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0" yWindow="0" windowWidth="20490" windowHeight="6975" tabRatio="926"/>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7º PA" sheetId="33" state="hidden" r:id="rId11"/>
    <sheet name="Diário 8º PA" sheetId="53" state="hidden" r:id="rId12"/>
    <sheet name="Diário 9º PA" sheetId="55" state="hidden" r:id="rId13"/>
    <sheet name="Diário 10º PA" sheetId="61" r:id="rId14"/>
    <sheet name="Reserva" sheetId="47" r:id="rId15"/>
    <sheet name="Dec Dir." sheetId="49" r:id="rId16"/>
    <sheet name="Plano" sheetId="41" state="hidden" r:id="rId17"/>
  </sheets>
  <definedNames>
    <definedName name="_xlnm._FilterDatabase" localSheetId="9" hidden="1">'Comp.'!$A$4:$J$238</definedName>
    <definedName name="_xlnm._FilterDatabase" localSheetId="13" hidden="1">'Diário 10º PA'!$A$3:$M$4242</definedName>
    <definedName name="_xlnm._FilterDatabase" localSheetId="10" hidden="1">'Diário 7º PA'!$A$3:$N$5383</definedName>
    <definedName name="_xlnm._FilterDatabase" localSheetId="11" hidden="1">'Diário 8º PA'!$A$3:$N$5102</definedName>
    <definedName name="_xlnm._FilterDatabase" localSheetId="12" hidden="1">'Diário 9º PA'!$A$3:$N$5236</definedName>
    <definedName name="_xlnm._FilterDatabase" localSheetId="14" hidden="1">Reserva!$A$3:$J$1013</definedName>
    <definedName name="Aquisição_de_Bens_Permanentes">Plano!$E$2:$E$16</definedName>
    <definedName name="_xlnm.Print_Area" localSheetId="1">Análises!$A$1:$A$12</definedName>
    <definedName name="_xlnm.Print_Area" localSheetId="6">'Analítico Cp.'!$A$2:$P$157</definedName>
    <definedName name="_xlnm.Print_Area" localSheetId="5">'Analítico Cx.'!$A$2:$P$160</definedName>
    <definedName name="_xlnm.Print_Area" localSheetId="8">Bens!$A$1:$I$1066</definedName>
    <definedName name="_xlnm.Print_Area" localSheetId="0">Capa!$A$1:$A$14</definedName>
    <definedName name="_xlnm.Print_Area" localSheetId="9">'Comp.'!$A$1:$H$65</definedName>
    <definedName name="_xlnm.Print_Area" localSheetId="3">Comparativo!$A$1:$O$50</definedName>
    <definedName name="_xlnm.Print_Area" localSheetId="15">'Dec Dir.'!$A$1:$A$9</definedName>
    <definedName name="_xlnm.Print_Area" localSheetId="13">'Diário 10º PA'!$A$1:$M$3127</definedName>
    <definedName name="_xlnm.Print_Area" localSheetId="11">'Diário 8º PA'!$A$1:$N$2408</definedName>
    <definedName name="_xlnm.Print_Area" localSheetId="12">'Diário 9º PA'!$A$1:$N$2862</definedName>
    <definedName name="_xlnm.Print_Area" localSheetId="4">'Gasto das Atividades'!$A$1:$E$37</definedName>
    <definedName name="_xlnm.Print_Area" localSheetId="7">'Prov. Pessoal'!$A$1:$O$39</definedName>
    <definedName name="_xlnm.Print_Area" localSheetId="14">Reserva!$A$1:$J$48</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3">'Diário 10º PA'!$A:$A,'Diário 10º PA'!$2:$3</definedName>
    <definedName name="_xlnm.Print_Titles" localSheetId="10">'Diário 7º PA'!$A:$A,'Diário 7º PA'!$2:$3</definedName>
    <definedName name="_xlnm.Print_Titles" localSheetId="11">'Diário 8º PA'!$A:$A,'Diário 8º PA'!$2:$3</definedName>
    <definedName name="_xlnm.Print_Titles" localSheetId="12">'Diário 9º PA'!$A:$A,'Diário 9º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128" i="61" l="1"/>
  <c r="O3128" i="61"/>
  <c r="P3128" i="61"/>
  <c r="P5" i="61"/>
  <c r="P6" i="61"/>
  <c r="P7" i="61"/>
  <c r="P8" i="61"/>
  <c r="P9" i="61"/>
  <c r="P10" i="61"/>
  <c r="P11" i="61"/>
  <c r="P12" i="61"/>
  <c r="P13" i="61"/>
  <c r="P14" i="61"/>
  <c r="P15" i="61"/>
  <c r="P16" i="61"/>
  <c r="P17" i="61"/>
  <c r="P18" i="61"/>
  <c r="P19" i="61"/>
  <c r="P20" i="61"/>
  <c r="P21" i="61"/>
  <c r="P22" i="61"/>
  <c r="P23" i="61"/>
  <c r="P24" i="61"/>
  <c r="P25" i="61"/>
  <c r="P26" i="61"/>
  <c r="P27" i="61"/>
  <c r="P28" i="61"/>
  <c r="P29" i="61"/>
  <c r="P30" i="61"/>
  <c r="P31" i="61"/>
  <c r="P32" i="61"/>
  <c r="P33" i="61"/>
  <c r="P34" i="61"/>
  <c r="P35" i="61"/>
  <c r="P36" i="61"/>
  <c r="P37" i="61"/>
  <c r="P38" i="61"/>
  <c r="P39" i="61"/>
  <c r="P40" i="61"/>
  <c r="P41" i="61"/>
  <c r="P42" i="61"/>
  <c r="P43" i="61"/>
  <c r="P44" i="61"/>
  <c r="P45" i="61"/>
  <c r="P46" i="61"/>
  <c r="P47" i="61"/>
  <c r="P48" i="61"/>
  <c r="P49" i="61"/>
  <c r="P50" i="61"/>
  <c r="P51" i="61"/>
  <c r="P52" i="61"/>
  <c r="P53" i="61"/>
  <c r="P54" i="61"/>
  <c r="P55" i="61"/>
  <c r="P56" i="61"/>
  <c r="P57" i="61"/>
  <c r="P58" i="61"/>
  <c r="P59" i="61"/>
  <c r="P60" i="61"/>
  <c r="P61" i="61"/>
  <c r="P62" i="61"/>
  <c r="P63" i="61"/>
  <c r="P64" i="61"/>
  <c r="P65" i="61"/>
  <c r="P66" i="61"/>
  <c r="P67" i="61"/>
  <c r="P68" i="61"/>
  <c r="P69" i="61"/>
  <c r="P70" i="61"/>
  <c r="P71" i="61"/>
  <c r="P72" i="61"/>
  <c r="P73" i="61"/>
  <c r="P74" i="61"/>
  <c r="P75" i="61"/>
  <c r="P76" i="61"/>
  <c r="P77" i="61"/>
  <c r="P78" i="61"/>
  <c r="P79" i="61"/>
  <c r="P80" i="61"/>
  <c r="P81" i="61"/>
  <c r="P82" i="61"/>
  <c r="P83" i="61"/>
  <c r="P84" i="61"/>
  <c r="P85" i="61"/>
  <c r="P86" i="61"/>
  <c r="P87" i="61"/>
  <c r="P88" i="61"/>
  <c r="P89" i="61"/>
  <c r="P90" i="61"/>
  <c r="P91" i="61"/>
  <c r="P92" i="61"/>
  <c r="P93" i="61"/>
  <c r="P94" i="61"/>
  <c r="P95" i="61"/>
  <c r="P96" i="61"/>
  <c r="P97" i="61"/>
  <c r="P98" i="61"/>
  <c r="P99" i="61"/>
  <c r="P100" i="61"/>
  <c r="P101" i="61"/>
  <c r="P102" i="61"/>
  <c r="P103" i="61"/>
  <c r="P104" i="61"/>
  <c r="P105" i="61"/>
  <c r="P106" i="61"/>
  <c r="P107" i="61"/>
  <c r="P108" i="61"/>
  <c r="P109" i="61"/>
  <c r="P110" i="61"/>
  <c r="P111" i="61"/>
  <c r="P112" i="61"/>
  <c r="P113" i="61"/>
  <c r="P114" i="61"/>
  <c r="P115" i="61"/>
  <c r="P116" i="61"/>
  <c r="P117" i="61"/>
  <c r="P118" i="61"/>
  <c r="P119" i="61"/>
  <c r="P120" i="61"/>
  <c r="P121" i="61"/>
  <c r="P122" i="61"/>
  <c r="P123" i="61"/>
  <c r="P124" i="61"/>
  <c r="P125" i="61"/>
  <c r="P126" i="61"/>
  <c r="P127" i="61"/>
  <c r="P128" i="61"/>
  <c r="P129" i="61"/>
  <c r="P130" i="61"/>
  <c r="P131" i="61"/>
  <c r="P132" i="61"/>
  <c r="P133" i="61"/>
  <c r="P134" i="61"/>
  <c r="P135" i="61"/>
  <c r="P136" i="61"/>
  <c r="P137" i="61"/>
  <c r="P138" i="61"/>
  <c r="P139" i="61"/>
  <c r="P140" i="61"/>
  <c r="P141" i="61"/>
  <c r="P142" i="61"/>
  <c r="P143" i="61"/>
  <c r="P144" i="61"/>
  <c r="P145" i="61"/>
  <c r="P146" i="61"/>
  <c r="P147" i="61"/>
  <c r="P148" i="61"/>
  <c r="P149" i="61"/>
  <c r="P150" i="61"/>
  <c r="P151" i="61"/>
  <c r="P152" i="61"/>
  <c r="P153" i="61"/>
  <c r="P154" i="61"/>
  <c r="P155" i="61"/>
  <c r="P156" i="61"/>
  <c r="P157" i="61"/>
  <c r="P158" i="61"/>
  <c r="P159" i="61"/>
  <c r="P160" i="61"/>
  <c r="P161" i="61"/>
  <c r="P162" i="61"/>
  <c r="P163" i="61"/>
  <c r="P164" i="61"/>
  <c r="P165" i="61"/>
  <c r="P166" i="61"/>
  <c r="P167" i="61"/>
  <c r="P168" i="61"/>
  <c r="P169" i="61"/>
  <c r="P170" i="61"/>
  <c r="P171" i="61"/>
  <c r="P172" i="61"/>
  <c r="P173" i="61"/>
  <c r="P174" i="61"/>
  <c r="P175" i="61"/>
  <c r="P176" i="61"/>
  <c r="P177" i="61"/>
  <c r="P178" i="61"/>
  <c r="P179" i="61"/>
  <c r="P180" i="61"/>
  <c r="P181" i="61"/>
  <c r="P182" i="61"/>
  <c r="P183" i="61"/>
  <c r="P184" i="61"/>
  <c r="P185" i="61"/>
  <c r="P186" i="61"/>
  <c r="P187" i="61"/>
  <c r="P188" i="61"/>
  <c r="P189" i="61"/>
  <c r="P190" i="61"/>
  <c r="P191" i="61"/>
  <c r="P192" i="61"/>
  <c r="P193" i="61"/>
  <c r="P194" i="61"/>
  <c r="P195" i="61"/>
  <c r="P196" i="61"/>
  <c r="P197" i="61"/>
  <c r="P198" i="61"/>
  <c r="P199" i="61"/>
  <c r="P200" i="61"/>
  <c r="P201" i="61"/>
  <c r="P202" i="61"/>
  <c r="P203" i="61"/>
  <c r="P204" i="61"/>
  <c r="P205" i="61"/>
  <c r="P206" i="61"/>
  <c r="P207" i="61"/>
  <c r="P208" i="61"/>
  <c r="P209" i="61"/>
  <c r="P210" i="61"/>
  <c r="P211" i="61"/>
  <c r="P212" i="61"/>
  <c r="P213" i="61"/>
  <c r="P214" i="61"/>
  <c r="P215" i="61"/>
  <c r="P216" i="61"/>
  <c r="P217" i="61"/>
  <c r="P218" i="61"/>
  <c r="P219" i="61"/>
  <c r="P220" i="61"/>
  <c r="P221" i="61"/>
  <c r="P222" i="61"/>
  <c r="P223" i="61"/>
  <c r="P224" i="61"/>
  <c r="P225" i="61"/>
  <c r="P226" i="61"/>
  <c r="P227" i="61"/>
  <c r="P228" i="61"/>
  <c r="P229" i="61"/>
  <c r="P230" i="61"/>
  <c r="P231" i="61"/>
  <c r="P232" i="61"/>
  <c r="P233" i="61"/>
  <c r="P234" i="61"/>
  <c r="P235" i="61"/>
  <c r="P236" i="61"/>
  <c r="P237" i="61"/>
  <c r="P238" i="61"/>
  <c r="P239" i="61"/>
  <c r="P240" i="61"/>
  <c r="P241" i="61"/>
  <c r="P242" i="61"/>
  <c r="P243" i="61"/>
  <c r="P244" i="61"/>
  <c r="P245" i="61"/>
  <c r="P246" i="61"/>
  <c r="P247" i="61"/>
  <c r="P248" i="61"/>
  <c r="P249" i="61"/>
  <c r="P250" i="61"/>
  <c r="P251" i="61"/>
  <c r="P252" i="61"/>
  <c r="P253" i="61"/>
  <c r="P254" i="61"/>
  <c r="P255" i="61"/>
  <c r="P256" i="61"/>
  <c r="P257" i="61"/>
  <c r="P258" i="61"/>
  <c r="P259" i="61"/>
  <c r="P260" i="61"/>
  <c r="P261" i="61"/>
  <c r="P262" i="61"/>
  <c r="P263" i="61"/>
  <c r="P264" i="61"/>
  <c r="P265" i="61"/>
  <c r="P266" i="61"/>
  <c r="P267" i="61"/>
  <c r="P268" i="61"/>
  <c r="P269" i="61"/>
  <c r="P270" i="61"/>
  <c r="P271" i="61"/>
  <c r="P272" i="61"/>
  <c r="P273" i="61"/>
  <c r="P274" i="61"/>
  <c r="P275" i="61"/>
  <c r="P276" i="61"/>
  <c r="P277" i="61"/>
  <c r="P278" i="61"/>
  <c r="P279" i="61"/>
  <c r="P280" i="61"/>
  <c r="P281" i="61"/>
  <c r="P282" i="61"/>
  <c r="P283" i="61"/>
  <c r="P284" i="61"/>
  <c r="P285" i="61"/>
  <c r="P286" i="61"/>
  <c r="P287" i="61"/>
  <c r="P288" i="61"/>
  <c r="P289" i="61"/>
  <c r="P290" i="61"/>
  <c r="P291" i="61"/>
  <c r="P292" i="61"/>
  <c r="P293" i="61"/>
  <c r="P294" i="61"/>
  <c r="P295" i="61"/>
  <c r="P296" i="61"/>
  <c r="P297" i="61"/>
  <c r="P298" i="61"/>
  <c r="P299" i="61"/>
  <c r="P300" i="61"/>
  <c r="P301" i="61"/>
  <c r="P302" i="61"/>
  <c r="P303" i="61"/>
  <c r="P304" i="61"/>
  <c r="P305" i="61"/>
  <c r="P306" i="61"/>
  <c r="P307" i="61"/>
  <c r="P308" i="61"/>
  <c r="P309" i="61"/>
  <c r="P310" i="61"/>
  <c r="P311" i="61"/>
  <c r="P312" i="61"/>
  <c r="P313" i="61"/>
  <c r="P314" i="61"/>
  <c r="P315" i="61"/>
  <c r="P316" i="61"/>
  <c r="P317" i="61"/>
  <c r="P318" i="61"/>
  <c r="P319" i="61"/>
  <c r="P320" i="61"/>
  <c r="P321" i="61"/>
  <c r="P322" i="61"/>
  <c r="P323" i="61"/>
  <c r="P324" i="61"/>
  <c r="P325" i="61"/>
  <c r="P326" i="61"/>
  <c r="P327" i="61"/>
  <c r="P328" i="61"/>
  <c r="P329" i="61"/>
  <c r="P330" i="61"/>
  <c r="P331" i="61"/>
  <c r="P332" i="61"/>
  <c r="P333" i="61"/>
  <c r="P334" i="61"/>
  <c r="P335" i="61"/>
  <c r="P336" i="61"/>
  <c r="P337" i="61"/>
  <c r="P338" i="61"/>
  <c r="P339" i="61"/>
  <c r="P340" i="61"/>
  <c r="P341" i="61"/>
  <c r="P342" i="61"/>
  <c r="P343" i="61"/>
  <c r="P344" i="61"/>
  <c r="P345" i="61"/>
  <c r="P346" i="61"/>
  <c r="P347" i="61"/>
  <c r="P348" i="61"/>
  <c r="P349" i="61"/>
  <c r="P350" i="61"/>
  <c r="P351" i="61"/>
  <c r="P352" i="61"/>
  <c r="P353" i="61"/>
  <c r="P354" i="61"/>
  <c r="P355" i="61"/>
  <c r="P356" i="61"/>
  <c r="P357" i="61"/>
  <c r="P358" i="61"/>
  <c r="P359" i="61"/>
  <c r="P360" i="61"/>
  <c r="P361" i="61"/>
  <c r="P362" i="61"/>
  <c r="P363" i="61"/>
  <c r="P364" i="61"/>
  <c r="P365" i="61"/>
  <c r="P366" i="61"/>
  <c r="P367" i="61"/>
  <c r="P368" i="61"/>
  <c r="P369" i="61"/>
  <c r="P370" i="61"/>
  <c r="P371" i="61"/>
  <c r="P372" i="61"/>
  <c r="P373" i="61"/>
  <c r="P374" i="61"/>
  <c r="P375" i="61"/>
  <c r="P376" i="61"/>
  <c r="P377" i="61"/>
  <c r="P378" i="61"/>
  <c r="P379" i="61"/>
  <c r="P380" i="61"/>
  <c r="P381" i="61"/>
  <c r="P382" i="61"/>
  <c r="P383" i="61"/>
  <c r="P384" i="61"/>
  <c r="P385" i="61"/>
  <c r="P386" i="61"/>
  <c r="P387" i="61"/>
  <c r="P388" i="61"/>
  <c r="P389" i="61"/>
  <c r="P390" i="61"/>
  <c r="P391" i="61"/>
  <c r="P392" i="61"/>
  <c r="P393" i="61"/>
  <c r="P394" i="61"/>
  <c r="P395" i="61"/>
  <c r="P396" i="61"/>
  <c r="P397" i="61"/>
  <c r="P398" i="61"/>
  <c r="P399" i="61"/>
  <c r="P400" i="61"/>
  <c r="P401" i="61"/>
  <c r="P402" i="61"/>
  <c r="P403" i="61"/>
  <c r="P404" i="61"/>
  <c r="P405" i="61"/>
  <c r="P406" i="61"/>
  <c r="P407" i="61"/>
  <c r="P408" i="61"/>
  <c r="P409" i="61"/>
  <c r="P410" i="61"/>
  <c r="P411" i="61"/>
  <c r="P412" i="61"/>
  <c r="P413" i="61"/>
  <c r="P414" i="61"/>
  <c r="P415" i="61"/>
  <c r="P416" i="61"/>
  <c r="P417" i="61"/>
  <c r="P418" i="61"/>
  <c r="P419" i="61"/>
  <c r="P420" i="61"/>
  <c r="P421" i="61"/>
  <c r="P422" i="61"/>
  <c r="P423" i="61"/>
  <c r="P424" i="61"/>
  <c r="P425" i="61"/>
  <c r="P426" i="61"/>
  <c r="P427" i="61"/>
  <c r="P428" i="61"/>
  <c r="P429" i="61"/>
  <c r="P430" i="61"/>
  <c r="P431" i="61"/>
  <c r="P432" i="61"/>
  <c r="P433" i="61"/>
  <c r="P434" i="61"/>
  <c r="P435" i="61"/>
  <c r="P436" i="61"/>
  <c r="P437" i="61"/>
  <c r="P438" i="61"/>
  <c r="P439" i="61"/>
  <c r="P440" i="61"/>
  <c r="P441" i="61"/>
  <c r="P442" i="61"/>
  <c r="P443" i="61"/>
  <c r="P444" i="61"/>
  <c r="P445" i="61"/>
  <c r="P446" i="61"/>
  <c r="P447" i="61"/>
  <c r="P448" i="61"/>
  <c r="P449" i="61"/>
  <c r="P450" i="61"/>
  <c r="P451" i="61"/>
  <c r="P452" i="61"/>
  <c r="P453" i="61"/>
  <c r="P454" i="61"/>
  <c r="P455" i="61"/>
  <c r="P456" i="61"/>
  <c r="P457" i="61"/>
  <c r="P458" i="61"/>
  <c r="P459" i="61"/>
  <c r="P460" i="61"/>
  <c r="P461" i="61"/>
  <c r="P462" i="61"/>
  <c r="P463" i="61"/>
  <c r="P464" i="61"/>
  <c r="P465" i="61"/>
  <c r="P466" i="61"/>
  <c r="P467" i="61"/>
  <c r="P468" i="61"/>
  <c r="P469" i="61"/>
  <c r="P470" i="61"/>
  <c r="P471" i="61"/>
  <c r="P472" i="61"/>
  <c r="P473" i="61"/>
  <c r="P474" i="61"/>
  <c r="P475" i="61"/>
  <c r="P476" i="61"/>
  <c r="P477" i="61"/>
  <c r="P478" i="61"/>
  <c r="P479" i="61"/>
  <c r="P480" i="61"/>
  <c r="P481" i="61"/>
  <c r="P482" i="61"/>
  <c r="P483" i="61"/>
  <c r="P484" i="61"/>
  <c r="P485" i="61"/>
  <c r="P486" i="61"/>
  <c r="P487" i="61"/>
  <c r="P488" i="61"/>
  <c r="P489" i="61"/>
  <c r="P490" i="61"/>
  <c r="P491" i="61"/>
  <c r="P492" i="61"/>
  <c r="P493" i="61"/>
  <c r="P494" i="61"/>
  <c r="P495" i="61"/>
  <c r="P496" i="61"/>
  <c r="P497" i="61"/>
  <c r="P498" i="61"/>
  <c r="P499" i="61"/>
  <c r="P500" i="61"/>
  <c r="P501" i="61"/>
  <c r="P502" i="61"/>
  <c r="P503" i="61"/>
  <c r="P504" i="61"/>
  <c r="P505" i="61"/>
  <c r="P506" i="61"/>
  <c r="P507" i="61"/>
  <c r="P508" i="61"/>
  <c r="P509" i="61"/>
  <c r="P510" i="61"/>
  <c r="P511" i="61"/>
  <c r="P512" i="61"/>
  <c r="P513" i="61"/>
  <c r="P514" i="61"/>
  <c r="P515" i="61"/>
  <c r="P516" i="61"/>
  <c r="P517" i="61"/>
  <c r="P518" i="61"/>
  <c r="P519" i="61"/>
  <c r="P520" i="61"/>
  <c r="P521" i="61"/>
  <c r="P522" i="61"/>
  <c r="P523" i="61"/>
  <c r="P524" i="61"/>
  <c r="P525" i="61"/>
  <c r="P526" i="61"/>
  <c r="P527" i="61"/>
  <c r="P528" i="61"/>
  <c r="P529" i="61"/>
  <c r="P530" i="61"/>
  <c r="P531" i="61"/>
  <c r="P532" i="61"/>
  <c r="P533" i="61"/>
  <c r="P534" i="61"/>
  <c r="P535" i="61"/>
  <c r="P536" i="61"/>
  <c r="P537" i="61"/>
  <c r="P538" i="61"/>
  <c r="P539" i="61"/>
  <c r="P540" i="61"/>
  <c r="P541" i="61"/>
  <c r="P542" i="61"/>
  <c r="P543" i="61"/>
  <c r="P544" i="61"/>
  <c r="P545" i="61"/>
  <c r="P546" i="61"/>
  <c r="P547" i="61"/>
  <c r="P548" i="61"/>
  <c r="P549" i="61"/>
  <c r="P550" i="61"/>
  <c r="P551" i="61"/>
  <c r="P552" i="61"/>
  <c r="P553" i="61"/>
  <c r="P554" i="61"/>
  <c r="P555" i="61"/>
  <c r="P556" i="61"/>
  <c r="P557" i="61"/>
  <c r="P558" i="61"/>
  <c r="P559" i="61"/>
  <c r="P560" i="61"/>
  <c r="P561" i="61"/>
  <c r="P562" i="61"/>
  <c r="P563" i="61"/>
  <c r="P564" i="61"/>
  <c r="P565" i="61"/>
  <c r="P566" i="61"/>
  <c r="P567" i="61"/>
  <c r="P568" i="61"/>
  <c r="P569" i="61"/>
  <c r="P570" i="61"/>
  <c r="P571" i="61"/>
  <c r="P572" i="61"/>
  <c r="P573" i="61"/>
  <c r="P574" i="61"/>
  <c r="P575" i="61"/>
  <c r="P576" i="61"/>
  <c r="P577" i="61"/>
  <c r="P578" i="61"/>
  <c r="P579" i="61"/>
  <c r="P580" i="61"/>
  <c r="P581" i="61"/>
  <c r="P582" i="61"/>
  <c r="P583" i="61"/>
  <c r="P584" i="61"/>
  <c r="P585" i="61"/>
  <c r="P586" i="61"/>
  <c r="P587" i="61"/>
  <c r="P588" i="61"/>
  <c r="P589" i="61"/>
  <c r="P590" i="61"/>
  <c r="P591" i="61"/>
  <c r="P592" i="61"/>
  <c r="P593" i="61"/>
  <c r="P594" i="61"/>
  <c r="P595" i="61"/>
  <c r="P596" i="61"/>
  <c r="P597" i="61"/>
  <c r="P598" i="61"/>
  <c r="P599" i="61"/>
  <c r="P600" i="61"/>
  <c r="P601" i="61"/>
  <c r="P602" i="61"/>
  <c r="P603" i="61"/>
  <c r="P604" i="61"/>
  <c r="P605" i="61"/>
  <c r="P606" i="61"/>
  <c r="P607" i="61"/>
  <c r="P608" i="61"/>
  <c r="P609" i="61"/>
  <c r="P610" i="61"/>
  <c r="P611" i="61"/>
  <c r="P612" i="61"/>
  <c r="P613" i="61"/>
  <c r="P614" i="61"/>
  <c r="P615" i="61"/>
  <c r="P616" i="61"/>
  <c r="P617" i="61"/>
  <c r="P618" i="61"/>
  <c r="P619" i="61"/>
  <c r="P620" i="61"/>
  <c r="P621" i="61"/>
  <c r="P622" i="61"/>
  <c r="P623" i="61"/>
  <c r="P624" i="61"/>
  <c r="P625" i="61"/>
  <c r="P626" i="61"/>
  <c r="P627" i="61"/>
  <c r="P628" i="61"/>
  <c r="P629" i="61"/>
  <c r="P630" i="61"/>
  <c r="P631" i="61"/>
  <c r="P632" i="61"/>
  <c r="P633" i="61"/>
  <c r="P634" i="61"/>
  <c r="P635" i="61"/>
  <c r="P636" i="61"/>
  <c r="P637" i="61"/>
  <c r="P638" i="61"/>
  <c r="P639" i="61"/>
  <c r="P640" i="61"/>
  <c r="P641" i="61"/>
  <c r="P642" i="61"/>
  <c r="P643" i="61"/>
  <c r="P644" i="61"/>
  <c r="P645" i="61"/>
  <c r="P646" i="61"/>
  <c r="P647" i="61"/>
  <c r="P648" i="61"/>
  <c r="P649" i="61"/>
  <c r="P650" i="61"/>
  <c r="P651" i="61"/>
  <c r="P652" i="61"/>
  <c r="P653" i="61"/>
  <c r="P654" i="61"/>
  <c r="P655" i="61"/>
  <c r="P656" i="61"/>
  <c r="P657" i="61"/>
  <c r="P658" i="61"/>
  <c r="P659" i="61"/>
  <c r="P660" i="61"/>
  <c r="P661" i="61"/>
  <c r="P662" i="61"/>
  <c r="P663" i="61"/>
  <c r="P664" i="61"/>
  <c r="P665" i="61"/>
  <c r="P666" i="61"/>
  <c r="P667" i="61"/>
  <c r="P668" i="61"/>
  <c r="P669" i="61"/>
  <c r="P670" i="61"/>
  <c r="P671" i="61"/>
  <c r="P672" i="61"/>
  <c r="P673" i="61"/>
  <c r="P674" i="61"/>
  <c r="P675" i="61"/>
  <c r="P676" i="61"/>
  <c r="P677" i="61"/>
  <c r="P678" i="61"/>
  <c r="P679" i="61"/>
  <c r="P680" i="61"/>
  <c r="P681" i="61"/>
  <c r="P682" i="61"/>
  <c r="P683" i="61"/>
  <c r="P684" i="61"/>
  <c r="P685" i="61"/>
  <c r="P686" i="61"/>
  <c r="P687" i="61"/>
  <c r="P688" i="61"/>
  <c r="P689" i="61"/>
  <c r="P690" i="61"/>
  <c r="P691" i="61"/>
  <c r="P692" i="61"/>
  <c r="P693" i="61"/>
  <c r="P694" i="61"/>
  <c r="P695" i="61"/>
  <c r="P696" i="61"/>
  <c r="P697" i="61"/>
  <c r="P698" i="61"/>
  <c r="P699" i="61"/>
  <c r="P700" i="61"/>
  <c r="P701" i="61"/>
  <c r="P702" i="61"/>
  <c r="P703" i="61"/>
  <c r="P704" i="61"/>
  <c r="P705" i="61"/>
  <c r="P706" i="61"/>
  <c r="P707" i="61"/>
  <c r="P708" i="61"/>
  <c r="P709" i="61"/>
  <c r="P710" i="61"/>
  <c r="P711" i="61"/>
  <c r="P712" i="61"/>
  <c r="P713" i="61"/>
  <c r="P714" i="61"/>
  <c r="P715" i="61"/>
  <c r="P716" i="61"/>
  <c r="P717" i="61"/>
  <c r="P718" i="61"/>
  <c r="P719" i="61"/>
  <c r="P720" i="61"/>
  <c r="P721" i="61"/>
  <c r="P722" i="61"/>
  <c r="P723" i="61"/>
  <c r="P724" i="61"/>
  <c r="P725" i="61"/>
  <c r="P726" i="61"/>
  <c r="P727" i="61"/>
  <c r="P728" i="61"/>
  <c r="P729" i="61"/>
  <c r="P730" i="61"/>
  <c r="P731" i="61"/>
  <c r="P732" i="61"/>
  <c r="P733" i="61"/>
  <c r="P734" i="61"/>
  <c r="P735" i="61"/>
  <c r="P736" i="61"/>
  <c r="P737" i="61"/>
  <c r="P738" i="61"/>
  <c r="P739" i="61"/>
  <c r="P740" i="61"/>
  <c r="P741" i="61"/>
  <c r="P742" i="61"/>
  <c r="P743" i="61"/>
  <c r="P744" i="61"/>
  <c r="P745" i="61"/>
  <c r="P746" i="61"/>
  <c r="P747" i="61"/>
  <c r="P748" i="61"/>
  <c r="P749" i="61"/>
  <c r="P750" i="61"/>
  <c r="P751" i="61"/>
  <c r="P752" i="61"/>
  <c r="P753" i="61"/>
  <c r="P754" i="61"/>
  <c r="P755" i="61"/>
  <c r="P756" i="61"/>
  <c r="P757" i="61"/>
  <c r="P758" i="61"/>
  <c r="P759" i="61"/>
  <c r="P760" i="61"/>
  <c r="P761" i="61"/>
  <c r="P762" i="61"/>
  <c r="P763" i="61"/>
  <c r="P764" i="61"/>
  <c r="P765" i="61"/>
  <c r="P766" i="61"/>
  <c r="P767" i="61"/>
  <c r="P768" i="61"/>
  <c r="P769" i="61"/>
  <c r="P770" i="61"/>
  <c r="P771" i="61"/>
  <c r="P772" i="61"/>
  <c r="P773" i="61"/>
  <c r="P774" i="61"/>
  <c r="P775" i="61"/>
  <c r="P776" i="61"/>
  <c r="P777" i="61"/>
  <c r="P778" i="61"/>
  <c r="P779" i="61"/>
  <c r="P780" i="61"/>
  <c r="P781" i="61"/>
  <c r="P782" i="61"/>
  <c r="P783" i="61"/>
  <c r="P784" i="61"/>
  <c r="P785" i="61"/>
  <c r="P786" i="61"/>
  <c r="P787" i="61"/>
  <c r="P788" i="61"/>
  <c r="P789" i="61"/>
  <c r="P790" i="61"/>
  <c r="P791" i="61"/>
  <c r="P792" i="61"/>
  <c r="P793" i="61"/>
  <c r="P794" i="61"/>
  <c r="P795" i="61"/>
  <c r="P796" i="61"/>
  <c r="P797" i="61"/>
  <c r="P798" i="61"/>
  <c r="P799" i="61"/>
  <c r="P800" i="61"/>
  <c r="P801" i="61"/>
  <c r="P802" i="61"/>
  <c r="P803" i="61"/>
  <c r="P804" i="61"/>
  <c r="P805" i="61"/>
  <c r="P806" i="61"/>
  <c r="P807" i="61"/>
  <c r="P808" i="61"/>
  <c r="P809" i="61"/>
  <c r="P810" i="61"/>
  <c r="P811" i="61"/>
  <c r="P812" i="61"/>
  <c r="P813" i="61"/>
  <c r="P814" i="61"/>
  <c r="P815" i="61"/>
  <c r="P816" i="61"/>
  <c r="P817" i="61"/>
  <c r="P818" i="61"/>
  <c r="P819" i="61"/>
  <c r="P820" i="61"/>
  <c r="P821" i="61"/>
  <c r="P822" i="61"/>
  <c r="P823" i="61"/>
  <c r="P824" i="61"/>
  <c r="P825" i="61"/>
  <c r="P826" i="61"/>
  <c r="P827" i="61"/>
  <c r="P828" i="61"/>
  <c r="P829" i="61"/>
  <c r="P830" i="61"/>
  <c r="P831" i="61"/>
  <c r="P832" i="61"/>
  <c r="P833" i="61"/>
  <c r="P834" i="61"/>
  <c r="P835" i="61"/>
  <c r="P836" i="61"/>
  <c r="P837" i="61"/>
  <c r="P838" i="61"/>
  <c r="P839" i="61"/>
  <c r="P840" i="61"/>
  <c r="P841" i="61"/>
  <c r="P842" i="61"/>
  <c r="P843" i="61"/>
  <c r="P844" i="61"/>
  <c r="P845" i="61"/>
  <c r="P846" i="61"/>
  <c r="P847" i="61"/>
  <c r="P848" i="61"/>
  <c r="P849" i="61"/>
  <c r="P850" i="61"/>
  <c r="P851" i="61"/>
  <c r="P852" i="61"/>
  <c r="P853" i="61"/>
  <c r="P854" i="61"/>
  <c r="P855" i="61"/>
  <c r="P856" i="61"/>
  <c r="P857" i="61"/>
  <c r="P858" i="61"/>
  <c r="P859" i="61"/>
  <c r="P860" i="61"/>
  <c r="P861" i="61"/>
  <c r="P862" i="61"/>
  <c r="P863" i="61"/>
  <c r="P864" i="61"/>
  <c r="P865" i="61"/>
  <c r="P866" i="61"/>
  <c r="P867" i="61"/>
  <c r="P868" i="61"/>
  <c r="P869" i="61"/>
  <c r="P870" i="61"/>
  <c r="P871" i="61"/>
  <c r="P872" i="61"/>
  <c r="P873" i="61"/>
  <c r="P874" i="61"/>
  <c r="P875" i="61"/>
  <c r="P876" i="61"/>
  <c r="P877" i="61"/>
  <c r="P878" i="61"/>
  <c r="P879" i="61"/>
  <c r="P880" i="61"/>
  <c r="P881" i="61"/>
  <c r="P882" i="61"/>
  <c r="P883" i="61"/>
  <c r="P884" i="61"/>
  <c r="P885" i="61"/>
  <c r="P886" i="61"/>
  <c r="P887" i="61"/>
  <c r="P888" i="61"/>
  <c r="P889" i="61"/>
  <c r="P890" i="61"/>
  <c r="P891" i="61"/>
  <c r="P892" i="61"/>
  <c r="P893" i="61"/>
  <c r="P894" i="61"/>
  <c r="P895" i="61"/>
  <c r="P896" i="61"/>
  <c r="P897" i="61"/>
  <c r="P898" i="61"/>
  <c r="P899" i="61"/>
  <c r="P900" i="61"/>
  <c r="P901" i="61"/>
  <c r="P902" i="61"/>
  <c r="P903" i="61"/>
  <c r="P904" i="61"/>
  <c r="P905" i="61"/>
  <c r="P906" i="61"/>
  <c r="P907" i="61"/>
  <c r="P908" i="61"/>
  <c r="P909" i="61"/>
  <c r="P910" i="61"/>
  <c r="P911" i="61"/>
  <c r="P912" i="61"/>
  <c r="P913" i="61"/>
  <c r="P914" i="61"/>
  <c r="P915" i="61"/>
  <c r="P916" i="61"/>
  <c r="P917" i="61"/>
  <c r="P918" i="61"/>
  <c r="P919" i="61"/>
  <c r="P920" i="61"/>
  <c r="P921" i="61"/>
  <c r="P922" i="61"/>
  <c r="P923" i="61"/>
  <c r="P924" i="61"/>
  <c r="P925" i="61"/>
  <c r="P926" i="61"/>
  <c r="P927" i="61"/>
  <c r="P928" i="61"/>
  <c r="P929" i="61"/>
  <c r="P930" i="61"/>
  <c r="P931" i="61"/>
  <c r="P932" i="61"/>
  <c r="P933" i="61"/>
  <c r="P934" i="61"/>
  <c r="P935" i="61"/>
  <c r="P936" i="61"/>
  <c r="P937" i="61"/>
  <c r="P938" i="61"/>
  <c r="P939" i="61"/>
  <c r="P940" i="61"/>
  <c r="P941" i="61"/>
  <c r="P942" i="61"/>
  <c r="P943" i="61"/>
  <c r="P944" i="61"/>
  <c r="P945" i="61"/>
  <c r="P946" i="61"/>
  <c r="P947" i="61"/>
  <c r="P948" i="61"/>
  <c r="P949" i="61"/>
  <c r="P950" i="61"/>
  <c r="P951" i="61"/>
  <c r="P952" i="61"/>
  <c r="P953" i="61"/>
  <c r="P954" i="61"/>
  <c r="P955" i="61"/>
  <c r="P956" i="61"/>
  <c r="P957" i="61"/>
  <c r="P958" i="61"/>
  <c r="P959" i="61"/>
  <c r="P960" i="61"/>
  <c r="P961" i="61"/>
  <c r="P962" i="61"/>
  <c r="P963" i="61"/>
  <c r="P964" i="61"/>
  <c r="P965" i="61"/>
  <c r="P966" i="61"/>
  <c r="P967" i="61"/>
  <c r="P968" i="61"/>
  <c r="P969" i="61"/>
  <c r="P970" i="61"/>
  <c r="P971" i="61"/>
  <c r="P972" i="61"/>
  <c r="P973" i="61"/>
  <c r="P974" i="61"/>
  <c r="P975" i="61"/>
  <c r="P976" i="61"/>
  <c r="P977" i="61"/>
  <c r="P978" i="61"/>
  <c r="P979" i="61"/>
  <c r="P980" i="61"/>
  <c r="P981" i="61"/>
  <c r="P982" i="61"/>
  <c r="P983" i="61"/>
  <c r="P984" i="61"/>
  <c r="P985" i="61"/>
  <c r="P986" i="61"/>
  <c r="P987" i="61"/>
  <c r="P988" i="61"/>
  <c r="P989" i="61"/>
  <c r="P990" i="61"/>
  <c r="P991" i="61"/>
  <c r="P992" i="61"/>
  <c r="P993" i="61"/>
  <c r="P994" i="61"/>
  <c r="P995" i="61"/>
  <c r="P996" i="61"/>
  <c r="P997" i="61"/>
  <c r="P998" i="61"/>
  <c r="P999" i="61"/>
  <c r="P1000" i="61"/>
  <c r="P1001" i="61"/>
  <c r="P1002" i="61"/>
  <c r="P1003" i="61"/>
  <c r="P1004" i="61"/>
  <c r="P1005" i="61"/>
  <c r="P1006" i="61"/>
  <c r="P1007" i="61"/>
  <c r="P1008" i="61"/>
  <c r="P1009" i="61"/>
  <c r="P1010" i="61"/>
  <c r="P1011" i="61"/>
  <c r="P1012" i="61"/>
  <c r="P1013" i="61"/>
  <c r="P1014" i="61"/>
  <c r="P1015" i="61"/>
  <c r="P1016" i="61"/>
  <c r="P1017" i="61"/>
  <c r="P1018" i="61"/>
  <c r="P1019" i="61"/>
  <c r="P1020" i="61"/>
  <c r="P1021" i="61"/>
  <c r="P1022" i="61"/>
  <c r="P1023" i="61"/>
  <c r="P1024" i="61"/>
  <c r="P1025" i="61"/>
  <c r="P1026" i="61"/>
  <c r="P1027" i="61"/>
  <c r="P1028" i="61"/>
  <c r="P1029" i="61"/>
  <c r="P1030" i="61"/>
  <c r="P1031" i="61"/>
  <c r="P1032" i="61"/>
  <c r="P1033" i="61"/>
  <c r="P1034" i="61"/>
  <c r="P1035" i="61"/>
  <c r="P1036" i="61"/>
  <c r="P1037" i="61"/>
  <c r="P1038" i="61"/>
  <c r="P1039" i="61"/>
  <c r="P1040" i="61"/>
  <c r="P1041" i="61"/>
  <c r="P1042" i="61"/>
  <c r="P1043" i="61"/>
  <c r="P1044" i="61"/>
  <c r="P1045" i="61"/>
  <c r="P1046" i="61"/>
  <c r="P1047" i="61"/>
  <c r="P1048" i="61"/>
  <c r="P1049" i="61"/>
  <c r="P1050" i="61"/>
  <c r="P1051" i="61"/>
  <c r="P1052" i="61"/>
  <c r="P1053" i="61"/>
  <c r="P1054" i="61"/>
  <c r="P1055" i="61"/>
  <c r="P1056" i="61"/>
  <c r="P1057" i="61"/>
  <c r="P1058" i="61"/>
  <c r="P1059" i="61"/>
  <c r="P1060" i="61"/>
  <c r="P1061" i="61"/>
  <c r="P1062" i="61"/>
  <c r="P1063" i="61"/>
  <c r="P1064" i="61"/>
  <c r="P1065" i="61"/>
  <c r="P1066" i="61"/>
  <c r="P1067" i="61"/>
  <c r="P1068" i="61"/>
  <c r="P1069" i="61"/>
  <c r="P1070" i="61"/>
  <c r="P1071" i="61"/>
  <c r="P1072" i="61"/>
  <c r="P1073" i="61"/>
  <c r="P1074" i="61"/>
  <c r="P1075" i="61"/>
  <c r="P1076" i="61"/>
  <c r="P1077" i="61"/>
  <c r="P1078" i="61"/>
  <c r="P1079" i="61"/>
  <c r="P1080" i="61"/>
  <c r="P1081" i="61"/>
  <c r="P1082" i="61"/>
  <c r="P1083" i="61"/>
  <c r="P1084" i="61"/>
  <c r="P1085" i="61"/>
  <c r="P1086" i="61"/>
  <c r="P1087" i="61"/>
  <c r="P1088" i="61"/>
  <c r="P1089" i="61"/>
  <c r="P1090" i="61"/>
  <c r="P1091" i="61"/>
  <c r="P1092" i="61"/>
  <c r="P1093" i="61"/>
  <c r="P1094" i="61"/>
  <c r="P1095" i="61"/>
  <c r="P1096" i="61"/>
  <c r="P1097" i="61"/>
  <c r="P1098" i="61"/>
  <c r="P1099" i="61"/>
  <c r="P1100" i="61"/>
  <c r="P1101" i="61"/>
  <c r="P1102" i="61"/>
  <c r="P1103" i="61"/>
  <c r="P1104" i="61"/>
  <c r="P1105" i="61"/>
  <c r="P1106" i="61"/>
  <c r="P1107" i="61"/>
  <c r="P1108" i="61"/>
  <c r="P1109" i="61"/>
  <c r="P1110" i="61"/>
  <c r="P1111" i="61"/>
  <c r="P1112" i="61"/>
  <c r="P1113" i="61"/>
  <c r="P1114" i="61"/>
  <c r="P1115" i="61"/>
  <c r="P1116" i="61"/>
  <c r="P1117" i="61"/>
  <c r="P1118" i="61"/>
  <c r="P1119" i="61"/>
  <c r="P1120" i="61"/>
  <c r="P1121" i="61"/>
  <c r="P1122" i="61"/>
  <c r="P1123" i="61"/>
  <c r="P1124" i="61"/>
  <c r="P1125" i="61"/>
  <c r="P1126" i="61"/>
  <c r="P1127" i="61"/>
  <c r="P1128" i="61"/>
  <c r="P1129" i="61"/>
  <c r="P1130" i="61"/>
  <c r="P1131" i="61"/>
  <c r="P1132" i="61"/>
  <c r="P1133" i="61"/>
  <c r="P1134" i="61"/>
  <c r="P1135" i="61"/>
  <c r="P1136" i="61"/>
  <c r="P1137" i="61"/>
  <c r="P1138" i="61"/>
  <c r="P1139" i="61"/>
  <c r="P1140" i="61"/>
  <c r="P1141" i="61"/>
  <c r="P1142" i="61"/>
  <c r="P1143" i="61"/>
  <c r="P1144" i="61"/>
  <c r="P1145" i="61"/>
  <c r="P1146" i="61"/>
  <c r="P1147" i="61"/>
  <c r="P1148" i="61"/>
  <c r="P1149" i="61"/>
  <c r="P1150" i="61"/>
  <c r="P1151" i="61"/>
  <c r="P1152" i="61"/>
  <c r="P1153" i="61"/>
  <c r="P1154" i="61"/>
  <c r="P1155" i="61"/>
  <c r="P1156" i="61"/>
  <c r="P1157" i="61"/>
  <c r="P1158" i="61"/>
  <c r="P1159" i="61"/>
  <c r="P1160" i="61"/>
  <c r="P1161" i="61"/>
  <c r="P1162" i="61"/>
  <c r="P1163" i="61"/>
  <c r="P1164" i="61"/>
  <c r="P1165" i="61"/>
  <c r="P1166" i="61"/>
  <c r="P1167" i="61"/>
  <c r="P1168" i="61"/>
  <c r="P1169" i="61"/>
  <c r="P1170" i="61"/>
  <c r="P1171" i="61"/>
  <c r="P1172" i="61"/>
  <c r="P1173" i="61"/>
  <c r="P1174" i="61"/>
  <c r="P1175" i="61"/>
  <c r="P1176" i="61"/>
  <c r="P1177" i="61"/>
  <c r="P1178" i="61"/>
  <c r="P1179" i="61"/>
  <c r="P1180" i="61"/>
  <c r="P1181" i="61"/>
  <c r="P1182" i="61"/>
  <c r="P1183" i="61"/>
  <c r="P1184" i="61"/>
  <c r="P1185" i="61"/>
  <c r="P1186" i="61"/>
  <c r="P1187" i="61"/>
  <c r="P1188" i="61"/>
  <c r="P1189" i="61"/>
  <c r="P1190" i="61"/>
  <c r="P1191" i="61"/>
  <c r="P1192" i="61"/>
  <c r="P1193" i="61"/>
  <c r="P1194" i="61"/>
  <c r="P1195" i="61"/>
  <c r="P1196" i="61"/>
  <c r="P1197" i="61"/>
  <c r="P1198" i="61"/>
  <c r="P1199" i="61"/>
  <c r="P1200" i="61"/>
  <c r="P1201" i="61"/>
  <c r="P1202" i="61"/>
  <c r="P1203" i="61"/>
  <c r="P1204" i="61"/>
  <c r="P1205" i="61"/>
  <c r="P1206" i="61"/>
  <c r="P1207" i="61"/>
  <c r="P1208" i="61"/>
  <c r="P1209" i="61"/>
  <c r="P1210" i="61"/>
  <c r="P1211" i="61"/>
  <c r="P1212" i="61"/>
  <c r="P1213" i="61"/>
  <c r="P1214" i="61"/>
  <c r="P1215" i="61"/>
  <c r="P1216" i="61"/>
  <c r="P1217" i="61"/>
  <c r="P1218" i="61"/>
  <c r="P1219" i="61"/>
  <c r="P1220" i="61"/>
  <c r="P1221" i="61"/>
  <c r="P1222" i="61"/>
  <c r="P1223" i="61"/>
  <c r="P1224" i="61"/>
  <c r="P1225" i="61"/>
  <c r="P1226" i="61"/>
  <c r="P1227" i="61"/>
  <c r="P1228" i="61"/>
  <c r="P1229" i="61"/>
  <c r="P1230" i="61"/>
  <c r="P1231" i="61"/>
  <c r="P1232" i="61"/>
  <c r="P1233" i="61"/>
  <c r="P1234" i="61"/>
  <c r="P1235" i="61"/>
  <c r="P1236" i="61"/>
  <c r="P1237" i="61"/>
  <c r="P1238" i="61"/>
  <c r="P1239" i="61"/>
  <c r="P1240" i="61"/>
  <c r="P1241" i="61"/>
  <c r="P1242" i="61"/>
  <c r="P1243" i="61"/>
  <c r="P1244" i="61"/>
  <c r="P1245" i="61"/>
  <c r="P1246" i="61"/>
  <c r="P1247" i="61"/>
  <c r="P1248" i="61"/>
  <c r="P1249" i="61"/>
  <c r="P1250" i="61"/>
  <c r="P1251" i="61"/>
  <c r="P1252" i="61"/>
  <c r="P1253" i="61"/>
  <c r="P1254" i="61"/>
  <c r="P1255" i="61"/>
  <c r="P1256" i="61"/>
  <c r="P1257" i="61"/>
  <c r="P1258" i="61"/>
  <c r="P1259" i="61"/>
  <c r="P1260" i="61"/>
  <c r="P1261" i="61"/>
  <c r="P1262" i="61"/>
  <c r="P1263" i="61"/>
  <c r="P1264" i="61"/>
  <c r="P1265" i="61"/>
  <c r="P1266" i="61"/>
  <c r="P1267" i="61"/>
  <c r="P1268" i="61"/>
  <c r="P1269" i="61"/>
  <c r="P1270" i="61"/>
  <c r="P1271" i="61"/>
  <c r="P1272" i="61"/>
  <c r="P1273" i="61"/>
  <c r="P1274" i="61"/>
  <c r="P1275" i="61"/>
  <c r="P1276" i="61"/>
  <c r="P1277" i="61"/>
  <c r="P1278" i="61"/>
  <c r="P1279" i="61"/>
  <c r="P1280" i="61"/>
  <c r="P1281" i="61"/>
  <c r="P1282" i="61"/>
  <c r="P1283" i="61"/>
  <c r="P1284" i="61"/>
  <c r="P1285" i="61"/>
  <c r="P1286" i="61"/>
  <c r="P1287" i="61"/>
  <c r="P1288" i="61"/>
  <c r="P1289" i="61"/>
  <c r="P1290" i="61"/>
  <c r="P1291" i="61"/>
  <c r="P1292" i="61"/>
  <c r="P1293" i="61"/>
  <c r="P1294" i="61"/>
  <c r="P1295" i="61"/>
  <c r="P1296" i="61"/>
  <c r="P1297" i="61"/>
  <c r="P1298" i="61"/>
  <c r="P1299" i="61"/>
  <c r="P1300" i="61"/>
  <c r="P1301" i="61"/>
  <c r="P1302" i="61"/>
  <c r="P1303" i="61"/>
  <c r="P1304" i="61"/>
  <c r="P1305" i="61"/>
  <c r="P1306" i="61"/>
  <c r="P1307" i="61"/>
  <c r="P1308" i="61"/>
  <c r="P1309" i="61"/>
  <c r="P1310" i="61"/>
  <c r="P1311" i="61"/>
  <c r="P1312" i="61"/>
  <c r="P1313" i="61"/>
  <c r="P1314" i="61"/>
  <c r="P1315" i="61"/>
  <c r="P1316" i="61"/>
  <c r="P1317" i="61"/>
  <c r="P1318" i="61"/>
  <c r="P1319" i="61"/>
  <c r="P1320" i="61"/>
  <c r="P1321" i="61"/>
  <c r="P1322" i="61"/>
  <c r="P1323" i="61"/>
  <c r="P1324" i="61"/>
  <c r="P1325" i="61"/>
  <c r="P1326" i="61"/>
  <c r="P1327" i="61"/>
  <c r="P1328" i="61"/>
  <c r="P1329" i="61"/>
  <c r="P1330" i="61"/>
  <c r="P1331" i="61"/>
  <c r="P1332" i="61"/>
  <c r="P1333" i="61"/>
  <c r="P1334" i="61"/>
  <c r="P1335" i="61"/>
  <c r="P1336" i="61"/>
  <c r="P1337" i="61"/>
  <c r="P1338" i="61"/>
  <c r="P1339" i="61"/>
  <c r="P1340" i="61"/>
  <c r="P1341" i="61"/>
  <c r="P1342" i="61"/>
  <c r="P1343" i="61"/>
  <c r="P1344" i="61"/>
  <c r="P1345" i="61"/>
  <c r="P1346" i="61"/>
  <c r="P1347" i="61"/>
  <c r="P1348" i="61"/>
  <c r="P1349" i="61"/>
  <c r="P1350" i="61"/>
  <c r="P1351" i="61"/>
  <c r="P1352" i="61"/>
  <c r="P1353" i="61"/>
  <c r="P1354" i="61"/>
  <c r="P1355" i="61"/>
  <c r="P1356" i="61"/>
  <c r="P1357" i="61"/>
  <c r="P1358" i="61"/>
  <c r="P1359" i="61"/>
  <c r="P1360" i="61"/>
  <c r="P1361" i="61"/>
  <c r="P1362" i="61"/>
  <c r="P1363" i="61"/>
  <c r="P1364" i="61"/>
  <c r="P1365" i="61"/>
  <c r="P1366" i="61"/>
  <c r="P1367" i="61"/>
  <c r="P1368" i="61"/>
  <c r="P1369" i="61"/>
  <c r="P1370" i="61"/>
  <c r="P1371" i="61"/>
  <c r="P1372" i="61"/>
  <c r="P1373" i="61"/>
  <c r="P1374" i="61"/>
  <c r="P1375" i="61"/>
  <c r="P1376" i="61"/>
  <c r="P1377" i="61"/>
  <c r="P1378" i="61"/>
  <c r="P1379" i="61"/>
  <c r="P1380" i="61"/>
  <c r="P1381" i="61"/>
  <c r="P1382" i="61"/>
  <c r="P1383" i="61"/>
  <c r="P1384" i="61"/>
  <c r="P1385" i="61"/>
  <c r="P1386" i="61"/>
  <c r="P1387" i="61"/>
  <c r="P1388" i="61"/>
  <c r="P1389" i="61"/>
  <c r="P1390" i="61"/>
  <c r="P1391" i="61"/>
  <c r="P1392" i="61"/>
  <c r="P1393" i="61"/>
  <c r="P1394" i="61"/>
  <c r="P1395" i="61"/>
  <c r="P1396" i="61"/>
  <c r="P1397" i="61"/>
  <c r="P1398" i="61"/>
  <c r="P1399" i="61"/>
  <c r="P1400" i="61"/>
  <c r="P1401" i="61"/>
  <c r="P1402" i="61"/>
  <c r="P1403" i="61"/>
  <c r="P1404" i="61"/>
  <c r="P1405" i="61"/>
  <c r="P1406" i="61"/>
  <c r="P1407" i="61"/>
  <c r="P1408" i="61"/>
  <c r="P1409" i="61"/>
  <c r="P1410" i="61"/>
  <c r="P1411" i="61"/>
  <c r="P1412" i="61"/>
  <c r="P1413" i="61"/>
  <c r="P1414" i="61"/>
  <c r="P1415" i="61"/>
  <c r="P1416" i="61"/>
  <c r="P1417" i="61"/>
  <c r="P1418" i="61"/>
  <c r="P1419" i="61"/>
  <c r="P1420" i="61"/>
  <c r="P1421" i="61"/>
  <c r="P1422" i="61"/>
  <c r="P1423" i="61"/>
  <c r="P1424" i="61"/>
  <c r="P1425" i="61"/>
  <c r="P1426" i="61"/>
  <c r="P1427" i="61"/>
  <c r="P1428" i="61"/>
  <c r="P1429" i="61"/>
  <c r="P1430" i="61"/>
  <c r="P1431" i="61"/>
  <c r="P1432" i="61"/>
  <c r="P1433" i="61"/>
  <c r="P1434" i="61"/>
  <c r="P1435" i="61"/>
  <c r="P1436" i="61"/>
  <c r="P1437" i="61"/>
  <c r="P1438" i="61"/>
  <c r="P1439" i="61"/>
  <c r="P1440" i="61"/>
  <c r="P1441" i="61"/>
  <c r="P1442" i="61"/>
  <c r="P1443" i="61"/>
  <c r="P1444" i="61"/>
  <c r="P1445" i="61"/>
  <c r="P1446" i="61"/>
  <c r="P1447" i="61"/>
  <c r="P1448" i="61"/>
  <c r="P1449" i="61"/>
  <c r="P1450" i="61"/>
  <c r="P1451" i="61"/>
  <c r="P1452" i="61"/>
  <c r="P1453" i="61"/>
  <c r="P1454" i="61"/>
  <c r="P1455" i="61"/>
  <c r="P1456" i="61"/>
  <c r="P1457" i="61"/>
  <c r="P1458" i="61"/>
  <c r="P1459" i="61"/>
  <c r="P1460" i="61"/>
  <c r="P1461" i="61"/>
  <c r="P1462" i="61"/>
  <c r="P1463" i="61"/>
  <c r="P1464" i="61"/>
  <c r="P1465" i="61"/>
  <c r="P1466" i="61"/>
  <c r="P1467" i="61"/>
  <c r="P1468" i="61"/>
  <c r="P1469" i="61"/>
  <c r="P1470" i="61"/>
  <c r="P1471" i="61"/>
  <c r="P1472" i="61"/>
  <c r="P1473" i="61"/>
  <c r="P1474" i="61"/>
  <c r="P1475" i="61"/>
  <c r="P1476" i="61"/>
  <c r="P1477" i="61"/>
  <c r="P1478" i="61"/>
  <c r="P1479" i="61"/>
  <c r="P1480" i="61"/>
  <c r="P1481" i="61"/>
  <c r="P1482" i="61"/>
  <c r="P1483" i="61"/>
  <c r="P1484" i="61"/>
  <c r="P1485" i="61"/>
  <c r="P1486" i="61"/>
  <c r="P1487" i="61"/>
  <c r="P1488" i="61"/>
  <c r="P1489" i="61"/>
  <c r="P1490" i="61"/>
  <c r="P1491" i="61"/>
  <c r="P1492" i="61"/>
  <c r="P1493" i="61"/>
  <c r="P1494" i="61"/>
  <c r="P1495" i="61"/>
  <c r="P1496" i="61"/>
  <c r="P1497" i="61"/>
  <c r="P1498" i="61"/>
  <c r="P1499" i="61"/>
  <c r="P1500" i="61"/>
  <c r="P1501" i="61"/>
  <c r="P1502" i="61"/>
  <c r="P1503" i="61"/>
  <c r="P1504" i="61"/>
  <c r="P1505" i="61"/>
  <c r="P1506" i="61"/>
  <c r="P1507" i="61"/>
  <c r="P1508" i="61"/>
  <c r="P1509" i="61"/>
  <c r="P1510" i="61"/>
  <c r="P1511" i="61"/>
  <c r="P1512" i="61"/>
  <c r="P1513" i="61"/>
  <c r="P1514" i="61"/>
  <c r="P1515" i="61"/>
  <c r="P1516" i="61"/>
  <c r="P1517" i="61"/>
  <c r="P1518" i="61"/>
  <c r="P1519" i="61"/>
  <c r="P1520" i="61"/>
  <c r="P1521" i="61"/>
  <c r="P1522" i="61"/>
  <c r="P1523" i="61"/>
  <c r="P1524" i="61"/>
  <c r="P1525" i="61"/>
  <c r="P1526" i="61"/>
  <c r="P1527" i="61"/>
  <c r="P1528" i="61"/>
  <c r="P1529" i="61"/>
  <c r="P1530" i="61"/>
  <c r="P1531" i="61"/>
  <c r="P1532" i="61"/>
  <c r="P1533" i="61"/>
  <c r="P1534" i="61"/>
  <c r="P1535" i="61"/>
  <c r="P1536" i="61"/>
  <c r="P1537" i="61"/>
  <c r="P1538" i="61"/>
  <c r="P1539" i="61"/>
  <c r="P1540" i="61"/>
  <c r="P1541" i="61"/>
  <c r="P1542" i="61"/>
  <c r="P1543" i="61"/>
  <c r="P1544" i="61"/>
  <c r="P1545" i="61"/>
  <c r="P1546" i="61"/>
  <c r="P1547" i="61"/>
  <c r="P1548" i="61"/>
  <c r="P1549" i="61"/>
  <c r="P1550" i="61"/>
  <c r="P1551" i="61"/>
  <c r="P1552" i="61"/>
  <c r="P1553" i="61"/>
  <c r="P1554" i="61"/>
  <c r="P1555" i="61"/>
  <c r="P1556" i="61"/>
  <c r="P1557" i="61"/>
  <c r="P1558" i="61"/>
  <c r="P1559" i="61"/>
  <c r="P1560" i="61"/>
  <c r="P1561" i="61"/>
  <c r="P1562" i="61"/>
  <c r="P1563" i="61"/>
  <c r="P1564" i="61"/>
  <c r="P1565" i="61"/>
  <c r="P1566" i="61"/>
  <c r="P1567" i="61"/>
  <c r="P1568" i="61"/>
  <c r="P1569" i="61"/>
  <c r="P1570" i="61"/>
  <c r="P1571" i="61"/>
  <c r="P1572" i="61"/>
  <c r="P1573" i="61"/>
  <c r="P1574" i="61"/>
  <c r="P1575" i="61"/>
  <c r="P1576" i="61"/>
  <c r="P1577" i="61"/>
  <c r="P1578" i="61"/>
  <c r="P1579" i="61"/>
  <c r="P1580" i="61"/>
  <c r="P1581" i="61"/>
  <c r="P1582" i="61"/>
  <c r="P1583" i="61"/>
  <c r="P1584" i="61"/>
  <c r="P1585" i="61"/>
  <c r="P1586" i="61"/>
  <c r="P1587" i="61"/>
  <c r="P1588" i="61"/>
  <c r="P1589" i="61"/>
  <c r="P1590" i="61"/>
  <c r="P1591" i="61"/>
  <c r="P1592" i="61"/>
  <c r="P1593" i="61"/>
  <c r="P1594" i="61"/>
  <c r="P1595" i="61"/>
  <c r="P1596" i="61"/>
  <c r="P1597" i="61"/>
  <c r="P1598" i="61"/>
  <c r="P1599" i="61"/>
  <c r="P1600" i="61"/>
  <c r="P1601" i="61"/>
  <c r="P1602" i="61"/>
  <c r="P1603" i="61"/>
  <c r="P1604" i="61"/>
  <c r="P1605" i="61"/>
  <c r="P1606" i="61"/>
  <c r="P1607" i="61"/>
  <c r="P1608" i="61"/>
  <c r="P1609" i="61"/>
  <c r="P1610" i="61"/>
  <c r="P1611" i="61"/>
  <c r="P1612" i="61"/>
  <c r="P1613" i="61"/>
  <c r="P1614" i="61"/>
  <c r="P1615" i="61"/>
  <c r="P1616" i="61"/>
  <c r="P1617" i="61"/>
  <c r="P1618" i="61"/>
  <c r="P1619" i="61"/>
  <c r="P1620" i="61"/>
  <c r="P1621" i="61"/>
  <c r="P1622" i="61"/>
  <c r="P1623" i="61"/>
  <c r="P1624" i="61"/>
  <c r="P1625" i="61"/>
  <c r="P1626" i="61"/>
  <c r="P1627" i="61"/>
  <c r="P1628" i="61"/>
  <c r="P1629" i="61"/>
  <c r="P1630" i="61"/>
  <c r="P1631" i="61"/>
  <c r="P1632" i="61"/>
  <c r="P1633" i="61"/>
  <c r="P1634" i="61"/>
  <c r="P1635" i="61"/>
  <c r="P1636" i="61"/>
  <c r="P1637" i="61"/>
  <c r="P1638" i="61"/>
  <c r="P1639" i="61"/>
  <c r="P1640" i="61"/>
  <c r="P1641" i="61"/>
  <c r="P1642" i="61"/>
  <c r="P1643" i="61"/>
  <c r="P1644" i="61"/>
  <c r="P1645" i="61"/>
  <c r="P1646" i="61"/>
  <c r="P1647" i="61"/>
  <c r="P1648" i="61"/>
  <c r="P1649" i="61"/>
  <c r="P1650" i="61"/>
  <c r="P1651" i="61"/>
  <c r="P1652" i="61"/>
  <c r="P1653" i="61"/>
  <c r="P1654" i="61"/>
  <c r="P1655" i="61"/>
  <c r="P1656" i="61"/>
  <c r="P1657" i="61"/>
  <c r="P1658" i="61"/>
  <c r="P1659" i="61"/>
  <c r="P1660" i="61"/>
  <c r="P1661" i="61"/>
  <c r="P1662" i="61"/>
  <c r="P1663" i="61"/>
  <c r="P1664" i="61"/>
  <c r="P1665" i="61"/>
  <c r="P1666" i="61"/>
  <c r="P1667" i="61"/>
  <c r="P1668" i="61"/>
  <c r="P1669" i="61"/>
  <c r="P1670" i="61"/>
  <c r="P1671" i="61"/>
  <c r="P1672" i="61"/>
  <c r="P1673" i="61"/>
  <c r="P1674" i="61"/>
  <c r="P1675" i="61"/>
  <c r="P1676" i="61"/>
  <c r="P1677" i="61"/>
  <c r="P1678" i="61"/>
  <c r="P1679" i="61"/>
  <c r="P1680" i="61"/>
  <c r="P1681" i="61"/>
  <c r="P1682" i="61"/>
  <c r="P1683" i="61"/>
  <c r="P1684" i="61"/>
  <c r="P1685" i="61"/>
  <c r="P1686" i="61"/>
  <c r="P1687" i="61"/>
  <c r="P1688" i="61"/>
  <c r="P1689" i="61"/>
  <c r="P1690" i="61"/>
  <c r="P1691" i="61"/>
  <c r="P1692" i="61"/>
  <c r="P1693" i="61"/>
  <c r="P1694" i="61"/>
  <c r="P1695" i="61"/>
  <c r="P1696" i="61"/>
  <c r="P1697" i="61"/>
  <c r="P1698" i="61"/>
  <c r="P1699" i="61"/>
  <c r="P1700" i="61"/>
  <c r="P1701" i="61"/>
  <c r="P1702" i="61"/>
  <c r="P1703" i="61"/>
  <c r="P1704" i="61"/>
  <c r="P1705" i="61"/>
  <c r="P1706" i="61"/>
  <c r="P1707" i="61"/>
  <c r="P1708" i="61"/>
  <c r="P1709" i="61"/>
  <c r="P1710" i="61"/>
  <c r="P1711" i="61"/>
  <c r="P1712" i="61"/>
  <c r="P1713" i="61"/>
  <c r="P1714" i="61"/>
  <c r="P1715" i="61"/>
  <c r="P1716" i="61"/>
  <c r="P1717" i="61"/>
  <c r="P1718" i="61"/>
  <c r="P1719" i="61"/>
  <c r="P1720" i="61"/>
  <c r="P1721" i="61"/>
  <c r="P1722" i="61"/>
  <c r="P1723" i="61"/>
  <c r="P1724" i="61"/>
  <c r="P1725" i="61"/>
  <c r="P1726" i="61"/>
  <c r="P1727" i="61"/>
  <c r="P1728" i="61"/>
  <c r="P1729" i="61"/>
  <c r="P1730" i="61"/>
  <c r="P1731" i="61"/>
  <c r="P1732" i="61"/>
  <c r="P1733" i="61"/>
  <c r="P1734" i="61"/>
  <c r="P1735" i="61"/>
  <c r="P1736" i="61"/>
  <c r="P1737" i="61"/>
  <c r="P1738" i="61"/>
  <c r="P1739" i="61"/>
  <c r="P1740" i="61"/>
  <c r="P1741" i="61"/>
  <c r="P1742" i="61"/>
  <c r="P1743" i="61"/>
  <c r="P1744" i="61"/>
  <c r="P1745" i="61"/>
  <c r="P1746" i="61"/>
  <c r="P1747" i="61"/>
  <c r="P1748" i="61"/>
  <c r="P1749" i="61"/>
  <c r="P1750" i="61"/>
  <c r="P1751" i="61"/>
  <c r="P1752" i="61"/>
  <c r="P1753" i="61"/>
  <c r="P1754" i="61"/>
  <c r="P1755" i="61"/>
  <c r="P1756" i="61"/>
  <c r="P1757" i="61"/>
  <c r="P1758" i="61"/>
  <c r="P1759" i="61"/>
  <c r="P1760" i="61"/>
  <c r="P1761" i="61"/>
  <c r="P1762" i="61"/>
  <c r="P1763" i="61"/>
  <c r="P1764" i="61"/>
  <c r="P1765" i="61"/>
  <c r="P1766" i="61"/>
  <c r="P1767" i="61"/>
  <c r="P1768" i="61"/>
  <c r="P1769" i="61"/>
  <c r="P1770" i="61"/>
  <c r="P1771" i="61"/>
  <c r="P1772" i="61"/>
  <c r="P1773" i="61"/>
  <c r="P1774" i="61"/>
  <c r="P1775" i="61"/>
  <c r="P1776" i="61"/>
  <c r="P1777" i="61"/>
  <c r="P1778" i="61"/>
  <c r="P1779" i="61"/>
  <c r="P1780" i="61"/>
  <c r="P1781" i="61"/>
  <c r="P1782" i="61"/>
  <c r="P1783" i="61"/>
  <c r="P1784" i="61"/>
  <c r="P1785" i="61"/>
  <c r="P1786" i="61"/>
  <c r="P1787" i="61"/>
  <c r="P1788" i="61"/>
  <c r="P1789" i="61"/>
  <c r="P1790" i="61"/>
  <c r="P1791" i="61"/>
  <c r="P1792" i="61"/>
  <c r="P1793" i="61"/>
  <c r="P1794" i="61"/>
  <c r="P1795" i="61"/>
  <c r="P1796" i="61"/>
  <c r="P1797" i="61"/>
  <c r="P1798" i="61"/>
  <c r="P1799" i="61"/>
  <c r="P1800" i="61"/>
  <c r="P1801" i="61"/>
  <c r="P1802" i="61"/>
  <c r="P1803" i="61"/>
  <c r="P1804" i="61"/>
  <c r="P1805" i="61"/>
  <c r="P1806" i="61"/>
  <c r="P1807" i="61"/>
  <c r="P1808" i="61"/>
  <c r="P1809" i="61"/>
  <c r="P1810" i="61"/>
  <c r="P1811" i="61"/>
  <c r="P1812" i="61"/>
  <c r="P1813" i="61"/>
  <c r="P1814" i="61"/>
  <c r="P1815" i="61"/>
  <c r="P1816" i="61"/>
  <c r="P1817" i="61"/>
  <c r="P1818" i="61"/>
  <c r="P1819" i="61"/>
  <c r="P1820" i="61"/>
  <c r="P1821" i="61"/>
  <c r="P1822" i="61"/>
  <c r="P1823" i="61"/>
  <c r="P1824" i="61"/>
  <c r="P1825" i="61"/>
  <c r="P1826" i="61"/>
  <c r="P1827" i="61"/>
  <c r="P1828" i="61"/>
  <c r="P1829" i="61"/>
  <c r="P1830" i="61"/>
  <c r="P1831" i="61"/>
  <c r="P1832" i="61"/>
  <c r="P1833" i="61"/>
  <c r="P1834" i="61"/>
  <c r="P1835" i="61"/>
  <c r="P1836" i="61"/>
  <c r="P1837" i="61"/>
  <c r="P1838" i="61"/>
  <c r="P1839" i="61"/>
  <c r="P1840" i="61"/>
  <c r="P1841" i="61"/>
  <c r="P1842" i="61"/>
  <c r="P1843" i="61"/>
  <c r="P1844" i="61"/>
  <c r="P1845" i="61"/>
  <c r="P1846" i="61"/>
  <c r="P1847" i="61"/>
  <c r="P1848" i="61"/>
  <c r="P1849" i="61"/>
  <c r="P1850" i="61"/>
  <c r="P1851" i="61"/>
  <c r="P1852" i="61"/>
  <c r="P1853" i="61"/>
  <c r="P1854" i="61"/>
  <c r="P1855" i="61"/>
  <c r="P1856" i="61"/>
  <c r="P1857" i="61"/>
  <c r="P1858" i="61"/>
  <c r="P1859" i="61"/>
  <c r="P1860" i="61"/>
  <c r="P1861" i="61"/>
  <c r="P1862" i="61"/>
  <c r="P1863" i="61"/>
  <c r="P1864" i="61"/>
  <c r="P1865" i="61"/>
  <c r="P1866" i="61"/>
  <c r="P1867" i="61"/>
  <c r="P1868" i="61"/>
  <c r="P1869" i="61"/>
  <c r="P1870" i="61"/>
  <c r="P1871" i="61"/>
  <c r="P1872" i="61"/>
  <c r="P1873" i="61"/>
  <c r="P1874" i="61"/>
  <c r="P1875" i="61"/>
  <c r="P1876" i="61"/>
  <c r="P1877" i="61"/>
  <c r="P1878" i="61"/>
  <c r="P1879" i="61"/>
  <c r="P1880" i="61"/>
  <c r="P1881" i="61"/>
  <c r="P1882" i="61"/>
  <c r="P1883" i="61"/>
  <c r="P1884" i="61"/>
  <c r="P1885" i="61"/>
  <c r="P1886" i="61"/>
  <c r="P1887" i="61"/>
  <c r="P1888" i="61"/>
  <c r="P1889" i="61"/>
  <c r="P1890" i="61"/>
  <c r="P1891" i="61"/>
  <c r="P1892" i="61"/>
  <c r="P1893" i="61"/>
  <c r="P1894" i="61"/>
  <c r="P1895" i="61"/>
  <c r="P1896" i="61"/>
  <c r="P1897" i="61"/>
  <c r="P1898" i="61"/>
  <c r="P1899" i="61"/>
  <c r="P1900" i="61"/>
  <c r="P1901" i="61"/>
  <c r="P1902" i="61"/>
  <c r="P1903" i="61"/>
  <c r="P1904" i="61"/>
  <c r="P1905" i="61"/>
  <c r="P1906" i="61"/>
  <c r="P1907" i="61"/>
  <c r="P1908" i="61"/>
  <c r="P1909" i="61"/>
  <c r="P1910" i="61"/>
  <c r="P1911" i="61"/>
  <c r="P1912" i="61"/>
  <c r="P1913" i="61"/>
  <c r="P1914" i="61"/>
  <c r="P1915" i="61"/>
  <c r="P1916" i="61"/>
  <c r="P1917" i="61"/>
  <c r="P1918" i="61"/>
  <c r="P1919" i="61"/>
  <c r="P1920" i="61"/>
  <c r="P1921" i="61"/>
  <c r="P1922" i="61"/>
  <c r="P1923" i="61"/>
  <c r="P1924" i="61"/>
  <c r="P1925" i="61"/>
  <c r="P1926" i="61"/>
  <c r="P1927" i="61"/>
  <c r="P1928" i="61"/>
  <c r="P1929" i="61"/>
  <c r="P1930" i="61"/>
  <c r="P1931" i="61"/>
  <c r="P1932" i="61"/>
  <c r="P1933" i="61"/>
  <c r="P1934" i="61"/>
  <c r="P1935" i="61"/>
  <c r="P1936" i="61"/>
  <c r="P1937" i="61"/>
  <c r="P1938" i="61"/>
  <c r="P1939" i="61"/>
  <c r="P1940" i="61"/>
  <c r="P1941" i="61"/>
  <c r="P1942" i="61"/>
  <c r="P1943" i="61"/>
  <c r="P1944" i="61"/>
  <c r="P1945" i="61"/>
  <c r="P1946" i="61"/>
  <c r="P1947" i="61"/>
  <c r="P1948" i="61"/>
  <c r="P1949" i="61"/>
  <c r="P1950" i="61"/>
  <c r="P1951" i="61"/>
  <c r="P1952" i="61"/>
  <c r="P1953" i="61"/>
  <c r="P1954" i="61"/>
  <c r="P1955" i="61"/>
  <c r="P1956" i="61"/>
  <c r="P1957" i="61"/>
  <c r="P1958" i="61"/>
  <c r="P1959" i="61"/>
  <c r="P1960" i="61"/>
  <c r="P1961" i="61"/>
  <c r="P1962" i="61"/>
  <c r="P1963" i="61"/>
  <c r="P1964" i="61"/>
  <c r="P1965" i="61"/>
  <c r="P1966" i="61"/>
  <c r="P1967" i="61"/>
  <c r="P1968" i="61"/>
  <c r="P1969" i="61"/>
  <c r="P1970" i="61"/>
  <c r="P1971" i="61"/>
  <c r="P1972" i="61"/>
  <c r="P1973" i="61"/>
  <c r="P1974" i="61"/>
  <c r="P1975" i="61"/>
  <c r="P1976" i="61"/>
  <c r="P1977" i="61"/>
  <c r="P1978" i="61"/>
  <c r="P1979" i="61"/>
  <c r="P1980" i="61"/>
  <c r="P1981" i="61"/>
  <c r="P1982" i="61"/>
  <c r="P1983" i="61"/>
  <c r="P1984" i="61"/>
  <c r="P1985" i="61"/>
  <c r="P1986" i="61"/>
  <c r="P1987" i="61"/>
  <c r="P1988" i="61"/>
  <c r="P1989" i="61"/>
  <c r="P1990" i="61"/>
  <c r="P1991" i="61"/>
  <c r="P1992" i="61"/>
  <c r="P1993" i="61"/>
  <c r="P1994" i="61"/>
  <c r="P1995" i="61"/>
  <c r="P1996" i="61"/>
  <c r="P1997" i="61"/>
  <c r="P1998" i="61"/>
  <c r="P1999" i="61"/>
  <c r="P2000" i="61"/>
  <c r="P2001" i="61"/>
  <c r="P2002" i="61"/>
  <c r="P2003" i="61"/>
  <c r="P2004" i="61"/>
  <c r="P2005" i="61"/>
  <c r="P2006" i="61"/>
  <c r="P2007" i="61"/>
  <c r="P2008" i="61"/>
  <c r="P2009" i="61"/>
  <c r="P2010" i="61"/>
  <c r="P2011" i="61"/>
  <c r="P2012" i="61"/>
  <c r="P2013" i="61"/>
  <c r="P2014" i="61"/>
  <c r="P2015" i="61"/>
  <c r="P2016" i="61"/>
  <c r="P2017" i="61"/>
  <c r="P2018" i="61"/>
  <c r="P2019" i="61"/>
  <c r="P2020" i="61"/>
  <c r="P2021" i="61"/>
  <c r="P2022" i="61"/>
  <c r="P2023" i="61"/>
  <c r="P2024" i="61"/>
  <c r="P2025" i="61"/>
  <c r="P2026" i="61"/>
  <c r="P2027" i="61"/>
  <c r="P2028" i="61"/>
  <c r="P2029" i="61"/>
  <c r="P2030" i="61"/>
  <c r="P2031" i="61"/>
  <c r="P2032" i="61"/>
  <c r="P2033" i="61"/>
  <c r="P2034" i="61"/>
  <c r="P2035" i="61"/>
  <c r="P2036" i="61"/>
  <c r="P2037" i="61"/>
  <c r="P2038" i="61"/>
  <c r="P2039" i="61"/>
  <c r="P2040" i="61"/>
  <c r="P2041" i="61"/>
  <c r="P2042" i="61"/>
  <c r="P2043" i="61"/>
  <c r="P2044" i="61"/>
  <c r="P2045" i="61"/>
  <c r="P2046" i="61"/>
  <c r="P2047" i="61"/>
  <c r="P2048" i="61"/>
  <c r="P2049" i="61"/>
  <c r="P2050" i="61"/>
  <c r="P2051" i="61"/>
  <c r="P2052" i="61"/>
  <c r="P2053" i="61"/>
  <c r="P2054" i="61"/>
  <c r="P2055" i="61"/>
  <c r="P2056" i="61"/>
  <c r="P2057" i="61"/>
  <c r="P2058" i="61"/>
  <c r="P2059" i="61"/>
  <c r="P2060" i="61"/>
  <c r="P2061" i="61"/>
  <c r="P2062" i="61"/>
  <c r="P2063" i="61"/>
  <c r="P2064" i="61"/>
  <c r="P2065" i="61"/>
  <c r="P2066" i="61"/>
  <c r="P2067" i="61"/>
  <c r="P2068" i="61"/>
  <c r="P2069" i="61"/>
  <c r="P2070" i="61"/>
  <c r="P2071" i="61"/>
  <c r="P2072" i="61"/>
  <c r="P2073" i="61"/>
  <c r="P2074" i="61"/>
  <c r="P2075" i="61"/>
  <c r="P2076" i="61"/>
  <c r="P2077" i="61"/>
  <c r="P2078" i="61"/>
  <c r="P2079" i="61"/>
  <c r="P2080" i="61"/>
  <c r="P2081" i="61"/>
  <c r="P2082" i="61"/>
  <c r="P2083" i="61"/>
  <c r="P2084" i="61"/>
  <c r="P2085" i="61"/>
  <c r="P2086" i="61"/>
  <c r="P2087" i="61"/>
  <c r="P2088" i="61"/>
  <c r="P2089" i="61"/>
  <c r="P2090" i="61"/>
  <c r="P2091" i="61"/>
  <c r="P2092" i="61"/>
  <c r="P2093" i="61"/>
  <c r="P2094" i="61"/>
  <c r="P2095" i="61"/>
  <c r="P2096" i="61"/>
  <c r="P2097" i="61"/>
  <c r="P2098" i="61"/>
  <c r="P2099" i="61"/>
  <c r="P2100" i="61"/>
  <c r="P2101" i="61"/>
  <c r="P2102" i="61"/>
  <c r="P2103" i="61"/>
  <c r="P2104" i="61"/>
  <c r="P2105" i="61"/>
  <c r="P2106" i="61"/>
  <c r="P2107" i="61"/>
  <c r="P2108" i="61"/>
  <c r="P2109" i="61"/>
  <c r="P2110" i="61"/>
  <c r="P2111" i="61"/>
  <c r="P2112" i="61"/>
  <c r="P2113" i="61"/>
  <c r="P2114" i="61"/>
  <c r="P2115" i="61"/>
  <c r="P2116" i="61"/>
  <c r="P2117" i="61"/>
  <c r="P2118" i="61"/>
  <c r="P2119" i="61"/>
  <c r="P2120" i="61"/>
  <c r="P2121" i="61"/>
  <c r="P2122" i="61"/>
  <c r="P2123" i="61"/>
  <c r="P2124" i="61"/>
  <c r="P2125" i="61"/>
  <c r="P2126" i="61"/>
  <c r="P2127" i="61"/>
  <c r="P2128" i="61"/>
  <c r="P2129" i="61"/>
  <c r="P2130" i="61"/>
  <c r="P2131" i="61"/>
  <c r="P2132" i="61"/>
  <c r="P2133" i="61"/>
  <c r="P2134" i="61"/>
  <c r="P2135" i="61"/>
  <c r="P2136" i="61"/>
  <c r="P2137" i="61"/>
  <c r="P2138" i="61"/>
  <c r="P2139" i="61"/>
  <c r="P2140" i="61"/>
  <c r="P2141" i="61"/>
  <c r="P2142" i="61"/>
  <c r="P2143" i="61"/>
  <c r="P2144" i="61"/>
  <c r="P2145" i="61"/>
  <c r="P2146" i="61"/>
  <c r="P2147" i="61"/>
  <c r="P2148" i="61"/>
  <c r="P2149" i="61"/>
  <c r="P2150" i="61"/>
  <c r="P2151" i="61"/>
  <c r="P2152" i="61"/>
  <c r="P2153" i="61"/>
  <c r="P2154" i="61"/>
  <c r="P2155" i="61"/>
  <c r="P2156" i="61"/>
  <c r="P2157" i="61"/>
  <c r="P2158" i="61"/>
  <c r="P2159" i="61"/>
  <c r="P2160" i="61"/>
  <c r="P2161" i="61"/>
  <c r="P2162" i="61"/>
  <c r="P2163" i="61"/>
  <c r="P2164" i="61"/>
  <c r="P2165" i="61"/>
  <c r="P2166" i="61"/>
  <c r="P2167" i="61"/>
  <c r="P2168" i="61"/>
  <c r="P2169" i="61"/>
  <c r="P2170" i="61"/>
  <c r="P2171" i="61"/>
  <c r="P2172" i="61"/>
  <c r="P2173" i="61"/>
  <c r="P2174" i="61"/>
  <c r="P2175" i="61"/>
  <c r="P2176" i="61"/>
  <c r="P2177" i="61"/>
  <c r="P2178" i="61"/>
  <c r="P2179" i="61"/>
  <c r="P2180" i="61"/>
  <c r="P2181" i="61"/>
  <c r="P2182" i="61"/>
  <c r="P2183" i="61"/>
  <c r="P2184" i="61"/>
  <c r="P2185" i="61"/>
  <c r="P2186" i="61"/>
  <c r="P2187" i="61"/>
  <c r="P2188" i="61"/>
  <c r="P2189" i="61"/>
  <c r="P2190" i="61"/>
  <c r="P2191" i="61"/>
  <c r="P2192" i="61"/>
  <c r="P2193" i="61"/>
  <c r="P2194" i="61"/>
  <c r="P2195" i="61"/>
  <c r="P2196" i="61"/>
  <c r="P2197" i="61"/>
  <c r="P2198" i="61"/>
  <c r="P2199" i="61"/>
  <c r="P2200" i="61"/>
  <c r="P2201" i="61"/>
  <c r="P2202" i="61"/>
  <c r="P2203" i="61"/>
  <c r="P2204" i="61"/>
  <c r="P2205" i="61"/>
  <c r="P2206" i="61"/>
  <c r="P2207" i="61"/>
  <c r="P2208" i="61"/>
  <c r="P2209" i="61"/>
  <c r="P2210" i="61"/>
  <c r="P2211" i="61"/>
  <c r="P2212" i="61"/>
  <c r="P2213" i="61"/>
  <c r="P2214" i="61"/>
  <c r="P2215" i="61"/>
  <c r="P2216" i="61"/>
  <c r="P2217" i="61"/>
  <c r="P2218" i="61"/>
  <c r="P2219" i="61"/>
  <c r="P2220" i="61"/>
  <c r="P2221" i="61"/>
  <c r="P2222" i="61"/>
  <c r="P2223" i="61"/>
  <c r="P2224" i="61"/>
  <c r="P2225" i="61"/>
  <c r="P2226" i="61"/>
  <c r="P2227" i="61"/>
  <c r="P2228" i="61"/>
  <c r="P2229" i="61"/>
  <c r="P2230" i="61"/>
  <c r="P2231" i="61"/>
  <c r="P2232" i="61"/>
  <c r="P2233" i="61"/>
  <c r="P2234" i="61"/>
  <c r="P2235" i="61"/>
  <c r="P2236" i="61"/>
  <c r="P2237" i="61"/>
  <c r="P2238" i="61"/>
  <c r="P2239" i="61"/>
  <c r="P2240" i="61"/>
  <c r="P2241" i="61"/>
  <c r="P2242" i="61"/>
  <c r="P2243" i="61"/>
  <c r="P2244" i="61"/>
  <c r="P2245" i="61"/>
  <c r="P2246" i="61"/>
  <c r="P2247" i="61"/>
  <c r="P2248" i="61"/>
  <c r="P2249" i="61"/>
  <c r="P2250" i="61"/>
  <c r="P2251" i="61"/>
  <c r="P2252" i="61"/>
  <c r="P2253" i="61"/>
  <c r="P2254" i="61"/>
  <c r="P2255" i="61"/>
  <c r="P2256" i="61"/>
  <c r="P2257" i="61"/>
  <c r="P2258" i="61"/>
  <c r="P2259" i="61"/>
  <c r="P2260" i="61"/>
  <c r="P2261" i="61"/>
  <c r="P2262" i="61"/>
  <c r="P2263" i="61"/>
  <c r="P2264" i="61"/>
  <c r="P2265" i="61"/>
  <c r="P2266" i="61"/>
  <c r="P2267" i="61"/>
  <c r="P2268" i="61"/>
  <c r="P2269" i="61"/>
  <c r="P2270" i="61"/>
  <c r="P2271" i="61"/>
  <c r="P2272" i="61"/>
  <c r="P2273" i="61"/>
  <c r="P2274" i="61"/>
  <c r="P2275" i="61"/>
  <c r="P2276" i="61"/>
  <c r="P2277" i="61"/>
  <c r="P2278" i="61"/>
  <c r="P2279" i="61"/>
  <c r="P2280" i="61"/>
  <c r="P2281" i="61"/>
  <c r="P2282" i="61"/>
  <c r="P2283" i="61"/>
  <c r="P2284" i="61"/>
  <c r="P2285" i="61"/>
  <c r="P2286" i="61"/>
  <c r="P2287" i="61"/>
  <c r="P2288" i="61"/>
  <c r="P2289" i="61"/>
  <c r="P2290" i="61"/>
  <c r="P2291" i="61"/>
  <c r="P2292" i="61"/>
  <c r="P2293" i="61"/>
  <c r="P2294" i="61"/>
  <c r="P2295" i="61"/>
  <c r="P2296" i="61"/>
  <c r="P2297" i="61"/>
  <c r="P2298" i="61"/>
  <c r="P2299" i="61"/>
  <c r="P2300" i="61"/>
  <c r="P2301" i="61"/>
  <c r="P2302" i="61"/>
  <c r="P2303" i="61"/>
  <c r="P2304" i="61"/>
  <c r="P2305" i="61"/>
  <c r="P2306" i="61"/>
  <c r="P2307" i="61"/>
  <c r="P2308" i="61"/>
  <c r="P2309" i="61"/>
  <c r="P2310" i="61"/>
  <c r="P2311" i="61"/>
  <c r="P2312" i="61"/>
  <c r="P2313" i="61"/>
  <c r="P2314" i="61"/>
  <c r="P2315" i="61"/>
  <c r="P2316" i="61"/>
  <c r="P2317" i="61"/>
  <c r="P2318" i="61"/>
  <c r="P2319" i="61"/>
  <c r="P2320" i="61"/>
  <c r="P2321" i="61"/>
  <c r="P2322" i="61"/>
  <c r="P2323" i="61"/>
  <c r="P2324" i="61"/>
  <c r="P2325" i="61"/>
  <c r="P2326" i="61"/>
  <c r="P2327" i="61"/>
  <c r="P2328" i="61"/>
  <c r="P2329" i="61"/>
  <c r="P2330" i="61"/>
  <c r="P2331" i="61"/>
  <c r="P2332" i="61"/>
  <c r="P2333" i="61"/>
  <c r="P2334" i="61"/>
  <c r="P2335" i="61"/>
  <c r="P2336" i="61"/>
  <c r="P2337" i="61"/>
  <c r="P2338" i="61"/>
  <c r="P2339" i="61"/>
  <c r="P2340" i="61"/>
  <c r="P2341" i="61"/>
  <c r="P2342" i="61"/>
  <c r="P2343" i="61"/>
  <c r="P2344" i="61"/>
  <c r="P2345" i="61"/>
  <c r="P2346" i="61"/>
  <c r="P2347" i="61"/>
  <c r="P2348" i="61"/>
  <c r="P2349" i="61"/>
  <c r="P2350" i="61"/>
  <c r="P2351" i="61"/>
  <c r="P2352" i="61"/>
  <c r="P2353" i="61"/>
  <c r="P2354" i="61"/>
  <c r="P2355" i="61"/>
  <c r="P2356" i="61"/>
  <c r="P2357" i="61"/>
  <c r="P2358" i="61"/>
  <c r="P2359" i="61"/>
  <c r="P2360" i="61"/>
  <c r="P2361" i="61"/>
  <c r="P2362" i="61"/>
  <c r="P2363" i="61"/>
  <c r="P2364" i="61"/>
  <c r="P2365" i="61"/>
  <c r="P2366" i="61"/>
  <c r="P2367" i="61"/>
  <c r="P2368" i="61"/>
  <c r="P2369" i="61"/>
  <c r="P2370" i="61"/>
  <c r="P2371" i="61"/>
  <c r="P2372" i="61"/>
  <c r="P2373" i="61"/>
  <c r="P2374" i="61"/>
  <c r="P2375" i="61"/>
  <c r="P2376" i="61"/>
  <c r="P2377" i="61"/>
  <c r="P2378" i="61"/>
  <c r="P2379" i="61"/>
  <c r="P2380" i="61"/>
  <c r="P2381" i="61"/>
  <c r="P2382" i="61"/>
  <c r="P2383" i="61"/>
  <c r="P2384" i="61"/>
  <c r="P2385" i="61"/>
  <c r="P2386" i="61"/>
  <c r="P2387" i="61"/>
  <c r="P2388" i="61"/>
  <c r="P2389" i="61"/>
  <c r="P2390" i="61"/>
  <c r="P2391" i="61"/>
  <c r="P2392" i="61"/>
  <c r="P2393" i="61"/>
  <c r="P2394" i="61"/>
  <c r="P2395" i="61"/>
  <c r="P2396" i="61"/>
  <c r="P2397" i="61"/>
  <c r="P2398" i="61"/>
  <c r="P2399" i="61"/>
  <c r="P2400" i="61"/>
  <c r="P2401" i="61"/>
  <c r="P2402" i="61"/>
  <c r="P2403" i="61"/>
  <c r="P2404" i="61"/>
  <c r="P2405" i="61"/>
  <c r="P2406" i="61"/>
  <c r="P2407" i="61"/>
  <c r="P2408" i="61"/>
  <c r="P2409" i="61"/>
  <c r="P2410" i="61"/>
  <c r="P2411" i="61"/>
  <c r="P2412" i="61"/>
  <c r="P2413" i="61"/>
  <c r="P2414" i="61"/>
  <c r="P2415" i="61"/>
  <c r="P2416" i="61"/>
  <c r="P2417" i="61"/>
  <c r="P2418" i="61"/>
  <c r="P2419" i="61"/>
  <c r="P2420" i="61"/>
  <c r="P2421" i="61"/>
  <c r="P2422" i="61"/>
  <c r="P2423" i="61"/>
  <c r="P2424" i="61"/>
  <c r="P2425" i="61"/>
  <c r="P2426" i="61"/>
  <c r="P2427" i="61"/>
  <c r="P2428" i="61"/>
  <c r="P2429" i="61"/>
  <c r="P2430" i="61"/>
  <c r="P2431" i="61"/>
  <c r="P2432" i="61"/>
  <c r="P2433" i="61"/>
  <c r="P2434" i="61"/>
  <c r="P2435" i="61"/>
  <c r="P2436" i="61"/>
  <c r="P2437" i="61"/>
  <c r="P2438" i="61"/>
  <c r="P2439" i="61"/>
  <c r="P2440" i="61"/>
  <c r="P2441" i="61"/>
  <c r="P2442" i="61"/>
  <c r="P2443" i="61"/>
  <c r="P2444" i="61"/>
  <c r="P2445" i="61"/>
  <c r="P2446" i="61"/>
  <c r="P2447" i="61"/>
  <c r="P2448" i="61"/>
  <c r="P2449" i="61"/>
  <c r="P2450" i="61"/>
  <c r="P2451" i="61"/>
  <c r="P2452" i="61"/>
  <c r="P2453" i="61"/>
  <c r="P2454" i="61"/>
  <c r="P2455" i="61"/>
  <c r="P2456" i="61"/>
  <c r="P2457" i="61"/>
  <c r="P2458" i="61"/>
  <c r="P2459" i="61"/>
  <c r="P2460" i="61"/>
  <c r="P2461" i="61"/>
  <c r="P2462" i="61"/>
  <c r="P2463" i="61"/>
  <c r="P2464" i="61"/>
  <c r="P2465" i="61"/>
  <c r="P2466" i="61"/>
  <c r="P2467" i="61"/>
  <c r="P2468" i="61"/>
  <c r="P2469" i="61"/>
  <c r="P2470" i="61"/>
  <c r="P2471" i="61"/>
  <c r="P2472" i="61"/>
  <c r="P2473" i="61"/>
  <c r="P2474" i="61"/>
  <c r="P2475" i="61"/>
  <c r="P2476" i="61"/>
  <c r="P2477" i="61"/>
  <c r="P2478" i="61"/>
  <c r="P2479" i="61"/>
  <c r="P2480" i="61"/>
  <c r="P2481" i="61"/>
  <c r="P2482" i="61"/>
  <c r="P2483" i="61"/>
  <c r="P2484" i="61"/>
  <c r="P2485" i="61"/>
  <c r="P2486" i="61"/>
  <c r="P2487" i="61"/>
  <c r="P2488" i="61"/>
  <c r="P2489" i="61"/>
  <c r="P2490" i="61"/>
  <c r="P2491" i="61"/>
  <c r="P2492" i="61"/>
  <c r="P2493" i="61"/>
  <c r="P2494" i="61"/>
  <c r="P2495" i="61"/>
  <c r="P2496" i="61"/>
  <c r="P2497" i="61"/>
  <c r="P2498" i="61"/>
  <c r="P2499" i="61"/>
  <c r="P2500" i="61"/>
  <c r="P2501" i="61"/>
  <c r="P2502" i="61"/>
  <c r="P2503" i="61"/>
  <c r="P2504" i="61"/>
  <c r="P2505" i="61"/>
  <c r="P2506" i="61"/>
  <c r="P2507" i="61"/>
  <c r="P2508" i="61"/>
  <c r="P2509" i="61"/>
  <c r="P2510" i="61"/>
  <c r="P2511" i="61"/>
  <c r="P2512" i="61"/>
  <c r="P2513" i="61"/>
  <c r="P2514" i="61"/>
  <c r="P2515" i="61"/>
  <c r="P2516" i="61"/>
  <c r="P2517" i="61"/>
  <c r="P2518" i="61"/>
  <c r="P2519" i="61"/>
  <c r="P2520" i="61"/>
  <c r="P2521" i="61"/>
  <c r="P2522" i="61"/>
  <c r="P2523" i="61"/>
  <c r="P2524" i="61"/>
  <c r="P2525" i="61"/>
  <c r="P2526" i="61"/>
  <c r="P2527" i="61"/>
  <c r="P2528" i="61"/>
  <c r="P2529" i="61"/>
  <c r="P2530" i="61"/>
  <c r="P2531" i="61"/>
  <c r="P2532" i="61"/>
  <c r="P2533" i="61"/>
  <c r="P2534" i="61"/>
  <c r="P2535" i="61"/>
  <c r="P2536" i="61"/>
  <c r="P2537" i="61"/>
  <c r="P2538" i="61"/>
  <c r="P2539" i="61"/>
  <c r="P2540" i="61"/>
  <c r="P2541" i="61"/>
  <c r="P2542" i="61"/>
  <c r="P2543" i="61"/>
  <c r="P2544" i="61"/>
  <c r="P2545" i="61"/>
  <c r="P2546" i="61"/>
  <c r="P2547" i="61"/>
  <c r="P2548" i="61"/>
  <c r="P2549" i="61"/>
  <c r="P2550" i="61"/>
  <c r="P2551" i="61"/>
  <c r="P2552" i="61"/>
  <c r="P2553" i="61"/>
  <c r="P2554" i="61"/>
  <c r="P2555" i="61"/>
  <c r="P2556" i="61"/>
  <c r="P2557" i="61"/>
  <c r="P2558" i="61"/>
  <c r="P2559" i="61"/>
  <c r="P2560" i="61"/>
  <c r="P2561" i="61"/>
  <c r="P2562" i="61"/>
  <c r="P2563" i="61"/>
  <c r="P2564" i="61"/>
  <c r="P2565" i="61"/>
  <c r="P2566" i="61"/>
  <c r="P2567" i="61"/>
  <c r="P2568" i="61"/>
  <c r="P2569" i="61"/>
  <c r="P2570" i="61"/>
  <c r="P2571" i="61"/>
  <c r="P2572" i="61"/>
  <c r="P2573" i="61"/>
  <c r="P2574" i="61"/>
  <c r="P2575" i="61"/>
  <c r="P2576" i="61"/>
  <c r="P2577" i="61"/>
  <c r="P2578" i="61"/>
  <c r="P2579" i="61"/>
  <c r="P2580" i="61"/>
  <c r="P2581" i="61"/>
  <c r="P2582" i="61"/>
  <c r="P2583" i="61"/>
  <c r="P2584" i="61"/>
  <c r="P2585" i="61"/>
  <c r="P2586" i="61"/>
  <c r="P2587" i="61"/>
  <c r="P2588" i="61"/>
  <c r="P2589" i="61"/>
  <c r="P2590" i="61"/>
  <c r="P2591" i="61"/>
  <c r="P2592" i="61"/>
  <c r="P2593" i="61"/>
  <c r="P2594" i="61"/>
  <c r="P2595" i="61"/>
  <c r="P2596" i="61"/>
  <c r="P2597" i="61"/>
  <c r="P2598" i="61"/>
  <c r="P2599" i="61"/>
  <c r="P2600" i="61"/>
  <c r="P2601" i="61"/>
  <c r="P2602" i="61"/>
  <c r="P2603" i="61"/>
  <c r="P2604" i="61"/>
  <c r="P2605" i="61"/>
  <c r="P2606" i="61"/>
  <c r="P2607" i="61"/>
  <c r="P2608" i="61"/>
  <c r="P2609" i="61"/>
  <c r="P2610" i="61"/>
  <c r="P2611" i="61"/>
  <c r="P2612" i="61"/>
  <c r="P2613" i="61"/>
  <c r="P2614" i="61"/>
  <c r="P2615" i="61"/>
  <c r="P2616" i="61"/>
  <c r="P2617" i="61"/>
  <c r="P2618" i="61"/>
  <c r="P2619" i="61"/>
  <c r="P2620" i="61"/>
  <c r="P2621" i="61"/>
  <c r="P2622" i="61"/>
  <c r="P2623" i="61"/>
  <c r="P2624" i="61"/>
  <c r="P2625" i="61"/>
  <c r="P2626" i="61"/>
  <c r="P2627" i="61"/>
  <c r="P2628" i="61"/>
  <c r="P2629" i="61"/>
  <c r="P2630" i="61"/>
  <c r="P2631" i="61"/>
  <c r="P2632" i="61"/>
  <c r="P2633" i="61"/>
  <c r="P2634" i="61"/>
  <c r="P2635" i="61"/>
  <c r="P2636" i="61"/>
  <c r="P2637" i="61"/>
  <c r="P2638" i="61"/>
  <c r="P2639" i="61"/>
  <c r="P2640" i="61"/>
  <c r="P2641" i="61"/>
  <c r="P2642" i="61"/>
  <c r="P2643" i="61"/>
  <c r="P2644" i="61"/>
  <c r="P2645" i="61"/>
  <c r="P2646" i="61"/>
  <c r="P2647" i="61"/>
  <c r="P2648" i="61"/>
  <c r="P2649" i="61"/>
  <c r="P2650" i="61"/>
  <c r="P2651" i="61"/>
  <c r="P2652" i="61"/>
  <c r="P2653" i="61"/>
  <c r="P2654" i="61"/>
  <c r="P2655" i="61"/>
  <c r="P2656" i="61"/>
  <c r="P2657" i="61"/>
  <c r="P2658" i="61"/>
  <c r="P2659" i="61"/>
  <c r="P2660" i="61"/>
  <c r="P2661" i="61"/>
  <c r="P2662" i="61"/>
  <c r="P2663" i="61"/>
  <c r="P2664" i="61"/>
  <c r="P2665" i="61"/>
  <c r="P2666" i="61"/>
  <c r="P2667" i="61"/>
  <c r="P2668" i="61"/>
  <c r="P2669" i="61"/>
  <c r="P2670" i="61"/>
  <c r="P2671" i="61"/>
  <c r="P2672" i="61"/>
  <c r="P2673" i="61"/>
  <c r="P2674" i="61"/>
  <c r="P2675" i="61"/>
  <c r="P2676" i="61"/>
  <c r="P2677" i="61"/>
  <c r="P2678" i="61"/>
  <c r="P2679" i="61"/>
  <c r="P2680" i="61"/>
  <c r="P2681" i="61"/>
  <c r="P2682" i="61"/>
  <c r="P2683" i="61"/>
  <c r="P2684" i="61"/>
  <c r="P2685" i="61"/>
  <c r="P2686" i="61"/>
  <c r="P2687" i="61"/>
  <c r="P2688" i="61"/>
  <c r="P2689" i="61"/>
  <c r="P2690" i="61"/>
  <c r="P2691" i="61"/>
  <c r="P2692" i="61"/>
  <c r="P2693" i="61"/>
  <c r="P2694" i="61"/>
  <c r="P2695" i="61"/>
  <c r="P2696" i="61"/>
  <c r="P2697" i="61"/>
  <c r="P2698" i="61"/>
  <c r="P2699" i="61"/>
  <c r="P2700" i="61"/>
  <c r="P2701" i="61"/>
  <c r="P2702" i="61"/>
  <c r="P2703" i="61"/>
  <c r="P2704" i="61"/>
  <c r="P2705" i="61"/>
  <c r="P2706" i="61"/>
  <c r="P2707" i="61"/>
  <c r="P2708" i="61"/>
  <c r="P2709" i="61"/>
  <c r="P2710" i="61"/>
  <c r="P2711" i="61"/>
  <c r="P2712" i="61"/>
  <c r="P2713" i="61"/>
  <c r="P2714" i="61"/>
  <c r="P2715" i="61"/>
  <c r="P2716" i="61"/>
  <c r="P2717" i="61"/>
  <c r="P2718" i="61"/>
  <c r="P2719" i="61"/>
  <c r="P2720" i="61"/>
  <c r="P2721" i="61"/>
  <c r="P2722" i="61"/>
  <c r="P2723" i="61"/>
  <c r="P2724" i="61"/>
  <c r="P2725" i="61"/>
  <c r="P2726" i="61"/>
  <c r="P2727" i="61"/>
  <c r="P2728" i="61"/>
  <c r="P2729" i="61"/>
  <c r="P2730" i="61"/>
  <c r="P2731" i="61"/>
  <c r="P2732" i="61"/>
  <c r="P2733" i="61"/>
  <c r="P2734" i="61"/>
  <c r="P2735" i="61"/>
  <c r="P2736" i="61"/>
  <c r="P2737" i="61"/>
  <c r="P2738" i="61"/>
  <c r="P2739" i="61"/>
  <c r="P2740" i="61"/>
  <c r="P2741" i="61"/>
  <c r="P2742" i="61"/>
  <c r="P2743" i="61"/>
  <c r="P2744" i="61"/>
  <c r="P2745" i="61"/>
  <c r="P2746" i="61"/>
  <c r="P2747" i="61"/>
  <c r="P2748" i="61"/>
  <c r="P2749" i="61"/>
  <c r="P2750" i="61"/>
  <c r="P2751" i="61"/>
  <c r="P2752" i="61"/>
  <c r="P2753" i="61"/>
  <c r="P2754" i="61"/>
  <c r="P2755" i="61"/>
  <c r="P2756" i="61"/>
  <c r="P2757" i="61"/>
  <c r="P2758" i="61"/>
  <c r="P2759" i="61"/>
  <c r="P2760" i="61"/>
  <c r="P2761" i="61"/>
  <c r="P2762" i="61"/>
  <c r="P2763" i="61"/>
  <c r="P2764" i="61"/>
  <c r="P2765" i="61"/>
  <c r="P2766" i="61"/>
  <c r="P2767" i="61"/>
  <c r="P2768" i="61"/>
  <c r="P2769" i="61"/>
  <c r="P2770" i="61"/>
  <c r="P2771" i="61"/>
  <c r="P2772" i="61"/>
  <c r="P2773" i="61"/>
  <c r="P2774" i="61"/>
  <c r="P2775" i="61"/>
  <c r="P2776" i="61"/>
  <c r="P2777" i="61"/>
  <c r="P2778" i="61"/>
  <c r="P2779" i="61"/>
  <c r="P2780" i="61"/>
  <c r="P2781" i="61"/>
  <c r="P2782" i="61"/>
  <c r="P2783" i="61"/>
  <c r="P2784" i="61"/>
  <c r="P2785" i="61"/>
  <c r="P2786" i="61"/>
  <c r="P2787" i="61"/>
  <c r="P2788" i="61"/>
  <c r="P2789" i="61"/>
  <c r="P2790" i="61"/>
  <c r="P2791" i="61"/>
  <c r="P2792" i="61"/>
  <c r="P2793" i="61"/>
  <c r="P2794" i="61"/>
  <c r="P2795" i="61"/>
  <c r="P2796" i="61"/>
  <c r="P2797" i="61"/>
  <c r="P2798" i="61"/>
  <c r="P2799" i="61"/>
  <c r="P2800" i="61"/>
  <c r="P2801" i="61"/>
  <c r="P2802" i="61"/>
  <c r="P2803" i="61"/>
  <c r="P2804" i="61"/>
  <c r="P2805" i="61"/>
  <c r="P2806" i="61"/>
  <c r="P2807" i="61"/>
  <c r="P2808" i="61"/>
  <c r="P2809" i="61"/>
  <c r="P2810" i="61"/>
  <c r="P2811" i="61"/>
  <c r="P2812" i="61"/>
  <c r="P2813" i="61"/>
  <c r="P2814" i="61"/>
  <c r="P2815" i="61"/>
  <c r="P2816" i="61"/>
  <c r="P2817" i="61"/>
  <c r="P2818" i="61"/>
  <c r="P2819" i="61"/>
  <c r="P2820" i="61"/>
  <c r="P2821" i="61"/>
  <c r="P2822" i="61"/>
  <c r="P2823" i="61"/>
  <c r="P2824" i="61"/>
  <c r="P2825" i="61"/>
  <c r="P2826" i="61"/>
  <c r="P2827" i="61"/>
  <c r="P2828" i="61"/>
  <c r="P2829" i="61"/>
  <c r="P2830" i="61"/>
  <c r="P2831" i="61"/>
  <c r="P2832" i="61"/>
  <c r="P2833" i="61"/>
  <c r="P2834" i="61"/>
  <c r="P2835" i="61"/>
  <c r="P2836" i="61"/>
  <c r="P2837" i="61"/>
  <c r="P2838" i="61"/>
  <c r="P2839" i="61"/>
  <c r="P2840" i="61"/>
  <c r="P2841" i="61"/>
  <c r="P2842" i="61"/>
  <c r="P2843" i="61"/>
  <c r="P2844" i="61"/>
  <c r="P2845" i="61"/>
  <c r="P2846" i="61"/>
  <c r="P2847" i="61"/>
  <c r="P2848" i="61"/>
  <c r="P2849" i="61"/>
  <c r="P2850" i="61"/>
  <c r="P2851" i="61"/>
  <c r="P2852" i="61"/>
  <c r="P2853" i="61"/>
  <c r="P2854" i="61"/>
  <c r="P2855" i="61"/>
  <c r="P2856" i="61"/>
  <c r="P2857" i="61"/>
  <c r="P2858" i="61"/>
  <c r="P2859" i="61"/>
  <c r="P2860" i="61"/>
  <c r="P2861" i="61"/>
  <c r="P2862" i="61"/>
  <c r="P2863" i="61"/>
  <c r="P2864" i="61"/>
  <c r="P2865" i="61"/>
  <c r="P2866" i="61"/>
  <c r="P2867" i="61"/>
  <c r="P2868" i="61"/>
  <c r="P2869" i="61"/>
  <c r="P2870" i="61"/>
  <c r="P2871" i="61"/>
  <c r="P2872" i="61"/>
  <c r="P2873" i="61"/>
  <c r="P2874" i="61"/>
  <c r="P2875" i="61"/>
  <c r="P2876" i="61"/>
  <c r="P2877" i="61"/>
  <c r="P2878" i="61"/>
  <c r="P2879" i="61"/>
  <c r="P2880" i="61"/>
  <c r="P2881" i="61"/>
  <c r="P2882" i="61"/>
  <c r="P2883" i="61"/>
  <c r="P2884" i="61"/>
  <c r="P2885" i="61"/>
  <c r="P2886" i="61"/>
  <c r="P2887" i="61"/>
  <c r="P2888" i="61"/>
  <c r="P2889" i="61"/>
  <c r="P2890" i="61"/>
  <c r="P2891" i="61"/>
  <c r="P2892" i="61"/>
  <c r="P2893" i="61"/>
  <c r="P2894" i="61"/>
  <c r="P2895" i="61"/>
  <c r="P2896" i="61"/>
  <c r="P2897" i="61"/>
  <c r="P2898" i="61"/>
  <c r="P2899" i="61"/>
  <c r="P2900" i="61"/>
  <c r="P2901" i="61"/>
  <c r="P2902" i="61"/>
  <c r="P2903" i="61"/>
  <c r="P2904" i="61"/>
  <c r="P2905" i="61"/>
  <c r="P2906" i="61"/>
  <c r="P2907" i="61"/>
  <c r="P2908" i="61"/>
  <c r="P2909" i="61"/>
  <c r="P2910" i="61"/>
  <c r="P2911" i="61"/>
  <c r="P2912" i="61"/>
  <c r="P2913" i="61"/>
  <c r="P2914" i="61"/>
  <c r="P2915" i="61"/>
  <c r="P2916" i="61"/>
  <c r="P2917" i="61"/>
  <c r="P2918" i="61"/>
  <c r="P2919" i="61"/>
  <c r="P2920" i="61"/>
  <c r="P2921" i="61"/>
  <c r="P2922" i="61"/>
  <c r="P2923" i="61"/>
  <c r="P2924" i="61"/>
  <c r="P2925" i="61"/>
  <c r="P2926" i="61"/>
  <c r="P2927" i="61"/>
  <c r="P2928" i="61"/>
  <c r="P2929" i="61"/>
  <c r="P2930" i="61"/>
  <c r="P2931" i="61"/>
  <c r="P2932" i="61"/>
  <c r="P2933" i="61"/>
  <c r="P2934" i="61"/>
  <c r="P2935" i="61"/>
  <c r="P2936" i="61"/>
  <c r="P2937" i="61"/>
  <c r="P2938" i="61"/>
  <c r="P2939" i="61"/>
  <c r="P2940" i="61"/>
  <c r="P2941" i="61"/>
  <c r="P2942" i="61"/>
  <c r="P2943" i="61"/>
  <c r="P2944" i="61"/>
  <c r="P2945" i="61"/>
  <c r="P2946" i="61"/>
  <c r="P2947" i="61"/>
  <c r="P2948" i="61"/>
  <c r="P2949" i="61"/>
  <c r="P2950" i="61"/>
  <c r="P2951" i="61"/>
  <c r="P2952" i="61"/>
  <c r="P2953" i="61"/>
  <c r="P2954" i="61"/>
  <c r="P2955" i="61"/>
  <c r="P2956" i="61"/>
  <c r="P2957" i="61"/>
  <c r="P2958" i="61"/>
  <c r="P2959" i="61"/>
  <c r="P2960" i="61"/>
  <c r="P2961" i="61"/>
  <c r="P2962" i="61"/>
  <c r="P2963" i="61"/>
  <c r="P2964" i="61"/>
  <c r="P2965" i="61"/>
  <c r="P2966" i="61"/>
  <c r="P2967" i="61"/>
  <c r="P2968" i="61"/>
  <c r="P2969" i="61"/>
  <c r="P2970" i="61"/>
  <c r="P2971" i="61"/>
  <c r="P2972" i="61"/>
  <c r="P2973" i="61"/>
  <c r="P2974" i="61"/>
  <c r="P2975" i="61"/>
  <c r="P2976" i="61"/>
  <c r="P2977" i="61"/>
  <c r="P2978" i="61"/>
  <c r="P2979" i="61"/>
  <c r="P2980" i="61"/>
  <c r="P2981" i="61"/>
  <c r="P2982" i="61"/>
  <c r="P2983" i="61"/>
  <c r="P2984" i="61"/>
  <c r="P2985" i="61"/>
  <c r="P2986" i="61"/>
  <c r="P2987" i="61"/>
  <c r="P2988" i="61"/>
  <c r="P2989" i="61"/>
  <c r="P2990" i="61"/>
  <c r="P2991" i="61"/>
  <c r="P2992" i="61"/>
  <c r="P2993" i="61"/>
  <c r="P2994" i="61"/>
  <c r="P2995" i="61"/>
  <c r="P2996" i="61"/>
  <c r="P2997" i="61"/>
  <c r="P2998" i="61"/>
  <c r="P2999" i="61"/>
  <c r="P3000" i="61"/>
  <c r="P3001" i="61"/>
  <c r="P3002" i="61"/>
  <c r="P3003" i="61"/>
  <c r="P3004" i="61"/>
  <c r="P3005" i="61"/>
  <c r="P3006" i="61"/>
  <c r="P3007" i="61"/>
  <c r="P3008" i="61"/>
  <c r="P3009" i="61"/>
  <c r="P3010" i="61"/>
  <c r="P3011" i="61"/>
  <c r="P3012" i="61"/>
  <c r="P3013" i="61"/>
  <c r="P3014" i="61"/>
  <c r="P3015" i="61"/>
  <c r="P3016" i="61"/>
  <c r="P3017" i="61"/>
  <c r="P3018" i="61"/>
  <c r="P3019" i="61"/>
  <c r="P3020" i="61"/>
  <c r="P3021" i="61"/>
  <c r="P3022" i="61"/>
  <c r="P3023" i="61"/>
  <c r="P3024" i="61"/>
  <c r="P3025" i="61"/>
  <c r="P3026" i="61"/>
  <c r="P3027" i="61"/>
  <c r="P3028" i="61"/>
  <c r="P3029" i="61"/>
  <c r="P3030" i="61"/>
  <c r="P3031" i="61"/>
  <c r="P3032" i="61"/>
  <c r="P3033" i="61"/>
  <c r="P3034" i="61"/>
  <c r="P3035" i="61"/>
  <c r="P3036" i="61"/>
  <c r="P3037" i="61"/>
  <c r="P3038" i="61"/>
  <c r="P3039" i="61"/>
  <c r="P3040" i="61"/>
  <c r="P3041" i="61"/>
  <c r="P3042" i="61"/>
  <c r="P3043" i="61"/>
  <c r="P3044" i="61"/>
  <c r="P3045" i="61"/>
  <c r="P3046" i="61"/>
  <c r="P3047" i="61"/>
  <c r="P3048" i="61"/>
  <c r="P3049" i="61"/>
  <c r="P3050" i="61"/>
  <c r="P3051" i="61"/>
  <c r="P3052" i="61"/>
  <c r="P3053" i="61"/>
  <c r="P3054" i="61"/>
  <c r="P3055" i="61"/>
  <c r="P3056" i="61"/>
  <c r="P3057" i="61"/>
  <c r="P3058" i="61"/>
  <c r="P3059" i="61"/>
  <c r="P3060" i="61"/>
  <c r="P3061" i="61"/>
  <c r="P3062" i="61"/>
  <c r="P3063" i="61"/>
  <c r="P3064" i="61"/>
  <c r="P3065" i="61"/>
  <c r="P3066" i="61"/>
  <c r="P3067" i="61"/>
  <c r="P3068" i="61"/>
  <c r="P3069" i="61"/>
  <c r="P3070" i="61"/>
  <c r="P3071" i="61"/>
  <c r="P3072" i="61"/>
  <c r="P3073" i="61"/>
  <c r="P3074" i="61"/>
  <c r="P3075" i="61"/>
  <c r="P3076" i="61"/>
  <c r="P3077" i="61"/>
  <c r="P3078" i="61"/>
  <c r="P3079" i="61"/>
  <c r="P3080" i="61"/>
  <c r="P3081" i="61"/>
  <c r="P3082" i="61"/>
  <c r="P3083" i="61"/>
  <c r="P3084" i="61"/>
  <c r="P3085" i="61"/>
  <c r="P3086" i="61"/>
  <c r="P3087" i="61"/>
  <c r="P3088" i="61"/>
  <c r="P3089" i="61"/>
  <c r="P3090" i="61"/>
  <c r="P3091" i="61"/>
  <c r="P3092" i="61"/>
  <c r="P3093" i="61"/>
  <c r="P3094" i="61"/>
  <c r="P3095" i="61"/>
  <c r="P3096" i="61"/>
  <c r="P3097" i="61"/>
  <c r="P3098" i="61"/>
  <c r="P3099" i="61"/>
  <c r="P3100" i="61"/>
  <c r="P3101" i="61"/>
  <c r="P3102" i="61"/>
  <c r="P3103" i="61"/>
  <c r="P3104" i="61"/>
  <c r="P3105" i="61"/>
  <c r="P3106" i="61"/>
  <c r="P3107" i="61"/>
  <c r="P3108" i="61"/>
  <c r="P3109" i="61"/>
  <c r="P3110" i="61"/>
  <c r="P3111" i="61"/>
  <c r="P3112" i="61"/>
  <c r="P3113" i="61"/>
  <c r="P3114" i="61"/>
  <c r="P3115" i="61"/>
  <c r="P3116" i="61"/>
  <c r="P3117" i="61"/>
  <c r="P3118" i="61"/>
  <c r="P3119" i="61"/>
  <c r="P3120" i="61"/>
  <c r="P3121" i="61"/>
  <c r="P3122" i="61"/>
  <c r="P3123" i="61"/>
  <c r="P3124" i="61"/>
  <c r="P3125" i="61"/>
  <c r="P3126" i="61"/>
  <c r="P3127" i="61"/>
  <c r="I6" i="44" l="1"/>
  <c r="I7" i="44"/>
  <c r="I8" i="44"/>
  <c r="I9" i="44"/>
  <c r="I10" i="44"/>
  <c r="I11" i="44"/>
  <c r="I16" i="44" l="1"/>
  <c r="I17" i="44"/>
  <c r="I14" i="44"/>
  <c r="Q2735" i="55"/>
  <c r="Q2736" i="55"/>
  <c r="Q2737" i="55"/>
  <c r="Q2738" i="55"/>
  <c r="Q2739" i="55"/>
  <c r="Q2740" i="55"/>
  <c r="Q2741" i="55"/>
  <c r="Q2742" i="55"/>
  <c r="Q2743" i="55"/>
  <c r="Q2744" i="55"/>
  <c r="Q2745" i="55"/>
  <c r="Q2746" i="55"/>
  <c r="Q2747" i="55"/>
  <c r="Q2748" i="55"/>
  <c r="Q2749" i="55"/>
  <c r="Q2750" i="55"/>
  <c r="Q2751" i="55"/>
  <c r="Q2752" i="55"/>
  <c r="Q2753" i="55"/>
  <c r="Q2754" i="55"/>
  <c r="Q2755" i="55"/>
  <c r="Q2756" i="55"/>
  <c r="Q2757" i="55"/>
  <c r="Q2758" i="55"/>
  <c r="Q2759" i="55"/>
  <c r="Q2760" i="55"/>
  <c r="Q2761" i="55"/>
  <c r="Q2762" i="55"/>
  <c r="Q2763" i="55"/>
  <c r="Q2764" i="55"/>
  <c r="Q2765" i="55"/>
  <c r="Q2766" i="55"/>
  <c r="Q2767" i="55"/>
  <c r="Q2768" i="55"/>
  <c r="Q2769" i="55"/>
  <c r="Q2770" i="55"/>
  <c r="Q2771" i="55"/>
  <c r="Q2772" i="55"/>
  <c r="Q2773" i="55"/>
  <c r="Q2774" i="55"/>
  <c r="Q2775" i="55"/>
  <c r="Q2776" i="55"/>
  <c r="Q2777" i="55"/>
  <c r="Q2778" i="55"/>
  <c r="Q2779" i="55"/>
  <c r="Q2780" i="55"/>
  <c r="Q2781" i="55"/>
  <c r="Q2782" i="55"/>
  <c r="Q2783" i="55"/>
  <c r="Q2784" i="55"/>
  <c r="Q2785" i="55"/>
  <c r="Q2786" i="55"/>
  <c r="Q2787" i="55"/>
  <c r="Q2788" i="55"/>
  <c r="Q2789" i="55"/>
  <c r="Q2790" i="55"/>
  <c r="Q2791" i="55"/>
  <c r="Q2792" i="55"/>
  <c r="Q2793" i="55"/>
  <c r="Q2794" i="55"/>
  <c r="Q2795" i="55"/>
  <c r="Q2796" i="55"/>
  <c r="Q2797" i="55"/>
  <c r="Q2798" i="55"/>
  <c r="Q2799" i="55"/>
  <c r="Q2800" i="55"/>
  <c r="Q2801" i="55"/>
  <c r="Q2802" i="55"/>
  <c r="Q2803" i="55"/>
  <c r="Q2804" i="55"/>
  <c r="Q2805" i="55"/>
  <c r="Q2806" i="55"/>
  <c r="Q2807" i="55"/>
  <c r="Q2808" i="55"/>
  <c r="Q2809" i="55"/>
  <c r="Q2810" i="55"/>
  <c r="Q2811" i="55"/>
  <c r="Q2812" i="55"/>
  <c r="Q2813" i="55"/>
  <c r="Q2814" i="55"/>
  <c r="Q2815" i="55"/>
  <c r="Q2816" i="55"/>
  <c r="Q2817" i="55"/>
  <c r="Q2818" i="55"/>
  <c r="Q2819" i="55"/>
  <c r="Q2820" i="55"/>
  <c r="Q2821" i="55"/>
  <c r="Q2822" i="55"/>
  <c r="Q2823" i="55"/>
  <c r="Q2824" i="55"/>
  <c r="Q2825" i="55"/>
  <c r="Q2826" i="55"/>
  <c r="Q2827" i="55"/>
  <c r="Q2828" i="55"/>
  <c r="Q2829" i="55"/>
  <c r="Q2830" i="55"/>
  <c r="Q2831" i="55"/>
  <c r="Q2832" i="55"/>
  <c r="Q2833" i="55"/>
  <c r="Q2834" i="55"/>
  <c r="Q2835" i="55"/>
  <c r="Q2836" i="55"/>
  <c r="Q2837" i="55"/>
  <c r="Q2838" i="55"/>
  <c r="Q2839" i="55"/>
  <c r="Q2840" i="55"/>
  <c r="Q2841" i="55"/>
  <c r="Q2842" i="55"/>
  <c r="Q2843" i="55"/>
  <c r="Q2844" i="55"/>
  <c r="Q2845" i="55"/>
  <c r="Q2846" i="55"/>
  <c r="Q2847" i="55"/>
  <c r="Q2848" i="55"/>
  <c r="Q2849" i="55"/>
  <c r="Q2850" i="55"/>
  <c r="Q2851" i="55"/>
  <c r="Q2852" i="55"/>
  <c r="Q2853" i="55"/>
  <c r="Q2854" i="55"/>
  <c r="Q2855" i="55"/>
  <c r="Q2856" i="55"/>
  <c r="Q2857" i="55"/>
  <c r="Q2858" i="55"/>
  <c r="Q2859" i="55"/>
  <c r="Q2860" i="55"/>
  <c r="Q2861" i="55"/>
  <c r="Q2862" i="55"/>
  <c r="O2863" i="55"/>
  <c r="P2863" i="55"/>
  <c r="Q2863" i="55"/>
  <c r="O2864" i="55"/>
  <c r="P2864" i="55"/>
  <c r="Q2864" i="55"/>
  <c r="O2865" i="55"/>
  <c r="P2865" i="55"/>
  <c r="Q2865" i="55"/>
  <c r="O2866" i="55"/>
  <c r="P2866" i="55"/>
  <c r="Q2866" i="55"/>
  <c r="O2867" i="55"/>
  <c r="P2867" i="55"/>
  <c r="Q2867" i="55"/>
  <c r="O2868" i="55"/>
  <c r="P2868" i="55"/>
  <c r="Q2868" i="55"/>
  <c r="O2869" i="55"/>
  <c r="P2869" i="55"/>
  <c r="Q2869" i="55"/>
  <c r="O2870" i="55"/>
  <c r="P2870" i="55"/>
  <c r="Q2870" i="55"/>
  <c r="O2871" i="55"/>
  <c r="P2871" i="55"/>
  <c r="Q2871" i="55"/>
  <c r="O2872" i="55"/>
  <c r="P2872" i="55"/>
  <c r="Q2872" i="55"/>
  <c r="O2873" i="55"/>
  <c r="P2873" i="55"/>
  <c r="Q2873" i="55"/>
  <c r="O2874" i="55"/>
  <c r="P2874" i="55"/>
  <c r="Q2874" i="55"/>
  <c r="O2875" i="55"/>
  <c r="P2875" i="55"/>
  <c r="Q2875" i="55"/>
  <c r="O2876" i="55"/>
  <c r="P2876" i="55"/>
  <c r="Q2876" i="55"/>
  <c r="I13" i="44"/>
  <c r="I15" i="44"/>
  <c r="Q5" i="55" l="1"/>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2" i="55"/>
  <c r="Q693" i="55"/>
  <c r="Q694" i="55"/>
  <c r="Q695" i="55"/>
  <c r="Q696" i="55"/>
  <c r="Q697" i="55"/>
  <c r="Q698" i="55"/>
  <c r="Q699" i="55"/>
  <c r="Q700" i="55"/>
  <c r="Q701" i="55"/>
  <c r="Q702" i="55"/>
  <c r="Q703" i="55"/>
  <c r="Q704" i="55"/>
  <c r="Q705" i="55"/>
  <c r="Q706" i="55"/>
  <c r="Q707" i="55"/>
  <c r="Q708" i="55"/>
  <c r="Q709" i="55"/>
  <c r="Q710" i="55"/>
  <c r="Q711" i="55"/>
  <c r="Q712" i="55"/>
  <c r="Q713" i="55"/>
  <c r="Q714" i="55"/>
  <c r="Q715" i="55"/>
  <c r="Q716" i="55"/>
  <c r="Q717" i="55"/>
  <c r="Q718" i="55"/>
  <c r="Q719" i="55"/>
  <c r="Q720" i="55"/>
  <c r="Q721" i="55"/>
  <c r="Q722" i="55"/>
  <c r="Q723" i="55"/>
  <c r="Q724" i="55"/>
  <c r="Q725" i="55"/>
  <c r="Q726" i="55"/>
  <c r="Q727" i="55"/>
  <c r="Q728" i="55"/>
  <c r="Q729" i="55"/>
  <c r="Q730" i="55"/>
  <c r="Q731" i="55"/>
  <c r="Q732" i="55"/>
  <c r="Q733" i="55"/>
  <c r="Q734" i="55"/>
  <c r="Q735" i="55"/>
  <c r="Q736" i="55"/>
  <c r="Q737" i="55"/>
  <c r="Q738" i="55"/>
  <c r="Q739" i="55"/>
  <c r="Q740" i="55"/>
  <c r="Q741" i="55"/>
  <c r="Q742" i="55"/>
  <c r="Q743" i="55"/>
  <c r="Q744" i="55"/>
  <c r="Q745" i="55"/>
  <c r="Q746" i="55"/>
  <c r="Q747" i="55"/>
  <c r="Q748" i="55"/>
  <c r="Q749" i="55"/>
  <c r="Q750" i="55"/>
  <c r="Q751" i="55"/>
  <c r="Q752" i="55"/>
  <c r="Q753" i="55"/>
  <c r="Q754" i="55"/>
  <c r="Q755" i="55"/>
  <c r="Q756" i="55"/>
  <c r="Q757" i="55"/>
  <c r="Q758" i="55"/>
  <c r="Q759" i="55"/>
  <c r="Q760" i="55"/>
  <c r="Q761" i="55"/>
  <c r="Q762" i="55"/>
  <c r="Q763" i="55"/>
  <c r="Q764" i="55"/>
  <c r="Q765" i="55"/>
  <c r="Q766" i="55"/>
  <c r="Q767" i="55"/>
  <c r="Q768" i="55"/>
  <c r="Q769" i="55"/>
  <c r="Q770" i="55"/>
  <c r="Q771" i="55"/>
  <c r="Q772" i="55"/>
  <c r="Q773" i="55"/>
  <c r="Q774" i="55"/>
  <c r="Q775" i="55"/>
  <c r="Q776" i="55"/>
  <c r="Q777" i="55"/>
  <c r="Q778" i="55"/>
  <c r="Q779" i="55"/>
  <c r="Q780" i="55"/>
  <c r="Q781" i="55"/>
  <c r="Q782" i="55"/>
  <c r="Q783" i="55"/>
  <c r="Q784" i="55"/>
  <c r="Q785" i="55"/>
  <c r="Q786" i="55"/>
  <c r="Q787" i="55"/>
  <c r="Q788" i="55"/>
  <c r="Q789" i="55"/>
  <c r="Q790" i="55"/>
  <c r="Q791" i="55"/>
  <c r="Q792" i="55"/>
  <c r="Q793" i="55"/>
  <c r="Q794" i="55"/>
  <c r="Q795" i="55"/>
  <c r="Q796" i="55"/>
  <c r="Q797" i="55"/>
  <c r="Q798" i="55"/>
  <c r="Q799" i="55"/>
  <c r="Q800" i="55"/>
  <c r="Q801" i="55"/>
  <c r="Q802" i="55"/>
  <c r="Q803" i="55"/>
  <c r="Q804" i="55"/>
  <c r="Q805" i="55"/>
  <c r="Q806" i="55"/>
  <c r="Q807" i="55"/>
  <c r="Q808" i="55"/>
  <c r="Q809" i="55"/>
  <c r="Q810" i="55"/>
  <c r="Q811" i="55"/>
  <c r="Q812" i="55"/>
  <c r="Q813" i="55"/>
  <c r="Q814" i="55"/>
  <c r="Q815" i="55"/>
  <c r="Q816" i="55"/>
  <c r="Q817" i="55"/>
  <c r="Q818" i="55"/>
  <c r="Q819" i="55"/>
  <c r="Q820" i="55"/>
  <c r="Q821" i="55"/>
  <c r="Q822" i="55"/>
  <c r="Q823" i="55"/>
  <c r="Q824" i="55"/>
  <c r="Q825" i="55"/>
  <c r="Q826" i="55"/>
  <c r="Q827" i="55"/>
  <c r="Q828" i="55"/>
  <c r="Q829" i="55"/>
  <c r="Q830" i="55"/>
  <c r="Q831" i="55"/>
  <c r="Q832" i="55"/>
  <c r="Q833" i="55"/>
  <c r="Q834" i="55"/>
  <c r="Q835" i="55"/>
  <c r="Q836" i="55"/>
  <c r="Q837" i="55"/>
  <c r="Q838" i="55"/>
  <c r="Q839" i="55"/>
  <c r="Q840" i="55"/>
  <c r="Q841" i="55"/>
  <c r="Q842" i="55"/>
  <c r="Q843" i="55"/>
  <c r="Q844" i="55"/>
  <c r="Q845" i="55"/>
  <c r="Q846" i="55"/>
  <c r="Q847" i="55"/>
  <c r="Q848" i="55"/>
  <c r="Q849" i="55"/>
  <c r="Q850" i="55"/>
  <c r="Q851" i="55"/>
  <c r="Q852" i="55"/>
  <c r="Q853" i="55"/>
  <c r="Q854" i="55"/>
  <c r="Q855" i="55"/>
  <c r="Q856" i="55"/>
  <c r="Q857" i="55"/>
  <c r="Q858" i="55"/>
  <c r="Q859" i="55"/>
  <c r="Q860" i="55"/>
  <c r="Q861" i="55"/>
  <c r="Q862" i="55"/>
  <c r="Q863" i="55"/>
  <c r="Q864" i="55"/>
  <c r="Q865" i="55"/>
  <c r="Q866" i="55"/>
  <c r="Q867" i="55"/>
  <c r="Q868" i="55"/>
  <c r="Q869" i="55"/>
  <c r="Q870" i="55"/>
  <c r="Q871" i="55"/>
  <c r="Q872" i="55"/>
  <c r="Q873" i="55"/>
  <c r="Q874" i="55"/>
  <c r="Q875" i="55"/>
  <c r="Q876" i="55"/>
  <c r="Q877" i="55"/>
  <c r="Q878" i="55"/>
  <c r="Q879" i="55"/>
  <c r="Q880" i="55"/>
  <c r="Q881" i="55"/>
  <c r="Q882" i="55"/>
  <c r="Q883" i="55"/>
  <c r="Q884" i="55"/>
  <c r="Q885" i="55"/>
  <c r="Q886" i="55"/>
  <c r="Q887" i="55"/>
  <c r="Q888" i="55"/>
  <c r="Q889" i="55"/>
  <c r="Q890" i="55"/>
  <c r="Q891" i="55"/>
  <c r="Q892" i="55"/>
  <c r="Q893" i="55"/>
  <c r="Q894" i="55"/>
  <c r="Q895" i="55"/>
  <c r="Q896" i="55"/>
  <c r="Q897" i="55"/>
  <c r="Q898" i="55"/>
  <c r="Q899" i="55"/>
  <c r="Q900" i="55"/>
  <c r="Q901" i="55"/>
  <c r="Q902" i="55"/>
  <c r="Q903" i="55"/>
  <c r="Q904" i="55"/>
  <c r="Q905" i="55"/>
  <c r="Q906" i="55"/>
  <c r="Q907" i="55"/>
  <c r="Q908" i="55"/>
  <c r="Q909" i="55"/>
  <c r="Q910" i="55"/>
  <c r="Q911" i="55"/>
  <c r="Q912" i="55"/>
  <c r="Q913" i="55"/>
  <c r="Q914" i="55"/>
  <c r="Q915" i="55"/>
  <c r="Q916" i="55"/>
  <c r="Q917" i="55"/>
  <c r="Q918" i="55"/>
  <c r="Q919" i="55"/>
  <c r="Q920" i="55"/>
  <c r="Q921" i="55"/>
  <c r="Q922" i="55"/>
  <c r="Q923" i="55"/>
  <c r="Q924" i="55"/>
  <c r="Q925" i="55"/>
  <c r="Q926" i="55"/>
  <c r="Q927" i="55"/>
  <c r="Q928" i="55"/>
  <c r="Q929" i="55"/>
  <c r="Q930" i="55"/>
  <c r="Q931" i="55"/>
  <c r="Q932" i="55"/>
  <c r="Q933" i="55"/>
  <c r="Q934" i="55"/>
  <c r="Q935" i="55"/>
  <c r="Q936" i="55"/>
  <c r="Q937" i="55"/>
  <c r="Q938" i="55"/>
  <c r="Q939" i="55"/>
  <c r="Q940" i="55"/>
  <c r="Q941" i="55"/>
  <c r="Q942" i="55"/>
  <c r="Q943" i="55"/>
  <c r="Q944" i="55"/>
  <c r="Q945" i="55"/>
  <c r="Q946" i="55"/>
  <c r="Q947" i="55"/>
  <c r="Q948" i="55"/>
  <c r="Q949" i="55"/>
  <c r="Q950" i="55"/>
  <c r="Q951" i="55"/>
  <c r="Q952" i="55"/>
  <c r="Q953" i="55"/>
  <c r="Q954" i="55"/>
  <c r="Q955" i="55"/>
  <c r="Q956" i="55"/>
  <c r="Q957" i="55"/>
  <c r="Q958" i="55"/>
  <c r="Q959" i="55"/>
  <c r="Q960" i="55"/>
  <c r="Q961" i="55"/>
  <c r="Q962" i="55"/>
  <c r="Q963" i="55"/>
  <c r="Q964" i="55"/>
  <c r="Q965" i="55"/>
  <c r="Q966" i="55"/>
  <c r="Q967" i="55"/>
  <c r="Q968" i="55"/>
  <c r="Q969" i="55"/>
  <c r="Q970" i="55"/>
  <c r="Q971" i="55"/>
  <c r="Q972" i="55"/>
  <c r="Q973" i="55"/>
  <c r="Q974" i="55"/>
  <c r="Q975" i="55"/>
  <c r="Q976" i="55"/>
  <c r="Q977" i="55"/>
  <c r="Q978" i="55"/>
  <c r="Q979" i="55"/>
  <c r="Q980" i="55"/>
  <c r="Q981" i="55"/>
  <c r="Q982" i="55"/>
  <c r="Q983" i="55"/>
  <c r="Q984" i="55"/>
  <c r="Q985" i="55"/>
  <c r="Q986" i="55"/>
  <c r="Q987" i="55"/>
  <c r="Q988" i="55"/>
  <c r="Q989" i="55"/>
  <c r="Q990" i="55"/>
  <c r="Q991" i="55"/>
  <c r="Q992" i="55"/>
  <c r="Q993" i="55"/>
  <c r="Q994" i="55"/>
  <c r="Q995" i="55"/>
  <c r="Q996" i="55"/>
  <c r="Q997" i="55"/>
  <c r="Q998" i="55"/>
  <c r="Q999" i="55"/>
  <c r="Q1000" i="55"/>
  <c r="Q1001" i="55"/>
  <c r="Q1002" i="55"/>
  <c r="Q1003" i="55"/>
  <c r="Q1004" i="55"/>
  <c r="Q1005" i="55"/>
  <c r="Q1006" i="55"/>
  <c r="Q1007" i="55"/>
  <c r="Q1008" i="55"/>
  <c r="Q1009" i="55"/>
  <c r="Q1010" i="55"/>
  <c r="Q1011" i="55"/>
  <c r="Q1012" i="55"/>
  <c r="Q1013" i="55"/>
  <c r="Q1014" i="55"/>
  <c r="Q1015" i="55"/>
  <c r="Q1016" i="55"/>
  <c r="Q1017" i="55"/>
  <c r="Q1018" i="55"/>
  <c r="Q1019" i="55"/>
  <c r="Q1020" i="55"/>
  <c r="Q1021" i="55"/>
  <c r="Q1022" i="55"/>
  <c r="Q1023" i="55"/>
  <c r="Q1024" i="55"/>
  <c r="Q1025" i="55"/>
  <c r="Q1026" i="55"/>
  <c r="Q1027" i="55"/>
  <c r="Q1028" i="55"/>
  <c r="Q1029" i="55"/>
  <c r="Q1030" i="55"/>
  <c r="Q1031" i="55"/>
  <c r="Q1032" i="55"/>
  <c r="Q1033" i="55"/>
  <c r="Q1034" i="55"/>
  <c r="Q1035" i="55"/>
  <c r="Q1036" i="55"/>
  <c r="Q1037" i="55"/>
  <c r="Q1038" i="55"/>
  <c r="Q1039" i="55"/>
  <c r="Q1040" i="55"/>
  <c r="Q1041" i="55"/>
  <c r="Q1042" i="55"/>
  <c r="Q1043" i="55"/>
  <c r="Q1044" i="55"/>
  <c r="Q1045" i="55"/>
  <c r="Q1046" i="55"/>
  <c r="Q1047" i="55"/>
  <c r="Q1048" i="55"/>
  <c r="Q1049" i="55"/>
  <c r="Q1050" i="55"/>
  <c r="Q1051" i="55"/>
  <c r="Q1052" i="55"/>
  <c r="Q1053" i="55"/>
  <c r="Q1054" i="55"/>
  <c r="Q1055" i="55"/>
  <c r="Q1056" i="55"/>
  <c r="Q1057" i="55"/>
  <c r="Q1058" i="55"/>
  <c r="Q1059" i="55"/>
  <c r="Q1060" i="55"/>
  <c r="Q1061" i="55"/>
  <c r="Q1062" i="55"/>
  <c r="Q1063" i="55"/>
  <c r="Q1064" i="55"/>
  <c r="Q1065" i="55"/>
  <c r="Q1066" i="55"/>
  <c r="Q1067" i="55"/>
  <c r="Q1068" i="55"/>
  <c r="Q1069" i="55"/>
  <c r="Q1070" i="55"/>
  <c r="Q1071" i="55"/>
  <c r="Q1072" i="55"/>
  <c r="Q1073" i="55"/>
  <c r="Q1074" i="55"/>
  <c r="Q1075" i="55"/>
  <c r="Q1076" i="55"/>
  <c r="Q1077" i="55"/>
  <c r="Q1078" i="55"/>
  <c r="Q1079" i="55"/>
  <c r="Q1080" i="55"/>
  <c r="Q1081" i="55"/>
  <c r="Q1082" i="55"/>
  <c r="Q1083" i="55"/>
  <c r="Q1084" i="55"/>
  <c r="Q1085" i="55"/>
  <c r="Q1086" i="55"/>
  <c r="Q1087" i="55"/>
  <c r="Q1088" i="55"/>
  <c r="Q1089" i="55"/>
  <c r="Q1090" i="55"/>
  <c r="Q1091" i="55"/>
  <c r="Q1092" i="55"/>
  <c r="Q1093" i="55"/>
  <c r="Q1094" i="55"/>
  <c r="Q1095" i="55"/>
  <c r="Q1096" i="55"/>
  <c r="Q1097" i="55"/>
  <c r="Q1098" i="55"/>
  <c r="Q1099" i="55"/>
  <c r="Q1100" i="55"/>
  <c r="Q1101" i="55"/>
  <c r="Q1102" i="55"/>
  <c r="Q1103" i="55"/>
  <c r="Q1104" i="55"/>
  <c r="Q1105" i="55"/>
  <c r="Q1106" i="55"/>
  <c r="Q1107" i="55"/>
  <c r="Q1108" i="55"/>
  <c r="Q1109" i="55"/>
  <c r="Q1110" i="55"/>
  <c r="Q1111" i="55"/>
  <c r="Q1112" i="55"/>
  <c r="Q1113" i="55"/>
  <c r="Q1114" i="55"/>
  <c r="Q1115" i="55"/>
  <c r="Q1116" i="55"/>
  <c r="Q1117" i="55"/>
  <c r="Q1118" i="55"/>
  <c r="Q1119" i="55"/>
  <c r="Q1120" i="55"/>
  <c r="Q1121" i="55"/>
  <c r="Q1122" i="55"/>
  <c r="Q1123" i="55"/>
  <c r="Q1124" i="55"/>
  <c r="Q1125" i="55"/>
  <c r="Q1126" i="55"/>
  <c r="Q1127" i="55"/>
  <c r="Q1128" i="55"/>
  <c r="Q1129" i="55"/>
  <c r="Q1130" i="55"/>
  <c r="Q1131" i="55"/>
  <c r="Q1132" i="55"/>
  <c r="Q1133" i="55"/>
  <c r="Q1134" i="55"/>
  <c r="Q1135" i="55"/>
  <c r="Q1136" i="55"/>
  <c r="Q1137" i="55"/>
  <c r="Q1138" i="55"/>
  <c r="Q1139" i="55"/>
  <c r="Q1140" i="55"/>
  <c r="Q1141" i="55"/>
  <c r="Q1142" i="55"/>
  <c r="Q1143" i="55"/>
  <c r="Q1144" i="55"/>
  <c r="Q1145" i="55"/>
  <c r="Q1146" i="55"/>
  <c r="Q1147" i="55"/>
  <c r="Q1148" i="55"/>
  <c r="Q1149" i="55"/>
  <c r="Q1150" i="55"/>
  <c r="Q1151" i="55"/>
  <c r="Q1152" i="55"/>
  <c r="Q1153" i="55"/>
  <c r="Q1154" i="55"/>
  <c r="Q1155" i="55"/>
  <c r="Q1156" i="55"/>
  <c r="Q1157" i="55"/>
  <c r="Q1158" i="55"/>
  <c r="Q1159" i="55"/>
  <c r="Q1160" i="55"/>
  <c r="Q1161" i="55"/>
  <c r="Q1162" i="55"/>
  <c r="Q1163" i="55"/>
  <c r="Q1164" i="55"/>
  <c r="Q1165" i="55"/>
  <c r="Q1166" i="55"/>
  <c r="Q1167" i="55"/>
  <c r="Q1168" i="55"/>
  <c r="Q1169" i="55"/>
  <c r="Q1170" i="55"/>
  <c r="Q1171" i="55"/>
  <c r="Q1172" i="55"/>
  <c r="Q1173" i="55"/>
  <c r="Q1174" i="55"/>
  <c r="Q1175" i="55"/>
  <c r="Q1176" i="55"/>
  <c r="Q1177" i="55"/>
  <c r="Q1178" i="55"/>
  <c r="Q1179" i="55"/>
  <c r="Q1180" i="55"/>
  <c r="Q1181" i="55"/>
  <c r="Q1182" i="55"/>
  <c r="Q1183" i="55"/>
  <c r="Q1184" i="55"/>
  <c r="Q1185" i="55"/>
  <c r="Q1186" i="55"/>
  <c r="Q1187" i="55"/>
  <c r="Q1188" i="55"/>
  <c r="Q1189" i="55"/>
  <c r="Q1190" i="55"/>
  <c r="Q1191" i="55"/>
  <c r="Q1192" i="55"/>
  <c r="Q1193" i="55"/>
  <c r="Q1194" i="55"/>
  <c r="Q1195" i="55"/>
  <c r="Q1196" i="55"/>
  <c r="Q1197" i="55"/>
  <c r="Q1198" i="55"/>
  <c r="Q1199" i="55"/>
  <c r="Q1200" i="55"/>
  <c r="Q1201" i="55"/>
  <c r="Q1202" i="55"/>
  <c r="Q1203" i="55"/>
  <c r="Q1204" i="55"/>
  <c r="Q1205" i="55"/>
  <c r="Q1206" i="55"/>
  <c r="Q1207" i="55"/>
  <c r="Q1208" i="55"/>
  <c r="Q1209" i="55"/>
  <c r="Q1210" i="55"/>
  <c r="Q1211" i="55"/>
  <c r="Q1212" i="55"/>
  <c r="Q1213" i="55"/>
  <c r="Q1214" i="55"/>
  <c r="Q1215" i="55"/>
  <c r="Q1216" i="55"/>
  <c r="Q1217" i="55"/>
  <c r="Q1218" i="55"/>
  <c r="Q1219" i="55"/>
  <c r="Q1220" i="55"/>
  <c r="Q1221" i="55"/>
  <c r="Q1222" i="55"/>
  <c r="Q1223" i="55"/>
  <c r="Q1224" i="55"/>
  <c r="Q1225" i="55"/>
  <c r="Q1226" i="55"/>
  <c r="Q1227" i="55"/>
  <c r="Q1228" i="55"/>
  <c r="Q1229" i="55"/>
  <c r="Q1230" i="55"/>
  <c r="Q1231" i="55"/>
  <c r="Q1232" i="55"/>
  <c r="Q1233" i="55"/>
  <c r="Q1234" i="55"/>
  <c r="Q1235" i="55"/>
  <c r="Q1236" i="55"/>
  <c r="Q1237" i="55"/>
  <c r="Q1238" i="55"/>
  <c r="Q1239" i="55"/>
  <c r="Q1240" i="55"/>
  <c r="Q1241" i="55"/>
  <c r="Q1242" i="55"/>
  <c r="Q1243" i="55"/>
  <c r="Q1244" i="55"/>
  <c r="Q1245" i="55"/>
  <c r="Q1246" i="55"/>
  <c r="Q1247" i="55"/>
  <c r="Q1248" i="55"/>
  <c r="Q1249" i="55"/>
  <c r="Q1250" i="55"/>
  <c r="Q1251" i="55"/>
  <c r="Q1252" i="55"/>
  <c r="Q1253" i="55"/>
  <c r="Q1254" i="55"/>
  <c r="Q1255" i="55"/>
  <c r="Q1256" i="55"/>
  <c r="Q1257" i="55"/>
  <c r="Q1258" i="55"/>
  <c r="Q1259" i="55"/>
  <c r="Q1260" i="55"/>
  <c r="Q1261" i="55"/>
  <c r="Q1262" i="55"/>
  <c r="Q1263" i="55"/>
  <c r="Q1264" i="55"/>
  <c r="Q1265" i="55"/>
  <c r="Q1266" i="55"/>
  <c r="Q1267" i="55"/>
  <c r="Q1268" i="55"/>
  <c r="Q1269" i="55"/>
  <c r="Q1270" i="55"/>
  <c r="Q1271" i="55"/>
  <c r="Q1272" i="55"/>
  <c r="Q1273" i="55"/>
  <c r="Q1274" i="55"/>
  <c r="Q1275" i="55"/>
  <c r="Q1276" i="55"/>
  <c r="Q1277" i="55"/>
  <c r="Q1278" i="55"/>
  <c r="Q1279" i="55"/>
  <c r="Q1280" i="55"/>
  <c r="Q1281" i="55"/>
  <c r="Q1282" i="55"/>
  <c r="Q1283" i="55"/>
  <c r="Q1284" i="55"/>
  <c r="Q1285" i="55"/>
  <c r="Q1286" i="55"/>
  <c r="Q1287" i="55"/>
  <c r="Q1288" i="55"/>
  <c r="Q1289" i="55"/>
  <c r="Q1290" i="55"/>
  <c r="Q1291" i="55"/>
  <c r="Q1292" i="55"/>
  <c r="Q1293" i="55"/>
  <c r="Q1294" i="55"/>
  <c r="Q1295" i="55"/>
  <c r="Q1296" i="55"/>
  <c r="Q1297" i="55"/>
  <c r="Q1298" i="55"/>
  <c r="Q1299" i="55"/>
  <c r="Q1300" i="55"/>
  <c r="Q1301" i="55"/>
  <c r="Q1302" i="55"/>
  <c r="Q1303" i="55"/>
  <c r="Q1304" i="55"/>
  <c r="Q1305" i="55"/>
  <c r="Q1306" i="55"/>
  <c r="Q1307" i="55"/>
  <c r="Q1308" i="55"/>
  <c r="Q1309" i="55"/>
  <c r="Q1310" i="55"/>
  <c r="Q1311" i="55"/>
  <c r="Q1312" i="55"/>
  <c r="Q1313" i="55"/>
  <c r="Q1314" i="55"/>
  <c r="Q1315" i="55"/>
  <c r="Q1316" i="55"/>
  <c r="Q1317" i="55"/>
  <c r="Q1318" i="55"/>
  <c r="Q1319" i="55"/>
  <c r="Q1320" i="55"/>
  <c r="Q1321" i="55"/>
  <c r="Q1322" i="55"/>
  <c r="Q1323" i="55"/>
  <c r="Q1324" i="55"/>
  <c r="Q1325" i="55"/>
  <c r="Q1326" i="55"/>
  <c r="Q1327" i="55"/>
  <c r="Q1328" i="55"/>
  <c r="Q1329" i="55"/>
  <c r="Q1330" i="55"/>
  <c r="Q1331" i="55"/>
  <c r="Q1332" i="55"/>
  <c r="Q1333" i="55"/>
  <c r="Q1334" i="55"/>
  <c r="Q1335" i="55"/>
  <c r="Q1336" i="55"/>
  <c r="Q1337" i="55"/>
  <c r="Q1338" i="55"/>
  <c r="Q1339" i="55"/>
  <c r="Q1340" i="55"/>
  <c r="Q1341" i="55"/>
  <c r="Q1342" i="55"/>
  <c r="Q1343" i="55"/>
  <c r="Q1344" i="55"/>
  <c r="Q1345" i="55"/>
  <c r="Q1346" i="55"/>
  <c r="Q1347" i="55"/>
  <c r="Q1348" i="55"/>
  <c r="Q1349" i="55"/>
  <c r="Q1350" i="55"/>
  <c r="Q1351" i="55"/>
  <c r="Q1352" i="55"/>
  <c r="Q1353" i="55"/>
  <c r="Q1354" i="55"/>
  <c r="Q1355" i="55"/>
  <c r="Q1356" i="55"/>
  <c r="Q1357" i="55"/>
  <c r="Q1358" i="55"/>
  <c r="Q1359" i="55"/>
  <c r="Q1360" i="55"/>
  <c r="Q1361" i="55"/>
  <c r="Q1362" i="55"/>
  <c r="Q1363" i="55"/>
  <c r="Q1364" i="55"/>
  <c r="Q1365" i="55"/>
  <c r="Q1366" i="55"/>
  <c r="Q1367" i="55"/>
  <c r="Q1368" i="55"/>
  <c r="Q1369" i="55"/>
  <c r="Q1370" i="55"/>
  <c r="Q1371" i="55"/>
  <c r="Q1372" i="55"/>
  <c r="Q1373" i="55"/>
  <c r="Q1374" i="55"/>
  <c r="Q1375" i="55"/>
  <c r="Q1376" i="55"/>
  <c r="Q1377" i="55"/>
  <c r="Q1378" i="55"/>
  <c r="Q1379" i="55"/>
  <c r="Q1380" i="55"/>
  <c r="Q1381" i="55"/>
  <c r="Q1382" i="55"/>
  <c r="Q1383" i="55"/>
  <c r="Q1384" i="55"/>
  <c r="Q1385" i="55"/>
  <c r="Q1386" i="55"/>
  <c r="Q1387" i="55"/>
  <c r="Q1388" i="55"/>
  <c r="Q1389" i="55"/>
  <c r="Q1390" i="55"/>
  <c r="Q1391" i="55"/>
  <c r="Q1392" i="55"/>
  <c r="Q1393" i="55"/>
  <c r="Q1394" i="55"/>
  <c r="Q1395" i="55"/>
  <c r="Q1396" i="55"/>
  <c r="Q1397" i="55"/>
  <c r="Q1398" i="55"/>
  <c r="Q1399" i="55"/>
  <c r="Q1400" i="55"/>
  <c r="Q1401" i="55"/>
  <c r="Q1402" i="55"/>
  <c r="Q1403" i="55"/>
  <c r="Q1404" i="55"/>
  <c r="Q1405" i="55"/>
  <c r="Q1406" i="55"/>
  <c r="Q1407" i="55"/>
  <c r="Q1408" i="55"/>
  <c r="Q1409" i="55"/>
  <c r="Q1410" i="55"/>
  <c r="Q1411" i="55"/>
  <c r="Q1412" i="55"/>
  <c r="Q1413" i="55"/>
  <c r="Q1414" i="55"/>
  <c r="Q1415" i="55"/>
  <c r="Q1416" i="55"/>
  <c r="Q1417" i="55"/>
  <c r="Q1418" i="55"/>
  <c r="Q1419" i="55"/>
  <c r="Q1420" i="55"/>
  <c r="Q1421" i="55"/>
  <c r="Q1422" i="55"/>
  <c r="Q1423" i="55"/>
  <c r="Q1424" i="55"/>
  <c r="Q1425" i="55"/>
  <c r="Q1426" i="55"/>
  <c r="Q1427" i="55"/>
  <c r="Q1428" i="55"/>
  <c r="Q1429" i="55"/>
  <c r="Q1430" i="55"/>
  <c r="Q1431" i="55"/>
  <c r="Q1432" i="55"/>
  <c r="Q1433" i="55"/>
  <c r="Q1434" i="55"/>
  <c r="Q1435" i="55"/>
  <c r="Q1436" i="55"/>
  <c r="Q1437" i="55"/>
  <c r="Q1438" i="55"/>
  <c r="Q1439" i="55"/>
  <c r="Q1440" i="55"/>
  <c r="Q1441" i="55"/>
  <c r="Q1442" i="55"/>
  <c r="Q1443" i="55"/>
  <c r="Q1444" i="55"/>
  <c r="Q1445" i="55"/>
  <c r="Q1446" i="55"/>
  <c r="Q1447" i="55"/>
  <c r="Q1448" i="55"/>
  <c r="Q1449" i="55"/>
  <c r="Q1450" i="55"/>
  <c r="Q1451" i="55"/>
  <c r="Q1452" i="55"/>
  <c r="Q1453" i="55"/>
  <c r="Q1454" i="55"/>
  <c r="Q1455" i="55"/>
  <c r="Q1456" i="55"/>
  <c r="Q1457" i="55"/>
  <c r="Q1458" i="55"/>
  <c r="Q1459" i="55"/>
  <c r="Q1460" i="55"/>
  <c r="Q1461" i="55"/>
  <c r="Q1462" i="55"/>
  <c r="Q1463" i="55"/>
  <c r="Q1464" i="55"/>
  <c r="Q1465" i="55"/>
  <c r="Q1466" i="55"/>
  <c r="Q1467" i="55"/>
  <c r="Q1468" i="55"/>
  <c r="Q1469" i="55"/>
  <c r="Q1470" i="55"/>
  <c r="Q1471" i="55"/>
  <c r="Q1472" i="55"/>
  <c r="Q1473" i="55"/>
  <c r="Q1474" i="55"/>
  <c r="Q1475" i="55"/>
  <c r="Q1476" i="55"/>
  <c r="Q1477" i="55"/>
  <c r="Q1478" i="55"/>
  <c r="Q1479" i="55"/>
  <c r="Q1480" i="55"/>
  <c r="Q1481" i="55"/>
  <c r="Q1482" i="55"/>
  <c r="Q1483" i="55"/>
  <c r="Q1484" i="55"/>
  <c r="Q1485" i="55"/>
  <c r="Q1486" i="55"/>
  <c r="Q1487" i="55"/>
  <c r="Q1488" i="55"/>
  <c r="Q1489" i="55"/>
  <c r="Q1490" i="55"/>
  <c r="Q1491" i="55"/>
  <c r="Q1492" i="55"/>
  <c r="Q1493" i="55"/>
  <c r="Q1494" i="55"/>
  <c r="Q1495" i="55"/>
  <c r="Q1496" i="55"/>
  <c r="Q1497" i="55"/>
  <c r="Q1498" i="55"/>
  <c r="Q1499" i="55"/>
  <c r="Q1500" i="55"/>
  <c r="Q1501" i="55"/>
  <c r="Q1502" i="55"/>
  <c r="Q1503" i="55"/>
  <c r="Q1504" i="55"/>
  <c r="Q1505" i="55"/>
  <c r="Q1506" i="55"/>
  <c r="Q1507" i="55"/>
  <c r="Q1508" i="55"/>
  <c r="Q1509" i="55"/>
  <c r="Q1510" i="55"/>
  <c r="Q1511" i="55"/>
  <c r="Q1512" i="55"/>
  <c r="Q1513" i="55"/>
  <c r="Q1514" i="55"/>
  <c r="Q1515" i="55"/>
  <c r="Q1516" i="55"/>
  <c r="Q1517" i="55"/>
  <c r="Q1518" i="55"/>
  <c r="Q1519" i="55"/>
  <c r="Q1520" i="55"/>
  <c r="Q1521" i="55"/>
  <c r="Q1522" i="55"/>
  <c r="Q1523" i="55"/>
  <c r="Q1524" i="55"/>
  <c r="Q1525" i="55"/>
  <c r="Q1526" i="55"/>
  <c r="Q1527" i="55"/>
  <c r="Q1528" i="55"/>
  <c r="Q1529" i="55"/>
  <c r="Q1530" i="55"/>
  <c r="Q1531" i="55"/>
  <c r="Q1532" i="55"/>
  <c r="Q1533" i="55"/>
  <c r="Q1534" i="55"/>
  <c r="Q1535" i="55"/>
  <c r="Q1536" i="55"/>
  <c r="Q1537" i="55"/>
  <c r="Q1538" i="55"/>
  <c r="Q1539" i="55"/>
  <c r="Q1540" i="55"/>
  <c r="Q1541" i="55"/>
  <c r="Q1542" i="55"/>
  <c r="Q1543" i="55"/>
  <c r="Q1544" i="55"/>
  <c r="Q1545" i="55"/>
  <c r="Q1546" i="55"/>
  <c r="Q1547" i="55"/>
  <c r="Q1548" i="55"/>
  <c r="Q1549" i="55"/>
  <c r="Q1550" i="55"/>
  <c r="Q1551" i="55"/>
  <c r="Q1552" i="55"/>
  <c r="Q1553" i="55"/>
  <c r="Q1554" i="55"/>
  <c r="Q1555" i="55"/>
  <c r="Q1556" i="55"/>
  <c r="Q1557" i="55"/>
  <c r="Q1558" i="55"/>
  <c r="Q1559" i="55"/>
  <c r="Q1560" i="55"/>
  <c r="Q1561" i="55"/>
  <c r="Q1562" i="55"/>
  <c r="Q1563" i="55"/>
  <c r="Q1564" i="55"/>
  <c r="Q1565" i="55"/>
  <c r="Q1566" i="55"/>
  <c r="Q1567" i="55"/>
  <c r="Q1568" i="55"/>
  <c r="Q1569" i="55"/>
  <c r="Q1570" i="55"/>
  <c r="Q1571" i="55"/>
  <c r="Q1572" i="55"/>
  <c r="Q1573" i="55"/>
  <c r="Q1574" i="55"/>
  <c r="Q1575" i="55"/>
  <c r="Q1576" i="55"/>
  <c r="Q1577" i="55"/>
  <c r="Q1578" i="55"/>
  <c r="Q1579" i="55"/>
  <c r="Q1580" i="55"/>
  <c r="Q1581" i="55"/>
  <c r="Q1582" i="55"/>
  <c r="Q1583" i="55"/>
  <c r="Q1584" i="55"/>
  <c r="Q1585" i="55"/>
  <c r="Q1586" i="55"/>
  <c r="Q1587" i="55"/>
  <c r="Q1588" i="55"/>
  <c r="Q1589" i="55"/>
  <c r="Q1590" i="55"/>
  <c r="Q1591" i="55"/>
  <c r="Q1592" i="55"/>
  <c r="Q1593" i="55"/>
  <c r="Q1594" i="55"/>
  <c r="Q1595" i="55"/>
  <c r="Q1596" i="55"/>
  <c r="Q1597" i="55"/>
  <c r="Q1598" i="55"/>
  <c r="Q1599" i="55"/>
  <c r="Q1600" i="55"/>
  <c r="Q1601" i="55"/>
  <c r="Q1602" i="55"/>
  <c r="Q1603" i="55"/>
  <c r="Q1604" i="55"/>
  <c r="Q1605" i="55"/>
  <c r="Q1606" i="55"/>
  <c r="Q1607" i="55"/>
  <c r="Q1608" i="55"/>
  <c r="Q1609" i="55"/>
  <c r="Q1610" i="55"/>
  <c r="Q1611" i="55"/>
  <c r="Q1612" i="55"/>
  <c r="Q1613" i="55"/>
  <c r="Q1614" i="55"/>
  <c r="Q1615" i="55"/>
  <c r="Q1616" i="55"/>
  <c r="Q1617" i="55"/>
  <c r="Q1618" i="55"/>
  <c r="Q1619" i="55"/>
  <c r="Q1620" i="55"/>
  <c r="Q1621" i="55"/>
  <c r="Q1622" i="55"/>
  <c r="Q1623" i="55"/>
  <c r="Q1624" i="55"/>
  <c r="Q1625" i="55"/>
  <c r="Q1626" i="55"/>
  <c r="Q1627" i="55"/>
  <c r="Q1628" i="55"/>
  <c r="Q1629" i="55"/>
  <c r="Q1630" i="55"/>
  <c r="Q1631" i="55"/>
  <c r="Q1632" i="55"/>
  <c r="Q1633" i="55"/>
  <c r="Q1634" i="55"/>
  <c r="Q1635" i="55"/>
  <c r="Q1636" i="55"/>
  <c r="Q1637" i="55"/>
  <c r="Q1638" i="55"/>
  <c r="Q1639" i="55"/>
  <c r="Q1640" i="55"/>
  <c r="Q1641" i="55"/>
  <c r="Q1642" i="55"/>
  <c r="Q1643" i="55"/>
  <c r="Q1644" i="55"/>
  <c r="Q1645" i="55"/>
  <c r="Q1646" i="55"/>
  <c r="Q1647" i="55"/>
  <c r="Q1648" i="55"/>
  <c r="Q1649" i="55"/>
  <c r="Q1650" i="55"/>
  <c r="Q1651" i="55"/>
  <c r="Q1652" i="55"/>
  <c r="Q1653" i="55"/>
  <c r="Q1654" i="55"/>
  <c r="Q1655" i="55"/>
  <c r="Q1656" i="55"/>
  <c r="Q1657" i="55"/>
  <c r="Q1658" i="55"/>
  <c r="Q1659" i="55"/>
  <c r="Q1660" i="55"/>
  <c r="Q1661" i="55"/>
  <c r="Q1662" i="55"/>
  <c r="Q1663" i="55"/>
  <c r="Q1664" i="55"/>
  <c r="Q1665" i="55"/>
  <c r="Q1666" i="55"/>
  <c r="Q1667" i="55"/>
  <c r="Q1668" i="55"/>
  <c r="Q1669" i="55"/>
  <c r="Q1670" i="55"/>
  <c r="Q1671" i="55"/>
  <c r="Q1672" i="55"/>
  <c r="Q1673" i="55"/>
  <c r="Q1674" i="55"/>
  <c r="Q1675" i="55"/>
  <c r="Q1676" i="55"/>
  <c r="Q1677" i="55"/>
  <c r="Q1678" i="55"/>
  <c r="Q1679" i="55"/>
  <c r="Q1680" i="55"/>
  <c r="Q1681" i="55"/>
  <c r="Q1682" i="55"/>
  <c r="Q1683" i="55"/>
  <c r="Q1684" i="55"/>
  <c r="Q1685" i="55"/>
  <c r="Q1686" i="55"/>
  <c r="Q1687" i="55"/>
  <c r="Q1688" i="55"/>
  <c r="Q1689" i="55"/>
  <c r="Q1690" i="55"/>
  <c r="Q1691" i="55"/>
  <c r="Q1692" i="55"/>
  <c r="Q1693" i="55"/>
  <c r="Q1694" i="55"/>
  <c r="Q1695" i="55"/>
  <c r="Q1696" i="55"/>
  <c r="Q1697" i="55"/>
  <c r="Q1698" i="55"/>
  <c r="Q1699" i="55"/>
  <c r="Q1700" i="55"/>
  <c r="Q1701" i="55"/>
  <c r="Q1702" i="55"/>
  <c r="Q1703" i="55"/>
  <c r="Q1704" i="55"/>
  <c r="Q1705" i="55"/>
  <c r="Q1706" i="55"/>
  <c r="Q1707" i="55"/>
  <c r="Q1708" i="55"/>
  <c r="Q1709" i="55"/>
  <c r="Q1710" i="55"/>
  <c r="Q1711" i="55"/>
  <c r="Q1712" i="55"/>
  <c r="Q1713" i="55"/>
  <c r="Q1714" i="55"/>
  <c r="Q1715" i="55"/>
  <c r="Q1716" i="55"/>
  <c r="Q1717" i="55"/>
  <c r="Q1718" i="55"/>
  <c r="Q1719" i="55"/>
  <c r="Q1720" i="55"/>
  <c r="Q1721" i="55"/>
  <c r="Q1722" i="55"/>
  <c r="Q1723" i="55"/>
  <c r="Q1724" i="55"/>
  <c r="Q1725" i="55"/>
  <c r="Q1726" i="55"/>
  <c r="Q1727" i="55"/>
  <c r="Q1728" i="55"/>
  <c r="Q1729" i="55"/>
  <c r="Q1730" i="55"/>
  <c r="Q1731" i="55"/>
  <c r="Q1732" i="55"/>
  <c r="Q1733" i="55"/>
  <c r="Q1734" i="55"/>
  <c r="Q1735" i="55"/>
  <c r="Q1736" i="55"/>
  <c r="Q1737" i="55"/>
  <c r="Q1738" i="55"/>
  <c r="Q1739" i="55"/>
  <c r="Q1740" i="55"/>
  <c r="Q1741" i="55"/>
  <c r="Q1742" i="55"/>
  <c r="Q1743" i="55"/>
  <c r="Q1744" i="55"/>
  <c r="Q1745" i="55"/>
  <c r="Q1746" i="55"/>
  <c r="Q1747" i="55"/>
  <c r="Q1748" i="55"/>
  <c r="Q1749" i="55"/>
  <c r="Q1750" i="55"/>
  <c r="Q1751" i="55"/>
  <c r="Q1752" i="55"/>
  <c r="Q1753" i="55"/>
  <c r="Q1754" i="55"/>
  <c r="Q1755" i="55"/>
  <c r="Q1756" i="55"/>
  <c r="Q1757" i="55"/>
  <c r="Q1758" i="55"/>
  <c r="Q1759" i="55"/>
  <c r="Q1760" i="55"/>
  <c r="Q1761" i="55"/>
  <c r="Q1762" i="55"/>
  <c r="Q1763" i="55"/>
  <c r="Q1764" i="55"/>
  <c r="Q1765" i="55"/>
  <c r="Q1766" i="55"/>
  <c r="Q1767" i="55"/>
  <c r="Q1768" i="55"/>
  <c r="Q1769" i="55"/>
  <c r="Q1770" i="55"/>
  <c r="Q1771" i="55"/>
  <c r="Q1772" i="55"/>
  <c r="Q1773" i="55"/>
  <c r="Q1774" i="55"/>
  <c r="Q1775" i="55"/>
  <c r="Q1776" i="55"/>
  <c r="Q1777" i="55"/>
  <c r="Q1778" i="55"/>
  <c r="Q1779" i="55"/>
  <c r="Q1780" i="55"/>
  <c r="Q1781" i="55"/>
  <c r="Q1782" i="55"/>
  <c r="Q1783" i="55"/>
  <c r="Q1784" i="55"/>
  <c r="Q1785" i="55"/>
  <c r="Q1786" i="55"/>
  <c r="Q1787" i="55"/>
  <c r="Q1788" i="55"/>
  <c r="Q1789" i="55"/>
  <c r="Q1790" i="55"/>
  <c r="Q1791" i="55"/>
  <c r="Q1792" i="55"/>
  <c r="Q1793" i="55"/>
  <c r="Q1794" i="55"/>
  <c r="Q1795" i="55"/>
  <c r="Q1796" i="55"/>
  <c r="Q1797" i="55"/>
  <c r="Q1798" i="55"/>
  <c r="Q1799" i="55"/>
  <c r="Q1800" i="55"/>
  <c r="Q1801" i="55"/>
  <c r="Q1802" i="55"/>
  <c r="Q1803" i="55"/>
  <c r="Q1804" i="55"/>
  <c r="Q1805" i="55"/>
  <c r="Q1806" i="55"/>
  <c r="Q1807" i="55"/>
  <c r="Q1808" i="55"/>
  <c r="Q1809" i="55"/>
  <c r="Q1810" i="55"/>
  <c r="Q1811" i="55"/>
  <c r="Q1812" i="55"/>
  <c r="Q1813" i="55"/>
  <c r="Q1814" i="55"/>
  <c r="Q1815" i="55"/>
  <c r="Q1816" i="55"/>
  <c r="Q1817" i="55"/>
  <c r="Q1818" i="55"/>
  <c r="Q1819" i="55"/>
  <c r="Q1820" i="55"/>
  <c r="Q1821" i="55"/>
  <c r="Q1822" i="55"/>
  <c r="Q1823" i="55"/>
  <c r="Q1824" i="55"/>
  <c r="Q1825" i="55"/>
  <c r="Q1826" i="55"/>
  <c r="Q1827" i="55"/>
  <c r="Q1828" i="55"/>
  <c r="Q1829" i="55"/>
  <c r="Q1830" i="55"/>
  <c r="Q1831" i="55"/>
  <c r="Q1832" i="55"/>
  <c r="Q1833" i="55"/>
  <c r="Q1834" i="55"/>
  <c r="Q1835" i="55"/>
  <c r="Q1836" i="55"/>
  <c r="Q1837" i="55"/>
  <c r="Q1838" i="55"/>
  <c r="Q1839" i="55"/>
  <c r="Q1840" i="55"/>
  <c r="Q1841" i="55"/>
  <c r="Q1842" i="55"/>
  <c r="Q1843" i="55"/>
  <c r="Q1844" i="55"/>
  <c r="Q1845" i="55"/>
  <c r="Q1846" i="55"/>
  <c r="Q1847" i="55"/>
  <c r="Q1848" i="55"/>
  <c r="Q1849" i="55"/>
  <c r="Q1850" i="55"/>
  <c r="Q1851" i="55"/>
  <c r="Q1852" i="55"/>
  <c r="Q1853" i="55"/>
  <c r="Q1854" i="55"/>
  <c r="Q1855" i="55"/>
  <c r="Q1856" i="55"/>
  <c r="Q1857" i="55"/>
  <c r="Q1858" i="55"/>
  <c r="Q1859" i="55"/>
  <c r="Q1860" i="55"/>
  <c r="Q1861" i="55"/>
  <c r="Q1862" i="55"/>
  <c r="Q1863" i="55"/>
  <c r="Q1864" i="55"/>
  <c r="Q1865" i="55"/>
  <c r="Q1866" i="55"/>
  <c r="Q1867" i="55"/>
  <c r="Q1868" i="55"/>
  <c r="Q1869" i="55"/>
  <c r="Q1870" i="55"/>
  <c r="Q1871" i="55"/>
  <c r="Q1872" i="55"/>
  <c r="Q1873" i="55"/>
  <c r="Q1874" i="55"/>
  <c r="Q1875" i="55"/>
  <c r="Q1876" i="55"/>
  <c r="Q1877" i="55"/>
  <c r="Q1878" i="55"/>
  <c r="Q1879" i="55"/>
  <c r="Q1880" i="55"/>
  <c r="Q1881" i="55"/>
  <c r="Q1882" i="55"/>
  <c r="Q1883" i="55"/>
  <c r="Q1884" i="55"/>
  <c r="Q1885" i="55"/>
  <c r="Q1886" i="55"/>
  <c r="Q1887" i="55"/>
  <c r="Q1888" i="55"/>
  <c r="Q1889" i="55"/>
  <c r="Q1890" i="55"/>
  <c r="Q1891" i="55"/>
  <c r="Q1892" i="55"/>
  <c r="Q1893" i="55"/>
  <c r="Q1894" i="55"/>
  <c r="Q1895" i="55"/>
  <c r="Q1896" i="55"/>
  <c r="Q1897" i="55"/>
  <c r="Q1898" i="55"/>
  <c r="Q1899" i="55"/>
  <c r="Q1900" i="55"/>
  <c r="Q1901" i="55"/>
  <c r="Q1902" i="55"/>
  <c r="Q1903" i="55"/>
  <c r="Q1904" i="55"/>
  <c r="Q1905" i="55"/>
  <c r="Q1906" i="55"/>
  <c r="Q1907" i="55"/>
  <c r="Q1908" i="55"/>
  <c r="Q1909" i="55"/>
  <c r="Q1910" i="55"/>
  <c r="Q1911" i="55"/>
  <c r="Q1912" i="55"/>
  <c r="Q1913" i="55"/>
  <c r="Q1914" i="55"/>
  <c r="Q1915" i="55"/>
  <c r="Q1916" i="55"/>
  <c r="Q1917" i="55"/>
  <c r="Q1918" i="55"/>
  <c r="Q1919" i="55"/>
  <c r="Q1920" i="55"/>
  <c r="Q1921" i="55"/>
  <c r="Q1922" i="55"/>
  <c r="Q1923" i="55"/>
  <c r="Q1924" i="55"/>
  <c r="Q1925" i="55"/>
  <c r="Q1926" i="55"/>
  <c r="Q1927" i="55"/>
  <c r="Q1928" i="55"/>
  <c r="Q1929" i="55"/>
  <c r="Q1930" i="55"/>
  <c r="Q1931" i="55"/>
  <c r="Q1932" i="55"/>
  <c r="Q1933" i="55"/>
  <c r="Q1934" i="55"/>
  <c r="Q1935" i="55"/>
  <c r="Q1936" i="55"/>
  <c r="Q1937" i="55"/>
  <c r="Q1938" i="55"/>
  <c r="Q1939" i="55"/>
  <c r="Q1940" i="55"/>
  <c r="Q1941" i="55"/>
  <c r="Q1942" i="55"/>
  <c r="Q1943" i="55"/>
  <c r="Q1944" i="55"/>
  <c r="Q1945" i="55"/>
  <c r="Q1946" i="55"/>
  <c r="Q1947" i="55"/>
  <c r="Q1948" i="55"/>
  <c r="Q1949" i="55"/>
  <c r="Q1950" i="55"/>
  <c r="Q1951" i="55"/>
  <c r="Q1952" i="55"/>
  <c r="Q1953" i="55"/>
  <c r="Q1954" i="55"/>
  <c r="Q1955" i="55"/>
  <c r="Q1956" i="55"/>
  <c r="Q1957" i="55"/>
  <c r="Q1958" i="55"/>
  <c r="Q1959" i="55"/>
  <c r="Q1960" i="55"/>
  <c r="Q1961" i="55"/>
  <c r="Q1962" i="55"/>
  <c r="Q1963" i="55"/>
  <c r="Q1964" i="55"/>
  <c r="Q1965" i="55"/>
  <c r="Q1966" i="55"/>
  <c r="Q1967" i="55"/>
  <c r="Q1968" i="55"/>
  <c r="Q1969" i="55"/>
  <c r="Q1970" i="55"/>
  <c r="Q1971" i="55"/>
  <c r="Q1972" i="55"/>
  <c r="Q1973" i="55"/>
  <c r="Q1974" i="55"/>
  <c r="Q1975" i="55"/>
  <c r="Q1976" i="55"/>
  <c r="Q1977" i="55"/>
  <c r="Q1978" i="55"/>
  <c r="Q1979" i="55"/>
  <c r="Q1980" i="55"/>
  <c r="Q1981" i="55"/>
  <c r="Q1982" i="55"/>
  <c r="Q1983" i="55"/>
  <c r="Q1984" i="55"/>
  <c r="Q1985" i="55"/>
  <c r="Q1986" i="55"/>
  <c r="Q1987" i="55"/>
  <c r="Q1988" i="55"/>
  <c r="Q1989" i="55"/>
  <c r="Q1990" i="55"/>
  <c r="Q1991" i="55"/>
  <c r="Q1992" i="55"/>
  <c r="Q1993" i="55"/>
  <c r="Q1994" i="55"/>
  <c r="Q1995" i="55"/>
  <c r="Q1996" i="55"/>
  <c r="Q1997" i="55"/>
  <c r="Q1998" i="55"/>
  <c r="Q1999" i="55"/>
  <c r="Q2000" i="55"/>
  <c r="Q2001" i="55"/>
  <c r="Q2002" i="55"/>
  <c r="Q2003" i="55"/>
  <c r="Q2004" i="55"/>
  <c r="Q2005" i="55"/>
  <c r="Q2006" i="55"/>
  <c r="Q2007" i="55"/>
  <c r="Q2008" i="55"/>
  <c r="Q2009" i="55"/>
  <c r="Q2010" i="55"/>
  <c r="Q2011" i="55"/>
  <c r="Q2012" i="55"/>
  <c r="Q2013" i="55"/>
  <c r="Q2014" i="55"/>
  <c r="Q2015" i="55"/>
  <c r="Q2016" i="55"/>
  <c r="Q2017" i="55"/>
  <c r="Q2018" i="55"/>
  <c r="Q2019" i="55"/>
  <c r="Q2020" i="55"/>
  <c r="Q2021" i="55"/>
  <c r="Q2022" i="55"/>
  <c r="Q2023" i="55"/>
  <c r="Q2024" i="55"/>
  <c r="Q2025" i="55"/>
  <c r="Q2026" i="55"/>
  <c r="Q2027" i="55"/>
  <c r="Q2028" i="55"/>
  <c r="Q2029" i="55"/>
  <c r="Q2030" i="55"/>
  <c r="Q2031" i="55"/>
  <c r="Q2032" i="55"/>
  <c r="Q2033" i="55"/>
  <c r="Q2034" i="55"/>
  <c r="Q2035" i="55"/>
  <c r="Q2036" i="55"/>
  <c r="Q2037" i="55"/>
  <c r="Q2038" i="55"/>
  <c r="Q2039" i="55"/>
  <c r="Q2040" i="55"/>
  <c r="Q2041" i="55"/>
  <c r="Q2042" i="55"/>
  <c r="Q2043" i="55"/>
  <c r="Q2044" i="55"/>
  <c r="Q2045" i="55"/>
  <c r="Q2046" i="55"/>
  <c r="Q2047" i="55"/>
  <c r="Q2048" i="55"/>
  <c r="Q2049" i="55"/>
  <c r="Q2050" i="55"/>
  <c r="Q2051" i="55"/>
  <c r="Q2052" i="55"/>
  <c r="Q2053" i="55"/>
  <c r="Q2054" i="55"/>
  <c r="Q2055" i="55"/>
  <c r="Q2056" i="55"/>
  <c r="Q2057" i="55"/>
  <c r="Q2058" i="55"/>
  <c r="Q2059" i="55"/>
  <c r="Q2060" i="55"/>
  <c r="Q2061" i="55"/>
  <c r="Q2062" i="55"/>
  <c r="Q2063" i="55"/>
  <c r="Q2064" i="55"/>
  <c r="Q2065" i="55"/>
  <c r="Q2066" i="55"/>
  <c r="Q2067" i="55"/>
  <c r="Q2068" i="55"/>
  <c r="Q2069" i="55"/>
  <c r="Q2070" i="55"/>
  <c r="Q2071" i="55"/>
  <c r="Q2072" i="55"/>
  <c r="Q2073" i="55"/>
  <c r="Q2074" i="55"/>
  <c r="Q2075" i="55"/>
  <c r="Q2076" i="55"/>
  <c r="Q2077" i="55"/>
  <c r="Q2078" i="55"/>
  <c r="Q2079" i="55"/>
  <c r="Q2080" i="55"/>
  <c r="Q2081" i="55"/>
  <c r="Q2082" i="55"/>
  <c r="Q2083" i="55"/>
  <c r="Q2084" i="55"/>
  <c r="Q2085" i="55"/>
  <c r="Q2086" i="55"/>
  <c r="Q2087" i="55"/>
  <c r="Q2088" i="55"/>
  <c r="Q2089" i="55"/>
  <c r="Q2090" i="55"/>
  <c r="Q2091" i="55"/>
  <c r="Q2092" i="55"/>
  <c r="Q2093" i="55"/>
  <c r="Q2094" i="55"/>
  <c r="Q2095" i="55"/>
  <c r="Q2096" i="55"/>
  <c r="Q2097" i="55"/>
  <c r="Q2098" i="55"/>
  <c r="Q2099" i="55"/>
  <c r="Q2100" i="55"/>
  <c r="Q2101" i="55"/>
  <c r="Q2102" i="55"/>
  <c r="Q2103" i="55"/>
  <c r="Q2104" i="55"/>
  <c r="Q2105" i="55"/>
  <c r="Q2106" i="55"/>
  <c r="Q2107" i="55"/>
  <c r="Q2108" i="55"/>
  <c r="Q2109" i="55"/>
  <c r="Q2110" i="55"/>
  <c r="Q2111" i="55"/>
  <c r="Q2112" i="55"/>
  <c r="Q2113" i="55"/>
  <c r="Q2114" i="55"/>
  <c r="Q2115" i="55"/>
  <c r="Q2116" i="55"/>
  <c r="Q2117" i="55"/>
  <c r="Q2118" i="55"/>
  <c r="Q2119" i="55"/>
  <c r="Q2120" i="55"/>
  <c r="Q2121" i="55"/>
  <c r="Q2122" i="55"/>
  <c r="Q2123" i="55"/>
  <c r="Q2124" i="55"/>
  <c r="Q2125" i="55"/>
  <c r="Q2126" i="55"/>
  <c r="Q2127" i="55"/>
  <c r="Q2128" i="55"/>
  <c r="Q2129" i="55"/>
  <c r="Q2130" i="55"/>
  <c r="Q2131" i="55"/>
  <c r="Q2132" i="55"/>
  <c r="Q2133" i="55"/>
  <c r="Q2134" i="55"/>
  <c r="Q2135" i="55"/>
  <c r="Q2136" i="55"/>
  <c r="Q2137" i="55"/>
  <c r="Q2138" i="55"/>
  <c r="Q2139" i="55"/>
  <c r="Q2140" i="55"/>
  <c r="Q2141" i="55"/>
  <c r="Q2142" i="55"/>
  <c r="Q2143" i="55"/>
  <c r="Q2144" i="55"/>
  <c r="Q2145" i="55"/>
  <c r="Q2146" i="55"/>
  <c r="Q2147" i="55"/>
  <c r="Q2148" i="55"/>
  <c r="Q2149" i="55"/>
  <c r="Q2150" i="55"/>
  <c r="Q2151" i="55"/>
  <c r="Q2152" i="55"/>
  <c r="Q2153" i="55"/>
  <c r="Q2154" i="55"/>
  <c r="Q2155" i="55"/>
  <c r="Q2156" i="55"/>
  <c r="Q2157" i="55"/>
  <c r="Q2158" i="55"/>
  <c r="Q2159" i="55"/>
  <c r="Q2160" i="55"/>
  <c r="Q2161" i="55"/>
  <c r="Q2162" i="55"/>
  <c r="Q2163" i="55"/>
  <c r="Q2164" i="55"/>
  <c r="Q2165" i="55"/>
  <c r="Q2166" i="55"/>
  <c r="Q2167" i="55"/>
  <c r="Q2168" i="55"/>
  <c r="Q2169" i="55"/>
  <c r="Q2170" i="55"/>
  <c r="Q2171" i="55"/>
  <c r="Q2172" i="55"/>
  <c r="Q2173" i="55"/>
  <c r="Q2174" i="55"/>
  <c r="Q2175" i="55"/>
  <c r="Q2176" i="55"/>
  <c r="Q2177" i="55"/>
  <c r="Q2178" i="55"/>
  <c r="Q2179" i="55"/>
  <c r="Q2180" i="55"/>
  <c r="Q2181" i="55"/>
  <c r="Q2182" i="55"/>
  <c r="Q2183" i="55"/>
  <c r="Q2184" i="55"/>
  <c r="Q2185" i="55"/>
  <c r="Q2186" i="55"/>
  <c r="Q2187" i="55"/>
  <c r="Q2188" i="55"/>
  <c r="Q2189" i="55"/>
  <c r="Q2190" i="55"/>
  <c r="Q2191" i="55"/>
  <c r="Q2192" i="55"/>
  <c r="Q2193" i="55"/>
  <c r="Q2194" i="55"/>
  <c r="Q2195" i="55"/>
  <c r="Q2196" i="55"/>
  <c r="Q2197" i="55"/>
  <c r="Q2198" i="55"/>
  <c r="Q2199" i="55"/>
  <c r="Q2200" i="55"/>
  <c r="Q2201" i="55"/>
  <c r="Q2202" i="55"/>
  <c r="Q2203" i="55"/>
  <c r="Q2204" i="55"/>
  <c r="Q2205" i="55"/>
  <c r="Q2206" i="55"/>
  <c r="Q2207" i="55"/>
  <c r="Q2208" i="55"/>
  <c r="Q2209" i="55"/>
  <c r="Q2210" i="55"/>
  <c r="Q2211" i="55"/>
  <c r="Q2212" i="55"/>
  <c r="Q2213" i="55"/>
  <c r="Q2214" i="55"/>
  <c r="Q2215" i="55"/>
  <c r="Q2216" i="55"/>
  <c r="Q2217" i="55"/>
  <c r="Q2218" i="55"/>
  <c r="Q2219" i="55"/>
  <c r="Q2220" i="55"/>
  <c r="Q2221" i="55"/>
  <c r="Q2222" i="55"/>
  <c r="Q2223" i="55"/>
  <c r="Q2224" i="55"/>
  <c r="Q2225" i="55"/>
  <c r="Q2226" i="55"/>
  <c r="Q2227" i="55"/>
  <c r="Q2228" i="55"/>
  <c r="Q2229" i="55"/>
  <c r="Q2230" i="55"/>
  <c r="Q2231" i="55"/>
  <c r="Q2232" i="55"/>
  <c r="Q2233" i="55"/>
  <c r="Q2234" i="55"/>
  <c r="Q2235" i="55"/>
  <c r="Q2236" i="55"/>
  <c r="Q2237" i="55"/>
  <c r="Q2238" i="55"/>
  <c r="Q2239" i="55"/>
  <c r="Q2240" i="55"/>
  <c r="Q2241" i="55"/>
  <c r="Q2242" i="55"/>
  <c r="Q2243" i="55"/>
  <c r="Q2244" i="55"/>
  <c r="Q2245" i="55"/>
  <c r="Q2246" i="55"/>
  <c r="Q2247" i="55"/>
  <c r="Q2248" i="55"/>
  <c r="Q2249" i="55"/>
  <c r="Q2250" i="55"/>
  <c r="Q2251" i="55"/>
  <c r="Q2252" i="55"/>
  <c r="Q2253" i="55"/>
  <c r="Q2254" i="55"/>
  <c r="Q2255" i="55"/>
  <c r="Q2256" i="55"/>
  <c r="Q2257" i="55"/>
  <c r="Q2258" i="55"/>
  <c r="Q2259" i="55"/>
  <c r="Q2260" i="55"/>
  <c r="Q2261" i="55"/>
  <c r="Q2262" i="55"/>
  <c r="Q2263" i="55"/>
  <c r="Q2264" i="55"/>
  <c r="Q2265" i="55"/>
  <c r="Q2266" i="55"/>
  <c r="Q2267" i="55"/>
  <c r="Q2268" i="55"/>
  <c r="Q2269" i="55"/>
  <c r="Q2270" i="55"/>
  <c r="Q2271" i="55"/>
  <c r="Q2272" i="55"/>
  <c r="Q2273" i="55"/>
  <c r="Q2274" i="55"/>
  <c r="Q2275" i="55"/>
  <c r="Q2276" i="55"/>
  <c r="Q2277" i="55"/>
  <c r="Q2278" i="55"/>
  <c r="Q2279" i="55"/>
  <c r="Q2280" i="55"/>
  <c r="Q2281" i="55"/>
  <c r="Q2282" i="55"/>
  <c r="Q2283" i="55"/>
  <c r="Q2284" i="55"/>
  <c r="Q2285" i="55"/>
  <c r="Q2286" i="55"/>
  <c r="Q2287" i="55"/>
  <c r="Q2288" i="55"/>
  <c r="Q2289" i="55"/>
  <c r="Q2290" i="55"/>
  <c r="Q2291" i="55"/>
  <c r="Q2292" i="55"/>
  <c r="Q2293" i="55"/>
  <c r="Q2294" i="55"/>
  <c r="Q2295" i="55"/>
  <c r="Q2296" i="55"/>
  <c r="Q2297" i="55"/>
  <c r="Q2298" i="55"/>
  <c r="Q2299" i="55"/>
  <c r="Q2300" i="55"/>
  <c r="Q2301" i="55"/>
  <c r="Q2302" i="55"/>
  <c r="Q2303" i="55"/>
  <c r="Q2304" i="55"/>
  <c r="Q2305" i="55"/>
  <c r="Q2306" i="55"/>
  <c r="Q2307" i="55"/>
  <c r="Q2308" i="55"/>
  <c r="Q2309" i="55"/>
  <c r="Q2310" i="55"/>
  <c r="Q2311" i="55"/>
  <c r="Q2312" i="55"/>
  <c r="Q2313" i="55"/>
  <c r="Q2314" i="55"/>
  <c r="Q2315" i="55"/>
  <c r="Q2316" i="55"/>
  <c r="Q2317" i="55"/>
  <c r="Q2318" i="55"/>
  <c r="Q2319" i="55"/>
  <c r="Q2320" i="55"/>
  <c r="Q2321" i="55"/>
  <c r="Q2322" i="55"/>
  <c r="Q2323" i="55"/>
  <c r="Q2324" i="55"/>
  <c r="Q2325" i="55"/>
  <c r="Q2326" i="55"/>
  <c r="Q2327" i="55"/>
  <c r="Q2328" i="55"/>
  <c r="Q2329" i="55"/>
  <c r="Q2330" i="55"/>
  <c r="Q2331" i="55"/>
  <c r="Q2332" i="55"/>
  <c r="Q2333" i="55"/>
  <c r="Q2334" i="55"/>
  <c r="Q2335" i="55"/>
  <c r="Q2336" i="55"/>
  <c r="Q2337" i="55"/>
  <c r="Q2338" i="55"/>
  <c r="Q2339" i="55"/>
  <c r="Q2340" i="55"/>
  <c r="Q2341" i="55"/>
  <c r="Q2342" i="55"/>
  <c r="Q2343" i="55"/>
  <c r="Q2344" i="55"/>
  <c r="Q2345" i="55"/>
  <c r="Q2346" i="55"/>
  <c r="Q2347" i="55"/>
  <c r="Q2348" i="55"/>
  <c r="Q2349" i="55"/>
  <c r="Q2350" i="55"/>
  <c r="Q2351" i="55"/>
  <c r="Q2352" i="55"/>
  <c r="Q2353" i="55"/>
  <c r="Q2354" i="55"/>
  <c r="Q2355" i="55"/>
  <c r="Q2356" i="55"/>
  <c r="Q2357" i="55"/>
  <c r="Q2358" i="55"/>
  <c r="Q2359" i="55"/>
  <c r="Q2360" i="55"/>
  <c r="Q2361" i="55"/>
  <c r="Q2362" i="55"/>
  <c r="Q2363" i="55"/>
  <c r="Q2364" i="55"/>
  <c r="Q2365" i="55"/>
  <c r="Q2366" i="55"/>
  <c r="Q2367" i="55"/>
  <c r="Q2368" i="55"/>
  <c r="Q2369" i="55"/>
  <c r="Q2370" i="55"/>
  <c r="Q2371" i="55"/>
  <c r="Q2372" i="55"/>
  <c r="Q2373" i="55"/>
  <c r="Q2374" i="55"/>
  <c r="Q2375" i="55"/>
  <c r="Q2376" i="55"/>
  <c r="Q2377" i="55"/>
  <c r="Q2378" i="55"/>
  <c r="Q2379" i="55"/>
  <c r="Q2380" i="55"/>
  <c r="Q2381" i="55"/>
  <c r="Q2382" i="55"/>
  <c r="Q2383" i="55"/>
  <c r="Q2384" i="55"/>
  <c r="Q2385" i="55"/>
  <c r="Q2386" i="55"/>
  <c r="Q2387" i="55"/>
  <c r="Q2388" i="55"/>
  <c r="Q2389" i="55"/>
  <c r="Q2390" i="55"/>
  <c r="Q2391" i="55"/>
  <c r="Q2392" i="55"/>
  <c r="Q2393" i="55"/>
  <c r="Q2394" i="55"/>
  <c r="Q2395" i="55"/>
  <c r="Q2396" i="55"/>
  <c r="Q2397" i="55"/>
  <c r="Q2398" i="55"/>
  <c r="Q2399" i="55"/>
  <c r="Q2400" i="55"/>
  <c r="Q2401" i="55"/>
  <c r="Q2402" i="55"/>
  <c r="Q2403" i="55"/>
  <c r="Q2404" i="55"/>
  <c r="Q2405" i="55"/>
  <c r="Q2406" i="55"/>
  <c r="Q2407" i="55"/>
  <c r="Q2408" i="55"/>
  <c r="Q2409" i="55"/>
  <c r="Q2410" i="55"/>
  <c r="Q2411" i="55"/>
  <c r="Q2412" i="55"/>
  <c r="Q2413" i="55"/>
  <c r="Q2414" i="55"/>
  <c r="Q2415" i="55"/>
  <c r="Q2416" i="55"/>
  <c r="Q2417" i="55"/>
  <c r="Q2418" i="55"/>
  <c r="Q2419" i="55"/>
  <c r="Q2420" i="55"/>
  <c r="Q2421" i="55"/>
  <c r="Q2422" i="55"/>
  <c r="Q2423" i="55"/>
  <c r="Q2424" i="55"/>
  <c r="Q2425" i="55"/>
  <c r="Q2426" i="55"/>
  <c r="Q2427" i="55"/>
  <c r="Q2428" i="55"/>
  <c r="Q2429" i="55"/>
  <c r="Q2430" i="55"/>
  <c r="Q2431" i="55"/>
  <c r="Q2432" i="55"/>
  <c r="Q2433" i="55"/>
  <c r="Q2434" i="55"/>
  <c r="Q2435" i="55"/>
  <c r="Q2436" i="55"/>
  <c r="Q2437" i="55"/>
  <c r="Q2438" i="55"/>
  <c r="Q2439" i="55"/>
  <c r="Q2440" i="55"/>
  <c r="Q2441" i="55"/>
  <c r="Q2442" i="55"/>
  <c r="Q2443" i="55"/>
  <c r="Q2444" i="55"/>
  <c r="Q2445" i="55"/>
  <c r="Q2446" i="55"/>
  <c r="Q2447" i="55"/>
  <c r="Q2448" i="55"/>
  <c r="Q2449" i="55"/>
  <c r="Q2450" i="55"/>
  <c r="Q2451" i="55"/>
  <c r="Q2452" i="55"/>
  <c r="Q2453" i="55"/>
  <c r="Q2454" i="55"/>
  <c r="Q2455" i="55"/>
  <c r="Q2456" i="55"/>
  <c r="Q2457" i="55"/>
  <c r="Q2458" i="55"/>
  <c r="Q2459" i="55"/>
  <c r="Q2460" i="55"/>
  <c r="Q2461" i="55"/>
  <c r="Q2462" i="55"/>
  <c r="Q2463" i="55"/>
  <c r="Q2464" i="55"/>
  <c r="Q2465" i="55"/>
  <c r="Q2466" i="55"/>
  <c r="Q2467" i="55"/>
  <c r="Q2468" i="55"/>
  <c r="Q2469" i="55"/>
  <c r="Q2470" i="55"/>
  <c r="Q2471" i="55"/>
  <c r="Q2472" i="55"/>
  <c r="Q2473" i="55"/>
  <c r="Q2474" i="55"/>
  <c r="Q2475" i="55"/>
  <c r="Q2476" i="55"/>
  <c r="Q2477" i="55"/>
  <c r="Q2478" i="55"/>
  <c r="Q2479" i="55"/>
  <c r="Q2480" i="55"/>
  <c r="Q2481" i="55"/>
  <c r="Q2482" i="55"/>
  <c r="Q2483" i="55"/>
  <c r="Q2484" i="55"/>
  <c r="Q2485" i="55"/>
  <c r="Q2486" i="55"/>
  <c r="Q2487" i="55"/>
  <c r="Q2488" i="55"/>
  <c r="Q2489" i="55"/>
  <c r="Q2490" i="55"/>
  <c r="Q2491" i="55"/>
  <c r="Q2492" i="55"/>
  <c r="Q2493" i="55"/>
  <c r="Q2494" i="55"/>
  <c r="Q2495" i="55"/>
  <c r="Q2496" i="55"/>
  <c r="Q2497" i="55"/>
  <c r="Q2498" i="55"/>
  <c r="Q2499" i="55"/>
  <c r="Q2500" i="55"/>
  <c r="Q2501" i="55"/>
  <c r="Q2502" i="55"/>
  <c r="Q2503" i="55"/>
  <c r="Q2504" i="55"/>
  <c r="Q2505" i="55"/>
  <c r="Q2506" i="55"/>
  <c r="Q2507" i="55"/>
  <c r="Q2508" i="55"/>
  <c r="Q2509" i="55"/>
  <c r="Q2510" i="55"/>
  <c r="Q2511" i="55"/>
  <c r="Q2512" i="55"/>
  <c r="Q2513" i="55"/>
  <c r="Q2514" i="55"/>
  <c r="Q2515" i="55"/>
  <c r="Q2516" i="55"/>
  <c r="Q2517" i="55"/>
  <c r="Q2518" i="55"/>
  <c r="Q2519" i="55"/>
  <c r="Q2520" i="55"/>
  <c r="Q2521" i="55"/>
  <c r="Q2522" i="55"/>
  <c r="Q2523" i="55"/>
  <c r="Q2524" i="55"/>
  <c r="Q2525" i="55"/>
  <c r="Q2526" i="55"/>
  <c r="Q2527" i="55"/>
  <c r="Q2528" i="55"/>
  <c r="Q2529" i="55"/>
  <c r="Q2530" i="55"/>
  <c r="Q2531" i="55"/>
  <c r="Q2532" i="55"/>
  <c r="Q2533" i="55"/>
  <c r="Q2534" i="55"/>
  <c r="Q2535" i="55"/>
  <c r="Q2536" i="55"/>
  <c r="Q2537" i="55"/>
  <c r="Q2538" i="55"/>
  <c r="Q2539" i="55"/>
  <c r="Q2540" i="55"/>
  <c r="Q2541" i="55"/>
  <c r="Q2542" i="55"/>
  <c r="Q2543" i="55"/>
  <c r="Q2544" i="55"/>
  <c r="Q2545" i="55"/>
  <c r="Q2546" i="55"/>
  <c r="Q2547" i="55"/>
  <c r="Q2548" i="55"/>
  <c r="Q2549" i="55"/>
  <c r="Q2550" i="55"/>
  <c r="Q2551" i="55"/>
  <c r="Q2552" i="55"/>
  <c r="Q2553" i="55"/>
  <c r="Q2554" i="55"/>
  <c r="Q2555" i="55"/>
  <c r="Q2556" i="55"/>
  <c r="Q2557" i="55"/>
  <c r="Q2558" i="55"/>
  <c r="Q2559" i="55"/>
  <c r="Q2560" i="55"/>
  <c r="Q2561" i="55"/>
  <c r="Q2562" i="55"/>
  <c r="Q2563" i="55"/>
  <c r="Q2564" i="55"/>
  <c r="Q2565" i="55"/>
  <c r="Q2566" i="55"/>
  <c r="Q2567" i="55"/>
  <c r="Q2568" i="55"/>
  <c r="Q2569" i="55"/>
  <c r="Q2570" i="55"/>
  <c r="Q2571" i="55"/>
  <c r="Q2572" i="55"/>
  <c r="Q2573" i="55"/>
  <c r="Q2574" i="55"/>
  <c r="Q2575" i="55"/>
  <c r="Q2576" i="55"/>
  <c r="Q2577" i="55"/>
  <c r="Q2578" i="55"/>
  <c r="Q2579" i="55"/>
  <c r="Q2580" i="55"/>
  <c r="Q2581" i="55"/>
  <c r="Q2582" i="55"/>
  <c r="Q2583" i="55"/>
  <c r="Q2584" i="55"/>
  <c r="Q2585" i="55"/>
  <c r="Q2586" i="55"/>
  <c r="Q2587" i="55"/>
  <c r="Q2588" i="55"/>
  <c r="Q2589" i="55"/>
  <c r="Q2590" i="55"/>
  <c r="Q2591" i="55"/>
  <c r="Q2592" i="55"/>
  <c r="Q2593" i="55"/>
  <c r="Q2594" i="55"/>
  <c r="Q2595" i="55"/>
  <c r="Q2596" i="55"/>
  <c r="Q2597" i="55"/>
  <c r="Q2598" i="55"/>
  <c r="Q2599" i="55"/>
  <c r="Q2600" i="55"/>
  <c r="Q2601" i="55"/>
  <c r="Q2602" i="55"/>
  <c r="Q2603" i="55"/>
  <c r="Q2604" i="55"/>
  <c r="Q2605" i="55"/>
  <c r="Q2606" i="55"/>
  <c r="Q2607" i="55"/>
  <c r="Q2608" i="55"/>
  <c r="Q2609" i="55"/>
  <c r="Q2610" i="55"/>
  <c r="Q2611" i="55"/>
  <c r="Q2612" i="55"/>
  <c r="Q2613" i="55"/>
  <c r="Q2614" i="55"/>
  <c r="Q2615" i="55"/>
  <c r="Q2616" i="55"/>
  <c r="Q2617" i="55"/>
  <c r="Q2618" i="55"/>
  <c r="Q2619" i="55"/>
  <c r="Q2620" i="55"/>
  <c r="Q2621" i="55"/>
  <c r="Q2622" i="55"/>
  <c r="Q2623" i="55"/>
  <c r="Q2624" i="55"/>
  <c r="Q2625" i="55"/>
  <c r="Q2626" i="55"/>
  <c r="Q2627" i="55"/>
  <c r="Q2628" i="55"/>
  <c r="Q2629" i="55"/>
  <c r="Q2630" i="55"/>
  <c r="Q2631" i="55"/>
  <c r="Q2632" i="55"/>
  <c r="Q2633" i="55"/>
  <c r="Q2634" i="55"/>
  <c r="Q2635" i="55"/>
  <c r="Q2636" i="55"/>
  <c r="Q2637" i="55"/>
  <c r="Q2638" i="55"/>
  <c r="Q2639" i="55"/>
  <c r="Q2640" i="55"/>
  <c r="Q2641" i="55"/>
  <c r="Q2642" i="55"/>
  <c r="Q2643" i="55"/>
  <c r="Q2644" i="55"/>
  <c r="Q2645" i="55"/>
  <c r="Q2646" i="55"/>
  <c r="Q2647" i="55"/>
  <c r="Q2648" i="55"/>
  <c r="Q2649" i="55"/>
  <c r="Q2650" i="55"/>
  <c r="Q2651" i="55"/>
  <c r="Q2652" i="55"/>
  <c r="Q2653" i="55"/>
  <c r="Q2654" i="55"/>
  <c r="Q2655" i="55"/>
  <c r="Q2656" i="55"/>
  <c r="Q2657" i="55"/>
  <c r="Q2658" i="55"/>
  <c r="Q2659" i="55"/>
  <c r="Q2660" i="55"/>
  <c r="Q2661" i="55"/>
  <c r="Q2662" i="55"/>
  <c r="Q2663" i="55"/>
  <c r="Q2664" i="55"/>
  <c r="Q2665" i="55"/>
  <c r="Q2666" i="55"/>
  <c r="Q2667" i="55"/>
  <c r="Q2668" i="55"/>
  <c r="Q2669" i="55"/>
  <c r="Q2670" i="55"/>
  <c r="Q2671" i="55"/>
  <c r="Q2672" i="55"/>
  <c r="Q2673" i="55"/>
  <c r="Q2674" i="55"/>
  <c r="Q2675" i="55"/>
  <c r="Q2676" i="55"/>
  <c r="Q2677" i="55"/>
  <c r="Q2678" i="55"/>
  <c r="Q2679" i="55"/>
  <c r="Q2680" i="55"/>
  <c r="Q2681" i="55"/>
  <c r="Q2682" i="55"/>
  <c r="Q2683" i="55"/>
  <c r="Q2684" i="55"/>
  <c r="Q2685" i="55"/>
  <c r="Q2686" i="55"/>
  <c r="Q2687" i="55"/>
  <c r="Q2688" i="55"/>
  <c r="Q2689" i="55"/>
  <c r="Q2690" i="55"/>
  <c r="Q2691" i="55"/>
  <c r="Q2692" i="55"/>
  <c r="Q2693" i="55"/>
  <c r="Q2694" i="55"/>
  <c r="Q2695" i="55"/>
  <c r="Q2696" i="55"/>
  <c r="Q2697" i="55"/>
  <c r="Q2698" i="55"/>
  <c r="Q2699" i="55"/>
  <c r="Q2700" i="55"/>
  <c r="Q2701" i="55"/>
  <c r="Q2702" i="55"/>
  <c r="Q2703" i="55"/>
  <c r="Q2704" i="55"/>
  <c r="Q2705" i="55"/>
  <c r="Q2706" i="55"/>
  <c r="Q2707" i="55"/>
  <c r="Q2708" i="55"/>
  <c r="Q2709" i="55"/>
  <c r="Q2710" i="55"/>
  <c r="Q2711" i="55"/>
  <c r="Q2712" i="55"/>
  <c r="Q2713" i="55"/>
  <c r="Q2714" i="55"/>
  <c r="Q2715" i="55"/>
  <c r="Q2716" i="55"/>
  <c r="Q2717" i="55"/>
  <c r="Q2718" i="55"/>
  <c r="Q2719" i="55"/>
  <c r="Q2720" i="55"/>
  <c r="Q2721" i="55"/>
  <c r="Q2722" i="55"/>
  <c r="Q2723" i="55"/>
  <c r="Q2724" i="55"/>
  <c r="Q2725" i="55"/>
  <c r="Q2726" i="55"/>
  <c r="Q2727" i="55"/>
  <c r="Q2728" i="55"/>
  <c r="Q2729" i="55"/>
  <c r="Q2730" i="55"/>
  <c r="Q2731" i="55"/>
  <c r="Q2732" i="55"/>
  <c r="Q2733" i="55"/>
  <c r="Q2734" i="55"/>
  <c r="O2877" i="55"/>
  <c r="P2877" i="55"/>
  <c r="Q2877" i="55"/>
  <c r="O2878" i="55"/>
  <c r="P2878" i="55"/>
  <c r="Q2878" i="55"/>
  <c r="O2879" i="55"/>
  <c r="P2879" i="55"/>
  <c r="Q2879" i="55"/>
  <c r="O2880" i="55"/>
  <c r="P2880" i="55"/>
  <c r="Q2880" i="55"/>
  <c r="O2881" i="55"/>
  <c r="P2881" i="55"/>
  <c r="Q2881" i="55"/>
  <c r="O2882" i="55"/>
  <c r="P2882" i="55"/>
  <c r="Q2882" i="55"/>
  <c r="O2883" i="55"/>
  <c r="P2883" i="55"/>
  <c r="Q2883" i="55"/>
  <c r="O2884" i="55"/>
  <c r="P2884" i="55"/>
  <c r="Q2884" i="55"/>
  <c r="O2885" i="55"/>
  <c r="P2885" i="55"/>
  <c r="Q2885" i="55"/>
  <c r="O2886" i="55"/>
  <c r="P2886" i="55"/>
  <c r="Q2886" i="55"/>
  <c r="O2887" i="55"/>
  <c r="P2887" i="55"/>
  <c r="Q2887" i="55"/>
  <c r="O2888" i="55"/>
  <c r="P2888" i="55"/>
  <c r="Q2888" i="55"/>
  <c r="O2889" i="55"/>
  <c r="P2889" i="55"/>
  <c r="Q2889" i="55"/>
  <c r="O2890" i="55"/>
  <c r="P2890" i="55"/>
  <c r="Q2890" i="55"/>
  <c r="O2891" i="55"/>
  <c r="P2891" i="55"/>
  <c r="Q2891" i="55"/>
  <c r="O2892" i="55"/>
  <c r="P2892" i="55"/>
  <c r="Q2892" i="55"/>
  <c r="O2893" i="55"/>
  <c r="P2893" i="55"/>
  <c r="Q2893" i="55"/>
  <c r="O2894" i="55"/>
  <c r="P2894" i="55"/>
  <c r="Q2894" i="55"/>
  <c r="O2895" i="55"/>
  <c r="P2895" i="55"/>
  <c r="Q2895" i="55"/>
  <c r="O2896" i="55"/>
  <c r="P2896" i="55"/>
  <c r="Q2896" i="55"/>
  <c r="O2897" i="55"/>
  <c r="P2897" i="55"/>
  <c r="Q2897" i="55"/>
  <c r="O2898" i="55"/>
  <c r="P2898" i="55"/>
  <c r="Q2898" i="55"/>
  <c r="O2899" i="55"/>
  <c r="P2899" i="55"/>
  <c r="Q2899" i="55"/>
  <c r="O2900" i="55"/>
  <c r="P2900" i="55"/>
  <c r="Q2900" i="55"/>
  <c r="O2901" i="55"/>
  <c r="P2901" i="55"/>
  <c r="Q2901" i="55"/>
  <c r="O2902" i="55"/>
  <c r="P2902" i="55"/>
  <c r="Q2902" i="55"/>
  <c r="O2903" i="55"/>
  <c r="P2903" i="55"/>
  <c r="Q2903" i="55"/>
  <c r="O2904" i="55"/>
  <c r="P2904" i="55"/>
  <c r="Q2904" i="55"/>
  <c r="O2905" i="55"/>
  <c r="P2905" i="55"/>
  <c r="Q2905" i="55"/>
  <c r="O2906" i="55"/>
  <c r="P2906" i="55"/>
  <c r="Q2906" i="55"/>
  <c r="O2907" i="55"/>
  <c r="P2907" i="55"/>
  <c r="Q2907" i="55"/>
  <c r="O2908" i="55"/>
  <c r="P2908" i="55"/>
  <c r="Q2908" i="55"/>
  <c r="O2909" i="55"/>
  <c r="P2909" i="55"/>
  <c r="Q2909" i="55"/>
  <c r="O2910" i="55"/>
  <c r="P2910" i="55"/>
  <c r="Q2910" i="55"/>
  <c r="O2911" i="55"/>
  <c r="P2911" i="55"/>
  <c r="Q2911" i="55"/>
  <c r="O2912" i="55"/>
  <c r="P2912" i="55"/>
  <c r="Q2912" i="55"/>
  <c r="O2913" i="55"/>
  <c r="P2913" i="55"/>
  <c r="Q2913" i="55"/>
  <c r="O2914" i="55"/>
  <c r="P2914" i="55"/>
  <c r="Q2914" i="55"/>
  <c r="O2915" i="55"/>
  <c r="P2915" i="55"/>
  <c r="Q2915" i="55"/>
  <c r="O2916" i="55"/>
  <c r="P2916" i="55"/>
  <c r="Q2916" i="55"/>
  <c r="O2917" i="55"/>
  <c r="P2917" i="55"/>
  <c r="Q2917" i="55"/>
  <c r="O2918" i="55"/>
  <c r="P2918" i="55"/>
  <c r="Q2918" i="55"/>
  <c r="O2919" i="55"/>
  <c r="P2919" i="55"/>
  <c r="Q2919" i="55"/>
  <c r="O2920" i="55"/>
  <c r="P2920" i="55"/>
  <c r="Q2920" i="55"/>
  <c r="O2921" i="55"/>
  <c r="P2921" i="55"/>
  <c r="Q2921" i="55"/>
  <c r="O2922" i="55"/>
  <c r="P2922" i="55"/>
  <c r="Q2922" i="55"/>
  <c r="O2923" i="55"/>
  <c r="P2923" i="55"/>
  <c r="Q2923" i="55"/>
  <c r="O2924" i="55"/>
  <c r="P2924" i="55"/>
  <c r="Q2924" i="55"/>
  <c r="O2925" i="55"/>
  <c r="P2925" i="55"/>
  <c r="Q2925" i="55"/>
  <c r="O2926" i="55"/>
  <c r="P2926" i="55"/>
  <c r="Q2926" i="55"/>
  <c r="O2927" i="55"/>
  <c r="P2927" i="55"/>
  <c r="Q2927" i="55"/>
  <c r="O2928" i="55"/>
  <c r="P2928" i="55"/>
  <c r="Q2928" i="55"/>
  <c r="O2929" i="55"/>
  <c r="P2929" i="55"/>
  <c r="Q2929" i="55"/>
  <c r="O2930" i="55"/>
  <c r="P2930" i="55"/>
  <c r="Q2930" i="55"/>
  <c r="O2931" i="55"/>
  <c r="P2931" i="55"/>
  <c r="Q2931" i="55"/>
  <c r="O2932" i="55"/>
  <c r="P2932" i="55"/>
  <c r="Q2932" i="55"/>
  <c r="O2933" i="55"/>
  <c r="P2933" i="55"/>
  <c r="Q2933" i="55"/>
  <c r="O2934" i="55"/>
  <c r="P2934" i="55"/>
  <c r="Q2934" i="55"/>
  <c r="O2935" i="55"/>
  <c r="P2935" i="55"/>
  <c r="Q2935" i="55"/>
  <c r="O2936" i="55"/>
  <c r="P2936" i="55"/>
  <c r="Q2936" i="55"/>
  <c r="O2937" i="55"/>
  <c r="P2937" i="55"/>
  <c r="Q2937" i="55"/>
  <c r="O2938" i="55"/>
  <c r="P2938" i="55"/>
  <c r="Q2938" i="55"/>
  <c r="O2939" i="55"/>
  <c r="P2939" i="55"/>
  <c r="Q2939" i="55"/>
  <c r="O2940" i="55"/>
  <c r="P2940" i="55"/>
  <c r="Q2940" i="55"/>
  <c r="O2941" i="55"/>
  <c r="P2941" i="55"/>
  <c r="Q2941" i="55"/>
  <c r="O2942" i="55"/>
  <c r="P2942" i="55"/>
  <c r="Q2942" i="55"/>
  <c r="O2943" i="55"/>
  <c r="P2943" i="55"/>
  <c r="Q2943" i="55"/>
  <c r="O2944" i="55"/>
  <c r="P2944" i="55"/>
  <c r="Q2944" i="55"/>
  <c r="O2945" i="55"/>
  <c r="P2945" i="55"/>
  <c r="Q2945" i="55"/>
  <c r="O2946" i="55"/>
  <c r="P2946" i="55"/>
  <c r="Q2946" i="55"/>
  <c r="O2947" i="55"/>
  <c r="P2947" i="55"/>
  <c r="Q2947" i="55"/>
  <c r="O2948" i="55"/>
  <c r="P2948" i="55"/>
  <c r="Q2948" i="55"/>
  <c r="O2949" i="55"/>
  <c r="P2949" i="55"/>
  <c r="Q2949" i="55"/>
  <c r="O2950" i="55"/>
  <c r="P2950" i="55"/>
  <c r="Q2950" i="55"/>
  <c r="O2951" i="55"/>
  <c r="P2951" i="55"/>
  <c r="Q2951" i="55"/>
  <c r="O2952" i="55"/>
  <c r="P2952" i="55"/>
  <c r="Q2952" i="55"/>
  <c r="O2953" i="55"/>
  <c r="P2953" i="55"/>
  <c r="Q2953" i="55"/>
  <c r="O2954" i="55"/>
  <c r="P2954" i="55"/>
  <c r="Q2954" i="55"/>
  <c r="O2955" i="55"/>
  <c r="P2955" i="55"/>
  <c r="Q2955" i="55"/>
  <c r="O2956" i="55"/>
  <c r="P2956" i="55"/>
  <c r="Q2956" i="55"/>
  <c r="O2957" i="55"/>
  <c r="P2957" i="55"/>
  <c r="Q2957" i="55"/>
  <c r="O2958" i="55"/>
  <c r="P2958" i="55"/>
  <c r="Q2958" i="55"/>
  <c r="O2959" i="55"/>
  <c r="P2959" i="55"/>
  <c r="Q2959" i="55"/>
  <c r="O2960" i="55"/>
  <c r="P2960" i="55"/>
  <c r="Q2960" i="55"/>
  <c r="O2961" i="55"/>
  <c r="P2961" i="55"/>
  <c r="Q2961" i="55"/>
  <c r="O2962" i="55"/>
  <c r="P2962" i="55"/>
  <c r="Q2962" i="55"/>
  <c r="O2963" i="55"/>
  <c r="P2963" i="55"/>
  <c r="Q2963" i="55"/>
  <c r="O2964" i="55"/>
  <c r="P2964" i="55"/>
  <c r="Q2964" i="55"/>
  <c r="O2965" i="55"/>
  <c r="P2965" i="55"/>
  <c r="Q2965" i="55"/>
  <c r="O2966" i="55"/>
  <c r="P2966" i="55"/>
  <c r="Q2966" i="55"/>
  <c r="O2967" i="55"/>
  <c r="P2967" i="55"/>
  <c r="Q2967" i="55"/>
  <c r="O2968" i="55"/>
  <c r="P2968" i="55"/>
  <c r="Q2968" i="55"/>
  <c r="O2969" i="55"/>
  <c r="P2969" i="55"/>
  <c r="Q2969" i="55"/>
  <c r="O2970" i="55"/>
  <c r="P2970" i="55"/>
  <c r="Q2970" i="55"/>
  <c r="O2971" i="55"/>
  <c r="P2971" i="55"/>
  <c r="Q2971" i="55"/>
  <c r="O2972" i="55"/>
  <c r="P2972" i="55"/>
  <c r="Q2972" i="55"/>
  <c r="O2973" i="55"/>
  <c r="P2973" i="55"/>
  <c r="Q2973" i="55"/>
  <c r="O2974" i="55"/>
  <c r="P2974" i="55"/>
  <c r="Q2974" i="55"/>
  <c r="O2975" i="55"/>
  <c r="P2975" i="55"/>
  <c r="Q2975" i="55"/>
  <c r="O2976" i="55"/>
  <c r="P2976" i="55"/>
  <c r="Q2976" i="55"/>
  <c r="O2977" i="55"/>
  <c r="P2977" i="55"/>
  <c r="Q2977" i="55"/>
  <c r="O2978" i="55"/>
  <c r="P2978" i="55"/>
  <c r="Q2978" i="55"/>
  <c r="O2979" i="55"/>
  <c r="P2979" i="55"/>
  <c r="Q2979" i="55"/>
  <c r="O2980" i="55"/>
  <c r="P2980" i="55"/>
  <c r="Q2980" i="55"/>
  <c r="O2981" i="55"/>
  <c r="P2981" i="55"/>
  <c r="Q2981" i="55"/>
  <c r="O2982" i="55"/>
  <c r="P2982" i="55"/>
  <c r="Q2982" i="55"/>
  <c r="O2983" i="55"/>
  <c r="P2983" i="55"/>
  <c r="Q2983" i="55"/>
  <c r="O2984" i="55"/>
  <c r="P2984" i="55"/>
  <c r="Q2984" i="55"/>
  <c r="O2985" i="55"/>
  <c r="P2985" i="55"/>
  <c r="Q2985" i="55"/>
  <c r="O2986" i="55"/>
  <c r="P2986" i="55"/>
  <c r="Q2986" i="55"/>
  <c r="O2987" i="55"/>
  <c r="P2987" i="55"/>
  <c r="Q2987" i="55"/>
  <c r="O2988" i="55"/>
  <c r="P2988" i="55"/>
  <c r="Q2988" i="55"/>
  <c r="O2989" i="55"/>
  <c r="P2989" i="55"/>
  <c r="Q2989" i="55"/>
  <c r="O2990" i="55"/>
  <c r="P2990" i="55"/>
  <c r="Q2990" i="55"/>
  <c r="O2991" i="55"/>
  <c r="P2991" i="55"/>
  <c r="Q2991" i="55"/>
  <c r="O2992" i="55"/>
  <c r="P2992" i="55"/>
  <c r="Q2992" i="55"/>
  <c r="O2993" i="55"/>
  <c r="P2993" i="55"/>
  <c r="Q2993" i="55"/>
  <c r="O2994" i="55"/>
  <c r="P2994" i="55"/>
  <c r="Q2994" i="55"/>
  <c r="O2995" i="55"/>
  <c r="P2995" i="55"/>
  <c r="Q2995" i="55"/>
  <c r="O2996" i="55"/>
  <c r="P2996" i="55"/>
  <c r="Q2996" i="55"/>
  <c r="O2997" i="55"/>
  <c r="P2997" i="55"/>
  <c r="Q2997" i="55"/>
  <c r="O2998" i="55"/>
  <c r="P2998" i="55"/>
  <c r="Q2998" i="55"/>
  <c r="O2999" i="55"/>
  <c r="P2999" i="55"/>
  <c r="Q2999" i="55"/>
  <c r="O3000" i="55"/>
  <c r="P3000" i="55"/>
  <c r="Q3000" i="55"/>
  <c r="O3001" i="55"/>
  <c r="P3001" i="55"/>
  <c r="Q3001" i="55"/>
  <c r="O3002" i="55"/>
  <c r="P3002" i="55"/>
  <c r="Q3002" i="55"/>
  <c r="O3003" i="55"/>
  <c r="P3003" i="55"/>
  <c r="Q3003" i="55"/>
  <c r="O3004" i="55"/>
  <c r="P3004" i="55"/>
  <c r="Q3004" i="55"/>
  <c r="O3005" i="55"/>
  <c r="P3005" i="55"/>
  <c r="Q3005" i="55"/>
  <c r="O3006" i="55"/>
  <c r="P3006" i="55"/>
  <c r="Q3006" i="55"/>
  <c r="O3007" i="55"/>
  <c r="P3007" i="55"/>
  <c r="Q3007" i="55"/>
  <c r="O3008" i="55"/>
  <c r="P3008" i="55"/>
  <c r="Q3008" i="55"/>
  <c r="O3009" i="55"/>
  <c r="P3009" i="55"/>
  <c r="Q3009" i="55"/>
  <c r="O3010" i="55"/>
  <c r="P3010" i="55"/>
  <c r="Q3010" i="55"/>
  <c r="O3011" i="55"/>
  <c r="P3011" i="55"/>
  <c r="Q3011" i="55"/>
  <c r="O3012" i="55"/>
  <c r="P3012" i="55"/>
  <c r="Q3012" i="55"/>
  <c r="O3013" i="55"/>
  <c r="P3013" i="55"/>
  <c r="Q3013" i="55"/>
  <c r="O3014" i="55"/>
  <c r="P3014" i="55"/>
  <c r="Q3014" i="55"/>
  <c r="O3015" i="55"/>
  <c r="P3015" i="55"/>
  <c r="Q3015" i="55"/>
  <c r="O3016" i="55"/>
  <c r="P3016" i="55"/>
  <c r="Q3016" i="55"/>
  <c r="O3017" i="55"/>
  <c r="P3017" i="55"/>
  <c r="Q3017" i="55"/>
  <c r="O3018" i="55"/>
  <c r="P3018" i="55"/>
  <c r="Q3018" i="55"/>
  <c r="O3019" i="55"/>
  <c r="P3019" i="55"/>
  <c r="Q3019" i="55"/>
  <c r="O3020" i="55"/>
  <c r="P3020" i="55"/>
  <c r="Q3020" i="55"/>
  <c r="O3021" i="55"/>
  <c r="P3021" i="55"/>
  <c r="Q3021" i="55"/>
  <c r="O3022" i="55"/>
  <c r="P3022" i="55"/>
  <c r="Q3022" i="55"/>
  <c r="O3023" i="55"/>
  <c r="P3023" i="55"/>
  <c r="Q3023" i="55"/>
  <c r="O3024" i="55"/>
  <c r="P3024" i="55"/>
  <c r="Q3024" i="55"/>
  <c r="O3025" i="55"/>
  <c r="P3025" i="55"/>
  <c r="Q3025" i="55"/>
  <c r="O3026" i="55"/>
  <c r="P3026" i="55"/>
  <c r="Q3026" i="55"/>
  <c r="O3027" i="55"/>
  <c r="P3027" i="55"/>
  <c r="Q3027" i="55"/>
  <c r="O3028" i="55"/>
  <c r="P3028" i="55"/>
  <c r="Q3028" i="55"/>
  <c r="O3029" i="55"/>
  <c r="P3029" i="55"/>
  <c r="Q3029" i="55"/>
  <c r="O3030" i="55"/>
  <c r="P3030" i="55"/>
  <c r="Q3030" i="55"/>
  <c r="O3031" i="55"/>
  <c r="P3031" i="55"/>
  <c r="Q3031" i="55"/>
  <c r="O3032" i="55"/>
  <c r="P3032" i="55"/>
  <c r="Q3032" i="55"/>
  <c r="O3033" i="55"/>
  <c r="P3033" i="55"/>
  <c r="Q3033" i="55"/>
  <c r="O3034" i="55"/>
  <c r="P3034" i="55"/>
  <c r="Q3034" i="55"/>
  <c r="O3035" i="55"/>
  <c r="P3035" i="55"/>
  <c r="Q3035" i="55"/>
  <c r="O3036" i="55"/>
  <c r="P3036" i="55"/>
  <c r="Q3036" i="55"/>
  <c r="O3037" i="55"/>
  <c r="P3037" i="55"/>
  <c r="Q3037" i="55"/>
  <c r="O3038" i="55"/>
  <c r="P3038" i="55"/>
  <c r="Q3038" i="55"/>
  <c r="O3039" i="55"/>
  <c r="P3039" i="55"/>
  <c r="Q3039" i="55"/>
  <c r="O3040" i="55"/>
  <c r="P3040" i="55"/>
  <c r="Q3040" i="55"/>
  <c r="O3041" i="55"/>
  <c r="P3041" i="55"/>
  <c r="Q3041" i="55"/>
  <c r="O3042" i="55"/>
  <c r="P3042" i="55"/>
  <c r="Q3042" i="55"/>
  <c r="O3043" i="55"/>
  <c r="P3043" i="55"/>
  <c r="Q3043" i="55"/>
  <c r="O3044" i="55"/>
  <c r="P3044" i="55"/>
  <c r="Q3044" i="55"/>
  <c r="O3045" i="55"/>
  <c r="P3045" i="55"/>
  <c r="Q3045" i="55"/>
  <c r="O3046" i="55"/>
  <c r="P3046" i="55"/>
  <c r="Q3046" i="55"/>
  <c r="O3047" i="55"/>
  <c r="P3047" i="55"/>
  <c r="Q3047" i="55"/>
  <c r="O3048" i="55"/>
  <c r="P3048" i="55"/>
  <c r="Q3048" i="55"/>
  <c r="O3049" i="55"/>
  <c r="P3049" i="55"/>
  <c r="Q3049" i="55"/>
  <c r="O3050" i="55"/>
  <c r="P3050" i="55"/>
  <c r="Q3050" i="55"/>
  <c r="O3051" i="55"/>
  <c r="P3051" i="55"/>
  <c r="Q3051" i="55"/>
  <c r="O3052" i="55"/>
  <c r="P3052" i="55"/>
  <c r="Q3052" i="55"/>
  <c r="O3053" i="55"/>
  <c r="P3053" i="55"/>
  <c r="Q3053" i="55"/>
  <c r="O3054" i="55"/>
  <c r="P3054" i="55"/>
  <c r="Q3054" i="55"/>
  <c r="O3055" i="55"/>
  <c r="P3055" i="55"/>
  <c r="Q3055" i="55"/>
  <c r="O3056" i="55"/>
  <c r="P3056" i="55"/>
  <c r="Q3056" i="55"/>
  <c r="O3057" i="55"/>
  <c r="P3057" i="55"/>
  <c r="Q3057" i="55"/>
  <c r="O3058" i="55"/>
  <c r="P3058" i="55"/>
  <c r="Q3058" i="55"/>
  <c r="O3059" i="55"/>
  <c r="P3059" i="55"/>
  <c r="Q3059" i="55"/>
  <c r="O3060" i="55"/>
  <c r="P3060" i="55"/>
  <c r="Q3060" i="55"/>
  <c r="O3061" i="55"/>
  <c r="P3061" i="55"/>
  <c r="Q3061" i="55"/>
  <c r="O3062" i="55"/>
  <c r="P3062" i="55"/>
  <c r="Q3062" i="55"/>
  <c r="O3063" i="55"/>
  <c r="P3063" i="55"/>
  <c r="Q3063" i="55"/>
  <c r="O3064" i="55"/>
  <c r="P3064" i="55"/>
  <c r="Q3064" i="55"/>
  <c r="O3065" i="55"/>
  <c r="P3065" i="55"/>
  <c r="Q3065" i="55"/>
  <c r="O3066" i="55"/>
  <c r="P3066" i="55"/>
  <c r="Q3066" i="55"/>
  <c r="O3067" i="55"/>
  <c r="P3067" i="55"/>
  <c r="Q3067" i="55"/>
  <c r="O3068" i="55"/>
  <c r="P3068" i="55"/>
  <c r="Q3068" i="55"/>
  <c r="O3069" i="55"/>
  <c r="P3069" i="55"/>
  <c r="Q3069" i="55"/>
  <c r="O3070" i="55"/>
  <c r="P3070" i="55"/>
  <c r="Q3070" i="55"/>
  <c r="O3071" i="55"/>
  <c r="P3071" i="55"/>
  <c r="Q3071" i="55"/>
  <c r="O3072" i="55"/>
  <c r="P3072" i="55"/>
  <c r="Q3072" i="55"/>
  <c r="O3073" i="55"/>
  <c r="P3073" i="55"/>
  <c r="Q3073" i="55"/>
  <c r="O3074" i="55"/>
  <c r="P3074" i="55"/>
  <c r="Q3074" i="55"/>
  <c r="O3075" i="55"/>
  <c r="P3075" i="55"/>
  <c r="Q3075" i="55"/>
  <c r="O3076" i="55"/>
  <c r="P3076" i="55"/>
  <c r="Q3076" i="55"/>
  <c r="O3077" i="55"/>
  <c r="P3077" i="55"/>
  <c r="Q3077" i="55"/>
  <c r="O3078" i="55"/>
  <c r="P3078" i="55"/>
  <c r="Q3078" i="55"/>
  <c r="O3079" i="55"/>
  <c r="P3079" i="55"/>
  <c r="Q3079" i="55"/>
  <c r="O3080" i="55"/>
  <c r="P3080" i="55"/>
  <c r="Q3080" i="55"/>
  <c r="O3081" i="55"/>
  <c r="P3081" i="55"/>
  <c r="Q3081" i="55"/>
  <c r="O3082" i="55"/>
  <c r="P3082" i="55"/>
  <c r="Q3082" i="55"/>
  <c r="O3083" i="55"/>
  <c r="P3083" i="55"/>
  <c r="Q3083" i="55"/>
  <c r="O3084" i="55"/>
  <c r="P3084" i="55"/>
  <c r="Q3084" i="55"/>
  <c r="O3085" i="55"/>
  <c r="P3085" i="55"/>
  <c r="Q3085" i="55"/>
  <c r="O3086" i="55"/>
  <c r="P3086" i="55"/>
  <c r="Q3086" i="55"/>
  <c r="O3087" i="55"/>
  <c r="P3087" i="55"/>
  <c r="Q3087" i="55"/>
  <c r="O3088" i="55"/>
  <c r="P3088" i="55"/>
  <c r="Q3088" i="55"/>
  <c r="O3089" i="55"/>
  <c r="P3089" i="55"/>
  <c r="Q3089" i="55"/>
  <c r="O3090" i="55"/>
  <c r="P3090" i="55"/>
  <c r="Q3090" i="55"/>
  <c r="O3091" i="55"/>
  <c r="P3091" i="55"/>
  <c r="Q3091" i="55"/>
  <c r="O3092" i="55"/>
  <c r="P3092" i="55"/>
  <c r="Q3092" i="55"/>
  <c r="O3093" i="55"/>
  <c r="P3093" i="55"/>
  <c r="Q3093" i="55"/>
  <c r="O3094" i="55"/>
  <c r="P3094" i="55"/>
  <c r="Q3094" i="55"/>
  <c r="O3095" i="55"/>
  <c r="P3095" i="55"/>
  <c r="Q3095" i="55"/>
  <c r="O3096" i="55"/>
  <c r="P3096" i="55"/>
  <c r="Q3096" i="55"/>
  <c r="O3097" i="55"/>
  <c r="P3097" i="55"/>
  <c r="Q3097" i="55"/>
  <c r="O3098" i="55"/>
  <c r="P3098" i="55"/>
  <c r="Q3098" i="55"/>
  <c r="O3099" i="55"/>
  <c r="P3099" i="55"/>
  <c r="Q3099" i="55"/>
  <c r="O3100" i="55"/>
  <c r="P3100" i="55"/>
  <c r="Q3100" i="55"/>
  <c r="O3101" i="55"/>
  <c r="P3101" i="55"/>
  <c r="Q3101" i="55"/>
  <c r="O3102" i="55"/>
  <c r="P3102" i="55"/>
  <c r="Q3102" i="55"/>
  <c r="O3103" i="55"/>
  <c r="P3103" i="55"/>
  <c r="Q3103" i="55"/>
  <c r="O3104" i="55"/>
  <c r="P3104" i="55"/>
  <c r="Q3104" i="55"/>
  <c r="O3105" i="55"/>
  <c r="P3105" i="55"/>
  <c r="Q3105" i="55"/>
  <c r="O3106" i="55"/>
  <c r="P3106" i="55"/>
  <c r="Q3106" i="55"/>
  <c r="O3107" i="55"/>
  <c r="P3107" i="55"/>
  <c r="Q3107" i="55"/>
  <c r="O3108" i="55"/>
  <c r="P3108" i="55"/>
  <c r="Q3108" i="55"/>
  <c r="O3109" i="55"/>
  <c r="P3109" i="55"/>
  <c r="Q3109" i="55"/>
  <c r="O3110" i="55"/>
  <c r="P3110" i="55"/>
  <c r="Q3110" i="55"/>
  <c r="O3111" i="55"/>
  <c r="P3111" i="55"/>
  <c r="Q3111" i="55"/>
  <c r="O3112" i="55"/>
  <c r="P3112" i="55"/>
  <c r="Q3112" i="55"/>
  <c r="O3113" i="55"/>
  <c r="P3113" i="55"/>
  <c r="Q3113" i="55"/>
  <c r="O3114" i="55"/>
  <c r="P3114" i="55"/>
  <c r="Q3114" i="55"/>
  <c r="O3115" i="55"/>
  <c r="P3115" i="55"/>
  <c r="Q3115" i="55"/>
  <c r="O3116" i="55"/>
  <c r="P3116" i="55"/>
  <c r="Q3116" i="55"/>
  <c r="O3117" i="55"/>
  <c r="P3117" i="55"/>
  <c r="Q3117" i="55"/>
  <c r="O3118" i="55"/>
  <c r="P3118" i="55"/>
  <c r="Q3118" i="55"/>
  <c r="O3119" i="55"/>
  <c r="P3119" i="55"/>
  <c r="Q3119" i="55"/>
  <c r="O3120" i="55"/>
  <c r="P3120" i="55"/>
  <c r="Q3120" i="55"/>
  <c r="O3121" i="55"/>
  <c r="P3121" i="55"/>
  <c r="Q3121" i="55"/>
  <c r="O3122" i="55"/>
  <c r="P3122" i="55"/>
  <c r="Q3122" i="55"/>
  <c r="O3123" i="55"/>
  <c r="P3123" i="55"/>
  <c r="Q3123" i="55"/>
  <c r="O3124" i="55"/>
  <c r="P3124" i="55"/>
  <c r="Q3124" i="55"/>
  <c r="O3125" i="55"/>
  <c r="P3125" i="55"/>
  <c r="Q3125" i="55"/>
  <c r="O3126" i="55"/>
  <c r="P3126" i="55"/>
  <c r="Q3126" i="55"/>
  <c r="O3127" i="55"/>
  <c r="P3127" i="55"/>
  <c r="Q3127" i="55"/>
  <c r="O3128" i="55"/>
  <c r="P3128" i="55"/>
  <c r="Q3128" i="55"/>
  <c r="O3129" i="55"/>
  <c r="P3129" i="55"/>
  <c r="Q3129" i="55"/>
  <c r="O3130" i="55"/>
  <c r="P3130" i="55"/>
  <c r="Q3130" i="55"/>
  <c r="O3131" i="55"/>
  <c r="P3131" i="55"/>
  <c r="Q3131" i="55"/>
  <c r="O3132" i="55"/>
  <c r="P3132" i="55"/>
  <c r="Q3132" i="55"/>
  <c r="O3133" i="55"/>
  <c r="P3133" i="55"/>
  <c r="Q3133" i="55"/>
  <c r="O3134" i="55"/>
  <c r="P3134" i="55"/>
  <c r="Q3134" i="55"/>
  <c r="O3135" i="55"/>
  <c r="P3135" i="55"/>
  <c r="Q3135" i="55"/>
  <c r="O3136" i="55"/>
  <c r="P3136" i="55"/>
  <c r="Q3136" i="55"/>
  <c r="O3137" i="55"/>
  <c r="P3137" i="55"/>
  <c r="Q3137" i="55"/>
  <c r="O3138" i="55"/>
  <c r="P3138" i="55"/>
  <c r="Q3138" i="55"/>
  <c r="O3139" i="55"/>
  <c r="P3139" i="55"/>
  <c r="Q3139" i="55"/>
  <c r="O3140" i="55"/>
  <c r="P3140" i="55"/>
  <c r="Q3140" i="55"/>
  <c r="O3141" i="55"/>
  <c r="P3141" i="55"/>
  <c r="Q3141" i="55"/>
  <c r="O3142" i="55"/>
  <c r="P3142" i="55"/>
  <c r="Q3142" i="55"/>
  <c r="O3143" i="55"/>
  <c r="P3143" i="55"/>
  <c r="Q3143" i="55"/>
  <c r="O3144" i="55"/>
  <c r="P3144" i="55"/>
  <c r="Q3144" i="55"/>
  <c r="O3145" i="55"/>
  <c r="P3145" i="55"/>
  <c r="Q3145" i="55"/>
  <c r="O3146" i="55"/>
  <c r="P3146" i="55"/>
  <c r="Q3146" i="55"/>
  <c r="O3147" i="55"/>
  <c r="P3147" i="55"/>
  <c r="Q3147" i="55"/>
  <c r="O3148" i="55"/>
  <c r="P3148" i="55"/>
  <c r="Q3148" i="55"/>
  <c r="O3149" i="55"/>
  <c r="P3149" i="55"/>
  <c r="Q3149" i="55"/>
  <c r="O3150" i="55"/>
  <c r="P3150" i="55"/>
  <c r="Q3150" i="55"/>
  <c r="O3151" i="55"/>
  <c r="P3151" i="55"/>
  <c r="Q3151" i="55"/>
  <c r="O3152" i="55"/>
  <c r="P3152" i="55"/>
  <c r="Q3152" i="55"/>
  <c r="O3153" i="55"/>
  <c r="P3153" i="55"/>
  <c r="Q3153" i="55"/>
  <c r="O3154" i="55"/>
  <c r="P3154" i="55"/>
  <c r="Q3154" i="55"/>
  <c r="O3155" i="55"/>
  <c r="P3155" i="55"/>
  <c r="Q3155" i="55"/>
  <c r="O3156" i="55"/>
  <c r="P3156" i="55"/>
  <c r="Q3156" i="55"/>
  <c r="O3157" i="55"/>
  <c r="P3157" i="55"/>
  <c r="Q3157" i="55"/>
  <c r="O3158" i="55"/>
  <c r="P3158" i="55"/>
  <c r="Q3158" i="55"/>
  <c r="O3159" i="55"/>
  <c r="P3159" i="55"/>
  <c r="Q3159" i="55"/>
  <c r="O3160" i="55"/>
  <c r="P3160" i="55"/>
  <c r="Q3160" i="55"/>
  <c r="O3161" i="55"/>
  <c r="P3161" i="55"/>
  <c r="Q3161" i="55"/>
  <c r="O3162" i="55"/>
  <c r="P3162" i="55"/>
  <c r="Q3162" i="55"/>
  <c r="O3163" i="55"/>
  <c r="P3163" i="55"/>
  <c r="Q3163" i="55"/>
  <c r="O3164" i="55"/>
  <c r="P3164" i="55"/>
  <c r="Q3164" i="55"/>
  <c r="O3165" i="55"/>
  <c r="P3165" i="55"/>
  <c r="Q3165" i="55"/>
  <c r="O3166" i="55"/>
  <c r="P3166" i="55"/>
  <c r="Q3166" i="55"/>
  <c r="O3167" i="55"/>
  <c r="P3167" i="55"/>
  <c r="Q3167" i="55"/>
  <c r="O3168" i="55"/>
  <c r="P3168" i="55"/>
  <c r="Q3168" i="55"/>
  <c r="O3169" i="55"/>
  <c r="P3169" i="55"/>
  <c r="Q3169" i="55"/>
  <c r="O3170" i="55"/>
  <c r="P3170" i="55"/>
  <c r="Q3170" i="55"/>
  <c r="O3171" i="55"/>
  <c r="P3171" i="55"/>
  <c r="Q3171" i="55"/>
  <c r="O3172" i="55"/>
  <c r="P3172" i="55"/>
  <c r="Q3172" i="55"/>
  <c r="O3173" i="55"/>
  <c r="P3173" i="55"/>
  <c r="Q3173" i="55"/>
  <c r="O3174" i="55"/>
  <c r="P3174" i="55"/>
  <c r="Q3174" i="55"/>
  <c r="O3175" i="55"/>
  <c r="P3175" i="55"/>
  <c r="Q3175" i="55"/>
  <c r="O3176" i="55"/>
  <c r="P3176" i="55"/>
  <c r="Q3176" i="55"/>
  <c r="O3177" i="55"/>
  <c r="P3177" i="55"/>
  <c r="Q3177" i="55"/>
  <c r="O3178" i="55"/>
  <c r="P3178" i="55"/>
  <c r="Q3178" i="55"/>
  <c r="O3179" i="55"/>
  <c r="P3179" i="55"/>
  <c r="Q3179" i="55"/>
  <c r="O3180" i="55"/>
  <c r="P3180" i="55"/>
  <c r="Q3180" i="55"/>
  <c r="O3181" i="55"/>
  <c r="P3181" i="55"/>
  <c r="Q3181" i="55"/>
  <c r="O3182" i="55"/>
  <c r="P3182" i="55"/>
  <c r="Q3182" i="55"/>
  <c r="O3183" i="55"/>
  <c r="P3183" i="55"/>
  <c r="Q3183" i="55"/>
  <c r="O3184" i="55"/>
  <c r="P3184" i="55"/>
  <c r="Q3184" i="55"/>
  <c r="O3185" i="55"/>
  <c r="P3185" i="55"/>
  <c r="Q3185" i="55"/>
  <c r="O3186" i="55"/>
  <c r="P3186" i="55"/>
  <c r="Q3186" i="55"/>
  <c r="O3187" i="55"/>
  <c r="P3187" i="55"/>
  <c r="Q3187" i="55"/>
  <c r="O3188" i="55"/>
  <c r="P3188" i="55"/>
  <c r="Q3188" i="55"/>
  <c r="O3189" i="55"/>
  <c r="P3189" i="55"/>
  <c r="Q3189" i="55"/>
  <c r="O3190" i="55"/>
  <c r="P3190" i="55"/>
  <c r="Q3190" i="55"/>
  <c r="O3191" i="55"/>
  <c r="P3191" i="55"/>
  <c r="Q3191" i="55"/>
  <c r="O3192" i="55"/>
  <c r="P3192" i="55"/>
  <c r="Q3192" i="55"/>
  <c r="O3193" i="55"/>
  <c r="P3193" i="55"/>
  <c r="Q3193" i="55"/>
  <c r="O3194" i="55"/>
  <c r="P3194" i="55"/>
  <c r="Q3194" i="55"/>
  <c r="O3195" i="55"/>
  <c r="P3195" i="55"/>
  <c r="Q3195" i="55"/>
  <c r="O3196" i="55"/>
  <c r="P3196" i="55"/>
  <c r="Q3196" i="55"/>
  <c r="O3197" i="55"/>
  <c r="P3197" i="55"/>
  <c r="Q3197" i="55"/>
  <c r="O3198" i="55"/>
  <c r="P3198" i="55"/>
  <c r="Q3198" i="55"/>
  <c r="O3199" i="55"/>
  <c r="P3199" i="55"/>
  <c r="Q3199" i="55"/>
  <c r="O3200" i="55"/>
  <c r="P3200" i="55"/>
  <c r="Q3200" i="55"/>
  <c r="O3201" i="55"/>
  <c r="P3201" i="55"/>
  <c r="Q3201" i="55"/>
  <c r="O3202" i="55"/>
  <c r="P3202" i="55"/>
  <c r="Q3202" i="55"/>
  <c r="O3203" i="55"/>
  <c r="P3203" i="55"/>
  <c r="Q3203" i="55"/>
  <c r="O3204" i="55"/>
  <c r="P3204" i="55"/>
  <c r="Q3204" i="55"/>
  <c r="O3205" i="55"/>
  <c r="P3205" i="55"/>
  <c r="Q3205" i="55"/>
  <c r="O3206" i="55"/>
  <c r="P3206" i="55"/>
  <c r="Q3206" i="55"/>
  <c r="O3207" i="55"/>
  <c r="P3207" i="55"/>
  <c r="Q3207" i="55"/>
  <c r="O3208" i="55"/>
  <c r="P3208" i="55"/>
  <c r="Q3208" i="55"/>
  <c r="O3209" i="55"/>
  <c r="P3209" i="55"/>
  <c r="Q3209" i="55"/>
  <c r="O3210" i="55"/>
  <c r="P3210" i="55"/>
  <c r="Q3210" i="55"/>
  <c r="O3211" i="55"/>
  <c r="P3211" i="55"/>
  <c r="Q3211" i="55"/>
  <c r="O3212" i="55"/>
  <c r="P3212" i="55"/>
  <c r="Q3212" i="55"/>
  <c r="O3213" i="55"/>
  <c r="P3213" i="55"/>
  <c r="Q3213" i="55"/>
  <c r="O3214" i="55"/>
  <c r="P3214" i="55"/>
  <c r="Q3214" i="55"/>
  <c r="O3215" i="55"/>
  <c r="P3215" i="55"/>
  <c r="Q3215" i="55"/>
  <c r="O3216" i="55"/>
  <c r="P3216" i="55"/>
  <c r="Q3216" i="55"/>
  <c r="O3217" i="55"/>
  <c r="P3217" i="55"/>
  <c r="Q3217" i="55"/>
  <c r="O3218" i="55"/>
  <c r="P3218" i="55"/>
  <c r="Q3218" i="55"/>
  <c r="O3219" i="55"/>
  <c r="P3219" i="55"/>
  <c r="Q3219" i="55"/>
  <c r="O3220" i="55"/>
  <c r="P3220" i="55"/>
  <c r="Q3220" i="55"/>
  <c r="O3221" i="55"/>
  <c r="P3221" i="55"/>
  <c r="Q3221" i="55"/>
  <c r="O3222" i="55"/>
  <c r="P3222" i="55"/>
  <c r="Q3222" i="55"/>
  <c r="O3223" i="55"/>
  <c r="P3223" i="55"/>
  <c r="Q3223" i="55"/>
  <c r="O3224" i="55"/>
  <c r="P3224" i="55"/>
  <c r="Q3224" i="55"/>
  <c r="O3225" i="55"/>
  <c r="P3225" i="55"/>
  <c r="Q3225" i="55"/>
  <c r="O3226" i="55"/>
  <c r="P3226" i="55"/>
  <c r="Q3226" i="55"/>
  <c r="O3227" i="55"/>
  <c r="P3227" i="55"/>
  <c r="Q3227" i="55"/>
  <c r="O3228" i="55"/>
  <c r="P3228" i="55"/>
  <c r="Q3228" i="55"/>
  <c r="O3229" i="55"/>
  <c r="P3229" i="55"/>
  <c r="Q3229" i="55"/>
  <c r="O3230" i="55"/>
  <c r="P3230" i="55"/>
  <c r="Q3230" i="55"/>
  <c r="O3231" i="55"/>
  <c r="P3231" i="55"/>
  <c r="Q3231" i="55"/>
  <c r="O3232" i="55"/>
  <c r="P3232" i="55"/>
  <c r="Q3232" i="55"/>
  <c r="O3233" i="55"/>
  <c r="P3233" i="55"/>
  <c r="Q3233" i="55"/>
  <c r="O3234" i="55"/>
  <c r="P3234" i="55"/>
  <c r="Q3234" i="55"/>
  <c r="O3235" i="55"/>
  <c r="P3235" i="55"/>
  <c r="Q3235" i="55"/>
  <c r="O3236" i="55"/>
  <c r="P3236" i="55"/>
  <c r="Q3236" i="55"/>
  <c r="O3237" i="55"/>
  <c r="P3237" i="55"/>
  <c r="Q3237" i="55"/>
  <c r="O3238" i="55"/>
  <c r="P3238" i="55"/>
  <c r="Q3238" i="55"/>
  <c r="O3239" i="55"/>
  <c r="P3239" i="55"/>
  <c r="Q3239" i="55"/>
  <c r="O3240" i="55"/>
  <c r="P3240" i="55"/>
  <c r="Q3240" i="55"/>
  <c r="O3241" i="55"/>
  <c r="P3241" i="55"/>
  <c r="Q3241" i="55"/>
  <c r="O3242" i="55"/>
  <c r="P3242" i="55"/>
  <c r="Q3242" i="55"/>
  <c r="O3243" i="55"/>
  <c r="P3243" i="55"/>
  <c r="Q3243" i="55"/>
  <c r="O3244" i="55"/>
  <c r="P3244" i="55"/>
  <c r="Q3244" i="55"/>
  <c r="O3245" i="55"/>
  <c r="P3245" i="55"/>
  <c r="Q3245" i="55"/>
  <c r="O3246" i="55"/>
  <c r="P3246" i="55"/>
  <c r="Q3246" i="55"/>
  <c r="O3247" i="55"/>
  <c r="P3247" i="55"/>
  <c r="Q3247" i="55"/>
  <c r="O3248" i="55"/>
  <c r="P3248" i="55"/>
  <c r="Q3248" i="55"/>
  <c r="O3249" i="55"/>
  <c r="P3249" i="55"/>
  <c r="Q3249" i="55"/>
  <c r="O3250" i="55"/>
  <c r="P3250" i="55"/>
  <c r="Q3250" i="55"/>
  <c r="O3251" i="55"/>
  <c r="P3251" i="55"/>
  <c r="Q3251" i="55"/>
  <c r="O3252" i="55"/>
  <c r="P3252" i="55"/>
  <c r="Q3252" i="55"/>
  <c r="O3253" i="55"/>
  <c r="P3253" i="55"/>
  <c r="Q3253" i="55"/>
  <c r="O3254" i="55"/>
  <c r="P3254" i="55"/>
  <c r="Q3254" i="55"/>
  <c r="O3255" i="55"/>
  <c r="P3255" i="55"/>
  <c r="Q3255" i="55"/>
  <c r="O3256" i="55"/>
  <c r="P3256" i="55"/>
  <c r="Q3256" i="55"/>
  <c r="O3257" i="55"/>
  <c r="P3257" i="55"/>
  <c r="Q3257" i="55"/>
  <c r="O3258" i="55"/>
  <c r="P3258" i="55"/>
  <c r="Q3258" i="55"/>
  <c r="O3259" i="55"/>
  <c r="P3259" i="55"/>
  <c r="Q3259" i="55"/>
  <c r="O3260" i="55"/>
  <c r="P3260" i="55"/>
  <c r="Q3260" i="55"/>
  <c r="O3261" i="55"/>
  <c r="P3261" i="55"/>
  <c r="Q3261" i="55"/>
  <c r="O3262" i="55"/>
  <c r="P3262" i="55"/>
  <c r="Q3262" i="55"/>
  <c r="O3263" i="55"/>
  <c r="P3263" i="55"/>
  <c r="Q3263" i="55"/>
  <c r="O3264" i="55"/>
  <c r="P3264" i="55"/>
  <c r="Q3264" i="55"/>
  <c r="O3265" i="55"/>
  <c r="P3265" i="55"/>
  <c r="Q3265" i="55"/>
  <c r="O3266" i="55"/>
  <c r="P3266" i="55"/>
  <c r="Q3266" i="55"/>
  <c r="O3267" i="55"/>
  <c r="P3267" i="55"/>
  <c r="Q3267" i="55"/>
  <c r="O3268" i="55"/>
  <c r="P3268" i="55"/>
  <c r="Q3268" i="55"/>
  <c r="O3269" i="55"/>
  <c r="P3269" i="55"/>
  <c r="Q3269" i="55"/>
  <c r="O3270" i="55"/>
  <c r="P3270" i="55"/>
  <c r="Q3270" i="55"/>
  <c r="O3271" i="55"/>
  <c r="P3271" i="55"/>
  <c r="Q3271" i="55"/>
  <c r="O3272" i="55"/>
  <c r="P3272" i="55"/>
  <c r="Q3272" i="55"/>
  <c r="O3273" i="55"/>
  <c r="P3273" i="55"/>
  <c r="Q3273" i="55"/>
  <c r="O3274" i="55"/>
  <c r="P3274" i="55"/>
  <c r="Q3274" i="55"/>
  <c r="O3275" i="55"/>
  <c r="P3275" i="55"/>
  <c r="Q3275" i="55"/>
  <c r="O3276" i="55"/>
  <c r="P3276" i="55"/>
  <c r="Q3276" i="55"/>
  <c r="O3277" i="55"/>
  <c r="P3277" i="55"/>
  <c r="Q3277" i="55"/>
  <c r="O3278" i="55"/>
  <c r="P3278" i="55"/>
  <c r="Q3278" i="55"/>
  <c r="O3279" i="55"/>
  <c r="P3279" i="55"/>
  <c r="Q3279" i="55"/>
  <c r="O3280" i="55"/>
  <c r="P3280" i="55"/>
  <c r="Q3280" i="55"/>
  <c r="O3281" i="55"/>
  <c r="P3281" i="55"/>
  <c r="Q3281" i="55"/>
  <c r="O3282" i="55"/>
  <c r="P3282" i="55"/>
  <c r="Q3282" i="55"/>
  <c r="O3283" i="55"/>
  <c r="P3283" i="55"/>
  <c r="Q3283" i="55"/>
  <c r="O3284" i="55"/>
  <c r="P3284" i="55"/>
  <c r="Q3284" i="55"/>
  <c r="O3285" i="55"/>
  <c r="P3285" i="55"/>
  <c r="Q3285" i="55"/>
  <c r="O3286" i="55"/>
  <c r="P3286" i="55"/>
  <c r="Q3286" i="55"/>
  <c r="O3287" i="55"/>
  <c r="P3287" i="55"/>
  <c r="Q3287" i="55"/>
  <c r="O3288" i="55"/>
  <c r="P3288" i="55"/>
  <c r="Q3288" i="55"/>
  <c r="O3289" i="55"/>
  <c r="P3289" i="55"/>
  <c r="Q3289" i="55"/>
  <c r="O3290" i="55"/>
  <c r="P3290" i="55"/>
  <c r="Q3290" i="55"/>
  <c r="O3291" i="55"/>
  <c r="P3291" i="55"/>
  <c r="Q3291" i="55"/>
  <c r="O3292" i="55"/>
  <c r="P3292" i="55"/>
  <c r="Q3292" i="55"/>
  <c r="O3293" i="55"/>
  <c r="P3293" i="55"/>
  <c r="Q3293" i="55"/>
  <c r="O3294" i="55"/>
  <c r="P3294" i="55"/>
  <c r="Q3294" i="55"/>
  <c r="O3295" i="55"/>
  <c r="P3295" i="55"/>
  <c r="Q3295" i="55"/>
  <c r="O3296" i="55"/>
  <c r="P3296" i="55"/>
  <c r="Q3296" i="55"/>
  <c r="O3297" i="55"/>
  <c r="P3297" i="55"/>
  <c r="Q3297" i="55"/>
  <c r="O3298" i="55"/>
  <c r="P3298" i="55"/>
  <c r="Q3298" i="55"/>
  <c r="O3299" i="55"/>
  <c r="P3299" i="55"/>
  <c r="Q3299" i="55"/>
  <c r="O3300" i="55"/>
  <c r="P3300" i="55"/>
  <c r="Q3300" i="55"/>
  <c r="O3301" i="55"/>
  <c r="P3301" i="55"/>
  <c r="Q3301" i="55"/>
  <c r="O3302" i="55"/>
  <c r="P3302" i="55"/>
  <c r="Q3302" i="55"/>
  <c r="O3303" i="55"/>
  <c r="P3303" i="55"/>
  <c r="Q3303" i="55"/>
  <c r="O3304" i="55"/>
  <c r="P3304" i="55"/>
  <c r="Q3304" i="55"/>
  <c r="O3305" i="55"/>
  <c r="P3305" i="55"/>
  <c r="Q3305" i="55"/>
  <c r="O3306" i="55"/>
  <c r="P3306" i="55"/>
  <c r="Q3306" i="55"/>
  <c r="O3307" i="55"/>
  <c r="P3307" i="55"/>
  <c r="Q3307" i="55"/>
  <c r="O3308" i="55"/>
  <c r="P3308" i="55"/>
  <c r="Q3308" i="55"/>
  <c r="O3309" i="55"/>
  <c r="P3309" i="55"/>
  <c r="Q3309" i="55"/>
  <c r="O3310" i="55"/>
  <c r="P3310" i="55"/>
  <c r="Q3310" i="55"/>
  <c r="O3311" i="55"/>
  <c r="P3311" i="55"/>
  <c r="Q3311" i="55"/>
  <c r="O3312" i="55"/>
  <c r="P3312" i="55"/>
  <c r="Q3312" i="55"/>
  <c r="O3313" i="55"/>
  <c r="P3313" i="55"/>
  <c r="Q3313" i="55"/>
  <c r="O3314" i="55"/>
  <c r="P3314" i="55"/>
  <c r="Q3314" i="55"/>
  <c r="O3315" i="55"/>
  <c r="P3315" i="55"/>
  <c r="Q3315" i="55"/>
  <c r="O3316" i="55"/>
  <c r="P3316" i="55"/>
  <c r="Q3316" i="55"/>
  <c r="O3317" i="55"/>
  <c r="P3317" i="55"/>
  <c r="Q3317" i="55"/>
  <c r="O3318" i="55"/>
  <c r="P3318" i="55"/>
  <c r="Q3318" i="55"/>
  <c r="O3319" i="55"/>
  <c r="P3319" i="55"/>
  <c r="Q3319" i="55"/>
  <c r="O3320" i="55"/>
  <c r="P3320" i="55"/>
  <c r="Q3320" i="55"/>
  <c r="O3321" i="55"/>
  <c r="P3321" i="55"/>
  <c r="Q3321" i="55"/>
  <c r="O3322" i="55"/>
  <c r="P3322" i="55"/>
  <c r="Q3322" i="55"/>
  <c r="O3323" i="55"/>
  <c r="P3323" i="55"/>
  <c r="Q3323" i="55"/>
  <c r="O3324" i="55"/>
  <c r="P3324" i="55"/>
  <c r="Q3324" i="55"/>
  <c r="O3325" i="55"/>
  <c r="P3325" i="55"/>
  <c r="Q3325" i="55"/>
  <c r="O3326" i="55"/>
  <c r="P3326" i="55"/>
  <c r="Q3326" i="55"/>
  <c r="O3327" i="55"/>
  <c r="P3327" i="55"/>
  <c r="Q3327" i="55"/>
  <c r="O3328" i="55"/>
  <c r="P3328" i="55"/>
  <c r="Q3328" i="55"/>
  <c r="O3329" i="55"/>
  <c r="P3329" i="55"/>
  <c r="Q3329" i="55"/>
  <c r="O3330" i="55"/>
  <c r="P3330" i="55"/>
  <c r="Q3330" i="55"/>
  <c r="O3331" i="55"/>
  <c r="P3331" i="55"/>
  <c r="Q3331" i="55"/>
  <c r="O3332" i="55"/>
  <c r="P3332" i="55"/>
  <c r="Q3332" i="55"/>
  <c r="O3333" i="55"/>
  <c r="P3333" i="55"/>
  <c r="Q3333" i="55"/>
  <c r="O3334" i="55"/>
  <c r="P3334" i="55"/>
  <c r="Q3334" i="55"/>
  <c r="O3335" i="55"/>
  <c r="P3335" i="55"/>
  <c r="Q3335" i="55"/>
  <c r="O3336" i="55"/>
  <c r="P3336" i="55"/>
  <c r="Q3336" i="55"/>
  <c r="O3337" i="55"/>
  <c r="P3337" i="55"/>
  <c r="Q3337" i="55"/>
  <c r="O3338" i="55"/>
  <c r="P3338" i="55"/>
  <c r="Q3338" i="55"/>
  <c r="O3339" i="55"/>
  <c r="P3339" i="55"/>
  <c r="Q3339" i="55"/>
  <c r="O3340" i="55"/>
  <c r="P3340" i="55"/>
  <c r="Q3340" i="55"/>
  <c r="O3341" i="55"/>
  <c r="P3341" i="55"/>
  <c r="Q3341" i="55"/>
  <c r="O3342" i="55"/>
  <c r="P3342" i="55"/>
  <c r="Q3342" i="55"/>
  <c r="O3343" i="55"/>
  <c r="P3343" i="55"/>
  <c r="Q3343" i="55"/>
  <c r="O3344" i="55"/>
  <c r="P3344" i="55"/>
  <c r="Q3344" i="55"/>
  <c r="O3345" i="55"/>
  <c r="P3345" i="55"/>
  <c r="Q3345" i="55"/>
  <c r="O3346" i="55"/>
  <c r="P3346" i="55"/>
  <c r="Q3346" i="55"/>
  <c r="O3347" i="55"/>
  <c r="P3347" i="55"/>
  <c r="Q3347" i="55"/>
  <c r="O3348" i="55"/>
  <c r="P3348" i="55"/>
  <c r="Q3348" i="55"/>
  <c r="O3349" i="55"/>
  <c r="P3349" i="55"/>
  <c r="Q3349" i="55"/>
  <c r="O3350" i="55"/>
  <c r="P3350" i="55"/>
  <c r="Q3350" i="55"/>
  <c r="O3351" i="55"/>
  <c r="P3351" i="55"/>
  <c r="Q3351" i="55"/>
  <c r="O3352" i="55"/>
  <c r="P3352" i="55"/>
  <c r="Q3352" i="55"/>
  <c r="O3353" i="55"/>
  <c r="P3353" i="55"/>
  <c r="Q3353" i="55"/>
  <c r="O3354" i="55"/>
  <c r="P3354" i="55"/>
  <c r="Q3354" i="55"/>
  <c r="O3355" i="55"/>
  <c r="P3355" i="55"/>
  <c r="Q3355" i="55"/>
  <c r="O3356" i="55"/>
  <c r="P3356" i="55"/>
  <c r="Q3356" i="55"/>
  <c r="O3357" i="55"/>
  <c r="P3357" i="55"/>
  <c r="Q3357" i="55"/>
  <c r="O3358" i="55"/>
  <c r="P3358" i="55"/>
  <c r="Q3358" i="55"/>
  <c r="O3359" i="55"/>
  <c r="P3359" i="55"/>
  <c r="Q3359" i="55"/>
  <c r="O3360" i="55"/>
  <c r="P3360" i="55"/>
  <c r="Q3360" i="55"/>
  <c r="O3361" i="55"/>
  <c r="P3361" i="55"/>
  <c r="Q3361" i="55"/>
  <c r="O3362" i="55"/>
  <c r="P3362" i="55"/>
  <c r="Q3362" i="55"/>
  <c r="O3363" i="55"/>
  <c r="P3363" i="55"/>
  <c r="Q3363" i="55"/>
  <c r="O3364" i="55"/>
  <c r="P3364" i="55"/>
  <c r="Q3364" i="55"/>
  <c r="O3365" i="55"/>
  <c r="P3365" i="55"/>
  <c r="Q3365" i="55"/>
  <c r="O3366" i="55"/>
  <c r="P3366" i="55"/>
  <c r="Q3366" i="55"/>
  <c r="O3367" i="55"/>
  <c r="P3367" i="55"/>
  <c r="Q3367" i="55"/>
  <c r="O3368" i="55"/>
  <c r="P3368" i="55"/>
  <c r="Q3368" i="55"/>
  <c r="O3369" i="55"/>
  <c r="P3369" i="55"/>
  <c r="Q3369" i="55"/>
  <c r="O3370" i="55"/>
  <c r="P3370" i="55"/>
  <c r="Q3370" i="55"/>
  <c r="O3371" i="55"/>
  <c r="P3371" i="55"/>
  <c r="Q3371" i="55"/>
  <c r="O3372" i="55"/>
  <c r="P3372" i="55"/>
  <c r="Q3372" i="55"/>
  <c r="O3373" i="55"/>
  <c r="P3373" i="55"/>
  <c r="Q3373" i="55"/>
  <c r="O3374" i="55"/>
  <c r="P3374" i="55"/>
  <c r="Q3374" i="55"/>
  <c r="O3375" i="55"/>
  <c r="P3375" i="55"/>
  <c r="Q3375" i="55"/>
  <c r="O3376" i="55"/>
  <c r="P3376" i="55"/>
  <c r="Q3376" i="55"/>
  <c r="O3377" i="55"/>
  <c r="P3377" i="55"/>
  <c r="Q3377" i="55"/>
  <c r="O3378" i="55"/>
  <c r="P3378" i="55"/>
  <c r="Q3378" i="55"/>
  <c r="O3379" i="55"/>
  <c r="P3379" i="55"/>
  <c r="Q3379" i="55"/>
  <c r="O3380" i="55"/>
  <c r="P3380" i="55"/>
  <c r="Q3380" i="55"/>
  <c r="O3381" i="55"/>
  <c r="P3381" i="55"/>
  <c r="Q3381" i="55"/>
  <c r="O3382" i="55"/>
  <c r="P3382" i="55"/>
  <c r="Q3382" i="55"/>
  <c r="O3383" i="55"/>
  <c r="P3383" i="55"/>
  <c r="Q3383" i="55"/>
  <c r="O3384" i="55"/>
  <c r="P3384" i="55"/>
  <c r="Q3384" i="55"/>
  <c r="O3385" i="55"/>
  <c r="P3385" i="55"/>
  <c r="Q3385" i="55"/>
  <c r="O3386" i="55"/>
  <c r="P3386" i="55"/>
  <c r="Q3386" i="55"/>
  <c r="O3387" i="55"/>
  <c r="P3387" i="55"/>
  <c r="Q3387" i="55"/>
  <c r="O3388" i="55"/>
  <c r="P3388" i="55"/>
  <c r="Q3388" i="55"/>
  <c r="O3389" i="55"/>
  <c r="P3389" i="55"/>
  <c r="Q3389" i="55"/>
  <c r="O3390" i="55"/>
  <c r="P3390" i="55"/>
  <c r="Q3390" i="55"/>
  <c r="O3391" i="55"/>
  <c r="P3391" i="55"/>
  <c r="Q3391" i="55"/>
  <c r="O3392" i="55"/>
  <c r="P3392" i="55"/>
  <c r="Q3392" i="55"/>
  <c r="O3393" i="55"/>
  <c r="P3393" i="55"/>
  <c r="Q3393" i="55"/>
  <c r="O3394" i="55"/>
  <c r="P3394" i="55"/>
  <c r="Q3394" i="55"/>
  <c r="O3395" i="55"/>
  <c r="P3395" i="55"/>
  <c r="Q3395" i="55"/>
  <c r="O3396" i="55"/>
  <c r="P3396" i="55"/>
  <c r="Q3396" i="55"/>
  <c r="O3397" i="55"/>
  <c r="P3397" i="55"/>
  <c r="Q3397" i="55"/>
  <c r="O3398" i="55"/>
  <c r="P3398" i="55"/>
  <c r="Q3398" i="55"/>
  <c r="O3399" i="55"/>
  <c r="P3399" i="55"/>
  <c r="Q3399" i="55"/>
  <c r="O3400" i="55"/>
  <c r="P3400" i="55"/>
  <c r="Q3400" i="55"/>
  <c r="O3401" i="55"/>
  <c r="P3401" i="55"/>
  <c r="Q3401" i="55"/>
  <c r="O3402" i="55"/>
  <c r="P3402" i="55"/>
  <c r="Q3402" i="55"/>
  <c r="O3403" i="55"/>
  <c r="P3403" i="55"/>
  <c r="Q3403" i="55"/>
  <c r="O3404" i="55"/>
  <c r="P3404" i="55"/>
  <c r="Q3404" i="55"/>
  <c r="O3405" i="55"/>
  <c r="P3405" i="55"/>
  <c r="Q3405" i="55"/>
  <c r="O3406" i="55"/>
  <c r="P3406" i="55"/>
  <c r="Q3406" i="55"/>
  <c r="O3407" i="55"/>
  <c r="P3407" i="55"/>
  <c r="Q3407" i="55"/>
  <c r="O3408" i="55"/>
  <c r="P3408" i="55"/>
  <c r="Q3408" i="55"/>
  <c r="O3409" i="55"/>
  <c r="P3409" i="55"/>
  <c r="Q3409" i="55"/>
  <c r="O3410" i="55"/>
  <c r="P3410" i="55"/>
  <c r="Q3410" i="55"/>
  <c r="O3411" i="55"/>
  <c r="P3411" i="55"/>
  <c r="Q3411" i="55"/>
  <c r="O3412" i="55"/>
  <c r="P3412" i="55"/>
  <c r="Q3412" i="55"/>
  <c r="O3413" i="55"/>
  <c r="P3413" i="55"/>
  <c r="Q3413" i="55"/>
  <c r="O3414" i="55"/>
  <c r="P3414" i="55"/>
  <c r="Q3414" i="55"/>
  <c r="O3415" i="55"/>
  <c r="P3415" i="55"/>
  <c r="Q3415" i="55"/>
  <c r="O3416" i="55"/>
  <c r="P3416" i="55"/>
  <c r="Q3416" i="55"/>
  <c r="O3417" i="55"/>
  <c r="P3417" i="55"/>
  <c r="Q3417" i="55"/>
  <c r="O3418" i="55"/>
  <c r="P3418" i="55"/>
  <c r="Q3418" i="55"/>
  <c r="O3419" i="55"/>
  <c r="P3419" i="55"/>
  <c r="Q3419" i="55"/>
  <c r="O3420" i="55"/>
  <c r="P3420" i="55"/>
  <c r="Q3420" i="55"/>
  <c r="O3421" i="55"/>
  <c r="P3421" i="55"/>
  <c r="Q3421" i="55"/>
  <c r="O3422" i="55"/>
  <c r="P3422" i="55"/>
  <c r="Q3422" i="55"/>
  <c r="O3423" i="55"/>
  <c r="P3423" i="55"/>
  <c r="Q3423" i="55"/>
  <c r="O3424" i="55"/>
  <c r="P3424" i="55"/>
  <c r="Q3424" i="55"/>
  <c r="O3425" i="55"/>
  <c r="P3425" i="55"/>
  <c r="Q3425" i="55"/>
  <c r="O3426" i="55"/>
  <c r="P3426" i="55"/>
  <c r="Q3426" i="55"/>
  <c r="O3427" i="55"/>
  <c r="P3427" i="55"/>
  <c r="Q3427" i="55"/>
  <c r="O3428" i="55"/>
  <c r="P3428" i="55"/>
  <c r="Q3428" i="55"/>
  <c r="O3429" i="55"/>
  <c r="P3429" i="55"/>
  <c r="Q3429" i="55"/>
  <c r="O3430" i="55"/>
  <c r="P3430" i="55"/>
  <c r="Q3430" i="55"/>
  <c r="O3431" i="55"/>
  <c r="P3431" i="55"/>
  <c r="Q3431" i="55"/>
  <c r="O3432" i="55"/>
  <c r="P3432" i="55"/>
  <c r="Q3432" i="55"/>
  <c r="O3433" i="55"/>
  <c r="P3433" i="55"/>
  <c r="Q3433" i="55"/>
  <c r="O3434" i="55"/>
  <c r="P3434" i="55"/>
  <c r="Q3434" i="55"/>
  <c r="O3435" i="55"/>
  <c r="P3435" i="55"/>
  <c r="Q3435" i="55"/>
  <c r="O3436" i="55"/>
  <c r="P3436" i="55"/>
  <c r="Q3436" i="55"/>
  <c r="O3437" i="55"/>
  <c r="P3437" i="55"/>
  <c r="Q3437" i="55"/>
  <c r="O3438" i="55"/>
  <c r="P3438" i="55"/>
  <c r="Q3438" i="55"/>
  <c r="O3439" i="55"/>
  <c r="P3439" i="55"/>
  <c r="Q3439" i="55"/>
  <c r="O3440" i="55"/>
  <c r="P3440" i="55"/>
  <c r="Q3440" i="55"/>
  <c r="O3441" i="55"/>
  <c r="P3441" i="55"/>
  <c r="Q3441" i="55"/>
  <c r="O3442" i="55"/>
  <c r="P3442" i="55"/>
  <c r="Q3442" i="55"/>
  <c r="O3443" i="55"/>
  <c r="P3443" i="55"/>
  <c r="Q3443" i="55"/>
  <c r="O3444" i="55"/>
  <c r="P3444" i="55"/>
  <c r="Q3444" i="55"/>
  <c r="O3445" i="55"/>
  <c r="P3445" i="55"/>
  <c r="Q3445" i="55"/>
  <c r="O3446" i="55"/>
  <c r="P3446" i="55"/>
  <c r="Q3446" i="55"/>
  <c r="O3447" i="55"/>
  <c r="P3447" i="55"/>
  <c r="Q3447" i="55"/>
  <c r="O3448" i="55"/>
  <c r="P3448" i="55"/>
  <c r="Q3448" i="55"/>
  <c r="O3449" i="55"/>
  <c r="P3449" i="55"/>
  <c r="Q3449" i="55"/>
  <c r="O3450" i="55"/>
  <c r="P3450" i="55"/>
  <c r="Q3450" i="55"/>
  <c r="O3451" i="55"/>
  <c r="P3451" i="55"/>
  <c r="Q3451" i="55"/>
  <c r="O3452" i="55"/>
  <c r="P3452" i="55"/>
  <c r="Q3452" i="55"/>
  <c r="O3453" i="55"/>
  <c r="P3453" i="55"/>
  <c r="Q3453" i="55"/>
  <c r="O3454" i="55"/>
  <c r="P3454" i="55"/>
  <c r="Q3454" i="55"/>
  <c r="O3455" i="55"/>
  <c r="P3455" i="55"/>
  <c r="Q3455" i="55"/>
  <c r="O3456" i="55"/>
  <c r="P3456" i="55"/>
  <c r="Q3456" i="55"/>
  <c r="O3457" i="55"/>
  <c r="P3457" i="55"/>
  <c r="Q3457" i="55"/>
  <c r="O3458" i="55"/>
  <c r="P3458" i="55"/>
  <c r="Q3458" i="55"/>
  <c r="O3459" i="55"/>
  <c r="P3459" i="55"/>
  <c r="Q3459" i="55"/>
  <c r="O3460" i="55"/>
  <c r="P3460" i="55"/>
  <c r="Q3460" i="55"/>
  <c r="O3461" i="55"/>
  <c r="P3461" i="55"/>
  <c r="Q3461" i="55"/>
  <c r="O3462" i="55"/>
  <c r="P3462" i="55"/>
  <c r="Q3462" i="55"/>
  <c r="O3463" i="55"/>
  <c r="P3463" i="55"/>
  <c r="Q3463" i="55"/>
  <c r="O3464" i="55"/>
  <c r="P3464" i="55"/>
  <c r="Q3464" i="55"/>
  <c r="O3465" i="55"/>
  <c r="P3465" i="55"/>
  <c r="Q3465" i="55"/>
  <c r="O3466" i="55"/>
  <c r="P3466" i="55"/>
  <c r="Q3466" i="55"/>
  <c r="O3467" i="55"/>
  <c r="P3467" i="55"/>
  <c r="Q3467" i="55"/>
  <c r="O3468" i="55"/>
  <c r="P3468" i="55"/>
  <c r="Q3468" i="55"/>
  <c r="O3469" i="55"/>
  <c r="P3469" i="55"/>
  <c r="Q3469" i="55"/>
  <c r="O3470" i="55"/>
  <c r="P3470" i="55"/>
  <c r="Q3470" i="55"/>
  <c r="O3471" i="55"/>
  <c r="P3471" i="55"/>
  <c r="Q3471" i="55"/>
  <c r="O3472" i="55"/>
  <c r="P3472" i="55"/>
  <c r="Q3472" i="55"/>
  <c r="O3473" i="55"/>
  <c r="P3473" i="55"/>
  <c r="Q3473" i="55"/>
  <c r="O3474" i="55"/>
  <c r="P3474" i="55"/>
  <c r="Q3474" i="55"/>
  <c r="O3475" i="55"/>
  <c r="P3475" i="55"/>
  <c r="Q3475" i="55"/>
  <c r="O3476" i="55"/>
  <c r="P3476" i="55"/>
  <c r="Q3476" i="55"/>
  <c r="O3477" i="55"/>
  <c r="P3477" i="55"/>
  <c r="Q3477" i="55"/>
  <c r="O3478" i="55"/>
  <c r="P3478" i="55"/>
  <c r="Q3478" i="55"/>
  <c r="O3479" i="55"/>
  <c r="P3479" i="55"/>
  <c r="Q3479" i="55"/>
  <c r="O3480" i="55"/>
  <c r="P3480" i="55"/>
  <c r="Q3480" i="55"/>
  <c r="O3481" i="55"/>
  <c r="P3481" i="55"/>
  <c r="Q3481" i="55"/>
  <c r="O3482" i="55"/>
  <c r="P3482" i="55"/>
  <c r="Q3482" i="55"/>
  <c r="O3483" i="55"/>
  <c r="P3483" i="55"/>
  <c r="Q3483" i="55"/>
  <c r="O3484" i="55"/>
  <c r="P3484" i="55"/>
  <c r="Q3484" i="55"/>
  <c r="O3485" i="55"/>
  <c r="P3485" i="55"/>
  <c r="Q3485" i="55"/>
  <c r="O3486" i="55"/>
  <c r="P3486" i="55"/>
  <c r="Q3486" i="55"/>
  <c r="O3487" i="55"/>
  <c r="P3487" i="55"/>
  <c r="Q3487" i="55"/>
  <c r="O3488" i="55"/>
  <c r="P3488" i="55"/>
  <c r="Q3488" i="55"/>
  <c r="O3489" i="55"/>
  <c r="P3489" i="55"/>
  <c r="Q3489" i="55"/>
  <c r="O3490" i="55"/>
  <c r="P3490" i="55"/>
  <c r="Q3490" i="55"/>
  <c r="O3491" i="55"/>
  <c r="P3491" i="55"/>
  <c r="Q3491" i="55"/>
  <c r="O3492" i="55"/>
  <c r="P3492" i="55"/>
  <c r="Q3492" i="55"/>
  <c r="O3493" i="55"/>
  <c r="P3493" i="55"/>
  <c r="Q3493" i="55"/>
  <c r="O3494" i="55"/>
  <c r="P3494" i="55"/>
  <c r="Q3494" i="55"/>
  <c r="O3495" i="55"/>
  <c r="P3495" i="55"/>
  <c r="Q3495" i="55"/>
  <c r="O3496" i="55"/>
  <c r="P3496" i="55"/>
  <c r="Q3496" i="55"/>
  <c r="O3497" i="55"/>
  <c r="P3497" i="55"/>
  <c r="Q3497" i="55"/>
  <c r="O3498" i="55"/>
  <c r="P3498" i="55"/>
  <c r="Q3498" i="55"/>
  <c r="O3499" i="55"/>
  <c r="P3499" i="55"/>
  <c r="Q3499" i="55"/>
  <c r="O3500" i="55"/>
  <c r="P3500" i="55"/>
  <c r="Q3500" i="55"/>
  <c r="O3501" i="55"/>
  <c r="P3501" i="55"/>
  <c r="Q3501" i="55"/>
  <c r="O3502" i="55"/>
  <c r="P3502" i="55"/>
  <c r="Q3502" i="55"/>
  <c r="O3503" i="55"/>
  <c r="P3503" i="55"/>
  <c r="Q3503" i="55"/>
  <c r="O3504" i="55"/>
  <c r="P3504" i="55"/>
  <c r="Q3504" i="55"/>
  <c r="O3505" i="55"/>
  <c r="P3505" i="55"/>
  <c r="Q3505" i="55"/>
  <c r="O3506" i="55"/>
  <c r="P3506" i="55"/>
  <c r="Q3506" i="55"/>
  <c r="O3507" i="55"/>
  <c r="P3507" i="55"/>
  <c r="Q3507" i="55"/>
  <c r="O3508" i="55"/>
  <c r="P3508" i="55"/>
  <c r="Q3508" i="55"/>
  <c r="O3509" i="55"/>
  <c r="P3509" i="55"/>
  <c r="Q3509" i="55"/>
  <c r="O3510" i="55"/>
  <c r="P3510" i="55"/>
  <c r="Q3510" i="55"/>
  <c r="O3511" i="55"/>
  <c r="P3511" i="55"/>
  <c r="Q3511" i="55"/>
  <c r="O3512" i="55"/>
  <c r="P3512" i="55"/>
  <c r="Q3512" i="55"/>
  <c r="O3513" i="55"/>
  <c r="P3513" i="55"/>
  <c r="Q3513" i="55"/>
  <c r="O3514" i="55"/>
  <c r="P3514" i="55"/>
  <c r="Q3514" i="55"/>
  <c r="O3515" i="55"/>
  <c r="P3515" i="55"/>
  <c r="Q3515" i="55"/>
  <c r="O3516" i="55"/>
  <c r="P3516" i="55"/>
  <c r="Q3516" i="55"/>
  <c r="O3517" i="55"/>
  <c r="P3517" i="55"/>
  <c r="Q3517" i="55"/>
  <c r="O3518" i="55"/>
  <c r="P3518" i="55"/>
  <c r="Q3518" i="55"/>
  <c r="O3519" i="55"/>
  <c r="P3519" i="55"/>
  <c r="Q3519" i="55"/>
  <c r="O3520" i="55"/>
  <c r="P3520" i="55"/>
  <c r="Q3520" i="55"/>
  <c r="O3521" i="55"/>
  <c r="P3521" i="55"/>
  <c r="Q3521" i="55"/>
  <c r="O3522" i="55"/>
  <c r="P3522" i="55"/>
  <c r="Q3522" i="55"/>
  <c r="O3523" i="55"/>
  <c r="P3523" i="55"/>
  <c r="Q3523" i="55"/>
  <c r="O3524" i="55"/>
  <c r="P3524" i="55"/>
  <c r="Q3524" i="55"/>
  <c r="O3525" i="55"/>
  <c r="P3525" i="55"/>
  <c r="Q3525" i="55"/>
  <c r="O3526" i="55"/>
  <c r="P3526" i="55"/>
  <c r="Q3526" i="55"/>
  <c r="O3527" i="55"/>
  <c r="P3527" i="55"/>
  <c r="Q3527" i="55"/>
  <c r="O3528" i="55"/>
  <c r="P3528" i="55"/>
  <c r="Q3528" i="55"/>
  <c r="O3529" i="55"/>
  <c r="P3529" i="55"/>
  <c r="Q3529" i="55"/>
  <c r="O3530" i="55"/>
  <c r="P3530" i="55"/>
  <c r="Q3530" i="55"/>
  <c r="O3531" i="55"/>
  <c r="P3531" i="55"/>
  <c r="Q3531" i="55"/>
  <c r="O3532" i="55"/>
  <c r="P3532" i="55"/>
  <c r="Q3532" i="55"/>
  <c r="O3533" i="55"/>
  <c r="P3533" i="55"/>
  <c r="Q3533" i="55"/>
  <c r="O3534" i="55"/>
  <c r="P3534" i="55"/>
  <c r="Q3534" i="55"/>
  <c r="O3535" i="55"/>
  <c r="P3535" i="55"/>
  <c r="Q3535" i="55"/>
  <c r="O3536" i="55"/>
  <c r="P3536" i="55"/>
  <c r="Q3536" i="55"/>
  <c r="O3537" i="55"/>
  <c r="P3537" i="55"/>
  <c r="Q3537" i="55"/>
  <c r="O3538" i="55"/>
  <c r="P3538" i="55"/>
  <c r="Q3538" i="55"/>
  <c r="O3539" i="55"/>
  <c r="P3539" i="55"/>
  <c r="Q3539" i="55"/>
  <c r="O3540" i="55"/>
  <c r="P3540" i="55"/>
  <c r="Q3540" i="55"/>
  <c r="O3541" i="55"/>
  <c r="P3541" i="55"/>
  <c r="Q3541" i="55"/>
  <c r="O3542" i="55"/>
  <c r="P3542" i="55"/>
  <c r="Q3542" i="55"/>
  <c r="O3543" i="55"/>
  <c r="P3543" i="55"/>
  <c r="Q3543" i="55"/>
  <c r="O3544" i="55"/>
  <c r="P3544" i="55"/>
  <c r="Q3544" i="55"/>
  <c r="O3545" i="55"/>
  <c r="P3545" i="55"/>
  <c r="Q3545" i="55"/>
  <c r="O3546" i="55"/>
  <c r="P3546" i="55"/>
  <c r="Q3546" i="55"/>
  <c r="O3547" i="55"/>
  <c r="P3547" i="55"/>
  <c r="Q3547" i="55"/>
  <c r="O3548" i="55"/>
  <c r="P3548" i="55"/>
  <c r="Q3548" i="55"/>
  <c r="O3549" i="55"/>
  <c r="P3549" i="55"/>
  <c r="Q3549" i="55"/>
  <c r="O3550" i="55"/>
  <c r="P3550" i="55"/>
  <c r="Q3550" i="55"/>
  <c r="O3551" i="55"/>
  <c r="P3551" i="55"/>
  <c r="Q3551" i="55"/>
  <c r="O3552" i="55"/>
  <c r="P3552" i="55"/>
  <c r="Q3552" i="55"/>
  <c r="O3553" i="55"/>
  <c r="P3553" i="55"/>
  <c r="Q3553" i="55"/>
  <c r="O3554" i="55"/>
  <c r="P3554" i="55"/>
  <c r="Q3554" i="55"/>
  <c r="O3555" i="55"/>
  <c r="P3555" i="55"/>
  <c r="Q3555" i="55"/>
  <c r="O3556" i="55"/>
  <c r="P3556" i="55"/>
  <c r="Q3556" i="55"/>
  <c r="O3557" i="55"/>
  <c r="P3557" i="55"/>
  <c r="Q3557" i="55"/>
  <c r="O3558" i="55"/>
  <c r="P3558" i="55"/>
  <c r="Q3558" i="55"/>
  <c r="O3559" i="55"/>
  <c r="P3559" i="55"/>
  <c r="Q3559" i="55"/>
  <c r="O3560" i="55"/>
  <c r="P3560" i="55"/>
  <c r="Q3560" i="55"/>
  <c r="O3561" i="55"/>
  <c r="P3561" i="55"/>
  <c r="Q3561" i="55"/>
  <c r="O3562" i="55"/>
  <c r="P3562" i="55"/>
  <c r="Q3562" i="55"/>
  <c r="O3563" i="55"/>
  <c r="P3563" i="55"/>
  <c r="Q3563" i="55"/>
  <c r="O3564" i="55"/>
  <c r="P3564" i="55"/>
  <c r="Q3564" i="55"/>
  <c r="O3565" i="55"/>
  <c r="P3565" i="55"/>
  <c r="Q3565" i="55"/>
  <c r="O3566" i="55"/>
  <c r="P3566" i="55"/>
  <c r="Q3566" i="55"/>
  <c r="O3567" i="55"/>
  <c r="P3567" i="55"/>
  <c r="Q3567" i="55"/>
  <c r="O3568" i="55"/>
  <c r="P3568" i="55"/>
  <c r="Q3568" i="55"/>
  <c r="O3569" i="55"/>
  <c r="P3569" i="55"/>
  <c r="Q3569" i="55"/>
  <c r="O3570" i="55"/>
  <c r="P3570" i="55"/>
  <c r="Q3570" i="55"/>
  <c r="O3571" i="55"/>
  <c r="P3571" i="55"/>
  <c r="Q3571" i="55"/>
  <c r="O3572" i="55"/>
  <c r="P3572" i="55"/>
  <c r="Q3572" i="55"/>
  <c r="O3573" i="55"/>
  <c r="P3573" i="55"/>
  <c r="Q3573" i="55"/>
  <c r="O3574" i="55"/>
  <c r="P3574" i="55"/>
  <c r="Q3574" i="55"/>
  <c r="O3575" i="55"/>
  <c r="P3575" i="55"/>
  <c r="Q3575" i="55"/>
  <c r="O3576" i="55"/>
  <c r="P3576" i="55"/>
  <c r="Q3576" i="55"/>
  <c r="O3577" i="55"/>
  <c r="P3577" i="55"/>
  <c r="Q3577" i="55"/>
  <c r="O3578" i="55"/>
  <c r="P3578" i="55"/>
  <c r="Q3578" i="55"/>
  <c r="O3579" i="55"/>
  <c r="P3579" i="55"/>
  <c r="Q3579" i="55"/>
  <c r="O3580" i="55"/>
  <c r="P3580" i="55"/>
  <c r="Q3580" i="55"/>
  <c r="O3581" i="55"/>
  <c r="P3581" i="55"/>
  <c r="Q3581" i="55"/>
  <c r="O3582" i="55"/>
  <c r="P3582" i="55"/>
  <c r="Q3582" i="55"/>
  <c r="O3583" i="55"/>
  <c r="P3583" i="55"/>
  <c r="Q3583" i="55"/>
  <c r="O3584" i="55"/>
  <c r="P3584" i="55"/>
  <c r="Q3584" i="55"/>
  <c r="O3585" i="55"/>
  <c r="P3585" i="55"/>
  <c r="Q3585" i="55"/>
  <c r="O3586" i="55"/>
  <c r="P3586" i="55"/>
  <c r="Q3586" i="55"/>
  <c r="O3587" i="55"/>
  <c r="P3587" i="55"/>
  <c r="Q3587" i="55"/>
  <c r="O3588" i="55"/>
  <c r="P3588" i="55"/>
  <c r="Q3588" i="55"/>
  <c r="O3589" i="55"/>
  <c r="P3589" i="55"/>
  <c r="Q3589" i="55"/>
  <c r="O3590" i="55"/>
  <c r="P3590" i="55"/>
  <c r="Q3590" i="55"/>
  <c r="O3591" i="55"/>
  <c r="P3591" i="55"/>
  <c r="Q3591" i="55"/>
  <c r="O3592" i="55"/>
  <c r="P3592" i="55"/>
  <c r="Q3592" i="55"/>
  <c r="O3593" i="55"/>
  <c r="P3593" i="55"/>
  <c r="Q3593" i="55"/>
  <c r="O3594" i="55"/>
  <c r="P3594" i="55"/>
  <c r="Q3594" i="55"/>
  <c r="O3595" i="55"/>
  <c r="P3595" i="55"/>
  <c r="Q3595" i="55"/>
  <c r="O3596" i="55"/>
  <c r="P3596" i="55"/>
  <c r="Q3596" i="55"/>
  <c r="O3597" i="55"/>
  <c r="P3597" i="55"/>
  <c r="Q3597" i="55"/>
  <c r="O3598" i="55"/>
  <c r="P3598" i="55"/>
  <c r="Q3598" i="55"/>
  <c r="O3599" i="55"/>
  <c r="P3599" i="55"/>
  <c r="Q3599" i="55"/>
  <c r="O3600" i="55"/>
  <c r="P3600" i="55"/>
  <c r="Q3600" i="55"/>
  <c r="O3601" i="55"/>
  <c r="P3601" i="55"/>
  <c r="Q3601" i="55"/>
  <c r="O3602" i="55"/>
  <c r="P3602" i="55"/>
  <c r="Q3602" i="55"/>
  <c r="O3603" i="55"/>
  <c r="P3603" i="55"/>
  <c r="Q3603" i="55"/>
  <c r="O3604" i="55"/>
  <c r="P3604" i="55"/>
  <c r="Q3604" i="55"/>
  <c r="O3605" i="55"/>
  <c r="P3605" i="55"/>
  <c r="Q3605" i="55"/>
  <c r="O3606" i="55"/>
  <c r="P3606" i="55"/>
  <c r="Q3606" i="55"/>
  <c r="O3607" i="55"/>
  <c r="P3607" i="55"/>
  <c r="Q3607" i="55"/>
  <c r="O3608" i="55"/>
  <c r="P3608" i="55"/>
  <c r="Q3608" i="55"/>
  <c r="O3609" i="55"/>
  <c r="P3609" i="55"/>
  <c r="Q3609" i="55"/>
  <c r="O3610" i="55"/>
  <c r="P3610" i="55"/>
  <c r="Q3610" i="55"/>
  <c r="O3611" i="55"/>
  <c r="P3611" i="55"/>
  <c r="Q3611" i="55"/>
  <c r="O3612" i="55"/>
  <c r="P3612" i="55"/>
  <c r="Q3612" i="55"/>
  <c r="O3613" i="55"/>
  <c r="P3613" i="55"/>
  <c r="Q3613" i="55"/>
  <c r="O3614" i="55"/>
  <c r="P3614" i="55"/>
  <c r="Q3614" i="55"/>
  <c r="O3615" i="55"/>
  <c r="P3615" i="55"/>
  <c r="Q3615" i="55"/>
  <c r="O3616" i="55"/>
  <c r="P3616" i="55"/>
  <c r="Q3616" i="55"/>
  <c r="O3617" i="55"/>
  <c r="P3617" i="55"/>
  <c r="Q3617" i="55"/>
  <c r="O3618" i="55"/>
  <c r="P3618" i="55"/>
  <c r="Q3618" i="55"/>
  <c r="O3619" i="55"/>
  <c r="P3619" i="55"/>
  <c r="Q3619" i="55"/>
  <c r="O3620" i="55"/>
  <c r="P3620" i="55"/>
  <c r="Q3620" i="55"/>
  <c r="O3621" i="55"/>
  <c r="P3621" i="55"/>
  <c r="Q3621" i="55"/>
  <c r="O3622" i="55"/>
  <c r="P3622" i="55"/>
  <c r="Q3622" i="55"/>
  <c r="O3623" i="55"/>
  <c r="P3623" i="55"/>
  <c r="Q3623" i="55"/>
  <c r="O3624" i="55"/>
  <c r="P3624" i="55"/>
  <c r="Q3624" i="55"/>
  <c r="O3625" i="55"/>
  <c r="P3625" i="55"/>
  <c r="Q3625" i="55"/>
  <c r="O3626" i="55"/>
  <c r="P3626" i="55"/>
  <c r="Q3626" i="55"/>
  <c r="O3627" i="55"/>
  <c r="P3627" i="55"/>
  <c r="Q3627" i="55"/>
  <c r="O3628" i="55"/>
  <c r="P3628" i="55"/>
  <c r="Q3628" i="55"/>
  <c r="O3629" i="55"/>
  <c r="P3629" i="55"/>
  <c r="Q3629" i="55"/>
  <c r="O3630" i="55"/>
  <c r="P3630" i="55"/>
  <c r="Q3630" i="55"/>
  <c r="O3631" i="55"/>
  <c r="P3631" i="55"/>
  <c r="Q3631" i="55"/>
  <c r="O3632" i="55"/>
  <c r="P3632" i="55"/>
  <c r="Q3632" i="55"/>
  <c r="O3633" i="55"/>
  <c r="P3633" i="55"/>
  <c r="Q3633" i="55"/>
  <c r="O3634" i="55"/>
  <c r="P3634" i="55"/>
  <c r="Q3634" i="55"/>
  <c r="O3635" i="55"/>
  <c r="P3635" i="55"/>
  <c r="Q3635" i="55"/>
  <c r="O3636" i="55"/>
  <c r="P3636" i="55"/>
  <c r="Q3636" i="55"/>
  <c r="O3637" i="55"/>
  <c r="P3637" i="55"/>
  <c r="Q3637" i="55"/>
  <c r="O3638" i="55"/>
  <c r="P3638" i="55"/>
  <c r="Q3638" i="55"/>
  <c r="O3639" i="55"/>
  <c r="P3639" i="55"/>
  <c r="Q3639" i="55"/>
  <c r="O3640" i="55"/>
  <c r="P3640" i="55"/>
  <c r="Q3640" i="55"/>
  <c r="O3641" i="55"/>
  <c r="P3641" i="55"/>
  <c r="Q3641" i="55"/>
  <c r="O3642" i="55"/>
  <c r="P3642" i="55"/>
  <c r="Q3642" i="55"/>
  <c r="O3643" i="55"/>
  <c r="P3643" i="55"/>
  <c r="Q3643" i="55"/>
  <c r="O3644" i="55"/>
  <c r="P3644" i="55"/>
  <c r="Q3644" i="55"/>
  <c r="O3645" i="55"/>
  <c r="P3645" i="55"/>
  <c r="Q3645" i="55"/>
  <c r="O3646" i="55"/>
  <c r="P3646" i="55"/>
  <c r="Q3646" i="55"/>
  <c r="O3647" i="55"/>
  <c r="P3647" i="55"/>
  <c r="Q3647" i="55"/>
  <c r="O3648" i="55"/>
  <c r="P3648" i="55"/>
  <c r="Q3648" i="55"/>
  <c r="O3649" i="55"/>
  <c r="P3649" i="55"/>
  <c r="Q3649" i="55"/>
  <c r="O3650" i="55"/>
  <c r="P3650" i="55"/>
  <c r="Q3650" i="55"/>
  <c r="O3651" i="55"/>
  <c r="P3651" i="55"/>
  <c r="Q3651" i="55"/>
  <c r="O3652" i="55"/>
  <c r="P3652" i="55"/>
  <c r="Q3652" i="55"/>
  <c r="O3653" i="55"/>
  <c r="P3653" i="55"/>
  <c r="Q3653" i="55"/>
  <c r="O3654" i="55"/>
  <c r="P3654" i="55"/>
  <c r="Q3654" i="55"/>
  <c r="O3655" i="55"/>
  <c r="P3655" i="55"/>
  <c r="Q3655" i="55"/>
  <c r="O3656" i="55"/>
  <c r="P3656" i="55"/>
  <c r="Q3656" i="55"/>
  <c r="O3657" i="55"/>
  <c r="P3657" i="55"/>
  <c r="Q3657" i="55"/>
  <c r="O3658" i="55"/>
  <c r="P3658" i="55"/>
  <c r="Q3658" i="55"/>
  <c r="O3659" i="55"/>
  <c r="P3659" i="55"/>
  <c r="Q3659" i="55"/>
  <c r="O3660" i="55"/>
  <c r="P3660" i="55"/>
  <c r="Q3660" i="55"/>
  <c r="O3661" i="55"/>
  <c r="P3661" i="55"/>
  <c r="Q3661" i="55"/>
  <c r="O3662" i="55"/>
  <c r="P3662" i="55"/>
  <c r="Q3662" i="55"/>
  <c r="O3663" i="55"/>
  <c r="P3663" i="55"/>
  <c r="Q3663" i="55"/>
  <c r="O3664" i="55"/>
  <c r="P3664" i="55"/>
  <c r="Q3664" i="55"/>
  <c r="O3665" i="55"/>
  <c r="P3665" i="55"/>
  <c r="Q3665" i="55"/>
  <c r="O3666" i="55"/>
  <c r="P3666" i="55"/>
  <c r="Q3666" i="55"/>
  <c r="O3667" i="55"/>
  <c r="P3667" i="55"/>
  <c r="Q3667" i="55"/>
  <c r="O3668" i="55"/>
  <c r="P3668" i="55"/>
  <c r="Q3668" i="55"/>
  <c r="O3669" i="55"/>
  <c r="P3669" i="55"/>
  <c r="Q3669" i="55"/>
  <c r="O3670" i="55"/>
  <c r="P3670" i="55"/>
  <c r="Q3670" i="55"/>
  <c r="O3671" i="55"/>
  <c r="P3671" i="55"/>
  <c r="Q3671" i="55"/>
  <c r="O3672" i="55"/>
  <c r="P3672" i="55"/>
  <c r="Q3672" i="55"/>
  <c r="O3673" i="55"/>
  <c r="P3673" i="55"/>
  <c r="Q3673" i="55"/>
  <c r="O3674" i="55"/>
  <c r="P3674" i="55"/>
  <c r="Q3674" i="55"/>
  <c r="O3675" i="55"/>
  <c r="P3675" i="55"/>
  <c r="Q3675" i="55"/>
  <c r="O3676" i="55"/>
  <c r="P3676" i="55"/>
  <c r="Q3676" i="55"/>
  <c r="O3677" i="55"/>
  <c r="P3677" i="55"/>
  <c r="Q3677" i="55"/>
  <c r="O3678" i="55"/>
  <c r="P3678" i="55"/>
  <c r="Q3678" i="55"/>
  <c r="O3679" i="55"/>
  <c r="P3679" i="55"/>
  <c r="Q3679" i="55"/>
  <c r="O3680" i="55"/>
  <c r="P3680" i="55"/>
  <c r="Q3680" i="55"/>
  <c r="O3681" i="55"/>
  <c r="P3681" i="55"/>
  <c r="Q3681" i="55"/>
  <c r="O3682" i="55"/>
  <c r="P3682" i="55"/>
  <c r="Q3682" i="55"/>
  <c r="O3683" i="55"/>
  <c r="P3683" i="55"/>
  <c r="Q3683" i="55"/>
  <c r="O3684" i="55"/>
  <c r="P3684" i="55"/>
  <c r="Q3684" i="55"/>
  <c r="O3685" i="55"/>
  <c r="P3685" i="55"/>
  <c r="Q3685" i="55"/>
  <c r="O3686" i="55"/>
  <c r="P3686" i="55"/>
  <c r="Q3686" i="55"/>
  <c r="O3687" i="55"/>
  <c r="P3687" i="55"/>
  <c r="Q3687" i="55"/>
  <c r="O3688" i="55"/>
  <c r="P3688" i="55"/>
  <c r="Q3688" i="55"/>
  <c r="O3689" i="55"/>
  <c r="P3689" i="55"/>
  <c r="Q3689" i="55"/>
  <c r="O3690" i="55"/>
  <c r="P3690" i="55"/>
  <c r="Q3690" i="55"/>
  <c r="O3691" i="55"/>
  <c r="P3691" i="55"/>
  <c r="Q3691" i="55"/>
  <c r="O3692" i="55"/>
  <c r="P3692" i="55"/>
  <c r="Q3692" i="55"/>
  <c r="O3693" i="55"/>
  <c r="P3693" i="55"/>
  <c r="Q3693" i="55"/>
  <c r="O3694" i="55"/>
  <c r="P3694" i="55"/>
  <c r="Q3694" i="55"/>
  <c r="O3695" i="55"/>
  <c r="P3695" i="55"/>
  <c r="Q3695" i="55"/>
  <c r="O3696" i="55"/>
  <c r="P3696" i="55"/>
  <c r="Q3696" i="55"/>
  <c r="O3697" i="55"/>
  <c r="P3697" i="55"/>
  <c r="Q3697" i="55"/>
  <c r="O3698" i="55"/>
  <c r="P3698" i="55"/>
  <c r="Q3698" i="55"/>
  <c r="O3699" i="55"/>
  <c r="P3699" i="55"/>
  <c r="Q3699" i="55"/>
  <c r="O3700" i="55"/>
  <c r="P3700" i="55"/>
  <c r="Q3700" i="55"/>
  <c r="O3701" i="55"/>
  <c r="P3701" i="55"/>
  <c r="Q3701" i="55"/>
  <c r="O3702" i="55"/>
  <c r="P3702" i="55"/>
  <c r="Q3702" i="55"/>
  <c r="O3703" i="55"/>
  <c r="P3703" i="55"/>
  <c r="Q3703" i="55"/>
  <c r="O3704" i="55"/>
  <c r="P3704" i="55"/>
  <c r="Q3704" i="55"/>
  <c r="O3705" i="55"/>
  <c r="P3705" i="55"/>
  <c r="Q3705" i="55"/>
  <c r="O3706" i="55"/>
  <c r="P3706" i="55"/>
  <c r="Q3706" i="55"/>
  <c r="O3707" i="55"/>
  <c r="P3707" i="55"/>
  <c r="Q3707" i="55"/>
  <c r="O3708" i="55"/>
  <c r="P3708" i="55"/>
  <c r="Q3708" i="55"/>
  <c r="O3709" i="55"/>
  <c r="P3709" i="55"/>
  <c r="Q3709" i="55"/>
  <c r="O3710" i="55"/>
  <c r="P3710" i="55"/>
  <c r="Q3710" i="55"/>
  <c r="O3711" i="55"/>
  <c r="P3711" i="55"/>
  <c r="Q3711" i="55"/>
  <c r="O3712" i="55"/>
  <c r="P3712" i="55"/>
  <c r="Q3712" i="55"/>
  <c r="O3713" i="55"/>
  <c r="P3713" i="55"/>
  <c r="Q3713" i="55"/>
  <c r="O3714" i="55"/>
  <c r="P3714" i="55"/>
  <c r="Q3714" i="55"/>
  <c r="O3715" i="55"/>
  <c r="P3715" i="55"/>
  <c r="Q3715" i="55"/>
  <c r="O3716" i="55"/>
  <c r="P3716" i="55"/>
  <c r="Q3716" i="55"/>
  <c r="O3717" i="55"/>
  <c r="P3717" i="55"/>
  <c r="Q3717" i="55"/>
  <c r="O3718" i="55"/>
  <c r="P3718" i="55"/>
  <c r="Q3718" i="55"/>
  <c r="O3719" i="55"/>
  <c r="P3719" i="55"/>
  <c r="Q3719" i="55"/>
  <c r="O3720" i="55"/>
  <c r="P3720" i="55"/>
  <c r="Q3720" i="55"/>
  <c r="O3721" i="55"/>
  <c r="P3721" i="55"/>
  <c r="Q3721" i="55"/>
  <c r="O3722" i="55"/>
  <c r="P3722" i="55"/>
  <c r="Q3722" i="55"/>
  <c r="O3723" i="55"/>
  <c r="P3723" i="55"/>
  <c r="Q3723" i="55"/>
  <c r="O3724" i="55"/>
  <c r="P3724" i="55"/>
  <c r="Q3724" i="55"/>
  <c r="O3725" i="55"/>
  <c r="P3725" i="55"/>
  <c r="Q3725" i="55"/>
  <c r="O3726" i="55"/>
  <c r="P3726" i="55"/>
  <c r="Q3726" i="55"/>
  <c r="O3727" i="55"/>
  <c r="P3727" i="55"/>
  <c r="Q3727" i="55"/>
  <c r="O3728" i="55"/>
  <c r="P3728" i="55"/>
  <c r="Q3728" i="55"/>
  <c r="O3729" i="55"/>
  <c r="P3729" i="55"/>
  <c r="Q3729" i="55"/>
  <c r="O3730" i="55"/>
  <c r="P3730" i="55"/>
  <c r="Q3730" i="55"/>
  <c r="O3731" i="55"/>
  <c r="P3731" i="55"/>
  <c r="Q3731" i="55"/>
  <c r="O3732" i="55"/>
  <c r="P3732" i="55"/>
  <c r="Q3732" i="55"/>
  <c r="O3733" i="55"/>
  <c r="P3733" i="55"/>
  <c r="Q3733" i="55"/>
  <c r="O3734" i="55"/>
  <c r="P3734" i="55"/>
  <c r="Q3734" i="55"/>
  <c r="O3735" i="55"/>
  <c r="P3735" i="55"/>
  <c r="Q3735" i="55"/>
  <c r="O3736" i="55"/>
  <c r="P3736" i="55"/>
  <c r="Q3736" i="55"/>
  <c r="O3737" i="55"/>
  <c r="P3737" i="55"/>
  <c r="Q3737" i="55"/>
  <c r="O3738" i="55"/>
  <c r="P3738" i="55"/>
  <c r="Q3738" i="55"/>
  <c r="O3739" i="55"/>
  <c r="P3739" i="55"/>
  <c r="Q3739" i="55"/>
  <c r="O3740" i="55"/>
  <c r="P3740" i="55"/>
  <c r="Q3740" i="55"/>
  <c r="O3741" i="55"/>
  <c r="P3741" i="55"/>
  <c r="Q3741" i="55"/>
  <c r="O3742" i="55"/>
  <c r="P3742" i="55"/>
  <c r="Q3742" i="55"/>
  <c r="O3743" i="55"/>
  <c r="P3743" i="55"/>
  <c r="Q3743" i="55"/>
  <c r="O3744" i="55"/>
  <c r="P3744" i="55"/>
  <c r="Q3744" i="55"/>
  <c r="O3745" i="55"/>
  <c r="P3745" i="55"/>
  <c r="Q3745" i="55"/>
  <c r="O3746" i="55"/>
  <c r="P3746" i="55"/>
  <c r="Q3746" i="55"/>
  <c r="O3747" i="55"/>
  <c r="P3747" i="55"/>
  <c r="Q3747" i="55"/>
  <c r="O3748" i="55"/>
  <c r="P3748" i="55"/>
  <c r="Q3748" i="55"/>
  <c r="O3749" i="55"/>
  <c r="P3749" i="55"/>
  <c r="Q3749" i="55"/>
  <c r="O3750" i="55"/>
  <c r="P3750" i="55"/>
  <c r="Q3750" i="55"/>
  <c r="O3751" i="55"/>
  <c r="P3751" i="55"/>
  <c r="Q3751" i="55"/>
  <c r="O3752" i="55"/>
  <c r="P3752" i="55"/>
  <c r="Q3752" i="55"/>
  <c r="O3753" i="55"/>
  <c r="P3753" i="55"/>
  <c r="Q3753" i="55"/>
  <c r="O3754" i="55"/>
  <c r="P3754" i="55"/>
  <c r="Q3754" i="55"/>
  <c r="O3755" i="55"/>
  <c r="P3755" i="55"/>
  <c r="Q3755" i="55"/>
  <c r="O3756" i="55"/>
  <c r="P3756" i="55"/>
  <c r="Q3756" i="55"/>
  <c r="O3757" i="55"/>
  <c r="P3757" i="55"/>
  <c r="Q3757" i="55"/>
  <c r="O3758" i="55"/>
  <c r="P3758" i="55"/>
  <c r="Q3758" i="55"/>
  <c r="O3759" i="55"/>
  <c r="P3759" i="55"/>
  <c r="Q3759" i="55"/>
  <c r="O3760" i="55"/>
  <c r="P3760" i="55"/>
  <c r="Q3760" i="55"/>
  <c r="O3761" i="55"/>
  <c r="P3761" i="55"/>
  <c r="Q3761" i="55"/>
  <c r="O3762" i="55"/>
  <c r="P3762" i="55"/>
  <c r="Q3762" i="55"/>
  <c r="O3763" i="55"/>
  <c r="P3763" i="55"/>
  <c r="Q3763" i="55"/>
  <c r="O3764" i="55"/>
  <c r="P3764" i="55"/>
  <c r="Q3764" i="55"/>
  <c r="O3765" i="55"/>
  <c r="P3765" i="55"/>
  <c r="Q3765" i="55"/>
  <c r="O3766" i="55"/>
  <c r="P3766" i="55"/>
  <c r="Q3766" i="55"/>
  <c r="O3767" i="55"/>
  <c r="P3767" i="55"/>
  <c r="Q3767" i="55"/>
  <c r="O3768" i="55"/>
  <c r="P3768" i="55"/>
  <c r="Q3768" i="55"/>
  <c r="O3769" i="55"/>
  <c r="P3769" i="55"/>
  <c r="Q3769" i="55"/>
  <c r="O3770" i="55"/>
  <c r="P3770" i="55"/>
  <c r="Q3770" i="55"/>
  <c r="O3771" i="55"/>
  <c r="P3771" i="55"/>
  <c r="Q3771" i="55"/>
  <c r="O3772" i="55"/>
  <c r="P3772" i="55"/>
  <c r="Q3772" i="55"/>
  <c r="O3773" i="55"/>
  <c r="P3773" i="55"/>
  <c r="Q3773" i="55"/>
  <c r="O3774" i="55"/>
  <c r="P3774" i="55"/>
  <c r="Q3774" i="55"/>
  <c r="O3775" i="55"/>
  <c r="P3775" i="55"/>
  <c r="Q3775" i="55"/>
  <c r="O3776" i="55"/>
  <c r="P3776" i="55"/>
  <c r="Q3776" i="55"/>
  <c r="O3777" i="55"/>
  <c r="P3777" i="55"/>
  <c r="Q3777" i="55"/>
  <c r="O3778" i="55"/>
  <c r="P3778" i="55"/>
  <c r="Q3778" i="55"/>
  <c r="O3779" i="55"/>
  <c r="P3779" i="55"/>
  <c r="Q3779" i="55"/>
  <c r="O3780" i="55"/>
  <c r="P3780" i="55"/>
  <c r="Q3780" i="55"/>
  <c r="O3781" i="55"/>
  <c r="P3781" i="55"/>
  <c r="Q3781" i="55"/>
  <c r="O3782" i="55"/>
  <c r="P3782" i="55"/>
  <c r="Q3782" i="55"/>
  <c r="O3783" i="55"/>
  <c r="P3783" i="55"/>
  <c r="Q3783" i="55"/>
  <c r="O3784" i="55"/>
  <c r="P3784" i="55"/>
  <c r="Q3784" i="55"/>
  <c r="O3785" i="55"/>
  <c r="P3785" i="55"/>
  <c r="Q3785" i="55"/>
  <c r="O3786" i="55"/>
  <c r="P3786" i="55"/>
  <c r="Q3786" i="55"/>
  <c r="O3787" i="55"/>
  <c r="P3787" i="55"/>
  <c r="Q3787" i="55"/>
  <c r="O3788" i="55"/>
  <c r="P3788" i="55"/>
  <c r="Q3788" i="55"/>
  <c r="O3789" i="55"/>
  <c r="P3789" i="55"/>
  <c r="Q3789" i="55"/>
  <c r="O3790" i="55"/>
  <c r="P3790" i="55"/>
  <c r="Q3790" i="55"/>
  <c r="O3791" i="55"/>
  <c r="P3791" i="55"/>
  <c r="Q3791" i="55"/>
  <c r="O3792" i="55"/>
  <c r="P3792" i="55"/>
  <c r="Q3792" i="55"/>
  <c r="O3793" i="55"/>
  <c r="P3793" i="55"/>
  <c r="Q3793" i="55"/>
  <c r="O3794" i="55"/>
  <c r="P3794" i="55"/>
  <c r="Q3794" i="55"/>
  <c r="O3795" i="55"/>
  <c r="P3795" i="55"/>
  <c r="Q3795" i="55"/>
  <c r="O3796" i="55"/>
  <c r="P3796" i="55"/>
  <c r="Q3796" i="55"/>
  <c r="O3797" i="55"/>
  <c r="P3797" i="55"/>
  <c r="Q3797" i="55"/>
  <c r="O3798" i="55"/>
  <c r="P3798" i="55"/>
  <c r="Q3798" i="55"/>
  <c r="O3799" i="55"/>
  <c r="P3799" i="55"/>
  <c r="Q3799" i="55"/>
  <c r="O3800" i="55"/>
  <c r="P3800" i="55"/>
  <c r="Q3800" i="55"/>
  <c r="O3801" i="55"/>
  <c r="P3801" i="55"/>
  <c r="Q3801" i="55"/>
  <c r="O3802" i="55"/>
  <c r="P3802" i="55"/>
  <c r="Q3802" i="55"/>
  <c r="O3803" i="55"/>
  <c r="P3803" i="55"/>
  <c r="Q3803" i="55"/>
  <c r="O3804" i="55"/>
  <c r="P3804" i="55"/>
  <c r="Q3804" i="55"/>
  <c r="O3805" i="55"/>
  <c r="P3805" i="55"/>
  <c r="Q3805" i="55"/>
  <c r="O3806" i="55"/>
  <c r="P3806" i="55"/>
  <c r="Q3806" i="55"/>
  <c r="O3807" i="55"/>
  <c r="P3807" i="55"/>
  <c r="Q3807" i="55"/>
  <c r="O3808" i="55"/>
  <c r="P3808" i="55"/>
  <c r="Q3808" i="55"/>
  <c r="O3809" i="55"/>
  <c r="P3809" i="55"/>
  <c r="Q3809" i="55"/>
  <c r="O3810" i="55"/>
  <c r="P3810" i="55"/>
  <c r="Q3810" i="55"/>
  <c r="O3811" i="55"/>
  <c r="P3811" i="55"/>
  <c r="Q3811" i="55"/>
  <c r="O3812" i="55"/>
  <c r="P3812" i="55"/>
  <c r="Q3812" i="55"/>
  <c r="O3813" i="55"/>
  <c r="P3813" i="55"/>
  <c r="Q3813" i="55"/>
  <c r="O3814" i="55"/>
  <c r="P3814" i="55"/>
  <c r="Q3814" i="55"/>
  <c r="O3815" i="55"/>
  <c r="P3815" i="55"/>
  <c r="Q3815" i="55"/>
  <c r="O3816" i="55"/>
  <c r="P3816" i="55"/>
  <c r="Q3816" i="55"/>
  <c r="O3817" i="55"/>
  <c r="P3817" i="55"/>
  <c r="Q3817" i="55"/>
  <c r="O3818" i="55"/>
  <c r="P3818" i="55"/>
  <c r="Q3818" i="55"/>
  <c r="O3819" i="55"/>
  <c r="P3819" i="55"/>
  <c r="Q3819" i="55"/>
  <c r="O3820" i="55"/>
  <c r="P3820" i="55"/>
  <c r="Q3820" i="55"/>
  <c r="O3821" i="55"/>
  <c r="P3821" i="55"/>
  <c r="Q3821" i="55"/>
  <c r="O3822" i="55"/>
  <c r="P3822" i="55"/>
  <c r="Q3822" i="55"/>
  <c r="O3823" i="55"/>
  <c r="P3823" i="55"/>
  <c r="Q3823" i="55"/>
  <c r="O3824" i="55"/>
  <c r="P3824" i="55"/>
  <c r="Q3824" i="55"/>
  <c r="O3825" i="55"/>
  <c r="P3825" i="55"/>
  <c r="Q3825" i="55"/>
  <c r="O3826" i="55"/>
  <c r="P3826" i="55"/>
  <c r="Q3826" i="55"/>
  <c r="O3827" i="55"/>
  <c r="P3827" i="55"/>
  <c r="Q3827" i="55"/>
  <c r="O3828" i="55"/>
  <c r="P3828" i="55"/>
  <c r="Q3828" i="55"/>
  <c r="O3829" i="55"/>
  <c r="P3829" i="55"/>
  <c r="Q3829" i="55"/>
  <c r="O3830" i="55"/>
  <c r="P3830" i="55"/>
  <c r="Q3830" i="55"/>
  <c r="O3831" i="55"/>
  <c r="P3831" i="55"/>
  <c r="Q3831" i="55"/>
  <c r="O3832" i="55"/>
  <c r="P3832" i="55"/>
  <c r="Q3832" i="55"/>
  <c r="O3833" i="55"/>
  <c r="P3833" i="55"/>
  <c r="Q3833" i="55"/>
  <c r="O3834" i="55"/>
  <c r="P3834" i="55"/>
  <c r="Q3834" i="55"/>
  <c r="O3835" i="55"/>
  <c r="P3835" i="55"/>
  <c r="Q3835" i="55"/>
  <c r="O3836" i="55"/>
  <c r="P3836" i="55"/>
  <c r="Q3836" i="55"/>
  <c r="O3837" i="55"/>
  <c r="P3837" i="55"/>
  <c r="Q3837" i="55"/>
  <c r="O3838" i="55"/>
  <c r="P3838" i="55"/>
  <c r="Q3838" i="55"/>
  <c r="O3839" i="55"/>
  <c r="P3839" i="55"/>
  <c r="Q3839" i="55"/>
  <c r="O3840" i="55"/>
  <c r="P3840" i="55"/>
  <c r="Q3840" i="55"/>
  <c r="O3841" i="55"/>
  <c r="P3841" i="55"/>
  <c r="Q3841" i="55"/>
  <c r="O3842" i="55"/>
  <c r="P3842" i="55"/>
  <c r="Q3842" i="55"/>
  <c r="O3843" i="55"/>
  <c r="P3843" i="55"/>
  <c r="Q3843" i="55"/>
  <c r="O3844" i="55"/>
  <c r="P3844" i="55"/>
  <c r="Q3844" i="55"/>
  <c r="O3845" i="55"/>
  <c r="P3845" i="55"/>
  <c r="Q3845" i="55"/>
  <c r="O3846" i="55"/>
  <c r="P3846" i="55"/>
  <c r="Q3846" i="55"/>
  <c r="O3847" i="55"/>
  <c r="P3847" i="55"/>
  <c r="Q3847" i="55"/>
  <c r="O3848" i="55"/>
  <c r="P3848" i="55"/>
  <c r="Q3848" i="55"/>
  <c r="O3849" i="55"/>
  <c r="P3849" i="55"/>
  <c r="Q3849" i="55"/>
  <c r="O3850" i="55"/>
  <c r="P3850" i="55"/>
  <c r="Q3850" i="55"/>
  <c r="O3851" i="55"/>
  <c r="P3851" i="55"/>
  <c r="Q3851" i="55"/>
  <c r="O3852" i="55"/>
  <c r="P3852" i="55"/>
  <c r="Q3852" i="55"/>
  <c r="O3853" i="55"/>
  <c r="P3853" i="55"/>
  <c r="Q3853" i="55"/>
  <c r="O3854" i="55"/>
  <c r="P3854" i="55"/>
  <c r="Q3854" i="55"/>
  <c r="O3855" i="55"/>
  <c r="P3855" i="55"/>
  <c r="Q3855" i="55"/>
  <c r="O3856" i="55"/>
  <c r="P3856" i="55"/>
  <c r="Q3856" i="55"/>
  <c r="O3857" i="55"/>
  <c r="P3857" i="55"/>
  <c r="Q3857" i="55"/>
  <c r="O3858" i="55"/>
  <c r="P3858" i="55"/>
  <c r="Q3858" i="55"/>
  <c r="O3859" i="55"/>
  <c r="P3859" i="55"/>
  <c r="Q3859" i="55"/>
  <c r="O3860" i="55"/>
  <c r="P3860" i="55"/>
  <c r="Q3860" i="55"/>
  <c r="O3861" i="55"/>
  <c r="P3861" i="55"/>
  <c r="Q3861" i="55"/>
  <c r="O3862" i="55"/>
  <c r="P3862" i="55"/>
  <c r="Q3862" i="55"/>
  <c r="O3863" i="55"/>
  <c r="P3863" i="55"/>
  <c r="Q3863" i="55"/>
  <c r="O3864" i="55"/>
  <c r="P3864" i="55"/>
  <c r="Q3864" i="55"/>
  <c r="O3865" i="55"/>
  <c r="P3865" i="55"/>
  <c r="Q3865" i="55"/>
  <c r="O3866" i="55"/>
  <c r="P3866" i="55"/>
  <c r="Q3866" i="55"/>
  <c r="O3867" i="55"/>
  <c r="P3867" i="55"/>
  <c r="Q3867" i="55"/>
  <c r="O3868" i="55"/>
  <c r="P3868" i="55"/>
  <c r="Q3868" i="55"/>
  <c r="O3869" i="55"/>
  <c r="P3869" i="55"/>
  <c r="Q3869" i="55"/>
  <c r="O3870" i="55"/>
  <c r="P3870" i="55"/>
  <c r="Q3870" i="55"/>
  <c r="O3871" i="55"/>
  <c r="P3871" i="55"/>
  <c r="Q3871" i="55"/>
  <c r="O3872" i="55"/>
  <c r="P3872" i="55"/>
  <c r="Q3872" i="55"/>
  <c r="O3873" i="55"/>
  <c r="P3873" i="55"/>
  <c r="Q3873" i="55"/>
  <c r="O3874" i="55"/>
  <c r="P3874" i="55"/>
  <c r="Q3874" i="55"/>
  <c r="O3875" i="55"/>
  <c r="P3875" i="55"/>
  <c r="Q3875" i="55"/>
  <c r="O3876" i="55"/>
  <c r="P3876" i="55"/>
  <c r="Q3876" i="55"/>
  <c r="O3877" i="55"/>
  <c r="P3877" i="55"/>
  <c r="Q3877" i="55"/>
  <c r="O3878" i="55"/>
  <c r="P3878" i="55"/>
  <c r="Q3878" i="55"/>
  <c r="O3879" i="55"/>
  <c r="P3879" i="55"/>
  <c r="Q3879" i="55"/>
  <c r="O3880" i="55"/>
  <c r="P3880" i="55"/>
  <c r="Q3880" i="55"/>
  <c r="O3881" i="55"/>
  <c r="P3881" i="55"/>
  <c r="Q3881" i="55"/>
  <c r="O3882" i="55"/>
  <c r="P3882" i="55"/>
  <c r="Q3882" i="55"/>
  <c r="O3883" i="55"/>
  <c r="P3883" i="55"/>
  <c r="Q3883" i="55"/>
  <c r="O3884" i="55"/>
  <c r="P3884" i="55"/>
  <c r="Q3884" i="55"/>
  <c r="O3885" i="55"/>
  <c r="P3885" i="55"/>
  <c r="Q3885" i="55"/>
  <c r="O3886" i="55"/>
  <c r="P3886" i="55"/>
  <c r="Q3886" i="55"/>
  <c r="O3887" i="55"/>
  <c r="P3887" i="55"/>
  <c r="Q3887" i="55"/>
  <c r="O3888" i="55"/>
  <c r="P3888" i="55"/>
  <c r="Q3888" i="55"/>
  <c r="O3889" i="55"/>
  <c r="P3889" i="55"/>
  <c r="Q3889" i="55"/>
  <c r="O3890" i="55"/>
  <c r="P3890" i="55"/>
  <c r="Q3890" i="55"/>
  <c r="O3891" i="55"/>
  <c r="P3891" i="55"/>
  <c r="Q3891" i="55"/>
  <c r="O3892" i="55"/>
  <c r="P3892" i="55"/>
  <c r="Q3892" i="55"/>
  <c r="O3893" i="55"/>
  <c r="P3893" i="55"/>
  <c r="Q3893" i="55"/>
  <c r="O3894" i="55"/>
  <c r="P3894" i="55"/>
  <c r="Q3894" i="55"/>
  <c r="O3895" i="55"/>
  <c r="P3895" i="55"/>
  <c r="Q3895" i="55"/>
  <c r="O3896" i="55"/>
  <c r="P3896" i="55"/>
  <c r="Q3896" i="55"/>
  <c r="O3897" i="55"/>
  <c r="P3897" i="55"/>
  <c r="Q3897" i="55"/>
  <c r="O3898" i="55"/>
  <c r="P3898" i="55"/>
  <c r="Q3898" i="55"/>
  <c r="O3899" i="55"/>
  <c r="P3899" i="55"/>
  <c r="Q3899" i="55"/>
  <c r="O3900" i="55"/>
  <c r="P3900" i="55"/>
  <c r="Q3900" i="55"/>
  <c r="O3901" i="55"/>
  <c r="P3901" i="55"/>
  <c r="Q3901" i="55"/>
  <c r="O3902" i="55"/>
  <c r="P3902" i="55"/>
  <c r="Q3902" i="55"/>
  <c r="O3903" i="55"/>
  <c r="P3903" i="55"/>
  <c r="Q3903" i="55"/>
  <c r="O3904" i="55"/>
  <c r="P3904" i="55"/>
  <c r="Q3904" i="55"/>
  <c r="O3905" i="55"/>
  <c r="P3905" i="55"/>
  <c r="Q3905" i="55"/>
  <c r="O3906" i="55"/>
  <c r="P3906" i="55"/>
  <c r="Q3906" i="55"/>
  <c r="O3907" i="55"/>
  <c r="P3907" i="55"/>
  <c r="Q3907" i="55"/>
  <c r="O3908" i="55"/>
  <c r="P3908" i="55"/>
  <c r="Q3908" i="55"/>
  <c r="O3909" i="55"/>
  <c r="P3909" i="55"/>
  <c r="Q3909" i="55"/>
  <c r="O3910" i="55"/>
  <c r="P3910" i="55"/>
  <c r="Q3910" i="55"/>
  <c r="O3911" i="55"/>
  <c r="P3911" i="55"/>
  <c r="Q3911" i="55"/>
  <c r="O3912" i="55"/>
  <c r="P3912" i="55"/>
  <c r="Q3912" i="55"/>
  <c r="O3913" i="55"/>
  <c r="P3913" i="55"/>
  <c r="Q3913" i="55"/>
  <c r="O3914" i="55"/>
  <c r="P3914" i="55"/>
  <c r="Q3914" i="55"/>
  <c r="O3915" i="55"/>
  <c r="P3915" i="55"/>
  <c r="Q3915" i="55"/>
  <c r="O3916" i="55"/>
  <c r="P3916" i="55"/>
  <c r="Q3916" i="55"/>
  <c r="O3917" i="55"/>
  <c r="P3917" i="55"/>
  <c r="Q3917" i="55"/>
  <c r="O3918" i="55"/>
  <c r="P3918" i="55"/>
  <c r="Q3918" i="55"/>
  <c r="O3919" i="55"/>
  <c r="P3919" i="55"/>
  <c r="Q3919" i="55"/>
  <c r="O3920" i="55"/>
  <c r="P3920" i="55"/>
  <c r="Q3920" i="55"/>
  <c r="O3921" i="55"/>
  <c r="P3921" i="55"/>
  <c r="Q3921" i="55"/>
  <c r="O3922" i="55"/>
  <c r="P3922" i="55"/>
  <c r="Q3922" i="55"/>
  <c r="O3923" i="55"/>
  <c r="P3923" i="55"/>
  <c r="Q3923" i="55"/>
  <c r="O3924" i="55"/>
  <c r="P3924" i="55"/>
  <c r="Q3924" i="55"/>
  <c r="O3925" i="55"/>
  <c r="P3925" i="55"/>
  <c r="Q3925" i="55"/>
  <c r="O3926" i="55"/>
  <c r="P3926" i="55"/>
  <c r="Q3926" i="55"/>
  <c r="O3927" i="55"/>
  <c r="P3927" i="55"/>
  <c r="Q3927" i="55"/>
  <c r="O3928" i="55"/>
  <c r="P3928" i="55"/>
  <c r="Q3928" i="55"/>
  <c r="O3929" i="55"/>
  <c r="P3929" i="55"/>
  <c r="Q3929" i="55"/>
  <c r="O3930" i="55"/>
  <c r="P3930" i="55"/>
  <c r="Q3930" i="55"/>
  <c r="O3931" i="55"/>
  <c r="P3931" i="55"/>
  <c r="Q3931" i="55"/>
  <c r="O3932" i="55"/>
  <c r="P3932" i="55"/>
  <c r="Q3932" i="55"/>
  <c r="O3933" i="55"/>
  <c r="P3933" i="55"/>
  <c r="Q3933" i="55"/>
  <c r="O3934" i="55"/>
  <c r="P3934" i="55"/>
  <c r="Q3934" i="55"/>
  <c r="O3935" i="55"/>
  <c r="P3935" i="55"/>
  <c r="Q3935" i="55"/>
  <c r="O3936" i="55"/>
  <c r="P3936" i="55"/>
  <c r="Q3936" i="55"/>
  <c r="O3937" i="55"/>
  <c r="P3937" i="55"/>
  <c r="Q3937" i="55"/>
  <c r="O3938" i="55"/>
  <c r="P3938" i="55"/>
  <c r="Q3938" i="55"/>
  <c r="O3939" i="55"/>
  <c r="P3939" i="55"/>
  <c r="Q3939" i="55"/>
  <c r="O3940" i="55"/>
  <c r="P3940" i="55"/>
  <c r="Q3940" i="55"/>
  <c r="O3941" i="55"/>
  <c r="P3941" i="55"/>
  <c r="Q3941" i="55"/>
  <c r="O3942" i="55"/>
  <c r="P3942" i="55"/>
  <c r="Q3942" i="55"/>
  <c r="O3943" i="55"/>
  <c r="P3943" i="55"/>
  <c r="Q3943" i="55"/>
  <c r="O3944" i="55"/>
  <c r="P3944" i="55"/>
  <c r="Q3944" i="55"/>
  <c r="O3945" i="55"/>
  <c r="P3945" i="55"/>
  <c r="Q3945" i="55"/>
  <c r="O3946" i="55"/>
  <c r="P3946" i="55"/>
  <c r="Q3946" i="55"/>
  <c r="O3947" i="55"/>
  <c r="P3947" i="55"/>
  <c r="Q3947" i="55"/>
  <c r="O3948" i="55"/>
  <c r="P3948" i="55"/>
  <c r="Q3948" i="55"/>
  <c r="O3949" i="55"/>
  <c r="P3949" i="55"/>
  <c r="Q3949" i="55"/>
  <c r="O3950" i="55"/>
  <c r="P3950" i="55"/>
  <c r="Q3950" i="55"/>
  <c r="O3951" i="55"/>
  <c r="P3951" i="55"/>
  <c r="Q3951" i="55"/>
  <c r="O3952" i="55"/>
  <c r="P3952" i="55"/>
  <c r="Q3952" i="55"/>
  <c r="O3953" i="55"/>
  <c r="P3953" i="55"/>
  <c r="Q3953" i="55"/>
  <c r="O3954" i="55"/>
  <c r="P3954" i="55"/>
  <c r="Q3954" i="55"/>
  <c r="O3955" i="55"/>
  <c r="P3955" i="55"/>
  <c r="Q3955" i="55"/>
  <c r="O3956" i="55"/>
  <c r="P3956" i="55"/>
  <c r="Q3956" i="55"/>
  <c r="O3957" i="55"/>
  <c r="P3957" i="55"/>
  <c r="Q3957" i="55"/>
  <c r="O3958" i="55"/>
  <c r="P3958" i="55"/>
  <c r="Q3958" i="55"/>
  <c r="O3959" i="55"/>
  <c r="P3959" i="55"/>
  <c r="Q3959" i="55"/>
  <c r="O3960" i="55"/>
  <c r="P3960" i="55"/>
  <c r="Q3960" i="55"/>
  <c r="O3961" i="55"/>
  <c r="P3961" i="55"/>
  <c r="Q3961" i="55"/>
  <c r="O3962" i="55"/>
  <c r="P3962" i="55"/>
  <c r="Q3962" i="55"/>
  <c r="O3963" i="55"/>
  <c r="P3963" i="55"/>
  <c r="Q3963" i="55"/>
  <c r="O3964" i="55"/>
  <c r="P3964" i="55"/>
  <c r="Q3964" i="55"/>
  <c r="O3965" i="55"/>
  <c r="P3965" i="55"/>
  <c r="Q3965" i="55"/>
  <c r="O3966" i="55"/>
  <c r="P3966" i="55"/>
  <c r="Q3966" i="55"/>
  <c r="O3967" i="55"/>
  <c r="P3967" i="55"/>
  <c r="Q3967" i="55"/>
  <c r="O3968" i="55"/>
  <c r="P3968" i="55"/>
  <c r="Q3968" i="55"/>
  <c r="O3969" i="55"/>
  <c r="P3969" i="55"/>
  <c r="Q3969" i="55"/>
  <c r="O3970" i="55"/>
  <c r="P3970" i="55"/>
  <c r="Q3970" i="55"/>
  <c r="O3971" i="55"/>
  <c r="P3971" i="55"/>
  <c r="Q3971" i="55"/>
  <c r="O3972" i="55"/>
  <c r="P3972" i="55"/>
  <c r="Q3972" i="55"/>
  <c r="O3973" i="55"/>
  <c r="P3973" i="55"/>
  <c r="Q3973" i="55"/>
  <c r="O3974" i="55"/>
  <c r="P3974" i="55"/>
  <c r="Q3974" i="55"/>
  <c r="O3975" i="55"/>
  <c r="P3975" i="55"/>
  <c r="Q3975" i="55"/>
  <c r="O3976" i="55"/>
  <c r="P3976" i="55"/>
  <c r="Q3976" i="55"/>
  <c r="O3977" i="55"/>
  <c r="P3977" i="55"/>
  <c r="Q3977" i="55"/>
  <c r="O3978" i="55"/>
  <c r="P3978" i="55"/>
  <c r="Q3978" i="55"/>
  <c r="O3979" i="55"/>
  <c r="P3979" i="55"/>
  <c r="Q3979" i="55"/>
  <c r="O3980" i="55"/>
  <c r="P3980" i="55"/>
  <c r="Q3980" i="55"/>
  <c r="O3981" i="55"/>
  <c r="P3981" i="55"/>
  <c r="Q3981" i="55"/>
  <c r="O3982" i="55"/>
  <c r="P3982" i="55"/>
  <c r="Q3982" i="55"/>
  <c r="O3983" i="55"/>
  <c r="P3983" i="55"/>
  <c r="Q3983" i="55"/>
  <c r="O3984" i="55"/>
  <c r="P3984" i="55"/>
  <c r="Q3984" i="55"/>
  <c r="O3985" i="55"/>
  <c r="P3985" i="55"/>
  <c r="Q3985" i="55"/>
  <c r="O3986" i="55"/>
  <c r="P3986" i="55"/>
  <c r="Q3986" i="55"/>
  <c r="O3987" i="55"/>
  <c r="P3987" i="55"/>
  <c r="Q3987" i="55"/>
  <c r="O3988" i="55"/>
  <c r="P3988" i="55"/>
  <c r="Q3988" i="55"/>
  <c r="O3989" i="55"/>
  <c r="P3989" i="55"/>
  <c r="Q3989" i="55"/>
  <c r="O3990" i="55"/>
  <c r="P3990" i="55"/>
  <c r="Q3990" i="55"/>
  <c r="O3991" i="55"/>
  <c r="P3991" i="55"/>
  <c r="Q3991" i="55"/>
  <c r="O3992" i="55"/>
  <c r="P3992" i="55"/>
  <c r="Q3992" i="55"/>
  <c r="O3993" i="55"/>
  <c r="P3993" i="55"/>
  <c r="Q3993" i="55"/>
  <c r="O3994" i="55"/>
  <c r="P3994" i="55"/>
  <c r="Q3994" i="55"/>
  <c r="O3995" i="55"/>
  <c r="P3995" i="55"/>
  <c r="Q3995" i="55"/>
  <c r="O3996" i="55"/>
  <c r="P3996" i="55"/>
  <c r="Q3996" i="55"/>
  <c r="O3997" i="55"/>
  <c r="P3997" i="55"/>
  <c r="Q3997" i="55"/>
  <c r="O3998" i="55"/>
  <c r="P3998" i="55"/>
  <c r="Q3998" i="55"/>
  <c r="O3999" i="55"/>
  <c r="P3999" i="55"/>
  <c r="Q3999" i="55"/>
  <c r="O4000" i="55"/>
  <c r="P4000" i="55"/>
  <c r="Q4000" i="55"/>
  <c r="O4001" i="55"/>
  <c r="P4001" i="55"/>
  <c r="Q4001" i="55"/>
  <c r="O4002" i="55"/>
  <c r="P4002" i="55"/>
  <c r="Q4002" i="55"/>
  <c r="O4003" i="55"/>
  <c r="P4003" i="55"/>
  <c r="Q4003" i="55"/>
  <c r="O4004" i="55"/>
  <c r="P4004" i="55"/>
  <c r="Q4004" i="55"/>
  <c r="O4005" i="55"/>
  <c r="P4005" i="55"/>
  <c r="Q4005" i="55"/>
  <c r="O4006" i="55"/>
  <c r="P4006" i="55"/>
  <c r="Q4006" i="55"/>
  <c r="O4007" i="55"/>
  <c r="P4007" i="55"/>
  <c r="Q4007" i="55"/>
  <c r="O4008" i="55"/>
  <c r="P4008" i="55"/>
  <c r="Q4008" i="55"/>
  <c r="O4009" i="55"/>
  <c r="P4009" i="55"/>
  <c r="Q4009" i="55"/>
  <c r="O4010" i="55"/>
  <c r="P4010" i="55"/>
  <c r="Q4010" i="55"/>
  <c r="O4011" i="55"/>
  <c r="P4011" i="55"/>
  <c r="Q4011" i="55"/>
  <c r="O4012" i="55"/>
  <c r="P4012" i="55"/>
  <c r="Q4012" i="55"/>
  <c r="O4013" i="55"/>
  <c r="P4013" i="55"/>
  <c r="Q4013" i="55"/>
  <c r="O4014" i="55"/>
  <c r="P4014" i="55"/>
  <c r="Q4014" i="55"/>
  <c r="O4015" i="55"/>
  <c r="P4015" i="55"/>
  <c r="Q4015" i="55"/>
  <c r="O4016" i="55"/>
  <c r="P4016" i="55"/>
  <c r="Q4016" i="55"/>
  <c r="O4017" i="55"/>
  <c r="P4017" i="55"/>
  <c r="Q4017" i="55"/>
  <c r="O4018" i="55"/>
  <c r="P4018" i="55"/>
  <c r="Q4018" i="55"/>
  <c r="O4019" i="55"/>
  <c r="P4019" i="55"/>
  <c r="Q4019" i="55"/>
  <c r="O4020" i="55"/>
  <c r="P4020" i="55"/>
  <c r="Q4020" i="55"/>
  <c r="O4021" i="55"/>
  <c r="P4021" i="55"/>
  <c r="Q4021" i="55"/>
  <c r="O4022" i="55"/>
  <c r="P4022" i="55"/>
  <c r="Q4022" i="55"/>
  <c r="O4023" i="55"/>
  <c r="P4023" i="55"/>
  <c r="Q4023" i="55"/>
  <c r="O4024" i="55"/>
  <c r="P4024" i="55"/>
  <c r="Q4024" i="55"/>
  <c r="O4025" i="55"/>
  <c r="P4025" i="55"/>
  <c r="Q4025" i="55"/>
  <c r="O4026" i="55"/>
  <c r="P4026" i="55"/>
  <c r="Q4026" i="55"/>
  <c r="O4027" i="55"/>
  <c r="P4027" i="55"/>
  <c r="Q4027" i="55"/>
  <c r="O4028" i="55"/>
  <c r="P4028" i="55"/>
  <c r="Q4028" i="55"/>
  <c r="O4029" i="55"/>
  <c r="P4029" i="55"/>
  <c r="Q4029" i="55"/>
  <c r="O4030" i="55"/>
  <c r="P4030" i="55"/>
  <c r="Q4030" i="55"/>
  <c r="O4031" i="55"/>
  <c r="P4031" i="55"/>
  <c r="Q4031" i="55"/>
  <c r="O4032" i="55"/>
  <c r="P4032" i="55"/>
  <c r="Q4032" i="55"/>
  <c r="O4033" i="55"/>
  <c r="P4033" i="55"/>
  <c r="Q4033" i="55"/>
  <c r="O4034" i="55"/>
  <c r="P4034" i="55"/>
  <c r="Q4034" i="55"/>
  <c r="O4035" i="55"/>
  <c r="P4035" i="55"/>
  <c r="Q4035" i="55"/>
  <c r="O4036" i="55"/>
  <c r="P4036" i="55"/>
  <c r="Q4036" i="55"/>
  <c r="O4037" i="55"/>
  <c r="P4037" i="55"/>
  <c r="Q4037" i="55"/>
  <c r="O4038" i="55"/>
  <c r="P4038" i="55"/>
  <c r="Q4038" i="55"/>
  <c r="O4039" i="55"/>
  <c r="P4039" i="55"/>
  <c r="Q4039" i="55"/>
  <c r="O4040" i="55"/>
  <c r="P4040" i="55"/>
  <c r="Q4040" i="55"/>
  <c r="O4041" i="55"/>
  <c r="P4041" i="55"/>
  <c r="Q4041" i="55"/>
  <c r="O4042" i="55"/>
  <c r="P4042" i="55"/>
  <c r="Q4042" i="55"/>
  <c r="O4043" i="55"/>
  <c r="P4043" i="55"/>
  <c r="Q4043" i="55"/>
  <c r="O4044" i="55"/>
  <c r="P4044" i="55"/>
  <c r="Q4044" i="55"/>
  <c r="O4045" i="55"/>
  <c r="P4045" i="55"/>
  <c r="Q4045" i="55"/>
  <c r="O4046" i="55"/>
  <c r="P4046" i="55"/>
  <c r="Q4046" i="55"/>
  <c r="O4047" i="55"/>
  <c r="P4047" i="55"/>
  <c r="Q4047" i="55"/>
  <c r="O4048" i="55"/>
  <c r="P4048" i="55"/>
  <c r="Q4048" i="55"/>
  <c r="O4049" i="55"/>
  <c r="P4049" i="55"/>
  <c r="Q4049" i="55"/>
  <c r="O4050" i="55"/>
  <c r="P4050" i="55"/>
  <c r="Q4050" i="55"/>
  <c r="O4051" i="55"/>
  <c r="P4051" i="55"/>
  <c r="Q4051" i="55"/>
  <c r="O4052" i="55"/>
  <c r="P4052" i="55"/>
  <c r="Q4052" i="55"/>
  <c r="O4053" i="55"/>
  <c r="P4053" i="55"/>
  <c r="Q4053" i="55"/>
  <c r="O4054" i="55"/>
  <c r="P4054" i="55"/>
  <c r="Q4054" i="55"/>
  <c r="O4055" i="55"/>
  <c r="P4055" i="55"/>
  <c r="Q4055" i="55"/>
  <c r="O4056" i="55"/>
  <c r="P4056" i="55"/>
  <c r="Q4056" i="55"/>
  <c r="O4057" i="55"/>
  <c r="P4057" i="55"/>
  <c r="Q4057" i="55"/>
  <c r="O4058" i="55"/>
  <c r="P4058" i="55"/>
  <c r="Q4058" i="55"/>
  <c r="O4059" i="55"/>
  <c r="P4059" i="55"/>
  <c r="Q4059" i="55"/>
  <c r="O4060" i="55"/>
  <c r="P4060" i="55"/>
  <c r="Q4060" i="55"/>
  <c r="O4061" i="55"/>
  <c r="P4061" i="55"/>
  <c r="Q4061" i="55"/>
  <c r="O4062" i="55"/>
  <c r="P4062" i="55"/>
  <c r="Q4062" i="55"/>
  <c r="O4063" i="55"/>
  <c r="P4063" i="55"/>
  <c r="Q4063" i="55"/>
  <c r="O4064" i="55"/>
  <c r="P4064" i="55"/>
  <c r="Q4064" i="55"/>
  <c r="O4065" i="55"/>
  <c r="P4065" i="55"/>
  <c r="Q4065" i="55"/>
  <c r="O4066" i="55"/>
  <c r="P4066" i="55"/>
  <c r="Q4066" i="55"/>
  <c r="O4067" i="55"/>
  <c r="P4067" i="55"/>
  <c r="Q4067" i="55"/>
  <c r="O4068" i="55"/>
  <c r="P4068" i="55"/>
  <c r="Q4068" i="55"/>
  <c r="O4069" i="55"/>
  <c r="P4069" i="55"/>
  <c r="Q4069" i="55"/>
  <c r="O4070" i="55"/>
  <c r="P4070" i="55"/>
  <c r="Q4070" i="55"/>
  <c r="O4071" i="55"/>
  <c r="P4071" i="55"/>
  <c r="Q4071" i="55"/>
  <c r="O4072" i="55"/>
  <c r="P4072" i="55"/>
  <c r="Q4072" i="55"/>
  <c r="O4073" i="55"/>
  <c r="P4073" i="55"/>
  <c r="Q4073" i="55"/>
  <c r="O4074" i="55"/>
  <c r="P4074" i="55"/>
  <c r="Q4074" i="55"/>
  <c r="O4075" i="55"/>
  <c r="P4075" i="55"/>
  <c r="Q4075" i="55"/>
  <c r="O4076" i="55"/>
  <c r="P4076" i="55"/>
  <c r="Q4076" i="55"/>
  <c r="O4077" i="55"/>
  <c r="P4077" i="55"/>
  <c r="Q4077" i="55"/>
  <c r="O4078" i="55"/>
  <c r="P4078" i="55"/>
  <c r="Q4078" i="55"/>
  <c r="O4079" i="55"/>
  <c r="P4079" i="55"/>
  <c r="Q4079" i="55"/>
  <c r="O4080" i="55"/>
  <c r="P4080" i="55"/>
  <c r="Q4080" i="55"/>
  <c r="O4081" i="55"/>
  <c r="P4081" i="55"/>
  <c r="Q4081" i="55"/>
  <c r="O4082" i="55"/>
  <c r="P4082" i="55"/>
  <c r="Q4082" i="55"/>
  <c r="O4083" i="55"/>
  <c r="P4083" i="55"/>
  <c r="Q4083" i="55"/>
  <c r="O4084" i="55"/>
  <c r="P4084" i="55"/>
  <c r="Q4084" i="55"/>
  <c r="O4085" i="55"/>
  <c r="P4085" i="55"/>
  <c r="Q4085" i="55"/>
  <c r="O4086" i="55"/>
  <c r="P4086" i="55"/>
  <c r="Q4086" i="55"/>
  <c r="O4087" i="55"/>
  <c r="P4087" i="55"/>
  <c r="Q4087" i="55"/>
  <c r="O4088" i="55"/>
  <c r="P4088" i="55"/>
  <c r="Q4088" i="55"/>
  <c r="O4089" i="55"/>
  <c r="P4089" i="55"/>
  <c r="Q4089" i="55"/>
  <c r="O4090" i="55"/>
  <c r="P4090" i="55"/>
  <c r="Q4090" i="55"/>
  <c r="O4091" i="55"/>
  <c r="P4091" i="55"/>
  <c r="Q4091" i="55"/>
  <c r="O4092" i="55"/>
  <c r="P4092" i="55"/>
  <c r="Q4092" i="55"/>
  <c r="O4093" i="55"/>
  <c r="P4093" i="55"/>
  <c r="Q4093" i="55"/>
  <c r="O4094" i="55"/>
  <c r="P4094" i="55"/>
  <c r="Q4094" i="55"/>
  <c r="O4095" i="55"/>
  <c r="P4095" i="55"/>
  <c r="Q4095" i="55"/>
  <c r="O4096" i="55"/>
  <c r="P4096" i="55"/>
  <c r="Q4096" i="55"/>
  <c r="O4097" i="55"/>
  <c r="P4097" i="55"/>
  <c r="Q4097" i="55"/>
  <c r="O4098" i="55"/>
  <c r="P4098" i="55"/>
  <c r="Q4098" i="55"/>
  <c r="O4099" i="55"/>
  <c r="P4099" i="55"/>
  <c r="Q4099" i="55"/>
  <c r="O4100" i="55"/>
  <c r="P4100" i="55"/>
  <c r="Q4100" i="55"/>
  <c r="O4101" i="55"/>
  <c r="P4101" i="55"/>
  <c r="Q4101" i="55"/>
  <c r="O4102" i="55"/>
  <c r="P4102" i="55"/>
  <c r="Q4102" i="55"/>
  <c r="O4103" i="55"/>
  <c r="P4103" i="55"/>
  <c r="Q4103" i="55"/>
  <c r="O4104" i="55"/>
  <c r="P4104" i="55"/>
  <c r="Q4104" i="55"/>
  <c r="O4105" i="55"/>
  <c r="P4105" i="55"/>
  <c r="Q4105" i="55"/>
  <c r="O4106" i="55"/>
  <c r="P4106" i="55"/>
  <c r="Q4106" i="55"/>
  <c r="O4107" i="55"/>
  <c r="P4107" i="55"/>
  <c r="Q4107" i="55"/>
  <c r="O4108" i="55"/>
  <c r="P4108" i="55"/>
  <c r="Q4108" i="55"/>
  <c r="O4109" i="55"/>
  <c r="P4109" i="55"/>
  <c r="Q4109" i="55"/>
  <c r="O4110" i="55"/>
  <c r="P4110" i="55"/>
  <c r="Q4110" i="55"/>
  <c r="O4111" i="55"/>
  <c r="P4111" i="55"/>
  <c r="Q4111" i="55"/>
  <c r="O4112" i="55"/>
  <c r="P4112" i="55"/>
  <c r="Q4112" i="55"/>
  <c r="O4113" i="55"/>
  <c r="P4113" i="55"/>
  <c r="Q4113" i="55"/>
  <c r="O4114" i="55"/>
  <c r="P4114" i="55"/>
  <c r="Q4114" i="55"/>
  <c r="O4115" i="55"/>
  <c r="P4115" i="55"/>
  <c r="Q4115" i="55"/>
  <c r="O4116" i="55"/>
  <c r="P4116" i="55"/>
  <c r="Q4116" i="55"/>
  <c r="O4117" i="55"/>
  <c r="P4117" i="55"/>
  <c r="Q4117" i="55"/>
  <c r="O4118" i="55"/>
  <c r="P4118" i="55"/>
  <c r="Q4118" i="55"/>
  <c r="O4119" i="55"/>
  <c r="P4119" i="55"/>
  <c r="Q4119" i="55"/>
  <c r="O4120" i="55"/>
  <c r="P4120" i="55"/>
  <c r="Q4120" i="55"/>
  <c r="O4121" i="55"/>
  <c r="P4121" i="55"/>
  <c r="Q4121" i="55"/>
  <c r="O4122" i="55"/>
  <c r="P4122" i="55"/>
  <c r="Q4122" i="55"/>
  <c r="O4123" i="55"/>
  <c r="P4123" i="55"/>
  <c r="Q4123" i="55"/>
  <c r="O4124" i="55"/>
  <c r="P4124" i="55"/>
  <c r="Q4124" i="55"/>
  <c r="O4125" i="55"/>
  <c r="P4125" i="55"/>
  <c r="Q4125" i="55"/>
  <c r="O4126" i="55"/>
  <c r="P4126" i="55"/>
  <c r="Q4126" i="55"/>
  <c r="O4127" i="55"/>
  <c r="P4127" i="55"/>
  <c r="Q4127" i="55"/>
  <c r="O4128" i="55"/>
  <c r="P4128" i="55"/>
  <c r="Q4128" i="55"/>
  <c r="O4129" i="55"/>
  <c r="P4129" i="55"/>
  <c r="Q4129" i="55"/>
  <c r="O4130" i="55"/>
  <c r="P4130" i="55"/>
  <c r="Q4130" i="55"/>
  <c r="O4131" i="55"/>
  <c r="P4131" i="55"/>
  <c r="Q4131" i="55"/>
  <c r="O4132" i="55"/>
  <c r="P4132" i="55"/>
  <c r="Q4132" i="55"/>
  <c r="O4133" i="55"/>
  <c r="P4133" i="55"/>
  <c r="Q4133" i="55"/>
  <c r="O4134" i="55"/>
  <c r="P4134" i="55"/>
  <c r="Q4134" i="55"/>
  <c r="O4135" i="55"/>
  <c r="P4135" i="55"/>
  <c r="Q4135" i="55"/>
  <c r="O4136" i="55"/>
  <c r="P4136" i="55"/>
  <c r="Q4136" i="55"/>
  <c r="O4137" i="55"/>
  <c r="P4137" i="55"/>
  <c r="Q4137" i="55"/>
  <c r="O4138" i="55"/>
  <c r="P4138" i="55"/>
  <c r="Q4138" i="55"/>
  <c r="O4139" i="55"/>
  <c r="P4139" i="55"/>
  <c r="Q4139" i="55"/>
  <c r="O4140" i="55"/>
  <c r="P4140" i="55"/>
  <c r="Q4140" i="55"/>
  <c r="O4141" i="55"/>
  <c r="P4141" i="55"/>
  <c r="Q4141" i="55"/>
  <c r="O4142" i="55"/>
  <c r="P4142" i="55"/>
  <c r="Q4142" i="55"/>
  <c r="O4143" i="55"/>
  <c r="P4143" i="55"/>
  <c r="Q4143" i="55"/>
  <c r="O4144" i="55"/>
  <c r="P4144" i="55"/>
  <c r="Q4144" i="55"/>
  <c r="O4145" i="55"/>
  <c r="P4145" i="55"/>
  <c r="Q4145" i="55"/>
  <c r="O4146" i="55"/>
  <c r="P4146" i="55"/>
  <c r="Q4146" i="55"/>
  <c r="O4147" i="55"/>
  <c r="P4147" i="55"/>
  <c r="Q4147" i="55"/>
  <c r="O4148" i="55"/>
  <c r="P4148" i="55"/>
  <c r="Q4148" i="55"/>
  <c r="O4149" i="55"/>
  <c r="P4149" i="55"/>
  <c r="Q4149" i="55"/>
  <c r="O4150" i="55"/>
  <c r="P4150" i="55"/>
  <c r="Q4150" i="55"/>
  <c r="O4151" i="55"/>
  <c r="P4151" i="55"/>
  <c r="Q4151" i="55"/>
  <c r="O4152" i="55"/>
  <c r="P4152" i="55"/>
  <c r="Q4152" i="55"/>
  <c r="O4153" i="55"/>
  <c r="P4153" i="55"/>
  <c r="Q4153" i="55"/>
  <c r="O4154" i="55"/>
  <c r="P4154" i="55"/>
  <c r="Q4154" i="55"/>
  <c r="O4155" i="55"/>
  <c r="P4155" i="55"/>
  <c r="Q4155" i="55"/>
  <c r="O4156" i="55"/>
  <c r="P4156" i="55"/>
  <c r="Q4156" i="55"/>
  <c r="O4157" i="55"/>
  <c r="P4157" i="55"/>
  <c r="Q4157" i="55"/>
  <c r="O4158" i="55"/>
  <c r="P4158" i="55"/>
  <c r="Q4158" i="55"/>
  <c r="O4159" i="55"/>
  <c r="P4159" i="55"/>
  <c r="Q4159" i="55"/>
  <c r="O4160" i="55"/>
  <c r="P4160" i="55"/>
  <c r="Q4160" i="55"/>
  <c r="O4161" i="55"/>
  <c r="P4161" i="55"/>
  <c r="Q4161" i="55"/>
  <c r="O4162" i="55"/>
  <c r="P4162" i="55"/>
  <c r="Q4162" i="55"/>
  <c r="O4163" i="55"/>
  <c r="P4163" i="55"/>
  <c r="Q4163" i="55"/>
  <c r="O4164" i="55"/>
  <c r="P4164" i="55"/>
  <c r="Q4164" i="55"/>
  <c r="O4165" i="55"/>
  <c r="P4165" i="55"/>
  <c r="Q4165" i="55"/>
  <c r="O4166" i="55"/>
  <c r="P4166" i="55"/>
  <c r="Q4166" i="55"/>
  <c r="O4167" i="55"/>
  <c r="P4167" i="55"/>
  <c r="Q4167" i="55"/>
  <c r="O4168" i="55"/>
  <c r="P4168" i="55"/>
  <c r="Q4168" i="55"/>
  <c r="O4169" i="55"/>
  <c r="P4169" i="55"/>
  <c r="Q4169" i="55"/>
  <c r="O4170" i="55"/>
  <c r="P4170" i="55"/>
  <c r="Q4170" i="55"/>
  <c r="O4171" i="55"/>
  <c r="P4171" i="55"/>
  <c r="Q4171" i="55"/>
  <c r="O4172" i="55"/>
  <c r="P4172" i="55"/>
  <c r="Q4172" i="55"/>
  <c r="O4173" i="55"/>
  <c r="P4173" i="55"/>
  <c r="Q4173" i="55"/>
  <c r="O4174" i="55"/>
  <c r="P4174" i="55"/>
  <c r="Q4174" i="55"/>
  <c r="O4175" i="55"/>
  <c r="P4175" i="55"/>
  <c r="Q4175" i="55"/>
  <c r="O4176" i="55"/>
  <c r="P4176" i="55"/>
  <c r="Q4176" i="55"/>
  <c r="O4177" i="55"/>
  <c r="P4177" i="55"/>
  <c r="Q4177" i="55"/>
  <c r="O4178" i="55"/>
  <c r="P4178" i="55"/>
  <c r="Q4178" i="55"/>
  <c r="O4179" i="55"/>
  <c r="P4179" i="55"/>
  <c r="Q4179" i="55"/>
  <c r="O4180" i="55"/>
  <c r="P4180" i="55"/>
  <c r="Q4180" i="55"/>
  <c r="O4181" i="55"/>
  <c r="P4181" i="55"/>
  <c r="Q4181" i="55"/>
  <c r="O4182" i="55"/>
  <c r="P4182" i="55"/>
  <c r="Q4182" i="55"/>
  <c r="O4183" i="55"/>
  <c r="P4183" i="55"/>
  <c r="Q4183" i="55"/>
  <c r="O4184" i="55"/>
  <c r="P4184" i="55"/>
  <c r="Q4184" i="55"/>
  <c r="O4185" i="55"/>
  <c r="P4185" i="55"/>
  <c r="Q4185" i="55"/>
  <c r="O4186" i="55"/>
  <c r="P4186" i="55"/>
  <c r="Q4186" i="55"/>
  <c r="O4187" i="55"/>
  <c r="P4187" i="55"/>
  <c r="Q4187" i="55"/>
  <c r="O4188" i="55"/>
  <c r="P4188" i="55"/>
  <c r="Q4188" i="55"/>
  <c r="O4189" i="55"/>
  <c r="P4189" i="55"/>
  <c r="Q4189" i="55"/>
  <c r="O4190" i="55"/>
  <c r="P4190" i="55"/>
  <c r="Q4190" i="55"/>
  <c r="O4191" i="55"/>
  <c r="P4191" i="55"/>
  <c r="Q4191" i="55"/>
  <c r="O4192" i="55"/>
  <c r="P4192" i="55"/>
  <c r="Q4192" i="55"/>
  <c r="O4193" i="55"/>
  <c r="P4193" i="55"/>
  <c r="Q4193" i="55"/>
  <c r="O4194" i="55"/>
  <c r="P4194" i="55"/>
  <c r="Q4194" i="55"/>
  <c r="O4195" i="55"/>
  <c r="P4195" i="55"/>
  <c r="Q4195" i="55"/>
  <c r="O4196" i="55"/>
  <c r="P4196" i="55"/>
  <c r="Q4196" i="55"/>
  <c r="O4197" i="55"/>
  <c r="P4197" i="55"/>
  <c r="Q4197" i="55"/>
  <c r="O4198" i="55"/>
  <c r="P4198" i="55"/>
  <c r="Q4198" i="55"/>
  <c r="O4199" i="55"/>
  <c r="P4199" i="55"/>
  <c r="Q4199" i="55"/>
  <c r="O4200" i="55"/>
  <c r="P4200" i="55"/>
  <c r="Q4200" i="55"/>
  <c r="O4201" i="55"/>
  <c r="P4201" i="55"/>
  <c r="Q4201" i="55"/>
  <c r="O4202" i="55"/>
  <c r="P4202" i="55"/>
  <c r="Q4202" i="55"/>
  <c r="O4203" i="55"/>
  <c r="P4203" i="55"/>
  <c r="Q4203" i="55"/>
  <c r="O4204" i="55"/>
  <c r="P4204" i="55"/>
  <c r="Q4204" i="55"/>
  <c r="O4205" i="55"/>
  <c r="P4205" i="55"/>
  <c r="Q4205" i="55"/>
  <c r="O4206" i="55"/>
  <c r="P4206" i="55"/>
  <c r="Q4206" i="55"/>
  <c r="O4207" i="55"/>
  <c r="P4207" i="55"/>
  <c r="Q4207" i="55"/>
  <c r="O4208" i="55"/>
  <c r="P4208" i="55"/>
  <c r="Q4208" i="55"/>
  <c r="O4209" i="55"/>
  <c r="P4209" i="55"/>
  <c r="Q4209" i="55"/>
  <c r="O4210" i="55"/>
  <c r="P4210" i="55"/>
  <c r="Q4210" i="55"/>
  <c r="O4211" i="55"/>
  <c r="P4211" i="55"/>
  <c r="Q4211" i="55"/>
  <c r="O4212" i="55"/>
  <c r="P4212" i="55"/>
  <c r="Q4212" i="55"/>
  <c r="O4213" i="55"/>
  <c r="P4213" i="55"/>
  <c r="Q4213" i="55"/>
  <c r="O4214" i="55"/>
  <c r="P4214" i="55"/>
  <c r="Q4214" i="55"/>
  <c r="O4215" i="55"/>
  <c r="P4215" i="55"/>
  <c r="Q4215" i="55"/>
  <c r="O4216" i="55"/>
  <c r="P4216" i="55"/>
  <c r="Q4216" i="55"/>
  <c r="O4217" i="55"/>
  <c r="P4217" i="55"/>
  <c r="Q4217" i="55"/>
  <c r="O4218" i="55"/>
  <c r="P4218" i="55"/>
  <c r="Q4218" i="55"/>
  <c r="O4219" i="55"/>
  <c r="P4219" i="55"/>
  <c r="Q4219" i="55"/>
  <c r="O4220" i="55"/>
  <c r="P4220" i="55"/>
  <c r="Q4220" i="55"/>
  <c r="O4221" i="55"/>
  <c r="P4221" i="55"/>
  <c r="Q4221" i="55"/>
  <c r="O4222" i="55"/>
  <c r="P4222" i="55"/>
  <c r="Q4222" i="55"/>
  <c r="O4223" i="55"/>
  <c r="P4223" i="55"/>
  <c r="Q4223" i="55"/>
  <c r="O4224" i="55"/>
  <c r="P4224" i="55"/>
  <c r="Q4224" i="55"/>
  <c r="O4225" i="55"/>
  <c r="P4225" i="55"/>
  <c r="Q4225" i="55"/>
  <c r="O4226" i="55"/>
  <c r="P4226" i="55"/>
  <c r="Q4226" i="55"/>
  <c r="O4227" i="55"/>
  <c r="P4227" i="55"/>
  <c r="Q4227" i="55"/>
  <c r="O4228" i="55"/>
  <c r="P4228" i="55"/>
  <c r="Q4228" i="55"/>
  <c r="O4229" i="55"/>
  <c r="P4229" i="55"/>
  <c r="Q4229" i="55"/>
  <c r="O4230" i="55"/>
  <c r="P4230" i="55"/>
  <c r="Q4230" i="55"/>
  <c r="O4231" i="55"/>
  <c r="P4231" i="55"/>
  <c r="Q4231" i="55"/>
  <c r="O4232" i="55"/>
  <c r="P4232" i="55"/>
  <c r="Q4232" i="55"/>
  <c r="O4233" i="55"/>
  <c r="P4233" i="55"/>
  <c r="Q4233" i="55"/>
  <c r="O4234" i="55"/>
  <c r="P4234" i="55"/>
  <c r="Q4234" i="55"/>
  <c r="O4235" i="55"/>
  <c r="P4235" i="55"/>
  <c r="Q4235" i="55"/>
  <c r="O4236" i="55"/>
  <c r="P4236" i="55"/>
  <c r="Q4236" i="55"/>
  <c r="O4237" i="55"/>
  <c r="P4237" i="55"/>
  <c r="Q4237" i="55"/>
  <c r="O4238" i="55"/>
  <c r="P4238" i="55"/>
  <c r="Q4238" i="55"/>
  <c r="O4239" i="55"/>
  <c r="P4239" i="55"/>
  <c r="Q4239" i="55"/>
  <c r="O4240" i="55"/>
  <c r="P4240" i="55"/>
  <c r="Q4240" i="55"/>
  <c r="Q1124" i="53" l="1"/>
  <c r="I44" i="44" l="1"/>
  <c r="I46" i="44"/>
  <c r="I43" i="44" l="1"/>
  <c r="I45" i="44"/>
  <c r="Q5" i="53"/>
  <c r="Q6" i="53"/>
  <c r="Q7" i="53"/>
  <c r="Q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Q186" i="53"/>
  <c r="Q187" i="53"/>
  <c r="Q188" i="53"/>
  <c r="Q189" i="53"/>
  <c r="Q190" i="53"/>
  <c r="Q191" i="53"/>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4" i="53"/>
  <c r="Q265" i="53"/>
  <c r="Q266" i="53"/>
  <c r="Q267" i="53"/>
  <c r="Q268" i="53"/>
  <c r="Q269" i="53"/>
  <c r="Q270" i="53"/>
  <c r="Q271" i="53"/>
  <c r="Q272" i="53"/>
  <c r="Q273" i="53"/>
  <c r="Q274" i="53"/>
  <c r="Q275" i="53"/>
  <c r="Q276" i="53"/>
  <c r="Q277" i="53"/>
  <c r="Q278" i="53"/>
  <c r="Q279" i="53"/>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5" i="53"/>
  <c r="Q976" i="53"/>
  <c r="Q977" i="53"/>
  <c r="Q978" i="53"/>
  <c r="Q979" i="53"/>
  <c r="Q980" i="53"/>
  <c r="Q981" i="53"/>
  <c r="Q982"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39" i="53"/>
  <c r="Q1040" i="53"/>
  <c r="Q1041" i="53"/>
  <c r="Q1042" i="53"/>
  <c r="Q1043" i="53"/>
  <c r="Q1044" i="53"/>
  <c r="Q1045" i="53"/>
  <c r="Q1046" i="53"/>
  <c r="Q1047" i="53"/>
  <c r="Q1048" i="53"/>
  <c r="Q1049" i="53"/>
  <c r="Q1050" i="53"/>
  <c r="Q1051" i="53"/>
  <c r="Q1052" i="53"/>
  <c r="Q1053" i="53"/>
  <c r="Q1054" i="53"/>
  <c r="Q1055" i="53"/>
  <c r="Q1056" i="53"/>
  <c r="Q1057" i="53"/>
  <c r="Q1058" i="53"/>
  <c r="Q1059" i="53"/>
  <c r="Q1060" i="53"/>
  <c r="Q1061" i="53"/>
  <c r="Q1062" i="53"/>
  <c r="Q1063" i="53"/>
  <c r="Q1064" i="53"/>
  <c r="Q1065" i="53"/>
  <c r="Q1066" i="53"/>
  <c r="Q1067" i="53"/>
  <c r="Q1068" i="53"/>
  <c r="Q1069" i="53"/>
  <c r="Q1070" i="53"/>
  <c r="Q1071" i="53"/>
  <c r="Q1072" i="53"/>
  <c r="Q1073" i="53"/>
  <c r="Q1074" i="53"/>
  <c r="Q1075" i="53"/>
  <c r="Q1076" i="53"/>
  <c r="Q1077" i="53"/>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l="1"/>
  <c r="Q769" i="33" l="1"/>
  <c r="Q770" i="33"/>
  <c r="Q771" i="33"/>
  <c r="I48" i="44" l="1"/>
  <c r="Q1550" i="33" l="1"/>
  <c r="Q759" i="33"/>
  <c r="Q8" i="33"/>
  <c r="Q5" i="33"/>
  <c r="Q6" i="33"/>
  <c r="Q7" i="33"/>
  <c r="Q9" i="33"/>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48" i="33"/>
  <c r="Q549" i="33"/>
  <c r="Q550" i="33"/>
  <c r="Q551" i="33"/>
  <c r="Q552" i="33"/>
  <c r="Q553" i="33"/>
  <c r="Q554" i="33"/>
  <c r="Q555" i="33"/>
  <c r="Q556" i="33"/>
  <c r="Q557" i="33"/>
  <c r="Q558"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60" i="33"/>
  <c r="Q761" i="33"/>
  <c r="Q762" i="33"/>
  <c r="Q763" i="33"/>
  <c r="Q764" i="33"/>
  <c r="Q2285" i="33"/>
  <c r="Q2284" i="33"/>
  <c r="Q2283" i="33"/>
  <c r="Q2282" i="33"/>
  <c r="Q2281" i="33"/>
  <c r="Q2280" i="33"/>
  <c r="Q2279" i="33"/>
  <c r="Q2278" i="33"/>
  <c r="Q2277" i="33"/>
  <c r="Q2276" i="33"/>
  <c r="Q2275" i="33"/>
  <c r="Q2274" i="33"/>
  <c r="Q2273" i="33"/>
  <c r="Q2272" i="33"/>
  <c r="Q2271" i="33"/>
  <c r="Q2270" i="33"/>
  <c r="Q2269" i="33"/>
  <c r="Q2268" i="33"/>
  <c r="Q2267" i="33"/>
  <c r="Q2266" i="33"/>
  <c r="Q2265" i="33"/>
  <c r="Q2264" i="33"/>
  <c r="Q2263" i="33"/>
  <c r="Q2262" i="33"/>
  <c r="Q2261" i="33"/>
  <c r="Q2260" i="33"/>
  <c r="Q2259" i="33"/>
  <c r="Q2258" i="33"/>
  <c r="Q2257" i="33"/>
  <c r="Q2256" i="33"/>
  <c r="Q2255" i="33"/>
  <c r="Q2254" i="33"/>
  <c r="Q2253" i="33"/>
  <c r="Q2252" i="33"/>
  <c r="Q2251" i="33"/>
  <c r="Q2250" i="33"/>
  <c r="Q2249" i="33"/>
  <c r="Q2248" i="33"/>
  <c r="Q2247" i="33"/>
  <c r="Q2246" i="33"/>
  <c r="Q2245" i="33"/>
  <c r="Q2244" i="33"/>
  <c r="Q2243" i="33"/>
  <c r="Q2242" i="33"/>
  <c r="Q2241" i="33"/>
  <c r="Q2240" i="33"/>
  <c r="Q2239" i="33"/>
  <c r="Q2238" i="33"/>
  <c r="Q2237" i="33"/>
  <c r="Q2236" i="33"/>
  <c r="Q2235" i="33"/>
  <c r="Q2234" i="33"/>
  <c r="Q2233" i="33"/>
  <c r="Q2232" i="33"/>
  <c r="Q2231" i="33"/>
  <c r="Q2230" i="33"/>
  <c r="Q2229" i="33"/>
  <c r="Q2228" i="33"/>
  <c r="Q2227" i="33"/>
  <c r="Q2226" i="33"/>
  <c r="Q2225" i="33"/>
  <c r="Q2224" i="33"/>
  <c r="Q2223" i="33"/>
  <c r="Q2222" i="33"/>
  <c r="Q2221" i="33"/>
  <c r="Q2220" i="33"/>
  <c r="Q2219" i="33"/>
  <c r="Q2218" i="33"/>
  <c r="Q2217" i="33"/>
  <c r="Q2216" i="33"/>
  <c r="Q2215" i="33"/>
  <c r="Q2214" i="33"/>
  <c r="Q2213" i="33"/>
  <c r="Q2212" i="33"/>
  <c r="Q2211" i="33"/>
  <c r="Q2210" i="33"/>
  <c r="Q2209" i="33"/>
  <c r="Q2208" i="33"/>
  <c r="Q2207" i="33"/>
  <c r="Q2206" i="33"/>
  <c r="Q2205" i="33"/>
  <c r="Q2204" i="33"/>
  <c r="Q2203" i="33"/>
  <c r="Q2202" i="33"/>
  <c r="Q2201" i="33"/>
  <c r="Q2200" i="33"/>
  <c r="Q2199" i="33"/>
  <c r="Q2198" i="33"/>
  <c r="Q2197" i="33"/>
  <c r="Q2196" i="33"/>
  <c r="Q2195" i="33"/>
  <c r="Q2194" i="33"/>
  <c r="Q2193" i="33"/>
  <c r="Q2192" i="33"/>
  <c r="Q2191" i="33"/>
  <c r="Q2190" i="33"/>
  <c r="Q2189" i="33"/>
  <c r="Q2188" i="33"/>
  <c r="Q2187" i="33"/>
  <c r="Q2186" i="33"/>
  <c r="Q2185" i="33"/>
  <c r="Q2184" i="33"/>
  <c r="Q2183" i="33"/>
  <c r="Q2182" i="33"/>
  <c r="Q2181" i="33"/>
  <c r="Q2180" i="33"/>
  <c r="Q2179" i="33"/>
  <c r="Q2178" i="33"/>
  <c r="Q2177" i="33"/>
  <c r="Q2176" i="33"/>
  <c r="Q2175" i="33"/>
  <c r="Q2174" i="33"/>
  <c r="Q2173" i="33"/>
  <c r="Q2172" i="33"/>
  <c r="Q2171" i="33"/>
  <c r="Q2170" i="33"/>
  <c r="Q2169" i="33"/>
  <c r="Q2168" i="33"/>
  <c r="Q2167" i="33"/>
  <c r="Q2166" i="33"/>
  <c r="Q2165" i="33"/>
  <c r="Q2164" i="33"/>
  <c r="Q2163" i="33"/>
  <c r="Q2162" i="33"/>
  <c r="Q2161" i="33"/>
  <c r="Q2160" i="33"/>
  <c r="Q2159" i="33"/>
  <c r="Q2158" i="33"/>
  <c r="Q2157" i="33"/>
  <c r="Q2156" i="33"/>
  <c r="Q2155" i="33"/>
  <c r="Q2154" i="33"/>
  <c r="Q2153" i="33"/>
  <c r="Q2152" i="33"/>
  <c r="Q2151" i="33"/>
  <c r="Q2150" i="33"/>
  <c r="Q2149" i="33"/>
  <c r="Q2148" i="33"/>
  <c r="Q2147" i="33"/>
  <c r="Q2146" i="33"/>
  <c r="Q2145" i="33"/>
  <c r="Q2144" i="33"/>
  <c r="Q2143" i="33"/>
  <c r="Q2142" i="33"/>
  <c r="Q2141" i="33"/>
  <c r="Q2140" i="33"/>
  <c r="Q2139" i="33"/>
  <c r="Q2138" i="33"/>
  <c r="Q2137" i="33"/>
  <c r="Q2136" i="33"/>
  <c r="Q2135" i="33"/>
  <c r="Q2134" i="33"/>
  <c r="Q2133" i="33"/>
  <c r="Q2132" i="33"/>
  <c r="Q2131" i="33"/>
  <c r="Q2130" i="33"/>
  <c r="Q2129" i="33"/>
  <c r="Q2128" i="33"/>
  <c r="Q2127" i="33"/>
  <c r="Q2126" i="33"/>
  <c r="Q2125" i="33"/>
  <c r="Q2124" i="33"/>
  <c r="Q2123" i="33"/>
  <c r="Q2122" i="33"/>
  <c r="Q2121" i="33"/>
  <c r="Q2120" i="33"/>
  <c r="Q2119" i="33"/>
  <c r="Q2118" i="33"/>
  <c r="Q2117" i="33"/>
  <c r="Q2116" i="33"/>
  <c r="Q2115" i="33"/>
  <c r="Q2114" i="33"/>
  <c r="Q2113" i="33"/>
  <c r="Q2112" i="33"/>
  <c r="Q2111" i="33"/>
  <c r="Q2110" i="33"/>
  <c r="Q2109" i="33"/>
  <c r="Q2108" i="33"/>
  <c r="Q2107" i="33"/>
  <c r="Q2106" i="33"/>
  <c r="Q2105" i="33"/>
  <c r="Q2104" i="33"/>
  <c r="Q2103" i="33"/>
  <c r="Q2102" i="33"/>
  <c r="Q2101" i="33"/>
  <c r="Q2100" i="33"/>
  <c r="Q2099" i="33"/>
  <c r="Q2098" i="33"/>
  <c r="Q2097" i="33"/>
  <c r="Q2096" i="33"/>
  <c r="Q2095" i="33"/>
  <c r="Q2094" i="33"/>
  <c r="Q2093" i="33"/>
  <c r="Q2092" i="33"/>
  <c r="Q2091" i="33"/>
  <c r="Q2090" i="33"/>
  <c r="Q2089" i="33"/>
  <c r="Q2088" i="33"/>
  <c r="Q2087" i="33"/>
  <c r="Q2086" i="33"/>
  <c r="Q2085" i="33"/>
  <c r="Q2084" i="33"/>
  <c r="Q2083" i="33"/>
  <c r="Q2082" i="33"/>
  <c r="Q2081" i="33"/>
  <c r="Q2080" i="33"/>
  <c r="Q2079" i="33"/>
  <c r="Q2078" i="33"/>
  <c r="Q2077" i="33"/>
  <c r="Q2076" i="33"/>
  <c r="Q2075" i="33"/>
  <c r="Q2074" i="33"/>
  <c r="Q2073" i="33"/>
  <c r="Q2072" i="33"/>
  <c r="Q2071" i="33"/>
  <c r="Q2070" i="33"/>
  <c r="Q2069" i="33"/>
  <c r="Q2068" i="33"/>
  <c r="Q2067" i="33"/>
  <c r="Q2066" i="33"/>
  <c r="Q2065" i="33"/>
  <c r="Q2064" i="33"/>
  <c r="Q2063" i="33"/>
  <c r="Q2062" i="33"/>
  <c r="Q2061" i="33"/>
  <c r="Q2060" i="33"/>
  <c r="Q2059" i="33"/>
  <c r="Q2058" i="33"/>
  <c r="Q2057" i="33"/>
  <c r="Q2056" i="33"/>
  <c r="Q2055" i="33"/>
  <c r="Q2054" i="33"/>
  <c r="Q2053" i="33"/>
  <c r="Q2052" i="33"/>
  <c r="Q2051" i="33"/>
  <c r="Q2050" i="33"/>
  <c r="Q2049" i="33"/>
  <c r="Q2048" i="33"/>
  <c r="Q2047" i="33"/>
  <c r="Q2046" i="33"/>
  <c r="Q2045" i="33"/>
  <c r="Q2044" i="33"/>
  <c r="Q2043" i="33"/>
  <c r="Q2042" i="33"/>
  <c r="Q2041" i="33"/>
  <c r="Q2040" i="33"/>
  <c r="Q2039" i="33"/>
  <c r="Q2038" i="33"/>
  <c r="Q2037" i="33"/>
  <c r="Q2036" i="33"/>
  <c r="Q2035" i="33"/>
  <c r="Q2034" i="33"/>
  <c r="Q2033" i="33"/>
  <c r="Q2032" i="33"/>
  <c r="Q2031" i="33"/>
  <c r="Q2030" i="33"/>
  <c r="Q2029" i="33"/>
  <c r="Q2028" i="33"/>
  <c r="Q2027" i="33"/>
  <c r="Q2026" i="33"/>
  <c r="Q2025" i="33"/>
  <c r="Q2024" i="33"/>
  <c r="Q2023" i="33"/>
  <c r="Q2022" i="33"/>
  <c r="Q2021" i="33"/>
  <c r="Q2020" i="33"/>
  <c r="Q2019" i="33"/>
  <c r="Q2018" i="33"/>
  <c r="Q2017" i="33"/>
  <c r="Q2016" i="33"/>
  <c r="Q2015" i="33"/>
  <c r="Q2014" i="33"/>
  <c r="Q2013" i="33"/>
  <c r="Q2012" i="33"/>
  <c r="Q2011" i="33"/>
  <c r="Q2010" i="33"/>
  <c r="Q2009" i="33"/>
  <c r="Q2008" i="33"/>
  <c r="Q2007" i="33"/>
  <c r="Q2006" i="33"/>
  <c r="Q2005" i="33"/>
  <c r="Q2004" i="33"/>
  <c r="Q2003" i="33"/>
  <c r="Q2002" i="33"/>
  <c r="Q2001" i="33"/>
  <c r="Q2000" i="33"/>
  <c r="Q1999" i="33"/>
  <c r="Q1998" i="33"/>
  <c r="Q1997" i="33"/>
  <c r="Q1996" i="33"/>
  <c r="Q1995" i="33"/>
  <c r="Q1994" i="33"/>
  <c r="Q1993" i="33"/>
  <c r="Q1992" i="33"/>
  <c r="Q1991" i="33"/>
  <c r="Q1990" i="33"/>
  <c r="Q1989" i="33"/>
  <c r="Q1988" i="33"/>
  <c r="Q1987" i="33"/>
  <c r="Q1986" i="33"/>
  <c r="Q1985" i="33"/>
  <c r="Q1984" i="33"/>
  <c r="Q1983" i="33"/>
  <c r="Q1982" i="33"/>
  <c r="Q1981" i="33"/>
  <c r="Q1980" i="33"/>
  <c r="Q1979" i="33"/>
  <c r="Q1978" i="33"/>
  <c r="Q1977" i="33"/>
  <c r="Q1976" i="33"/>
  <c r="Q1975" i="33"/>
  <c r="Q1974" i="33"/>
  <c r="Q1973" i="33"/>
  <c r="Q1972" i="33"/>
  <c r="Q1971" i="33"/>
  <c r="Q1970" i="33"/>
  <c r="Q1969" i="33"/>
  <c r="Q1968" i="33"/>
  <c r="Q1967" i="33"/>
  <c r="Q1966" i="33"/>
  <c r="Q1965" i="33"/>
  <c r="Q1964" i="33"/>
  <c r="Q1963" i="33"/>
  <c r="Q1962" i="33"/>
  <c r="Q1961" i="33"/>
  <c r="Q1960" i="33"/>
  <c r="Q1959" i="33"/>
  <c r="Q1958" i="33"/>
  <c r="Q1957" i="33"/>
  <c r="Q1956" i="33"/>
  <c r="Q1955" i="33"/>
  <c r="Q1954" i="33"/>
  <c r="Q1953" i="33"/>
  <c r="Q1952" i="33"/>
  <c r="Q1951" i="33"/>
  <c r="Q1950" i="33"/>
  <c r="Q1949" i="33"/>
  <c r="Q1948" i="33"/>
  <c r="Q1947" i="33"/>
  <c r="Q1946" i="33"/>
  <c r="Q1945" i="33"/>
  <c r="Q1944" i="33"/>
  <c r="Q1943" i="33"/>
  <c r="Q1942" i="33"/>
  <c r="Q1941" i="33"/>
  <c r="Q1940" i="33"/>
  <c r="Q1939" i="33"/>
  <c r="Q1938" i="33"/>
  <c r="Q1937" i="33"/>
  <c r="Q1936" i="33"/>
  <c r="Q1935" i="33"/>
  <c r="Q1934" i="33"/>
  <c r="Q1933" i="33"/>
  <c r="Q1932" i="33"/>
  <c r="Q1931" i="33"/>
  <c r="Q1930" i="33"/>
  <c r="Q1929" i="33"/>
  <c r="Q1928" i="33"/>
  <c r="Q1927" i="33"/>
  <c r="Q1926" i="33"/>
  <c r="Q1925" i="33"/>
  <c r="Q1924" i="33"/>
  <c r="Q1923" i="33"/>
  <c r="Q1922" i="33"/>
  <c r="Q1921" i="33"/>
  <c r="Q1920" i="33"/>
  <c r="Q1919" i="33"/>
  <c r="Q1918" i="33"/>
  <c r="Q1917" i="33"/>
  <c r="Q1916" i="33"/>
  <c r="Q1915" i="33"/>
  <c r="Q1914" i="33"/>
  <c r="Q1913" i="33"/>
  <c r="Q1912" i="33"/>
  <c r="Q1911" i="33"/>
  <c r="Q1910" i="33"/>
  <c r="Q1909" i="33"/>
  <c r="Q1908" i="33"/>
  <c r="Q1907" i="33"/>
  <c r="Q1906" i="33"/>
  <c r="Q1905" i="33"/>
  <c r="Q1904" i="33"/>
  <c r="Q1903" i="33"/>
  <c r="Q1902" i="33"/>
  <c r="Q1901" i="33"/>
  <c r="Q1900" i="33"/>
  <c r="Q1899" i="33"/>
  <c r="Q1898" i="33"/>
  <c r="Q1897" i="33"/>
  <c r="Q1896" i="33"/>
  <c r="Q1895" i="33"/>
  <c r="Q1894" i="33"/>
  <c r="Q1893" i="33"/>
  <c r="Q1892" i="33"/>
  <c r="Q1891" i="33"/>
  <c r="Q1890" i="33"/>
  <c r="Q1889" i="33"/>
  <c r="Q1888" i="33"/>
  <c r="Q1887" i="33"/>
  <c r="Q1886" i="33"/>
  <c r="Q1885" i="33"/>
  <c r="Q1884" i="33"/>
  <c r="Q1883" i="33"/>
  <c r="Q1882" i="33"/>
  <c r="Q1881" i="33"/>
  <c r="Q1880" i="33"/>
  <c r="Q1879" i="33"/>
  <c r="Q1878" i="33"/>
  <c r="Q1877" i="33"/>
  <c r="Q1876" i="33"/>
  <c r="Q1875" i="33"/>
  <c r="Q1874" i="33"/>
  <c r="Q1873" i="33"/>
  <c r="Q1872" i="33"/>
  <c r="Q1871" i="33"/>
  <c r="Q1870" i="33"/>
  <c r="Q1869" i="33"/>
  <c r="Q1868" i="33"/>
  <c r="Q1867" i="33"/>
  <c r="Q1866" i="33"/>
  <c r="Q1865" i="33"/>
  <c r="Q1864" i="33"/>
  <c r="Q1863" i="33"/>
  <c r="Q1862" i="33"/>
  <c r="Q1861" i="33"/>
  <c r="Q1860" i="33"/>
  <c r="Q1859" i="33"/>
  <c r="Q1858" i="33"/>
  <c r="Q1857" i="33"/>
  <c r="Q1856" i="33"/>
  <c r="Q1855" i="33"/>
  <c r="Q1854" i="33"/>
  <c r="Q1853" i="33"/>
  <c r="Q1852" i="33"/>
  <c r="Q1851" i="33"/>
  <c r="Q1850" i="33"/>
  <c r="Q1849" i="33"/>
  <c r="Q1848" i="33"/>
  <c r="Q1847" i="33"/>
  <c r="Q1846" i="33"/>
  <c r="Q1845" i="33"/>
  <c r="Q1844" i="33"/>
  <c r="Q1843" i="33"/>
  <c r="Q1842" i="33"/>
  <c r="Q1841" i="33"/>
  <c r="Q1840" i="33"/>
  <c r="Q1839" i="33"/>
  <c r="Q1838" i="33"/>
  <c r="Q1837" i="33"/>
  <c r="Q1836" i="33"/>
  <c r="Q1835" i="33"/>
  <c r="Q1834" i="33"/>
  <c r="Q1833" i="33"/>
  <c r="Q1832" i="33"/>
  <c r="Q1831" i="33"/>
  <c r="Q1830" i="33"/>
  <c r="Q1829" i="33"/>
  <c r="Q1828" i="33"/>
  <c r="Q1827" i="33"/>
  <c r="Q1826" i="33"/>
  <c r="Q1825" i="33"/>
  <c r="Q1824" i="33"/>
  <c r="Q1823" i="33"/>
  <c r="Q1822" i="33"/>
  <c r="Q1821" i="33"/>
  <c r="Q1820" i="33"/>
  <c r="Q1819" i="33"/>
  <c r="Q1818" i="33"/>
  <c r="Q1817" i="33"/>
  <c r="Q1816" i="33"/>
  <c r="Q1815" i="33"/>
  <c r="Q1814" i="33"/>
  <c r="Q1813" i="33"/>
  <c r="Q1812" i="33"/>
  <c r="Q1811" i="33"/>
  <c r="Q1810" i="33"/>
  <c r="Q1809" i="33"/>
  <c r="Q1808" i="33"/>
  <c r="Q1807" i="33"/>
  <c r="Q1806" i="33"/>
  <c r="Q1805" i="33"/>
  <c r="Q1804" i="33"/>
  <c r="Q1803" i="33"/>
  <c r="Q1802" i="33"/>
  <c r="Q1801" i="33"/>
  <c r="Q1800" i="33"/>
  <c r="Q1799" i="33"/>
  <c r="Q1798" i="33"/>
  <c r="Q1797" i="33"/>
  <c r="Q1796" i="33"/>
  <c r="Q1795" i="33"/>
  <c r="Q1794" i="33"/>
  <c r="Q1793" i="33"/>
  <c r="Q1792" i="33"/>
  <c r="Q1791" i="33"/>
  <c r="Q1790" i="33"/>
  <c r="Q1789" i="33"/>
  <c r="Q1788" i="33"/>
  <c r="Q1787" i="33"/>
  <c r="Q1786" i="33"/>
  <c r="Q1785" i="33"/>
  <c r="Q1784" i="33"/>
  <c r="Q1783" i="33"/>
  <c r="Q1782" i="33"/>
  <c r="Q1781" i="33"/>
  <c r="Q1780" i="33"/>
  <c r="Q1779" i="33"/>
  <c r="Q1778" i="33"/>
  <c r="Q1777" i="33"/>
  <c r="Q1776" i="33"/>
  <c r="Q1775" i="33"/>
  <c r="Q1774" i="33"/>
  <c r="Q1773" i="33"/>
  <c r="Q1772" i="33"/>
  <c r="Q1771" i="33"/>
  <c r="Q1770" i="33"/>
  <c r="Q1769" i="33"/>
  <c r="Q1768" i="33"/>
  <c r="Q1767" i="33"/>
  <c r="Q1766" i="33"/>
  <c r="Q1765" i="33"/>
  <c r="Q1764" i="33"/>
  <c r="Q1763" i="33"/>
  <c r="Q1762" i="33"/>
  <c r="Q1761" i="33"/>
  <c r="Q1760" i="33"/>
  <c r="Q1759" i="33"/>
  <c r="Q1758" i="33"/>
  <c r="Q1757" i="33"/>
  <c r="Q1756" i="33"/>
  <c r="Q1755" i="33"/>
  <c r="Q1754" i="33"/>
  <c r="Q1753" i="33"/>
  <c r="Q1752" i="33"/>
  <c r="Q1751" i="33"/>
  <c r="Q1750" i="33"/>
  <c r="Q1749" i="33"/>
  <c r="Q1748" i="33"/>
  <c r="Q1747" i="33"/>
  <c r="Q1746" i="33"/>
  <c r="Q1745" i="33"/>
  <c r="Q1744" i="33"/>
  <c r="Q1743" i="33"/>
  <c r="Q1742" i="33"/>
  <c r="Q1741" i="33"/>
  <c r="Q1740" i="33"/>
  <c r="Q1739" i="33"/>
  <c r="Q1738" i="33"/>
  <c r="Q1737" i="33"/>
  <c r="Q1736" i="33"/>
  <c r="Q1735" i="33"/>
  <c r="Q1734" i="33"/>
  <c r="Q1733" i="33"/>
  <c r="Q1732" i="33"/>
  <c r="Q1731" i="33"/>
  <c r="Q1730" i="33"/>
  <c r="Q1729" i="33"/>
  <c r="Q1728" i="33"/>
  <c r="Q1727" i="33"/>
  <c r="Q1726" i="33"/>
  <c r="Q1725" i="33"/>
  <c r="Q1724" i="33"/>
  <c r="Q1723" i="33"/>
  <c r="Q1722" i="33"/>
  <c r="Q1721" i="33"/>
  <c r="Q1720" i="33"/>
  <c r="Q1719" i="33"/>
  <c r="Q1718" i="33"/>
  <c r="Q1717" i="33"/>
  <c r="Q1716" i="33"/>
  <c r="Q1715" i="33"/>
  <c r="Q1714" i="33"/>
  <c r="Q1713" i="33"/>
  <c r="Q1712" i="33"/>
  <c r="Q1711" i="33"/>
  <c r="Q1710" i="33"/>
  <c r="Q1709" i="33"/>
  <c r="Q1708" i="33"/>
  <c r="Q1707" i="33"/>
  <c r="Q1706" i="33"/>
  <c r="Q1705" i="33"/>
  <c r="Q1704" i="33"/>
  <c r="Q1703" i="33"/>
  <c r="Q1702" i="33"/>
  <c r="Q1701" i="33"/>
  <c r="Q1700" i="33"/>
  <c r="Q1699" i="33"/>
  <c r="Q1698" i="33"/>
  <c r="Q1697" i="33"/>
  <c r="Q1696" i="33"/>
  <c r="Q1695" i="33"/>
  <c r="Q1694" i="33"/>
  <c r="Q1693" i="33"/>
  <c r="Q1692" i="33"/>
  <c r="Q1691" i="33"/>
  <c r="Q1690" i="33"/>
  <c r="Q1689" i="33"/>
  <c r="Q1688" i="33"/>
  <c r="Q1687" i="33"/>
  <c r="Q1686" i="33"/>
  <c r="Q1685" i="33"/>
  <c r="Q1684" i="33"/>
  <c r="Q1683" i="33"/>
  <c r="Q1682" i="33"/>
  <c r="Q1681" i="33"/>
  <c r="Q1680" i="33"/>
  <c r="Q1679" i="33"/>
  <c r="Q1678" i="33"/>
  <c r="Q1677" i="33"/>
  <c r="Q1676" i="33"/>
  <c r="Q1675" i="33"/>
  <c r="Q1674" i="33"/>
  <c r="Q1673" i="33"/>
  <c r="Q1672" i="33"/>
  <c r="Q1671" i="33"/>
  <c r="Q1670" i="33"/>
  <c r="Q1669" i="33"/>
  <c r="Q1668" i="33"/>
  <c r="Q1667" i="33"/>
  <c r="Q1666" i="33"/>
  <c r="Q1665" i="33"/>
  <c r="Q1664" i="33"/>
  <c r="Q1663" i="33"/>
  <c r="Q1662" i="33"/>
  <c r="Q1661" i="33"/>
  <c r="Q1660" i="33"/>
  <c r="Q1659" i="33"/>
  <c r="Q1658" i="33"/>
  <c r="Q1657" i="33"/>
  <c r="Q1656" i="33"/>
  <c r="Q1655" i="33"/>
  <c r="Q1654" i="33"/>
  <c r="Q1653" i="33"/>
  <c r="Q1652" i="33"/>
  <c r="Q1651" i="33"/>
  <c r="Q1650" i="33"/>
  <c r="Q1649" i="33"/>
  <c r="Q1648" i="33"/>
  <c r="Q1647" i="33"/>
  <c r="Q1646" i="33"/>
  <c r="Q1645" i="33"/>
  <c r="Q1644" i="33"/>
  <c r="Q1643" i="33"/>
  <c r="Q1642" i="33"/>
  <c r="Q1641" i="33"/>
  <c r="Q1640" i="33"/>
  <c r="Q1639" i="33"/>
  <c r="Q1638" i="33"/>
  <c r="Q1637" i="33"/>
  <c r="Q1636" i="33"/>
  <c r="Q1635" i="33"/>
  <c r="Q1634" i="33"/>
  <c r="Q1633" i="33"/>
  <c r="Q1632" i="33"/>
  <c r="Q1631" i="33"/>
  <c r="Q1630" i="33"/>
  <c r="Q1629" i="33"/>
  <c r="Q1628" i="33"/>
  <c r="Q1627" i="33"/>
  <c r="Q1626" i="33"/>
  <c r="Q1625" i="33"/>
  <c r="Q1624" i="33"/>
  <c r="Q1623" i="33"/>
  <c r="Q1622" i="33"/>
  <c r="Q1621" i="33"/>
  <c r="Q1620" i="33"/>
  <c r="Q1619" i="33"/>
  <c r="Q1618" i="33"/>
  <c r="Q1617" i="33"/>
  <c r="Q1616" i="33"/>
  <c r="Q1615" i="33"/>
  <c r="Q1614" i="33"/>
  <c r="Q1613" i="33"/>
  <c r="Q1612" i="33"/>
  <c r="Q1611" i="33"/>
  <c r="Q1610" i="33"/>
  <c r="Q1609" i="33"/>
  <c r="Q1608" i="33"/>
  <c r="Q1607" i="33"/>
  <c r="Q1606" i="33"/>
  <c r="Q1605" i="33"/>
  <c r="Q1604" i="33"/>
  <c r="Q1603" i="33"/>
  <c r="Q1602" i="33"/>
  <c r="Q1601" i="33"/>
  <c r="Q1600" i="33"/>
  <c r="Q1599" i="33"/>
  <c r="Q1598" i="33"/>
  <c r="Q1597" i="33"/>
  <c r="Q1596" i="33"/>
  <c r="Q1595" i="33"/>
  <c r="Q1594" i="33"/>
  <c r="Q1593" i="33"/>
  <c r="Q1592" i="33"/>
  <c r="Q1591" i="33"/>
  <c r="Q1590" i="33"/>
  <c r="Q1589" i="33"/>
  <c r="Q1588" i="33"/>
  <c r="Q1587" i="33"/>
  <c r="Q1586" i="33"/>
  <c r="Q1585" i="33"/>
  <c r="Q1584" i="33"/>
  <c r="Q1583" i="33"/>
  <c r="Q1582" i="33"/>
  <c r="Q1581" i="33"/>
  <c r="Q1580" i="33"/>
  <c r="Q1579" i="33"/>
  <c r="Q1578" i="33"/>
  <c r="Q1577" i="33"/>
  <c r="Q1576" i="33"/>
  <c r="Q1575" i="33"/>
  <c r="Q1574" i="33"/>
  <c r="Q1573" i="33"/>
  <c r="Q1572" i="33"/>
  <c r="Q1571" i="33"/>
  <c r="Q1570" i="33"/>
  <c r="Q1569" i="33"/>
  <c r="Q1568" i="33"/>
  <c r="Q1567" i="33"/>
  <c r="Q1566" i="33"/>
  <c r="Q1565" i="33"/>
  <c r="Q1564" i="33"/>
  <c r="Q1563" i="33"/>
  <c r="Q1562" i="33"/>
  <c r="Q1561" i="33"/>
  <c r="Q1560" i="33"/>
  <c r="Q1559" i="33"/>
  <c r="Q1558" i="33"/>
  <c r="Q1557" i="33"/>
  <c r="Q1556" i="33"/>
  <c r="Q1555" i="33"/>
  <c r="Q1554" i="33"/>
  <c r="Q1553" i="33"/>
  <c r="Q1552" i="33"/>
  <c r="Q1551" i="33"/>
  <c r="Q1549" i="33"/>
  <c r="Q1548" i="33"/>
  <c r="Q1547" i="33"/>
  <c r="Q1546" i="33"/>
  <c r="Q1545" i="33"/>
  <c r="Q1544" i="33"/>
  <c r="Q1543" i="33"/>
  <c r="Q1542" i="33"/>
  <c r="Q1541" i="33"/>
  <c r="Q1540" i="33"/>
  <c r="Q1539" i="33"/>
  <c r="Q1538" i="33"/>
  <c r="Q1537" i="33"/>
  <c r="Q1536" i="33"/>
  <c r="Q1535" i="33"/>
  <c r="Q1534" i="33"/>
  <c r="Q1533" i="33"/>
  <c r="Q1532" i="33"/>
  <c r="Q1531" i="33"/>
  <c r="Q1530" i="33"/>
  <c r="Q1529" i="33"/>
  <c r="Q1528" i="33"/>
  <c r="Q1527" i="33"/>
  <c r="Q1526" i="33"/>
  <c r="Q1525" i="33"/>
  <c r="Q1524" i="33"/>
  <c r="Q1523" i="33"/>
  <c r="Q1522" i="33"/>
  <c r="Q1521" i="33"/>
  <c r="Q1520" i="33"/>
  <c r="Q1519" i="33"/>
  <c r="Q1518" i="33"/>
  <c r="Q1517" i="33"/>
  <c r="Q1516" i="33"/>
  <c r="Q1515" i="33"/>
  <c r="Q1514" i="33"/>
  <c r="Q1513" i="33"/>
  <c r="Q1512" i="33"/>
  <c r="Q1511" i="33"/>
  <c r="Q1510" i="33"/>
  <c r="Q1509" i="33"/>
  <c r="Q1508" i="33"/>
  <c r="Q1507" i="33"/>
  <c r="Q1506" i="33"/>
  <c r="Q1505" i="33"/>
  <c r="Q1504" i="33"/>
  <c r="Q1503" i="33"/>
  <c r="Q1502" i="33"/>
  <c r="Q1501" i="33"/>
  <c r="Q1500" i="33"/>
  <c r="Q1499" i="33"/>
  <c r="Q1498" i="33"/>
  <c r="Q1497" i="33"/>
  <c r="Q1496" i="33"/>
  <c r="Q1495" i="33"/>
  <c r="Q1494" i="33"/>
  <c r="Q1493" i="33"/>
  <c r="Q1492" i="33"/>
  <c r="Q1491" i="33"/>
  <c r="Q1490" i="33"/>
  <c r="Q1489" i="33"/>
  <c r="Q1488" i="33"/>
  <c r="Q1487" i="33"/>
  <c r="Q1486" i="33"/>
  <c r="Q1485" i="33"/>
  <c r="Q1484" i="33"/>
  <c r="Q1483" i="33"/>
  <c r="Q1482" i="33"/>
  <c r="Q1481" i="33"/>
  <c r="Q1480" i="33"/>
  <c r="Q1479" i="33"/>
  <c r="Q1478" i="33"/>
  <c r="Q1477" i="33"/>
  <c r="Q1476" i="33"/>
  <c r="Q1475" i="33"/>
  <c r="Q1474" i="33"/>
  <c r="Q1473" i="33"/>
  <c r="Q1472" i="33"/>
  <c r="Q1471" i="33"/>
  <c r="Q1470" i="33"/>
  <c r="Q1469" i="33"/>
  <c r="Q1468" i="33"/>
  <c r="Q1467" i="33"/>
  <c r="Q1466" i="33"/>
  <c r="Q1465" i="33"/>
  <c r="Q1464" i="33"/>
  <c r="Q1463" i="33"/>
  <c r="Q1462" i="33"/>
  <c r="Q1461" i="33"/>
  <c r="Q1460" i="33"/>
  <c r="Q1459" i="33"/>
  <c r="Q1458" i="33"/>
  <c r="Q1457" i="33"/>
  <c r="Q1456" i="33"/>
  <c r="Q1455" i="33"/>
  <c r="Q1454" i="33"/>
  <c r="Q1453" i="33"/>
  <c r="Q1452" i="33"/>
  <c r="Q1451" i="33"/>
  <c r="Q1450" i="33"/>
  <c r="Q1449" i="33"/>
  <c r="Q1448" i="33"/>
  <c r="Q1447" i="33"/>
  <c r="Q1446" i="33"/>
  <c r="Q1445" i="33"/>
  <c r="Q1444" i="33"/>
  <c r="Q1443" i="33"/>
  <c r="Q1442" i="33"/>
  <c r="Q1441" i="33"/>
  <c r="Q1440" i="33"/>
  <c r="Q1439" i="33"/>
  <c r="Q1438" i="33"/>
  <c r="Q1437" i="33"/>
  <c r="Q1436" i="33"/>
  <c r="Q1435" i="33"/>
  <c r="Q1434" i="33"/>
  <c r="Q1433" i="33"/>
  <c r="Q1432" i="33"/>
  <c r="Q1431" i="33"/>
  <c r="Q1430" i="33"/>
  <c r="Q1429" i="33"/>
  <c r="Q1428" i="33"/>
  <c r="Q1427" i="33"/>
  <c r="Q1426" i="33"/>
  <c r="Q1425" i="33"/>
  <c r="Q1424" i="33"/>
  <c r="Q1423" i="33"/>
  <c r="Q1422" i="33"/>
  <c r="Q1421" i="33"/>
  <c r="Q1420" i="33"/>
  <c r="Q1419" i="33"/>
  <c r="Q1418" i="33"/>
  <c r="Q1417" i="33"/>
  <c r="Q1416" i="33"/>
  <c r="Q1415" i="33"/>
  <c r="Q1414" i="33"/>
  <c r="Q1413" i="33"/>
  <c r="Q1412" i="33"/>
  <c r="Q1411" i="33"/>
  <c r="Q1410" i="33"/>
  <c r="Q1409" i="33"/>
  <c r="Q1408" i="33"/>
  <c r="Q1407" i="33"/>
  <c r="Q1406" i="33"/>
  <c r="Q1405" i="33"/>
  <c r="Q1404" i="33"/>
  <c r="Q1403" i="33"/>
  <c r="Q1402" i="33"/>
  <c r="Q1401" i="33"/>
  <c r="Q1400" i="33"/>
  <c r="Q1399" i="33"/>
  <c r="Q1398" i="33"/>
  <c r="Q1397" i="33"/>
  <c r="Q1396" i="33"/>
  <c r="Q1395" i="33"/>
  <c r="Q1394" i="33"/>
  <c r="Q1393" i="33"/>
  <c r="Q1392" i="33"/>
  <c r="Q1391" i="33"/>
  <c r="Q1390" i="33"/>
  <c r="Q1389" i="33"/>
  <c r="Q1388" i="33"/>
  <c r="Q1387" i="33"/>
  <c r="Q1386" i="33"/>
  <c r="Q1385" i="33"/>
  <c r="Q1384" i="33"/>
  <c r="Q1383" i="33"/>
  <c r="Q1382" i="33"/>
  <c r="Q1381" i="33"/>
  <c r="Q1380" i="33"/>
  <c r="Q1379" i="33"/>
  <c r="Q1378" i="33"/>
  <c r="Q1377" i="33"/>
  <c r="Q1376" i="33"/>
  <c r="Q1375" i="33"/>
  <c r="Q1374" i="33"/>
  <c r="Q1373" i="33"/>
  <c r="Q1372" i="33"/>
  <c r="Q1371" i="33"/>
  <c r="Q1370" i="33"/>
  <c r="Q1369" i="33"/>
  <c r="Q1368" i="33"/>
  <c r="Q1367" i="33"/>
  <c r="Q1366" i="33"/>
  <c r="Q1365" i="33"/>
  <c r="Q1364" i="33"/>
  <c r="Q1363" i="33"/>
  <c r="Q1362" i="33"/>
  <c r="Q1361" i="33"/>
  <c r="Q1360" i="33"/>
  <c r="Q1359" i="33"/>
  <c r="Q1358" i="33"/>
  <c r="Q1357" i="33"/>
  <c r="Q1356" i="33"/>
  <c r="Q1355" i="33"/>
  <c r="Q1354" i="33"/>
  <c r="Q1353" i="33"/>
  <c r="Q1352" i="33"/>
  <c r="Q1351" i="33"/>
  <c r="Q1350" i="33"/>
  <c r="Q1349" i="33"/>
  <c r="Q1348" i="33"/>
  <c r="Q1347" i="33"/>
  <c r="Q1346" i="33"/>
  <c r="Q1345" i="33"/>
  <c r="Q1344" i="33"/>
  <c r="Q1343" i="33"/>
  <c r="Q1342" i="33"/>
  <c r="Q1341" i="33"/>
  <c r="Q1340" i="33"/>
  <c r="Q1339" i="33"/>
  <c r="Q1338" i="33"/>
  <c r="Q1337" i="33"/>
  <c r="Q1336" i="33"/>
  <c r="Q1335" i="33"/>
  <c r="Q1334" i="33"/>
  <c r="Q1333" i="33"/>
  <c r="Q1332" i="33"/>
  <c r="Q1331" i="33"/>
  <c r="Q1330" i="33"/>
  <c r="Q1329" i="33"/>
  <c r="Q1328" i="33"/>
  <c r="Q1327" i="33"/>
  <c r="Q1326" i="33"/>
  <c r="Q1325" i="33"/>
  <c r="Q1324" i="33"/>
  <c r="Q1323" i="33"/>
  <c r="Q1322" i="33"/>
  <c r="Q1321" i="33"/>
  <c r="Q1320" i="33"/>
  <c r="Q1319" i="33"/>
  <c r="Q1318" i="33"/>
  <c r="Q1317" i="33"/>
  <c r="Q1316" i="33"/>
  <c r="Q1315" i="33"/>
  <c r="Q1314" i="33"/>
  <c r="Q1313" i="33"/>
  <c r="Q1312" i="33"/>
  <c r="Q1311" i="33"/>
  <c r="Q1310" i="33"/>
  <c r="Q1309" i="33"/>
  <c r="Q1308" i="33"/>
  <c r="Q1307" i="33"/>
  <c r="Q1306" i="33"/>
  <c r="Q1305" i="33"/>
  <c r="Q1304" i="33"/>
  <c r="Q1303" i="33"/>
  <c r="Q1302" i="33"/>
  <c r="Q1301" i="33"/>
  <c r="Q1300" i="33"/>
  <c r="Q1299" i="33"/>
  <c r="Q1298" i="33"/>
  <c r="Q1297" i="33"/>
  <c r="Q1296" i="33"/>
  <c r="Q1295" i="33"/>
  <c r="Q1294" i="33"/>
  <c r="Q1293" i="33"/>
  <c r="Q1292" i="33"/>
  <c r="Q1291" i="33"/>
  <c r="Q1290" i="33"/>
  <c r="Q1289" i="33"/>
  <c r="Q1288" i="33"/>
  <c r="Q1287" i="33"/>
  <c r="Q1286" i="33"/>
  <c r="Q1285" i="33"/>
  <c r="Q1284" i="33"/>
  <c r="Q1283" i="33"/>
  <c r="Q1282" i="33"/>
  <c r="Q1281" i="33"/>
  <c r="Q1280" i="33"/>
  <c r="Q1279" i="33"/>
  <c r="Q1278" i="33"/>
  <c r="Q1277" i="33"/>
  <c r="Q1276" i="33"/>
  <c r="Q1275" i="33"/>
  <c r="Q1274" i="33"/>
  <c r="Q1273" i="33"/>
  <c r="Q1272" i="33"/>
  <c r="Q1271" i="33"/>
  <c r="Q1270" i="33"/>
  <c r="Q1269" i="33"/>
  <c r="Q1268" i="33"/>
  <c r="Q1267" i="33"/>
  <c r="Q1266" i="33"/>
  <c r="Q1265" i="33"/>
  <c r="Q1264" i="33"/>
  <c r="Q1263" i="33"/>
  <c r="Q1262" i="33"/>
  <c r="Q1261" i="33"/>
  <c r="Q1260" i="33"/>
  <c r="Q1259" i="33"/>
  <c r="Q1258" i="33"/>
  <c r="Q1257" i="33"/>
  <c r="Q1256" i="33"/>
  <c r="Q1255" i="33"/>
  <c r="Q1254" i="33"/>
  <c r="Q1253" i="33"/>
  <c r="Q1252" i="33"/>
  <c r="Q1251" i="33"/>
  <c r="Q1250" i="33"/>
  <c r="Q1249" i="33"/>
  <c r="Q1248" i="33"/>
  <c r="Q1247" i="33"/>
  <c r="Q1246" i="33"/>
  <c r="Q1245" i="33"/>
  <c r="Q1244" i="33"/>
  <c r="Q1243" i="33"/>
  <c r="Q1242" i="33"/>
  <c r="Q1241" i="33"/>
  <c r="Q1240" i="33"/>
  <c r="Q1239" i="33"/>
  <c r="Q1238" i="33"/>
  <c r="Q1237" i="33"/>
  <c r="Q1236" i="33"/>
  <c r="Q1235" i="33"/>
  <c r="Q1234" i="33"/>
  <c r="Q1233" i="33"/>
  <c r="Q1232" i="33"/>
  <c r="Q1231" i="33"/>
  <c r="Q1230" i="33"/>
  <c r="Q1229" i="33"/>
  <c r="Q1228" i="33"/>
  <c r="Q1227" i="33"/>
  <c r="Q1226" i="33"/>
  <c r="Q1225" i="33"/>
  <c r="Q1224" i="33"/>
  <c r="Q1223" i="33"/>
  <c r="Q1222" i="33"/>
  <c r="Q1221" i="33"/>
  <c r="Q1220" i="33"/>
  <c r="Q1219" i="33"/>
  <c r="Q1218" i="33"/>
  <c r="Q1217" i="33"/>
  <c r="Q1216" i="33"/>
  <c r="Q1215" i="33"/>
  <c r="Q1214" i="33"/>
  <c r="Q1213" i="33"/>
  <c r="Q1212" i="33"/>
  <c r="Q1211" i="33"/>
  <c r="Q1210" i="33"/>
  <c r="Q1209" i="33"/>
  <c r="Q1208" i="33"/>
  <c r="Q1207" i="33"/>
  <c r="Q1206" i="33"/>
  <c r="Q1205" i="33"/>
  <c r="Q1204" i="33"/>
  <c r="Q1203" i="33"/>
  <c r="Q1202" i="33"/>
  <c r="Q1201" i="33"/>
  <c r="Q1200" i="33"/>
  <c r="Q1199" i="33"/>
  <c r="Q1198" i="33"/>
  <c r="Q1197" i="33"/>
  <c r="Q1196" i="33"/>
  <c r="Q1195" i="33"/>
  <c r="Q1194" i="33"/>
  <c r="Q1193" i="33"/>
  <c r="Q1192" i="33"/>
  <c r="Q1191" i="33"/>
  <c r="Q1190" i="33"/>
  <c r="Q1189" i="33"/>
  <c r="Q1188" i="33"/>
  <c r="Q1187" i="33"/>
  <c r="Q1186" i="33"/>
  <c r="Q1185" i="33"/>
  <c r="Q1184" i="33"/>
  <c r="Q1183" i="33"/>
  <c r="Q1182" i="33"/>
  <c r="Q1181" i="33"/>
  <c r="Q1180" i="33"/>
  <c r="Q1179" i="33"/>
  <c r="Q1178" i="33"/>
  <c r="Q1177" i="33"/>
  <c r="Q1176" i="33"/>
  <c r="Q1175" i="33"/>
  <c r="Q1174" i="33"/>
  <c r="Q1173" i="33"/>
  <c r="Q1172" i="33"/>
  <c r="Q1171" i="33"/>
  <c r="Q1170" i="33"/>
  <c r="Q1169" i="33"/>
  <c r="Q1168" i="33"/>
  <c r="Q1167" i="33"/>
  <c r="Q1166" i="33"/>
  <c r="Q1165" i="33"/>
  <c r="Q1164" i="33"/>
  <c r="Q1163" i="33"/>
  <c r="Q1162" i="33"/>
  <c r="Q1161" i="33"/>
  <c r="Q1160" i="33"/>
  <c r="Q1159" i="33"/>
  <c r="Q1158" i="33"/>
  <c r="Q1157" i="33"/>
  <c r="Q1156" i="33"/>
  <c r="Q1155" i="33"/>
  <c r="Q1154" i="33"/>
  <c r="Q1153" i="33"/>
  <c r="Q1152" i="33"/>
  <c r="Q1151" i="33"/>
  <c r="Q1150" i="33"/>
  <c r="P4242" i="61"/>
  <c r="O4242" i="61"/>
  <c r="N4242" i="61"/>
  <c r="A4242" i="61"/>
  <c r="P4241" i="61"/>
  <c r="O4241" i="61"/>
  <c r="N4241" i="61"/>
  <c r="A4241" i="61"/>
  <c r="P4240" i="61"/>
  <c r="O4240" i="61"/>
  <c r="N4240" i="61"/>
  <c r="A4240" i="61"/>
  <c r="P4239" i="61"/>
  <c r="O4239" i="61"/>
  <c r="N4239" i="61"/>
  <c r="A4239" i="61"/>
  <c r="P4238" i="61"/>
  <c r="O4238" i="61"/>
  <c r="N4238" i="61"/>
  <c r="A4238" i="61"/>
  <c r="P4237" i="61"/>
  <c r="O4237" i="61"/>
  <c r="N4237" i="61"/>
  <c r="A4237" i="61"/>
  <c r="P4236" i="61"/>
  <c r="O4236" i="61"/>
  <c r="N4236" i="61"/>
  <c r="A4236" i="61"/>
  <c r="P4235" i="61"/>
  <c r="O4235" i="61"/>
  <c r="N4235" i="61"/>
  <c r="A4235" i="61"/>
  <c r="P4234" i="61"/>
  <c r="O4234" i="61"/>
  <c r="N4234" i="61"/>
  <c r="A4234" i="61"/>
  <c r="P4233" i="61"/>
  <c r="O4233" i="61"/>
  <c r="N4233" i="61"/>
  <c r="A4233" i="61"/>
  <c r="P4232" i="61"/>
  <c r="O4232" i="61"/>
  <c r="N4232" i="61"/>
  <c r="A4232" i="61"/>
  <c r="P4231" i="61"/>
  <c r="O4231" i="61"/>
  <c r="N4231" i="61"/>
  <c r="A4231" i="61"/>
  <c r="P4230" i="61"/>
  <c r="O4230" i="61"/>
  <c r="N4230" i="61"/>
  <c r="A4230" i="61"/>
  <c r="P4229" i="61"/>
  <c r="O4229" i="61"/>
  <c r="N4229" i="61"/>
  <c r="A4229" i="61"/>
  <c r="P4228" i="61"/>
  <c r="O4228" i="61"/>
  <c r="N4228" i="61"/>
  <c r="A4228" i="61"/>
  <c r="P4227" i="61"/>
  <c r="O4227" i="61"/>
  <c r="N4227" i="61"/>
  <c r="A4227" i="61"/>
  <c r="P4226" i="61"/>
  <c r="O4226" i="61"/>
  <c r="N4226" i="61"/>
  <c r="A4226" i="61"/>
  <c r="P4225" i="61"/>
  <c r="O4225" i="61"/>
  <c r="N4225" i="61"/>
  <c r="A4225" i="61"/>
  <c r="P4224" i="61"/>
  <c r="O4224" i="61"/>
  <c r="N4224" i="61"/>
  <c r="A4224" i="61"/>
  <c r="P4223" i="61"/>
  <c r="O4223" i="61"/>
  <c r="N4223" i="61"/>
  <c r="A4223" i="61"/>
  <c r="P4222" i="61"/>
  <c r="O4222" i="61"/>
  <c r="N4222" i="61"/>
  <c r="A4222" i="61"/>
  <c r="P4221" i="61"/>
  <c r="O4221" i="61"/>
  <c r="N4221" i="61"/>
  <c r="A4221" i="61"/>
  <c r="P4220" i="61"/>
  <c r="O4220" i="61"/>
  <c r="N4220" i="61"/>
  <c r="A4220" i="61"/>
  <c r="P4219" i="61"/>
  <c r="O4219" i="61"/>
  <c r="N4219" i="61"/>
  <c r="A4219" i="61"/>
  <c r="P4218" i="61"/>
  <c r="O4218" i="61"/>
  <c r="N4218" i="61"/>
  <c r="A4218" i="61"/>
  <c r="P4217" i="61"/>
  <c r="O4217" i="61"/>
  <c r="N4217" i="61"/>
  <c r="A4217" i="61"/>
  <c r="P4216" i="61"/>
  <c r="O4216" i="61"/>
  <c r="N4216" i="61"/>
  <c r="A4216" i="61"/>
  <c r="P4215" i="61"/>
  <c r="O4215" i="61"/>
  <c r="N4215" i="61"/>
  <c r="A4215" i="61"/>
  <c r="P4214" i="61"/>
  <c r="O4214" i="61"/>
  <c r="N4214" i="61"/>
  <c r="A4214" i="61"/>
  <c r="P4213" i="61"/>
  <c r="O4213" i="61"/>
  <c r="N4213" i="61"/>
  <c r="A4213" i="61"/>
  <c r="P3266" i="61"/>
  <c r="O3266" i="61"/>
  <c r="N3266" i="61"/>
  <c r="A3266" i="61"/>
  <c r="P3265" i="61"/>
  <c r="O3265" i="61"/>
  <c r="N3265" i="61"/>
  <c r="A3265" i="61"/>
  <c r="P3264" i="61"/>
  <c r="O3264" i="61"/>
  <c r="N3264" i="61"/>
  <c r="A3264" i="61"/>
  <c r="P3263" i="61"/>
  <c r="O3263" i="61"/>
  <c r="N3263" i="61"/>
  <c r="A3263" i="61"/>
  <c r="P3262" i="61"/>
  <c r="O3262" i="61"/>
  <c r="N3262" i="61"/>
  <c r="A3262" i="61"/>
  <c r="P3261" i="61"/>
  <c r="O3261" i="61"/>
  <c r="N3261" i="61"/>
  <c r="A3261" i="61"/>
  <c r="P3260" i="61"/>
  <c r="O3260" i="61"/>
  <c r="N3260" i="61"/>
  <c r="A3260" i="61"/>
  <c r="P3259" i="61"/>
  <c r="O3259" i="61"/>
  <c r="N3259" i="61"/>
  <c r="A3259" i="61"/>
  <c r="P3258" i="61"/>
  <c r="O3258" i="61"/>
  <c r="N3258" i="61"/>
  <c r="A3258" i="61"/>
  <c r="P3257" i="61"/>
  <c r="O3257" i="61"/>
  <c r="N3257" i="61"/>
  <c r="A3257" i="61"/>
  <c r="P3256" i="61"/>
  <c r="O3256" i="61"/>
  <c r="N3256" i="61"/>
  <c r="A3256" i="61"/>
  <c r="P3237" i="61"/>
  <c r="O3237" i="61"/>
  <c r="N3237" i="61"/>
  <c r="A3237" i="61"/>
  <c r="P3236" i="61"/>
  <c r="O3236" i="61"/>
  <c r="N3236" i="61"/>
  <c r="A3236" i="61"/>
  <c r="P3235" i="61"/>
  <c r="O3235" i="61"/>
  <c r="N3235" i="61"/>
  <c r="A3235" i="61"/>
  <c r="P3234" i="61"/>
  <c r="O3234" i="61"/>
  <c r="N3234" i="61"/>
  <c r="A3234" i="61"/>
  <c r="P3233" i="61"/>
  <c r="O3233" i="61"/>
  <c r="N3233" i="61"/>
  <c r="A3233" i="61"/>
  <c r="P3232" i="61"/>
  <c r="O3232" i="61"/>
  <c r="N3232" i="61"/>
  <c r="A3232" i="61"/>
  <c r="P3231" i="61"/>
  <c r="O3231" i="61"/>
  <c r="N3231" i="61"/>
  <c r="A3231" i="61"/>
  <c r="P3230" i="61"/>
  <c r="O3230" i="61"/>
  <c r="N3230" i="61"/>
  <c r="A3230" i="61"/>
  <c r="P3229" i="61"/>
  <c r="O3229" i="61"/>
  <c r="N3229" i="61"/>
  <c r="A3229" i="61"/>
  <c r="P3228" i="61"/>
  <c r="O3228" i="61"/>
  <c r="N3228" i="61"/>
  <c r="A3228" i="61"/>
  <c r="P3227" i="61"/>
  <c r="O3227" i="61"/>
  <c r="N3227" i="61"/>
  <c r="A3227" i="61"/>
  <c r="P3226" i="61"/>
  <c r="O3226" i="61"/>
  <c r="N3226" i="61"/>
  <c r="A3226" i="61"/>
  <c r="P3225" i="61"/>
  <c r="O3225" i="61"/>
  <c r="N3225" i="61"/>
  <c r="A3225" i="61"/>
  <c r="P3224" i="61"/>
  <c r="O3224" i="61"/>
  <c r="N3224" i="61"/>
  <c r="A3224" i="61"/>
  <c r="P3223" i="61"/>
  <c r="O3223" i="61"/>
  <c r="N3223" i="61"/>
  <c r="A3223" i="61"/>
  <c r="P3222" i="61"/>
  <c r="O3222" i="61"/>
  <c r="N3222" i="61"/>
  <c r="A3222" i="61"/>
  <c r="P3221" i="61"/>
  <c r="O3221" i="61"/>
  <c r="N3221" i="61"/>
  <c r="A3221" i="61"/>
  <c r="P3220" i="61"/>
  <c r="O3220" i="61"/>
  <c r="N3220" i="61"/>
  <c r="A3220" i="61"/>
  <c r="P3219" i="61"/>
  <c r="O3219" i="61"/>
  <c r="N3219" i="61"/>
  <c r="A3219" i="61"/>
  <c r="P3218" i="61"/>
  <c r="O3218" i="61"/>
  <c r="N3218" i="61"/>
  <c r="A3218" i="61"/>
  <c r="P3217" i="61"/>
  <c r="O3217" i="61"/>
  <c r="N3217" i="61"/>
  <c r="A3217" i="61"/>
  <c r="P3216" i="61"/>
  <c r="O3216" i="61"/>
  <c r="N3216" i="61"/>
  <c r="A3216" i="61"/>
  <c r="P3215" i="61"/>
  <c r="O3215" i="61"/>
  <c r="N3215" i="61"/>
  <c r="A3215" i="61"/>
  <c r="P3214" i="61"/>
  <c r="O3214" i="61"/>
  <c r="N3214" i="61"/>
  <c r="A3214" i="61"/>
  <c r="P3213" i="61"/>
  <c r="O3213" i="61"/>
  <c r="N3213" i="61"/>
  <c r="A3213" i="61"/>
  <c r="P3212" i="61"/>
  <c r="O3212" i="61"/>
  <c r="N3212" i="61"/>
  <c r="A3212" i="61"/>
  <c r="P3211" i="61"/>
  <c r="O3211" i="61"/>
  <c r="N3211" i="61"/>
  <c r="A3211" i="61"/>
  <c r="P3210" i="61"/>
  <c r="O3210" i="61"/>
  <c r="N3210" i="61"/>
  <c r="A3210" i="61"/>
  <c r="P3209" i="61"/>
  <c r="O3209" i="61"/>
  <c r="N3209" i="61"/>
  <c r="A3209" i="61"/>
  <c r="P3208" i="61"/>
  <c r="O3208" i="61"/>
  <c r="N3208" i="61"/>
  <c r="A3208" i="61"/>
  <c r="P3207" i="61"/>
  <c r="O3207" i="61"/>
  <c r="N3207" i="61"/>
  <c r="A3207" i="61"/>
  <c r="P4" i="61"/>
  <c r="A2" i="61"/>
  <c r="O1" i="61"/>
  <c r="N1" i="61"/>
  <c r="A1" i="61"/>
  <c r="O5" i="61" l="1"/>
  <c r="N8" i="61"/>
  <c r="O9" i="61"/>
  <c r="N12" i="61"/>
  <c r="O13" i="61"/>
  <c r="N16" i="61"/>
  <c r="O17" i="61"/>
  <c r="N20" i="61"/>
  <c r="O21" i="61"/>
  <c r="N24" i="61"/>
  <c r="O25" i="61"/>
  <c r="N28" i="61"/>
  <c r="O29" i="61"/>
  <c r="N32" i="61"/>
  <c r="O33" i="61"/>
  <c r="N36" i="61"/>
  <c r="O37" i="61"/>
  <c r="N40" i="61"/>
  <c r="O41" i="61"/>
  <c r="N44" i="61"/>
  <c r="O45" i="61"/>
  <c r="N48" i="61"/>
  <c r="O49" i="61"/>
  <c r="N52" i="61"/>
  <c r="O53" i="61"/>
  <c r="N56" i="61"/>
  <c r="O57" i="61"/>
  <c r="N60" i="61"/>
  <c r="O61" i="61"/>
  <c r="N64" i="61"/>
  <c r="O65" i="61"/>
  <c r="N68" i="61"/>
  <c r="O69" i="61"/>
  <c r="N72" i="61"/>
  <c r="O73" i="61"/>
  <c r="N76" i="61"/>
  <c r="O77" i="61"/>
  <c r="N80" i="61"/>
  <c r="O81" i="61"/>
  <c r="N84" i="61"/>
  <c r="O85" i="61"/>
  <c r="N88" i="61"/>
  <c r="O89" i="61"/>
  <c r="N92" i="61"/>
  <c r="O93" i="61"/>
  <c r="N96" i="61"/>
  <c r="O97" i="61"/>
  <c r="N100" i="61"/>
  <c r="O101" i="61"/>
  <c r="N104" i="61"/>
  <c r="O105" i="61"/>
  <c r="N108" i="61"/>
  <c r="O109" i="61"/>
  <c r="N112" i="61"/>
  <c r="O113" i="61"/>
  <c r="N116" i="61"/>
  <c r="O117" i="61"/>
  <c r="N120" i="61"/>
  <c r="O121" i="61"/>
  <c r="N124" i="61"/>
  <c r="O125" i="61"/>
  <c r="N128" i="61"/>
  <c r="O129" i="61"/>
  <c r="N132" i="61"/>
  <c r="O133" i="61"/>
  <c r="N136" i="61"/>
  <c r="O137" i="61"/>
  <c r="N140" i="61"/>
  <c r="O141" i="61"/>
  <c r="N144" i="61"/>
  <c r="O145" i="61"/>
  <c r="N148" i="61"/>
  <c r="O149" i="61"/>
  <c r="N152" i="61"/>
  <c r="O153" i="61"/>
  <c r="N156" i="61"/>
  <c r="O157" i="61"/>
  <c r="N160" i="61"/>
  <c r="O161" i="61"/>
  <c r="N164" i="61"/>
  <c r="O165" i="61"/>
  <c r="N168" i="61"/>
  <c r="O169" i="61"/>
  <c r="N172" i="61"/>
  <c r="O173" i="61"/>
  <c r="N7" i="61"/>
  <c r="O8" i="61"/>
  <c r="N11" i="61"/>
  <c r="O12" i="61"/>
  <c r="N15" i="61"/>
  <c r="O16" i="61"/>
  <c r="N19" i="61"/>
  <c r="O20" i="61"/>
  <c r="N23" i="61"/>
  <c r="O24" i="61"/>
  <c r="N27" i="61"/>
  <c r="O28" i="61"/>
  <c r="N31" i="61"/>
  <c r="O32" i="61"/>
  <c r="N35" i="61"/>
  <c r="O36" i="61"/>
  <c r="N39" i="61"/>
  <c r="O40" i="61"/>
  <c r="N43" i="61"/>
  <c r="O44" i="61"/>
  <c r="N47" i="61"/>
  <c r="O48" i="61"/>
  <c r="N51" i="61"/>
  <c r="O52" i="61"/>
  <c r="N55" i="61"/>
  <c r="O56" i="61"/>
  <c r="N59" i="61"/>
  <c r="O60" i="61"/>
  <c r="N63" i="61"/>
  <c r="O64" i="61"/>
  <c r="N67" i="61"/>
  <c r="O68" i="61"/>
  <c r="N71" i="61"/>
  <c r="O72" i="61"/>
  <c r="N75" i="61"/>
  <c r="O76" i="61"/>
  <c r="N79" i="61"/>
  <c r="O80" i="61"/>
  <c r="N83" i="61"/>
  <c r="O84" i="61"/>
  <c r="N87" i="61"/>
  <c r="O88" i="61"/>
  <c r="N91" i="61"/>
  <c r="O92" i="61"/>
  <c r="N95" i="61"/>
  <c r="O96" i="61"/>
  <c r="N99" i="61"/>
  <c r="O100" i="61"/>
  <c r="N103" i="61"/>
  <c r="O104" i="61"/>
  <c r="N107" i="61"/>
  <c r="O108" i="61"/>
  <c r="N111" i="61"/>
  <c r="O112" i="61"/>
  <c r="N115" i="61"/>
  <c r="O116" i="61"/>
  <c r="N119" i="61"/>
  <c r="O120" i="61"/>
  <c r="N123" i="61"/>
  <c r="O124" i="61"/>
  <c r="N127" i="61"/>
  <c r="O128" i="61"/>
  <c r="N131" i="61"/>
  <c r="O132" i="61"/>
  <c r="N135" i="61"/>
  <c r="O136" i="61"/>
  <c r="N139" i="61"/>
  <c r="O140" i="61"/>
  <c r="N143" i="61"/>
  <c r="O144" i="61"/>
  <c r="N147" i="61"/>
  <c r="O148" i="61"/>
  <c r="N151" i="61"/>
  <c r="O152" i="61"/>
  <c r="N155" i="61"/>
  <c r="O156" i="61"/>
  <c r="N159" i="61"/>
  <c r="O160" i="61"/>
  <c r="N163" i="61"/>
  <c r="O164" i="61"/>
  <c r="N167" i="61"/>
  <c r="O168" i="61"/>
  <c r="N171" i="61"/>
  <c r="O172" i="61"/>
  <c r="N175" i="61"/>
  <c r="N6" i="61"/>
  <c r="O7" i="61"/>
  <c r="N10" i="61"/>
  <c r="O11" i="61"/>
  <c r="N14" i="61"/>
  <c r="O15" i="61"/>
  <c r="N18" i="61"/>
  <c r="O19" i="61"/>
  <c r="N22" i="61"/>
  <c r="O23" i="61"/>
  <c r="N26" i="61"/>
  <c r="O27" i="61"/>
  <c r="N30" i="61"/>
  <c r="O31" i="61"/>
  <c r="N34" i="61"/>
  <c r="O35" i="61"/>
  <c r="N38" i="61"/>
  <c r="O39" i="61"/>
  <c r="N42" i="61"/>
  <c r="O43" i="61"/>
  <c r="N46" i="61"/>
  <c r="O47" i="61"/>
  <c r="N50" i="61"/>
  <c r="O51" i="61"/>
  <c r="N54" i="61"/>
  <c r="O55" i="61"/>
  <c r="N58" i="61"/>
  <c r="O59" i="61"/>
  <c r="N62" i="61"/>
  <c r="O63" i="61"/>
  <c r="N66" i="61"/>
  <c r="O67" i="61"/>
  <c r="N70" i="61"/>
  <c r="O71" i="61"/>
  <c r="N74" i="61"/>
  <c r="O75" i="61"/>
  <c r="N78" i="61"/>
  <c r="O79" i="61"/>
  <c r="N82" i="61"/>
  <c r="O83" i="61"/>
  <c r="N86" i="61"/>
  <c r="O87" i="61"/>
  <c r="N90" i="61"/>
  <c r="O91" i="61"/>
  <c r="N94" i="61"/>
  <c r="O95" i="61"/>
  <c r="N98" i="61"/>
  <c r="O99" i="61"/>
  <c r="N102" i="61"/>
  <c r="O103" i="61"/>
  <c r="N106" i="61"/>
  <c r="O107" i="61"/>
  <c r="N110" i="61"/>
  <c r="O111" i="61"/>
  <c r="N114" i="61"/>
  <c r="O115" i="61"/>
  <c r="N118" i="61"/>
  <c r="O119" i="61"/>
  <c r="N122" i="61"/>
  <c r="O123" i="61"/>
  <c r="N126" i="61"/>
  <c r="O127" i="61"/>
  <c r="N130" i="61"/>
  <c r="O131" i="61"/>
  <c r="N134" i="61"/>
  <c r="O135" i="61"/>
  <c r="N138" i="61"/>
  <c r="O139" i="61"/>
  <c r="N142" i="61"/>
  <c r="O143" i="61"/>
  <c r="N146" i="61"/>
  <c r="O147" i="61"/>
  <c r="N150" i="61"/>
  <c r="O151" i="61"/>
  <c r="N154" i="61"/>
  <c r="O155" i="61"/>
  <c r="N158" i="61"/>
  <c r="O159" i="61"/>
  <c r="N162" i="61"/>
  <c r="O163" i="61"/>
  <c r="O167" i="61"/>
  <c r="O171" i="61"/>
  <c r="O175" i="61"/>
  <c r="N178" i="61"/>
  <c r="O179" i="61"/>
  <c r="N182" i="61"/>
  <c r="O183" i="61"/>
  <c r="N186" i="61"/>
  <c r="O187" i="61"/>
  <c r="N190" i="61"/>
  <c r="O191" i="61"/>
  <c r="N194" i="61"/>
  <c r="O195" i="61"/>
  <c r="N198" i="61"/>
  <c r="O199" i="61"/>
  <c r="N202" i="61"/>
  <c r="O203" i="61"/>
  <c r="N206" i="61"/>
  <c r="O207" i="61"/>
  <c r="N210" i="61"/>
  <c r="O211" i="61"/>
  <c r="N214" i="61"/>
  <c r="O215" i="61"/>
  <c r="N218" i="61"/>
  <c r="O219" i="61"/>
  <c r="N222" i="61"/>
  <c r="O223" i="61"/>
  <c r="N226" i="61"/>
  <c r="O227" i="61"/>
  <c r="N230" i="61"/>
  <c r="O231" i="61"/>
  <c r="N234" i="61"/>
  <c r="O235" i="61"/>
  <c r="N238" i="61"/>
  <c r="O239" i="61"/>
  <c r="N242" i="61"/>
  <c r="O243" i="61"/>
  <c r="N246" i="61"/>
  <c r="O247" i="61"/>
  <c r="N250" i="61"/>
  <c r="O251" i="61"/>
  <c r="N254" i="61"/>
  <c r="O255" i="61"/>
  <c r="N258" i="61"/>
  <c r="O259" i="61"/>
  <c r="N262" i="61"/>
  <c r="O263" i="61"/>
  <c r="N266" i="61"/>
  <c r="O267" i="61"/>
  <c r="N270" i="61"/>
  <c r="O271" i="61"/>
  <c r="N274" i="61"/>
  <c r="O275" i="61"/>
  <c r="N278" i="61"/>
  <c r="O279" i="61"/>
  <c r="N282" i="61"/>
  <c r="O283" i="61"/>
  <c r="N286" i="61"/>
  <c r="O287" i="61"/>
  <c r="N290" i="61"/>
  <c r="O291" i="61"/>
  <c r="N294" i="61"/>
  <c r="O295" i="61"/>
  <c r="N298" i="61"/>
  <c r="O299" i="61"/>
  <c r="N302" i="61"/>
  <c r="O303" i="61"/>
  <c r="N306" i="61"/>
  <c r="O307" i="61"/>
  <c r="N310" i="61"/>
  <c r="O311" i="61"/>
  <c r="N314" i="61"/>
  <c r="O315" i="61"/>
  <c r="N318" i="61"/>
  <c r="O319" i="61"/>
  <c r="N322" i="61"/>
  <c r="O323" i="61"/>
  <c r="N326" i="61"/>
  <c r="O327" i="61"/>
  <c r="N330" i="61"/>
  <c r="O331" i="61"/>
  <c r="N334" i="61"/>
  <c r="O335" i="61"/>
  <c r="N338" i="61"/>
  <c r="O6" i="61"/>
  <c r="N9" i="61"/>
  <c r="O14" i="61"/>
  <c r="N17" i="61"/>
  <c r="O22" i="61"/>
  <c r="N25" i="61"/>
  <c r="O30" i="61"/>
  <c r="N33" i="61"/>
  <c r="O38" i="61"/>
  <c r="N41" i="61"/>
  <c r="O46" i="61"/>
  <c r="N49" i="61"/>
  <c r="O54" i="61"/>
  <c r="N57" i="61"/>
  <c r="O62" i="61"/>
  <c r="N65" i="61"/>
  <c r="O70" i="61"/>
  <c r="N73" i="61"/>
  <c r="O78" i="61"/>
  <c r="N81" i="61"/>
  <c r="O86" i="61"/>
  <c r="N89" i="61"/>
  <c r="O94" i="61"/>
  <c r="N97" i="61"/>
  <c r="O102" i="61"/>
  <c r="N105" i="61"/>
  <c r="O110" i="61"/>
  <c r="N113" i="61"/>
  <c r="O118" i="61"/>
  <c r="N121" i="61"/>
  <c r="O126" i="61"/>
  <c r="N129" i="61"/>
  <c r="O134" i="61"/>
  <c r="N137" i="61"/>
  <c r="O142" i="61"/>
  <c r="N145" i="61"/>
  <c r="O150" i="61"/>
  <c r="N153" i="61"/>
  <c r="O158" i="61"/>
  <c r="N161" i="61"/>
  <c r="N166" i="61"/>
  <c r="N170" i="61"/>
  <c r="N174" i="61"/>
  <c r="N177" i="61"/>
  <c r="O178" i="61"/>
  <c r="N181" i="61"/>
  <c r="O182" i="61"/>
  <c r="N185" i="61"/>
  <c r="O186" i="61"/>
  <c r="N189" i="61"/>
  <c r="O190" i="61"/>
  <c r="N193" i="61"/>
  <c r="O194" i="61"/>
  <c r="N197" i="61"/>
  <c r="O198" i="61"/>
  <c r="N201" i="61"/>
  <c r="O202" i="61"/>
  <c r="N205" i="61"/>
  <c r="O206" i="61"/>
  <c r="N209" i="61"/>
  <c r="O210" i="61"/>
  <c r="N213" i="61"/>
  <c r="O214" i="61"/>
  <c r="N217" i="61"/>
  <c r="O218" i="61"/>
  <c r="N221" i="61"/>
  <c r="O222" i="61"/>
  <c r="N225" i="61"/>
  <c r="O226" i="61"/>
  <c r="N229" i="61"/>
  <c r="O230" i="61"/>
  <c r="N233" i="61"/>
  <c r="O234" i="61"/>
  <c r="N237" i="61"/>
  <c r="O238" i="61"/>
  <c r="N241" i="61"/>
  <c r="O242" i="61"/>
  <c r="N245" i="61"/>
  <c r="O246" i="61"/>
  <c r="N249" i="61"/>
  <c r="O250" i="61"/>
  <c r="N253" i="61"/>
  <c r="O254" i="61"/>
  <c r="N257" i="61"/>
  <c r="O258" i="61"/>
  <c r="N261" i="61"/>
  <c r="O262" i="61"/>
  <c r="N265" i="61"/>
  <c r="O266" i="61"/>
  <c r="N269" i="61"/>
  <c r="O270" i="61"/>
  <c r="N273" i="61"/>
  <c r="O274" i="61"/>
  <c r="N277" i="61"/>
  <c r="O278" i="61"/>
  <c r="N281" i="61"/>
  <c r="O282" i="61"/>
  <c r="N285" i="61"/>
  <c r="O286" i="61"/>
  <c r="N289" i="61"/>
  <c r="O290" i="61"/>
  <c r="N293" i="61"/>
  <c r="O294" i="61"/>
  <c r="N297" i="61"/>
  <c r="O298" i="61"/>
  <c r="N301" i="61"/>
  <c r="O166" i="61"/>
  <c r="O170" i="61"/>
  <c r="O174" i="61"/>
  <c r="N176" i="61"/>
  <c r="O177" i="61"/>
  <c r="N180" i="61"/>
  <c r="O181" i="61"/>
  <c r="N184" i="61"/>
  <c r="O185" i="61"/>
  <c r="N188" i="61"/>
  <c r="O189" i="61"/>
  <c r="N192" i="61"/>
  <c r="O193" i="61"/>
  <c r="N196" i="61"/>
  <c r="O197" i="61"/>
  <c r="N200" i="61"/>
  <c r="O201" i="61"/>
  <c r="N204" i="61"/>
  <c r="O205" i="61"/>
  <c r="N208" i="61"/>
  <c r="O209" i="61"/>
  <c r="N212" i="61"/>
  <c r="O213" i="61"/>
  <c r="N216" i="61"/>
  <c r="O217" i="61"/>
  <c r="N220" i="61"/>
  <c r="O221" i="61"/>
  <c r="N224" i="61"/>
  <c r="O225" i="61"/>
  <c r="N228" i="61"/>
  <c r="O229" i="61"/>
  <c r="N232" i="61"/>
  <c r="O233" i="61"/>
  <c r="N236" i="61"/>
  <c r="O237" i="61"/>
  <c r="N240" i="61"/>
  <c r="O241" i="61"/>
  <c r="N244" i="61"/>
  <c r="O245" i="61"/>
  <c r="N248" i="61"/>
  <c r="O249" i="61"/>
  <c r="N252" i="61"/>
  <c r="O253" i="61"/>
  <c r="N256" i="61"/>
  <c r="O257" i="61"/>
  <c r="N260" i="61"/>
  <c r="O261" i="61"/>
  <c r="N264" i="61"/>
  <c r="O265" i="61"/>
  <c r="N268" i="61"/>
  <c r="O269" i="61"/>
  <c r="N272" i="61"/>
  <c r="O273" i="61"/>
  <c r="N276" i="61"/>
  <c r="O277" i="61"/>
  <c r="N280" i="61"/>
  <c r="O281" i="61"/>
  <c r="N284" i="61"/>
  <c r="O285" i="61"/>
  <c r="N288" i="61"/>
  <c r="O289" i="61"/>
  <c r="N292" i="61"/>
  <c r="O293" i="61"/>
  <c r="N296" i="61"/>
  <c r="O297" i="61"/>
  <c r="N300" i="61"/>
  <c r="O301" i="61"/>
  <c r="N304" i="61"/>
  <c r="O305" i="61"/>
  <c r="N308" i="61"/>
  <c r="O309" i="61"/>
  <c r="N312" i="61"/>
  <c r="O313" i="61"/>
  <c r="N316" i="61"/>
  <c r="O317" i="61"/>
  <c r="N320" i="61"/>
  <c r="O321" i="61"/>
  <c r="N324" i="61"/>
  <c r="O325" i="61"/>
  <c r="N328" i="61"/>
  <c r="O329" i="61"/>
  <c r="N332" i="61"/>
  <c r="O333" i="61"/>
  <c r="N336" i="61"/>
  <c r="O337" i="61"/>
  <c r="N169" i="61"/>
  <c r="N303" i="61"/>
  <c r="N305" i="61"/>
  <c r="N307" i="61"/>
  <c r="N309" i="61"/>
  <c r="N311" i="61"/>
  <c r="N313" i="61"/>
  <c r="N315" i="61"/>
  <c r="N317" i="61"/>
  <c r="N319" i="61"/>
  <c r="N321" i="61"/>
  <c r="N323" i="61"/>
  <c r="N325" i="61"/>
  <c r="N327" i="61"/>
  <c r="N329" i="61"/>
  <c r="N331" i="61"/>
  <c r="N333" i="61"/>
  <c r="N335" i="61"/>
  <c r="N337" i="61"/>
  <c r="N339" i="61"/>
  <c r="O340" i="61"/>
  <c r="N343" i="61"/>
  <c r="O344" i="61"/>
  <c r="N347" i="61"/>
  <c r="O348" i="61"/>
  <c r="N351" i="61"/>
  <c r="O352" i="61"/>
  <c r="N355" i="61"/>
  <c r="O356" i="61"/>
  <c r="N359" i="61"/>
  <c r="O360" i="61"/>
  <c r="N363" i="61"/>
  <c r="O364" i="61"/>
  <c r="N367" i="61"/>
  <c r="O368" i="61"/>
  <c r="N371" i="61"/>
  <c r="O372" i="61"/>
  <c r="N375" i="61"/>
  <c r="O376" i="61"/>
  <c r="N379" i="61"/>
  <c r="O380" i="61"/>
  <c r="N383" i="61"/>
  <c r="O384" i="61"/>
  <c r="N387" i="61"/>
  <c r="O388" i="61"/>
  <c r="N391" i="61"/>
  <c r="O392" i="61"/>
  <c r="N395" i="61"/>
  <c r="O396" i="61"/>
  <c r="N399" i="61"/>
  <c r="O400" i="61"/>
  <c r="N403" i="61"/>
  <c r="O404" i="61"/>
  <c r="N407" i="61"/>
  <c r="O408" i="61"/>
  <c r="N411" i="61"/>
  <c r="O412" i="61"/>
  <c r="N415" i="61"/>
  <c r="O416" i="61"/>
  <c r="N419" i="61"/>
  <c r="O420" i="61"/>
  <c r="N423" i="61"/>
  <c r="O424" i="61"/>
  <c r="N427" i="61"/>
  <c r="O428" i="61"/>
  <c r="N431" i="61"/>
  <c r="O432" i="61"/>
  <c r="N435" i="61"/>
  <c r="O436" i="61"/>
  <c r="N439" i="61"/>
  <c r="O440" i="61"/>
  <c r="N443" i="61"/>
  <c r="O444" i="61"/>
  <c r="N447" i="61"/>
  <c r="O448" i="61"/>
  <c r="N451" i="61"/>
  <c r="O452" i="61"/>
  <c r="N455" i="61"/>
  <c r="O456" i="61"/>
  <c r="N459" i="61"/>
  <c r="O460" i="61"/>
  <c r="N463" i="61"/>
  <c r="O464" i="61"/>
  <c r="N467" i="61"/>
  <c r="O468" i="61"/>
  <c r="O10" i="61"/>
  <c r="N13" i="61"/>
  <c r="O26" i="61"/>
  <c r="N29" i="61"/>
  <c r="O42" i="61"/>
  <c r="N45" i="61"/>
  <c r="O58" i="61"/>
  <c r="N61" i="61"/>
  <c r="O74" i="61"/>
  <c r="N77" i="61"/>
  <c r="O90" i="61"/>
  <c r="N93" i="61"/>
  <c r="O106" i="61"/>
  <c r="N109" i="61"/>
  <c r="O122" i="61"/>
  <c r="N125" i="61"/>
  <c r="O138" i="61"/>
  <c r="N141" i="61"/>
  <c r="O154" i="61"/>
  <c r="N157" i="61"/>
  <c r="N173" i="61"/>
  <c r="O176" i="61"/>
  <c r="N179" i="61"/>
  <c r="O184" i="61"/>
  <c r="N187" i="61"/>
  <c r="O192" i="61"/>
  <c r="N195" i="61"/>
  <c r="O200" i="61"/>
  <c r="N203" i="61"/>
  <c r="O208" i="61"/>
  <c r="N211" i="61"/>
  <c r="O216" i="61"/>
  <c r="N219" i="61"/>
  <c r="O224" i="61"/>
  <c r="N227" i="61"/>
  <c r="O232" i="61"/>
  <c r="N235" i="61"/>
  <c r="O240" i="61"/>
  <c r="N243" i="61"/>
  <c r="O248" i="61"/>
  <c r="N251" i="61"/>
  <c r="O256" i="61"/>
  <c r="N259" i="61"/>
  <c r="O264" i="61"/>
  <c r="N267" i="61"/>
  <c r="O272" i="61"/>
  <c r="N275" i="61"/>
  <c r="O280" i="61"/>
  <c r="N283" i="61"/>
  <c r="O288" i="61"/>
  <c r="N291" i="61"/>
  <c r="O296" i="61"/>
  <c r="N299" i="61"/>
  <c r="O339" i="61"/>
  <c r="N342" i="61"/>
  <c r="O343" i="61"/>
  <c r="N346" i="61"/>
  <c r="O347" i="61"/>
  <c r="N350" i="61"/>
  <c r="O351" i="61"/>
  <c r="N354" i="61"/>
  <c r="O355" i="61"/>
  <c r="N358" i="61"/>
  <c r="O359" i="61"/>
  <c r="N362" i="61"/>
  <c r="O363" i="61"/>
  <c r="N366" i="61"/>
  <c r="O367" i="61"/>
  <c r="N370" i="61"/>
  <c r="O371" i="61"/>
  <c r="N374" i="61"/>
  <c r="O375" i="61"/>
  <c r="N378" i="61"/>
  <c r="O379" i="61"/>
  <c r="N382" i="61"/>
  <c r="O383" i="61"/>
  <c r="N386" i="61"/>
  <c r="O387" i="61"/>
  <c r="N390" i="61"/>
  <c r="O391" i="61"/>
  <c r="N394" i="61"/>
  <c r="O395" i="61"/>
  <c r="N398" i="61"/>
  <c r="O302" i="61"/>
  <c r="O304" i="61"/>
  <c r="O306" i="61"/>
  <c r="O308" i="61"/>
  <c r="O310" i="61"/>
  <c r="O312" i="61"/>
  <c r="O314" i="61"/>
  <c r="O316" i="61"/>
  <c r="O318" i="61"/>
  <c r="O320" i="61"/>
  <c r="O322" i="61"/>
  <c r="O324" i="61"/>
  <c r="O326" i="61"/>
  <c r="O328" i="61"/>
  <c r="O330" i="61"/>
  <c r="O332" i="61"/>
  <c r="O334" i="61"/>
  <c r="O336" i="61"/>
  <c r="O338" i="61"/>
  <c r="N341" i="61"/>
  <c r="O342" i="61"/>
  <c r="N345" i="61"/>
  <c r="O346" i="61"/>
  <c r="N349" i="61"/>
  <c r="O350" i="61"/>
  <c r="N353" i="61"/>
  <c r="O354" i="61"/>
  <c r="N357" i="61"/>
  <c r="O358" i="61"/>
  <c r="N361" i="61"/>
  <c r="O362" i="61"/>
  <c r="N365" i="61"/>
  <c r="O366" i="61"/>
  <c r="N369" i="61"/>
  <c r="O370" i="61"/>
  <c r="N373" i="61"/>
  <c r="O374" i="61"/>
  <c r="N377" i="61"/>
  <c r="O378" i="61"/>
  <c r="N381" i="61"/>
  <c r="O382" i="61"/>
  <c r="N385" i="61"/>
  <c r="O386" i="61"/>
  <c r="N389" i="61"/>
  <c r="O390" i="61"/>
  <c r="N393" i="61"/>
  <c r="O394" i="61"/>
  <c r="N397" i="61"/>
  <c r="O398" i="61"/>
  <c r="N401" i="61"/>
  <c r="O402" i="61"/>
  <c r="N405" i="61"/>
  <c r="O406" i="61"/>
  <c r="N409" i="61"/>
  <c r="O410" i="61"/>
  <c r="N413" i="61"/>
  <c r="O414" i="61"/>
  <c r="N417" i="61"/>
  <c r="O418" i="61"/>
  <c r="N421" i="61"/>
  <c r="O422" i="61"/>
  <c r="N425" i="61"/>
  <c r="O426" i="61"/>
  <c r="N429" i="61"/>
  <c r="O430" i="61"/>
  <c r="N433" i="61"/>
  <c r="O434" i="61"/>
  <c r="N437" i="61"/>
  <c r="O438" i="61"/>
  <c r="N441" i="61"/>
  <c r="O442" i="61"/>
  <c r="N445" i="61"/>
  <c r="O446" i="61"/>
  <c r="N449" i="61"/>
  <c r="O450" i="61"/>
  <c r="N453" i="61"/>
  <c r="O454" i="61"/>
  <c r="N457" i="61"/>
  <c r="O458" i="61"/>
  <c r="N461" i="61"/>
  <c r="O462" i="61"/>
  <c r="N465" i="61"/>
  <c r="O466" i="61"/>
  <c r="N469" i="61"/>
  <c r="N5" i="61"/>
  <c r="O18" i="61"/>
  <c r="N21" i="61"/>
  <c r="O34" i="61"/>
  <c r="N37" i="61"/>
  <c r="O50" i="61"/>
  <c r="N53" i="61"/>
  <c r="O66" i="61"/>
  <c r="N69" i="61"/>
  <c r="O82" i="61"/>
  <c r="N85" i="61"/>
  <c r="O98" i="61"/>
  <c r="N101" i="61"/>
  <c r="O114" i="61"/>
  <c r="N117" i="61"/>
  <c r="O130" i="61"/>
  <c r="N133" i="61"/>
  <c r="O146" i="61"/>
  <c r="N149" i="61"/>
  <c r="O162" i="61"/>
  <c r="N165" i="61"/>
  <c r="O180" i="61"/>
  <c r="N183" i="61"/>
  <c r="O188" i="61"/>
  <c r="N191" i="61"/>
  <c r="O196" i="61"/>
  <c r="N199" i="61"/>
  <c r="O204" i="61"/>
  <c r="N207" i="61"/>
  <c r="O212" i="61"/>
  <c r="N215" i="61"/>
  <c r="O220" i="61"/>
  <c r="N223" i="61"/>
  <c r="O228" i="61"/>
  <c r="N231" i="61"/>
  <c r="O236" i="61"/>
  <c r="N239" i="61"/>
  <c r="O244" i="61"/>
  <c r="N247" i="61"/>
  <c r="O252" i="61"/>
  <c r="N255" i="61"/>
  <c r="O260" i="61"/>
  <c r="N263" i="61"/>
  <c r="O268" i="61"/>
  <c r="N271" i="61"/>
  <c r="O276" i="61"/>
  <c r="N279" i="61"/>
  <c r="O284" i="61"/>
  <c r="N287" i="61"/>
  <c r="O292" i="61"/>
  <c r="N295" i="61"/>
  <c r="O300" i="61"/>
  <c r="N340" i="61"/>
  <c r="O341" i="61"/>
  <c r="N344" i="61"/>
  <c r="O345" i="61"/>
  <c r="N348" i="61"/>
  <c r="O349" i="61"/>
  <c r="N352" i="61"/>
  <c r="O353" i="61"/>
  <c r="N356" i="61"/>
  <c r="O357" i="61"/>
  <c r="N360" i="61"/>
  <c r="O361" i="61"/>
  <c r="N364" i="61"/>
  <c r="O365" i="61"/>
  <c r="N368" i="61"/>
  <c r="O369" i="61"/>
  <c r="N372" i="61"/>
  <c r="O373" i="61"/>
  <c r="N376" i="61"/>
  <c r="O377" i="61"/>
  <c r="N380" i="61"/>
  <c r="O381" i="61"/>
  <c r="N384" i="61"/>
  <c r="O385" i="61"/>
  <c r="N388" i="61"/>
  <c r="O389" i="61"/>
  <c r="N392" i="61"/>
  <c r="O393" i="61"/>
  <c r="N396" i="61"/>
  <c r="O397" i="61"/>
  <c r="N400" i="61"/>
  <c r="O401" i="61"/>
  <c r="N471" i="61"/>
  <c r="O472" i="61"/>
  <c r="N475" i="61"/>
  <c r="O476" i="61"/>
  <c r="N479" i="61"/>
  <c r="O480" i="61"/>
  <c r="N483" i="61"/>
  <c r="O484" i="61"/>
  <c r="N487" i="61"/>
  <c r="O488" i="61"/>
  <c r="N491" i="61"/>
  <c r="O492" i="61"/>
  <c r="N495" i="61"/>
  <c r="O496" i="61"/>
  <c r="N499" i="61"/>
  <c r="O500" i="61"/>
  <c r="N503" i="61"/>
  <c r="O504" i="61"/>
  <c r="N507" i="61"/>
  <c r="O508" i="61"/>
  <c r="N511" i="61"/>
  <c r="O512" i="61"/>
  <c r="N515" i="61"/>
  <c r="O516" i="61"/>
  <c r="N519" i="61"/>
  <c r="O520" i="61"/>
  <c r="N523" i="61"/>
  <c r="O524" i="61"/>
  <c r="N527" i="61"/>
  <c r="O528" i="61"/>
  <c r="N531" i="61"/>
  <c r="O532" i="61"/>
  <c r="N535" i="61"/>
  <c r="O536" i="61"/>
  <c r="N539" i="61"/>
  <c r="O540" i="61"/>
  <c r="N543" i="61"/>
  <c r="O544" i="61"/>
  <c r="N547" i="61"/>
  <c r="O548" i="61"/>
  <c r="O399" i="61"/>
  <c r="N402" i="61"/>
  <c r="N404" i="61"/>
  <c r="N406" i="61"/>
  <c r="N408" i="61"/>
  <c r="N410" i="61"/>
  <c r="N412" i="61"/>
  <c r="N414" i="61"/>
  <c r="N416" i="61"/>
  <c r="N418" i="61"/>
  <c r="N420" i="61"/>
  <c r="N422" i="61"/>
  <c r="N424" i="61"/>
  <c r="N426" i="61"/>
  <c r="N428" i="61"/>
  <c r="N430" i="61"/>
  <c r="N432" i="61"/>
  <c r="N434" i="61"/>
  <c r="N436" i="61"/>
  <c r="N438" i="61"/>
  <c r="N440" i="61"/>
  <c r="N442" i="61"/>
  <c r="N444" i="61"/>
  <c r="N446" i="61"/>
  <c r="N448" i="61"/>
  <c r="N450" i="61"/>
  <c r="N452" i="61"/>
  <c r="N454" i="61"/>
  <c r="N456" i="61"/>
  <c r="N458" i="61"/>
  <c r="N460" i="61"/>
  <c r="N462" i="61"/>
  <c r="N464" i="61"/>
  <c r="N466" i="61"/>
  <c r="N468" i="61"/>
  <c r="N470" i="61"/>
  <c r="O471" i="61"/>
  <c r="N474" i="61"/>
  <c r="O475" i="61"/>
  <c r="N478" i="61"/>
  <c r="O479" i="61"/>
  <c r="N482" i="61"/>
  <c r="O483" i="61"/>
  <c r="N486" i="61"/>
  <c r="O487" i="61"/>
  <c r="N490" i="61"/>
  <c r="O491" i="61"/>
  <c r="N494" i="61"/>
  <c r="O495" i="61"/>
  <c r="N498" i="61"/>
  <c r="O499" i="61"/>
  <c r="N502" i="61"/>
  <c r="O503" i="61"/>
  <c r="N506" i="61"/>
  <c r="O507" i="61"/>
  <c r="N510" i="61"/>
  <c r="O511" i="61"/>
  <c r="N514" i="61"/>
  <c r="O515" i="61"/>
  <c r="N518" i="61"/>
  <c r="O519" i="61"/>
  <c r="N522" i="61"/>
  <c r="O523" i="61"/>
  <c r="N526" i="61"/>
  <c r="O527" i="61"/>
  <c r="N530" i="61"/>
  <c r="O531" i="61"/>
  <c r="N534" i="61"/>
  <c r="O535" i="61"/>
  <c r="N538" i="61"/>
  <c r="O539" i="61"/>
  <c r="N542" i="61"/>
  <c r="O543" i="61"/>
  <c r="N546" i="61"/>
  <c r="O547" i="61"/>
  <c r="N550" i="61"/>
  <c r="O551" i="61"/>
  <c r="N554" i="61"/>
  <c r="O555" i="61"/>
  <c r="N558" i="61"/>
  <c r="O559" i="61"/>
  <c r="N562" i="61"/>
  <c r="O563" i="61"/>
  <c r="N566" i="61"/>
  <c r="O567" i="61"/>
  <c r="N570" i="61"/>
  <c r="O470" i="61"/>
  <c r="N473" i="61"/>
  <c r="O474" i="61"/>
  <c r="N477" i="61"/>
  <c r="O478" i="61"/>
  <c r="N481" i="61"/>
  <c r="O482" i="61"/>
  <c r="N485" i="61"/>
  <c r="O486" i="61"/>
  <c r="N489" i="61"/>
  <c r="O490" i="61"/>
  <c r="N493" i="61"/>
  <c r="O494" i="61"/>
  <c r="N497" i="61"/>
  <c r="O498" i="61"/>
  <c r="N501" i="61"/>
  <c r="O502" i="61"/>
  <c r="N505" i="61"/>
  <c r="O506" i="61"/>
  <c r="N509" i="61"/>
  <c r="O510" i="61"/>
  <c r="N513" i="61"/>
  <c r="O514" i="61"/>
  <c r="N517" i="61"/>
  <c r="O518" i="61"/>
  <c r="N521" i="61"/>
  <c r="O522" i="61"/>
  <c r="N525" i="61"/>
  <c r="O526" i="61"/>
  <c r="N529" i="61"/>
  <c r="O530" i="61"/>
  <c r="N533" i="61"/>
  <c r="O534" i="61"/>
  <c r="N537" i="61"/>
  <c r="O538" i="61"/>
  <c r="N541" i="61"/>
  <c r="O542" i="61"/>
  <c r="N545" i="61"/>
  <c r="O546" i="61"/>
  <c r="N549" i="61"/>
  <c r="O550" i="61"/>
  <c r="N553" i="61"/>
  <c r="O554" i="61"/>
  <c r="N557" i="61"/>
  <c r="O558" i="61"/>
  <c r="N561" i="61"/>
  <c r="O562" i="61"/>
  <c r="N565" i="61"/>
  <c r="O566" i="61"/>
  <c r="N569" i="61"/>
  <c r="O570" i="61"/>
  <c r="O403" i="61"/>
  <c r="O405" i="61"/>
  <c r="O407" i="61"/>
  <c r="O409" i="61"/>
  <c r="O411" i="61"/>
  <c r="O413" i="61"/>
  <c r="O415" i="61"/>
  <c r="O417" i="61"/>
  <c r="O419" i="61"/>
  <c r="O421" i="61"/>
  <c r="O423" i="61"/>
  <c r="O425" i="61"/>
  <c r="O427" i="61"/>
  <c r="O429" i="61"/>
  <c r="O431" i="61"/>
  <c r="O433" i="61"/>
  <c r="O435" i="61"/>
  <c r="O437" i="61"/>
  <c r="O439" i="61"/>
  <c r="O441" i="61"/>
  <c r="O443" i="61"/>
  <c r="O445" i="61"/>
  <c r="O447" i="61"/>
  <c r="O449" i="61"/>
  <c r="O451" i="61"/>
  <c r="O453" i="61"/>
  <c r="O455" i="61"/>
  <c r="O457" i="61"/>
  <c r="O459" i="61"/>
  <c r="O461" i="61"/>
  <c r="O463" i="61"/>
  <c r="O465" i="61"/>
  <c r="O467" i="61"/>
  <c r="O469" i="61"/>
  <c r="N472" i="61"/>
  <c r="O473" i="61"/>
  <c r="N476" i="61"/>
  <c r="O477" i="61"/>
  <c r="N480" i="61"/>
  <c r="O481" i="61"/>
  <c r="N484" i="61"/>
  <c r="O485" i="61"/>
  <c r="N488" i="61"/>
  <c r="O489" i="61"/>
  <c r="N492" i="61"/>
  <c r="O493" i="61"/>
  <c r="N496" i="61"/>
  <c r="O497" i="61"/>
  <c r="N500" i="61"/>
  <c r="O501" i="61"/>
  <c r="N504" i="61"/>
  <c r="O505" i="61"/>
  <c r="N508" i="61"/>
  <c r="O509" i="61"/>
  <c r="N512" i="61"/>
  <c r="O513" i="61"/>
  <c r="N516" i="61"/>
  <c r="O517" i="61"/>
  <c r="N520" i="61"/>
  <c r="O521" i="61"/>
  <c r="N524" i="61"/>
  <c r="O525" i="61"/>
  <c r="N528" i="61"/>
  <c r="O529" i="61"/>
  <c r="N532" i="61"/>
  <c r="O533" i="61"/>
  <c r="N536" i="61"/>
  <c r="O537" i="61"/>
  <c r="N540" i="61"/>
  <c r="O541" i="61"/>
  <c r="N544" i="61"/>
  <c r="O545" i="61"/>
  <c r="N548" i="61"/>
  <c r="O549" i="61"/>
  <c r="N552" i="61"/>
  <c r="O553" i="61"/>
  <c r="N556" i="61"/>
  <c r="O557" i="61"/>
  <c r="N560" i="61"/>
  <c r="O561" i="61"/>
  <c r="N564" i="61"/>
  <c r="O565" i="61"/>
  <c r="N568" i="61"/>
  <c r="O569" i="61"/>
  <c r="N572" i="61"/>
  <c r="O571" i="61"/>
  <c r="N573" i="61"/>
  <c r="O574" i="61"/>
  <c r="N577" i="61"/>
  <c r="O578" i="61"/>
  <c r="N581" i="61"/>
  <c r="O582" i="61"/>
  <c r="N585" i="61"/>
  <c r="O586" i="61"/>
  <c r="N589" i="61"/>
  <c r="O590" i="61"/>
  <c r="N593" i="61"/>
  <c r="O594" i="61"/>
  <c r="N597" i="61"/>
  <c r="O598" i="61"/>
  <c r="N601" i="61"/>
  <c r="O602" i="61"/>
  <c r="N605" i="61"/>
  <c r="O606" i="61"/>
  <c r="N609" i="61"/>
  <c r="O610" i="61"/>
  <c r="N613" i="61"/>
  <c r="O614" i="61"/>
  <c r="N617" i="61"/>
  <c r="O618" i="61"/>
  <c r="N621" i="61"/>
  <c r="O622" i="61"/>
  <c r="N625" i="61"/>
  <c r="O626" i="61"/>
  <c r="N629" i="61"/>
  <c r="O630" i="61"/>
  <c r="N633" i="61"/>
  <c r="O634" i="61"/>
  <c r="N637" i="61"/>
  <c r="O638" i="61"/>
  <c r="N641" i="61"/>
  <c r="O642" i="61"/>
  <c r="N645" i="61"/>
  <c r="O646" i="61"/>
  <c r="N649" i="61"/>
  <c r="O650" i="61"/>
  <c r="N653" i="61"/>
  <c r="O654" i="61"/>
  <c r="N657" i="61"/>
  <c r="O658" i="61"/>
  <c r="N661" i="61"/>
  <c r="O662" i="61"/>
  <c r="N665" i="61"/>
  <c r="O666" i="61"/>
  <c r="N669" i="61"/>
  <c r="O670" i="61"/>
  <c r="N673" i="61"/>
  <c r="O674" i="61"/>
  <c r="N677" i="61"/>
  <c r="O678" i="61"/>
  <c r="N681" i="61"/>
  <c r="O682" i="61"/>
  <c r="N685" i="61"/>
  <c r="O686" i="61"/>
  <c r="N689" i="61"/>
  <c r="O690" i="61"/>
  <c r="N693" i="61"/>
  <c r="O694" i="61"/>
  <c r="N697" i="61"/>
  <c r="O698" i="61"/>
  <c r="N701" i="61"/>
  <c r="O702" i="61"/>
  <c r="N705" i="61"/>
  <c r="O706" i="61"/>
  <c r="N709" i="61"/>
  <c r="O710" i="61"/>
  <c r="N713" i="61"/>
  <c r="O714" i="61"/>
  <c r="N717" i="61"/>
  <c r="O718" i="61"/>
  <c r="N721" i="61"/>
  <c r="O722" i="61"/>
  <c r="N725" i="61"/>
  <c r="O726" i="61"/>
  <c r="N729" i="61"/>
  <c r="O730" i="61"/>
  <c r="N733" i="61"/>
  <c r="O734" i="61"/>
  <c r="N737" i="61"/>
  <c r="O738" i="61"/>
  <c r="N741" i="61"/>
  <c r="O742" i="61"/>
  <c r="N745" i="61"/>
  <c r="O746" i="61"/>
  <c r="N749" i="61"/>
  <c r="O750" i="61"/>
  <c r="N753" i="61"/>
  <c r="O754" i="61"/>
  <c r="N757" i="61"/>
  <c r="O758" i="61"/>
  <c r="N761" i="61"/>
  <c r="O762" i="61"/>
  <c r="N765" i="61"/>
  <c r="O766" i="61"/>
  <c r="N769" i="61"/>
  <c r="O770" i="61"/>
  <c r="N773" i="61"/>
  <c r="O774" i="61"/>
  <c r="N777" i="61"/>
  <c r="O778" i="61"/>
  <c r="N781" i="61"/>
  <c r="O782" i="61"/>
  <c r="N785" i="61"/>
  <c r="O786" i="61"/>
  <c r="N789" i="61"/>
  <c r="O790" i="61"/>
  <c r="N793" i="61"/>
  <c r="O794" i="61"/>
  <c r="N797" i="61"/>
  <c r="O798" i="61"/>
  <c r="N801" i="61"/>
  <c r="O802" i="61"/>
  <c r="N805" i="61"/>
  <c r="O806" i="61"/>
  <c r="N809" i="61"/>
  <c r="O810" i="61"/>
  <c r="N813" i="61"/>
  <c r="O814" i="61"/>
  <c r="N817" i="61"/>
  <c r="O818" i="61"/>
  <c r="N821" i="61"/>
  <c r="O822" i="61"/>
  <c r="N825" i="61"/>
  <c r="O826" i="61"/>
  <c r="N829" i="61"/>
  <c r="O830" i="61"/>
  <c r="N833" i="61"/>
  <c r="O834" i="61"/>
  <c r="N837" i="61"/>
  <c r="O838" i="61"/>
  <c r="N841" i="61"/>
  <c r="O842" i="61"/>
  <c r="N845" i="61"/>
  <c r="O846" i="61"/>
  <c r="N849" i="61"/>
  <c r="O850" i="61"/>
  <c r="N853" i="61"/>
  <c r="O854" i="61"/>
  <c r="N857" i="61"/>
  <c r="O858" i="61"/>
  <c r="N861" i="61"/>
  <c r="O862" i="61"/>
  <c r="N865" i="61"/>
  <c r="O866" i="61"/>
  <c r="N869" i="61"/>
  <c r="O870" i="61"/>
  <c r="N873" i="61"/>
  <c r="O874" i="61"/>
  <c r="N877" i="61"/>
  <c r="O878" i="61"/>
  <c r="N881" i="61"/>
  <c r="O882" i="61"/>
  <c r="N885" i="61"/>
  <c r="O886" i="61"/>
  <c r="N889" i="61"/>
  <c r="O890" i="61"/>
  <c r="N893" i="61"/>
  <c r="O894" i="61"/>
  <c r="N897" i="61"/>
  <c r="O898" i="61"/>
  <c r="N901" i="61"/>
  <c r="O902" i="61"/>
  <c r="N905" i="61"/>
  <c r="O906" i="61"/>
  <c r="N909" i="61"/>
  <c r="N551" i="61"/>
  <c r="O556" i="61"/>
  <c r="N559" i="61"/>
  <c r="O564" i="61"/>
  <c r="N567" i="61"/>
  <c r="O573" i="61"/>
  <c r="N576" i="61"/>
  <c r="O577" i="61"/>
  <c r="N580" i="61"/>
  <c r="O581" i="61"/>
  <c r="N584" i="61"/>
  <c r="O585" i="61"/>
  <c r="N588" i="61"/>
  <c r="O589" i="61"/>
  <c r="N592" i="61"/>
  <c r="O593" i="61"/>
  <c r="N596" i="61"/>
  <c r="O597" i="61"/>
  <c r="N600" i="61"/>
  <c r="O601" i="61"/>
  <c r="N604" i="61"/>
  <c r="O605" i="61"/>
  <c r="N608" i="61"/>
  <c r="O609" i="61"/>
  <c r="N612" i="61"/>
  <c r="O613" i="61"/>
  <c r="N616" i="61"/>
  <c r="O617" i="61"/>
  <c r="N620" i="61"/>
  <c r="O621" i="61"/>
  <c r="N624" i="61"/>
  <c r="O625" i="61"/>
  <c r="N628" i="61"/>
  <c r="O629" i="61"/>
  <c r="N632" i="61"/>
  <c r="O633" i="61"/>
  <c r="N636" i="61"/>
  <c r="O637" i="61"/>
  <c r="N640" i="61"/>
  <c r="O641" i="61"/>
  <c r="N644" i="61"/>
  <c r="O645" i="61"/>
  <c r="N648" i="61"/>
  <c r="O649" i="61"/>
  <c r="N652" i="61"/>
  <c r="O653" i="61"/>
  <c r="N656" i="61"/>
  <c r="O657" i="61"/>
  <c r="N660" i="61"/>
  <c r="O661" i="61"/>
  <c r="N664" i="61"/>
  <c r="O665" i="61"/>
  <c r="N668" i="61"/>
  <c r="O669" i="61"/>
  <c r="N672" i="61"/>
  <c r="O673" i="61"/>
  <c r="N676" i="61"/>
  <c r="O677" i="61"/>
  <c r="N680" i="61"/>
  <c r="O681" i="61"/>
  <c r="N684" i="61"/>
  <c r="O685" i="61"/>
  <c r="N688" i="61"/>
  <c r="O689" i="61"/>
  <c r="N692" i="61"/>
  <c r="O693" i="61"/>
  <c r="N696" i="61"/>
  <c r="O697" i="61"/>
  <c r="N700" i="61"/>
  <c r="O701" i="61"/>
  <c r="N704" i="61"/>
  <c r="O705" i="61"/>
  <c r="N708" i="61"/>
  <c r="O709" i="61"/>
  <c r="N712" i="61"/>
  <c r="O713" i="61"/>
  <c r="N716" i="61"/>
  <c r="O717" i="61"/>
  <c r="N720" i="61"/>
  <c r="O721" i="61"/>
  <c r="N724" i="61"/>
  <c r="O725" i="61"/>
  <c r="N728" i="61"/>
  <c r="O729" i="61"/>
  <c r="N732" i="61"/>
  <c r="O733" i="61"/>
  <c r="N736" i="61"/>
  <c r="O737" i="61"/>
  <c r="N740" i="61"/>
  <c r="O741" i="61"/>
  <c r="N744" i="61"/>
  <c r="O745" i="61"/>
  <c r="N748" i="61"/>
  <c r="O749" i="61"/>
  <c r="N752" i="61"/>
  <c r="O753" i="61"/>
  <c r="N756" i="61"/>
  <c r="O757" i="61"/>
  <c r="N760" i="61"/>
  <c r="O761" i="61"/>
  <c r="N764" i="61"/>
  <c r="O765" i="61"/>
  <c r="N768" i="61"/>
  <c r="O769" i="61"/>
  <c r="N772" i="61"/>
  <c r="O773" i="61"/>
  <c r="N776" i="61"/>
  <c r="O777" i="61"/>
  <c r="N780" i="61"/>
  <c r="O781" i="61"/>
  <c r="N784" i="61"/>
  <c r="O785" i="61"/>
  <c r="N788" i="61"/>
  <c r="O789" i="61"/>
  <c r="N792" i="61"/>
  <c r="O793" i="61"/>
  <c r="N796" i="61"/>
  <c r="O797" i="61"/>
  <c r="N800" i="61"/>
  <c r="O801" i="61"/>
  <c r="N804" i="61"/>
  <c r="O805" i="61"/>
  <c r="N808" i="61"/>
  <c r="O809" i="61"/>
  <c r="N812" i="61"/>
  <c r="O813" i="61"/>
  <c r="N816" i="61"/>
  <c r="O817" i="61"/>
  <c r="N820" i="61"/>
  <c r="O821" i="61"/>
  <c r="N824" i="61"/>
  <c r="O825" i="61"/>
  <c r="N828" i="61"/>
  <c r="O829" i="61"/>
  <c r="N832" i="61"/>
  <c r="O833" i="61"/>
  <c r="N836" i="61"/>
  <c r="O837" i="61"/>
  <c r="N840" i="61"/>
  <c r="O841" i="61"/>
  <c r="N844" i="61"/>
  <c r="O845" i="61"/>
  <c r="N848" i="61"/>
  <c r="O849" i="61"/>
  <c r="O572" i="61"/>
  <c r="N575" i="61"/>
  <c r="O576" i="61"/>
  <c r="N579" i="61"/>
  <c r="O580" i="61"/>
  <c r="N583" i="61"/>
  <c r="O584" i="61"/>
  <c r="N587" i="61"/>
  <c r="O588" i="61"/>
  <c r="N591" i="61"/>
  <c r="O592" i="61"/>
  <c r="N595" i="61"/>
  <c r="O596" i="61"/>
  <c r="N599" i="61"/>
  <c r="O600" i="61"/>
  <c r="N603" i="61"/>
  <c r="O604" i="61"/>
  <c r="N607" i="61"/>
  <c r="O608" i="61"/>
  <c r="N611" i="61"/>
  <c r="O612" i="61"/>
  <c r="N615" i="61"/>
  <c r="O616" i="61"/>
  <c r="N619" i="61"/>
  <c r="O620" i="61"/>
  <c r="N623" i="61"/>
  <c r="O624" i="61"/>
  <c r="N627" i="61"/>
  <c r="O628" i="61"/>
  <c r="N631" i="61"/>
  <c r="O632" i="61"/>
  <c r="N635" i="61"/>
  <c r="O636" i="61"/>
  <c r="N639" i="61"/>
  <c r="O640" i="61"/>
  <c r="N643" i="61"/>
  <c r="O644" i="61"/>
  <c r="N647" i="61"/>
  <c r="O648" i="61"/>
  <c r="N651" i="61"/>
  <c r="O652" i="61"/>
  <c r="N655" i="61"/>
  <c r="O656" i="61"/>
  <c r="N659" i="61"/>
  <c r="O660" i="61"/>
  <c r="N663" i="61"/>
  <c r="O664" i="61"/>
  <c r="N667" i="61"/>
  <c r="O668" i="61"/>
  <c r="N671" i="61"/>
  <c r="O672" i="61"/>
  <c r="N675" i="61"/>
  <c r="O676" i="61"/>
  <c r="N679" i="61"/>
  <c r="O680" i="61"/>
  <c r="N683" i="61"/>
  <c r="O684" i="61"/>
  <c r="N687" i="61"/>
  <c r="O688" i="61"/>
  <c r="N691" i="61"/>
  <c r="O692" i="61"/>
  <c r="N695" i="61"/>
  <c r="O696" i="61"/>
  <c r="N699" i="61"/>
  <c r="O700" i="61"/>
  <c r="N703" i="61"/>
  <c r="O704" i="61"/>
  <c r="N707" i="61"/>
  <c r="O708" i="61"/>
  <c r="N711" i="61"/>
  <c r="O712" i="61"/>
  <c r="N715" i="61"/>
  <c r="O716" i="61"/>
  <c r="N719" i="61"/>
  <c r="O720" i="61"/>
  <c r="N723" i="61"/>
  <c r="O724" i="61"/>
  <c r="N727" i="61"/>
  <c r="O728" i="61"/>
  <c r="N731" i="61"/>
  <c r="O732" i="61"/>
  <c r="N735" i="61"/>
  <c r="O736" i="61"/>
  <c r="N739" i="61"/>
  <c r="O740" i="61"/>
  <c r="N743" i="61"/>
  <c r="O744" i="61"/>
  <c r="N747" i="61"/>
  <c r="O748" i="61"/>
  <c r="N751" i="61"/>
  <c r="O752" i="61"/>
  <c r="N755" i="61"/>
  <c r="O756" i="61"/>
  <c r="N759" i="61"/>
  <c r="O760" i="61"/>
  <c r="N763" i="61"/>
  <c r="O764" i="61"/>
  <c r="N767" i="61"/>
  <c r="O768" i="61"/>
  <c r="N771" i="61"/>
  <c r="O772" i="61"/>
  <c r="N775" i="61"/>
  <c r="O776" i="61"/>
  <c r="N779" i="61"/>
  <c r="O780" i="61"/>
  <c r="N783" i="61"/>
  <c r="O784" i="61"/>
  <c r="N787" i="61"/>
  <c r="O552" i="61"/>
  <c r="N555" i="61"/>
  <c r="O560" i="61"/>
  <c r="N563" i="61"/>
  <c r="O568" i="61"/>
  <c r="N571" i="61"/>
  <c r="N574" i="61"/>
  <c r="O575" i="61"/>
  <c r="N578" i="61"/>
  <c r="O579" i="61"/>
  <c r="N582" i="61"/>
  <c r="O583" i="61"/>
  <c r="N586" i="61"/>
  <c r="O587" i="61"/>
  <c r="N590" i="61"/>
  <c r="O591" i="61"/>
  <c r="N594" i="61"/>
  <c r="O595" i="61"/>
  <c r="N598" i="61"/>
  <c r="O599" i="61"/>
  <c r="N602" i="61"/>
  <c r="O603" i="61"/>
  <c r="N606" i="61"/>
  <c r="O607" i="61"/>
  <c r="N610" i="61"/>
  <c r="O611" i="61"/>
  <c r="N614" i="61"/>
  <c r="O615" i="61"/>
  <c r="N618" i="61"/>
  <c r="O619" i="61"/>
  <c r="N622" i="61"/>
  <c r="O623" i="61"/>
  <c r="N626" i="61"/>
  <c r="O627" i="61"/>
  <c r="N630" i="61"/>
  <c r="O631" i="61"/>
  <c r="N634" i="61"/>
  <c r="O635" i="61"/>
  <c r="N638" i="61"/>
  <c r="O639" i="61"/>
  <c r="N642" i="61"/>
  <c r="O643" i="61"/>
  <c r="N646" i="61"/>
  <c r="O647" i="61"/>
  <c r="N650" i="61"/>
  <c r="O651" i="61"/>
  <c r="N654" i="61"/>
  <c r="O655" i="61"/>
  <c r="N658" i="61"/>
  <c r="O659" i="61"/>
  <c r="N662" i="61"/>
  <c r="O663" i="61"/>
  <c r="N666" i="61"/>
  <c r="O667" i="61"/>
  <c r="N670" i="61"/>
  <c r="O671" i="61"/>
  <c r="N674" i="61"/>
  <c r="O675" i="61"/>
  <c r="N678" i="61"/>
  <c r="O679" i="61"/>
  <c r="N682" i="61"/>
  <c r="O683" i="61"/>
  <c r="N686" i="61"/>
  <c r="O687" i="61"/>
  <c r="N690" i="61"/>
  <c r="O691" i="61"/>
  <c r="N694" i="61"/>
  <c r="O695" i="61"/>
  <c r="N698" i="61"/>
  <c r="O699" i="61"/>
  <c r="N702" i="61"/>
  <c r="O703" i="61"/>
  <c r="N706" i="61"/>
  <c r="O707" i="61"/>
  <c r="N710" i="61"/>
  <c r="O711" i="61"/>
  <c r="N714" i="61"/>
  <c r="O715" i="61"/>
  <c r="N718" i="61"/>
  <c r="O719" i="61"/>
  <c r="N722" i="61"/>
  <c r="O723" i="61"/>
  <c r="N726" i="61"/>
  <c r="O727" i="61"/>
  <c r="N730" i="61"/>
  <c r="O731" i="61"/>
  <c r="N734" i="61"/>
  <c r="O739" i="61"/>
  <c r="N742" i="61"/>
  <c r="O747" i="61"/>
  <c r="N750" i="61"/>
  <c r="O755" i="61"/>
  <c r="N758" i="61"/>
  <c r="O763" i="61"/>
  <c r="N766" i="61"/>
  <c r="O771" i="61"/>
  <c r="N774" i="61"/>
  <c r="O779" i="61"/>
  <c r="N782" i="61"/>
  <c r="O787" i="61"/>
  <c r="O791" i="61"/>
  <c r="O795" i="61"/>
  <c r="O799" i="61"/>
  <c r="O803" i="61"/>
  <c r="O807" i="61"/>
  <c r="O811" i="61"/>
  <c r="O815" i="61"/>
  <c r="O819" i="61"/>
  <c r="O823" i="61"/>
  <c r="O827" i="61"/>
  <c r="O831" i="61"/>
  <c r="O835" i="61"/>
  <c r="O839" i="61"/>
  <c r="O843" i="61"/>
  <c r="O847" i="61"/>
  <c r="O851" i="61"/>
  <c r="N856" i="61"/>
  <c r="O859" i="61"/>
  <c r="N864" i="61"/>
  <c r="O867" i="61"/>
  <c r="N872" i="61"/>
  <c r="O875" i="61"/>
  <c r="N880" i="61"/>
  <c r="O883" i="61"/>
  <c r="N888" i="61"/>
  <c r="O891" i="61"/>
  <c r="N896" i="61"/>
  <c r="O899" i="61"/>
  <c r="N904" i="61"/>
  <c r="O907" i="61"/>
  <c r="O910" i="61"/>
  <c r="N913" i="61"/>
  <c r="O914" i="61"/>
  <c r="N917" i="61"/>
  <c r="O918" i="61"/>
  <c r="N921" i="61"/>
  <c r="O922" i="61"/>
  <c r="N925" i="61"/>
  <c r="O926" i="61"/>
  <c r="N929" i="61"/>
  <c r="O930" i="61"/>
  <c r="N933" i="61"/>
  <c r="O934" i="61"/>
  <c r="N937" i="61"/>
  <c r="O938" i="61"/>
  <c r="N941" i="61"/>
  <c r="O942" i="61"/>
  <c r="N945" i="61"/>
  <c r="O946" i="61"/>
  <c r="N949" i="61"/>
  <c r="O950" i="61"/>
  <c r="N953" i="61"/>
  <c r="O954" i="61"/>
  <c r="N957" i="61"/>
  <c r="O958" i="61"/>
  <c r="N961" i="61"/>
  <c r="O962" i="61"/>
  <c r="N965" i="61"/>
  <c r="O966" i="61"/>
  <c r="N969" i="61"/>
  <c r="O970" i="61"/>
  <c r="N973" i="61"/>
  <c r="O974" i="61"/>
  <c r="N977" i="61"/>
  <c r="O978" i="61"/>
  <c r="N981" i="61"/>
  <c r="O982" i="61"/>
  <c r="N985" i="61"/>
  <c r="O986" i="61"/>
  <c r="N989" i="61"/>
  <c r="O990" i="61"/>
  <c r="N993" i="61"/>
  <c r="O994" i="61"/>
  <c r="N997" i="61"/>
  <c r="O998" i="61"/>
  <c r="N1001" i="61"/>
  <c r="O1002" i="61"/>
  <c r="N1005" i="61"/>
  <c r="O1006" i="61"/>
  <c r="N1009" i="61"/>
  <c r="O1010" i="61"/>
  <c r="N1013" i="61"/>
  <c r="O1014" i="61"/>
  <c r="N1017" i="61"/>
  <c r="O1018" i="61"/>
  <c r="N1021" i="61"/>
  <c r="O1022" i="61"/>
  <c r="N1025" i="61"/>
  <c r="O1026" i="61"/>
  <c r="N1029" i="61"/>
  <c r="O1030" i="61"/>
  <c r="N1033" i="61"/>
  <c r="O1034" i="61"/>
  <c r="N1037" i="61"/>
  <c r="O1038" i="61"/>
  <c r="N1041" i="61"/>
  <c r="O1042" i="61"/>
  <c r="N1045" i="61"/>
  <c r="O1046" i="61"/>
  <c r="N1049" i="61"/>
  <c r="O1050" i="61"/>
  <c r="N1053" i="61"/>
  <c r="O1054" i="61"/>
  <c r="N1057" i="61"/>
  <c r="O1058" i="61"/>
  <c r="N1061" i="61"/>
  <c r="O1062" i="61"/>
  <c r="N1065" i="61"/>
  <c r="O1066" i="61"/>
  <c r="N1069" i="61"/>
  <c r="O1070" i="61"/>
  <c r="N1073" i="61"/>
  <c r="O1074" i="61"/>
  <c r="N1077" i="61"/>
  <c r="O1078" i="61"/>
  <c r="N1081" i="61"/>
  <c r="O1082" i="61"/>
  <c r="N1085" i="61"/>
  <c r="O1086" i="61"/>
  <c r="N1089" i="61"/>
  <c r="O1090" i="61"/>
  <c r="N1093" i="61"/>
  <c r="O1094" i="61"/>
  <c r="N1097" i="61"/>
  <c r="O1098" i="61"/>
  <c r="N1101" i="61"/>
  <c r="O1102" i="61"/>
  <c r="N1105" i="61"/>
  <c r="O1106" i="61"/>
  <c r="N1109" i="61"/>
  <c r="O1110" i="61"/>
  <c r="N1113" i="61"/>
  <c r="O1114" i="61"/>
  <c r="N1117" i="61"/>
  <c r="O1118" i="61"/>
  <c r="N1121" i="61"/>
  <c r="O1122" i="61"/>
  <c r="N1125" i="61"/>
  <c r="O1126" i="61"/>
  <c r="N1129" i="61"/>
  <c r="O1130" i="61"/>
  <c r="N1133" i="61"/>
  <c r="O1134" i="61"/>
  <c r="N1137" i="61"/>
  <c r="O1138" i="61"/>
  <c r="N1141" i="61"/>
  <c r="O1142" i="61"/>
  <c r="N790" i="61"/>
  <c r="N794" i="61"/>
  <c r="N798" i="61"/>
  <c r="N802" i="61"/>
  <c r="N806" i="61"/>
  <c r="N810" i="61"/>
  <c r="N814" i="61"/>
  <c r="N818" i="61"/>
  <c r="N822" i="61"/>
  <c r="N826" i="61"/>
  <c r="N830" i="61"/>
  <c r="N834" i="61"/>
  <c r="N838" i="61"/>
  <c r="N842" i="61"/>
  <c r="N846" i="61"/>
  <c r="N850" i="61"/>
  <c r="O853" i="61"/>
  <c r="N855" i="61"/>
  <c r="O856" i="61"/>
  <c r="N858" i="61"/>
  <c r="O861" i="61"/>
  <c r="N863" i="61"/>
  <c r="O864" i="61"/>
  <c r="N866" i="61"/>
  <c r="O869" i="61"/>
  <c r="N871" i="61"/>
  <c r="O872" i="61"/>
  <c r="N874" i="61"/>
  <c r="O877" i="61"/>
  <c r="N879" i="61"/>
  <c r="O880" i="61"/>
  <c r="N882" i="61"/>
  <c r="O885" i="61"/>
  <c r="N887" i="61"/>
  <c r="O888" i="61"/>
  <c r="N890" i="61"/>
  <c r="O893" i="61"/>
  <c r="N895" i="61"/>
  <c r="O896" i="61"/>
  <c r="N898" i="61"/>
  <c r="O901" i="61"/>
  <c r="N903" i="61"/>
  <c r="O904" i="61"/>
  <c r="N906" i="61"/>
  <c r="O909" i="61"/>
  <c r="N912" i="61"/>
  <c r="O913" i="61"/>
  <c r="N916" i="61"/>
  <c r="O917" i="61"/>
  <c r="N920" i="61"/>
  <c r="O921" i="61"/>
  <c r="N924" i="61"/>
  <c r="O925" i="61"/>
  <c r="N928" i="61"/>
  <c r="O929" i="61"/>
  <c r="N932" i="61"/>
  <c r="O933" i="61"/>
  <c r="N936" i="61"/>
  <c r="O937" i="61"/>
  <c r="N940" i="61"/>
  <c r="O941" i="61"/>
  <c r="N944" i="61"/>
  <c r="O945" i="61"/>
  <c r="N948" i="61"/>
  <c r="O949" i="61"/>
  <c r="N952" i="61"/>
  <c r="O953" i="61"/>
  <c r="N956" i="61"/>
  <c r="O957" i="61"/>
  <c r="N960" i="61"/>
  <c r="O961" i="61"/>
  <c r="N964" i="61"/>
  <c r="O965" i="61"/>
  <c r="N968" i="61"/>
  <c r="O969" i="61"/>
  <c r="N972" i="61"/>
  <c r="O973" i="61"/>
  <c r="N976" i="61"/>
  <c r="O977" i="61"/>
  <c r="N980" i="61"/>
  <c r="O981" i="61"/>
  <c r="N984" i="61"/>
  <c r="O985" i="61"/>
  <c r="N988" i="61"/>
  <c r="O989" i="61"/>
  <c r="N992" i="61"/>
  <c r="O993" i="61"/>
  <c r="N996" i="61"/>
  <c r="O997" i="61"/>
  <c r="N1000" i="61"/>
  <c r="O1001" i="61"/>
  <c r="N1004" i="61"/>
  <c r="O1005" i="61"/>
  <c r="N1008" i="61"/>
  <c r="O1009" i="61"/>
  <c r="N1012" i="61"/>
  <c r="O1013" i="61"/>
  <c r="N1016" i="61"/>
  <c r="O1017" i="61"/>
  <c r="N1020" i="61"/>
  <c r="O1021" i="61"/>
  <c r="N1024" i="61"/>
  <c r="O1025" i="61"/>
  <c r="N1028" i="61"/>
  <c r="O1029" i="61"/>
  <c r="N1032" i="61"/>
  <c r="O1033" i="61"/>
  <c r="N1036" i="61"/>
  <c r="O1037" i="61"/>
  <c r="N1040" i="61"/>
  <c r="O1041" i="61"/>
  <c r="N1044" i="61"/>
  <c r="O1045" i="61"/>
  <c r="N1048" i="61"/>
  <c r="O1049" i="61"/>
  <c r="N1052" i="61"/>
  <c r="O1053" i="61"/>
  <c r="N1056" i="61"/>
  <c r="O1057" i="61"/>
  <c r="N1060" i="61"/>
  <c r="O1061" i="61"/>
  <c r="N1064" i="61"/>
  <c r="O1065" i="61"/>
  <c r="N1068" i="61"/>
  <c r="O1069" i="61"/>
  <c r="N1072" i="61"/>
  <c r="O1073" i="61"/>
  <c r="N1076" i="61"/>
  <c r="O1077" i="61"/>
  <c r="N1080" i="61"/>
  <c r="O1081" i="61"/>
  <c r="N1084" i="61"/>
  <c r="O1085" i="61"/>
  <c r="N1088" i="61"/>
  <c r="O1089" i="61"/>
  <c r="N1092" i="61"/>
  <c r="O1093" i="61"/>
  <c r="N1096" i="61"/>
  <c r="O1097" i="61"/>
  <c r="N1100" i="61"/>
  <c r="O1101" i="61"/>
  <c r="N1104" i="61"/>
  <c r="O1105" i="61"/>
  <c r="N1108" i="61"/>
  <c r="O1109" i="61"/>
  <c r="N1112" i="61"/>
  <c r="O1113" i="61"/>
  <c r="N1116" i="61"/>
  <c r="O1117" i="61"/>
  <c r="N1120" i="61"/>
  <c r="O1121" i="61"/>
  <c r="N1124" i="61"/>
  <c r="O1125" i="61"/>
  <c r="N1128" i="61"/>
  <c r="O1129" i="61"/>
  <c r="N1132" i="61"/>
  <c r="O1133" i="61"/>
  <c r="N1136" i="61"/>
  <c r="O1137" i="61"/>
  <c r="N1140" i="61"/>
  <c r="O1141" i="61"/>
  <c r="N1144" i="61"/>
  <c r="O1145" i="61"/>
  <c r="N1148" i="61"/>
  <c r="O1149" i="61"/>
  <c r="N1152" i="61"/>
  <c r="O1153" i="61"/>
  <c r="N1156" i="61"/>
  <c r="O1157" i="61"/>
  <c r="N1160" i="61"/>
  <c r="O735" i="61"/>
  <c r="N738" i="61"/>
  <c r="O743" i="61"/>
  <c r="N746" i="61"/>
  <c r="O751" i="61"/>
  <c r="N754" i="61"/>
  <c r="O759" i="61"/>
  <c r="N762" i="61"/>
  <c r="O767" i="61"/>
  <c r="N770" i="61"/>
  <c r="O775" i="61"/>
  <c r="N778" i="61"/>
  <c r="O783" i="61"/>
  <c r="N786" i="61"/>
  <c r="O788" i="61"/>
  <c r="O792" i="61"/>
  <c r="O796" i="61"/>
  <c r="O800" i="61"/>
  <c r="O804" i="61"/>
  <c r="O808" i="61"/>
  <c r="O812" i="61"/>
  <c r="O816" i="61"/>
  <c r="O820" i="61"/>
  <c r="O824" i="61"/>
  <c r="O828" i="61"/>
  <c r="O832" i="61"/>
  <c r="O836" i="61"/>
  <c r="O840" i="61"/>
  <c r="O844" i="61"/>
  <c r="O848" i="61"/>
  <c r="N852" i="61"/>
  <c r="O855" i="61"/>
  <c r="N860" i="61"/>
  <c r="O863" i="61"/>
  <c r="N868" i="61"/>
  <c r="O871" i="61"/>
  <c r="N876" i="61"/>
  <c r="O879" i="61"/>
  <c r="N884" i="61"/>
  <c r="O887" i="61"/>
  <c r="N892" i="61"/>
  <c r="O895" i="61"/>
  <c r="N900" i="61"/>
  <c r="O903" i="61"/>
  <c r="N908" i="61"/>
  <c r="N911" i="61"/>
  <c r="O912" i="61"/>
  <c r="N915" i="61"/>
  <c r="O916" i="61"/>
  <c r="N919" i="61"/>
  <c r="O920" i="61"/>
  <c r="N923" i="61"/>
  <c r="O924" i="61"/>
  <c r="N927" i="61"/>
  <c r="O928" i="61"/>
  <c r="N931" i="61"/>
  <c r="O932" i="61"/>
  <c r="N935" i="61"/>
  <c r="O936" i="61"/>
  <c r="N939" i="61"/>
  <c r="O940" i="61"/>
  <c r="N943" i="61"/>
  <c r="O944" i="61"/>
  <c r="N947" i="61"/>
  <c r="O948" i="61"/>
  <c r="N951" i="61"/>
  <c r="O952" i="61"/>
  <c r="N955" i="61"/>
  <c r="O956" i="61"/>
  <c r="N959" i="61"/>
  <c r="O960" i="61"/>
  <c r="N963" i="61"/>
  <c r="O964" i="61"/>
  <c r="N967" i="61"/>
  <c r="O968" i="61"/>
  <c r="N971" i="61"/>
  <c r="O972" i="61"/>
  <c r="N975" i="61"/>
  <c r="O976" i="61"/>
  <c r="N979" i="61"/>
  <c r="O980" i="61"/>
  <c r="N983" i="61"/>
  <c r="O984" i="61"/>
  <c r="N987" i="61"/>
  <c r="O988" i="61"/>
  <c r="N991" i="61"/>
  <c r="O992" i="61"/>
  <c r="N995" i="61"/>
  <c r="O996" i="61"/>
  <c r="N999" i="61"/>
  <c r="O1000" i="61"/>
  <c r="N1003" i="61"/>
  <c r="O1004" i="61"/>
  <c r="N1007" i="61"/>
  <c r="O1008" i="61"/>
  <c r="N1011" i="61"/>
  <c r="O1012" i="61"/>
  <c r="N1015" i="61"/>
  <c r="O1016" i="61"/>
  <c r="N1019" i="61"/>
  <c r="O1020" i="61"/>
  <c r="N1023" i="61"/>
  <c r="O1024" i="61"/>
  <c r="N1027" i="61"/>
  <c r="O1028" i="61"/>
  <c r="N1031" i="61"/>
  <c r="O1032" i="61"/>
  <c r="N1035" i="61"/>
  <c r="O1036" i="61"/>
  <c r="N1039" i="61"/>
  <c r="O1040" i="61"/>
  <c r="N1043" i="61"/>
  <c r="O1044" i="61"/>
  <c r="N1047" i="61"/>
  <c r="O1048" i="61"/>
  <c r="N1051" i="61"/>
  <c r="O1052" i="61"/>
  <c r="N1055" i="61"/>
  <c r="O1056" i="61"/>
  <c r="N1059" i="61"/>
  <c r="O1060" i="61"/>
  <c r="N1063" i="61"/>
  <c r="O1064" i="61"/>
  <c r="N1067" i="61"/>
  <c r="O1068" i="61"/>
  <c r="N1071" i="61"/>
  <c r="O1072" i="61"/>
  <c r="N1075" i="61"/>
  <c r="O1076" i="61"/>
  <c r="N1079" i="61"/>
  <c r="O1080" i="61"/>
  <c r="N1083" i="61"/>
  <c r="O1084" i="61"/>
  <c r="N1087" i="61"/>
  <c r="O1088" i="61"/>
  <c r="N1091" i="61"/>
  <c r="O1092" i="61"/>
  <c r="N1095" i="61"/>
  <c r="O1096" i="61"/>
  <c r="N1099" i="61"/>
  <c r="O1100" i="61"/>
  <c r="N1103" i="61"/>
  <c r="O1104" i="61"/>
  <c r="N1107" i="61"/>
  <c r="O1108" i="61"/>
  <c r="N1111" i="61"/>
  <c r="O1112" i="61"/>
  <c r="N1115" i="61"/>
  <c r="O1116" i="61"/>
  <c r="N1119" i="61"/>
  <c r="O1120" i="61"/>
  <c r="N1123" i="61"/>
  <c r="O1124" i="61"/>
  <c r="N1127" i="61"/>
  <c r="O1128" i="61"/>
  <c r="N1131" i="61"/>
  <c r="O1132" i="61"/>
  <c r="N1135" i="61"/>
  <c r="O1136" i="61"/>
  <c r="N1139" i="61"/>
  <c r="O1140" i="61"/>
  <c r="N1143" i="61"/>
  <c r="N791" i="61"/>
  <c r="N795" i="61"/>
  <c r="N799" i="61"/>
  <c r="N803" i="61"/>
  <c r="N807" i="61"/>
  <c r="N811" i="61"/>
  <c r="N815" i="61"/>
  <c r="N819" i="61"/>
  <c r="N823" i="61"/>
  <c r="N827" i="61"/>
  <c r="N831" i="61"/>
  <c r="N835" i="61"/>
  <c r="N839" i="61"/>
  <c r="N843" i="61"/>
  <c r="N847" i="61"/>
  <c r="N851" i="61"/>
  <c r="O852" i="61"/>
  <c r="N854" i="61"/>
  <c r="O857" i="61"/>
  <c r="N859" i="61"/>
  <c r="O860" i="61"/>
  <c r="N862" i="61"/>
  <c r="O865" i="61"/>
  <c r="N867" i="61"/>
  <c r="O868" i="61"/>
  <c r="N870" i="61"/>
  <c r="O873" i="61"/>
  <c r="N875" i="61"/>
  <c r="O876" i="61"/>
  <c r="N878" i="61"/>
  <c r="O881" i="61"/>
  <c r="N883" i="61"/>
  <c r="O884" i="61"/>
  <c r="N886" i="61"/>
  <c r="O889" i="61"/>
  <c r="N891" i="61"/>
  <c r="O892" i="61"/>
  <c r="N894" i="61"/>
  <c r="O897" i="61"/>
  <c r="N899" i="61"/>
  <c r="O900" i="61"/>
  <c r="N902" i="61"/>
  <c r="O905" i="61"/>
  <c r="N907" i="61"/>
  <c r="O908" i="61"/>
  <c r="N910" i="61"/>
  <c r="O911" i="61"/>
  <c r="N914" i="61"/>
  <c r="O915" i="61"/>
  <c r="N918" i="61"/>
  <c r="O919" i="61"/>
  <c r="N922" i="61"/>
  <c r="O923" i="61"/>
  <c r="N926" i="61"/>
  <c r="O927" i="61"/>
  <c r="N930" i="61"/>
  <c r="O931" i="61"/>
  <c r="N934" i="61"/>
  <c r="O935" i="61"/>
  <c r="N938" i="61"/>
  <c r="O939" i="61"/>
  <c r="N942" i="61"/>
  <c r="O943" i="61"/>
  <c r="N946" i="61"/>
  <c r="O947" i="61"/>
  <c r="N950" i="61"/>
  <c r="O951" i="61"/>
  <c r="N954" i="61"/>
  <c r="O955" i="61"/>
  <c r="N958" i="61"/>
  <c r="O959" i="61"/>
  <c r="N962" i="61"/>
  <c r="O963" i="61"/>
  <c r="N966" i="61"/>
  <c r="O967" i="61"/>
  <c r="N970" i="61"/>
  <c r="O971" i="61"/>
  <c r="N974" i="61"/>
  <c r="O975" i="61"/>
  <c r="N978" i="61"/>
  <c r="O979" i="61"/>
  <c r="N982" i="61"/>
  <c r="O983" i="61"/>
  <c r="N986" i="61"/>
  <c r="O987" i="61"/>
  <c r="N990" i="61"/>
  <c r="O991" i="61"/>
  <c r="N994" i="61"/>
  <c r="O995" i="61"/>
  <c r="N998" i="61"/>
  <c r="O999" i="61"/>
  <c r="N1002" i="61"/>
  <c r="O1003" i="61"/>
  <c r="N1006" i="61"/>
  <c r="O1007" i="61"/>
  <c r="N1010" i="61"/>
  <c r="O1011" i="61"/>
  <c r="N1014" i="61"/>
  <c r="O1015" i="61"/>
  <c r="N1018" i="61"/>
  <c r="O1019" i="61"/>
  <c r="N1022" i="61"/>
  <c r="O1023" i="61"/>
  <c r="N1026" i="61"/>
  <c r="O1027" i="61"/>
  <c r="N1030" i="61"/>
  <c r="O1031" i="61"/>
  <c r="N1034" i="61"/>
  <c r="O1035" i="61"/>
  <c r="N1038" i="61"/>
  <c r="O1039" i="61"/>
  <c r="N1042" i="61"/>
  <c r="O1043" i="61"/>
  <c r="N1046" i="61"/>
  <c r="O1047" i="61"/>
  <c r="N1050" i="61"/>
  <c r="O1051" i="61"/>
  <c r="N1054" i="61"/>
  <c r="O1055" i="61"/>
  <c r="N1058" i="61"/>
  <c r="O1059" i="61"/>
  <c r="N1062" i="61"/>
  <c r="O1063" i="61"/>
  <c r="N1066" i="61"/>
  <c r="O1067" i="61"/>
  <c r="N1070" i="61"/>
  <c r="O1071" i="61"/>
  <c r="N1074" i="61"/>
  <c r="O1075" i="61"/>
  <c r="N1078" i="61"/>
  <c r="O1079" i="61"/>
  <c r="N1082" i="61"/>
  <c r="O1083" i="61"/>
  <c r="N1086" i="61"/>
  <c r="O1087" i="61"/>
  <c r="N1090" i="61"/>
  <c r="O1091" i="61"/>
  <c r="N1094" i="61"/>
  <c r="O1095" i="61"/>
  <c r="N1098" i="61"/>
  <c r="O1099" i="61"/>
  <c r="N1102" i="61"/>
  <c r="O1103" i="61"/>
  <c r="N1106" i="61"/>
  <c r="O1107" i="61"/>
  <c r="N1110" i="61"/>
  <c r="O1111" i="61"/>
  <c r="N1114" i="61"/>
  <c r="O1115" i="61"/>
  <c r="N1118" i="61"/>
  <c r="O1146" i="61"/>
  <c r="N1151" i="61"/>
  <c r="O1154" i="61"/>
  <c r="N1159" i="61"/>
  <c r="N1162" i="61"/>
  <c r="O1163" i="61"/>
  <c r="N1166" i="61"/>
  <c r="O1167" i="61"/>
  <c r="N1170" i="61"/>
  <c r="O1171" i="61"/>
  <c r="O1119" i="61"/>
  <c r="N1122" i="61"/>
  <c r="O1127" i="61"/>
  <c r="N1130" i="61"/>
  <c r="O1135" i="61"/>
  <c r="N1138" i="61"/>
  <c r="O1143" i="61"/>
  <c r="N1145" i="61"/>
  <c r="O1148" i="61"/>
  <c r="N1150" i="61"/>
  <c r="O1151" i="61"/>
  <c r="N1153" i="61"/>
  <c r="O1156" i="61"/>
  <c r="N1158" i="61"/>
  <c r="O1159" i="61"/>
  <c r="N1161" i="61"/>
  <c r="O1162" i="61"/>
  <c r="N1165" i="61"/>
  <c r="O1166" i="61"/>
  <c r="N1169" i="61"/>
  <c r="O1170" i="61"/>
  <c r="N1173" i="61"/>
  <c r="O1174" i="61"/>
  <c r="N1177" i="61"/>
  <c r="O1178" i="61"/>
  <c r="N1181" i="61"/>
  <c r="O1182" i="61"/>
  <c r="N1185" i="61"/>
  <c r="O1186" i="61"/>
  <c r="N1189" i="61"/>
  <c r="O1190" i="61"/>
  <c r="N1193" i="61"/>
  <c r="O1194" i="61"/>
  <c r="N1197" i="61"/>
  <c r="O1198" i="61"/>
  <c r="N1201" i="61"/>
  <c r="O1202" i="61"/>
  <c r="N1205" i="61"/>
  <c r="O1206" i="61"/>
  <c r="N1209" i="61"/>
  <c r="O1210" i="61"/>
  <c r="N1213" i="61"/>
  <c r="O1214" i="61"/>
  <c r="N1217" i="61"/>
  <c r="O1218" i="61"/>
  <c r="N1221" i="61"/>
  <c r="O1222" i="61"/>
  <c r="N1225" i="61"/>
  <c r="O1226" i="61"/>
  <c r="N1229" i="61"/>
  <c r="O1230" i="61"/>
  <c r="N1233" i="61"/>
  <c r="O1234" i="61"/>
  <c r="N1237" i="61"/>
  <c r="O1238" i="61"/>
  <c r="N1241" i="61"/>
  <c r="O1242" i="61"/>
  <c r="N1245" i="61"/>
  <c r="O1246" i="61"/>
  <c r="N1249" i="61"/>
  <c r="O1250" i="61"/>
  <c r="N1253" i="61"/>
  <c r="O1254" i="61"/>
  <c r="N1257" i="61"/>
  <c r="O1258" i="61"/>
  <c r="N1261" i="61"/>
  <c r="O1262" i="61"/>
  <c r="N1265" i="61"/>
  <c r="O1266" i="61"/>
  <c r="N1269" i="61"/>
  <c r="O1270" i="61"/>
  <c r="N1273" i="61"/>
  <c r="O1274" i="61"/>
  <c r="N1277" i="61"/>
  <c r="O1278" i="61"/>
  <c r="N1281" i="61"/>
  <c r="O1282" i="61"/>
  <c r="N1285" i="61"/>
  <c r="O1286" i="61"/>
  <c r="N1289" i="61"/>
  <c r="O1290" i="61"/>
  <c r="N1293" i="61"/>
  <c r="O1294" i="61"/>
  <c r="N1297" i="61"/>
  <c r="O1298" i="61"/>
  <c r="N1301" i="61"/>
  <c r="O1302" i="61"/>
  <c r="N1305" i="61"/>
  <c r="O1306" i="61"/>
  <c r="N1309" i="61"/>
  <c r="O1310" i="61"/>
  <c r="N1313" i="61"/>
  <c r="O1314" i="61"/>
  <c r="N1317" i="61"/>
  <c r="O1318" i="61"/>
  <c r="N1321" i="61"/>
  <c r="O1322" i="61"/>
  <c r="N1325" i="61"/>
  <c r="O1326" i="61"/>
  <c r="N1329" i="61"/>
  <c r="O1330" i="61"/>
  <c r="N1333" i="61"/>
  <c r="O1334" i="61"/>
  <c r="N1337" i="61"/>
  <c r="O1338" i="61"/>
  <c r="N1341" i="61"/>
  <c r="O1342" i="61"/>
  <c r="N1345" i="61"/>
  <c r="O1346" i="61"/>
  <c r="N1349" i="61"/>
  <c r="O1350" i="61"/>
  <c r="N1353" i="61"/>
  <c r="O1354" i="61"/>
  <c r="N1357" i="61"/>
  <c r="O1358" i="61"/>
  <c r="N1361" i="61"/>
  <c r="O1362" i="61"/>
  <c r="N1365" i="61"/>
  <c r="O1366" i="61"/>
  <c r="N1369" i="61"/>
  <c r="O1370" i="61"/>
  <c r="N1373" i="61"/>
  <c r="O1374" i="61"/>
  <c r="N1377" i="61"/>
  <c r="O1378" i="61"/>
  <c r="N1381" i="61"/>
  <c r="O1382" i="61"/>
  <c r="N1385" i="61"/>
  <c r="O1386" i="61"/>
  <c r="N1389" i="61"/>
  <c r="O1390" i="61"/>
  <c r="N1393" i="61"/>
  <c r="O1394" i="61"/>
  <c r="N1397" i="61"/>
  <c r="O1398" i="61"/>
  <c r="N1401" i="61"/>
  <c r="O1402" i="61"/>
  <c r="N1405" i="61"/>
  <c r="O1406" i="61"/>
  <c r="N1409" i="61"/>
  <c r="O1410" i="61"/>
  <c r="N1413" i="61"/>
  <c r="O1414" i="61"/>
  <c r="N1417" i="61"/>
  <c r="O1418" i="61"/>
  <c r="N1421" i="61"/>
  <c r="O1422" i="61"/>
  <c r="N1425" i="61"/>
  <c r="O1426" i="61"/>
  <c r="N1429" i="61"/>
  <c r="O1430" i="61"/>
  <c r="N1433" i="61"/>
  <c r="O1434" i="61"/>
  <c r="N1437" i="61"/>
  <c r="O1438" i="61"/>
  <c r="N1441" i="61"/>
  <c r="O1442" i="61"/>
  <c r="N1445" i="61"/>
  <c r="O1446" i="61"/>
  <c r="N1449" i="61"/>
  <c r="O1450" i="61"/>
  <c r="N1453" i="61"/>
  <c r="O1454" i="61"/>
  <c r="N1457" i="61"/>
  <c r="O1458" i="61"/>
  <c r="N1461" i="61"/>
  <c r="O1462" i="61"/>
  <c r="N1465" i="61"/>
  <c r="O1466" i="61"/>
  <c r="N1469" i="61"/>
  <c r="O1470" i="61"/>
  <c r="N1147" i="61"/>
  <c r="O1150" i="61"/>
  <c r="N1155" i="61"/>
  <c r="O1158" i="61"/>
  <c r="O1161" i="61"/>
  <c r="N1164" i="61"/>
  <c r="O1165" i="61"/>
  <c r="N1168" i="61"/>
  <c r="O1169" i="61"/>
  <c r="N1172" i="61"/>
  <c r="O1173" i="61"/>
  <c r="N1176" i="61"/>
  <c r="O1177" i="61"/>
  <c r="N1180" i="61"/>
  <c r="O1181" i="61"/>
  <c r="N1184" i="61"/>
  <c r="O1185" i="61"/>
  <c r="N1188" i="61"/>
  <c r="O1189" i="61"/>
  <c r="N1192" i="61"/>
  <c r="O1193" i="61"/>
  <c r="N1196" i="61"/>
  <c r="O1197" i="61"/>
  <c r="N1200" i="61"/>
  <c r="O1201" i="61"/>
  <c r="N1204" i="61"/>
  <c r="O1205" i="61"/>
  <c r="N1208" i="61"/>
  <c r="O1209" i="61"/>
  <c r="N1212" i="61"/>
  <c r="O1213" i="61"/>
  <c r="N1216" i="61"/>
  <c r="O1217" i="61"/>
  <c r="N1220" i="61"/>
  <c r="O1221" i="61"/>
  <c r="N1224" i="61"/>
  <c r="O1225" i="61"/>
  <c r="N1228" i="61"/>
  <c r="O1229" i="61"/>
  <c r="N1232" i="61"/>
  <c r="O1233" i="61"/>
  <c r="N1236" i="61"/>
  <c r="O1237" i="61"/>
  <c r="N1240" i="61"/>
  <c r="O1241" i="61"/>
  <c r="N1244" i="61"/>
  <c r="O1245" i="61"/>
  <c r="N1248" i="61"/>
  <c r="O1249" i="61"/>
  <c r="N1252" i="61"/>
  <c r="O1253" i="61"/>
  <c r="N1256" i="61"/>
  <c r="O1257" i="61"/>
  <c r="N1260" i="61"/>
  <c r="O1261" i="61"/>
  <c r="N1264" i="61"/>
  <c r="O1265" i="61"/>
  <c r="N1268" i="61"/>
  <c r="O1269" i="61"/>
  <c r="N1272" i="61"/>
  <c r="O1273" i="61"/>
  <c r="N1276" i="61"/>
  <c r="O1277" i="61"/>
  <c r="N1280" i="61"/>
  <c r="O1281" i="61"/>
  <c r="N1284" i="61"/>
  <c r="O1285" i="61"/>
  <c r="N1288" i="61"/>
  <c r="O1289" i="61"/>
  <c r="N1292" i="61"/>
  <c r="O1293" i="61"/>
  <c r="N1296" i="61"/>
  <c r="O1297" i="61"/>
  <c r="N1300" i="61"/>
  <c r="O1301" i="61"/>
  <c r="N1304" i="61"/>
  <c r="O1305" i="61"/>
  <c r="N1308" i="61"/>
  <c r="O1309" i="61"/>
  <c r="N1312" i="61"/>
  <c r="O1313" i="61"/>
  <c r="N1316" i="61"/>
  <c r="O1317" i="61"/>
  <c r="N1320" i="61"/>
  <c r="O1321" i="61"/>
  <c r="N1324" i="61"/>
  <c r="O1325" i="61"/>
  <c r="N1328" i="61"/>
  <c r="O1329" i="61"/>
  <c r="N1332" i="61"/>
  <c r="O1333" i="61"/>
  <c r="N1336" i="61"/>
  <c r="O1337" i="61"/>
  <c r="N1340" i="61"/>
  <c r="O1341" i="61"/>
  <c r="N1344" i="61"/>
  <c r="O1345" i="61"/>
  <c r="N1348" i="61"/>
  <c r="O1349" i="61"/>
  <c r="N1352" i="61"/>
  <c r="O1353" i="61"/>
  <c r="N1356" i="61"/>
  <c r="O1357" i="61"/>
  <c r="N1360" i="61"/>
  <c r="O1361" i="61"/>
  <c r="N1364" i="61"/>
  <c r="O1365" i="61"/>
  <c r="N1368" i="61"/>
  <c r="O1369" i="61"/>
  <c r="N1372" i="61"/>
  <c r="O1373" i="61"/>
  <c r="N1376" i="61"/>
  <c r="O1377" i="61"/>
  <c r="N1380" i="61"/>
  <c r="O1381" i="61"/>
  <c r="N1384" i="61"/>
  <c r="O1385" i="61"/>
  <c r="N1388" i="61"/>
  <c r="O1389" i="61"/>
  <c r="N1392" i="61"/>
  <c r="O1393" i="61"/>
  <c r="N1396" i="61"/>
  <c r="O1397" i="61"/>
  <c r="N1400" i="61"/>
  <c r="O1401" i="61"/>
  <c r="N1404" i="61"/>
  <c r="O1405" i="61"/>
  <c r="N1408" i="61"/>
  <c r="O1409" i="61"/>
  <c r="N1412" i="61"/>
  <c r="O1413" i="61"/>
  <c r="N1416" i="61"/>
  <c r="O1417" i="61"/>
  <c r="N1420" i="61"/>
  <c r="O1421" i="61"/>
  <c r="N1424" i="61"/>
  <c r="O1425" i="61"/>
  <c r="N1428" i="61"/>
  <c r="O1429" i="61"/>
  <c r="N1432" i="61"/>
  <c r="O1433" i="61"/>
  <c r="N1436" i="61"/>
  <c r="O1437" i="61"/>
  <c r="N1440" i="61"/>
  <c r="O1441" i="61"/>
  <c r="N1444" i="61"/>
  <c r="O1445" i="61"/>
  <c r="N1448" i="61"/>
  <c r="O1449" i="61"/>
  <c r="N1452" i="61"/>
  <c r="O1453" i="61"/>
  <c r="N1456" i="61"/>
  <c r="O1457" i="61"/>
  <c r="N1460" i="61"/>
  <c r="O1461" i="61"/>
  <c r="N1464" i="61"/>
  <c r="O1465" i="61"/>
  <c r="N1468" i="61"/>
  <c r="O1469" i="61"/>
  <c r="N1472" i="61"/>
  <c r="O1123" i="61"/>
  <c r="N1126" i="61"/>
  <c r="O1131" i="61"/>
  <c r="N1134" i="61"/>
  <c r="O1139" i="61"/>
  <c r="N1142" i="61"/>
  <c r="O1144" i="61"/>
  <c r="N1146" i="61"/>
  <c r="O1147" i="61"/>
  <c r="N1149" i="61"/>
  <c r="O1152" i="61"/>
  <c r="N1154" i="61"/>
  <c r="O1155" i="61"/>
  <c r="N1157" i="61"/>
  <c r="O1160" i="61"/>
  <c r="N1163" i="61"/>
  <c r="O1164" i="61"/>
  <c r="N1167" i="61"/>
  <c r="O1168" i="61"/>
  <c r="N1171" i="61"/>
  <c r="O1172" i="61"/>
  <c r="N1175" i="61"/>
  <c r="O1176" i="61"/>
  <c r="N1179" i="61"/>
  <c r="O1180" i="61"/>
  <c r="N1183" i="61"/>
  <c r="O1184" i="61"/>
  <c r="N1187" i="61"/>
  <c r="O1188" i="61"/>
  <c r="N1191" i="61"/>
  <c r="O1192" i="61"/>
  <c r="N1195" i="61"/>
  <c r="O1196" i="61"/>
  <c r="N1199" i="61"/>
  <c r="O1200" i="61"/>
  <c r="N1203" i="61"/>
  <c r="O1204" i="61"/>
  <c r="N1207" i="61"/>
  <c r="O1208" i="61"/>
  <c r="N1211" i="61"/>
  <c r="O1212" i="61"/>
  <c r="N1215" i="61"/>
  <c r="O1216" i="61"/>
  <c r="N1219" i="61"/>
  <c r="O1220" i="61"/>
  <c r="N1223" i="61"/>
  <c r="O1224" i="61"/>
  <c r="N1227" i="61"/>
  <c r="O1228" i="61"/>
  <c r="N1231" i="61"/>
  <c r="O1232" i="61"/>
  <c r="N1235" i="61"/>
  <c r="O1236" i="61"/>
  <c r="N1239" i="61"/>
  <c r="O1240" i="61"/>
  <c r="N1243" i="61"/>
  <c r="O1244" i="61"/>
  <c r="N1247" i="61"/>
  <c r="O1248" i="61"/>
  <c r="N1251" i="61"/>
  <c r="O1252" i="61"/>
  <c r="N1255" i="61"/>
  <c r="O1256" i="61"/>
  <c r="N1259" i="61"/>
  <c r="O1260" i="61"/>
  <c r="N1263" i="61"/>
  <c r="O1264" i="61"/>
  <c r="N1267" i="61"/>
  <c r="O1268" i="61"/>
  <c r="N1271" i="61"/>
  <c r="O1272" i="61"/>
  <c r="N1275" i="61"/>
  <c r="O1276" i="61"/>
  <c r="N1279" i="61"/>
  <c r="O1280" i="61"/>
  <c r="N1283" i="61"/>
  <c r="O1284" i="61"/>
  <c r="N1287" i="61"/>
  <c r="O1288" i="61"/>
  <c r="N1291" i="61"/>
  <c r="O1292" i="61"/>
  <c r="N1295" i="61"/>
  <c r="O1296" i="61"/>
  <c r="N1299" i="61"/>
  <c r="O1300" i="61"/>
  <c r="N1303" i="61"/>
  <c r="O1304" i="61"/>
  <c r="N1307" i="61"/>
  <c r="O1308" i="61"/>
  <c r="N1311" i="61"/>
  <c r="O1312" i="61"/>
  <c r="N1315" i="61"/>
  <c r="O1316" i="61"/>
  <c r="N1319" i="61"/>
  <c r="O1320" i="61"/>
  <c r="N1323" i="61"/>
  <c r="O1324" i="61"/>
  <c r="N1327" i="61"/>
  <c r="O1328" i="61"/>
  <c r="N1331" i="61"/>
  <c r="O1332" i="61"/>
  <c r="N1335" i="61"/>
  <c r="O1336" i="61"/>
  <c r="N1339" i="61"/>
  <c r="O1340" i="61"/>
  <c r="N1343" i="61"/>
  <c r="O1344" i="61"/>
  <c r="N1347" i="61"/>
  <c r="O1348" i="61"/>
  <c r="N1351" i="61"/>
  <c r="O1352" i="61"/>
  <c r="N1355" i="61"/>
  <c r="O1356" i="61"/>
  <c r="N1359" i="61"/>
  <c r="O1360" i="61"/>
  <c r="N1363" i="61"/>
  <c r="O1364" i="61"/>
  <c r="N1367" i="61"/>
  <c r="O1368" i="61"/>
  <c r="N1371" i="61"/>
  <c r="O1372" i="61"/>
  <c r="N1375" i="61"/>
  <c r="O1376" i="61"/>
  <c r="N1379" i="61"/>
  <c r="O1380" i="61"/>
  <c r="N1383" i="61"/>
  <c r="O1384" i="61"/>
  <c r="N1387" i="61"/>
  <c r="O1388" i="61"/>
  <c r="N1391" i="61"/>
  <c r="O1392" i="61"/>
  <c r="N1395" i="61"/>
  <c r="O1396" i="61"/>
  <c r="N1399" i="61"/>
  <c r="O1400" i="61"/>
  <c r="N1403" i="61"/>
  <c r="O1404" i="61"/>
  <c r="N1407" i="61"/>
  <c r="O1408" i="61"/>
  <c r="N1411" i="61"/>
  <c r="O1412" i="61"/>
  <c r="N1415" i="61"/>
  <c r="O1416" i="61"/>
  <c r="N1419" i="61"/>
  <c r="O1420" i="61"/>
  <c r="N1423" i="61"/>
  <c r="O1424" i="61"/>
  <c r="N1427" i="61"/>
  <c r="O1428" i="61"/>
  <c r="N1431" i="61"/>
  <c r="O1432" i="61"/>
  <c r="N1435" i="61"/>
  <c r="O1436" i="61"/>
  <c r="N1439" i="61"/>
  <c r="O1440" i="61"/>
  <c r="N1443" i="61"/>
  <c r="O1444" i="61"/>
  <c r="N1447" i="61"/>
  <c r="O1448" i="61"/>
  <c r="N1451" i="61"/>
  <c r="O1452" i="61"/>
  <c r="N1455" i="61"/>
  <c r="O1456" i="61"/>
  <c r="N1459" i="61"/>
  <c r="O1460" i="61"/>
  <c r="N1463" i="61"/>
  <c r="O1464" i="61"/>
  <c r="N1467" i="61"/>
  <c r="O1468" i="61"/>
  <c r="N1471" i="61"/>
  <c r="N1174" i="61"/>
  <c r="O1179" i="61"/>
  <c r="N1182" i="61"/>
  <c r="O1187" i="61"/>
  <c r="N1190" i="61"/>
  <c r="O1195" i="61"/>
  <c r="N1198" i="61"/>
  <c r="O1203" i="61"/>
  <c r="N1206" i="61"/>
  <c r="O1211" i="61"/>
  <c r="N1214" i="61"/>
  <c r="O1219" i="61"/>
  <c r="N1222" i="61"/>
  <c r="O1227" i="61"/>
  <c r="N1230" i="61"/>
  <c r="O1235" i="61"/>
  <c r="N1238" i="61"/>
  <c r="O1243" i="61"/>
  <c r="N1246" i="61"/>
  <c r="O1251" i="61"/>
  <c r="N1254" i="61"/>
  <c r="O1259" i="61"/>
  <c r="N1262" i="61"/>
  <c r="O1267" i="61"/>
  <c r="N1270" i="61"/>
  <c r="O1275" i="61"/>
  <c r="N1278" i="61"/>
  <c r="O1283" i="61"/>
  <c r="N1286" i="61"/>
  <c r="O1291" i="61"/>
  <c r="N1294" i="61"/>
  <c r="O1299" i="61"/>
  <c r="N1302" i="61"/>
  <c r="O1307" i="61"/>
  <c r="N1310" i="61"/>
  <c r="O1315" i="61"/>
  <c r="N1318" i="61"/>
  <c r="O1323" i="61"/>
  <c r="N1326" i="61"/>
  <c r="O1331" i="61"/>
  <c r="N1334" i="61"/>
  <c r="O1339" i="61"/>
  <c r="N1342" i="61"/>
  <c r="O1347" i="61"/>
  <c r="N1350" i="61"/>
  <c r="O1355" i="61"/>
  <c r="N1358" i="61"/>
  <c r="O1363" i="61"/>
  <c r="N1366" i="61"/>
  <c r="O1371" i="61"/>
  <c r="N1374" i="61"/>
  <c r="O1379" i="61"/>
  <c r="N1382" i="61"/>
  <c r="O1387" i="61"/>
  <c r="N1390" i="61"/>
  <c r="O1395" i="61"/>
  <c r="N1398" i="61"/>
  <c r="O1403" i="61"/>
  <c r="N1406" i="61"/>
  <c r="O1411" i="61"/>
  <c r="N1414" i="61"/>
  <c r="O1419" i="61"/>
  <c r="N1422" i="61"/>
  <c r="O1427" i="61"/>
  <c r="N1430" i="61"/>
  <c r="O1435" i="61"/>
  <c r="N1438" i="61"/>
  <c r="O1443" i="61"/>
  <c r="N1446" i="61"/>
  <c r="O1451" i="61"/>
  <c r="N1454" i="61"/>
  <c r="O1459" i="61"/>
  <c r="N1462" i="61"/>
  <c r="O1467" i="61"/>
  <c r="N1470" i="61"/>
  <c r="O1472" i="61"/>
  <c r="N1475" i="61"/>
  <c r="O1476" i="61"/>
  <c r="N1479" i="61"/>
  <c r="O1480" i="61"/>
  <c r="N1483" i="61"/>
  <c r="O1484" i="61"/>
  <c r="N1487" i="61"/>
  <c r="O1488" i="61"/>
  <c r="N1491" i="61"/>
  <c r="O1492" i="61"/>
  <c r="N1495" i="61"/>
  <c r="O1496" i="61"/>
  <c r="N1499" i="61"/>
  <c r="O1500" i="61"/>
  <c r="N1503" i="61"/>
  <c r="O1504" i="61"/>
  <c r="N1507" i="61"/>
  <c r="O1508" i="61"/>
  <c r="N1511" i="61"/>
  <c r="O1512" i="61"/>
  <c r="N1515" i="61"/>
  <c r="O1516" i="61"/>
  <c r="N1519" i="61"/>
  <c r="O1520" i="61"/>
  <c r="N1523" i="61"/>
  <c r="O1524" i="61"/>
  <c r="N1527" i="61"/>
  <c r="O1528" i="61"/>
  <c r="N1531" i="61"/>
  <c r="O1532" i="61"/>
  <c r="N1535" i="61"/>
  <c r="O1536" i="61"/>
  <c r="N1539" i="61"/>
  <c r="O1540" i="61"/>
  <c r="N1543" i="61"/>
  <c r="O1544" i="61"/>
  <c r="N1547" i="61"/>
  <c r="O1548" i="61"/>
  <c r="N1551" i="61"/>
  <c r="O1552" i="61"/>
  <c r="N1555" i="61"/>
  <c r="O1556" i="61"/>
  <c r="N1559" i="61"/>
  <c r="O1560" i="61"/>
  <c r="N1563" i="61"/>
  <c r="O1564" i="61"/>
  <c r="N1567" i="61"/>
  <c r="O1568" i="61"/>
  <c r="N1571" i="61"/>
  <c r="O1572" i="61"/>
  <c r="N1575" i="61"/>
  <c r="O1576" i="61"/>
  <c r="N1579" i="61"/>
  <c r="O1580" i="61"/>
  <c r="N1583" i="61"/>
  <c r="O1584" i="61"/>
  <c r="N1587" i="61"/>
  <c r="O1588" i="61"/>
  <c r="N1591" i="61"/>
  <c r="O1592" i="61"/>
  <c r="N1595" i="61"/>
  <c r="O1596" i="61"/>
  <c r="N1599" i="61"/>
  <c r="O1600" i="61"/>
  <c r="N1603" i="61"/>
  <c r="O1604" i="61"/>
  <c r="N1607" i="61"/>
  <c r="O1608" i="61"/>
  <c r="N1611" i="61"/>
  <c r="O1612" i="61"/>
  <c r="N1615" i="61"/>
  <c r="O1616" i="61"/>
  <c r="N1619" i="61"/>
  <c r="N1474" i="61"/>
  <c r="O1475" i="61"/>
  <c r="N1478" i="61"/>
  <c r="O1479" i="61"/>
  <c r="N1482" i="61"/>
  <c r="O1483" i="61"/>
  <c r="N1486" i="61"/>
  <c r="O1487" i="61"/>
  <c r="N1490" i="61"/>
  <c r="O1491" i="61"/>
  <c r="N1494" i="61"/>
  <c r="O1495" i="61"/>
  <c r="N1498" i="61"/>
  <c r="O1499" i="61"/>
  <c r="N1502" i="61"/>
  <c r="O1503" i="61"/>
  <c r="N1506" i="61"/>
  <c r="O1507" i="61"/>
  <c r="N1510" i="61"/>
  <c r="O1511" i="61"/>
  <c r="N1514" i="61"/>
  <c r="O1515" i="61"/>
  <c r="N1518" i="61"/>
  <c r="O1519" i="61"/>
  <c r="N1522" i="61"/>
  <c r="O1523" i="61"/>
  <c r="N1526" i="61"/>
  <c r="O1527" i="61"/>
  <c r="N1530" i="61"/>
  <c r="O1531" i="61"/>
  <c r="N1534" i="61"/>
  <c r="O1535" i="61"/>
  <c r="N1538" i="61"/>
  <c r="O1539" i="61"/>
  <c r="N1542" i="61"/>
  <c r="O1543" i="61"/>
  <c r="N1546" i="61"/>
  <c r="O1547" i="61"/>
  <c r="N1550" i="61"/>
  <c r="O1551" i="61"/>
  <c r="N1554" i="61"/>
  <c r="O1555" i="61"/>
  <c r="N1558" i="61"/>
  <c r="O1559" i="61"/>
  <c r="N1562" i="61"/>
  <c r="O1563" i="61"/>
  <c r="N1566" i="61"/>
  <c r="O1567" i="61"/>
  <c r="N1570" i="61"/>
  <c r="O1571" i="61"/>
  <c r="N1574" i="61"/>
  <c r="O1575" i="61"/>
  <c r="N1578" i="61"/>
  <c r="O1579" i="61"/>
  <c r="N1582" i="61"/>
  <c r="O1583" i="61"/>
  <c r="N1586" i="61"/>
  <c r="O1587" i="61"/>
  <c r="N1590" i="61"/>
  <c r="O1591" i="61"/>
  <c r="N1594" i="61"/>
  <c r="O1595" i="61"/>
  <c r="N1598" i="61"/>
  <c r="O1599" i="61"/>
  <c r="N1602" i="61"/>
  <c r="O1603" i="61"/>
  <c r="N1606" i="61"/>
  <c r="O1607" i="61"/>
  <c r="N1610" i="61"/>
  <c r="O1611" i="61"/>
  <c r="N1614" i="61"/>
  <c r="O1615" i="61"/>
  <c r="N1618" i="61"/>
  <c r="O1619" i="61"/>
  <c r="N1622" i="61"/>
  <c r="O1623" i="61"/>
  <c r="N1626" i="61"/>
  <c r="O1627" i="61"/>
  <c r="N1630" i="61"/>
  <c r="O1631" i="61"/>
  <c r="N1634" i="61"/>
  <c r="O1635" i="61"/>
  <c r="N1638" i="61"/>
  <c r="O1639" i="61"/>
  <c r="N1642" i="61"/>
  <c r="O1643" i="61"/>
  <c r="N1646" i="61"/>
  <c r="O1647" i="61"/>
  <c r="N1650" i="61"/>
  <c r="O1651" i="61"/>
  <c r="N1654" i="61"/>
  <c r="O1655" i="61"/>
  <c r="N1658" i="61"/>
  <c r="O1659" i="61"/>
  <c r="N1662" i="61"/>
  <c r="O1663" i="61"/>
  <c r="N1666" i="61"/>
  <c r="O1667" i="61"/>
  <c r="N1670" i="61"/>
  <c r="O1671" i="61"/>
  <c r="N1674" i="61"/>
  <c r="O1675" i="61"/>
  <c r="N1678" i="61"/>
  <c r="O1679" i="61"/>
  <c r="N1682" i="61"/>
  <c r="O1683" i="61"/>
  <c r="N1686" i="61"/>
  <c r="O1687" i="61"/>
  <c r="N1690" i="61"/>
  <c r="O1691" i="61"/>
  <c r="N1694" i="61"/>
  <c r="O1695" i="61"/>
  <c r="N1698" i="61"/>
  <c r="O1699" i="61"/>
  <c r="N1702" i="61"/>
  <c r="O1703" i="61"/>
  <c r="N1706" i="61"/>
  <c r="O1707" i="61"/>
  <c r="N1710" i="61"/>
  <c r="O1711" i="61"/>
  <c r="N1714" i="61"/>
  <c r="O1715" i="61"/>
  <c r="N1718" i="61"/>
  <c r="O1719" i="61"/>
  <c r="N1722" i="61"/>
  <c r="O1723" i="61"/>
  <c r="N1726" i="61"/>
  <c r="O1727" i="61"/>
  <c r="N1730" i="61"/>
  <c r="O1731" i="61"/>
  <c r="N1734" i="61"/>
  <c r="O1735" i="61"/>
  <c r="N1738" i="61"/>
  <c r="O1739" i="61"/>
  <c r="N1742" i="61"/>
  <c r="O1743" i="61"/>
  <c r="N1746" i="61"/>
  <c r="O1747" i="61"/>
  <c r="N1750" i="61"/>
  <c r="O1751" i="61"/>
  <c r="N1754" i="61"/>
  <c r="O1755" i="61"/>
  <c r="N1758" i="61"/>
  <c r="O1759" i="61"/>
  <c r="N1762" i="61"/>
  <c r="O1763" i="61"/>
  <c r="N1766" i="61"/>
  <c r="O1767" i="61"/>
  <c r="O1175" i="61"/>
  <c r="N1178" i="61"/>
  <c r="O1183" i="61"/>
  <c r="N1186" i="61"/>
  <c r="O1191" i="61"/>
  <c r="N1194" i="61"/>
  <c r="O1199" i="61"/>
  <c r="N1202" i="61"/>
  <c r="O1207" i="61"/>
  <c r="N1210" i="61"/>
  <c r="O1215" i="61"/>
  <c r="N1218" i="61"/>
  <c r="O1223" i="61"/>
  <c r="N1226" i="61"/>
  <c r="O1231" i="61"/>
  <c r="N1234" i="61"/>
  <c r="O1239" i="61"/>
  <c r="N1242" i="61"/>
  <c r="O1247" i="61"/>
  <c r="N1250" i="61"/>
  <c r="O1255" i="61"/>
  <c r="N1258" i="61"/>
  <c r="O1263" i="61"/>
  <c r="N1266" i="61"/>
  <c r="O1271" i="61"/>
  <c r="N1274" i="61"/>
  <c r="O1279" i="61"/>
  <c r="N1282" i="61"/>
  <c r="O1287" i="61"/>
  <c r="N1290" i="61"/>
  <c r="O1295" i="61"/>
  <c r="N1298" i="61"/>
  <c r="O1303" i="61"/>
  <c r="N1306" i="61"/>
  <c r="O1311" i="61"/>
  <c r="N1314" i="61"/>
  <c r="O1319" i="61"/>
  <c r="N1322" i="61"/>
  <c r="O1327" i="61"/>
  <c r="N1330" i="61"/>
  <c r="O1335" i="61"/>
  <c r="N1338" i="61"/>
  <c r="O1343" i="61"/>
  <c r="N1346" i="61"/>
  <c r="O1351" i="61"/>
  <c r="N1354" i="61"/>
  <c r="O1359" i="61"/>
  <c r="N1362" i="61"/>
  <c r="O1367" i="61"/>
  <c r="N1370" i="61"/>
  <c r="O1375" i="61"/>
  <c r="N1378" i="61"/>
  <c r="O1383" i="61"/>
  <c r="N1386" i="61"/>
  <c r="O1391" i="61"/>
  <c r="N1394" i="61"/>
  <c r="O1399" i="61"/>
  <c r="N1402" i="61"/>
  <c r="O1407" i="61"/>
  <c r="N1410" i="61"/>
  <c r="O1415" i="61"/>
  <c r="N1418" i="61"/>
  <c r="O1423" i="61"/>
  <c r="N1426" i="61"/>
  <c r="O1431" i="61"/>
  <c r="N1434" i="61"/>
  <c r="O1439" i="61"/>
  <c r="N1442" i="61"/>
  <c r="O1447" i="61"/>
  <c r="N1450" i="61"/>
  <c r="O1455" i="61"/>
  <c r="N1458" i="61"/>
  <c r="O1463" i="61"/>
  <c r="N1466" i="61"/>
  <c r="O1471" i="61"/>
  <c r="N1473" i="61"/>
  <c r="O1474" i="61"/>
  <c r="N1477" i="61"/>
  <c r="O1478" i="61"/>
  <c r="N1481" i="61"/>
  <c r="O1482" i="61"/>
  <c r="N1485" i="61"/>
  <c r="O1486" i="61"/>
  <c r="N1489" i="61"/>
  <c r="O1490" i="61"/>
  <c r="N1493" i="61"/>
  <c r="O1494" i="61"/>
  <c r="N1497" i="61"/>
  <c r="O1498" i="61"/>
  <c r="N1501" i="61"/>
  <c r="O1502" i="61"/>
  <c r="N1505" i="61"/>
  <c r="O1506" i="61"/>
  <c r="N1509" i="61"/>
  <c r="O1510" i="61"/>
  <c r="N1513" i="61"/>
  <c r="O1514" i="61"/>
  <c r="N1517" i="61"/>
  <c r="O1518" i="61"/>
  <c r="N1521" i="61"/>
  <c r="O1522" i="61"/>
  <c r="N1525" i="61"/>
  <c r="O1526" i="61"/>
  <c r="N1529" i="61"/>
  <c r="O1530" i="61"/>
  <c r="N1533" i="61"/>
  <c r="O1534" i="61"/>
  <c r="N1537" i="61"/>
  <c r="O1538" i="61"/>
  <c r="N1541" i="61"/>
  <c r="O1542" i="61"/>
  <c r="N1545" i="61"/>
  <c r="O1546" i="61"/>
  <c r="N1549" i="61"/>
  <c r="O1550" i="61"/>
  <c r="N1553" i="61"/>
  <c r="O1554" i="61"/>
  <c r="N1557" i="61"/>
  <c r="O1558" i="61"/>
  <c r="N1561" i="61"/>
  <c r="O1562" i="61"/>
  <c r="N1565" i="61"/>
  <c r="O1566" i="61"/>
  <c r="N1569" i="61"/>
  <c r="O1570" i="61"/>
  <c r="N1573" i="61"/>
  <c r="O1574" i="61"/>
  <c r="N1577" i="61"/>
  <c r="O1578" i="61"/>
  <c r="N1581" i="61"/>
  <c r="O1582" i="61"/>
  <c r="N1585" i="61"/>
  <c r="O1586" i="61"/>
  <c r="N1589" i="61"/>
  <c r="O1590" i="61"/>
  <c r="N1593" i="61"/>
  <c r="O1594" i="61"/>
  <c r="N1597" i="61"/>
  <c r="O1598" i="61"/>
  <c r="N1601" i="61"/>
  <c r="O1602" i="61"/>
  <c r="N1605" i="61"/>
  <c r="O1606" i="61"/>
  <c r="N1609" i="61"/>
  <c r="O1610" i="61"/>
  <c r="N1613" i="61"/>
  <c r="O1614" i="61"/>
  <c r="N1617" i="61"/>
  <c r="O1618" i="61"/>
  <c r="N1621" i="61"/>
  <c r="O1622" i="61"/>
  <c r="N1625" i="61"/>
  <c r="O1626" i="61"/>
  <c r="N1629" i="61"/>
  <c r="O1630" i="61"/>
  <c r="N1633" i="61"/>
  <c r="O1634" i="61"/>
  <c r="N1637" i="61"/>
  <c r="O1638" i="61"/>
  <c r="N1641" i="61"/>
  <c r="O1642" i="61"/>
  <c r="N1645" i="61"/>
  <c r="O1646" i="61"/>
  <c r="N1649" i="61"/>
  <c r="O1650" i="61"/>
  <c r="N1653" i="61"/>
  <c r="O1654" i="61"/>
  <c r="N1657" i="61"/>
  <c r="O1658" i="61"/>
  <c r="N1661" i="61"/>
  <c r="O1473" i="61"/>
  <c r="N1476" i="61"/>
  <c r="O1477" i="61"/>
  <c r="N1480" i="61"/>
  <c r="O1481" i="61"/>
  <c r="N1484" i="61"/>
  <c r="O1485" i="61"/>
  <c r="N1488" i="61"/>
  <c r="O1489" i="61"/>
  <c r="N1492" i="61"/>
  <c r="O1493" i="61"/>
  <c r="N1496" i="61"/>
  <c r="O1497" i="61"/>
  <c r="N1500" i="61"/>
  <c r="O1501" i="61"/>
  <c r="N1504" i="61"/>
  <c r="O1505" i="61"/>
  <c r="N1508" i="61"/>
  <c r="O1509" i="61"/>
  <c r="N1512" i="61"/>
  <c r="O1513" i="61"/>
  <c r="N1516" i="61"/>
  <c r="O1517" i="61"/>
  <c r="N1520" i="61"/>
  <c r="O1521" i="61"/>
  <c r="N1524" i="61"/>
  <c r="O1525" i="61"/>
  <c r="N1528" i="61"/>
  <c r="O1529" i="61"/>
  <c r="N1532" i="61"/>
  <c r="O1533" i="61"/>
  <c r="N1536" i="61"/>
  <c r="O1537" i="61"/>
  <c r="N1540" i="61"/>
  <c r="O1541" i="61"/>
  <c r="N1544" i="61"/>
  <c r="O1545" i="61"/>
  <c r="N1548" i="61"/>
  <c r="O1549" i="61"/>
  <c r="N1552" i="61"/>
  <c r="O1553" i="61"/>
  <c r="N1556" i="61"/>
  <c r="O1557" i="61"/>
  <c r="N1560" i="61"/>
  <c r="O1561" i="61"/>
  <c r="N1564" i="61"/>
  <c r="O1565" i="61"/>
  <c r="N1568" i="61"/>
  <c r="O1569" i="61"/>
  <c r="N1572" i="61"/>
  <c r="O1573" i="61"/>
  <c r="N1576" i="61"/>
  <c r="O1577" i="61"/>
  <c r="N1580" i="61"/>
  <c r="O1581" i="61"/>
  <c r="N1584" i="61"/>
  <c r="O1585" i="61"/>
  <c r="N1588" i="61"/>
  <c r="O1589" i="61"/>
  <c r="N1592" i="61"/>
  <c r="O1593" i="61"/>
  <c r="N1596" i="61"/>
  <c r="O1597" i="61"/>
  <c r="N1600" i="61"/>
  <c r="O1601" i="61"/>
  <c r="N1604" i="61"/>
  <c r="O1605" i="61"/>
  <c r="N1608" i="61"/>
  <c r="O1609" i="61"/>
  <c r="N1612" i="61"/>
  <c r="O1613" i="61"/>
  <c r="N1616" i="61"/>
  <c r="O1617" i="61"/>
  <c r="N1620" i="61"/>
  <c r="O1621" i="61"/>
  <c r="N1624" i="61"/>
  <c r="O1625" i="61"/>
  <c r="N1628" i="61"/>
  <c r="O1629" i="61"/>
  <c r="N1632" i="61"/>
  <c r="O1633" i="61"/>
  <c r="N1636" i="61"/>
  <c r="O1637" i="61"/>
  <c r="N1640" i="61"/>
  <c r="O1641" i="61"/>
  <c r="N1644" i="61"/>
  <c r="O1645" i="61"/>
  <c r="N1648" i="61"/>
  <c r="O1649" i="61"/>
  <c r="N1652" i="61"/>
  <c r="O1653" i="61"/>
  <c r="N1656" i="61"/>
  <c r="O1657" i="61"/>
  <c r="N1660" i="61"/>
  <c r="O1661" i="61"/>
  <c r="N1664" i="61"/>
  <c r="O1665" i="61"/>
  <c r="N1668" i="61"/>
  <c r="O1669" i="61"/>
  <c r="N1672" i="61"/>
  <c r="O1673" i="61"/>
  <c r="O1624" i="61"/>
  <c r="N1627" i="61"/>
  <c r="O1632" i="61"/>
  <c r="N1635" i="61"/>
  <c r="O1640" i="61"/>
  <c r="N1643" i="61"/>
  <c r="O1648" i="61"/>
  <c r="N1651" i="61"/>
  <c r="O1656" i="61"/>
  <c r="N1659" i="61"/>
  <c r="N1677" i="61"/>
  <c r="O1680" i="61"/>
  <c r="N1685" i="61"/>
  <c r="O1688" i="61"/>
  <c r="N1693" i="61"/>
  <c r="O1696" i="61"/>
  <c r="N1701" i="61"/>
  <c r="O1704" i="61"/>
  <c r="N1709" i="61"/>
  <c r="O1712" i="61"/>
  <c r="N1717" i="61"/>
  <c r="O1720" i="61"/>
  <c r="N1725" i="61"/>
  <c r="O1728" i="61"/>
  <c r="N1733" i="61"/>
  <c r="O1736" i="61"/>
  <c r="N1741" i="61"/>
  <c r="O1744" i="61"/>
  <c r="N1749" i="61"/>
  <c r="O1752" i="61"/>
  <c r="N1757" i="61"/>
  <c r="O1760" i="61"/>
  <c r="N1765" i="61"/>
  <c r="O1768" i="61"/>
  <c r="N1771" i="61"/>
  <c r="O1772" i="61"/>
  <c r="N1775" i="61"/>
  <c r="O1776" i="61"/>
  <c r="N1779" i="61"/>
  <c r="O1780" i="61"/>
  <c r="N1783" i="61"/>
  <c r="O1784" i="61"/>
  <c r="N1787" i="61"/>
  <c r="O1788" i="61"/>
  <c r="N1791" i="61"/>
  <c r="O1792" i="61"/>
  <c r="N1795" i="61"/>
  <c r="O1796" i="61"/>
  <c r="N1799" i="61"/>
  <c r="O1800" i="61"/>
  <c r="N1803" i="61"/>
  <c r="O1804" i="61"/>
  <c r="N1807" i="61"/>
  <c r="O1808" i="61"/>
  <c r="N1811" i="61"/>
  <c r="O1812" i="61"/>
  <c r="N1815" i="61"/>
  <c r="O1816" i="61"/>
  <c r="N1819" i="61"/>
  <c r="O1820" i="61"/>
  <c r="N1823" i="61"/>
  <c r="O1824" i="61"/>
  <c r="N1827" i="61"/>
  <c r="O1828" i="61"/>
  <c r="N1831" i="61"/>
  <c r="O1832" i="61"/>
  <c r="N1835" i="61"/>
  <c r="O1836" i="61"/>
  <c r="N1839" i="61"/>
  <c r="O1840" i="61"/>
  <c r="N1843" i="61"/>
  <c r="O1844" i="61"/>
  <c r="N1847" i="61"/>
  <c r="O1848" i="61"/>
  <c r="N1851" i="61"/>
  <c r="O1852" i="61"/>
  <c r="N1855" i="61"/>
  <c r="O1856" i="61"/>
  <c r="N1859" i="61"/>
  <c r="O1860" i="61"/>
  <c r="N1863" i="61"/>
  <c r="O1864" i="61"/>
  <c r="N1867" i="61"/>
  <c r="O1868" i="61"/>
  <c r="N1871" i="61"/>
  <c r="O1872" i="61"/>
  <c r="N1875" i="61"/>
  <c r="O1876" i="61"/>
  <c r="N1879" i="61"/>
  <c r="O1880" i="61"/>
  <c r="N1883" i="61"/>
  <c r="O1884" i="61"/>
  <c r="N1887" i="61"/>
  <c r="O1888" i="61"/>
  <c r="N1891" i="61"/>
  <c r="O1892" i="61"/>
  <c r="N1895" i="61"/>
  <c r="O1896" i="61"/>
  <c r="N1899" i="61"/>
  <c r="O1900" i="61"/>
  <c r="N1903" i="61"/>
  <c r="O1904" i="61"/>
  <c r="N1907" i="61"/>
  <c r="O1908" i="61"/>
  <c r="N1911" i="61"/>
  <c r="O1912" i="61"/>
  <c r="N1915" i="61"/>
  <c r="O1916" i="61"/>
  <c r="N1919" i="61"/>
  <c r="O1920" i="61"/>
  <c r="N1923" i="61"/>
  <c r="O1924" i="61"/>
  <c r="N1927" i="61"/>
  <c r="O1928" i="61"/>
  <c r="N1931" i="61"/>
  <c r="O1932" i="61"/>
  <c r="N1935" i="61"/>
  <c r="O1936" i="61"/>
  <c r="N1939" i="61"/>
  <c r="O1940" i="61"/>
  <c r="N1943" i="61"/>
  <c r="O1944" i="61"/>
  <c r="N1947" i="61"/>
  <c r="O1948" i="61"/>
  <c r="N1951" i="61"/>
  <c r="O1952" i="61"/>
  <c r="N1955" i="61"/>
  <c r="O1956" i="61"/>
  <c r="N1959" i="61"/>
  <c r="O1960" i="61"/>
  <c r="N1963" i="61"/>
  <c r="O1964" i="61"/>
  <c r="N1967" i="61"/>
  <c r="O1968" i="61"/>
  <c r="N1971" i="61"/>
  <c r="O1972" i="61"/>
  <c r="N1975" i="61"/>
  <c r="O1976" i="61"/>
  <c r="N1979" i="61"/>
  <c r="O1980" i="61"/>
  <c r="N1983" i="61"/>
  <c r="O1984" i="61"/>
  <c r="N1987" i="61"/>
  <c r="O1988" i="61"/>
  <c r="N1991" i="61"/>
  <c r="O1992" i="61"/>
  <c r="N1995" i="61"/>
  <c r="O1996" i="61"/>
  <c r="N1999" i="61"/>
  <c r="O2000" i="61"/>
  <c r="N2003" i="61"/>
  <c r="O2004" i="61"/>
  <c r="N2007" i="61"/>
  <c r="O2008" i="61"/>
  <c r="N2011" i="61"/>
  <c r="O2012" i="61"/>
  <c r="N2015" i="61"/>
  <c r="O2016" i="61"/>
  <c r="N2019" i="61"/>
  <c r="O2020" i="61"/>
  <c r="N2023" i="61"/>
  <c r="O2024" i="61"/>
  <c r="N2027" i="61"/>
  <c r="O2028" i="61"/>
  <c r="N2031" i="61"/>
  <c r="O2032" i="61"/>
  <c r="N2035" i="61"/>
  <c r="O2036" i="61"/>
  <c r="N2039" i="61"/>
  <c r="O2040" i="61"/>
  <c r="N2043" i="61"/>
  <c r="O2044" i="61"/>
  <c r="N2047" i="61"/>
  <c r="O2048" i="61"/>
  <c r="N2051" i="61"/>
  <c r="O2052" i="61"/>
  <c r="N2055" i="61"/>
  <c r="O2056" i="61"/>
  <c r="N2059" i="61"/>
  <c r="O2060" i="61"/>
  <c r="N2063" i="61"/>
  <c r="O2064" i="61"/>
  <c r="N2067" i="61"/>
  <c r="O2068" i="61"/>
  <c r="N2071" i="61"/>
  <c r="O2072" i="61"/>
  <c r="N2075" i="61"/>
  <c r="O2076" i="61"/>
  <c r="N2079" i="61"/>
  <c r="O2080" i="61"/>
  <c r="N2083" i="61"/>
  <c r="O2084" i="61"/>
  <c r="N2087" i="61"/>
  <c r="O2088" i="61"/>
  <c r="N2091" i="61"/>
  <c r="O2092" i="61"/>
  <c r="N2095" i="61"/>
  <c r="O2096" i="61"/>
  <c r="N2099" i="61"/>
  <c r="O2100" i="61"/>
  <c r="N2103" i="61"/>
  <c r="O2104" i="61"/>
  <c r="N2107" i="61"/>
  <c r="O2108" i="61"/>
  <c r="N2111" i="61"/>
  <c r="O2112" i="61"/>
  <c r="N2115" i="61"/>
  <c r="O2116" i="61"/>
  <c r="N2119" i="61"/>
  <c r="O2120" i="61"/>
  <c r="N2123" i="61"/>
  <c r="O2124" i="61"/>
  <c r="N2127" i="61"/>
  <c r="O2128" i="61"/>
  <c r="N2131" i="61"/>
  <c r="O2132" i="61"/>
  <c r="N2135" i="61"/>
  <c r="O2136" i="61"/>
  <c r="N2139" i="61"/>
  <c r="O2140" i="61"/>
  <c r="N2143" i="61"/>
  <c r="O2144" i="61"/>
  <c r="N2147" i="61"/>
  <c r="O2148" i="61"/>
  <c r="N2151" i="61"/>
  <c r="O2152" i="61"/>
  <c r="N2155" i="61"/>
  <c r="O2156" i="61"/>
  <c r="N2159" i="61"/>
  <c r="O2160" i="61"/>
  <c r="N2163" i="61"/>
  <c r="O2164" i="61"/>
  <c r="N2167" i="61"/>
  <c r="O2168" i="61"/>
  <c r="N2171" i="61"/>
  <c r="O2172" i="61"/>
  <c r="N2175" i="61"/>
  <c r="O2176" i="61"/>
  <c r="N2179" i="61"/>
  <c r="O2180" i="61"/>
  <c r="N2183" i="61"/>
  <c r="O2184" i="61"/>
  <c r="N2187" i="61"/>
  <c r="O2188" i="61"/>
  <c r="N2191" i="61"/>
  <c r="O2192" i="61"/>
  <c r="N2195" i="61"/>
  <c r="O2196" i="61"/>
  <c r="N2199" i="61"/>
  <c r="O2200" i="61"/>
  <c r="N2203" i="61"/>
  <c r="O2204" i="61"/>
  <c r="N2207" i="61"/>
  <c r="O2208" i="61"/>
  <c r="N2211" i="61"/>
  <c r="O2212" i="61"/>
  <c r="N2215" i="61"/>
  <c r="O2216" i="61"/>
  <c r="N2219" i="61"/>
  <c r="O2220" i="61"/>
  <c r="N2223" i="61"/>
  <c r="O2224" i="61"/>
  <c r="N2227" i="61"/>
  <c r="O2228" i="61"/>
  <c r="N2231" i="61"/>
  <c r="O2232" i="61"/>
  <c r="N2235" i="61"/>
  <c r="O2236" i="61"/>
  <c r="N2239" i="61"/>
  <c r="O2240" i="61"/>
  <c r="N2243" i="61"/>
  <c r="O2244" i="61"/>
  <c r="N2247" i="61"/>
  <c r="O2248" i="61"/>
  <c r="N2251" i="61"/>
  <c r="O2252" i="61"/>
  <c r="N2255" i="61"/>
  <c r="O2256" i="61"/>
  <c r="N2259" i="61"/>
  <c r="O2260" i="61"/>
  <c r="N2263" i="61"/>
  <c r="O2264" i="61"/>
  <c r="N2267" i="61"/>
  <c r="O2268" i="61"/>
  <c r="N2271" i="61"/>
  <c r="O2272" i="61"/>
  <c r="N2275" i="61"/>
  <c r="O2276" i="61"/>
  <c r="N2279" i="61"/>
  <c r="O2280" i="61"/>
  <c r="N2283" i="61"/>
  <c r="O2284" i="61"/>
  <c r="N2287" i="61"/>
  <c r="O2288" i="61"/>
  <c r="N2291" i="61"/>
  <c r="O2292" i="61"/>
  <c r="N2295" i="61"/>
  <c r="O2296" i="61"/>
  <c r="N2299" i="61"/>
  <c r="O2300" i="61"/>
  <c r="N2303" i="61"/>
  <c r="O2304" i="61"/>
  <c r="N2307" i="61"/>
  <c r="O2308" i="61"/>
  <c r="N2311" i="61"/>
  <c r="O2312" i="61"/>
  <c r="N2315" i="61"/>
  <c r="O2316" i="61"/>
  <c r="N2319" i="61"/>
  <c r="O2320" i="61"/>
  <c r="N2323" i="61"/>
  <c r="O2324" i="61"/>
  <c r="N2327" i="61"/>
  <c r="O2328" i="61"/>
  <c r="N2331" i="61"/>
  <c r="O2332" i="61"/>
  <c r="N2335" i="61"/>
  <c r="O2336" i="61"/>
  <c r="N2339" i="61"/>
  <c r="O2340" i="61"/>
  <c r="N2343" i="61"/>
  <c r="O1662" i="61"/>
  <c r="O1664" i="61"/>
  <c r="O1666" i="61"/>
  <c r="O1668" i="61"/>
  <c r="O1670" i="61"/>
  <c r="O1672" i="61"/>
  <c r="O1674" i="61"/>
  <c r="N1676" i="61"/>
  <c r="O1677" i="61"/>
  <c r="N1679" i="61"/>
  <c r="O1682" i="61"/>
  <c r="N1684" i="61"/>
  <c r="O1685" i="61"/>
  <c r="N1687" i="61"/>
  <c r="O1690" i="61"/>
  <c r="N1692" i="61"/>
  <c r="O1693" i="61"/>
  <c r="N1695" i="61"/>
  <c r="O1698" i="61"/>
  <c r="N1700" i="61"/>
  <c r="O1701" i="61"/>
  <c r="N1703" i="61"/>
  <c r="O1706" i="61"/>
  <c r="N1708" i="61"/>
  <c r="O1709" i="61"/>
  <c r="N1711" i="61"/>
  <c r="O1714" i="61"/>
  <c r="N1716" i="61"/>
  <c r="O1717" i="61"/>
  <c r="N1719" i="61"/>
  <c r="O1722" i="61"/>
  <c r="N1724" i="61"/>
  <c r="O1725" i="61"/>
  <c r="N1727" i="61"/>
  <c r="O1730" i="61"/>
  <c r="N1732" i="61"/>
  <c r="O1733" i="61"/>
  <c r="N1735" i="61"/>
  <c r="O1738" i="61"/>
  <c r="N1740" i="61"/>
  <c r="O1741" i="61"/>
  <c r="N1743" i="61"/>
  <c r="O1746" i="61"/>
  <c r="N1748" i="61"/>
  <c r="O1749" i="61"/>
  <c r="N1751" i="61"/>
  <c r="O1754" i="61"/>
  <c r="N1756" i="61"/>
  <c r="O1757" i="61"/>
  <c r="N1759" i="61"/>
  <c r="O1762" i="61"/>
  <c r="N1764" i="61"/>
  <c r="O1765" i="61"/>
  <c r="N1767" i="61"/>
  <c r="N1770" i="61"/>
  <c r="O1771" i="61"/>
  <c r="N1774" i="61"/>
  <c r="O1775" i="61"/>
  <c r="N1778" i="61"/>
  <c r="O1779" i="61"/>
  <c r="N1782" i="61"/>
  <c r="O1783" i="61"/>
  <c r="N1786" i="61"/>
  <c r="O1787" i="61"/>
  <c r="N1790" i="61"/>
  <c r="O1791" i="61"/>
  <c r="N1794" i="61"/>
  <c r="O1795" i="61"/>
  <c r="N1798" i="61"/>
  <c r="O1799" i="61"/>
  <c r="N1802" i="61"/>
  <c r="O1803" i="61"/>
  <c r="N1806" i="61"/>
  <c r="O1807" i="61"/>
  <c r="N1810" i="61"/>
  <c r="O1811" i="61"/>
  <c r="N1814" i="61"/>
  <c r="O1815" i="61"/>
  <c r="N1818" i="61"/>
  <c r="O1819" i="61"/>
  <c r="N1822" i="61"/>
  <c r="O1823" i="61"/>
  <c r="N1826" i="61"/>
  <c r="O1827" i="61"/>
  <c r="N1830" i="61"/>
  <c r="O1831" i="61"/>
  <c r="N1834" i="61"/>
  <c r="O1835" i="61"/>
  <c r="N1838" i="61"/>
  <c r="O1839" i="61"/>
  <c r="N1842" i="61"/>
  <c r="O1843" i="61"/>
  <c r="N1846" i="61"/>
  <c r="O1847" i="61"/>
  <c r="N1850" i="61"/>
  <c r="O1851" i="61"/>
  <c r="N1854" i="61"/>
  <c r="O1855" i="61"/>
  <c r="N1858" i="61"/>
  <c r="O1859" i="61"/>
  <c r="N1862" i="61"/>
  <c r="O1863" i="61"/>
  <c r="N1866" i="61"/>
  <c r="O1867" i="61"/>
  <c r="N1870" i="61"/>
  <c r="O1871" i="61"/>
  <c r="N1874" i="61"/>
  <c r="O1875" i="61"/>
  <c r="N1878" i="61"/>
  <c r="O1879" i="61"/>
  <c r="N1882" i="61"/>
  <c r="O1883" i="61"/>
  <c r="N1886" i="61"/>
  <c r="O1887" i="61"/>
  <c r="N1890" i="61"/>
  <c r="O1891" i="61"/>
  <c r="N1894" i="61"/>
  <c r="O1895" i="61"/>
  <c r="N1898" i="61"/>
  <c r="O1899" i="61"/>
  <c r="N1902" i="61"/>
  <c r="O1903" i="61"/>
  <c r="N1906" i="61"/>
  <c r="O1907" i="61"/>
  <c r="N1910" i="61"/>
  <c r="O1911" i="61"/>
  <c r="N1914" i="61"/>
  <c r="O1915" i="61"/>
  <c r="N1918" i="61"/>
  <c r="O1919" i="61"/>
  <c r="N1922" i="61"/>
  <c r="O1923" i="61"/>
  <c r="N1926" i="61"/>
  <c r="O1927" i="61"/>
  <c r="N1930" i="61"/>
  <c r="O1931" i="61"/>
  <c r="N1934" i="61"/>
  <c r="O1935" i="61"/>
  <c r="N1938" i="61"/>
  <c r="O1939" i="61"/>
  <c r="N1942" i="61"/>
  <c r="O1943" i="61"/>
  <c r="N1946" i="61"/>
  <c r="O1947" i="61"/>
  <c r="N1950" i="61"/>
  <c r="O1951" i="61"/>
  <c r="N1954" i="61"/>
  <c r="O1955" i="61"/>
  <c r="N1958" i="61"/>
  <c r="O1959" i="61"/>
  <c r="N1962" i="61"/>
  <c r="O1963" i="61"/>
  <c r="N1966" i="61"/>
  <c r="O1967" i="61"/>
  <c r="N1970" i="61"/>
  <c r="O1971" i="61"/>
  <c r="N1974" i="61"/>
  <c r="O1975" i="61"/>
  <c r="N1978" i="61"/>
  <c r="O1979" i="61"/>
  <c r="N1982" i="61"/>
  <c r="O1983" i="61"/>
  <c r="N1986" i="61"/>
  <c r="O1987" i="61"/>
  <c r="N1990" i="61"/>
  <c r="O1991" i="61"/>
  <c r="N1994" i="61"/>
  <c r="O1995" i="61"/>
  <c r="N1998" i="61"/>
  <c r="O1999" i="61"/>
  <c r="N2002" i="61"/>
  <c r="O2003" i="61"/>
  <c r="N2006" i="61"/>
  <c r="O2007" i="61"/>
  <c r="N2010" i="61"/>
  <c r="O2011" i="61"/>
  <c r="N2014" i="61"/>
  <c r="O2015" i="61"/>
  <c r="N2018" i="61"/>
  <c r="O2019" i="61"/>
  <c r="N2022" i="61"/>
  <c r="O2023" i="61"/>
  <c r="N2026" i="61"/>
  <c r="O2027" i="61"/>
  <c r="N2030" i="61"/>
  <c r="O2031" i="61"/>
  <c r="N2034" i="61"/>
  <c r="O2035" i="61"/>
  <c r="N2038" i="61"/>
  <c r="O2039" i="61"/>
  <c r="N2042" i="61"/>
  <c r="O2043" i="61"/>
  <c r="N2046" i="61"/>
  <c r="O2047" i="61"/>
  <c r="N2050" i="61"/>
  <c r="O2051" i="61"/>
  <c r="N2054" i="61"/>
  <c r="O2055" i="61"/>
  <c r="N2058" i="61"/>
  <c r="O2059" i="61"/>
  <c r="N2062" i="61"/>
  <c r="O2063" i="61"/>
  <c r="N2066" i="61"/>
  <c r="O2067" i="61"/>
  <c r="N2070" i="61"/>
  <c r="O2071" i="61"/>
  <c r="N2074" i="61"/>
  <c r="O2075" i="61"/>
  <c r="N2078" i="61"/>
  <c r="O2079" i="61"/>
  <c r="N2082" i="61"/>
  <c r="O2083" i="61"/>
  <c r="N2086" i="61"/>
  <c r="O2087" i="61"/>
  <c r="N2090" i="61"/>
  <c r="O2091" i="61"/>
  <c r="N2094" i="61"/>
  <c r="O2095" i="61"/>
  <c r="N2098" i="61"/>
  <c r="O2099" i="61"/>
  <c r="N2102" i="61"/>
  <c r="O2103" i="61"/>
  <c r="N2106" i="61"/>
  <c r="O2107" i="61"/>
  <c r="N2110" i="61"/>
  <c r="O2111" i="61"/>
  <c r="N2114" i="61"/>
  <c r="O2115" i="61"/>
  <c r="N2118" i="61"/>
  <c r="O2119" i="61"/>
  <c r="N2122" i="61"/>
  <c r="O2123" i="61"/>
  <c r="N2126" i="61"/>
  <c r="O2127" i="61"/>
  <c r="N2130" i="61"/>
  <c r="O2131" i="61"/>
  <c r="N2134" i="61"/>
  <c r="O2135" i="61"/>
  <c r="N2138" i="61"/>
  <c r="O2139" i="61"/>
  <c r="N2142" i="61"/>
  <c r="O2143" i="61"/>
  <c r="N2146" i="61"/>
  <c r="O2147" i="61"/>
  <c r="N2150" i="61"/>
  <c r="O2151" i="61"/>
  <c r="N2154" i="61"/>
  <c r="O2155" i="61"/>
  <c r="N2158" i="61"/>
  <c r="O2159" i="61"/>
  <c r="N2162" i="61"/>
  <c r="O2163" i="61"/>
  <c r="N2166" i="61"/>
  <c r="O2167" i="61"/>
  <c r="N2170" i="61"/>
  <c r="O2171" i="61"/>
  <c r="N2174" i="61"/>
  <c r="O2175" i="61"/>
  <c r="N2178" i="61"/>
  <c r="O2179" i="61"/>
  <c r="N2182" i="61"/>
  <c r="O2183" i="61"/>
  <c r="N2186" i="61"/>
  <c r="O2187" i="61"/>
  <c r="N2190" i="61"/>
  <c r="O2191" i="61"/>
  <c r="N2194" i="61"/>
  <c r="O2195" i="61"/>
  <c r="N2198" i="61"/>
  <c r="O2199" i="61"/>
  <c r="N2202" i="61"/>
  <c r="O2203" i="61"/>
  <c r="N2206" i="61"/>
  <c r="O2207" i="61"/>
  <c r="N2210" i="61"/>
  <c r="O2211" i="61"/>
  <c r="N2214" i="61"/>
  <c r="O2215" i="61"/>
  <c r="N2218" i="61"/>
  <c r="O2219" i="61"/>
  <c r="N2222" i="61"/>
  <c r="O2223" i="61"/>
  <c r="N2226" i="61"/>
  <c r="O2227" i="61"/>
  <c r="N2230" i="61"/>
  <c r="O2231" i="61"/>
  <c r="N2234" i="61"/>
  <c r="O2235" i="61"/>
  <c r="N2238" i="61"/>
  <c r="O2239" i="61"/>
  <c r="N2242" i="61"/>
  <c r="O2243" i="61"/>
  <c r="N2246" i="61"/>
  <c r="O2247" i="61"/>
  <c r="N2250" i="61"/>
  <c r="O2251" i="61"/>
  <c r="N2254" i="61"/>
  <c r="O2255" i="61"/>
  <c r="N2258" i="61"/>
  <c r="O2259" i="61"/>
  <c r="N2262" i="61"/>
  <c r="O2263" i="61"/>
  <c r="N2266" i="61"/>
  <c r="O2267" i="61"/>
  <c r="N2270" i="61"/>
  <c r="O2271" i="61"/>
  <c r="N2274" i="61"/>
  <c r="O2275" i="61"/>
  <c r="N2278" i="61"/>
  <c r="O2279" i="61"/>
  <c r="N2282" i="61"/>
  <c r="O2283" i="61"/>
  <c r="N2286" i="61"/>
  <c r="O2287" i="61"/>
  <c r="N2290" i="61"/>
  <c r="O2291" i="61"/>
  <c r="N2294" i="61"/>
  <c r="O2295" i="61"/>
  <c r="N2298" i="61"/>
  <c r="O2299" i="61"/>
  <c r="N2302" i="61"/>
  <c r="O2303" i="61"/>
  <c r="N2306" i="61"/>
  <c r="O2307" i="61"/>
  <c r="N2310" i="61"/>
  <c r="O2311" i="61"/>
  <c r="N2314" i="61"/>
  <c r="O2315" i="61"/>
  <c r="N2318" i="61"/>
  <c r="O2319" i="61"/>
  <c r="N2322" i="61"/>
  <c r="O2323" i="61"/>
  <c r="N2326" i="61"/>
  <c r="O2327" i="61"/>
  <c r="N2330" i="61"/>
  <c r="O2331" i="61"/>
  <c r="N2334" i="61"/>
  <c r="O2335" i="61"/>
  <c r="N2338" i="61"/>
  <c r="O2339" i="61"/>
  <c r="N2342" i="61"/>
  <c r="O1620" i="61"/>
  <c r="N1623" i="61"/>
  <c r="O1628" i="61"/>
  <c r="N1631" i="61"/>
  <c r="O1636" i="61"/>
  <c r="N1639" i="61"/>
  <c r="O1644" i="61"/>
  <c r="N1647" i="61"/>
  <c r="O1652" i="61"/>
  <c r="N1655" i="61"/>
  <c r="O1660" i="61"/>
  <c r="O1676" i="61"/>
  <c r="N1681" i="61"/>
  <c r="O1684" i="61"/>
  <c r="N1689" i="61"/>
  <c r="O1692" i="61"/>
  <c r="N1697" i="61"/>
  <c r="O1700" i="61"/>
  <c r="N1705" i="61"/>
  <c r="O1708" i="61"/>
  <c r="N1713" i="61"/>
  <c r="O1716" i="61"/>
  <c r="N1721" i="61"/>
  <c r="O1724" i="61"/>
  <c r="N1729" i="61"/>
  <c r="O1732" i="61"/>
  <c r="N1737" i="61"/>
  <c r="O1740" i="61"/>
  <c r="N1745" i="61"/>
  <c r="O1748" i="61"/>
  <c r="N1753" i="61"/>
  <c r="O1756" i="61"/>
  <c r="N1761" i="61"/>
  <c r="O1764" i="61"/>
  <c r="N1769" i="61"/>
  <c r="O1770" i="61"/>
  <c r="N1773" i="61"/>
  <c r="O1774" i="61"/>
  <c r="N1777" i="61"/>
  <c r="O1778" i="61"/>
  <c r="N1781" i="61"/>
  <c r="O1782" i="61"/>
  <c r="N1785" i="61"/>
  <c r="O1786" i="61"/>
  <c r="N1789" i="61"/>
  <c r="O1790" i="61"/>
  <c r="N1793" i="61"/>
  <c r="O1794" i="61"/>
  <c r="N1797" i="61"/>
  <c r="O1798" i="61"/>
  <c r="N1801" i="61"/>
  <c r="O1802" i="61"/>
  <c r="N1805" i="61"/>
  <c r="O1806" i="61"/>
  <c r="N1809" i="61"/>
  <c r="O1810" i="61"/>
  <c r="N1813" i="61"/>
  <c r="O1814" i="61"/>
  <c r="N1817" i="61"/>
  <c r="O1818" i="61"/>
  <c r="N1821" i="61"/>
  <c r="O1822" i="61"/>
  <c r="N1825" i="61"/>
  <c r="O1826" i="61"/>
  <c r="N1829" i="61"/>
  <c r="O1830" i="61"/>
  <c r="N1833" i="61"/>
  <c r="O1834" i="61"/>
  <c r="N1837" i="61"/>
  <c r="O1838" i="61"/>
  <c r="N1841" i="61"/>
  <c r="O1842" i="61"/>
  <c r="N1845" i="61"/>
  <c r="O1846" i="61"/>
  <c r="N1849" i="61"/>
  <c r="O1850" i="61"/>
  <c r="N1853" i="61"/>
  <c r="O1854" i="61"/>
  <c r="N1857" i="61"/>
  <c r="O1858" i="61"/>
  <c r="N1861" i="61"/>
  <c r="O1862" i="61"/>
  <c r="N1865" i="61"/>
  <c r="O1866" i="61"/>
  <c r="N1869" i="61"/>
  <c r="O1870" i="61"/>
  <c r="N1873" i="61"/>
  <c r="O1874" i="61"/>
  <c r="N1877" i="61"/>
  <c r="O1878" i="61"/>
  <c r="N1881" i="61"/>
  <c r="O1882" i="61"/>
  <c r="N1885" i="61"/>
  <c r="O1886" i="61"/>
  <c r="N1889" i="61"/>
  <c r="O1890" i="61"/>
  <c r="N1893" i="61"/>
  <c r="O1894" i="61"/>
  <c r="N1897" i="61"/>
  <c r="O1898" i="61"/>
  <c r="N1901" i="61"/>
  <c r="O1902" i="61"/>
  <c r="N1905" i="61"/>
  <c r="O1906" i="61"/>
  <c r="N1909" i="61"/>
  <c r="O1910" i="61"/>
  <c r="N1913" i="61"/>
  <c r="O1914" i="61"/>
  <c r="N1917" i="61"/>
  <c r="O1918" i="61"/>
  <c r="N1921" i="61"/>
  <c r="O1922" i="61"/>
  <c r="N1925" i="61"/>
  <c r="O1926" i="61"/>
  <c r="N1929" i="61"/>
  <c r="O1930" i="61"/>
  <c r="N1933" i="61"/>
  <c r="O1934" i="61"/>
  <c r="N1937" i="61"/>
  <c r="O1938" i="61"/>
  <c r="N1941" i="61"/>
  <c r="O1942" i="61"/>
  <c r="N1945" i="61"/>
  <c r="O1946" i="61"/>
  <c r="N1949" i="61"/>
  <c r="O1950" i="61"/>
  <c r="N1953" i="61"/>
  <c r="O1954" i="61"/>
  <c r="N1957" i="61"/>
  <c r="O1958" i="61"/>
  <c r="N1961" i="61"/>
  <c r="O1962" i="61"/>
  <c r="N1965" i="61"/>
  <c r="O1966" i="61"/>
  <c r="N1969" i="61"/>
  <c r="O1970" i="61"/>
  <c r="N1973" i="61"/>
  <c r="O1974" i="61"/>
  <c r="N1977" i="61"/>
  <c r="O1978" i="61"/>
  <c r="N1981" i="61"/>
  <c r="O1982" i="61"/>
  <c r="N1985" i="61"/>
  <c r="O1986" i="61"/>
  <c r="N1989" i="61"/>
  <c r="O1990" i="61"/>
  <c r="N1993" i="61"/>
  <c r="O1994" i="61"/>
  <c r="N1997" i="61"/>
  <c r="O1998" i="61"/>
  <c r="N2001" i="61"/>
  <c r="O2002" i="61"/>
  <c r="N2005" i="61"/>
  <c r="O2006" i="61"/>
  <c r="N2009" i="61"/>
  <c r="O2010" i="61"/>
  <c r="N2013" i="61"/>
  <c r="O2014" i="61"/>
  <c r="N2017" i="61"/>
  <c r="O2018" i="61"/>
  <c r="N2021" i="61"/>
  <c r="O2022" i="61"/>
  <c r="N2025" i="61"/>
  <c r="O2026" i="61"/>
  <c r="N2029" i="61"/>
  <c r="O2030" i="61"/>
  <c r="N2033" i="61"/>
  <c r="O2034" i="61"/>
  <c r="N2037" i="61"/>
  <c r="O2038" i="61"/>
  <c r="N2041" i="61"/>
  <c r="O2042" i="61"/>
  <c r="N2045" i="61"/>
  <c r="O2046" i="61"/>
  <c r="N2049" i="61"/>
  <c r="O2050" i="61"/>
  <c r="N2053" i="61"/>
  <c r="O2054" i="61"/>
  <c r="N2057" i="61"/>
  <c r="O2058" i="61"/>
  <c r="N2061" i="61"/>
  <c r="O2062" i="61"/>
  <c r="N2065" i="61"/>
  <c r="O2066" i="61"/>
  <c r="N2069" i="61"/>
  <c r="O2070" i="61"/>
  <c r="N2073" i="61"/>
  <c r="O2074" i="61"/>
  <c r="N2077" i="61"/>
  <c r="O2078" i="61"/>
  <c r="N2081" i="61"/>
  <c r="O2082" i="61"/>
  <c r="N2085" i="61"/>
  <c r="O2086" i="61"/>
  <c r="N2089" i="61"/>
  <c r="O2090" i="61"/>
  <c r="N2093" i="61"/>
  <c r="O2094" i="61"/>
  <c r="N2097" i="61"/>
  <c r="O2098" i="61"/>
  <c r="N2101" i="61"/>
  <c r="O2102" i="61"/>
  <c r="N2105" i="61"/>
  <c r="O2106" i="61"/>
  <c r="N2109" i="61"/>
  <c r="O2110" i="61"/>
  <c r="N2113" i="61"/>
  <c r="O2114" i="61"/>
  <c r="N2117" i="61"/>
  <c r="O2118" i="61"/>
  <c r="N2121" i="61"/>
  <c r="O2122" i="61"/>
  <c r="N2125" i="61"/>
  <c r="O2126" i="61"/>
  <c r="N2129" i="61"/>
  <c r="O2130" i="61"/>
  <c r="N2133" i="61"/>
  <c r="O2134" i="61"/>
  <c r="N2137" i="61"/>
  <c r="O2138" i="61"/>
  <c r="N2141" i="61"/>
  <c r="O2142" i="61"/>
  <c r="N2145" i="61"/>
  <c r="O2146" i="61"/>
  <c r="N2149" i="61"/>
  <c r="O2150" i="61"/>
  <c r="N2153" i="61"/>
  <c r="O2154" i="61"/>
  <c r="N2157" i="61"/>
  <c r="O2158" i="61"/>
  <c r="N2161" i="61"/>
  <c r="O2162" i="61"/>
  <c r="N2165" i="61"/>
  <c r="O2166" i="61"/>
  <c r="N2169" i="61"/>
  <c r="O2170" i="61"/>
  <c r="N2173" i="61"/>
  <c r="O2174" i="61"/>
  <c r="N2177" i="61"/>
  <c r="O2178" i="61"/>
  <c r="N2181" i="61"/>
  <c r="O2182" i="61"/>
  <c r="N2185" i="61"/>
  <c r="O2186" i="61"/>
  <c r="N2189" i="61"/>
  <c r="O2190" i="61"/>
  <c r="N2193" i="61"/>
  <c r="O2194" i="61"/>
  <c r="N2197" i="61"/>
  <c r="O2198" i="61"/>
  <c r="N2201" i="61"/>
  <c r="O2202" i="61"/>
  <c r="N2205" i="61"/>
  <c r="O2206" i="61"/>
  <c r="N2209" i="61"/>
  <c r="O2210" i="61"/>
  <c r="N2213" i="61"/>
  <c r="O2214" i="61"/>
  <c r="N2217" i="61"/>
  <c r="O2218" i="61"/>
  <c r="N2221" i="61"/>
  <c r="O2222" i="61"/>
  <c r="N2225" i="61"/>
  <c r="O2226" i="61"/>
  <c r="N2229" i="61"/>
  <c r="O2230" i="61"/>
  <c r="N2233" i="61"/>
  <c r="O2234" i="61"/>
  <c r="N2237" i="61"/>
  <c r="O2238" i="61"/>
  <c r="N2241" i="61"/>
  <c r="O2242" i="61"/>
  <c r="N2245" i="61"/>
  <c r="O2246" i="61"/>
  <c r="N2249" i="61"/>
  <c r="O2250" i="61"/>
  <c r="N2253" i="61"/>
  <c r="O2254" i="61"/>
  <c r="N2257" i="61"/>
  <c r="O2258" i="61"/>
  <c r="N2261" i="61"/>
  <c r="O2262" i="61"/>
  <c r="N2265" i="61"/>
  <c r="O2266" i="61"/>
  <c r="N2269" i="61"/>
  <c r="O2270" i="61"/>
  <c r="N2273" i="61"/>
  <c r="O2274" i="61"/>
  <c r="N2277" i="61"/>
  <c r="O2278" i="61"/>
  <c r="N2281" i="61"/>
  <c r="O2282" i="61"/>
  <c r="N2285" i="61"/>
  <c r="O2286" i="61"/>
  <c r="N2289" i="61"/>
  <c r="O2290" i="61"/>
  <c r="N2293" i="61"/>
  <c r="O2294" i="61"/>
  <c r="N2297" i="61"/>
  <c r="O2298" i="61"/>
  <c r="N2301" i="61"/>
  <c r="O2302" i="61"/>
  <c r="N2305" i="61"/>
  <c r="O2306" i="61"/>
  <c r="N2309" i="61"/>
  <c r="O2310" i="61"/>
  <c r="N2313" i="61"/>
  <c r="O2314" i="61"/>
  <c r="N2317" i="61"/>
  <c r="O2318" i="61"/>
  <c r="N2321" i="61"/>
  <c r="O2322" i="61"/>
  <c r="N2325" i="61"/>
  <c r="O2326" i="61"/>
  <c r="N2329" i="61"/>
  <c r="O2330" i="61"/>
  <c r="N2333" i="61"/>
  <c r="O2334" i="61"/>
  <c r="N2337" i="61"/>
  <c r="O2338" i="61"/>
  <c r="N2341" i="61"/>
  <c r="O2342" i="61"/>
  <c r="N1663" i="61"/>
  <c r="N1665" i="61"/>
  <c r="N1667" i="61"/>
  <c r="N1669" i="61"/>
  <c r="N1671" i="61"/>
  <c r="N1673" i="61"/>
  <c r="N1675" i="61"/>
  <c r="O1678" i="61"/>
  <c r="N1680" i="61"/>
  <c r="O1681" i="61"/>
  <c r="N1683" i="61"/>
  <c r="O1686" i="61"/>
  <c r="N1688" i="61"/>
  <c r="O1689" i="61"/>
  <c r="N1691" i="61"/>
  <c r="O1694" i="61"/>
  <c r="N1696" i="61"/>
  <c r="O1697" i="61"/>
  <c r="N1699" i="61"/>
  <c r="O1702" i="61"/>
  <c r="N1704" i="61"/>
  <c r="O1705" i="61"/>
  <c r="N1707" i="61"/>
  <c r="O1710" i="61"/>
  <c r="N1712" i="61"/>
  <c r="O1713" i="61"/>
  <c r="N1715" i="61"/>
  <c r="O1718" i="61"/>
  <c r="N1720" i="61"/>
  <c r="O1721" i="61"/>
  <c r="N1723" i="61"/>
  <c r="O1726" i="61"/>
  <c r="N1728" i="61"/>
  <c r="O1729" i="61"/>
  <c r="N1731" i="61"/>
  <c r="O1734" i="61"/>
  <c r="N1736" i="61"/>
  <c r="O1737" i="61"/>
  <c r="N1739" i="61"/>
  <c r="O1742" i="61"/>
  <c r="N1744" i="61"/>
  <c r="O1745" i="61"/>
  <c r="N1747" i="61"/>
  <c r="O1750" i="61"/>
  <c r="N1752" i="61"/>
  <c r="O1753" i="61"/>
  <c r="N1755" i="61"/>
  <c r="O1758" i="61"/>
  <c r="N1760" i="61"/>
  <c r="O1761" i="61"/>
  <c r="N1763" i="61"/>
  <c r="O1766" i="61"/>
  <c r="N1768" i="61"/>
  <c r="O1769" i="61"/>
  <c r="N1772" i="61"/>
  <c r="O1773" i="61"/>
  <c r="N1776" i="61"/>
  <c r="O1777" i="61"/>
  <c r="N1780" i="61"/>
  <c r="O1781" i="61"/>
  <c r="N1784" i="61"/>
  <c r="O1785" i="61"/>
  <c r="N1788" i="61"/>
  <c r="O1789" i="61"/>
  <c r="N1792" i="61"/>
  <c r="O1793" i="61"/>
  <c r="N1796" i="61"/>
  <c r="O1797" i="61"/>
  <c r="N1800" i="61"/>
  <c r="O1801" i="61"/>
  <c r="N1804" i="61"/>
  <c r="O1805" i="61"/>
  <c r="N1808" i="61"/>
  <c r="O1809" i="61"/>
  <c r="N1812" i="61"/>
  <c r="O1813" i="61"/>
  <c r="N1816" i="61"/>
  <c r="O1817" i="61"/>
  <c r="N1820" i="61"/>
  <c r="O1821" i="61"/>
  <c r="N1824" i="61"/>
  <c r="O1825" i="61"/>
  <c r="N1828" i="61"/>
  <c r="O1829" i="61"/>
  <c r="N1832" i="61"/>
  <c r="O1833" i="61"/>
  <c r="N1836" i="61"/>
  <c r="O1837" i="61"/>
  <c r="N1840" i="61"/>
  <c r="O1841" i="61"/>
  <c r="N1844" i="61"/>
  <c r="O1845" i="61"/>
  <c r="N1848" i="61"/>
  <c r="O1849" i="61"/>
  <c r="N1852" i="61"/>
  <c r="O1853" i="61"/>
  <c r="N1856" i="61"/>
  <c r="O1857" i="61"/>
  <c r="N1860" i="61"/>
  <c r="O1861" i="61"/>
  <c r="N1864" i="61"/>
  <c r="O1865" i="61"/>
  <c r="N1868" i="61"/>
  <c r="O1869" i="61"/>
  <c r="N1872" i="61"/>
  <c r="O1873" i="61"/>
  <c r="N1876" i="61"/>
  <c r="O1877" i="61"/>
  <c r="N1880" i="61"/>
  <c r="O1881" i="61"/>
  <c r="N1884" i="61"/>
  <c r="O1885" i="61"/>
  <c r="N1888" i="61"/>
  <c r="O1889" i="61"/>
  <c r="N1892" i="61"/>
  <c r="O1893" i="61"/>
  <c r="N1896" i="61"/>
  <c r="O1897" i="61"/>
  <c r="N1900" i="61"/>
  <c r="O1901" i="61"/>
  <c r="N1904" i="61"/>
  <c r="O1905" i="61"/>
  <c r="N1908" i="61"/>
  <c r="O1909" i="61"/>
  <c r="N1912" i="61"/>
  <c r="O1913" i="61"/>
  <c r="N1916" i="61"/>
  <c r="O1917" i="61"/>
  <c r="N1920" i="61"/>
  <c r="O1921" i="61"/>
  <c r="N1924" i="61"/>
  <c r="O1925" i="61"/>
  <c r="N1928" i="61"/>
  <c r="O1929" i="61"/>
  <c r="N1932" i="61"/>
  <c r="O1933" i="61"/>
  <c r="N1936" i="61"/>
  <c r="O1937" i="61"/>
  <c r="N1940" i="61"/>
  <c r="O1941" i="61"/>
  <c r="N1944" i="61"/>
  <c r="O1945" i="61"/>
  <c r="N1948" i="61"/>
  <c r="O1949" i="61"/>
  <c r="N1952" i="61"/>
  <c r="O1953" i="61"/>
  <c r="N1956" i="61"/>
  <c r="O1957" i="61"/>
  <c r="N1960" i="61"/>
  <c r="O1961" i="61"/>
  <c r="N1964" i="61"/>
  <c r="O1965" i="61"/>
  <c r="N1968" i="61"/>
  <c r="O1969" i="61"/>
  <c r="N1972" i="61"/>
  <c r="O1973" i="61"/>
  <c r="N1976" i="61"/>
  <c r="O1977" i="61"/>
  <c r="N1980" i="61"/>
  <c r="O1981" i="61"/>
  <c r="N1984" i="61"/>
  <c r="O1985" i="61"/>
  <c r="N1988" i="61"/>
  <c r="O1989" i="61"/>
  <c r="N1992" i="61"/>
  <c r="O1993" i="61"/>
  <c r="N1996" i="61"/>
  <c r="O1997" i="61"/>
  <c r="N2000" i="61"/>
  <c r="O2001" i="61"/>
  <c r="N2004" i="61"/>
  <c r="O2005" i="61"/>
  <c r="N2008" i="61"/>
  <c r="O2009" i="61"/>
  <c r="N2012" i="61"/>
  <c r="O2013" i="61"/>
  <c r="N2016" i="61"/>
  <c r="O2017" i="61"/>
  <c r="N2020" i="61"/>
  <c r="O2021" i="61"/>
  <c r="N2024" i="61"/>
  <c r="O2025" i="61"/>
  <c r="N2028" i="61"/>
  <c r="O2029" i="61"/>
  <c r="N2032" i="61"/>
  <c r="O2033" i="61"/>
  <c r="N2036" i="61"/>
  <c r="O2037" i="61"/>
  <c r="N2040" i="61"/>
  <c r="O2041" i="61"/>
  <c r="N2044" i="61"/>
  <c r="O2045" i="61"/>
  <c r="N2048" i="61"/>
  <c r="O2049" i="61"/>
  <c r="N2052" i="61"/>
  <c r="O2053" i="61"/>
  <c r="N2056" i="61"/>
  <c r="O2057" i="61"/>
  <c r="N2060" i="61"/>
  <c r="O2061" i="61"/>
  <c r="N2064" i="61"/>
  <c r="O2065" i="61"/>
  <c r="N2068" i="61"/>
  <c r="O2069" i="61"/>
  <c r="N2072" i="61"/>
  <c r="O2073" i="61"/>
  <c r="N2076" i="61"/>
  <c r="O2077" i="61"/>
  <c r="N2080" i="61"/>
  <c r="O2081" i="61"/>
  <c r="N2084" i="61"/>
  <c r="O2085" i="61"/>
  <c r="N2088" i="61"/>
  <c r="O2089" i="61"/>
  <c r="N2092" i="61"/>
  <c r="O2093" i="61"/>
  <c r="N2096" i="61"/>
  <c r="O2097" i="61"/>
  <c r="N2100" i="61"/>
  <c r="O2101" i="61"/>
  <c r="N2104" i="61"/>
  <c r="O2105" i="61"/>
  <c r="N2108" i="61"/>
  <c r="O2109" i="61"/>
  <c r="N2112" i="61"/>
  <c r="O2113" i="61"/>
  <c r="N2116" i="61"/>
  <c r="O2117" i="61"/>
  <c r="N2120" i="61"/>
  <c r="O2121" i="61"/>
  <c r="N2124" i="61"/>
  <c r="O2125" i="61"/>
  <c r="N2128" i="61"/>
  <c r="O2129" i="61"/>
  <c r="N2132" i="61"/>
  <c r="O2133" i="61"/>
  <c r="N2136" i="61"/>
  <c r="O2137" i="61"/>
  <c r="N2140" i="61"/>
  <c r="O2141" i="61"/>
  <c r="N2144" i="61"/>
  <c r="O2145" i="61"/>
  <c r="N2148" i="61"/>
  <c r="O2149" i="61"/>
  <c r="N2152" i="61"/>
  <c r="O2153" i="61"/>
  <c r="N2156" i="61"/>
  <c r="O2157" i="61"/>
  <c r="N2160" i="61"/>
  <c r="O2161" i="61"/>
  <c r="N2164" i="61"/>
  <c r="O2165" i="61"/>
  <c r="N2168" i="61"/>
  <c r="O2169" i="61"/>
  <c r="N2172" i="61"/>
  <c r="O2173" i="61"/>
  <c r="N2176" i="61"/>
  <c r="O2177" i="61"/>
  <c r="N2180" i="61"/>
  <c r="O2181" i="61"/>
  <c r="N2184" i="61"/>
  <c r="O2185" i="61"/>
  <c r="N2188" i="61"/>
  <c r="O2189" i="61"/>
  <c r="N2192" i="61"/>
  <c r="O2193" i="61"/>
  <c r="N2196" i="61"/>
  <c r="O2197" i="61"/>
  <c r="N2200" i="61"/>
  <c r="O2201" i="61"/>
  <c r="N2204" i="61"/>
  <c r="O2205" i="61"/>
  <c r="N2208" i="61"/>
  <c r="O2209" i="61"/>
  <c r="N2212" i="61"/>
  <c r="O2213" i="61"/>
  <c r="N2216" i="61"/>
  <c r="O2217" i="61"/>
  <c r="N2220" i="61"/>
  <c r="O2221" i="61"/>
  <c r="N2224" i="61"/>
  <c r="O2225" i="61"/>
  <c r="N2228" i="61"/>
  <c r="O2229" i="61"/>
  <c r="N2232" i="61"/>
  <c r="O2233" i="61"/>
  <c r="N2236" i="61"/>
  <c r="O2237" i="61"/>
  <c r="N2240" i="61"/>
  <c r="O2241" i="61"/>
  <c r="N2244" i="61"/>
  <c r="O2245" i="61"/>
  <c r="N2248" i="61"/>
  <c r="O2249" i="61"/>
  <c r="N2252" i="61"/>
  <c r="O2253" i="61"/>
  <c r="N2256" i="61"/>
  <c r="O2257" i="61"/>
  <c r="N2260" i="61"/>
  <c r="O2261" i="61"/>
  <c r="N2264" i="61"/>
  <c r="O2265" i="61"/>
  <c r="N2268" i="61"/>
  <c r="O2269" i="61"/>
  <c r="N2272" i="61"/>
  <c r="O2273" i="61"/>
  <c r="N2276" i="61"/>
  <c r="O2277" i="61"/>
  <c r="N2280" i="61"/>
  <c r="O2281" i="61"/>
  <c r="N2284" i="61"/>
  <c r="O2285" i="61"/>
  <c r="N2288" i="61"/>
  <c r="O2289" i="61"/>
  <c r="N2292" i="61"/>
  <c r="O2293" i="61"/>
  <c r="N2296" i="61"/>
  <c r="O2297" i="61"/>
  <c r="N2300" i="61"/>
  <c r="O2301" i="61"/>
  <c r="N2304" i="61"/>
  <c r="O2305" i="61"/>
  <c r="N2308" i="61"/>
  <c r="O2309" i="61"/>
  <c r="N2312" i="61"/>
  <c r="O2313" i="61"/>
  <c r="N2316" i="61"/>
  <c r="O2317" i="61"/>
  <c r="N2320" i="61"/>
  <c r="O2321" i="61"/>
  <c r="N2324" i="61"/>
  <c r="O2325" i="61"/>
  <c r="N2328" i="61"/>
  <c r="O2329" i="61"/>
  <c r="N2332" i="61"/>
  <c r="O2333" i="61"/>
  <c r="N2336" i="61"/>
  <c r="O2337" i="61"/>
  <c r="N2340" i="61"/>
  <c r="O2341" i="61"/>
  <c r="O2344" i="61"/>
  <c r="N2347" i="61"/>
  <c r="O2348" i="61"/>
  <c r="N2351" i="61"/>
  <c r="O2352" i="61"/>
  <c r="N2355" i="61"/>
  <c r="O2356" i="61"/>
  <c r="N2359" i="61"/>
  <c r="O2360" i="61"/>
  <c r="N2363" i="61"/>
  <c r="O2364" i="61"/>
  <c r="N2367" i="61"/>
  <c r="O2368" i="61"/>
  <c r="N2371" i="61"/>
  <c r="O2372" i="61"/>
  <c r="N2375" i="61"/>
  <c r="O2376" i="61"/>
  <c r="N2379" i="61"/>
  <c r="O2380" i="61"/>
  <c r="N2383" i="61"/>
  <c r="O2384" i="61"/>
  <c r="N2387" i="61"/>
  <c r="O2388" i="61"/>
  <c r="N2391" i="61"/>
  <c r="O2392" i="61"/>
  <c r="N2395" i="61"/>
  <c r="O2396" i="61"/>
  <c r="N2399" i="61"/>
  <c r="O2400" i="61"/>
  <c r="N2403" i="61"/>
  <c r="O2404" i="61"/>
  <c r="N2407" i="61"/>
  <c r="O2408" i="61"/>
  <c r="N2411" i="61"/>
  <c r="O2412" i="61"/>
  <c r="N2415" i="61"/>
  <c r="O2416" i="61"/>
  <c r="N2419" i="61"/>
  <c r="O2420" i="61"/>
  <c r="N2423" i="61"/>
  <c r="O2424" i="61"/>
  <c r="N2427" i="61"/>
  <c r="O2428" i="61"/>
  <c r="N2431" i="61"/>
  <c r="O2432" i="61"/>
  <c r="N2435" i="61"/>
  <c r="O2436" i="61"/>
  <c r="N2439" i="61"/>
  <c r="O2440" i="61"/>
  <c r="N2443" i="61"/>
  <c r="O2444" i="61"/>
  <c r="N2447" i="61"/>
  <c r="O2448" i="61"/>
  <c r="N2451" i="61"/>
  <c r="O2452" i="61"/>
  <c r="N2455" i="61"/>
  <c r="O2456" i="61"/>
  <c r="N2459" i="61"/>
  <c r="O2460" i="61"/>
  <c r="N2463" i="61"/>
  <c r="O2464" i="61"/>
  <c r="N2467" i="61"/>
  <c r="O2468" i="61"/>
  <c r="N2471" i="61"/>
  <c r="O2472" i="61"/>
  <c r="N2475" i="61"/>
  <c r="O2476" i="61"/>
  <c r="N2479" i="61"/>
  <c r="O2480" i="61"/>
  <c r="N2483" i="61"/>
  <c r="O2484" i="61"/>
  <c r="N2487" i="61"/>
  <c r="O2488" i="61"/>
  <c r="N2491" i="61"/>
  <c r="O2492" i="61"/>
  <c r="N2495" i="61"/>
  <c r="O2496" i="61"/>
  <c r="N2499" i="61"/>
  <c r="O2500" i="61"/>
  <c r="N2503" i="61"/>
  <c r="O2504" i="61"/>
  <c r="N2507" i="61"/>
  <c r="O2508" i="61"/>
  <c r="N2511" i="61"/>
  <c r="O2512" i="61"/>
  <c r="N2515" i="61"/>
  <c r="O2516" i="61"/>
  <c r="N2519" i="61"/>
  <c r="O2520" i="61"/>
  <c r="N2523" i="61"/>
  <c r="O2524" i="61"/>
  <c r="N2527" i="61"/>
  <c r="O2528" i="61"/>
  <c r="N2531" i="61"/>
  <c r="O2532" i="61"/>
  <c r="N2535" i="61"/>
  <c r="O2536" i="61"/>
  <c r="N2539" i="61"/>
  <c r="O2540" i="61"/>
  <c r="N2543" i="61"/>
  <c r="O2544" i="61"/>
  <c r="N2547" i="61"/>
  <c r="O2548" i="61"/>
  <c r="N2551" i="61"/>
  <c r="O2552" i="61"/>
  <c r="N2555" i="61"/>
  <c r="O2556" i="61"/>
  <c r="N2559" i="61"/>
  <c r="O2560" i="61"/>
  <c r="N2563" i="61"/>
  <c r="O2564" i="61"/>
  <c r="N2567" i="61"/>
  <c r="O2568" i="61"/>
  <c r="N2571" i="61"/>
  <c r="O2572" i="61"/>
  <c r="N2575" i="61"/>
  <c r="O2576" i="61"/>
  <c r="N2579" i="61"/>
  <c r="O2580" i="61"/>
  <c r="N2583" i="61"/>
  <c r="O2584" i="61"/>
  <c r="N2587" i="61"/>
  <c r="O2588" i="61"/>
  <c r="N2591" i="61"/>
  <c r="O2592" i="61"/>
  <c r="N2595" i="61"/>
  <c r="O2596" i="61"/>
  <c r="N2599" i="61"/>
  <c r="O2600" i="61"/>
  <c r="N2603" i="61"/>
  <c r="O2604" i="61"/>
  <c r="N2607" i="61"/>
  <c r="O2608" i="61"/>
  <c r="N2611" i="61"/>
  <c r="O2612" i="61"/>
  <c r="N2615" i="61"/>
  <c r="O2616" i="61"/>
  <c r="N2619" i="61"/>
  <c r="O2620" i="61"/>
  <c r="N2623" i="61"/>
  <c r="O2624" i="61"/>
  <c r="N2627" i="61"/>
  <c r="O2628" i="61"/>
  <c r="N2631" i="61"/>
  <c r="O2632" i="61"/>
  <c r="N2635" i="61"/>
  <c r="O2636" i="61"/>
  <c r="N2639" i="61"/>
  <c r="O2640" i="61"/>
  <c r="N2643" i="61"/>
  <c r="O2644" i="61"/>
  <c r="N2647" i="61"/>
  <c r="O2648" i="61"/>
  <c r="N2651" i="61"/>
  <c r="O2652" i="61"/>
  <c r="N2655" i="61"/>
  <c r="O2656" i="61"/>
  <c r="N2659" i="61"/>
  <c r="O2660" i="61"/>
  <c r="N2663" i="61"/>
  <c r="O2664" i="61"/>
  <c r="N2667" i="61"/>
  <c r="O2668" i="61"/>
  <c r="N2671" i="61"/>
  <c r="O2672" i="61"/>
  <c r="N2675" i="61"/>
  <c r="O2676" i="61"/>
  <c r="N2679" i="61"/>
  <c r="O2680" i="61"/>
  <c r="N2683" i="61"/>
  <c r="O2684" i="61"/>
  <c r="N2687" i="61"/>
  <c r="O2688" i="61"/>
  <c r="N2691" i="61"/>
  <c r="O2692" i="61"/>
  <c r="N2695" i="61"/>
  <c r="O2696" i="61"/>
  <c r="N2699" i="61"/>
  <c r="O2700" i="61"/>
  <c r="N2703" i="61"/>
  <c r="O2704" i="61"/>
  <c r="N2707" i="61"/>
  <c r="O2708" i="61"/>
  <c r="N2711" i="61"/>
  <c r="O2712" i="61"/>
  <c r="N2715" i="61"/>
  <c r="O2716" i="61"/>
  <c r="N2719" i="61"/>
  <c r="O2720" i="61"/>
  <c r="N2723" i="61"/>
  <c r="O2724" i="61"/>
  <c r="N2727" i="61"/>
  <c r="O2728" i="61"/>
  <c r="N2731" i="61"/>
  <c r="O2732" i="61"/>
  <c r="N2735" i="61"/>
  <c r="O2736" i="61"/>
  <c r="N2739" i="61"/>
  <c r="O2740" i="61"/>
  <c r="N2743" i="61"/>
  <c r="O2744" i="61"/>
  <c r="N2747" i="61"/>
  <c r="O2748" i="61"/>
  <c r="N2751" i="61"/>
  <c r="O2752" i="61"/>
  <c r="N2755" i="61"/>
  <c r="O2756" i="61"/>
  <c r="N2759" i="61"/>
  <c r="O2760" i="61"/>
  <c r="N2763" i="61"/>
  <c r="O2764" i="61"/>
  <c r="N2767" i="61"/>
  <c r="O2768" i="61"/>
  <c r="N2771" i="61"/>
  <c r="O2772" i="61"/>
  <c r="N2775" i="61"/>
  <c r="O2776" i="61"/>
  <c r="N2779" i="61"/>
  <c r="O2780" i="61"/>
  <c r="N2783" i="61"/>
  <c r="O2784" i="61"/>
  <c r="N2787" i="61"/>
  <c r="O2788" i="61"/>
  <c r="N2791" i="61"/>
  <c r="O2792" i="61"/>
  <c r="N2795" i="61"/>
  <c r="O2796" i="61"/>
  <c r="N2799" i="61"/>
  <c r="O2800" i="61"/>
  <c r="N2803" i="61"/>
  <c r="O2804" i="61"/>
  <c r="N2807" i="61"/>
  <c r="O2808" i="61"/>
  <c r="N2811" i="61"/>
  <c r="O2812" i="61"/>
  <c r="N2815" i="61"/>
  <c r="O2816" i="61"/>
  <c r="N2819" i="61"/>
  <c r="O2820" i="61"/>
  <c r="N2823" i="61"/>
  <c r="O2824" i="61"/>
  <c r="N2827" i="61"/>
  <c r="O2828" i="61"/>
  <c r="N2831" i="61"/>
  <c r="O2832" i="61"/>
  <c r="N2835" i="61"/>
  <c r="O2836" i="61"/>
  <c r="N2839" i="61"/>
  <c r="O2840" i="61"/>
  <c r="N2843" i="61"/>
  <c r="O2844" i="61"/>
  <c r="N2847" i="61"/>
  <c r="O2848" i="61"/>
  <c r="N2851" i="61"/>
  <c r="O2852" i="61"/>
  <c r="N2855" i="61"/>
  <c r="O2856" i="61"/>
  <c r="N2859" i="61"/>
  <c r="O2860" i="61"/>
  <c r="N2863" i="61"/>
  <c r="O2864" i="61"/>
  <c r="N2867" i="61"/>
  <c r="O2868" i="61"/>
  <c r="N2871" i="61"/>
  <c r="O2872" i="61"/>
  <c r="N2875" i="61"/>
  <c r="O2876" i="61"/>
  <c r="N2879" i="61"/>
  <c r="O2880" i="61"/>
  <c r="N2883" i="61"/>
  <c r="O2884" i="61"/>
  <c r="N2887" i="61"/>
  <c r="O2888" i="61"/>
  <c r="N2891" i="61"/>
  <c r="O2892" i="61"/>
  <c r="N2895" i="61"/>
  <c r="O2896" i="61"/>
  <c r="N2899" i="61"/>
  <c r="O2900" i="61"/>
  <c r="N2903" i="61"/>
  <c r="O2904" i="61"/>
  <c r="N2907" i="61"/>
  <c r="O2908" i="61"/>
  <c r="N2911" i="61"/>
  <c r="O2912" i="61"/>
  <c r="N2915" i="61"/>
  <c r="O2916" i="61"/>
  <c r="N2919" i="61"/>
  <c r="O2920" i="61"/>
  <c r="O2343" i="61"/>
  <c r="N2346" i="61"/>
  <c r="O2347" i="61"/>
  <c r="N2350" i="61"/>
  <c r="O2351" i="61"/>
  <c r="N2354" i="61"/>
  <c r="O2355" i="61"/>
  <c r="N2358" i="61"/>
  <c r="O2359" i="61"/>
  <c r="N2362" i="61"/>
  <c r="O2363" i="61"/>
  <c r="N2366" i="61"/>
  <c r="O2367" i="61"/>
  <c r="N2370" i="61"/>
  <c r="O2371" i="61"/>
  <c r="N2374" i="61"/>
  <c r="O2375" i="61"/>
  <c r="N2378" i="61"/>
  <c r="O2379" i="61"/>
  <c r="N2382" i="61"/>
  <c r="O2383" i="61"/>
  <c r="N2386" i="61"/>
  <c r="O2387" i="61"/>
  <c r="N2390" i="61"/>
  <c r="O2391" i="61"/>
  <c r="N2394" i="61"/>
  <c r="O2395" i="61"/>
  <c r="N2398" i="61"/>
  <c r="O2399" i="61"/>
  <c r="N2402" i="61"/>
  <c r="O2403" i="61"/>
  <c r="N2406" i="61"/>
  <c r="O2407" i="61"/>
  <c r="N2410" i="61"/>
  <c r="O2411" i="61"/>
  <c r="N2414" i="61"/>
  <c r="O2415" i="61"/>
  <c r="N2418" i="61"/>
  <c r="O2419" i="61"/>
  <c r="N2422" i="61"/>
  <c r="O2423" i="61"/>
  <c r="N2426" i="61"/>
  <c r="O2427" i="61"/>
  <c r="N2430" i="61"/>
  <c r="O2431" i="61"/>
  <c r="N2434" i="61"/>
  <c r="O2435" i="61"/>
  <c r="N2438" i="61"/>
  <c r="O2439" i="61"/>
  <c r="N2442" i="61"/>
  <c r="O2443" i="61"/>
  <c r="N2446" i="61"/>
  <c r="O2447" i="61"/>
  <c r="N2450" i="61"/>
  <c r="O2451" i="61"/>
  <c r="N2454" i="61"/>
  <c r="O2455" i="61"/>
  <c r="N2458" i="61"/>
  <c r="O2459" i="61"/>
  <c r="N2462" i="61"/>
  <c r="O2463" i="61"/>
  <c r="N2466" i="61"/>
  <c r="O2467" i="61"/>
  <c r="N2470" i="61"/>
  <c r="O2471" i="61"/>
  <c r="N2474" i="61"/>
  <c r="O2475" i="61"/>
  <c r="N2478" i="61"/>
  <c r="O2479" i="61"/>
  <c r="N2482" i="61"/>
  <c r="O2483" i="61"/>
  <c r="N2486" i="61"/>
  <c r="O2487" i="61"/>
  <c r="N2490" i="61"/>
  <c r="O2491" i="61"/>
  <c r="N2494" i="61"/>
  <c r="O2495" i="61"/>
  <c r="N2498" i="61"/>
  <c r="O2499" i="61"/>
  <c r="N2502" i="61"/>
  <c r="O2503" i="61"/>
  <c r="N2506" i="61"/>
  <c r="O2507" i="61"/>
  <c r="N2510" i="61"/>
  <c r="O2511" i="61"/>
  <c r="N2514" i="61"/>
  <c r="O2515" i="61"/>
  <c r="N2518" i="61"/>
  <c r="O2519" i="61"/>
  <c r="N2522" i="61"/>
  <c r="O2523" i="61"/>
  <c r="N2526" i="61"/>
  <c r="O2527" i="61"/>
  <c r="N2530" i="61"/>
  <c r="O2531" i="61"/>
  <c r="N2534" i="61"/>
  <c r="O2535" i="61"/>
  <c r="N2538" i="61"/>
  <c r="O2539" i="61"/>
  <c r="N2542" i="61"/>
  <c r="O2543" i="61"/>
  <c r="N2546" i="61"/>
  <c r="O2547" i="61"/>
  <c r="N2550" i="61"/>
  <c r="O2551" i="61"/>
  <c r="N2554" i="61"/>
  <c r="O2555" i="61"/>
  <c r="N2558" i="61"/>
  <c r="O2559" i="61"/>
  <c r="N2562" i="61"/>
  <c r="O2563" i="61"/>
  <c r="N2566" i="61"/>
  <c r="O2567" i="61"/>
  <c r="N2570" i="61"/>
  <c r="O2571" i="61"/>
  <c r="N2574" i="61"/>
  <c r="O2575" i="61"/>
  <c r="N2578" i="61"/>
  <c r="O2579" i="61"/>
  <c r="N2582" i="61"/>
  <c r="O2583" i="61"/>
  <c r="N2586" i="61"/>
  <c r="O2587" i="61"/>
  <c r="N2590" i="61"/>
  <c r="O2591" i="61"/>
  <c r="N2594" i="61"/>
  <c r="O2595" i="61"/>
  <c r="N2598" i="61"/>
  <c r="O2599" i="61"/>
  <c r="N2602" i="61"/>
  <c r="O2603" i="61"/>
  <c r="N2606" i="61"/>
  <c r="O2607" i="61"/>
  <c r="N2610" i="61"/>
  <c r="O2611" i="61"/>
  <c r="N2614" i="61"/>
  <c r="O2615" i="61"/>
  <c r="N2618" i="61"/>
  <c r="O2619" i="61"/>
  <c r="N2622" i="61"/>
  <c r="O2623" i="61"/>
  <c r="N2626" i="61"/>
  <c r="O2627" i="61"/>
  <c r="N2630" i="61"/>
  <c r="O2631" i="61"/>
  <c r="N2634" i="61"/>
  <c r="O2635" i="61"/>
  <c r="N2638" i="61"/>
  <c r="O2639" i="61"/>
  <c r="N2642" i="61"/>
  <c r="O2643" i="61"/>
  <c r="N2646" i="61"/>
  <c r="O2647" i="61"/>
  <c r="N2650" i="61"/>
  <c r="O2651" i="61"/>
  <c r="N2654" i="61"/>
  <c r="O2655" i="61"/>
  <c r="N2658" i="61"/>
  <c r="O2659" i="61"/>
  <c r="N2662" i="61"/>
  <c r="O2663" i="61"/>
  <c r="N2666" i="61"/>
  <c r="O2667" i="61"/>
  <c r="N2670" i="61"/>
  <c r="O2671" i="61"/>
  <c r="N2674" i="61"/>
  <c r="O2675" i="61"/>
  <c r="N2678" i="61"/>
  <c r="O2679" i="61"/>
  <c r="N2682" i="61"/>
  <c r="O2683" i="61"/>
  <c r="N2686" i="61"/>
  <c r="O2687" i="61"/>
  <c r="N2690" i="61"/>
  <c r="O2691" i="61"/>
  <c r="N2694" i="61"/>
  <c r="O2695" i="61"/>
  <c r="N2698" i="61"/>
  <c r="O2699" i="61"/>
  <c r="N2702" i="61"/>
  <c r="O2703" i="61"/>
  <c r="N2706" i="61"/>
  <c r="O2707" i="61"/>
  <c r="N2710" i="61"/>
  <c r="O2711" i="61"/>
  <c r="N2714" i="61"/>
  <c r="O2715" i="61"/>
  <c r="N2718" i="61"/>
  <c r="O2719" i="61"/>
  <c r="N2722" i="61"/>
  <c r="O2723" i="61"/>
  <c r="N2726" i="61"/>
  <c r="O2727" i="61"/>
  <c r="N2730" i="61"/>
  <c r="O2731" i="61"/>
  <c r="N2734" i="61"/>
  <c r="O2735" i="61"/>
  <c r="N2738" i="61"/>
  <c r="O2739" i="61"/>
  <c r="N2742" i="61"/>
  <c r="O2743" i="61"/>
  <c r="N2746" i="61"/>
  <c r="O2747" i="61"/>
  <c r="N2750" i="61"/>
  <c r="O2751" i="61"/>
  <c r="N2754" i="61"/>
  <c r="O2755" i="61"/>
  <c r="N2758" i="61"/>
  <c r="O2759" i="61"/>
  <c r="N2762" i="61"/>
  <c r="O2763" i="61"/>
  <c r="N2766" i="61"/>
  <c r="O2767" i="61"/>
  <c r="N2770" i="61"/>
  <c r="O2771" i="61"/>
  <c r="N2774" i="61"/>
  <c r="O2775" i="61"/>
  <c r="N2778" i="61"/>
  <c r="O2779" i="61"/>
  <c r="N2782" i="61"/>
  <c r="O2783" i="61"/>
  <c r="N2786" i="61"/>
  <c r="O2787" i="61"/>
  <c r="N2790" i="61"/>
  <c r="O2791" i="61"/>
  <c r="N2794" i="61"/>
  <c r="O2795" i="61"/>
  <c r="N2798" i="61"/>
  <c r="O2799" i="61"/>
  <c r="N2802" i="61"/>
  <c r="O2803" i="61"/>
  <c r="N2806" i="61"/>
  <c r="O2807" i="61"/>
  <c r="N2810" i="61"/>
  <c r="O2811" i="61"/>
  <c r="N2814" i="61"/>
  <c r="O2815" i="61"/>
  <c r="N2818" i="61"/>
  <c r="O2819" i="61"/>
  <c r="N2822" i="61"/>
  <c r="O2823" i="61"/>
  <c r="N2826" i="61"/>
  <c r="O2827" i="61"/>
  <c r="N2830" i="61"/>
  <c r="O2831" i="61"/>
  <c r="N2834" i="61"/>
  <c r="O2835" i="61"/>
  <c r="N2838" i="61"/>
  <c r="O2839" i="61"/>
  <c r="N2842" i="61"/>
  <c r="O2843" i="61"/>
  <c r="N2846" i="61"/>
  <c r="O2847" i="61"/>
  <c r="N2850" i="61"/>
  <c r="O2851" i="61"/>
  <c r="N2854" i="61"/>
  <c r="O2855" i="61"/>
  <c r="N2858" i="61"/>
  <c r="O2859" i="61"/>
  <c r="N2862" i="61"/>
  <c r="O2863" i="61"/>
  <c r="N2866" i="61"/>
  <c r="O2867" i="61"/>
  <c r="N2870" i="61"/>
  <c r="O2871" i="61"/>
  <c r="N2874" i="61"/>
  <c r="O2875" i="61"/>
  <c r="N2878" i="61"/>
  <c r="O2879" i="61"/>
  <c r="N2882" i="61"/>
  <c r="O2883" i="61"/>
  <c r="N2886" i="61"/>
  <c r="O2887" i="61"/>
  <c r="N2890" i="61"/>
  <c r="O2891" i="61"/>
  <c r="N2894" i="61"/>
  <c r="O2895" i="61"/>
  <c r="N2898" i="61"/>
  <c r="O2899" i="61"/>
  <c r="N2902" i="61"/>
  <c r="O2903" i="61"/>
  <c r="N2906" i="61"/>
  <c r="O2907" i="61"/>
  <c r="N2910" i="61"/>
  <c r="O2911" i="61"/>
  <c r="N2914" i="61"/>
  <c r="O2915" i="61"/>
  <c r="N2918" i="61"/>
  <c r="O2919" i="61"/>
  <c r="N2922" i="61"/>
  <c r="O2923" i="61"/>
  <c r="N2926" i="61"/>
  <c r="O2927" i="61"/>
  <c r="N2930" i="61"/>
  <c r="O2931" i="61"/>
  <c r="N2934" i="61"/>
  <c r="O2935" i="61"/>
  <c r="N2938" i="61"/>
  <c r="O2939" i="61"/>
  <c r="N2942" i="61"/>
  <c r="O2943" i="61"/>
  <c r="N2946" i="61"/>
  <c r="O2947" i="61"/>
  <c r="N2950" i="61"/>
  <c r="O2951" i="61"/>
  <c r="N2954" i="61"/>
  <c r="O2955" i="61"/>
  <c r="N2958" i="61"/>
  <c r="O2959" i="61"/>
  <c r="N2962" i="61"/>
  <c r="O2963" i="61"/>
  <c r="N2966" i="61"/>
  <c r="O2967" i="61"/>
  <c r="N2970" i="61"/>
  <c r="O2971" i="61"/>
  <c r="N2974" i="61"/>
  <c r="O2975" i="61"/>
  <c r="N2978" i="61"/>
  <c r="O2979" i="61"/>
  <c r="N2982" i="61"/>
  <c r="O2983" i="61"/>
  <c r="N2986" i="61"/>
  <c r="O2987" i="61"/>
  <c r="N2990" i="61"/>
  <c r="O2991" i="61"/>
  <c r="N2994" i="61"/>
  <c r="O2995" i="61"/>
  <c r="N2998" i="61"/>
  <c r="O2999" i="61"/>
  <c r="N3002" i="61"/>
  <c r="O3003" i="61"/>
  <c r="N3006" i="61"/>
  <c r="O3007" i="61"/>
  <c r="N3010" i="61"/>
  <c r="O3011" i="61"/>
  <c r="N3014" i="61"/>
  <c r="O3015" i="61"/>
  <c r="N3018" i="61"/>
  <c r="O3019" i="61"/>
  <c r="N3022" i="61"/>
  <c r="O3023" i="61"/>
  <c r="N3026" i="61"/>
  <c r="N2345" i="61"/>
  <c r="O2346" i="61"/>
  <c r="N2349" i="61"/>
  <c r="O2350" i="61"/>
  <c r="N2353" i="61"/>
  <c r="O2354" i="61"/>
  <c r="N2357" i="61"/>
  <c r="O2358" i="61"/>
  <c r="N2361" i="61"/>
  <c r="O2362" i="61"/>
  <c r="N2365" i="61"/>
  <c r="O2366" i="61"/>
  <c r="N2369" i="61"/>
  <c r="O2370" i="61"/>
  <c r="N2373" i="61"/>
  <c r="O2374" i="61"/>
  <c r="N2377" i="61"/>
  <c r="O2378" i="61"/>
  <c r="N2381" i="61"/>
  <c r="O2382" i="61"/>
  <c r="N2385" i="61"/>
  <c r="O2386" i="61"/>
  <c r="N2389" i="61"/>
  <c r="O2390" i="61"/>
  <c r="N2393" i="61"/>
  <c r="O2394" i="61"/>
  <c r="N2397" i="61"/>
  <c r="O2398" i="61"/>
  <c r="N2401" i="61"/>
  <c r="O2402" i="61"/>
  <c r="N2405" i="61"/>
  <c r="O2406" i="61"/>
  <c r="N2409" i="61"/>
  <c r="O2410" i="61"/>
  <c r="N2413" i="61"/>
  <c r="O2414" i="61"/>
  <c r="N2417" i="61"/>
  <c r="O2418" i="61"/>
  <c r="N2421" i="61"/>
  <c r="O2422" i="61"/>
  <c r="N2425" i="61"/>
  <c r="O2426" i="61"/>
  <c r="N2429" i="61"/>
  <c r="O2430" i="61"/>
  <c r="N2433" i="61"/>
  <c r="O2434" i="61"/>
  <c r="N2437" i="61"/>
  <c r="O2438" i="61"/>
  <c r="N2441" i="61"/>
  <c r="O2442" i="61"/>
  <c r="N2445" i="61"/>
  <c r="O2446" i="61"/>
  <c r="N2449" i="61"/>
  <c r="O2450" i="61"/>
  <c r="N2453" i="61"/>
  <c r="O2454" i="61"/>
  <c r="N2457" i="61"/>
  <c r="O2458" i="61"/>
  <c r="N2461" i="61"/>
  <c r="O2462" i="61"/>
  <c r="N2465" i="61"/>
  <c r="O2466" i="61"/>
  <c r="N2469" i="61"/>
  <c r="O2470" i="61"/>
  <c r="N2473" i="61"/>
  <c r="O2474" i="61"/>
  <c r="N2477" i="61"/>
  <c r="O2478" i="61"/>
  <c r="N2481" i="61"/>
  <c r="O2482" i="61"/>
  <c r="N2485" i="61"/>
  <c r="O2486" i="61"/>
  <c r="N2489" i="61"/>
  <c r="O2490" i="61"/>
  <c r="N2493" i="61"/>
  <c r="O2494" i="61"/>
  <c r="N2497" i="61"/>
  <c r="O2498" i="61"/>
  <c r="N2501" i="61"/>
  <c r="O2502" i="61"/>
  <c r="N2505" i="61"/>
  <c r="O2506" i="61"/>
  <c r="N2509" i="61"/>
  <c r="O2510" i="61"/>
  <c r="N2513" i="61"/>
  <c r="O2514" i="61"/>
  <c r="N2517" i="61"/>
  <c r="O2518" i="61"/>
  <c r="N2521" i="61"/>
  <c r="O2522" i="61"/>
  <c r="N2525" i="61"/>
  <c r="O2526" i="61"/>
  <c r="N2529" i="61"/>
  <c r="O2530" i="61"/>
  <c r="N2533" i="61"/>
  <c r="O2534" i="61"/>
  <c r="N2537" i="61"/>
  <c r="O2538" i="61"/>
  <c r="N2541" i="61"/>
  <c r="O2542" i="61"/>
  <c r="N2545" i="61"/>
  <c r="O2546" i="61"/>
  <c r="N2549" i="61"/>
  <c r="O2550" i="61"/>
  <c r="N2553" i="61"/>
  <c r="O2554" i="61"/>
  <c r="N2557" i="61"/>
  <c r="O2558" i="61"/>
  <c r="N2561" i="61"/>
  <c r="O2562" i="61"/>
  <c r="N2565" i="61"/>
  <c r="O2566" i="61"/>
  <c r="N2569" i="61"/>
  <c r="O2570" i="61"/>
  <c r="N2573" i="61"/>
  <c r="O2574" i="61"/>
  <c r="N2577" i="61"/>
  <c r="O2578" i="61"/>
  <c r="N2581" i="61"/>
  <c r="O2582" i="61"/>
  <c r="N2585" i="61"/>
  <c r="O2586" i="61"/>
  <c r="N2589" i="61"/>
  <c r="O2590" i="61"/>
  <c r="N2593" i="61"/>
  <c r="O2594" i="61"/>
  <c r="N2597" i="61"/>
  <c r="O2598" i="61"/>
  <c r="N2601" i="61"/>
  <c r="O2602" i="61"/>
  <c r="N2605" i="61"/>
  <c r="O2606" i="61"/>
  <c r="N2609" i="61"/>
  <c r="O2610" i="61"/>
  <c r="N2613" i="61"/>
  <c r="O2614" i="61"/>
  <c r="N2617" i="61"/>
  <c r="O2618" i="61"/>
  <c r="N2621" i="61"/>
  <c r="O2622" i="61"/>
  <c r="N2625" i="61"/>
  <c r="O2626" i="61"/>
  <c r="N2629" i="61"/>
  <c r="O2630" i="61"/>
  <c r="N2633" i="61"/>
  <c r="O2634" i="61"/>
  <c r="N2637" i="61"/>
  <c r="O2638" i="61"/>
  <c r="N2641" i="61"/>
  <c r="O2642" i="61"/>
  <c r="N2645" i="61"/>
  <c r="O2646" i="61"/>
  <c r="N2649" i="61"/>
  <c r="O2650" i="61"/>
  <c r="N2653" i="61"/>
  <c r="O2654" i="61"/>
  <c r="N2657" i="61"/>
  <c r="O2658" i="61"/>
  <c r="N2661" i="61"/>
  <c r="O2662" i="61"/>
  <c r="N2665" i="61"/>
  <c r="O2666" i="61"/>
  <c r="N2669" i="61"/>
  <c r="O2670" i="61"/>
  <c r="N2673" i="61"/>
  <c r="O2674" i="61"/>
  <c r="N2677" i="61"/>
  <c r="O2678" i="61"/>
  <c r="N2681" i="61"/>
  <c r="O2682" i="61"/>
  <c r="N2685" i="61"/>
  <c r="O2686" i="61"/>
  <c r="N2689" i="61"/>
  <c r="O2690" i="61"/>
  <c r="N2693" i="61"/>
  <c r="O2694" i="61"/>
  <c r="N2697" i="61"/>
  <c r="O2698" i="61"/>
  <c r="N2701" i="61"/>
  <c r="O2702" i="61"/>
  <c r="N2705" i="61"/>
  <c r="O2706" i="61"/>
  <c r="N2709" i="61"/>
  <c r="O2710" i="61"/>
  <c r="N2713" i="61"/>
  <c r="O2714" i="61"/>
  <c r="N2717" i="61"/>
  <c r="O2718" i="61"/>
  <c r="N2721" i="61"/>
  <c r="O2722" i="61"/>
  <c r="N2725" i="61"/>
  <c r="O2726" i="61"/>
  <c r="N2729" i="61"/>
  <c r="O2730" i="61"/>
  <c r="N2733" i="61"/>
  <c r="O2734" i="61"/>
  <c r="N2737" i="61"/>
  <c r="O2738" i="61"/>
  <c r="N2741" i="61"/>
  <c r="O2742" i="61"/>
  <c r="N2745" i="61"/>
  <c r="O2746" i="61"/>
  <c r="N2749" i="61"/>
  <c r="O2750" i="61"/>
  <c r="N2753" i="61"/>
  <c r="O2754" i="61"/>
  <c r="N2757" i="61"/>
  <c r="O2758" i="61"/>
  <c r="N2761" i="61"/>
  <c r="O2762" i="61"/>
  <c r="N2765" i="61"/>
  <c r="O2766" i="61"/>
  <c r="N2769" i="61"/>
  <c r="O2770" i="61"/>
  <c r="N2773" i="61"/>
  <c r="O2774" i="61"/>
  <c r="N2777" i="61"/>
  <c r="O2778" i="61"/>
  <c r="N2781" i="61"/>
  <c r="O2782" i="61"/>
  <c r="N2785" i="61"/>
  <c r="O2786" i="61"/>
  <c r="N2789" i="61"/>
  <c r="O2790" i="61"/>
  <c r="N2793" i="61"/>
  <c r="O2794" i="61"/>
  <c r="N2797" i="61"/>
  <c r="O2798" i="61"/>
  <c r="N2801" i="61"/>
  <c r="O2802" i="61"/>
  <c r="N2805" i="61"/>
  <c r="O2806" i="61"/>
  <c r="N2809" i="61"/>
  <c r="O2810" i="61"/>
  <c r="N2813" i="61"/>
  <c r="O2814" i="61"/>
  <c r="N2817" i="61"/>
  <c r="O2818" i="61"/>
  <c r="N2821" i="61"/>
  <c r="O2822" i="61"/>
  <c r="N2825" i="61"/>
  <c r="O2826" i="61"/>
  <c r="N2829" i="61"/>
  <c r="O2830" i="61"/>
  <c r="N2833" i="61"/>
  <c r="O2834" i="61"/>
  <c r="N2837" i="61"/>
  <c r="O2838" i="61"/>
  <c r="N2841" i="61"/>
  <c r="O2842" i="61"/>
  <c r="N2845" i="61"/>
  <c r="O2846" i="61"/>
  <c r="N2849" i="61"/>
  <c r="O2850" i="61"/>
  <c r="N2853" i="61"/>
  <c r="O2854" i="61"/>
  <c r="N2857" i="61"/>
  <c r="O2858" i="61"/>
  <c r="N2861" i="61"/>
  <c r="O2862" i="61"/>
  <c r="N2865" i="61"/>
  <c r="O2866" i="61"/>
  <c r="N2869" i="61"/>
  <c r="O2870" i="61"/>
  <c r="N2873" i="61"/>
  <c r="O2874" i="61"/>
  <c r="N2877" i="61"/>
  <c r="O2878" i="61"/>
  <c r="N2881" i="61"/>
  <c r="O2882" i="61"/>
  <c r="N2885" i="61"/>
  <c r="O2886" i="61"/>
  <c r="N2889" i="61"/>
  <c r="O2890" i="61"/>
  <c r="N2893" i="61"/>
  <c r="O2894" i="61"/>
  <c r="N2897" i="61"/>
  <c r="O2898" i="61"/>
  <c r="N2901" i="61"/>
  <c r="O2902" i="61"/>
  <c r="N2905" i="61"/>
  <c r="O2906" i="61"/>
  <c r="N2909" i="61"/>
  <c r="O2910" i="61"/>
  <c r="N2913" i="61"/>
  <c r="O2914" i="61"/>
  <c r="N2917" i="61"/>
  <c r="O2918" i="61"/>
  <c r="N2921" i="61"/>
  <c r="O2922" i="61"/>
  <c r="N2925" i="61"/>
  <c r="O2926" i="61"/>
  <c r="N2929" i="61"/>
  <c r="O2930" i="61"/>
  <c r="N2933" i="61"/>
  <c r="O2934" i="61"/>
  <c r="N2937" i="61"/>
  <c r="O2938" i="61"/>
  <c r="N2941" i="61"/>
  <c r="O2942" i="61"/>
  <c r="N2945" i="61"/>
  <c r="O2946" i="61"/>
  <c r="N2949" i="61"/>
  <c r="O2950" i="61"/>
  <c r="N2953" i="61"/>
  <c r="O2954" i="61"/>
  <c r="N2957" i="61"/>
  <c r="O2958" i="61"/>
  <c r="N2961" i="61"/>
  <c r="O2962" i="61"/>
  <c r="N2965" i="61"/>
  <c r="O2966" i="61"/>
  <c r="N2969" i="61"/>
  <c r="O2970" i="61"/>
  <c r="N2973" i="61"/>
  <c r="O2974" i="61"/>
  <c r="N2977" i="61"/>
  <c r="O2978" i="61"/>
  <c r="N2981" i="61"/>
  <c r="O2982" i="61"/>
  <c r="N2985" i="61"/>
  <c r="O2986" i="61"/>
  <c r="N2989" i="61"/>
  <c r="O2990" i="61"/>
  <c r="N2993" i="61"/>
  <c r="O2994" i="61"/>
  <c r="N2997" i="61"/>
  <c r="O2998" i="61"/>
  <c r="N3001" i="61"/>
  <c r="O3002" i="61"/>
  <c r="N3005" i="61"/>
  <c r="O3006" i="61"/>
  <c r="N3009" i="61"/>
  <c r="O3010" i="61"/>
  <c r="N3013" i="61"/>
  <c r="O3014" i="61"/>
  <c r="N3017" i="61"/>
  <c r="O3018" i="61"/>
  <c r="N3021" i="61"/>
  <c r="O3022" i="61"/>
  <c r="N3025" i="61"/>
  <c r="O2345" i="61"/>
  <c r="N2348" i="61"/>
  <c r="O2353" i="61"/>
  <c r="N2356" i="61"/>
  <c r="O2361" i="61"/>
  <c r="N2364" i="61"/>
  <c r="O2369" i="61"/>
  <c r="N2372" i="61"/>
  <c r="O2377" i="61"/>
  <c r="N2380" i="61"/>
  <c r="O2385" i="61"/>
  <c r="N2388" i="61"/>
  <c r="O2393" i="61"/>
  <c r="N2396" i="61"/>
  <c r="O2401" i="61"/>
  <c r="N2404" i="61"/>
  <c r="O2409" i="61"/>
  <c r="N2412" i="61"/>
  <c r="O2417" i="61"/>
  <c r="N2420" i="61"/>
  <c r="O2425" i="61"/>
  <c r="N2428" i="61"/>
  <c r="O2433" i="61"/>
  <c r="N2436" i="61"/>
  <c r="O2441" i="61"/>
  <c r="N2444" i="61"/>
  <c r="O2449" i="61"/>
  <c r="N2452" i="61"/>
  <c r="O2457" i="61"/>
  <c r="N2460" i="61"/>
  <c r="O2465" i="61"/>
  <c r="N2468" i="61"/>
  <c r="O2473" i="61"/>
  <c r="N2476" i="61"/>
  <c r="O2481" i="61"/>
  <c r="N2484" i="61"/>
  <c r="O2489" i="61"/>
  <c r="N2492" i="61"/>
  <c r="O2497" i="61"/>
  <c r="N2500" i="61"/>
  <c r="O2505" i="61"/>
  <c r="N2508" i="61"/>
  <c r="O2513" i="61"/>
  <c r="N2516" i="61"/>
  <c r="O2521" i="61"/>
  <c r="N2524" i="61"/>
  <c r="O2529" i="61"/>
  <c r="N2532" i="61"/>
  <c r="O2537" i="61"/>
  <c r="N2540" i="61"/>
  <c r="O2545" i="61"/>
  <c r="N2548" i="61"/>
  <c r="O2553" i="61"/>
  <c r="N2556" i="61"/>
  <c r="O2561" i="61"/>
  <c r="N2564" i="61"/>
  <c r="O2569" i="61"/>
  <c r="N2572" i="61"/>
  <c r="O2577" i="61"/>
  <c r="N2580" i="61"/>
  <c r="O2585" i="61"/>
  <c r="N2588" i="61"/>
  <c r="O2593" i="61"/>
  <c r="N2596" i="61"/>
  <c r="O2601" i="61"/>
  <c r="N2604" i="61"/>
  <c r="O2609" i="61"/>
  <c r="N2612" i="61"/>
  <c r="O2617" i="61"/>
  <c r="N2620" i="61"/>
  <c r="O2625" i="61"/>
  <c r="N2628" i="61"/>
  <c r="O2633" i="61"/>
  <c r="N2636" i="61"/>
  <c r="O2641" i="61"/>
  <c r="N2644" i="61"/>
  <c r="O2649" i="61"/>
  <c r="N2652" i="61"/>
  <c r="O2657" i="61"/>
  <c r="N2660" i="61"/>
  <c r="O2665" i="61"/>
  <c r="N2668" i="61"/>
  <c r="O2673" i="61"/>
  <c r="N2676" i="61"/>
  <c r="O2681" i="61"/>
  <c r="N2684" i="61"/>
  <c r="O2689" i="61"/>
  <c r="N2692" i="61"/>
  <c r="O2697" i="61"/>
  <c r="N2700" i="61"/>
  <c r="O2705" i="61"/>
  <c r="N2708" i="61"/>
  <c r="O2713" i="61"/>
  <c r="O2721" i="61"/>
  <c r="N2724" i="61"/>
  <c r="O2729" i="61"/>
  <c r="N2732" i="61"/>
  <c r="O2737" i="61"/>
  <c r="N2740" i="61"/>
  <c r="O2745" i="61"/>
  <c r="N2748" i="61"/>
  <c r="O2753" i="61"/>
  <c r="N2756" i="61"/>
  <c r="O2761" i="61"/>
  <c r="N2764" i="61"/>
  <c r="O2769" i="61"/>
  <c r="N2780" i="61"/>
  <c r="O2785" i="61"/>
  <c r="N2796" i="61"/>
  <c r="O2801" i="61"/>
  <c r="N2812" i="61"/>
  <c r="O2817" i="61"/>
  <c r="N2828" i="61"/>
  <c r="O2833" i="61"/>
  <c r="N2844" i="61"/>
  <c r="N2852" i="61"/>
  <c r="N2860" i="61"/>
  <c r="O2865" i="61"/>
  <c r="N2876" i="61"/>
  <c r="O2881" i="61"/>
  <c r="N2892" i="61"/>
  <c r="O2897" i="61"/>
  <c r="N2908" i="61"/>
  <c r="O2913" i="61"/>
  <c r="O2925" i="61"/>
  <c r="O2933" i="61"/>
  <c r="O2941" i="61"/>
  <c r="O2949" i="61"/>
  <c r="O2957" i="61"/>
  <c r="O2965" i="61"/>
  <c r="O2973" i="61"/>
  <c r="O2985" i="61"/>
  <c r="O2997" i="61"/>
  <c r="O3005" i="61"/>
  <c r="O3013" i="61"/>
  <c r="O3021" i="61"/>
  <c r="N3027" i="61"/>
  <c r="O3032" i="61"/>
  <c r="N3035" i="61"/>
  <c r="O3040" i="61"/>
  <c r="N3043" i="61"/>
  <c r="O3048" i="61"/>
  <c r="N3051" i="61"/>
  <c r="O3056" i="61"/>
  <c r="N3059" i="61"/>
  <c r="O3068" i="61"/>
  <c r="N3071" i="61"/>
  <c r="N3075" i="61"/>
  <c r="O3080" i="61"/>
  <c r="N3083" i="61"/>
  <c r="O3088" i="61"/>
  <c r="N3091" i="61"/>
  <c r="O3096" i="61"/>
  <c r="N3099" i="61"/>
  <c r="O3104" i="61"/>
  <c r="N3107" i="61"/>
  <c r="O3112" i="61"/>
  <c r="N3115" i="61"/>
  <c r="O3120" i="61"/>
  <c r="N3123" i="61"/>
  <c r="N3069" i="61"/>
  <c r="N3081" i="61"/>
  <c r="N3093" i="61"/>
  <c r="O3098" i="61"/>
  <c r="N3109" i="61"/>
  <c r="O3114" i="61"/>
  <c r="N3125" i="61"/>
  <c r="N2924" i="61"/>
  <c r="N2928" i="61"/>
  <c r="N2932" i="61"/>
  <c r="N2936" i="61"/>
  <c r="N2940" i="61"/>
  <c r="N2944" i="61"/>
  <c r="N2948" i="61"/>
  <c r="N2952" i="61"/>
  <c r="N2956" i="61"/>
  <c r="N2960" i="61"/>
  <c r="N2964" i="61"/>
  <c r="N2968" i="61"/>
  <c r="N2972" i="61"/>
  <c r="N2976" i="61"/>
  <c r="N2980" i="61"/>
  <c r="N2984" i="61"/>
  <c r="N2988" i="61"/>
  <c r="N2992" i="61"/>
  <c r="N2996" i="61"/>
  <c r="N3000" i="61"/>
  <c r="N3004" i="61"/>
  <c r="N3008" i="61"/>
  <c r="N3012" i="61"/>
  <c r="N3016" i="61"/>
  <c r="N3020" i="61"/>
  <c r="N3024" i="61"/>
  <c r="O3027" i="61"/>
  <c r="N3030" i="61"/>
  <c r="O3031" i="61"/>
  <c r="N3034" i="61"/>
  <c r="O3035" i="61"/>
  <c r="N3038" i="61"/>
  <c r="O3039" i="61"/>
  <c r="N3042" i="61"/>
  <c r="O3043" i="61"/>
  <c r="N3046" i="61"/>
  <c r="O3047" i="61"/>
  <c r="N3050" i="61"/>
  <c r="O3051" i="61"/>
  <c r="N3054" i="61"/>
  <c r="O3055" i="61"/>
  <c r="N3058" i="61"/>
  <c r="O3059" i="61"/>
  <c r="N3062" i="61"/>
  <c r="O3063" i="61"/>
  <c r="N3066" i="61"/>
  <c r="O3067" i="61"/>
  <c r="N3070" i="61"/>
  <c r="O3071" i="61"/>
  <c r="N3074" i="61"/>
  <c r="O3075" i="61"/>
  <c r="N3078" i="61"/>
  <c r="O3079" i="61"/>
  <c r="N3082" i="61"/>
  <c r="O3083" i="61"/>
  <c r="N3086" i="61"/>
  <c r="O3087" i="61"/>
  <c r="N3090" i="61"/>
  <c r="O3091" i="61"/>
  <c r="N3094" i="61"/>
  <c r="O3095" i="61"/>
  <c r="N3098" i="61"/>
  <c r="O3099" i="61"/>
  <c r="N3102" i="61"/>
  <c r="O3103" i="61"/>
  <c r="N3106" i="61"/>
  <c r="O3107" i="61"/>
  <c r="N3110" i="61"/>
  <c r="O3111" i="61"/>
  <c r="N3114" i="61"/>
  <c r="O3115" i="61"/>
  <c r="N3118" i="61"/>
  <c r="O3119" i="61"/>
  <c r="N3122" i="61"/>
  <c r="O3123" i="61"/>
  <c r="N3126" i="61"/>
  <c r="O3127" i="61"/>
  <c r="O2725" i="61"/>
  <c r="O2757" i="61"/>
  <c r="N2768" i="61"/>
  <c r="O2773" i="61"/>
  <c r="N2784" i="61"/>
  <c r="O2789" i="61"/>
  <c r="O2797" i="61"/>
  <c r="N2808" i="61"/>
  <c r="O2813" i="61"/>
  <c r="N2824" i="61"/>
  <c r="O2829" i="61"/>
  <c r="N2840" i="61"/>
  <c r="O2845" i="61"/>
  <c r="N2856" i="61"/>
  <c r="O2861" i="61"/>
  <c r="N2872" i="61"/>
  <c r="O2877" i="61"/>
  <c r="N2888" i="61"/>
  <c r="O2893" i="61"/>
  <c r="O2901" i="61"/>
  <c r="N2920" i="61"/>
  <c r="O2924" i="61"/>
  <c r="O2928" i="61"/>
  <c r="O2944" i="61"/>
  <c r="O2948" i="61"/>
  <c r="O2972" i="61"/>
  <c r="O2996" i="61"/>
  <c r="O3000" i="61"/>
  <c r="O3004" i="61"/>
  <c r="O3008" i="61"/>
  <c r="O3012" i="61"/>
  <c r="O3024" i="61"/>
  <c r="O3030" i="61"/>
  <c r="N3033" i="61"/>
  <c r="O3038" i="61"/>
  <c r="N3041" i="61"/>
  <c r="O3046" i="61"/>
  <c r="N3049" i="61"/>
  <c r="O3054" i="61"/>
  <c r="N3057" i="61"/>
  <c r="O3062" i="61"/>
  <c r="N3065" i="61"/>
  <c r="O3066" i="61"/>
  <c r="O3074" i="61"/>
  <c r="N3077" i="61"/>
  <c r="O3082" i="61"/>
  <c r="O3086" i="61"/>
  <c r="N3097" i="61"/>
  <c r="O3102" i="61"/>
  <c r="N3113" i="61"/>
  <c r="O3118" i="61"/>
  <c r="N2344" i="61"/>
  <c r="O2349" i="61"/>
  <c r="N2352" i="61"/>
  <c r="O2357" i="61"/>
  <c r="N2360" i="61"/>
  <c r="O2365" i="61"/>
  <c r="N2368" i="61"/>
  <c r="O2373" i="61"/>
  <c r="N2376" i="61"/>
  <c r="O2381" i="61"/>
  <c r="N2384" i="61"/>
  <c r="O2389" i="61"/>
  <c r="N2392" i="61"/>
  <c r="O2397" i="61"/>
  <c r="N2400" i="61"/>
  <c r="O2405" i="61"/>
  <c r="N2408" i="61"/>
  <c r="O2413" i="61"/>
  <c r="N2416" i="61"/>
  <c r="O2421" i="61"/>
  <c r="N2424" i="61"/>
  <c r="O2429" i="61"/>
  <c r="N2432" i="61"/>
  <c r="O2437" i="61"/>
  <c r="N2440" i="61"/>
  <c r="O2445" i="61"/>
  <c r="N2448" i="61"/>
  <c r="O2453" i="61"/>
  <c r="N2456" i="61"/>
  <c r="O2461" i="61"/>
  <c r="N2464" i="61"/>
  <c r="O2469" i="61"/>
  <c r="N2472" i="61"/>
  <c r="O2477" i="61"/>
  <c r="N2480" i="61"/>
  <c r="O2485" i="61"/>
  <c r="N2488" i="61"/>
  <c r="O2493" i="61"/>
  <c r="N2496" i="61"/>
  <c r="O2501" i="61"/>
  <c r="N2504" i="61"/>
  <c r="O2509" i="61"/>
  <c r="N2512" i="61"/>
  <c r="O2517" i="61"/>
  <c r="N2520" i="61"/>
  <c r="O2525" i="61"/>
  <c r="N2528" i="61"/>
  <c r="O2533" i="61"/>
  <c r="N2536" i="61"/>
  <c r="O2541" i="61"/>
  <c r="N2544" i="61"/>
  <c r="O2549" i="61"/>
  <c r="N2552" i="61"/>
  <c r="O2557" i="61"/>
  <c r="N2560" i="61"/>
  <c r="O2565" i="61"/>
  <c r="N2568" i="61"/>
  <c r="O2573" i="61"/>
  <c r="N2576" i="61"/>
  <c r="O2581" i="61"/>
  <c r="N2584" i="61"/>
  <c r="O2589" i="61"/>
  <c r="N2592" i="61"/>
  <c r="O2597" i="61"/>
  <c r="N2600" i="61"/>
  <c r="O2605" i="61"/>
  <c r="N2608" i="61"/>
  <c r="O2613" i="61"/>
  <c r="N2616" i="61"/>
  <c r="O2621" i="61"/>
  <c r="N2624" i="61"/>
  <c r="O2629" i="61"/>
  <c r="N2632" i="61"/>
  <c r="O2637" i="61"/>
  <c r="N2640" i="61"/>
  <c r="O2645" i="61"/>
  <c r="N2648" i="61"/>
  <c r="O2653" i="61"/>
  <c r="N2656" i="61"/>
  <c r="O2661" i="61"/>
  <c r="N2664" i="61"/>
  <c r="O2669" i="61"/>
  <c r="N2672" i="61"/>
  <c r="O2677" i="61"/>
  <c r="N2680" i="61"/>
  <c r="O2685" i="61"/>
  <c r="N2688" i="61"/>
  <c r="O2693" i="61"/>
  <c r="N2696" i="61"/>
  <c r="O2701" i="61"/>
  <c r="N2704" i="61"/>
  <c r="O2709" i="61"/>
  <c r="N2712" i="61"/>
  <c r="O2717" i="61"/>
  <c r="N2720" i="61"/>
  <c r="N2728" i="61"/>
  <c r="O2733" i="61"/>
  <c r="N2736" i="61"/>
  <c r="O2741" i="61"/>
  <c r="N2744" i="61"/>
  <c r="O2749" i="61"/>
  <c r="N2752" i="61"/>
  <c r="N2760" i="61"/>
  <c r="O2765" i="61"/>
  <c r="N2776" i="61"/>
  <c r="O2781" i="61"/>
  <c r="N2792" i="61"/>
  <c r="N2800" i="61"/>
  <c r="O2805" i="61"/>
  <c r="N2816" i="61"/>
  <c r="O2821" i="61"/>
  <c r="N2832" i="61"/>
  <c r="O2837" i="61"/>
  <c r="N2848" i="61"/>
  <c r="O2853" i="61"/>
  <c r="N2864" i="61"/>
  <c r="O2869" i="61"/>
  <c r="N2880" i="61"/>
  <c r="O2885" i="61"/>
  <c r="N2896" i="61"/>
  <c r="N2904" i="61"/>
  <c r="O2909" i="61"/>
  <c r="N2912" i="61"/>
  <c r="O2917" i="61"/>
  <c r="O2932" i="61"/>
  <c r="O2936" i="61"/>
  <c r="O2940" i="61"/>
  <c r="O2952" i="61"/>
  <c r="O2956" i="61"/>
  <c r="O2960" i="61"/>
  <c r="O2964" i="61"/>
  <c r="O2968" i="61"/>
  <c r="O2976" i="61"/>
  <c r="O2980" i="61"/>
  <c r="O2984" i="61"/>
  <c r="O2988" i="61"/>
  <c r="O2992" i="61"/>
  <c r="O3016" i="61"/>
  <c r="O3020" i="61"/>
  <c r="O3026" i="61"/>
  <c r="N3029" i="61"/>
  <c r="O3034" i="61"/>
  <c r="N3037" i="61"/>
  <c r="O3042" i="61"/>
  <c r="N3045" i="61"/>
  <c r="O3050" i="61"/>
  <c r="N3053" i="61"/>
  <c r="O3058" i="61"/>
  <c r="N3061" i="61"/>
  <c r="N3073" i="61"/>
  <c r="O3078" i="61"/>
  <c r="N3089" i="61"/>
  <c r="N3101" i="61"/>
  <c r="O3106" i="61"/>
  <c r="N3117" i="61"/>
  <c r="O3122" i="61"/>
  <c r="N2923" i="61"/>
  <c r="N2927" i="61"/>
  <c r="N2931" i="61"/>
  <c r="N2935" i="61"/>
  <c r="N2939" i="61"/>
  <c r="N2943" i="61"/>
  <c r="N2947" i="61"/>
  <c r="N2951" i="61"/>
  <c r="N2955" i="61"/>
  <c r="N2959" i="61"/>
  <c r="N2963" i="61"/>
  <c r="N2967" i="61"/>
  <c r="N2971" i="61"/>
  <c r="N2975" i="61"/>
  <c r="N2979" i="61"/>
  <c r="N2983" i="61"/>
  <c r="N2987" i="61"/>
  <c r="N2991" i="61"/>
  <c r="N2995" i="61"/>
  <c r="N2999" i="61"/>
  <c r="N3003" i="61"/>
  <c r="N3007" i="61"/>
  <c r="N3011" i="61"/>
  <c r="N3015" i="61"/>
  <c r="N3019" i="61"/>
  <c r="N3023" i="61"/>
  <c r="N3028" i="61"/>
  <c r="O3029" i="61"/>
  <c r="N3032" i="61"/>
  <c r="O3033" i="61"/>
  <c r="N3036" i="61"/>
  <c r="O3037" i="61"/>
  <c r="N3040" i="61"/>
  <c r="O3041" i="61"/>
  <c r="N3044" i="61"/>
  <c r="O3045" i="61"/>
  <c r="N3048" i="61"/>
  <c r="O3049" i="61"/>
  <c r="N3052" i="61"/>
  <c r="O3053" i="61"/>
  <c r="N3056" i="61"/>
  <c r="O3057" i="61"/>
  <c r="N3060" i="61"/>
  <c r="O3061" i="61"/>
  <c r="N3064" i="61"/>
  <c r="O3065" i="61"/>
  <c r="N3068" i="61"/>
  <c r="O3069" i="61"/>
  <c r="N3072" i="61"/>
  <c r="O3073" i="61"/>
  <c r="N3076" i="61"/>
  <c r="O3077" i="61"/>
  <c r="N3080" i="61"/>
  <c r="O3081" i="61"/>
  <c r="N3084" i="61"/>
  <c r="O3085" i="61"/>
  <c r="N3088" i="61"/>
  <c r="O3089" i="61"/>
  <c r="N3092" i="61"/>
  <c r="O3093" i="61"/>
  <c r="N3096" i="61"/>
  <c r="O3097" i="61"/>
  <c r="N3100" i="61"/>
  <c r="O3101" i="61"/>
  <c r="N3104" i="61"/>
  <c r="O3105" i="61"/>
  <c r="N3108" i="61"/>
  <c r="O3109" i="61"/>
  <c r="N3112" i="61"/>
  <c r="O3113" i="61"/>
  <c r="N3116" i="61"/>
  <c r="O3117" i="61"/>
  <c r="N3120" i="61"/>
  <c r="O3121" i="61"/>
  <c r="N3124" i="61"/>
  <c r="O3125" i="61"/>
  <c r="N2716" i="61"/>
  <c r="N2772" i="61"/>
  <c r="O2777" i="61"/>
  <c r="N2788" i="61"/>
  <c r="O2793" i="61"/>
  <c r="N2804" i="61"/>
  <c r="O2809" i="61"/>
  <c r="N2820" i="61"/>
  <c r="O2825" i="61"/>
  <c r="N2836" i="61"/>
  <c r="O2841" i="61"/>
  <c r="O2849" i="61"/>
  <c r="O2857" i="61"/>
  <c r="N2868" i="61"/>
  <c r="O2873" i="61"/>
  <c r="N2884" i="61"/>
  <c r="O2889" i="61"/>
  <c r="N2900" i="61"/>
  <c r="O2905" i="61"/>
  <c r="N2916" i="61"/>
  <c r="O2921" i="61"/>
  <c r="O2929" i="61"/>
  <c r="O2937" i="61"/>
  <c r="O2945" i="61"/>
  <c r="O2953" i="61"/>
  <c r="O2961" i="61"/>
  <c r="O2969" i="61"/>
  <c r="O2977" i="61"/>
  <c r="O2981" i="61"/>
  <c r="O2989" i="61"/>
  <c r="O2993" i="61"/>
  <c r="O3001" i="61"/>
  <c r="O3009" i="61"/>
  <c r="O3017" i="61"/>
  <c r="O3025" i="61"/>
  <c r="O3028" i="61"/>
  <c r="N3031" i="61"/>
  <c r="O3036" i="61"/>
  <c r="N3039" i="61"/>
  <c r="O3044" i="61"/>
  <c r="N3047" i="61"/>
  <c r="O3052" i="61"/>
  <c r="N3055" i="61"/>
  <c r="O3060" i="61"/>
  <c r="N3063" i="61"/>
  <c r="O3064" i="61"/>
  <c r="N3067" i="61"/>
  <c r="O3072" i="61"/>
  <c r="O3076" i="61"/>
  <c r="N3079" i="61"/>
  <c r="O3084" i="61"/>
  <c r="N3087" i="61"/>
  <c r="O3092" i="61"/>
  <c r="N3095" i="61"/>
  <c r="O3100" i="61"/>
  <c r="N3103" i="61"/>
  <c r="O3108" i="61"/>
  <c r="N3111" i="61"/>
  <c r="O3116" i="61"/>
  <c r="N3119" i="61"/>
  <c r="O3124" i="61"/>
  <c r="N3127" i="61"/>
  <c r="O3070" i="61"/>
  <c r="N3085" i="61"/>
  <c r="O3090" i="61"/>
  <c r="O3094" i="61"/>
  <c r="N3105" i="61"/>
  <c r="O3110" i="61"/>
  <c r="N3121" i="61"/>
  <c r="O3126" i="61"/>
  <c r="N4" i="61"/>
  <c r="O4" i="61"/>
  <c r="Q4220" i="53"/>
  <c r="P4220" i="53"/>
  <c r="O4220" i="53"/>
  <c r="Q4219" i="53"/>
  <c r="P4219" i="53"/>
  <c r="O4219" i="53"/>
  <c r="Q4218" i="53"/>
  <c r="P4218" i="53"/>
  <c r="O4218" i="53"/>
  <c r="Q4217" i="53"/>
  <c r="P4217" i="53"/>
  <c r="O4217" i="53"/>
  <c r="Q4216" i="53"/>
  <c r="P4216" i="53"/>
  <c r="O4216" i="53"/>
  <c r="Q4215" i="53"/>
  <c r="P4215" i="53"/>
  <c r="O4215" i="53"/>
  <c r="Q4214" i="53"/>
  <c r="P4214" i="53"/>
  <c r="O4214" i="53"/>
  <c r="Q4213" i="53"/>
  <c r="P4213" i="53"/>
  <c r="O4213" i="53"/>
  <c r="Q4212" i="53"/>
  <c r="P4212" i="53"/>
  <c r="O4212" i="53"/>
  <c r="Q4211" i="53"/>
  <c r="P4211" i="53"/>
  <c r="O4211" i="53"/>
  <c r="Q4210" i="53"/>
  <c r="P4210" i="53"/>
  <c r="O4210" i="53"/>
  <c r="Q4209" i="53"/>
  <c r="P4209" i="53"/>
  <c r="O4209" i="53"/>
  <c r="Q4208" i="53"/>
  <c r="P4208" i="53"/>
  <c r="O4208" i="53"/>
  <c r="Q4207" i="53"/>
  <c r="P4207" i="53"/>
  <c r="O4207" i="53"/>
  <c r="Q4206" i="53"/>
  <c r="P4206" i="53"/>
  <c r="O4206" i="53"/>
  <c r="Q4205" i="53"/>
  <c r="P4205" i="53"/>
  <c r="O4205" i="53"/>
  <c r="Q4204" i="53"/>
  <c r="P4204" i="53"/>
  <c r="O4204" i="53"/>
  <c r="Q4203" i="53"/>
  <c r="P4203" i="53"/>
  <c r="O4203" i="53"/>
  <c r="Q4202" i="53"/>
  <c r="P4202" i="53"/>
  <c r="O4202" i="53"/>
  <c r="Q4201" i="53"/>
  <c r="P4201" i="53"/>
  <c r="O4201" i="53"/>
  <c r="Q4200" i="53"/>
  <c r="P4200" i="53"/>
  <c r="O4200" i="53"/>
  <c r="Q4199" i="53"/>
  <c r="P4199" i="53"/>
  <c r="O4199" i="53"/>
  <c r="Q4198" i="53"/>
  <c r="P4198" i="53"/>
  <c r="O4198" i="53"/>
  <c r="Q4197" i="53"/>
  <c r="P4197" i="53"/>
  <c r="O4197" i="53"/>
  <c r="Q4196" i="53"/>
  <c r="P4196" i="53"/>
  <c r="O4196" i="53"/>
  <c r="Q4195" i="53"/>
  <c r="P4195" i="53"/>
  <c r="O4195" i="53"/>
  <c r="Q4194" i="53"/>
  <c r="P4194" i="53"/>
  <c r="O4194" i="53"/>
  <c r="Q4193" i="53"/>
  <c r="P4193" i="53"/>
  <c r="O4193" i="53"/>
  <c r="Q4192" i="53"/>
  <c r="P4192" i="53"/>
  <c r="O4192" i="53"/>
  <c r="Q4191" i="53"/>
  <c r="P4191" i="53"/>
  <c r="O4191" i="53"/>
  <c r="Q4190" i="53"/>
  <c r="P4190" i="53"/>
  <c r="O4190" i="53"/>
  <c r="Q4189" i="53"/>
  <c r="P4189" i="53"/>
  <c r="O4189" i="53"/>
  <c r="Q4188" i="53"/>
  <c r="P4188" i="53"/>
  <c r="O4188" i="53"/>
  <c r="Q4187" i="53"/>
  <c r="P4187" i="53"/>
  <c r="O4187" i="53"/>
  <c r="Q4186" i="53"/>
  <c r="P4186" i="53"/>
  <c r="O4186" i="53"/>
  <c r="Q4185" i="53"/>
  <c r="P4185" i="53"/>
  <c r="O4185" i="53"/>
  <c r="Q4184" i="53"/>
  <c r="P4184" i="53"/>
  <c r="O4184" i="53"/>
  <c r="Q4183" i="53"/>
  <c r="P4183" i="53"/>
  <c r="O4183" i="53"/>
  <c r="Q4182" i="53"/>
  <c r="P4182" i="53"/>
  <c r="O4182" i="53"/>
  <c r="Q4181" i="53"/>
  <c r="P4181" i="53"/>
  <c r="O4181" i="53"/>
  <c r="Q4180" i="53"/>
  <c r="P4180" i="53"/>
  <c r="O4180" i="53"/>
  <c r="Q4179" i="53"/>
  <c r="P4179" i="53"/>
  <c r="O4179" i="53"/>
  <c r="Q4178" i="53"/>
  <c r="P4178" i="53"/>
  <c r="O4178" i="53"/>
  <c r="Q4177" i="53"/>
  <c r="P4177" i="53"/>
  <c r="O4177" i="53"/>
  <c r="Q4176" i="53"/>
  <c r="P4176" i="53"/>
  <c r="O4176" i="53"/>
  <c r="Q4175" i="53"/>
  <c r="P4175" i="53"/>
  <c r="O4175" i="53"/>
  <c r="Q4174" i="53"/>
  <c r="P4174" i="53"/>
  <c r="O4174" i="53"/>
  <c r="Q4173" i="53"/>
  <c r="P4173" i="53"/>
  <c r="O4173" i="53"/>
  <c r="Q4172" i="53"/>
  <c r="P4172" i="53"/>
  <c r="O4172" i="53"/>
  <c r="Q4171" i="53"/>
  <c r="P4171" i="53"/>
  <c r="O4171" i="53"/>
  <c r="Q4170" i="53"/>
  <c r="P4170" i="53"/>
  <c r="O4170" i="53"/>
  <c r="Q4169" i="53"/>
  <c r="P4169" i="53"/>
  <c r="O4169" i="53"/>
  <c r="Q4168" i="53"/>
  <c r="P4168" i="53"/>
  <c r="O4168" i="53"/>
  <c r="Q4167" i="53"/>
  <c r="P4167" i="53"/>
  <c r="O4167" i="53"/>
  <c r="Q4166" i="53"/>
  <c r="P4166" i="53"/>
  <c r="O4166" i="53"/>
  <c r="Q4165" i="53"/>
  <c r="P4165" i="53"/>
  <c r="O4165" i="53"/>
  <c r="Q4164" i="53"/>
  <c r="P4164" i="53"/>
  <c r="O4164" i="53"/>
  <c r="Q4163" i="53"/>
  <c r="P4163" i="53"/>
  <c r="O4163" i="53"/>
  <c r="Q4162" i="53"/>
  <c r="P4162" i="53"/>
  <c r="O4162" i="53"/>
  <c r="Q4161" i="53"/>
  <c r="P4161" i="53"/>
  <c r="O4161" i="53"/>
  <c r="Q4160" i="53"/>
  <c r="P4160" i="53"/>
  <c r="O4160" i="53"/>
  <c r="Q4159" i="53"/>
  <c r="P4159" i="53"/>
  <c r="O4159" i="53"/>
  <c r="Q4158" i="53"/>
  <c r="P4158" i="53"/>
  <c r="O4158" i="53"/>
  <c r="Q4157" i="53"/>
  <c r="P4157" i="53"/>
  <c r="O4157" i="53"/>
  <c r="Q4156" i="53"/>
  <c r="P4156" i="53"/>
  <c r="O4156" i="53"/>
  <c r="Q4155" i="53"/>
  <c r="P4155" i="53"/>
  <c r="O4155" i="53"/>
  <c r="Q4154" i="53"/>
  <c r="P4154" i="53"/>
  <c r="O4154" i="53"/>
  <c r="Q4153" i="53"/>
  <c r="P4153" i="53"/>
  <c r="O4153" i="53"/>
  <c r="Q4152" i="53"/>
  <c r="P4152" i="53"/>
  <c r="O4152" i="53"/>
  <c r="Q4151" i="53"/>
  <c r="P4151" i="53"/>
  <c r="O4151" i="53"/>
  <c r="Q4150" i="53"/>
  <c r="P4150" i="53"/>
  <c r="O4150" i="53"/>
  <c r="Q4149" i="53"/>
  <c r="P4149" i="53"/>
  <c r="O4149" i="53"/>
  <c r="Q4148" i="53"/>
  <c r="P4148" i="53"/>
  <c r="O4148" i="53"/>
  <c r="Q4147" i="53"/>
  <c r="P4147" i="53"/>
  <c r="O4147" i="53"/>
  <c r="Q4146" i="53"/>
  <c r="P4146" i="53"/>
  <c r="O4146" i="53"/>
  <c r="Q4145" i="53"/>
  <c r="P4145" i="53"/>
  <c r="O4145" i="53"/>
  <c r="Q4144" i="53"/>
  <c r="P4144" i="53"/>
  <c r="O4144" i="53"/>
  <c r="Q4143" i="53"/>
  <c r="P4143" i="53"/>
  <c r="O4143" i="53"/>
  <c r="Q4142" i="53"/>
  <c r="P4142" i="53"/>
  <c r="O4142" i="53"/>
  <c r="Q4141" i="53"/>
  <c r="P4141" i="53"/>
  <c r="O4141" i="53"/>
  <c r="Q4140" i="53"/>
  <c r="P4140" i="53"/>
  <c r="O4140" i="53"/>
  <c r="Q4139" i="53"/>
  <c r="P4139" i="53"/>
  <c r="O4139" i="53"/>
  <c r="Q4138" i="53"/>
  <c r="P4138" i="53"/>
  <c r="O4138" i="53"/>
  <c r="Q4137" i="53"/>
  <c r="P4137" i="53"/>
  <c r="O4137" i="53"/>
  <c r="Q4136" i="53"/>
  <c r="P4136" i="53"/>
  <c r="O4136" i="53"/>
  <c r="Q4135" i="53"/>
  <c r="P4135" i="53"/>
  <c r="O4135" i="53"/>
  <c r="Q4134" i="53"/>
  <c r="P4134" i="53"/>
  <c r="O4134" i="53"/>
  <c r="Q4133" i="53"/>
  <c r="P4133" i="53"/>
  <c r="O4133" i="53"/>
  <c r="Q4132" i="53"/>
  <c r="P4132" i="53"/>
  <c r="O4132" i="53"/>
  <c r="Q4131" i="53"/>
  <c r="P4131" i="53"/>
  <c r="O4131" i="53"/>
  <c r="Q4130" i="53"/>
  <c r="P4130" i="53"/>
  <c r="O4130" i="53"/>
  <c r="Q4129" i="53"/>
  <c r="P4129" i="53"/>
  <c r="O4129" i="53"/>
  <c r="Q4128" i="53"/>
  <c r="P4128" i="53"/>
  <c r="O4128" i="53"/>
  <c r="Q4127" i="53"/>
  <c r="P4127" i="53"/>
  <c r="O4127" i="53"/>
  <c r="Q4126" i="53"/>
  <c r="P4126" i="53"/>
  <c r="O4126" i="53"/>
  <c r="Q4125" i="53"/>
  <c r="P4125" i="53"/>
  <c r="O4125" i="53"/>
  <c r="Q4124" i="53"/>
  <c r="P4124" i="53"/>
  <c r="O4124" i="53"/>
  <c r="Q4123" i="53"/>
  <c r="P4123" i="53"/>
  <c r="O4123" i="53"/>
  <c r="Q4122" i="53"/>
  <c r="P4122" i="53"/>
  <c r="O4122" i="53"/>
  <c r="Q4121" i="53"/>
  <c r="P4121" i="53"/>
  <c r="O4121" i="53"/>
  <c r="Q4120" i="53"/>
  <c r="P4120" i="53"/>
  <c r="O4120" i="53"/>
  <c r="Q4119" i="53"/>
  <c r="P4119" i="53"/>
  <c r="O4119" i="53"/>
  <c r="Q4118" i="53"/>
  <c r="P4118" i="53"/>
  <c r="O4118" i="53"/>
  <c r="Q4117" i="53"/>
  <c r="P4117" i="53"/>
  <c r="O4117" i="53"/>
  <c r="Q4116" i="53"/>
  <c r="P4116" i="53"/>
  <c r="O4116" i="53"/>
  <c r="Q4115" i="53"/>
  <c r="P4115" i="53"/>
  <c r="O4115" i="53"/>
  <c r="Q4114" i="53"/>
  <c r="P4114" i="53"/>
  <c r="O4114" i="53"/>
  <c r="Q4113" i="53"/>
  <c r="P4113" i="53"/>
  <c r="O4113" i="53"/>
  <c r="Q4112" i="53"/>
  <c r="P4112" i="53"/>
  <c r="O4112" i="53"/>
  <c r="Q4111" i="53"/>
  <c r="P4111" i="53"/>
  <c r="O4111" i="53"/>
  <c r="Q4110" i="53"/>
  <c r="P4110" i="53"/>
  <c r="O4110" i="53"/>
  <c r="Q4109" i="53"/>
  <c r="P4109" i="53"/>
  <c r="O4109" i="53"/>
  <c r="Q4108" i="53"/>
  <c r="P4108" i="53"/>
  <c r="O4108" i="53"/>
  <c r="Q4107" i="53"/>
  <c r="P4107" i="53"/>
  <c r="O4107" i="53"/>
  <c r="Q4106" i="53"/>
  <c r="P4106" i="53"/>
  <c r="O4106" i="53"/>
  <c r="Q4105" i="53"/>
  <c r="P4105" i="53"/>
  <c r="O4105" i="53"/>
  <c r="Q4104" i="53"/>
  <c r="P4104" i="53"/>
  <c r="O4104" i="53"/>
  <c r="Q4103" i="53"/>
  <c r="P4103" i="53"/>
  <c r="O4103" i="53"/>
  <c r="Q4102" i="53"/>
  <c r="P4102" i="53"/>
  <c r="O4102" i="53"/>
  <c r="Q4101" i="53"/>
  <c r="P4101" i="53"/>
  <c r="O4101" i="53"/>
  <c r="Q4100" i="53"/>
  <c r="P4100" i="53"/>
  <c r="O4100" i="53"/>
  <c r="Q4099" i="53"/>
  <c r="P4099" i="53"/>
  <c r="O4099" i="53"/>
  <c r="Q4098" i="53"/>
  <c r="P4098" i="53"/>
  <c r="O4098" i="53"/>
  <c r="Q4097" i="53"/>
  <c r="P4097" i="53"/>
  <c r="O4097" i="53"/>
  <c r="Q4096" i="53"/>
  <c r="P4096" i="53"/>
  <c r="O4096" i="53"/>
  <c r="Q4095" i="53"/>
  <c r="P4095" i="53"/>
  <c r="O4095" i="53"/>
  <c r="Q4094" i="53"/>
  <c r="P4094" i="53"/>
  <c r="O4094" i="53"/>
  <c r="Q4093" i="53"/>
  <c r="P4093" i="53"/>
  <c r="O4093" i="53"/>
  <c r="Q4092" i="53"/>
  <c r="P4092" i="53"/>
  <c r="O4092" i="53"/>
  <c r="Q4091" i="53"/>
  <c r="P4091" i="53"/>
  <c r="O4091" i="53"/>
  <c r="Q4090" i="53"/>
  <c r="P4090" i="53"/>
  <c r="O4090" i="53"/>
  <c r="Q4089" i="53"/>
  <c r="P4089" i="53"/>
  <c r="O4089" i="53"/>
  <c r="Q4088" i="53"/>
  <c r="P4088" i="53"/>
  <c r="O4088" i="53"/>
  <c r="Q4087" i="53"/>
  <c r="P4087" i="53"/>
  <c r="O4087" i="53"/>
  <c r="Q4086" i="53"/>
  <c r="P4086" i="53"/>
  <c r="O4086" i="53"/>
  <c r="Q4085" i="53"/>
  <c r="P4085" i="53"/>
  <c r="O4085" i="53"/>
  <c r="Q4084" i="53"/>
  <c r="P4084" i="53"/>
  <c r="O4084" i="53"/>
  <c r="Q4083" i="53"/>
  <c r="P4083" i="53"/>
  <c r="O4083" i="53"/>
  <c r="Q4082" i="53"/>
  <c r="P4082" i="53"/>
  <c r="O4082" i="53"/>
  <c r="Q4081" i="53"/>
  <c r="P4081" i="53"/>
  <c r="O4081" i="53"/>
  <c r="Q4080" i="53"/>
  <c r="P4080" i="53"/>
  <c r="O4080" i="53"/>
  <c r="Q4079" i="53"/>
  <c r="P4079" i="53"/>
  <c r="O4079" i="53"/>
  <c r="Q4078" i="53"/>
  <c r="P4078" i="53"/>
  <c r="O4078" i="53"/>
  <c r="Q4077" i="53"/>
  <c r="P4077" i="53"/>
  <c r="O4077" i="53"/>
  <c r="Q4076" i="53"/>
  <c r="P4076" i="53"/>
  <c r="O4076" i="53"/>
  <c r="Q4075" i="53"/>
  <c r="P4075" i="53"/>
  <c r="O4075" i="53"/>
  <c r="Q4074" i="53"/>
  <c r="P4074" i="53"/>
  <c r="O4074" i="53"/>
  <c r="Q4073" i="53"/>
  <c r="P4073" i="53"/>
  <c r="O4073" i="53"/>
  <c r="Q4072" i="53"/>
  <c r="P4072" i="53"/>
  <c r="O4072" i="53"/>
  <c r="Q4071" i="53"/>
  <c r="P4071" i="53"/>
  <c r="O4071" i="53"/>
  <c r="Q4070" i="53"/>
  <c r="P4070" i="53"/>
  <c r="O4070" i="53"/>
  <c r="Q4069" i="53"/>
  <c r="P4069" i="53"/>
  <c r="O4069" i="53"/>
  <c r="Q4068" i="53"/>
  <c r="P4068" i="53"/>
  <c r="O4068" i="53"/>
  <c r="Q4067" i="53"/>
  <c r="P4067" i="53"/>
  <c r="O4067" i="53"/>
  <c r="Q4066" i="53"/>
  <c r="P4066" i="53"/>
  <c r="O4066" i="53"/>
  <c r="Q4065" i="53"/>
  <c r="P4065" i="53"/>
  <c r="O4065" i="53"/>
  <c r="Q4064" i="53"/>
  <c r="P4064" i="53"/>
  <c r="O4064" i="53"/>
  <c r="Q4063" i="53"/>
  <c r="P4063" i="53"/>
  <c r="O4063" i="53"/>
  <c r="Q4062" i="53"/>
  <c r="P4062" i="53"/>
  <c r="O4062" i="53"/>
  <c r="Q4061" i="53"/>
  <c r="P4061" i="53"/>
  <c r="O4061" i="53"/>
  <c r="Q4060" i="53"/>
  <c r="P4060" i="53"/>
  <c r="O4060" i="53"/>
  <c r="Q4059" i="53"/>
  <c r="P4059" i="53"/>
  <c r="O4059" i="53"/>
  <c r="Q4058" i="53"/>
  <c r="P4058" i="53"/>
  <c r="O4058" i="53"/>
  <c r="Q4057" i="53"/>
  <c r="P4057" i="53"/>
  <c r="O4057" i="53"/>
  <c r="Q4056" i="53"/>
  <c r="P4056" i="53"/>
  <c r="O4056" i="53"/>
  <c r="Q4055" i="53"/>
  <c r="P4055" i="53"/>
  <c r="O4055" i="53"/>
  <c r="Q4054" i="53"/>
  <c r="P4054" i="53"/>
  <c r="O4054" i="53"/>
  <c r="Q4053" i="53"/>
  <c r="P4053" i="53"/>
  <c r="O4053" i="53"/>
  <c r="Q4052" i="53"/>
  <c r="P4052" i="53"/>
  <c r="O4052" i="53"/>
  <c r="Q4051" i="53"/>
  <c r="P4051" i="53"/>
  <c r="O4051" i="53"/>
  <c r="Q4050" i="53"/>
  <c r="P4050" i="53"/>
  <c r="O4050" i="53"/>
  <c r="Q4049" i="53"/>
  <c r="P4049" i="53"/>
  <c r="O4049" i="53"/>
  <c r="Q4048" i="53"/>
  <c r="P4048" i="53"/>
  <c r="O4048" i="53"/>
  <c r="Q4047" i="53"/>
  <c r="P4047" i="53"/>
  <c r="O4047" i="53"/>
  <c r="Q4046" i="53"/>
  <c r="P4046" i="53"/>
  <c r="O4046" i="53"/>
  <c r="Q4045" i="53"/>
  <c r="P4045" i="53"/>
  <c r="O4045" i="53"/>
  <c r="Q4044" i="53"/>
  <c r="P4044" i="53"/>
  <c r="O4044" i="53"/>
  <c r="Q4043" i="53"/>
  <c r="P4043" i="53"/>
  <c r="O4043" i="53"/>
  <c r="Q4042" i="53"/>
  <c r="P4042" i="53"/>
  <c r="O4042" i="53"/>
  <c r="Q4041" i="53"/>
  <c r="P4041" i="53"/>
  <c r="O4041" i="53"/>
  <c r="Q4040" i="53"/>
  <c r="P4040" i="53"/>
  <c r="O4040" i="53"/>
  <c r="Q4039" i="53"/>
  <c r="P4039" i="53"/>
  <c r="O4039" i="53"/>
  <c r="Q4038" i="53"/>
  <c r="P4038" i="53"/>
  <c r="O4038" i="53"/>
  <c r="Q4037" i="53"/>
  <c r="P4037" i="53"/>
  <c r="O4037" i="53"/>
  <c r="Q4036" i="53"/>
  <c r="P4036" i="53"/>
  <c r="O4036" i="53"/>
  <c r="Q4035" i="53"/>
  <c r="P4035" i="53"/>
  <c r="O4035" i="53"/>
  <c r="Q4034" i="53"/>
  <c r="P4034" i="53"/>
  <c r="O4034" i="53"/>
  <c r="Q4033" i="53"/>
  <c r="P4033" i="53"/>
  <c r="O4033" i="53"/>
  <c r="Q4032" i="53"/>
  <c r="P4032" i="53"/>
  <c r="O4032" i="53"/>
  <c r="Q4031" i="53"/>
  <c r="P4031" i="53"/>
  <c r="O4031" i="53"/>
  <c r="Q4030" i="53"/>
  <c r="P4030" i="53"/>
  <c r="O4030" i="53"/>
  <c r="Q4029" i="53"/>
  <c r="P4029" i="53"/>
  <c r="O4029" i="53"/>
  <c r="Q4028" i="53"/>
  <c r="P4028" i="53"/>
  <c r="O4028" i="53"/>
  <c r="Q4027" i="53"/>
  <c r="P4027" i="53"/>
  <c r="O4027" i="53"/>
  <c r="Q4026" i="53"/>
  <c r="P4026" i="53"/>
  <c r="O4026" i="53"/>
  <c r="Q4025" i="53"/>
  <c r="P4025" i="53"/>
  <c r="O4025" i="53"/>
  <c r="Q4024" i="53"/>
  <c r="P4024" i="53"/>
  <c r="O4024" i="53"/>
  <c r="Q4023" i="53"/>
  <c r="P4023" i="53"/>
  <c r="O4023" i="53"/>
  <c r="Q4022" i="53"/>
  <c r="P4022" i="53"/>
  <c r="O4022" i="53"/>
  <c r="Q4021" i="53"/>
  <c r="P4021" i="53"/>
  <c r="O4021" i="53"/>
  <c r="Q4020" i="53"/>
  <c r="P4020" i="53"/>
  <c r="O4020" i="53"/>
  <c r="Q4019" i="53"/>
  <c r="P4019" i="53"/>
  <c r="O4019" i="53"/>
  <c r="Q4018" i="53"/>
  <c r="P4018" i="53"/>
  <c r="O4018" i="53"/>
  <c r="Q4017" i="53"/>
  <c r="P4017" i="53"/>
  <c r="O4017" i="53"/>
  <c r="Q4016" i="53"/>
  <c r="P4016" i="53"/>
  <c r="O4016" i="53"/>
  <c r="Q4015" i="53"/>
  <c r="P4015" i="53"/>
  <c r="O4015" i="53"/>
  <c r="Q4014" i="53"/>
  <c r="P4014" i="53"/>
  <c r="O4014" i="53"/>
  <c r="Q4013" i="53"/>
  <c r="P4013" i="53"/>
  <c r="O4013" i="53"/>
  <c r="Q4012" i="53"/>
  <c r="P4012" i="53"/>
  <c r="O4012" i="53"/>
  <c r="Q4011" i="53"/>
  <c r="P4011" i="53"/>
  <c r="O4011" i="53"/>
  <c r="Q4010" i="53"/>
  <c r="P4010" i="53"/>
  <c r="O4010" i="53"/>
  <c r="Q4009" i="53"/>
  <c r="P4009" i="53"/>
  <c r="O4009" i="53"/>
  <c r="Q4008" i="53"/>
  <c r="P4008" i="53"/>
  <c r="O4008" i="53"/>
  <c r="Q4007" i="53"/>
  <c r="P4007" i="53"/>
  <c r="O4007" i="53"/>
  <c r="Q4006" i="53"/>
  <c r="P4006" i="53"/>
  <c r="O4006" i="53"/>
  <c r="Q4005" i="53"/>
  <c r="P4005" i="53"/>
  <c r="O4005" i="53"/>
  <c r="Q4004" i="53"/>
  <c r="P4004" i="53"/>
  <c r="O4004" i="53"/>
  <c r="Q4003" i="53"/>
  <c r="P4003" i="53"/>
  <c r="O4003" i="53"/>
  <c r="Q4002" i="53"/>
  <c r="P4002" i="53"/>
  <c r="O4002" i="53"/>
  <c r="Q4001" i="53"/>
  <c r="P4001" i="53"/>
  <c r="O4001" i="53"/>
  <c r="Q4000" i="53"/>
  <c r="P4000" i="53"/>
  <c r="O4000" i="53"/>
  <c r="Q3999" i="53"/>
  <c r="P3999" i="53"/>
  <c r="O3999" i="53"/>
  <c r="Q3998" i="53"/>
  <c r="P3998" i="53"/>
  <c r="O3998" i="53"/>
  <c r="Q3997" i="53"/>
  <c r="P3997" i="53"/>
  <c r="O3997" i="53"/>
  <c r="Q3996" i="53"/>
  <c r="P3996" i="53"/>
  <c r="O3996" i="53"/>
  <c r="Q3995" i="53"/>
  <c r="P3995" i="53"/>
  <c r="O3995" i="53"/>
  <c r="Q3994" i="53"/>
  <c r="P3994" i="53"/>
  <c r="O3994" i="53"/>
  <c r="Q3993" i="53"/>
  <c r="P3993" i="53"/>
  <c r="O3993" i="53"/>
  <c r="Q3992" i="53"/>
  <c r="P3992" i="53"/>
  <c r="O3992" i="53"/>
  <c r="Q3991" i="53"/>
  <c r="P3991" i="53"/>
  <c r="O3991" i="53"/>
  <c r="Q3990" i="53"/>
  <c r="P3990" i="53"/>
  <c r="O3990" i="53"/>
  <c r="Q3989" i="53"/>
  <c r="P3989" i="53"/>
  <c r="O3989" i="53"/>
  <c r="Q3988" i="53"/>
  <c r="P3988" i="53"/>
  <c r="O3988" i="53"/>
  <c r="Q3987" i="53"/>
  <c r="P3987" i="53"/>
  <c r="O3987" i="53"/>
  <c r="Q3986" i="53"/>
  <c r="P3986" i="53"/>
  <c r="O3986" i="53"/>
  <c r="Q3985" i="53"/>
  <c r="P3985" i="53"/>
  <c r="O3985" i="53"/>
  <c r="Q3984" i="53"/>
  <c r="P3984" i="53"/>
  <c r="O3984" i="53"/>
  <c r="Q3983" i="53"/>
  <c r="P3983" i="53"/>
  <c r="O3983" i="53"/>
  <c r="Q3982" i="53"/>
  <c r="P3982" i="53"/>
  <c r="O3982" i="53"/>
  <c r="Q3981" i="53"/>
  <c r="P3981" i="53"/>
  <c r="O3981" i="53"/>
  <c r="Q3980" i="53"/>
  <c r="P3980" i="53"/>
  <c r="O3980" i="53"/>
  <c r="Q3979" i="53"/>
  <c r="P3979" i="53"/>
  <c r="O3979" i="53"/>
  <c r="Q3978" i="53"/>
  <c r="P3978" i="53"/>
  <c r="O3978" i="53"/>
  <c r="Q3977" i="53"/>
  <c r="P3977" i="53"/>
  <c r="O3977" i="53"/>
  <c r="Q3976" i="53"/>
  <c r="P3976" i="53"/>
  <c r="O3976" i="53"/>
  <c r="Q3975" i="53"/>
  <c r="P3975" i="53"/>
  <c r="O3975" i="53"/>
  <c r="Q3974" i="53"/>
  <c r="P3974" i="53"/>
  <c r="O3974" i="53"/>
  <c r="Q3973" i="53"/>
  <c r="P3973" i="53"/>
  <c r="O3973" i="53"/>
  <c r="Q3972" i="53"/>
  <c r="P3972" i="53"/>
  <c r="O3972" i="53"/>
  <c r="Q3971" i="53"/>
  <c r="P3971" i="53"/>
  <c r="O3971" i="53"/>
  <c r="Q3970" i="53"/>
  <c r="P3970" i="53"/>
  <c r="O3970" i="53"/>
  <c r="Q3969" i="53"/>
  <c r="P3969" i="53"/>
  <c r="O3969" i="53"/>
  <c r="Q3968" i="53"/>
  <c r="P3968" i="53"/>
  <c r="O3968" i="53"/>
  <c r="Q3967" i="53"/>
  <c r="P3967" i="53"/>
  <c r="O3967" i="53"/>
  <c r="Q3966" i="53"/>
  <c r="P3966" i="53"/>
  <c r="O3966" i="53"/>
  <c r="Q3965" i="53"/>
  <c r="P3965" i="53"/>
  <c r="O3965" i="53"/>
  <c r="Q3964" i="53"/>
  <c r="P3964" i="53"/>
  <c r="O3964" i="53"/>
  <c r="Q3963" i="53"/>
  <c r="P3963" i="53"/>
  <c r="O3963" i="53"/>
  <c r="Q3962" i="53"/>
  <c r="P3962" i="53"/>
  <c r="O3962" i="53"/>
  <c r="Q3961" i="53"/>
  <c r="P3961" i="53"/>
  <c r="O3961" i="53"/>
  <c r="Q3960" i="53"/>
  <c r="P3960" i="53"/>
  <c r="O3960" i="53"/>
  <c r="Q3959" i="53"/>
  <c r="P3959" i="53"/>
  <c r="O3959" i="53"/>
  <c r="Q3958" i="53"/>
  <c r="P3958" i="53"/>
  <c r="O3958" i="53"/>
  <c r="Q3957" i="53"/>
  <c r="P3957" i="53"/>
  <c r="O3957" i="53"/>
  <c r="Q3956" i="53"/>
  <c r="P3956" i="53"/>
  <c r="O3956" i="53"/>
  <c r="Q3955" i="53"/>
  <c r="P3955" i="53"/>
  <c r="O3955" i="53"/>
  <c r="Q3954" i="53"/>
  <c r="P3954" i="53"/>
  <c r="O3954" i="53"/>
  <c r="Q3953" i="53"/>
  <c r="P3953" i="53"/>
  <c r="O3953" i="53"/>
  <c r="Q3952" i="53"/>
  <c r="P3952" i="53"/>
  <c r="O3952" i="53"/>
  <c r="Q3951" i="53"/>
  <c r="P3951" i="53"/>
  <c r="O3951" i="53"/>
  <c r="Q3950" i="53"/>
  <c r="P3950" i="53"/>
  <c r="O3950" i="53"/>
  <c r="Q3949" i="53"/>
  <c r="P3949" i="53"/>
  <c r="O3949" i="53"/>
  <c r="Q3948" i="53"/>
  <c r="P3948" i="53"/>
  <c r="O3948" i="53"/>
  <c r="Q3947" i="53"/>
  <c r="P3947" i="53"/>
  <c r="O3947" i="53"/>
  <c r="Q3946" i="53"/>
  <c r="P3946" i="53"/>
  <c r="O3946" i="53"/>
  <c r="Q3945" i="53"/>
  <c r="P3945" i="53"/>
  <c r="O3945" i="53"/>
  <c r="Q3944" i="53"/>
  <c r="P3944" i="53"/>
  <c r="O3944" i="53"/>
  <c r="Q3943" i="53"/>
  <c r="P3943" i="53"/>
  <c r="O3943" i="53"/>
  <c r="Q3942" i="53"/>
  <c r="P3942" i="53"/>
  <c r="O3942" i="53"/>
  <c r="Q3941" i="53"/>
  <c r="P3941" i="53"/>
  <c r="O3941" i="53"/>
  <c r="Q3940" i="53"/>
  <c r="P3940" i="53"/>
  <c r="O3940" i="53"/>
  <c r="Q3939" i="53"/>
  <c r="P3939" i="53"/>
  <c r="O3939" i="53"/>
  <c r="Q3938" i="53"/>
  <c r="P3938" i="53"/>
  <c r="O3938" i="53"/>
  <c r="Q3937" i="53"/>
  <c r="P3937" i="53"/>
  <c r="O3937" i="53"/>
  <c r="Q3936" i="53"/>
  <c r="P3936" i="53"/>
  <c r="O3936" i="53"/>
  <c r="Q3935" i="53"/>
  <c r="P3935" i="53"/>
  <c r="O3935" i="53"/>
  <c r="Q3934" i="53"/>
  <c r="P3934" i="53"/>
  <c r="O3934" i="53"/>
  <c r="Q3933" i="53"/>
  <c r="P3933" i="53"/>
  <c r="O3933" i="53"/>
  <c r="Q3932" i="53"/>
  <c r="P3932" i="53"/>
  <c r="O3932" i="53"/>
  <c r="Q3931" i="53"/>
  <c r="P3931" i="53"/>
  <c r="O3931" i="53"/>
  <c r="Q3930" i="53"/>
  <c r="P3930" i="53"/>
  <c r="O3930" i="53"/>
  <c r="Q3929" i="53"/>
  <c r="P3929" i="53"/>
  <c r="O3929" i="53"/>
  <c r="Q3928" i="53"/>
  <c r="P3928" i="53"/>
  <c r="O3928" i="53"/>
  <c r="Q3927" i="53"/>
  <c r="P3927" i="53"/>
  <c r="O3927" i="53"/>
  <c r="Q3926" i="53"/>
  <c r="P3926" i="53"/>
  <c r="O3926" i="53"/>
  <c r="Q3925" i="53"/>
  <c r="P3925" i="53"/>
  <c r="O3925" i="53"/>
  <c r="Q3924" i="53"/>
  <c r="P3924" i="53"/>
  <c r="O3924" i="53"/>
  <c r="Q3923" i="53"/>
  <c r="P3923" i="53"/>
  <c r="O3923" i="53"/>
  <c r="Q3922" i="53"/>
  <c r="P3922" i="53"/>
  <c r="O3922" i="53"/>
  <c r="Q3921" i="53"/>
  <c r="P3921" i="53"/>
  <c r="O3921" i="53"/>
  <c r="Q3920" i="53"/>
  <c r="P3920" i="53"/>
  <c r="O3920" i="53"/>
  <c r="Q3919" i="53"/>
  <c r="P3919" i="53"/>
  <c r="O3919" i="53"/>
  <c r="Q3918" i="53"/>
  <c r="P3918" i="53"/>
  <c r="O3918" i="53"/>
  <c r="Q3917" i="53"/>
  <c r="P3917" i="53"/>
  <c r="O3917" i="53"/>
  <c r="Q3916" i="53"/>
  <c r="P3916" i="53"/>
  <c r="O3916" i="53"/>
  <c r="Q3915" i="53"/>
  <c r="P3915" i="53"/>
  <c r="O3915" i="53"/>
  <c r="Q3914" i="53"/>
  <c r="P3914" i="53"/>
  <c r="O3914" i="53"/>
  <c r="Q3913" i="53"/>
  <c r="P3913" i="53"/>
  <c r="O3913" i="53"/>
  <c r="Q3912" i="53"/>
  <c r="P3912" i="53"/>
  <c r="O3912" i="53"/>
  <c r="Q3911" i="53"/>
  <c r="P3911" i="53"/>
  <c r="O3911" i="53"/>
  <c r="Q3910" i="53"/>
  <c r="P3910" i="53"/>
  <c r="O3910" i="53"/>
  <c r="Q3909" i="53"/>
  <c r="P3909" i="53"/>
  <c r="O3909" i="53"/>
  <c r="Q3908" i="53"/>
  <c r="P3908" i="53"/>
  <c r="O3908" i="53"/>
  <c r="Q3907" i="53"/>
  <c r="P3907" i="53"/>
  <c r="O3907" i="53"/>
  <c r="Q3906" i="53"/>
  <c r="P3906" i="53"/>
  <c r="O3906" i="53"/>
  <c r="Q3905" i="53"/>
  <c r="P3905" i="53"/>
  <c r="O3905" i="53"/>
  <c r="Q3904" i="53"/>
  <c r="P3904" i="53"/>
  <c r="O3904" i="53"/>
  <c r="Q3903" i="53"/>
  <c r="P3903" i="53"/>
  <c r="O3903" i="53"/>
  <c r="Q3902" i="53"/>
  <c r="P3902" i="53"/>
  <c r="O3902" i="53"/>
  <c r="Q3901" i="53"/>
  <c r="P3901" i="53"/>
  <c r="O3901" i="53"/>
  <c r="Q3900" i="53"/>
  <c r="P3900" i="53"/>
  <c r="O3900" i="53"/>
  <c r="Q3899" i="53"/>
  <c r="P3899" i="53"/>
  <c r="O3899" i="53"/>
  <c r="Q3898" i="53"/>
  <c r="P3898" i="53"/>
  <c r="O3898" i="53"/>
  <c r="Q3897" i="53"/>
  <c r="P3897" i="53"/>
  <c r="O3897" i="53"/>
  <c r="Q3896" i="53"/>
  <c r="P3896" i="53"/>
  <c r="O3896" i="53"/>
  <c r="Q3895" i="53"/>
  <c r="P3895" i="53"/>
  <c r="O3895" i="53"/>
  <c r="Q3894" i="53"/>
  <c r="P3894" i="53"/>
  <c r="O3894" i="53"/>
  <c r="Q3893" i="53"/>
  <c r="P3893" i="53"/>
  <c r="O3893" i="53"/>
  <c r="Q3892" i="53"/>
  <c r="P3892" i="53"/>
  <c r="O3892" i="53"/>
  <c r="Q3891" i="53"/>
  <c r="P3891" i="53"/>
  <c r="O3891" i="53"/>
  <c r="Q3890" i="53"/>
  <c r="P3890" i="53"/>
  <c r="O3890" i="53"/>
  <c r="Q3889" i="53"/>
  <c r="P3889" i="53"/>
  <c r="O3889" i="53"/>
  <c r="Q3888" i="53"/>
  <c r="P3888" i="53"/>
  <c r="O3888" i="53"/>
  <c r="Q3887" i="53"/>
  <c r="P3887" i="53"/>
  <c r="O3887" i="53"/>
  <c r="Q3886" i="53"/>
  <c r="P3886" i="53"/>
  <c r="O3886" i="53"/>
  <c r="Q3885" i="53"/>
  <c r="P3885" i="53"/>
  <c r="O3885" i="53"/>
  <c r="Q3884" i="53"/>
  <c r="P3884" i="53"/>
  <c r="O3884" i="53"/>
  <c r="Q3883" i="53"/>
  <c r="P3883" i="53"/>
  <c r="O3883" i="53"/>
  <c r="Q3882" i="53"/>
  <c r="P3882" i="53"/>
  <c r="O3882" i="53"/>
  <c r="Q3881" i="53"/>
  <c r="P3881" i="53"/>
  <c r="O3881" i="53"/>
  <c r="Q3880" i="53"/>
  <c r="P3880" i="53"/>
  <c r="O3880" i="53"/>
  <c r="Q3879" i="53"/>
  <c r="P3879" i="53"/>
  <c r="O3879" i="53"/>
  <c r="Q3878" i="53"/>
  <c r="P3878" i="53"/>
  <c r="O3878" i="53"/>
  <c r="Q3877" i="53"/>
  <c r="P3877" i="53"/>
  <c r="O3877" i="53"/>
  <c r="Q3876" i="53"/>
  <c r="P3876" i="53"/>
  <c r="O3876" i="53"/>
  <c r="Q3875" i="53"/>
  <c r="P3875" i="53"/>
  <c r="O3875" i="53"/>
  <c r="Q3874" i="53"/>
  <c r="P3874" i="53"/>
  <c r="O3874" i="53"/>
  <c r="Q3873" i="53"/>
  <c r="P3873" i="53"/>
  <c r="O3873" i="53"/>
  <c r="Q3872" i="53"/>
  <c r="P3872" i="53"/>
  <c r="O3872" i="53"/>
  <c r="Q3871" i="53"/>
  <c r="P3871" i="53"/>
  <c r="O3871" i="53"/>
  <c r="Q3870" i="53"/>
  <c r="P3870" i="53"/>
  <c r="O3870" i="53"/>
  <c r="Q3869" i="53"/>
  <c r="P3869" i="53"/>
  <c r="O3869" i="53"/>
  <c r="Q3868" i="53"/>
  <c r="P3868" i="53"/>
  <c r="O3868" i="53"/>
  <c r="Q3867" i="53"/>
  <c r="P3867" i="53"/>
  <c r="O3867" i="53"/>
  <c r="Q3866" i="53"/>
  <c r="P3866" i="53"/>
  <c r="O3866" i="53"/>
  <c r="Q3865" i="53"/>
  <c r="P3865" i="53"/>
  <c r="O3865" i="53"/>
  <c r="Q3864" i="53"/>
  <c r="P3864" i="53"/>
  <c r="O3864" i="53"/>
  <c r="Q3863" i="53"/>
  <c r="P3863" i="53"/>
  <c r="O3863" i="53"/>
  <c r="Q3862" i="53"/>
  <c r="P3862" i="53"/>
  <c r="O3862" i="53"/>
  <c r="Q3861" i="53"/>
  <c r="P3861" i="53"/>
  <c r="O3861" i="53"/>
  <c r="Q3860" i="53"/>
  <c r="P3860" i="53"/>
  <c r="O3860" i="53"/>
  <c r="Q3859" i="53"/>
  <c r="P3859" i="53"/>
  <c r="O3859" i="53"/>
  <c r="Q3858" i="53"/>
  <c r="P3858" i="53"/>
  <c r="O3858" i="53"/>
  <c r="Q3857" i="53"/>
  <c r="P3857" i="53"/>
  <c r="O3857" i="53"/>
  <c r="Q3856" i="53"/>
  <c r="P3856" i="53"/>
  <c r="O3856" i="53"/>
  <c r="Q3855" i="53"/>
  <c r="P3855" i="53"/>
  <c r="O3855" i="53"/>
  <c r="Q3854" i="53"/>
  <c r="P3854" i="53"/>
  <c r="O3854" i="53"/>
  <c r="Q3853" i="53"/>
  <c r="P3853" i="53"/>
  <c r="O3853" i="53"/>
  <c r="Q3852" i="53"/>
  <c r="P3852" i="53"/>
  <c r="O3852" i="53"/>
  <c r="Q3851" i="53"/>
  <c r="P3851" i="53"/>
  <c r="O3851" i="53"/>
  <c r="Q3850" i="53"/>
  <c r="P3850" i="53"/>
  <c r="O3850" i="53"/>
  <c r="Q3849" i="53"/>
  <c r="P3849" i="53"/>
  <c r="O3849" i="53"/>
  <c r="Q3848" i="53"/>
  <c r="P3848" i="53"/>
  <c r="O3848" i="53"/>
  <c r="Q3847" i="53"/>
  <c r="P3847" i="53"/>
  <c r="O3847" i="53"/>
  <c r="Q3846" i="53"/>
  <c r="P3846" i="53"/>
  <c r="O3846" i="53"/>
  <c r="Q3845" i="53"/>
  <c r="P3845" i="53"/>
  <c r="O3845" i="53"/>
  <c r="Q3844" i="53"/>
  <c r="P3844" i="53"/>
  <c r="O3844" i="53"/>
  <c r="Q3843" i="53"/>
  <c r="P3843" i="53"/>
  <c r="O3843" i="53"/>
  <c r="Q3842" i="53"/>
  <c r="P3842" i="53"/>
  <c r="O3842" i="53"/>
  <c r="Q3841" i="53"/>
  <c r="P3841" i="53"/>
  <c r="O3841" i="53"/>
  <c r="Q3840" i="53"/>
  <c r="P3840" i="53"/>
  <c r="O3840" i="53"/>
  <c r="Q3839" i="53"/>
  <c r="P3839" i="53"/>
  <c r="O3839" i="53"/>
  <c r="Q3838" i="53"/>
  <c r="P3838" i="53"/>
  <c r="O3838" i="53"/>
  <c r="Q3837" i="53"/>
  <c r="P3837" i="53"/>
  <c r="O3837" i="53"/>
  <c r="Q3836" i="53"/>
  <c r="P3836" i="53"/>
  <c r="O3836" i="53"/>
  <c r="Q3835" i="53"/>
  <c r="P3835" i="53"/>
  <c r="O3835" i="53"/>
  <c r="Q3834" i="53"/>
  <c r="P3834" i="53"/>
  <c r="O3834" i="53"/>
  <c r="Q3833" i="53"/>
  <c r="P3833" i="53"/>
  <c r="O3833" i="53"/>
  <c r="Q3832" i="53"/>
  <c r="P3832" i="53"/>
  <c r="O3832" i="53"/>
  <c r="Q3831" i="53"/>
  <c r="P3831" i="53"/>
  <c r="O3831" i="53"/>
  <c r="Q3830" i="53"/>
  <c r="P3830" i="53"/>
  <c r="O3830" i="53"/>
  <c r="Q3829" i="53"/>
  <c r="P3829" i="53"/>
  <c r="O3829" i="53"/>
  <c r="Q3828" i="53"/>
  <c r="P3828" i="53"/>
  <c r="O3828" i="53"/>
  <c r="Q3827" i="53"/>
  <c r="P3827" i="53"/>
  <c r="O3827" i="53"/>
  <c r="Q3826" i="53"/>
  <c r="P3826" i="53"/>
  <c r="O3826" i="53"/>
  <c r="Q3825" i="53"/>
  <c r="P3825" i="53"/>
  <c r="O3825" i="53"/>
  <c r="Q3824" i="53"/>
  <c r="P3824" i="53"/>
  <c r="O3824" i="53"/>
  <c r="Q3823" i="53"/>
  <c r="P3823" i="53"/>
  <c r="O3823" i="53"/>
  <c r="Q3822" i="53"/>
  <c r="P3822" i="53"/>
  <c r="O3822" i="53"/>
  <c r="Q3821" i="53"/>
  <c r="P3821" i="53"/>
  <c r="O3821" i="53"/>
  <c r="Q3820" i="53"/>
  <c r="P3820" i="53"/>
  <c r="O3820" i="53"/>
  <c r="Q3819" i="53"/>
  <c r="P3819" i="53"/>
  <c r="O3819" i="53"/>
  <c r="Q3818" i="53"/>
  <c r="P3818" i="53"/>
  <c r="O3818" i="53"/>
  <c r="Q3817" i="53"/>
  <c r="P3817" i="53"/>
  <c r="O3817" i="53"/>
  <c r="Q3816" i="53"/>
  <c r="P3816" i="53"/>
  <c r="O3816" i="53"/>
  <c r="Q3815" i="53"/>
  <c r="P3815" i="53"/>
  <c r="O3815" i="53"/>
  <c r="Q3814" i="53"/>
  <c r="P3814" i="53"/>
  <c r="O3814" i="53"/>
  <c r="Q3813" i="53"/>
  <c r="P3813" i="53"/>
  <c r="O3813" i="53"/>
  <c r="Q3812" i="53"/>
  <c r="P3812" i="53"/>
  <c r="O3812" i="53"/>
  <c r="Q3811" i="53"/>
  <c r="P3811" i="53"/>
  <c r="O3811" i="53"/>
  <c r="Q3810" i="53"/>
  <c r="P3810" i="53"/>
  <c r="O3810" i="53"/>
  <c r="Q3809" i="53"/>
  <c r="P3809" i="53"/>
  <c r="O3809" i="53"/>
  <c r="Q3808" i="53"/>
  <c r="P3808" i="53"/>
  <c r="O3808" i="53"/>
  <c r="Q3807" i="53"/>
  <c r="P3807" i="53"/>
  <c r="O3807" i="53"/>
  <c r="Q3806" i="53"/>
  <c r="P3806" i="53"/>
  <c r="O3806" i="53"/>
  <c r="Q3805" i="53"/>
  <c r="P3805" i="53"/>
  <c r="O3805" i="53"/>
  <c r="Q3804" i="53"/>
  <c r="P3804" i="53"/>
  <c r="O3804" i="53"/>
  <c r="Q3803" i="53"/>
  <c r="P3803" i="53"/>
  <c r="O3803" i="53"/>
  <c r="Q3802" i="53"/>
  <c r="P3802" i="53"/>
  <c r="O3802" i="53"/>
  <c r="Q3801" i="53"/>
  <c r="P3801" i="53"/>
  <c r="O3801" i="53"/>
  <c r="Q3800" i="53"/>
  <c r="P3800" i="53"/>
  <c r="O3800" i="53"/>
  <c r="Q3799" i="53"/>
  <c r="P3799" i="53"/>
  <c r="O3799" i="53"/>
  <c r="Q3798" i="53"/>
  <c r="P3798" i="53"/>
  <c r="O3798" i="53"/>
  <c r="Q3797" i="53"/>
  <c r="P3797" i="53"/>
  <c r="O3797" i="53"/>
  <c r="Q3796" i="53"/>
  <c r="P3796" i="53"/>
  <c r="O3796" i="53"/>
  <c r="Q3795" i="53"/>
  <c r="P3795" i="53"/>
  <c r="O3795" i="53"/>
  <c r="Q3794" i="53"/>
  <c r="P3794" i="53"/>
  <c r="O3794" i="53"/>
  <c r="Q3793" i="53"/>
  <c r="P3793" i="53"/>
  <c r="O3793" i="53"/>
  <c r="Q3792" i="53"/>
  <c r="P3792" i="53"/>
  <c r="O3792" i="53"/>
  <c r="Q3791" i="53"/>
  <c r="P3791" i="53"/>
  <c r="O3791" i="53"/>
  <c r="Q3790" i="53"/>
  <c r="P3790" i="53"/>
  <c r="O3790" i="53"/>
  <c r="Q3789" i="53"/>
  <c r="P3789" i="53"/>
  <c r="O3789" i="53"/>
  <c r="Q3788" i="53"/>
  <c r="P3788" i="53"/>
  <c r="O3788" i="53"/>
  <c r="Q3787" i="53"/>
  <c r="P3787" i="53"/>
  <c r="O3787" i="53"/>
  <c r="Q3786" i="53"/>
  <c r="P3786" i="53"/>
  <c r="O3786" i="53"/>
  <c r="Q3785" i="53"/>
  <c r="P3785" i="53"/>
  <c r="O3785" i="53"/>
  <c r="Q3784" i="53"/>
  <c r="P3784" i="53"/>
  <c r="O3784" i="53"/>
  <c r="Q3783" i="53"/>
  <c r="P3783" i="53"/>
  <c r="O3783" i="53"/>
  <c r="Q3782" i="53"/>
  <c r="P3782" i="53"/>
  <c r="O3782" i="53"/>
  <c r="Q3781" i="53"/>
  <c r="P3781" i="53"/>
  <c r="O3781" i="53"/>
  <c r="Q3780" i="53"/>
  <c r="P3780" i="53"/>
  <c r="O3780" i="53"/>
  <c r="Q3779" i="53"/>
  <c r="P3779" i="53"/>
  <c r="O3779" i="53"/>
  <c r="Q3778" i="53"/>
  <c r="P3778" i="53"/>
  <c r="O3778" i="53"/>
  <c r="Q3777" i="53"/>
  <c r="P3777" i="53"/>
  <c r="O3777" i="53"/>
  <c r="Q3776" i="53"/>
  <c r="P3776" i="53"/>
  <c r="O3776" i="53"/>
  <c r="Q3775" i="53"/>
  <c r="P3775" i="53"/>
  <c r="O3775" i="53"/>
  <c r="Q3774" i="53"/>
  <c r="P3774" i="53"/>
  <c r="O3774" i="53"/>
  <c r="Q3773" i="53"/>
  <c r="P3773" i="53"/>
  <c r="O3773" i="53"/>
  <c r="Q3772" i="53"/>
  <c r="P3772" i="53"/>
  <c r="O3772" i="53"/>
  <c r="Q3771" i="53"/>
  <c r="P3771" i="53"/>
  <c r="O3771" i="53"/>
  <c r="Q3770" i="53"/>
  <c r="P3770" i="53"/>
  <c r="O3770" i="53"/>
  <c r="Q3769" i="53"/>
  <c r="P3769" i="53"/>
  <c r="O3769" i="53"/>
  <c r="Q3768" i="53"/>
  <c r="P3768" i="53"/>
  <c r="O3768" i="53"/>
  <c r="Q3767" i="53"/>
  <c r="P3767" i="53"/>
  <c r="O3767" i="53"/>
  <c r="Q3766" i="53"/>
  <c r="P3766" i="53"/>
  <c r="O3766" i="53"/>
  <c r="Q3765" i="53"/>
  <c r="P3765" i="53"/>
  <c r="O3765" i="53"/>
  <c r="Q3764" i="53"/>
  <c r="P3764" i="53"/>
  <c r="O3764" i="53"/>
  <c r="Q3763" i="53"/>
  <c r="P3763" i="53"/>
  <c r="O3763" i="53"/>
  <c r="Q3762" i="53"/>
  <c r="P3762" i="53"/>
  <c r="O3762" i="53"/>
  <c r="Q3761" i="53"/>
  <c r="P3761" i="53"/>
  <c r="O3761" i="53"/>
  <c r="Q3760" i="53"/>
  <c r="P3760" i="53"/>
  <c r="O3760" i="53"/>
  <c r="Q3759" i="53"/>
  <c r="P3759" i="53"/>
  <c r="O3759" i="53"/>
  <c r="Q3758" i="53"/>
  <c r="P3758" i="53"/>
  <c r="O3758" i="53"/>
  <c r="Q3757" i="53"/>
  <c r="P3757" i="53"/>
  <c r="O3757" i="53"/>
  <c r="Q3756" i="53"/>
  <c r="P3756" i="53"/>
  <c r="O3756" i="53"/>
  <c r="Q3755" i="53"/>
  <c r="P3755" i="53"/>
  <c r="O3755" i="53"/>
  <c r="Q3754" i="53"/>
  <c r="P3754" i="53"/>
  <c r="O3754" i="53"/>
  <c r="Q3753" i="53"/>
  <c r="P3753" i="53"/>
  <c r="O3753" i="53"/>
  <c r="Q3752" i="53"/>
  <c r="P3752" i="53"/>
  <c r="O3752" i="53"/>
  <c r="Q3751" i="53"/>
  <c r="P3751" i="53"/>
  <c r="O3751" i="53"/>
  <c r="Q3750" i="53"/>
  <c r="P3750" i="53"/>
  <c r="O3750" i="53"/>
  <c r="Q3749" i="53"/>
  <c r="P3749" i="53"/>
  <c r="O3749" i="53"/>
  <c r="Q3748" i="53"/>
  <c r="P3748" i="53"/>
  <c r="O3748" i="53"/>
  <c r="Q3747" i="53"/>
  <c r="P3747" i="53"/>
  <c r="O3747" i="53"/>
  <c r="Q3746" i="53"/>
  <c r="P3746" i="53"/>
  <c r="O3746" i="53"/>
  <c r="Q3745" i="53"/>
  <c r="P3745" i="53"/>
  <c r="O3745" i="53"/>
  <c r="Q3744" i="53"/>
  <c r="P3744" i="53"/>
  <c r="O3744" i="53"/>
  <c r="Q3743" i="53"/>
  <c r="P3743" i="53"/>
  <c r="O3743" i="53"/>
  <c r="Q3742" i="53"/>
  <c r="P3742" i="53"/>
  <c r="O3742" i="53"/>
  <c r="Q3741" i="53"/>
  <c r="P3741" i="53"/>
  <c r="O3741" i="53"/>
  <c r="Q3740" i="53"/>
  <c r="P3740" i="53"/>
  <c r="O3740" i="53"/>
  <c r="Q3739" i="53"/>
  <c r="P3739" i="53"/>
  <c r="O3739" i="53"/>
  <c r="Q3738" i="53"/>
  <c r="P3738" i="53"/>
  <c r="O3738" i="53"/>
  <c r="Q3737" i="53"/>
  <c r="P3737" i="53"/>
  <c r="O3737" i="53"/>
  <c r="Q3736" i="53"/>
  <c r="P3736" i="53"/>
  <c r="O3736" i="53"/>
  <c r="Q3735" i="53"/>
  <c r="P3735" i="53"/>
  <c r="O3735" i="53"/>
  <c r="Q3734" i="53"/>
  <c r="P3734" i="53"/>
  <c r="O3734" i="53"/>
  <c r="Q3733" i="53"/>
  <c r="P3733" i="53"/>
  <c r="O3733" i="53"/>
  <c r="Q3732" i="53"/>
  <c r="P3732" i="53"/>
  <c r="O3732" i="53"/>
  <c r="Q3731" i="53"/>
  <c r="P3731" i="53"/>
  <c r="O3731" i="53"/>
  <c r="Q3730" i="53"/>
  <c r="P3730" i="53"/>
  <c r="O3730" i="53"/>
  <c r="Q3729" i="53"/>
  <c r="P3729" i="53"/>
  <c r="O3729" i="53"/>
  <c r="Q3728" i="53"/>
  <c r="P3728" i="53"/>
  <c r="O3728" i="53"/>
  <c r="Q3727" i="53"/>
  <c r="P3727" i="53"/>
  <c r="O3727" i="53"/>
  <c r="Q3726" i="53"/>
  <c r="P3726" i="53"/>
  <c r="O3726" i="53"/>
  <c r="Q3725" i="53"/>
  <c r="P3725" i="53"/>
  <c r="O3725" i="53"/>
  <c r="Q3724" i="53"/>
  <c r="P3724" i="53"/>
  <c r="O3724" i="53"/>
  <c r="Q3723" i="53"/>
  <c r="P3723" i="53"/>
  <c r="O3723" i="53"/>
  <c r="Q3722" i="53"/>
  <c r="P3722" i="53"/>
  <c r="O3722" i="53"/>
  <c r="Q3721" i="53"/>
  <c r="P3721" i="53"/>
  <c r="O3721" i="53"/>
  <c r="Q3720" i="53"/>
  <c r="P3720" i="53"/>
  <c r="O3720" i="53"/>
  <c r="Q3719" i="53"/>
  <c r="P3719" i="53"/>
  <c r="O3719" i="53"/>
  <c r="Q3718" i="53"/>
  <c r="P3718" i="53"/>
  <c r="O3718" i="53"/>
  <c r="Q3717" i="53"/>
  <c r="P3717" i="53"/>
  <c r="O3717" i="53"/>
  <c r="Q3716" i="53"/>
  <c r="P3716" i="53"/>
  <c r="O3716" i="53"/>
  <c r="Q3715" i="53"/>
  <c r="P3715" i="53"/>
  <c r="O3715" i="53"/>
  <c r="Q3714" i="53"/>
  <c r="P3714" i="53"/>
  <c r="O3714" i="53"/>
  <c r="Q3713" i="53"/>
  <c r="P3713" i="53"/>
  <c r="O3713" i="53"/>
  <c r="Q3712" i="53"/>
  <c r="P3712" i="53"/>
  <c r="O3712" i="53"/>
  <c r="Q3711" i="53"/>
  <c r="P3711" i="53"/>
  <c r="O3711" i="53"/>
  <c r="Q3710" i="53"/>
  <c r="P3710" i="53"/>
  <c r="O3710" i="53"/>
  <c r="Q3709" i="53"/>
  <c r="P3709" i="53"/>
  <c r="O3709" i="53"/>
  <c r="Q3708" i="53"/>
  <c r="P3708" i="53"/>
  <c r="O3708" i="53"/>
  <c r="Q3707" i="53"/>
  <c r="P3707" i="53"/>
  <c r="O3707" i="53"/>
  <c r="Q3706" i="53"/>
  <c r="P3706" i="53"/>
  <c r="O3706" i="53"/>
  <c r="Q3705" i="53"/>
  <c r="P3705" i="53"/>
  <c r="O3705" i="53"/>
  <c r="Q3704" i="53"/>
  <c r="P3704" i="53"/>
  <c r="O3704" i="53"/>
  <c r="Q3703" i="53"/>
  <c r="P3703" i="53"/>
  <c r="O3703" i="53"/>
  <c r="Q3702" i="53"/>
  <c r="P3702" i="53"/>
  <c r="O3702" i="53"/>
  <c r="Q3701" i="53"/>
  <c r="P3701" i="53"/>
  <c r="O3701" i="53"/>
  <c r="Q3700" i="53"/>
  <c r="P3700" i="53"/>
  <c r="O3700" i="53"/>
  <c r="Q3699" i="53"/>
  <c r="P3699" i="53"/>
  <c r="O3699" i="53"/>
  <c r="Q3698" i="53"/>
  <c r="P3698" i="53"/>
  <c r="O3698" i="53"/>
  <c r="Q3697" i="53"/>
  <c r="P3697" i="53"/>
  <c r="O3697" i="53"/>
  <c r="Q3696" i="53"/>
  <c r="P3696" i="53"/>
  <c r="O3696" i="53"/>
  <c r="Q3695" i="53"/>
  <c r="P3695" i="53"/>
  <c r="O3695" i="53"/>
  <c r="Q3694" i="53"/>
  <c r="P3694" i="53"/>
  <c r="O3694" i="53"/>
  <c r="Q3693" i="53"/>
  <c r="P3693" i="53"/>
  <c r="O3693" i="53"/>
  <c r="Q3692" i="53"/>
  <c r="P3692" i="53"/>
  <c r="O3692" i="53"/>
  <c r="Q3691" i="53"/>
  <c r="P3691" i="53"/>
  <c r="O3691" i="53"/>
  <c r="Q3690" i="53"/>
  <c r="P3690" i="53"/>
  <c r="O3690" i="53"/>
  <c r="Q3689" i="53"/>
  <c r="P3689" i="53"/>
  <c r="O3689" i="53"/>
  <c r="Q3688" i="53"/>
  <c r="P3688" i="53"/>
  <c r="O3688" i="53"/>
  <c r="Q3687" i="53"/>
  <c r="P3687" i="53"/>
  <c r="O3687" i="53"/>
  <c r="Q3686" i="53"/>
  <c r="P3686" i="53"/>
  <c r="O3686" i="53"/>
  <c r="Q3685" i="53"/>
  <c r="P3685" i="53"/>
  <c r="O3685" i="53"/>
  <c r="Q3684" i="53"/>
  <c r="P3684" i="53"/>
  <c r="O3684" i="53"/>
  <c r="Q3683" i="53"/>
  <c r="P3683" i="53"/>
  <c r="O3683" i="53"/>
  <c r="Q3682" i="53"/>
  <c r="P3682" i="53"/>
  <c r="O3682" i="53"/>
  <c r="Q3681" i="53"/>
  <c r="P3681" i="53"/>
  <c r="O3681" i="53"/>
  <c r="Q3680" i="53"/>
  <c r="P3680" i="53"/>
  <c r="O3680" i="53"/>
  <c r="Q3679" i="53"/>
  <c r="P3679" i="53"/>
  <c r="O3679" i="53"/>
  <c r="Q3678" i="53"/>
  <c r="P3678" i="53"/>
  <c r="O3678" i="53"/>
  <c r="Q3677" i="53"/>
  <c r="P3677" i="53"/>
  <c r="O3677" i="53"/>
  <c r="Q3676" i="53"/>
  <c r="P3676" i="53"/>
  <c r="O3676" i="53"/>
  <c r="Q3675" i="53"/>
  <c r="P3675" i="53"/>
  <c r="O3675" i="53"/>
  <c r="Q3674" i="53"/>
  <c r="P3674" i="53"/>
  <c r="O3674" i="53"/>
  <c r="Q3673" i="53"/>
  <c r="P3673" i="53"/>
  <c r="O3673" i="53"/>
  <c r="Q3672" i="53"/>
  <c r="P3672" i="53"/>
  <c r="O3672" i="53"/>
  <c r="Q3671" i="53"/>
  <c r="P3671" i="53"/>
  <c r="O3671" i="53"/>
  <c r="Q3670" i="53"/>
  <c r="P3670" i="53"/>
  <c r="O3670" i="53"/>
  <c r="Q3669" i="53"/>
  <c r="P3669" i="53"/>
  <c r="O3669" i="53"/>
  <c r="Q3668" i="53"/>
  <c r="P3668" i="53"/>
  <c r="O3668" i="53"/>
  <c r="Q3667" i="53"/>
  <c r="P3667" i="53"/>
  <c r="O3667" i="53"/>
  <c r="Q3666" i="53"/>
  <c r="P3666" i="53"/>
  <c r="O3666" i="53"/>
  <c r="Q3665" i="53"/>
  <c r="P3665" i="53"/>
  <c r="O3665" i="53"/>
  <c r="Q3664" i="53"/>
  <c r="P3664" i="53"/>
  <c r="O3664" i="53"/>
  <c r="Q3663" i="53"/>
  <c r="P3663" i="53"/>
  <c r="O3663" i="53"/>
  <c r="Q3662" i="53"/>
  <c r="P3662" i="53"/>
  <c r="O3662" i="53"/>
  <c r="Q3661" i="53"/>
  <c r="P3661" i="53"/>
  <c r="O3661" i="53"/>
  <c r="Q3660" i="53"/>
  <c r="P3660" i="53"/>
  <c r="O3660" i="53"/>
  <c r="Q3659" i="53"/>
  <c r="P3659" i="53"/>
  <c r="O3659" i="53"/>
  <c r="Q3658" i="53"/>
  <c r="P3658" i="53"/>
  <c r="O3658" i="53"/>
  <c r="Q3657" i="53"/>
  <c r="P3657" i="53"/>
  <c r="O3657" i="53"/>
  <c r="Q3656" i="53"/>
  <c r="P3656" i="53"/>
  <c r="O3656" i="53"/>
  <c r="Q3655" i="53"/>
  <c r="P3655" i="53"/>
  <c r="O3655" i="53"/>
  <c r="Q3654" i="53"/>
  <c r="P3654" i="53"/>
  <c r="O3654" i="53"/>
  <c r="Q3653" i="53"/>
  <c r="P3653" i="53"/>
  <c r="O3653" i="53"/>
  <c r="Q3652" i="53"/>
  <c r="P3652" i="53"/>
  <c r="O3652" i="53"/>
  <c r="Q3651" i="53"/>
  <c r="P3651" i="53"/>
  <c r="O3651" i="53"/>
  <c r="Q3650" i="53"/>
  <c r="P3650" i="53"/>
  <c r="O3650" i="53"/>
  <c r="Q3649" i="53"/>
  <c r="P3649" i="53"/>
  <c r="O3649" i="53"/>
  <c r="Q3648" i="53"/>
  <c r="P3648" i="53"/>
  <c r="O3648" i="53"/>
  <c r="Q3647" i="53"/>
  <c r="P3647" i="53"/>
  <c r="O3647" i="53"/>
  <c r="Q3646" i="53"/>
  <c r="P3646" i="53"/>
  <c r="O3646" i="53"/>
  <c r="Q3645" i="53"/>
  <c r="P3645" i="53"/>
  <c r="O3645" i="53"/>
  <c r="Q3644" i="53"/>
  <c r="P3644" i="53"/>
  <c r="O3644" i="53"/>
  <c r="Q3643" i="53"/>
  <c r="P3643" i="53"/>
  <c r="O3643" i="53"/>
  <c r="Q3642" i="53"/>
  <c r="P3642" i="53"/>
  <c r="O3642" i="53"/>
  <c r="Q3641" i="53"/>
  <c r="P3641" i="53"/>
  <c r="O3641" i="53"/>
  <c r="Q3640" i="53"/>
  <c r="P3640" i="53"/>
  <c r="O3640" i="53"/>
  <c r="Q3639" i="53"/>
  <c r="P3639" i="53"/>
  <c r="O3639" i="53"/>
  <c r="Q3638" i="53"/>
  <c r="P3638" i="53"/>
  <c r="O3638" i="53"/>
  <c r="Q3637" i="53"/>
  <c r="P3637" i="53"/>
  <c r="O3637" i="53"/>
  <c r="Q3636" i="53"/>
  <c r="P3636" i="53"/>
  <c r="O3636" i="53"/>
  <c r="Q3635" i="53"/>
  <c r="P3635" i="53"/>
  <c r="O3635" i="53"/>
  <c r="Q3634" i="53"/>
  <c r="P3634" i="53"/>
  <c r="O3634" i="53"/>
  <c r="Q3633" i="53"/>
  <c r="P3633" i="53"/>
  <c r="O3633" i="53"/>
  <c r="Q3632" i="53"/>
  <c r="P3632" i="53"/>
  <c r="O3632" i="53"/>
  <c r="Q3631" i="53"/>
  <c r="P3631" i="53"/>
  <c r="O3631" i="53"/>
  <c r="Q3630" i="53"/>
  <c r="P3630" i="53"/>
  <c r="O3630" i="53"/>
  <c r="Q3629" i="53"/>
  <c r="P3629" i="53"/>
  <c r="O3629" i="53"/>
  <c r="Q3628" i="53"/>
  <c r="P3628" i="53"/>
  <c r="O3628" i="53"/>
  <c r="Q3627" i="53"/>
  <c r="P3627" i="53"/>
  <c r="O3627" i="53"/>
  <c r="Q3626" i="53"/>
  <c r="P3626" i="53"/>
  <c r="O3626" i="53"/>
  <c r="Q3625" i="53"/>
  <c r="P3625" i="53"/>
  <c r="O3625" i="53"/>
  <c r="Q3624" i="53"/>
  <c r="P3624" i="53"/>
  <c r="O3624" i="53"/>
  <c r="Q3623" i="53"/>
  <c r="P3623" i="53"/>
  <c r="O3623" i="53"/>
  <c r="Q3622" i="53"/>
  <c r="P3622" i="53"/>
  <c r="O3622" i="53"/>
  <c r="Q3621" i="53"/>
  <c r="P3621" i="53"/>
  <c r="O3621" i="53"/>
  <c r="Q3620" i="53"/>
  <c r="P3620" i="53"/>
  <c r="O3620" i="53"/>
  <c r="Q3619" i="53"/>
  <c r="P3619" i="53"/>
  <c r="O3619" i="53"/>
  <c r="Q3618" i="53"/>
  <c r="P3618" i="53"/>
  <c r="O3618" i="53"/>
  <c r="Q3617" i="53"/>
  <c r="P3617" i="53"/>
  <c r="O3617" i="53"/>
  <c r="Q3616" i="53"/>
  <c r="P3616" i="53"/>
  <c r="O3616" i="53"/>
  <c r="Q3615" i="53"/>
  <c r="P3615" i="53"/>
  <c r="O3615" i="53"/>
  <c r="Q3614" i="53"/>
  <c r="P3614" i="53"/>
  <c r="O3614" i="53"/>
  <c r="Q3613" i="53"/>
  <c r="P3613" i="53"/>
  <c r="O3613" i="53"/>
  <c r="Q3612" i="53"/>
  <c r="P3612" i="53"/>
  <c r="O3612" i="53"/>
  <c r="Q3611" i="53"/>
  <c r="P3611" i="53"/>
  <c r="O3611" i="53"/>
  <c r="Q3610" i="53"/>
  <c r="P3610" i="53"/>
  <c r="O3610" i="53"/>
  <c r="Q3609" i="53"/>
  <c r="P3609" i="53"/>
  <c r="O3609" i="53"/>
  <c r="Q3608" i="53"/>
  <c r="P3608" i="53"/>
  <c r="O3608" i="53"/>
  <c r="Q3607" i="53"/>
  <c r="P3607" i="53"/>
  <c r="O3607" i="53"/>
  <c r="Q3606" i="53"/>
  <c r="P3606" i="53"/>
  <c r="O3606" i="53"/>
  <c r="Q3605" i="53"/>
  <c r="P3605" i="53"/>
  <c r="O3605" i="53"/>
  <c r="Q3604" i="53"/>
  <c r="P3604" i="53"/>
  <c r="O3604" i="53"/>
  <c r="Q3603" i="53"/>
  <c r="P3603" i="53"/>
  <c r="O3603" i="53"/>
  <c r="Q3602" i="53"/>
  <c r="P3602" i="53"/>
  <c r="O3602" i="53"/>
  <c r="Q3601" i="53"/>
  <c r="P3601" i="53"/>
  <c r="O3601" i="53"/>
  <c r="Q3600" i="53"/>
  <c r="P3600" i="53"/>
  <c r="O3600" i="53"/>
  <c r="Q3599" i="53"/>
  <c r="P3599" i="53"/>
  <c r="O3599" i="53"/>
  <c r="Q3598" i="53"/>
  <c r="P3598" i="53"/>
  <c r="O3598" i="53"/>
  <c r="Q3597" i="53"/>
  <c r="P3597" i="53"/>
  <c r="O3597" i="53"/>
  <c r="Q3596" i="53"/>
  <c r="P3596" i="53"/>
  <c r="O3596" i="53"/>
  <c r="Q3595" i="53"/>
  <c r="P3595" i="53"/>
  <c r="O3595" i="53"/>
  <c r="Q3594" i="53"/>
  <c r="P3594" i="53"/>
  <c r="O3594" i="53"/>
  <c r="Q3593" i="53"/>
  <c r="P3593" i="53"/>
  <c r="O3593" i="53"/>
  <c r="Q3592" i="53"/>
  <c r="P3592" i="53"/>
  <c r="O3592" i="53"/>
  <c r="Q3591" i="53"/>
  <c r="P3591" i="53"/>
  <c r="O3591" i="53"/>
  <c r="Q3590" i="53"/>
  <c r="P3590" i="53"/>
  <c r="O3590" i="53"/>
  <c r="Q3589" i="53"/>
  <c r="P3589" i="53"/>
  <c r="O3589" i="53"/>
  <c r="Q3588" i="53"/>
  <c r="P3588" i="53"/>
  <c r="O3588" i="53"/>
  <c r="Q3587" i="53"/>
  <c r="P3587" i="53"/>
  <c r="O3587" i="53"/>
  <c r="Q3586" i="53"/>
  <c r="P3586" i="53"/>
  <c r="O3586" i="53"/>
  <c r="Q3585" i="53"/>
  <c r="P3585" i="53"/>
  <c r="O3585" i="53"/>
  <c r="Q3584" i="53"/>
  <c r="P3584" i="53"/>
  <c r="O3584" i="53"/>
  <c r="Q3583" i="53"/>
  <c r="P3583" i="53"/>
  <c r="O3583" i="53"/>
  <c r="Q3582" i="53"/>
  <c r="P3582" i="53"/>
  <c r="O3582" i="53"/>
  <c r="Q3581" i="53"/>
  <c r="P3581" i="53"/>
  <c r="O3581" i="53"/>
  <c r="Q3580" i="53"/>
  <c r="P3580" i="53"/>
  <c r="O3580" i="53"/>
  <c r="Q3579" i="53"/>
  <c r="P3579" i="53"/>
  <c r="O3579" i="53"/>
  <c r="Q3578" i="53"/>
  <c r="P3578" i="53"/>
  <c r="O3578" i="53"/>
  <c r="Q3577" i="53"/>
  <c r="P3577" i="53"/>
  <c r="O3577" i="53"/>
  <c r="Q3576" i="53"/>
  <c r="P3576" i="53"/>
  <c r="O3576" i="53"/>
  <c r="Q3575" i="53"/>
  <c r="P3575" i="53"/>
  <c r="O3575" i="53"/>
  <c r="Q3574" i="53"/>
  <c r="P3574" i="53"/>
  <c r="O3574" i="53"/>
  <c r="Q3573" i="53"/>
  <c r="P3573" i="53"/>
  <c r="O3573" i="53"/>
  <c r="Q3572" i="53"/>
  <c r="P3572" i="53"/>
  <c r="O3572" i="53"/>
  <c r="Q3571" i="53"/>
  <c r="P3571" i="53"/>
  <c r="O3571" i="53"/>
  <c r="Q3570" i="53"/>
  <c r="P3570" i="53"/>
  <c r="O3570" i="53"/>
  <c r="Q3569" i="53"/>
  <c r="P3569" i="53"/>
  <c r="O3569" i="53"/>
  <c r="Q3568" i="53"/>
  <c r="P3568" i="53"/>
  <c r="O3568" i="53"/>
  <c r="Q3567" i="53"/>
  <c r="P3567" i="53"/>
  <c r="O3567" i="53"/>
  <c r="Q3566" i="53"/>
  <c r="P3566" i="53"/>
  <c r="O3566" i="53"/>
  <c r="Q3565" i="53"/>
  <c r="P3565" i="53"/>
  <c r="O3565" i="53"/>
  <c r="Q3564" i="53"/>
  <c r="P3564" i="53"/>
  <c r="O3564" i="53"/>
  <c r="Q3563" i="53"/>
  <c r="P3563" i="53"/>
  <c r="O3563" i="53"/>
  <c r="Q3562" i="53"/>
  <c r="P3562" i="53"/>
  <c r="O3562" i="53"/>
  <c r="Q3561" i="53"/>
  <c r="P3561" i="53"/>
  <c r="O3561" i="53"/>
  <c r="Q3560" i="53"/>
  <c r="P3560" i="53"/>
  <c r="O3560" i="53"/>
  <c r="Q3559" i="53"/>
  <c r="P3559" i="53"/>
  <c r="O3559" i="53"/>
  <c r="Q3558" i="53"/>
  <c r="P3558" i="53"/>
  <c r="O3558" i="53"/>
  <c r="Q3557" i="53"/>
  <c r="P3557" i="53"/>
  <c r="O3557" i="53"/>
  <c r="Q3556" i="53"/>
  <c r="P3556" i="53"/>
  <c r="O3556" i="53"/>
  <c r="Q3555" i="53"/>
  <c r="P3555" i="53"/>
  <c r="O3555" i="53"/>
  <c r="Q3554" i="53"/>
  <c r="P3554" i="53"/>
  <c r="O3554" i="53"/>
  <c r="Q3553" i="53"/>
  <c r="P3553" i="53"/>
  <c r="O3553" i="53"/>
  <c r="Q3552" i="53"/>
  <c r="P3552" i="53"/>
  <c r="O3552" i="53"/>
  <c r="Q3551" i="53"/>
  <c r="P3551" i="53"/>
  <c r="O3551" i="53"/>
  <c r="Q3550" i="53"/>
  <c r="P3550" i="53"/>
  <c r="O3550" i="53"/>
  <c r="Q3549" i="53"/>
  <c r="P3549" i="53"/>
  <c r="O3549" i="53"/>
  <c r="Q3548" i="53"/>
  <c r="P3548" i="53"/>
  <c r="O3548" i="53"/>
  <c r="Q3547" i="53"/>
  <c r="P3547" i="53"/>
  <c r="O3547" i="53"/>
  <c r="Q3546" i="53"/>
  <c r="P3546" i="53"/>
  <c r="O3546" i="53"/>
  <c r="Q3545" i="53"/>
  <c r="P3545" i="53"/>
  <c r="O3545" i="53"/>
  <c r="Q3544" i="53"/>
  <c r="P3544" i="53"/>
  <c r="O3544" i="53"/>
  <c r="Q3543" i="53"/>
  <c r="P3543" i="53"/>
  <c r="O3543" i="53"/>
  <c r="Q3542" i="53"/>
  <c r="P3542" i="53"/>
  <c r="O3542" i="53"/>
  <c r="Q3541" i="53"/>
  <c r="P3541" i="53"/>
  <c r="O3541" i="53"/>
  <c r="Q3540" i="53"/>
  <c r="P3540" i="53"/>
  <c r="O3540" i="53"/>
  <c r="Q3539" i="53"/>
  <c r="P3539" i="53"/>
  <c r="O3539" i="53"/>
  <c r="Q3538" i="53"/>
  <c r="P3538" i="53"/>
  <c r="O3538" i="53"/>
  <c r="Q3537" i="53"/>
  <c r="P3537" i="53"/>
  <c r="O3537" i="53"/>
  <c r="Q3536" i="53"/>
  <c r="P3536" i="53"/>
  <c r="O3536" i="53"/>
  <c r="Q3535" i="53"/>
  <c r="P3535" i="53"/>
  <c r="O3535" i="53"/>
  <c r="Q3534" i="53"/>
  <c r="P3534" i="53"/>
  <c r="O3534" i="53"/>
  <c r="Q3533" i="53"/>
  <c r="P3533" i="53"/>
  <c r="O3533" i="53"/>
  <c r="Q3532" i="53"/>
  <c r="P3532" i="53"/>
  <c r="O3532" i="53"/>
  <c r="Q3531" i="53"/>
  <c r="P3531" i="53"/>
  <c r="O3531" i="53"/>
  <c r="Q3530" i="53"/>
  <c r="P3530" i="53"/>
  <c r="O3530" i="53"/>
  <c r="Q3529" i="53"/>
  <c r="P3529" i="53"/>
  <c r="O3529" i="53"/>
  <c r="Q3528" i="53"/>
  <c r="P3528" i="53"/>
  <c r="O3528" i="53"/>
  <c r="Q3527" i="53"/>
  <c r="P3527" i="53"/>
  <c r="O3527" i="53"/>
  <c r="Q3526" i="53"/>
  <c r="P3526" i="53"/>
  <c r="O3526" i="53"/>
  <c r="Q3525" i="53"/>
  <c r="P3525" i="53"/>
  <c r="O3525" i="53"/>
  <c r="Q3524" i="53"/>
  <c r="P3524" i="53"/>
  <c r="O3524" i="53"/>
  <c r="Q3523" i="53"/>
  <c r="P3523" i="53"/>
  <c r="O3523" i="53"/>
  <c r="Q3522" i="53"/>
  <c r="P3522" i="53"/>
  <c r="O3522" i="53"/>
  <c r="Q3521" i="53"/>
  <c r="P3521" i="53"/>
  <c r="O3521" i="53"/>
  <c r="Q3520" i="53"/>
  <c r="P3520" i="53"/>
  <c r="O3520" i="53"/>
  <c r="Q3519" i="53"/>
  <c r="P3519" i="53"/>
  <c r="O3519" i="53"/>
  <c r="Q3518" i="53"/>
  <c r="P3518" i="53"/>
  <c r="O3518" i="53"/>
  <c r="Q3517" i="53"/>
  <c r="P3517" i="53"/>
  <c r="O3517" i="53"/>
  <c r="Q3516" i="53"/>
  <c r="P3516" i="53"/>
  <c r="O3516" i="53"/>
  <c r="Q3515" i="53"/>
  <c r="P3515" i="53"/>
  <c r="O3515" i="53"/>
  <c r="Q3514" i="53"/>
  <c r="P3514" i="53"/>
  <c r="O3514" i="53"/>
  <c r="Q3513" i="53"/>
  <c r="P3513" i="53"/>
  <c r="O3513" i="53"/>
  <c r="Q3512" i="53"/>
  <c r="P3512" i="53"/>
  <c r="O3512" i="53"/>
  <c r="Q3511" i="53"/>
  <c r="P3511" i="53"/>
  <c r="O3511" i="53"/>
  <c r="Q3510" i="53"/>
  <c r="P3510" i="53"/>
  <c r="O3510" i="53"/>
  <c r="Q3509" i="53"/>
  <c r="P3509" i="53"/>
  <c r="O3509" i="53"/>
  <c r="Q3508" i="53"/>
  <c r="P3508" i="53"/>
  <c r="O3508" i="53"/>
  <c r="Q3507" i="53"/>
  <c r="P3507" i="53"/>
  <c r="O3507" i="53"/>
  <c r="Q3506" i="53"/>
  <c r="P3506" i="53"/>
  <c r="O3506" i="53"/>
  <c r="Q3505" i="53"/>
  <c r="P3505" i="53"/>
  <c r="O3505" i="53"/>
  <c r="Q3504" i="53"/>
  <c r="P3504" i="53"/>
  <c r="O3504" i="53"/>
  <c r="Q3503" i="53"/>
  <c r="P3503" i="53"/>
  <c r="O3503" i="53"/>
  <c r="Q3502" i="53"/>
  <c r="P3502" i="53"/>
  <c r="O3502" i="53"/>
  <c r="Q3501" i="53"/>
  <c r="P3501" i="53"/>
  <c r="O3501" i="53"/>
  <c r="Q3500" i="53"/>
  <c r="P3500" i="53"/>
  <c r="O3500" i="53"/>
  <c r="Q3499" i="53"/>
  <c r="P3499" i="53"/>
  <c r="O3499" i="53"/>
  <c r="Q3498" i="53"/>
  <c r="P3498" i="53"/>
  <c r="O3498" i="53"/>
  <c r="Q3497" i="53"/>
  <c r="P3497" i="53"/>
  <c r="O3497" i="53"/>
  <c r="Q3496" i="53"/>
  <c r="P3496" i="53"/>
  <c r="O3496" i="53"/>
  <c r="Q3495" i="53"/>
  <c r="P3495" i="53"/>
  <c r="O3495" i="53"/>
  <c r="Q3494" i="53"/>
  <c r="P3494" i="53"/>
  <c r="O3494" i="53"/>
  <c r="Q3493" i="53"/>
  <c r="P3493" i="53"/>
  <c r="O3493" i="53"/>
  <c r="Q3492" i="53"/>
  <c r="P3492" i="53"/>
  <c r="O3492" i="53"/>
  <c r="Q3491" i="53"/>
  <c r="P3491" i="53"/>
  <c r="O3491" i="53"/>
  <c r="Q3490" i="53"/>
  <c r="P3490" i="53"/>
  <c r="O3490" i="53"/>
  <c r="Q3489" i="53"/>
  <c r="P3489" i="53"/>
  <c r="O3489" i="53"/>
  <c r="Q3488" i="53"/>
  <c r="P3488" i="53"/>
  <c r="O3488" i="53"/>
  <c r="Q3487" i="53"/>
  <c r="P3487" i="53"/>
  <c r="O3487" i="53"/>
  <c r="Q3486" i="53"/>
  <c r="P3486" i="53"/>
  <c r="O3486" i="53"/>
  <c r="Q3485" i="53"/>
  <c r="P3485" i="53"/>
  <c r="O3485" i="53"/>
  <c r="Q3484" i="53"/>
  <c r="P3484" i="53"/>
  <c r="O3484" i="53"/>
  <c r="Q3483" i="53"/>
  <c r="P3483" i="53"/>
  <c r="O3483" i="53"/>
  <c r="Q3482" i="53"/>
  <c r="P3482" i="53"/>
  <c r="O3482" i="53"/>
  <c r="Q3481" i="53"/>
  <c r="P3481" i="53"/>
  <c r="O3481" i="53"/>
  <c r="Q3480" i="53"/>
  <c r="P3480" i="53"/>
  <c r="O3480" i="53"/>
  <c r="Q3479" i="53"/>
  <c r="P3479" i="53"/>
  <c r="O3479" i="53"/>
  <c r="Q3478" i="53"/>
  <c r="P3478" i="53"/>
  <c r="O3478" i="53"/>
  <c r="Q3477" i="53"/>
  <c r="P3477" i="53"/>
  <c r="O3477" i="53"/>
  <c r="Q3476" i="53"/>
  <c r="P3476" i="53"/>
  <c r="O3476" i="53"/>
  <c r="Q3475" i="53"/>
  <c r="P3475" i="53"/>
  <c r="O3475" i="53"/>
  <c r="Q3474" i="53"/>
  <c r="P3474" i="53"/>
  <c r="O3474" i="53"/>
  <c r="Q3473" i="53"/>
  <c r="P3473" i="53"/>
  <c r="O3473" i="53"/>
  <c r="Q3472" i="53"/>
  <c r="P3472" i="53"/>
  <c r="O3472" i="53"/>
  <c r="Q3471" i="53"/>
  <c r="P3471" i="53"/>
  <c r="O3471" i="53"/>
  <c r="Q3470" i="53"/>
  <c r="P3470" i="53"/>
  <c r="O3470" i="53"/>
  <c r="Q3469" i="53"/>
  <c r="P3469" i="53"/>
  <c r="O3469" i="53"/>
  <c r="Q3468" i="53"/>
  <c r="P3468" i="53"/>
  <c r="O3468" i="53"/>
  <c r="Q3467" i="53"/>
  <c r="P3467" i="53"/>
  <c r="O3467" i="53"/>
  <c r="Q3466" i="53"/>
  <c r="P3466" i="53"/>
  <c r="O3466" i="53"/>
  <c r="Q3465" i="53"/>
  <c r="P3465" i="53"/>
  <c r="O3465" i="53"/>
  <c r="Q3464" i="53"/>
  <c r="P3464" i="53"/>
  <c r="O3464" i="53"/>
  <c r="Q3463" i="53"/>
  <c r="P3463" i="53"/>
  <c r="O3463" i="53"/>
  <c r="Q3462" i="53"/>
  <c r="P3462" i="53"/>
  <c r="O3462" i="53"/>
  <c r="Q3461" i="53"/>
  <c r="P3461" i="53"/>
  <c r="O3461" i="53"/>
  <c r="Q3460" i="53"/>
  <c r="P3460" i="53"/>
  <c r="O3460" i="53"/>
  <c r="Q3459" i="53"/>
  <c r="P3459" i="53"/>
  <c r="O3459" i="53"/>
  <c r="Q3458" i="53"/>
  <c r="P3458" i="53"/>
  <c r="O3458" i="53"/>
  <c r="Q3457" i="53"/>
  <c r="P3457" i="53"/>
  <c r="O3457" i="53"/>
  <c r="Q3456" i="53"/>
  <c r="P3456" i="53"/>
  <c r="O3456" i="53"/>
  <c r="Q3455" i="53"/>
  <c r="P3455" i="53"/>
  <c r="O3455" i="53"/>
  <c r="Q3454" i="53"/>
  <c r="P3454" i="53"/>
  <c r="O3454" i="53"/>
  <c r="Q3453" i="53"/>
  <c r="P3453" i="53"/>
  <c r="O3453" i="53"/>
  <c r="Q3452" i="53"/>
  <c r="P3452" i="53"/>
  <c r="O3452" i="53"/>
  <c r="Q3451" i="53"/>
  <c r="P3451" i="53"/>
  <c r="O3451" i="53"/>
  <c r="Q3450" i="53"/>
  <c r="P3450" i="53"/>
  <c r="O3450" i="53"/>
  <c r="Q3449" i="53"/>
  <c r="P3449" i="53"/>
  <c r="O3449" i="53"/>
  <c r="Q3448" i="53"/>
  <c r="P3448" i="53"/>
  <c r="O3448" i="53"/>
  <c r="Q3447" i="53"/>
  <c r="P3447" i="53"/>
  <c r="O3447" i="53"/>
  <c r="Q3446" i="53"/>
  <c r="P3446" i="53"/>
  <c r="O3446" i="53"/>
  <c r="Q3445" i="53"/>
  <c r="P3445" i="53"/>
  <c r="O3445" i="53"/>
  <c r="Q3444" i="53"/>
  <c r="P3444" i="53"/>
  <c r="O3444" i="53"/>
  <c r="Q3443" i="53"/>
  <c r="P3443" i="53"/>
  <c r="O3443" i="53"/>
  <c r="Q3442" i="53"/>
  <c r="P3442" i="53"/>
  <c r="O3442" i="53"/>
  <c r="Q3441" i="53"/>
  <c r="P3441" i="53"/>
  <c r="O3441" i="53"/>
  <c r="Q3440" i="53"/>
  <c r="P3440" i="53"/>
  <c r="O3440" i="53"/>
  <c r="Q3439" i="53"/>
  <c r="P3439" i="53"/>
  <c r="O3439" i="53"/>
  <c r="Q3438" i="53"/>
  <c r="P3438" i="53"/>
  <c r="O3438" i="53"/>
  <c r="Q3437" i="53"/>
  <c r="P3437" i="53"/>
  <c r="O3437" i="53"/>
  <c r="Q3436" i="53"/>
  <c r="P3436" i="53"/>
  <c r="O3436" i="53"/>
  <c r="Q3435" i="53"/>
  <c r="P3435" i="53"/>
  <c r="O3435" i="53"/>
  <c r="Q3434" i="53"/>
  <c r="P3434" i="53"/>
  <c r="O3434" i="53"/>
  <c r="Q3433" i="53"/>
  <c r="P3433" i="53"/>
  <c r="O3433" i="53"/>
  <c r="Q3432" i="53"/>
  <c r="P3432" i="53"/>
  <c r="O3432" i="53"/>
  <c r="Q3431" i="53"/>
  <c r="P3431" i="53"/>
  <c r="O3431" i="53"/>
  <c r="Q3430" i="53"/>
  <c r="P3430" i="53"/>
  <c r="O3430" i="53"/>
  <c r="Q3429" i="53"/>
  <c r="P3429" i="53"/>
  <c r="O3429" i="53"/>
  <c r="Q3428" i="53"/>
  <c r="P3428" i="53"/>
  <c r="O3428" i="53"/>
  <c r="Q3427" i="53"/>
  <c r="P3427" i="53"/>
  <c r="O3427" i="53"/>
  <c r="Q3426" i="53"/>
  <c r="P3426" i="53"/>
  <c r="O3426" i="53"/>
  <c r="Q3425" i="53"/>
  <c r="P3425" i="53"/>
  <c r="O3425" i="53"/>
  <c r="Q3424" i="53"/>
  <c r="P3424" i="53"/>
  <c r="O3424" i="53"/>
  <c r="Q3423" i="53"/>
  <c r="P3423" i="53"/>
  <c r="O3423" i="53"/>
  <c r="Q3422" i="53"/>
  <c r="P3422" i="53"/>
  <c r="O3422" i="53"/>
  <c r="Q3421" i="53"/>
  <c r="P3421" i="53"/>
  <c r="O3421" i="53"/>
  <c r="Q3420" i="53"/>
  <c r="P3420" i="53"/>
  <c r="O3420" i="53"/>
  <c r="Q3419" i="53"/>
  <c r="P3419" i="53"/>
  <c r="O3419" i="53"/>
  <c r="Q3418" i="53"/>
  <c r="P3418" i="53"/>
  <c r="O3418" i="53"/>
  <c r="Q3417" i="53"/>
  <c r="P3417" i="53"/>
  <c r="O3417" i="53"/>
  <c r="Q3416" i="53"/>
  <c r="P3416" i="53"/>
  <c r="O3416" i="53"/>
  <c r="Q3415" i="53"/>
  <c r="P3415" i="53"/>
  <c r="O3415" i="53"/>
  <c r="Q3414" i="53"/>
  <c r="P3414" i="53"/>
  <c r="O3414" i="53"/>
  <c r="Q3413" i="53"/>
  <c r="P3413" i="53"/>
  <c r="O3413" i="53"/>
  <c r="Q3412" i="53"/>
  <c r="P3412" i="53"/>
  <c r="O3412" i="53"/>
  <c r="Q3411" i="53"/>
  <c r="P3411" i="53"/>
  <c r="O3411" i="53"/>
  <c r="Q3410" i="53"/>
  <c r="P3410" i="53"/>
  <c r="O3410" i="53"/>
  <c r="Q3409" i="53"/>
  <c r="P3409" i="53"/>
  <c r="O3409" i="53"/>
  <c r="Q3408" i="53"/>
  <c r="P3408" i="53"/>
  <c r="O3408" i="53"/>
  <c r="Q3407" i="53"/>
  <c r="P3407" i="53"/>
  <c r="O3407" i="53"/>
  <c r="Q3406" i="53"/>
  <c r="P3406" i="53"/>
  <c r="O3406" i="53"/>
  <c r="Q3405" i="53"/>
  <c r="P3405" i="53"/>
  <c r="O3405" i="53"/>
  <c r="Q3404" i="53"/>
  <c r="P3404" i="53"/>
  <c r="O3404" i="53"/>
  <c r="Q3403" i="53"/>
  <c r="P3403" i="53"/>
  <c r="O3403" i="53"/>
  <c r="Q3402" i="53"/>
  <c r="P3402" i="53"/>
  <c r="O3402" i="53"/>
  <c r="Q3401" i="53"/>
  <c r="P3401" i="53"/>
  <c r="O3401" i="53"/>
  <c r="Q3400" i="53"/>
  <c r="P3400" i="53"/>
  <c r="O3400" i="53"/>
  <c r="Q3399" i="53"/>
  <c r="P3399" i="53"/>
  <c r="O3399" i="53"/>
  <c r="Q3398" i="53"/>
  <c r="P3398" i="53"/>
  <c r="O3398" i="53"/>
  <c r="Q3397" i="53"/>
  <c r="P3397" i="53"/>
  <c r="O3397" i="53"/>
  <c r="Q3396" i="53"/>
  <c r="P3396" i="53"/>
  <c r="O3396" i="53"/>
  <c r="Q3395" i="53"/>
  <c r="P3395" i="53"/>
  <c r="O3395" i="53"/>
  <c r="Q3394" i="53"/>
  <c r="P3394" i="53"/>
  <c r="O3394" i="53"/>
  <c r="Q3393" i="53"/>
  <c r="P3393" i="53"/>
  <c r="O3393" i="53"/>
  <c r="Q3392" i="53"/>
  <c r="P3392" i="53"/>
  <c r="O3392" i="53"/>
  <c r="Q3391" i="53"/>
  <c r="P3391" i="53"/>
  <c r="O3391" i="53"/>
  <c r="Q3390" i="53"/>
  <c r="P3390" i="53"/>
  <c r="O3390" i="53"/>
  <c r="Q3389" i="53"/>
  <c r="P3389" i="53"/>
  <c r="O3389" i="53"/>
  <c r="Q3388" i="53"/>
  <c r="P3388" i="53"/>
  <c r="O3388" i="53"/>
  <c r="Q3387" i="53"/>
  <c r="P3387" i="53"/>
  <c r="O3387" i="53"/>
  <c r="Q3386" i="53"/>
  <c r="P3386" i="53"/>
  <c r="O3386" i="53"/>
  <c r="Q3385" i="53"/>
  <c r="P3385" i="53"/>
  <c r="O3385" i="53"/>
  <c r="Q3384" i="53"/>
  <c r="P3384" i="53"/>
  <c r="O3384" i="53"/>
  <c r="Q3383" i="53"/>
  <c r="P3383" i="53"/>
  <c r="O3383" i="53"/>
  <c r="Q3382" i="53"/>
  <c r="P3382" i="53"/>
  <c r="O3382" i="53"/>
  <c r="Q3381" i="53"/>
  <c r="P3381" i="53"/>
  <c r="O3381" i="53"/>
  <c r="Q3380" i="53"/>
  <c r="P3380" i="53"/>
  <c r="O3380" i="53"/>
  <c r="Q3379" i="53"/>
  <c r="P3379" i="53"/>
  <c r="O3379" i="53"/>
  <c r="Q3378" i="53"/>
  <c r="P3378" i="53"/>
  <c r="O3378" i="53"/>
  <c r="Q3377" i="53"/>
  <c r="P3377" i="53"/>
  <c r="O3377" i="53"/>
  <c r="Q3376" i="53"/>
  <c r="P3376" i="53"/>
  <c r="O3376" i="53"/>
  <c r="Q3375" i="53"/>
  <c r="P3375" i="53"/>
  <c r="O3375" i="53"/>
  <c r="Q3374" i="53"/>
  <c r="P3374" i="53"/>
  <c r="O3374" i="53"/>
  <c r="Q3373" i="53"/>
  <c r="P3373" i="53"/>
  <c r="O3373" i="53"/>
  <c r="Q3372" i="53"/>
  <c r="P3372" i="53"/>
  <c r="O3372" i="53"/>
  <c r="Q3371" i="53"/>
  <c r="P3371" i="53"/>
  <c r="O3371" i="53"/>
  <c r="Q3370" i="53"/>
  <c r="P3370" i="53"/>
  <c r="O3370" i="53"/>
  <c r="Q3369" i="53"/>
  <c r="P3369" i="53"/>
  <c r="O3369" i="53"/>
  <c r="Q3368" i="53"/>
  <c r="P3368" i="53"/>
  <c r="O3368" i="53"/>
  <c r="Q3367" i="53"/>
  <c r="P3367" i="53"/>
  <c r="O3367" i="53"/>
  <c r="Q3366" i="53"/>
  <c r="P3366" i="53"/>
  <c r="O3366" i="53"/>
  <c r="Q3365" i="53"/>
  <c r="P3365" i="53"/>
  <c r="O3365" i="53"/>
  <c r="Q3364" i="53"/>
  <c r="P3364" i="53"/>
  <c r="O3364" i="53"/>
  <c r="Q3363" i="53"/>
  <c r="P3363" i="53"/>
  <c r="O3363" i="53"/>
  <c r="Q3362" i="53"/>
  <c r="P3362" i="53"/>
  <c r="O3362" i="53"/>
  <c r="Q3361" i="53"/>
  <c r="P3361" i="53"/>
  <c r="O3361" i="53"/>
  <c r="Q3360" i="53"/>
  <c r="P3360" i="53"/>
  <c r="O3360" i="53"/>
  <c r="Q3359" i="53"/>
  <c r="P3359" i="53"/>
  <c r="O3359" i="53"/>
  <c r="Q3358" i="53"/>
  <c r="P3358" i="53"/>
  <c r="O3358" i="53"/>
  <c r="Q3357" i="53"/>
  <c r="P3357" i="53"/>
  <c r="O3357" i="53"/>
  <c r="Q3356" i="53"/>
  <c r="P3356" i="53"/>
  <c r="O3356" i="53"/>
  <c r="Q3355" i="53"/>
  <c r="P3355" i="53"/>
  <c r="O3355" i="53"/>
  <c r="Q3354" i="53"/>
  <c r="P3354" i="53"/>
  <c r="O3354" i="53"/>
  <c r="Q3353" i="53"/>
  <c r="P3353" i="53"/>
  <c r="O3353" i="53"/>
  <c r="Q3352" i="53"/>
  <c r="P3352" i="53"/>
  <c r="O3352" i="53"/>
  <c r="Q3351" i="53"/>
  <c r="P3351" i="53"/>
  <c r="O3351" i="53"/>
  <c r="Q3350" i="53"/>
  <c r="P3350" i="53"/>
  <c r="O3350" i="53"/>
  <c r="Q3349" i="53"/>
  <c r="P3349" i="53"/>
  <c r="O3349" i="53"/>
  <c r="Q3348" i="53"/>
  <c r="P3348" i="53"/>
  <c r="O3348" i="53"/>
  <c r="Q3347" i="53"/>
  <c r="P3347" i="53"/>
  <c r="O3347" i="53"/>
  <c r="Q3346" i="53"/>
  <c r="P3346" i="53"/>
  <c r="O3346" i="53"/>
  <c r="Q3345" i="53"/>
  <c r="P3345" i="53"/>
  <c r="O3345" i="53"/>
  <c r="Q3344" i="53"/>
  <c r="P3344" i="53"/>
  <c r="O3344" i="53"/>
  <c r="Q3343" i="53"/>
  <c r="P3343" i="53"/>
  <c r="O3343" i="53"/>
  <c r="Q3342" i="53"/>
  <c r="P3342" i="53"/>
  <c r="O3342" i="53"/>
  <c r="Q3341" i="53"/>
  <c r="P3341" i="53"/>
  <c r="O3341" i="53"/>
  <c r="Q3340" i="53"/>
  <c r="P3340" i="53"/>
  <c r="O3340" i="53"/>
  <c r="Q3339" i="53"/>
  <c r="P3339" i="53"/>
  <c r="O3339" i="53"/>
  <c r="Q3338" i="53"/>
  <c r="P3338" i="53"/>
  <c r="O3338" i="53"/>
  <c r="Q3337" i="53"/>
  <c r="P3337" i="53"/>
  <c r="O3337" i="53"/>
  <c r="Q3336" i="53"/>
  <c r="P3336" i="53"/>
  <c r="O3336" i="53"/>
  <c r="Q3335" i="53"/>
  <c r="P3335" i="53"/>
  <c r="O3335" i="53"/>
  <c r="Q3334" i="53"/>
  <c r="P3334" i="53"/>
  <c r="O3334" i="53"/>
  <c r="Q3333" i="53"/>
  <c r="P3333" i="53"/>
  <c r="O3333" i="53"/>
  <c r="Q3332" i="53"/>
  <c r="P3332" i="53"/>
  <c r="O3332" i="53"/>
  <c r="Q3331" i="53"/>
  <c r="P3331" i="53"/>
  <c r="O3331" i="53"/>
  <c r="Q3330" i="53"/>
  <c r="P3330" i="53"/>
  <c r="O3330" i="53"/>
  <c r="Q3329" i="53"/>
  <c r="P3329" i="53"/>
  <c r="O3329" i="53"/>
  <c r="Q3328" i="53"/>
  <c r="P3328" i="53"/>
  <c r="O3328" i="53"/>
  <c r="Q3327" i="53"/>
  <c r="P3327" i="53"/>
  <c r="O3327" i="53"/>
  <c r="Q3326" i="53"/>
  <c r="P3326" i="53"/>
  <c r="O3326" i="53"/>
  <c r="Q3325" i="53"/>
  <c r="P3325" i="53"/>
  <c r="O3325" i="53"/>
  <c r="Q3324" i="53"/>
  <c r="P3324" i="53"/>
  <c r="O3324" i="53"/>
  <c r="Q3323" i="53"/>
  <c r="P3323" i="53"/>
  <c r="O3323" i="53"/>
  <c r="Q3322" i="53"/>
  <c r="P3322" i="53"/>
  <c r="O3322" i="53"/>
  <c r="Q3321" i="53"/>
  <c r="P3321" i="53"/>
  <c r="O3321" i="53"/>
  <c r="Q3320" i="53"/>
  <c r="P3320" i="53"/>
  <c r="O3320" i="53"/>
  <c r="Q3319" i="53"/>
  <c r="P3319" i="53"/>
  <c r="O3319" i="53"/>
  <c r="Q3318" i="53"/>
  <c r="P3318" i="53"/>
  <c r="O3318" i="53"/>
  <c r="Q3317" i="53"/>
  <c r="P3317" i="53"/>
  <c r="O3317" i="53"/>
  <c r="Q3316" i="53"/>
  <c r="P3316" i="53"/>
  <c r="O3316" i="53"/>
  <c r="Q3315" i="53"/>
  <c r="P3315" i="53"/>
  <c r="O3315" i="53"/>
  <c r="Q3314" i="53"/>
  <c r="P3314" i="53"/>
  <c r="O3314" i="53"/>
  <c r="Q3313" i="53"/>
  <c r="P3313" i="53"/>
  <c r="O3313" i="53"/>
  <c r="Q3312" i="53"/>
  <c r="P3312" i="53"/>
  <c r="O3312" i="53"/>
  <c r="Q3311" i="53"/>
  <c r="P3311" i="53"/>
  <c r="O3311" i="53"/>
  <c r="Q3310" i="53"/>
  <c r="P3310" i="53"/>
  <c r="O3310" i="53"/>
  <c r="Q3309" i="53"/>
  <c r="P3309" i="53"/>
  <c r="O3309" i="53"/>
  <c r="Q3308" i="53"/>
  <c r="P3308" i="53"/>
  <c r="O3308" i="53"/>
  <c r="Q3307" i="53"/>
  <c r="P3307" i="53"/>
  <c r="O3307" i="53"/>
  <c r="Q3306" i="53"/>
  <c r="P3306" i="53"/>
  <c r="O3306" i="53"/>
  <c r="Q3305" i="53"/>
  <c r="P3305" i="53"/>
  <c r="O3305" i="53"/>
  <c r="Q3304" i="53"/>
  <c r="P3304" i="53"/>
  <c r="O3304" i="53"/>
  <c r="Q3303" i="53"/>
  <c r="P3303" i="53"/>
  <c r="O3303" i="53"/>
  <c r="Q3302" i="53"/>
  <c r="P3302" i="53"/>
  <c r="O3302" i="53"/>
  <c r="Q3301" i="53"/>
  <c r="P3301" i="53"/>
  <c r="O3301" i="53"/>
  <c r="Q3300" i="53"/>
  <c r="P3300" i="53"/>
  <c r="O3300" i="53"/>
  <c r="Q3299" i="53"/>
  <c r="P3299" i="53"/>
  <c r="O3299" i="53"/>
  <c r="Q3298" i="53"/>
  <c r="P3298" i="53"/>
  <c r="O3298" i="53"/>
  <c r="Q3297" i="53"/>
  <c r="P3297" i="53"/>
  <c r="O3297" i="53"/>
  <c r="Q3296" i="53"/>
  <c r="P3296" i="53"/>
  <c r="O3296" i="53"/>
  <c r="Q3295" i="53"/>
  <c r="P3295" i="53"/>
  <c r="O3295" i="53"/>
  <c r="Q3294" i="53"/>
  <c r="P3294" i="53"/>
  <c r="O3294" i="53"/>
  <c r="Q3293" i="53"/>
  <c r="P3293" i="53"/>
  <c r="O3293" i="53"/>
  <c r="Q3292" i="53"/>
  <c r="P3292" i="53"/>
  <c r="O3292" i="53"/>
  <c r="Q3291" i="53"/>
  <c r="P3291" i="53"/>
  <c r="O3291" i="53"/>
  <c r="Q3290" i="53"/>
  <c r="P3290" i="53"/>
  <c r="O3290" i="53"/>
  <c r="Q3289" i="53"/>
  <c r="P3289" i="53"/>
  <c r="O3289" i="53"/>
  <c r="Q3288" i="53"/>
  <c r="P3288" i="53"/>
  <c r="O3288" i="53"/>
  <c r="Q3287" i="53"/>
  <c r="P3287" i="53"/>
  <c r="O3287" i="53"/>
  <c r="Q3286" i="53"/>
  <c r="P3286" i="53"/>
  <c r="O3286" i="53"/>
  <c r="Q3285" i="53"/>
  <c r="P3285" i="53"/>
  <c r="O3285" i="53"/>
  <c r="Q3284" i="53"/>
  <c r="P3284" i="53"/>
  <c r="O3284" i="53"/>
  <c r="Q3283" i="53"/>
  <c r="P3283" i="53"/>
  <c r="O3283" i="53"/>
  <c r="Q3282" i="53"/>
  <c r="P3282" i="53"/>
  <c r="O3282" i="53"/>
  <c r="Q3281" i="53"/>
  <c r="P3281" i="53"/>
  <c r="O3281" i="53"/>
  <c r="Q3280" i="53"/>
  <c r="P3280" i="53"/>
  <c r="O3280" i="53"/>
  <c r="Q3279" i="53"/>
  <c r="P3279" i="53"/>
  <c r="O3279" i="53"/>
  <c r="Q3278" i="53"/>
  <c r="P3278" i="53"/>
  <c r="O3278" i="53"/>
  <c r="Q3277" i="53"/>
  <c r="P3277" i="53"/>
  <c r="O3277" i="53"/>
  <c r="Q3276" i="53"/>
  <c r="P3276" i="53"/>
  <c r="O3276" i="53"/>
  <c r="Q3275" i="53"/>
  <c r="P3275" i="53"/>
  <c r="O3275" i="53"/>
  <c r="Q3274" i="53"/>
  <c r="P3274" i="53"/>
  <c r="O3274" i="53"/>
  <c r="Q3273" i="53"/>
  <c r="P3273" i="53"/>
  <c r="O3273" i="53"/>
  <c r="Q3272" i="53"/>
  <c r="P3272" i="53"/>
  <c r="O3272" i="53"/>
  <c r="Q3271" i="53"/>
  <c r="P3271" i="53"/>
  <c r="O3271" i="53"/>
  <c r="Q3270" i="53"/>
  <c r="P3270" i="53"/>
  <c r="O3270" i="53"/>
  <c r="Q3269" i="53"/>
  <c r="P3269" i="53"/>
  <c r="O3269" i="53"/>
  <c r="Q3268" i="53"/>
  <c r="P3268" i="53"/>
  <c r="O3268" i="53"/>
  <c r="Q3267" i="53"/>
  <c r="P3267" i="53"/>
  <c r="O3267" i="53"/>
  <c r="Q3266" i="53"/>
  <c r="P3266" i="53"/>
  <c r="O3266" i="53"/>
  <c r="Q3265" i="53"/>
  <c r="P3265" i="53"/>
  <c r="O3265" i="53"/>
  <c r="Q3264" i="53"/>
  <c r="P3264" i="53"/>
  <c r="O3264" i="53"/>
  <c r="Q3263" i="53"/>
  <c r="P3263" i="53"/>
  <c r="O3263" i="53"/>
  <c r="Q3262" i="53"/>
  <c r="P3262" i="53"/>
  <c r="O3262" i="53"/>
  <c r="Q3261" i="53"/>
  <c r="P3261" i="53"/>
  <c r="O3261" i="53"/>
  <c r="Q3260" i="53"/>
  <c r="P3260" i="53"/>
  <c r="O3260" i="53"/>
  <c r="Q3259" i="53"/>
  <c r="P3259" i="53"/>
  <c r="O3259" i="53"/>
  <c r="Q3258" i="53"/>
  <c r="P3258" i="53"/>
  <c r="O3258" i="53"/>
  <c r="Q3257" i="53"/>
  <c r="P3257" i="53"/>
  <c r="O3257" i="53"/>
  <c r="Q3256" i="53"/>
  <c r="P3256" i="53"/>
  <c r="O3256" i="53"/>
  <c r="Q3255" i="53"/>
  <c r="P3255" i="53"/>
  <c r="O3255" i="53"/>
  <c r="Q3254" i="53"/>
  <c r="P3254" i="53"/>
  <c r="O3254" i="53"/>
  <c r="Q3253" i="53"/>
  <c r="P3253" i="53"/>
  <c r="O3253" i="53"/>
  <c r="Q3252" i="53"/>
  <c r="P3252" i="53"/>
  <c r="O3252" i="53"/>
  <c r="Q3251" i="53"/>
  <c r="P3251" i="53"/>
  <c r="O3251" i="53"/>
  <c r="Q3250" i="53"/>
  <c r="P3250" i="53"/>
  <c r="O3250" i="53"/>
  <c r="Q3249" i="53"/>
  <c r="P3249" i="53"/>
  <c r="O3249" i="53"/>
  <c r="Q3248" i="53"/>
  <c r="P3248" i="53"/>
  <c r="O3248" i="53"/>
  <c r="Q3247" i="53"/>
  <c r="P3247" i="53"/>
  <c r="O3247" i="53"/>
  <c r="Q3246" i="53"/>
  <c r="P3246" i="53"/>
  <c r="O3246" i="53"/>
  <c r="Q3245" i="53"/>
  <c r="P3245" i="53"/>
  <c r="O3245" i="53"/>
  <c r="Q3244" i="53"/>
  <c r="P3244" i="53"/>
  <c r="O3244" i="53"/>
  <c r="Q3243" i="53"/>
  <c r="P3243" i="53"/>
  <c r="O3243" i="53"/>
  <c r="Q3242" i="53"/>
  <c r="P3242" i="53"/>
  <c r="O3242" i="53"/>
  <c r="Q3241" i="53"/>
  <c r="P3241" i="53"/>
  <c r="O3241" i="53"/>
  <c r="Q3240" i="53"/>
  <c r="P3240" i="53"/>
  <c r="O3240" i="53"/>
  <c r="Q3239" i="53"/>
  <c r="P3239" i="53"/>
  <c r="O3239" i="53"/>
  <c r="Q3238" i="53"/>
  <c r="P3238" i="53"/>
  <c r="O3238" i="53"/>
  <c r="Q3237" i="53"/>
  <c r="P3237" i="53"/>
  <c r="O3237" i="53"/>
  <c r="Q3236" i="53"/>
  <c r="P3236" i="53"/>
  <c r="O3236" i="53"/>
  <c r="Q3235" i="53"/>
  <c r="P3235" i="53"/>
  <c r="O3235" i="53"/>
  <c r="Q3234" i="53"/>
  <c r="P3234" i="53"/>
  <c r="O3234" i="53"/>
  <c r="Q3233" i="53"/>
  <c r="P3233" i="53"/>
  <c r="O3233" i="53"/>
  <c r="Q3232" i="53"/>
  <c r="P3232" i="53"/>
  <c r="O3232" i="53"/>
  <c r="Q3231" i="53"/>
  <c r="P3231" i="53"/>
  <c r="O3231" i="53"/>
  <c r="Q3230" i="53"/>
  <c r="P3230" i="53"/>
  <c r="O3230" i="53"/>
  <c r="Q3229" i="53"/>
  <c r="P3229" i="53"/>
  <c r="O3229" i="53"/>
  <c r="Q3228" i="53"/>
  <c r="P3228" i="53"/>
  <c r="O3228" i="53"/>
  <c r="Q3227" i="53"/>
  <c r="P3227" i="53"/>
  <c r="O3227" i="53"/>
  <c r="Q3226" i="53"/>
  <c r="P3226" i="53"/>
  <c r="O3226" i="53"/>
  <c r="Q3225" i="53"/>
  <c r="P3225" i="53"/>
  <c r="O3225" i="53"/>
  <c r="Q3224" i="53"/>
  <c r="P3224" i="53"/>
  <c r="O3224" i="53"/>
  <c r="Q3223" i="53"/>
  <c r="P3223" i="53"/>
  <c r="O3223" i="53"/>
  <c r="Q3222" i="53"/>
  <c r="P3222" i="53"/>
  <c r="O3222" i="53"/>
  <c r="Q3221" i="53"/>
  <c r="P3221" i="53"/>
  <c r="O3221" i="53"/>
  <c r="Q3220" i="53"/>
  <c r="P3220" i="53"/>
  <c r="O3220" i="53"/>
  <c r="Q3219" i="53"/>
  <c r="P3219" i="53"/>
  <c r="O3219" i="53"/>
  <c r="Q3218" i="53"/>
  <c r="P3218" i="53"/>
  <c r="O3218" i="53"/>
  <c r="Q3217" i="53"/>
  <c r="P3217" i="53"/>
  <c r="O3217" i="53"/>
  <c r="Q3216" i="53"/>
  <c r="P3216" i="53"/>
  <c r="O3216" i="53"/>
  <c r="Q3215" i="53"/>
  <c r="P3215" i="53"/>
  <c r="O3215" i="53"/>
  <c r="Q3214" i="53"/>
  <c r="P3214" i="53"/>
  <c r="O3214" i="53"/>
  <c r="Q3213" i="53"/>
  <c r="P3213" i="53"/>
  <c r="O3213" i="53"/>
  <c r="Q3212" i="53"/>
  <c r="P3212" i="53"/>
  <c r="O3212" i="53"/>
  <c r="Q3211" i="53"/>
  <c r="P3211" i="53"/>
  <c r="O3211" i="53"/>
  <c r="Q3210" i="53"/>
  <c r="P3210" i="53"/>
  <c r="O3210" i="53"/>
  <c r="Q3209" i="53"/>
  <c r="P3209" i="53"/>
  <c r="O3209" i="53"/>
  <c r="Q3208" i="53"/>
  <c r="P3208" i="53"/>
  <c r="O3208" i="53"/>
  <c r="Q3207" i="53"/>
  <c r="P3207" i="53"/>
  <c r="O3207" i="53"/>
  <c r="Q3206" i="53"/>
  <c r="P3206" i="53"/>
  <c r="O3206" i="53"/>
  <c r="Q3205" i="53"/>
  <c r="P3205" i="53"/>
  <c r="O3205" i="53"/>
  <c r="Q3204" i="53"/>
  <c r="P3204" i="53"/>
  <c r="O3204" i="53"/>
  <c r="Q3203" i="53"/>
  <c r="P3203" i="53"/>
  <c r="O3203" i="53"/>
  <c r="Q3202" i="53"/>
  <c r="P3202" i="53"/>
  <c r="O3202" i="53"/>
  <c r="Q3201" i="53"/>
  <c r="P3201" i="53"/>
  <c r="O3201" i="53"/>
  <c r="Q3200" i="53"/>
  <c r="P3200" i="53"/>
  <c r="O3200" i="53"/>
  <c r="Q3199" i="53"/>
  <c r="P3199" i="53"/>
  <c r="O3199" i="53"/>
  <c r="Q3198" i="53"/>
  <c r="P3198" i="53"/>
  <c r="O3198" i="53"/>
  <c r="Q3197" i="53"/>
  <c r="P3197" i="53"/>
  <c r="O3197" i="53"/>
  <c r="Q3196" i="53"/>
  <c r="P3196" i="53"/>
  <c r="O3196" i="53"/>
  <c r="Q3195" i="53"/>
  <c r="P3195" i="53"/>
  <c r="O3195" i="53"/>
  <c r="Q3194" i="53"/>
  <c r="P3194" i="53"/>
  <c r="O3194" i="53"/>
  <c r="Q3193" i="53"/>
  <c r="P3193" i="53"/>
  <c r="O3193" i="53"/>
  <c r="Q3192" i="53"/>
  <c r="P3192" i="53"/>
  <c r="O3192" i="53"/>
  <c r="Q3191" i="53"/>
  <c r="P3191" i="53"/>
  <c r="O3191" i="53"/>
  <c r="Q3190" i="53"/>
  <c r="P3190" i="53"/>
  <c r="O3190" i="53"/>
  <c r="Q3189" i="53"/>
  <c r="P3189" i="53"/>
  <c r="O3189" i="53"/>
  <c r="Q3188" i="53"/>
  <c r="P3188" i="53"/>
  <c r="O3188" i="53"/>
  <c r="Q3187" i="53"/>
  <c r="P3187" i="53"/>
  <c r="O3187" i="53"/>
  <c r="Q3186" i="53"/>
  <c r="P3186" i="53"/>
  <c r="O3186" i="53"/>
  <c r="Q3185" i="53"/>
  <c r="P3185" i="53"/>
  <c r="O3185" i="53"/>
  <c r="Q3184" i="53"/>
  <c r="P3184" i="53"/>
  <c r="O3184" i="53"/>
  <c r="Q3183" i="53"/>
  <c r="P3183" i="53"/>
  <c r="O3183" i="53"/>
  <c r="Q3182" i="53"/>
  <c r="P3182" i="53"/>
  <c r="O3182" i="53"/>
  <c r="Q3181" i="53"/>
  <c r="P3181" i="53"/>
  <c r="O3181" i="53"/>
  <c r="Q3180" i="53"/>
  <c r="P3180" i="53"/>
  <c r="O3180" i="53"/>
  <c r="Q3179" i="53"/>
  <c r="P3179" i="53"/>
  <c r="O3179" i="53"/>
  <c r="Q3178" i="53"/>
  <c r="P3178" i="53"/>
  <c r="O3178" i="53"/>
  <c r="Q3177" i="53"/>
  <c r="P3177" i="53"/>
  <c r="O3177" i="53"/>
  <c r="Q3176" i="53"/>
  <c r="P3176" i="53"/>
  <c r="O3176" i="53"/>
  <c r="Q3175" i="53"/>
  <c r="P3175" i="53"/>
  <c r="O3175" i="53"/>
  <c r="Q3174" i="53"/>
  <c r="P3174" i="53"/>
  <c r="O3174" i="53"/>
  <c r="Q3173" i="53"/>
  <c r="P3173" i="53"/>
  <c r="O3173" i="53"/>
  <c r="Q3172" i="53"/>
  <c r="P3172" i="53"/>
  <c r="O3172" i="53"/>
  <c r="Q3171" i="53"/>
  <c r="P3171" i="53"/>
  <c r="O3171" i="53"/>
  <c r="Q3170" i="53"/>
  <c r="P3170" i="53"/>
  <c r="O3170" i="53"/>
  <c r="Q3169" i="53"/>
  <c r="P3169" i="53"/>
  <c r="O3169" i="53"/>
  <c r="Q3168" i="53"/>
  <c r="P3168" i="53"/>
  <c r="O3168" i="53"/>
  <c r="Q3167" i="53"/>
  <c r="P3167" i="53"/>
  <c r="O3167" i="53"/>
  <c r="Q3166" i="53"/>
  <c r="P3166" i="53"/>
  <c r="O3166" i="53"/>
  <c r="Q3165" i="53"/>
  <c r="P3165" i="53"/>
  <c r="O3165" i="53"/>
  <c r="Q3164" i="53"/>
  <c r="P3164" i="53"/>
  <c r="O3164" i="53"/>
  <c r="Q3163" i="53"/>
  <c r="P3163" i="53"/>
  <c r="O3163" i="53"/>
  <c r="Q3162" i="53"/>
  <c r="P3162" i="53"/>
  <c r="O3162" i="53"/>
  <c r="Q3161" i="53"/>
  <c r="P3161" i="53"/>
  <c r="O3161" i="53"/>
  <c r="Q3160" i="53"/>
  <c r="P3160" i="53"/>
  <c r="O3160" i="53"/>
  <c r="Q3159" i="53"/>
  <c r="P3159" i="53"/>
  <c r="O3159" i="53"/>
  <c r="Q3158" i="53"/>
  <c r="P3158" i="53"/>
  <c r="O3158" i="53"/>
  <c r="Q3157" i="53"/>
  <c r="P3157" i="53"/>
  <c r="O3157" i="53"/>
  <c r="Q3156" i="53"/>
  <c r="P3156" i="53"/>
  <c r="O3156" i="53"/>
  <c r="Q3155" i="53"/>
  <c r="P3155" i="53"/>
  <c r="O3155" i="53"/>
  <c r="Q3154" i="53"/>
  <c r="P3154" i="53"/>
  <c r="O3154" i="53"/>
  <c r="Q3153" i="53"/>
  <c r="P3153" i="53"/>
  <c r="O3153" i="53"/>
  <c r="Q3152" i="53"/>
  <c r="P3152" i="53"/>
  <c r="O3152" i="53"/>
  <c r="Q3151" i="53"/>
  <c r="P3151" i="53"/>
  <c r="O3151" i="53"/>
  <c r="Q3150" i="53"/>
  <c r="P3150" i="53"/>
  <c r="O3150" i="53"/>
  <c r="Q3149" i="53"/>
  <c r="P3149" i="53"/>
  <c r="O3149" i="53"/>
  <c r="Q3148" i="53"/>
  <c r="P3148" i="53"/>
  <c r="O3148" i="53"/>
  <c r="Q3147" i="53"/>
  <c r="P3147" i="53"/>
  <c r="O3147" i="53"/>
  <c r="Q3146" i="53"/>
  <c r="P3146" i="53"/>
  <c r="O3146" i="53"/>
  <c r="Q3145" i="53"/>
  <c r="P3145" i="53"/>
  <c r="O3145" i="53"/>
  <c r="Q3144" i="53"/>
  <c r="P3144" i="53"/>
  <c r="O3144" i="53"/>
  <c r="Q3143" i="53"/>
  <c r="P3143" i="53"/>
  <c r="O3143" i="53"/>
  <c r="Q3142" i="53"/>
  <c r="P3142" i="53"/>
  <c r="O3142" i="53"/>
  <c r="Q3141" i="53"/>
  <c r="P3141" i="53"/>
  <c r="O3141" i="53"/>
  <c r="Q3140" i="53"/>
  <c r="P3140" i="53"/>
  <c r="O3140" i="53"/>
  <c r="Q3139" i="53"/>
  <c r="P3139" i="53"/>
  <c r="O3139" i="53"/>
  <c r="Q3138" i="53"/>
  <c r="P3138" i="53"/>
  <c r="O3138" i="53"/>
  <c r="Q3137" i="53"/>
  <c r="P3137" i="53"/>
  <c r="O3137" i="53"/>
  <c r="Q3136" i="53"/>
  <c r="P3136" i="53"/>
  <c r="O3136" i="53"/>
  <c r="Q3135" i="53"/>
  <c r="P3135" i="53"/>
  <c r="O3135" i="53"/>
  <c r="Q3134" i="53"/>
  <c r="P3134" i="53"/>
  <c r="O3134" i="53"/>
  <c r="Q3133" i="53"/>
  <c r="P3133" i="53"/>
  <c r="O3133" i="53"/>
  <c r="Q3132" i="53"/>
  <c r="P3132" i="53"/>
  <c r="O3132" i="53"/>
  <c r="Q3131" i="53"/>
  <c r="P3131" i="53"/>
  <c r="O3131" i="53"/>
  <c r="Q3130" i="53"/>
  <c r="P3130" i="53"/>
  <c r="O3130" i="53"/>
  <c r="Q3129" i="53"/>
  <c r="P3129" i="53"/>
  <c r="O3129" i="53"/>
  <c r="Q3128" i="53"/>
  <c r="P3128" i="53"/>
  <c r="O3128" i="53"/>
  <c r="Q3127" i="53"/>
  <c r="P3127" i="53"/>
  <c r="O3127" i="53"/>
  <c r="Q3126" i="53"/>
  <c r="P3126" i="53"/>
  <c r="O3126" i="53"/>
  <c r="Q3125" i="53"/>
  <c r="P3125" i="53"/>
  <c r="O3125" i="53"/>
  <c r="Q3124" i="53"/>
  <c r="P3124" i="53"/>
  <c r="O3124" i="53"/>
  <c r="Q3123" i="53"/>
  <c r="P3123" i="53"/>
  <c r="O3123" i="53"/>
  <c r="Q3122" i="53"/>
  <c r="P3122" i="53"/>
  <c r="O3122" i="53"/>
  <c r="Q3121" i="53"/>
  <c r="P3121" i="53"/>
  <c r="O3121" i="53"/>
  <c r="Q3120" i="53"/>
  <c r="P3120" i="53"/>
  <c r="O3120" i="53"/>
  <c r="Q3119" i="53"/>
  <c r="P3119" i="53"/>
  <c r="O3119" i="53"/>
  <c r="Q3118" i="53"/>
  <c r="P3118" i="53"/>
  <c r="O3118" i="53"/>
  <c r="Q3117" i="53"/>
  <c r="P3117" i="53"/>
  <c r="O3117" i="53"/>
  <c r="Q3116" i="53"/>
  <c r="P3116" i="53"/>
  <c r="O3116" i="53"/>
  <c r="Q3115" i="53"/>
  <c r="P3115" i="53"/>
  <c r="O3115" i="53"/>
  <c r="Q3114" i="53"/>
  <c r="P3114" i="53"/>
  <c r="O3114" i="53"/>
  <c r="Q3113" i="53"/>
  <c r="P3113" i="53"/>
  <c r="O3113" i="53"/>
  <c r="Q3112" i="53"/>
  <c r="P3112" i="53"/>
  <c r="O3112" i="53"/>
  <c r="Q3111" i="53"/>
  <c r="P3111" i="53"/>
  <c r="O3111" i="53"/>
  <c r="Q3110" i="53"/>
  <c r="P3110" i="53"/>
  <c r="O3110" i="53"/>
  <c r="Q3109" i="53"/>
  <c r="P3109" i="53"/>
  <c r="O3109" i="53"/>
  <c r="Q3108" i="53"/>
  <c r="P3108" i="53"/>
  <c r="O3108" i="53"/>
  <c r="Q3107" i="53"/>
  <c r="P3107" i="53"/>
  <c r="O3107" i="53"/>
  <c r="Q3106" i="53"/>
  <c r="P3106" i="53"/>
  <c r="O3106" i="53"/>
  <c r="Q3105" i="53"/>
  <c r="P3105" i="53"/>
  <c r="O3105" i="53"/>
  <c r="Q3104" i="53"/>
  <c r="P3104" i="53"/>
  <c r="O3104" i="53"/>
  <c r="Q3103" i="53"/>
  <c r="P3103" i="53"/>
  <c r="O3103" i="53"/>
  <c r="Q3102" i="53"/>
  <c r="P3102" i="53"/>
  <c r="O3102" i="53"/>
  <c r="Q3101" i="53"/>
  <c r="P3101" i="53"/>
  <c r="O3101" i="53"/>
  <c r="Q3100" i="53"/>
  <c r="P3100" i="53"/>
  <c r="O3100" i="53"/>
  <c r="Q3099" i="53"/>
  <c r="P3099" i="53"/>
  <c r="O3099" i="53"/>
  <c r="Q3098" i="53"/>
  <c r="P3098" i="53"/>
  <c r="O3098" i="53"/>
  <c r="Q3097" i="53"/>
  <c r="P3097" i="53"/>
  <c r="O3097" i="53"/>
  <c r="Q3096" i="53"/>
  <c r="P3096" i="53"/>
  <c r="O3096" i="53"/>
  <c r="Q3095" i="53"/>
  <c r="P3095" i="53"/>
  <c r="O3095" i="53"/>
  <c r="Q3094" i="53"/>
  <c r="P3094" i="53"/>
  <c r="O3094" i="53"/>
  <c r="Q3093" i="53"/>
  <c r="P3093" i="53"/>
  <c r="O3093" i="53"/>
  <c r="Q3092" i="53"/>
  <c r="P3092" i="53"/>
  <c r="O3092" i="53"/>
  <c r="Q3091" i="53"/>
  <c r="P3091" i="53"/>
  <c r="O3091" i="53"/>
  <c r="Q3090" i="53"/>
  <c r="P3090" i="53"/>
  <c r="O3090" i="53"/>
  <c r="Q3089" i="53"/>
  <c r="P3089" i="53"/>
  <c r="O3089" i="53"/>
  <c r="Q3088" i="53"/>
  <c r="P3088" i="53"/>
  <c r="O3088" i="53"/>
  <c r="Q3087" i="53"/>
  <c r="P3087" i="53"/>
  <c r="O3087" i="53"/>
  <c r="Q3086" i="53"/>
  <c r="P3086" i="53"/>
  <c r="O3086" i="53"/>
  <c r="Q3085" i="53"/>
  <c r="P3085" i="53"/>
  <c r="O3085" i="53"/>
  <c r="Q3084" i="53"/>
  <c r="P3084" i="53"/>
  <c r="O3084" i="53"/>
  <c r="Q3083" i="53"/>
  <c r="P3083" i="53"/>
  <c r="O3083" i="53"/>
  <c r="Q3082" i="53"/>
  <c r="P3082" i="53"/>
  <c r="O3082" i="53"/>
  <c r="Q3081" i="53"/>
  <c r="P3081" i="53"/>
  <c r="O3081" i="53"/>
  <c r="Q3080" i="53"/>
  <c r="P3080" i="53"/>
  <c r="O3080" i="53"/>
  <c r="Q3079" i="53"/>
  <c r="P3079" i="53"/>
  <c r="O3079" i="53"/>
  <c r="Q3078" i="53"/>
  <c r="P3078" i="53"/>
  <c r="O3078" i="53"/>
  <c r="Q3077" i="53"/>
  <c r="P3077" i="53"/>
  <c r="O3077" i="53"/>
  <c r="Q3076" i="53"/>
  <c r="P3076" i="53"/>
  <c r="O3076" i="53"/>
  <c r="Q3075" i="53"/>
  <c r="P3075" i="53"/>
  <c r="O3075" i="53"/>
  <c r="Q3074" i="53"/>
  <c r="P3074" i="53"/>
  <c r="O3074" i="53"/>
  <c r="Q3073" i="53"/>
  <c r="P3073" i="53"/>
  <c r="O3073" i="53"/>
  <c r="Q3072" i="53"/>
  <c r="P3072" i="53"/>
  <c r="O3072" i="53"/>
  <c r="Q3071" i="53"/>
  <c r="P3071" i="53"/>
  <c r="O3071" i="53"/>
  <c r="Q3070" i="53"/>
  <c r="P3070" i="53"/>
  <c r="O3070" i="53"/>
  <c r="Q3069" i="53"/>
  <c r="P3069" i="53"/>
  <c r="O3069" i="53"/>
  <c r="Q3068" i="53"/>
  <c r="P3068" i="53"/>
  <c r="O3068" i="53"/>
  <c r="Q3067" i="53"/>
  <c r="P3067" i="53"/>
  <c r="O3067" i="53"/>
  <c r="Q3066" i="53"/>
  <c r="P3066" i="53"/>
  <c r="O3066" i="53"/>
  <c r="Q3065" i="53"/>
  <c r="P3065" i="53"/>
  <c r="O3065" i="53"/>
  <c r="Q3064" i="53"/>
  <c r="P3064" i="53"/>
  <c r="O3064" i="53"/>
  <c r="Q3063" i="53"/>
  <c r="P3063" i="53"/>
  <c r="O3063" i="53"/>
  <c r="Q3062" i="53"/>
  <c r="P3062" i="53"/>
  <c r="O3062" i="53"/>
  <c r="Q3061" i="53"/>
  <c r="P3061" i="53"/>
  <c r="O3061" i="53"/>
  <c r="Q3060" i="53"/>
  <c r="P3060" i="53"/>
  <c r="O3060" i="53"/>
  <c r="Q3059" i="53"/>
  <c r="P3059" i="53"/>
  <c r="O3059" i="53"/>
  <c r="Q3058" i="53"/>
  <c r="P3058" i="53"/>
  <c r="O3058" i="53"/>
  <c r="Q3057" i="53"/>
  <c r="P3057" i="53"/>
  <c r="O3057" i="53"/>
  <c r="Q3056" i="53"/>
  <c r="P3056" i="53"/>
  <c r="O3056" i="53"/>
  <c r="Q3055" i="53"/>
  <c r="P3055" i="53"/>
  <c r="O3055" i="53"/>
  <c r="Q3054" i="53"/>
  <c r="P3054" i="53"/>
  <c r="O3054" i="53"/>
  <c r="Q3053" i="53"/>
  <c r="P3053" i="53"/>
  <c r="O3053" i="53"/>
  <c r="Q3052" i="53"/>
  <c r="P3052" i="53"/>
  <c r="O3052" i="53"/>
  <c r="Q3051" i="53"/>
  <c r="P3051" i="53"/>
  <c r="O3051" i="53"/>
  <c r="Q3050" i="53"/>
  <c r="P3050" i="53"/>
  <c r="O3050" i="53"/>
  <c r="Q3049" i="53"/>
  <c r="P3049" i="53"/>
  <c r="O3049" i="53"/>
  <c r="Q3048" i="53"/>
  <c r="P3048" i="53"/>
  <c r="O3048" i="53"/>
  <c r="Q3047" i="53"/>
  <c r="P3047" i="53"/>
  <c r="O3047" i="53"/>
  <c r="Q3046" i="53"/>
  <c r="P3046" i="53"/>
  <c r="O3046" i="53"/>
  <c r="Q3045" i="53"/>
  <c r="P3045" i="53"/>
  <c r="O3045" i="53"/>
  <c r="Q3044" i="53"/>
  <c r="P3044" i="53"/>
  <c r="O3044" i="53"/>
  <c r="Q3043" i="53"/>
  <c r="P3043" i="53"/>
  <c r="O3043" i="53"/>
  <c r="Q3042" i="53"/>
  <c r="P3042" i="53"/>
  <c r="O3042" i="53"/>
  <c r="Q3041" i="53"/>
  <c r="P3041" i="53"/>
  <c r="O3041" i="53"/>
  <c r="Q3040" i="53"/>
  <c r="P3040" i="53"/>
  <c r="O3040" i="53"/>
  <c r="Q3039" i="53"/>
  <c r="P3039" i="53"/>
  <c r="O3039" i="53"/>
  <c r="Q3038" i="53"/>
  <c r="P3038" i="53"/>
  <c r="O3038" i="53"/>
  <c r="Q3037" i="53"/>
  <c r="P3037" i="53"/>
  <c r="O3037" i="53"/>
  <c r="Q3036" i="53"/>
  <c r="P3036" i="53"/>
  <c r="O3036" i="53"/>
  <c r="Q3035" i="53"/>
  <c r="P3035" i="53"/>
  <c r="O3035" i="53"/>
  <c r="Q3034" i="53"/>
  <c r="P3034" i="53"/>
  <c r="O3034" i="53"/>
  <c r="Q3033" i="53"/>
  <c r="P3033" i="53"/>
  <c r="O3033" i="53"/>
  <c r="Q3032" i="53"/>
  <c r="P3032" i="53"/>
  <c r="O3032" i="53"/>
  <c r="Q3031" i="53"/>
  <c r="P3031" i="53"/>
  <c r="O3031" i="53"/>
  <c r="Q3030" i="53"/>
  <c r="P3030" i="53"/>
  <c r="O3030" i="53"/>
  <c r="Q3029" i="53"/>
  <c r="P3029" i="53"/>
  <c r="O3029" i="53"/>
  <c r="Q3028" i="53"/>
  <c r="P3028" i="53"/>
  <c r="O3028" i="53"/>
  <c r="Q3027" i="53"/>
  <c r="P3027" i="53"/>
  <c r="O3027" i="53"/>
  <c r="Q3026" i="53"/>
  <c r="P3026" i="53"/>
  <c r="O3026" i="53"/>
  <c r="Q3025" i="53"/>
  <c r="P3025" i="53"/>
  <c r="O3025" i="53"/>
  <c r="Q3024" i="53"/>
  <c r="P3024" i="53"/>
  <c r="O3024" i="53"/>
  <c r="Q3023" i="53"/>
  <c r="P3023" i="53"/>
  <c r="O3023" i="53"/>
  <c r="Q3022" i="53"/>
  <c r="P3022" i="53"/>
  <c r="O3022" i="53"/>
  <c r="Q3021" i="53"/>
  <c r="P3021" i="53"/>
  <c r="O3021" i="53"/>
  <c r="Q3020" i="53"/>
  <c r="P3020" i="53"/>
  <c r="O3020" i="53"/>
  <c r="Q3019" i="53"/>
  <c r="P3019" i="53"/>
  <c r="O3019" i="53"/>
  <c r="Q3018" i="53"/>
  <c r="P3018" i="53"/>
  <c r="O3018" i="53"/>
  <c r="Q3017" i="53"/>
  <c r="P3017" i="53"/>
  <c r="O3017" i="53"/>
  <c r="Q3016" i="53"/>
  <c r="P3016" i="53"/>
  <c r="O3016" i="53"/>
  <c r="Q3015" i="53"/>
  <c r="P3015" i="53"/>
  <c r="O3015" i="53"/>
  <c r="Q3014" i="53"/>
  <c r="P3014" i="53"/>
  <c r="O3014" i="53"/>
  <c r="Q3013" i="53"/>
  <c r="P3013" i="53"/>
  <c r="O3013" i="53"/>
  <c r="Q3012" i="53"/>
  <c r="P3012" i="53"/>
  <c r="O3012" i="53"/>
  <c r="Q3011" i="53"/>
  <c r="P3011" i="53"/>
  <c r="O3011" i="53"/>
  <c r="Q3010" i="53"/>
  <c r="P3010" i="53"/>
  <c r="O3010" i="53"/>
  <c r="Q3009" i="53"/>
  <c r="P3009" i="53"/>
  <c r="O3009" i="53"/>
  <c r="Q3008" i="53"/>
  <c r="P3008" i="53"/>
  <c r="O3008" i="53"/>
  <c r="Q3007" i="53"/>
  <c r="P3007" i="53"/>
  <c r="O3007" i="53"/>
  <c r="Q3006" i="53"/>
  <c r="P3006" i="53"/>
  <c r="O3006" i="53"/>
  <c r="Q3005" i="53"/>
  <c r="P3005" i="53"/>
  <c r="O3005" i="53"/>
  <c r="Q3004" i="53"/>
  <c r="P3004" i="53"/>
  <c r="O3004" i="53"/>
  <c r="Q3003" i="53"/>
  <c r="P3003" i="53"/>
  <c r="O3003" i="53"/>
  <c r="Q3002" i="53"/>
  <c r="P3002" i="53"/>
  <c r="O3002" i="53"/>
  <c r="Q3001" i="53"/>
  <c r="P3001" i="53"/>
  <c r="O3001" i="53"/>
  <c r="Q3000" i="53"/>
  <c r="P3000" i="53"/>
  <c r="O3000" i="53"/>
  <c r="Q2999" i="53"/>
  <c r="P2999" i="53"/>
  <c r="O2999" i="53"/>
  <c r="Q2998" i="53"/>
  <c r="P2998" i="53"/>
  <c r="O2998" i="53"/>
  <c r="Q2997" i="53"/>
  <c r="P2997" i="53"/>
  <c r="O2997" i="53"/>
  <c r="Q2996" i="53"/>
  <c r="P2996" i="53"/>
  <c r="O2996" i="53"/>
  <c r="Q2995" i="53"/>
  <c r="P2995" i="53"/>
  <c r="O2995" i="53"/>
  <c r="Q2994" i="53"/>
  <c r="P2994" i="53"/>
  <c r="O2994" i="53"/>
  <c r="Q2993" i="53"/>
  <c r="P2993" i="53"/>
  <c r="O2993" i="53"/>
  <c r="Q2992" i="53"/>
  <c r="P2992" i="53"/>
  <c r="O2992" i="53"/>
  <c r="Q2991" i="53"/>
  <c r="P2991" i="53"/>
  <c r="O2991" i="53"/>
  <c r="Q2990" i="53"/>
  <c r="P2990" i="53"/>
  <c r="O2990" i="53"/>
  <c r="Q2989" i="53"/>
  <c r="P2989" i="53"/>
  <c r="O2989" i="53"/>
  <c r="Q2988" i="53"/>
  <c r="P2988" i="53"/>
  <c r="O2988" i="53"/>
  <c r="Q2987" i="53"/>
  <c r="P2987" i="53"/>
  <c r="O2987" i="53"/>
  <c r="Q2986" i="53"/>
  <c r="P2986" i="53"/>
  <c r="O2986" i="53"/>
  <c r="Q2985" i="53"/>
  <c r="P2985" i="53"/>
  <c r="O2985" i="53"/>
  <c r="Q2984" i="53"/>
  <c r="P2984" i="53"/>
  <c r="O2984" i="53"/>
  <c r="Q2983" i="53"/>
  <c r="P2983" i="53"/>
  <c r="O2983" i="53"/>
  <c r="Q2982" i="53"/>
  <c r="P2982" i="53"/>
  <c r="O2982" i="53"/>
  <c r="Q2981" i="53"/>
  <c r="P2981" i="53"/>
  <c r="O2981" i="53"/>
  <c r="Q2980" i="53"/>
  <c r="P2980" i="53"/>
  <c r="O2980" i="53"/>
  <c r="Q2979" i="53"/>
  <c r="P2979" i="53"/>
  <c r="O2979" i="53"/>
  <c r="Q2978" i="53"/>
  <c r="P2978" i="53"/>
  <c r="O2978" i="53"/>
  <c r="Q2977" i="53"/>
  <c r="P2977" i="53"/>
  <c r="O2977" i="53"/>
  <c r="Q2976" i="53"/>
  <c r="P2976" i="53"/>
  <c r="O2976" i="53"/>
  <c r="Q2975" i="53"/>
  <c r="P2975" i="53"/>
  <c r="O2975" i="53"/>
  <c r="Q2974" i="53"/>
  <c r="P2974" i="53"/>
  <c r="O2974" i="53"/>
  <c r="Q2973" i="53"/>
  <c r="P2973" i="53"/>
  <c r="O2973" i="53"/>
  <c r="Q2972" i="53"/>
  <c r="P2972" i="53"/>
  <c r="O2972" i="53"/>
  <c r="Q2971" i="53"/>
  <c r="P2971" i="53"/>
  <c r="O2971" i="53"/>
  <c r="Q2970" i="53"/>
  <c r="P2970" i="53"/>
  <c r="O2970" i="53"/>
  <c r="Q2969" i="53"/>
  <c r="P2969" i="53"/>
  <c r="O2969" i="53"/>
  <c r="Q2968" i="53"/>
  <c r="P2968" i="53"/>
  <c r="O2968" i="53"/>
  <c r="Q2967" i="53"/>
  <c r="P2967" i="53"/>
  <c r="O2967" i="53"/>
  <c r="Q2966" i="53"/>
  <c r="P2966" i="53"/>
  <c r="O2966" i="53"/>
  <c r="Q2965" i="53"/>
  <c r="P2965" i="53"/>
  <c r="O2965" i="53"/>
  <c r="Q2964" i="53"/>
  <c r="P2964" i="53"/>
  <c r="O2964" i="53"/>
  <c r="Q2963" i="53"/>
  <c r="P2963" i="53"/>
  <c r="O2963" i="53"/>
  <c r="Q2962" i="53"/>
  <c r="P2962" i="53"/>
  <c r="O2962" i="53"/>
  <c r="Q2961" i="53"/>
  <c r="P2961" i="53"/>
  <c r="O2961" i="53"/>
  <c r="Q2960" i="53"/>
  <c r="P2960" i="53"/>
  <c r="O2960" i="53"/>
  <c r="Q2959" i="53"/>
  <c r="P2959" i="53"/>
  <c r="O2959" i="53"/>
  <c r="Q2958" i="53"/>
  <c r="P2958" i="53"/>
  <c r="O2958" i="53"/>
  <c r="Q2957" i="53"/>
  <c r="P2957" i="53"/>
  <c r="O2957" i="53"/>
  <c r="Q2956" i="53"/>
  <c r="P2956" i="53"/>
  <c r="O2956" i="53"/>
  <c r="Q2955" i="53"/>
  <c r="P2955" i="53"/>
  <c r="O2955" i="53"/>
  <c r="Q2954" i="53"/>
  <c r="P2954" i="53"/>
  <c r="O2954" i="53"/>
  <c r="Q2953" i="53"/>
  <c r="P2953" i="53"/>
  <c r="O2953" i="53"/>
  <c r="Q2952" i="53"/>
  <c r="P2952" i="53"/>
  <c r="O2952" i="53"/>
  <c r="Q2951" i="53"/>
  <c r="P2951" i="53"/>
  <c r="O2951" i="53"/>
  <c r="Q2950" i="53"/>
  <c r="P2950" i="53"/>
  <c r="O2950" i="53"/>
  <c r="Q2949" i="53"/>
  <c r="P2949" i="53"/>
  <c r="O2949" i="53"/>
  <c r="Q2948" i="53"/>
  <c r="P2948" i="53"/>
  <c r="O2948" i="53"/>
  <c r="Q2947" i="53"/>
  <c r="P2947" i="53"/>
  <c r="O2947" i="53"/>
  <c r="Q2946" i="53"/>
  <c r="P2946" i="53"/>
  <c r="O2946" i="53"/>
  <c r="Q2945" i="53"/>
  <c r="P2945" i="53"/>
  <c r="O2945" i="53"/>
  <c r="Q2944" i="53"/>
  <c r="P2944" i="53"/>
  <c r="O2944" i="53"/>
  <c r="Q2943" i="53"/>
  <c r="P2943" i="53"/>
  <c r="O2943" i="53"/>
  <c r="Q2942" i="53"/>
  <c r="P2942" i="53"/>
  <c r="O2942" i="53"/>
  <c r="Q2941" i="53"/>
  <c r="P2941" i="53"/>
  <c r="O2941" i="53"/>
  <c r="Q2940" i="53"/>
  <c r="P2940" i="53"/>
  <c r="O2940" i="53"/>
  <c r="Q2939" i="53"/>
  <c r="P2939" i="53"/>
  <c r="O2939" i="53"/>
  <c r="Q2938" i="53"/>
  <c r="P2938" i="53"/>
  <c r="O2938" i="53"/>
  <c r="Q2937" i="53"/>
  <c r="P2937" i="53"/>
  <c r="O2937" i="53"/>
  <c r="Q2936" i="53"/>
  <c r="P2936" i="53"/>
  <c r="O2936" i="53"/>
  <c r="Q2935" i="53"/>
  <c r="P2935" i="53"/>
  <c r="O2935" i="53"/>
  <c r="Q2934" i="53"/>
  <c r="P2934" i="53"/>
  <c r="O2934" i="53"/>
  <c r="Q2933" i="53"/>
  <c r="P2933" i="53"/>
  <c r="O2933" i="53"/>
  <c r="Q2932" i="53"/>
  <c r="P2932" i="53"/>
  <c r="O2932" i="53"/>
  <c r="Q2931" i="53"/>
  <c r="P2931" i="53"/>
  <c r="O2931" i="53"/>
  <c r="Q2930" i="53"/>
  <c r="P2930" i="53"/>
  <c r="O2930" i="53"/>
  <c r="Q2929" i="53"/>
  <c r="P2929" i="53"/>
  <c r="O2929" i="53"/>
  <c r="Q2928" i="53"/>
  <c r="P2928" i="53"/>
  <c r="O2928" i="53"/>
  <c r="Q2927" i="53"/>
  <c r="P2927" i="53"/>
  <c r="O2927" i="53"/>
  <c r="Q2926" i="53"/>
  <c r="P2926" i="53"/>
  <c r="O2926" i="53"/>
  <c r="Q2925" i="53"/>
  <c r="P2925" i="53"/>
  <c r="O2925" i="53"/>
  <c r="Q2924" i="53"/>
  <c r="P2924" i="53"/>
  <c r="O2924" i="53"/>
  <c r="Q2923" i="53"/>
  <c r="P2923" i="53"/>
  <c r="O2923" i="53"/>
  <c r="Q2922" i="53"/>
  <c r="P2922" i="53"/>
  <c r="O2922" i="53"/>
  <c r="Q2921" i="53"/>
  <c r="P2921" i="53"/>
  <c r="O2921" i="53"/>
  <c r="Q2920" i="53"/>
  <c r="P2920" i="53"/>
  <c r="O2920" i="53"/>
  <c r="Q2919" i="53"/>
  <c r="P2919" i="53"/>
  <c r="O2919" i="53"/>
  <c r="Q2918" i="53"/>
  <c r="P2918" i="53"/>
  <c r="O2918" i="53"/>
  <c r="Q2917" i="53"/>
  <c r="P2917" i="53"/>
  <c r="O2917" i="53"/>
  <c r="Q2916" i="53"/>
  <c r="P2916" i="53"/>
  <c r="O2916" i="53"/>
  <c r="Q2915" i="53"/>
  <c r="P2915" i="53"/>
  <c r="O2915" i="53"/>
  <c r="Q2914" i="53"/>
  <c r="P2914" i="53"/>
  <c r="O2914" i="53"/>
  <c r="Q2913" i="53"/>
  <c r="P2913" i="53"/>
  <c r="O2913" i="53"/>
  <c r="Q2912" i="53"/>
  <c r="P2912" i="53"/>
  <c r="O2912" i="53"/>
  <c r="Q2911" i="53"/>
  <c r="P2911" i="53"/>
  <c r="O2911" i="53"/>
  <c r="Q2910" i="53"/>
  <c r="P2910" i="53"/>
  <c r="O2910" i="53"/>
  <c r="Q2909" i="53"/>
  <c r="P2909" i="53"/>
  <c r="O2909" i="53"/>
  <c r="Q2908" i="53"/>
  <c r="P2908" i="53"/>
  <c r="O2908" i="53"/>
  <c r="Q2907" i="53"/>
  <c r="P2907" i="53"/>
  <c r="O2907" i="53"/>
  <c r="Q2906" i="53"/>
  <c r="P2906" i="53"/>
  <c r="O2906" i="53"/>
  <c r="Q2905" i="53"/>
  <c r="P2905" i="53"/>
  <c r="O2905" i="53"/>
  <c r="Q2904" i="53"/>
  <c r="P2904" i="53"/>
  <c r="O2904" i="53"/>
  <c r="Q2903" i="53"/>
  <c r="P2903" i="53"/>
  <c r="O2903" i="53"/>
  <c r="Q2902" i="53"/>
  <c r="P2902" i="53"/>
  <c r="O2902" i="53"/>
  <c r="Q2901" i="53"/>
  <c r="P2901" i="53"/>
  <c r="O2901" i="53"/>
  <c r="Q2900" i="53"/>
  <c r="P2900" i="53"/>
  <c r="O2900" i="53"/>
  <c r="Q2899" i="53"/>
  <c r="P2899" i="53"/>
  <c r="O2899" i="53"/>
  <c r="Q2898" i="53"/>
  <c r="P2898" i="53"/>
  <c r="O2898" i="53"/>
  <c r="Q2897" i="53"/>
  <c r="P2897" i="53"/>
  <c r="O2897" i="53"/>
  <c r="Q2896" i="53"/>
  <c r="P2896" i="53"/>
  <c r="O2896" i="53"/>
  <c r="Q2895" i="53"/>
  <c r="P2895" i="53"/>
  <c r="O2895" i="53"/>
  <c r="Q2894" i="53"/>
  <c r="P2894" i="53"/>
  <c r="O2894" i="53"/>
  <c r="Q2893" i="53"/>
  <c r="P2893" i="53"/>
  <c r="O2893" i="53"/>
  <c r="Q2892" i="53"/>
  <c r="P2892" i="53"/>
  <c r="O2892" i="53"/>
  <c r="Q2891" i="53"/>
  <c r="P2891" i="53"/>
  <c r="O2891" i="53"/>
  <c r="Q2890" i="53"/>
  <c r="P2890" i="53"/>
  <c r="O2890" i="53"/>
  <c r="Q2889" i="53"/>
  <c r="P2889" i="53"/>
  <c r="O2889" i="53"/>
  <c r="Q2888" i="53"/>
  <c r="P2888" i="53"/>
  <c r="O2888" i="53"/>
  <c r="Q2887" i="53"/>
  <c r="P2887" i="53"/>
  <c r="O2887" i="53"/>
  <c r="Q2886" i="53"/>
  <c r="P2886" i="53"/>
  <c r="O2886" i="53"/>
  <c r="Q2885" i="53"/>
  <c r="P2885" i="53"/>
  <c r="O2885" i="53"/>
  <c r="Q2884" i="53"/>
  <c r="P2884" i="53"/>
  <c r="O2884" i="53"/>
  <c r="Q2883" i="53"/>
  <c r="P2883" i="53"/>
  <c r="O2883" i="53"/>
  <c r="Q2882" i="53"/>
  <c r="P2882" i="53"/>
  <c r="O2882" i="53"/>
  <c r="Q2881" i="53"/>
  <c r="P2881" i="53"/>
  <c r="O2881" i="53"/>
  <c r="Q2880" i="53"/>
  <c r="P2880" i="53"/>
  <c r="O2880" i="53"/>
  <c r="Q2879" i="53"/>
  <c r="P2879" i="53"/>
  <c r="O2879" i="53"/>
  <c r="Q2878" i="53"/>
  <c r="P2878" i="53"/>
  <c r="O2878" i="53"/>
  <c r="Q2877" i="53"/>
  <c r="P2877" i="53"/>
  <c r="O2877" i="53"/>
  <c r="Q2876" i="53"/>
  <c r="P2876" i="53"/>
  <c r="O2876" i="53"/>
  <c r="Q2875" i="53"/>
  <c r="P2875" i="53"/>
  <c r="O2875" i="53"/>
  <c r="Q2874" i="53"/>
  <c r="P2874" i="53"/>
  <c r="O2874" i="53"/>
  <c r="Q2873" i="53"/>
  <c r="P2873" i="53"/>
  <c r="O2873" i="53"/>
  <c r="Q2872" i="53"/>
  <c r="P2872" i="53"/>
  <c r="O2872" i="53"/>
  <c r="Q2871" i="53"/>
  <c r="P2871" i="53"/>
  <c r="O2871" i="53"/>
  <c r="Q2870" i="53"/>
  <c r="P2870" i="53"/>
  <c r="O2870" i="53"/>
  <c r="Q2869" i="53"/>
  <c r="P2869" i="53"/>
  <c r="O2869" i="53"/>
  <c r="Q2868" i="53"/>
  <c r="P2868" i="53"/>
  <c r="O2868" i="53"/>
  <c r="Q2867" i="53"/>
  <c r="P2867" i="53"/>
  <c r="O2867" i="53"/>
  <c r="Q2866" i="53"/>
  <c r="P2866" i="53"/>
  <c r="O2866" i="53"/>
  <c r="Q2865" i="53"/>
  <c r="P2865" i="53"/>
  <c r="O2865" i="53"/>
  <c r="Q2864" i="53"/>
  <c r="P2864" i="53"/>
  <c r="O2864" i="53"/>
  <c r="Q2863" i="53"/>
  <c r="P2863" i="53"/>
  <c r="O2863" i="53"/>
  <c r="Q2862" i="53"/>
  <c r="P2862" i="53"/>
  <c r="O2862" i="53"/>
  <c r="Q2861" i="53"/>
  <c r="P2861" i="53"/>
  <c r="O2861" i="53"/>
  <c r="Q2860" i="53"/>
  <c r="P2860" i="53"/>
  <c r="O2860" i="53"/>
  <c r="Q2859" i="53"/>
  <c r="P2859" i="53"/>
  <c r="O2859" i="53"/>
  <c r="Q2858" i="53"/>
  <c r="P2858" i="53"/>
  <c r="O2858" i="53"/>
  <c r="Q2857" i="53"/>
  <c r="P2857" i="53"/>
  <c r="O2857" i="53"/>
  <c r="Q2856" i="53"/>
  <c r="P2856" i="53"/>
  <c r="O2856" i="53"/>
  <c r="Q2855" i="53"/>
  <c r="P2855" i="53"/>
  <c r="O2855" i="53"/>
  <c r="Q2854" i="53"/>
  <c r="P2854" i="53"/>
  <c r="O2854" i="53"/>
  <c r="Q2853" i="53"/>
  <c r="P2853" i="53"/>
  <c r="O2853" i="53"/>
  <c r="Q2852" i="53"/>
  <c r="P2852" i="53"/>
  <c r="O2852" i="53"/>
  <c r="Q2851" i="53"/>
  <c r="P2851" i="53"/>
  <c r="O2851" i="53"/>
  <c r="Q2850" i="53"/>
  <c r="P2850" i="53"/>
  <c r="O2850" i="53"/>
  <c r="Q2849" i="53"/>
  <c r="P2849" i="53"/>
  <c r="O2849" i="53"/>
  <c r="Q2848" i="53"/>
  <c r="P2848" i="53"/>
  <c r="O2848" i="53"/>
  <c r="Q2847" i="53"/>
  <c r="P2847" i="53"/>
  <c r="O2847" i="53"/>
  <c r="Q2846" i="53"/>
  <c r="P2846" i="53"/>
  <c r="O2846" i="53"/>
  <c r="Q2845" i="53"/>
  <c r="P2845" i="53"/>
  <c r="O2845" i="53"/>
  <c r="Q2844" i="53"/>
  <c r="P2844" i="53"/>
  <c r="O2844" i="53"/>
  <c r="Q2843" i="53"/>
  <c r="P2843" i="53"/>
  <c r="O2843" i="53"/>
  <c r="Q2842" i="53"/>
  <c r="P2842" i="53"/>
  <c r="O2842" i="53"/>
  <c r="Q2841" i="53"/>
  <c r="P2841" i="53"/>
  <c r="O2841" i="53"/>
  <c r="Q2840" i="53"/>
  <c r="P2840" i="53"/>
  <c r="O2840" i="53"/>
  <c r="Q2839" i="53"/>
  <c r="P2839" i="53"/>
  <c r="O2839" i="53"/>
  <c r="Q2838" i="53"/>
  <c r="P2838" i="53"/>
  <c r="O2838" i="53"/>
  <c r="Q2837" i="53"/>
  <c r="P2837" i="53"/>
  <c r="O2837" i="53"/>
  <c r="Q2836" i="53"/>
  <c r="P2836" i="53"/>
  <c r="O2836" i="53"/>
  <c r="Q2835" i="53"/>
  <c r="P2835" i="53"/>
  <c r="O2835" i="53"/>
  <c r="Q2834" i="53"/>
  <c r="P2834" i="53"/>
  <c r="O2834" i="53"/>
  <c r="Q2833" i="53"/>
  <c r="P2833" i="53"/>
  <c r="O2833" i="53"/>
  <c r="Q2832" i="53"/>
  <c r="P2832" i="53"/>
  <c r="O2832" i="53"/>
  <c r="Q2831" i="53"/>
  <c r="P2831" i="53"/>
  <c r="O2831" i="53"/>
  <c r="Q2830" i="53"/>
  <c r="P2830" i="53"/>
  <c r="O2830" i="53"/>
  <c r="Q2829" i="53"/>
  <c r="P2829" i="53"/>
  <c r="O2829" i="53"/>
  <c r="Q2828" i="53"/>
  <c r="P2828" i="53"/>
  <c r="O2828" i="53"/>
  <c r="Q2827" i="53"/>
  <c r="P2827" i="53"/>
  <c r="O2827" i="53"/>
  <c r="Q2826" i="53"/>
  <c r="P2826" i="53"/>
  <c r="O2826" i="53"/>
  <c r="Q2825" i="53"/>
  <c r="P2825" i="53"/>
  <c r="O2825" i="53"/>
  <c r="Q2824" i="53"/>
  <c r="P2824" i="53"/>
  <c r="O2824" i="53"/>
  <c r="Q2823" i="53"/>
  <c r="P2823" i="53"/>
  <c r="O2823" i="53"/>
  <c r="Q2822" i="53"/>
  <c r="P2822" i="53"/>
  <c r="O2822" i="53"/>
  <c r="I12" i="44" l="1"/>
  <c r="I18" i="44"/>
  <c r="I19" i="44"/>
  <c r="I20" i="44"/>
  <c r="I21" i="44"/>
  <c r="I22" i="44"/>
  <c r="I23" i="44"/>
  <c r="I24" i="44"/>
  <c r="I25" i="44"/>
  <c r="I26" i="44"/>
  <c r="I27" i="44"/>
  <c r="I28" i="44"/>
  <c r="I29" i="44"/>
  <c r="I30" i="44"/>
  <c r="I31" i="44"/>
  <c r="I32" i="44"/>
  <c r="I33" i="44"/>
  <c r="I34" i="44"/>
  <c r="I35" i="44"/>
  <c r="I36" i="44"/>
  <c r="I37" i="44"/>
  <c r="I38" i="44"/>
  <c r="I39" i="44"/>
  <c r="I42" i="44"/>
  <c r="I47" i="44"/>
  <c r="I49" i="44"/>
  <c r="J49" i="44"/>
  <c r="I50" i="44"/>
  <c r="J50" i="44"/>
  <c r="I51" i="44"/>
  <c r="J51" i="44"/>
  <c r="I52" i="44"/>
  <c r="J52" i="44"/>
  <c r="I53" i="44"/>
  <c r="J53" i="44"/>
  <c r="I54" i="44"/>
  <c r="J54" i="44"/>
  <c r="I55" i="44"/>
  <c r="J55" i="44"/>
  <c r="I56" i="44"/>
  <c r="J56" i="44"/>
  <c r="I57" i="44"/>
  <c r="J57" i="44"/>
  <c r="I58" i="44"/>
  <c r="J58" i="44"/>
  <c r="I59" i="44"/>
  <c r="J59" i="44"/>
  <c r="I60" i="44"/>
  <c r="J60" i="44"/>
  <c r="I61" i="44"/>
  <c r="J61" i="44"/>
  <c r="I62" i="44"/>
  <c r="J62" i="44"/>
  <c r="I63" i="44"/>
  <c r="J63" i="44"/>
  <c r="I64" i="44"/>
  <c r="J64" i="44"/>
  <c r="I65" i="44"/>
  <c r="J65" i="44"/>
  <c r="I66" i="44"/>
  <c r="J66" i="44"/>
  <c r="I67" i="44"/>
  <c r="J67" i="44"/>
  <c r="I68" i="44"/>
  <c r="J68" i="44"/>
  <c r="I69" i="44"/>
  <c r="J69" i="44"/>
  <c r="I70" i="44"/>
  <c r="J70" i="44"/>
  <c r="I71" i="44"/>
  <c r="J71" i="44"/>
  <c r="I72" i="44"/>
  <c r="J72" i="44"/>
  <c r="I73" i="44"/>
  <c r="J73" i="44"/>
  <c r="Q1520" i="53" l="1"/>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Q1648" i="53"/>
  <c r="Q1649" i="53"/>
  <c r="Q1650" i="53"/>
  <c r="Q1651" i="53"/>
  <c r="Q1652" i="53"/>
  <c r="Q1653" i="53"/>
  <c r="Q1654" i="53"/>
  <c r="Q1655" i="53"/>
  <c r="Q1656" i="53"/>
  <c r="Q1657" i="53"/>
  <c r="Q1658" i="53"/>
  <c r="Q1659" i="53"/>
  <c r="Q1660" i="53"/>
  <c r="Q1661" i="53"/>
  <c r="Q1662" i="53"/>
  <c r="Q1663" i="53"/>
  <c r="Q1664" i="53"/>
  <c r="Q1665" i="53"/>
  <c r="Q1666" i="53"/>
  <c r="Q1667" i="53"/>
  <c r="Q1668" i="53"/>
  <c r="Q1669" i="53"/>
  <c r="Q1670" i="53"/>
  <c r="Q1671" i="53"/>
  <c r="Q1672" i="53"/>
  <c r="Q1673" i="53"/>
  <c r="Q1674" i="53"/>
  <c r="Q1675" i="53"/>
  <c r="Q1676" i="53"/>
  <c r="Q1677" i="53"/>
  <c r="Q1678" i="53"/>
  <c r="Q1679" i="53"/>
  <c r="Q1680" i="53"/>
  <c r="Q1681" i="53"/>
  <c r="Q1682" i="53"/>
  <c r="Q1683" i="53"/>
  <c r="Q1684" i="53"/>
  <c r="Q1685" i="53"/>
  <c r="Q1686" i="53"/>
  <c r="Q1687" i="53"/>
  <c r="Q1688" i="53"/>
  <c r="Q1689" i="53"/>
  <c r="Q1690" i="53"/>
  <c r="Q1691" i="53"/>
  <c r="Q1692" i="53"/>
  <c r="Q1693" i="53"/>
  <c r="Q1694" i="53"/>
  <c r="Q1695" i="53"/>
  <c r="Q1696" i="53"/>
  <c r="Q1697" i="53"/>
  <c r="Q1698" i="53"/>
  <c r="Q1699" i="53"/>
  <c r="Q1700" i="53"/>
  <c r="Q1701" i="53"/>
  <c r="Q1702" i="53"/>
  <c r="Q1703" i="53"/>
  <c r="Q1704" i="53"/>
  <c r="Q1705" i="53"/>
  <c r="Q1706" i="53"/>
  <c r="Q1707" i="53"/>
  <c r="Q1708" i="53"/>
  <c r="Q1709" i="53"/>
  <c r="Q1710" i="53"/>
  <c r="Q1711" i="53"/>
  <c r="Q1712" i="53"/>
  <c r="Q1713" i="53"/>
  <c r="Q1714" i="53"/>
  <c r="Q1715" i="53"/>
  <c r="Q1716" i="53"/>
  <c r="Q1717" i="53"/>
  <c r="Q1718" i="53"/>
  <c r="Q1719" i="53"/>
  <c r="Q1720" i="53"/>
  <c r="Q1721" i="53"/>
  <c r="Q1722" i="53"/>
  <c r="Q1723" i="53"/>
  <c r="Q1724" i="53"/>
  <c r="Q1725" i="53"/>
  <c r="Q1726" i="53"/>
  <c r="Q1727" i="53"/>
  <c r="Q1728" i="53"/>
  <c r="Q1729" i="53"/>
  <c r="Q1730" i="53"/>
  <c r="Q1731" i="53"/>
  <c r="Q1732" i="53"/>
  <c r="Q1733" i="53"/>
  <c r="Q1734" i="53"/>
  <c r="Q1735" i="53"/>
  <c r="Q1736" i="53"/>
  <c r="Q1737" i="53"/>
  <c r="Q1738" i="53"/>
  <c r="Q1739" i="53"/>
  <c r="Q1740" i="53"/>
  <c r="Q1741" i="53"/>
  <c r="Q1742" i="53"/>
  <c r="Q1743" i="53"/>
  <c r="Q1744" i="53"/>
  <c r="Q1745" i="53"/>
  <c r="Q1746" i="53"/>
  <c r="Q1747" i="53"/>
  <c r="Q1748" i="53"/>
  <c r="Q1749" i="53"/>
  <c r="Q1750" i="53"/>
  <c r="Q1751" i="53"/>
  <c r="Q1752" i="53"/>
  <c r="Q1753" i="53"/>
  <c r="Q1754" i="53"/>
  <c r="Q1755" i="53"/>
  <c r="Q1756" i="53"/>
  <c r="Q1757" i="53"/>
  <c r="Q1758" i="53"/>
  <c r="Q1759" i="53"/>
  <c r="Q1760" i="53"/>
  <c r="Q1761" i="53"/>
  <c r="Q1762" i="53"/>
  <c r="Q1763" i="53"/>
  <c r="Q1764" i="53"/>
  <c r="Q1765" i="53"/>
  <c r="Q1766" i="53"/>
  <c r="Q1767" i="53"/>
  <c r="Q1768" i="53"/>
  <c r="Q1769" i="53"/>
  <c r="Q1770" i="53"/>
  <c r="Q1771" i="53"/>
  <c r="Q1772" i="53"/>
  <c r="Q1773" i="53"/>
  <c r="Q1774" i="53"/>
  <c r="Q1775" i="53"/>
  <c r="Q1776" i="53"/>
  <c r="Q1777" i="53"/>
  <c r="Q1778" i="53"/>
  <c r="Q1779" i="53"/>
  <c r="Q1780" i="53"/>
  <c r="Q1781" i="53"/>
  <c r="Q1782" i="53"/>
  <c r="Q1783" i="53"/>
  <c r="Q1784" i="53"/>
  <c r="Q1785" i="53"/>
  <c r="Q1786" i="53"/>
  <c r="Q1787" i="53"/>
  <c r="Q1788" i="53"/>
  <c r="Q1789" i="53"/>
  <c r="Q1790" i="53"/>
  <c r="Q1791" i="53"/>
  <c r="Q1792" i="53"/>
  <c r="Q1793" i="53"/>
  <c r="Q1794" i="53"/>
  <c r="Q1795" i="53"/>
  <c r="Q1796" i="53"/>
  <c r="Q1797" i="53"/>
  <c r="Q1798" i="53"/>
  <c r="Q1799" i="53"/>
  <c r="Q1800" i="53"/>
  <c r="Q1801" i="53"/>
  <c r="Q1802" i="53"/>
  <c r="Q1803" i="53"/>
  <c r="Q1804" i="53"/>
  <c r="Q1805" i="53"/>
  <c r="Q1806" i="53"/>
  <c r="Q1807" i="53"/>
  <c r="Q1808" i="53"/>
  <c r="Q1809" i="53"/>
  <c r="Q1810" i="53"/>
  <c r="Q1811" i="53"/>
  <c r="Q1812" i="53"/>
  <c r="Q1813" i="53"/>
  <c r="Q1814" i="53"/>
  <c r="Q1815" i="53"/>
  <c r="Q1816" i="53"/>
  <c r="Q1817" i="53"/>
  <c r="Q1818" i="53"/>
  <c r="Q1819" i="53"/>
  <c r="Q1820" i="53"/>
  <c r="Q1821" i="53"/>
  <c r="Q1822" i="53"/>
  <c r="Q1823" i="53"/>
  <c r="Q1824" i="53"/>
  <c r="Q1825" i="53"/>
  <c r="Q1826" i="53"/>
  <c r="Q1827" i="53"/>
  <c r="Q1828" i="53"/>
  <c r="Q1829" i="53"/>
  <c r="Q1830" i="53"/>
  <c r="Q1831" i="53"/>
  <c r="Q1832" i="53"/>
  <c r="Q1833" i="53"/>
  <c r="Q1834" i="53"/>
  <c r="Q1835" i="53"/>
  <c r="Q1836" i="53"/>
  <c r="Q1837" i="53"/>
  <c r="Q1838" i="53"/>
  <c r="Q1839" i="53"/>
  <c r="Q1840" i="53"/>
  <c r="Q1841" i="53"/>
  <c r="Q1842" i="53"/>
  <c r="Q1843" i="53"/>
  <c r="Q1844" i="53"/>
  <c r="Q1845" i="53"/>
  <c r="Q1846" i="53"/>
  <c r="Q1847" i="53"/>
  <c r="Q1848" i="53"/>
  <c r="Q1849" i="53"/>
  <c r="Q1850" i="53"/>
  <c r="Q1851" i="53"/>
  <c r="Q1852" i="53"/>
  <c r="Q1853" i="53"/>
  <c r="Q1854" i="53"/>
  <c r="Q1855" i="53"/>
  <c r="Q1856" i="53"/>
  <c r="Q1857" i="53"/>
  <c r="Q1858" i="53"/>
  <c r="Q1859" i="53"/>
  <c r="Q1860" i="53"/>
  <c r="Q1861" i="53"/>
  <c r="Q1862" i="53"/>
  <c r="Q1863" i="53"/>
  <c r="Q1864" i="53"/>
  <c r="Q1865" i="53"/>
  <c r="Q1866" i="53"/>
  <c r="Q1867" i="53"/>
  <c r="Q1868" i="53"/>
  <c r="Q1869" i="53"/>
  <c r="Q1870" i="53"/>
  <c r="Q1871" i="53"/>
  <c r="Q1872" i="53"/>
  <c r="Q1873" i="53"/>
  <c r="Q1874" i="53"/>
  <c r="Q1875" i="53"/>
  <c r="Q1876" i="53"/>
  <c r="Q1877" i="53"/>
  <c r="Q1878" i="53"/>
  <c r="Q1879" i="53"/>
  <c r="Q1880" i="53"/>
  <c r="Q1881" i="53"/>
  <c r="Q1882" i="53"/>
  <c r="Q1883" i="53"/>
  <c r="Q1884" i="53"/>
  <c r="Q1885" i="53"/>
  <c r="Q1886" i="53"/>
  <c r="Q1887" i="53"/>
  <c r="Q1888" i="53"/>
  <c r="Q1889" i="53"/>
  <c r="Q1890" i="53"/>
  <c r="Q1891" i="53"/>
  <c r="Q1892" i="53"/>
  <c r="Q1893" i="53"/>
  <c r="Q1894" i="53"/>
  <c r="Q1895" i="53"/>
  <c r="Q1896" i="53"/>
  <c r="Q1897" i="53"/>
  <c r="Q1898" i="53"/>
  <c r="Q1899" i="53"/>
  <c r="Q1900" i="53"/>
  <c r="Q1901" i="53"/>
  <c r="Q1902" i="53"/>
  <c r="Q1903" i="53"/>
  <c r="Q1904" i="53"/>
  <c r="Q1905" i="53"/>
  <c r="Q1906" i="53"/>
  <c r="Q1907" i="53"/>
  <c r="Q1908" i="53"/>
  <c r="Q1909" i="53"/>
  <c r="Q1910" i="53"/>
  <c r="Q1911" i="53"/>
  <c r="Q1912" i="53"/>
  <c r="Q1913" i="53"/>
  <c r="Q1914" i="53"/>
  <c r="Q1915" i="53"/>
  <c r="Q1916" i="53"/>
  <c r="Q1917" i="53"/>
  <c r="Q1918" i="53"/>
  <c r="Q1919" i="53"/>
  <c r="Q1920" i="53"/>
  <c r="Q1921" i="53"/>
  <c r="Q1922" i="53"/>
  <c r="Q1923" i="53"/>
  <c r="Q1924" i="53"/>
  <c r="Q1925" i="53"/>
  <c r="Q1926" i="53"/>
  <c r="Q1927" i="53"/>
  <c r="Q1928" i="53"/>
  <c r="Q1929" i="53"/>
  <c r="Q1930" i="53"/>
  <c r="Q1931" i="53"/>
  <c r="Q1932" i="53"/>
  <c r="Q1933" i="53"/>
  <c r="Q1934" i="53"/>
  <c r="Q1935" i="53"/>
  <c r="Q1936" i="53"/>
  <c r="Q1937" i="53"/>
  <c r="Q1938" i="53"/>
  <c r="Q1939" i="53"/>
  <c r="Q1940" i="53"/>
  <c r="Q1941" i="53"/>
  <c r="Q1942" i="53"/>
  <c r="Q1943" i="53"/>
  <c r="Q1944" i="53"/>
  <c r="Q1945" i="53"/>
  <c r="Q1946" i="53"/>
  <c r="Q1947" i="53"/>
  <c r="Q1948" i="53"/>
  <c r="Q1949" i="53"/>
  <c r="Q1950" i="53"/>
  <c r="Q1951" i="53"/>
  <c r="Q1952" i="53"/>
  <c r="Q1953" i="53"/>
  <c r="Q1954" i="53"/>
  <c r="Q1955" i="53"/>
  <c r="Q1956" i="53"/>
  <c r="Q1957" i="53"/>
  <c r="Q1958" i="53"/>
  <c r="Q1959" i="53"/>
  <c r="Q1960" i="53"/>
  <c r="Q1961" i="53"/>
  <c r="Q1962" i="53"/>
  <c r="Q1963" i="53"/>
  <c r="Q1964" i="53"/>
  <c r="Q1965" i="53"/>
  <c r="Q1966" i="53"/>
  <c r="Q1967" i="53"/>
  <c r="Q1968" i="53"/>
  <c r="Q1969" i="53"/>
  <c r="Q1970" i="53"/>
  <c r="Q1971" i="53"/>
  <c r="Q1972" i="53"/>
  <c r="Q1973" i="53"/>
  <c r="Q1974" i="53"/>
  <c r="Q1975" i="53"/>
  <c r="Q1976" i="53"/>
  <c r="Q1977" i="53"/>
  <c r="Q1978" i="53"/>
  <c r="Q1979" i="53"/>
  <c r="Q1980" i="53"/>
  <c r="Q1981" i="53"/>
  <c r="Q1982" i="53"/>
  <c r="Q1983" i="53"/>
  <c r="Q1984" i="53"/>
  <c r="Q1985" i="53"/>
  <c r="Q1986" i="53"/>
  <c r="Q1987" i="53"/>
  <c r="Q1988" i="53"/>
  <c r="Q1989" i="53"/>
  <c r="Q1990" i="53"/>
  <c r="Q1991" i="53"/>
  <c r="Q1992" i="53"/>
  <c r="Q1993" i="53"/>
  <c r="Q1994" i="53"/>
  <c r="Q1995" i="53"/>
  <c r="Q1996" i="53"/>
  <c r="Q1997" i="53"/>
  <c r="Q1998" i="53"/>
  <c r="Q1999" i="53"/>
  <c r="Q2000" i="53"/>
  <c r="Q2001" i="53"/>
  <c r="Q2002" i="53"/>
  <c r="Q2003" i="53"/>
  <c r="Q2004" i="53"/>
  <c r="Q2005" i="53"/>
  <c r="Q2006" i="53"/>
  <c r="Q2007" i="53"/>
  <c r="Q2008" i="53"/>
  <c r="Q2009" i="53"/>
  <c r="Q2010" i="53"/>
  <c r="Q2011" i="53"/>
  <c r="Q2012" i="53"/>
  <c r="Q2013" i="53"/>
  <c r="Q2014" i="53"/>
  <c r="Q2015" i="53"/>
  <c r="Q2016" i="53"/>
  <c r="Q2017" i="53"/>
  <c r="Q2018" i="53"/>
  <c r="Q2019" i="53"/>
  <c r="Q2020" i="53"/>
  <c r="Q2021" i="53"/>
  <c r="Q2022" i="53"/>
  <c r="Q2023" i="53"/>
  <c r="Q2024" i="53"/>
  <c r="Q2025" i="53"/>
  <c r="Q2026" i="53"/>
  <c r="Q2027" i="53"/>
  <c r="Q2028" i="53"/>
  <c r="Q2029" i="53"/>
  <c r="Q2030" i="53"/>
  <c r="Q2031" i="53"/>
  <c r="Q2032" i="53"/>
  <c r="Q2033" i="53"/>
  <c r="Q2034" i="53"/>
  <c r="Q2035" i="53"/>
  <c r="Q2036" i="53"/>
  <c r="Q2037" i="53"/>
  <c r="Q2038" i="53"/>
  <c r="Q2039" i="53"/>
  <c r="Q2040" i="53"/>
  <c r="Q2041" i="53"/>
  <c r="Q2042" i="53"/>
  <c r="Q2043" i="53"/>
  <c r="Q2044" i="53"/>
  <c r="Q2045" i="53"/>
  <c r="Q2046" i="53"/>
  <c r="Q2047" i="53"/>
  <c r="Q2048" i="53"/>
  <c r="Q2049" i="53"/>
  <c r="Q2050" i="53"/>
  <c r="Q2051" i="53"/>
  <c r="Q2052" i="53"/>
  <c r="Q2053" i="53"/>
  <c r="Q2054" i="53"/>
  <c r="Q2055" i="53"/>
  <c r="Q2056" i="53"/>
  <c r="Q2057" i="53"/>
  <c r="Q2058" i="53"/>
  <c r="Q2059" i="53"/>
  <c r="Q2060" i="53"/>
  <c r="Q2061" i="53"/>
  <c r="Q2062" i="53"/>
  <c r="Q2063" i="53"/>
  <c r="Q2064" i="53"/>
  <c r="Q2065" i="53"/>
  <c r="Q2066" i="53"/>
  <c r="Q2067" i="53"/>
  <c r="Q2068" i="53"/>
  <c r="Q2069" i="53"/>
  <c r="Q2070" i="53"/>
  <c r="Q2071" i="53"/>
  <c r="Q2072" i="53"/>
  <c r="Q2073" i="53"/>
  <c r="Q2074" i="53"/>
  <c r="Q2075" i="53"/>
  <c r="Q2076" i="53"/>
  <c r="Q2077" i="53"/>
  <c r="Q2078" i="53"/>
  <c r="Q2079" i="53"/>
  <c r="Q2080" i="53"/>
  <c r="Q2081" i="53"/>
  <c r="Q2082" i="53"/>
  <c r="Q2083" i="53"/>
  <c r="Q2084" i="53"/>
  <c r="Q2085" i="53"/>
  <c r="Q2086" i="53"/>
  <c r="Q2087" i="53"/>
  <c r="Q2088" i="53"/>
  <c r="Q2089" i="53"/>
  <c r="Q2090" i="53"/>
  <c r="Q2091" i="53"/>
  <c r="Q2092" i="53"/>
  <c r="Q2093" i="53"/>
  <c r="Q2094" i="53"/>
  <c r="Q2095" i="53"/>
  <c r="Q2096" i="53"/>
  <c r="Q2097" i="53"/>
  <c r="Q2098" i="53"/>
  <c r="Q2099" i="53"/>
  <c r="Q2100" i="53"/>
  <c r="Q2101" i="53"/>
  <c r="Q2102" i="53"/>
  <c r="Q2103" i="53"/>
  <c r="Q2104" i="53"/>
  <c r="Q2105" i="53"/>
  <c r="Q2106" i="53"/>
  <c r="Q2107" i="53"/>
  <c r="Q2108" i="53"/>
  <c r="Q2109" i="53"/>
  <c r="Q2110" i="53"/>
  <c r="Q2111" i="53"/>
  <c r="Q2112" i="53"/>
  <c r="Q2113" i="53"/>
  <c r="Q2114" i="53"/>
  <c r="Q2115" i="53"/>
  <c r="Q2116" i="53"/>
  <c r="Q2117" i="53"/>
  <c r="Q2118" i="53"/>
  <c r="Q2119" i="53"/>
  <c r="Q2120" i="53"/>
  <c r="Q2121" i="53"/>
  <c r="Q2122" i="53"/>
  <c r="Q2123" i="53"/>
  <c r="Q2124" i="53"/>
  <c r="Q2125" i="53"/>
  <c r="Q2126" i="53"/>
  <c r="Q2127" i="53"/>
  <c r="Q2128" i="53"/>
  <c r="Q2129" i="53"/>
  <c r="Q2130" i="53"/>
  <c r="Q2131" i="53"/>
  <c r="Q2132" i="53"/>
  <c r="Q2133" i="53"/>
  <c r="Q2134" i="53"/>
  <c r="Q2135" i="53"/>
  <c r="Q2136" i="53"/>
  <c r="Q2137" i="53"/>
  <c r="Q2138" i="53"/>
  <c r="Q2139" i="53"/>
  <c r="Q2140" i="53"/>
  <c r="Q2141" i="53"/>
  <c r="Q2142" i="53"/>
  <c r="Q2143" i="53"/>
  <c r="Q2144" i="53"/>
  <c r="Q2145" i="53"/>
  <c r="Q2146" i="53"/>
  <c r="Q2147" i="53"/>
  <c r="Q2148" i="53"/>
  <c r="Q2149" i="53"/>
  <c r="Q2150" i="53"/>
  <c r="Q2151" i="53"/>
  <c r="Q2152" i="53"/>
  <c r="Q2153" i="53"/>
  <c r="Q2154" i="53"/>
  <c r="Q2155" i="53"/>
  <c r="Q2156" i="53"/>
  <c r="Q2157" i="53"/>
  <c r="Q2158" i="53"/>
  <c r="Q2159" i="53"/>
  <c r="Q2160" i="53"/>
  <c r="Q2161" i="53"/>
  <c r="Q2162" i="53"/>
  <c r="Q2163" i="53"/>
  <c r="Q2164" i="53"/>
  <c r="Q2165" i="53"/>
  <c r="Q2166" i="53"/>
  <c r="Q2167" i="53"/>
  <c r="Q2168" i="53"/>
  <c r="Q2169" i="53"/>
  <c r="Q2170" i="53"/>
  <c r="Q2171" i="53"/>
  <c r="Q2172" i="53"/>
  <c r="Q2173" i="53"/>
  <c r="Q2174" i="53"/>
  <c r="Q2175" i="53"/>
  <c r="Q2176" i="53"/>
  <c r="Q2177" i="53"/>
  <c r="Q2178" i="53"/>
  <c r="Q2179" i="53"/>
  <c r="Q2180" i="53"/>
  <c r="Q2181" i="53"/>
  <c r="Q2182" i="53"/>
  <c r="Q2183" i="53"/>
  <c r="Q2184" i="53"/>
  <c r="Q2185" i="53"/>
  <c r="Q2186" i="53"/>
  <c r="Q2187" i="53"/>
  <c r="Q2188" i="53"/>
  <c r="Q2189" i="53"/>
  <c r="Q2190" i="53"/>
  <c r="Q2191" i="53"/>
  <c r="Q2192" i="53"/>
  <c r="Q2193" i="53"/>
  <c r="Q2194" i="53"/>
  <c r="Q2195" i="53"/>
  <c r="Q2196" i="53"/>
  <c r="Q2197" i="53"/>
  <c r="Q2198" i="53"/>
  <c r="Q2199" i="53"/>
  <c r="Q2200" i="53"/>
  <c r="Q2201" i="53"/>
  <c r="Q2202" i="53"/>
  <c r="Q2203" i="53"/>
  <c r="Q2204" i="53"/>
  <c r="Q2205" i="53"/>
  <c r="Q2206" i="53"/>
  <c r="Q2207" i="53"/>
  <c r="Q2208" i="53"/>
  <c r="Q2209" i="53"/>
  <c r="Q2210" i="53"/>
  <c r="Q2211" i="53"/>
  <c r="Q2212" i="53"/>
  <c r="Q2213" i="53"/>
  <c r="Q2214" i="53"/>
  <c r="Q2215" i="53"/>
  <c r="Q2216" i="53"/>
  <c r="Q2217" i="53"/>
  <c r="Q2218" i="53"/>
  <c r="Q2219" i="53"/>
  <c r="Q2220" i="53"/>
  <c r="Q2221" i="53"/>
  <c r="Q2222" i="53"/>
  <c r="Q2223" i="53"/>
  <c r="Q2224" i="53"/>
  <c r="Q2225" i="53"/>
  <c r="Q2226" i="53"/>
  <c r="Q2227" i="53"/>
  <c r="Q2228" i="53"/>
  <c r="Q2229" i="53"/>
  <c r="Q2230" i="53"/>
  <c r="Q2231" i="53"/>
  <c r="Q2232" i="53"/>
  <c r="Q2233" i="53"/>
  <c r="Q2234" i="53"/>
  <c r="Q2235" i="53"/>
  <c r="Q2236" i="53"/>
  <c r="Q2237" i="53"/>
  <c r="Q2238" i="53"/>
  <c r="Q2239" i="53"/>
  <c r="Q2240" i="53"/>
  <c r="Q2241" i="53"/>
  <c r="Q2242" i="53"/>
  <c r="Q2243" i="53"/>
  <c r="Q2244" i="53"/>
  <c r="Q2245" i="53"/>
  <c r="Q2246" i="53"/>
  <c r="Q2247" i="53"/>
  <c r="Q2248" i="53"/>
  <c r="Q2249" i="53"/>
  <c r="Q2250" i="53"/>
  <c r="Q2251" i="53"/>
  <c r="Q2252" i="53"/>
  <c r="Q2253" i="53"/>
  <c r="Q2254" i="53"/>
  <c r="Q2255" i="53"/>
  <c r="Q2256" i="53"/>
  <c r="Q2257" i="53"/>
  <c r="Q2258" i="53"/>
  <c r="Q2259" i="53"/>
  <c r="Q2260" i="53"/>
  <c r="Q2261" i="53"/>
  <c r="Q2262" i="53"/>
  <c r="Q2263" i="53"/>
  <c r="Q2264" i="53"/>
  <c r="Q2265" i="53"/>
  <c r="Q2266" i="53"/>
  <c r="Q2267" i="53"/>
  <c r="Q2268" i="53"/>
  <c r="Q2269" i="53"/>
  <c r="Q2270" i="53"/>
  <c r="Q2271" i="53"/>
  <c r="Q2272" i="53"/>
  <c r="Q2273" i="53"/>
  <c r="Q2274" i="53"/>
  <c r="Q2275" i="53"/>
  <c r="Q2276" i="53"/>
  <c r="Q2277" i="53"/>
  <c r="Q2278" i="53"/>
  <c r="Q2279" i="53"/>
  <c r="Q2280" i="53"/>
  <c r="Q2281" i="53"/>
  <c r="Q2282" i="53"/>
  <c r="Q2283" i="53"/>
  <c r="Q2284" i="53"/>
  <c r="Q2285" i="53"/>
  <c r="Q2286" i="53"/>
  <c r="Q2287" i="53"/>
  <c r="Q2288" i="53"/>
  <c r="Q2289" i="53"/>
  <c r="Q2290" i="53"/>
  <c r="Q2291" i="53"/>
  <c r="Q2292" i="53"/>
  <c r="Q2293" i="53"/>
  <c r="Q2294" i="53"/>
  <c r="Q2295" i="53"/>
  <c r="Q2296" i="53"/>
  <c r="Q2297" i="53"/>
  <c r="Q2298" i="53"/>
  <c r="Q2299" i="53"/>
  <c r="Q2300" i="53"/>
  <c r="Q2301" i="53"/>
  <c r="Q2302" i="53"/>
  <c r="Q2303" i="53"/>
  <c r="Q2304" i="53"/>
  <c r="Q2305" i="53"/>
  <c r="Q2306" i="53"/>
  <c r="Q2307" i="53"/>
  <c r="Q2308" i="53"/>
  <c r="Q2309" i="53"/>
  <c r="Q2310" i="53"/>
  <c r="Q2311" i="53"/>
  <c r="Q2312" i="53"/>
  <c r="Q2313" i="53"/>
  <c r="Q2314" i="53"/>
  <c r="Q2315" i="53"/>
  <c r="Q2316" i="53"/>
  <c r="Q2317" i="53"/>
  <c r="Q2318" i="53"/>
  <c r="Q2319" i="53"/>
  <c r="Q2320" i="53"/>
  <c r="Q2321" i="53"/>
  <c r="Q2322" i="53"/>
  <c r="Q2323" i="53"/>
  <c r="Q2324" i="53"/>
  <c r="Q2325" i="53"/>
  <c r="Q2326" i="53"/>
  <c r="Q2327" i="53"/>
  <c r="Q2328" i="53"/>
  <c r="Q2329" i="53"/>
  <c r="Q2330" i="53"/>
  <c r="Q2331" i="53"/>
  <c r="Q2332" i="53"/>
  <c r="Q2333" i="53"/>
  <c r="Q2334" i="53"/>
  <c r="Q2335" i="53"/>
  <c r="Q2336" i="53"/>
  <c r="Q2337" i="53"/>
  <c r="Q2338" i="53"/>
  <c r="Q2339" i="53"/>
  <c r="Q2340" i="53"/>
  <c r="Q2341" i="53"/>
  <c r="Q2342" i="53"/>
  <c r="Q2343" i="53"/>
  <c r="Q2344" i="53"/>
  <c r="Q2345" i="53"/>
  <c r="Q2346" i="53"/>
  <c r="Q2347" i="53"/>
  <c r="Q2348" i="53"/>
  <c r="Q2349" i="53"/>
  <c r="Q2350" i="53"/>
  <c r="Q2351" i="53"/>
  <c r="Q2352" i="53"/>
  <c r="Q2353" i="53"/>
  <c r="Q2354" i="53"/>
  <c r="Q2355" i="53"/>
  <c r="Q2356" i="53"/>
  <c r="Q2357" i="53"/>
  <c r="Q2358" i="53"/>
  <c r="Q2359" i="53"/>
  <c r="Q2360" i="53"/>
  <c r="Q2361" i="53"/>
  <c r="Q2362" i="53"/>
  <c r="Q2363" i="53"/>
  <c r="Q2364" i="53"/>
  <c r="Q2365" i="53"/>
  <c r="Q2366" i="53"/>
  <c r="Q2367" i="53"/>
  <c r="Q2368" i="53"/>
  <c r="Q2369" i="53"/>
  <c r="Q2370" i="53"/>
  <c r="Q2371" i="53"/>
  <c r="Q2372" i="53"/>
  <c r="Q2373" i="53"/>
  <c r="Q2374" i="53"/>
  <c r="Q2375" i="53"/>
  <c r="Q2376" i="53"/>
  <c r="Q2377" i="53"/>
  <c r="Q2378" i="53"/>
  <c r="Q2379" i="53"/>
  <c r="Q2380" i="53"/>
  <c r="Q2381" i="53"/>
  <c r="Q2382" i="53"/>
  <c r="Q2383" i="53"/>
  <c r="Q2384" i="53"/>
  <c r="Q2385" i="53"/>
  <c r="Q2386" i="53"/>
  <c r="Q2387" i="53"/>
  <c r="Q2388" i="53"/>
  <c r="Q2389" i="53"/>
  <c r="Q2390" i="53"/>
  <c r="Q2391" i="53"/>
  <c r="Q2392" i="53"/>
  <c r="Q2393" i="53"/>
  <c r="Q2394" i="53"/>
  <c r="Q2395" i="53"/>
  <c r="Q2396" i="53"/>
  <c r="Q2397" i="53"/>
  <c r="Q2398" i="53"/>
  <c r="Q2399" i="53"/>
  <c r="Q2400" i="53"/>
  <c r="Q2401" i="53"/>
  <c r="Q2402" i="53"/>
  <c r="Q2403" i="53"/>
  <c r="Q2404" i="53"/>
  <c r="Q2405" i="53"/>
  <c r="Q2406" i="53"/>
  <c r="Q2407" i="53"/>
  <c r="Q2408" i="53"/>
  <c r="Q2409" i="53"/>
  <c r="Q2410" i="53"/>
  <c r="Q2411" i="53"/>
  <c r="Q2412" i="53"/>
  <c r="Q2413" i="53"/>
  <c r="Q2414" i="53"/>
  <c r="Q2415" i="53"/>
  <c r="Q2416" i="53"/>
  <c r="Q2417" i="53"/>
  <c r="Q2418" i="53"/>
  <c r="Q2419" i="53"/>
  <c r="Q2420" i="53"/>
  <c r="Q2421" i="53"/>
  <c r="Q2422" i="53"/>
  <c r="Q2423" i="53"/>
  <c r="Q2424" i="53"/>
  <c r="Q2425" i="53"/>
  <c r="Q2426" i="53"/>
  <c r="Q2427" i="53"/>
  <c r="Q2428" i="53"/>
  <c r="Q2429" i="53"/>
  <c r="Q2430" i="53"/>
  <c r="Q2431" i="53"/>
  <c r="Q2432" i="53"/>
  <c r="Q2433" i="53"/>
  <c r="Q2434" i="53"/>
  <c r="Q2435" i="53"/>
  <c r="Q2436" i="53"/>
  <c r="Q2437" i="53"/>
  <c r="Q2438" i="53"/>
  <c r="Q2439" i="53"/>
  <c r="Q2440" i="53"/>
  <c r="Q2441" i="53"/>
  <c r="Q2442" i="53"/>
  <c r="Q2443" i="53"/>
  <c r="Q2444" i="53"/>
  <c r="Q2445" i="53"/>
  <c r="Q2446" i="53"/>
  <c r="Q2447" i="53"/>
  <c r="Q2448" i="53"/>
  <c r="Q2449" i="53"/>
  <c r="Q2450" i="53"/>
  <c r="Q2451" i="53"/>
  <c r="Q2452" i="53"/>
  <c r="Q2453" i="53"/>
  <c r="Q2454" i="53"/>
  <c r="Q2455" i="53"/>
  <c r="Q2456" i="53"/>
  <c r="Q2457" i="53"/>
  <c r="Q2458" i="53"/>
  <c r="Q2459" i="53"/>
  <c r="Q2460" i="53"/>
  <c r="Q2461" i="53"/>
  <c r="Q2462" i="53"/>
  <c r="Q2463" i="53"/>
  <c r="Q2464" i="53"/>
  <c r="Q2465" i="53"/>
  <c r="Q2466" i="53"/>
  <c r="Q2467" i="53"/>
  <c r="Q2468" i="53"/>
  <c r="Q2469" i="53"/>
  <c r="Q2470" i="53"/>
  <c r="Q2471" i="53"/>
  <c r="Q2472" i="53"/>
  <c r="Q2473" i="53"/>
  <c r="Q2474" i="53"/>
  <c r="Q2475" i="53"/>
  <c r="Q2476" i="53"/>
  <c r="Q2477" i="53"/>
  <c r="Q2478" i="53"/>
  <c r="Q2479" i="53"/>
  <c r="Q2480" i="53"/>
  <c r="Q2481" i="53"/>
  <c r="Q2482" i="53"/>
  <c r="Q2483" i="53"/>
  <c r="Q2484" i="53"/>
  <c r="Q2485" i="53"/>
  <c r="Q2486" i="53"/>
  <c r="Q2487" i="53"/>
  <c r="Q2488" i="53"/>
  <c r="Q2489" i="53"/>
  <c r="Q2490" i="53"/>
  <c r="Q2491" i="53"/>
  <c r="Q2492" i="53"/>
  <c r="Q2493" i="53"/>
  <c r="Q2494" i="53"/>
  <c r="Q2495" i="53"/>
  <c r="Q2496" i="53"/>
  <c r="Q2497" i="53"/>
  <c r="Q2498" i="53"/>
  <c r="Q2499" i="53"/>
  <c r="Q2500" i="53"/>
  <c r="Q2501" i="53"/>
  <c r="Q2502" i="53"/>
  <c r="Q2503" i="53"/>
  <c r="Q2504" i="53"/>
  <c r="Q2505" i="53"/>
  <c r="Q2506" i="53"/>
  <c r="Q2507" i="53"/>
  <c r="Q2508" i="53"/>
  <c r="Q2509" i="53"/>
  <c r="Q2510" i="53"/>
  <c r="Q2511" i="53"/>
  <c r="Q2512" i="53"/>
  <c r="Q2513" i="53"/>
  <c r="Q2514" i="53"/>
  <c r="Q2515" i="53"/>
  <c r="Q2516" i="53"/>
  <c r="Q2517" i="53"/>
  <c r="Q2518" i="53"/>
  <c r="Q2519" i="53"/>
  <c r="Q2520" i="53"/>
  <c r="Q2521" i="53"/>
  <c r="Q2522" i="53"/>
  <c r="Q2523" i="53"/>
  <c r="Q2524" i="53"/>
  <c r="Q2525" i="53"/>
  <c r="Q2526" i="53"/>
  <c r="Q2527" i="53"/>
  <c r="Q2528" i="53"/>
  <c r="Q2529" i="53"/>
  <c r="Q2530" i="53"/>
  <c r="Q2531" i="53"/>
  <c r="Q2532" i="53"/>
  <c r="Q2533" i="53"/>
  <c r="Q2534" i="53"/>
  <c r="Q2535" i="53"/>
  <c r="Q2536" i="53"/>
  <c r="Q2537" i="53"/>
  <c r="Q2538" i="53"/>
  <c r="Q2539" i="53"/>
  <c r="Q2540" i="53"/>
  <c r="Q2541" i="53"/>
  <c r="Q2542" i="53"/>
  <c r="Q2543" i="53"/>
  <c r="Q2544" i="53"/>
  <c r="Q2545" i="53"/>
  <c r="Q2546" i="53"/>
  <c r="Q2547" i="53"/>
  <c r="Q2548" i="53"/>
  <c r="Q2549" i="53"/>
  <c r="Q2550" i="53"/>
  <c r="Q2551" i="53"/>
  <c r="Q2552" i="53"/>
  <c r="Q2553" i="53"/>
  <c r="Q2554" i="53"/>
  <c r="Q2555" i="53"/>
  <c r="Q2556" i="53"/>
  <c r="Q2557" i="53"/>
  <c r="Q2558" i="53"/>
  <c r="Q2559" i="53"/>
  <c r="Q2560" i="53"/>
  <c r="Q2561" i="53"/>
  <c r="Q2562" i="53"/>
  <c r="Q2563" i="53"/>
  <c r="Q2564" i="53"/>
  <c r="Q2565" i="53"/>
  <c r="Q2566" i="53"/>
  <c r="Q2567" i="53"/>
  <c r="Q2568" i="53"/>
  <c r="Q2569" i="53"/>
  <c r="Q2570" i="53"/>
  <c r="Q2571" i="53"/>
  <c r="Q2572" i="53"/>
  <c r="Q2573" i="53"/>
  <c r="Q2574" i="53"/>
  <c r="Q2575" i="53"/>
  <c r="Q2576" i="53"/>
  <c r="Q2577" i="53"/>
  <c r="Q2578" i="53"/>
  <c r="Q2579" i="53"/>
  <c r="Q2580" i="53"/>
  <c r="Q2581" i="53"/>
  <c r="Q2582" i="53"/>
  <c r="Q2583" i="53"/>
  <c r="Q2584" i="53"/>
  <c r="Q2585" i="53"/>
  <c r="Q2586" i="53"/>
  <c r="Q2587" i="53"/>
  <c r="Q2588" i="53"/>
  <c r="Q2589" i="53"/>
  <c r="Q2590" i="53"/>
  <c r="Q2591" i="53"/>
  <c r="Q2592" i="53"/>
  <c r="Q2593" i="53"/>
  <c r="Q2594" i="53"/>
  <c r="Q2595" i="53"/>
  <c r="Q2596" i="53"/>
  <c r="Q2597" i="53"/>
  <c r="Q2598" i="53"/>
  <c r="Q2599" i="53"/>
  <c r="Q2600" i="53"/>
  <c r="Q2601" i="53"/>
  <c r="Q2602" i="53"/>
  <c r="Q2603" i="53"/>
  <c r="Q2604" i="53"/>
  <c r="Q2605" i="53"/>
  <c r="Q2606" i="53"/>
  <c r="Q2607" i="53"/>
  <c r="Q2608" i="53"/>
  <c r="Q2609" i="53"/>
  <c r="Q2610" i="53"/>
  <c r="Q2611" i="53"/>
  <c r="Q2612" i="53"/>
  <c r="Q2613" i="53"/>
  <c r="Q2614" i="53"/>
  <c r="Q2615" i="53"/>
  <c r="Q2616" i="53"/>
  <c r="Q2617" i="53"/>
  <c r="Q2618" i="53"/>
  <c r="Q2619" i="53"/>
  <c r="Q2620" i="53"/>
  <c r="Q2621" i="53"/>
  <c r="Q2622" i="53"/>
  <c r="Q2623" i="53"/>
  <c r="Q2624" i="53"/>
  <c r="Q2625" i="53"/>
  <c r="Q2626" i="53"/>
  <c r="Q2627" i="53"/>
  <c r="Q2628" i="53"/>
  <c r="Q2629" i="53"/>
  <c r="Q2630" i="53"/>
  <c r="Q2631" i="53"/>
  <c r="Q2632" i="53"/>
  <c r="Q2633" i="53"/>
  <c r="Q2634" i="53"/>
  <c r="Q2635" i="53"/>
  <c r="Q2636" i="53"/>
  <c r="Q2637" i="53"/>
  <c r="Q2638" i="53"/>
  <c r="Q2639" i="53"/>
  <c r="Q2640" i="53"/>
  <c r="Q2641" i="53"/>
  <c r="Q2642" i="53"/>
  <c r="Q2643" i="53"/>
  <c r="Q2644" i="53"/>
  <c r="Q2645" i="53"/>
  <c r="Q2646" i="53"/>
  <c r="Q2647" i="53"/>
  <c r="Q2648" i="53"/>
  <c r="Q2649" i="53"/>
  <c r="Q2650" i="53"/>
  <c r="Q2651" i="53"/>
  <c r="Q2652" i="53"/>
  <c r="Q2653" i="53"/>
  <c r="Q2654" i="53"/>
  <c r="Q2655" i="53"/>
  <c r="Q2656" i="53"/>
  <c r="Q2657" i="53"/>
  <c r="Q2658" i="53"/>
  <c r="Q2659" i="53"/>
  <c r="Q2660" i="53"/>
  <c r="Q2661" i="53"/>
  <c r="Q2662" i="53"/>
  <c r="Q2663" i="53"/>
  <c r="Q2664" i="53"/>
  <c r="Q2665" i="53"/>
  <c r="Q2666" i="53"/>
  <c r="Q2667" i="53"/>
  <c r="Q2668" i="53"/>
  <c r="Q2669" i="53"/>
  <c r="Q2670" i="53"/>
  <c r="Q2671" i="53"/>
  <c r="Q2672" i="53"/>
  <c r="Q2673" i="53"/>
  <c r="Q2674" i="53"/>
  <c r="Q2675" i="53"/>
  <c r="Q2676" i="53"/>
  <c r="Q2677" i="53"/>
  <c r="Q2678" i="53"/>
  <c r="Q2679" i="53"/>
  <c r="Q2680" i="53"/>
  <c r="Q2681" i="53"/>
  <c r="Q2682" i="53"/>
  <c r="Q2683" i="53"/>
  <c r="Q2684" i="53"/>
  <c r="Q2685" i="53"/>
  <c r="Q2686" i="53"/>
  <c r="Q2687" i="53"/>
  <c r="Q2688" i="53"/>
  <c r="Q2689" i="53"/>
  <c r="Q2690" i="53"/>
  <c r="Q2691" i="53"/>
  <c r="Q2692" i="53"/>
  <c r="Q2693" i="53"/>
  <c r="Q2694" i="53"/>
  <c r="Q2695" i="53"/>
  <c r="Q2696" i="53"/>
  <c r="Q2697" i="53"/>
  <c r="Q2698" i="53"/>
  <c r="Q2699" i="53"/>
  <c r="Q2700" i="53"/>
  <c r="Q2701" i="53"/>
  <c r="Q2702" i="53"/>
  <c r="Q2703" i="53"/>
  <c r="Q2704" i="53"/>
  <c r="Q2705" i="53"/>
  <c r="Q2706" i="53"/>
  <c r="Q2707" i="53"/>
  <c r="Q2708" i="53"/>
  <c r="Q2709" i="53"/>
  <c r="Q2710" i="53"/>
  <c r="Q2711" i="53"/>
  <c r="Q2712" i="53"/>
  <c r="Q2713" i="53"/>
  <c r="Q2714" i="53"/>
  <c r="Q2715" i="53"/>
  <c r="Q2716" i="53"/>
  <c r="Q2717" i="53"/>
  <c r="Q2718" i="53"/>
  <c r="Q2719" i="53"/>
  <c r="Q2720" i="53"/>
  <c r="Q2721" i="53"/>
  <c r="Q2722" i="53"/>
  <c r="Q2723" i="53"/>
  <c r="Q2724" i="53"/>
  <c r="Q2725" i="53"/>
  <c r="Q2726" i="53"/>
  <c r="Q2727" i="53"/>
  <c r="Q2728" i="53"/>
  <c r="Q2729" i="53"/>
  <c r="Q2730" i="53"/>
  <c r="Q2731" i="53"/>
  <c r="Q2732" i="53"/>
  <c r="Q2733" i="53"/>
  <c r="Q2734" i="53"/>
  <c r="Q2735" i="53"/>
  <c r="Q2736" i="53"/>
  <c r="Q2737" i="53"/>
  <c r="Q2738" i="53"/>
  <c r="Q2739" i="53"/>
  <c r="Q2740" i="53"/>
  <c r="Q2741" i="53"/>
  <c r="Q2742" i="53"/>
  <c r="Q2743" i="53"/>
  <c r="Q2744" i="53"/>
  <c r="Q2745" i="53"/>
  <c r="Q2746" i="53"/>
  <c r="Q2747" i="53"/>
  <c r="Q2748" i="53"/>
  <c r="Q2749" i="53"/>
  <c r="Q2750" i="53"/>
  <c r="Q2751" i="53"/>
  <c r="Q2752" i="53"/>
  <c r="Q2753" i="53"/>
  <c r="Q2754" i="53"/>
  <c r="Q2755" i="53"/>
  <c r="Q2756" i="53"/>
  <c r="Q2757" i="53"/>
  <c r="Q2758" i="53"/>
  <c r="Q2759" i="53"/>
  <c r="Q2760" i="53"/>
  <c r="Q2761" i="53"/>
  <c r="Q2762" i="53"/>
  <c r="Q2763" i="53"/>
  <c r="Q2764" i="53"/>
  <c r="Q2765" i="53"/>
  <c r="Q2766" i="53"/>
  <c r="Q2767" i="53"/>
  <c r="Q2768" i="53"/>
  <c r="Q2769" i="53"/>
  <c r="Q2770" i="53"/>
  <c r="Q2771" i="53"/>
  <c r="Q2772" i="53"/>
  <c r="Q2773" i="53"/>
  <c r="Q2774" i="53"/>
  <c r="Q2775" i="53"/>
  <c r="Q2776" i="53"/>
  <c r="Q2777" i="53"/>
  <c r="Q2778" i="53"/>
  <c r="Q2779" i="53"/>
  <c r="Q2780" i="53"/>
  <c r="Q2781" i="53"/>
  <c r="Q2782" i="53"/>
  <c r="Q2783" i="53"/>
  <c r="Q2784" i="53"/>
  <c r="Q2785" i="53"/>
  <c r="Q2786" i="53"/>
  <c r="Q2787" i="53"/>
  <c r="Q2788" i="53"/>
  <c r="Q2789" i="53"/>
  <c r="Q2790" i="53"/>
  <c r="Q2791" i="53"/>
  <c r="Q2792" i="53"/>
  <c r="Q2793" i="53"/>
  <c r="Q2794" i="53"/>
  <c r="Q2795" i="53"/>
  <c r="Q2796" i="53"/>
  <c r="Q2797" i="53"/>
  <c r="Q2798" i="53"/>
  <c r="Q2799" i="53"/>
  <c r="Q2800" i="53"/>
  <c r="Q2801" i="53"/>
  <c r="Q2802" i="53"/>
  <c r="Q2803" i="53"/>
  <c r="Q2804" i="53"/>
  <c r="Q2805" i="53"/>
  <c r="Q2806" i="53"/>
  <c r="Q2807" i="53"/>
  <c r="Q2808" i="53"/>
  <c r="Q2809" i="53"/>
  <c r="Q2810" i="53"/>
  <c r="Q2811" i="53"/>
  <c r="Q2812" i="53"/>
  <c r="Q2813" i="53"/>
  <c r="Q2814" i="53"/>
  <c r="Q2815" i="53"/>
  <c r="Q2816" i="53"/>
  <c r="Q2817" i="53"/>
  <c r="Q2818" i="53"/>
  <c r="Q2819" i="53"/>
  <c r="Q2820" i="53"/>
  <c r="Q2821" i="53"/>
  <c r="Q4221" i="53"/>
  <c r="Q4222" i="53"/>
  <c r="Q4223" i="53"/>
  <c r="Q4224" i="53"/>
  <c r="Q4225" i="53"/>
  <c r="Q4226" i="53"/>
  <c r="Q4227" i="53"/>
  <c r="Q4228" i="53"/>
  <c r="Q4229" i="53"/>
  <c r="Q4230" i="53"/>
  <c r="Q4231" i="53"/>
  <c r="Q4232" i="53"/>
  <c r="Q4233" i="53"/>
  <c r="Q4234" i="53"/>
  <c r="Q4235" i="53"/>
  <c r="Q4236" i="53"/>
  <c r="Q4237" i="53"/>
  <c r="Q4238" i="53"/>
  <c r="Q4239" i="53"/>
  <c r="Q4240" i="53"/>
  <c r="Q4241" i="53"/>
  <c r="Q4242" i="53"/>
  <c r="Q4243" i="53"/>
  <c r="Q4244" i="53"/>
  <c r="Q4245" i="53"/>
  <c r="Q4246" i="53"/>
  <c r="Q4247" i="53"/>
  <c r="Q4248" i="53"/>
  <c r="Q4249" i="53"/>
  <c r="Q4250" i="53"/>
  <c r="Q4251" i="53"/>
  <c r="Q4252" i="53"/>
  <c r="Q4253" i="53"/>
  <c r="Q4254" i="53"/>
  <c r="Q4255" i="53"/>
  <c r="Q4256" i="53"/>
  <c r="Q4257" i="53"/>
  <c r="Q4258" i="53"/>
  <c r="Q4259" i="53"/>
  <c r="Q4260" i="53"/>
  <c r="Q4261" i="53"/>
  <c r="Q4262" i="53"/>
  <c r="Q4263" i="53"/>
  <c r="Q4264" i="53"/>
  <c r="Q4265" i="53"/>
  <c r="Q4266" i="53"/>
  <c r="Q4267" i="53"/>
  <c r="Q4268" i="53"/>
  <c r="Q4269" i="53"/>
  <c r="Q4270" i="53"/>
  <c r="Q4271" i="53"/>
  <c r="Q4272" i="53"/>
  <c r="Q4273" i="53"/>
  <c r="Q4274" i="53"/>
  <c r="Q4275" i="53"/>
  <c r="Q4276" i="53"/>
  <c r="Q4277" i="53"/>
  <c r="Q4278" i="53"/>
  <c r="Q4279" i="53"/>
  <c r="Q4280" i="53"/>
  <c r="Q4281" i="53"/>
  <c r="Q4282" i="53"/>
  <c r="Q4283" i="53"/>
  <c r="Q4284" i="53"/>
  <c r="Q4285" i="53"/>
  <c r="Q4286" i="53"/>
  <c r="Q4287" i="53"/>
  <c r="Q4288" i="53"/>
  <c r="Q4289" i="53"/>
  <c r="Q4290" i="53"/>
  <c r="Q4291" i="53"/>
  <c r="Q4292" i="53"/>
  <c r="Q4293" i="53"/>
  <c r="Q4294" i="53"/>
  <c r="Q4295" i="53"/>
  <c r="Q4296" i="53"/>
  <c r="Q4297" i="53"/>
  <c r="Q4298" i="53"/>
  <c r="Q4299" i="53"/>
  <c r="Q4300" i="53"/>
  <c r="Q4301" i="53"/>
  <c r="Q4302" i="53"/>
  <c r="Q4303" i="53"/>
  <c r="Q4304" i="53"/>
  <c r="Q4305" i="53"/>
  <c r="Q4306" i="53"/>
  <c r="Q4307" i="53"/>
  <c r="Q4308" i="53"/>
  <c r="Q4309" i="53"/>
  <c r="Q4310" i="53"/>
  <c r="Q4311" i="53"/>
  <c r="Q4312" i="53"/>
  <c r="Q4313" i="53"/>
  <c r="Q4314" i="53"/>
  <c r="Q4315" i="53"/>
  <c r="Q4316" i="53"/>
  <c r="Q4317" i="53"/>
  <c r="Q4318" i="53"/>
  <c r="Q4319" i="53"/>
  <c r="Q4320" i="53"/>
  <c r="Q4321" i="53"/>
  <c r="Q4322" i="53"/>
  <c r="Q4323" i="53"/>
  <c r="Q4324" i="53"/>
  <c r="Q4325" i="53"/>
  <c r="Q4326" i="53"/>
  <c r="Q4327" i="53"/>
  <c r="Q4328" i="53"/>
  <c r="Q4329" i="53"/>
  <c r="Q4330" i="53"/>
  <c r="Q4331" i="53"/>
  <c r="Q4332" i="53"/>
  <c r="Q4333" i="53"/>
  <c r="Q4334" i="53"/>
  <c r="Q4335" i="53"/>
  <c r="Q4336" i="53"/>
  <c r="Q4337" i="53"/>
  <c r="Q4338" i="53"/>
  <c r="Q4339" i="53"/>
  <c r="Q4340" i="53"/>
  <c r="Q4341" i="53"/>
  <c r="Q4342" i="53"/>
  <c r="Q4343" i="53"/>
  <c r="Q4344" i="53"/>
  <c r="Q4345" i="53"/>
  <c r="Q4346" i="53"/>
  <c r="Q4347" i="53"/>
  <c r="Q4348" i="53"/>
  <c r="Q4349" i="53"/>
  <c r="Q4350" i="53"/>
  <c r="Q4351" i="53"/>
  <c r="Q4352" i="53"/>
  <c r="Q4353" i="53"/>
  <c r="Q4354" i="53"/>
  <c r="Q4355" i="53"/>
  <c r="Q4356" i="53"/>
  <c r="Q4357" i="53"/>
  <c r="Q4358" i="53"/>
  <c r="Q4359" i="53"/>
  <c r="Q4360" i="53"/>
  <c r="Q4361" i="53"/>
  <c r="Q4362" i="53"/>
  <c r="Q4363" i="53"/>
  <c r="Q4364" i="53"/>
  <c r="Q4365" i="53"/>
  <c r="Q4366" i="53"/>
  <c r="Q4367" i="53"/>
  <c r="Q4368" i="53"/>
  <c r="Q4369" i="53"/>
  <c r="Q4370" i="53"/>
  <c r="Q4371" i="53"/>
  <c r="Q4372" i="53"/>
  <c r="Q4373" i="53"/>
  <c r="Q4374" i="53"/>
  <c r="Q4375" i="53"/>
  <c r="Q4376" i="53"/>
  <c r="Q4377" i="53"/>
  <c r="Q4378" i="53"/>
  <c r="Q4379" i="53"/>
  <c r="Q4380" i="53"/>
  <c r="Q4381" i="53"/>
  <c r="Q4382" i="53"/>
  <c r="Q4383" i="53"/>
  <c r="Q4384" i="53"/>
  <c r="Q4385" i="53"/>
  <c r="Q4386" i="53"/>
  <c r="Q4387" i="53"/>
  <c r="Q4388" i="53"/>
  <c r="Q4389" i="53"/>
  <c r="Q4390" i="53"/>
  <c r="Q4391" i="53"/>
  <c r="Q4392" i="53"/>
  <c r="Q4393" i="53"/>
  <c r="Q4394" i="53"/>
  <c r="Q4395" i="53"/>
  <c r="Q4396" i="53"/>
  <c r="Q4397" i="53"/>
  <c r="Q4398" i="53"/>
  <c r="Q4399" i="53"/>
  <c r="Q4400" i="53"/>
  <c r="Q4401" i="53"/>
  <c r="Q4402" i="53"/>
  <c r="Q4403" i="53"/>
  <c r="Q4404" i="53"/>
  <c r="Q4405" i="53"/>
  <c r="Q4406" i="53"/>
  <c r="Q4407" i="53"/>
  <c r="Q4408" i="53"/>
  <c r="Q4409" i="53"/>
  <c r="Q4410" i="53"/>
  <c r="Q4411" i="53"/>
  <c r="Q4412" i="53"/>
  <c r="Q4413" i="53"/>
  <c r="Q4414" i="53"/>
  <c r="Q4415" i="53"/>
  <c r="Q4416" i="53"/>
  <c r="Q4417" i="53"/>
  <c r="Q4418" i="53"/>
  <c r="Q4419" i="53"/>
  <c r="Q4420" i="53"/>
  <c r="Q4421" i="53"/>
  <c r="Q4422" i="53"/>
  <c r="Q4423" i="53"/>
  <c r="Q4424" i="53"/>
  <c r="Q4425" i="53"/>
  <c r="Q4426" i="53"/>
  <c r="Q4427" i="53"/>
  <c r="Q4428" i="53"/>
  <c r="Q4429" i="53"/>
  <c r="Q4430" i="53"/>
  <c r="Q4431" i="53"/>
  <c r="Q4432" i="53"/>
  <c r="Q4433" i="53"/>
  <c r="Q4434" i="53"/>
  <c r="Q4435" i="53"/>
  <c r="Q4436" i="53"/>
  <c r="Q4437" i="53"/>
  <c r="Q4438" i="53"/>
  <c r="Q4439" i="53"/>
  <c r="Q4440" i="53"/>
  <c r="Q4441" i="53"/>
  <c r="Q4442" i="53"/>
  <c r="Q4443" i="53"/>
  <c r="Q4444" i="53"/>
  <c r="Q4445" i="53"/>
  <c r="Q4446" i="53"/>
  <c r="Q4447" i="53"/>
  <c r="Q4448" i="53"/>
  <c r="Q4449" i="53"/>
  <c r="Q4450" i="53"/>
  <c r="Q4451" i="53"/>
  <c r="Q4452" i="53"/>
  <c r="Q4453" i="53"/>
  <c r="Q4454" i="53"/>
  <c r="Q4455" i="53"/>
  <c r="Q4456" i="53"/>
  <c r="Q4457" i="53"/>
  <c r="Q4458" i="53"/>
  <c r="Q4459" i="53"/>
  <c r="Q4460" i="53"/>
  <c r="Q4461" i="53"/>
  <c r="Q4462" i="53"/>
  <c r="Q4463" i="53"/>
  <c r="Q4464" i="53"/>
  <c r="Q4465" i="53"/>
  <c r="Q4466" i="53"/>
  <c r="Q4467" i="53"/>
  <c r="Q4468" i="53"/>
  <c r="Q4469" i="53"/>
  <c r="Q4470" i="53"/>
  <c r="Q4471" i="53"/>
  <c r="Q4472" i="53"/>
  <c r="Q4473" i="53"/>
  <c r="Q4474" i="53"/>
  <c r="Q4475" i="53"/>
  <c r="Q4476" i="53"/>
  <c r="Q4477" i="53"/>
  <c r="Q4478" i="53"/>
  <c r="Q4479" i="53"/>
  <c r="Q4480" i="53"/>
  <c r="Q4481" i="53"/>
  <c r="Q4482" i="53"/>
  <c r="Q4483" i="53"/>
  <c r="Q4484" i="53"/>
  <c r="Q4485" i="53"/>
  <c r="Q4486" i="53"/>
  <c r="Q4487" i="53"/>
  <c r="Q4488" i="53"/>
  <c r="Q4489" i="53"/>
  <c r="Q4490" i="53"/>
  <c r="Q4491" i="53"/>
  <c r="Q4492" i="53"/>
  <c r="Q4493" i="53"/>
  <c r="Q4494" i="53"/>
  <c r="Q4495" i="53"/>
  <c r="Q4496" i="53"/>
  <c r="Q4497" i="53"/>
  <c r="Q4498" i="53"/>
  <c r="Q4499" i="53"/>
  <c r="Q4500" i="53"/>
  <c r="Q4501" i="53"/>
  <c r="Q4502" i="53"/>
  <c r="Q4503" i="53"/>
  <c r="Q4504" i="53"/>
  <c r="Q4505" i="53"/>
  <c r="Q4506" i="53"/>
  <c r="Q4507" i="53"/>
  <c r="Q4508" i="53"/>
  <c r="Q4509" i="53"/>
  <c r="Q4510" i="53"/>
  <c r="Q4511" i="53"/>
  <c r="Q4512" i="53"/>
  <c r="Q4513" i="53"/>
  <c r="Q4514" i="53"/>
  <c r="Q4515" i="53"/>
  <c r="Q4516" i="53"/>
  <c r="Q4517" i="53"/>
  <c r="Q4518" i="53"/>
  <c r="Q4519" i="53"/>
  <c r="Q4520" i="53"/>
  <c r="Q4521" i="53"/>
  <c r="Q4522" i="53"/>
  <c r="Q4523" i="53"/>
  <c r="Q4524" i="53"/>
  <c r="Q4525" i="53"/>
  <c r="Q4526" i="53"/>
  <c r="Q4527" i="53"/>
  <c r="Q4528" i="53"/>
  <c r="Q4529" i="53"/>
  <c r="Q4530" i="53"/>
  <c r="Q4531" i="53"/>
  <c r="Q4532" i="53"/>
  <c r="Q4533" i="53"/>
  <c r="Q4534" i="53"/>
  <c r="Q4535" i="53"/>
  <c r="Q4536" i="53"/>
  <c r="Q4537" i="53"/>
  <c r="Q4538" i="53"/>
  <c r="Q4539" i="53"/>
  <c r="Q4540" i="53"/>
  <c r="Q4541" i="53"/>
  <c r="Q4542" i="53"/>
  <c r="Q4543" i="53"/>
  <c r="Q4544" i="53"/>
  <c r="Q4545" i="53"/>
  <c r="Q4546" i="53"/>
  <c r="Q4547" i="53"/>
  <c r="Q4548" i="53"/>
  <c r="Q4549" i="53"/>
  <c r="Q4550" i="53"/>
  <c r="Q4551" i="53"/>
  <c r="Q4552" i="53"/>
  <c r="Q4553" i="53"/>
  <c r="Q4554" i="53"/>
  <c r="Q4555" i="53"/>
  <c r="Q4556" i="53"/>
  <c r="Q4557" i="53"/>
  <c r="Q4558" i="53"/>
  <c r="Q4559" i="53"/>
  <c r="Q4560" i="53"/>
  <c r="Q4561" i="53"/>
  <c r="Q4562" i="53"/>
  <c r="Q4563" i="53"/>
  <c r="Q4564" i="53"/>
  <c r="Q4565" i="53"/>
  <c r="Q4566" i="53"/>
  <c r="Q4567" i="53"/>
  <c r="Q4568" i="53"/>
  <c r="Q4569" i="53"/>
  <c r="Q4570" i="53"/>
  <c r="Q4571" i="53"/>
  <c r="Q4572" i="53"/>
  <c r="Q4573" i="53"/>
  <c r="Q4574" i="53"/>
  <c r="Q4575" i="53"/>
  <c r="Q4576" i="53"/>
  <c r="Q4577" i="53"/>
  <c r="Q4578" i="53"/>
  <c r="Q4579" i="53"/>
  <c r="Q4580" i="53"/>
  <c r="Q4581" i="53"/>
  <c r="Q4582" i="53"/>
  <c r="Q4583" i="53"/>
  <c r="Q4584" i="53"/>
  <c r="Q4585" i="53"/>
  <c r="Q4586" i="53"/>
  <c r="Q4587" i="53"/>
  <c r="Q4588" i="53"/>
  <c r="Q4589" i="53"/>
  <c r="Q4590" i="53"/>
  <c r="Q4591" i="53"/>
  <c r="Q4592" i="53"/>
  <c r="Q4593" i="53"/>
  <c r="Q4594" i="53"/>
  <c r="Q4595" i="53"/>
  <c r="Q4596" i="53"/>
  <c r="Q4597" i="53"/>
  <c r="Q4598" i="53"/>
  <c r="Q4599" i="53"/>
  <c r="Q4600" i="53"/>
  <c r="Q4601" i="53"/>
  <c r="Q4602" i="53"/>
  <c r="Q4603" i="53"/>
  <c r="Q4604" i="53"/>
  <c r="Q4605" i="53"/>
  <c r="Q4606" i="53"/>
  <c r="Q4607" i="53"/>
  <c r="Q4608" i="53"/>
  <c r="Q4609" i="53"/>
  <c r="Q4610" i="53"/>
  <c r="Q4611" i="53"/>
  <c r="Q4612" i="53"/>
  <c r="Q4613" i="53"/>
  <c r="Q4614" i="53"/>
  <c r="Q4615" i="53"/>
  <c r="Q4616" i="53"/>
  <c r="Q4617" i="53"/>
  <c r="Q4618" i="53"/>
  <c r="Q4619" i="53"/>
  <c r="Q4620" i="53"/>
  <c r="Q4621" i="53"/>
  <c r="Q4622" i="53"/>
  <c r="Q4623" i="53"/>
  <c r="Q4624" i="53"/>
  <c r="Q4625" i="53"/>
  <c r="Q4626" i="53"/>
  <c r="Q4627" i="53"/>
  <c r="Q4628" i="53"/>
  <c r="Q4629" i="53"/>
  <c r="Q4630" i="53"/>
  <c r="Q4631" i="53"/>
  <c r="Q4632" i="53"/>
  <c r="Q4633" i="53"/>
  <c r="Q4634" i="53"/>
  <c r="Q4635" i="53"/>
  <c r="Q4636" i="53"/>
  <c r="Q4637" i="53"/>
  <c r="Q4638" i="53"/>
  <c r="Q4639" i="53"/>
  <c r="Q4640" i="53"/>
  <c r="Q4641" i="53"/>
  <c r="Q4642" i="53"/>
  <c r="Q4643" i="53"/>
  <c r="Q4644" i="53"/>
  <c r="Q4645" i="53"/>
  <c r="Q4646" i="53"/>
  <c r="Q4647" i="53"/>
  <c r="Q4648" i="53"/>
  <c r="Q4649" i="53"/>
  <c r="Q4650" i="53"/>
  <c r="Q4651" i="53"/>
  <c r="Q4652" i="53"/>
  <c r="Q4653" i="53"/>
  <c r="Q4654" i="53"/>
  <c r="Q4655" i="53"/>
  <c r="Q4656" i="53"/>
  <c r="Q4657" i="53"/>
  <c r="Q4658" i="53"/>
  <c r="Q4659" i="53"/>
  <c r="Q4660" i="53"/>
  <c r="Q4661" i="53"/>
  <c r="Q4662" i="53"/>
  <c r="Q4663" i="53"/>
  <c r="Q4664" i="53"/>
  <c r="Q4665" i="53"/>
  <c r="Q4666" i="53"/>
  <c r="Q4667" i="53"/>
  <c r="Q4668" i="53"/>
  <c r="Q4669" i="53"/>
  <c r="Q4670" i="53"/>
  <c r="Q4671" i="53"/>
  <c r="Q4672" i="53"/>
  <c r="Q4673" i="53"/>
  <c r="Q4674" i="53"/>
  <c r="Q4675" i="53"/>
  <c r="Q4676" i="53"/>
  <c r="Q4677" i="53"/>
  <c r="Q4678" i="53"/>
  <c r="Q4679" i="53"/>
  <c r="Q4680" i="53"/>
  <c r="Q4681" i="53"/>
  <c r="Q4682" i="53"/>
  <c r="Q4683" i="53"/>
  <c r="Q4684" i="53"/>
  <c r="Q4685" i="53"/>
  <c r="Q4686" i="53"/>
  <c r="Q4687" i="53"/>
  <c r="Q4688" i="53"/>
  <c r="Q4689" i="53"/>
  <c r="Q4690" i="53"/>
  <c r="Q4691" i="53"/>
  <c r="Q4692" i="53"/>
  <c r="Q4693" i="53"/>
  <c r="Q4694" i="53"/>
  <c r="Q4695" i="53"/>
  <c r="Q4696" i="53"/>
  <c r="Q4697" i="53"/>
  <c r="Q4698" i="53"/>
  <c r="Q4699" i="53"/>
  <c r="Q4700" i="53"/>
  <c r="Q4701" i="53"/>
  <c r="Q4702" i="53"/>
  <c r="Q4703" i="53"/>
  <c r="Q4704" i="53"/>
  <c r="Q4705" i="53"/>
  <c r="Q4706" i="53"/>
  <c r="Q4707" i="53"/>
  <c r="Q4708" i="53"/>
  <c r="Q4709" i="53"/>
  <c r="Q4710" i="53"/>
  <c r="Q4711" i="53"/>
  <c r="Q4712" i="53"/>
  <c r="Q4713" i="53"/>
  <c r="Q4714" i="53"/>
  <c r="Q4715" i="53"/>
  <c r="Q4716" i="53"/>
  <c r="Q4717" i="53"/>
  <c r="Q4718" i="53"/>
  <c r="Q4719" i="53"/>
  <c r="Q4720" i="53"/>
  <c r="Q4721" i="53"/>
  <c r="Q4722" i="53"/>
  <c r="Q4723" i="53"/>
  <c r="Q4724" i="53"/>
  <c r="Q4725" i="53"/>
  <c r="Q4726" i="53"/>
  <c r="Q4727" i="53"/>
  <c r="Q4728" i="53"/>
  <c r="Q4729" i="53"/>
  <c r="Q4730" i="53"/>
  <c r="Q4731" i="53"/>
  <c r="Q4732" i="53"/>
  <c r="Q4733" i="53"/>
  <c r="Q4734" i="53"/>
  <c r="Q4735" i="53"/>
  <c r="Q4736" i="53"/>
  <c r="Q4737" i="53"/>
  <c r="Q4738" i="53"/>
  <c r="Q4739" i="53"/>
  <c r="Q4740" i="53"/>
  <c r="Q4741" i="53"/>
  <c r="Q4742" i="53"/>
  <c r="Q4743" i="53"/>
  <c r="Q4744" i="53"/>
  <c r="Q4745" i="53"/>
  <c r="Q4746" i="53"/>
  <c r="Q4747" i="53"/>
  <c r="Q4748" i="53"/>
  <c r="Q4749" i="53"/>
  <c r="Q4750" i="53"/>
  <c r="Q4751" i="53"/>
  <c r="Q4752" i="53"/>
  <c r="Q4753" i="53"/>
  <c r="Q4754" i="53"/>
  <c r="Q4755" i="53"/>
  <c r="Q4756" i="53"/>
  <c r="Q4757" i="53"/>
  <c r="Q4758" i="53"/>
  <c r="Q4759" i="53"/>
  <c r="Q4760" i="53"/>
  <c r="Q4761" i="53"/>
  <c r="Q4762" i="53"/>
  <c r="Q4763" i="53"/>
  <c r="Q4764" i="53"/>
  <c r="Q4765" i="53"/>
  <c r="Q4766" i="53"/>
  <c r="Q4767" i="53"/>
  <c r="Q4768" i="53"/>
  <c r="Q4769" i="53"/>
  <c r="Q4770" i="53"/>
  <c r="Q4771" i="53"/>
  <c r="Q4772" i="53"/>
  <c r="Q4773" i="53"/>
  <c r="Q4774" i="53"/>
  <c r="Q4775" i="53"/>
  <c r="Q4776" i="53"/>
  <c r="Q4777" i="53"/>
  <c r="Q4778" i="53"/>
  <c r="Q4779" i="53"/>
  <c r="Q4780" i="53"/>
  <c r="Q4781" i="53"/>
  <c r="Q4782" i="53"/>
  <c r="Q4783" i="53"/>
  <c r="Q4784" i="53"/>
  <c r="Q4785" i="53"/>
  <c r="Q4786" i="53"/>
  <c r="Q4787" i="53"/>
  <c r="Q4788" i="53"/>
  <c r="Q4789" i="53"/>
  <c r="Q4790" i="53"/>
  <c r="Q4791" i="53"/>
  <c r="Q4792" i="53"/>
  <c r="Q4793" i="53"/>
  <c r="Q4794" i="53"/>
  <c r="Q4795" i="53"/>
  <c r="Q4796" i="53"/>
  <c r="Q4797" i="53"/>
  <c r="Q4798" i="53"/>
  <c r="Q4799" i="53"/>
  <c r="Q4800" i="53"/>
  <c r="Q4801" i="53"/>
  <c r="Q4802" i="53"/>
  <c r="Q4803" i="53"/>
  <c r="Q4804" i="53"/>
  <c r="Q4805" i="53"/>
  <c r="Q4806" i="53"/>
  <c r="Q4807" i="53"/>
  <c r="Q4808" i="53"/>
  <c r="Q4809" i="53"/>
  <c r="Q4810" i="53"/>
  <c r="Q4811" i="53"/>
  <c r="Q4812" i="53"/>
  <c r="Q4813" i="53"/>
  <c r="Q4814" i="53"/>
  <c r="Q4815" i="53"/>
  <c r="Q4816" i="53"/>
  <c r="Q4817" i="53"/>
  <c r="Q4818" i="53"/>
  <c r="Q4819" i="53"/>
  <c r="Q4820" i="53"/>
  <c r="Q4821" i="53"/>
  <c r="Q4822" i="53"/>
  <c r="Q4823" i="53"/>
  <c r="Q4824" i="53"/>
  <c r="Q4825" i="53"/>
  <c r="Q4826" i="53"/>
  <c r="Q4827" i="53"/>
  <c r="Q4828" i="53"/>
  <c r="Q4829" i="53"/>
  <c r="Q4830" i="53"/>
  <c r="Q4831" i="53"/>
  <c r="Q4832" i="53"/>
  <c r="Q4833" i="53"/>
  <c r="Q4834" i="53"/>
  <c r="Q4835" i="53"/>
  <c r="Q4836" i="53"/>
  <c r="Q4837" i="53"/>
  <c r="Q4838" i="53"/>
  <c r="Q4839" i="53"/>
  <c r="Q4840" i="53"/>
  <c r="Q4841" i="53"/>
  <c r="Q4842" i="53"/>
  <c r="Q4843" i="53"/>
  <c r="Q4844" i="53"/>
  <c r="Q4845" i="53"/>
  <c r="Q4846" i="53"/>
  <c r="Q4847" i="53"/>
  <c r="Q4848" i="53"/>
  <c r="Q4849" i="53"/>
  <c r="Q4850" i="53"/>
  <c r="Q4851" i="53"/>
  <c r="Q4852" i="53"/>
  <c r="Q4853" i="53"/>
  <c r="Q4854" i="53"/>
  <c r="Q4855" i="53"/>
  <c r="Q4856" i="53"/>
  <c r="Q4857" i="53"/>
  <c r="Q4858" i="53"/>
  <c r="Q4859" i="53"/>
  <c r="Q4860" i="53"/>
  <c r="Q4861" i="53"/>
  <c r="Q4862" i="53"/>
  <c r="Q4863" i="53"/>
  <c r="Q4864" i="53"/>
  <c r="Q4865" i="53"/>
  <c r="Q4866" i="53"/>
  <c r="Q4867" i="53"/>
  <c r="Q4868" i="53"/>
  <c r="Q4869" i="53"/>
  <c r="Q4870" i="53"/>
  <c r="Q4871" i="53"/>
  <c r="Q4872" i="53"/>
  <c r="Q4873" i="53"/>
  <c r="Q4874" i="53"/>
  <c r="Q4875" i="53"/>
  <c r="Q4876" i="53"/>
  <c r="Q4877" i="53"/>
  <c r="Q4878" i="53"/>
  <c r="Q4879" i="53"/>
  <c r="Q4880" i="53"/>
  <c r="Q4881" i="53"/>
  <c r="Q4882" i="53"/>
  <c r="Q4883" i="53"/>
  <c r="Q4884" i="53"/>
  <c r="Q4885" i="53"/>
  <c r="Q4886" i="53"/>
  <c r="Q4887" i="53" l="1"/>
  <c r="P4887" i="53"/>
  <c r="O4887" i="53"/>
  <c r="A4903" i="53"/>
  <c r="A4904" i="53"/>
  <c r="A4905" i="53"/>
  <c r="A4906" i="53"/>
  <c r="Q4999" i="53"/>
  <c r="Q5000" i="53"/>
  <c r="Q5001" i="53"/>
  <c r="Q5002" i="53"/>
  <c r="Q5003" i="53"/>
  <c r="Q5004" i="53"/>
  <c r="Q5005" i="53"/>
  <c r="Q5006" i="53"/>
  <c r="Q5007" i="53"/>
  <c r="Q5008" i="53"/>
  <c r="Q5009" i="53"/>
  <c r="Q5010" i="53"/>
  <c r="Q5011" i="53"/>
  <c r="Q5012" i="53"/>
  <c r="Q5013" i="53"/>
  <c r="Q5014" i="53"/>
  <c r="Q5015" i="53"/>
  <c r="Q5016" i="53"/>
  <c r="Q5017" i="53"/>
  <c r="Q5018" i="53"/>
  <c r="Q5019" i="53"/>
  <c r="Q5020" i="53"/>
  <c r="Q5021" i="53"/>
  <c r="Q5022" i="53"/>
  <c r="Q5023" i="53"/>
  <c r="Q5024" i="53"/>
  <c r="Q5025" i="53"/>
  <c r="A5021" i="53"/>
  <c r="A5022" i="53"/>
  <c r="A5023" i="53"/>
  <c r="A5024" i="53"/>
  <c r="A5025" i="53"/>
  <c r="Q4903" i="53"/>
  <c r="Q4904" i="53"/>
  <c r="Q4905" i="53"/>
  <c r="Q4906" i="53"/>
  <c r="Q4907" i="53"/>
  <c r="Q4908" i="53"/>
  <c r="Q4909" i="53"/>
  <c r="Q4910" i="53"/>
  <c r="Q4911" i="53"/>
  <c r="Q4912" i="53"/>
  <c r="Q4913" i="53"/>
  <c r="Q4914" i="53"/>
  <c r="Q4915" i="53"/>
  <c r="Q4916" i="53"/>
  <c r="Q4917" i="53"/>
  <c r="Q4918" i="53"/>
  <c r="Q4919" i="53"/>
  <c r="Q4920" i="53"/>
  <c r="Q4921" i="53"/>
  <c r="Q4922" i="53"/>
  <c r="Q4923" i="53"/>
  <c r="Q4924" i="53"/>
  <c r="Q4925" i="53"/>
  <c r="Q4926" i="53"/>
  <c r="Q4927" i="53"/>
  <c r="Q4928" i="53"/>
  <c r="Q4929" i="53"/>
  <c r="Q4930" i="53"/>
  <c r="Q4931" i="53"/>
  <c r="Q4932" i="53"/>
  <c r="Q4933" i="53"/>
  <c r="Q4934" i="53"/>
  <c r="Q4935" i="53"/>
  <c r="Q4936" i="53"/>
  <c r="Q4937" i="53"/>
  <c r="Q4938" i="53"/>
  <c r="Q4939" i="53"/>
  <c r="Q4940" i="53"/>
  <c r="Q4941" i="53"/>
  <c r="Q4942" i="53"/>
  <c r="Q4943" i="53"/>
  <c r="Q4944" i="53"/>
  <c r="Q4945" i="53"/>
  <c r="Q4946" i="53"/>
  <c r="Q4947" i="53"/>
  <c r="Q4948" i="53"/>
  <c r="Q4949" i="53"/>
  <c r="Q4950" i="53"/>
  <c r="Q4951" i="53"/>
  <c r="Q4952" i="53"/>
  <c r="Q4953" i="53"/>
  <c r="Q4954" i="53"/>
  <c r="Q4955" i="53"/>
  <c r="Q4956" i="53"/>
  <c r="Q4957" i="53"/>
  <c r="Q4958" i="53"/>
  <c r="Q4959" i="53"/>
  <c r="Q4960" i="53"/>
  <c r="Q4961" i="53"/>
  <c r="Q4962" i="53"/>
  <c r="Q4963" i="53"/>
  <c r="Q4964" i="53"/>
  <c r="Q4965" i="53"/>
  <c r="Q4966" i="53"/>
  <c r="Q4967" i="53"/>
  <c r="Q4968" i="53"/>
  <c r="Q4969" i="53"/>
  <c r="Q4970" i="53"/>
  <c r="Q4971" i="53"/>
  <c r="Q4972" i="53"/>
  <c r="Q4973" i="53"/>
  <c r="Q4974" i="53"/>
  <c r="Q4975" i="53"/>
  <c r="Q4976" i="53"/>
  <c r="Q4977" i="53"/>
  <c r="Q4978" i="53"/>
  <c r="Q4979" i="53"/>
  <c r="Q4980" i="53"/>
  <c r="Q4981" i="53"/>
  <c r="Q4982" i="53"/>
  <c r="Q4983" i="53"/>
  <c r="Q4984" i="53"/>
  <c r="Q4985" i="53"/>
  <c r="Q4986" i="53"/>
  <c r="Q4987" i="53"/>
  <c r="Q4988" i="53"/>
  <c r="Q4989" i="53"/>
  <c r="Q4990" i="53"/>
  <c r="Q4991" i="53"/>
  <c r="Q4992" i="53"/>
  <c r="Q4993" i="53"/>
  <c r="Q4994" i="53"/>
  <c r="Q4995" i="53"/>
  <c r="Q4996" i="53"/>
  <c r="Q4997" i="53"/>
  <c r="Q4998" i="53"/>
  <c r="A4907" i="53"/>
  <c r="A4908" i="53"/>
  <c r="A4909" i="53"/>
  <c r="A4910" i="53"/>
  <c r="A4911" i="53"/>
  <c r="A4912" i="53"/>
  <c r="A4913" i="53"/>
  <c r="A4914" i="53"/>
  <c r="A4915" i="53"/>
  <c r="A4916" i="53"/>
  <c r="A4917" i="53"/>
  <c r="A4918" i="53"/>
  <c r="A4919" i="53"/>
  <c r="A4920" i="53"/>
  <c r="A4921" i="53"/>
  <c r="A4922" i="53"/>
  <c r="A4923" i="53"/>
  <c r="A4924" i="53"/>
  <c r="A4925" i="53"/>
  <c r="A4926" i="53"/>
  <c r="A4927" i="53"/>
  <c r="A4928" i="53"/>
  <c r="A4929" i="53"/>
  <c r="A4930" i="53"/>
  <c r="A4931" i="53"/>
  <c r="A4932" i="53"/>
  <c r="A4933" i="53"/>
  <c r="A4934" i="53"/>
  <c r="A4935" i="53"/>
  <c r="A4936" i="53"/>
  <c r="A4937" i="53"/>
  <c r="A4938" i="53"/>
  <c r="A4939" i="53"/>
  <c r="A4940" i="53"/>
  <c r="A4941" i="53"/>
  <c r="A4942" i="53"/>
  <c r="A4943" i="53"/>
  <c r="A4944" i="53"/>
  <c r="A4945" i="53"/>
  <c r="A4946" i="53"/>
  <c r="A4947" i="53"/>
  <c r="A4948" i="53"/>
  <c r="A4949" i="53"/>
  <c r="A4950" i="53"/>
  <c r="A4951" i="53"/>
  <c r="A4952" i="53"/>
  <c r="A4953" i="53"/>
  <c r="A4954" i="53"/>
  <c r="A4955" i="53"/>
  <c r="A4956" i="53"/>
  <c r="A4957" i="53"/>
  <c r="A4958" i="53"/>
  <c r="A4959" i="53"/>
  <c r="A4960" i="53"/>
  <c r="A4961" i="53"/>
  <c r="A4962" i="53"/>
  <c r="A4963" i="53"/>
  <c r="A4964" i="53"/>
  <c r="A4965" i="53"/>
  <c r="A4966" i="53"/>
  <c r="A4967" i="53"/>
  <c r="A4968" i="53"/>
  <c r="A4969" i="53"/>
  <c r="A4970" i="53"/>
  <c r="A4971" i="53"/>
  <c r="A4972" i="53"/>
  <c r="A4973" i="53"/>
  <c r="A4974" i="53"/>
  <c r="A4975" i="53"/>
  <c r="A4976" i="53"/>
  <c r="A4977" i="53"/>
  <c r="A4978" i="53"/>
  <c r="A4979" i="53"/>
  <c r="A4980" i="53"/>
  <c r="A4981" i="53"/>
  <c r="A4982" i="53"/>
  <c r="A4983" i="53"/>
  <c r="A4984" i="53"/>
  <c r="A4985" i="53"/>
  <c r="A4986" i="53"/>
  <c r="A4987" i="53"/>
  <c r="A4988" i="53"/>
  <c r="A4989" i="53"/>
  <c r="A4990" i="53"/>
  <c r="A4991" i="53"/>
  <c r="A4992" i="53"/>
  <c r="A4993" i="53"/>
  <c r="A4994" i="53"/>
  <c r="A4995" i="53"/>
  <c r="A4996" i="53"/>
  <c r="A4997" i="53"/>
  <c r="A4998" i="53"/>
  <c r="A4999" i="53"/>
  <c r="A5000" i="53"/>
  <c r="A5001" i="53"/>
  <c r="A5002" i="53"/>
  <c r="A5003" i="53"/>
  <c r="A5004" i="53"/>
  <c r="A5005" i="53"/>
  <c r="A5006" i="53"/>
  <c r="A5007" i="53"/>
  <c r="A5008" i="53"/>
  <c r="A5009" i="53"/>
  <c r="A5010" i="53"/>
  <c r="A5011" i="53"/>
  <c r="A5012" i="53"/>
  <c r="A5013" i="53"/>
  <c r="A5014" i="53"/>
  <c r="A5015" i="53"/>
  <c r="A5016" i="53"/>
  <c r="A5017" i="53"/>
  <c r="A5018" i="53"/>
  <c r="A5019" i="53"/>
  <c r="A5020" i="53"/>
  <c r="A5104" i="53"/>
  <c r="A5105" i="53"/>
  <c r="A5106" i="53"/>
  <c r="Q2424" i="33" l="1"/>
  <c r="Q2395" i="33" l="1"/>
  <c r="Q2379" i="33" l="1"/>
  <c r="Q2380" i="33"/>
  <c r="Q2381" i="33"/>
  <c r="Q2382" i="33"/>
  <c r="Q2383" i="33"/>
  <c r="Q2384" i="33"/>
  <c r="Q2385" i="33"/>
  <c r="Q2386" i="33"/>
  <c r="Q2387" i="33"/>
  <c r="Q2388" i="33"/>
  <c r="Q2389" i="33"/>
  <c r="Q2390" i="33"/>
  <c r="Q2391" i="33"/>
  <c r="Q2392" i="33"/>
  <c r="Q2393" i="33"/>
  <c r="Q2394" i="33"/>
  <c r="Q2396" i="33"/>
  <c r="Q2397" i="33"/>
  <c r="Q2398" i="33"/>
  <c r="Q2399" i="33"/>
  <c r="Q2400" i="33"/>
  <c r="Q2401" i="33"/>
  <c r="Q2402" i="33"/>
  <c r="Q2403" i="33"/>
  <c r="Q2404" i="33"/>
  <c r="Q2405" i="33"/>
  <c r="Q2406" i="33"/>
  <c r="Q2407" i="33"/>
  <c r="Q2408" i="33"/>
  <c r="Q2409" i="33"/>
  <c r="Q2410" i="33"/>
  <c r="Q2411" i="33"/>
  <c r="Q2412" i="33"/>
  <c r="Q2413" i="33"/>
  <c r="Q2414" i="33"/>
  <c r="Q2415" i="33"/>
  <c r="Q2416" i="33"/>
  <c r="Q2417" i="33"/>
  <c r="Q2418" i="33"/>
  <c r="Q2419" i="33"/>
  <c r="Q2420" i="33"/>
  <c r="Q2421" i="33"/>
  <c r="Q2422" i="33"/>
  <c r="Q2423" i="33"/>
  <c r="Q2425" i="33"/>
  <c r="Q2426" i="33"/>
  <c r="Q2427" i="33"/>
  <c r="Q2428" i="33"/>
  <c r="Q2429" i="33"/>
  <c r="Q2430" i="33"/>
  <c r="Q2431" i="33"/>
  <c r="Q2432" i="33"/>
  <c r="Q2433" i="33"/>
  <c r="Q2434" i="33"/>
  <c r="Q2435" i="33"/>
  <c r="Q2436" i="33"/>
  <c r="Q2437" i="33"/>
  <c r="Q2438" i="33"/>
  <c r="Q2439" i="33"/>
  <c r="Q2440" i="33"/>
  <c r="Q2441" i="33"/>
  <c r="Q2442" i="33"/>
  <c r="Q2443" i="33"/>
  <c r="Q2444" i="33"/>
  <c r="Q2445" i="33"/>
  <c r="Q2446" i="33"/>
  <c r="Q2447" i="33"/>
  <c r="Q2448" i="33"/>
  <c r="Q2449" i="33"/>
  <c r="Q2450" i="33"/>
  <c r="Q2451" i="33"/>
  <c r="Q2452" i="33"/>
  <c r="Q2453" i="33"/>
  <c r="Q2454" i="33"/>
  <c r="Q2455" i="33"/>
  <c r="Q2456" i="33"/>
  <c r="Q2457" i="33"/>
  <c r="Q2458" i="33"/>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Q2745" i="33"/>
  <c r="Q2746" i="33"/>
  <c r="Q2747" i="33"/>
  <c r="Q2748" i="33"/>
  <c r="Q2749" i="33"/>
  <c r="Q2750" i="33"/>
  <c r="Q2751" i="33"/>
  <c r="Q2752" i="33"/>
  <c r="Q2753" i="33"/>
  <c r="Q2754" i="33"/>
  <c r="Q2755" i="33"/>
  <c r="Q2756" i="33"/>
  <c r="Q2757" i="33"/>
  <c r="Q2758" i="33"/>
  <c r="Q2759" i="33"/>
  <c r="Q2760" i="33"/>
  <c r="Q2761" i="33"/>
  <c r="Q2762" i="33"/>
  <c r="Q2763" i="33"/>
  <c r="Q2764" i="33"/>
  <c r="Q2765" i="33"/>
  <c r="Q2766" i="33"/>
  <c r="Q2767" i="33"/>
  <c r="Q2768" i="33"/>
  <c r="Q2769" i="33"/>
  <c r="Q2770" i="33"/>
  <c r="Q2771" i="33"/>
  <c r="Q2772" i="33"/>
  <c r="Q2773" i="33"/>
  <c r="Q2774" i="33"/>
  <c r="Q2775" i="33"/>
  <c r="Q2776" i="33"/>
  <c r="Q2777" i="33"/>
  <c r="Q2778" i="33"/>
  <c r="Q2779" i="33"/>
  <c r="Q2780" i="33"/>
  <c r="Q2781" i="33"/>
  <c r="Q2782" i="33"/>
  <c r="Q2783" i="33"/>
  <c r="Q2784" i="33"/>
  <c r="Q2785" i="33"/>
  <c r="Q2786" i="33"/>
  <c r="Q2787" i="33"/>
  <c r="Q2788" i="33"/>
  <c r="Q2789" i="33"/>
  <c r="Q2790" i="33"/>
  <c r="Q2791" i="33"/>
  <c r="Q2792" i="33"/>
  <c r="Q2793" i="33"/>
  <c r="Q2794" i="33"/>
  <c r="Q2795" i="33"/>
  <c r="Q2796" i="33"/>
  <c r="Q2797" i="33"/>
  <c r="Q2798" i="33"/>
  <c r="Q2799" i="33"/>
  <c r="Q2800" i="33"/>
  <c r="Q2801" i="33"/>
  <c r="Q2802" i="33"/>
  <c r="Q2803" i="33"/>
  <c r="Q2804" i="33"/>
  <c r="Q2805" i="33"/>
  <c r="Q2806" i="33"/>
  <c r="Q2807" i="33"/>
  <c r="Q2808" i="33"/>
  <c r="Q2809" i="33"/>
  <c r="Q2810" i="33"/>
  <c r="Q2811" i="33"/>
  <c r="Q2812" i="33"/>
  <c r="Q2813" i="33"/>
  <c r="Q2814" i="33"/>
  <c r="Q2815" i="33"/>
  <c r="Q2816" i="33"/>
  <c r="Q2817" i="33"/>
  <c r="Q2818" i="33"/>
  <c r="Q2819" i="33"/>
  <c r="Q2820" i="33"/>
  <c r="Q2821" i="33"/>
  <c r="Q2822" i="33"/>
  <c r="Q2823" i="33"/>
  <c r="Q2824" i="33"/>
  <c r="Q2825" i="33"/>
  <c r="Q2826" i="33"/>
  <c r="Q2827" i="33"/>
  <c r="Q2828" i="33"/>
  <c r="Q2829" i="33"/>
  <c r="Q2830" i="33"/>
  <c r="Q2831" i="33"/>
  <c r="Q2832" i="33"/>
  <c r="Q2833" i="33"/>
  <c r="Q2834" i="33"/>
  <c r="Q2835" i="33"/>
  <c r="Q2836" i="33"/>
  <c r="Q2837" i="33"/>
  <c r="Q2838" i="33"/>
  <c r="Q2839" i="33"/>
  <c r="Q2840" i="33"/>
  <c r="Q2841" i="33"/>
  <c r="Q2842" i="33"/>
  <c r="Q2843" i="33"/>
  <c r="Q2844" i="33"/>
  <c r="Q2845" i="33"/>
  <c r="Q2846" i="33"/>
  <c r="Q2847" i="33"/>
  <c r="Q2848" i="33"/>
  <c r="Q2849" i="33"/>
  <c r="Q2850" i="33"/>
  <c r="Q2851" i="33"/>
  <c r="Q2852" i="33"/>
  <c r="Q2853" i="33"/>
  <c r="Q2854" i="33"/>
  <c r="Q2855" i="33"/>
  <c r="Q2856" i="33"/>
  <c r="Q2857" i="33"/>
  <c r="Q2858" i="33"/>
  <c r="Q2859" i="33"/>
  <c r="Q2860" i="33"/>
  <c r="Q2861" i="33"/>
  <c r="Q2862" i="33"/>
  <c r="Q2863" i="33"/>
  <c r="Q2864" i="33"/>
  <c r="Q2865" i="33"/>
  <c r="Q2866" i="33"/>
  <c r="Q2867" i="33"/>
  <c r="Q2868" i="33"/>
  <c r="Q2869" i="33"/>
  <c r="Q2870" i="33"/>
  <c r="Q2871" i="33"/>
  <c r="Q2872" i="33"/>
  <c r="Q2873" i="33"/>
  <c r="Q2874" i="33"/>
  <c r="Q2875" i="33"/>
  <c r="Q2876" i="33"/>
  <c r="Q2877" i="33"/>
  <c r="Q2878" i="33"/>
  <c r="Q2879" i="33"/>
  <c r="Q2880" i="33"/>
  <c r="Q2881" i="33"/>
  <c r="Q2882" i="33"/>
  <c r="Q2883" i="33"/>
  <c r="Q2884" i="33"/>
  <c r="Q2885" i="33"/>
  <c r="Q2886" i="33"/>
  <c r="Q2887" i="33"/>
  <c r="Q2888" i="33"/>
  <c r="Q2889" i="33"/>
  <c r="Q2890" i="33"/>
  <c r="Q2891" i="33"/>
  <c r="Q2892" i="33"/>
  <c r="Q2893" i="33"/>
  <c r="Q2894" i="33"/>
  <c r="Q2895" i="33"/>
  <c r="Q2896" i="33"/>
  <c r="Q2897" i="33"/>
  <c r="Q2898" i="33"/>
  <c r="Q2899" i="33"/>
  <c r="Q2900" i="33"/>
  <c r="Q2901" i="33"/>
  <c r="Q2902" i="33"/>
  <c r="Q2903" i="33"/>
  <c r="Q2904" i="33"/>
  <c r="Q2905" i="33"/>
  <c r="Q2906" i="33"/>
  <c r="Q2907" i="33"/>
  <c r="Q2908" i="33"/>
  <c r="Q2909" i="33"/>
  <c r="Q2910" i="33"/>
  <c r="Q2911" i="33"/>
  <c r="Q2912" i="33"/>
  <c r="Q2913" i="33"/>
  <c r="Q2914" i="33"/>
  <c r="Q2915" i="33"/>
  <c r="Q2916" i="33"/>
  <c r="Q2917" i="33"/>
  <c r="Q2918" i="33"/>
  <c r="Q2919" i="33"/>
  <c r="Q2920" i="33"/>
  <c r="Q2921" i="33"/>
  <c r="Q2922" i="33"/>
  <c r="Q2923" i="33"/>
  <c r="Q2924" i="33"/>
  <c r="Q2925" i="33"/>
  <c r="Q2926" i="33"/>
  <c r="Q2927" i="33"/>
  <c r="Q2928" i="33"/>
  <c r="Q2929" i="33"/>
  <c r="Q2930" i="33"/>
  <c r="Q2931" i="33"/>
  <c r="Q2932" i="33"/>
  <c r="Q2933" i="33"/>
  <c r="Q2934" i="33"/>
  <c r="Q2935" i="33"/>
  <c r="Q2936" i="33"/>
  <c r="Q2937" i="33"/>
  <c r="Q2938" i="33"/>
  <c r="Q2939" i="33"/>
  <c r="Q2940" i="33"/>
  <c r="Q2941" i="33"/>
  <c r="Q2942" i="33"/>
  <c r="Q2943" i="33"/>
  <c r="Q2944" i="33"/>
  <c r="Q2945" i="33"/>
  <c r="Q2946" i="33"/>
  <c r="Q2947" i="33"/>
  <c r="Q2948" i="33"/>
  <c r="Q2949" i="33"/>
  <c r="Q2950" i="33"/>
  <c r="Q2951" i="33"/>
  <c r="Q2952" i="33"/>
  <c r="Q2953" i="33"/>
  <c r="Q2954" i="33"/>
  <c r="Q2955" i="33"/>
  <c r="Q2956" i="33"/>
  <c r="Q2957" i="33"/>
  <c r="Q2958" i="33"/>
  <c r="Q2959" i="33"/>
  <c r="Q2960" i="33"/>
  <c r="Q2961" i="33"/>
  <c r="Q2962" i="33"/>
  <c r="Q2963" i="33"/>
  <c r="Q2964" i="33"/>
  <c r="Q2965" i="33"/>
  <c r="Q2966" i="33"/>
  <c r="Q2967" i="33"/>
  <c r="Q2968" i="33"/>
  <c r="Q2969" i="33"/>
  <c r="Q2970" i="33"/>
  <c r="Q2971" i="33"/>
  <c r="Q2972" i="33"/>
  <c r="Q2973" i="33"/>
  <c r="Q2974" i="33"/>
  <c r="Q2975" i="33"/>
  <c r="Q2976" i="33"/>
  <c r="Q2977" i="33"/>
  <c r="Q2978" i="33"/>
  <c r="Q2979" i="33"/>
  <c r="Q2980" i="33"/>
  <c r="Q2981" i="33"/>
  <c r="Q2982" i="33"/>
  <c r="Q2983" i="33"/>
  <c r="Q2984" i="33"/>
  <c r="Q2985" i="33"/>
  <c r="Q2986" i="33"/>
  <c r="Q2987" i="33"/>
  <c r="Q2988" i="33"/>
  <c r="Q2989" i="33"/>
  <c r="Q2990" i="33"/>
  <c r="Q2991" i="33"/>
  <c r="Q2992" i="33"/>
  <c r="Q2993" i="33"/>
  <c r="Q2994" i="33"/>
  <c r="Q2995" i="33"/>
  <c r="Q2996" i="33"/>
  <c r="Q2997" i="33"/>
  <c r="Q2998" i="33"/>
  <c r="Q2999" i="33"/>
  <c r="Q3000" i="33"/>
  <c r="Q3001" i="33"/>
  <c r="Q3002" i="33"/>
  <c r="Q3003" i="33"/>
  <c r="Q3004" i="33"/>
  <c r="Q3005" i="33"/>
  <c r="Q3006" i="33"/>
  <c r="Q3007" i="33"/>
  <c r="Q3008" i="33"/>
  <c r="Q3009" i="33"/>
  <c r="Q3010" i="33"/>
  <c r="Q3011" i="33"/>
  <c r="Q3012" i="33"/>
  <c r="Q3013" i="33"/>
  <c r="Q3014" i="33"/>
  <c r="Q3015" i="33"/>
  <c r="Q3016" i="33"/>
  <c r="Q3017" i="33"/>
  <c r="Q3018" i="33"/>
  <c r="Q3019" i="33"/>
  <c r="Q3020" i="33"/>
  <c r="Q3021" i="33"/>
  <c r="Q3022" i="33"/>
  <c r="Q3023" i="33"/>
  <c r="Q3024" i="33"/>
  <c r="Q3025" i="33"/>
  <c r="Q3026" i="33"/>
  <c r="Q3027" i="33"/>
  <c r="Q3028" i="33"/>
  <c r="Q3029" i="33"/>
  <c r="Q3030" i="33"/>
  <c r="Q3031" i="33"/>
  <c r="Q3032" i="33"/>
  <c r="Q3033" i="33"/>
  <c r="Q3034" i="33"/>
  <c r="Q3035" i="33"/>
  <c r="Q3036" i="33"/>
  <c r="Q3037" i="33"/>
  <c r="Q3038" i="33"/>
  <c r="Q3039" i="33"/>
  <c r="Q3040" i="33"/>
  <c r="Q3041" i="33"/>
  <c r="Q3042" i="33"/>
  <c r="Q3043" i="33"/>
  <c r="Q3044" i="33"/>
  <c r="Q3045" i="33"/>
  <c r="Q3046" i="33"/>
  <c r="Q3047" i="33"/>
  <c r="Q3048" i="33"/>
  <c r="Q3049" i="33"/>
  <c r="Q3050" i="33"/>
  <c r="Q3051" i="33"/>
  <c r="Q3052" i="33"/>
  <c r="Q3053" i="33"/>
  <c r="Q3054" i="33"/>
  <c r="Q3055" i="33"/>
  <c r="Q3056" i="33"/>
  <c r="Q3057" i="33"/>
  <c r="Q3058" i="33"/>
  <c r="Q3059" i="33"/>
  <c r="Q3060" i="33"/>
  <c r="Q3061" i="33"/>
  <c r="Q3062" i="33"/>
  <c r="Q3063" i="33"/>
  <c r="Q3064" i="33"/>
  <c r="Q3065" i="33"/>
  <c r="Q3066" i="33"/>
  <c r="Q3067" i="33"/>
  <c r="Q3068" i="33"/>
  <c r="Q3069" i="33"/>
  <c r="Q3070" i="33"/>
  <c r="Q3071" i="33"/>
  <c r="Q3072" i="33"/>
  <c r="Q3073" i="33"/>
  <c r="Q3074" i="33"/>
  <c r="Q3075" i="33"/>
  <c r="Q3076" i="33"/>
  <c r="Q3077" i="33"/>
  <c r="Q3078" i="33"/>
  <c r="Q3079" i="33"/>
  <c r="Q3080" i="33"/>
  <c r="Q3081" i="33"/>
  <c r="Q3082" i="33"/>
  <c r="Q3083" i="33"/>
  <c r="Q3084" i="33"/>
  <c r="Q3085" i="33"/>
  <c r="Q3086" i="33"/>
  <c r="Q3087" i="33"/>
  <c r="Q3088" i="33"/>
  <c r="Q3089" i="33"/>
  <c r="Q3090" i="33"/>
  <c r="Q3091" i="33"/>
  <c r="O3092" i="33"/>
  <c r="P3092" i="33"/>
  <c r="Q3092" i="33"/>
  <c r="O3093" i="33"/>
  <c r="P3093" i="33"/>
  <c r="Q3093" i="33"/>
  <c r="O3094" i="33"/>
  <c r="P3094" i="33"/>
  <c r="Q3094" i="33"/>
  <c r="O3095" i="33"/>
  <c r="P3095" i="33"/>
  <c r="Q3095" i="33"/>
  <c r="O3096" i="33"/>
  <c r="P3096" i="33"/>
  <c r="Q3096" i="33"/>
  <c r="O3097" i="33"/>
  <c r="P3097" i="33"/>
  <c r="Q3097" i="33"/>
  <c r="O3098" i="33"/>
  <c r="P3098" i="33"/>
  <c r="Q3098" i="33"/>
  <c r="O3099" i="33"/>
  <c r="P3099" i="33"/>
  <c r="Q3099" i="33"/>
  <c r="O3100" i="33"/>
  <c r="P3100" i="33"/>
  <c r="Q3100" i="33"/>
  <c r="O3101" i="33"/>
  <c r="P3101" i="33"/>
  <c r="Q3101" i="33"/>
  <c r="O3102" i="33"/>
  <c r="P3102" i="33"/>
  <c r="Q3102" i="33"/>
  <c r="O3103" i="33"/>
  <c r="P3103" i="33"/>
  <c r="Q3103" i="33"/>
  <c r="O3104" i="33"/>
  <c r="P3104" i="33"/>
  <c r="Q3104" i="33"/>
  <c r="O3105" i="33"/>
  <c r="P3105" i="33"/>
  <c r="Q3105" i="33"/>
  <c r="O3106" i="33"/>
  <c r="P3106" i="33"/>
  <c r="Q3106" i="33"/>
  <c r="O3107" i="33"/>
  <c r="P3107" i="33"/>
  <c r="Q3107" i="33"/>
  <c r="O3108" i="33"/>
  <c r="P3108" i="33"/>
  <c r="Q3108" i="33"/>
  <c r="O3109" i="33"/>
  <c r="P3109" i="33"/>
  <c r="Q3109" i="33"/>
  <c r="O3110" i="33"/>
  <c r="P3110" i="33"/>
  <c r="Q3110" i="33"/>
  <c r="O3111" i="33"/>
  <c r="P3111" i="33"/>
  <c r="Q3111" i="33"/>
  <c r="O3112" i="33"/>
  <c r="P3112" i="33"/>
  <c r="Q3112" i="33"/>
  <c r="O3113" i="33"/>
  <c r="P3113" i="33"/>
  <c r="Q3113" i="33"/>
  <c r="O3114" i="33"/>
  <c r="P3114" i="33"/>
  <c r="Q3114" i="33"/>
  <c r="O3115" i="33"/>
  <c r="P3115" i="33"/>
  <c r="Q3115" i="33"/>
  <c r="O3116" i="33"/>
  <c r="P3116" i="33"/>
  <c r="Q3116" i="33"/>
  <c r="Q2369" i="33"/>
  <c r="Q2370" i="33"/>
  <c r="Q2371" i="33"/>
  <c r="Q2372" i="33"/>
  <c r="Q2373" i="33"/>
  <c r="Q2374" i="33"/>
  <c r="Q2375" i="33"/>
  <c r="Q2376" i="33"/>
  <c r="Q2377" i="33"/>
  <c r="A3091" i="33" l="1"/>
  <c r="A3092" i="33"/>
  <c r="A3093" i="33"/>
  <c r="A3094" i="33"/>
  <c r="A3095" i="33"/>
  <c r="A3096" i="33"/>
  <c r="A3097" i="33"/>
  <c r="A3098" i="33"/>
  <c r="A3099" i="33"/>
  <c r="A3100" i="33"/>
  <c r="A3101" i="33"/>
  <c r="A3102" i="33"/>
  <c r="A3103" i="33"/>
  <c r="A3104" i="33"/>
  <c r="A3105" i="33"/>
  <c r="A3106" i="33"/>
  <c r="A3107" i="33"/>
  <c r="Q765" i="33"/>
  <c r="Q766" i="33"/>
  <c r="Q767" i="33"/>
  <c r="Q768"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2286" i="33"/>
  <c r="Q2287" i="33"/>
  <c r="Q2288" i="33"/>
  <c r="Q2289" i="33"/>
  <c r="Q2290" i="33"/>
  <c r="Q2291" i="33"/>
  <c r="Q2292" i="33"/>
  <c r="Q2293" i="33"/>
  <c r="Q2294" i="33"/>
  <c r="Q2295" i="33"/>
  <c r="Q2296" i="33"/>
  <c r="Q2297" i="33"/>
  <c r="Q2298" i="33"/>
  <c r="Q2299" i="33"/>
  <c r="Q2300" i="33"/>
  <c r="Q2301" i="33"/>
  <c r="Q2302" i="33"/>
  <c r="Q2303" i="33"/>
  <c r="Q2304" i="33"/>
  <c r="Q2305" i="33"/>
  <c r="Q2306" i="33"/>
  <c r="Q2307" i="33"/>
  <c r="Q2308" i="33"/>
  <c r="Q2309" i="33"/>
  <c r="Q2310" i="33"/>
  <c r="Q2311" i="33"/>
  <c r="Q2312" i="33"/>
  <c r="Q2313" i="33"/>
  <c r="Q2314" i="33"/>
  <c r="Q2315" i="33"/>
  <c r="Q2316" i="33"/>
  <c r="Q2317" i="33"/>
  <c r="Q2318" i="33"/>
  <c r="Q2319" i="33"/>
  <c r="Q2320" i="33"/>
  <c r="Q2321" i="33"/>
  <c r="Q2322" i="33"/>
  <c r="Q2323" i="33"/>
  <c r="Q2324" i="33"/>
  <c r="Q2325" i="33"/>
  <c r="Q2326" i="33"/>
  <c r="Q2327" i="33"/>
  <c r="Q2328" i="33"/>
  <c r="Q2329" i="33"/>
  <c r="Q2330" i="33"/>
  <c r="Q2331" i="33"/>
  <c r="Q2332" i="33"/>
  <c r="Q2333" i="33"/>
  <c r="Q2334" i="33"/>
  <c r="Q2335" i="33"/>
  <c r="Q2336" i="33"/>
  <c r="Q2337" i="33"/>
  <c r="Q2338" i="33"/>
  <c r="Q2339" i="33"/>
  <c r="Q2340" i="33"/>
  <c r="Q2341" i="33"/>
  <c r="Q2342" i="33"/>
  <c r="Q2343" i="33"/>
  <c r="Q2344" i="33"/>
  <c r="Q2345" i="33"/>
  <c r="Q2346" i="33"/>
  <c r="Q2347" i="33"/>
  <c r="Q2348" i="33"/>
  <c r="Q2349" i="33"/>
  <c r="Q2350" i="33"/>
  <c r="Q2351" i="33"/>
  <c r="Q2352" i="33"/>
  <c r="Q2353" i="33"/>
  <c r="Q2354" i="33"/>
  <c r="Q2355" i="33"/>
  <c r="Q2356" i="33"/>
  <c r="Q2357" i="33"/>
  <c r="Q2358" i="33"/>
  <c r="Q2359" i="33"/>
  <c r="Q2360" i="33"/>
  <c r="Q2361" i="33"/>
  <c r="Q2362" i="33"/>
  <c r="Q2363" i="33"/>
  <c r="Q2364" i="33"/>
  <c r="Q2365" i="33"/>
  <c r="Q2366" i="33"/>
  <c r="Q2367" i="33"/>
  <c r="Q2368" i="33"/>
  <c r="Q2378" i="33"/>
  <c r="O3117" i="33"/>
  <c r="P3117" i="33"/>
  <c r="Q3117" i="33"/>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5236" i="55"/>
  <c r="A5235" i="55"/>
  <c r="A5234" i="55"/>
  <c r="A5233" i="55"/>
  <c r="A5232" i="55"/>
  <c r="A5231" i="55"/>
  <c r="A5230" i="55"/>
  <c r="A5229" i="55"/>
  <c r="A5228" i="55"/>
  <c r="A5227" i="55"/>
  <c r="A5226" i="55"/>
  <c r="A5225" i="55"/>
  <c r="A5224" i="55"/>
  <c r="A5223" i="55"/>
  <c r="A5222" i="55"/>
  <c r="A5221" i="55"/>
  <c r="A5220" i="55"/>
  <c r="A5219" i="55"/>
  <c r="A5218" i="55"/>
  <c r="A5217" i="55"/>
  <c r="A5216" i="55"/>
  <c r="A5215" i="55"/>
  <c r="A5214" i="55"/>
  <c r="A5213" i="55"/>
  <c r="A5212" i="55"/>
  <c r="A5211" i="55"/>
  <c r="A5210" i="55"/>
  <c r="A5209" i="55"/>
  <c r="A5208" i="55"/>
  <c r="A5207" i="55"/>
  <c r="A5206" i="55"/>
  <c r="A5205" i="55"/>
  <c r="A5204" i="55"/>
  <c r="A5203" i="55"/>
  <c r="A5202" i="55"/>
  <c r="A5201" i="55"/>
  <c r="A5200" i="55"/>
  <c r="A5199" i="55"/>
  <c r="A5198" i="55"/>
  <c r="A5197" i="55"/>
  <c r="A5196" i="55"/>
  <c r="A5195" i="55"/>
  <c r="A5194" i="55"/>
  <c r="A5193" i="55"/>
  <c r="A5192" i="55"/>
  <c r="A5191" i="55"/>
  <c r="A5190" i="55"/>
  <c r="A5189" i="55"/>
  <c r="A5188" i="55"/>
  <c r="A5187" i="55"/>
  <c r="A5186" i="55"/>
  <c r="A5185" i="55"/>
  <c r="A5184" i="55"/>
  <c r="A5183" i="55"/>
  <c r="A5182" i="55"/>
  <c r="A5181" i="55"/>
  <c r="A5180" i="55"/>
  <c r="A5179" i="55"/>
  <c r="A5178" i="55"/>
  <c r="A5177" i="55"/>
  <c r="A5176" i="55"/>
  <c r="A5175" i="55"/>
  <c r="A5174" i="55"/>
  <c r="A5173" i="55"/>
  <c r="A5172" i="55"/>
  <c r="A5171" i="55"/>
  <c r="A5170" i="55"/>
  <c r="A5169" i="55"/>
  <c r="A5168" i="55"/>
  <c r="A5167" i="55"/>
  <c r="A5166" i="55"/>
  <c r="A5165" i="55"/>
  <c r="A5164" i="55"/>
  <c r="A5163" i="55"/>
  <c r="A5162" i="55"/>
  <c r="A5161" i="55"/>
  <c r="A5160" i="55"/>
  <c r="A5159" i="55"/>
  <c r="A5158" i="55"/>
  <c r="A5157" i="55"/>
  <c r="A5156" i="55"/>
  <c r="A5155" i="55"/>
  <c r="A5154" i="55"/>
  <c r="A5153" i="55"/>
  <c r="A5152" i="55"/>
  <c r="A5151" i="55"/>
  <c r="A5150" i="55"/>
  <c r="A5149" i="55"/>
  <c r="A5148" i="55"/>
  <c r="A5147" i="55"/>
  <c r="A5146" i="55"/>
  <c r="A5145" i="55"/>
  <c r="A5144" i="55"/>
  <c r="A5143" i="55"/>
  <c r="A5142" i="55"/>
  <c r="A5141" i="55"/>
  <c r="A5140" i="55"/>
  <c r="A5139" i="55"/>
  <c r="A5138" i="55"/>
  <c r="A5137" i="55"/>
  <c r="A5136" i="55"/>
  <c r="A5135" i="55"/>
  <c r="A5134" i="55"/>
  <c r="A3599" i="33"/>
  <c r="A3600" i="33"/>
  <c r="A3601" i="33"/>
  <c r="A3602" i="33"/>
  <c r="A3603" i="33"/>
  <c r="A3604" i="33"/>
  <c r="A3605" i="33"/>
  <c r="A3606" i="33"/>
  <c r="A3607" i="33"/>
  <c r="A3608" i="33"/>
  <c r="A3609" i="33"/>
  <c r="A3610" i="33"/>
  <c r="A3611" i="33"/>
  <c r="A3612" i="33"/>
  <c r="A3613" i="33"/>
  <c r="A3614" i="33"/>
  <c r="A3615" i="33"/>
  <c r="A3616" i="33"/>
  <c r="A3617" i="33"/>
  <c r="A3618" i="33"/>
  <c r="A3619" i="33"/>
  <c r="A3620" i="33"/>
  <c r="A3621" i="33"/>
  <c r="A3622" i="33"/>
  <c r="A3623" i="33"/>
  <c r="A3624" i="33"/>
  <c r="A3625" i="33"/>
  <c r="A3626" i="33"/>
  <c r="A3627" i="33"/>
  <c r="A3628" i="33"/>
  <c r="A3629" i="33"/>
  <c r="A3630" i="33"/>
  <c r="A3631" i="33"/>
  <c r="A3632" i="33"/>
  <c r="A3633" i="33"/>
  <c r="A3634" i="33"/>
  <c r="A3635" i="33"/>
  <c r="A3636" i="33"/>
  <c r="A3637" i="33"/>
  <c r="A3638" i="33"/>
  <c r="A3639" i="33"/>
  <c r="A3640" i="33"/>
  <c r="A3641" i="33"/>
  <c r="A3642" i="33"/>
  <c r="A3643" i="33"/>
  <c r="A3644" i="33"/>
  <c r="A3645" i="33"/>
  <c r="A3646" i="33"/>
  <c r="A3647" i="33"/>
  <c r="A3648" i="33"/>
  <c r="A3649" i="33"/>
  <c r="A3650" i="33"/>
  <c r="A3651" i="33"/>
  <c r="A3652" i="33"/>
  <c r="A3653" i="33"/>
  <c r="A3654" i="33"/>
  <c r="A3655" i="33"/>
  <c r="A3656" i="33"/>
  <c r="A3657" i="33"/>
  <c r="A3658" i="33"/>
  <c r="A3659" i="33"/>
  <c r="A3660" i="33"/>
  <c r="A3661" i="33"/>
  <c r="A3662" i="33"/>
  <c r="A3663" i="33"/>
  <c r="A3664" i="33"/>
  <c r="A3665" i="33"/>
  <c r="A3666" i="33"/>
  <c r="A3667" i="33"/>
  <c r="A3668" i="33"/>
  <c r="A3669" i="33"/>
  <c r="A3670" i="33"/>
  <c r="A3671" i="33"/>
  <c r="A3672" i="33"/>
  <c r="A3673" i="33"/>
  <c r="A3674" i="33"/>
  <c r="A3675" i="33"/>
  <c r="A3676" i="33"/>
  <c r="A3677" i="33"/>
  <c r="A3678" i="33"/>
  <c r="A3679" i="33"/>
  <c r="A3680" i="33"/>
  <c r="A3681" i="33"/>
  <c r="A3682" i="33"/>
  <c r="A3683" i="33"/>
  <c r="A3684" i="33"/>
  <c r="A3685" i="33"/>
  <c r="A3686" i="33"/>
  <c r="A3687" i="33"/>
  <c r="A3688" i="33"/>
  <c r="A3689" i="33"/>
  <c r="A3690" i="33"/>
  <c r="A3691" i="33"/>
  <c r="A3692" i="33"/>
  <c r="A3693" i="33"/>
  <c r="A3694" i="33"/>
  <c r="A3695" i="33"/>
  <c r="A3696" i="33"/>
  <c r="A3697" i="33"/>
  <c r="A3698" i="33"/>
  <c r="A3699" i="33"/>
  <c r="A3700" i="33"/>
  <c r="A3701" i="33"/>
  <c r="A3702" i="33"/>
  <c r="A3703" i="33"/>
  <c r="A3704" i="33"/>
  <c r="A3705" i="33"/>
  <c r="A3706" i="33"/>
  <c r="A3707" i="33"/>
  <c r="A3708" i="33"/>
  <c r="A3709" i="33"/>
  <c r="A3710" i="33"/>
  <c r="A3711" i="33"/>
  <c r="A3712" i="33"/>
  <c r="A3713" i="33"/>
  <c r="A3714" i="33"/>
  <c r="A3715" i="33"/>
  <c r="A3716" i="33"/>
  <c r="A3717" i="33"/>
  <c r="A3718" i="33"/>
  <c r="A3719" i="33"/>
  <c r="A3720" i="33"/>
  <c r="A3721" i="33"/>
  <c r="A3722" i="33"/>
  <c r="A3723" i="33"/>
  <c r="A3724" i="33"/>
  <c r="A3725" i="33"/>
  <c r="A3726" i="33"/>
  <c r="A3727" i="33"/>
  <c r="A3728" i="33"/>
  <c r="A3729" i="33"/>
  <c r="A3730" i="33"/>
  <c r="A3731" i="33"/>
  <c r="A3732" i="33"/>
  <c r="A3733" i="33"/>
  <c r="A3734" i="33"/>
  <c r="A3735" i="33"/>
  <c r="A3736" i="33"/>
  <c r="A3737" i="33"/>
  <c r="A3738" i="33"/>
  <c r="A3739" i="33"/>
  <c r="A3740" i="33"/>
  <c r="A3741" i="33"/>
  <c r="A3742" i="33"/>
  <c r="A3743" i="33"/>
  <c r="A3744" i="33"/>
  <c r="A3745" i="33"/>
  <c r="A3746" i="33"/>
  <c r="A3747" i="33"/>
  <c r="A3748" i="33"/>
  <c r="A3749" i="33"/>
  <c r="A3750" i="33"/>
  <c r="A3751" i="33"/>
  <c r="A3752" i="33"/>
  <c r="A3753" i="33"/>
  <c r="A3754" i="33"/>
  <c r="A3755" i="33"/>
  <c r="A3756" i="33"/>
  <c r="A3757" i="33"/>
  <c r="A3758" i="33"/>
  <c r="A3759" i="33"/>
  <c r="A3760" i="33"/>
  <c r="A3761" i="33"/>
  <c r="A3762" i="33"/>
  <c r="A3763" i="33"/>
  <c r="A3764" i="33"/>
  <c r="A3765" i="33"/>
  <c r="A3766" i="33"/>
  <c r="A3767" i="33"/>
  <c r="A3768" i="33"/>
  <c r="A3769" i="33"/>
  <c r="A3770" i="33"/>
  <c r="A3771" i="33"/>
  <c r="A3772" i="33"/>
  <c r="A3773" i="33"/>
  <c r="A3774" i="33"/>
  <c r="A3775" i="33"/>
  <c r="A3776" i="33"/>
  <c r="A3777" i="33"/>
  <c r="A3778" i="33"/>
  <c r="A3779" i="33"/>
  <c r="A3780" i="33"/>
  <c r="A3781" i="33"/>
  <c r="A3782" i="33"/>
  <c r="A3783" i="33"/>
  <c r="A3784" i="33"/>
  <c r="A3785" i="33"/>
  <c r="A3786" i="33"/>
  <c r="A3787" i="33"/>
  <c r="A3788" i="33"/>
  <c r="A3789" i="33"/>
  <c r="A3790" i="33"/>
  <c r="A3791" i="33"/>
  <c r="A3792" i="33"/>
  <c r="A3793" i="33"/>
  <c r="A3794" i="33"/>
  <c r="A3795" i="33"/>
  <c r="A3796" i="33"/>
  <c r="A3797" i="33"/>
  <c r="A3798" i="33"/>
  <c r="A3799" i="33"/>
  <c r="A3800" i="33"/>
  <c r="A3801" i="33"/>
  <c r="A3802" i="33"/>
  <c r="A3803" i="33"/>
  <c r="A3804" i="33"/>
  <c r="A3805" i="33"/>
  <c r="A3806" i="33"/>
  <c r="A3807" i="33"/>
  <c r="A3808" i="33"/>
  <c r="A3809" i="33"/>
  <c r="A3810" i="33"/>
  <c r="A3811" i="33"/>
  <c r="A3812" i="33"/>
  <c r="A3813" i="33"/>
  <c r="A3814" i="33"/>
  <c r="A3815" i="33"/>
  <c r="A3816" i="33"/>
  <c r="A3817" i="33"/>
  <c r="A3818" i="33"/>
  <c r="A3819" i="33"/>
  <c r="A3820" i="33"/>
  <c r="A3821" i="33"/>
  <c r="A3822" i="33"/>
  <c r="A3823" i="33"/>
  <c r="A3824" i="33"/>
  <c r="A3825" i="33"/>
  <c r="A3826" i="33"/>
  <c r="A3827" i="33"/>
  <c r="A3828" i="33"/>
  <c r="A3829" i="33"/>
  <c r="A3830" i="33"/>
  <c r="A3831" i="33"/>
  <c r="A3832" i="33"/>
  <c r="A3833" i="33"/>
  <c r="A3834" i="33"/>
  <c r="A3835" i="33"/>
  <c r="A3836" i="33"/>
  <c r="A3837" i="33"/>
  <c r="A3838" i="33"/>
  <c r="A3839" i="33"/>
  <c r="A3840" i="33"/>
  <c r="A3841" i="33"/>
  <c r="A3842" i="33"/>
  <c r="A3843" i="33"/>
  <c r="A3844" i="33"/>
  <c r="A3845" i="33"/>
  <c r="A3846" i="33"/>
  <c r="A3847" i="33"/>
  <c r="A3848" i="33"/>
  <c r="A3849" i="33"/>
  <c r="A3850" i="33"/>
  <c r="A3851" i="33"/>
  <c r="A3852" i="33"/>
  <c r="A3853" i="33"/>
  <c r="A3854" i="33"/>
  <c r="A3855" i="33"/>
  <c r="A3856" i="33"/>
  <c r="A3857" i="33"/>
  <c r="A3858" i="33"/>
  <c r="A3859" i="33"/>
  <c r="A3860" i="33"/>
  <c r="A3861" i="33"/>
  <c r="A3862" i="33"/>
  <c r="A3863" i="33"/>
  <c r="A3864" i="33"/>
  <c r="A3865" i="33"/>
  <c r="A3866" i="33"/>
  <c r="A3867" i="33"/>
  <c r="A3868" i="33"/>
  <c r="A3869" i="33"/>
  <c r="A3870" i="33"/>
  <c r="A3871" i="33"/>
  <c r="A3872" i="33"/>
  <c r="A3873" i="33"/>
  <c r="A3874" i="33"/>
  <c r="A3875" i="33"/>
  <c r="A3876" i="33"/>
  <c r="A3877" i="33"/>
  <c r="A3878" i="33"/>
  <c r="A3879" i="33"/>
  <c r="A3880" i="33"/>
  <c r="A3881" i="33"/>
  <c r="A3882" i="33"/>
  <c r="A3883" i="33"/>
  <c r="A3884" i="33"/>
  <c r="A3885" i="33"/>
  <c r="A3886" i="33"/>
  <c r="A3887" i="33"/>
  <c r="A3888" i="33"/>
  <c r="A3889" i="33"/>
  <c r="A3890" i="33"/>
  <c r="A3891" i="33"/>
  <c r="A3892" i="33"/>
  <c r="A3893" i="33"/>
  <c r="A3894" i="33"/>
  <c r="A3895" i="33"/>
  <c r="A3896" i="33"/>
  <c r="A3897" i="33"/>
  <c r="A3898" i="33"/>
  <c r="A3899" i="33"/>
  <c r="A3900" i="33"/>
  <c r="A3901" i="33"/>
  <c r="A3902" i="33"/>
  <c r="A3903" i="33"/>
  <c r="A3904" i="33"/>
  <c r="A3905" i="33"/>
  <c r="A3906" i="33"/>
  <c r="A3907" i="33"/>
  <c r="A3908" i="33"/>
  <c r="A3909" i="33"/>
  <c r="A3910" i="33"/>
  <c r="A3911" i="33"/>
  <c r="A3912" i="33"/>
  <c r="A3913" i="33"/>
  <c r="A3914" i="33"/>
  <c r="A3915" i="33"/>
  <c r="A3916" i="33"/>
  <c r="A3917" i="33"/>
  <c r="A3918" i="33"/>
  <c r="A3919" i="33"/>
  <c r="A3920" i="33"/>
  <c r="A3921" i="33"/>
  <c r="A3922" i="33"/>
  <c r="A3923" i="33"/>
  <c r="A3924" i="33"/>
  <c r="A3925" i="33"/>
  <c r="A3926" i="33"/>
  <c r="A3927" i="33"/>
  <c r="A3928" i="33"/>
  <c r="A3929" i="33"/>
  <c r="A3930" i="33"/>
  <c r="A3931" i="33"/>
  <c r="A3932" i="33"/>
  <c r="A3933" i="33"/>
  <c r="A3934" i="33"/>
  <c r="A3935" i="33"/>
  <c r="A3936" i="33"/>
  <c r="A3937" i="33"/>
  <c r="A3938" i="33"/>
  <c r="A3939" i="33"/>
  <c r="A3940" i="33"/>
  <c r="A3941" i="33"/>
  <c r="A3942" i="33"/>
  <c r="A3943" i="33"/>
  <c r="A3944" i="33"/>
  <c r="A3945" i="33"/>
  <c r="A3946" i="33"/>
  <c r="A3947" i="33"/>
  <c r="A3948" i="33"/>
  <c r="A3949" i="33"/>
  <c r="A3950" i="33"/>
  <c r="A3951" i="33"/>
  <c r="A3952" i="33"/>
  <c r="A3953" i="33"/>
  <c r="A3954" i="33"/>
  <c r="A3955" i="33"/>
  <c r="A3956" i="33"/>
  <c r="A3957" i="33"/>
  <c r="A3958" i="33"/>
  <c r="A3959" i="33"/>
  <c r="A3960" i="33"/>
  <c r="A3961" i="33"/>
  <c r="A3962" i="33"/>
  <c r="A3963" i="33"/>
  <c r="A3964" i="33"/>
  <c r="A3965" i="33"/>
  <c r="A3966" i="33"/>
  <c r="A3967" i="33"/>
  <c r="A3968" i="33"/>
  <c r="A3969" i="33"/>
  <c r="A3970" i="33"/>
  <c r="A3971" i="33"/>
  <c r="A3972" i="33"/>
  <c r="A3973" i="33"/>
  <c r="A3974" i="33"/>
  <c r="A3975" i="33"/>
  <c r="A3976" i="33"/>
  <c r="A3977" i="33"/>
  <c r="A3978" i="33"/>
  <c r="A3979" i="33"/>
  <c r="A3980" i="33"/>
  <c r="A3981" i="33"/>
  <c r="A3982" i="33"/>
  <c r="A3983" i="33"/>
  <c r="A3984" i="33"/>
  <c r="A3985" i="33"/>
  <c r="A3986" i="33"/>
  <c r="A3987" i="33"/>
  <c r="A3988" i="33"/>
  <c r="A3989" i="33"/>
  <c r="A3990" i="33"/>
  <c r="A3991" i="33"/>
  <c r="A3992" i="33"/>
  <c r="A3993" i="33"/>
  <c r="A3994" i="33"/>
  <c r="A3995" i="33"/>
  <c r="A3996" i="33"/>
  <c r="A3997" i="33"/>
  <c r="A3998" i="33"/>
  <c r="A3999" i="33"/>
  <c r="A4000" i="33"/>
  <c r="A4001" i="33"/>
  <c r="A4002" i="33"/>
  <c r="A4003" i="33"/>
  <c r="A4004" i="33"/>
  <c r="A4005" i="33"/>
  <c r="A4006" i="33"/>
  <c r="A4007" i="33"/>
  <c r="A4008" i="33"/>
  <c r="A4009" i="33"/>
  <c r="A4010" i="33"/>
  <c r="A4011" i="33"/>
  <c r="A4012" i="33"/>
  <c r="A4013" i="33"/>
  <c r="A4014" i="33"/>
  <c r="A4015" i="33"/>
  <c r="A4016" i="33"/>
  <c r="A4017" i="33"/>
  <c r="A4018" i="33"/>
  <c r="A4019" i="33"/>
  <c r="A4020" i="33"/>
  <c r="A4021" i="33"/>
  <c r="A4022" i="33"/>
  <c r="A4023" i="33"/>
  <c r="A4024" i="33"/>
  <c r="A4025" i="33"/>
  <c r="A4026" i="33"/>
  <c r="A4027" i="33"/>
  <c r="A4028" i="33"/>
  <c r="A4029" i="33"/>
  <c r="A4030" i="33"/>
  <c r="A4031" i="33"/>
  <c r="A4032" i="33"/>
  <c r="A4033" i="33"/>
  <c r="A4034" i="33"/>
  <c r="A4035" i="33"/>
  <c r="A4036" i="33"/>
  <c r="A4037" i="33"/>
  <c r="A4038" i="33"/>
  <c r="A4039" i="33"/>
  <c r="A4040" i="33"/>
  <c r="A4041" i="33"/>
  <c r="A4042" i="33"/>
  <c r="A4043" i="33"/>
  <c r="A4044" i="33"/>
  <c r="A4045" i="33"/>
  <c r="A4046" i="33"/>
  <c r="A4047" i="33"/>
  <c r="A4048" i="33"/>
  <c r="A4049" i="33"/>
  <c r="A4050" i="33"/>
  <c r="A4141" i="33"/>
  <c r="A4142" i="33"/>
  <c r="A4143" i="33"/>
  <c r="A4144" i="33"/>
  <c r="A4145" i="33"/>
  <c r="A4146" i="33"/>
  <c r="A4147" i="33"/>
  <c r="A4148" i="33"/>
  <c r="A4149" i="33"/>
  <c r="A4348" i="33"/>
  <c r="A4349" i="33"/>
  <c r="A4350" i="33"/>
  <c r="A4351" i="33"/>
  <c r="A4352" i="33"/>
  <c r="A4353" i="33"/>
  <c r="A4354" i="33"/>
  <c r="A4355" i="33"/>
  <c r="A4356" i="33"/>
  <c r="A4357" i="33"/>
  <c r="A4358" i="33"/>
  <c r="A4359" i="33"/>
  <c r="A4360" i="33"/>
  <c r="A4361" i="33"/>
  <c r="A4362" i="33"/>
  <c r="A4363" i="33"/>
  <c r="A4364" i="33"/>
  <c r="A4365" i="33"/>
  <c r="A4366" i="33"/>
  <c r="A4367" i="33"/>
  <c r="A4368" i="33"/>
  <c r="A4369" i="33"/>
  <c r="A4370" i="33"/>
  <c r="A4371" i="33"/>
  <c r="A4372" i="33"/>
  <c r="A4373" i="33"/>
  <c r="A4374" i="33"/>
  <c r="A4375" i="33"/>
  <c r="A4376" i="33"/>
  <c r="A4377" i="33"/>
  <c r="A4378" i="33"/>
  <c r="A4397" i="33"/>
  <c r="A4398" i="33"/>
  <c r="A4399" i="33"/>
  <c r="A4400" i="33"/>
  <c r="A4401" i="33"/>
  <c r="A4402" i="33"/>
  <c r="A4403" i="33"/>
  <c r="A4404" i="33"/>
  <c r="A4405" i="33"/>
  <c r="A4406" i="33"/>
  <c r="A4407" i="33"/>
  <c r="A5354" i="33"/>
  <c r="A5355" i="33"/>
  <c r="A5356" i="33"/>
  <c r="A5357" i="33"/>
  <c r="A5358" i="33"/>
  <c r="A5359" i="33"/>
  <c r="A5360" i="33"/>
  <c r="A5361" i="33"/>
  <c r="A5362" i="33"/>
  <c r="A5363" i="33"/>
  <c r="A5364" i="33"/>
  <c r="A5365" i="33"/>
  <c r="A5366" i="33"/>
  <c r="A5367" i="33"/>
  <c r="A5368" i="33"/>
  <c r="A5369" i="33"/>
  <c r="A5370" i="33"/>
  <c r="A5371" i="33"/>
  <c r="A5372" i="33"/>
  <c r="A5373" i="33"/>
  <c r="A5374" i="33"/>
  <c r="A5375" i="33"/>
  <c r="A5376" i="33"/>
  <c r="A5377" i="33"/>
  <c r="A5378" i="33"/>
  <c r="A5379" i="33"/>
  <c r="A5380" i="33"/>
  <c r="A5381" i="33"/>
  <c r="A5382" i="33"/>
  <c r="A5383" i="33"/>
  <c r="C17" i="20"/>
  <c r="D5" i="20" l="1"/>
  <c r="E5" i="20" s="1"/>
  <c r="F5" i="20" s="1"/>
  <c r="G5" i="20" s="1"/>
  <c r="H5" i="20" s="1"/>
  <c r="I5" i="20" s="1"/>
  <c r="J5" i="20" s="1"/>
  <c r="K5" i="20" s="1"/>
  <c r="L5" i="20" s="1"/>
  <c r="M5" i="20" s="1"/>
  <c r="N5" i="20" s="1"/>
  <c r="A3542" i="55" l="1"/>
  <c r="A2" i="47"/>
  <c r="A2" i="55"/>
  <c r="A2" i="53"/>
  <c r="A2" i="33"/>
  <c r="D23" i="20"/>
  <c r="E23" i="20"/>
  <c r="F23" i="20"/>
  <c r="C23" i="20"/>
  <c r="C4" i="20"/>
  <c r="D4" i="20"/>
  <c r="C7" i="20"/>
  <c r="D7" i="20" l="1"/>
  <c r="E7" i="20" l="1"/>
  <c r="E4" i="20"/>
  <c r="F4" i="20" l="1"/>
  <c r="F7" i="20"/>
  <c r="G4" i="20" l="1"/>
  <c r="G7" i="20"/>
  <c r="H4" i="20" l="1"/>
  <c r="H7" i="20"/>
  <c r="I4" i="20" l="1"/>
  <c r="I7" i="20"/>
  <c r="J4" i="20" l="1"/>
  <c r="J7" i="20"/>
  <c r="K4" i="20" l="1"/>
  <c r="K7" i="20"/>
  <c r="L4" i="20" l="1"/>
  <c r="L7" i="20"/>
  <c r="M4" i="20" l="1"/>
  <c r="M7" i="20"/>
  <c r="N7" i="20" l="1"/>
  <c r="N4" i="20"/>
  <c r="C35" i="20" l="1"/>
  <c r="C36" i="20"/>
  <c r="C34" i="20"/>
  <c r="K208" i="47"/>
  <c r="K209" i="47"/>
  <c r="K210" i="47"/>
  <c r="K211" i="47"/>
  <c r="K212" i="47"/>
  <c r="K213" i="47"/>
  <c r="K214" i="47"/>
  <c r="K215" i="47"/>
  <c r="K216" i="47"/>
  <c r="K217" i="47"/>
  <c r="K218" i="47"/>
  <c r="K219" i="47"/>
  <c r="K220" i="47"/>
  <c r="K221" i="47"/>
  <c r="K222" i="47"/>
  <c r="K223" i="47"/>
  <c r="K224" i="47"/>
  <c r="K225" i="47"/>
  <c r="K226" i="47"/>
  <c r="K227" i="47"/>
  <c r="K228" i="47"/>
  <c r="K229" i="47"/>
  <c r="K230" i="47"/>
  <c r="K231" i="47"/>
  <c r="K232" i="47"/>
  <c r="K233" i="47"/>
  <c r="K234" i="47"/>
  <c r="K235" i="47"/>
  <c r="K236" i="47"/>
  <c r="K237" i="47"/>
  <c r="K238" i="47"/>
  <c r="K239" i="47"/>
  <c r="K240" i="47"/>
  <c r="K241" i="47"/>
  <c r="K242" i="47"/>
  <c r="K243" i="47"/>
  <c r="K244" i="47"/>
  <c r="K245" i="47"/>
  <c r="K246" i="47"/>
  <c r="K247" i="47"/>
  <c r="K248" i="47"/>
  <c r="K249" i="47"/>
  <c r="K250" i="47"/>
  <c r="K251" i="47"/>
  <c r="K252" i="47"/>
  <c r="K253" i="47"/>
  <c r="K254" i="47"/>
  <c r="K255" i="47"/>
  <c r="K256" i="47"/>
  <c r="K257" i="47"/>
  <c r="K258" i="47"/>
  <c r="K259" i="47"/>
  <c r="K260" i="47"/>
  <c r="K261" i="47"/>
  <c r="K262" i="47"/>
  <c r="K263" i="47"/>
  <c r="K264" i="47"/>
  <c r="K265" i="47"/>
  <c r="K266" i="47"/>
  <c r="K267" i="47"/>
  <c r="K268" i="47"/>
  <c r="K269" i="47"/>
  <c r="K270" i="47"/>
  <c r="K271" i="47"/>
  <c r="K272" i="47"/>
  <c r="K273" i="47"/>
  <c r="K274" i="47"/>
  <c r="K275" i="47"/>
  <c r="K276" i="47"/>
  <c r="K277" i="47"/>
  <c r="K278" i="47"/>
  <c r="K279" i="47"/>
  <c r="K280" i="47"/>
  <c r="K281" i="47"/>
  <c r="K282" i="47"/>
  <c r="K283" i="47"/>
  <c r="K284" i="47"/>
  <c r="K285" i="47"/>
  <c r="K286" i="47"/>
  <c r="K287" i="47"/>
  <c r="K288" i="47"/>
  <c r="K289" i="47"/>
  <c r="K290" i="47"/>
  <c r="K291" i="47"/>
  <c r="K292" i="47"/>
  <c r="K293" i="47"/>
  <c r="K294" i="47"/>
  <c r="K295" i="47"/>
  <c r="K296" i="47"/>
  <c r="K297" i="47"/>
  <c r="K298" i="47"/>
  <c r="K299" i="47"/>
  <c r="K300" i="47"/>
  <c r="K301" i="47"/>
  <c r="K302" i="47"/>
  <c r="K303" i="47"/>
  <c r="K304" i="47"/>
  <c r="K305" i="47"/>
  <c r="K306" i="47"/>
  <c r="K307" i="47"/>
  <c r="K308" i="47"/>
  <c r="K309" i="47"/>
  <c r="K310" i="47"/>
  <c r="K311" i="47"/>
  <c r="K312" i="47"/>
  <c r="K313" i="47"/>
  <c r="K314" i="47"/>
  <c r="K315" i="47"/>
  <c r="K316" i="47"/>
  <c r="K317" i="47"/>
  <c r="K318" i="47"/>
  <c r="K319" i="47"/>
  <c r="K320" i="47"/>
  <c r="K321" i="47"/>
  <c r="K322" i="47"/>
  <c r="K323" i="47"/>
  <c r="K324" i="47"/>
  <c r="K325" i="47"/>
  <c r="K326" i="47"/>
  <c r="K327" i="47"/>
  <c r="K328" i="47"/>
  <c r="K329" i="47"/>
  <c r="K330" i="47"/>
  <c r="K331" i="47"/>
  <c r="K332" i="47"/>
  <c r="K333" i="47"/>
  <c r="K334" i="47"/>
  <c r="K335" i="47"/>
  <c r="K336" i="47"/>
  <c r="K337" i="47"/>
  <c r="K338" i="47"/>
  <c r="K339" i="47"/>
  <c r="K340" i="47"/>
  <c r="K341" i="47"/>
  <c r="K342" i="47"/>
  <c r="K343" i="47"/>
  <c r="K344" i="47"/>
  <c r="K345" i="47"/>
  <c r="K346" i="47"/>
  <c r="K347" i="47"/>
  <c r="K348" i="47"/>
  <c r="K349" i="47"/>
  <c r="K350" i="47"/>
  <c r="K351" i="47"/>
  <c r="K352" i="47"/>
  <c r="K353" i="47"/>
  <c r="K354" i="47"/>
  <c r="K355" i="47"/>
  <c r="K356" i="47"/>
  <c r="K357" i="47"/>
  <c r="K358" i="47"/>
  <c r="K359" i="47"/>
  <c r="K360" i="47"/>
  <c r="K361" i="47"/>
  <c r="K362" i="47"/>
  <c r="K363" i="47"/>
  <c r="K364" i="47"/>
  <c r="K365" i="47"/>
  <c r="K366" i="47"/>
  <c r="K367" i="47"/>
  <c r="K368" i="47"/>
  <c r="K369" i="47"/>
  <c r="K370" i="47"/>
  <c r="K371" i="47"/>
  <c r="K372" i="47"/>
  <c r="K373" i="47"/>
  <c r="K374" i="47"/>
  <c r="K375" i="47"/>
  <c r="K376" i="47"/>
  <c r="K377" i="47"/>
  <c r="K378" i="47"/>
  <c r="K379" i="47"/>
  <c r="K380" i="47"/>
  <c r="K381" i="47"/>
  <c r="K382" i="47"/>
  <c r="K383" i="47"/>
  <c r="K384" i="47"/>
  <c r="K385" i="47"/>
  <c r="K386" i="47"/>
  <c r="K387" i="47"/>
  <c r="K388" i="47"/>
  <c r="K389" i="47"/>
  <c r="K390" i="47"/>
  <c r="K391" i="47"/>
  <c r="K392" i="47"/>
  <c r="K393" i="47"/>
  <c r="K394" i="47"/>
  <c r="K395" i="47"/>
  <c r="K396" i="47"/>
  <c r="K397" i="47"/>
  <c r="K398" i="47"/>
  <c r="K399" i="47"/>
  <c r="K400" i="47"/>
  <c r="K401" i="47"/>
  <c r="K402" i="47"/>
  <c r="K403" i="47"/>
  <c r="K404" i="47"/>
  <c r="K405" i="47"/>
  <c r="K406" i="47"/>
  <c r="K407" i="47"/>
  <c r="K408" i="47"/>
  <c r="K409" i="47"/>
  <c r="K410" i="47"/>
  <c r="K411" i="47"/>
  <c r="K412" i="47"/>
  <c r="K413" i="47"/>
  <c r="K414" i="47"/>
  <c r="K415" i="47"/>
  <c r="K416" i="47"/>
  <c r="K417" i="47"/>
  <c r="K418" i="47"/>
  <c r="K419" i="47"/>
  <c r="K420" i="47"/>
  <c r="K421" i="47"/>
  <c r="K422" i="47"/>
  <c r="K423" i="47"/>
  <c r="K424" i="47"/>
  <c r="K425" i="47"/>
  <c r="K426" i="47"/>
  <c r="K427" i="47"/>
  <c r="K428" i="47"/>
  <c r="K429" i="47"/>
  <c r="K430" i="47"/>
  <c r="K431" i="47"/>
  <c r="K432" i="47"/>
  <c r="K433" i="47"/>
  <c r="K434" i="47"/>
  <c r="K435" i="47"/>
  <c r="K436" i="47"/>
  <c r="K437" i="47"/>
  <c r="K438" i="47"/>
  <c r="K439" i="47"/>
  <c r="K440" i="47"/>
  <c r="K441" i="47"/>
  <c r="K442" i="47"/>
  <c r="K443" i="47"/>
  <c r="K444" i="47"/>
  <c r="K445" i="47"/>
  <c r="K446" i="47"/>
  <c r="K447" i="47"/>
  <c r="K448" i="47"/>
  <c r="K449" i="47"/>
  <c r="K450" i="47"/>
  <c r="K451" i="47"/>
  <c r="K452" i="47"/>
  <c r="K453" i="47"/>
  <c r="K454" i="47"/>
  <c r="K455" i="47"/>
  <c r="K456" i="47"/>
  <c r="K457" i="47"/>
  <c r="K458" i="47"/>
  <c r="K459" i="47"/>
  <c r="K460" i="47"/>
  <c r="K461" i="47"/>
  <c r="K462" i="47"/>
  <c r="K463" i="47"/>
  <c r="K464" i="47"/>
  <c r="K465" i="47"/>
  <c r="K466" i="47"/>
  <c r="K467" i="47"/>
  <c r="K468" i="47"/>
  <c r="K469" i="47"/>
  <c r="K470" i="47"/>
  <c r="K471" i="47"/>
  <c r="K472" i="47"/>
  <c r="K473" i="47"/>
  <c r="K474" i="47"/>
  <c r="K475" i="47"/>
  <c r="K476" i="47"/>
  <c r="K477" i="47"/>
  <c r="K478" i="47"/>
  <c r="K479" i="47"/>
  <c r="K480" i="47"/>
  <c r="K481" i="47"/>
  <c r="K482" i="47"/>
  <c r="K483" i="47"/>
  <c r="K484" i="47"/>
  <c r="K485" i="47"/>
  <c r="K486" i="47"/>
  <c r="K487" i="47"/>
  <c r="K488" i="47"/>
  <c r="K489" i="47"/>
  <c r="K490" i="47"/>
  <c r="K491" i="47"/>
  <c r="K492" i="47"/>
  <c r="K493" i="47"/>
  <c r="K494" i="47"/>
  <c r="K495" i="47"/>
  <c r="K496" i="47"/>
  <c r="K497" i="47"/>
  <c r="K498" i="47"/>
  <c r="K499" i="47"/>
  <c r="K500" i="47"/>
  <c r="K501" i="47"/>
  <c r="K502" i="47"/>
  <c r="K503" i="47"/>
  <c r="K504" i="47"/>
  <c r="K505" i="47"/>
  <c r="K506" i="47"/>
  <c r="K507" i="47"/>
  <c r="K508" i="47"/>
  <c r="K509" i="47"/>
  <c r="K510" i="47"/>
  <c r="K511" i="47"/>
  <c r="K512" i="47"/>
  <c r="K513" i="47"/>
  <c r="K514" i="47"/>
  <c r="K515" i="47"/>
  <c r="K516" i="47"/>
  <c r="K517" i="47"/>
  <c r="K518" i="47"/>
  <c r="K519" i="47"/>
  <c r="K520" i="47"/>
  <c r="K521" i="47"/>
  <c r="K522" i="47"/>
  <c r="K523" i="47"/>
  <c r="K524" i="47"/>
  <c r="K525" i="47"/>
  <c r="K526" i="47"/>
  <c r="K527" i="47"/>
  <c r="K528" i="47"/>
  <c r="K529" i="47"/>
  <c r="K530" i="47"/>
  <c r="K531" i="47"/>
  <c r="K532" i="47"/>
  <c r="K533" i="47"/>
  <c r="K534" i="47"/>
  <c r="K535" i="47"/>
  <c r="K536" i="47"/>
  <c r="K537" i="47"/>
  <c r="K538" i="47"/>
  <c r="K539" i="47"/>
  <c r="K540" i="47"/>
  <c r="K541" i="47"/>
  <c r="K542" i="47"/>
  <c r="K543" i="47"/>
  <c r="K544" i="47"/>
  <c r="K545" i="47"/>
  <c r="K546" i="47"/>
  <c r="K547" i="47"/>
  <c r="K548" i="47"/>
  <c r="K549" i="47"/>
  <c r="K550" i="47"/>
  <c r="K551" i="47"/>
  <c r="K552" i="47"/>
  <c r="K553" i="47"/>
  <c r="K554" i="47"/>
  <c r="K555" i="47"/>
  <c r="K556" i="47"/>
  <c r="K557" i="47"/>
  <c r="K558" i="47"/>
  <c r="K559" i="47"/>
  <c r="K560" i="47"/>
  <c r="K561" i="47"/>
  <c r="K562" i="47"/>
  <c r="K563" i="47"/>
  <c r="K564" i="47"/>
  <c r="K565" i="47"/>
  <c r="K566" i="47"/>
  <c r="K567" i="47"/>
  <c r="K568" i="47"/>
  <c r="K569" i="47"/>
  <c r="K570" i="47"/>
  <c r="K571" i="47"/>
  <c r="K572" i="47"/>
  <c r="K573" i="47"/>
  <c r="K574" i="47"/>
  <c r="K575" i="47"/>
  <c r="K576" i="47"/>
  <c r="K577" i="47"/>
  <c r="K578" i="47"/>
  <c r="K579" i="47"/>
  <c r="K580" i="47"/>
  <c r="K581" i="47"/>
  <c r="K582" i="47"/>
  <c r="K583" i="47"/>
  <c r="K584" i="47"/>
  <c r="K585" i="47"/>
  <c r="K586" i="47"/>
  <c r="K587" i="47"/>
  <c r="K588" i="47"/>
  <c r="K589" i="47"/>
  <c r="K590" i="47"/>
  <c r="K591" i="47"/>
  <c r="K592" i="47"/>
  <c r="K593" i="47"/>
  <c r="K594" i="47"/>
  <c r="K595" i="47"/>
  <c r="K596" i="47"/>
  <c r="K597" i="47"/>
  <c r="K598" i="47"/>
  <c r="K599" i="47"/>
  <c r="K600" i="47"/>
  <c r="K601" i="47"/>
  <c r="K602" i="47"/>
  <c r="K603" i="47"/>
  <c r="K604" i="47"/>
  <c r="K605" i="47"/>
  <c r="K606" i="47"/>
  <c r="K607" i="47"/>
  <c r="K608" i="47"/>
  <c r="K609" i="47"/>
  <c r="K610" i="47"/>
  <c r="K611" i="47"/>
  <c r="K612" i="47"/>
  <c r="K613" i="47"/>
  <c r="K614" i="47"/>
  <c r="K615" i="47"/>
  <c r="K616" i="47"/>
  <c r="K617" i="47"/>
  <c r="K618" i="47"/>
  <c r="K619" i="47"/>
  <c r="K620" i="47"/>
  <c r="K621" i="47"/>
  <c r="K622" i="47"/>
  <c r="K623" i="47"/>
  <c r="K624" i="47"/>
  <c r="K625" i="47"/>
  <c r="K626" i="47"/>
  <c r="K627" i="47"/>
  <c r="K628" i="47"/>
  <c r="K629" i="47"/>
  <c r="K630" i="47"/>
  <c r="K631" i="47"/>
  <c r="K632" i="47"/>
  <c r="K633" i="47"/>
  <c r="K634" i="47"/>
  <c r="K635" i="47"/>
  <c r="K636" i="47"/>
  <c r="K637" i="47"/>
  <c r="K638" i="47"/>
  <c r="K639" i="47"/>
  <c r="K640" i="47"/>
  <c r="K641" i="47"/>
  <c r="K642" i="47"/>
  <c r="K643" i="47"/>
  <c r="K644" i="47"/>
  <c r="K645" i="47"/>
  <c r="K646" i="47"/>
  <c r="K647" i="47"/>
  <c r="K648" i="47"/>
  <c r="K649" i="47"/>
  <c r="K650" i="47"/>
  <c r="K651" i="47"/>
  <c r="K652" i="47"/>
  <c r="K653" i="47"/>
  <c r="K654" i="47"/>
  <c r="K655" i="47"/>
  <c r="K656" i="47"/>
  <c r="K657" i="47"/>
  <c r="K658" i="47"/>
  <c r="K659" i="47"/>
  <c r="K660" i="47"/>
  <c r="K661" i="47"/>
  <c r="K662" i="47"/>
  <c r="K663" i="47"/>
  <c r="K664" i="47"/>
  <c r="K665" i="47"/>
  <c r="K666" i="47"/>
  <c r="K667" i="47"/>
  <c r="K668" i="47"/>
  <c r="K669" i="47"/>
  <c r="K670" i="47"/>
  <c r="K671" i="47"/>
  <c r="K672" i="47"/>
  <c r="K673" i="47"/>
  <c r="K674" i="47"/>
  <c r="K675" i="47"/>
  <c r="K676" i="47"/>
  <c r="K677" i="47"/>
  <c r="K678" i="47"/>
  <c r="K679" i="47"/>
  <c r="K680" i="47"/>
  <c r="K681" i="47"/>
  <c r="K682" i="47"/>
  <c r="K683" i="47"/>
  <c r="K684" i="47"/>
  <c r="K685" i="47"/>
  <c r="K686" i="47"/>
  <c r="K687" i="47"/>
  <c r="K688" i="47"/>
  <c r="K689" i="47"/>
  <c r="K690" i="47"/>
  <c r="K691" i="47"/>
  <c r="K692" i="47"/>
  <c r="K693" i="47"/>
  <c r="K694" i="47"/>
  <c r="K695" i="47"/>
  <c r="K696" i="47"/>
  <c r="K697" i="47"/>
  <c r="K698" i="47"/>
  <c r="K699" i="47"/>
  <c r="K700" i="47"/>
  <c r="K701" i="47"/>
  <c r="K702" i="47"/>
  <c r="K703" i="47"/>
  <c r="K704" i="47"/>
  <c r="K705" i="47"/>
  <c r="K706" i="47"/>
  <c r="K707" i="47"/>
  <c r="K708" i="47"/>
  <c r="K709" i="47"/>
  <c r="K710" i="47"/>
  <c r="K711" i="47"/>
  <c r="K712" i="47"/>
  <c r="K713" i="47"/>
  <c r="K714" i="47"/>
  <c r="K715" i="47"/>
  <c r="K716" i="47"/>
  <c r="K717" i="47"/>
  <c r="K718" i="47"/>
  <c r="K719" i="47"/>
  <c r="K720" i="47"/>
  <c r="K721" i="47"/>
  <c r="K722" i="47"/>
  <c r="K723" i="47"/>
  <c r="K724" i="47"/>
  <c r="K725" i="47"/>
  <c r="K726" i="47"/>
  <c r="K727" i="47"/>
  <c r="K728" i="47"/>
  <c r="K729" i="47"/>
  <c r="K730" i="47"/>
  <c r="K731" i="47"/>
  <c r="K732" i="47"/>
  <c r="K733" i="47"/>
  <c r="K734" i="47"/>
  <c r="K735" i="47"/>
  <c r="K736" i="47"/>
  <c r="K737" i="47"/>
  <c r="K738" i="47"/>
  <c r="K739" i="47"/>
  <c r="K740" i="47"/>
  <c r="K741" i="47"/>
  <c r="K742" i="47"/>
  <c r="K743" i="47"/>
  <c r="K744" i="47"/>
  <c r="K745" i="47"/>
  <c r="K746" i="47"/>
  <c r="K747" i="47"/>
  <c r="K748" i="47"/>
  <c r="K749" i="47"/>
  <c r="K750" i="47"/>
  <c r="K751" i="47"/>
  <c r="K752" i="47"/>
  <c r="K753" i="47"/>
  <c r="K754" i="47"/>
  <c r="K755" i="47"/>
  <c r="K756" i="47"/>
  <c r="K757" i="47"/>
  <c r="K758" i="47"/>
  <c r="K759" i="47"/>
  <c r="K760" i="47"/>
  <c r="K761" i="47"/>
  <c r="K762" i="47"/>
  <c r="K763" i="47"/>
  <c r="K764" i="47"/>
  <c r="K765" i="47"/>
  <c r="K766" i="47"/>
  <c r="K767" i="47"/>
  <c r="K768" i="47"/>
  <c r="K769" i="47"/>
  <c r="K770" i="47"/>
  <c r="K771" i="47"/>
  <c r="K772" i="47"/>
  <c r="K773" i="47"/>
  <c r="K774" i="47"/>
  <c r="K775" i="47"/>
  <c r="K776" i="47"/>
  <c r="K777" i="47"/>
  <c r="K778" i="47"/>
  <c r="K779" i="47"/>
  <c r="K780" i="47"/>
  <c r="K781" i="47"/>
  <c r="K782" i="47"/>
  <c r="K783" i="47"/>
  <c r="K784" i="47"/>
  <c r="K785" i="47"/>
  <c r="K786" i="47"/>
  <c r="K787" i="47"/>
  <c r="K788" i="47"/>
  <c r="K789" i="47"/>
  <c r="K790" i="47"/>
  <c r="K791" i="47"/>
  <c r="K792" i="47"/>
  <c r="K793" i="47"/>
  <c r="K794" i="47"/>
  <c r="K795" i="47"/>
  <c r="K796" i="47"/>
  <c r="K797" i="47"/>
  <c r="K798" i="47"/>
  <c r="K799" i="47"/>
  <c r="K800" i="47"/>
  <c r="K801" i="47"/>
  <c r="K802" i="47"/>
  <c r="K803" i="47"/>
  <c r="K804" i="47"/>
  <c r="K805" i="47"/>
  <c r="K806" i="47"/>
  <c r="K807" i="47"/>
  <c r="K808" i="47"/>
  <c r="K809" i="47"/>
  <c r="K810" i="47"/>
  <c r="K811" i="47"/>
  <c r="K812" i="47"/>
  <c r="K813" i="47"/>
  <c r="K814" i="47"/>
  <c r="K815" i="47"/>
  <c r="K816" i="47"/>
  <c r="K817" i="47"/>
  <c r="K818" i="47"/>
  <c r="K819" i="47"/>
  <c r="K820" i="47"/>
  <c r="K821" i="47"/>
  <c r="K822" i="47"/>
  <c r="K823" i="47"/>
  <c r="K824" i="47"/>
  <c r="K825" i="47"/>
  <c r="K826" i="47"/>
  <c r="K827" i="47"/>
  <c r="K828" i="47"/>
  <c r="K829" i="47"/>
  <c r="K830" i="47"/>
  <c r="K831" i="47"/>
  <c r="K832" i="47"/>
  <c r="K833" i="47"/>
  <c r="K834" i="47"/>
  <c r="K835" i="47"/>
  <c r="K836" i="47"/>
  <c r="K837" i="47"/>
  <c r="K838" i="47"/>
  <c r="K839" i="47"/>
  <c r="K840" i="47"/>
  <c r="K841" i="47"/>
  <c r="K842" i="47"/>
  <c r="K843" i="47"/>
  <c r="K844" i="47"/>
  <c r="K845" i="47"/>
  <c r="K846" i="47"/>
  <c r="K847" i="47"/>
  <c r="K848" i="47"/>
  <c r="K849" i="47"/>
  <c r="K850" i="47"/>
  <c r="K851" i="47"/>
  <c r="K852" i="47"/>
  <c r="K853" i="47"/>
  <c r="K854" i="47"/>
  <c r="K855" i="47"/>
  <c r="K856" i="47"/>
  <c r="K857" i="47"/>
  <c r="K858" i="47"/>
  <c r="K859" i="47"/>
  <c r="K860" i="47"/>
  <c r="K861" i="47"/>
  <c r="K862" i="47"/>
  <c r="K863" i="47"/>
  <c r="K864" i="47"/>
  <c r="K865" i="47"/>
  <c r="K866" i="47"/>
  <c r="K867" i="47"/>
  <c r="K868" i="47"/>
  <c r="K869" i="47"/>
  <c r="K870" i="47"/>
  <c r="K871" i="47"/>
  <c r="K872" i="47"/>
  <c r="K873" i="47"/>
  <c r="K874" i="47"/>
  <c r="K875" i="47"/>
  <c r="K876" i="47"/>
  <c r="K877" i="47"/>
  <c r="K878" i="47"/>
  <c r="K879" i="47"/>
  <c r="K880" i="47"/>
  <c r="K881" i="47"/>
  <c r="K882" i="47"/>
  <c r="K883" i="47"/>
  <c r="K884" i="47"/>
  <c r="K885" i="47"/>
  <c r="K886" i="47"/>
  <c r="K887" i="47"/>
  <c r="K888" i="47"/>
  <c r="K889" i="47"/>
  <c r="K890" i="47"/>
  <c r="K891" i="47"/>
  <c r="K892" i="47"/>
  <c r="K893" i="47"/>
  <c r="K894" i="47"/>
  <c r="K895" i="47"/>
  <c r="K896" i="47"/>
  <c r="K897" i="47"/>
  <c r="K898" i="47"/>
  <c r="K899" i="47"/>
  <c r="K900" i="47"/>
  <c r="K901" i="47"/>
  <c r="K902" i="47"/>
  <c r="K903" i="47"/>
  <c r="K904" i="47"/>
  <c r="K905" i="47"/>
  <c r="K906" i="47"/>
  <c r="K907" i="47"/>
  <c r="K908" i="47"/>
  <c r="K909" i="47"/>
  <c r="K910" i="47"/>
  <c r="K911" i="47"/>
  <c r="K912" i="47"/>
  <c r="K913" i="47"/>
  <c r="K914" i="47"/>
  <c r="K915" i="47"/>
  <c r="K916" i="47"/>
  <c r="K917" i="47"/>
  <c r="K918" i="47"/>
  <c r="K919" i="47"/>
  <c r="K920" i="47"/>
  <c r="K921" i="47"/>
  <c r="K922" i="47"/>
  <c r="K923" i="47"/>
  <c r="K924" i="47"/>
  <c r="K925" i="47"/>
  <c r="K926" i="47"/>
  <c r="K927" i="47"/>
  <c r="K928" i="47"/>
  <c r="K929" i="47"/>
  <c r="K930" i="47"/>
  <c r="K931" i="47"/>
  <c r="K932" i="47"/>
  <c r="K933" i="47"/>
  <c r="K934" i="47"/>
  <c r="K935" i="47"/>
  <c r="K936" i="47"/>
  <c r="K937" i="47"/>
  <c r="K938" i="47"/>
  <c r="K939" i="47"/>
  <c r="K940" i="47"/>
  <c r="K941" i="47"/>
  <c r="K942" i="47"/>
  <c r="K943" i="47"/>
  <c r="K944" i="47"/>
  <c r="K945" i="47"/>
  <c r="K946" i="47"/>
  <c r="K947" i="47"/>
  <c r="K948" i="47"/>
  <c r="K949" i="47"/>
  <c r="K950" i="47"/>
  <c r="K951" i="47"/>
  <c r="K952" i="47"/>
  <c r="K953" i="47"/>
  <c r="K954" i="47"/>
  <c r="K955" i="47"/>
  <c r="K956" i="47"/>
  <c r="K957" i="47"/>
  <c r="K958" i="47"/>
  <c r="K959" i="47"/>
  <c r="K960" i="47"/>
  <c r="K961" i="47"/>
  <c r="K962" i="47"/>
  <c r="K963" i="47"/>
  <c r="K964" i="47"/>
  <c r="K965" i="47"/>
  <c r="K966" i="47"/>
  <c r="K967" i="47"/>
  <c r="K968" i="47"/>
  <c r="K969" i="47"/>
  <c r="K970" i="47"/>
  <c r="K971" i="47"/>
  <c r="K972" i="47"/>
  <c r="K973" i="47"/>
  <c r="K974" i="47"/>
  <c r="K975" i="47"/>
  <c r="K976" i="47"/>
  <c r="K977" i="47"/>
  <c r="K978" i="47"/>
  <c r="K979" i="47"/>
  <c r="K980" i="47"/>
  <c r="K981" i="47"/>
  <c r="K982" i="47"/>
  <c r="K983" i="47"/>
  <c r="K984" i="47"/>
  <c r="K985" i="47"/>
  <c r="K986" i="47"/>
  <c r="K987" i="47"/>
  <c r="K988" i="47"/>
  <c r="K989" i="47"/>
  <c r="K990" i="47"/>
  <c r="K991" i="47"/>
  <c r="K992" i="47"/>
  <c r="K993" i="47"/>
  <c r="K994" i="47"/>
  <c r="K995" i="47"/>
  <c r="K996" i="47"/>
  <c r="K997" i="47"/>
  <c r="K998" i="47"/>
  <c r="K999" i="47"/>
  <c r="K1000" i="47"/>
  <c r="K1001" i="47"/>
  <c r="K1002" i="47"/>
  <c r="K1003" i="47"/>
  <c r="K1004" i="47"/>
  <c r="K1005" i="47"/>
  <c r="K1006" i="47"/>
  <c r="K1007" i="47"/>
  <c r="K1008" i="47"/>
  <c r="K1009" i="47"/>
  <c r="K1010" i="47"/>
  <c r="K1011" i="47"/>
  <c r="K1012" i="47"/>
  <c r="K1013" i="47"/>
  <c r="Q3599" i="33" l="1"/>
  <c r="Q3600" i="33"/>
  <c r="Q3601" i="33"/>
  <c r="Q3602" i="33"/>
  <c r="Q3603" i="33"/>
  <c r="Q3604" i="33"/>
  <c r="Q3605" i="33"/>
  <c r="Q3606" i="33"/>
  <c r="Q3607" i="33"/>
  <c r="Q3608" i="33"/>
  <c r="Q3609" i="33"/>
  <c r="Q3610" i="33"/>
  <c r="Q3611" i="33"/>
  <c r="Q3612" i="33"/>
  <c r="Q3613" i="33"/>
  <c r="Q3614" i="33"/>
  <c r="Q3615" i="33"/>
  <c r="Q3616" i="33"/>
  <c r="Q3617" i="33"/>
  <c r="Q3618" i="33"/>
  <c r="Q3619" i="33"/>
  <c r="Q3620" i="33"/>
  <c r="Q3621" i="33"/>
  <c r="Q3622" i="33"/>
  <c r="Q3623" i="33"/>
  <c r="Q3624" i="33"/>
  <c r="Q3625" i="33"/>
  <c r="Q3626" i="33"/>
  <c r="Q3627" i="33"/>
  <c r="Q3628" i="33"/>
  <c r="Q3629" i="33"/>
  <c r="Q3630" i="33"/>
  <c r="Q3631" i="33"/>
  <c r="Q3632" i="33"/>
  <c r="Q3633" i="33"/>
  <c r="Q3634" i="33"/>
  <c r="Q3635" i="33"/>
  <c r="Q3636" i="33"/>
  <c r="Q3637" i="33"/>
  <c r="Q3638" i="33"/>
  <c r="Q3639" i="33"/>
  <c r="Q3640" i="33"/>
  <c r="Q3641" i="33"/>
  <c r="Q3642" i="33"/>
  <c r="Q3643" i="33"/>
  <c r="Q3644" i="33"/>
  <c r="Q3645" i="33"/>
  <c r="Q3646" i="33"/>
  <c r="Q3647" i="33"/>
  <c r="Q3648" i="33"/>
  <c r="Q3649" i="33"/>
  <c r="Q3650" i="33"/>
  <c r="Q3651" i="33"/>
  <c r="Q3652" i="33"/>
  <c r="Q3653" i="33"/>
  <c r="Q3654" i="33"/>
  <c r="Q3655" i="33"/>
  <c r="Q3656" i="33"/>
  <c r="Q3657" i="33"/>
  <c r="Q3658" i="33"/>
  <c r="Q3659" i="33"/>
  <c r="Q3660" i="33"/>
  <c r="Q3661" i="33"/>
  <c r="Q3662" i="33"/>
  <c r="Q3663" i="33"/>
  <c r="Q3664" i="33"/>
  <c r="Q3665" i="33"/>
  <c r="Q3666" i="33"/>
  <c r="Q3667" i="33"/>
  <c r="Q3668" i="33"/>
  <c r="Q3669" i="33"/>
  <c r="Q3670" i="33"/>
  <c r="Q3671" i="33"/>
  <c r="Q3672" i="33"/>
  <c r="Q3673" i="33"/>
  <c r="Q3674" i="33"/>
  <c r="Q3675" i="33"/>
  <c r="Q3676" i="33"/>
  <c r="Q3677" i="33"/>
  <c r="Q3678" i="33"/>
  <c r="Q3679" i="33"/>
  <c r="Q3680" i="33"/>
  <c r="Q3681" i="33"/>
  <c r="Q3682" i="33"/>
  <c r="Q3683" i="33"/>
  <c r="Q3684" i="33"/>
  <c r="Q3685" i="33"/>
  <c r="Q3686" i="33"/>
  <c r="Q3687" i="33"/>
  <c r="Q3688" i="33"/>
  <c r="Q3689" i="33"/>
  <c r="Q3690" i="33"/>
  <c r="Q3691" i="33"/>
  <c r="Q3692" i="33"/>
  <c r="Q3693" i="33"/>
  <c r="Q3694" i="33"/>
  <c r="Q3695" i="33"/>
  <c r="Q3696" i="33"/>
  <c r="Q3697" i="33"/>
  <c r="Q3698" i="33"/>
  <c r="Q3699" i="33"/>
  <c r="Q3700" i="33"/>
  <c r="Q3701" i="33"/>
  <c r="Q3702" i="33"/>
  <c r="Q3703" i="33"/>
  <c r="Q3704" i="33"/>
  <c r="Q3705" i="33"/>
  <c r="Q3706" i="33"/>
  <c r="Q3707" i="33"/>
  <c r="Q3708" i="33"/>
  <c r="Q3709" i="33"/>
  <c r="Q3710" i="33"/>
  <c r="Q3711" i="33"/>
  <c r="Q3712" i="33"/>
  <c r="Q3713" i="33"/>
  <c r="Q3714" i="33"/>
  <c r="Q3715" i="33"/>
  <c r="Q3716" i="33"/>
  <c r="Q3717" i="33"/>
  <c r="Q3718" i="33"/>
  <c r="Q3719" i="33"/>
  <c r="Q3720" i="33"/>
  <c r="Q3721" i="33"/>
  <c r="Q3722" i="33"/>
  <c r="Q3723" i="33"/>
  <c r="Q3724" i="33"/>
  <c r="Q3725" i="33"/>
  <c r="Q3726" i="33"/>
  <c r="Q3727" i="33"/>
  <c r="Q3728" i="33"/>
  <c r="Q3729" i="33"/>
  <c r="Q3730" i="33"/>
  <c r="Q3731" i="33"/>
  <c r="Q3732" i="33"/>
  <c r="Q3733" i="33"/>
  <c r="Q3734" i="33"/>
  <c r="Q3735" i="33"/>
  <c r="Q3736" i="33"/>
  <c r="Q3737" i="33"/>
  <c r="Q3738" i="33"/>
  <c r="Q3739" i="33"/>
  <c r="Q3740" i="33"/>
  <c r="Q3741" i="33"/>
  <c r="Q3742" i="33"/>
  <c r="Q3743" i="33"/>
  <c r="Q3744" i="33"/>
  <c r="Q3745" i="33"/>
  <c r="Q3746" i="33"/>
  <c r="Q3747" i="33"/>
  <c r="Q3748" i="33"/>
  <c r="Q3749" i="33"/>
  <c r="Q3750" i="33"/>
  <c r="Q3751" i="33"/>
  <c r="Q3752" i="33"/>
  <c r="Q3753" i="33"/>
  <c r="Q3754" i="33"/>
  <c r="Q3755" i="33"/>
  <c r="Q3756" i="33"/>
  <c r="Q3757" i="33"/>
  <c r="Q3758" i="33"/>
  <c r="Q3759" i="33"/>
  <c r="Q3760" i="33"/>
  <c r="Q3761" i="33"/>
  <c r="Q3762" i="33"/>
  <c r="Q3763" i="33"/>
  <c r="Q3764" i="33"/>
  <c r="Q3765" i="33"/>
  <c r="Q3766" i="33"/>
  <c r="Q3767" i="33"/>
  <c r="Q3768" i="33"/>
  <c r="Q3769" i="33"/>
  <c r="Q3770" i="33"/>
  <c r="Q3771" i="33"/>
  <c r="Q3772" i="33"/>
  <c r="Q3773" i="33"/>
  <c r="Q3774" i="33"/>
  <c r="Q3775" i="33"/>
  <c r="Q3776" i="33"/>
  <c r="Q3777" i="33"/>
  <c r="Q3778" i="33"/>
  <c r="Q3779" i="33"/>
  <c r="Q3780" i="33"/>
  <c r="Q3781" i="33"/>
  <c r="Q3782" i="33"/>
  <c r="Q3783" i="33"/>
  <c r="Q3784" i="33"/>
  <c r="Q3785" i="33"/>
  <c r="Q3786" i="33"/>
  <c r="Q3787" i="33"/>
  <c r="Q3788" i="33"/>
  <c r="Q3789" i="33"/>
  <c r="Q3790" i="33"/>
  <c r="Q3791" i="33"/>
  <c r="Q3792" i="33"/>
  <c r="Q3793" i="33"/>
  <c r="Q3794" i="33"/>
  <c r="Q3795" i="33"/>
  <c r="Q3796" i="33"/>
  <c r="Q3797" i="33"/>
  <c r="Q3798" i="33"/>
  <c r="Q3799" i="33"/>
  <c r="Q3800" i="33"/>
  <c r="Q3801" i="33"/>
  <c r="Q3802" i="33"/>
  <c r="Q3803" i="33"/>
  <c r="Q3804" i="33"/>
  <c r="Q3805" i="33"/>
  <c r="Q3806" i="33"/>
  <c r="Q3807" i="33"/>
  <c r="Q3808" i="33"/>
  <c r="Q3809" i="33"/>
  <c r="Q3810" i="33"/>
  <c r="Q3811" i="33"/>
  <c r="Q3812" i="33"/>
  <c r="Q3813" i="33"/>
  <c r="Q3814" i="33"/>
  <c r="Q3815" i="33"/>
  <c r="Q3816" i="33"/>
  <c r="Q3817" i="33"/>
  <c r="Q3818" i="33"/>
  <c r="Q3819" i="33"/>
  <c r="Q3820" i="33"/>
  <c r="Q3821" i="33"/>
  <c r="Q3822" i="33"/>
  <c r="Q3823" i="33"/>
  <c r="Q3824" i="33"/>
  <c r="Q3825" i="33"/>
  <c r="Q3826" i="33"/>
  <c r="Q3827" i="33"/>
  <c r="Q3828" i="33"/>
  <c r="Q3829" i="33"/>
  <c r="Q3830" i="33"/>
  <c r="Q3831" i="33"/>
  <c r="Q3832" i="33"/>
  <c r="Q3833" i="33"/>
  <c r="Q3834" i="33"/>
  <c r="Q3835" i="33"/>
  <c r="Q3836" i="33"/>
  <c r="Q3837" i="33"/>
  <c r="Q3838" i="33"/>
  <c r="Q3839" i="33"/>
  <c r="Q3840" i="33"/>
  <c r="Q3841" i="33"/>
  <c r="Q3842" i="33"/>
  <c r="Q3843" i="33"/>
  <c r="Q3844" i="33"/>
  <c r="Q3845" i="33"/>
  <c r="Q3846" i="33"/>
  <c r="Q3847" i="33"/>
  <c r="Q3848" i="33"/>
  <c r="Q3849" i="33"/>
  <c r="Q3850" i="33"/>
  <c r="Q3851" i="33"/>
  <c r="Q3852" i="33"/>
  <c r="Q3853" i="33"/>
  <c r="Q3854" i="33"/>
  <c r="Q3855" i="33"/>
  <c r="Q3856" i="33"/>
  <c r="Q3857" i="33"/>
  <c r="Q3858" i="33"/>
  <c r="Q3859" i="33"/>
  <c r="Q3860" i="33"/>
  <c r="Q3861" i="33"/>
  <c r="Q3862" i="33"/>
  <c r="Q3863" i="33"/>
  <c r="Q3864" i="33"/>
  <c r="Q3865" i="33"/>
  <c r="Q3866" i="33"/>
  <c r="Q3867" i="33"/>
  <c r="Q3868" i="33"/>
  <c r="Q3869" i="33"/>
  <c r="Q3870" i="33"/>
  <c r="Q3871" i="33"/>
  <c r="Q3872" i="33"/>
  <c r="Q3873" i="33"/>
  <c r="Q3874" i="33"/>
  <c r="Q3875" i="33"/>
  <c r="Q3876" i="33"/>
  <c r="Q3877" i="33"/>
  <c r="Q3878" i="33"/>
  <c r="Q3879" i="33"/>
  <c r="Q3880" i="33"/>
  <c r="Q3881" i="33"/>
  <c r="Q3882" i="33"/>
  <c r="Q3883" i="33"/>
  <c r="Q3884" i="33"/>
  <c r="Q3885" i="33"/>
  <c r="O3886" i="33"/>
  <c r="P3886" i="33"/>
  <c r="Q3886" i="33"/>
  <c r="O3887" i="33"/>
  <c r="P3887" i="33"/>
  <c r="Q3887" i="33"/>
  <c r="O3888" i="33"/>
  <c r="P3888" i="33"/>
  <c r="Q3888" i="33"/>
  <c r="O3889" i="33"/>
  <c r="P3889" i="33"/>
  <c r="Q3889" i="33"/>
  <c r="O3890" i="33"/>
  <c r="P3890" i="33"/>
  <c r="Q3890" i="33"/>
  <c r="O3891" i="33"/>
  <c r="P3891" i="33"/>
  <c r="Q3891" i="33"/>
  <c r="O3892" i="33"/>
  <c r="P3892" i="33"/>
  <c r="Q3892" i="33"/>
  <c r="O3893" i="33"/>
  <c r="P3893" i="33"/>
  <c r="Q3893" i="33"/>
  <c r="O3894" i="33"/>
  <c r="P3894" i="33"/>
  <c r="Q3894" i="33"/>
  <c r="O3895" i="33"/>
  <c r="P3895" i="33"/>
  <c r="Q3895" i="33"/>
  <c r="O3896" i="33"/>
  <c r="P3896" i="33"/>
  <c r="Q3896" i="33"/>
  <c r="O3897" i="33"/>
  <c r="P3897" i="33"/>
  <c r="Q3897" i="33"/>
  <c r="O3898" i="33"/>
  <c r="P3898" i="33"/>
  <c r="Q3898" i="33"/>
  <c r="O3899" i="33"/>
  <c r="P3899" i="33"/>
  <c r="Q3899" i="33"/>
  <c r="O3900" i="33"/>
  <c r="P3900" i="33"/>
  <c r="Q3900" i="33"/>
  <c r="O3901" i="33"/>
  <c r="P3901" i="33"/>
  <c r="Q3901" i="33"/>
  <c r="O3902" i="33"/>
  <c r="P3902" i="33"/>
  <c r="Q3902" i="33"/>
  <c r="O3903" i="33"/>
  <c r="P3903" i="33"/>
  <c r="Q3903" i="33"/>
  <c r="O3904" i="33"/>
  <c r="P3904" i="33"/>
  <c r="Q3904" i="33"/>
  <c r="O3905" i="33"/>
  <c r="P3905" i="33"/>
  <c r="Q3905" i="33"/>
  <c r="O3906" i="33"/>
  <c r="P3906" i="33"/>
  <c r="Q3906" i="33"/>
  <c r="O3907" i="33"/>
  <c r="P3907" i="33"/>
  <c r="Q3907" i="33"/>
  <c r="O3908" i="33"/>
  <c r="P3908" i="33"/>
  <c r="Q3908" i="33"/>
  <c r="O3909" i="33"/>
  <c r="P3909" i="33"/>
  <c r="Q3909" i="33"/>
  <c r="O3910" i="33"/>
  <c r="P3910" i="33"/>
  <c r="Q3910" i="33"/>
  <c r="O3911" i="33"/>
  <c r="P3911" i="33"/>
  <c r="Q3911" i="33"/>
  <c r="O3912" i="33"/>
  <c r="P3912" i="33"/>
  <c r="Q3912" i="33"/>
  <c r="O3913" i="33"/>
  <c r="P3913" i="33"/>
  <c r="Q3913" i="33"/>
  <c r="O3914" i="33"/>
  <c r="P3914" i="33"/>
  <c r="Q3914" i="33"/>
  <c r="O3915" i="33"/>
  <c r="P3915" i="33"/>
  <c r="Q3915" i="33"/>
  <c r="O3916" i="33"/>
  <c r="P3916" i="33"/>
  <c r="Q3916" i="33"/>
  <c r="O3917" i="33"/>
  <c r="P3917" i="33"/>
  <c r="Q3917" i="33"/>
  <c r="O3918" i="33"/>
  <c r="P3918" i="33"/>
  <c r="Q3918" i="33"/>
  <c r="O3919" i="33"/>
  <c r="P3919" i="33"/>
  <c r="Q3919" i="33"/>
  <c r="O3920" i="33"/>
  <c r="P3920" i="33"/>
  <c r="Q3920" i="33"/>
  <c r="O3921" i="33"/>
  <c r="P3921" i="33"/>
  <c r="Q3921" i="33"/>
  <c r="O3922" i="33"/>
  <c r="P3922" i="33"/>
  <c r="Q3922" i="33"/>
  <c r="O3923" i="33"/>
  <c r="P3923" i="33"/>
  <c r="Q3923" i="33"/>
  <c r="O3924" i="33"/>
  <c r="P3924" i="33"/>
  <c r="Q3924" i="33"/>
  <c r="O3925" i="33"/>
  <c r="P3925" i="33"/>
  <c r="Q3925" i="33"/>
  <c r="O3926" i="33"/>
  <c r="P3926" i="33"/>
  <c r="Q3926" i="33"/>
  <c r="O3927" i="33"/>
  <c r="P3927" i="33"/>
  <c r="Q3927" i="33"/>
  <c r="O3928" i="33"/>
  <c r="P3928" i="33"/>
  <c r="Q3928" i="33"/>
  <c r="O3929" i="33"/>
  <c r="P3929" i="33"/>
  <c r="Q3929" i="33"/>
  <c r="O3930" i="33"/>
  <c r="P3930" i="33"/>
  <c r="Q3930" i="33"/>
  <c r="O3931" i="33"/>
  <c r="P3931" i="33"/>
  <c r="Q3931" i="33"/>
  <c r="O3932" i="33"/>
  <c r="P3932" i="33"/>
  <c r="Q3932" i="33"/>
  <c r="O3933" i="33"/>
  <c r="P3933" i="33"/>
  <c r="Q3933" i="33"/>
  <c r="O3934" i="33"/>
  <c r="P3934" i="33"/>
  <c r="Q3934" i="33"/>
  <c r="O3935" i="33"/>
  <c r="P3935" i="33"/>
  <c r="Q3935" i="33"/>
  <c r="O3936" i="33"/>
  <c r="P3936" i="33"/>
  <c r="Q3936" i="33"/>
  <c r="O3937" i="33"/>
  <c r="P3937" i="33"/>
  <c r="Q3937" i="33"/>
  <c r="O3938" i="33"/>
  <c r="P3938" i="33"/>
  <c r="Q3938" i="33"/>
  <c r="O3939" i="33"/>
  <c r="P3939" i="33"/>
  <c r="Q3939" i="33"/>
  <c r="O3940" i="33"/>
  <c r="P3940" i="33"/>
  <c r="Q3940" i="33"/>
  <c r="O3941" i="33"/>
  <c r="P3941" i="33"/>
  <c r="Q3941" i="33"/>
  <c r="O3942" i="33"/>
  <c r="P3942" i="33"/>
  <c r="Q3942" i="33"/>
  <c r="O3943" i="33"/>
  <c r="P3943" i="33"/>
  <c r="Q3943" i="33"/>
  <c r="O3944" i="33"/>
  <c r="P3944" i="33"/>
  <c r="Q3944" i="33"/>
  <c r="O3945" i="33"/>
  <c r="P3945" i="33"/>
  <c r="Q3945" i="33"/>
  <c r="O3946" i="33"/>
  <c r="P3946" i="33"/>
  <c r="Q3946" i="33"/>
  <c r="O3947" i="33"/>
  <c r="P3947" i="33"/>
  <c r="Q3947" i="33"/>
  <c r="O3948" i="33"/>
  <c r="P3948" i="33"/>
  <c r="Q3948" i="33"/>
  <c r="O3949" i="33"/>
  <c r="P3949" i="33"/>
  <c r="Q3949" i="33"/>
  <c r="O3950" i="33"/>
  <c r="P3950" i="33"/>
  <c r="Q3950" i="33"/>
  <c r="O3951" i="33"/>
  <c r="P3951" i="33"/>
  <c r="Q3951" i="33"/>
  <c r="O3952" i="33"/>
  <c r="P3952" i="33"/>
  <c r="Q3952" i="33"/>
  <c r="O3953" i="33"/>
  <c r="P3953" i="33"/>
  <c r="Q3953" i="33"/>
  <c r="O3954" i="33"/>
  <c r="P3954" i="33"/>
  <c r="Q3954" i="33"/>
  <c r="O3955" i="33"/>
  <c r="P3955" i="33"/>
  <c r="Q3955" i="33"/>
  <c r="O3956" i="33"/>
  <c r="P3956" i="33"/>
  <c r="Q3956" i="33"/>
  <c r="O3957" i="33"/>
  <c r="P3957" i="33"/>
  <c r="Q3957" i="33"/>
  <c r="O3958" i="33"/>
  <c r="P3958" i="33"/>
  <c r="Q3958" i="33"/>
  <c r="O3959" i="33"/>
  <c r="P3959" i="33"/>
  <c r="Q3959" i="33"/>
  <c r="O3960" i="33"/>
  <c r="P3960" i="33"/>
  <c r="Q3960" i="33"/>
  <c r="O3961" i="33"/>
  <c r="P3961" i="33"/>
  <c r="Q3961" i="33"/>
  <c r="O3962" i="33"/>
  <c r="P3962" i="33"/>
  <c r="Q3962" i="33"/>
  <c r="O3963" i="33"/>
  <c r="P3963" i="33"/>
  <c r="Q3963" i="33"/>
  <c r="O3964" i="33"/>
  <c r="P3964" i="33"/>
  <c r="Q3964" i="33"/>
  <c r="O3965" i="33"/>
  <c r="P3965" i="33"/>
  <c r="Q3965" i="33"/>
  <c r="O3966" i="33"/>
  <c r="P3966" i="33"/>
  <c r="Q3966" i="33"/>
  <c r="O3967" i="33"/>
  <c r="P3967" i="33"/>
  <c r="Q3967" i="33"/>
  <c r="O3968" i="33"/>
  <c r="P3968" i="33"/>
  <c r="Q3968" i="33"/>
  <c r="O3969" i="33"/>
  <c r="P3969" i="33"/>
  <c r="Q3969" i="33"/>
  <c r="O3970" i="33"/>
  <c r="P3970" i="33"/>
  <c r="Q3970" i="33"/>
  <c r="O3971" i="33"/>
  <c r="P3971" i="33"/>
  <c r="Q3971" i="33"/>
  <c r="O3972" i="33"/>
  <c r="P3972" i="33"/>
  <c r="Q3972" i="33"/>
  <c r="O3973" i="33"/>
  <c r="P3973" i="33"/>
  <c r="Q3973" i="33"/>
  <c r="O3974" i="33"/>
  <c r="P3974" i="33"/>
  <c r="Q3974" i="33"/>
  <c r="O3975" i="33"/>
  <c r="P3975" i="33"/>
  <c r="Q3975" i="33"/>
  <c r="O3976" i="33"/>
  <c r="P3976" i="33"/>
  <c r="Q3976" i="33"/>
  <c r="O3977" i="33"/>
  <c r="P3977" i="33"/>
  <c r="Q3977" i="33"/>
  <c r="O3978" i="33"/>
  <c r="P3978" i="33"/>
  <c r="Q3978" i="33"/>
  <c r="O3979" i="33"/>
  <c r="P3979" i="33"/>
  <c r="Q3979" i="33"/>
  <c r="O3980" i="33"/>
  <c r="P3980" i="33"/>
  <c r="Q3980" i="33"/>
  <c r="O3981" i="33"/>
  <c r="P3981" i="33"/>
  <c r="Q3981" i="33"/>
  <c r="O3982" i="33"/>
  <c r="P3982" i="33"/>
  <c r="Q3982" i="33"/>
  <c r="O3983" i="33"/>
  <c r="P3983" i="33"/>
  <c r="Q3983" i="33"/>
  <c r="O3984" i="33"/>
  <c r="P3984" i="33"/>
  <c r="Q3984" i="33"/>
  <c r="O3985" i="33"/>
  <c r="P3985" i="33"/>
  <c r="Q3985" i="33"/>
  <c r="O3986" i="33"/>
  <c r="P3986" i="33"/>
  <c r="Q3986" i="33"/>
  <c r="O3987" i="33"/>
  <c r="P3987" i="33"/>
  <c r="Q3987" i="33"/>
  <c r="O3988" i="33"/>
  <c r="P3988" i="33"/>
  <c r="Q3988" i="33"/>
  <c r="O3989" i="33"/>
  <c r="P3989" i="33"/>
  <c r="Q3989" i="33"/>
  <c r="O3990" i="33"/>
  <c r="P3990" i="33"/>
  <c r="Q3990" i="33"/>
  <c r="O3991" i="33"/>
  <c r="P3991" i="33"/>
  <c r="Q3991" i="33"/>
  <c r="O3992" i="33"/>
  <c r="P3992" i="33"/>
  <c r="Q3992" i="33"/>
  <c r="O3993" i="33"/>
  <c r="P3993" i="33"/>
  <c r="Q3993" i="33"/>
  <c r="O3994" i="33"/>
  <c r="P3994" i="33"/>
  <c r="Q3994" i="33"/>
  <c r="O3995" i="33"/>
  <c r="P3995" i="33"/>
  <c r="Q3995" i="33"/>
  <c r="O3996" i="33"/>
  <c r="P3996" i="33"/>
  <c r="Q3996" i="33"/>
  <c r="O3997" i="33"/>
  <c r="P3997" i="33"/>
  <c r="Q3997" i="33"/>
  <c r="O3998" i="33"/>
  <c r="P3998" i="33"/>
  <c r="Q3998" i="33"/>
  <c r="O3999" i="33"/>
  <c r="P3999" i="33"/>
  <c r="Q3999" i="33"/>
  <c r="O4000" i="33"/>
  <c r="P4000" i="33"/>
  <c r="Q4000" i="33"/>
  <c r="O4001" i="33"/>
  <c r="P4001" i="33"/>
  <c r="Q4001" i="33"/>
  <c r="O4002" i="33"/>
  <c r="P4002" i="33"/>
  <c r="Q4002" i="33"/>
  <c r="O4003" i="33"/>
  <c r="P4003" i="33"/>
  <c r="Q4003" i="33"/>
  <c r="O4004" i="33"/>
  <c r="P4004" i="33"/>
  <c r="Q4004" i="33"/>
  <c r="O4005" i="33"/>
  <c r="P4005" i="33"/>
  <c r="Q4005" i="33"/>
  <c r="O4006" i="33"/>
  <c r="P4006" i="33"/>
  <c r="Q4006" i="33"/>
  <c r="O4007" i="33"/>
  <c r="P4007" i="33"/>
  <c r="Q4007" i="33"/>
  <c r="O4008" i="33"/>
  <c r="P4008" i="33"/>
  <c r="Q4008" i="33"/>
  <c r="O4009" i="33"/>
  <c r="P4009" i="33"/>
  <c r="Q4009" i="33"/>
  <c r="O4010" i="33"/>
  <c r="P4010" i="33"/>
  <c r="Q4010" i="33"/>
  <c r="O4011" i="33"/>
  <c r="P4011" i="33"/>
  <c r="Q4011" i="33"/>
  <c r="O4012" i="33"/>
  <c r="P4012" i="33"/>
  <c r="Q4012" i="33"/>
  <c r="O4013" i="33"/>
  <c r="P4013" i="33"/>
  <c r="Q4013" i="33"/>
  <c r="O4014" i="33"/>
  <c r="P4014" i="33"/>
  <c r="Q4014" i="33"/>
  <c r="O4015" i="33"/>
  <c r="P4015" i="33"/>
  <c r="Q4015" i="33"/>
  <c r="O4016" i="33"/>
  <c r="P4016" i="33"/>
  <c r="Q4016" i="33"/>
  <c r="O4017" i="33"/>
  <c r="P4017" i="33"/>
  <c r="Q4017" i="33"/>
  <c r="O4018" i="33"/>
  <c r="P4018" i="33"/>
  <c r="Q4018" i="33"/>
  <c r="O4019" i="33"/>
  <c r="P4019" i="33"/>
  <c r="Q4019" i="33"/>
  <c r="O4020" i="33"/>
  <c r="P4020" i="33"/>
  <c r="Q4020" i="33"/>
  <c r="O4021" i="33"/>
  <c r="P4021" i="33"/>
  <c r="Q4021" i="33"/>
  <c r="O4022" i="33"/>
  <c r="P4022" i="33"/>
  <c r="Q4022" i="33"/>
  <c r="O4023" i="33"/>
  <c r="P4023" i="33"/>
  <c r="Q4023" i="33"/>
  <c r="O4024" i="33"/>
  <c r="P4024" i="33"/>
  <c r="Q4024" i="33"/>
  <c r="O4025" i="33"/>
  <c r="P4025" i="33"/>
  <c r="Q4025" i="33"/>
  <c r="O4026" i="33"/>
  <c r="P4026" i="33"/>
  <c r="Q4026" i="33"/>
  <c r="O4027" i="33"/>
  <c r="P4027" i="33"/>
  <c r="Q4027" i="33"/>
  <c r="O4028" i="33"/>
  <c r="P4028" i="33"/>
  <c r="Q4028" i="33"/>
  <c r="O4029" i="33"/>
  <c r="P4029" i="33"/>
  <c r="Q4029" i="33"/>
  <c r="O4030" i="33"/>
  <c r="P4030" i="33"/>
  <c r="Q4030" i="33"/>
  <c r="O4031" i="33"/>
  <c r="P4031" i="33"/>
  <c r="Q4031" i="33"/>
  <c r="O4032" i="33"/>
  <c r="P4032" i="33"/>
  <c r="Q4032" i="33"/>
  <c r="O4033" i="33"/>
  <c r="P4033" i="33"/>
  <c r="Q4033" i="33"/>
  <c r="O4034" i="33"/>
  <c r="P4034" i="33"/>
  <c r="Q4034" i="33"/>
  <c r="O4035" i="33"/>
  <c r="P4035" i="33"/>
  <c r="Q4035" i="33"/>
  <c r="O4036" i="33"/>
  <c r="P4036" i="33"/>
  <c r="Q4036" i="33"/>
  <c r="O4037" i="33"/>
  <c r="P4037" i="33"/>
  <c r="Q4037" i="33"/>
  <c r="O4038" i="33"/>
  <c r="P4038" i="33"/>
  <c r="Q4038" i="33"/>
  <c r="O4039" i="33"/>
  <c r="P4039" i="33"/>
  <c r="Q4039" i="33"/>
  <c r="O4040" i="33"/>
  <c r="P4040" i="33"/>
  <c r="Q4040" i="33"/>
  <c r="O4041" i="33"/>
  <c r="P4041" i="33"/>
  <c r="Q4041" i="33"/>
  <c r="O4042" i="33"/>
  <c r="P4042" i="33"/>
  <c r="Q4042" i="33"/>
  <c r="O4043" i="33"/>
  <c r="P4043" i="33"/>
  <c r="Q4043" i="33"/>
  <c r="O4044" i="33"/>
  <c r="P4044" i="33"/>
  <c r="Q4044" i="33"/>
  <c r="O4045" i="33"/>
  <c r="P4045" i="33"/>
  <c r="Q4045" i="33"/>
  <c r="O4046" i="33"/>
  <c r="P4046" i="33"/>
  <c r="Q4046" i="33"/>
  <c r="O4047" i="33"/>
  <c r="P4047" i="33"/>
  <c r="Q4047" i="33"/>
  <c r="O4048" i="33"/>
  <c r="P4048" i="33"/>
  <c r="Q4048" i="33"/>
  <c r="O4049" i="33"/>
  <c r="P4049" i="33"/>
  <c r="Q4049" i="33"/>
  <c r="O4050" i="33"/>
  <c r="P4050" i="33"/>
  <c r="Q4050" i="33"/>
  <c r="O4141" i="33"/>
  <c r="P4141" i="33"/>
  <c r="Q4141" i="33"/>
  <c r="O4142" i="33"/>
  <c r="P4142" i="33"/>
  <c r="Q4142" i="33"/>
  <c r="O4143" i="33"/>
  <c r="P4143" i="33"/>
  <c r="Q4143" i="33"/>
  <c r="O4144" i="33"/>
  <c r="P4144" i="33"/>
  <c r="Q4144" i="33"/>
  <c r="O4145" i="33"/>
  <c r="P4145" i="33"/>
  <c r="Q4145" i="33"/>
  <c r="O4146" i="33"/>
  <c r="P4146" i="33"/>
  <c r="Q4146" i="33"/>
  <c r="O4147" i="33"/>
  <c r="P4147" i="33"/>
  <c r="Q4147" i="33"/>
  <c r="O4148" i="33"/>
  <c r="P4148" i="33"/>
  <c r="Q4148" i="33"/>
  <c r="O4149" i="33"/>
  <c r="P4149" i="33"/>
  <c r="Q4149" i="33"/>
  <c r="O4348" i="33"/>
  <c r="P4348" i="33"/>
  <c r="Q4348" i="33"/>
  <c r="O4349" i="33"/>
  <c r="P4349" i="33"/>
  <c r="Q4349" i="33"/>
  <c r="O4350" i="33"/>
  <c r="P4350" i="33"/>
  <c r="Q4350" i="33"/>
  <c r="O4351" i="33"/>
  <c r="P4351" i="33"/>
  <c r="Q4351" i="33"/>
  <c r="O4352" i="33"/>
  <c r="P4352" i="33"/>
  <c r="Q4352" i="33"/>
  <c r="O4353" i="33"/>
  <c r="P4353" i="33"/>
  <c r="Q4353" i="33"/>
  <c r="O4354" i="33"/>
  <c r="P4354" i="33"/>
  <c r="Q4354" i="33"/>
  <c r="O4355" i="33"/>
  <c r="P4355" i="33"/>
  <c r="Q4355" i="33"/>
  <c r="O4356" i="33"/>
  <c r="P4356" i="33"/>
  <c r="Q4356" i="33"/>
  <c r="O4357" i="33"/>
  <c r="P4357" i="33"/>
  <c r="Q4357" i="33"/>
  <c r="O4358" i="33"/>
  <c r="P4358" i="33"/>
  <c r="Q4358" i="33"/>
  <c r="O4359" i="33"/>
  <c r="P4359" i="33"/>
  <c r="Q4359" i="33"/>
  <c r="O4360" i="33"/>
  <c r="P4360" i="33"/>
  <c r="Q4360" i="33"/>
  <c r="O4361" i="33"/>
  <c r="P4361" i="33"/>
  <c r="Q4361" i="33"/>
  <c r="O4362" i="33"/>
  <c r="P4362" i="33"/>
  <c r="Q4362" i="33"/>
  <c r="O4363" i="33"/>
  <c r="P4363" i="33"/>
  <c r="Q4363" i="33"/>
  <c r="O4364" i="33"/>
  <c r="P4364" i="33"/>
  <c r="Q4364" i="33"/>
  <c r="O4365" i="33"/>
  <c r="P4365" i="33"/>
  <c r="Q4365" i="33"/>
  <c r="O4366" i="33"/>
  <c r="P4366" i="33"/>
  <c r="Q4366" i="33"/>
  <c r="O4367" i="33"/>
  <c r="P4367" i="33"/>
  <c r="Q4367" i="33"/>
  <c r="O4368" i="33"/>
  <c r="P4368" i="33"/>
  <c r="Q4368" i="33"/>
  <c r="O4369" i="33"/>
  <c r="P4369" i="33"/>
  <c r="Q4369" i="33"/>
  <c r="O4370" i="33"/>
  <c r="P4370" i="33"/>
  <c r="Q4370" i="33"/>
  <c r="O4371" i="33"/>
  <c r="P4371" i="33"/>
  <c r="Q4371" i="33"/>
  <c r="O4372" i="33"/>
  <c r="P4372" i="33"/>
  <c r="Q4372" i="33"/>
  <c r="O4373" i="33"/>
  <c r="P4373" i="33"/>
  <c r="Q4373" i="33"/>
  <c r="O4374" i="33"/>
  <c r="P4374" i="33"/>
  <c r="Q4374" i="33"/>
  <c r="O4375" i="33"/>
  <c r="P4375" i="33"/>
  <c r="Q4375" i="33"/>
  <c r="O4376" i="33"/>
  <c r="P4376" i="33"/>
  <c r="Q4376" i="33"/>
  <c r="O4377" i="33"/>
  <c r="P4377" i="33"/>
  <c r="Q4377" i="33"/>
  <c r="O4378" i="33"/>
  <c r="P4378" i="33"/>
  <c r="Q4378" i="33"/>
  <c r="O4397" i="33"/>
  <c r="P4397" i="33"/>
  <c r="Q4397" i="33"/>
  <c r="O4398" i="33"/>
  <c r="P4398" i="33"/>
  <c r="Q4398" i="33"/>
  <c r="O4399" i="33"/>
  <c r="P4399" i="33"/>
  <c r="Q4399" i="33"/>
  <c r="O4400" i="33"/>
  <c r="P4400" i="33"/>
  <c r="Q4400" i="33"/>
  <c r="O4401" i="33"/>
  <c r="P4401" i="33"/>
  <c r="Q4401" i="33"/>
  <c r="O4402" i="33"/>
  <c r="P4402" i="33"/>
  <c r="Q4402" i="33"/>
  <c r="O4403" i="33"/>
  <c r="P4403" i="33"/>
  <c r="Q4403" i="33"/>
  <c r="O4404" i="33"/>
  <c r="P4404" i="33"/>
  <c r="Q4404" i="33"/>
  <c r="O4405" i="33"/>
  <c r="P4405" i="33"/>
  <c r="Q4405" i="33"/>
  <c r="O4406" i="33"/>
  <c r="P4406" i="33"/>
  <c r="Q4406" i="33"/>
  <c r="O4407" i="33"/>
  <c r="P4407" i="33"/>
  <c r="Q4407" i="33"/>
  <c r="O5354" i="33"/>
  <c r="P5354" i="33"/>
  <c r="Q5354" i="33"/>
  <c r="O5355" i="33"/>
  <c r="P5355" i="33"/>
  <c r="Q5355" i="33"/>
  <c r="O5356" i="33"/>
  <c r="P5356" i="33"/>
  <c r="Q5356" i="33"/>
  <c r="O5357" i="33"/>
  <c r="P5357" i="33"/>
  <c r="Q5357" i="33"/>
  <c r="O5358" i="33"/>
  <c r="P5358" i="33"/>
  <c r="Q5358" i="33"/>
  <c r="O5359" i="33"/>
  <c r="P5359" i="33"/>
  <c r="Q5359" i="33"/>
  <c r="O5360" i="33"/>
  <c r="P5360" i="33"/>
  <c r="Q5360" i="33"/>
  <c r="O5361" i="33"/>
  <c r="P5361" i="33"/>
  <c r="Q5361" i="33"/>
  <c r="O5362" i="33"/>
  <c r="P5362" i="33"/>
  <c r="Q5362" i="33"/>
  <c r="O5363" i="33"/>
  <c r="P5363" i="33"/>
  <c r="Q5363" i="33"/>
  <c r="O5364" i="33"/>
  <c r="P5364" i="33"/>
  <c r="Q5364" i="33"/>
  <c r="O5365" i="33"/>
  <c r="P5365" i="33"/>
  <c r="Q5365" i="33"/>
  <c r="O5366" i="33"/>
  <c r="P5366" i="33"/>
  <c r="Q5366" i="33"/>
  <c r="O5367" i="33"/>
  <c r="P5367" i="33"/>
  <c r="Q5367" i="33"/>
  <c r="O5368" i="33"/>
  <c r="P5368" i="33"/>
  <c r="Q5368" i="33"/>
  <c r="O5369" i="33"/>
  <c r="P5369" i="33"/>
  <c r="Q5369" i="33"/>
  <c r="O5370" i="33"/>
  <c r="P5370" i="33"/>
  <c r="Q5370" i="33"/>
  <c r="O5371" i="33"/>
  <c r="P5371" i="33"/>
  <c r="Q5371" i="33"/>
  <c r="O5372" i="33"/>
  <c r="P5372" i="33"/>
  <c r="Q5372" i="33"/>
  <c r="O5373" i="33"/>
  <c r="P5373" i="33"/>
  <c r="Q5373" i="33"/>
  <c r="O5374" i="33"/>
  <c r="P5374" i="33"/>
  <c r="Q5374" i="33"/>
  <c r="O5375" i="33"/>
  <c r="P5375" i="33"/>
  <c r="Q5375" i="33"/>
  <c r="O5376" i="33"/>
  <c r="P5376" i="33"/>
  <c r="Q5376" i="33"/>
  <c r="O5377" i="33"/>
  <c r="P5377" i="33"/>
  <c r="Q5377" i="33"/>
  <c r="O5378" i="33"/>
  <c r="P5378" i="33"/>
  <c r="Q5378" i="33"/>
  <c r="O5379" i="33"/>
  <c r="P5379" i="33"/>
  <c r="Q5379" i="33"/>
  <c r="O5380" i="33"/>
  <c r="P5380" i="33"/>
  <c r="Q5380" i="33"/>
  <c r="O5381" i="33"/>
  <c r="P5381" i="33"/>
  <c r="Q5381" i="33"/>
  <c r="O5382" i="33"/>
  <c r="P5382" i="33"/>
  <c r="Q5382" i="33"/>
  <c r="O5383" i="33"/>
  <c r="P5383" i="33"/>
  <c r="Q5383" i="33"/>
  <c r="L38" i="43" l="1"/>
  <c r="K38" i="43"/>
  <c r="J38" i="43"/>
  <c r="I38" i="43"/>
  <c r="H38" i="43"/>
  <c r="G38" i="43"/>
  <c r="F38" i="43"/>
  <c r="E38" i="43"/>
  <c r="C6" i="38" l="1"/>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O1" i="33"/>
  <c r="P1" i="33"/>
  <c r="K1" i="47"/>
  <c r="K32" i="47" s="1"/>
  <c r="J8" i="44" l="1"/>
  <c r="J7" i="44"/>
  <c r="J9" i="44"/>
  <c r="J6" i="44"/>
  <c r="J10" i="44"/>
  <c r="J11" i="44"/>
  <c r="J16" i="44"/>
  <c r="J17" i="44"/>
  <c r="J14" i="44"/>
  <c r="J15" i="44"/>
  <c r="J13" i="44"/>
  <c r="J46" i="44"/>
  <c r="J44" i="44"/>
  <c r="J45" i="44"/>
  <c r="J43" i="44"/>
  <c r="K49" i="47"/>
  <c r="K15" i="47"/>
  <c r="K16" i="47"/>
  <c r="O769" i="33"/>
  <c r="O771" i="33"/>
  <c r="O770" i="33"/>
  <c r="P770" i="33"/>
  <c r="P771" i="33"/>
  <c r="P769" i="33"/>
  <c r="J48" i="44"/>
  <c r="O1550" i="33"/>
  <c r="P1550" i="33"/>
  <c r="O759" i="33"/>
  <c r="P759" i="33"/>
  <c r="P2284" i="33"/>
  <c r="O2283" i="33"/>
  <c r="P2280" i="33"/>
  <c r="O2279" i="33"/>
  <c r="P2276" i="33"/>
  <c r="O2275" i="33"/>
  <c r="P2272" i="33"/>
  <c r="O2271" i="33"/>
  <c r="P2268" i="33"/>
  <c r="O2267" i="33"/>
  <c r="P2264" i="33"/>
  <c r="O2263" i="33"/>
  <c r="P2260" i="33"/>
  <c r="O2259" i="33"/>
  <c r="P2256" i="33"/>
  <c r="O2255" i="33"/>
  <c r="P2252" i="33"/>
  <c r="O2251" i="33"/>
  <c r="P2248" i="33"/>
  <c r="O2247" i="33"/>
  <c r="P2244" i="33"/>
  <c r="O2243" i="33"/>
  <c r="P2240" i="33"/>
  <c r="O2239" i="33"/>
  <c r="P2236" i="33"/>
  <c r="O2235" i="33"/>
  <c r="P2232" i="33"/>
  <c r="O2231" i="33"/>
  <c r="P2228" i="33"/>
  <c r="O2227" i="33"/>
  <c r="P2224" i="33"/>
  <c r="O2223" i="33"/>
  <c r="P2220" i="33"/>
  <c r="O2219" i="33"/>
  <c r="P2216" i="33"/>
  <c r="O2215" i="33"/>
  <c r="P2212" i="33"/>
  <c r="O2211" i="33"/>
  <c r="P2208" i="33"/>
  <c r="O2207" i="33"/>
  <c r="P2204" i="33"/>
  <c r="O2203" i="33"/>
  <c r="P2200" i="33"/>
  <c r="O2199" i="33"/>
  <c r="P2196" i="33"/>
  <c r="O2195" i="33"/>
  <c r="P2192" i="33"/>
  <c r="O2191" i="33"/>
  <c r="P2188" i="33"/>
  <c r="O2187" i="33"/>
  <c r="P2184" i="33"/>
  <c r="O2183" i="33"/>
  <c r="P2180" i="33"/>
  <c r="O2179" i="33"/>
  <c r="P2176" i="33"/>
  <c r="O2175" i="33"/>
  <c r="P2172" i="33"/>
  <c r="O2171" i="33"/>
  <c r="P2168" i="33"/>
  <c r="O2167" i="33"/>
  <c r="P2164" i="33"/>
  <c r="O2163" i="33"/>
  <c r="P2160" i="33"/>
  <c r="O2159" i="33"/>
  <c r="P2156" i="33"/>
  <c r="O2155" i="33"/>
  <c r="P2152" i="33"/>
  <c r="O2151" i="33"/>
  <c r="P2148" i="33"/>
  <c r="O2147" i="33"/>
  <c r="P2144" i="33"/>
  <c r="O2143" i="33"/>
  <c r="P2140" i="33"/>
  <c r="O2139" i="33"/>
  <c r="P2136" i="33"/>
  <c r="O2135" i="33"/>
  <c r="P2132" i="33"/>
  <c r="O2131" i="33"/>
  <c r="P2128" i="33"/>
  <c r="O2127" i="33"/>
  <c r="P2124" i="33"/>
  <c r="O2123" i="33"/>
  <c r="P2120" i="33"/>
  <c r="O2119" i="33"/>
  <c r="P2116" i="33"/>
  <c r="P2285" i="33"/>
  <c r="O2284" i="33"/>
  <c r="P2281" i="33"/>
  <c r="O2280" i="33"/>
  <c r="P2277" i="33"/>
  <c r="O2276" i="33"/>
  <c r="P2273" i="33"/>
  <c r="O2272" i="33"/>
  <c r="P2269" i="33"/>
  <c r="O2268" i="33"/>
  <c r="P2265" i="33"/>
  <c r="O2264" i="33"/>
  <c r="P2261" i="33"/>
  <c r="O2260" i="33"/>
  <c r="P2257" i="33"/>
  <c r="O2256" i="33"/>
  <c r="P2253" i="33"/>
  <c r="O2252" i="33"/>
  <c r="P2249" i="33"/>
  <c r="O2248" i="33"/>
  <c r="P2245" i="33"/>
  <c r="O2244" i="33"/>
  <c r="P2241" i="33"/>
  <c r="O2240" i="33"/>
  <c r="P2237" i="33"/>
  <c r="O2236" i="33"/>
  <c r="P2233" i="33"/>
  <c r="O2232" i="33"/>
  <c r="P2229" i="33"/>
  <c r="O2228" i="33"/>
  <c r="P2225" i="33"/>
  <c r="O2224" i="33"/>
  <c r="P2221" i="33"/>
  <c r="O2220" i="33"/>
  <c r="P2217" i="33"/>
  <c r="O2216" i="33"/>
  <c r="P2213" i="33"/>
  <c r="O2212" i="33"/>
  <c r="P2209" i="33"/>
  <c r="O2208" i="33"/>
  <c r="P2205" i="33"/>
  <c r="O2204" i="33"/>
  <c r="P2201" i="33"/>
  <c r="O2200" i="33"/>
  <c r="P2197" i="33"/>
  <c r="O2196" i="33"/>
  <c r="P2193" i="33"/>
  <c r="O2192" i="33"/>
  <c r="P2189" i="33"/>
  <c r="O2188" i="33"/>
  <c r="P2185" i="33"/>
  <c r="O2184" i="33"/>
  <c r="P2181" i="33"/>
  <c r="O2180" i="33"/>
  <c r="P2177" i="33"/>
  <c r="O2176" i="33"/>
  <c r="P2173" i="33"/>
  <c r="O2172" i="33"/>
  <c r="P2169" i="33"/>
  <c r="O2168" i="33"/>
  <c r="P2165" i="33"/>
  <c r="O2164" i="33"/>
  <c r="P2161" i="33"/>
  <c r="O2160" i="33"/>
  <c r="P2157" i="33"/>
  <c r="O2156" i="33"/>
  <c r="P2153" i="33"/>
  <c r="O2152" i="33"/>
  <c r="P2149" i="33"/>
  <c r="O2148" i="33"/>
  <c r="P2145" i="33"/>
  <c r="O2144" i="33"/>
  <c r="P2141" i="33"/>
  <c r="O2140" i="33"/>
  <c r="P2137" i="33"/>
  <c r="O2136" i="33"/>
  <c r="P2133" i="33"/>
  <c r="O2132" i="33"/>
  <c r="P2129" i="33"/>
  <c r="O2128" i="33"/>
  <c r="P2125" i="33"/>
  <c r="O2124" i="33"/>
  <c r="P2121" i="33"/>
  <c r="O2120" i="33"/>
  <c r="P2117" i="33"/>
  <c r="P2283" i="33"/>
  <c r="P2279" i="33"/>
  <c r="P2275" i="33"/>
  <c r="P2271" i="33"/>
  <c r="P2267" i="33"/>
  <c r="P2263" i="33"/>
  <c r="P2259" i="33"/>
  <c r="P2255" i="33"/>
  <c r="P2251" i="33"/>
  <c r="P2247" i="33"/>
  <c r="P2243" i="33"/>
  <c r="P2239" i="33"/>
  <c r="P2235" i="33"/>
  <c r="P2231" i="33"/>
  <c r="P2227" i="33"/>
  <c r="P2223" i="33"/>
  <c r="P2219" i="33"/>
  <c r="P2215" i="33"/>
  <c r="P2211" i="33"/>
  <c r="P2207" i="33"/>
  <c r="P2203" i="33"/>
  <c r="P2199" i="33"/>
  <c r="P2195" i="33"/>
  <c r="P2191" i="33"/>
  <c r="P2187" i="33"/>
  <c r="P2183" i="33"/>
  <c r="P2179" i="33"/>
  <c r="P2175" i="33"/>
  <c r="P2171" i="33"/>
  <c r="P2167" i="33"/>
  <c r="P2163" i="33"/>
  <c r="P2159" i="33"/>
  <c r="P2155" i="33"/>
  <c r="P2151" i="33"/>
  <c r="P2147" i="33"/>
  <c r="P2143" i="33"/>
  <c r="P2139" i="33"/>
  <c r="P2135" i="33"/>
  <c r="P2131" i="33"/>
  <c r="P2127" i="33"/>
  <c r="P2123" i="33"/>
  <c r="P2119" i="33"/>
  <c r="P2114" i="33"/>
  <c r="O2113" i="33"/>
  <c r="P2110" i="33"/>
  <c r="O2109" i="33"/>
  <c r="P2106" i="33"/>
  <c r="O2105" i="33"/>
  <c r="P2102" i="33"/>
  <c r="O2101" i="33"/>
  <c r="P2098" i="33"/>
  <c r="O2097" i="33"/>
  <c r="P2094" i="33"/>
  <c r="O2093" i="33"/>
  <c r="P2090" i="33"/>
  <c r="O2089" i="33"/>
  <c r="P2086" i="33"/>
  <c r="O2085" i="33"/>
  <c r="P2082" i="33"/>
  <c r="O2081" i="33"/>
  <c r="P2078" i="33"/>
  <c r="O2077" i="33"/>
  <c r="P2074" i="33"/>
  <c r="O2073" i="33"/>
  <c r="P2070" i="33"/>
  <c r="O2069" i="33"/>
  <c r="P2066" i="33"/>
  <c r="O2065" i="33"/>
  <c r="P2062" i="33"/>
  <c r="O2061" i="33"/>
  <c r="P2058" i="33"/>
  <c r="O2057" i="33"/>
  <c r="P2054" i="33"/>
  <c r="O2053" i="33"/>
  <c r="P2050" i="33"/>
  <c r="O2049" i="33"/>
  <c r="P2046" i="33"/>
  <c r="O2045" i="33"/>
  <c r="P2042" i="33"/>
  <c r="O2041" i="33"/>
  <c r="P2038" i="33"/>
  <c r="O2037" i="33"/>
  <c r="P2034" i="33"/>
  <c r="O2033" i="33"/>
  <c r="O2285" i="33"/>
  <c r="O2281" i="33"/>
  <c r="O2277" i="33"/>
  <c r="O2273" i="33"/>
  <c r="O2269" i="33"/>
  <c r="O2265" i="33"/>
  <c r="O2261" i="33"/>
  <c r="O2257" i="33"/>
  <c r="O2253" i="33"/>
  <c r="O2249" i="33"/>
  <c r="O2245" i="33"/>
  <c r="O2241" i="33"/>
  <c r="O2237" i="33"/>
  <c r="O2233" i="33"/>
  <c r="O2229" i="33"/>
  <c r="O2225" i="33"/>
  <c r="O2221" i="33"/>
  <c r="O2217" i="33"/>
  <c r="O2213" i="33"/>
  <c r="O2209" i="33"/>
  <c r="O2205" i="33"/>
  <c r="O2201" i="33"/>
  <c r="O2197" i="33"/>
  <c r="O2193" i="33"/>
  <c r="O2189" i="33"/>
  <c r="O2185" i="33"/>
  <c r="O2181" i="33"/>
  <c r="O2177" i="33"/>
  <c r="O2173" i="33"/>
  <c r="O2169" i="33"/>
  <c r="O2165" i="33"/>
  <c r="O2161" i="33"/>
  <c r="O2157" i="33"/>
  <c r="O2153" i="33"/>
  <c r="O2149" i="33"/>
  <c r="O2145" i="33"/>
  <c r="O2141" i="33"/>
  <c r="O2137" i="33"/>
  <c r="O2133" i="33"/>
  <c r="O2129" i="33"/>
  <c r="O2125" i="33"/>
  <c r="O2121" i="33"/>
  <c r="O2117" i="33"/>
  <c r="P2115" i="33"/>
  <c r="O2114" i="33"/>
  <c r="P2111" i="33"/>
  <c r="O2110" i="33"/>
  <c r="P2107" i="33"/>
  <c r="O2106" i="33"/>
  <c r="P2103" i="33"/>
  <c r="O2102" i="33"/>
  <c r="P2099" i="33"/>
  <c r="O2098" i="33"/>
  <c r="P2095" i="33"/>
  <c r="O2094" i="33"/>
  <c r="P2091" i="33"/>
  <c r="O2090" i="33"/>
  <c r="P2087" i="33"/>
  <c r="O2086" i="33"/>
  <c r="P2083" i="33"/>
  <c r="O2082" i="33"/>
  <c r="P2079" i="33"/>
  <c r="O2078" i="33"/>
  <c r="P2075" i="33"/>
  <c r="O2074" i="33"/>
  <c r="P2071" i="33"/>
  <c r="O2070" i="33"/>
  <c r="P2067" i="33"/>
  <c r="O2066" i="33"/>
  <c r="P2063" i="33"/>
  <c r="O2062" i="33"/>
  <c r="P2059" i="33"/>
  <c r="O2058" i="33"/>
  <c r="P2055" i="33"/>
  <c r="O2054" i="33"/>
  <c r="P2051" i="33"/>
  <c r="O2050" i="33"/>
  <c r="P2047" i="33"/>
  <c r="O2046" i="33"/>
  <c r="P2043" i="33"/>
  <c r="O2042" i="33"/>
  <c r="P2039" i="33"/>
  <c r="O2038" i="33"/>
  <c r="P2035" i="33"/>
  <c r="O2034" i="33"/>
  <c r="P2282" i="33"/>
  <c r="P2278" i="33"/>
  <c r="P2274" i="33"/>
  <c r="P2270" i="33"/>
  <c r="P2266" i="33"/>
  <c r="P2262" i="33"/>
  <c r="P2258" i="33"/>
  <c r="P2254" i="33"/>
  <c r="P2250" i="33"/>
  <c r="P2246" i="33"/>
  <c r="P2242" i="33"/>
  <c r="P2238" i="33"/>
  <c r="P2234" i="33"/>
  <c r="P2230" i="33"/>
  <c r="P2226" i="33"/>
  <c r="P2222" i="33"/>
  <c r="P2218" i="33"/>
  <c r="P2214" i="33"/>
  <c r="P2210" i="33"/>
  <c r="P2206" i="33"/>
  <c r="P2202" i="33"/>
  <c r="P2198" i="33"/>
  <c r="P2194" i="33"/>
  <c r="P2190" i="33"/>
  <c r="P2186" i="33"/>
  <c r="P2182" i="33"/>
  <c r="P2178" i="33"/>
  <c r="P2174" i="33"/>
  <c r="P2170" i="33"/>
  <c r="P2166" i="33"/>
  <c r="P2162" i="33"/>
  <c r="P2158" i="33"/>
  <c r="P2154" i="33"/>
  <c r="P2150" i="33"/>
  <c r="P2146" i="33"/>
  <c r="O2282" i="33"/>
  <c r="O2266" i="33"/>
  <c r="O2250" i="33"/>
  <c r="O2234" i="33"/>
  <c r="O2218" i="33"/>
  <c r="O2202" i="33"/>
  <c r="O2186" i="33"/>
  <c r="O2170" i="33"/>
  <c r="O2154" i="33"/>
  <c r="O2142" i="33"/>
  <c r="O2134" i="33"/>
  <c r="O2126" i="33"/>
  <c r="O2118" i="33"/>
  <c r="P2113" i="33"/>
  <c r="P2109" i="33"/>
  <c r="P2105" i="33"/>
  <c r="P2101" i="33"/>
  <c r="P2097" i="33"/>
  <c r="P2093" i="33"/>
  <c r="P2089" i="33"/>
  <c r="P2085" i="33"/>
  <c r="P2081" i="33"/>
  <c r="P2077" i="33"/>
  <c r="P2073" i="33"/>
  <c r="P2069" i="33"/>
  <c r="P2065" i="33"/>
  <c r="P2061" i="33"/>
  <c r="P2057" i="33"/>
  <c r="P2053" i="33"/>
  <c r="P2049" i="33"/>
  <c r="P2045" i="33"/>
  <c r="P2041" i="33"/>
  <c r="P2037" i="33"/>
  <c r="P2033" i="33"/>
  <c r="P2030" i="33"/>
  <c r="O2029" i="33"/>
  <c r="P2026" i="33"/>
  <c r="O2025" i="33"/>
  <c r="P2022" i="33"/>
  <c r="O2021" i="33"/>
  <c r="P2018" i="33"/>
  <c r="O2017" i="33"/>
  <c r="P2014" i="33"/>
  <c r="O2013" i="33"/>
  <c r="P2010" i="33"/>
  <c r="O2009" i="33"/>
  <c r="P2006" i="33"/>
  <c r="O2005" i="33"/>
  <c r="P2002" i="33"/>
  <c r="O2001" i="33"/>
  <c r="P1998" i="33"/>
  <c r="O1997" i="33"/>
  <c r="P1994" i="33"/>
  <c r="O1993" i="33"/>
  <c r="P1990" i="33"/>
  <c r="O1989" i="33"/>
  <c r="P1986" i="33"/>
  <c r="O1985" i="33"/>
  <c r="P1982" i="33"/>
  <c r="O1981" i="33"/>
  <c r="P1978" i="33"/>
  <c r="O1977" i="33"/>
  <c r="P1974" i="33"/>
  <c r="O1973" i="33"/>
  <c r="P1970" i="33"/>
  <c r="O1969" i="33"/>
  <c r="P1966" i="33"/>
  <c r="O1965" i="33"/>
  <c r="P1962" i="33"/>
  <c r="O1961" i="33"/>
  <c r="P1958" i="33"/>
  <c r="O1957" i="33"/>
  <c r="P1954" i="33"/>
  <c r="O1953" i="33"/>
  <c r="P1950" i="33"/>
  <c r="O1949" i="33"/>
  <c r="P1946" i="33"/>
  <c r="O1945" i="33"/>
  <c r="P1942" i="33"/>
  <c r="O1941" i="33"/>
  <c r="P1938" i="33"/>
  <c r="O1937" i="33"/>
  <c r="P1934" i="33"/>
  <c r="O1933" i="33"/>
  <c r="P1930" i="33"/>
  <c r="O2278" i="33"/>
  <c r="O2262" i="33"/>
  <c r="O2246" i="33"/>
  <c r="O2230" i="33"/>
  <c r="O2214" i="33"/>
  <c r="O2198" i="33"/>
  <c r="O2182" i="33"/>
  <c r="O2166" i="33"/>
  <c r="O2150" i="33"/>
  <c r="P2138" i="33"/>
  <c r="P2130" i="33"/>
  <c r="P2122" i="33"/>
  <c r="O2115" i="33"/>
  <c r="O2111" i="33"/>
  <c r="O2107" i="33"/>
  <c r="O2103" i="33"/>
  <c r="O2099" i="33"/>
  <c r="O2095" i="33"/>
  <c r="O2091" i="33"/>
  <c r="O2087" i="33"/>
  <c r="O2083" i="33"/>
  <c r="O2079" i="33"/>
  <c r="O2075" i="33"/>
  <c r="O2071" i="33"/>
  <c r="O2067" i="33"/>
  <c r="O2063" i="33"/>
  <c r="O2059" i="33"/>
  <c r="O2055" i="33"/>
  <c r="O2051" i="33"/>
  <c r="O2047" i="33"/>
  <c r="O2043" i="33"/>
  <c r="O2039" i="33"/>
  <c r="O2035" i="33"/>
  <c r="P2031" i="33"/>
  <c r="O2030" i="33"/>
  <c r="P2027" i="33"/>
  <c r="O2026" i="33"/>
  <c r="P2023" i="33"/>
  <c r="O2022" i="33"/>
  <c r="P2019" i="33"/>
  <c r="O2018" i="33"/>
  <c r="P2015" i="33"/>
  <c r="O2014" i="33"/>
  <c r="P2011" i="33"/>
  <c r="O2010" i="33"/>
  <c r="P2007" i="33"/>
  <c r="O2006" i="33"/>
  <c r="P2003" i="33"/>
  <c r="O2002" i="33"/>
  <c r="P1999" i="33"/>
  <c r="O1998" i="33"/>
  <c r="P1995" i="33"/>
  <c r="O1994" i="33"/>
  <c r="P1991" i="33"/>
  <c r="O1990" i="33"/>
  <c r="P1987" i="33"/>
  <c r="O1986" i="33"/>
  <c r="O2274" i="33"/>
  <c r="O2258" i="33"/>
  <c r="O2242" i="33"/>
  <c r="O2226" i="33"/>
  <c r="O2210" i="33"/>
  <c r="O2194" i="33"/>
  <c r="O2178" i="33"/>
  <c r="O2162" i="33"/>
  <c r="O2146" i="33"/>
  <c r="O2138" i="33"/>
  <c r="O2130" i="33"/>
  <c r="O2122" i="33"/>
  <c r="P2112" i="33"/>
  <c r="P2108" i="33"/>
  <c r="P2104" i="33"/>
  <c r="P2100" i="33"/>
  <c r="P2096" i="33"/>
  <c r="P2092" i="33"/>
  <c r="P2088" i="33"/>
  <c r="P2084" i="33"/>
  <c r="P2080" i="33"/>
  <c r="P2076" i="33"/>
  <c r="P2072" i="33"/>
  <c r="P2068" i="33"/>
  <c r="P2064" i="33"/>
  <c r="P2060" i="33"/>
  <c r="P2056" i="33"/>
  <c r="P2052" i="33"/>
  <c r="P2048" i="33"/>
  <c r="P2044" i="33"/>
  <c r="P2040" i="33"/>
  <c r="P2036" i="33"/>
  <c r="P2032" i="33"/>
  <c r="O2031" i="33"/>
  <c r="P2028" i="33"/>
  <c r="O2027" i="33"/>
  <c r="P2024" i="33"/>
  <c r="O2023" i="33"/>
  <c r="P2020" i="33"/>
  <c r="O2019" i="33"/>
  <c r="P2016" i="33"/>
  <c r="O2015" i="33"/>
  <c r="P2012" i="33"/>
  <c r="O2011" i="33"/>
  <c r="P2008" i="33"/>
  <c r="O2007" i="33"/>
  <c r="P2004" i="33"/>
  <c r="O2003" i="33"/>
  <c r="P2000" i="33"/>
  <c r="O1999" i="33"/>
  <c r="P1996" i="33"/>
  <c r="O1995" i="33"/>
  <c r="P1992" i="33"/>
  <c r="O1991" i="33"/>
  <c r="P1988" i="33"/>
  <c r="O1987" i="33"/>
  <c r="P1984" i="33"/>
  <c r="O1983" i="33"/>
  <c r="P1980" i="33"/>
  <c r="O1979" i="33"/>
  <c r="P1976" i="33"/>
  <c r="O1975" i="33"/>
  <c r="P1972" i="33"/>
  <c r="O1971" i="33"/>
  <c r="P1968" i="33"/>
  <c r="O1967" i="33"/>
  <c r="P1964" i="33"/>
  <c r="O1963" i="33"/>
  <c r="O2270" i="33"/>
  <c r="O2206" i="33"/>
  <c r="P2142" i="33"/>
  <c r="O2108" i="33"/>
  <c r="O2092" i="33"/>
  <c r="O2076" i="33"/>
  <c r="O2060" i="33"/>
  <c r="O2044" i="33"/>
  <c r="O1960" i="33"/>
  <c r="P1955" i="33"/>
  <c r="O1952" i="33"/>
  <c r="P1947" i="33"/>
  <c r="O1944" i="33"/>
  <c r="P1939" i="33"/>
  <c r="O1936" i="33"/>
  <c r="P1931" i="33"/>
  <c r="P1928" i="33"/>
  <c r="O1927" i="33"/>
  <c r="P1924" i="33"/>
  <c r="O1923" i="33"/>
  <c r="P1920" i="33"/>
  <c r="O1919" i="33"/>
  <c r="P1916" i="33"/>
  <c r="O1915" i="33"/>
  <c r="P1912" i="33"/>
  <c r="O1911" i="33"/>
  <c r="P1908" i="33"/>
  <c r="O1907" i="33"/>
  <c r="P1904" i="33"/>
  <c r="O1903" i="33"/>
  <c r="P1900" i="33"/>
  <c r="O1899" i="33"/>
  <c r="P1896" i="33"/>
  <c r="O1895" i="33"/>
  <c r="P1892" i="33"/>
  <c r="O1891" i="33"/>
  <c r="P1888" i="33"/>
  <c r="O1887" i="33"/>
  <c r="P1884" i="33"/>
  <c r="O1883" i="33"/>
  <c r="P1880" i="33"/>
  <c r="O1879" i="33"/>
  <c r="P1876" i="33"/>
  <c r="O1875" i="33"/>
  <c r="P1872" i="33"/>
  <c r="O1871" i="33"/>
  <c r="P1868" i="33"/>
  <c r="O1867" i="33"/>
  <c r="P1864" i="33"/>
  <c r="O1863" i="33"/>
  <c r="P1860" i="33"/>
  <c r="O1859" i="33"/>
  <c r="P1856" i="33"/>
  <c r="O1855" i="33"/>
  <c r="P1852" i="33"/>
  <c r="O1851" i="33"/>
  <c r="P1848" i="33"/>
  <c r="O1847" i="33"/>
  <c r="P1844" i="33"/>
  <c r="O1843" i="33"/>
  <c r="P1840" i="33"/>
  <c r="O1839" i="33"/>
  <c r="P1836" i="33"/>
  <c r="O1835" i="33"/>
  <c r="P1832" i="33"/>
  <c r="O1831" i="33"/>
  <c r="P1828" i="33"/>
  <c r="O1827" i="33"/>
  <c r="P1824" i="33"/>
  <c r="O1823" i="33"/>
  <c r="P1820" i="33"/>
  <c r="O1819" i="33"/>
  <c r="P1816" i="33"/>
  <c r="O1815" i="33"/>
  <c r="P1812" i="33"/>
  <c r="O1811" i="33"/>
  <c r="P1808" i="33"/>
  <c r="O1807" i="33"/>
  <c r="P1804" i="33"/>
  <c r="O1803" i="33"/>
  <c r="P1800" i="33"/>
  <c r="O1799" i="33"/>
  <c r="P1796" i="33"/>
  <c r="O1795" i="33"/>
  <c r="P1792" i="33"/>
  <c r="O1791" i="33"/>
  <c r="P1788" i="33"/>
  <c r="O1787" i="33"/>
  <c r="P1784" i="33"/>
  <c r="O1783" i="33"/>
  <c r="P1780" i="33"/>
  <c r="O1779" i="33"/>
  <c r="P1776" i="33"/>
  <c r="O1775" i="33"/>
  <c r="P1772" i="33"/>
  <c r="O1771" i="33"/>
  <c r="P1768" i="33"/>
  <c r="O1767" i="33"/>
  <c r="P1764" i="33"/>
  <c r="O1763" i="33"/>
  <c r="P1760" i="33"/>
  <c r="O1759" i="33"/>
  <c r="P1756" i="33"/>
  <c r="O1755" i="33"/>
  <c r="P1752" i="33"/>
  <c r="O1751" i="33"/>
  <c r="P1748" i="33"/>
  <c r="O1747" i="33"/>
  <c r="P1744" i="33"/>
  <c r="O1743" i="33"/>
  <c r="P1740" i="33"/>
  <c r="O1739" i="33"/>
  <c r="P1736" i="33"/>
  <c r="O1735" i="33"/>
  <c r="P1732" i="33"/>
  <c r="O1731" i="33"/>
  <c r="P1728" i="33"/>
  <c r="O1727" i="33"/>
  <c r="P1724" i="33"/>
  <c r="O1723" i="33"/>
  <c r="P1720" i="33"/>
  <c r="O1719" i="33"/>
  <c r="P1716" i="33"/>
  <c r="O1715" i="33"/>
  <c r="P1712" i="33"/>
  <c r="O1711" i="33"/>
  <c r="P1708" i="33"/>
  <c r="O1707" i="33"/>
  <c r="P1704" i="33"/>
  <c r="O1703" i="33"/>
  <c r="P1700" i="33"/>
  <c r="O1699" i="33"/>
  <c r="P1696" i="33"/>
  <c r="O1695" i="33"/>
  <c r="P1692" i="33"/>
  <c r="O1691" i="33"/>
  <c r="P1688" i="33"/>
  <c r="O1687" i="33"/>
  <c r="P1684" i="33"/>
  <c r="O1683" i="33"/>
  <c r="P1680" i="33"/>
  <c r="O1679" i="33"/>
  <c r="P1676" i="33"/>
  <c r="O1675" i="33"/>
  <c r="P1672" i="33"/>
  <c r="O1671" i="33"/>
  <c r="P1668" i="33"/>
  <c r="O1667" i="33"/>
  <c r="P1664" i="33"/>
  <c r="O1663" i="33"/>
  <c r="P1660" i="33"/>
  <c r="O1659" i="33"/>
  <c r="P1656" i="33"/>
  <c r="O1655" i="33"/>
  <c r="P1652" i="33"/>
  <c r="O1651" i="33"/>
  <c r="P1648" i="33"/>
  <c r="O1647" i="33"/>
  <c r="P1644" i="33"/>
  <c r="O1643" i="33"/>
  <c r="P1640" i="33"/>
  <c r="O1639" i="33"/>
  <c r="P1636" i="33"/>
  <c r="O1635" i="33"/>
  <c r="P1632" i="33"/>
  <c r="O1631" i="33"/>
  <c r="P1628" i="33"/>
  <c r="O1627" i="33"/>
  <c r="P1624" i="33"/>
  <c r="O1623" i="33"/>
  <c r="O2254" i="33"/>
  <c r="O2190" i="33"/>
  <c r="P2134" i="33"/>
  <c r="O2104" i="33"/>
  <c r="O2088" i="33"/>
  <c r="O2072" i="33"/>
  <c r="O2056" i="33"/>
  <c r="O2040" i="33"/>
  <c r="O2028" i="33"/>
  <c r="P2025" i="33"/>
  <c r="O2020" i="33"/>
  <c r="P2017" i="33"/>
  <c r="O2012" i="33"/>
  <c r="P2009" i="33"/>
  <c r="O2004" i="33"/>
  <c r="P2001" i="33"/>
  <c r="O1996" i="33"/>
  <c r="P1993" i="33"/>
  <c r="O1988" i="33"/>
  <c r="P1985" i="33"/>
  <c r="P1983" i="33"/>
  <c r="P1981" i="33"/>
  <c r="P1979" i="33"/>
  <c r="P1977" i="33"/>
  <c r="P1975" i="33"/>
  <c r="P1973" i="33"/>
  <c r="P1971" i="33"/>
  <c r="P1969" i="33"/>
  <c r="P1967" i="33"/>
  <c r="P1965" i="33"/>
  <c r="P1963" i="33"/>
  <c r="P1961" i="33"/>
  <c r="O1958" i="33"/>
  <c r="P1956" i="33"/>
  <c r="O1955" i="33"/>
  <c r="P1953" i="33"/>
  <c r="O1950" i="33"/>
  <c r="P1948" i="33"/>
  <c r="O1947" i="33"/>
  <c r="P1945" i="33"/>
  <c r="O1942" i="33"/>
  <c r="P1940" i="33"/>
  <c r="O1939" i="33"/>
  <c r="P1937" i="33"/>
  <c r="O1934" i="33"/>
  <c r="P1932" i="33"/>
  <c r="O1931" i="33"/>
  <c r="P1929" i="33"/>
  <c r="O1928" i="33"/>
  <c r="P1925" i="33"/>
  <c r="O1924" i="33"/>
  <c r="P1921" i="33"/>
  <c r="O1920" i="33"/>
  <c r="P1917" i="33"/>
  <c r="O1916" i="33"/>
  <c r="P1913" i="33"/>
  <c r="O1912" i="33"/>
  <c r="P1909" i="33"/>
  <c r="O1908" i="33"/>
  <c r="P1905" i="33"/>
  <c r="O2238" i="33"/>
  <c r="O2174" i="33"/>
  <c r="P2126" i="33"/>
  <c r="O2116" i="33"/>
  <c r="O2100" i="33"/>
  <c r="O2084" i="33"/>
  <c r="O2068" i="33"/>
  <c r="O2052" i="33"/>
  <c r="O2036" i="33"/>
  <c r="P1959" i="33"/>
  <c r="O1956" i="33"/>
  <c r="P1951" i="33"/>
  <c r="O1948" i="33"/>
  <c r="P1943" i="33"/>
  <c r="O1940" i="33"/>
  <c r="P1935" i="33"/>
  <c r="O1932" i="33"/>
  <c r="O1929" i="33"/>
  <c r="P1926" i="33"/>
  <c r="O1925" i="33"/>
  <c r="P1922" i="33"/>
  <c r="O1921" i="33"/>
  <c r="P1918" i="33"/>
  <c r="O1917" i="33"/>
  <c r="P1914" i="33"/>
  <c r="O1913" i="33"/>
  <c r="P1910" i="33"/>
  <c r="O1909" i="33"/>
  <c r="P1906" i="33"/>
  <c r="O1905" i="33"/>
  <c r="P1902" i="33"/>
  <c r="O1901" i="33"/>
  <c r="P1898" i="33"/>
  <c r="O1897" i="33"/>
  <c r="P1894" i="33"/>
  <c r="O1893" i="33"/>
  <c r="P1890" i="33"/>
  <c r="O1889" i="33"/>
  <c r="P1886" i="33"/>
  <c r="O1885" i="33"/>
  <c r="P1882" i="33"/>
  <c r="O1881" i="33"/>
  <c r="P1878" i="33"/>
  <c r="O1877" i="33"/>
  <c r="P1874" i="33"/>
  <c r="O1873" i="33"/>
  <c r="P1870" i="33"/>
  <c r="O1869" i="33"/>
  <c r="P1866" i="33"/>
  <c r="O1865" i="33"/>
  <c r="P1862" i="33"/>
  <c r="O1861" i="33"/>
  <c r="P1858" i="33"/>
  <c r="O1857" i="33"/>
  <c r="P1854" i="33"/>
  <c r="O1853" i="33"/>
  <c r="P1850" i="33"/>
  <c r="O1849" i="33"/>
  <c r="P1846" i="33"/>
  <c r="O1845" i="33"/>
  <c r="P1842" i="33"/>
  <c r="O1841" i="33"/>
  <c r="P1838" i="33"/>
  <c r="O1837" i="33"/>
  <c r="P1834" i="33"/>
  <c r="O1833" i="33"/>
  <c r="P1830" i="33"/>
  <c r="O1829" i="33"/>
  <c r="P1826" i="33"/>
  <c r="O1825" i="33"/>
  <c r="P1822" i="33"/>
  <c r="O1821" i="33"/>
  <c r="P1818" i="33"/>
  <c r="O1817" i="33"/>
  <c r="P1814" i="33"/>
  <c r="O1813" i="33"/>
  <c r="P1810" i="33"/>
  <c r="O1809" i="33"/>
  <c r="P1806" i="33"/>
  <c r="O1805" i="33"/>
  <c r="P1802" i="33"/>
  <c r="O1801" i="33"/>
  <c r="P1798" i="33"/>
  <c r="O1797" i="33"/>
  <c r="P1794" i="33"/>
  <c r="O1793" i="33"/>
  <c r="P1790" i="33"/>
  <c r="O1789" i="33"/>
  <c r="P1786" i="33"/>
  <c r="O1785" i="33"/>
  <c r="P1782" i="33"/>
  <c r="O1781" i="33"/>
  <c r="P1778" i="33"/>
  <c r="O1777" i="33"/>
  <c r="P1774" i="33"/>
  <c r="O1773" i="33"/>
  <c r="P1770" i="33"/>
  <c r="O1769" i="33"/>
  <c r="P1766" i="33"/>
  <c r="O1765" i="33"/>
  <c r="P1762" i="33"/>
  <c r="O1761" i="33"/>
  <c r="P1758" i="33"/>
  <c r="O1757" i="33"/>
  <c r="P1754" i="33"/>
  <c r="O1753" i="33"/>
  <c r="P1750" i="33"/>
  <c r="O1749" i="33"/>
  <c r="P1746" i="33"/>
  <c r="O1745" i="33"/>
  <c r="P1742" i="33"/>
  <c r="O1741" i="33"/>
  <c r="P1738" i="33"/>
  <c r="O1737" i="33"/>
  <c r="P1734" i="33"/>
  <c r="O1733" i="33"/>
  <c r="P1730" i="33"/>
  <c r="O1729" i="33"/>
  <c r="P1726" i="33"/>
  <c r="O1725" i="33"/>
  <c r="P1722" i="33"/>
  <c r="O1721" i="33"/>
  <c r="P1718" i="33"/>
  <c r="O1717" i="33"/>
  <c r="P1714" i="33"/>
  <c r="O1713" i="33"/>
  <c r="P1710" i="33"/>
  <c r="O1709" i="33"/>
  <c r="P1706" i="33"/>
  <c r="O1705" i="33"/>
  <c r="P1702" i="33"/>
  <c r="O1701" i="33"/>
  <c r="P1698" i="33"/>
  <c r="O1697" i="33"/>
  <c r="P1694" i="33"/>
  <c r="O1693" i="33"/>
  <c r="P1690" i="33"/>
  <c r="O1689" i="33"/>
  <c r="P1686" i="33"/>
  <c r="O1685" i="33"/>
  <c r="P1682" i="33"/>
  <c r="O1681" i="33"/>
  <c r="P1678" i="33"/>
  <c r="O1677" i="33"/>
  <c r="P1674" i="33"/>
  <c r="O1673" i="33"/>
  <c r="P1670" i="33"/>
  <c r="O1669" i="33"/>
  <c r="P1666" i="33"/>
  <c r="O1665" i="33"/>
  <c r="P1662" i="33"/>
  <c r="O1661" i="33"/>
  <c r="P1658" i="33"/>
  <c r="O1657" i="33"/>
  <c r="P1654" i="33"/>
  <c r="O1653" i="33"/>
  <c r="P1650" i="33"/>
  <c r="O1649" i="33"/>
  <c r="P1646" i="33"/>
  <c r="O1645" i="33"/>
  <c r="O2222" i="33"/>
  <c r="O2064" i="33"/>
  <c r="O2024" i="33"/>
  <c r="P2021" i="33"/>
  <c r="O2008" i="33"/>
  <c r="P2005" i="33"/>
  <c r="O1992" i="33"/>
  <c r="P1989" i="33"/>
  <c r="O1980" i="33"/>
  <c r="O1972" i="33"/>
  <c r="O1964" i="33"/>
  <c r="O1959" i="33"/>
  <c r="O1951" i="33"/>
  <c r="O1943" i="33"/>
  <c r="O1935" i="33"/>
  <c r="P1903" i="33"/>
  <c r="P1901" i="33"/>
  <c r="P1899" i="33"/>
  <c r="P1897" i="33"/>
  <c r="P1895" i="33"/>
  <c r="P1893" i="33"/>
  <c r="P1891" i="33"/>
  <c r="P1889" i="33"/>
  <c r="P1887" i="33"/>
  <c r="P1885" i="33"/>
  <c r="P1883" i="33"/>
  <c r="P1881" i="33"/>
  <c r="P1879" i="33"/>
  <c r="P1877" i="33"/>
  <c r="P1875" i="33"/>
  <c r="P1873" i="33"/>
  <c r="P1871" i="33"/>
  <c r="P1869" i="33"/>
  <c r="P1867" i="33"/>
  <c r="P1865" i="33"/>
  <c r="P1863" i="33"/>
  <c r="P1861" i="33"/>
  <c r="P1859" i="33"/>
  <c r="P1857" i="33"/>
  <c r="P1855" i="33"/>
  <c r="P1853" i="33"/>
  <c r="P1851" i="33"/>
  <c r="P1849" i="33"/>
  <c r="P1847" i="33"/>
  <c r="P1845" i="33"/>
  <c r="P1843" i="33"/>
  <c r="P1841" i="33"/>
  <c r="P1839" i="33"/>
  <c r="P1837" i="33"/>
  <c r="P1835" i="33"/>
  <c r="P1833" i="33"/>
  <c r="P1831" i="33"/>
  <c r="P1829" i="33"/>
  <c r="P1827" i="33"/>
  <c r="P1825" i="33"/>
  <c r="P1823" i="33"/>
  <c r="P1821" i="33"/>
  <c r="P1819" i="33"/>
  <c r="P1817" i="33"/>
  <c r="P1815" i="33"/>
  <c r="P1813" i="33"/>
  <c r="P1811" i="33"/>
  <c r="P1809" i="33"/>
  <c r="P1807" i="33"/>
  <c r="P1805" i="33"/>
  <c r="P1803" i="33"/>
  <c r="P1801" i="33"/>
  <c r="P1799" i="33"/>
  <c r="P1797" i="33"/>
  <c r="P1795" i="33"/>
  <c r="P1793" i="33"/>
  <c r="P1791" i="33"/>
  <c r="P1789" i="33"/>
  <c r="P1787" i="33"/>
  <c r="P1785" i="33"/>
  <c r="P1783" i="33"/>
  <c r="P1781" i="33"/>
  <c r="P1779" i="33"/>
  <c r="P1777" i="33"/>
  <c r="P1775" i="33"/>
  <c r="P1773" i="33"/>
  <c r="P1771" i="33"/>
  <c r="P1769" i="33"/>
  <c r="P1767" i="33"/>
  <c r="P1765" i="33"/>
  <c r="P1763" i="33"/>
  <c r="P1761" i="33"/>
  <c r="P1759" i="33"/>
  <c r="P1757" i="33"/>
  <c r="P1755" i="33"/>
  <c r="P1753" i="33"/>
  <c r="P1751" i="33"/>
  <c r="P1749" i="33"/>
  <c r="P1747" i="33"/>
  <c r="P1745" i="33"/>
  <c r="P1743" i="33"/>
  <c r="P1741" i="33"/>
  <c r="P1739" i="33"/>
  <c r="P1737" i="33"/>
  <c r="P1735" i="33"/>
  <c r="P1733" i="33"/>
  <c r="P1731" i="33"/>
  <c r="P1729" i="33"/>
  <c r="P1727" i="33"/>
  <c r="P1725" i="33"/>
  <c r="P1723" i="33"/>
  <c r="P1721" i="33"/>
  <c r="P1719" i="33"/>
  <c r="P1717" i="33"/>
  <c r="P1715" i="33"/>
  <c r="P1713" i="33"/>
  <c r="P1711" i="33"/>
  <c r="P1709" i="33"/>
  <c r="P1707" i="33"/>
  <c r="P1705" i="33"/>
  <c r="P1703" i="33"/>
  <c r="P1701" i="33"/>
  <c r="P1699" i="33"/>
  <c r="P1697" i="33"/>
  <c r="P1695" i="33"/>
  <c r="P1693" i="33"/>
  <c r="P1691" i="33"/>
  <c r="P1689" i="33"/>
  <c r="P1687" i="33"/>
  <c r="P1685" i="33"/>
  <c r="P1683" i="33"/>
  <c r="P1681" i="33"/>
  <c r="P1679" i="33"/>
  <c r="P1677" i="33"/>
  <c r="P1675" i="33"/>
  <c r="P1673" i="33"/>
  <c r="P1671" i="33"/>
  <c r="P1669" i="33"/>
  <c r="P1667" i="33"/>
  <c r="P1665" i="33"/>
  <c r="P1663" i="33"/>
  <c r="P1661" i="33"/>
  <c r="P1659" i="33"/>
  <c r="P1657" i="33"/>
  <c r="P1655" i="33"/>
  <c r="P1653" i="33"/>
  <c r="P1651" i="33"/>
  <c r="P1649" i="33"/>
  <c r="P1647" i="33"/>
  <c r="P1645" i="33"/>
  <c r="P1643" i="33"/>
  <c r="O1640" i="33"/>
  <c r="P1638" i="33"/>
  <c r="O1637" i="33"/>
  <c r="P1635" i="33"/>
  <c r="O1632" i="33"/>
  <c r="P1630" i="33"/>
  <c r="O1629" i="33"/>
  <c r="P1627" i="33"/>
  <c r="O1624" i="33"/>
  <c r="P1622" i="33"/>
  <c r="O1621" i="33"/>
  <c r="P1618" i="33"/>
  <c r="O1617" i="33"/>
  <c r="P1614" i="33"/>
  <c r="O1613" i="33"/>
  <c r="P1610" i="33"/>
  <c r="O1609" i="33"/>
  <c r="P1606" i="33"/>
  <c r="O1605" i="33"/>
  <c r="P1602" i="33"/>
  <c r="O1601" i="33"/>
  <c r="P1598" i="33"/>
  <c r="O1597" i="33"/>
  <c r="P1594" i="33"/>
  <c r="O1593" i="33"/>
  <c r="P1590" i="33"/>
  <c r="O1589" i="33"/>
  <c r="P1586" i="33"/>
  <c r="O1585" i="33"/>
  <c r="P1582" i="33"/>
  <c r="O1581" i="33"/>
  <c r="P1578" i="33"/>
  <c r="O1577" i="33"/>
  <c r="P1574" i="33"/>
  <c r="O1573" i="33"/>
  <c r="P1570" i="33"/>
  <c r="O1569" i="33"/>
  <c r="P1566" i="33"/>
  <c r="O1565" i="33"/>
  <c r="P1562" i="33"/>
  <c r="O1561" i="33"/>
  <c r="P1558" i="33"/>
  <c r="O1557" i="33"/>
  <c r="P1554" i="33"/>
  <c r="O1744" i="33"/>
  <c r="O2158" i="33"/>
  <c r="O2112" i="33"/>
  <c r="O2048" i="33"/>
  <c r="O1982" i="33"/>
  <c r="O1974" i="33"/>
  <c r="O1966" i="33"/>
  <c r="O1926" i="33"/>
  <c r="P1923" i="33"/>
  <c r="O1918" i="33"/>
  <c r="P1915" i="33"/>
  <c r="O1910" i="33"/>
  <c r="P1907" i="33"/>
  <c r="P1641" i="33"/>
  <c r="O1638" i="33"/>
  <c r="P1633" i="33"/>
  <c r="O1630" i="33"/>
  <c r="P1625" i="33"/>
  <c r="O1622" i="33"/>
  <c r="P1619" i="33"/>
  <c r="O1618" i="33"/>
  <c r="P1615" i="33"/>
  <c r="O1614" i="33"/>
  <c r="P1611" i="33"/>
  <c r="O1610" i="33"/>
  <c r="P1607" i="33"/>
  <c r="O1606" i="33"/>
  <c r="P1603" i="33"/>
  <c r="O1602" i="33"/>
  <c r="P1599" i="33"/>
  <c r="O1598" i="33"/>
  <c r="P1595" i="33"/>
  <c r="O1594" i="33"/>
  <c r="P1591" i="33"/>
  <c r="O1590" i="33"/>
  <c r="P1587" i="33"/>
  <c r="O1586" i="33"/>
  <c r="P1583" i="33"/>
  <c r="O1582" i="33"/>
  <c r="P1579" i="33"/>
  <c r="O1578" i="33"/>
  <c r="P1575" i="33"/>
  <c r="O1574" i="33"/>
  <c r="P1571" i="33"/>
  <c r="O1570" i="33"/>
  <c r="P1567" i="33"/>
  <c r="O1566" i="33"/>
  <c r="P1563" i="33"/>
  <c r="O1562" i="33"/>
  <c r="P1559" i="33"/>
  <c r="O1558" i="33"/>
  <c r="P1555" i="33"/>
  <c r="O1554" i="33"/>
  <c r="O1746" i="33"/>
  <c r="P2118" i="33"/>
  <c r="O2096" i="33"/>
  <c r="O2032" i="33"/>
  <c r="P2029" i="33"/>
  <c r="O2016" i="33"/>
  <c r="P2013" i="33"/>
  <c r="O2000" i="33"/>
  <c r="P1997" i="33"/>
  <c r="O1984" i="33"/>
  <c r="O1976" i="33"/>
  <c r="O1968" i="33"/>
  <c r="P1960" i="33"/>
  <c r="P1952" i="33"/>
  <c r="P1944" i="33"/>
  <c r="P1936" i="33"/>
  <c r="O1904" i="33"/>
  <c r="O1902" i="33"/>
  <c r="O1900" i="33"/>
  <c r="O1898" i="33"/>
  <c r="O1896" i="33"/>
  <c r="O1894" i="33"/>
  <c r="O1892" i="33"/>
  <c r="O1890" i="33"/>
  <c r="O1888" i="33"/>
  <c r="O1886" i="33"/>
  <c r="O1884" i="33"/>
  <c r="O1882" i="33"/>
  <c r="O1880" i="33"/>
  <c r="O1878" i="33"/>
  <c r="O1876" i="33"/>
  <c r="O1874" i="33"/>
  <c r="O1872" i="33"/>
  <c r="O1870" i="33"/>
  <c r="O1868" i="33"/>
  <c r="O1866" i="33"/>
  <c r="O1864" i="33"/>
  <c r="O1862" i="33"/>
  <c r="O1860" i="33"/>
  <c r="O1858" i="33"/>
  <c r="O1856" i="33"/>
  <c r="O1854" i="33"/>
  <c r="O1852" i="33"/>
  <c r="O1850" i="33"/>
  <c r="O1848" i="33"/>
  <c r="O1846" i="33"/>
  <c r="O1844" i="33"/>
  <c r="O1842" i="33"/>
  <c r="O1840" i="33"/>
  <c r="O1838" i="33"/>
  <c r="O1836" i="33"/>
  <c r="O1834" i="33"/>
  <c r="O1832" i="33"/>
  <c r="O1830" i="33"/>
  <c r="O1828" i="33"/>
  <c r="O1826" i="33"/>
  <c r="O1824" i="33"/>
  <c r="O1822" i="33"/>
  <c r="O1820" i="33"/>
  <c r="O1818" i="33"/>
  <c r="O1816" i="33"/>
  <c r="O1814" i="33"/>
  <c r="O1812" i="33"/>
  <c r="O1810" i="33"/>
  <c r="O1808" i="33"/>
  <c r="O1806" i="33"/>
  <c r="O1804" i="33"/>
  <c r="O1802" i="33"/>
  <c r="O1800" i="33"/>
  <c r="O1798" i="33"/>
  <c r="O1796" i="33"/>
  <c r="O1794" i="33"/>
  <c r="O1792" i="33"/>
  <c r="O1790" i="33"/>
  <c r="O1788" i="33"/>
  <c r="O1786" i="33"/>
  <c r="O1784" i="33"/>
  <c r="O1782" i="33"/>
  <c r="O1780" i="33"/>
  <c r="O1778" i="33"/>
  <c r="O1776" i="33"/>
  <c r="O1774" i="33"/>
  <c r="O1772" i="33"/>
  <c r="O1770" i="33"/>
  <c r="O1768" i="33"/>
  <c r="O1766" i="33"/>
  <c r="O1764" i="33"/>
  <c r="O1762" i="33"/>
  <c r="O1760" i="33"/>
  <c r="O1758" i="33"/>
  <c r="O1756" i="33"/>
  <c r="O1754" i="33"/>
  <c r="O1752" i="33"/>
  <c r="O1750" i="33"/>
  <c r="O1748" i="33"/>
  <c r="O1742" i="33"/>
  <c r="O1740" i="33"/>
  <c r="O1738" i="33"/>
  <c r="O1736" i="33"/>
  <c r="O1734" i="33"/>
  <c r="O1732" i="33"/>
  <c r="O1730" i="33"/>
  <c r="O1728" i="33"/>
  <c r="O1726" i="33"/>
  <c r="O1724" i="33"/>
  <c r="O1722" i="33"/>
  <c r="O1720" i="33"/>
  <c r="O1718" i="33"/>
  <c r="O1716" i="33"/>
  <c r="O1714" i="33"/>
  <c r="O1712" i="33"/>
  <c r="O1710" i="33"/>
  <c r="O1708" i="33"/>
  <c r="O1706" i="33"/>
  <c r="O1704" i="33"/>
  <c r="O1702" i="33"/>
  <c r="O1700" i="33"/>
  <c r="O1698" i="33"/>
  <c r="O1696" i="33"/>
  <c r="O1694" i="33"/>
  <c r="O1692" i="33"/>
  <c r="O1690" i="33"/>
  <c r="O1688" i="33"/>
  <c r="O1686" i="33"/>
  <c r="O1684" i="33"/>
  <c r="O1682" i="33"/>
  <c r="O1680" i="33"/>
  <c r="O1678" i="33"/>
  <c r="O1676" i="33"/>
  <c r="O1674" i="33"/>
  <c r="O1672" i="33"/>
  <c r="O1670" i="33"/>
  <c r="O1668" i="33"/>
  <c r="O1666" i="33"/>
  <c r="O1664" i="33"/>
  <c r="O1662" i="33"/>
  <c r="O1660" i="33"/>
  <c r="O1658" i="33"/>
  <c r="O1656" i="33"/>
  <c r="O1654" i="33"/>
  <c r="O1652" i="33"/>
  <c r="O1650" i="33"/>
  <c r="O1648" i="33"/>
  <c r="O1646" i="33"/>
  <c r="O1644" i="33"/>
  <c r="P1642" i="33"/>
  <c r="O1641" i="33"/>
  <c r="P1639" i="33"/>
  <c r="O1636" i="33"/>
  <c r="P1634" i="33"/>
  <c r="O1633" i="33"/>
  <c r="P1631" i="33"/>
  <c r="O1628" i="33"/>
  <c r="P1626" i="33"/>
  <c r="O1625" i="33"/>
  <c r="P1623" i="33"/>
  <c r="P1620" i="33"/>
  <c r="O1619" i="33"/>
  <c r="P1616" i="33"/>
  <c r="O1615" i="33"/>
  <c r="P1612" i="33"/>
  <c r="O1611" i="33"/>
  <c r="P1608" i="33"/>
  <c r="O1607" i="33"/>
  <c r="P1604" i="33"/>
  <c r="O1603" i="33"/>
  <c r="P1600" i="33"/>
  <c r="O1599" i="33"/>
  <c r="P1596" i="33"/>
  <c r="O1595" i="33"/>
  <c r="P1592" i="33"/>
  <c r="O2080" i="33"/>
  <c r="O1978" i="33"/>
  <c r="O1970" i="33"/>
  <c r="O1962" i="33"/>
  <c r="P1957" i="33"/>
  <c r="O1954" i="33"/>
  <c r="P1949" i="33"/>
  <c r="O1946" i="33"/>
  <c r="P1941" i="33"/>
  <c r="O1938" i="33"/>
  <c r="P1933" i="33"/>
  <c r="O1930" i="33"/>
  <c r="P1927" i="33"/>
  <c r="O1922" i="33"/>
  <c r="P1919" i="33"/>
  <c r="O1914" i="33"/>
  <c r="P1911" i="33"/>
  <c r="O1906" i="33"/>
  <c r="O1642" i="33"/>
  <c r="P1637" i="33"/>
  <c r="O1634" i="33"/>
  <c r="P1629" i="33"/>
  <c r="O1626" i="33"/>
  <c r="P1621" i="33"/>
  <c r="O1620" i="33"/>
  <c r="P1617" i="33"/>
  <c r="O1616" i="33"/>
  <c r="P1613" i="33"/>
  <c r="O1612" i="33"/>
  <c r="P1609" i="33"/>
  <c r="O1608" i="33"/>
  <c r="P1605" i="33"/>
  <c r="O1604" i="33"/>
  <c r="P1601" i="33"/>
  <c r="O1600" i="33"/>
  <c r="P1597" i="33"/>
  <c r="O1596" i="33"/>
  <c r="P1593" i="33"/>
  <c r="O1592" i="33"/>
  <c r="P1589" i="33"/>
  <c r="O1588" i="33"/>
  <c r="P1585" i="33"/>
  <c r="O1584" i="33"/>
  <c r="P1581" i="33"/>
  <c r="O1580" i="33"/>
  <c r="P1577" i="33"/>
  <c r="O1576" i="33"/>
  <c r="P1573" i="33"/>
  <c r="O1572" i="33"/>
  <c r="P1569" i="33"/>
  <c r="O1568" i="33"/>
  <c r="P1565" i="33"/>
  <c r="O1564" i="33"/>
  <c r="P1561" i="33"/>
  <c r="O1560" i="33"/>
  <c r="P1557" i="33"/>
  <c r="O1556" i="33"/>
  <c r="O1587" i="33"/>
  <c r="P1584" i="33"/>
  <c r="O1579" i="33"/>
  <c r="P1576" i="33"/>
  <c r="O1571" i="33"/>
  <c r="P1568" i="33"/>
  <c r="O1563" i="33"/>
  <c r="P1560" i="33"/>
  <c r="O1555" i="33"/>
  <c r="O1591" i="33"/>
  <c r="P1588" i="33"/>
  <c r="O1583" i="33"/>
  <c r="P1580" i="33"/>
  <c r="O1575" i="33"/>
  <c r="P1572" i="33"/>
  <c r="O1567" i="33"/>
  <c r="P1564" i="33"/>
  <c r="O1559" i="33"/>
  <c r="P1556" i="33"/>
  <c r="O8" i="33"/>
  <c r="P8" i="33"/>
  <c r="O5" i="33"/>
  <c r="P6" i="33"/>
  <c r="O10" i="33"/>
  <c r="P11" i="33"/>
  <c r="O14" i="33"/>
  <c r="P15" i="33"/>
  <c r="O18" i="33"/>
  <c r="P19" i="33"/>
  <c r="O22" i="33"/>
  <c r="P23" i="33"/>
  <c r="O26" i="33"/>
  <c r="P27" i="33"/>
  <c r="O30" i="33"/>
  <c r="P31" i="33"/>
  <c r="O34" i="33"/>
  <c r="P35" i="33"/>
  <c r="O38" i="33"/>
  <c r="P39" i="33"/>
  <c r="O42" i="33"/>
  <c r="P43" i="33"/>
  <c r="O46" i="33"/>
  <c r="P47" i="33"/>
  <c r="O50" i="33"/>
  <c r="P51" i="33"/>
  <c r="O54" i="33"/>
  <c r="P55" i="33"/>
  <c r="O58" i="33"/>
  <c r="P59" i="33"/>
  <c r="O62" i="33"/>
  <c r="P63" i="33"/>
  <c r="O66" i="33"/>
  <c r="P67" i="33"/>
  <c r="O70" i="33"/>
  <c r="P71" i="33"/>
  <c r="O74" i="33"/>
  <c r="P75" i="33"/>
  <c r="O78" i="33"/>
  <c r="P79" i="33"/>
  <c r="O82" i="33"/>
  <c r="P83" i="33"/>
  <c r="O86" i="33"/>
  <c r="P87" i="33"/>
  <c r="O90" i="33"/>
  <c r="P91" i="33"/>
  <c r="O94" i="33"/>
  <c r="P95" i="33"/>
  <c r="O98" i="33"/>
  <c r="P99" i="33"/>
  <c r="O102" i="33"/>
  <c r="P103" i="33"/>
  <c r="O106" i="33"/>
  <c r="P107" i="33"/>
  <c r="O110" i="33"/>
  <c r="P111" i="33"/>
  <c r="O114" i="33"/>
  <c r="P115" i="33"/>
  <c r="O118" i="33"/>
  <c r="P119" i="33"/>
  <c r="O122" i="33"/>
  <c r="P123" i="33"/>
  <c r="O126" i="33"/>
  <c r="P127" i="33"/>
  <c r="O130" i="33"/>
  <c r="P131" i="33"/>
  <c r="O134" i="33"/>
  <c r="P135" i="33"/>
  <c r="O138" i="33"/>
  <c r="P139" i="33"/>
  <c r="O142" i="33"/>
  <c r="P143" i="33"/>
  <c r="O146" i="33"/>
  <c r="P147" i="33"/>
  <c r="O150" i="33"/>
  <c r="P151" i="33"/>
  <c r="O154" i="33"/>
  <c r="P155" i="33"/>
  <c r="O158" i="33"/>
  <c r="P159" i="33"/>
  <c r="O162" i="33"/>
  <c r="P163" i="33"/>
  <c r="O166" i="33"/>
  <c r="P167" i="33"/>
  <c r="O170" i="33"/>
  <c r="P171" i="33"/>
  <c r="O174" i="33"/>
  <c r="P5" i="33"/>
  <c r="O9" i="33"/>
  <c r="P10" i="33"/>
  <c r="O13" i="33"/>
  <c r="P14" i="33"/>
  <c r="O17" i="33"/>
  <c r="P18" i="33"/>
  <c r="O21" i="33"/>
  <c r="P22" i="33"/>
  <c r="O25" i="33"/>
  <c r="P26" i="33"/>
  <c r="O29" i="33"/>
  <c r="P30" i="33"/>
  <c r="O33" i="33"/>
  <c r="P34" i="33"/>
  <c r="O37" i="33"/>
  <c r="P38" i="33"/>
  <c r="O41" i="33"/>
  <c r="P42" i="33"/>
  <c r="O45" i="33"/>
  <c r="P46" i="33"/>
  <c r="O49" i="33"/>
  <c r="P50" i="33"/>
  <c r="O53" i="33"/>
  <c r="P54" i="33"/>
  <c r="O57" i="33"/>
  <c r="P58" i="33"/>
  <c r="O61" i="33"/>
  <c r="P62" i="33"/>
  <c r="O65" i="33"/>
  <c r="P66" i="33"/>
  <c r="O69" i="33"/>
  <c r="P70" i="33"/>
  <c r="O73" i="33"/>
  <c r="P74" i="33"/>
  <c r="O77" i="33"/>
  <c r="P78" i="33"/>
  <c r="O81" i="33"/>
  <c r="P82" i="33"/>
  <c r="O85" i="33"/>
  <c r="P86" i="33"/>
  <c r="O89" i="33"/>
  <c r="P90" i="33"/>
  <c r="O93" i="33"/>
  <c r="P94" i="33"/>
  <c r="O97" i="33"/>
  <c r="P98" i="33"/>
  <c r="O101" i="33"/>
  <c r="P102" i="33"/>
  <c r="O105" i="33"/>
  <c r="P106" i="33"/>
  <c r="O109" i="33"/>
  <c r="P110" i="33"/>
  <c r="O113" i="33"/>
  <c r="P114" i="33"/>
  <c r="O117" i="33"/>
  <c r="P118" i="33"/>
  <c r="O121" i="33"/>
  <c r="P122" i="33"/>
  <c r="O125" i="33"/>
  <c r="P126" i="33"/>
  <c r="O129" i="33"/>
  <c r="O7" i="33"/>
  <c r="P9" i="33"/>
  <c r="O12" i="33"/>
  <c r="P13" i="33"/>
  <c r="O16" i="33"/>
  <c r="P17" i="33"/>
  <c r="O20" i="33"/>
  <c r="P21" i="33"/>
  <c r="O24" i="33"/>
  <c r="P25" i="33"/>
  <c r="O28" i="33"/>
  <c r="P29" i="33"/>
  <c r="O32" i="33"/>
  <c r="P33" i="33"/>
  <c r="O36" i="33"/>
  <c r="P37" i="33"/>
  <c r="O40" i="33"/>
  <c r="P41" i="33"/>
  <c r="O44" i="33"/>
  <c r="P45" i="33"/>
  <c r="O48" i="33"/>
  <c r="P49" i="33"/>
  <c r="O52" i="33"/>
  <c r="P53" i="33"/>
  <c r="O56" i="33"/>
  <c r="P57" i="33"/>
  <c r="O60" i="33"/>
  <c r="P61" i="33"/>
  <c r="O64" i="33"/>
  <c r="P65" i="33"/>
  <c r="O68" i="33"/>
  <c r="P69" i="33"/>
  <c r="O72" i="33"/>
  <c r="P73" i="33"/>
  <c r="O76" i="33"/>
  <c r="P77" i="33"/>
  <c r="O80"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68" i="33"/>
  <c r="P169" i="33"/>
  <c r="O172" i="33"/>
  <c r="P173" i="33"/>
  <c r="O131" i="33"/>
  <c r="O133" i="33"/>
  <c r="O135" i="33"/>
  <c r="O137" i="33"/>
  <c r="O139" i="33"/>
  <c r="O141" i="33"/>
  <c r="O143" i="33"/>
  <c r="O145" i="33"/>
  <c r="O147" i="33"/>
  <c r="O149" i="33"/>
  <c r="O151" i="33"/>
  <c r="O153" i="33"/>
  <c r="O155" i="33"/>
  <c r="O157" i="33"/>
  <c r="O159" i="33"/>
  <c r="O161" i="33"/>
  <c r="O163" i="33"/>
  <c r="O165" i="33"/>
  <c r="O167" i="33"/>
  <c r="O169" i="33"/>
  <c r="O171" i="33"/>
  <c r="O173"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224" i="33"/>
  <c r="O227" i="33"/>
  <c r="P228" i="33"/>
  <c r="O231" i="33"/>
  <c r="P232" i="33"/>
  <c r="O235" i="33"/>
  <c r="P236" i="33"/>
  <c r="O239" i="33"/>
  <c r="P240" i="33"/>
  <c r="O243" i="33"/>
  <c r="P244" i="33"/>
  <c r="O247" i="33"/>
  <c r="P248" i="33"/>
  <c r="O251" i="33"/>
  <c r="P252" i="33"/>
  <c r="O255" i="33"/>
  <c r="P256" i="33"/>
  <c r="O259" i="33"/>
  <c r="P260" i="33"/>
  <c r="O263" i="33"/>
  <c r="P264" i="33"/>
  <c r="O267" i="33"/>
  <c r="P268" i="33"/>
  <c r="O271" i="33"/>
  <c r="P272" i="33"/>
  <c r="O275" i="33"/>
  <c r="P276" i="33"/>
  <c r="O279" i="33"/>
  <c r="P280" i="33"/>
  <c r="O283" i="33"/>
  <c r="P284" i="33"/>
  <c r="O287" i="33"/>
  <c r="P288" i="33"/>
  <c r="O291" i="33"/>
  <c r="P292" i="33"/>
  <c r="O295" i="33"/>
  <c r="P296" i="33"/>
  <c r="O299" i="33"/>
  <c r="P300" i="33"/>
  <c r="O303" i="33"/>
  <c r="P304" i="33"/>
  <c r="O307" i="33"/>
  <c r="O6" i="33"/>
  <c r="P12" i="33"/>
  <c r="O15" i="33"/>
  <c r="P20" i="33"/>
  <c r="O23" i="33"/>
  <c r="P28" i="33"/>
  <c r="O31" i="33"/>
  <c r="P36" i="33"/>
  <c r="O39" i="33"/>
  <c r="P44" i="33"/>
  <c r="O47" i="33"/>
  <c r="P52" i="33"/>
  <c r="O55" i="33"/>
  <c r="P60" i="33"/>
  <c r="O63" i="33"/>
  <c r="P68" i="33"/>
  <c r="O71" i="33"/>
  <c r="P76" i="33"/>
  <c r="O79" i="33"/>
  <c r="P84" i="33"/>
  <c r="O87" i="33"/>
  <c r="P92" i="33"/>
  <c r="O95" i="33"/>
  <c r="P100" i="33"/>
  <c r="O103" i="33"/>
  <c r="P108" i="33"/>
  <c r="O111" i="33"/>
  <c r="P116" i="33"/>
  <c r="O119" i="33"/>
  <c r="P124" i="33"/>
  <c r="O127" i="33"/>
  <c r="P175" i="33"/>
  <c r="O178" i="33"/>
  <c r="P179" i="33"/>
  <c r="O182" i="33"/>
  <c r="P183" i="33"/>
  <c r="O186" i="33"/>
  <c r="P187" i="33"/>
  <c r="O190" i="33"/>
  <c r="P191" i="33"/>
  <c r="O194" i="33"/>
  <c r="P195" i="33"/>
  <c r="O198" i="33"/>
  <c r="P199" i="33"/>
  <c r="O202" i="33"/>
  <c r="P203" i="33"/>
  <c r="O206" i="33"/>
  <c r="P207" i="33"/>
  <c r="O210" i="33"/>
  <c r="P211" i="33"/>
  <c r="O214" i="33"/>
  <c r="P215" i="33"/>
  <c r="O218" i="33"/>
  <c r="P219" i="33"/>
  <c r="O222" i="33"/>
  <c r="P223" i="33"/>
  <c r="O226" i="33"/>
  <c r="P227" i="33"/>
  <c r="O230" i="33"/>
  <c r="P231" i="33"/>
  <c r="O234" i="33"/>
  <c r="P235" i="33"/>
  <c r="O238" i="33"/>
  <c r="P239" i="33"/>
  <c r="O242" i="33"/>
  <c r="P243" i="33"/>
  <c r="O246" i="33"/>
  <c r="P247" i="33"/>
  <c r="O250" i="33"/>
  <c r="P251" i="33"/>
  <c r="O254" i="33"/>
  <c r="P130" i="33"/>
  <c r="P132" i="33"/>
  <c r="P134" i="33"/>
  <c r="P136" i="33"/>
  <c r="P138" i="33"/>
  <c r="P140" i="33"/>
  <c r="P142" i="33"/>
  <c r="P144" i="33"/>
  <c r="P146" i="33"/>
  <c r="P148" i="33"/>
  <c r="P150" i="33"/>
  <c r="P152" i="33"/>
  <c r="P154" i="33"/>
  <c r="P156" i="33"/>
  <c r="P158" i="33"/>
  <c r="P160" i="33"/>
  <c r="P162" i="33"/>
  <c r="P164" i="33"/>
  <c r="P166" i="33"/>
  <c r="P168" i="33"/>
  <c r="P170" i="33"/>
  <c r="P172" i="33"/>
  <c r="P174" i="33"/>
  <c r="O177" i="33"/>
  <c r="P178" i="33"/>
  <c r="O181" i="33"/>
  <c r="P182" i="33"/>
  <c r="O185" i="33"/>
  <c r="P186" i="33"/>
  <c r="O189" i="33"/>
  <c r="P190" i="33"/>
  <c r="O193" i="33"/>
  <c r="P194" i="33"/>
  <c r="O197" i="33"/>
  <c r="P198" i="33"/>
  <c r="O201" i="33"/>
  <c r="P202" i="33"/>
  <c r="O205" i="33"/>
  <c r="P206" i="33"/>
  <c r="O209" i="33"/>
  <c r="P210" i="33"/>
  <c r="O213" i="33"/>
  <c r="P214" i="33"/>
  <c r="O217" i="33"/>
  <c r="P218" i="33"/>
  <c r="O221" i="33"/>
  <c r="P222" i="33"/>
  <c r="O225" i="33"/>
  <c r="P226" i="33"/>
  <c r="O229" i="33"/>
  <c r="P230" i="33"/>
  <c r="O233" i="33"/>
  <c r="P234" i="33"/>
  <c r="O237" i="33"/>
  <c r="P238" i="33"/>
  <c r="O241" i="33"/>
  <c r="P242" i="33"/>
  <c r="O245" i="33"/>
  <c r="P246" i="33"/>
  <c r="O249" i="33"/>
  <c r="P250" i="33"/>
  <c r="O253" i="33"/>
  <c r="P254" i="33"/>
  <c r="O257" i="33"/>
  <c r="P258" i="33"/>
  <c r="O261" i="33"/>
  <c r="P262" i="33"/>
  <c r="O265" i="33"/>
  <c r="P266" i="33"/>
  <c r="O269" i="33"/>
  <c r="P270" i="33"/>
  <c r="O273" i="33"/>
  <c r="P274" i="33"/>
  <c r="O277" i="33"/>
  <c r="P278" i="33"/>
  <c r="O281" i="33"/>
  <c r="P282" i="33"/>
  <c r="O285" i="33"/>
  <c r="P286" i="33"/>
  <c r="O289" i="33"/>
  <c r="P290" i="33"/>
  <c r="O293" i="33"/>
  <c r="P294" i="33"/>
  <c r="O297" i="33"/>
  <c r="P298" i="33"/>
  <c r="P16" i="33"/>
  <c r="O19" i="33"/>
  <c r="P32" i="33"/>
  <c r="O35" i="33"/>
  <c r="P48" i="33"/>
  <c r="O51" i="33"/>
  <c r="P64" i="33"/>
  <c r="O67" i="33"/>
  <c r="P80" i="33"/>
  <c r="O83" i="33"/>
  <c r="P96" i="33"/>
  <c r="O99" i="33"/>
  <c r="P112" i="33"/>
  <c r="O115" i="33"/>
  <c r="P128" i="33"/>
  <c r="P255" i="33"/>
  <c r="P257" i="33"/>
  <c r="P259" i="33"/>
  <c r="P261" i="33"/>
  <c r="P263" i="33"/>
  <c r="P265" i="33"/>
  <c r="P267" i="33"/>
  <c r="P269" i="33"/>
  <c r="P271" i="33"/>
  <c r="P273" i="33"/>
  <c r="P275" i="33"/>
  <c r="P277" i="33"/>
  <c r="P279" i="33"/>
  <c r="P281" i="33"/>
  <c r="P283" i="33"/>
  <c r="P285" i="33"/>
  <c r="P287" i="33"/>
  <c r="P289" i="33"/>
  <c r="P291" i="33"/>
  <c r="P293" i="33"/>
  <c r="P295" i="33"/>
  <c r="P297" i="33"/>
  <c r="P299" i="33"/>
  <c r="O301" i="33"/>
  <c r="P302" i="33"/>
  <c r="O304" i="33"/>
  <c r="P307" i="33"/>
  <c r="O310" i="33"/>
  <c r="P311" i="33"/>
  <c r="O314" i="33"/>
  <c r="P315" i="33"/>
  <c r="O318" i="33"/>
  <c r="P319" i="33"/>
  <c r="O322" i="33"/>
  <c r="P323" i="33"/>
  <c r="O326" i="33"/>
  <c r="P327" i="33"/>
  <c r="O330" i="33"/>
  <c r="P331" i="33"/>
  <c r="O334" i="33"/>
  <c r="P335" i="33"/>
  <c r="O338" i="33"/>
  <c r="P339"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10" i="33"/>
  <c r="P411" i="33"/>
  <c r="O414" i="33"/>
  <c r="P415" i="33"/>
  <c r="O418" i="33"/>
  <c r="P419" i="33"/>
  <c r="O422" i="33"/>
  <c r="P423" i="33"/>
  <c r="O426" i="33"/>
  <c r="P427" i="33"/>
  <c r="O430" i="33"/>
  <c r="P431" i="33"/>
  <c r="O434" i="33"/>
  <c r="P435" i="33"/>
  <c r="O438" i="33"/>
  <c r="P439" i="33"/>
  <c r="O442" i="33"/>
  <c r="P443" i="33"/>
  <c r="O176" i="33"/>
  <c r="P181" i="33"/>
  <c r="O184" i="33"/>
  <c r="P189" i="33"/>
  <c r="O192" i="33"/>
  <c r="P197" i="33"/>
  <c r="O200" i="33"/>
  <c r="P205" i="33"/>
  <c r="O208" i="33"/>
  <c r="P213" i="33"/>
  <c r="O216" i="33"/>
  <c r="P221" i="33"/>
  <c r="O224" i="33"/>
  <c r="P229" i="33"/>
  <c r="O232" i="33"/>
  <c r="P237" i="33"/>
  <c r="O240" i="33"/>
  <c r="P245" i="33"/>
  <c r="O248" i="33"/>
  <c r="P253" i="33"/>
  <c r="P301" i="33"/>
  <c r="O306" i="33"/>
  <c r="O309" i="33"/>
  <c r="P310" i="33"/>
  <c r="O313" i="33"/>
  <c r="P314" i="33"/>
  <c r="O317" i="33"/>
  <c r="P318" i="33"/>
  <c r="O321" i="33"/>
  <c r="P322" i="33"/>
  <c r="O325" i="33"/>
  <c r="P326" i="33"/>
  <c r="O329" i="33"/>
  <c r="P330" i="33"/>
  <c r="O333" i="33"/>
  <c r="P334" i="33"/>
  <c r="O337" i="33"/>
  <c r="P338" i="33"/>
  <c r="O341" i="33"/>
  <c r="P342" i="33"/>
  <c r="O345" i="33"/>
  <c r="P346" i="33"/>
  <c r="O349" i="33"/>
  <c r="P350" i="33"/>
  <c r="O353" i="33"/>
  <c r="P354" i="33"/>
  <c r="O357" i="33"/>
  <c r="P358" i="33"/>
  <c r="O361" i="33"/>
  <c r="P362" i="33"/>
  <c r="O365" i="33"/>
  <c r="P366" i="33"/>
  <c r="O369" i="33"/>
  <c r="P370" i="33"/>
  <c r="O373" i="33"/>
  <c r="P374" i="33"/>
  <c r="O377" i="33"/>
  <c r="P378" i="33"/>
  <c r="O381" i="33"/>
  <c r="P382" i="33"/>
  <c r="O385" i="33"/>
  <c r="P386" i="33"/>
  <c r="O389" i="33"/>
  <c r="P390" i="33"/>
  <c r="O393" i="33"/>
  <c r="P394" i="33"/>
  <c r="O397" i="33"/>
  <c r="P398" i="33"/>
  <c r="O401" i="33"/>
  <c r="P402" i="33"/>
  <c r="O405" i="33"/>
  <c r="P406" i="33"/>
  <c r="O409" i="33"/>
  <c r="P410" i="33"/>
  <c r="O413" i="33"/>
  <c r="P414" i="33"/>
  <c r="O417" i="33"/>
  <c r="P418" i="33"/>
  <c r="O421" i="33"/>
  <c r="P422" i="33"/>
  <c r="O425" i="33"/>
  <c r="P426" i="33"/>
  <c r="O429" i="33"/>
  <c r="P430" i="33"/>
  <c r="O433" i="33"/>
  <c r="P7" i="33"/>
  <c r="O11" i="33"/>
  <c r="P24" i="33"/>
  <c r="O27" i="33"/>
  <c r="P40" i="33"/>
  <c r="O43" i="33"/>
  <c r="P56" i="33"/>
  <c r="O59" i="33"/>
  <c r="P72" i="33"/>
  <c r="O75" i="33"/>
  <c r="P88" i="33"/>
  <c r="O91" i="33"/>
  <c r="P104" i="33"/>
  <c r="O107" i="33"/>
  <c r="P120" i="33"/>
  <c r="O123" i="33"/>
  <c r="O256" i="33"/>
  <c r="O258" i="33"/>
  <c r="O260" i="33"/>
  <c r="O262" i="33"/>
  <c r="O264" i="33"/>
  <c r="O266" i="33"/>
  <c r="O268" i="33"/>
  <c r="O270" i="33"/>
  <c r="O272" i="33"/>
  <c r="O274" i="33"/>
  <c r="O276" i="33"/>
  <c r="O278" i="33"/>
  <c r="O280" i="33"/>
  <c r="O282" i="33"/>
  <c r="O284" i="33"/>
  <c r="O286" i="33"/>
  <c r="O288" i="33"/>
  <c r="O290" i="33"/>
  <c r="O292" i="33"/>
  <c r="O294" i="33"/>
  <c r="O296" i="33"/>
  <c r="O298" i="33"/>
  <c r="O300" i="33"/>
  <c r="P303" i="33"/>
  <c r="O305" i="33"/>
  <c r="P306" i="33"/>
  <c r="O308" i="33"/>
  <c r="P309" i="33"/>
  <c r="O312" i="33"/>
  <c r="P313" i="33"/>
  <c r="O316" i="33"/>
  <c r="P317" i="33"/>
  <c r="O320" i="33"/>
  <c r="P321" i="33"/>
  <c r="O324" i="33"/>
  <c r="P325" i="33"/>
  <c r="O328" i="33"/>
  <c r="P329" i="33"/>
  <c r="O332" i="33"/>
  <c r="P333" i="33"/>
  <c r="O336" i="33"/>
  <c r="P337" i="33"/>
  <c r="O340"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O408" i="33"/>
  <c r="P409" i="33"/>
  <c r="O412" i="33"/>
  <c r="P413" i="33"/>
  <c r="O416" i="33"/>
  <c r="P417" i="33"/>
  <c r="O420" i="33"/>
  <c r="P421" i="33"/>
  <c r="O424" i="33"/>
  <c r="O302" i="33"/>
  <c r="P305" i="33"/>
  <c r="P308" i="33"/>
  <c r="O311" i="33"/>
  <c r="P316" i="33"/>
  <c r="O319" i="33"/>
  <c r="P324" i="33"/>
  <c r="O327" i="33"/>
  <c r="P332" i="33"/>
  <c r="O335" i="33"/>
  <c r="P340" i="33"/>
  <c r="O343" i="33"/>
  <c r="P348" i="33"/>
  <c r="O351" i="33"/>
  <c r="P356" i="33"/>
  <c r="O359" i="33"/>
  <c r="P364" i="33"/>
  <c r="O367" i="33"/>
  <c r="P372" i="33"/>
  <c r="O375" i="33"/>
  <c r="P380" i="33"/>
  <c r="O383" i="33"/>
  <c r="P388" i="33"/>
  <c r="O391" i="33"/>
  <c r="P396" i="33"/>
  <c r="O399" i="33"/>
  <c r="P404" i="33"/>
  <c r="O407" i="33"/>
  <c r="P412" i="33"/>
  <c r="O415" i="33"/>
  <c r="P420" i="33"/>
  <c r="O423" i="33"/>
  <c r="P425" i="33"/>
  <c r="P429" i="33"/>
  <c r="P433" i="33"/>
  <c r="O435" i="33"/>
  <c r="P438" i="33"/>
  <c r="O440" i="33"/>
  <c r="P441" i="33"/>
  <c r="O443" i="33"/>
  <c r="O446" i="33"/>
  <c r="P447" i="33"/>
  <c r="O450" i="33"/>
  <c r="P451" i="33"/>
  <c r="O454" i="33"/>
  <c r="P455" i="33"/>
  <c r="O458" i="33"/>
  <c r="P459" i="33"/>
  <c r="O462" i="33"/>
  <c r="P463" i="33"/>
  <c r="O466" i="33"/>
  <c r="P467" i="33"/>
  <c r="O470" i="33"/>
  <c r="P471" i="33"/>
  <c r="O474" i="33"/>
  <c r="P475" i="33"/>
  <c r="O478" i="33"/>
  <c r="P479" i="33"/>
  <c r="O482" i="33"/>
  <c r="P483" i="33"/>
  <c r="O486" i="33"/>
  <c r="P48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0" i="33"/>
  <c r="P551" i="33"/>
  <c r="O554" i="33"/>
  <c r="P555" i="33"/>
  <c r="O558" i="33"/>
  <c r="P559" i="33"/>
  <c r="O562" i="33"/>
  <c r="P563" i="33"/>
  <c r="O566" i="33"/>
  <c r="P567" i="33"/>
  <c r="O570" i="33"/>
  <c r="P571" i="33"/>
  <c r="O574" i="33"/>
  <c r="P575" i="33"/>
  <c r="O578" i="33"/>
  <c r="P579"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P185" i="33"/>
  <c r="O188" i="33"/>
  <c r="P201" i="33"/>
  <c r="O204" i="33"/>
  <c r="P217" i="33"/>
  <c r="O220" i="33"/>
  <c r="P233" i="33"/>
  <c r="O236" i="33"/>
  <c r="P249" i="33"/>
  <c r="O252" i="33"/>
  <c r="O428" i="33"/>
  <c r="O432" i="33"/>
  <c r="O437" i="33"/>
  <c r="P440" i="33"/>
  <c r="O445" i="33"/>
  <c r="P446" i="33"/>
  <c r="O449" i="33"/>
  <c r="P450" i="33"/>
  <c r="O453" i="33"/>
  <c r="P454" i="33"/>
  <c r="O457" i="33"/>
  <c r="P458" i="33"/>
  <c r="O461" i="33"/>
  <c r="P462" i="33"/>
  <c r="O465" i="33"/>
  <c r="P466" i="33"/>
  <c r="O469" i="33"/>
  <c r="P470" i="33"/>
  <c r="O473" i="33"/>
  <c r="P474" i="33"/>
  <c r="O477" i="33"/>
  <c r="P478" i="33"/>
  <c r="O481" i="33"/>
  <c r="P482" i="33"/>
  <c r="O485" i="33"/>
  <c r="P486" i="33"/>
  <c r="O489"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49" i="33"/>
  <c r="P550" i="33"/>
  <c r="O553" i="33"/>
  <c r="P554" i="33"/>
  <c r="O557" i="33"/>
  <c r="P558" i="33"/>
  <c r="O561" i="33"/>
  <c r="P562" i="33"/>
  <c r="O565" i="33"/>
  <c r="P566" i="33"/>
  <c r="O569" i="33"/>
  <c r="P570" i="33"/>
  <c r="O573" i="33"/>
  <c r="P574" i="33"/>
  <c r="O577" i="33"/>
  <c r="P578"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9" i="33"/>
  <c r="P710" i="33"/>
  <c r="O713" i="33"/>
  <c r="P714" i="33"/>
  <c r="O717" i="33"/>
  <c r="P718" i="33"/>
  <c r="O721" i="33"/>
  <c r="P722" i="33"/>
  <c r="O725" i="33"/>
  <c r="P726" i="33"/>
  <c r="O729" i="33"/>
  <c r="P730" i="33"/>
  <c r="O733" i="33"/>
  <c r="P734" i="33"/>
  <c r="O737" i="33"/>
  <c r="P738" i="33"/>
  <c r="P312" i="33"/>
  <c r="O315" i="33"/>
  <c r="P320" i="33"/>
  <c r="O323" i="33"/>
  <c r="P328" i="33"/>
  <c r="O331" i="33"/>
  <c r="P336" i="33"/>
  <c r="O339" i="33"/>
  <c r="P344" i="33"/>
  <c r="O347" i="33"/>
  <c r="P352" i="33"/>
  <c r="O355" i="33"/>
  <c r="P360" i="33"/>
  <c r="O363" i="33"/>
  <c r="P368" i="33"/>
  <c r="O371" i="33"/>
  <c r="P376" i="33"/>
  <c r="O379" i="33"/>
  <c r="P384" i="33"/>
  <c r="O387" i="33"/>
  <c r="P392" i="33"/>
  <c r="O395" i="33"/>
  <c r="P400" i="33"/>
  <c r="O403" i="33"/>
  <c r="P408" i="33"/>
  <c r="O411" i="33"/>
  <c r="P416" i="33"/>
  <c r="O419" i="33"/>
  <c r="P424" i="33"/>
  <c r="P428" i="33"/>
  <c r="P432" i="33"/>
  <c r="P434" i="33"/>
  <c r="O436" i="33"/>
  <c r="P437" i="33"/>
  <c r="O439" i="33"/>
  <c r="P442" i="33"/>
  <c r="O444" i="33"/>
  <c r="P445" i="33"/>
  <c r="O448" i="33"/>
  <c r="P449" i="33"/>
  <c r="O452" i="33"/>
  <c r="P453" i="33"/>
  <c r="O456" i="33"/>
  <c r="P457" i="33"/>
  <c r="O460" i="33"/>
  <c r="P461" i="33"/>
  <c r="O464" i="33"/>
  <c r="P465" i="33"/>
  <c r="O468" i="33"/>
  <c r="P469" i="33"/>
  <c r="O472" i="33"/>
  <c r="P473" i="33"/>
  <c r="O476" i="33"/>
  <c r="P477" i="33"/>
  <c r="O480" i="33"/>
  <c r="P481" i="33"/>
  <c r="O484" i="33"/>
  <c r="P485" i="33"/>
  <c r="O488" i="33"/>
  <c r="P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48" i="33"/>
  <c r="P549" i="33"/>
  <c r="O552" i="33"/>
  <c r="P553" i="33"/>
  <c r="O556" i="33"/>
  <c r="P557" i="33"/>
  <c r="O560" i="33"/>
  <c r="P561" i="33"/>
  <c r="O564" i="33"/>
  <c r="P565" i="33"/>
  <c r="O568" i="33"/>
  <c r="P569" i="33"/>
  <c r="O431" i="33"/>
  <c r="O441" i="33"/>
  <c r="P444" i="33"/>
  <c r="O447" i="33"/>
  <c r="P452" i="33"/>
  <c r="O455" i="33"/>
  <c r="P460" i="33"/>
  <c r="O463" i="33"/>
  <c r="P468" i="33"/>
  <c r="O471" i="33"/>
  <c r="P476" i="33"/>
  <c r="O479" i="33"/>
  <c r="P484" i="33"/>
  <c r="O487" i="33"/>
  <c r="P492" i="33"/>
  <c r="O495" i="33"/>
  <c r="P500" i="33"/>
  <c r="O503" i="33"/>
  <c r="P508" i="33"/>
  <c r="O511" i="33"/>
  <c r="P516" i="33"/>
  <c r="O519" i="33"/>
  <c r="P524" i="33"/>
  <c r="O527" i="33"/>
  <c r="P532" i="33"/>
  <c r="O535" i="33"/>
  <c r="P540" i="33"/>
  <c r="O543" i="33"/>
  <c r="P548" i="33"/>
  <c r="O551" i="33"/>
  <c r="P556" i="33"/>
  <c r="O559" i="33"/>
  <c r="P564" i="33"/>
  <c r="O567" i="33"/>
  <c r="O572" i="33"/>
  <c r="O576" i="33"/>
  <c r="O580" i="33"/>
  <c r="O584" i="33"/>
  <c r="O588" i="33"/>
  <c r="O592" i="33"/>
  <c r="O596" i="33"/>
  <c r="O600" i="33"/>
  <c r="O604" i="33"/>
  <c r="O608" i="33"/>
  <c r="O612" i="33"/>
  <c r="O616" i="33"/>
  <c r="O620" i="33"/>
  <c r="O624" i="33"/>
  <c r="O628" i="33"/>
  <c r="O632" i="33"/>
  <c r="O636" i="33"/>
  <c r="O640" i="33"/>
  <c r="O644" i="33"/>
  <c r="O648" i="33"/>
  <c r="O652" i="33"/>
  <c r="O656" i="33"/>
  <c r="O660" i="33"/>
  <c r="O664" i="33"/>
  <c r="O668" i="33"/>
  <c r="O672" i="33"/>
  <c r="O676" i="33"/>
  <c r="O680" i="33"/>
  <c r="O684" i="33"/>
  <c r="O688" i="33"/>
  <c r="O692" i="33"/>
  <c r="O696" i="33"/>
  <c r="O700" i="33"/>
  <c r="O704" i="33"/>
  <c r="P707" i="33"/>
  <c r="O712" i="33"/>
  <c r="P715" i="33"/>
  <c r="O720" i="33"/>
  <c r="P723" i="33"/>
  <c r="O728" i="33"/>
  <c r="P731" i="33"/>
  <c r="O736" i="33"/>
  <c r="P739" i="33"/>
  <c r="O742" i="33"/>
  <c r="P743" i="33"/>
  <c r="O746" i="33"/>
  <c r="P747" i="33"/>
  <c r="O750" i="33"/>
  <c r="P751" i="33"/>
  <c r="O754" i="33"/>
  <c r="P755" i="33"/>
  <c r="O758" i="33"/>
  <c r="P760" i="33"/>
  <c r="O763" i="33"/>
  <c r="P764" i="33"/>
  <c r="P193" i="33"/>
  <c r="O196" i="33"/>
  <c r="P225" i="33"/>
  <c r="O228" i="33"/>
  <c r="P572" i="33"/>
  <c r="P576" i="33"/>
  <c r="P580" i="33"/>
  <c r="P584" i="33"/>
  <c r="P588" i="33"/>
  <c r="P592" i="33"/>
  <c r="P596" i="33"/>
  <c r="P600" i="33"/>
  <c r="P604" i="33"/>
  <c r="P608" i="33"/>
  <c r="P612" i="33"/>
  <c r="P616" i="33"/>
  <c r="P620" i="33"/>
  <c r="P624" i="33"/>
  <c r="P628" i="33"/>
  <c r="P632" i="33"/>
  <c r="P636" i="33"/>
  <c r="P640" i="33"/>
  <c r="P644" i="33"/>
  <c r="P648" i="33"/>
  <c r="P652" i="33"/>
  <c r="P656" i="33"/>
  <c r="P660" i="33"/>
  <c r="P664" i="33"/>
  <c r="P668" i="33"/>
  <c r="P672" i="33"/>
  <c r="P676" i="33"/>
  <c r="P680" i="33"/>
  <c r="P684" i="33"/>
  <c r="P688" i="33"/>
  <c r="P692" i="33"/>
  <c r="P696" i="33"/>
  <c r="P700" i="33"/>
  <c r="P704" i="33"/>
  <c r="O706" i="33"/>
  <c r="P709" i="33"/>
  <c r="O711" i="33"/>
  <c r="P712" i="33"/>
  <c r="O714" i="33"/>
  <c r="P717" i="33"/>
  <c r="O719" i="33"/>
  <c r="P720" i="33"/>
  <c r="O722" i="33"/>
  <c r="P725" i="33"/>
  <c r="O727" i="33"/>
  <c r="P728" i="33"/>
  <c r="O730" i="33"/>
  <c r="P733" i="33"/>
  <c r="O735" i="33"/>
  <c r="P736" i="33"/>
  <c r="O738" i="33"/>
  <c r="O741" i="33"/>
  <c r="P742" i="33"/>
  <c r="O745" i="33"/>
  <c r="P746" i="33"/>
  <c r="O749" i="33"/>
  <c r="P750" i="33"/>
  <c r="O753" i="33"/>
  <c r="P754" i="33"/>
  <c r="O757" i="33"/>
  <c r="P758" i="33"/>
  <c r="O762" i="33"/>
  <c r="P763" i="33"/>
  <c r="P1551" i="33"/>
  <c r="O1549" i="33"/>
  <c r="P1546" i="33"/>
  <c r="O1545" i="33"/>
  <c r="P1542" i="33"/>
  <c r="O1541" i="33"/>
  <c r="P1538" i="33"/>
  <c r="O1537" i="33"/>
  <c r="P1534" i="33"/>
  <c r="O1533" i="33"/>
  <c r="P1530" i="33"/>
  <c r="O1529" i="33"/>
  <c r="P1526" i="33"/>
  <c r="O1525" i="33"/>
  <c r="P1522" i="33"/>
  <c r="O1521" i="33"/>
  <c r="P1518" i="33"/>
  <c r="O1517" i="33"/>
  <c r="P1514" i="33"/>
  <c r="O1513" i="33"/>
  <c r="P1510" i="33"/>
  <c r="O1509" i="33"/>
  <c r="P1506" i="33"/>
  <c r="O1505" i="33"/>
  <c r="P1502" i="33"/>
  <c r="O1501" i="33"/>
  <c r="P1498" i="33"/>
  <c r="O1497" i="33"/>
  <c r="P1494" i="33"/>
  <c r="O1493" i="33"/>
  <c r="P1490" i="33"/>
  <c r="O1489" i="33"/>
  <c r="P1486" i="33"/>
  <c r="O1485" i="33"/>
  <c r="P1482" i="33"/>
  <c r="O1481" i="33"/>
  <c r="P1478" i="33"/>
  <c r="O1477" i="33"/>
  <c r="P1474" i="33"/>
  <c r="O1473" i="33"/>
  <c r="P1470" i="33"/>
  <c r="O1469" i="33"/>
  <c r="P1466" i="33"/>
  <c r="O1465" i="33"/>
  <c r="P1462" i="33"/>
  <c r="O1461" i="33"/>
  <c r="P1458" i="33"/>
  <c r="O1457" i="33"/>
  <c r="P1454" i="33"/>
  <c r="O1453" i="33"/>
  <c r="P1450" i="33"/>
  <c r="O1449" i="33"/>
  <c r="P1446" i="33"/>
  <c r="O1445" i="33"/>
  <c r="P1442" i="33"/>
  <c r="O1441" i="33"/>
  <c r="P1438" i="33"/>
  <c r="O1437" i="33"/>
  <c r="P1434" i="33"/>
  <c r="O1433" i="33"/>
  <c r="P1430" i="33"/>
  <c r="O1429" i="33"/>
  <c r="P1426" i="33"/>
  <c r="O1425" i="33"/>
  <c r="P1422" i="33"/>
  <c r="O1421" i="33"/>
  <c r="P1418" i="33"/>
  <c r="O1417" i="33"/>
  <c r="P1414" i="33"/>
  <c r="O1413" i="33"/>
  <c r="P1410" i="33"/>
  <c r="O1409" i="33"/>
  <c r="P1406" i="33"/>
  <c r="O1405" i="33"/>
  <c r="P1402" i="33"/>
  <c r="O1401" i="33"/>
  <c r="P1398" i="33"/>
  <c r="O1397" i="33"/>
  <c r="P1394" i="33"/>
  <c r="O1393" i="33"/>
  <c r="P1390" i="33"/>
  <c r="O1389" i="33"/>
  <c r="P1386" i="33"/>
  <c r="O1385" i="33"/>
  <c r="P1382" i="33"/>
  <c r="O1381" i="33"/>
  <c r="P1378" i="33"/>
  <c r="O1377" i="33"/>
  <c r="P1374" i="33"/>
  <c r="O1373" i="33"/>
  <c r="P1370" i="33"/>
  <c r="O1369" i="33"/>
  <c r="P1366" i="33"/>
  <c r="O1365" i="33"/>
  <c r="P436" i="33"/>
  <c r="P448" i="33"/>
  <c r="O451" i="33"/>
  <c r="P456" i="33"/>
  <c r="O459" i="33"/>
  <c r="P464" i="33"/>
  <c r="O467" i="33"/>
  <c r="P472" i="33"/>
  <c r="O475" i="33"/>
  <c r="P480" i="33"/>
  <c r="O483" i="33"/>
  <c r="P488" i="33"/>
  <c r="O491" i="33"/>
  <c r="P496" i="33"/>
  <c r="O499" i="33"/>
  <c r="P504" i="33"/>
  <c r="O507" i="33"/>
  <c r="P512" i="33"/>
  <c r="O515" i="33"/>
  <c r="P520" i="33"/>
  <c r="O523" i="33"/>
  <c r="P528" i="33"/>
  <c r="O531" i="33"/>
  <c r="P536" i="33"/>
  <c r="O539" i="33"/>
  <c r="P544" i="33"/>
  <c r="O547" i="33"/>
  <c r="P552" i="33"/>
  <c r="O555" i="33"/>
  <c r="P560" i="33"/>
  <c r="O563" i="33"/>
  <c r="P568" i="33"/>
  <c r="O571" i="33"/>
  <c r="O575" i="33"/>
  <c r="O579" i="33"/>
  <c r="O583" i="33"/>
  <c r="O587" i="33"/>
  <c r="O591" i="33"/>
  <c r="O595" i="33"/>
  <c r="O599" i="33"/>
  <c r="O603" i="33"/>
  <c r="O607" i="33"/>
  <c r="O611" i="33"/>
  <c r="O615" i="33"/>
  <c r="O619" i="33"/>
  <c r="O623" i="33"/>
  <c r="O627" i="33"/>
  <c r="O631" i="33"/>
  <c r="O635" i="33"/>
  <c r="O639" i="33"/>
  <c r="O643" i="33"/>
  <c r="O647" i="33"/>
  <c r="O651" i="33"/>
  <c r="O655" i="33"/>
  <c r="O659" i="33"/>
  <c r="O663" i="33"/>
  <c r="O667" i="33"/>
  <c r="O671" i="33"/>
  <c r="O675" i="33"/>
  <c r="O679" i="33"/>
  <c r="O683" i="33"/>
  <c r="O687" i="33"/>
  <c r="O691" i="33"/>
  <c r="O695" i="33"/>
  <c r="O699" i="33"/>
  <c r="O703" i="33"/>
  <c r="O708" i="33"/>
  <c r="P711" i="33"/>
  <c r="O716" i="33"/>
  <c r="P719" i="33"/>
  <c r="O724" i="33"/>
  <c r="P727" i="33"/>
  <c r="O732" i="33"/>
  <c r="P735" i="33"/>
  <c r="O740" i="33"/>
  <c r="P741" i="33"/>
  <c r="O744" i="33"/>
  <c r="P745" i="33"/>
  <c r="O748" i="33"/>
  <c r="P749" i="33"/>
  <c r="O752" i="33"/>
  <c r="P753" i="33"/>
  <c r="O756" i="33"/>
  <c r="P757" i="33"/>
  <c r="O761" i="33"/>
  <c r="P762" i="33"/>
  <c r="P1552" i="33"/>
  <c r="O1551" i="33"/>
  <c r="P1547" i="33"/>
  <c r="O1546" i="33"/>
  <c r="P1543" i="33"/>
  <c r="O1542" i="33"/>
  <c r="P1539" i="33"/>
  <c r="O1538" i="33"/>
  <c r="P1535" i="33"/>
  <c r="O1534" i="33"/>
  <c r="P1531" i="33"/>
  <c r="O1530" i="33"/>
  <c r="P1527" i="33"/>
  <c r="O1526" i="33"/>
  <c r="P1523" i="33"/>
  <c r="O1522" i="33"/>
  <c r="P1519" i="33"/>
  <c r="O1518" i="33"/>
  <c r="P1515" i="33"/>
  <c r="O1514" i="33"/>
  <c r="P1511" i="33"/>
  <c r="O1510" i="33"/>
  <c r="P1507" i="33"/>
  <c r="O1506" i="33"/>
  <c r="P1503" i="33"/>
  <c r="O1502" i="33"/>
  <c r="P1499" i="33"/>
  <c r="O1498" i="33"/>
  <c r="P1495" i="33"/>
  <c r="O1494" i="33"/>
  <c r="P1491" i="33"/>
  <c r="O1490" i="33"/>
  <c r="P1487" i="33"/>
  <c r="O1486" i="33"/>
  <c r="P1483" i="33"/>
  <c r="O1482" i="33"/>
  <c r="P1479" i="33"/>
  <c r="O1478" i="33"/>
  <c r="P1475" i="33"/>
  <c r="O1474" i="33"/>
  <c r="P1471" i="33"/>
  <c r="O1470" i="33"/>
  <c r="P1467" i="33"/>
  <c r="O1466" i="33"/>
  <c r="P1463" i="33"/>
  <c r="O1462" i="33"/>
  <c r="P1459" i="33"/>
  <c r="O1458" i="33"/>
  <c r="P1455" i="33"/>
  <c r="O1454" i="33"/>
  <c r="P1451" i="33"/>
  <c r="O1450" i="33"/>
  <c r="P1447" i="33"/>
  <c r="O1446" i="33"/>
  <c r="P1443" i="33"/>
  <c r="O1442" i="33"/>
  <c r="P1439" i="33"/>
  <c r="O1438" i="33"/>
  <c r="P1435" i="33"/>
  <c r="O1434" i="33"/>
  <c r="P1431" i="33"/>
  <c r="O1430" i="33"/>
  <c r="P1427" i="33"/>
  <c r="O1426" i="33"/>
  <c r="P1423" i="33"/>
  <c r="O1422" i="33"/>
  <c r="P1419" i="33"/>
  <c r="O1418" i="33"/>
  <c r="P1415" i="33"/>
  <c r="O1414" i="33"/>
  <c r="P1411" i="33"/>
  <c r="O1410" i="33"/>
  <c r="P1407" i="33"/>
  <c r="O1406" i="33"/>
  <c r="P1403" i="33"/>
  <c r="O1402" i="33"/>
  <c r="P1399" i="33"/>
  <c r="O1398" i="33"/>
  <c r="P1395" i="33"/>
  <c r="O1394" i="33"/>
  <c r="P1391" i="33"/>
  <c r="O1390" i="33"/>
  <c r="P1387" i="33"/>
  <c r="O1386" i="33"/>
  <c r="P177" i="33"/>
  <c r="O180" i="33"/>
  <c r="P209" i="33"/>
  <c r="O212" i="33"/>
  <c r="P241" i="33"/>
  <c r="O244" i="33"/>
  <c r="O427" i="33"/>
  <c r="P573" i="33"/>
  <c r="P577" i="33"/>
  <c r="P581" i="33"/>
  <c r="P585" i="33"/>
  <c r="P589" i="33"/>
  <c r="P593" i="33"/>
  <c r="P597" i="33"/>
  <c r="P601" i="33"/>
  <c r="P605" i="33"/>
  <c r="P609" i="33"/>
  <c r="P613" i="33"/>
  <c r="P617" i="33"/>
  <c r="P621" i="33"/>
  <c r="P625" i="33"/>
  <c r="P629" i="33"/>
  <c r="P633" i="33"/>
  <c r="P637" i="33"/>
  <c r="P641" i="33"/>
  <c r="P645" i="33"/>
  <c r="P649" i="33"/>
  <c r="P653" i="33"/>
  <c r="P657" i="33"/>
  <c r="P661" i="33"/>
  <c r="P665" i="33"/>
  <c r="P669" i="33"/>
  <c r="P673" i="33"/>
  <c r="P677" i="33"/>
  <c r="P681" i="33"/>
  <c r="P685" i="33"/>
  <c r="P689" i="33"/>
  <c r="P693" i="33"/>
  <c r="P697" i="33"/>
  <c r="P701" i="33"/>
  <c r="P705" i="33"/>
  <c r="O707" i="33"/>
  <c r="P708" i="33"/>
  <c r="O710" i="33"/>
  <c r="P713" i="33"/>
  <c r="O715" i="33"/>
  <c r="P716" i="33"/>
  <c r="O718" i="33"/>
  <c r="P721" i="33"/>
  <c r="O723" i="33"/>
  <c r="P724" i="33"/>
  <c r="O726" i="33"/>
  <c r="P729" i="33"/>
  <c r="O731" i="33"/>
  <c r="P732" i="33"/>
  <c r="O734" i="33"/>
  <c r="P737" i="33"/>
  <c r="O739" i="33"/>
  <c r="P740" i="33"/>
  <c r="O743" i="33"/>
  <c r="P744" i="33"/>
  <c r="O747" i="33"/>
  <c r="P748" i="33"/>
  <c r="O751" i="33"/>
  <c r="P752" i="33"/>
  <c r="O755" i="33"/>
  <c r="P756" i="33"/>
  <c r="O760" i="33"/>
  <c r="P761" i="33"/>
  <c r="O764" i="33"/>
  <c r="O1553" i="33"/>
  <c r="O1548" i="33"/>
  <c r="O1544" i="33"/>
  <c r="O1540" i="33"/>
  <c r="O1536" i="33"/>
  <c r="O1532" i="33"/>
  <c r="O1528" i="33"/>
  <c r="O1524" i="33"/>
  <c r="O1520" i="33"/>
  <c r="O1516" i="33"/>
  <c r="O1512" i="33"/>
  <c r="O1508" i="33"/>
  <c r="O1504" i="33"/>
  <c r="O1500" i="33"/>
  <c r="O1496" i="33"/>
  <c r="O1492" i="33"/>
  <c r="O1488" i="33"/>
  <c r="O1484" i="33"/>
  <c r="O1480" i="33"/>
  <c r="O1476" i="33"/>
  <c r="O1472" i="33"/>
  <c r="O1468" i="33"/>
  <c r="O1464" i="33"/>
  <c r="O1460" i="33"/>
  <c r="O1456" i="33"/>
  <c r="O1452" i="33"/>
  <c r="O1448" i="33"/>
  <c r="O1444" i="33"/>
  <c r="O1440" i="33"/>
  <c r="O1436" i="33"/>
  <c r="O1432" i="33"/>
  <c r="O1428" i="33"/>
  <c r="O1424" i="33"/>
  <c r="O1420" i="33"/>
  <c r="O1416" i="33"/>
  <c r="O1412" i="33"/>
  <c r="O1408" i="33"/>
  <c r="O1404" i="33"/>
  <c r="O1400" i="33"/>
  <c r="O1396" i="33"/>
  <c r="O1392" i="33"/>
  <c r="O1388" i="33"/>
  <c r="O1384" i="33"/>
  <c r="P1379" i="33"/>
  <c r="O1376" i="33"/>
  <c r="P1371" i="33"/>
  <c r="O1368" i="33"/>
  <c r="P1363" i="33"/>
  <c r="O1362" i="33"/>
  <c r="P1359" i="33"/>
  <c r="O1358" i="33"/>
  <c r="P1355" i="33"/>
  <c r="O1354" i="33"/>
  <c r="P1351" i="33"/>
  <c r="O1350" i="33"/>
  <c r="P1347" i="33"/>
  <c r="O1346" i="33"/>
  <c r="P1343" i="33"/>
  <c r="O1342" i="33"/>
  <c r="P1339" i="33"/>
  <c r="O1338" i="33"/>
  <c r="P1335" i="33"/>
  <c r="O1334" i="33"/>
  <c r="P1331" i="33"/>
  <c r="O1330" i="33"/>
  <c r="P1327" i="33"/>
  <c r="O1326" i="33"/>
  <c r="P1323" i="33"/>
  <c r="O1322" i="33"/>
  <c r="P1319" i="33"/>
  <c r="O1318" i="33"/>
  <c r="P1315" i="33"/>
  <c r="O1314" i="33"/>
  <c r="P1311" i="33"/>
  <c r="O1310" i="33"/>
  <c r="P1307" i="33"/>
  <c r="O1306" i="33"/>
  <c r="P1303" i="33"/>
  <c r="O1302" i="33"/>
  <c r="P1299" i="33"/>
  <c r="O1298" i="33"/>
  <c r="P1295" i="33"/>
  <c r="O1294" i="33"/>
  <c r="P1291" i="33"/>
  <c r="O1290" i="33"/>
  <c r="P1287" i="33"/>
  <c r="O1286" i="33"/>
  <c r="P1283" i="33"/>
  <c r="O1282" i="33"/>
  <c r="P1279" i="33"/>
  <c r="O1278" i="33"/>
  <c r="P1275" i="33"/>
  <c r="O1274" i="33"/>
  <c r="P1271" i="33"/>
  <c r="O1270" i="33"/>
  <c r="P1267" i="33"/>
  <c r="O1266" i="33"/>
  <c r="P1263" i="33"/>
  <c r="O1262" i="33"/>
  <c r="P1259" i="33"/>
  <c r="O1258" i="33"/>
  <c r="P1255" i="33"/>
  <c r="O1254" i="33"/>
  <c r="P1251" i="33"/>
  <c r="O1250" i="33"/>
  <c r="P1247" i="33"/>
  <c r="O1246" i="33"/>
  <c r="P1243" i="33"/>
  <c r="O1242" i="33"/>
  <c r="P1239" i="33"/>
  <c r="O1238" i="33"/>
  <c r="P1235" i="33"/>
  <c r="O1234" i="33"/>
  <c r="P1231" i="33"/>
  <c r="O1230" i="33"/>
  <c r="P1227" i="33"/>
  <c r="O1226" i="33"/>
  <c r="P1223" i="33"/>
  <c r="O1222" i="33"/>
  <c r="P1219" i="33"/>
  <c r="O1218" i="33"/>
  <c r="P1215" i="33"/>
  <c r="O1214" i="33"/>
  <c r="P1211" i="33"/>
  <c r="O1210" i="33"/>
  <c r="P1207" i="33"/>
  <c r="O1206" i="33"/>
  <c r="P1203" i="33"/>
  <c r="O1202" i="33"/>
  <c r="P1199" i="33"/>
  <c r="O1198" i="33"/>
  <c r="P1195" i="33"/>
  <c r="O1194" i="33"/>
  <c r="P1191" i="33"/>
  <c r="O1190" i="33"/>
  <c r="P1187" i="33"/>
  <c r="O1186" i="33"/>
  <c r="P1183" i="33"/>
  <c r="O1182" i="33"/>
  <c r="P1179" i="33"/>
  <c r="O1178" i="33"/>
  <c r="P1175" i="33"/>
  <c r="O1174" i="33"/>
  <c r="P1171" i="33"/>
  <c r="O1170" i="33"/>
  <c r="P1167" i="33"/>
  <c r="O1166" i="33"/>
  <c r="P1163" i="33"/>
  <c r="O1162" i="33"/>
  <c r="P1159" i="33"/>
  <c r="O1158" i="33"/>
  <c r="P1155" i="33"/>
  <c r="O1154" i="33"/>
  <c r="P1151" i="33"/>
  <c r="O1150" i="33"/>
  <c r="P1549" i="33"/>
  <c r="P1545" i="33"/>
  <c r="P1541" i="33"/>
  <c r="P1537" i="33"/>
  <c r="P1533" i="33"/>
  <c r="P1529" i="33"/>
  <c r="P1525" i="33"/>
  <c r="P1521" i="33"/>
  <c r="P1517" i="33"/>
  <c r="P1513" i="33"/>
  <c r="P1509" i="33"/>
  <c r="P1505" i="33"/>
  <c r="P1501" i="33"/>
  <c r="P1497" i="33"/>
  <c r="P1493" i="33"/>
  <c r="P1489" i="33"/>
  <c r="P1485" i="33"/>
  <c r="P1481" i="33"/>
  <c r="P1477" i="33"/>
  <c r="P1473" i="33"/>
  <c r="P1469" i="33"/>
  <c r="P1465" i="33"/>
  <c r="P1461" i="33"/>
  <c r="P1457" i="33"/>
  <c r="P1453" i="33"/>
  <c r="P1449" i="33"/>
  <c r="P1445" i="33"/>
  <c r="P1441" i="33"/>
  <c r="P1437" i="33"/>
  <c r="P1433" i="33"/>
  <c r="P1429" i="33"/>
  <c r="P1425" i="33"/>
  <c r="P1421" i="33"/>
  <c r="P1417" i="33"/>
  <c r="P1413" i="33"/>
  <c r="P1409" i="33"/>
  <c r="P1405" i="33"/>
  <c r="P1401" i="33"/>
  <c r="P1397" i="33"/>
  <c r="P1393" i="33"/>
  <c r="P1389" i="33"/>
  <c r="P1385" i="33"/>
  <c r="O1382" i="33"/>
  <c r="P1380" i="33"/>
  <c r="O1379" i="33"/>
  <c r="P1377" i="33"/>
  <c r="O1374" i="33"/>
  <c r="P1372" i="33"/>
  <c r="O1371" i="33"/>
  <c r="P1369" i="33"/>
  <c r="O1366" i="33"/>
  <c r="P1364" i="33"/>
  <c r="O1363" i="33"/>
  <c r="P1360" i="33"/>
  <c r="O1359" i="33"/>
  <c r="P1356" i="33"/>
  <c r="O1355" i="33"/>
  <c r="P1352" i="33"/>
  <c r="O1351" i="33"/>
  <c r="P1348" i="33"/>
  <c r="O1347" i="33"/>
  <c r="P1344" i="33"/>
  <c r="O1343" i="33"/>
  <c r="P1340" i="33"/>
  <c r="O1339" i="33"/>
  <c r="P1336" i="33"/>
  <c r="O1335" i="33"/>
  <c r="P1332" i="33"/>
  <c r="O1331" i="33"/>
  <c r="P1328" i="33"/>
  <c r="O1327" i="33"/>
  <c r="P1324" i="33"/>
  <c r="O1323" i="33"/>
  <c r="P1320" i="33"/>
  <c r="O1319" i="33"/>
  <c r="P1316" i="33"/>
  <c r="O1315" i="33"/>
  <c r="P1312" i="33"/>
  <c r="O1311" i="33"/>
  <c r="P1308" i="33"/>
  <c r="O1307" i="33"/>
  <c r="P1304" i="33"/>
  <c r="O1303" i="33"/>
  <c r="P1300" i="33"/>
  <c r="O1299" i="33"/>
  <c r="P1296" i="33"/>
  <c r="O1295" i="33"/>
  <c r="P1292" i="33"/>
  <c r="O1291" i="33"/>
  <c r="P1288" i="33"/>
  <c r="O1287" i="33"/>
  <c r="P1284" i="33"/>
  <c r="O1283" i="33"/>
  <c r="P1280" i="33"/>
  <c r="O1279" i="33"/>
  <c r="P1276" i="33"/>
  <c r="O1275" i="33"/>
  <c r="P1272" i="33"/>
  <c r="O1271" i="33"/>
  <c r="P1268" i="33"/>
  <c r="O1267" i="33"/>
  <c r="P1264" i="33"/>
  <c r="O1263" i="33"/>
  <c r="P1260" i="33"/>
  <c r="O1259" i="33"/>
  <c r="P1256" i="33"/>
  <c r="O1255" i="33"/>
  <c r="P1252" i="33"/>
  <c r="O1251" i="33"/>
  <c r="P1248" i="33"/>
  <c r="O1247" i="33"/>
  <c r="P1244" i="33"/>
  <c r="O1243" i="33"/>
  <c r="P1240" i="33"/>
  <c r="O1239" i="33"/>
  <c r="P1236" i="33"/>
  <c r="O1235" i="33"/>
  <c r="P1232" i="33"/>
  <c r="O1231" i="33"/>
  <c r="P1228" i="33"/>
  <c r="O1227" i="33"/>
  <c r="P1224" i="33"/>
  <c r="O1223" i="33"/>
  <c r="P1220" i="33"/>
  <c r="O1219" i="33"/>
  <c r="P1216" i="33"/>
  <c r="O1215" i="33"/>
  <c r="P1212" i="33"/>
  <c r="O1211" i="33"/>
  <c r="P1208" i="33"/>
  <c r="O1207" i="33"/>
  <c r="P1204" i="33"/>
  <c r="O1203" i="33"/>
  <c r="P1200" i="33"/>
  <c r="O1199" i="33"/>
  <c r="P1196" i="33"/>
  <c r="O1195" i="33"/>
  <c r="P1192" i="33"/>
  <c r="O1191" i="33"/>
  <c r="P1188" i="33"/>
  <c r="O1187" i="33"/>
  <c r="P1184" i="33"/>
  <c r="O1183" i="33"/>
  <c r="P1180" i="33"/>
  <c r="O1179" i="33"/>
  <c r="P1176" i="33"/>
  <c r="O1175" i="33"/>
  <c r="P1172" i="33"/>
  <c r="O1171" i="33"/>
  <c r="P1168" i="33"/>
  <c r="O1167" i="33"/>
  <c r="P1164" i="33"/>
  <c r="O1163" i="33"/>
  <c r="P1160" i="33"/>
  <c r="O1159" i="33"/>
  <c r="P1156" i="33"/>
  <c r="O1155" i="33"/>
  <c r="P1152" i="33"/>
  <c r="O1151" i="33"/>
  <c r="O1367" i="33"/>
  <c r="P1302" i="33"/>
  <c r="P1294" i="33"/>
  <c r="O1293" i="33"/>
  <c r="O1289" i="33"/>
  <c r="P1286" i="33"/>
  <c r="O1285" i="33"/>
  <c r="P1282" i="33"/>
  <c r="O1273" i="33"/>
  <c r="P1270" i="33"/>
  <c r="O1269" i="33"/>
  <c r="O1552" i="33"/>
  <c r="O1547" i="33"/>
  <c r="O1543" i="33"/>
  <c r="O1539" i="33"/>
  <c r="O1535" i="33"/>
  <c r="O1531" i="33"/>
  <c r="O1527" i="33"/>
  <c r="O1523" i="33"/>
  <c r="O1519" i="33"/>
  <c r="O1515" i="33"/>
  <c r="O1511" i="33"/>
  <c r="O1507" i="33"/>
  <c r="O1503" i="33"/>
  <c r="O1499" i="33"/>
  <c r="O1495" i="33"/>
  <c r="O1491" i="33"/>
  <c r="O1487" i="33"/>
  <c r="O1483" i="33"/>
  <c r="O1479" i="33"/>
  <c r="O1475" i="33"/>
  <c r="O1471" i="33"/>
  <c r="O1467" i="33"/>
  <c r="O1463" i="33"/>
  <c r="O1459" i="33"/>
  <c r="O1455" i="33"/>
  <c r="O1451" i="33"/>
  <c r="O1447" i="33"/>
  <c r="O1443" i="33"/>
  <c r="O1439" i="33"/>
  <c r="O1435" i="33"/>
  <c r="O1431" i="33"/>
  <c r="O1427" i="33"/>
  <c r="O1423" i="33"/>
  <c r="O1419" i="33"/>
  <c r="O1415" i="33"/>
  <c r="O1411" i="33"/>
  <c r="O1407" i="33"/>
  <c r="O1403" i="33"/>
  <c r="O1399" i="33"/>
  <c r="O1395" i="33"/>
  <c r="O1391" i="33"/>
  <c r="O1387" i="33"/>
  <c r="P1383" i="33"/>
  <c r="O1380" i="33"/>
  <c r="P1375" i="33"/>
  <c r="O1372" i="33"/>
  <c r="P1367" i="33"/>
  <c r="O1364" i="33"/>
  <c r="P1361" i="33"/>
  <c r="O1360" i="33"/>
  <c r="P1357" i="33"/>
  <c r="O1356" i="33"/>
  <c r="P1353" i="33"/>
  <c r="O1352" i="33"/>
  <c r="P1349" i="33"/>
  <c r="O1348" i="33"/>
  <c r="P1345" i="33"/>
  <c r="O1344" i="33"/>
  <c r="P1341" i="33"/>
  <c r="O1340" i="33"/>
  <c r="P1337" i="33"/>
  <c r="O1336" i="33"/>
  <c r="P1333" i="33"/>
  <c r="O1332" i="33"/>
  <c r="P1329" i="33"/>
  <c r="O1328" i="33"/>
  <c r="P1325" i="33"/>
  <c r="O1324" i="33"/>
  <c r="P1321" i="33"/>
  <c r="O1320" i="33"/>
  <c r="P1317" i="33"/>
  <c r="O1316" i="33"/>
  <c r="P1313" i="33"/>
  <c r="O1312" i="33"/>
  <c r="P1309" i="33"/>
  <c r="O1308" i="33"/>
  <c r="P1305" i="33"/>
  <c r="O1304" i="33"/>
  <c r="P1301" i="33"/>
  <c r="O1300" i="33"/>
  <c r="P1297" i="33"/>
  <c r="O1296" i="33"/>
  <c r="P1293" i="33"/>
  <c r="O1292" i="33"/>
  <c r="P1289" i="33"/>
  <c r="O1288" i="33"/>
  <c r="P1285" i="33"/>
  <c r="O1284" i="33"/>
  <c r="P1281" i="33"/>
  <c r="O1280" i="33"/>
  <c r="P1277" i="33"/>
  <c r="O1276" i="33"/>
  <c r="P1273" i="33"/>
  <c r="O1272" i="33"/>
  <c r="P1269" i="33"/>
  <c r="O1268" i="33"/>
  <c r="P1265" i="33"/>
  <c r="O1264" i="33"/>
  <c r="P1261" i="33"/>
  <c r="O1260" i="33"/>
  <c r="P1257" i="33"/>
  <c r="O1256" i="33"/>
  <c r="P1253" i="33"/>
  <c r="O1252" i="33"/>
  <c r="P1249" i="33"/>
  <c r="O1248" i="33"/>
  <c r="P1245" i="33"/>
  <c r="O1244" i="33"/>
  <c r="P1241" i="33"/>
  <c r="O1240" i="33"/>
  <c r="P1237" i="33"/>
  <c r="O1236" i="33"/>
  <c r="P1233" i="33"/>
  <c r="O1232" i="33"/>
  <c r="P1229" i="33"/>
  <c r="O1228" i="33"/>
  <c r="P1225" i="33"/>
  <c r="O1224" i="33"/>
  <c r="P1221" i="33"/>
  <c r="O1220" i="33"/>
  <c r="P1217" i="33"/>
  <c r="O1216" i="33"/>
  <c r="P1213" i="33"/>
  <c r="O1212" i="33"/>
  <c r="P1209" i="33"/>
  <c r="O1208" i="33"/>
  <c r="P1205" i="33"/>
  <c r="O1204" i="33"/>
  <c r="P1201" i="33"/>
  <c r="O1200" i="33"/>
  <c r="P1197" i="33"/>
  <c r="O1196" i="33"/>
  <c r="P1193" i="33"/>
  <c r="O1192" i="33"/>
  <c r="P1189" i="33"/>
  <c r="O1188" i="33"/>
  <c r="P1185" i="33"/>
  <c r="O1184" i="33"/>
  <c r="P1181" i="33"/>
  <c r="O1180" i="33"/>
  <c r="P1177" i="33"/>
  <c r="O1176" i="33"/>
  <c r="P1173" i="33"/>
  <c r="O1172" i="33"/>
  <c r="P1169" i="33"/>
  <c r="O1168" i="33"/>
  <c r="P1165" i="33"/>
  <c r="O1164" i="33"/>
  <c r="P1161" i="33"/>
  <c r="O1160" i="33"/>
  <c r="P1157" i="33"/>
  <c r="O1156" i="33"/>
  <c r="P1153" i="33"/>
  <c r="O1152" i="33"/>
  <c r="P1368" i="33"/>
  <c r="O1301" i="33"/>
  <c r="P1298" i="33"/>
  <c r="O1297" i="33"/>
  <c r="P1290" i="33"/>
  <c r="O1281" i="33"/>
  <c r="P1278" i="33"/>
  <c r="O1277" i="33"/>
  <c r="P1274" i="33"/>
  <c r="O1265" i="33"/>
  <c r="P1553" i="33"/>
  <c r="P1548" i="33"/>
  <c r="P1544" i="33"/>
  <c r="P1540" i="33"/>
  <c r="P1536" i="33"/>
  <c r="P1532" i="33"/>
  <c r="P1528" i="33"/>
  <c r="P1524" i="33"/>
  <c r="P1520" i="33"/>
  <c r="P1516" i="33"/>
  <c r="P1512" i="33"/>
  <c r="P1508" i="33"/>
  <c r="P1504" i="33"/>
  <c r="P1500" i="33"/>
  <c r="P1496" i="33"/>
  <c r="P1492" i="33"/>
  <c r="P1488" i="33"/>
  <c r="P1484" i="33"/>
  <c r="P1480" i="33"/>
  <c r="P1476" i="33"/>
  <c r="P1472" i="33"/>
  <c r="P1468" i="33"/>
  <c r="P1464" i="33"/>
  <c r="P1460" i="33"/>
  <c r="P1456" i="33"/>
  <c r="P1452" i="33"/>
  <c r="P1448" i="33"/>
  <c r="P1444" i="33"/>
  <c r="P1440" i="33"/>
  <c r="P1436" i="33"/>
  <c r="P1432" i="33"/>
  <c r="P1428" i="33"/>
  <c r="P1424" i="33"/>
  <c r="P1420" i="33"/>
  <c r="P1416" i="33"/>
  <c r="P1412" i="33"/>
  <c r="P1408" i="33"/>
  <c r="P1404" i="33"/>
  <c r="P1400" i="33"/>
  <c r="P1396" i="33"/>
  <c r="P1392" i="33"/>
  <c r="P1388" i="33"/>
  <c r="P1384" i="33"/>
  <c r="O1383" i="33"/>
  <c r="P1381" i="33"/>
  <c r="O1378" i="33"/>
  <c r="P1376" i="33"/>
  <c r="O1375" i="33"/>
  <c r="P1373" i="33"/>
  <c r="O1370" i="33"/>
  <c r="P1365" i="33"/>
  <c r="P1362" i="33"/>
  <c r="O1361" i="33"/>
  <c r="P1358" i="33"/>
  <c r="O1357" i="33"/>
  <c r="P1354" i="33"/>
  <c r="O1353" i="33"/>
  <c r="P1350" i="33"/>
  <c r="O1349" i="33"/>
  <c r="P1346" i="33"/>
  <c r="O1345" i="33"/>
  <c r="P1342" i="33"/>
  <c r="O1341" i="33"/>
  <c r="P1338" i="33"/>
  <c r="O1337" i="33"/>
  <c r="P1334" i="33"/>
  <c r="O1333" i="33"/>
  <c r="P1330" i="33"/>
  <c r="O1329" i="33"/>
  <c r="P1326" i="33"/>
  <c r="O1325" i="33"/>
  <c r="P1322" i="33"/>
  <c r="O1321" i="33"/>
  <c r="P1318" i="33"/>
  <c r="O1317" i="33"/>
  <c r="P1314" i="33"/>
  <c r="O1313" i="33"/>
  <c r="P1310" i="33"/>
  <c r="O1309" i="33"/>
  <c r="P1306" i="33"/>
  <c r="O1305" i="33"/>
  <c r="O1261" i="33"/>
  <c r="P1258" i="33"/>
  <c r="O1253" i="33"/>
  <c r="P1250" i="33"/>
  <c r="O1245" i="33"/>
  <c r="P1242" i="33"/>
  <c r="O1237" i="33"/>
  <c r="P1234" i="33"/>
  <c r="O1229" i="33"/>
  <c r="P1226" i="33"/>
  <c r="O1221" i="33"/>
  <c r="P1218" i="33"/>
  <c r="O1213" i="33"/>
  <c r="P1210" i="33"/>
  <c r="O1205" i="33"/>
  <c r="P1202" i="33"/>
  <c r="O1197" i="33"/>
  <c r="P1194" i="33"/>
  <c r="O1189" i="33"/>
  <c r="P1186" i="33"/>
  <c r="O1181" i="33"/>
  <c r="P1178" i="33"/>
  <c r="O1173" i="33"/>
  <c r="P1170" i="33"/>
  <c r="O1165" i="33"/>
  <c r="P1162" i="33"/>
  <c r="O1157" i="33"/>
  <c r="P1154" i="33"/>
  <c r="P1266" i="33"/>
  <c r="P1262" i="33"/>
  <c r="O1257" i="33"/>
  <c r="P1254" i="33"/>
  <c r="O1249" i="33"/>
  <c r="P1246" i="33"/>
  <c r="O1241" i="33"/>
  <c r="P1238" i="33"/>
  <c r="O1233" i="33"/>
  <c r="P1230" i="33"/>
  <c r="O1225" i="33"/>
  <c r="P1222" i="33"/>
  <c r="O1217" i="33"/>
  <c r="P1214" i="33"/>
  <c r="O1209" i="33"/>
  <c r="P1206" i="33"/>
  <c r="O1201" i="33"/>
  <c r="P1198" i="33"/>
  <c r="O1193" i="33"/>
  <c r="P1190" i="33"/>
  <c r="O1185" i="33"/>
  <c r="P1182" i="33"/>
  <c r="O1177" i="33"/>
  <c r="P1174" i="33"/>
  <c r="O1169" i="33"/>
  <c r="P1166" i="33"/>
  <c r="O1161" i="33"/>
  <c r="P1158" i="33"/>
  <c r="O1153" i="33"/>
  <c r="P1150" i="33"/>
  <c r="J12" i="44"/>
  <c r="J20" i="44"/>
  <c r="J27" i="44"/>
  <c r="J31" i="44"/>
  <c r="J38" i="44"/>
  <c r="J47" i="44"/>
  <c r="J18" i="44"/>
  <c r="J22" i="44"/>
  <c r="J25" i="44"/>
  <c r="J29" i="44"/>
  <c r="J33" i="44"/>
  <c r="J36" i="44"/>
  <c r="J19" i="44"/>
  <c r="J21" i="44"/>
  <c r="J23" i="44"/>
  <c r="J24" i="44"/>
  <c r="J26" i="44"/>
  <c r="J28" i="44"/>
  <c r="J30" i="44"/>
  <c r="J32" i="44"/>
  <c r="J34" i="44"/>
  <c r="J35" i="44"/>
  <c r="J37" i="44"/>
  <c r="J39" i="44"/>
  <c r="J42" i="44"/>
  <c r="K27" i="47"/>
  <c r="K31" i="47"/>
  <c r="K36" i="47"/>
  <c r="K40" i="47"/>
  <c r="K44" i="47"/>
  <c r="K48" i="47"/>
  <c r="K28" i="47"/>
  <c r="K33" i="47"/>
  <c r="K37" i="47"/>
  <c r="K41" i="47"/>
  <c r="K45" i="47"/>
  <c r="K29" i="47"/>
  <c r="K34" i="47"/>
  <c r="K38" i="47"/>
  <c r="K42" i="47"/>
  <c r="K46" i="47"/>
  <c r="K51" i="47"/>
  <c r="K30" i="47"/>
  <c r="K35" i="47"/>
  <c r="K39" i="47"/>
  <c r="K43" i="47"/>
  <c r="K47" i="47"/>
  <c r="K52" i="47"/>
  <c r="K50" i="47"/>
  <c r="K10" i="47"/>
  <c r="K14" i="47"/>
  <c r="K20" i="47"/>
  <c r="K23" i="47"/>
  <c r="K11" i="47"/>
  <c r="K17" i="47"/>
  <c r="K21" i="47"/>
  <c r="K24" i="47"/>
  <c r="K12" i="47"/>
  <c r="K18" i="47"/>
  <c r="K25" i="47"/>
  <c r="K13" i="47"/>
  <c r="K19" i="47"/>
  <c r="K22" i="47"/>
  <c r="K26" i="47"/>
  <c r="O2424" i="33"/>
  <c r="P2424" i="33"/>
  <c r="K91" i="47"/>
  <c r="K7" i="47"/>
  <c r="K5" i="47"/>
  <c r="K4" i="47"/>
  <c r="K6" i="47"/>
  <c r="K9" i="47"/>
  <c r="K8" i="47"/>
  <c r="O2395" i="33"/>
  <c r="P2395" i="33"/>
  <c r="O2379" i="33"/>
  <c r="P2380" i="33"/>
  <c r="O2383" i="33"/>
  <c r="P2384" i="33"/>
  <c r="O2387" i="33"/>
  <c r="P2388" i="33"/>
  <c r="O2391" i="33"/>
  <c r="P2392" i="33"/>
  <c r="O2396" i="33"/>
  <c r="P2397" i="33"/>
  <c r="O2400" i="33"/>
  <c r="P2401" i="33"/>
  <c r="O2404" i="33"/>
  <c r="P2405" i="33"/>
  <c r="O2408" i="33"/>
  <c r="P2409" i="33"/>
  <c r="O2412" i="33"/>
  <c r="P2413" i="33"/>
  <c r="O2416" i="33"/>
  <c r="P2417" i="33"/>
  <c r="O2420" i="33"/>
  <c r="P2421" i="33"/>
  <c r="P2379" i="33"/>
  <c r="O2382" i="33"/>
  <c r="P2383" i="33"/>
  <c r="O2386" i="33"/>
  <c r="P2387" i="33"/>
  <c r="O2390" i="33"/>
  <c r="P2391" i="33"/>
  <c r="O2394" i="33"/>
  <c r="P2396" i="33"/>
  <c r="O2399" i="33"/>
  <c r="P2400" i="33"/>
  <c r="O2403" i="33"/>
  <c r="P2404" i="33"/>
  <c r="O2407" i="33"/>
  <c r="P2408" i="33"/>
  <c r="O2411" i="33"/>
  <c r="P2412" i="33"/>
  <c r="O2415" i="33"/>
  <c r="P2416" i="33"/>
  <c r="O2419" i="33"/>
  <c r="P2420" i="33"/>
  <c r="O2423" i="33"/>
  <c r="O2381" i="33"/>
  <c r="P2382" i="33"/>
  <c r="O2385" i="33"/>
  <c r="P2386" i="33"/>
  <c r="O2389" i="33"/>
  <c r="P2390" i="33"/>
  <c r="O2393" i="33"/>
  <c r="P2394" i="33"/>
  <c r="O2398" i="33"/>
  <c r="P2399" i="33"/>
  <c r="O2402" i="33"/>
  <c r="P2403" i="33"/>
  <c r="O2406" i="33"/>
  <c r="P2407" i="33"/>
  <c r="O2410" i="33"/>
  <c r="P2411" i="33"/>
  <c r="O2414" i="33"/>
  <c r="P2415" i="33"/>
  <c r="O2418" i="33"/>
  <c r="P2419" i="33"/>
  <c r="O2422" i="33"/>
  <c r="P2423" i="33"/>
  <c r="P2425" i="33"/>
  <c r="O2428" i="33"/>
  <c r="P2429" i="33"/>
  <c r="O2432" i="33"/>
  <c r="P2433" i="33"/>
  <c r="O2436" i="33"/>
  <c r="P2437" i="33"/>
  <c r="O2440" i="33"/>
  <c r="P2441" i="33"/>
  <c r="O2444" i="33"/>
  <c r="P2445" i="33"/>
  <c r="O2448" i="33"/>
  <c r="P2449" i="33"/>
  <c r="O2452" i="33"/>
  <c r="P2453" i="33"/>
  <c r="O2456" i="33"/>
  <c r="P2457" i="33"/>
  <c r="O2460" i="33"/>
  <c r="P2461" i="33"/>
  <c r="O2464" i="33"/>
  <c r="P2465" i="33"/>
  <c r="O2468" i="33"/>
  <c r="P2469" i="33"/>
  <c r="O2472" i="33"/>
  <c r="P2473" i="33"/>
  <c r="O2476" i="33"/>
  <c r="P2477" i="33"/>
  <c r="O2480" i="33"/>
  <c r="P2481" i="33"/>
  <c r="O2484" i="33"/>
  <c r="P2485" i="33"/>
  <c r="O2488" i="33"/>
  <c r="O2426" i="33"/>
  <c r="P2427" i="33"/>
  <c r="O2429" i="33"/>
  <c r="P2432" i="33"/>
  <c r="O2434" i="33"/>
  <c r="P2435" i="33"/>
  <c r="O2437" i="33"/>
  <c r="P2440" i="33"/>
  <c r="O2442" i="33"/>
  <c r="P2443" i="33"/>
  <c r="O2445" i="33"/>
  <c r="P2448" i="33"/>
  <c r="O2450" i="33"/>
  <c r="P2451" i="33"/>
  <c r="O2453" i="33"/>
  <c r="P2456" i="33"/>
  <c r="O2458" i="33"/>
  <c r="P2459" i="33"/>
  <c r="O2461" i="33"/>
  <c r="P2464" i="33"/>
  <c r="O2466" i="33"/>
  <c r="P2467" i="33"/>
  <c r="O2469" i="33"/>
  <c r="P2472" i="33"/>
  <c r="O2474" i="33"/>
  <c r="P2475" i="33"/>
  <c r="O2477" i="33"/>
  <c r="P2480" i="33"/>
  <c r="O2482" i="33"/>
  <c r="P2483" i="33"/>
  <c r="O2485"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0" i="33"/>
  <c r="P2531" i="33"/>
  <c r="O2534" i="33"/>
  <c r="P2535" i="33"/>
  <c r="P2537" i="33"/>
  <c r="O2540" i="33"/>
  <c r="P2541" i="33"/>
  <c r="O2544" i="33"/>
  <c r="P2545" i="33"/>
  <c r="O2548" i="33"/>
  <c r="P2549" i="33"/>
  <c r="O2552" i="33"/>
  <c r="P2553" i="33"/>
  <c r="O2556" i="33"/>
  <c r="P2557" i="33"/>
  <c r="O2560" i="33"/>
  <c r="P2561" i="33"/>
  <c r="O2564" i="33"/>
  <c r="P2565" i="33"/>
  <c r="O2380" i="33"/>
  <c r="P2385" i="33"/>
  <c r="O2388" i="33"/>
  <c r="P2393" i="33"/>
  <c r="O2397" i="33"/>
  <c r="P2402" i="33"/>
  <c r="O2405" i="33"/>
  <c r="P2410" i="33"/>
  <c r="O2413" i="33"/>
  <c r="P2418" i="33"/>
  <c r="O2421" i="33"/>
  <c r="P2426" i="33"/>
  <c r="O2431" i="33"/>
  <c r="P2434" i="33"/>
  <c r="O2439" i="33"/>
  <c r="P2442" i="33"/>
  <c r="O2447" i="33"/>
  <c r="P2450" i="33"/>
  <c r="O2455" i="33"/>
  <c r="P2458" i="33"/>
  <c r="O2463" i="33"/>
  <c r="P2466" i="33"/>
  <c r="O2471" i="33"/>
  <c r="P2474" i="33"/>
  <c r="O2479" i="33"/>
  <c r="P2482" i="33"/>
  <c r="O2487" i="33"/>
  <c r="O2490" i="33"/>
  <c r="P2491" i="33"/>
  <c r="O2494" i="33"/>
  <c r="P2495" i="33"/>
  <c r="O2498" i="33"/>
  <c r="P2499" i="33"/>
  <c r="O2502" i="33"/>
  <c r="P2503" i="33"/>
  <c r="O2506" i="33"/>
  <c r="P2507" i="33"/>
  <c r="O2510" i="33"/>
  <c r="P2511" i="33"/>
  <c r="O2514" i="33"/>
  <c r="P2515" i="33"/>
  <c r="O2518" i="33"/>
  <c r="P2519" i="33"/>
  <c r="O2522" i="33"/>
  <c r="P2523" i="33"/>
  <c r="O2526" i="33"/>
  <c r="P2527" i="33"/>
  <c r="P2530" i="33"/>
  <c r="P2389" i="33"/>
  <c r="O2392" i="33"/>
  <c r="P2406" i="33"/>
  <c r="O2409" i="33"/>
  <c r="P2422" i="33"/>
  <c r="P2428" i="33"/>
  <c r="P2430" i="33"/>
  <c r="O2435" i="33"/>
  <c r="P2439" i="33"/>
  <c r="P2444" i="33"/>
  <c r="P2446" i="33"/>
  <c r="O2451" i="33"/>
  <c r="P2455" i="33"/>
  <c r="P2460" i="33"/>
  <c r="P2462" i="33"/>
  <c r="O2467" i="33"/>
  <c r="P2471" i="33"/>
  <c r="P2476" i="33"/>
  <c r="P2478" i="33"/>
  <c r="O2483" i="33"/>
  <c r="P2487" i="33"/>
  <c r="P2489" i="33"/>
  <c r="P2493" i="33"/>
  <c r="P2497" i="33"/>
  <c r="P2501" i="33"/>
  <c r="P2505" i="33"/>
  <c r="P2509" i="33"/>
  <c r="P2513" i="33"/>
  <c r="P2517" i="33"/>
  <c r="P2521" i="33"/>
  <c r="P2525" i="33"/>
  <c r="P2529" i="33"/>
  <c r="P2532" i="33"/>
  <c r="P2536" i="33"/>
  <c r="O2539" i="33"/>
  <c r="P2542" i="33"/>
  <c r="O2547" i="33"/>
  <c r="P2550" i="33"/>
  <c r="O2555" i="33"/>
  <c r="P2558" i="33"/>
  <c r="O2563" i="33"/>
  <c r="P2566" i="33"/>
  <c r="O2569" i="33"/>
  <c r="P2570" i="33"/>
  <c r="O2573" i="33"/>
  <c r="P2574" i="33"/>
  <c r="O2577" i="33"/>
  <c r="P2578" i="33"/>
  <c r="O2581" i="33"/>
  <c r="P2582" i="33"/>
  <c r="O2585" i="33"/>
  <c r="P2586" i="33"/>
  <c r="O2589" i="33"/>
  <c r="P2590" i="33"/>
  <c r="O2593" i="33"/>
  <c r="P2594" i="33"/>
  <c r="O2597" i="33"/>
  <c r="P2598" i="33"/>
  <c r="O2433" i="33"/>
  <c r="O2438" i="33"/>
  <c r="O2449" i="33"/>
  <c r="O2454" i="33"/>
  <c r="O2465" i="33"/>
  <c r="O2470" i="33"/>
  <c r="O2481" i="33"/>
  <c r="O2486" i="33"/>
  <c r="O2492" i="33"/>
  <c r="O2496" i="33"/>
  <c r="O2500" i="33"/>
  <c r="O2504" i="33"/>
  <c r="O2508" i="33"/>
  <c r="O2512" i="33"/>
  <c r="O2516" i="33"/>
  <c r="O2520" i="33"/>
  <c r="O2524" i="33"/>
  <c r="O2528" i="33"/>
  <c r="O2531" i="33"/>
  <c r="P2534" i="33"/>
  <c r="O2535" i="33"/>
  <c r="O2537" i="33"/>
  <c r="O2538" i="33"/>
  <c r="P2539" i="33"/>
  <c r="O2541" i="33"/>
  <c r="P2544" i="33"/>
  <c r="O2546" i="33"/>
  <c r="P2547" i="33"/>
  <c r="O2549" i="33"/>
  <c r="P2552" i="33"/>
  <c r="O2554" i="33"/>
  <c r="P2555" i="33"/>
  <c r="O2557" i="33"/>
  <c r="P2560" i="33"/>
  <c r="O2562" i="33"/>
  <c r="P2563" i="33"/>
  <c r="O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P2398" i="33"/>
  <c r="O2401" i="33"/>
  <c r="O2425" i="33"/>
  <c r="P2454" i="33"/>
  <c r="O2457" i="33"/>
  <c r="P2486" i="33"/>
  <c r="O2489" i="33"/>
  <c r="P2494" i="33"/>
  <c r="O2497" i="33"/>
  <c r="P2502" i="33"/>
  <c r="O2505" i="33"/>
  <c r="P2510" i="33"/>
  <c r="O2513" i="33"/>
  <c r="P2518" i="33"/>
  <c r="O2521" i="33"/>
  <c r="P2526" i="33"/>
  <c r="O2529" i="33"/>
  <c r="O2533" i="33"/>
  <c r="O2536" i="33"/>
  <c r="O2542" i="33"/>
  <c r="P2546" i="33"/>
  <c r="O2551" i="33"/>
  <c r="O2553" i="33"/>
  <c r="O2558" i="33"/>
  <c r="P2562" i="33"/>
  <c r="O2567" i="33"/>
  <c r="O2571" i="33"/>
  <c r="O2575" i="33"/>
  <c r="O2579" i="33"/>
  <c r="O2583" i="33"/>
  <c r="O2587" i="33"/>
  <c r="O2591" i="33"/>
  <c r="O2595" i="33"/>
  <c r="O2599" i="33"/>
  <c r="P2602" i="33"/>
  <c r="O2607" i="33"/>
  <c r="P2610" i="33"/>
  <c r="O2615" i="33"/>
  <c r="P2618" i="33"/>
  <c r="O2623" i="33"/>
  <c r="P2626" i="33"/>
  <c r="O2631" i="33"/>
  <c r="P2634" i="33"/>
  <c r="O2639" i="33"/>
  <c r="P2642" i="33"/>
  <c r="O2647" i="33"/>
  <c r="P2648" i="33"/>
  <c r="O2651" i="33"/>
  <c r="P2652" i="33"/>
  <c r="O2655" i="33"/>
  <c r="P2656" i="33"/>
  <c r="O2659" i="33"/>
  <c r="P2660" i="33"/>
  <c r="O2663" i="33"/>
  <c r="P2664" i="33"/>
  <c r="O2667" i="33"/>
  <c r="P2668" i="33"/>
  <c r="O2671" i="33"/>
  <c r="O2674" i="33"/>
  <c r="P2675" i="33"/>
  <c r="O2678" i="33"/>
  <c r="P2679" i="33"/>
  <c r="O2682" i="33"/>
  <c r="P2683" i="33"/>
  <c r="O2686" i="33"/>
  <c r="P2687" i="33"/>
  <c r="O2690" i="33"/>
  <c r="P2691" i="33"/>
  <c r="O2694" i="33"/>
  <c r="P2695" i="33"/>
  <c r="O2698" i="33"/>
  <c r="P2699" i="33"/>
  <c r="O2702" i="33"/>
  <c r="P2703" i="33"/>
  <c r="O2706" i="33"/>
  <c r="P2707" i="33"/>
  <c r="O2710" i="33"/>
  <c r="P2711" i="33"/>
  <c r="O2714" i="33"/>
  <c r="P2715" i="33"/>
  <c r="O2718" i="33"/>
  <c r="P2719" i="33"/>
  <c r="O2722" i="33"/>
  <c r="P2723" i="33"/>
  <c r="O2726" i="33"/>
  <c r="P2727" i="33"/>
  <c r="O2730" i="33"/>
  <c r="P2731" i="33"/>
  <c r="O2734" i="33"/>
  <c r="P2735" i="33"/>
  <c r="O2738" i="33"/>
  <c r="P2431" i="33"/>
  <c r="O2443" i="33"/>
  <c r="O2446" i="33"/>
  <c r="P2452" i="33"/>
  <c r="P2463" i="33"/>
  <c r="O2475" i="33"/>
  <c r="O2478" i="33"/>
  <c r="P2484" i="33"/>
  <c r="P2533" i="33"/>
  <c r="P2540" i="33"/>
  <c r="P2551" i="33"/>
  <c r="P2556" i="33"/>
  <c r="P2567" i="33"/>
  <c r="P2571" i="33"/>
  <c r="P2575" i="33"/>
  <c r="P2579" i="33"/>
  <c r="P2583" i="33"/>
  <c r="P2587" i="33"/>
  <c r="P2591" i="33"/>
  <c r="P2595" i="33"/>
  <c r="P2599" i="33"/>
  <c r="O2601" i="33"/>
  <c r="P2604" i="33"/>
  <c r="O2606" i="33"/>
  <c r="P2607" i="33"/>
  <c r="O2609" i="33"/>
  <c r="P2612" i="33"/>
  <c r="O2614" i="33"/>
  <c r="P2615" i="33"/>
  <c r="O2617" i="33"/>
  <c r="P2620" i="33"/>
  <c r="O2622" i="33"/>
  <c r="P2623" i="33"/>
  <c r="O2625" i="33"/>
  <c r="P2628" i="33"/>
  <c r="O2630" i="33"/>
  <c r="P2631" i="33"/>
  <c r="O2633" i="33"/>
  <c r="P2636" i="33"/>
  <c r="O2638" i="33"/>
  <c r="P2639" i="33"/>
  <c r="O2641" i="33"/>
  <c r="P2644" i="33"/>
  <c r="O2646" i="33"/>
  <c r="P2647" i="33"/>
  <c r="O2650" i="33"/>
  <c r="P2651" i="33"/>
  <c r="O2654" i="33"/>
  <c r="P2655" i="33"/>
  <c r="O2658" i="33"/>
  <c r="P2659" i="33"/>
  <c r="O2662" i="33"/>
  <c r="P2663" i="33"/>
  <c r="O2666" i="33"/>
  <c r="P2667" i="33"/>
  <c r="O2670" i="33"/>
  <c r="P2671" i="33"/>
  <c r="O2673" i="33"/>
  <c r="P2674" i="33"/>
  <c r="O2677" i="33"/>
  <c r="P2678" i="33"/>
  <c r="O2681" i="33"/>
  <c r="P2682" i="33"/>
  <c r="O2685" i="33"/>
  <c r="P2686" i="33"/>
  <c r="O2689" i="33"/>
  <c r="P2690" i="33"/>
  <c r="O2693" i="33"/>
  <c r="P2694" i="33"/>
  <c r="O2697" i="33"/>
  <c r="P2698" i="33"/>
  <c r="O2701" i="33"/>
  <c r="P2702" i="33"/>
  <c r="O2705" i="33"/>
  <c r="P2706" i="33"/>
  <c r="O2709" i="33"/>
  <c r="P2710" i="33"/>
  <c r="O2713" i="33"/>
  <c r="P2714" i="33"/>
  <c r="O2717" i="33"/>
  <c r="P2718" i="33"/>
  <c r="O2721" i="33"/>
  <c r="P2722" i="33"/>
  <c r="O2725" i="33"/>
  <c r="P2726" i="33"/>
  <c r="O2729" i="33"/>
  <c r="P2730" i="33"/>
  <c r="O2733" i="33"/>
  <c r="P2734" i="33"/>
  <c r="O2737" i="33"/>
  <c r="P2738" i="33"/>
  <c r="O2741" i="33"/>
  <c r="P2742" i="33"/>
  <c r="O2745" i="33"/>
  <c r="P2746" i="33"/>
  <c r="O2749" i="33"/>
  <c r="P2750" i="33"/>
  <c r="O2753" i="33"/>
  <c r="P2754" i="33"/>
  <c r="O2757" i="33"/>
  <c r="P2758" i="33"/>
  <c r="O2761" i="33"/>
  <c r="P2762" i="33"/>
  <c r="O2765" i="33"/>
  <c r="P2766" i="33"/>
  <c r="O2769" i="33"/>
  <c r="P2770" i="33"/>
  <c r="O2773" i="33"/>
  <c r="P2774" i="33"/>
  <c r="O2777" i="33"/>
  <c r="P2778" i="33"/>
  <c r="O2781" i="33"/>
  <c r="P2782" i="33"/>
  <c r="O2785" i="33"/>
  <c r="P2786" i="33"/>
  <c r="O2789" i="33"/>
  <c r="P2790" i="33"/>
  <c r="O2793" i="33"/>
  <c r="P2794" i="33"/>
  <c r="O2797" i="33"/>
  <c r="P2798" i="33"/>
  <c r="O2801" i="33"/>
  <c r="P2802" i="33"/>
  <c r="O2805" i="33"/>
  <c r="P2806" i="33"/>
  <c r="O2809" i="33"/>
  <c r="P2810" i="33"/>
  <c r="O2813" i="33"/>
  <c r="P2814" i="33"/>
  <c r="O2817" i="33"/>
  <c r="P2818" i="33"/>
  <c r="O2821" i="33"/>
  <c r="P2822" i="33"/>
  <c r="O2825" i="33"/>
  <c r="P2826" i="33"/>
  <c r="O2829" i="33"/>
  <c r="P2830" i="33"/>
  <c r="O2833" i="33"/>
  <c r="P2834" i="33"/>
  <c r="O2837" i="33"/>
  <c r="P2838" i="33"/>
  <c r="O2841" i="33"/>
  <c r="P2842" i="33"/>
  <c r="O2845" i="33"/>
  <c r="P2846" i="33"/>
  <c r="O2849" i="33"/>
  <c r="P2850" i="33"/>
  <c r="O2853" i="33"/>
  <c r="P2854" i="33"/>
  <c r="O2857" i="33"/>
  <c r="P2858" i="33"/>
  <c r="O2861" i="33"/>
  <c r="P2862" i="33"/>
  <c r="O2865" i="33"/>
  <c r="P2866" i="33"/>
  <c r="O2869" i="33"/>
  <c r="P2870" i="33"/>
  <c r="O2873" i="33"/>
  <c r="P2874" i="33"/>
  <c r="O2877" i="33"/>
  <c r="P2878" i="33"/>
  <c r="P2414" i="33"/>
  <c r="O2417" i="33"/>
  <c r="P2436" i="33"/>
  <c r="P2479" i="33"/>
  <c r="P2490" i="33"/>
  <c r="O2493" i="33"/>
  <c r="P2506" i="33"/>
  <c r="O2509" i="33"/>
  <c r="P2522" i="33"/>
  <c r="O2525" i="33"/>
  <c r="P2543" i="33"/>
  <c r="O2566" i="33"/>
  <c r="O2574" i="33"/>
  <c r="O2582" i="33"/>
  <c r="O2590" i="33"/>
  <c r="O2598" i="33"/>
  <c r="O2603" i="33"/>
  <c r="O2605" i="33"/>
  <c r="O2610" i="33"/>
  <c r="P2614" i="33"/>
  <c r="O2619" i="33"/>
  <c r="O2621" i="33"/>
  <c r="O2626" i="33"/>
  <c r="P2630" i="33"/>
  <c r="O2635" i="33"/>
  <c r="O2637" i="33"/>
  <c r="O2642" i="33"/>
  <c r="P2646" i="33"/>
  <c r="P2650" i="33"/>
  <c r="P2654" i="33"/>
  <c r="P2658" i="33"/>
  <c r="P2662" i="33"/>
  <c r="P2666" i="33"/>
  <c r="P2670" i="33"/>
  <c r="P2673" i="33"/>
  <c r="P2677" i="33"/>
  <c r="P2681" i="33"/>
  <c r="P2685" i="33"/>
  <c r="P2689" i="33"/>
  <c r="P2693" i="33"/>
  <c r="P2697" i="33"/>
  <c r="P2701" i="33"/>
  <c r="P2705" i="33"/>
  <c r="P2709" i="33"/>
  <c r="P2713" i="33"/>
  <c r="P2717" i="33"/>
  <c r="P2721" i="33"/>
  <c r="P2725" i="33"/>
  <c r="P2729" i="33"/>
  <c r="P2733" i="33"/>
  <c r="P2737" i="33"/>
  <c r="P2739" i="33"/>
  <c r="O2744" i="33"/>
  <c r="P2747" i="33"/>
  <c r="O2752" i="33"/>
  <c r="P2755" i="33"/>
  <c r="O2760" i="33"/>
  <c r="P2763" i="33"/>
  <c r="O2768" i="33"/>
  <c r="P2771" i="33"/>
  <c r="O2776" i="33"/>
  <c r="P2779" i="33"/>
  <c r="O2784" i="33"/>
  <c r="P2787" i="33"/>
  <c r="O2792" i="33"/>
  <c r="P2795" i="33"/>
  <c r="O2800" i="33"/>
  <c r="P2803" i="33"/>
  <c r="O2808" i="33"/>
  <c r="P2811" i="33"/>
  <c r="O2816" i="33"/>
  <c r="P2819" i="33"/>
  <c r="O2824" i="33"/>
  <c r="P2827" i="33"/>
  <c r="O2832" i="33"/>
  <c r="P2835" i="33"/>
  <c r="O2840" i="33"/>
  <c r="P2843" i="33"/>
  <c r="O2848" i="33"/>
  <c r="P2851" i="33"/>
  <c r="O2856" i="33"/>
  <c r="P2859" i="33"/>
  <c r="O2864" i="33"/>
  <c r="P2867" i="33"/>
  <c r="O2872" i="33"/>
  <c r="P2875" i="33"/>
  <c r="O2880" i="33"/>
  <c r="P2881" i="33"/>
  <c r="O2884" i="33"/>
  <c r="P2885" i="33"/>
  <c r="O2888" i="33"/>
  <c r="P2889" i="33"/>
  <c r="O2892" i="33"/>
  <c r="P2893" i="33"/>
  <c r="O2896" i="33"/>
  <c r="P2897" i="33"/>
  <c r="O2900" i="33"/>
  <c r="P2901" i="33"/>
  <c r="O2904" i="33"/>
  <c r="P2905" i="33"/>
  <c r="O2908" i="33"/>
  <c r="P2909" i="33"/>
  <c r="O2912" i="33"/>
  <c r="P2913" i="33"/>
  <c r="O2916" i="33"/>
  <c r="P2917" i="33"/>
  <c r="O2920" i="33"/>
  <c r="P2921" i="33"/>
  <c r="O2924" i="33"/>
  <c r="P2925" i="33"/>
  <c r="O2928" i="33"/>
  <c r="P2929" i="33"/>
  <c r="O2932" i="33"/>
  <c r="P2933" i="33"/>
  <c r="O2936" i="33"/>
  <c r="P2937" i="33"/>
  <c r="O2940" i="33"/>
  <c r="P2941" i="33"/>
  <c r="O2944" i="33"/>
  <c r="P2945" i="33"/>
  <c r="O2948" i="33"/>
  <c r="P2949" i="33"/>
  <c r="O2952" i="33"/>
  <c r="P2953" i="33"/>
  <c r="O2956" i="33"/>
  <c r="P2957" i="33"/>
  <c r="O2960" i="33"/>
  <c r="P2961" i="33"/>
  <c r="O2964" i="33"/>
  <c r="P2965" i="33"/>
  <c r="O2968" i="33"/>
  <c r="P2969" i="33"/>
  <c r="O2972" i="33"/>
  <c r="P2973" i="33"/>
  <c r="O2976" i="33"/>
  <c r="P2977" i="33"/>
  <c r="O2980" i="33"/>
  <c r="P2981" i="33"/>
  <c r="O2984" i="33"/>
  <c r="P2985" i="33"/>
  <c r="O2988" i="33"/>
  <c r="P2989" i="33"/>
  <c r="O2992" i="33"/>
  <c r="P2993" i="33"/>
  <c r="O2996" i="33"/>
  <c r="P2997" i="33"/>
  <c r="O3000" i="33"/>
  <c r="P3001" i="33"/>
  <c r="O3004" i="33"/>
  <c r="P3005" i="33"/>
  <c r="O3008" i="33"/>
  <c r="P3009" i="33"/>
  <c r="O3012" i="33"/>
  <c r="P3013" i="33"/>
  <c r="O3016" i="33"/>
  <c r="P3017" i="33"/>
  <c r="O3020" i="33"/>
  <c r="P3021" i="33"/>
  <c r="O3024" i="33"/>
  <c r="P3025" i="33"/>
  <c r="O3028" i="33"/>
  <c r="P3029" i="33"/>
  <c r="O3032" i="33"/>
  <c r="P3033" i="33"/>
  <c r="O3036" i="33"/>
  <c r="O2427" i="33"/>
  <c r="O2430" i="33"/>
  <c r="P2470" i="33"/>
  <c r="O2473" i="33"/>
  <c r="P2538" i="33"/>
  <c r="O2559" i="33"/>
  <c r="O2561" i="33"/>
  <c r="P2564" i="33"/>
  <c r="P2572" i="33"/>
  <c r="P2580" i="33"/>
  <c r="P2588" i="33"/>
  <c r="P2596" i="33"/>
  <c r="P2603" i="33"/>
  <c r="P2608" i="33"/>
  <c r="P2619" i="33"/>
  <c r="P2624" i="33"/>
  <c r="P2635" i="33"/>
  <c r="P2640" i="33"/>
  <c r="O2649" i="33"/>
  <c r="O2653" i="33"/>
  <c r="O2657" i="33"/>
  <c r="O2661" i="33"/>
  <c r="O2665" i="33"/>
  <c r="O2669" i="33"/>
  <c r="O2672" i="33"/>
  <c r="O2676" i="33"/>
  <c r="O2680" i="33"/>
  <c r="O2684" i="33"/>
  <c r="O2688" i="33"/>
  <c r="O2692" i="33"/>
  <c r="O2696" i="33"/>
  <c r="O2700" i="33"/>
  <c r="O2704" i="33"/>
  <c r="O2708" i="33"/>
  <c r="O2712" i="33"/>
  <c r="O2716" i="33"/>
  <c r="O2720" i="33"/>
  <c r="O2724" i="33"/>
  <c r="O2728" i="33"/>
  <c r="O2732" i="33"/>
  <c r="O2736" i="33"/>
  <c r="P2741" i="33"/>
  <c r="O2743" i="33"/>
  <c r="P2744" i="33"/>
  <c r="O2746" i="33"/>
  <c r="P2749" i="33"/>
  <c r="O2751" i="33"/>
  <c r="P2752" i="33"/>
  <c r="O2754" i="33"/>
  <c r="P2757" i="33"/>
  <c r="O2759" i="33"/>
  <c r="P2760" i="33"/>
  <c r="O2762" i="33"/>
  <c r="P2765" i="33"/>
  <c r="O2767" i="33"/>
  <c r="P2768" i="33"/>
  <c r="O2770" i="33"/>
  <c r="P2773" i="33"/>
  <c r="O2775" i="33"/>
  <c r="P2776" i="33"/>
  <c r="O2778" i="33"/>
  <c r="P2781" i="33"/>
  <c r="O2783" i="33"/>
  <c r="P2784" i="33"/>
  <c r="O2786" i="33"/>
  <c r="P2789" i="33"/>
  <c r="O2791" i="33"/>
  <c r="P2792" i="33"/>
  <c r="O2794" i="33"/>
  <c r="P2797" i="33"/>
  <c r="O2799" i="33"/>
  <c r="P2800" i="33"/>
  <c r="O2802" i="33"/>
  <c r="P2805" i="33"/>
  <c r="O2807" i="33"/>
  <c r="P2808" i="33"/>
  <c r="O2810" i="33"/>
  <c r="P2813" i="33"/>
  <c r="O2815" i="33"/>
  <c r="P2816" i="33"/>
  <c r="O2818" i="33"/>
  <c r="P2821" i="33"/>
  <c r="O2823" i="33"/>
  <c r="P2824" i="33"/>
  <c r="O2826" i="33"/>
  <c r="P2829" i="33"/>
  <c r="O2831" i="33"/>
  <c r="P2832" i="33"/>
  <c r="O2834" i="33"/>
  <c r="P2837" i="33"/>
  <c r="O2839" i="33"/>
  <c r="P2840" i="33"/>
  <c r="O2842" i="33"/>
  <c r="P2845" i="33"/>
  <c r="O2847" i="33"/>
  <c r="P2848" i="33"/>
  <c r="O2850" i="33"/>
  <c r="P2853" i="33"/>
  <c r="O2855" i="33"/>
  <c r="P2856" i="33"/>
  <c r="O2858" i="33"/>
  <c r="P2861" i="33"/>
  <c r="O2863" i="33"/>
  <c r="P2864" i="33"/>
  <c r="O2866" i="33"/>
  <c r="P2869" i="33"/>
  <c r="O2871" i="33"/>
  <c r="P2872" i="33"/>
  <c r="O2874" i="33"/>
  <c r="P2877" i="33"/>
  <c r="O2879" i="33"/>
  <c r="P2880" i="33"/>
  <c r="O2883" i="33"/>
  <c r="P2884" i="33"/>
  <c r="O2887" i="33"/>
  <c r="P2888" i="33"/>
  <c r="O2891" i="33"/>
  <c r="P2892" i="33"/>
  <c r="O2895" i="33"/>
  <c r="P2896" i="33"/>
  <c r="O2899" i="33"/>
  <c r="P2900" i="33"/>
  <c r="O2903" i="33"/>
  <c r="P2904" i="33"/>
  <c r="O2907" i="33"/>
  <c r="P2908" i="33"/>
  <c r="O2911" i="33"/>
  <c r="P2912" i="33"/>
  <c r="O2915" i="33"/>
  <c r="P2916" i="33"/>
  <c r="O2919" i="33"/>
  <c r="P2920" i="33"/>
  <c r="O2923" i="33"/>
  <c r="P2924" i="33"/>
  <c r="O2927" i="33"/>
  <c r="P2928" i="33"/>
  <c r="O2931" i="33"/>
  <c r="P2932" i="33"/>
  <c r="O2935" i="33"/>
  <c r="P2936" i="33"/>
  <c r="O2939" i="33"/>
  <c r="P2940" i="33"/>
  <c r="O2943" i="33"/>
  <c r="P2944" i="33"/>
  <c r="O2947" i="33"/>
  <c r="P2948" i="33"/>
  <c r="O2951" i="33"/>
  <c r="P2952" i="33"/>
  <c r="O2955" i="33"/>
  <c r="P2956" i="33"/>
  <c r="O2959" i="33"/>
  <c r="P2960" i="33"/>
  <c r="O2963" i="33"/>
  <c r="P2964" i="33"/>
  <c r="O2967" i="33"/>
  <c r="P2968" i="33"/>
  <c r="O2971" i="33"/>
  <c r="P2972" i="33"/>
  <c r="O2975" i="33"/>
  <c r="P2976" i="33"/>
  <c r="O2979" i="33"/>
  <c r="P2980" i="33"/>
  <c r="O2983" i="33"/>
  <c r="P2984" i="33"/>
  <c r="O2987" i="33"/>
  <c r="P2988" i="33"/>
  <c r="O2991" i="33"/>
  <c r="P2992" i="33"/>
  <c r="O2995" i="33"/>
  <c r="P2996" i="33"/>
  <c r="O2999" i="33"/>
  <c r="P3000" i="33"/>
  <c r="O3003" i="33"/>
  <c r="P3004" i="33"/>
  <c r="O3007" i="33"/>
  <c r="P3008" i="33"/>
  <c r="O3011" i="33"/>
  <c r="P3012" i="33"/>
  <c r="O3015" i="33"/>
  <c r="P3016" i="33"/>
  <c r="O3019" i="33"/>
  <c r="P3020" i="33"/>
  <c r="O3023" i="33"/>
  <c r="P3024" i="33"/>
  <c r="O3027" i="33"/>
  <c r="P3028" i="33"/>
  <c r="O3031" i="33"/>
  <c r="P3032" i="33"/>
  <c r="O3035" i="33"/>
  <c r="P3036" i="33"/>
  <c r="O3039" i="33"/>
  <c r="P3040" i="33"/>
  <c r="O3043" i="33"/>
  <c r="P3044" i="33"/>
  <c r="O3047" i="33"/>
  <c r="P3048" i="33"/>
  <c r="O3051" i="33"/>
  <c r="P3052" i="33"/>
  <c r="O3055" i="33"/>
  <c r="P3056" i="33"/>
  <c r="O3059" i="33"/>
  <c r="P3060" i="33"/>
  <c r="O3063" i="33"/>
  <c r="P3064" i="33"/>
  <c r="O3067" i="33"/>
  <c r="P3068" i="33"/>
  <c r="O3071" i="33"/>
  <c r="P3072" i="33"/>
  <c r="O3075" i="33"/>
  <c r="P3076" i="33"/>
  <c r="O3079" i="33"/>
  <c r="P3080" i="33"/>
  <c r="O3083" i="33"/>
  <c r="P3084" i="33"/>
  <c r="O3087" i="33"/>
  <c r="P3088" i="33"/>
  <c r="O3091" i="33"/>
  <c r="O2371" i="33"/>
  <c r="P2372" i="33"/>
  <c r="P2381" i="33"/>
  <c r="O2384" i="33"/>
  <c r="P2447" i="33"/>
  <c r="P2468" i="33"/>
  <c r="P2498" i="33"/>
  <c r="O2501" i="33"/>
  <c r="P2514" i="33"/>
  <c r="O2517" i="33"/>
  <c r="O2532" i="33"/>
  <c r="O2550" i="33"/>
  <c r="P2559" i="33"/>
  <c r="O2570" i="33"/>
  <c r="O2578" i="33"/>
  <c r="O2586" i="33"/>
  <c r="O2594" i="33"/>
  <c r="O2602" i="33"/>
  <c r="P2606" i="33"/>
  <c r="O2611" i="33"/>
  <c r="O2613" i="33"/>
  <c r="O2618" i="33"/>
  <c r="P2622" i="33"/>
  <c r="O2627" i="33"/>
  <c r="O2629" i="33"/>
  <c r="O2634" i="33"/>
  <c r="P2638" i="33"/>
  <c r="O2643" i="33"/>
  <c r="O2645" i="33"/>
  <c r="P2649" i="33"/>
  <c r="P2653" i="33"/>
  <c r="P2657" i="33"/>
  <c r="P2661" i="33"/>
  <c r="P2665" i="33"/>
  <c r="P2669" i="33"/>
  <c r="P2672" i="33"/>
  <c r="P2676" i="33"/>
  <c r="P2680" i="33"/>
  <c r="P2684" i="33"/>
  <c r="P2688" i="33"/>
  <c r="P2692" i="33"/>
  <c r="P2696" i="33"/>
  <c r="P2700" i="33"/>
  <c r="P2704" i="33"/>
  <c r="P2708" i="33"/>
  <c r="P2712" i="33"/>
  <c r="P2716" i="33"/>
  <c r="P2720" i="33"/>
  <c r="P2724" i="33"/>
  <c r="P2728" i="33"/>
  <c r="P2732" i="33"/>
  <c r="P2736" i="33"/>
  <c r="O2740" i="33"/>
  <c r="P2743" i="33"/>
  <c r="O2748" i="33"/>
  <c r="P2751" i="33"/>
  <c r="O2756" i="33"/>
  <c r="P2759" i="33"/>
  <c r="O2764" i="33"/>
  <c r="P2767" i="33"/>
  <c r="O2772" i="33"/>
  <c r="P2775" i="33"/>
  <c r="O2780" i="33"/>
  <c r="P2783" i="33"/>
  <c r="O2788" i="33"/>
  <c r="P2791" i="33"/>
  <c r="O2796" i="33"/>
  <c r="P2799" i="33"/>
  <c r="O2804" i="33"/>
  <c r="P2807" i="33"/>
  <c r="O2812" i="33"/>
  <c r="P2815" i="33"/>
  <c r="O2820" i="33"/>
  <c r="P2823" i="33"/>
  <c r="O2828" i="33"/>
  <c r="P2831" i="33"/>
  <c r="O2836" i="33"/>
  <c r="P2839" i="33"/>
  <c r="O2459" i="33"/>
  <c r="O2462" i="33"/>
  <c r="P2554" i="33"/>
  <c r="P2576" i="33"/>
  <c r="O2660" i="33"/>
  <c r="O2687" i="33"/>
  <c r="O2703" i="33"/>
  <c r="O2719" i="33"/>
  <c r="O2735" i="33"/>
  <c r="P2844" i="33"/>
  <c r="P2849" i="33"/>
  <c r="P2860" i="33"/>
  <c r="P2865" i="33"/>
  <c r="P2876" i="33"/>
  <c r="O2881" i="33"/>
  <c r="O2885" i="33"/>
  <c r="O2889" i="33"/>
  <c r="O2893" i="33"/>
  <c r="O2897" i="33"/>
  <c r="O2901" i="33"/>
  <c r="O2905" i="33"/>
  <c r="O2909" i="33"/>
  <c r="O2913" i="33"/>
  <c r="O2917" i="33"/>
  <c r="O2921" i="33"/>
  <c r="O2925" i="33"/>
  <c r="O2929" i="33"/>
  <c r="O2933" i="33"/>
  <c r="O2937" i="33"/>
  <c r="O2941" i="33"/>
  <c r="O2945" i="33"/>
  <c r="O2949" i="33"/>
  <c r="O2953" i="33"/>
  <c r="O2957" i="33"/>
  <c r="O2961" i="33"/>
  <c r="O2965" i="33"/>
  <c r="O2969" i="33"/>
  <c r="O2973" i="33"/>
  <c r="O2977" i="33"/>
  <c r="O2981" i="33"/>
  <c r="O2985" i="33"/>
  <c r="O2989" i="33"/>
  <c r="O2993" i="33"/>
  <c r="O2997" i="33"/>
  <c r="O3001" i="33"/>
  <c r="O3005" i="33"/>
  <c r="O3009" i="33"/>
  <c r="O3013" i="33"/>
  <c r="O3017" i="33"/>
  <c r="O3021" i="33"/>
  <c r="O3025" i="33"/>
  <c r="O3029" i="33"/>
  <c r="O3033" i="33"/>
  <c r="O3037" i="33"/>
  <c r="P3038" i="33"/>
  <c r="O3040" i="33"/>
  <c r="P3043" i="33"/>
  <c r="O3045" i="33"/>
  <c r="P3046" i="33"/>
  <c r="O3048" i="33"/>
  <c r="P3051" i="33"/>
  <c r="O3053" i="33"/>
  <c r="P3054" i="33"/>
  <c r="O3056" i="33"/>
  <c r="P3059" i="33"/>
  <c r="O3061" i="33"/>
  <c r="P3062" i="33"/>
  <c r="O3064" i="33"/>
  <c r="P3067" i="33"/>
  <c r="O3069" i="33"/>
  <c r="P3070" i="33"/>
  <c r="O3072" i="33"/>
  <c r="P3075" i="33"/>
  <c r="O3077" i="33"/>
  <c r="P3078" i="33"/>
  <c r="O3080" i="33"/>
  <c r="P3083" i="33"/>
  <c r="O3085" i="33"/>
  <c r="P3086" i="33"/>
  <c r="O3088" i="33"/>
  <c r="P3091" i="33"/>
  <c r="O2370" i="33"/>
  <c r="P2373" i="33"/>
  <c r="O2376" i="33"/>
  <c r="P2377" i="33"/>
  <c r="P2370" i="33"/>
  <c r="O2372" i="33"/>
  <c r="P2376" i="33"/>
  <c r="P3058" i="33"/>
  <c r="O3065" i="33"/>
  <c r="O3073" i="33"/>
  <c r="O3076" i="33"/>
  <c r="P3082" i="33"/>
  <c r="P3087" i="33"/>
  <c r="P2369" i="33"/>
  <c r="P2375" i="33"/>
  <c r="P2611" i="33"/>
  <c r="P2632" i="33"/>
  <c r="O2656" i="33"/>
  <c r="O2731" i="33"/>
  <c r="P2748" i="33"/>
  <c r="P2780" i="33"/>
  <c r="P2812" i="33"/>
  <c r="P2828" i="33"/>
  <c r="O2846" i="33"/>
  <c r="P2855" i="33"/>
  <c r="O2862" i="33"/>
  <c r="P2871" i="33"/>
  <c r="O2878" i="33"/>
  <c r="P2894" i="33"/>
  <c r="P2918" i="33"/>
  <c r="P2930" i="33"/>
  <c r="P2934" i="33"/>
  <c r="P2938" i="33"/>
  <c r="P2954" i="33"/>
  <c r="P2966" i="33"/>
  <c r="P2970" i="33"/>
  <c r="P2974" i="33"/>
  <c r="P2994" i="33"/>
  <c r="P3026" i="33"/>
  <c r="P3030" i="33"/>
  <c r="O3038" i="33"/>
  <c r="P3057" i="33"/>
  <c r="P3073" i="33"/>
  <c r="O3078" i="33"/>
  <c r="P3089" i="33"/>
  <c r="P2371" i="33"/>
  <c r="O2377" i="33"/>
  <c r="P2438" i="33"/>
  <c r="O2441" i="33"/>
  <c r="O2545" i="33"/>
  <c r="P2548" i="33"/>
  <c r="P2584" i="33"/>
  <c r="P2616" i="33"/>
  <c r="P2627" i="33"/>
  <c r="O2648" i="33"/>
  <c r="O2664" i="33"/>
  <c r="O2675" i="33"/>
  <c r="O2691" i="33"/>
  <c r="O2707" i="33"/>
  <c r="O2723" i="33"/>
  <c r="O2739" i="33"/>
  <c r="O2747" i="33"/>
  <c r="O2755" i="33"/>
  <c r="O2763" i="33"/>
  <c r="O2771" i="33"/>
  <c r="O2779" i="33"/>
  <c r="O2787" i="33"/>
  <c r="O2795" i="33"/>
  <c r="O2803" i="33"/>
  <c r="O2811" i="33"/>
  <c r="O2819" i="33"/>
  <c r="O2827" i="33"/>
  <c r="O2835" i="33"/>
  <c r="O2843" i="33"/>
  <c r="P2847" i="33"/>
  <c r="O2852" i="33"/>
  <c r="O2854" i="33"/>
  <c r="O2859" i="33"/>
  <c r="P2863" i="33"/>
  <c r="O2868" i="33"/>
  <c r="O2870" i="33"/>
  <c r="O2875" i="33"/>
  <c r="P2879" i="33"/>
  <c r="P2883" i="33"/>
  <c r="P2887" i="33"/>
  <c r="P2891" i="33"/>
  <c r="P2895" i="33"/>
  <c r="P2899" i="33"/>
  <c r="P2903" i="33"/>
  <c r="P2907" i="33"/>
  <c r="P2911" i="33"/>
  <c r="P2915" i="33"/>
  <c r="P2919" i="33"/>
  <c r="P2923" i="33"/>
  <c r="P2927" i="33"/>
  <c r="P2931" i="33"/>
  <c r="P2935" i="33"/>
  <c r="P2939" i="33"/>
  <c r="P2943" i="33"/>
  <c r="P2947" i="33"/>
  <c r="P2951" i="33"/>
  <c r="P2955" i="33"/>
  <c r="P2959" i="33"/>
  <c r="P2963" i="33"/>
  <c r="P2967" i="33"/>
  <c r="P2971" i="33"/>
  <c r="P2975" i="33"/>
  <c r="P2979" i="33"/>
  <c r="P2983" i="33"/>
  <c r="P2987" i="33"/>
  <c r="P2991" i="33"/>
  <c r="P2995" i="33"/>
  <c r="P2999" i="33"/>
  <c r="P3003" i="33"/>
  <c r="P3007" i="33"/>
  <c r="P3011" i="33"/>
  <c r="P3015" i="33"/>
  <c r="P3019" i="33"/>
  <c r="P3023" i="33"/>
  <c r="P3027" i="33"/>
  <c r="P3031" i="33"/>
  <c r="P3035" i="33"/>
  <c r="P3037" i="33"/>
  <c r="O3042" i="33"/>
  <c r="P3045" i="33"/>
  <c r="O3050" i="33"/>
  <c r="P3053" i="33"/>
  <c r="O3058" i="33"/>
  <c r="P3061" i="33"/>
  <c r="O3066" i="33"/>
  <c r="P3069" i="33"/>
  <c r="O3074" i="33"/>
  <c r="P3077" i="33"/>
  <c r="O3082" i="33"/>
  <c r="P3085" i="33"/>
  <c r="O3090" i="33"/>
  <c r="O2369" i="33"/>
  <c r="O2375" i="33"/>
  <c r="P3047" i="33"/>
  <c r="O3057" i="33"/>
  <c r="O3060" i="33"/>
  <c r="P3066" i="33"/>
  <c r="O3068" i="33"/>
  <c r="P3074" i="33"/>
  <c r="P3079" i="33"/>
  <c r="O3084" i="33"/>
  <c r="O3089" i="33"/>
  <c r="O2374" i="33"/>
  <c r="P2568" i="33"/>
  <c r="P2600" i="33"/>
  <c r="O2683" i="33"/>
  <c r="O2715" i="33"/>
  <c r="P2756" i="33"/>
  <c r="P2764" i="33"/>
  <c r="P2788" i="33"/>
  <c r="P2796" i="33"/>
  <c r="P2804" i="33"/>
  <c r="P2836" i="33"/>
  <c r="P2898" i="33"/>
  <c r="P2902" i="33"/>
  <c r="P2906" i="33"/>
  <c r="P2922" i="33"/>
  <c r="P2926" i="33"/>
  <c r="P2946" i="33"/>
  <c r="P2958" i="33"/>
  <c r="P2978" i="33"/>
  <c r="P2982" i="33"/>
  <c r="P2986" i="33"/>
  <c r="P2998" i="33"/>
  <c r="P3018" i="33"/>
  <c r="P3022" i="33"/>
  <c r="P3041" i="33"/>
  <c r="O3046" i="33"/>
  <c r="P3049" i="33"/>
  <c r="P3065" i="33"/>
  <c r="O2373" i="33"/>
  <c r="O2543" i="33"/>
  <c r="P2592" i="33"/>
  <c r="O2652" i="33"/>
  <c r="O2668" i="33"/>
  <c r="O2679" i="33"/>
  <c r="O2695" i="33"/>
  <c r="O2711" i="33"/>
  <c r="O2727" i="33"/>
  <c r="O2742" i="33"/>
  <c r="P2745" i="33"/>
  <c r="O2750" i="33"/>
  <c r="P2753" i="33"/>
  <c r="O2758" i="33"/>
  <c r="P2761" i="33"/>
  <c r="O2766" i="33"/>
  <c r="P2769" i="33"/>
  <c r="O2774" i="33"/>
  <c r="P2777" i="33"/>
  <c r="O2782" i="33"/>
  <c r="P2785" i="33"/>
  <c r="O2790" i="33"/>
  <c r="P2793" i="33"/>
  <c r="O2798" i="33"/>
  <c r="P2801" i="33"/>
  <c r="O2806" i="33"/>
  <c r="P2809" i="33"/>
  <c r="O2814" i="33"/>
  <c r="P2817" i="33"/>
  <c r="O2822" i="33"/>
  <c r="P2825" i="33"/>
  <c r="O2830" i="33"/>
  <c r="P2833" i="33"/>
  <c r="O2838" i="33"/>
  <c r="P2841" i="33"/>
  <c r="P2852" i="33"/>
  <c r="P2857" i="33"/>
  <c r="P2868" i="33"/>
  <c r="P2873" i="33"/>
  <c r="O2882" i="33"/>
  <c r="O2886" i="33"/>
  <c r="O2890" i="33"/>
  <c r="O2894" i="33"/>
  <c r="O2898" i="33"/>
  <c r="O2902" i="33"/>
  <c r="O2906" i="33"/>
  <c r="O2910" i="33"/>
  <c r="O2914" i="33"/>
  <c r="O2918" i="33"/>
  <c r="O2922" i="33"/>
  <c r="O2926" i="33"/>
  <c r="O2930" i="33"/>
  <c r="O2934" i="33"/>
  <c r="O2938" i="33"/>
  <c r="O2942" i="33"/>
  <c r="O2946" i="33"/>
  <c r="O2950" i="33"/>
  <c r="O2954" i="33"/>
  <c r="O2958" i="33"/>
  <c r="O2962" i="33"/>
  <c r="O2966" i="33"/>
  <c r="O2970" i="33"/>
  <c r="O2974" i="33"/>
  <c r="O2978" i="33"/>
  <c r="O2982" i="33"/>
  <c r="O2986" i="33"/>
  <c r="O2990" i="33"/>
  <c r="O2994" i="33"/>
  <c r="O2998" i="33"/>
  <c r="O3002" i="33"/>
  <c r="O3006" i="33"/>
  <c r="O3010" i="33"/>
  <c r="O3014" i="33"/>
  <c r="O3018" i="33"/>
  <c r="O3022" i="33"/>
  <c r="O3026" i="33"/>
  <c r="O3030" i="33"/>
  <c r="O3034" i="33"/>
  <c r="P3039" i="33"/>
  <c r="O3041" i="33"/>
  <c r="P3042" i="33"/>
  <c r="O3044" i="33"/>
  <c r="O3049" i="33"/>
  <c r="P3050" i="33"/>
  <c r="O3052" i="33"/>
  <c r="P3055" i="33"/>
  <c r="P3063" i="33"/>
  <c r="P3071" i="33"/>
  <c r="O3081" i="33"/>
  <c r="P3090" i="33"/>
  <c r="P2643" i="33"/>
  <c r="O2699" i="33"/>
  <c r="P2740" i="33"/>
  <c r="P2772" i="33"/>
  <c r="P2820" i="33"/>
  <c r="O2844" i="33"/>
  <c r="O2851" i="33"/>
  <c r="O2860" i="33"/>
  <c r="O2867" i="33"/>
  <c r="O2876" i="33"/>
  <c r="P2882" i="33"/>
  <c r="P2886" i="33"/>
  <c r="P2890" i="33"/>
  <c r="P2910" i="33"/>
  <c r="P2914" i="33"/>
  <c r="P2942" i="33"/>
  <c r="P2950" i="33"/>
  <c r="P2962" i="33"/>
  <c r="P2990" i="33"/>
  <c r="P3002" i="33"/>
  <c r="P3006" i="33"/>
  <c r="P3010" i="33"/>
  <c r="P3014" i="33"/>
  <c r="P3034" i="33"/>
  <c r="O3054" i="33"/>
  <c r="O3062" i="33"/>
  <c r="O3070" i="33"/>
  <c r="P3081" i="33"/>
  <c r="O3086" i="33"/>
  <c r="P2374" i="33"/>
  <c r="O767" i="33"/>
  <c r="P768" i="33"/>
  <c r="O774" i="33"/>
  <c r="P775" i="33"/>
  <c r="O778" i="33"/>
  <c r="P779" i="33"/>
  <c r="O782" i="33"/>
  <c r="P783" i="33"/>
  <c r="O786" i="33"/>
  <c r="P787" i="33"/>
  <c r="O766" i="33"/>
  <c r="P767" i="33"/>
  <c r="O773" i="33"/>
  <c r="P774" i="33"/>
  <c r="O777" i="33"/>
  <c r="P778" i="33"/>
  <c r="O781" i="33"/>
  <c r="P782" i="33"/>
  <c r="O785" i="33"/>
  <c r="P786" i="33"/>
  <c r="O789" i="33"/>
  <c r="O765" i="33"/>
  <c r="P766" i="33"/>
  <c r="O772" i="33"/>
  <c r="P773" i="33"/>
  <c r="O776" i="33"/>
  <c r="P777" i="33"/>
  <c r="O780" i="33"/>
  <c r="P781" i="33"/>
  <c r="O784" i="33"/>
  <c r="P785" i="33"/>
  <c r="O788" i="33"/>
  <c r="P789" i="33"/>
  <c r="P765" i="33"/>
  <c r="O768" i="33"/>
  <c r="P772" i="33"/>
  <c r="O775" i="33"/>
  <c r="P776" i="33"/>
  <c r="O779" i="33"/>
  <c r="P780" i="33"/>
  <c r="O783" i="33"/>
  <c r="P784" i="33"/>
  <c r="O787" i="33"/>
  <c r="P788"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3" i="33"/>
  <c r="P954" i="33"/>
  <c r="P956" i="33"/>
  <c r="O959" i="33"/>
  <c r="P960" i="33"/>
  <c r="O963" i="33"/>
  <c r="P964" i="33"/>
  <c r="O967" i="33"/>
  <c r="P968" i="33"/>
  <c r="O971" i="33"/>
  <c r="P972" i="33"/>
  <c r="O975" i="33"/>
  <c r="P976" i="33"/>
  <c r="O979"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P1109" i="33"/>
  <c r="O1112"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O952" i="33"/>
  <c r="P953" i="33"/>
  <c r="O958" i="33"/>
  <c r="P959" i="33"/>
  <c r="O962" i="33"/>
  <c r="P963" i="33"/>
  <c r="O966" i="33"/>
  <c r="P967" i="33"/>
  <c r="O970" i="33"/>
  <c r="P971" i="33"/>
  <c r="O974" i="33"/>
  <c r="P975" i="33"/>
  <c r="O978" i="33"/>
  <c r="P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P1108" i="33"/>
  <c r="O1111" i="33"/>
  <c r="P1112"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1" i="33"/>
  <c r="P952" i="33"/>
  <c r="O955" i="33"/>
  <c r="O957" i="33"/>
  <c r="P958" i="33"/>
  <c r="O961" i="33"/>
  <c r="P962" i="33"/>
  <c r="O965" i="33"/>
  <c r="P966" i="33"/>
  <c r="O969" i="33"/>
  <c r="P970" i="33"/>
  <c r="O973" i="33"/>
  <c r="P974" i="33"/>
  <c r="O977" i="33"/>
  <c r="P978"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1110" i="33"/>
  <c r="P1111"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P951" i="33"/>
  <c r="O954" i="33"/>
  <c r="P955" i="33"/>
  <c r="O956" i="33"/>
  <c r="P957" i="33"/>
  <c r="O960" i="33"/>
  <c r="P961" i="33"/>
  <c r="O964" i="33"/>
  <c r="P965" i="33"/>
  <c r="O968" i="33"/>
  <c r="P969" i="33"/>
  <c r="O972" i="33"/>
  <c r="P973" i="33"/>
  <c r="O976" i="33"/>
  <c r="P977"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1109" i="33"/>
  <c r="P1110" i="33"/>
  <c r="O1113" i="33"/>
  <c r="O1115" i="33"/>
  <c r="P1116" i="33"/>
  <c r="O1119" i="33"/>
  <c r="P1120" i="33"/>
  <c r="O1123" i="33"/>
  <c r="P1124" i="33"/>
  <c r="O1127" i="33"/>
  <c r="P1128" i="33"/>
  <c r="O1131" i="33"/>
  <c r="P1132" i="33"/>
  <c r="O1135" i="33"/>
  <c r="P1136" i="33"/>
  <c r="O1139" i="33"/>
  <c r="P1140" i="33"/>
  <c r="O1143" i="33"/>
  <c r="P1144" i="33"/>
  <c r="O1147" i="33"/>
  <c r="P1148" i="33"/>
  <c r="O2287" i="33"/>
  <c r="P2288" i="33"/>
  <c r="O2291" i="33"/>
  <c r="P2292" i="33"/>
  <c r="O2295" i="33"/>
  <c r="P2296" i="33"/>
  <c r="O2299" i="33"/>
  <c r="P2300" i="33"/>
  <c r="O2303" i="33"/>
  <c r="P2304" i="33"/>
  <c r="O2307" i="33"/>
  <c r="P2308" i="33"/>
  <c r="O2311" i="33"/>
  <c r="P2312" i="33"/>
  <c r="O2315" i="33"/>
  <c r="O2317" i="33"/>
  <c r="P2318" i="33"/>
  <c r="O2321" i="33"/>
  <c r="P2322" i="33"/>
  <c r="O2325" i="33"/>
  <c r="P2326" i="33"/>
  <c r="O2330" i="33"/>
  <c r="P2331" i="33"/>
  <c r="O2334" i="33"/>
  <c r="P2335" i="33"/>
  <c r="O2338" i="33"/>
  <c r="P2339" i="33"/>
  <c r="O2342" i="33"/>
  <c r="P2343" i="33"/>
  <c r="O2346" i="33"/>
  <c r="P2347" i="33"/>
  <c r="O2350" i="33"/>
  <c r="P2351" i="33"/>
  <c r="O2354" i="33"/>
  <c r="P2355" i="33"/>
  <c r="O2358" i="33"/>
  <c r="P2359" i="33"/>
  <c r="O2362" i="33"/>
  <c r="P2363" i="33"/>
  <c r="O2366" i="33"/>
  <c r="P2367" i="33"/>
  <c r="O2378" i="33"/>
  <c r="O1114" i="33"/>
  <c r="P1115" i="33"/>
  <c r="O1118" i="33"/>
  <c r="P1119" i="33"/>
  <c r="O1122" i="33"/>
  <c r="P1123" i="33"/>
  <c r="O1126" i="33"/>
  <c r="P1127" i="33"/>
  <c r="O1130" i="33"/>
  <c r="P1131" i="33"/>
  <c r="O1134" i="33"/>
  <c r="P1135" i="33"/>
  <c r="O1138" i="33"/>
  <c r="P1139" i="33"/>
  <c r="O1142" i="33"/>
  <c r="P1143" i="33"/>
  <c r="O1146" i="33"/>
  <c r="P1147" i="33"/>
  <c r="O2286" i="33"/>
  <c r="P2287" i="33"/>
  <c r="O2290" i="33"/>
  <c r="P2291" i="33"/>
  <c r="O2294" i="33"/>
  <c r="P2295" i="33"/>
  <c r="O2298" i="33"/>
  <c r="P2299" i="33"/>
  <c r="O2302" i="33"/>
  <c r="P2303" i="33"/>
  <c r="O2306" i="33"/>
  <c r="P2307" i="33"/>
  <c r="O2310" i="33"/>
  <c r="P2311" i="33"/>
  <c r="O2314" i="33"/>
  <c r="P2315" i="33"/>
  <c r="O2316" i="33"/>
  <c r="P2317" i="33"/>
  <c r="O2320" i="33"/>
  <c r="P2321" i="33"/>
  <c r="O2324" i="33"/>
  <c r="P2325" i="33"/>
  <c r="O2328" i="33"/>
  <c r="O2329" i="33"/>
  <c r="P2330" i="33"/>
  <c r="O2333" i="33"/>
  <c r="P2334" i="33"/>
  <c r="O2337" i="33"/>
  <c r="P2338" i="33"/>
  <c r="O2341" i="33"/>
  <c r="P2342" i="33"/>
  <c r="O2345" i="33"/>
  <c r="P2346" i="33"/>
  <c r="O2349" i="33"/>
  <c r="P2350" i="33"/>
  <c r="O2353" i="33"/>
  <c r="P2354" i="33"/>
  <c r="O2357" i="33"/>
  <c r="P2358" i="33"/>
  <c r="O2361" i="33"/>
  <c r="P2362" i="33"/>
  <c r="O2365" i="33"/>
  <c r="P2366" i="33"/>
  <c r="P2378" i="33"/>
  <c r="P1114" i="33"/>
  <c r="O1117" i="33"/>
  <c r="P1118" i="33"/>
  <c r="O1121" i="33"/>
  <c r="P1122" i="33"/>
  <c r="O1125" i="33"/>
  <c r="P1126" i="33"/>
  <c r="O1129" i="33"/>
  <c r="P1130" i="33"/>
  <c r="O1133" i="33"/>
  <c r="P1134" i="33"/>
  <c r="O1137" i="33"/>
  <c r="P1138" i="33"/>
  <c r="O1141" i="33"/>
  <c r="P1142" i="33"/>
  <c r="O1145" i="33"/>
  <c r="P1146" i="33"/>
  <c r="O1149" i="33"/>
  <c r="P2286" i="33"/>
  <c r="O2289" i="33"/>
  <c r="P2290" i="33"/>
  <c r="O2293" i="33"/>
  <c r="P2294" i="33"/>
  <c r="O2297" i="33"/>
  <c r="P2298" i="33"/>
  <c r="O2301" i="33"/>
  <c r="P2302" i="33"/>
  <c r="O2305" i="33"/>
  <c r="P2306" i="33"/>
  <c r="O2309" i="33"/>
  <c r="P2310" i="33"/>
  <c r="O2313" i="33"/>
  <c r="P2314" i="33"/>
  <c r="P2316" i="33"/>
  <c r="O2319" i="33"/>
  <c r="P2320" i="33"/>
  <c r="O2323" i="33"/>
  <c r="P2324" i="33"/>
  <c r="O2327" i="33"/>
  <c r="P2328" i="33"/>
  <c r="P2329" i="33"/>
  <c r="O2332" i="33"/>
  <c r="P2333" i="33"/>
  <c r="O2336" i="33"/>
  <c r="P2337" i="33"/>
  <c r="O2340" i="33"/>
  <c r="P2341" i="33"/>
  <c r="O2344" i="33"/>
  <c r="P2345" i="33"/>
  <c r="O2348" i="33"/>
  <c r="P2349" i="33"/>
  <c r="O2352" i="33"/>
  <c r="P2353" i="33"/>
  <c r="O2356" i="33"/>
  <c r="P2357" i="33"/>
  <c r="O2360" i="33"/>
  <c r="P2361" i="33"/>
  <c r="O2364" i="33"/>
  <c r="P2365" i="33"/>
  <c r="O2368" i="33"/>
  <c r="P1113" i="33"/>
  <c r="O1116" i="33"/>
  <c r="P1117" i="33"/>
  <c r="O1120" i="33"/>
  <c r="P1121" i="33"/>
  <c r="O1124" i="33"/>
  <c r="P1125" i="33"/>
  <c r="O1128" i="33"/>
  <c r="P1129" i="33"/>
  <c r="O1132" i="33"/>
  <c r="P1133" i="33"/>
  <c r="O1136" i="33"/>
  <c r="P1137" i="33"/>
  <c r="O1140" i="33"/>
  <c r="P1141" i="33"/>
  <c r="O1144" i="33"/>
  <c r="P1145" i="33"/>
  <c r="O1148" i="33"/>
  <c r="P1149" i="33"/>
  <c r="O2288" i="33"/>
  <c r="P2289" i="33"/>
  <c r="O2292" i="33"/>
  <c r="P2293" i="33"/>
  <c r="O2296" i="33"/>
  <c r="P2297" i="33"/>
  <c r="O2300" i="33"/>
  <c r="P2301" i="33"/>
  <c r="O2304" i="33"/>
  <c r="P2305" i="33"/>
  <c r="O2308" i="33"/>
  <c r="P2309" i="33"/>
  <c r="O2312" i="33"/>
  <c r="P2313" i="33"/>
  <c r="O2318" i="33"/>
  <c r="P2319" i="33"/>
  <c r="O2322" i="33"/>
  <c r="P2323" i="33"/>
  <c r="O2326" i="33"/>
  <c r="P2327" i="33"/>
  <c r="O2331" i="33"/>
  <c r="P2332" i="33"/>
  <c r="O2335" i="33"/>
  <c r="P2336" i="33"/>
  <c r="O2339" i="33"/>
  <c r="P2340" i="33"/>
  <c r="O2343" i="33"/>
  <c r="P2344" i="33"/>
  <c r="O2347" i="33"/>
  <c r="P2348" i="33"/>
  <c r="O2351" i="33"/>
  <c r="P2352" i="33"/>
  <c r="O2355" i="33"/>
  <c r="P2356" i="33"/>
  <c r="O2359" i="33"/>
  <c r="P2360" i="33"/>
  <c r="O2363" i="33"/>
  <c r="P2364" i="33"/>
  <c r="O2367" i="33"/>
  <c r="P2368" i="33"/>
  <c r="K184" i="47"/>
  <c r="K188" i="47"/>
  <c r="K192" i="47"/>
  <c r="K196" i="47"/>
  <c r="K200" i="47"/>
  <c r="K204" i="47"/>
  <c r="K185" i="47"/>
  <c r="K189" i="47"/>
  <c r="K193" i="47"/>
  <c r="K197" i="47"/>
  <c r="K201" i="47"/>
  <c r="K205" i="47"/>
  <c r="K186" i="47"/>
  <c r="K190" i="47"/>
  <c r="K194" i="47"/>
  <c r="K198" i="47"/>
  <c r="K202" i="47"/>
  <c r="K206" i="47"/>
  <c r="K187" i="47"/>
  <c r="K191" i="47"/>
  <c r="K195" i="47"/>
  <c r="K199" i="47"/>
  <c r="K203" i="47"/>
  <c r="K207" i="47"/>
  <c r="K121" i="47"/>
  <c r="K125" i="47"/>
  <c r="K129" i="47"/>
  <c r="K133" i="47"/>
  <c r="K137" i="47"/>
  <c r="K141" i="47"/>
  <c r="K145" i="47"/>
  <c r="K149" i="47"/>
  <c r="K153" i="47"/>
  <c r="K157" i="47"/>
  <c r="K161" i="47"/>
  <c r="K165" i="47"/>
  <c r="K169" i="47"/>
  <c r="K173" i="47"/>
  <c r="K177" i="47"/>
  <c r="K118" i="47"/>
  <c r="K122" i="47"/>
  <c r="K126" i="47"/>
  <c r="K130" i="47"/>
  <c r="K134" i="47"/>
  <c r="K138" i="47"/>
  <c r="K142" i="47"/>
  <c r="K146" i="47"/>
  <c r="K150" i="47"/>
  <c r="K154" i="47"/>
  <c r="K158" i="47"/>
  <c r="K162" i="47"/>
  <c r="K166" i="47"/>
  <c r="K170" i="47"/>
  <c r="K174" i="47"/>
  <c r="K178" i="47"/>
  <c r="K182" i="47"/>
  <c r="K119" i="47"/>
  <c r="K123" i="47"/>
  <c r="K127" i="47"/>
  <c r="K131" i="47"/>
  <c r="K135" i="47"/>
  <c r="K139" i="47"/>
  <c r="K143" i="47"/>
  <c r="K147" i="47"/>
  <c r="K151" i="47"/>
  <c r="K155" i="47"/>
  <c r="K159" i="47"/>
  <c r="K163" i="47"/>
  <c r="K167" i="47"/>
  <c r="K171" i="47"/>
  <c r="K175" i="47"/>
  <c r="K179" i="47"/>
  <c r="K183" i="47"/>
  <c r="K120" i="47"/>
  <c r="K124" i="47"/>
  <c r="K128" i="47"/>
  <c r="K132" i="47"/>
  <c r="K136" i="47"/>
  <c r="K140" i="47"/>
  <c r="K144" i="47"/>
  <c r="K148" i="47"/>
  <c r="K152" i="47"/>
  <c r="K156" i="47"/>
  <c r="K160" i="47"/>
  <c r="K164" i="47"/>
  <c r="K168" i="47"/>
  <c r="K172" i="47"/>
  <c r="K176" i="47"/>
  <c r="K180" i="47"/>
  <c r="K181" i="47"/>
  <c r="K54" i="47"/>
  <c r="K58" i="47"/>
  <c r="K62" i="47"/>
  <c r="K66" i="47"/>
  <c r="K70" i="47"/>
  <c r="K74" i="47"/>
  <c r="K78" i="47"/>
  <c r="K82" i="47"/>
  <c r="K86" i="47"/>
  <c r="K90" i="47"/>
  <c r="K95" i="47"/>
  <c r="K99" i="47"/>
  <c r="K103" i="47"/>
  <c r="K107" i="47"/>
  <c r="K111" i="47"/>
  <c r="K115" i="47"/>
  <c r="K55" i="47"/>
  <c r="K59" i="47"/>
  <c r="K63" i="47"/>
  <c r="K67" i="47"/>
  <c r="K71" i="47"/>
  <c r="K75" i="47"/>
  <c r="K79" i="47"/>
  <c r="K83" i="47"/>
  <c r="K87" i="47"/>
  <c r="K92" i="47"/>
  <c r="K96" i="47"/>
  <c r="K100" i="47"/>
  <c r="K104" i="47"/>
  <c r="K108" i="47"/>
  <c r="K112" i="47"/>
  <c r="K116" i="47"/>
  <c r="K56" i="47"/>
  <c r="K60" i="47"/>
  <c r="K64" i="47"/>
  <c r="K68" i="47"/>
  <c r="K72" i="47"/>
  <c r="K76" i="47"/>
  <c r="K80" i="47"/>
  <c r="K84" i="47"/>
  <c r="K88" i="47"/>
  <c r="K93" i="47"/>
  <c r="K97" i="47"/>
  <c r="K101" i="47"/>
  <c r="K105" i="47"/>
  <c r="K109" i="47"/>
  <c r="K113" i="47"/>
  <c r="K117" i="47"/>
  <c r="K53" i="47"/>
  <c r="K57" i="47"/>
  <c r="K61" i="47"/>
  <c r="K65" i="47"/>
  <c r="K69" i="47"/>
  <c r="K73" i="47"/>
  <c r="K77" i="47"/>
  <c r="K81" i="47"/>
  <c r="K85" i="47"/>
  <c r="K89" i="47"/>
  <c r="K94" i="47"/>
  <c r="K98" i="47"/>
  <c r="K102" i="47"/>
  <c r="K106" i="47"/>
  <c r="K110" i="47"/>
  <c r="K114" i="47"/>
  <c r="O3601" i="33"/>
  <c r="P3602" i="33"/>
  <c r="O3605" i="33"/>
  <c r="P3606" i="33"/>
  <c r="O3609" i="33"/>
  <c r="P3610" i="33"/>
  <c r="O3613" i="33"/>
  <c r="P3614" i="33"/>
  <c r="O3617" i="33"/>
  <c r="P3618" i="33"/>
  <c r="O3621" i="33"/>
  <c r="P3622" i="33"/>
  <c r="O3625" i="33"/>
  <c r="P3626" i="33"/>
  <c r="O3629" i="33"/>
  <c r="P3630" i="33"/>
  <c r="O3633" i="33"/>
  <c r="P3634" i="33"/>
  <c r="O3637" i="33"/>
  <c r="P3638" i="33"/>
  <c r="O3641" i="33"/>
  <c r="P3642" i="33"/>
  <c r="O3645" i="33"/>
  <c r="P3646" i="33"/>
  <c r="O3649" i="33"/>
  <c r="P3650" i="33"/>
  <c r="O3653" i="33"/>
  <c r="P3654" i="33"/>
  <c r="O3657" i="33"/>
  <c r="P3658" i="33"/>
  <c r="O3661" i="33"/>
  <c r="P3662" i="33"/>
  <c r="O3665" i="33"/>
  <c r="P3666" i="33"/>
  <c r="O3669" i="33"/>
  <c r="P3670" i="33"/>
  <c r="O3673" i="33"/>
  <c r="P3674" i="33"/>
  <c r="O3677" i="33"/>
  <c r="P3678" i="33"/>
  <c r="O3681" i="33"/>
  <c r="P3682" i="33"/>
  <c r="O3685" i="33"/>
  <c r="P3686" i="33"/>
  <c r="O3689" i="33"/>
  <c r="P3690" i="33"/>
  <c r="O3693" i="33"/>
  <c r="P3694" i="33"/>
  <c r="O3697" i="33"/>
  <c r="P3698" i="33"/>
  <c r="O3701" i="33"/>
  <c r="P3702" i="33"/>
  <c r="O3705" i="33"/>
  <c r="P3706" i="33"/>
  <c r="O3709" i="33"/>
  <c r="P3710" i="33"/>
  <c r="O3713" i="33"/>
  <c r="P3714" i="33"/>
  <c r="O3717" i="33"/>
  <c r="P3718" i="33"/>
  <c r="O3721" i="33"/>
  <c r="P3722" i="33"/>
  <c r="O3725" i="33"/>
  <c r="P3726" i="33"/>
  <c r="O3729" i="33"/>
  <c r="P3730" i="33"/>
  <c r="O3733" i="33"/>
  <c r="P3734" i="33"/>
  <c r="O3737" i="33"/>
  <c r="P3738" i="33"/>
  <c r="O3741" i="33"/>
  <c r="P3742" i="33"/>
  <c r="O3745" i="33"/>
  <c r="P3746" i="33"/>
  <c r="O3749" i="33"/>
  <c r="P3750" i="33"/>
  <c r="O3753" i="33"/>
  <c r="P3754" i="33"/>
  <c r="O3757" i="33"/>
  <c r="P3758" i="33"/>
  <c r="O3761" i="33"/>
  <c r="P3762" i="33"/>
  <c r="O3765" i="33"/>
  <c r="P3766" i="33"/>
  <c r="O3769" i="33"/>
  <c r="P3770" i="33"/>
  <c r="O3773" i="33"/>
  <c r="P3774" i="33"/>
  <c r="O3777" i="33"/>
  <c r="P3778" i="33"/>
  <c r="O3781" i="33"/>
  <c r="P3782" i="33"/>
  <c r="O3785" i="33"/>
  <c r="P3786" i="33"/>
  <c r="O3789" i="33"/>
  <c r="P3790" i="33"/>
  <c r="O3793" i="33"/>
  <c r="P3794" i="33"/>
  <c r="O3797" i="33"/>
  <c r="P3798" i="33"/>
  <c r="O3801" i="33"/>
  <c r="P3802" i="33"/>
  <c r="O3805" i="33"/>
  <c r="P3806" i="33"/>
  <c r="O3809" i="33"/>
  <c r="P3810" i="33"/>
  <c r="O3813" i="33"/>
  <c r="P3814" i="33"/>
  <c r="O3817" i="33"/>
  <c r="P3818" i="33"/>
  <c r="O3821" i="33"/>
  <c r="P3822" i="33"/>
  <c r="O3825" i="33"/>
  <c r="P3826" i="33"/>
  <c r="O3829" i="33"/>
  <c r="P3830" i="33"/>
  <c r="O3833" i="33"/>
  <c r="P3834" i="33"/>
  <c r="O3837" i="33"/>
  <c r="P3838" i="33"/>
  <c r="O3841" i="33"/>
  <c r="P3842" i="33"/>
  <c r="O3845" i="33"/>
  <c r="P3846" i="33"/>
  <c r="O3849" i="33"/>
  <c r="P3850" i="33"/>
  <c r="O3853" i="33"/>
  <c r="P3854" i="33"/>
  <c r="O3857" i="33"/>
  <c r="P3858" i="33"/>
  <c r="O3861" i="33"/>
  <c r="P3862" i="33"/>
  <c r="O3865" i="33"/>
  <c r="P3866" i="33"/>
  <c r="O3600" i="33"/>
  <c r="P3601" i="33"/>
  <c r="O3604" i="33"/>
  <c r="P3605" i="33"/>
  <c r="O3608" i="33"/>
  <c r="P3609" i="33"/>
  <c r="O3612" i="33"/>
  <c r="P3613" i="33"/>
  <c r="O3616" i="33"/>
  <c r="P3617" i="33"/>
  <c r="O3620" i="33"/>
  <c r="P3621" i="33"/>
  <c r="O3624" i="33"/>
  <c r="P3625" i="33"/>
  <c r="O3628" i="33"/>
  <c r="P3629" i="33"/>
  <c r="O3632" i="33"/>
  <c r="P3633" i="33"/>
  <c r="O3636" i="33"/>
  <c r="P3637" i="33"/>
  <c r="O3640" i="33"/>
  <c r="P3641" i="33"/>
  <c r="O3644" i="33"/>
  <c r="P3645" i="33"/>
  <c r="O3648" i="33"/>
  <c r="P3649" i="33"/>
  <c r="O3652" i="33"/>
  <c r="P3653" i="33"/>
  <c r="O3656" i="33"/>
  <c r="P3657" i="33"/>
  <c r="O3660" i="33"/>
  <c r="P3661" i="33"/>
  <c r="O3664" i="33"/>
  <c r="P3665" i="33"/>
  <c r="O3668" i="33"/>
  <c r="P3669" i="33"/>
  <c r="O3672" i="33"/>
  <c r="P3673" i="33"/>
  <c r="O3676" i="33"/>
  <c r="P3677" i="33"/>
  <c r="O3680" i="33"/>
  <c r="P3681" i="33"/>
  <c r="O3684" i="33"/>
  <c r="P3685" i="33"/>
  <c r="O3688" i="33"/>
  <c r="P3689" i="33"/>
  <c r="O3692" i="33"/>
  <c r="P3693" i="33"/>
  <c r="O3696" i="33"/>
  <c r="P3697" i="33"/>
  <c r="O3700" i="33"/>
  <c r="P3701" i="33"/>
  <c r="O3704" i="33"/>
  <c r="P3705" i="33"/>
  <c r="O3708" i="33"/>
  <c r="P3709" i="33"/>
  <c r="O3712" i="33"/>
  <c r="P3713" i="33"/>
  <c r="O3716" i="33"/>
  <c r="P3717" i="33"/>
  <c r="O3720" i="33"/>
  <c r="P3721" i="33"/>
  <c r="O3724" i="33"/>
  <c r="P3725" i="33"/>
  <c r="O3728" i="33"/>
  <c r="P3729" i="33"/>
  <c r="O3732" i="33"/>
  <c r="P3733" i="33"/>
  <c r="O3736" i="33"/>
  <c r="P3737" i="33"/>
  <c r="O3740" i="33"/>
  <c r="P3741" i="33"/>
  <c r="O3744" i="33"/>
  <c r="P3745" i="33"/>
  <c r="O3748" i="33"/>
  <c r="P3749" i="33"/>
  <c r="O3752" i="33"/>
  <c r="P3753" i="33"/>
  <c r="O3756" i="33"/>
  <c r="P3757" i="33"/>
  <c r="O3760" i="33"/>
  <c r="P3761" i="33"/>
  <c r="O3764" i="33"/>
  <c r="P3765" i="33"/>
  <c r="O3768" i="33"/>
  <c r="P3769" i="33"/>
  <c r="O3772" i="33"/>
  <c r="P3773" i="33"/>
  <c r="O3776" i="33"/>
  <c r="P3777" i="33"/>
  <c r="O3780" i="33"/>
  <c r="P3781" i="33"/>
  <c r="O3784" i="33"/>
  <c r="P3785" i="33"/>
  <c r="O3788" i="33"/>
  <c r="P3789" i="33"/>
  <c r="O3792" i="33"/>
  <c r="P3793" i="33"/>
  <c r="O3796" i="33"/>
  <c r="P3797" i="33"/>
  <c r="O3800" i="33"/>
  <c r="P3801" i="33"/>
  <c r="O3804" i="33"/>
  <c r="P3805" i="33"/>
  <c r="O3808" i="33"/>
  <c r="P3809" i="33"/>
  <c r="O3812" i="33"/>
  <c r="P3813" i="33"/>
  <c r="O3816" i="33"/>
  <c r="P3817" i="33"/>
  <c r="O3820" i="33"/>
  <c r="P3821" i="33"/>
  <c r="O3824" i="33"/>
  <c r="P3825" i="33"/>
  <c r="O3828" i="33"/>
  <c r="P3829" i="33"/>
  <c r="O3832" i="33"/>
  <c r="P3833" i="33"/>
  <c r="O3836" i="33"/>
  <c r="P3837" i="33"/>
  <c r="O3840" i="33"/>
  <c r="P3841" i="33"/>
  <c r="O3844" i="33"/>
  <c r="P3845" i="33"/>
  <c r="O3848" i="33"/>
  <c r="P3849" i="33"/>
  <c r="O3852" i="33"/>
  <c r="P3853" i="33"/>
  <c r="O3856" i="33"/>
  <c r="P3857" i="33"/>
  <c r="O3860" i="33"/>
  <c r="P3861" i="33"/>
  <c r="O3864" i="33"/>
  <c r="P3865" i="33"/>
  <c r="P3600" i="33"/>
  <c r="P3604" i="33"/>
  <c r="P3608" i="33"/>
  <c r="P3612" i="33"/>
  <c r="P3616" i="33"/>
  <c r="P3620" i="33"/>
  <c r="P3624" i="33"/>
  <c r="P3628" i="33"/>
  <c r="P3632" i="33"/>
  <c r="P3636" i="33"/>
  <c r="P3640" i="33"/>
  <c r="P3644" i="33"/>
  <c r="P3648" i="33"/>
  <c r="P3652" i="33"/>
  <c r="P3656" i="33"/>
  <c r="P3660" i="33"/>
  <c r="P3664" i="33"/>
  <c r="P3668" i="33"/>
  <c r="P3672" i="33"/>
  <c r="P3676" i="33"/>
  <c r="P3680" i="33"/>
  <c r="P3684" i="33"/>
  <c r="P3688" i="33"/>
  <c r="P3692" i="33"/>
  <c r="P3696" i="33"/>
  <c r="P3700" i="33"/>
  <c r="P3704" i="33"/>
  <c r="P3708" i="33"/>
  <c r="P3712" i="33"/>
  <c r="P3716" i="33"/>
  <c r="P3720" i="33"/>
  <c r="P3724" i="33"/>
  <c r="P3728" i="33"/>
  <c r="P3732" i="33"/>
  <c r="P3736" i="33"/>
  <c r="P3740" i="33"/>
  <c r="P3744" i="33"/>
  <c r="P3748" i="33"/>
  <c r="P3752" i="33"/>
  <c r="P3756" i="33"/>
  <c r="P3760" i="33"/>
  <c r="P3764" i="33"/>
  <c r="P3768" i="33"/>
  <c r="P3772" i="33"/>
  <c r="P3776" i="33"/>
  <c r="P3780" i="33"/>
  <c r="P3784" i="33"/>
  <c r="P3788" i="33"/>
  <c r="P3792" i="33"/>
  <c r="P3796" i="33"/>
  <c r="P3800" i="33"/>
  <c r="P3804" i="33"/>
  <c r="P3808" i="33"/>
  <c r="P3812" i="33"/>
  <c r="P3816" i="33"/>
  <c r="P3820" i="33"/>
  <c r="P3824" i="33"/>
  <c r="P3828" i="33"/>
  <c r="P3832" i="33"/>
  <c r="P3836" i="33"/>
  <c r="P3840" i="33"/>
  <c r="P3844" i="33"/>
  <c r="P3848" i="33"/>
  <c r="P3852" i="33"/>
  <c r="P3856" i="33"/>
  <c r="P3860" i="33"/>
  <c r="P3864" i="33"/>
  <c r="O3868" i="33"/>
  <c r="P3869" i="33"/>
  <c r="O3872" i="33"/>
  <c r="P3873" i="33"/>
  <c r="O3876" i="33"/>
  <c r="P3877" i="33"/>
  <c r="O3880" i="33"/>
  <c r="P3881" i="33"/>
  <c r="O3884" i="33"/>
  <c r="P3885" i="33"/>
  <c r="O3606" i="33"/>
  <c r="O3614" i="33"/>
  <c r="O3626" i="33"/>
  <c r="O3642" i="33"/>
  <c r="O3654" i="33"/>
  <c r="O3666" i="33"/>
  <c r="O3670" i="33"/>
  <c r="O3686" i="33"/>
  <c r="O3694" i="33"/>
  <c r="O3710" i="33"/>
  <c r="O3722" i="33"/>
  <c r="O3730" i="33"/>
  <c r="O3742" i="33"/>
  <c r="O3750" i="33"/>
  <c r="O3758" i="33"/>
  <c r="O3770" i="33"/>
  <c r="O3786" i="33"/>
  <c r="O3794" i="33"/>
  <c r="O3810" i="33"/>
  <c r="O3818" i="33"/>
  <c r="O3830" i="33"/>
  <c r="O3846" i="33"/>
  <c r="O3850" i="33"/>
  <c r="O3862" i="33"/>
  <c r="O3869" i="33"/>
  <c r="O3877" i="33"/>
  <c r="O3881" i="33"/>
  <c r="O3599" i="33"/>
  <c r="O3603" i="33"/>
  <c r="O3607" i="33"/>
  <c r="O3611" i="33"/>
  <c r="O3615" i="33"/>
  <c r="O3619" i="33"/>
  <c r="O3623" i="33"/>
  <c r="O3627" i="33"/>
  <c r="O3631" i="33"/>
  <c r="O3635" i="33"/>
  <c r="O3639" i="33"/>
  <c r="O3643" i="33"/>
  <c r="O3647" i="33"/>
  <c r="O3651" i="33"/>
  <c r="O3655" i="33"/>
  <c r="O3659" i="33"/>
  <c r="O3663" i="33"/>
  <c r="O3667" i="33"/>
  <c r="O3671" i="33"/>
  <c r="O3675" i="33"/>
  <c r="O3679" i="33"/>
  <c r="O3683" i="33"/>
  <c r="O3687" i="33"/>
  <c r="O3691" i="33"/>
  <c r="O3695" i="33"/>
  <c r="O3699" i="33"/>
  <c r="O3703" i="33"/>
  <c r="O3707" i="33"/>
  <c r="O3711" i="33"/>
  <c r="O3715" i="33"/>
  <c r="O3719" i="33"/>
  <c r="O3723" i="33"/>
  <c r="O3727" i="33"/>
  <c r="O3731" i="33"/>
  <c r="O3735" i="33"/>
  <c r="O3739" i="33"/>
  <c r="O3743" i="33"/>
  <c r="O3747" i="33"/>
  <c r="O3751" i="33"/>
  <c r="O3755" i="33"/>
  <c r="O3759" i="33"/>
  <c r="O3763" i="33"/>
  <c r="O3767" i="33"/>
  <c r="O3771" i="33"/>
  <c r="O3775" i="33"/>
  <c r="O3779" i="33"/>
  <c r="O3783" i="33"/>
  <c r="O3787" i="33"/>
  <c r="O3791" i="33"/>
  <c r="O3795" i="33"/>
  <c r="O3799" i="33"/>
  <c r="O3803" i="33"/>
  <c r="O3807" i="33"/>
  <c r="O3811" i="33"/>
  <c r="O3815" i="33"/>
  <c r="O3819" i="33"/>
  <c r="O3823" i="33"/>
  <c r="O3827" i="33"/>
  <c r="O3831" i="33"/>
  <c r="O3835" i="33"/>
  <c r="O3839" i="33"/>
  <c r="O3843" i="33"/>
  <c r="O3847" i="33"/>
  <c r="O3851" i="33"/>
  <c r="O3855" i="33"/>
  <c r="O3859" i="33"/>
  <c r="O3863" i="33"/>
  <c r="O3867" i="33"/>
  <c r="P3868" i="33"/>
  <c r="O3871" i="33"/>
  <c r="P3872" i="33"/>
  <c r="O3875" i="33"/>
  <c r="P3876" i="33"/>
  <c r="O3879" i="33"/>
  <c r="P3880" i="33"/>
  <c r="O3883" i="33"/>
  <c r="P3884" i="33"/>
  <c r="O3610" i="33"/>
  <c r="O3622" i="33"/>
  <c r="O3634" i="33"/>
  <c r="O3650" i="33"/>
  <c r="O3662" i="33"/>
  <c r="O3674" i="33"/>
  <c r="O3690" i="33"/>
  <c r="O3702" i="33"/>
  <c r="O3718" i="33"/>
  <c r="O3734" i="33"/>
  <c r="O3746" i="33"/>
  <c r="O3766" i="33"/>
  <c r="O3778" i="33"/>
  <c r="O3790" i="33"/>
  <c r="O3802" i="33"/>
  <c r="O3814" i="33"/>
  <c r="O3826" i="33"/>
  <c r="O3838" i="33"/>
  <c r="O3858" i="33"/>
  <c r="P3874" i="33"/>
  <c r="P3878" i="33"/>
  <c r="P3882" i="33"/>
  <c r="P3599" i="33"/>
  <c r="P3603" i="33"/>
  <c r="P3607" i="33"/>
  <c r="P3611" i="33"/>
  <c r="P3615" i="33"/>
  <c r="P3619" i="33"/>
  <c r="P3623" i="33"/>
  <c r="P3627" i="33"/>
  <c r="P3631" i="33"/>
  <c r="P3635" i="33"/>
  <c r="P3639" i="33"/>
  <c r="P3643" i="33"/>
  <c r="P3647" i="33"/>
  <c r="P3651" i="33"/>
  <c r="P3655" i="33"/>
  <c r="P3659" i="33"/>
  <c r="P3663" i="33"/>
  <c r="P3667" i="33"/>
  <c r="P3671" i="33"/>
  <c r="P3675" i="33"/>
  <c r="P3679" i="33"/>
  <c r="P3683" i="33"/>
  <c r="P3687" i="33"/>
  <c r="P3691" i="33"/>
  <c r="P3695" i="33"/>
  <c r="P3699" i="33"/>
  <c r="P3703" i="33"/>
  <c r="P3707" i="33"/>
  <c r="P3711" i="33"/>
  <c r="P3715" i="33"/>
  <c r="P3719" i="33"/>
  <c r="P3723" i="33"/>
  <c r="P3727" i="33"/>
  <c r="P3731" i="33"/>
  <c r="P3735" i="33"/>
  <c r="P3739" i="33"/>
  <c r="P3743" i="33"/>
  <c r="P3747" i="33"/>
  <c r="P3751" i="33"/>
  <c r="P3755" i="33"/>
  <c r="P3759" i="33"/>
  <c r="P3763" i="33"/>
  <c r="P3767" i="33"/>
  <c r="P3771" i="33"/>
  <c r="P3775" i="33"/>
  <c r="P3779" i="33"/>
  <c r="P3783" i="33"/>
  <c r="P3787" i="33"/>
  <c r="P3791" i="33"/>
  <c r="P3795" i="33"/>
  <c r="P3799" i="33"/>
  <c r="P3803" i="33"/>
  <c r="P3807" i="33"/>
  <c r="P3811" i="33"/>
  <c r="P3815" i="33"/>
  <c r="P3819" i="33"/>
  <c r="P3823" i="33"/>
  <c r="P3827" i="33"/>
  <c r="P3831" i="33"/>
  <c r="P3835" i="33"/>
  <c r="P3839" i="33"/>
  <c r="P3843" i="33"/>
  <c r="P3847" i="33"/>
  <c r="P3851" i="33"/>
  <c r="P3855" i="33"/>
  <c r="P3859" i="33"/>
  <c r="P3863" i="33"/>
  <c r="P3867" i="33"/>
  <c r="O3870" i="33"/>
  <c r="P3871" i="33"/>
  <c r="O3874" i="33"/>
  <c r="P3875" i="33"/>
  <c r="O3878" i="33"/>
  <c r="P3879" i="33"/>
  <c r="O3882" i="33"/>
  <c r="P3883" i="33"/>
  <c r="O3602" i="33"/>
  <c r="O3618" i="33"/>
  <c r="O3630" i="33"/>
  <c r="O3638" i="33"/>
  <c r="O3646" i="33"/>
  <c r="O3658" i="33"/>
  <c r="O3678" i="33"/>
  <c r="O3682" i="33"/>
  <c r="O3698" i="33"/>
  <c r="O3706" i="33"/>
  <c r="O3714" i="33"/>
  <c r="O3726" i="33"/>
  <c r="O3738" i="33"/>
  <c r="O3754" i="33"/>
  <c r="O3762" i="33"/>
  <c r="O3774" i="33"/>
  <c r="O3782" i="33"/>
  <c r="O3798" i="33"/>
  <c r="O3806" i="33"/>
  <c r="O3822" i="33"/>
  <c r="O3834" i="33"/>
  <c r="O3842" i="33"/>
  <c r="O3854" i="33"/>
  <c r="O3866" i="33"/>
  <c r="P3870" i="33"/>
  <c r="O3873" i="33"/>
  <c r="O3885" i="33"/>
  <c r="J87" i="44"/>
  <c r="J83" i="44"/>
  <c r="J79" i="44"/>
  <c r="J75" i="44"/>
  <c r="J88" i="44"/>
  <c r="J84" i="44"/>
  <c r="J80" i="44"/>
  <c r="J76" i="44"/>
  <c r="J90" i="44"/>
  <c r="J86" i="44"/>
  <c r="J82" i="44"/>
  <c r="J78" i="44"/>
  <c r="J74" i="44"/>
  <c r="J89" i="44"/>
  <c r="J85" i="44"/>
  <c r="J81" i="44"/>
  <c r="J77" i="44"/>
  <c r="J5" i="44"/>
  <c r="P1" i="55" l="1"/>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4" i="55"/>
  <c r="A1" i="55"/>
  <c r="N18" i="21"/>
  <c r="M18" i="21"/>
  <c r="L18" i="21"/>
  <c r="K18" i="21"/>
  <c r="J18" i="21"/>
  <c r="I18" i="21"/>
  <c r="H18" i="21"/>
  <c r="G18" i="21"/>
  <c r="F18" i="21"/>
  <c r="N4" i="21"/>
  <c r="M4" i="21"/>
  <c r="L4" i="21"/>
  <c r="K4" i="21"/>
  <c r="J4" i="21"/>
  <c r="I4" i="21"/>
  <c r="H4" i="21"/>
  <c r="G4" i="21"/>
  <c r="F4" i="21"/>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O2735" i="55" l="1"/>
  <c r="P2735" i="55"/>
  <c r="O2738" i="55"/>
  <c r="P2739" i="55"/>
  <c r="O2742" i="55"/>
  <c r="P2743" i="55"/>
  <c r="O2746" i="55"/>
  <c r="P2747" i="55"/>
  <c r="O2750" i="55"/>
  <c r="P2751" i="55"/>
  <c r="O2754" i="55"/>
  <c r="P2755" i="55"/>
  <c r="O2758" i="55"/>
  <c r="P2759" i="55"/>
  <c r="O2762" i="55"/>
  <c r="P2763" i="55"/>
  <c r="O2766" i="55"/>
  <c r="P2767" i="55"/>
  <c r="O2770" i="55"/>
  <c r="P2771" i="55"/>
  <c r="O2774" i="55"/>
  <c r="P2775" i="55"/>
  <c r="O2778" i="55"/>
  <c r="P2779" i="55"/>
  <c r="O2782" i="55"/>
  <c r="P2783" i="55"/>
  <c r="O2786" i="55"/>
  <c r="P2787" i="55"/>
  <c r="O2790" i="55"/>
  <c r="P2791" i="55"/>
  <c r="O2794" i="55"/>
  <c r="P2795" i="55"/>
  <c r="O2798" i="55"/>
  <c r="P2799" i="55"/>
  <c r="O2802" i="55"/>
  <c r="P2803" i="55"/>
  <c r="O2806" i="55"/>
  <c r="P2807" i="55"/>
  <c r="O2810" i="55"/>
  <c r="P2811" i="55"/>
  <c r="O2814" i="55"/>
  <c r="P2815" i="55"/>
  <c r="O2818" i="55"/>
  <c r="P2819" i="55"/>
  <c r="O2822" i="55"/>
  <c r="P2823" i="55"/>
  <c r="O2826" i="55"/>
  <c r="P2827" i="55"/>
  <c r="O2830" i="55"/>
  <c r="P2831" i="55"/>
  <c r="O2834" i="55"/>
  <c r="P2835" i="55"/>
  <c r="O2838" i="55"/>
  <c r="P2839" i="55"/>
  <c r="O2842" i="55"/>
  <c r="P2843" i="55"/>
  <c r="O2846" i="55"/>
  <c r="P2847" i="55"/>
  <c r="O2850" i="55"/>
  <c r="P2851" i="55"/>
  <c r="O2854" i="55"/>
  <c r="P2855" i="55"/>
  <c r="O2858" i="55"/>
  <c r="P2859" i="55"/>
  <c r="O2862" i="55"/>
  <c r="O2744" i="55"/>
  <c r="P2749" i="55"/>
  <c r="O2752" i="55"/>
  <c r="P2753" i="55"/>
  <c r="O2756" i="55"/>
  <c r="P2761" i="55"/>
  <c r="O2764" i="55"/>
  <c r="P2765" i="55"/>
  <c r="O2768" i="55"/>
  <c r="P2769" i="55"/>
  <c r="O2772" i="55"/>
  <c r="P2781" i="55"/>
  <c r="O2784" i="55"/>
  <c r="P2785" i="55"/>
  <c r="O2788" i="55"/>
  <c r="P2797" i="55"/>
  <c r="O2800" i="55"/>
  <c r="P2801" i="55"/>
  <c r="O2804" i="55"/>
  <c r="P2809" i="55"/>
  <c r="O2737" i="55"/>
  <c r="P2738" i="55"/>
  <c r="O2741" i="55"/>
  <c r="P2742" i="55"/>
  <c r="O2745" i="55"/>
  <c r="P2746" i="55"/>
  <c r="O2749" i="55"/>
  <c r="P2750" i="55"/>
  <c r="O2753" i="55"/>
  <c r="P2754" i="55"/>
  <c r="O2757" i="55"/>
  <c r="P2758" i="55"/>
  <c r="O2761" i="55"/>
  <c r="P2762" i="55"/>
  <c r="O2765" i="55"/>
  <c r="P2766" i="55"/>
  <c r="O2769" i="55"/>
  <c r="P2770" i="55"/>
  <c r="O2773" i="55"/>
  <c r="P2774" i="55"/>
  <c r="O2777" i="55"/>
  <c r="P2778" i="55"/>
  <c r="O2781" i="55"/>
  <c r="P2782" i="55"/>
  <c r="O2785" i="55"/>
  <c r="P2786" i="55"/>
  <c r="O2789" i="55"/>
  <c r="P2790" i="55"/>
  <c r="O2793" i="55"/>
  <c r="P2794" i="55"/>
  <c r="O2797" i="55"/>
  <c r="P2798" i="55"/>
  <c r="O2801" i="55"/>
  <c r="P2802" i="55"/>
  <c r="O2805" i="55"/>
  <c r="P2806" i="55"/>
  <c r="O2809" i="55"/>
  <c r="P2810" i="55"/>
  <c r="O2813" i="55"/>
  <c r="P2814" i="55"/>
  <c r="O2817" i="55"/>
  <c r="P2818" i="55"/>
  <c r="O2821" i="55"/>
  <c r="P2822" i="55"/>
  <c r="O2825" i="55"/>
  <c r="P2826" i="55"/>
  <c r="O2829" i="55"/>
  <c r="P2830" i="55"/>
  <c r="O2833" i="55"/>
  <c r="P2834" i="55"/>
  <c r="O2837" i="55"/>
  <c r="P2838" i="55"/>
  <c r="O2841" i="55"/>
  <c r="P2842" i="55"/>
  <c r="O2845" i="55"/>
  <c r="P2846" i="55"/>
  <c r="O2849" i="55"/>
  <c r="P2850" i="55"/>
  <c r="O2853" i="55"/>
  <c r="P2854" i="55"/>
  <c r="O2857" i="55"/>
  <c r="P2858" i="55"/>
  <c r="O2861" i="55"/>
  <c r="P2862" i="55"/>
  <c r="P2737" i="55"/>
  <c r="O2740" i="55"/>
  <c r="P2741" i="55"/>
  <c r="P2745" i="55"/>
  <c r="O2748" i="55"/>
  <c r="P2757" i="55"/>
  <c r="O2760" i="55"/>
  <c r="P2773" i="55"/>
  <c r="O2776" i="55"/>
  <c r="P2777" i="55"/>
  <c r="O2780" i="55"/>
  <c r="P2789" i="55"/>
  <c r="O2792" i="55"/>
  <c r="P2793" i="55"/>
  <c r="O2796" i="55"/>
  <c r="P2805" i="55"/>
  <c r="O2808" i="55"/>
  <c r="P2813" i="55"/>
  <c r="O2736" i="55"/>
  <c r="P2812" i="55"/>
  <c r="O2815" i="55"/>
  <c r="O2819" i="55"/>
  <c r="O2823" i="55"/>
  <c r="O2827" i="55"/>
  <c r="O2831" i="55"/>
  <c r="O2835" i="55"/>
  <c r="O2839" i="55"/>
  <c r="O2843" i="55"/>
  <c r="O2847" i="55"/>
  <c r="O2851" i="55"/>
  <c r="O2855" i="55"/>
  <c r="O2859" i="55"/>
  <c r="P2825" i="55"/>
  <c r="P2837" i="55"/>
  <c r="P2845" i="55"/>
  <c r="P2857" i="55"/>
  <c r="O2816" i="55"/>
  <c r="O2824" i="55"/>
  <c r="O2828" i="55"/>
  <c r="O2840" i="55"/>
  <c r="O2844" i="55"/>
  <c r="O2848" i="55"/>
  <c r="O2860" i="55"/>
  <c r="P2740" i="55"/>
  <c r="P2748" i="55"/>
  <c r="O2775" i="55"/>
  <c r="P2780" i="55"/>
  <c r="O2783" i="55"/>
  <c r="P2788" i="55"/>
  <c r="O2799" i="55"/>
  <c r="P2804" i="55"/>
  <c r="P2844" i="55"/>
  <c r="P2852" i="55"/>
  <c r="P2856" i="55"/>
  <c r="P2736" i="55"/>
  <c r="O2739" i="55"/>
  <c r="P2744" i="55"/>
  <c r="O2747" i="55"/>
  <c r="P2752" i="55"/>
  <c r="O2755" i="55"/>
  <c r="P2760" i="55"/>
  <c r="O2763" i="55"/>
  <c r="P2768" i="55"/>
  <c r="O2771" i="55"/>
  <c r="P2776" i="55"/>
  <c r="O2779" i="55"/>
  <c r="P2784" i="55"/>
  <c r="O2787" i="55"/>
  <c r="P2792" i="55"/>
  <c r="O2795" i="55"/>
  <c r="P2800" i="55"/>
  <c r="O2803" i="55"/>
  <c r="P2808" i="55"/>
  <c r="O2811" i="55"/>
  <c r="P2817" i="55"/>
  <c r="P2821" i="55"/>
  <c r="P2829" i="55"/>
  <c r="P2833" i="55"/>
  <c r="P2841" i="55"/>
  <c r="P2849" i="55"/>
  <c r="P2853" i="55"/>
  <c r="P2861" i="55"/>
  <c r="O2820" i="55"/>
  <c r="O2832" i="55"/>
  <c r="O2836" i="55"/>
  <c r="O2852" i="55"/>
  <c r="O2856" i="55"/>
  <c r="O2743" i="55"/>
  <c r="O2751" i="55"/>
  <c r="P2756" i="55"/>
  <c r="O2759" i="55"/>
  <c r="P2764" i="55"/>
  <c r="O2767" i="55"/>
  <c r="P2772" i="55"/>
  <c r="O2791" i="55"/>
  <c r="P2796" i="55"/>
  <c r="O2807" i="55"/>
  <c r="O2812" i="55"/>
  <c r="P2816" i="55"/>
  <c r="P2820" i="55"/>
  <c r="P2824" i="55"/>
  <c r="P2828" i="55"/>
  <c r="P2832" i="55"/>
  <c r="P2836" i="55"/>
  <c r="P2840" i="55"/>
  <c r="P2848" i="55"/>
  <c r="P2860" i="55"/>
  <c r="O6" i="55"/>
  <c r="P7" i="55"/>
  <c r="O10" i="55"/>
  <c r="P11" i="55"/>
  <c r="O14" i="55"/>
  <c r="P15" i="55"/>
  <c r="O18" i="55"/>
  <c r="P19" i="55"/>
  <c r="O22" i="55"/>
  <c r="P23" i="55"/>
  <c r="O26" i="55"/>
  <c r="P27" i="55"/>
  <c r="O30" i="55"/>
  <c r="P31" i="55"/>
  <c r="O34" i="55"/>
  <c r="P35" i="55"/>
  <c r="O38" i="55"/>
  <c r="P39" i="55"/>
  <c r="O42" i="55"/>
  <c r="P43" i="55"/>
  <c r="O46" i="55"/>
  <c r="P47" i="55"/>
  <c r="O50" i="55"/>
  <c r="P51" i="55"/>
  <c r="O54" i="55"/>
  <c r="P55" i="55"/>
  <c r="O58" i="55"/>
  <c r="P59" i="55"/>
  <c r="O62" i="55"/>
  <c r="P63" i="55"/>
  <c r="O66" i="55"/>
  <c r="P67" i="55"/>
  <c r="O70" i="55"/>
  <c r="P71" i="55"/>
  <c r="O74" i="55"/>
  <c r="P75" i="55"/>
  <c r="O78" i="55"/>
  <c r="P79" i="55"/>
  <c r="O82" i="55"/>
  <c r="P83" i="55"/>
  <c r="O86" i="55"/>
  <c r="P87" i="55"/>
  <c r="O90" i="55"/>
  <c r="P91" i="55"/>
  <c r="O94" i="55"/>
  <c r="P95" i="55"/>
  <c r="O98" i="55"/>
  <c r="P99" i="55"/>
  <c r="O102" i="55"/>
  <c r="P103" i="55"/>
  <c r="O106" i="55"/>
  <c r="P107" i="55"/>
  <c r="O110" i="55"/>
  <c r="P111" i="55"/>
  <c r="O114" i="55"/>
  <c r="P115" i="55"/>
  <c r="O118" i="55"/>
  <c r="P119" i="55"/>
  <c r="O122" i="55"/>
  <c r="P123" i="55"/>
  <c r="O126" i="55"/>
  <c r="P127" i="55"/>
  <c r="O130" i="55"/>
  <c r="P131" i="55"/>
  <c r="O134" i="55"/>
  <c r="P135" i="55"/>
  <c r="O138" i="55"/>
  <c r="P139" i="55"/>
  <c r="O142" i="55"/>
  <c r="P143" i="55"/>
  <c r="O146" i="55"/>
  <c r="P147" i="55"/>
  <c r="O150" i="55"/>
  <c r="P151" i="55"/>
  <c r="O154" i="55"/>
  <c r="P155" i="55"/>
  <c r="O158" i="55"/>
  <c r="P159" i="55"/>
  <c r="O162" i="55"/>
  <c r="P163" i="55"/>
  <c r="O166" i="55"/>
  <c r="P167" i="55"/>
  <c r="O170" i="55"/>
  <c r="P171" i="55"/>
  <c r="O5" i="55"/>
  <c r="P6" i="55"/>
  <c r="O9" i="55"/>
  <c r="P10" i="55"/>
  <c r="O13" i="55"/>
  <c r="P14" i="55"/>
  <c r="O17" i="55"/>
  <c r="P18" i="55"/>
  <c r="O21" i="55"/>
  <c r="P22" i="55"/>
  <c r="O25" i="55"/>
  <c r="P26" i="55"/>
  <c r="O29" i="55"/>
  <c r="P30" i="55"/>
  <c r="O33" i="55"/>
  <c r="P34" i="55"/>
  <c r="O37" i="55"/>
  <c r="P38" i="55"/>
  <c r="O41" i="55"/>
  <c r="P42" i="55"/>
  <c r="O45" i="55"/>
  <c r="P46" i="55"/>
  <c r="O49" i="55"/>
  <c r="P50" i="55"/>
  <c r="O53" i="55"/>
  <c r="P54" i="55"/>
  <c r="O57" i="55"/>
  <c r="P58" i="55"/>
  <c r="O61" i="55"/>
  <c r="P62" i="55"/>
  <c r="O65" i="55"/>
  <c r="P66" i="55"/>
  <c r="O69" i="55"/>
  <c r="P70" i="55"/>
  <c r="O73" i="55"/>
  <c r="P74" i="55"/>
  <c r="O77" i="55"/>
  <c r="P78" i="55"/>
  <c r="O81" i="55"/>
  <c r="P82" i="55"/>
  <c r="O85" i="55"/>
  <c r="P86" i="55"/>
  <c r="O89" i="55"/>
  <c r="P90" i="55"/>
  <c r="O93" i="55"/>
  <c r="P94" i="55"/>
  <c r="O97" i="55"/>
  <c r="P98" i="55"/>
  <c r="O101" i="55"/>
  <c r="P102" i="55"/>
  <c r="O105" i="55"/>
  <c r="P106" i="55"/>
  <c r="O109" i="55"/>
  <c r="P110" i="55"/>
  <c r="O113" i="55"/>
  <c r="P114" i="55"/>
  <c r="O117" i="55"/>
  <c r="P118" i="55"/>
  <c r="O121" i="55"/>
  <c r="P122" i="55"/>
  <c r="O125" i="55"/>
  <c r="P126" i="55"/>
  <c r="O129" i="55"/>
  <c r="P130" i="55"/>
  <c r="O133" i="55"/>
  <c r="P134" i="55"/>
  <c r="O137" i="55"/>
  <c r="P138" i="55"/>
  <c r="O141" i="55"/>
  <c r="P142" i="55"/>
  <c r="O145" i="55"/>
  <c r="P146" i="55"/>
  <c r="O149" i="55"/>
  <c r="P150" i="55"/>
  <c r="O153" i="55"/>
  <c r="P154" i="55"/>
  <c r="O157" i="55"/>
  <c r="P158" i="55"/>
  <c r="O161" i="55"/>
  <c r="P162" i="55"/>
  <c r="O165" i="55"/>
  <c r="P166" i="55"/>
  <c r="O169" i="55"/>
  <c r="P170" i="55"/>
  <c r="O173" i="55"/>
  <c r="P5" i="55"/>
  <c r="P9" i="55"/>
  <c r="P13" i="55"/>
  <c r="P17" i="55"/>
  <c r="P21" i="55"/>
  <c r="P25" i="55"/>
  <c r="P29" i="55"/>
  <c r="P33" i="55"/>
  <c r="P37" i="55"/>
  <c r="P41" i="55"/>
  <c r="P45" i="55"/>
  <c r="P49" i="55"/>
  <c r="P53" i="55"/>
  <c r="P57" i="55"/>
  <c r="P61" i="55"/>
  <c r="P65" i="55"/>
  <c r="P69" i="55"/>
  <c r="P73" i="55"/>
  <c r="P77" i="55"/>
  <c r="P81" i="55"/>
  <c r="P85" i="55"/>
  <c r="P89" i="55"/>
  <c r="P93" i="55"/>
  <c r="P97" i="55"/>
  <c r="P101" i="55"/>
  <c r="P105" i="55"/>
  <c r="P109" i="55"/>
  <c r="P113" i="55"/>
  <c r="P117" i="55"/>
  <c r="P121" i="55"/>
  <c r="P125" i="55"/>
  <c r="P129" i="55"/>
  <c r="P133" i="55"/>
  <c r="P137" i="55"/>
  <c r="P141" i="55"/>
  <c r="P145" i="55"/>
  <c r="P149" i="55"/>
  <c r="P153" i="55"/>
  <c r="P157" i="55"/>
  <c r="P161" i="55"/>
  <c r="P165" i="55"/>
  <c r="P169" i="55"/>
  <c r="P173" i="55"/>
  <c r="O176" i="55"/>
  <c r="P177" i="55"/>
  <c r="O180" i="55"/>
  <c r="P181" i="55"/>
  <c r="O184" i="55"/>
  <c r="P185" i="55"/>
  <c r="O188" i="55"/>
  <c r="P189" i="55"/>
  <c r="O192" i="55"/>
  <c r="P193" i="55"/>
  <c r="O196" i="55"/>
  <c r="P197" i="55"/>
  <c r="O200" i="55"/>
  <c r="P201" i="55"/>
  <c r="O204" i="55"/>
  <c r="P205" i="55"/>
  <c r="O208" i="55"/>
  <c r="P209" i="55"/>
  <c r="O212" i="55"/>
  <c r="P213" i="55"/>
  <c r="O216" i="55"/>
  <c r="P217" i="55"/>
  <c r="O220" i="55"/>
  <c r="P221" i="55"/>
  <c r="O224" i="55"/>
  <c r="P225" i="55"/>
  <c r="O228" i="55"/>
  <c r="P229" i="55"/>
  <c r="O232" i="55"/>
  <c r="P233" i="55"/>
  <c r="O236" i="55"/>
  <c r="P237" i="55"/>
  <c r="O240" i="55"/>
  <c r="P241" i="55"/>
  <c r="O244" i="55"/>
  <c r="P245" i="55"/>
  <c r="O248" i="55"/>
  <c r="P249" i="55"/>
  <c r="O252" i="55"/>
  <c r="P253" i="55"/>
  <c r="O256" i="55"/>
  <c r="P257" i="55"/>
  <c r="O260" i="55"/>
  <c r="P261" i="55"/>
  <c r="O264" i="55"/>
  <c r="P265" i="55"/>
  <c r="O268" i="55"/>
  <c r="P269" i="55"/>
  <c r="O272" i="55"/>
  <c r="P273" i="55"/>
  <c r="O276" i="55"/>
  <c r="P277" i="55"/>
  <c r="O280" i="55"/>
  <c r="P281" i="55"/>
  <c r="O284" i="55"/>
  <c r="P285" i="55"/>
  <c r="O288" i="55"/>
  <c r="P289" i="55"/>
  <c r="O292" i="55"/>
  <c r="P293" i="55"/>
  <c r="O296" i="55"/>
  <c r="P297" i="55"/>
  <c r="O300" i="55"/>
  <c r="P301" i="55"/>
  <c r="O304" i="55"/>
  <c r="P305" i="55"/>
  <c r="O308" i="55"/>
  <c r="P309" i="55"/>
  <c r="O312" i="55"/>
  <c r="P313" i="55"/>
  <c r="O316" i="55"/>
  <c r="P317" i="55"/>
  <c r="O320" i="55"/>
  <c r="P321" i="55"/>
  <c r="O324" i="55"/>
  <c r="P325" i="55"/>
  <c r="O328" i="55"/>
  <c r="P329" i="55"/>
  <c r="O332" i="55"/>
  <c r="P333" i="55"/>
  <c r="O336" i="55"/>
  <c r="P337" i="55"/>
  <c r="O340" i="55"/>
  <c r="P341" i="55"/>
  <c r="O344" i="55"/>
  <c r="P345" i="55"/>
  <c r="O348" i="55"/>
  <c r="P349" i="55"/>
  <c r="O352" i="55"/>
  <c r="P353" i="55"/>
  <c r="O356" i="55"/>
  <c r="P357" i="55"/>
  <c r="O360" i="55"/>
  <c r="P361" i="55"/>
  <c r="O364" i="55"/>
  <c r="P365" i="55"/>
  <c r="O368" i="55"/>
  <c r="P369" i="55"/>
  <c r="O372" i="55"/>
  <c r="P373" i="55"/>
  <c r="O376" i="55"/>
  <c r="P377" i="55"/>
  <c r="O380" i="55"/>
  <c r="P381" i="55"/>
  <c r="O384" i="55"/>
  <c r="P385" i="55"/>
  <c r="O388" i="55"/>
  <c r="P389" i="55"/>
  <c r="O392" i="55"/>
  <c r="P393" i="55"/>
  <c r="O396" i="55"/>
  <c r="P397" i="55"/>
  <c r="O400" i="55"/>
  <c r="P401" i="55"/>
  <c r="O404" i="55"/>
  <c r="P405" i="55"/>
  <c r="O408" i="55"/>
  <c r="P409" i="55"/>
  <c r="O412" i="55"/>
  <c r="P413" i="55"/>
  <c r="O416" i="55"/>
  <c r="P417" i="55"/>
  <c r="O420" i="55"/>
  <c r="P421" i="55"/>
  <c r="O424" i="55"/>
  <c r="P425" i="55"/>
  <c r="O428" i="55"/>
  <c r="O8" i="55"/>
  <c r="O12" i="55"/>
  <c r="O16" i="55"/>
  <c r="O20" i="55"/>
  <c r="O24" i="55"/>
  <c r="O28" i="55"/>
  <c r="O32" i="55"/>
  <c r="O36" i="55"/>
  <c r="O40" i="55"/>
  <c r="O44" i="55"/>
  <c r="O48" i="55"/>
  <c r="O52" i="55"/>
  <c r="O56" i="55"/>
  <c r="O60" i="55"/>
  <c r="O64" i="55"/>
  <c r="O68" i="55"/>
  <c r="O72" i="55"/>
  <c r="O76" i="55"/>
  <c r="O80" i="55"/>
  <c r="O84" i="55"/>
  <c r="O88" i="55"/>
  <c r="O92" i="55"/>
  <c r="O96" i="55"/>
  <c r="O100" i="55"/>
  <c r="O104" i="55"/>
  <c r="O108" i="55"/>
  <c r="O112" i="55"/>
  <c r="O116" i="55"/>
  <c r="O120" i="55"/>
  <c r="O124" i="55"/>
  <c r="O128" i="55"/>
  <c r="O132" i="55"/>
  <c r="O136" i="55"/>
  <c r="O140" i="55"/>
  <c r="O144" i="55"/>
  <c r="O148" i="55"/>
  <c r="O152" i="55"/>
  <c r="O156" i="55"/>
  <c r="O160" i="55"/>
  <c r="O164" i="55"/>
  <c r="O168" i="55"/>
  <c r="O172" i="55"/>
  <c r="O175" i="55"/>
  <c r="P176" i="55"/>
  <c r="O179" i="55"/>
  <c r="P180" i="55"/>
  <c r="O183" i="55"/>
  <c r="P184" i="55"/>
  <c r="O187" i="55"/>
  <c r="P188" i="55"/>
  <c r="O191" i="55"/>
  <c r="P192" i="55"/>
  <c r="O195" i="55"/>
  <c r="P196" i="55"/>
  <c r="O199" i="55"/>
  <c r="P200" i="55"/>
  <c r="O203" i="55"/>
  <c r="P204" i="55"/>
  <c r="O207" i="55"/>
  <c r="P208" i="55"/>
  <c r="O211" i="55"/>
  <c r="P212" i="55"/>
  <c r="O215" i="55"/>
  <c r="P216" i="55"/>
  <c r="O219" i="55"/>
  <c r="P220" i="55"/>
  <c r="O223" i="55"/>
  <c r="P224" i="55"/>
  <c r="O227" i="55"/>
  <c r="P228" i="55"/>
  <c r="O231" i="55"/>
  <c r="P232" i="55"/>
  <c r="O235" i="55"/>
  <c r="P236" i="55"/>
  <c r="O239" i="55"/>
  <c r="P240" i="55"/>
  <c r="O243" i="55"/>
  <c r="P244" i="55"/>
  <c r="O247" i="55"/>
  <c r="P248" i="55"/>
  <c r="O251" i="55"/>
  <c r="P252" i="55"/>
  <c r="O255" i="55"/>
  <c r="P256" i="55"/>
  <c r="O259" i="55"/>
  <c r="P260" i="55"/>
  <c r="O263" i="55"/>
  <c r="P264" i="55"/>
  <c r="O267" i="55"/>
  <c r="P268" i="55"/>
  <c r="O271" i="55"/>
  <c r="P272" i="55"/>
  <c r="O275" i="55"/>
  <c r="P276" i="55"/>
  <c r="O279" i="55"/>
  <c r="P280" i="55"/>
  <c r="O283" i="55"/>
  <c r="P284" i="55"/>
  <c r="O287" i="55"/>
  <c r="P288" i="55"/>
  <c r="O291" i="55"/>
  <c r="P292" i="55"/>
  <c r="O295" i="55"/>
  <c r="P296" i="55"/>
  <c r="O299" i="55"/>
  <c r="P300" i="55"/>
  <c r="O303" i="55"/>
  <c r="P304" i="55"/>
  <c r="O307" i="55"/>
  <c r="P308" i="55"/>
  <c r="O311" i="55"/>
  <c r="P312" i="55"/>
  <c r="O315" i="55"/>
  <c r="P316" i="55"/>
  <c r="O319" i="55"/>
  <c r="P320" i="55"/>
  <c r="O323" i="55"/>
  <c r="P324" i="55"/>
  <c r="O327" i="55"/>
  <c r="P328" i="55"/>
  <c r="O331" i="55"/>
  <c r="P332" i="55"/>
  <c r="O335" i="55"/>
  <c r="P336" i="55"/>
  <c r="O339" i="55"/>
  <c r="P340" i="55"/>
  <c r="O343" i="55"/>
  <c r="P344" i="55"/>
  <c r="O347" i="55"/>
  <c r="P348" i="55"/>
  <c r="O351" i="55"/>
  <c r="P352" i="55"/>
  <c r="O355" i="55"/>
  <c r="P356" i="55"/>
  <c r="O359" i="55"/>
  <c r="P360" i="55"/>
  <c r="O363" i="55"/>
  <c r="P364" i="55"/>
  <c r="O367" i="55"/>
  <c r="P368" i="55"/>
  <c r="O371" i="55"/>
  <c r="P372" i="55"/>
  <c r="O375" i="55"/>
  <c r="P376" i="55"/>
  <c r="O379" i="55"/>
  <c r="P380" i="55"/>
  <c r="O383" i="55"/>
  <c r="P384" i="55"/>
  <c r="P8" i="55"/>
  <c r="O11" i="55"/>
  <c r="P16" i="55"/>
  <c r="O19" i="55"/>
  <c r="P24" i="55"/>
  <c r="O27" i="55"/>
  <c r="P32" i="55"/>
  <c r="O35" i="55"/>
  <c r="P40" i="55"/>
  <c r="O43" i="55"/>
  <c r="P48" i="55"/>
  <c r="O51" i="55"/>
  <c r="P56" i="55"/>
  <c r="O59" i="55"/>
  <c r="P64" i="55"/>
  <c r="O67" i="55"/>
  <c r="P72" i="55"/>
  <c r="O75" i="55"/>
  <c r="P80" i="55"/>
  <c r="O83" i="55"/>
  <c r="P88" i="55"/>
  <c r="O91" i="55"/>
  <c r="P96" i="55"/>
  <c r="O99" i="55"/>
  <c r="P104" i="55"/>
  <c r="O107" i="55"/>
  <c r="P112" i="55"/>
  <c r="O115" i="55"/>
  <c r="P120" i="55"/>
  <c r="O123" i="55"/>
  <c r="P128" i="55"/>
  <c r="O131" i="55"/>
  <c r="P136" i="55"/>
  <c r="O139" i="55"/>
  <c r="P144" i="55"/>
  <c r="O147" i="55"/>
  <c r="P152" i="55"/>
  <c r="O155" i="55"/>
  <c r="P160" i="55"/>
  <c r="O163" i="55"/>
  <c r="P168" i="55"/>
  <c r="O171" i="55"/>
  <c r="P175" i="55"/>
  <c r="P179" i="55"/>
  <c r="P183" i="55"/>
  <c r="P187" i="55"/>
  <c r="P191" i="55"/>
  <c r="P195" i="55"/>
  <c r="P199" i="55"/>
  <c r="P203" i="55"/>
  <c r="P207" i="55"/>
  <c r="P211" i="55"/>
  <c r="P215" i="55"/>
  <c r="P219" i="55"/>
  <c r="P223" i="55"/>
  <c r="P227" i="55"/>
  <c r="P231" i="55"/>
  <c r="P235" i="55"/>
  <c r="P239" i="55"/>
  <c r="P243" i="55"/>
  <c r="P247" i="55"/>
  <c r="P251" i="55"/>
  <c r="P255" i="55"/>
  <c r="P259" i="55"/>
  <c r="P263" i="55"/>
  <c r="P267" i="55"/>
  <c r="P271" i="55"/>
  <c r="P275" i="55"/>
  <c r="P279" i="55"/>
  <c r="P283" i="55"/>
  <c r="P287" i="55"/>
  <c r="P291" i="55"/>
  <c r="P295" i="55"/>
  <c r="P299" i="55"/>
  <c r="P303" i="55"/>
  <c r="P307" i="55"/>
  <c r="P311" i="55"/>
  <c r="P315" i="55"/>
  <c r="P319" i="55"/>
  <c r="P323" i="55"/>
  <c r="P327" i="55"/>
  <c r="P331" i="55"/>
  <c r="P335" i="55"/>
  <c r="P339" i="55"/>
  <c r="P343" i="55"/>
  <c r="P347" i="55"/>
  <c r="P351" i="55"/>
  <c r="P355" i="55"/>
  <c r="P359" i="55"/>
  <c r="P363" i="55"/>
  <c r="P367" i="55"/>
  <c r="P371" i="55"/>
  <c r="P375" i="55"/>
  <c r="P379" i="55"/>
  <c r="P383" i="55"/>
  <c r="O387" i="55"/>
  <c r="P390" i="55"/>
  <c r="O395" i="55"/>
  <c r="P398" i="55"/>
  <c r="O403" i="55"/>
  <c r="P406" i="55"/>
  <c r="O411" i="55"/>
  <c r="P414" i="55"/>
  <c r="O419" i="55"/>
  <c r="P422" i="55"/>
  <c r="O427" i="55"/>
  <c r="O430" i="55"/>
  <c r="P431" i="55"/>
  <c r="O434" i="55"/>
  <c r="P435" i="55"/>
  <c r="O438" i="55"/>
  <c r="P439" i="55"/>
  <c r="O442" i="55"/>
  <c r="P443" i="55"/>
  <c r="O446" i="55"/>
  <c r="P447" i="55"/>
  <c r="O450" i="55"/>
  <c r="P451" i="55"/>
  <c r="O454" i="55"/>
  <c r="P455" i="55"/>
  <c r="O458" i="55"/>
  <c r="P459" i="55"/>
  <c r="O462" i="55"/>
  <c r="P463" i="55"/>
  <c r="O466" i="55"/>
  <c r="P467" i="55"/>
  <c r="O470" i="55"/>
  <c r="P471" i="55"/>
  <c r="O474" i="55"/>
  <c r="P475" i="55"/>
  <c r="O478" i="55"/>
  <c r="P479" i="55"/>
  <c r="O482" i="55"/>
  <c r="P483" i="55"/>
  <c r="O486" i="55"/>
  <c r="P487" i="55"/>
  <c r="O490" i="55"/>
  <c r="P491" i="55"/>
  <c r="O494" i="55"/>
  <c r="P495" i="55"/>
  <c r="O498" i="55"/>
  <c r="P499" i="55"/>
  <c r="O502" i="55"/>
  <c r="P503" i="55"/>
  <c r="O506" i="55"/>
  <c r="P507" i="55"/>
  <c r="O510" i="55"/>
  <c r="P511" i="55"/>
  <c r="O514" i="55"/>
  <c r="P515" i="55"/>
  <c r="O518" i="55"/>
  <c r="P519" i="55"/>
  <c r="O522" i="55"/>
  <c r="P523" i="55"/>
  <c r="O526" i="55"/>
  <c r="P527" i="55"/>
  <c r="O530" i="55"/>
  <c r="P531" i="55"/>
  <c r="O534" i="55"/>
  <c r="P535" i="55"/>
  <c r="O538" i="55"/>
  <c r="P539" i="55"/>
  <c r="O542" i="55"/>
  <c r="P543" i="55"/>
  <c r="O546" i="55"/>
  <c r="P547" i="55"/>
  <c r="O550" i="55"/>
  <c r="P551" i="55"/>
  <c r="O554" i="55"/>
  <c r="P555" i="55"/>
  <c r="O558" i="55"/>
  <c r="P559" i="55"/>
  <c r="O562" i="55"/>
  <c r="P563" i="55"/>
  <c r="O566" i="55"/>
  <c r="P567" i="55"/>
  <c r="O570" i="55"/>
  <c r="P571" i="55"/>
  <c r="O574" i="55"/>
  <c r="P575" i="55"/>
  <c r="O578" i="55"/>
  <c r="P579" i="55"/>
  <c r="O582" i="55"/>
  <c r="P583" i="55"/>
  <c r="O586" i="55"/>
  <c r="P587" i="55"/>
  <c r="O590" i="55"/>
  <c r="P591" i="55"/>
  <c r="O594" i="55"/>
  <c r="P595" i="55"/>
  <c r="O598" i="55"/>
  <c r="P599" i="55"/>
  <c r="O602" i="55"/>
  <c r="P603" i="55"/>
  <c r="O606" i="55"/>
  <c r="P607" i="55"/>
  <c r="O610" i="55"/>
  <c r="P611" i="55"/>
  <c r="O614" i="55"/>
  <c r="P615" i="55"/>
  <c r="O618" i="55"/>
  <c r="P619" i="55"/>
  <c r="O622" i="55"/>
  <c r="P623" i="55"/>
  <c r="O626" i="55"/>
  <c r="P627" i="55"/>
  <c r="O630" i="55"/>
  <c r="P631" i="55"/>
  <c r="O634" i="55"/>
  <c r="P635" i="55"/>
  <c r="O638" i="55"/>
  <c r="P639" i="55"/>
  <c r="O642" i="55"/>
  <c r="P643" i="55"/>
  <c r="O646" i="55"/>
  <c r="P647" i="55"/>
  <c r="O650" i="55"/>
  <c r="P651" i="55"/>
  <c r="O174" i="55"/>
  <c r="O178" i="55"/>
  <c r="O182" i="55"/>
  <c r="O186" i="55"/>
  <c r="O190" i="55"/>
  <c r="O194" i="55"/>
  <c r="O198" i="55"/>
  <c r="O202" i="55"/>
  <c r="O206" i="55"/>
  <c r="O210" i="55"/>
  <c r="O214" i="55"/>
  <c r="O218" i="55"/>
  <c r="O222" i="55"/>
  <c r="O226" i="55"/>
  <c r="O230" i="55"/>
  <c r="O234" i="55"/>
  <c r="O238" i="55"/>
  <c r="O242" i="55"/>
  <c r="O246" i="55"/>
  <c r="O250" i="55"/>
  <c r="O254" i="55"/>
  <c r="O258" i="55"/>
  <c r="O262" i="55"/>
  <c r="O266" i="55"/>
  <c r="O270" i="55"/>
  <c r="O274" i="55"/>
  <c r="O278" i="55"/>
  <c r="O282" i="55"/>
  <c r="O286" i="55"/>
  <c r="O290" i="55"/>
  <c r="O294" i="55"/>
  <c r="O298" i="55"/>
  <c r="O302" i="55"/>
  <c r="O306" i="55"/>
  <c r="O310" i="55"/>
  <c r="O314" i="55"/>
  <c r="O318" i="55"/>
  <c r="O322" i="55"/>
  <c r="O326" i="55"/>
  <c r="O330" i="55"/>
  <c r="O334" i="55"/>
  <c r="O338" i="55"/>
  <c r="O342" i="55"/>
  <c r="O346" i="55"/>
  <c r="O350" i="55"/>
  <c r="O354" i="55"/>
  <c r="O358" i="55"/>
  <c r="O362" i="55"/>
  <c r="O366" i="55"/>
  <c r="O370" i="55"/>
  <c r="O374" i="55"/>
  <c r="O378" i="55"/>
  <c r="O382" i="55"/>
  <c r="O386" i="55"/>
  <c r="P387" i="55"/>
  <c r="O389" i="55"/>
  <c r="P392" i="55"/>
  <c r="O394" i="55"/>
  <c r="P395" i="55"/>
  <c r="O397" i="55"/>
  <c r="P400" i="55"/>
  <c r="O402" i="55"/>
  <c r="P403" i="55"/>
  <c r="O405" i="55"/>
  <c r="P408" i="55"/>
  <c r="O410" i="55"/>
  <c r="P411" i="55"/>
  <c r="O413" i="55"/>
  <c r="P416" i="55"/>
  <c r="O418" i="55"/>
  <c r="P419" i="55"/>
  <c r="O421" i="55"/>
  <c r="P424" i="55"/>
  <c r="O426" i="55"/>
  <c r="P427" i="55"/>
  <c r="O429" i="55"/>
  <c r="P430" i="55"/>
  <c r="O433" i="55"/>
  <c r="P434" i="55"/>
  <c r="O437" i="55"/>
  <c r="P438" i="55"/>
  <c r="O441" i="55"/>
  <c r="P442" i="55"/>
  <c r="O445" i="55"/>
  <c r="P446" i="55"/>
  <c r="O449" i="55"/>
  <c r="P450" i="55"/>
  <c r="O453" i="55"/>
  <c r="P454" i="55"/>
  <c r="O457" i="55"/>
  <c r="P458" i="55"/>
  <c r="O461" i="55"/>
  <c r="P462" i="55"/>
  <c r="O465" i="55"/>
  <c r="P466" i="55"/>
  <c r="O469" i="55"/>
  <c r="P470" i="55"/>
  <c r="O473" i="55"/>
  <c r="P474" i="55"/>
  <c r="O477" i="55"/>
  <c r="P478" i="55"/>
  <c r="O481" i="55"/>
  <c r="P482" i="55"/>
  <c r="O485" i="55"/>
  <c r="P486" i="55"/>
  <c r="O489" i="55"/>
  <c r="P490" i="55"/>
  <c r="O493" i="55"/>
  <c r="P494" i="55"/>
  <c r="O497" i="55"/>
  <c r="P498" i="55"/>
  <c r="O501" i="55"/>
  <c r="P502" i="55"/>
  <c r="O505" i="55"/>
  <c r="P506" i="55"/>
  <c r="O509" i="55"/>
  <c r="P510" i="55"/>
  <c r="O513" i="55"/>
  <c r="P514" i="55"/>
  <c r="O517" i="55"/>
  <c r="P518" i="55"/>
  <c r="O521" i="55"/>
  <c r="P522" i="55"/>
  <c r="O525" i="55"/>
  <c r="P526" i="55"/>
  <c r="O529" i="55"/>
  <c r="P530" i="55"/>
  <c r="O533" i="55"/>
  <c r="P534" i="55"/>
  <c r="O537" i="55"/>
  <c r="P538" i="55"/>
  <c r="O541" i="55"/>
  <c r="P542" i="55"/>
  <c r="O545" i="55"/>
  <c r="P546" i="55"/>
  <c r="O549" i="55"/>
  <c r="P550" i="55"/>
  <c r="O553" i="55"/>
  <c r="P554" i="55"/>
  <c r="O557" i="55"/>
  <c r="P558" i="55"/>
  <c r="O561" i="55"/>
  <c r="P562" i="55"/>
  <c r="O565" i="55"/>
  <c r="P566" i="55"/>
  <c r="O569" i="55"/>
  <c r="P570" i="55"/>
  <c r="O573" i="55"/>
  <c r="P574" i="55"/>
  <c r="O577" i="55"/>
  <c r="P578" i="55"/>
  <c r="O581" i="55"/>
  <c r="P582" i="55"/>
  <c r="O585" i="55"/>
  <c r="P586" i="55"/>
  <c r="O589" i="55"/>
  <c r="P590" i="55"/>
  <c r="O593" i="55"/>
  <c r="P594" i="55"/>
  <c r="O597" i="55"/>
  <c r="P598" i="55"/>
  <c r="O601" i="55"/>
  <c r="P602" i="55"/>
  <c r="O605" i="55"/>
  <c r="P606" i="55"/>
  <c r="O609" i="55"/>
  <c r="P610" i="55"/>
  <c r="O613" i="55"/>
  <c r="P614" i="55"/>
  <c r="O617" i="55"/>
  <c r="O7" i="55"/>
  <c r="P178" i="55"/>
  <c r="O181" i="55"/>
  <c r="P186" i="55"/>
  <c r="O189" i="55"/>
  <c r="P194" i="55"/>
  <c r="O197" i="55"/>
  <c r="P202" i="55"/>
  <c r="O205" i="55"/>
  <c r="P210" i="55"/>
  <c r="O213" i="55"/>
  <c r="P218" i="55"/>
  <c r="O221" i="55"/>
  <c r="P226" i="55"/>
  <c r="O229" i="55"/>
  <c r="P234" i="55"/>
  <c r="O237" i="55"/>
  <c r="P242" i="55"/>
  <c r="O245" i="55"/>
  <c r="P250" i="55"/>
  <c r="O253" i="55"/>
  <c r="P258" i="55"/>
  <c r="O261" i="55"/>
  <c r="P266" i="55"/>
  <c r="O269" i="55"/>
  <c r="P274" i="55"/>
  <c r="O277" i="55"/>
  <c r="P282" i="55"/>
  <c r="O285" i="55"/>
  <c r="P290" i="55"/>
  <c r="O293" i="55"/>
  <c r="P298" i="55"/>
  <c r="O301" i="55"/>
  <c r="P306" i="55"/>
  <c r="O309" i="55"/>
  <c r="P314" i="55"/>
  <c r="O317" i="55"/>
  <c r="P322" i="55"/>
  <c r="O325" i="55"/>
  <c r="P330" i="55"/>
  <c r="O333" i="55"/>
  <c r="P338" i="55"/>
  <c r="O341" i="55"/>
  <c r="P346" i="55"/>
  <c r="O349" i="55"/>
  <c r="P354" i="55"/>
  <c r="O357" i="55"/>
  <c r="P362" i="55"/>
  <c r="O365" i="55"/>
  <c r="P370" i="55"/>
  <c r="O373" i="55"/>
  <c r="P378" i="55"/>
  <c r="O381" i="55"/>
  <c r="P386" i="55"/>
  <c r="O391" i="55"/>
  <c r="O393" i="55"/>
  <c r="O398" i="55"/>
  <c r="P402" i="55"/>
  <c r="O407" i="55"/>
  <c r="O409" i="55"/>
  <c r="O414" i="55"/>
  <c r="P418" i="55"/>
  <c r="O423" i="55"/>
  <c r="O425" i="55"/>
  <c r="O432" i="55"/>
  <c r="O436" i="55"/>
  <c r="O440" i="55"/>
  <c r="O444" i="55"/>
  <c r="O448" i="55"/>
  <c r="O452" i="55"/>
  <c r="O456" i="55"/>
  <c r="O460" i="55"/>
  <c r="O464" i="55"/>
  <c r="O468" i="55"/>
  <c r="O472" i="55"/>
  <c r="O476" i="55"/>
  <c r="O480" i="55"/>
  <c r="O484" i="55"/>
  <c r="O488" i="55"/>
  <c r="O492" i="55"/>
  <c r="O496" i="55"/>
  <c r="O500" i="55"/>
  <c r="O504" i="55"/>
  <c r="O508" i="55"/>
  <c r="O512" i="55"/>
  <c r="O516" i="55"/>
  <c r="O520" i="55"/>
  <c r="O524" i="55"/>
  <c r="O528" i="55"/>
  <c r="O532" i="55"/>
  <c r="O536" i="55"/>
  <c r="O540" i="55"/>
  <c r="O544" i="55"/>
  <c r="O548" i="55"/>
  <c r="O552" i="55"/>
  <c r="O556" i="55"/>
  <c r="O560" i="55"/>
  <c r="O564" i="55"/>
  <c r="O568" i="55"/>
  <c r="O572" i="55"/>
  <c r="O576" i="55"/>
  <c r="O580" i="55"/>
  <c r="O584" i="55"/>
  <c r="O588" i="55"/>
  <c r="O592" i="55"/>
  <c r="O596" i="55"/>
  <c r="O600" i="55"/>
  <c r="P20" i="55"/>
  <c r="O23" i="55"/>
  <c r="P36" i="55"/>
  <c r="O39" i="55"/>
  <c r="P52" i="55"/>
  <c r="O55" i="55"/>
  <c r="P68" i="55"/>
  <c r="O71" i="55"/>
  <c r="P84" i="55"/>
  <c r="O87" i="55"/>
  <c r="P100" i="55"/>
  <c r="O103" i="55"/>
  <c r="P116" i="55"/>
  <c r="O119" i="55"/>
  <c r="P132" i="55"/>
  <c r="O135" i="55"/>
  <c r="P148" i="55"/>
  <c r="O151" i="55"/>
  <c r="P164" i="55"/>
  <c r="O167" i="55"/>
  <c r="P391" i="55"/>
  <c r="P396" i="55"/>
  <c r="P407" i="55"/>
  <c r="P412" i="55"/>
  <c r="P423" i="55"/>
  <c r="P428" i="55"/>
  <c r="P432" i="55"/>
  <c r="P436" i="55"/>
  <c r="P440" i="55"/>
  <c r="P444" i="55"/>
  <c r="P448" i="55"/>
  <c r="P452" i="55"/>
  <c r="P456" i="55"/>
  <c r="P460" i="55"/>
  <c r="P464" i="55"/>
  <c r="P468" i="55"/>
  <c r="P472" i="55"/>
  <c r="P476" i="55"/>
  <c r="P480" i="55"/>
  <c r="P484" i="55"/>
  <c r="P488" i="55"/>
  <c r="P492" i="55"/>
  <c r="P496" i="55"/>
  <c r="P500" i="55"/>
  <c r="P504" i="55"/>
  <c r="P508" i="55"/>
  <c r="P512" i="55"/>
  <c r="P516" i="55"/>
  <c r="P520" i="55"/>
  <c r="P524" i="55"/>
  <c r="P528" i="55"/>
  <c r="P532" i="55"/>
  <c r="P536" i="55"/>
  <c r="P540" i="55"/>
  <c r="P544" i="55"/>
  <c r="P548" i="55"/>
  <c r="P552" i="55"/>
  <c r="P556" i="55"/>
  <c r="P560" i="55"/>
  <c r="P564" i="55"/>
  <c r="P568" i="55"/>
  <c r="P572" i="55"/>
  <c r="P576" i="55"/>
  <c r="P580" i="55"/>
  <c r="P584" i="55"/>
  <c r="P588" i="55"/>
  <c r="P592" i="55"/>
  <c r="P174" i="55"/>
  <c r="O177" i="55"/>
  <c r="P182" i="55"/>
  <c r="O185" i="55"/>
  <c r="P190" i="55"/>
  <c r="O193" i="55"/>
  <c r="P198" i="55"/>
  <c r="O201" i="55"/>
  <c r="P206" i="55"/>
  <c r="O209" i="55"/>
  <c r="P214" i="55"/>
  <c r="O217" i="55"/>
  <c r="P222" i="55"/>
  <c r="O225" i="55"/>
  <c r="P230" i="55"/>
  <c r="O233" i="55"/>
  <c r="P238" i="55"/>
  <c r="O241" i="55"/>
  <c r="P246" i="55"/>
  <c r="O249" i="55"/>
  <c r="P254" i="55"/>
  <c r="O257" i="55"/>
  <c r="P262" i="55"/>
  <c r="O265" i="55"/>
  <c r="P270" i="55"/>
  <c r="O273" i="55"/>
  <c r="P278" i="55"/>
  <c r="O281" i="55"/>
  <c r="P286" i="55"/>
  <c r="O289" i="55"/>
  <c r="P294" i="55"/>
  <c r="O297" i="55"/>
  <c r="P302" i="55"/>
  <c r="O305" i="55"/>
  <c r="P310" i="55"/>
  <c r="O313" i="55"/>
  <c r="P318" i="55"/>
  <c r="O321" i="55"/>
  <c r="P326" i="55"/>
  <c r="O329" i="55"/>
  <c r="P334" i="55"/>
  <c r="O337" i="55"/>
  <c r="P342" i="55"/>
  <c r="O345" i="55"/>
  <c r="P350" i="55"/>
  <c r="O353" i="55"/>
  <c r="P358" i="55"/>
  <c r="O361" i="55"/>
  <c r="P366" i="55"/>
  <c r="O369" i="55"/>
  <c r="P374" i="55"/>
  <c r="O377" i="55"/>
  <c r="P382" i="55"/>
  <c r="O385" i="55"/>
  <c r="O390" i="55"/>
  <c r="P394" i="55"/>
  <c r="O399" i="55"/>
  <c r="O401" i="55"/>
  <c r="O406" i="55"/>
  <c r="P410" i="55"/>
  <c r="O415" i="55"/>
  <c r="O417" i="55"/>
  <c r="O422" i="55"/>
  <c r="P426" i="55"/>
  <c r="O431" i="55"/>
  <c r="O435" i="55"/>
  <c r="O439" i="55"/>
  <c r="O443" i="55"/>
  <c r="O447" i="55"/>
  <c r="O451" i="55"/>
  <c r="O455" i="55"/>
  <c r="O459" i="55"/>
  <c r="O463" i="55"/>
  <c r="O467" i="55"/>
  <c r="O471" i="55"/>
  <c r="O475" i="55"/>
  <c r="O479" i="55"/>
  <c r="O483" i="55"/>
  <c r="O487" i="55"/>
  <c r="O491" i="55"/>
  <c r="O495" i="55"/>
  <c r="O499" i="55"/>
  <c r="O503" i="55"/>
  <c r="O507" i="55"/>
  <c r="O511" i="55"/>
  <c r="P388" i="55"/>
  <c r="P399" i="55"/>
  <c r="P420" i="55"/>
  <c r="P437" i="55"/>
  <c r="P453" i="55"/>
  <c r="P469" i="55"/>
  <c r="P485" i="55"/>
  <c r="P501" i="55"/>
  <c r="O519" i="55"/>
  <c r="O527" i="55"/>
  <c r="O535" i="55"/>
  <c r="O543" i="55"/>
  <c r="O551" i="55"/>
  <c r="O559" i="55"/>
  <c r="O567" i="55"/>
  <c r="O575" i="55"/>
  <c r="O583" i="55"/>
  <c r="O591" i="55"/>
  <c r="P596" i="55"/>
  <c r="O603" i="55"/>
  <c r="O607" i="55"/>
  <c r="O611" i="55"/>
  <c r="O615" i="55"/>
  <c r="P620" i="55"/>
  <c r="O625" i="55"/>
  <c r="P628" i="55"/>
  <c r="O633" i="55"/>
  <c r="P636" i="55"/>
  <c r="O641" i="55"/>
  <c r="P644" i="55"/>
  <c r="O649" i="55"/>
  <c r="P652" i="55"/>
  <c r="O655" i="55"/>
  <c r="P656" i="55"/>
  <c r="O659" i="55"/>
  <c r="P660" i="55"/>
  <c r="O663" i="55"/>
  <c r="P664" i="55"/>
  <c r="O667" i="55"/>
  <c r="P668" i="55"/>
  <c r="O671" i="55"/>
  <c r="P672" i="55"/>
  <c r="O675" i="55"/>
  <c r="P676" i="55"/>
  <c r="O679" i="55"/>
  <c r="P680" i="55"/>
  <c r="O683" i="55"/>
  <c r="P684" i="55"/>
  <c r="O687" i="55"/>
  <c r="P688" i="55"/>
  <c r="O691" i="55"/>
  <c r="P692" i="55"/>
  <c r="O695" i="55"/>
  <c r="P696" i="55"/>
  <c r="O699" i="55"/>
  <c r="P700" i="55"/>
  <c r="O703" i="55"/>
  <c r="P704" i="55"/>
  <c r="O707" i="55"/>
  <c r="P708" i="55"/>
  <c r="O711" i="55"/>
  <c r="P712" i="55"/>
  <c r="O715" i="55"/>
  <c r="P716" i="55"/>
  <c r="O719" i="55"/>
  <c r="P720" i="55"/>
  <c r="O723" i="55"/>
  <c r="P724" i="55"/>
  <c r="O727" i="55"/>
  <c r="P728" i="55"/>
  <c r="O731" i="55"/>
  <c r="P732" i="55"/>
  <c r="O735" i="55"/>
  <c r="P736" i="55"/>
  <c r="O739" i="55"/>
  <c r="P740" i="55"/>
  <c r="O743" i="55"/>
  <c r="P744" i="55"/>
  <c r="O747" i="55"/>
  <c r="P748" i="55"/>
  <c r="O751" i="55"/>
  <c r="P752" i="55"/>
  <c r="O755" i="55"/>
  <c r="P756" i="55"/>
  <c r="O759" i="55"/>
  <c r="P760" i="55"/>
  <c r="O763" i="55"/>
  <c r="P764" i="55"/>
  <c r="O767" i="55"/>
  <c r="P768" i="55"/>
  <c r="O771" i="55"/>
  <c r="P772" i="55"/>
  <c r="O775" i="55"/>
  <c r="P776" i="55"/>
  <c r="O779" i="55"/>
  <c r="P780" i="55"/>
  <c r="O783" i="55"/>
  <c r="P784" i="55"/>
  <c r="O787" i="55"/>
  <c r="P788" i="55"/>
  <c r="O791" i="55"/>
  <c r="P792" i="55"/>
  <c r="O795" i="55"/>
  <c r="P796" i="55"/>
  <c r="O799" i="55"/>
  <c r="P800" i="55"/>
  <c r="O803" i="55"/>
  <c r="P804" i="55"/>
  <c r="O807" i="55"/>
  <c r="P808" i="55"/>
  <c r="O811" i="55"/>
  <c r="P812" i="55"/>
  <c r="O815" i="55"/>
  <c r="P816" i="55"/>
  <c r="O819" i="55"/>
  <c r="P820" i="55"/>
  <c r="O823" i="55"/>
  <c r="P824" i="55"/>
  <c r="O827" i="55"/>
  <c r="P828" i="55"/>
  <c r="O831" i="55"/>
  <c r="P832" i="55"/>
  <c r="O835" i="55"/>
  <c r="P836" i="55"/>
  <c r="O839" i="55"/>
  <c r="P840" i="55"/>
  <c r="O843" i="55"/>
  <c r="P844" i="55"/>
  <c r="O847" i="55"/>
  <c r="P848" i="55"/>
  <c r="O851" i="55"/>
  <c r="P852" i="55"/>
  <c r="O855" i="55"/>
  <c r="P856" i="55"/>
  <c r="O859" i="55"/>
  <c r="P860" i="55"/>
  <c r="O863" i="55"/>
  <c r="P864" i="55"/>
  <c r="O867" i="55"/>
  <c r="P868" i="55"/>
  <c r="O871" i="55"/>
  <c r="P872" i="55"/>
  <c r="O875" i="55"/>
  <c r="P876" i="55"/>
  <c r="O879" i="55"/>
  <c r="P880" i="55"/>
  <c r="O883" i="55"/>
  <c r="P884" i="55"/>
  <c r="O887" i="55"/>
  <c r="P888" i="55"/>
  <c r="O891" i="55"/>
  <c r="P892" i="55"/>
  <c r="O895" i="55"/>
  <c r="P896" i="55"/>
  <c r="O899" i="55"/>
  <c r="P900" i="55"/>
  <c r="O903" i="55"/>
  <c r="P904" i="55"/>
  <c r="O907" i="55"/>
  <c r="P908" i="55"/>
  <c r="O911" i="55"/>
  <c r="P912" i="55"/>
  <c r="O915" i="55"/>
  <c r="P916" i="55"/>
  <c r="O919" i="55"/>
  <c r="P920" i="55"/>
  <c r="O923" i="55"/>
  <c r="P924" i="55"/>
  <c r="O927" i="55"/>
  <c r="P28" i="55"/>
  <c r="O31" i="55"/>
  <c r="P60" i="55"/>
  <c r="O63" i="55"/>
  <c r="P92" i="55"/>
  <c r="O95" i="55"/>
  <c r="P124" i="55"/>
  <c r="O127" i="55"/>
  <c r="P156" i="55"/>
  <c r="O159" i="55"/>
  <c r="P441" i="55"/>
  <c r="P457" i="55"/>
  <c r="P473" i="55"/>
  <c r="P489" i="55"/>
  <c r="P505" i="55"/>
  <c r="P517" i="55"/>
  <c r="P525" i="55"/>
  <c r="P533" i="55"/>
  <c r="P541" i="55"/>
  <c r="P549" i="55"/>
  <c r="P557" i="55"/>
  <c r="P565" i="55"/>
  <c r="P573" i="55"/>
  <c r="P581" i="55"/>
  <c r="P589" i="55"/>
  <c r="O599" i="55"/>
  <c r="P601" i="55"/>
  <c r="P605" i="55"/>
  <c r="P609" i="55"/>
  <c r="P613" i="55"/>
  <c r="P617" i="55"/>
  <c r="O619" i="55"/>
  <c r="P622" i="55"/>
  <c r="O624" i="55"/>
  <c r="P625" i="55"/>
  <c r="O627" i="55"/>
  <c r="P630" i="55"/>
  <c r="O632" i="55"/>
  <c r="P633" i="55"/>
  <c r="O635" i="55"/>
  <c r="P638" i="55"/>
  <c r="O640" i="55"/>
  <c r="P641" i="55"/>
  <c r="O643" i="55"/>
  <c r="P646" i="55"/>
  <c r="O648" i="55"/>
  <c r="P649" i="55"/>
  <c r="O651" i="55"/>
  <c r="O654" i="55"/>
  <c r="P655" i="55"/>
  <c r="O658" i="55"/>
  <c r="P659" i="55"/>
  <c r="O662" i="55"/>
  <c r="P663" i="55"/>
  <c r="O666" i="55"/>
  <c r="P667" i="55"/>
  <c r="O670" i="55"/>
  <c r="P671" i="55"/>
  <c r="O674" i="55"/>
  <c r="P675" i="55"/>
  <c r="O678" i="55"/>
  <c r="P679" i="55"/>
  <c r="O682" i="55"/>
  <c r="P683" i="55"/>
  <c r="O686" i="55"/>
  <c r="P687" i="55"/>
  <c r="O690" i="55"/>
  <c r="P691" i="55"/>
  <c r="O694" i="55"/>
  <c r="P695" i="55"/>
  <c r="O698" i="55"/>
  <c r="P699" i="55"/>
  <c r="O702" i="55"/>
  <c r="P703" i="55"/>
  <c r="O706" i="55"/>
  <c r="P707" i="55"/>
  <c r="O710" i="55"/>
  <c r="P711" i="55"/>
  <c r="O714" i="55"/>
  <c r="P715" i="55"/>
  <c r="O718" i="55"/>
  <c r="P719" i="55"/>
  <c r="O722" i="55"/>
  <c r="P723" i="55"/>
  <c r="O726" i="55"/>
  <c r="P727" i="55"/>
  <c r="O730" i="55"/>
  <c r="P731" i="55"/>
  <c r="O734" i="55"/>
  <c r="P735" i="55"/>
  <c r="O738" i="55"/>
  <c r="P739" i="55"/>
  <c r="O742" i="55"/>
  <c r="P743" i="55"/>
  <c r="O746" i="55"/>
  <c r="P747" i="55"/>
  <c r="O750" i="55"/>
  <c r="P751" i="55"/>
  <c r="O754" i="55"/>
  <c r="P755" i="55"/>
  <c r="O758" i="55"/>
  <c r="P759" i="55"/>
  <c r="O762" i="55"/>
  <c r="P763" i="55"/>
  <c r="O766" i="55"/>
  <c r="P767" i="55"/>
  <c r="O770" i="55"/>
  <c r="P771" i="55"/>
  <c r="O774" i="55"/>
  <c r="P775" i="55"/>
  <c r="O778" i="55"/>
  <c r="P779" i="55"/>
  <c r="O782" i="55"/>
  <c r="P783" i="55"/>
  <c r="O786" i="55"/>
  <c r="P787" i="55"/>
  <c r="O790" i="55"/>
  <c r="P791" i="55"/>
  <c r="O794" i="55"/>
  <c r="P795" i="55"/>
  <c r="O798" i="55"/>
  <c r="P799" i="55"/>
  <c r="O802" i="55"/>
  <c r="P803" i="55"/>
  <c r="O806" i="55"/>
  <c r="P807" i="55"/>
  <c r="O810" i="55"/>
  <c r="P811" i="55"/>
  <c r="O814" i="55"/>
  <c r="P815" i="55"/>
  <c r="O818" i="55"/>
  <c r="P819" i="55"/>
  <c r="O822" i="55"/>
  <c r="P823" i="55"/>
  <c r="O826" i="55"/>
  <c r="P827" i="55"/>
  <c r="O830" i="55"/>
  <c r="P831" i="55"/>
  <c r="O834" i="55"/>
  <c r="P835" i="55"/>
  <c r="O838" i="55"/>
  <c r="P839" i="55"/>
  <c r="O842" i="55"/>
  <c r="P843" i="55"/>
  <c r="O846" i="55"/>
  <c r="P847" i="55"/>
  <c r="O850" i="55"/>
  <c r="P851" i="55"/>
  <c r="O854" i="55"/>
  <c r="P855" i="55"/>
  <c r="O858" i="55"/>
  <c r="P859" i="55"/>
  <c r="O862" i="55"/>
  <c r="P863" i="55"/>
  <c r="O866" i="55"/>
  <c r="P867" i="55"/>
  <c r="O870" i="55"/>
  <c r="P871" i="55"/>
  <c r="O874" i="55"/>
  <c r="P875" i="55"/>
  <c r="O878" i="55"/>
  <c r="P879" i="55"/>
  <c r="O882" i="55"/>
  <c r="P883" i="55"/>
  <c r="O886" i="55"/>
  <c r="P887" i="55"/>
  <c r="O890" i="55"/>
  <c r="P891" i="55"/>
  <c r="O894" i="55"/>
  <c r="P895" i="55"/>
  <c r="O898" i="55"/>
  <c r="P899" i="55"/>
  <c r="O902" i="55"/>
  <c r="P903" i="55"/>
  <c r="O906" i="55"/>
  <c r="P907" i="55"/>
  <c r="O910" i="55"/>
  <c r="P911" i="55"/>
  <c r="O914" i="55"/>
  <c r="P915" i="55"/>
  <c r="O918" i="55"/>
  <c r="P919" i="55"/>
  <c r="O922" i="55"/>
  <c r="P923" i="55"/>
  <c r="P404" i="55"/>
  <c r="P415" i="55"/>
  <c r="P429" i="55"/>
  <c r="P445" i="55"/>
  <c r="P461" i="55"/>
  <c r="P477" i="55"/>
  <c r="P493" i="55"/>
  <c r="P509" i="55"/>
  <c r="O515" i="55"/>
  <c r="O523" i="55"/>
  <c r="O531" i="55"/>
  <c r="O539" i="55"/>
  <c r="O547" i="55"/>
  <c r="O555" i="55"/>
  <c r="O563" i="55"/>
  <c r="O571" i="55"/>
  <c r="O579" i="55"/>
  <c r="O587" i="55"/>
  <c r="O595" i="55"/>
  <c r="P597" i="55"/>
  <c r="O604" i="55"/>
  <c r="O608" i="55"/>
  <c r="O612" i="55"/>
  <c r="O616" i="55"/>
  <c r="O621" i="55"/>
  <c r="P624" i="55"/>
  <c r="O629" i="55"/>
  <c r="P632" i="55"/>
  <c r="O637" i="55"/>
  <c r="P640" i="55"/>
  <c r="O645" i="55"/>
  <c r="P648" i="55"/>
  <c r="O653" i="55"/>
  <c r="P654" i="55"/>
  <c r="O657" i="55"/>
  <c r="P658" i="55"/>
  <c r="O661" i="55"/>
  <c r="P662" i="55"/>
  <c r="O665" i="55"/>
  <c r="P666" i="55"/>
  <c r="O669" i="55"/>
  <c r="P670" i="55"/>
  <c r="O673" i="55"/>
  <c r="P674" i="55"/>
  <c r="O677" i="55"/>
  <c r="P678" i="55"/>
  <c r="O681" i="55"/>
  <c r="P682" i="55"/>
  <c r="O685" i="55"/>
  <c r="P686" i="55"/>
  <c r="O689" i="55"/>
  <c r="P690" i="55"/>
  <c r="O693" i="55"/>
  <c r="P694" i="55"/>
  <c r="O697" i="55"/>
  <c r="P698" i="55"/>
  <c r="O701" i="55"/>
  <c r="P702" i="55"/>
  <c r="O705" i="55"/>
  <c r="P706" i="55"/>
  <c r="O709" i="55"/>
  <c r="P710" i="55"/>
  <c r="O713" i="55"/>
  <c r="P714" i="55"/>
  <c r="O717" i="55"/>
  <c r="P718" i="55"/>
  <c r="O721" i="55"/>
  <c r="P722" i="55"/>
  <c r="O725" i="55"/>
  <c r="P726" i="55"/>
  <c r="O729" i="55"/>
  <c r="P730" i="55"/>
  <c r="O733" i="55"/>
  <c r="P734" i="55"/>
  <c r="O737" i="55"/>
  <c r="P738" i="55"/>
  <c r="O741" i="55"/>
  <c r="P742" i="55"/>
  <c r="O745" i="55"/>
  <c r="P746" i="55"/>
  <c r="O749" i="55"/>
  <c r="P750" i="55"/>
  <c r="O753" i="55"/>
  <c r="P754" i="55"/>
  <c r="O757" i="55"/>
  <c r="P758" i="55"/>
  <c r="O761" i="55"/>
  <c r="P762" i="55"/>
  <c r="O765" i="55"/>
  <c r="P766" i="55"/>
  <c r="O769" i="55"/>
  <c r="P770" i="55"/>
  <c r="O773" i="55"/>
  <c r="P774" i="55"/>
  <c r="O777" i="55"/>
  <c r="P778" i="55"/>
  <c r="O781" i="55"/>
  <c r="P782" i="55"/>
  <c r="O785" i="55"/>
  <c r="P786" i="55"/>
  <c r="O789" i="55"/>
  <c r="P790" i="55"/>
  <c r="O793" i="55"/>
  <c r="P794" i="55"/>
  <c r="O797" i="55"/>
  <c r="P798" i="55"/>
  <c r="O801" i="55"/>
  <c r="P802" i="55"/>
  <c r="O805" i="55"/>
  <c r="P806" i="55"/>
  <c r="O809" i="55"/>
  <c r="P810" i="55"/>
  <c r="O813" i="55"/>
  <c r="P814" i="55"/>
  <c r="O817" i="55"/>
  <c r="P818" i="55"/>
  <c r="O821" i="55"/>
  <c r="P822" i="55"/>
  <c r="O825" i="55"/>
  <c r="P826" i="55"/>
  <c r="O829" i="55"/>
  <c r="P830" i="55"/>
  <c r="O833" i="55"/>
  <c r="P834" i="55"/>
  <c r="O837" i="55"/>
  <c r="P838" i="55"/>
  <c r="O841" i="55"/>
  <c r="P842" i="55"/>
  <c r="O845" i="55"/>
  <c r="P846" i="55"/>
  <c r="O849" i="55"/>
  <c r="P850" i="55"/>
  <c r="O853" i="55"/>
  <c r="P854" i="55"/>
  <c r="O857" i="55"/>
  <c r="P858" i="55"/>
  <c r="O861" i="55"/>
  <c r="P862" i="55"/>
  <c r="O865" i="55"/>
  <c r="P866" i="55"/>
  <c r="O869" i="55"/>
  <c r="P870" i="55"/>
  <c r="O873" i="55"/>
  <c r="P874" i="55"/>
  <c r="O877" i="55"/>
  <c r="P878" i="55"/>
  <c r="O881" i="55"/>
  <c r="P882" i="55"/>
  <c r="O885" i="55"/>
  <c r="P886" i="55"/>
  <c r="O889" i="55"/>
  <c r="P890" i="55"/>
  <c r="O893" i="55"/>
  <c r="P894" i="55"/>
  <c r="O897" i="55"/>
  <c r="P898" i="55"/>
  <c r="O901" i="55"/>
  <c r="P902" i="55"/>
  <c r="O905" i="55"/>
  <c r="P906" i="55"/>
  <c r="O909" i="55"/>
  <c r="P910" i="55"/>
  <c r="O913" i="55"/>
  <c r="P914" i="55"/>
  <c r="O917" i="55"/>
  <c r="P918" i="55"/>
  <c r="O921" i="55"/>
  <c r="P922" i="55"/>
  <c r="O925" i="55"/>
  <c r="P926" i="55"/>
  <c r="P449" i="55"/>
  <c r="P513" i="55"/>
  <c r="P545" i="55"/>
  <c r="P577" i="55"/>
  <c r="P608" i="55"/>
  <c r="O620" i="55"/>
  <c r="O628" i="55"/>
  <c r="O636" i="55"/>
  <c r="O644" i="55"/>
  <c r="O652" i="55"/>
  <c r="P657" i="55"/>
  <c r="O660" i="55"/>
  <c r="P665" i="55"/>
  <c r="O668" i="55"/>
  <c r="P673" i="55"/>
  <c r="O676" i="55"/>
  <c r="P681" i="55"/>
  <c r="O684" i="55"/>
  <c r="P689" i="55"/>
  <c r="O692" i="55"/>
  <c r="P697" i="55"/>
  <c r="O700" i="55"/>
  <c r="P705" i="55"/>
  <c r="O708" i="55"/>
  <c r="P713" i="55"/>
  <c r="O716" i="55"/>
  <c r="P721" i="55"/>
  <c r="O724" i="55"/>
  <c r="P729" i="55"/>
  <c r="O732" i="55"/>
  <c r="P737" i="55"/>
  <c r="O740" i="55"/>
  <c r="P745" i="55"/>
  <c r="O748" i="55"/>
  <c r="P753" i="55"/>
  <c r="O756" i="55"/>
  <c r="P761" i="55"/>
  <c r="O764" i="55"/>
  <c r="P769" i="55"/>
  <c r="O772" i="55"/>
  <c r="P777" i="55"/>
  <c r="O780" i="55"/>
  <c r="P785" i="55"/>
  <c r="O788" i="55"/>
  <c r="P793" i="55"/>
  <c r="O796" i="55"/>
  <c r="P801" i="55"/>
  <c r="O804" i="55"/>
  <c r="P809" i="55"/>
  <c r="O812" i="55"/>
  <c r="P817" i="55"/>
  <c r="O820" i="55"/>
  <c r="P825" i="55"/>
  <c r="O828" i="55"/>
  <c r="P833" i="55"/>
  <c r="O836" i="55"/>
  <c r="P841" i="55"/>
  <c r="O844" i="55"/>
  <c r="P849" i="55"/>
  <c r="O852" i="55"/>
  <c r="P857" i="55"/>
  <c r="O860" i="55"/>
  <c r="P865" i="55"/>
  <c r="O868" i="55"/>
  <c r="P873" i="55"/>
  <c r="O876" i="55"/>
  <c r="P881" i="55"/>
  <c r="O884" i="55"/>
  <c r="P889" i="55"/>
  <c r="O892" i="55"/>
  <c r="P897" i="55"/>
  <c r="O900" i="55"/>
  <c r="P905" i="55"/>
  <c r="O908" i="55"/>
  <c r="P913" i="55"/>
  <c r="O916" i="55"/>
  <c r="P921" i="55"/>
  <c r="O924" i="55"/>
  <c r="O926" i="55"/>
  <c r="O928" i="55"/>
  <c r="P929" i="55"/>
  <c r="O932" i="55"/>
  <c r="P933" i="55"/>
  <c r="O936" i="55"/>
  <c r="P937" i="55"/>
  <c r="O940" i="55"/>
  <c r="P941" i="55"/>
  <c r="O944" i="55"/>
  <c r="P945" i="55"/>
  <c r="O948" i="55"/>
  <c r="P949" i="55"/>
  <c r="O952" i="55"/>
  <c r="P953" i="55"/>
  <c r="O956" i="55"/>
  <c r="P957" i="55"/>
  <c r="O960" i="55"/>
  <c r="P961" i="55"/>
  <c r="O964" i="55"/>
  <c r="P965" i="55"/>
  <c r="O968" i="55"/>
  <c r="P969" i="55"/>
  <c r="O972" i="55"/>
  <c r="P973" i="55"/>
  <c r="O976" i="55"/>
  <c r="P977" i="55"/>
  <c r="O980" i="55"/>
  <c r="P981" i="55"/>
  <c r="O984" i="55"/>
  <c r="P985" i="55"/>
  <c r="O988" i="55"/>
  <c r="P989" i="55"/>
  <c r="O992" i="55"/>
  <c r="P993" i="55"/>
  <c r="O996" i="55"/>
  <c r="P997" i="55"/>
  <c r="O1000" i="55"/>
  <c r="P1001" i="55"/>
  <c r="O1004" i="55"/>
  <c r="P1005" i="55"/>
  <c r="O1008" i="55"/>
  <c r="P1009" i="55"/>
  <c r="O1012" i="55"/>
  <c r="P1013" i="55"/>
  <c r="O1016" i="55"/>
  <c r="P1017" i="55"/>
  <c r="O1020" i="55"/>
  <c r="P1021" i="55"/>
  <c r="O1024" i="55"/>
  <c r="P1025" i="55"/>
  <c r="O1028" i="55"/>
  <c r="P1029" i="55"/>
  <c r="O1032" i="55"/>
  <c r="P1033" i="55"/>
  <c r="O1036" i="55"/>
  <c r="P1037" i="55"/>
  <c r="O1040" i="55"/>
  <c r="P1041" i="55"/>
  <c r="O1044" i="55"/>
  <c r="P1045" i="55"/>
  <c r="O1048" i="55"/>
  <c r="P1049" i="55"/>
  <c r="O1052" i="55"/>
  <c r="P1053" i="55"/>
  <c r="O1056" i="55"/>
  <c r="P1057" i="55"/>
  <c r="O1060" i="55"/>
  <c r="P1061" i="55"/>
  <c r="O1064" i="55"/>
  <c r="P1065" i="55"/>
  <c r="O1068" i="55"/>
  <c r="P1069" i="55"/>
  <c r="O1072" i="55"/>
  <c r="P1073" i="55"/>
  <c r="O1076" i="55"/>
  <c r="P1077" i="55"/>
  <c r="O1080" i="55"/>
  <c r="P1081" i="55"/>
  <c r="O1084" i="55"/>
  <c r="P1085" i="55"/>
  <c r="O1088" i="55"/>
  <c r="P1089" i="55"/>
  <c r="O1092" i="55"/>
  <c r="P1093" i="55"/>
  <c r="O1096" i="55"/>
  <c r="P1097" i="55"/>
  <c r="O1100" i="55"/>
  <c r="P1101" i="55"/>
  <c r="O1104" i="55"/>
  <c r="P1105" i="55"/>
  <c r="O1108" i="55"/>
  <c r="P1109" i="55"/>
  <c r="O1112" i="55"/>
  <c r="P1113" i="55"/>
  <c r="O1116" i="55"/>
  <c r="P1117" i="55"/>
  <c r="O1120" i="55"/>
  <c r="P1121" i="55"/>
  <c r="O1124" i="55"/>
  <c r="P1125" i="55"/>
  <c r="O1128" i="55"/>
  <c r="P1129" i="55"/>
  <c r="O1132" i="55"/>
  <c r="P1133" i="55"/>
  <c r="O1136" i="55"/>
  <c r="P1137" i="55"/>
  <c r="O1140" i="55"/>
  <c r="P1141" i="55"/>
  <c r="O1144" i="55"/>
  <c r="P1145" i="55"/>
  <c r="O1148" i="55"/>
  <c r="P1149" i="55"/>
  <c r="O1152" i="55"/>
  <c r="P1153" i="55"/>
  <c r="O1156" i="55"/>
  <c r="P1157" i="55"/>
  <c r="O1160" i="55"/>
  <c r="P1161" i="55"/>
  <c r="O1164" i="55"/>
  <c r="P1165" i="55"/>
  <c r="O1168" i="55"/>
  <c r="P1169" i="55"/>
  <c r="O1172" i="55"/>
  <c r="P1173" i="55"/>
  <c r="O1176" i="55"/>
  <c r="P1177" i="55"/>
  <c r="O1180" i="55"/>
  <c r="P1181" i="55"/>
  <c r="O1184" i="55"/>
  <c r="P1185" i="55"/>
  <c r="O1188" i="55"/>
  <c r="P1189" i="55"/>
  <c r="O1192" i="55"/>
  <c r="P1193" i="55"/>
  <c r="O1196" i="55"/>
  <c r="P1197" i="55"/>
  <c r="O1200" i="55"/>
  <c r="P1201" i="55"/>
  <c r="O1204" i="55"/>
  <c r="P1205" i="55"/>
  <c r="O1208" i="55"/>
  <c r="P1209" i="55"/>
  <c r="O1212" i="55"/>
  <c r="P1213" i="55"/>
  <c r="O1216" i="55"/>
  <c r="P1217" i="55"/>
  <c r="O1220" i="55"/>
  <c r="P1221" i="55"/>
  <c r="O1224" i="55"/>
  <c r="P1225" i="55"/>
  <c r="O1228" i="55"/>
  <c r="P1229" i="55"/>
  <c r="O1232" i="55"/>
  <c r="P1233" i="55"/>
  <c r="O1236" i="55"/>
  <c r="P1237" i="55"/>
  <c r="O1240" i="55"/>
  <c r="P1241" i="55"/>
  <c r="O1244" i="55"/>
  <c r="P1245" i="55"/>
  <c r="O1248" i="55"/>
  <c r="P1249" i="55"/>
  <c r="O1252" i="55"/>
  <c r="P1253" i="55"/>
  <c r="O1256" i="55"/>
  <c r="P1257" i="55"/>
  <c r="O1260" i="55"/>
  <c r="P1261" i="55"/>
  <c r="O1264" i="55"/>
  <c r="P1265" i="55"/>
  <c r="O1268" i="55"/>
  <c r="P1269" i="55"/>
  <c r="O1272" i="55"/>
  <c r="P1273" i="55"/>
  <c r="O1276" i="55"/>
  <c r="P1277" i="55"/>
  <c r="O1280" i="55"/>
  <c r="P1281" i="55"/>
  <c r="O1284" i="55"/>
  <c r="P1285" i="55"/>
  <c r="O1288" i="55"/>
  <c r="P1289" i="55"/>
  <c r="O1292" i="55"/>
  <c r="P1293" i="55"/>
  <c r="O1296" i="55"/>
  <c r="P1297" i="55"/>
  <c r="O1300" i="55"/>
  <c r="P1301" i="55"/>
  <c r="O1304" i="55"/>
  <c r="P1305" i="55"/>
  <c r="O1308" i="55"/>
  <c r="P1309" i="55"/>
  <c r="O1312" i="55"/>
  <c r="P1313" i="55"/>
  <c r="O1316" i="55"/>
  <c r="P1317" i="55"/>
  <c r="O1320" i="55"/>
  <c r="P1321" i="55"/>
  <c r="O1324" i="55"/>
  <c r="P1325" i="55"/>
  <c r="O1328" i="55"/>
  <c r="P1329" i="55"/>
  <c r="O1332" i="55"/>
  <c r="P1333" i="55"/>
  <c r="O1336" i="55"/>
  <c r="P1337" i="55"/>
  <c r="O1340" i="55"/>
  <c r="P1341" i="55"/>
  <c r="O1344" i="55"/>
  <c r="P1345" i="55"/>
  <c r="O1348" i="55"/>
  <c r="P1349" i="55"/>
  <c r="O1352" i="55"/>
  <c r="P1353" i="55"/>
  <c r="O1356" i="55"/>
  <c r="P1357" i="55"/>
  <c r="O1360" i="55"/>
  <c r="P1361" i="55"/>
  <c r="O1364" i="55"/>
  <c r="P1365" i="55"/>
  <c r="O1368" i="55"/>
  <c r="P1369" i="55"/>
  <c r="O1372" i="55"/>
  <c r="P1373" i="55"/>
  <c r="O1376" i="55"/>
  <c r="P1377" i="55"/>
  <c r="O1380" i="55"/>
  <c r="P1381" i="55"/>
  <c r="O1384" i="55"/>
  <c r="P1385" i="55"/>
  <c r="O1388" i="55"/>
  <c r="P1389" i="55"/>
  <c r="O1392" i="55"/>
  <c r="P1393" i="55"/>
  <c r="O1396" i="55"/>
  <c r="P1397" i="55"/>
  <c r="O1400" i="55"/>
  <c r="P1401" i="55"/>
  <c r="O1404" i="55"/>
  <c r="P1405" i="55"/>
  <c r="O1408" i="55"/>
  <c r="P1409" i="55"/>
  <c r="O1412" i="55"/>
  <c r="P1413" i="55"/>
  <c r="O1416" i="55"/>
  <c r="P1417" i="55"/>
  <c r="O1420" i="55"/>
  <c r="P1421" i="55"/>
  <c r="O1424" i="55"/>
  <c r="P1425" i="55"/>
  <c r="O1428" i="55"/>
  <c r="P1429" i="55"/>
  <c r="O1432" i="55"/>
  <c r="P1433" i="55"/>
  <c r="O1436" i="55"/>
  <c r="P1437" i="55"/>
  <c r="O1440" i="55"/>
  <c r="P1441" i="55"/>
  <c r="O1444" i="55"/>
  <c r="P1445" i="55"/>
  <c r="O1448" i="55"/>
  <c r="P1449" i="55"/>
  <c r="P44" i="55"/>
  <c r="O47" i="55"/>
  <c r="P108" i="55"/>
  <c r="O111" i="55"/>
  <c r="P172" i="55"/>
  <c r="P465" i="55"/>
  <c r="P521" i="55"/>
  <c r="P553" i="55"/>
  <c r="P585" i="55"/>
  <c r="P612" i="55"/>
  <c r="P618" i="55"/>
  <c r="O623" i="55"/>
  <c r="P626" i="55"/>
  <c r="O631" i="55"/>
  <c r="P634" i="55"/>
  <c r="O639" i="55"/>
  <c r="P642" i="55"/>
  <c r="O647" i="55"/>
  <c r="P650" i="55"/>
  <c r="P928" i="55"/>
  <c r="O931" i="55"/>
  <c r="P932" i="55"/>
  <c r="O935" i="55"/>
  <c r="P936" i="55"/>
  <c r="O939" i="55"/>
  <c r="P940" i="55"/>
  <c r="O943" i="55"/>
  <c r="P944" i="55"/>
  <c r="O947" i="55"/>
  <c r="P948" i="55"/>
  <c r="O951" i="55"/>
  <c r="P952" i="55"/>
  <c r="O955" i="55"/>
  <c r="P956" i="55"/>
  <c r="O959" i="55"/>
  <c r="P960" i="55"/>
  <c r="O963" i="55"/>
  <c r="P964" i="55"/>
  <c r="O967" i="55"/>
  <c r="P968" i="55"/>
  <c r="O971" i="55"/>
  <c r="P972" i="55"/>
  <c r="O975" i="55"/>
  <c r="P976" i="55"/>
  <c r="O979" i="55"/>
  <c r="P980" i="55"/>
  <c r="O983" i="55"/>
  <c r="P984" i="55"/>
  <c r="O987" i="55"/>
  <c r="P988" i="55"/>
  <c r="O991" i="55"/>
  <c r="P992" i="55"/>
  <c r="O995" i="55"/>
  <c r="P996" i="55"/>
  <c r="O999" i="55"/>
  <c r="P1000" i="55"/>
  <c r="O1003" i="55"/>
  <c r="P1004" i="55"/>
  <c r="O1007" i="55"/>
  <c r="P1008" i="55"/>
  <c r="O1011" i="55"/>
  <c r="P1012" i="55"/>
  <c r="O1015" i="55"/>
  <c r="P1016" i="55"/>
  <c r="O1019" i="55"/>
  <c r="P1020" i="55"/>
  <c r="O1023" i="55"/>
  <c r="P1024" i="55"/>
  <c r="O1027" i="55"/>
  <c r="P1028" i="55"/>
  <c r="O1031" i="55"/>
  <c r="P1032" i="55"/>
  <c r="O1035" i="55"/>
  <c r="P1036" i="55"/>
  <c r="O1039" i="55"/>
  <c r="P1040" i="55"/>
  <c r="O1043" i="55"/>
  <c r="P1044" i="55"/>
  <c r="O1047" i="55"/>
  <c r="P1048" i="55"/>
  <c r="O1051" i="55"/>
  <c r="P1052" i="55"/>
  <c r="O1055" i="55"/>
  <c r="P1056" i="55"/>
  <c r="O1059" i="55"/>
  <c r="P1060" i="55"/>
  <c r="O1063" i="55"/>
  <c r="P1064" i="55"/>
  <c r="O1067" i="55"/>
  <c r="P1068" i="55"/>
  <c r="O1071" i="55"/>
  <c r="P1072" i="55"/>
  <c r="O1075" i="55"/>
  <c r="P1076" i="55"/>
  <c r="O1079" i="55"/>
  <c r="P1080" i="55"/>
  <c r="O1083" i="55"/>
  <c r="P1084" i="55"/>
  <c r="O1087" i="55"/>
  <c r="P1088" i="55"/>
  <c r="O1091" i="55"/>
  <c r="P1092" i="55"/>
  <c r="O1095" i="55"/>
  <c r="P1096" i="55"/>
  <c r="O1099" i="55"/>
  <c r="P1100" i="55"/>
  <c r="O1103" i="55"/>
  <c r="P1104" i="55"/>
  <c r="O1107" i="55"/>
  <c r="P1108" i="55"/>
  <c r="O1111" i="55"/>
  <c r="P1112" i="55"/>
  <c r="O1115" i="55"/>
  <c r="P1116" i="55"/>
  <c r="O1119" i="55"/>
  <c r="P1120" i="55"/>
  <c r="O1123" i="55"/>
  <c r="P1124" i="55"/>
  <c r="O1127" i="55"/>
  <c r="P1128" i="55"/>
  <c r="O1131" i="55"/>
  <c r="P1132" i="55"/>
  <c r="O1135" i="55"/>
  <c r="P1136" i="55"/>
  <c r="O1139" i="55"/>
  <c r="P1140" i="55"/>
  <c r="O1143" i="55"/>
  <c r="P1144" i="55"/>
  <c r="O1147" i="55"/>
  <c r="P1148" i="55"/>
  <c r="O1151" i="55"/>
  <c r="P1152" i="55"/>
  <c r="O1155" i="55"/>
  <c r="P1156" i="55"/>
  <c r="O1159" i="55"/>
  <c r="P1160" i="55"/>
  <c r="O1163" i="55"/>
  <c r="P1164" i="55"/>
  <c r="O1167" i="55"/>
  <c r="P1168" i="55"/>
  <c r="O1171" i="55"/>
  <c r="P1172" i="55"/>
  <c r="O1175" i="55"/>
  <c r="P1176" i="55"/>
  <c r="O1179" i="55"/>
  <c r="P1180" i="55"/>
  <c r="O1183" i="55"/>
  <c r="P1184" i="55"/>
  <c r="O1187" i="55"/>
  <c r="P1188" i="55"/>
  <c r="O1191" i="55"/>
  <c r="P1192" i="55"/>
  <c r="O1195" i="55"/>
  <c r="P1196" i="55"/>
  <c r="O1199" i="55"/>
  <c r="P1200" i="55"/>
  <c r="O1203" i="55"/>
  <c r="P1204" i="55"/>
  <c r="O1207" i="55"/>
  <c r="P1208" i="55"/>
  <c r="O1211" i="55"/>
  <c r="P1212" i="55"/>
  <c r="O1215" i="55"/>
  <c r="P1216" i="55"/>
  <c r="O1219" i="55"/>
  <c r="P1220" i="55"/>
  <c r="O1223" i="55"/>
  <c r="P1224" i="55"/>
  <c r="O1227" i="55"/>
  <c r="P1228" i="55"/>
  <c r="O1231" i="55"/>
  <c r="P1232" i="55"/>
  <c r="O1235" i="55"/>
  <c r="P1236" i="55"/>
  <c r="O1239" i="55"/>
  <c r="P1240" i="55"/>
  <c r="O1243" i="55"/>
  <c r="P1244" i="55"/>
  <c r="O1247" i="55"/>
  <c r="P1248" i="55"/>
  <c r="O1251" i="55"/>
  <c r="P1252" i="55"/>
  <c r="O1255" i="55"/>
  <c r="P1256" i="55"/>
  <c r="O1259" i="55"/>
  <c r="P1260" i="55"/>
  <c r="O1263" i="55"/>
  <c r="P1264" i="55"/>
  <c r="O1267" i="55"/>
  <c r="P1268" i="55"/>
  <c r="O1271" i="55"/>
  <c r="P1272" i="55"/>
  <c r="O1275" i="55"/>
  <c r="P1276" i="55"/>
  <c r="O1279" i="55"/>
  <c r="P1280" i="55"/>
  <c r="O1283" i="55"/>
  <c r="P1284" i="55"/>
  <c r="O1287" i="55"/>
  <c r="P1288" i="55"/>
  <c r="O1291" i="55"/>
  <c r="P1292" i="55"/>
  <c r="O1295" i="55"/>
  <c r="P1296" i="55"/>
  <c r="O1299" i="55"/>
  <c r="P1300" i="55"/>
  <c r="O1303" i="55"/>
  <c r="P1304" i="55"/>
  <c r="O1307" i="55"/>
  <c r="P1308" i="55"/>
  <c r="O1311" i="55"/>
  <c r="P1312" i="55"/>
  <c r="O1315" i="55"/>
  <c r="P1316" i="55"/>
  <c r="O1319" i="55"/>
  <c r="P1320" i="55"/>
  <c r="O1323" i="55"/>
  <c r="P1324" i="55"/>
  <c r="O1327" i="55"/>
  <c r="P1328" i="55"/>
  <c r="O1331" i="55"/>
  <c r="P1332" i="55"/>
  <c r="O1335" i="55"/>
  <c r="P1336" i="55"/>
  <c r="O1339" i="55"/>
  <c r="P1340" i="55"/>
  <c r="O1343" i="55"/>
  <c r="P1344" i="55"/>
  <c r="O1347" i="55"/>
  <c r="P1348" i="55"/>
  <c r="O1351" i="55"/>
  <c r="P1352" i="55"/>
  <c r="O1355" i="55"/>
  <c r="P1356" i="55"/>
  <c r="O1359" i="55"/>
  <c r="P1360" i="55"/>
  <c r="O1363" i="55"/>
  <c r="P1364" i="55"/>
  <c r="O1367" i="55"/>
  <c r="P1368" i="55"/>
  <c r="O1371" i="55"/>
  <c r="P1372" i="55"/>
  <c r="O1375" i="55"/>
  <c r="P1376" i="55"/>
  <c r="O1379" i="55"/>
  <c r="P1380" i="55"/>
  <c r="O1383" i="55"/>
  <c r="P1384" i="55"/>
  <c r="O1387" i="55"/>
  <c r="P1388" i="55"/>
  <c r="O1391" i="55"/>
  <c r="P1392" i="55"/>
  <c r="O1395" i="55"/>
  <c r="P1396" i="55"/>
  <c r="O1399" i="55"/>
  <c r="P1400" i="55"/>
  <c r="O1403" i="55"/>
  <c r="P1404" i="55"/>
  <c r="O1407" i="55"/>
  <c r="P1408" i="55"/>
  <c r="O1411" i="55"/>
  <c r="P1412" i="55"/>
  <c r="O1415" i="55"/>
  <c r="P1416" i="55"/>
  <c r="O1419" i="55"/>
  <c r="P1420" i="55"/>
  <c r="O1423" i="55"/>
  <c r="P1424" i="55"/>
  <c r="O1427" i="55"/>
  <c r="P1428" i="55"/>
  <c r="O1431" i="55"/>
  <c r="P1432" i="55"/>
  <c r="O1435" i="55"/>
  <c r="P1436" i="55"/>
  <c r="O1439" i="55"/>
  <c r="P1440" i="55"/>
  <c r="O1443" i="55"/>
  <c r="P1444" i="55"/>
  <c r="O1447" i="55"/>
  <c r="P1448" i="55"/>
  <c r="O1451" i="55"/>
  <c r="P1452" i="55"/>
  <c r="O1455" i="55"/>
  <c r="P1456" i="55"/>
  <c r="O1459" i="55"/>
  <c r="P1460" i="55"/>
  <c r="O1463" i="55"/>
  <c r="P1464" i="55"/>
  <c r="O1467" i="55"/>
  <c r="P1468" i="55"/>
  <c r="O1471" i="55"/>
  <c r="P1472" i="55"/>
  <c r="O1475" i="55"/>
  <c r="P1476" i="55"/>
  <c r="O1479" i="55"/>
  <c r="P1480" i="55"/>
  <c r="O1483" i="55"/>
  <c r="P1484" i="55"/>
  <c r="O1487" i="55"/>
  <c r="P1488" i="55"/>
  <c r="O1491" i="55"/>
  <c r="P1492" i="55"/>
  <c r="O1495" i="55"/>
  <c r="P1496" i="55"/>
  <c r="P481" i="55"/>
  <c r="P529" i="55"/>
  <c r="P561" i="55"/>
  <c r="P593" i="55"/>
  <c r="P600" i="55"/>
  <c r="P616" i="55"/>
  <c r="P621" i="55"/>
  <c r="P629" i="55"/>
  <c r="P637" i="55"/>
  <c r="P645" i="55"/>
  <c r="P653" i="55"/>
  <c r="O656" i="55"/>
  <c r="P661" i="55"/>
  <c r="O664" i="55"/>
  <c r="P669" i="55"/>
  <c r="O672" i="55"/>
  <c r="P677" i="55"/>
  <c r="O680" i="55"/>
  <c r="P685" i="55"/>
  <c r="O688" i="55"/>
  <c r="P693" i="55"/>
  <c r="O696" i="55"/>
  <c r="P701" i="55"/>
  <c r="O704" i="55"/>
  <c r="P709" i="55"/>
  <c r="O712" i="55"/>
  <c r="P717" i="55"/>
  <c r="O720" i="55"/>
  <c r="P725" i="55"/>
  <c r="O728" i="55"/>
  <c r="P733" i="55"/>
  <c r="O736" i="55"/>
  <c r="P741" i="55"/>
  <c r="O744" i="55"/>
  <c r="P749" i="55"/>
  <c r="O752" i="55"/>
  <c r="P757" i="55"/>
  <c r="O760" i="55"/>
  <c r="P765" i="55"/>
  <c r="O768" i="55"/>
  <c r="P773" i="55"/>
  <c r="O776" i="55"/>
  <c r="P781" i="55"/>
  <c r="O784" i="55"/>
  <c r="P789" i="55"/>
  <c r="O792" i="55"/>
  <c r="P797" i="55"/>
  <c r="O800" i="55"/>
  <c r="P805" i="55"/>
  <c r="O808" i="55"/>
  <c r="P813" i="55"/>
  <c r="O816" i="55"/>
  <c r="P821" i="55"/>
  <c r="O824" i="55"/>
  <c r="P829" i="55"/>
  <c r="O832" i="55"/>
  <c r="P837" i="55"/>
  <c r="O840" i="55"/>
  <c r="P845" i="55"/>
  <c r="O848" i="55"/>
  <c r="P853" i="55"/>
  <c r="O856" i="55"/>
  <c r="P861" i="55"/>
  <c r="O864" i="55"/>
  <c r="P869" i="55"/>
  <c r="O872" i="55"/>
  <c r="P877" i="55"/>
  <c r="O880" i="55"/>
  <c r="P885" i="55"/>
  <c r="O888" i="55"/>
  <c r="P893" i="55"/>
  <c r="O896" i="55"/>
  <c r="P901" i="55"/>
  <c r="O904" i="55"/>
  <c r="P909" i="55"/>
  <c r="O912" i="55"/>
  <c r="P917" i="55"/>
  <c r="O920" i="55"/>
  <c r="P925" i="55"/>
  <c r="P927" i="55"/>
  <c r="O930" i="55"/>
  <c r="P931" i="55"/>
  <c r="O934" i="55"/>
  <c r="P935" i="55"/>
  <c r="O938" i="55"/>
  <c r="P939" i="55"/>
  <c r="O942" i="55"/>
  <c r="P943" i="55"/>
  <c r="O946" i="55"/>
  <c r="P947" i="55"/>
  <c r="O950" i="55"/>
  <c r="P951" i="55"/>
  <c r="O954" i="55"/>
  <c r="P955" i="55"/>
  <c r="O958" i="55"/>
  <c r="P959" i="55"/>
  <c r="O962" i="55"/>
  <c r="P963" i="55"/>
  <c r="O966" i="55"/>
  <c r="P967" i="55"/>
  <c r="O970" i="55"/>
  <c r="P971" i="55"/>
  <c r="O974" i="55"/>
  <c r="P975" i="55"/>
  <c r="O978" i="55"/>
  <c r="P979" i="55"/>
  <c r="O982" i="55"/>
  <c r="P983" i="55"/>
  <c r="O986" i="55"/>
  <c r="P987" i="55"/>
  <c r="O990" i="55"/>
  <c r="P991" i="55"/>
  <c r="O994" i="55"/>
  <c r="P995" i="55"/>
  <c r="O998" i="55"/>
  <c r="P999" i="55"/>
  <c r="O1002" i="55"/>
  <c r="P1003" i="55"/>
  <c r="O1006" i="55"/>
  <c r="P1007" i="55"/>
  <c r="O1010" i="55"/>
  <c r="P1011" i="55"/>
  <c r="O1014" i="55"/>
  <c r="P1015" i="55"/>
  <c r="O1018" i="55"/>
  <c r="P1019" i="55"/>
  <c r="O1022" i="55"/>
  <c r="P1023" i="55"/>
  <c r="O1026" i="55"/>
  <c r="P1027" i="55"/>
  <c r="O1030" i="55"/>
  <c r="P1031" i="55"/>
  <c r="O1034" i="55"/>
  <c r="P1035" i="55"/>
  <c r="O1038" i="55"/>
  <c r="P1039" i="55"/>
  <c r="O1042" i="55"/>
  <c r="P1043" i="55"/>
  <c r="O1046" i="55"/>
  <c r="P1047" i="55"/>
  <c r="O1050" i="55"/>
  <c r="P1051" i="55"/>
  <c r="O1054" i="55"/>
  <c r="P1055" i="55"/>
  <c r="O1058" i="55"/>
  <c r="P1059" i="55"/>
  <c r="O1062" i="55"/>
  <c r="P1063" i="55"/>
  <c r="O1066" i="55"/>
  <c r="P1067" i="55"/>
  <c r="O1070" i="55"/>
  <c r="P1071" i="55"/>
  <c r="O1074" i="55"/>
  <c r="P1075" i="55"/>
  <c r="O1078" i="55"/>
  <c r="P1079" i="55"/>
  <c r="O1082" i="55"/>
  <c r="P1083" i="55"/>
  <c r="O1086" i="55"/>
  <c r="P1087" i="55"/>
  <c r="O1090" i="55"/>
  <c r="P1091" i="55"/>
  <c r="O1094" i="55"/>
  <c r="P1095" i="55"/>
  <c r="O1098" i="55"/>
  <c r="P1099" i="55"/>
  <c r="O1102" i="55"/>
  <c r="P1103" i="55"/>
  <c r="O1106" i="55"/>
  <c r="P1107" i="55"/>
  <c r="O1110" i="55"/>
  <c r="P1111" i="55"/>
  <c r="O1114" i="55"/>
  <c r="P1115" i="55"/>
  <c r="O1118" i="55"/>
  <c r="P1119" i="55"/>
  <c r="O1122" i="55"/>
  <c r="P1123" i="55"/>
  <c r="O1126" i="55"/>
  <c r="P1127" i="55"/>
  <c r="O1130" i="55"/>
  <c r="P1131" i="55"/>
  <c r="O1134" i="55"/>
  <c r="P1135" i="55"/>
  <c r="O1138" i="55"/>
  <c r="P1139" i="55"/>
  <c r="O1142" i="55"/>
  <c r="P1143" i="55"/>
  <c r="O1146" i="55"/>
  <c r="P1147" i="55"/>
  <c r="O1150" i="55"/>
  <c r="P1151" i="55"/>
  <c r="O1154" i="55"/>
  <c r="P1155" i="55"/>
  <c r="O1158" i="55"/>
  <c r="P1159" i="55"/>
  <c r="O1162" i="55"/>
  <c r="P1163" i="55"/>
  <c r="O1166" i="55"/>
  <c r="P1167" i="55"/>
  <c r="O1170" i="55"/>
  <c r="P1171" i="55"/>
  <c r="O1174" i="55"/>
  <c r="P1175" i="55"/>
  <c r="O1178" i="55"/>
  <c r="P1179" i="55"/>
  <c r="O1182" i="55"/>
  <c r="P1183" i="55"/>
  <c r="O1186" i="55"/>
  <c r="P1187" i="55"/>
  <c r="O1190" i="55"/>
  <c r="P1191" i="55"/>
  <c r="O1194" i="55"/>
  <c r="P1195" i="55"/>
  <c r="O1198" i="55"/>
  <c r="P1199" i="55"/>
  <c r="O1202" i="55"/>
  <c r="P1203" i="55"/>
  <c r="O1206" i="55"/>
  <c r="P1207" i="55"/>
  <c r="O1210" i="55"/>
  <c r="P1211" i="55"/>
  <c r="O1214" i="55"/>
  <c r="P1215" i="55"/>
  <c r="O1218" i="55"/>
  <c r="P1219" i="55"/>
  <c r="O1222" i="55"/>
  <c r="P1223" i="55"/>
  <c r="O1226" i="55"/>
  <c r="P1227" i="55"/>
  <c r="O1230" i="55"/>
  <c r="P1231" i="55"/>
  <c r="O1234" i="55"/>
  <c r="P1235" i="55"/>
  <c r="O1238" i="55"/>
  <c r="P1239" i="55"/>
  <c r="O1242" i="55"/>
  <c r="P1243" i="55"/>
  <c r="O1246" i="55"/>
  <c r="P1247" i="55"/>
  <c r="O1250" i="55"/>
  <c r="P1251" i="55"/>
  <c r="O1254" i="55"/>
  <c r="P1255" i="55"/>
  <c r="O1258" i="55"/>
  <c r="P1259" i="55"/>
  <c r="O1262" i="55"/>
  <c r="P1263" i="55"/>
  <c r="O1266" i="55"/>
  <c r="P1267" i="55"/>
  <c r="O1270" i="55"/>
  <c r="P1271" i="55"/>
  <c r="O1274" i="55"/>
  <c r="P1275" i="55"/>
  <c r="O1278" i="55"/>
  <c r="P1279" i="55"/>
  <c r="O1282" i="55"/>
  <c r="P1283" i="55"/>
  <c r="O1286" i="55"/>
  <c r="P1287" i="55"/>
  <c r="O1290" i="55"/>
  <c r="P1291" i="55"/>
  <c r="O1294" i="55"/>
  <c r="P1295" i="55"/>
  <c r="O1298" i="55"/>
  <c r="P1299" i="55"/>
  <c r="O1302" i="55"/>
  <c r="P1303" i="55"/>
  <c r="O1306" i="55"/>
  <c r="P1307" i="55"/>
  <c r="O1310" i="55"/>
  <c r="P1311" i="55"/>
  <c r="O1314" i="55"/>
  <c r="P1315" i="55"/>
  <c r="O1318" i="55"/>
  <c r="P1319" i="55"/>
  <c r="O1322" i="55"/>
  <c r="P1323" i="55"/>
  <c r="O1326" i="55"/>
  <c r="P1327" i="55"/>
  <c r="O1330" i="55"/>
  <c r="P1331" i="55"/>
  <c r="O1334" i="55"/>
  <c r="P1335" i="55"/>
  <c r="O1338" i="55"/>
  <c r="P1339" i="55"/>
  <c r="O1342" i="55"/>
  <c r="P1343" i="55"/>
  <c r="O1346" i="55"/>
  <c r="P1347" i="55"/>
  <c r="O1350" i="55"/>
  <c r="P1351" i="55"/>
  <c r="O1354" i="55"/>
  <c r="P1355" i="55"/>
  <c r="O1358" i="55"/>
  <c r="P1359" i="55"/>
  <c r="O1362" i="55"/>
  <c r="P1363" i="55"/>
  <c r="O1366" i="55"/>
  <c r="P1367" i="55"/>
  <c r="O1370" i="55"/>
  <c r="P1371" i="55"/>
  <c r="O1374" i="55"/>
  <c r="P1375" i="55"/>
  <c r="O1378" i="55"/>
  <c r="P1379" i="55"/>
  <c r="O1382" i="55"/>
  <c r="P1383" i="55"/>
  <c r="O1386" i="55"/>
  <c r="P1387" i="55"/>
  <c r="O1390" i="55"/>
  <c r="P1391" i="55"/>
  <c r="O1394" i="55"/>
  <c r="P1395" i="55"/>
  <c r="O1398" i="55"/>
  <c r="P1399" i="55"/>
  <c r="O1402" i="55"/>
  <c r="P1403" i="55"/>
  <c r="O1406" i="55"/>
  <c r="P1407" i="55"/>
  <c r="O1410" i="55"/>
  <c r="P1411" i="55"/>
  <c r="O1414" i="55"/>
  <c r="P1415" i="55"/>
  <c r="O1418" i="55"/>
  <c r="P1419" i="55"/>
  <c r="O1422" i="55"/>
  <c r="P1423" i="55"/>
  <c r="O1426" i="55"/>
  <c r="P1427" i="55"/>
  <c r="O1430" i="55"/>
  <c r="P1431" i="55"/>
  <c r="O1434" i="55"/>
  <c r="P1435" i="55"/>
  <c r="O1438" i="55"/>
  <c r="P1439" i="55"/>
  <c r="O1442" i="55"/>
  <c r="P1443" i="55"/>
  <c r="O1446" i="55"/>
  <c r="P1447" i="55"/>
  <c r="O1450" i="55"/>
  <c r="P537" i="55"/>
  <c r="P1453" i="55"/>
  <c r="O1458" i="55"/>
  <c r="P1461" i="55"/>
  <c r="O1466" i="55"/>
  <c r="P1469" i="55"/>
  <c r="O1474" i="55"/>
  <c r="P1477" i="55"/>
  <c r="O1482" i="55"/>
  <c r="P1485" i="55"/>
  <c r="O1490" i="55"/>
  <c r="P1493" i="55"/>
  <c r="O1498" i="55"/>
  <c r="P1499" i="55"/>
  <c r="O1502" i="55"/>
  <c r="P1503" i="55"/>
  <c r="O1506" i="55"/>
  <c r="P1507" i="55"/>
  <c r="O1510" i="55"/>
  <c r="P1511" i="55"/>
  <c r="O1514" i="55"/>
  <c r="P1515" i="55"/>
  <c r="O1518" i="55"/>
  <c r="P1519" i="55"/>
  <c r="O1522" i="55"/>
  <c r="P1523" i="55"/>
  <c r="O1526" i="55"/>
  <c r="P1527" i="55"/>
  <c r="O1530" i="55"/>
  <c r="P1531" i="55"/>
  <c r="O1534" i="55"/>
  <c r="P1535" i="55"/>
  <c r="O1538" i="55"/>
  <c r="P1539" i="55"/>
  <c r="O1542" i="55"/>
  <c r="P1543" i="55"/>
  <c r="O1546" i="55"/>
  <c r="P1547" i="55"/>
  <c r="O1550" i="55"/>
  <c r="P1551" i="55"/>
  <c r="O1554" i="55"/>
  <c r="P1555" i="55"/>
  <c r="O1558" i="55"/>
  <c r="P1559" i="55"/>
  <c r="O1562" i="55"/>
  <c r="P1563" i="55"/>
  <c r="O1566" i="55"/>
  <c r="P1567" i="55"/>
  <c r="O1570" i="55"/>
  <c r="P1571" i="55"/>
  <c r="O1574" i="55"/>
  <c r="P1575" i="55"/>
  <c r="O1578" i="55"/>
  <c r="P1579" i="55"/>
  <c r="O1582" i="55"/>
  <c r="P1583" i="55"/>
  <c r="O1586" i="55"/>
  <c r="P1587" i="55"/>
  <c r="O1590" i="55"/>
  <c r="P1591" i="55"/>
  <c r="O1594" i="55"/>
  <c r="P1595" i="55"/>
  <c r="O1598" i="55"/>
  <c r="P1599" i="55"/>
  <c r="O1602" i="55"/>
  <c r="P1603" i="55"/>
  <c r="O1606" i="55"/>
  <c r="P1607" i="55"/>
  <c r="O1610" i="55"/>
  <c r="P1611" i="55"/>
  <c r="O1614" i="55"/>
  <c r="P1615" i="55"/>
  <c r="O1618" i="55"/>
  <c r="P1619" i="55"/>
  <c r="O1622" i="55"/>
  <c r="P1623" i="55"/>
  <c r="O1626" i="55"/>
  <c r="P1627" i="55"/>
  <c r="O1630" i="55"/>
  <c r="P1631" i="55"/>
  <c r="O1634" i="55"/>
  <c r="P1635" i="55"/>
  <c r="O1638" i="55"/>
  <c r="P1639" i="55"/>
  <c r="O1642" i="55"/>
  <c r="P1643" i="55"/>
  <c r="O1646" i="55"/>
  <c r="P1647" i="55"/>
  <c r="O1650" i="55"/>
  <c r="P1651" i="55"/>
  <c r="O1654" i="55"/>
  <c r="P1655" i="55"/>
  <c r="O1658" i="55"/>
  <c r="P1659" i="55"/>
  <c r="O1662" i="55"/>
  <c r="P1663" i="55"/>
  <c r="O1666" i="55"/>
  <c r="P1667" i="55"/>
  <c r="O1670" i="55"/>
  <c r="P1671" i="55"/>
  <c r="O1674" i="55"/>
  <c r="P1675" i="55"/>
  <c r="O1678" i="55"/>
  <c r="P1679" i="55"/>
  <c r="O1682" i="55"/>
  <c r="P1683" i="55"/>
  <c r="O1686" i="55"/>
  <c r="P1687" i="55"/>
  <c r="O1690" i="55"/>
  <c r="P1691" i="55"/>
  <c r="O1694" i="55"/>
  <c r="P1695" i="55"/>
  <c r="O1698" i="55"/>
  <c r="P1699" i="55"/>
  <c r="O1702" i="55"/>
  <c r="P1703" i="55"/>
  <c r="O1706" i="55"/>
  <c r="P1707" i="55"/>
  <c r="O1710" i="55"/>
  <c r="P1711" i="55"/>
  <c r="O1714" i="55"/>
  <c r="P1715" i="55"/>
  <c r="O1718" i="55"/>
  <c r="P1719" i="55"/>
  <c r="O1722" i="55"/>
  <c r="P1723" i="55"/>
  <c r="O1726" i="55"/>
  <c r="P1727" i="55"/>
  <c r="O1730" i="55"/>
  <c r="P1731" i="55"/>
  <c r="O1734" i="55"/>
  <c r="P1735" i="55"/>
  <c r="O1738" i="55"/>
  <c r="P1739" i="55"/>
  <c r="O1742" i="55"/>
  <c r="P1743" i="55"/>
  <c r="O1746" i="55"/>
  <c r="P1747" i="55"/>
  <c r="O1750" i="55"/>
  <c r="P1751" i="55"/>
  <c r="O1754" i="55"/>
  <c r="P1755" i="55"/>
  <c r="O1758" i="55"/>
  <c r="P1759" i="55"/>
  <c r="O1762" i="55"/>
  <c r="P1763" i="55"/>
  <c r="O1766" i="55"/>
  <c r="P1767" i="55"/>
  <c r="O1770" i="55"/>
  <c r="P1771" i="55"/>
  <c r="O1774" i="55"/>
  <c r="P1775" i="55"/>
  <c r="O1778" i="55"/>
  <c r="P1779" i="55"/>
  <c r="O1782" i="55"/>
  <c r="P1783" i="55"/>
  <c r="O1786" i="55"/>
  <c r="P1787" i="55"/>
  <c r="O1790" i="55"/>
  <c r="P1791" i="55"/>
  <c r="O1794" i="55"/>
  <c r="P1795" i="55"/>
  <c r="O1798" i="55"/>
  <c r="P1799" i="55"/>
  <c r="O1802" i="55"/>
  <c r="P1803" i="55"/>
  <c r="O1806" i="55"/>
  <c r="P1807" i="55"/>
  <c r="O1810" i="55"/>
  <c r="P1811" i="55"/>
  <c r="O1814" i="55"/>
  <c r="P1815" i="55"/>
  <c r="O1818" i="55"/>
  <c r="P1819" i="55"/>
  <c r="O1822" i="55"/>
  <c r="P1823" i="55"/>
  <c r="O1826" i="55"/>
  <c r="P1827" i="55"/>
  <c r="O1830" i="55"/>
  <c r="P1831" i="55"/>
  <c r="O1834" i="55"/>
  <c r="P1835" i="55"/>
  <c r="O1838" i="55"/>
  <c r="P1839" i="55"/>
  <c r="O1842" i="55"/>
  <c r="P1843" i="55"/>
  <c r="O1846" i="55"/>
  <c r="P1847" i="55"/>
  <c r="O1850" i="55"/>
  <c r="P1851" i="55"/>
  <c r="O1854" i="55"/>
  <c r="P1855" i="55"/>
  <c r="O1858" i="55"/>
  <c r="P1859" i="55"/>
  <c r="O1862" i="55"/>
  <c r="P1863" i="55"/>
  <c r="O1866" i="55"/>
  <c r="P1867" i="55"/>
  <c r="O1870" i="55"/>
  <c r="P1871" i="55"/>
  <c r="O1874" i="55"/>
  <c r="P1875" i="55"/>
  <c r="O1878" i="55"/>
  <c r="P1879" i="55"/>
  <c r="O1882" i="55"/>
  <c r="P1883" i="55"/>
  <c r="O1886" i="55"/>
  <c r="P1887" i="55"/>
  <c r="O1890" i="55"/>
  <c r="P1891" i="55"/>
  <c r="O1894" i="55"/>
  <c r="P1895" i="55"/>
  <c r="O1898" i="55"/>
  <c r="P1899" i="55"/>
  <c r="O1902" i="55"/>
  <c r="P1903" i="55"/>
  <c r="O1906" i="55"/>
  <c r="P1907" i="55"/>
  <c r="O1910" i="55"/>
  <c r="P1911" i="55"/>
  <c r="O1914" i="55"/>
  <c r="P1915" i="55"/>
  <c r="O1918" i="55"/>
  <c r="P1919" i="55"/>
  <c r="O1922" i="55"/>
  <c r="P1923" i="55"/>
  <c r="O1926" i="55"/>
  <c r="P1927" i="55"/>
  <c r="O1930" i="55"/>
  <c r="P1931" i="55"/>
  <c r="O1934" i="55"/>
  <c r="P1935" i="55"/>
  <c r="O1938" i="55"/>
  <c r="P1939" i="55"/>
  <c r="O1942" i="55"/>
  <c r="P1943" i="55"/>
  <c r="O1946" i="55"/>
  <c r="P1947" i="55"/>
  <c r="O1950" i="55"/>
  <c r="P1951" i="55"/>
  <c r="O1954" i="55"/>
  <c r="P1955" i="55"/>
  <c r="O1958" i="55"/>
  <c r="P1959" i="55"/>
  <c r="O1962" i="55"/>
  <c r="P1963" i="55"/>
  <c r="O1966" i="55"/>
  <c r="P1967" i="55"/>
  <c r="O1970" i="55"/>
  <c r="P1971" i="55"/>
  <c r="O1974" i="55"/>
  <c r="P1975" i="55"/>
  <c r="O1978" i="55"/>
  <c r="P1979" i="55"/>
  <c r="O1982" i="55"/>
  <c r="P1983" i="55"/>
  <c r="O1986" i="55"/>
  <c r="P1987" i="55"/>
  <c r="O1990" i="55"/>
  <c r="P1991" i="55"/>
  <c r="O1994" i="55"/>
  <c r="P1995" i="55"/>
  <c r="O1998" i="55"/>
  <c r="P1999" i="55"/>
  <c r="O2002" i="55"/>
  <c r="P2003" i="55"/>
  <c r="O2006" i="55"/>
  <c r="P2007" i="55"/>
  <c r="O2010" i="55"/>
  <c r="P2011" i="55"/>
  <c r="O2014" i="55"/>
  <c r="P2015" i="55"/>
  <c r="O2018" i="55"/>
  <c r="P2019" i="55"/>
  <c r="O2022" i="55"/>
  <c r="P2023" i="55"/>
  <c r="O2026" i="55"/>
  <c r="P2027" i="55"/>
  <c r="O2030" i="55"/>
  <c r="P2031" i="55"/>
  <c r="O2034" i="55"/>
  <c r="P2035" i="55"/>
  <c r="O2038" i="55"/>
  <c r="P2039" i="55"/>
  <c r="O2042" i="55"/>
  <c r="P2043" i="55"/>
  <c r="O2046" i="55"/>
  <c r="P2047" i="55"/>
  <c r="O2050" i="55"/>
  <c r="P2051" i="55"/>
  <c r="O2054" i="55"/>
  <c r="P2055" i="55"/>
  <c r="O2058" i="55"/>
  <c r="P2059" i="55"/>
  <c r="O2062" i="55"/>
  <c r="P2063" i="55"/>
  <c r="O2066" i="55"/>
  <c r="P2067" i="55"/>
  <c r="O2070" i="55"/>
  <c r="P2071" i="55"/>
  <c r="O2074" i="55"/>
  <c r="P2075" i="55"/>
  <c r="O2078" i="55"/>
  <c r="P2079" i="55"/>
  <c r="O2082" i="55"/>
  <c r="P2083" i="55"/>
  <c r="O2086" i="55"/>
  <c r="P2087" i="55"/>
  <c r="O2090" i="55"/>
  <c r="P2091" i="55"/>
  <c r="O2094" i="55"/>
  <c r="P2095" i="55"/>
  <c r="O2098" i="55"/>
  <c r="P2099" i="55"/>
  <c r="O2102" i="55"/>
  <c r="P2103" i="55"/>
  <c r="O2106" i="55"/>
  <c r="P2107" i="55"/>
  <c r="O2110" i="55"/>
  <c r="P2111" i="55"/>
  <c r="O2114" i="55"/>
  <c r="P2115" i="55"/>
  <c r="O2118" i="55"/>
  <c r="P2119" i="55"/>
  <c r="O2122" i="55"/>
  <c r="P2123" i="55"/>
  <c r="O2126" i="55"/>
  <c r="P2127" i="55"/>
  <c r="P76" i="55"/>
  <c r="O79" i="55"/>
  <c r="P569" i="55"/>
  <c r="P604" i="55"/>
  <c r="P930" i="55"/>
  <c r="O933" i="55"/>
  <c r="P938" i="55"/>
  <c r="O941" i="55"/>
  <c r="P946" i="55"/>
  <c r="O949" i="55"/>
  <c r="P954" i="55"/>
  <c r="O957" i="55"/>
  <c r="P962" i="55"/>
  <c r="O965" i="55"/>
  <c r="P970" i="55"/>
  <c r="O973" i="55"/>
  <c r="P978" i="55"/>
  <c r="O981" i="55"/>
  <c r="P986" i="55"/>
  <c r="O989" i="55"/>
  <c r="P994" i="55"/>
  <c r="O997" i="55"/>
  <c r="P1002" i="55"/>
  <c r="O1005" i="55"/>
  <c r="P1010" i="55"/>
  <c r="O1013" i="55"/>
  <c r="P1018" i="55"/>
  <c r="O1021" i="55"/>
  <c r="P1026" i="55"/>
  <c r="O1029" i="55"/>
  <c r="P1034" i="55"/>
  <c r="O1037" i="55"/>
  <c r="P1042" i="55"/>
  <c r="O1045" i="55"/>
  <c r="P1050" i="55"/>
  <c r="O1053" i="55"/>
  <c r="P1058" i="55"/>
  <c r="O1061" i="55"/>
  <c r="P1066" i="55"/>
  <c r="O1069" i="55"/>
  <c r="P1074" i="55"/>
  <c r="O1077" i="55"/>
  <c r="P1082" i="55"/>
  <c r="O1085" i="55"/>
  <c r="P1090" i="55"/>
  <c r="O1093" i="55"/>
  <c r="P1098" i="55"/>
  <c r="O1101" i="55"/>
  <c r="P1106" i="55"/>
  <c r="O1109" i="55"/>
  <c r="P1114" i="55"/>
  <c r="O1117" i="55"/>
  <c r="P1122" i="55"/>
  <c r="O1125" i="55"/>
  <c r="P1130" i="55"/>
  <c r="O1133" i="55"/>
  <c r="P1138" i="55"/>
  <c r="O1141" i="55"/>
  <c r="P1146" i="55"/>
  <c r="O1149" i="55"/>
  <c r="P1154" i="55"/>
  <c r="O1157" i="55"/>
  <c r="P1162" i="55"/>
  <c r="O1165" i="55"/>
  <c r="P1170" i="55"/>
  <c r="O1173" i="55"/>
  <c r="P1178" i="55"/>
  <c r="O1181" i="55"/>
  <c r="P1186" i="55"/>
  <c r="O1189" i="55"/>
  <c r="P1194" i="55"/>
  <c r="O1197" i="55"/>
  <c r="P1202" i="55"/>
  <c r="O1205" i="55"/>
  <c r="P1210" i="55"/>
  <c r="O1213" i="55"/>
  <c r="P1218" i="55"/>
  <c r="O1221" i="55"/>
  <c r="P1226" i="55"/>
  <c r="O1229" i="55"/>
  <c r="P1234" i="55"/>
  <c r="O1237" i="55"/>
  <c r="P1242" i="55"/>
  <c r="O1245" i="55"/>
  <c r="P1250" i="55"/>
  <c r="O1253" i="55"/>
  <c r="P1258" i="55"/>
  <c r="O1261" i="55"/>
  <c r="P1266" i="55"/>
  <c r="O1269" i="55"/>
  <c r="P1274" i="55"/>
  <c r="O1277" i="55"/>
  <c r="P1282" i="55"/>
  <c r="O1285" i="55"/>
  <c r="P1290" i="55"/>
  <c r="O1293" i="55"/>
  <c r="P1298" i="55"/>
  <c r="O1301" i="55"/>
  <c r="P1306" i="55"/>
  <c r="O1309" i="55"/>
  <c r="P1314" i="55"/>
  <c r="O1317" i="55"/>
  <c r="P1322" i="55"/>
  <c r="O1325" i="55"/>
  <c r="P1330" i="55"/>
  <c r="O1333" i="55"/>
  <c r="P1338" i="55"/>
  <c r="O1341" i="55"/>
  <c r="P1346" i="55"/>
  <c r="O1349" i="55"/>
  <c r="P1354" i="55"/>
  <c r="O1357" i="55"/>
  <c r="P1362" i="55"/>
  <c r="O1365" i="55"/>
  <c r="P1370" i="55"/>
  <c r="O1373" i="55"/>
  <c r="P1378" i="55"/>
  <c r="O1381" i="55"/>
  <c r="P1386" i="55"/>
  <c r="O1389" i="55"/>
  <c r="P1394" i="55"/>
  <c r="O1397" i="55"/>
  <c r="P1402" i="55"/>
  <c r="O1405" i="55"/>
  <c r="P1410" i="55"/>
  <c r="O1413" i="55"/>
  <c r="P1418" i="55"/>
  <c r="O1421" i="55"/>
  <c r="P1426" i="55"/>
  <c r="O1429" i="55"/>
  <c r="P1434" i="55"/>
  <c r="O1437" i="55"/>
  <c r="P1442" i="55"/>
  <c r="O1445" i="55"/>
  <c r="P1450" i="55"/>
  <c r="O1452" i="55"/>
  <c r="P1455" i="55"/>
  <c r="O1457" i="55"/>
  <c r="P1458" i="55"/>
  <c r="O1460" i="55"/>
  <c r="P1463" i="55"/>
  <c r="O1465" i="55"/>
  <c r="P1466" i="55"/>
  <c r="O1468" i="55"/>
  <c r="P1471" i="55"/>
  <c r="O1473" i="55"/>
  <c r="P1474" i="55"/>
  <c r="O1476" i="55"/>
  <c r="P1479" i="55"/>
  <c r="O1481" i="55"/>
  <c r="P1482" i="55"/>
  <c r="O1484" i="55"/>
  <c r="P1487" i="55"/>
  <c r="O1489" i="55"/>
  <c r="P1490" i="55"/>
  <c r="O1492" i="55"/>
  <c r="P1495" i="55"/>
  <c r="O1497" i="55"/>
  <c r="P1498" i="55"/>
  <c r="O1501" i="55"/>
  <c r="P1502" i="55"/>
  <c r="O1505" i="55"/>
  <c r="P1506" i="55"/>
  <c r="O1509" i="55"/>
  <c r="P1510" i="55"/>
  <c r="O1513" i="55"/>
  <c r="P1514" i="55"/>
  <c r="O1517" i="55"/>
  <c r="P1518" i="55"/>
  <c r="O1521" i="55"/>
  <c r="P1522" i="55"/>
  <c r="O1525" i="55"/>
  <c r="P1526" i="55"/>
  <c r="O1529" i="55"/>
  <c r="P1530" i="55"/>
  <c r="O1533" i="55"/>
  <c r="P1534" i="55"/>
  <c r="O1537" i="55"/>
  <c r="P1538" i="55"/>
  <c r="O1541" i="55"/>
  <c r="P1542" i="55"/>
  <c r="O1545" i="55"/>
  <c r="P1546" i="55"/>
  <c r="O1549" i="55"/>
  <c r="P1550" i="55"/>
  <c r="O1553" i="55"/>
  <c r="P1554" i="55"/>
  <c r="O1557" i="55"/>
  <c r="P1558" i="55"/>
  <c r="O1561" i="55"/>
  <c r="P1562" i="55"/>
  <c r="O1565" i="55"/>
  <c r="P1566" i="55"/>
  <c r="O1569" i="55"/>
  <c r="P1570" i="55"/>
  <c r="O1573" i="55"/>
  <c r="P1574" i="55"/>
  <c r="O1577" i="55"/>
  <c r="P1578" i="55"/>
  <c r="O1581" i="55"/>
  <c r="P1582" i="55"/>
  <c r="O1585" i="55"/>
  <c r="P1586" i="55"/>
  <c r="O1589" i="55"/>
  <c r="P1590" i="55"/>
  <c r="O1593" i="55"/>
  <c r="P1594" i="55"/>
  <c r="O1597" i="55"/>
  <c r="P1598" i="55"/>
  <c r="O1601" i="55"/>
  <c r="P1602" i="55"/>
  <c r="O1605" i="55"/>
  <c r="P1606" i="55"/>
  <c r="O1609" i="55"/>
  <c r="P1610" i="55"/>
  <c r="O1613" i="55"/>
  <c r="P1614" i="55"/>
  <c r="O1617" i="55"/>
  <c r="P1618" i="55"/>
  <c r="O1621" i="55"/>
  <c r="P1622" i="55"/>
  <c r="O1625" i="55"/>
  <c r="P1626" i="55"/>
  <c r="O1629" i="55"/>
  <c r="P1630" i="55"/>
  <c r="O1633" i="55"/>
  <c r="P1634" i="55"/>
  <c r="O1637" i="55"/>
  <c r="P1638" i="55"/>
  <c r="O1641" i="55"/>
  <c r="P1642" i="55"/>
  <c r="O1645" i="55"/>
  <c r="P1646" i="55"/>
  <c r="O1649" i="55"/>
  <c r="P1650" i="55"/>
  <c r="O1653" i="55"/>
  <c r="P1654" i="55"/>
  <c r="O1657" i="55"/>
  <c r="P1658" i="55"/>
  <c r="O1661" i="55"/>
  <c r="P1662" i="55"/>
  <c r="O1665" i="55"/>
  <c r="P1666" i="55"/>
  <c r="O1669" i="55"/>
  <c r="P1670" i="55"/>
  <c r="O1673" i="55"/>
  <c r="P1674" i="55"/>
  <c r="O1677" i="55"/>
  <c r="P1678" i="55"/>
  <c r="O1681" i="55"/>
  <c r="P1682" i="55"/>
  <c r="O1685" i="55"/>
  <c r="P1686" i="55"/>
  <c r="O1689" i="55"/>
  <c r="P1690" i="55"/>
  <c r="O1693" i="55"/>
  <c r="P1694" i="55"/>
  <c r="O1697" i="55"/>
  <c r="P1698" i="55"/>
  <c r="O1701" i="55"/>
  <c r="P1702" i="55"/>
  <c r="O1705" i="55"/>
  <c r="P1706" i="55"/>
  <c r="O1709" i="55"/>
  <c r="P1710" i="55"/>
  <c r="O1713" i="55"/>
  <c r="P1714" i="55"/>
  <c r="O1717" i="55"/>
  <c r="P1718" i="55"/>
  <c r="O1721" i="55"/>
  <c r="P1722" i="55"/>
  <c r="O1725" i="55"/>
  <c r="P1726" i="55"/>
  <c r="O1729" i="55"/>
  <c r="P1730" i="55"/>
  <c r="O1733" i="55"/>
  <c r="P1734" i="55"/>
  <c r="O1737" i="55"/>
  <c r="P1738" i="55"/>
  <c r="O1741" i="55"/>
  <c r="P1742" i="55"/>
  <c r="O1745" i="55"/>
  <c r="P1746" i="55"/>
  <c r="O1749" i="55"/>
  <c r="P1750" i="55"/>
  <c r="O1753" i="55"/>
  <c r="P1754" i="55"/>
  <c r="O1757" i="55"/>
  <c r="P1758" i="55"/>
  <c r="O1761" i="55"/>
  <c r="P1762" i="55"/>
  <c r="O1765" i="55"/>
  <c r="P1766" i="55"/>
  <c r="O1769" i="55"/>
  <c r="P1770" i="55"/>
  <c r="O1773" i="55"/>
  <c r="P1774" i="55"/>
  <c r="O1777" i="55"/>
  <c r="P1778" i="55"/>
  <c r="O1781" i="55"/>
  <c r="P1782" i="55"/>
  <c r="O1785" i="55"/>
  <c r="P1786" i="55"/>
  <c r="O1789" i="55"/>
  <c r="P1790" i="55"/>
  <c r="O1793" i="55"/>
  <c r="P1794" i="55"/>
  <c r="O1797" i="55"/>
  <c r="P1798" i="55"/>
  <c r="O1801" i="55"/>
  <c r="P1802" i="55"/>
  <c r="O1805" i="55"/>
  <c r="P1806" i="55"/>
  <c r="O1809" i="55"/>
  <c r="P1810" i="55"/>
  <c r="O1813" i="55"/>
  <c r="P1814" i="55"/>
  <c r="O1817" i="55"/>
  <c r="P1818" i="55"/>
  <c r="O1821" i="55"/>
  <c r="P1822" i="55"/>
  <c r="O1825" i="55"/>
  <c r="P1826" i="55"/>
  <c r="O1829" i="55"/>
  <c r="P1830" i="55"/>
  <c r="O1833" i="55"/>
  <c r="P1834" i="55"/>
  <c r="O1837" i="55"/>
  <c r="P1838" i="55"/>
  <c r="O1841" i="55"/>
  <c r="P1842" i="55"/>
  <c r="O1845" i="55"/>
  <c r="P1846" i="55"/>
  <c r="O1849" i="55"/>
  <c r="P1850" i="55"/>
  <c r="O1853" i="55"/>
  <c r="P1854" i="55"/>
  <c r="O1857" i="55"/>
  <c r="P1858" i="55"/>
  <c r="O1861" i="55"/>
  <c r="P1862" i="55"/>
  <c r="P433" i="55"/>
  <c r="O1454" i="55"/>
  <c r="P1457" i="55"/>
  <c r="O1462" i="55"/>
  <c r="P1465" i="55"/>
  <c r="O1470" i="55"/>
  <c r="P1473" i="55"/>
  <c r="O1478" i="55"/>
  <c r="P1481" i="55"/>
  <c r="O1486" i="55"/>
  <c r="P1489" i="55"/>
  <c r="O1494" i="55"/>
  <c r="P1497" i="55"/>
  <c r="O1500" i="55"/>
  <c r="P1501" i="55"/>
  <c r="O1504" i="55"/>
  <c r="P1505" i="55"/>
  <c r="O1508" i="55"/>
  <c r="P1509" i="55"/>
  <c r="O1512" i="55"/>
  <c r="P1513" i="55"/>
  <c r="O1516" i="55"/>
  <c r="P1517" i="55"/>
  <c r="O1520" i="55"/>
  <c r="P1521" i="55"/>
  <c r="O1524" i="55"/>
  <c r="P1525" i="55"/>
  <c r="O1528" i="55"/>
  <c r="P1529" i="55"/>
  <c r="O1532" i="55"/>
  <c r="P1533" i="55"/>
  <c r="O1536" i="55"/>
  <c r="P1537" i="55"/>
  <c r="O1540" i="55"/>
  <c r="P1541" i="55"/>
  <c r="O1544" i="55"/>
  <c r="P1545" i="55"/>
  <c r="O1548" i="55"/>
  <c r="P1549" i="55"/>
  <c r="O1552" i="55"/>
  <c r="P1553" i="55"/>
  <c r="O1556" i="55"/>
  <c r="P1557" i="55"/>
  <c r="O1560" i="55"/>
  <c r="P1561" i="55"/>
  <c r="O1564" i="55"/>
  <c r="P1565" i="55"/>
  <c r="O1568" i="55"/>
  <c r="P1569" i="55"/>
  <c r="O1572" i="55"/>
  <c r="P1573" i="55"/>
  <c r="O1576" i="55"/>
  <c r="P1577" i="55"/>
  <c r="O1580" i="55"/>
  <c r="P1581" i="55"/>
  <c r="O1584" i="55"/>
  <c r="P1585" i="55"/>
  <c r="O1588" i="55"/>
  <c r="P1589" i="55"/>
  <c r="O1592" i="55"/>
  <c r="P1593" i="55"/>
  <c r="O1596" i="55"/>
  <c r="P1597" i="55"/>
  <c r="O1600" i="55"/>
  <c r="P1601" i="55"/>
  <c r="O1604" i="55"/>
  <c r="P1605" i="55"/>
  <c r="O1608" i="55"/>
  <c r="P1609" i="55"/>
  <c r="O1612" i="55"/>
  <c r="P1613" i="55"/>
  <c r="O1616" i="55"/>
  <c r="P1617" i="55"/>
  <c r="O1620" i="55"/>
  <c r="P1621" i="55"/>
  <c r="O1624" i="55"/>
  <c r="P1625" i="55"/>
  <c r="O1628" i="55"/>
  <c r="P1629" i="55"/>
  <c r="O1632" i="55"/>
  <c r="P1633" i="55"/>
  <c r="O1636" i="55"/>
  <c r="P1637" i="55"/>
  <c r="O1640" i="55"/>
  <c r="P1641" i="55"/>
  <c r="O1644" i="55"/>
  <c r="P1645" i="55"/>
  <c r="O1648" i="55"/>
  <c r="P1649" i="55"/>
  <c r="O1652" i="55"/>
  <c r="P1653" i="55"/>
  <c r="O1656" i="55"/>
  <c r="P1657" i="55"/>
  <c r="O1660" i="55"/>
  <c r="P1661" i="55"/>
  <c r="O1664" i="55"/>
  <c r="P1665" i="55"/>
  <c r="O1668" i="55"/>
  <c r="P1669" i="55"/>
  <c r="O1672" i="55"/>
  <c r="P1673" i="55"/>
  <c r="O1676" i="55"/>
  <c r="P1677" i="55"/>
  <c r="O1680" i="55"/>
  <c r="P1681" i="55"/>
  <c r="O1684" i="55"/>
  <c r="P1685" i="55"/>
  <c r="O1688" i="55"/>
  <c r="P1689" i="55"/>
  <c r="O1692" i="55"/>
  <c r="P1693" i="55"/>
  <c r="O1696" i="55"/>
  <c r="P1697" i="55"/>
  <c r="O1700" i="55"/>
  <c r="P1701" i="55"/>
  <c r="O1704" i="55"/>
  <c r="P1705" i="55"/>
  <c r="O1708" i="55"/>
  <c r="P1709" i="55"/>
  <c r="O1712" i="55"/>
  <c r="P1713" i="55"/>
  <c r="O1716" i="55"/>
  <c r="P1717" i="55"/>
  <c r="O1720" i="55"/>
  <c r="P1721" i="55"/>
  <c r="O1724" i="55"/>
  <c r="P1725" i="55"/>
  <c r="O1728" i="55"/>
  <c r="P1729" i="55"/>
  <c r="O1732" i="55"/>
  <c r="P1733" i="55"/>
  <c r="O1736" i="55"/>
  <c r="P1737" i="55"/>
  <c r="O1740" i="55"/>
  <c r="P1741" i="55"/>
  <c r="O1744" i="55"/>
  <c r="P1745" i="55"/>
  <c r="O1748" i="55"/>
  <c r="P1749" i="55"/>
  <c r="O1752" i="55"/>
  <c r="P1753" i="55"/>
  <c r="O1756" i="55"/>
  <c r="P1757" i="55"/>
  <c r="O1760" i="55"/>
  <c r="P1761" i="55"/>
  <c r="O1764" i="55"/>
  <c r="P1765" i="55"/>
  <c r="O1768" i="55"/>
  <c r="P1769" i="55"/>
  <c r="O1772" i="55"/>
  <c r="P1773" i="55"/>
  <c r="O1776" i="55"/>
  <c r="P1777" i="55"/>
  <c r="O1780" i="55"/>
  <c r="P1781" i="55"/>
  <c r="O1784" i="55"/>
  <c r="P1785" i="55"/>
  <c r="O1788" i="55"/>
  <c r="P1789" i="55"/>
  <c r="O1792" i="55"/>
  <c r="P1793" i="55"/>
  <c r="O1796" i="55"/>
  <c r="P1797" i="55"/>
  <c r="O1800" i="55"/>
  <c r="P1801" i="55"/>
  <c r="O1804" i="55"/>
  <c r="P1805" i="55"/>
  <c r="O1808" i="55"/>
  <c r="P1809" i="55"/>
  <c r="O1812" i="55"/>
  <c r="P1813" i="55"/>
  <c r="O1816" i="55"/>
  <c r="P1817" i="55"/>
  <c r="O1820" i="55"/>
  <c r="P1821" i="55"/>
  <c r="O1824" i="55"/>
  <c r="P1825" i="55"/>
  <c r="O1828" i="55"/>
  <c r="P1829" i="55"/>
  <c r="O1832" i="55"/>
  <c r="P1833" i="55"/>
  <c r="O1836" i="55"/>
  <c r="P1837" i="55"/>
  <c r="O1840" i="55"/>
  <c r="P1841" i="55"/>
  <c r="O1844" i="55"/>
  <c r="P1845" i="55"/>
  <c r="O1848" i="55"/>
  <c r="P1849" i="55"/>
  <c r="O1852" i="55"/>
  <c r="P1853" i="55"/>
  <c r="O1856" i="55"/>
  <c r="P1857" i="55"/>
  <c r="O1860" i="55"/>
  <c r="P1861" i="55"/>
  <c r="O1864" i="55"/>
  <c r="P1865" i="55"/>
  <c r="O1868" i="55"/>
  <c r="P1869" i="55"/>
  <c r="O1872" i="55"/>
  <c r="P1873" i="55"/>
  <c r="O1876" i="55"/>
  <c r="P1877" i="55"/>
  <c r="O1880" i="55"/>
  <c r="P1881" i="55"/>
  <c r="O1884" i="55"/>
  <c r="P1885" i="55"/>
  <c r="O1888" i="55"/>
  <c r="P1889" i="55"/>
  <c r="O1892" i="55"/>
  <c r="P1893" i="55"/>
  <c r="O1896" i="55"/>
  <c r="P1897" i="55"/>
  <c r="O1900" i="55"/>
  <c r="P1901" i="55"/>
  <c r="O1904" i="55"/>
  <c r="P1905" i="55"/>
  <c r="O1908" i="55"/>
  <c r="P1909" i="55"/>
  <c r="O1912" i="55"/>
  <c r="P1913" i="55"/>
  <c r="O1916" i="55"/>
  <c r="P1917" i="55"/>
  <c r="O1920" i="55"/>
  <c r="P1921" i="55"/>
  <c r="O1924" i="55"/>
  <c r="P1925" i="55"/>
  <c r="O1928" i="55"/>
  <c r="P1929" i="55"/>
  <c r="O1932" i="55"/>
  <c r="P1933" i="55"/>
  <c r="O1936" i="55"/>
  <c r="P1937" i="55"/>
  <c r="O1940" i="55"/>
  <c r="P1941" i="55"/>
  <c r="O1944" i="55"/>
  <c r="P1945" i="55"/>
  <c r="O1948" i="55"/>
  <c r="P1949" i="55"/>
  <c r="O1952" i="55"/>
  <c r="P1953" i="55"/>
  <c r="O1956" i="55"/>
  <c r="P1957" i="55"/>
  <c r="O1960" i="55"/>
  <c r="P1961" i="55"/>
  <c r="O1964" i="55"/>
  <c r="P1965" i="55"/>
  <c r="O1968" i="55"/>
  <c r="P1969" i="55"/>
  <c r="O1972" i="55"/>
  <c r="P1973" i="55"/>
  <c r="O1976" i="55"/>
  <c r="P1977" i="55"/>
  <c r="O1980" i="55"/>
  <c r="P1981" i="55"/>
  <c r="O1984" i="55"/>
  <c r="P1985" i="55"/>
  <c r="O1988" i="55"/>
  <c r="P1989" i="55"/>
  <c r="O1992" i="55"/>
  <c r="P1993" i="55"/>
  <c r="O1996" i="55"/>
  <c r="P1997" i="55"/>
  <c r="O2000" i="55"/>
  <c r="P2001" i="55"/>
  <c r="O2004" i="55"/>
  <c r="P2005" i="55"/>
  <c r="O2008" i="55"/>
  <c r="P2009" i="55"/>
  <c r="O2012" i="55"/>
  <c r="P2013" i="55"/>
  <c r="O2016" i="55"/>
  <c r="P2017" i="55"/>
  <c r="O2020" i="55"/>
  <c r="P2021" i="55"/>
  <c r="O2024" i="55"/>
  <c r="P2025" i="55"/>
  <c r="O2028" i="55"/>
  <c r="P2029" i="55"/>
  <c r="O2032" i="55"/>
  <c r="P2033" i="55"/>
  <c r="O2036" i="55"/>
  <c r="P2037" i="55"/>
  <c r="O2040" i="55"/>
  <c r="P2041" i="55"/>
  <c r="O2044" i="55"/>
  <c r="P2045" i="55"/>
  <c r="O2048" i="55"/>
  <c r="P2049" i="55"/>
  <c r="O2052" i="55"/>
  <c r="P2053" i="55"/>
  <c r="O2056" i="55"/>
  <c r="P2057" i="55"/>
  <c r="O2060" i="55"/>
  <c r="P2061" i="55"/>
  <c r="O2064" i="55"/>
  <c r="P2065" i="55"/>
  <c r="O2068" i="55"/>
  <c r="P2069" i="55"/>
  <c r="O2072" i="55"/>
  <c r="P2073" i="55"/>
  <c r="O2076" i="55"/>
  <c r="P2077" i="55"/>
  <c r="O2080" i="55"/>
  <c r="P2081" i="55"/>
  <c r="O2084" i="55"/>
  <c r="P2085" i="55"/>
  <c r="O2088" i="55"/>
  <c r="P2089" i="55"/>
  <c r="O2092" i="55"/>
  <c r="P2093" i="55"/>
  <c r="O2096" i="55"/>
  <c r="P2097" i="55"/>
  <c r="O2100" i="55"/>
  <c r="P2101" i="55"/>
  <c r="O2104" i="55"/>
  <c r="P2105" i="55"/>
  <c r="O2108" i="55"/>
  <c r="P2109" i="55"/>
  <c r="O2112" i="55"/>
  <c r="P2113" i="55"/>
  <c r="O2116" i="55"/>
  <c r="P2117" i="55"/>
  <c r="O2120" i="55"/>
  <c r="P2121" i="55"/>
  <c r="O2124" i="55"/>
  <c r="P2125" i="55"/>
  <c r="O2128" i="55"/>
  <c r="P497" i="55"/>
  <c r="P1500" i="55"/>
  <c r="O1503" i="55"/>
  <c r="P1508" i="55"/>
  <c r="O1511" i="55"/>
  <c r="P1516" i="55"/>
  <c r="O1519" i="55"/>
  <c r="P1524" i="55"/>
  <c r="O1527" i="55"/>
  <c r="P1532" i="55"/>
  <c r="O1535" i="55"/>
  <c r="P1540" i="55"/>
  <c r="O1543" i="55"/>
  <c r="P1548" i="55"/>
  <c r="O1551" i="55"/>
  <c r="P1556" i="55"/>
  <c r="O1559" i="55"/>
  <c r="P1564" i="55"/>
  <c r="O1567" i="55"/>
  <c r="P1572" i="55"/>
  <c r="O1575" i="55"/>
  <c r="P1580" i="55"/>
  <c r="O1583" i="55"/>
  <c r="P1588" i="55"/>
  <c r="O1591" i="55"/>
  <c r="P1596" i="55"/>
  <c r="O1599" i="55"/>
  <c r="P1604" i="55"/>
  <c r="O1607" i="55"/>
  <c r="P1612" i="55"/>
  <c r="O1615" i="55"/>
  <c r="P1620" i="55"/>
  <c r="O1623" i="55"/>
  <c r="P1628" i="55"/>
  <c r="O1631" i="55"/>
  <c r="P1636" i="55"/>
  <c r="O1639" i="55"/>
  <c r="P1644" i="55"/>
  <c r="O1647" i="55"/>
  <c r="P1652" i="55"/>
  <c r="O1655" i="55"/>
  <c r="P1660" i="55"/>
  <c r="O1663" i="55"/>
  <c r="P1668" i="55"/>
  <c r="O1671" i="55"/>
  <c r="P1676" i="55"/>
  <c r="O1679" i="55"/>
  <c r="P1684" i="55"/>
  <c r="O1687" i="55"/>
  <c r="P1692" i="55"/>
  <c r="O1695" i="55"/>
  <c r="P1700" i="55"/>
  <c r="O1703" i="55"/>
  <c r="P1708" i="55"/>
  <c r="O1711" i="55"/>
  <c r="P1716" i="55"/>
  <c r="O1719" i="55"/>
  <c r="P1724" i="55"/>
  <c r="O1727" i="55"/>
  <c r="P1732" i="55"/>
  <c r="O1735" i="55"/>
  <c r="P1740" i="55"/>
  <c r="O1743" i="55"/>
  <c r="P1748" i="55"/>
  <c r="O1751" i="55"/>
  <c r="P1756" i="55"/>
  <c r="O1759" i="55"/>
  <c r="P1764" i="55"/>
  <c r="O1767" i="55"/>
  <c r="P1772" i="55"/>
  <c r="O1775" i="55"/>
  <c r="P1780" i="55"/>
  <c r="O1783" i="55"/>
  <c r="P1788" i="55"/>
  <c r="O1791" i="55"/>
  <c r="P1796" i="55"/>
  <c r="O1799" i="55"/>
  <c r="P1804" i="55"/>
  <c r="O1807" i="55"/>
  <c r="P1812" i="55"/>
  <c r="O1815" i="55"/>
  <c r="P1820" i="55"/>
  <c r="O1823" i="55"/>
  <c r="P1828" i="55"/>
  <c r="O1831" i="55"/>
  <c r="P1836" i="55"/>
  <c r="O1839" i="55"/>
  <c r="P1844" i="55"/>
  <c r="O1847" i="55"/>
  <c r="P1852" i="55"/>
  <c r="O1855" i="55"/>
  <c r="P1860" i="55"/>
  <c r="O1863" i="55"/>
  <c r="O1865" i="55"/>
  <c r="O1867" i="55"/>
  <c r="O1869" i="55"/>
  <c r="O1871" i="55"/>
  <c r="O1873" i="55"/>
  <c r="O1875" i="55"/>
  <c r="O1877" i="55"/>
  <c r="O1879" i="55"/>
  <c r="O1881" i="55"/>
  <c r="O1883" i="55"/>
  <c r="O1885" i="55"/>
  <c r="O1887" i="55"/>
  <c r="O1889" i="55"/>
  <c r="O1891" i="55"/>
  <c r="O1893" i="55"/>
  <c r="O1895" i="55"/>
  <c r="O1897" i="55"/>
  <c r="O1899" i="55"/>
  <c r="O1901" i="55"/>
  <c r="O1903" i="55"/>
  <c r="O1905" i="55"/>
  <c r="O1907" i="55"/>
  <c r="O1909" i="55"/>
  <c r="O1911" i="55"/>
  <c r="O1913" i="55"/>
  <c r="O1915" i="55"/>
  <c r="O1917" i="55"/>
  <c r="O1919" i="55"/>
  <c r="O1921" i="55"/>
  <c r="O1923" i="55"/>
  <c r="O1925" i="55"/>
  <c r="O1927" i="55"/>
  <c r="O1929" i="55"/>
  <c r="O1931" i="55"/>
  <c r="O1933" i="55"/>
  <c r="O1935" i="55"/>
  <c r="O1937" i="55"/>
  <c r="O1939" i="55"/>
  <c r="O1941" i="55"/>
  <c r="O1943" i="55"/>
  <c r="O1945" i="55"/>
  <c r="O1947" i="55"/>
  <c r="O1949" i="55"/>
  <c r="O1951" i="55"/>
  <c r="O1953" i="55"/>
  <c r="O1955" i="55"/>
  <c r="O1957" i="55"/>
  <c r="O1959" i="55"/>
  <c r="O1961" i="55"/>
  <c r="O1963" i="55"/>
  <c r="O1965" i="55"/>
  <c r="O1967" i="55"/>
  <c r="O1969" i="55"/>
  <c r="O1971" i="55"/>
  <c r="O1973" i="55"/>
  <c r="O1975" i="55"/>
  <c r="O1977" i="55"/>
  <c r="O1979" i="55"/>
  <c r="O1981" i="55"/>
  <c r="O1983" i="55"/>
  <c r="O1985" i="55"/>
  <c r="O1987" i="55"/>
  <c r="O1989" i="55"/>
  <c r="O1991" i="55"/>
  <c r="O1993" i="55"/>
  <c r="O1995" i="55"/>
  <c r="O1997" i="55"/>
  <c r="O1999" i="55"/>
  <c r="O2001" i="55"/>
  <c r="O2003" i="55"/>
  <c r="O2005" i="55"/>
  <c r="O2007" i="55"/>
  <c r="O2009" i="55"/>
  <c r="O2011" i="55"/>
  <c r="O2013" i="55"/>
  <c r="O2015" i="55"/>
  <c r="O2017" i="55"/>
  <c r="O2019" i="55"/>
  <c r="O2021" i="55"/>
  <c r="O2023" i="55"/>
  <c r="O2025" i="55"/>
  <c r="O2027" i="55"/>
  <c r="O2029" i="55"/>
  <c r="O2031" i="55"/>
  <c r="O2033" i="55"/>
  <c r="O2035" i="55"/>
  <c r="O2037" i="55"/>
  <c r="O2039" i="55"/>
  <c r="O2041" i="55"/>
  <c r="O2043" i="55"/>
  <c r="O2045" i="55"/>
  <c r="O2047" i="55"/>
  <c r="O2049" i="55"/>
  <c r="O2051" i="55"/>
  <c r="O2053" i="55"/>
  <c r="O2055" i="55"/>
  <c r="O2057" i="55"/>
  <c r="O2059" i="55"/>
  <c r="O2061" i="55"/>
  <c r="O2063" i="55"/>
  <c r="O2065" i="55"/>
  <c r="O2067" i="55"/>
  <c r="O2069" i="55"/>
  <c r="O2071" i="55"/>
  <c r="O2073" i="55"/>
  <c r="O2075" i="55"/>
  <c r="O2077" i="55"/>
  <c r="O2079" i="55"/>
  <c r="O2081" i="55"/>
  <c r="O2083" i="55"/>
  <c r="O2085" i="55"/>
  <c r="O2087" i="55"/>
  <c r="O2089" i="55"/>
  <c r="O2091" i="55"/>
  <c r="O2093" i="55"/>
  <c r="O2095" i="55"/>
  <c r="O2097" i="55"/>
  <c r="O2099" i="55"/>
  <c r="O2101" i="55"/>
  <c r="O2103" i="55"/>
  <c r="O2105" i="55"/>
  <c r="O2107" i="55"/>
  <c r="O2109" i="55"/>
  <c r="O2111" i="55"/>
  <c r="O2113" i="55"/>
  <c r="O2115" i="55"/>
  <c r="O2117" i="55"/>
  <c r="O2119" i="55"/>
  <c r="O2121" i="55"/>
  <c r="O2123" i="55"/>
  <c r="O2125" i="55"/>
  <c r="O2127" i="55"/>
  <c r="O2129" i="55"/>
  <c r="P2130" i="55"/>
  <c r="O2133" i="55"/>
  <c r="P2134" i="55"/>
  <c r="O2137" i="55"/>
  <c r="P2138" i="55"/>
  <c r="O2141" i="55"/>
  <c r="P2142" i="55"/>
  <c r="O2145" i="55"/>
  <c r="P2146" i="55"/>
  <c r="O2149" i="55"/>
  <c r="P2150" i="55"/>
  <c r="O2153" i="55"/>
  <c r="P2154" i="55"/>
  <c r="O2157" i="55"/>
  <c r="P2158" i="55"/>
  <c r="O2161" i="55"/>
  <c r="P2162" i="55"/>
  <c r="O2165" i="55"/>
  <c r="P2166" i="55"/>
  <c r="O2169" i="55"/>
  <c r="P2170" i="55"/>
  <c r="O2173" i="55"/>
  <c r="P2174" i="55"/>
  <c r="O2177" i="55"/>
  <c r="P2178" i="55"/>
  <c r="O2181" i="55"/>
  <c r="P2182" i="55"/>
  <c r="O2185" i="55"/>
  <c r="P2186" i="55"/>
  <c r="O2189" i="55"/>
  <c r="P2190" i="55"/>
  <c r="O2193" i="55"/>
  <c r="P2194" i="55"/>
  <c r="O2197" i="55"/>
  <c r="P2198" i="55"/>
  <c r="O2201" i="55"/>
  <c r="P2202" i="55"/>
  <c r="O2205" i="55"/>
  <c r="P2206" i="55"/>
  <c r="O2209" i="55"/>
  <c r="P2210" i="55"/>
  <c r="O2213" i="55"/>
  <c r="P2214" i="55"/>
  <c r="O2217" i="55"/>
  <c r="P2218" i="55"/>
  <c r="O2221" i="55"/>
  <c r="P2222" i="55"/>
  <c r="O2225" i="55"/>
  <c r="P2226" i="55"/>
  <c r="O2229" i="55"/>
  <c r="P2230" i="55"/>
  <c r="O2233" i="55"/>
  <c r="P2234" i="55"/>
  <c r="O2237" i="55"/>
  <c r="P2238" i="55"/>
  <c r="O2241" i="55"/>
  <c r="P2242" i="55"/>
  <c r="O2245" i="55"/>
  <c r="P2246" i="55"/>
  <c r="O2249" i="55"/>
  <c r="P2250" i="55"/>
  <c r="O2253" i="55"/>
  <c r="P2254" i="55"/>
  <c r="O2257" i="55"/>
  <c r="P2258" i="55"/>
  <c r="O2261" i="55"/>
  <c r="P2262" i="55"/>
  <c r="O2265" i="55"/>
  <c r="P2266" i="55"/>
  <c r="O2269" i="55"/>
  <c r="P2270" i="55"/>
  <c r="O2273" i="55"/>
  <c r="P2274" i="55"/>
  <c r="O2277" i="55"/>
  <c r="P2278" i="55"/>
  <c r="O2281" i="55"/>
  <c r="P2282" i="55"/>
  <c r="O2285" i="55"/>
  <c r="P2286" i="55"/>
  <c r="O2289" i="55"/>
  <c r="P2290" i="55"/>
  <c r="O2293" i="55"/>
  <c r="P2294" i="55"/>
  <c r="O2297" i="55"/>
  <c r="P2298" i="55"/>
  <c r="O2301" i="55"/>
  <c r="P2302" i="55"/>
  <c r="O2305" i="55"/>
  <c r="P2306" i="55"/>
  <c r="O2309" i="55"/>
  <c r="P2310" i="55"/>
  <c r="O2313" i="55"/>
  <c r="P2314" i="55"/>
  <c r="O2317" i="55"/>
  <c r="P2318" i="55"/>
  <c r="O2321" i="55"/>
  <c r="P2322" i="55"/>
  <c r="O2325" i="55"/>
  <c r="P2326" i="55"/>
  <c r="O2329" i="55"/>
  <c r="P2330" i="55"/>
  <c r="O2333" i="55"/>
  <c r="P2334" i="55"/>
  <c r="O2337" i="55"/>
  <c r="P2338" i="55"/>
  <c r="O2341" i="55"/>
  <c r="P2342" i="55"/>
  <c r="O2345" i="55"/>
  <c r="P2346" i="55"/>
  <c r="O2349" i="55"/>
  <c r="P2350" i="55"/>
  <c r="O2353" i="55"/>
  <c r="P2354" i="55"/>
  <c r="O2357" i="55"/>
  <c r="P2358" i="55"/>
  <c r="O2361" i="55"/>
  <c r="P2362" i="55"/>
  <c r="O2365" i="55"/>
  <c r="P2366" i="55"/>
  <c r="O2369" i="55"/>
  <c r="P2370" i="55"/>
  <c r="O2373" i="55"/>
  <c r="P2374" i="55"/>
  <c r="O2377" i="55"/>
  <c r="P2378" i="55"/>
  <c r="O2381" i="55"/>
  <c r="P2382" i="55"/>
  <c r="O2385" i="55"/>
  <c r="P2386" i="55"/>
  <c r="O2389" i="55"/>
  <c r="P2390" i="55"/>
  <c r="O2393" i="55"/>
  <c r="P2394" i="55"/>
  <c r="O2397" i="55"/>
  <c r="P2398" i="55"/>
  <c r="O2401" i="55"/>
  <c r="P2402" i="55"/>
  <c r="O2405" i="55"/>
  <c r="P2406" i="55"/>
  <c r="O2409" i="55"/>
  <c r="P2410" i="55"/>
  <c r="O2413" i="55"/>
  <c r="P2414" i="55"/>
  <c r="O2417" i="55"/>
  <c r="P2418" i="55"/>
  <c r="O2421" i="55"/>
  <c r="P2422" i="55"/>
  <c r="O2425" i="55"/>
  <c r="P2426" i="55"/>
  <c r="O2429" i="55"/>
  <c r="P2430" i="55"/>
  <c r="O2433" i="55"/>
  <c r="P2434" i="55"/>
  <c r="O2437" i="55"/>
  <c r="P2438" i="55"/>
  <c r="O2441" i="55"/>
  <c r="P2442" i="55"/>
  <c r="O2445" i="55"/>
  <c r="P2446" i="55"/>
  <c r="O2449" i="55"/>
  <c r="P2450" i="55"/>
  <c r="O2453" i="55"/>
  <c r="P2454" i="55"/>
  <c r="O2457" i="55"/>
  <c r="P2458" i="55"/>
  <c r="O2461" i="55"/>
  <c r="P2462" i="55"/>
  <c r="O2465" i="55"/>
  <c r="P2466" i="55"/>
  <c r="O2469" i="55"/>
  <c r="P2470" i="55"/>
  <c r="O2473" i="55"/>
  <c r="P2474" i="55"/>
  <c r="O2477" i="55"/>
  <c r="P2478" i="55"/>
  <c r="O2481" i="55"/>
  <c r="P2482" i="55"/>
  <c r="O2485" i="55"/>
  <c r="P2486" i="55"/>
  <c r="O2489" i="55"/>
  <c r="P2490" i="55"/>
  <c r="O2493" i="55"/>
  <c r="P2494" i="55"/>
  <c r="O2497" i="55"/>
  <c r="P2498" i="55"/>
  <c r="O2501" i="55"/>
  <c r="P2502" i="55"/>
  <c r="O2505" i="55"/>
  <c r="P2506" i="55"/>
  <c r="O2509" i="55"/>
  <c r="P2510" i="55"/>
  <c r="O2513" i="55"/>
  <c r="P2514" i="55"/>
  <c r="O2517" i="55"/>
  <c r="P2518" i="55"/>
  <c r="O2521" i="55"/>
  <c r="P2522" i="55"/>
  <c r="O2525" i="55"/>
  <c r="P2526" i="55"/>
  <c r="O2529" i="55"/>
  <c r="P2530" i="55"/>
  <c r="O2533" i="55"/>
  <c r="P2534" i="55"/>
  <c r="O2537" i="55"/>
  <c r="P2538" i="55"/>
  <c r="O2541" i="55"/>
  <c r="P2542" i="55"/>
  <c r="O2545" i="55"/>
  <c r="P2546" i="55"/>
  <c r="O2549" i="55"/>
  <c r="P2550" i="55"/>
  <c r="O2553" i="55"/>
  <c r="P2554" i="55"/>
  <c r="O2557" i="55"/>
  <c r="P2558" i="55"/>
  <c r="O2561" i="55"/>
  <c r="P2562" i="55"/>
  <c r="O2565" i="55"/>
  <c r="P2566" i="55"/>
  <c r="O2569" i="55"/>
  <c r="P2570" i="55"/>
  <c r="O2573" i="55"/>
  <c r="P2574" i="55"/>
  <c r="O2577" i="55"/>
  <c r="P2578" i="55"/>
  <c r="O2581" i="55"/>
  <c r="P2582" i="55"/>
  <c r="O2585" i="55"/>
  <c r="P2586" i="55"/>
  <c r="O2589" i="55"/>
  <c r="P2590" i="55"/>
  <c r="O2593" i="55"/>
  <c r="P2594" i="55"/>
  <c r="O2597" i="55"/>
  <c r="P2598" i="55"/>
  <c r="O2601" i="55"/>
  <c r="P2602" i="55"/>
  <c r="O2605" i="55"/>
  <c r="P2606" i="55"/>
  <c r="O2609" i="55"/>
  <c r="P2610" i="55"/>
  <c r="O2613" i="55"/>
  <c r="P2614" i="55"/>
  <c r="O2617" i="55"/>
  <c r="P2618" i="55"/>
  <c r="O2621" i="55"/>
  <c r="P2622" i="55"/>
  <c r="O2625" i="55"/>
  <c r="P2626" i="55"/>
  <c r="O2629" i="55"/>
  <c r="P2630" i="55"/>
  <c r="O2633" i="55"/>
  <c r="P2634" i="55"/>
  <c r="O2637" i="55"/>
  <c r="P2638" i="55"/>
  <c r="O2641" i="55"/>
  <c r="P2642" i="55"/>
  <c r="O2645" i="55"/>
  <c r="P2646" i="55"/>
  <c r="O2649" i="55"/>
  <c r="P2650" i="55"/>
  <c r="O2653" i="55"/>
  <c r="P2654" i="55"/>
  <c r="O2657" i="55"/>
  <c r="P2658" i="55"/>
  <c r="O2661" i="55"/>
  <c r="P2662" i="55"/>
  <c r="O2665" i="55"/>
  <c r="P2666" i="55"/>
  <c r="O2669" i="55"/>
  <c r="P2670" i="55"/>
  <c r="O2673" i="55"/>
  <c r="P2674" i="55"/>
  <c r="O2677" i="55"/>
  <c r="P2678" i="55"/>
  <c r="O2681" i="55"/>
  <c r="P2682" i="55"/>
  <c r="O2685" i="55"/>
  <c r="P2686" i="55"/>
  <c r="O2689" i="55"/>
  <c r="P2690" i="55"/>
  <c r="O2693" i="55"/>
  <c r="P2694" i="55"/>
  <c r="O2697" i="55"/>
  <c r="P2698" i="55"/>
  <c r="O2701" i="55"/>
  <c r="P2702" i="55"/>
  <c r="O2705" i="55"/>
  <c r="P2706" i="55"/>
  <c r="O2709" i="55"/>
  <c r="P2710" i="55"/>
  <c r="O2713" i="55"/>
  <c r="P2714" i="55"/>
  <c r="O2717" i="55"/>
  <c r="P2718" i="55"/>
  <c r="O2721" i="55"/>
  <c r="P2722" i="55"/>
  <c r="O2725" i="55"/>
  <c r="P2726" i="55"/>
  <c r="O2729" i="55"/>
  <c r="P2730" i="55"/>
  <c r="O2733" i="55"/>
  <c r="P2734" i="55"/>
  <c r="O15" i="55"/>
  <c r="O1081" i="55"/>
  <c r="P1142" i="55"/>
  <c r="O1161" i="55"/>
  <c r="P1190" i="55"/>
  <c r="O1209" i="55"/>
  <c r="P1238" i="55"/>
  <c r="P1254" i="55"/>
  <c r="O1289" i="55"/>
  <c r="O1305" i="55"/>
  <c r="P1334" i="55"/>
  <c r="O1353" i="55"/>
  <c r="O1385" i="55"/>
  <c r="P1414" i="55"/>
  <c r="P1430" i="55"/>
  <c r="O1449" i="55"/>
  <c r="P1470" i="55"/>
  <c r="P1494" i="55"/>
  <c r="O2138" i="55"/>
  <c r="O2142" i="55"/>
  <c r="P2151" i="55"/>
  <c r="P2155" i="55"/>
  <c r="O2158" i="55"/>
  <c r="P2171" i="55"/>
  <c r="P2175" i="55"/>
  <c r="O2178" i="55"/>
  <c r="O2182" i="55"/>
  <c r="O2190" i="55"/>
  <c r="P2199" i="55"/>
  <c r="O2202" i="55"/>
  <c r="O2210" i="55"/>
  <c r="O2222" i="55"/>
  <c r="O2226" i="55"/>
  <c r="O2234" i="55"/>
  <c r="O2238" i="55"/>
  <c r="O2254" i="55"/>
  <c r="P2263" i="55"/>
  <c r="O2266" i="55"/>
  <c r="O2274" i="55"/>
  <c r="O2278" i="55"/>
  <c r="O2286" i="55"/>
  <c r="O2302" i="55"/>
  <c r="P2307" i="55"/>
  <c r="O2310" i="55"/>
  <c r="O2314" i="55"/>
  <c r="P2327" i="55"/>
  <c r="O2330" i="55"/>
  <c r="O2334" i="55"/>
  <c r="O2338" i="55"/>
  <c r="P2347" i="55"/>
  <c r="P2351" i="55"/>
  <c r="O2354" i="55"/>
  <c r="P2363" i="55"/>
  <c r="P2371" i="55"/>
  <c r="P2379" i="55"/>
  <c r="P2383" i="55"/>
  <c r="P2387" i="55"/>
  <c r="O2390" i="55"/>
  <c r="P2399" i="55"/>
  <c r="P2403" i="55"/>
  <c r="P2407" i="55"/>
  <c r="O2410" i="55"/>
  <c r="O2414" i="55"/>
  <c r="P2423" i="55"/>
  <c r="P2427" i="55"/>
  <c r="P2431" i="55"/>
  <c r="P2435" i="55"/>
  <c r="P2439" i="55"/>
  <c r="O2442" i="55"/>
  <c r="P2451" i="55"/>
  <c r="P2455" i="55"/>
  <c r="O2458" i="55"/>
  <c r="P2499" i="55"/>
  <c r="P2503" i="55"/>
  <c r="O2510" i="55"/>
  <c r="O2518" i="55"/>
  <c r="P2523" i="55"/>
  <c r="P2559" i="55"/>
  <c r="O2562" i="55"/>
  <c r="O2566" i="55"/>
  <c r="O2570" i="55"/>
  <c r="O2574" i="55"/>
  <c r="P2583" i="55"/>
  <c r="O2586" i="55"/>
  <c r="P2591" i="55"/>
  <c r="P2595" i="55"/>
  <c r="P2599" i="55"/>
  <c r="P2603" i="55"/>
  <c r="P2607" i="55"/>
  <c r="P2611" i="55"/>
  <c r="P2615" i="55"/>
  <c r="P2619" i="55"/>
  <c r="P2623" i="55"/>
  <c r="P2627" i="55"/>
  <c r="P2631" i="55"/>
  <c r="O2638" i="55"/>
  <c r="P2639" i="55"/>
  <c r="O2642" i="55"/>
  <c r="P2655" i="55"/>
  <c r="P2659" i="55"/>
  <c r="P2663" i="55"/>
  <c r="P2667" i="55"/>
  <c r="P2671" i="55"/>
  <c r="P2675" i="55"/>
  <c r="P2679" i="55"/>
  <c r="P2687" i="55"/>
  <c r="P2691" i="55"/>
  <c r="O2694" i="55"/>
  <c r="O2702" i="55"/>
  <c r="O2706" i="55"/>
  <c r="O2714" i="55"/>
  <c r="P2731" i="55"/>
  <c r="P140" i="55"/>
  <c r="O143" i="55"/>
  <c r="O929" i="55"/>
  <c r="P942" i="55"/>
  <c r="O945" i="55"/>
  <c r="P958" i="55"/>
  <c r="O961" i="55"/>
  <c r="P974" i="55"/>
  <c r="O977" i="55"/>
  <c r="P990" i="55"/>
  <c r="O993" i="55"/>
  <c r="P1006" i="55"/>
  <c r="O1009" i="55"/>
  <c r="P1022" i="55"/>
  <c r="O1025" i="55"/>
  <c r="P1038" i="55"/>
  <c r="O1041" i="55"/>
  <c r="P1054" i="55"/>
  <c r="O1057" i="55"/>
  <c r="P1070" i="55"/>
  <c r="O1073" i="55"/>
  <c r="P1086" i="55"/>
  <c r="O1089" i="55"/>
  <c r="P1102" i="55"/>
  <c r="O1105" i="55"/>
  <c r="P1118" i="55"/>
  <c r="O1121" i="55"/>
  <c r="P1134" i="55"/>
  <c r="O1137" i="55"/>
  <c r="P1150" i="55"/>
  <c r="O1153" i="55"/>
  <c r="P1166" i="55"/>
  <c r="O1169" i="55"/>
  <c r="P1182" i="55"/>
  <c r="O1185" i="55"/>
  <c r="P1198" i="55"/>
  <c r="O1201" i="55"/>
  <c r="P1214" i="55"/>
  <c r="O1217" i="55"/>
  <c r="P1230" i="55"/>
  <c r="O1233" i="55"/>
  <c r="P1246" i="55"/>
  <c r="O1249" i="55"/>
  <c r="P1262" i="55"/>
  <c r="O1265" i="55"/>
  <c r="P1278" i="55"/>
  <c r="O1281" i="55"/>
  <c r="P1294" i="55"/>
  <c r="O1297" i="55"/>
  <c r="P1310" i="55"/>
  <c r="O1313" i="55"/>
  <c r="P1326" i="55"/>
  <c r="O1329" i="55"/>
  <c r="P1342" i="55"/>
  <c r="O1345" i="55"/>
  <c r="P1358" i="55"/>
  <c r="O1361" i="55"/>
  <c r="P1374" i="55"/>
  <c r="O1377" i="55"/>
  <c r="P1390" i="55"/>
  <c r="O1393" i="55"/>
  <c r="P1406" i="55"/>
  <c r="O1409" i="55"/>
  <c r="P1422" i="55"/>
  <c r="O1425" i="55"/>
  <c r="P1438" i="55"/>
  <c r="O1441" i="55"/>
  <c r="O1453" i="55"/>
  <c r="O1461" i="55"/>
  <c r="O1469" i="55"/>
  <c r="O1477" i="55"/>
  <c r="O1485" i="55"/>
  <c r="O1493" i="55"/>
  <c r="P2129" i="55"/>
  <c r="O2132" i="55"/>
  <c r="P2133" i="55"/>
  <c r="O2136" i="55"/>
  <c r="P2137" i="55"/>
  <c r="O2140" i="55"/>
  <c r="P2141" i="55"/>
  <c r="O2144" i="55"/>
  <c r="P2145" i="55"/>
  <c r="O2148" i="55"/>
  <c r="P2149" i="55"/>
  <c r="O2152" i="55"/>
  <c r="P2153" i="55"/>
  <c r="O2156" i="55"/>
  <c r="P2157" i="55"/>
  <c r="O2160" i="55"/>
  <c r="P2161" i="55"/>
  <c r="O2164" i="55"/>
  <c r="P2165" i="55"/>
  <c r="O2168" i="55"/>
  <c r="P2169" i="55"/>
  <c r="O2172" i="55"/>
  <c r="P2173" i="55"/>
  <c r="O2176" i="55"/>
  <c r="P2177" i="55"/>
  <c r="O2180" i="55"/>
  <c r="P2181" i="55"/>
  <c r="O2184" i="55"/>
  <c r="P2185" i="55"/>
  <c r="O2188" i="55"/>
  <c r="P2189" i="55"/>
  <c r="O2192" i="55"/>
  <c r="P2193" i="55"/>
  <c r="O2196" i="55"/>
  <c r="P2197" i="55"/>
  <c r="O2200" i="55"/>
  <c r="P2201" i="55"/>
  <c r="O2204" i="55"/>
  <c r="P2205" i="55"/>
  <c r="O2208" i="55"/>
  <c r="P2209" i="55"/>
  <c r="O2212" i="55"/>
  <c r="P2213" i="55"/>
  <c r="O2216" i="55"/>
  <c r="P2217" i="55"/>
  <c r="O2220" i="55"/>
  <c r="P2221" i="55"/>
  <c r="O2224" i="55"/>
  <c r="P2225" i="55"/>
  <c r="O2228" i="55"/>
  <c r="P2229" i="55"/>
  <c r="O2232" i="55"/>
  <c r="P2233" i="55"/>
  <c r="O2236" i="55"/>
  <c r="P2237" i="55"/>
  <c r="O2240" i="55"/>
  <c r="P2241" i="55"/>
  <c r="O2244" i="55"/>
  <c r="P2245" i="55"/>
  <c r="O2248" i="55"/>
  <c r="P2249" i="55"/>
  <c r="O2252" i="55"/>
  <c r="P2253" i="55"/>
  <c r="O2256" i="55"/>
  <c r="P2257" i="55"/>
  <c r="O2260" i="55"/>
  <c r="P2261" i="55"/>
  <c r="O2264" i="55"/>
  <c r="P2265" i="55"/>
  <c r="O2268" i="55"/>
  <c r="P2269" i="55"/>
  <c r="O2272" i="55"/>
  <c r="P2273" i="55"/>
  <c r="O2276" i="55"/>
  <c r="P2277" i="55"/>
  <c r="O2280" i="55"/>
  <c r="P2281" i="55"/>
  <c r="O2284" i="55"/>
  <c r="P2285" i="55"/>
  <c r="O2288" i="55"/>
  <c r="P2289" i="55"/>
  <c r="O2292" i="55"/>
  <c r="P2293" i="55"/>
  <c r="O2296" i="55"/>
  <c r="P2297" i="55"/>
  <c r="O2300" i="55"/>
  <c r="P2301" i="55"/>
  <c r="O2304" i="55"/>
  <c r="P2305" i="55"/>
  <c r="O2308" i="55"/>
  <c r="P2309" i="55"/>
  <c r="O2312" i="55"/>
  <c r="P2313" i="55"/>
  <c r="O2316" i="55"/>
  <c r="P2317" i="55"/>
  <c r="O2320" i="55"/>
  <c r="P2321" i="55"/>
  <c r="O2324" i="55"/>
  <c r="P2325" i="55"/>
  <c r="O2328" i="55"/>
  <c r="P2329" i="55"/>
  <c r="O2332" i="55"/>
  <c r="P2333" i="55"/>
  <c r="O2336" i="55"/>
  <c r="P2337" i="55"/>
  <c r="O2340" i="55"/>
  <c r="P2341" i="55"/>
  <c r="O2344" i="55"/>
  <c r="P2345" i="55"/>
  <c r="O2348" i="55"/>
  <c r="P2349" i="55"/>
  <c r="O2352" i="55"/>
  <c r="P2353" i="55"/>
  <c r="O2356" i="55"/>
  <c r="P2357" i="55"/>
  <c r="O2360" i="55"/>
  <c r="P2361" i="55"/>
  <c r="O2364" i="55"/>
  <c r="P2365" i="55"/>
  <c r="O2368" i="55"/>
  <c r="P2369" i="55"/>
  <c r="O2372" i="55"/>
  <c r="P2373" i="55"/>
  <c r="O2376" i="55"/>
  <c r="P2377" i="55"/>
  <c r="O2380" i="55"/>
  <c r="P2381" i="55"/>
  <c r="O2384" i="55"/>
  <c r="P2385" i="55"/>
  <c r="O2388" i="55"/>
  <c r="P2389" i="55"/>
  <c r="O2392" i="55"/>
  <c r="P2393" i="55"/>
  <c r="O2396" i="55"/>
  <c r="P2397" i="55"/>
  <c r="O2400" i="55"/>
  <c r="P2401" i="55"/>
  <c r="O2404" i="55"/>
  <c r="P2405" i="55"/>
  <c r="O2408" i="55"/>
  <c r="P2409" i="55"/>
  <c r="O2412" i="55"/>
  <c r="P2413" i="55"/>
  <c r="O2416" i="55"/>
  <c r="P2417" i="55"/>
  <c r="O2420" i="55"/>
  <c r="P2421" i="55"/>
  <c r="O2424" i="55"/>
  <c r="P2425" i="55"/>
  <c r="O2428" i="55"/>
  <c r="P2429" i="55"/>
  <c r="O2432" i="55"/>
  <c r="P2433" i="55"/>
  <c r="O2436" i="55"/>
  <c r="P2437" i="55"/>
  <c r="O2440" i="55"/>
  <c r="P2441" i="55"/>
  <c r="O2444" i="55"/>
  <c r="P2445" i="55"/>
  <c r="O2448" i="55"/>
  <c r="P2449" i="55"/>
  <c r="O2452" i="55"/>
  <c r="P2453" i="55"/>
  <c r="O2456" i="55"/>
  <c r="P2457" i="55"/>
  <c r="O2460" i="55"/>
  <c r="P2461" i="55"/>
  <c r="O2464" i="55"/>
  <c r="P2465" i="55"/>
  <c r="O2468" i="55"/>
  <c r="P2469" i="55"/>
  <c r="O2472" i="55"/>
  <c r="P2473" i="55"/>
  <c r="O2476" i="55"/>
  <c r="P2477" i="55"/>
  <c r="O2480" i="55"/>
  <c r="P2481" i="55"/>
  <c r="O2484" i="55"/>
  <c r="P2485" i="55"/>
  <c r="O2488" i="55"/>
  <c r="P2489" i="55"/>
  <c r="O2492" i="55"/>
  <c r="P2493" i="55"/>
  <c r="O2496" i="55"/>
  <c r="P2497" i="55"/>
  <c r="O2500" i="55"/>
  <c r="P2501" i="55"/>
  <c r="O2504" i="55"/>
  <c r="P2505" i="55"/>
  <c r="O2508" i="55"/>
  <c r="P2509" i="55"/>
  <c r="O2512" i="55"/>
  <c r="P2513" i="55"/>
  <c r="O2516" i="55"/>
  <c r="P2517" i="55"/>
  <c r="O2520" i="55"/>
  <c r="P2521" i="55"/>
  <c r="O2524" i="55"/>
  <c r="P2525" i="55"/>
  <c r="O2528" i="55"/>
  <c r="P2529" i="55"/>
  <c r="O2532" i="55"/>
  <c r="P2533" i="55"/>
  <c r="O2536" i="55"/>
  <c r="P2537" i="55"/>
  <c r="O2540" i="55"/>
  <c r="P2541" i="55"/>
  <c r="O2544" i="55"/>
  <c r="P2545" i="55"/>
  <c r="O2548" i="55"/>
  <c r="P2549" i="55"/>
  <c r="O2552" i="55"/>
  <c r="P2553" i="55"/>
  <c r="O2556" i="55"/>
  <c r="P2557" i="55"/>
  <c r="O2560" i="55"/>
  <c r="P2561" i="55"/>
  <c r="O2564" i="55"/>
  <c r="P2565" i="55"/>
  <c r="O2568" i="55"/>
  <c r="P2569" i="55"/>
  <c r="O2572" i="55"/>
  <c r="P2573" i="55"/>
  <c r="O2576" i="55"/>
  <c r="P2577" i="55"/>
  <c r="O2580" i="55"/>
  <c r="P2581" i="55"/>
  <c r="O2584" i="55"/>
  <c r="P2585" i="55"/>
  <c r="O2588" i="55"/>
  <c r="P2589" i="55"/>
  <c r="O2592" i="55"/>
  <c r="P2593" i="55"/>
  <c r="O2596" i="55"/>
  <c r="P2597" i="55"/>
  <c r="O2600" i="55"/>
  <c r="P2601" i="55"/>
  <c r="O2604" i="55"/>
  <c r="P2605" i="55"/>
  <c r="O2608" i="55"/>
  <c r="P2609" i="55"/>
  <c r="O2612" i="55"/>
  <c r="P2613" i="55"/>
  <c r="O2616" i="55"/>
  <c r="P2617" i="55"/>
  <c r="O2620" i="55"/>
  <c r="P2621" i="55"/>
  <c r="O2624" i="55"/>
  <c r="P2625" i="55"/>
  <c r="O2628" i="55"/>
  <c r="P2629" i="55"/>
  <c r="O2632" i="55"/>
  <c r="P2633" i="55"/>
  <c r="O2636" i="55"/>
  <c r="P2637" i="55"/>
  <c r="O2640" i="55"/>
  <c r="P2641" i="55"/>
  <c r="O2644" i="55"/>
  <c r="P2645" i="55"/>
  <c r="O2648" i="55"/>
  <c r="P2649" i="55"/>
  <c r="O2652" i="55"/>
  <c r="P2653" i="55"/>
  <c r="O2656" i="55"/>
  <c r="P2657" i="55"/>
  <c r="O2660" i="55"/>
  <c r="P2661" i="55"/>
  <c r="O2664" i="55"/>
  <c r="P2665" i="55"/>
  <c r="O2668" i="55"/>
  <c r="P2669" i="55"/>
  <c r="O2672" i="55"/>
  <c r="P2673" i="55"/>
  <c r="O2676" i="55"/>
  <c r="P2677" i="55"/>
  <c r="O2680" i="55"/>
  <c r="P2681" i="55"/>
  <c r="O2684" i="55"/>
  <c r="P2685" i="55"/>
  <c r="O2688" i="55"/>
  <c r="P2689" i="55"/>
  <c r="O2692" i="55"/>
  <c r="P2693" i="55"/>
  <c r="O2696" i="55"/>
  <c r="P2697" i="55"/>
  <c r="O2700" i="55"/>
  <c r="P2701" i="55"/>
  <c r="O2704" i="55"/>
  <c r="P2705" i="55"/>
  <c r="O2708" i="55"/>
  <c r="P2709" i="55"/>
  <c r="O2712" i="55"/>
  <c r="P2713" i="55"/>
  <c r="O2716" i="55"/>
  <c r="P2717" i="55"/>
  <c r="O2720" i="55"/>
  <c r="P2721" i="55"/>
  <c r="O2724" i="55"/>
  <c r="P2725" i="55"/>
  <c r="O2728" i="55"/>
  <c r="P2729" i="55"/>
  <c r="O2732" i="55"/>
  <c r="P2733" i="55"/>
  <c r="P12" i="55"/>
  <c r="P934" i="55"/>
  <c r="P950" i="55"/>
  <c r="P966" i="55"/>
  <c r="P982" i="55"/>
  <c r="P998" i="55"/>
  <c r="P1014" i="55"/>
  <c r="P1030" i="55"/>
  <c r="P1046" i="55"/>
  <c r="P1062" i="55"/>
  <c r="P1078" i="55"/>
  <c r="P1094" i="55"/>
  <c r="O1113" i="55"/>
  <c r="P1126" i="55"/>
  <c r="O1145" i="55"/>
  <c r="O1177" i="55"/>
  <c r="O1193" i="55"/>
  <c r="P1222" i="55"/>
  <c r="O1241" i="55"/>
  <c r="P1270" i="55"/>
  <c r="P1286" i="55"/>
  <c r="P1318" i="55"/>
  <c r="O1337" i="55"/>
  <c r="P1366" i="55"/>
  <c r="P1382" i="55"/>
  <c r="O1401" i="55"/>
  <c r="O1433" i="55"/>
  <c r="P1454" i="55"/>
  <c r="P1478" i="55"/>
  <c r="P2131" i="55"/>
  <c r="O2134" i="55"/>
  <c r="P2143" i="55"/>
  <c r="O2146" i="55"/>
  <c r="O2154" i="55"/>
  <c r="O2162" i="55"/>
  <c r="P2167" i="55"/>
  <c r="O2170" i="55"/>
  <c r="P2179" i="55"/>
  <c r="P2183" i="55"/>
  <c r="P2187" i="55"/>
  <c r="P2191" i="55"/>
  <c r="P2195" i="55"/>
  <c r="O2198" i="55"/>
  <c r="O2206" i="55"/>
  <c r="P2215" i="55"/>
  <c r="P2219" i="55"/>
  <c r="P2223" i="55"/>
  <c r="O2230" i="55"/>
  <c r="P2243" i="55"/>
  <c r="P2247" i="55"/>
  <c r="P2251" i="55"/>
  <c r="P2255" i="55"/>
  <c r="P2259" i="55"/>
  <c r="O2262" i="55"/>
  <c r="P2271" i="55"/>
  <c r="P2275" i="55"/>
  <c r="P2283" i="55"/>
  <c r="P2287" i="55"/>
  <c r="P2291" i="55"/>
  <c r="P2295" i="55"/>
  <c r="P2299" i="55"/>
  <c r="P2303" i="55"/>
  <c r="P2311" i="55"/>
  <c r="P2315" i="55"/>
  <c r="P2319" i="55"/>
  <c r="O2322" i="55"/>
  <c r="P2331" i="55"/>
  <c r="P2339" i="55"/>
  <c r="O2342" i="55"/>
  <c r="O2346" i="55"/>
  <c r="P2355" i="55"/>
  <c r="O2358" i="55"/>
  <c r="P2367" i="55"/>
  <c r="O2370" i="55"/>
  <c r="O2374" i="55"/>
  <c r="O2378" i="55"/>
  <c r="O2386" i="55"/>
  <c r="P2395" i="55"/>
  <c r="O2398" i="55"/>
  <c r="O2406" i="55"/>
  <c r="P2411" i="55"/>
  <c r="P2415" i="55"/>
  <c r="P2419" i="55"/>
  <c r="O2422" i="55"/>
  <c r="O2426" i="55"/>
  <c r="O2430" i="55"/>
  <c r="O2434" i="55"/>
  <c r="O2438" i="55"/>
  <c r="O2446" i="55"/>
  <c r="O2450" i="55"/>
  <c r="O2454" i="55"/>
  <c r="O2462" i="55"/>
  <c r="O2466" i="55"/>
  <c r="O2470" i="55"/>
  <c r="O2474" i="55"/>
  <c r="O2478" i="55"/>
  <c r="O2482" i="55"/>
  <c r="O2486" i="55"/>
  <c r="O2490" i="55"/>
  <c r="O2494" i="55"/>
  <c r="O2502" i="55"/>
  <c r="O2506" i="55"/>
  <c r="P2515" i="55"/>
  <c r="P2519" i="55"/>
  <c r="P2527" i="55"/>
  <c r="O2530" i="55"/>
  <c r="O2534" i="55"/>
  <c r="O2538" i="55"/>
  <c r="O2542" i="55"/>
  <c r="O2546" i="55"/>
  <c r="O2550" i="55"/>
  <c r="P2555" i="55"/>
  <c r="O2558" i="55"/>
  <c r="P2567" i="55"/>
  <c r="P2571" i="55"/>
  <c r="P2575" i="55"/>
  <c r="P2579" i="55"/>
  <c r="P2587" i="55"/>
  <c r="O2590" i="55"/>
  <c r="O2594" i="55"/>
  <c r="O2598" i="55"/>
  <c r="O2602" i="55"/>
  <c r="O2606" i="55"/>
  <c r="O2614" i="55"/>
  <c r="O2618" i="55"/>
  <c r="O2622" i="55"/>
  <c r="O2626" i="55"/>
  <c r="O2634" i="55"/>
  <c r="O2650" i="55"/>
  <c r="O2662" i="55"/>
  <c r="O2666" i="55"/>
  <c r="O2670" i="55"/>
  <c r="O2678" i="55"/>
  <c r="O2682" i="55"/>
  <c r="P2695" i="55"/>
  <c r="O2698" i="55"/>
  <c r="O2710" i="55"/>
  <c r="P2715" i="55"/>
  <c r="O2718" i="55"/>
  <c r="O2722" i="55"/>
  <c r="O2726" i="55"/>
  <c r="O2734" i="55"/>
  <c r="P1451" i="55"/>
  <c r="O1456" i="55"/>
  <c r="P1459" i="55"/>
  <c r="O1464" i="55"/>
  <c r="P1467" i="55"/>
  <c r="O1472" i="55"/>
  <c r="P1475" i="55"/>
  <c r="O1480" i="55"/>
  <c r="P1483" i="55"/>
  <c r="O1488" i="55"/>
  <c r="P1491" i="55"/>
  <c r="O1496" i="55"/>
  <c r="O1499" i="55"/>
  <c r="P1504" i="55"/>
  <c r="O1507" i="55"/>
  <c r="P1512" i="55"/>
  <c r="O1515" i="55"/>
  <c r="P1520" i="55"/>
  <c r="O1523" i="55"/>
  <c r="P1528" i="55"/>
  <c r="O1531" i="55"/>
  <c r="P1536" i="55"/>
  <c r="O1539" i="55"/>
  <c r="P1544" i="55"/>
  <c r="O1547" i="55"/>
  <c r="P1552" i="55"/>
  <c r="O1555" i="55"/>
  <c r="P1560" i="55"/>
  <c r="O1563" i="55"/>
  <c r="P1568" i="55"/>
  <c r="O1571" i="55"/>
  <c r="P1576" i="55"/>
  <c r="O1579" i="55"/>
  <c r="P1584" i="55"/>
  <c r="O1587" i="55"/>
  <c r="P1592" i="55"/>
  <c r="O1595" i="55"/>
  <c r="P1600" i="55"/>
  <c r="O1603" i="55"/>
  <c r="P1608" i="55"/>
  <c r="O1611" i="55"/>
  <c r="P1616" i="55"/>
  <c r="O1619" i="55"/>
  <c r="P1624" i="55"/>
  <c r="O1627" i="55"/>
  <c r="P1632" i="55"/>
  <c r="O1635" i="55"/>
  <c r="P1640" i="55"/>
  <c r="O1643" i="55"/>
  <c r="P1648" i="55"/>
  <c r="O1651" i="55"/>
  <c r="P1656" i="55"/>
  <c r="O1659" i="55"/>
  <c r="P1664" i="55"/>
  <c r="O1667" i="55"/>
  <c r="P1672" i="55"/>
  <c r="O1675" i="55"/>
  <c r="P1680" i="55"/>
  <c r="O1683" i="55"/>
  <c r="P1688" i="55"/>
  <c r="O1691" i="55"/>
  <c r="P1696" i="55"/>
  <c r="O1699" i="55"/>
  <c r="P1704" i="55"/>
  <c r="O1707" i="55"/>
  <c r="P1712" i="55"/>
  <c r="O1715" i="55"/>
  <c r="P1720" i="55"/>
  <c r="O1723" i="55"/>
  <c r="P1728" i="55"/>
  <c r="O1731" i="55"/>
  <c r="P1736" i="55"/>
  <c r="O1739" i="55"/>
  <c r="P1744" i="55"/>
  <c r="O1747" i="55"/>
  <c r="P1752" i="55"/>
  <c r="O1755" i="55"/>
  <c r="P1760" i="55"/>
  <c r="O1763" i="55"/>
  <c r="P1768" i="55"/>
  <c r="O1771" i="55"/>
  <c r="P1776" i="55"/>
  <c r="O1779" i="55"/>
  <c r="P1784" i="55"/>
  <c r="O1787" i="55"/>
  <c r="P1792" i="55"/>
  <c r="O1795" i="55"/>
  <c r="P1800" i="55"/>
  <c r="O1803" i="55"/>
  <c r="P1808" i="55"/>
  <c r="O1811" i="55"/>
  <c r="P1816" i="55"/>
  <c r="O1819" i="55"/>
  <c r="P1824" i="55"/>
  <c r="O1827" i="55"/>
  <c r="P1832" i="55"/>
  <c r="O1835" i="55"/>
  <c r="P1840" i="55"/>
  <c r="O1843" i="55"/>
  <c r="P1848" i="55"/>
  <c r="O1851" i="55"/>
  <c r="P1856" i="55"/>
  <c r="O1859" i="55"/>
  <c r="P1864" i="55"/>
  <c r="P1866" i="55"/>
  <c r="P1868" i="55"/>
  <c r="P1870" i="55"/>
  <c r="P1872" i="55"/>
  <c r="P1874" i="55"/>
  <c r="P1876" i="55"/>
  <c r="P1878" i="55"/>
  <c r="P1880" i="55"/>
  <c r="P1882" i="55"/>
  <c r="P1884" i="55"/>
  <c r="P1886" i="55"/>
  <c r="P1888" i="55"/>
  <c r="P1890" i="55"/>
  <c r="P1892" i="55"/>
  <c r="P1894" i="55"/>
  <c r="P1896" i="55"/>
  <c r="P1898" i="55"/>
  <c r="P1900" i="55"/>
  <c r="P1902" i="55"/>
  <c r="P1904" i="55"/>
  <c r="P1906" i="55"/>
  <c r="P1908" i="55"/>
  <c r="P1910" i="55"/>
  <c r="P1912" i="55"/>
  <c r="P1914" i="55"/>
  <c r="P1916" i="55"/>
  <c r="P1918" i="55"/>
  <c r="P1920" i="55"/>
  <c r="P1922" i="55"/>
  <c r="P1924" i="55"/>
  <c r="P1926" i="55"/>
  <c r="P1928" i="55"/>
  <c r="P1930" i="55"/>
  <c r="P1932" i="55"/>
  <c r="P1934" i="55"/>
  <c r="P1936" i="55"/>
  <c r="P1938" i="55"/>
  <c r="P1940" i="55"/>
  <c r="P1942" i="55"/>
  <c r="P1944" i="55"/>
  <c r="P1946" i="55"/>
  <c r="P1948" i="55"/>
  <c r="P1950" i="55"/>
  <c r="P1952" i="55"/>
  <c r="P1954" i="55"/>
  <c r="P1956" i="55"/>
  <c r="P1958" i="55"/>
  <c r="P1960" i="55"/>
  <c r="P1962" i="55"/>
  <c r="P1964" i="55"/>
  <c r="P1966" i="55"/>
  <c r="P1968" i="55"/>
  <c r="P1970" i="55"/>
  <c r="P1972" i="55"/>
  <c r="P1974" i="55"/>
  <c r="P1976" i="55"/>
  <c r="P1978" i="55"/>
  <c r="P1980" i="55"/>
  <c r="P1982" i="55"/>
  <c r="P1984" i="55"/>
  <c r="P1986" i="55"/>
  <c r="P1988" i="55"/>
  <c r="P1990" i="55"/>
  <c r="P1992" i="55"/>
  <c r="P1994" i="55"/>
  <c r="P1996" i="55"/>
  <c r="P1998" i="55"/>
  <c r="P2000" i="55"/>
  <c r="P2002" i="55"/>
  <c r="P2004" i="55"/>
  <c r="P2006" i="55"/>
  <c r="P2008" i="55"/>
  <c r="P2010" i="55"/>
  <c r="P2012" i="55"/>
  <c r="P2014" i="55"/>
  <c r="P2016" i="55"/>
  <c r="P2018" i="55"/>
  <c r="P2020" i="55"/>
  <c r="P2022" i="55"/>
  <c r="P2024" i="55"/>
  <c r="P2026" i="55"/>
  <c r="P2028" i="55"/>
  <c r="P2030" i="55"/>
  <c r="P2032" i="55"/>
  <c r="P2034" i="55"/>
  <c r="P2036" i="55"/>
  <c r="P2038" i="55"/>
  <c r="P2040" i="55"/>
  <c r="P2042" i="55"/>
  <c r="P2044" i="55"/>
  <c r="P2046" i="55"/>
  <c r="P2048" i="55"/>
  <c r="P2050" i="55"/>
  <c r="P2052" i="55"/>
  <c r="P2054" i="55"/>
  <c r="P2056" i="55"/>
  <c r="P2058" i="55"/>
  <c r="P2060" i="55"/>
  <c r="P2062" i="55"/>
  <c r="P2064" i="55"/>
  <c r="P2066" i="55"/>
  <c r="P2068" i="55"/>
  <c r="P2070" i="55"/>
  <c r="P2072" i="55"/>
  <c r="P2074" i="55"/>
  <c r="P2076" i="55"/>
  <c r="P2078" i="55"/>
  <c r="P2080" i="55"/>
  <c r="P2082" i="55"/>
  <c r="P2084" i="55"/>
  <c r="P2086" i="55"/>
  <c r="P2088" i="55"/>
  <c r="P2090" i="55"/>
  <c r="P2092" i="55"/>
  <c r="P2094" i="55"/>
  <c r="P2096" i="55"/>
  <c r="P2098" i="55"/>
  <c r="P2100" i="55"/>
  <c r="P2102" i="55"/>
  <c r="P2104" i="55"/>
  <c r="P2106" i="55"/>
  <c r="P2108" i="55"/>
  <c r="P2110" i="55"/>
  <c r="P2112" i="55"/>
  <c r="P2114" i="55"/>
  <c r="P2116" i="55"/>
  <c r="P2118" i="55"/>
  <c r="P2120" i="55"/>
  <c r="P2122" i="55"/>
  <c r="P2124" i="55"/>
  <c r="P2126" i="55"/>
  <c r="P2128" i="55"/>
  <c r="O2131" i="55"/>
  <c r="P2132" i="55"/>
  <c r="O2135" i="55"/>
  <c r="P2136" i="55"/>
  <c r="O2139" i="55"/>
  <c r="P2140" i="55"/>
  <c r="O2143" i="55"/>
  <c r="P2144" i="55"/>
  <c r="O2147" i="55"/>
  <c r="P2148" i="55"/>
  <c r="O2151" i="55"/>
  <c r="P2152" i="55"/>
  <c r="O2155" i="55"/>
  <c r="P2156" i="55"/>
  <c r="O2159" i="55"/>
  <c r="P2160" i="55"/>
  <c r="O2163" i="55"/>
  <c r="P2164" i="55"/>
  <c r="O2167" i="55"/>
  <c r="P2168" i="55"/>
  <c r="O2171" i="55"/>
  <c r="P2172" i="55"/>
  <c r="O2175" i="55"/>
  <c r="P2176" i="55"/>
  <c r="O2179" i="55"/>
  <c r="P2180" i="55"/>
  <c r="O2183" i="55"/>
  <c r="P2184" i="55"/>
  <c r="O2187" i="55"/>
  <c r="P2188" i="55"/>
  <c r="O2191" i="55"/>
  <c r="P2192" i="55"/>
  <c r="O2195" i="55"/>
  <c r="P2196" i="55"/>
  <c r="O2199" i="55"/>
  <c r="P2200" i="55"/>
  <c r="O2203" i="55"/>
  <c r="P2204" i="55"/>
  <c r="O2207" i="55"/>
  <c r="P2208" i="55"/>
  <c r="O2211" i="55"/>
  <c r="P2212" i="55"/>
  <c r="O2215" i="55"/>
  <c r="P2216" i="55"/>
  <c r="O2219" i="55"/>
  <c r="P2220" i="55"/>
  <c r="O2223" i="55"/>
  <c r="P2224" i="55"/>
  <c r="O2227" i="55"/>
  <c r="P2228" i="55"/>
  <c r="O2231" i="55"/>
  <c r="P2232" i="55"/>
  <c r="O2235" i="55"/>
  <c r="P2236" i="55"/>
  <c r="O2239" i="55"/>
  <c r="P2240" i="55"/>
  <c r="O2243" i="55"/>
  <c r="P2244" i="55"/>
  <c r="O2247" i="55"/>
  <c r="P2248" i="55"/>
  <c r="O2251" i="55"/>
  <c r="P2252" i="55"/>
  <c r="O2255" i="55"/>
  <c r="P2256" i="55"/>
  <c r="O2259" i="55"/>
  <c r="P2260" i="55"/>
  <c r="O2263" i="55"/>
  <c r="P2264" i="55"/>
  <c r="O2267" i="55"/>
  <c r="P2268" i="55"/>
  <c r="O2271" i="55"/>
  <c r="P2272" i="55"/>
  <c r="O2275" i="55"/>
  <c r="P2276" i="55"/>
  <c r="O2279" i="55"/>
  <c r="P2280" i="55"/>
  <c r="O2283" i="55"/>
  <c r="P2284" i="55"/>
  <c r="O2287" i="55"/>
  <c r="P2288" i="55"/>
  <c r="O2291" i="55"/>
  <c r="P2292" i="55"/>
  <c r="O2295" i="55"/>
  <c r="P2296" i="55"/>
  <c r="O2299" i="55"/>
  <c r="P2300" i="55"/>
  <c r="O2303" i="55"/>
  <c r="P2304" i="55"/>
  <c r="O2307" i="55"/>
  <c r="P2308" i="55"/>
  <c r="O2311" i="55"/>
  <c r="P2312" i="55"/>
  <c r="O2315" i="55"/>
  <c r="P2316" i="55"/>
  <c r="O2319" i="55"/>
  <c r="P2320" i="55"/>
  <c r="O2323" i="55"/>
  <c r="P2324" i="55"/>
  <c r="O2327" i="55"/>
  <c r="P2328" i="55"/>
  <c r="O2331" i="55"/>
  <c r="P2332" i="55"/>
  <c r="O2335" i="55"/>
  <c r="P2336" i="55"/>
  <c r="O2339" i="55"/>
  <c r="P2340" i="55"/>
  <c r="O2343" i="55"/>
  <c r="P2344" i="55"/>
  <c r="O2347" i="55"/>
  <c r="P2348" i="55"/>
  <c r="O2351" i="55"/>
  <c r="P2352" i="55"/>
  <c r="O2355" i="55"/>
  <c r="P2356" i="55"/>
  <c r="O2359" i="55"/>
  <c r="P2360" i="55"/>
  <c r="O2363" i="55"/>
  <c r="P2364" i="55"/>
  <c r="O2367" i="55"/>
  <c r="P2368" i="55"/>
  <c r="O2371" i="55"/>
  <c r="P2372" i="55"/>
  <c r="O2375" i="55"/>
  <c r="P2376" i="55"/>
  <c r="O2379" i="55"/>
  <c r="P2380" i="55"/>
  <c r="O2383" i="55"/>
  <c r="P2384" i="55"/>
  <c r="O2387" i="55"/>
  <c r="P2388" i="55"/>
  <c r="O2391" i="55"/>
  <c r="P2392" i="55"/>
  <c r="O2395" i="55"/>
  <c r="P2396" i="55"/>
  <c r="O2399" i="55"/>
  <c r="P2400" i="55"/>
  <c r="O2403" i="55"/>
  <c r="P2404" i="55"/>
  <c r="O2407" i="55"/>
  <c r="P2408" i="55"/>
  <c r="O2411" i="55"/>
  <c r="P2412" i="55"/>
  <c r="O2415" i="55"/>
  <c r="P2416" i="55"/>
  <c r="O2419" i="55"/>
  <c r="P2420" i="55"/>
  <c r="O2423" i="55"/>
  <c r="P2424" i="55"/>
  <c r="O2427" i="55"/>
  <c r="P2428" i="55"/>
  <c r="O2431" i="55"/>
  <c r="P2432" i="55"/>
  <c r="O2435" i="55"/>
  <c r="P2436" i="55"/>
  <c r="O2439" i="55"/>
  <c r="P2440" i="55"/>
  <c r="O2443" i="55"/>
  <c r="P2444" i="55"/>
  <c r="O2447" i="55"/>
  <c r="P2448" i="55"/>
  <c r="O2451" i="55"/>
  <c r="P2452" i="55"/>
  <c r="O2455" i="55"/>
  <c r="P2456" i="55"/>
  <c r="O2459" i="55"/>
  <c r="P2460" i="55"/>
  <c r="O2463" i="55"/>
  <c r="P2464" i="55"/>
  <c r="O2467" i="55"/>
  <c r="P2468" i="55"/>
  <c r="O2471" i="55"/>
  <c r="P2472" i="55"/>
  <c r="O2475" i="55"/>
  <c r="P2476" i="55"/>
  <c r="O2479" i="55"/>
  <c r="P2480" i="55"/>
  <c r="O2483" i="55"/>
  <c r="P2484" i="55"/>
  <c r="O2487" i="55"/>
  <c r="P2488" i="55"/>
  <c r="O2491" i="55"/>
  <c r="P2492" i="55"/>
  <c r="O2495" i="55"/>
  <c r="P2496" i="55"/>
  <c r="O2499" i="55"/>
  <c r="P2500" i="55"/>
  <c r="O2503" i="55"/>
  <c r="P2504" i="55"/>
  <c r="O2507" i="55"/>
  <c r="P2508" i="55"/>
  <c r="O2511" i="55"/>
  <c r="P2512" i="55"/>
  <c r="O2515" i="55"/>
  <c r="P2516" i="55"/>
  <c r="O2519" i="55"/>
  <c r="P2520" i="55"/>
  <c r="O2523" i="55"/>
  <c r="P2524" i="55"/>
  <c r="O2527" i="55"/>
  <c r="P2528" i="55"/>
  <c r="O2531" i="55"/>
  <c r="P2532" i="55"/>
  <c r="O2535" i="55"/>
  <c r="P2536" i="55"/>
  <c r="O2539" i="55"/>
  <c r="P2540" i="55"/>
  <c r="O2543" i="55"/>
  <c r="P2544" i="55"/>
  <c r="O2547" i="55"/>
  <c r="P2548" i="55"/>
  <c r="O2551" i="55"/>
  <c r="P2552" i="55"/>
  <c r="O2555" i="55"/>
  <c r="P2556" i="55"/>
  <c r="O2559" i="55"/>
  <c r="P2560" i="55"/>
  <c r="O2563" i="55"/>
  <c r="P2564" i="55"/>
  <c r="O2567" i="55"/>
  <c r="P2568" i="55"/>
  <c r="O2571" i="55"/>
  <c r="P2572" i="55"/>
  <c r="O2575" i="55"/>
  <c r="P2576" i="55"/>
  <c r="O2579" i="55"/>
  <c r="P2580" i="55"/>
  <c r="O2583" i="55"/>
  <c r="P2584" i="55"/>
  <c r="O2587" i="55"/>
  <c r="P2588" i="55"/>
  <c r="O2591" i="55"/>
  <c r="P2592" i="55"/>
  <c r="O2595" i="55"/>
  <c r="P2596" i="55"/>
  <c r="O2599" i="55"/>
  <c r="P2600" i="55"/>
  <c r="O2603" i="55"/>
  <c r="P2604" i="55"/>
  <c r="O2607" i="55"/>
  <c r="P2608" i="55"/>
  <c r="O2611" i="55"/>
  <c r="P2612" i="55"/>
  <c r="O2615" i="55"/>
  <c r="P2616" i="55"/>
  <c r="O2619" i="55"/>
  <c r="P2620" i="55"/>
  <c r="O2623" i="55"/>
  <c r="P2624" i="55"/>
  <c r="O2627" i="55"/>
  <c r="P2628" i="55"/>
  <c r="O2631" i="55"/>
  <c r="P2632" i="55"/>
  <c r="O2635" i="55"/>
  <c r="P2636" i="55"/>
  <c r="O2639" i="55"/>
  <c r="P2640" i="55"/>
  <c r="O2643" i="55"/>
  <c r="P2644" i="55"/>
  <c r="O2647" i="55"/>
  <c r="P2648" i="55"/>
  <c r="O2651" i="55"/>
  <c r="P2652" i="55"/>
  <c r="O2655" i="55"/>
  <c r="P2656" i="55"/>
  <c r="O2659" i="55"/>
  <c r="P2660" i="55"/>
  <c r="O2663" i="55"/>
  <c r="P2664" i="55"/>
  <c r="O2667" i="55"/>
  <c r="P2668" i="55"/>
  <c r="O2671" i="55"/>
  <c r="P2672" i="55"/>
  <c r="O2675" i="55"/>
  <c r="P2676" i="55"/>
  <c r="O2679" i="55"/>
  <c r="P2680" i="55"/>
  <c r="O2683" i="55"/>
  <c r="P2684" i="55"/>
  <c r="O2687" i="55"/>
  <c r="P2688" i="55"/>
  <c r="O2691" i="55"/>
  <c r="P2692" i="55"/>
  <c r="O2695" i="55"/>
  <c r="P2696" i="55"/>
  <c r="O2699" i="55"/>
  <c r="P2700" i="55"/>
  <c r="O2703" i="55"/>
  <c r="P2704" i="55"/>
  <c r="O2707" i="55"/>
  <c r="P2708" i="55"/>
  <c r="O2711" i="55"/>
  <c r="P2712" i="55"/>
  <c r="O2715" i="55"/>
  <c r="P2716" i="55"/>
  <c r="O2719" i="55"/>
  <c r="P2720" i="55"/>
  <c r="O2723" i="55"/>
  <c r="P2724" i="55"/>
  <c r="O2727" i="55"/>
  <c r="P2728" i="55"/>
  <c r="O2731" i="55"/>
  <c r="P2732" i="55"/>
  <c r="O937" i="55"/>
  <c r="O953" i="55"/>
  <c r="O969" i="55"/>
  <c r="O985" i="55"/>
  <c r="O1001" i="55"/>
  <c r="O1017" i="55"/>
  <c r="O1033" i="55"/>
  <c r="O1049" i="55"/>
  <c r="O1065" i="55"/>
  <c r="O1097" i="55"/>
  <c r="P1110" i="55"/>
  <c r="O1129" i="55"/>
  <c r="P1158" i="55"/>
  <c r="P1174" i="55"/>
  <c r="P1206" i="55"/>
  <c r="O1225" i="55"/>
  <c r="O1257" i="55"/>
  <c r="O1273" i="55"/>
  <c r="P1302" i="55"/>
  <c r="O1321" i="55"/>
  <c r="P1350" i="55"/>
  <c r="O1369" i="55"/>
  <c r="P1398" i="55"/>
  <c r="O1417" i="55"/>
  <c r="P1446" i="55"/>
  <c r="P1462" i="55"/>
  <c r="P1486" i="55"/>
  <c r="O2130" i="55"/>
  <c r="P2135" i="55"/>
  <c r="P2139" i="55"/>
  <c r="P2147" i="55"/>
  <c r="O2150" i="55"/>
  <c r="P2159" i="55"/>
  <c r="P2163" i="55"/>
  <c r="O2166" i="55"/>
  <c r="O2174" i="55"/>
  <c r="O2186" i="55"/>
  <c r="O2194" i="55"/>
  <c r="P2203" i="55"/>
  <c r="P2207" i="55"/>
  <c r="P2211" i="55"/>
  <c r="O2214" i="55"/>
  <c r="O2218" i="55"/>
  <c r="P2227" i="55"/>
  <c r="P2231" i="55"/>
  <c r="P2235" i="55"/>
  <c r="P2239" i="55"/>
  <c r="O2242" i="55"/>
  <c r="O2246" i="55"/>
  <c r="O2250" i="55"/>
  <c r="O2258" i="55"/>
  <c r="P2267" i="55"/>
  <c r="O2270" i="55"/>
  <c r="P2279" i="55"/>
  <c r="O2282" i="55"/>
  <c r="O2290" i="55"/>
  <c r="O2294" i="55"/>
  <c r="O2298" i="55"/>
  <c r="O2306" i="55"/>
  <c r="O2318" i="55"/>
  <c r="P2323" i="55"/>
  <c r="O2326" i="55"/>
  <c r="P2335" i="55"/>
  <c r="P2343" i="55"/>
  <c r="O2350" i="55"/>
  <c r="P2359" i="55"/>
  <c r="O2362" i="55"/>
  <c r="O2366" i="55"/>
  <c r="P2375" i="55"/>
  <c r="O2382" i="55"/>
  <c r="P2391" i="55"/>
  <c r="O2394" i="55"/>
  <c r="O2402" i="55"/>
  <c r="O2418" i="55"/>
  <c r="P2443" i="55"/>
  <c r="P2447" i="55"/>
  <c r="P2459" i="55"/>
  <c r="P2463" i="55"/>
  <c r="P2467" i="55"/>
  <c r="P2471" i="55"/>
  <c r="P2475" i="55"/>
  <c r="P2479" i="55"/>
  <c r="P2483" i="55"/>
  <c r="P2487" i="55"/>
  <c r="P2491" i="55"/>
  <c r="P2495" i="55"/>
  <c r="O2498" i="55"/>
  <c r="P2507" i="55"/>
  <c r="P2511" i="55"/>
  <c r="O2514" i="55"/>
  <c r="O2522" i="55"/>
  <c r="O2526" i="55"/>
  <c r="P2531" i="55"/>
  <c r="P2535" i="55"/>
  <c r="P2539" i="55"/>
  <c r="P2543" i="55"/>
  <c r="P2547" i="55"/>
  <c r="P2551" i="55"/>
  <c r="O2554" i="55"/>
  <c r="P2563" i="55"/>
  <c r="O2578" i="55"/>
  <c r="O2582" i="55"/>
  <c r="O2610" i="55"/>
  <c r="O2630" i="55"/>
  <c r="P2635" i="55"/>
  <c r="P2643" i="55"/>
  <c r="O2646" i="55"/>
  <c r="P2647" i="55"/>
  <c r="P2651" i="55"/>
  <c r="O2654" i="55"/>
  <c r="O2658" i="55"/>
  <c r="O2674" i="55"/>
  <c r="P2683" i="55"/>
  <c r="O2686" i="55"/>
  <c r="O2690" i="55"/>
  <c r="P2699" i="55"/>
  <c r="P2703" i="55"/>
  <c r="P2707" i="55"/>
  <c r="P2711" i="55"/>
  <c r="P2719" i="55"/>
  <c r="P2723" i="55"/>
  <c r="P2727" i="55"/>
  <c r="O2730" i="55"/>
  <c r="O1124" i="53"/>
  <c r="P1124" i="53"/>
  <c r="O5" i="53"/>
  <c r="P6" i="53"/>
  <c r="O9" i="53"/>
  <c r="P10" i="53"/>
  <c r="O13" i="53"/>
  <c r="P14" i="53"/>
  <c r="O17" i="53"/>
  <c r="P18" i="53"/>
  <c r="O21" i="53"/>
  <c r="P22" i="53"/>
  <c r="O25" i="53"/>
  <c r="P26" i="53"/>
  <c r="O29" i="53"/>
  <c r="P30" i="53"/>
  <c r="O33" i="53"/>
  <c r="P34" i="53"/>
  <c r="O37" i="53"/>
  <c r="P38" i="53"/>
  <c r="O41" i="53"/>
  <c r="P42" i="53"/>
  <c r="O45" i="53"/>
  <c r="P46" i="53"/>
  <c r="O49" i="53"/>
  <c r="P50" i="53"/>
  <c r="O53" i="53"/>
  <c r="P54" i="53"/>
  <c r="O57" i="53"/>
  <c r="P58" i="53"/>
  <c r="O61" i="53"/>
  <c r="P62" i="53"/>
  <c r="O65" i="53"/>
  <c r="P66" i="53"/>
  <c r="O69" i="53"/>
  <c r="P70" i="53"/>
  <c r="O73" i="53"/>
  <c r="P74" i="53"/>
  <c r="O77" i="53"/>
  <c r="P78" i="53"/>
  <c r="O81" i="53"/>
  <c r="P82" i="53"/>
  <c r="O85" i="53"/>
  <c r="P86" i="53"/>
  <c r="O89" i="53"/>
  <c r="P90" i="53"/>
  <c r="O93" i="53"/>
  <c r="P94" i="53"/>
  <c r="O97" i="53"/>
  <c r="P98" i="53"/>
  <c r="O101" i="53"/>
  <c r="P102" i="53"/>
  <c r="O105" i="53"/>
  <c r="P106" i="53"/>
  <c r="O109" i="53"/>
  <c r="P110" i="53"/>
  <c r="O113" i="53"/>
  <c r="P114" i="53"/>
  <c r="O117" i="53"/>
  <c r="P118" i="53"/>
  <c r="O121" i="53"/>
  <c r="P122" i="53"/>
  <c r="O125" i="53"/>
  <c r="P126" i="53"/>
  <c r="O129" i="53"/>
  <c r="P130" i="53"/>
  <c r="O133" i="53"/>
  <c r="P134" i="53"/>
  <c r="O137" i="53"/>
  <c r="P138" i="53"/>
  <c r="O141" i="53"/>
  <c r="P142" i="53"/>
  <c r="O145" i="53"/>
  <c r="P146" i="53"/>
  <c r="O149" i="53"/>
  <c r="P150" i="53"/>
  <c r="O153" i="53"/>
  <c r="P154" i="53"/>
  <c r="O157" i="53"/>
  <c r="P158" i="53"/>
  <c r="O161" i="53"/>
  <c r="P162" i="53"/>
  <c r="O165" i="53"/>
  <c r="P166" i="53"/>
  <c r="O169" i="53"/>
  <c r="P170" i="53"/>
  <c r="O173" i="53"/>
  <c r="P5" i="53"/>
  <c r="O8" i="53"/>
  <c r="P9" i="53"/>
  <c r="O12" i="53"/>
  <c r="P13" i="53"/>
  <c r="O16" i="53"/>
  <c r="P17" i="53"/>
  <c r="O20" i="53"/>
  <c r="P21" i="53"/>
  <c r="O24" i="53"/>
  <c r="P25" i="53"/>
  <c r="O28" i="53"/>
  <c r="P29" i="53"/>
  <c r="O32" i="53"/>
  <c r="P33" i="53"/>
  <c r="O36" i="53"/>
  <c r="P37" i="53"/>
  <c r="O40" i="53"/>
  <c r="P41" i="53"/>
  <c r="O44" i="53"/>
  <c r="P45" i="53"/>
  <c r="O48" i="53"/>
  <c r="P49" i="53"/>
  <c r="O52" i="53"/>
  <c r="P53" i="53"/>
  <c r="O56" i="53"/>
  <c r="P57" i="53"/>
  <c r="O60" i="53"/>
  <c r="P61" i="53"/>
  <c r="O64" i="53"/>
  <c r="P65" i="53"/>
  <c r="O68" i="53"/>
  <c r="P69" i="53"/>
  <c r="O72" i="53"/>
  <c r="P73" i="53"/>
  <c r="O76" i="53"/>
  <c r="P77" i="53"/>
  <c r="O80" i="53"/>
  <c r="P81" i="53"/>
  <c r="O84" i="53"/>
  <c r="P85" i="53"/>
  <c r="O6" i="53"/>
  <c r="P7" i="53"/>
  <c r="O10" i="53"/>
  <c r="P11" i="53"/>
  <c r="O14" i="53"/>
  <c r="P15" i="53"/>
  <c r="O18" i="53"/>
  <c r="P19" i="53"/>
  <c r="O22" i="53"/>
  <c r="P23" i="53"/>
  <c r="O26" i="53"/>
  <c r="P27" i="53"/>
  <c r="O30" i="53"/>
  <c r="P31" i="53"/>
  <c r="O34" i="53"/>
  <c r="P35" i="53"/>
  <c r="O38" i="53"/>
  <c r="P39" i="53"/>
  <c r="O42" i="53"/>
  <c r="P43" i="53"/>
  <c r="O46" i="53"/>
  <c r="P47" i="53"/>
  <c r="O50" i="53"/>
  <c r="P51" i="53"/>
  <c r="O54" i="53"/>
  <c r="P55" i="53"/>
  <c r="O58" i="53"/>
  <c r="P59" i="53"/>
  <c r="O62" i="53"/>
  <c r="P63" i="53"/>
  <c r="O66" i="53"/>
  <c r="P67" i="53"/>
  <c r="O70" i="53"/>
  <c r="P71" i="53"/>
  <c r="O74" i="53"/>
  <c r="P75" i="53"/>
  <c r="O78" i="53"/>
  <c r="P79" i="53"/>
  <c r="O82" i="53"/>
  <c r="P83" i="53"/>
  <c r="O86" i="53"/>
  <c r="P87" i="53"/>
  <c r="O90" i="53"/>
  <c r="P91" i="53"/>
  <c r="O94" i="53"/>
  <c r="P95" i="53"/>
  <c r="O98" i="53"/>
  <c r="P99" i="53"/>
  <c r="O102" i="53"/>
  <c r="P103" i="53"/>
  <c r="O106" i="53"/>
  <c r="P107" i="53"/>
  <c r="O110" i="53"/>
  <c r="P111" i="53"/>
  <c r="O114" i="53"/>
  <c r="P115" i="53"/>
  <c r="O118" i="53"/>
  <c r="P119" i="53"/>
  <c r="O122" i="53"/>
  <c r="P123" i="53"/>
  <c r="O126" i="53"/>
  <c r="P127" i="53"/>
  <c r="O130" i="53"/>
  <c r="P131" i="53"/>
  <c r="O134" i="53"/>
  <c r="P135" i="53"/>
  <c r="O138" i="53"/>
  <c r="P139" i="53"/>
  <c r="O142" i="53"/>
  <c r="P143" i="53"/>
  <c r="O146" i="53"/>
  <c r="P147" i="53"/>
  <c r="O150" i="53"/>
  <c r="P151" i="53"/>
  <c r="O154" i="53"/>
  <c r="P155" i="53"/>
  <c r="O158" i="53"/>
  <c r="P159" i="53"/>
  <c r="O162" i="53"/>
  <c r="P163" i="53"/>
  <c r="O166" i="53"/>
  <c r="P167" i="53"/>
  <c r="O170" i="53"/>
  <c r="P171" i="53"/>
  <c r="O174" i="53"/>
  <c r="P8" i="53"/>
  <c r="O11" i="53"/>
  <c r="P16" i="53"/>
  <c r="O19" i="53"/>
  <c r="P24" i="53"/>
  <c r="O27" i="53"/>
  <c r="P32" i="53"/>
  <c r="O35" i="53"/>
  <c r="P40" i="53"/>
  <c r="O43" i="53"/>
  <c r="P48" i="53"/>
  <c r="O51" i="53"/>
  <c r="P56" i="53"/>
  <c r="O59" i="53"/>
  <c r="P64" i="53"/>
  <c r="O67" i="53"/>
  <c r="P72" i="53"/>
  <c r="O75" i="53"/>
  <c r="P80" i="53"/>
  <c r="O83" i="53"/>
  <c r="O88" i="53"/>
  <c r="O92" i="53"/>
  <c r="O96" i="53"/>
  <c r="O100" i="53"/>
  <c r="O104" i="53"/>
  <c r="O108" i="53"/>
  <c r="O112" i="53"/>
  <c r="O116" i="53"/>
  <c r="O120" i="53"/>
  <c r="O124" i="53"/>
  <c r="O128" i="53"/>
  <c r="O132" i="53"/>
  <c r="O136" i="53"/>
  <c r="O140" i="53"/>
  <c r="O144" i="53"/>
  <c r="O148" i="53"/>
  <c r="O152" i="53"/>
  <c r="O156" i="53"/>
  <c r="O160" i="53"/>
  <c r="O164" i="53"/>
  <c r="O168" i="53"/>
  <c r="O172" i="53"/>
  <c r="P175" i="53"/>
  <c r="O178" i="53"/>
  <c r="P179" i="53"/>
  <c r="O182" i="53"/>
  <c r="P183" i="53"/>
  <c r="O186" i="53"/>
  <c r="P187" i="53"/>
  <c r="O190" i="53"/>
  <c r="P191" i="53"/>
  <c r="O194" i="53"/>
  <c r="P195" i="53"/>
  <c r="O198" i="53"/>
  <c r="P199" i="53"/>
  <c r="O202" i="53"/>
  <c r="P203" i="53"/>
  <c r="O206" i="53"/>
  <c r="P207" i="53"/>
  <c r="O210" i="53"/>
  <c r="P211" i="53"/>
  <c r="O214" i="53"/>
  <c r="P215" i="53"/>
  <c r="O218" i="53"/>
  <c r="P219" i="53"/>
  <c r="O222" i="53"/>
  <c r="P223" i="53"/>
  <c r="O226" i="53"/>
  <c r="P227" i="53"/>
  <c r="O230" i="53"/>
  <c r="P231" i="53"/>
  <c r="O234" i="53"/>
  <c r="P235" i="53"/>
  <c r="O238" i="53"/>
  <c r="P239" i="53"/>
  <c r="O242" i="53"/>
  <c r="P243" i="53"/>
  <c r="O246" i="53"/>
  <c r="P247" i="53"/>
  <c r="O250" i="53"/>
  <c r="P251" i="53"/>
  <c r="O254" i="53"/>
  <c r="P255" i="53"/>
  <c r="O258" i="53"/>
  <c r="P259" i="53"/>
  <c r="O262" i="53"/>
  <c r="P263" i="53"/>
  <c r="O266" i="53"/>
  <c r="P267" i="53"/>
  <c r="O270" i="53"/>
  <c r="P271" i="53"/>
  <c r="O274" i="53"/>
  <c r="P275" i="53"/>
  <c r="O278" i="53"/>
  <c r="P279" i="53"/>
  <c r="P88" i="53"/>
  <c r="P92" i="53"/>
  <c r="P96" i="53"/>
  <c r="P100" i="53"/>
  <c r="P104" i="53"/>
  <c r="P108" i="53"/>
  <c r="P112" i="53"/>
  <c r="P116" i="53"/>
  <c r="P120" i="53"/>
  <c r="P124" i="53"/>
  <c r="P128" i="53"/>
  <c r="P132" i="53"/>
  <c r="P136" i="53"/>
  <c r="P140" i="53"/>
  <c r="P144" i="53"/>
  <c r="P148" i="53"/>
  <c r="P152" i="53"/>
  <c r="P156" i="53"/>
  <c r="P160" i="53"/>
  <c r="P164" i="53"/>
  <c r="P168" i="53"/>
  <c r="P172" i="53"/>
  <c r="P174" i="53"/>
  <c r="O177" i="53"/>
  <c r="P178" i="53"/>
  <c r="O181" i="53"/>
  <c r="P182" i="53"/>
  <c r="O185" i="53"/>
  <c r="P186" i="53"/>
  <c r="O189" i="53"/>
  <c r="P190" i="53"/>
  <c r="O193" i="53"/>
  <c r="P194" i="53"/>
  <c r="O197" i="53"/>
  <c r="P198" i="53"/>
  <c r="O201" i="53"/>
  <c r="P202" i="53"/>
  <c r="O205" i="53"/>
  <c r="P206" i="53"/>
  <c r="O209" i="53"/>
  <c r="P210" i="53"/>
  <c r="O213" i="53"/>
  <c r="P214" i="53"/>
  <c r="O217" i="53"/>
  <c r="P218" i="53"/>
  <c r="O221" i="53"/>
  <c r="P222" i="53"/>
  <c r="O225" i="53"/>
  <c r="P226" i="53"/>
  <c r="O229" i="53"/>
  <c r="P230" i="53"/>
  <c r="O233" i="53"/>
  <c r="P234" i="53"/>
  <c r="O237" i="53"/>
  <c r="P238" i="53"/>
  <c r="O241" i="53"/>
  <c r="P242" i="53"/>
  <c r="O245" i="53"/>
  <c r="P246" i="53"/>
  <c r="O249" i="53"/>
  <c r="P250" i="53"/>
  <c r="O253" i="53"/>
  <c r="P254" i="53"/>
  <c r="O257" i="53"/>
  <c r="P258" i="53"/>
  <c r="O261" i="53"/>
  <c r="P262" i="53"/>
  <c r="O265" i="53"/>
  <c r="P266" i="53"/>
  <c r="O269" i="53"/>
  <c r="P270" i="53"/>
  <c r="O273" i="53"/>
  <c r="P274" i="53"/>
  <c r="O277" i="53"/>
  <c r="P278" i="53"/>
  <c r="O281" i="53"/>
  <c r="P282" i="53"/>
  <c r="O285" i="53"/>
  <c r="P286" i="53"/>
  <c r="O289" i="53"/>
  <c r="P290" i="53"/>
  <c r="O293" i="53"/>
  <c r="P294" i="53"/>
  <c r="O297" i="53"/>
  <c r="P298" i="53"/>
  <c r="P12" i="53"/>
  <c r="O15" i="53"/>
  <c r="P28" i="53"/>
  <c r="O31" i="53"/>
  <c r="P44" i="53"/>
  <c r="O47" i="53"/>
  <c r="P60" i="53"/>
  <c r="O63" i="53"/>
  <c r="P76" i="53"/>
  <c r="O79" i="53"/>
  <c r="O91" i="53"/>
  <c r="O99" i="53"/>
  <c r="O107" i="53"/>
  <c r="O115" i="53"/>
  <c r="O123" i="53"/>
  <c r="O131" i="53"/>
  <c r="O139" i="53"/>
  <c r="O147" i="53"/>
  <c r="O155" i="53"/>
  <c r="O163" i="53"/>
  <c r="O171" i="53"/>
  <c r="O176" i="53"/>
  <c r="O180" i="53"/>
  <c r="O184" i="53"/>
  <c r="O188" i="53"/>
  <c r="O192" i="53"/>
  <c r="O196" i="53"/>
  <c r="O200" i="53"/>
  <c r="O204" i="53"/>
  <c r="O208" i="53"/>
  <c r="O212" i="53"/>
  <c r="O216" i="53"/>
  <c r="O220" i="53"/>
  <c r="O224" i="53"/>
  <c r="O228" i="53"/>
  <c r="O232" i="53"/>
  <c r="O236" i="53"/>
  <c r="O240" i="53"/>
  <c r="O244" i="53"/>
  <c r="O248" i="53"/>
  <c r="O252" i="53"/>
  <c r="O256" i="53"/>
  <c r="O260" i="53"/>
  <c r="O264" i="53"/>
  <c r="O268" i="53"/>
  <c r="O272" i="53"/>
  <c r="O276" i="53"/>
  <c r="O280" i="53"/>
  <c r="P283" i="53"/>
  <c r="O288" i="53"/>
  <c r="P291" i="53"/>
  <c r="O296" i="53"/>
  <c r="P299" i="53"/>
  <c r="O302" i="53"/>
  <c r="P303" i="53"/>
  <c r="O306" i="53"/>
  <c r="P307" i="53"/>
  <c r="O310" i="53"/>
  <c r="P311" i="53"/>
  <c r="O314" i="53"/>
  <c r="P315" i="53"/>
  <c r="O318" i="53"/>
  <c r="P319" i="53"/>
  <c r="O322" i="53"/>
  <c r="P323" i="53"/>
  <c r="O326" i="53"/>
  <c r="P327" i="53"/>
  <c r="O330" i="53"/>
  <c r="P331" i="53"/>
  <c r="O334" i="53"/>
  <c r="P335" i="53"/>
  <c r="O338" i="53"/>
  <c r="P339" i="53"/>
  <c r="O342" i="53"/>
  <c r="P343" i="53"/>
  <c r="O346" i="53"/>
  <c r="P347" i="53"/>
  <c r="O350" i="53"/>
  <c r="P351" i="53"/>
  <c r="O354" i="53"/>
  <c r="P355" i="53"/>
  <c r="O358" i="53"/>
  <c r="P359" i="53"/>
  <c r="O362" i="53"/>
  <c r="P363" i="53"/>
  <c r="O366" i="53"/>
  <c r="P89" i="53"/>
  <c r="P97" i="53"/>
  <c r="P105" i="53"/>
  <c r="P113" i="53"/>
  <c r="P121" i="53"/>
  <c r="P129" i="53"/>
  <c r="P137" i="53"/>
  <c r="P145" i="53"/>
  <c r="P153" i="53"/>
  <c r="P161" i="53"/>
  <c r="P169" i="53"/>
  <c r="P176" i="53"/>
  <c r="P180" i="53"/>
  <c r="P184" i="53"/>
  <c r="P188" i="53"/>
  <c r="P192" i="53"/>
  <c r="P196" i="53"/>
  <c r="P200" i="53"/>
  <c r="P204" i="53"/>
  <c r="P208" i="53"/>
  <c r="P212" i="53"/>
  <c r="P216" i="53"/>
  <c r="P220" i="53"/>
  <c r="P224" i="53"/>
  <c r="P228" i="53"/>
  <c r="P232" i="53"/>
  <c r="P236" i="53"/>
  <c r="P240" i="53"/>
  <c r="P244" i="53"/>
  <c r="P248" i="53"/>
  <c r="P252" i="53"/>
  <c r="P256" i="53"/>
  <c r="P260" i="53"/>
  <c r="P264" i="53"/>
  <c r="P268" i="53"/>
  <c r="P272" i="53"/>
  <c r="P276" i="53"/>
  <c r="P280" i="53"/>
  <c r="O282" i="53"/>
  <c r="P285" i="53"/>
  <c r="O287" i="53"/>
  <c r="P288" i="53"/>
  <c r="O290" i="53"/>
  <c r="P293" i="53"/>
  <c r="O295" i="53"/>
  <c r="P296" i="53"/>
  <c r="O298" i="53"/>
  <c r="O301" i="53"/>
  <c r="P302" i="53"/>
  <c r="O305" i="53"/>
  <c r="P306" i="53"/>
  <c r="O309" i="53"/>
  <c r="P310" i="53"/>
  <c r="O313" i="53"/>
  <c r="P314" i="53"/>
  <c r="O317" i="53"/>
  <c r="P318" i="53"/>
  <c r="O321" i="53"/>
  <c r="P322" i="53"/>
  <c r="O325" i="53"/>
  <c r="P326" i="53"/>
  <c r="O329" i="53"/>
  <c r="P330" i="53"/>
  <c r="O333" i="53"/>
  <c r="P334" i="53"/>
  <c r="O337" i="53"/>
  <c r="P338" i="53"/>
  <c r="O341" i="53"/>
  <c r="P342" i="53"/>
  <c r="O345" i="53"/>
  <c r="P346" i="53"/>
  <c r="O349" i="53"/>
  <c r="P350" i="53"/>
  <c r="O353" i="53"/>
  <c r="P354" i="53"/>
  <c r="O357" i="53"/>
  <c r="P358" i="53"/>
  <c r="O361" i="53"/>
  <c r="P362" i="53"/>
  <c r="O365" i="53"/>
  <c r="O7" i="53"/>
  <c r="P20" i="53"/>
  <c r="O23" i="53"/>
  <c r="P36" i="53"/>
  <c r="O39" i="53"/>
  <c r="P52" i="53"/>
  <c r="O55" i="53"/>
  <c r="P68" i="53"/>
  <c r="O71" i="53"/>
  <c r="P84" i="53"/>
  <c r="O87" i="53"/>
  <c r="O95" i="53"/>
  <c r="O103" i="53"/>
  <c r="O111" i="53"/>
  <c r="O119" i="53"/>
  <c r="O127" i="53"/>
  <c r="O135" i="53"/>
  <c r="O143" i="53"/>
  <c r="O151" i="53"/>
  <c r="O159" i="53"/>
  <c r="O167" i="53"/>
  <c r="O175" i="53"/>
  <c r="O179" i="53"/>
  <c r="O183" i="53"/>
  <c r="O187" i="53"/>
  <c r="O191" i="53"/>
  <c r="O195" i="53"/>
  <c r="O199" i="53"/>
  <c r="O203" i="53"/>
  <c r="O207" i="53"/>
  <c r="O211" i="53"/>
  <c r="O215" i="53"/>
  <c r="O219" i="53"/>
  <c r="O223" i="53"/>
  <c r="O227" i="53"/>
  <c r="O231" i="53"/>
  <c r="O235" i="53"/>
  <c r="O239" i="53"/>
  <c r="O243" i="53"/>
  <c r="O247" i="53"/>
  <c r="O251" i="53"/>
  <c r="O255" i="53"/>
  <c r="O259" i="53"/>
  <c r="O263" i="53"/>
  <c r="O267" i="53"/>
  <c r="O271" i="53"/>
  <c r="O275" i="53"/>
  <c r="O279" i="53"/>
  <c r="O284" i="53"/>
  <c r="P287" i="53"/>
  <c r="O292" i="53"/>
  <c r="P295" i="53"/>
  <c r="O300" i="53"/>
  <c r="P301" i="53"/>
  <c r="O304" i="53"/>
  <c r="P305" i="53"/>
  <c r="O308" i="53"/>
  <c r="P309" i="53"/>
  <c r="O312" i="53"/>
  <c r="P313" i="53"/>
  <c r="O316" i="53"/>
  <c r="P317" i="53"/>
  <c r="O320" i="53"/>
  <c r="P321" i="53"/>
  <c r="O324" i="53"/>
  <c r="P325" i="53"/>
  <c r="O328" i="53"/>
  <c r="P329" i="53"/>
  <c r="O332" i="53"/>
  <c r="P333" i="53"/>
  <c r="O336" i="53"/>
  <c r="P337" i="53"/>
  <c r="O340" i="53"/>
  <c r="P341" i="53"/>
  <c r="O344" i="53"/>
  <c r="P345" i="53"/>
  <c r="O348" i="53"/>
  <c r="P349" i="53"/>
  <c r="O352" i="53"/>
  <c r="P353" i="53"/>
  <c r="O356" i="53"/>
  <c r="P357" i="53"/>
  <c r="O360" i="53"/>
  <c r="P361" i="53"/>
  <c r="O364" i="53"/>
  <c r="P93" i="53"/>
  <c r="P125" i="53"/>
  <c r="P157" i="53"/>
  <c r="P181" i="53"/>
  <c r="P197" i="53"/>
  <c r="P213" i="53"/>
  <c r="P229" i="53"/>
  <c r="P245" i="53"/>
  <c r="P261" i="53"/>
  <c r="P277" i="53"/>
  <c r="O283" i="53"/>
  <c r="O291" i="53"/>
  <c r="O299" i="53"/>
  <c r="P304" i="53"/>
  <c r="O307" i="53"/>
  <c r="P312" i="53"/>
  <c r="O315" i="53"/>
  <c r="P320" i="53"/>
  <c r="O323" i="53"/>
  <c r="P328" i="53"/>
  <c r="O331" i="53"/>
  <c r="P336" i="53"/>
  <c r="O339" i="53"/>
  <c r="P344" i="53"/>
  <c r="O347" i="53"/>
  <c r="P352" i="53"/>
  <c r="O355" i="53"/>
  <c r="P360" i="53"/>
  <c r="O363" i="53"/>
  <c r="P365" i="53"/>
  <c r="O367" i="53"/>
  <c r="P368" i="53"/>
  <c r="O371" i="53"/>
  <c r="P372" i="53"/>
  <c r="O375" i="53"/>
  <c r="P376" i="53"/>
  <c r="O379" i="53"/>
  <c r="P380" i="53"/>
  <c r="O383" i="53"/>
  <c r="P384" i="53"/>
  <c r="O387" i="53"/>
  <c r="P388" i="53"/>
  <c r="O391" i="53"/>
  <c r="P392" i="53"/>
  <c r="O395" i="53"/>
  <c r="P396" i="53"/>
  <c r="O399" i="53"/>
  <c r="P400" i="53"/>
  <c r="O403" i="53"/>
  <c r="P404" i="53"/>
  <c r="O407" i="53"/>
  <c r="P408" i="53"/>
  <c r="O411" i="53"/>
  <c r="P412" i="53"/>
  <c r="O415" i="53"/>
  <c r="P416" i="53"/>
  <c r="O419" i="53"/>
  <c r="P420" i="53"/>
  <c r="O423" i="53"/>
  <c r="P424" i="53"/>
  <c r="O427" i="53"/>
  <c r="P428" i="53"/>
  <c r="O431" i="53"/>
  <c r="P432" i="53"/>
  <c r="O435" i="53"/>
  <c r="P436" i="53"/>
  <c r="O439" i="53"/>
  <c r="P440" i="53"/>
  <c r="O443" i="53"/>
  <c r="P444" i="53"/>
  <c r="O447" i="53"/>
  <c r="P448" i="53"/>
  <c r="O451" i="53"/>
  <c r="P452" i="53"/>
  <c r="O455" i="53"/>
  <c r="P456" i="53"/>
  <c r="O459" i="53"/>
  <c r="P460" i="53"/>
  <c r="O463" i="53"/>
  <c r="P464" i="53"/>
  <c r="O467" i="53"/>
  <c r="P468" i="53"/>
  <c r="O471" i="53"/>
  <c r="P472" i="53"/>
  <c r="O475" i="53"/>
  <c r="P476" i="53"/>
  <c r="O479" i="53"/>
  <c r="P480" i="53"/>
  <c r="O483" i="53"/>
  <c r="P484" i="53"/>
  <c r="O487" i="53"/>
  <c r="P488" i="53"/>
  <c r="O491" i="53"/>
  <c r="P492" i="53"/>
  <c r="O495" i="53"/>
  <c r="P496" i="53"/>
  <c r="O499" i="53"/>
  <c r="P500" i="53"/>
  <c r="O503" i="53"/>
  <c r="P504" i="53"/>
  <c r="O507" i="53"/>
  <c r="P508" i="53"/>
  <c r="O511" i="53"/>
  <c r="P512" i="53"/>
  <c r="O515" i="53"/>
  <c r="P516" i="53"/>
  <c r="O519" i="53"/>
  <c r="P520" i="53"/>
  <c r="O523" i="53"/>
  <c r="P524" i="53"/>
  <c r="O527" i="53"/>
  <c r="P528" i="53"/>
  <c r="O531" i="53"/>
  <c r="P532" i="53"/>
  <c r="O535" i="53"/>
  <c r="P536" i="53"/>
  <c r="O539" i="53"/>
  <c r="P540" i="53"/>
  <c r="O543" i="53"/>
  <c r="P544" i="53"/>
  <c r="O547" i="53"/>
  <c r="P548" i="53"/>
  <c r="O551" i="53"/>
  <c r="P552" i="53"/>
  <c r="O555" i="53"/>
  <c r="P556" i="53"/>
  <c r="O559" i="53"/>
  <c r="P560" i="53"/>
  <c r="O563" i="53"/>
  <c r="P564" i="53"/>
  <c r="O567" i="53"/>
  <c r="P568" i="53"/>
  <c r="O571" i="53"/>
  <c r="P572" i="53"/>
  <c r="O575" i="53"/>
  <c r="P576" i="53"/>
  <c r="O579" i="53"/>
  <c r="P580" i="53"/>
  <c r="O583" i="53"/>
  <c r="P584" i="53"/>
  <c r="O587" i="53"/>
  <c r="P588" i="53"/>
  <c r="O591" i="53"/>
  <c r="P592" i="53"/>
  <c r="O595" i="53"/>
  <c r="P596" i="53"/>
  <c r="O599" i="53"/>
  <c r="P600" i="53"/>
  <c r="O603" i="53"/>
  <c r="P604" i="53"/>
  <c r="O607" i="53"/>
  <c r="P608" i="53"/>
  <c r="O611" i="53"/>
  <c r="P612" i="53"/>
  <c r="O615" i="53"/>
  <c r="P616" i="53"/>
  <c r="O619" i="53"/>
  <c r="P620" i="53"/>
  <c r="O623" i="53"/>
  <c r="P624" i="53"/>
  <c r="O627" i="53"/>
  <c r="P628" i="53"/>
  <c r="O631" i="53"/>
  <c r="P632" i="53"/>
  <c r="O635" i="53"/>
  <c r="P636" i="53"/>
  <c r="O639" i="53"/>
  <c r="P640" i="53"/>
  <c r="O643" i="53"/>
  <c r="P644" i="53"/>
  <c r="P101" i="53"/>
  <c r="P133" i="53"/>
  <c r="P165" i="53"/>
  <c r="P185" i="53"/>
  <c r="P201" i="53"/>
  <c r="P217" i="53"/>
  <c r="P233" i="53"/>
  <c r="P249" i="53"/>
  <c r="P265" i="53"/>
  <c r="P281" i="53"/>
  <c r="O286" i="53"/>
  <c r="P289" i="53"/>
  <c r="O294" i="53"/>
  <c r="P297" i="53"/>
  <c r="P367" i="53"/>
  <c r="O370" i="53"/>
  <c r="P371" i="53"/>
  <c r="O374" i="53"/>
  <c r="P375" i="53"/>
  <c r="O378" i="53"/>
  <c r="P379" i="53"/>
  <c r="O382" i="53"/>
  <c r="P383" i="53"/>
  <c r="O386" i="53"/>
  <c r="P387" i="53"/>
  <c r="O390" i="53"/>
  <c r="P391" i="53"/>
  <c r="O394" i="53"/>
  <c r="P395" i="53"/>
  <c r="O398" i="53"/>
  <c r="P399" i="53"/>
  <c r="O402" i="53"/>
  <c r="P403" i="53"/>
  <c r="O406" i="53"/>
  <c r="P407" i="53"/>
  <c r="O410" i="53"/>
  <c r="P411" i="53"/>
  <c r="O414" i="53"/>
  <c r="P415" i="53"/>
  <c r="O418" i="53"/>
  <c r="P419" i="53"/>
  <c r="O422" i="53"/>
  <c r="P423" i="53"/>
  <c r="O426" i="53"/>
  <c r="P427" i="53"/>
  <c r="O430" i="53"/>
  <c r="P431" i="53"/>
  <c r="O434" i="53"/>
  <c r="P435" i="53"/>
  <c r="O438" i="53"/>
  <c r="P439" i="53"/>
  <c r="O442" i="53"/>
  <c r="P443" i="53"/>
  <c r="O446" i="53"/>
  <c r="P447" i="53"/>
  <c r="O450" i="53"/>
  <c r="P451" i="53"/>
  <c r="O454" i="53"/>
  <c r="P455" i="53"/>
  <c r="O458" i="53"/>
  <c r="P459" i="53"/>
  <c r="O462" i="53"/>
  <c r="P463" i="53"/>
  <c r="O466" i="53"/>
  <c r="P467" i="53"/>
  <c r="O470" i="53"/>
  <c r="P471" i="53"/>
  <c r="O474" i="53"/>
  <c r="P475" i="53"/>
  <c r="O478" i="53"/>
  <c r="P479" i="53"/>
  <c r="O482" i="53"/>
  <c r="P483" i="53"/>
  <c r="O486" i="53"/>
  <c r="P487" i="53"/>
  <c r="O490" i="53"/>
  <c r="P491" i="53"/>
  <c r="O494" i="53"/>
  <c r="P495" i="53"/>
  <c r="O498" i="53"/>
  <c r="P499" i="53"/>
  <c r="O502" i="53"/>
  <c r="P503" i="53"/>
  <c r="O506" i="53"/>
  <c r="P507" i="53"/>
  <c r="O510" i="53"/>
  <c r="P511" i="53"/>
  <c r="O514" i="53"/>
  <c r="P515" i="53"/>
  <c r="O518" i="53"/>
  <c r="P519" i="53"/>
  <c r="O522" i="53"/>
  <c r="P523" i="53"/>
  <c r="O526" i="53"/>
  <c r="P527" i="53"/>
  <c r="O530" i="53"/>
  <c r="P531" i="53"/>
  <c r="O534" i="53"/>
  <c r="P535" i="53"/>
  <c r="O538" i="53"/>
  <c r="P539" i="53"/>
  <c r="O542" i="53"/>
  <c r="P543" i="53"/>
  <c r="O546" i="53"/>
  <c r="P547" i="53"/>
  <c r="O550" i="53"/>
  <c r="P551" i="53"/>
  <c r="O554" i="53"/>
  <c r="P555" i="53"/>
  <c r="O558" i="53"/>
  <c r="P559" i="53"/>
  <c r="O562" i="53"/>
  <c r="P563" i="53"/>
  <c r="O566" i="53"/>
  <c r="P567" i="53"/>
  <c r="O570" i="53"/>
  <c r="P571" i="53"/>
  <c r="O574" i="53"/>
  <c r="P575" i="53"/>
  <c r="O578" i="53"/>
  <c r="P579" i="53"/>
  <c r="O582" i="53"/>
  <c r="P583" i="53"/>
  <c r="O586" i="53"/>
  <c r="P587" i="53"/>
  <c r="O590" i="53"/>
  <c r="P591" i="53"/>
  <c r="O594" i="53"/>
  <c r="P595" i="53"/>
  <c r="O598" i="53"/>
  <c r="P599" i="53"/>
  <c r="O602" i="53"/>
  <c r="P603" i="53"/>
  <c r="O606" i="53"/>
  <c r="P607" i="53"/>
  <c r="O610" i="53"/>
  <c r="P611" i="53"/>
  <c r="O614" i="53"/>
  <c r="P615" i="53"/>
  <c r="O618" i="53"/>
  <c r="P619" i="53"/>
  <c r="O622" i="53"/>
  <c r="P623" i="53"/>
  <c r="O626" i="53"/>
  <c r="P627" i="53"/>
  <c r="O630" i="53"/>
  <c r="P631" i="53"/>
  <c r="O634" i="53"/>
  <c r="P635" i="53"/>
  <c r="O638" i="53"/>
  <c r="P639" i="53"/>
  <c r="O642" i="53"/>
  <c r="P643" i="53"/>
  <c r="O646" i="53"/>
  <c r="P647" i="53"/>
  <c r="O650" i="53"/>
  <c r="P651" i="53"/>
  <c r="O654" i="53"/>
  <c r="P109" i="53"/>
  <c r="P141" i="53"/>
  <c r="P173" i="53"/>
  <c r="P189" i="53"/>
  <c r="P205" i="53"/>
  <c r="P221" i="53"/>
  <c r="P237" i="53"/>
  <c r="P253" i="53"/>
  <c r="P269" i="53"/>
  <c r="P284" i="53"/>
  <c r="P292" i="53"/>
  <c r="P300" i="53"/>
  <c r="O303" i="53"/>
  <c r="P308" i="53"/>
  <c r="O311" i="53"/>
  <c r="P316" i="53"/>
  <c r="O319" i="53"/>
  <c r="P324" i="53"/>
  <c r="O327" i="53"/>
  <c r="P332" i="53"/>
  <c r="O335" i="53"/>
  <c r="P340" i="53"/>
  <c r="O343" i="53"/>
  <c r="P348" i="53"/>
  <c r="O351" i="53"/>
  <c r="P356" i="53"/>
  <c r="O359" i="53"/>
  <c r="P364" i="53"/>
  <c r="P366" i="53"/>
  <c r="O369" i="53"/>
  <c r="P370" i="53"/>
  <c r="O373" i="53"/>
  <c r="P374" i="53"/>
  <c r="O377" i="53"/>
  <c r="P378" i="53"/>
  <c r="O381" i="53"/>
  <c r="P382" i="53"/>
  <c r="O385" i="53"/>
  <c r="P386" i="53"/>
  <c r="O389" i="53"/>
  <c r="P390" i="53"/>
  <c r="O393" i="53"/>
  <c r="P394" i="53"/>
  <c r="O397" i="53"/>
  <c r="P398" i="53"/>
  <c r="O401" i="53"/>
  <c r="P402" i="53"/>
  <c r="O405" i="53"/>
  <c r="P406" i="53"/>
  <c r="O409" i="53"/>
  <c r="P410" i="53"/>
  <c r="O413" i="53"/>
  <c r="P414" i="53"/>
  <c r="O417" i="53"/>
  <c r="P418" i="53"/>
  <c r="O421" i="53"/>
  <c r="P422" i="53"/>
  <c r="O425" i="53"/>
  <c r="P426" i="53"/>
  <c r="O429" i="53"/>
  <c r="P430" i="53"/>
  <c r="O433" i="53"/>
  <c r="P434" i="53"/>
  <c r="O437" i="53"/>
  <c r="P438" i="53"/>
  <c r="O441" i="53"/>
  <c r="P442" i="53"/>
  <c r="O445" i="53"/>
  <c r="P446" i="53"/>
  <c r="O449" i="53"/>
  <c r="P450" i="53"/>
  <c r="O453" i="53"/>
  <c r="P454" i="53"/>
  <c r="O457" i="53"/>
  <c r="P458" i="53"/>
  <c r="O461" i="53"/>
  <c r="P462" i="53"/>
  <c r="O465" i="53"/>
  <c r="P466" i="53"/>
  <c r="O469" i="53"/>
  <c r="P470" i="53"/>
  <c r="O473" i="53"/>
  <c r="P474" i="53"/>
  <c r="O477" i="53"/>
  <c r="P478" i="53"/>
  <c r="O481" i="53"/>
  <c r="P482" i="53"/>
  <c r="O485" i="53"/>
  <c r="P486" i="53"/>
  <c r="O489" i="53"/>
  <c r="P490" i="53"/>
  <c r="O493" i="53"/>
  <c r="P494" i="53"/>
  <c r="O497" i="53"/>
  <c r="P498" i="53"/>
  <c r="O501" i="53"/>
  <c r="P502" i="53"/>
  <c r="O505" i="53"/>
  <c r="P506" i="53"/>
  <c r="O509" i="53"/>
  <c r="P510" i="53"/>
  <c r="O513" i="53"/>
  <c r="P514" i="53"/>
  <c r="O517" i="53"/>
  <c r="P518" i="53"/>
  <c r="O521" i="53"/>
  <c r="P522" i="53"/>
  <c r="O525" i="53"/>
  <c r="P526" i="53"/>
  <c r="O529" i="53"/>
  <c r="P530" i="53"/>
  <c r="O533" i="53"/>
  <c r="P534" i="53"/>
  <c r="O537" i="53"/>
  <c r="P538" i="53"/>
  <c r="O541" i="53"/>
  <c r="P542" i="53"/>
  <c r="O545" i="53"/>
  <c r="P546" i="53"/>
  <c r="O549" i="53"/>
  <c r="P550" i="53"/>
  <c r="O553" i="53"/>
  <c r="P554" i="53"/>
  <c r="O557" i="53"/>
  <c r="P558" i="53"/>
  <c r="O561" i="53"/>
  <c r="P562" i="53"/>
  <c r="O565" i="53"/>
  <c r="P566" i="53"/>
  <c r="O569" i="53"/>
  <c r="P570" i="53"/>
  <c r="O573" i="53"/>
  <c r="P574" i="53"/>
  <c r="O577" i="53"/>
  <c r="P578" i="53"/>
  <c r="O581" i="53"/>
  <c r="P582" i="53"/>
  <c r="O585" i="53"/>
  <c r="P586" i="53"/>
  <c r="O589" i="53"/>
  <c r="P590" i="53"/>
  <c r="O593" i="53"/>
  <c r="P594" i="53"/>
  <c r="O597" i="53"/>
  <c r="P598" i="53"/>
  <c r="O601" i="53"/>
  <c r="P602" i="53"/>
  <c r="O605" i="53"/>
  <c r="P606" i="53"/>
  <c r="O609" i="53"/>
  <c r="P610" i="53"/>
  <c r="O613" i="53"/>
  <c r="P614" i="53"/>
  <c r="O617" i="53"/>
  <c r="P618" i="53"/>
  <c r="O621" i="53"/>
  <c r="P622" i="53"/>
  <c r="O625" i="53"/>
  <c r="P117" i="53"/>
  <c r="P209" i="53"/>
  <c r="P273" i="53"/>
  <c r="O368" i="53"/>
  <c r="P373" i="53"/>
  <c r="O376" i="53"/>
  <c r="P381" i="53"/>
  <c r="O384" i="53"/>
  <c r="P389" i="53"/>
  <c r="O392" i="53"/>
  <c r="P397" i="53"/>
  <c r="O400" i="53"/>
  <c r="P405" i="53"/>
  <c r="O408" i="53"/>
  <c r="P413" i="53"/>
  <c r="O416" i="53"/>
  <c r="P421" i="53"/>
  <c r="O424" i="53"/>
  <c r="P429" i="53"/>
  <c r="O432" i="53"/>
  <c r="P437" i="53"/>
  <c r="O440" i="53"/>
  <c r="P445" i="53"/>
  <c r="O448" i="53"/>
  <c r="P453" i="53"/>
  <c r="O456" i="53"/>
  <c r="P461" i="53"/>
  <c r="O464" i="53"/>
  <c r="P469" i="53"/>
  <c r="O472" i="53"/>
  <c r="P477" i="53"/>
  <c r="O480" i="53"/>
  <c r="P485" i="53"/>
  <c r="O488" i="53"/>
  <c r="P493" i="53"/>
  <c r="O496" i="53"/>
  <c r="P501" i="53"/>
  <c r="O504" i="53"/>
  <c r="P509" i="53"/>
  <c r="O512" i="53"/>
  <c r="P517" i="53"/>
  <c r="O520" i="53"/>
  <c r="P525" i="53"/>
  <c r="O528" i="53"/>
  <c r="P533" i="53"/>
  <c r="O536" i="53"/>
  <c r="P541" i="53"/>
  <c r="O544" i="53"/>
  <c r="P549" i="53"/>
  <c r="O552" i="53"/>
  <c r="P557" i="53"/>
  <c r="O560" i="53"/>
  <c r="P565" i="53"/>
  <c r="O568" i="53"/>
  <c r="P573" i="53"/>
  <c r="O576" i="53"/>
  <c r="P581" i="53"/>
  <c r="O584" i="53"/>
  <c r="P589" i="53"/>
  <c r="O592" i="53"/>
  <c r="P597" i="53"/>
  <c r="O600" i="53"/>
  <c r="P605" i="53"/>
  <c r="O608" i="53"/>
  <c r="P613" i="53"/>
  <c r="O616" i="53"/>
  <c r="P621" i="53"/>
  <c r="O624" i="53"/>
  <c r="P626" i="53"/>
  <c r="P630" i="53"/>
  <c r="P634" i="53"/>
  <c r="P638" i="53"/>
  <c r="P642" i="53"/>
  <c r="P646" i="53"/>
  <c r="O648" i="53"/>
  <c r="P649" i="53"/>
  <c r="O651" i="53"/>
  <c r="P654" i="53"/>
  <c r="O657" i="53"/>
  <c r="P658" i="53"/>
  <c r="O661" i="53"/>
  <c r="P662" i="53"/>
  <c r="O665" i="53"/>
  <c r="P666" i="53"/>
  <c r="O669" i="53"/>
  <c r="P670" i="53"/>
  <c r="O673" i="53"/>
  <c r="P674" i="53"/>
  <c r="O677" i="53"/>
  <c r="P678" i="53"/>
  <c r="O681" i="53"/>
  <c r="P682" i="53"/>
  <c r="O685" i="53"/>
  <c r="P686" i="53"/>
  <c r="O689" i="53"/>
  <c r="P690" i="53"/>
  <c r="O693" i="53"/>
  <c r="P694" i="53"/>
  <c r="O697" i="53"/>
  <c r="P698" i="53"/>
  <c r="O701" i="53"/>
  <c r="P702" i="53"/>
  <c r="O705" i="53"/>
  <c r="P706" i="53"/>
  <c r="O709" i="53"/>
  <c r="P710" i="53"/>
  <c r="O713" i="53"/>
  <c r="P714" i="53"/>
  <c r="O717" i="53"/>
  <c r="P718" i="53"/>
  <c r="O721" i="53"/>
  <c r="P722" i="53"/>
  <c r="O725" i="53"/>
  <c r="P726" i="53"/>
  <c r="O729" i="53"/>
  <c r="P730" i="53"/>
  <c r="O733" i="53"/>
  <c r="P734" i="53"/>
  <c r="O737" i="53"/>
  <c r="P738" i="53"/>
  <c r="O741" i="53"/>
  <c r="P742" i="53"/>
  <c r="O745" i="53"/>
  <c r="P746" i="53"/>
  <c r="O749" i="53"/>
  <c r="P750" i="53"/>
  <c r="O753" i="53"/>
  <c r="P754" i="53"/>
  <c r="O757" i="53"/>
  <c r="P758" i="53"/>
  <c r="O761" i="53"/>
  <c r="P762" i="53"/>
  <c r="O765" i="53"/>
  <c r="P766" i="53"/>
  <c r="O769" i="53"/>
  <c r="P770" i="53"/>
  <c r="O773" i="53"/>
  <c r="P774" i="53"/>
  <c r="O777" i="53"/>
  <c r="P778" i="53"/>
  <c r="O781" i="53"/>
  <c r="P782" i="53"/>
  <c r="O785" i="53"/>
  <c r="P786" i="53"/>
  <c r="O789" i="53"/>
  <c r="P790" i="53"/>
  <c r="O793" i="53"/>
  <c r="P794" i="53"/>
  <c r="O797" i="53"/>
  <c r="P798" i="53"/>
  <c r="O801" i="53"/>
  <c r="P802" i="53"/>
  <c r="O805" i="53"/>
  <c r="P806" i="53"/>
  <c r="O809" i="53"/>
  <c r="P810" i="53"/>
  <c r="O813" i="53"/>
  <c r="P814" i="53"/>
  <c r="O817" i="53"/>
  <c r="P818" i="53"/>
  <c r="O821" i="53"/>
  <c r="P822" i="53"/>
  <c r="O825" i="53"/>
  <c r="P826" i="53"/>
  <c r="O829" i="53"/>
  <c r="P830" i="53"/>
  <c r="O833" i="53"/>
  <c r="P834" i="53"/>
  <c r="O837" i="53"/>
  <c r="P838" i="53"/>
  <c r="O841" i="53"/>
  <c r="P842" i="53"/>
  <c r="O845" i="53"/>
  <c r="P846" i="53"/>
  <c r="O849" i="53"/>
  <c r="P850" i="53"/>
  <c r="O853" i="53"/>
  <c r="P854" i="53"/>
  <c r="O857" i="53"/>
  <c r="P858" i="53"/>
  <c r="O861" i="53"/>
  <c r="P862" i="53"/>
  <c r="O865" i="53"/>
  <c r="P866" i="53"/>
  <c r="O869" i="53"/>
  <c r="P870" i="53"/>
  <c r="O873" i="53"/>
  <c r="P874" i="53"/>
  <c r="O877" i="53"/>
  <c r="P878" i="53"/>
  <c r="O881" i="53"/>
  <c r="P149" i="53"/>
  <c r="P225" i="53"/>
  <c r="O629" i="53"/>
  <c r="O633" i="53"/>
  <c r="O637" i="53"/>
  <c r="O641" i="53"/>
  <c r="O645" i="53"/>
  <c r="P648" i="53"/>
  <c r="O653" i="53"/>
  <c r="O656" i="53"/>
  <c r="P657" i="53"/>
  <c r="O660" i="53"/>
  <c r="P661" i="53"/>
  <c r="O664" i="53"/>
  <c r="P665" i="53"/>
  <c r="O668" i="53"/>
  <c r="P669" i="53"/>
  <c r="O672" i="53"/>
  <c r="P673" i="53"/>
  <c r="O676" i="53"/>
  <c r="P677" i="53"/>
  <c r="O680" i="53"/>
  <c r="P681" i="53"/>
  <c r="O684" i="53"/>
  <c r="P685" i="53"/>
  <c r="O688" i="53"/>
  <c r="P689" i="53"/>
  <c r="O692" i="53"/>
  <c r="P693" i="53"/>
  <c r="O696" i="53"/>
  <c r="P697" i="53"/>
  <c r="O700" i="53"/>
  <c r="P701" i="53"/>
  <c r="O704" i="53"/>
  <c r="P705" i="53"/>
  <c r="O708" i="53"/>
  <c r="P709" i="53"/>
  <c r="O712" i="53"/>
  <c r="P713" i="53"/>
  <c r="O716" i="53"/>
  <c r="P717" i="53"/>
  <c r="O720" i="53"/>
  <c r="P721" i="53"/>
  <c r="O724" i="53"/>
  <c r="P725" i="53"/>
  <c r="O728" i="53"/>
  <c r="P729" i="53"/>
  <c r="O732" i="53"/>
  <c r="P733" i="53"/>
  <c r="O736" i="53"/>
  <c r="P737" i="53"/>
  <c r="O740" i="53"/>
  <c r="P741" i="53"/>
  <c r="O744" i="53"/>
  <c r="P745" i="53"/>
  <c r="O748" i="53"/>
  <c r="P749" i="53"/>
  <c r="O752" i="53"/>
  <c r="P753" i="53"/>
  <c r="O756" i="53"/>
  <c r="P757" i="53"/>
  <c r="O760" i="53"/>
  <c r="P761" i="53"/>
  <c r="O764" i="53"/>
  <c r="P765" i="53"/>
  <c r="O768" i="53"/>
  <c r="P769" i="53"/>
  <c r="O772" i="53"/>
  <c r="P773" i="53"/>
  <c r="O776" i="53"/>
  <c r="P777" i="53"/>
  <c r="O780" i="53"/>
  <c r="P781" i="53"/>
  <c r="O784" i="53"/>
  <c r="P785" i="53"/>
  <c r="O788" i="53"/>
  <c r="P789" i="53"/>
  <c r="O792" i="53"/>
  <c r="P793" i="53"/>
  <c r="O796" i="53"/>
  <c r="P797" i="53"/>
  <c r="O800" i="53"/>
  <c r="P801" i="53"/>
  <c r="O804" i="53"/>
  <c r="P805" i="53"/>
  <c r="O808" i="53"/>
  <c r="P809" i="53"/>
  <c r="O812" i="53"/>
  <c r="P813" i="53"/>
  <c r="O816" i="53"/>
  <c r="P817" i="53"/>
  <c r="O820" i="53"/>
  <c r="P821" i="53"/>
  <c r="O824" i="53"/>
  <c r="P825" i="53"/>
  <c r="O828" i="53"/>
  <c r="P829" i="53"/>
  <c r="O832" i="53"/>
  <c r="P833" i="53"/>
  <c r="O836" i="53"/>
  <c r="P837" i="53"/>
  <c r="O840" i="53"/>
  <c r="P841" i="53"/>
  <c r="O844" i="53"/>
  <c r="P845" i="53"/>
  <c r="O848" i="53"/>
  <c r="P849" i="53"/>
  <c r="O852" i="53"/>
  <c r="P853" i="53"/>
  <c r="O856" i="53"/>
  <c r="P857" i="53"/>
  <c r="O860" i="53"/>
  <c r="P861" i="53"/>
  <c r="O864" i="53"/>
  <c r="P865" i="53"/>
  <c r="O868" i="53"/>
  <c r="P869" i="53"/>
  <c r="O872" i="53"/>
  <c r="P873" i="53"/>
  <c r="O876" i="53"/>
  <c r="P877" i="53"/>
  <c r="O880" i="53"/>
  <c r="P881" i="53"/>
  <c r="O884" i="53"/>
  <c r="P885" i="53"/>
  <c r="O888" i="53"/>
  <c r="P889" i="53"/>
  <c r="O892" i="53"/>
  <c r="P893" i="53"/>
  <c r="O896" i="53"/>
  <c r="P897" i="53"/>
  <c r="O900" i="53"/>
  <c r="P901" i="53"/>
  <c r="O904" i="53"/>
  <c r="P905" i="53"/>
  <c r="O908" i="53"/>
  <c r="P909" i="53"/>
  <c r="O912" i="53"/>
  <c r="P913" i="53"/>
  <c r="O916" i="53"/>
  <c r="P917" i="53"/>
  <c r="O920" i="53"/>
  <c r="P921" i="53"/>
  <c r="O924" i="53"/>
  <c r="P925" i="53"/>
  <c r="O928" i="53"/>
  <c r="P929" i="53"/>
  <c r="O932" i="53"/>
  <c r="P933" i="53"/>
  <c r="O936" i="53"/>
  <c r="P937" i="53"/>
  <c r="O940" i="53"/>
  <c r="P941" i="53"/>
  <c r="O944" i="53"/>
  <c r="P945" i="53"/>
  <c r="P177" i="53"/>
  <c r="P241" i="53"/>
  <c r="P369" i="53"/>
  <c r="O372" i="53"/>
  <c r="P377" i="53"/>
  <c r="O380" i="53"/>
  <c r="P385" i="53"/>
  <c r="O388" i="53"/>
  <c r="P393" i="53"/>
  <c r="O396" i="53"/>
  <c r="P401" i="53"/>
  <c r="O404" i="53"/>
  <c r="P409" i="53"/>
  <c r="O412" i="53"/>
  <c r="P417" i="53"/>
  <c r="O420" i="53"/>
  <c r="P425" i="53"/>
  <c r="O428" i="53"/>
  <c r="P433" i="53"/>
  <c r="O436" i="53"/>
  <c r="P441" i="53"/>
  <c r="O444" i="53"/>
  <c r="P449" i="53"/>
  <c r="O452" i="53"/>
  <c r="P457" i="53"/>
  <c r="O460" i="53"/>
  <c r="P465" i="53"/>
  <c r="O468" i="53"/>
  <c r="P473" i="53"/>
  <c r="O476" i="53"/>
  <c r="P481" i="53"/>
  <c r="O484" i="53"/>
  <c r="P489" i="53"/>
  <c r="O492" i="53"/>
  <c r="P497" i="53"/>
  <c r="O500" i="53"/>
  <c r="P505" i="53"/>
  <c r="O508" i="53"/>
  <c r="P513" i="53"/>
  <c r="O516" i="53"/>
  <c r="P521" i="53"/>
  <c r="O524" i="53"/>
  <c r="P529" i="53"/>
  <c r="O532" i="53"/>
  <c r="P537" i="53"/>
  <c r="O540" i="53"/>
  <c r="P545" i="53"/>
  <c r="O548" i="53"/>
  <c r="P553" i="53"/>
  <c r="O556" i="53"/>
  <c r="P561" i="53"/>
  <c r="O564" i="53"/>
  <c r="P569" i="53"/>
  <c r="O572" i="53"/>
  <c r="P577" i="53"/>
  <c r="O580" i="53"/>
  <c r="P585" i="53"/>
  <c r="O588" i="53"/>
  <c r="P593" i="53"/>
  <c r="O596" i="53"/>
  <c r="P601" i="53"/>
  <c r="O604" i="53"/>
  <c r="P609" i="53"/>
  <c r="O612" i="53"/>
  <c r="P617" i="53"/>
  <c r="O620" i="53"/>
  <c r="P625" i="53"/>
  <c r="P629" i="53"/>
  <c r="P633" i="53"/>
  <c r="P637" i="53"/>
  <c r="P641" i="53"/>
  <c r="P645" i="53"/>
  <c r="O647" i="53"/>
  <c r="P650" i="53"/>
  <c r="O652" i="53"/>
  <c r="P653" i="53"/>
  <c r="O655" i="53"/>
  <c r="P656" i="53"/>
  <c r="O659" i="53"/>
  <c r="P660" i="53"/>
  <c r="O663" i="53"/>
  <c r="P664" i="53"/>
  <c r="O667" i="53"/>
  <c r="P668" i="53"/>
  <c r="O671" i="53"/>
  <c r="P672" i="53"/>
  <c r="O675" i="53"/>
  <c r="P676" i="53"/>
  <c r="O679" i="53"/>
  <c r="P680" i="53"/>
  <c r="O683" i="53"/>
  <c r="P684" i="53"/>
  <c r="O687" i="53"/>
  <c r="P688" i="53"/>
  <c r="O691" i="53"/>
  <c r="P692" i="53"/>
  <c r="O695" i="53"/>
  <c r="P696" i="53"/>
  <c r="O699" i="53"/>
  <c r="P700" i="53"/>
  <c r="O703" i="53"/>
  <c r="P704" i="53"/>
  <c r="O707" i="53"/>
  <c r="P708" i="53"/>
  <c r="O711" i="53"/>
  <c r="P712" i="53"/>
  <c r="O715" i="53"/>
  <c r="P716" i="53"/>
  <c r="O719" i="53"/>
  <c r="P720" i="53"/>
  <c r="O723" i="53"/>
  <c r="P724" i="53"/>
  <c r="O727" i="53"/>
  <c r="P728" i="53"/>
  <c r="O731" i="53"/>
  <c r="P732" i="53"/>
  <c r="O735" i="53"/>
  <c r="P736" i="53"/>
  <c r="O739" i="53"/>
  <c r="P740" i="53"/>
  <c r="O743" i="53"/>
  <c r="P744" i="53"/>
  <c r="O747" i="53"/>
  <c r="P748" i="53"/>
  <c r="O751" i="53"/>
  <c r="P752" i="53"/>
  <c r="O755" i="53"/>
  <c r="P756" i="53"/>
  <c r="O759" i="53"/>
  <c r="P760" i="53"/>
  <c r="O763" i="53"/>
  <c r="P764" i="53"/>
  <c r="O767" i="53"/>
  <c r="P768" i="53"/>
  <c r="O771" i="53"/>
  <c r="P772" i="53"/>
  <c r="O775" i="53"/>
  <c r="P776" i="53"/>
  <c r="O779" i="53"/>
  <c r="P780" i="53"/>
  <c r="O783" i="53"/>
  <c r="P784" i="53"/>
  <c r="O787" i="53"/>
  <c r="P788" i="53"/>
  <c r="O791" i="53"/>
  <c r="P792" i="53"/>
  <c r="O795" i="53"/>
  <c r="P796" i="53"/>
  <c r="O799" i="53"/>
  <c r="P800" i="53"/>
  <c r="O803" i="53"/>
  <c r="P804" i="53"/>
  <c r="O807" i="53"/>
  <c r="P808" i="53"/>
  <c r="O811" i="53"/>
  <c r="P812" i="53"/>
  <c r="O815" i="53"/>
  <c r="P816" i="53"/>
  <c r="O819" i="53"/>
  <c r="P820" i="53"/>
  <c r="O823" i="53"/>
  <c r="P824" i="53"/>
  <c r="O827" i="53"/>
  <c r="P828" i="53"/>
  <c r="O831" i="53"/>
  <c r="P832" i="53"/>
  <c r="O835" i="53"/>
  <c r="P836" i="53"/>
  <c r="O839" i="53"/>
  <c r="P840" i="53"/>
  <c r="P193" i="53"/>
  <c r="O640" i="53"/>
  <c r="P844" i="53"/>
  <c r="P848" i="53"/>
  <c r="P852" i="53"/>
  <c r="P856" i="53"/>
  <c r="P860" i="53"/>
  <c r="P864" i="53"/>
  <c r="P868" i="53"/>
  <c r="P872" i="53"/>
  <c r="P876" i="53"/>
  <c r="P880" i="53"/>
  <c r="P882" i="53"/>
  <c r="O887" i="53"/>
  <c r="P890" i="53"/>
  <c r="O895" i="53"/>
  <c r="P898" i="53"/>
  <c r="O903" i="53"/>
  <c r="P906" i="53"/>
  <c r="O911" i="53"/>
  <c r="P914" i="53"/>
  <c r="O919" i="53"/>
  <c r="P922" i="53"/>
  <c r="O927" i="53"/>
  <c r="P930" i="53"/>
  <c r="O935" i="53"/>
  <c r="P938" i="53"/>
  <c r="O943" i="53"/>
  <c r="P946" i="53"/>
  <c r="O949" i="53"/>
  <c r="P950" i="53"/>
  <c r="O953" i="53"/>
  <c r="P954" i="53"/>
  <c r="O957" i="53"/>
  <c r="P958" i="53"/>
  <c r="O961" i="53"/>
  <c r="P962" i="53"/>
  <c r="O965" i="53"/>
  <c r="P966" i="53"/>
  <c r="O969" i="53"/>
  <c r="P970" i="53"/>
  <c r="O973" i="53"/>
  <c r="P974" i="53"/>
  <c r="O977" i="53"/>
  <c r="P978" i="53"/>
  <c r="O981" i="53"/>
  <c r="P982" i="53"/>
  <c r="O985" i="53"/>
  <c r="P986" i="53"/>
  <c r="O989" i="53"/>
  <c r="P990" i="53"/>
  <c r="O993" i="53"/>
  <c r="P994" i="53"/>
  <c r="O997" i="53"/>
  <c r="P998" i="53"/>
  <c r="O1001" i="53"/>
  <c r="P1002" i="53"/>
  <c r="O1005" i="53"/>
  <c r="P1006" i="53"/>
  <c r="O1009" i="53"/>
  <c r="P1010" i="53"/>
  <c r="O1013" i="53"/>
  <c r="P1014" i="53"/>
  <c r="O1017" i="53"/>
  <c r="P1018" i="53"/>
  <c r="O1021" i="53"/>
  <c r="P1022" i="53"/>
  <c r="O1025" i="53"/>
  <c r="P1026" i="53"/>
  <c r="O1029" i="53"/>
  <c r="P1030" i="53"/>
  <c r="O1033" i="53"/>
  <c r="P1034" i="53"/>
  <c r="O1037" i="53"/>
  <c r="P1038" i="53"/>
  <c r="O1041" i="53"/>
  <c r="P1042" i="53"/>
  <c r="O1045" i="53"/>
  <c r="P1046" i="53"/>
  <c r="O1049" i="53"/>
  <c r="P1050" i="53"/>
  <c r="O1053" i="53"/>
  <c r="P1054" i="53"/>
  <c r="O1057" i="53"/>
  <c r="P1058" i="53"/>
  <c r="O1061" i="53"/>
  <c r="P1062" i="53"/>
  <c r="O1065" i="53"/>
  <c r="P1066" i="53"/>
  <c r="O1069" i="53"/>
  <c r="P1070" i="53"/>
  <c r="O1073" i="53"/>
  <c r="P1074" i="53"/>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6" i="53"/>
  <c r="P1127" i="53"/>
  <c r="O1130" i="53"/>
  <c r="P1131" i="53"/>
  <c r="O1134" i="53"/>
  <c r="P1135" i="53"/>
  <c r="O1138" i="53"/>
  <c r="P1139" i="53"/>
  <c r="O1142" i="53"/>
  <c r="P1143" i="53"/>
  <c r="O1146" i="53"/>
  <c r="P1147" i="53"/>
  <c r="O1150" i="53"/>
  <c r="P1151" i="53"/>
  <c r="O1154" i="53"/>
  <c r="P1155" i="53"/>
  <c r="O1158" i="53"/>
  <c r="P1159" i="53"/>
  <c r="O1162" i="53"/>
  <c r="P1163" i="53"/>
  <c r="O1166" i="53"/>
  <c r="P1167" i="53"/>
  <c r="O1170" i="53"/>
  <c r="P1171" i="53"/>
  <c r="O1174" i="53"/>
  <c r="P1175" i="53"/>
  <c r="O1178" i="53"/>
  <c r="P1179" i="53"/>
  <c r="O1182" i="53"/>
  <c r="P1183" i="53"/>
  <c r="O1186" i="53"/>
  <c r="P257" i="53"/>
  <c r="O628" i="53"/>
  <c r="O644" i="53"/>
  <c r="P659" i="53"/>
  <c r="O662" i="53"/>
  <c r="P667" i="53"/>
  <c r="O670" i="53"/>
  <c r="P675" i="53"/>
  <c r="O678" i="53"/>
  <c r="P683" i="53"/>
  <c r="O686" i="53"/>
  <c r="P691" i="53"/>
  <c r="O694" i="53"/>
  <c r="P699" i="53"/>
  <c r="O702" i="53"/>
  <c r="P707" i="53"/>
  <c r="O710" i="53"/>
  <c r="P715" i="53"/>
  <c r="O718" i="53"/>
  <c r="P723" i="53"/>
  <c r="O726" i="53"/>
  <c r="P731" i="53"/>
  <c r="O734" i="53"/>
  <c r="P739" i="53"/>
  <c r="O742" i="53"/>
  <c r="P747" i="53"/>
  <c r="O750" i="53"/>
  <c r="P755" i="53"/>
  <c r="O758" i="53"/>
  <c r="P763" i="53"/>
  <c r="O766" i="53"/>
  <c r="P771" i="53"/>
  <c r="O774" i="53"/>
  <c r="P779" i="53"/>
  <c r="O782" i="53"/>
  <c r="P787" i="53"/>
  <c r="O790" i="53"/>
  <c r="P795" i="53"/>
  <c r="O798" i="53"/>
  <c r="P803" i="53"/>
  <c r="O806" i="53"/>
  <c r="P811" i="53"/>
  <c r="O814" i="53"/>
  <c r="P819" i="53"/>
  <c r="O822" i="53"/>
  <c r="P827" i="53"/>
  <c r="O830" i="53"/>
  <c r="P835" i="53"/>
  <c r="O838" i="53"/>
  <c r="O843" i="53"/>
  <c r="O847" i="53"/>
  <c r="O851" i="53"/>
  <c r="O855" i="53"/>
  <c r="O859" i="53"/>
  <c r="O863" i="53"/>
  <c r="O867" i="53"/>
  <c r="O871" i="53"/>
  <c r="O875" i="53"/>
  <c r="O879" i="53"/>
  <c r="P884" i="53"/>
  <c r="O886" i="53"/>
  <c r="P887" i="53"/>
  <c r="O889" i="53"/>
  <c r="P892" i="53"/>
  <c r="O894" i="53"/>
  <c r="P895" i="53"/>
  <c r="O897" i="53"/>
  <c r="P900" i="53"/>
  <c r="O902" i="53"/>
  <c r="P903" i="53"/>
  <c r="O905" i="53"/>
  <c r="P908" i="53"/>
  <c r="O910" i="53"/>
  <c r="P911" i="53"/>
  <c r="O913" i="53"/>
  <c r="P916" i="53"/>
  <c r="O918" i="53"/>
  <c r="P919" i="53"/>
  <c r="O921" i="53"/>
  <c r="P924" i="53"/>
  <c r="O926" i="53"/>
  <c r="P927" i="53"/>
  <c r="O929" i="53"/>
  <c r="P932" i="53"/>
  <c r="O934" i="53"/>
  <c r="P935" i="53"/>
  <c r="O937" i="53"/>
  <c r="P940" i="53"/>
  <c r="O942" i="53"/>
  <c r="P943" i="53"/>
  <c r="O945" i="53"/>
  <c r="O948" i="53"/>
  <c r="P949" i="53"/>
  <c r="O952" i="53"/>
  <c r="P953" i="53"/>
  <c r="O956" i="53"/>
  <c r="P957" i="53"/>
  <c r="O960" i="53"/>
  <c r="P961" i="53"/>
  <c r="O964" i="53"/>
  <c r="P965" i="53"/>
  <c r="O968" i="53"/>
  <c r="P969" i="53"/>
  <c r="O972" i="53"/>
  <c r="P973" i="53"/>
  <c r="O976" i="53"/>
  <c r="P977" i="53"/>
  <c r="O980" i="53"/>
  <c r="P981" i="53"/>
  <c r="O984" i="53"/>
  <c r="P985" i="53"/>
  <c r="O988" i="53"/>
  <c r="P989" i="53"/>
  <c r="O992" i="53"/>
  <c r="P993" i="53"/>
  <c r="O996" i="53"/>
  <c r="P997" i="53"/>
  <c r="O1000" i="53"/>
  <c r="P1001" i="53"/>
  <c r="O1004" i="53"/>
  <c r="P1005" i="53"/>
  <c r="O1008" i="53"/>
  <c r="P1009" i="53"/>
  <c r="O1012" i="53"/>
  <c r="P1013" i="53"/>
  <c r="O1016" i="53"/>
  <c r="P1017" i="53"/>
  <c r="O1020" i="53"/>
  <c r="P1021" i="53"/>
  <c r="O1024" i="53"/>
  <c r="P1025" i="53"/>
  <c r="O1028" i="53"/>
  <c r="P1029" i="53"/>
  <c r="O1032" i="53"/>
  <c r="P1033" i="53"/>
  <c r="O1036" i="53"/>
  <c r="P1037" i="53"/>
  <c r="O1040" i="53"/>
  <c r="P1041" i="53"/>
  <c r="O1044" i="53"/>
  <c r="P1045" i="53"/>
  <c r="O1048" i="53"/>
  <c r="P1049" i="53"/>
  <c r="O1052" i="53"/>
  <c r="P1053" i="53"/>
  <c r="O1056" i="53"/>
  <c r="P1057" i="53"/>
  <c r="O1060" i="53"/>
  <c r="P1061" i="53"/>
  <c r="O1064" i="53"/>
  <c r="P1065" i="53"/>
  <c r="O1068" i="53"/>
  <c r="P1069" i="53"/>
  <c r="O1072" i="53"/>
  <c r="P1073" i="53"/>
  <c r="O1076" i="53"/>
  <c r="P1077" i="53"/>
  <c r="O1080" i="53"/>
  <c r="P1081" i="53"/>
  <c r="O1084" i="53"/>
  <c r="P1085" i="53"/>
  <c r="O1088" i="53"/>
  <c r="P1089" i="53"/>
  <c r="O1092" i="53"/>
  <c r="P1093" i="53"/>
  <c r="O1096" i="53"/>
  <c r="P1097" i="53"/>
  <c r="O1100" i="53"/>
  <c r="P1101" i="53"/>
  <c r="O1104" i="53"/>
  <c r="O632" i="53"/>
  <c r="P843" i="53"/>
  <c r="P847" i="53"/>
  <c r="P851" i="53"/>
  <c r="P855" i="53"/>
  <c r="P859" i="53"/>
  <c r="P863" i="53"/>
  <c r="P867" i="53"/>
  <c r="P871" i="53"/>
  <c r="P875" i="53"/>
  <c r="P879" i="53"/>
  <c r="O883" i="53"/>
  <c r="P886" i="53"/>
  <c r="O891" i="53"/>
  <c r="P894" i="53"/>
  <c r="O899" i="53"/>
  <c r="P902" i="53"/>
  <c r="O907" i="53"/>
  <c r="P910" i="53"/>
  <c r="O915" i="53"/>
  <c r="P918" i="53"/>
  <c r="O923" i="53"/>
  <c r="P926" i="53"/>
  <c r="O931" i="53"/>
  <c r="P934" i="53"/>
  <c r="O939" i="53"/>
  <c r="P942" i="53"/>
  <c r="O947" i="53"/>
  <c r="P948" i="53"/>
  <c r="O951" i="53"/>
  <c r="P952" i="53"/>
  <c r="O955" i="53"/>
  <c r="P956" i="53"/>
  <c r="O959" i="53"/>
  <c r="P960" i="53"/>
  <c r="O963" i="53"/>
  <c r="P964" i="53"/>
  <c r="O967" i="53"/>
  <c r="P968" i="53"/>
  <c r="O971" i="53"/>
  <c r="P972" i="53"/>
  <c r="O975" i="53"/>
  <c r="P976" i="53"/>
  <c r="O979" i="53"/>
  <c r="P980" i="53"/>
  <c r="O983" i="53"/>
  <c r="P984" i="53"/>
  <c r="O987" i="53"/>
  <c r="P988" i="53"/>
  <c r="O991" i="53"/>
  <c r="P992" i="53"/>
  <c r="O995" i="53"/>
  <c r="P996" i="53"/>
  <c r="O999" i="53"/>
  <c r="P1000" i="53"/>
  <c r="O1003" i="53"/>
  <c r="P1004" i="53"/>
  <c r="O1007" i="53"/>
  <c r="P1008" i="53"/>
  <c r="O1011" i="53"/>
  <c r="P1012" i="53"/>
  <c r="O1015" i="53"/>
  <c r="P1016" i="53"/>
  <c r="O1019" i="53"/>
  <c r="P1020" i="53"/>
  <c r="O1023" i="53"/>
  <c r="P1024" i="53"/>
  <c r="O1027" i="53"/>
  <c r="P1028" i="53"/>
  <c r="O1031" i="53"/>
  <c r="P1032" i="53"/>
  <c r="O1035" i="53"/>
  <c r="P1036" i="53"/>
  <c r="O1039" i="53"/>
  <c r="P1040" i="53"/>
  <c r="O1043" i="53"/>
  <c r="P1044" i="53"/>
  <c r="O1047" i="53"/>
  <c r="P1048" i="53"/>
  <c r="O1051" i="53"/>
  <c r="P1052" i="53"/>
  <c r="O1055" i="53"/>
  <c r="P1056" i="53"/>
  <c r="O1059" i="53"/>
  <c r="P1060" i="53"/>
  <c r="O1063" i="53"/>
  <c r="P1064" i="53"/>
  <c r="O1067" i="53"/>
  <c r="P1068" i="53"/>
  <c r="O1071" i="53"/>
  <c r="P1072" i="53"/>
  <c r="O1075" i="53"/>
  <c r="P1076"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5" i="53"/>
  <c r="O1128" i="53"/>
  <c r="P1129" i="53"/>
  <c r="O1132" i="53"/>
  <c r="P1133" i="53"/>
  <c r="O1136" i="53"/>
  <c r="P1137" i="53"/>
  <c r="O1140" i="53"/>
  <c r="P1141" i="53"/>
  <c r="O1144" i="53"/>
  <c r="P1145" i="53"/>
  <c r="O1148" i="53"/>
  <c r="P1149" i="53"/>
  <c r="O1152" i="53"/>
  <c r="P1153" i="53"/>
  <c r="O1156" i="53"/>
  <c r="P1157" i="53"/>
  <c r="O1160" i="53"/>
  <c r="P1161" i="53"/>
  <c r="O846" i="53"/>
  <c r="O862" i="53"/>
  <c r="O878" i="53"/>
  <c r="P1105" i="53"/>
  <c r="P1107" i="53"/>
  <c r="P1109" i="53"/>
  <c r="P1111" i="53"/>
  <c r="P1113" i="53"/>
  <c r="P1115" i="53"/>
  <c r="P1117" i="53"/>
  <c r="P1119" i="53"/>
  <c r="P1121" i="53"/>
  <c r="P1123" i="53"/>
  <c r="P1126" i="53"/>
  <c r="P1128" i="53"/>
  <c r="P1130" i="53"/>
  <c r="P1132" i="53"/>
  <c r="P1134" i="53"/>
  <c r="P1136" i="53"/>
  <c r="P1138" i="53"/>
  <c r="P1140" i="53"/>
  <c r="P1142" i="53"/>
  <c r="P1144" i="53"/>
  <c r="P1146" i="53"/>
  <c r="P1148" i="53"/>
  <c r="P1150" i="53"/>
  <c r="P1152" i="53"/>
  <c r="P1154" i="53"/>
  <c r="P1156" i="53"/>
  <c r="P1158" i="53"/>
  <c r="P1160" i="53"/>
  <c r="P1162" i="53"/>
  <c r="O1164" i="53"/>
  <c r="P1165" i="53"/>
  <c r="O1167" i="53"/>
  <c r="P1170" i="53"/>
  <c r="O1172" i="53"/>
  <c r="P1173" i="53"/>
  <c r="O1175" i="53"/>
  <c r="P1178" i="53"/>
  <c r="O1180" i="53"/>
  <c r="P1181" i="53"/>
  <c r="O1183" i="53"/>
  <c r="P1186" i="53"/>
  <c r="O1189" i="53"/>
  <c r="P1190" i="53"/>
  <c r="O1193" i="53"/>
  <c r="P1194" i="53"/>
  <c r="O1197" i="53"/>
  <c r="P1198" i="53"/>
  <c r="O1201" i="53"/>
  <c r="P1202" i="53"/>
  <c r="O1205" i="53"/>
  <c r="P1206" i="53"/>
  <c r="O1209" i="53"/>
  <c r="P1210"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09" i="53"/>
  <c r="P1310" i="53"/>
  <c r="O1313" i="53"/>
  <c r="P1314" i="53"/>
  <c r="O1317" i="53"/>
  <c r="P1318" i="53"/>
  <c r="O1321" i="53"/>
  <c r="P1322" i="53"/>
  <c r="O1325" i="53"/>
  <c r="P1326" i="53"/>
  <c r="O1329" i="53"/>
  <c r="P1330" i="53"/>
  <c r="O1333" i="53"/>
  <c r="P1334" i="53"/>
  <c r="O1337" i="53"/>
  <c r="P1338" i="53"/>
  <c r="O1341" i="53"/>
  <c r="P1342" i="53"/>
  <c r="O1345" i="53"/>
  <c r="P1346" i="53"/>
  <c r="O1349" i="53"/>
  <c r="P1350"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475" i="53"/>
  <c r="P1480" i="53"/>
  <c r="O1483" i="53"/>
  <c r="P1488" i="53"/>
  <c r="O1491" i="53"/>
  <c r="P1496" i="53"/>
  <c r="O1499" i="53"/>
  <c r="P1504" i="53"/>
  <c r="O1507" i="53"/>
  <c r="P1512" i="53"/>
  <c r="O1515" i="53"/>
  <c r="P1516" i="53"/>
  <c r="O682" i="53"/>
  <c r="P711" i="53"/>
  <c r="P727" i="53"/>
  <c r="O746" i="53"/>
  <c r="P775" i="53"/>
  <c r="O794" i="53"/>
  <c r="P823" i="53"/>
  <c r="P839" i="53"/>
  <c r="O874" i="53"/>
  <c r="P899" i="53"/>
  <c r="P923" i="53"/>
  <c r="P939" i="53"/>
  <c r="P963" i="53"/>
  <c r="P971" i="53"/>
  <c r="P1168" i="53"/>
  <c r="O1173" i="53"/>
  <c r="P1184" i="53"/>
  <c r="O1194" i="53"/>
  <c r="O1202" i="53"/>
  <c r="O1206" i="53"/>
  <c r="O1210" i="53"/>
  <c r="O1214" i="53"/>
  <c r="O1218" i="53"/>
  <c r="O1222" i="53"/>
  <c r="O1226" i="53"/>
  <c r="O1230" i="53"/>
  <c r="O1234" i="53"/>
  <c r="O1238" i="53"/>
  <c r="O1242" i="53"/>
  <c r="O1246" i="53"/>
  <c r="P1255" i="53"/>
  <c r="P1259" i="53"/>
  <c r="P1263" i="53"/>
  <c r="O1306" i="53"/>
  <c r="P1311" i="53"/>
  <c r="P1315" i="53"/>
  <c r="O1322" i="53"/>
  <c r="P1327" i="53"/>
  <c r="P1331" i="53"/>
  <c r="P1335" i="53"/>
  <c r="O1338" i="53"/>
  <c r="O1357" i="53"/>
  <c r="O1389" i="53"/>
  <c r="P1418" i="53"/>
  <c r="P1422" i="53"/>
  <c r="O1425" i="53"/>
  <c r="O1429" i="53"/>
  <c r="P1466" i="53"/>
  <c r="O1469" i="53"/>
  <c r="P1474" i="53"/>
  <c r="O1477" i="53"/>
  <c r="P1482" i="53"/>
  <c r="O1485" i="53"/>
  <c r="P1494" i="53"/>
  <c r="P1498" i="53"/>
  <c r="P1502" i="53"/>
  <c r="P1506" i="53"/>
  <c r="O1509" i="53"/>
  <c r="O1513" i="53"/>
  <c r="O1517" i="53"/>
  <c r="O649" i="53"/>
  <c r="P652" i="53"/>
  <c r="P655" i="53"/>
  <c r="O658" i="53"/>
  <c r="P671" i="53"/>
  <c r="O674" i="53"/>
  <c r="P687" i="53"/>
  <c r="O690" i="53"/>
  <c r="P703" i="53"/>
  <c r="O706" i="53"/>
  <c r="P719" i="53"/>
  <c r="O722" i="53"/>
  <c r="P735" i="53"/>
  <c r="O738" i="53"/>
  <c r="P751" i="53"/>
  <c r="O754" i="53"/>
  <c r="P767" i="53"/>
  <c r="O770" i="53"/>
  <c r="P783" i="53"/>
  <c r="O786" i="53"/>
  <c r="P799" i="53"/>
  <c r="O802" i="53"/>
  <c r="P815" i="53"/>
  <c r="O818" i="53"/>
  <c r="P831" i="53"/>
  <c r="O834" i="53"/>
  <c r="O850" i="53"/>
  <c r="O866" i="53"/>
  <c r="O882" i="53"/>
  <c r="O890" i="53"/>
  <c r="O898" i="53"/>
  <c r="O906" i="53"/>
  <c r="O914" i="53"/>
  <c r="O922" i="53"/>
  <c r="O930" i="53"/>
  <c r="O938" i="53"/>
  <c r="O946" i="53"/>
  <c r="P951" i="53"/>
  <c r="O954" i="53"/>
  <c r="P959" i="53"/>
  <c r="O962" i="53"/>
  <c r="P967" i="53"/>
  <c r="O970" i="53"/>
  <c r="P975" i="53"/>
  <c r="O978" i="53"/>
  <c r="P983" i="53"/>
  <c r="O986" i="53"/>
  <c r="P991" i="53"/>
  <c r="O994" i="53"/>
  <c r="P999" i="53"/>
  <c r="O1002" i="53"/>
  <c r="P1007" i="53"/>
  <c r="O1010" i="53"/>
  <c r="P1015" i="53"/>
  <c r="O1018" i="53"/>
  <c r="P1023" i="53"/>
  <c r="O1026" i="53"/>
  <c r="P1031" i="53"/>
  <c r="O1034" i="53"/>
  <c r="P1039" i="53"/>
  <c r="O1042" i="53"/>
  <c r="P1047" i="53"/>
  <c r="O1050" i="53"/>
  <c r="P1055" i="53"/>
  <c r="O1058" i="53"/>
  <c r="P1063" i="53"/>
  <c r="O1066" i="53"/>
  <c r="P1071" i="53"/>
  <c r="O1074" i="53"/>
  <c r="P1079" i="53"/>
  <c r="O1082" i="53"/>
  <c r="P1087" i="53"/>
  <c r="O1090" i="53"/>
  <c r="P1095" i="53"/>
  <c r="O1098" i="53"/>
  <c r="P1103" i="53"/>
  <c r="P1164" i="53"/>
  <c r="O1169" i="53"/>
  <c r="P1172" i="53"/>
  <c r="O1177" i="53"/>
  <c r="P1180" i="53"/>
  <c r="O1185" i="53"/>
  <c r="O1188" i="53"/>
  <c r="P1189" i="53"/>
  <c r="O1192" i="53"/>
  <c r="P1193" i="53"/>
  <c r="O1196" i="53"/>
  <c r="P1197" i="53"/>
  <c r="O1200" i="53"/>
  <c r="P1201" i="53"/>
  <c r="O1204" i="53"/>
  <c r="P1205" i="53"/>
  <c r="O1208" i="53"/>
  <c r="P1209" i="53"/>
  <c r="O1212"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O1312" i="53"/>
  <c r="P1313" i="53"/>
  <c r="O1316" i="53"/>
  <c r="P1317" i="53"/>
  <c r="O1320" i="53"/>
  <c r="P1321" i="53"/>
  <c r="O1324" i="53"/>
  <c r="P1325" i="53"/>
  <c r="O1328" i="53"/>
  <c r="P1329" i="53"/>
  <c r="O1332" i="53"/>
  <c r="P1333" i="53"/>
  <c r="O1336" i="53"/>
  <c r="P1337" i="53"/>
  <c r="O1340" i="53"/>
  <c r="P1341" i="53"/>
  <c r="O1344" i="53"/>
  <c r="P1345" i="53"/>
  <c r="O1348" i="53"/>
  <c r="P1349" i="53"/>
  <c r="O1352" i="53"/>
  <c r="O1355" i="53"/>
  <c r="P1356" i="53"/>
  <c r="O1359" i="53"/>
  <c r="P1360" i="53"/>
  <c r="O1363" i="53"/>
  <c r="P1364" i="53"/>
  <c r="O1367" i="53"/>
  <c r="P1368" i="53"/>
  <c r="O1371" i="53"/>
  <c r="P1372" i="53"/>
  <c r="O1375" i="53"/>
  <c r="P1376" i="53"/>
  <c r="O1379" i="53"/>
  <c r="P1380" i="53"/>
  <c r="O1383" i="53"/>
  <c r="P1384" i="53"/>
  <c r="O1387" i="53"/>
  <c r="P1388" i="53"/>
  <c r="O1391" i="53"/>
  <c r="P1392" i="53"/>
  <c r="O1395" i="53"/>
  <c r="P1396" i="53"/>
  <c r="O1399" i="53"/>
  <c r="P1400" i="53"/>
  <c r="O1403" i="53"/>
  <c r="P1404" i="53"/>
  <c r="O1407" i="53"/>
  <c r="P1408" i="53"/>
  <c r="O1411" i="53"/>
  <c r="P1412" i="53"/>
  <c r="O1415" i="53"/>
  <c r="P1416" i="53"/>
  <c r="O1419" i="53"/>
  <c r="P1420" i="53"/>
  <c r="O1423" i="53"/>
  <c r="P1424" i="53"/>
  <c r="O1427" i="53"/>
  <c r="P1428" i="53"/>
  <c r="O1431" i="53"/>
  <c r="P1432" i="53"/>
  <c r="O1435" i="53"/>
  <c r="P1436" i="53"/>
  <c r="O1439" i="53"/>
  <c r="P1440" i="53"/>
  <c r="O1443" i="53"/>
  <c r="P1444" i="53"/>
  <c r="O1447" i="53"/>
  <c r="P1448" i="53"/>
  <c r="O1451" i="53"/>
  <c r="P1452" i="53"/>
  <c r="O1455" i="53"/>
  <c r="P1456" i="53"/>
  <c r="O1459" i="53"/>
  <c r="P1460" i="53"/>
  <c r="O1463" i="53"/>
  <c r="P1464" i="53"/>
  <c r="O1467" i="53"/>
  <c r="P1468" i="53"/>
  <c r="O1471" i="53"/>
  <c r="P1472" i="53"/>
  <c r="P1476" i="53"/>
  <c r="O1479" i="53"/>
  <c r="P1484" i="53"/>
  <c r="O1487" i="53"/>
  <c r="P1492" i="53"/>
  <c r="O1495" i="53"/>
  <c r="P1500" i="53"/>
  <c r="O1503" i="53"/>
  <c r="P1508" i="53"/>
  <c r="O1511" i="53"/>
  <c r="O666" i="53"/>
  <c r="O698" i="53"/>
  <c r="O730" i="53"/>
  <c r="P759" i="53"/>
  <c r="O778" i="53"/>
  <c r="O810" i="53"/>
  <c r="O842" i="53"/>
  <c r="P883" i="53"/>
  <c r="P907" i="53"/>
  <c r="P931" i="53"/>
  <c r="O950" i="53"/>
  <c r="O958" i="53"/>
  <c r="O966" i="53"/>
  <c r="P979" i="53"/>
  <c r="O990" i="53"/>
  <c r="P995" i="53"/>
  <c r="P1003" i="53"/>
  <c r="P1011" i="53"/>
  <c r="O1022" i="53"/>
  <c r="O1030" i="53"/>
  <c r="O1038" i="53"/>
  <c r="P1043" i="53"/>
  <c r="P1051" i="53"/>
  <c r="P1059" i="53"/>
  <c r="P1067" i="53"/>
  <c r="P1075" i="53"/>
  <c r="P1083" i="53"/>
  <c r="P1091" i="53"/>
  <c r="O1102" i="53"/>
  <c r="P1187" i="53"/>
  <c r="P1191" i="53"/>
  <c r="P1195" i="53"/>
  <c r="P1199" i="53"/>
  <c r="P1203" i="53"/>
  <c r="P1207" i="53"/>
  <c r="P1211" i="53"/>
  <c r="P1215" i="53"/>
  <c r="P1219" i="53"/>
  <c r="P1223" i="53"/>
  <c r="P1227" i="53"/>
  <c r="P1231" i="53"/>
  <c r="P1235" i="53"/>
  <c r="P1239" i="53"/>
  <c r="P1243" i="53"/>
  <c r="P1247" i="53"/>
  <c r="P1251" i="53"/>
  <c r="O1254" i="53"/>
  <c r="O1266" i="53"/>
  <c r="P1271" i="53"/>
  <c r="P1275" i="53"/>
  <c r="P1279" i="53"/>
  <c r="P1283" i="53"/>
  <c r="P1287" i="53"/>
  <c r="P1291" i="53"/>
  <c r="P1295" i="53"/>
  <c r="P1299" i="53"/>
  <c r="P1303" i="53"/>
  <c r="P1307" i="53"/>
  <c r="O1310" i="53"/>
  <c r="P1319" i="53"/>
  <c r="P1323" i="53"/>
  <c r="O1326" i="53"/>
  <c r="O1330" i="53"/>
  <c r="O1334" i="53"/>
  <c r="O1342" i="53"/>
  <c r="O1346" i="53"/>
  <c r="O1350" i="53"/>
  <c r="O1353" i="53"/>
  <c r="P1362" i="53"/>
  <c r="O1365" i="53"/>
  <c r="P1370" i="53"/>
  <c r="O1373" i="53"/>
  <c r="P1374" i="53"/>
  <c r="O1377" i="53"/>
  <c r="P1382" i="53"/>
  <c r="O1385" i="53"/>
  <c r="P1394" i="53"/>
  <c r="P1398" i="53"/>
  <c r="P1402" i="53"/>
  <c r="O1405" i="53"/>
  <c r="O1409" i="53"/>
  <c r="O1413" i="53"/>
  <c r="P1426" i="53"/>
  <c r="P1430" i="53"/>
  <c r="P1434" i="53"/>
  <c r="P1438" i="53"/>
  <c r="P1442" i="53"/>
  <c r="P1446" i="53"/>
  <c r="P1450" i="53"/>
  <c r="P1454" i="53"/>
  <c r="P1458" i="53"/>
  <c r="P1462" i="53"/>
  <c r="O1489" i="53"/>
  <c r="O1501" i="53"/>
  <c r="O1505" i="53"/>
  <c r="P1510" i="53"/>
  <c r="P1514" i="53"/>
  <c r="P1518" i="53"/>
  <c r="O854" i="53"/>
  <c r="O870" i="53"/>
  <c r="O885" i="53"/>
  <c r="P888" i="53"/>
  <c r="O893" i="53"/>
  <c r="P896" i="53"/>
  <c r="O901" i="53"/>
  <c r="P904" i="53"/>
  <c r="O909" i="53"/>
  <c r="P912" i="53"/>
  <c r="O917" i="53"/>
  <c r="P920" i="53"/>
  <c r="O925" i="53"/>
  <c r="P928" i="53"/>
  <c r="O933" i="53"/>
  <c r="P936" i="53"/>
  <c r="O941" i="53"/>
  <c r="P944" i="53"/>
  <c r="O1106" i="53"/>
  <c r="O1108" i="53"/>
  <c r="O1110" i="53"/>
  <c r="O1112" i="53"/>
  <c r="O1114" i="53"/>
  <c r="O1116" i="53"/>
  <c r="O1118" i="53"/>
  <c r="O1120" i="53"/>
  <c r="O1122" i="53"/>
  <c r="O1125" i="53"/>
  <c r="O1127" i="53"/>
  <c r="O1129" i="53"/>
  <c r="O1131" i="53"/>
  <c r="O1133" i="53"/>
  <c r="O1135" i="53"/>
  <c r="O1137" i="53"/>
  <c r="O1139" i="53"/>
  <c r="O1141" i="53"/>
  <c r="O1143" i="53"/>
  <c r="O1145" i="53"/>
  <c r="O1147" i="53"/>
  <c r="O1149" i="53"/>
  <c r="O1151" i="53"/>
  <c r="O1153" i="53"/>
  <c r="O1155" i="53"/>
  <c r="O1157" i="53"/>
  <c r="O1159" i="53"/>
  <c r="O1161" i="53"/>
  <c r="O1163" i="53"/>
  <c r="P1166" i="53"/>
  <c r="O1168" i="53"/>
  <c r="P1169" i="53"/>
  <c r="O1171" i="53"/>
  <c r="P1174" i="53"/>
  <c r="O1176" i="53"/>
  <c r="P1177" i="53"/>
  <c r="O1179" i="53"/>
  <c r="P1182" i="53"/>
  <c r="O1184" i="53"/>
  <c r="P1185" i="53"/>
  <c r="O1187" i="53"/>
  <c r="P1188" i="53"/>
  <c r="O1191" i="53"/>
  <c r="P1192" i="53"/>
  <c r="O1195" i="53"/>
  <c r="P1196" i="53"/>
  <c r="O1199" i="53"/>
  <c r="P1200" i="53"/>
  <c r="O1203" i="53"/>
  <c r="P1204" i="53"/>
  <c r="O1207" i="53"/>
  <c r="P1208" i="53"/>
  <c r="O1211" i="53"/>
  <c r="P1212"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311" i="53"/>
  <c r="P1312" i="53"/>
  <c r="O1315" i="53"/>
  <c r="P1316" i="53"/>
  <c r="O1319" i="53"/>
  <c r="P1320" i="53"/>
  <c r="O1323" i="53"/>
  <c r="P1324" i="53"/>
  <c r="O1327" i="53"/>
  <c r="P1328" i="53"/>
  <c r="O1331" i="53"/>
  <c r="P1332" i="53"/>
  <c r="O1335" i="53"/>
  <c r="P1336" i="53"/>
  <c r="O1339" i="53"/>
  <c r="P1340" i="53"/>
  <c r="O1343" i="53"/>
  <c r="P1344" i="53"/>
  <c r="O1347" i="53"/>
  <c r="P1348" i="53"/>
  <c r="O1351" i="53"/>
  <c r="P1352" i="53"/>
  <c r="O1354" i="53"/>
  <c r="P1355" i="53"/>
  <c r="O1358" i="53"/>
  <c r="P1359" i="53"/>
  <c r="O1362" i="53"/>
  <c r="P1363" i="53"/>
  <c r="O1366" i="53"/>
  <c r="P1367" i="53"/>
  <c r="O1370" i="53"/>
  <c r="P1371" i="53"/>
  <c r="O1374" i="53"/>
  <c r="P1375" i="53"/>
  <c r="O1378" i="53"/>
  <c r="P1379" i="53"/>
  <c r="O1382" i="53"/>
  <c r="P1383" i="53"/>
  <c r="O1386" i="53"/>
  <c r="P1387" i="53"/>
  <c r="O1390" i="53"/>
  <c r="P1391" i="53"/>
  <c r="O1394" i="53"/>
  <c r="P1395" i="53"/>
  <c r="O1398" i="53"/>
  <c r="P1399" i="53"/>
  <c r="O1402" i="53"/>
  <c r="P1403" i="53"/>
  <c r="O1406" i="53"/>
  <c r="P1407" i="53"/>
  <c r="O1410" i="53"/>
  <c r="P1411" i="53"/>
  <c r="O1414" i="53"/>
  <c r="P1415" i="53"/>
  <c r="O1418" i="53"/>
  <c r="P1419" i="53"/>
  <c r="O1422" i="53"/>
  <c r="P1423" i="53"/>
  <c r="O1426" i="53"/>
  <c r="P1427" i="53"/>
  <c r="O1430" i="53"/>
  <c r="P1431" i="53"/>
  <c r="O1434" i="53"/>
  <c r="P1435" i="53"/>
  <c r="O1438" i="53"/>
  <c r="P1439" i="53"/>
  <c r="O1442" i="53"/>
  <c r="P1443" i="53"/>
  <c r="O1446" i="53"/>
  <c r="P1447" i="53"/>
  <c r="O1450" i="53"/>
  <c r="P1451" i="53"/>
  <c r="O1454" i="53"/>
  <c r="P1455" i="53"/>
  <c r="O1458" i="53"/>
  <c r="P1459" i="53"/>
  <c r="O1462" i="53"/>
  <c r="P1463" i="53"/>
  <c r="O1466" i="53"/>
  <c r="P1467" i="53"/>
  <c r="O1470" i="53"/>
  <c r="P1471" i="53"/>
  <c r="O1474" i="53"/>
  <c r="P1475" i="53"/>
  <c r="O1478" i="53"/>
  <c r="P1479" i="53"/>
  <c r="O1482" i="53"/>
  <c r="P1483" i="53"/>
  <c r="O1486" i="53"/>
  <c r="P1487" i="53"/>
  <c r="O1490" i="53"/>
  <c r="P1491" i="53"/>
  <c r="O1494" i="53"/>
  <c r="P1495" i="53"/>
  <c r="O1498" i="53"/>
  <c r="P1499" i="53"/>
  <c r="O1502" i="53"/>
  <c r="P1503" i="53"/>
  <c r="O1506" i="53"/>
  <c r="P1507" i="53"/>
  <c r="O1510" i="53"/>
  <c r="P1511" i="53"/>
  <c r="O1514" i="53"/>
  <c r="P1515" i="53"/>
  <c r="O1518" i="53"/>
  <c r="O636" i="53"/>
  <c r="P663" i="53"/>
  <c r="P679" i="53"/>
  <c r="P695" i="53"/>
  <c r="O714" i="53"/>
  <c r="P743" i="53"/>
  <c r="O762" i="53"/>
  <c r="P791" i="53"/>
  <c r="P807" i="53"/>
  <c r="O826" i="53"/>
  <c r="O858" i="53"/>
  <c r="P891" i="53"/>
  <c r="P915" i="53"/>
  <c r="P947" i="53"/>
  <c r="P955" i="53"/>
  <c r="O974" i="53"/>
  <c r="O982" i="53"/>
  <c r="P987" i="53"/>
  <c r="O998" i="53"/>
  <c r="O1006" i="53"/>
  <c r="O1014" i="53"/>
  <c r="P1019" i="53"/>
  <c r="P1027" i="53"/>
  <c r="P1035" i="53"/>
  <c r="O1046" i="53"/>
  <c r="O1054" i="53"/>
  <c r="O1062" i="53"/>
  <c r="O1070" i="53"/>
  <c r="O1078" i="53"/>
  <c r="O1086" i="53"/>
  <c r="O1094" i="53"/>
  <c r="P1099" i="53"/>
  <c r="O1165" i="53"/>
  <c r="P1176" i="53"/>
  <c r="O1181" i="53"/>
  <c r="O1190" i="53"/>
  <c r="O1198" i="53"/>
  <c r="O1250" i="53"/>
  <c r="O1258" i="53"/>
  <c r="O1262" i="53"/>
  <c r="P1267" i="53"/>
  <c r="O1270" i="53"/>
  <c r="O1274" i="53"/>
  <c r="O1278" i="53"/>
  <c r="O1282" i="53"/>
  <c r="O1286" i="53"/>
  <c r="O1290" i="53"/>
  <c r="O1294" i="53"/>
  <c r="O1298" i="53"/>
  <c r="O1302" i="53"/>
  <c r="O1314" i="53"/>
  <c r="O1318" i="53"/>
  <c r="P1339" i="53"/>
  <c r="P1343" i="53"/>
  <c r="P1347" i="53"/>
  <c r="P1351" i="53"/>
  <c r="P1354" i="53"/>
  <c r="P1358" i="53"/>
  <c r="O1361" i="53"/>
  <c r="P1366" i="53"/>
  <c r="O1369" i="53"/>
  <c r="P1378" i="53"/>
  <c r="O1381" i="53"/>
  <c r="P1386" i="53"/>
  <c r="P1390" i="53"/>
  <c r="O1393" i="53"/>
  <c r="O1397" i="53"/>
  <c r="O1401" i="53"/>
  <c r="P1406" i="53"/>
  <c r="P1410" i="53"/>
  <c r="P1414" i="53"/>
  <c r="O1417" i="53"/>
  <c r="O1421" i="53"/>
  <c r="O1433" i="53"/>
  <c r="O1437" i="53"/>
  <c r="O1441" i="53"/>
  <c r="O1445" i="53"/>
  <c r="O1449" i="53"/>
  <c r="O1453" i="53"/>
  <c r="O1457" i="53"/>
  <c r="O1461" i="53"/>
  <c r="O1465" i="53"/>
  <c r="P1470" i="53"/>
  <c r="O1473" i="53"/>
  <c r="P1478" i="53"/>
  <c r="O1481" i="53"/>
  <c r="P1486" i="53"/>
  <c r="P1490" i="53"/>
  <c r="O1493" i="53"/>
  <c r="O1497" i="53"/>
  <c r="O1519" i="53"/>
  <c r="P1519"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20" i="53"/>
  <c r="O1523" i="53"/>
  <c r="P1524" i="53"/>
  <c r="O1527" i="53"/>
  <c r="P1528" i="53"/>
  <c r="O1531" i="53"/>
  <c r="P1532" i="53"/>
  <c r="O1535" i="53"/>
  <c r="P1536" i="53"/>
  <c r="O1539" i="53"/>
  <c r="P1540" i="53"/>
  <c r="O1543" i="53"/>
  <c r="P1544" i="53"/>
  <c r="O1547" i="53"/>
  <c r="P1548" i="53"/>
  <c r="O1551" i="53"/>
  <c r="P1552" i="53"/>
  <c r="O1555" i="53"/>
  <c r="P1556" i="53"/>
  <c r="O1559" i="53"/>
  <c r="P1560" i="53"/>
  <c r="O1563" i="53"/>
  <c r="P1564" i="53"/>
  <c r="O1567" i="53"/>
  <c r="P1568" i="53"/>
  <c r="O1571" i="53"/>
  <c r="P1572" i="53"/>
  <c r="O1575" i="53"/>
  <c r="P1576" i="53"/>
  <c r="O1579" i="53"/>
  <c r="P1580" i="53"/>
  <c r="O1583" i="53"/>
  <c r="P1584" i="53"/>
  <c r="O1587" i="53"/>
  <c r="P1588" i="53"/>
  <c r="O1591" i="53"/>
  <c r="P1592" i="53"/>
  <c r="O1595" i="53"/>
  <c r="P1596" i="53"/>
  <c r="O1522" i="53"/>
  <c r="P1523" i="53"/>
  <c r="O1526" i="53"/>
  <c r="P1527" i="53"/>
  <c r="O1530" i="53"/>
  <c r="P1531" i="53"/>
  <c r="O1534" i="53"/>
  <c r="P1535" i="53"/>
  <c r="O1538" i="53"/>
  <c r="P1539" i="53"/>
  <c r="O1542" i="53"/>
  <c r="P1543" i="53"/>
  <c r="O1546" i="53"/>
  <c r="P1547" i="53"/>
  <c r="O1550" i="53"/>
  <c r="P1551" i="53"/>
  <c r="O1554" i="53"/>
  <c r="P1555" i="53"/>
  <c r="O1558" i="53"/>
  <c r="P1559" i="53"/>
  <c r="O1562" i="53"/>
  <c r="P1563" i="53"/>
  <c r="O1566" i="53"/>
  <c r="P1567" i="53"/>
  <c r="O1570" i="53"/>
  <c r="P1571" i="53"/>
  <c r="O1574" i="53"/>
  <c r="P1575" i="53"/>
  <c r="O1578" i="53"/>
  <c r="P1579" i="53"/>
  <c r="O1582" i="53"/>
  <c r="P1583" i="53"/>
  <c r="O1586" i="53"/>
  <c r="P1587" i="53"/>
  <c r="O1590" i="53"/>
  <c r="P1591" i="53"/>
  <c r="O1594" i="53"/>
  <c r="P1595" i="53"/>
  <c r="O1598" i="53"/>
  <c r="P1599" i="53"/>
  <c r="O1602" i="53"/>
  <c r="P1603" i="53"/>
  <c r="O1606" i="53"/>
  <c r="P1607" i="53"/>
  <c r="O1610" i="53"/>
  <c r="P1611" i="53"/>
  <c r="O1614" i="53"/>
  <c r="P1615" i="53"/>
  <c r="O1618" i="53"/>
  <c r="P1619" i="53"/>
  <c r="O1622" i="53"/>
  <c r="P1623" i="53"/>
  <c r="O1626" i="53"/>
  <c r="P1627" i="53"/>
  <c r="O1630" i="53"/>
  <c r="P1631" i="53"/>
  <c r="O1634" i="53"/>
  <c r="P1635" i="53"/>
  <c r="O1638" i="53"/>
  <c r="P1639" i="53"/>
  <c r="O1642" i="53"/>
  <c r="P1643" i="53"/>
  <c r="O1646" i="53"/>
  <c r="P1647" i="53"/>
  <c r="O1650" i="53"/>
  <c r="P1651" i="53"/>
  <c r="O1654" i="53"/>
  <c r="P1655" i="53"/>
  <c r="O1658" i="53"/>
  <c r="P1659" i="53"/>
  <c r="O1662" i="53"/>
  <c r="P1663" i="53"/>
  <c r="O1666" i="53"/>
  <c r="P1667" i="53"/>
  <c r="O1670" i="53"/>
  <c r="P1671" i="53"/>
  <c r="O1674" i="53"/>
  <c r="P1675" i="53"/>
  <c r="O1678" i="53"/>
  <c r="P1679" i="53"/>
  <c r="O1682" i="53"/>
  <c r="P1683" i="53"/>
  <c r="O1686" i="53"/>
  <c r="P1687" i="53"/>
  <c r="O1690" i="53"/>
  <c r="P1691" i="53"/>
  <c r="O1694" i="53"/>
  <c r="P1695" i="53"/>
  <c r="O1698" i="53"/>
  <c r="P1699" i="53"/>
  <c r="O1702" i="53"/>
  <c r="P1703" i="53"/>
  <c r="O1706" i="53"/>
  <c r="P1707" i="53"/>
  <c r="O1710" i="53"/>
  <c r="P1711" i="53"/>
  <c r="O1714" i="53"/>
  <c r="P1715" i="53"/>
  <c r="O1718" i="53"/>
  <c r="P1719" i="53"/>
  <c r="O1722" i="53"/>
  <c r="P1723" i="53"/>
  <c r="O1726" i="53"/>
  <c r="P1727" i="53"/>
  <c r="O1730" i="53"/>
  <c r="P1731" i="53"/>
  <c r="O1734" i="53"/>
  <c r="P1735" i="53"/>
  <c r="O1738" i="53"/>
  <c r="P1739" i="53"/>
  <c r="O1742" i="53"/>
  <c r="P1743" i="53"/>
  <c r="O1746" i="53"/>
  <c r="P1747" i="53"/>
  <c r="O1750" i="53"/>
  <c r="P1751" i="53"/>
  <c r="O1754" i="53"/>
  <c r="P1755" i="53"/>
  <c r="O1758" i="53"/>
  <c r="P1759" i="53"/>
  <c r="O1762" i="53"/>
  <c r="P1763" i="53"/>
  <c r="O1766" i="53"/>
  <c r="P1767" i="53"/>
  <c r="P1522" i="53"/>
  <c r="O1525" i="53"/>
  <c r="P1530" i="53"/>
  <c r="O1533" i="53"/>
  <c r="P1538" i="53"/>
  <c r="O1541" i="53"/>
  <c r="P1546" i="53"/>
  <c r="O1549" i="53"/>
  <c r="P1554" i="53"/>
  <c r="O1557" i="53"/>
  <c r="P1562" i="53"/>
  <c r="O1565" i="53"/>
  <c r="P1570" i="53"/>
  <c r="O1573" i="53"/>
  <c r="P1578" i="53"/>
  <c r="O1581" i="53"/>
  <c r="P1586" i="53"/>
  <c r="O1589" i="53"/>
  <c r="P1594" i="53"/>
  <c r="O1597" i="53"/>
  <c r="P1598" i="53"/>
  <c r="O1601" i="53"/>
  <c r="P1602" i="53"/>
  <c r="O1605" i="53"/>
  <c r="P1606" i="53"/>
  <c r="O1609" i="53"/>
  <c r="P1610" i="53"/>
  <c r="O1613" i="53"/>
  <c r="P1614" i="53"/>
  <c r="O1617" i="53"/>
  <c r="P1618" i="53"/>
  <c r="O1621" i="53"/>
  <c r="P1622" i="53"/>
  <c r="O1625" i="53"/>
  <c r="P1626" i="53"/>
  <c r="O1629" i="53"/>
  <c r="P1630" i="53"/>
  <c r="O1633" i="53"/>
  <c r="P1634" i="53"/>
  <c r="O1637" i="53"/>
  <c r="P1638" i="53"/>
  <c r="O1641" i="53"/>
  <c r="P1642" i="53"/>
  <c r="O1645" i="53"/>
  <c r="P1646" i="53"/>
  <c r="O1649" i="53"/>
  <c r="P1650" i="53"/>
  <c r="O1653" i="53"/>
  <c r="P1654" i="53"/>
  <c r="O1657" i="53"/>
  <c r="P1658" i="53"/>
  <c r="O1661" i="53"/>
  <c r="P1662" i="53"/>
  <c r="O1665" i="53"/>
  <c r="P1666" i="53"/>
  <c r="O1669" i="53"/>
  <c r="P1670" i="53"/>
  <c r="O1673" i="53"/>
  <c r="P1674" i="53"/>
  <c r="O1677" i="53"/>
  <c r="P1678" i="53"/>
  <c r="O1681" i="53"/>
  <c r="P1682" i="53"/>
  <c r="O1685" i="53"/>
  <c r="P1686" i="53"/>
  <c r="O1689" i="53"/>
  <c r="P1690" i="53"/>
  <c r="O1693" i="53"/>
  <c r="P1694" i="53"/>
  <c r="O1697" i="53"/>
  <c r="P1698" i="53"/>
  <c r="O1701" i="53"/>
  <c r="P1702" i="53"/>
  <c r="O1705" i="53"/>
  <c r="P1706" i="53"/>
  <c r="O1709" i="53"/>
  <c r="P1710" i="53"/>
  <c r="O1713" i="53"/>
  <c r="P1714" i="53"/>
  <c r="O1717" i="53"/>
  <c r="P1718" i="53"/>
  <c r="O1721" i="53"/>
  <c r="P1722"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640" i="53"/>
  <c r="P1641" i="53"/>
  <c r="O1644" i="53"/>
  <c r="P1645" i="53"/>
  <c r="O1648" i="53"/>
  <c r="P1649" i="53"/>
  <c r="O1652" i="53"/>
  <c r="P1653" i="53"/>
  <c r="O1656" i="53"/>
  <c r="P1657" i="53"/>
  <c r="O1660" i="53"/>
  <c r="P1661" i="53"/>
  <c r="O1664" i="53"/>
  <c r="P1665" i="53"/>
  <c r="O1668" i="53"/>
  <c r="P1669" i="53"/>
  <c r="O1672" i="53"/>
  <c r="P1673" i="53"/>
  <c r="O1676" i="53"/>
  <c r="P1677" i="53"/>
  <c r="O1680" i="53"/>
  <c r="P1681" i="53"/>
  <c r="O1684" i="53"/>
  <c r="P1685" i="53"/>
  <c r="O1688" i="53"/>
  <c r="P1689" i="53"/>
  <c r="O1692" i="53"/>
  <c r="P1693" i="53"/>
  <c r="O1696" i="53"/>
  <c r="P1697" i="53"/>
  <c r="O1700" i="53"/>
  <c r="P1701" i="53"/>
  <c r="O1704" i="53"/>
  <c r="P1705" i="53"/>
  <c r="O1708" i="53"/>
  <c r="P1709" i="53"/>
  <c r="O1712" i="53"/>
  <c r="P1713" i="53"/>
  <c r="O1716" i="53"/>
  <c r="P1717" i="53"/>
  <c r="O1720" i="53"/>
  <c r="P1721" i="53"/>
  <c r="O1724" i="53"/>
  <c r="P1725" i="53"/>
  <c r="O1728" i="53"/>
  <c r="P1729" i="53"/>
  <c r="O1732" i="53"/>
  <c r="P1733" i="53"/>
  <c r="O1736" i="53"/>
  <c r="P1737" i="53"/>
  <c r="O1740" i="53"/>
  <c r="P1741" i="53"/>
  <c r="O1744" i="53"/>
  <c r="P1745" i="53"/>
  <c r="O1748" i="53"/>
  <c r="P1749" i="53"/>
  <c r="O1752" i="53"/>
  <c r="P1753" i="53"/>
  <c r="O1756" i="53"/>
  <c r="P1757" i="53"/>
  <c r="O1760" i="53"/>
  <c r="P1761" i="53"/>
  <c r="O1764" i="53"/>
  <c r="P1765" i="53"/>
  <c r="O1521" i="53"/>
  <c r="P1534" i="53"/>
  <c r="O1537" i="53"/>
  <c r="P1550" i="53"/>
  <c r="O1553" i="53"/>
  <c r="P1566" i="53"/>
  <c r="O1569" i="53"/>
  <c r="P1582" i="53"/>
  <c r="O1585" i="53"/>
  <c r="O1769" i="53"/>
  <c r="P1770" i="53"/>
  <c r="O1773" i="53"/>
  <c r="P1774" i="53"/>
  <c r="O1777" i="53"/>
  <c r="P1778" i="53"/>
  <c r="O1781" i="53"/>
  <c r="P1782" i="53"/>
  <c r="O1785" i="53"/>
  <c r="P1786" i="53"/>
  <c r="O1789" i="53"/>
  <c r="P1790" i="53"/>
  <c r="O1793" i="53"/>
  <c r="P1794" i="53"/>
  <c r="O1797" i="53"/>
  <c r="P1798" i="53"/>
  <c r="O1801" i="53"/>
  <c r="P1802" i="53"/>
  <c r="O1805" i="53"/>
  <c r="P1806" i="53"/>
  <c r="O1809" i="53"/>
  <c r="P1810" i="53"/>
  <c r="O1813" i="53"/>
  <c r="P1814" i="53"/>
  <c r="O1817" i="53"/>
  <c r="P1818" i="53"/>
  <c r="O1821" i="53"/>
  <c r="P1822" i="53"/>
  <c r="O1825" i="53"/>
  <c r="P1826" i="53"/>
  <c r="O1829" i="53"/>
  <c r="P1830" i="53"/>
  <c r="O1833" i="53"/>
  <c r="P1834" i="53"/>
  <c r="O1837" i="53"/>
  <c r="P1838" i="53"/>
  <c r="O1841" i="53"/>
  <c r="P1842" i="53"/>
  <c r="O1845" i="53"/>
  <c r="P1846" i="53"/>
  <c r="O1849" i="53"/>
  <c r="P1850" i="53"/>
  <c r="O1853" i="53"/>
  <c r="P1854" i="53"/>
  <c r="O1857" i="53"/>
  <c r="P1858" i="53"/>
  <c r="O1861" i="53"/>
  <c r="P1862" i="53"/>
  <c r="O1865" i="53"/>
  <c r="P1866" i="53"/>
  <c r="O1869" i="53"/>
  <c r="P1870" i="53"/>
  <c r="O1873" i="53"/>
  <c r="P1874" i="53"/>
  <c r="O1877" i="53"/>
  <c r="P1878" i="53"/>
  <c r="O1881" i="53"/>
  <c r="P1882" i="53"/>
  <c r="O1885" i="53"/>
  <c r="P1886" i="53"/>
  <c r="O1889" i="53"/>
  <c r="P1890" i="53"/>
  <c r="O1893" i="53"/>
  <c r="P1894" i="53"/>
  <c r="O1897" i="53"/>
  <c r="P1898" i="53"/>
  <c r="O1901" i="53"/>
  <c r="P1902" i="53"/>
  <c r="O1905" i="53"/>
  <c r="P1906" i="53"/>
  <c r="O1909" i="53"/>
  <c r="P1910" i="53"/>
  <c r="O1913" i="53"/>
  <c r="P1914" i="53"/>
  <c r="O1917" i="53"/>
  <c r="P1918" i="53"/>
  <c r="O1921" i="53"/>
  <c r="P1922" i="53"/>
  <c r="O1925" i="53"/>
  <c r="P1926" i="53"/>
  <c r="O1929" i="53"/>
  <c r="P1930" i="53"/>
  <c r="O1933" i="53"/>
  <c r="P1934" i="53"/>
  <c r="O1937" i="53"/>
  <c r="P1938" i="53"/>
  <c r="O1941" i="53"/>
  <c r="P1942" i="53"/>
  <c r="O1945" i="53"/>
  <c r="P1946" i="53"/>
  <c r="O1949" i="53"/>
  <c r="P1950" i="53"/>
  <c r="O1953" i="53"/>
  <c r="P1954" i="53"/>
  <c r="O1957" i="53"/>
  <c r="P1958" i="53"/>
  <c r="O1961" i="53"/>
  <c r="P1962" i="53"/>
  <c r="O1965" i="53"/>
  <c r="P1966" i="53"/>
  <c r="O1969" i="53"/>
  <c r="P1970" i="53"/>
  <c r="O1973" i="53"/>
  <c r="P1974" i="53"/>
  <c r="O1977" i="53"/>
  <c r="P1978" i="53"/>
  <c r="O1981" i="53"/>
  <c r="P1982" i="53"/>
  <c r="O1985" i="53"/>
  <c r="P1986" i="53"/>
  <c r="O1989" i="53"/>
  <c r="P1990" i="53"/>
  <c r="O1993" i="53"/>
  <c r="P1994" i="53"/>
  <c r="O1997" i="53"/>
  <c r="P1998" i="53"/>
  <c r="O1599" i="53"/>
  <c r="P1604" i="53"/>
  <c r="O1607" i="53"/>
  <c r="P1612" i="53"/>
  <c r="O1615" i="53"/>
  <c r="P1620" i="53"/>
  <c r="O1623" i="53"/>
  <c r="P1628" i="53"/>
  <c r="O1631" i="53"/>
  <c r="P1636" i="53"/>
  <c r="O1639" i="53"/>
  <c r="P1644" i="53"/>
  <c r="O1647" i="53"/>
  <c r="P1652" i="53"/>
  <c r="O1655" i="53"/>
  <c r="P1660" i="53"/>
  <c r="O1663" i="53"/>
  <c r="P1668" i="53"/>
  <c r="O1671" i="53"/>
  <c r="P1676" i="53"/>
  <c r="O1679" i="53"/>
  <c r="P1684" i="53"/>
  <c r="O1687" i="53"/>
  <c r="P1692" i="53"/>
  <c r="O1695" i="53"/>
  <c r="P1700" i="53"/>
  <c r="O1703" i="53"/>
  <c r="P1708" i="53"/>
  <c r="O1711" i="53"/>
  <c r="P1716" i="53"/>
  <c r="O1719" i="53"/>
  <c r="P1724" i="53"/>
  <c r="P1726" i="53"/>
  <c r="P1728" i="53"/>
  <c r="P1730" i="53"/>
  <c r="P1732" i="53"/>
  <c r="P1734" i="53"/>
  <c r="P1736" i="53"/>
  <c r="P1738" i="53"/>
  <c r="P1740" i="53"/>
  <c r="P1742" i="53"/>
  <c r="P1744" i="53"/>
  <c r="P1746" i="53"/>
  <c r="P1748" i="53"/>
  <c r="P1750" i="53"/>
  <c r="P1752" i="53"/>
  <c r="P1754" i="53"/>
  <c r="P1756" i="53"/>
  <c r="P1758" i="53"/>
  <c r="P1760" i="53"/>
  <c r="P1762" i="53"/>
  <c r="P1764" i="53"/>
  <c r="P1766" i="53"/>
  <c r="O1768" i="53"/>
  <c r="P1769" i="53"/>
  <c r="O1772" i="53"/>
  <c r="P1773" i="53"/>
  <c r="O1776" i="53"/>
  <c r="P1777" i="53"/>
  <c r="O1780" i="53"/>
  <c r="P1781" i="53"/>
  <c r="O1784" i="53"/>
  <c r="P1785" i="53"/>
  <c r="O1788" i="53"/>
  <c r="P1789" i="53"/>
  <c r="O1792" i="53"/>
  <c r="P1793" i="53"/>
  <c r="O1796" i="53"/>
  <c r="P1797" i="53"/>
  <c r="O1800" i="53"/>
  <c r="P1801" i="53"/>
  <c r="O1804" i="53"/>
  <c r="P1805" i="53"/>
  <c r="O1808" i="53"/>
  <c r="P1809" i="53"/>
  <c r="O1812" i="53"/>
  <c r="P1813" i="53"/>
  <c r="O1816" i="53"/>
  <c r="P1817" i="53"/>
  <c r="O1820" i="53"/>
  <c r="P1821" i="53"/>
  <c r="O1824" i="53"/>
  <c r="P1825" i="53"/>
  <c r="O1828" i="53"/>
  <c r="P1829" i="53"/>
  <c r="O1832" i="53"/>
  <c r="P1833" i="53"/>
  <c r="O1836" i="53"/>
  <c r="P1837" i="53"/>
  <c r="O1840" i="53"/>
  <c r="P1841" i="53"/>
  <c r="O1844" i="53"/>
  <c r="P1845" i="53"/>
  <c r="O1848" i="53"/>
  <c r="P1849" i="53"/>
  <c r="O1852" i="53"/>
  <c r="P1853" i="53"/>
  <c r="O1856" i="53"/>
  <c r="P1857" i="53"/>
  <c r="O1860" i="53"/>
  <c r="P1861" i="53"/>
  <c r="O1864" i="53"/>
  <c r="P1865" i="53"/>
  <c r="O1868" i="53"/>
  <c r="P1869" i="53"/>
  <c r="O1872" i="53"/>
  <c r="P1873" i="53"/>
  <c r="O1876" i="53"/>
  <c r="P1877" i="53"/>
  <c r="O1880" i="53"/>
  <c r="P1881" i="53"/>
  <c r="O1884" i="53"/>
  <c r="P1885" i="53"/>
  <c r="O1888" i="53"/>
  <c r="P1889" i="53"/>
  <c r="O1892" i="53"/>
  <c r="P1893" i="53"/>
  <c r="O1896" i="53"/>
  <c r="P1897" i="53"/>
  <c r="O1900" i="53"/>
  <c r="P1901" i="53"/>
  <c r="O1904" i="53"/>
  <c r="P1905" i="53"/>
  <c r="O1908" i="53"/>
  <c r="P1909" i="53"/>
  <c r="O1912" i="53"/>
  <c r="P1913" i="53"/>
  <c r="O1916" i="53"/>
  <c r="P1917" i="53"/>
  <c r="O1920" i="53"/>
  <c r="P1921" i="53"/>
  <c r="O1924" i="53"/>
  <c r="P1925" i="53"/>
  <c r="O1928" i="53"/>
  <c r="P1929" i="53"/>
  <c r="O1932" i="53"/>
  <c r="P1933" i="53"/>
  <c r="O1936" i="53"/>
  <c r="P1937" i="53"/>
  <c r="O1940" i="53"/>
  <c r="P1941" i="53"/>
  <c r="O1944" i="53"/>
  <c r="P1945" i="53"/>
  <c r="O1948" i="53"/>
  <c r="P1949" i="53"/>
  <c r="O1952" i="53"/>
  <c r="P1953" i="53"/>
  <c r="O1956" i="53"/>
  <c r="P1957" i="53"/>
  <c r="O1960" i="53"/>
  <c r="P1961" i="53"/>
  <c r="O1964" i="53"/>
  <c r="P1965" i="53"/>
  <c r="O1968" i="53"/>
  <c r="P1969" i="53"/>
  <c r="O1972" i="53"/>
  <c r="P1973" i="53"/>
  <c r="O1976" i="53"/>
  <c r="P1977" i="53"/>
  <c r="O1980" i="53"/>
  <c r="P1981" i="53"/>
  <c r="O1984" i="53"/>
  <c r="P1985" i="53"/>
  <c r="O1988" i="53"/>
  <c r="P1989" i="53"/>
  <c r="O1992" i="53"/>
  <c r="P1993" i="53"/>
  <c r="O1996" i="53"/>
  <c r="P1997" i="53"/>
  <c r="O2000" i="53"/>
  <c r="P1526" i="53"/>
  <c r="O1529" i="53"/>
  <c r="P1542" i="53"/>
  <c r="O1545" i="53"/>
  <c r="P1558" i="53"/>
  <c r="O1561" i="53"/>
  <c r="P1574" i="53"/>
  <c r="O1577" i="53"/>
  <c r="P1590" i="53"/>
  <c r="O1593" i="53"/>
  <c r="P1768" i="53"/>
  <c r="O1771" i="53"/>
  <c r="P1772" i="53"/>
  <c r="O1775" i="53"/>
  <c r="P1776" i="53"/>
  <c r="O1779" i="53"/>
  <c r="P1780" i="53"/>
  <c r="O1783" i="53"/>
  <c r="P1784" i="53"/>
  <c r="O1787" i="53"/>
  <c r="P1788" i="53"/>
  <c r="O1791" i="53"/>
  <c r="P1792" i="53"/>
  <c r="O1795" i="53"/>
  <c r="P1796" i="53"/>
  <c r="O1799" i="53"/>
  <c r="P1800" i="53"/>
  <c r="O1803" i="53"/>
  <c r="P1804" i="53"/>
  <c r="O1807" i="53"/>
  <c r="P1808" i="53"/>
  <c r="O1811" i="53"/>
  <c r="P1812" i="53"/>
  <c r="O1815" i="53"/>
  <c r="P1816" i="53"/>
  <c r="O1819" i="53"/>
  <c r="P1820" i="53"/>
  <c r="O1823" i="53"/>
  <c r="P1824" i="53"/>
  <c r="O1827" i="53"/>
  <c r="P1828" i="53"/>
  <c r="O1831" i="53"/>
  <c r="P1832" i="53"/>
  <c r="O1835" i="53"/>
  <c r="P1836" i="53"/>
  <c r="O1839" i="53"/>
  <c r="P1840" i="53"/>
  <c r="O1843" i="53"/>
  <c r="P1844" i="53"/>
  <c r="O1847" i="53"/>
  <c r="P1848" i="53"/>
  <c r="O1851" i="53"/>
  <c r="P1852" i="53"/>
  <c r="O1855" i="53"/>
  <c r="P1856" i="53"/>
  <c r="O1859" i="53"/>
  <c r="P1860" i="53"/>
  <c r="O1863" i="53"/>
  <c r="P1864" i="53"/>
  <c r="O1867" i="53"/>
  <c r="P1868" i="53"/>
  <c r="O1871" i="53"/>
  <c r="P1872" i="53"/>
  <c r="O1875" i="53"/>
  <c r="P1876" i="53"/>
  <c r="O1879" i="53"/>
  <c r="P1880" i="53"/>
  <c r="O1883" i="53"/>
  <c r="P1884" i="53"/>
  <c r="O1887" i="53"/>
  <c r="P1888" i="53"/>
  <c r="O1891" i="53"/>
  <c r="P1892" i="53"/>
  <c r="O1895" i="53"/>
  <c r="P1896" i="53"/>
  <c r="O1899" i="53"/>
  <c r="P1900" i="53"/>
  <c r="O1903" i="53"/>
  <c r="P1904" i="53"/>
  <c r="O1907" i="53"/>
  <c r="P1908" i="53"/>
  <c r="O1911" i="53"/>
  <c r="P1912" i="53"/>
  <c r="O1915" i="53"/>
  <c r="P1916" i="53"/>
  <c r="O1919" i="53"/>
  <c r="P1920" i="53"/>
  <c r="O1923" i="53"/>
  <c r="P1924" i="53"/>
  <c r="O1927" i="53"/>
  <c r="P1928" i="53"/>
  <c r="O1931" i="53"/>
  <c r="P1932" i="53"/>
  <c r="O1935" i="53"/>
  <c r="P1936" i="53"/>
  <c r="O1939" i="53"/>
  <c r="P1940" i="53"/>
  <c r="O1943" i="53"/>
  <c r="P1944" i="53"/>
  <c r="O1947" i="53"/>
  <c r="P1948" i="53"/>
  <c r="O1951" i="53"/>
  <c r="P1952" i="53"/>
  <c r="O1955" i="53"/>
  <c r="P1956" i="53"/>
  <c r="O1959" i="53"/>
  <c r="P1960" i="53"/>
  <c r="O1963" i="53"/>
  <c r="P1964" i="53"/>
  <c r="O1967" i="53"/>
  <c r="P1968" i="53"/>
  <c r="O1971" i="53"/>
  <c r="P1972" i="53"/>
  <c r="O1975" i="53"/>
  <c r="P1976" i="53"/>
  <c r="O1979" i="53"/>
  <c r="P1980" i="53"/>
  <c r="O1983" i="53"/>
  <c r="P1984" i="53"/>
  <c r="O1987" i="53"/>
  <c r="P1988" i="53"/>
  <c r="O1991" i="53"/>
  <c r="P1992" i="53"/>
  <c r="O1995" i="53"/>
  <c r="P1996" i="53"/>
  <c r="O1999" i="53"/>
  <c r="P2000" i="53"/>
  <c r="O2003" i="53"/>
  <c r="P2004" i="53"/>
  <c r="O2007" i="53"/>
  <c r="P2008" i="53"/>
  <c r="O2011" i="53"/>
  <c r="P2012" i="53"/>
  <c r="O2015" i="53"/>
  <c r="P2016" i="53"/>
  <c r="O2019" i="53"/>
  <c r="P2020" i="53"/>
  <c r="P1600" i="53"/>
  <c r="O1603" i="53"/>
  <c r="P1616" i="53"/>
  <c r="O1619" i="53"/>
  <c r="P1632" i="53"/>
  <c r="O1635" i="53"/>
  <c r="P1648" i="53"/>
  <c r="O1651" i="53"/>
  <c r="P1664" i="53"/>
  <c r="O1667" i="53"/>
  <c r="P1680" i="53"/>
  <c r="O1683" i="53"/>
  <c r="P1696" i="53"/>
  <c r="O1699" i="53"/>
  <c r="P1712" i="53"/>
  <c r="O1715" i="53"/>
  <c r="O1727" i="53"/>
  <c r="O1735" i="53"/>
  <c r="O1743" i="53"/>
  <c r="O1751" i="53"/>
  <c r="O1759" i="53"/>
  <c r="O1767" i="53"/>
  <c r="O1770" i="53"/>
  <c r="P1775" i="53"/>
  <c r="O1778" i="53"/>
  <c r="P1783" i="53"/>
  <c r="O1786" i="53"/>
  <c r="P1791" i="53"/>
  <c r="O1794" i="53"/>
  <c r="P1799" i="53"/>
  <c r="O1802" i="53"/>
  <c r="P1807" i="53"/>
  <c r="O1810" i="53"/>
  <c r="P1815" i="53"/>
  <c r="O1818" i="53"/>
  <c r="P1823" i="53"/>
  <c r="O1826" i="53"/>
  <c r="P1831" i="53"/>
  <c r="O1834" i="53"/>
  <c r="P1839" i="53"/>
  <c r="O1842" i="53"/>
  <c r="P1847" i="53"/>
  <c r="O1850" i="53"/>
  <c r="P1855" i="53"/>
  <c r="O1858" i="53"/>
  <c r="P1863" i="53"/>
  <c r="O1866" i="53"/>
  <c r="P1871" i="53"/>
  <c r="O1874" i="53"/>
  <c r="P1879" i="53"/>
  <c r="O1882" i="53"/>
  <c r="P1887" i="53"/>
  <c r="O1890" i="53"/>
  <c r="P1895" i="53"/>
  <c r="O1898" i="53"/>
  <c r="P1903" i="53"/>
  <c r="O1906" i="53"/>
  <c r="P1911" i="53"/>
  <c r="O1914" i="53"/>
  <c r="P1919" i="53"/>
  <c r="O1922" i="53"/>
  <c r="P1927" i="53"/>
  <c r="O1930" i="53"/>
  <c r="P1935" i="53"/>
  <c r="O1938" i="53"/>
  <c r="P1943" i="53"/>
  <c r="O1946" i="53"/>
  <c r="P1951" i="53"/>
  <c r="O1954" i="53"/>
  <c r="P1959" i="53"/>
  <c r="O1962" i="53"/>
  <c r="P1967" i="53"/>
  <c r="O1970" i="53"/>
  <c r="P1975" i="53"/>
  <c r="O1978" i="53"/>
  <c r="P1983" i="53"/>
  <c r="O1986" i="53"/>
  <c r="P1991" i="53"/>
  <c r="O1994" i="53"/>
  <c r="P1999" i="53"/>
  <c r="P2001" i="53"/>
  <c r="O2006" i="53"/>
  <c r="P2009" i="53"/>
  <c r="O2014" i="53"/>
  <c r="P2017" i="53"/>
  <c r="O2022" i="53"/>
  <c r="P2023" i="53"/>
  <c r="O2026" i="53"/>
  <c r="P2027" i="53"/>
  <c r="O2030" i="53"/>
  <c r="P2031" i="53"/>
  <c r="O2034" i="53"/>
  <c r="P2035" i="53"/>
  <c r="O2038" i="53"/>
  <c r="P2039" i="53"/>
  <c r="O2042" i="53"/>
  <c r="P2043" i="53"/>
  <c r="O2046" i="53"/>
  <c r="P2047" i="53"/>
  <c r="O2050" i="53"/>
  <c r="P2051" i="53"/>
  <c r="O2054" i="53"/>
  <c r="P2055" i="53"/>
  <c r="O2058" i="53"/>
  <c r="P2059" i="53"/>
  <c r="O2062" i="53"/>
  <c r="P2063" i="53"/>
  <c r="O2066" i="53"/>
  <c r="P2067" i="53"/>
  <c r="O2070" i="53"/>
  <c r="P2071" i="53"/>
  <c r="O2074" i="53"/>
  <c r="P2075" i="53"/>
  <c r="O2078" i="53"/>
  <c r="P2079" i="53"/>
  <c r="O2082" i="53"/>
  <c r="P2083" i="53"/>
  <c r="O2086" i="53"/>
  <c r="P2087" i="53"/>
  <c r="O2090" i="53"/>
  <c r="P2091" i="53"/>
  <c r="O2094" i="53"/>
  <c r="P2095" i="53"/>
  <c r="O2098" i="53"/>
  <c r="P2099" i="53"/>
  <c r="O2102" i="53"/>
  <c r="P2103" i="53"/>
  <c r="O2106" i="53"/>
  <c r="P2107" i="53"/>
  <c r="O2110" i="53"/>
  <c r="P2111" i="53"/>
  <c r="O2114" i="53"/>
  <c r="P2115" i="53"/>
  <c r="O2118" i="53"/>
  <c r="P2119" i="53"/>
  <c r="O2122" i="53"/>
  <c r="P2123" i="53"/>
  <c r="O2126" i="53"/>
  <c r="P2127" i="53"/>
  <c r="O2130" i="53"/>
  <c r="P2131" i="53"/>
  <c r="O2134" i="53"/>
  <c r="P2135" i="53"/>
  <c r="O2138" i="53"/>
  <c r="P2139" i="53"/>
  <c r="O2142" i="53"/>
  <c r="P2143" i="53"/>
  <c r="O2146" i="53"/>
  <c r="P2147" i="53"/>
  <c r="O2150" i="53"/>
  <c r="P2151" i="53"/>
  <c r="O2154" i="53"/>
  <c r="P2155" i="53"/>
  <c r="O2158" i="53"/>
  <c r="P2159" i="53"/>
  <c r="O2162" i="53"/>
  <c r="P2163" i="53"/>
  <c r="O2166" i="53"/>
  <c r="P2167" i="53"/>
  <c r="O2170" i="53"/>
  <c r="P2171" i="53"/>
  <c r="O2174" i="53"/>
  <c r="P2175" i="53"/>
  <c r="O2178" i="53"/>
  <c r="P2179" i="53"/>
  <c r="O1725" i="53"/>
  <c r="O1733" i="53"/>
  <c r="O1741" i="53"/>
  <c r="O1749" i="53"/>
  <c r="O1757" i="53"/>
  <c r="O1765" i="53"/>
  <c r="P2003" i="53"/>
  <c r="O2005" i="53"/>
  <c r="P2006" i="53"/>
  <c r="O2008" i="53"/>
  <c r="P2011" i="53"/>
  <c r="O2013" i="53"/>
  <c r="P2014" i="53"/>
  <c r="O2016" i="53"/>
  <c r="P2019" i="53"/>
  <c r="O2021" i="53"/>
  <c r="P2022" i="53"/>
  <c r="O2025" i="53"/>
  <c r="P2026" i="53"/>
  <c r="O2029" i="53"/>
  <c r="P2030" i="53"/>
  <c r="O2033" i="53"/>
  <c r="P2034" i="53"/>
  <c r="O2037" i="53"/>
  <c r="P2038" i="53"/>
  <c r="O2041" i="53"/>
  <c r="P2042" i="53"/>
  <c r="O2045" i="53"/>
  <c r="P2046" i="53"/>
  <c r="O2049" i="53"/>
  <c r="P2050" i="53"/>
  <c r="O2053" i="53"/>
  <c r="P2054" i="53"/>
  <c r="O2057" i="53"/>
  <c r="P2058" i="53"/>
  <c r="O2061" i="53"/>
  <c r="P2062" i="53"/>
  <c r="O2065" i="53"/>
  <c r="P2066" i="53"/>
  <c r="O2069" i="53"/>
  <c r="P2070" i="53"/>
  <c r="O2073" i="53"/>
  <c r="P2074" i="53"/>
  <c r="O2077" i="53"/>
  <c r="P2078" i="53"/>
  <c r="O2081" i="53"/>
  <c r="P2082" i="53"/>
  <c r="O2085" i="53"/>
  <c r="P2086" i="53"/>
  <c r="O2089" i="53"/>
  <c r="P2090" i="53"/>
  <c r="O2093" i="53"/>
  <c r="P2094" i="53"/>
  <c r="O2097" i="53"/>
  <c r="P2098" i="53"/>
  <c r="O2101" i="53"/>
  <c r="P2102" i="53"/>
  <c r="O2105" i="53"/>
  <c r="P2106" i="53"/>
  <c r="O2109" i="53"/>
  <c r="P2110" i="53"/>
  <c r="O2113" i="53"/>
  <c r="P2114" i="53"/>
  <c r="O2117" i="53"/>
  <c r="P2118" i="53"/>
  <c r="O2121" i="53"/>
  <c r="P2122" i="53"/>
  <c r="O2125" i="53"/>
  <c r="P2126" i="53"/>
  <c r="O2129" i="53"/>
  <c r="P2130" i="53"/>
  <c r="O2133" i="53"/>
  <c r="P2134" i="53"/>
  <c r="O2137" i="53"/>
  <c r="P2138" i="53"/>
  <c r="O2141" i="53"/>
  <c r="P2142" i="53"/>
  <c r="O2145" i="53"/>
  <c r="P2146" i="53"/>
  <c r="O2149" i="53"/>
  <c r="P2150" i="53"/>
  <c r="O2153" i="53"/>
  <c r="P2154" i="53"/>
  <c r="O2157" i="53"/>
  <c r="P2158" i="53"/>
  <c r="O2161" i="53"/>
  <c r="P2162" i="53"/>
  <c r="O2165" i="53"/>
  <c r="P2166" i="53"/>
  <c r="O2169" i="53"/>
  <c r="P2170" i="53"/>
  <c r="O2173" i="53"/>
  <c r="P2174" i="53"/>
  <c r="O2177" i="53"/>
  <c r="P2178" i="53"/>
  <c r="O2181" i="53"/>
  <c r="P2182" i="53"/>
  <c r="O2185" i="53"/>
  <c r="P2186" i="53"/>
  <c r="O2189" i="53"/>
  <c r="P2190" i="53"/>
  <c r="O2193" i="53"/>
  <c r="P2194" i="53"/>
  <c r="O2197" i="53"/>
  <c r="P2198" i="53"/>
  <c r="O2201" i="53"/>
  <c r="P2202" i="53"/>
  <c r="O2205" i="53"/>
  <c r="P2206" i="53"/>
  <c r="O2209" i="53"/>
  <c r="P2210" i="53"/>
  <c r="O2213" i="53"/>
  <c r="P2214" i="53"/>
  <c r="O2217" i="53"/>
  <c r="P2218" i="53"/>
  <c r="O2221" i="53"/>
  <c r="P2222" i="53"/>
  <c r="O2225" i="53"/>
  <c r="P2226" i="53"/>
  <c r="O2229" i="53"/>
  <c r="P2230" i="53"/>
  <c r="O2233" i="53"/>
  <c r="P2234" i="53"/>
  <c r="O2237" i="53"/>
  <c r="P2238" i="53"/>
  <c r="O2241" i="53"/>
  <c r="P2242" i="53"/>
  <c r="O2245" i="53"/>
  <c r="P2246" i="53"/>
  <c r="O2249" i="53"/>
  <c r="P2250" i="53"/>
  <c r="O2253" i="53"/>
  <c r="P2254" i="53"/>
  <c r="O2257" i="53"/>
  <c r="P2258" i="53"/>
  <c r="O2261" i="53"/>
  <c r="P1608" i="53"/>
  <c r="O1611" i="53"/>
  <c r="P1624" i="53"/>
  <c r="O1627" i="53"/>
  <c r="P1640" i="53"/>
  <c r="O1643" i="53"/>
  <c r="P1656" i="53"/>
  <c r="O1659" i="53"/>
  <c r="P1672" i="53"/>
  <c r="O1675" i="53"/>
  <c r="P1688" i="53"/>
  <c r="O1691" i="53"/>
  <c r="P1704" i="53"/>
  <c r="O1707" i="53"/>
  <c r="P1720" i="53"/>
  <c r="O1723" i="53"/>
  <c r="O1731" i="53"/>
  <c r="O1739" i="53"/>
  <c r="O1747" i="53"/>
  <c r="O1755" i="53"/>
  <c r="O1763" i="53"/>
  <c r="P1771" i="53"/>
  <c r="O1774" i="53"/>
  <c r="P1779" i="53"/>
  <c r="O1782" i="53"/>
  <c r="P1787" i="53"/>
  <c r="O1790" i="53"/>
  <c r="P1795" i="53"/>
  <c r="O1798" i="53"/>
  <c r="P1803" i="53"/>
  <c r="O1806" i="53"/>
  <c r="P1811" i="53"/>
  <c r="O1814" i="53"/>
  <c r="P1819" i="53"/>
  <c r="O1822" i="53"/>
  <c r="P1827" i="53"/>
  <c r="O1830" i="53"/>
  <c r="P1835" i="53"/>
  <c r="O1838" i="53"/>
  <c r="P1843" i="53"/>
  <c r="O1846" i="53"/>
  <c r="P1851" i="53"/>
  <c r="O1854" i="53"/>
  <c r="P1859" i="53"/>
  <c r="O1862" i="53"/>
  <c r="P1867" i="53"/>
  <c r="O1870" i="53"/>
  <c r="P1875" i="53"/>
  <c r="O1878" i="53"/>
  <c r="P1883" i="53"/>
  <c r="O1886" i="53"/>
  <c r="P1891" i="53"/>
  <c r="O1894" i="53"/>
  <c r="P1899" i="53"/>
  <c r="O1902" i="53"/>
  <c r="P1907" i="53"/>
  <c r="O1910" i="53"/>
  <c r="P1915" i="53"/>
  <c r="O1918" i="53"/>
  <c r="P1923" i="53"/>
  <c r="O1926" i="53"/>
  <c r="P1931" i="53"/>
  <c r="O1934" i="53"/>
  <c r="P1939" i="53"/>
  <c r="O1942" i="53"/>
  <c r="P1947" i="53"/>
  <c r="O1950" i="53"/>
  <c r="P1955" i="53"/>
  <c r="O1958" i="53"/>
  <c r="P1963" i="53"/>
  <c r="O1966" i="53"/>
  <c r="P1971" i="53"/>
  <c r="O1974" i="53"/>
  <c r="P1979" i="53"/>
  <c r="O1982" i="53"/>
  <c r="P1987" i="53"/>
  <c r="O1990" i="53"/>
  <c r="P1995" i="53"/>
  <c r="O1998" i="53"/>
  <c r="O2002" i="53"/>
  <c r="P2005" i="53"/>
  <c r="O2010" i="53"/>
  <c r="P2013" i="53"/>
  <c r="O2018" i="53"/>
  <c r="P2021" i="53"/>
  <c r="O2024" i="53"/>
  <c r="P2025" i="53"/>
  <c r="O2028" i="53"/>
  <c r="P2029" i="53"/>
  <c r="O2032" i="53"/>
  <c r="P2033" i="53"/>
  <c r="O2036" i="53"/>
  <c r="P2037" i="53"/>
  <c r="O2040" i="53"/>
  <c r="P2041" i="53"/>
  <c r="O2044" i="53"/>
  <c r="P2045" i="53"/>
  <c r="O2048" i="53"/>
  <c r="P2049" i="53"/>
  <c r="O2052" i="53"/>
  <c r="P2053" i="53"/>
  <c r="O2056" i="53"/>
  <c r="P2057" i="53"/>
  <c r="O2060" i="53"/>
  <c r="P2061" i="53"/>
  <c r="O2064" i="53"/>
  <c r="P2065" i="53"/>
  <c r="O2068" i="53"/>
  <c r="P2069" i="53"/>
  <c r="O2072" i="53"/>
  <c r="P2073" i="53"/>
  <c r="O2076" i="53"/>
  <c r="P2077" i="53"/>
  <c r="O2080" i="53"/>
  <c r="P2081" i="53"/>
  <c r="O2084" i="53"/>
  <c r="P2085" i="53"/>
  <c r="O2088" i="53"/>
  <c r="P2089" i="53"/>
  <c r="O2092" i="53"/>
  <c r="P2093" i="53"/>
  <c r="O2096" i="53"/>
  <c r="P2097" i="53"/>
  <c r="O2100" i="53"/>
  <c r="P2101" i="53"/>
  <c r="O2104" i="53"/>
  <c r="P2105" i="53"/>
  <c r="O2108" i="53"/>
  <c r="P2109" i="53"/>
  <c r="O2112" i="53"/>
  <c r="P2113" i="53"/>
  <c r="O2116" i="53"/>
  <c r="P2117" i="53"/>
  <c r="O2120" i="53"/>
  <c r="P2121" i="53"/>
  <c r="O2124" i="53"/>
  <c r="P2125" i="53"/>
  <c r="O2128" i="53"/>
  <c r="P2129" i="53"/>
  <c r="O2132" i="53"/>
  <c r="P2133" i="53"/>
  <c r="O2136" i="53"/>
  <c r="P2137" i="53"/>
  <c r="O2140" i="53"/>
  <c r="P2141" i="53"/>
  <c r="O2144" i="53"/>
  <c r="P2145" i="53"/>
  <c r="O2148" i="53"/>
  <c r="P2149" i="53"/>
  <c r="O2152" i="53"/>
  <c r="P2153" i="53"/>
  <c r="O2156" i="53"/>
  <c r="P2157" i="53"/>
  <c r="O2160" i="53"/>
  <c r="P2161" i="53"/>
  <c r="O2164" i="53"/>
  <c r="P2165" i="53"/>
  <c r="O2168" i="53"/>
  <c r="P2169" i="53"/>
  <c r="O2172" i="53"/>
  <c r="P2173" i="53"/>
  <c r="O2176" i="53"/>
  <c r="P2177" i="53"/>
  <c r="O2180" i="53"/>
  <c r="P2181" i="53"/>
  <c r="O2184" i="53"/>
  <c r="P2185" i="53"/>
  <c r="O2188" i="53"/>
  <c r="P2189" i="53"/>
  <c r="O2192" i="53"/>
  <c r="O1753" i="53"/>
  <c r="P2002" i="53"/>
  <c r="P2010" i="53"/>
  <c r="P2018" i="53"/>
  <c r="O2183" i="53"/>
  <c r="O2187" i="53"/>
  <c r="O2191" i="53"/>
  <c r="O2196" i="53"/>
  <c r="P2199" i="53"/>
  <c r="O2204" i="53"/>
  <c r="P2207" i="53"/>
  <c r="O2212" i="53"/>
  <c r="P2215" i="53"/>
  <c r="O2220" i="53"/>
  <c r="P2223" i="53"/>
  <c r="O2228" i="53"/>
  <c r="P2231" i="53"/>
  <c r="O2236" i="53"/>
  <c r="P2239" i="53"/>
  <c r="O2244" i="53"/>
  <c r="P2247" i="53"/>
  <c r="O2252" i="53"/>
  <c r="P2255" i="53"/>
  <c r="O2260" i="53"/>
  <c r="O2263" i="53"/>
  <c r="P2264" i="53"/>
  <c r="O2267" i="53"/>
  <c r="P2268" i="53"/>
  <c r="O2271" i="53"/>
  <c r="P2272" i="53"/>
  <c r="O2275" i="53"/>
  <c r="P2276" i="53"/>
  <c r="O2279" i="53"/>
  <c r="P2280" i="53"/>
  <c r="O2283" i="53"/>
  <c r="P2284" i="53"/>
  <c r="O2287" i="53"/>
  <c r="P2288" i="53"/>
  <c r="O2291" i="53"/>
  <c r="P2292" i="53"/>
  <c r="O2295" i="53"/>
  <c r="P2296" i="53"/>
  <c r="O2299" i="53"/>
  <c r="P2300" i="53"/>
  <c r="O2303" i="53"/>
  <c r="P2304" i="53"/>
  <c r="O2307" i="53"/>
  <c r="P2308" i="53"/>
  <c r="O2311" i="53"/>
  <c r="P2312" i="53"/>
  <c r="O2315" i="53"/>
  <c r="P2316" i="53"/>
  <c r="O2319" i="53"/>
  <c r="P2320" i="53"/>
  <c r="O2323" i="53"/>
  <c r="P2324" i="53"/>
  <c r="O2327" i="53"/>
  <c r="P2328" i="53"/>
  <c r="O2331" i="53"/>
  <c r="P2332" i="53"/>
  <c r="O2335" i="53"/>
  <c r="P2336" i="53"/>
  <c r="O2339" i="53"/>
  <c r="P2340" i="53"/>
  <c r="O2343" i="53"/>
  <c r="P2344" i="53"/>
  <c r="O2347" i="53"/>
  <c r="P2348" i="53"/>
  <c r="O2351" i="53"/>
  <c r="P2352" i="53"/>
  <c r="O2355" i="53"/>
  <c r="P2356" i="53"/>
  <c r="O2359" i="53"/>
  <c r="P2360" i="53"/>
  <c r="O2363" i="53"/>
  <c r="P2364" i="53"/>
  <c r="O2367" i="53"/>
  <c r="P2368" i="53"/>
  <c r="O2371" i="53"/>
  <c r="P2372" i="53"/>
  <c r="O2375" i="53"/>
  <c r="P2376" i="53"/>
  <c r="O2379" i="53"/>
  <c r="P2380" i="53"/>
  <c r="O2383" i="53"/>
  <c r="P2384" i="53"/>
  <c r="O2387" i="53"/>
  <c r="P2388" i="53"/>
  <c r="O2391" i="53"/>
  <c r="P2392" i="53"/>
  <c r="O2395" i="53"/>
  <c r="P2396" i="53"/>
  <c r="O2399" i="53"/>
  <c r="P2400" i="53"/>
  <c r="O2403" i="53"/>
  <c r="P2404" i="53"/>
  <c r="O2407" i="53"/>
  <c r="P2408" i="53"/>
  <c r="O2411" i="53"/>
  <c r="P2412" i="53"/>
  <c r="O2415" i="53"/>
  <c r="P2416" i="53"/>
  <c r="O2419" i="53"/>
  <c r="P2420" i="53"/>
  <c r="O2423" i="53"/>
  <c r="P2424" i="53"/>
  <c r="O2427" i="53"/>
  <c r="P2428" i="53"/>
  <c r="O2431" i="53"/>
  <c r="P2432" i="53"/>
  <c r="O2435" i="53"/>
  <c r="P2436" i="53"/>
  <c r="O2439" i="53"/>
  <c r="P2440" i="53"/>
  <c r="O2443" i="53"/>
  <c r="P2444" i="53"/>
  <c r="O2447" i="53"/>
  <c r="P2448" i="53"/>
  <c r="O2451" i="53"/>
  <c r="P2452" i="53"/>
  <c r="O2455" i="53"/>
  <c r="P2456" i="53"/>
  <c r="O2459" i="53"/>
  <c r="P2460" i="53"/>
  <c r="O2463" i="53"/>
  <c r="P2464" i="53"/>
  <c r="O2467" i="53"/>
  <c r="P2468" i="53"/>
  <c r="O2471" i="53"/>
  <c r="P2472" i="53"/>
  <c r="O2475" i="53"/>
  <c r="P2476" i="53"/>
  <c r="O2479" i="53"/>
  <c r="P2480" i="53"/>
  <c r="O2483" i="53"/>
  <c r="P2484" i="53"/>
  <c r="O2487" i="53"/>
  <c r="P2488" i="53"/>
  <c r="O2491" i="53"/>
  <c r="P2492" i="53"/>
  <c r="O2495" i="53"/>
  <c r="P2496" i="53"/>
  <c r="O2499" i="53"/>
  <c r="P2500" i="53"/>
  <c r="O2503" i="53"/>
  <c r="P2504" i="53"/>
  <c r="O2507" i="53"/>
  <c r="P2508" i="53"/>
  <c r="O2511" i="53"/>
  <c r="P2512" i="53"/>
  <c r="O2515" i="53"/>
  <c r="P2516" i="53"/>
  <c r="O2519" i="53"/>
  <c r="P2520" i="53"/>
  <c r="O2523" i="53"/>
  <c r="P2524" i="53"/>
  <c r="O2527" i="53"/>
  <c r="P2528" i="53"/>
  <c r="O2531" i="53"/>
  <c r="P2532" i="53"/>
  <c r="O2535" i="53"/>
  <c r="P2536" i="53"/>
  <c r="O2539" i="53"/>
  <c r="P2540" i="53"/>
  <c r="O2543" i="53"/>
  <c r="P2544" i="53"/>
  <c r="O2547" i="53"/>
  <c r="P2548" i="53"/>
  <c r="O2551" i="53"/>
  <c r="P2552" i="53"/>
  <c r="O1729" i="53"/>
  <c r="O1761" i="53"/>
  <c r="P2024" i="53"/>
  <c r="O2027" i="53"/>
  <c r="P2032" i="53"/>
  <c r="O2035" i="53"/>
  <c r="P2040" i="53"/>
  <c r="O2043" i="53"/>
  <c r="P2048" i="53"/>
  <c r="O2051" i="53"/>
  <c r="P2056" i="53"/>
  <c r="O2059" i="53"/>
  <c r="P2064" i="53"/>
  <c r="O2067" i="53"/>
  <c r="P2072" i="53"/>
  <c r="O2075" i="53"/>
  <c r="P2080" i="53"/>
  <c r="O2083" i="53"/>
  <c r="P2088" i="53"/>
  <c r="O2091" i="53"/>
  <c r="P2096" i="53"/>
  <c r="O2099" i="53"/>
  <c r="P2104" i="53"/>
  <c r="O2107" i="53"/>
  <c r="P2112" i="53"/>
  <c r="O2115" i="53"/>
  <c r="P2120" i="53"/>
  <c r="O2123" i="53"/>
  <c r="P2128" i="53"/>
  <c r="O2131" i="53"/>
  <c r="P2136" i="53"/>
  <c r="O2139" i="53"/>
  <c r="P2144" i="53"/>
  <c r="O2147" i="53"/>
  <c r="P2152" i="53"/>
  <c r="O2155" i="53"/>
  <c r="P2160" i="53"/>
  <c r="O2163" i="53"/>
  <c r="P2168" i="53"/>
  <c r="O2171" i="53"/>
  <c r="P2176" i="53"/>
  <c r="O2179" i="53"/>
  <c r="P2183" i="53"/>
  <c r="P2187" i="53"/>
  <c r="P2191" i="53"/>
  <c r="P2193" i="53"/>
  <c r="O2195" i="53"/>
  <c r="P2196" i="53"/>
  <c r="O2198" i="53"/>
  <c r="P2201" i="53"/>
  <c r="O2203" i="53"/>
  <c r="P2204" i="53"/>
  <c r="O2206" i="53"/>
  <c r="P2209" i="53"/>
  <c r="O2211" i="53"/>
  <c r="P2212" i="53"/>
  <c r="O2214" i="53"/>
  <c r="P2217" i="53"/>
  <c r="O2219" i="53"/>
  <c r="P2220" i="53"/>
  <c r="O2222" i="53"/>
  <c r="P2225" i="53"/>
  <c r="O2227" i="53"/>
  <c r="P2228" i="53"/>
  <c r="O2230" i="53"/>
  <c r="P2233" i="53"/>
  <c r="O2235" i="53"/>
  <c r="P2236" i="53"/>
  <c r="O2238" i="53"/>
  <c r="P2241" i="53"/>
  <c r="O2243" i="53"/>
  <c r="P2244" i="53"/>
  <c r="O2246" i="53"/>
  <c r="P2249" i="53"/>
  <c r="O2251" i="53"/>
  <c r="P2252" i="53"/>
  <c r="O2254" i="53"/>
  <c r="P2257" i="53"/>
  <c r="O2259" i="53"/>
  <c r="P2260" i="53"/>
  <c r="O2262" i="53"/>
  <c r="P2263" i="53"/>
  <c r="O2266" i="53"/>
  <c r="P2267" i="53"/>
  <c r="O2270" i="53"/>
  <c r="P2271" i="53"/>
  <c r="O2274" i="53"/>
  <c r="P2275" i="53"/>
  <c r="O2278" i="53"/>
  <c r="P2279" i="53"/>
  <c r="O2282" i="53"/>
  <c r="P2283" i="53"/>
  <c r="O2286" i="53"/>
  <c r="P2287" i="53"/>
  <c r="O2290" i="53"/>
  <c r="P2291" i="53"/>
  <c r="O2294" i="53"/>
  <c r="P2295" i="53"/>
  <c r="O2298" i="53"/>
  <c r="P2299" i="53"/>
  <c r="O2302" i="53"/>
  <c r="P2303" i="53"/>
  <c r="O2306" i="53"/>
  <c r="P2307" i="53"/>
  <c r="O2310" i="53"/>
  <c r="P2311" i="53"/>
  <c r="O2314" i="53"/>
  <c r="P2315" i="53"/>
  <c r="O2318" i="53"/>
  <c r="P2319" i="53"/>
  <c r="O2322" i="53"/>
  <c r="P2323" i="53"/>
  <c r="O2326" i="53"/>
  <c r="P2327" i="53"/>
  <c r="O2330" i="53"/>
  <c r="P2331" i="53"/>
  <c r="O2334" i="53"/>
  <c r="P2335" i="53"/>
  <c r="O2338" i="53"/>
  <c r="P2339" i="53"/>
  <c r="O2342" i="53"/>
  <c r="P2343" i="53"/>
  <c r="O2346" i="53"/>
  <c r="P2347" i="53"/>
  <c r="O2350" i="53"/>
  <c r="P2351" i="53"/>
  <c r="O2354" i="53"/>
  <c r="P2355" i="53"/>
  <c r="O2358" i="53"/>
  <c r="P2359" i="53"/>
  <c r="O2362" i="53"/>
  <c r="P2363" i="53"/>
  <c r="O2366" i="53"/>
  <c r="P2367" i="53"/>
  <c r="O2370" i="53"/>
  <c r="P2371" i="53"/>
  <c r="O2374" i="53"/>
  <c r="P2375" i="53"/>
  <c r="O2378" i="53"/>
  <c r="P2379" i="53"/>
  <c r="O2382" i="53"/>
  <c r="P2383" i="53"/>
  <c r="O2386" i="53"/>
  <c r="P2387" i="53"/>
  <c r="O2390" i="53"/>
  <c r="P2391" i="53"/>
  <c r="O2394" i="53"/>
  <c r="P2395" i="53"/>
  <c r="O2398" i="53"/>
  <c r="P2399" i="53"/>
  <c r="O2402" i="53"/>
  <c r="P2403" i="53"/>
  <c r="O2406" i="53"/>
  <c r="P2407" i="53"/>
  <c r="O2410" i="53"/>
  <c r="P2411" i="53"/>
  <c r="O2414" i="53"/>
  <c r="P2415" i="53"/>
  <c r="O2418" i="53"/>
  <c r="P2419" i="53"/>
  <c r="O2422" i="53"/>
  <c r="P2423" i="53"/>
  <c r="O2426" i="53"/>
  <c r="P2427" i="53"/>
  <c r="O2430" i="53"/>
  <c r="P2431" i="53"/>
  <c r="O2434" i="53"/>
  <c r="P2435" i="53"/>
  <c r="O2438" i="53"/>
  <c r="P2439" i="53"/>
  <c r="O2442" i="53"/>
  <c r="P2443" i="53"/>
  <c r="O2446" i="53"/>
  <c r="P2447" i="53"/>
  <c r="O2450" i="53"/>
  <c r="P2451" i="53"/>
  <c r="O2454" i="53"/>
  <c r="P2455" i="53"/>
  <c r="O2458" i="53"/>
  <c r="P2459" i="53"/>
  <c r="O2462" i="53"/>
  <c r="P2463" i="53"/>
  <c r="O2466" i="53"/>
  <c r="P2467" i="53"/>
  <c r="O2470" i="53"/>
  <c r="P2471" i="53"/>
  <c r="O2474" i="53"/>
  <c r="P2475" i="53"/>
  <c r="O2478" i="53"/>
  <c r="P2479" i="53"/>
  <c r="O2482" i="53"/>
  <c r="P2483" i="53"/>
  <c r="O2486" i="53"/>
  <c r="P2487" i="53"/>
  <c r="O2490" i="53"/>
  <c r="P2491" i="53"/>
  <c r="O2494" i="53"/>
  <c r="P2495" i="53"/>
  <c r="O2498" i="53"/>
  <c r="P2499" i="53"/>
  <c r="O2502" i="53"/>
  <c r="P2503" i="53"/>
  <c r="O2506" i="53"/>
  <c r="P2507" i="53"/>
  <c r="O2510" i="53"/>
  <c r="P2511" i="53"/>
  <c r="O2514" i="53"/>
  <c r="P2515" i="53"/>
  <c r="O2518" i="53"/>
  <c r="P2519" i="53"/>
  <c r="O2522" i="53"/>
  <c r="P2523" i="53"/>
  <c r="O2526" i="53"/>
  <c r="P2527" i="53"/>
  <c r="O2530" i="53"/>
  <c r="P2531" i="53"/>
  <c r="O2534" i="53"/>
  <c r="P2535" i="53"/>
  <c r="O2538" i="53"/>
  <c r="P2539" i="53"/>
  <c r="O2542" i="53"/>
  <c r="P2543" i="53"/>
  <c r="O2546" i="53"/>
  <c r="P2547" i="53"/>
  <c r="O2550" i="53"/>
  <c r="P2551" i="53"/>
  <c r="O2554" i="53"/>
  <c r="P2555" i="53"/>
  <c r="O2558" i="53"/>
  <c r="P2559" i="53"/>
  <c r="O2562" i="53"/>
  <c r="P2563" i="53"/>
  <c r="O2566" i="53"/>
  <c r="P2567" i="53"/>
  <c r="O2570" i="53"/>
  <c r="P2571" i="53"/>
  <c r="O2574" i="53"/>
  <c r="P2575" i="53"/>
  <c r="O2578" i="53"/>
  <c r="P2579" i="53"/>
  <c r="O2582" i="53"/>
  <c r="P2583" i="53"/>
  <c r="O2586" i="53"/>
  <c r="P2587" i="53"/>
  <c r="O2590" i="53"/>
  <c r="P2591" i="53"/>
  <c r="O2594" i="53"/>
  <c r="P2595" i="53"/>
  <c r="O2598" i="53"/>
  <c r="P2599" i="53"/>
  <c r="O2602" i="53"/>
  <c r="P2603" i="53"/>
  <c r="O2606" i="53"/>
  <c r="P2607" i="53"/>
  <c r="O2610" i="53"/>
  <c r="P2611" i="53"/>
  <c r="O2614" i="53"/>
  <c r="P2615" i="53"/>
  <c r="O2618" i="53"/>
  <c r="P2619" i="53"/>
  <c r="O2622" i="53"/>
  <c r="P2623" i="53"/>
  <c r="O2626" i="53"/>
  <c r="P2627" i="53"/>
  <c r="O2630" i="53"/>
  <c r="O1737" i="53"/>
  <c r="O2001" i="53"/>
  <c r="O2009" i="53"/>
  <c r="O2017" i="53"/>
  <c r="O2182" i="53"/>
  <c r="O2186" i="53"/>
  <c r="O2190" i="53"/>
  <c r="P2195" i="53"/>
  <c r="O2200" i="53"/>
  <c r="P2203" i="53"/>
  <c r="O2208" i="53"/>
  <c r="P2211" i="53"/>
  <c r="O2216" i="53"/>
  <c r="P2219" i="53"/>
  <c r="O2224" i="53"/>
  <c r="P2227" i="53"/>
  <c r="O2232" i="53"/>
  <c r="P2235" i="53"/>
  <c r="O2240" i="53"/>
  <c r="P2243" i="53"/>
  <c r="O2248" i="53"/>
  <c r="P2251" i="53"/>
  <c r="O2256" i="53"/>
  <c r="P2259" i="53"/>
  <c r="P2262" i="53"/>
  <c r="O2265" i="53"/>
  <c r="P2266" i="53"/>
  <c r="O2269" i="53"/>
  <c r="P2270" i="53"/>
  <c r="O2273" i="53"/>
  <c r="P2274" i="53"/>
  <c r="O2277" i="53"/>
  <c r="P2278" i="53"/>
  <c r="O2281" i="53"/>
  <c r="P2282" i="53"/>
  <c r="O2285" i="53"/>
  <c r="P2286" i="53"/>
  <c r="O2289" i="53"/>
  <c r="P2290" i="53"/>
  <c r="O2293" i="53"/>
  <c r="P2294" i="53"/>
  <c r="O2297" i="53"/>
  <c r="P2298" i="53"/>
  <c r="O2301" i="53"/>
  <c r="P2302" i="53"/>
  <c r="O2305" i="53"/>
  <c r="P2306" i="53"/>
  <c r="O2309" i="53"/>
  <c r="P2310" i="53"/>
  <c r="O2313" i="53"/>
  <c r="P2314" i="53"/>
  <c r="O2317" i="53"/>
  <c r="P2318" i="53"/>
  <c r="O2321" i="53"/>
  <c r="P2322" i="53"/>
  <c r="O2325" i="53"/>
  <c r="P2326" i="53"/>
  <c r="O2329" i="53"/>
  <c r="P2330" i="53"/>
  <c r="O2333" i="53"/>
  <c r="P2334" i="53"/>
  <c r="O2337" i="53"/>
  <c r="P2338" i="53"/>
  <c r="O2341" i="53"/>
  <c r="P2342" i="53"/>
  <c r="O2345" i="53"/>
  <c r="P2346" i="53"/>
  <c r="O2349" i="53"/>
  <c r="P2350" i="53"/>
  <c r="O2353" i="53"/>
  <c r="P2354" i="53"/>
  <c r="O2357" i="53"/>
  <c r="P2358" i="53"/>
  <c r="O2361" i="53"/>
  <c r="P2362" i="53"/>
  <c r="O2365" i="53"/>
  <c r="P2366" i="53"/>
  <c r="O2369" i="53"/>
  <c r="P2370" i="53"/>
  <c r="O2373" i="53"/>
  <c r="P2374" i="53"/>
  <c r="O2377" i="53"/>
  <c r="P2378" i="53"/>
  <c r="O2381" i="53"/>
  <c r="P2382" i="53"/>
  <c r="O2385" i="53"/>
  <c r="P2386" i="53"/>
  <c r="O2389" i="53"/>
  <c r="P2390" i="53"/>
  <c r="O2393" i="53"/>
  <c r="P2394" i="53"/>
  <c r="O2397" i="53"/>
  <c r="P2398" i="53"/>
  <c r="O2401" i="53"/>
  <c r="P2402" i="53"/>
  <c r="O2405" i="53"/>
  <c r="P2406" i="53"/>
  <c r="O2409" i="53"/>
  <c r="P2410" i="53"/>
  <c r="O2413" i="53"/>
  <c r="P2414" i="53"/>
  <c r="O2417" i="53"/>
  <c r="P2418" i="53"/>
  <c r="O2421" i="53"/>
  <c r="P2422" i="53"/>
  <c r="O2425" i="53"/>
  <c r="P2426" i="53"/>
  <c r="O2429" i="53"/>
  <c r="P2430" i="53"/>
  <c r="O2433" i="53"/>
  <c r="P2434" i="53"/>
  <c r="O2437" i="53"/>
  <c r="P2438" i="53"/>
  <c r="O2441" i="53"/>
  <c r="P2442" i="53"/>
  <c r="O2445" i="53"/>
  <c r="P2446" i="53"/>
  <c r="O2449" i="53"/>
  <c r="P2450" i="53"/>
  <c r="O2453" i="53"/>
  <c r="P2454" i="53"/>
  <c r="O2457" i="53"/>
  <c r="P2458" i="53"/>
  <c r="O2461" i="53"/>
  <c r="P2462" i="53"/>
  <c r="O2465" i="53"/>
  <c r="P2466" i="53"/>
  <c r="O2469" i="53"/>
  <c r="P2470" i="53"/>
  <c r="O2473" i="53"/>
  <c r="P2474" i="53"/>
  <c r="O2477" i="53"/>
  <c r="P2478" i="53"/>
  <c r="O2481" i="53"/>
  <c r="P2482" i="53"/>
  <c r="O2485" i="53"/>
  <c r="P2486" i="53"/>
  <c r="O2489" i="53"/>
  <c r="P2490" i="53"/>
  <c r="O2493" i="53"/>
  <c r="P2494" i="53"/>
  <c r="O2497" i="53"/>
  <c r="P2498" i="53"/>
  <c r="O2501" i="53"/>
  <c r="P2502" i="53"/>
  <c r="O2505" i="53"/>
  <c r="P2506" i="53"/>
  <c r="O2509" i="53"/>
  <c r="P2510" i="53"/>
  <c r="O2513" i="53"/>
  <c r="P2514" i="53"/>
  <c r="O2517" i="53"/>
  <c r="P2518" i="53"/>
  <c r="O2521" i="53"/>
  <c r="P2522" i="53"/>
  <c r="O2525" i="53"/>
  <c r="P2526" i="53"/>
  <c r="O2529" i="53"/>
  <c r="P2530" i="53"/>
  <c r="O2533" i="53"/>
  <c r="P2534" i="53"/>
  <c r="O2537" i="53"/>
  <c r="P2538" i="53"/>
  <c r="O2541" i="53"/>
  <c r="P2542" i="53"/>
  <c r="O2545" i="53"/>
  <c r="P2546" i="53"/>
  <c r="O2549" i="53"/>
  <c r="P2550" i="53"/>
  <c r="O2553" i="53"/>
  <c r="P2554" i="53"/>
  <c r="O2557" i="53"/>
  <c r="P2558" i="53"/>
  <c r="O2561" i="53"/>
  <c r="P2562" i="53"/>
  <c r="O2565" i="53"/>
  <c r="P2566" i="53"/>
  <c r="O2569" i="53"/>
  <c r="P2570" i="53"/>
  <c r="O2573" i="53"/>
  <c r="P2574" i="53"/>
  <c r="O2577" i="53"/>
  <c r="P2578" i="53"/>
  <c r="O2581" i="53"/>
  <c r="P2582" i="53"/>
  <c r="O2585" i="53"/>
  <c r="P2586" i="53"/>
  <c r="O2589" i="53"/>
  <c r="P2590" i="53"/>
  <c r="O2593" i="53"/>
  <c r="P2594" i="53"/>
  <c r="O2597" i="53"/>
  <c r="P2598" i="53"/>
  <c r="O2601" i="53"/>
  <c r="P2602" i="53"/>
  <c r="O2605" i="53"/>
  <c r="P2606" i="53"/>
  <c r="O2609" i="53"/>
  <c r="P2610" i="53"/>
  <c r="O2613" i="53"/>
  <c r="P2614" i="53"/>
  <c r="O2617" i="53"/>
  <c r="P2618" i="53"/>
  <c r="O2621" i="53"/>
  <c r="P2622" i="53"/>
  <c r="O2625" i="53"/>
  <c r="P2626" i="53"/>
  <c r="O2629" i="53"/>
  <c r="P2630" i="53"/>
  <c r="P2192" i="53"/>
  <c r="P2200" i="53"/>
  <c r="P2208" i="53"/>
  <c r="P2216" i="53"/>
  <c r="P2224" i="53"/>
  <c r="P2232" i="53"/>
  <c r="P2240" i="53"/>
  <c r="P2248" i="53"/>
  <c r="P2256" i="53"/>
  <c r="O2555" i="53"/>
  <c r="O2559" i="53"/>
  <c r="O2563" i="53"/>
  <c r="O2567" i="53"/>
  <c r="O2571" i="53"/>
  <c r="O2575" i="53"/>
  <c r="O2579" i="53"/>
  <c r="O2583" i="53"/>
  <c r="O2587" i="53"/>
  <c r="O2591" i="53"/>
  <c r="O2595" i="53"/>
  <c r="O2599" i="53"/>
  <c r="O2603" i="53"/>
  <c r="O2607" i="53"/>
  <c r="O2611" i="53"/>
  <c r="O2615" i="53"/>
  <c r="O2619" i="53"/>
  <c r="O2623" i="53"/>
  <c r="O2627" i="53"/>
  <c r="O2631" i="53"/>
  <c r="P2632" i="53"/>
  <c r="O2635" i="53"/>
  <c r="P2636" i="53"/>
  <c r="O2639" i="53"/>
  <c r="P2640" i="53"/>
  <c r="O2643" i="53"/>
  <c r="P2644" i="53"/>
  <c r="O2647" i="53"/>
  <c r="P2648" i="53"/>
  <c r="O2651" i="53"/>
  <c r="P2652" i="53"/>
  <c r="O2655" i="53"/>
  <c r="P2656" i="53"/>
  <c r="O2659" i="53"/>
  <c r="P2660" i="53"/>
  <c r="O2663" i="53"/>
  <c r="P2664" i="53"/>
  <c r="O2667" i="53"/>
  <c r="P2668" i="53"/>
  <c r="O2671" i="53"/>
  <c r="P2672" i="53"/>
  <c r="O2675" i="53"/>
  <c r="P2676" i="53"/>
  <c r="O2679" i="53"/>
  <c r="P2680" i="53"/>
  <c r="O2683" i="53"/>
  <c r="P2684" i="53"/>
  <c r="O2687" i="53"/>
  <c r="P2688" i="53"/>
  <c r="O2691" i="53"/>
  <c r="P2692" i="53"/>
  <c r="O2695" i="53"/>
  <c r="P2696" i="53"/>
  <c r="O2699" i="53"/>
  <c r="P2700" i="53"/>
  <c r="O2703" i="53"/>
  <c r="P2704" i="53"/>
  <c r="O2707" i="53"/>
  <c r="P2708" i="53"/>
  <c r="O2711" i="53"/>
  <c r="P2712" i="53"/>
  <c r="O2715" i="53"/>
  <c r="P2716" i="53"/>
  <c r="O2719" i="53"/>
  <c r="P2720" i="53"/>
  <c r="O2723" i="53"/>
  <c r="P2724" i="53"/>
  <c r="O2727" i="53"/>
  <c r="P2728" i="53"/>
  <c r="O2731" i="53"/>
  <c r="P2732" i="53"/>
  <c r="O2735" i="53"/>
  <c r="P2736" i="53"/>
  <c r="O2739" i="53"/>
  <c r="P2740" i="53"/>
  <c r="O2743" i="53"/>
  <c r="P2744" i="53"/>
  <c r="O2747" i="53"/>
  <c r="P2748" i="53"/>
  <c r="O2751" i="53"/>
  <c r="P2752" i="53"/>
  <c r="O2755" i="53"/>
  <c r="P2756" i="53"/>
  <c r="O2759" i="53"/>
  <c r="P2760" i="53"/>
  <c r="O2763" i="53"/>
  <c r="P2764" i="53"/>
  <c r="O2767" i="53"/>
  <c r="P2768" i="53"/>
  <c r="O2771" i="53"/>
  <c r="P2772" i="53"/>
  <c r="O2775" i="53"/>
  <c r="P2776" i="53"/>
  <c r="O2779" i="53"/>
  <c r="P2780" i="53"/>
  <c r="O2783" i="53"/>
  <c r="P2784" i="53"/>
  <c r="O2787" i="53"/>
  <c r="P2788" i="53"/>
  <c r="O2791" i="53"/>
  <c r="P2792" i="53"/>
  <c r="O2795" i="53"/>
  <c r="P2796" i="53"/>
  <c r="O2799" i="53"/>
  <c r="P2800" i="53"/>
  <c r="O2803" i="53"/>
  <c r="P2804" i="53"/>
  <c r="O2807" i="53"/>
  <c r="P2808" i="53"/>
  <c r="O2811" i="53"/>
  <c r="P2812" i="53"/>
  <c r="O2815" i="53"/>
  <c r="P2816" i="53"/>
  <c r="O2819" i="53"/>
  <c r="P2820" i="53"/>
  <c r="O4222" i="53"/>
  <c r="P4223" i="53"/>
  <c r="O4226" i="53"/>
  <c r="P4227" i="53"/>
  <c r="O4230" i="53"/>
  <c r="P4231" i="53"/>
  <c r="O4234" i="53"/>
  <c r="P4235" i="53"/>
  <c r="O4238" i="53"/>
  <c r="P4239" i="53"/>
  <c r="O4242" i="53"/>
  <c r="P4243" i="53"/>
  <c r="O4246" i="53"/>
  <c r="P4247" i="53"/>
  <c r="O4250" i="53"/>
  <c r="P4251" i="53"/>
  <c r="O4254" i="53"/>
  <c r="P4255" i="53"/>
  <c r="O4258" i="53"/>
  <c r="P4259" i="53"/>
  <c r="O4262" i="53"/>
  <c r="P4263" i="53"/>
  <c r="O4266" i="53"/>
  <c r="P4267" i="53"/>
  <c r="O4270" i="53"/>
  <c r="P4271" i="53"/>
  <c r="O4274" i="53"/>
  <c r="P4275" i="53"/>
  <c r="O4278" i="53"/>
  <c r="P4279" i="53"/>
  <c r="O4282" i="53"/>
  <c r="P4283" i="53"/>
  <c r="O4286" i="53"/>
  <c r="P4287" i="53"/>
  <c r="O4290" i="53"/>
  <c r="P4291" i="53"/>
  <c r="O4294" i="53"/>
  <c r="P4295" i="53"/>
  <c r="O4298" i="53"/>
  <c r="P4299" i="53"/>
  <c r="O4302" i="53"/>
  <c r="P4303" i="53"/>
  <c r="O4306" i="53"/>
  <c r="P4307" i="53"/>
  <c r="O4310" i="53"/>
  <c r="P4311" i="53"/>
  <c r="O4314" i="53"/>
  <c r="P4315" i="53"/>
  <c r="O4318" i="53"/>
  <c r="P4319" i="53"/>
  <c r="O4322" i="53"/>
  <c r="P4323" i="53"/>
  <c r="O4326" i="53"/>
  <c r="P4327" i="53"/>
  <c r="O4330" i="53"/>
  <c r="P4331" i="53"/>
  <c r="O4334" i="53"/>
  <c r="P4335" i="53"/>
  <c r="O4338" i="53"/>
  <c r="P4339" i="53"/>
  <c r="O4342" i="53"/>
  <c r="P4343" i="53"/>
  <c r="O4346" i="53"/>
  <c r="P4347" i="53"/>
  <c r="O4350" i="53"/>
  <c r="P4351" i="53"/>
  <c r="O4354" i="53"/>
  <c r="P4355" i="53"/>
  <c r="O4358" i="53"/>
  <c r="P4359" i="53"/>
  <c r="O4362" i="53"/>
  <c r="P4363" i="53"/>
  <c r="O4366" i="53"/>
  <c r="P4367" i="53"/>
  <c r="O4370" i="53"/>
  <c r="P4371" i="53"/>
  <c r="O4374" i="53"/>
  <c r="P4375" i="53"/>
  <c r="O4378" i="53"/>
  <c r="P4379" i="53"/>
  <c r="O1745" i="53"/>
  <c r="O2004" i="53"/>
  <c r="P2007" i="53"/>
  <c r="O2020" i="53"/>
  <c r="O2023" i="53"/>
  <c r="P2036" i="53"/>
  <c r="O2039" i="53"/>
  <c r="P2052" i="53"/>
  <c r="O2055" i="53"/>
  <c r="P2068" i="53"/>
  <c r="O2071" i="53"/>
  <c r="P2084" i="53"/>
  <c r="O2087" i="53"/>
  <c r="P2100" i="53"/>
  <c r="O2103" i="53"/>
  <c r="P2116" i="53"/>
  <c r="O2119" i="53"/>
  <c r="P2132" i="53"/>
  <c r="O2135" i="53"/>
  <c r="P2148" i="53"/>
  <c r="O2151" i="53"/>
  <c r="P2164" i="53"/>
  <c r="O2167" i="53"/>
  <c r="P2180" i="53"/>
  <c r="P2265" i="53"/>
  <c r="O2268" i="53"/>
  <c r="P2273" i="53"/>
  <c r="O2276" i="53"/>
  <c r="P2281" i="53"/>
  <c r="O2284" i="53"/>
  <c r="P2289" i="53"/>
  <c r="O2292" i="53"/>
  <c r="P2297" i="53"/>
  <c r="O2300" i="53"/>
  <c r="P2305" i="53"/>
  <c r="O2308" i="53"/>
  <c r="P2313" i="53"/>
  <c r="O2316" i="53"/>
  <c r="P2321" i="53"/>
  <c r="O2324" i="53"/>
  <c r="P2329" i="53"/>
  <c r="O2332" i="53"/>
  <c r="P2337" i="53"/>
  <c r="O2340" i="53"/>
  <c r="P2345" i="53"/>
  <c r="O2348" i="53"/>
  <c r="P2353" i="53"/>
  <c r="O2356" i="53"/>
  <c r="P2361" i="53"/>
  <c r="O2364" i="53"/>
  <c r="P2369" i="53"/>
  <c r="O2372" i="53"/>
  <c r="P2377" i="53"/>
  <c r="O2380" i="53"/>
  <c r="P2385" i="53"/>
  <c r="O2388" i="53"/>
  <c r="P2393" i="53"/>
  <c r="O2396" i="53"/>
  <c r="P2401" i="53"/>
  <c r="O2404" i="53"/>
  <c r="P2409" i="53"/>
  <c r="O2412" i="53"/>
  <c r="P2417" i="53"/>
  <c r="O2420" i="53"/>
  <c r="P2425" i="53"/>
  <c r="O2428" i="53"/>
  <c r="P2433" i="53"/>
  <c r="O2436" i="53"/>
  <c r="P2441" i="53"/>
  <c r="O2444" i="53"/>
  <c r="P2449" i="53"/>
  <c r="O2452" i="53"/>
  <c r="P2457" i="53"/>
  <c r="O2460" i="53"/>
  <c r="P2465" i="53"/>
  <c r="O2468" i="53"/>
  <c r="P2473" i="53"/>
  <c r="O2476" i="53"/>
  <c r="P2481" i="53"/>
  <c r="O2484" i="53"/>
  <c r="P2489" i="53"/>
  <c r="O2492" i="53"/>
  <c r="P2497" i="53"/>
  <c r="O2500" i="53"/>
  <c r="P2505" i="53"/>
  <c r="O2508" i="53"/>
  <c r="P2513" i="53"/>
  <c r="O2516" i="53"/>
  <c r="P2521" i="53"/>
  <c r="O2524" i="53"/>
  <c r="P2529" i="53"/>
  <c r="O2532" i="53"/>
  <c r="P2537" i="53"/>
  <c r="O2540" i="53"/>
  <c r="P2545" i="53"/>
  <c r="O2548" i="53"/>
  <c r="P2553" i="53"/>
  <c r="P2557" i="53"/>
  <c r="P2561" i="53"/>
  <c r="P2565" i="53"/>
  <c r="P2569" i="53"/>
  <c r="P2573" i="53"/>
  <c r="P2577" i="53"/>
  <c r="P2581" i="53"/>
  <c r="P2585" i="53"/>
  <c r="P2589" i="53"/>
  <c r="P2593" i="53"/>
  <c r="P2597" i="53"/>
  <c r="P2601" i="53"/>
  <c r="P2605" i="53"/>
  <c r="P2609" i="53"/>
  <c r="P2613" i="53"/>
  <c r="P2617" i="53"/>
  <c r="P2621" i="53"/>
  <c r="P2625" i="53"/>
  <c r="P2629" i="53"/>
  <c r="P2631" i="53"/>
  <c r="O2634" i="53"/>
  <c r="P2635" i="53"/>
  <c r="O2638" i="53"/>
  <c r="P2639" i="53"/>
  <c r="O2642" i="53"/>
  <c r="P2643" i="53"/>
  <c r="O2646" i="53"/>
  <c r="P2647" i="53"/>
  <c r="O2650" i="53"/>
  <c r="P2651" i="53"/>
  <c r="O2654" i="53"/>
  <c r="P2655" i="53"/>
  <c r="O2658" i="53"/>
  <c r="P2659" i="53"/>
  <c r="O2662" i="53"/>
  <c r="P2663" i="53"/>
  <c r="O2666" i="53"/>
  <c r="P2667" i="53"/>
  <c r="O2670" i="53"/>
  <c r="P2671" i="53"/>
  <c r="O2674" i="53"/>
  <c r="P2675" i="53"/>
  <c r="O2678" i="53"/>
  <c r="P2679" i="53"/>
  <c r="O2682" i="53"/>
  <c r="P2683" i="53"/>
  <c r="O2686" i="53"/>
  <c r="P2687" i="53"/>
  <c r="O2690" i="53"/>
  <c r="P2691" i="53"/>
  <c r="O2694" i="53"/>
  <c r="P2695" i="53"/>
  <c r="O2698" i="53"/>
  <c r="P2699" i="53"/>
  <c r="O2702" i="53"/>
  <c r="P2703" i="53"/>
  <c r="O2706" i="53"/>
  <c r="P2707" i="53"/>
  <c r="O2710" i="53"/>
  <c r="P2711" i="53"/>
  <c r="O2714" i="53"/>
  <c r="P2715" i="53"/>
  <c r="O2718" i="53"/>
  <c r="P2719" i="53"/>
  <c r="O2722" i="53"/>
  <c r="P2723" i="53"/>
  <c r="O2726" i="53"/>
  <c r="P2727" i="53"/>
  <c r="O2730" i="53"/>
  <c r="P2731" i="53"/>
  <c r="O2734" i="53"/>
  <c r="P2735" i="53"/>
  <c r="O2738" i="53"/>
  <c r="P2739" i="53"/>
  <c r="O2742" i="53"/>
  <c r="P2743" i="53"/>
  <c r="O2746" i="53"/>
  <c r="P2747" i="53"/>
  <c r="O2750" i="53"/>
  <c r="P2751" i="53"/>
  <c r="O2754" i="53"/>
  <c r="P2755" i="53"/>
  <c r="O2758" i="53"/>
  <c r="P2759" i="53"/>
  <c r="O2762" i="53"/>
  <c r="P2763" i="53"/>
  <c r="O2766" i="53"/>
  <c r="P2767" i="53"/>
  <c r="O2770" i="53"/>
  <c r="P2771" i="53"/>
  <c r="O2774" i="53"/>
  <c r="P2775" i="53"/>
  <c r="O2778" i="53"/>
  <c r="P2779" i="53"/>
  <c r="O2782" i="53"/>
  <c r="P2783" i="53"/>
  <c r="O2786" i="53"/>
  <c r="P2787" i="53"/>
  <c r="O2790" i="53"/>
  <c r="P2791" i="53"/>
  <c r="O2794" i="53"/>
  <c r="P2795" i="53"/>
  <c r="O2798" i="53"/>
  <c r="P2799" i="53"/>
  <c r="O2802" i="53"/>
  <c r="P2803" i="53"/>
  <c r="O2806" i="53"/>
  <c r="P2807" i="53"/>
  <c r="O2810" i="53"/>
  <c r="P2811" i="53"/>
  <c r="O2814" i="53"/>
  <c r="P2815" i="53"/>
  <c r="O2818" i="53"/>
  <c r="P2819" i="53"/>
  <c r="O4221" i="53"/>
  <c r="P4222" i="53"/>
  <c r="O4225" i="53"/>
  <c r="P4226" i="53"/>
  <c r="O4229" i="53"/>
  <c r="P4230" i="53"/>
  <c r="O4233" i="53"/>
  <c r="P4234" i="53"/>
  <c r="O4237" i="53"/>
  <c r="P4238" i="53"/>
  <c r="O4241" i="53"/>
  <c r="P4242" i="53"/>
  <c r="O4245" i="53"/>
  <c r="P4246" i="53"/>
  <c r="O4249" i="53"/>
  <c r="P4250" i="53"/>
  <c r="O4253" i="53"/>
  <c r="P4254" i="53"/>
  <c r="O4257" i="53"/>
  <c r="P4258" i="53"/>
  <c r="O4261" i="53"/>
  <c r="P4262" i="53"/>
  <c r="O4265" i="53"/>
  <c r="P4266" i="53"/>
  <c r="O4269" i="53"/>
  <c r="P4270" i="53"/>
  <c r="O4273" i="53"/>
  <c r="P4274" i="53"/>
  <c r="O4277" i="53"/>
  <c r="P4278" i="53"/>
  <c r="O4281" i="53"/>
  <c r="P4282" i="53"/>
  <c r="O4285" i="53"/>
  <c r="P4286" i="53"/>
  <c r="O4289" i="53"/>
  <c r="P4290" i="53"/>
  <c r="O4293" i="53"/>
  <c r="P4294" i="53"/>
  <c r="O4297" i="53"/>
  <c r="P4298" i="53"/>
  <c r="O4301" i="53"/>
  <c r="P4302" i="53"/>
  <c r="O4305" i="53"/>
  <c r="P4306" i="53"/>
  <c r="O4309" i="53"/>
  <c r="P4310" i="53"/>
  <c r="O4313" i="53"/>
  <c r="P4314" i="53"/>
  <c r="O4317" i="53"/>
  <c r="P4318" i="53"/>
  <c r="O4321" i="53"/>
  <c r="P4322" i="53"/>
  <c r="O4325" i="53"/>
  <c r="P4326" i="53"/>
  <c r="O4329" i="53"/>
  <c r="P4330" i="53"/>
  <c r="O4333" i="53"/>
  <c r="P4334" i="53"/>
  <c r="O4337" i="53"/>
  <c r="P4338" i="53"/>
  <c r="O4341" i="53"/>
  <c r="P4342" i="53"/>
  <c r="O4345" i="53"/>
  <c r="P4346" i="53"/>
  <c r="O4349" i="53"/>
  <c r="P4350" i="53"/>
  <c r="O4353" i="53"/>
  <c r="P4354" i="53"/>
  <c r="O4357" i="53"/>
  <c r="P4358" i="53"/>
  <c r="O4361" i="53"/>
  <c r="P4362" i="53"/>
  <c r="O4365" i="53"/>
  <c r="P4366" i="53"/>
  <c r="O4369" i="53"/>
  <c r="P4370" i="53"/>
  <c r="O4373" i="53"/>
  <c r="P4374" i="53"/>
  <c r="O4377" i="53"/>
  <c r="P4378" i="53"/>
  <c r="O4381" i="53"/>
  <c r="P4382" i="53"/>
  <c r="O4385" i="53"/>
  <c r="P4386" i="53"/>
  <c r="O4389" i="53"/>
  <c r="P4390" i="53"/>
  <c r="O4393" i="53"/>
  <c r="P4394" i="53"/>
  <c r="O4397" i="53"/>
  <c r="P4398" i="53"/>
  <c r="O4401" i="53"/>
  <c r="P4402" i="53"/>
  <c r="O4405" i="53"/>
  <c r="P4406" i="53"/>
  <c r="O4409" i="53"/>
  <c r="P4410" i="53"/>
  <c r="O4413" i="53"/>
  <c r="P4414" i="53"/>
  <c r="O4417" i="53"/>
  <c r="P4418" i="53"/>
  <c r="O4421" i="53"/>
  <c r="P4422" i="53"/>
  <c r="O4425" i="53"/>
  <c r="P4426" i="53"/>
  <c r="O4429" i="53"/>
  <c r="P4430" i="53"/>
  <c r="O4433" i="53"/>
  <c r="P4434" i="53"/>
  <c r="O4437" i="53"/>
  <c r="P4438" i="53"/>
  <c r="O4441" i="53"/>
  <c r="P4442" i="53"/>
  <c r="O4445" i="53"/>
  <c r="P4446" i="53"/>
  <c r="O4449" i="53"/>
  <c r="P4450" i="53"/>
  <c r="O4453" i="53"/>
  <c r="P4454" i="53"/>
  <c r="O4457" i="53"/>
  <c r="P4458" i="53"/>
  <c r="O4461" i="53"/>
  <c r="P4462" i="53"/>
  <c r="O4465" i="53"/>
  <c r="P4466" i="53"/>
  <c r="O4469" i="53"/>
  <c r="P4470" i="53"/>
  <c r="O4473" i="53"/>
  <c r="P4474" i="53"/>
  <c r="O4477" i="53"/>
  <c r="P4478" i="53"/>
  <c r="P2184" i="53"/>
  <c r="O2199" i="53"/>
  <c r="O2207" i="53"/>
  <c r="O2215" i="53"/>
  <c r="O2223" i="53"/>
  <c r="O2231" i="53"/>
  <c r="O2239" i="53"/>
  <c r="O2247" i="53"/>
  <c r="O2255" i="53"/>
  <c r="O2556" i="53"/>
  <c r="O2560" i="53"/>
  <c r="O2564" i="53"/>
  <c r="O2568" i="53"/>
  <c r="O2572" i="53"/>
  <c r="O2576" i="53"/>
  <c r="O2580" i="53"/>
  <c r="O2584" i="53"/>
  <c r="O2588" i="53"/>
  <c r="O2592" i="53"/>
  <c r="O2596" i="53"/>
  <c r="O2600" i="53"/>
  <c r="O2604" i="53"/>
  <c r="O2608" i="53"/>
  <c r="O2612" i="53"/>
  <c r="O2616" i="53"/>
  <c r="O2620" i="53"/>
  <c r="O2624" i="53"/>
  <c r="O2628" i="53"/>
  <c r="O2633" i="53"/>
  <c r="P2634" i="53"/>
  <c r="O2637" i="53"/>
  <c r="P2638" i="53"/>
  <c r="O2641" i="53"/>
  <c r="P2642" i="53"/>
  <c r="O2645" i="53"/>
  <c r="P2646" i="53"/>
  <c r="O2649" i="53"/>
  <c r="P2650" i="53"/>
  <c r="O2653" i="53"/>
  <c r="P2654" i="53"/>
  <c r="O2657" i="53"/>
  <c r="P2658" i="53"/>
  <c r="O2661" i="53"/>
  <c r="P2662" i="53"/>
  <c r="O2665" i="53"/>
  <c r="P2666" i="53"/>
  <c r="O2669" i="53"/>
  <c r="P2670" i="53"/>
  <c r="O2673" i="53"/>
  <c r="P2674" i="53"/>
  <c r="O2677" i="53"/>
  <c r="P2678" i="53"/>
  <c r="O2681" i="53"/>
  <c r="P2682" i="53"/>
  <c r="O2685" i="53"/>
  <c r="P2686" i="53"/>
  <c r="O2689" i="53"/>
  <c r="P2690" i="53"/>
  <c r="O2693" i="53"/>
  <c r="P2694" i="53"/>
  <c r="O2697" i="53"/>
  <c r="P2698" i="53"/>
  <c r="O2701" i="53"/>
  <c r="P2702" i="53"/>
  <c r="O2705" i="53"/>
  <c r="P2706" i="53"/>
  <c r="O2709" i="53"/>
  <c r="P2710" i="53"/>
  <c r="O2713" i="53"/>
  <c r="P2714" i="53"/>
  <c r="O2717" i="53"/>
  <c r="P2718" i="53"/>
  <c r="O2721" i="53"/>
  <c r="P2722" i="53"/>
  <c r="O2725" i="53"/>
  <c r="P2726" i="53"/>
  <c r="O2729" i="53"/>
  <c r="P2730" i="53"/>
  <c r="O2733" i="53"/>
  <c r="P2734" i="53"/>
  <c r="O2737" i="53"/>
  <c r="P2738" i="53"/>
  <c r="O2741" i="53"/>
  <c r="P2742" i="53"/>
  <c r="O2745" i="53"/>
  <c r="P2746" i="53"/>
  <c r="O2749" i="53"/>
  <c r="P2750" i="53"/>
  <c r="O2753" i="53"/>
  <c r="P2754" i="53"/>
  <c r="O2757" i="53"/>
  <c r="P2758" i="53"/>
  <c r="O2761" i="53"/>
  <c r="P2762" i="53"/>
  <c r="O2765" i="53"/>
  <c r="P2766" i="53"/>
  <c r="O2769" i="53"/>
  <c r="P2770" i="53"/>
  <c r="O2773" i="53"/>
  <c r="P2774" i="53"/>
  <c r="O2777" i="53"/>
  <c r="P2778" i="53"/>
  <c r="O2781" i="53"/>
  <c r="P2782" i="53"/>
  <c r="O2785" i="53"/>
  <c r="P2786" i="53"/>
  <c r="O2789" i="53"/>
  <c r="P2790" i="53"/>
  <c r="O2793" i="53"/>
  <c r="P2794" i="53"/>
  <c r="O2797" i="53"/>
  <c r="P2798" i="53"/>
  <c r="O2801" i="53"/>
  <c r="P2802" i="53"/>
  <c r="O2805" i="53"/>
  <c r="P2806" i="53"/>
  <c r="O2809" i="53"/>
  <c r="P2810" i="53"/>
  <c r="O2012" i="53"/>
  <c r="P2015" i="53"/>
  <c r="P2044" i="53"/>
  <c r="O2047" i="53"/>
  <c r="P2076" i="53"/>
  <c r="O2079" i="53"/>
  <c r="P2108" i="53"/>
  <c r="O2111" i="53"/>
  <c r="P2140" i="53"/>
  <c r="O2143" i="53"/>
  <c r="P2172" i="53"/>
  <c r="O2175" i="53"/>
  <c r="P2564" i="53"/>
  <c r="P2580" i="53"/>
  <c r="P2596" i="53"/>
  <c r="P2612" i="53"/>
  <c r="P2628" i="53"/>
  <c r="P2814" i="53"/>
  <c r="P2818" i="53"/>
  <c r="P4221" i="53"/>
  <c r="P4225" i="53"/>
  <c r="P4229" i="53"/>
  <c r="P4233" i="53"/>
  <c r="P4237" i="53"/>
  <c r="P4241" i="53"/>
  <c r="P4245" i="53"/>
  <c r="P4249" i="53"/>
  <c r="P4253" i="53"/>
  <c r="P4257" i="53"/>
  <c r="P4261" i="53"/>
  <c r="P4265" i="53"/>
  <c r="P4269" i="53"/>
  <c r="P4273" i="53"/>
  <c r="P4277" i="53"/>
  <c r="P4281" i="53"/>
  <c r="P4285" i="53"/>
  <c r="P4289" i="53"/>
  <c r="P4293" i="53"/>
  <c r="P4297" i="53"/>
  <c r="P4301" i="53"/>
  <c r="P4305" i="53"/>
  <c r="P4309" i="53"/>
  <c r="P4313" i="53"/>
  <c r="P4317" i="53"/>
  <c r="P4321" i="53"/>
  <c r="P4325" i="53"/>
  <c r="P4329" i="53"/>
  <c r="P4333" i="53"/>
  <c r="P4337" i="53"/>
  <c r="P4341" i="53"/>
  <c r="P4345" i="53"/>
  <c r="P4349" i="53"/>
  <c r="P4353" i="53"/>
  <c r="P4357" i="53"/>
  <c r="P4361" i="53"/>
  <c r="P4365" i="53"/>
  <c r="P4369" i="53"/>
  <c r="P4373" i="53"/>
  <c r="P4377" i="53"/>
  <c r="P4381" i="53"/>
  <c r="O4383" i="53"/>
  <c r="P4384" i="53"/>
  <c r="O4386" i="53"/>
  <c r="P4389" i="53"/>
  <c r="O4391" i="53"/>
  <c r="P4392" i="53"/>
  <c r="O4394" i="53"/>
  <c r="P4397" i="53"/>
  <c r="O4399" i="53"/>
  <c r="P4400" i="53"/>
  <c r="O4402" i="53"/>
  <c r="P4405" i="53"/>
  <c r="O4407" i="53"/>
  <c r="P4408" i="53"/>
  <c r="O4410" i="53"/>
  <c r="P4413" i="53"/>
  <c r="O4415" i="53"/>
  <c r="P4416" i="53"/>
  <c r="O4418" i="53"/>
  <c r="P4421" i="53"/>
  <c r="O4423" i="53"/>
  <c r="P4424" i="53"/>
  <c r="O4426" i="53"/>
  <c r="P4429" i="53"/>
  <c r="O4431" i="53"/>
  <c r="P4432" i="53"/>
  <c r="O4434" i="53"/>
  <c r="P4437" i="53"/>
  <c r="O4439" i="53"/>
  <c r="P4440" i="53"/>
  <c r="O4442" i="53"/>
  <c r="P4445" i="53"/>
  <c r="O4447" i="53"/>
  <c r="P4448" i="53"/>
  <c r="O4450" i="53"/>
  <c r="P4453" i="53"/>
  <c r="O4455" i="53"/>
  <c r="P4456" i="53"/>
  <c r="O4458" i="53"/>
  <c r="P4461" i="53"/>
  <c r="O4463" i="53"/>
  <c r="P4464" i="53"/>
  <c r="O4466" i="53"/>
  <c r="P4469" i="53"/>
  <c r="O4471" i="53"/>
  <c r="P4472" i="53"/>
  <c r="O4474" i="53"/>
  <c r="P4477" i="53"/>
  <c r="O4479" i="53"/>
  <c r="P4480" i="53"/>
  <c r="O4483" i="53"/>
  <c r="P4484" i="53"/>
  <c r="O4487" i="53"/>
  <c r="P4488" i="53"/>
  <c r="O4491" i="53"/>
  <c r="P4492" i="53"/>
  <c r="O4495" i="53"/>
  <c r="P4496" i="53"/>
  <c r="O4499" i="53"/>
  <c r="P4500" i="53"/>
  <c r="O4503" i="53"/>
  <c r="P4504" i="53"/>
  <c r="O4507" i="53"/>
  <c r="P4508" i="53"/>
  <c r="O4511" i="53"/>
  <c r="P4512" i="53"/>
  <c r="O4515" i="53"/>
  <c r="P4516" i="53"/>
  <c r="O4519" i="53"/>
  <c r="P4520" i="53"/>
  <c r="O4523" i="53"/>
  <c r="P4524" i="53"/>
  <c r="O4527" i="53"/>
  <c r="P4528" i="53"/>
  <c r="O4531" i="53"/>
  <c r="P4532" i="53"/>
  <c r="O4535" i="53"/>
  <c r="P4536" i="53"/>
  <c r="O4539" i="53"/>
  <c r="P4540" i="53"/>
  <c r="O4543" i="53"/>
  <c r="P4544" i="53"/>
  <c r="O4547" i="53"/>
  <c r="P4548" i="53"/>
  <c r="O4551" i="53"/>
  <c r="P4552" i="53"/>
  <c r="O4555" i="53"/>
  <c r="P4556" i="53"/>
  <c r="O4559" i="53"/>
  <c r="P4560" i="53"/>
  <c r="O4563" i="53"/>
  <c r="P4564" i="53"/>
  <c r="O4567" i="53"/>
  <c r="P4568" i="53"/>
  <c r="O4571" i="53"/>
  <c r="P4572" i="53"/>
  <c r="O4575" i="53"/>
  <c r="P4576" i="53"/>
  <c r="O4579" i="53"/>
  <c r="P4580" i="53"/>
  <c r="O4583" i="53"/>
  <c r="P4584" i="53"/>
  <c r="O4587" i="53"/>
  <c r="P4588" i="53"/>
  <c r="O4591" i="53"/>
  <c r="P4592" i="53"/>
  <c r="O4595" i="53"/>
  <c r="P4596" i="53"/>
  <c r="O4599" i="53"/>
  <c r="P4600" i="53"/>
  <c r="O4603" i="53"/>
  <c r="P4604" i="53"/>
  <c r="O4607" i="53"/>
  <c r="P4608" i="53"/>
  <c r="O4611" i="53"/>
  <c r="P4612" i="53"/>
  <c r="O4615" i="53"/>
  <c r="P4616" i="53"/>
  <c r="O4619" i="53"/>
  <c r="P4620" i="53"/>
  <c r="O4623" i="53"/>
  <c r="P4624" i="53"/>
  <c r="O4627" i="53"/>
  <c r="P4628" i="53"/>
  <c r="O4631" i="53"/>
  <c r="P4632" i="53"/>
  <c r="O4635" i="53"/>
  <c r="P4636" i="53"/>
  <c r="O4639" i="53"/>
  <c r="P4640" i="53"/>
  <c r="O4643" i="53"/>
  <c r="P4644" i="53"/>
  <c r="O4647" i="53"/>
  <c r="P4648" i="53"/>
  <c r="O4651" i="53"/>
  <c r="P4652" i="53"/>
  <c r="O4655" i="53"/>
  <c r="P4656" i="53"/>
  <c r="O4659" i="53"/>
  <c r="P4660" i="53"/>
  <c r="O4663" i="53"/>
  <c r="P4664" i="53"/>
  <c r="O4667" i="53"/>
  <c r="P4668" i="53"/>
  <c r="O4671" i="53"/>
  <c r="P4672" i="53"/>
  <c r="O4675" i="53"/>
  <c r="P4676" i="53"/>
  <c r="O4679" i="53"/>
  <c r="P4680" i="53"/>
  <c r="O4683" i="53"/>
  <c r="P4684" i="53"/>
  <c r="O4687" i="53"/>
  <c r="P4688" i="53"/>
  <c r="O4691" i="53"/>
  <c r="P4692" i="53"/>
  <c r="O4695" i="53"/>
  <c r="P4696" i="53"/>
  <c r="O4699" i="53"/>
  <c r="P4700" i="53"/>
  <c r="O4703" i="53"/>
  <c r="P4704" i="53"/>
  <c r="O4707" i="53"/>
  <c r="P4708" i="53"/>
  <c r="O4711" i="53"/>
  <c r="P4712" i="53"/>
  <c r="O4715" i="53"/>
  <c r="P4716" i="53"/>
  <c r="O4719" i="53"/>
  <c r="P4720" i="53"/>
  <c r="O4723" i="53"/>
  <c r="P4724" i="53"/>
  <c r="O4727" i="53"/>
  <c r="P4728" i="53"/>
  <c r="O4731" i="53"/>
  <c r="P4732" i="53"/>
  <c r="O4735" i="53"/>
  <c r="P4736" i="53"/>
  <c r="O4739" i="53"/>
  <c r="P4740" i="53"/>
  <c r="O4743" i="53"/>
  <c r="P4744" i="53"/>
  <c r="O4747" i="53"/>
  <c r="P4748" i="53"/>
  <c r="O4751" i="53"/>
  <c r="P4752" i="53"/>
  <c r="O4755" i="53"/>
  <c r="P4756" i="53"/>
  <c r="O4759" i="53"/>
  <c r="P4760" i="53"/>
  <c r="O4763" i="53"/>
  <c r="P4764" i="53"/>
  <c r="O4767" i="53"/>
  <c r="P4768" i="53"/>
  <c r="O4771" i="53"/>
  <c r="P4772" i="53"/>
  <c r="O4775" i="53"/>
  <c r="P4776" i="53"/>
  <c r="O4779" i="53"/>
  <c r="P4780" i="53"/>
  <c r="O4783" i="53"/>
  <c r="P4784" i="53"/>
  <c r="O4787" i="53"/>
  <c r="P4788" i="53"/>
  <c r="O4791" i="53"/>
  <c r="P4792" i="53"/>
  <c r="O4795" i="53"/>
  <c r="P4796" i="53"/>
  <c r="O4799" i="53"/>
  <c r="P4800" i="53"/>
  <c r="O4803" i="53"/>
  <c r="P4804" i="53"/>
  <c r="O4807" i="53"/>
  <c r="P4808" i="53"/>
  <c r="O4811" i="53"/>
  <c r="P4812" i="53"/>
  <c r="O4815" i="53"/>
  <c r="P4816" i="53"/>
  <c r="O4819" i="53"/>
  <c r="P4820" i="53"/>
  <c r="O4823" i="53"/>
  <c r="P4824" i="53"/>
  <c r="O4827" i="53"/>
  <c r="P4828" i="53"/>
  <c r="O4831" i="53"/>
  <c r="P4832" i="53"/>
  <c r="O4835" i="53"/>
  <c r="P4836" i="53"/>
  <c r="O4839" i="53"/>
  <c r="P4840" i="53"/>
  <c r="O4843" i="53"/>
  <c r="P4844" i="53"/>
  <c r="O4847" i="53"/>
  <c r="P4848" i="53"/>
  <c r="O4851" i="53"/>
  <c r="P4852" i="53"/>
  <c r="O4855" i="53"/>
  <c r="P4856" i="53"/>
  <c r="O4859" i="53"/>
  <c r="P4860" i="53"/>
  <c r="O4863" i="53"/>
  <c r="P4864" i="53"/>
  <c r="O4867" i="53"/>
  <c r="P4868" i="53"/>
  <c r="O4871" i="53"/>
  <c r="P4872" i="53"/>
  <c r="O4875" i="53"/>
  <c r="P4876" i="53"/>
  <c r="O4879" i="53"/>
  <c r="P4880" i="53"/>
  <c r="O4883" i="53"/>
  <c r="P4884" i="53"/>
  <c r="O4782" i="53"/>
  <c r="P4791" i="53"/>
  <c r="O4794" i="53"/>
  <c r="P4799" i="53"/>
  <c r="O4802" i="53"/>
  <c r="P4803" i="53"/>
  <c r="O4806" i="53"/>
  <c r="P4811" i="53"/>
  <c r="O4814" i="53"/>
  <c r="P4819" i="53"/>
  <c r="O4822" i="53"/>
  <c r="P4827" i="53"/>
  <c r="P4835" i="53"/>
  <c r="O4838" i="53"/>
  <c r="P4843" i="53"/>
  <c r="O4846" i="53"/>
  <c r="P4847" i="53"/>
  <c r="O4850" i="53"/>
  <c r="P4855" i="53"/>
  <c r="O4858" i="53"/>
  <c r="P4859" i="53"/>
  <c r="P4863" i="53"/>
  <c r="O4866" i="53"/>
  <c r="P4867" i="53"/>
  <c r="O4870" i="53"/>
  <c r="P4871" i="53"/>
  <c r="O4874" i="53"/>
  <c r="P4879" i="53"/>
  <c r="O4882" i="53"/>
  <c r="O2194" i="53"/>
  <c r="P2197" i="53"/>
  <c r="O2210" i="53"/>
  <c r="P2213" i="53"/>
  <c r="O2226" i="53"/>
  <c r="P2229" i="53"/>
  <c r="O2242" i="53"/>
  <c r="P2245" i="53"/>
  <c r="O2258" i="53"/>
  <c r="P2261" i="53"/>
  <c r="O2264" i="53"/>
  <c r="P2277" i="53"/>
  <c r="O2280" i="53"/>
  <c r="P2293" i="53"/>
  <c r="O2296" i="53"/>
  <c r="P2309" i="53"/>
  <c r="O2312" i="53"/>
  <c r="P2325" i="53"/>
  <c r="O2328" i="53"/>
  <c r="P2341" i="53"/>
  <c r="O2344" i="53"/>
  <c r="P2357" i="53"/>
  <c r="O2360" i="53"/>
  <c r="P2373" i="53"/>
  <c r="O2376" i="53"/>
  <c r="P2389" i="53"/>
  <c r="O2392" i="53"/>
  <c r="P2405" i="53"/>
  <c r="O2408" i="53"/>
  <c r="P2421" i="53"/>
  <c r="O2424" i="53"/>
  <c r="P2437" i="53"/>
  <c r="O2440" i="53"/>
  <c r="P2453" i="53"/>
  <c r="O2456" i="53"/>
  <c r="P2469" i="53"/>
  <c r="O2472" i="53"/>
  <c r="P2485" i="53"/>
  <c r="O2488" i="53"/>
  <c r="P2501" i="53"/>
  <c r="O2504" i="53"/>
  <c r="P2517" i="53"/>
  <c r="O2520" i="53"/>
  <c r="P2533" i="53"/>
  <c r="O2536" i="53"/>
  <c r="P2549" i="53"/>
  <c r="O2552" i="53"/>
  <c r="P2568" i="53"/>
  <c r="P2584" i="53"/>
  <c r="P2600" i="53"/>
  <c r="P2616" i="53"/>
  <c r="O2632" i="53"/>
  <c r="P2637" i="53"/>
  <c r="O2640" i="53"/>
  <c r="P2645" i="53"/>
  <c r="O2648" i="53"/>
  <c r="P2653" i="53"/>
  <c r="O2656" i="53"/>
  <c r="P2661" i="53"/>
  <c r="O2664" i="53"/>
  <c r="P2669" i="53"/>
  <c r="O2672" i="53"/>
  <c r="P2677" i="53"/>
  <c r="O2680" i="53"/>
  <c r="P2685" i="53"/>
  <c r="O2688" i="53"/>
  <c r="P2693" i="53"/>
  <c r="O2696" i="53"/>
  <c r="P2701" i="53"/>
  <c r="O2704" i="53"/>
  <c r="P2709" i="53"/>
  <c r="O2712" i="53"/>
  <c r="P2717" i="53"/>
  <c r="O2720" i="53"/>
  <c r="P2725" i="53"/>
  <c r="O2728" i="53"/>
  <c r="P2733" i="53"/>
  <c r="O2736" i="53"/>
  <c r="P2741" i="53"/>
  <c r="O2744" i="53"/>
  <c r="P2749" i="53"/>
  <c r="O2752" i="53"/>
  <c r="P2757" i="53"/>
  <c r="O2760" i="53"/>
  <c r="P2765" i="53"/>
  <c r="O2768" i="53"/>
  <c r="P2773" i="53"/>
  <c r="O2776" i="53"/>
  <c r="P2781" i="53"/>
  <c r="O2784" i="53"/>
  <c r="P2789" i="53"/>
  <c r="O2792" i="53"/>
  <c r="P2797" i="53"/>
  <c r="O2800" i="53"/>
  <c r="P2805" i="53"/>
  <c r="O2808" i="53"/>
  <c r="O2813" i="53"/>
  <c r="O2817" i="53"/>
  <c r="O2821" i="53"/>
  <c r="O4224" i="53"/>
  <c r="O4228" i="53"/>
  <c r="O4232" i="53"/>
  <c r="O4236" i="53"/>
  <c r="O4240" i="53"/>
  <c r="O4244" i="53"/>
  <c r="O4248" i="53"/>
  <c r="O4252" i="53"/>
  <c r="O4256" i="53"/>
  <c r="O4260" i="53"/>
  <c r="O4264" i="53"/>
  <c r="O4268" i="53"/>
  <c r="O4272" i="53"/>
  <c r="O4276" i="53"/>
  <c r="O4280" i="53"/>
  <c r="O4284" i="53"/>
  <c r="O4288" i="53"/>
  <c r="O4292" i="53"/>
  <c r="O4296" i="53"/>
  <c r="O4300" i="53"/>
  <c r="O4304" i="53"/>
  <c r="O4308" i="53"/>
  <c r="O4312" i="53"/>
  <c r="O4316" i="53"/>
  <c r="O4320" i="53"/>
  <c r="O4324" i="53"/>
  <c r="O4328" i="53"/>
  <c r="O4332" i="53"/>
  <c r="O4336" i="53"/>
  <c r="O4340" i="53"/>
  <c r="O4344" i="53"/>
  <c r="O4348" i="53"/>
  <c r="O4352" i="53"/>
  <c r="O4356" i="53"/>
  <c r="O4360" i="53"/>
  <c r="O4364" i="53"/>
  <c r="O4368" i="53"/>
  <c r="O4372" i="53"/>
  <c r="O4376" i="53"/>
  <c r="O4380" i="53"/>
  <c r="P4383" i="53"/>
  <c r="O4388" i="53"/>
  <c r="P4391" i="53"/>
  <c r="O4396" i="53"/>
  <c r="P4399" i="53"/>
  <c r="O4404" i="53"/>
  <c r="P4407" i="53"/>
  <c r="O4412" i="53"/>
  <c r="P4415" i="53"/>
  <c r="O4420" i="53"/>
  <c r="P4423" i="53"/>
  <c r="O4428" i="53"/>
  <c r="P4431" i="53"/>
  <c r="O4436" i="53"/>
  <c r="P4439" i="53"/>
  <c r="O4444" i="53"/>
  <c r="P4447" i="53"/>
  <c r="O4452" i="53"/>
  <c r="P4455" i="53"/>
  <c r="O4460" i="53"/>
  <c r="P4463" i="53"/>
  <c r="O4468" i="53"/>
  <c r="P4471" i="53"/>
  <c r="O4476" i="53"/>
  <c r="P4479" i="53"/>
  <c r="O4482" i="53"/>
  <c r="P4483" i="53"/>
  <c r="O4486" i="53"/>
  <c r="P4487" i="53"/>
  <c r="O4490" i="53"/>
  <c r="P4491" i="53"/>
  <c r="O4494" i="53"/>
  <c r="P4495" i="53"/>
  <c r="O4498" i="53"/>
  <c r="P4499" i="53"/>
  <c r="O4502" i="53"/>
  <c r="P4503" i="53"/>
  <c r="O4506" i="53"/>
  <c r="P4507" i="53"/>
  <c r="O4510" i="53"/>
  <c r="P4511" i="53"/>
  <c r="O4514" i="53"/>
  <c r="P4515" i="53"/>
  <c r="O4518" i="53"/>
  <c r="P4519" i="53"/>
  <c r="O4522" i="53"/>
  <c r="P4523" i="53"/>
  <c r="O4526" i="53"/>
  <c r="P4527" i="53"/>
  <c r="O4530" i="53"/>
  <c r="P4531" i="53"/>
  <c r="O4534" i="53"/>
  <c r="P4535" i="53"/>
  <c r="O4538" i="53"/>
  <c r="P4539" i="53"/>
  <c r="O4542" i="53"/>
  <c r="P4543" i="53"/>
  <c r="O4546" i="53"/>
  <c r="P4547" i="53"/>
  <c r="O4550" i="53"/>
  <c r="P4551" i="53"/>
  <c r="O4554" i="53"/>
  <c r="P4555" i="53"/>
  <c r="O4558" i="53"/>
  <c r="P4559" i="53"/>
  <c r="O4562" i="53"/>
  <c r="P4563" i="53"/>
  <c r="O4566" i="53"/>
  <c r="P4567" i="53"/>
  <c r="O4570" i="53"/>
  <c r="P4571" i="53"/>
  <c r="O4574" i="53"/>
  <c r="P4575" i="53"/>
  <c r="O4578" i="53"/>
  <c r="P4579" i="53"/>
  <c r="O4582" i="53"/>
  <c r="P4583" i="53"/>
  <c r="O4586" i="53"/>
  <c r="P4587" i="53"/>
  <c r="O4590" i="53"/>
  <c r="P4591" i="53"/>
  <c r="O4594" i="53"/>
  <c r="P4595" i="53"/>
  <c r="O4598" i="53"/>
  <c r="P4599" i="53"/>
  <c r="O4602" i="53"/>
  <c r="P4603" i="53"/>
  <c r="O4606" i="53"/>
  <c r="P4607" i="53"/>
  <c r="O4610" i="53"/>
  <c r="P4611" i="53"/>
  <c r="O4614" i="53"/>
  <c r="P4615" i="53"/>
  <c r="O4618" i="53"/>
  <c r="P4619" i="53"/>
  <c r="O4622" i="53"/>
  <c r="P4623" i="53"/>
  <c r="O4626" i="53"/>
  <c r="P4627" i="53"/>
  <c r="O4630" i="53"/>
  <c r="P4631" i="53"/>
  <c r="O4634" i="53"/>
  <c r="P4635" i="53"/>
  <c r="O4638" i="53"/>
  <c r="P4639" i="53"/>
  <c r="O4642" i="53"/>
  <c r="P4643" i="53"/>
  <c r="O4646" i="53"/>
  <c r="P4647" i="53"/>
  <c r="O4650" i="53"/>
  <c r="P4651" i="53"/>
  <c r="O4654" i="53"/>
  <c r="P4655" i="53"/>
  <c r="O4658" i="53"/>
  <c r="P4659" i="53"/>
  <c r="O4662" i="53"/>
  <c r="P4663" i="53"/>
  <c r="O4666" i="53"/>
  <c r="P4667" i="53"/>
  <c r="O4670" i="53"/>
  <c r="P4671" i="53"/>
  <c r="O4674" i="53"/>
  <c r="P4675" i="53"/>
  <c r="O4678" i="53"/>
  <c r="P4679" i="53"/>
  <c r="O4682" i="53"/>
  <c r="P4683" i="53"/>
  <c r="O4686" i="53"/>
  <c r="P4687" i="53"/>
  <c r="O4690" i="53"/>
  <c r="P4691" i="53"/>
  <c r="O4694" i="53"/>
  <c r="P4695" i="53"/>
  <c r="O4698" i="53"/>
  <c r="P4699" i="53"/>
  <c r="O4702" i="53"/>
  <c r="P4703" i="53"/>
  <c r="O4706" i="53"/>
  <c r="P4707" i="53"/>
  <c r="O4710" i="53"/>
  <c r="P4711" i="53"/>
  <c r="O4714" i="53"/>
  <c r="P4715" i="53"/>
  <c r="O4718" i="53"/>
  <c r="P4719" i="53"/>
  <c r="O4722" i="53"/>
  <c r="P4723" i="53"/>
  <c r="O4726" i="53"/>
  <c r="P4727" i="53"/>
  <c r="O4730" i="53"/>
  <c r="P4731" i="53"/>
  <c r="O4734" i="53"/>
  <c r="P4735" i="53"/>
  <c r="O4738" i="53"/>
  <c r="P4739" i="53"/>
  <c r="O4742" i="53"/>
  <c r="P4743" i="53"/>
  <c r="O4746" i="53"/>
  <c r="P4747" i="53"/>
  <c r="O4750" i="53"/>
  <c r="P4751" i="53"/>
  <c r="O4754" i="53"/>
  <c r="P4755" i="53"/>
  <c r="O4758" i="53"/>
  <c r="P4759" i="53"/>
  <c r="O4762" i="53"/>
  <c r="P4763" i="53"/>
  <c r="O4766" i="53"/>
  <c r="P4767" i="53"/>
  <c r="O4770" i="53"/>
  <c r="P4771" i="53"/>
  <c r="O4774" i="53"/>
  <c r="P4775" i="53"/>
  <c r="O4778" i="53"/>
  <c r="P4779" i="53"/>
  <c r="P4783" i="53"/>
  <c r="O4786" i="53"/>
  <c r="P4787" i="53"/>
  <c r="O4790" i="53"/>
  <c r="P4795" i="53"/>
  <c r="O4798" i="53"/>
  <c r="P4807" i="53"/>
  <c r="O4810" i="53"/>
  <c r="P4815" i="53"/>
  <c r="O4818" i="53"/>
  <c r="P4823" i="53"/>
  <c r="O4826" i="53"/>
  <c r="O4830" i="53"/>
  <c r="P4831" i="53"/>
  <c r="O4834" i="53"/>
  <c r="P4839" i="53"/>
  <c r="O4842" i="53"/>
  <c r="P4851" i="53"/>
  <c r="O4854" i="53"/>
  <c r="O4862" i="53"/>
  <c r="P4875" i="53"/>
  <c r="O4878" i="53"/>
  <c r="P2028" i="53"/>
  <c r="O2031" i="53"/>
  <c r="P2060" i="53"/>
  <c r="O2063" i="53"/>
  <c r="P2092" i="53"/>
  <c r="O2095" i="53"/>
  <c r="P2124" i="53"/>
  <c r="O2127" i="53"/>
  <c r="P2156" i="53"/>
  <c r="O2159" i="53"/>
  <c r="P2188" i="53"/>
  <c r="P2556" i="53"/>
  <c r="P2572" i="53"/>
  <c r="P2588" i="53"/>
  <c r="P2604" i="53"/>
  <c r="P2620" i="53"/>
  <c r="P2813" i="53"/>
  <c r="P2817" i="53"/>
  <c r="P2821" i="53"/>
  <c r="P4224" i="53"/>
  <c r="P4228" i="53"/>
  <c r="P4232" i="53"/>
  <c r="P4236" i="53"/>
  <c r="P4240" i="53"/>
  <c r="P4244" i="53"/>
  <c r="P4248" i="53"/>
  <c r="P4252" i="53"/>
  <c r="P4256" i="53"/>
  <c r="P4260" i="53"/>
  <c r="P4264" i="53"/>
  <c r="P4268" i="53"/>
  <c r="P4272" i="53"/>
  <c r="P4276" i="53"/>
  <c r="P4280" i="53"/>
  <c r="P4284" i="53"/>
  <c r="P4288" i="53"/>
  <c r="P4292" i="53"/>
  <c r="P4296" i="53"/>
  <c r="P4300" i="53"/>
  <c r="P4304" i="53"/>
  <c r="P4308" i="53"/>
  <c r="P4312" i="53"/>
  <c r="P4316" i="53"/>
  <c r="P4320" i="53"/>
  <c r="P4324" i="53"/>
  <c r="P4328" i="53"/>
  <c r="P4332" i="53"/>
  <c r="P4336" i="53"/>
  <c r="P4340" i="53"/>
  <c r="P4344" i="53"/>
  <c r="P4348" i="53"/>
  <c r="P4352" i="53"/>
  <c r="P4356" i="53"/>
  <c r="P4360" i="53"/>
  <c r="P4364" i="53"/>
  <c r="P4368" i="53"/>
  <c r="P4372" i="53"/>
  <c r="P4376" i="53"/>
  <c r="P4380" i="53"/>
  <c r="O4382" i="53"/>
  <c r="P4385" i="53"/>
  <c r="O4387" i="53"/>
  <c r="P4388" i="53"/>
  <c r="O4390" i="53"/>
  <c r="P4393" i="53"/>
  <c r="O4395" i="53"/>
  <c r="P4396" i="53"/>
  <c r="O4398" i="53"/>
  <c r="P4401" i="53"/>
  <c r="O4403" i="53"/>
  <c r="P4404" i="53"/>
  <c r="O4406" i="53"/>
  <c r="P4409" i="53"/>
  <c r="O4411" i="53"/>
  <c r="P4412" i="53"/>
  <c r="O4414" i="53"/>
  <c r="P4417" i="53"/>
  <c r="O4419" i="53"/>
  <c r="P4420" i="53"/>
  <c r="O4422" i="53"/>
  <c r="P4425" i="53"/>
  <c r="O4427" i="53"/>
  <c r="P4428" i="53"/>
  <c r="O4430" i="53"/>
  <c r="P4433" i="53"/>
  <c r="O4435" i="53"/>
  <c r="P4436" i="53"/>
  <c r="O4438" i="53"/>
  <c r="P4441" i="53"/>
  <c r="O4443" i="53"/>
  <c r="P4444" i="53"/>
  <c r="O4446" i="53"/>
  <c r="P4449" i="53"/>
  <c r="O4451" i="53"/>
  <c r="P4452" i="53"/>
  <c r="O4454" i="53"/>
  <c r="P4457" i="53"/>
  <c r="O4459" i="53"/>
  <c r="P4460" i="53"/>
  <c r="O4462" i="53"/>
  <c r="P4465" i="53"/>
  <c r="O4467" i="53"/>
  <c r="P4468" i="53"/>
  <c r="O4470" i="53"/>
  <c r="P4473" i="53"/>
  <c r="O4475" i="53"/>
  <c r="P4476" i="53"/>
  <c r="O4478" i="53"/>
  <c r="O4481" i="53"/>
  <c r="P4482" i="53"/>
  <c r="O4485" i="53"/>
  <c r="P4486" i="53"/>
  <c r="O4489" i="53"/>
  <c r="P4490" i="53"/>
  <c r="O4493" i="53"/>
  <c r="P4494" i="53"/>
  <c r="O4497" i="53"/>
  <c r="P4498" i="53"/>
  <c r="O4501" i="53"/>
  <c r="P4502" i="53"/>
  <c r="O4505" i="53"/>
  <c r="P4506" i="53"/>
  <c r="O4509" i="53"/>
  <c r="P4510" i="53"/>
  <c r="O4513" i="53"/>
  <c r="P4514" i="53"/>
  <c r="O4517" i="53"/>
  <c r="P4518" i="53"/>
  <c r="O4521" i="53"/>
  <c r="P4522" i="53"/>
  <c r="O4525" i="53"/>
  <c r="P4526" i="53"/>
  <c r="O4529" i="53"/>
  <c r="P4530" i="53"/>
  <c r="O4533" i="53"/>
  <c r="P4534" i="53"/>
  <c r="O4537" i="53"/>
  <c r="P4538" i="53"/>
  <c r="O4541" i="53"/>
  <c r="P4542" i="53"/>
  <c r="O4545" i="53"/>
  <c r="P4546" i="53"/>
  <c r="O4549" i="53"/>
  <c r="P4550" i="53"/>
  <c r="O4553" i="53"/>
  <c r="P4554" i="53"/>
  <c r="O4557" i="53"/>
  <c r="P4558" i="53"/>
  <c r="O4561" i="53"/>
  <c r="P4562" i="53"/>
  <c r="O4565" i="53"/>
  <c r="P4566" i="53"/>
  <c r="O4569" i="53"/>
  <c r="P4570" i="53"/>
  <c r="O4573" i="53"/>
  <c r="P4574" i="53"/>
  <c r="O4577" i="53"/>
  <c r="P4578" i="53"/>
  <c r="O4581" i="53"/>
  <c r="P4582" i="53"/>
  <c r="O4585" i="53"/>
  <c r="P4586" i="53"/>
  <c r="O4589" i="53"/>
  <c r="P4590" i="53"/>
  <c r="O4593" i="53"/>
  <c r="P4594" i="53"/>
  <c r="O4597" i="53"/>
  <c r="P4598" i="53"/>
  <c r="O4601" i="53"/>
  <c r="P4602" i="53"/>
  <c r="O4605" i="53"/>
  <c r="P4606" i="53"/>
  <c r="O4609" i="53"/>
  <c r="P4610" i="53"/>
  <c r="O4613" i="53"/>
  <c r="P4614" i="53"/>
  <c r="O4617" i="53"/>
  <c r="P4618" i="53"/>
  <c r="O4621" i="53"/>
  <c r="P4622" i="53"/>
  <c r="O4625" i="53"/>
  <c r="P4626" i="53"/>
  <c r="O4629" i="53"/>
  <c r="P4630" i="53"/>
  <c r="O4633" i="53"/>
  <c r="P4634" i="53"/>
  <c r="O4637" i="53"/>
  <c r="P4638" i="53"/>
  <c r="O4641" i="53"/>
  <c r="P4642" i="53"/>
  <c r="O4645" i="53"/>
  <c r="P4646" i="53"/>
  <c r="O4649" i="53"/>
  <c r="P4650" i="53"/>
  <c r="O4653" i="53"/>
  <c r="P4654" i="53"/>
  <c r="O4657" i="53"/>
  <c r="P4658" i="53"/>
  <c r="O4661" i="53"/>
  <c r="P4662" i="53"/>
  <c r="O4665" i="53"/>
  <c r="P4666" i="53"/>
  <c r="O4669" i="53"/>
  <c r="P4670" i="53"/>
  <c r="O4673" i="53"/>
  <c r="P4674" i="53"/>
  <c r="O4677" i="53"/>
  <c r="P4678" i="53"/>
  <c r="O4681" i="53"/>
  <c r="P4682" i="53"/>
  <c r="O4685" i="53"/>
  <c r="P4686" i="53"/>
  <c r="O4689" i="53"/>
  <c r="P4690" i="53"/>
  <c r="O4693" i="53"/>
  <c r="P4694" i="53"/>
  <c r="O4697" i="53"/>
  <c r="P4698" i="53"/>
  <c r="O4701" i="53"/>
  <c r="P4702" i="53"/>
  <c r="O4705" i="53"/>
  <c r="P4706" i="53"/>
  <c r="O4709" i="53"/>
  <c r="P4710" i="53"/>
  <c r="O4713" i="53"/>
  <c r="P4714" i="53"/>
  <c r="O4717" i="53"/>
  <c r="P4718" i="53"/>
  <c r="O4721" i="53"/>
  <c r="P4722" i="53"/>
  <c r="O4725" i="53"/>
  <c r="P4726" i="53"/>
  <c r="O4729" i="53"/>
  <c r="P4730" i="53"/>
  <c r="O4733" i="53"/>
  <c r="P4734" i="53"/>
  <c r="O4737" i="53"/>
  <c r="P4738" i="53"/>
  <c r="O4741" i="53"/>
  <c r="P4742" i="53"/>
  <c r="O4745" i="53"/>
  <c r="P4746" i="53"/>
  <c r="O4749" i="53"/>
  <c r="P4750" i="53"/>
  <c r="O4753" i="53"/>
  <c r="P4754" i="53"/>
  <c r="O4757" i="53"/>
  <c r="P4758" i="53"/>
  <c r="O4761" i="53"/>
  <c r="P4762" i="53"/>
  <c r="O4765" i="53"/>
  <c r="P4766" i="53"/>
  <c r="O4769" i="53"/>
  <c r="P4770" i="53"/>
  <c r="O4773" i="53"/>
  <c r="P4774" i="53"/>
  <c r="O4777" i="53"/>
  <c r="P4778" i="53"/>
  <c r="O4781" i="53"/>
  <c r="P4782" i="53"/>
  <c r="O4785" i="53"/>
  <c r="P4786" i="53"/>
  <c r="O4789" i="53"/>
  <c r="P4790" i="53"/>
  <c r="O4793" i="53"/>
  <c r="P4794" i="53"/>
  <c r="O4797" i="53"/>
  <c r="P4798" i="53"/>
  <c r="O4801" i="53"/>
  <c r="P4802" i="53"/>
  <c r="O4805" i="53"/>
  <c r="P4806" i="53"/>
  <c r="O4809" i="53"/>
  <c r="P4810" i="53"/>
  <c r="O4813" i="53"/>
  <c r="P4814" i="53"/>
  <c r="O4817" i="53"/>
  <c r="P4818" i="53"/>
  <c r="O4821" i="53"/>
  <c r="P4822" i="53"/>
  <c r="O4825" i="53"/>
  <c r="P4826" i="53"/>
  <c r="O4829" i="53"/>
  <c r="P4830" i="53"/>
  <c r="O4833" i="53"/>
  <c r="P4834" i="53"/>
  <c r="O4837" i="53"/>
  <c r="P4838" i="53"/>
  <c r="O4841" i="53"/>
  <c r="P4842" i="53"/>
  <c r="O4845" i="53"/>
  <c r="P4846" i="53"/>
  <c r="O4849" i="53"/>
  <c r="P4850" i="53"/>
  <c r="O4853" i="53"/>
  <c r="P4854" i="53"/>
  <c r="O4857" i="53"/>
  <c r="P4858" i="53"/>
  <c r="O4861" i="53"/>
  <c r="P4862" i="53"/>
  <c r="O4865" i="53"/>
  <c r="P4866" i="53"/>
  <c r="O4869" i="53"/>
  <c r="P4870" i="53"/>
  <c r="O4873" i="53"/>
  <c r="P4874" i="53"/>
  <c r="O4877" i="53"/>
  <c r="P4878" i="53"/>
  <c r="O4881" i="53"/>
  <c r="P4882" i="53"/>
  <c r="O4885" i="53"/>
  <c r="P4886" i="53"/>
  <c r="P2665" i="53"/>
  <c r="O2772" i="53"/>
  <c r="P2777" i="53"/>
  <c r="O2202" i="53"/>
  <c r="P2205" i="53"/>
  <c r="O2218" i="53"/>
  <c r="P2221" i="53"/>
  <c r="O2234" i="53"/>
  <c r="P2237" i="53"/>
  <c r="O2250" i="53"/>
  <c r="P2253" i="53"/>
  <c r="P2269" i="53"/>
  <c r="O2272" i="53"/>
  <c r="P2285" i="53"/>
  <c r="O2288" i="53"/>
  <c r="P2301" i="53"/>
  <c r="O2304" i="53"/>
  <c r="P2317" i="53"/>
  <c r="O2320" i="53"/>
  <c r="P2333" i="53"/>
  <c r="O2336" i="53"/>
  <c r="P2349" i="53"/>
  <c r="O2352" i="53"/>
  <c r="P2365" i="53"/>
  <c r="O2368" i="53"/>
  <c r="P2381" i="53"/>
  <c r="O2384" i="53"/>
  <c r="P2397" i="53"/>
  <c r="O2400" i="53"/>
  <c r="P2413" i="53"/>
  <c r="O2416" i="53"/>
  <c r="P2429" i="53"/>
  <c r="O2432" i="53"/>
  <c r="P2445" i="53"/>
  <c r="O2448" i="53"/>
  <c r="P2461" i="53"/>
  <c r="O2464" i="53"/>
  <c r="P2477" i="53"/>
  <c r="O2480" i="53"/>
  <c r="P2493" i="53"/>
  <c r="O2496" i="53"/>
  <c r="P2509" i="53"/>
  <c r="O2512" i="53"/>
  <c r="P2525" i="53"/>
  <c r="O2528" i="53"/>
  <c r="P2541" i="53"/>
  <c r="O2544" i="53"/>
  <c r="P2560" i="53"/>
  <c r="P2576" i="53"/>
  <c r="P2592" i="53"/>
  <c r="P2608" i="53"/>
  <c r="P2624" i="53"/>
  <c r="P2633" i="53"/>
  <c r="O2636" i="53"/>
  <c r="P2641" i="53"/>
  <c r="O2644" i="53"/>
  <c r="P2649" i="53"/>
  <c r="O2652" i="53"/>
  <c r="P2657" i="53"/>
  <c r="O2660" i="53"/>
  <c r="O2668" i="53"/>
  <c r="P2673" i="53"/>
  <c r="O2676" i="53"/>
  <c r="P2681" i="53"/>
  <c r="O2684" i="53"/>
  <c r="P2689" i="53"/>
  <c r="O2692" i="53"/>
  <c r="P2697" i="53"/>
  <c r="O2700" i="53"/>
  <c r="P2705" i="53"/>
  <c r="O2708" i="53"/>
  <c r="P2713" i="53"/>
  <c r="O2716" i="53"/>
  <c r="P2721" i="53"/>
  <c r="O2724" i="53"/>
  <c r="P2729" i="53"/>
  <c r="O2732" i="53"/>
  <c r="P2737" i="53"/>
  <c r="O2740" i="53"/>
  <c r="P2745" i="53"/>
  <c r="O2748" i="53"/>
  <c r="P2753" i="53"/>
  <c r="O2756" i="53"/>
  <c r="P2761" i="53"/>
  <c r="O2764" i="53"/>
  <c r="P2769" i="53"/>
  <c r="O2780" i="53"/>
  <c r="P2785" i="53"/>
  <c r="O2788" i="53"/>
  <c r="P2801" i="53"/>
  <c r="O2804" i="53"/>
  <c r="O2820" i="53"/>
  <c r="O4235" i="53"/>
  <c r="O4251" i="53"/>
  <c r="O4267" i="53"/>
  <c r="O4283" i="53"/>
  <c r="O4299" i="53"/>
  <c r="O4315" i="53"/>
  <c r="O4331" i="53"/>
  <c r="O4347" i="53"/>
  <c r="O4363" i="53"/>
  <c r="O4379" i="53"/>
  <c r="P4395" i="53"/>
  <c r="O4408" i="53"/>
  <c r="P4427" i="53"/>
  <c r="O4440" i="53"/>
  <c r="O4456" i="53"/>
  <c r="O4472" i="53"/>
  <c r="P4475" i="53"/>
  <c r="P4481" i="53"/>
  <c r="O4500" i="53"/>
  <c r="P4505" i="53"/>
  <c r="O4516" i="53"/>
  <c r="P4521" i="53"/>
  <c r="O4524" i="53"/>
  <c r="P4529" i="53"/>
  <c r="O4540" i="53"/>
  <c r="P4545" i="53"/>
  <c r="O4556" i="53"/>
  <c r="P4561" i="53"/>
  <c r="O4572" i="53"/>
  <c r="P4577" i="53"/>
  <c r="O4580" i="53"/>
  <c r="P4585" i="53"/>
  <c r="O4604" i="53"/>
  <c r="P4609" i="53"/>
  <c r="O4620" i="53"/>
  <c r="P4625" i="53"/>
  <c r="O4636" i="53"/>
  <c r="P4641" i="53"/>
  <c r="O4660" i="53"/>
  <c r="P4665" i="53"/>
  <c r="O4676" i="53"/>
  <c r="P4681" i="53"/>
  <c r="O4692" i="53"/>
  <c r="P4697" i="53"/>
  <c r="O4700" i="53"/>
  <c r="O4716" i="53"/>
  <c r="P4721" i="53"/>
  <c r="O4732" i="53"/>
  <c r="P4737" i="53"/>
  <c r="O4748" i="53"/>
  <c r="P4753" i="53"/>
  <c r="O4764" i="53"/>
  <c r="P4769" i="53"/>
  <c r="O4780" i="53"/>
  <c r="P4785" i="53"/>
  <c r="O4804" i="53"/>
  <c r="P4809" i="53"/>
  <c r="O4820" i="53"/>
  <c r="P4825" i="53"/>
  <c r="O4836" i="53"/>
  <c r="P4841" i="53"/>
  <c r="O4852" i="53"/>
  <c r="P4857" i="53"/>
  <c r="O4860" i="53"/>
  <c r="P4865" i="53"/>
  <c r="O4876" i="53"/>
  <c r="P4881" i="53"/>
  <c r="O4776" i="53"/>
  <c r="O4816" i="53"/>
  <c r="O4840" i="53"/>
  <c r="P4861" i="53"/>
  <c r="P4869" i="53"/>
  <c r="P4877" i="53"/>
  <c r="O4223" i="53"/>
  <c r="O4239" i="53"/>
  <c r="O4255" i="53"/>
  <c r="O4271" i="53"/>
  <c r="O4287" i="53"/>
  <c r="O4303" i="53"/>
  <c r="O4319" i="53"/>
  <c r="O4335" i="53"/>
  <c r="O4351" i="53"/>
  <c r="O4367" i="53"/>
  <c r="O4884" i="53"/>
  <c r="O4886" i="53"/>
  <c r="O4624" i="53"/>
  <c r="O4632" i="53"/>
  <c r="P4637" i="53"/>
  <c r="O4640" i="53"/>
  <c r="P4645" i="53"/>
  <c r="O4664" i="53"/>
  <c r="P4669" i="53"/>
  <c r="O4696" i="53"/>
  <c r="P4701" i="53"/>
  <c r="O4712" i="53"/>
  <c r="P4717" i="53"/>
  <c r="O4728" i="53"/>
  <c r="P4733" i="53"/>
  <c r="O4736" i="53"/>
  <c r="P4741" i="53"/>
  <c r="O4752" i="53"/>
  <c r="P4757" i="53"/>
  <c r="O4768" i="53"/>
  <c r="O4784" i="53"/>
  <c r="O4792" i="53"/>
  <c r="O4800" i="53"/>
  <c r="O4824" i="53"/>
  <c r="O4848" i="53"/>
  <c r="O4872" i="53"/>
  <c r="O4880" i="53"/>
  <c r="P2793" i="53"/>
  <c r="O2796" i="53"/>
  <c r="P2809" i="53"/>
  <c r="O2812" i="53"/>
  <c r="O4227" i="53"/>
  <c r="O4243" i="53"/>
  <c r="O4259" i="53"/>
  <c r="O4275" i="53"/>
  <c r="O4291" i="53"/>
  <c r="O4307" i="53"/>
  <c r="O4323" i="53"/>
  <c r="O4339" i="53"/>
  <c r="O4355" i="53"/>
  <c r="O4371" i="53"/>
  <c r="O4384" i="53"/>
  <c r="P4387" i="53"/>
  <c r="O4400" i="53"/>
  <c r="P4403" i="53"/>
  <c r="O4416" i="53"/>
  <c r="P4419" i="53"/>
  <c r="O4432" i="53"/>
  <c r="P4435" i="53"/>
  <c r="O4448" i="53"/>
  <c r="P4451" i="53"/>
  <c r="O4464" i="53"/>
  <c r="P4467" i="53"/>
  <c r="O4480" i="53"/>
  <c r="P4485" i="53"/>
  <c r="O4488" i="53"/>
  <c r="P4493" i="53"/>
  <c r="O4496" i="53"/>
  <c r="P4501" i="53"/>
  <c r="O4504" i="53"/>
  <c r="P4509" i="53"/>
  <c r="O4512" i="53"/>
  <c r="P4517" i="53"/>
  <c r="O4520" i="53"/>
  <c r="P4525" i="53"/>
  <c r="O4528" i="53"/>
  <c r="P4533" i="53"/>
  <c r="O4536" i="53"/>
  <c r="P4541" i="53"/>
  <c r="O4544" i="53"/>
  <c r="P4549" i="53"/>
  <c r="O4552" i="53"/>
  <c r="P4557" i="53"/>
  <c r="O4560" i="53"/>
  <c r="P4565" i="53"/>
  <c r="O4568" i="53"/>
  <c r="P4573" i="53"/>
  <c r="O4576" i="53"/>
  <c r="P4581" i="53"/>
  <c r="O4584" i="53"/>
  <c r="P4589" i="53"/>
  <c r="O4592" i="53"/>
  <c r="P4597" i="53"/>
  <c r="O4600" i="53"/>
  <c r="P4605" i="53"/>
  <c r="O4608" i="53"/>
  <c r="P4613" i="53"/>
  <c r="O4616" i="53"/>
  <c r="P4621" i="53"/>
  <c r="P4629" i="53"/>
  <c r="O4648" i="53"/>
  <c r="P4653" i="53"/>
  <c r="O4656" i="53"/>
  <c r="P4661" i="53"/>
  <c r="O4672" i="53"/>
  <c r="P4677" i="53"/>
  <c r="O4680" i="53"/>
  <c r="P4685" i="53"/>
  <c r="O4688" i="53"/>
  <c r="P4693" i="53"/>
  <c r="O4704" i="53"/>
  <c r="P4709" i="53"/>
  <c r="O4720" i="53"/>
  <c r="P4725" i="53"/>
  <c r="O4744" i="53"/>
  <c r="P4749" i="53"/>
  <c r="O4760" i="53"/>
  <c r="P4765" i="53"/>
  <c r="P4781" i="53"/>
  <c r="O4808" i="53"/>
  <c r="O4832" i="53"/>
  <c r="P4845" i="53"/>
  <c r="P4853" i="53"/>
  <c r="O4864" i="53"/>
  <c r="O2816" i="53"/>
  <c r="O4231" i="53"/>
  <c r="O4247" i="53"/>
  <c r="O4263" i="53"/>
  <c r="O4279" i="53"/>
  <c r="O4295" i="53"/>
  <c r="O4311" i="53"/>
  <c r="O4327" i="53"/>
  <c r="O4343" i="53"/>
  <c r="O4359" i="53"/>
  <c r="O4375" i="53"/>
  <c r="P4883" i="53"/>
  <c r="P4885" i="53"/>
  <c r="O4392" i="53"/>
  <c r="P4411" i="53"/>
  <c r="O4424" i="53"/>
  <c r="P4443" i="53"/>
  <c r="P4459" i="53"/>
  <c r="O4484" i="53"/>
  <c r="P4489" i="53"/>
  <c r="O4492" i="53"/>
  <c r="P4497" i="53"/>
  <c r="O4508" i="53"/>
  <c r="P4513" i="53"/>
  <c r="O4532" i="53"/>
  <c r="P4537" i="53"/>
  <c r="O4548" i="53"/>
  <c r="P4553" i="53"/>
  <c r="O4564" i="53"/>
  <c r="P4569" i="53"/>
  <c r="O4588" i="53"/>
  <c r="P4593" i="53"/>
  <c r="O4596" i="53"/>
  <c r="P4601" i="53"/>
  <c r="O4612" i="53"/>
  <c r="P4617" i="53"/>
  <c r="O4628" i="53"/>
  <c r="P4633" i="53"/>
  <c r="O4644" i="53"/>
  <c r="P4649" i="53"/>
  <c r="O4652" i="53"/>
  <c r="P4657" i="53"/>
  <c r="O4668" i="53"/>
  <c r="P4673" i="53"/>
  <c r="O4684" i="53"/>
  <c r="P4689" i="53"/>
  <c r="P4705" i="53"/>
  <c r="O4708" i="53"/>
  <c r="P4713" i="53"/>
  <c r="O4724" i="53"/>
  <c r="P4729" i="53"/>
  <c r="O4740" i="53"/>
  <c r="P4745" i="53"/>
  <c r="O4756" i="53"/>
  <c r="P4761" i="53"/>
  <c r="O4772" i="53"/>
  <c r="P4777" i="53"/>
  <c r="O4788" i="53"/>
  <c r="P4793" i="53"/>
  <c r="O4796" i="53"/>
  <c r="P4801" i="53"/>
  <c r="O4812" i="53"/>
  <c r="P4817" i="53"/>
  <c r="O4828" i="53"/>
  <c r="P4833" i="53"/>
  <c r="O4844" i="53"/>
  <c r="P4849" i="53"/>
  <c r="O4868" i="53"/>
  <c r="P4873" i="53"/>
  <c r="P4773" i="53"/>
  <c r="P4789" i="53"/>
  <c r="P4797" i="53"/>
  <c r="P4805" i="53"/>
  <c r="P4813" i="53"/>
  <c r="P4821" i="53"/>
  <c r="P4829" i="53"/>
  <c r="P4837" i="53"/>
  <c r="O4856" i="53"/>
  <c r="O4999" i="53"/>
  <c r="P5000" i="53"/>
  <c r="O5003" i="53"/>
  <c r="P5004" i="53"/>
  <c r="O5007" i="53"/>
  <c r="P5008" i="53"/>
  <c r="O5011" i="53"/>
  <c r="P5012" i="53"/>
  <c r="O5015" i="53"/>
  <c r="P5016" i="53"/>
  <c r="O5019" i="53"/>
  <c r="P5020" i="53"/>
  <c r="O5023" i="53"/>
  <c r="P5024" i="53"/>
  <c r="P4999" i="53"/>
  <c r="O5002" i="53"/>
  <c r="P5003" i="53"/>
  <c r="O5006" i="53"/>
  <c r="P5007" i="53"/>
  <c r="O5010" i="53"/>
  <c r="P5011" i="53"/>
  <c r="O5014" i="53"/>
  <c r="P5015" i="53"/>
  <c r="O5018" i="53"/>
  <c r="P5019" i="53"/>
  <c r="O5022" i="53"/>
  <c r="P5023" i="53"/>
  <c r="P5001" i="53"/>
  <c r="P5005" i="53"/>
  <c r="P5009" i="53"/>
  <c r="P5013" i="53"/>
  <c r="P5017" i="53"/>
  <c r="P5021" i="53"/>
  <c r="P5025" i="53"/>
  <c r="O5000" i="53"/>
  <c r="O5004" i="53"/>
  <c r="O5008" i="53"/>
  <c r="O5012" i="53"/>
  <c r="O5016" i="53"/>
  <c r="O5020" i="53"/>
  <c r="O5024" i="53"/>
  <c r="P5002" i="53"/>
  <c r="O5005" i="53"/>
  <c r="P5010" i="53"/>
  <c r="O5013" i="53"/>
  <c r="P5018" i="53"/>
  <c r="O5021" i="53"/>
  <c r="O5001" i="53"/>
  <c r="P5006" i="53"/>
  <c r="O5009" i="53"/>
  <c r="P5014" i="53"/>
  <c r="O5017" i="53"/>
  <c r="P5022" i="53"/>
  <c r="O5025" i="53"/>
  <c r="P4903" i="53"/>
  <c r="O4906" i="53"/>
  <c r="P4907" i="53"/>
  <c r="O4910" i="53"/>
  <c r="P4911" i="53"/>
  <c r="O4914" i="53"/>
  <c r="P4915" i="53"/>
  <c r="O4918" i="53"/>
  <c r="P4919" i="53"/>
  <c r="O4922" i="53"/>
  <c r="P4923" i="53"/>
  <c r="O4926" i="53"/>
  <c r="P4927" i="53"/>
  <c r="O4930" i="53"/>
  <c r="P4931" i="53"/>
  <c r="O4934" i="53"/>
  <c r="P4935" i="53"/>
  <c r="O4938" i="53"/>
  <c r="P4939" i="53"/>
  <c r="O4942" i="53"/>
  <c r="P4943" i="53"/>
  <c r="O4946" i="53"/>
  <c r="P4947" i="53"/>
  <c r="O4950" i="53"/>
  <c r="P4951" i="53"/>
  <c r="O4954" i="53"/>
  <c r="P4955" i="53"/>
  <c r="O4958" i="53"/>
  <c r="P4959" i="53"/>
  <c r="O4962" i="53"/>
  <c r="P4963" i="53"/>
  <c r="O4966" i="53"/>
  <c r="P4967" i="53"/>
  <c r="O4970" i="53"/>
  <c r="P4971" i="53"/>
  <c r="O4974" i="53"/>
  <c r="P4975" i="53"/>
  <c r="O4978" i="53"/>
  <c r="P4979" i="53"/>
  <c r="O4982" i="53"/>
  <c r="P4983" i="53"/>
  <c r="O4986" i="53"/>
  <c r="P4987" i="53"/>
  <c r="O4990" i="53"/>
  <c r="P4991" i="53"/>
  <c r="O4994" i="53"/>
  <c r="P4995" i="53"/>
  <c r="O4998" i="53"/>
  <c r="O4905" i="53"/>
  <c r="P4906" i="53"/>
  <c r="O4909" i="53"/>
  <c r="P4910" i="53"/>
  <c r="O4913" i="53"/>
  <c r="P4914" i="53"/>
  <c r="O4917" i="53"/>
  <c r="P4918" i="53"/>
  <c r="O4921" i="53"/>
  <c r="P4922" i="53"/>
  <c r="O4925" i="53"/>
  <c r="P4926" i="53"/>
  <c r="O4929" i="53"/>
  <c r="P4930" i="53"/>
  <c r="O4933" i="53"/>
  <c r="P4934" i="53"/>
  <c r="O4937" i="53"/>
  <c r="P4938" i="53"/>
  <c r="O4941" i="53"/>
  <c r="P4942" i="53"/>
  <c r="O4945" i="53"/>
  <c r="P4946" i="53"/>
  <c r="O4949" i="53"/>
  <c r="P4950" i="53"/>
  <c r="O4953" i="53"/>
  <c r="P4954" i="53"/>
  <c r="O4957" i="53"/>
  <c r="P4958" i="53"/>
  <c r="O4961" i="53"/>
  <c r="P4962" i="53"/>
  <c r="O4965" i="53"/>
  <c r="P4966" i="53"/>
  <c r="O4969" i="53"/>
  <c r="P4970" i="53"/>
  <c r="O4973" i="53"/>
  <c r="P4974" i="53"/>
  <c r="O4977" i="53"/>
  <c r="P4978" i="53"/>
  <c r="O4981" i="53"/>
  <c r="P4982" i="53"/>
  <c r="O4985" i="53"/>
  <c r="P4986" i="53"/>
  <c r="O4989" i="53"/>
  <c r="P4990" i="53"/>
  <c r="O4993" i="53"/>
  <c r="P4994" i="53"/>
  <c r="O4997" i="53"/>
  <c r="P4998" i="53"/>
  <c r="O4904" i="53"/>
  <c r="P4905" i="53"/>
  <c r="O4908" i="53"/>
  <c r="P4909" i="53"/>
  <c r="O4912" i="53"/>
  <c r="P4913" i="53"/>
  <c r="O4916" i="53"/>
  <c r="P4917" i="53"/>
  <c r="O4920" i="53"/>
  <c r="P4921" i="53"/>
  <c r="O4924" i="53"/>
  <c r="P4925" i="53"/>
  <c r="O4928" i="53"/>
  <c r="P4929" i="53"/>
  <c r="O4932" i="53"/>
  <c r="P4933" i="53"/>
  <c r="O4936" i="53"/>
  <c r="P4937" i="53"/>
  <c r="O4940" i="53"/>
  <c r="P4941" i="53"/>
  <c r="O4944" i="53"/>
  <c r="P4945" i="53"/>
  <c r="O4948" i="53"/>
  <c r="P4949" i="53"/>
  <c r="O4952" i="53"/>
  <c r="P4953" i="53"/>
  <c r="O4956" i="53"/>
  <c r="P4957" i="53"/>
  <c r="O4960" i="53"/>
  <c r="P4961" i="53"/>
  <c r="O4964" i="53"/>
  <c r="P4965" i="53"/>
  <c r="O4968" i="53"/>
  <c r="P4969" i="53"/>
  <c r="O4972" i="53"/>
  <c r="P4973" i="53"/>
  <c r="O4976" i="53"/>
  <c r="P4977" i="53"/>
  <c r="O4980" i="53"/>
  <c r="P4981" i="53"/>
  <c r="O4984" i="53"/>
  <c r="P4985" i="53"/>
  <c r="O4988" i="53"/>
  <c r="P4989" i="53"/>
  <c r="O4992" i="53"/>
  <c r="P4993" i="53"/>
  <c r="O4996" i="53"/>
  <c r="P4997" i="53"/>
  <c r="O4903" i="53"/>
  <c r="P4908" i="53"/>
  <c r="O4911" i="53"/>
  <c r="P4916" i="53"/>
  <c r="O4919" i="53"/>
  <c r="P4924" i="53"/>
  <c r="O4927" i="53"/>
  <c r="P4932" i="53"/>
  <c r="O4935" i="53"/>
  <c r="P4940" i="53"/>
  <c r="O4943" i="53"/>
  <c r="P4948" i="53"/>
  <c r="O4951" i="53"/>
  <c r="P4956" i="53"/>
  <c r="O4959" i="53"/>
  <c r="P4964" i="53"/>
  <c r="O4967" i="53"/>
  <c r="P4972" i="53"/>
  <c r="O4975" i="53"/>
  <c r="P4980" i="53"/>
  <c r="O4983" i="53"/>
  <c r="P4988" i="53"/>
  <c r="O4991" i="53"/>
  <c r="P4996" i="53"/>
  <c r="P4904" i="53"/>
  <c r="O4907" i="53"/>
  <c r="P4912" i="53"/>
  <c r="O4915" i="53"/>
  <c r="P4920" i="53"/>
  <c r="O4923" i="53"/>
  <c r="P4928" i="53"/>
  <c r="O4931" i="53"/>
  <c r="P4936" i="53"/>
  <c r="O4939" i="53"/>
  <c r="P4944" i="53"/>
  <c r="O4947" i="53"/>
  <c r="P4952" i="53"/>
  <c r="O4955" i="53"/>
  <c r="P4960" i="53"/>
  <c r="O4963" i="53"/>
  <c r="P4968" i="53"/>
  <c r="O4971" i="53"/>
  <c r="P4976" i="53"/>
  <c r="O4979" i="53"/>
  <c r="P4984" i="53"/>
  <c r="O4987" i="53"/>
  <c r="P4992" i="53"/>
  <c r="O4995" i="53"/>
  <c r="P4" i="55"/>
  <c r="O4" i="55"/>
  <c r="P4" i="53"/>
  <c r="O4" i="53"/>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74" i="44" l="1"/>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I234" i="44"/>
  <c r="I235" i="44"/>
  <c r="I236" i="44"/>
  <c r="I237" i="44"/>
  <c r="I238" i="44"/>
  <c r="D4" i="21" l="1"/>
  <c r="E4" i="21"/>
  <c r="C7" i="21"/>
  <c r="C4" i="21"/>
  <c r="C10" i="38"/>
  <c r="D2249" i="26"/>
  <c r="O13" i="21"/>
  <c r="O14" i="21"/>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c r="E35" i="46" s="1"/>
  <c r="D31" i="46"/>
  <c r="D27" i="46"/>
  <c r="E27" i="46" s="1"/>
  <c r="D23" i="46"/>
  <c r="E23" i="46" s="1"/>
  <c r="D19" i="46"/>
  <c r="E19" i="46" s="1"/>
  <c r="D15" i="46"/>
  <c r="E15" i="46" s="1"/>
  <c r="D11" i="46"/>
  <c r="E11" i="46" s="1"/>
  <c r="D6" i="46"/>
  <c r="D34" i="46"/>
  <c r="E34" i="46" s="1"/>
  <c r="D30" i="46"/>
  <c r="E30" i="46" s="1"/>
  <c r="D26" i="46"/>
  <c r="E26" i="46" s="1"/>
  <c r="D22" i="46"/>
  <c r="E22" i="46" s="1"/>
  <c r="D18" i="46"/>
  <c r="E18" i="46" s="1"/>
  <c r="D14" i="46"/>
  <c r="E14" i="46" s="1"/>
  <c r="D10" i="46"/>
  <c r="E10" i="46" s="1"/>
  <c r="D7" i="46"/>
  <c r="D8" i="46"/>
  <c r="E8" i="46" s="1"/>
  <c r="D33" i="46"/>
  <c r="E33" i="46" s="1"/>
  <c r="D29" i="46"/>
  <c r="E29" i="46" s="1"/>
  <c r="D25" i="46"/>
  <c r="E25" i="46" s="1"/>
  <c r="D21" i="46"/>
  <c r="E21" i="46" s="1"/>
  <c r="D17" i="46"/>
  <c r="E17" i="46" s="1"/>
  <c r="D13" i="46"/>
  <c r="E13" i="46" s="1"/>
  <c r="D9" i="46"/>
  <c r="D16" i="46"/>
  <c r="E16" i="46" s="1"/>
  <c r="D32" i="46"/>
  <c r="E32" i="46" s="1"/>
  <c r="D28" i="46"/>
  <c r="E28" i="46" s="1"/>
  <c r="D24" i="46"/>
  <c r="E24" i="46" s="1"/>
  <c r="D20" i="46"/>
  <c r="E20" i="46" s="1"/>
  <c r="D12" i="46"/>
  <c r="E12" i="46" s="1"/>
  <c r="K156" i="43"/>
  <c r="C156" i="43"/>
  <c r="G154" i="43"/>
  <c r="K153" i="43"/>
  <c r="C153" i="43"/>
  <c r="G152" i="43"/>
  <c r="K151" i="43"/>
  <c r="C151" i="43"/>
  <c r="G150" i="43"/>
  <c r="K149" i="43"/>
  <c r="C149" i="43"/>
  <c r="G148" i="43"/>
  <c r="K147" i="43"/>
  <c r="C147" i="43"/>
  <c r="G146" i="43"/>
  <c r="K145" i="43"/>
  <c r="C145" i="43"/>
  <c r="G144" i="43"/>
  <c r="K143" i="43"/>
  <c r="C143" i="43"/>
  <c r="G142" i="43"/>
  <c r="K141" i="43"/>
  <c r="C141" i="43"/>
  <c r="G140" i="43"/>
  <c r="K137" i="43"/>
  <c r="C137" i="43"/>
  <c r="G136" i="43"/>
  <c r="K135" i="43"/>
  <c r="C135" i="43"/>
  <c r="G134" i="43"/>
  <c r="K133" i="43"/>
  <c r="C133" i="43"/>
  <c r="G132" i="43"/>
  <c r="K131" i="43"/>
  <c r="C131" i="43"/>
  <c r="G130" i="43"/>
  <c r="K129" i="43"/>
  <c r="C129" i="43"/>
  <c r="G128" i="43"/>
  <c r="K127" i="43"/>
  <c r="C127" i="43"/>
  <c r="G126" i="43"/>
  <c r="K125" i="43"/>
  <c r="C125" i="43"/>
  <c r="G124" i="43"/>
  <c r="K123" i="43"/>
  <c r="C123" i="43"/>
  <c r="G122" i="43"/>
  <c r="K121" i="43"/>
  <c r="C121" i="43"/>
  <c r="G120" i="43"/>
  <c r="K119" i="43"/>
  <c r="C119" i="43"/>
  <c r="G118" i="43"/>
  <c r="K117" i="43"/>
  <c r="C117" i="43"/>
  <c r="G116" i="43"/>
  <c r="K115" i="43"/>
  <c r="C115" i="43"/>
  <c r="G114" i="43"/>
  <c r="K113" i="43"/>
  <c r="C113" i="43"/>
  <c r="G112" i="43"/>
  <c r="K111" i="43"/>
  <c r="C111" i="43"/>
  <c r="G110" i="43"/>
  <c r="K109" i="43"/>
  <c r="C109" i="43"/>
  <c r="G108" i="43"/>
  <c r="K107" i="43"/>
  <c r="C107" i="43"/>
  <c r="G106" i="43"/>
  <c r="K105" i="43"/>
  <c r="C105" i="43"/>
  <c r="G104" i="43"/>
  <c r="K103" i="43"/>
  <c r="C103" i="43"/>
  <c r="G102" i="43"/>
  <c r="K101" i="43"/>
  <c r="C101" i="43"/>
  <c r="G100" i="43"/>
  <c r="K99" i="43"/>
  <c r="C99" i="43"/>
  <c r="J156" i="43"/>
  <c r="N154" i="43"/>
  <c r="F154" i="43"/>
  <c r="J153" i="43"/>
  <c r="N152" i="43"/>
  <c r="F152" i="43"/>
  <c r="J151" i="43"/>
  <c r="N150" i="43"/>
  <c r="F150" i="43"/>
  <c r="J149" i="43"/>
  <c r="N148" i="43"/>
  <c r="F148" i="43"/>
  <c r="J147" i="43"/>
  <c r="N146" i="43"/>
  <c r="F146" i="43"/>
  <c r="J145" i="43"/>
  <c r="N144" i="43"/>
  <c r="F144" i="43"/>
  <c r="J143" i="43"/>
  <c r="N142" i="43"/>
  <c r="F142" i="43"/>
  <c r="J141" i="43"/>
  <c r="N140" i="43"/>
  <c r="F140" i="43"/>
  <c r="J137" i="43"/>
  <c r="N136" i="43"/>
  <c r="F136" i="43"/>
  <c r="J135" i="43"/>
  <c r="N134" i="43"/>
  <c r="F134" i="43"/>
  <c r="J133" i="43"/>
  <c r="N132" i="43"/>
  <c r="F132" i="43"/>
  <c r="J131" i="43"/>
  <c r="N130" i="43"/>
  <c r="F130" i="43"/>
  <c r="J129" i="43"/>
  <c r="N128" i="43"/>
  <c r="F128" i="43"/>
  <c r="J127" i="43"/>
  <c r="N126" i="43"/>
  <c r="F126" i="43"/>
  <c r="J125" i="43"/>
  <c r="N124" i="43"/>
  <c r="F124" i="43"/>
  <c r="J123" i="43"/>
  <c r="N122" i="43"/>
  <c r="F122" i="43"/>
  <c r="J121" i="43"/>
  <c r="N120" i="43"/>
  <c r="F120" i="43"/>
  <c r="J119" i="43"/>
  <c r="N118" i="43"/>
  <c r="F118" i="43"/>
  <c r="J117" i="43"/>
  <c r="N116" i="43"/>
  <c r="F116" i="43"/>
  <c r="J115" i="43"/>
  <c r="N114" i="43"/>
  <c r="F114" i="43"/>
  <c r="J113" i="43"/>
  <c r="N112" i="43"/>
  <c r="F112" i="43"/>
  <c r="J111" i="43"/>
  <c r="N110" i="43"/>
  <c r="F110" i="43"/>
  <c r="J109" i="43"/>
  <c r="N108" i="43"/>
  <c r="F108" i="43"/>
  <c r="J107" i="43"/>
  <c r="N106" i="43"/>
  <c r="F106" i="43"/>
  <c r="J105" i="43"/>
  <c r="N104" i="43"/>
  <c r="F104" i="43"/>
  <c r="J103" i="43"/>
  <c r="N102" i="43"/>
  <c r="F102" i="43"/>
  <c r="J101" i="43"/>
  <c r="N100" i="43"/>
  <c r="F100" i="43"/>
  <c r="J99" i="43"/>
  <c r="N98" i="43"/>
  <c r="F98" i="43"/>
  <c r="J97" i="43"/>
  <c r="I156" i="43"/>
  <c r="M154" i="43"/>
  <c r="E154" i="43"/>
  <c r="I153" i="43"/>
  <c r="M152" i="43"/>
  <c r="E152" i="43"/>
  <c r="I151" i="43"/>
  <c r="M150" i="43"/>
  <c r="E150" i="43"/>
  <c r="I149" i="43"/>
  <c r="M148" i="43"/>
  <c r="E148" i="43"/>
  <c r="I147" i="43"/>
  <c r="M146" i="43"/>
  <c r="E146" i="43"/>
  <c r="I145" i="43"/>
  <c r="M144" i="43"/>
  <c r="E144" i="43"/>
  <c r="I143" i="43"/>
  <c r="M142" i="43"/>
  <c r="E142" i="43"/>
  <c r="I141" i="43"/>
  <c r="M140" i="43"/>
  <c r="E140" i="43"/>
  <c r="I137" i="43"/>
  <c r="M136" i="43"/>
  <c r="E136" i="43"/>
  <c r="I135" i="43"/>
  <c r="M134" i="43"/>
  <c r="E134" i="43"/>
  <c r="I133" i="43"/>
  <c r="M132" i="43"/>
  <c r="E132" i="43"/>
  <c r="I131" i="43"/>
  <c r="M130" i="43"/>
  <c r="E130" i="43"/>
  <c r="I129" i="43"/>
  <c r="M128" i="43"/>
  <c r="E128" i="43"/>
  <c r="I127" i="43"/>
  <c r="M126" i="43"/>
  <c r="E126" i="43"/>
  <c r="I125" i="43"/>
  <c r="M124" i="43"/>
  <c r="E124" i="43"/>
  <c r="I123" i="43"/>
  <c r="M122" i="43"/>
  <c r="E122" i="43"/>
  <c r="I121" i="43"/>
  <c r="M120" i="43"/>
  <c r="E120" i="43"/>
  <c r="I119" i="43"/>
  <c r="M118" i="43"/>
  <c r="E118" i="43"/>
  <c r="I117" i="43"/>
  <c r="M116" i="43"/>
  <c r="E116" i="43"/>
  <c r="I115" i="43"/>
  <c r="M114" i="43"/>
  <c r="E114" i="43"/>
  <c r="I113" i="43"/>
  <c r="M112" i="43"/>
  <c r="E112" i="43"/>
  <c r="I111" i="43"/>
  <c r="M110" i="43"/>
  <c r="E110" i="43"/>
  <c r="I109" i="43"/>
  <c r="M108" i="43"/>
  <c r="E108" i="43"/>
  <c r="I107" i="43"/>
  <c r="M106" i="43"/>
  <c r="E106" i="43"/>
  <c r="I105" i="43"/>
  <c r="M104" i="43"/>
  <c r="E104" i="43"/>
  <c r="I103" i="43"/>
  <c r="M102" i="43"/>
  <c r="E102" i="43"/>
  <c r="I101" i="43"/>
  <c r="M100" i="43"/>
  <c r="E100" i="43"/>
  <c r="I99" i="43"/>
  <c r="M98" i="43"/>
  <c r="E98" i="43"/>
  <c r="I97" i="43"/>
  <c r="H156" i="43"/>
  <c r="L154" i="43"/>
  <c r="D154" i="43"/>
  <c r="H153" i="43"/>
  <c r="L152" i="43"/>
  <c r="D152" i="43"/>
  <c r="H151" i="43"/>
  <c r="L150" i="43"/>
  <c r="D150" i="43"/>
  <c r="H149" i="43"/>
  <c r="L148" i="43"/>
  <c r="D148" i="43"/>
  <c r="H147" i="43"/>
  <c r="L146" i="43"/>
  <c r="D146" i="43"/>
  <c r="H145" i="43"/>
  <c r="L144" i="43"/>
  <c r="D144" i="43"/>
  <c r="H143" i="43"/>
  <c r="L142" i="43"/>
  <c r="D142" i="43"/>
  <c r="H141" i="43"/>
  <c r="L140" i="43"/>
  <c r="D140" i="43"/>
  <c r="H137" i="43"/>
  <c r="L136" i="43"/>
  <c r="D136" i="43"/>
  <c r="H135" i="43"/>
  <c r="L134" i="43"/>
  <c r="D134" i="43"/>
  <c r="H133" i="43"/>
  <c r="L132" i="43"/>
  <c r="D132" i="43"/>
  <c r="H131" i="43"/>
  <c r="L130" i="43"/>
  <c r="D130" i="43"/>
  <c r="H129" i="43"/>
  <c r="L128" i="43"/>
  <c r="D128" i="43"/>
  <c r="H127" i="43"/>
  <c r="L126" i="43"/>
  <c r="D126" i="43"/>
  <c r="H125" i="43"/>
  <c r="L124" i="43"/>
  <c r="D124" i="43"/>
  <c r="H123" i="43"/>
  <c r="L122" i="43"/>
  <c r="D122" i="43"/>
  <c r="H121" i="43"/>
  <c r="L120" i="43"/>
  <c r="D120" i="43"/>
  <c r="H119" i="43"/>
  <c r="L118" i="43"/>
  <c r="D118" i="43"/>
  <c r="H117" i="43"/>
  <c r="L116" i="43"/>
  <c r="D116" i="43"/>
  <c r="H115" i="43"/>
  <c r="L114" i="43"/>
  <c r="D114" i="43"/>
  <c r="H113" i="43"/>
  <c r="L112" i="43"/>
  <c r="D112" i="43"/>
  <c r="H111" i="43"/>
  <c r="L110" i="43"/>
  <c r="D110" i="43"/>
  <c r="H109" i="43"/>
  <c r="L108" i="43"/>
  <c r="D108" i="43"/>
  <c r="H107" i="43"/>
  <c r="L106" i="43"/>
  <c r="D106" i="43"/>
  <c r="H105" i="43"/>
  <c r="L104" i="43"/>
  <c r="D104" i="43"/>
  <c r="H103" i="43"/>
  <c r="L102" i="43"/>
  <c r="G156" i="43"/>
  <c r="K154" i="43"/>
  <c r="C154" i="43"/>
  <c r="G153" i="43"/>
  <c r="K152" i="43"/>
  <c r="C152" i="43"/>
  <c r="G151" i="43"/>
  <c r="K150" i="43"/>
  <c r="C150" i="43"/>
  <c r="G149" i="43"/>
  <c r="K148" i="43"/>
  <c r="C148" i="43"/>
  <c r="G147" i="43"/>
  <c r="K146" i="43"/>
  <c r="C146" i="43"/>
  <c r="G145" i="43"/>
  <c r="K144" i="43"/>
  <c r="C144" i="43"/>
  <c r="G143" i="43"/>
  <c r="K142" i="43"/>
  <c r="C142" i="43"/>
  <c r="G141" i="43"/>
  <c r="K140" i="43"/>
  <c r="C140" i="43"/>
  <c r="G137" i="43"/>
  <c r="K136" i="43"/>
  <c r="C136" i="43"/>
  <c r="G135" i="43"/>
  <c r="K134" i="43"/>
  <c r="C134" i="43"/>
  <c r="G133" i="43"/>
  <c r="K132" i="43"/>
  <c r="C132" i="43"/>
  <c r="G131" i="43"/>
  <c r="K130" i="43"/>
  <c r="C130" i="43"/>
  <c r="G129" i="43"/>
  <c r="K128" i="43"/>
  <c r="C128" i="43"/>
  <c r="G127" i="43"/>
  <c r="K126" i="43"/>
  <c r="C126" i="43"/>
  <c r="G125" i="43"/>
  <c r="K124" i="43"/>
  <c r="C124" i="43"/>
  <c r="G123" i="43"/>
  <c r="K122" i="43"/>
  <c r="C122" i="43"/>
  <c r="G121" i="43"/>
  <c r="K120" i="43"/>
  <c r="C120" i="43"/>
  <c r="G119" i="43"/>
  <c r="K118" i="43"/>
  <c r="C118" i="43"/>
  <c r="G117" i="43"/>
  <c r="K116" i="43"/>
  <c r="C116" i="43"/>
  <c r="G115" i="43"/>
  <c r="K114" i="43"/>
  <c r="C114" i="43"/>
  <c r="G113" i="43"/>
  <c r="K112" i="43"/>
  <c r="C112" i="43"/>
  <c r="G111" i="43"/>
  <c r="K110" i="43"/>
  <c r="C110" i="43"/>
  <c r="G109" i="43"/>
  <c r="K108" i="43"/>
  <c r="C108" i="43"/>
  <c r="G107" i="43"/>
  <c r="K106" i="43"/>
  <c r="C106" i="43"/>
  <c r="G105" i="43"/>
  <c r="K104" i="43"/>
  <c r="C104" i="43"/>
  <c r="G103" i="43"/>
  <c r="K102" i="43"/>
  <c r="C102" i="43"/>
  <c r="G101" i="43"/>
  <c r="K100" i="43"/>
  <c r="C100" i="43"/>
  <c r="G99" i="43"/>
  <c r="K98" i="43"/>
  <c r="C98" i="43"/>
  <c r="G97" i="43"/>
  <c r="N156" i="43"/>
  <c r="F156" i="43"/>
  <c r="J154" i="43"/>
  <c r="N153" i="43"/>
  <c r="F153" i="43"/>
  <c r="J152" i="43"/>
  <c r="N151" i="43"/>
  <c r="F151" i="43"/>
  <c r="J150" i="43"/>
  <c r="N149" i="43"/>
  <c r="F149" i="43"/>
  <c r="J148" i="43"/>
  <c r="N147" i="43"/>
  <c r="F147" i="43"/>
  <c r="J146" i="43"/>
  <c r="N145" i="43"/>
  <c r="F145" i="43"/>
  <c r="J144" i="43"/>
  <c r="N143" i="43"/>
  <c r="F143" i="43"/>
  <c r="J142" i="43"/>
  <c r="N141" i="43"/>
  <c r="F141" i="43"/>
  <c r="J140" i="43"/>
  <c r="N137" i="43"/>
  <c r="F137" i="43"/>
  <c r="J136" i="43"/>
  <c r="N135" i="43"/>
  <c r="F135" i="43"/>
  <c r="J134" i="43"/>
  <c r="N133" i="43"/>
  <c r="F133" i="43"/>
  <c r="J132" i="43"/>
  <c r="N131" i="43"/>
  <c r="F131" i="43"/>
  <c r="J130" i="43"/>
  <c r="N129" i="43"/>
  <c r="F129" i="43"/>
  <c r="J128" i="43"/>
  <c r="N127" i="43"/>
  <c r="F127" i="43"/>
  <c r="J126" i="43"/>
  <c r="N125" i="43"/>
  <c r="F125" i="43"/>
  <c r="J124" i="43"/>
  <c r="N123" i="43"/>
  <c r="F123" i="43"/>
  <c r="J122" i="43"/>
  <c r="N121" i="43"/>
  <c r="F121" i="43"/>
  <c r="J120" i="43"/>
  <c r="N119" i="43"/>
  <c r="F119" i="43"/>
  <c r="J118" i="43"/>
  <c r="N117" i="43"/>
  <c r="F117" i="43"/>
  <c r="J116" i="43"/>
  <c r="N115" i="43"/>
  <c r="F115" i="43"/>
  <c r="J114" i="43"/>
  <c r="N113" i="43"/>
  <c r="F113" i="43"/>
  <c r="J112" i="43"/>
  <c r="N111" i="43"/>
  <c r="F111" i="43"/>
  <c r="J110" i="43"/>
  <c r="N109" i="43"/>
  <c r="F109" i="43"/>
  <c r="J108" i="43"/>
  <c r="N107" i="43"/>
  <c r="F107" i="43"/>
  <c r="J106" i="43"/>
  <c r="N105" i="43"/>
  <c r="F105" i="43"/>
  <c r="J104" i="43"/>
  <c r="N103" i="43"/>
  <c r="F103" i="43"/>
  <c r="J102" i="43"/>
  <c r="N101" i="43"/>
  <c r="F101" i="43"/>
  <c r="J100" i="43"/>
  <c r="N99" i="43"/>
  <c r="F99" i="43"/>
  <c r="J98" i="43"/>
  <c r="N97" i="43"/>
  <c r="M156" i="43"/>
  <c r="E156" i="43"/>
  <c r="I154" i="43"/>
  <c r="M153" i="43"/>
  <c r="E153" i="43"/>
  <c r="I152" i="43"/>
  <c r="M151" i="43"/>
  <c r="E151" i="43"/>
  <c r="I150" i="43"/>
  <c r="M149" i="43"/>
  <c r="E149" i="43"/>
  <c r="I148" i="43"/>
  <c r="M147" i="43"/>
  <c r="E147" i="43"/>
  <c r="I146" i="43"/>
  <c r="M145" i="43"/>
  <c r="E145" i="43"/>
  <c r="I144" i="43"/>
  <c r="M143" i="43"/>
  <c r="E143" i="43"/>
  <c r="I142" i="43"/>
  <c r="M141" i="43"/>
  <c r="E141" i="43"/>
  <c r="I140" i="43"/>
  <c r="M137" i="43"/>
  <c r="E137" i="43"/>
  <c r="I136" i="43"/>
  <c r="M135" i="43"/>
  <c r="E135" i="43"/>
  <c r="I134" i="43"/>
  <c r="M133" i="43"/>
  <c r="E133" i="43"/>
  <c r="I132" i="43"/>
  <c r="M131" i="43"/>
  <c r="E131" i="43"/>
  <c r="I130" i="43"/>
  <c r="M129" i="43"/>
  <c r="E129" i="43"/>
  <c r="I128" i="43"/>
  <c r="M127" i="43"/>
  <c r="E127" i="43"/>
  <c r="I126" i="43"/>
  <c r="M125" i="43"/>
  <c r="E125" i="43"/>
  <c r="I124" i="43"/>
  <c r="M123" i="43"/>
  <c r="E123" i="43"/>
  <c r="I122" i="43"/>
  <c r="M121" i="43"/>
  <c r="E121" i="43"/>
  <c r="I120" i="43"/>
  <c r="M119" i="43"/>
  <c r="E119" i="43"/>
  <c r="I118" i="43"/>
  <c r="M117" i="43"/>
  <c r="E117" i="43"/>
  <c r="I116" i="43"/>
  <c r="M115" i="43"/>
  <c r="E115" i="43"/>
  <c r="I114" i="43"/>
  <c r="M113" i="43"/>
  <c r="E113" i="43"/>
  <c r="I112" i="43"/>
  <c r="M111" i="43"/>
  <c r="E111" i="43"/>
  <c r="I110" i="43"/>
  <c r="M109" i="43"/>
  <c r="E109" i="43"/>
  <c r="I108" i="43"/>
  <c r="M107" i="43"/>
  <c r="E107" i="43"/>
  <c r="I106" i="43"/>
  <c r="M105" i="43"/>
  <c r="E105" i="43"/>
  <c r="I104" i="43"/>
  <c r="M103" i="43"/>
  <c r="E103" i="43"/>
  <c r="I102" i="43"/>
  <c r="M101" i="43"/>
  <c r="E101" i="43"/>
  <c r="I100" i="43"/>
  <c r="M99" i="43"/>
  <c r="E99" i="43"/>
  <c r="I98" i="43"/>
  <c r="M97" i="43"/>
  <c r="L156" i="43"/>
  <c r="D156" i="43"/>
  <c r="H154" i="43"/>
  <c r="L153" i="43"/>
  <c r="D153" i="43"/>
  <c r="H152" i="43"/>
  <c r="L151" i="43"/>
  <c r="D151" i="43"/>
  <c r="H150" i="43"/>
  <c r="L149" i="43"/>
  <c r="D149" i="43"/>
  <c r="H148" i="43"/>
  <c r="L147" i="43"/>
  <c r="D147" i="43"/>
  <c r="H146" i="43"/>
  <c r="L145" i="43"/>
  <c r="D145" i="43"/>
  <c r="H144" i="43"/>
  <c r="L143" i="43"/>
  <c r="D143" i="43"/>
  <c r="H142" i="43"/>
  <c r="L141" i="43"/>
  <c r="D141" i="43"/>
  <c r="H140" i="43"/>
  <c r="L137" i="43"/>
  <c r="D137" i="43"/>
  <c r="H136" i="43"/>
  <c r="L135" i="43"/>
  <c r="D135" i="43"/>
  <c r="H134" i="43"/>
  <c r="L133" i="43"/>
  <c r="D133" i="43"/>
  <c r="H132" i="43"/>
  <c r="L131" i="43"/>
  <c r="D131" i="43"/>
  <c r="H130" i="43"/>
  <c r="L129" i="43"/>
  <c r="D129" i="43"/>
  <c r="H128" i="43"/>
  <c r="L127" i="43"/>
  <c r="D127" i="43"/>
  <c r="H126" i="43"/>
  <c r="L125" i="43"/>
  <c r="D125" i="43"/>
  <c r="H124" i="43"/>
  <c r="L123" i="43"/>
  <c r="D123" i="43"/>
  <c r="H122" i="43"/>
  <c r="L121" i="43"/>
  <c r="D121" i="43"/>
  <c r="H120" i="43"/>
  <c r="L119" i="43"/>
  <c r="D119" i="43"/>
  <c r="H118" i="43"/>
  <c r="L117" i="43"/>
  <c r="D117" i="43"/>
  <c r="H116" i="43"/>
  <c r="L115" i="43"/>
  <c r="D115" i="43"/>
  <c r="H114" i="43"/>
  <c r="L113" i="43"/>
  <c r="D113" i="43"/>
  <c r="H112" i="43"/>
  <c r="L111" i="43"/>
  <c r="D111" i="43"/>
  <c r="H110" i="43"/>
  <c r="L109" i="43"/>
  <c r="D109" i="43"/>
  <c r="H108" i="43"/>
  <c r="L107" i="43"/>
  <c r="D107" i="43"/>
  <c r="H106" i="43"/>
  <c r="L105" i="43"/>
  <c r="D105" i="43"/>
  <c r="H104" i="43"/>
  <c r="L103" i="43"/>
  <c r="D103" i="43"/>
  <c r="H102" i="43"/>
  <c r="L101" i="43"/>
  <c r="D101" i="43"/>
  <c r="H100" i="43"/>
  <c r="L99" i="43"/>
  <c r="D99" i="43"/>
  <c r="H98" i="43"/>
  <c r="L97" i="43"/>
  <c r="D100" i="43"/>
  <c r="E97" i="43"/>
  <c r="I96" i="43"/>
  <c r="M95" i="43"/>
  <c r="E95" i="43"/>
  <c r="I94" i="43"/>
  <c r="M93" i="43"/>
  <c r="E93" i="43"/>
  <c r="I92" i="43"/>
  <c r="M91" i="43"/>
  <c r="E91" i="43"/>
  <c r="I90" i="43"/>
  <c r="M89" i="43"/>
  <c r="E89" i="43"/>
  <c r="I88" i="43"/>
  <c r="M87" i="43"/>
  <c r="E87" i="43"/>
  <c r="I86" i="43"/>
  <c r="M85" i="43"/>
  <c r="E85" i="43"/>
  <c r="I84" i="43"/>
  <c r="M83" i="43"/>
  <c r="E83" i="43"/>
  <c r="I82" i="43"/>
  <c r="M81" i="43"/>
  <c r="E81" i="43"/>
  <c r="I80" i="43"/>
  <c r="M79" i="43"/>
  <c r="E79" i="43"/>
  <c r="I78" i="43"/>
  <c r="M77" i="43"/>
  <c r="E77" i="43"/>
  <c r="I76" i="43"/>
  <c r="M75" i="43"/>
  <c r="E75" i="43"/>
  <c r="I74" i="43"/>
  <c r="M73" i="43"/>
  <c r="E73" i="43"/>
  <c r="I72" i="43"/>
  <c r="M71" i="43"/>
  <c r="E71" i="43"/>
  <c r="I70" i="43"/>
  <c r="M69" i="43"/>
  <c r="E69" i="43"/>
  <c r="I68" i="43"/>
  <c r="M67" i="43"/>
  <c r="E67" i="43"/>
  <c r="I66" i="43"/>
  <c r="M65" i="43"/>
  <c r="E65" i="43"/>
  <c r="I64" i="43"/>
  <c r="M63" i="43"/>
  <c r="E63" i="43"/>
  <c r="I62" i="43"/>
  <c r="M61" i="43"/>
  <c r="E61" i="43"/>
  <c r="I60" i="43"/>
  <c r="M59" i="43"/>
  <c r="E59" i="43"/>
  <c r="I55" i="43"/>
  <c r="M54" i="43"/>
  <c r="E54" i="43"/>
  <c r="I53" i="43"/>
  <c r="M52" i="43"/>
  <c r="E52" i="43"/>
  <c r="I51" i="43"/>
  <c r="M50" i="43"/>
  <c r="E50" i="43"/>
  <c r="I49" i="43"/>
  <c r="M48" i="43"/>
  <c r="E48" i="43"/>
  <c r="I45" i="43"/>
  <c r="M44" i="43"/>
  <c r="E44" i="43"/>
  <c r="I43" i="43"/>
  <c r="M42" i="43"/>
  <c r="E42" i="43"/>
  <c r="I31" i="43"/>
  <c r="M30" i="43"/>
  <c r="E30" i="43"/>
  <c r="I27" i="43"/>
  <c r="M26" i="43"/>
  <c r="E26" i="43"/>
  <c r="I25" i="43"/>
  <c r="H99" i="43"/>
  <c r="D97" i="43"/>
  <c r="H96" i="43"/>
  <c r="L95" i="43"/>
  <c r="D95" i="43"/>
  <c r="H94" i="43"/>
  <c r="L93" i="43"/>
  <c r="D93" i="43"/>
  <c r="H92" i="43"/>
  <c r="L91" i="43"/>
  <c r="D91" i="43"/>
  <c r="H90" i="43"/>
  <c r="L89" i="43"/>
  <c r="D89" i="43"/>
  <c r="H88" i="43"/>
  <c r="L87" i="43"/>
  <c r="D87" i="43"/>
  <c r="H86" i="43"/>
  <c r="L85" i="43"/>
  <c r="D85" i="43"/>
  <c r="H84" i="43"/>
  <c r="L83" i="43"/>
  <c r="D83" i="43"/>
  <c r="H82" i="43"/>
  <c r="L81" i="43"/>
  <c r="D81" i="43"/>
  <c r="H80" i="43"/>
  <c r="L79" i="43"/>
  <c r="D79" i="43"/>
  <c r="H78" i="43"/>
  <c r="L77" i="43"/>
  <c r="D77" i="43"/>
  <c r="H76" i="43"/>
  <c r="L75" i="43"/>
  <c r="D75" i="43"/>
  <c r="H74" i="43"/>
  <c r="L73" i="43"/>
  <c r="D73" i="43"/>
  <c r="H72" i="43"/>
  <c r="L71" i="43"/>
  <c r="D71" i="43"/>
  <c r="H70" i="43"/>
  <c r="L69" i="43"/>
  <c r="D69" i="43"/>
  <c r="H68" i="43"/>
  <c r="L67" i="43"/>
  <c r="D67" i="43"/>
  <c r="H66" i="43"/>
  <c r="L65" i="43"/>
  <c r="D65" i="43"/>
  <c r="H64" i="43"/>
  <c r="L63" i="43"/>
  <c r="D63" i="43"/>
  <c r="H62" i="43"/>
  <c r="L61" i="43"/>
  <c r="D61" i="43"/>
  <c r="H60" i="43"/>
  <c r="L59" i="43"/>
  <c r="D59" i="43"/>
  <c r="H55" i="43"/>
  <c r="L54" i="43"/>
  <c r="D54" i="43"/>
  <c r="H53" i="43"/>
  <c r="L52" i="43"/>
  <c r="D52" i="43"/>
  <c r="H51" i="43"/>
  <c r="L50" i="43"/>
  <c r="D50" i="43"/>
  <c r="H49" i="43"/>
  <c r="L48" i="43"/>
  <c r="D48" i="43"/>
  <c r="H45" i="43"/>
  <c r="L44" i="43"/>
  <c r="D44" i="43"/>
  <c r="H43" i="43"/>
  <c r="L42" i="43"/>
  <c r="D42" i="43"/>
  <c r="H31" i="43"/>
  <c r="L30" i="43"/>
  <c r="D30" i="43"/>
  <c r="H27" i="43"/>
  <c r="L26" i="43"/>
  <c r="D26" i="43"/>
  <c r="H25" i="43"/>
  <c r="L24" i="43"/>
  <c r="L98" i="43"/>
  <c r="C97" i="43"/>
  <c r="G96" i="43"/>
  <c r="K95" i="43"/>
  <c r="C95" i="43"/>
  <c r="G94" i="43"/>
  <c r="K93" i="43"/>
  <c r="C93" i="43"/>
  <c r="G92" i="43"/>
  <c r="K91" i="43"/>
  <c r="C91" i="43"/>
  <c r="G90" i="43"/>
  <c r="K89" i="43"/>
  <c r="C89" i="43"/>
  <c r="G88" i="43"/>
  <c r="K87" i="43"/>
  <c r="C87" i="43"/>
  <c r="G86" i="43"/>
  <c r="K85" i="43"/>
  <c r="C85" i="43"/>
  <c r="G84" i="43"/>
  <c r="K83" i="43"/>
  <c r="C83" i="43"/>
  <c r="G82" i="43"/>
  <c r="K81" i="43"/>
  <c r="C81" i="43"/>
  <c r="G80" i="43"/>
  <c r="K79" i="43"/>
  <c r="C79" i="43"/>
  <c r="G78" i="43"/>
  <c r="K77" i="43"/>
  <c r="C77" i="43"/>
  <c r="G76" i="43"/>
  <c r="K75" i="43"/>
  <c r="C75" i="43"/>
  <c r="G74" i="43"/>
  <c r="K73" i="43"/>
  <c r="C73" i="43"/>
  <c r="G72" i="43"/>
  <c r="K71" i="43"/>
  <c r="C71" i="43"/>
  <c r="G70" i="43"/>
  <c r="K69" i="43"/>
  <c r="C69" i="43"/>
  <c r="G68" i="43"/>
  <c r="K67" i="43"/>
  <c r="C67" i="43"/>
  <c r="G66" i="43"/>
  <c r="K65" i="43"/>
  <c r="C65" i="43"/>
  <c r="G64" i="43"/>
  <c r="K63" i="43"/>
  <c r="C63" i="43"/>
  <c r="G62" i="43"/>
  <c r="K61" i="43"/>
  <c r="C61" i="43"/>
  <c r="G60" i="43"/>
  <c r="K59" i="43"/>
  <c r="C59" i="43"/>
  <c r="G55" i="43"/>
  <c r="K54" i="43"/>
  <c r="C54" i="43"/>
  <c r="G53" i="43"/>
  <c r="K52" i="43"/>
  <c r="C52" i="43"/>
  <c r="G51" i="43"/>
  <c r="K50" i="43"/>
  <c r="C50" i="43"/>
  <c r="G49" i="43"/>
  <c r="K48" i="43"/>
  <c r="C48" i="43"/>
  <c r="G45" i="43"/>
  <c r="K44" i="43"/>
  <c r="C44" i="43"/>
  <c r="G43" i="43"/>
  <c r="K42" i="43"/>
  <c r="C42" i="43"/>
  <c r="G31" i="43"/>
  <c r="K30" i="43"/>
  <c r="C30" i="43"/>
  <c r="G27" i="43"/>
  <c r="K26" i="43"/>
  <c r="C26" i="43"/>
  <c r="G25" i="43"/>
  <c r="G98" i="43"/>
  <c r="N96" i="43"/>
  <c r="F96" i="43"/>
  <c r="J95" i="43"/>
  <c r="N94" i="43"/>
  <c r="F94" i="43"/>
  <c r="J93" i="43"/>
  <c r="N92" i="43"/>
  <c r="F92" i="43"/>
  <c r="J91" i="43"/>
  <c r="N90" i="43"/>
  <c r="F90" i="43"/>
  <c r="J89" i="43"/>
  <c r="N88" i="43"/>
  <c r="F88" i="43"/>
  <c r="J87" i="43"/>
  <c r="N86" i="43"/>
  <c r="F86" i="43"/>
  <c r="J85" i="43"/>
  <c r="N84" i="43"/>
  <c r="F84" i="43"/>
  <c r="J83" i="43"/>
  <c r="N82" i="43"/>
  <c r="F82" i="43"/>
  <c r="J81" i="43"/>
  <c r="N80" i="43"/>
  <c r="F80" i="43"/>
  <c r="J79" i="43"/>
  <c r="N78" i="43"/>
  <c r="F78" i="43"/>
  <c r="J77" i="43"/>
  <c r="N76" i="43"/>
  <c r="F76" i="43"/>
  <c r="J75" i="43"/>
  <c r="N74" i="43"/>
  <c r="F74" i="43"/>
  <c r="J73" i="43"/>
  <c r="N72" i="43"/>
  <c r="F72" i="43"/>
  <c r="J71" i="43"/>
  <c r="N70" i="43"/>
  <c r="F70" i="43"/>
  <c r="J69" i="43"/>
  <c r="N68" i="43"/>
  <c r="F68" i="43"/>
  <c r="J67" i="43"/>
  <c r="N66" i="43"/>
  <c r="F66" i="43"/>
  <c r="J65" i="43"/>
  <c r="N64" i="43"/>
  <c r="F64" i="43"/>
  <c r="J63" i="43"/>
  <c r="N62" i="43"/>
  <c r="F62" i="43"/>
  <c r="J61" i="43"/>
  <c r="N60" i="43"/>
  <c r="F60" i="43"/>
  <c r="J59" i="43"/>
  <c r="N55" i="43"/>
  <c r="F55" i="43"/>
  <c r="J54" i="43"/>
  <c r="N53" i="43"/>
  <c r="F53" i="43"/>
  <c r="J52" i="43"/>
  <c r="N51" i="43"/>
  <c r="F51" i="43"/>
  <c r="J50" i="43"/>
  <c r="N49" i="43"/>
  <c r="F49" i="43"/>
  <c r="J48" i="43"/>
  <c r="N45" i="43"/>
  <c r="F45" i="43"/>
  <c r="J44" i="43"/>
  <c r="N43" i="43"/>
  <c r="F43" i="43"/>
  <c r="J42" i="43"/>
  <c r="N31" i="43"/>
  <c r="F31" i="43"/>
  <c r="J30" i="43"/>
  <c r="N27" i="43"/>
  <c r="F27" i="43"/>
  <c r="J26" i="43"/>
  <c r="D98" i="43"/>
  <c r="M96" i="43"/>
  <c r="E96" i="43"/>
  <c r="I95" i="43"/>
  <c r="M94" i="43"/>
  <c r="E94" i="43"/>
  <c r="I93" i="43"/>
  <c r="M92" i="43"/>
  <c r="E92" i="43"/>
  <c r="I91" i="43"/>
  <c r="M90" i="43"/>
  <c r="E90" i="43"/>
  <c r="I89" i="43"/>
  <c r="M88" i="43"/>
  <c r="E88" i="43"/>
  <c r="I87" i="43"/>
  <c r="M86" i="43"/>
  <c r="E86" i="43"/>
  <c r="I85" i="43"/>
  <c r="M84" i="43"/>
  <c r="E84" i="43"/>
  <c r="I83" i="43"/>
  <c r="M82" i="43"/>
  <c r="E82" i="43"/>
  <c r="I81" i="43"/>
  <c r="M80" i="43"/>
  <c r="E80" i="43"/>
  <c r="I79" i="43"/>
  <c r="M78" i="43"/>
  <c r="E78" i="43"/>
  <c r="I77" i="43"/>
  <c r="M76" i="43"/>
  <c r="E76" i="43"/>
  <c r="I75" i="43"/>
  <c r="M74" i="43"/>
  <c r="E74" i="43"/>
  <c r="I73" i="43"/>
  <c r="M72" i="43"/>
  <c r="E72" i="43"/>
  <c r="I71" i="43"/>
  <c r="M70" i="43"/>
  <c r="E70" i="43"/>
  <c r="I69" i="43"/>
  <c r="M68" i="43"/>
  <c r="E68" i="43"/>
  <c r="I67" i="43"/>
  <c r="M66" i="43"/>
  <c r="E66" i="43"/>
  <c r="I65" i="43"/>
  <c r="M64" i="43"/>
  <c r="E64" i="43"/>
  <c r="I63" i="43"/>
  <c r="M62" i="43"/>
  <c r="E62" i="43"/>
  <c r="I61" i="43"/>
  <c r="M60" i="43"/>
  <c r="E60" i="43"/>
  <c r="I59" i="43"/>
  <c r="M55" i="43"/>
  <c r="E55" i="43"/>
  <c r="I54" i="43"/>
  <c r="M53" i="43"/>
  <c r="E53" i="43"/>
  <c r="I52" i="43"/>
  <c r="M51" i="43"/>
  <c r="E51" i="43"/>
  <c r="I50" i="43"/>
  <c r="M49" i="43"/>
  <c r="E49" i="43"/>
  <c r="I48" i="43"/>
  <c r="M45" i="43"/>
  <c r="E45" i="43"/>
  <c r="I44" i="43"/>
  <c r="M43" i="43"/>
  <c r="E43" i="43"/>
  <c r="I42" i="43"/>
  <c r="M31" i="43"/>
  <c r="E31" i="43"/>
  <c r="I30" i="43"/>
  <c r="M27" i="43"/>
  <c r="E27" i="43"/>
  <c r="I26" i="43"/>
  <c r="M25" i="43"/>
  <c r="E25" i="43"/>
  <c r="I24" i="43"/>
  <c r="D102" i="43"/>
  <c r="K97" i="43"/>
  <c r="L96" i="43"/>
  <c r="D96" i="43"/>
  <c r="H95" i="43"/>
  <c r="L94" i="43"/>
  <c r="D94" i="43"/>
  <c r="H93" i="43"/>
  <c r="L92" i="43"/>
  <c r="D92" i="43"/>
  <c r="H91" i="43"/>
  <c r="L90" i="43"/>
  <c r="D90" i="43"/>
  <c r="H89" i="43"/>
  <c r="L88" i="43"/>
  <c r="D88" i="43"/>
  <c r="H87" i="43"/>
  <c r="L86" i="43"/>
  <c r="D86" i="43"/>
  <c r="H85" i="43"/>
  <c r="L84" i="43"/>
  <c r="D84" i="43"/>
  <c r="H83" i="43"/>
  <c r="L82" i="43"/>
  <c r="D82" i="43"/>
  <c r="H81" i="43"/>
  <c r="L80" i="43"/>
  <c r="D80" i="43"/>
  <c r="H79" i="43"/>
  <c r="L78" i="43"/>
  <c r="D78" i="43"/>
  <c r="H77" i="43"/>
  <c r="L76" i="43"/>
  <c r="D76" i="43"/>
  <c r="H75" i="43"/>
  <c r="L74" i="43"/>
  <c r="D74" i="43"/>
  <c r="H73" i="43"/>
  <c r="L72" i="43"/>
  <c r="D72" i="43"/>
  <c r="H71" i="43"/>
  <c r="L70" i="43"/>
  <c r="D70" i="43"/>
  <c r="H69" i="43"/>
  <c r="L68" i="43"/>
  <c r="D68" i="43"/>
  <c r="H67" i="43"/>
  <c r="L66" i="43"/>
  <c r="D66" i="43"/>
  <c r="H65" i="43"/>
  <c r="L64" i="43"/>
  <c r="D64" i="43"/>
  <c r="H63" i="43"/>
  <c r="L62" i="43"/>
  <c r="D62" i="43"/>
  <c r="H61" i="43"/>
  <c r="L60" i="43"/>
  <c r="D60" i="43"/>
  <c r="H59" i="43"/>
  <c r="L55" i="43"/>
  <c r="D55" i="43"/>
  <c r="H54" i="43"/>
  <c r="L53" i="43"/>
  <c r="D53" i="43"/>
  <c r="H52" i="43"/>
  <c r="L51" i="43"/>
  <c r="D51" i="43"/>
  <c r="H50" i="43"/>
  <c r="L49" i="43"/>
  <c r="D49" i="43"/>
  <c r="H48" i="43"/>
  <c r="L45" i="43"/>
  <c r="D45" i="43"/>
  <c r="H44" i="43"/>
  <c r="L43" i="43"/>
  <c r="D43" i="43"/>
  <c r="H42" i="43"/>
  <c r="L31" i="43"/>
  <c r="D31" i="43"/>
  <c r="H30" i="43"/>
  <c r="L27" i="43"/>
  <c r="D27" i="43"/>
  <c r="H26" i="43"/>
  <c r="L25" i="43"/>
  <c r="H101" i="43"/>
  <c r="H97" i="43"/>
  <c r="K96" i="43"/>
  <c r="C96" i="43"/>
  <c r="G95" i="43"/>
  <c r="K94" i="43"/>
  <c r="C94" i="43"/>
  <c r="G93" i="43"/>
  <c r="K92" i="43"/>
  <c r="C92" i="43"/>
  <c r="G91" i="43"/>
  <c r="K90" i="43"/>
  <c r="C90" i="43"/>
  <c r="G89" i="43"/>
  <c r="K88" i="43"/>
  <c r="C88" i="43"/>
  <c r="G87" i="43"/>
  <c r="K86" i="43"/>
  <c r="C86" i="43"/>
  <c r="G85" i="43"/>
  <c r="K84" i="43"/>
  <c r="C84" i="43"/>
  <c r="G83" i="43"/>
  <c r="K82" i="43"/>
  <c r="C82" i="43"/>
  <c r="G81" i="43"/>
  <c r="K80" i="43"/>
  <c r="C80" i="43"/>
  <c r="G79" i="43"/>
  <c r="K78" i="43"/>
  <c r="C78" i="43"/>
  <c r="G77" i="43"/>
  <c r="K76" i="43"/>
  <c r="C76" i="43"/>
  <c r="G75" i="43"/>
  <c r="K74" i="43"/>
  <c r="C74" i="43"/>
  <c r="G73" i="43"/>
  <c r="K72" i="43"/>
  <c r="C72" i="43"/>
  <c r="G71" i="43"/>
  <c r="K70" i="43"/>
  <c r="C70" i="43"/>
  <c r="G69" i="43"/>
  <c r="K68" i="43"/>
  <c r="C68" i="43"/>
  <c r="G67" i="43"/>
  <c r="K66" i="43"/>
  <c r="C66" i="43"/>
  <c r="G65" i="43"/>
  <c r="K64" i="43"/>
  <c r="C64" i="43"/>
  <c r="G63" i="43"/>
  <c r="K62" i="43"/>
  <c r="C62" i="43"/>
  <c r="G61" i="43"/>
  <c r="K60" i="43"/>
  <c r="C60" i="43"/>
  <c r="G59" i="43"/>
  <c r="K55" i="43"/>
  <c r="C55" i="43"/>
  <c r="G54" i="43"/>
  <c r="K53" i="43"/>
  <c r="C53" i="43"/>
  <c r="G52" i="43"/>
  <c r="K51" i="43"/>
  <c r="C51" i="43"/>
  <c r="G50" i="43"/>
  <c r="K49" i="43"/>
  <c r="C49" i="43"/>
  <c r="G48" i="43"/>
  <c r="K45" i="43"/>
  <c r="C45" i="43"/>
  <c r="G44" i="43"/>
  <c r="K43" i="43"/>
  <c r="C43" i="43"/>
  <c r="G42" i="43"/>
  <c r="K31" i="43"/>
  <c r="C31" i="43"/>
  <c r="G30" i="43"/>
  <c r="K27" i="43"/>
  <c r="C27" i="43"/>
  <c r="G26" i="43"/>
  <c r="K25" i="43"/>
  <c r="C25" i="43"/>
  <c r="L100" i="43"/>
  <c r="F97" i="43"/>
  <c r="J96" i="43"/>
  <c r="N95" i="43"/>
  <c r="F95" i="43"/>
  <c r="J94" i="43"/>
  <c r="N93" i="43"/>
  <c r="F93" i="43"/>
  <c r="J92" i="43"/>
  <c r="N91" i="43"/>
  <c r="F91" i="43"/>
  <c r="J90" i="43"/>
  <c r="N89" i="43"/>
  <c r="F89" i="43"/>
  <c r="J88" i="43"/>
  <c r="N87" i="43"/>
  <c r="F87" i="43"/>
  <c r="J86" i="43"/>
  <c r="N85" i="43"/>
  <c r="F85" i="43"/>
  <c r="J84" i="43"/>
  <c r="N83" i="43"/>
  <c r="F83" i="43"/>
  <c r="J82" i="43"/>
  <c r="N81" i="43"/>
  <c r="F81" i="43"/>
  <c r="J80" i="43"/>
  <c r="N79" i="43"/>
  <c r="F79" i="43"/>
  <c r="J78" i="43"/>
  <c r="N77" i="43"/>
  <c r="F77" i="43"/>
  <c r="J76" i="43"/>
  <c r="N75" i="43"/>
  <c r="F75" i="43"/>
  <c r="J74" i="43"/>
  <c r="N73" i="43"/>
  <c r="F73" i="43"/>
  <c r="J72" i="43"/>
  <c r="N71" i="43"/>
  <c r="F71" i="43"/>
  <c r="J70" i="43"/>
  <c r="N69" i="43"/>
  <c r="F69" i="43"/>
  <c r="J68" i="43"/>
  <c r="N67" i="43"/>
  <c r="F67" i="43"/>
  <c r="J66" i="43"/>
  <c r="N65" i="43"/>
  <c r="F65" i="43"/>
  <c r="J64" i="43"/>
  <c r="N63" i="43"/>
  <c r="F63" i="43"/>
  <c r="J62" i="43"/>
  <c r="N61" i="43"/>
  <c r="F61" i="43"/>
  <c r="J60" i="43"/>
  <c r="N59" i="43"/>
  <c r="F59" i="43"/>
  <c r="J55" i="43"/>
  <c r="N54" i="43"/>
  <c r="F54" i="43"/>
  <c r="J53" i="43"/>
  <c r="N52" i="43"/>
  <c r="F52" i="43"/>
  <c r="J51" i="43"/>
  <c r="N50" i="43"/>
  <c r="F50" i="43"/>
  <c r="J49" i="43"/>
  <c r="N48" i="43"/>
  <c r="F48" i="43"/>
  <c r="J45" i="43"/>
  <c r="N44" i="43"/>
  <c r="F44" i="43"/>
  <c r="J43" i="43"/>
  <c r="N42" i="43"/>
  <c r="F42" i="43"/>
  <c r="J31" i="43"/>
  <c r="N30" i="43"/>
  <c r="F30" i="43"/>
  <c r="J27" i="43"/>
  <c r="N26" i="43"/>
  <c r="F26" i="43"/>
  <c r="J25" i="43"/>
  <c r="N24" i="43"/>
  <c r="M24" i="43"/>
  <c r="C24" i="43"/>
  <c r="G23" i="43"/>
  <c r="K22" i="43"/>
  <c r="C22" i="43"/>
  <c r="G21" i="43"/>
  <c r="K20" i="43"/>
  <c r="C20" i="43"/>
  <c r="G19" i="43"/>
  <c r="K14" i="43"/>
  <c r="K37" i="36" s="1"/>
  <c r="C14" i="43"/>
  <c r="G13" i="43"/>
  <c r="G36" i="36" s="1"/>
  <c r="K12" i="43"/>
  <c r="K35" i="36" s="1"/>
  <c r="C12" i="43"/>
  <c r="C35" i="36" s="1"/>
  <c r="G11" i="43"/>
  <c r="G34" i="36" s="1"/>
  <c r="K24" i="43"/>
  <c r="N23" i="43"/>
  <c r="F23" i="43"/>
  <c r="J22" i="43"/>
  <c r="N21" i="43"/>
  <c r="F21" i="43"/>
  <c r="J20" i="43"/>
  <c r="N19" i="43"/>
  <c r="F19" i="43"/>
  <c r="J14" i="43"/>
  <c r="J37" i="36" s="1"/>
  <c r="N13" i="43"/>
  <c r="N36" i="36" s="1"/>
  <c r="F13" i="43"/>
  <c r="F36" i="36" s="1"/>
  <c r="J12" i="43"/>
  <c r="J35" i="36" s="1"/>
  <c r="N11" i="43"/>
  <c r="N34" i="36" s="1"/>
  <c r="F11" i="43"/>
  <c r="F34" i="36" s="1"/>
  <c r="J24" i="43"/>
  <c r="M23" i="43"/>
  <c r="E23" i="43"/>
  <c r="I22" i="43"/>
  <c r="M21" i="43"/>
  <c r="E21" i="43"/>
  <c r="I20" i="43"/>
  <c r="M19" i="43"/>
  <c r="E19" i="43"/>
  <c r="I14" i="43"/>
  <c r="I37" i="36" s="1"/>
  <c r="M13" i="43"/>
  <c r="M36" i="36" s="1"/>
  <c r="E13" i="43"/>
  <c r="E36" i="36" s="1"/>
  <c r="I12" i="43"/>
  <c r="I35" i="36" s="1"/>
  <c r="M11" i="43"/>
  <c r="M34" i="36" s="1"/>
  <c r="E11" i="43"/>
  <c r="E34" i="36" s="1"/>
  <c r="H24" i="43"/>
  <c r="L23" i="43"/>
  <c r="D23" i="43"/>
  <c r="H22" i="43"/>
  <c r="L21" i="43"/>
  <c r="D21" i="43"/>
  <c r="H20" i="43"/>
  <c r="L19" i="43"/>
  <c r="D19" i="43"/>
  <c r="H14" i="43"/>
  <c r="H37" i="36" s="1"/>
  <c r="L13" i="43"/>
  <c r="L36" i="36" s="1"/>
  <c r="D13" i="43"/>
  <c r="D36" i="36" s="1"/>
  <c r="H12" i="43"/>
  <c r="H35" i="36" s="1"/>
  <c r="L11" i="43"/>
  <c r="L34" i="36" s="1"/>
  <c r="D11" i="43"/>
  <c r="G24" i="43"/>
  <c r="K23" i="43"/>
  <c r="C23" i="43"/>
  <c r="G22" i="43"/>
  <c r="K21" i="43"/>
  <c r="C21" i="43"/>
  <c r="G20" i="43"/>
  <c r="K19" i="43"/>
  <c r="C19" i="43"/>
  <c r="G14" i="43"/>
  <c r="G37" i="36" s="1"/>
  <c r="K13" i="43"/>
  <c r="K36" i="36" s="1"/>
  <c r="C13" i="43"/>
  <c r="C36" i="36" s="1"/>
  <c r="G12" i="43"/>
  <c r="G35" i="36" s="1"/>
  <c r="K11" i="43"/>
  <c r="K34" i="36" s="1"/>
  <c r="C11" i="43"/>
  <c r="N25" i="43"/>
  <c r="F24" i="43"/>
  <c r="J23" i="43"/>
  <c r="N22" i="43"/>
  <c r="F22" i="43"/>
  <c r="J21" i="43"/>
  <c r="N20" i="43"/>
  <c r="F20" i="43"/>
  <c r="J19" i="43"/>
  <c r="N14" i="43"/>
  <c r="N37" i="36" s="1"/>
  <c r="F14" i="43"/>
  <c r="F37" i="36" s="1"/>
  <c r="J13" i="43"/>
  <c r="J36" i="36" s="1"/>
  <c r="N12" i="43"/>
  <c r="N35" i="36" s="1"/>
  <c r="F12" i="43"/>
  <c r="F35" i="36" s="1"/>
  <c r="J11" i="43"/>
  <c r="J34" i="36" s="1"/>
  <c r="F25" i="43"/>
  <c r="E24" i="43"/>
  <c r="I23" i="43"/>
  <c r="M22" i="43"/>
  <c r="E22" i="43"/>
  <c r="I21" i="43"/>
  <c r="M20" i="43"/>
  <c r="E20" i="43"/>
  <c r="I19" i="43"/>
  <c r="M14" i="43"/>
  <c r="M37" i="36" s="1"/>
  <c r="E14" i="43"/>
  <c r="E37" i="36" s="1"/>
  <c r="I13" i="43"/>
  <c r="I36" i="36" s="1"/>
  <c r="M12" i="43"/>
  <c r="M35" i="36" s="1"/>
  <c r="E12" i="43"/>
  <c r="E35" i="36" s="1"/>
  <c r="I11" i="43"/>
  <c r="I34" i="36" s="1"/>
  <c r="D25" i="43"/>
  <c r="D24" i="43"/>
  <c r="H23" i="43"/>
  <c r="L22" i="43"/>
  <c r="D22" i="43"/>
  <c r="H21" i="43"/>
  <c r="L20" i="43"/>
  <c r="D20" i="43"/>
  <c r="H19" i="43"/>
  <c r="L14" i="43"/>
  <c r="L37" i="36" s="1"/>
  <c r="D14" i="43"/>
  <c r="D37" i="36" s="1"/>
  <c r="H13" i="43"/>
  <c r="H36" i="36" s="1"/>
  <c r="L12" i="43"/>
  <c r="L35" i="36" s="1"/>
  <c r="D12" i="43"/>
  <c r="D35" i="36" s="1"/>
  <c r="H11" i="43"/>
  <c r="H34" i="36" s="1"/>
  <c r="K17" i="38"/>
  <c r="C17" i="38"/>
  <c r="G159" i="38"/>
  <c r="K157" i="38"/>
  <c r="C157" i="38"/>
  <c r="G156" i="38"/>
  <c r="K155" i="38"/>
  <c r="C155" i="38"/>
  <c r="G154" i="38"/>
  <c r="K153" i="38"/>
  <c r="C153" i="38"/>
  <c r="G152" i="38"/>
  <c r="K151" i="38"/>
  <c r="C151" i="38"/>
  <c r="G150" i="38"/>
  <c r="K149" i="38"/>
  <c r="C149" i="38"/>
  <c r="G148" i="38"/>
  <c r="K147" i="38"/>
  <c r="C147" i="38"/>
  <c r="G146" i="38"/>
  <c r="K145" i="38"/>
  <c r="C145" i="38"/>
  <c r="G144" i="38"/>
  <c r="K143" i="38"/>
  <c r="C143" i="38"/>
  <c r="G140" i="38"/>
  <c r="K139" i="38"/>
  <c r="C139" i="38"/>
  <c r="G138" i="38"/>
  <c r="K137" i="38"/>
  <c r="C137" i="38"/>
  <c r="G136" i="38"/>
  <c r="K135" i="38"/>
  <c r="C135" i="38"/>
  <c r="G134" i="38"/>
  <c r="K133" i="38"/>
  <c r="C133" i="38"/>
  <c r="G132" i="38"/>
  <c r="K131" i="38"/>
  <c r="C131" i="38"/>
  <c r="G130" i="38"/>
  <c r="K129" i="38"/>
  <c r="C129" i="38"/>
  <c r="G128" i="38"/>
  <c r="K127" i="38"/>
  <c r="C127" i="38"/>
  <c r="G126" i="38"/>
  <c r="K125" i="38"/>
  <c r="C125" i="38"/>
  <c r="G124" i="38"/>
  <c r="K123" i="38"/>
  <c r="C123" i="38"/>
  <c r="G122" i="38"/>
  <c r="K121" i="38"/>
  <c r="C121" i="38"/>
  <c r="G120" i="38"/>
  <c r="K119" i="38"/>
  <c r="C119" i="38"/>
  <c r="G118" i="38"/>
  <c r="K117" i="38"/>
  <c r="C117" i="38"/>
  <c r="G116" i="38"/>
  <c r="K115" i="38"/>
  <c r="C115" i="38"/>
  <c r="G114" i="38"/>
  <c r="K113" i="38"/>
  <c r="C113" i="38"/>
  <c r="G112" i="38"/>
  <c r="K111" i="38"/>
  <c r="J17" i="38"/>
  <c r="N159" i="38"/>
  <c r="F159" i="38"/>
  <c r="J157" i="38"/>
  <c r="N156" i="38"/>
  <c r="F156" i="38"/>
  <c r="J155" i="38"/>
  <c r="N154" i="38"/>
  <c r="F154" i="38"/>
  <c r="J153" i="38"/>
  <c r="N152" i="38"/>
  <c r="F152" i="38"/>
  <c r="J151" i="38"/>
  <c r="N150" i="38"/>
  <c r="F150" i="38"/>
  <c r="J149" i="38"/>
  <c r="N148" i="38"/>
  <c r="F148" i="38"/>
  <c r="J147" i="38"/>
  <c r="N146" i="38"/>
  <c r="F146" i="38"/>
  <c r="J145" i="38"/>
  <c r="N144" i="38"/>
  <c r="F144" i="38"/>
  <c r="J143" i="38"/>
  <c r="N140" i="38"/>
  <c r="F140" i="38"/>
  <c r="J139" i="38"/>
  <c r="N138" i="38"/>
  <c r="F138" i="38"/>
  <c r="J137" i="38"/>
  <c r="N136" i="38"/>
  <c r="F136" i="38"/>
  <c r="J135" i="38"/>
  <c r="N134" i="38"/>
  <c r="F134" i="38"/>
  <c r="J133" i="38"/>
  <c r="N132" i="38"/>
  <c r="F132" i="38"/>
  <c r="J131" i="38"/>
  <c r="N130" i="38"/>
  <c r="F130" i="38"/>
  <c r="J129" i="38"/>
  <c r="N128" i="38"/>
  <c r="F128" i="38"/>
  <c r="J127" i="38"/>
  <c r="N126" i="38"/>
  <c r="F126" i="38"/>
  <c r="J125" i="38"/>
  <c r="N124" i="38"/>
  <c r="F124" i="38"/>
  <c r="J123" i="38"/>
  <c r="N122" i="38"/>
  <c r="F122" i="38"/>
  <c r="J121" i="38"/>
  <c r="N120" i="38"/>
  <c r="F120" i="38"/>
  <c r="J119" i="38"/>
  <c r="N118" i="38"/>
  <c r="F118" i="38"/>
  <c r="J117" i="38"/>
  <c r="N116" i="38"/>
  <c r="F116" i="38"/>
  <c r="J115" i="38"/>
  <c r="N114" i="38"/>
  <c r="F114" i="38"/>
  <c r="J113" i="38"/>
  <c r="N112" i="38"/>
  <c r="F112" i="38"/>
  <c r="J111" i="38"/>
  <c r="I17" i="38"/>
  <c r="M159" i="38"/>
  <c r="E159" i="38"/>
  <c r="I157" i="38"/>
  <c r="M156" i="38"/>
  <c r="E156" i="38"/>
  <c r="I155" i="38"/>
  <c r="M154" i="38"/>
  <c r="E154" i="38"/>
  <c r="I153" i="38"/>
  <c r="M152" i="38"/>
  <c r="E152" i="38"/>
  <c r="I151" i="38"/>
  <c r="M150" i="38"/>
  <c r="E150" i="38"/>
  <c r="I149" i="38"/>
  <c r="M148" i="38"/>
  <c r="E148" i="38"/>
  <c r="I147" i="38"/>
  <c r="M146" i="38"/>
  <c r="E146" i="38"/>
  <c r="I145" i="38"/>
  <c r="M144" i="38"/>
  <c r="E144" i="38"/>
  <c r="I143" i="38"/>
  <c r="M140" i="38"/>
  <c r="E140" i="38"/>
  <c r="I139" i="38"/>
  <c r="M138" i="38"/>
  <c r="E138" i="38"/>
  <c r="I137" i="38"/>
  <c r="M136" i="38"/>
  <c r="E136" i="38"/>
  <c r="I135" i="38"/>
  <c r="M134" i="38"/>
  <c r="E134" i="38"/>
  <c r="I133" i="38"/>
  <c r="M132" i="38"/>
  <c r="E132" i="38"/>
  <c r="I131" i="38"/>
  <c r="M130" i="38"/>
  <c r="E130" i="38"/>
  <c r="I129" i="38"/>
  <c r="M128" i="38"/>
  <c r="E128" i="38"/>
  <c r="I127" i="38"/>
  <c r="M126" i="38"/>
  <c r="E126" i="38"/>
  <c r="I125" i="38"/>
  <c r="M124" i="38"/>
  <c r="E124" i="38"/>
  <c r="I123" i="38"/>
  <c r="M122" i="38"/>
  <c r="E122" i="38"/>
  <c r="I121" i="38"/>
  <c r="M120" i="38"/>
  <c r="E120" i="38"/>
  <c r="I119" i="38"/>
  <c r="M118" i="38"/>
  <c r="E118" i="38"/>
  <c r="I117" i="38"/>
  <c r="M116" i="38"/>
  <c r="E116" i="38"/>
  <c r="I115" i="38"/>
  <c r="M114" i="38"/>
  <c r="E114" i="38"/>
  <c r="I113" i="38"/>
  <c r="M112" i="38"/>
  <c r="E112" i="38"/>
  <c r="I111" i="38"/>
  <c r="M110" i="38"/>
  <c r="H17" i="38"/>
  <c r="L159" i="38"/>
  <c r="D159" i="38"/>
  <c r="H157" i="38"/>
  <c r="L156" i="38"/>
  <c r="D156" i="38"/>
  <c r="H155" i="38"/>
  <c r="L154" i="38"/>
  <c r="D154" i="38"/>
  <c r="H153" i="38"/>
  <c r="L152" i="38"/>
  <c r="D152" i="38"/>
  <c r="H151" i="38"/>
  <c r="L150" i="38"/>
  <c r="D150" i="38"/>
  <c r="H149" i="38"/>
  <c r="L148" i="38"/>
  <c r="D148" i="38"/>
  <c r="H147" i="38"/>
  <c r="L146" i="38"/>
  <c r="D146" i="38"/>
  <c r="H145" i="38"/>
  <c r="L144" i="38"/>
  <c r="D144" i="38"/>
  <c r="H143" i="38"/>
  <c r="L140" i="38"/>
  <c r="D140" i="38"/>
  <c r="H139" i="38"/>
  <c r="L138" i="38"/>
  <c r="D138" i="38"/>
  <c r="H137" i="38"/>
  <c r="L136" i="38"/>
  <c r="D136" i="38"/>
  <c r="H135" i="38"/>
  <c r="L134" i="38"/>
  <c r="D134" i="38"/>
  <c r="H133" i="38"/>
  <c r="L132" i="38"/>
  <c r="D132" i="38"/>
  <c r="H131" i="38"/>
  <c r="L130" i="38"/>
  <c r="D130" i="38"/>
  <c r="H129" i="38"/>
  <c r="L128" i="38"/>
  <c r="D128" i="38"/>
  <c r="H127" i="38"/>
  <c r="L126" i="38"/>
  <c r="D126" i="38"/>
  <c r="H125" i="38"/>
  <c r="L124" i="38"/>
  <c r="D124" i="38"/>
  <c r="H123" i="38"/>
  <c r="L122" i="38"/>
  <c r="D122" i="38"/>
  <c r="H121" i="38"/>
  <c r="L120" i="38"/>
  <c r="D120" i="38"/>
  <c r="H119" i="38"/>
  <c r="L118" i="38"/>
  <c r="D118" i="38"/>
  <c r="H117" i="38"/>
  <c r="L116" i="38"/>
  <c r="D116" i="38"/>
  <c r="H115" i="38"/>
  <c r="L114" i="38"/>
  <c r="D114" i="38"/>
  <c r="H113" i="38"/>
  <c r="L112" i="38"/>
  <c r="D112" i="38"/>
  <c r="G17" i="38"/>
  <c r="K159" i="38"/>
  <c r="C159" i="38"/>
  <c r="G157" i="38"/>
  <c r="K156" i="38"/>
  <c r="C156" i="38"/>
  <c r="G155" i="38"/>
  <c r="K154" i="38"/>
  <c r="C154" i="38"/>
  <c r="G153" i="38"/>
  <c r="K152" i="38"/>
  <c r="C152" i="38"/>
  <c r="G151" i="38"/>
  <c r="K150" i="38"/>
  <c r="C150" i="38"/>
  <c r="G149" i="38"/>
  <c r="K148" i="38"/>
  <c r="C148" i="38"/>
  <c r="G147" i="38"/>
  <c r="K146" i="38"/>
  <c r="C146" i="38"/>
  <c r="G145" i="38"/>
  <c r="K144" i="38"/>
  <c r="C144" i="38"/>
  <c r="G143" i="38"/>
  <c r="K140" i="38"/>
  <c r="C140" i="38"/>
  <c r="G139" i="38"/>
  <c r="K138" i="38"/>
  <c r="C138" i="38"/>
  <c r="G137" i="38"/>
  <c r="K136" i="38"/>
  <c r="C136" i="38"/>
  <c r="G135" i="38"/>
  <c r="K134" i="38"/>
  <c r="C134" i="38"/>
  <c r="G133" i="38"/>
  <c r="K132" i="38"/>
  <c r="C132" i="38"/>
  <c r="G131" i="38"/>
  <c r="K130" i="38"/>
  <c r="C130" i="38"/>
  <c r="G129" i="38"/>
  <c r="K128" i="38"/>
  <c r="C128" i="38"/>
  <c r="G127" i="38"/>
  <c r="K126" i="38"/>
  <c r="C126" i="38"/>
  <c r="G125" i="38"/>
  <c r="K124" i="38"/>
  <c r="C124" i="38"/>
  <c r="G123" i="38"/>
  <c r="K122" i="38"/>
  <c r="C122" i="38"/>
  <c r="G121" i="38"/>
  <c r="K120" i="38"/>
  <c r="C120" i="38"/>
  <c r="G119" i="38"/>
  <c r="K118" i="38"/>
  <c r="C118" i="38"/>
  <c r="G117" i="38"/>
  <c r="K116" i="38"/>
  <c r="C116" i="38"/>
  <c r="G115" i="38"/>
  <c r="K114" i="38"/>
  <c r="C114" i="38"/>
  <c r="G113" i="38"/>
  <c r="K112" i="38"/>
  <c r="C112" i="38"/>
  <c r="G111" i="38"/>
  <c r="N17" i="38"/>
  <c r="F17" i="38"/>
  <c r="J159" i="38"/>
  <c r="N157" i="38"/>
  <c r="F157" i="38"/>
  <c r="J156" i="38"/>
  <c r="N155" i="38"/>
  <c r="F155" i="38"/>
  <c r="J154" i="38"/>
  <c r="N153" i="38"/>
  <c r="F153" i="38"/>
  <c r="J152" i="38"/>
  <c r="N151" i="38"/>
  <c r="F151" i="38"/>
  <c r="J150" i="38"/>
  <c r="N149" i="38"/>
  <c r="F149" i="38"/>
  <c r="J148" i="38"/>
  <c r="N147" i="38"/>
  <c r="F147" i="38"/>
  <c r="J146" i="38"/>
  <c r="N145" i="38"/>
  <c r="F145" i="38"/>
  <c r="J144" i="38"/>
  <c r="N143" i="38"/>
  <c r="F143" i="38"/>
  <c r="J140" i="38"/>
  <c r="N139" i="38"/>
  <c r="F139" i="38"/>
  <c r="J138" i="38"/>
  <c r="N137" i="38"/>
  <c r="F137" i="38"/>
  <c r="J136" i="38"/>
  <c r="N135" i="38"/>
  <c r="F135" i="38"/>
  <c r="J134" i="38"/>
  <c r="N133" i="38"/>
  <c r="F133" i="38"/>
  <c r="J132" i="38"/>
  <c r="N131" i="38"/>
  <c r="F131" i="38"/>
  <c r="J130" i="38"/>
  <c r="N129" i="38"/>
  <c r="F129" i="38"/>
  <c r="J128" i="38"/>
  <c r="N127" i="38"/>
  <c r="F127" i="38"/>
  <c r="J126" i="38"/>
  <c r="N125" i="38"/>
  <c r="F125" i="38"/>
  <c r="J124" i="38"/>
  <c r="N123" i="38"/>
  <c r="F123" i="38"/>
  <c r="J122" i="38"/>
  <c r="N121" i="38"/>
  <c r="F121" i="38"/>
  <c r="J120" i="38"/>
  <c r="N119" i="38"/>
  <c r="F119" i="38"/>
  <c r="J118" i="38"/>
  <c r="N117" i="38"/>
  <c r="F117" i="38"/>
  <c r="J116" i="38"/>
  <c r="N115" i="38"/>
  <c r="F115" i="38"/>
  <c r="J114" i="38"/>
  <c r="N113" i="38"/>
  <c r="F113" i="38"/>
  <c r="J112" i="38"/>
  <c r="N111" i="38"/>
  <c r="M17" i="38"/>
  <c r="E17" i="38"/>
  <c r="I159" i="38"/>
  <c r="M157" i="38"/>
  <c r="E157" i="38"/>
  <c r="I156" i="38"/>
  <c r="M155" i="38"/>
  <c r="E155" i="38"/>
  <c r="I154" i="38"/>
  <c r="M153" i="38"/>
  <c r="E153" i="38"/>
  <c r="I152" i="38"/>
  <c r="M151" i="38"/>
  <c r="E151" i="38"/>
  <c r="I150" i="38"/>
  <c r="M149" i="38"/>
  <c r="E149" i="38"/>
  <c r="I148" i="38"/>
  <c r="M147" i="38"/>
  <c r="E147" i="38"/>
  <c r="I146" i="38"/>
  <c r="M145" i="38"/>
  <c r="E145" i="38"/>
  <c r="I144" i="38"/>
  <c r="M143" i="38"/>
  <c r="E143" i="38"/>
  <c r="I140" i="38"/>
  <c r="M139" i="38"/>
  <c r="E139" i="38"/>
  <c r="I138" i="38"/>
  <c r="M137" i="38"/>
  <c r="E137" i="38"/>
  <c r="I136" i="38"/>
  <c r="M135" i="38"/>
  <c r="E135" i="38"/>
  <c r="I134" i="38"/>
  <c r="M133" i="38"/>
  <c r="E133" i="38"/>
  <c r="I132" i="38"/>
  <c r="M131" i="38"/>
  <c r="E131" i="38"/>
  <c r="I130" i="38"/>
  <c r="M129" i="38"/>
  <c r="E129" i="38"/>
  <c r="I128" i="38"/>
  <c r="M127" i="38"/>
  <c r="E127" i="38"/>
  <c r="I126" i="38"/>
  <c r="M125" i="38"/>
  <c r="E125" i="38"/>
  <c r="I124" i="38"/>
  <c r="M123" i="38"/>
  <c r="E123" i="38"/>
  <c r="I122" i="38"/>
  <c r="M121" i="38"/>
  <c r="E121" i="38"/>
  <c r="I120" i="38"/>
  <c r="M119" i="38"/>
  <c r="E119" i="38"/>
  <c r="I118" i="38"/>
  <c r="M117" i="38"/>
  <c r="E117" i="38"/>
  <c r="I116" i="38"/>
  <c r="M115" i="38"/>
  <c r="E115" i="38"/>
  <c r="I114" i="38"/>
  <c r="M113" i="38"/>
  <c r="E113" i="38"/>
  <c r="I112" i="38"/>
  <c r="M111" i="38"/>
  <c r="L17" i="38"/>
  <c r="D17" i="38"/>
  <c r="H159" i="38"/>
  <c r="L157" i="38"/>
  <c r="D157" i="38"/>
  <c r="H156" i="38"/>
  <c r="L155" i="38"/>
  <c r="D155" i="38"/>
  <c r="H154" i="38"/>
  <c r="L153" i="38"/>
  <c r="D153" i="38"/>
  <c r="H152" i="38"/>
  <c r="L151" i="38"/>
  <c r="D151" i="38"/>
  <c r="H150" i="38"/>
  <c r="L149" i="38"/>
  <c r="D149" i="38"/>
  <c r="H148" i="38"/>
  <c r="L147" i="38"/>
  <c r="D147" i="38"/>
  <c r="H146" i="38"/>
  <c r="L145" i="38"/>
  <c r="D145" i="38"/>
  <c r="H144" i="38"/>
  <c r="L143" i="38"/>
  <c r="D143" i="38"/>
  <c r="H140" i="38"/>
  <c r="L139" i="38"/>
  <c r="D139" i="38"/>
  <c r="H138" i="38"/>
  <c r="L137" i="38"/>
  <c r="D137" i="38"/>
  <c r="H136" i="38"/>
  <c r="L135" i="38"/>
  <c r="D135" i="38"/>
  <c r="H134" i="38"/>
  <c r="L133" i="38"/>
  <c r="D133" i="38"/>
  <c r="H132" i="38"/>
  <c r="L131" i="38"/>
  <c r="D131" i="38"/>
  <c r="H130" i="38"/>
  <c r="L129" i="38"/>
  <c r="D129" i="38"/>
  <c r="H128" i="38"/>
  <c r="L127" i="38"/>
  <c r="D127" i="38"/>
  <c r="H126" i="38"/>
  <c r="L125" i="38"/>
  <c r="D125" i="38"/>
  <c r="H124" i="38"/>
  <c r="L123" i="38"/>
  <c r="D123" i="38"/>
  <c r="H122" i="38"/>
  <c r="L121" i="38"/>
  <c r="D121" i="38"/>
  <c r="H120" i="38"/>
  <c r="L119" i="38"/>
  <c r="D119" i="38"/>
  <c r="H118" i="38"/>
  <c r="L117" i="38"/>
  <c r="D117" i="38"/>
  <c r="H116" i="38"/>
  <c r="L115" i="38"/>
  <c r="D115" i="38"/>
  <c r="H114" i="38"/>
  <c r="L113" i="38"/>
  <c r="D113" i="38"/>
  <c r="H112" i="38"/>
  <c r="E111" i="38"/>
  <c r="H110" i="38"/>
  <c r="L109" i="38"/>
  <c r="D109" i="38"/>
  <c r="H108" i="38"/>
  <c r="L107" i="38"/>
  <c r="D107" i="38"/>
  <c r="H106" i="38"/>
  <c r="L105" i="38"/>
  <c r="D105" i="38"/>
  <c r="H104" i="38"/>
  <c r="L103" i="38"/>
  <c r="D103" i="38"/>
  <c r="H102" i="38"/>
  <c r="L101" i="38"/>
  <c r="D101" i="38"/>
  <c r="H100" i="38"/>
  <c r="L99" i="38"/>
  <c r="D99" i="38"/>
  <c r="H98" i="38"/>
  <c r="L97" i="38"/>
  <c r="D97" i="38"/>
  <c r="H96" i="38"/>
  <c r="L95" i="38"/>
  <c r="D95" i="38"/>
  <c r="H94" i="38"/>
  <c r="L93" i="38"/>
  <c r="D93" i="38"/>
  <c r="H92" i="38"/>
  <c r="L91" i="38"/>
  <c r="D91" i="38"/>
  <c r="H90" i="38"/>
  <c r="L89" i="38"/>
  <c r="D89" i="38"/>
  <c r="H88" i="38"/>
  <c r="L87" i="38"/>
  <c r="D87" i="38"/>
  <c r="H86" i="38"/>
  <c r="L85" i="38"/>
  <c r="D85" i="38"/>
  <c r="H84" i="38"/>
  <c r="L83" i="38"/>
  <c r="D83" i="38"/>
  <c r="H82" i="38"/>
  <c r="L81" i="38"/>
  <c r="D81" i="38"/>
  <c r="H80" i="38"/>
  <c r="L79" i="38"/>
  <c r="D79" i="38"/>
  <c r="H78" i="38"/>
  <c r="L77" i="38"/>
  <c r="D77" i="38"/>
  <c r="H76" i="38"/>
  <c r="L75" i="38"/>
  <c r="D75" i="38"/>
  <c r="H74" i="38"/>
  <c r="L73" i="38"/>
  <c r="D73" i="38"/>
  <c r="H72" i="38"/>
  <c r="L71" i="38"/>
  <c r="D71" i="38"/>
  <c r="H70" i="38"/>
  <c r="L69" i="38"/>
  <c r="D69" i="38"/>
  <c r="H68" i="38"/>
  <c r="L67" i="38"/>
  <c r="D67" i="38"/>
  <c r="H66" i="38"/>
  <c r="L65" i="38"/>
  <c r="D65" i="38"/>
  <c r="H64" i="38"/>
  <c r="L63" i="38"/>
  <c r="D63" i="38"/>
  <c r="H62" i="38"/>
  <c r="L58" i="38"/>
  <c r="D58" i="38"/>
  <c r="H57" i="38"/>
  <c r="L56" i="38"/>
  <c r="D56" i="38"/>
  <c r="H55" i="38"/>
  <c r="L54" i="38"/>
  <c r="D54" i="38"/>
  <c r="H53" i="38"/>
  <c r="L52" i="38"/>
  <c r="D52" i="38"/>
  <c r="D111" i="38"/>
  <c r="G110" i="38"/>
  <c r="K109" i="38"/>
  <c r="C109" i="38"/>
  <c r="G108" i="38"/>
  <c r="K107" i="38"/>
  <c r="C107" i="38"/>
  <c r="G106" i="38"/>
  <c r="K105" i="38"/>
  <c r="C105" i="38"/>
  <c r="G104" i="38"/>
  <c r="K103" i="38"/>
  <c r="C103" i="38"/>
  <c r="G102" i="38"/>
  <c r="K101" i="38"/>
  <c r="C101" i="38"/>
  <c r="G100" i="38"/>
  <c r="K99" i="38"/>
  <c r="C99" i="38"/>
  <c r="G98" i="38"/>
  <c r="K97" i="38"/>
  <c r="C97" i="38"/>
  <c r="G96" i="38"/>
  <c r="K95" i="38"/>
  <c r="C95" i="38"/>
  <c r="G94" i="38"/>
  <c r="K93" i="38"/>
  <c r="C93" i="38"/>
  <c r="G92" i="38"/>
  <c r="K91" i="38"/>
  <c r="C91" i="38"/>
  <c r="G90" i="38"/>
  <c r="K89" i="38"/>
  <c r="C89" i="38"/>
  <c r="G88" i="38"/>
  <c r="K87" i="38"/>
  <c r="C87" i="38"/>
  <c r="G86" i="38"/>
  <c r="K85" i="38"/>
  <c r="C85" i="38"/>
  <c r="G84" i="38"/>
  <c r="K83" i="38"/>
  <c r="C83" i="38"/>
  <c r="G82" i="38"/>
  <c r="K81" i="38"/>
  <c r="C81" i="38"/>
  <c r="G80" i="38"/>
  <c r="K79" i="38"/>
  <c r="C79" i="38"/>
  <c r="G78" i="38"/>
  <c r="K77" i="38"/>
  <c r="C77" i="38"/>
  <c r="G76" i="38"/>
  <c r="K75" i="38"/>
  <c r="C75" i="38"/>
  <c r="G74" i="38"/>
  <c r="K73" i="38"/>
  <c r="C73" i="38"/>
  <c r="G72" i="38"/>
  <c r="K71" i="38"/>
  <c r="C71" i="38"/>
  <c r="G70" i="38"/>
  <c r="K69" i="38"/>
  <c r="C69" i="38"/>
  <c r="G68" i="38"/>
  <c r="K67" i="38"/>
  <c r="C67" i="38"/>
  <c r="G66" i="38"/>
  <c r="K65" i="38"/>
  <c r="C65" i="38"/>
  <c r="G64" i="38"/>
  <c r="K63" i="38"/>
  <c r="C63" i="38"/>
  <c r="G62" i="38"/>
  <c r="K58" i="38"/>
  <c r="C58" i="38"/>
  <c r="G57" i="38"/>
  <c r="K56" i="38"/>
  <c r="C56" i="38"/>
  <c r="G55" i="38"/>
  <c r="K54" i="38"/>
  <c r="C54" i="38"/>
  <c r="C111"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86" i="38"/>
  <c r="F86" i="38"/>
  <c r="J85" i="38"/>
  <c r="N84" i="38"/>
  <c r="F84" i="38"/>
  <c r="J83" i="38"/>
  <c r="N82" i="38"/>
  <c r="F82" i="38"/>
  <c r="J81" i="38"/>
  <c r="N80" i="38"/>
  <c r="F80" i="38"/>
  <c r="J79" i="38"/>
  <c r="N78" i="38"/>
  <c r="F78" i="38"/>
  <c r="J77" i="38"/>
  <c r="N76" i="38"/>
  <c r="F76" i="38"/>
  <c r="J75" i="38"/>
  <c r="N74" i="38"/>
  <c r="F74" i="38"/>
  <c r="J73" i="38"/>
  <c r="N72" i="38"/>
  <c r="F72" i="38"/>
  <c r="J71" i="38"/>
  <c r="N70" i="38"/>
  <c r="F70" i="38"/>
  <c r="J69" i="38"/>
  <c r="N68" i="38"/>
  <c r="F68" i="38"/>
  <c r="J67" i="38"/>
  <c r="N66" i="38"/>
  <c r="F66" i="38"/>
  <c r="J65" i="38"/>
  <c r="N64" i="38"/>
  <c r="F64" i="38"/>
  <c r="J63" i="38"/>
  <c r="N62" i="38"/>
  <c r="F62" i="38"/>
  <c r="J58" i="38"/>
  <c r="N57" i="38"/>
  <c r="F57" i="38"/>
  <c r="J56" i="38"/>
  <c r="N55" i="38"/>
  <c r="F55" i="38"/>
  <c r="J54" i="38"/>
  <c r="N53" i="38"/>
  <c r="F53" i="38"/>
  <c r="J52" i="38"/>
  <c r="N51" i="38"/>
  <c r="F51" i="38"/>
  <c r="N110" i="38"/>
  <c r="E110" i="38"/>
  <c r="I109" i="38"/>
  <c r="M108" i="38"/>
  <c r="E108" i="38"/>
  <c r="I107" i="38"/>
  <c r="M106" i="38"/>
  <c r="E106" i="38"/>
  <c r="I105" i="38"/>
  <c r="M104" i="38"/>
  <c r="E104" i="38"/>
  <c r="I103" i="38"/>
  <c r="M102" i="38"/>
  <c r="E102" i="38"/>
  <c r="I101" i="38"/>
  <c r="M100" i="38"/>
  <c r="E100" i="38"/>
  <c r="I99" i="38"/>
  <c r="M98" i="38"/>
  <c r="E98" i="38"/>
  <c r="I97" i="38"/>
  <c r="M96" i="38"/>
  <c r="E96" i="38"/>
  <c r="I95" i="38"/>
  <c r="M94" i="38"/>
  <c r="E94" i="38"/>
  <c r="I93" i="38"/>
  <c r="M92" i="38"/>
  <c r="E92" i="38"/>
  <c r="I91" i="38"/>
  <c r="M90" i="38"/>
  <c r="E90" i="38"/>
  <c r="I89" i="38"/>
  <c r="M88" i="38"/>
  <c r="E88" i="38"/>
  <c r="I87" i="38"/>
  <c r="M86" i="38"/>
  <c r="E86" i="38"/>
  <c r="I85" i="38"/>
  <c r="M84" i="38"/>
  <c r="E84" i="38"/>
  <c r="I83" i="38"/>
  <c r="M82" i="38"/>
  <c r="E82" i="38"/>
  <c r="I81" i="38"/>
  <c r="M80" i="38"/>
  <c r="E80" i="38"/>
  <c r="I79" i="38"/>
  <c r="M78" i="38"/>
  <c r="E78" i="38"/>
  <c r="I77" i="38"/>
  <c r="M76" i="38"/>
  <c r="E76" i="38"/>
  <c r="I75" i="38"/>
  <c r="M74" i="38"/>
  <c r="E74" i="38"/>
  <c r="I73" i="38"/>
  <c r="M72" i="38"/>
  <c r="E72" i="38"/>
  <c r="I71" i="38"/>
  <c r="M70" i="38"/>
  <c r="E70" i="38"/>
  <c r="I69" i="38"/>
  <c r="M68" i="38"/>
  <c r="E68" i="38"/>
  <c r="I67" i="38"/>
  <c r="M66" i="38"/>
  <c r="E66" i="38"/>
  <c r="I65" i="38"/>
  <c r="M64" i="38"/>
  <c r="E64" i="38"/>
  <c r="I63" i="38"/>
  <c r="M62" i="38"/>
  <c r="E62" i="38"/>
  <c r="I58" i="38"/>
  <c r="M57" i="38"/>
  <c r="E57" i="38"/>
  <c r="I56" i="38"/>
  <c r="M55" i="38"/>
  <c r="E55" i="38"/>
  <c r="I54" i="38"/>
  <c r="M53" i="38"/>
  <c r="E53" i="38"/>
  <c r="I52" i="38"/>
  <c r="M51" i="38"/>
  <c r="L110" i="38"/>
  <c r="D110" i="38"/>
  <c r="H109" i="38"/>
  <c r="L108" i="38"/>
  <c r="D108" i="38"/>
  <c r="H107" i="38"/>
  <c r="L106" i="38"/>
  <c r="D106" i="38"/>
  <c r="H105" i="38"/>
  <c r="L104" i="38"/>
  <c r="D104" i="38"/>
  <c r="H103" i="38"/>
  <c r="L102" i="38"/>
  <c r="D102" i="38"/>
  <c r="H101" i="38"/>
  <c r="L100" i="38"/>
  <c r="D100" i="38"/>
  <c r="H99" i="38"/>
  <c r="L98" i="38"/>
  <c r="D98" i="38"/>
  <c r="H97" i="38"/>
  <c r="L96" i="38"/>
  <c r="D96" i="38"/>
  <c r="H95" i="38"/>
  <c r="L94" i="38"/>
  <c r="D94" i="38"/>
  <c r="H93" i="38"/>
  <c r="L92" i="38"/>
  <c r="D92" i="38"/>
  <c r="H91" i="38"/>
  <c r="L90" i="38"/>
  <c r="D90" i="38"/>
  <c r="H89" i="38"/>
  <c r="L88" i="38"/>
  <c r="D88" i="38"/>
  <c r="H87" i="38"/>
  <c r="L86" i="38"/>
  <c r="D86" i="38"/>
  <c r="H85" i="38"/>
  <c r="L84" i="38"/>
  <c r="D84" i="38"/>
  <c r="H83" i="38"/>
  <c r="L82" i="38"/>
  <c r="D82" i="38"/>
  <c r="H81" i="38"/>
  <c r="L80" i="38"/>
  <c r="D80" i="38"/>
  <c r="H79" i="38"/>
  <c r="L78" i="38"/>
  <c r="D78" i="38"/>
  <c r="H77" i="38"/>
  <c r="L76" i="38"/>
  <c r="D76" i="38"/>
  <c r="H75" i="38"/>
  <c r="L74" i="38"/>
  <c r="D74" i="38"/>
  <c r="H73" i="38"/>
  <c r="L72" i="38"/>
  <c r="D72" i="38"/>
  <c r="H71" i="38"/>
  <c r="L70" i="38"/>
  <c r="D70" i="38"/>
  <c r="H69" i="38"/>
  <c r="L68" i="38"/>
  <c r="D68" i="38"/>
  <c r="H67" i="38"/>
  <c r="L66" i="38"/>
  <c r="D66" i="38"/>
  <c r="H65" i="38"/>
  <c r="L64" i="38"/>
  <c r="D64" i="38"/>
  <c r="H63" i="38"/>
  <c r="L62" i="38"/>
  <c r="D62" i="38"/>
  <c r="H58" i="38"/>
  <c r="L57" i="38"/>
  <c r="D57" i="38"/>
  <c r="H56" i="38"/>
  <c r="L55" i="38"/>
  <c r="D55" i="38"/>
  <c r="H54" i="38"/>
  <c r="L53" i="38"/>
  <c r="D53" i="38"/>
  <c r="H52" i="38"/>
  <c r="L111" i="38"/>
  <c r="K110" i="38"/>
  <c r="C110" i="38"/>
  <c r="G109" i="38"/>
  <c r="K108" i="38"/>
  <c r="C108" i="38"/>
  <c r="G107" i="38"/>
  <c r="K106" i="38"/>
  <c r="C106" i="38"/>
  <c r="G105" i="38"/>
  <c r="K104" i="38"/>
  <c r="C104" i="38"/>
  <c r="G103" i="38"/>
  <c r="K102" i="38"/>
  <c r="C102" i="38"/>
  <c r="G101" i="38"/>
  <c r="K100" i="38"/>
  <c r="C100" i="38"/>
  <c r="G99" i="38"/>
  <c r="K98" i="38"/>
  <c r="C98" i="38"/>
  <c r="G97" i="38"/>
  <c r="K96" i="38"/>
  <c r="C96" i="38"/>
  <c r="G95" i="38"/>
  <c r="K94" i="38"/>
  <c r="C94" i="38"/>
  <c r="G93" i="38"/>
  <c r="K92" i="38"/>
  <c r="C92" i="38"/>
  <c r="G91" i="38"/>
  <c r="K90" i="38"/>
  <c r="C90" i="38"/>
  <c r="G89" i="38"/>
  <c r="K88" i="38"/>
  <c r="C88" i="38"/>
  <c r="G87" i="38"/>
  <c r="K86" i="38"/>
  <c r="C86" i="38"/>
  <c r="G85" i="38"/>
  <c r="K84" i="38"/>
  <c r="C84" i="38"/>
  <c r="G83" i="38"/>
  <c r="K82" i="38"/>
  <c r="C82" i="38"/>
  <c r="G81" i="38"/>
  <c r="K80" i="38"/>
  <c r="C80" i="38"/>
  <c r="G79" i="38"/>
  <c r="K78" i="38"/>
  <c r="C78" i="38"/>
  <c r="G77" i="38"/>
  <c r="K76" i="38"/>
  <c r="C76" i="38"/>
  <c r="G75" i="38"/>
  <c r="K74" i="38"/>
  <c r="C74" i="38"/>
  <c r="G73" i="38"/>
  <c r="K72" i="38"/>
  <c r="C72" i="38"/>
  <c r="G71" i="38"/>
  <c r="K70" i="38"/>
  <c r="C70" i="38"/>
  <c r="G69" i="38"/>
  <c r="K68" i="38"/>
  <c r="C68" i="38"/>
  <c r="G67" i="38"/>
  <c r="K66" i="38"/>
  <c r="C66" i="38"/>
  <c r="G65" i="38"/>
  <c r="K64" i="38"/>
  <c r="C64" i="38"/>
  <c r="G63" i="38"/>
  <c r="K62" i="38"/>
  <c r="C62" i="38"/>
  <c r="G58" i="38"/>
  <c r="K57" i="38"/>
  <c r="C57" i="38"/>
  <c r="G56" i="38"/>
  <c r="K55" i="38"/>
  <c r="C55" i="38"/>
  <c r="G54" i="38"/>
  <c r="K53" i="38"/>
  <c r="C53" i="38"/>
  <c r="G52" i="38"/>
  <c r="H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86" i="38"/>
  <c r="N85" i="38"/>
  <c r="F85" i="38"/>
  <c r="J84" i="38"/>
  <c r="N83" i="38"/>
  <c r="F83" i="38"/>
  <c r="J82" i="38"/>
  <c r="N81" i="38"/>
  <c r="F81" i="38"/>
  <c r="J80" i="38"/>
  <c r="N79" i="38"/>
  <c r="F79" i="38"/>
  <c r="J78" i="38"/>
  <c r="N77" i="38"/>
  <c r="F77" i="38"/>
  <c r="J76" i="38"/>
  <c r="N75" i="38"/>
  <c r="F75" i="38"/>
  <c r="J74" i="38"/>
  <c r="N73" i="38"/>
  <c r="F73" i="38"/>
  <c r="J72" i="38"/>
  <c r="N71" i="38"/>
  <c r="F71" i="38"/>
  <c r="J70" i="38"/>
  <c r="N69" i="38"/>
  <c r="F69" i="38"/>
  <c r="J68" i="38"/>
  <c r="N67" i="38"/>
  <c r="F67" i="38"/>
  <c r="J66" i="38"/>
  <c r="N65" i="38"/>
  <c r="F65" i="38"/>
  <c r="J64" i="38"/>
  <c r="N63" i="38"/>
  <c r="F63" i="38"/>
  <c r="J62" i="38"/>
  <c r="N58" i="38"/>
  <c r="F58" i="38"/>
  <c r="J57" i="38"/>
  <c r="N56" i="38"/>
  <c r="F56" i="38"/>
  <c r="J55" i="38"/>
  <c r="N54" i="38"/>
  <c r="F54" i="38"/>
  <c r="J53" i="38"/>
  <c r="N52" i="38"/>
  <c r="F52" i="38"/>
  <c r="J51" i="38"/>
  <c r="F111" i="38"/>
  <c r="I110" i="38"/>
  <c r="M109" i="38"/>
  <c r="E109" i="38"/>
  <c r="I108" i="38"/>
  <c r="M107" i="38"/>
  <c r="E107" i="38"/>
  <c r="I106" i="38"/>
  <c r="M105" i="38"/>
  <c r="E105" i="38"/>
  <c r="I104" i="38"/>
  <c r="M103" i="38"/>
  <c r="E103" i="38"/>
  <c r="I102" i="38"/>
  <c r="M101" i="38"/>
  <c r="E101" i="38"/>
  <c r="I100" i="38"/>
  <c r="M99" i="38"/>
  <c r="E99" i="38"/>
  <c r="I98" i="38"/>
  <c r="M97" i="38"/>
  <c r="E97" i="38"/>
  <c r="I96" i="38"/>
  <c r="M95" i="38"/>
  <c r="E95" i="38"/>
  <c r="I94" i="38"/>
  <c r="M93" i="38"/>
  <c r="E93" i="38"/>
  <c r="I92" i="38"/>
  <c r="M91" i="38"/>
  <c r="E91" i="38"/>
  <c r="I90" i="38"/>
  <c r="M89" i="38"/>
  <c r="E89" i="38"/>
  <c r="I88" i="38"/>
  <c r="M87" i="38"/>
  <c r="E87" i="38"/>
  <c r="I86" i="38"/>
  <c r="M85" i="38"/>
  <c r="E85" i="38"/>
  <c r="I84" i="38"/>
  <c r="M83" i="38"/>
  <c r="E83" i="38"/>
  <c r="I82" i="38"/>
  <c r="M81" i="38"/>
  <c r="E81" i="38"/>
  <c r="I80" i="38"/>
  <c r="M79" i="38"/>
  <c r="E79" i="38"/>
  <c r="I78" i="38"/>
  <c r="M77" i="38"/>
  <c r="E77" i="38"/>
  <c r="I76" i="38"/>
  <c r="M75" i="38"/>
  <c r="E75" i="38"/>
  <c r="I74" i="38"/>
  <c r="M73" i="38"/>
  <c r="E73" i="38"/>
  <c r="I72" i="38"/>
  <c r="M71" i="38"/>
  <c r="E71" i="38"/>
  <c r="I70" i="38"/>
  <c r="M69" i="38"/>
  <c r="E69" i="38"/>
  <c r="I68" i="38"/>
  <c r="M67" i="38"/>
  <c r="E67" i="38"/>
  <c r="I66" i="38"/>
  <c r="M65" i="38"/>
  <c r="E65" i="38"/>
  <c r="I64" i="38"/>
  <c r="M63" i="38"/>
  <c r="E63" i="38"/>
  <c r="I62" i="38"/>
  <c r="M58" i="38"/>
  <c r="E58" i="38"/>
  <c r="I57" i="38"/>
  <c r="M56" i="38"/>
  <c r="E56" i="38"/>
  <c r="I55" i="38"/>
  <c r="M54" i="38"/>
  <c r="E54" i="38"/>
  <c r="I53" i="38"/>
  <c r="E52" i="38"/>
  <c r="D51" i="38"/>
  <c r="H48" i="38"/>
  <c r="L47" i="38"/>
  <c r="D47" i="38"/>
  <c r="H46" i="38"/>
  <c r="L45" i="38"/>
  <c r="D45" i="38"/>
  <c r="H44" i="38"/>
  <c r="H37" i="21" s="1"/>
  <c r="L43" i="38"/>
  <c r="L36" i="21" s="1"/>
  <c r="D43" i="38"/>
  <c r="D36" i="21" s="1"/>
  <c r="D40" i="43" s="1"/>
  <c r="H42" i="38"/>
  <c r="H35" i="21" s="1"/>
  <c r="L41" i="38"/>
  <c r="L34" i="21" s="1"/>
  <c r="D41" i="38"/>
  <c r="D34" i="21" s="1"/>
  <c r="D38" i="43" s="1"/>
  <c r="H40" i="38"/>
  <c r="H33" i="21" s="1"/>
  <c r="L39" i="38"/>
  <c r="L32" i="21" s="1"/>
  <c r="D39" i="38"/>
  <c r="D32" i="21" s="1"/>
  <c r="H38" i="38"/>
  <c r="H31" i="21" s="1"/>
  <c r="H21" i="21" s="1"/>
  <c r="L37" i="38"/>
  <c r="D37" i="38"/>
  <c r="D30" i="21" s="1"/>
  <c r="D20" i="21" s="1"/>
  <c r="H34" i="38"/>
  <c r="L33" i="38"/>
  <c r="D33" i="38"/>
  <c r="H30" i="38"/>
  <c r="L29" i="38"/>
  <c r="D29" i="38"/>
  <c r="H28" i="38"/>
  <c r="L27" i="38"/>
  <c r="D27" i="38"/>
  <c r="H26" i="38"/>
  <c r="L25" i="38"/>
  <c r="D25" i="38"/>
  <c r="H24" i="38"/>
  <c r="L23" i="38"/>
  <c r="D23" i="38"/>
  <c r="H22" i="38"/>
  <c r="L16" i="38"/>
  <c r="D16" i="38"/>
  <c r="H15" i="38"/>
  <c r="L14" i="38"/>
  <c r="C52" i="38"/>
  <c r="C51" i="38"/>
  <c r="G48" i="38"/>
  <c r="K47" i="38"/>
  <c r="C47" i="38"/>
  <c r="G46" i="38"/>
  <c r="K45" i="38"/>
  <c r="C45" i="38"/>
  <c r="G44" i="38"/>
  <c r="G37" i="21" s="1"/>
  <c r="K43" i="38"/>
  <c r="K36" i="21" s="1"/>
  <c r="C43" i="38"/>
  <c r="G42" i="38"/>
  <c r="G35" i="21" s="1"/>
  <c r="K41" i="38"/>
  <c r="K34" i="21" s="1"/>
  <c r="C41" i="38"/>
  <c r="G40" i="38"/>
  <c r="G33" i="21" s="1"/>
  <c r="K39" i="38"/>
  <c r="K32" i="21" s="1"/>
  <c r="C39" i="38"/>
  <c r="G38" i="38"/>
  <c r="G31" i="21" s="1"/>
  <c r="G21" i="21" s="1"/>
  <c r="K37" i="38"/>
  <c r="C37" i="38"/>
  <c r="G34" i="38"/>
  <c r="K33" i="38"/>
  <c r="C33" i="38"/>
  <c r="G30" i="38"/>
  <c r="K29" i="38"/>
  <c r="C29" i="38"/>
  <c r="G28" i="38"/>
  <c r="K27" i="38"/>
  <c r="C27" i="38"/>
  <c r="G26" i="38"/>
  <c r="K25" i="38"/>
  <c r="C25" i="38"/>
  <c r="G24" i="38"/>
  <c r="K23" i="38"/>
  <c r="C23" i="38"/>
  <c r="G22" i="38"/>
  <c r="K16" i="38"/>
  <c r="C16" i="38"/>
  <c r="G15" i="38"/>
  <c r="K14" i="38"/>
  <c r="C14" i="38"/>
  <c r="L51" i="38"/>
  <c r="N48" i="38"/>
  <c r="F48" i="38"/>
  <c r="J47" i="38"/>
  <c r="N46" i="38"/>
  <c r="F46" i="38"/>
  <c r="J45" i="38"/>
  <c r="N44" i="38"/>
  <c r="N37" i="21" s="1"/>
  <c r="F44" i="38"/>
  <c r="F37" i="21" s="1"/>
  <c r="J43" i="38"/>
  <c r="J36" i="21" s="1"/>
  <c r="N42" i="38"/>
  <c r="N35" i="21" s="1"/>
  <c r="F42" i="38"/>
  <c r="F35" i="21" s="1"/>
  <c r="J41" i="38"/>
  <c r="J34" i="21" s="1"/>
  <c r="N40" i="38"/>
  <c r="N33" i="21" s="1"/>
  <c r="F40" i="38"/>
  <c r="F33" i="21" s="1"/>
  <c r="J39" i="38"/>
  <c r="J32" i="21" s="1"/>
  <c r="N38" i="38"/>
  <c r="N31" i="21" s="1"/>
  <c r="N21" i="21" s="1"/>
  <c r="N35" i="43" s="1"/>
  <c r="F38" i="38"/>
  <c r="F31" i="21" s="1"/>
  <c r="F21" i="21" s="1"/>
  <c r="J37" i="38"/>
  <c r="N34" i="38"/>
  <c r="F34" i="38"/>
  <c r="J33" i="38"/>
  <c r="N30" i="38"/>
  <c r="F30" i="38"/>
  <c r="J29" i="38"/>
  <c r="N28" i="38"/>
  <c r="F28" i="38"/>
  <c r="J27" i="38"/>
  <c r="N26" i="38"/>
  <c r="F26" i="38"/>
  <c r="J25" i="38"/>
  <c r="N24" i="38"/>
  <c r="F24" i="38"/>
  <c r="J23" i="38"/>
  <c r="N22" i="38"/>
  <c r="F22" i="38"/>
  <c r="J16" i="38"/>
  <c r="N15" i="38"/>
  <c r="F15" i="38"/>
  <c r="J14" i="38"/>
  <c r="K51" i="38"/>
  <c r="M48" i="38"/>
  <c r="E48" i="38"/>
  <c r="I47" i="38"/>
  <c r="M46" i="38"/>
  <c r="E46" i="38"/>
  <c r="I45" i="38"/>
  <c r="M44" i="38"/>
  <c r="M37" i="21" s="1"/>
  <c r="E44" i="38"/>
  <c r="E37" i="21" s="1"/>
  <c r="I43" i="38"/>
  <c r="I36" i="21" s="1"/>
  <c r="M42" i="38"/>
  <c r="M35" i="21" s="1"/>
  <c r="E42" i="38"/>
  <c r="E35" i="21" s="1"/>
  <c r="I41" i="38"/>
  <c r="I34" i="21" s="1"/>
  <c r="M40" i="38"/>
  <c r="M33" i="21" s="1"/>
  <c r="E40" i="38"/>
  <c r="E33" i="21" s="1"/>
  <c r="I39" i="38"/>
  <c r="I32" i="21" s="1"/>
  <c r="M38" i="38"/>
  <c r="M31" i="21" s="1"/>
  <c r="M21" i="21" s="1"/>
  <c r="M35" i="43" s="1"/>
  <c r="E38" i="38"/>
  <c r="E31" i="21" s="1"/>
  <c r="E21" i="21" s="1"/>
  <c r="I37" i="38"/>
  <c r="M34" i="38"/>
  <c r="E34" i="38"/>
  <c r="I33" i="38"/>
  <c r="M30" i="38"/>
  <c r="E30" i="38"/>
  <c r="I29" i="38"/>
  <c r="M28" i="38"/>
  <c r="E28" i="38"/>
  <c r="I27" i="38"/>
  <c r="M26" i="38"/>
  <c r="E26" i="38"/>
  <c r="I25" i="38"/>
  <c r="M24" i="38"/>
  <c r="E24" i="38"/>
  <c r="I23" i="38"/>
  <c r="M22" i="38"/>
  <c r="E22" i="38"/>
  <c r="I16" i="38"/>
  <c r="M15" i="38"/>
  <c r="E15" i="38"/>
  <c r="I14" i="38"/>
  <c r="D14" i="38"/>
  <c r="I51" i="38"/>
  <c r="L48" i="38"/>
  <c r="D48" i="38"/>
  <c r="H47" i="38"/>
  <c r="L46" i="38"/>
  <c r="D46" i="38"/>
  <c r="H45" i="38"/>
  <c r="L44" i="38"/>
  <c r="L37" i="21" s="1"/>
  <c r="D44" i="38"/>
  <c r="D37" i="21" s="1"/>
  <c r="H43" i="38"/>
  <c r="H36" i="21" s="1"/>
  <c r="L42" i="38"/>
  <c r="L35" i="21" s="1"/>
  <c r="D42" i="38"/>
  <c r="D35" i="21" s="1"/>
  <c r="D39" i="43" s="1"/>
  <c r="H41" i="38"/>
  <c r="H34" i="21" s="1"/>
  <c r="L40" i="38"/>
  <c r="L33" i="21" s="1"/>
  <c r="D40" i="38"/>
  <c r="D33" i="21" s="1"/>
  <c r="H39" i="38"/>
  <c r="H32" i="21" s="1"/>
  <c r="L38" i="38"/>
  <c r="L31" i="21" s="1"/>
  <c r="L21" i="21" s="1"/>
  <c r="D38" i="38"/>
  <c r="D31" i="21" s="1"/>
  <c r="D21" i="21" s="1"/>
  <c r="H37" i="38"/>
  <c r="H30" i="21" s="1"/>
  <c r="H20" i="21" s="1"/>
  <c r="L34" i="38"/>
  <c r="D34" i="38"/>
  <c r="H33" i="38"/>
  <c r="L30" i="38"/>
  <c r="D30" i="38"/>
  <c r="H29" i="38"/>
  <c r="L28" i="38"/>
  <c r="D28" i="38"/>
  <c r="H27" i="38"/>
  <c r="L26" i="38"/>
  <c r="D26" i="38"/>
  <c r="H25" i="38"/>
  <c r="L24" i="38"/>
  <c r="D24" i="38"/>
  <c r="H23" i="38"/>
  <c r="L22" i="38"/>
  <c r="D22" i="38"/>
  <c r="H16" i="38"/>
  <c r="L15" i="38"/>
  <c r="D15" i="38"/>
  <c r="H14" i="38"/>
  <c r="G53" i="38"/>
  <c r="H51" i="38"/>
  <c r="K48" i="38"/>
  <c r="C48" i="38"/>
  <c r="G47" i="38"/>
  <c r="K46" i="38"/>
  <c r="C46" i="38"/>
  <c r="G45" i="38"/>
  <c r="K44" i="38"/>
  <c r="K37" i="21" s="1"/>
  <c r="C44" i="38"/>
  <c r="C37" i="21" s="1"/>
  <c r="G43" i="38"/>
  <c r="G36" i="21" s="1"/>
  <c r="K42" i="38"/>
  <c r="K35" i="21" s="1"/>
  <c r="C42" i="38"/>
  <c r="G41" i="38"/>
  <c r="G34" i="21" s="1"/>
  <c r="K40" i="38"/>
  <c r="K33" i="21" s="1"/>
  <c r="C40" i="38"/>
  <c r="G39" i="38"/>
  <c r="G32" i="21" s="1"/>
  <c r="K38" i="38"/>
  <c r="K31" i="21" s="1"/>
  <c r="K21" i="21" s="1"/>
  <c r="C38" i="38"/>
  <c r="G37" i="38"/>
  <c r="G30" i="21" s="1"/>
  <c r="G20" i="21" s="1"/>
  <c r="K34" i="38"/>
  <c r="C34" i="38"/>
  <c r="G33" i="38"/>
  <c r="K30" i="38"/>
  <c r="C30" i="38"/>
  <c r="G29" i="38"/>
  <c r="K28" i="38"/>
  <c r="C28" i="38"/>
  <c r="G27" i="38"/>
  <c r="K26" i="38"/>
  <c r="C26" i="38"/>
  <c r="G25" i="38"/>
  <c r="K24" i="38"/>
  <c r="C24" i="38"/>
  <c r="G23" i="38"/>
  <c r="K22" i="38"/>
  <c r="C22" i="38"/>
  <c r="G16" i="38"/>
  <c r="K15" i="38"/>
  <c r="C15" i="38"/>
  <c r="G14" i="38"/>
  <c r="M52" i="38"/>
  <c r="G51" i="38"/>
  <c r="J48" i="38"/>
  <c r="N47" i="38"/>
  <c r="F47" i="38"/>
  <c r="J46" i="38"/>
  <c r="N45" i="38"/>
  <c r="F45" i="38"/>
  <c r="J44" i="38"/>
  <c r="J37" i="21" s="1"/>
  <c r="N43" i="38"/>
  <c r="N36" i="21" s="1"/>
  <c r="F43" i="38"/>
  <c r="F36" i="21" s="1"/>
  <c r="J42" i="38"/>
  <c r="J35" i="21" s="1"/>
  <c r="N41" i="38"/>
  <c r="N34" i="21" s="1"/>
  <c r="F41" i="38"/>
  <c r="F34" i="21" s="1"/>
  <c r="J40" i="38"/>
  <c r="J33" i="21" s="1"/>
  <c r="N39" i="38"/>
  <c r="N32" i="21" s="1"/>
  <c r="F39" i="38"/>
  <c r="F32" i="21" s="1"/>
  <c r="J38" i="38"/>
  <c r="J31" i="21" s="1"/>
  <c r="J21" i="21" s="1"/>
  <c r="N37" i="38"/>
  <c r="F37" i="38"/>
  <c r="F30" i="21" s="1"/>
  <c r="F20" i="21" s="1"/>
  <c r="J34" i="38"/>
  <c r="N33" i="38"/>
  <c r="F33" i="38"/>
  <c r="J30" i="38"/>
  <c r="N29" i="38"/>
  <c r="F29" i="38"/>
  <c r="J28" i="38"/>
  <c r="N27" i="38"/>
  <c r="F27" i="38"/>
  <c r="J26" i="38"/>
  <c r="N25" i="38"/>
  <c r="F25" i="38"/>
  <c r="J24" i="38"/>
  <c r="N23" i="38"/>
  <c r="F23" i="38"/>
  <c r="J22" i="38"/>
  <c r="N16" i="38"/>
  <c r="F16" i="38"/>
  <c r="J15" i="38"/>
  <c r="N14" i="38"/>
  <c r="F14" i="38"/>
  <c r="K52" i="38"/>
  <c r="E51" i="38"/>
  <c r="I48" i="38"/>
  <c r="M47" i="38"/>
  <c r="E47" i="38"/>
  <c r="I46" i="38"/>
  <c r="M45" i="38"/>
  <c r="E45" i="38"/>
  <c r="I44" i="38"/>
  <c r="I37" i="21" s="1"/>
  <c r="M43" i="38"/>
  <c r="M36" i="21" s="1"/>
  <c r="E43" i="38"/>
  <c r="E36" i="21" s="1"/>
  <c r="I42" i="38"/>
  <c r="I35" i="21" s="1"/>
  <c r="M41" i="38"/>
  <c r="M34" i="21" s="1"/>
  <c r="E41" i="38"/>
  <c r="E34" i="21" s="1"/>
  <c r="I40" i="38"/>
  <c r="I33" i="21" s="1"/>
  <c r="M39" i="38"/>
  <c r="M32" i="21" s="1"/>
  <c r="E39" i="38"/>
  <c r="E32" i="21" s="1"/>
  <c r="I38" i="38"/>
  <c r="I31" i="21" s="1"/>
  <c r="I21" i="21" s="1"/>
  <c r="M37" i="38"/>
  <c r="E37" i="38"/>
  <c r="E30" i="21" s="1"/>
  <c r="E20" i="21" s="1"/>
  <c r="I34" i="38"/>
  <c r="M33" i="38"/>
  <c r="E33" i="38"/>
  <c r="I30" i="38"/>
  <c r="M29" i="38"/>
  <c r="E29" i="38"/>
  <c r="I28" i="38"/>
  <c r="M27" i="38"/>
  <c r="E27" i="38"/>
  <c r="I26" i="38"/>
  <c r="M25" i="38"/>
  <c r="E25" i="38"/>
  <c r="I24" i="38"/>
  <c r="M23" i="38"/>
  <c r="E23" i="38"/>
  <c r="I22" i="38"/>
  <c r="M16" i="38"/>
  <c r="E16" i="38"/>
  <c r="I15" i="38"/>
  <c r="M14" i="38"/>
  <c r="E14" i="38"/>
  <c r="J49" i="36"/>
  <c r="M49" i="36"/>
  <c r="D49" i="36"/>
  <c r="N49" i="36"/>
  <c r="F49" i="36"/>
  <c r="H49" i="36"/>
  <c r="E49" i="36"/>
  <c r="G49" i="36"/>
  <c r="L49" i="36"/>
  <c r="I49" i="36"/>
  <c r="K49" i="36"/>
  <c r="N22" i="21" l="1"/>
  <c r="E22" i="21"/>
  <c r="E23" i="21" s="1"/>
  <c r="E37" i="43" s="1"/>
  <c r="D22" i="21"/>
  <c r="D23" i="21" s="1"/>
  <c r="L22" i="21"/>
  <c r="L23" i="21" s="1"/>
  <c r="I22" i="21"/>
  <c r="I23" i="21" s="1"/>
  <c r="I37" i="43" s="1"/>
  <c r="K22" i="21"/>
  <c r="K23" i="21" s="1"/>
  <c r="N23" i="21"/>
  <c r="N37" i="43" s="1"/>
  <c r="G22" i="21"/>
  <c r="G23" i="21" s="1"/>
  <c r="J22" i="21"/>
  <c r="J23" i="21" s="1"/>
  <c r="F22" i="21"/>
  <c r="F23" i="21" s="1"/>
  <c r="M22" i="21"/>
  <c r="M23" i="21" s="1"/>
  <c r="M37" i="43" s="1"/>
  <c r="H22" i="21"/>
  <c r="H23" i="21" s="1"/>
  <c r="H37" i="43" s="1"/>
  <c r="D28" i="43"/>
  <c r="D42" i="36" s="1"/>
  <c r="H28" i="43"/>
  <c r="H42" i="36" s="1"/>
  <c r="J28" i="43"/>
  <c r="J42" i="36" s="1"/>
  <c r="K28" i="43"/>
  <c r="K42" i="36" s="1"/>
  <c r="C28" i="43"/>
  <c r="M28" i="43"/>
  <c r="F28" i="43"/>
  <c r="F42" i="36" s="1"/>
  <c r="L28" i="43"/>
  <c r="L42" i="36" s="1"/>
  <c r="G28" i="43"/>
  <c r="G42" i="36" s="1"/>
  <c r="I28" i="43"/>
  <c r="I42" i="36" s="1"/>
  <c r="N28" i="43"/>
  <c r="N42" i="36" s="1"/>
  <c r="E28" i="43"/>
  <c r="E42" i="36" s="1"/>
  <c r="N24" i="21"/>
  <c r="N38" i="43" s="1"/>
  <c r="M24" i="21"/>
  <c r="M38" i="43" s="1"/>
  <c r="K31" i="38"/>
  <c r="O26" i="38"/>
  <c r="O24" i="43"/>
  <c r="O26" i="43"/>
  <c r="O19" i="43"/>
  <c r="O28" i="38"/>
  <c r="C31" i="38"/>
  <c r="O22" i="38"/>
  <c r="O25" i="43"/>
  <c r="O27" i="38"/>
  <c r="O23" i="43"/>
  <c r="O29" i="38"/>
  <c r="G31" i="38"/>
  <c r="F31" i="38"/>
  <c r="E31" i="38"/>
  <c r="H31" i="38"/>
  <c r="D31" i="38"/>
  <c r="N31" i="38"/>
  <c r="M31" i="38"/>
  <c r="J31" i="38"/>
  <c r="I31" i="38"/>
  <c r="L31" i="38"/>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E35" i="43"/>
  <c r="K35" i="43"/>
  <c r="F35" i="43"/>
  <c r="G35" i="43"/>
  <c r="I35" i="43"/>
  <c r="H35" i="43"/>
  <c r="J35" i="43"/>
  <c r="L35" i="43"/>
  <c r="O57" i="38"/>
  <c r="O54" i="43"/>
  <c r="N38" i="36"/>
  <c r="M38" i="36"/>
  <c r="K38" i="36"/>
  <c r="L38" i="36"/>
  <c r="C18" i="38"/>
  <c r="C10" i="20" s="1"/>
  <c r="K35" i="38"/>
  <c r="M32" i="43"/>
  <c r="M43" i="36" s="1"/>
  <c r="N56" i="43"/>
  <c r="N45" i="36" s="1"/>
  <c r="K15" i="43"/>
  <c r="H32" i="43"/>
  <c r="H43" i="36" s="1"/>
  <c r="K32" i="43"/>
  <c r="K43" i="36" s="1"/>
  <c r="K155" i="43"/>
  <c r="K48" i="36" s="1"/>
  <c r="G155" i="43"/>
  <c r="G48" i="36" s="1"/>
  <c r="G138" i="43"/>
  <c r="G47" i="36" s="1"/>
  <c r="F138" i="43"/>
  <c r="F47"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J15" i="43"/>
  <c r="M138" i="43"/>
  <c r="M47" i="36" s="1"/>
  <c r="L56" i="43"/>
  <c r="L45"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O117" i="38"/>
  <c r="O73" i="38"/>
  <c r="K18" i="38"/>
  <c r="K10" i="20" s="1"/>
  <c r="N18" i="38"/>
  <c r="N10" i="20" s="1"/>
  <c r="J59" i="38"/>
  <c r="I18" i="38"/>
  <c r="I10" i="20" s="1"/>
  <c r="M158" i="38"/>
  <c r="L141" i="38"/>
  <c r="J141" i="38"/>
  <c r="L30" i="21"/>
  <c r="L20" i="21" s="1"/>
  <c r="L49" i="38"/>
  <c r="N30" i="21"/>
  <c r="N20" i="21" s="1"/>
  <c r="N49" i="38"/>
  <c r="J35" i="38"/>
  <c r="I59" i="38"/>
  <c r="M35" i="38"/>
  <c r="I32" i="43"/>
  <c r="I43" i="36" s="1"/>
  <c r="K158" i="38"/>
  <c r="J18" i="38"/>
  <c r="J10" i="20" s="1"/>
  <c r="N158" i="38"/>
  <c r="I158" i="38"/>
  <c r="J30" i="21"/>
  <c r="J20" i="21" s="1"/>
  <c r="J49" i="38"/>
  <c r="K141" i="38"/>
  <c r="M30" i="21"/>
  <c r="M20" i="21" s="1"/>
  <c r="M49" i="38"/>
  <c r="I35" i="38"/>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H60" i="38" l="1"/>
  <c r="F60" i="38"/>
  <c r="F160" i="38" s="1"/>
  <c r="L60" i="38"/>
  <c r="L160" i="38" s="1"/>
  <c r="I60" i="38"/>
  <c r="I160" i="38" s="1"/>
  <c r="G60" i="38"/>
  <c r="G160" i="38" s="1"/>
  <c r="J60" i="38"/>
  <c r="M60" i="38"/>
  <c r="N60" i="38"/>
  <c r="N160" i="38" s="1"/>
  <c r="D60" i="38"/>
  <c r="D160" i="38" s="1"/>
  <c r="K60" i="38"/>
  <c r="E60" i="38"/>
  <c r="E160" i="38" s="1"/>
  <c r="C60" i="38"/>
  <c r="C160" i="38" s="1"/>
  <c r="C22" i="21"/>
  <c r="C23" i="21" s="1"/>
  <c r="M36" i="43"/>
  <c r="L36" i="43"/>
  <c r="N36" i="43"/>
  <c r="M38" i="21"/>
  <c r="N38" i="21"/>
  <c r="O31" i="38"/>
  <c r="O21" i="43"/>
  <c r="O28" i="43" s="1"/>
  <c r="C42" i="36"/>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O30" i="21"/>
  <c r="I38" i="36"/>
  <c r="C38" i="36"/>
  <c r="O18" i="38"/>
  <c r="O15" i="43"/>
  <c r="P14" i="43" s="1"/>
  <c r="O37" i="36" s="1"/>
  <c r="D38" i="21"/>
  <c r="E38" i="21"/>
  <c r="O32" i="43"/>
  <c r="O34" i="21"/>
  <c r="C38" i="21"/>
  <c r="O138" i="43"/>
  <c r="O155" i="43"/>
  <c r="O56" i="43"/>
  <c r="O158" i="38"/>
  <c r="O141" i="38"/>
  <c r="O59" i="38"/>
  <c r="H160" i="38"/>
  <c r="O35" i="38"/>
  <c r="O49" i="38"/>
  <c r="O60" i="38" l="1"/>
  <c r="N34" i="43"/>
  <c r="N28" i="21"/>
  <c r="M34" i="43"/>
  <c r="M28" i="21"/>
  <c r="I11" i="20"/>
  <c r="M160" i="38"/>
  <c r="M11" i="20" s="1"/>
  <c r="L11" i="20"/>
  <c r="J160" i="38"/>
  <c r="J11" i="20" s="1"/>
  <c r="K160" i="38"/>
  <c r="K11" i="20" s="1"/>
  <c r="N11" i="20"/>
  <c r="C39" i="43"/>
  <c r="O25" i="21"/>
  <c r="C40" i="43"/>
  <c r="O26" i="21"/>
  <c r="H46" i="43"/>
  <c r="I34" i="43"/>
  <c r="I28" i="21"/>
  <c r="K34" i="43"/>
  <c r="K28" i="21"/>
  <c r="L34" i="43"/>
  <c r="L28" i="21"/>
  <c r="J34" i="43"/>
  <c r="J28" i="21"/>
  <c r="G28" i="21"/>
  <c r="G46" i="43"/>
  <c r="G57" i="43" s="1"/>
  <c r="F46" i="43"/>
  <c r="F44" i="36" s="1"/>
  <c r="F46" i="36" s="1"/>
  <c r="F50" i="36" s="1"/>
  <c r="D46" i="43"/>
  <c r="D57" i="43" s="1"/>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P18" i="38"/>
  <c r="P15" i="38"/>
  <c r="P16" i="38"/>
  <c r="P14" i="38"/>
  <c r="I46" i="43" l="1"/>
  <c r="I44" i="36" s="1"/>
  <c r="I46" i="36" s="1"/>
  <c r="I50" i="36" s="1"/>
  <c r="H44" i="36"/>
  <c r="H46" i="36" s="1"/>
  <c r="H50" i="36" s="1"/>
  <c r="H57" i="43"/>
  <c r="H157" i="43" s="1"/>
  <c r="F57" i="43"/>
  <c r="F157" i="43" s="1"/>
  <c r="E57" i="43"/>
  <c r="E157" i="43" s="1"/>
  <c r="M46" i="43"/>
  <c r="M44" i="36" s="1"/>
  <c r="M46" i="36" s="1"/>
  <c r="M50" i="36" s="1"/>
  <c r="N46" i="43"/>
  <c r="N44" i="36" s="1"/>
  <c r="N46" i="36" s="1"/>
  <c r="N50" i="36" s="1"/>
  <c r="O160" i="38"/>
  <c r="P22" i="38" s="1"/>
  <c r="O39" i="43"/>
  <c r="O40" i="43"/>
  <c r="O34" i="43"/>
  <c r="J46" i="43"/>
  <c r="J44" i="36" s="1"/>
  <c r="K46" i="43"/>
  <c r="K44" i="36" s="1"/>
  <c r="K46" i="36" s="1"/>
  <c r="K50" i="36" s="1"/>
  <c r="L46" i="43"/>
  <c r="L44" i="36" s="1"/>
  <c r="L46" i="36" s="1"/>
  <c r="L50" i="36" s="1"/>
  <c r="G44" i="36"/>
  <c r="G46" i="36" s="1"/>
  <c r="G50" i="36" s="1"/>
  <c r="G157" i="43"/>
  <c r="D44" i="36"/>
  <c r="D46" i="36" s="1"/>
  <c r="D50" i="36" s="1"/>
  <c r="D157" i="43"/>
  <c r="O35" i="43"/>
  <c r="C37" i="43"/>
  <c r="C46" i="43" s="1"/>
  <c r="C57" i="43" s="1"/>
  <c r="O23" i="21"/>
  <c r="C28" i="21"/>
  <c r="O36" i="43"/>
  <c r="J38" i="36"/>
  <c r="O38" i="36" s="1"/>
  <c r="O34" i="36"/>
  <c r="E10" i="38"/>
  <c r="D8" i="20"/>
  <c r="D13" i="20" s="1"/>
  <c r="I57" i="43" l="1"/>
  <c r="I157" i="43" s="1"/>
  <c r="N57" i="43"/>
  <c r="N157" i="43" s="1"/>
  <c r="K57" i="43"/>
  <c r="K157" i="43" s="1"/>
  <c r="J57" i="43"/>
  <c r="J157" i="43" s="1"/>
  <c r="M57" i="43"/>
  <c r="M157" i="43" s="1"/>
  <c r="L57" i="43"/>
  <c r="L157" i="43" s="1"/>
  <c r="P40" i="38"/>
  <c r="P96" i="38"/>
  <c r="P59" i="38"/>
  <c r="P153" i="38"/>
  <c r="P149" i="38"/>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O37" i="43"/>
  <c r="O46" i="43" s="1"/>
  <c r="C44" i="36"/>
  <c r="C46" i="36" s="1"/>
  <c r="C50" i="36" s="1"/>
  <c r="C157" i="43"/>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O57" i="43" l="1"/>
  <c r="O157" i="43" s="1"/>
  <c r="P19" i="43" s="1"/>
  <c r="J46" i="36"/>
  <c r="O42" i="36"/>
  <c r="F8" i="20"/>
  <c r="F13" i="20" s="1"/>
  <c r="G10" i="38"/>
  <c r="G8" i="20" s="1"/>
  <c r="P93" i="43" l="1"/>
  <c r="P80" i="43"/>
  <c r="P31" i="43"/>
  <c r="P104" i="43"/>
  <c r="P42" i="43"/>
  <c r="P111" i="43"/>
  <c r="P22" i="43"/>
  <c r="P20" i="43"/>
  <c r="P157" i="43"/>
  <c r="P76" i="43"/>
  <c r="P101" i="43"/>
  <c r="P138" i="43"/>
  <c r="O47" i="36" s="1"/>
  <c r="R47" i="36" s="1"/>
  <c r="P118" i="43"/>
  <c r="P85" i="43"/>
  <c r="P90" i="43"/>
  <c r="P51" i="43"/>
  <c r="P100" i="43"/>
  <c r="P81" i="43"/>
  <c r="P74" i="43"/>
  <c r="P52" i="43"/>
  <c r="P156" i="43"/>
  <c r="O49" i="36" s="1"/>
  <c r="R49" i="36" s="1"/>
  <c r="P117" i="43"/>
  <c r="P53" i="43"/>
  <c r="P96" i="43"/>
  <c r="P121" i="43"/>
  <c r="P109" i="43"/>
  <c r="P103" i="43"/>
  <c r="P75" i="43"/>
  <c r="P107" i="43"/>
  <c r="P124" i="43"/>
  <c r="P39" i="43"/>
  <c r="P65" i="43"/>
  <c r="P40" i="43"/>
  <c r="P64" i="43"/>
  <c r="P151" i="43"/>
  <c r="P50" i="43"/>
  <c r="P97" i="43"/>
  <c r="P46" i="43"/>
  <c r="O44" i="36" s="1"/>
  <c r="R44" i="36" s="1"/>
  <c r="P143" i="43"/>
  <c r="P68" i="43"/>
  <c r="P116" i="43"/>
  <c r="P105" i="43"/>
  <c r="P30" i="43"/>
  <c r="P98" i="43"/>
  <c r="P142" i="43"/>
  <c r="P69" i="43"/>
  <c r="P136" i="43"/>
  <c r="P137" i="43"/>
  <c r="P122" i="43"/>
  <c r="P154" i="43"/>
  <c r="P41" i="43"/>
  <c r="P38" i="43"/>
  <c r="P94" i="43"/>
  <c r="P54" i="43"/>
  <c r="P134" i="43"/>
  <c r="P120" i="43"/>
  <c r="P70" i="43"/>
  <c r="P150" i="43"/>
  <c r="P141" i="43"/>
  <c r="P78" i="43"/>
  <c r="P56" i="43"/>
  <c r="O45" i="36" s="1"/>
  <c r="R45" i="36" s="1"/>
  <c r="P55" i="43"/>
  <c r="P27" i="43"/>
  <c r="P148" i="43"/>
  <c r="P67" i="43"/>
  <c r="P71" i="43"/>
  <c r="P147" i="43"/>
  <c r="P132" i="43"/>
  <c r="P133" i="43"/>
  <c r="P91" i="43"/>
  <c r="P25" i="43"/>
  <c r="P95" i="43"/>
  <c r="P102" i="43"/>
  <c r="P36" i="43"/>
  <c r="P34" i="43"/>
  <c r="P61" i="43"/>
  <c r="P135" i="43"/>
  <c r="P24" i="43"/>
  <c r="P32" i="43"/>
  <c r="O43" i="36" s="1"/>
  <c r="R43" i="36" s="1"/>
  <c r="P92" i="43"/>
  <c r="P112" i="43"/>
  <c r="P57" i="43"/>
  <c r="P155" i="43"/>
  <c r="O48" i="36" s="1"/>
  <c r="R48" i="36" s="1"/>
  <c r="P28" i="43"/>
  <c r="P43" i="43"/>
  <c r="P49" i="43"/>
  <c r="P145" i="43"/>
  <c r="P113" i="43"/>
  <c r="P82" i="43"/>
  <c r="P73" i="43"/>
  <c r="P37" i="43"/>
  <c r="P62" i="43"/>
  <c r="P77" i="43"/>
  <c r="P129" i="43"/>
  <c r="P131" i="43"/>
  <c r="P45" i="43"/>
  <c r="P23" i="43"/>
  <c r="P99" i="43"/>
  <c r="P149" i="43"/>
  <c r="P60" i="43"/>
  <c r="P140" i="43"/>
  <c r="P84" i="43"/>
  <c r="P119" i="43"/>
  <c r="P66" i="43"/>
  <c r="P48" i="43"/>
  <c r="P108" i="43"/>
  <c r="P88" i="43"/>
  <c r="P87" i="43"/>
  <c r="P72" i="43"/>
  <c r="P83" i="43"/>
  <c r="P127" i="43"/>
  <c r="P130" i="43"/>
  <c r="P44" i="43"/>
  <c r="P26" i="43"/>
  <c r="P125" i="43"/>
  <c r="P128" i="43"/>
  <c r="P153" i="43"/>
  <c r="P106" i="43"/>
  <c r="P63" i="43"/>
  <c r="P35" i="43"/>
  <c r="P86" i="43"/>
  <c r="P89" i="43"/>
  <c r="P144" i="43"/>
  <c r="P79" i="43"/>
  <c r="P110" i="43"/>
  <c r="P115" i="43"/>
  <c r="P146" i="43"/>
  <c r="P114" i="43"/>
  <c r="P59" i="43"/>
  <c r="P21" i="43"/>
  <c r="P123" i="43"/>
  <c r="P126" i="43"/>
  <c r="P152" i="43"/>
  <c r="Q43" i="36"/>
  <c r="Q49" i="36"/>
  <c r="R42" i="36"/>
  <c r="Q42" i="36"/>
  <c r="J50" i="36"/>
  <c r="O46" i="36"/>
  <c r="Q46" i="36" s="1"/>
  <c r="C16" i="20"/>
  <c r="H10" i="38"/>
  <c r="G13" i="20"/>
  <c r="Q47" i="36" l="1"/>
  <c r="Q48" i="36"/>
  <c r="Q44" i="36"/>
  <c r="Q45" i="36"/>
  <c r="O50" i="36"/>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<sst xmlns="http://schemas.openxmlformats.org/spreadsheetml/2006/main" count="91915" uniqueCount="11763">
  <si>
    <t>Material de Escritorio</t>
  </si>
  <si>
    <t>Salários</t>
  </si>
  <si>
    <t>Aluguel</t>
  </si>
  <si>
    <t>IPTU</t>
  </si>
  <si>
    <t>FGTS</t>
  </si>
  <si>
    <t>TOTAL</t>
  </si>
  <si>
    <t>Vale Alimentação</t>
  </si>
  <si>
    <t>Estagiários</t>
  </si>
  <si>
    <t>Seguro de Vida</t>
  </si>
  <si>
    <t>Assessoria Jurídica</t>
  </si>
  <si>
    <t>FGTS Multa Rescisória</t>
  </si>
  <si>
    <t>2.1.1</t>
  </si>
  <si>
    <t>2.1.2</t>
  </si>
  <si>
    <t>2.1.3</t>
  </si>
  <si>
    <t>2.1.4</t>
  </si>
  <si>
    <t>1.1</t>
  </si>
  <si>
    <t>2.2.1</t>
  </si>
  <si>
    <t>2.2.2</t>
  </si>
  <si>
    <t>2.2.3</t>
  </si>
  <si>
    <t>2.2.4</t>
  </si>
  <si>
    <t>2.2.5</t>
  </si>
  <si>
    <t>__________________________________</t>
  </si>
  <si>
    <t>Período Avaliatório</t>
  </si>
  <si>
    <t>2.3.2</t>
  </si>
  <si>
    <t>2.3.3</t>
  </si>
  <si>
    <t>2.3.4</t>
  </si>
  <si>
    <t>2.3.5</t>
  </si>
  <si>
    <t>2.3.6</t>
  </si>
  <si>
    <t>2.3.7</t>
  </si>
  <si>
    <t>2.3.1</t>
  </si>
  <si>
    <t>Data de Aquisição</t>
  </si>
  <si>
    <t>Fornecedor</t>
  </si>
  <si>
    <t>Nota Fiscal</t>
  </si>
  <si>
    <t>Receitas</t>
  </si>
  <si>
    <t>Categoria</t>
  </si>
  <si>
    <t>Encargos</t>
  </si>
  <si>
    <t>Benefícios</t>
  </si>
  <si>
    <t>2.1</t>
  </si>
  <si>
    <t>2.2</t>
  </si>
  <si>
    <t>2.3</t>
  </si>
  <si>
    <t>1.1.1</t>
  </si>
  <si>
    <t>1.1.2</t>
  </si>
  <si>
    <t>Subcategoria</t>
  </si>
  <si>
    <t>1.1.4</t>
  </si>
  <si>
    <t>Subtotal:</t>
  </si>
  <si>
    <t>T</t>
  </si>
  <si>
    <t>(T)</t>
  </si>
  <si>
    <t>(A)</t>
  </si>
  <si>
    <t>(E)</t>
  </si>
  <si>
    <t>(C)</t>
  </si>
  <si>
    <t>Tipo do Documento</t>
  </si>
  <si>
    <t>Subtotal (Pessoal):</t>
  </si>
  <si>
    <t>Favorecido</t>
  </si>
  <si>
    <t>Vinculação ao Objeto / Justificativa</t>
  </si>
  <si>
    <t>CNPJ - CPF (Favorecido)</t>
  </si>
  <si>
    <t>Plano Odontológico</t>
  </si>
  <si>
    <t>Cesta Básica</t>
  </si>
  <si>
    <t>Assessoria Contábil</t>
  </si>
  <si>
    <t>Cartório</t>
  </si>
  <si>
    <t>Correios e Telégrafos</t>
  </si>
  <si>
    <t>Lanches e Refeiçoes</t>
  </si>
  <si>
    <t>Estacionamento</t>
  </si>
  <si>
    <t>Taxi</t>
  </si>
  <si>
    <t>Seguros de Imóveis</t>
  </si>
  <si>
    <t>Assinatura de Certificado Digital</t>
  </si>
  <si>
    <t>Taxas Municipais, Estaduais e Federais</t>
  </si>
  <si>
    <t>I.O.F</t>
  </si>
  <si>
    <t>Taxa de Expediente</t>
  </si>
  <si>
    <t>Juros e Multas</t>
  </si>
  <si>
    <t>Despesas Bancárias</t>
  </si>
  <si>
    <t>Veículos</t>
  </si>
  <si>
    <t>Número do Patrimônio</t>
  </si>
  <si>
    <t>Descrição Completa</t>
  </si>
  <si>
    <t>Nº do Documento</t>
  </si>
  <si>
    <t>Forma de Pagamento</t>
  </si>
  <si>
    <t>Outros Benefícios</t>
  </si>
  <si>
    <t>I.R.R.F s/ Aplicações</t>
  </si>
  <si>
    <t>Saldo Extrato C/C no período</t>
  </si>
  <si>
    <t>Saldo Extrato CI no período</t>
  </si>
  <si>
    <t>( = ) Saldo Financeiro no período</t>
  </si>
  <si>
    <t>Uniformes</t>
  </si>
  <si>
    <t>Combustível</t>
  </si>
  <si>
    <t>Água e Esgoto</t>
  </si>
  <si>
    <t>Energia Elétrica</t>
  </si>
  <si>
    <t>Serviços de Motoboy</t>
  </si>
  <si>
    <t>Locação de Veículos</t>
  </si>
  <si>
    <t>Serviços Gráficos</t>
  </si>
  <si>
    <t>Material Pedagógico/Didático</t>
  </si>
  <si>
    <t>Serviços de Mão-de-obra Terceirizada</t>
  </si>
  <si>
    <t>Fretes e Carretos</t>
  </si>
  <si>
    <t>Locação de Equipamentos e Máquinas</t>
  </si>
  <si>
    <t>Outros Gastos com Pessoal</t>
  </si>
  <si>
    <t>Localização do Bem</t>
  </si>
  <si>
    <t>(G)</t>
  </si>
  <si>
    <t>Nº Lançto</t>
  </si>
  <si>
    <t>Eventos</t>
  </si>
  <si>
    <t>Cursos</t>
  </si>
  <si>
    <t>2.1.1.1</t>
  </si>
  <si>
    <t>2.1.1.2</t>
  </si>
  <si>
    <t>2.1.1.3</t>
  </si>
  <si>
    <t>2.1.1.4</t>
  </si>
  <si>
    <t>2.1.1.5</t>
  </si>
  <si>
    <t>Subtotal Salários :</t>
  </si>
  <si>
    <t>2.1.2.1</t>
  </si>
  <si>
    <t>Subtotal Estagiários:</t>
  </si>
  <si>
    <t>2.1.3.1</t>
  </si>
  <si>
    <t>2.1.4.1</t>
  </si>
  <si>
    <t>2.1.4.2</t>
  </si>
  <si>
    <t>2.1.4.3</t>
  </si>
  <si>
    <t>2.1.4.4</t>
  </si>
  <si>
    <t>2.1.4.5</t>
  </si>
  <si>
    <t>Subtotal Encargos Trabalhistas:</t>
  </si>
  <si>
    <t>Subtotal Benefícios:</t>
  </si>
  <si>
    <t>2.2.6</t>
  </si>
  <si>
    <t>2.2.7</t>
  </si>
  <si>
    <t>2.2.8</t>
  </si>
  <si>
    <t>2.2.9</t>
  </si>
  <si>
    <t>2.2.10</t>
  </si>
  <si>
    <t>2.2.11</t>
  </si>
  <si>
    <t>2.2.12</t>
  </si>
  <si>
    <t>2.2.13</t>
  </si>
  <si>
    <t>2.2.14</t>
  </si>
  <si>
    <t>2.2.15</t>
  </si>
  <si>
    <t>2.2.16</t>
  </si>
  <si>
    <t>2.2.17</t>
  </si>
  <si>
    <t>2.2.18</t>
  </si>
  <si>
    <t>2.2.19</t>
  </si>
  <si>
    <t>2.2.20</t>
  </si>
  <si>
    <t>2.2.21</t>
  </si>
  <si>
    <t>2.2.22</t>
  </si>
  <si>
    <t>2.2.23</t>
  </si>
  <si>
    <t>2.2.24</t>
  </si>
  <si>
    <t>2.2.25</t>
  </si>
  <si>
    <t>2.3.8</t>
  </si>
  <si>
    <t>2.3.9</t>
  </si>
  <si>
    <t>2.3.10</t>
  </si>
  <si>
    <t>Material de Copa e Cozinha</t>
  </si>
  <si>
    <t>2.3.11</t>
  </si>
  <si>
    <t>Material de Limpeza</t>
  </si>
  <si>
    <t>2.3.12</t>
  </si>
  <si>
    <t>2.3.13</t>
  </si>
  <si>
    <t>Aquisição de Bens Permanentes</t>
  </si>
  <si>
    <t>Número do Mês</t>
  </si>
  <si>
    <t>2.2.26</t>
  </si>
  <si>
    <t>2.2.27</t>
  </si>
  <si>
    <t>2.2.28</t>
  </si>
  <si>
    <t>2.2.29</t>
  </si>
  <si>
    <t>2.2.30</t>
  </si>
  <si>
    <t>2.2.31</t>
  </si>
  <si>
    <t>2.2.32</t>
  </si>
  <si>
    <t>2.2.33</t>
  </si>
  <si>
    <t>2.2.34</t>
  </si>
  <si>
    <t>Condomínio</t>
  </si>
  <si>
    <t>Entrada de Recursos</t>
  </si>
  <si>
    <t>Saída de Recursos</t>
  </si>
  <si>
    <t>Previsto
(-) Realizado</t>
  </si>
  <si>
    <t>Previsto</t>
  </si>
  <si>
    <t>Realizado</t>
  </si>
  <si>
    <t>Vale Transporte</t>
  </si>
  <si>
    <t>Valor</t>
  </si>
  <si>
    <t>Telefone Fixo</t>
  </si>
  <si>
    <t>Telefone Móvel</t>
  </si>
  <si>
    <t>Data do Documento</t>
  </si>
  <si>
    <t>Transporte de Saldo Acumulado Anterior</t>
  </si>
  <si>
    <t>Outras Receitas</t>
  </si>
  <si>
    <t>Adicional Noturno</t>
  </si>
  <si>
    <t>2.1.4.6</t>
  </si>
  <si>
    <t>2.1.4.7</t>
  </si>
  <si>
    <t>2.1.3.2</t>
  </si>
  <si>
    <t>Rescisão de Trabalho (Saldo Salário, Aviso Prévio, outros)</t>
  </si>
  <si>
    <t>Despesas Sindicais</t>
  </si>
  <si>
    <t>Consultoria</t>
  </si>
  <si>
    <t>Serviços de Segurança</t>
  </si>
  <si>
    <t>Medicina e Segurança do Trabalho</t>
  </si>
  <si>
    <t>Serviços de Internet (Web Design, Hospedagem de Site, outros)</t>
  </si>
  <si>
    <t>Justificativa para a aquisição</t>
  </si>
  <si>
    <t>Gastos com Pessoal</t>
  </si>
  <si>
    <t>Internet</t>
  </si>
  <si>
    <t>Publicidade, Comunicação e Marketing</t>
  </si>
  <si>
    <t>Assinatura de Periódicos e Aquisição de Livros</t>
  </si>
  <si>
    <t>Aquisição e Suporte em Softwares</t>
  </si>
  <si>
    <t>Manutenção e Reparos em Redes e Computadores</t>
  </si>
  <si>
    <t>Serviços de Instalação e Manutenção Elétrica e Hidráulica</t>
  </si>
  <si>
    <t>Manutenção e Reparos em Ar Condicionado</t>
  </si>
  <si>
    <t>Serviços de Entrega/Recarga de Vale Transportes</t>
  </si>
  <si>
    <t>2.2.35</t>
  </si>
  <si>
    <t>2.2.36</t>
  </si>
  <si>
    <t>2.2.37</t>
  </si>
  <si>
    <t>2.2.38</t>
  </si>
  <si>
    <t>2.2.39</t>
  </si>
  <si>
    <t>2.2.40</t>
  </si>
  <si>
    <t>2.2.41</t>
  </si>
  <si>
    <t>2.2.42</t>
  </si>
  <si>
    <t>2.2.43</t>
  </si>
  <si>
    <t>2.2.44</t>
  </si>
  <si>
    <t>2.2.45</t>
  </si>
  <si>
    <t>2.2.46</t>
  </si>
  <si>
    <t>2.2.47</t>
  </si>
  <si>
    <t>2.2.48</t>
  </si>
  <si>
    <t>Locação de Veículos com Motorista</t>
  </si>
  <si>
    <t>2.2.49</t>
  </si>
  <si>
    <t>2.2.50</t>
  </si>
  <si>
    <t>2.2.51</t>
  </si>
  <si>
    <t>2.2.52</t>
  </si>
  <si>
    <t>IPVA/Seguro Obrigatório/Licenciamento</t>
  </si>
  <si>
    <t>2.2.53</t>
  </si>
  <si>
    <t>Seguro de Veículos</t>
  </si>
  <si>
    <t>2.2.54</t>
  </si>
  <si>
    <t>Manutenção em Veículos</t>
  </si>
  <si>
    <t>2.2.55</t>
  </si>
  <si>
    <t>2.2.56</t>
  </si>
  <si>
    <t>Despesas de Viagem - Passagem Terrestre</t>
  </si>
  <si>
    <t>2.2.57</t>
  </si>
  <si>
    <t>2.2.58</t>
  </si>
  <si>
    <t>2.2.59</t>
  </si>
  <si>
    <t>2.2.60</t>
  </si>
  <si>
    <t>Serviços de Registro/Produção Audiovisual</t>
  </si>
  <si>
    <t>Locação de Espaço</t>
  </si>
  <si>
    <t>Coleção e Materiais Bibliográficos</t>
  </si>
  <si>
    <t>Equipamentos de Comunicação e Telefonia</t>
  </si>
  <si>
    <t>Equipamentos de Informática</t>
  </si>
  <si>
    <t>Equipamentos de Segurança Eletrônica</t>
  </si>
  <si>
    <t>Equipamentos de Som, Vídeo, Fotográfico e Cinematográfico</t>
  </si>
  <si>
    <t>Instrumentos Musicais e Artísticos</t>
  </si>
  <si>
    <t>Máquinas, Aparelhos, Utensílios e Equip. de Uso Administrativo</t>
  </si>
  <si>
    <t>Máquinas, Aparelhos, Utensílios e Equipamentos de Uso Industrial</t>
  </si>
  <si>
    <t>Material Didático</t>
  </si>
  <si>
    <t>Material Esportivo e Recreativo</t>
  </si>
  <si>
    <t>Mobiliário</t>
  </si>
  <si>
    <t>Outros Materiais Permanentes</t>
  </si>
  <si>
    <t>(S)</t>
  </si>
  <si>
    <t>(SA)</t>
  </si>
  <si>
    <t>(SR)</t>
  </si>
  <si>
    <t>2.1.3.3</t>
  </si>
  <si>
    <t>2.1.3.4</t>
  </si>
  <si>
    <t>2.1.3.5</t>
  </si>
  <si>
    <t>2.1.3.6</t>
  </si>
  <si>
    <t>2.1.3.7</t>
  </si>
  <si>
    <t>2.1.3.8</t>
  </si>
  <si>
    <t>2.1.3.9</t>
  </si>
  <si>
    <t>2.1.3.10</t>
  </si>
  <si>
    <t>2.1.3.11</t>
  </si>
  <si>
    <t>Bolsa Estágio</t>
  </si>
  <si>
    <t>2.1.2.2</t>
  </si>
  <si>
    <t>Auxílio Transporte</t>
  </si>
  <si>
    <t>INSS Patronal</t>
  </si>
  <si>
    <t>Serviços de Montagem e Desmontagem de Mobiliário</t>
  </si>
  <si>
    <t>Material de Informática</t>
  </si>
  <si>
    <t>(S) Total de Saídas:</t>
  </si>
  <si>
    <t>(E) Total de Entradas:</t>
  </si>
  <si>
    <t>Saldo Acumulado (T+E-S)</t>
  </si>
  <si>
    <t>(SF)</t>
  </si>
  <si>
    <t>CONFERENCIA (SA) - (SF) = 0,00</t>
  </si>
  <si>
    <t>Recursos Comprometidos</t>
  </si>
  <si>
    <t>(S) Total de Saídas</t>
  </si>
  <si>
    <t>Subtotal Pessoal:</t>
  </si>
  <si>
    <t>(E) Total de Entradas</t>
  </si>
  <si>
    <t>Buffet</t>
  </si>
  <si>
    <t>2.2.61</t>
  </si>
  <si>
    <t>2.2.62</t>
  </si>
  <si>
    <t>PIS</t>
  </si>
  <si>
    <t>13º Salário</t>
  </si>
  <si>
    <t>1/3 de Férias</t>
  </si>
  <si>
    <t>Composição Financeira do Saldo Acumulado (SF)</t>
  </si>
  <si>
    <t>Gastos Gerais</t>
  </si>
  <si>
    <t>Valor (R$)</t>
  </si>
  <si>
    <t>Total</t>
  </si>
  <si>
    <t>Entrada de Provisionamentos com Pessoal</t>
  </si>
  <si>
    <t>Total de Entradas</t>
  </si>
  <si>
    <t>Transporte de Provisionamentos Anteriores</t>
  </si>
  <si>
    <t>Provisionamento do Período</t>
  </si>
  <si>
    <t>Provisonamentos de Pessoal</t>
  </si>
  <si>
    <t>(PP)</t>
  </si>
  <si>
    <t>Data
Pgto</t>
  </si>
  <si>
    <t>MÊS
Pgto</t>
  </si>
  <si>
    <t>MÊS
Comp.</t>
  </si>
  <si>
    <t>Mês
Comp.</t>
  </si>
  <si>
    <r>
      <rPr>
        <sz val="9"/>
        <rFont val="Arial"/>
        <family val="2"/>
      </rPr>
      <t>N</t>
    </r>
    <r>
      <rPr>
        <b/>
        <sz val="9"/>
        <rFont val="Arial"/>
        <family val="2"/>
      </rPr>
      <t>º</t>
    </r>
  </si>
  <si>
    <t>Mês de
Comp.</t>
  </si>
  <si>
    <t>Custas com Justiça do Trabalho</t>
  </si>
  <si>
    <t>Férias</t>
  </si>
  <si>
    <t>Valor de Aquisição</t>
  </si>
  <si>
    <t>Saldo Fundo Fixo no período</t>
  </si>
  <si>
    <t>Tabela 1 - Resumo das Movimentações Financeiras no Período em Regime de Caixa</t>
  </si>
  <si>
    <t>Transporte de Saldo Acumulado (SA)</t>
  </si>
  <si>
    <t>Realizado
(/) Previsto</t>
  </si>
  <si>
    <t>% do TOTAL</t>
  </si>
  <si>
    <t>Tabela 2 - Comparativo entre Receitas e Gastos Previstos e Realizados no Período em Regime de Competência</t>
  </si>
  <si>
    <t>Rendimentos de Aplicações Fin.</t>
  </si>
  <si>
    <t>Outros Encargos Trabalhistas</t>
  </si>
  <si>
    <t>Outros Gastos Gerais</t>
  </si>
  <si>
    <t>Total de Entradas de Recursos</t>
  </si>
  <si>
    <t>Total de Saídas de Recursos</t>
  </si>
  <si>
    <t>Despesas de Viagem</t>
  </si>
  <si>
    <t>Gastos do Provisionamentos com Pessoal</t>
  </si>
  <si>
    <t>Total de Gastos</t>
  </si>
  <si>
    <t>Cancelamento de Provisionamentos com Pessoal</t>
  </si>
  <si>
    <t>Total de Cancelamentos</t>
  </si>
  <si>
    <t>Apropriação às Atividades</t>
  </si>
  <si>
    <t>Área Fim</t>
  </si>
  <si>
    <t>Área Meio</t>
  </si>
  <si>
    <t>Nº</t>
  </si>
  <si>
    <t>Área Meio - Atividades e Gastos</t>
  </si>
  <si>
    <t>N/A</t>
  </si>
  <si>
    <t>Destinação dos Gastos do Termo de Parceria</t>
  </si>
  <si>
    <t>Destinação</t>
  </si>
  <si>
    <t>Destinação dos Gastos do Termo de Parceria com Pessoal</t>
  </si>
  <si>
    <t>%</t>
  </si>
  <si>
    <t>Transferência para Reserva de Recursos</t>
  </si>
  <si>
    <t>Tabela 4 - Demonstrativo Analítico das Receitas e Gastos Mensais em Regime de Caixa</t>
  </si>
  <si>
    <t>Tabela 5 - Demonstrativo Analítico das Receitas e Gastos Mensais em Regime de Competência</t>
  </si>
  <si>
    <t>2.4</t>
  </si>
  <si>
    <t>1.2</t>
  </si>
  <si>
    <t>Gastos da Reserva de Recursos</t>
  </si>
  <si>
    <t>Saldo da Reserva de Recursos</t>
  </si>
  <si>
    <t>Movimentação Financeira da Reserva de Recursos</t>
  </si>
  <si>
    <t>Transporte de Saldo da Reserva de Recursos</t>
  </si>
  <si>
    <t>Rendimentos Financeiros da Reserva de Recursos</t>
  </si>
  <si>
    <t>Plano de Saúde</t>
  </si>
  <si>
    <t>Auditoria Externa</t>
  </si>
  <si>
    <t>Serviços de Manutenção em Equipamentos e Máquinas</t>
  </si>
  <si>
    <t>Despesas de Viagem - Passagem Aérea</t>
  </si>
  <si>
    <t>Data de entrega à Comissão de Monitoramento:        /        /</t>
  </si>
  <si>
    <t>Repasses do Contrato de Gestão</t>
  </si>
  <si>
    <t>Receita Arrecadada em Função do CG</t>
  </si>
  <si>
    <t>Tabela 3 - Demonstrativo dos Gastos das Atividades do Contrato de Gestão</t>
  </si>
  <si>
    <t>Atividades do Contrato de Gestão -
Vinculação ao Programa de Trabalho</t>
  </si>
  <si>
    <t>DECLARAÇÃO DO DIRIGENTE DA OS</t>
  </si>
  <si>
    <t>a</t>
  </si>
  <si>
    <t>Saldo de Recursos Arrecadados do CG</t>
  </si>
  <si>
    <t>2.1.4.8</t>
  </si>
  <si>
    <t>Bem Estar Social</t>
  </si>
  <si>
    <t>Março</t>
  </si>
  <si>
    <t>Abril</t>
  </si>
  <si>
    <t>Maio</t>
  </si>
  <si>
    <t>Junho</t>
  </si>
  <si>
    <t>Julho</t>
  </si>
  <si>
    <t>Agosto</t>
  </si>
  <si>
    <t>Setembro</t>
  </si>
  <si>
    <t>Outubro</t>
  </si>
  <si>
    <t>Novembro</t>
  </si>
  <si>
    <t>Dezembro</t>
  </si>
  <si>
    <t>Janeiro</t>
  </si>
  <si>
    <t>Fevereiro</t>
  </si>
  <si>
    <t>Tabela 6 - Demonstrativo Mensal dos Recursos Provisionados com Pessoal</t>
  </si>
  <si>
    <t>Tabela 7 - Lista de Bens Permanentes Adquiridos no Período</t>
  </si>
  <si>
    <t>Tabela 8 - Demonstrativo dos Recursos Comprometidos ao Final do Período</t>
  </si>
  <si>
    <t>1º Relatório Gerencial Financeiro</t>
  </si>
  <si>
    <t>2º Relatório Gerencial Financeiro</t>
  </si>
  <si>
    <t>3º Relatório Gerencial Financeiro</t>
  </si>
  <si>
    <t>4º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</si>
  <si>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</si>
  <si>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</si>
  <si>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</si>
  <si>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</si>
  <si>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</si>
  <si>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</si>
  <si>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</si>
  <si>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</si>
  <si>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</si>
  <si>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</si>
  <si>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</si>
  <si>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</si>
  <si>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</si>
  <si>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</si>
  <si>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</si>
  <si>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</si>
  <si>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</si>
  <si>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</si>
  <si>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</si>
  <si>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</si>
  <si>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Selecionar na célula abaixo o 1º Período Avaliaitório do ano corrente:</t>
  </si>
  <si>
    <t>Análise das Despesas e Receitas do Período Avaliatório</t>
  </si>
  <si>
    <t>Relatório Gerencial Financeiro | Belo Horizonte | Versão 2.0 | Janeiro | 2022 |</t>
  </si>
  <si>
    <t>Realizado (/) Previsto</t>
  </si>
  <si>
    <t>Adiantamento de Recursos de Repasse Anterior:</t>
  </si>
  <si>
    <t>(AR)</t>
  </si>
  <si>
    <t>Saldo Remanescente (SA-A-PP-C-AR)</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</si>
  <si>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</si>
  <si>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</si>
  <si>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</si>
  <si>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</si>
  <si>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</si>
  <si>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</si>
  <si>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</si>
  <si>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</si>
  <si>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</si>
  <si>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</si>
  <si>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</si>
  <si>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</si>
  <si>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</si>
  <si>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</si>
  <si>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</si>
  <si>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</si>
  <si>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</si>
  <si>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</si>
  <si>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</si>
  <si>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</si>
  <si>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</si>
  <si>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</si>
  <si>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Equipamentos para segurança pessoal e industrial</t>
  </si>
  <si>
    <t>2.2.74</t>
  </si>
  <si>
    <t>Medicamentos e produtos farmacêuticos</t>
  </si>
  <si>
    <t>2.2.75</t>
  </si>
  <si>
    <t>Material elétrico e eletrônico</t>
  </si>
  <si>
    <t>2.2.76</t>
  </si>
  <si>
    <t>Fotografias para registros</t>
  </si>
  <si>
    <t>2.2.77</t>
  </si>
  <si>
    <t>Coleta de Resíduo Hospitalar</t>
  </si>
  <si>
    <t>2.2.78</t>
  </si>
  <si>
    <t>Coleta de Resíduos Sólidos</t>
  </si>
  <si>
    <t>2.2.79</t>
  </si>
  <si>
    <t>Lavagem de Roupas</t>
  </si>
  <si>
    <t>Equipamentos médicos e veterinários</t>
  </si>
  <si>
    <t>Horto</t>
  </si>
  <si>
    <t>Andradas</t>
  </si>
  <si>
    <t>Ipatinga</t>
  </si>
  <si>
    <t>Sete Lagoas</t>
  </si>
  <si>
    <t>Araxá</t>
  </si>
  <si>
    <t>Santa Clara</t>
  </si>
  <si>
    <t>Uberaba</t>
  </si>
  <si>
    <t>São Jerônimo</t>
  </si>
  <si>
    <t>Tupaciguara</t>
  </si>
  <si>
    <t>Santa Helena</t>
  </si>
  <si>
    <t>059.070.086-36</t>
  </si>
  <si>
    <t>-</t>
  </si>
  <si>
    <t>007.156.576-07</t>
  </si>
  <si>
    <t>027.994.346-65</t>
  </si>
  <si>
    <t>113.759.706-23</t>
  </si>
  <si>
    <t>031.910.656-01</t>
  </si>
  <si>
    <t>080.015.976-44</t>
  </si>
  <si>
    <t>104.916.986-74</t>
  </si>
  <si>
    <t>038.602.066-30</t>
  </si>
  <si>
    <t>052.831.987-66</t>
  </si>
  <si>
    <t>136.649.156-40</t>
  </si>
  <si>
    <t>066.975.086-71</t>
  </si>
  <si>
    <t>094.796.226-37</t>
  </si>
  <si>
    <t>106.627.656-05</t>
  </si>
  <si>
    <t>061.262.326-23</t>
  </si>
  <si>
    <t>072.554.236-55</t>
  </si>
  <si>
    <t>Adicional Periculosidade</t>
  </si>
  <si>
    <t>Gratificação de função</t>
  </si>
  <si>
    <t>2.1.3.15</t>
  </si>
  <si>
    <t>2.3.14</t>
  </si>
  <si>
    <t>2.3.15</t>
  </si>
  <si>
    <t>658.580.691-34</t>
  </si>
  <si>
    <t>096.987.546-01</t>
  </si>
  <si>
    <t>084.501.626-10</t>
  </si>
  <si>
    <t>139.586.818-24</t>
  </si>
  <si>
    <t>097.301.496-23</t>
  </si>
  <si>
    <t>006.566.986-08</t>
  </si>
  <si>
    <t>105.314.186-69</t>
  </si>
  <si>
    <t>089.875.506-99</t>
  </si>
  <si>
    <t>501.596.666-00</t>
  </si>
  <si>
    <t>079.138.766-62</t>
  </si>
  <si>
    <t>014.451.956-90</t>
  </si>
  <si>
    <t>080.032.916-31</t>
  </si>
  <si>
    <t>127.990.016-45</t>
  </si>
  <si>
    <t>022.740.736-94</t>
  </si>
  <si>
    <t>072.858.896-01</t>
  </si>
  <si>
    <t>085.213.996-93</t>
  </si>
  <si>
    <t>941.294.606-68</t>
  </si>
  <si>
    <t>077.193.586-27</t>
  </si>
  <si>
    <t>078.309.496-54</t>
  </si>
  <si>
    <t>947.352.476-53</t>
  </si>
  <si>
    <t>045.018.686-51</t>
  </si>
  <si>
    <t>085.873.976-30</t>
  </si>
  <si>
    <t>111.462.216-81</t>
  </si>
  <si>
    <t>290.767.368-80</t>
  </si>
  <si>
    <t>063.255.546-71</t>
  </si>
  <si>
    <t>728.622.706-87</t>
  </si>
  <si>
    <t>034.505.266-85</t>
  </si>
  <si>
    <t>048.969.146-35</t>
  </si>
  <si>
    <t>014.515.476-92</t>
  </si>
  <si>
    <t>114.688.186-00</t>
  </si>
  <si>
    <t>128.500.756-55</t>
  </si>
  <si>
    <t>022.426.816-30</t>
  </si>
  <si>
    <t>034.551.706-76</t>
  </si>
  <si>
    <t>013.070.656-60</t>
  </si>
  <si>
    <t>011.956.491-26</t>
  </si>
  <si>
    <t>070.084.416-30</t>
  </si>
  <si>
    <t>078.792.876-39</t>
  </si>
  <si>
    <t>001.392.216-54</t>
  </si>
  <si>
    <t>865.346.966-49</t>
  </si>
  <si>
    <t>124.307.756-54</t>
  </si>
  <si>
    <t>059.273.266-50</t>
  </si>
  <si>
    <t>070.440.646-20</t>
  </si>
  <si>
    <t>016.602.076-14</t>
  </si>
  <si>
    <t>015.475.926-05</t>
  </si>
  <si>
    <t>083.221.156-79</t>
  </si>
  <si>
    <t>857.129.656-15</t>
  </si>
  <si>
    <t>035.192.316-03</t>
  </si>
  <si>
    <t>812.656.116-53</t>
  </si>
  <si>
    <t>Lindeia</t>
  </si>
  <si>
    <t>448.513.676-00</t>
  </si>
  <si>
    <t>044.495.376-02</t>
  </si>
  <si>
    <t>090.031.046-46</t>
  </si>
  <si>
    <t>104.532.326-80</t>
  </si>
  <si>
    <t>124.989.436-09</t>
  </si>
  <si>
    <t>052.159.776-58</t>
  </si>
  <si>
    <t>812.157.971-68</t>
  </si>
  <si>
    <t>058.359.166-39</t>
  </si>
  <si>
    <t>036.694.796-60</t>
  </si>
  <si>
    <t>760.492.216-34</t>
  </si>
  <si>
    <t>077.049.396-37</t>
  </si>
  <si>
    <t>628.140.796-20</t>
  </si>
  <si>
    <t>033.808.246-82</t>
  </si>
  <si>
    <t>066.075.396-02</t>
  </si>
  <si>
    <t>091.760.106-86</t>
  </si>
  <si>
    <t>131.851.066-01</t>
  </si>
  <si>
    <t>075.986.216-83</t>
  </si>
  <si>
    <t>046.369.766-90</t>
  </si>
  <si>
    <t>005.037.566-01</t>
  </si>
  <si>
    <t>077.026.616-90</t>
  </si>
  <si>
    <t>085.100.126-28</t>
  </si>
  <si>
    <t>079.492.146-94</t>
  </si>
  <si>
    <t>085.046.776-48</t>
  </si>
  <si>
    <t>102.091.026-75</t>
  </si>
  <si>
    <t>014.842.556-90</t>
  </si>
  <si>
    <t>835.308.271-34</t>
  </si>
  <si>
    <t>108.601.786-25</t>
  </si>
  <si>
    <t>108.621.216-98</t>
  </si>
  <si>
    <t>981.248.206-78</t>
  </si>
  <si>
    <t>671.666.286-34</t>
  </si>
  <si>
    <t>107.670.186-80</t>
  </si>
  <si>
    <t>060.736.126-30</t>
  </si>
  <si>
    <t>063.634.006-60</t>
  </si>
  <si>
    <t>040.053.806-70</t>
  </si>
  <si>
    <t>470.862.701-72</t>
  </si>
  <si>
    <t>056.894.986-29</t>
  </si>
  <si>
    <t>148.242.126-77</t>
  </si>
  <si>
    <t>282.188.938-06</t>
  </si>
  <si>
    <t>463.170.826-34</t>
  </si>
  <si>
    <t>978.326.346-34</t>
  </si>
  <si>
    <t>039.683.566-08</t>
  </si>
  <si>
    <t>970.795.106-00</t>
  </si>
  <si>
    <t>947.726.816-04</t>
  </si>
  <si>
    <t>058.023.076-76</t>
  </si>
  <si>
    <t>076.303.626-92</t>
  </si>
  <si>
    <t>085.672.246-40</t>
  </si>
  <si>
    <t>677.142.939-34</t>
  </si>
  <si>
    <t>108.498.426-11</t>
  </si>
  <si>
    <t>127.417.896-73</t>
  </si>
  <si>
    <t>104.886.926-10</t>
  </si>
  <si>
    <t>065.719.856-08</t>
  </si>
  <si>
    <t>123.178.526-81</t>
  </si>
  <si>
    <t>687.244.206-97</t>
  </si>
  <si>
    <t>081.059.656-31</t>
  </si>
  <si>
    <t>126.386.246-24</t>
  </si>
  <si>
    <t>055.665.886-89</t>
  </si>
  <si>
    <t>019.010.356-62</t>
  </si>
  <si>
    <t>623.291.386-87</t>
  </si>
  <si>
    <t>067.768.466-50</t>
  </si>
  <si>
    <t>100.456.066-41</t>
  </si>
  <si>
    <t>070.197.096-05</t>
  </si>
  <si>
    <t>043.830.396-26</t>
  </si>
  <si>
    <t>007.541.946-71</t>
  </si>
  <si>
    <t>051.936.296-95</t>
  </si>
  <si>
    <t>013.777.186-03</t>
  </si>
  <si>
    <t>956.034.176-68</t>
  </si>
  <si>
    <t>116.230.196-13</t>
  </si>
  <si>
    <t>098.637.016-96</t>
  </si>
  <si>
    <t>015.551.096-75</t>
  </si>
  <si>
    <t>036.536.056-28</t>
  </si>
  <si>
    <t>486.562.086-91</t>
  </si>
  <si>
    <t>003.607.066-14</t>
  </si>
  <si>
    <t>064.345.626-08</t>
  </si>
  <si>
    <t>073.944.276-76</t>
  </si>
  <si>
    <t>106.657.876-18</t>
  </si>
  <si>
    <t>082.227.176-18</t>
  </si>
  <si>
    <t>065.233.106-80</t>
  </si>
  <si>
    <t>013.698.696-06</t>
  </si>
  <si>
    <t>610.534.221-72</t>
  </si>
  <si>
    <t>058.389.066-00</t>
  </si>
  <si>
    <t>107.071.086-59</t>
  </si>
  <si>
    <t>117.613.756-52</t>
  </si>
  <si>
    <t>069.483.766-06</t>
  </si>
  <si>
    <t>140.088.756-97</t>
  </si>
  <si>
    <t>001.828.316-04</t>
  </si>
  <si>
    <t>037.251.016-71</t>
  </si>
  <si>
    <t>056.166.996-16</t>
  </si>
  <si>
    <t>034.497.746-38</t>
  </si>
  <si>
    <t>046.686.076-57</t>
  </si>
  <si>
    <t>858.875.286-72</t>
  </si>
  <si>
    <t>037.499.006-98</t>
  </si>
  <si>
    <t>872.462.446-20</t>
  </si>
  <si>
    <t>046.119.436-82</t>
  </si>
  <si>
    <t>035.018.966-89</t>
  </si>
  <si>
    <t>108.257.426-09</t>
  </si>
  <si>
    <t>849.291.896-91</t>
  </si>
  <si>
    <t>686.634.986-91</t>
  </si>
  <si>
    <t>001.155.326-09</t>
  </si>
  <si>
    <t>730.325.496-04</t>
  </si>
  <si>
    <t>076.008.196-43</t>
  </si>
  <si>
    <t>056.607.166-52</t>
  </si>
  <si>
    <t>164.377.916-83</t>
  </si>
  <si>
    <t>105.746.826-60</t>
  </si>
  <si>
    <t>106.957.196-29</t>
  </si>
  <si>
    <t>078.108.836-40</t>
  </si>
  <si>
    <t>423.030.286-04</t>
  </si>
  <si>
    <t>134.098.456-31</t>
  </si>
  <si>
    <t>047.035.676-60</t>
  </si>
  <si>
    <t>058.526.786-35</t>
  </si>
  <si>
    <t>557.486.356-15</t>
  </si>
  <si>
    <t>160.444.396-07</t>
  </si>
  <si>
    <t>069.726.546-37</t>
  </si>
  <si>
    <t xml:space="preserve"> </t>
  </si>
  <si>
    <t>Remuneração Bruta</t>
  </si>
  <si>
    <t>DRS s/ Adicional Noturno</t>
  </si>
  <si>
    <t>Horas Extras</t>
  </si>
  <si>
    <t>DRS s/ Horas Extras</t>
  </si>
  <si>
    <t>2.1.1.6</t>
  </si>
  <si>
    <t>2.1.1.7</t>
  </si>
  <si>
    <t>2.1.1.8</t>
  </si>
  <si>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</si>
  <si>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037.400.946-56</t>
  </si>
  <si>
    <t>042.690.446-08</t>
  </si>
  <si>
    <t>095.479.926-78</t>
  </si>
  <si>
    <t>041.243.846-10</t>
  </si>
  <si>
    <t>097.368.576-03</t>
  </si>
  <si>
    <t>102.007.986-00</t>
  </si>
  <si>
    <t>070.235.136-98</t>
  </si>
  <si>
    <t>038.533.936-40</t>
  </si>
  <si>
    <t>061.273.426-94</t>
  </si>
  <si>
    <t>056.692.676-80</t>
  </si>
  <si>
    <t>060.438.586-22</t>
  </si>
  <si>
    <t>127.676.376-09</t>
  </si>
  <si>
    <t>000.350.246-58</t>
  </si>
  <si>
    <t>124.599.026-89</t>
  </si>
  <si>
    <t>921.421.506-59</t>
  </si>
  <si>
    <t>081.551.966-40</t>
  </si>
  <si>
    <t>041.088.856-78</t>
  </si>
  <si>
    <t>066.974.006-33</t>
  </si>
  <si>
    <t>080.380.016-99</t>
  </si>
  <si>
    <t>098.191.076-95</t>
  </si>
  <si>
    <t>115.821.666-17</t>
  </si>
  <si>
    <t>093.933.976-51</t>
  </si>
  <si>
    <t>127.288.626-30</t>
  </si>
  <si>
    <t>121.873.106-04</t>
  </si>
  <si>
    <t>075.056.546-24</t>
  </si>
  <si>
    <t>095.363.786-71</t>
  </si>
  <si>
    <t>039.685.156-84</t>
  </si>
  <si>
    <t>531.576.806-68</t>
  </si>
  <si>
    <t>002.444.806-05</t>
  </si>
  <si>
    <t>819.516.716-00</t>
  </si>
  <si>
    <t>028.887.536-26</t>
  </si>
  <si>
    <t>002.448.506-31</t>
  </si>
  <si>
    <t>099.033.446-51</t>
  </si>
  <si>
    <t>109.888.126-57</t>
  </si>
  <si>
    <t>923.090.116-49</t>
  </si>
  <si>
    <t>057.574.946-62</t>
  </si>
  <si>
    <t>039.486.216-32</t>
  </si>
  <si>
    <t>596.530.276-20</t>
  </si>
  <si>
    <t>064.785.386-80</t>
  </si>
  <si>
    <t>707.315.271-00</t>
  </si>
  <si>
    <t>098.071.816-31</t>
  </si>
  <si>
    <t>066.500.396-08</t>
  </si>
  <si>
    <t>598.595.206-15</t>
  </si>
  <si>
    <t>085.235.216-66</t>
  </si>
  <si>
    <t>127.853.716-31</t>
  </si>
  <si>
    <t>012.388.026-21</t>
  </si>
  <si>
    <t>033.169.926-50</t>
  </si>
  <si>
    <t>072.410.276-04</t>
  </si>
  <si>
    <t>076.247.696-62</t>
  </si>
  <si>
    <t>059.953.666-70</t>
  </si>
  <si>
    <t>048.806.366-30</t>
  </si>
  <si>
    <t>109.529.956-54</t>
  </si>
  <si>
    <t>075.353.356-16</t>
  </si>
  <si>
    <t>083.660.366-42</t>
  </si>
  <si>
    <t>881.711.406-53</t>
  </si>
  <si>
    <t>009.621.486-44</t>
  </si>
  <si>
    <t>054.317.766-14</t>
  </si>
  <si>
    <t>031.963.866-94</t>
  </si>
  <si>
    <t>108.379.606-22</t>
  </si>
  <si>
    <t>071.822.086-28</t>
  </si>
  <si>
    <t>052.656.316-82</t>
  </si>
  <si>
    <t>672.387.696-20</t>
  </si>
  <si>
    <t>101.973.696-85</t>
  </si>
  <si>
    <t>064.024.116-63</t>
  </si>
  <si>
    <t>029.024.026-35</t>
  </si>
  <si>
    <t>130.077.136-41</t>
  </si>
  <si>
    <t>041.295.466-43</t>
  </si>
  <si>
    <t>063.984.496-06</t>
  </si>
  <si>
    <t>015.412.886-45</t>
  </si>
  <si>
    <t>014.332.946-48</t>
  </si>
  <si>
    <t>095.472.836-00</t>
  </si>
  <si>
    <t>106.284.746-60</t>
  </si>
  <si>
    <t>068.172.746-21</t>
  </si>
  <si>
    <t>724.162.546-34</t>
  </si>
  <si>
    <t>015.865.166-98</t>
  </si>
  <si>
    <t>680.006.856-04</t>
  </si>
  <si>
    <t>712.445.146-91</t>
  </si>
  <si>
    <t>014.159.286-90</t>
  </si>
  <si>
    <t>041.449.436-90</t>
  </si>
  <si>
    <t>016.659.396-64</t>
  </si>
  <si>
    <t>041.532.876-44</t>
  </si>
  <si>
    <t>073.589.266-09</t>
  </si>
  <si>
    <t>085.282.486-66</t>
  </si>
  <si>
    <t>063.867.426-30</t>
  </si>
  <si>
    <t>051.913.816-37</t>
  </si>
  <si>
    <t>074.933.816-40</t>
  </si>
  <si>
    <t>014.600.706-90</t>
  </si>
  <si>
    <t>105.158.226-12</t>
  </si>
  <si>
    <t>080.817.636-60</t>
  </si>
  <si>
    <t>089.650.036-52</t>
  </si>
  <si>
    <t>045.860.976-55</t>
  </si>
  <si>
    <t>019.257.446-98</t>
  </si>
  <si>
    <t>600.248.956-87</t>
  </si>
  <si>
    <t>100.565.616-95</t>
  </si>
  <si>
    <t>119.335.276-25</t>
  </si>
  <si>
    <t>070.659.846-64</t>
  </si>
  <si>
    <t>090.878.676-03</t>
  </si>
  <si>
    <t>037.908.116-45</t>
  </si>
  <si>
    <t>066.186.626-21</t>
  </si>
  <si>
    <t>135.600.536-50</t>
  </si>
  <si>
    <t>069.489.006-58</t>
  </si>
  <si>
    <t>011.948.826-41</t>
  </si>
  <si>
    <t>035.276.446-52</t>
  </si>
  <si>
    <t>994.177.826-49</t>
  </si>
  <si>
    <t>013.440.876-47</t>
  </si>
  <si>
    <t>034.369.606-16</t>
  </si>
  <si>
    <t>080.152.866-62</t>
  </si>
  <si>
    <t>032.580.356-01</t>
  </si>
  <si>
    <t>034.705.606-76</t>
  </si>
  <si>
    <t>079.466.396-60</t>
  </si>
  <si>
    <t>046.099.116-71</t>
  </si>
  <si>
    <t>058.373.766-82</t>
  </si>
  <si>
    <t>046.467.066-79</t>
  </si>
  <si>
    <t>110.923.846-00</t>
  </si>
  <si>
    <t>099.270.316-61</t>
  </si>
  <si>
    <t>030.421.216-40</t>
  </si>
  <si>
    <t>814.417.546-87</t>
  </si>
  <si>
    <t>003.690.149-01</t>
  </si>
  <si>
    <t>078.133.956-11</t>
  </si>
  <si>
    <t>362.335.606-91</t>
  </si>
  <si>
    <t>135.388.016-81</t>
  </si>
  <si>
    <t>831.594.446-00</t>
  </si>
  <si>
    <t>054.984.986-67</t>
  </si>
  <si>
    <t>127.459.806-02</t>
  </si>
  <si>
    <t>014.647.506-29</t>
  </si>
  <si>
    <t>048.504.896-56</t>
  </si>
  <si>
    <t>068.148.156-05</t>
  </si>
  <si>
    <t>015.947.816-21</t>
  </si>
  <si>
    <t>028.479.316-78</t>
  </si>
  <si>
    <t>118.023.546-03</t>
  </si>
  <si>
    <t>000.074.566-97</t>
  </si>
  <si>
    <t>014.981.206-01</t>
  </si>
  <si>
    <t>032.006.696-75</t>
  </si>
  <si>
    <t>796.466.626-68</t>
  </si>
  <si>
    <t>142.701.566-00</t>
  </si>
  <si>
    <t>131.571.336-59</t>
  </si>
  <si>
    <t>807.103.446-00</t>
  </si>
  <si>
    <t>072.217.906-55</t>
  </si>
  <si>
    <t>107.666.986-70</t>
  </si>
  <si>
    <t>476.118.559-72</t>
  </si>
  <si>
    <t>028.672.836-20</t>
  </si>
  <si>
    <t>055.765.796-23</t>
  </si>
  <si>
    <t>110.499.546-88</t>
  </si>
  <si>
    <t>117.471.326-75</t>
  </si>
  <si>
    <t>791.053.606-25</t>
  </si>
  <si>
    <t>098.830.946-71</t>
  </si>
  <si>
    <t>039.775.386-16</t>
  </si>
  <si>
    <t>128.870.436-41</t>
  </si>
  <si>
    <t>097.843.176-64</t>
  </si>
  <si>
    <t>075.749.886-84</t>
  </si>
  <si>
    <t>057.470.196-60</t>
  </si>
  <si>
    <t>014.765.176-06</t>
  </si>
  <si>
    <t>045.681.116-84</t>
  </si>
  <si>
    <t>090.409.416-29</t>
  </si>
  <si>
    <t>101.591.106-45</t>
  </si>
  <si>
    <t>688.988.356-04</t>
  </si>
  <si>
    <t>740.563.876-72</t>
  </si>
  <si>
    <t>029.930.216-48</t>
  </si>
  <si>
    <t>051.511.506-18</t>
  </si>
  <si>
    <t>046.192.336-09</t>
  </si>
  <si>
    <t>043.535.556-26</t>
  </si>
  <si>
    <t>057.531.326-93</t>
  </si>
  <si>
    <t>072.326.156-39</t>
  </si>
  <si>
    <t>135.058.056-29</t>
  </si>
  <si>
    <t>013.191.516-98</t>
  </si>
  <si>
    <t>785.020.476-04</t>
  </si>
  <si>
    <t>009.563.226-38</t>
  </si>
  <si>
    <t>031.699.866-43</t>
  </si>
  <si>
    <t>113.453.946-08</t>
  </si>
  <si>
    <t>994.017.896-49</t>
  </si>
  <si>
    <t>111.005.566-80</t>
  </si>
  <si>
    <t>038.697.156-00</t>
  </si>
  <si>
    <t>107.084.096-36</t>
  </si>
  <si>
    <t>962.882.726-04</t>
  </si>
  <si>
    <t>086.246.146-43</t>
  </si>
  <si>
    <t>131.129.286-10</t>
  </si>
  <si>
    <t>107.162.146-79</t>
  </si>
  <si>
    <t>100.319.656-01</t>
  </si>
  <si>
    <t>048.606.926-59</t>
  </si>
  <si>
    <t>127.982.246-59</t>
  </si>
  <si>
    <t>085.989.196-83</t>
  </si>
  <si>
    <t>059.535.226-06</t>
  </si>
  <si>
    <t>078.796.986-98</t>
  </si>
  <si>
    <t>062.602.166-96</t>
  </si>
  <si>
    <t>082.785.626-10</t>
  </si>
  <si>
    <t>116.550.816-83</t>
  </si>
  <si>
    <t>097.171.366-96</t>
  </si>
  <si>
    <t>143.534.166-00</t>
  </si>
  <si>
    <t>039.210.626-40</t>
  </si>
  <si>
    <t>901.952.056-34</t>
  </si>
  <si>
    <t>690.251.506-91</t>
  </si>
  <si>
    <t>096.404.136-74</t>
  </si>
  <si>
    <t>052.744.596-76</t>
  </si>
  <si>
    <t>013.527.476-18</t>
  </si>
  <si>
    <t>968.324.366-53</t>
  </si>
  <si>
    <t>068.177.406-14</t>
  </si>
  <si>
    <t>040.791.646-61</t>
  </si>
  <si>
    <t>038.826.106-46</t>
  </si>
  <si>
    <t>761.984.726-04</t>
  </si>
  <si>
    <t>006.022.206-96</t>
  </si>
  <si>
    <t>000.417.876-92</t>
  </si>
  <si>
    <t>064.233.186-38</t>
  </si>
  <si>
    <t>034.639.526-70</t>
  </si>
  <si>
    <t>741.985.566-87</t>
  </si>
  <si>
    <t>100.540.566-24</t>
  </si>
  <si>
    <t>475.213.766-68</t>
  </si>
  <si>
    <t>115.362.616-02</t>
  </si>
  <si>
    <t>123.855.926-30</t>
  </si>
  <si>
    <t>030.198.767-02</t>
  </si>
  <si>
    <t>045.041.136-27</t>
  </si>
  <si>
    <t>618.033.406-49</t>
  </si>
  <si>
    <t>034.475.366-24</t>
  </si>
  <si>
    <t>018.760.386-32</t>
  </si>
  <si>
    <t>032.507.156-03</t>
  </si>
  <si>
    <t>006.015.051-31</t>
  </si>
  <si>
    <t>100.194.936-65</t>
  </si>
  <si>
    <t>062.881.176-41</t>
  </si>
  <si>
    <t>036.750.576-23</t>
  </si>
  <si>
    <t>141.197.916-88</t>
  </si>
  <si>
    <t>084.491.296-48</t>
  </si>
  <si>
    <t>111.435.906-86</t>
  </si>
  <si>
    <t>115.387.886-08</t>
  </si>
  <si>
    <t>068.297.396-32</t>
  </si>
  <si>
    <t>089.964.876-27</t>
  </si>
  <si>
    <t>102.439.676-24</t>
  </si>
  <si>
    <t>889.096.705-68</t>
  </si>
  <si>
    <t>000.078.576-83</t>
  </si>
  <si>
    <t>100.361.516-37</t>
  </si>
  <si>
    <t>069.266.916-73</t>
  </si>
  <si>
    <t>072.704.436-29</t>
  </si>
  <si>
    <t>278.174.848-05</t>
  </si>
  <si>
    <t>084.507.246-35</t>
  </si>
  <si>
    <t>057.664.076-02</t>
  </si>
  <si>
    <t>106.898.566-60</t>
  </si>
  <si>
    <t>135.272.596-78</t>
  </si>
  <si>
    <t>076.467.256-84</t>
  </si>
  <si>
    <t>089.034.796-45</t>
  </si>
  <si>
    <t>014.267.306-40</t>
  </si>
  <si>
    <t>012.578.556-97</t>
  </si>
  <si>
    <t>068.315.026-01</t>
  </si>
  <si>
    <t>065.271.556-70</t>
  </si>
  <si>
    <t>059.977.816-40</t>
  </si>
  <si>
    <t>130.105.676-69</t>
  </si>
  <si>
    <t>089.275.096-09</t>
  </si>
  <si>
    <t>982.365.046-20</t>
  </si>
  <si>
    <t>126.973.566-73</t>
  </si>
  <si>
    <t>098.132.216-66</t>
  </si>
  <si>
    <t>128.661.986-62</t>
  </si>
  <si>
    <t>053.515.896-30</t>
  </si>
  <si>
    <t>076.277.876-88</t>
  </si>
  <si>
    <t>099.270.436-78</t>
  </si>
  <si>
    <t>068.552.226-17</t>
  </si>
  <si>
    <t>800.855.716-87</t>
  </si>
  <si>
    <t>037.443.056-00</t>
  </si>
  <si>
    <t>115.388.466-67</t>
  </si>
  <si>
    <t>122.811.926-01</t>
  </si>
  <si>
    <t>042.643.706-39</t>
  </si>
  <si>
    <t>061.110.556-07</t>
  </si>
  <si>
    <t>086.228.026-55</t>
  </si>
  <si>
    <t>041.753.336-57</t>
  </si>
  <si>
    <t>037.221.796-61</t>
  </si>
  <si>
    <t>069.913.216-99</t>
  </si>
  <si>
    <t>123.189.536-51</t>
  </si>
  <si>
    <t>019.370.216-96</t>
  </si>
  <si>
    <t>015.879.136-31</t>
  </si>
  <si>
    <t>986.706.706-15</t>
  </si>
  <si>
    <t>702.986.722-00</t>
  </si>
  <si>
    <t>108.479.246-02</t>
  </si>
  <si>
    <t>037.335.506-84</t>
  </si>
  <si>
    <t>108.309.736-99</t>
  </si>
  <si>
    <t>678.257.536-15</t>
  </si>
  <si>
    <t>105.920.866-07</t>
  </si>
  <si>
    <t>129.826.036-16</t>
  </si>
  <si>
    <t>060.900.326-70</t>
  </si>
  <si>
    <t>215.416.758-60</t>
  </si>
  <si>
    <t>102.516.146-70</t>
  </si>
  <si>
    <t>481.932.938-35</t>
  </si>
  <si>
    <t>019.910.096-90</t>
  </si>
  <si>
    <t>063.225.806-39</t>
  </si>
  <si>
    <t>066.476.276-00</t>
  </si>
  <si>
    <t>023.034.996-07</t>
  </si>
  <si>
    <t>100.071.186-27</t>
  </si>
  <si>
    <t>015.607.146-03</t>
  </si>
  <si>
    <t>132.291.906-29</t>
  </si>
  <si>
    <t>097.354.316-70</t>
  </si>
  <si>
    <t>093.363.136-73</t>
  </si>
  <si>
    <t>044.172.816-29</t>
  </si>
  <si>
    <t>079.576.016-77</t>
  </si>
  <si>
    <t>085.742.256-14</t>
  </si>
  <si>
    <t>135.532.236-77</t>
  </si>
  <si>
    <t>083.844.356-77</t>
  </si>
  <si>
    <t>069.232.416-00</t>
  </si>
  <si>
    <t>112.321.206-69</t>
  </si>
  <si>
    <t>049.950.496-81</t>
  </si>
  <si>
    <t>025.033.056-36</t>
  </si>
  <si>
    <t>098.957.226-99</t>
  </si>
  <si>
    <t>100.443.636-05</t>
  </si>
  <si>
    <t>026.913.336-47</t>
  </si>
  <si>
    <t>089.736.716-26</t>
  </si>
  <si>
    <t>153.453.566-70</t>
  </si>
  <si>
    <t>072.794.066-02</t>
  </si>
  <si>
    <t>072.234.266-75</t>
  </si>
  <si>
    <t>071.506.996-93</t>
  </si>
  <si>
    <t>141.550.676-09</t>
  </si>
  <si>
    <t>073.821.056-01</t>
  </si>
  <si>
    <t>041.932.006-71</t>
  </si>
  <si>
    <t>063.356.786-83</t>
  </si>
  <si>
    <t>060.052.886-36</t>
  </si>
  <si>
    <t>017.024.206-47</t>
  </si>
  <si>
    <t>004.009.656-40</t>
  </si>
  <si>
    <t>052.895.706-67</t>
  </si>
  <si>
    <t>064.962.996-50</t>
  </si>
  <si>
    <t>115.422.216-09</t>
  </si>
  <si>
    <t>058.535.686-63</t>
  </si>
  <si>
    <t>016.788.896-01</t>
  </si>
  <si>
    <t>143.044.616-13</t>
  </si>
  <si>
    <t>098.777.666-55</t>
  </si>
  <si>
    <t>011.905.236-98</t>
  </si>
  <si>
    <t>140.556.246-38</t>
  </si>
  <si>
    <t>083.780.826-01</t>
  </si>
  <si>
    <t>099.207.796-60</t>
  </si>
  <si>
    <t>070.118.316-06</t>
  </si>
  <si>
    <t>064.185.046-82</t>
  </si>
  <si>
    <t>060.000.996-30</t>
  </si>
  <si>
    <t>089.151.256-06</t>
  </si>
  <si>
    <t>686.160.746-00</t>
  </si>
  <si>
    <t>947.363.756-04</t>
  </si>
  <si>
    <t>157.767.487-12</t>
  </si>
  <si>
    <t>111.388.647-14</t>
  </si>
  <si>
    <t>942.037.416-53</t>
  </si>
  <si>
    <t>019.006.836-10</t>
  </si>
  <si>
    <t>065.822.096-98</t>
  </si>
  <si>
    <t>095.674.766-32</t>
  </si>
  <si>
    <t>089.465.556-61</t>
  </si>
  <si>
    <t>877.349.906-49</t>
  </si>
  <si>
    <t>132.291.956-98</t>
  </si>
  <si>
    <t>099.980.456-14</t>
  </si>
  <si>
    <t>127.179.946-45</t>
  </si>
  <si>
    <t>110.140.056-04</t>
  </si>
  <si>
    <t>151.252.046-25</t>
  </si>
  <si>
    <t>060.783.636-97</t>
  </si>
  <si>
    <t>121.812.356-78</t>
  </si>
  <si>
    <t>121.836.756-32</t>
  </si>
  <si>
    <t>070.049.546-09</t>
  </si>
  <si>
    <t>031.966.226-81</t>
  </si>
  <si>
    <t>103.322.106-69</t>
  </si>
  <si>
    <t>047.538.116-54</t>
  </si>
  <si>
    <t>050.350.736-96</t>
  </si>
  <si>
    <t>063.984.066-30</t>
  </si>
  <si>
    <t>823.197.826-72</t>
  </si>
  <si>
    <t>059.792.926-24</t>
  </si>
  <si>
    <t>108.041.066-06</t>
  </si>
  <si>
    <t>058.748.376-80</t>
  </si>
  <si>
    <t>337.209.326-72</t>
  </si>
  <si>
    <t>017.833.186-43</t>
  </si>
  <si>
    <t>144.209.606-39</t>
  </si>
  <si>
    <t>031.432.996-06</t>
  </si>
  <si>
    <t>097.061.556-60</t>
  </si>
  <si>
    <t>009.545.201-06</t>
  </si>
  <si>
    <t>992.060.566-20</t>
  </si>
  <si>
    <t>107.588.946-43</t>
  </si>
  <si>
    <t>066.930.306-29</t>
  </si>
  <si>
    <t>122.998.086-55</t>
  </si>
  <si>
    <t>119.484.586-08</t>
  </si>
  <si>
    <t>104.907.636-26</t>
  </si>
  <si>
    <t>007.052.116-65</t>
  </si>
  <si>
    <t>066.875.246-74</t>
  </si>
  <si>
    <t>012.783.016-23</t>
  </si>
  <si>
    <t>119.971.616-21</t>
  </si>
  <si>
    <t>129.341.466-26</t>
  </si>
  <si>
    <t>110.606.736-30</t>
  </si>
  <si>
    <t>061.142.746-01</t>
  </si>
  <si>
    <t>632.515.156-91</t>
  </si>
  <si>
    <t>087.477.526-45</t>
  </si>
  <si>
    <t>087.778.436-14</t>
  </si>
  <si>
    <t>040.247.676-07</t>
  </si>
  <si>
    <t>Alexandre Compart</t>
  </si>
  <si>
    <t>Diretor Institucional do Instituto Elo</t>
  </si>
  <si>
    <t>138.343.016-04</t>
  </si>
  <si>
    <t>968.512.106-06</t>
  </si>
  <si>
    <t>969.939.106-59</t>
  </si>
  <si>
    <t>054.411.196-67</t>
  </si>
  <si>
    <t>121.356.576-62</t>
  </si>
  <si>
    <t>014.961.966-94</t>
  </si>
  <si>
    <t>099.626.859-66</t>
  </si>
  <si>
    <t>687.439.126-72</t>
  </si>
  <si>
    <t>927.783.306-82</t>
  </si>
  <si>
    <t>071.761.506-56</t>
  </si>
  <si>
    <t>087.359.556-43</t>
  </si>
  <si>
    <t>083.705.686-10</t>
  </si>
  <si>
    <t>015.783.496-48</t>
  </si>
  <si>
    <t>144.671.726-70</t>
  </si>
  <si>
    <t>097.682.676-31</t>
  </si>
  <si>
    <t>100.932.756-92</t>
  </si>
  <si>
    <t>031.903.626-02</t>
  </si>
  <si>
    <t>078.666.576-96</t>
  </si>
  <si>
    <t>158.548.466-08</t>
  </si>
  <si>
    <t>052.507.886-02</t>
  </si>
  <si>
    <t>054.880.756-66</t>
  </si>
  <si>
    <t>018.592.016-01</t>
  </si>
  <si>
    <t>135.264.456-80</t>
  </si>
  <si>
    <t>114.320.526-08</t>
  </si>
  <si>
    <t>098.881.826-41</t>
  </si>
  <si>
    <t>081.326.246-10</t>
  </si>
  <si>
    <t>045.522.776-42</t>
  </si>
  <si>
    <t>033.455.496-97</t>
  </si>
  <si>
    <t>071.541.476-36</t>
  </si>
  <si>
    <t>058.866.466-98</t>
  </si>
  <si>
    <t>828.972.717-87</t>
  </si>
  <si>
    <t>078.166.846-81</t>
  </si>
  <si>
    <t>066.904.846-10</t>
  </si>
  <si>
    <t>034.424.886-05</t>
  </si>
  <si>
    <t>139.755.706-01</t>
  </si>
  <si>
    <t>661.205.516-20</t>
  </si>
  <si>
    <t>109.666.646-47</t>
  </si>
  <si>
    <t>075.578.106-60</t>
  </si>
  <si>
    <t>064.775.076-76</t>
  </si>
  <si>
    <t>UnaÍ</t>
  </si>
  <si>
    <t>070.985.406-41</t>
  </si>
  <si>
    <t>734.485.086-91</t>
  </si>
  <si>
    <t>096.848.976-18</t>
  </si>
  <si>
    <t>141.331.786-37</t>
  </si>
  <si>
    <t>047.649.201-74</t>
  </si>
  <si>
    <t>688.950.546-87</t>
  </si>
  <si>
    <t>088.623.846-37</t>
  </si>
  <si>
    <t>050.544.726-65</t>
  </si>
  <si>
    <t>149.213.066-48</t>
  </si>
  <si>
    <t>118.584.206-36</t>
  </si>
  <si>
    <t>525.552.166-34</t>
  </si>
  <si>
    <t>129.912.386-40</t>
  </si>
  <si>
    <t>055.335.046-30</t>
  </si>
  <si>
    <t>043.382.336-48</t>
  </si>
  <si>
    <t>067.212.156-59</t>
  </si>
  <si>
    <t>070.344.926-54</t>
  </si>
  <si>
    <t>859.145.926-15</t>
  </si>
  <si>
    <t>018.139.626-26</t>
  </si>
  <si>
    <t>066.153.456-17</t>
  </si>
  <si>
    <t>038.691.196-75</t>
  </si>
  <si>
    <t>130.035.446-16</t>
  </si>
  <si>
    <t>121.323.886-28</t>
  </si>
  <si>
    <t>088.126.236-62</t>
  </si>
  <si>
    <t>129.190.916-89</t>
  </si>
  <si>
    <t>028.410.386-10</t>
  </si>
  <si>
    <t>021.986.416-07</t>
  </si>
  <si>
    <t>103.607.376-92</t>
  </si>
  <si>
    <t>065.570.956-84</t>
  </si>
  <si>
    <t>047.953.226-51</t>
  </si>
  <si>
    <t>019.379.656-27</t>
  </si>
  <si>
    <t>045.833.666-12</t>
  </si>
  <si>
    <t>115.793.626-13</t>
  </si>
  <si>
    <t>064.427.165-54</t>
  </si>
  <si>
    <t>952.970.816-53</t>
  </si>
  <si>
    <t>103.844.356-37</t>
  </si>
  <si>
    <t>114.905.426-39</t>
  </si>
  <si>
    <t>066.937.206-41</t>
  </si>
  <si>
    <t>720.333.806-10</t>
  </si>
  <si>
    <t>027.280.174-76</t>
  </si>
  <si>
    <t>119.524.966-75</t>
  </si>
  <si>
    <t>036.203.196-77</t>
  </si>
  <si>
    <t>041.426.136-42</t>
  </si>
  <si>
    <t>089.422.956-73</t>
  </si>
  <si>
    <t>093.392.596-45</t>
  </si>
  <si>
    <t>096.115.056-47</t>
  </si>
  <si>
    <t>838.490.176-72</t>
  </si>
  <si>
    <t>141.141.966-92</t>
  </si>
  <si>
    <t>024.785.626-69</t>
  </si>
  <si>
    <t>113.095.846-99</t>
  </si>
  <si>
    <t>043.852.216-85</t>
  </si>
  <si>
    <t>048.167.676-73</t>
  </si>
  <si>
    <t>424.884.758-23</t>
  </si>
  <si>
    <t>013.492.496-70</t>
  </si>
  <si>
    <t>106.780.616-45</t>
  </si>
  <si>
    <t>095.503.176-17</t>
  </si>
  <si>
    <t>019.253.211-18</t>
  </si>
  <si>
    <t>325.793.128-03</t>
  </si>
  <si>
    <t>992.795.176-00</t>
  </si>
  <si>
    <t>116.353.156-11</t>
  </si>
  <si>
    <t>084.817.386-46</t>
  </si>
  <si>
    <t>031.686.496-00</t>
  </si>
  <si>
    <t>031.694.446-70</t>
  </si>
  <si>
    <t>122.173.946-81</t>
  </si>
  <si>
    <t>049.208.206-58</t>
  </si>
  <si>
    <t>044.412.136-62</t>
  </si>
  <si>
    <t>053.440.996-22</t>
  </si>
  <si>
    <t>808.753.516-20</t>
  </si>
  <si>
    <t>106.964.286-01</t>
  </si>
  <si>
    <t>068.441.376-05</t>
  </si>
  <si>
    <t>022.463.076-86</t>
  </si>
  <si>
    <t>077.352.896-26</t>
  </si>
  <si>
    <t>002.269.286-08</t>
  </si>
  <si>
    <t>039.347.856-46</t>
  </si>
  <si>
    <t>108.526.416-56</t>
  </si>
  <si>
    <t>110.841.656-00</t>
  </si>
  <si>
    <t>109.312.866-62</t>
  </si>
  <si>
    <t>036.262.512-33</t>
  </si>
  <si>
    <t>103.049.186-01</t>
  </si>
  <si>
    <t>094.371.916-03</t>
  </si>
  <si>
    <t>405.227.308-76</t>
  </si>
  <si>
    <t>088.362.036-71</t>
  </si>
  <si>
    <t>012.551.086-14</t>
  </si>
  <si>
    <t>065.051.316-98</t>
  </si>
  <si>
    <t>044.731.116-60</t>
  </si>
  <si>
    <t>085.677.046-93</t>
  </si>
  <si>
    <t>012.409.566-65</t>
  </si>
  <si>
    <t>969.252.566-04</t>
  </si>
  <si>
    <t>014.778.646-01</t>
  </si>
  <si>
    <t>084.480.246-80</t>
  </si>
  <si>
    <t>Micro Completo UPD Brasil PC intel 156500/4GB Fonte230w/ Monitor Led/kit mouse teclado</t>
  </si>
  <si>
    <t>Vsit Soluções Comercio e Serviços Ltda</t>
  </si>
  <si>
    <t xml:space="preserve">Aquisição para atender a demanda de trabalho </t>
  </si>
  <si>
    <t>Armario Ventilado 1,90x090x0,40 CH26</t>
  </si>
  <si>
    <t>CDM- Centro de Distribuição de Moveis Eireli</t>
  </si>
  <si>
    <t>Estante L2 2,00X0,92X0,40 C618/22</t>
  </si>
  <si>
    <t>Sede Administrativa</t>
  </si>
  <si>
    <t>No break 2500VA Coletek UPS PGII - Bivolt</t>
  </si>
  <si>
    <t>Oficina dos Bits Ltda</t>
  </si>
  <si>
    <t>Kit Academico Sigma air- dentflex</t>
  </si>
  <si>
    <t>Life care Material Hospitalar Ltda</t>
  </si>
  <si>
    <t>Unaí</t>
  </si>
  <si>
    <t>CX Frahm CM350 BT Ativa</t>
  </si>
  <si>
    <t>A Serenata Ltda</t>
  </si>
  <si>
    <t>Projetor Portatil T6 3500 Lumens prateado BIVOLT</t>
  </si>
  <si>
    <t>Camera Bullet Turbo HD - 2.0 1080P</t>
  </si>
  <si>
    <t>Tecnica Beneli Ltda</t>
  </si>
  <si>
    <t>Aquisição para atender a demanda de trabalho de segurança</t>
  </si>
  <si>
    <t>DVR 16 Canais IDS 7216 HQHI -MI/S</t>
  </si>
  <si>
    <t>Rack Caixa Metalica fine 400x400x108mm c/ 2 chaves 4979</t>
  </si>
  <si>
    <t>HD 4TB Western Digital Purple WD42PURZ</t>
  </si>
  <si>
    <t>Colchão D23 Perola Preto 78x188c12 antichamas</t>
  </si>
  <si>
    <t>Mega Casa dos Colchões</t>
  </si>
  <si>
    <t>Switch 24 portas intelbras</t>
  </si>
  <si>
    <t xml:space="preserve">Net Solução em informatica Ltda </t>
  </si>
  <si>
    <t>DHCP Informatica do Brasil Ltda</t>
  </si>
  <si>
    <t>Hiza Bebedouro industrial 25 L 127V 2T Cokuna</t>
  </si>
  <si>
    <t>Ribeiro e Lima Comercial LTDA</t>
  </si>
  <si>
    <t>Ventilador Parede PR 127/220 200W 3V 50CM</t>
  </si>
  <si>
    <t>Loja Eletrica Ltda</t>
  </si>
  <si>
    <t>VM 40 Mega Turbo preto 127 V Britania</t>
  </si>
  <si>
    <t>Casa Do Vento Eletro e Design ltda</t>
  </si>
  <si>
    <t>Água e esgoto</t>
  </si>
  <si>
    <t>Companhia de Saneamento De Minas Gerais</t>
  </si>
  <si>
    <t>17.281.106/0001-03</t>
  </si>
  <si>
    <t>Boleto Bancário</t>
  </si>
  <si>
    <t>Fatura</t>
  </si>
  <si>
    <t>12278621119-6</t>
  </si>
  <si>
    <t>Energia Eletrica</t>
  </si>
  <si>
    <t>Cemig Distribuição S/A</t>
  </si>
  <si>
    <t>06.981.180/0001-16</t>
  </si>
  <si>
    <t>PIX</t>
  </si>
  <si>
    <t>Gerenciamento integrado do sistema para melhoria do link dedicado nas unidades Lindeia/ Horto/Santa Helena/ Andradas/ Santa Clara/ São Jeronimo/ Ipatinga e Araxá</t>
  </si>
  <si>
    <t xml:space="preserve">Oi S.a </t>
  </si>
  <si>
    <t>76.535.764/0007-39</t>
  </si>
  <si>
    <t>45000003399-20</t>
  </si>
  <si>
    <t>Compra de itens para reaização da oficina café natalino  que será realizado na unidade</t>
  </si>
  <si>
    <t>Superaço alimentos Eireli</t>
  </si>
  <si>
    <t>08.335.717/0001-04</t>
  </si>
  <si>
    <t>Hospedagem dos funcionarios Aquila Augusto da Silva Teixeira, Priscila de Paula dos Santos Carvalho,Adriana  Rosa Lazzaroti e Ronille Lopes Caetano ref visita a unidade de Ipatinga dias 15/12 a 16/12</t>
  </si>
  <si>
    <t>Hotel Carvalho &amp; Filho Ltda</t>
  </si>
  <si>
    <t>08.033.198/0001-11</t>
  </si>
  <si>
    <t>Aquisição de uma bateria para o gerador de Energia da unidade</t>
  </si>
  <si>
    <t>Nacional Baterias Moto Peças Ltda</t>
  </si>
  <si>
    <t>30.445.129/0001-74</t>
  </si>
  <si>
    <t>Manutenção de rede e assistência tecnica</t>
  </si>
  <si>
    <t>Fast Minas Comercio e Prestação de serviços em informatica Ltda</t>
  </si>
  <si>
    <t>09.481.122/0001-11</t>
  </si>
  <si>
    <t>Prestação de serviço de coleta de residuos do serviço de saúde do grupo A/B/E Classe 1</t>
  </si>
  <si>
    <t>Ambientec Soluções em Residuos Ltda</t>
  </si>
  <si>
    <t>11.399.773/0001-09</t>
  </si>
  <si>
    <t>Compra de lanche para realização do projeto " Desafio avanços e planejamento 2023" o lanche foi servido após conversa do corpo diretivo e a supervisão de segurança.</t>
  </si>
  <si>
    <t>Dumont e Paiva Ltda Me</t>
  </si>
  <si>
    <t>02.748.086/0001-60</t>
  </si>
  <si>
    <t>1/3 Férias Silverio de Oliveira Campos período 05/01/2023 a 03/02/2023</t>
  </si>
  <si>
    <t>Silverio de Oliveira Campos</t>
  </si>
  <si>
    <t>Transferência</t>
  </si>
  <si>
    <t>Sispag Salarios</t>
  </si>
  <si>
    <t>Férias Silverio de Oliveira Campos período 05/01/2023 a 03/02/2023</t>
  </si>
  <si>
    <t>1/3 Férias Brigido Bianco de Freitas Bernardes período 05/01/2023 a 03/02/2023</t>
  </si>
  <si>
    <t xml:space="preserve"> Brigido Bianco de Freitas Bernardes </t>
  </si>
  <si>
    <t>697.012.966-72</t>
  </si>
  <si>
    <t>Férias Brigido Bianco de Freitas Bernardes período 05/01/2023 a 03/02/2023</t>
  </si>
  <si>
    <t>1/3 Férias Claudinei do Amaral Correa período 04/01/2023 a 02/02/2023</t>
  </si>
  <si>
    <t>Claudinei do Amaral Correa</t>
  </si>
  <si>
    <t>Férias Claudinei do Amaral Correa período 04/01/2023 a 02/02/2023</t>
  </si>
  <si>
    <t>1/3 Férias Flavia Honorio Augustinho período 04/01/2023 a 18/01/2023</t>
  </si>
  <si>
    <t>Flavia Honorio Augustinho</t>
  </si>
  <si>
    <t xml:space="preserve"> Férias Flavia Honorio Augustinho período 04/01/2023 a 18/01/2023</t>
  </si>
  <si>
    <t>1/3 Férias Gustavo Vieira Melo período 04/01/2023 a 02/02/2023</t>
  </si>
  <si>
    <t>Gustavo Vieira Melo</t>
  </si>
  <si>
    <t>Férias Gustavo Vieira Melo período 04/01/2023 a 02/02/2023</t>
  </si>
  <si>
    <t>1/3 Férias Maria Do Carmo Jesus período 05/01/2023 a 03/02/2023</t>
  </si>
  <si>
    <t>Maria Do Carmo Jesus</t>
  </si>
  <si>
    <t>Férias Maria Do Carmo Jesus período 05/01/2023 a 03/02/2023</t>
  </si>
  <si>
    <t>13º salário sobre TRCT</t>
  </si>
  <si>
    <t>Thiago Rodrigues Oliveira</t>
  </si>
  <si>
    <t>Férias sobre TRCT</t>
  </si>
  <si>
    <t>1/3 de férias sobre TRCT</t>
  </si>
  <si>
    <t>Saldo de salário sobre TRCT</t>
  </si>
  <si>
    <t>Diaria de viagem a Giane Mara de Oliveira Dias ref. Acompanhamento de adolescente a Juiz de fora devido a desinternação</t>
  </si>
  <si>
    <t>Giane Mara de Oliveira Dias</t>
  </si>
  <si>
    <t>Diaria de viagem a Marcio Francisco da Silva ref. Acompanhamento de adolescente a Juiz de fora devido a desinternação</t>
  </si>
  <si>
    <t>Marcio Francisco da Silva</t>
  </si>
  <si>
    <t>FGTS multa rescisória</t>
  </si>
  <si>
    <t xml:space="preserve">Guia </t>
  </si>
  <si>
    <t>GRRF</t>
  </si>
  <si>
    <t>361231313751491-32</t>
  </si>
  <si>
    <t>Compra de 3 pulverizador e 6 alcool liquido para utilizaçao na limpeza e higienização de superficies de moveis e objetos na unidade</t>
  </si>
  <si>
    <t>Elismar Jeremias de Sousa</t>
  </si>
  <si>
    <t>18.794.477/0001-51</t>
  </si>
  <si>
    <t>Lavanderia Unidade Sete Lagoas</t>
  </si>
  <si>
    <t>Lavanderia Cipriani Ltda</t>
  </si>
  <si>
    <t>08.600.525/0001-70</t>
  </si>
  <si>
    <t>Hospedagem do funcionario Nayara Morais Martins ref. Dia 21/11 a 23/11 devido visitas em outras unidades para realização de intercambio entre as unidades</t>
  </si>
  <si>
    <t>HWN Empreendimentos e participações Hoteleiras Ltda</t>
  </si>
  <si>
    <t>03.061.040/0001-31</t>
  </si>
  <si>
    <t>Hospedagem do funcionario Maikon Augusto Estanislau ref. Dia 21/11 a 23/11 devido visitas em outras unidades para realização de intercambio entre as unidades</t>
  </si>
  <si>
    <t>Recarga do cartão de alimentação para 1 funcionário da Sede Administrativa.</t>
  </si>
  <si>
    <t>VB Serviços Comercio e Administração</t>
  </si>
  <si>
    <t>00.288.916/0001-99</t>
  </si>
  <si>
    <t>Seguro veiculo da sede administrativa</t>
  </si>
  <si>
    <t>Allianz Seguros S/A</t>
  </si>
  <si>
    <t>61.573.796/0001-66</t>
  </si>
  <si>
    <t>51772022563115168-85</t>
  </si>
  <si>
    <t>Everlimp Comercio e Distribuidora Eireli</t>
  </si>
  <si>
    <t>37.054.721/0001-94</t>
  </si>
  <si>
    <t>Compra de Materias para oficina realizada na unidade</t>
  </si>
  <si>
    <t>Supermercado das Linhas  Ltda</t>
  </si>
  <si>
    <t>17.643.354/0001-57</t>
  </si>
  <si>
    <t>2208</t>
  </si>
  <si>
    <t>12279563081-3</t>
  </si>
  <si>
    <t>Troca de uma boia de caixa d'agua e troca de um registro de banheiro devido a vazamentos na unidade</t>
  </si>
  <si>
    <t>Thalysson Santos Silva</t>
  </si>
  <si>
    <t>38.141.616/0001-55</t>
  </si>
  <si>
    <t>Compra de itens para manutenção do veiculo da unidade</t>
  </si>
  <si>
    <t>Urca France Automoveis Ltda</t>
  </si>
  <si>
    <t>42.009.723/0002-82</t>
  </si>
  <si>
    <t>Salario ref 36 funcionarios da sede Administrativa,62 funcionarios de uberaba, 81 funcionarios de Ipatinga, 43 funcionarios de Sete Lagoas, 137 funcionarios de Unaí, 48 funcionarios de Araxá, 132 funcionarios Santa Clara, 67 funcionarios Santa Helena,104 funcionarios do Horto, 50 funcionarios Lindeia, 81 funcionarios São Jeronimo, 64 funcionarios Tupaciguara.</t>
  </si>
  <si>
    <t>Paulo Henrique Gomes de Almeida</t>
  </si>
  <si>
    <t>Tarifa bancaria Plano adapt 01/2023</t>
  </si>
  <si>
    <t>Itau Empresas</t>
  </si>
  <si>
    <t>Debito</t>
  </si>
  <si>
    <t>Extrato Bancário</t>
  </si>
  <si>
    <t>Serviço Autonomo de Agua e Esgoto</t>
  </si>
  <si>
    <t>24.996.845/0001-47</t>
  </si>
  <si>
    <t>86344122022-6</t>
  </si>
  <si>
    <t>12278623436-6</t>
  </si>
  <si>
    <t>Serviços de manutenção do veiculo</t>
  </si>
  <si>
    <t>Manutenção de PABX da unidade</t>
  </si>
  <si>
    <t>Fibra Telecomunicações Ltda</t>
  </si>
  <si>
    <t>00.896.242/0001-05</t>
  </si>
  <si>
    <t>2023/3</t>
  </si>
  <si>
    <t>Compra de equipamentos para realizaçao de reparo no fogão industrial da unidade</t>
  </si>
  <si>
    <t>SOS dos Fogões Ltda</t>
  </si>
  <si>
    <t>16.614.265/0001-10</t>
  </si>
  <si>
    <t>Lavagem de veiculo completa interna e externa no carro da unidade</t>
  </si>
  <si>
    <t>Walison Cristian Leandro Ribeiro</t>
  </si>
  <si>
    <t>42.836.237/0001-57</t>
  </si>
  <si>
    <t>Artigos de Higiene pessoal para os adolescentes</t>
  </si>
  <si>
    <t>Drogaria Drogafarma Santa Rita Ltda</t>
  </si>
  <si>
    <t>31.987.477/0001-36</t>
  </si>
  <si>
    <t>Prestação de Serviços de Medicina do Trabalho PCMSO - Exames, Gestão PPP . Ref. Mensalidade sistema Esocial</t>
  </si>
  <si>
    <t>Contrei Consultoria Tecnica e Treinamento em Segurança e Higiene do Trabalho</t>
  </si>
  <si>
    <t>16.839.755/0001-14</t>
  </si>
  <si>
    <t>Hospedagem Michele Piancastelli Richard dias 14/12 a 16/12/2022</t>
  </si>
  <si>
    <t>MontBlanc Hotel Ltda</t>
  </si>
  <si>
    <t>01.421.582/0001-42</t>
  </si>
  <si>
    <t>Compra de 10 caixas de luvas de procedimento latex e 3 caixas de mascara tripla para uso da equipe de enfermagem</t>
  </si>
  <si>
    <t>Copati e Cardoso Ltda</t>
  </si>
  <si>
    <t>16.617.384/0001-26</t>
  </si>
  <si>
    <t>Compra mensal de material de escritorio para atender a demanda de trabalho da unidade</t>
  </si>
  <si>
    <t>Ldc Comercio Eireli Epp</t>
  </si>
  <si>
    <t>28.395.497/0001-03</t>
  </si>
  <si>
    <t xml:space="preserve">Compras de materiais Eletricos para reparo do quadro de energia do sistema de aquecimento solar </t>
  </si>
  <si>
    <t xml:space="preserve">L&amp;M Bricolagem e Construção </t>
  </si>
  <si>
    <t>37.066.000/0001-02</t>
  </si>
  <si>
    <t>Recarga de cartão de combustível para und. Santa Clara</t>
  </si>
  <si>
    <t>Trivale Administração Ltda.</t>
  </si>
  <si>
    <t>00.604.122/0001-97</t>
  </si>
  <si>
    <t>Reembolso a Juliano Fernandes Silva ref. Pedagio Araxá/Uberaba</t>
  </si>
  <si>
    <t>Diaria de viagem a Ricardo Marcos Carola ref. Acompanhamento de adolescente após desinternação</t>
  </si>
  <si>
    <t xml:space="preserve"> Ricardo Marcos Carola </t>
  </si>
  <si>
    <t>009.725.126-75</t>
  </si>
  <si>
    <t>Diaria de viagem a Sarahna Morais Furbino ref. Acompanhamento de adolescente após desinternação</t>
  </si>
  <si>
    <t>Sarahna Morais Furbino</t>
  </si>
  <si>
    <t>Thaisa Ribela de Oliveira</t>
  </si>
  <si>
    <t>112.620.206-11</t>
  </si>
  <si>
    <t>Alexsandro Batista</t>
  </si>
  <si>
    <t xml:space="preserve">Kely da Silva Martins </t>
  </si>
  <si>
    <t>022.055.836-11</t>
  </si>
  <si>
    <t>Nayara Nascimento Guerra</t>
  </si>
  <si>
    <t>363256293751491-32</t>
  </si>
  <si>
    <t>ISS retido ref. 12/2022</t>
  </si>
  <si>
    <t>Prefeitura Municipal de Sete Lagoas</t>
  </si>
  <si>
    <t>Guia</t>
  </si>
  <si>
    <t>20230105000000503397320-00</t>
  </si>
  <si>
    <t xml:space="preserve">Compra de 10 extensões para uso nos televisores e no uso da enceradeira na unidade </t>
  </si>
  <si>
    <t>17.155.342/0005-07</t>
  </si>
  <si>
    <t>Leandro Luiz Campos Chagas - ME</t>
  </si>
  <si>
    <t>01.803.346/0001-90</t>
  </si>
  <si>
    <t>Recarga de cartão de combustível para und. Horto</t>
  </si>
  <si>
    <t>Recarga de cartão de combustível para und. São Jerônimo</t>
  </si>
  <si>
    <t>Alimentação Und Santa Clara</t>
  </si>
  <si>
    <t>Priscila Carla dos Santos</t>
  </si>
  <si>
    <t>33.861.446/0001-31</t>
  </si>
  <si>
    <t>Pensão alimenticia descontada da TRCT funcionario Bruno Venuto Lopes Viana</t>
  </si>
  <si>
    <t>Camila dos Santos Tiago Viana</t>
  </si>
  <si>
    <t>107.196.086-51</t>
  </si>
  <si>
    <t>Vale Transporte 88 funcionarios Ref. Unidade Sete Lagoas</t>
  </si>
  <si>
    <t>Turi Transporte Urbano Rodoviario e intermunicipal Ltda</t>
  </si>
  <si>
    <t>24.996.746/0001-65</t>
  </si>
  <si>
    <t>Jonathan Luiz Leite dos Santos Balduino</t>
  </si>
  <si>
    <t>1/3 Férias Renata Fialho Santos período 09/01/2023 a 07/02/2023</t>
  </si>
  <si>
    <t>Renata Fialho Santos</t>
  </si>
  <si>
    <t>Férias Renata Fialho Santos período 09/01/2023 a 07/02/2023</t>
  </si>
  <si>
    <t>1/3 Férias Antônio Filho Neto período 09/01/2023 a 23/01/2023</t>
  </si>
  <si>
    <t>Antônio Filho Neto</t>
  </si>
  <si>
    <t>Férias Antônio Filho Neto período 09/01/2023 a 23/01/2023</t>
  </si>
  <si>
    <t>1/3 Férias Elisangela Vicente Maciel período 09/01/2023 a 07/02/2023</t>
  </si>
  <si>
    <t xml:space="preserve"> Elisangela Vicente Maciel </t>
  </si>
  <si>
    <t>1/3 Férias Leandro Ferreira da Silva período 09/01/2023 a 07/02/2023</t>
  </si>
  <si>
    <t xml:space="preserve">Leandro Ferreira da Silva </t>
  </si>
  <si>
    <t xml:space="preserve"> Férias Leandro Ferreira da Silva período 09/01/2023 a 07/02/2023</t>
  </si>
  <si>
    <t>Diaria de viagem a Ricardo Marcos Carola ref. Acompanhamento de adolescente na transferencia de unidade</t>
  </si>
  <si>
    <t>Departamento de água e esgoto</t>
  </si>
  <si>
    <t>22.236.244/0001-00</t>
  </si>
  <si>
    <t>273430000-1</t>
  </si>
  <si>
    <t>Aluguel sede administrativa</t>
  </si>
  <si>
    <t>Seabra Eiras Imoveis</t>
  </si>
  <si>
    <t>70.957.634/0001-12</t>
  </si>
  <si>
    <t>Condominio sede administrativa</t>
  </si>
  <si>
    <t>Seguro fiança 7/12 R$ 504,13 - Seguro Incendio 7/10 R$ 47,04 - Taxa Boleto R$ 4,80</t>
  </si>
  <si>
    <t>Alimentação Und Horto</t>
  </si>
  <si>
    <t>Compra de 8 pcte de Café, 4 pcte de açucar e 4 filtro de papel para uso na sede administrativa</t>
  </si>
  <si>
    <t>Mercearia Vagvan Ltda</t>
  </si>
  <si>
    <t>07.337.206/0001-50</t>
  </si>
  <si>
    <t>Alimentação Und Araxá</t>
  </si>
  <si>
    <t>Analina Soares Santos</t>
  </si>
  <si>
    <t>43.454.090/0001-01</t>
  </si>
  <si>
    <t>Alimentação Und Ipatinga</t>
  </si>
  <si>
    <t>Alimentação Und Tupaciguara</t>
  </si>
  <si>
    <t>Compra de material de papelaria para oficinas com os adolescentes acautelados</t>
  </si>
  <si>
    <t>Armarinho N&amp;N Ltda</t>
  </si>
  <si>
    <t>36.918.645/0001-55</t>
  </si>
  <si>
    <t>Manutenção ar condicionado, e higienização do aparelho da unidade</t>
  </si>
  <si>
    <t>Flávio da Silva Rezende</t>
  </si>
  <si>
    <t>14.744.280/0001-57</t>
  </si>
  <si>
    <t>Compra de materiais de artesanato para oficina com os adolescentes</t>
  </si>
  <si>
    <t>Pagamento ref. Pensão alimenticia descontado em folha de pagamento do funcionario Paulo Marcio Rocha Barbosa ref. 12/2022</t>
  </si>
  <si>
    <t>Mariana de Azevedo Silva</t>
  </si>
  <si>
    <t>051.187.096-52</t>
  </si>
  <si>
    <t>Pagamento ref. Pensão alimenticia descontado em folha de pagamento do funcionario  Euclides Sá de Paula ref. 12/2022</t>
  </si>
  <si>
    <t>Pamela Mourão e Silva</t>
  </si>
  <si>
    <t>016.059.436-73</t>
  </si>
  <si>
    <t>Pagamento ref. Pensão alimenticia descontado em folha de pagamento do funcionario  Kleber Osvaldo da Silva Junior ref. 12/2022</t>
  </si>
  <si>
    <t>Alexsandra Pereira de Souza</t>
  </si>
  <si>
    <t>069.309.286-66</t>
  </si>
  <si>
    <t>Pagamento ref. Pensão alimentícia descontado em folha de pagamento do funcionário Wagner Gladson da Silva ref. 12/2022</t>
  </si>
  <si>
    <t>Cecilia Rabelo Martins Bie</t>
  </si>
  <si>
    <t>013.785.716-06</t>
  </si>
  <si>
    <t>Pagamento ref. Pensão alimentícia descontado em folha de pagamento do funcionário Diego Antonio dos Santos ref. 12/2022</t>
  </si>
  <si>
    <t>Marcia Mesquita de Oliveira Jesus Sousa</t>
  </si>
  <si>
    <t>048.350.456-45</t>
  </si>
  <si>
    <t>Pagamento ref. Pensão alimenticia descontado em folha de pagamento do funcionario  Marlon Douglas Guilherme Nunes ref.12/2022</t>
  </si>
  <si>
    <t>Gislene Gouveia Lommez</t>
  </si>
  <si>
    <t>084.211.486-64</t>
  </si>
  <si>
    <t>Pagamento ref. Pensão alimenticia descontado em folha de pagamento do funcionario  Vinicius da Silva Melgaço ref. 12/2022</t>
  </si>
  <si>
    <t>Pamela Karla Silva</t>
  </si>
  <si>
    <t>092.329.396-57</t>
  </si>
  <si>
    <t>Pagamento ref. Pensão alimenticia descontado em folha de pagamento do funcionario  Caio Vinicius Silva Mendes ref. 12/2022</t>
  </si>
  <si>
    <t>Monique Laiara da Silva</t>
  </si>
  <si>
    <t>074.050.506-89</t>
  </si>
  <si>
    <t>Aline Danyela Moreira Ruas</t>
  </si>
  <si>
    <t>078.354.906-76</t>
  </si>
  <si>
    <t>Pagamento ref. Pensão alimenticia descontado em folha de pagamento do funcionario  Ronaldo de Jesus Soares ref. 12/2022</t>
  </si>
  <si>
    <t>Katia dos Santos Freitas</t>
  </si>
  <si>
    <t>086.619.976-40</t>
  </si>
  <si>
    <t>Compra de 200 vale social  area de Belo Horizonte</t>
  </si>
  <si>
    <t xml:space="preserve">Consorcio Operacional do Transporte Coletivo de passageiros </t>
  </si>
  <si>
    <t>04.398.505/0001-07</t>
  </si>
  <si>
    <t>Recibo</t>
  </si>
  <si>
    <t>Vale Transporte 1 funcionario Ref. Unidade Sete Lagoas</t>
  </si>
  <si>
    <t>Expresso Setelagoano Ltda</t>
  </si>
  <si>
    <t>24.987.653/0001-74</t>
  </si>
  <si>
    <t>R060123-11</t>
  </si>
  <si>
    <t>Realização de exame ecografia para avaliação de uma possivel cirurgia em adolescente acautelado</t>
  </si>
  <si>
    <t>Casa de Saúde Santa Mônica Ltda</t>
  </si>
  <si>
    <t>25.840.430/0001-42</t>
  </si>
  <si>
    <t>Compra de Mini panetones para realização do projeto "Mãos empreendedoras" proposto pela equipe pedagogica.</t>
  </si>
  <si>
    <t>Padaria e Confeitaria Brevilare Ltda</t>
  </si>
  <si>
    <t>01.357.432/0001-17</t>
  </si>
  <si>
    <t>Compra de 44 vale social  area de Belo Horizonte</t>
  </si>
  <si>
    <t>10.426.715/0001-64</t>
  </si>
  <si>
    <t>Ana Claudia Monteiro de Oliveira</t>
  </si>
  <si>
    <t>TED</t>
  </si>
  <si>
    <t>FGTS ref. 12/2022</t>
  </si>
  <si>
    <t>Ministério do Trabalho e Emprego</t>
  </si>
  <si>
    <t>TEV</t>
  </si>
  <si>
    <t>03337239751491-32</t>
  </si>
  <si>
    <t>Prefeitura de Belo Horizonte</t>
  </si>
  <si>
    <t>Documento de Recolhimento e arrecadação municipal</t>
  </si>
  <si>
    <t>2230026102-15</t>
  </si>
  <si>
    <t>Pagamento a 6° Parcela da prestação de serviço de reforma do telhado da unidade</t>
  </si>
  <si>
    <t>RLB Serviços e Comercio de Construção e Acabamento Ltda</t>
  </si>
  <si>
    <t>19.275.603/0001-24</t>
  </si>
  <si>
    <t>Alimentação Und Unaí</t>
  </si>
  <si>
    <t>Aparecida Inacio dos Santos</t>
  </si>
  <si>
    <t>09.347.247/0001-53</t>
  </si>
  <si>
    <t>Alimentação Und Sete Lagoas</t>
  </si>
  <si>
    <t>Bruno Luis da Silva Lino Ltda</t>
  </si>
  <si>
    <t>36.448.674/0001-09</t>
  </si>
  <si>
    <t>PAF BH (BH/Betim/ Contagem)</t>
  </si>
  <si>
    <t>Sindicato dos Empregados em Instituiçoes Beneficentes Religiosas e Filantropicas /Sintibref - MG</t>
  </si>
  <si>
    <t>02.131.247/0001-72</t>
  </si>
  <si>
    <t>Bem estar social 12/2022 ref. 938 funcionarios</t>
  </si>
  <si>
    <t>Proagir - Bem Estar Social</t>
  </si>
  <si>
    <t>34.002.229/0001-87</t>
  </si>
  <si>
    <t>Manutenção e instalação Sistema CFTV unidade</t>
  </si>
  <si>
    <t>Tecnica Benelli Ltda</t>
  </si>
  <si>
    <t>17.245.200/0001-07</t>
  </si>
  <si>
    <t>Compra de 11 Cameras ,1 gravador de imagem, 1 multiplicador HDMI, 1 Conversor de Midia fast para manutenção do CFTV</t>
  </si>
  <si>
    <t>Compra de itens para manutenção de CFTV da unidade</t>
  </si>
  <si>
    <t xml:space="preserve">GRR PAF Medicamento </t>
  </si>
  <si>
    <t>Seguro de vida ref. 12/2022  ref. 931 Funcionarios</t>
  </si>
  <si>
    <t>Proagir - Seguro de Vida em Grupo</t>
  </si>
  <si>
    <t>PAF Virtual (Unaí/ Araxá/ Tupaciguara)</t>
  </si>
  <si>
    <t>Manutenção Sistema CFTV unidade</t>
  </si>
  <si>
    <t>PAF MG - Demais Localidades (Ipatinga/ Uberaba e Sete Lagoas)</t>
  </si>
  <si>
    <t>Compra de 7 cameras, 1 gravador de imagens e 1 multiplicador para manutenção do CFTV</t>
  </si>
  <si>
    <t>Lavanderia Unidade Araxá</t>
  </si>
  <si>
    <t>Fernando Ribeiro da Silveira</t>
  </si>
  <si>
    <t>33.119.162/0001-00</t>
  </si>
  <si>
    <t>11.512.307/0001-98</t>
  </si>
  <si>
    <t>Locação de 7 Impressoras Sede administrativo</t>
  </si>
  <si>
    <t>Repnet Representações e Tecnologia em impressão Eireli</t>
  </si>
  <si>
    <t>05.243.725/0001-24</t>
  </si>
  <si>
    <t>R05975</t>
  </si>
  <si>
    <t>Hospedagem Israel Rossi e Anderson Silva em visita a unidade de Unai entre os dias 19 e 21/12/2022</t>
  </si>
  <si>
    <t>Sociedade Hoteleira Noroeste de Minas Ltda</t>
  </si>
  <si>
    <t>18.650.705/0001-10</t>
  </si>
  <si>
    <t>Contratação de manutençao da rede para melhoria no funcionamento das ferramentas utilizadas.</t>
  </si>
  <si>
    <t>Vale Telecom Telecomunicações Ltda</t>
  </si>
  <si>
    <t>06.376.269/0001-53</t>
  </si>
  <si>
    <t>Locação de 2 Impressoras Horto</t>
  </si>
  <si>
    <t>R05976</t>
  </si>
  <si>
    <t>Locação de 3 Impressoras São Jeronimo</t>
  </si>
  <si>
    <t>R05980</t>
  </si>
  <si>
    <t>Locação de 2 Impressoras Sete Lagoas</t>
  </si>
  <si>
    <t>R05981</t>
  </si>
  <si>
    <t>Locação de 2 Impressoras Santa Helena</t>
  </si>
  <si>
    <t>R05977</t>
  </si>
  <si>
    <t>Locação de 2 Impressoras Lindeia</t>
  </si>
  <si>
    <t>R05978</t>
  </si>
  <si>
    <t>Locação de 2 Impressoras Santa Clara</t>
  </si>
  <si>
    <t>R05979</t>
  </si>
  <si>
    <t>Recarga de 2 cartucho toner</t>
  </si>
  <si>
    <t>Aline Loren de Avila Castro</t>
  </si>
  <si>
    <t>19.462.314/0001-34</t>
  </si>
  <si>
    <t xml:space="preserve">Prestação de serviço de coleta, transporte e disposição final ambientalmente adequada a resíduos </t>
  </si>
  <si>
    <t>Minas Ambiental Tranporte e Coleta residuos Eireli</t>
  </si>
  <si>
    <t>34.174.794/0001/21</t>
  </si>
  <si>
    <t>GRR BH PAF</t>
  </si>
  <si>
    <t xml:space="preserve">Desentupimento do vaso sanitario com a utilização do gás carbonico </t>
  </si>
  <si>
    <t>AB TEC Saneamento e Transporte de Residuos Ltda</t>
  </si>
  <si>
    <t>14.210.237/0001-01</t>
  </si>
  <si>
    <t>Compra de 8 pcte de fitas de cetim para uso na oficina que sera ministrada na unidade</t>
  </si>
  <si>
    <t>Disk Comercio de Aviamentos</t>
  </si>
  <si>
    <t>25.880.055/0001-64</t>
  </si>
  <si>
    <t>Manutenção em veiculo</t>
  </si>
  <si>
    <t>Carmo Veiculos ltda</t>
  </si>
  <si>
    <t>02.251.332/0001-74</t>
  </si>
  <si>
    <t>Compra de 2 vela de ignição para manutenção do veiculo da unidade</t>
  </si>
  <si>
    <t>José Soares Pereira</t>
  </si>
  <si>
    <t>04.831.112/0001-45</t>
  </si>
  <si>
    <t>Medicamento para adolescente</t>
  </si>
  <si>
    <t>MGU Comercio de Medicina e Perfumaria</t>
  </si>
  <si>
    <t>07.959.378/0001-66</t>
  </si>
  <si>
    <t>868</t>
  </si>
  <si>
    <t>Compra de alimentos solicitados por nutricionista para ação de introdução alimentar ao adolescente acautelado</t>
  </si>
  <si>
    <t>Supermercado Liduvino Ltda</t>
  </si>
  <si>
    <t>04.287.061/0001-32</t>
  </si>
  <si>
    <t>Hospedagem de Adriana Lazzarotti, Priscila Paula, Ronielle Lopes e Aquila Teixeira em visita a unidade de Uberaba nos dias 19 e 20/12/2022</t>
  </si>
  <si>
    <t>Havanna Pallace Hotelaria Ltda</t>
  </si>
  <si>
    <t>14.023.124/0001-05</t>
  </si>
  <si>
    <t>Camila da Silva Guimarães</t>
  </si>
  <si>
    <t>016.540.686-08</t>
  </si>
  <si>
    <t>Diaria de viagem a Graciela Cilineide de Souza ref. Viagem a Ubá para buscar a adolescente que esta acautelada na cidade conforme determinação judicial</t>
  </si>
  <si>
    <t>Graciela Cilineide de Souza</t>
  </si>
  <si>
    <t>Diaria de viagem a Larissa Lorrayne Silva ref. Visita metodologica e visita familiar dos adolescentes</t>
  </si>
  <si>
    <t xml:space="preserve">Larissa Lorrayne Silva </t>
  </si>
  <si>
    <t xml:space="preserve">Reembolso a Larissa Lorrayne Silva ref. passagem BH/São João Del Rei </t>
  </si>
  <si>
    <t>Diaria de viagem a Luciene Moreira dos Santos ref. Visita metodologica e visita familiar dos adolescentes</t>
  </si>
  <si>
    <t>Luciene Moreira dos Santos</t>
  </si>
  <si>
    <t xml:space="preserve">Reembolso a Luciene Moreira dos Santos ref. passagem BH/São João Del Rei </t>
  </si>
  <si>
    <t>Diaria de viagem a Marcio Francisco da Silva ref. Viagem a Ubá para buscar a adolescente que esta acautelada na cidade conforme determinação judicial</t>
  </si>
  <si>
    <t>Transferência de Rendimentos para conta Reserva de recurso, conforme previsto no I do Art. 89 do decreto estadual 47553/2018 ref. 01/2023</t>
  </si>
  <si>
    <t>Instituto Elo</t>
  </si>
  <si>
    <t>07.514.913/0001-75</t>
  </si>
  <si>
    <t>Extrato de Aplicação Financeira</t>
  </si>
  <si>
    <t>4358200751491-32</t>
  </si>
  <si>
    <t>Prefeitura Municipal Unai</t>
  </si>
  <si>
    <t>Roteador internet para unidades Araxá/ Uberaba/Horto/ Andradas/ Unai</t>
  </si>
  <si>
    <t>Tim S.A</t>
  </si>
  <si>
    <t>02.421.421.0001-11</t>
  </si>
  <si>
    <t xml:space="preserve">Link dedicado para evitar instabilidade na internet da unidade </t>
  </si>
  <si>
    <t xml:space="preserve">Oi S.A </t>
  </si>
  <si>
    <t>17004573435-92</t>
  </si>
  <si>
    <t>17004573435-96</t>
  </si>
  <si>
    <t>17004573435-93</t>
  </si>
  <si>
    <t>17004573884-16</t>
  </si>
  <si>
    <t>17004573435-94</t>
  </si>
  <si>
    <t>17004573501-67</t>
  </si>
  <si>
    <t>Compra de insumos para realizar o projeto "Pizzaria dos Cria" que sera realizado na unidade</t>
  </si>
  <si>
    <t>Padaria e Distribuidora Caravelas Ltda</t>
  </si>
  <si>
    <t>08.056.022/0001-85</t>
  </si>
  <si>
    <t>Compra de 2 ventilador de Coluna c/ base 03 velocidades devido não possuir ar condicionado nas salas da direçao e atendimento</t>
  </si>
  <si>
    <t>Cozine Utensilios Domesticos e equipamentos</t>
  </si>
  <si>
    <t>33.265.784/0001-39</t>
  </si>
  <si>
    <t xml:space="preserve">Compra de pilhas e baterias para uso na balança que se encontra na enfermaria,para que os profissionais possam ter um controle sobre o peso dos adolescentes </t>
  </si>
  <si>
    <t>Centro Eletronico de Uberlandia Eireli</t>
  </si>
  <si>
    <t>86.670.353/0001-14</t>
  </si>
  <si>
    <t xml:space="preserve">Internet </t>
  </si>
  <si>
    <t>Unafiber Telecom</t>
  </si>
  <si>
    <t>35.904.039/0001-18</t>
  </si>
  <si>
    <t>144642/10</t>
  </si>
  <si>
    <t>Prestação de serviços de correios para atender a demanda dos adolescentes das unidades e demandas administrativas de envio de documentos (Unidades e Sede Administrativa).</t>
  </si>
  <si>
    <t>Empresa Brasileira de Correios e Telégrafos</t>
  </si>
  <si>
    <t>34.028.316/0015-09</t>
  </si>
  <si>
    <t>Prestação de serviço de coleta, transporte e disposição final ambientalmente adequada a resíduos do grupo D</t>
  </si>
  <si>
    <t>Elite Gestão de Residuos Ltda</t>
  </si>
  <si>
    <t>39.314.058/0001-45</t>
  </si>
  <si>
    <t>Compra de material elétrico para realizar os reparos no galpao da unidade com a troca das boquilhas e lâmpadas e reparo nas duchas dos alojamentos</t>
  </si>
  <si>
    <t>America Material de Construção em Geral</t>
  </si>
  <si>
    <t>27.443.707/0001-29</t>
  </si>
  <si>
    <t>Alimentação Und Uberaba</t>
  </si>
  <si>
    <t xml:space="preserve"> Despesas com 212 passagens ida e volta de familiares de adolescentes dos dias 01/12 a 31/12/2022 das unidades Horto,São Jeronimo,Ipatinga,Santa Clara, Uberaba, Santa Helena, Andradas, Lindeia</t>
  </si>
  <si>
    <t>Quero Passagem Viagens e Turismo Ltda</t>
  </si>
  <si>
    <t>18.087.991/0001-57</t>
  </si>
  <si>
    <t>Alimentação Und.São Jerônimo</t>
  </si>
  <si>
    <t>33.961.446/0001-31</t>
  </si>
  <si>
    <t xml:space="preserve">Diaria de viagem a Caroline Aparecida Vieira e Silva ref. Visita domiciliar na cidade de guarda dos Ferreiros/MG na casa do adolescente </t>
  </si>
  <si>
    <t>Caroline Aparecida Vieira e Silva</t>
  </si>
  <si>
    <t>090.059.766-67</t>
  </si>
  <si>
    <t xml:space="preserve">Diaria de viagem a Luciano Junio Batista Cortes ref. Visita domiciliar na cidade de guarda dos Ferreiros/MG na casa do adolescente </t>
  </si>
  <si>
    <t xml:space="preserve">Luciano Junio Batista Cortes </t>
  </si>
  <si>
    <t>Diaria de viagem a Diego Artur da Silva Souza ref. Visita metodologica na casa do adolescente</t>
  </si>
  <si>
    <t xml:space="preserve"> Diego Artur da Silva Souza</t>
  </si>
  <si>
    <t>Diaria de viagem a Ingred Wilia Mariana Ferreira ref. Visita metodologica na casa do adolescente</t>
  </si>
  <si>
    <t xml:space="preserve"> Ingred Wilia Mariana Ferreira</t>
  </si>
  <si>
    <t>Diaria de viagem a Marco Aurelio de Barros ref. Visita metodologica na casa do adolescente</t>
  </si>
  <si>
    <t>Marco Aurelio de Barros</t>
  </si>
  <si>
    <t xml:space="preserve">Diaria de viagem a Polyanna Beatriz do Nascimento ref. Visita domiciliar na cidade de guarda dos Ferreiros/MG na casa do adolescente </t>
  </si>
  <si>
    <t xml:space="preserve"> Polyanna Beatriz do Nascimento</t>
  </si>
  <si>
    <t>085.281.396-11</t>
  </si>
  <si>
    <t>Compra de 5 Caixas de mascara tripla para uso dos adolescentes e funcionarios para evitar a propagação de doenças infecto-contagiosas</t>
  </si>
  <si>
    <t>RM Franco Empreendimentos Ltda</t>
  </si>
  <si>
    <t>36.881.722/0001-40</t>
  </si>
  <si>
    <t>Santo Agostinho Livraria e Papelaria Ltda</t>
  </si>
  <si>
    <t>05.077.513/0001-14</t>
  </si>
  <si>
    <t>Vale transporte 1 funcionario ref. Unidade Ipatinga</t>
  </si>
  <si>
    <t xml:space="preserve">Buse Gestão e Adm de Negocios </t>
  </si>
  <si>
    <t>31.434.170/0001-08</t>
  </si>
  <si>
    <t xml:space="preserve">Diaria de viagem a Ataide Rodrigues de Oliveira Junior ref. Acompanhamento do adolescente até a cidade de Pitangui/MG conforme cumprimento de medida e desligamento da unidade socioeducativa </t>
  </si>
  <si>
    <t>Ataide Rodrigues de Oliveira Junior</t>
  </si>
  <si>
    <t>077.352.896-75</t>
  </si>
  <si>
    <t>Diaria de viagem a Flavia Tessarini Prata e Silva ref. Realização de visita domiciliar na cidade de Sacramento/MG para acompanhamento da medida socioeducativa</t>
  </si>
  <si>
    <t>Flavia Tessarini Prata e Silva</t>
  </si>
  <si>
    <t>073.998.166-89</t>
  </si>
  <si>
    <t>Diaria de viagem a João Pedro Ribeiro  ref. Realização de visita domiciliar na cidade de Sacramento/MG para acompanhamento da medida socioeducativa</t>
  </si>
  <si>
    <t xml:space="preserve"> João Pedro Ribeiro </t>
  </si>
  <si>
    <t>113.762.356-09</t>
  </si>
  <si>
    <t>Diaria de viagem a Lucirene de Sousa Barros  ref. Realização de visita domiciliar na cidade de Sacramento/MG para acompanhamento da medida socioeducativa</t>
  </si>
  <si>
    <t xml:space="preserve"> Lucirene de Sousa Barros</t>
  </si>
  <si>
    <t>123.826.466-24</t>
  </si>
  <si>
    <t>Diaria de viagem a Polyanna Beatriz do Nascimento ref. Realização de visita domiciliar na cidade de Sacramento/MG para acompanhamento da medida socioeducativa</t>
  </si>
  <si>
    <t xml:space="preserve">Polyanna Beatriz do Nascimento </t>
  </si>
  <si>
    <t>Diaria de viagem a Thamara Aparecida Rocha ref. Acompanhamento do adolescente até a cidade de Pitangui/MG conforme cumprimento de medida e desligamento da unidade socioeducativa</t>
  </si>
  <si>
    <t xml:space="preserve"> Thamara Aparecida Rocha</t>
  </si>
  <si>
    <t>Ricardo José da Silva</t>
  </si>
  <si>
    <t>Vanderson José Lino</t>
  </si>
  <si>
    <t>Carla Rosa Coelho</t>
  </si>
  <si>
    <t>Denis de Moura Ferreira</t>
  </si>
  <si>
    <t>9337229751491-32</t>
  </si>
  <si>
    <t>9339730751491-32</t>
  </si>
  <si>
    <t>9332346751491-32</t>
  </si>
  <si>
    <t>9335865751491-32</t>
  </si>
  <si>
    <t xml:space="preserve">Compra de 15 Havaianas para uso dos adolescentes </t>
  </si>
  <si>
    <t>Calcante Comercio De Calçads Ltda</t>
  </si>
  <si>
    <t>65.340.200/0001-39</t>
  </si>
  <si>
    <t>Medical Thermo Engenharia e serviços Ltda</t>
  </si>
  <si>
    <t>24.540.336/0001-05</t>
  </si>
  <si>
    <t>Pagamento da 1° parcela da compra dos colchões que sera utilizado pelos adolescentes sendo: 41 Unidades Santa Clara, 20 unidades Santa Helena, 38 unidades Horto, 22 Unidades São Jerônimo, 40 Unidades Ipatinga, 53 Unidades Unaí</t>
  </si>
  <si>
    <t>33.651.545/0001-17</t>
  </si>
  <si>
    <t>Compra de material de artesanato para realização de oficina na unidade</t>
  </si>
  <si>
    <t>Arte Fácil Artesanato Ltda</t>
  </si>
  <si>
    <t>11.753.538/0001-93</t>
  </si>
  <si>
    <t>Revisão e higienização do veiculo da unidade</t>
  </si>
  <si>
    <t>Comercial Luz Ltda</t>
  </si>
  <si>
    <t>Compra de filtro e Oleo Motor para manutenção</t>
  </si>
  <si>
    <t>Compra de medicações continua que precisam ser adquiridas para quadro de saude mental e crises convulsivas</t>
  </si>
  <si>
    <t>ABCP Comercio de Farmacos Ltda</t>
  </si>
  <si>
    <t>43.590.936/0001-22</t>
  </si>
  <si>
    <t>Aquisição de resistencia de aquecimento dos chuveiros dos nucleos onde ficam os adolescentes</t>
  </si>
  <si>
    <t>Industria de aparelhos eletronicos IMC Ltda</t>
  </si>
  <si>
    <t>17.206.616/0001-16</t>
  </si>
  <si>
    <t>Compra de 10 Caixas de bombons para realização do projeto de cultura Bingo</t>
  </si>
  <si>
    <t>Ipanema Festas Ltda</t>
  </si>
  <si>
    <t>14.826.361/0001-04</t>
  </si>
  <si>
    <t>Compra de 1 Gás e um regulador para gás de mangueira nas atividades de culinaria na unidade</t>
  </si>
  <si>
    <t>João Alves dos Santos Comercio de gas e alimentos</t>
  </si>
  <si>
    <t>17.922.334/0001-15</t>
  </si>
  <si>
    <t>1/3 Férias Ana Carolina Gouvea Pinto Veloso período 16/01/2023 a 30/01/2023</t>
  </si>
  <si>
    <t>Ana Carolina Gouvea Pinto Veloso</t>
  </si>
  <si>
    <t>1/3 Férias Andre Henrique Cadete período 16/01/2023 a 30/01/2023</t>
  </si>
  <si>
    <t>Andre Henrique Cadete</t>
  </si>
  <si>
    <t>Férias Andre Henrique Cadete período 16/01/2023 a 30/01/2023</t>
  </si>
  <si>
    <t>1/3 Férias Flavio de Oliveira Gonçalves período 16/01/2023 a 14/02/2023</t>
  </si>
  <si>
    <t xml:space="preserve">Flavio de Oliveira Gonçalves </t>
  </si>
  <si>
    <t>044.101.316-30</t>
  </si>
  <si>
    <t>Férias Flavio de Oliveira Gonçalves período 16/01/2023 a 14/02/2023</t>
  </si>
  <si>
    <t>1/3 Férias Giulia Batista Pontes período 16/01/2023 a 14/02/2023</t>
  </si>
  <si>
    <t xml:space="preserve"> Giulia Batista Pontes</t>
  </si>
  <si>
    <t>Férias Giulia Batista Pontes período 16/01/2023 a 14/02/2023</t>
  </si>
  <si>
    <t>1/3 Férias Henrique de Souza Felix período 16/01/2023 a 14/02/2023</t>
  </si>
  <si>
    <t xml:space="preserve"> Henrique de Souza Felix</t>
  </si>
  <si>
    <t xml:space="preserve"> Férias Henrique de Souza Felix período 16/01/2023 a 14/02/2023</t>
  </si>
  <si>
    <t>1/3 Férias Maria Rosilene Oliveira de Sousa período 16/01/2023 a 14/02/2023</t>
  </si>
  <si>
    <t>Maria Rosilene Oliveira de Sousa</t>
  </si>
  <si>
    <t>Férias Maria Rosilene Oliveira de Sousa período 16/01/2023 a 14/02/2023</t>
  </si>
  <si>
    <t>1/3 Férias Ricardo Silva Dias período 17/01/2023 a 15/02/2023</t>
  </si>
  <si>
    <t>Ricardo Silva Dias</t>
  </si>
  <si>
    <t>Férias Ricardo Silva Dias período 17/01/2023 a 15/02/2023</t>
  </si>
  <si>
    <t>1/3 Férias Samara Muniz Toledo período 16/01/2023 a 14/02/2023</t>
  </si>
  <si>
    <t>Samara Muniz Toledo</t>
  </si>
  <si>
    <t>131.465.706-29</t>
  </si>
  <si>
    <t xml:space="preserve"> Férias Samara Muniz Toledo período 16/01/2023 a 14/02/2023</t>
  </si>
  <si>
    <t>1/3 Férias Wladimir Cordeiro De Paula período 17/01/2023 a 15/02/2023</t>
  </si>
  <si>
    <t xml:space="preserve"> Wladimir Cordeiro De Paula </t>
  </si>
  <si>
    <t>Férias Wladimir Cordeiro De Paula período 17/01/2023 a 15/02/2023</t>
  </si>
  <si>
    <t>1/3 Férias Ednaldo Abadia Rodrigues de Freitas Junior período 16/01/2023 a 14/02/2023</t>
  </si>
  <si>
    <t>Ednaldo Abadia Rodrigues de Freitas Junior</t>
  </si>
  <si>
    <t>Férias Ednaldo Abadia Rodrigues de Freitas Junior período 16/01/2023 a 14/02/2023</t>
  </si>
  <si>
    <t>1/3 Férias Flavio Henrique Borges período 17/01/2023 a 15/02/2023</t>
  </si>
  <si>
    <t>Flavio Henrique Borges</t>
  </si>
  <si>
    <t>Férias Flavio Henrique Borges período 17/01/2023 a 15/02/2023</t>
  </si>
  <si>
    <t>1/3 Férias Ricardo Marcos Carola período 16/01/2023 a 14/02/2023</t>
  </si>
  <si>
    <t xml:space="preserve">Ricardo Marcos Carola </t>
  </si>
  <si>
    <t>1/3 Férias Wagner Iago Teixeira Santos período 17/01/2023 a 31/01/2023</t>
  </si>
  <si>
    <t>Wagner Iago Teixeira Santos</t>
  </si>
  <si>
    <t>Férias Wagner Iago Teixeira Santos período 17/01/2023 a 31/01/2023</t>
  </si>
  <si>
    <t>Prestação de Serviços de Contabilidade</t>
  </si>
  <si>
    <t>Revisão Auditoria e Consultoria empresarial</t>
  </si>
  <si>
    <t>22.643.746/0001-56</t>
  </si>
  <si>
    <t>Aquisição de 3 Kits de computador para atender a demanda da unidade</t>
  </si>
  <si>
    <t>34.946.642/0001-08</t>
  </si>
  <si>
    <t>Janio Lazaro de Souza</t>
  </si>
  <si>
    <t>26.166.652/0001-94</t>
  </si>
  <si>
    <t>Aquisição de 11 Kits de computador para atender a demanda da unidade</t>
  </si>
  <si>
    <t xml:space="preserve">Ref. Franquia de uso relógio de ponto para todas as unidades </t>
  </si>
  <si>
    <t>Ponto Mais Tecnologia s/a</t>
  </si>
  <si>
    <t>23.863.463/0001-82</t>
  </si>
  <si>
    <t>Aquisição de 08 Kits de computador para atender a demanda da unidade</t>
  </si>
  <si>
    <t>Locação 3 impressoras Unaí</t>
  </si>
  <si>
    <t>Cassio Ferreira Soares</t>
  </si>
  <si>
    <t>19.030.075/0001-43</t>
  </si>
  <si>
    <t>Unai Comercio de Papeis Ltda</t>
  </si>
  <si>
    <t>23.190.291/0001-23</t>
  </si>
  <si>
    <t>Telefone Corporativo sede e unidades</t>
  </si>
  <si>
    <t>02.421.421/0001-11</t>
  </si>
  <si>
    <t>Companhia de Saneamento de Minas Gerais</t>
  </si>
  <si>
    <t>12300086463-9</t>
  </si>
  <si>
    <t>12300212237-1</t>
  </si>
  <si>
    <t>Recarga de cartão de combustível para und. Lindeia</t>
  </si>
  <si>
    <t>21.656.475/0001-00</t>
  </si>
  <si>
    <t xml:space="preserve">Compra de itens para realização de oficina </t>
  </si>
  <si>
    <t>Antonio Farid Comercio e Importação Ltda</t>
  </si>
  <si>
    <t>41.727.249/0001-80</t>
  </si>
  <si>
    <t>Compra de gaze, luvas descartaveis e  atadura para utilização na enfermagem em atendimento aos adolescentes acautelados</t>
  </si>
  <si>
    <t>Lucidalva Ferreira Sá</t>
  </si>
  <si>
    <t>07.624.582/0001-26</t>
  </si>
  <si>
    <t>Compra de 7 cuecas malha comum para uso dos adolescentes acautelados</t>
  </si>
  <si>
    <t>Ivetes Comercio de Lingerie Ltda</t>
  </si>
  <si>
    <t>08.321.478/0001-25</t>
  </si>
  <si>
    <t>Compra de 5 Chuveiros maxi ducha e 15 resistencias para uso e instalaçao na unidade sendo algumas resistencias para manutenção do equipamento</t>
  </si>
  <si>
    <t>Comercial de Materiais Elétricos Norte Ltda</t>
  </si>
  <si>
    <t>06.957.355/0001-50</t>
  </si>
  <si>
    <t>Compra de itens para realizaçao da oficina de ceia de natal</t>
  </si>
  <si>
    <t>Compra de materiais para uso nas oficinas de incentivo aos estudos realizados na unidade</t>
  </si>
  <si>
    <t>Mix Papelaria e Livraria Ltda</t>
  </si>
  <si>
    <t>07.849.226/0001-00</t>
  </si>
  <si>
    <t xml:space="preserve">Diaria de viagem a Marcio Francisco da Silva ref Translado de adolescente </t>
  </si>
  <si>
    <t>Márcio Francisco da Silva</t>
  </si>
  <si>
    <t>Diaria de viagem a Patricia Pereira do Nascimento ref. Translado de adolescente</t>
  </si>
  <si>
    <t xml:space="preserve"> Patricia Pereira do Nascimento</t>
  </si>
  <si>
    <t>1/3 Férias Elisangela Isabel Soares período 18/01/2023 a 16/02/2023</t>
  </si>
  <si>
    <t>Elisangela Isabel Soares</t>
  </si>
  <si>
    <t>Férias Elisangela Isabel Soares período 18/01/2023 a 16/02/2023</t>
  </si>
  <si>
    <t>Clenio Batista da Silva</t>
  </si>
  <si>
    <t>10350305751491-32</t>
  </si>
  <si>
    <t>Compra de dois botijões de gás para cozinha escola e um para uso na cozinha geral</t>
  </si>
  <si>
    <t>Daniellee Gonçalves Barbosa</t>
  </si>
  <si>
    <t>40.772.602/0001-81</t>
  </si>
  <si>
    <t>Locação de 3 impressoras Ipatinga</t>
  </si>
  <si>
    <t>Copiadora New Color Ltda</t>
  </si>
  <si>
    <t>00.662.524/0001-48</t>
  </si>
  <si>
    <t>Drogaria Tupaciguara Ltda</t>
  </si>
  <si>
    <t>10.838.434/0001-19</t>
  </si>
  <si>
    <t>Compra de 5 pontas diamantadas para ser usada em equipamento odontologico em atendimento aos adolescentes</t>
  </si>
  <si>
    <t>AM Equipamentos Ltda</t>
  </si>
  <si>
    <t>20.803.188/0001-13</t>
  </si>
  <si>
    <t>Diaria de viagem a Maitson Marques de Souza ref. Translado de adolescente devido desligamento</t>
  </si>
  <si>
    <t xml:space="preserve"> Maitson Marques de Souza</t>
  </si>
  <si>
    <t>Aquisição de 1 armario ventilado e 10 estantes para atender a demanda da unidade</t>
  </si>
  <si>
    <t>07.524.670/0001-56</t>
  </si>
  <si>
    <t>Diaria de viagem a André Leonardo Lopes ref. Desligamento do adolescente e entrega para a familia</t>
  </si>
  <si>
    <t>André Leonardo Lopes</t>
  </si>
  <si>
    <t>Link dedicado para evitar instabilidade na internet da unidade</t>
  </si>
  <si>
    <t>Algar Telecom S/A</t>
  </si>
  <si>
    <t>71.208.516/0001-74</t>
  </si>
  <si>
    <t>Drogamaxi Drogaria Eireli</t>
  </si>
  <si>
    <t>17.588.146/0001-00</t>
  </si>
  <si>
    <t>08.719.675/0001-05</t>
  </si>
  <si>
    <t>Recarga de cartão de combustível para und. Santa Helena</t>
  </si>
  <si>
    <t>22.166.193/0001-98</t>
  </si>
  <si>
    <t>Telefone fixo</t>
  </si>
  <si>
    <t>Compra de 4 Tenis para ser usado nos dias de oficina de esporte para melhor aproveitamento dos adolescentes</t>
  </si>
  <si>
    <t xml:space="preserve">Mundo dos Esportes </t>
  </si>
  <si>
    <t>16.865.768/0001-68</t>
  </si>
  <si>
    <t xml:space="preserve">Compra de material elétrico para realizar a reestruturaçao da rede elétrica </t>
  </si>
  <si>
    <t>Lumicentro LTDA</t>
  </si>
  <si>
    <t>03.722.582/0002-99</t>
  </si>
  <si>
    <t>Werike Lucas Gandra de Deus</t>
  </si>
  <si>
    <t>1/3 Férias Fabiana Beatriz Ribeiro período 19/01/2023 a 17/02/2023</t>
  </si>
  <si>
    <t xml:space="preserve"> Fabiana Beatriz Ribeiro</t>
  </si>
  <si>
    <t>Férias Fabiana Beatriz Ribeiro período 19/01/2023 a 17/02/2023</t>
  </si>
  <si>
    <t>Pagamento de diferença de Férias do funcionario Flavio Henrique Borges ref. Reagendamento de férias devido a um atestado apresentado o DP teve que reagendar as férias ocasionando essa diferença</t>
  </si>
  <si>
    <t xml:space="preserve"> Flavio Henrique Borges</t>
  </si>
  <si>
    <t>Reembolso a Marco Aurelio de Barros ref. Pedagio BH/Bom Despacho</t>
  </si>
  <si>
    <t xml:space="preserve">Marco Aurelio de Barros </t>
  </si>
  <si>
    <t>Diaria de viagem Alexandre dos Santos ref. Visita metodologica de adolescente</t>
  </si>
  <si>
    <t xml:space="preserve"> Alexandre dos Santos </t>
  </si>
  <si>
    <t>Reparo do Pneu do veiculo Duster, que teve o pneu perfurado</t>
  </si>
  <si>
    <t>Revisio Comercio Servios e Manutenção Automotiva</t>
  </si>
  <si>
    <t>34.452.022/0001-04</t>
  </si>
  <si>
    <t>Alimentação Und Lindeia</t>
  </si>
  <si>
    <t>Mania Soluções em alimentaçõ e Serviços Ltda</t>
  </si>
  <si>
    <t>09.620.064/0001-60</t>
  </si>
  <si>
    <t>Compra de 2 filtros de linha para uso do notebook</t>
  </si>
  <si>
    <t>GS Materiais Eletricos Araxá</t>
  </si>
  <si>
    <t>28.112.856/0001-78</t>
  </si>
  <si>
    <t>Recarga de cartão de combustível para und. Unaí</t>
  </si>
  <si>
    <t>Aquisição de 14 Kits de computador para atender a demanda da unidade</t>
  </si>
  <si>
    <t xml:space="preserve">Compra de 5 caixas de mascara descartavel devido surto de COVID </t>
  </si>
  <si>
    <t>Recarga de cartão de combustível para und. Sete Lagoas</t>
  </si>
  <si>
    <t>Compra de 1 contator para manutenção da rede eletrica da unidade</t>
  </si>
  <si>
    <t>Diaria de viagem a Daniella Guimarães Antunes Correa ref. Visita metodologica</t>
  </si>
  <si>
    <t>Daniella Guimarães Antunes Correa</t>
  </si>
  <si>
    <t xml:space="preserve">Diaria de viagem a Carlos Antonio Carvalho Lessa ref. Transferencia de adolescente </t>
  </si>
  <si>
    <t>Carlos Antonio Carvalho Lessa</t>
  </si>
  <si>
    <t>Reembolso a Luciano Junior Batista Cortes ref.pagamento de pedagio Uberaba/Araxá</t>
  </si>
  <si>
    <t xml:space="preserve"> Luciano Junior Batista Cortes </t>
  </si>
  <si>
    <t xml:space="preserve">Diaria de viagem a Wender Pereira de Campos ref. Transferencia de adolescente </t>
  </si>
  <si>
    <t xml:space="preserve"> Wender Pereira de Campos </t>
  </si>
  <si>
    <t>Jardel Nonato Rodrigues de Castro</t>
  </si>
  <si>
    <t>Daniel Paruca Dias</t>
  </si>
  <si>
    <t>13337647751491-32</t>
  </si>
  <si>
    <t>12357423751491-32</t>
  </si>
  <si>
    <t>13343411751491-32</t>
  </si>
  <si>
    <t>Aquisição de 5 Kits de computador para atender a demanda da unidade</t>
  </si>
  <si>
    <t>Lavanderia Unidade São Jerônimo</t>
  </si>
  <si>
    <t>Lavanderia Dia a Dia</t>
  </si>
  <si>
    <t>18.608.304/0001-00</t>
  </si>
  <si>
    <t>Lavanderia Unidade Lindeia</t>
  </si>
  <si>
    <t>Lavanderia Unidade Santa Helena</t>
  </si>
  <si>
    <t>Compra de 2 Pneus devido furo nos mesmos</t>
  </si>
  <si>
    <t>Pneu Multi Ltda</t>
  </si>
  <si>
    <t>02.484.562/0001-83</t>
  </si>
  <si>
    <t xml:space="preserve">Balanceamento de pneus </t>
  </si>
  <si>
    <t>Aquisição de 1 Nobreak devido ao pico de energia ocasionando erros de configuração do roteador</t>
  </si>
  <si>
    <t>Oficina Dos BITS</t>
  </si>
  <si>
    <t>02.593.449/0001-36</t>
  </si>
  <si>
    <t>Compra de 2 kits de pulverizaçao devido ao surto de covid na unidade</t>
  </si>
  <si>
    <t>Global EPI</t>
  </si>
  <si>
    <t>29.632.690/0001-83</t>
  </si>
  <si>
    <t>Compra de 4 pacotes saco plastico para organização da enfermagem para distribuiçao de medicamentos para os adolescentes</t>
  </si>
  <si>
    <t>11.065.582/0001-00</t>
  </si>
  <si>
    <t>Lider Organização Comercial Ltda</t>
  </si>
  <si>
    <t>23.879.331/0054-50</t>
  </si>
  <si>
    <t xml:space="preserve">Diaria de viagem a Luciano Junio Batista Cortes ref. Visita domiciliar na cidade de Sacramento/MG na casa do adolescente </t>
  </si>
  <si>
    <t>Luciano Junio Batista Cortes</t>
  </si>
  <si>
    <t>Bh Distribuidora de Cosmeticos Ltda</t>
  </si>
  <si>
    <t>02.622.770/0001-00</t>
  </si>
  <si>
    <t>Compra de 10 garrafas squeeze para o uso individual dos adolescentes</t>
  </si>
  <si>
    <t>Ferrari e Silva Ltda</t>
  </si>
  <si>
    <t>08.116.357/0001-41</t>
  </si>
  <si>
    <t>Seguro veiculo Duster placa RTN8h81</t>
  </si>
  <si>
    <t>GASP- Grupo Assistencial Solidario Popular</t>
  </si>
  <si>
    <t>23.369.808/0001-46</t>
  </si>
  <si>
    <t>Seguro veiculo Duster placa RTN8h60</t>
  </si>
  <si>
    <t>Seguro veiculo Duster placa RTN8h59</t>
  </si>
  <si>
    <t>Seguro veiculo Duster placa RTN8h76</t>
  </si>
  <si>
    <t>Seguro veiculo Duster placa RTN8h69</t>
  </si>
  <si>
    <t>Helio Antonio Machado</t>
  </si>
  <si>
    <t>01.218.314/0001-28</t>
  </si>
  <si>
    <t>Compra de material Hidraulico para instalação de registros para os alojamentos</t>
  </si>
  <si>
    <t>Jose Dermo de Pinho</t>
  </si>
  <si>
    <t>17.111.469/0001-09</t>
  </si>
  <si>
    <t>Mendes Junior Soluções Ambientais Ltda</t>
  </si>
  <si>
    <t>09.339.471/0001-01</t>
  </si>
  <si>
    <t>17004573915-61</t>
  </si>
  <si>
    <t>17004573933-18</t>
  </si>
  <si>
    <t>17004573923-96</t>
  </si>
  <si>
    <t>17004573435-87</t>
  </si>
  <si>
    <t>17004573925-37</t>
  </si>
  <si>
    <t>17004573435-88</t>
  </si>
  <si>
    <t>17004573448-75</t>
  </si>
  <si>
    <t>Serviço Municipal de Saneamento Básico</t>
  </si>
  <si>
    <t>25.838.855/0001-17</t>
  </si>
  <si>
    <t>28454122022-4</t>
  </si>
  <si>
    <t>21396122022-4</t>
  </si>
  <si>
    <t>Telefonica Brasil S/A</t>
  </si>
  <si>
    <t>02.558.157/0001-62</t>
  </si>
  <si>
    <t>1614666051-0</t>
  </si>
  <si>
    <t>1614666234-0</t>
  </si>
  <si>
    <t>1614665031-0</t>
  </si>
  <si>
    <t>1614665885-0</t>
  </si>
  <si>
    <t>1614665284-0</t>
  </si>
  <si>
    <t>Higienização de Caixa d'agua da unidade</t>
  </si>
  <si>
    <t>Alvo Inset Controle de Praga Eireli</t>
  </si>
  <si>
    <t>13.999.074/0001-25</t>
  </si>
  <si>
    <t>Compra de bobinas plasticas para guardar os pertences dos adolescentes que chegam na unidade e para fracionamento de produtos como de higiene Pessoal e medicamentos</t>
  </si>
  <si>
    <t>Distribuidora Triangulo Ltda</t>
  </si>
  <si>
    <t>17.498.163/0001-49</t>
  </si>
  <si>
    <t>Seguro veiculo Duster placa RTN8h79</t>
  </si>
  <si>
    <t>Plano odontologico ref. 01/2023 ref.920 Titulares e 266 dependentes</t>
  </si>
  <si>
    <t>Win Administradora de beneficios ltda</t>
  </si>
  <si>
    <t>19.112.659/0001-68</t>
  </si>
  <si>
    <t>Lavagem no veiculo da unidade</t>
  </si>
  <si>
    <t>Comercial Lux Ltda</t>
  </si>
  <si>
    <t>17.197.161/0001-10</t>
  </si>
  <si>
    <t>Troca de caixa d' agua que apresentou rachadura ocasionando goteiras na lampada da sala da direçao e manutençao nos concectores de vedação que estavam quebrados</t>
  </si>
  <si>
    <t xml:space="preserve">Anderson de Lima Mesquita </t>
  </si>
  <si>
    <t>21.273.213/0001-67</t>
  </si>
  <si>
    <t>Centro operacional de desenvolvimento e saneamento de Uberaba</t>
  </si>
  <si>
    <t>25.433.004/0001-94</t>
  </si>
  <si>
    <t xml:space="preserve">Diaria de viagem a Eliton Dos Santos Ferreira ref. Translado de adolescente </t>
  </si>
  <si>
    <t>Diaria de viagem a Gabriel Lucas Benedito ref. Translado de adolescente</t>
  </si>
  <si>
    <t>Gabriel Lucas Benedito</t>
  </si>
  <si>
    <t xml:space="preserve"> Larissa Lorrayne Silva </t>
  </si>
  <si>
    <t>1/3 Férias Karla Cristina Moreira Sicari período 23/01/2023 a 21/02/2023</t>
  </si>
  <si>
    <t>Karla Cristina Moreira Sicari</t>
  </si>
  <si>
    <t xml:space="preserve"> Férias Karla Cristina Moreira Sicari período 23/01/2023 a 21/02/2023</t>
  </si>
  <si>
    <t>1/3 Férias Micael dos Santos Ferreira período 23/01/2023 a 21/02/2023</t>
  </si>
  <si>
    <t>Micael dos Santos Ferreira</t>
  </si>
  <si>
    <t>Férias Micael dos Santos Ferreira período 23/01/2023 a 21/02/2023</t>
  </si>
  <si>
    <t>1/3 Férias Darlin Pereira Amaro período 23/01/2023 a 21/02/2023</t>
  </si>
  <si>
    <t>Darlin Pereira Amaro</t>
  </si>
  <si>
    <t>Férias Darlin Pereira Amaro período 23/01/2023 a 21/02/2023</t>
  </si>
  <si>
    <t>1/3 Férias Kelen Cristina Souza da Silva período 16/01/2023 a 14/02/2023</t>
  </si>
  <si>
    <t>Kelen Cristina Souza da Silva</t>
  </si>
  <si>
    <t xml:space="preserve"> Férias Kelen Cristina Souza da Silva período 16/01/2023 a 14/02/2023</t>
  </si>
  <si>
    <t>1/3 Férias Leidiane Kelly Jorge De Souza Matias período 23/01/2023 a 06/02/2023</t>
  </si>
  <si>
    <t>Leidiane Kelly Jorge de Souza Matias</t>
  </si>
  <si>
    <t>015.692.746-22</t>
  </si>
  <si>
    <t xml:space="preserve"> Férias Leidiane Kelly Jorge De Souza Matias período 23/01/2023 a 06/02/2023</t>
  </si>
  <si>
    <t>1/3 Férias Lucas Fabricio Alves Souza período 23/01/2023 a 21/02/2023</t>
  </si>
  <si>
    <t>Lucas Fabricio Alves Souza</t>
  </si>
  <si>
    <t>Férias Lucas Fabricio Alves Souza período 23/01/2023 a 21/02/2023</t>
  </si>
  <si>
    <t>1/3 Férias Gilvane Alves de Freitas período 24/01/2023 a 22/02/2023</t>
  </si>
  <si>
    <t>Gilvane Alves de Freitas</t>
  </si>
  <si>
    <t>Férias Gilvane Alves de Freitas período 24/01/2023 a 22/02/2023</t>
  </si>
  <si>
    <t>INSS Patronal  ref. 12/2022</t>
  </si>
  <si>
    <t>Ministerio da Previdencia e Assistencia Social</t>
  </si>
  <si>
    <t>Repasse de INSS descontado dos funcionários em folha de pagamento - ref 12/2022</t>
  </si>
  <si>
    <t>Ministerio da Previdencia e assistencia social</t>
  </si>
  <si>
    <t>Repasse de IRRF sobre folha de pagamento ref. 12/2022</t>
  </si>
  <si>
    <t>Ministério da Fazenda</t>
  </si>
  <si>
    <t>Contribuiçoes retidas ref 12/2022. Nota fiscal n°20222381/20222391/20222392/20222393/332900</t>
  </si>
  <si>
    <t>Ministerio da fazenda secretaria receita federal do Brasil</t>
  </si>
  <si>
    <t>DARF</t>
  </si>
  <si>
    <t>IRRF retido Ref. 12 /2022 Nota fiscal n° 20222381/20222391/20222392/20222393/332900</t>
  </si>
  <si>
    <t>Compra de luvas descartaveis para procedimento de revistas minuciosas e 15 caixas de mascara tripla cirurgica devido surto de COVID</t>
  </si>
  <si>
    <t>Azevedo e Santos Produtos de Limpeza Ltda</t>
  </si>
  <si>
    <t>08.194.634/0001-34</t>
  </si>
  <si>
    <t>Aquisição de 4 Kits de computador para atender a demanda da unidade</t>
  </si>
  <si>
    <t xml:space="preserve">Compra de 7 cartuchos tanque de toner HP </t>
  </si>
  <si>
    <t>Etenesil Ricardo de Oliveira Cruz</t>
  </si>
  <si>
    <t>34.467.596/0001-56</t>
  </si>
  <si>
    <t>Compra de protetores para escova de dente para melhor conservação e higiene das escovas de dentes dos adolescentes</t>
  </si>
  <si>
    <t xml:space="preserve">Megalimp Higiene e Limpeza </t>
  </si>
  <si>
    <t>06.986.492/0001-12</t>
  </si>
  <si>
    <t>Compra de itens esportivos para inserir o esporte na vida do socioeducando em uma ação educativa para promoção de seu bem estar e saude</t>
  </si>
  <si>
    <t>Alonco Henrique Gil Salazar</t>
  </si>
  <si>
    <t>45.124.750/0001-03</t>
  </si>
  <si>
    <t>Compra de 2 caixas mascara tripla descartavel devido surto Covid</t>
  </si>
  <si>
    <t>12301181975-3</t>
  </si>
  <si>
    <t>Compra de 19 galões de agua de 20 litros</t>
  </si>
  <si>
    <t>Fontus Distribuidora de Aguas Minerais Ltda</t>
  </si>
  <si>
    <t>01.333.945/0001-98</t>
  </si>
  <si>
    <t>Impressão de fotos 3x4 para 07 adolescentes acautelados da unidade</t>
  </si>
  <si>
    <t>Deomar Souza Barbosa</t>
  </si>
  <si>
    <t>17.720.507/0001-12</t>
  </si>
  <si>
    <t>Compra de rede de peteca e bambole para ser utilizado na oficina "Gincana de esportes"</t>
  </si>
  <si>
    <t>Soccer Comercio de Artigos Esportivos Ltda</t>
  </si>
  <si>
    <t>00.152.687/0001-80</t>
  </si>
  <si>
    <t xml:space="preserve">Manutenção e reparação de 9 computadores </t>
  </si>
  <si>
    <t>Josie Martins de Jesus</t>
  </si>
  <si>
    <t>38.022.793/0001-12</t>
  </si>
  <si>
    <t>Diaria de viagem a Jonathan Magalhães Viegas ref. Translado de adolescente</t>
  </si>
  <si>
    <t>Jonathan Magalhães Viegas</t>
  </si>
  <si>
    <t>Diaria de viagem a Ricardo Eustaquo de Queiroz ref. Translado de adolescente</t>
  </si>
  <si>
    <t>Ricardo Eustaquo de Queiroz</t>
  </si>
  <si>
    <t xml:space="preserve">Reembolso a Carlos Antonio Carvalho Lessa ref. Hospedagem </t>
  </si>
  <si>
    <t xml:space="preserve"> Carlos Antonio Carvalho Lessa</t>
  </si>
  <si>
    <t>Reembolso a Wender Pereira de Campos ref. Hospedagem e alimentaçao do adolescente no trajeto</t>
  </si>
  <si>
    <t>Wender Pereira de Campos</t>
  </si>
  <si>
    <t>Pagamento 2° parcela do projeto executivo da unidade de Ipatinga</t>
  </si>
  <si>
    <t>Amplo Horizonte Construtora e Serviços Ltda</t>
  </si>
  <si>
    <t>36.323.448/0001-93</t>
  </si>
  <si>
    <t>Compra de peças para manutenção na roçadeira da unidade</t>
  </si>
  <si>
    <t xml:space="preserve">Stilo Maquinas Peças e Serviços </t>
  </si>
  <si>
    <t>32.574.324/0001-20</t>
  </si>
  <si>
    <t>Prestação de serviço de manutenção da roçadeira da unidade</t>
  </si>
  <si>
    <t>Compra de insumos de enfermagem, como algodão, cloreto de sódio e abaixador de Lingua, se faz necessaria para assegurar a prestação de um serviço eficiente aos adolescentes de Tupaciguara</t>
  </si>
  <si>
    <t>Comercial Jepava Eireli EPP</t>
  </si>
  <si>
    <t>01.326.274/0004-80</t>
  </si>
  <si>
    <t>Lavagem dos Veiculos da unidade</t>
  </si>
  <si>
    <t>Jackson Augusto da Silva</t>
  </si>
  <si>
    <t>33.038.242/0001-23</t>
  </si>
  <si>
    <t>Manutenção da rede elétrica da  unidade</t>
  </si>
  <si>
    <t xml:space="preserve">José Leonardo Nogueira Ribeiro </t>
  </si>
  <si>
    <t>30.910.570/0001-80</t>
  </si>
  <si>
    <t>Alimentação Und Santa Helena</t>
  </si>
  <si>
    <t>Compra de itens para enfeites e confecção de lembranças para os eventos "Formatura Unificada e Sarau Cultural"</t>
  </si>
  <si>
    <t>RH Papelaria Ltda</t>
  </si>
  <si>
    <t>30.709.782/0001-001</t>
  </si>
  <si>
    <t>Compra de pilhas e baterias para uso nas lanternas e controles do portão de entrada da unidade</t>
  </si>
  <si>
    <t>Tele Radio Eletroeletronica Ltda</t>
  </si>
  <si>
    <t>02.972.007/0001-09</t>
  </si>
  <si>
    <t>Arilton Felipe da Silva</t>
  </si>
  <si>
    <t>Rosinei da Silva Viana</t>
  </si>
  <si>
    <t>Wender dos Reis de Souza</t>
  </si>
  <si>
    <t>Reembolso a Jonathan Magalhaes Viegas ref. Desligamento de adolescente o cartão combustivel não tinha o valor suficiente foi preciso recarregar</t>
  </si>
  <si>
    <t>Reembolso a Eilton Dos Santos Ferreira ref.pagamento de pedagio Tupaciguara/ Frutal</t>
  </si>
  <si>
    <t xml:space="preserve">Diaria de viagem a Marcello Luiz Araújo Campos ref.visita metodologica </t>
  </si>
  <si>
    <t xml:space="preserve"> Marcello Luiz Araújo Campos </t>
  </si>
  <si>
    <t>091.213.276-02</t>
  </si>
  <si>
    <t xml:space="preserve">Diaria de viagem a Amanda Cleomara Pereira Souza ref.visita metodologica </t>
  </si>
  <si>
    <t>Amanda Cleomara Pereira Souza</t>
  </si>
  <si>
    <t xml:space="preserve">Diaria de viagem a Débora Pereira Barroso ref.visita metodologica </t>
  </si>
  <si>
    <t xml:space="preserve">Débora Pereira Barroso </t>
  </si>
  <si>
    <t>063.981.496-06</t>
  </si>
  <si>
    <t>Diaria de viagem a Eduardo Marcelino ref. Trasnsferencia de adolescente para sua cidade Natal Claudio/MG</t>
  </si>
  <si>
    <t>Eduardo Marcelino</t>
  </si>
  <si>
    <t>Diaria de viagem a Rodrigo Fagundes do Nascimento ref. Trasnsferencia de adolescente para sua cidade Natal Claudio/MG</t>
  </si>
  <si>
    <t xml:space="preserve">Rodrigo Fagundes do Nascimento </t>
  </si>
  <si>
    <t>016363437751491-32</t>
  </si>
  <si>
    <t>20353328751491-32</t>
  </si>
  <si>
    <t>20348708751491-32</t>
  </si>
  <si>
    <t>Vale Transporte 5 funcionarios ref. Undidade Uberaba</t>
  </si>
  <si>
    <t>Associação das empresas de Transporte Coletivo Urbano de Uberaba</t>
  </si>
  <si>
    <t>11.471.724/0001-30</t>
  </si>
  <si>
    <t>Vale Transporte 2 funcionarios Ref. Sete Lagoas</t>
  </si>
  <si>
    <t>R0250123-13</t>
  </si>
  <si>
    <t>Vale Transporte 4 funcionarios Ref. Unidade Sete Lagoas</t>
  </si>
  <si>
    <t>Manutenção veiculo da unidade</t>
  </si>
  <si>
    <t>Roma France Automoveis e Serviços Ltda</t>
  </si>
  <si>
    <t>37.720.029/0003-10</t>
  </si>
  <si>
    <t>Compra de itens para manutenção veiculo da unidade</t>
  </si>
  <si>
    <t>Drogaria Status</t>
  </si>
  <si>
    <t>25.838.962/0001-45</t>
  </si>
  <si>
    <t>Vale Transporte 5 funcionarios ref. Unidade de Araxá</t>
  </si>
  <si>
    <t>Vera Cruz Transporte e Turismo</t>
  </si>
  <si>
    <t>16.936.742/0001-63</t>
  </si>
  <si>
    <t xml:space="preserve">Compra mensal de material de escritorio para atender a demanda de trabalho da unidade ref. Compra de 12/2022 do qual o fornecedor não enviou a nota fiscal e enviou somente em Janeiro </t>
  </si>
  <si>
    <t xml:space="preserve">Atena Comercio e representações </t>
  </si>
  <si>
    <t>32.060.571/0001-08</t>
  </si>
  <si>
    <t>Vale transporte 16 funcionarios ref. Unidade Ipatinga</t>
  </si>
  <si>
    <t>Coletivo Santa Edwiges Betim</t>
  </si>
  <si>
    <t>23.164.252/0001-51</t>
  </si>
  <si>
    <t>Vale transporte 201 funcionarios de Belo Horizonte</t>
  </si>
  <si>
    <t>Vale transporte 138 funcionarios de Belo Horizonte</t>
  </si>
  <si>
    <t>Nota Fiscal e Recibo</t>
  </si>
  <si>
    <t>202315479 e 2613128</t>
  </si>
  <si>
    <t>Kelly Gonçalves de Morais</t>
  </si>
  <si>
    <t>41.373.876/0001-60</t>
  </si>
  <si>
    <t xml:space="preserve">Compra de bota PVC para uso ds funcionarios </t>
  </si>
  <si>
    <t>Vital Equipamentos de Proteção Eireli</t>
  </si>
  <si>
    <t>28.376.931/0001-08</t>
  </si>
  <si>
    <t>Vale transporte 10 funcionarios  ref. Unidade Ipatinga</t>
  </si>
  <si>
    <t>Univale Transportes Ltda</t>
  </si>
  <si>
    <t>65.107.971/0001-80</t>
  </si>
  <si>
    <t>Alimentação Und. Ipatinga</t>
  </si>
  <si>
    <t>Energia Elétrica plano Evolua</t>
  </si>
  <si>
    <t xml:space="preserve">Consórcio Evolua Energia </t>
  </si>
  <si>
    <t>35.379.794/0001-20</t>
  </si>
  <si>
    <t>Compra dos itens para alimentar as galinhas do galinheiro  que possui na unidade alem de agregar no cultiv o galinheiro auxilia no cumprimento da medida socioeducativa</t>
  </si>
  <si>
    <t>JJ Ruralista Ltda</t>
  </si>
  <si>
    <t>02.774.550/0001-93</t>
  </si>
  <si>
    <t>Alimentação Und São Jeronimo</t>
  </si>
  <si>
    <t>Strada Veiculos e Peças Ltda</t>
  </si>
  <si>
    <t>016.547.490/0001-15</t>
  </si>
  <si>
    <t>Compra de peças para manutenção do veiculo da unidade</t>
  </si>
  <si>
    <t>Recarga de cartão de combustível para und. Ipatinga</t>
  </si>
  <si>
    <t>Recarga de cartão de combustível para und. Tupaciguara</t>
  </si>
  <si>
    <t>Limpeza de colchão a seco</t>
  </si>
  <si>
    <t xml:space="preserve">Analia Ferreira de Araujo </t>
  </si>
  <si>
    <t>23.377.326/0001-38</t>
  </si>
  <si>
    <t>Compra de 3 Capas PVC amarela para uso porteiro e equipe de segurança</t>
  </si>
  <si>
    <t>Comercial JVD Prod.p/ segurança ltda</t>
  </si>
  <si>
    <t>16.895.964/0001-85</t>
  </si>
  <si>
    <t>Compra de 1 Kit academico odontologico para uso dos profissionais da area na unidade</t>
  </si>
  <si>
    <t>Life Care Material Hospitalar Ltda</t>
  </si>
  <si>
    <t>37.336.738/0001-34</t>
  </si>
  <si>
    <t>Compra de caneca plastica para ser usado pelos adolescentes acautelados</t>
  </si>
  <si>
    <t>Tudo do lar Utilidades Domesticas Ltda</t>
  </si>
  <si>
    <t>11.381.981/0001-76</t>
  </si>
  <si>
    <t>Diaria de viagem Alcides Junio Soares de Araujo ref. Visita metodologica da familia</t>
  </si>
  <si>
    <t xml:space="preserve">Alcides Junio Soares de Araujo </t>
  </si>
  <si>
    <t xml:space="preserve">Diaria de viagem Adonis Henrique Rocha Gonçalves ref. Transferencia de adolescente </t>
  </si>
  <si>
    <t>Adonis Henrique Rocha Gonçalves</t>
  </si>
  <si>
    <t xml:space="preserve">Diaria de viagem a Igor Prado Amancio ref. Transferencia de adolescente </t>
  </si>
  <si>
    <t>Igor Prado Amancio</t>
  </si>
  <si>
    <t xml:space="preserve"> Ingred Wilia Mariana Ferreira </t>
  </si>
  <si>
    <t>Diaria de viagem a Juliano Fernandes da Silva ref. Transferencia de adolescente</t>
  </si>
  <si>
    <t xml:space="preserve">Juliano Fernandes da Silva </t>
  </si>
  <si>
    <t>Diaria de viagem a Luiz Henrique Santos Roza ref. Transferencia de adolescente</t>
  </si>
  <si>
    <t>Luiz Henrique Santos Roza</t>
  </si>
  <si>
    <t>Drogaria Monteiro GP Ltda</t>
  </si>
  <si>
    <t>12.606.800/0001-30</t>
  </si>
  <si>
    <t xml:space="preserve">Pagamento de 2° parcela do  aditivo do contrato do serviço de reforma do telhado na unidade </t>
  </si>
  <si>
    <t xml:space="preserve">Compra de insumos alimenticio e guloseimas a serem utilizados nas oficinas </t>
  </si>
  <si>
    <t>V De Lourdes Correa ME</t>
  </si>
  <si>
    <t>28.648.409/0001-38</t>
  </si>
  <si>
    <t>Reforma eletrica cozinha da unidade</t>
  </si>
  <si>
    <t>Abarro Soluções e Engenharia Ltda</t>
  </si>
  <si>
    <t>43.069.080/0001-44</t>
  </si>
  <si>
    <t>Compra de kit de barras de led da TV utilizada no sistema CFTV da unidade</t>
  </si>
  <si>
    <t>Anderson Garone ME</t>
  </si>
  <si>
    <t>13.368.134/0001-01</t>
  </si>
  <si>
    <t>Prestação de serviço de instalaçao do kit de barras de led da TV utilizada no sistema CFTV da unidade</t>
  </si>
  <si>
    <t>Compra de material eletrico para unidade sendo 10 resistencias para chuveiros, 4 disjuntores, 25 lampadas, 05 fitas isolantes e 05 adaptadores para manutenção da parte eletrica da unidade</t>
  </si>
  <si>
    <t>BH Luz Ltda</t>
  </si>
  <si>
    <t>18.224.298/0001-89</t>
  </si>
  <si>
    <t>Consorcio Fabriciano de Transporte Coletivo</t>
  </si>
  <si>
    <t>17.062.202/0001-60</t>
  </si>
  <si>
    <t>Drogaria Tamoios Ltda</t>
  </si>
  <si>
    <t>41.949.231/0001-23</t>
  </si>
  <si>
    <t>Borrachas Avenida Ltda</t>
  </si>
  <si>
    <t>25.54.263/0001-92</t>
  </si>
  <si>
    <t xml:space="preserve">25 Encadernações de apostilas sendo 10 NORPS (Normas e procedimentos de segurança do sistema socioeducativo) e 15 regimentos Unicos </t>
  </si>
  <si>
    <t>Ildefonso Ribeiro Linhares</t>
  </si>
  <si>
    <t>16.433.848/0001-44</t>
  </si>
  <si>
    <t>Compra de parafusos e bucha para fixação de quadros braancos da escola</t>
  </si>
  <si>
    <t>Menezes e Menezes Ltda</t>
  </si>
  <si>
    <t>09.230.271/0007-08</t>
  </si>
  <si>
    <t xml:space="preserve">Compra de medalhas para realização da oficina campeonato interno de férias </t>
  </si>
  <si>
    <t>M. P. Guia do atleta Ltda</t>
  </si>
  <si>
    <t>68.502.053/0001-44</t>
  </si>
  <si>
    <t>Cópia de 3 chaves para a sala de supervisão de segurança</t>
  </si>
  <si>
    <t xml:space="preserve">Priscila Pascoal Lopes </t>
  </si>
  <si>
    <t>31.767..847/0001-20</t>
  </si>
  <si>
    <t>Prestação de serviço em radiologia odontologica</t>
  </si>
  <si>
    <t>Radiografias Odontologicas Pampulha</t>
  </si>
  <si>
    <t>05.063.339/0001-50</t>
  </si>
  <si>
    <t>Compra de 1 gás para suprir a demanda referente ao aquecimento diario das refeições dos colaboradores</t>
  </si>
  <si>
    <t>WR Comercio de gás e água LTDA</t>
  </si>
  <si>
    <t>40.360.169/0001-77</t>
  </si>
  <si>
    <t xml:space="preserve">Diaria de viagem a Lívia Cristine Martins de Figueiredo ref. Visita metodologica </t>
  </si>
  <si>
    <t>Lívia Cristine Martins de Figueiredo</t>
  </si>
  <si>
    <t xml:space="preserve">Diaria de viagem a Antônio Ronaldo Lopes dos Santos ref. Translado de adolescente </t>
  </si>
  <si>
    <t>Antônio Ronaldo Lopes dos Santos</t>
  </si>
  <si>
    <t>Diaria de viagem a Denner Gustavo Alves da Silva ref. Translado de adolescente</t>
  </si>
  <si>
    <t>Denner Gustavo Alves da Silva</t>
  </si>
  <si>
    <t>Diaria de viagem a Éder Martins Conceição ref. Translado de adolescente</t>
  </si>
  <si>
    <t xml:space="preserve">Éder Martins Conceição </t>
  </si>
  <si>
    <t>Diaria de viagem a Lucas Luiz de Faria ref. Visita metodologica</t>
  </si>
  <si>
    <t>Lucas Luiz de Faria</t>
  </si>
  <si>
    <t>Diaria de viagem a Márcio Francisco da Silva ref. Translado de adolescente</t>
  </si>
  <si>
    <t xml:space="preserve"> Márcio Francisco da Silva</t>
  </si>
  <si>
    <t>475.213766-68</t>
  </si>
  <si>
    <t>Diaria de viagem a Michelle Oliveira Silva ref. Traanslado de adolescente</t>
  </si>
  <si>
    <t>Michelle Oliveira Silva</t>
  </si>
  <si>
    <t>Diaria de viagem a Tiago Filipe Do Nascimento ref. Translado de adolescente</t>
  </si>
  <si>
    <t>Tiago Filipe do Nascimento</t>
  </si>
  <si>
    <t>Flavio Xavier dos Santos</t>
  </si>
  <si>
    <t>1230301020-36</t>
  </si>
  <si>
    <t>Telefone Movel</t>
  </si>
  <si>
    <t>1230360523-16</t>
  </si>
  <si>
    <t>12303010200-1</t>
  </si>
  <si>
    <t>Compra de material de papelaria para realização de oficina na unidade</t>
  </si>
  <si>
    <t>Compra de roupa de cama e banho para os adolescentes sendo 50 toalhas, 50 Lençol solteiro, 50 manta unicolor</t>
  </si>
  <si>
    <t>Organização Alves e Carvalho Ltda</t>
  </si>
  <si>
    <t>25.250.564/0001-03</t>
  </si>
  <si>
    <t>Compra de roupa de cama e banho para os adolescentes sendo 70 toalhas, 100 Lençol solteiro, 50 manta unicolor</t>
  </si>
  <si>
    <t>Compra de roupa de cama e banho para os adolescentes sendo 64 toalhas, 64 Lençol solteiro, 32 manta unicolor</t>
  </si>
  <si>
    <t>Compra de roupa de cama e banho para os adolescentes sendo 10 toalhas, 10 Lençol solteiro, 5 manta unicolor</t>
  </si>
  <si>
    <t>Compra de roupa de cama e banho para os adolescentes sendo 24 toalhas, 24 Lençol solteiro, 36 manta unicolor</t>
  </si>
  <si>
    <t>Compra de roupa de cama e banho para os adolescentes sendo 12 toalhas, 12 Lençol solteiro.</t>
  </si>
  <si>
    <t>Recarga do cartão de alimentação para 37 funcionários da Sede Administrativa.</t>
  </si>
  <si>
    <t xml:space="preserve">Compra de bota PVC para uso dos funcionarios </t>
  </si>
  <si>
    <t>Aquisição de uma caixa de som a ser utilizada em diversas oficinas e eventos da unidade</t>
  </si>
  <si>
    <t>17.220.54/0006-70</t>
  </si>
  <si>
    <t>Compra de lanche para projeto de visita ao Inhotim</t>
  </si>
  <si>
    <t>Buffet Requinte Recepçoes Eireli</t>
  </si>
  <si>
    <t>23.126.915/0001-43</t>
  </si>
  <si>
    <t>Compra de lanche para realização da formatura unificada dos cursos profissionalizantes dos adolescentes acautelados e primeiro sarau cultural da unidade</t>
  </si>
  <si>
    <t>Torres e Nogueira Ltda</t>
  </si>
  <si>
    <t>22.266.365/0001-03</t>
  </si>
  <si>
    <t xml:space="preserve">Locação de van para atender ao projeto Instituto Inhotim 2023 para realizar o transporte dos adolescentes e monitores para visita </t>
  </si>
  <si>
    <t>VANBH Turismo e fretamento</t>
  </si>
  <si>
    <t>05.194.844/0001-34</t>
  </si>
  <si>
    <t xml:space="preserve">Compra de 2 litros de água destilada p/ autoclave </t>
  </si>
  <si>
    <t>Visual Comercio de Material Hospitalar Ltda</t>
  </si>
  <si>
    <t>02.362.983/0001-31</t>
  </si>
  <si>
    <t>Prestação de Serviços de Medicina do Trabalho PCMSO - Exames, Gestão PPP . Ref.Medicina do trabalho ref. 01/2023</t>
  </si>
  <si>
    <t>2023/146</t>
  </si>
  <si>
    <t>Prestação de Serviços de Medicina do Trabalho PCMSO - Exames, Gestão PPP . Ref. Engenharia do trabalho</t>
  </si>
  <si>
    <t>Prestação de Serviços de Medicina do Trabalho PCMSO - Exames, Gestão PPP . Ref. Exames medicos</t>
  </si>
  <si>
    <t>Reembolso a Marcelo Luiz de Araujo ref. Almoço em visita metodologica no dia 23/01/2023</t>
  </si>
  <si>
    <t>Marcelo Luiz de Araujo</t>
  </si>
  <si>
    <t>Reembolso a Amanda Cleomara Pereira ref. Pedagio BH/Nova Serrana</t>
  </si>
  <si>
    <t>Diaria de viagem a Éder Martins Conceição ref. Visita metodologica</t>
  </si>
  <si>
    <t>1/3 Férias Claudio Oliveira Rondado período 02/02/2023 a 03/03/2023</t>
  </si>
  <si>
    <t xml:space="preserve"> Claudio Oliveira Rondado</t>
  </si>
  <si>
    <t>064.639.468-18</t>
  </si>
  <si>
    <t>Férias Claudio Oliveira Rondado período 02/02/2023 a 03/03/2023</t>
  </si>
  <si>
    <t>1/3 Férias Ademar Barbosa Moreira período 01/02/2023 a 02/03/2023</t>
  </si>
  <si>
    <t>Ademar Barbosa Moreira</t>
  </si>
  <si>
    <t>Férias Ademar Barbosa Moreira período 01/02/2023 a 02/03/2023</t>
  </si>
  <si>
    <t>1/3 Férias Carlos Roberto Pereira Junior período 01/02/2023 a 02/03/2023</t>
  </si>
  <si>
    <t>Carlos Roberto Pereira Junior</t>
  </si>
  <si>
    <t>Férias Carlos Roberto Pereira Junior período 01/02/2023 a 02/03/2023</t>
  </si>
  <si>
    <t>1/3 Férias Diego Pereira Rodrigues período 01/02/2023 a 02/03/2023</t>
  </si>
  <si>
    <t>Diego Pereira Rodrigues</t>
  </si>
  <si>
    <t>Férias Diego Pereira Rodrigues período 01/02/2023 a 02/03/2023</t>
  </si>
  <si>
    <t>1/3 Férias Douglas dos Santos Pereira período 01/02/2023 a 02/03/2023</t>
  </si>
  <si>
    <t xml:space="preserve"> Douglas dos Santos Pereira</t>
  </si>
  <si>
    <t>Férias Douglas dos Santos Pereira período 01/02/2023 a 02/03/2023</t>
  </si>
  <si>
    <t>1/3 Férias Marcio Vinicius do Nascimento período 01/02/2023 a 02/03/2023</t>
  </si>
  <si>
    <t xml:space="preserve">Marcio Vinicius do Nascimento </t>
  </si>
  <si>
    <t>079.340.616-17</t>
  </si>
  <si>
    <t xml:space="preserve"> Férias Marcio Vinicius do Nascimento período 01/02/2023 a 02/03/2023</t>
  </si>
  <si>
    <t>1/3 Férias Poliana Cristina Gomes de Oliveira período 01/02/2023 a 15/02/2023</t>
  </si>
  <si>
    <t>Poliana Cristina Gomes de Oliveira</t>
  </si>
  <si>
    <t xml:space="preserve"> Férias Poliana Cristina Gomes de Oliveira período 01/02/2023 a 15/02/2023</t>
  </si>
  <si>
    <t>1/3 Férias Telma Soares Ferreira período 02/02/2023 a 03/03/2023</t>
  </si>
  <si>
    <t>Telma Soares Ferreira</t>
  </si>
  <si>
    <t>060.935.806-52</t>
  </si>
  <si>
    <t>Férias Telma Soares Ferreira período 02/02/2023 a 03/03/2023</t>
  </si>
  <si>
    <t>Thalles Ernani Da Silva</t>
  </si>
  <si>
    <t>020363933751491-32</t>
  </si>
  <si>
    <t>023330995751491-32</t>
  </si>
  <si>
    <t>026334903751491-32</t>
  </si>
  <si>
    <t>024337465751491-32</t>
  </si>
  <si>
    <t>023331296751491-32</t>
  </si>
  <si>
    <t>024330566751491-32</t>
  </si>
  <si>
    <t>026334181751491-32</t>
  </si>
  <si>
    <t>023342177751491-32</t>
  </si>
  <si>
    <t>026333505751491-32</t>
  </si>
  <si>
    <t>023336436751491-32</t>
  </si>
  <si>
    <t>026342677751491-32</t>
  </si>
  <si>
    <t>025349704751491-32</t>
  </si>
  <si>
    <t>01230667645-51</t>
  </si>
  <si>
    <t>01230121543-30</t>
  </si>
  <si>
    <t>01230667644-70</t>
  </si>
  <si>
    <t>01230660367-93</t>
  </si>
  <si>
    <t>Compra de 10 camisas para o projeto cultura pinturas de pano de prato e camisas realizado na unidade</t>
  </si>
  <si>
    <t>Daniela Cristina Silva Soares</t>
  </si>
  <si>
    <t>28.526.272/0001-49</t>
  </si>
  <si>
    <t>Compra boia de alta pressão  para substituiçao na caixa d'agua do banheiro</t>
  </si>
  <si>
    <t>Felt Eletrica Ltda</t>
  </si>
  <si>
    <t>86.506.573/0001-07</t>
  </si>
  <si>
    <t>Pagamento 1°parcela  compra de vidros que estavão danificados na  unidade</t>
  </si>
  <si>
    <t>Ronald Rezende Maia</t>
  </si>
  <si>
    <t>26.322.731/0001-47</t>
  </si>
  <si>
    <t>Pagamento 1°parcela  instalação  de vidros que estavão danificados na  unidade</t>
  </si>
  <si>
    <t>Compra de 4 estabilizador para uso na unidade</t>
  </si>
  <si>
    <t>Aquisição de 1 projetor portatil T6 para uso na unidade</t>
  </si>
  <si>
    <t>Compra de 14 estabilizadores para uso na unidade</t>
  </si>
  <si>
    <t>Compra de 6 estabilizadores para uso na unidade</t>
  </si>
  <si>
    <t>Compra de 3 estabilizadores para uso na unidade</t>
  </si>
  <si>
    <t>Compra de 5 estabilizadores para uso na unidade</t>
  </si>
  <si>
    <t>Recarga de cartão de combustível para und. Araxá</t>
  </si>
  <si>
    <t xml:space="preserve">Reembolso a Denner Gustavo Alves da Silva ref. Pedagio </t>
  </si>
  <si>
    <t>Diaria de viagem a Wender Pereira de Campos ref. A ida na Greencar veiculos especiais junto a Genevieve do Carmo</t>
  </si>
  <si>
    <t>Diaria de viagem a Ricardo Eustaquio de Queiroz ref. Translado de adolescente</t>
  </si>
  <si>
    <t xml:space="preserve">Ricardo Eustaquio de Queiroz </t>
  </si>
  <si>
    <t>Compra de insumos alimenticio para realização de lanche a ser oferecido no encerramento da oficina Gincana de esportes</t>
  </si>
  <si>
    <t>Eumaco Comercial Ltda</t>
  </si>
  <si>
    <t>09.353.578/0001-97</t>
  </si>
  <si>
    <t>Agua e esgoto</t>
  </si>
  <si>
    <t>12304572087-3</t>
  </si>
  <si>
    <t>Reestruturação da rede elétrica da unidade</t>
  </si>
  <si>
    <t>Lourenço Ferreira Santos</t>
  </si>
  <si>
    <t>18.925.423/0001-88</t>
  </si>
  <si>
    <t>Instalação da substituição da boia alta pressão da caixa d'agua</t>
  </si>
  <si>
    <t>Gilton Cesar Alpes Dos Santos</t>
  </si>
  <si>
    <t>13.223.093/0001-65</t>
  </si>
  <si>
    <t xml:space="preserve">Deposito de guia da justiça do trabalho ref. Processo Heloisa Helena da Silva </t>
  </si>
  <si>
    <t>Ministerio da Economia Secretaria do Tesouro Nacional</t>
  </si>
  <si>
    <t>GRU Judicial</t>
  </si>
  <si>
    <t>18740-2</t>
  </si>
  <si>
    <t>Compra de torneira e sifão para reparo de vazamento dos alojamentos da unidade</t>
  </si>
  <si>
    <t>PL Materiais de Construção Ltda</t>
  </si>
  <si>
    <t>09.098.602/0001-06</t>
  </si>
  <si>
    <t>Instalação e manutenção para substituição dos chuveiros elétricos</t>
  </si>
  <si>
    <t>Carlos Magno Martins Oliveira</t>
  </si>
  <si>
    <t>46.788.897/0001-60</t>
  </si>
  <si>
    <t>Compra de materiais Hidraulicos para troca dos registros dos chuveiro e válvulas das descargas dos vasos sanitarios dos alojamentos</t>
  </si>
  <si>
    <t>Souza e Borges Hidraulica e Acessorios Industriais Ltda</t>
  </si>
  <si>
    <t>12.788.703/0001-05</t>
  </si>
  <si>
    <t>Compra de chinelos para adolescentes</t>
  </si>
  <si>
    <t>09.353.578/0010-97</t>
  </si>
  <si>
    <t xml:space="preserve">INSS ref. ref. Processo trabalhista da ex funcionaria Heloisa Helena da Silva </t>
  </si>
  <si>
    <t>GPS</t>
  </si>
  <si>
    <t>Rendimento aplicação TRUST</t>
  </si>
  <si>
    <t>Compra de material para realizar a pintura do teto da cozinha da unidade, devido a um vazamento</t>
  </si>
  <si>
    <t>Aquisição de 1 projetor portatil T6 e  6 Kits de computador  para uso na unidade</t>
  </si>
  <si>
    <t>046661190-1</t>
  </si>
  <si>
    <t>Compra de 1 Switch 08 portas para instalação de novos computadores</t>
  </si>
  <si>
    <t>Intermedium Sistemas Eireli</t>
  </si>
  <si>
    <t>01.258.068/0001-38</t>
  </si>
  <si>
    <t xml:space="preserve">Compra de 2 Gás de cozinha utilizados na oficina de culinaria </t>
  </si>
  <si>
    <t xml:space="preserve">Thiago Matheus de Almeida </t>
  </si>
  <si>
    <t>35.068.447/0001-87</t>
  </si>
  <si>
    <t>Wallison Cristian Leandro Ribeiro</t>
  </si>
  <si>
    <t>1/3 Férias Priscila de Paula dos Santos Carvalho período 06/02/2023 a 20/02/2023</t>
  </si>
  <si>
    <t xml:space="preserve"> Priscila de Paula dos Santos Carvalho</t>
  </si>
  <si>
    <t>Férias Priscila de Paula dos Santos Carvalho período 06/02/2023 a 20/02/2023</t>
  </si>
  <si>
    <t>1/3 Férias Silvia Denise Nogueira período 06/02/2023 a 07/03/2023</t>
  </si>
  <si>
    <t xml:space="preserve">Silvia Denise Nogueira </t>
  </si>
  <si>
    <t>Férias Silvia Denise Nogueira período 06/02/2023 a 07/03/2023</t>
  </si>
  <si>
    <t>1/3 Férias Alexandra Xavier de Souza Gouveia período 06/02/2023 a 07/03/2023</t>
  </si>
  <si>
    <t>Alexandra Xavier de Souza Gouveia</t>
  </si>
  <si>
    <t>Férias Alexandra Xavier de Souza Gouveia período 06/02/2023 a 07/03/2023</t>
  </si>
  <si>
    <t>1/3 Férias Hilton Candido da Silva  período 06/02/2023 a 07/03/2023</t>
  </si>
  <si>
    <t xml:space="preserve"> Hilton Candido da Silva</t>
  </si>
  <si>
    <t>248.145.556-87</t>
  </si>
  <si>
    <t>Férias Hilton Candido da Silva  período 06/02/2023 a 07/03/2023</t>
  </si>
  <si>
    <t>1/3 Férias Alan Jones Leal Peralta período 07/02/2023 a 08/03/2023</t>
  </si>
  <si>
    <t>Alan Jones Leal Peralta</t>
  </si>
  <si>
    <t>052.126.206-27</t>
  </si>
  <si>
    <t xml:space="preserve"> Férias Alan Jones Leal Peralta período 07/02/2023 a 08/03/2023</t>
  </si>
  <si>
    <t xml:space="preserve"> 1/3Férias Eric Bruno Ferreira dos Reis Matos período 06/02/2023 a 07/03/2023</t>
  </si>
  <si>
    <t>Eric Bruno Ferreira dos Reis Matos</t>
  </si>
  <si>
    <t>Férias Eric Bruno Ferreira dos Reis Matos período 06/02/2023 a 07/03/2023</t>
  </si>
  <si>
    <t>Leonardo Pereira de Brito</t>
  </si>
  <si>
    <t>046.720.156-02</t>
  </si>
  <si>
    <t>Matheus Gazel Lima</t>
  </si>
  <si>
    <t xml:space="preserve">Diaria de viagem a Ronaldo de Jesus Soares ref. Translado de adolescente </t>
  </si>
  <si>
    <t>Ronaldo de Jesus Soares</t>
  </si>
  <si>
    <t xml:space="preserve">Diaria de viagem a Flávia Farias de Paula ref. Translado de adolescente </t>
  </si>
  <si>
    <t xml:space="preserve">Flávia Farias de Paula </t>
  </si>
  <si>
    <t xml:space="preserve">Diaria de viagem a Marcello Luiz Araújo Campos ref. Translado de adolescente </t>
  </si>
  <si>
    <t xml:space="preserve">Diaria de viagem a Márcio Francisco da Silva ref. Translado de adolescente </t>
  </si>
  <si>
    <t xml:space="preserve">Márcio Francisco da Silva </t>
  </si>
  <si>
    <t>Reembolso a Márcio Francisco da Silva ref. Pedagio BH/Uberlandia</t>
  </si>
  <si>
    <t xml:space="preserve">Reembolso a Michelle Oliveira Silva ref. Alimentaçao do adolescente </t>
  </si>
  <si>
    <t xml:space="preserve"> 1/3Férias Alexandre Alves Pereira período 07/02/2023 a 08/03/2023</t>
  </si>
  <si>
    <t xml:space="preserve">Alexandre Alves Pereira </t>
  </si>
  <si>
    <t xml:space="preserve"> Férias Alexandre Alves Pereira período 07/02/2023 a 08/03/2023</t>
  </si>
  <si>
    <t>Diaria de viagem a Eduardo Alves da Silva ref. A ida em Ouro Preto, visita tem objetivo de possibilitar acesso a cultura e lazer</t>
  </si>
  <si>
    <t xml:space="preserve"> Eduardo Alves da Silva </t>
  </si>
  <si>
    <t>Diaria de viagem a Graciela Cilineide de Souza ref. A ida em Ouro Preto, visita tem objetivo de possibilitar acesso a cultura e lazer</t>
  </si>
  <si>
    <t>Diaria de viagem a Leticia Torres Trindade  ref. A ida em Ouro Preto, visita tem objetivo de possibilitar acesso a cultura e lazer</t>
  </si>
  <si>
    <t xml:space="preserve"> Leticia Torres Trindade </t>
  </si>
  <si>
    <t>030356121751491-32</t>
  </si>
  <si>
    <t>027355893751491-32</t>
  </si>
  <si>
    <t>026352280751491-32</t>
  </si>
  <si>
    <t>Aquisição de 6 Kits de computador para atender a demanda da unidade</t>
  </si>
  <si>
    <t>Compra de produtos para manutençao no veiculo da unidade</t>
  </si>
  <si>
    <t>Rio Doce Comercio de veiculos ltda</t>
  </si>
  <si>
    <t>13.426.763/0001-40</t>
  </si>
  <si>
    <t>Serviço prestado para manutenção no veiculo da unidade</t>
  </si>
  <si>
    <t>Troca de Telha danificada, reparo de vazamento na sala da direção</t>
  </si>
  <si>
    <t>Diego Rezende de Castro</t>
  </si>
  <si>
    <t>41.366.064/0001-98</t>
  </si>
  <si>
    <t>Manutenção em lampadas led da unidade</t>
  </si>
  <si>
    <t>Troca da ducha higienica da unidade</t>
  </si>
  <si>
    <t xml:space="preserve">Felipe Jose Borges </t>
  </si>
  <si>
    <t>45.357.562/0001-25</t>
  </si>
  <si>
    <t>Fotos odontologicas para adolescente</t>
  </si>
  <si>
    <t xml:space="preserve">Diaria de viagem Wender Pereira de Campos ref. Ida a sede administrativa para retirada itens de cama e banho </t>
  </si>
  <si>
    <t>Diaria de viagem a Ronielle Lopes ref. Acompanhamento e desenvolvimento do trabalho de responsabilidade da coordenação Tecnica</t>
  </si>
  <si>
    <t>Ronielle Lopes Caetano</t>
  </si>
  <si>
    <t xml:space="preserve">Diaria de viagem a Ronielle Lopes ref. Passagem para Uberaba dia 07/02 a 10/02 </t>
  </si>
  <si>
    <t>Diaria de viagem a Lucirene de Sousa Barros ref. Desligamento do adolescente</t>
  </si>
  <si>
    <t>Lucirene de Sousa Barros</t>
  </si>
  <si>
    <t>Diaria de viagem a Luciano Junio Batista Cortes ref.desligamento do adolescente</t>
  </si>
  <si>
    <t xml:space="preserve"> Luciano Junio Batista Cortes </t>
  </si>
  <si>
    <t>Diaria de viagem a Jennifer Julie Rodrigues de Araujo Pinheiro ref. Desligamento de adolescente</t>
  </si>
  <si>
    <t xml:space="preserve">Jennifer Julie Rodrigues de Araujo Pinheiro </t>
  </si>
  <si>
    <t>095.689.006-75</t>
  </si>
  <si>
    <t>Diaria de viagem a Jaqueline Santos de Oliveira ref. Desligamento de adolescente</t>
  </si>
  <si>
    <t>Jaqueline Santos de Oliveira</t>
  </si>
  <si>
    <t xml:space="preserve"> Igor Prado Amancio</t>
  </si>
  <si>
    <t>Diaria de viagem a Bethânia Cristina Silva ref. Desligamento de adolescente</t>
  </si>
  <si>
    <t xml:space="preserve"> Bethânia Cristina Silva </t>
  </si>
  <si>
    <t>056.532.856-50</t>
  </si>
  <si>
    <t>Diaria de viagem a Áquila Augusto da Silva Teixeira ref. Visitia metodologica para acompanhamento e desenvolvimento do trabalho dos profissionais que atuam no corpo diretivo das unidades em questão</t>
  </si>
  <si>
    <t>Áquila Augusto da Silva Teixeira</t>
  </si>
  <si>
    <t>Estefania Fernandes Mariano</t>
  </si>
  <si>
    <t>Diaria de viagem a Angela Maria Auxiliadora de Paulo ref. Transferencia de adolescente</t>
  </si>
  <si>
    <t xml:space="preserve">Angela Maria Auxiliadora de Paulo </t>
  </si>
  <si>
    <t>Diaria de viagem a Adriana Rosa Lazzarotti ref. Acompanhamento e desenvolvimento do trabalho dos profissionais que atuam no corpo diretivo</t>
  </si>
  <si>
    <t>Adriana Rosa Lazzarotti</t>
  </si>
  <si>
    <t>Diaria de viagem a Ademir Oseias Caetano ref. Transferencia de adolescente</t>
  </si>
  <si>
    <t xml:space="preserve">Ademir Oseias Caetano </t>
  </si>
  <si>
    <t>Tarifa bancaria Plano adapt 02/2023</t>
  </si>
  <si>
    <t>86344012023-7</t>
  </si>
  <si>
    <t>Compra de itens para manutenção no veiculo da unidade - duster</t>
  </si>
  <si>
    <t>Automax Comercial Ltda</t>
  </si>
  <si>
    <t>20.994.976/0001-34</t>
  </si>
  <si>
    <t>Manutenção no veiculo da unidade - duster</t>
  </si>
  <si>
    <t>Compra de pastilha para o veiculo - argo</t>
  </si>
  <si>
    <t>Troca de pastilha do veiculo - argo</t>
  </si>
  <si>
    <t>Compra de material para pintura para reparo no teto da cozinha da unidade</t>
  </si>
  <si>
    <t>Pagamento da 2° parcela da compra dos colchões que sera utilizado pelos adolescentes sendo: 41 Unidades Santa Clara, 20 unidades Santa Helena, 38 unidades Horto, 22 Unidades São Jerônimo, 40 Unidades Ipatinga, 53 Unidades Unaí</t>
  </si>
  <si>
    <t>36.881.722/0001-75</t>
  </si>
  <si>
    <t>Compra de 3 caixas mascara tripla descartavel devido surto Covid</t>
  </si>
  <si>
    <t>Recarga de cartão de combustível do mês para und.  Ipatinga</t>
  </si>
  <si>
    <t>Recarga de cartão de combustível do mês para und.  Unaí</t>
  </si>
  <si>
    <t>Recarga de cartão de combustível do mês para und.  Uberaba</t>
  </si>
  <si>
    <t>Recarga de cartão de combustível do mês para und. Santa Clara</t>
  </si>
  <si>
    <t>Recarga de cartão de combustível do mês para und. Sete Lagoas</t>
  </si>
  <si>
    <t>Recarga de cartão de combustível do mês para und. Santa Helena</t>
  </si>
  <si>
    <t>Recarga de cartão de combustível do mês para und. Lindeia</t>
  </si>
  <si>
    <t>Recarga de cartão de combustível do mês para und. São Jeronimo</t>
  </si>
  <si>
    <t>Recarga de cartão de combustível do mês para und. Araxá</t>
  </si>
  <si>
    <t>Recarga de cartão de combustível do mês para und. Tupaciguara</t>
  </si>
  <si>
    <t>Recarga de cartão de combustível do mês para und. Horto</t>
  </si>
  <si>
    <t>Confecção de carimbo para a direçao da sede para agilizar na rotina de assinaturas</t>
  </si>
  <si>
    <t>Carimbo Tupinambas Eireli</t>
  </si>
  <si>
    <t>08.112.572/0001-74</t>
  </si>
  <si>
    <t>Lanche ref. A ida de duas adolescentes em Ouro Preto, visita com objetivo de possibilitar acesso a cultura e lazer</t>
  </si>
  <si>
    <t>Cecilia Versiani Passos Filhos Ltda</t>
  </si>
  <si>
    <t>25.369.828/0002-23</t>
  </si>
  <si>
    <t>2° via de cartões de passagem de 09 funcionarios</t>
  </si>
  <si>
    <t>Compra de itens para oficina realizada na unidade</t>
  </si>
  <si>
    <t>Darlene Gloria Vigineski</t>
  </si>
  <si>
    <t>06.008735/0001-48</t>
  </si>
  <si>
    <t xml:space="preserve">Compra de 150 picoles para realização da oficina campeonato interno de ferias </t>
  </si>
  <si>
    <t>Galinari &amp; Carneiro Ltda</t>
  </si>
  <si>
    <t>26.351.783/0001-41</t>
  </si>
  <si>
    <t xml:space="preserve">Pago hospedagem dos funcionarios Marcio Francisco e Flavia Farias ref. Acompanhamento de desligamento de adolescente </t>
  </si>
  <si>
    <t>Morais &amp; Queiroz Palace Hotel Ltda</t>
  </si>
  <si>
    <t>47.587.658/0001-05</t>
  </si>
  <si>
    <t>Aquisição de 5 bebedouro para uso na unidade</t>
  </si>
  <si>
    <t>Ribeiro e Lima Comercial Ltda</t>
  </si>
  <si>
    <t>42.799.940/0001-32</t>
  </si>
  <si>
    <t>VPAJ Comercio de Medicamentos Ltda</t>
  </si>
  <si>
    <t>42.532.022/0001-42</t>
  </si>
  <si>
    <t>Recarga de cartão de combustível para und. Sede Administrativa</t>
  </si>
  <si>
    <t>Compra de capa de chuva para a equipe se locomover na unidade em dias chuvosos</t>
  </si>
  <si>
    <t>BH Seg Equipamentos de proteção Individual Ltda</t>
  </si>
  <si>
    <t>22.202.833/0001-78</t>
  </si>
  <si>
    <t xml:space="preserve">Diaria de viagem Amanda Cleomara Pereira Souza ref. Transferencia de adolescente </t>
  </si>
  <si>
    <t>Diaria de viagem a Eduardo Pedrosa correa ref. Transferencia de adolescente</t>
  </si>
  <si>
    <t>737.585.666-49</t>
  </si>
  <si>
    <t>Diaria de viagem a Flavio Henrique dos Reis Silva ref. Transferencia de adolescente</t>
  </si>
  <si>
    <t>Flavio Henrique dos Reis Silva</t>
  </si>
  <si>
    <t>Diaria de viagem a Leonardo Gomes Silva ref. Visita tecnica domiciliar</t>
  </si>
  <si>
    <t>Leonardo Gomes Silva</t>
  </si>
  <si>
    <t>Diaria de viagem a Thiago Willian Margato ref. Translado de adolescente</t>
  </si>
  <si>
    <t>Thiago Willian Margato</t>
  </si>
  <si>
    <t>Diaria de viagem a Valdir Aparecido Gomes ref. Translado de adolescente</t>
  </si>
  <si>
    <t>Valdir Aparecido Gomes</t>
  </si>
  <si>
    <t>Diaria de viagem a Vilma do Carmo Silva Lopes ref. Visita tecnica domiciliar</t>
  </si>
  <si>
    <t>Vilma do Carmo Silva Lopes</t>
  </si>
  <si>
    <t>Diaria de viagem a Wender Pereira de Campos ref. Visita tecnica domiciliar</t>
  </si>
  <si>
    <t>968.512-106-06</t>
  </si>
  <si>
    <t>Compra de itens para que os residuos de saúde gerados no ambulatorio da unidade possam ser coletados com segurança para o devido descarte</t>
  </si>
  <si>
    <t>Fonseca Comercio de Material Medico</t>
  </si>
  <si>
    <t>Pagamento da 1° parcela do serviço de Dedetização e desratização na unidade</t>
  </si>
  <si>
    <t>M.A Barcelos Limpeza e Dedetização</t>
  </si>
  <si>
    <t>36.988.026/0001-37</t>
  </si>
  <si>
    <t>Aquisição de 1 Switch 24 portas</t>
  </si>
  <si>
    <t>13.884.761/0001-03</t>
  </si>
  <si>
    <t>Locação de 2 impressoras Uberaba</t>
  </si>
  <si>
    <t>Noronha Comercio e serviços de suprimento para informatica</t>
  </si>
  <si>
    <t>07.504.716/0001-75</t>
  </si>
  <si>
    <t>Seguro fiança 8/12 R$ 504,13 - Seguro Incendio 8/10 R$ 47,04 - Taxa Boleto R$ 4,80</t>
  </si>
  <si>
    <t>Pagamento ref. Pensão alimenticia descontado em folha de pagamento do funcionario  Kleber Osvaldo da Silva Junior ref. 01/2023</t>
  </si>
  <si>
    <t>Pagamento ref. Pensão alimenticia descontado em folha de pagamento do funcionario  Marlon Douglas Guilherme Nunes ref.01/2023</t>
  </si>
  <si>
    <t>Coffe break reunião sede admistrativa</t>
  </si>
  <si>
    <t>Pagamento ref. Pensão alimentícia descontado em folha de pagamento do funcionário Wagner Gladson da Silva ref. 01/2023</t>
  </si>
  <si>
    <t>Compra de 10 sabonetes antibactericida para auxiliar no tratamento de quadro alergico de alguns adolescentes</t>
  </si>
  <si>
    <t>Curare Filial 3 Deck</t>
  </si>
  <si>
    <t>23.342.728/0005-20</t>
  </si>
  <si>
    <t>Compra de medicamento para tratamento alergico nos adolescentes</t>
  </si>
  <si>
    <t>Compra de filtros devido aos que estão na unidade estão vencidos</t>
  </si>
  <si>
    <t>Filtro Minas Ltda</t>
  </si>
  <si>
    <t>15.217.733/0001-50</t>
  </si>
  <si>
    <t>Pintura teto da cozinha da unidade</t>
  </si>
  <si>
    <t>D N da Silva Pintura</t>
  </si>
  <si>
    <t>44.687.185/0001-20</t>
  </si>
  <si>
    <t>Instalação de filtros purificadores nos filtros industriais da unidade</t>
  </si>
  <si>
    <t>Pagamento ref. Pensão alimenticia descontado em folha de pagamento do funcionario  Marlon Douglas Guilherme Nunes ref. 01/2023</t>
  </si>
  <si>
    <t>Pagamento ref. Pensão alimenticia descontado em folha de pagamento do funcionario  Ronaldo de Jesus Soares ref. 01/2023</t>
  </si>
  <si>
    <t>Pagamento ref. Pensão alimentícia descontado em folha de pagamento do funcionário Diego Antonio dos Santos ref. 01/2023</t>
  </si>
  <si>
    <t>Pagamento ref. Pensão alimenticia descontado em folha de pagamento do funcionario Paulo Marcio Rocha Barbosa ref. 01/2023</t>
  </si>
  <si>
    <t>Pagamento ref. Pensão alimenticia descontado em folha de pagamento do funcionario  Caio Vinicius Silva Mendes ref. 01/2023</t>
  </si>
  <si>
    <t>Pagamento ref. Pensão alimenticia descontado em folha de pagamento do funcionario  Vinicius da Silva Melgaço ref. 01/2023</t>
  </si>
  <si>
    <t>Revisão veiculo da unidade</t>
  </si>
  <si>
    <t>Compra de itens para troca na manutenção veicular</t>
  </si>
  <si>
    <t>Compra de 30 canecas para uso dos adolescentes quando chegam a unidade</t>
  </si>
  <si>
    <t>11.331.981/0001-76</t>
  </si>
  <si>
    <t>Diaria de viagem a Andréa Giane Santos Tavares Paula ref. Visita metodologica</t>
  </si>
  <si>
    <t xml:space="preserve"> Andréa Giane Santos Tavares Paula</t>
  </si>
  <si>
    <t>Diaria de viagem a Eduardo de Oliveira Carvalho ref. Visita metodologica</t>
  </si>
  <si>
    <t>Diaria de viagem a Felipe Schneider Reis ref.visita metodologica</t>
  </si>
  <si>
    <t>Felipe Schneider Reis</t>
  </si>
  <si>
    <t>Diaria de viagem a Flavia Tessarini Prata e Silva ref. Visita metodologica</t>
  </si>
  <si>
    <t>Gislene Alves Bastos</t>
  </si>
  <si>
    <t>Diaria de viagem a Livia Cristine Martins de Figueiredo ref. Visita metodologica</t>
  </si>
  <si>
    <t xml:space="preserve"> Livia Cristine Martins de Figueiredo </t>
  </si>
  <si>
    <t>632.512.156-91</t>
  </si>
  <si>
    <t>Reembolso a Luciano Junior Batista Cortes ref.pagamento de pedagio Uberaba/poços de caldas</t>
  </si>
  <si>
    <t>Diaria de viagem Lucirene de Sousa Barros ref. Visita metodologica</t>
  </si>
  <si>
    <t>Reembolso a Lucirene de Sousa Barros ref. Pedagios Uberaba/Serra do salitre</t>
  </si>
  <si>
    <t>Diaria de viagem a Marcelo Luiz de Araujo ref. Visita metodologica</t>
  </si>
  <si>
    <t>Diaria de viagem Marinete Ferreira De Castro ref. Visita metodologica</t>
  </si>
  <si>
    <t>Marinete Ferreira De Castro</t>
  </si>
  <si>
    <t>Pamela Cristina Souza Guedes</t>
  </si>
  <si>
    <t xml:space="preserve">Reembolso a Valdir Aparecido Gomes ref. Pedagio </t>
  </si>
  <si>
    <t xml:space="preserve">Diaria de viagem Vicente Augusto Dias Pereira ref. Visita metodologica </t>
  </si>
  <si>
    <t xml:space="preserve"> Vicente Augusto Dias Pereira</t>
  </si>
  <si>
    <t>Deis Aparecida Martins Melo Pereira</t>
  </si>
  <si>
    <t>045.836.566-10</t>
  </si>
  <si>
    <t>Glaucia Aparecida Avelar</t>
  </si>
  <si>
    <t>042.538.006-88</t>
  </si>
  <si>
    <t xml:space="preserve">Diari de viagem a Polyanna Beatriz do Nascimento ref.visita metodologica </t>
  </si>
  <si>
    <t xml:space="preserve"> Polyanna Beatriz do Nascimento </t>
  </si>
  <si>
    <t>Leandro Aleixo Kangusku</t>
  </si>
  <si>
    <t>IPVA ano 2023 Veiculo duster placa - RTN8H76</t>
  </si>
  <si>
    <t>Secretaria de estado de fazenda de Minas Gerais</t>
  </si>
  <si>
    <t>RTN8H76</t>
  </si>
  <si>
    <t>IPVA ano 2023 Veiculo duster placa - RTN8H81</t>
  </si>
  <si>
    <t>RTN8H81</t>
  </si>
  <si>
    <t>IPVA ano 2023 Veiculo duster placa - RTN8H84</t>
  </si>
  <si>
    <t>RTN8H84</t>
  </si>
  <si>
    <t>IPVA ano 2023 Veiculo duster placa - RTN8H87</t>
  </si>
  <si>
    <t>RTN8H87</t>
  </si>
  <si>
    <t>IPVA ano 2023 Veiculo duster placa - RTN8H60</t>
  </si>
  <si>
    <t>RTN8H60</t>
  </si>
  <si>
    <t>IPVA ano 2023 Veiculo duster placa - RTN8H77</t>
  </si>
  <si>
    <t>RTN8H77</t>
  </si>
  <si>
    <t>IPVA ano 2023 Veiculo duster placa - RTN8H85</t>
  </si>
  <si>
    <t>RTN8H85</t>
  </si>
  <si>
    <t>IPVA ano 2023 Veiculo duster placa - RTN8H83</t>
  </si>
  <si>
    <t>RTN8H83</t>
  </si>
  <si>
    <t>IPVA ano 2023 Veiculo duster placa - RTN8H59</t>
  </si>
  <si>
    <t>RTN8H59</t>
  </si>
  <si>
    <t>IPVA ano 2023 Veiculo duster placa - RTN8H73</t>
  </si>
  <si>
    <t>RTN8H73</t>
  </si>
  <si>
    <t>IPVA ano 2023 Veiculo duster placa - RTN8H67</t>
  </si>
  <si>
    <t>RTN8H67</t>
  </si>
  <si>
    <t>IPVA ano 2023 Veiculo duster placa - RTN8H69</t>
  </si>
  <si>
    <t>RTN8H69</t>
  </si>
  <si>
    <t>IPVA ano 2023 Veiculo duster placa - RTN8H79</t>
  </si>
  <si>
    <t>RTN8H79</t>
  </si>
  <si>
    <t>IPVA ano 2023 Veiculo duster placa - RTN8H86</t>
  </si>
  <si>
    <t>RTN8H86</t>
  </si>
  <si>
    <t>IPVA ano 2023 Veiculo duster placa - RTN8H82</t>
  </si>
  <si>
    <t>RTN8H82</t>
  </si>
  <si>
    <t>IPVA ano 2023 Veiculo Fiat Argo placa -RNM4A51</t>
  </si>
  <si>
    <t>RNM4A51</t>
  </si>
  <si>
    <t>IPVA ano 2023 Veiculo Fiat Argo placa - RNJ8I49</t>
  </si>
  <si>
    <t>RNJ8I49</t>
  </si>
  <si>
    <t>IPVA ano 2023 Veiculo Fiat Argo placa - RNJ8I48</t>
  </si>
  <si>
    <t>RNJ8I48</t>
  </si>
  <si>
    <t>IPVA ano 2023 Veiculo Fiat Argo placa - RNJ8I43</t>
  </si>
  <si>
    <t>RNJ8I43</t>
  </si>
  <si>
    <t>IPVA ano 2023 Veiculo Fiat Argo placa - RNJ8I45</t>
  </si>
  <si>
    <t>RNJ8I45</t>
  </si>
  <si>
    <t>IPVA ano 2023 Veiculo Fiat Argo placa - RNQOH77</t>
  </si>
  <si>
    <t>RNQOH77</t>
  </si>
  <si>
    <t>IPVA ano 2023 Veiculo Fiat Argo placa - RNQ0H74</t>
  </si>
  <si>
    <t>RNQ0H74</t>
  </si>
  <si>
    <t>IPVA ano 2023 Veiculo Fiat Argo placa - RNQOH80</t>
  </si>
  <si>
    <t>RNQOH80</t>
  </si>
  <si>
    <t>IPVA ano 2023 Veiculo Fiat Argo placa - RNQOH73</t>
  </si>
  <si>
    <t>RNQOH73</t>
  </si>
  <si>
    <t>IPVA ano 2023 Veiculo Fiat Argo placa - RNQOH78</t>
  </si>
  <si>
    <t>RNQOH78</t>
  </si>
  <si>
    <t>IPVA ano 2023 Veiculo Fiat Argo placa - RNQOH76</t>
  </si>
  <si>
    <t>RNQOH76</t>
  </si>
  <si>
    <t>IPVA ano 2023 Veiculo Fiat Argo placa - RNZ6C51</t>
  </si>
  <si>
    <t>RNZ6C51</t>
  </si>
  <si>
    <t>IPVA ano 2023 Veiculo Fiat Argo placa - RTJ1J22</t>
  </si>
  <si>
    <t>RTJ1J22</t>
  </si>
  <si>
    <t>Taxa de licenciamento ano 2023 veiculo Duster placa - RTN8H76</t>
  </si>
  <si>
    <t>Taxa de licenciamento ano 2023 veiculo Duster placa -RTN8H81</t>
  </si>
  <si>
    <t>Taxa de licenciamento ano 2023 veiculo Duster placa -RTN8H84</t>
  </si>
  <si>
    <t xml:space="preserve"> Taxa de licenciamento ano 2023 veiculo Duster placa -RTN8H87</t>
  </si>
  <si>
    <t xml:space="preserve"> Taxa de licenciamento ano 2023 veiculo Duster placa -RTN8H60</t>
  </si>
  <si>
    <t>Taxa de licenciamento ano 2023 veiculo Duster placa -RTN8H77</t>
  </si>
  <si>
    <t>Taxa de licenciamento ano 2023 veiculo Duster placa -RTN8H85</t>
  </si>
  <si>
    <t>Taxa de licenciamento ano 2023 veiculo Duster placa -RTN8H83</t>
  </si>
  <si>
    <t>Taxa de licenciamento ano 2023 veiculo Duster placa -RTN8H59</t>
  </si>
  <si>
    <t>Taxa de licenciamento ano 2023 veiculo Duster placa -RTN8H73</t>
  </si>
  <si>
    <t>Taxa de licenciamento ano 2023 veiculo Duster placa -RTN8H67</t>
  </si>
  <si>
    <t>Taxa de licenciamento ano 2023 veiculo Duster placa -RTN8H69</t>
  </si>
  <si>
    <t>Taxa de licenciamento ano 2023 veiculo Duster placa -RTN8H79</t>
  </si>
  <si>
    <t>Taxa de licenciamento ano 2023 veiculo Duster placa -RTN8H86</t>
  </si>
  <si>
    <t>Taxa de licenciamento ano 2023 veiculo Duster placa -RTN8H82</t>
  </si>
  <si>
    <t>Taxa de licenciamento ano 2023 veiculo Fiat Argo placa RTN8H82</t>
  </si>
  <si>
    <t>Taxa de licenciamento ano 2023 veiculo Fiat Argo placa RNM4A51</t>
  </si>
  <si>
    <t>Taxa de licenciamento ano 2023 veiculo Fiat Argo placa RNJ8I49</t>
  </si>
  <si>
    <t>Taxa de licenciamento ano 2023 veiculo Fiat Argo placa RNJ8I48</t>
  </si>
  <si>
    <t>Taxa de licenciamento ano 2023 veiculo Fiat Argo placa RNJ8I43</t>
  </si>
  <si>
    <t>Taxa de licenciamento ano 2023 veiculo Fiat Argo placa RNJ8I45</t>
  </si>
  <si>
    <t>Taxa de licenciamento ano 2023 veiculo Fiat Argo placa RNQOH77</t>
  </si>
  <si>
    <t>RNQOH74</t>
  </si>
  <si>
    <t>Taxa de licenciamento ano 2023 veiculo Fiat Argo placa RNQOH74</t>
  </si>
  <si>
    <t>Taxa de licenciamento ano 2023 veiculo Fiat Argo placa RNQOH80</t>
  </si>
  <si>
    <t>Taxa de licenciamento ano 2023 veiculo Fiat Argo placa RNQOH73</t>
  </si>
  <si>
    <t>Taxa de licenciamento ano 2023 veiculo Fiat Argo placa RNQOH78</t>
  </si>
  <si>
    <t>Taxa de licenciamento ano 2023 veiculo Fiat Argo placa RNQOH76</t>
  </si>
  <si>
    <t>Taxa de licenciamento ano 2023 veiculo Fiat Argo placa RNZ6C51</t>
  </si>
  <si>
    <t>2230261962-49</t>
  </si>
  <si>
    <t>Pagamento ref. Pensão alimenticia descontado em folha de pagamento do funcionario  Euclides Sá de Paula ref. 01/2023</t>
  </si>
  <si>
    <t>FGTS ref. 01/2023</t>
  </si>
  <si>
    <t>Mania Soluções em alimentação e Serviços Ltda</t>
  </si>
  <si>
    <t>Compra de 4 porta chaves para facilitar na identificaçao das chaves</t>
  </si>
  <si>
    <t>DAC Comercial Ltda</t>
  </si>
  <si>
    <t>23.874.365/0001-40</t>
  </si>
  <si>
    <t>Drogaria e Perfumaria Regina Ltda</t>
  </si>
  <si>
    <t>04.696.917/0001-23</t>
  </si>
  <si>
    <t>Recuperação e pintura da porta do veiculo duster</t>
  </si>
  <si>
    <t xml:space="preserve">Gleysson Anderson Martins </t>
  </si>
  <si>
    <t>29.584.175/0001-75</t>
  </si>
  <si>
    <t>Revisão e reparo no circuito eletrico</t>
  </si>
  <si>
    <t>MDG Manutenção de Geradores ltda</t>
  </si>
  <si>
    <t>29.836.387/0001-00</t>
  </si>
  <si>
    <t>Prestação de serviço hidraullico para troca de 07 reparos com acabamento</t>
  </si>
  <si>
    <t xml:space="preserve">Thalysson Santos Silva </t>
  </si>
  <si>
    <t>Pagamento 1° parcela da execução projeto AVCB</t>
  </si>
  <si>
    <t>Projecendio Prevenção e Combate a Incendio</t>
  </si>
  <si>
    <t>14.440.991/0001-38</t>
  </si>
  <si>
    <t>1/3 Férias Kaco Fuhr Sousa período 08/02/2023 a 09/03/2023</t>
  </si>
  <si>
    <t>Kaco Fuhr Sousa</t>
  </si>
  <si>
    <t>122.167.286-08</t>
  </si>
  <si>
    <t>Férias Kaco Fuhr Sousa período 08/02/2023 a 09/03/2023</t>
  </si>
  <si>
    <t>1/3 Férias Rafael Santana Cordeiro período 08/02/2023 a 09/03/2023</t>
  </si>
  <si>
    <t xml:space="preserve"> Rafael Santana Cordeiro</t>
  </si>
  <si>
    <t>Férias Rafael Santana Cordeiro período 08/02/2023 a 09/03/2023</t>
  </si>
  <si>
    <t>Jeferson Leonardo Rodrigues de Souza</t>
  </si>
  <si>
    <t>34360822751491-32</t>
  </si>
  <si>
    <t>Compra de um pneu para o veiculoo Argo</t>
  </si>
  <si>
    <t>Pneus BH Ltda</t>
  </si>
  <si>
    <t>04.968.915/0001-46</t>
  </si>
  <si>
    <t>Pagamento 2° parcela da execução projeto AVCB</t>
  </si>
  <si>
    <t>144643/11</t>
  </si>
  <si>
    <t xml:space="preserve">Compra de 3 caixas MDF para oficina de dia das mães </t>
  </si>
  <si>
    <t>Compra de Spray uso geral pra oficina de carnaval</t>
  </si>
  <si>
    <t>Inove Tintas e Materiais para Construção Ltda</t>
  </si>
  <si>
    <t>14.206.631/0001-76</t>
  </si>
  <si>
    <t>Compra de insumos para realização de oficina Páscoa</t>
  </si>
  <si>
    <t>Marcio Sebastião Teixeira</t>
  </si>
  <si>
    <t>38.215.803/0001-36</t>
  </si>
  <si>
    <t xml:space="preserve">Compra de luvas de procedimento e luvas descartavel para procedimento </t>
  </si>
  <si>
    <t>Central Xavier Medicamentos Ltda</t>
  </si>
  <si>
    <t>09.720.907/0001-08</t>
  </si>
  <si>
    <t>Movmaq Eireli - ME</t>
  </si>
  <si>
    <t>64.254.337/0001-08</t>
  </si>
  <si>
    <t>Bem estar social 01/2023 ref. 951 funcionarios</t>
  </si>
  <si>
    <t>Seguro de vida ref. 01/2023  ref. 949 Funcionarios</t>
  </si>
  <si>
    <t xml:space="preserve"> Despesas com 152 passagens ida e volta de familiares de adolescentes dos dias 01/01 a 31/01/2022 das unidades Horto,São Jeronimo,Ipatinga,Santa Clara, Uberaba, Santa Helena, Andradas, Lindeia</t>
  </si>
  <si>
    <t>R06144</t>
  </si>
  <si>
    <t>R06146</t>
  </si>
  <si>
    <t>R06145</t>
  </si>
  <si>
    <t>R06148</t>
  </si>
  <si>
    <t>R06147</t>
  </si>
  <si>
    <t>RO6150</t>
  </si>
  <si>
    <t>R06149</t>
  </si>
  <si>
    <t xml:space="preserve">Lanche ref. Recepção de novos professores da escola </t>
  </si>
  <si>
    <t>Panificadora Saboreal Ltda</t>
  </si>
  <si>
    <t>07.690.909/0001-68</t>
  </si>
  <si>
    <t xml:space="preserve">Manutenção CFTV </t>
  </si>
  <si>
    <t>Compra de itens para manutenção do CFTV</t>
  </si>
  <si>
    <t>Aquisição de 26 cameras, 2 DVD, 2 Rack caixa metalica  para manutençao e ampliação do CFTV</t>
  </si>
  <si>
    <t>Aquisição de 1 DVD  para manutençao e ampliação do CFTV</t>
  </si>
  <si>
    <t>Aquisição de 1 HD  para manutençao e ampliação do CFTV</t>
  </si>
  <si>
    <t xml:space="preserve">Diaria de viagem a Alexsander dos Santos ref. Visita metodologica </t>
  </si>
  <si>
    <t>Alexsander dos Santos</t>
  </si>
  <si>
    <t>Diaria de viagem a Jessica Bernardo Gonçalves Covizzi ref. Translado de adolescente</t>
  </si>
  <si>
    <t>Jessica Bernardo Gonçalves Covizzi</t>
  </si>
  <si>
    <t>Diaria de viagem a Marcio Francisco da Silva ref. Pedagio Bh/ Frutal</t>
  </si>
  <si>
    <t xml:space="preserve">Marcio Francisco da Silva </t>
  </si>
  <si>
    <t>Diaria de viagem a Roberto Jorge Evaristo ref. Transferencia de adolescente</t>
  </si>
  <si>
    <t>Roberto Jorge Evaristo</t>
  </si>
  <si>
    <t>Stefanny Souza Domingues</t>
  </si>
  <si>
    <t>Reembolso a Thiago Willian Margato ref.alimentação de adolescente</t>
  </si>
  <si>
    <t xml:space="preserve">Thiago Willian Margato </t>
  </si>
  <si>
    <t>Wellington dos Reis Romão</t>
  </si>
  <si>
    <t>Cristian Julio dos Santos Lima</t>
  </si>
  <si>
    <t>Diaria de viagem Juliano Fernandes Silva ref. Alimentaçao de adolescente</t>
  </si>
  <si>
    <t>1/3 Férias Daniela Rodrigues Borges período 13/02/2023 a 14/03/2023</t>
  </si>
  <si>
    <t>Daniela Rodrigues Borges</t>
  </si>
  <si>
    <t xml:space="preserve"> Férias Daniela Rodrigues Borges período 13/02/2023 a 14/03/2023</t>
  </si>
  <si>
    <t>1/3 Férias Saionara Adriana Gomes período 13/02/2023 a 14/03/2023</t>
  </si>
  <si>
    <t>Saionara Adriana Gomes</t>
  </si>
  <si>
    <t>055.990.946-26</t>
  </si>
  <si>
    <t xml:space="preserve"> Férias Saionara Adriana Gomes período 13/02/2023 a 14/03/2023</t>
  </si>
  <si>
    <t>1/3 Férias Tiago Rontinele Lopes de Paula período 13/02/2023 a 14/03/2023</t>
  </si>
  <si>
    <t>Férias Tiago Rontinele Lopes de Paula período 13/02/2023 a 14/03/2023</t>
  </si>
  <si>
    <t>Marcello Luiz Araújo Campos</t>
  </si>
  <si>
    <t>Diaria de viagem a Elda Silva Pereira ref. Translado de adolescente</t>
  </si>
  <si>
    <t>Elda Silva Pereira</t>
  </si>
  <si>
    <t>Diaria de viagem a Tamara Cristina Lopes ref. Visita metodologica</t>
  </si>
  <si>
    <t>Tamara Cristina Lopes</t>
  </si>
  <si>
    <t>Diaria de viagem a Janderson Charles de Jesus ref. Visita metodologica</t>
  </si>
  <si>
    <t>Janderson Charles de Jesus</t>
  </si>
  <si>
    <t>Diaria de viagem a Leticia Torres Trindade ref.visita metodologica</t>
  </si>
  <si>
    <t>Leticia Torres Trindade</t>
  </si>
  <si>
    <t>Diaria de viagem a Michel Junier de Paulo Freitas ref. Transferencia de adolescente</t>
  </si>
  <si>
    <t>Michel Junier de Paulo Freitas</t>
  </si>
  <si>
    <t>39343347751491-32</t>
  </si>
  <si>
    <t>ISS retido ref. 01/2023 - Unai</t>
  </si>
  <si>
    <t>Prefeitura Municipal de  Unai</t>
  </si>
  <si>
    <t xml:space="preserve">Compra de 45 camisas brancas para realização de Oficina de Carnaval </t>
  </si>
  <si>
    <t>Camisaria Aragem Unai Ltda</t>
  </si>
  <si>
    <t>23.048.097/0001-08</t>
  </si>
  <si>
    <t>Confecção de carimbo para a direçao da unidade para agilizar na rotina de assinaturas</t>
  </si>
  <si>
    <t>Drogaria Veneza Ltda</t>
  </si>
  <si>
    <t xml:space="preserve">Retirada de 2° via de cartão de transporte </t>
  </si>
  <si>
    <t xml:space="preserve">Aparecida Inacio dos Santos </t>
  </si>
  <si>
    <t>Pagamento de 2° parcela serviço implantaçao de cobertura metalica na quadra</t>
  </si>
  <si>
    <t>1230745277-68</t>
  </si>
  <si>
    <t>1230635833-19</t>
  </si>
  <si>
    <t>1230360835-30</t>
  </si>
  <si>
    <t>Oi S.A</t>
  </si>
  <si>
    <t>17004576401-68</t>
  </si>
  <si>
    <t>17004575965-95</t>
  </si>
  <si>
    <t>17004575965-96</t>
  </si>
  <si>
    <t>17004575965-98</t>
  </si>
  <si>
    <t>17004576030-03</t>
  </si>
  <si>
    <t>17004575965-94</t>
  </si>
  <si>
    <t>Reembolso a Vicente Augusto Dias Pereira ref.diaria do hotel ref. Viagem 07/02/2023</t>
  </si>
  <si>
    <t xml:space="preserve"> Vicente Augusto Dias Pereira </t>
  </si>
  <si>
    <t>Reembolso a Felipe Schineider Reis ref.diaria do hotel ref. Viagem 07/02/2023</t>
  </si>
  <si>
    <t>Reembolso a Marcelo Luiz de Araujo ref. Translado de adolescente</t>
  </si>
  <si>
    <t>Reembolso a Marco Aurelio de Barros ref. Pedagio BH/Bom Despacho e hospedagem</t>
  </si>
  <si>
    <t>Reembolso a Polyanna Beatriz do Nascimento ref. Pedagio Uberaba/Iturama</t>
  </si>
  <si>
    <t>Polyanna Beatriz do Nascimento</t>
  </si>
  <si>
    <t>Reembolso a Ronaldo de Jesus Soares ref. Translado de adolescente</t>
  </si>
  <si>
    <t xml:space="preserve"> Ronaldo de Jesus Soares </t>
  </si>
  <si>
    <t>Diaria de viagem a Jerlianne Ribeiro de Oliveira ref. Visita metodologica</t>
  </si>
  <si>
    <t xml:space="preserve">Jerlianne Ribeiro de Oliveira </t>
  </si>
  <si>
    <t>Diaria de viagem a Adrielly Nádia Silva Veiga ref. Visita metodologica</t>
  </si>
  <si>
    <t>Adrielly Nádia Silva Veiga</t>
  </si>
  <si>
    <t>Diaria de viagem a Alice Morato de Rezende ref. Visita metodologica</t>
  </si>
  <si>
    <t>Alice Morato de Rezende</t>
  </si>
  <si>
    <t>089.506.866-43</t>
  </si>
  <si>
    <t>Diaria de viagem a Marcio Francisco da Silva ref. Visita metodologica</t>
  </si>
  <si>
    <t xml:space="preserve"> Marcio Francisco da Silva</t>
  </si>
  <si>
    <t>Diaria de viagem a Wender Pereira de Campos ref. A ida em Sete Lagoas para revisao do veiculo da unidade</t>
  </si>
  <si>
    <t xml:space="preserve">Wender Pereira de Campos </t>
  </si>
  <si>
    <t>Lajipel Comercio de Papelaria Ltda</t>
  </si>
  <si>
    <t>01.757.919/0001-97</t>
  </si>
  <si>
    <t xml:space="preserve">Conserto do veiculo da unidade </t>
  </si>
  <si>
    <t xml:space="preserve">Adalton Alves De Paula </t>
  </si>
  <si>
    <t>25.519.075/0001-04</t>
  </si>
  <si>
    <t xml:space="preserve">Reparo do cabeamento do motor da bomba instalada na caixa d'agua principal da unidade </t>
  </si>
  <si>
    <t>Diego Leão Pedras Duarte</t>
  </si>
  <si>
    <t>40.276.276/0001-11</t>
  </si>
  <si>
    <t>Cmpra de itens para manutenção no veiculo</t>
  </si>
  <si>
    <t xml:space="preserve">Manutençao do veiculo </t>
  </si>
  <si>
    <t>Reembolso a Aquila Augusto da Silva Teixeira ref. Pedagio BH/Uberaba</t>
  </si>
  <si>
    <t xml:space="preserve">Reembolso a Thiago Willian Margato ref. Pedagio </t>
  </si>
  <si>
    <t xml:space="preserve">Diaria de viagem a Juliano Fernandes da Silva ref. Translado de adolescente </t>
  </si>
  <si>
    <t xml:space="preserve">Diaria de viagem a Thiago Procópio ref. Translado de adolescente </t>
  </si>
  <si>
    <t xml:space="preserve">Thiago Procópio </t>
  </si>
  <si>
    <t>Compra de 2 peliculas protetoras e 1 capa para celular para proteçao do aparelho usado pela equipe admnistrativa da unidade</t>
  </si>
  <si>
    <t>Telecell Tell Serviços a Acess</t>
  </si>
  <si>
    <t>42.402.884/0002-31</t>
  </si>
  <si>
    <t>Reparo no pneu do veiculo</t>
  </si>
  <si>
    <t>Revisio Comercio Serviços e Manutenção Automotiva</t>
  </si>
  <si>
    <t>45000003428-04</t>
  </si>
  <si>
    <t>Diaria de viagem a Caroline Aparecida Vieira e Silva ref. Visita metodologica</t>
  </si>
  <si>
    <t>Diaria de viagem a Luciano Junio Batista Cortes ref. Visita metodologica</t>
  </si>
  <si>
    <t>Diaria de viagem a Polyanna Beatriz do Nascimento ref. Visita metodologica</t>
  </si>
  <si>
    <t xml:space="preserve">Reembolso a Juliano Fernandes Silva ref. Lanche de adolescente e reembolso de pedagios </t>
  </si>
  <si>
    <t>Reembolso a Leticia Torres Trindade ref. Lanche de adolescente/ almoço no curso de uma viagem metodologica</t>
  </si>
  <si>
    <t>Edivania Rodrigues Carmo</t>
  </si>
  <si>
    <t>Juliana do Carmo e Silva</t>
  </si>
  <si>
    <t>1/3 Férias Adriana Rosa Lazzarotti período 27/02/2023 a 13/03/2023</t>
  </si>
  <si>
    <t>Férias Adriana Rosa Lazzarotti período 27/02/2023 a 13/03/2023</t>
  </si>
  <si>
    <t>Transferência de Rendimentos para conta Reserva de recurso, conforme previsto no I do Art. 89 do decreto estadual 47553/2018 ref. 02/2023</t>
  </si>
  <si>
    <t>39335918751491-32</t>
  </si>
  <si>
    <t>39342258751491-32</t>
  </si>
  <si>
    <t>Manutenção corretiva no botão de subida do acento da cadeira odontologica da unidade</t>
  </si>
  <si>
    <t xml:space="preserve">Gerivan Nunes Coutinho </t>
  </si>
  <si>
    <t>17.452.104/0001-30</t>
  </si>
  <si>
    <t>324</t>
  </si>
  <si>
    <t>Exames laboratoriais para adolesente</t>
  </si>
  <si>
    <t>Instituto Medico Popular Ltda</t>
  </si>
  <si>
    <t>38.393.031/0001-22</t>
  </si>
  <si>
    <t>Hospedagem da coordenação Aquila Augusto em visita na  unidade de Tupaciguara dia 06/02 e 07/02/2023</t>
  </si>
  <si>
    <t>Empreendimentos Hoteleiros Tres GS Ltda</t>
  </si>
  <si>
    <t>19.314.0001/0001-39</t>
  </si>
  <si>
    <t>Hospedagem da coordenação Adriana Lazzarotti em visita na  unidade de Tupaciguara dia 06/02 e 07/02/2023</t>
  </si>
  <si>
    <t xml:space="preserve">Compra de 40 cadeados sendo 15 para ser usados no alojamento e 25 para armarios de visitantes </t>
  </si>
  <si>
    <t>Excelsior Comercio e representações</t>
  </si>
  <si>
    <t>17.245.317/0001-90</t>
  </si>
  <si>
    <t xml:space="preserve">Compra de 4 container de plastico para alocamento de residuos e lixo da unidade </t>
  </si>
  <si>
    <t>Jerba Comercial Ltda</t>
  </si>
  <si>
    <t>17.544.123/0001-96</t>
  </si>
  <si>
    <t>Aquisição de um Switch devido a um problema na internet lenda</t>
  </si>
  <si>
    <t>DHCP Informatica do Brasil</t>
  </si>
  <si>
    <t>05.549.856/0001-34</t>
  </si>
  <si>
    <t>Edilson Tavares Correia</t>
  </si>
  <si>
    <t>060.341.026-00</t>
  </si>
  <si>
    <t>Daniel de Paula Moreira Matos</t>
  </si>
  <si>
    <t>Maikon Augusto Estanislau</t>
  </si>
  <si>
    <t>072.288.296-38</t>
  </si>
  <si>
    <t>Maria Patricia Gonçalves Rodrigues</t>
  </si>
  <si>
    <t>133.374.966-01</t>
  </si>
  <si>
    <t>Thalita da Costa Souza</t>
  </si>
  <si>
    <t>Veronica Gonçalo Costa</t>
  </si>
  <si>
    <t>Diaria de viagem a Juliano Fernandes da Silva ref. Levar o veiculo para revisão na autorizada</t>
  </si>
  <si>
    <t>Reembolso a Marcio Ferreira da Silva ref. Pedagio Tupaciguara/Uberaba</t>
  </si>
  <si>
    <t>Marcio Ferreira da Silva</t>
  </si>
  <si>
    <t>Reembolso a Juliano Fernandes Silva ref.pedgio Araxá/Uberaba</t>
  </si>
  <si>
    <t>39339447751491-32</t>
  </si>
  <si>
    <t>41341782751491-32</t>
  </si>
  <si>
    <t>45336322751491-32</t>
  </si>
  <si>
    <t>45333719751491-32</t>
  </si>
  <si>
    <t xml:space="preserve">Lanche para projeto de carnaval com os adolescentes </t>
  </si>
  <si>
    <t>Aquisição de 3 ventiladores para uso na unidade</t>
  </si>
  <si>
    <t>Casa do Vento Eletro e Design Ltda</t>
  </si>
  <si>
    <t>06.888.088/0001-06</t>
  </si>
  <si>
    <t>Compra de lanche para coffe break servido dia 13/02 devido a visita oficial do superintendente da Suase</t>
  </si>
  <si>
    <t>Imperial  Panificadora e Confeitaria Ltda</t>
  </si>
  <si>
    <t>31.086.131/0001-67</t>
  </si>
  <si>
    <t>12308283026-1</t>
  </si>
  <si>
    <t>Confecção de 68  Crachás</t>
  </si>
  <si>
    <t>Letscom Soluções em comunicação Ltda</t>
  </si>
  <si>
    <t>18.651.755/0001-92</t>
  </si>
  <si>
    <t>Compra de pincel para oficinas na unidade</t>
  </si>
  <si>
    <t>Papelaria prodados Ltda</t>
  </si>
  <si>
    <t>05.422.539/0001-52</t>
  </si>
  <si>
    <t>1/3 Férias Andre Luiz Gomes Assis período 23/02/2023 a 24/03/2023</t>
  </si>
  <si>
    <t xml:space="preserve">Andre Luiz Gomes Assis </t>
  </si>
  <si>
    <t>Férias Andre Luiz Gomes Assis período 23/02/2023 a 24/03/2023</t>
  </si>
  <si>
    <t>1/3 Férias Helen Cristina Paixão Alves período 23/02/2023 a 24/03/2023</t>
  </si>
  <si>
    <t>Helen Cristina Paixão Alves</t>
  </si>
  <si>
    <t xml:space="preserve"> Férias Helen Cristina Paixão Alves período 23/02/2023 a 24/03/2023</t>
  </si>
  <si>
    <t>1/3 Férias Ricardo Eustaquio de Queiroz período 22/02/2023 a 23/03/2023</t>
  </si>
  <si>
    <t>Ricardo Eustaquio de Queiroz</t>
  </si>
  <si>
    <t>Férias Ricardo Eustaquio de Queiroz período 22/02/2023 a 23/03/2023</t>
  </si>
  <si>
    <t>1/3 Férias Gil Cesar Martins Valadares período 21/02/2023 a 22/03/2023</t>
  </si>
  <si>
    <t>Gil Cesar Martins Valadares</t>
  </si>
  <si>
    <t>Férias Gil Cesar Martins Valadares período 21/02/2023 a 22/03/2023</t>
  </si>
  <si>
    <t>Adriana Fialla Rodrigues Alves</t>
  </si>
  <si>
    <t>Flavia de Oliveira Menezes</t>
  </si>
  <si>
    <t>425.463.728-40</t>
  </si>
  <si>
    <t>Roberth Ferreira Araujo</t>
  </si>
  <si>
    <t>Contribuiçoes retidas ref 12/2022. Nota fiscal n° 337474/2023145/2023146/2023148/2023206</t>
  </si>
  <si>
    <t>IRRF retido Ref. 01/2023 Nota fiscal n° 337474/2023145/2023146/2023148/2023206</t>
  </si>
  <si>
    <t>46350847751491-32</t>
  </si>
  <si>
    <t>17004575978-22</t>
  </si>
  <si>
    <t>17004575965-89</t>
  </si>
  <si>
    <t>17004575965-90</t>
  </si>
  <si>
    <t>17004576432-29</t>
  </si>
  <si>
    <t>17004576439-88</t>
  </si>
  <si>
    <t>17004576441-12</t>
  </si>
  <si>
    <t>21396012023-5</t>
  </si>
  <si>
    <t>28454012023-5</t>
  </si>
  <si>
    <t>02.558.157/0009-10</t>
  </si>
  <si>
    <t>1630371664-0</t>
  </si>
  <si>
    <t>1630365244-0</t>
  </si>
  <si>
    <t>1630368493-0</t>
  </si>
  <si>
    <t>1630361651-0</t>
  </si>
  <si>
    <t>1630361884-0</t>
  </si>
  <si>
    <t>Manutenção na maquina lava e seca da unidade</t>
  </si>
  <si>
    <t>Eletrica Unai Ltda</t>
  </si>
  <si>
    <t>17.276.368/0001-80</t>
  </si>
  <si>
    <t>Compra de itens para manutenção da maquina lava e seca da unidade</t>
  </si>
  <si>
    <t>Seguro veiculo Duster placa RTN8h83</t>
  </si>
  <si>
    <t>Seguro veiculo Duster placa RTN8h77</t>
  </si>
  <si>
    <t>542948</t>
  </si>
  <si>
    <t>Seguro veiculo Duster placa RTN8h86</t>
  </si>
  <si>
    <t>Seguro veiculo Duster placa RTN8h82</t>
  </si>
  <si>
    <t>Seguro veiculo Duster placa RTN8h87</t>
  </si>
  <si>
    <t>Seguro veiculo Duster placa RTN8h84</t>
  </si>
  <si>
    <t>Seguro veiculo Duster placa RTN8h73</t>
  </si>
  <si>
    <t>Compra de 4 pendrives para uso na unidade</t>
  </si>
  <si>
    <t>Compra de material elétrico para manutenção de rede da internet da unidade</t>
  </si>
  <si>
    <t>Loja Elétrica Ltda</t>
  </si>
  <si>
    <t>17.155.342/0009-30</t>
  </si>
  <si>
    <t>Makker comercio de produtos</t>
  </si>
  <si>
    <t>Pagamento de 1° parcela de instalação de grupo de gerador na unidade</t>
  </si>
  <si>
    <t>Compra de dispenser de itens de higiene de acordo com as normas sanitarias</t>
  </si>
  <si>
    <t>Shopping da Limpeza Unai Ltda</t>
  </si>
  <si>
    <t>41.733.314/0001-80</t>
  </si>
  <si>
    <t>Compra de luvas de procedimento e mascaras descartavel para uso na proteçao contra riscos de contaminação</t>
  </si>
  <si>
    <t>VDM Equipamentos de segurança uniforme lttda</t>
  </si>
  <si>
    <t>06.921.384/0001-61</t>
  </si>
  <si>
    <t>Compra de 41 galões de agua de 20 litros</t>
  </si>
  <si>
    <t>Pagamento de 1° parcela do projeto AVCB na unidade</t>
  </si>
  <si>
    <t>Plano odontologico ref. 02/2023 ref.936 Titulares e 292 dependentes</t>
  </si>
  <si>
    <t>Compra de Açai e granola para confraternizaçao de oficina de carnaval</t>
  </si>
  <si>
    <t>Berneads Brasil Ltda</t>
  </si>
  <si>
    <t>32.998.233/0001-11</t>
  </si>
  <si>
    <t>Compra de pinceis e verniz para realização do projeto  "Expressões da vida"</t>
  </si>
  <si>
    <t>Canaan Tintas Ltda Me</t>
  </si>
  <si>
    <t>26.934.639/0001-38</t>
  </si>
  <si>
    <t>Lavagem basica interna e externa no veiculo Fiat argo</t>
  </si>
  <si>
    <t>Hospedagem de Áquila Augusto da Silva Teixeira, Ronielle Lopes Caetano e Adriana Rosa Lazzarotti nos dia 07/02 a 10/02/230 na unidade de Uberaba</t>
  </si>
  <si>
    <t>Compra de 9 pendrive para uso na unidade</t>
  </si>
  <si>
    <t>Infospace Eireli Epp</t>
  </si>
  <si>
    <t>08.813.121/0001-64</t>
  </si>
  <si>
    <t>Repasse de INSS descontado dos funcionários em folha de pagamento - ref 01/2022</t>
  </si>
  <si>
    <t>INSS Patronal  ref. 01/2023</t>
  </si>
  <si>
    <t>Repasse de IRRF sobre folha de pagamento ref. 01/2023</t>
  </si>
  <si>
    <t xml:space="preserve">Manutenção e reparo elétrico trocas de lampadas e refletores na unidade </t>
  </si>
  <si>
    <t>Kaique Sergio Silva</t>
  </si>
  <si>
    <t>39.733.602/0001-93</t>
  </si>
  <si>
    <t>Compra de insumos de Hortifruti para execução do modulo doces para festa do curso de culinaria</t>
  </si>
  <si>
    <t>Super Varejão Caraca Ltda</t>
  </si>
  <si>
    <t>26.068.130/0008-26</t>
  </si>
  <si>
    <t>Compra de peliculas e capas para os telefones corporativos afins de manter a conservação</t>
  </si>
  <si>
    <t>Tatiane Cristina Teixeira dos Reis</t>
  </si>
  <si>
    <t>30.593.079/0001-72</t>
  </si>
  <si>
    <t>Diaria de viagem a Rafael Carlos Gomes ref. Translado de adolescente</t>
  </si>
  <si>
    <t>Rafael Carlos Gomes</t>
  </si>
  <si>
    <t>Diaria de viagem a Wellingtn Eloy Zacarias ref. Translado de adolescente</t>
  </si>
  <si>
    <t xml:space="preserve"> Wellingtn Eloy Zacarias</t>
  </si>
  <si>
    <t>Diaria de viagem a Patrick Willian Fernandes Neto ref. Translado de adolescente</t>
  </si>
  <si>
    <t>Patrick Willian Fernandes Neto</t>
  </si>
  <si>
    <t>1/3 Férias Nilton Vitor Botelho período 23/02/2023 a 24/03/2023</t>
  </si>
  <si>
    <t>Nilton Vitor Botelho</t>
  </si>
  <si>
    <t>Férias Nilton Vitor Botelho período 23/02/2023 a 24/03/2023</t>
  </si>
  <si>
    <t>1/3 Férias Edna Dias dos Santos período 22/02/2023 a 23/03/2023</t>
  </si>
  <si>
    <t xml:space="preserve">Edna Dias dos Santos </t>
  </si>
  <si>
    <t>Férias Edna Dias dos Santos período 22/02/2023 a 23/03/2023</t>
  </si>
  <si>
    <t>1/3 Férias Elza Araujo Lopes período 22/02/2023 a 23/03/2023</t>
  </si>
  <si>
    <t xml:space="preserve"> Elza Araujo Lopes </t>
  </si>
  <si>
    <t>Férias Elza Araujo Lopes período 22/02/2023 a 23/03/2023</t>
  </si>
  <si>
    <t>1/3 Férias Ernane Chagas da Silva período 23/02/2023 a 24/03/2023</t>
  </si>
  <si>
    <t>Ernane Chagas da Silva</t>
  </si>
  <si>
    <t>Férias Ernane Chagas da Silva período 23/02/2023 a 24/03/2023</t>
  </si>
  <si>
    <t>1/3 Férias Leura de Cassia Silva de Jesus Santos período 22/02/2023 a 23/03/2023</t>
  </si>
  <si>
    <t>Leura de Cassia Silva de Jesus Santos</t>
  </si>
  <si>
    <t>Férias Leura de Cassia Silva de Jesus Santos período 22/02/2023 a 23/03/2023</t>
  </si>
  <si>
    <t>1/3 Férias Marcia Eduarda Ramos Fernandes período 23/02/2023 a 24/03/2023</t>
  </si>
  <si>
    <t>Marcia Eduarda Ramos Fernandes</t>
  </si>
  <si>
    <t>020.388.726-35</t>
  </si>
  <si>
    <t>Férias Marcia Eduarda Ramos Fernandes período 23/02/2023 a 24/03/2023</t>
  </si>
  <si>
    <t>1/3 Férias Valdomiro Nunes da Siva  período 22/02/2023 a 08/03/2023</t>
  </si>
  <si>
    <t xml:space="preserve">Valdomiro Nunes da Siva  </t>
  </si>
  <si>
    <t xml:space="preserve"> Férias Valdomiro Nunes da Siva  período 22/02/2023 a 08/03/2023</t>
  </si>
  <si>
    <t>Diaria de viagem a Marcelo Ferreira da Silva ref. Translado de adolescente</t>
  </si>
  <si>
    <t>Marcelo Ferreira da Silva</t>
  </si>
  <si>
    <t>070.118.306-06</t>
  </si>
  <si>
    <t>Diaria de viagem a Ronielle Lopes Caetano ref. Acompanhamento e desenvolvimento do trabalho dos profissionais que atuam no corpo diretivo</t>
  </si>
  <si>
    <t>Compra de utensilios descartaveis e complementos alimenticios para o festival de açai</t>
  </si>
  <si>
    <t>09.353.578/0004-49</t>
  </si>
  <si>
    <t>Compra de insumos de supermercado para execução do modulo doces para festas do curso de culinaria</t>
  </si>
  <si>
    <t>Compra de lampadas e refletor para troca dos que estão queimados na portaria da unidade</t>
  </si>
  <si>
    <t>Hidro Eletrica Martins &amp; Storte Ltda</t>
  </si>
  <si>
    <t>30.404.102/0001-33</t>
  </si>
  <si>
    <t>Hospedagem para visita tecnica do funcionario Marcio Francisco para realizar o deslocamento da tecnica Michelle e adolescentes para desinternação das mesmas</t>
  </si>
  <si>
    <t>Montblanc Hotel Ltda</t>
  </si>
  <si>
    <t>Hospedagem para visita tecnica do funcionario Michelle Oliveira  para realizar o deslocamento das adolescentes para desinternação das mesmas</t>
  </si>
  <si>
    <t xml:space="preserve">Compra de material elétrico para instalação do aparellho de som, utilizado na unidade </t>
  </si>
  <si>
    <t>Universo Eletrico Ltda</t>
  </si>
  <si>
    <t>02.697.297/0003-83</t>
  </si>
  <si>
    <t>Recarga do cartão de alimentação para 36 funcionários da Sede Administrativa.</t>
  </si>
  <si>
    <t>Compra de lanche para evento da SEJUSP devido a apresentação do prototipo com as readaptaçoes dos veiculos Duster</t>
  </si>
  <si>
    <t>23.126.915/001-43</t>
  </si>
  <si>
    <t>Compra de lanche para projeto de carnaval na unidade</t>
  </si>
  <si>
    <t>1/3 Férias Martha Florença de Souza Coridola  período 27/02/2023 a 13/03/2023</t>
  </si>
  <si>
    <t xml:space="preserve"> Martha Florença de Souza Coridola</t>
  </si>
  <si>
    <t>Férias Martha Florença de Souza Coridola  período 27/02/2023 a 13/03/2023</t>
  </si>
  <si>
    <t>1/3 Férias Danilo Rodrigues Pilo de Araujo  período 28/02/2023 a 29/03/2023</t>
  </si>
  <si>
    <t>Danilo Rodrigues Pilo de Araujo</t>
  </si>
  <si>
    <t>Férias Danilo Rodrigues Pilo de Araujo  período 28/02/2023 a 29/03/2023</t>
  </si>
  <si>
    <t>1/3 Férias Giovanni Alberto da Silva  período 27/02/2023 a 13/03/2023</t>
  </si>
  <si>
    <t>Giovanni Alberto da Silva</t>
  </si>
  <si>
    <t>Férias Giovanni Alberto da Silva  período 27/02/2023 a 13/03/2023</t>
  </si>
  <si>
    <t>1/3 Férias Luana Pereira Ribeiro  período 27/02/2023 a 28/03/2023</t>
  </si>
  <si>
    <t xml:space="preserve">Luana Pereira Ribeiro  </t>
  </si>
  <si>
    <t>Férias Luana Pereira Ribeiro  período 27/02/2023 a 28/03/2023</t>
  </si>
  <si>
    <t>1/3 Férias Luiz Henrique Santos Roza período 27/02/2023 a 28/03/2023</t>
  </si>
  <si>
    <t xml:space="preserve"> Luiz Henrique Santos Roza </t>
  </si>
  <si>
    <t>Férias Luiz Henrique Santos Roza período 27/02/2023 a 28/03/2023</t>
  </si>
  <si>
    <t>Diaria de viagem a Marcio Ferreira da Silva ref. Pedagio  Uberlandia/ Tupaciguara</t>
  </si>
  <si>
    <t>Diaria de viagem a Ronaldo Andre Bento ref. Translado de adolescente</t>
  </si>
  <si>
    <t>Ronaldo Andre Bento</t>
  </si>
  <si>
    <t>Energia elétrica</t>
  </si>
  <si>
    <t>12309867791-3</t>
  </si>
  <si>
    <t>12309867795-6</t>
  </si>
  <si>
    <t>12310251034-8</t>
  </si>
  <si>
    <t>12310247656-5</t>
  </si>
  <si>
    <t>Compra de 10 estabilizadores  para uso na unidade</t>
  </si>
  <si>
    <t>Aquisição de 10 kits computador e 1 projetor portatil</t>
  </si>
  <si>
    <t>Vale transporte 14 funcionarios ref. Unidade Ipatinga</t>
  </si>
  <si>
    <t>Vale transporte 1 funcionarios ref. Unidade Ipatinga</t>
  </si>
  <si>
    <t>Compra de Gibs Turma da monica para projeto literario na unidade</t>
  </si>
  <si>
    <t>Rajota Livraria Ltda</t>
  </si>
  <si>
    <t>23.048.974/0001-40</t>
  </si>
  <si>
    <t>Manutençao no ar condicionado da unidade</t>
  </si>
  <si>
    <t>Karine Alves Souza</t>
  </si>
  <si>
    <t>32.37.727/0001-14</t>
  </si>
  <si>
    <t>Lavanderia dia a dia</t>
  </si>
  <si>
    <t>Lavanderia Unidade Santa Clara</t>
  </si>
  <si>
    <t>Compra de lanche para projeto de formaçao tecnica sobre a interlocução entre o fazer da equipe tecnica e as diretrizes do NORPS</t>
  </si>
  <si>
    <t>Pão Total Padaria Confeitaria</t>
  </si>
  <si>
    <t>22.173.678/0001-09</t>
  </si>
  <si>
    <t>Troca de torneiras do bebedouro que estavam com defeito</t>
  </si>
  <si>
    <t>Comercial Coura Eireli</t>
  </si>
  <si>
    <t>18.554.934/0001-30</t>
  </si>
  <si>
    <t>Pagamento da 1° parcela de serviço de manutenção e adequações na rede de esgoto do atêlier de costura, salas de aula e biblioteca</t>
  </si>
  <si>
    <t>R-270223-17</t>
  </si>
  <si>
    <t xml:space="preserve">Aquisição de itens para execução da oficina curso de barbearia </t>
  </si>
  <si>
    <t>Fama Distribuidora de Cosmeticos Eireli</t>
  </si>
  <si>
    <t>10.981.068/0001-52</t>
  </si>
  <si>
    <t>Pagamento ref. Pensão alimenticia descontado em folha de pagamento do funcionario Paulo Marcio Rocha Barbosa ref. Férias</t>
  </si>
  <si>
    <t>Compra de itens para coleta dos residuos de saude infectantes</t>
  </si>
  <si>
    <t>RCMED Distribuidora Ltda</t>
  </si>
  <si>
    <t>41.990.236/0001-08</t>
  </si>
  <si>
    <t>1/3 Férias Paulo Marcio Rocha Barbosa Santos período 27/02/2023 a 28/03/2023</t>
  </si>
  <si>
    <t>Paulo Marcio Rocha Barbosa Santos</t>
  </si>
  <si>
    <t>Férias Paulo Marcio Rocha Barbosa Santos período 27/02/2023 a 28/03/2023</t>
  </si>
  <si>
    <t>1/3 Férias Amanda Cristina Silva Evangelista período 27/02/2023 a 13/03/2023</t>
  </si>
  <si>
    <t xml:space="preserve">Amanda Cristina Silva Evangelista </t>
  </si>
  <si>
    <t>Férias Amanda Cristina Silva Evangelista período 27/02/2023 a 13/03/2023</t>
  </si>
  <si>
    <t>1/3 Férias Carlos Patrick Pereira da Silva período 01/03/2023 a 30/03/2023</t>
  </si>
  <si>
    <t>Carlos Patrick Pereira da Silva</t>
  </si>
  <si>
    <t>Férias Carlos Patrick Pereira da Silva período 01/03/2023 a 30/03/2023</t>
  </si>
  <si>
    <t>1/3 Férias Eder Martins Conceição período 01/03/2023 a 30/03/2023</t>
  </si>
  <si>
    <t>Férias Eder Martins Conceição período 01/03/2023 a 30/03/2023</t>
  </si>
  <si>
    <t>1/3 Férias Felipe Henrique Dos Reis Andrade de Oliveira período 01/03/2023 a 30/03/2023</t>
  </si>
  <si>
    <t xml:space="preserve">Felipe Henrique Dos Reis Andrade </t>
  </si>
  <si>
    <t>Férias Felipe Henrique Dos Reis Andrade de Oliveira período 01/03/2023 a 30/03/2023</t>
  </si>
  <si>
    <t>1/3 Férias Jeremias Reinaldo dos Santos período 01/03/2023 a 30/03/2023</t>
  </si>
  <si>
    <t>Jeremias Reinaldo dos Santos</t>
  </si>
  <si>
    <t>Férias Jeremias Reinaldo dos Santos período 01/03/2023 a 30/03/2023</t>
  </si>
  <si>
    <t>1/3 Férias Luara de Souza e Oliveira período 01/03/2023 a 30/03/2023</t>
  </si>
  <si>
    <t>Luara de Souza e Oliveira</t>
  </si>
  <si>
    <t>Férias Luara de Souza e Oliveira período 01/03/2023 a 30/03/2023</t>
  </si>
  <si>
    <t>1/3 Férias Orlando Gabriel da Silva período 27/02/2023 a 28/03/2023</t>
  </si>
  <si>
    <t xml:space="preserve"> Orlando Gabriel da Silva</t>
  </si>
  <si>
    <t>Férias Orlando Gabriel da Silva período 27/02/2023 a 28/03/2023</t>
  </si>
  <si>
    <t>Diaria de viagem a Juliano Fernandes da Silva  ref. Translado de adolescente</t>
  </si>
  <si>
    <t>Diaria de viagem a Maria Neana Pereira Rocha ref. Translado de adolescente</t>
  </si>
  <si>
    <t xml:space="preserve">Maria Neana Pereira Rocha </t>
  </si>
  <si>
    <t>Diaria de viagem Sergio Ramon de Almeida ref. Translado de adolescente</t>
  </si>
  <si>
    <t>Sergio Ramon de Almeida</t>
  </si>
  <si>
    <t>Reembolso a Patrick Willian Fernandes Neto ref. Lanche do adolescente no trajeto de translado</t>
  </si>
  <si>
    <t xml:space="preserve">Patrick Willian Fernandes Neto </t>
  </si>
  <si>
    <t>Reembolso a Caroline Aparecida Vieira e Silva ref. Pedagio</t>
  </si>
  <si>
    <t>1° Parcela do pagamento de uniforme para os adolescentes sendo 69 camisas e 69 bermudas</t>
  </si>
  <si>
    <t>Tratto Feito Uniformes Profissionais Ltda</t>
  </si>
  <si>
    <t>11.884.280/0001-64</t>
  </si>
  <si>
    <t>Compra de lanche para confraternização oficina de carnaval</t>
  </si>
  <si>
    <t>Manutenção em uma das roçadeiras da unidade</t>
  </si>
  <si>
    <t>Comercial Mineira de Maquinas</t>
  </si>
  <si>
    <t>20.009.908/0001-73</t>
  </si>
  <si>
    <t>Compra de peças para manutenção da roçadeira da unidade</t>
  </si>
  <si>
    <t>frete para envio da devoluçao dos radios telecomunicadores</t>
  </si>
  <si>
    <t>Dede Transporte</t>
  </si>
  <si>
    <t>05.833.536/0001-01</t>
  </si>
  <si>
    <t>CTE</t>
  </si>
  <si>
    <t>Compra de roupa intima para as adolescentes acauteladas</t>
  </si>
  <si>
    <t>Doce Pele Moda Intima ltda</t>
  </si>
  <si>
    <t>33.231.397/0001-81</t>
  </si>
  <si>
    <t>Radiologia odontologica para adolescente</t>
  </si>
  <si>
    <t>Instalaçao da reposição de vidros danificados na unidade</t>
  </si>
  <si>
    <t>Compra de vidros para reposiçao de vidros danificados da unidade</t>
  </si>
  <si>
    <t>Prestação de Serviços de Medicina do Trabalho PCMSO - Exames, Gestão PPP . Ref.Medicina do trabalho ref. 02/2023</t>
  </si>
  <si>
    <t>33.961.466/0001-31</t>
  </si>
  <si>
    <t>Reembolso a Juliano Fernandes Silva ref. Pedagio Araxá/Divinopolis</t>
  </si>
  <si>
    <t>Diaria de viagem a Adrielly Nádia Silva Veiga ref. Hospedagem dias 13 e 16/02 devido visita metodologica</t>
  </si>
  <si>
    <t xml:space="preserve">Adrielly Nádia Silva Veiga </t>
  </si>
  <si>
    <t>Diaria de viagem a Flavio Henrique dos Reis Silva ref. Hospedagem para transferencia de adolescente</t>
  </si>
  <si>
    <t>Diaria de viagem a Jerliane Ribeiro de Oliveira ref. Hospedagem dias 13 e 16/02 devido visita metodologica</t>
  </si>
  <si>
    <t>Jerliane Ribeiro de Oliveira</t>
  </si>
  <si>
    <t>Diaria de viagem a Márcio Francisco da Silva ref. Hospedagem dias 13 e 16/02 devido visita metodologica</t>
  </si>
  <si>
    <t>Despesa de passagem a Michelle Delalibera de Souza ref. Convite da SUASE para evento de inauguração na APAC</t>
  </si>
  <si>
    <t xml:space="preserve"> Michelle Delalibera de Souza</t>
  </si>
  <si>
    <t>080.822.366-63</t>
  </si>
  <si>
    <t>1/3 Férias Ronielle Lopes Caetano período 02/03/2023 a 31/03/2023</t>
  </si>
  <si>
    <t>Férias Ronielle Lopes Caetano período 02/03/2023 a 31/03/2023</t>
  </si>
  <si>
    <t>1/3 Férias Alexandre Magno Carvalho período 02/03/2023 a 31/03/2023</t>
  </si>
  <si>
    <t xml:space="preserve"> Alexandre Magno Carvalho</t>
  </si>
  <si>
    <t>Férias Alexandre Magno Carvalho período 02/03/2023 a 31/03/2023</t>
  </si>
  <si>
    <t>1/3 Férias Celia Viana Ferreira de Souza período 02/03/2023 a 31/03/2023</t>
  </si>
  <si>
    <t xml:space="preserve">Celia Viana Ferreira de Souza </t>
  </si>
  <si>
    <t>Férias Celia Viana Ferreira de Souza período 02/03/2023 a 31/03/2023</t>
  </si>
  <si>
    <t>1/3 Férias Helio Xavier de Assis período 02/03/2023 a 31/03/2023</t>
  </si>
  <si>
    <t xml:space="preserve"> Helio Xavier de Assis</t>
  </si>
  <si>
    <t xml:space="preserve"> Férias Helio Xavier de Assis período 02/03/2023 a 31/03/2023</t>
  </si>
  <si>
    <t>Hospedagem dos funcionarios Juliano Fernandes e Igor Prado 07/02 a 08/02/23 devido desligamento de adolescente</t>
  </si>
  <si>
    <t>Hotel Vale do Café</t>
  </si>
  <si>
    <t>21.036.949/0001-11</t>
  </si>
  <si>
    <t>Compra de itens para reforma da rede eletrica da cozinha da unidade</t>
  </si>
  <si>
    <t>Othon de Carvalho &amp; Cia Ltda</t>
  </si>
  <si>
    <t>17.185.679/0001-33</t>
  </si>
  <si>
    <t>Compra de cabo eletrico para reforma da rede eletrica da cozinha da unidade</t>
  </si>
  <si>
    <t>WJ Ferramentas ltda</t>
  </si>
  <si>
    <t>42.973.606/0001-97</t>
  </si>
  <si>
    <t>122.998.086-5</t>
  </si>
  <si>
    <t>Reembolso a Ronielle Lopes Caetano ref. Taxi para retorno a sede administrativa após levar o veiculo para manutençao</t>
  </si>
  <si>
    <t xml:space="preserve"> Ronielle Lopes Caetano</t>
  </si>
  <si>
    <t>Compra de materiais para oficina de crochê na unidade</t>
  </si>
  <si>
    <t>Comercial Danielle Vasconcellos</t>
  </si>
  <si>
    <t>18.658.839/0001-87</t>
  </si>
  <si>
    <t>Rendimento TRUST - Rendimento das aplicações financeiras da conta Reserva de Recurso - ref. 01/2023</t>
  </si>
  <si>
    <t>DARF pago ref. A taxa de custas judiciais do processo de Alexandre Pereira</t>
  </si>
  <si>
    <t>Pagamento de deposito judicial de Alexandre Pereira</t>
  </si>
  <si>
    <t>Boleto Bancario</t>
  </si>
  <si>
    <t>Rendimento TRUST - Rendimento das aplicações financeiras da conta Reserva de Recurso - ref. 02/2023</t>
  </si>
  <si>
    <t>Aquisição de 1 roteador wifi para uso na unidade</t>
  </si>
  <si>
    <t>01.258.068/0002-19</t>
  </si>
  <si>
    <t>Compra de 4 caixas de mascara para utilização da equipe de saude e do adolescente</t>
  </si>
  <si>
    <t>Diaria de viagem  a Andréa Giane Santos Tavares Paula ref. Visita metodologica</t>
  </si>
  <si>
    <t xml:space="preserve">Andréa Giane Santos Tavares Paula </t>
  </si>
  <si>
    <t>Diaria de viagem a Eduardo de Oliveira Carvallho ref. Visita metodologica</t>
  </si>
  <si>
    <t xml:space="preserve"> Livia Cristine Martins de Figueiredo</t>
  </si>
  <si>
    <t>Thiago Rodrigues da Silva</t>
  </si>
  <si>
    <t>Diaria de viagem a Maíra Calixto Policarpo Moreira ref. Visita metodologica</t>
  </si>
  <si>
    <t xml:space="preserve">Maíra Calixto Policarpo Moreira </t>
  </si>
  <si>
    <t>Diaria de viagem a Igor Luiz Amaral Pardin ref. Transferencia de adolescente</t>
  </si>
  <si>
    <t>Igor Luiz Amaral Pardin</t>
  </si>
  <si>
    <t>Diaria de viagem a Laiza Santana ref. Visita metodologica</t>
  </si>
  <si>
    <t>Laiza Santana</t>
  </si>
  <si>
    <t>Diaria de viagem a Marcello Luiz Araujo Campos ref. Visita metodologica</t>
  </si>
  <si>
    <t>Diaria de viagem a Ricardo Marcos Carola ref. Acompanhamento de adolescente na transferencia de adolescente</t>
  </si>
  <si>
    <t>Ricardo Marcos Carola</t>
  </si>
  <si>
    <t>Diaria de viagem a Taismara Silva Batista ref. Transferencia de adolescente</t>
  </si>
  <si>
    <t>Taismara Silva Batista</t>
  </si>
  <si>
    <t>58352431751491-32</t>
  </si>
  <si>
    <t>Compra de material esportivo para oficina</t>
  </si>
  <si>
    <t>Duarte e Duarte Ltda me</t>
  </si>
  <si>
    <t>20.599.055/0001-77</t>
  </si>
  <si>
    <t>Compra de tintas e corantes para a realizaço do projeto Jardim Sustentavel para ornamentaçao do jardim da unidade</t>
  </si>
  <si>
    <t>14.26.631/0001-76</t>
  </si>
  <si>
    <t>Compra de luvas de procedimento, luvas descartaveis e mascaras para utilização nos procedimento de revista, entrega de alimentaçao e diminuiçao de riscos de contaminaçao contra covid 19</t>
  </si>
  <si>
    <t>Matheus Henrique Rodrigues Alves</t>
  </si>
  <si>
    <t>28.624.032/0001-87</t>
  </si>
  <si>
    <t xml:space="preserve">Compra de 6 cartuchos tanque de toner HP </t>
  </si>
  <si>
    <t xml:space="preserve">Compra de material para reparo na unidade </t>
  </si>
  <si>
    <t>Construpet Material de Construção e Petshop</t>
  </si>
  <si>
    <t>36.998.204/0001-00</t>
  </si>
  <si>
    <t>Pagamento de uma parte da aquisiçao do patrimonio UNIFI6 LITE, sendo o restante do pagamento para dia 17/03</t>
  </si>
  <si>
    <t>1/3 Férias Matheus Viana Silva Pereira período 06/03/2023 a 20/03/2023</t>
  </si>
  <si>
    <t xml:space="preserve">Matheus Viana Silva Pereira </t>
  </si>
  <si>
    <t>Férias Matheus Viana Silva Pereira período 06/03/2023 a 20/03/2023</t>
  </si>
  <si>
    <t>1/3 Férias Ana Paula Silva de Oliveira período 06/03/2023 a 04/04/2023</t>
  </si>
  <si>
    <t xml:space="preserve"> Ana Paula Silva de Oliveira</t>
  </si>
  <si>
    <t>058.416.056-90</t>
  </si>
  <si>
    <t>Férias Ana Paula Silva de Oliveira período 06/03/2023 a 04/04/2023</t>
  </si>
  <si>
    <t>1/3 Férias Breno Ribeiro Domingos período 06/03/2023 a 04/04/2023</t>
  </si>
  <si>
    <t>Breno Ribeiro Domingos</t>
  </si>
  <si>
    <t>Férias Breno Ribeiro Domingos período 06/03/2023 a 04/04/2023</t>
  </si>
  <si>
    <t>1/3 Férias Dalila Moreira Amorim período 06/03/2023 a 20/03/2023</t>
  </si>
  <si>
    <t>Dalila Moreira Amorim</t>
  </si>
  <si>
    <t>092.089.876-98</t>
  </si>
  <si>
    <t>Férias Dalila Moreira Amorim período 06/03/2023 a 20/03/2023</t>
  </si>
  <si>
    <t>1/3 Férias Daniel de Sousa Ferreira período 07/03/2023 a 05/04/2023</t>
  </si>
  <si>
    <t>Daniel de Sousa Ferreira</t>
  </si>
  <si>
    <t>Férias Daniel de Sousa Ferreira período 07/03/2023 a 05/04/2023</t>
  </si>
  <si>
    <t>1/3 Férias David Silva período 06/03/2023 a 29/03/2023</t>
  </si>
  <si>
    <t>David Silva</t>
  </si>
  <si>
    <t>063.462.576-41</t>
  </si>
  <si>
    <t>Férias David Silva período 06/03/2023 a 29/03/2023</t>
  </si>
  <si>
    <t>1/3 Férias Debora Cristina Viana Silva período 06/03/2023 a 04/04/2023</t>
  </si>
  <si>
    <t>Debora Cristina Viana Silva</t>
  </si>
  <si>
    <t xml:space="preserve"> Férias Debora Cristina Viana Silva período 06/03/2023 a 04/04/2023</t>
  </si>
  <si>
    <t>1/3 Férias Edson de Souza Pinto período 06/03/2023 a 04/04/2023</t>
  </si>
  <si>
    <t xml:space="preserve"> Edson de Souza Pinto </t>
  </si>
  <si>
    <t>Férias Edson de Souza Pinto período 06/03/2023 a 04/04/2023</t>
  </si>
  <si>
    <t>1/3 Férias Eduardo Santana Faria período 06/03/2023 a 04/04/2023</t>
  </si>
  <si>
    <t xml:space="preserve"> Eduardo Santana Faria</t>
  </si>
  <si>
    <t>Férias Eduardo Santana Faria período 06/03/2023 a 04/04/2023</t>
  </si>
  <si>
    <t>1/3 Férias Ellen Cristina Artagnan período 06/03/2023 a 04/04/2023</t>
  </si>
  <si>
    <t xml:space="preserve"> Ellen Cristina Artagnan</t>
  </si>
  <si>
    <t>123.105.456-51</t>
  </si>
  <si>
    <t xml:space="preserve"> Férias Ellen Cristina Artagnan período 06/03/2023 a 04/04/2023</t>
  </si>
  <si>
    <t>1/3 Férias Francisco Lopes Carvalho período 06/03/2023 a 04/04/2023</t>
  </si>
  <si>
    <t>Francisco Lopes Carvalho</t>
  </si>
  <si>
    <t>385.147.101-68</t>
  </si>
  <si>
    <t>Férias Francisco Lopes Carvalho período 06/03/2023 a 04/04/2023</t>
  </si>
  <si>
    <t>1/3 Férias Isabela Martins de Oliveira período 06/03/2023 a 04/04/2023</t>
  </si>
  <si>
    <t>Isabela Martins de Oliveira</t>
  </si>
  <si>
    <t>Férias Isabela Martins de Oliveira período 06/03/2023 a 04/04/2023</t>
  </si>
  <si>
    <t>1/3 Férias Jean Martins Gomes período 07/03/2023 a 05/04/2023</t>
  </si>
  <si>
    <t xml:space="preserve">Jean Martins Gomes </t>
  </si>
  <si>
    <t>046.625.776-75</t>
  </si>
  <si>
    <t>Férias Jean Martins Gomes período 07/03/2023 a 05/04/2023</t>
  </si>
  <si>
    <t>1/3 Férias Jeferson Lopes dos Santos período 07/03/2023 a 05/04/2023</t>
  </si>
  <si>
    <t>Jeferson Lopes dos Santos</t>
  </si>
  <si>
    <t xml:space="preserve"> Férias Jeferson Lopes dos Santos período 07/03/2023 a 05/04/2023</t>
  </si>
  <si>
    <t>1/3 Férias Joao Batista Pires período 06/03/2023 a 04/04/2023</t>
  </si>
  <si>
    <t xml:space="preserve">Joao Batista Pires </t>
  </si>
  <si>
    <t>Férias Joao Batista Pires período 06/03/2023 a 04/04/2023</t>
  </si>
  <si>
    <t>1/3 Férias Jorma Silva Menezes período 06/03/2023 a 04/04/2023</t>
  </si>
  <si>
    <t>Jorma Silva Menezes</t>
  </si>
  <si>
    <t>Férias Jorma Silva Menezes período 06/03/2023 a 04/04/2023</t>
  </si>
  <si>
    <t>1/3 Férias Lucas Cristiano Lopes período 07/03/2023 a 05/04/2023</t>
  </si>
  <si>
    <t xml:space="preserve"> Lucas Cristiano Lopes</t>
  </si>
  <si>
    <t>Férias Lucas Cristiano Lopes período 07/03/2023 a 05/04/2023</t>
  </si>
  <si>
    <t>1/3 Férias Luciana Monique Abadia Rodrigues Martins período 07/03/2023 a 05/04/2023</t>
  </si>
  <si>
    <t>Luciana Monique Abadia Rodrigues Martins</t>
  </si>
  <si>
    <t>Férias Luciana Monique Abadia Rodrigues Martins período 07/03/2023 a 05/04/2023</t>
  </si>
  <si>
    <t>1/3 Férias Nayara Morais Martins período 07/03/2023 a 05/04/2023</t>
  </si>
  <si>
    <t>Nayara Morais Martins</t>
  </si>
  <si>
    <t>080.243.306-52</t>
  </si>
  <si>
    <t>Férias Nayara Morais Martins período 07/03/2023 a 05/04/2023</t>
  </si>
  <si>
    <t>1/3 Férias Reinaldo Luis Barto período 07/03/2023 a 05/04/2023</t>
  </si>
  <si>
    <t>Reinaldo Luis Barto</t>
  </si>
  <si>
    <t>002.730.776-00</t>
  </si>
  <si>
    <t xml:space="preserve"> Férias Reinaldo Luis Barto período 07/03/2023 a 05/04/2023</t>
  </si>
  <si>
    <t>1/3 Férias Sabrina Rodrigues Silva Lima período 06/03/2023 a 04/04/2023</t>
  </si>
  <si>
    <t xml:space="preserve">Sabrina Rodrigues Silva Lima </t>
  </si>
  <si>
    <t>Férias Sabrina Rodrigues Silva Lima período 06/03/2023 a 04/04/2023</t>
  </si>
  <si>
    <t>1/3 Férias Sidney Dias Soares período 07/03/2023 a 05/04/2023</t>
  </si>
  <si>
    <t xml:space="preserve">Sidney Dias Soares </t>
  </si>
  <si>
    <t>Férias Sidney Dias Soares período 07/03/2023 a 05/04/2023</t>
  </si>
  <si>
    <t>Diaria de viagem a Durval Martins de Melo Junior ref.translado de adolescente</t>
  </si>
  <si>
    <t>Durval Martins de Melo Junior</t>
  </si>
  <si>
    <t>Diaria de viagem a Rafael Aparecido Alves de Almeida ref.translado de adolescente</t>
  </si>
  <si>
    <t>Rafael Aparecido Alves de Almeida</t>
  </si>
  <si>
    <t>Marlon de Melo Santos</t>
  </si>
  <si>
    <t>119.923.166-51</t>
  </si>
  <si>
    <t>Augusto de Melo Santos</t>
  </si>
  <si>
    <t>14..269.946-44</t>
  </si>
  <si>
    <t>60343626751491-32</t>
  </si>
  <si>
    <t>060357047751491-32</t>
  </si>
  <si>
    <t>Tarifa bancaria Plano adapt 03/2023</t>
  </si>
  <si>
    <t>08.600.525/001-70</t>
  </si>
  <si>
    <t>86344022023-5</t>
  </si>
  <si>
    <t>Revisão no veiculo</t>
  </si>
  <si>
    <t>Tecar Minas Automoveis e Serviços Ltda</t>
  </si>
  <si>
    <t>01.739.520/0001-83</t>
  </si>
  <si>
    <t>Compra de peças para revisão no veiculo</t>
  </si>
  <si>
    <t>Manutenção de dois estabilizadores da unidade</t>
  </si>
  <si>
    <t>Tokyo Comercio e Serviços de Informatica</t>
  </si>
  <si>
    <t>10.774.846/0001-32</t>
  </si>
  <si>
    <t>Pagamento 2° parcela reforma de adequações de acessibilidade na unidade</t>
  </si>
  <si>
    <t>Recarga de cartão de combustível do mês para und. Unai</t>
  </si>
  <si>
    <t>Compra de lanche para ida em teatro com os adolescentes</t>
  </si>
  <si>
    <t>Troca de lampada que estavam queimadas na unidade</t>
  </si>
  <si>
    <t>Troca de telha danificada, na unidade</t>
  </si>
  <si>
    <t xml:space="preserve">Limpeza de calha </t>
  </si>
  <si>
    <t>Strada Veiculo e peças Ltda</t>
  </si>
  <si>
    <t>01.654.749/0001-15</t>
  </si>
  <si>
    <t>Compra de peças para manutençao do veiculo</t>
  </si>
  <si>
    <t>Revisão do veiculo da unidade</t>
  </si>
  <si>
    <t xml:space="preserve">Compra de material para manutenção da Pia da Sala odontologica </t>
  </si>
  <si>
    <t>Recarga de cartão de combustível do mês para und. Uberaba</t>
  </si>
  <si>
    <t>Recarga de cartão de combustível do mês para und. Sede Administrativa</t>
  </si>
  <si>
    <t>1/3 Férias José Lafaite Ferreira Junior período 08/03/2023 a 22/03/2023</t>
  </si>
  <si>
    <t xml:space="preserve"> José Lafaite Ferreira Junior </t>
  </si>
  <si>
    <t xml:space="preserve"> Férias José Lafaite Ferreira Junior período 08/03/2023 a 22/03/2023</t>
  </si>
  <si>
    <t>1/3 Férias Elaine Lucia Eugenio Teixeira período 08/03/2023 a 06/04/2023</t>
  </si>
  <si>
    <t xml:space="preserve"> Elaine Lucia Eugenio Teixeira</t>
  </si>
  <si>
    <t>Férias Elaine Lucia Eugenio Teixeira período 08/03/2023 a 06/04/2023</t>
  </si>
  <si>
    <t>Diaria de viagem a Wender Pereira de Campos ref. Ida com adolescente em audiencia</t>
  </si>
  <si>
    <t>Diaria de viagem a Lorena Cássia Dutervil Mascarenhas Valadão ref ida com adolescente em audiencia</t>
  </si>
  <si>
    <t xml:space="preserve"> Lorena Cássia Dutervil Mascarenhas Valadão</t>
  </si>
  <si>
    <t>24.996.969/0001-22</t>
  </si>
  <si>
    <t>Pagamento ref. Pensão alimenticia descontado em folha de pagamento do funcionario  Kleber Osvaldo da Silva Junior ref. 02/2023</t>
  </si>
  <si>
    <t>Pagamento ref. Pensão alimenticia descontado em folha de pagamento do funcionario  Marlon Douglas Guilherme Nunes ref.02/2023</t>
  </si>
  <si>
    <t xml:space="preserve">Compra de insumos para realizaçao do projeto profissionalizante </t>
  </si>
  <si>
    <t>Pagamento ref. Pensão alimentícia descontado em folha de pagamento do funcionário Wagner Gladson da Silva ref. 02/2023</t>
  </si>
  <si>
    <t>Drogamila Ltda</t>
  </si>
  <si>
    <t>41.949.231/0001-75</t>
  </si>
  <si>
    <t>Edeilson Fernandes</t>
  </si>
  <si>
    <t>Pagamento ref. Pensão alimenticia descontado em folha de pagamento do funcionario  Marlon Douglas Guilherme Nunes ref. 02/2023</t>
  </si>
  <si>
    <t>Pagamento ref. Pensão alimenticia descontado em folha de pagamento do funcionario  Ronaldo de Jesus Soares ref. 02/2023</t>
  </si>
  <si>
    <t>Pagamento ref. Pensão alimentícia descontado em folha de pagamento do funcionário Diego Antonio dos Santos ref. 02/223</t>
  </si>
  <si>
    <t>Pagamento ref. Pensão alimenticia descontado em folha de pagamento do funcionario Vinicius da Silva Melgaço ref. 02/2023</t>
  </si>
  <si>
    <t>Pagamento ref. Pensão alimenticia descontado em folha de pagamento do funcionario  Caio Vinicius Silva Mendes ref. 02/2023</t>
  </si>
  <si>
    <t>Pagamento ref. Pensão alimenticia descontado em folha de pagamento do funcionario  Vinicius da Silva Melgaço ref. 02/2023</t>
  </si>
  <si>
    <t>Pagamento ref. Pensão alimenticia descontado em folha de pagamento do funcionario  Euclides Sá de Paula ref. 02/2023</t>
  </si>
  <si>
    <t>Seguro fiança 9/12 R$ 504,13 - Seguro Incendio 9/10 R$ 47,04 - Taxa Boleto R$ 4,80</t>
  </si>
  <si>
    <t>Pagamento de 1° parcela de prestação de serviço referente a revitalização da lavanderia</t>
  </si>
  <si>
    <t>Pagamento de 2° parcela de dedetização e desratização na unidade</t>
  </si>
  <si>
    <t xml:space="preserve">Compra de itens esportivos para uso nas oficinas </t>
  </si>
  <si>
    <t>Casa dos Craques comercio de artigos esportivos ltda</t>
  </si>
  <si>
    <t>18.570.713/0001-56</t>
  </si>
  <si>
    <t>1/3 Férias Mauro Medeiros de Andrade período 13/03/2023 a 11/04/2023</t>
  </si>
  <si>
    <t>Mauro Medeiros de Andrade</t>
  </si>
  <si>
    <t xml:space="preserve"> Férias Mauro Medeiros de Andrade período 13/03/2023 a 11/04/2023</t>
  </si>
  <si>
    <t>1/3 Férias Ana Paula Machado de Araujo Fernandes período 13/03/2023 a 11/04/2023</t>
  </si>
  <si>
    <t>Ana Paula Machado de Araujo Fernandes</t>
  </si>
  <si>
    <t xml:space="preserve"> Férias Ana Paula Machado de Araujo Fernandes período 13/03/2023 a 11/04/2023</t>
  </si>
  <si>
    <t>1/3 Férias Bruno Gomes Barbosa período 13/03/2023 a 11/04/2023</t>
  </si>
  <si>
    <t>Bruno Gomes Barbosa</t>
  </si>
  <si>
    <t>Férias Bruno Gomes Barbosa período 13/03/2023 a 11/04/2023</t>
  </si>
  <si>
    <t>1/3 Férias Gustavo Pereira da Gama período 13/03/2023 a 11/04/2023</t>
  </si>
  <si>
    <t xml:space="preserve"> Gustavo Pereira da Gama</t>
  </si>
  <si>
    <t>Férias Gustavo Pereira da Gama período 13/03/2023 a 11/04/2023</t>
  </si>
  <si>
    <t>1/3 Férias Mariana Diniz Souza período 13/03/2023 a 11/04/2023</t>
  </si>
  <si>
    <t>Mariana Diniz Souza</t>
  </si>
  <si>
    <t>015.607.026-05</t>
  </si>
  <si>
    <t>Férias Mariana Diniz Souza período 13/03/2023 a 11/04/2023</t>
  </si>
  <si>
    <t>1/3 Férias Wenderson Monteiro período 09/03/2023 a 23/03/2023</t>
  </si>
  <si>
    <t xml:space="preserve"> Wenderson Monteiro</t>
  </si>
  <si>
    <t>Férias Wenderson Monteiro período 09/03/2023 a 23/03/2023</t>
  </si>
  <si>
    <t>Ana Claudia Araujo Gomes</t>
  </si>
  <si>
    <t>Allan Ribeiro Lima</t>
  </si>
  <si>
    <t>Transferência de Rendimentos para conta Reserva de recurso, conforme previsto no I do Art. 89 do decreto estadual 47553/2018 ref. 03/2023</t>
  </si>
  <si>
    <t>FGTS ref. 02/2023</t>
  </si>
  <si>
    <t>1 º parcela de uniforme para os adolescentes sendo 4 camisas, 4 bermudas,1 moletom e 1 calça moletom</t>
  </si>
  <si>
    <t>Compra de 1 pneu para o veiculo argo, devido ao rasgo no mesmo em viagem</t>
  </si>
  <si>
    <t>Pneus BH</t>
  </si>
  <si>
    <t>1 º parcela de uniforme para os adolescentes sendo 33 camisas, 33 bermudas, 22 moletom e 22 calça moletom</t>
  </si>
  <si>
    <t>1 º parcela de uniforme para a equipe sendo 159 camisas, 69 bermudas, 38 bones</t>
  </si>
  <si>
    <t>1 º parcela de uniforme para a equipe sendo 77 camisas, 37 calças e 11 bonés</t>
  </si>
  <si>
    <t>Compra de tela mosqueteira para instalação na unidade</t>
  </si>
  <si>
    <t>Dalton Batista Coellho Junior</t>
  </si>
  <si>
    <t>43.433.475/0001-84</t>
  </si>
  <si>
    <t xml:space="preserve">Instalação de tela mosqueteira </t>
  </si>
  <si>
    <t>Felipe José Borges</t>
  </si>
  <si>
    <t>1 º parcela de uniforme para a equipe sendo 162 camisas, 47 calças e 33 bonés</t>
  </si>
  <si>
    <t>1 º parcela de uniforme para a equipe sendo 71 camisas,17 calças e 5 bonés</t>
  </si>
  <si>
    <t>27576570-01</t>
  </si>
  <si>
    <t>1 º parcela de uniforme para os adolescentes sendo 87 camisas, 87 bermudas, 87 moletom e 87 calça moletom</t>
  </si>
  <si>
    <t>1 º parcela de uniforme para os adolescentes sendo15 moletom e 15 calças moletom</t>
  </si>
  <si>
    <t>1 º parcela de uniforme para os adolescentes sendo 25 camisas, 25 bermudas, 50 moletom e 50 calça moletom</t>
  </si>
  <si>
    <t>1 º parcela de uniforme para a equipe sendo 121 camisas, 49 calças e 23 bonés</t>
  </si>
  <si>
    <t>Diaria de viagem a Marcio Ferreira da Silva ref. Visita a domicilio da familia e escola do adolescente</t>
  </si>
  <si>
    <t>Diaria de viagem a Adriene Oliveira da Silveira ref. Visita a domicilio da familia e escola do adolescente</t>
  </si>
  <si>
    <t>Adriene Oliveira da Silveira</t>
  </si>
  <si>
    <t>Diaria de viagem a Taciana Martins Dorneles Costa ref. Visita a domicilio da familia e escola do adolescente</t>
  </si>
  <si>
    <t>Taciana Martins Dorneles Costa</t>
  </si>
  <si>
    <t>081.576.806-03</t>
  </si>
  <si>
    <t>10.957.196-29</t>
  </si>
  <si>
    <t xml:space="preserve">Compra de bombons para as atividades do dia internacional da mulher </t>
  </si>
  <si>
    <t>Compra de jogos para oficinas e entretenimento dos adolescentes na unidade</t>
  </si>
  <si>
    <t>Paraiso dos brinquedos Ltda</t>
  </si>
  <si>
    <t>19.091.793/0001-20</t>
  </si>
  <si>
    <t>2° Via de cartão de transporte</t>
  </si>
  <si>
    <t>01.739.520/0002-64</t>
  </si>
  <si>
    <t>Jerlianne Ribeiro de Oliveira</t>
  </si>
  <si>
    <t>Diaria de viagem a Márcio Francisco da Silva ref.  Visita metodologica</t>
  </si>
  <si>
    <t>Diaria de viagem a Maria Clara dos Reis Neves ref.  Visita metodologica</t>
  </si>
  <si>
    <t>Maria Clara dos Reis Neves</t>
  </si>
  <si>
    <t>016.257.446-98</t>
  </si>
  <si>
    <t>Diaria de viagem a Wender Pereira de Campos ref. Translado de adolescente</t>
  </si>
  <si>
    <t>Johnny Nunes Freitas</t>
  </si>
  <si>
    <t>117.491.066-63</t>
  </si>
  <si>
    <t>Arthur Tarso Ferreira</t>
  </si>
  <si>
    <t>Mariana Cristina de Carvalho Santos da Silva</t>
  </si>
  <si>
    <t>109.361.756-05</t>
  </si>
  <si>
    <t>Rodrigo De Meirelles Santos</t>
  </si>
  <si>
    <t>Ronaldo de Jesus dos Santos</t>
  </si>
  <si>
    <t>066335683751491-32</t>
  </si>
  <si>
    <t>061351184751491-32</t>
  </si>
  <si>
    <t>065339584751491-32</t>
  </si>
  <si>
    <t>61353542751491-32</t>
  </si>
  <si>
    <t>065351974751491-32</t>
  </si>
  <si>
    <t>ISS retido ref. 02/2023</t>
  </si>
  <si>
    <t>2230488814-24</t>
  </si>
  <si>
    <t>Bem estar social 02/2023 ref. 953 funcionarios</t>
  </si>
  <si>
    <t>Manutenção CFTV da unidade</t>
  </si>
  <si>
    <t>Aplicação das peliculas para o controle de incidencia de raios solares nas janelas das salas da unidade</t>
  </si>
  <si>
    <t>D-Ley Adesivos ltda</t>
  </si>
  <si>
    <t>18.912.375/0001-93</t>
  </si>
  <si>
    <t>Compra de 1 switch para melhorar a distribuiçao da internet</t>
  </si>
  <si>
    <t xml:space="preserve">By Tech Intermedium sistemas </t>
  </si>
  <si>
    <t>Compra de lanche para piquenique com os adolescentes no passeio ao " piscinão  - parque das Acacias"</t>
  </si>
  <si>
    <t>José Moreira Lopes e Cia</t>
  </si>
  <si>
    <t>04.173.897/0001-06</t>
  </si>
  <si>
    <t xml:space="preserve">Tef Comercio e distribuição </t>
  </si>
  <si>
    <t>02.033.292/0001-94</t>
  </si>
  <si>
    <t>Aquisição de 3 cameras bullet para instalação/manutenção do CFTV</t>
  </si>
  <si>
    <t>Aquisição de 3 fonte chaveada 12V 10A Caixa metalica</t>
  </si>
  <si>
    <t>Julio Cesar Franco</t>
  </si>
  <si>
    <t>05.319.724/0001-16</t>
  </si>
  <si>
    <t xml:space="preserve">GRR PAF </t>
  </si>
  <si>
    <t>GRR PAF Medicamento</t>
  </si>
  <si>
    <t>Seguro de vida ref. 02/2023 ref. 953 Funcionarios</t>
  </si>
  <si>
    <t xml:space="preserve">Aquisição de 5 ventiladores </t>
  </si>
  <si>
    <t>Compra de 29 galões de agua de 20 litros</t>
  </si>
  <si>
    <t xml:space="preserve">Compra 4 caixas de mascaras tripla descartavel </t>
  </si>
  <si>
    <t xml:space="preserve"> Despesas com 156 passagens ida e volta de familiares de adolescentes dos dias 01/02 a 28/02/2022 das unidades Horto,São Jeronimo,Ipatinga,Santa Clara, Uberaba, Santa Helena, Andradas, Lindeia</t>
  </si>
  <si>
    <t>Compra de fonte chaveada para manutenção no CFTV</t>
  </si>
  <si>
    <t>Aquisição de fonte chaveada 12V 10A Caixa Metalica</t>
  </si>
  <si>
    <t>Auto Zema Ltda</t>
  </si>
  <si>
    <t>20.030.086/0001-02</t>
  </si>
  <si>
    <t xml:space="preserve">Diaria de viagem a Vanessa Miriany Alves Luiz ref. Visita metodologica </t>
  </si>
  <si>
    <t>Vanessa Miriany Alves Luiz</t>
  </si>
  <si>
    <t xml:space="preserve">Diaria de viagem a Alderino Alves Soares ref. Visita metodologica </t>
  </si>
  <si>
    <t>Alderino Alves Soares</t>
  </si>
  <si>
    <t xml:space="preserve">Diaria de viagem a Ana Paula Machado de Araujo Fernandes ref. Visita metodologica </t>
  </si>
  <si>
    <t>Diaria de viagem a Silvio Severino Santos ref. Translado de adolescente</t>
  </si>
  <si>
    <t>Silvio Severino Santos</t>
  </si>
  <si>
    <t xml:space="preserve">Reembolso a Marcello Luiz Araujo Campos ref. Hospedagem </t>
  </si>
  <si>
    <t>Reembolso a Laiza Santana Dorin ref. Hospedagem</t>
  </si>
  <si>
    <t>Laiza Santana Dorin</t>
  </si>
  <si>
    <t>064.775.06-76</t>
  </si>
  <si>
    <t>Reembolso a Maira Calixto Policarpo Moreira ref. Hospedagem</t>
  </si>
  <si>
    <t>Maira Calixto Policarpo Moreira</t>
  </si>
  <si>
    <t>Diaria de viagem a Michelle Delalibera de Souza ref. Intercambio unidade São Jeronimo</t>
  </si>
  <si>
    <t>Michelle Delalibera de Souza</t>
  </si>
  <si>
    <t>Diaria de viagem a Alessandra Dalbello Bernardes ref. Intercambio unidade São Jeronimo</t>
  </si>
  <si>
    <t>Alessandra Dalbello Bernardes</t>
  </si>
  <si>
    <t>035.428.936-50</t>
  </si>
  <si>
    <t>Despesa de passagem a Michelle Delalibera de Souza ref. Intercambio unidade São Jeronimo</t>
  </si>
  <si>
    <t>Despesa de passagem a Alessandra Dalbello Bernardes ref. Intercambio unidade São Jeronimo</t>
  </si>
  <si>
    <t xml:space="preserve">Diaria de viagem a Jeferson Miranda Teodoro ref. Deslocamento de adolescente </t>
  </si>
  <si>
    <t>Jeferson Miranda Teodoro</t>
  </si>
  <si>
    <t>Diaria de viagem a Anderson Marins de Souza ref. Deslocamento de adolescente</t>
  </si>
  <si>
    <t>Diaria de viagem a Denio Franco Damacena ref. Deslocamento de adolescente</t>
  </si>
  <si>
    <t xml:space="preserve"> Denio Franco Damacena</t>
  </si>
  <si>
    <t>1/3 Férias Andre Luiz Marques período 13/03/2023 a 11/04/2023</t>
  </si>
  <si>
    <t xml:space="preserve"> Andre Luiz Marques </t>
  </si>
  <si>
    <t>Férias Andre Luiz Marques período 13/03/2023 a 11/04/2023</t>
  </si>
  <si>
    <t>1/3 Férias Clarice da Rocha Campos período 13/03/2023 a 11/04/2023</t>
  </si>
  <si>
    <t>Clarice da Rocha Campos</t>
  </si>
  <si>
    <t>Férias Clarice da Rocha Campos período 13/03/2023 a 11/04/2023</t>
  </si>
  <si>
    <t>1/3 Férias Cosmelir Marques da Silva período 13/03/2023 a 11/04/2023</t>
  </si>
  <si>
    <t>Cosmelir Marques da Silva</t>
  </si>
  <si>
    <t xml:space="preserve"> Férias Cosmelir Marques da Silva período 13/03/2023 a 11/04/2023</t>
  </si>
  <si>
    <t>1/3 Férias Denner Gustavo Alves da Silva período 13/03/2023 a 11/04/2023</t>
  </si>
  <si>
    <t>Férias Denner Gustavo Alves da Silva período 13/03/2023 a 11/04/2023</t>
  </si>
  <si>
    <t>1/3 Férias Isabela Mariana Silva Vespasiano Aganetti período 13/03/2023 a 11/04/2023</t>
  </si>
  <si>
    <t>Isabela Mariana Silva Vespasiano Aganetti</t>
  </si>
  <si>
    <t>1/3 Férias Jesumar Vieira de Sousa período 14/03/2023 a 12/04/2023</t>
  </si>
  <si>
    <t xml:space="preserve"> Jesumar Vieira de Sousa</t>
  </si>
  <si>
    <t>Férias Jesumar Vieira de Sousa período 14/03/2023 a 12/04/2023</t>
  </si>
  <si>
    <t>1/3 Férias Lucimar de Jesus Alves da Rocha período 14/03/2023 a 12/04/2023</t>
  </si>
  <si>
    <t>Lucimar de Jesus Alves da Rocha</t>
  </si>
  <si>
    <t>1/3 Férias Marcelo Nunes da Costa período 13/03/2023 a 11/04/2023</t>
  </si>
  <si>
    <t xml:space="preserve"> Marcelo Nunes da Costa</t>
  </si>
  <si>
    <t>Férias Marcelo Nunes da Costa período 13/03/2023 a 11/04/2023</t>
  </si>
  <si>
    <t>1/3 Férias Marcia Cristina Leite Gonçalves período 14/03/2023 a 12/04/2023</t>
  </si>
  <si>
    <t>Marcia Cristina Leite Gonçalves</t>
  </si>
  <si>
    <t>Férias Marcia Cristina Leite Gonçalves período 14/03/2023 a 12/04/2023</t>
  </si>
  <si>
    <t>1/3 Férias Michele de Oliveira Madeira Ribeiro período 13/03/2023 a 11/04/2023</t>
  </si>
  <si>
    <t>Michele de Oliveira Madeira Ribeiro</t>
  </si>
  <si>
    <t>1/3 Férias Rosania Marques Batista período 13/03/2023 a 11/04/2023</t>
  </si>
  <si>
    <t xml:space="preserve">Rosania Marques Batista </t>
  </si>
  <si>
    <t>730.332.196-91</t>
  </si>
  <si>
    <t>Férias Rosania Marques Batista período 13/03/2023 a 11/04/2023</t>
  </si>
  <si>
    <t>1/3 Férias Wagner de Paula Silva período 13/03/2023 a 11/04/2023</t>
  </si>
  <si>
    <t>Wagner de Paula Silva</t>
  </si>
  <si>
    <t>Férias Wagner de Paula Silva período 13/03/2023 a 11/04/2023</t>
  </si>
  <si>
    <t>Hospedagem do site do Instituto Elo</t>
  </si>
  <si>
    <t>Construsite Brasil Criação de sites</t>
  </si>
  <si>
    <t>06.988.994/0001-82</t>
  </si>
  <si>
    <t>Pagamento 1° parcela dos uniformes dos adolescentes sendo 25 camisas, 25 bermudas, 20 moleton, 20 calças moletom</t>
  </si>
  <si>
    <t>11.884.280/001-64</t>
  </si>
  <si>
    <t>Ldc Comercio Eireli</t>
  </si>
  <si>
    <t>Hospedagem Ronielle Lopes Caetano dia 23/02 a 24/02/23</t>
  </si>
  <si>
    <t>Hospedagem a Aquila Augusto dia 23/02 a 24/02/23</t>
  </si>
  <si>
    <t>Hospedagem a Adriana Rosa Lazzarotti dia 23/02 a 24/02/2023</t>
  </si>
  <si>
    <t>17004578367-43</t>
  </si>
  <si>
    <t>Pagamento 1° parcela dos uniformes da equipe sendo 70 camisas, 31 calças, 14 bone</t>
  </si>
  <si>
    <t>17004578784-12</t>
  </si>
  <si>
    <t xml:space="preserve">Pagamento 1° parcela de desratização e limpeza de caixas d' água </t>
  </si>
  <si>
    <t>Combat Prag Serviços de Imunização Ltda</t>
  </si>
  <si>
    <t>42.264.570/0001-39</t>
  </si>
  <si>
    <t>Pagamento 1° parcela dos uniformes dos adolescentes sendo 25 camisas, 25 bermudas, 21 moleton, 21 calças moletom</t>
  </si>
  <si>
    <t>17004578367-39</t>
  </si>
  <si>
    <t>17004578367-40</t>
  </si>
  <si>
    <t xml:space="preserve">Compra de material de informatica </t>
  </si>
  <si>
    <t>Nobrega e Almeida Informatica</t>
  </si>
  <si>
    <t>07.778.266/0001-09</t>
  </si>
  <si>
    <t xml:space="preserve">Compra de passagem para transferencia de adolescente </t>
  </si>
  <si>
    <t>Santa Izabel Transportes e turismo</t>
  </si>
  <si>
    <t>00.033.613/0001-25</t>
  </si>
  <si>
    <t>Cupom</t>
  </si>
  <si>
    <t xml:space="preserve">Zico Esportes e Conf. Unai </t>
  </si>
  <si>
    <t>08.034.765/0001-54</t>
  </si>
  <si>
    <t>Pagamento 1° parcela dos uniformes da equipe sendo 47 camisas, 29 calças, 13 bonés</t>
  </si>
  <si>
    <t>Pagamento 1° parcela dos uniformes dos adolescentes sendo 30 camisas, 30 bermudas, 20 moleton, 20 calças moletom</t>
  </si>
  <si>
    <t>Compra de lampadas e refletor para troca devida a fiaçao antiga da unidade</t>
  </si>
  <si>
    <t xml:space="preserve">WL Material de Construção Cvil </t>
  </si>
  <si>
    <t>38.496.063/0001-53</t>
  </si>
  <si>
    <t>Pagamento 1° parcela dos uniformes da equipe sendo 166 camisas, 113 calças, 35 bonés</t>
  </si>
  <si>
    <t>17004578428-07</t>
  </si>
  <si>
    <t>Pagamento 1° parcela dos uniformes dos adolescentes sendo 24 camisas, 24 bermudas, 16 moleton, 16 calças moletom</t>
  </si>
  <si>
    <t>Pagamento 1° parcela dos uniformes da equipe sendo 69 camisas, 47 calças, 46 bonés</t>
  </si>
  <si>
    <t>48973479-68</t>
  </si>
  <si>
    <t>Pagamento 1° parcela dos uniformes da equipe sendo 94 camisas, 55 calças, 20 bonés</t>
  </si>
  <si>
    <t>Pagamento 1° parcela dos uniformes dos adolescentes sendo 75 camisas, 75 bermudas, 21 moleton, 21 calças moletom</t>
  </si>
  <si>
    <t>144644/12</t>
  </si>
  <si>
    <t>Pagamento 1° parcela dos uniformes dos adolescentes sendo 40 camisas, 40 bermudas, 8 moleton, 8 calças moletom</t>
  </si>
  <si>
    <t>17004578367-41</t>
  </si>
  <si>
    <t>4° Parcela projeto de prevenção e combate a incendio</t>
  </si>
  <si>
    <t>Pagamento 1° parcela dos uniformes da equipe sendo 127 camisas, 93 calças, 37 bonés</t>
  </si>
  <si>
    <t>Compra de broca e parafusos para oficina de marcenaria na unidade</t>
  </si>
  <si>
    <t>Mundo do Marceneiro Ltda</t>
  </si>
  <si>
    <t>00.351.498/0001-37</t>
  </si>
  <si>
    <t>Diaria de viagem a Vicente Augusto Dias Pereira ref. Visita metodologica</t>
  </si>
  <si>
    <t>Vicente Augusto Dias Pereira</t>
  </si>
  <si>
    <t>Diaria de viagem a Flavio Henrique dos Reis Silva ref. Visita metodologica</t>
  </si>
  <si>
    <t>Diaria de viagem a Thamara Aparecida Rocha ref. Visita metodologica</t>
  </si>
  <si>
    <t>Thamara Aparecida Rocha</t>
  </si>
  <si>
    <t>Reembolso a Marcio Ferreira da Silva ref. Pedagio Tupaciguara/Uberlandia</t>
  </si>
  <si>
    <t>1/3 Férias Lorena de Cassia Dutervil Mascarenhas Valadão  período 15/03/2023 a 13/04/2023</t>
  </si>
  <si>
    <t xml:space="preserve"> Lorena de Cassia Dutervil Mascarenhas Valadão</t>
  </si>
  <si>
    <t>Férias Lorena de Cassia Dutervil Mascarenhas Valadão  período 15/03/2023 a 13/04/2023</t>
  </si>
  <si>
    <t>1/3 Férias Ana Paula Braga Diniz período 15/03/2023 a 13/04/2023</t>
  </si>
  <si>
    <t xml:space="preserve"> Ana Paula Braga Diniz</t>
  </si>
  <si>
    <t>Férias Ana Paula Braga Diniz período 15/03/2023 a 13/04/2023</t>
  </si>
  <si>
    <t>1/3 Férias Gilbert Silverio Alves período 15/03/2023 a 13/04/2023</t>
  </si>
  <si>
    <t>Gilbert Silverio Alves</t>
  </si>
  <si>
    <t>Férias Gilbert Silverio Alves período 15/03/2023 a 13/04/2023</t>
  </si>
  <si>
    <t>1/3 Férias Gleciane Souza de Paula período 15/03/2023 a 13/04/2023</t>
  </si>
  <si>
    <t>Gleciane Souza de Paula</t>
  </si>
  <si>
    <t>Férias Gleciane Souza de Paula período 15/03/2023 a 13/04/2023</t>
  </si>
  <si>
    <t>1/3 Férias Gleison Ferreira Cavalcante período 15/03/2023 a 29/03/2023</t>
  </si>
  <si>
    <t>Gleison Ferreira Cavalcante</t>
  </si>
  <si>
    <t>Férias Gleison Ferreira Cavalcante período 15/03/2023 a 29/03/2023</t>
  </si>
  <si>
    <t>1/3 Férias Iran Fernandes da Silva Filho período 15/03/2023 a 13/04/2023</t>
  </si>
  <si>
    <t xml:space="preserve"> Iran Fernandes da Silva Filho</t>
  </si>
  <si>
    <t>Férias Iran Fernandes da Silva Filho período 15/03/2023 a 13/04/2023</t>
  </si>
  <si>
    <t>1/3 Férias Laissa Carvalho Bitencourt período 15/03/2023 a 13/04/2023</t>
  </si>
  <si>
    <t>Laissa Carvalho Bitencourt</t>
  </si>
  <si>
    <t xml:space="preserve"> Férias Laissa Carvalho Bitencourt período 15/03/2023 a 13/04/2023</t>
  </si>
  <si>
    <t>1/3 Férias Shirley Machado de Oliveira período 15/03/2023 a 13/04/2023</t>
  </si>
  <si>
    <t>Shirley Machado de Oliveira</t>
  </si>
  <si>
    <t>Férias Shirley Machado de Oliveira período 15/03/2023 a 13/04/2023</t>
  </si>
  <si>
    <t>1/3 Férias Camila Zuppo Morais de Oliveira período 15/03/2023 a 13/04/2023</t>
  </si>
  <si>
    <t xml:space="preserve"> Camila Zuppo Morais de Oliveira </t>
  </si>
  <si>
    <t>Férias Camila Zuppo Morais de Oliveira período 15/03/2023 a 13/04/2023</t>
  </si>
  <si>
    <t>Benefício Bem Estar Social, ref. Afastamento por acidente do colaborador Helio Xavier de Assis</t>
  </si>
  <si>
    <t>Benefício Bem Estar Social, ref. Licença maternidade da colaboradora Camila Drager Bastos</t>
  </si>
  <si>
    <t>Benefício Bem Estar Social, ref. Licença maternidade da colaboradora Danielle Amaral Mascarenhas Gonçalves</t>
  </si>
  <si>
    <t>Benefício Bem Estar Social, ref. Licença paternidade do colaborador Marco Antonio Alves Martins</t>
  </si>
  <si>
    <t>Benefício Bem Estar Social, ref. Licença maternidade da colaboradora Fernanda Luiza de Mello</t>
  </si>
  <si>
    <t>Compra de pote e garrafas para uso dos adolescentes para guardar medicamento</t>
  </si>
  <si>
    <t>Lojas Prado Utilidades</t>
  </si>
  <si>
    <t>71.460.711/0001-97</t>
  </si>
  <si>
    <t>Hospedagem Áquila Teixeira e Ronielle Caetano dias 09/03 a 10/03</t>
  </si>
  <si>
    <t>Pousada Araxá</t>
  </si>
  <si>
    <t>25.137.434/001-69</t>
  </si>
  <si>
    <t>05.077.513/001-14</t>
  </si>
  <si>
    <t>Manutenção no gerador de energia da unidade</t>
  </si>
  <si>
    <t>Julio Cesar Fonseca</t>
  </si>
  <si>
    <t>27.576.018/0001-92</t>
  </si>
  <si>
    <t>Manutenção no veiculo da unidade</t>
  </si>
  <si>
    <t>Compra de itens para revisão obrigatoria Duster</t>
  </si>
  <si>
    <t>Compra de fio Nylon e Laminas para manutenção na roçadeira</t>
  </si>
  <si>
    <t>Reembolso a Ronielle Lopes Caetano ref. Pedagio para visita unidade de Tupaciguara</t>
  </si>
  <si>
    <t>Diaria de viagem a Marcio Ferreira da Silva ref. Acompanhamento da diretora Rosa Neide em uma reuniao na superintendencia regional de ensino em Uberlandia</t>
  </si>
  <si>
    <t>Diaria de viagem a Rosa Neide Pereira Borges da Cunha ref.reuniao na superintendencia regional de ensino em Uberlandia</t>
  </si>
  <si>
    <t>Rosa Neide Pereira Borges da Cunha</t>
  </si>
  <si>
    <t>Fabio Pessato Timoteo</t>
  </si>
  <si>
    <t>075.157.946-74</t>
  </si>
  <si>
    <t>1/3 Férias Cristian Coelho Fernandes período 16/03/2023 a 14/04/2023</t>
  </si>
  <si>
    <t>Cristian Coelho Fernandes</t>
  </si>
  <si>
    <t>Férias Cristian Coelho Fernandes período 16/03/2023 a 14/04/2023</t>
  </si>
  <si>
    <t>067349945751491-32</t>
  </si>
  <si>
    <t>Compra de areia e cimento para oficina de marcenaria</t>
  </si>
  <si>
    <t xml:space="preserve">Cisco Materiais para Construção </t>
  </si>
  <si>
    <t>25.735.267/0001-58</t>
  </si>
  <si>
    <t>49028497-46</t>
  </si>
  <si>
    <t>R06341</t>
  </si>
  <si>
    <t xml:space="preserve">Compra de material eletrico para ser usados os filtros de linha para melhor distribuiçao dos cabos de energia e tomada para auxiliar os analistas em oficinas </t>
  </si>
  <si>
    <t>Teleradio Eletroeletronica</t>
  </si>
  <si>
    <t>R06345</t>
  </si>
  <si>
    <t>R063454</t>
  </si>
  <si>
    <t>Pagamento de 2° parcela de instalação de grupo de gerador na unidade</t>
  </si>
  <si>
    <t>R06346</t>
  </si>
  <si>
    <t>Compra de peças para manutenção da cadeira odontologica da unidade</t>
  </si>
  <si>
    <t>Central Tecnica Equipamentos medicos odontologicos</t>
  </si>
  <si>
    <t>41.684.846/0001-75</t>
  </si>
  <si>
    <t>Manutenção da cadeira odontologica da unidade</t>
  </si>
  <si>
    <t>Compra de bomba para encher bola para facilitar as atividades esportivas</t>
  </si>
  <si>
    <t xml:space="preserve">Mundo dos esportes </t>
  </si>
  <si>
    <t>R06343</t>
  </si>
  <si>
    <t>Locação de 3 Impressoras Unai</t>
  </si>
  <si>
    <t>76.535.764/0332-38</t>
  </si>
  <si>
    <t>4500003456-89</t>
  </si>
  <si>
    <t>R06347</t>
  </si>
  <si>
    <t>R06344</t>
  </si>
  <si>
    <t>Diaria de viagem Eduardo de Oliveira Carvalho ref. Visita metodologica</t>
  </si>
  <si>
    <t>Eduardo de Oliveira Carvalho</t>
  </si>
  <si>
    <t>Diaria de viagem Andréa Giane Santos Tavares Paula ref. Visita metodologica</t>
  </si>
  <si>
    <t>Andréa Giane Santos Tavares Paula</t>
  </si>
  <si>
    <t>Benefício Bem Estar Social, ref. Licença paternidade do colaborador Jonathan  Henrique Leite da Silva</t>
  </si>
  <si>
    <t>06.981.18/0001-16</t>
  </si>
  <si>
    <t>Compra de material para o projeto horta e Jardim</t>
  </si>
  <si>
    <t>Comercial Betim Plantas</t>
  </si>
  <si>
    <t>35.067.907/0001-52</t>
  </si>
  <si>
    <t>Manutenção Hidraulica, troca de torneiras, ducha higienica e conserto de vazamento em lavatorios e tanques</t>
  </si>
  <si>
    <t>Compra de 10 lanternas para auxiliar na rotina de segurança da unidade</t>
  </si>
  <si>
    <t>AT4 Comercio Varejista de artigos do vestuario</t>
  </si>
  <si>
    <t>10.227.596/0001-10</t>
  </si>
  <si>
    <t>Compra de 4 lanternas para auxiliar na rotina de segurança da unidade</t>
  </si>
  <si>
    <t>Compra de eucaliptos para oficina de marcenaria na unidade</t>
  </si>
  <si>
    <t>LRW Eucaliptus Ltda</t>
  </si>
  <si>
    <t>14.631.174/0001-67</t>
  </si>
  <si>
    <t>Compra de utensilios de cozinha como formas,potes abridor de garrafa para execução do modulo festa</t>
  </si>
  <si>
    <t>Distribuidora belopack</t>
  </si>
  <si>
    <t>03.053.442/0001-94</t>
  </si>
  <si>
    <t>Compra de 12 pcte de Café, para uso na sede administrativa</t>
  </si>
  <si>
    <t>Compra de armaçao e par de lente para adolescente devido problema de vista</t>
  </si>
  <si>
    <t>Optica LGA Ltda</t>
  </si>
  <si>
    <t>33.713.015/0001-56</t>
  </si>
  <si>
    <t>Manutenção de veiculo</t>
  </si>
  <si>
    <t>Machado e Poucas Som e Oficina</t>
  </si>
  <si>
    <t>09.102.293/0001-92</t>
  </si>
  <si>
    <t>Compra de pastilha de freio para manutençao do veiculo</t>
  </si>
  <si>
    <t xml:space="preserve">Reembolso a Marcio Francisco da Silva ref. Pedagio </t>
  </si>
  <si>
    <t xml:space="preserve">Diaria de viagem a Flavio Henrique Braga ref. Visita metodologica </t>
  </si>
  <si>
    <t>084.633.326-09</t>
  </si>
  <si>
    <t xml:space="preserve">Diaria de viagem a Jefferson Henrique Alves ref. Visita metodologica </t>
  </si>
  <si>
    <t>Jefferson Henrique Alves</t>
  </si>
  <si>
    <t>082.018.656-26</t>
  </si>
  <si>
    <t>Diaria de viagem a Flavio de Oliveira Gonçalves ref. Translado de adolescente</t>
  </si>
  <si>
    <t>Aquisição  de 4 pontos de acesso para ampliação da rede</t>
  </si>
  <si>
    <t>Compra de Insumos Alimenticios e material a serem utilizados na oficina de panificaçao e salgados da unidade</t>
  </si>
  <si>
    <t>Mart Minas  Distribuição Ltda</t>
  </si>
  <si>
    <t>04.737.552/0035-87</t>
  </si>
  <si>
    <t>Serviço de eletrica e hidraulica como substituiçoes de valvula de descarga</t>
  </si>
  <si>
    <t>34.946.642/0001--08</t>
  </si>
  <si>
    <t>1/3 Férias Deise Rezende Soares da Costa período 21/03/2023 a 19/04/2023</t>
  </si>
  <si>
    <t>Deise Rezende Soares da Costa</t>
  </si>
  <si>
    <t>Férias Deise Rezende Soares da Costa período 21/03/2023 a 19/04/2023</t>
  </si>
  <si>
    <t>1/3 Férias Adelmo Gomes Ferreira período 20/03/2023 a 18/04/2023</t>
  </si>
  <si>
    <t>Adelmo Gomes Ferreira</t>
  </si>
  <si>
    <t>Férias Adelmo Gomes Ferreira período 20/03/2023 a 18/04/2023</t>
  </si>
  <si>
    <t>1/3 Férias Adriana Francisca de Oliveira período 20/03/2023 a 03/04/2023</t>
  </si>
  <si>
    <t xml:space="preserve"> Adriana Francisca de Oliveira</t>
  </si>
  <si>
    <t>Férias Adriana Francisca de Oliveira período 20/03/2023 a 03/04/2023</t>
  </si>
  <si>
    <t>1/3 Férias Genevieve do Carmo Silva período 20/03/2023 a 03/04/2023</t>
  </si>
  <si>
    <t>Genevieve do Carmo Silva</t>
  </si>
  <si>
    <t>Férias Genevieve do Carmo Silva período 20/03/2023 a 03/04/2023</t>
  </si>
  <si>
    <t>1/3 Férias Glaucia Regina Camargo Raposo período 20/03/2023 a 18/04/2023</t>
  </si>
  <si>
    <t xml:space="preserve">Glaucia Regina Camargo Raposo </t>
  </si>
  <si>
    <t>Férias Glaucia Regina Camargo Raposo período 20/03/2023 a 18/04/2023</t>
  </si>
  <si>
    <t>1/3 Férias Isaac Abraao Lepesqueur Silva período 20/03/2023 a 18/04/2023</t>
  </si>
  <si>
    <t xml:space="preserve"> Isaac Abraao Lepesqueur Silva</t>
  </si>
  <si>
    <t>Férias Isaac Abraao Lepesqueur Silva período 20/03/2023 a 18/04/2023</t>
  </si>
  <si>
    <t>1/3 Férias Jefferson Marcio dos Santos Rangel período 20/03/2023 a 18/04/2023</t>
  </si>
  <si>
    <t>Jefferson Marcio dos Santos Range</t>
  </si>
  <si>
    <t>Férias Jefferson Marcio dos Santos Rangel período 20/03/2023 a 18/04/2023</t>
  </si>
  <si>
    <t>1/3 Férias Maximiliano Magalhaes Pedroso período 20/03/2023 a 18/04/2023</t>
  </si>
  <si>
    <t xml:space="preserve"> Maximiliano Magalhaes Pedroso</t>
  </si>
  <si>
    <t>Férias Maximiliano Magalhaes Pedroso período 20/03/2023 a 18/04/2023</t>
  </si>
  <si>
    <t>1/3 Férias Mizael Bezerra de Oliveira período 20/03/2023 a 18/04/2023</t>
  </si>
  <si>
    <t xml:space="preserve"> Mizael Bezerra de Oliveira</t>
  </si>
  <si>
    <t>Férias Mizael Bezerra de Oliveira período 20/03/2023 a 18/04/2023</t>
  </si>
  <si>
    <t>1/3 Férias Rayane Santos Batista período 20/03/2023 a 18/04/2023</t>
  </si>
  <si>
    <t>Rayane Santos Batista</t>
  </si>
  <si>
    <t>Férias Rayane Santos Batista período 20/03/2023 a 18/04/2023</t>
  </si>
  <si>
    <t>1/3 Férias Rodrigo Francisco de Souza Assis período 20/03/2023 a 18/04/2023</t>
  </si>
  <si>
    <t>Rodrigo Francisco de Souza Assis</t>
  </si>
  <si>
    <t>1/3 Férias Victor de Almeida Saldanha período 20/03/2023 a 18/04/2023</t>
  </si>
  <si>
    <t>Victor de Almeida Saldanha</t>
  </si>
  <si>
    <t>Férias Victor de Almeida Saldanha período 20/03/2023 a 18/04/2023</t>
  </si>
  <si>
    <t>Diaria de viagem a Angela Maria Auxiliadora de Paulo ref. Translado de adolescente</t>
  </si>
  <si>
    <t xml:space="preserve"> Angela Maria Auxiliadora de Paulo</t>
  </si>
  <si>
    <t xml:space="preserve">Diaria de viagem a Leonardo Gomes Silva ref. Transferencia de adolescente </t>
  </si>
  <si>
    <t>Renovaçao certificado digital PF A3 diretor Fabiano Neves Alves Pereira</t>
  </si>
  <si>
    <t>Qualitycert Certificação Ltda</t>
  </si>
  <si>
    <t>24.783.329/0001-34</t>
  </si>
  <si>
    <t>Prestação de serviço de coleta, transporte e disposição final ambientalmente adequada a resíduos do grupo A/B e E Classe I</t>
  </si>
  <si>
    <t>12314029085-6</t>
  </si>
  <si>
    <t>Renovaçao certificado digital PF A3 diretor Alexandre Guilherme de Araujo Compart</t>
  </si>
  <si>
    <t>Compra de Tintas e Thinner para execução do projeto Edificar na unidade</t>
  </si>
  <si>
    <t>Estação Tintas Ltda</t>
  </si>
  <si>
    <t>20.228.381/0001-78</t>
  </si>
  <si>
    <t xml:space="preserve">Plastificação da identificaçao nome e foto dos adolescentes </t>
  </si>
  <si>
    <t>Recarga de 11 extintores</t>
  </si>
  <si>
    <t>Terencio Equipamentos Contra Incendio</t>
  </si>
  <si>
    <t>17.636.408/0001-57</t>
  </si>
  <si>
    <t xml:space="preserve">Renovaçao certificado digital PJ A1 </t>
  </si>
  <si>
    <t>Compra de 1 garrafa termica para uso na cozinha</t>
  </si>
  <si>
    <t xml:space="preserve">Filtrolandia </t>
  </si>
  <si>
    <t>22.479.976/0001-21</t>
  </si>
  <si>
    <t>11.197.161/0001-10</t>
  </si>
  <si>
    <t>Lavagem de veiculo completa interna e externa no carro da unidade (Duster e Argo)</t>
  </si>
  <si>
    <t>Drogaria Lari Ltda</t>
  </si>
  <si>
    <t>02.720.785/0001-00</t>
  </si>
  <si>
    <t xml:space="preserve">Compra de insumos alimenticios para coffe break oferecido para capacitação </t>
  </si>
  <si>
    <t xml:space="preserve">Impressão de 32 unidades de foto 3x4 com 6 unidades cada, para confecção de documentos </t>
  </si>
  <si>
    <t>Larissa Saeme Fujioka</t>
  </si>
  <si>
    <t>32.476.944/0001-26</t>
  </si>
  <si>
    <t>Compra de insumos alimenticios para preparação de festa da oficina de culinaria</t>
  </si>
  <si>
    <t xml:space="preserve">Organizações Top Alimentos </t>
  </si>
  <si>
    <t>18.461.356/0001-98</t>
  </si>
  <si>
    <t>Compra de caixas em MDF e Miçangas para realização do projeto "expressões da vida"</t>
  </si>
  <si>
    <t>Organizações Renzo Ltda</t>
  </si>
  <si>
    <t>21.012.174/0001-44</t>
  </si>
  <si>
    <t>Manutençao veiculo da unidade</t>
  </si>
  <si>
    <t xml:space="preserve">Roma France </t>
  </si>
  <si>
    <t>Compra de materiais de construção para projeto "Edificar"</t>
  </si>
  <si>
    <t>Tarwhel Materiais para Construçao Ltda</t>
  </si>
  <si>
    <t>25.681.032/0001-20</t>
  </si>
  <si>
    <t>Diaria de viagem a Alderino Alves Soares ref. Translado de adolescente</t>
  </si>
  <si>
    <t>Reembolso a Alderino Alves Soares ref. Troca de pneu após furar em uma avenida</t>
  </si>
  <si>
    <t>Diaria de viagem a Ana Paula Machado de Araujo Fernandes ref. Translado de adolescente</t>
  </si>
  <si>
    <t>Diaria de viagem a Carla Lopes Miranda ref. Translado de adolescente</t>
  </si>
  <si>
    <t>Carla Lopes Miranda</t>
  </si>
  <si>
    <t>Diaria de viagem a Flavio Henrique dos Reis Silva ref. Hospedagem para visita metodologica</t>
  </si>
  <si>
    <t>Reembolso a Jefferson Henrique Alves ref. Pedagio Araguari/Uberaba</t>
  </si>
  <si>
    <t>Reembolso a Marcio Ferreira da Silva ref. Pedagio Uberlandia/Tupaciguara</t>
  </si>
  <si>
    <t>1/3 Férias a Regiane Pereira da Cunha periodo 20/03/2023 a 18/04/2023</t>
  </si>
  <si>
    <t>Regiane Pereira da Cunha</t>
  </si>
  <si>
    <t>Férias a Regiane Pereira da Cunha periodo 20/03/2023 a 18/04/2023</t>
  </si>
  <si>
    <t>Diaria de viagem a Ricardo Marcos Carola ref. Visita metodologica</t>
  </si>
  <si>
    <t>Diaria de viagem a Thamara Aparecida Rocha ref. Hospedagem para visita metodologica</t>
  </si>
  <si>
    <t>Diaria de viagem a Vanessa Mariany Alves Luiz ref. Translado de adolescente</t>
  </si>
  <si>
    <t>Diaria de viagem a Vicente Augusto Dias Pereira ref. Hospedagem para visita metodologica</t>
  </si>
  <si>
    <t>1/3 Férias a Cristiane de Oliveira periodo 22/03/2023 a 20/04/2023</t>
  </si>
  <si>
    <t xml:space="preserve"> Cristiane de Oliveira</t>
  </si>
  <si>
    <t>061.462.256-57</t>
  </si>
  <si>
    <t>Férias a Cristiane de Oliveira periodo 22/03/2023 a 20/04/2023</t>
  </si>
  <si>
    <t>1/3 Férias a Wanderson Gonçalves de Morais periodo 22/03/2023 a 05/04/2023</t>
  </si>
  <si>
    <t>Wanderson Gonçalves de Morais</t>
  </si>
  <si>
    <t>Férias a Wanderson Gonçalves de Morais periodo 22/03/2023 a 05/04/2023</t>
  </si>
  <si>
    <t>IRRF retido Ref. 02/2023 Nota fiscal n° 341917/2023364/2023379/223380</t>
  </si>
  <si>
    <t>IRRF retido Ref. 02/2023 Nota fiscal n° 341971/2023364/2023379/2023380</t>
  </si>
  <si>
    <t>Aquisição de 1 Roçadeira para manutenção da horta da unidade</t>
  </si>
  <si>
    <t>AGK Agronegocios Ltda</t>
  </si>
  <si>
    <t>09.436.229/0001-48</t>
  </si>
  <si>
    <t xml:space="preserve">Compra de dois conversores digital para uso nos televisores dos alojamentos </t>
  </si>
  <si>
    <t>Alexandre Alves Novais</t>
  </si>
  <si>
    <t>24.450.574/0001-20</t>
  </si>
  <si>
    <t>Compra de Gás para atender a demanda da unidade</t>
  </si>
  <si>
    <t xml:space="preserve">C P F Favarato </t>
  </si>
  <si>
    <t>10.759.097/0001-74</t>
  </si>
  <si>
    <t>Hospedagem Ronielle Lopes Caetano dia 08/03 a 09/03 para visita tecnica</t>
  </si>
  <si>
    <t>Hospedagem Aquila Augusto  dia 08/03 a 09/03 para visita tecnica</t>
  </si>
  <si>
    <t>Seguro veiculo Duster placa RTN8h85</t>
  </si>
  <si>
    <t>Lanche para curso de capacitaçao no dia 15/03/23</t>
  </si>
  <si>
    <t>Valdenia Coutinho Marques Silva</t>
  </si>
  <si>
    <t>11.619.172/0001-64</t>
  </si>
  <si>
    <t>Lanche para curso de capacitaçao no dia 16/03/23</t>
  </si>
  <si>
    <t>Serviço de manutenção e recarga de  9 extintores</t>
  </si>
  <si>
    <t>Silesia Caixeta dos Santos Lopes</t>
  </si>
  <si>
    <t>12.119.933/0001-81</t>
  </si>
  <si>
    <t>Compra de uma lâmpada para o refletor da quadra da unidade</t>
  </si>
  <si>
    <t>76535764/0007-39</t>
  </si>
  <si>
    <t>17004578367-35</t>
  </si>
  <si>
    <t>17004578367-34</t>
  </si>
  <si>
    <t>Telefone fixo/ Andradas</t>
  </si>
  <si>
    <t>17004578821-21</t>
  </si>
  <si>
    <t>17004578827-72</t>
  </si>
  <si>
    <t>17004578820-20</t>
  </si>
  <si>
    <t>17004578813-60</t>
  </si>
  <si>
    <t>17004578378-64</t>
  </si>
  <si>
    <t>28454022023-3</t>
  </si>
  <si>
    <t>21396022023-3</t>
  </si>
  <si>
    <t>1645238862-0</t>
  </si>
  <si>
    <t>1645240106-0</t>
  </si>
  <si>
    <t>1645238302-0</t>
  </si>
  <si>
    <t>1645240451-0</t>
  </si>
  <si>
    <t>1645239065-0</t>
  </si>
  <si>
    <t>Compra de material eletrico para ampliação dos pontos de energia dos novos computadores</t>
  </si>
  <si>
    <t>1/3 Férias a Gerbson de Moura Alves periodo 23/03/2023 a 21/04/2023</t>
  </si>
  <si>
    <t>Gerbson de Moura Alves</t>
  </si>
  <si>
    <t>Diaria de viagem a Yan Brandão Silva Ref. Intercambio nos periodos 21/03 a 22/03 na unidade de BH - Horto</t>
  </si>
  <si>
    <t>Yan Brandão Silva</t>
  </si>
  <si>
    <t>Despesa de viagem a Yan Brandão Silva ref. Passagem para intercambio em Bh</t>
  </si>
  <si>
    <t xml:space="preserve">Diaria de viagem a Ana Flavia Silva Nunes ref. Participação conexão socioeducativa - a força da mulher na socioeducaçao </t>
  </si>
  <si>
    <t>Ana Flavia Silva Nunes</t>
  </si>
  <si>
    <t xml:space="preserve">Diaria de viagem a Cristina Aparecida Ferreira de Macedo ref. Participação conexão socioeducativa - a força da mulher na socioeducaçao </t>
  </si>
  <si>
    <t>Cristina Aparecida Ferreira de Macedo</t>
  </si>
  <si>
    <t>Diaria de viagem a Edna Paula Vieira de Sá Lopes ref. Visita metodologica</t>
  </si>
  <si>
    <t>Edna Paula Vieira de Sá Lopes</t>
  </si>
  <si>
    <t>Diaria de viagem a Fernanda Palhares Vasconcelos ref. Reuniao com a rede assistencial ao municipio</t>
  </si>
  <si>
    <t>Fernanda Palhares Vasconcelos</t>
  </si>
  <si>
    <t xml:space="preserve">Diaria de viagem a Gisele Dias Ferreira ref. Participação conexão socioeducativa - a força da mulher na socioeducaçao </t>
  </si>
  <si>
    <t>Gisele Dias Ferreira</t>
  </si>
  <si>
    <t xml:space="preserve">Diaria de viagem a Isabel Estefany Costa dos Santos ref. Participação conexão socioeducativa - a força da mulher na socioeducaçao </t>
  </si>
  <si>
    <t xml:space="preserve"> Isabel Estefany Costa dos Santos</t>
  </si>
  <si>
    <t>133.717.196-42</t>
  </si>
  <si>
    <t>Diaria de viagem a Janderson Vieira de Jesus ref. Visita metodologica</t>
  </si>
  <si>
    <t>Janderson Vieira de Jesus</t>
  </si>
  <si>
    <t>Diaria de viagem a Jordana Augusta Ferreira Alves ref. A ida em Patrocinio para uma reuniao com a rede assistencial do municipio para analise de estudo de caso</t>
  </si>
  <si>
    <t>Jordana Augusta Ferreira Alves</t>
  </si>
  <si>
    <t>Diaria de viagem a Juliano Fernandes da Silva ref. A ida em Patrocinio para uma reuniao com a rede assistencial do municipio para analise de estudo de caso</t>
  </si>
  <si>
    <t>Diaria de viagem a Leticia Torres Trindade ref. Visita metodologica</t>
  </si>
  <si>
    <t xml:space="preserve"> Leticia Torres Trindade</t>
  </si>
  <si>
    <t xml:space="preserve">Diaria de viagem a Poliana Lorena de Oliveira ref. Participação conexão socioeducativa - a força da mulher na socioeducaçao </t>
  </si>
  <si>
    <t xml:space="preserve">Poliana Lorena de Oliveira </t>
  </si>
  <si>
    <t>Impressão e encadernação do plano de capacitação continuada para a equipe de segurança da unidade</t>
  </si>
  <si>
    <t xml:space="preserve">Cristiano Iwashita </t>
  </si>
  <si>
    <t>38.124.182/0001-85</t>
  </si>
  <si>
    <t>12315057782-1</t>
  </si>
  <si>
    <t xml:space="preserve">Companhia Operacional De Desenvolvimento saneamento </t>
  </si>
  <si>
    <t>Compra de Oleo desengripante para uso no teto retratil do salão multiuso da unidade</t>
  </si>
  <si>
    <t xml:space="preserve">Felt Eletrica Ltda </t>
  </si>
  <si>
    <t>86.506.573/0005-30</t>
  </si>
  <si>
    <t>Compra de Tipoia para uso do adolescente</t>
  </si>
  <si>
    <t>Apoio Produtos Medicos e Hospitalares Ltda</t>
  </si>
  <si>
    <t>35.886.714/0001-23</t>
  </si>
  <si>
    <t>Compra de 1 refletor led para substituiçao do queimado na quadra da unidade</t>
  </si>
  <si>
    <t>Pagamento a ° Parcela revitalizaçao da lavanderia da unidade</t>
  </si>
  <si>
    <t>Diaria de viagem a Wesley Porto de Souza ref. Translado de adolescente</t>
  </si>
  <si>
    <t>Wesley Porto de Souza</t>
  </si>
  <si>
    <t>Locação de Van para realização de atividades externa com adolescentes</t>
  </si>
  <si>
    <t>Van BH Turismo e Fretamento</t>
  </si>
  <si>
    <t xml:space="preserve">Compra de 3 aqusição em substituição as resistencias queimadas </t>
  </si>
  <si>
    <t>Drogalider Santa Luzia</t>
  </si>
  <si>
    <t>Recarga de cartão de combustível para und. Sede aministrativa</t>
  </si>
  <si>
    <t xml:space="preserve">Diaria de viagem a Diego Nogueira Matos ref. Translado de adolescente </t>
  </si>
  <si>
    <t>Diego Nogueira Matos</t>
  </si>
  <si>
    <t xml:space="preserve">Diaria de viagem a João Victor Figueira Palhares ref. Visita metodologica </t>
  </si>
  <si>
    <t>João Victor Figueira Palhares</t>
  </si>
  <si>
    <t>Thiago Procópio</t>
  </si>
  <si>
    <t>080341191751491-32</t>
  </si>
  <si>
    <t>Pagamento 2° parcela serviço de manutençao e readequação da rede da unidade</t>
  </si>
  <si>
    <t>Desbacterização e limpeza do reservatorio de agua da unidade</t>
  </si>
  <si>
    <t>Higiservis Dedetização</t>
  </si>
  <si>
    <t>06.178.961/0001-77</t>
  </si>
  <si>
    <t>Adaptaçao cela veiculo duster</t>
  </si>
  <si>
    <t>Greencar Veiculos Especiais Ltda</t>
  </si>
  <si>
    <t>71.919.187/0002-50</t>
  </si>
  <si>
    <t>Compra de 5 Pendrives para atender a demanda da unidade</t>
  </si>
  <si>
    <t>Oficina dos Bits</t>
  </si>
  <si>
    <t>Fotos 3x4 com 9 unidades para 1 adolescente</t>
  </si>
  <si>
    <t xml:space="preserve">Cirurgica Lider </t>
  </si>
  <si>
    <t>39.148.474/0001-10</t>
  </si>
  <si>
    <t>Lanche para concientização do dia da mulher</t>
  </si>
  <si>
    <t>22.173.678/0001-75</t>
  </si>
  <si>
    <t>Instalação da cela no veiculo modelo</t>
  </si>
  <si>
    <t>Diaria de viagem a Danielle Cristina Gomes ref. Participação no evento mulheres que inspiram em Uberlandia</t>
  </si>
  <si>
    <t>Danielle Cristina Gomes</t>
  </si>
  <si>
    <t>Diaria de viagem a Daianne Carla Santos Tavares ref. Participação no evento mulheres que inspiram em Uberlandia</t>
  </si>
  <si>
    <t>Daianne Carla Santos Tavares</t>
  </si>
  <si>
    <t xml:space="preserve">Diaria de viagem a Elen Pereira Santana Silva ref. Ida em Uberlandia para retirada de materiais </t>
  </si>
  <si>
    <t>Elen Pereira Santana Silva</t>
  </si>
  <si>
    <t>123.611.716-60</t>
  </si>
  <si>
    <t>Gonçalo Cordeiro dos Reis Neto</t>
  </si>
  <si>
    <t>075.210.956-18</t>
  </si>
  <si>
    <t>Diaria de viagem a Iara Terra Campos Souza ref. Participação no evento mulheres que inspiram em Uberlandia</t>
  </si>
  <si>
    <t>Iara Terra Campos Souza</t>
  </si>
  <si>
    <t>064.059.706-80</t>
  </si>
  <si>
    <t>Diaria de viagem a Marcio Ferreira da Silva ref. Translado em BH para acompanhamento de audiencia concentrada de  um adolescente</t>
  </si>
  <si>
    <t>Diaria de viagem a Mariana Rodrigues de Araujo ref. Participação no evento mulheres que inspiram em Uberlandia</t>
  </si>
  <si>
    <t>Mariana Rodrigues de Araujo</t>
  </si>
  <si>
    <t>Diaria de viagem a Poliana Batista Gregorio de Souza ref. Participação no evento mulheres que inspiram em Uberlandia</t>
  </si>
  <si>
    <t>Poliana Batista Gregorio de Souza</t>
  </si>
  <si>
    <t xml:space="preserve">Diaria de viagem a Iara Terra Campos Souza ref. Passagem para Uberlandia para Participação no evento mulheres que inspiram </t>
  </si>
  <si>
    <t xml:space="preserve">Diaria de viagem a Daianne Carla Santos Tavares ref. Passagem para Uberlandia para Participação no evento mulheres que inspiram </t>
  </si>
  <si>
    <t xml:space="preserve">Diaria de viagem a Danielle Cristina Gomes ref. Passagem para Uberlandia para Participação no evento mulheres que inspiram </t>
  </si>
  <si>
    <t xml:space="preserve">Diaria de viagem a Mariana Rodrigues de Araujo ref. Passagem para Uberlandia para Participação no evento mulheres que inspiram </t>
  </si>
  <si>
    <t xml:space="preserve">Diaria de viagem a Poliana Batista Gregorio de Souza ref. Passagem para Uberlandia para Participação no evento mulheres que inspiram </t>
  </si>
  <si>
    <t xml:space="preserve">Reembolso a Diego Nogueira Matos ref. Pedagio </t>
  </si>
  <si>
    <t>Reembolso a Ronielle Lopes Caetano ref. Despesa com estacionamento para participaçao em reuniao com Ministerio Publico.</t>
  </si>
  <si>
    <t>2° Parcela do pagamento de uniforme para os adolescentes sendo 69 camisas e 69 bermudas</t>
  </si>
  <si>
    <t>012.183.140/0001-28</t>
  </si>
  <si>
    <t>Compra de material eletrico para realização do reparo para cadeira odontologica</t>
  </si>
  <si>
    <t>Compra de equipamentos para montar a sala de cursos que sera ministrada pela suase</t>
  </si>
  <si>
    <t>Walvier Automação</t>
  </si>
  <si>
    <t>07.366.467/0001-07</t>
  </si>
  <si>
    <t>Impressão e plotagem em uma lateral do fiat argo</t>
  </si>
  <si>
    <t>Mendes Serviços Grafico Ltda</t>
  </si>
  <si>
    <t>07.773.242/0001-67</t>
  </si>
  <si>
    <t>Compra de 5 encordamentos para violões e 1 cavaquinho,1 afiador utilizados nos instrumentos musicais existentes da unidade</t>
  </si>
  <si>
    <t>Mendonça e Fernandes Ltda</t>
  </si>
  <si>
    <t>04.505.414/0001-23</t>
  </si>
  <si>
    <t>Aquisição de materiais hidraulicos para realizar reparo nas descargas dos alojamentos</t>
  </si>
  <si>
    <t>280323-01</t>
  </si>
  <si>
    <t>Vale Transporte Urbano Rodoviario e Intermunicipal Ltda</t>
  </si>
  <si>
    <t>Rayane Gabriella Duarte Gomes</t>
  </si>
  <si>
    <t>129.523.446-71</t>
  </si>
  <si>
    <t>Diaria de viagem a Alessandra Dalbello Bernardes ref. Participação no evento "Mulheres que inspiram"</t>
  </si>
  <si>
    <t>Diaria de viagem a Elisangela Vicente Maciel ref. Acompanhamento a diretora geral ao municipio de Uberlandia para participar de uma conferencia</t>
  </si>
  <si>
    <t>Elisangela Vicente Maciel</t>
  </si>
  <si>
    <t>Diaria de viagem a Flavia Tessarini Prata e Silva ref. Participação no evento "Mulheres que inspiram"</t>
  </si>
  <si>
    <t>Diaria de viagem a Graciele Lopes Carvalho ref. Participação no evento "Mulheres que inspiram"</t>
  </si>
  <si>
    <t>Graciele Lopes de Carvalho</t>
  </si>
  <si>
    <t>036.749.636-47</t>
  </si>
  <si>
    <t xml:space="preserve">Diaria de viagem a Jessica Domingos da Silva ref. Translado de adolescente </t>
  </si>
  <si>
    <t>Jessica Domingos da Silva</t>
  </si>
  <si>
    <t>Diaria de viagem a Leziane Parré de Souza  ref. Participação no evento "Mulheres que inspiram"</t>
  </si>
  <si>
    <t>Leziane Parre de Souza</t>
  </si>
  <si>
    <t xml:space="preserve">Diaria de viagem Marcio Ferreira da silva ref. Acompanhamento do auxiliar admnistrativo da unidade para para retirada de materiais </t>
  </si>
  <si>
    <t>Diaria de viagem a Marcio Francisco da Silva ref.translado de adolescente</t>
  </si>
  <si>
    <t>Diaria de viagem a Michelle Delalibera de Souza ref. Participação no evento "Mulheres que inspiram"</t>
  </si>
  <si>
    <t>Diaria de viagem a Rosa Neide Pereira Borges da Cunha ref.Participação no evento "Mulheres que inspiram"</t>
  </si>
  <si>
    <t>Diaria de viagem a Taciana Martins Dorneles Costa ref. Participação no evento "Mulheres que inspiram"</t>
  </si>
  <si>
    <t>Diaria de viagem a Bruno Antonio Pinto ref. Translado de adolescente</t>
  </si>
  <si>
    <t>Bruno Antonio Pinto</t>
  </si>
  <si>
    <t>Diaria de viagem a Eduardo Pedroza correa ref. Translado de adolescente</t>
  </si>
  <si>
    <t>Diaria de viagem a Joscelio Silva Felipe dos Santos ref. Translado de adolescente</t>
  </si>
  <si>
    <t>081337791751491-32</t>
  </si>
  <si>
    <t>202373597 e 2664621</t>
  </si>
  <si>
    <t>Prestação de Serviços de Medicina do Trabalho PCMSO - Exames, Gestão PPP . Ref.Medicina do trabalho ref. 03/2023</t>
  </si>
  <si>
    <t>Serviço de dedetização, higienização da caixa d'agua</t>
  </si>
  <si>
    <t>Trajetoria Prestação de Serviços Ltda</t>
  </si>
  <si>
    <t>10.487.243/0001-50</t>
  </si>
  <si>
    <t>Prestação de Serviços de Medicina do Trabalho PCMSO - Exames, Gestão PPP . Ref.engenharia de segurança do trabalho ref. 03/2023</t>
  </si>
  <si>
    <t>12316808507-6</t>
  </si>
  <si>
    <t>Aquisição de um HD Externo 2TB Portatil para armazenamento de dados de forma mais segura</t>
  </si>
  <si>
    <t>Aquisição de insumos para realização da oficina de pascoa que será realizada na  unidade</t>
  </si>
  <si>
    <t>Ipanema festas</t>
  </si>
  <si>
    <t>Lucidalva Ferreira S A</t>
  </si>
  <si>
    <t>Hospedagem do dia 25/03 a 26/03 ref. Colaborador que acompanhou adolescente no desligamento</t>
  </si>
  <si>
    <t>FF Prates Ltda</t>
  </si>
  <si>
    <t>30.002.664/0001-50</t>
  </si>
  <si>
    <t>07.624.582/001-26</t>
  </si>
  <si>
    <t>Compra de 10 refletores para substituiçao na unidade</t>
  </si>
  <si>
    <t xml:space="preserve">Compra de 4 caixas de luvas de procedimento </t>
  </si>
  <si>
    <t>Manutenção e reestruturaçao de rede da unidade</t>
  </si>
  <si>
    <t>42380918-2</t>
  </si>
  <si>
    <t>12316808511-4</t>
  </si>
  <si>
    <t>Reembolso a Liliane Souza Dias ref. Compra de passagem aerea para translado de adolescente</t>
  </si>
  <si>
    <t>Liliane Souza Dias</t>
  </si>
  <si>
    <t>Reembolso a Alexandre Guilherme de Araujo Compart ref. Compra de passagem de volta do monitor em acompanhamento do translado do adolescente</t>
  </si>
  <si>
    <t>Alexandre Guilherme de Araujo Compart</t>
  </si>
  <si>
    <t>Reembolso a Rayane Fernanda Maciel Lemos compra de envelope para envio correios</t>
  </si>
  <si>
    <t>Rayane Fernanda Maciel Lemos Vieira</t>
  </si>
  <si>
    <t>Diaria de viagem a Wender Pereira de Campos ref. Acompanhamento de adolescente em audiência</t>
  </si>
  <si>
    <t>Diaria de viagem a Carlos Antonio Carvalho Lessa ref. Acompanhamento de adolescente em audiencia</t>
  </si>
  <si>
    <t>Diaria de viagem a Gonçalo Cordeiro dos Reis Neto ref. Translado de adolescente</t>
  </si>
  <si>
    <t>Diaria de viagem a Leoanardo Gomes Silva ref. Acompanhamento de adolescente em audiencia</t>
  </si>
  <si>
    <t>Diaria de viagem a Rafael Lourenço Pontelo ref. Acompanhamento de adolescente em audiencia</t>
  </si>
  <si>
    <t>Rafael Lourenço Pontelo</t>
  </si>
  <si>
    <t>Diaria de viagem a Reifson Heleno De Faria ref. Translado de adolescente</t>
  </si>
  <si>
    <t>Reifson Heleno De Faria</t>
  </si>
  <si>
    <t>012.723.96-30</t>
  </si>
  <si>
    <t>Diaria de viagem a Tayrones Alves da Costa ref. Translado de adolescente</t>
  </si>
  <si>
    <t>Tayrones Alves da Costa</t>
  </si>
  <si>
    <t>1/3 de Férias Fabiana Martins Portela periodo 30/03/2023 a 28/04/2023</t>
  </si>
  <si>
    <t>Fabiana Martins Portela</t>
  </si>
  <si>
    <t xml:space="preserve"> Férias Fabiana Martins Portela periodo 30/03/2023 a 28/04/2023</t>
  </si>
  <si>
    <t>12317185156-6</t>
  </si>
  <si>
    <t>Conserto em Pneu do veiculo</t>
  </si>
  <si>
    <t xml:space="preserve">Eletrodiesel e Pneus Ltda </t>
  </si>
  <si>
    <t>71.047.096/0001-91</t>
  </si>
  <si>
    <t>Compra de insumos para execução da oficina de produçao dos ovos de pascoa</t>
  </si>
  <si>
    <t xml:space="preserve">Proalfa comercio e distribuição </t>
  </si>
  <si>
    <t>71.022.776/0003-12</t>
  </si>
  <si>
    <t>Compra material papelaria para oficina</t>
  </si>
  <si>
    <t>36.918.645/0001-75</t>
  </si>
  <si>
    <t xml:space="preserve">Compra de material eletrico para realização do reparo na fiação do radio </t>
  </si>
  <si>
    <t xml:space="preserve">Reembolso a Joscélio Silva Felipe dos Santos ref pedagio </t>
  </si>
  <si>
    <t>Joscélio Silva Felipe dos Santos</t>
  </si>
  <si>
    <t>Wesllens Anderson De Souza Gomes</t>
  </si>
  <si>
    <t>Compra de insumos alimenticios para oficina de cullinaria do projeto</t>
  </si>
  <si>
    <t>Pagamento férias sobre pensao alimenticia do funcionario Marlon Douglas Guilherme Nunes pago a Gislene Gouveia Lommez</t>
  </si>
  <si>
    <t>Compra de material para capacitaçao/ reunião sede administrativa</t>
  </si>
  <si>
    <t>Chocolates Finos Barro Preto Ltda</t>
  </si>
  <si>
    <t>39.357.117/0001-62</t>
  </si>
  <si>
    <t>Compra de 4 Lampadas led para substituir as notas queimadas</t>
  </si>
  <si>
    <t>Hidra Luz Uberaba Ltda Me</t>
  </si>
  <si>
    <t>08.767.838/0001-17</t>
  </si>
  <si>
    <t>Papelaria Orion Ltda</t>
  </si>
  <si>
    <t>17.283.904/0001-74</t>
  </si>
  <si>
    <t>Compra de utensilios domesticos para oficina de culinaria</t>
  </si>
  <si>
    <t>Compra de pilha alcalina para substituiçao nos detectores de metais portateis</t>
  </si>
  <si>
    <t xml:space="preserve">Compra de 05 mesas para projeto Audiencias Concentradas </t>
  </si>
  <si>
    <t>Beaga Embalagem Ltda</t>
  </si>
  <si>
    <t>35.963.845/0001-67</t>
  </si>
  <si>
    <t>Compra de insumos para oficina de pascoa</t>
  </si>
  <si>
    <t>Distribuidora Mfestas Comercio Ltda</t>
  </si>
  <si>
    <t>42.603.667/0001-29</t>
  </si>
  <si>
    <t xml:space="preserve">Prestação de serviços referente a reparo elétrico e manutenção cadeira odontológica </t>
  </si>
  <si>
    <t>Compra de itens de serralheria para reforçar as grades das janelas dos alojamentos</t>
  </si>
  <si>
    <t>Perfilados Uberlandia</t>
  </si>
  <si>
    <t>04.172.629/0001-70</t>
  </si>
  <si>
    <t>1/3 de Férias Vanderson Jose da Silva periodo 03/04/2023 a 02/05/2023</t>
  </si>
  <si>
    <t xml:space="preserve">Vanderson José da Silva </t>
  </si>
  <si>
    <t>Férias Vanderson Jose da Silva periodo 03/04/2023 a 02/05/2023</t>
  </si>
  <si>
    <t>1/3 de Férias Anderson Almada Cunha periodo 04/04/2023 a 03/05/2023</t>
  </si>
  <si>
    <t>Anderson Almada Cunha</t>
  </si>
  <si>
    <t>058.212.256-20</t>
  </si>
  <si>
    <t>Férias Anderson Almada Cunha periodo 04/04/2023 a 03/05/2023</t>
  </si>
  <si>
    <t>1/3 de Férias Andre Leonardo Lopes periodo 04/04/2023 a 03/05/2023</t>
  </si>
  <si>
    <t>Férias Andre Leonardo Lopes periodo 04/04/2023 a 03/05/2023</t>
  </si>
  <si>
    <t>1/3 de Férias Cinara Helena de Souza Santos periodo 03/04/2023 a 02/05/2023</t>
  </si>
  <si>
    <t>Cinara Helena de Souza Santos</t>
  </si>
  <si>
    <t xml:space="preserve"> Férias Cinara Helena de Souza Santos periodo 03/04/2023 a 02/05/2023</t>
  </si>
  <si>
    <t>1/3 de Férias Daniela Campos Fernandes periodo 03/04/2023 a 17/04/2023</t>
  </si>
  <si>
    <t>Daniela Campo Fernandes</t>
  </si>
  <si>
    <t>Férias Daniela Campos Fernandes periodo 03/04/2023 a 17/04/2023</t>
  </si>
  <si>
    <t>1/3 de Férias Diogo Filipe de Siqueira periodo 03/04/2023 a 02/05/2023</t>
  </si>
  <si>
    <t>Diogo Filipe de Siqueira</t>
  </si>
  <si>
    <t>Férias Diogo Filipe de Siqueira periodo 03/04/2023 a 02/05/2023</t>
  </si>
  <si>
    <t>1/3 de Férias Ivan Marques Pereira periodo 04/04/2023 a 03/05/2023</t>
  </si>
  <si>
    <t>Ivan Marques Pereira</t>
  </si>
  <si>
    <t>070.838.246-6</t>
  </si>
  <si>
    <t>Férias Ivan Marques Pereira periodo 04/04/2023 a 03/05/2023</t>
  </si>
  <si>
    <t>1/3 de Férias Jean Carlo Fagundes Sousa periodo 04/04/2023 a 03/05/2023</t>
  </si>
  <si>
    <t>Jean Carlo Fagundes Sousa</t>
  </si>
  <si>
    <t>Férias Jean Carlo Fagundes Sousa periodo 04/04/2023 a 03/05/2023</t>
  </si>
  <si>
    <t>1/3 de Férias João Paulo Ferreira da Silva periodo 03/04/2023 a 02/05/2023</t>
  </si>
  <si>
    <t>João Paulo Ferreira da Silva</t>
  </si>
  <si>
    <t>Férias João Paulo Ferreira da Silva periodo 03/04/2023 a 02/05/2023</t>
  </si>
  <si>
    <t>1/3 de Férias Jonathan Henrique Leite da Silva periodo 03/04/2023 a 02/05/2023</t>
  </si>
  <si>
    <t>Jonathan Henrique L da Silva</t>
  </si>
  <si>
    <t>Férias Jonathan Henrique Leite da Silva periodo 03/04/2023 a 02/05/2023</t>
  </si>
  <si>
    <t>1/3 de Férias Leidiane Kelly Jorge de Souza Matias periodo 03/04/2023 a 17/04/2023</t>
  </si>
  <si>
    <t>Férias Leidiane Kelly Jorge de Souza Matias periodo 03/04/2023 a 17/04/2023</t>
  </si>
  <si>
    <t>1/3 de Férias Marlon Douglas Guiherme Nunes periodo 03/04/2023 a 02/05/2023</t>
  </si>
  <si>
    <t>Marlon Douglas Guilherme Nunes</t>
  </si>
  <si>
    <t>Férias Marlon Douglas Guiherme Nunes periodo 03/04/2023 a 02/05/2023</t>
  </si>
  <si>
    <t>1/3 de Férias Ronaldo Andre Bento periodo 03/04/2023 a 02/05/2023</t>
  </si>
  <si>
    <t>Férias Ronaldo Andre Bento periodo 03/04/2023 a 02/05/2023</t>
  </si>
  <si>
    <t>1/3 de Férias Jose Paulo Lacerda Junior periodo 03/04/2023 a 02/05/2023</t>
  </si>
  <si>
    <t>Jose Paulo Lacerda junior</t>
  </si>
  <si>
    <t>Férias Jose Paulo Lacerda Junior periodo 03/04/2023 a 02/05/2023</t>
  </si>
  <si>
    <t>1/3 de Férias Edinilson Antonio da Silva periodo 03/04/2023 a 02/05/2023</t>
  </si>
  <si>
    <t>Edinilson Antonio da Silva</t>
  </si>
  <si>
    <t>Férias Edinilson Antonio da Silva periodo 03/04/2023 a 02/05/2023</t>
  </si>
  <si>
    <t>Karoline De Rezende Santos</t>
  </si>
  <si>
    <t>Diaria de viagem a Marinete Ferreira de Castro ref. Visita metodologica</t>
  </si>
  <si>
    <t>Marinete Ferreira de Castro</t>
  </si>
  <si>
    <t xml:space="preserve"> Lucas Luiz de Faria</t>
  </si>
  <si>
    <t xml:space="preserve">Reembolso a Wender Pereira de Campos ref. Pagamento de estacionamento </t>
  </si>
  <si>
    <t>08333481751491-32</t>
  </si>
  <si>
    <t>Compra de insumo para realização da oficina de pascoa</t>
  </si>
  <si>
    <t>Quero Festa Ltda</t>
  </si>
  <si>
    <t>17.504.323/0001-15</t>
  </si>
  <si>
    <t xml:space="preserve">Reembolso a Bruno Antonio Pinto ref. Utilizaçao de Uber para translado de adolescente </t>
  </si>
  <si>
    <t>108.61.786-25</t>
  </si>
  <si>
    <t>Reembolso a Jessica Domingos Silva ref.hospedagem do monitoer e lanche do adolescente</t>
  </si>
  <si>
    <t>094.796.266-37</t>
  </si>
  <si>
    <t>Reembolso a Marcio Franciso da Silva ref.hospedagem do monitoer e lanche do adolescente</t>
  </si>
  <si>
    <t>Compra de bobinas e sacos plasticos para distribuiçao diaria de medicamento para adolescente e guarda de itens em dias de visita</t>
  </si>
  <si>
    <t>B &amp; C Produtos de Limpeza e embalagens Ltda</t>
  </si>
  <si>
    <t>nota Fiscal</t>
  </si>
  <si>
    <t>Hospedagem de 3 funcionarios nos dias 01/03 a 02/03 para visita metodologica</t>
  </si>
  <si>
    <t xml:space="preserve">Hotel Cataguases </t>
  </si>
  <si>
    <t>19.525.773/0001-10</t>
  </si>
  <si>
    <t>Compra de materiais odontologicos como brocas, broqueiro, soldas, mandril para uso no consultorio odontologico da unidade</t>
  </si>
  <si>
    <t>Compra de insumos odontologicos como soro, anestesico , pomadas, fluor, bicarbonato, babadores dscartaveis ara uso no consultorio odontologico da unidade</t>
  </si>
  <si>
    <t>Pagamento ref. 1° Parcela obra da unidade</t>
  </si>
  <si>
    <t>Guedes e Serafim Engenharia e Construções Ltda</t>
  </si>
  <si>
    <t>42.276.976/0001-31</t>
  </si>
  <si>
    <t>Compra de 04 tampas para caixas d'agua de 1.000 litros</t>
  </si>
  <si>
    <t>Açomix Ltda</t>
  </si>
  <si>
    <t>06.018.430/0001-17</t>
  </si>
  <si>
    <t>Tex Camisetas Confecçoes e Comercio</t>
  </si>
  <si>
    <t>44.580.606/0001-19</t>
  </si>
  <si>
    <t>Instalação e montagem de ventiladores de parede</t>
  </si>
  <si>
    <t>Consórcio Ótimo de bilhetagem eletronica</t>
  </si>
  <si>
    <t>12318223707-4</t>
  </si>
  <si>
    <t xml:space="preserve">Desentupimento de 02 vasos sanitarios </t>
  </si>
  <si>
    <t>Assistop Saneadora Uberaba</t>
  </si>
  <si>
    <t>03.581.809/0001-42</t>
  </si>
  <si>
    <t>Hospedagem da Colaboradora Michelle Delibera dia 14/03 a 16/03/2023</t>
  </si>
  <si>
    <t>Royal Towers S/A</t>
  </si>
  <si>
    <t>04.509.250/0005-36</t>
  </si>
  <si>
    <t>Hospedagem da Colaboradora Alessandra Dadello Bernardes dia 14/03 a 16/03/2023</t>
  </si>
  <si>
    <t>Diaria de viagem a Alex Ribeiro da Silva ref. Translado de adolescente</t>
  </si>
  <si>
    <t>Alex Ribeiro da Silva</t>
  </si>
  <si>
    <t>Diaria de viagem a Raquel Aparecida Barbosa Souza ref. Visita metodologica</t>
  </si>
  <si>
    <t>Raquel Aparecida Barbosa Souza</t>
  </si>
  <si>
    <t>Diaria de viagem a Ana Beatriz Justino Cesario ref. Visita metodologica</t>
  </si>
  <si>
    <t>Ana Beatriz Justino Cesario</t>
  </si>
  <si>
    <t>102.331.176-36</t>
  </si>
  <si>
    <t>Diaria de viagem a Eder Martins Conceição ref. Visita metodologica</t>
  </si>
  <si>
    <t>Livia Cristine Martins de Figueiredo</t>
  </si>
  <si>
    <t xml:space="preserve">Diaria de viagem a Vitor Augusto Ugoline ref. Translado de adolescente </t>
  </si>
  <si>
    <t>Vitor Augusto Ugoline</t>
  </si>
  <si>
    <t>055.875.756-16</t>
  </si>
  <si>
    <t>Repasse do Contrato de Gestão 008/2021</t>
  </si>
  <si>
    <t>Salario ref. 12/2022 funcionario Paulo Henrique Gomes de Almeida</t>
  </si>
  <si>
    <t>Salario funcionario Flavia Honorio Augustinho ref. 01/2023</t>
  </si>
  <si>
    <t>Salario funcionario Gislene Alves Bastos ref. 01/2023</t>
  </si>
  <si>
    <t>Salario funcionario Pamela Cristina Souza Guedes 01/2023</t>
  </si>
  <si>
    <t>Salario funcionario Edeilson Fernandes ref. 02/2023</t>
  </si>
  <si>
    <t>Repasse de INSS descontado dos funcionários em folha de pagamento - ref 02/2022</t>
  </si>
  <si>
    <t>Repasse de IRRF sobre folha de pagamento ref. 02/2023</t>
  </si>
  <si>
    <t>Salario funcionario ref. 01/2023 sendo 37 funcionarios da sede administrativa, 67 funcionarios de Uberaba, 83 funcionarios de Ipatinga, 49 funcionarios de Sete Lagoas, 139 funcionarios de  Unai, 47 funcionarios de  Araxá, 126 funcionarios de Santa Clara, 68 funcionarios do Santa Helena, 104 funcionarios do Horto, 50 funcionarios do Lindeia, 82 funcionarios do São Jeronimo, 65  funcionarios de Tupaciguara.</t>
  </si>
  <si>
    <t>Salario funcionario ref. 02/2023 sendo 36 funcionarios da sede administrativa, 67 funcionarios de  Uberaba, 84 funcionarios de  Ipatinga, 51 funcionarios de Sete Lagoas, 140 funcionarios de Unai, 49 funcionarios de Araxá, 127 funcionarios do Santa Clara, 69 funcionariso do Santa Helena, 108 funcionarios do Horto, 48 funcionarios de  Lindeia, 81 funcionarios do São Jeronimo, 63 funcionarios de Tupaciguara.</t>
  </si>
  <si>
    <t>INSS Patronal  ref. 02/2023</t>
  </si>
  <si>
    <t>Vale transporte de 1 funcionario ref. Undidade Uberaba</t>
  </si>
  <si>
    <t>Vale Transporte 7 funcionarios ref. Undidade Uberaba</t>
  </si>
  <si>
    <t>Vale transporte 10 funcionarios ref. Unidade Ipatinga</t>
  </si>
  <si>
    <t>Vale Transporte 2 funcionarios ref. Unidade Ipatinga</t>
  </si>
  <si>
    <t>Vale transporte para 1 funcionarios ref. Ipatinga</t>
  </si>
  <si>
    <t>Vale transporte de 1 funcionario  ref. Ipatinga</t>
  </si>
  <si>
    <t>Vale Transporte 1 funcionarios  ref. Ipatinga</t>
  </si>
  <si>
    <t>Retirada de 10 cartões (2° via) onde será descontado dos funcionarios</t>
  </si>
  <si>
    <t>Vale Transporte de 202 funcionarios  de Belo Horizonte</t>
  </si>
  <si>
    <t>Compra de 300 vale social area de Belo Horizonte</t>
  </si>
  <si>
    <t>Vale transporte 206 funcionarios de Belo Horizonte</t>
  </si>
  <si>
    <t>Vale transporte 150 bilhete vale social area de Belo Horizonte</t>
  </si>
  <si>
    <t>Compra de 95 vale social  area de Belo Horizonte</t>
  </si>
  <si>
    <t>Vale transporte de 1 funcionario de Belo Horizonte</t>
  </si>
  <si>
    <t>Vale Transporte de 132 funcionarios de Belo Horizonte</t>
  </si>
  <si>
    <t>Compra de 156 vale social da area de Belo Horizonte</t>
  </si>
  <si>
    <t>Vale transporte 130 funcionarios de Belo Horizonte</t>
  </si>
  <si>
    <t>Vale transporte 165 bilhete vale social da area de Belo Horizonte</t>
  </si>
  <si>
    <t>Recarga vale transporte 2 funcionarios Ref. Sete Lagoas</t>
  </si>
  <si>
    <t>Vale Transporte 7 funcionarios  Ref. Unidade Sete Lagoas</t>
  </si>
  <si>
    <t>Vale Transporte 8 funcionarios ref. Unidade Ipatinga</t>
  </si>
  <si>
    <t>Recarga vale transporte 8 funcionarios ref. Unidade Ipatinga</t>
  </si>
  <si>
    <t>Recarga vale transporte 8 funcionarios ref. Unidade Sete Lagoas</t>
  </si>
  <si>
    <t>Vale Transporte 4 funcionarios ref. Unidade de Araxá</t>
  </si>
  <si>
    <t>Recarga vale transporte 4 funcionarios ref. Unidade de Araxá</t>
  </si>
  <si>
    <t>Plano odontologico ref. 03/2023 ref.942 Titulares e 303 dependentes</t>
  </si>
  <si>
    <t>Pagamento IPTU ano/2023 unidade Lindeia</t>
  </si>
  <si>
    <t>Pagamento IPTU ano/2023 unidade Santa Helena</t>
  </si>
  <si>
    <t>IPTU 1/11 sede admisnistrativa</t>
  </si>
  <si>
    <t>IPTU parcela 2/11  sede admisnistrativa</t>
  </si>
  <si>
    <t>Telefone fixo/internet</t>
  </si>
  <si>
    <t>Link dedicado para evitar instabilidade na internet da unidade/ Andradas</t>
  </si>
  <si>
    <t>Link dedicado para evitar instabilidade na internet da unidade / Andradas</t>
  </si>
  <si>
    <t>Compra de itens como fonte chaveada e balum hibrido para instalação e manutenção do CFTV da unidade</t>
  </si>
  <si>
    <t>Pagamento 1° parcela serviço de manutençao e readequação da rede da unidade</t>
  </si>
  <si>
    <t>Pagamento da 2° Parcela  da manutenção e readequaçao da rede da unidade</t>
  </si>
  <si>
    <t>Manutenção ar condicionado, devido o equipamento esta congelando o evaporizador da sala de enfermagem</t>
  </si>
  <si>
    <t>Compra de blusa a ser utilizada em atividades de pintura durante o curso/oficina profissionalizante</t>
  </si>
  <si>
    <t>Compra de plastico filme se faz necessaria para utilização no consultorio Odontologico para proteção da cadeira odontologica,seringas, refletores e mangueiras.</t>
  </si>
  <si>
    <t>Container roto 1000L PretoJB</t>
  </si>
  <si>
    <t>Jerbra Comercial Ltda</t>
  </si>
  <si>
    <t>Container Plas 360L Grafite JB</t>
  </si>
  <si>
    <t>UniFi6 Lite</t>
  </si>
  <si>
    <t>Fonte Chaveada 12V  10 A Caixa metalica</t>
  </si>
  <si>
    <t>Tesoura Corta Vergalhão de 36- EDA 3YO</t>
  </si>
  <si>
    <t>WJ Ferramentas LTDA</t>
  </si>
  <si>
    <t>Roteador Wifi Gigabit Tplink ac 1200- archer</t>
  </si>
  <si>
    <t>Intermedium Sistemas ltda</t>
  </si>
  <si>
    <t>Access Point Ponto de Acesso UBIQUITI UNIF 6 LITE</t>
  </si>
  <si>
    <t>Fast Minas Comercio e Prestação de serviços em informatica</t>
  </si>
  <si>
    <t>Roçadeira 2T a Gasolina com Guidão 25cc LAM e CARR</t>
  </si>
  <si>
    <t>DVR16 Canais IDS</t>
  </si>
  <si>
    <t>Hd Externo 2 TB portatil Toshiba Canvio Ready Usb</t>
  </si>
  <si>
    <t xml:space="preserve">Compra de luvas de procedimento, luvas descartaveis e mascaras para utilização nos procedimento de revista, entrega de alimentaçao </t>
  </si>
  <si>
    <t>Compra de 1 balança biopedancia para uso na avaliaçao dos adolescentes</t>
  </si>
  <si>
    <t>Compra de 2 oleos lubrificantes para uso nas portas e dobradiças e grafite em pó para remoçao de oxidação de peças</t>
  </si>
  <si>
    <t>Aquisição de 1 corta vergalhao para uso em possivel evento de segurança.</t>
  </si>
  <si>
    <t>Crédito</t>
  </si>
  <si>
    <t>Rendimento TRUST - Rendimento das aplicações financeiras da conta Reserva de Recurso - ref. 03/2023</t>
  </si>
  <si>
    <t>Prestação de Serviços de Medicina do Trabalho PCMSO - Exames, Gestão PPP .</t>
  </si>
  <si>
    <t>Ministério da Previdência e Assistência Social - MPAS</t>
  </si>
  <si>
    <t>Outras Entidades (Terceiros) (4,5%)</t>
  </si>
  <si>
    <t>Seguro de vida</t>
  </si>
  <si>
    <t>Seabra Eiras Imóveis Ltda</t>
  </si>
  <si>
    <t>Revisão Auditoria e Consultoria Empresarial</t>
  </si>
  <si>
    <t>Mendes Junior Soluçoes ambientais ltda</t>
  </si>
  <si>
    <t>Prestaçao de serviço de coleta, transporte e disposição final ambientalmente adequada a residuos do grupo D</t>
  </si>
  <si>
    <t>Prestaçao de serviço de coleta, transporte e disposição final ambientalmente adequada a residuos do grupo A/B/E Classe 1</t>
  </si>
  <si>
    <t xml:space="preserve">OI S.A </t>
  </si>
  <si>
    <t>Telefone fixo das unidades</t>
  </si>
  <si>
    <t>Telefone corporativo</t>
  </si>
  <si>
    <t>Internet da unidade</t>
  </si>
  <si>
    <t>Internet das unidades</t>
  </si>
  <si>
    <t>Algar Telecom</t>
  </si>
  <si>
    <t>Água e esgosto das unidades</t>
  </si>
  <si>
    <t>Cemig Distribuiçao</t>
  </si>
  <si>
    <t>Energia  elétrica das unidades</t>
  </si>
  <si>
    <t>Alimentação das unidades</t>
  </si>
  <si>
    <t>Lavanderia Dia a Dia Eireli</t>
  </si>
  <si>
    <t>Serviço de lavanderia das Unidades de Belo Horizonte</t>
  </si>
  <si>
    <t>Serviço de lavanderia das Unidades Sete Lagoas</t>
  </si>
  <si>
    <t>Repnet Representaçoes e tecnologia em impressao Eireli</t>
  </si>
  <si>
    <t>Locação de impressoras</t>
  </si>
  <si>
    <t>Noronha Comercio e serviço de suprimentos para informatica</t>
  </si>
  <si>
    <t>Copiadora New Color ltda</t>
  </si>
  <si>
    <t xml:space="preserve">Itau </t>
  </si>
  <si>
    <t>Tarifa bancaria</t>
  </si>
  <si>
    <t>Obras/ reparo no imovel</t>
  </si>
  <si>
    <t>Seguro dos veiculos</t>
  </si>
  <si>
    <t>Gasp - Grupo assistencial solidario popular</t>
  </si>
  <si>
    <t>Repasse de IRRF sobre folha de pagamento ref. 03/2023</t>
  </si>
  <si>
    <t>Devoluçao ref. Lançamento 443 do qual na data 19/01/2023 foi feito um pagamento da NF 20231 no valor de R$ 1.500,00, onde por um erro de digitação foi pago  R$ 350,00 a mais, o valor original da NF é R$ 1.150,00 sendo assim conversamos com o fornecedor e foi feito o estorno do pagamento indevido.</t>
  </si>
  <si>
    <t>Devoluçao de compra de passagem paga a maior conforme lançamento 1882 onde foi feito o pagamento para transferencia do adolescente por pix no valor de R$ 66,14 e quando recebeu o documento o valor era R$ 1,30 mais barato devido terem ido direto ao guiché, sendo assim eles fizeram o estorno desse valor.</t>
  </si>
  <si>
    <t>Compra de 15 algemas aço carbono para auxiliar nas rotinas de segurança da unidade</t>
  </si>
  <si>
    <t>Heloisa Helena da Silva</t>
  </si>
  <si>
    <t>Honorario Advocaticio reclamante</t>
  </si>
  <si>
    <t>Diaria de viagem a Áquila Augusto da Silva Teixeira ref. Acompanhamento e desenvolvimento do trabalho dos profissionais que atuam no corpo diretivo</t>
  </si>
  <si>
    <t>1/3 Férias Edna Paula Vieira de Sá Lopes período 16/01/2023 a 14/02/2023</t>
  </si>
  <si>
    <t>Férias Edna Paula Vieira de Sá Lopes período 16/01/2023 a 14/02/2023</t>
  </si>
  <si>
    <t>Eduardo Pedrosa Corrêa</t>
  </si>
  <si>
    <t>Eilton Dos Santos Ferreira</t>
  </si>
  <si>
    <t xml:space="preserve">Diaria de viagem a Flávia Farias de Paula ref. Alimentação do adolescente </t>
  </si>
  <si>
    <t>Tiago Rontinele Lopes de Paula</t>
  </si>
  <si>
    <t>Fonte Chaveada 12V  10A Colmeia</t>
  </si>
  <si>
    <t>Fonte Chaveada 12V  10A Caixa metalica</t>
  </si>
  <si>
    <t>Pulverizador 20L Costa PJH</t>
  </si>
  <si>
    <t>Conversor de Midia Giga WDM Monomodo 20KM</t>
  </si>
  <si>
    <t>TRT 3° Região/MG</t>
  </si>
  <si>
    <t>897.853.556-91</t>
  </si>
  <si>
    <t>146.941.086-97</t>
  </si>
  <si>
    <t>013.851.236-13</t>
  </si>
  <si>
    <t>129.301.716-77</t>
  </si>
  <si>
    <t>041.960.776-50</t>
  </si>
  <si>
    <t>031.614.666-83</t>
  </si>
  <si>
    <t>098.717.146-10</t>
  </si>
  <si>
    <t>101.316.176-99</t>
  </si>
  <si>
    <t>005.586.796-09</t>
  </si>
  <si>
    <t>096.978.486-45</t>
  </si>
  <si>
    <t>141.483.816-62</t>
  </si>
  <si>
    <t>647.404.636-87</t>
  </si>
  <si>
    <t>073.217.376-08</t>
  </si>
  <si>
    <t>069.613.036-09</t>
  </si>
  <si>
    <t>110.893.016-69</t>
  </si>
  <si>
    <t>111.525.896-60</t>
  </si>
  <si>
    <t>120.675.536-90</t>
  </si>
  <si>
    <t>127.033.806-40</t>
  </si>
  <si>
    <t>700.051.696-82</t>
  </si>
  <si>
    <t>080.229.886-93</t>
  </si>
  <si>
    <t>016.168.046-10</t>
  </si>
  <si>
    <t>122.177.856-05</t>
  </si>
  <si>
    <t>043.547.486-30</t>
  </si>
  <si>
    <t>098.516.206-61</t>
  </si>
  <si>
    <t>742.101.816-68</t>
  </si>
  <si>
    <t>050.502.616-35</t>
  </si>
  <si>
    <t>060.738.766-10</t>
  </si>
  <si>
    <t>052.537.326-83</t>
  </si>
  <si>
    <t>159.483.256-01</t>
  </si>
  <si>
    <t>Conselho Regional de Enfermagem de Minas Gerais</t>
  </si>
  <si>
    <t>21.699.889/0001-17</t>
  </si>
  <si>
    <t>30621515706-83</t>
  </si>
  <si>
    <t>30621515706-82</t>
  </si>
  <si>
    <t>30621515706-80</t>
  </si>
  <si>
    <t xml:space="preserve">Valdenia Coutinho Marques </t>
  </si>
  <si>
    <t>Compra de toucas descartáveis e óculos para uso de proteção individual durante o curso profissionalizante de manutenção predial</t>
  </si>
  <si>
    <t>Vital Equipamentos de Proteção Ltda</t>
  </si>
  <si>
    <t>Recarga de cartão de combustível para und. Sede Administrativo</t>
  </si>
  <si>
    <t>30621515706-86</t>
  </si>
  <si>
    <t>Recarga de cartão de combustível para und. Uberaba</t>
  </si>
  <si>
    <t>Medicamentos para adolescentes</t>
  </si>
  <si>
    <t>Drogaria Drogafarma Santa Rita</t>
  </si>
  <si>
    <t>Recarga de cartão de combustível para und. Lindeia no valor de R$ 4.000,00 e segunda via de cartão no valor de R$ 7,99</t>
  </si>
  <si>
    <t xml:space="preserve">Pedido de 2° Via de cartão </t>
  </si>
  <si>
    <t>Consórcio Ótimo de bilhetagem eletrônica</t>
  </si>
  <si>
    <t>Compra de 20 repelentes e 10 inseticidas devido ao surto de dengue próximo a unidade</t>
  </si>
  <si>
    <t>Líder Organização Comercial</t>
  </si>
  <si>
    <t xml:space="preserve">Consórcio Operacional do Transporte Coletivo de passageiros </t>
  </si>
  <si>
    <t>30621515706-84</t>
  </si>
  <si>
    <t>Reembolso a Lucirene de Souza Barros ref. Pedágio Uberlândia/Uberaba</t>
  </si>
  <si>
    <t>Lucirene De Souza Barros</t>
  </si>
  <si>
    <t>Sispag Salários</t>
  </si>
  <si>
    <t>Reembolso a Marcio Ferreira da Silva ref. Pedágio Uberlândia/Tupaciguara</t>
  </si>
  <si>
    <t>Márcio Ferreira da Silva</t>
  </si>
  <si>
    <t>734.485.086-1</t>
  </si>
  <si>
    <t>Diária de viagem Gabriel Lucas Benedito ref. Acompanhamento de adolescente no evento "mulheres que inspiram 2023"</t>
  </si>
  <si>
    <t>Reembolso a Iara Terra Campos Souza ref. Diferença de passagem ida em Uberlândia</t>
  </si>
  <si>
    <t>86344032023-3</t>
  </si>
  <si>
    <t>Desinsetização e desratização/pulverização da unidade</t>
  </si>
  <si>
    <t>Invicta Ambiental Ltda</t>
  </si>
  <si>
    <t>13.175.899/0001-25</t>
  </si>
  <si>
    <t>Higienização de Caixa d'água e reservatório de água da unidade</t>
  </si>
  <si>
    <t>Troca de lâmpadas, refletor e instalação de luminárias de emergência</t>
  </si>
  <si>
    <t>Rafael Franco Damacena</t>
  </si>
  <si>
    <t>14.330.887/0001-90</t>
  </si>
  <si>
    <t>Compra de 21 dúzias de cuecas para uso dos adolescentes</t>
  </si>
  <si>
    <t>Araújo Dias Comercio Ltda</t>
  </si>
  <si>
    <t>17.265.372/0001-42</t>
  </si>
  <si>
    <t>Impressão de fotos 3x4 para 07 adolescentes acautelados</t>
  </si>
  <si>
    <t>Drogaria e Perfumaria São Gabriel</t>
  </si>
  <si>
    <t>05.409.983/0001-38</t>
  </si>
  <si>
    <t>Contrei Consultoria Técnica e Treinamento em Segurança e Higiene do Trabalho</t>
  </si>
  <si>
    <t>Salario ref. 37 funcionários da sede Administrativa,68 funcionários de Uberaba, 86 funcionários de Ipatinga, 51 funcionários de Sete Lagoas, 143 funcionários de Unaí, 47 funcionários de Araxá, 130 funcionários Santa Clara, 70 funcionários Santa Helena,108 funcionários do Horto, 49 funcionários Lindeia, 88 funcionários São Jeronimo, 64 funcionários Tupaciguara.</t>
  </si>
  <si>
    <t>1/3 Férias Carlos Renato Silva de Almeida período 11/04/2023 a 10/05/2023</t>
  </si>
  <si>
    <t xml:space="preserve"> Carlos Renato Silva de Almeida</t>
  </si>
  <si>
    <t>002.268.916-82</t>
  </si>
  <si>
    <t>Férias Carlos Renato Silva de Almeida período 11/04/2023 a 10/05/2023</t>
  </si>
  <si>
    <t>Diária de viagem a Lucinea Sueli Rodrigues ref. Translado de adolescente</t>
  </si>
  <si>
    <t xml:space="preserve">Lucinea Sueli Rodrigues </t>
  </si>
  <si>
    <t>Diária de viagem a Eduardo Pedrosa Correa ref. Visita metodológica</t>
  </si>
  <si>
    <t xml:space="preserve">Eduardo Pedrosa Correa </t>
  </si>
  <si>
    <t>Diária de viagem a Janderson Vieira de Jesus ref. Translado de adolescente</t>
  </si>
  <si>
    <t xml:space="preserve"> Janderson Vieira de Jesus</t>
  </si>
  <si>
    <t>Diária de Viagem a Ricardo Marcos Carola ref. Translado de adolescente</t>
  </si>
  <si>
    <t xml:space="preserve"> Ricardo Marcos Carola</t>
  </si>
  <si>
    <t>Sandra Fernandes da Paz</t>
  </si>
  <si>
    <t>030,891.496-13</t>
  </si>
  <si>
    <t>ISS 03/2023 ref. Sete Lagoas</t>
  </si>
  <si>
    <t>Tarifa bancaria Plano adapt. 04/2023</t>
  </si>
  <si>
    <t>Itaú Empresas</t>
  </si>
  <si>
    <t>Débito</t>
  </si>
  <si>
    <t>Pagamento ref. Pensão alimentícia descontado em folha de pagamento do funcionário Alex Ribeiro da Silva ref. 03/2023</t>
  </si>
  <si>
    <t>Fernanda Pinheiro de Oliveira</t>
  </si>
  <si>
    <t>113.996.316-32</t>
  </si>
  <si>
    <t>Pagamento ref. Pensão alimentícia descontado em folha de pagamento do funcionário  Vinicius da Silva Melgaço ref. 03/2023</t>
  </si>
  <si>
    <t>Compra de caixas de bombom para realização do projeto Cultura Bingo</t>
  </si>
  <si>
    <t>Antônio Farid Comercio e Importação Ltda</t>
  </si>
  <si>
    <t>Compra de material odontológico para atendimento dos adolescentes</t>
  </si>
  <si>
    <t>Promodental Produtos para Saúde</t>
  </si>
  <si>
    <t>01.316.153/0001-05</t>
  </si>
  <si>
    <t>Compra de bobinas de sacos plásticos, se faz necessária para melhor acondicionamento dos pertences dos adolescentes</t>
  </si>
  <si>
    <t>Tef Comercio e distribuição de alimentos ltda</t>
  </si>
  <si>
    <t>Lavagem do veículo Completa</t>
  </si>
  <si>
    <t>Pagamento ref. Pensão alimentícia descontado em folha de pagamento do funcionário Wagner Gladson da Silva ref. 03/2023</t>
  </si>
  <si>
    <t>Pagamento ref. Pensão alimentícia descontado em folha de pagamento do funcionário  Ronaldo de Jesus Soares ref. 03/2023</t>
  </si>
  <si>
    <t>Pagamento ref. Pensão alimentícia descontado em folha de pagamento do funcionário  Marlon Douglas Guilherme Nunes ref.03/2023</t>
  </si>
  <si>
    <t>Pagamento ref. Pensão alimentícia descontado em folha de pagamento do funcionário  Euclides Sá de Paula ref. 03/2023</t>
  </si>
  <si>
    <t>Pagamento ref. Pensão alimentícia descontado em folha de pagamento do funcionário  Kleber Osvaldo da Silva Junior ref. 03/2023</t>
  </si>
  <si>
    <t>Pagamento ref. Pensão alimentícia descontado em folha de pagamento do funcionário Paulo Marcio Rocha Barbosa ref. 03/2023</t>
  </si>
  <si>
    <t>Pagamento ref. Pensão alimentícia descontado em folha de pagamento do funcionário Diego Antônio dos Santos ref. 03/2023</t>
  </si>
  <si>
    <t>Compra de 2 pacotes de açúcar e 8 pacotes de pó de café para uso na sede administrativa</t>
  </si>
  <si>
    <t>Pagamento ref. Pensão alimentícia descontado em folha de pagamento do funcionário  Caio Vinicius Silva Mendes ref. 03/2023</t>
  </si>
  <si>
    <t>Departamento de Água e esgoto</t>
  </si>
  <si>
    <t>Sindicato dos Empregados em Instituições Beneficentes Religiosas e Filantrópicas /Sintibref - MG</t>
  </si>
  <si>
    <t>Bem estar social 03/2023 ref. 961 funcionários</t>
  </si>
  <si>
    <t>Minas Ambiental Transporte e Coleta resíduos Eireli</t>
  </si>
  <si>
    <t>Compra de materiais de papelaria para oficina</t>
  </si>
  <si>
    <t>Serviço de manutenção e ampliação CFTV da unidade</t>
  </si>
  <si>
    <t>Técnica Benelli Ltda</t>
  </si>
  <si>
    <t>Compra de 40 toalha de banho e 40 lençol solteiro</t>
  </si>
  <si>
    <t>Organização Alves e Carvalho LTDA</t>
  </si>
  <si>
    <t>Everlimp Comercio e Distribuidora Ltda</t>
  </si>
  <si>
    <t>Aquisição de 6 Câmera Bullet e 1 DVR 16 Canais para implantação do CFTV</t>
  </si>
  <si>
    <t>Noronha Comercio e serviços de suprimento para informática</t>
  </si>
  <si>
    <t>Compra de saco picotado para armazenamento de itens e objetos pessoais de familiares e adolescentes</t>
  </si>
  <si>
    <t>Organização e empreendimento Brasil</t>
  </si>
  <si>
    <t>05.454.133/0001-51</t>
  </si>
  <si>
    <t xml:space="preserve">Compra de material de artesanato para oficinas </t>
  </si>
  <si>
    <t>Seabra Eiras Imóveis</t>
  </si>
  <si>
    <t>IPTU 3/11</t>
  </si>
  <si>
    <t>Condomínio sede administrativa</t>
  </si>
  <si>
    <t>Seguro fiança 10/12 R$ 504,13 - Seguro Incêndio 10/10 R$ 47,04 - Taxa Boleto R$ 4,80</t>
  </si>
  <si>
    <t>Compra de peças para manutenção do veículo da unidade</t>
  </si>
  <si>
    <t>Rio Doce Comercio de Veículos Ltda</t>
  </si>
  <si>
    <t>Revisão do veículo da unidade</t>
  </si>
  <si>
    <t>Aquisição de livros para compor o acervo bibliotecário da unidade</t>
  </si>
  <si>
    <t xml:space="preserve">Lemos e Andrade </t>
  </si>
  <si>
    <t>23.426.664/0001-12</t>
  </si>
  <si>
    <t>Aquisição de box de livros para compor biblioteca</t>
  </si>
  <si>
    <t>Aquisição de 39 câmeras Bullet turbo, 3 DVR, 3 rack caixa metálica, e 1 conversor de mídia giga para instalação CFTV na unidade</t>
  </si>
  <si>
    <t>Compra de cabos, conectores, filtro de linhas para instalação do CFTV na unidade</t>
  </si>
  <si>
    <t>PAF BH associado</t>
  </si>
  <si>
    <t>Pagamento 2° parcela de dedetização, desinsetização da unidade</t>
  </si>
  <si>
    <t>Compra de jogo de pastilha do freio para substituição no veículo da unidade</t>
  </si>
  <si>
    <t>Substituição de pastilha do veiculo  da unidade</t>
  </si>
  <si>
    <t>1/3 Férias Wanderson Martins período 12/04/2023 a 11/05/2023</t>
  </si>
  <si>
    <t>Wanderson Martins</t>
  </si>
  <si>
    <t>Férias Wanderson Martins período 12/04/2023 a 11/05/2023</t>
  </si>
  <si>
    <t>1/3 Férias Ana Carolina Gouvêa Pinto Veloso período 16/01/2023 a 30/01/2023</t>
  </si>
  <si>
    <t>Alex dos Santos</t>
  </si>
  <si>
    <t>1/3 Férias Adriana Luiz Barbosa período 10/04/2023 a 09/05/2023</t>
  </si>
  <si>
    <t>Adriana Luiz Barbosa</t>
  </si>
  <si>
    <t>Férias Adriana Luiz Barbosa período 10/04/2023 a 09/05/2023</t>
  </si>
  <si>
    <t>1/3 Férias Cleia Marcia Ferreira Soares período 12/04/2023 a 11/05/2023</t>
  </si>
  <si>
    <t>Cleia Marcia Ferreira Soares</t>
  </si>
  <si>
    <t>039.486.216-31</t>
  </si>
  <si>
    <t>Férias Cleia Marcia Ferreira Soares período 12/04/2023 a 11/05/2023</t>
  </si>
  <si>
    <t>1/3 Férias Cleuber Peixoto dos Santos período 10/04/2023 a 09/05/2023</t>
  </si>
  <si>
    <t>Cleuber Peixoto dos Santos</t>
  </si>
  <si>
    <t>Férias Cleuber Peixoto dos Santos período 10/04/2023 a 09/05/2023</t>
  </si>
  <si>
    <t>1/3 Férias Cristian Ferreira Dias período 10/04/2023 a 09/05/2023</t>
  </si>
  <si>
    <t xml:space="preserve">Cristian Ferreira Dias </t>
  </si>
  <si>
    <t>Férias Cristian Ferreira Dias período 10/04/2023 a 09/05/2023</t>
  </si>
  <si>
    <t>1/3 Férias Cristiane de Souza Faria período 10/04/2023 a 09/05/2023</t>
  </si>
  <si>
    <t>Cristiane de Souza Faria</t>
  </si>
  <si>
    <t>Férias Cristiane de Souza Faria período 10/04/2023 a 09/05/2023</t>
  </si>
  <si>
    <t>1/3 Férias Delmont Batista Soares período 12/04/2023 a 11/05/2023</t>
  </si>
  <si>
    <t>Delmont Batista Soares</t>
  </si>
  <si>
    <t>Férias Delmont Batista Soares período 12/04/2023 a 11/05/2023</t>
  </si>
  <si>
    <t>1/3 Férias Domingos Dias Ferreira  período 10/04/2023 a 09/05/2023</t>
  </si>
  <si>
    <t>Domingos Dias Ferreira</t>
  </si>
  <si>
    <t>Férias Domingos Dias Ferreira  período 10/04/2023 a 09/05/2023</t>
  </si>
  <si>
    <t>1/3 Férias Ederson Xavier período 10/04/2023 a 09/05/2023</t>
  </si>
  <si>
    <t>Ederson Xavier</t>
  </si>
  <si>
    <t>Férias Ederson Xavier período 10/04/2023 a 09/05/2023</t>
  </si>
  <si>
    <t>1/3 Férias Flavio Henrique dos Reis Silva período 10/04/2023 a 09/05/2023</t>
  </si>
  <si>
    <t>Férias Flavio Henrique dos Reis Silva período 10/04/2023 a 09/05/2023</t>
  </si>
  <si>
    <t>1/3 Férias Gilberto Junior Sousa Oliveira período 12/04/2023 a 11/05/2023</t>
  </si>
  <si>
    <t>Gilberto Junior Sousa Oliveira</t>
  </si>
  <si>
    <t>Férias Gilberto Junior Sousa Oliveira período 12/04/2023 a 11/05/2023</t>
  </si>
  <si>
    <t>1/3 Férias Gisele Dias Ferreira período 10/04/2023 a 24/04/2023</t>
  </si>
  <si>
    <t>Férias Gisele Dias Ferreira período 10/04/2023 a 24/04/2023</t>
  </si>
  <si>
    <t>1/3 Férias Josiley Edvaldo Mariano período 12/04/2023 a 11/05/2023</t>
  </si>
  <si>
    <t>Josiley Edvaldo Mariano</t>
  </si>
  <si>
    <t>Férias Josiley Edvaldo Mariano período 12/04/2023 a 11/05/2023</t>
  </si>
  <si>
    <t>1/3 Férias Leonardo Luiz Tacchi período 12/04/2023 a 11/05/2023</t>
  </si>
  <si>
    <t>Leonardo Luiz Tacchi</t>
  </si>
  <si>
    <t>Férias Leonardo Luiz Tacchi período 12/04/2023 a 11/05/2023</t>
  </si>
  <si>
    <t>1/3 Férias Lívia Cristine Martins de Figueiredo  período 10/04/2023 a 09/05/2023</t>
  </si>
  <si>
    <t>Férias Lívia Cristine Martins de Figueiredo  período 10/04/2023 a 09/05/2023</t>
  </si>
  <si>
    <t>1/3 Férias Mariana Rodrigues de Araújo período 10/04/2023 a 24/04/2023</t>
  </si>
  <si>
    <t>Mariana Rodrigues de Araújo</t>
  </si>
  <si>
    <t>Férias Mariana Rodrigues de Araújo período 10/04/2023 a 24/04/2023</t>
  </si>
  <si>
    <t>1/3 Férias Marinete Ferreira de Castro período 10/04/2023 a 09/05/2023</t>
  </si>
  <si>
    <t xml:space="preserve">Marinete Ferreira de Castro </t>
  </si>
  <si>
    <t>Férias Marinete Ferreira de Castro período 10/04/2023 a 09/05/2023</t>
  </si>
  <si>
    <t>1/3 Férias Romilton Ramos Sena período 10/04/2023 a 09/05/2023</t>
  </si>
  <si>
    <t>Romilton Ramos Sena</t>
  </si>
  <si>
    <t>Férias Romilton Ramos Sena período 10/04/2023 a 09/05/2023</t>
  </si>
  <si>
    <t>1/3 Férias Thiago Silva Campos período 10/04/2023 a 09/05/2023</t>
  </si>
  <si>
    <t>Thiago Silva Campos</t>
  </si>
  <si>
    <t>Férias Thiago Silva Campos período 10/04/2023 a 09/05/2023</t>
  </si>
  <si>
    <t>Jhonatan Cardoso Silva</t>
  </si>
  <si>
    <t>111.886.176-05</t>
  </si>
  <si>
    <t>Alessandra Alves de Almeida</t>
  </si>
  <si>
    <t>Diária de viagem a Marco Aurélio de Barros ref. Visita metodológica</t>
  </si>
  <si>
    <t>Marco Aurélio de Barros</t>
  </si>
  <si>
    <t>Diária de viagem a Diego Artur da Silva  Souza ref. Visita metodológica</t>
  </si>
  <si>
    <t xml:space="preserve">Diego Artur da Silva  Souza </t>
  </si>
  <si>
    <t>Diária de viagem a Poliana Batista Gregório de Souza ref. Diferença de diária de viagem feita para Uberaba</t>
  </si>
  <si>
    <t>Poliana Batista Gregório de Souza</t>
  </si>
  <si>
    <t>Diária de viagem a Rafael Lourenço Pontelo ref. Acompanhamento de adolescente em audiência em BH</t>
  </si>
  <si>
    <t>Diária de viagem a Fabiano Neves Alves Pereira para participação no seminário que a unidade esta promovendo e visita na unidade de Uberaba para acompanhar a coordenação de monitoria e socioeducação</t>
  </si>
  <si>
    <t xml:space="preserve"> Fabiano Neves Alves Pereira</t>
  </si>
  <si>
    <t>Diária de viagem a Ronielle Lopes Caetano para participação no seminário que a unidade esta promovendo e visita na unidade de Uberaba para acompanhar a coordenação de monitoria e socioeducação</t>
  </si>
  <si>
    <t>Diária de viagem a Adriana Rosa Lazzarotti  para participação no seminário que a unidade esta promovendo e visita na unidade de Uberaba para acompanhar a coordenação de monitoria e socioeducação</t>
  </si>
  <si>
    <t xml:space="preserve"> Adriana Rosa Lazzarotti</t>
  </si>
  <si>
    <t>Diária de viagem a Aquila Augusto da Silva Teixeira para participação no seminário que a unidade esta promovendo e visita na unidade de Uberaba para acompanhar a coordenação de monitoria e socioeducação e no processo da supervisão de segurança</t>
  </si>
  <si>
    <t xml:space="preserve">Diária de viagem a Priscila de Paula dos Santos Carvalho para participação no seminário que a unidade esta promovendo e visita na unidade de Uberaba para acompanhar a coordenação de monitoria e socioeducação </t>
  </si>
  <si>
    <t>FGTS ref. 03/2023</t>
  </si>
  <si>
    <t>FGTS Multa rescisória</t>
  </si>
  <si>
    <t>94348751751491-32</t>
  </si>
  <si>
    <t>Prefeitura Municipal de Unaí</t>
  </si>
  <si>
    <t>17004580666-55</t>
  </si>
  <si>
    <t>Alimentação und Uberaba</t>
  </si>
  <si>
    <t>Alimentação und Ipatinga</t>
  </si>
  <si>
    <t>Compra de 12 pares de chinelos para uso dos adolescentes</t>
  </si>
  <si>
    <t>A Cinderela Comercial Ltda</t>
  </si>
  <si>
    <t>25.296.112/0001-62</t>
  </si>
  <si>
    <t>Compra de 1 manômetro para manutenção no  extintor da unidade</t>
  </si>
  <si>
    <t>Guimarães Gonçalves Instalação de sistemas contra incêndio Ltda</t>
  </si>
  <si>
    <t>40.454.882/0001-80</t>
  </si>
  <si>
    <t>17004580666-53</t>
  </si>
  <si>
    <t>Troca de 10 refletores na unidade</t>
  </si>
  <si>
    <t>Compra de 5 filtros de linhas para ajudar a distribuir entre os espaços com pouca tomada</t>
  </si>
  <si>
    <t>Lumicentro Ltda</t>
  </si>
  <si>
    <t>Compra de 4 caixas de mascaras tripla descartável</t>
  </si>
  <si>
    <t>Alimentação und Santa Clara</t>
  </si>
  <si>
    <t>Alimentação und Unaí</t>
  </si>
  <si>
    <t>Aparecida Inácio dos Santos</t>
  </si>
  <si>
    <t>Diária de viagem a Michelle Delalibera de Souza ref. Participação do seminário em Araxá</t>
  </si>
  <si>
    <t>Diária de viagem a Danielle Cristina Gomes ref. Diferença de diária participação do seminário Araxá</t>
  </si>
  <si>
    <t>Diária de viagem a Nayara Morais Martins ref. Participação do seminário em Araxá</t>
  </si>
  <si>
    <t xml:space="preserve">Nayara Morais Martins </t>
  </si>
  <si>
    <t>Alimentação und Araxá</t>
  </si>
  <si>
    <t>Pagamento da 4° parcela Reforma Uberaba</t>
  </si>
  <si>
    <t>Construtora Santa Amélia Ltda</t>
  </si>
  <si>
    <t>05.888.848/0001-12</t>
  </si>
  <si>
    <t>240164/2</t>
  </si>
  <si>
    <t>Alimentação und Horto</t>
  </si>
  <si>
    <t>1700458066-54</t>
  </si>
  <si>
    <t>Alimentação und Santa Helena</t>
  </si>
  <si>
    <t>Bruno Luís da Silva Lino Ltda</t>
  </si>
  <si>
    <t>Lavanderia unidade Araxá</t>
  </si>
  <si>
    <t>Alimentação und Sete Lagoas</t>
  </si>
  <si>
    <t>Alimentação und Tupaciguara</t>
  </si>
  <si>
    <t>Compra de material para realizar a instalação de divisórias na unidade devido a implementação da cozinha industrial</t>
  </si>
  <si>
    <t>Carena Ltda</t>
  </si>
  <si>
    <t>00.177.247/0001-88</t>
  </si>
  <si>
    <t>Contratação de manutenção da rede para melhoria no funcionamento das ferramentas utilizadas.</t>
  </si>
  <si>
    <t>17004581071-93</t>
  </si>
  <si>
    <t>Reembolso a Lucirene de Souza Barros ref. Pedágio Uberaba/ Araxá</t>
  </si>
  <si>
    <t>Thiago Wilian Margato</t>
  </si>
  <si>
    <t>Aparecida Lopes Santana</t>
  </si>
  <si>
    <t>100331385751491-32</t>
  </si>
  <si>
    <t>100332010751491-32</t>
  </si>
  <si>
    <t>ISS retido ref. 03/2023</t>
  </si>
  <si>
    <t>Prefeitura Municipal de Belo Horizonte</t>
  </si>
  <si>
    <t>DRAM</t>
  </si>
  <si>
    <t>2230682453-29</t>
  </si>
  <si>
    <t>Compra de chocolate para ser utilizado na oficina de culinária</t>
  </si>
  <si>
    <t xml:space="preserve">Compra de itens de informática como cabos e estabilizadores devido as quedas constantes de energia </t>
  </si>
  <si>
    <t>Luís Pereira Silva</t>
  </si>
  <si>
    <t>04.156.398/0001-00</t>
  </si>
  <si>
    <t>Aquisição de 8 Nobreak e 1 HD Externo para uso nas quedas constantes de energia que da na unidade</t>
  </si>
  <si>
    <t>Hospedagem de Danielle Cristina Gomes ref. Participação seminário em Uberaba</t>
  </si>
  <si>
    <t>Hospedagem de Mariana Rodrigues de Araújo ref. Participação seminário em Uberaba</t>
  </si>
  <si>
    <t>Hospedagem de Iara Terra Campos Souza ref. Participação seminário em Uberaba</t>
  </si>
  <si>
    <t>Hospedagem de Poliana Batista Gregório de Souza ref. Participação seminário em Uberaba</t>
  </si>
  <si>
    <t>Hospedagem de Daiane Carla Santos Tavares ref. Participação seminário em Uberaba</t>
  </si>
  <si>
    <t>Compra de material de papelaria para oficina de pascoa na unidade</t>
  </si>
  <si>
    <t>ABC Papelaria de Uberaba</t>
  </si>
  <si>
    <t>07.474.973/0001-01</t>
  </si>
  <si>
    <t>Compra de caneca marmorizada para uso dos adolescentes na unidade</t>
  </si>
  <si>
    <t>A Preferida Comercial Ltda</t>
  </si>
  <si>
    <t>19.861.350/0004-13</t>
  </si>
  <si>
    <t>Manutenção veículo da unidade</t>
  </si>
  <si>
    <t>Urca France Automóveis Ltda</t>
  </si>
  <si>
    <t>Diária de viagem a Janderson Charles de Jesus ref. Visita metodológica</t>
  </si>
  <si>
    <t>Diária de viagem a Jerlianne Ribeiro de Oliveira ref. Visita metodológica</t>
  </si>
  <si>
    <t>Diária de viagem a Maria Clara dos Reis Neves ref. Visita metodológica</t>
  </si>
  <si>
    <t>Maria Clara Dos Reis Neves</t>
  </si>
  <si>
    <t>Cemig Distribuição S.A</t>
  </si>
  <si>
    <t>Compra de toalhas de mesa para mesas da cozinha da unidade</t>
  </si>
  <si>
    <t>VB Têxtil Ltda</t>
  </si>
  <si>
    <t>31.834.875/0001-12</t>
  </si>
  <si>
    <t>Compra de insumos alimentícios para coffe break ofertado a todos colaboradores que participaram da capacitação na unidade</t>
  </si>
  <si>
    <t>Imperial Panificadora e Confeitaria Ltda</t>
  </si>
  <si>
    <t xml:space="preserve">Compra de insumos para a execução da oficina jovem profissional </t>
  </si>
  <si>
    <t>Material de escritório</t>
  </si>
  <si>
    <t>Unaí Comercio de Papeis Ltda</t>
  </si>
  <si>
    <t>Instalação de divisória e manutenção de porta na unidade</t>
  </si>
  <si>
    <t>Compra de insumos para realização do projeto pascoa na unidade</t>
  </si>
  <si>
    <t>Diária de viagem a Wender Pereira de Campos ref. Transporte com adolescente para comparecimento em audiência</t>
  </si>
  <si>
    <t>Carlos Antônio Carvalho Lessa</t>
  </si>
  <si>
    <t>Diária de viagem a Leonardo Gomes Silva ref. Transporte com adolescente para comparecimento em audiência</t>
  </si>
  <si>
    <t>Diária de viagem a Rafael Lourenço Pontelo ref. Transporte com adolescente para comparecimento em audiência</t>
  </si>
  <si>
    <t>Diária de viagem a Viviana Sousa Rodrigues ref. Visita metodológica</t>
  </si>
  <si>
    <t xml:space="preserve">Viviana Sousa Rodrigues </t>
  </si>
  <si>
    <t>Diária de viagem a Wesley Porto de Souza ref. Transporte com adolescente para comparecimento em audiência</t>
  </si>
  <si>
    <t xml:space="preserve">Recebimento de devolução do boleto pago a maior devido a um erro de digitação do  fornecedor no ato da confecção do boleto no dia 24/02 ref. Lançamento 1466  </t>
  </si>
  <si>
    <t>Compra de materiais de construção a serem utilizados na oficina profissionalizante do curso de manutenção predial</t>
  </si>
  <si>
    <t>Deposito Savassi Materiais de Construção Ltda</t>
  </si>
  <si>
    <t>24.153.707/0001-04</t>
  </si>
  <si>
    <t>Lavanderia Unidade Horto</t>
  </si>
  <si>
    <t>Buse Gestão e Adm Negócios</t>
  </si>
  <si>
    <t>Impressão dos trabalhos realizados pelos adolescentes que serão expostos em audiência concentrada</t>
  </si>
  <si>
    <t>Buzato e Malafatte Ltda</t>
  </si>
  <si>
    <t>17.757.160/0001-82</t>
  </si>
  <si>
    <t>1/3 Férias Douglas Leonardo Procópio período 17/04/2023 a 16/05/2023</t>
  </si>
  <si>
    <t>Douglas Leonardo Procópio</t>
  </si>
  <si>
    <t>Férias Douglas Leonardo Procópio período 17/04/2023 a 16/05/2023</t>
  </si>
  <si>
    <t>1/3 Férias Aline Cristina Miranda Souza período 17/04/2023 a 01/05/2023</t>
  </si>
  <si>
    <t>Aline Cristina Miranda Souza</t>
  </si>
  <si>
    <t>Férias Aline Cristina Miranda Souza período 17/04/2023 a 01/05/2023</t>
  </si>
  <si>
    <t>1/3 Férias Anderson Marins de Souza período 17/04/2023 a 16/05/2023</t>
  </si>
  <si>
    <t>Anderson Marins de Souza</t>
  </si>
  <si>
    <t>Férias Anderson Marins de Souza período 17/04/2023 a 16/05/2023</t>
  </si>
  <si>
    <t>1/3 Férias Antônio Cesar Freschi período 10/04/2023 a 09/05/2023</t>
  </si>
  <si>
    <t>Antônio Cesar Freschi</t>
  </si>
  <si>
    <t xml:space="preserve"> Férias Antônio Cesar Freschi período 10/04/2023 a 09/05/2023</t>
  </si>
  <si>
    <t>1/3 Férias Bruno Teixeira Brandão período 17/04/2023 a 09/05/2023</t>
  </si>
  <si>
    <t>Bruno Teixeira Brandão</t>
  </si>
  <si>
    <t>Férias Bruno Teixeira Brandão período 17/04/2023 a 09/05/2023</t>
  </si>
  <si>
    <t>1/3 Férias Edilson da Sila  período 17/04/2023 a 16/05/2023</t>
  </si>
  <si>
    <t>Edilson da Silva</t>
  </si>
  <si>
    <t>Férias Edilson da Sila  período 17/04/2023 a 16/05/2023</t>
  </si>
  <si>
    <t>1/3 Férias Filipe Schneider Reis período 17/04/2023 a 01/05/2023</t>
  </si>
  <si>
    <t>Filipe Scheneider Reis</t>
  </si>
  <si>
    <t>Férias Filipe Schneider Reis período 17/04/2023 a 01/05/2023</t>
  </si>
  <si>
    <t>1/3 Férias Gabriel Cunha de Souza período 17/04/2023 a 16/05/2023</t>
  </si>
  <si>
    <t>Gabriel Cunha de Souza</t>
  </si>
  <si>
    <t>Férias Gabriel Cunha de Souza período 17/04/2023 a 16/05/2023</t>
  </si>
  <si>
    <t>1/3 Férias Giane Cardoso dos Passos período 17/04/2023 a 16/05/2023</t>
  </si>
  <si>
    <t>Giane Cardoso dos Passos</t>
  </si>
  <si>
    <t>Férias Giane Cardoso dos Passos período 17/04/2023 a 16/05/2023</t>
  </si>
  <si>
    <t>1/3 Férias Josué Anunciação da Silva período 17/04/2023 a 16/05/2023</t>
  </si>
  <si>
    <t>Josué Anunciação da Silva</t>
  </si>
  <si>
    <t>Férias Josué Anunciação da Silva período 17/04/2023 a 16/05/2023</t>
  </si>
  <si>
    <t>1/3 Férias Laiane Carolina de Lima Silva período 17/04/2023 a 16/05/2023</t>
  </si>
  <si>
    <t>Laiane Carolina de Lima Silva</t>
  </si>
  <si>
    <t>Férias Laiane Carolina de Lima Silva período 17/04/2023 a 16/05/2023</t>
  </si>
  <si>
    <t>1/3 Férias Lucivagner José Martins período 17/04/2023 a 16/05/2023</t>
  </si>
  <si>
    <t>Lucivagner José Martins</t>
  </si>
  <si>
    <t>Férias Lucivagner José Martins período 17/04/2023 a 16/05/2023</t>
  </si>
  <si>
    <t>1/3 Férias Taismara Silva Batista período 17/04/2023 a 16/05/2023</t>
  </si>
  <si>
    <t xml:space="preserve"> Férias Taismara Silva Batista período 17/04/2023 a 16/05/2023</t>
  </si>
  <si>
    <t>Diária de viagem a João Pedro Ribeiro ref. Visita metodológica</t>
  </si>
  <si>
    <t>João Pedro Ribeiro</t>
  </si>
  <si>
    <t>Diária de viagem a Igor Prado Amâncio ref. Transferência de adolescente</t>
  </si>
  <si>
    <t>Igor Prado Amâncio</t>
  </si>
  <si>
    <t>Diária de viagem a Jean Fernando Sena ref. Transferência de adolescente</t>
  </si>
  <si>
    <t>Jean Fernando Sena</t>
  </si>
  <si>
    <t>735.077.760-49</t>
  </si>
  <si>
    <t>Diária de viagem a Juliano Fernandes Silva ref. Transferência de adolescente</t>
  </si>
  <si>
    <t>Juliano Fernandes Silva</t>
  </si>
  <si>
    <t>Diária de viagem a Lucirene de Sousa Barros ref. Transferência de adolescente</t>
  </si>
  <si>
    <t>Marco Antônio</t>
  </si>
  <si>
    <t>12320873209-3</t>
  </si>
  <si>
    <t>492385046-0</t>
  </si>
  <si>
    <t>05.872.814/0007-25</t>
  </si>
  <si>
    <t>05.872.814/007-25</t>
  </si>
  <si>
    <t>45000003485-48</t>
  </si>
  <si>
    <t>Instalação de drive de áudio em 3 computadores da unidade</t>
  </si>
  <si>
    <t>Net Solução em informática</t>
  </si>
  <si>
    <t>Locação de 6 Impressoras Sede administrativa</t>
  </si>
  <si>
    <t>R06479</t>
  </si>
  <si>
    <t>R06480</t>
  </si>
  <si>
    <t>RO6481</t>
  </si>
  <si>
    <t>R06482</t>
  </si>
  <si>
    <t>R06483</t>
  </si>
  <si>
    <t>R06484</t>
  </si>
  <si>
    <t>R06485</t>
  </si>
  <si>
    <t>L C Pharma Ltda</t>
  </si>
  <si>
    <t>25.140.602/0001-7</t>
  </si>
  <si>
    <t>Droga Maxi drogaria Eireli</t>
  </si>
  <si>
    <t>Confecção de crachás sendo 5 para sede administrativa, 8 lindeia e 3 São Jerônimo</t>
  </si>
  <si>
    <t>Letscom Soluções em Comunicação ltda</t>
  </si>
  <si>
    <t>18.651.775/0001-92</t>
  </si>
  <si>
    <t xml:space="preserve">Compra de bobinas plásticas para guardar os pertences dos adolescentes que chegam na unidade </t>
  </si>
  <si>
    <t>Impressão de documentos que serão usados no seminário</t>
  </si>
  <si>
    <t>Edson Salviano Ferreira Me</t>
  </si>
  <si>
    <t>14.447.701/0001-88</t>
  </si>
  <si>
    <t>Alimentação und São Jerônimo</t>
  </si>
  <si>
    <t>Alimentação und Lindeia</t>
  </si>
  <si>
    <t>Compra de 36 galões de agua de 20 litros</t>
  </si>
  <si>
    <t>Compra de bombom para capacitação funcionários sede</t>
  </si>
  <si>
    <t>Mercearia Vagvan ltda</t>
  </si>
  <si>
    <t>Compra de 12 pacotes de café,1  adoçante,4 filtros de papel, 3 pacotes de açúcar para uso na sede administrativa</t>
  </si>
  <si>
    <t>Compra de insumos alimentícios para realização do projeto cinema cultural</t>
  </si>
  <si>
    <t>MGU Comercio de medicina e perfumaria</t>
  </si>
  <si>
    <t>Reembolso a Janderson Charles de Jesus ref. Alimentação de adolescente</t>
  </si>
  <si>
    <t>Reembolso a Lucinea Sueli Rodrigues ref. Alimentação de adolescente</t>
  </si>
  <si>
    <t>Diária de viagem a Lucas Mota Coelho ref. Translado de adolescente</t>
  </si>
  <si>
    <t xml:space="preserve">Lucas mota Coelho </t>
  </si>
  <si>
    <t>102.999.626-10</t>
  </si>
  <si>
    <t>Diária de viagem a Thiago Procópio ref.  Transferência de adolescente</t>
  </si>
  <si>
    <t>Jânio Lazaro de Souza</t>
  </si>
  <si>
    <t xml:space="preserve">Kelly Gonçalves de Morais </t>
  </si>
  <si>
    <t>Em virtude da oficina de pascoa foi elaborado um lanche para o fortalecimento do vinculo familiar e interação dos familiares</t>
  </si>
  <si>
    <t>Material de higiene pessoal</t>
  </si>
  <si>
    <t>Pagamento da 2° parcela das adequações rede de esgoto, ateliê e costura, salas de aulas e bibliotecas</t>
  </si>
  <si>
    <t>RLB Serviços e Comercio de Construção e acabamentos Ltda</t>
  </si>
  <si>
    <t>Compra de 10 fones para uso dos adolescentes na sala de mídia e 3 mouses para uso dos profissionais na sala de recepção.</t>
  </si>
  <si>
    <t>Fabio Martins da Silva</t>
  </si>
  <si>
    <t>12.392.283/0001-43</t>
  </si>
  <si>
    <t xml:space="preserve">Compra de materiais para instalação de 03 ventiladores </t>
  </si>
  <si>
    <t>Hidro elétrica Martins &amp; Storte Ltda</t>
  </si>
  <si>
    <t>12322035819-3</t>
  </si>
  <si>
    <t>Lápis Raro Papelaria Ltda</t>
  </si>
  <si>
    <t>42.973.230/0003-49</t>
  </si>
  <si>
    <t>Ewilly Rayene de Oliveira Silva</t>
  </si>
  <si>
    <t>Mariozan Estrela da Silva</t>
  </si>
  <si>
    <t>Diária de viagem a Willian Campos ref. Visita metodológica</t>
  </si>
  <si>
    <t>Willian Campos</t>
  </si>
  <si>
    <t>073.724.166-71</t>
  </si>
  <si>
    <t>Reembolso a Ronielle Lopes Caetano ref. Pedágio de Araxá/Uberaba</t>
  </si>
  <si>
    <t>Reembolso a Juliano Fernandes Silva ref. Alimentação de adolescente</t>
  </si>
  <si>
    <t>Reembolso a Márcio Ferreira da Silva ref. Pedágio Tupaciguara/Uberlândia</t>
  </si>
  <si>
    <t>Recebimento de devolução do boleto pago a maior devido a um erro de digitação do  fornecedor no ato da confecção do boleto no  dia 21/03 ref. Lançamento 2169</t>
  </si>
  <si>
    <t>Pagamento de hospedagem do dia 28/03 a 30/03 em visita a Unaí dos coordenadores Adriana Lazzarotti, Aquila Teixeira, Ronielle Caetano</t>
  </si>
  <si>
    <t xml:space="preserve">Compra de tecidos para confecção de artesanato para oficina as profissões </t>
  </si>
  <si>
    <t>Tecidos Selma ltda</t>
  </si>
  <si>
    <t>25.425.034/0001-59</t>
  </si>
  <si>
    <t>LDC Comercio Eireli Epp</t>
  </si>
  <si>
    <t>Pagamento da diferença da nota fiscal ref. Lançamento 1345 onde a nota foi substituída devida a retenção do imposto ser a menor devido a alíquota, sendo assim o pagamento que já tinha sido feito ficou a menor, sendo necessário o pagamento dessa diferença</t>
  </si>
  <si>
    <t>Projecendio Prevenção e Combate a Incêndio</t>
  </si>
  <si>
    <t>Compra de 8 garrafas  para o fornecimento adequado de água  aos adolescentes nos alojamentos e 3 garrafas térmicas que serão disponibilizadas em dias de visita da família ao adolescente</t>
  </si>
  <si>
    <t>Diária de viagem a Jéssica Bernardo Gonçalves Covizzi ref. Transferência de adolescente</t>
  </si>
  <si>
    <t>Jéssica Bernardo Gonçalves Covizzi</t>
  </si>
  <si>
    <t>Diária de viagem a Juliano Fernandes da Silva ref. Transferência de adolescente</t>
  </si>
  <si>
    <t>Juliano Fernandes da Silva</t>
  </si>
  <si>
    <t>Reembolso a Lucirene de Sousa Barros ref. Pedágio Uberaba/Araxá</t>
  </si>
  <si>
    <t>Ana Paula Braga Diniz</t>
  </si>
  <si>
    <t>Paulo Henrique Pereira Mendes</t>
  </si>
  <si>
    <t>Rayane Moreira Ferreira</t>
  </si>
  <si>
    <t>101337745751491-32</t>
  </si>
  <si>
    <t>Win Administradora de benefícios ltda</t>
  </si>
  <si>
    <t>Telefônica Brasil S/A</t>
  </si>
  <si>
    <t>1660664515-0</t>
  </si>
  <si>
    <t>17004581100-45</t>
  </si>
  <si>
    <t>Padaria Cintia Elias Ltda</t>
  </si>
  <si>
    <t>34.828.310/0001-10</t>
  </si>
  <si>
    <t>Compra de 30 pilhas para utilização dos materiais eletrônicos para unidade</t>
  </si>
  <si>
    <t>76.535.764/007-39</t>
  </si>
  <si>
    <t>17004581113-49</t>
  </si>
  <si>
    <t>17004580666-48</t>
  </si>
  <si>
    <t>1660662873-0</t>
  </si>
  <si>
    <t>Instalação de rastreador veículo Duster placa RTN8h87</t>
  </si>
  <si>
    <t>GASP- Grupo Assistencial Solidário Popular</t>
  </si>
  <si>
    <t>1660663669-0</t>
  </si>
  <si>
    <t>Companhia Operacional de Desenvolvimento saneamento e ações urbanas</t>
  </si>
  <si>
    <t>25.443.004/0001-94</t>
  </si>
  <si>
    <t>Hospedagem dos dias 13 a 14/04 de Áquila Augusto da Silva, Ronielle Lopes Caetano, Adriana Rosa Lazzarotti, Priscila de Paula dos Santos para visita em Uberaba</t>
  </si>
  <si>
    <t>Instalação de rastreador veículo Duster placa RTN8h86</t>
  </si>
  <si>
    <t>1700458677-29</t>
  </si>
  <si>
    <t>1660661676-0</t>
  </si>
  <si>
    <t>Instalação de rastreador veículo Duster placa RTN8h79</t>
  </si>
  <si>
    <t>Aquisição de 2 Switch para uso da melhoria do sinal da internet</t>
  </si>
  <si>
    <t xml:space="preserve">Fast Minas Comercio e Prestação de Serviços em informática </t>
  </si>
  <si>
    <t>28454032023-1</t>
  </si>
  <si>
    <t>Telefone Fixo - Andradas</t>
  </si>
  <si>
    <t>17004581107-30</t>
  </si>
  <si>
    <t>Compra de 4 caixas de  luvas e 2 caixas de máscaras descartáveis para adolescentes e funcionários para evitar a propagação de doenças infecto contagiosas</t>
  </si>
  <si>
    <t>Ruan Med Produtos Hospitalares Ltda</t>
  </si>
  <si>
    <t>36.931.328/0001-79</t>
  </si>
  <si>
    <t>17004581106-41</t>
  </si>
  <si>
    <t>17004580666-49</t>
  </si>
  <si>
    <t>21396032023-1</t>
  </si>
  <si>
    <t xml:space="preserve">Compra de 4 cartuchos tanque de toner HP </t>
  </si>
  <si>
    <t>1660664724-0</t>
  </si>
  <si>
    <t>1/3 Férias Thercio Ferreira da Silva período 25/04/2023 a 24/05/2023</t>
  </si>
  <si>
    <t>Thercio Ferreira da Silva</t>
  </si>
  <si>
    <t>Férias Thercio Ferreira da Silva período 25/04/2023 a 24/05/2023</t>
  </si>
  <si>
    <t>1/3 Férias Bruno Cesar Soares Rocha período 25/04/2023 a 24/05/2023</t>
  </si>
  <si>
    <t xml:space="preserve"> Bruno Cesar Soares Rocha </t>
  </si>
  <si>
    <t xml:space="preserve"> Férias Bruno Cesar Soares Rocha período 25/04/2023 a 24/05/2023</t>
  </si>
  <si>
    <t>1/3 Férias Flavia Farias de Paula período 24/04/2023 a 23/05/2023</t>
  </si>
  <si>
    <t>Flavia Farias de Paula</t>
  </si>
  <si>
    <t>Férias Flavia Farias de Paula período 24/04/2023 a 23/05/2023</t>
  </si>
  <si>
    <t>1/3 Férias Graciele Lopes de Carvalho período 24/04/2023 a 23/05/2023</t>
  </si>
  <si>
    <t>Férias Graciele Lopes de Carvalho período 24/04/2023 a 23/05/2023</t>
  </si>
  <si>
    <t>1/3 Férias Priscilla Nayara Araújo Lara período 25/04/2023 a 24/05/2023</t>
  </si>
  <si>
    <t>Priscilla Nayara Araújo Lara</t>
  </si>
  <si>
    <t>Férias Priscilla Nayara Araújo Lara período 25/04/2023 a 24/05/2023</t>
  </si>
  <si>
    <t>Reembolso a Alex Ribeiro da Silva ref. Alimentação do adolescente</t>
  </si>
  <si>
    <t>Diária de viagem a Jéssica Bernardo Gonçalves Covizzi ref. Translado de adolescente</t>
  </si>
  <si>
    <t xml:space="preserve">Jéssica Bernardo Gonçalves Covizzi </t>
  </si>
  <si>
    <t>Diária de viagem a Juliano Fernandes da Silva ref. Translado de adolescente</t>
  </si>
  <si>
    <t>Repasse de INSS descontado dos funcionários em folha de pagamento - ref. 03/2022</t>
  </si>
  <si>
    <t>Ministério da Previdência e assistência social</t>
  </si>
  <si>
    <t>INSS Patronal  ref. 03/2023</t>
  </si>
  <si>
    <t>Ministério da Previdência e Assistência Social</t>
  </si>
  <si>
    <t>103350728751491-32</t>
  </si>
  <si>
    <t>Contribuições retidas s/ nota fiscal  Ref. 03/2023 Nota fiscal n° 2023561/2023562/2023569/345963/2023364/202342/2023634/31</t>
  </si>
  <si>
    <t>Ministério da fazenda secretaria receita federal do Brasil</t>
  </si>
  <si>
    <t>102350568751491-32</t>
  </si>
  <si>
    <t>103351596751491-32</t>
  </si>
  <si>
    <t>IRRF retido Ref. 03/2023 Nota fiscal n° 2023561/2023562/2023569/345963/2023575/202342/2023634/31</t>
  </si>
  <si>
    <t>Prefeitura Municipal de Ipatinga</t>
  </si>
  <si>
    <t>Seguro veículo Duster placa RTN8h87</t>
  </si>
  <si>
    <t>BH Distribuidora de Cosméticos Ltda</t>
  </si>
  <si>
    <t>Seguro veículo Duster placa RTN8h69</t>
  </si>
  <si>
    <t>Seguro veículo Duster placa RTN8h85</t>
  </si>
  <si>
    <t>Seguro de vida ref. 03/2023  ref. 962 Funcionários</t>
  </si>
  <si>
    <t>Recarga de 1 cartucho toner</t>
  </si>
  <si>
    <t>Seguro veículo Duster placa RTN8h73</t>
  </si>
  <si>
    <t>Compra de itens de papelaria para oficina "As profissões"</t>
  </si>
  <si>
    <t>Seguro veículo Duster placa RTN8h84</t>
  </si>
  <si>
    <t>Seguro veículo Duster placa RTN8h76</t>
  </si>
  <si>
    <t>Seguro veículo Duster placa RTN8h86</t>
  </si>
  <si>
    <t>Compra de bobina de plástico para o armazenamento de alimentos encaminhados pelas famílias dos adolescentes</t>
  </si>
  <si>
    <t>Pádua Embalagens e Descartáveis LTDA</t>
  </si>
  <si>
    <t>29.312.016/0001-11</t>
  </si>
  <si>
    <t>Seguro veículo Duster placa RTN8h79</t>
  </si>
  <si>
    <t>Megalimp Higiene e Limpeza</t>
  </si>
  <si>
    <t>Manutenção de rede e assistência técnica</t>
  </si>
  <si>
    <t>Seguro veículo Duster placa RTN8h60</t>
  </si>
  <si>
    <t>Road Center Serviços Automotivos Ltda</t>
  </si>
  <si>
    <t>43.205.216/0001-04</t>
  </si>
  <si>
    <t>Higienização do ar condicionado e revisão de quilometragem do veículo</t>
  </si>
  <si>
    <t>Compra de 1 caixa de chaveiro com etiqueta para identificação das chaves da unidade</t>
  </si>
  <si>
    <t>30.709.782/0001-01</t>
  </si>
  <si>
    <t>Seguro veículo Duster placa RTN8h81</t>
  </si>
  <si>
    <t>Seguro veículo Duster placa RTN8h59</t>
  </si>
  <si>
    <t>Seguro veículo Duster placa RTN8h82</t>
  </si>
  <si>
    <t>Seguro veículo Duster placa RTN8h83</t>
  </si>
  <si>
    <t>Reembolso a Marco Aurélio de Barros ref. Hospedagem de funcionário que teve que pernoitar na cidade de Paracatu devido a durabilidade da viagem</t>
  </si>
  <si>
    <t xml:space="preserve">Reembolso a Vitor Augusto Ugoline ref. Hospedagem </t>
  </si>
  <si>
    <t>Reembolso a Viviana Sousa Rodrigues ref. Hospedagem de funcionário que teve que pernoitar na cidade de Paracatu devido a durabilidade da viagem</t>
  </si>
  <si>
    <t>10336154771491-32</t>
  </si>
  <si>
    <t>Vale Transporte 132 funcionários região metropolitana BH</t>
  </si>
  <si>
    <t>2023/9555 /2685815</t>
  </si>
  <si>
    <t>Instalação de rastreador  veículo Duster placa RTN8h81</t>
  </si>
  <si>
    <t>Instalação de rastreador  veículo Duster placa RTN8h60</t>
  </si>
  <si>
    <t>Radiografia de dois dentes de um dos adolescentes</t>
  </si>
  <si>
    <t>Radiografias Odontológicas Pampulha</t>
  </si>
  <si>
    <t>Vale Transporte 221 funcionários região metropolitana BH</t>
  </si>
  <si>
    <t>Instalação de rastreador  veículo Duster placa RTN8h82</t>
  </si>
  <si>
    <t>Instalação de rastreador  veículo Duster placa RTN8h85</t>
  </si>
  <si>
    <t>Recarga do cartão de alimentação para 35 funcionários da Sede Administrativa.</t>
  </si>
  <si>
    <t>Diária de viagem a Ariovaldo Marques Filho ref. Translado de adolescente</t>
  </si>
  <si>
    <t>Ariovaldo Marques Filho</t>
  </si>
  <si>
    <t>Diária de viagem a Igor Prado Amâncio ref. Translado de adolescente</t>
  </si>
  <si>
    <t>Atena Comercio e Representações Ltda</t>
  </si>
  <si>
    <t>Aquisição de placa Kavo para cadeira odontológica da unidade</t>
  </si>
  <si>
    <t>Marcelo Cabral</t>
  </si>
  <si>
    <t>15.175.579/0001-09</t>
  </si>
  <si>
    <t>Instalação de placa Kavo para cadeira odontológica da unidade</t>
  </si>
  <si>
    <t>Compra de 20 vasilhas para armazenar os medicamentos dos adolescentes de forma que fiquem organizados, 1 varal para colocar roupas íntimas dos adolescentes em local restrito e 8 cestos de roupas para colocarem as roupas sujas dos adolescentes</t>
  </si>
  <si>
    <t>Ribeiro e Felipe Ltda</t>
  </si>
  <si>
    <t>05.991.060/0001-37</t>
  </si>
  <si>
    <t>R-2604223-09</t>
  </si>
  <si>
    <t>Vera Cruz Transporte e Turismo Ltda</t>
  </si>
  <si>
    <t>Consórcio Fabriciano de Transporte Coletivo - Fabrifacil</t>
  </si>
  <si>
    <t>12323816034-9</t>
  </si>
  <si>
    <t>Copati e Cardoso Ltda Ortopedia e saúde</t>
  </si>
  <si>
    <t>12323816038-1</t>
  </si>
  <si>
    <t>Zilmar Guedes Pereira</t>
  </si>
  <si>
    <t>Diária de viagem a Bianca Adrielle Lopes Nogueira ref. Treinamento presencial do programa educacional.</t>
  </si>
  <si>
    <t>Bianca Adrielle Lopes Nogueira</t>
  </si>
  <si>
    <t>105.238.366-19</t>
  </si>
  <si>
    <t>Diária de viagem a Jaqueline Santos de Oliveira ref. Transferência de adolescente</t>
  </si>
  <si>
    <t>Jaqueline Santos Oliveira</t>
  </si>
  <si>
    <t>Diária de viagem a Jonathan Magalhães Viegas ref. Transferência de adolescente</t>
  </si>
  <si>
    <t>Jonathan M Viegas</t>
  </si>
  <si>
    <t>Diária de viagem a Solange Aparecida Arcanjo Costa ref. Treinamento presencial do programa educacional.</t>
  </si>
  <si>
    <t>Solange Aparecida A Costa</t>
  </si>
  <si>
    <t>110356511751491-32</t>
  </si>
  <si>
    <t>Reparo dos controles remotos  placa do motor do portão eletrônico da unidade</t>
  </si>
  <si>
    <t>A JR Sistemas Eletrônicos de Segurança Ltda</t>
  </si>
  <si>
    <t>07.613.294/0001-76</t>
  </si>
  <si>
    <t>Compra de 148 vales social região metropolitana BH</t>
  </si>
  <si>
    <t>Lucidalva Ferreira S/a</t>
  </si>
  <si>
    <t>Diária de viagem a Ângela Maria Auxiliadora de Paulo ref.  Transferência de adolescente</t>
  </si>
  <si>
    <t xml:space="preserve">Ângela Maria Auxiliadora de Paulo </t>
  </si>
  <si>
    <t>Diária de viagem a Juliano Fernandes da Silva ref.  Transferência de adolescente</t>
  </si>
  <si>
    <t>Márcio Vinícius do Nascimento</t>
  </si>
  <si>
    <t>116349423751491-32</t>
  </si>
  <si>
    <t>109337536751491-32</t>
  </si>
  <si>
    <t>12317188589-4</t>
  </si>
  <si>
    <t>Prestação de Serviços de Medicina do Trabalho PCMSO - Exames, Gestão PPP . Ref. Exames Médicos ref. 04/2023</t>
  </si>
  <si>
    <t>Compra de 7 caixas de luvas para procedimento para garantia de segurança sanitária e cumprimento de ordens de saúde.</t>
  </si>
  <si>
    <t>Compra de chocolate para oficina "Profissões"</t>
  </si>
  <si>
    <t>Balaue Comercio Ltda</t>
  </si>
  <si>
    <t>37.206.764/0001-48</t>
  </si>
  <si>
    <t>Compra de 1740 etiquetas em poliéster para controle do patrimônio da sede e unidades socioeducativas</t>
  </si>
  <si>
    <t>Fino Plac Etiquetas Patrimoniais Ltda</t>
  </si>
  <si>
    <t>22.444.979/0001-20</t>
  </si>
  <si>
    <t>Prestação de Serviços de Medicina do Trabalho PCMSO - Exames, Gestão PPP . Ref. Medicina do trabalho ref. 04/2023</t>
  </si>
  <si>
    <t>Compra de embalagens para doces da oficina " Doces Gourmet"</t>
  </si>
  <si>
    <t xml:space="preserve">M Festas </t>
  </si>
  <si>
    <t xml:space="preserve">Compra de 30 camisas para curso de customização </t>
  </si>
  <si>
    <t>Jose Lino Melo Vieira</t>
  </si>
  <si>
    <t>06.368.503/0001-09</t>
  </si>
  <si>
    <t>12320220587-3</t>
  </si>
  <si>
    <t>12324780066-5</t>
  </si>
  <si>
    <t>1/3 Férias Wendell Frank De Araújo período 02/05/2023 a 31/05/2023</t>
  </si>
  <si>
    <t>Wendell Frank de Araújo</t>
  </si>
  <si>
    <t>755.764.066-72</t>
  </si>
  <si>
    <t>Férias Wendell Frank De Araújo período 02/05/2023 a 31/05/2023</t>
  </si>
  <si>
    <t>1/3 Férias Antônio Ronaldo Lopes Santos  período 02/05/2023 a 31/05/2023</t>
  </si>
  <si>
    <t>Antônio Ronaldo Lopes Santos</t>
  </si>
  <si>
    <t>Férias Antônio Ronaldo Lopes Santos  período 02/05/2023 a 31/05/2023</t>
  </si>
  <si>
    <t>1/3 Férias Danillo Barbosa dos Santos período 03/05/2023 a 01/06/2023</t>
  </si>
  <si>
    <t>Danillo Barbosa dos Santos</t>
  </si>
  <si>
    <t>Férias Danillo Barbosa dos Santos período 03/05/2023 a 01/06/2023</t>
  </si>
  <si>
    <t>1/3 Férias Débora Cristina de Moura  período 03/05/2023 a 01/06/2023</t>
  </si>
  <si>
    <t>Débora Cristina de Moura</t>
  </si>
  <si>
    <t>Férias Débora Cristina de Moura  período 03/05/2023 a 01/06/2023</t>
  </si>
  <si>
    <t>1/3 Férias Eudes Ricardo da Silva  período 02/05/2023 a 31/05/2023</t>
  </si>
  <si>
    <t>Eudes Ricardo da Silva</t>
  </si>
  <si>
    <t>030.105.856-32</t>
  </si>
  <si>
    <t>Férias Eudes Ricardo da Silva  período 02/05/2023 a 31/05/2023</t>
  </si>
  <si>
    <t>1/3 Férias Guilherme Pereira Costa período 03/05/2023 a 01/06/2023</t>
  </si>
  <si>
    <t>Guilherme Pereira Costa</t>
  </si>
  <si>
    <t>Férias Guilherme Pereira Costa período 03/05/2023 a 01/06/2023</t>
  </si>
  <si>
    <t>1/3 Férias Igor Luiz Amaral Pardin período 02/05/2023 a 31/05/2023</t>
  </si>
  <si>
    <t>Férias Igor Luiz Amaral Pardin período 02/05/2023 a 31/05/2023</t>
  </si>
  <si>
    <t>1/3 Férias Igor Prado Amâncio período 02/05/2023 a 31/05/2023</t>
  </si>
  <si>
    <t>Férias Igor Prado Amâncio período 02/05/2023 a 31/05/2023</t>
  </si>
  <si>
    <t>1/3 Férias Laila Alves Otone período 02/05/2023 a 31/05/2023</t>
  </si>
  <si>
    <t>Laila Alves Otone</t>
  </si>
  <si>
    <t>Férias Laila Alves Otone período 02/05/2023 a 31/05/2023</t>
  </si>
  <si>
    <t>1/3 Férias Maitson Marques de Souza período 02/05/2023 a 31/05/2023</t>
  </si>
  <si>
    <t>Maitson Marques de Souza</t>
  </si>
  <si>
    <t>Férias Maitson Marques de Souza período 02/05/2023 a 31/05/2023</t>
  </si>
  <si>
    <t>1/3 Férias Marcos de Oliveira Campos período 03/05/2023 a 01/06/2023</t>
  </si>
  <si>
    <t xml:space="preserve">Marcos de Oliveira Campos </t>
  </si>
  <si>
    <t>452.544.866-00</t>
  </si>
  <si>
    <t>Férias Marcos de Oliveira Campos período 03/05/2023 a 01/06/2023</t>
  </si>
  <si>
    <t xml:space="preserve">Mario José de Oliveira </t>
  </si>
  <si>
    <t>1/3 Férias Michele Oliveira Silva período 02/05/2023 a 31/05/2023</t>
  </si>
  <si>
    <t>Michele Oliveira Silva</t>
  </si>
  <si>
    <t>Férias Michele Oliveira Silva período 02/05/2023 a 31/05/2023</t>
  </si>
  <si>
    <t>Sabrina Aparecida de Castro</t>
  </si>
  <si>
    <t>1/3 Férias Weliton José dos Santos período 02/05/2023 a 31/05/2023</t>
  </si>
  <si>
    <t>Weliton José dos Santos</t>
  </si>
  <si>
    <t>Férias Weliton José dos Santos período 02/05/2023 a 31/05/2023</t>
  </si>
  <si>
    <t>Diária de viagem a Ricardo Marcos Carola ref. Translado de adolescente</t>
  </si>
  <si>
    <t>Diária de viagem a Wendrek José de Paula Marques ref. Translado de adolescente</t>
  </si>
  <si>
    <t>Wendrek José de Paula Marques</t>
  </si>
  <si>
    <t>12325179087-3</t>
  </si>
  <si>
    <t>12324196114-4</t>
  </si>
  <si>
    <t xml:space="preserve">1° Parcela do aditivo de atualização do projeto AVCB </t>
  </si>
  <si>
    <t>Pagamento 1° Parcela da prestação de Serviço de reparos e adaptações de acessibilidade na unidade São Jerônimo</t>
  </si>
  <si>
    <t>1234200297-3</t>
  </si>
  <si>
    <t xml:space="preserve">Compra de mangueira que será utilizada para manutenção e conservação da limpeza dos espaços externos da unidade </t>
  </si>
  <si>
    <t xml:space="preserve">Livramento Lar &amp; Construção </t>
  </si>
  <si>
    <t>42.925.511/0001-64</t>
  </si>
  <si>
    <t>Despesa com hospedagem dos funcionários para realização de visita na rede sócio assistencial do município de Caldas</t>
  </si>
  <si>
    <t>Minas Garden Hotel Ltda</t>
  </si>
  <si>
    <t>04.231.675/0001-00</t>
  </si>
  <si>
    <t>Compra de 5 refil de bebedouro e 1 purificador para melhoria na qualidade da água</t>
  </si>
  <si>
    <t xml:space="preserve">Juliana Castillo e Sousa </t>
  </si>
  <si>
    <t>30.540.241/0001-94</t>
  </si>
  <si>
    <t>Prestação de serviço de coleta de resíduos do serviço de saúde do grupo A/B/E Classe 1</t>
  </si>
  <si>
    <t>Ambientec Soluções em Resíduos Ltda</t>
  </si>
  <si>
    <t xml:space="preserve">Diária de viagem a Áquila Augusto da Silva Teixeira ref. Acompanhamento de processos e atividades das unidades </t>
  </si>
  <si>
    <t>Diária de viagem a Daniela Rodrigues Borges ref. Visita assistida aos familiares do adolescente</t>
  </si>
  <si>
    <t>Fabiano Neves Alves Pereira</t>
  </si>
  <si>
    <t>Diária de viagem a Flix André Almeida Souza ref. Visita assistida aos familiares do adolescente</t>
  </si>
  <si>
    <t>Flix André Almeida Souza</t>
  </si>
  <si>
    <t>Diária de viagem a Gabriel Lucas Benedito ref. Visita assistida aos familiares do adolescente</t>
  </si>
  <si>
    <t>Diária de viagem a Lucirene de Sousa Barros ref. Transferência do adolescente</t>
  </si>
  <si>
    <t>Diária de viagem a Marcio Ferreira da Silva  ref. Visita assistida aos familiares do adolescente</t>
  </si>
  <si>
    <t>Reembolso a Lucirene de Sousa Barros ref. Pedágio Uberaba/Uberlândia</t>
  </si>
  <si>
    <t>Hebert dos Passos de Paula</t>
  </si>
  <si>
    <t>José de Assis Corrêa</t>
  </si>
  <si>
    <t>002.322.426-66</t>
  </si>
  <si>
    <t>1/3 Férias Enezio Santos Soares período 04/05/2023 a 02/06/2023</t>
  </si>
  <si>
    <t>Enezio Santos Soares</t>
  </si>
  <si>
    <t>Férias Enezio Santos Soares período 04/05/2023 a 02/06/2023</t>
  </si>
  <si>
    <t>116332811751491-32</t>
  </si>
  <si>
    <t>115360324751491-32</t>
  </si>
  <si>
    <t>Diária de viagem a Ítalo Felix de Oliveira ref. Transferência do adolescente</t>
  </si>
  <si>
    <t>Ítalo Felix de Oliveira</t>
  </si>
  <si>
    <t>Nobreak Office Security 1200 va force line</t>
  </si>
  <si>
    <t>Luis Pereira Silva</t>
  </si>
  <si>
    <t>Hd Externo 2 TB WD Elements</t>
  </si>
  <si>
    <t>Switch TP- LINK TL -SG 1024D</t>
  </si>
  <si>
    <t>VP 60 V New Preto 200 Watts Bivolt Grade de aço</t>
  </si>
  <si>
    <t>Casa do Vento Eletro e Design Ltda ME</t>
  </si>
  <si>
    <t>Placa Cadeira Kavo</t>
  </si>
  <si>
    <t>Kit Academico Intra Spray Triplo PB Prata -CALU</t>
  </si>
  <si>
    <t>Promodental Produtos para saúde</t>
  </si>
  <si>
    <t>Desltilador Agua Cristofoli 220 V</t>
  </si>
  <si>
    <t>Aquisição 1 kit acadêmico intra spray para atendimento odontológico dos adolescentes</t>
  </si>
  <si>
    <t>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Raiane Alves Campos de Morais, responsável pala unidade - Horto. Conforme Memorando-Circular nº 30/2022/SEJUSP/DAS- SAÚDE ADOLESCENTE e Memorando SEJUSP/DAS- SAÚDE ADOLESCENTE  nº 48/2022</t>
  </si>
  <si>
    <t>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Juliana Raquel de Gouveia, responsável pala unidade – Santa Helena. Conforme Memorando-Circular nº 30/2022/SEJUSP/DAS- SAÚDE ADOLESCENTE e Memorando SEJUSP/DAS- SAÚDE ADOLESCENTE  nº 48/2022</t>
  </si>
  <si>
    <t xml:space="preserve">
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Marcelo Junior Maluf, responsável pala unidade – Santa Clara . – Conforme Memorando-Circular nº 30/2022/SEJUSP/DAS- SAÚDE ADOLESCENTE e Memorando SEJUSP/DAS- SAÚDE ADOLESCENTE  nº 48/2022
</t>
  </si>
  <si>
    <t>Coffee break - Reunião / capacitação, alinhamento técnico e administrativo equipes - Sede Administrativa</t>
  </si>
  <si>
    <t xml:space="preserve">
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Jerlianne Ribeiro de Oliveira, responsável pala unidade – São Jerônimo . – Conforme Memorando-Circular nº 30/2022/SEJUSP/DAS- SAÚDE ADOLESCENTE e Memorando SEJUSP/DAS- SAÚDE ADOLESCENTE  nº 48/2022
</t>
  </si>
  <si>
    <t xml:space="preserve">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Erika Andrade de Almeida, responsável pala unidade – Lindeia . – Conforme Memorando-Circular nº 30/2022/SEJUSP/DAS- SAÚDE ADOLESCENTE e Memorando SEJUSP/DAS- SAÚDE ADOLESCENTE  nº 48/2022
</t>
  </si>
  <si>
    <t>Pagamento de guia de INSS ref.processo trabalhista Fabiano Camilo Florentino</t>
  </si>
  <si>
    <t>Ministerio da Previdencia Social</t>
  </si>
  <si>
    <t>Pagamento de deposito judicial de Fabiano Camilo Florentino</t>
  </si>
  <si>
    <t>Transferência de Rendimentos para conta Reserva de recurso, conforme previsto no I do Art. 89 do decreto estadual 47553/2018 ref. 04/2023</t>
  </si>
  <si>
    <t>Rendimento TRUST - Rendimento das aplicações financeiras da conta Reserva de Recurso - ref. 04/2023</t>
  </si>
  <si>
    <t>Visit Soluções Comercio e Serviços Ltda</t>
  </si>
  <si>
    <t>202314</t>
  </si>
  <si>
    <t>Hospedagem dos dias 11 a 13/04 de Áquila Augusto da Silva, Ronielle Lopes Caetano, Adriana Rosa Lazzarotti, Priscila de Paula dos Santos para visita em Araxá</t>
  </si>
  <si>
    <t>46.189.501/0001-69</t>
  </si>
  <si>
    <t>5463</t>
  </si>
  <si>
    <t>Compra de lanche para confraternização após o encerramento do projeto "Feira das profissões"</t>
  </si>
  <si>
    <t>Padaria e Confeitaria Yassu Ltda</t>
  </si>
  <si>
    <t>22.455.489/0001-29</t>
  </si>
  <si>
    <t>2684</t>
  </si>
  <si>
    <t>Prestação de serviço para realização de reparo na fiação do rádio da unidade</t>
  </si>
  <si>
    <t>31..987.477/0001-36</t>
  </si>
  <si>
    <t>Manutenção e revisão do veiculo da unidade</t>
  </si>
  <si>
    <t>Compra de peças e filtro de óleo para manutenção e revisão do veiculo da unidade</t>
  </si>
  <si>
    <t>Diária de viagem a Maria Izabel Conde do Carmo ref. Visita metodológica</t>
  </si>
  <si>
    <t>Maria Izabel Conde do Carmo</t>
  </si>
  <si>
    <t>Diária de viagem a Adonis Henrique Rocha Gonçalves ref. Translado de adolescente</t>
  </si>
  <si>
    <t>Diária de viagem a Aline Rosa Rodrigues Soares ref. Translado de adolescente</t>
  </si>
  <si>
    <t>Aline Rosa Rodrigues Soares</t>
  </si>
  <si>
    <t xml:space="preserve">Diária de viagem a Charlene Geise da Costa Soares ref. Reunião dos diretores gerais com a coordenação do Instituto Elo </t>
  </si>
  <si>
    <t>Charlene Geise da Costa Soares</t>
  </si>
  <si>
    <t xml:space="preserve">Diária de viagem a Geane Carolina de Jesus Mendes ref. Reunião dos diretores gerais com a coordenação do Instituto Elo </t>
  </si>
  <si>
    <t>Geane Carolina de Jesus Mendes</t>
  </si>
  <si>
    <t xml:space="preserve">Diária de viagem a Helen Sharmen Ventura Coelho ref. Visita metodológica </t>
  </si>
  <si>
    <t>Diária de viagem a Juliano Fernandes Silva ref. Translado de adolescente</t>
  </si>
  <si>
    <t>Karina Gonçalves de Araújo Borges</t>
  </si>
  <si>
    <t>075.934.236-97</t>
  </si>
  <si>
    <t>Diária de viagem a Márcio Francisco da Silva ref. Transferência de adolescente</t>
  </si>
  <si>
    <t xml:space="preserve">Diária de viagem a Michelle Delalibera de Souza ref. Reunião dos diretores gerais com a coordenação do Instituto Elo </t>
  </si>
  <si>
    <t xml:space="preserve">Diária de viagem a Ricardo de Oliveira Ramalho ref. Reunião dos diretores gerais com a coordenação do Instituto Elo </t>
  </si>
  <si>
    <t>Ricardo de Oliveira Ramalho</t>
  </si>
  <si>
    <t xml:space="preserve">Diária de viagem a Rosa Neide Pereira Borges ref. Reunião dos diretores gerais com a coordenação do Instituto Elo </t>
  </si>
  <si>
    <t>Wagner Gladson da Silva</t>
  </si>
  <si>
    <t xml:space="preserve">Compra de passagem a Ricardo de Oliveira Ramalho ref. Reunião dos diretores gerais com a coordenação do Instituto Elo </t>
  </si>
  <si>
    <t xml:space="preserve">Compra de passagem a Charlene Geise da Costa Soares ref. Reunião dos diretores gerais com a coordenação do Instituto Elo </t>
  </si>
  <si>
    <t xml:space="preserve">Compra de passagem a Geane Carolina de Jesus Mendes ref. Reunião dos diretores gerais com a coordenação do Instituto Elo </t>
  </si>
  <si>
    <t xml:space="preserve">Compra de passagem a Michelle Delalibera de Souza ref. Reunião dos diretores gerais com a coordenação do Instituto Elo </t>
  </si>
  <si>
    <t xml:space="preserve">Compra de passagem a Rosa Neide Pereira Borges da Cunha ref. Reunião dos diretores gerais com a coordenação do Instituto Elo </t>
  </si>
  <si>
    <t xml:space="preserve">Compra de passagem a Gisele Dias Ferreira ref. Reunião dos diretores gerais com a coordenação do Instituto Elo </t>
  </si>
  <si>
    <t xml:space="preserve">Diária de viagem a Gisele Dias Ferreira ref. Reunião dos diretores gerais com a coordenação do Instituto Elo </t>
  </si>
  <si>
    <t>D N Da Silva Pintura</t>
  </si>
  <si>
    <t xml:space="preserve">Compra de 60 cuecas 68 Calcinhas, 32 calças, 59 sutiã e 13 kit's meia para uso  das adolescentes </t>
  </si>
  <si>
    <t>Doce Pele Moda Intima Ltda</t>
  </si>
  <si>
    <t>Compra de 56 Cuecas e 9 Kit's de meia para uso dos adolescentes</t>
  </si>
  <si>
    <t xml:space="preserve">Compra de balança Digital para uso da equipe de enfermagem da unidade medir o peso dos adolescentes </t>
  </si>
  <si>
    <t>Ferreira &amp; Ramalho Drogaria Ltda</t>
  </si>
  <si>
    <t>38.177.222/0001-74</t>
  </si>
  <si>
    <t>Ipanema Festa Ltda</t>
  </si>
  <si>
    <t>Compra de 1 refletor para substituição do que estava na quadra e queimou</t>
  </si>
  <si>
    <t>28.183.794/0001-95</t>
  </si>
  <si>
    <t>Compra de 3 garrafas térmicas para café para atender a demanda do administrativo e ofertar café em dias de coffe break</t>
  </si>
  <si>
    <t xml:space="preserve">Compra de materiais para reparo no teto da sala odontológica </t>
  </si>
  <si>
    <t>L&amp;M Bricolagem e Construção</t>
  </si>
  <si>
    <t>M.A Barcelos limpeza e dedetização</t>
  </si>
  <si>
    <t xml:space="preserve">Recarga de cartão de combustível para und. Lindeia </t>
  </si>
  <si>
    <t>Salario ref. 37 funcionários da sede Administrativa,73 funcionários de Uberaba, 92 funcionários de Ipatinga, 52 funcionários de Sete Lagoas, 141 funcionários de Unaí, 50 funcionários de Araxá, 131 funcionários Santa Clara, 72 funcionários Santa Helena,107 funcionários do Horto, 46 funcionários Lindeia, 88 funcionários São Jeronimo, 62 funcionários Tupaciguara.</t>
  </si>
  <si>
    <t>Diária de viagem a Lucas Daniel Camilo da Silva ref. Translado de adolescente</t>
  </si>
  <si>
    <t>Lucas Daniel Camilo da Silva</t>
  </si>
  <si>
    <t>Diária de viagem a Eduardo Pedrosa Correa ref. Translado de adolescente</t>
  </si>
  <si>
    <t>Eduardo Predroza Correa</t>
  </si>
  <si>
    <t>Reembolso a Lucirene de Sousa Barros ref. Pedágio Uberaba/Poços de Caldas</t>
  </si>
  <si>
    <t>Israel Rossi Almeida Alves</t>
  </si>
  <si>
    <t>Edmo Zarif Aquino Dias</t>
  </si>
  <si>
    <t>875.528.686-00</t>
  </si>
  <si>
    <t>Salario Funcionaria Luiza Ariana Silva Pereira ref. 04/2023</t>
  </si>
  <si>
    <t>118361635751491-32</t>
  </si>
  <si>
    <t>86344042023-1</t>
  </si>
  <si>
    <t>Compra de 29 havaianas para uso dos adolescentes</t>
  </si>
  <si>
    <t>SA Comércio Ltda</t>
  </si>
  <si>
    <t>15.914.552/0001-82</t>
  </si>
  <si>
    <t>Compra de lanche devido a comemoração do 10° aniversario da unidade de Unaí</t>
  </si>
  <si>
    <t>Panificadora Trilha Pan</t>
  </si>
  <si>
    <t>71.335.897/0001-52</t>
  </si>
  <si>
    <t>Loja do Paulo Comércio Ltda</t>
  </si>
  <si>
    <t>16.514.454/0001-35</t>
  </si>
  <si>
    <t>Compra de 1 caixa de touca sanfonada para uso dos adolescentes durante o curso de padaria</t>
  </si>
  <si>
    <t>Saúde vida produtos médicos  Ltda</t>
  </si>
  <si>
    <t>07.600.996/0001-15</t>
  </si>
  <si>
    <t>Pagamento ref. Pensão alimentícia descontado em folha de pagamento do funcionário Alex Ribeiro da Silva ref. 04/2023</t>
  </si>
  <si>
    <t>Pagamento ref. Pensão alimentícia descontado em folha de pagamento do funcionário  Caio Vinicius Silva Mendes ref. 04/2023</t>
  </si>
  <si>
    <t>Pagamento ref. Pensão alimentícia descontado em folha de pagamento do funcionário Diego Antônio dos Santos ref. 04/2023</t>
  </si>
  <si>
    <t>Pagamento ref. Pensão alimentícia descontado em folha de pagamento do funcionário  Euclides Sá de Paula ref. 04/2023</t>
  </si>
  <si>
    <t>Pagamento ref. Pensão alimentícia descontado em folha de pagamento do funcionário  Marlon Douglas Guilherme Nunes ref.04/2023</t>
  </si>
  <si>
    <t>Pagamento ref. Pensão alimentícia descontado em folha de pagamento do funcionário Paulo Marcio Rocha Barbosa ref. 04/2023</t>
  </si>
  <si>
    <t>Pagamento ref. Pensão alimentícia descontado em folha de pagamento do funcionário  Ronaldo de Jesus Soares ref. 04/2023</t>
  </si>
  <si>
    <t>Pagamento ref. Pensão alimentícia descontado em folha de pagamento do funcionário Wagner Gladson da Silva ref. 04/2023</t>
  </si>
  <si>
    <t>Pagamento ref. Pensão alimentícia descontado em folha de pagamento do funcionário  Vinicius da Silva Melgaço ref. 04/2023</t>
  </si>
  <si>
    <t xml:space="preserve">Recarga de cartão de combustível para und. Sete Lagoas </t>
  </si>
  <si>
    <t>Compra de insumos para comemoração da festividade dia das Mães</t>
  </si>
  <si>
    <t>Compra dos materias de pintura para realização do projeto de pintura</t>
  </si>
  <si>
    <t>Canaan Tintas Ltda</t>
  </si>
  <si>
    <t>10811</t>
  </si>
  <si>
    <t>Aquisição de 4 ventiladores para serem usados em espaços em comum na unidade</t>
  </si>
  <si>
    <t>Casa do Vento Eletro  Design Ltda</t>
  </si>
  <si>
    <t>Tereza Franco Comércio de Colchões Ltda</t>
  </si>
  <si>
    <t>24.339.945/0001-09</t>
  </si>
  <si>
    <t>W Ferreira Refrigeração ME</t>
  </si>
  <si>
    <t>13.465.615/0001-35</t>
  </si>
  <si>
    <t>Encadernação de documentos para organização do setor administrativo da unidade</t>
  </si>
  <si>
    <t>Leandro Luiz Campos Chagas</t>
  </si>
  <si>
    <t>Aquisição de 2 máquinas de cortar cabelo para o projeto de barbearia</t>
  </si>
  <si>
    <t>Rodrigo Cosmeticos Ltda</t>
  </si>
  <si>
    <t>07.596.408/0001-17</t>
  </si>
  <si>
    <t>Compra de peças para manutenção da Roçadeira</t>
  </si>
  <si>
    <t>09.160.634/0001-86</t>
  </si>
  <si>
    <t>Confecção de carimbo automático para os profissionais da unidade</t>
  </si>
  <si>
    <t>Rosemeire dos Santos</t>
  </si>
  <si>
    <t>00.686.066/0001-87</t>
  </si>
  <si>
    <t>11.748.436/0001-80</t>
  </si>
  <si>
    <t>IPTU 4/11</t>
  </si>
  <si>
    <t>Seguro fiança 11/12 R$ 504,13 - Taxa Boleto R$ 4,80</t>
  </si>
  <si>
    <t>278109900-1</t>
  </si>
  <si>
    <t>Hotel San German Ltda</t>
  </si>
  <si>
    <t>09.165.913/0001-32</t>
  </si>
  <si>
    <t>Pagamento de 2° parcela da reforma de Araxá</t>
  </si>
  <si>
    <t>42.276.976/001-31</t>
  </si>
  <si>
    <t>FGTS ref. 04/2023</t>
  </si>
  <si>
    <t>122354195751491-32</t>
  </si>
  <si>
    <t>ISS retido ref. 04/2023</t>
  </si>
  <si>
    <t>2231108137-25</t>
  </si>
  <si>
    <t>Comercial Nunes &amp; Pessoa Ltda</t>
  </si>
  <si>
    <t>03.034.662/001-70</t>
  </si>
  <si>
    <t xml:space="preserve">Desinsetização dos ralos de banheiro e no prédio administrativo  e limpeza e desinfecção das caixas d'água </t>
  </si>
  <si>
    <t>Ubersan Prestação de Serviços Ltda</t>
  </si>
  <si>
    <t>04.33.311/0001-23</t>
  </si>
  <si>
    <t>Compra de itens para manutenção e reparo na cozinha da unidade</t>
  </si>
  <si>
    <t>Casa do Construtor Materiais de Construção LTDA</t>
  </si>
  <si>
    <t>11.810.981/0001-59</t>
  </si>
  <si>
    <t>Reembolso a Luiz Henrique Dias ref. Tupaciguara/Ituiutaba</t>
  </si>
  <si>
    <t>Luiz Henrique Dias</t>
  </si>
  <si>
    <t>Reembolso a Márcio Francisco da Silva ref. Hospedagem</t>
  </si>
  <si>
    <t>André Luiz Marques</t>
  </si>
  <si>
    <t>125339082751491-32</t>
  </si>
  <si>
    <t>Cristiano Florentino Beatriz</t>
  </si>
  <si>
    <t>125342793751491-32</t>
  </si>
  <si>
    <t>R06642</t>
  </si>
  <si>
    <t>R06646</t>
  </si>
  <si>
    <t>R06640</t>
  </si>
  <si>
    <t>Alimentação und. Unaí</t>
  </si>
  <si>
    <t>09.347.247/0001-75</t>
  </si>
  <si>
    <t>R06643</t>
  </si>
  <si>
    <t>Compra de lã para oficina do projeto cultural na unidade</t>
  </si>
  <si>
    <t>Supermercado das linhas LTDA</t>
  </si>
  <si>
    <t>Alimentação und. Ipatinga</t>
  </si>
  <si>
    <t>R06639</t>
  </si>
  <si>
    <t>Compra de insumos para execução da oficina "Geladinho Gourmet"</t>
  </si>
  <si>
    <t>Comercial WD Boi na Brasa Ltda</t>
  </si>
  <si>
    <t>24.111.829/0001-20</t>
  </si>
  <si>
    <t xml:space="preserve">Serviço de serralheria para reforçar as grades das janelas dos alojamentos </t>
  </si>
  <si>
    <t>Pedro Lopes da Silva Filho</t>
  </si>
  <si>
    <t>39.467.235/0001-23</t>
  </si>
  <si>
    <t>R06641</t>
  </si>
  <si>
    <t xml:space="preserve">Compra de 3 caixas de mascaras tripla descartáveis para os adolescentes acautelados </t>
  </si>
  <si>
    <t>R06644</t>
  </si>
  <si>
    <t>Gabriel Ferenczi Campos</t>
  </si>
  <si>
    <t>Isabelle Louise do Carmo Muniz</t>
  </si>
  <si>
    <t>Ingred Wilia Mariana Ferreira</t>
  </si>
  <si>
    <t>Reembolso a Lucirene de Sousa Barros ref. Pedágio Uberaba/Frutal</t>
  </si>
  <si>
    <t>125362982751491-32</t>
  </si>
  <si>
    <t>Alimentação und. Santa Helena</t>
  </si>
  <si>
    <t>Alimentação und. Lindeia</t>
  </si>
  <si>
    <t>Tratamento Odontológico de adolescente</t>
  </si>
  <si>
    <t>LW Odontofisio Ltda</t>
  </si>
  <si>
    <t>33.976.406/0001-63</t>
  </si>
  <si>
    <t>Compras de bobinas de plástico para armazenar os pertences dos adolescentes</t>
  </si>
  <si>
    <t>Polaris Comércio de Suprimentos Ltda</t>
  </si>
  <si>
    <t>46.606.126/0001-05</t>
  </si>
  <si>
    <t>Compra de itens de artesanato para realização do Projeto " Dia de quem Cuida"</t>
  </si>
  <si>
    <t>Compra de 4 espelhos para uso nos banheiros do setor administrativo da unidade</t>
  </si>
  <si>
    <t>Washigton Carlos Gonçalves</t>
  </si>
  <si>
    <t>40.965.765/0001-8</t>
  </si>
  <si>
    <t>493819078-4</t>
  </si>
  <si>
    <t>Diária de viagem a Wender Pereira de Campos ref. Transporte da diretora Geral para BH  a fins de participar da reunião de capacitação para os diretores Gerais das Unidades</t>
  </si>
  <si>
    <t>129342419751491-32</t>
  </si>
  <si>
    <t>Dedetização e desratização e limpeza de caixa d'agua da unidade para fins de manter sem pragas/roedores</t>
  </si>
  <si>
    <t>Blindar Controle de Pragas e vetores ltda</t>
  </si>
  <si>
    <t>43.249.672/0001-48</t>
  </si>
  <si>
    <t>18.866.608/0001-69</t>
  </si>
  <si>
    <t>Compra de 1 aparelho de pressão para uso da área de enfermagem visto que o anterior estava defeituoso</t>
  </si>
  <si>
    <t>WR Comércio de Gás e água</t>
  </si>
  <si>
    <t>Ortopedia Lapierre Ltda</t>
  </si>
  <si>
    <t>19.942.267/0001-26</t>
  </si>
  <si>
    <t>Compra de 10 pacotes de café,2  filtros de papel, 3 pacotes de açúcar para uso na sede administrativa</t>
  </si>
  <si>
    <t xml:space="preserve">Diária de viagem a Wender Pereira de Campos ref. Translado de adolescente </t>
  </si>
  <si>
    <t>Diária de viagem a Felipe Henrique dos Reis Andrade de Oliveira ref. Translado de adolescente</t>
  </si>
  <si>
    <t>Felipe Henrique dos Reis Andrade de Oliveira</t>
  </si>
  <si>
    <t>1/3 Férias Valdir Aparecido Gomes período 16/05/2023 a 14/06/2023</t>
  </si>
  <si>
    <t>Férias Valdir Aparecido Gomes período 16/05/2023 a 14/06/2023</t>
  </si>
  <si>
    <t>Alexandra de Oliveira Barbosa</t>
  </si>
  <si>
    <t>1/3 Férias Alice Emanuely Oliveira Barbosa período 15/05/2023 a 13/06/2023</t>
  </si>
  <si>
    <t>Alice Emanuely Oliveira Barbosa</t>
  </si>
  <si>
    <t>Férias Alice Emanuely Oliveira Barbosa período 15/05/2023 a 13/06/2023</t>
  </si>
  <si>
    <t>1/3 Férias Aline Rosa Rodrigues Soares período 16/05/2023 a 14/06/2023</t>
  </si>
  <si>
    <t>Férias Aline Rosa Rodrigues Soares período 16/05/2023 a 14/06/2023</t>
  </si>
  <si>
    <t>1/3 Férias Anderson Augusto Silva período15/05/2023 a 29/05/2023</t>
  </si>
  <si>
    <t>Anderson Augusto Silva</t>
  </si>
  <si>
    <t>Férias Anderson Augusto Silva período 15/05/2023 a 29/05/2023</t>
  </si>
  <si>
    <t>1/3 Férias Bruna Marques da Cunha período 15/05/2023a 29/05/2023</t>
  </si>
  <si>
    <t>Bruna Marques da Cunha</t>
  </si>
  <si>
    <t>Férias Bruna Marques da Cunha período 15/05/2023a 29/05/2023</t>
  </si>
  <si>
    <t>1/3 Férias Cássio Murilo Gomes período 15/05/2023 a 13/06/2023</t>
  </si>
  <si>
    <t>Cássio Murilo Gomes</t>
  </si>
  <si>
    <t>Férias Cássio Murilo Gomes período 15/05/2023 a 13/06/2023</t>
  </si>
  <si>
    <t>1/3 Férias Durval Martins de Melo Junior período 16/05/2023 a 14/06/2023</t>
  </si>
  <si>
    <t>Férias Durval Martins de Melo Junior período 16/05/2023 a 14/06/2023</t>
  </si>
  <si>
    <t>1/3 Férias Eliane Teodoro Alves Ulhoa período 16/05/2023 a 14/06/2023</t>
  </si>
  <si>
    <t>Eliane Teodoro Alves Ulhoa</t>
  </si>
  <si>
    <t>Férias Eliane Teodoro Alves Ulhoa período 16/05/2023 a 14/06/2023</t>
  </si>
  <si>
    <t>1/3 Férias Elias Rodrigues de Paula período 15/05/2023 a 13/06/2023</t>
  </si>
  <si>
    <t>Elias Rodrigues de Paula</t>
  </si>
  <si>
    <t>Férias Elias Rodrigues de Paula período 15/05/2023 a 13/06/2023</t>
  </si>
  <si>
    <t>1/3 Férias Gervaz Pinto da Mota período 16/05/2023 a 14/06/2023</t>
  </si>
  <si>
    <t>Gervaz Pinto da Mota</t>
  </si>
  <si>
    <t xml:space="preserve"> Férias Gervaz Pinto da Mota período 16/05/2023 a 14/06/2023</t>
  </si>
  <si>
    <t>1/3 Férias João Victor Benevides de Souza período 16/05/2023 a 14/06/2023</t>
  </si>
  <si>
    <t>João Victor Benevides de Souza</t>
  </si>
  <si>
    <t>Férias João Victor Benevides de Souza período 16/05/2023 a 14/06/2023</t>
  </si>
  <si>
    <t>1/3 Férias Leonardo dos Santos Silva período 15/05/2023 a 13/06/2023</t>
  </si>
  <si>
    <t>Leonardo dos Santos Silva</t>
  </si>
  <si>
    <t>Férias Leonardo dos Santos Silva período 15/05/2023 a 13/06/2023</t>
  </si>
  <si>
    <t>1/3 Férias Paulo Sergio de Oliveira período 16/05/2023 a 14/06/2023</t>
  </si>
  <si>
    <t>Paulo Sergio de Oliveira</t>
  </si>
  <si>
    <t>007.479.306-35</t>
  </si>
  <si>
    <t>Férias Paulo Sergio de Oliveira período 16/05/2023 a 14/06/2023</t>
  </si>
  <si>
    <t>1/3 Férias Roney Peterson Lima Nunes período 15/05/2023 a 13/06/2023</t>
  </si>
  <si>
    <t>Roney Peterson Lima Nunes</t>
  </si>
  <si>
    <t>Férias Roney Peterson Lima Nunes período 15/05/2023 a 13/06/2023</t>
  </si>
  <si>
    <t>1/3 Férias Sergio Reis Campos período 15/05/2023 a 13/06/2023</t>
  </si>
  <si>
    <t>Sergio Reis Campos</t>
  </si>
  <si>
    <t>992.676-086-49</t>
  </si>
  <si>
    <t>Férias Sergio Reis Campos período 15/05/2023 a 13/06/2023</t>
  </si>
  <si>
    <t>Diária de viagem a Wendrek José de Paula Marques ref. Transferência de adolescente</t>
  </si>
  <si>
    <t>Diária de viagem a Cristophen Oberdan Dias Santos ref. Transferência de adolescente</t>
  </si>
  <si>
    <t>Cristophen Oberdan Dias Santos</t>
  </si>
  <si>
    <t>Diária de viagem a Mateus Neres Andrade ref. Transferência de adolescente</t>
  </si>
  <si>
    <t xml:space="preserve">Mateus Neres Andrade </t>
  </si>
  <si>
    <t>Diária de viagem a Silvio Severino Santos ref. Transferência de adolescente</t>
  </si>
  <si>
    <t>Compra de insumos para preparo de doces Gourmet</t>
  </si>
  <si>
    <t>Multi Formato Distribuidora Apoio</t>
  </si>
  <si>
    <t>10.319.375/0009-20</t>
  </si>
  <si>
    <t>Compra de materiais de tintas a ser utilizado na oficina profissionalizante</t>
  </si>
  <si>
    <t>Real Comércio Ltda</t>
  </si>
  <si>
    <t>19.972.249/0041-84</t>
  </si>
  <si>
    <t>DTR Móveis Planejados Ltda</t>
  </si>
  <si>
    <t>39.410.671/0001-66</t>
  </si>
  <si>
    <t>Compra de pct copo descartável e café para capacitação dos diretores gerais das unidades socio educativas</t>
  </si>
  <si>
    <t xml:space="preserve">Manutenção e troca de lâmpada do refletor cadeira odontológica da unidade </t>
  </si>
  <si>
    <t>Central Tecnica Peças Serviços e equipamentos Odontológicos Ltda</t>
  </si>
  <si>
    <t xml:space="preserve">Compra de lâmpada para manutenção na cadeira odontológica da unidade </t>
  </si>
  <si>
    <t>Santa Izabel Transportes Viagens e Turismo Ltda</t>
  </si>
  <si>
    <t>Pix</t>
  </si>
  <si>
    <t>Compra de 6 espelhos para uso em banheiros e salas dos agentes</t>
  </si>
  <si>
    <t>ABC Vidros Ltda</t>
  </si>
  <si>
    <t>23.939.508/0001-00</t>
  </si>
  <si>
    <t>12327273734-3</t>
  </si>
  <si>
    <t>170045828614-0</t>
  </si>
  <si>
    <t>17004582861-41</t>
  </si>
  <si>
    <t>17004582861-42</t>
  </si>
  <si>
    <t>17004582861-44</t>
  </si>
  <si>
    <t>17004582917-23</t>
  </si>
  <si>
    <t>17004583249-04</t>
  </si>
  <si>
    <t>45000003513-98</t>
  </si>
  <si>
    <t>Diária de viagem a José Felipe Avelino da Silva ref. Translado de adolescente</t>
  </si>
  <si>
    <t>José Felipe Avelino da Silva</t>
  </si>
  <si>
    <t>Diária de viagem a Andréa Giane Santos Tavares Paula ref. Visita metodológica</t>
  </si>
  <si>
    <t>Diária de viagem a Dayse Claudino do Nascimento ref. Visita metodológica</t>
  </si>
  <si>
    <t>Dayse Claudino do Nascimento</t>
  </si>
  <si>
    <t>Diária de viagem a Gonçalo Cordeiro dos Reis Neto ref. Translado de adolescente</t>
  </si>
  <si>
    <t>Diária de viagem a Lucas Henrique da Cruz ref. Visita metodológica</t>
  </si>
  <si>
    <t>Lucas Henrique da Cruz</t>
  </si>
  <si>
    <t>Diária de viagem a Raquel Aparecida Barbosa de Souza ref. Visita metodológica</t>
  </si>
  <si>
    <t>Raquel Aparecida Barbosa de Souza</t>
  </si>
  <si>
    <t>Diária de viagem a Victor Paulo Alves ref. Translado de adolescente</t>
  </si>
  <si>
    <t>Victor Paulo Alves</t>
  </si>
  <si>
    <t>120.868.266-05</t>
  </si>
  <si>
    <t>1/3 Férias Regiane Martins Pimenta período 17/05/2023 a 15/06/2023</t>
  </si>
  <si>
    <t>Regiane Martins Pimenta</t>
  </si>
  <si>
    <t>Férias Regiane Martins Pimenta período 17/05/2023 a 15/06/2023</t>
  </si>
  <si>
    <t>1/3 Férias Cleiton Divino Cordeiro da Silva período 17/05/2023 a 15/06/2023</t>
  </si>
  <si>
    <t>Cleiton Divino Cordeiro da Silva</t>
  </si>
  <si>
    <t xml:space="preserve"> Férias Cleiton Divino Cordeiro da Silva período 17/05/2023 a 15/06/2023</t>
  </si>
  <si>
    <t>Diego Mota Fernandes</t>
  </si>
  <si>
    <t>1/3 Férias Françuarlley Justiniano Gomes período 17/05/2023 a 15/06/2023</t>
  </si>
  <si>
    <t>Françuarlley Justiniano Gomes</t>
  </si>
  <si>
    <t>Férias Françuarlley Justiniano Gomes período 17/05/2023 a 15/06/2023</t>
  </si>
  <si>
    <t>1/3 Férias Gabrielle Vitoria Santos Silva período 17/05/2023 a 15/06/2023</t>
  </si>
  <si>
    <t>Gabrielle Vitoria Santos Silva</t>
  </si>
  <si>
    <t>Férias Gabrielle Vitoria Santos Silva período 17/05/2023 a 15/06/2023</t>
  </si>
  <si>
    <t>1/3 Férias Genevieve do Carmo Silva  período 17/05/2023 a 31/06/2023</t>
  </si>
  <si>
    <t>Férias Genevieve do Carmo Silva  período 17/05/2023 a 31/06/2023</t>
  </si>
  <si>
    <t>1/3 Férias Geraldo Sergio de Assim Homem período 17/05/2023 a 15/06/2023</t>
  </si>
  <si>
    <t>Geraldo Sergio de Assim Homem</t>
  </si>
  <si>
    <t>Férias Geraldo Sergio de Assim Homem período 17/05/2023 a 15/06/2023</t>
  </si>
  <si>
    <t>1/3 Férias Kennedy da Rocha Miranda período 17/05/2023 a 15/06/2023</t>
  </si>
  <si>
    <t>Kennedy da Rocha Miranda</t>
  </si>
  <si>
    <t>Férias Kennedy da Rocha Miranda período 17/05/2023 a 15/06/2023</t>
  </si>
  <si>
    <t>1/3 Férias Leonardo de Souza Franca período 17/05/2023 a 15/06/2023</t>
  </si>
  <si>
    <t>Leonardo de Souza Franca</t>
  </si>
  <si>
    <t>Férias Leonardo de Souza Franca período 17/05/2023 a 15/06/2023</t>
  </si>
  <si>
    <t>1/3 Férias Livia Ferreira de Souza Amorim período 17/05/2023 a 15/06/2023</t>
  </si>
  <si>
    <t>Livia Ferreira de Souza Amorim</t>
  </si>
  <si>
    <t>Férias Livia Ferreira de Souza Amorim período 17/05/2023 a 15/06/2023</t>
  </si>
  <si>
    <t>1/3 Férias Maria Neana Pereira Rocha período 17/05/2023 a 15/06/2023</t>
  </si>
  <si>
    <t>Maria Neana Pereira Rocha</t>
  </si>
  <si>
    <t>Férias Maria Neana Pereira Rocha período 17/05/2023 a 15/06/2023</t>
  </si>
  <si>
    <t>1/3 Férias Priscila Karen Matias Pinto Jardim Rocha período 17/05/2023 a 31/05/2023</t>
  </si>
  <si>
    <t>Priscila Karen Matias Pinto Jardim Rocha</t>
  </si>
  <si>
    <t>016.513.266-30</t>
  </si>
  <si>
    <t>Férias Priscila Karen Matias Pinto Jardim Rocha período 17/05/2023 a 31/05/2023</t>
  </si>
  <si>
    <t>Compra de pano de saco alvejado para oficina "pintura de pano de prato"</t>
  </si>
  <si>
    <t>17.211.798/0001-13</t>
  </si>
  <si>
    <t xml:space="preserve">Compra de 1 Claviculário para organização das chaves da unidade e minimizar possível perda </t>
  </si>
  <si>
    <t>RM Máquinas e Sistemas Ltda</t>
  </si>
  <si>
    <t>18.793.752/0001-12</t>
  </si>
  <si>
    <t>Aquisição de 1 divã Clinico para atendimento na sala de enfermagem</t>
  </si>
  <si>
    <t>Compra de 10 colchonetes para realização de atividades com os adolescentes</t>
  </si>
  <si>
    <t xml:space="preserve">Compra de 20 Lençol solteiro, 20 toalhas de banho, 20 mantas para uso dos adolescentes </t>
  </si>
  <si>
    <t>12327928329-1</t>
  </si>
  <si>
    <t>Pagamento 1° Parcela do aditivo da prestação de Serviço de reparos e adaptações de acessibilidade na unidade São Jerônimo</t>
  </si>
  <si>
    <t>Washington Rodrigues da Silva</t>
  </si>
  <si>
    <t>44.997.743/0001-53</t>
  </si>
  <si>
    <t xml:space="preserve">Compra de 60 frasqueiras para guardar os produtos de higiene pessoal dos adolescentes </t>
  </si>
  <si>
    <t>38.284.367/0001-57</t>
  </si>
  <si>
    <t>Diária de viagem a Diogo Filipe de Siqueira  ref. Visita metodológica</t>
  </si>
  <si>
    <t>Diária de viagem a Flavio Henrique dos Reis Silva  ref. Visita metodológica</t>
  </si>
  <si>
    <t>Diária de viagem a Ricardo dos Santos Ribeiro  ref. Visita metodológica</t>
  </si>
  <si>
    <t>Ricardo dos Santos Ribeiro</t>
  </si>
  <si>
    <t>027.659.576-90</t>
  </si>
  <si>
    <t>Diária de viagem a Wesley Francisco Lopes Pereira  ref. Visita metodológica</t>
  </si>
  <si>
    <t>Wesley Francisco Lopes Pereira</t>
  </si>
  <si>
    <t>111.999.456-09</t>
  </si>
  <si>
    <t>Reembolso a Felipe Henrique dos Reis Andrade de Oliveira ref. Alimentação adolescente durante translado</t>
  </si>
  <si>
    <t>A4 Papelaria e Materiais de Escritório</t>
  </si>
  <si>
    <t>32.390.868/0001-31</t>
  </si>
  <si>
    <t>Compra de balança para oficina de culinária</t>
  </si>
  <si>
    <t>Compra de 33 galões de água de 20 litros</t>
  </si>
  <si>
    <t xml:space="preserve">Compra de material elétrico para manutenção da iluminação na unidade e troca de duchas para melhor qualidade na hora do banho do adolescente </t>
  </si>
  <si>
    <t>Compra de itens para aula prática e teórica em barbearia e auto cuidado</t>
  </si>
  <si>
    <t>G F Cosméticos Ltda</t>
  </si>
  <si>
    <t>05.109.215/0001-69</t>
  </si>
  <si>
    <t>Diária de viagem a Márcio Francisco da Silva ref. Translado de adolescente</t>
  </si>
  <si>
    <t>Diária de viagem a Giane Mara de Oliveira Dias ref. Translado de adolescente</t>
  </si>
  <si>
    <t>Diária de viagem a Eduardo Alves da Silva ref. Translado de adolescente</t>
  </si>
  <si>
    <t>Eduardo Alves da Silva</t>
  </si>
  <si>
    <t>Diária de viagem a Fabiana Beatriz Ribeiro ref. Translado de adolescente</t>
  </si>
  <si>
    <t>Fabiana Beatriz Ribeiro</t>
  </si>
  <si>
    <t>Compra de 02 lanternas para uso no atendimento dos adolescentes na  enfermaria</t>
  </si>
  <si>
    <t>39.148.474/0001/10</t>
  </si>
  <si>
    <t>Hospedagem Andréa Giane Santos Tavares Paula, Raquel Aparecida Barbosa de Souza, Dayse Claudino do Nascimento e Lucas Henrique da Cruz dias 15/05 e 16/05/23</t>
  </si>
  <si>
    <t>Hotel Dias Ltda ME</t>
  </si>
  <si>
    <t>22.372.668/0001-00</t>
  </si>
  <si>
    <t>pix</t>
  </si>
  <si>
    <t>Compra de copos descartáveis de 50 e 200 ml para administração de medicamentos e água nos adolescentes</t>
  </si>
  <si>
    <t>Ângulo Embalagens Ltda</t>
  </si>
  <si>
    <t>09.100.586/0001-30</t>
  </si>
  <si>
    <t>2023/6490</t>
  </si>
  <si>
    <t>Posto Manino</t>
  </si>
  <si>
    <t>01.678.462/0001-25</t>
  </si>
  <si>
    <t>D7 Eletrônicos</t>
  </si>
  <si>
    <t>17.053.994/0001-07</t>
  </si>
  <si>
    <t>Amilton Aparecido Pereira</t>
  </si>
  <si>
    <t>Diária de viagem a Jonathan Henrique Leite da Silva  ref. Traslado de adolescente</t>
  </si>
  <si>
    <t>Jonathan Henrique Leite da Silva</t>
  </si>
  <si>
    <t>Diária de viagem a Gonçalo Cordeiro dos Reis Neto  ref. Acompanhamento junto ao adolescente no centro integrado ao adolescente em BH</t>
  </si>
  <si>
    <t>Diária de viagem a Lorena de Cássia Dutervil Mascarenhas Valadão ref. Acompanhamento junto ao adolescente no centro integrado ao adolescente em BH</t>
  </si>
  <si>
    <t>Lorena de Cássia Dutervil Mascarenhas Valadão</t>
  </si>
  <si>
    <t>Diária de viagem a Wender Pereira de Campos  ref. Traslado de adolescente ref. acompanhamento junto ao adolescente no centro integrado ao adolescente em BH</t>
  </si>
  <si>
    <t>Reembolso a Márcio Ferreira da Silva ref. Pedágio Uberlândia/ Tupaciguara</t>
  </si>
  <si>
    <t>136328691751491-32</t>
  </si>
  <si>
    <t>Instalação de Exaustores Eólicos em alojamentos devido a substituição dos antigos</t>
  </si>
  <si>
    <t>Sol e Vento Soluções Sustentáveis Ltda</t>
  </si>
  <si>
    <t>24.664.808/0001-31</t>
  </si>
  <si>
    <t>2023/23</t>
  </si>
  <si>
    <t>2023/48</t>
  </si>
  <si>
    <t>Compra de itens para enfermaria para oferecer os primeiros atendimentos de avaliação e primeiros socorros aos adolescentes acautelados antes do encaminhamento para atendimento externo</t>
  </si>
  <si>
    <t>Auto Mecânica Pinóquio Ltda</t>
  </si>
  <si>
    <t>25.479.965/0001-30</t>
  </si>
  <si>
    <t>Compra de óleo e filtro de ar para manutenção no veiculo da unidade</t>
  </si>
  <si>
    <t>Manutenção do veiculo da unidade conforme as peças compradas</t>
  </si>
  <si>
    <t>1675320918-000</t>
  </si>
  <si>
    <t>Pagamento ref. 1° Parcela do aditivo da obra da unidade</t>
  </si>
  <si>
    <t>Wellington Almiro Gonçalves Evangelista</t>
  </si>
  <si>
    <t>41.990.506/0001-72</t>
  </si>
  <si>
    <t>2023/54</t>
  </si>
  <si>
    <t>Compra de peças para manutenção no veiculo da unidade</t>
  </si>
  <si>
    <t>Férias Juliano Fernandes Silva período 22/05/2023 a 20/06/2023</t>
  </si>
  <si>
    <t>1/3 Férias Juliano Fernandes Silva período 22/05/2023 a 20/06/2023</t>
  </si>
  <si>
    <t>Férias Jerlianne Ribeiro de Oliveira período 22/05/2023 a 20/06/2023</t>
  </si>
  <si>
    <t>1/3 Férias Jerlianne Ribeiro de Oliveira período 22/05/2023 a 20/06/2023</t>
  </si>
  <si>
    <t>Férias Lucileia José Mesquita período 22/05/2023 a 20/06/2023</t>
  </si>
  <si>
    <t xml:space="preserve">Lucileia José Mesquita </t>
  </si>
  <si>
    <t>1/3 Férias Lucileia José Mesquita período 22/05/2023 a 20/06/2023</t>
  </si>
  <si>
    <t>Férias Sarahna Morais Furbino período 22/05/2023 a 20/06/2023</t>
  </si>
  <si>
    <t>1/3 Férias Sarahna Morais Furbino período 22/05/2023 a 20/06/2023</t>
  </si>
  <si>
    <t>Férias Yan Brandão Silva período 22/05/2023 a 20/06/2023</t>
  </si>
  <si>
    <t xml:space="preserve">Yan Brandão Silva </t>
  </si>
  <si>
    <t>1/3 Férias Yan Brandão Silva período 22/05/2023 a 20/06/2023</t>
  </si>
  <si>
    <t>Ademir Pereira de Souza</t>
  </si>
  <si>
    <t>Wellington Eloy Zacarias</t>
  </si>
  <si>
    <t>IRRF retido Ref. 04/2023 Nota fiscal n° 2023741/350851/2023808/2023809/2023909/202380</t>
  </si>
  <si>
    <t>Compra de material esportivo para prática de atividades físicas do "Projeto Movimento"</t>
  </si>
  <si>
    <t>Bazar Esporte Ltda</t>
  </si>
  <si>
    <t>19.781.244/0001-87</t>
  </si>
  <si>
    <t>3594</t>
  </si>
  <si>
    <t>Instalação de 01 cilindro da porta da sala de segurança e confecção de 02 cópias de chaves simples para uso dos supervisores</t>
  </si>
  <si>
    <t>Leisiane da Silva Rodrigues</t>
  </si>
  <si>
    <t>27.425.575/0001-02</t>
  </si>
  <si>
    <t xml:space="preserve">Organizações Top Alimentos Ltda </t>
  </si>
  <si>
    <t>1675322903-0</t>
  </si>
  <si>
    <t>2023/1678</t>
  </si>
  <si>
    <t>7856</t>
  </si>
  <si>
    <t>2023/1672</t>
  </si>
  <si>
    <t>Klin Shop Ltda</t>
  </si>
  <si>
    <t>41.751.470/0001-74</t>
  </si>
  <si>
    <t>Compra de itens como dispenser, lixeira para uso na sala de odontologia</t>
  </si>
  <si>
    <t>2023/1673</t>
  </si>
  <si>
    <t>Compra de lanche para Almoço de dia das mães</t>
  </si>
  <si>
    <t>Compra de 50 pares de chinelos para uso dos adolescentes</t>
  </si>
  <si>
    <t>Thiago Henrique Assimos de Miranda ME</t>
  </si>
  <si>
    <t>22.885.899/0001-00</t>
  </si>
  <si>
    <t>Compra de dois pares de algema para auxiliar nas rotinas de segurança da unidade</t>
  </si>
  <si>
    <t>Citerol Comércio e Industria de Tecidos e Roupas S/A</t>
  </si>
  <si>
    <t>17.183.666/0001-25</t>
  </si>
  <si>
    <t>2023/1676</t>
  </si>
  <si>
    <t>1675319764-0</t>
  </si>
  <si>
    <t>Manutenção de funilaria e pintura do veiculo da unidade</t>
  </si>
  <si>
    <t>19.790.104/0001-75</t>
  </si>
  <si>
    <t>2023/1066</t>
  </si>
  <si>
    <t>2023/75</t>
  </si>
  <si>
    <t>2023/74</t>
  </si>
  <si>
    <t>2023/114</t>
  </si>
  <si>
    <t>Impressões para ação Organizacional da Sede Administrativa</t>
  </si>
  <si>
    <t>Project Paper Design e Impressão Ltda</t>
  </si>
  <si>
    <t>29.253.009/0001-96</t>
  </si>
  <si>
    <t>2023/160</t>
  </si>
  <si>
    <t>1675321555-0</t>
  </si>
  <si>
    <t>Compra de tatame E.V.A. para realização de atividades dos adolescentes no novo galpão da unidade</t>
  </si>
  <si>
    <t>HWA Artigos para Tapeçaria Ltda</t>
  </si>
  <si>
    <t>06.207.223/0001-00</t>
  </si>
  <si>
    <t>Compra de caixas organizadoras para guardar os pertences dos adolescentes de forma higiênica e segura</t>
  </si>
  <si>
    <t>12328967044-1</t>
  </si>
  <si>
    <t>21396042023-9</t>
  </si>
  <si>
    <t>17004582861-35</t>
  </si>
  <si>
    <t>17004582871-29</t>
  </si>
  <si>
    <t>2023/1671</t>
  </si>
  <si>
    <t>1675320709-0</t>
  </si>
  <si>
    <t>2023/87</t>
  </si>
  <si>
    <t>17004582861-36</t>
  </si>
  <si>
    <t>17004583287-71</t>
  </si>
  <si>
    <t>Papelaria Papel Cartaz Ltda</t>
  </si>
  <si>
    <t>24.005.316/0001-34</t>
  </si>
  <si>
    <t>2023/16</t>
  </si>
  <si>
    <t>28454042023-9</t>
  </si>
  <si>
    <t>Compra de 18 pares de chinelos para uso dos adolescentes</t>
  </si>
  <si>
    <t>Aquila Augusto da Silva Teixeira</t>
  </si>
  <si>
    <t>Breno Santos Batista</t>
  </si>
  <si>
    <t>Ely Araújo de Sousa</t>
  </si>
  <si>
    <t>Larissa Lorrayne Silva</t>
  </si>
  <si>
    <t>Mariele Cristina Souza Silva</t>
  </si>
  <si>
    <t>097.658.956-74</t>
  </si>
  <si>
    <t>Despesa com passagem a Karina Gonçalves de Araújo Borges ref. Intercambio unidade Santa Helena</t>
  </si>
  <si>
    <t>Despesa com passagem a Ronielle Lopes Caetano ref. Acompanhamento e desenvolvimento do trabalho dos profissionais que atuam no corpo administrativo e diretivo</t>
  </si>
  <si>
    <t>Despesa com passagem a Victor Paulo Alves Borges ref. Intercâmbio unidade Santa Helena</t>
  </si>
  <si>
    <t>Reembolso a Giane Mara de Oliveira Dias ref. Alimentação da Adolescente desligada</t>
  </si>
  <si>
    <t>Seguro veiculo Duster placa RTN8H69</t>
  </si>
  <si>
    <t>557165</t>
  </si>
  <si>
    <t>Seguro veiculo Duster placa RTN8H83</t>
  </si>
  <si>
    <t>Seguro veiculo Duster placa RTN8H79</t>
  </si>
  <si>
    <t>Seguro veiculo Duster placa RTN8H85</t>
  </si>
  <si>
    <t>557170</t>
  </si>
  <si>
    <t>Seguro veiculo Duster placa RTN8H77</t>
  </si>
  <si>
    <t>Seguro veiculo Duster placa RTN8H60</t>
  </si>
  <si>
    <t>Compra de touca descartável para uso dos adolescentes e profissionais durante a execução do curso de formação profissional modulo 1 do curso de culinária</t>
  </si>
  <si>
    <t>6548</t>
  </si>
  <si>
    <t>Seguro veiculo Duster placa RTN8H81</t>
  </si>
  <si>
    <t>Seguro veiculo Duster placa RTN8H86</t>
  </si>
  <si>
    <t>Compra de roupa de cama e banho para os adolescentes 41 mantas unicolor</t>
  </si>
  <si>
    <t>Seguro veiculo Duster placa RTN8H82</t>
  </si>
  <si>
    <t>Manutenção e Higienização da coifa da cozinha da unidade e pintura e reparo no exaustor</t>
  </si>
  <si>
    <t>Humberto Alves Ferreira</t>
  </si>
  <si>
    <t>38.126.807/0001-48</t>
  </si>
  <si>
    <t>2023/21</t>
  </si>
  <si>
    <t xml:space="preserve">Compra de pares de 12 pares de tênis para fornecer melhores condições aos adolescentes e 15 pares de meias </t>
  </si>
  <si>
    <t>Aquisição de 1 container de 1.000 litros para armazenamento de lixo</t>
  </si>
  <si>
    <t>Lixeiras BH Eireli</t>
  </si>
  <si>
    <t>20.908.128/0001-65</t>
  </si>
  <si>
    <t>Compra de linha e agulha para projeto "Pintura em Pano de Prato"</t>
  </si>
  <si>
    <t>Fios Petrópolis Ltda</t>
  </si>
  <si>
    <t>Seguro veiculo Duster placa RTN8H87</t>
  </si>
  <si>
    <t>Seguro veiculo Duster placa RTN8H76</t>
  </si>
  <si>
    <t>Seguro veiculo Duster placa RTN8H84</t>
  </si>
  <si>
    <t>Compra de roupa de cama e banho para os adolescentes sendo 10 toalhas</t>
  </si>
  <si>
    <t>Seguro veiculo Duster placa RTN8H59</t>
  </si>
  <si>
    <t>Compra de roupa de cama e banho para os adolescentes sendo 46 mantas unicolor</t>
  </si>
  <si>
    <t>Seguro veiculo Duster placa RTN8H73</t>
  </si>
  <si>
    <t>Gabriela Luz Vieira</t>
  </si>
  <si>
    <t>Marcelo Ricardo de Moura Garcia</t>
  </si>
  <si>
    <t>Eduardo Rocha Campos Garcia</t>
  </si>
  <si>
    <t>138338077751491-32</t>
  </si>
  <si>
    <t>Benefício Bem Estar Social, ref. Licença paternidade do colaborador Cleiton Barbosa Anício</t>
  </si>
  <si>
    <t>Compra de insumo para realização do Projeto Dia das Mães</t>
  </si>
  <si>
    <t>Chaveiro Barro Preto Ltda</t>
  </si>
  <si>
    <t>07.796.148/0001-23</t>
  </si>
  <si>
    <t>2023/1195</t>
  </si>
  <si>
    <t>Compra de 01 pendrive para realização de demandas que necessitam de escanear</t>
  </si>
  <si>
    <t>Compra de 25 cadeados para serem usados em portas, janelas e alojamentos afim de manter a guarda de pertences e a segurança de adolescentes e colaboradores</t>
  </si>
  <si>
    <t>Comercial FG Ltda</t>
  </si>
  <si>
    <t>02.968.810/0001-61</t>
  </si>
  <si>
    <t>Pagamento ref. 1° Parcela obra da cozinha da unidade</t>
  </si>
  <si>
    <t>VM Engenharia e Construtora Ltda</t>
  </si>
  <si>
    <t>42.443.917/0001-00</t>
  </si>
  <si>
    <t>Compra de materiais de construção para manutenção no telhado da unidade devido algumas estar quebradas e/ou trincadas</t>
  </si>
  <si>
    <t>Panificadora Lopes e Almeida Ltda</t>
  </si>
  <si>
    <t>21.309.474/0001-90</t>
  </si>
  <si>
    <t>Marley Rodrigo Olaydes Martins</t>
  </si>
  <si>
    <t>Pollyanna Beatriz do Nascimento</t>
  </si>
  <si>
    <t>Flávia Tessarini Prata</t>
  </si>
  <si>
    <t>Compra de linhas de crochê para o projeto Pulseira Hippie</t>
  </si>
  <si>
    <t>Teste para estanqueidade em acessório e tubulação e emissão de ART na unidade para evitar qualquer tipo de vazamento do gás</t>
  </si>
  <si>
    <t xml:space="preserve">Sérgio Henrique Ferreira Engenharia Ltda </t>
  </si>
  <si>
    <t>20.191.204/0001-64</t>
  </si>
  <si>
    <t>05.266.324/0006-02</t>
  </si>
  <si>
    <t>Compra de caixas organizadoras para uso no Consultório Odontológico</t>
  </si>
  <si>
    <t>2023/5511</t>
  </si>
  <si>
    <t>Aquisição Moveis para atender a demanda da unidade</t>
  </si>
  <si>
    <t>Compra de moveis como 39 cadeiras fixas, 10 mesas, 40 cadeiras bistrot para atender a demanda da unidade</t>
  </si>
  <si>
    <t>Instalação da fechadura da porta de entrada da unidade</t>
  </si>
  <si>
    <t>Cópia de 13 chaves simples e 31 chaves tetra</t>
  </si>
  <si>
    <t>Chaveiro Chavex Ltda</t>
  </si>
  <si>
    <t>30.294.246/0001-84</t>
  </si>
  <si>
    <t>Geane Krull de Oliveira</t>
  </si>
  <si>
    <t>28.994.009/0001-84</t>
  </si>
  <si>
    <t>Giselle de Souza Pereira</t>
  </si>
  <si>
    <t>Alexandre Magno Carvalho</t>
  </si>
  <si>
    <t>Ariangela Fabiola Pereira</t>
  </si>
  <si>
    <t>Marcos Vinicius de Souza Alves</t>
  </si>
  <si>
    <t>118.238.666-03</t>
  </si>
  <si>
    <t>Letícia Torres Trindade</t>
  </si>
  <si>
    <t>Polianna Lorena de Oliveira</t>
  </si>
  <si>
    <t>Fabiano da Sila</t>
  </si>
  <si>
    <t>Hudson Oliveira Miranda</t>
  </si>
  <si>
    <t>139340731751491-32</t>
  </si>
  <si>
    <t>139336645751491-32</t>
  </si>
  <si>
    <t>139341412751491-32</t>
  </si>
  <si>
    <t>139359508751491-32</t>
  </si>
  <si>
    <t>138337436751491-32</t>
  </si>
  <si>
    <t>142355879751491-32</t>
  </si>
  <si>
    <t>Compra de luvas descartáveis para os colaboradores da unidade</t>
  </si>
  <si>
    <t>Compra de 01 cadeado para ser usados no portão da unidade</t>
  </si>
  <si>
    <t>EF Comércio e Eventos Ltda</t>
  </si>
  <si>
    <t>41.218.243/0001-88</t>
  </si>
  <si>
    <t>Vale Transporte 8 funcionários Ref. Unidade Sete Lagoas</t>
  </si>
  <si>
    <t>Vale Transporte 4 funcionários Ref. Unidade Araxá</t>
  </si>
  <si>
    <t>Compra de copos e pratos descartáveis para realização de capacitação com a temática Justiça Restaurativa</t>
  </si>
  <si>
    <t>Mercado do Anderson Ltda</t>
  </si>
  <si>
    <t>13.802.023/0001-61</t>
  </si>
  <si>
    <t>Instalação de grelhas de inox nos ralos com proteção anti-inseto e rodo vedador na porta principal da unidade</t>
  </si>
  <si>
    <t>Martins e Tavares Construções Ltda</t>
  </si>
  <si>
    <t>18.295.962/0001-43</t>
  </si>
  <si>
    <t>Compra de 1 funil expurgo para a unidade</t>
  </si>
  <si>
    <t>Mir Inox Indústria e Comércio de Artefatos de Inox Ltda</t>
  </si>
  <si>
    <t>03.107.176/0001-35</t>
  </si>
  <si>
    <t>Luciano Marcelino de Oliveira Silva</t>
  </si>
  <si>
    <t>Benefício Bem Estar Social, ref. Capacitação Profissional colaboradora Eliane Soares Padilha</t>
  </si>
  <si>
    <t>Férias Luciano Marcelino de Oliveira Silva período 29/05/2023 a 27/06/2023</t>
  </si>
  <si>
    <t>1/3 Férias Luciano Marcelino de Oliveira Silva período 29/05/2023 a 27/06/2023</t>
  </si>
  <si>
    <t>12331089423-4</t>
  </si>
  <si>
    <t>2023/1104</t>
  </si>
  <si>
    <t>2023/1043</t>
  </si>
  <si>
    <t>Compra de 3 Switch 08 portas para distribuição de rede para novos computadores</t>
  </si>
  <si>
    <t>Compra de material de papelaria para oficinas com as adolescentes</t>
  </si>
  <si>
    <t>12330701159-9</t>
  </si>
  <si>
    <t>2023/1044</t>
  </si>
  <si>
    <t>Dentemed Equipamentos Odontológicos Ltda</t>
  </si>
  <si>
    <t>07.897.039/0001-00</t>
  </si>
  <si>
    <t>Compra de itens para realização de oficina Jovem Profissional 3.0</t>
  </si>
  <si>
    <t xml:space="preserve">Manutenção no telhado da unidade </t>
  </si>
  <si>
    <t>19.295.962/0001-43</t>
  </si>
  <si>
    <t>Regino Pedro dos Santos</t>
  </si>
  <si>
    <t>41.37.553/0001-13</t>
  </si>
  <si>
    <t>12331085631-6</t>
  </si>
  <si>
    <t>CME Comercial Material Elétrico Ltda</t>
  </si>
  <si>
    <t>18.244.356/0001-36</t>
  </si>
  <si>
    <t>Compra de material de artesanato para oficinas com as adolescentes</t>
  </si>
  <si>
    <t>2023/163945</t>
  </si>
  <si>
    <t>12330701163-7</t>
  </si>
  <si>
    <t xml:space="preserve">Reembolso a Fabiana Beatriz Ribeiro ref. Hospedagem </t>
  </si>
  <si>
    <t xml:space="preserve">Reembolso a Eduardo Alves da Silva ref. Hospedagem </t>
  </si>
  <si>
    <t>Cleia Márcia Ferreira Soares</t>
  </si>
  <si>
    <t>Karem Manoela Ribeiro da Silva</t>
  </si>
  <si>
    <t>084.527.898-70</t>
  </si>
  <si>
    <t>Luciana Pires de Castro Gomes</t>
  </si>
  <si>
    <t>Hermes Olímpio da Costa Filho</t>
  </si>
  <si>
    <t>Layenne Francis de Oliveira Marques</t>
  </si>
  <si>
    <t>Jucelia Gomes dos Reis</t>
  </si>
  <si>
    <t>Sâmela Marli da Silva</t>
  </si>
  <si>
    <t>014.536.346-57</t>
  </si>
  <si>
    <t>Cleberson Augusto Alves</t>
  </si>
  <si>
    <t>Jordani Fidelis Costa</t>
  </si>
  <si>
    <t>Tiago Henrique Oliveira</t>
  </si>
  <si>
    <t>Despesa de passagem a Cleia Márcia Ferreira Soares ref. 1º Seminário A Atuação da Enfermagem no Sistema Socioeducativo e Articulação de Rede</t>
  </si>
  <si>
    <t>Despesa de passagem a Karem Manoela Ribeiro da Silva ref. 1º Seminário A Atuação da Enfermagem no Sistema Socioeducativo e Articulação de Rede</t>
  </si>
  <si>
    <t>Despesa de passagem a Luciana Pires de Castro Gomes ref. 1º Seminário A Atuação da Enfermagem no Sistema Socioeducativo e Articulação de Rede</t>
  </si>
  <si>
    <t>Despesa de passagem a Hermes Olímpio da Costa Filho ref. 1º Seminário A Atuação da Enfermagem no Sistema Socioeducativo e Articulação de Rede</t>
  </si>
  <si>
    <t>Despesa de passagem a Jucelia Gomes dos Reis ref. 1º Seminário A Atuação da Enfermagem no Sistema Socioeducativo e Articulação de Rede</t>
  </si>
  <si>
    <t>Despesa de passagem a Sâmela Marli da Silva ref. 1º Seminário A Atuação da Enfermagem no Sistema Socioeducativo e Articulação de Rede</t>
  </si>
  <si>
    <t>Despesa de passagem a Thercio Ferreira da Silva ref. 1º Seminário A Atuação da Enfermagem no Sistema Socioeducativo e Articulação de Rede</t>
  </si>
  <si>
    <t>Assistec Controle Integrado do Ambiente Ltda</t>
  </si>
  <si>
    <t>05.550.145/0001-80</t>
  </si>
  <si>
    <t>2023/1329</t>
  </si>
  <si>
    <t>2023/90</t>
  </si>
  <si>
    <t>Compra de tecidos para projeto "Atelier Costurando Idéias"</t>
  </si>
  <si>
    <t>Tecidos Jotalira Ltda</t>
  </si>
  <si>
    <t>17.498.064/0001-67</t>
  </si>
  <si>
    <t>Pagamento ref. 1° Parcela do aditivo da obra da cozinha da unidade</t>
  </si>
  <si>
    <t>Drogaria Terenciana II Ltda</t>
  </si>
  <si>
    <t>71.427.967/0001-00</t>
  </si>
  <si>
    <t>Aquisição de 09 Kits de computadores e 01 projetor portátil para o novo galpão da unidade</t>
  </si>
  <si>
    <t>Hidroluz Multicoisas Materiais Construção Ltda</t>
  </si>
  <si>
    <t>10.243.062/0001-88</t>
  </si>
  <si>
    <t>Instalação do PABX na nova sala do setor administrativo da unidade</t>
  </si>
  <si>
    <t xml:space="preserve">CLT Telecomunicações Ltda </t>
  </si>
  <si>
    <t>07.314.547/0001-00</t>
  </si>
  <si>
    <t>2345 - 2233</t>
  </si>
  <si>
    <t>Férias Carlos Antônio Anselmo período 01/06/2023 a 30/06/2023</t>
  </si>
  <si>
    <t>Carlos Antônio Anselmo</t>
  </si>
  <si>
    <t>1/3 Férias Carlos Antônio Anselmo período 01/06/2023 a 30/06/2023</t>
  </si>
  <si>
    <t>Férias Eduardo de Oliveira Carvalho período 01/06/2023 a 30/06/2023</t>
  </si>
  <si>
    <t>Férias Alisson Ribeiro de Alvarenga período 01/06/2023 a 30/06/2023</t>
  </si>
  <si>
    <t>Alisson Ribeiro de Alvarenga</t>
  </si>
  <si>
    <t>1/3 Férias Alisson Ribeiro de Alvarenga período 01/06/2023 a 30/06/2023</t>
  </si>
  <si>
    <t>Rayssa Bernardes Teixeira</t>
  </si>
  <si>
    <t>Ana Beatriz Jestino Cesário</t>
  </si>
  <si>
    <t>Eliane Soares Padilha</t>
  </si>
  <si>
    <t>013.549.559-33</t>
  </si>
  <si>
    <t xml:space="preserve"> Lucas Henrique da Cruz </t>
  </si>
  <si>
    <t>Rodrigo Constantino Fernandes</t>
  </si>
  <si>
    <t>Reembolso a Lucirene de Sousa Barros ref. Pedágio Uberaba / Patos de Minas / Rio Paranaíba</t>
  </si>
  <si>
    <t>Soma Informática Ltda</t>
  </si>
  <si>
    <t>00.903.175/0001-09</t>
  </si>
  <si>
    <t>Fisioderma Ltda</t>
  </si>
  <si>
    <t>10.396.788/0001-50</t>
  </si>
  <si>
    <t>Compra de 1 suporte para projetor para uso no novo galpão da unidade</t>
  </si>
  <si>
    <t xml:space="preserve">Aquisição de 01 balança de controle corporal e 01 plicometro clínico Cescorf para realização de bioimpedância na realização do Projeto Movimento </t>
  </si>
  <si>
    <t>Vale transporte 20 bilhete vale social</t>
  </si>
  <si>
    <t>J S Telecomunicações e Refrigerações Ltda</t>
  </si>
  <si>
    <t>03.755.497/0001-46</t>
  </si>
  <si>
    <t>Compra de 01 fonte de alimentação para computador da unidade</t>
  </si>
  <si>
    <t>Eduardo Cunha Borges Filho</t>
  </si>
  <si>
    <t>14.448.494/0001-86</t>
  </si>
  <si>
    <t>Vale transporte 150 bilhete vale social</t>
  </si>
  <si>
    <t>Lorena Pereira de Almeida Bastos Assis</t>
  </si>
  <si>
    <t>41.918.311/0001-11</t>
  </si>
  <si>
    <t>Lanche ref. Curso de capacitação aos colaboradores da Unidade</t>
  </si>
  <si>
    <t>Compra de 01 mocho odontológico para a sala de odontologia da unidade</t>
  </si>
  <si>
    <t>Fábio Oliveira de Paula</t>
  </si>
  <si>
    <t>19.915.804/0001-49</t>
  </si>
  <si>
    <t>Compra de 16 cadeados para substituição dos cadeados dos alojamentos, devido a desgaste pelo tempo de uso</t>
  </si>
  <si>
    <t>RC Ferragens Ltda</t>
  </si>
  <si>
    <t>04.551.173/0001-59</t>
  </si>
  <si>
    <t>Compra de itens de maquiagem para o curso de automaquiagem na unidade</t>
  </si>
  <si>
    <t>Mais Make Estação BH</t>
  </si>
  <si>
    <t>33.236.645/0004-20</t>
  </si>
  <si>
    <t>Orlando Gabriel da Silva</t>
  </si>
  <si>
    <t>Marina da Silva Santos</t>
  </si>
  <si>
    <t>Wanessa Graciana Souza</t>
  </si>
  <si>
    <t>Welington de Paula Sousa</t>
  </si>
  <si>
    <t>Vinicius Fernandes Reis</t>
  </si>
  <si>
    <t>018.470.526-65</t>
  </si>
  <si>
    <t>João Batista Junior</t>
  </si>
  <si>
    <t>091.934.086-50</t>
  </si>
  <si>
    <t>Marcilio Ferreira Braga</t>
  </si>
  <si>
    <t>105.498.326-70</t>
  </si>
  <si>
    <t>Wilson Alves de Miranda</t>
  </si>
  <si>
    <t xml:space="preserve"> Thullio Marcelo Pires Bonfim Luna </t>
  </si>
  <si>
    <t>Reembolso a Marcio Ferreira da Silva ref. Pedágio Araguari/Tupaciguara</t>
  </si>
  <si>
    <t>Reembolso a Laiza Santana Dorin ref. Alimentação do adolescente no trajeto do desligamento do mesmo</t>
  </si>
  <si>
    <t>Adriene Oliveira Da Silveira</t>
  </si>
  <si>
    <t>Diária de viagem a Ana Flavia Paglioni Costa ref. Translado de adolescente</t>
  </si>
  <si>
    <t>Ana Flavia Paglioni Costa</t>
  </si>
  <si>
    <t>106.132.996-80</t>
  </si>
  <si>
    <t>Diária de viagem a Janderson Charles de Jesus ref. Translado de adolescente</t>
  </si>
  <si>
    <t>Reembolso a Márcio Ferreira da Silva ref. Pedágio Tupaciguara/Ituiutaba</t>
  </si>
  <si>
    <t>1/3 Férias Maisa Diniz Souza período 08/05/2023 a 06/06/2023</t>
  </si>
  <si>
    <t>Maisa Diniz Souza</t>
  </si>
  <si>
    <t>Férias Maisa Diniz Souza período 08/05/2023 a 06/06/2023</t>
  </si>
  <si>
    <t>1/3 Férias Cynthia Carla de Jesus período 09/05/2023 a 07/06/2023</t>
  </si>
  <si>
    <t>Cynthia Carla de Jesus</t>
  </si>
  <si>
    <t>Férias Cynthia Carla de Jesus período 09/05/2023 a 07/06/2023</t>
  </si>
  <si>
    <t>1/3 Férias Giovanna Rodrigues Martins período 08/05/2023 a 22/05/2023</t>
  </si>
  <si>
    <t>Giovanna Rodrigues Martins</t>
  </si>
  <si>
    <t>Férias Giovanna Rodrigues Martins período 08/05/2023 a 22/05/2023</t>
  </si>
  <si>
    <t>1/3 Férias João Alisson Brant período 09/05/2023 a 07/06/2023</t>
  </si>
  <si>
    <t>João Alisson Brant</t>
  </si>
  <si>
    <t>Férias João Alisson Brant período 09/05/2023 a 07/06/2023</t>
  </si>
  <si>
    <t>1/3 Férias período João Marcos Franca Emiliano Benjamim 09/05/2023 a 07/06/2023</t>
  </si>
  <si>
    <t>João Marcos Franca Emiliano Benjamim</t>
  </si>
  <si>
    <t xml:space="preserve"> Férias período João Marcos Franca Emiliano Benjamim 09/05/2023 a 07/06/2023</t>
  </si>
  <si>
    <t>INSS Patronal  ref. 04/2023</t>
  </si>
  <si>
    <t>Repasse de IRRF sobre folha de pagamento ref. 04/2023</t>
  </si>
  <si>
    <t>Repasse de INSS descontado dos funcionários em folha de pagamento - ref. 04/2022</t>
  </si>
  <si>
    <t>Transferência de Rendimentos para conta Reserva de recurso, conforme previsto no I do Art. 89 do decreto estadual 47553/2018 ref. 05/2023</t>
  </si>
  <si>
    <t>Devolução do processo judicial de Ritiele Madeira Sena do qual tinha feito o deposito judicial e o mesmo foi devolvido por  termos ganho o processo</t>
  </si>
  <si>
    <t>Rendimento TRUST - Rendimento das aplicações financeiras da conta Reserva de Recurso - ref. 05/2023</t>
  </si>
  <si>
    <t>DARF pago ref. A taxa de custas judiciais do processo de Vinicius Couto Maciel</t>
  </si>
  <si>
    <t>Pagamento de deposito judicial do  processo de Vinicius Couto Maciel</t>
  </si>
  <si>
    <t>WAHL Máquina Corte Classic</t>
  </si>
  <si>
    <t>Armario inferior produzido em MDF Branco TX 15MM com portas de giro, gavetas e portas com trancas e chaves</t>
  </si>
  <si>
    <t>Claviculário para 100 chaves - Pontual</t>
  </si>
  <si>
    <t>Diva Clinico FM0034</t>
  </si>
  <si>
    <t>Conteiner 120 Litros branco com pedal</t>
  </si>
  <si>
    <t>Conteiner 1000 Litros preto</t>
  </si>
  <si>
    <t xml:space="preserve">Cadeira Diretor </t>
  </si>
  <si>
    <t>CDM - Centro de Distribuição de Móveis</t>
  </si>
  <si>
    <t>Mesa Reunião - Malaga Preto</t>
  </si>
  <si>
    <t>Armario Ventilado 1,90x 090x040 CH 26</t>
  </si>
  <si>
    <t>Arquivo Curto CH 26 CZLI</t>
  </si>
  <si>
    <t>Mesa 1.20 Malaga/ Preto</t>
  </si>
  <si>
    <t xml:space="preserve">Mesa Redonda </t>
  </si>
  <si>
    <t>Longarina 03 lugares cromada</t>
  </si>
  <si>
    <t>Gaveteiro Volante</t>
  </si>
  <si>
    <t>Armario Baixo</t>
  </si>
  <si>
    <t>Micro Completo upd Brasil pc Intel15 6500/4GB FONTE 2300W/ MONITOR LED/KIT MOUSE TECLADO</t>
  </si>
  <si>
    <t>VSIT Soluções Comercio e Serviços LTDA</t>
  </si>
  <si>
    <t>Projetor Portatil T6 3500 lumens luuk young prateado bivolt</t>
  </si>
  <si>
    <t>Ventilador de coluna 50 cm turbo 6 pas oscilante preto 127V</t>
  </si>
  <si>
    <t>Soma Informatica Ltda</t>
  </si>
  <si>
    <t>Caixa de Som Pulse xplode 3 300w BT/Led  IPX5 SP606</t>
  </si>
  <si>
    <t>Tela de Projeção 1,80x 1,80 retratil</t>
  </si>
  <si>
    <t>TV 50 AOC Led ROKU Smart 4K Wifi 5ou6125/78 G</t>
  </si>
  <si>
    <t>Balança de controle corporal HBF- 514C</t>
  </si>
  <si>
    <t>Plicometro Clinico Cescorf</t>
  </si>
  <si>
    <t>Mocho Odontologico</t>
  </si>
  <si>
    <t>Fabio Oliveira de Paula</t>
  </si>
  <si>
    <t>Aquisição para atender a demanda de trabalho das oficinas ministradas pela unidade</t>
  </si>
  <si>
    <t xml:space="preserve">Aquisição para atender a demanda de organização de trabalho </t>
  </si>
  <si>
    <t xml:space="preserve">Aquisição para atender a demanda de trabalho no galpão da unidade </t>
  </si>
  <si>
    <t>Seladora Selamaxx 30 cm essence dental VH</t>
  </si>
  <si>
    <t>Datha Produtos Odontologicos e nutricionais Ltda</t>
  </si>
  <si>
    <t>Benefício Bem Estar Social, ref. Afastamento por acidente de trabalho do colaborador Vanderlúcio Lucas Pereira</t>
  </si>
  <si>
    <t>Benefício Bem Estar Social, ref. Afastamento do acidente da colaboradora Eliane Teodoro Alves Ulhoa</t>
  </si>
  <si>
    <t>100332405751491-32</t>
  </si>
  <si>
    <t>Vale transporte 15 funcionários ref. Unidade Ipatinga</t>
  </si>
  <si>
    <t>Vale Transporte 1 funcionário ref. Unidade Ipatinga</t>
  </si>
  <si>
    <t>Vale Transporte ref. 1 funcionários ref. Unidade Ipatinga</t>
  </si>
  <si>
    <t>Vale transporte complementar de 210 funcionários ref. Aumento de passagem</t>
  </si>
  <si>
    <t>Vale Transporte ref. 2 funcionários ref. unidade Sete Lagoas</t>
  </si>
  <si>
    <t>Vale Transporte ref. 9 funcionários ref. Unidade Sete Lagoas</t>
  </si>
  <si>
    <t>Vale Transporte 8 funcionários ref. Unidade Ipatinga</t>
  </si>
  <si>
    <t>Bem estar social 04/2023 ref. 982 funcionários</t>
  </si>
  <si>
    <t>Serviço Autônomo de agua e esgoto</t>
  </si>
  <si>
    <t>Manutenção bomba de água e manutenção de motor e rolamentos na bomba para que o equipamento consiga transportar água corrente</t>
  </si>
  <si>
    <t>Compra de 1 sifão para troca no banheiro da sede administrativa</t>
  </si>
  <si>
    <t xml:space="preserve">Estruturação e instalação de rede e Telefonia da unidade e o novo galpão </t>
  </si>
  <si>
    <t>Manutenção Roçadeira para corte da grama na unidade</t>
  </si>
  <si>
    <t>Compra de insumos para comemoração da festividade de dia das Mães</t>
  </si>
  <si>
    <t>Compra de insumos para Curso de escovista na unidade</t>
  </si>
  <si>
    <t>Compra de 02 chapinhas para curso de escovista na unidade</t>
  </si>
  <si>
    <t>Compra de 1 Gás para uso na cozinha da unidade</t>
  </si>
  <si>
    <t>Compra de telas mosquiteiro para portas e janelas da unidade em atendimento a solicitação da vigilância sanitária</t>
  </si>
  <si>
    <t>Expurgo Hospitalar de sobrepor tampa e raço aço inox 304</t>
  </si>
  <si>
    <t>Mir Inox Industria e comercio de artefatos de inox ltda</t>
  </si>
  <si>
    <t>2023117423 e 2702387</t>
  </si>
  <si>
    <t>2023131398 e 2714460</t>
  </si>
  <si>
    <t>Giselle de Souza Pereira Lucas</t>
  </si>
  <si>
    <t>Aquisição de um destilador agua cristofoli para atendimento odontológico dos adolescentes</t>
  </si>
  <si>
    <t>Roteador internet para unidades Araxá/ Uberaba/Horto/ Andradas/ Unaí</t>
  </si>
  <si>
    <t>Vale Transporte 1 funcionário ref. Unidade Uberaba</t>
  </si>
  <si>
    <t>Diária de viagem a Carlos Antônio Carvalho Lessa ref. Transporte com adolescente para comparecimento em audiência</t>
  </si>
  <si>
    <t>Compra de 9 caixas de luvas para procedimento e 2 caixas de máscara tripla devido ao risco de contaminação de COVID</t>
  </si>
  <si>
    <t>Reembolso a Janderson Charles de Jesus ref. Hospedagem de funcionário que teve que hospedar devido a durabilidade da viagem</t>
  </si>
  <si>
    <t>Reembolso a Jerlianne Ribeiro de Oliveira ref. Hospedagem de funcionário que teve que hospedar devido a durabilidade da viagem</t>
  </si>
  <si>
    <t>Reembolso a Maria Clara Dos Reis Neves ref. Hospedagem de funcionário que teve que hospedar devido a durabilidade da viagem</t>
  </si>
  <si>
    <t>Vale Transporte 8 funcionários ref. Unidade Uberaba</t>
  </si>
  <si>
    <t>Turi Transporte Urbano Rodoviário e intermunicipal Ltda</t>
  </si>
  <si>
    <t>Fênix Hotel Araxá Ltda</t>
  </si>
  <si>
    <t>Foram tiradas 4 radiografias bucal de adolescentes para continuação de tratamento dentário</t>
  </si>
  <si>
    <t xml:space="preserve">Helen Sharmen Ventura Coelho </t>
  </si>
  <si>
    <t>Diária de viagem a Karina Gonçalves de Araújo Borges ref. Transferência de adolescente</t>
  </si>
  <si>
    <t>Diária de viagem a Wagner Gladson da Silva ref. Visita metodológica</t>
  </si>
  <si>
    <t>Pedido de 2° de cartão que será descontado do funcionário</t>
  </si>
  <si>
    <t>Pintura e reparo no consultório odontológico da unidade</t>
  </si>
  <si>
    <t xml:space="preserve">Lider Materiais Elétricos </t>
  </si>
  <si>
    <t>Limpeza, higienização e desinfecção das três caixas d'agua da unidade de Tupaciguara</t>
  </si>
  <si>
    <t>Hélio Antônio Machado</t>
  </si>
  <si>
    <t>Diária de viagem a Adriene Oliveira da Silveira ref. Visita metodológica</t>
  </si>
  <si>
    <t>Diária de viagem a Luiz Henrique Dias ref. Visita metodológica</t>
  </si>
  <si>
    <t>Rodrigo Cosméticos Ltda</t>
  </si>
  <si>
    <t>Comercial Mineiro de Maquinas ltda</t>
  </si>
  <si>
    <t>Araújo &amp; Araújo Organizações Alimentícias Ltda</t>
  </si>
  <si>
    <t>Com. De Prod. Farmacêuticos Drogafe Ltda</t>
  </si>
  <si>
    <t>Hospedagem de três funcionários devido para visita domiciliar e articulações com a rede socioassistencial para compreensão das condições familiares</t>
  </si>
  <si>
    <t>Encadernação de apostilas do curso de informática na modalidade presencial</t>
  </si>
  <si>
    <t>Recarga extra para cartão de transporte caso necessário a utilização</t>
  </si>
  <si>
    <t>Reembolso a Aline Rosa Rodrigues Soares ref. Hospedagem e alimentação da adolescente</t>
  </si>
  <si>
    <t>Compra de 4 filtros de linhas para atender a demanda das salas de reunião, audiências, capacitações e direção geral do prédio administrativo</t>
  </si>
  <si>
    <t>Teleradio Eletroeletrônica Ltda</t>
  </si>
  <si>
    <t>Seguro de vida ref. 04/2023  ref. 981 Funcionários</t>
  </si>
  <si>
    <t xml:space="preserve">Diária de viagem a Ingred Wilia Mariana Ferreira ref. Visita metodológica </t>
  </si>
  <si>
    <t xml:space="preserve">Diária de viagem a Marco Aurelio de Barros ref. Visita metodológica </t>
  </si>
  <si>
    <t>Impressão de livros que foram utilizados no seminário e aniversario de 10 anos da unidade</t>
  </si>
  <si>
    <t>Tipografia e papelaria Betânia Eireli</t>
  </si>
  <si>
    <t>Compra de 1 Termômetro e 1 esfigmomanômetro para uso na sala odontológica</t>
  </si>
  <si>
    <t>1/3 Férias Alexandra de Oliveira Barbosa período 15/05/2023 a 13/06/2023</t>
  </si>
  <si>
    <t>Férias Alexandra de Oliveira Barbosa período 15/05/2023 a 13/06/2023</t>
  </si>
  <si>
    <t>Aquisição de 1 armário em MDF para uso no consultório odontológico</t>
  </si>
  <si>
    <t>1/3 Férias Diego Mota Fernandes período 17/05/2023 a 15/06/2023</t>
  </si>
  <si>
    <t>Férias Diego Mota Fernandes período 17/05/2023 a 15/06/2023</t>
  </si>
  <si>
    <t>1/3 Férias Helen Nascimento da Silva de Assis período 17/05/2023 a 15/06/2023</t>
  </si>
  <si>
    <t>Helen Nascimento da Silva de Assis</t>
  </si>
  <si>
    <t>Férias Helen Nascimento da Silva de Assis período 17/05/2023 a 15/06/2023</t>
  </si>
  <si>
    <t>Compra de 1 compressor da condensadora do ar condicionado que devido a queima teve que fazer a substituição da peça.</t>
  </si>
  <si>
    <t>Sr Bolsas e Acessórios Ltda</t>
  </si>
  <si>
    <t>Manutenção de ar condicionado devido a uma troca de peça que havia queimado.</t>
  </si>
  <si>
    <t>Compra de 05 aparelhos de telefone para promover e facilitar a comunicação interna e externa</t>
  </si>
  <si>
    <t>Compra de material elétrico e hidráulico sendo 30 lâmpadas para manutenção entre a sala dos motoristas, hall de entrada, garagem, escadas de acesso ao 2º e 3º andares, corredor 3º andar, saída para as guaritas, hall do lado da coordenação, banheiro do alojamento 09, rampa de acesso dos alojamentos, banheiro da portaria e pátio de segurança que já estavam necessitando de troca nesses setores e as torneiras para substituição da pia da cozinha, refeitório e vestiário que estavam estragadas</t>
  </si>
  <si>
    <t>Fisio Líder Prod. Med e Hospitalares Ltda</t>
  </si>
  <si>
    <t>Abastecimento do veículo Renault Duster placa RTN8H82 devido a uma  viagem para levar a adolescente devido ao desligamento, chegou em um trecho da viagem do qual o motorista foi abastecer e o posto não aceitava o nosso cartão combustível sendo necessário esse abastecimento.</t>
  </si>
  <si>
    <t>Diária de viagem a Rafael Carlos Gomes  ref. Traslado de adolescente</t>
  </si>
  <si>
    <t>Bh Distribuidora de Cosméticos Ltda</t>
  </si>
  <si>
    <t>Compra de 09 exaustores para substituição dos antigos em alojamentos da unidade.</t>
  </si>
  <si>
    <t>Diária de viagem a Ademir Pereira de Souza ref. Translado de adolescente</t>
  </si>
  <si>
    <t>Diária de viagem a Wellington Eloy Zacarias ref. Translado de adolescente</t>
  </si>
  <si>
    <t>Contribuições retidas  ref. Nota fiscal ref. 04.2023. Nota fiscal n°2023575,350851,2023808,2023809,2023909,2023080</t>
  </si>
  <si>
    <t>Manutenção preventiva da cadeira odontológica da unidade</t>
  </si>
  <si>
    <t>Compra de insumos alimentício para realização de Oficinas de Culinária na unidade</t>
  </si>
  <si>
    <t xml:space="preserve">Oi S.A. </t>
  </si>
  <si>
    <t>Hospedagem do funcionário Gisele Dias Ferreira ref. Dia 09/05 a 11/05/2023 devido participação de capacitação ocorrida em Belo Horizonte / MG</t>
  </si>
  <si>
    <t>Hospedagem do funcionário Michelle Delalibera de Souza da Cunha ref. Dia 08/05 a 11/05/2023 devido participação de capacitação ocorrida em Belo Horizonte / MG</t>
  </si>
  <si>
    <t xml:space="preserve">Aquisição de 1 container de plástico para armazenar lixo da sala de odontologia </t>
  </si>
  <si>
    <t>Hospedagem do funcionário Geane Carolina de Jesus Mendes da Cunha ref. Dia 08/05 a 11/05/2023 devido participação de capacitação ocorrida em Belo Horizonte / MG</t>
  </si>
  <si>
    <t>Hospedagem do funcionário Rosa Neide Pereira Borges da Cunha ref. Dia 08/05 a 11/05/2023 devido participação de capacitação ocorrida em Belo Horizonte / MG</t>
  </si>
  <si>
    <t>Curvelo Veículos Ltda</t>
  </si>
  <si>
    <t>Compra de películas, capas para os telefones  corporativos e carregador afins de manter a conservação e funcionamento do aparelho</t>
  </si>
  <si>
    <t>Lavagem básica interna e externa no veiculo Fiat argo</t>
  </si>
  <si>
    <t>Hospedagem do funcionário Ricardo de Oliveira Ramalho ref. Dia 08/05 a 11/05/2023 devido participação de capacitação ocorrida em Belo Horizonte / MG</t>
  </si>
  <si>
    <t>Fast Minas Comercio e Prestação de serviços em informática Ltda</t>
  </si>
  <si>
    <t>Diária de viagem a Adriana Rosa Lazzarotti ref. Acompanhamento e desenvolvimento do trabalho dos profissionais que atuam no corpo administrativo e diretivo</t>
  </si>
  <si>
    <t>Diária de viagem a Aquila Augusto da Silva Teixeira ref. Acompanhamento e desenvolvimento do trabalho dos profissionais que atuam no corpo administrativo e diretivo</t>
  </si>
  <si>
    <t>Diária de viagem a Breno Santos Batista ref. Traslado de adolescente para Curso Básico de Arbitragem em Atletismo</t>
  </si>
  <si>
    <t>Diária de viagem a Ely Araújo de Sousa ref. Traslado de adolescente para Curso Básico de Arbitragem em Atletismo</t>
  </si>
  <si>
    <t>Diária de viagem a Karina Gonçalves de Araújo Borges ref. Intercambio unidade Santa Helena</t>
  </si>
  <si>
    <t>Diária de viagem a Larissa Lorrayne Silva ref. Intercambio unidade Sete Lagoas</t>
  </si>
  <si>
    <t>Diária de viagem a Maria Izabel Conde do Carmo ref. Intercambio unidade Sete Lagoas</t>
  </si>
  <si>
    <t>Diária de viagem a Mariele Cristina Souza Silva ref. Intercambio unidade Sete Lagoas</t>
  </si>
  <si>
    <t>Diária de viagem a Ronielle Lopes Caetano ref. Acompanhamento e desenvolvimento do trabalho dos profissionais que atuam no corpo administrativo e diretivo</t>
  </si>
  <si>
    <t>Diária de viagem a Victor Paulo Alves ref. Intercâmbio unidade Santa Helena</t>
  </si>
  <si>
    <t>Diária de viagem a Wagner Gladson da Silva ref. Intercambio unidade Sete Lagoas</t>
  </si>
  <si>
    <t>Diária de viagem a Elda Silva Pereira ref. Traslado de Adolescente</t>
  </si>
  <si>
    <t>Diária de viagem a Vitor Augusto Ugoline ref. Traslado de Adolescente</t>
  </si>
  <si>
    <t>Compra de roupa de cama e banho para os adolescentes sendo 5 toalhas, 15 Lençóis solteiro, 4 mantas unicolor</t>
  </si>
  <si>
    <t>Compra de roupa de cama e banho para os adolescentes sendo 20 toalhas, 20 Lençóis solteiro, 10 mantas unicolor</t>
  </si>
  <si>
    <t>Compra de roupa de cama e banho para os adolescentes sendo 150 toalhas, 100 Lençóis solteiro, 100 mantas unicolor</t>
  </si>
  <si>
    <t>Compra de roupa de cama e banho para os adolescentes sendo 50 toalhas, 50 Lençóis solteiro, 50 mantas unicolor</t>
  </si>
  <si>
    <t>Compra de roupa de cama e banho para os adolescentes sendo 20 toalhas, 20 Lençóis solteiro, 20 mantas unicolor</t>
  </si>
  <si>
    <t>Compra de roupa de cama e banho para os adolescentes sendo 10 toalhas, 10 Lençóis solteiro, 10 mantas unicolor</t>
  </si>
  <si>
    <t>Diária de viagem a Marcelo Ricardo de Moura Garcia ref. Traslado de Adolescente</t>
  </si>
  <si>
    <t>Diária de viagem a Eduardo Rocha Campos Garcia ref. Traslado de Adolescente</t>
  </si>
  <si>
    <t>Troca das borrachas dos carimbos, contendo o endereço atualizado da Sede conforme alteração no CNPJ</t>
  </si>
  <si>
    <t>Compra de máscaras e luvas descartáveis para higiene e segurança para diminuir os riscos de contaminação</t>
  </si>
  <si>
    <t>Hospedagem Adriana Rosa Lazzarotti, Aquila Augusto da Silva Teixeira, Fabiano Neves Alves Pereira e Ronielle Lopes Caetano em visita a unidade de Unaí entre os dias 02 e 04/05/2023</t>
  </si>
  <si>
    <t>Tarwhel Materiais para Construção Ltda</t>
  </si>
  <si>
    <t>Diária de viagem a Pollyanna Beatriz do Nascimento ref. Visita Metodológica</t>
  </si>
  <si>
    <t>Diária de viagem a Flávia Tessarini Prata ref. Visita Metodológica</t>
  </si>
  <si>
    <t>Diária de viagem a Lucirene de Sousa Barros ref. Visita Metodológica</t>
  </si>
  <si>
    <t>Diária de viagem a Breno Santos Batista Garcia ref. Traslado de Adolescente</t>
  </si>
  <si>
    <t>Diária de viagem a Ely Araújo de Sousa ref. Traslado de Adolescente</t>
  </si>
  <si>
    <t>Diária de viagem a Ricardo Marcos Carola ref. Visita Metodológica</t>
  </si>
  <si>
    <t>Diária de viagem a Taismara Silva Batista ref. Visita Metodológica</t>
  </si>
  <si>
    <t>Serquip - Tratamento de Resíduos MG Ltda</t>
  </si>
  <si>
    <t>Serviço de manutenção no veiculo</t>
  </si>
  <si>
    <t>Roma France Automóveis e Serviços Ltda</t>
  </si>
  <si>
    <t>Troca do reparo do relé da placa, reparo do magnetron e reparo do sensor de temperatura do micro-ondas</t>
  </si>
  <si>
    <t>Diária de viagem a Letícia Torres Trindade ref. Visita metodológica</t>
  </si>
  <si>
    <t>Diária de viagem a Polianna Lorena de Oliveira ref. Capacitação para voluntários nos programas Futuro do Trabalho e Conectado com o Amanhã</t>
  </si>
  <si>
    <t>Diária de viagem a Fabiano da Silva ref. Traslado de adolescente</t>
  </si>
  <si>
    <t>Diária de viagem a Thiago Procópio ref. Traslado de adolescente</t>
  </si>
  <si>
    <t>Diária de viagem a Hudson Oliveira Miranda ref. Traslado de adolescente</t>
  </si>
  <si>
    <t>Diária de viagem a Laiza Santana Dorin ref. Traslado de adolescente</t>
  </si>
  <si>
    <t>Vale Transporte 10 funcionários ref. Unidade Ipatinga</t>
  </si>
  <si>
    <t>Reembolso a Marcelo Ricardo Garcia ref. Pedágio Tupaciguara/Uberlândia</t>
  </si>
  <si>
    <t>Reembolso a Ely Araújo de Sousa ref. Pedágio Tupaciguara/Uberlândia</t>
  </si>
  <si>
    <t>Diária de viagem a Adonis Henrique Rocha Gonçalves ref. Traslado de adolescente</t>
  </si>
  <si>
    <t>Diária de viagem a Roberto Jorge Evaristo ref. Traslado de adolescente</t>
  </si>
  <si>
    <t>Prestação de Serviços de Medicina do Trabalho PCMSO - Exames, Gestão PPP . Ref. Exames médicos</t>
  </si>
  <si>
    <t>Compra de 10 caixas de máscaras descartáveis, 02 caixas de luvas látex P, 02 caixas de luvas látex M, 02 caixas de luvas látex G para adolescentes e funcionários para evitar a propagação de doenças infecto contagiosas</t>
  </si>
  <si>
    <t>Prestação de Serviços de Medicina do Trabalho PCMSO - Exames, Gestão PPP . Ref. Medicina do trabalho ref. 05/2023</t>
  </si>
  <si>
    <t>Pagamento da 1° parcela da aquisição de 1 cadeira odontológica e 1 kit suctor para bomba a vácuo para atendimento na unidade</t>
  </si>
  <si>
    <t>Compra de pilha alcalina para substituição nos aparelhos da unidade</t>
  </si>
  <si>
    <t>Teleradio Eletroeletrônica</t>
  </si>
  <si>
    <t>Conserto do boiler que é uma resistência do qual já não estava aquecendo dificultando o banho dos adolescentes.</t>
  </si>
  <si>
    <t>Vale transporte 1 funcionários ref. Unidade Ipatinga</t>
  </si>
  <si>
    <t>Diária de viagem a Cleia Márcia Ferreira Soares ref. 1º Seminário A Atuação da Enfermagem no Sistema Socioeducativo e Articulação de Rede</t>
  </si>
  <si>
    <t>Diária de viagem a Karem Manoela Ribeiro da Silva ref. 1º Seminário A Atuação da Enfermagem no Sistema Socioeducativo e Articulação de Rede</t>
  </si>
  <si>
    <t>Diária de viagem a Luciana Pires de Castro Gomes ref. 1º Seminário A Atuação da Enfermagem no Sistema Socioeducativo e Articulação de Rede</t>
  </si>
  <si>
    <t>Diária de viagem a Hermes Olímpio da Costa Filho ref. 1º Seminário A Atuação da Enfermagem no Sistema Socioeducativo e Articulação de Rede</t>
  </si>
  <si>
    <t>Diária de viagem a Ederson Luís Machado ref. 1º Seminário A Atuação da Enfermagem no Sistema Socioeducativo e Articulação de Rede</t>
  </si>
  <si>
    <t>Ederson Luís Machado</t>
  </si>
  <si>
    <t>Diária de viagem a Layenne Francis de Oliveira Marques ref. 1º Seminário A Atuação da Enfermagem no Sistema Socioeducativo e Articulação de Rede</t>
  </si>
  <si>
    <t>Diária de viagem a Jucelia Gomes dos Reis ref. 1º Seminário A Atuação da Enfermagem no Sistema Socioeducativo e Articulação de Rede</t>
  </si>
  <si>
    <t>Diária de viagem a Pollyanna Beatriz do Nascimento ref. 1º Seminário A Atuação da Enfermagem no Sistema Socioeducativo e Articulação de Rede</t>
  </si>
  <si>
    <t>Diária de viagem a Sâmela Marli da Silva ref. 1º Seminário A Atuação da Enfermagem no Sistema Socioeducativo e Articulação de Rede</t>
  </si>
  <si>
    <t>Diária de viagem a Thercio Ferreira da Silva ref. 1º Seminário A Atuação da Enfermagem no Sistema Socioeducativo e Articulação de Rede</t>
  </si>
  <si>
    <t>Diária de viagem a Cleberson Augusto Alves Garcia ref. Traslado de Adolescente</t>
  </si>
  <si>
    <t>Diária de viagem a Jordani Fidelis Costa ref. Traslado de Adolescente</t>
  </si>
  <si>
    <t>Diária de viagem a Tiago Henrique Oliveira ref. 1º Seminário A Atuação da Enfermagem no Sistema Socioeducativo e Articulação de Rede</t>
  </si>
  <si>
    <t>Despesa de passagem a Ederson Luís Machado ref. 1º Seminário A Atuação da Enfermagem no Sistema Socioeducativo e Articulação de Rede</t>
  </si>
  <si>
    <t>Compra de material elétrico para unidade sendo 24 lâmpadas de LED para manutenção da parte elétrica da unidade</t>
  </si>
  <si>
    <t>Compra de 10 pendrive para atender demanda da unidade</t>
  </si>
  <si>
    <t>Diária de viagem a Ana Beatriz Jestino Cesário ref. Visita Metodológica</t>
  </si>
  <si>
    <t>Diária de viagem a Eliane Soares Padilha ref. Visita Metodológica</t>
  </si>
  <si>
    <t>Diária de viagem a Lucas Henrique da Cruz ref. Visita Metodológica</t>
  </si>
  <si>
    <t>Diária de viagem a Raquel Aparecida Barbosa de Souza ref. Visita Metodológica</t>
  </si>
  <si>
    <t>Diária de viagem a Thiago Procópio ref. Ida à Uberaba para revisão de 30.000 KM do veículo da unidade</t>
  </si>
  <si>
    <t>Diária de viagem a Patrick Willian Fernandes Neto ref. Traslado de adolescente</t>
  </si>
  <si>
    <t>Diária de viagem a Rodrigo Constantino Fernandes ref. Traslado de adolescente</t>
  </si>
  <si>
    <t>Aquisição de 07 ventiladores de coluna, 01 caixa de som, 01 tela de projeção e 02 TV 50" para suprir as necessidades do novo galpão da unidade</t>
  </si>
  <si>
    <t>Compra de material para  manutenções elétricas para troca de lâmpadas e peças elétricas onde algumas já estavam queimadas e algumas peças no qual já estavam estragadas.</t>
  </si>
  <si>
    <t>Compra de 04 pilhas alcalinas para 02 controles remoto de projetores da unidade</t>
  </si>
  <si>
    <t>Diária de viagem a Gabriel Lucas Benedito ref. Traslado de adolescente</t>
  </si>
  <si>
    <t>Diária de viagem a Márcio Ferreira da Silva ref. Traslado de adolescente</t>
  </si>
  <si>
    <t>Diária de viagem a Luciana Monique Abadia Rodrigues Martins ref. Traslado de adolescente</t>
  </si>
  <si>
    <t>Reembolso a Jordani Fidelis Costa ref. Pedágio Tupaciguara/Uberlândia</t>
  </si>
  <si>
    <t>Compra de 3 baterias recarregáveis para troca dos detectores de metais utilizados na revista pela equipe de segurança</t>
  </si>
  <si>
    <t>Compra de insumos alimentício para realização de Oficinas de Culinária na unidade do projeto de Festividades de dia das mães</t>
  </si>
  <si>
    <t>Diária de viagem a Luiz Henrique Dias ref. Translado de adolescente</t>
  </si>
  <si>
    <t>Diária de viagem ao funcionário Orlando Gabriel da Silva ref. Translado de adolescente</t>
  </si>
  <si>
    <t xml:space="preserve">Diária de viagem a Adriana Araújo Sousa Silva ref. Visita metodológica </t>
  </si>
  <si>
    <t>Adriana Araújo Sousa Silva</t>
  </si>
  <si>
    <t xml:space="preserve">Diária de viagem a  Carla Lopes Miranda ref. Visita metodológica </t>
  </si>
  <si>
    <t>Diária de viagem a funcionaria Marina da Silva Santos ref. Translado de adolescente</t>
  </si>
  <si>
    <t>Diária de viagem a Thullio Marcelo Pires Bonfim Luna ref. Translado de adolescente</t>
  </si>
  <si>
    <t xml:space="preserve">Diária de viagem a  Wanessa Graciana Souza ref. Visita metodológica </t>
  </si>
  <si>
    <t>Diária de viagem a Welington de Paula Sousa ref. Visita metodológica</t>
  </si>
  <si>
    <t>Diária de viagem a Orlando Gabriel da Silva ref. Visita metodológica</t>
  </si>
  <si>
    <t xml:space="preserve">Diária de viagem a Marcio Ferreira da Silva ref.  Orçamento e avaliação da 3° revisão do veiculo </t>
  </si>
  <si>
    <t>Diária de viagem a Maria Clara dos Reis Neves ref. Hospedagem devido a visita técnica</t>
  </si>
  <si>
    <t>Diária de viagem a Janderson Charles de Jesus Neves ref. Hospedagem devido a visita técnica</t>
  </si>
  <si>
    <t>Diária de viagem a Leticia Torres Trindade ref. Hospedagem devido a visita técnica</t>
  </si>
  <si>
    <t>Diária de viagem a Leticia Torres Trindade ref. Ida ao cras e caps em juiz de fora</t>
  </si>
  <si>
    <t>Diária de viagem a Janderson Charles de Jesus ref. Ida ao cras e caps em juiz de fora</t>
  </si>
  <si>
    <t>Diária de viagem a Maria Clara dos Reis Neves ref. Ida ao cras e caps em juiz de fora</t>
  </si>
  <si>
    <t>Diária de viagem a Michel Junier de Paulo Freitas ref. Traslado de adolescente</t>
  </si>
  <si>
    <t xml:space="preserve">Diagramação para a produção dos livros sobre as representações de adolescentes acautelados na unidade se deu a traves de um projeto para mostrar a necessidade de material de referência voltado para compreender as percepções da politica socioeducativa que estará disponível para o publico </t>
  </si>
  <si>
    <t xml:space="preserve">R-290523-11 </t>
  </si>
  <si>
    <t>Pinça Hartmann Auricular 16 cm - Golgran</t>
  </si>
  <si>
    <t>Life Care Material Hospitalar LTDA</t>
  </si>
  <si>
    <t>Unai</t>
  </si>
  <si>
    <t>Compra de material hidráulico para instalação da bomba elétrica e tubulações da caixa d'água da unidade devido a situação precária da estrutura e vazamento</t>
  </si>
  <si>
    <t>Daniel Machado Soares</t>
  </si>
  <si>
    <t>34.967.863/0001-54</t>
  </si>
  <si>
    <t>Montagem da bomba elétrica da unidade devido a situação precária da estrutura e vazamento</t>
  </si>
  <si>
    <t>Compra de insumos alimentícios para utilização nas oficinas de culinária da unidade</t>
  </si>
  <si>
    <t>Mercearia Memosil Ltda</t>
  </si>
  <si>
    <t>65.229.064/0001-04</t>
  </si>
  <si>
    <t>Recarga de 4 extintores de incêndio</t>
  </si>
  <si>
    <t>Fernandes &amp; Fernandes Comercio de Extintores ltda</t>
  </si>
  <si>
    <t>08.349.488/0001-79</t>
  </si>
  <si>
    <t>Manutenção elétrica devido a troca de chuveiros elétricos e troca de resistência, instalação de chuveiros, trocas e substituições de lâmpadas e pequenos reparos na parte elétrica da unidade</t>
  </si>
  <si>
    <t>Compra de sacos de lixo de 240 litros devido a higienização e organização do espaço para devida conservação e asseio</t>
  </si>
  <si>
    <t>Hiperpol Comercio e distribuição Ltda</t>
  </si>
  <si>
    <t>39.943.370/0001-06</t>
  </si>
  <si>
    <t>Compra de itens farmacêuticos para utilização na enfermagem em atendimento ao adolescente, e compra de luvas para utilização em procedimentos de segurança e equipe de enfermagem em rotinas da unidade</t>
  </si>
  <si>
    <t>Lucidalva Ferreira S/A</t>
  </si>
  <si>
    <t>Compra de itens para alimentar as galinhas do galinheiro da unidade que agrega no cultivo e ajuda o desenvolvimento pessoal no relacionamento, de maneira produtiva e cognitiva dos adolescentes</t>
  </si>
  <si>
    <t>Compra de fusível e reparo do micro-ondas da cozinha escola da unidade</t>
  </si>
  <si>
    <t>Eletrogel Refrigeração Ltda</t>
  </si>
  <si>
    <t>17.603.549/0001-73</t>
  </si>
  <si>
    <t>Manutenção do micro- ondas da cozinha escola da unidade</t>
  </si>
  <si>
    <t>Compra de insumos alimentícios para o projeto "Comportamento de milhões"</t>
  </si>
  <si>
    <t>Compra de lanche para coffe break ref. Curso de capacitação mensal</t>
  </si>
  <si>
    <t>Compra de 32 galões de água de 20 litros</t>
  </si>
  <si>
    <t>Tayrones Alves Costa</t>
  </si>
  <si>
    <t>Férias Vinicius Cesar da Cruz período 05/06/2023 a 19/06/2023</t>
  </si>
  <si>
    <t>Vinicius Cesar da Cruz</t>
  </si>
  <si>
    <t>1/3 Férias Vinicius Cesar da Cruz período 05/06/2023 a 19/06/2023</t>
  </si>
  <si>
    <t>Férias Adair Assis de Alcantara período 05/06/2023 a 04/07/2023</t>
  </si>
  <si>
    <t>Adair Assis de Alcantara</t>
  </si>
  <si>
    <t>1/3 Férias Adair Assis de Alcantara período 05/06/2023 a 04/07/2023</t>
  </si>
  <si>
    <t>Férias  Lucas Cesar Bazilio período 05/06/2023 a 04/07/2023</t>
  </si>
  <si>
    <t xml:space="preserve"> Lucas Cesar Bazilio</t>
  </si>
  <si>
    <t>1/3 Férias  Lucas Cesar Bazilio período 05/06/2023 a 04/07/2023</t>
  </si>
  <si>
    <t>Férias Maximiliano Jonathan da Silva período 05/06/2023 a 04/07/2023</t>
  </si>
  <si>
    <t>Maximiliano Jonathan da Silva</t>
  </si>
  <si>
    <t>072.737.136-35</t>
  </si>
  <si>
    <t>1/3 Férias Maximiliano Jonathan da Silva período 05/06/2023 a 04/07/2023</t>
  </si>
  <si>
    <t>Férias Zelma José de Jesus período 05/06/2023 a 04/07/2023</t>
  </si>
  <si>
    <t>Zelma José de Jesus</t>
  </si>
  <si>
    <t>1/3 Férias Zelma José de Jesus período 05/06/2023 a 04/07/2023</t>
  </si>
  <si>
    <t>Compra de material elétrico como lâmpadas para substituição das que estão queimadas</t>
  </si>
  <si>
    <t xml:space="preserve">Compra de materiais de artesanato para oficinas </t>
  </si>
  <si>
    <t>Aquisição de material de papelaria para oficinas com os adolescentes</t>
  </si>
  <si>
    <t>Instalação do serviço de todo encanamento do reservatório de água e troca dos registros</t>
  </si>
  <si>
    <t>Instalação de tapetes emborrachados antiderrapante para segurança dos adolescentes e instalação de barras de apoio</t>
  </si>
  <si>
    <t>1231952456-1</t>
  </si>
  <si>
    <t>Lavanderia Cipriani Ltda Me</t>
  </si>
  <si>
    <t>043..830.396-26</t>
  </si>
  <si>
    <t>Reembolso a Marcio Ferreira da Silva ref. Pedágio Patos de Minas/Tupaciguara</t>
  </si>
  <si>
    <t>Instalação do motor de ventilador e troca da Hélice que estavam com defeito</t>
  </si>
  <si>
    <t>Eletro Center Peças e Serviços Ltda</t>
  </si>
  <si>
    <t>03.848.946/0001-09</t>
  </si>
  <si>
    <t>Compra de peças como hélice, grade traseira e motor para instalação do ventilador que estava com defeito</t>
  </si>
  <si>
    <t>Lojas Peg e Pag Ltda</t>
  </si>
  <si>
    <t>01.095.336/0001-48</t>
  </si>
  <si>
    <t>86344052023-8</t>
  </si>
  <si>
    <t>Maria Cristina Silva de Faria</t>
  </si>
  <si>
    <t>037.274.226-29</t>
  </si>
  <si>
    <t>Adriana Morais da Silva</t>
  </si>
  <si>
    <t>Salario ref. 35 funcionários da sede Administrativa,76 funcionários de Uberaba, 92 funcionários de Ipatinga, 50 funcionários de Sete Lagoas, 145 funcionários de Unaí, 50 funcionários de Araxá, 130 funcionários Santa Clara, 73 funcionários Santa Helena,108 funcionários do Horto, 50 funcionários Lindeia, 82 funcionários São Jeronimo, 62 funcionários Tupaciguara.</t>
  </si>
  <si>
    <t>Salario funcionária Luiza Ariana Silva Pereira</t>
  </si>
  <si>
    <t>Luiza Ariana Silva Pereira</t>
  </si>
  <si>
    <t xml:space="preserve">Salário funcionário Eurivan Pereira Neto </t>
  </si>
  <si>
    <t xml:space="preserve">Eurivan Pereira Neto </t>
  </si>
  <si>
    <t>015.074.531-16</t>
  </si>
  <si>
    <t>IPTU 5/11</t>
  </si>
  <si>
    <t>Seguro fiança 12/12 R$ 504,13 - Taxa Boleto R$ 4,80</t>
  </si>
  <si>
    <t>Instalação de estruturas metálicas para a rede de proteção da marquise da quadra esportiva da unidade</t>
  </si>
  <si>
    <t>Michelle Diniz Couto Silva</t>
  </si>
  <si>
    <t>32.646.479/0001-04</t>
  </si>
  <si>
    <t>Pagamento ref. Pensão alimentícia descontado em folha de pagamento do funcionário Diego Antônio dos Santos ref. 05/2023</t>
  </si>
  <si>
    <t>Pagamento ref. Pensão alimentícia descontado em folha de pagamento do funcionário  Vinicius da Silva Melgaço ref. 05/2023</t>
  </si>
  <si>
    <t>Pagamento ref. Pensão alimentícia descontado em folha de pagamento do funcionário Paulo Marcio Rocha Barbosa ref. 05/2023</t>
  </si>
  <si>
    <t>Pagamento ref. Pensão alimentícia descontado em folha de pagamento do funcionário  Euclides Sá de Paula ref. 05/2023</t>
  </si>
  <si>
    <t>Pagamento ref. Pensão alimentícia descontado em folha de pagamento do funcionário  Ronaldo de Jesus Soares ref. 05/2023</t>
  </si>
  <si>
    <t>Compra de 20 manteiga de cacau devido ao frio para as adolescentes</t>
  </si>
  <si>
    <t>Pagamento ref. Pensão alimentícia descontado em folha de pagamento do funcionário  Caio Vinicius Silva Mendes ref. 05/2023</t>
  </si>
  <si>
    <t>Pagamento ref. Pensão alimentícia descontado em folha de pagamento do funcionário Alex Ribeiro da Silva ref. 05/2023</t>
  </si>
  <si>
    <t>Reparo do veiculo fiat Argo que foi envolvido em um acidente de trânsito em 17/04/2023, devido os danos foi acionado a seguradora o valor pago é referente oficina da rede direcionada pela seguradora.</t>
  </si>
  <si>
    <t>29.390.920/0001-45</t>
  </si>
  <si>
    <t>Pagamento ref. Pensão alimentícia descontado em folha de pagamento do funcionário Wagner Gladson da Silva ref. 05/2023</t>
  </si>
  <si>
    <t>Pagamento ref. Pensão alimentícia descontado em folha de pagamento do funcionário  Kleber Osvaldo da Silva Junior ref. 04/2023</t>
  </si>
  <si>
    <t>Alexsandra Pereira De Souza</t>
  </si>
  <si>
    <t>Manutenção em notebook  e computadores da unidade</t>
  </si>
  <si>
    <t>Danilo Alves Junior</t>
  </si>
  <si>
    <t>46.446.927/0001-50</t>
  </si>
  <si>
    <t>Pagamento ref. Pensão alimentícia descontado em folha de pagamento do funcionário  Marlon Douglas Guilherme Nunes ref. 05/2023</t>
  </si>
  <si>
    <t>Reparo do veiculo fiat Argo que foi envolvido em um acidente de trânsito em 31/03/2023, devido os danos foi acionado a seguradora o valor pago é referente oficina da rede direcionada pela seguradora.</t>
  </si>
  <si>
    <t>Gabriela Caroline Arantes de Moraes</t>
  </si>
  <si>
    <t>Sabrina Rodrigues da Silva Lima</t>
  </si>
  <si>
    <t>Reembolso a Luiz Henrique Dias ref. Deslocamento do profissional no translado do adolescente</t>
  </si>
  <si>
    <t>Vitor Henrique Soares de Andrade</t>
  </si>
  <si>
    <t>Valdenia Santos Bandeira Anselmo</t>
  </si>
  <si>
    <t>Férias Rosa Neide Pereira Borges da Cunha período 12/06/2023 a 26/06/2023</t>
  </si>
  <si>
    <t>1/3 Férias Rosa Neide Pereira Borges da Cunha período 12/06/2023 a 26/06/2023</t>
  </si>
  <si>
    <t>Férias Amanda Lorena Leite período 12/06/2023 a 26/06/2023</t>
  </si>
  <si>
    <t xml:space="preserve">Amanda Lorena Leite </t>
  </si>
  <si>
    <t>112.147.106-46</t>
  </si>
  <si>
    <t>1/3 Férias Amanda Lorena Leite período 12/06/2023 a 26/06/2023</t>
  </si>
  <si>
    <t>Férias Cleiton Barbosa Anicio período 12/06/2023 a 11/07/2023</t>
  </si>
  <si>
    <t>Cleiton Barbosa Anicio</t>
  </si>
  <si>
    <t>1/3 Férias Cleiton Barbosa Anicio período 12/06/2023 a 11/07/2023</t>
  </si>
  <si>
    <t>095.746.316-21</t>
  </si>
  <si>
    <t>Salario funcionária Danielly Ribeiro da Silva Costa</t>
  </si>
  <si>
    <t>Danielly Ribeiro da Silva Costa</t>
  </si>
  <si>
    <t>007.084.751-75</t>
  </si>
  <si>
    <t>FGTS ref. 05/2023</t>
  </si>
  <si>
    <t>15733885751491-32</t>
  </si>
  <si>
    <t>157331132751491-32</t>
  </si>
  <si>
    <t>157334750751491-32</t>
  </si>
  <si>
    <t>156329696751491-32</t>
  </si>
  <si>
    <t>157335778751491-32</t>
  </si>
  <si>
    <t>Lanche para oficina ministradas no dia 15 e 29/05 na unidade</t>
  </si>
  <si>
    <t>Rosely de Fatima Fontana Reis</t>
  </si>
  <si>
    <t>04.154.414/0001-26</t>
  </si>
  <si>
    <t>Manutenção do sistema de CFTV</t>
  </si>
  <si>
    <t>Manutenção do CFTV</t>
  </si>
  <si>
    <t>Hospedagem Ronielle Lopes Caetano em visita a unidade Ipatinga entre os dias 24/05 e 25/05/2023</t>
  </si>
  <si>
    <t>Compras de itens para manutenção do sistema de CFTV</t>
  </si>
  <si>
    <t>Compra de material de papelaria para ser usado no projeto "Maio Laranja"</t>
  </si>
  <si>
    <t>Compra de insumos para oficinas de padaria na unidade</t>
  </si>
  <si>
    <t>Hospedagem Aquila Teixeira em visita a unidade de Ipatinga nos dias 23/05 a 25/05/2023</t>
  </si>
  <si>
    <t xml:space="preserve">Pagamento 2° Parcela de reparo e adaptações de acessibilidade </t>
  </si>
  <si>
    <t>R06798</t>
  </si>
  <si>
    <t>R06797</t>
  </si>
  <si>
    <t>Bem estar social 04/2023 ref. 993 funcionários</t>
  </si>
  <si>
    <t>R06796</t>
  </si>
  <si>
    <t>Locação de 3 Impressoras Santa Clara</t>
  </si>
  <si>
    <t>R06795</t>
  </si>
  <si>
    <t>R06806</t>
  </si>
  <si>
    <t>R06799</t>
  </si>
  <si>
    <t>Locação de 3 Impressoras Horto</t>
  </si>
  <si>
    <t>R06800</t>
  </si>
  <si>
    <t>Compra de um pacote de folha colorida para as atividades diárias</t>
  </si>
  <si>
    <t>Compra de vidro para instalação na janela da sala da equipe técnica da unidade</t>
  </si>
  <si>
    <t>Vifer vidros e ferragens LTDA</t>
  </si>
  <si>
    <t>20.148.151/0001-07</t>
  </si>
  <si>
    <t>Hospedagem Adriana Rosa Lazzarotti em visita a unidade de Ipatinga nos dias 23/05 a 25/05/2023</t>
  </si>
  <si>
    <t>Irmãos Procópio Ltda</t>
  </si>
  <si>
    <t>17.200.098/0001-23</t>
  </si>
  <si>
    <t>Aquisição de uma pinça Hartmann para compor a enfermaria para os primeiros atendimentos de avaliação e primeiros socorros</t>
  </si>
  <si>
    <t>PAF  (Ipatinga/ Sete Lagoas/ Uberaba)</t>
  </si>
  <si>
    <t>Compra de materiais para ser realizado projeto "Cuidando do espaço de convivência"</t>
  </si>
  <si>
    <t>Arco de Pua Uberaba Ltda</t>
  </si>
  <si>
    <t>06.268.313/0001-01</t>
  </si>
  <si>
    <t xml:space="preserve">Aquisição de uma seladora para compor a sala de odontologia com a importância de selar os materiais para serem autoclavados </t>
  </si>
  <si>
    <t>06.990.955/0001-10</t>
  </si>
  <si>
    <t xml:space="preserve">Compra de tesoura spencer para compor a sala de odontologia com a importância de selar os materiais para serem autoclavados </t>
  </si>
  <si>
    <t>22.236.144/0001-00</t>
  </si>
  <si>
    <t>240166/4</t>
  </si>
  <si>
    <t>Compra de 5 pacotes de café,4  filtros de papel, 3 pacotes de açúcar para uso na sede administrativa</t>
  </si>
  <si>
    <t>17004584941-93</t>
  </si>
  <si>
    <t>17004584941-97</t>
  </si>
  <si>
    <t>17004585316-99</t>
  </si>
  <si>
    <t>17004584995-74</t>
  </si>
  <si>
    <t>17004584941-95</t>
  </si>
  <si>
    <t>17004584941-94</t>
  </si>
  <si>
    <t>Ione Aparecida Gomes Ferreira Santos</t>
  </si>
  <si>
    <t xml:space="preserve">Luiz Henrique Dias </t>
  </si>
  <si>
    <t>Samela Marli da Silva</t>
  </si>
  <si>
    <t xml:space="preserve">Reembolso a  Samela Marli da Silva ref. Diferença de pagamento de passagem </t>
  </si>
  <si>
    <t xml:space="preserve">Reembolso a  Polyanna Beatriz do Nascimento  ref. Diferença de pagamento de passagem </t>
  </si>
  <si>
    <t xml:space="preserve"> Wender Pereira de Campos</t>
  </si>
  <si>
    <t>1/3 Férias Washignton Fernandes Guimarães período 12/06/2023 a 11/07/2023</t>
  </si>
  <si>
    <t>Washignton Fernandes Guimarães</t>
  </si>
  <si>
    <t>Férias Washignton Fernandes Guimarães período 12/06/2023 a 11/07/2023</t>
  </si>
  <si>
    <t>1/3 Férias André Henrique Cadete dos Reis período 12/06/2023 a 26/06/2023</t>
  </si>
  <si>
    <t>André Henrique Cadete dos Reis</t>
  </si>
  <si>
    <t xml:space="preserve"> Férias André Henrique Cadete dos Reis período 12/06/2023 a 26/06/2023</t>
  </si>
  <si>
    <t>1/3 Férias Everaldo Sant Anna período 12/06/2023 a 11/07/2023</t>
  </si>
  <si>
    <t>Everaldo Sant Anna</t>
  </si>
  <si>
    <t>1/3 Férias Lorrayne Ferreira Alves período 12/06/2023 a 26/06/2023</t>
  </si>
  <si>
    <t>Lorrayne Ferreira Alves</t>
  </si>
  <si>
    <t>Férias Lorrayne Ferreira Alves período 12/06/2023 a 26/06/2023</t>
  </si>
  <si>
    <t>1/3 Férias Poliana Cristina Gomes de Oliveira período 12/06/2023 a 26/06/2023</t>
  </si>
  <si>
    <t>Férias Poliana Cristina Gomes de Oliveira período 12/06/2023 a 26/06/2023</t>
  </si>
  <si>
    <t>1/3 Férias Richardson Campos Miranda período 12/06/2023 a 11/07/2023</t>
  </si>
  <si>
    <t>Richardson Campos Miranda</t>
  </si>
  <si>
    <t>Férias Richardson Campos Miranda período 12/06/2023 a 11/07/2023</t>
  </si>
  <si>
    <t>1/3 Férias Rita de Cassia Caixeta de Oliveira período 13/06/2023 a 12/07/2023</t>
  </si>
  <si>
    <t>Rita de Cassia Caixeta de Oliveira</t>
  </si>
  <si>
    <t>Férias Rita de Cassia Caixeta de Oliveira período 13/06/2023 a 12/07/2023</t>
  </si>
  <si>
    <t>1/3 Férias Rui Fonseca da Silva período 13/06/2023 a 12/07/2023</t>
  </si>
  <si>
    <t>Rui Fonseca da Silva</t>
  </si>
  <si>
    <t>Férias Rui Fonseca da Silva período 13/06/2023 a 12/07/2023</t>
  </si>
  <si>
    <t>1/3 Férias Thamara Aparecida Rocha período 12/06/2023 a 11/07/2023</t>
  </si>
  <si>
    <t>Férias Thamara Aparecida Rocha período 12/06/2023 a 11/07/2023</t>
  </si>
  <si>
    <t>1/3 Férias Alderino Alves Soares período 14/06/2023 a 28/06/2023</t>
  </si>
  <si>
    <t>Férias Alderino Alves Soares período 14/06/2023 a 28/06/2023</t>
  </si>
  <si>
    <t>1/3 Férias Adilson do Carmo e Silva período 13/06/2023 a 12/07/2023</t>
  </si>
  <si>
    <t>Adilson do Carmo e Silva</t>
  </si>
  <si>
    <t>Férias Adilson do Carmo e Silva período 13/06/2023 a 12/07/2023</t>
  </si>
  <si>
    <t>1/3 Férias Fabricio Alves Pereira período 14/06/2023 a 28/06/2023</t>
  </si>
  <si>
    <t xml:space="preserve"> Fabricio Alves Pereira</t>
  </si>
  <si>
    <t>Férias Fabricio Alves Pereira período 14/06/2023 a 28/06/2023</t>
  </si>
  <si>
    <t>1/3 Férias Wemerson Mendes Teixeira Eduardo período 14/06/2023 a 13/07/2023</t>
  </si>
  <si>
    <t>Wemerson Mendes Teixeira Eduardo</t>
  </si>
  <si>
    <t>Férias Wemerson Mendes Teixeira Eduardo período 14/06/2023 a 13/07/2023</t>
  </si>
  <si>
    <t>1/3 Férias Erika Caroline da Silva período 14/06/2023 a 13/07/2023</t>
  </si>
  <si>
    <t xml:space="preserve">Erika Caroline da Silva </t>
  </si>
  <si>
    <t>Férias Erika Caroline da Silva período 14/06/2023 a 13/07/2023</t>
  </si>
  <si>
    <t>Max Paulus Bueno Solto</t>
  </si>
  <si>
    <t>063.676.576-81</t>
  </si>
  <si>
    <t>158341125751491-32</t>
  </si>
  <si>
    <t>Sandra Lucia Diniz</t>
  </si>
  <si>
    <t>1573357125751491-32</t>
  </si>
  <si>
    <t>Caio Vinicius Mendes</t>
  </si>
  <si>
    <t>157360995751491-32</t>
  </si>
  <si>
    <t>157337646751491-32</t>
  </si>
  <si>
    <t>ISS retido ref.05/2023</t>
  </si>
  <si>
    <t>2231425851-67</t>
  </si>
  <si>
    <t>12336632611-8</t>
  </si>
  <si>
    <t>Aquisição de 5 Puff para o novo galpão da unidade</t>
  </si>
  <si>
    <t>Ludmylla Lima Piceda</t>
  </si>
  <si>
    <t>32.905.967/0001-09</t>
  </si>
  <si>
    <t>Compra de 5 assento sanitário para uso nos banheiros do galpão da unidade</t>
  </si>
  <si>
    <t>Ribeiro e Felipe LTDA</t>
  </si>
  <si>
    <t>WR Comercio de Gás e Água</t>
  </si>
  <si>
    <t>Aquisição de 2 suporte para coleta inox para atender o memorando enviado pela SEJUSP a unidade</t>
  </si>
  <si>
    <t>Brenda Cristina Pereira de Souza</t>
  </si>
  <si>
    <t>29.084.008/0001-65</t>
  </si>
  <si>
    <t>Compra de materias para sala de enfermagem para atender o memorando enviado pela SEJUSP a unidade</t>
  </si>
  <si>
    <t>Aquisição de produtos de limpeza para realização do projeto Ta limpo que tem como finalidade promover a limpeza e desinfecção dos alojamentos</t>
  </si>
  <si>
    <t>Proffix Ltda</t>
  </si>
  <si>
    <t>12.936.955/0001-34</t>
  </si>
  <si>
    <t>Lojas Prado Utilidades Ltda</t>
  </si>
  <si>
    <t xml:space="preserve">Manutenção da cadeira odontológica da unidade </t>
  </si>
  <si>
    <t>Gabriel Barcante de Souza</t>
  </si>
  <si>
    <t>46.012.248/0001-73</t>
  </si>
  <si>
    <t xml:space="preserve">Compra de itens para manutenção da cadeira odontológica da unidade </t>
  </si>
  <si>
    <t>00.288.916/0010-80</t>
  </si>
  <si>
    <t>Filipe Schneider Reis</t>
  </si>
  <si>
    <t>Priscila de Paula dos Santos Carvalho</t>
  </si>
  <si>
    <t>144.519.556-90</t>
  </si>
  <si>
    <t>Helena Juliele Ribeiro Almeida Fontes</t>
  </si>
  <si>
    <t>1/3 Férias Cristina Aparecida Ferreira de Macedo período 15/06/2023 a 14/07/2023</t>
  </si>
  <si>
    <t>Férias Cristina Aparecida Ferreira de Macedo período 15/06/2023 a 14/07/2023</t>
  </si>
  <si>
    <t>1/3 Férias Thiago Alex Pereira da Silva período 15/06/2023 a 14/07/2023</t>
  </si>
  <si>
    <t>Thiago Alex Pereira da Silva</t>
  </si>
  <si>
    <t>Férias Thiago Alex Pereira da Silva período 15/06/2023 a 14/07/2023</t>
  </si>
  <si>
    <t>160337596751491-32</t>
  </si>
  <si>
    <t>12334625902-4</t>
  </si>
  <si>
    <t>Compra de 4 pneus para troca no fiat argo</t>
  </si>
  <si>
    <t>Avante Pneus S/A</t>
  </si>
  <si>
    <t>20.442.768/0003-94</t>
  </si>
  <si>
    <t>Compra de lixeiras para sala de enfermagem para atender o memorando enviado pela SEJUSP a unidade</t>
  </si>
  <si>
    <t>Lixeiras BH</t>
  </si>
  <si>
    <t>Alinhamento e balanceamento do veiculo da unidade</t>
  </si>
  <si>
    <t>Manutenção do registro de pressão do chuveiro do alojamento</t>
  </si>
  <si>
    <t>Gilton Cesar Alpes dos Santos</t>
  </si>
  <si>
    <t xml:space="preserve">Compra de 16 vale social </t>
  </si>
  <si>
    <t>Consórcio ótimo de Bilhetagem Eletrônica</t>
  </si>
  <si>
    <t xml:space="preserve">Conserto do portão principal da unidade </t>
  </si>
  <si>
    <t>Turmalina Mendes Benini</t>
  </si>
  <si>
    <t>30.166.636/0001-79</t>
  </si>
  <si>
    <t>Compra de bombom para confecção de embrulho temático pelos adolescentes</t>
  </si>
  <si>
    <t>WPDS Embalagens Ltda</t>
  </si>
  <si>
    <t>37.975.818/0001-30</t>
  </si>
  <si>
    <t>Confecção de carimbo para a direção de atendimento da unidade</t>
  </si>
  <si>
    <t>45000003542-53</t>
  </si>
  <si>
    <t>49649928-54</t>
  </si>
  <si>
    <t>Serviço de dedetização para combate de roedores nos alojamentos da unidade</t>
  </si>
  <si>
    <t>Lavanderia Dia a Dia Ltda</t>
  </si>
  <si>
    <t>Compra de passagens aéreas para desligamento de adolescente que reside em Piauí e estava em cumprimento de medida socioeducativa na unidade</t>
  </si>
  <si>
    <t>Makro viagens e turismo Ltda</t>
  </si>
  <si>
    <t>16.403.353/0001-72</t>
  </si>
  <si>
    <t>Compra de passagens aéreas para desligamento de adolescente que reside em Alagoas e estava em cumprimento de medida socioeducativa na unidade</t>
  </si>
  <si>
    <t>Angélica de Oliveira dos Santos</t>
  </si>
  <si>
    <t>016.059.636-07</t>
  </si>
  <si>
    <t>1/3 Férias Antônio Cezar Franca dos Santos período 19/06/2023 a 18/07/2023</t>
  </si>
  <si>
    <t>Antônio Cezar Franca dos Santos</t>
  </si>
  <si>
    <t>Férias Antônio Cezar Franca dos Santos período 19/06/2023 a 18/07/2023</t>
  </si>
  <si>
    <t>1/3 Férias Chesis Stay Rodrigues da Silva período 20/06/2023 a 19/07/2023</t>
  </si>
  <si>
    <t xml:space="preserve">Chesis Stay Rodrigues da Silva </t>
  </si>
  <si>
    <t>Férias Chesis Stay Rodrigues da Silva período 20/06/2023 a 19/07/2023</t>
  </si>
  <si>
    <t>1/3 Férias Cristhian Matheus da Costa Neves período 20/06/2023 a 19/07/2023</t>
  </si>
  <si>
    <t xml:space="preserve"> Cristhian Matheus da Costa Neves</t>
  </si>
  <si>
    <t>Férias Cristhian Matheus da Costa Neves período 20/06/2023 a 19/07/2023</t>
  </si>
  <si>
    <t>1/3 Férias Elisangela Santos Silva período 20/06/2023 a 19/07/2023</t>
  </si>
  <si>
    <t xml:space="preserve"> Elisangela Santos Silva</t>
  </si>
  <si>
    <t>Férias Elisangela Santos Silva período 20/06/2023 a 19/07/2023</t>
  </si>
  <si>
    <t>1/3 Férias João Marcos de Jesus Freitas período 20/06/2023 a 19/07/2023</t>
  </si>
  <si>
    <t>João Marcos de Jesus Freitas</t>
  </si>
  <si>
    <t>Férias João Marcos de Jesus Freitas período 20/06/2023 a 19/07/2023</t>
  </si>
  <si>
    <t>1/3 Férias Luciene Maria Lopes período 19/06/2023 a 18/07/2023</t>
  </si>
  <si>
    <t>Luciene Maria Lopes</t>
  </si>
  <si>
    <t>Férias Luciene Maria Lopes período 19/06/2023 a 18/07/2023</t>
  </si>
  <si>
    <t>1/3 Férias Marcelo Pinto Galvão período 20/06/2023 a 19/07/2023</t>
  </si>
  <si>
    <t xml:space="preserve"> Marcelo Pinto Galvão </t>
  </si>
  <si>
    <t>Férias Marcelo Pinto Galvão período 20/06/2023 a 19/07/2023</t>
  </si>
  <si>
    <t xml:space="preserve"> Priscila de Paula dos Santos</t>
  </si>
  <si>
    <t>1/3 Férias Rafael Aparecido Alves de Almeida período 19/06/2023 a 18/07/2023</t>
  </si>
  <si>
    <t xml:space="preserve"> Rafael Aparecido Alves de Almeida</t>
  </si>
  <si>
    <t>Férias Rafael Aparecido Alves de Almeida período 19/06/2023 a 18/07/2023</t>
  </si>
  <si>
    <t>1/3 Férias Rodrigo Alves de Sá período 20/06/2023 a 19/07/2023</t>
  </si>
  <si>
    <t>Rodrigo Alves de Sá</t>
  </si>
  <si>
    <t>Férias Rodrigo Alves de Sá período 20/06/2023 a 19/07/2023</t>
  </si>
  <si>
    <t>1/3 Férias Rogerio Nascimento de Oliveira período 19/06/2023 a 18/07/2023</t>
  </si>
  <si>
    <t xml:space="preserve"> Rogerio Nascimento de Oliveira</t>
  </si>
  <si>
    <t>Férias Rogerio Nascimento de Oliveira período 19/06/2023 a 18/07/2023</t>
  </si>
  <si>
    <t>1/3 Férias Vilma do Carmo Silva Lopes período 19/06/2023 a 18/07/2023</t>
  </si>
  <si>
    <t>Férias Vilma do Carmo Silva Lopes período 19/06/2023 a 18/07/2023</t>
  </si>
  <si>
    <t>1/3 Férias Wanderson Cândido Cardoso período 20/06/2023 a 19/07/2023</t>
  </si>
  <si>
    <t xml:space="preserve"> Wanderson Cândido Cardoso</t>
  </si>
  <si>
    <t>Férias Wanderson Cândido Cardoso período 20/06/2023 a 19/07/2023</t>
  </si>
  <si>
    <t>1/3 Férias Weliton Guimarães de Brito período 19/06/2023 a 18/07/2023</t>
  </si>
  <si>
    <t>Weliton Guimarães de Brito</t>
  </si>
  <si>
    <t>Férias Weliton Guimarães de Brito período 19/06/2023 a 18/07/2023</t>
  </si>
  <si>
    <t>1/3 Férias Wesley Pereira de Morais período 19/06/2023 a 18/07/2023</t>
  </si>
  <si>
    <t>Wesley Pereira de Morais</t>
  </si>
  <si>
    <t>Férias Wesley Pereira de Morais período 19/06/2023 a 18/07/2023</t>
  </si>
  <si>
    <t>35.874.830/0001-22</t>
  </si>
  <si>
    <t>Aquisição de concertina para o reparo da que já esta instalada no muro uma vez que já se encontra danificada</t>
  </si>
  <si>
    <t>Alves e Freitas</t>
  </si>
  <si>
    <t>09.544.475/0001-13</t>
  </si>
  <si>
    <t>Thiago Matheus de Almeida</t>
  </si>
  <si>
    <t>35.68.447/0001-87</t>
  </si>
  <si>
    <t>Confecção de crachá sendo 3 para sede administrativa e 36 para Uberaba</t>
  </si>
  <si>
    <t xml:space="preserve">Compra de materiais para realização das oficinas pedagógicas </t>
  </si>
  <si>
    <t>Instalação da concertina da unidade que se encontrava danificada</t>
  </si>
  <si>
    <t>Lanche para oficina feira de profissões ministrada na unidade</t>
  </si>
  <si>
    <t>Compra de lanche para realização do evento quem cuida com os adolescentes acautelados na unidade</t>
  </si>
  <si>
    <t>Hospedagem de Ronielle Caetano em visita a unidade de Ipatinga entre os dias 31/05 a 02/06/23</t>
  </si>
  <si>
    <t>Compra de lanche para coffe break referente a curso de capacitação mensal</t>
  </si>
  <si>
    <t>123355649223-9</t>
  </si>
  <si>
    <t>Aquisição de Switch 5 portas para realizar cabeamento, instalação e configuração de internet no espaço multiuso da unidade, onde serão realizados as atividades e os cursos profissionalizantes para os adolescentes acautelados</t>
  </si>
  <si>
    <t>Luciene Mara Pereira Velasco</t>
  </si>
  <si>
    <t>28.539.135/0001-49</t>
  </si>
  <si>
    <t>Instalação e configuração de internet no espaço multiuso da unidade, onde serão realizados as atividades e os cursos profissionalizantes para os adolescentes acautelados</t>
  </si>
  <si>
    <t>Compra de 5 pacotes de copos descartáveis para administração de medicamentos dos adolescentes</t>
  </si>
  <si>
    <t>41.514.913/0001-75</t>
  </si>
  <si>
    <t>1/3 Férias Gislene Alves Bastos período 21/06/2023 a 20/07/2023</t>
  </si>
  <si>
    <t>Férias Gislene Alves Bastos período 21/06/2023 a 20/07/2023</t>
  </si>
  <si>
    <t>1/3 Férias Ivanildo de Oliveira Santos período 21/06/2023 a 20/07/2023</t>
  </si>
  <si>
    <t>Ivanildo de Oliveira Santos</t>
  </si>
  <si>
    <t>Férias Ivanildo de Oliveira Santos período 21/06/2023 a 20/07/2023</t>
  </si>
  <si>
    <t>Ricardo Leandro dos Santos Teixeira</t>
  </si>
  <si>
    <t xml:space="preserve"> Gisele Dias Ferreira</t>
  </si>
  <si>
    <t xml:space="preserve"> Evandro Fagner da Silva</t>
  </si>
  <si>
    <t>166339932751491-32</t>
  </si>
  <si>
    <t>21396052023-6</t>
  </si>
  <si>
    <t>17004584951-16</t>
  </si>
  <si>
    <t>28454052023-6</t>
  </si>
  <si>
    <t>17004584941-89</t>
  </si>
  <si>
    <t>17004585354-16</t>
  </si>
  <si>
    <t>17004584941-88</t>
  </si>
  <si>
    <t>Vivo S/A</t>
  </si>
  <si>
    <t>1690291996-0</t>
  </si>
  <si>
    <t>1690290449-0</t>
  </si>
  <si>
    <t xml:space="preserve">Revisão preventiva do gerador de energia </t>
  </si>
  <si>
    <t>Jet Company Maquinas e Serviços Ltda</t>
  </si>
  <si>
    <t>01.390.172/0001-81</t>
  </si>
  <si>
    <t>Hotel Nacional Inn Bh Ltda</t>
  </si>
  <si>
    <t>08.349.419/0001-65</t>
  </si>
  <si>
    <t>Hospedagem de Thercio Ferreira e Jucelia Gomes ref. Ao seminário de atuação da enfermagem do sistema socioeducativo e articulação em rede entre os dias 31/05 a 02/06/2023</t>
  </si>
  <si>
    <t>Hospedagem de Cleia Marcia, Luciana Pires e Karen Manoela ref. Ao seminário de atuação da enfermagem do sistema socioeducativo e articulação em rede entre os dias 31/05 a 02/06/2023</t>
  </si>
  <si>
    <t xml:space="preserve">Compra de refrigerantes para o projeto concurso de poesia </t>
  </si>
  <si>
    <t>Comercial Olebar Ltda</t>
  </si>
  <si>
    <t>02.909.757/0001-28</t>
  </si>
  <si>
    <t>Pagamento de tratamento odontológico devido a um quadro álgico em região dentário</t>
  </si>
  <si>
    <t>LW Odontofisio LTDA</t>
  </si>
  <si>
    <t>Hospedagem de Polyanna Beatriz e Samela Beatriz ref. Ao seminário de atuação da enfermagem do sistema socioeducativo e articulação em rede entre os dias 31/05 a 02/06/2023</t>
  </si>
  <si>
    <t>Hospedagem de Karina Gonçalves e Victor Paulo Alves ref. Ao seminário de atuação da enfermagem do sistema socioeducativo e articulação em rede entre os dias 31/05 a 02/06/2023</t>
  </si>
  <si>
    <t>Compra de 09 estabilizadores para o novo galpão da unidade</t>
  </si>
  <si>
    <t>Compra de peças para revisão do veiculo</t>
  </si>
  <si>
    <t>22.204.101/0001-17</t>
  </si>
  <si>
    <t>Manutenção do veiculo da unidade</t>
  </si>
  <si>
    <t xml:space="preserve"> Roberto Jorge Evaristo</t>
  </si>
  <si>
    <t xml:space="preserve">Reembolso a Maria Clara dos Reis Neves ref. Alimentação do adolescente </t>
  </si>
  <si>
    <t>Repasse de INSS descontado dos funcionários em folha de pagamento - ref. 05/2022</t>
  </si>
  <si>
    <t>Repasse de IRRF sobre folha de pagamento ref. 05/2023</t>
  </si>
  <si>
    <t>INSS Patronal  ref. 05/2023</t>
  </si>
  <si>
    <t>IRRF retido Ref. 05/2023 Nota fiscal n° 35598/2023967/41/20231043/2231044/20231104/46</t>
  </si>
  <si>
    <t>ISS retido ref.05/2023 - ref. Ipatinga</t>
  </si>
  <si>
    <t>25.433.004/0003-94</t>
  </si>
  <si>
    <t>02.692.394/0003-83</t>
  </si>
  <si>
    <t>Compra de produtos esportivos para projeto "Esportes Individuais"</t>
  </si>
  <si>
    <t>F artigos esportivos ltda</t>
  </si>
  <si>
    <t>44.504.628/0001-08</t>
  </si>
  <si>
    <t>Aquisição de de 1 mesa de tênis para uso no projeto "Esportes Individuais"</t>
  </si>
  <si>
    <t>Compra de peças para manutenção veiculo da unidade</t>
  </si>
  <si>
    <t>Hospedagem Liliane Souza Dias ref. Visita a unidade de Ipatinga entre os dias 05/06 a 06/06</t>
  </si>
  <si>
    <t>Aquisição de 30 Radio comunicador transceptor portátil a serem utilizados nas unidades</t>
  </si>
  <si>
    <t>Olimpo ML Ltda</t>
  </si>
  <si>
    <t>46.924.191/0001-89</t>
  </si>
  <si>
    <t>Hospedagem Dalila Moreira Amorim ref. Visita a unidade de Ipatinga entre os dias 05/06 a 06/06</t>
  </si>
  <si>
    <t>Compra de produtos para manutenção no veiculo</t>
  </si>
  <si>
    <t>W.O.F Construção e reforma ltda</t>
  </si>
  <si>
    <t>27.042.146/0001-56</t>
  </si>
  <si>
    <t>12.826.466-24</t>
  </si>
  <si>
    <t xml:space="preserve">Raisson Gomes </t>
  </si>
  <si>
    <t>Adrielly Nádia da Silva Veiga</t>
  </si>
  <si>
    <t>Sthephanie Armani da Silveira Calixto</t>
  </si>
  <si>
    <t>121.269.976-93</t>
  </si>
  <si>
    <t>166333654751491-32</t>
  </si>
  <si>
    <t>Compra de 1 lâmpada de farol baixo para o fiat Argo</t>
  </si>
  <si>
    <t>Compra de insumos alimentícios para execução do projeto festa junina na unidade</t>
  </si>
  <si>
    <t>Compra de produtos para a execução da oficina Jovem Profissional 3.0</t>
  </si>
  <si>
    <t>Adriana Francisca de Oliveira</t>
  </si>
  <si>
    <t>Arlington Geraldo Martins dos Santos</t>
  </si>
  <si>
    <t>Emily Thayrine de Paula Maciel</t>
  </si>
  <si>
    <t xml:space="preserve">Leura de Cássia Silva De Jesus Freitas </t>
  </si>
  <si>
    <t>Maximiliano Magalhães Pedroso</t>
  </si>
  <si>
    <t xml:space="preserve"> Micael dos Santos Ferreira </t>
  </si>
  <si>
    <t>Michelle dos Reis Ferreira</t>
  </si>
  <si>
    <t>081.90.206-07</t>
  </si>
  <si>
    <t xml:space="preserve"> Nayara Morais Martins</t>
  </si>
  <si>
    <t>Paulo Márcio Rocha Barbosa Santos</t>
  </si>
  <si>
    <t xml:space="preserve">Ricardo de Oliveira Ramalho </t>
  </si>
  <si>
    <t xml:space="preserve">Rodrigo Marques Carola  </t>
  </si>
  <si>
    <t>Sandro de Oliveira Tenorio</t>
  </si>
  <si>
    <t>898.216.965-20</t>
  </si>
  <si>
    <t>Sara Fernanda de Jesus Mendes</t>
  </si>
  <si>
    <t xml:space="preserve"> Victor Paulo Alves</t>
  </si>
  <si>
    <t>Debora Soares dos Santos</t>
  </si>
  <si>
    <t>Leonardo Rodrigues da Silva</t>
  </si>
  <si>
    <t>Marcelo Silva Camilo Reis</t>
  </si>
  <si>
    <t>171359745751491-32</t>
  </si>
  <si>
    <t>170352498751491-32</t>
  </si>
  <si>
    <t>170361541751491-32</t>
  </si>
  <si>
    <t>Manutenção nas tubulações de gás utilizadas na unidade</t>
  </si>
  <si>
    <t>Neubert de Oliveira</t>
  </si>
  <si>
    <t>42.371.727/0001-25</t>
  </si>
  <si>
    <t xml:space="preserve">Pagamento 2° parcela do aditivo da prestação de serviços de reparos e adaptações de acessibilidade </t>
  </si>
  <si>
    <t>Capacitação de Curso afastamento de empregados e gestão de atestados médicos pago a Funcionária Flávia Honorio Augustinho para melhoria no setor de RH/DP para maior segurança jurídica de forma a afastar condutas fraudulentas e autuações</t>
  </si>
  <si>
    <t>AF Figueiredo palestras cursos e congressos Ltda</t>
  </si>
  <si>
    <t>10.237.136/0001-73</t>
  </si>
  <si>
    <t>Armazém do Romulo Ltda</t>
  </si>
  <si>
    <t>66.334.376/0001-40</t>
  </si>
  <si>
    <t>uniformes</t>
  </si>
  <si>
    <t>Marcelo Cristian Anastacio</t>
  </si>
  <si>
    <t>31.408.029/0001-30</t>
  </si>
  <si>
    <t>Desentupimento da rede geral de esgoto e limpeza das caixas de passagem, que devido ao entupimento estava causando retorno do mesmo dentro da cozinha da unidade</t>
  </si>
  <si>
    <t>Denstupidora vale do aço Ltda</t>
  </si>
  <si>
    <t>24.230.915/0001-51</t>
  </si>
  <si>
    <t>Reparo hidráulico no cano da sala odontológica onde houve uma perfuração após instalação dos armários da sala</t>
  </si>
  <si>
    <t>47.927.623/0001-78</t>
  </si>
  <si>
    <t>Graciele Lopes Carvalho</t>
  </si>
  <si>
    <t>Rodrigo dos Santos Souza</t>
  </si>
  <si>
    <t>048.375.866-35</t>
  </si>
  <si>
    <t>1/3 Férias José Gonzaga Neto período 26/06/2023 a 25/07/2023</t>
  </si>
  <si>
    <t>José Gonzaga Neto</t>
  </si>
  <si>
    <t>Férias José Gonzaga Neto período 26/06/2023 a 25/07/2023</t>
  </si>
  <si>
    <t>1/3 Férias Cleonice Maria Pinto Gonzales período 26/06/2023 a 25/07/2023</t>
  </si>
  <si>
    <t>Cleonice Maria Pinto Gonzales</t>
  </si>
  <si>
    <t>Férias Cleonice Maria Pinto Gonzales período 26/06/2023 a 25/07/2023</t>
  </si>
  <si>
    <t>1/3 Férias Gisele Sousa Costa período 26/06/2023 a 10/07/2023</t>
  </si>
  <si>
    <t xml:space="preserve"> Gisele Sousa Costa </t>
  </si>
  <si>
    <t>Férias Gisele Sousa Costa período 26/06/2023 a 10/07/2023</t>
  </si>
  <si>
    <t>Compra de 1 pneu para o veiculo Argo</t>
  </si>
  <si>
    <t>02.484.562/000183</t>
  </si>
  <si>
    <t>Proteção contra incêndio Rival do Fogo</t>
  </si>
  <si>
    <t>07.835.954/0001-63</t>
  </si>
  <si>
    <t>012.183.140/001-28</t>
  </si>
  <si>
    <t>Instalações dos armários planejados no consultório odontológico</t>
  </si>
  <si>
    <t>Elenice Sena Comercio de Utilidade Doméstico</t>
  </si>
  <si>
    <t>21.526.227/0002-26</t>
  </si>
  <si>
    <t>Pagamento ref. 2° Parcela do aditivo da obra da unidade</t>
  </si>
  <si>
    <t>Compra de luvas e máscaras para os colaboradores itens fundamentais para diminuir os riscos de contaminação bem como para utilização durante todos os procedimentos de revista minuciosa</t>
  </si>
  <si>
    <t>Compra de 20 lâmpadas para substituição das que estavam queimadas</t>
  </si>
  <si>
    <t>Deposito São José Ltda</t>
  </si>
  <si>
    <t>16.692.543/0001-57</t>
  </si>
  <si>
    <t>Flávio de Oliveira Gonçalves</t>
  </si>
  <si>
    <t>Camila Zupo Morais de Oliveira</t>
  </si>
  <si>
    <t>Débora Andrade Soares Correa</t>
  </si>
  <si>
    <t>117.675.936-19</t>
  </si>
  <si>
    <t xml:space="preserve"> Eduardo Pedroza Correa</t>
  </si>
  <si>
    <t>Compra de 2 suportes fixo para tv que irá compor o novo galpão</t>
  </si>
  <si>
    <t>TR Eletro Eletrônico Ltda</t>
  </si>
  <si>
    <t>42.915.389/0004-98</t>
  </si>
  <si>
    <t>Limpeza e Higienização de 6 colchões</t>
  </si>
  <si>
    <t>Johnatan Marcos Ferreira Afonso</t>
  </si>
  <si>
    <t>43.101.509/0001-33</t>
  </si>
  <si>
    <t>Madeireira Trevo Panorama EIRELI</t>
  </si>
  <si>
    <t>64.355.738/0001-54</t>
  </si>
  <si>
    <t>Recarga de 3 extintores</t>
  </si>
  <si>
    <t>Recarga de vale transporte 1 funcionário</t>
  </si>
  <si>
    <t>Recarga de vale transporte 9 funcionários</t>
  </si>
  <si>
    <t>Consórcio Ótimo de Bilhetagem Eletrônica</t>
  </si>
  <si>
    <t>12337549152-5</t>
  </si>
  <si>
    <t>12337549156-8</t>
  </si>
  <si>
    <t>Pagamento diferença de ligações para fora sem o DDD da operadora</t>
  </si>
  <si>
    <t>Claro S/A</t>
  </si>
  <si>
    <t>40.432.540/0001-47</t>
  </si>
  <si>
    <t>23.190.333/0001-26</t>
  </si>
  <si>
    <t>Compra de material elétrico devido itens gastos pelo tempo de uso e alguns estão apresentando avarias necessitando a troca</t>
  </si>
  <si>
    <t>Ana Angelica Martins Cezar Rodrigues</t>
  </si>
  <si>
    <t>35.806.706/0001-20</t>
  </si>
  <si>
    <t>Compra de itens esportivos para realização de oficinas na unidade</t>
  </si>
  <si>
    <t>Expresso Planalto Transporte e Logística</t>
  </si>
  <si>
    <t>08.352.952/0001-86</t>
  </si>
  <si>
    <t>Pagamento parcela única ref. Taxa de instalação de rastreador no veiculo Duster placa RTN8H67</t>
  </si>
  <si>
    <t>Cristiane Martins Silva</t>
  </si>
  <si>
    <t>016.139.196-62</t>
  </si>
  <si>
    <t>108.379.66-22</t>
  </si>
  <si>
    <t>Sthephanie Da Silveira Calixto</t>
  </si>
  <si>
    <t>Rafaela Gomes dos Santos</t>
  </si>
  <si>
    <t>Ana Carolina G Pinto Veloso</t>
  </si>
  <si>
    <t>Giovanni Alberto Da Silva</t>
  </si>
  <si>
    <t>Julio César Pimenta</t>
  </si>
  <si>
    <t>Martha Florença de S Coridola</t>
  </si>
  <si>
    <t>Miguel Vieira Lara</t>
  </si>
  <si>
    <t>Vanderson Jose da Silva</t>
  </si>
  <si>
    <t>171360183751491-32</t>
  </si>
  <si>
    <t xml:space="preserve">Drogaria Boa Vista de Uberaba </t>
  </si>
  <si>
    <t>02.249.735/0001-89</t>
  </si>
  <si>
    <t>Prestação de Serviços de Medicina do Trabalho PCMSO - Exames, Gestão PPP . Ref. Segurança do trabalho</t>
  </si>
  <si>
    <t>Prestação de Serviços de Medicina do Trabalho PCMSO - Exames, Gestão PPP . Ref. Medicina do Trabalho</t>
  </si>
  <si>
    <t>Compra de insumos alimentícios para festa junina na unidade</t>
  </si>
  <si>
    <t>Max Duda Alimentos ltda</t>
  </si>
  <si>
    <t>11.156.208/0001-10</t>
  </si>
  <si>
    <t>0012337883351-6</t>
  </si>
  <si>
    <t>Alexsia Thauane Pereira Silva</t>
  </si>
  <si>
    <t>023.315.816-22</t>
  </si>
  <si>
    <t>Carlos Wendell Pereira Coelho</t>
  </si>
  <si>
    <t xml:space="preserve"> Angélica de Oliveira dos Santos</t>
  </si>
  <si>
    <t>1/3 Férias Danielle Amaral Mascarenhas Gonçalves período 30/06/2023 a 29/07/2023</t>
  </si>
  <si>
    <t>Danielle Amaral Mascarenhas Gonçalves</t>
  </si>
  <si>
    <t>Férias Danielle Amaral Mascarenhas Gonçalves período 30/06/2023 a 29/07/2023</t>
  </si>
  <si>
    <t>Eduardo Pedroza Correa</t>
  </si>
  <si>
    <t xml:space="preserve"> Filipe Schneider Reis</t>
  </si>
  <si>
    <t>17235147751491-32</t>
  </si>
  <si>
    <t>17336891751491-32</t>
  </si>
  <si>
    <t>173358266751491-32</t>
  </si>
  <si>
    <t>Compra de 2 quadros brancos para utilização da equipe de segurança pra poder organizar e facilitar as rotinas de trabalho</t>
  </si>
  <si>
    <t>Compra de 8 tubetes para separação e organização de medicamentos</t>
  </si>
  <si>
    <t>Amanda Cristina Silva Evangelista</t>
  </si>
  <si>
    <t>060.009.706-41</t>
  </si>
  <si>
    <t>Samuel Augusto de Castro Freitas</t>
  </si>
  <si>
    <t>Lucas Luíz de Faria</t>
  </si>
  <si>
    <t>Marco Antônio Pereira Villar</t>
  </si>
  <si>
    <t>177351508751491-32</t>
  </si>
  <si>
    <t>177353424751491-32</t>
  </si>
  <si>
    <t>FGTS Complementar 05/2023 devido a reabertura de folha por motivo de afastamento de funcionário</t>
  </si>
  <si>
    <t>FGTS Complementar 04/2023 devido a reabertura de folha por motivo de afastamento de funcionário</t>
  </si>
  <si>
    <t xml:space="preserve">Compra de itens para ser utilizados na oficina de esportes </t>
  </si>
  <si>
    <t>Duarte e Duarte Ltda</t>
  </si>
  <si>
    <t>Rota 116 Hotel Ltda</t>
  </si>
  <si>
    <t>02.461.042/0001-55</t>
  </si>
  <si>
    <t xml:space="preserve">Pagamento ref. Pensão alimentícia descontado em Férias do funcionário  Ronaldo de Jesus Soares </t>
  </si>
  <si>
    <t>41.946.231/0001-23</t>
  </si>
  <si>
    <t>1/3 Férias Yoshio Alves Tagame período 04/07/2023 a 02/08/2023</t>
  </si>
  <si>
    <t>Yoshio Alves Tagame</t>
  </si>
  <si>
    <t>078.492.016-80</t>
  </si>
  <si>
    <t>Férias Yoshio Alves Tagame período 04/07/2023 a 02/08/2023</t>
  </si>
  <si>
    <t>1/3 Férias Adriano Correa de Paula período 04/07/2023 a 02/08/2023</t>
  </si>
  <si>
    <t>Adriano Correa de Paula</t>
  </si>
  <si>
    <t>Férias Adriano Correa de Paula período 04/07/2023 a 02/08/2023</t>
  </si>
  <si>
    <t>1/3 Férias Altair Antônio Peres período 04/07/2023 a 02/08/2023</t>
  </si>
  <si>
    <t>Altair Antônio Peres</t>
  </si>
  <si>
    <t>Férias Altair Antônio Peres período 04/07/2023 a 02/08/2023</t>
  </si>
  <si>
    <t>1/3 Férias Bianca Adrielle Lopes Nogueira período 04/07/2023 a 02/08/2023</t>
  </si>
  <si>
    <t>Férias Bianca Adrielle Lopes Nogueira período 04/07/2023 a 02/08/2023</t>
  </si>
  <si>
    <t>1/3 Férias Daniela Paulino Barbosa período 04/07/2023 a 02/08/2023</t>
  </si>
  <si>
    <t>Daniela Paulino Barbosa</t>
  </si>
  <si>
    <t>Férias Daniela Paulino Barbosa período 04/07/2023 a 02/08/2023</t>
  </si>
  <si>
    <t>1/3 Férias Edgar José Martins período 04/07/2023 a 02/08/2023</t>
  </si>
  <si>
    <t>Edgar José Martins</t>
  </si>
  <si>
    <t>Férias Edgar José Martins período 04/07/2023 a 02/08/2023</t>
  </si>
  <si>
    <t>1/3 Férias Fernanda Luiza de Mello período 04/07/2023 a 02/08/2023</t>
  </si>
  <si>
    <t>Fernanda Luiza de Mello</t>
  </si>
  <si>
    <t>Férias Fernanda Luiza de Mello período 04/07/2023 a 02/08/2023</t>
  </si>
  <si>
    <t>1/3 Férias Jhonathan Alves de Lima período 04/07/2023 a 02/08/2023</t>
  </si>
  <si>
    <t>Jhonathan Alves de Lima</t>
  </si>
  <si>
    <t>Férias Jhonathan Alves de Lima período 04/07/2023 a 02/08/2023</t>
  </si>
  <si>
    <t>1/3 Férias Jonathan Magalhães Viegas período 04/07/2023 a 02/08/2023</t>
  </si>
  <si>
    <t xml:space="preserve"> Férias Jonathan Magalhães Viegas período 04/07/2023 a 02/08/2023</t>
  </si>
  <si>
    <t>1/3 Férias Omar Silva de Sousa Junior período 04/07/2023 a 02/08/2023</t>
  </si>
  <si>
    <t>Omar Silva de Sousa Junior</t>
  </si>
  <si>
    <t>Férias Omar Silva de Sousa Junior período 04/07/2023 a 02/08/2023</t>
  </si>
  <si>
    <t>1/3 Férias Rosilaine Freitas de Carvalho Silva período 04/07/2023 a 02/08/2023</t>
  </si>
  <si>
    <t>Rosilaine Freitas  de Carvalho Silva</t>
  </si>
  <si>
    <t>Férias Rosilaine Freitas de Carvalho Silva período 04/07/2023 a 02/08/2023</t>
  </si>
  <si>
    <t>1/3 Férias Waltair Matias da Silva período 04/07/2023 a 02/08/2023</t>
  </si>
  <si>
    <t>Waltair Matias da Silva</t>
  </si>
  <si>
    <t>Férias Waltair Matias da Silva período 04/07/2023 a 02/08/2023</t>
  </si>
  <si>
    <t>1/3 Férias Wanderson Fernandes período 04/07/2023 a 02/08/2023</t>
  </si>
  <si>
    <t>Wanderson Fernandes</t>
  </si>
  <si>
    <t>Férias Wanderson Fernandes período 04/07/2023 a 02/08/2023</t>
  </si>
  <si>
    <t>1/3 Férias Wender Pereira de Campos período 03/07/2023 a 01/08/2023</t>
  </si>
  <si>
    <t>Férias Wender Pereira de Campos período 03/07/2023 a 01/08/2023</t>
  </si>
  <si>
    <t>Gianeti Luiz Ferreira Matos</t>
  </si>
  <si>
    <t>Gustavo Meireles da Silva</t>
  </si>
  <si>
    <t>1/3 Férias Luciane Camila Montijo período 03/07/2023 a 01/08/2023</t>
  </si>
  <si>
    <t>Luciane Camila Montijo</t>
  </si>
  <si>
    <t>013.528.136-96</t>
  </si>
  <si>
    <t>Férias Luciane Camila Montijo período 03/07/2023 a 01/08/2023</t>
  </si>
  <si>
    <t>Luiz Carlos Santana</t>
  </si>
  <si>
    <t>1/3 Férias Marcos Paulo da Silva Oliveira período 03/07/2023 a 01/08/2023</t>
  </si>
  <si>
    <t>Marcos Paulo da Silva Oliveira</t>
  </si>
  <si>
    <t>Férias Marcos Paulo da Silva Oliveira período 03/07/2023 a 01/08/2023</t>
  </si>
  <si>
    <t>1/3 Férias Maria Lucia Ribeiro Martins período 03/07/2023 a 01/08/2023</t>
  </si>
  <si>
    <t>Maria Lucia Ribeiro Martins</t>
  </si>
  <si>
    <t>Férias Maria Lucia Ribeiro Martins período 03/07/2023 a 01/08/2023</t>
  </si>
  <si>
    <t>1/3 Férias Natanael Jonathas dos Santos período 03/7/2023 a 01/08/2023</t>
  </si>
  <si>
    <t>Natanael Jonathas dos Santos</t>
  </si>
  <si>
    <t>Férias Natanael Jonathas dos Santos período 03/7/2023 a 01/08/2023</t>
  </si>
  <si>
    <t>1/3 Férias Ozileia Machado da Silva Oliveira período 03/07/2023 a 02/08/2023</t>
  </si>
  <si>
    <t>Ozileia Machado da Silva Oliveira</t>
  </si>
  <si>
    <t>Férias Ozileia Machado da Silva Oliveira período 03/07/2023 a 02/08/2023</t>
  </si>
  <si>
    <t>082.100.656-88</t>
  </si>
  <si>
    <t>1/3 Férias Rafael Alves Santos período 03/07/2023 a 01/08/2023</t>
  </si>
  <si>
    <t>Rafael Alves dos Santos</t>
  </si>
  <si>
    <t>Férias Rafael Alves Santos período 03/07/2023 a 01/08/2023</t>
  </si>
  <si>
    <t>1/3 Férias Ronaldo de Jesus Soares período 03/07/2023 a 01/08/2023</t>
  </si>
  <si>
    <t>Férias Ronaldo de Jesus Soares período 03/07/2023 a 01/08/2023</t>
  </si>
  <si>
    <t>1/3 Férias Rosane Ribeiro Costa período 03/07/2023 a 01/08/2023</t>
  </si>
  <si>
    <t>Rosane Ribeiro Costa</t>
  </si>
  <si>
    <t>086.921.416-07</t>
  </si>
  <si>
    <t>Férias Rosane Ribeiro Costa período 03/07/2023 a 01/08/2023</t>
  </si>
  <si>
    <t>1/3 Férias Rosemary De Carvalho período 03/07/2023 a 01/08/2023</t>
  </si>
  <si>
    <t>Rosemary de Carvalho</t>
  </si>
  <si>
    <t>Férias Rosemary De Carvalho período 03/07/2023 a 01/08/2023</t>
  </si>
  <si>
    <t>1/3 Férias Sandra Cardoso Mendes período 03/07/2023 a 01/08/2023</t>
  </si>
  <si>
    <t>Sandra Cardoso Mendes</t>
  </si>
  <si>
    <t>Férias Sandra Cardoso Mendes período 03/07/2023 a 01/08/2023</t>
  </si>
  <si>
    <t>1/3 Férias Wanderson Gonçalves de Morais período 03/07/2023 a 17/07/2023</t>
  </si>
  <si>
    <t>Férias Wanderson Gonçalves de Morais período 03/07/2023 a 17/07/2023</t>
  </si>
  <si>
    <t>Felipe Henrique Dos Reis Andrade de Oliveira</t>
  </si>
  <si>
    <t xml:space="preserve">Compra de itens para utilização no curso manutenção predial </t>
  </si>
  <si>
    <t>Mega Distribuidora de Tintas Ltda</t>
  </si>
  <si>
    <t>24.398.433/0001-05</t>
  </si>
  <si>
    <t>Compra de material elétrico e Hidráulico para instalação de chuveiro na  unidade</t>
  </si>
  <si>
    <t>Bakana Material de Construção Ltda</t>
  </si>
  <si>
    <t>45.505.753/0001-97</t>
  </si>
  <si>
    <t>Locação de caçamba para retirada de entulho devido a uma manutenção feita na unidade</t>
  </si>
  <si>
    <t>Translouzada Locação de equipamentos</t>
  </si>
  <si>
    <t>11.370.304/0001-67</t>
  </si>
  <si>
    <t>Aquisição de 12 desfibrilador e 18 reanimador manual para treinamentos no curso de brigadista para todas as unidades</t>
  </si>
  <si>
    <t>Resgatex Ltda</t>
  </si>
  <si>
    <t>15.822.337/0001-51</t>
  </si>
  <si>
    <t>Aquisição de 1 container roto 1000L Preto JB</t>
  </si>
  <si>
    <t>JB Comércio Ltda</t>
  </si>
  <si>
    <t>49.530.602/0001-40</t>
  </si>
  <si>
    <t>Limpeza das placas do aquecedor solar, troca dos registros do boiler, alinhamento da tubulação e troca de resistência e válvula</t>
  </si>
  <si>
    <t>Solservice Ltda</t>
  </si>
  <si>
    <t>23.750.648/0001-80</t>
  </si>
  <si>
    <t>Manutenção dos boiler's da unidade que após uma avaliação realizada foi identificado um vazamento no reservatório interno onde fica armazenado a agua para consumo</t>
  </si>
  <si>
    <t>Compra de 30 caixas organizadoras e 15 saboneteiras para armazenamento dos itens de  higiene e mantimentos trazidos pelos familiares aos adolescentes para melhor organização e armazenamento</t>
  </si>
  <si>
    <t>Lanche para capacitação de equipes de segurança das unidades socioeducativas</t>
  </si>
  <si>
    <t>Compra de materias hidráulicos para reparos e manutenções na unidade</t>
  </si>
  <si>
    <t>18.244.326/0001-36</t>
  </si>
  <si>
    <t>12338742413-5</t>
  </si>
  <si>
    <t>Equiflex Distribuidora Elétrica</t>
  </si>
  <si>
    <t>03.769.669/0001-30</t>
  </si>
  <si>
    <t>1/3 Férias Eliete Dias Gonçalves  período 05/07/2023 a 03/08/2023</t>
  </si>
  <si>
    <t xml:space="preserve"> Eliete Dias Gonçalves</t>
  </si>
  <si>
    <t>Férias Eliete Dias Gonçalves  período 05/07/2023 a 03/08/2023</t>
  </si>
  <si>
    <t>1/3 Férias Raisson Gomes período 05/07/2023 a 03/08/2023</t>
  </si>
  <si>
    <t>Raisson Gomes</t>
  </si>
  <si>
    <t>Férias Raisson Gomes período 05/07/2023 a 03/08/2023</t>
  </si>
  <si>
    <t>1/3 Férias Roberto Jorge Evaristo período 05/07/2023 a 03/08/2023</t>
  </si>
  <si>
    <t>Férias Roberto Jorge Evaristo período 05/07/2023 a 03/08/2023</t>
  </si>
  <si>
    <t>Hospedagem Adriana Rosa Lazzarotti, Aquila Augusto da Silva Teixeira, e Priscila Carvalho em visita a unidade de Ipatinga entre os dias  14/06/2023 e 16/06/2023</t>
  </si>
  <si>
    <t>Vinds Hotel Ipatinga  Ltda</t>
  </si>
  <si>
    <t>31.035.525/0001-96</t>
  </si>
  <si>
    <t>Hospedagem Ronielle Lopes Caetano em visita a unidade de Ipatinga entre os dias  14/06/2023 e 16/06/2023</t>
  </si>
  <si>
    <t>Seguro fiança 01/12 R$ 893,08 - Taxa Boleto R$ 4,80 - Seguro Incêndio 1/10 R$ 183,01</t>
  </si>
  <si>
    <t>Devolução do processo judicial de Alexandre Pereira Carvalho do qual tinha feito o deposito judicial e o mesmo foi devolvido por  termos ganho o processo</t>
  </si>
  <si>
    <t>Transferência de Rendimentos para conta Reserva de recurso, conforme previsto no I do Art. 89 do decreto estadual 47553/2018 ref. 06/2023</t>
  </si>
  <si>
    <t>Rendimento TRUST - Rendimento das aplicações financeiras da conta Reserva de Recurso - ref. 06/2023</t>
  </si>
  <si>
    <t>Recarga de vale transporte 212 funcionários  região metropolitana BH</t>
  </si>
  <si>
    <t>Recarga Vale transporte 06 funcionários  região metropolitana BH</t>
  </si>
  <si>
    <t>Vale Transporte 5 funcionários Ref. Unidade Sete Lagoas</t>
  </si>
  <si>
    <t>Vale Transporte 6 funcionários ref. Unidade Uberaba</t>
  </si>
  <si>
    <t>Vale transporte 270 bilhete vale social</t>
  </si>
  <si>
    <t>Aluguel Sede Administrativa sala 22°</t>
  </si>
  <si>
    <t>1/3 Férias período Héverton Marlon Trindade Silva 10/05/2023 a 08/06/2023</t>
  </si>
  <si>
    <t>Héverton Marlon Trindade Silva</t>
  </si>
  <si>
    <t>Férias período Héverton Marlon Trindade Silva 10/05/2023 a 08/06/2023</t>
  </si>
  <si>
    <t>Diária de viagem a Darlan Barbosa Coelho ref. Transferência de adolescente</t>
  </si>
  <si>
    <t>Darlan Barbosa Coelho</t>
  </si>
  <si>
    <t>Compra de insumos alimentícios para a utilização nos cursos de formação profissional em culinária modulo 1 salgados para festa na unidade</t>
  </si>
  <si>
    <t xml:space="preserve">Radiografia para avaliação, diagnóstico e continuidade do tratamento odontológico da adolescente </t>
  </si>
  <si>
    <t>Diária de viagem a Dalila Moreira Amorim ref. Acompanhamento da vistoria do patrimônio e para acompanhamento e desenvolvimento do trabalho do setor de compras</t>
  </si>
  <si>
    <t>Diária de viagem a Liliane Souza Dias ref. Acompanhamento da vistoria do patrimônio e para acompanhamento e desenvolvimento do trabalho do setor de compras</t>
  </si>
  <si>
    <t xml:space="preserve">Diária de viagem a Tayrones Alves Costa ref. Translado de adolescente </t>
  </si>
  <si>
    <t>Diária de viagem a Wender Pereira de Campos  ref. Translado de adolescente</t>
  </si>
  <si>
    <t>Férias Cristiano André de Oliveira Fortes período 06/06/2023 a 05/07/2023</t>
  </si>
  <si>
    <t>Cristiano André de Oliveira Fortes</t>
  </si>
  <si>
    <t>1/3 Férias Cristiano André de Oliveira Fortes período 06/06/2023 a 05/07/2023</t>
  </si>
  <si>
    <t>Hidra luz Uberaba ltda</t>
  </si>
  <si>
    <t>AB Tec Saneamento e Transporte de Resíduos Ltda</t>
  </si>
  <si>
    <t>Lanche para capacitação com a temática Justiça restaurativa na unidade</t>
  </si>
  <si>
    <t>Compra de 3 Garrafas Térmicas para utilização dos funcionários da unidade</t>
  </si>
  <si>
    <t>Serviço Autônomo de Agua e Esgoto</t>
  </si>
  <si>
    <t xml:space="preserve">Diária de viagem a Wender Pereira de Campos  ref. Translado de adolescente </t>
  </si>
  <si>
    <t>Diária de viagem a Marcio Ferreira da Silva ref. Translado de adolescente</t>
  </si>
  <si>
    <t>Diária de viagem a EN Ézio Santos Soares ref. Translado de adolescente</t>
  </si>
  <si>
    <t>EN Ézio Santos Soares</t>
  </si>
  <si>
    <t>Diária de viagem a Adriana Morais da Silva ref. Translado de adolescente</t>
  </si>
  <si>
    <t xml:space="preserve">Pedido de 2° via de cartão de funcionário que será descontado </t>
  </si>
  <si>
    <t>Pedido de 2° via de cartão de funcionário que será descontado do funcionário</t>
  </si>
  <si>
    <t>Prime Automotive Oficina de Automóveis</t>
  </si>
  <si>
    <t>Compra de rede de proteção para a marquise da quadra esportiva, sendo necessária para evitar que as bolas em dias de atividade danifiquem a marquise</t>
  </si>
  <si>
    <t>Diária de viagem a João Victor Figueira Palhares ref. Translado de adolescente</t>
  </si>
  <si>
    <t>Diária de viagem a Adriene Oliveira da Silveira ref. Capacitação</t>
  </si>
  <si>
    <t>Diária de viagem a Gabriela Caroline Arantes de Moraes ref. Capacitação</t>
  </si>
  <si>
    <t>Diária de viagem a Jeferson Lopes dos Santos ref. Translado de adolescente</t>
  </si>
  <si>
    <t>Diária de viagem a Sabrina Rodrigues da Silva Lima ref. Capacitação</t>
  </si>
  <si>
    <t>Reembolso a Luiz Henrique Dias ref. Pedágio Uberlândia/Tupaciguara</t>
  </si>
  <si>
    <t>Férias Luís Henrique Dias de Oliveira Campos período 12/06/2023 a 11/07/2023</t>
  </si>
  <si>
    <t xml:space="preserve"> Luís Henrique Dias de Oliveira Campos</t>
  </si>
  <si>
    <t>1/3 Férias Luís Henrique Dias de Oliveira Campos período 12/06/2023 a 11/07/2023</t>
  </si>
  <si>
    <t xml:space="preserve">Limpeza e desinfecção de reservatórios de água sendo 02 de 25.000 litros </t>
  </si>
  <si>
    <t>Seguro de vida ref. 05/2023  ref. 991 Funcionários</t>
  </si>
  <si>
    <t>Compra de itens para compor a enfermaria para os primeiros atendimentos de avaliação e primeiros socorros</t>
  </si>
  <si>
    <t>Datha Produtos Odontológicos e nutricionais ltda</t>
  </si>
  <si>
    <t>Compra de cilindro de imagem da impressora para melhoria das demandas diárias de impressão</t>
  </si>
  <si>
    <t>Comercio de Produtos Farmacêuticos drogafe Ltda</t>
  </si>
  <si>
    <t>Hospedagem do funcionário Luiz Henrique Dias em acompanhamento em translado de adolescente em Maceió e o voo de retorno seria no outro dia.</t>
  </si>
  <si>
    <t>Diária de viagem Samela Marli da Silva ref. Atraso no trajeto de volta para Uberaba</t>
  </si>
  <si>
    <t>Diária de viagem Polyanna Beatriz do Nascimento ref. Atraso no trajeto de volta para Uberaba</t>
  </si>
  <si>
    <t>Diária de viagem a Wender Pereira de Campos ref. Translado de adolescente</t>
  </si>
  <si>
    <t>1/3 Férias Vinícius Soares Pereira período 12/06/2023 a 11/07/2023</t>
  </si>
  <si>
    <t xml:space="preserve"> Vinícius Soares Pereira</t>
  </si>
  <si>
    <t>Férias Vinícius Soares Pereira período 12/06/2023 a 11/07/2023</t>
  </si>
  <si>
    <t>Diária de viagem a Marcello Luiz de Araújo Campos ref. Translado de adolescente</t>
  </si>
  <si>
    <t>Marcello Luiz de Araújo Campos</t>
  </si>
  <si>
    <t>Diária de viagem a Max Paulus Bueno Solto ref. Translado de adolescente</t>
  </si>
  <si>
    <t>Pagamento de pensão alimentícia a Monique Laiara da Silva, descontada da TRCT do funcionário Caio Vinicius Mendes</t>
  </si>
  <si>
    <t>Compra de dois relógios de parede um para uso na sala da coordenação para facilitar o acompanhamento das atividades e outro na portaria para facilitar o registro de entrada e saída dos colaboradores</t>
  </si>
  <si>
    <t>Compra de extensão para melhor distribuição da energia</t>
  </si>
  <si>
    <t>Diária de viagem a Áquila Augusto da Silva Teixeira ref. Acompanhamento e desenvolvimento do trabalho dos profissionais que atuam no corpo administrativo e diretivo</t>
  </si>
  <si>
    <t>Diária de viagem a Filipe Schneider Reis ref. Visita metodológica</t>
  </si>
  <si>
    <t>Diária de viagem a Priscila de Paula dos Santos Carvalho ref. Acompanhamento e desenvolvimento do trabalho dos profissionais que atuam no corpo administrativo e diretivo</t>
  </si>
  <si>
    <t>Diária de viagem a Eduardo Alves da Silva ref. Visita metodológica</t>
  </si>
  <si>
    <t>Reembolso a Marcio Ferreira da Silva ref. Pedágio Uberlândia/ Tupaciguara</t>
  </si>
  <si>
    <t>Compra de insumos para a realização da oficina de cultura cinema brasileiro na unidade</t>
  </si>
  <si>
    <t>Carimbos Tupinambás Eireli</t>
  </si>
  <si>
    <t>Compra de materias hidráulicos para reparos na unidade como defeito de vedação na torneira do vestiário feminino</t>
  </si>
  <si>
    <t>1/3 Férias Ângela Maria de Melo período 19/06/2023 a 18/07/2023</t>
  </si>
  <si>
    <t>Ângela Maria de Melo</t>
  </si>
  <si>
    <t>Férias Ângela Maria de Melo período 19/06/2023 a 18/07/2023</t>
  </si>
  <si>
    <t>Diária de viagem a Angélica de Oliveira dos Santos ref. Visita metodológica</t>
  </si>
  <si>
    <t>Diária de viagem a Edeilson Fernandes ref. Translado de adolescente</t>
  </si>
  <si>
    <t>Reembolso a Priscila de Paula dos Santos ref. Pagamento da guia de ISS retido competência 05/2023 da prefeitura de Tupaciguara que só pode ser aceita através do banco Caixa Econômica Federal para pagamento, banco este que não trabalhamos mais</t>
  </si>
  <si>
    <t>Diária de viagem a Ricardo dos Santos Ribeiro ref. Visita metodológica</t>
  </si>
  <si>
    <t>Diária de viagem a Ricardo Marcos Carola ref. Visita metodológica</t>
  </si>
  <si>
    <t>Luís Gustavo Ribeiro Neves</t>
  </si>
  <si>
    <t>Compra de materias de informática para realizar cabeamento, instalação e configuração de internet no espaço multiuso da unidade, onde serão realizados as atividades e os cursos profissionalizantes para os adolescentes acautelados</t>
  </si>
  <si>
    <t>1/3 Férias Patrícia Pereira do Nascimento período 21/06/2023 a 20/07/2023</t>
  </si>
  <si>
    <t xml:space="preserve">Patrícia Pereira do Nascimento </t>
  </si>
  <si>
    <t>Férias Patrícia Pereira do Nascimento período 21/06/2023 a 20/07/2023</t>
  </si>
  <si>
    <t>Diária de viagem a Gisele Dias Ferreira participará de um acompanhamento pontual da unidade socioeducativa de Ipatinga tendo em vista o afastamento da direção geral conforme solicitação da direção geral do Instituto</t>
  </si>
  <si>
    <t>Diária de viagem a Ângela Maria Auxiliadora de Paulo ref. Translado de adolescente</t>
  </si>
  <si>
    <t>Ângela Maria Auxiliadora de Paulo</t>
  </si>
  <si>
    <t>Diária de viagem a Thiago Procópio ref. Translado de adolescente</t>
  </si>
  <si>
    <t>Diária de viagem a Evandro Fagner da Silva ref. Acompanhamento de patrimônio e orientação da equipe setor administrativo em relação ao bens imobilizados</t>
  </si>
  <si>
    <t>Diária de viagem a Liliane Souza Dias ref. Acompanhamento de patrimônio e orientação da equipe setor administrativo em relação ao bens imobilizados</t>
  </si>
  <si>
    <t>Hospedagem de Hermes Olímpio ref. Ao seminário de atuação da enfermagem do sistema socioeducativo e articulação em rede entre os dias 31/05 a 02/06/2023</t>
  </si>
  <si>
    <t xml:space="preserve">Compra de filtro de ar e filtro de combustível para revisão preventiva do gerador de energia </t>
  </si>
  <si>
    <t>Hospedagem de Ederson Luís e Layenne Francis ref. Ao seminário de atuação da enfermagem do sistema socioeducativo e articulação em rede entre os dias 31/05 a 02/06/2023</t>
  </si>
  <si>
    <t>San Marco Veículos Ltda</t>
  </si>
  <si>
    <t>Diária de viagem a  Márcio Ferreira da Silva ref. Ida a Araguari para revisão do veiculo</t>
  </si>
  <si>
    <t>Reembolso a Marco Aurélio de Barros ref. Hospedagem do funcionário na cidade de Paracatu ref. A viagem que ocorreu no dia 13/06/23</t>
  </si>
  <si>
    <t>Reembolso a Filipe Schneider Reis ref. Hospedagem do funcionário na cidade de Paracatu ref. A viagem que ocorreu no dia 13/06/23</t>
  </si>
  <si>
    <t>Contribuições retidas  ref. Nota fiscal ref. 05.2023. Nota fiscal n°355598/20023741/41/20231043/20231044/20231104/46</t>
  </si>
  <si>
    <t>Curinga Veículos ltda</t>
  </si>
  <si>
    <t>Strada Veículos e Peças Ltda</t>
  </si>
  <si>
    <t>Pagamento da 1° parcela da prestação de serviço de engenharia para execução de obras para instalação de cabine de proteção radiológica</t>
  </si>
  <si>
    <t>Diária de viagem a Raisson Gomes ref. Translado de adolescente</t>
  </si>
  <si>
    <t>Diária de viagem a Adrielly Nádia da Silva Veiga ref. Visita metodológica</t>
  </si>
  <si>
    <t>Diária de viagem Ângela Maria Auxiliadora de Paulo ref. Translado de adolescente</t>
  </si>
  <si>
    <t>Diária de viagem a Ingred Wilia Mariana Ferreira ref. Visita metodológica</t>
  </si>
  <si>
    <t>Diária de viagem a Márcio Francisco da Silva ref. Visita metodológica</t>
  </si>
  <si>
    <t>Diária de viagem a Sthephanie Armani da Silveira Calixto ref. Visita metodológica</t>
  </si>
  <si>
    <t>Diária de viagem a Adriana Francisca de Oliveira ref. Seminário conexão socioeducativa e de reunião com todos os diretores de atendimento das unidades socioeducativas de internação que acontecerá dia 27/06/2023 em Belo Horizonte</t>
  </si>
  <si>
    <t>Diária de viagem a Arlington Geraldo Martins dos Santos ref. Translado de adolescente</t>
  </si>
  <si>
    <t>Diária de viagem a Caroline Aparecida Vieira e Silva ref. Seminário conexão socioeducativa e de reunião com todos os diretores de atendimento das unidades socioeducativas de internação que acontecerá dia 27/06/2023 em Belo Horizonte</t>
  </si>
  <si>
    <t>Diária de viagem a Emily Thayrine de Paula Maciel ref. Seminário conexão socioeducativa e de reunião com todos os diretores de atendimento das unidades socioeducativas de internação que acontecerá dia 27/06/2023 em Belo Horizonte</t>
  </si>
  <si>
    <t>Diária de viagem a Felipe Henrique dos Reis Andrade de Oliveira ref. Seminário conexão socioeducativa e de reunião com todos os diretores de atendimento das unidades socioeducativas de internação que acontecerá dia 27/06/2023 em Belo Horizonte</t>
  </si>
  <si>
    <t>Diária de viagem a Geane Carolina de Jesus Mendes ref. Seminário conexão socioeducativa e de reunião com todos os diretores de atendimento das unidades socioeducativas de internação que acontecerá dia 27/06/2023 em Belo Horizonte</t>
  </si>
  <si>
    <t>Diária de viagem a Karla Cristina Moreira Sicari ref. Seminário conexão socioeducativa e de reunião com todos os diretores de atendimento das unidades socioeducativas de internação que acontecerá dia 27/06/2023 em Belo Horizonte</t>
  </si>
  <si>
    <t>Diária de viagem a Laissa Carvalho Bitencourt ref. Seminário conexão socioeducativa e de reunião com todos os diretores de atendimento das unidades socioeducativas de internação que acontecerá dia 27/06/2023 em Belo Horizonte</t>
  </si>
  <si>
    <t>Diária de viagem a Leonardo Gomes Silva ref. Seminário conexão socioeducativa e de reunião com todos os diretores de atendimento das unidades socioeducativas de internação que acontecerá dia 27/06/2023 em Belo Horizonte</t>
  </si>
  <si>
    <t>Diária de viagem a Leura de Cássia Silva De Jesus Freitas ref. Seminário conexão socioeducativa e de reunião com todos os diretores de atendimento das unidades socioeducativas de internação que acontecerá dia 27/06/2023 em Belo Horizonte</t>
  </si>
  <si>
    <t>Diária de viagem a Mariana Diniz Souza ref. Seminário conexão socioeducativa e de reunião com todos os diretores de atendimento das unidades socioeducativas de internação que acontecerá dia 27/06/2023 em Belo Horizonte</t>
  </si>
  <si>
    <t>Diária de viagem a Maximiliano Magalhães Pedroso ref. Seminário conexão socioeducativa e de reunião com todos os diretores de atendimento das unidades socioeducativas de internação que acontecerá dia 27/06/2023 em Belo Horizonte</t>
  </si>
  <si>
    <t>Diária de viagem a Micael dos Santos Ferreira ref. Seminário conexão socioeducativa e de reunião com todos os diretores de atendimento das unidades socioeducativas de internação que acontecerá dia 27/06/2023 em Belo Horizonte</t>
  </si>
  <si>
    <t>Diária de viagem a Michelle dos Reis Ferreira  ref. Seminário conexão socioeducativa e de reunião com todos os diretores de atendimento das unidades socioeducativas de internação que acontecerá dia 27/06/2023 em Belo Horizonte</t>
  </si>
  <si>
    <t>Diária de viagem a Nayara Morais Martins  ref. Seminário conexão socioeducativa e de reunião com todos os diretores de atendimento das unidades socioeducativas de internação que acontecerá dia 27/06/2023 em Belo Horizonte</t>
  </si>
  <si>
    <t>Diária de viagem a Paulo Márcio Rocha Barbosa Santos  ref. Seminário conexão socioeducativa e de reunião com todos os diretores de atendimento das unidades socioeducativas de internação que acontecerá dia 27/06/2023 em Belo Horizonte</t>
  </si>
  <si>
    <t>Diária de viagem a Ricardo de Oliveira Ramalho  ref. Seminário conexão socioeducativa e de reunião com todos os diretores de atendimento das unidades socioeducativas de internação que acontecerá dia 27/06/2023 em Belo Horizonte</t>
  </si>
  <si>
    <t>Diária de viagem a Rodrigo Marques Carola  ref. Seminário conexão socioeducativa e de reunião com todos os diretores de atendimento das unidades socioeducativas de internação que acontecerá dia 27/06/2023 em Belo Horizonte</t>
  </si>
  <si>
    <t>Diária de viagem a Sandro de Oliveira Tenorio  ref. Seminário conexão socioeducativa e de reunião com todos os diretores de atendimento das unidades socioeducativas de internação que acontecerá dia 27/06/2023 em Belo Horizonte</t>
  </si>
  <si>
    <t>Diária de viagem a Sara Fernanda de Jesus Mendes  ref. Seminário conexão socioeducativa e de reunião com todos os diretores de atendimento das unidades socioeducativas de internação que acontecerá dia 27/06/2023 em Belo Horizonte</t>
  </si>
  <si>
    <t>Diária de viagem a Victor Paulo Alves ref. Seminário conexão socioeducativa e de reunião com todos os diretores de atendimento das unidades socioeducativas de internação que acontecerá dia 27/06/2023 em Belo Horizonte</t>
  </si>
  <si>
    <t>Diária de viagem a Wanderson Gonçalves de Morais ref. Seminário conexão socioeducativa e de reunião com todos os diretores de atendimento das unidades socioeducativas de internação que acontecerá dia 27/06/2023 em Belo Horizonte</t>
  </si>
  <si>
    <t>Diária de viagem a Wanessa Graciana Souza ref. Seminário conexão socioeducativa e de reunião com todos os diretores de atendimento das unidades socioeducativas de internação que acontecerá dia 27/06/2023 em Belo Horizonte</t>
  </si>
  <si>
    <t>Diária de viagem a Yan Brandão Silva ref. Seminário conexão socioeducativa e de reunião com todos os diretores de atendimento das unidades socioeducativas de internação que acontecerá dia 27/06/2023 em Belo Horizonte</t>
  </si>
  <si>
    <t>Compra de lanche para coffe break devido a realização de capacitação profissional</t>
  </si>
  <si>
    <t>Teste de estanqueidade da rede de gás GLP, laudo e ART.</t>
  </si>
  <si>
    <t>Aquisição de um Ultrassom e jato bicarbonato, um auto clave , um compressor e um Kit acadêmico para uso no consultório odontológico do novo galpão da unidade</t>
  </si>
  <si>
    <t>Compra de itens para ser usado no consultório odontológico do novo galpão da unidade</t>
  </si>
  <si>
    <t>Compra de itens para comemoração do 10º aniversario do centro socioeducativo de Unaí</t>
  </si>
  <si>
    <t>Compra de itens de vestuário intimo para o uso dos adolescentes</t>
  </si>
  <si>
    <t>Instalação para realizar a troca dos atuais refletores de luz mista e instalação nos núcleos da unidade, troca de lâmpadas queimadas nos núcleos e demais áreas estratégicas da unidade</t>
  </si>
  <si>
    <t>David Júnio de Oliveira</t>
  </si>
  <si>
    <t xml:space="preserve">Diária de viagem Graciele Lopes Carvalho ref. Visita metodológica </t>
  </si>
  <si>
    <t>Diária de viagem Caroline Aparecida Vieira e Silva ref. Visita metodológica</t>
  </si>
  <si>
    <t>Diária de viagem Polyanna Beatriz do Nascimento ref. Visita Metodológica</t>
  </si>
  <si>
    <t xml:space="preserve">Diária de viagem Rodrigo dos Santos Souza ref. Visita metodológica </t>
  </si>
  <si>
    <t>Compra de itens para manutenção nos extintores da unidade</t>
  </si>
  <si>
    <t>Manutenção em 17 extintores da unidade e 2 testes hidrostático</t>
  </si>
  <si>
    <t xml:space="preserve">Hélio Antônio Machado </t>
  </si>
  <si>
    <t xml:space="preserve">Compra de insumos para auxiliar no atendimento do consultório odontológico </t>
  </si>
  <si>
    <t>Compra de utensilio domésticos para organização da unidade como exemplo refeitório e área de segurança</t>
  </si>
  <si>
    <t>Compra de insumos alimentício para realização de Oficina de padaria que os adolescentes realizam na unidade</t>
  </si>
  <si>
    <t>Diária de viagem a Flávio de Oliveira Gonçalves ref. Translado de adolescente</t>
  </si>
  <si>
    <t>Diária de viagem a Camila Zupo Morais de Oliveira ref. Translado de adolescente</t>
  </si>
  <si>
    <t>Diária de viagem a Débora Andrade Soares Correa ref. Translado de adolescente</t>
  </si>
  <si>
    <t>Diária de viagem a Eduardo Pedroza Correa ref. Translado de adolescente</t>
  </si>
  <si>
    <t xml:space="preserve">Aquisição de portas de madeira para instalação nos ambientes que possuem estruturas danificadas e sem condições de  reparo </t>
  </si>
  <si>
    <t>Recarga de vale transporte 125 funcionários da área de Belo Horizonte</t>
  </si>
  <si>
    <t>Recarga de vale transporte 218 funcionários região metropolitana BH</t>
  </si>
  <si>
    <t>Drogaria Suleiman</t>
  </si>
  <si>
    <t>Zico Esportes e Confecções Unaí Ltda</t>
  </si>
  <si>
    <t>Diária de viagem a Adrielly Nádia da Silva Veiga ref. Hospedagem para visita técnica</t>
  </si>
  <si>
    <t>Diária de viagem a Márcio Francisco da Silva ref. Hospedagem para visita técnica</t>
  </si>
  <si>
    <t>Diária de viagem a Sthephanie Da Silveira Calixtoref. Hospedagem para visita técnica</t>
  </si>
  <si>
    <t>Diária de viagem a Denner Gustavo Alves da Silva ref. Translado de adolescente</t>
  </si>
  <si>
    <t>Diária de viagem a Jaqueline Santos Oliveira ref. Translado de adolescente</t>
  </si>
  <si>
    <t>Tendo em vista a convocação da funcionária para o evento de conexão Socioeducativa, se faz necessário o pagamento de alimentação do dia uma vez que o almoço é servido na unidade  por não receberem vale alimentação</t>
  </si>
  <si>
    <t>Tendo em vista a convocação da funcionário para o evento de conexão Socioeducativa, se faz necessário o pagamento de alimentação do dia uma vez que o almoço é servido na unidade  por não receberem vale alimentação</t>
  </si>
  <si>
    <t>Cleisson Elias Amaral</t>
  </si>
  <si>
    <t>Tendo em vista a convocação do funcionário para o evento de conexão Socioeducativa, se faz necessário o pagamento de alimentação do dia uma vez que o almoço é servido na unidade  por não receberem vale alimentação</t>
  </si>
  <si>
    <t>Tendo em vista a convocação do funcionária para o evento de conexão Socioeducativa, se faz necessário o pagamento de alimentação do dia uma vez que o almoço é servido na unidade  por não receberem vale alimentação</t>
  </si>
  <si>
    <t>Compra de produtos para revisão obrigatória no veiculo</t>
  </si>
  <si>
    <t>Silvério De Oliveira Campos</t>
  </si>
  <si>
    <t>Luís Carlos Martins</t>
  </si>
  <si>
    <t>Diária de viagem a Lucas Luíz de Faria ref. Visita metodológica</t>
  </si>
  <si>
    <t>Diária de viagem a Marco Antônio Pereira Villar ref. Translado de adolescente</t>
  </si>
  <si>
    <t>Hospedagem de Debora Andrade Soares Correa e Eduardo Pedroza Correa ref. Visita metodológica</t>
  </si>
  <si>
    <t>1/3 Férias Jonata Ângelo Wagner da Silva período 04/07/2023 a 02/08/2023</t>
  </si>
  <si>
    <t>Jonata Ângelo Wagner da Silva</t>
  </si>
  <si>
    <t>Férias Jonata Ângelo Wagner da Silva período 04/07/2023 a 02/08/2023</t>
  </si>
  <si>
    <t>1/3 Férias Bethânia Cristina Silva período 03/07/2023 a 01/08/2023</t>
  </si>
  <si>
    <t>Bethânia Cristina Silva</t>
  </si>
  <si>
    <t>Férias Bethânia Cristina Silva período 03/07/2023 a 01/08/2023</t>
  </si>
  <si>
    <t>1/3 Férias Patrícia Araújo Mesquita de Souza período 03/07/2023 a 01/08/2023</t>
  </si>
  <si>
    <t>Patrícia Araújo Mesquita de Souza</t>
  </si>
  <si>
    <t>Férias Patrícia Araújo Mesquita de Souza período 03/07/2023 a 01/08/2023</t>
  </si>
  <si>
    <t>Reembolso a Felipe Henrique Dos Reis Andrade de Oliveira ref. Estacionamento pago pelo colaborador durante a viagem realizada para a cidade de BH no dia 27/06 onde participu do seminário</t>
  </si>
  <si>
    <t>Aquisição de 1 sistema de aquecedor solar</t>
  </si>
  <si>
    <t>Compra de adaptadores de tomadas para utilização nas cubas térmicas onde são servidas as refeições compra necessária para evitar queima da cuba devido a incompatibilidade de voltagem elétrica com a carga usada do equipamento</t>
  </si>
  <si>
    <t xml:space="preserve">Compra de tela mosqueteira para evitar entradas de mosquitos e pernilongos </t>
  </si>
  <si>
    <t>Compra de rolamentos para manutenção bomba de água e manutenção de motor e rolamentos na bomba para que o equipamento consiga transportar água corrente</t>
  </si>
  <si>
    <t>Serviço de manutenção e ampliação do CFTV da unidade</t>
  </si>
  <si>
    <t>Compra de itens para CFTV como cabos, conectores e caixa organizadora devido manutenção</t>
  </si>
  <si>
    <t>Tarifa bancaria Plano adapt. 03/2023</t>
  </si>
  <si>
    <t>Multa de trânsito a ser descontada no salario do motorista da unidade</t>
  </si>
  <si>
    <t>ISS retido ref. 03/2023 - ref. Ipatinga</t>
  </si>
  <si>
    <t xml:space="preserve">ISS retido ref. 03/2023 </t>
  </si>
  <si>
    <t>Coffe break / capacitação dos diretores gerais das unidades Socio educativas</t>
  </si>
  <si>
    <t>Coffee break - Reunião / capacitação, alinhamento técnico e administrativo equipes que será realizada no plénario da câmara de Ipatinga</t>
  </si>
  <si>
    <t>Coffe break devido a  realização de Audiências Concentradas</t>
  </si>
  <si>
    <t>Coffe break ref. Reunião institucional do poder judiciário e coordenação do Instituto Elo</t>
  </si>
  <si>
    <t>Compra de 5 mouses para substituição na unidade</t>
  </si>
  <si>
    <t>Material de escritório não previsto no contrato de fornecimento, alguns desses para organização de PIAS dos adolescentes (Prontuario), expositor para organização dos documentos</t>
  </si>
  <si>
    <t>Compra de lanche para seminário realizado na unidade</t>
  </si>
  <si>
    <t>Compra de bombom e espeto de bambu para realização de projeto de cultura/oficina</t>
  </si>
  <si>
    <t>Compra de lanche para evento " Conexão socioeducativa suase"</t>
  </si>
  <si>
    <t>Compra de 2 Gás para uso na cozinha da unidade</t>
  </si>
  <si>
    <t xml:space="preserve">Pagamento de parcela única referente a taxa de instalação de rastreador no veículo Duster RTN8H76 </t>
  </si>
  <si>
    <t>Pagamento de parcela única referente a taxa de instalação de rastreador no veículo Duster RTN8H84</t>
  </si>
  <si>
    <t>Pagamento de parcela única referente a taxa de instalação de rastreador no veículo Duster RTN8H59</t>
  </si>
  <si>
    <t>Pagamento de parcela única referente a taxa de instalação de rastreador no veículo Duster RTN8H73</t>
  </si>
  <si>
    <t>Despesas com 302 passagens ida e volta de familiares de adolescentes dos dias 01/03 a 31/03/2023 das unidades Horto, São Jeronimo,Ipatinga,Santa Clara, Uberaba, Santa Helena, Andradas, Lindeia</t>
  </si>
  <si>
    <t>Despesas com 171 passagens ida e volta de familiares de adolescentes dos dias 01/04 a 30/04/2023 das unidades Horto, São Jeronimo,Ipatinga,Santa Clara, Uberaba, Santa Helena, Andradas, Lindeia</t>
  </si>
  <si>
    <t>Compra de passagem para saída temporária de final de semana do adolescente, devido ao trajeto não disponibilizar a compra online, sendo assim foi feita diretamente no guichê</t>
  </si>
  <si>
    <t>Despesa com passagem a Layenne Francis de Oliveira Marques ref. 1º Seminário A Atuação da Enfermagem no Sistema Socioeducativo e Articulação de Rede</t>
  </si>
  <si>
    <t>Despesa com passagem a Pollyanna Beatriz do Nascimento ref. 1º Seminário A Atuação da Enfermagem no Sistema Socioeducativo e Articulação de Rede</t>
  </si>
  <si>
    <t>Despesa com passagem a Dalila Moreira Amorim ref. Ida a Ipatinga para Acompanhamento da vistoria do patrimônio e para acompanhamento e desenvolvimento do trabalho do setor de compras</t>
  </si>
  <si>
    <t>Despesa com passagem a Liliane Souza Dias ref. Ida a Ipatinga para Acompanhamento da vistoria do patrimônio e para acompanhamento e desenvolvimento do trabalho do setor de compras</t>
  </si>
  <si>
    <t>Despesas com 323 passagens ida e volta de familiares de adolescentes dos dias 01/04 a 30/04/2023 das unidades Horto, São Jeronimo,Ipatinga,Santa Clara, Uberaba, Santa Helena, Andradas, Lindeia</t>
  </si>
  <si>
    <t>Despesa de passagem a Gisele Dias Ferreira que  participará de um acompanhamento pontual da unidade socioeducativa de Ipatinga tendo em vista o afastamento da direção geral conforme solicitação da direção geral do Instituto</t>
  </si>
  <si>
    <t>Despesa de passagem a Evandro Fagner da Silva para Unaí ref. Acompanhamento de patrimônio e orientação da equipe setor administrativo em relação ao bens imobilizados</t>
  </si>
  <si>
    <t>Despesa de passagem a Liliane Souza Dias para Unaí ref. Acompanhamento de patrimônio e orientação da equipe setor administrativo em relação ao bens imobilizados</t>
  </si>
  <si>
    <t xml:space="preserve">Despesa de passagem a Adriana Francisca de Oliveira ref. Passagem para Seminário conexão Socioeducativa que acontecera em Belo Horizonte dia 27/06/2023 </t>
  </si>
  <si>
    <t xml:space="preserve">Despesa de passagem a Caroline Aparecida Vieira e Silva ref. Passagem para Seminário conexão Socioeducativa que acontecera em Belo Horizonte dia 27/06/2023 </t>
  </si>
  <si>
    <t xml:space="preserve">Despesa de passagem a Emily Thayrine de Paula Maciel ref. Passagem para Seminário conexão Socioeducativa que acontecera em Belo Horizonte dia 27/06/2023 </t>
  </si>
  <si>
    <t xml:space="preserve">Despesa de passagem a Karla Cristina Moreira Sicari ref. Passagem para Seminário conexão Socioeducativa que acontecera em Belo Horizonte dia 27/06/2023 </t>
  </si>
  <si>
    <t xml:space="preserve">Despesa de passagem a  Laissa Carvalho Bitencourt ref. Passagem para Seminário conexão Socioeducativa que acontecera em Belo Horizonte dia 27/06/2023 </t>
  </si>
  <si>
    <t xml:space="preserve">Despesa de passagem a Mariana Diniz Souza ref. Passagem para Seminário conexão Socioeducativa que acontecera em Belo Horizonte dia 27/06/2023 </t>
  </si>
  <si>
    <t xml:space="preserve">Despesa de passagem a Maximiliano Magalhães Pedroso ref. Passagem para Seminário conexão Socioeducativa que acontecera em Belo Horizonte dia 27/06/2023 </t>
  </si>
  <si>
    <t xml:space="preserve">Despesa de passagem a Michelle dos Reis Ferreira ref. Passagem para Seminário conexão Socioeducativa que acontecera em Belo Horizonte dia 27/06/2023 </t>
  </si>
  <si>
    <t xml:space="preserve">Despesa de passagem a Ricardo de Oliveira Ramalho ref. Passagem para Seminário conexão Socioeducativa que acontecera em Belo Horizonte dia 27/06/2023 </t>
  </si>
  <si>
    <t xml:space="preserve">Despesa de passagem a Sandro de Oliveira Tenorio ref. Passagem para Seminário conexão Socioeducativa que acontecera em Belo Horizonte dia 27/06/2023 </t>
  </si>
  <si>
    <t xml:space="preserve">Despesa de passagem a Victor Paulo Alves ref. Passagem para Seminário conexão Socioeducativa que acontecera em Belo Horizonte dia 27/06/2023 </t>
  </si>
  <si>
    <t xml:space="preserve">Despesa de passagem a Wanessa Graciana Souza ref. Passagem para Seminário conexão Socioeducativa que acontecera em Belo Horizonte dia 27/06/2023 </t>
  </si>
  <si>
    <t xml:space="preserve">Despesa de passagem a Yan Brandão Silva ref. Passagem para Seminário conexão Socioeducativa que acontecera em Belo Horizonte dia 27/06/2023 </t>
  </si>
  <si>
    <t>Dedetização e desratização e limpeza de caixa d'agua da unidade para fins de manter limpos e sem pragas/roedores</t>
  </si>
  <si>
    <t xml:space="preserve">Makker Comercial de Produtos farmacêuticos </t>
  </si>
  <si>
    <t>Compra de material odontológico para atendimento dos adolescentes na unidade</t>
  </si>
  <si>
    <t>Plano odontológico ref. 04/2023 ref. 948 Titulares e 311 dependentes</t>
  </si>
  <si>
    <t>Plano odontológico ref. 05/2023 ref.965 Titulares e 310 dependentes</t>
  </si>
  <si>
    <t>Plano odontológico ref. 06/2023 ref.973 Titulares e 321 dependentes</t>
  </si>
  <si>
    <t>97857818-5</t>
  </si>
  <si>
    <t>2023159329/ 2736267</t>
  </si>
  <si>
    <t>Telefone fixo/ Internet Sede Administrativa</t>
  </si>
  <si>
    <t>Container Roto 1000l Preto JB</t>
  </si>
  <si>
    <t>JB Comércio LTDA</t>
  </si>
  <si>
    <t>Desfibrilador Externo Automatico de Treinamento II</t>
  </si>
  <si>
    <t>Reanimador Manual (tipo ambu) Reservatorio - completo em silicon autoclavavel</t>
  </si>
  <si>
    <t>Reanimador Manual (tipo ambu) Infantil Reservatorio - completo em silicone autoclavavel</t>
  </si>
  <si>
    <t>Reanimador Manual (tipo ambu) Neo Reservatorio - completo em silicone autoclavavel</t>
  </si>
  <si>
    <t>Carro Maca Simples Lote</t>
  </si>
  <si>
    <t>Betamed Soluções Hospitalares Ltda</t>
  </si>
  <si>
    <t>Armario Vitrine 1 Porta Lote</t>
  </si>
  <si>
    <t>Outros - Puff pera tamanho medio cor azul</t>
  </si>
  <si>
    <t>Fotopolimerizador Emitter A s/fio - Schuster</t>
  </si>
  <si>
    <t>Ultrassom e Jato Bicarbonato Scaler Jet Pump - Kondetech</t>
  </si>
  <si>
    <t>Autoclave Vitale Class 21 L Cristofoli</t>
  </si>
  <si>
    <t>Compressor S-50 Voltagem 127V - Schuster</t>
  </si>
  <si>
    <t>Kit Academico Intra Sigma Air PB- Dentflex</t>
  </si>
  <si>
    <t>Suporte p/ Coleta inox</t>
  </si>
  <si>
    <t>Switch 5 Portas</t>
  </si>
  <si>
    <t>Mesa tenis de mesa 2,74 x 1,525 M</t>
  </si>
  <si>
    <t>F artigos esportivos Ltda</t>
  </si>
  <si>
    <t>Radio Comunicador Talkabout Motorola T38</t>
  </si>
  <si>
    <t>Routeboard Mikrotik RB750 gr3 HEX 5 portas</t>
  </si>
  <si>
    <t>Marcos Marcelo Bandeira</t>
  </si>
  <si>
    <t>Roteador Intelbras Access Point Ap 1350AC</t>
  </si>
  <si>
    <t>Material de Higiene unidades</t>
  </si>
  <si>
    <t>Material de escritorio</t>
  </si>
  <si>
    <t>Material de Escritorio unidades</t>
  </si>
  <si>
    <t>Repasse de IRRF sobre folha de pagamento ref. 06/2023</t>
  </si>
  <si>
    <t>Manutenção ar condicionado</t>
  </si>
  <si>
    <t>Medicalthermo Engenharia e Serviços</t>
  </si>
  <si>
    <t>Manutenção ar condicionado unidades</t>
  </si>
  <si>
    <t>Artigo de Higiene Pessoal</t>
  </si>
  <si>
    <t>Artigo de Higiene Pessoal unidades</t>
  </si>
  <si>
    <t>701.898.296-05</t>
  </si>
  <si>
    <t>034.121.716-62</t>
  </si>
  <si>
    <t>102.645.866-89</t>
  </si>
  <si>
    <t>055.967.406-67</t>
  </si>
  <si>
    <t>487.582.801-20</t>
  </si>
  <si>
    <t>611.924.816-15</t>
  </si>
  <si>
    <t>036.937.746-09</t>
  </si>
  <si>
    <t>124.229.926-25</t>
  </si>
  <si>
    <t>092.070.496-43</t>
  </si>
  <si>
    <t>082.939.316-12</t>
  </si>
  <si>
    <t>026.385.896-08</t>
  </si>
  <si>
    <t>047.069.626-50</t>
  </si>
  <si>
    <t>020.880.276-29</t>
  </si>
  <si>
    <t>093.156.356-98</t>
  </si>
  <si>
    <t>129.860.266-13</t>
  </si>
  <si>
    <t>971.699.866-04</t>
  </si>
  <si>
    <t>053.199.966-16</t>
  </si>
  <si>
    <t>061.673.036-57</t>
  </si>
  <si>
    <t>100.634.236-26</t>
  </si>
  <si>
    <t>703.337.386-40</t>
  </si>
  <si>
    <t>Estorno referente à transferência feita a maior, conforme lançamento 3564.</t>
  </si>
  <si>
    <t>Transferência realizada a maior, referente ao repasse de INSS de outros centros de custos - estornado conforme lançamento 3575.</t>
  </si>
  <si>
    <t>Lavagem de roupas</t>
  </si>
  <si>
    <t>Multa de transito a ser descontada no salario do motorista da unidade</t>
  </si>
  <si>
    <t>Departamento Nacional de Infraestrutura de transportes</t>
  </si>
  <si>
    <t>Pagamento de segunda via de 8 cartão que será descontados dos funcionários</t>
  </si>
  <si>
    <t>07/07/223</t>
  </si>
  <si>
    <t>Compra de 100 vale social</t>
  </si>
  <si>
    <t>Compra de 48 vale social</t>
  </si>
  <si>
    <t>Pagamento de segunda via de 5 cartão que será descontados dos funcionários</t>
  </si>
  <si>
    <t>Reembolso a Ronielle Lopes Caetano ref. Pedágio no deslocamento entre Tupaciguara e Araxá</t>
  </si>
  <si>
    <t xml:space="preserve">Ronielle Lopes Caetano </t>
  </si>
  <si>
    <t>Reembolso a Marcelo Ricardo de Moura Garcia ref. Pedágio Uberlândia/Tupaciguara</t>
  </si>
  <si>
    <t>Reembolso a Márcio Ferreira da Silva ref. Pedágio Uberlândia/Tupaciguara</t>
  </si>
  <si>
    <t xml:space="preserve">Márcio Ferreira da Silva </t>
  </si>
  <si>
    <t>734.485.86-91</t>
  </si>
  <si>
    <t>Reembolso a Rodrigo dos Santos Souza ref. Pedágio Uberaba/ São Paulo</t>
  </si>
  <si>
    <t xml:space="preserve">Diária de viagem a Wanderson Gonçalves de Morais ref. Retirada de material na sede </t>
  </si>
  <si>
    <t>Diária de viagem a Geane Carolina de Jesus Mendes ref. Retirada de material na sede</t>
  </si>
  <si>
    <t>Diária de viagem a Leura de Cássia Silva de Jesus Freitas ref. Retirada de material na sede</t>
  </si>
  <si>
    <t>Leura de Cássia Silva de Jesus Freitas</t>
  </si>
  <si>
    <t>Diária de viagem a Sara Fernanda de Jesus Mendes ref. Retirada de material na sede</t>
  </si>
  <si>
    <t>Diária de viagem a Liliane Souza Dias ref. Auditoria do patrimônio adquirido com recurso dos contratos de gestão 07/2021 e 08/2021 e orientação da equipe do setor administrativo</t>
  </si>
  <si>
    <t>Despesa de passagem a Liliane Souza Dias ref. Ida em Uberlândia para auditoria do patrimônio adquirido com recurso dos contratos de gestão 07/2021 e 08/2021 e orientação da equipe do setor administrativo</t>
  </si>
  <si>
    <t xml:space="preserve">Diária de viagem a Evandro  Fagner da Silva ref. Alinhamento entre os processos administrativos e de compras </t>
  </si>
  <si>
    <t xml:space="preserve">Evandro  Fagner da Silva </t>
  </si>
  <si>
    <t xml:space="preserve">Despesa de passagem a  Evandro Fagner da Silva ref. Alinhamento entre os processos administrativos e de compras </t>
  </si>
  <si>
    <t>1/3 Férias Leonel Lucas Leal Tavares período 06/07/2023 a 04/08/2023</t>
  </si>
  <si>
    <t>Leonel Lucas Leal Tavares</t>
  </si>
  <si>
    <t>162.612.526-02</t>
  </si>
  <si>
    <t>Férias Leonel Lucas Leal Tavares período 06/07/2023 a 04/08/2023</t>
  </si>
  <si>
    <t xml:space="preserve">Diária de viagem a Adriana Rosa Lazzarotti ref. Acompanhamento da equipe de segurança e gestão da unidade </t>
  </si>
  <si>
    <t>Diária de viagem a Áquila Augusto da Silva Teixeira ref. Acompanhamento da equipe de segurança e gestão da unidade</t>
  </si>
  <si>
    <t xml:space="preserve">Áquila Augusto da Silva Teixeira </t>
  </si>
  <si>
    <t xml:space="preserve">Diária de viagem a Priscila de Paula dos Santos Carvalho ref. Realização do processo seletivo de forma presencial para o cargo direção geral </t>
  </si>
  <si>
    <t>Diária de viagem a Ronielle Lopes Caetano ref. Acompanhamento e desenvolvimento do trabalho de responsabilidade técnica</t>
  </si>
  <si>
    <t>Aquisição de 1 carro maca simples e 1 armário vitrine para a sala de enfermagem devido as avaliações clínicas e atendimentos médicos</t>
  </si>
  <si>
    <t>42.722.388/0001-84</t>
  </si>
  <si>
    <t>Compra de 1  pneu para o veiculo argo</t>
  </si>
  <si>
    <t>86344062023-6</t>
  </si>
  <si>
    <t>Telefone fixo - conta tinha sido contestada</t>
  </si>
  <si>
    <t>1690293797-000</t>
  </si>
  <si>
    <t>Compra de insumos alimentícios para a execução do projeto cultural festa junina</t>
  </si>
  <si>
    <t>Compra de 20 travesseiros hospitalares para os adolescentes</t>
  </si>
  <si>
    <t>Rael e Guigo Comércio de Colchões Ltda</t>
  </si>
  <si>
    <t>33.660.118/0001-03</t>
  </si>
  <si>
    <t>Salario ref. 35 funcionários da sede Administrativa,74 funcionários de Uberaba, 92 funcionários de Ipatinga, 50 funcionários de Sete Lagoas, 141 funcionários de Unaí, 46 funcionários de Araxá, 127 funcionários Santa Clara, 72 funcionários Santa Helena,109 funcionários do Horto, 53 funcionários Lindeia, 89 funcionários São Jeronimo, 65 funcionários Tupaciguara.</t>
  </si>
  <si>
    <t>737.585.66-49</t>
  </si>
  <si>
    <t>Salário funcionária Luiza Ariana Silva Pereira ref. 06/2023</t>
  </si>
  <si>
    <t>Pagamento de deposito judicial de Ramon Paulo da Silva</t>
  </si>
  <si>
    <t xml:space="preserve">Tribunal de Justiça </t>
  </si>
  <si>
    <t>8104433568-80</t>
  </si>
  <si>
    <t>Recarga de cartão alimentação para 1 funcionário</t>
  </si>
  <si>
    <t>VB Serviços Comercio e administração</t>
  </si>
  <si>
    <t>2124163</t>
  </si>
  <si>
    <t>Pagamento 1° parcela do 2° termo aditivo do contrato de prestação de serviço de reforma na cozinha da unidade de Unaí</t>
  </si>
  <si>
    <t>Tarifa bancaria Plano adapt. 06/2023</t>
  </si>
  <si>
    <t>Compra de 1 bateria recarregável para o detector de metal da unidade</t>
  </si>
  <si>
    <t>Compra de Epi para ser realizado o projeto "Cuidando do espaço de convivência" com os adolescentes</t>
  </si>
  <si>
    <t>Minas Segurança Borrachas e conexões Ltda</t>
  </si>
  <si>
    <t>03.484.593/0001-05</t>
  </si>
  <si>
    <t>185342642751491-32</t>
  </si>
  <si>
    <t xml:space="preserve">Vitor Eduardo Costa de Carvalho </t>
  </si>
  <si>
    <t>Juliana Alves Elias</t>
  </si>
  <si>
    <t>180335510751491-32</t>
  </si>
  <si>
    <t>Pagamento ref. Pensão alimentícia descontado em folha de pagamento do funcionário Paulo Marcio Rocha Barbosa ref. 06/2023</t>
  </si>
  <si>
    <t>Pagamento ref. Pensão alimentícia descontado em folha de pagamento do funcionário  Marlon Douglas Guilherme Nunes ref. 06/2023</t>
  </si>
  <si>
    <t xml:space="preserve">Compra de peças para reparo de vazamento na parede da unidade </t>
  </si>
  <si>
    <t>Pagamento ref. Pensão alimentícia descontado em folha de pagamento do funcionário  Euclides Sá de Paula ref. 06/2023</t>
  </si>
  <si>
    <t>Pagamento ref. Pensão alimentícia descontado em folha de pagamento do funcionário Alex Ribeiro da Silva ref. 06/2023</t>
  </si>
  <si>
    <t>Pagamento ref. Pensão alimentícia descontado em folha de pagamento do funcionário  Kleber Osvaldo da Silva Junior ref. 06/2023</t>
  </si>
  <si>
    <t>Compra de materiais para realizar a instalação das portas que sofreu desgaste com o tempo de uso</t>
  </si>
  <si>
    <t>PL Materiais de Construção</t>
  </si>
  <si>
    <t>09.098.602.0001-06</t>
  </si>
  <si>
    <t>Pagamento salario Wagner da Mata Ribeiro ref.06/2023</t>
  </si>
  <si>
    <t>Wagner da Mata Ribeiro</t>
  </si>
  <si>
    <t>Pagamento ref. Pensão alimentícia descontado em folha de pagamento do funcionário Wagner Gladson da Silva ref. 06/2023</t>
  </si>
  <si>
    <t>Compra de peças para manutenção do veiculo</t>
  </si>
  <si>
    <t>71.145.668/0001-75</t>
  </si>
  <si>
    <t>Pagamento ref. Pensão alimentícia descontado em folha de pagamento do funcionário Diego Antônio dos Santos ref. 06/2023</t>
  </si>
  <si>
    <t>Pagamento ref. Pensão alimentícia descontado em folha de pagamento do funcionário  Vinicius da Silva Melgaço ref. 06/2023</t>
  </si>
  <si>
    <t>064.962.966-50</t>
  </si>
  <si>
    <t>Alexandre Alves Pereira</t>
  </si>
  <si>
    <t>Anderson Luiz de Castro</t>
  </si>
  <si>
    <t>Anderson Madureira Assunção</t>
  </si>
  <si>
    <t>André Cecilio Cardoso Leal</t>
  </si>
  <si>
    <t>Antônio Carlos Anselmo</t>
  </si>
  <si>
    <t>Bruno Gabriel de Castro</t>
  </si>
  <si>
    <t>Carlos Renato Silva de Almeida</t>
  </si>
  <si>
    <t>Cristiano Gonçalves de Oliveira</t>
  </si>
  <si>
    <t>Everton Oliveira Gonçalves</t>
  </si>
  <si>
    <t>082.761.406-37</t>
  </si>
  <si>
    <t>Francisco Nunes Neves</t>
  </si>
  <si>
    <t>Igor Costa</t>
  </si>
  <si>
    <t xml:space="preserve">Jacques Douglas </t>
  </si>
  <si>
    <t>Jean Francesco Dias dos Santos</t>
  </si>
  <si>
    <t>Jean Martins Gomes</t>
  </si>
  <si>
    <t>Joscelio Silva Felipe Santos</t>
  </si>
  <si>
    <t>José Jeosmar de Souza</t>
  </si>
  <si>
    <t>José Uillian da Silva Resende</t>
  </si>
  <si>
    <t>Juliana de Abreu Silva</t>
  </si>
  <si>
    <t>045.926.766-37</t>
  </si>
  <si>
    <t>Lauriete Rodrigues Salomão</t>
  </si>
  <si>
    <t>Leonardo de Oliveira Vitorio</t>
  </si>
  <si>
    <t>Lucas Henrique Zanandreis</t>
  </si>
  <si>
    <t>Lucimar Tereza de Souza Santos</t>
  </si>
  <si>
    <t>Luiz Fernando Da Gama Souza</t>
  </si>
  <si>
    <t>Luiz Fernando Nunes Bernardo</t>
  </si>
  <si>
    <t>Diária de viagem a Márcio Ferreira da Silva ref. Ida em Uberlândia para avaliação do veiculo Duster da unidade</t>
  </si>
  <si>
    <t>Marcos dos Santos Miranda</t>
  </si>
  <si>
    <t>Paulo Renato Pereira</t>
  </si>
  <si>
    <t>Pedro Paulo Ramos</t>
  </si>
  <si>
    <t>Renato Alves da Silva</t>
  </si>
  <si>
    <t>Ronaldo Speridião Gonçalves</t>
  </si>
  <si>
    <t>Samuel de Castro Freitas</t>
  </si>
  <si>
    <t>Valdiney Batista da Silva</t>
  </si>
  <si>
    <t>808.735.516-20</t>
  </si>
  <si>
    <t>William Coelho de Souza Lima</t>
  </si>
  <si>
    <t>Serviço de troca de resistência de chuveiro e reparo de torneira e registros</t>
  </si>
  <si>
    <t>Vsit Soluções Comércio e serviços Ltda</t>
  </si>
  <si>
    <t xml:space="preserve">Edson Salviano Ferreira </t>
  </si>
  <si>
    <t>Aquisição de 1 roteador e 1 routeboaard devido ao aumento de computadores na unidade</t>
  </si>
  <si>
    <t xml:space="preserve">Marcos Marcelo Bandeira </t>
  </si>
  <si>
    <t>10.868.926/0001-57</t>
  </si>
  <si>
    <t>Rosimary Rodrigues Fontes</t>
  </si>
  <si>
    <t>186354200751491-32</t>
  </si>
  <si>
    <t>Carlinhos Luiz Ramos</t>
  </si>
  <si>
    <t>186360958751491-32</t>
  </si>
  <si>
    <t>S.A Construção e Reforma Ltda</t>
  </si>
  <si>
    <t>39.352.579/0001-97</t>
  </si>
  <si>
    <t xml:space="preserve">Aquisição de 1 atabaque que será utilizado em roda de capoeira onde será apresentado no seminário </t>
  </si>
  <si>
    <t>Posto Dinamarca Ltda</t>
  </si>
  <si>
    <t>05.518.379/0001-40</t>
  </si>
  <si>
    <t>Compra de mudas par realização do projeto Julho verde</t>
  </si>
  <si>
    <t>Floricultura Sapucaia RM Jardinagem Ltda</t>
  </si>
  <si>
    <t>23.980.888/0001-71</t>
  </si>
  <si>
    <t>Veludo Ferragens e Ferramentas Ltda</t>
  </si>
  <si>
    <t>25.895.004/0001-06</t>
  </si>
  <si>
    <t>Diária de viagem a Adair Assis de Alcântara ref. Translado de adolescente</t>
  </si>
  <si>
    <t>Adair Assis de Alcântara</t>
  </si>
  <si>
    <t>1/3 Férias Vicente Augusto Dias Pereira período 10/07/2023 a 08/08/2023</t>
  </si>
  <si>
    <t>Férias Vicente Augusto Dias Pereira período 10/07/2023 a 08/08/2023</t>
  </si>
  <si>
    <t>1/3 Férias Andrea Giane Santos Tavares Paula período 10/07/2023 a 08/08/2023</t>
  </si>
  <si>
    <t>Andrea Giane Santos Tavares Paula</t>
  </si>
  <si>
    <t>Férias Andrea Giane Santos Tavares Paula período 10/07/2023 a 08/08/2023</t>
  </si>
  <si>
    <t>1/3 Férias Glauciano Antônio Batista período 10/07/2023 a 08/08/2023</t>
  </si>
  <si>
    <t>Glauciano Antônio Batista</t>
  </si>
  <si>
    <t>Férias Glauciano Antônio Batista período 10/07/2023 a 08/08/2023</t>
  </si>
  <si>
    <t>1/3 Férias Marcio Francisco da Silva período 10/07/2023 a 08/08/2023</t>
  </si>
  <si>
    <t>Férias Marcio Francisco da Silva período 10/07/2023 a 08/08/2023</t>
  </si>
  <si>
    <t>1/3 Férias Marco Antônio Pereira Villar  período 10/07/2023 a 08/08/2023</t>
  </si>
  <si>
    <t>Férias Marco Antônio Pereira Villar  período 10/07/2023 a 08/08/2023</t>
  </si>
  <si>
    <t>1/3 Férias Paulo Renato Pereira período 11/07/2023 a 09/08/2023</t>
  </si>
  <si>
    <t>Férias Paulo Renato Pereira período 11/07/2023 a 09/08/2023</t>
  </si>
  <si>
    <t>1/3 Férias Sheila Oliveira dos Santos período 10/07/2023 a 24/07/2023</t>
  </si>
  <si>
    <t>Sheila Oliveira dos Santos</t>
  </si>
  <si>
    <t>1/3 Férias Jessica Bernardo Gonçalves Covizzi período 10/07/2023 a 08/08/2023</t>
  </si>
  <si>
    <t>Férias Jessica Bernardo Gonçalves Covizzi período 10/07/2023 a 08/08/2023</t>
  </si>
  <si>
    <t>1/3 Férias Amanda Faria Lima Mafia Gurgel período 10/07/2023 a 08/08/2023</t>
  </si>
  <si>
    <t xml:space="preserve">Amanda Faria Lima Mafia Gurgel </t>
  </si>
  <si>
    <t>1/3 Férias Ana Lucia Ribeiro Santos Barbosa período 11/07/2023 a 09/08/2023</t>
  </si>
  <si>
    <t>Ana Lucia Ribeiro Santos Barbosa</t>
  </si>
  <si>
    <t>Férias Ana Lucia Ribeiro Santos Barbosa período 11/07/2023 a 09/08/2023</t>
  </si>
  <si>
    <t>1/3 Férias Emily Thayrine de Paula Maciel período 10/07/2023 a 08/08/2023</t>
  </si>
  <si>
    <t>Férias Emily Thayrine de Paula Maciel período 10/07/2023 a 08/08/2023</t>
  </si>
  <si>
    <t>1/3 Férias Flavia Tessarini Prata período 10/07/2023 a 08/08/2023</t>
  </si>
  <si>
    <t>Flavia Tessarini Prata</t>
  </si>
  <si>
    <t>Férias Flavia Tessarini Prata período 10/07/2023 a 08/08/2023</t>
  </si>
  <si>
    <t>1/3 Férias Jeferson Tadeu Souza Fernandes  período 11/07/2023 a 09/08/2023</t>
  </si>
  <si>
    <t>Jeferson Tadeu Souza Fernandes</t>
  </si>
  <si>
    <t>Férias Jeferson Tadeu Souza Fernandes  período 11/07/2023 a 09/08/2023</t>
  </si>
  <si>
    <t>FGTS ref. 06/2023</t>
  </si>
  <si>
    <t>VPAJ Comércio de Medicamentos Ltda</t>
  </si>
  <si>
    <t>Compra de peças para manutenção do sistema do aquecedor solar</t>
  </si>
  <si>
    <t>Solar Shopping Ltda Me</t>
  </si>
  <si>
    <t>03705.561/0001-84</t>
  </si>
  <si>
    <t xml:space="preserve">Pagamento de parcela única referente a taxa de instalação </t>
  </si>
  <si>
    <t>Desentupimento da rede central de esgoto</t>
  </si>
  <si>
    <t>Supremax Desentupidora Ltda</t>
  </si>
  <si>
    <t>11.984.794/0001-91</t>
  </si>
  <si>
    <t>Desentupimento de quatro vasos sanitários</t>
  </si>
  <si>
    <t>Departamento de agua e esgoto</t>
  </si>
  <si>
    <t>Lavagem de veiculo completa</t>
  </si>
  <si>
    <t xml:space="preserve">Felipe José Borges </t>
  </si>
  <si>
    <t>Iss ref. 06/2023 ref. Unaí</t>
  </si>
  <si>
    <t xml:space="preserve">Iss ref. 06/2023 </t>
  </si>
  <si>
    <t>2231680597-21</t>
  </si>
  <si>
    <t>1/3 Férias Valmir Soares de Viterbo  período 12/07/2023 a 10/08/2023</t>
  </si>
  <si>
    <t>Valmir Soares de Viterbo</t>
  </si>
  <si>
    <t>Férias Valmir Soares de Viterbo  período 12/07/2023 a 10/08/2023</t>
  </si>
  <si>
    <t>1/3 Férias Cleiton Magno da Silva período 12/07/2023 a 10/08/2023</t>
  </si>
  <si>
    <t>Cleiton Magno da Silva</t>
  </si>
  <si>
    <t>Férias Cleiton Magno da Silva período 12/07/2023 a 10/08/2023</t>
  </si>
  <si>
    <t>1/3 Férias Daiane Santana das Neves  período 12/07/2023 a 10/08/2023</t>
  </si>
  <si>
    <t>Daiane Santana das Neves</t>
  </si>
  <si>
    <t>Férias Daiane Santana das Neves  período 12/07/2023 a 10/08/2023</t>
  </si>
  <si>
    <t>1/3 Férias Lucia Rocha Brito  período 12/07/2023 a 10/08/2023</t>
  </si>
  <si>
    <t>Lucia Rocha Brito</t>
  </si>
  <si>
    <t>Férias Lucia Rocha Brito  período 12/07/2023 a 10/08/2023</t>
  </si>
  <si>
    <t>1/3 Férias Paula Cavalcante Menezes  período 12/07/2023 a 10/08/2023</t>
  </si>
  <si>
    <t>Paula Cavalcante Menezes</t>
  </si>
  <si>
    <t>Férias Paula Cavalcante Menezes  período 12/07/2023 a 10/08/2023</t>
  </si>
  <si>
    <t xml:space="preserve">Diária de viagem a Thiago Procópio ref. Translado de adolescente </t>
  </si>
  <si>
    <t xml:space="preserve">Felipe Henrique dos Reis </t>
  </si>
  <si>
    <t>Diária de viagem a Paulo Marcio Rocha Barbosa Santos ref. Participação de capacitação em Belo Horizonte</t>
  </si>
  <si>
    <t>Paulo Marcio Rocha Barbosa</t>
  </si>
  <si>
    <t>Diária de viagem a Poliana Lorena de Oliveira ref. Participação da capacitação em Belo Horizonte</t>
  </si>
  <si>
    <t>Poliana Lorena de Oliveira</t>
  </si>
  <si>
    <t>Diária de viagem a Leticia Torres Trindade ref. Translado de adolescente</t>
  </si>
  <si>
    <t>Diária de viagem a Jonathan Henrique Leite da Silva ref. Translado de adolescente</t>
  </si>
  <si>
    <t>Bem estar social 06/2023 ref. 1003 funcionários</t>
  </si>
  <si>
    <t>Conserto do portão da unidade</t>
  </si>
  <si>
    <t>Serralheria do Serginho Ltda</t>
  </si>
  <si>
    <t>30.048.919/0001-16</t>
  </si>
  <si>
    <t>Serviços de manutenção elétrica, limpeza de placas solares, troca do painel de controle do aquecedor solar da unidade</t>
  </si>
  <si>
    <t>Solar Triângulo Prestação de Serviços Ltda</t>
  </si>
  <si>
    <t>04.698.795/0001-4</t>
  </si>
  <si>
    <t>Coffe break para projeto de formação continuada na unidade</t>
  </si>
  <si>
    <t>Valdênia Coutinho Marques Silva</t>
  </si>
  <si>
    <t xml:space="preserve"> Despesas com 323 passagens ida e volta de familiares de adolescentes dos dias 01/04 a 30/04/2023 das unidades Horto, São Jeronimo,Ipatinga,Santa Clara, Uberaba, Santa Helena, Andradas, Lindeia</t>
  </si>
  <si>
    <t>Compra de itens farmacêuticos para utilização na enfermagem</t>
  </si>
  <si>
    <t>Hospedagem para Gisele Dias Ferreira nos dias 20/06 a 23/06/23 visita em Ipatinga</t>
  </si>
  <si>
    <t xml:space="preserve">Compra de 06 capas de colchões impermeáveis </t>
  </si>
  <si>
    <t>HWA Artigos para tapeçaria Ltda</t>
  </si>
  <si>
    <t>Compra de jogos de cartas para o projeto festa julina na unidade</t>
  </si>
  <si>
    <t>05.199.015/001-44</t>
  </si>
  <si>
    <t>R06950</t>
  </si>
  <si>
    <t>R06945</t>
  </si>
  <si>
    <t>R06946</t>
  </si>
  <si>
    <t>R06949</t>
  </si>
  <si>
    <t>R06948</t>
  </si>
  <si>
    <t>R06951</t>
  </si>
  <si>
    <t>R06947</t>
  </si>
  <si>
    <t>Manutenção em roçadeiras da unidade</t>
  </si>
  <si>
    <t>Stilo Máquinas peças e serviços ltda</t>
  </si>
  <si>
    <t>Compra de peças para manutenção nas roçadeiras</t>
  </si>
  <si>
    <t>IPTU 6/11</t>
  </si>
  <si>
    <t>2401675/5</t>
  </si>
  <si>
    <t>Roteador internet para unidades Araxá/ Santa Clara/ Tupaciguara/ São Jerônimo</t>
  </si>
  <si>
    <t>17004586946-31</t>
  </si>
  <si>
    <t>17004586946-32</t>
  </si>
  <si>
    <t>17004586946-33</t>
  </si>
  <si>
    <t>17004586946-35</t>
  </si>
  <si>
    <t>17004586997-99</t>
  </si>
  <si>
    <t>17004587307-42</t>
  </si>
  <si>
    <t>Drogaria e Perfumaria São Gabriel Ltda</t>
  </si>
  <si>
    <t xml:space="preserve">Compra de materiais para manutenção dos violões usados em oficinas de música </t>
  </si>
  <si>
    <t>17.220.054/000670</t>
  </si>
  <si>
    <t>Compra de insumos alimentício para a festa julina na unidade</t>
  </si>
  <si>
    <t>Compra de peças para manutenção no veiculo</t>
  </si>
  <si>
    <t xml:space="preserve">Serviço de manutenção no veiculo </t>
  </si>
  <si>
    <t>1/3 Férias Alex Sandro Fernandes Alves período 13/07/2023 a 11/08/2023</t>
  </si>
  <si>
    <t>Alex Sandro Fernandes Alves</t>
  </si>
  <si>
    <t>Férias Alex Sandro Fernandes Alves período 13/07/2023 a 11/08/2023</t>
  </si>
  <si>
    <t>Diária de viagem a Débora Andrade Soares Correa ref. Visita metodológica</t>
  </si>
  <si>
    <t xml:space="preserve"> Ricardo dos Santos Ribeiro</t>
  </si>
  <si>
    <t>Diária de viagem a Ana Beatriz Jecino Cesário ref. Visita metodológica</t>
  </si>
  <si>
    <t>Ana Beatriz Jecino Cesário</t>
  </si>
  <si>
    <t>Diária de viagem a Éder Martins Conceição ref. Visita metodológica</t>
  </si>
  <si>
    <t>Éder Martins Conceição</t>
  </si>
  <si>
    <t>Diária de viagem a Marinete Ferreira de Castro ref. Visita metodológica</t>
  </si>
  <si>
    <t xml:space="preserve">Raquel Aparecida Barbosa de Souza </t>
  </si>
  <si>
    <t>Ana Paula Ferreira de França</t>
  </si>
  <si>
    <t>Angelica Oliveira dos Santos</t>
  </si>
  <si>
    <t>Michelle Piancastelli Richard</t>
  </si>
  <si>
    <t>10002703-09</t>
  </si>
  <si>
    <t>20231751-47</t>
  </si>
  <si>
    <t>Aquisição de 1 computador para atender a demanda da unidade</t>
  </si>
  <si>
    <t>Compra de 1 estabilizador</t>
  </si>
  <si>
    <t>Pagamento de 3° parcela da reforma de Araxá</t>
  </si>
  <si>
    <t>Empreendimento Hoteleiros Tress GS LTDA</t>
  </si>
  <si>
    <t>19.314.001/0001-39</t>
  </si>
  <si>
    <t>MGU Comércio de Med e Perfumaria</t>
  </si>
  <si>
    <t>07.959.378/000166</t>
  </si>
  <si>
    <t>06/07/202</t>
  </si>
  <si>
    <t>Manutenção e reparo de registro de chuveiros e das descargas dos alojamentos do núcleo da unidade</t>
  </si>
  <si>
    <t>38.141.616.0001/55</t>
  </si>
  <si>
    <t>Compra de itens para realização do projeto de festa julina</t>
  </si>
  <si>
    <t>Quero festa Ltda</t>
  </si>
  <si>
    <t>Drogaria Tamoios Ltda Me</t>
  </si>
  <si>
    <t>191344412751491-32</t>
  </si>
  <si>
    <t>Manutenção na máquina de lavar industrial</t>
  </si>
  <si>
    <t>Jaqueline Aparecida Vieira Coelho</t>
  </si>
  <si>
    <t>40.960.256/0001-65</t>
  </si>
  <si>
    <t>Compra de barbante e agulha de silicone para oficina de crochê e artesanato na unidade</t>
  </si>
  <si>
    <t>Linhas de Luz Armarinhos Ltda</t>
  </si>
  <si>
    <t>17.473.080/0001-03</t>
  </si>
  <si>
    <t>Diária de viagem a Fabiano da Silva ref.  Translado de adolescente</t>
  </si>
  <si>
    <t>Fabiano da Silva</t>
  </si>
  <si>
    <t>Diária de viagem a Edmara Madureira Figueiredo Valentim ref. Translado de adolescente</t>
  </si>
  <si>
    <t>Edmara Madureira Figueiredo Valentim</t>
  </si>
  <si>
    <t>Diária de viagem a Helen Sharmén Ventura Coelho ref. Visita metodológica</t>
  </si>
  <si>
    <t>Helen Sharmén Ventura Coelho</t>
  </si>
  <si>
    <t>Diária de viagem a Maria Izabel do Conde Carmo ref. Visita metodológica</t>
  </si>
  <si>
    <t xml:space="preserve"> Maria Izabel do Conde Carmo</t>
  </si>
  <si>
    <t>Compra de materiais para reparo emergencial na unidade onde será trocado o cano de água que abastece a unidade devido a entupimento</t>
  </si>
  <si>
    <t xml:space="preserve">Construpet Material de Construção </t>
  </si>
  <si>
    <t>Andrade Ribeiro Comercial Ltda</t>
  </si>
  <si>
    <t>17.609.270/0001-05</t>
  </si>
  <si>
    <t>Compra de chinelos e cuecas para uso dos adolescentes</t>
  </si>
  <si>
    <t>Parati Modas de Araxá Ltda</t>
  </si>
  <si>
    <t>02.266.734/0001-42</t>
  </si>
  <si>
    <t>18.650.705/000110</t>
  </si>
  <si>
    <t>37.04.721/0002-75</t>
  </si>
  <si>
    <t>Compra de um SSD (Solid State Drive) que é um componente que armazena dados em computadores para melhor funcionamento e rapidez do computador</t>
  </si>
  <si>
    <t>Bel Micro Tecnologia S/A</t>
  </si>
  <si>
    <t>71.052.559/0003-75</t>
  </si>
  <si>
    <t>2° Parcela do pagamento de uniforme para equipe das unidades Araxá, Horto, Ipatinga, Lindeia, Santa Clara, Santa Helena, São Jeronimo, Sete Lagoas, Tupaciguara, Uberaba e Unaí</t>
  </si>
  <si>
    <t>2° Parcela do pagamento de uniforme para os adolescente das unidades Araxá, Horto, Ipatinga, Lindeia, Santa Clara, Santa Helena, São Jeronimo, Sete Lagoas, Tupaciguara, Uberaba e Unaí</t>
  </si>
  <si>
    <t>Aquisição de duas televisões para uso na unidade</t>
  </si>
  <si>
    <t>Offcomp Comércio e serviços de informática Ltda</t>
  </si>
  <si>
    <t>10.388.905/0002-15</t>
  </si>
  <si>
    <t>Aquisição de uma televisão para uso na unidade</t>
  </si>
  <si>
    <t>Aquisição de três televisões para uso na unidade</t>
  </si>
  <si>
    <t>Aquisição de oito televisões para uso na unidade</t>
  </si>
  <si>
    <t>Compra de 4 caixas de mercado para armazenamento de verduras para ser realizado o projeto com a horta da unidade</t>
  </si>
  <si>
    <t>Ribeiro &amp; Felipe Ltda</t>
  </si>
  <si>
    <t xml:space="preserve">Compra de itens descartáveis e embalagens para servir as comidas típicas da festividade </t>
  </si>
  <si>
    <t>Embalanorte e Embalagens Ltda</t>
  </si>
  <si>
    <t>11.291.859/0001-13</t>
  </si>
  <si>
    <t>1/3 Férias Liliane Souza Dias  período 17/07/2023 a 31/07/2023</t>
  </si>
  <si>
    <t xml:space="preserve"> Férias Liliane Souza Dias  período 17/07/2023 a 31/07/2023</t>
  </si>
  <si>
    <t>1/3 Férias Adriana Rosa Lazzarotti   período 17/07/2023 a 31/07/2023</t>
  </si>
  <si>
    <t>Férias Adriana Rosa Lazzarotti   período 17/07/2023 a 31/07/2023</t>
  </si>
  <si>
    <t>1/3 Férias Alessandra Antere da Rocha Silva  período 17/07/2023 a 31/07/2023</t>
  </si>
  <si>
    <t>Alessandra Antere da Rocha Silva</t>
  </si>
  <si>
    <t>Férias Alessandra Antere da Rocha Silva  período 17/07/2023 a 31/07/2023</t>
  </si>
  <si>
    <t>1/3 Férias Ana Carolina Gonçalves Pinto Veloso  período 17/07/2023 a 31/07/2023</t>
  </si>
  <si>
    <t>Ana Carolina Gonçalves Pinto Veloso</t>
  </si>
  <si>
    <t>Férias Ana Carolina Gonçalves Pinto Veloso  período 17/07/2023 a 31/07/2023</t>
  </si>
  <si>
    <t>1/3 Férias Camila de Souza Santana período 17/07/2023 a 15/08/2023</t>
  </si>
  <si>
    <t>Camila de Souza Santana</t>
  </si>
  <si>
    <t xml:space="preserve"> Férias Camila de Souza Santana período 17/07/2023 a 15/08/2023</t>
  </si>
  <si>
    <t>1/3 Férias Cassio Henrique Coelho período 17/07/2023 a 15/08/2023</t>
  </si>
  <si>
    <t>Cassio Henrique Coelho</t>
  </si>
  <si>
    <t>Férias Cassio Henrique Coelho período 17/07/2023 a 15/08/2023</t>
  </si>
  <si>
    <t>1/3 Férias Deiselane Aparecida do Carmo período 17/07/2023 a 31/07/2023</t>
  </si>
  <si>
    <t>Deiselane Aparecida do Carmo</t>
  </si>
  <si>
    <t>Férias Deiselane Aparecida do Carmo período 17/07/2023 a 31/07/2023</t>
  </si>
  <si>
    <t>1/3 Férias Deisiane Aparecida do Carmo período 17/07/2023 a 15/08/2023</t>
  </si>
  <si>
    <t>Deisiane Aparecida do Carmo</t>
  </si>
  <si>
    <t>Férias Deisiane Aparecida do Carmo período 17/07/2023 a 15/08/2023</t>
  </si>
  <si>
    <t>1/3 Férias Edilaine Aparecida Damacena Pereira período 17/07/2023 a 15/08/2023</t>
  </si>
  <si>
    <t xml:space="preserve">Edilaine Aparecida Damacena Pereira </t>
  </si>
  <si>
    <t>Férias Edilaine Aparecida Damacena Pereira período 17/07/2023 a 15/08/2023</t>
  </si>
  <si>
    <t>1/3 Férias Edson de Jesus Mota  período 17/07/2023 a 15/08/2023</t>
  </si>
  <si>
    <t>Edson de Jesus Mota</t>
  </si>
  <si>
    <t>Férias Edson de Jesus Mota  período 17/07/2023 a 15/08/2023</t>
  </si>
  <si>
    <t>1/3 Férias Eduardo Alves da Silva  período 17/07/2023 a 15/08/2023</t>
  </si>
  <si>
    <t>Férias Eduardo Alves da Silva  período 17/07/2023 a 15/08/2023</t>
  </si>
  <si>
    <t>1/3 Férias Elisa Maria de Souza Queiroz  período 17/07/2023 a 15/08/2023</t>
  </si>
  <si>
    <t>Elisa Maria de Souza Queiroz</t>
  </si>
  <si>
    <t>Férias Elisa Maria de Souza Queiroz  período 17/07/2023 a 15/08/2023</t>
  </si>
  <si>
    <t>1/3 Férias Francielly Barbosa Ferreira  período 17/07/2023 a 15/08/2023</t>
  </si>
  <si>
    <t>Francielly Barbosa Ferreira</t>
  </si>
  <si>
    <t>Férias Francielly Barbosa Ferreira  período 17/07/2023 a 15/08/2023</t>
  </si>
  <si>
    <t>Gabriela  Cristina Correia da Silva</t>
  </si>
  <si>
    <t>1/3 Férias Geane Carolina de Jesus Mendes  período 17/07/2023 a 31/07/2023</t>
  </si>
  <si>
    <t>Férias Geane Carolina de Jesus Mendes  período 17/07/2023 a 31/07/2023</t>
  </si>
  <si>
    <t>1/3 Férias Graziela Vilela Coelho de Barros período 17/07/2023 a 15/08/2023</t>
  </si>
  <si>
    <t>Graziela Vilela Coelho de Barros</t>
  </si>
  <si>
    <t>Férias Graziela Vilela Coelho de Barros período 17/07/2023 a 15/08/2023</t>
  </si>
  <si>
    <t>1/3 Férias Ivone Aparecida Silva Malachias  período 17/07/2023 a 15/08/2023</t>
  </si>
  <si>
    <t>Ivone Aparecida Silva Malachias</t>
  </si>
  <si>
    <t>Férias Ivone Aparecida Silva Malachias  período 17/07/2023 a 15/08/2023</t>
  </si>
  <si>
    <t>Joceane Pereira Mensato Alcantara</t>
  </si>
  <si>
    <t>1/3 Férias Juliana Raquel de Gouveia período 17/07/2023 a 15/08/2023</t>
  </si>
  <si>
    <t>Juliana Raquel de Gouveia</t>
  </si>
  <si>
    <t>Férias Juliana Raquel de Gouveia período 17/07/2023 a 15/08/2023</t>
  </si>
  <si>
    <t>1/3 Férias Julio César Pimenta  período 17/07/2023 a 31/07/2023</t>
  </si>
  <si>
    <t>Férias Julio César Pimenta  período 17/07/2023 a 31/07/2023</t>
  </si>
  <si>
    <t>1/3 Férias Leonardo Gomes Silva  período 17/07/2023 a 15/08/2023</t>
  </si>
  <si>
    <t>Férias Leonardo Gomes Silva  período 17/07/2023 a 15/08/2023</t>
  </si>
  <si>
    <t>1/3 Férias Marco Aurelio de Barros  período 17/07/2023 a 15/08/2023</t>
  </si>
  <si>
    <t>Férias Marco Aurelio de Barros  período 17/07/2023 a 15/08/2023</t>
  </si>
  <si>
    <t>1/3 Férias Maria Izabel Conde do Carmo  período 17/07/2023 a 15/08/2023</t>
  </si>
  <si>
    <t>Férias Maria Izabel Conde do Carmo  período 17/07/2023 a 15/08/2023</t>
  </si>
  <si>
    <t>1/3 Férias Miguel Vieira Lara  período 17/07/2023 a 31/07/2023</t>
  </si>
  <si>
    <t>Férias Miguel Vieira Lara  período 17/07/2023 a 31/07/2023</t>
  </si>
  <si>
    <t>1/3 Férias Raquel Aparecida Barbosa de Souza  período 17/07/2023 a 31/07/2023</t>
  </si>
  <si>
    <t>Férias Raquel Aparecida Barbosa de Souza  período 17/07/2023 a 31/07/2023</t>
  </si>
  <si>
    <t>1/3 Férias Ricardo de Oliveira Ramalho  período 17/07/2023 a 31/07/2023</t>
  </si>
  <si>
    <t>Férias Ricardo de Oliveira Ramalho  período 17/07/2023 a 31/07/2023</t>
  </si>
  <si>
    <t>1/3 Férias  Thullio Marcelo Pires Bonfim Luna período 17/07/2023 a 15/08/2023</t>
  </si>
  <si>
    <t>Thullio Marcelo Pires Bonfim Luna</t>
  </si>
  <si>
    <t>Férias  Thullio Marcelo Pires Bonfim Luna período 17/07/2023 a 15/08/2023</t>
  </si>
  <si>
    <t>1/3 Férias Valdilene Lemes Pereira  período 17/07/2023 a 31/07/2023</t>
  </si>
  <si>
    <t>Valdilene Lemes Pereira</t>
  </si>
  <si>
    <t>Férias Valdilene Lemes Pereira  período 17/07/2023 a 31/07/2023</t>
  </si>
  <si>
    <t>1/3 Férias Valdomiro Nunes da Silva  período 17/07/2023 a 31/07/2023</t>
  </si>
  <si>
    <t>Valdomiro Nunes da Silva</t>
  </si>
  <si>
    <t>Rodrigo Fagundes do Nascimento</t>
  </si>
  <si>
    <t>1/3 Férias Ana Paula Ferreira de França período 18/07/2023 a 16/08/2023</t>
  </si>
  <si>
    <t>Férias Ana Paula Ferreira de França período 18/07/2023 a 16/08/2023</t>
  </si>
  <si>
    <t>1/3 Férias Bruna Cristina da Silva Pires  período 18/07/2023 a 16/08/2023</t>
  </si>
  <si>
    <t>Bruna Cristina da Silva Pires</t>
  </si>
  <si>
    <t>015.475.926-02</t>
  </si>
  <si>
    <t>Férias Bruna Cristina da Silva Pires  período 18/07/2023 a 16/08/2023</t>
  </si>
  <si>
    <t>1/3 Férias Fernanda Piedade Gonçalves período 18/07/2023 a 16/08/2023</t>
  </si>
  <si>
    <t>Fernanda Piedade Gonçalves</t>
  </si>
  <si>
    <t>Férias Fernanda Piedade Gonçalves período 18/07/2023 a 16/08/2023</t>
  </si>
  <si>
    <t>Lucas Teixeira dos Santos</t>
  </si>
  <si>
    <t>Diária de viagem a Luiz Henrique Dias ref. Capacitação em BH dia 19/07/2023</t>
  </si>
  <si>
    <t>1/3 Férias Luiza Ariana Silva Pereira  período 17/07/2023 a 15/08/2023</t>
  </si>
  <si>
    <t>Férias Luiza Ariana Silva Pereira  período 17/07/2023 a 15/08/2023</t>
  </si>
  <si>
    <t>Curare Filial 3 deck</t>
  </si>
  <si>
    <t>Instalação de estrutura metálica para rede de proteção da marquise da quadra esportiva.</t>
  </si>
  <si>
    <t>32.646.479/0001-24</t>
  </si>
  <si>
    <t>Compra de cabo e rede de proteção para instalação de estrutura metálica para rede de proteção da marquise da quadra esportiva.</t>
  </si>
  <si>
    <t>Pagamento 1° parcela do 3° termo aditivo do contrato de prestação de serviço de reforma na cozinha da unidade de Unaí</t>
  </si>
  <si>
    <t>Confecção de crachá sendo 1 para Sete Lagoas e  13 Tupaciguara</t>
  </si>
  <si>
    <t>Manutenção corretiva do gerador da unidade</t>
  </si>
  <si>
    <t>MDG Manutenção de Geradores Ltda</t>
  </si>
  <si>
    <t>Compra de 39 galões de água de 20 litros</t>
  </si>
  <si>
    <t>Compra de 30 pentes para compor os brindes a serem entregues aos adolescentes durante a festa junina na unidade</t>
  </si>
  <si>
    <t>Compra de envelopes para organizar os prontuários do arquivo morto da unidade</t>
  </si>
  <si>
    <t>45000003570-99</t>
  </si>
  <si>
    <t xml:space="preserve">Telefone Fixo  </t>
  </si>
  <si>
    <t>17004585348-14</t>
  </si>
  <si>
    <t>Telefone Fixo Andradas/ Santa Clara</t>
  </si>
  <si>
    <t>17004585348-86</t>
  </si>
  <si>
    <t>12341503757-9</t>
  </si>
  <si>
    <t xml:space="preserve">Curso para capacitação de funcionários da unidade </t>
  </si>
  <si>
    <t>Luiz Eduardo Soares de Souza</t>
  </si>
  <si>
    <t>43.006.463/0001-73</t>
  </si>
  <si>
    <t>Casa das embalagens Oliveira Ltda</t>
  </si>
  <si>
    <t>09.016.431/0001-10</t>
  </si>
  <si>
    <t>Vem que tem Supermercado Eireli</t>
  </si>
  <si>
    <t>23.197.585/0001-87</t>
  </si>
  <si>
    <t>Diária de viagem a Enezio Santos Soares ref. Translado de adolescente</t>
  </si>
  <si>
    <t>Diária de viagem a Fabricio Alves Pereira ref. Translado de adolescente</t>
  </si>
  <si>
    <t>Fabricio Alves Pereira</t>
  </si>
  <si>
    <t>1/3 Férias Carlos Frutuoso da Silva período 19/07/2023 a 17/08/2023</t>
  </si>
  <si>
    <t>Carlos Frutuoso da Silva</t>
  </si>
  <si>
    <t>Férias Carlos Frutuoso da Silva período 19/07/2023 a 17/08/2023</t>
  </si>
  <si>
    <t>1/3 Férias Cássio Ferreira Gomes  período 19/07/2023 a 17/08/2023</t>
  </si>
  <si>
    <t>Cássio Ferreira Gomes</t>
  </si>
  <si>
    <t>Férias Cássio Ferreira Gomes  período 19/07/2023 a 17/08/2023</t>
  </si>
  <si>
    <t>1/3 Férias Daianne Carla Santos Tavares período 19/07/2023 a 02/08/2023</t>
  </si>
  <si>
    <t>Férias Daianne Carla Santos Tavares período 19/07/2023 a 02/08/2023</t>
  </si>
  <si>
    <t>1/3 Férias Daniela Rodrigues Militão  período 19/07/2023 a 17/08/2023</t>
  </si>
  <si>
    <t>Daniela Rodrigues Militão</t>
  </si>
  <si>
    <t>Férias Daniela Rodrigues Militão  período 19/07/2023 a 17/08/2023</t>
  </si>
  <si>
    <t>1/3 Férias Giovani Da Silva Rodrigues  período 19/07/2023 a 17/08/2023</t>
  </si>
  <si>
    <t>Giovani Da Silva Rodrigues</t>
  </si>
  <si>
    <t>Férias Giovani Da Silva Rodrigues  período 19/07/2023 a 17/08/2023</t>
  </si>
  <si>
    <t>1/3 Férias Luciana Pires de Castro Gomes  período 19/07/2023 a 17/08/2023</t>
  </si>
  <si>
    <t>Férias Luciana Pires de Castro Gomes  período 19/07/2023 a 17/08/2023</t>
  </si>
  <si>
    <t>131.779.386-28</t>
  </si>
  <si>
    <t>Diogo Felipe de Siqueira</t>
  </si>
  <si>
    <t>Frederico Wilken de Pinho</t>
  </si>
  <si>
    <t>086.246.146-3</t>
  </si>
  <si>
    <t>José Uilian da Silva Resende</t>
  </si>
  <si>
    <t xml:space="preserve">Tatiana Rodrigues </t>
  </si>
  <si>
    <t>Matheus Mesquita de Oliveira</t>
  </si>
  <si>
    <t>Rafael Costa Mendes</t>
  </si>
  <si>
    <t>124.397.276-95</t>
  </si>
  <si>
    <t>Rafaela Fernandes dos Santos</t>
  </si>
  <si>
    <t>Renato Batista dos Santos</t>
  </si>
  <si>
    <t>Richard Santos Chagas Pinto</t>
  </si>
  <si>
    <t>Silas da Silva Santiago</t>
  </si>
  <si>
    <t>Vanderson José da Silva</t>
  </si>
  <si>
    <t>Wemerson Costa Pereira</t>
  </si>
  <si>
    <t>Adrian Gabriel da Silva Pereira</t>
  </si>
  <si>
    <t>702.668.256-30</t>
  </si>
  <si>
    <t>Ailson Marinho dos Santos</t>
  </si>
  <si>
    <t>809.298.696-72</t>
  </si>
  <si>
    <t>Ana Loiza Nayane de Carvalho</t>
  </si>
  <si>
    <t>Ana Paula Graças de Oliveira</t>
  </si>
  <si>
    <t>Breno Alves Vieira</t>
  </si>
  <si>
    <t>096.840.526-69</t>
  </si>
  <si>
    <t>Caio Cesar Celestino</t>
  </si>
  <si>
    <t>093.675.776-05</t>
  </si>
  <si>
    <t>Carlos Alberto de Morais</t>
  </si>
  <si>
    <t>Carolinny Jennifer Gomes</t>
  </si>
  <si>
    <t>Cassio Murilo Gomes</t>
  </si>
  <si>
    <t>Daniel Augusto da Silva Souza</t>
  </si>
  <si>
    <t>134.121.136-38</t>
  </si>
  <si>
    <t>Daniel Fernando Da Cunha</t>
  </si>
  <si>
    <t>Danilo Pilo de Araújo</t>
  </si>
  <si>
    <t>036.686.566-08</t>
  </si>
  <si>
    <t>Ezequiel Moutinho da Silva</t>
  </si>
  <si>
    <t>045.37.536-42</t>
  </si>
  <si>
    <t>Fabiano Freire de Melo</t>
  </si>
  <si>
    <t>Francisco Jorge dos Santos</t>
  </si>
  <si>
    <t>043.547.486-300</t>
  </si>
  <si>
    <t>Hebert Paula Martins</t>
  </si>
  <si>
    <t>Icaro Augusto Santos da Silva</t>
  </si>
  <si>
    <t>Igor costa</t>
  </si>
  <si>
    <t>Jefferson Marcio dos Santos</t>
  </si>
  <si>
    <t>Leticia Teodoro Correia</t>
  </si>
  <si>
    <t>Luana Pereira Ribeiro</t>
  </si>
  <si>
    <t>085989.196-83</t>
  </si>
  <si>
    <t>Marcia Cristina Leites Gonçalves</t>
  </si>
  <si>
    <t>Weverton Cassio da Silva</t>
  </si>
  <si>
    <t>091.004.776-64</t>
  </si>
  <si>
    <t>Compra de materias elétricos para manutenção elétrica</t>
  </si>
  <si>
    <t>08.767.837/0001-17</t>
  </si>
  <si>
    <t>24.005.316/001-34</t>
  </si>
  <si>
    <t>Compra de 2 cabos HDMI para ser utilizado nos 2 novos projetores da unidade</t>
  </si>
  <si>
    <t>Troca de válvula dupla de água em maquina de lavar</t>
  </si>
  <si>
    <t>Vinttec Refrigeração Ltda</t>
  </si>
  <si>
    <t>25.117.618/0001-67</t>
  </si>
  <si>
    <t>Hospedagem Gisele Dias Ferreira em visita a unidade de Ipatinga 26/06 a 30/06</t>
  </si>
  <si>
    <t>Compra de ferramentas para realização do projeto Horticultura para o bem</t>
  </si>
  <si>
    <t>25.544.263/0001-92</t>
  </si>
  <si>
    <t>Drogamaxi Drogaria Ltda</t>
  </si>
  <si>
    <t>Drogaria Veneza ltda</t>
  </si>
  <si>
    <t>Minas Garden Hotel</t>
  </si>
  <si>
    <t>193336798751491-32</t>
  </si>
  <si>
    <t>Leandro Alves Veloso</t>
  </si>
  <si>
    <t>193350013751491-32</t>
  </si>
  <si>
    <t>Alan Adriano Dimas</t>
  </si>
  <si>
    <t>193342017751491-32</t>
  </si>
  <si>
    <t>Leandro Alves da Silva</t>
  </si>
  <si>
    <t>193343399751491-32</t>
  </si>
  <si>
    <t>193338769751491-32</t>
  </si>
  <si>
    <t>Cleicia de Jesus Ferreira Monteiro</t>
  </si>
  <si>
    <t>075.582.246-32</t>
  </si>
  <si>
    <t>193333837751491-32</t>
  </si>
  <si>
    <t>José Carlos da Costa</t>
  </si>
  <si>
    <t>19363305751491-32</t>
  </si>
  <si>
    <t>Mario Cruz Atanazio Oliveira</t>
  </si>
  <si>
    <t>195361118751491-32</t>
  </si>
  <si>
    <t>34.701.349/0001-72</t>
  </si>
  <si>
    <t>Instituto De Desenvolvimento educacional e integra</t>
  </si>
  <si>
    <t>10.938.220/0001-14</t>
  </si>
  <si>
    <t>985462536</t>
  </si>
  <si>
    <t>1/3 Férias Rosemary Aparecida Dias Braga  período 20/07/2023 a 18/08/2023</t>
  </si>
  <si>
    <t>Rosemary Aparecida Dias Braga</t>
  </si>
  <si>
    <t>Férias Rosemary Aparecida Dias Braga  período 20/07/2023 a 18/08/2023</t>
  </si>
  <si>
    <t>1/3 Férias Ramon Paulo da Silva  período 20/07/2023 a 18/08/2023</t>
  </si>
  <si>
    <t>Ramon Paulo da Silva</t>
  </si>
  <si>
    <t>032.563.216-23</t>
  </si>
  <si>
    <t>Férias Ramon Paulo da Silva  período 20/07/2023 a 18/08/2023</t>
  </si>
  <si>
    <t>Eduardo Henrique Santos</t>
  </si>
  <si>
    <t>045.375.536-42</t>
  </si>
  <si>
    <t>060.736.126.30</t>
  </si>
  <si>
    <t>Repasse de INSS descontado dos funcionários em folha de pagamento - ref. 06/2022</t>
  </si>
  <si>
    <t>INSS Patronal  ref. 06/2023</t>
  </si>
  <si>
    <t>Locação de sala de reunião para processo seletivo na unidade de Ipatinga</t>
  </si>
  <si>
    <t>Winds Hotel Ipatinga</t>
  </si>
  <si>
    <t>Compra de materias para realização de oficina pedagógica</t>
  </si>
  <si>
    <t>37.054.721/0002-75</t>
  </si>
  <si>
    <t>Desentupimento da rede central de esgoto da unidade</t>
  </si>
  <si>
    <t>195362344751491-32</t>
  </si>
  <si>
    <t>195362733751491-32</t>
  </si>
  <si>
    <t>Compra de 1 bancada de granito para ser colocada na sala de esterilização do novo galpão da unidade</t>
  </si>
  <si>
    <t>Marmoraria Cristal</t>
  </si>
  <si>
    <t>03.742.340/0001-86</t>
  </si>
  <si>
    <t>Flavio Aparecido Martins</t>
  </si>
  <si>
    <t>26.768.761/0001-81</t>
  </si>
  <si>
    <t>Coffe break para dia das mães na unidade que foi realizado dia 13/05/2023</t>
  </si>
  <si>
    <t>Comercial Pão quente Ltda</t>
  </si>
  <si>
    <t>06.161.036/0001-33</t>
  </si>
  <si>
    <t>Compra de insumo para ofertar um lanche aos adolescentes para apresentação do projeto Música para todos</t>
  </si>
  <si>
    <t>Max Duda Alimentos Ltda</t>
  </si>
  <si>
    <t xml:space="preserve">Compra de chinelos para os adolescentes </t>
  </si>
  <si>
    <t>Sa Comercio Ltda</t>
  </si>
  <si>
    <t>Manutenção Hidráulica do encanamento do chuveiro do alojamento</t>
  </si>
  <si>
    <t>Robert Fernandes Maia</t>
  </si>
  <si>
    <t>48.874.502/0001-78</t>
  </si>
  <si>
    <t>Compra de adubos e calcário para ser realizado o projeto "plantando para colher no futuro"</t>
  </si>
  <si>
    <t>71.255.145/0001-81</t>
  </si>
  <si>
    <t>Gefer Hotel Ltda</t>
  </si>
  <si>
    <t>Compra de materias elétricos para manutenção do aquecedor da unidade</t>
  </si>
  <si>
    <t>03.705.561/0001-84</t>
  </si>
  <si>
    <t>1704701208-0</t>
  </si>
  <si>
    <t>1704838683-0</t>
  </si>
  <si>
    <t>1704687417-0</t>
  </si>
  <si>
    <t>1704675675-0</t>
  </si>
  <si>
    <t>1704674014-0</t>
  </si>
  <si>
    <t>76.535.764/0001-43</t>
  </si>
  <si>
    <t>17004587343-56</t>
  </si>
  <si>
    <t>17004587337-84</t>
  </si>
  <si>
    <t>Telefone fixo - Andradas</t>
  </si>
  <si>
    <t>17004587338-54</t>
  </si>
  <si>
    <t>17004586954-95</t>
  </si>
  <si>
    <t>17004586946-27</t>
  </si>
  <si>
    <t>17004586946-26</t>
  </si>
  <si>
    <t>28454062023-4</t>
  </si>
  <si>
    <t>21396062023-4</t>
  </si>
  <si>
    <t>195362934751491-32</t>
  </si>
  <si>
    <t>Ana Paula Silva Oliveira</t>
  </si>
  <si>
    <t>195358264751491-32</t>
  </si>
  <si>
    <t>199335023751491-32</t>
  </si>
  <si>
    <t>Tapeçaria Resende Ltda</t>
  </si>
  <si>
    <t>04.577.437/0001-43</t>
  </si>
  <si>
    <t xml:space="preserve">Compra de bolo para festa julina na unidade </t>
  </si>
  <si>
    <t>Imperial Panificadora e confeitaria Ltda</t>
  </si>
  <si>
    <t>IRRF retido Ref. 06/2023 Nota fiscal n° 20231174/20231297/20231298/361701/54/20231360</t>
  </si>
  <si>
    <t>Diária de viagem Durval Martins de Melo Junior ref. Translado de adolescente</t>
  </si>
  <si>
    <t xml:space="preserve">Durval Martins de Melo Junior </t>
  </si>
  <si>
    <t>Diária de viagem Ricardo Marcos Carola ref. Translado de adolescente</t>
  </si>
  <si>
    <t>Anna Clara Festas Ltda</t>
  </si>
  <si>
    <t>09.453.595/0001-05</t>
  </si>
  <si>
    <t>Seguro veiculo Duster placa RTN8H67</t>
  </si>
  <si>
    <t>Compras de luva de procedimento para utilização na enfermagem em atendimento ao adolescente</t>
  </si>
  <si>
    <t>05.199.015/0001-44</t>
  </si>
  <si>
    <t>Aquisição de 1 bebedouro de 25 litros e 4 bebedouros de 50 litros para unidade</t>
  </si>
  <si>
    <t>GMF Fabricação e Manutenção de bebedouro</t>
  </si>
  <si>
    <t>35.329.353/0001-14</t>
  </si>
  <si>
    <t>Aquisição de 1 bebedouro de 25 litros para unidade</t>
  </si>
  <si>
    <t>Plano odontológico ref. 06/2023 ref.977 Titulares e 315 dependentes</t>
  </si>
  <si>
    <t>Pagamento da 2° parcela da compra de 01 cadeira odontológica para o consultório odontológico da unidade</t>
  </si>
  <si>
    <t xml:space="preserve">Calibragem e regulagem do aparelho de pressão </t>
  </si>
  <si>
    <t>27.898.321/0001-01</t>
  </si>
  <si>
    <t>Hospedagem de colaboradores da unidade de Tupaciguara em BH no período 26/06 a 28/06 devido seminário conexão socioeducativa</t>
  </si>
  <si>
    <t>Hotel Nacional Inn BH Ltda</t>
  </si>
  <si>
    <t xml:space="preserve">Compra de kit uniforme para os adolescentes para participação no projeto mais esportes </t>
  </si>
  <si>
    <t>19.094.146/0001-71</t>
  </si>
  <si>
    <t>Hospedagem de colaboradores da unidade de Ipatinga em BH no período 26/06 a 28/06 devido seminário conexão socioeducativa</t>
  </si>
  <si>
    <t>Manutenção em veiculo da unidade</t>
  </si>
  <si>
    <t>Compra de 4 pneus para manutenção em veiculo da unidade</t>
  </si>
  <si>
    <t>Reembolso a Edmara Madureira Figueiredo Valentim  ref. Alimentação da adolescente durante a viagem e hospedagem da colaboradora que estava fazendo translado com a adolescente</t>
  </si>
  <si>
    <t>066.500.396-07</t>
  </si>
  <si>
    <t>Renso Vieira Santana</t>
  </si>
  <si>
    <t>1/3 Férias Cassia Eliana Brandão período 24/07/2023 a 22/08/2023</t>
  </si>
  <si>
    <t>Cassia Eliana Brandão</t>
  </si>
  <si>
    <t>Férias Cassia Eliana Brandão período 24/07/2023 a 22/08/2023</t>
  </si>
  <si>
    <t>1/3 Férias Euclides Francisco Junior período 24/07/2023 a 22/08/2023</t>
  </si>
  <si>
    <t>Euclides Francisco Junior</t>
  </si>
  <si>
    <t>Férias Euclides Francisco Junior período 24/07/2023 a 22/08/2023</t>
  </si>
  <si>
    <t>1/3 Férias Leandro Ferreira da Silva período 24/07/2023 a 22/08/2023</t>
  </si>
  <si>
    <t>Férias Leandro Ferreira da Silva período 24/07/2023 a 22/08/2023</t>
  </si>
  <si>
    <t>1/3 Férias Nathalia Pereira Rodrigues período 24/07/2023 a 22/08/2023</t>
  </si>
  <si>
    <t>Nathalia Pereira Rodrigues</t>
  </si>
  <si>
    <t>Férias Nathalia Pereira Rodrigues período 24/07/2023 a 22/08/2023</t>
  </si>
  <si>
    <t>11.586.127/0001-50</t>
  </si>
  <si>
    <t>Compra de fio nylon para uso nas roçadeiras da unidade</t>
  </si>
  <si>
    <t>Compra de peças para manutenção/ revisão no veiculo</t>
  </si>
  <si>
    <t>Revisão/ manutenção no veiculo</t>
  </si>
  <si>
    <t>Condomínio sede administrativa 20° andar</t>
  </si>
  <si>
    <t>Seguro fiança 02/12 R$ 893,08 - Seguro Incêndio 02/10 R$ 183,01 - Taxa Boleto R$ 4,80 20° andar</t>
  </si>
  <si>
    <t>12342612559-8</t>
  </si>
  <si>
    <t xml:space="preserve">Instalação de calhas para escoamento da água e protetores para os chuveiros </t>
  </si>
  <si>
    <t>Marcos Flavio Nascimento</t>
  </si>
  <si>
    <t>47.506.724/0001-75</t>
  </si>
  <si>
    <t>Drogaria Irmãos Oliveira Eireli</t>
  </si>
  <si>
    <t>35.435.420/0001-85</t>
  </si>
  <si>
    <t xml:space="preserve">Compra de itens para o projeto festival pipas </t>
  </si>
  <si>
    <t>Diária de viagem a Marcio Ferreira da Silva ref. Visita metodológica</t>
  </si>
  <si>
    <t>Diária de viagem a Carlos Rafael Alves Leite ref. Translado de adolescente</t>
  </si>
  <si>
    <t>Carlos Rafael Alves Leite</t>
  </si>
  <si>
    <t>Diária de viagem a Mariana Diniz Souza ref. Visita metodológica</t>
  </si>
  <si>
    <t>Diária de viagem a Saionara Adriana Gomes ref. Visita metodológica</t>
  </si>
  <si>
    <t>Diária de viagem a Wanderson Gonçalves de Morais ref. Translado de adolescente</t>
  </si>
  <si>
    <t xml:space="preserve">Compra de lanche para realização do Arraiá </t>
  </si>
  <si>
    <t xml:space="preserve">Compra de material para reforma hidráulica dos alojamentos </t>
  </si>
  <si>
    <t>Compra de material de pintura para realização da pinturada fachada da unidade</t>
  </si>
  <si>
    <t>42.348.601/0001-30</t>
  </si>
  <si>
    <t>42.532.202/0001-42</t>
  </si>
  <si>
    <t>Compra de mudas para realização do projeto plantando para colher no futuro</t>
  </si>
  <si>
    <t>45.211.993/0001-89</t>
  </si>
  <si>
    <t>Compra de 2 Gás de cozinha</t>
  </si>
  <si>
    <t>Marieni Ferreira Marques</t>
  </si>
  <si>
    <t>199356855751491-32</t>
  </si>
  <si>
    <t>136.649.156-10</t>
  </si>
  <si>
    <t>Diária de viagem a Michel Junier de Paulo Freitas ref. Translado de adolescente</t>
  </si>
  <si>
    <t>Hotel Eldorado Paracatu</t>
  </si>
  <si>
    <t>03.609.030/0001-98</t>
  </si>
  <si>
    <t>Azevedo e Santos Produtos de Limpeza</t>
  </si>
  <si>
    <t>Compra de cadeado para substituição dos que estão danificados na unidade</t>
  </si>
  <si>
    <t>10.619.411/0001-13</t>
  </si>
  <si>
    <t>Aquisição de 3 bebedouros</t>
  </si>
  <si>
    <t>201364813751491-32</t>
  </si>
  <si>
    <t>201337490751491-32</t>
  </si>
  <si>
    <t xml:space="preserve">Compra de bombom para realização do projeto na unidade </t>
  </si>
  <si>
    <t>Aquisição de 1 porta para troca da porta do banheiro utilizado pelos funcionários</t>
  </si>
  <si>
    <t>Comercial L&amp;L materiais de construção</t>
  </si>
  <si>
    <t>47.396.165/0001-98</t>
  </si>
  <si>
    <t>Compra de itens para instalação de varal nos alojamentos</t>
  </si>
  <si>
    <t>Deposito São José</t>
  </si>
  <si>
    <t>Diária de viagem a Alice Morato de Rezende ref. Viagem a Ouro Preto para acompanhamento de adolescente</t>
  </si>
  <si>
    <t>Diária de viagem a Gilvane Alves de Freitas ref. Viagem a Ouro Preto para acompanhamento de adolescente</t>
  </si>
  <si>
    <t xml:space="preserve">Gilvane Alves de Freitas </t>
  </si>
  <si>
    <t>Jefton Jean Alves Valhuch</t>
  </si>
  <si>
    <t>Compra de pilha par alarme devido a manutenção corretiva na chave do veiculo</t>
  </si>
  <si>
    <t>22.24.101/001-17</t>
  </si>
  <si>
    <t>12346140466-0</t>
  </si>
  <si>
    <t>Compra de ferros e primer para serem utilizados na revitalização da horta durante o projeto " plantando para colher no futuro"</t>
  </si>
  <si>
    <t>41.796.525/0001-62</t>
  </si>
  <si>
    <t>Aquisição de insumos para realização do projeto festividade aniversario 33 anos ECA.</t>
  </si>
  <si>
    <t>Associação das Empresas de Transportes Coletivos De Uberaba</t>
  </si>
  <si>
    <t>Compra de materiais para instalação de divisórias devido o remanejamento para a implementação de uma sala central de CFTV</t>
  </si>
  <si>
    <t>17.318.650/0001-82</t>
  </si>
  <si>
    <t>Instalação de divisórias para a sala de CFTV</t>
  </si>
  <si>
    <t>Diária de viagem a Marcello Luiz de Araújo ref. translado de adolescente</t>
  </si>
  <si>
    <t>Marcello Luiz de Araújo</t>
  </si>
  <si>
    <t>Diária de viagem a Max Paulus Bueno Souto ref. translado de adolescente</t>
  </si>
  <si>
    <t>Max Paulus Bueno Souto</t>
  </si>
  <si>
    <t xml:space="preserve">Compra de materiais de costura para oficina </t>
  </si>
  <si>
    <t>Nota fiscal e recibo</t>
  </si>
  <si>
    <t>2023189239 e 2763163</t>
  </si>
  <si>
    <t>Compra de materiais esportivos para realização do projeto voltado a esportes</t>
  </si>
  <si>
    <t>Casa dos Craques Comercio de artigos e esportivos Ltda</t>
  </si>
  <si>
    <t>Instalação de telhados na entrada da cozinha e troca de porta do banheiro</t>
  </si>
  <si>
    <t>Lucas Felipe Rodrigues Costa Santana</t>
  </si>
  <si>
    <t>49.717.553/0001-59</t>
  </si>
  <si>
    <t>Compra de 2 chuteiras para os adolescentes para participação no projeto mais esportes</t>
  </si>
  <si>
    <t>GG Atacadista de calçados Ltda</t>
  </si>
  <si>
    <t>00.850.762/0002-68</t>
  </si>
  <si>
    <t>Serviço de troca de bateria do veiculo</t>
  </si>
  <si>
    <t xml:space="preserve">Megalimp Higiene e limpeza </t>
  </si>
  <si>
    <t>Ramon Pablo Martins Godoi de Paiva</t>
  </si>
  <si>
    <t>208336784751491-32</t>
  </si>
  <si>
    <t>Compra de frascos para fracionamento de produtos de higiene básica de adolescentes que não recebem visitas ou acompanhamento familiar</t>
  </si>
  <si>
    <t>Arbra Comércio e Industria de Plásticos Ltda</t>
  </si>
  <si>
    <t>17.382.714/0001-04</t>
  </si>
  <si>
    <t>Aquisição de itens para realização da oficina de profissionalização, sublimação de canecas e toalhas</t>
  </si>
  <si>
    <t xml:space="preserve">BH Minas Distribuidora de produtos de sublimação </t>
  </si>
  <si>
    <t>21.252.422/0001-24</t>
  </si>
  <si>
    <t>Limpeza das caixas de gordura da unidade</t>
  </si>
  <si>
    <t>08.791.930/0001-12</t>
  </si>
  <si>
    <t>1/3 Férias Walace Vieira Lira período 01/08/2023 a 30/08/2023</t>
  </si>
  <si>
    <t>Walace Vieira Lira</t>
  </si>
  <si>
    <t>1/3 Férias Dayse Claudino do Nascimento período 01/08/2023 a 30/08/2023</t>
  </si>
  <si>
    <t>Férias Dayse Claudino do Nascimento período 01/08/2023 a 30/08/2023</t>
  </si>
  <si>
    <t>1/3 Férias Edeilson Fernandes período 01/08/2023 a 30/08/2023</t>
  </si>
  <si>
    <t xml:space="preserve">Edeilson Fernandes </t>
  </si>
  <si>
    <t>Férias Edeilson Fernandes período 01/08/2023 a 30/08/2023</t>
  </si>
  <si>
    <t>1/3 Férias Isabel Estefany Costa dos Santos período 01/08/2023 a 30/08/2023</t>
  </si>
  <si>
    <t>Isabel Estefany Costa dos Santos</t>
  </si>
  <si>
    <t>Férias Isabel Estefany Costa dos Santos período 01/08/2023 a 30/08/2023</t>
  </si>
  <si>
    <t>Ronaldo Aparecido Faria Marcelo</t>
  </si>
  <si>
    <t>Diária de viagem a Kleber Oswaldo da Silva Junior ref. Translado de adolescente</t>
  </si>
  <si>
    <t>Kleber Oswaldo da Silva Junior</t>
  </si>
  <si>
    <t xml:space="preserve"> Wanderson Gonçalves de Morais</t>
  </si>
  <si>
    <t>Instalação das caixas de esgoto e das caixas pluviais da unidade que estavam quebradas</t>
  </si>
  <si>
    <t>RLB Serviços e Comercio de Construção e acabamento</t>
  </si>
  <si>
    <t>Lajipel Comercio de Papelaria</t>
  </si>
  <si>
    <t>12344412835-8</t>
  </si>
  <si>
    <t>12344412831-5</t>
  </si>
  <si>
    <t>12344702599-1</t>
  </si>
  <si>
    <t>Compra de medalhas para realização da oficina de campeonato interno de férias</t>
  </si>
  <si>
    <t>Instalação de Telhado e troca de porta do banheiro</t>
  </si>
  <si>
    <t>11.964.082/0001-00</t>
  </si>
  <si>
    <t>Manutenção e revisão do veiculo</t>
  </si>
  <si>
    <t>Diária de viagem a Marcello Luiz de Araújo ref. visita metodológica</t>
  </si>
  <si>
    <t>Diária de viagem a Clarice da Rocha Campos ref. Visita metodológica</t>
  </si>
  <si>
    <t xml:space="preserve">Clarice da Rocha Campos </t>
  </si>
  <si>
    <t>Diária de viagem a Marcio Ferreira da Silva ref. para manutenção no veiculo</t>
  </si>
  <si>
    <t>Diária de viagem a Ricardo Marcos Carola ref. acompanhamento a outra funcionaria na audiência no dia 31/07/23 para esclarecer fatos que ocorreram durante sua atuação no centro socioeducativo Andradas</t>
  </si>
  <si>
    <t>Rosemarie Lobato Morato</t>
  </si>
  <si>
    <t>Pagamento de passagem a Felipe Henrique dos Reis a ida em Ipatinga</t>
  </si>
  <si>
    <t>1/3 Férias Weslei de Souza Dias período 02/08/2023 a 31/08/2023</t>
  </si>
  <si>
    <t>Weslei de Souza Dias</t>
  </si>
  <si>
    <t>Férias Weslei de Souza Dias período 02/08/2023 a 31/08/2023</t>
  </si>
  <si>
    <t>1/3 Férias Aquila Augusto da Silva Teixeira período 02/08/2023 a 16/08/2023</t>
  </si>
  <si>
    <t>Férias Aquila Augusto da Silva Teixeira período 02/08/2023 a 16/08/2023</t>
  </si>
  <si>
    <t>1/3 Férias Breno Santos Batista período 02/08/2023 a 31/08/2023</t>
  </si>
  <si>
    <t>Férias Breno Santos Batista período 02/08/2023 a 31/08/2023</t>
  </si>
  <si>
    <t>1/3 Férias Luiz Fernando Moura Faria período 02/08/2023 a 31/08/2023</t>
  </si>
  <si>
    <t>Luiz Fernando Moura Faria</t>
  </si>
  <si>
    <t>Férias Luiz Fernando Moura Faria período 02/08/2023 a 31/08/2023</t>
  </si>
  <si>
    <t>1/3 Férias Warleson Antônio da Cruz período 02/08/2023 a 31/08/2023</t>
  </si>
  <si>
    <t>Warleson Antônio da Cruz</t>
  </si>
  <si>
    <t>Férias Warleson Antônio da Cruz período 02/08/2023 a 31/08/2023</t>
  </si>
  <si>
    <t>Aquisição de 2 bebedouros</t>
  </si>
  <si>
    <t>Aquisição de 1 bebedouro</t>
  </si>
  <si>
    <t>Compra de tintas, fita crepe, pincéis e rolos de pintura para o projeto de "Pintura da Quadra"</t>
  </si>
  <si>
    <t xml:space="preserve">Azevedo e Fernandes Comercio de Tintas </t>
  </si>
  <si>
    <t>47.161.056/0001-91</t>
  </si>
  <si>
    <t>Dinauto Ltda</t>
  </si>
  <si>
    <t>19.588.391/0004-88</t>
  </si>
  <si>
    <t xml:space="preserve">Manutenção do veiculo </t>
  </si>
  <si>
    <t>Compra de 2 pneus para troca no veiculo</t>
  </si>
  <si>
    <t>Compra de lanche para atividade externa dos adolescentes no clube Sesi Minas de Tupaciguara</t>
  </si>
  <si>
    <t>1/3 Férias Wanderson Dutra Barbosa período 03/08/2023 a 01/09/2023</t>
  </si>
  <si>
    <t>Wanderson Dutra Barbosa</t>
  </si>
  <si>
    <t>Férias Wanderson Dutra Barbosa período 03/08/2023 a 01/09/2023</t>
  </si>
  <si>
    <t>Diária de viagem a Márcio Ferreira da Silva ref. retirada de uniformes em BH</t>
  </si>
  <si>
    <t>Diária de viagem a Françuarlley Justiniano Gomes ref. translado do adolescente</t>
  </si>
  <si>
    <t>Diária de viagem a Juliano Fernandes da Silva ref. retirada dos uniformes em BH</t>
  </si>
  <si>
    <t>Diária de viagem a Rodrigo dos Santos Souza ref. retirada de uniformes em BH</t>
  </si>
  <si>
    <t>Diária de viagem a Silvio Severino Santos ref. retirada de uniformes em BH e Hospedagem</t>
  </si>
  <si>
    <t>Hospedagem de Gisele Ferreira em visita a unidade Ipatinga entre os dias 10/07 a 14/07</t>
  </si>
  <si>
    <t>Vale Transporte 6 funcionários ref. Unidade Ipatinga</t>
  </si>
  <si>
    <t>Vale transporte 1 funcionário  região metropolitana BH</t>
  </si>
  <si>
    <t>Transferência de Rendimentos para conta Reserva de recurso, conforme previsto no I do Art. 89 do decreto estadual 47553/2018 ref. 07/2023</t>
  </si>
  <si>
    <t>DARF pago ref. A taxa de custas judiciais do processo Gabriel Lucas Vital Evangelista</t>
  </si>
  <si>
    <t>Rendimento TRUST - Rendimento das aplicações financeiras da conta Reserva de Recurso - ref. 07/2023</t>
  </si>
  <si>
    <t>Maneq Little Family QCPR</t>
  </si>
  <si>
    <t>Laerdal do Brasil</t>
  </si>
  <si>
    <t>Smart TV Led 43 Samsung Tizen WIFI Full HD T5300</t>
  </si>
  <si>
    <t>Offcomp Comércio e Serviços de informatica ltda</t>
  </si>
  <si>
    <t>Filtro Resfriador Gira Bebedouro 25 Litros127v 2 torneiras G/N</t>
  </si>
  <si>
    <t>GMF Fabricaçao e Manutenção de Bebedouro Ltda</t>
  </si>
  <si>
    <t>Filtro Resfriador Gira Bebedouro 50 Litros127v 2 torneiras G/N</t>
  </si>
  <si>
    <t>Kit Suctor para bomba a vacuo</t>
  </si>
  <si>
    <t>Dentemed Equipamentos odontologicos Ltda</t>
  </si>
  <si>
    <t>Consultorio Odontológico prime 5 flex</t>
  </si>
  <si>
    <t>HD 1TB Western Digital Purple WD10 PURX</t>
  </si>
  <si>
    <t>Alimentação unidade Unaí</t>
  </si>
  <si>
    <t>Alimentação unidade Ipatinga</t>
  </si>
  <si>
    <t>Alimentação unidade Araxá</t>
  </si>
  <si>
    <t>Alimentação unidade Lindeia</t>
  </si>
  <si>
    <t>Alimentação unidade Santa Helena</t>
  </si>
  <si>
    <t>Alimentação unidade Sete Lagoas</t>
  </si>
  <si>
    <t>Alimentação unidade Horto</t>
  </si>
  <si>
    <t>Alimentação unidade Santa Clara</t>
  </si>
  <si>
    <t>Alimentação unidade São Jerônimo</t>
  </si>
  <si>
    <t>Alimentação unidade Tupaciguara</t>
  </si>
  <si>
    <t>Alimentação unidade Uberaba</t>
  </si>
  <si>
    <t>Eufrásia Perpetua da Silva Alves</t>
  </si>
  <si>
    <t>Lavanderia unidade Sete Lagoas</t>
  </si>
  <si>
    <t>Lavanderia unidade Santa Helena</t>
  </si>
  <si>
    <t>Lavanderia unidade Santa Clara</t>
  </si>
  <si>
    <t>Lavanderia unidade Lindeia</t>
  </si>
  <si>
    <t>Lavanderia unidade Horto</t>
  </si>
  <si>
    <t>Lavanderia unidade São Jerônimo</t>
  </si>
  <si>
    <t>Recarga de 7 cartões de vale transporte</t>
  </si>
  <si>
    <t xml:space="preserve">Diária de viagem a Eduardo Pedroza Correa ref. Visita metodológica </t>
  </si>
  <si>
    <t>Felt Elétrica Ltda</t>
  </si>
  <si>
    <t>Primavia Veículos Ltda</t>
  </si>
  <si>
    <t>Tendo em vista a convocação do funcionário para capacitação se faz necessário o pagamento de alimentação do dia uma vez que o almoço é servido na unidade  por não receberem vale alimentação</t>
  </si>
  <si>
    <t>Alcides Júnio Soares de Araújo</t>
  </si>
  <si>
    <t>Felipe Flausino da Silva</t>
  </si>
  <si>
    <t>Reembolso a Márcio Ferreira da Silva ref. Pedágio  Uberlândia/ Tupaciguara</t>
  </si>
  <si>
    <t xml:space="preserve">Serviço gráfico para a produção dos livros sobre as representações dos adolescentes acautelados na unidade </t>
  </si>
  <si>
    <t>Cemig Distribuição S.A.</t>
  </si>
  <si>
    <t xml:space="preserve">Manutenção dos boilers da unidade, troca de bomba de circulação de água e revisão do sistema elétrico </t>
  </si>
  <si>
    <t>Compra de um encordamento para violão que será utilizado para apresentação no dia do seminário da unidade</t>
  </si>
  <si>
    <t>Abastecimento do veiculo em translado com adolescente, o pagamento se deu através do posto não aceitar o cartão combustível</t>
  </si>
  <si>
    <t>Compra de corda sisal e barbante para confecção de saia de maculelê que serão feitas pelos adolescentes para apresentação de Capoeira no seminário que acontecerá.</t>
  </si>
  <si>
    <t>Marco Antônio Pereira  Villar</t>
  </si>
  <si>
    <t>1/3 Férias Carlos Antônio Carvalho Lessa período 10/07/2023 a 08/08/2023</t>
  </si>
  <si>
    <t>Férias Carlos Antônio Carvalho Lessa período 10/07/2023 a 08/08/2023</t>
  </si>
  <si>
    <t>Manutenção elétrica e Hidráulicas onde foi feito troca de registros, reparo de tomadas e interruptores, instalação de ralos nos banheiros, troca de válvula de descargas, torneiras .</t>
  </si>
  <si>
    <t>Reembolso a Luiz Henrique Dias ref. Pedágio Tupaciguara/ Uberlândia</t>
  </si>
  <si>
    <t>Reembolso a Marcio Ferreira da Silva ref.  Pedágio Tupaciguara/ Uberlândia</t>
  </si>
  <si>
    <t xml:space="preserve">Diária de viagem a Ângela Maria Auxiliadora ref. Translado de adolescente </t>
  </si>
  <si>
    <t>Diária de viagem a Antônio Eurípedes Oliveira ref. Translado de adolescente</t>
  </si>
  <si>
    <t>Antônio Eurípedes Oliveira</t>
  </si>
  <si>
    <t>Diária de viagem a Felipe Henrique dos Reis ref. Participação da capacitação em Belo Horizonte</t>
  </si>
  <si>
    <t>Passagem a Gisele Dias Ferreira que  participará de um acompanhamento pontual da unidade socioeducativa de Ipatinga tendo em vista o afastamento da direção geral conforme solicitação da direção geral do Instituto</t>
  </si>
  <si>
    <t>Seguro de vida ref. 06/2023  ref. 1001 Funcionários</t>
  </si>
  <si>
    <t>Compra de materiais Hidráulicos para conserto do registro dos chuveiros e descarga dos alojamentos</t>
  </si>
  <si>
    <t>Souza e Borges Hidráulicos</t>
  </si>
  <si>
    <t>Manutenção elétrica e Hidráulicas e reparos na parte elétrica da unidade</t>
  </si>
  <si>
    <t>A4 Papelaria e Materiais de escritório</t>
  </si>
  <si>
    <t>Compra de luvas de procedimento para utilização na enfermagem e em atendimento ao adolescente acautelado</t>
  </si>
  <si>
    <t>Distribuidora de produtos e equipamentos odontológicos ltda</t>
  </si>
  <si>
    <t xml:space="preserve">Bruno Luís da Silva Lino </t>
  </si>
  <si>
    <t>Seguro fiança 1/12 R$ 565,21 - Taxa Boleto R$ 4,80 - seguro Incêndio R$ 161,85</t>
  </si>
  <si>
    <t>Roma France Automóveis e Serviços</t>
  </si>
  <si>
    <t>Hospedagem Ronielle Caetano em visita técnica a unidade de Tupaciguara entre os dias 26/06 a 29/06</t>
  </si>
  <si>
    <t>Compra de assentos sanitários e demais produtos para estruturação dos banheiros usados pelos colaboradores da unidade</t>
  </si>
  <si>
    <t>Hospedagem de Liliane Souza Dias e Evandro Fagner da Silva em visita a unidade de Unaí entre os dias 21/06 a 23/06/23</t>
  </si>
  <si>
    <t>1/3 Férias Valquíria Gonçalves Pereira Lomeu  período 17/07/2023 a 15/08/2023</t>
  </si>
  <si>
    <t>Valquíria Gonçalves Pereira</t>
  </si>
  <si>
    <t>Férias Valquíria Gonçalves Pereira Lomeu  período 17/07/2023 a 15/08/2023</t>
  </si>
  <si>
    <t>1/3 Férias Antônio Carlos Anselmo  período 17/07/2023 a 15/08/2023</t>
  </si>
  <si>
    <t>Férias Antônio Carlos Anselmo  período 17/07/2023 a 15/08/2023</t>
  </si>
  <si>
    <t>1/3 Férias Lucas Luís de Faria  período 17/07/2023 a 15/08/2023</t>
  </si>
  <si>
    <t>Lucas Luís de Faria</t>
  </si>
  <si>
    <t>Férias Lucas Luís de Faria  período 17/07/2023 a 15/08/2023</t>
  </si>
  <si>
    <t>1/3 Férias Patrícia Rocha de Freitas  período 17/07/2023 a 15/08/2023</t>
  </si>
  <si>
    <t>Patrícia Rocha de Freitas</t>
  </si>
  <si>
    <t>Férias Patrícia Rocha de Freitas  período 17/07/2023 a 15/08/2023</t>
  </si>
  <si>
    <t>1/3 Férias Poliana Batista Gregório de Souza  período 17/07/2023 a 31/07/2023</t>
  </si>
  <si>
    <t>Férias Poliana Batista Gregório de Souza  período 17/07/2023 a 31/07/2023</t>
  </si>
  <si>
    <t>Diária de viagem a Karina Gonçalves de Araújo Borges ref. Capacitação em BH dia 19/07/2023</t>
  </si>
  <si>
    <t>Despesa de viagem a Karina Gonçalves de Araújo Borges ref. Passagem para capacitação em BH dia 19/07/2023</t>
  </si>
  <si>
    <t>Despesa de viagem a Luiz Henrique Dias ref. Passagem para capacitação em BH dia 19/07/2023</t>
  </si>
  <si>
    <t>Pagamento da 2° parcela da prestação de serviço de reforma na cozinha da unidade de Unaí</t>
  </si>
  <si>
    <t>Compra de materiais descartáveis para a realização da festa julina</t>
  </si>
  <si>
    <t xml:space="preserve">Compra de insumos alimentícios para preparação das comidas típicas e confecções de prendas </t>
  </si>
  <si>
    <t>1/3 Férias Luís Gustavo Alves Caldeira   período 19/07/2023 a 17/08/2023</t>
  </si>
  <si>
    <t>Luís Gustavo Alves Caldeira</t>
  </si>
  <si>
    <t>Férias Luís Gustavo Alves Caldeira   período 19/07/2023 a 17/08/2023</t>
  </si>
  <si>
    <t>Ataíde Rodrigues Junior</t>
  </si>
  <si>
    <t>Célio Moreira dos Santos</t>
  </si>
  <si>
    <t>Jaime Antônio de Oliveira Jr</t>
  </si>
  <si>
    <t>Marcelo Júnio Maluf</t>
  </si>
  <si>
    <t xml:space="preserve">Vale transporte 1 funcionários ref. </t>
  </si>
  <si>
    <t>Compra de válvula de agua para troca da maquina de lavar</t>
  </si>
  <si>
    <t>Despesa com hospedagem dos funcionários da unidade do horto para acompanhar adolescentes que foi desligado para entrega do mesmo junto a família no município de poços de caldas/MG</t>
  </si>
  <si>
    <t xml:space="preserve">Hospedagem dos funcionários da unidade Lindeia para realização de visita metodológica </t>
  </si>
  <si>
    <t>Marco Antônio Mendes Bueno</t>
  </si>
  <si>
    <t>Compra de brinquedos educativos para realização de projeto pedagógico</t>
  </si>
  <si>
    <t>Reembolso a Ricardo dos Santos Ribeiro ref. Pedágio a viagem em Campina Verde</t>
  </si>
  <si>
    <t>Hospedagem para os colaboradores que estavam em viagem a Campina Verde para visita metodológica</t>
  </si>
  <si>
    <t>Buse Gestão e Adm. Negócios Ltda</t>
  </si>
  <si>
    <t>Recarga vale refeição 3 funcionários</t>
  </si>
  <si>
    <t>BH Distribuidora de Cosméticos</t>
  </si>
  <si>
    <t>Flora Babilônia Ltda</t>
  </si>
  <si>
    <t>Hospedagem de funcionários para fazer visita domiciliar a família do adolescente</t>
  </si>
  <si>
    <t>Rendimento pago aplicação automática</t>
  </si>
  <si>
    <t>Aquisição de material para realização de reparo de algumas cadeiras e capas para as mesas do espaço Multiuso da Unidade</t>
  </si>
  <si>
    <t>Compra de passagem para saída temporária de final de semana do adolescente</t>
  </si>
  <si>
    <t>Contribuições retidas  ref. Nota fiscal ref. 06.2023. Nota fiscal n° 2023967/20231297/20231298/361701/54/20231360</t>
  </si>
  <si>
    <t>Compra de insumos alimentícios e itens descartáveis para preparação do evento "Arraiá "</t>
  </si>
  <si>
    <t>Compra de lona para cobrir alguns colchões usados que estão armazenados na unidade aguardando a destinação final</t>
  </si>
  <si>
    <t>Livramento Lar &amp; Construção</t>
  </si>
  <si>
    <t>Compra de um pacote de papel verge A4 para impressão de certificados</t>
  </si>
  <si>
    <t>LMC Serviços Técnicos Ltda</t>
  </si>
  <si>
    <t>Locação da sala de reunião do hotel para realização de reunião capacitação com os diretores de atendimento</t>
  </si>
  <si>
    <t>Sublima Vale Confecções Ltda</t>
  </si>
  <si>
    <t>Reembolso a Fabricio Alves Pereira ref. Abastecimento pois o posto de combustível não aceitava o cartão para pagamento e foi pago também pedágio no decorrer do translado</t>
  </si>
  <si>
    <t>Midiapel Papelaria e Informática Ltda</t>
  </si>
  <si>
    <t>Hospedagem Ronielle Caetano em visita técnica a unidade de Ipatinga entre os dias 04/07 a 06/07</t>
  </si>
  <si>
    <t>Hospedagem Adriana Rosa Lazzarotti em visita técnica a unidade de Ipatinga entre os dias 04/07 a 06/07</t>
  </si>
  <si>
    <t>Hospedagem Aquila Augusto Da Silva Teixeira em visita técnica a unidade de Ipatinga entre os dias 04/07 a 06/07</t>
  </si>
  <si>
    <t>Hospedagem Priscila de Paula  em visita técnica a unidade de Ipatinga entre os dias 04/07 a 06/07</t>
  </si>
  <si>
    <t>Carmo Veículos Ltda</t>
  </si>
  <si>
    <t>Diária de viagem a Ana Paula Machado de Araújo ref. Translado de adolescente</t>
  </si>
  <si>
    <t>Compra de lâmpadas para manutenção na parte elétrica da unidade</t>
  </si>
  <si>
    <t>Hospedagem Gisele Dias Ferreira  em visita técnica a unidade de Ipatinga entre os dias 04/07 a 07/07</t>
  </si>
  <si>
    <t>Thairyne de Sousa Elástico</t>
  </si>
  <si>
    <t>Makker Comercio de Produtos Farmacêuticos</t>
  </si>
  <si>
    <t>Terra fértil</t>
  </si>
  <si>
    <t>Manutenção e preventiva mensal dos equipamentos do consultório de odontologia na unidade</t>
  </si>
  <si>
    <t>Diária de viagem a Marcio Ferreira da Silva ref. Levar o veiculo para instalação da multimídia na concessionaria</t>
  </si>
  <si>
    <t>Hospedagem do funcionário ref. Translado de adolescente</t>
  </si>
  <si>
    <t>Compra de Luvas e máscaras que são itens fundamentais para diminuir os riscos de contaminação e utilização procedimentos de revista minuciosa</t>
  </si>
  <si>
    <t>Ferro e aço Lopes e nogueira</t>
  </si>
  <si>
    <t>Leonardo Antônio Quintanilha</t>
  </si>
  <si>
    <t>Denilton Antônio Jesus</t>
  </si>
  <si>
    <t>Compra de açúcar e café para uso exclusivo em reuniões da unidade</t>
  </si>
  <si>
    <t>Diária de viagem a Adrielly Nádia Silva Veiga ref. Viagem a Ouro Preto para acompanhamento de adolescente</t>
  </si>
  <si>
    <t>Cleiton Rogerio de Araújo</t>
  </si>
  <si>
    <t xml:space="preserve">Vale transporte 4 funcionários </t>
  </si>
  <si>
    <t xml:space="preserve">Vale transporte 6 funcionários </t>
  </si>
  <si>
    <t>Painel Industria e comercio de Divisórias e forros ltda</t>
  </si>
  <si>
    <t xml:space="preserve">Diária de viagem a Débora Andrade Soares Correa ref. Visita metodológica </t>
  </si>
  <si>
    <t>Compra de bateria e protetor de cárter para troca no veiculo fiat argo</t>
  </si>
  <si>
    <t>Diária de viagem a Wanderson Gonçalves de Morais ref. abastecimento devido o posto de combustível não aceitar nosso cartão e despesa com pedágio</t>
  </si>
  <si>
    <t>Reembolso a Marcio Ferreira da Silva ref. pedágio Tupaciguara/ Patos de Minas</t>
  </si>
  <si>
    <t>Pagamento da 2° parcela da prestação de serviço de engenharia para execução de obras para instalação de cabine de proteção radiológica</t>
  </si>
  <si>
    <t>Revelação de foto dos registros dos adolescentes em participação dos projetos</t>
  </si>
  <si>
    <t>Alegria Comércio de produtos e equipamentos fotográficos</t>
  </si>
  <si>
    <t>Hospedagem dos funcionários da unidade Santa Helena ref. desligamento do adolescente</t>
  </si>
  <si>
    <t>Diária de viagem a Felipe Henrique dos Reis ref. a participação de um acompanhamento a fim de realizar possíveis orientações junto a equipe de Segurança da unidade de Ipatinga quanto aos fluxos e processos de trabalho</t>
  </si>
  <si>
    <t>Diária de viagem a Rosemarie Lobato Morato ref. ida em BH para audiência dia 31/07/23 para esclarecer fatos que ocorreram durante sua atuação no centro socioeducativo Andradas</t>
  </si>
  <si>
    <t>Diária de viagem a Thamara Aparecida Rocha ref. visita metodológica</t>
  </si>
  <si>
    <t>Curinga Veículos Ltda</t>
  </si>
  <si>
    <t>Vale transporte 83 funcionários  região metropolitana BH</t>
  </si>
  <si>
    <t>Vale transporte 103 funcionários  região metropolitana BH</t>
  </si>
  <si>
    <t>Atabaque Gope 100 cm X10 PI Corda c/sup</t>
  </si>
  <si>
    <t>Armario Vitrine 01 Porta e 03 Prateleiras LV Lote 1012</t>
  </si>
  <si>
    <t>MVM Industria Metalurgica Ltda</t>
  </si>
  <si>
    <t>São Jeronimo</t>
  </si>
  <si>
    <t>31.987.477/000136</t>
  </si>
  <si>
    <t>Compra de uma caixa de folha A4 para o andamento das atividades diárias.</t>
  </si>
  <si>
    <t>12345693820-1</t>
  </si>
  <si>
    <t>Compra de 420 vale social</t>
  </si>
  <si>
    <t>20.627.632/0001-97</t>
  </si>
  <si>
    <t>Pedido de 2° via de cinco cartões vale transporte</t>
  </si>
  <si>
    <t>Troca de Refis e resinas de carimbos</t>
  </si>
  <si>
    <t>Compra de lanterna clínica para uso na enfermagem da unidade</t>
  </si>
  <si>
    <t xml:space="preserve">Fisiodoctor Materiais para Saúde </t>
  </si>
  <si>
    <t>13.065.774/0001-42</t>
  </si>
  <si>
    <t>Pedido de 2° via de Oito cartões vale transporte</t>
  </si>
  <si>
    <t>Compra de vale social</t>
  </si>
  <si>
    <t>Diária de viagem a Márcio Ferreira da Silva ref. translado de adolescente</t>
  </si>
  <si>
    <t xml:space="preserve">Pagamento 3° parcela do aditivo da prestação de serviços de reparos e adaptações de acessibilidade </t>
  </si>
  <si>
    <t>Compra de materiais para realização do curso de Barbearia Inicial</t>
  </si>
  <si>
    <t>07.596.408.0001-17</t>
  </si>
  <si>
    <t>Viviane de Lima Santos</t>
  </si>
  <si>
    <t>212332659751491-32</t>
  </si>
  <si>
    <t>212361703751491-32</t>
  </si>
  <si>
    <t>Wenderson Monteiro</t>
  </si>
  <si>
    <t>0076.303.626-92</t>
  </si>
  <si>
    <t>213330060751491-32</t>
  </si>
  <si>
    <t>214336688751491-32</t>
  </si>
  <si>
    <t>Compra de linhas, agulhas e tecidos para a realização da oficina bordar é recordar</t>
  </si>
  <si>
    <t>Silvia Maria Soares de Faria</t>
  </si>
  <si>
    <t>33.980.553/0001-07</t>
  </si>
  <si>
    <t>Cema Central Mineira Atacadista</t>
  </si>
  <si>
    <t>03.083.231/0018-42</t>
  </si>
  <si>
    <t>Diária de viagem Renato Turíbio da Silva ref. Translado de adolescente</t>
  </si>
  <si>
    <t>Renato Turíbio da Silva</t>
  </si>
  <si>
    <t>Reembolso a Marcello Luiz de Araujo ref. alimentação do adolescente</t>
  </si>
  <si>
    <t>Diária de viagem a  Marcello Luiz de Araujo  ref. translado de adolescente</t>
  </si>
  <si>
    <t>Compra de material de papelaria para execução de oficina</t>
  </si>
  <si>
    <t>Compra de 50 chuteiras e meião esportivo para uso na oficina de esporte</t>
  </si>
  <si>
    <t xml:space="preserve">Compra de boton para utilização nos bastões de ronda </t>
  </si>
  <si>
    <t xml:space="preserve">CeC Controle de Ponto e Acesso </t>
  </si>
  <si>
    <t>08.369.442/0001-11</t>
  </si>
  <si>
    <t>Multa de transito que será descontado do funcionário</t>
  </si>
  <si>
    <t>04.892.707/0001-00</t>
  </si>
  <si>
    <t>S034064333</t>
  </si>
  <si>
    <t>S034064466</t>
  </si>
  <si>
    <t>Devolução de FGTS pago a maior ref. a funcionária Eliete Dias que após o fechamento da folha de pagamento apresentou atestado médico, sendo assim necessário a reabertura da folha onde já havia sido pago os encargos trabalhistas</t>
  </si>
  <si>
    <t>credito</t>
  </si>
  <si>
    <t>Tarifa bancaria Plano adapt. 07/2023</t>
  </si>
  <si>
    <t>Compra de itens para oficina de educação ambiental na unidade</t>
  </si>
  <si>
    <t>Deposito de Materiais de construção Jardim das Torres</t>
  </si>
  <si>
    <t>20.036.695/0001-79</t>
  </si>
  <si>
    <t>Compra de insumos para oficina de festa julina na unidade</t>
  </si>
  <si>
    <t>Superaço Alimentos Ltda</t>
  </si>
  <si>
    <t xml:space="preserve">Salário Fernando Cezar Oliveira Souza </t>
  </si>
  <si>
    <t xml:space="preserve">Fernando Cezar Oliveira Souza </t>
  </si>
  <si>
    <t>099.713.396-17</t>
  </si>
  <si>
    <t xml:space="preserve">Manutenção Hidráulica devido a vazamentos e instalação de uma nova caixa de gordura </t>
  </si>
  <si>
    <t>Manutenção elétrica na unidade</t>
  </si>
  <si>
    <t>1/3 Férias Marcelo Ricardo De Moura Garcia período 07/08/2023 a 05/09/2023</t>
  </si>
  <si>
    <t xml:space="preserve"> Marcelo Ricardo De Moura Garcia</t>
  </si>
  <si>
    <t>Férias Marcelo Ricardo De Moura Garcia período 07/08/2023 a 05/09/2023</t>
  </si>
  <si>
    <t>1/3 Férias Priscylla Kezya Alves Alcides período 07/08/2023 a 05/09/2023</t>
  </si>
  <si>
    <t>Priscylla Kezya Alves Alcides</t>
  </si>
  <si>
    <t>Férias Priscylla Kezya Alves Alcides período 07/08/2023 a 05/09/2023</t>
  </si>
  <si>
    <t xml:space="preserve">Diária de viagem a Victor Silvério Pereira ref. translado de adolescente </t>
  </si>
  <si>
    <t>Victor Silvério Pereira</t>
  </si>
  <si>
    <t>Reembolso a Victor Silvério Pereira ref. pedágio Uberaba/Frutal</t>
  </si>
  <si>
    <t>Salário ref. 07/2023 de 37 funcionários na sede administrativa</t>
  </si>
  <si>
    <t>Salario ref.74 funcionários de Uberaba, 89 funcionários de Ipatinga, 50 funcionários de Sete Lagoas, 142 funcionários de Unaí, 47 funcionários de Araxá, 130 funcionários Santa Clara, 69 funcionários Santa Helena,112 funcionários do Horto, 57 funcionários Lindeia, 87 funcionários São Jeronimo, 60 funcionários Tupaciguara.</t>
  </si>
  <si>
    <t>Salário ref. 07/2023 funcionária Luiza Ariana Silva Pereira</t>
  </si>
  <si>
    <t>Recarga de cartão de combustível para und. São Jeronimo</t>
  </si>
  <si>
    <t>Compra de pneu de veiculo Duster</t>
  </si>
  <si>
    <t>GW Pneus e Transportadora Ltda</t>
  </si>
  <si>
    <t>64.419.393/0002-36</t>
  </si>
  <si>
    <t>Troca de pneu do veiculo Duster</t>
  </si>
  <si>
    <t>Elismar Jeremias de Souza</t>
  </si>
  <si>
    <t>12347334491-8</t>
  </si>
  <si>
    <t>86344072023-4</t>
  </si>
  <si>
    <t>214361523751491-32</t>
  </si>
  <si>
    <t>Celia Maria da Silva</t>
  </si>
  <si>
    <t>425.911.046-20</t>
  </si>
  <si>
    <t xml:space="preserve">Lavagem de veiculo completa com cera </t>
  </si>
  <si>
    <t>1/3 Férias Pamela Cristina Souza Guedes período 09/08/2023 a 07/09/2023</t>
  </si>
  <si>
    <t>Férias Pamela Cristina Souza Guedes período 09/08/2023 a 07/09/2023</t>
  </si>
  <si>
    <t>Diária de viagem a Priscila de Paula dos Santos Carvalho ref. acompanhamento e desenvolvimento do trabalho de responsabilidade da coordenação Administrativa e financeira</t>
  </si>
  <si>
    <t>Diária de viagem a Adriana Rosa Lazzarotti  ref. acompanhamento e desenvolvimento do trabalho de responsabilidade da coordenação de RH/DP</t>
  </si>
  <si>
    <t>Diária de viagem a Aquila Augusto da Silva Teixeira  ref. acompanhamento e desenvolvimento do trabalho de responsabilidade da coordenação de monitoria e socioeducação</t>
  </si>
  <si>
    <t>Diária de viagem a Fabiano Neves Alves Pereira  ref. participação no seminário organizado pela unidade</t>
  </si>
  <si>
    <t>Diária de viagem a Ronielle Lopes Caetano ref. acompanhamento e desenvolvimento do trabalho de responsabilidade da coordenação Técnica</t>
  </si>
  <si>
    <t>Camila Gontijo Vieira</t>
  </si>
  <si>
    <t xml:space="preserve"> Eilton dos Santos Ferreira</t>
  </si>
  <si>
    <t>139.586.815-24</t>
  </si>
  <si>
    <t>Diária de viagem a Wender Pereira de Campos ref. ida a Curvelo para processo de revisão do veiculo</t>
  </si>
  <si>
    <t>Diária de viagem a Alisson Ribeiro de Alvarenga ref. translado de adolescente</t>
  </si>
  <si>
    <t>Diária de viagem a Juliano Fernandes da Silva ref. translado de adolescente</t>
  </si>
  <si>
    <t>Diária de viagem a Juliano Fernandes Silva ref. pedágio Araxá/BH</t>
  </si>
  <si>
    <t>FGTS ref. 07/2023</t>
  </si>
  <si>
    <t>Hospedagem Gisele Ferreira a unidade de Ipatinga dias 17/07 a 21/07</t>
  </si>
  <si>
    <t>Pagamento da diferença da nota fiscal 273 paga dia 23/06/203 do qual o fornecedor fez um boleto errado com um valor a menor</t>
  </si>
  <si>
    <t>Supermercado Liduvino ltda</t>
  </si>
  <si>
    <t>Uberpel Comercio de Papeis Ltda</t>
  </si>
  <si>
    <t>03.851.371/0001-75</t>
  </si>
  <si>
    <t>12347334466-7</t>
  </si>
  <si>
    <t>Edesio Rodrigo Fernandes Ribeiro</t>
  </si>
  <si>
    <t>215331182751491-32</t>
  </si>
  <si>
    <t>219334718751491-32</t>
  </si>
  <si>
    <t>Pagamento ref. Pensão alimentícia descontado em folha de pagamento do funcionário  Euclides Sá de Paula ref. 07/2023</t>
  </si>
  <si>
    <t>Pagamento ref. Pensão alimentícia descontado em folha de pagamento do funcionário  Kleber Osvaldo da Silva Junior ref. 07/2023</t>
  </si>
  <si>
    <t>Troca de disjuntor na sala da coordenação de segurança e sala dos professores</t>
  </si>
  <si>
    <t xml:space="preserve">Marcelo Cristian Anastacio </t>
  </si>
  <si>
    <t>Pagamento ref. Pensão alimentícia descontado em folha de pagamento do funcionário  Marlon Douglas Guilherme Nunes ref. 07/2023</t>
  </si>
  <si>
    <t xml:space="preserve">Pagamento ref. Pensão alimentícia descontado  salario ref. 07/2023 do funcionário  Ronaldo de Jesus Soares </t>
  </si>
  <si>
    <t>Pagamento ref. Pensão alimentícia descontado em folha de pagamento do funcionário Wagner Gladson da Silva ref. 07/2023</t>
  </si>
  <si>
    <t>Pagamento ref. Pensão alimentícia descontado em folha de pagamento do funcionário Alex Ribeiro da Silva ref. 07/2023</t>
  </si>
  <si>
    <t>Pagamento ref. Pensão alimentícia descontado em folha de pagamento do funcionário Jeferson Marcio dos Santos Rangel ref. 07/2023</t>
  </si>
  <si>
    <t>Jussara Rangel Salomão dos Santos</t>
  </si>
  <si>
    <t>074.697.796-47</t>
  </si>
  <si>
    <t>Pagamento ref. Pensão alimentícia descontado em folha de pagamento do funcionário Paulo Marcio Rocha Barbosa ref. 07/2023</t>
  </si>
  <si>
    <t>Pagamento ref. Pensão alimentícia descontado em folha de pagamento do funcionário Cassio Henrique Coelho ref. 07/2023</t>
  </si>
  <si>
    <t>Gabriele Martins dos Passos</t>
  </si>
  <si>
    <t>055.170.186-29</t>
  </si>
  <si>
    <t>Pagamento ref. Pensão alimentícia descontado em folha de pagamento do funcionário Diego Antônio dos Santos ref. 07/2023</t>
  </si>
  <si>
    <t>Pagamento ref. Pensão alimentícia descontado em folha de pagamento do funcionário  Vinicius da Silva Melgaço ref. 07/2023</t>
  </si>
  <si>
    <t>ISS ref. 07/2023</t>
  </si>
  <si>
    <t>2231918779-07</t>
  </si>
  <si>
    <t>2231939551-15</t>
  </si>
  <si>
    <t>1/3 Férias Anderson Madureira Assunção período10/08/2023 a 08/09/2023</t>
  </si>
  <si>
    <t>Férias Anderson Madureira Assunção período10/08/2023 a 08/09/2023</t>
  </si>
  <si>
    <t>Flávio Henrique dos Reis Silva</t>
  </si>
  <si>
    <t>Lívia Cristine Martins</t>
  </si>
  <si>
    <t>Nikolas Luís de Souza</t>
  </si>
  <si>
    <t>Priscila Dias da Silva</t>
  </si>
  <si>
    <t>Vanessa Marques Machado</t>
  </si>
  <si>
    <t>Reembolso a Rodrigo dos Santos Souza ref. Pedágio Uberaba/ BH</t>
  </si>
  <si>
    <t xml:space="preserve">Edmara Madureira Figueiredo Valentim </t>
  </si>
  <si>
    <t>Diária de viagem a Cynthia Carla de Jesus ref. translado de adolescentes</t>
  </si>
  <si>
    <t>031.936.866-94</t>
  </si>
  <si>
    <t>Diária de viagem a Gabriel Lucindo Evangelista ref. translado de adolescente</t>
  </si>
  <si>
    <t>Gabriel Lucindo Evangelista</t>
  </si>
  <si>
    <t>Diária de viagem a Gilvane Alves de Freitas ref. translado de adolescente</t>
  </si>
  <si>
    <t>000.417.876-29</t>
  </si>
  <si>
    <t>11.152.562/0001-77</t>
  </si>
  <si>
    <t>Seguro fiança 03/12 R$ 893,08 - Seguro Incêndio 03/10 R$ 183,01 - Taxa Boleto R$ 4,80 20° andar</t>
  </si>
  <si>
    <t>Aluguel sede administrativa 20° andar</t>
  </si>
  <si>
    <t>IPTU 7/11</t>
  </si>
  <si>
    <t>Seguro fiança 02/12 R$ 565,21 - Seguro Incêndio Taxa Boleto R$ 4,80 20° andar</t>
  </si>
  <si>
    <t>Tribunal de Justiça</t>
  </si>
  <si>
    <t>21.154.554/0001-13</t>
  </si>
  <si>
    <t>8104438243-37</t>
  </si>
  <si>
    <t>Papelaria  Papel Cartaz Ltda</t>
  </si>
  <si>
    <t>Fonseca Comércio De Material Médico Hospitalar</t>
  </si>
  <si>
    <t>Aquisição de um roupeiro para unidade</t>
  </si>
  <si>
    <t>CDM - Centro de Distribuição de Moveis</t>
  </si>
  <si>
    <t>22.850.286/0001-37</t>
  </si>
  <si>
    <t>Aquisição de nobreak e telefone para continuidade da reestruturação da rede no galpão</t>
  </si>
  <si>
    <t>Compra de Placa paa reestruturação da rede no galpão</t>
  </si>
  <si>
    <t>Compra de gás</t>
  </si>
  <si>
    <t>Gás &amp; Cia Ltda</t>
  </si>
  <si>
    <t>07.708.580/0001-15</t>
  </si>
  <si>
    <t>Lucidalva Ferreira S.A</t>
  </si>
  <si>
    <t xml:space="preserve">Compra de tintas para realização de reparo de pintura na unidade </t>
  </si>
  <si>
    <t>Julio César Dias de Oliveira</t>
  </si>
  <si>
    <t>220353893751491-32</t>
  </si>
  <si>
    <t>Cristiano André de Oliveira Fontes</t>
  </si>
  <si>
    <t>220337522751491-32</t>
  </si>
  <si>
    <t>MGU Comércio de Medicamentos e Perfumaria</t>
  </si>
  <si>
    <t>Compra de insumos alimentícios para execução do projeto "Geladinho Gourmet"</t>
  </si>
  <si>
    <t>Compra de vidro veicular para troca devido quebra no decorrer da viagem</t>
  </si>
  <si>
    <t>MG Vidros Automotivos Ltda</t>
  </si>
  <si>
    <t>07.571.746/0053-25</t>
  </si>
  <si>
    <t>ISS ref. 07/2023 - Unaí</t>
  </si>
  <si>
    <t>080.0185.976-44</t>
  </si>
  <si>
    <t>Diária de viagem a Jean Fernando Sena ref. Translado de adolescente</t>
  </si>
  <si>
    <t>Diária de viagem a Ariovaldo Marques Filho ref. translado de adolescente</t>
  </si>
  <si>
    <t>Diária de viagem a Dayse Cristiely Reis ref. translado de adolescente</t>
  </si>
  <si>
    <t>Dayse Cristiely Reis</t>
  </si>
  <si>
    <t>Diária de viagem a José Vicente Martins ref. translado de adolescente</t>
  </si>
  <si>
    <t>José Vicente Martins</t>
  </si>
  <si>
    <t>Reembolso a Edmara Madureira Figueiredo Valentim  ref. Alimentação da adolescente durante a viagem</t>
  </si>
  <si>
    <t>Compra de papel Contact para plastificar as fotos de familiares dos adolescentes</t>
  </si>
  <si>
    <t>Tecnica Benelli</t>
  </si>
  <si>
    <t>Compra de 12 fontes para manutenção do CFTV da unidade</t>
  </si>
  <si>
    <t>Compra de 1 HD para manutenção do CFTV da unidade</t>
  </si>
  <si>
    <t xml:space="preserve"> Despesas com 248 passagens ida e volta de familiares de adolescentes dos dias 01/07 a 31/07/2023 das unidades Horto, São Jeronimo,Ipatinga,Santa Clara, Uberaba, Santa Helena, Andradas, Lindeia</t>
  </si>
  <si>
    <t>Manutenção de rede e telefonia</t>
  </si>
  <si>
    <t>Real Solução em tecnologia Ltda</t>
  </si>
  <si>
    <t>10.853.079/0001-57</t>
  </si>
  <si>
    <t>Compra de abraçadeiras de nylon para serem amarrados na revitalização da horta</t>
  </si>
  <si>
    <t>R07124</t>
  </si>
  <si>
    <t>R07127</t>
  </si>
  <si>
    <t>R07128</t>
  </si>
  <si>
    <t>R07129</t>
  </si>
  <si>
    <t>R07125</t>
  </si>
  <si>
    <t>R07123</t>
  </si>
  <si>
    <t>R07126</t>
  </si>
  <si>
    <t>Aquisição de jogos para projeto divertidamente</t>
  </si>
  <si>
    <t>240168-6</t>
  </si>
  <si>
    <t>Rodolfo Silva Junior</t>
  </si>
  <si>
    <t>077.073.376-03</t>
  </si>
  <si>
    <t>222334698751491-32</t>
  </si>
  <si>
    <t>Claudiene Eunice da Cruz</t>
  </si>
  <si>
    <t>1/3 Férias Bruno Gabriel de Castro período16/08/2023 a 14/09/2023</t>
  </si>
  <si>
    <t xml:space="preserve"> Bruno Gabriel de Castro</t>
  </si>
  <si>
    <t>Férias Bruno Gabriel de Castro período16/08/2023 a 14/09/2023</t>
  </si>
  <si>
    <t>1/3 Férias Dalila Moreira Amorim período16/08/2023 a 30/08/2023</t>
  </si>
  <si>
    <t>Férias Dalila Moreira Amorim período16/08/2023 a 30/08/2023</t>
  </si>
  <si>
    <t>1/3 Férias Frederico Wilken de Pinho período16/08/2023 a 14/09/2023</t>
  </si>
  <si>
    <t xml:space="preserve"> Frederico Wilken de Pinho</t>
  </si>
  <si>
    <t xml:space="preserve"> Férias Frederico Wilken de Pinho período16/08/2023 a 14/09/2023</t>
  </si>
  <si>
    <t>1/3 Férias Kenia Mary Jorge de Souza Azeredo período16/08/2023 a 14/09/2023</t>
  </si>
  <si>
    <t>Kenia Mary Jorge de Souza Azeredo</t>
  </si>
  <si>
    <t>Férias Kenia Mary Jorge de Souza Azeredo período16/08/2023 a 14/09/2023</t>
  </si>
  <si>
    <t>1/3 Férias Lucinea Sueli Rodrigues período16/08/2023 a 14/09/2023</t>
  </si>
  <si>
    <t>Lucinea Sueli Rodrigues</t>
  </si>
  <si>
    <t>Férias Lucinea Sueli Rodrigues período16/08/2023 a 14/09/2023</t>
  </si>
  <si>
    <t>1/3 Férias Maira Calixto Policarpo Moreira período16/08/2023 a 14/09/2023</t>
  </si>
  <si>
    <t>Férias Maira Calixto Policarpo Moreira período16/08/2023 a 14/09/2023</t>
  </si>
  <si>
    <t>1/3 Férias Romney Rodrigues Alves período17/08/2023 a 15/09/2023</t>
  </si>
  <si>
    <t>Romney Rodrigues Alves</t>
  </si>
  <si>
    <t>Férias Romney Rodrigues Alves período17/08/2023 a 15/09/2023</t>
  </si>
  <si>
    <t>1/3 Férias Sara Fernanda De Jesus Mendes período15/08/2023 a 13/09/2023</t>
  </si>
  <si>
    <t>Sara Fernanda De Jesus Mendes</t>
  </si>
  <si>
    <t>Férias Sara Fernanda De Jesus Mendes período15/08/2023 a 13/09/2023</t>
  </si>
  <si>
    <t>Diária de viagem a Maitson Marques de Souza ref. Translado de adolescente</t>
  </si>
  <si>
    <t>Débora Pereira Barroso</t>
  </si>
  <si>
    <t>Compra de itens para manutenção e reparo emergencial hidráulico</t>
  </si>
  <si>
    <t>Aquisição de teclado e violão para uso nas oficinas de música na unidade</t>
  </si>
  <si>
    <t>Marilia Lucia Ribeiro</t>
  </si>
  <si>
    <t>37.193.795/0001-01</t>
  </si>
  <si>
    <t>Compra de suporte de parede violão e caderno de música ref. oficina que será realizada na unidade</t>
  </si>
  <si>
    <t xml:space="preserve">Compra de 20 calças de abadá para uso na apresentação do seminário </t>
  </si>
  <si>
    <t>Blue Malharia Ltda</t>
  </si>
  <si>
    <t>17.980.843/0001-02</t>
  </si>
  <si>
    <t xml:space="preserve">Extimbras </t>
  </si>
  <si>
    <t>03.164.328/0001-31</t>
  </si>
  <si>
    <t xml:space="preserve">Recarga de extintor </t>
  </si>
  <si>
    <t>Compra de 31 galões de água de 20 litros</t>
  </si>
  <si>
    <t>Energia Elétrica - Evolua</t>
  </si>
  <si>
    <t>Consórcio Evolua Energia</t>
  </si>
  <si>
    <t>341989423000033-76</t>
  </si>
  <si>
    <t>341919423000051-11</t>
  </si>
  <si>
    <t>341989423000007-01</t>
  </si>
  <si>
    <t>341989423000035-68</t>
  </si>
  <si>
    <t>341929423000012-60</t>
  </si>
  <si>
    <t>341969423000012-25</t>
  </si>
  <si>
    <t>341979423000025-74</t>
  </si>
  <si>
    <t>34191942300030-56</t>
  </si>
  <si>
    <t>17004588876-25</t>
  </si>
  <si>
    <t>1700458876-26</t>
  </si>
  <si>
    <t>17004588926-51</t>
  </si>
  <si>
    <t>17004588876-29</t>
  </si>
  <si>
    <t>17004589227-36</t>
  </si>
  <si>
    <t>17004588876-27</t>
  </si>
  <si>
    <t>45000003599-17</t>
  </si>
  <si>
    <t>012348423457-4</t>
  </si>
  <si>
    <t>12348753301-7</t>
  </si>
  <si>
    <t>Eliete Dias Gonçalves</t>
  </si>
  <si>
    <t>221333721751491-32</t>
  </si>
  <si>
    <t>222335998751491-32</t>
  </si>
  <si>
    <t>Compra de peças intimas para adolescentes acautelados</t>
  </si>
  <si>
    <t>1/3 Férias Emanuel Dias da Fonseca  período16/08/2023 a 14/09/2023</t>
  </si>
  <si>
    <t xml:space="preserve">Emanuel Dias da Fonseca </t>
  </si>
  <si>
    <t>Férias Emanuel Dias da Fonseca  período16/08/2023 a 14/09/2023</t>
  </si>
  <si>
    <t>1/3 Férias Jordana Augusta Ferreira Alves período16/08/2023 a 14/09/2023</t>
  </si>
  <si>
    <t>Férias Jordana Augusta Ferreira Alves período16/08/2023 a 14/09/2023</t>
  </si>
  <si>
    <t>despesas de Viagem</t>
  </si>
  <si>
    <t>Saulo Antônio Gallinari</t>
  </si>
  <si>
    <t>Ariane Rodrigues de Paula</t>
  </si>
  <si>
    <t>063.048.981-50</t>
  </si>
  <si>
    <t>Compra de recipientes para fracionar os produtos de higiene pessoal dos adolescentes</t>
  </si>
  <si>
    <t>Organização e Emp. Brasil Ltda Epp</t>
  </si>
  <si>
    <t>Compra de materiais de papelaria para serem utilizados na confecção de decoração pelos socioeducandos juntamente com a equipe técnica para festa julina da unidade</t>
  </si>
  <si>
    <t xml:space="preserve">Pintura da fachada da unidade </t>
  </si>
  <si>
    <t>Hospedagem de colaborador devido reunião presencial dos diretores de segurança entre os dias 18/07 e 20/07 em BH</t>
  </si>
  <si>
    <t>MHB Hotelaria ltda</t>
  </si>
  <si>
    <t>16.558.324/0002-60</t>
  </si>
  <si>
    <t>Road Center Serviços Automotivos</t>
  </si>
  <si>
    <t>Manutenção no veiculo</t>
  </si>
  <si>
    <t>Rego Esportes e Cia Ltda</t>
  </si>
  <si>
    <t>18.774.985/0001-78</t>
  </si>
  <si>
    <t>MVM Industria e Metalurgica Ltda</t>
  </si>
  <si>
    <t>10.829.277/0001-85</t>
  </si>
  <si>
    <t>Compra de 170 vale social</t>
  </si>
  <si>
    <t>recibo</t>
  </si>
  <si>
    <t>Compra de 4 vale social</t>
  </si>
  <si>
    <t>Diária de viagem a Geane Carolina de Jesus Mendes ref. convocação de reunião pela coordenação de DP/RH que será realizada dia 22/08</t>
  </si>
  <si>
    <t>Silvana Reis</t>
  </si>
  <si>
    <t>Passagem a Geane Carolina de Jesus Mendes ref. convocação de reunião pela coordenação de DP/RH que será realizada dia 22/08</t>
  </si>
  <si>
    <t>Reembolso a Ronielle Lopes Caetano ref. pagamento de estacionamento para participação em reunião no tribunal de justiça de Minas Gerais</t>
  </si>
  <si>
    <t>Compra de cadeados para substituição dos que já estão gastos na unidade</t>
  </si>
  <si>
    <t>Cofermeta S.A</t>
  </si>
  <si>
    <t>17.281.973/0012-00</t>
  </si>
  <si>
    <t>Compra de placa de identificação das portas da unidade (galpão e prédio administrativo)</t>
  </si>
  <si>
    <t>Thiago Bizonoto Jeronimo</t>
  </si>
  <si>
    <t>04.863.656/0001-99</t>
  </si>
  <si>
    <t>228357408751491-32</t>
  </si>
  <si>
    <t>228354779751491-32</t>
  </si>
  <si>
    <t>228333848751491-32</t>
  </si>
  <si>
    <t>228343119751491-32</t>
  </si>
  <si>
    <t>17.452.104/00130</t>
  </si>
  <si>
    <t>IRRF retido Ref. 07/2023 Nota fiscal n° 56/20231400/20231430/20231431/20231477/366492</t>
  </si>
  <si>
    <t>Diária de viagem a Michelle Delalibera de Souza ref. capacitação em BH dia 21/08</t>
  </si>
  <si>
    <t>Passagem a Michelle Delalibera de Souza ref. capacitação em BH dia 21/08</t>
  </si>
  <si>
    <t>Diária de viagem a Felipe Henrique dos Reis Andrade de Oliveira ref. acompanhamento junto a equipe de segurança de Ipatinga quanto aos fluxos e processos de trabalho.</t>
  </si>
  <si>
    <t>Passagem a Felipe Henrique dos Reis Andrade de Oliveira ref. acompanhamento junto a equipe de segurança de Ipatinga quanto aos fluxos e processos de trabalho.</t>
  </si>
  <si>
    <t>Eliton Santos Ferreira</t>
  </si>
  <si>
    <t>Daiana Da Silva Ferreira</t>
  </si>
  <si>
    <t>090.416.826-35</t>
  </si>
  <si>
    <t>1/3 Férias Wendril Macaulay Azevedo de Almeida período21/08/2023 a 19/09/2023</t>
  </si>
  <si>
    <t>Wendril Macaulay Azevedo de Almeida</t>
  </si>
  <si>
    <t>Férias Wendril Macaulay Azevedo de Almeida período21/08/2023 a 19/09/2023</t>
  </si>
  <si>
    <t>1/3 Férias Levino da Conceição Ribeiro período 22/08/2023 a 20/09/2023</t>
  </si>
  <si>
    <t>Levino da Conceição Ribeiro</t>
  </si>
  <si>
    <t>Férias Levino da Conceição Ribeiro período 22/08/2023 a 20/09/2023</t>
  </si>
  <si>
    <t>1/3 Férias Matheus Viana Silva Pereira período 21/08/2023 a 04/09/2023</t>
  </si>
  <si>
    <t>Matheus Viana Silva Pereira</t>
  </si>
  <si>
    <t>1/3 Férias Richard Santos Chagas Pinto período 21/08/2023 a 19/09/2023</t>
  </si>
  <si>
    <t>Férias Richard Santos Chagas Pinto período 21/08/2023 a 19/09/2023</t>
  </si>
  <si>
    <t>1/3 Férias Simone Ferreira Maria da Silva período 21/08/2023 a 19/09/2023</t>
  </si>
  <si>
    <t>Simone Ferreira Maria da Silva</t>
  </si>
  <si>
    <t>Férias Simone Ferreira Maria da Silva período 21/08/2023 a 19/09/2023</t>
  </si>
  <si>
    <t>1/3 Férias Leticia Rodrigues Peixoto período 21/08/2023 a 19/09/2023</t>
  </si>
  <si>
    <t>Leticia Rodrigues Peixoto</t>
  </si>
  <si>
    <t>Férias Leticia Rodrigues Peixoto período 21/08/2023 a 19/09/2023</t>
  </si>
  <si>
    <t>1/3 Férias Mateus Neres de Andrade período 22/08/2023 a 20/09/2023</t>
  </si>
  <si>
    <t>Mateus Neres de Andrade</t>
  </si>
  <si>
    <t>Férias Mateus Neres de Andrade período 22/08/2023 a 20/09/2023</t>
  </si>
  <si>
    <t>1/3 Férias Alexandre Antero de Moura período 22/08/2023 a 20/09/2023</t>
  </si>
  <si>
    <t>Alexandre Antero de Moura</t>
  </si>
  <si>
    <t>Férias Alexandre Antero de Moura período 22/08/2023 a 20/09/2023</t>
  </si>
  <si>
    <t>1/3 Férias Cássio Mendes Monteiro período 22/08/2023 a 20/09/2023</t>
  </si>
  <si>
    <t>Cássio Mendes Monteiro</t>
  </si>
  <si>
    <t>Férias Cássio Mendes Monteiro período 22/08/2023 a 20/09/2023</t>
  </si>
  <si>
    <t>1/3 Férias Cleider Gonçalves Araujo período 22/08/2023 a 20/09/2023</t>
  </si>
  <si>
    <t>Cleider Gonçalves Araujo</t>
  </si>
  <si>
    <t>1/3 Férias Herisson Daniel Gonçalves Silva período 22/08/2023 a 20/09/2023</t>
  </si>
  <si>
    <t xml:space="preserve">Herisson Daniel Gonçalves Silva </t>
  </si>
  <si>
    <t xml:space="preserve">Diária de viagem Lucas Mota Coelho ref. translado de adolescente </t>
  </si>
  <si>
    <t>Lucas Mota Coelho</t>
  </si>
  <si>
    <t>Repasse de IRRF sobre folha de pagamento ref. 07/2023</t>
  </si>
  <si>
    <t>Repasse de INSS descontado dos funcionários em folha de pagamento - ref. 07/2022</t>
  </si>
  <si>
    <t>INSS Patronal  ref. 07/2023</t>
  </si>
  <si>
    <t>Multa de transito que será descontado do funcionário que conduzia o veiculo</t>
  </si>
  <si>
    <t>2023208254 / 2779445</t>
  </si>
  <si>
    <t>Confecção de 23 crachás para funcionários na unidade</t>
  </si>
  <si>
    <t>37.54.721/0002-75</t>
  </si>
  <si>
    <t>86.552.296/0001-79</t>
  </si>
  <si>
    <t>Compra de 12 pacotes de café,7  filtros de papel, 3 pacotes de açúcar, 3 caixas de chá mate,1 pc mexedor de café para uso na sede administrativa</t>
  </si>
  <si>
    <t>Mercearia Vagvan</t>
  </si>
  <si>
    <t>Plano odontológico ref. 07/2023 ref.981 Titulares e 316 dependentes</t>
  </si>
  <si>
    <t>Compra de pneu do veiculo Fiat Argo</t>
  </si>
  <si>
    <t>Minas Auto Center Ltda</t>
  </si>
  <si>
    <t>10.935.884/0001-20</t>
  </si>
  <si>
    <t>Alinhamento e balanceamento do veiculo Fiat Argo</t>
  </si>
  <si>
    <t>1720443796-0</t>
  </si>
  <si>
    <t>1720451601-0</t>
  </si>
  <si>
    <t>1720498070-0</t>
  </si>
  <si>
    <t>1720455417-0</t>
  </si>
  <si>
    <t>1720451871-0</t>
  </si>
  <si>
    <t>76.535.74/0001-43</t>
  </si>
  <si>
    <t>17004588884-74</t>
  </si>
  <si>
    <t>17004588876-21</t>
  </si>
  <si>
    <t>17004588876-20</t>
  </si>
  <si>
    <t>17004589257-99</t>
  </si>
  <si>
    <t>17004589263-20</t>
  </si>
  <si>
    <t>17004589258-63</t>
  </si>
  <si>
    <t>25.838.855/0001-77</t>
  </si>
  <si>
    <t>28454072023-2</t>
  </si>
  <si>
    <t>21396072023-2</t>
  </si>
  <si>
    <t>12349377191-9</t>
  </si>
  <si>
    <t>Retirada de 2°  via de 3 cartões da transfacil</t>
  </si>
  <si>
    <t>Compra de lanche para coffe break durante a realização do seminário</t>
  </si>
  <si>
    <t>31.086.131/001-67</t>
  </si>
  <si>
    <t>Compra de lance para coffe break durante a inauguração do novo galpão</t>
  </si>
  <si>
    <t>Retirada de 2°  via de 5 cartões da ótimo</t>
  </si>
  <si>
    <t xml:space="preserve">Diária de viagem a Karla Cristina Moreira Sicari ref.  Seminário da 1° formação sobre o direito á Assistência Religiosa </t>
  </si>
  <si>
    <t xml:space="preserve">Passagem a Karla Cristina Moreira Sicari ref.  Seminário da 1° formação sobre o direito á Assistência Religiosa </t>
  </si>
  <si>
    <t xml:space="preserve">Diária de viagem a Adriana Francisca de Oliveira ref.  Seminário da 1° formação sobre o direito á Assistência Religiosa </t>
  </si>
  <si>
    <t xml:space="preserve">Passagem a Adriana Francisca de Oliveira  ref.  Seminário da 1° formação sobre o direito á Assistência Religiosa </t>
  </si>
  <si>
    <t xml:space="preserve">Diária de viagem a Alderino Alves Soares ref.  Seminário da 1° formação sobre o direito á Assistência Religiosa </t>
  </si>
  <si>
    <t xml:space="preserve">Passagem a Alderino Alves Soares ref.  Seminário da 1° formação sobre o direito á Assistência Religiosa </t>
  </si>
  <si>
    <t xml:space="preserve">Diária de viagem a Amanda Lorena Leite ref.  Seminário da 1° formação sobre o direito á Assistência Religiosa </t>
  </si>
  <si>
    <t xml:space="preserve"> Amanda Lorena Leite</t>
  </si>
  <si>
    <t xml:space="preserve">Passagem a  Amanda Lorena Leite ref.  Seminário da 1° formação sobre o direito á Assistência Religiosa </t>
  </si>
  <si>
    <t xml:space="preserve">Diária de viagem a Camila de Sousa Santana ref.  Seminário da 1° formação sobre o direito á Assistência Religiosa </t>
  </si>
  <si>
    <t xml:space="preserve">Passagem a  Camila de Sousa Santana ref.  Seminário da 1° formação sobre o direito á Assistência Religiosa </t>
  </si>
  <si>
    <t xml:space="preserve">Diária de viagem a Fabricio Alves Pereira ref.  Seminário da 1° formação sobre o direito á Assistência Religiosa </t>
  </si>
  <si>
    <t xml:space="preserve">Passagem a  Fabricio Alves Pereira ref.  Seminário da 1° formação sobre o direito á Assistência Religiosa </t>
  </si>
  <si>
    <t xml:space="preserve">Diária de viagem a Hemyly Rayssa Bezerra Neles ref.  Seminário da 1° formação sobre o direito á Assistência Religiosa </t>
  </si>
  <si>
    <t>Hemyly Rayssa Bezerra Neles</t>
  </si>
  <si>
    <t xml:space="preserve">Passagem a Hemyly Rayssa Bezerra Neles  ref.  Seminário da 1° formação sobre o direito á Assistência Religiosa </t>
  </si>
  <si>
    <t xml:space="preserve">Diária de viagem a  Igor Prado Amâncio ref.  Seminário da 1° formação sobre o direito á Assistência Religiosa </t>
  </si>
  <si>
    <t xml:space="preserve"> Igor Prado Amâncio</t>
  </si>
  <si>
    <t xml:space="preserve">Passagem a Igor Prado Amâncio ref.  Seminário da 1° formação sobre o direito á Assistência Religiosa </t>
  </si>
  <si>
    <t xml:space="preserve">Diária de viagem a Jeovane de Rezende Gontijo Freschi ref.  Seminário da 1° formação sobre o direito á Assistência Religiosa </t>
  </si>
  <si>
    <t>Jeovane de Rezende Gontijo Freschi</t>
  </si>
  <si>
    <t>535.632.046-91</t>
  </si>
  <si>
    <t xml:space="preserve">Passagem a Jeovane de Rezende Gontijo Freschi ref.  Seminário da 1° formação sobre o direito á Assistência Religiosa </t>
  </si>
  <si>
    <t xml:space="preserve">Diária de viagem a Liala Coelho dos Santos ref.  Seminário da 1° formação sobre o direito á Assistência Religiosa </t>
  </si>
  <si>
    <t>Liala Coelho dos Santos</t>
  </si>
  <si>
    <t xml:space="preserve">Passagem a  ref. Liala Coelho dos Santos Seminário da 1° formação sobre o direito á Assistência Religiosa </t>
  </si>
  <si>
    <t xml:space="preserve">Diária de viagem a Marcos Ferreira Leonardo ref.  Seminário da 1° formação sobre o direito á Assistência Religiosa </t>
  </si>
  <si>
    <t>Marcos Ferreira Leonardo</t>
  </si>
  <si>
    <t xml:space="preserve">Passagem a  ref. Marcos Ferreira Leonardo Seminário da 1° formação sobre o direito á Assistência Religiosa </t>
  </si>
  <si>
    <t xml:space="preserve">Diária de viagem a Maria das Graças Porfirio de Aguiar ref.  Seminário da 1° formação sobre o direito á Assistência Religiosa </t>
  </si>
  <si>
    <t>Maria das Graças Porfirio de Aguiar</t>
  </si>
  <si>
    <t xml:space="preserve">Passagem a  ref. Maria das Graças Porfirio de Aguiar Seminário da 1° formação sobre o direito á Assistência Religiosa </t>
  </si>
  <si>
    <t xml:space="preserve">Diária de viagem a Nayara Morais Martins ref.  Seminário da 1° formação sobre o direito á Assistência Religiosa </t>
  </si>
  <si>
    <t xml:space="preserve">Passagem a  ref. Nayara Morais Martins Seminário da 1° formação sobre o direito á Assistência Religiosa </t>
  </si>
  <si>
    <t xml:space="preserve">Diária de viagem a Polyanna Beatriz do Nascimento ref.  Seminário da 1° formação sobre o direito á Assistência Religiosa </t>
  </si>
  <si>
    <t xml:space="preserve">Passagem a  ref. Polyanna Beatriz do Nascimento Seminário da 1° formação sobre o direito á Assistência Religiosa </t>
  </si>
  <si>
    <t xml:space="preserve">Diária de viagem a Raiane Regina Arruda ref.  Seminário da 1° formação sobre o direito á Assistência Religiosa </t>
  </si>
  <si>
    <t>Raiane Regina Arruda</t>
  </si>
  <si>
    <t xml:space="preserve">Passagem a  ref. Raiane Regina Arruda Seminário da 1° formação sobre o direito á Assistência Religiosa </t>
  </si>
  <si>
    <t xml:space="preserve">Diária de viagem a Sabrina Rodrigues Silva Lima ref.  Seminário da 1° formação sobre o direito á Assistência Religiosa </t>
  </si>
  <si>
    <t>Sabrina Rodrigues Silva Lima</t>
  </si>
  <si>
    <t xml:space="preserve">Diária de viagem a Sandro de Oliveira Tenório ref.  Seminário da 1° formação sobre o direito á Assistência Religiosa </t>
  </si>
  <si>
    <t>Sandro de Oliveira Tenório</t>
  </si>
  <si>
    <t xml:space="preserve">Passagem a  ref. Sandro de Oliveira Tenório Seminário da 1° formação sobre o direito á Assistência Religiosa </t>
  </si>
  <si>
    <t xml:space="preserve">Diária de viagem a Solange Aparecida Arcanjo Costa ref.  Seminário da 1° formação sobre o direito á Assistência Religiosa </t>
  </si>
  <si>
    <t>Solange Aparecida Arcanjo Costa</t>
  </si>
  <si>
    <t xml:space="preserve">Passagem a  ref.  Solange Aparecida Arcanjo Costa Seminário da 1° formação sobre o direito á Assistência Religiosa </t>
  </si>
  <si>
    <t xml:space="preserve">Diária de viagem a Yan Brandão Silva ref.  Seminário da 1° formação sobre o direito á Assistência Religiosa </t>
  </si>
  <si>
    <t xml:space="preserve">Passagem a  ref.  Yan Brandão Silva Seminário da 1° formação sobre o direito á Assistência Religiosa </t>
  </si>
  <si>
    <t>Diária de viagem a Lozangelo José Rodrigues ref. Translado de adolescente</t>
  </si>
  <si>
    <t>Lozangelo José Rodrigues</t>
  </si>
  <si>
    <t>Diária de viagem a Darlin Pereira Amaro ref. Translado de adolescente</t>
  </si>
  <si>
    <t>Diária de viagem a Keila Lucindo Evangelista ref. Visita metodológica</t>
  </si>
  <si>
    <t>Keila Lucindo Evangelista</t>
  </si>
  <si>
    <t>Diária de viagem a Wender Pereira de Campos ref. translado de adolescente</t>
  </si>
  <si>
    <t>Diária de viagem a Cynthia Carla de Jesus ref. translado de adolescente</t>
  </si>
  <si>
    <t xml:space="preserve">Gabriel Lucindo Evangelista </t>
  </si>
  <si>
    <t>1/3 Férias Camila Drager Bastos período 23/08/2023 a 06/09/2023</t>
  </si>
  <si>
    <t>Camila Drager Bastos</t>
  </si>
  <si>
    <t>084.381.156-08</t>
  </si>
  <si>
    <t>Férias Camila Drager Bastos período 23/08/2023 a 06/09/2023</t>
  </si>
  <si>
    <t>1/3 Férias Cleoson Elias Amaral período 23/08/2023 a 06/09/2023</t>
  </si>
  <si>
    <t>Cleoson Elias Amaral</t>
  </si>
  <si>
    <t>05.570.956-84</t>
  </si>
  <si>
    <t>Férias Cleoson Elias Amaral período 23/08/2023 a 06/09/2023</t>
  </si>
  <si>
    <t>1/3 Férias Welem Meireles Ribeiro de Andrade Assunção período 23/08/2023 a 21/09/2023</t>
  </si>
  <si>
    <t>Welem Meireles Ribeiro de Andrade Assunção</t>
  </si>
  <si>
    <t>Férias Welem Meireles Ribeiro de Andrade Assunção período 23/08/2023 a 21/09/2023</t>
  </si>
  <si>
    <t>Diária de viagem a Edmara Madureira Figueiredo Valentim ref. translado de adolescente</t>
  </si>
  <si>
    <t xml:space="preserve">Diária de viagem a Leandro Nunes Costa ref.  Seminário da 1° formação sobre o direito á Assistência Religiosa </t>
  </si>
  <si>
    <t>Leandro Nunes Costa</t>
  </si>
  <si>
    <t xml:space="preserve">Passagem a  ref. Leandro Nunes Costa Seminário da 1° formação sobre o direito á Assistência Religiosa </t>
  </si>
  <si>
    <t>Liberty Seguros S/A</t>
  </si>
  <si>
    <t>61.550.141/0001-72</t>
  </si>
  <si>
    <t>2031020A</t>
  </si>
  <si>
    <t>Transcon Autarquia Municipal de Transito de Contagem</t>
  </si>
  <si>
    <t>Revisão do veiculo</t>
  </si>
  <si>
    <t>25.433.004/001-94</t>
  </si>
  <si>
    <t>Lanche para dia dos pais na unidade</t>
  </si>
  <si>
    <t xml:space="preserve">Compra de 5 exaustores para adequação na cozinha da unidade </t>
  </si>
  <si>
    <t>09.291.599/0001-34</t>
  </si>
  <si>
    <t xml:space="preserve">Vicente Augusto Dias Pereira </t>
  </si>
  <si>
    <t>Compra de itens para projeto de profissionalização em corte de cabelo, qualificando os adolescentes para o mercado de trabalho</t>
  </si>
  <si>
    <t>Hotel D Lucca Ltda</t>
  </si>
  <si>
    <t>06.369.365/0001-74</t>
  </si>
  <si>
    <t>Porto Seguro Tintas Ltda</t>
  </si>
  <si>
    <t>07.035.759/0001-59</t>
  </si>
  <si>
    <t>Audicom Tecnologia e Telecom Ltda</t>
  </si>
  <si>
    <t>11.438.476/0001-25</t>
  </si>
  <si>
    <t>Reembolso a Juliana Souza Andrade Mendes ref. 2° via dos cartões de vale transporte conforme solicitação feita pelo RH.</t>
  </si>
  <si>
    <t>Juliana Souza Andrade Mendes</t>
  </si>
  <si>
    <t>JGE Eletro Telecom Eireli</t>
  </si>
  <si>
    <t>36.517.444/0001-46</t>
  </si>
  <si>
    <t>Instalação e ativação dos ramais da unidade</t>
  </si>
  <si>
    <t>Pagamento da 1° parcela da compra dos travesseiros para as unidades sendo 58 para o Horto, 35 São Jerônimo, 17 Lindeia, 70 Santa Clara, 31 Santa Helena</t>
  </si>
  <si>
    <t>35.949.447/0001-96</t>
  </si>
  <si>
    <t>Compra de materiais para ser montado um sistema de irrigação para a horta da unidade</t>
  </si>
  <si>
    <t>Verdemaq Ltda</t>
  </si>
  <si>
    <t>20.512.228/0001-78</t>
  </si>
  <si>
    <t>235335253751491-32</t>
  </si>
  <si>
    <t>Paulo Teixeira Silva Junior</t>
  </si>
  <si>
    <t>233328158751491-32</t>
  </si>
  <si>
    <t>Eliane Cristiane Gomes</t>
  </si>
  <si>
    <t>233343421751491-32</t>
  </si>
  <si>
    <t>233351232751491-32</t>
  </si>
  <si>
    <t>229353257751491-32</t>
  </si>
  <si>
    <t>230334889751491-32</t>
  </si>
  <si>
    <t xml:space="preserve">Manutenção elétrica para substituição das lâmpadas na unidade </t>
  </si>
  <si>
    <t xml:space="preserve">Pagamento ref. Pensão alimentícia descontado em TRCT do funcionário  Ronaldo de Jesus Soares </t>
  </si>
  <si>
    <t xml:space="preserve">Hospedagem de funcionário para acompanhar os adolescentes que foram desligados para entrega dos mesmos </t>
  </si>
  <si>
    <t xml:space="preserve">Hotel Vale do Café </t>
  </si>
  <si>
    <t>Compra de lanche devido a nomeação formal da biblioteca da unidade</t>
  </si>
  <si>
    <t>Josiane Batista Castro</t>
  </si>
  <si>
    <t>13.318.981/0001-61</t>
  </si>
  <si>
    <t>Manutenção bastão de ronda</t>
  </si>
  <si>
    <t>Marcella Najara Pereira</t>
  </si>
  <si>
    <t>014.047.366-11</t>
  </si>
  <si>
    <t>Silvana Laranjo Silva Ribeiro</t>
  </si>
  <si>
    <t>038.281.706-09</t>
  </si>
  <si>
    <t>Diária de viagem a Paulo Marcio Rocha Barbosa Santos ref. reunião presencial em Belo Horizonte</t>
  </si>
  <si>
    <t xml:space="preserve">Diária de viagem a César de Castro ref. translado de adolescente </t>
  </si>
  <si>
    <t>César de Castro</t>
  </si>
  <si>
    <t>051.790.036-01</t>
  </si>
  <si>
    <t>Diária de viagem a Flávia Farias de Paula ref. Translado de adolescente</t>
  </si>
  <si>
    <t>Flávia Farias de Paula</t>
  </si>
  <si>
    <t xml:space="preserve">Diária de viagem a Victor de Almeida Saldanha ref. translado de adolescente </t>
  </si>
  <si>
    <t>Hospedagem Aquila Augusto Da Silva Teixeira, Adriana Lazzarotti, Priscila de Paula, Ronielle Lopes dias 07/08 a 10/08/2023 para inauguração do novo galpão de Uberaba e apresentação do seminário</t>
  </si>
  <si>
    <t xml:space="preserve">RCM Rodrigues Cunha Madeira </t>
  </si>
  <si>
    <t>26.390.880/0001-43</t>
  </si>
  <si>
    <t>Compra de itens de copa e cozinha como leiteira e ebulidor</t>
  </si>
  <si>
    <t>Comercial de Aluminios Sena Ltda</t>
  </si>
  <si>
    <t>08.356.308/0001-86</t>
  </si>
  <si>
    <t xml:space="preserve">Compra de 2 garrafas térmicas para café </t>
  </si>
  <si>
    <t>41.990.506-0001-72</t>
  </si>
  <si>
    <t>234341789751491-32</t>
  </si>
  <si>
    <t>Adeir Alves Borel Eler</t>
  </si>
  <si>
    <t>00.688.437/0001-60</t>
  </si>
  <si>
    <t>Marcia Lopes de Miranda Oliveira</t>
  </si>
  <si>
    <t>10.985.147/0001-31</t>
  </si>
  <si>
    <t>Reembolso a Lozangelo José Rodrigues ref. conserto no pneu no meio da estrada onde o funcionário estava se locomovendo para desligamento de adolescente</t>
  </si>
  <si>
    <t xml:space="preserve">Lozangelo José Rodrigues </t>
  </si>
  <si>
    <t>Reembolso a funcionária Edmara Madureira Figueiredo Valentim ref. hospedagem da funcionária e alimentação da adolescente devido ao desligamento de adolescente.</t>
  </si>
  <si>
    <t>Diária de viagem a Marcos Ferreira Leonardo ref. acompanhamento junto a equipe de segurança de Ipatinga quanto aos fluxos e processos de trabalho.</t>
  </si>
  <si>
    <t>Passagem a Marcos Ferreira Leonardo ref. acompanhamento junto a equipe de segurança de Ipatinga quanto aos fluxos e processos de trabalho.</t>
  </si>
  <si>
    <t>1/3 Férias Wesley Ungary Diniz Rodrigues período 29/08/2023 a 27/09/2023</t>
  </si>
  <si>
    <t>Wesley Ungary Diniz Rodrigues</t>
  </si>
  <si>
    <t>Férias Wesley Ungary Diniz Rodrigues período 29/08/2023 a 27/09/2023</t>
  </si>
  <si>
    <t>1/3 Férias Alan da Silva Dias período 29/08/2023 a 27/09/2023</t>
  </si>
  <si>
    <t>Alan da Silva Dias</t>
  </si>
  <si>
    <t>Férias Alan da Silva Dias período 29/08/2023 a 27/09/2023</t>
  </si>
  <si>
    <t>1/3 Férias Wesley Meireles Ribeiro de Andrade Assunção período 23/08/2023 a 21/09/2023</t>
  </si>
  <si>
    <t xml:space="preserve"> Wesley Meireles Ribeiro de Andrade Assunção</t>
  </si>
  <si>
    <t>Férias Wesley Meireles Ribeiro de Andrade Assunção período 23/08/2023 a 21/09/2023</t>
  </si>
  <si>
    <t xml:space="preserve"> Welem Meireles Ribeiro de Andrade Assunção</t>
  </si>
  <si>
    <t>1/3 Férias Gleice Mendes Frois período 29/08/2023 a 27/09/2023</t>
  </si>
  <si>
    <t>Gleice Mendes Frois</t>
  </si>
  <si>
    <t>116.33.306-99</t>
  </si>
  <si>
    <t>Férias Gleice Mendes Frois período 29/08/2023 a 27/09/2023</t>
  </si>
  <si>
    <t>Gisele Sousa Costa</t>
  </si>
  <si>
    <t>Compra de 20 livros da historia e memória do centro socio educativo de Uberaba para distribuição no seminário da unidade</t>
  </si>
  <si>
    <t>Matos Editora Ltda</t>
  </si>
  <si>
    <t>45.369.362/0001-92</t>
  </si>
  <si>
    <t xml:space="preserve">Serviço de manutenção de aquecimento para expansão do aquecimento de água </t>
  </si>
  <si>
    <t>Compra de insumos para o projeto de audiências concentradas</t>
  </si>
  <si>
    <t>Prestação de Serviços de Medicina do Trabalho PCMSO - Exames, Gestão PPP . Ref. Exames</t>
  </si>
  <si>
    <t>Diária de viagem a Priscilla Dias da Silva ref. visita metodológica</t>
  </si>
  <si>
    <t>Priscilla Dias da Silva</t>
  </si>
  <si>
    <t>Diária de viagem a Éder Martins Conceição ref. visita metodológica</t>
  </si>
  <si>
    <t>Diária de viagem a Raquel Aparecida Barbosa de Souza ref. visita metodológica</t>
  </si>
  <si>
    <t>2023214966 / 2784654</t>
  </si>
  <si>
    <t>Compra de itens de papelaria para uso na oficina de papagaio e oficina painel</t>
  </si>
  <si>
    <t>Erika Renata Campos Sales</t>
  </si>
  <si>
    <t>05.744.570/0001-00</t>
  </si>
  <si>
    <t>Troca dos filtros dos purificadores de água e bebedouro industrial da unidade</t>
  </si>
  <si>
    <t>Acqualimp Lavanderia Ltda</t>
  </si>
  <si>
    <t>Compra de Materiais para realização de oficinas pedagógicas</t>
  </si>
  <si>
    <t>12351181622-2</t>
  </si>
  <si>
    <t>12351181619-2</t>
  </si>
  <si>
    <t>235334898751491-32</t>
  </si>
  <si>
    <t>235359860751491-32</t>
  </si>
  <si>
    <t>Laiany Lourenço Teixeira</t>
  </si>
  <si>
    <t>234335913751491-32</t>
  </si>
  <si>
    <t>Compra de 500 bilhetes - vale social</t>
  </si>
  <si>
    <t>Compra de espetos para oficina</t>
  </si>
  <si>
    <t>Hospedagem de funcionária para realizar desligamento de adolescente</t>
  </si>
  <si>
    <t>Maria Luiza Lima de Oliveira</t>
  </si>
  <si>
    <t>06.347.633/0001-57</t>
  </si>
  <si>
    <t>089.151.256-05</t>
  </si>
  <si>
    <t xml:space="preserve">Deiverson Marcio Martins Nogueira </t>
  </si>
  <si>
    <t xml:space="preserve">Diogo Albert da Silva Rodrigues </t>
  </si>
  <si>
    <t>Mario Marcos Rios Ramos Brilhante</t>
  </si>
  <si>
    <t>Diária de viagem a Everton Oliveira Gonçalves ref. translado de adolescente</t>
  </si>
  <si>
    <t>Diária de viagem a Amanda Lorena Leite ref. convocação para reuniões de revisão do regimento único dos centros socioeducativos  que acontecerá 31/08 a 01/09/2023</t>
  </si>
  <si>
    <t>Amanda Lorena Leite</t>
  </si>
  <si>
    <t>112.147106-46</t>
  </si>
  <si>
    <t>Passagem a Amanda Lorena Leite ref. convocação para reuniões de revisão do regimento único dos centros socioeducativos  que acontecerá 31/08 a 01/09/2023</t>
  </si>
  <si>
    <t>Diária de viagem a Geane Carolina de Jesus Mendes ref. convocação para reuniões de revisão do regimento único dos centros socioeducativos  que acontecerá 31/08 a 01/09/2023</t>
  </si>
  <si>
    <t>Diária de viagem a Geisa Vieira Magalhães Souza ref. convocação para reuniões de revisão do regimento único dos centros socioeducativos  que acontecerá 31/08 a 01/09/2023</t>
  </si>
  <si>
    <t>Geisa Vieira Magalhães Souza</t>
  </si>
  <si>
    <t>Diária de viagem a Marco Aurélio de Barros ref. translado de adolescente</t>
  </si>
  <si>
    <t>Diária de viagem a Rosa Neide Pereira Borges da Cunha ref. convocação para reuniões de revisão do regimento único dos centros socioeducativos  que acontecerá 31/08 a 01/09/2023</t>
  </si>
  <si>
    <t>Passagem a Rosa Neide Pereira Borges da Cunha ref. convocação para reuniões de revisão do regimento único dos centros socioeducativos  que acontecerá 31/08 a 01/09/2023</t>
  </si>
  <si>
    <t>Diária de viagem a Yan Brandão Silva ref. convocação para reuniões de revisão do regimento único dos centros socioeducativos  que acontecerá 31/08 a 01/09/2023</t>
  </si>
  <si>
    <t xml:space="preserve"> Yan Brandão Silva</t>
  </si>
  <si>
    <t>Passagem a Yan Brandão Silva ref. convocação para reuniões de revisão do regimento único dos centros socioeducativos  que acontecerá 31/08 a 01/09/2023</t>
  </si>
  <si>
    <t>Reembolso a Flávia Farias de Paula ref. alimentação de adolescente no decorrer do translado</t>
  </si>
  <si>
    <t xml:space="preserve"> Flávia Farias de Paula</t>
  </si>
  <si>
    <t>Alexandre Guilherme de Araújo Compart</t>
  </si>
  <si>
    <t>Compra de 14 tampas de condulete para caixas de energia que estão sem a tampa</t>
  </si>
  <si>
    <t>Realglass Atacado e Varejo Ltda</t>
  </si>
  <si>
    <t>25.074.470/0001-20</t>
  </si>
  <si>
    <t>Compra de itens para oficina de atletismo e futsal</t>
  </si>
  <si>
    <t>Mundo dos esportes Ltda</t>
  </si>
  <si>
    <t>16.856.768/0001-68</t>
  </si>
  <si>
    <t>Compra de materiais para realização da oficina de biscuit</t>
  </si>
  <si>
    <t>SAA Ribeiro Artesanato Eirelli</t>
  </si>
  <si>
    <t>18.643.887/0001-00</t>
  </si>
  <si>
    <t>12351969553-0</t>
  </si>
  <si>
    <t>12351971701-1</t>
  </si>
  <si>
    <t>Rodrigo Marques Carola</t>
  </si>
  <si>
    <t>236337728751491-32</t>
  </si>
  <si>
    <t>Vale transporte 5 funcionários</t>
  </si>
  <si>
    <t>WR Comércio de Gás e Água</t>
  </si>
  <si>
    <t>Francisco Moveis sob medida</t>
  </si>
  <si>
    <t>08.414.902/0001-86</t>
  </si>
  <si>
    <t xml:space="preserve">Diária de viagem a Lara Silva Alexandre ref. translado de adolescente </t>
  </si>
  <si>
    <t>Lara Silva Alexandre</t>
  </si>
  <si>
    <t>102.394.786-22</t>
  </si>
  <si>
    <t>Diária de viagem a Lorena de Cássia Dutervil Mascarenhas Valadão ref. acompanhamento de adolescente em oitiva com a promotoria de justiça</t>
  </si>
  <si>
    <t>Diária de viagem a Lucas Cardoso Arantes ref. acompanhamento de adolescente em consulta especializada</t>
  </si>
  <si>
    <t>Lucas Cardoso Arantes</t>
  </si>
  <si>
    <t>Diária de viagem a Luciana Monique Abadia Rodrigues Martins ref. acompanhamento de adolescente em consulta especializada</t>
  </si>
  <si>
    <t>Diária de viagem a Marcio Ferreira da Silva ref. acompanhamento de adolescente em consulta especializada</t>
  </si>
  <si>
    <t>Diária de viagem a Ariane Rodrigues de Paula ref. hospedagem durante estudo de cado de adolescente</t>
  </si>
  <si>
    <t xml:space="preserve"> Ariane Rodrigues de Paula</t>
  </si>
  <si>
    <t>Diária de viagem a Leidiane Kelly Jorge de Souza Matias ref. hospedagem durante estudo de cado de adolescente</t>
  </si>
  <si>
    <t>089.650.036-50</t>
  </si>
  <si>
    <t>Vertis Produtos de Beleza Ltda</t>
  </si>
  <si>
    <t>46.457.417/0001-89</t>
  </si>
  <si>
    <t>Compra de materiais de papelaria para oficinas com os adolescentes acautelados na unidade</t>
  </si>
  <si>
    <t>Compra de materiais de artesanato para oficinas com os adolescentes acautelados na unidade</t>
  </si>
  <si>
    <t>Compra de lâmpada para a troca dos itens queimados no almoxarifado</t>
  </si>
  <si>
    <t>Universo Elétrico Ltda</t>
  </si>
  <si>
    <t>12352489288-7</t>
  </si>
  <si>
    <t>Incoplas Comércio e Distribuidora Ltda</t>
  </si>
  <si>
    <t>08.283.097/0001-07</t>
  </si>
  <si>
    <t xml:space="preserve">Compra de lanches devido saída dos adolescentes em visita ao SESI LAB em Brasília </t>
  </si>
  <si>
    <t>Leticia Barros Benhame</t>
  </si>
  <si>
    <t>29.975.979/0001-03</t>
  </si>
  <si>
    <t>31.233.074/0001-00</t>
  </si>
  <si>
    <t>Compra de lanche para capacitação de segurança para os socioeducadores realizada nos dias 29/08 e 30/08</t>
  </si>
  <si>
    <t>Compra de itens para oficina de pintura da unidade</t>
  </si>
  <si>
    <t>Compra de filtro de linhas e pilhas para uso na unidade</t>
  </si>
  <si>
    <t>Compra de assento sanitário e porta sabonete para os banheiros da unidade</t>
  </si>
  <si>
    <t>Compra de cuecas e meias para os adolescentes</t>
  </si>
  <si>
    <t>Tecidos Tita Ltda</t>
  </si>
  <si>
    <t>01.534.593/0002-10</t>
  </si>
  <si>
    <t xml:space="preserve">Compra de milho para cultivo do galinheiro na unidade </t>
  </si>
  <si>
    <t>Compra de luvas para uso em procedimento de revista</t>
  </si>
  <si>
    <t>Compra de materiais para a manutenção das portas de ferro da unidade</t>
  </si>
  <si>
    <t>Tarifa bancaria Plano adapt. 05/2023</t>
  </si>
  <si>
    <t>GRA 7/20 - 1,96X23X0,36 -CH 26 CZ Cristal</t>
  </si>
  <si>
    <t>Rack Piso Fechado 44U Basic</t>
  </si>
  <si>
    <t>Lions Soluçoes</t>
  </si>
  <si>
    <t>Switch 24 Portas 10/100/1000 +4 SFP SG 2404D MR L2+SKD</t>
  </si>
  <si>
    <t>Patch Panel 24 portas cat 5E T568 A/B Sohoplus</t>
  </si>
  <si>
    <t>Pabx Intelbras Impacta 68i 0/0 STS</t>
  </si>
  <si>
    <t>Conversor de mídia WDM Gigabit monomodo 20 km (lado a)</t>
  </si>
  <si>
    <t>Conversor de mídia WDM Gigabit monomodo 20 km (lado b)</t>
  </si>
  <si>
    <t>Roteador Wireless Gigabit Dual Band AC 1200 EC220g5 v38</t>
  </si>
  <si>
    <t>Nobreak ATTIV 1200 VA Bivolts TS</t>
  </si>
  <si>
    <t>Telefone IP Tip 125 L</t>
  </si>
  <si>
    <t>Teclado Casio CT-S 200</t>
  </si>
  <si>
    <t xml:space="preserve">Marilia Lucia Ribeiro </t>
  </si>
  <si>
    <t>Violão aço eletroacustico folk natural Gianini GDC1 CEQ</t>
  </si>
  <si>
    <t>Soprano Garrafa Termica Excelence 2,5l</t>
  </si>
  <si>
    <t>Gaveteiro de mesa em MDF - 3 Gavetas com chaves individuais 40x40x10</t>
  </si>
  <si>
    <t>Francisco Moveis Sob Medida</t>
  </si>
  <si>
    <t>Ana Paula Machado de Araújo Fernandes</t>
  </si>
  <si>
    <t xml:space="preserve">Diária de viagem a Ana Paula Machado de Araújo Fernandes ref.  Seminário da 1° formação sobre o direito á Assistência Religiosa </t>
  </si>
  <si>
    <t xml:space="preserve">Passagem a Ana Paula Machado de Araújo Fernandes ref.  Seminário da 1° formação sobre o direito á Assistência Religiosa </t>
  </si>
  <si>
    <t>Diária de viagem a Andréa Giane Santos Tavares Paula ref. visita metodológica</t>
  </si>
  <si>
    <t>Recarga vale alimentação 37 funcionários</t>
  </si>
  <si>
    <t>Recarga vale alimentação 1 funcionário</t>
  </si>
  <si>
    <t>Recarga vale alimentação 35 funcionários</t>
  </si>
  <si>
    <t>Bem estar social 07/2023 ref. 1007 funcionários</t>
  </si>
  <si>
    <t>Condomínio sede administrativa 22° andar</t>
  </si>
  <si>
    <t xml:space="preserve">Condomínio sede administrativa </t>
  </si>
  <si>
    <t xml:space="preserve">Orquídea Hotel Ltda </t>
  </si>
  <si>
    <t>Maria Aparecida dos Reis</t>
  </si>
  <si>
    <t>Diária de viagem a Eder Martins Conceição ref. translado de adolescente</t>
  </si>
  <si>
    <t>Reembolso a Max Paulus Bueno Souto ref. pedágio BH/Campina Verde</t>
  </si>
  <si>
    <t>Zico esportes e Confecções  Unaí</t>
  </si>
  <si>
    <t xml:space="preserve">Compra de 5 manequim Little family para curso de respiração cardiorrespiratória </t>
  </si>
  <si>
    <t xml:space="preserve">Compra de 44 mascara de ventilação para curso de respiração cardiorrespiratória </t>
  </si>
  <si>
    <t>Diária de viagem a Camila Gontijo Vieira ref. participação do seminário em Uberaba</t>
  </si>
  <si>
    <t>Diária de viagem a Eilton dos Santos Ferreira ref. participação do seminário em Uberaba</t>
  </si>
  <si>
    <t>Diária de viagem a Rosa Neide Pereira Borges da Cunha ref. participação do seminário em Uberaba</t>
  </si>
  <si>
    <t>Diária de viagem a Saionara Adriana Gomes ref. participação do seminário em Uberaba</t>
  </si>
  <si>
    <t xml:space="preserve">Compra de insumos alimentícios para realização da festa Julina </t>
  </si>
  <si>
    <t>Compra de materiais de papelaria para realização das oficinas de escolarização na unidade</t>
  </si>
  <si>
    <t>Retenção de INSS ref. nota fiscal 2023164 que foi emitida após fechamento dos impostos, o fornecedor não quis substituir a nota que já estava paga sendo assim pagamos somente a retenção dos impostos referente a nota fiscal.</t>
  </si>
  <si>
    <t>Retenção de ISS ref. nota fiscal 2023164 que foi emitida após fechamento dos impostos, o fornecedor não quis substituir a nota que já estava paga sendo assim pagamos somente a retenção dos impostos referente a nota fiscal.</t>
  </si>
  <si>
    <t>Diária de viagem a Flávio Henrique dos Reis Silva ref. visita metodológica</t>
  </si>
  <si>
    <t xml:space="preserve">Diária de viagem a Lívia Cristine Martins ref. visita metodológica </t>
  </si>
  <si>
    <t>Diária de viagem a Nikolas Luís de Souza ref. visita metodológica</t>
  </si>
  <si>
    <t>Diária de viagem a Priscila Dias da Silva ref. visita metodológica</t>
  </si>
  <si>
    <t>Diária de viagem a Vanessa Marques Machado ref. Visita metodológica</t>
  </si>
  <si>
    <t>Itens gráficos para serem usados no 1° seminário como impressão de 80 livros que foram confeccionados pelos adolescentes, 200 crachás para identificação durante o seminário e 200 pastas para colocar o cronograma do evento</t>
  </si>
  <si>
    <t>WOS Editora e Gráfica Ltda</t>
  </si>
  <si>
    <t xml:space="preserve">Pagamento de guia em deposito judicial ref. bloqueio Judicial do oficio em nome do funcionário Ramon Paulo da Silva </t>
  </si>
  <si>
    <t>Compra de Luvas descartáveis que são itens fundamentais para diminuir os riscos de contaminação e utilização procedimentos de revista minuciosa</t>
  </si>
  <si>
    <t>Aquisição de produtos para reestruturação de rede e telefonia como conversor de mídia, PABX, switch</t>
  </si>
  <si>
    <t>Lions Soluções Ltda</t>
  </si>
  <si>
    <t>Compra e produtos para reestruturação de rede e telefonia</t>
  </si>
  <si>
    <t>Prestação de serviço na configuração e instalação da reestruturação da rede</t>
  </si>
  <si>
    <t>Seguro de vida ref. 06/2023  ref. 1005 Funcionários</t>
  </si>
  <si>
    <t xml:space="preserve">Diária de viagem André Leonardo Lopes ref. Translado de adolescente </t>
  </si>
  <si>
    <t>Diária de viagem Débora Pereira Barroso ref. visita metodológica</t>
  </si>
  <si>
    <t>Diária de viagem a Laiza Santana Dorin ref. visita metodológica</t>
  </si>
  <si>
    <t>Diária de viagem a Marcello Luiz de Araujo ref. visita metodológica</t>
  </si>
  <si>
    <t>Hospedagem de funcionários para desligamento do adolescente</t>
  </si>
  <si>
    <t>Compra de placa e suporte parede p/ extintor para manutenção e atender as legislações vigente e emissão do AVCB</t>
  </si>
  <si>
    <t>Compra de picolés para projeto campeonato interno de férias</t>
  </si>
  <si>
    <t>1/3 Férias Ângela Maria Auxiliadora de Paulo período16/08/2023 a 14/09/2023</t>
  </si>
  <si>
    <t>Férias Ângela Maria Auxiliadora de Paulo período16/08/2023 a 14/09/2023</t>
  </si>
  <si>
    <t xml:space="preserve">Diária de viagem Saulo Antônio Gallinari ref. visita metodológica </t>
  </si>
  <si>
    <t xml:space="preserve">Diária de viagem Leidiane Kelly Jorge de Souza Matias ref. visita metodológica </t>
  </si>
  <si>
    <t>Diária de viagem a Ariane Rodrigues de Paula ref. visita metodológica</t>
  </si>
  <si>
    <t>Compra de sacos de lixo hospitalar para área da enfermaria da unidade</t>
  </si>
  <si>
    <t>Pagamento da 3° parcela da prestação de serviço de reforma na cozinha da unidade de Unaí</t>
  </si>
  <si>
    <t>Pagamento da 2° parcela do 1° termo aditivo da prestação de serviço de reforma na cozinha da unidade de Unaí</t>
  </si>
  <si>
    <t>Pagamento da 2° parcela do 2° termo aditivo da prestação de serviço de reforma na cozinha da unidade de Unaí</t>
  </si>
  <si>
    <t>Pagamento da 2° parcela do 3° termo aditivo da prestação de serviço de reforma na cozinha da unidade de Unaí</t>
  </si>
  <si>
    <t>Aquisição de 1 armário vitrine para uso na sala de enfermagem/ odontologia</t>
  </si>
  <si>
    <t>Diária de viagem a Silvana Reis ref. visita metodológica</t>
  </si>
  <si>
    <t>Diária de viagem a Márcio Ferreira da Silva ref. pedágio Tupaciguara/Uberlândia</t>
  </si>
  <si>
    <t>Compra de itens para viabilizar o abastecimento do reservatório de óleo diesel do gerador da unidade de Unaí</t>
  </si>
  <si>
    <t>Elétrica Unaí Ltda</t>
  </si>
  <si>
    <t>Manutenção periódica corretiva e preventiva nos equipamentos odontológicos</t>
  </si>
  <si>
    <t>Contribuições retidas  ref. Nota fiscal ref. 07.2023. Nota fiscal n° 56 20231174/20231430/20231431/20231477/366492</t>
  </si>
  <si>
    <t>Diária de viagem a Eliton Santos Ferreira ref. Pedágio Tupaciguara/Uberaba</t>
  </si>
  <si>
    <t>Diária de viagem a Priscila de Paula dos Santos Carvalho ref. pedágio BH/Uberaba</t>
  </si>
  <si>
    <t>Vale transporte cartão extra</t>
  </si>
  <si>
    <t>Confecção de 50 blocos de anotações para a inauguração do espaço multidisciplinar adoleser onde os blocos confeccionados serão entregue como lembrancinha do evento</t>
  </si>
  <si>
    <t>Carboni Editora e Gráfica Ltda</t>
  </si>
  <si>
    <t>Lavagem básica interna e externa no veiculo Duster</t>
  </si>
  <si>
    <t>Hospedagem de funcionário entre os dias 31/07 a 04/08 devido a uma capacitação da área de segurança</t>
  </si>
  <si>
    <t>Compra de 150 pacotes de rolo de papel higiênico para higiene dos adolescentes</t>
  </si>
  <si>
    <t>Compra de 60 pacotes de rolo de papel higiênico para higiene dos adolescentes</t>
  </si>
  <si>
    <t>Seguro veiculo Duster placa RTN8H67 - Protótipo</t>
  </si>
  <si>
    <t>Seguro dos veículos  para os 13 fiat argo com vigência 12/08/23 a 12/08/24 parcelas de R$ 3.883,67 cada veiculo</t>
  </si>
  <si>
    <t>Curvel Veículos Ltda</t>
  </si>
  <si>
    <t>Alamaq Equipamentos e Soluções para Gastronomia</t>
  </si>
  <si>
    <t>Diária de viagem a Vicente Augusto Dias Pereira ref. visita metodológica</t>
  </si>
  <si>
    <t>Reembolso a Victor Silvério Pereira ref. pedágio Uberaba/Uberlândia</t>
  </si>
  <si>
    <t>Compra de Luvas e mascaras que são itens fundamentais para diminuir os riscos de contaminação e utilização procedimentos de revista minuciosa</t>
  </si>
  <si>
    <t>Hospedagem de funcionário entre os dias 21/08 a 22/08 para visita metodológica</t>
  </si>
  <si>
    <t>Compras de tintas para realização das oficinas que serão oferecidas aos adolescentes no âmbito do projeto de pintura e revitalização</t>
  </si>
  <si>
    <t>Compra de baterias para manutenção nos bastões de ronda da unidade</t>
  </si>
  <si>
    <t>Compra de 2 placas analógica e mais um componente para programação de 06 novos ramais da unidade</t>
  </si>
  <si>
    <t>Cirúrgica Araujo Artigos Médicos e Ortopédicos Ltda</t>
  </si>
  <si>
    <t>Comercial de Alumínios Sena Ltda</t>
  </si>
  <si>
    <t>Hospedagem para funcionário devido a acompanhamento de adolescente</t>
  </si>
  <si>
    <t>Compra de Lâmpadas  de farol para manutenção do veiculo</t>
  </si>
  <si>
    <t xml:space="preserve">Hospedagem funcionários devido a visita familiares do adolescente e articulação com a rede socio assistencial </t>
  </si>
  <si>
    <t>Reembolso a Victor Silvério Pereira ref. pedágio Uberaba/ Uberlândia</t>
  </si>
  <si>
    <t>Compra de mascaras e luvas descartáveis devido cumprimento de normas de saúde</t>
  </si>
  <si>
    <t>Hospedagem de funcionário em BH devido a retirada de uniforme na sede administrativa</t>
  </si>
  <si>
    <t>Reembolso pago a Cynthia Carla de Jesus ref. hospedagem de funcionários para realizar todas as articulações necessárias junto aos núcleos da cidade de origem do adolescente</t>
  </si>
  <si>
    <t>Reembolso pago a Gabriel Lucindo Evangelista ref. hospedagem de funcionários para realizar todas as articulações necessárias junto aos núcleos da cidade de origem do adolescente</t>
  </si>
  <si>
    <t>Reembolso pago a Gilvane Alves de Freitas ref. hospedagem de funcionários para realizar todas as articulações necessárias junto aos núcleos da cidade de origem do adolescente</t>
  </si>
  <si>
    <t>Reembolso pago a Vanessa Marques Machado ref. hospedagem da funcionaria devido a reunião com a rede assistencial do município de origem do adolescente</t>
  </si>
  <si>
    <t>Compra de  filtros dos purificadores de água e bebedouro industrial da unidade para troca e manutenção</t>
  </si>
  <si>
    <t>Reembolso a Alexandre Guilherme de Araújo Compart ref. pagamento de multa  que só é permitida pagamento através do banco da Caixa Econômica Federal ou lotérica, como o Instituto elo não é conveniado com esses bancos foi necessário o diretor geral efetuar o pagamento e logo apos o reembolso</t>
  </si>
  <si>
    <t>Compra de um para brisa devido a quebra no decorrer de uma viagem a fins de desligamento de adolescente, por se tratar do meio de locomoção com os adolescentes foi necessário a troca imediata</t>
  </si>
  <si>
    <t>Compra de caixas de MDF decoradas para realização de oficina</t>
  </si>
  <si>
    <t>Compra de 1 Gás de cozinha</t>
  </si>
  <si>
    <t xml:space="preserve">Vale transporte 2 funcionários </t>
  </si>
  <si>
    <t>Compra de um gaveteiro de mesa em MDF para organizar documentos e itens utilizados pela equipe de segurança</t>
  </si>
  <si>
    <t>Diária de viagem a Hermes Olímpio da Costa Filho ref. acompanhamento de adolescente em consulta especializada</t>
  </si>
  <si>
    <t xml:space="preserve">Diária de viagem a Thiago Procópio ref. translado de adolescente </t>
  </si>
  <si>
    <t>Reembolso a Lorena de Cássia Dutervil Mascarenhas Valadão ref. alimentação de adolescente</t>
  </si>
  <si>
    <t>Compra de 8 esqueeze de plástico para uso dos adolescentes acautelados</t>
  </si>
  <si>
    <t>Hidro Elétrica Martins &amp; Storte Ltda</t>
  </si>
  <si>
    <t>Compra de lâmpada para a troca dos itens queimados nos alojamentos e prédio administrativo da unidade</t>
  </si>
  <si>
    <t>Energia Elétrica sede administrativa 20° andar</t>
  </si>
  <si>
    <t xml:space="preserve">Energia Elétrica </t>
  </si>
  <si>
    <t xml:space="preserve">Hospedagem de funcionários para visitar familiares de adolescente e articulação com a rede socioassistencial </t>
  </si>
  <si>
    <t>Cirúrgica Santa fé</t>
  </si>
  <si>
    <t>Araujo &amp; Araujo Organização Alimentícias Ltda</t>
  </si>
  <si>
    <t>Tendo em vista a convocaçao da funcionária para o evento de conexão Socioeducativa, se faz necessario o pagamento de alimentaçao do dia uma vez que o almoço é servido na unidade  por não receberem vale alimentação</t>
  </si>
  <si>
    <t>1/3 Férias Nathalia D avila Carvalho Santos período 04/09/2023 a 03/10/2023</t>
  </si>
  <si>
    <t>Nathalia D avila Carvalho Santos</t>
  </si>
  <si>
    <t>Férias Nathalia D avila Carvalho Santos período 04/09/2023 a 03/10/2023</t>
  </si>
  <si>
    <t>1/3 Férias Bruna Gomes Silva Afonso período 04/09/2023 a 03/10/2023</t>
  </si>
  <si>
    <t>Bruna Gomes Silva Afonso</t>
  </si>
  <si>
    <t>1/3 Férias Eliana Francielle Martins da Silva período 04/09/2023 a 03/10/2023</t>
  </si>
  <si>
    <t>Eliana Francielle Martins da Silva</t>
  </si>
  <si>
    <t>Férias Eliana Francielle Martins da Silva período 04/09/2023 a 03/10/2023</t>
  </si>
  <si>
    <t>1/3 Férias Hebert Paula Martins período 04/09/2023 a 03/10/2023</t>
  </si>
  <si>
    <t>Férias Hebert Paula Martins período 04/09/2023 a 03/10/2023</t>
  </si>
  <si>
    <t>1/3 Férias Lozangelo José Rodrigues período 04/09/2023 a 03/10/2023</t>
  </si>
  <si>
    <t>Férias Lozangelo José Rodrigues período 04/09/2023 a 03/10/2023</t>
  </si>
  <si>
    <t>1/3 Férias Lucas Gabriel Batista do Monte período 04/09/2023 a 03/10/2023</t>
  </si>
  <si>
    <t>Lucas Gabriel Batista do Monte</t>
  </si>
  <si>
    <t>Férias Lucas Gabriel Batista do Monte período 04/09/2023 a 03/10/2023</t>
  </si>
  <si>
    <t>1/3 Férias Marcelo Augusto de Moraes período 04/09/2023 a 03/10/2023</t>
  </si>
  <si>
    <t>Marcelo Augusto de Moraes</t>
  </si>
  <si>
    <t>Férias Marcelo Augusto de Moraes período 04/09/2023 a 03/10/2023</t>
  </si>
  <si>
    <t>1/3 Férias Brigido Bianco De Freitas Bernardes período 04/09/2023 a 03/10/2023</t>
  </si>
  <si>
    <t>Brigido Bianco De Freitas Bernardes</t>
  </si>
  <si>
    <t>Férias Brigido Bianco De Freitas Bernardes período 04/09/2023 a 03/10/2023</t>
  </si>
  <si>
    <t>1/3 Férias Clenio Serafim da Cruz período 04/09/2023 a 03/10/2023</t>
  </si>
  <si>
    <t>Clenio Serafim da Cruz</t>
  </si>
  <si>
    <t>Férias Clenio Serafim da Cruz período 04/09/2023 a 03/10/2023</t>
  </si>
  <si>
    <t>1/3 Férias Frank Ribeiro Coimbra período 04/09/2023 a 03/10/2023</t>
  </si>
  <si>
    <t>Frank Ribeiro Coimbra</t>
  </si>
  <si>
    <t>020.740.942-05</t>
  </si>
  <si>
    <t>Férias Frank Ribeiro Coimbra período 04/09/2023 a 03/10/2023</t>
  </si>
  <si>
    <t>1/3 Férias Gleidson Vital de Sousa período 04/09/2023 a 03/10/2023</t>
  </si>
  <si>
    <t>Gleidson Vital de Sousa</t>
  </si>
  <si>
    <t>071.667.216-26</t>
  </si>
  <si>
    <t>1/3 Férias Josimar Carlos Gomes de Andrade período 04/09/2023 a 03/10/2023</t>
  </si>
  <si>
    <t>Josimar Carlos Gomes de Andrade</t>
  </si>
  <si>
    <t>Férias Josimar Carlos Gomes de Andrade período 04/09/2023 a 03/10/2023</t>
  </si>
  <si>
    <t>1/3 Férias Lucas Filipe Souza Carvalho período 04/09/2023 a 03/10/2023</t>
  </si>
  <si>
    <t>Lucas Filipe Souza Carvalho</t>
  </si>
  <si>
    <t>Diária de viagem a Marcos Ferreira Leonardo ref. viagem a Ipatinga com o objetivo de prestar apio ao centro socioeducativo de Ipatinga</t>
  </si>
  <si>
    <t>Compra de passagem para Marcos Ferreira Leonardo ref. viagem a Ipatinga com o objetivo de prestar apio ao centro socioeducativo de Ipatinga</t>
  </si>
  <si>
    <t>Diária de Viagem a Gonçalo Cordeiro dos Reis Neto ref. acompanhamento em oitiva presencial de adolescente na 23° promotoria de justiça</t>
  </si>
  <si>
    <t>Diária de viagem a Matthaeus Fernando Ferreira ref.translado de adolescente</t>
  </si>
  <si>
    <t>Matthaeus Fernando Ferreira</t>
  </si>
  <si>
    <t>095.350.196-51</t>
  </si>
  <si>
    <t>Diária de viagem a Natanael Jonathas dos Santos ref. translado de adolescente</t>
  </si>
  <si>
    <t>Diária de viagem a Wender Pereira Campos ref. condução da diretora geral da unidade a uma reunião na sede administrativa</t>
  </si>
  <si>
    <t>Wender Pereira Campos</t>
  </si>
  <si>
    <t>Reembolso a Juliano Fernandes Silva ref. pedágio</t>
  </si>
  <si>
    <t>Reembolso a Márcio Ferreira da Silva ref. Pedagio  Uberlândia/ Tupaciguara</t>
  </si>
  <si>
    <t>Diária de viagem a Vanice Antônia Silva ref. Translado de adolescente</t>
  </si>
  <si>
    <t>Vanice Antônia Silva</t>
  </si>
  <si>
    <t>Diária de viagem a Paulo Victor Siqueira Romão ref. Translado de adolescente</t>
  </si>
  <si>
    <t>Paulo Victor Siqueira Romão</t>
  </si>
  <si>
    <t>Diária de viagem a Anderson Abud Silveira ref. translado de adolescente</t>
  </si>
  <si>
    <t>Anderson Abud Silveira</t>
  </si>
  <si>
    <t>102.744.256-02</t>
  </si>
  <si>
    <t>Diária de viagem a Wesley Francisco Lopes Pereira ref. Translado de adolescente</t>
  </si>
  <si>
    <t>Recarga de 5 vale alimentação</t>
  </si>
  <si>
    <t>Serviço Autonomo de agua e esgoto</t>
  </si>
  <si>
    <t>8634482023-2</t>
  </si>
  <si>
    <t>Fernanda Paula Da Costa</t>
  </si>
  <si>
    <t>Vanderlucio Lucas Pereira</t>
  </si>
  <si>
    <t>Rian Alexsander Almeida Ferreira</t>
  </si>
  <si>
    <t>Diária de viagem a Adriana Rosa Lazzarotti ref. Acompanhamento da equipe e retorno do trabalho desenvolvido</t>
  </si>
  <si>
    <t xml:space="preserve">Adriana Rosa Lazzarotti </t>
  </si>
  <si>
    <t>080.329.163-10</t>
  </si>
  <si>
    <t>Diária de viagem a Priscila de Paula dos Santos ref. Acompanhamento da equipe e retorno do trabalho desenvolvido</t>
  </si>
  <si>
    <t>Priscila de Paula dos Santos</t>
  </si>
  <si>
    <t>Diária de viagem a Ronielle Lopes Caetano ref. acompanhamento e desenvolvimento do trabalho da coordenação tecnica</t>
  </si>
  <si>
    <t>Recarga de cartão de combustível para und. Sete Lagoas sendo R$ 2.300,00 da recarga e R$ 4,00 da 2° via do cartão</t>
  </si>
  <si>
    <t>Compra de material de escritório para montagem de kit lembrança diante do encerramento de um curso com os adolescentes</t>
  </si>
  <si>
    <t>Papelaria Multiescolha</t>
  </si>
  <si>
    <t>03.563.238/0001-13</t>
  </si>
  <si>
    <t>Compra de 35 garrafas plásticas para uso dos adolescentes</t>
  </si>
  <si>
    <t>Compra de mudas e artigos de jardinagem para oficina de horta e jardinagem da unidade</t>
  </si>
  <si>
    <t>Comercial Betim Plantas Ltda</t>
  </si>
  <si>
    <t>Pagamento de uniforme para os adolescentes sendo 22 calças moletom e 22 bulsas de moletom</t>
  </si>
  <si>
    <t>Compra de mascaras e luvas descartaveis devido cumprimento de normas de saúde afins de evitar doenças infecto contagiosas</t>
  </si>
  <si>
    <t>Ruan Med Produtos Hospitalares</t>
  </si>
  <si>
    <t>Tarifa bancaria Plano adapt. 08/2023</t>
  </si>
  <si>
    <t>07.337.060/0001-50</t>
  </si>
  <si>
    <t>Aquisiçao de banner e placa para inauguração do galpão</t>
  </si>
  <si>
    <t>247334169751491-32</t>
  </si>
  <si>
    <t>247341086751491-32</t>
  </si>
  <si>
    <t>247340260751491-32</t>
  </si>
  <si>
    <t>Salario ref. 34 funcionários da sede administrativa, 74 funcionários de Uberaba, 89 funcionários de Ipatinga, 52 funcionários de Sete Lagoas, 141 funcionários de Unaí, 46 funcionários de Araxá, 129 funcionários Santa Clara, 74 funcionários Santa Helena,113 funcionários do Horto, 60 funcionários Lindeia, 89 funcionários São Jeronimo, 64 funcionários Tupaciguara.</t>
  </si>
  <si>
    <t>1/3 Férias Paulo Victor Siqueira Romão período 11/09/2023 a 10/10/2023</t>
  </si>
  <si>
    <t>Férias Paulo Victor Siqueira Romão período 11/09/2023 a 10/10/2023</t>
  </si>
  <si>
    <t>1/3 Férias Ademir Pereira de Souza período 11/09/2023 a 10/10/2023</t>
  </si>
  <si>
    <t>Férias Ademir Pereira de Souza período 11/09/2023 a 10/10/2023</t>
  </si>
  <si>
    <t>1/3 Férias Bruno Antonio Pinto período 11/09/2023 a 10/10/2023</t>
  </si>
  <si>
    <t>Férias Bruno Antonio Pinto período 11/09/2023 a 10/10/2023</t>
  </si>
  <si>
    <t>1/3 Férias Evandro Fagner da Silva  período 11/09/2023 a 25/09/2023</t>
  </si>
  <si>
    <t>Férias Evandro Fagner da Silva  período 11/09/2023 a 25/09/2023</t>
  </si>
  <si>
    <t>1/3 Férias Fabiana Andrade Silva  período 11/09/2023 a 25/09/2023</t>
  </si>
  <si>
    <t xml:space="preserve">Fabiana Andrade Silva </t>
  </si>
  <si>
    <t>Férias Fabiana Andrade Silva  período 11/09/2023 a 25/09/2023</t>
  </si>
  <si>
    <t>1/3 Férias Flavia Honorio Augustinho  período 11/09/2023 a 25/09/2023</t>
  </si>
  <si>
    <t>Férias Flavia Honorio Augustinho  período 11/09/2023 a 25/09/2023</t>
  </si>
  <si>
    <t>1/3 Férias Francisco Nunes Neves  período 11/09/2023 a 10/10/2023</t>
  </si>
  <si>
    <t>Férias Francisco Nunes Neves  período 11/09/2023 a 10/10/2023</t>
  </si>
  <si>
    <t>1/3 Férias Janaina Luciene de Souza período 11/09/2023 a 10/10/2023</t>
  </si>
  <si>
    <t>Janaina Luciene de Souza</t>
  </si>
  <si>
    <t>Férias Janaina Luciene de Souza período 11/09/2023 a 10/10/2023</t>
  </si>
  <si>
    <t>1/3 Férias Jaqueline Valquiria de Jesus período 11/09/2023 a 10/10/2023</t>
  </si>
  <si>
    <t>Jaqueline Valquiria de Jesus</t>
  </si>
  <si>
    <t>Férias Jaqueline Valquiria de Jesus período 11/09/2023 a 10/10/2023</t>
  </si>
  <si>
    <t>1/3 Férias José Lafaiete Ferreira Junior período 11/09/2023 a 25/09/2023</t>
  </si>
  <si>
    <t xml:space="preserve">José Lafaiete Ferreira Junior </t>
  </si>
  <si>
    <t>Férias José Lafaiete Ferreira Junior período 11/09/2023 a 25/09/2023</t>
  </si>
  <si>
    <t>1/3 Férias José Uillian da Silva Resende período 11/09/2023 a 10/10/2023</t>
  </si>
  <si>
    <t>Férias José Uillian da Silva Resende período 11/09/2023 a 10/10/2023</t>
  </si>
  <si>
    <t>1/3 Férias Leticia Torres Trindade período 11/09/2023 a 10/10/2023</t>
  </si>
  <si>
    <t>Férias Leticia Torres Trindade período 11/09/2023 a 10/10/2023</t>
  </si>
  <si>
    <t>1/3 Férias Mariana Rodrigues de Araujo período 11/09/2023 a 25/09/2023</t>
  </si>
  <si>
    <t>1/3 Férias Luciana Aparecida Gonçalves Leal período 11/09/2023 a 25/09/2023</t>
  </si>
  <si>
    <t>Luciana Aparecida Gonçalves Leal</t>
  </si>
  <si>
    <t>Férias Luciana Aparecida Gonçalves Leal período 11/09/2023 a 25/09/2023</t>
  </si>
  <si>
    <t>1/3 Férias Brenda Ellen Neves Guimarães período 12/09/2023 a 11/10/2023</t>
  </si>
  <si>
    <t>Brenda Ellen Neves Guimarães</t>
  </si>
  <si>
    <t>Férias Brenda Ellen Neves Guimarães período 12/09/2023 a 11/10/2023</t>
  </si>
  <si>
    <t>1/3 Férias Daniella Guimarães Antunes Correa período 12/09/2023 a 11/10/2023</t>
  </si>
  <si>
    <t xml:space="preserve"> Daniella Guimarães Antunes Correa</t>
  </si>
  <si>
    <t>Férias Daniella Guimarães Antunes Correa período 12/09/2023 a 11/10/2023</t>
  </si>
  <si>
    <t>1/3 Férias Debora Pereira Barroso período 12/09/2023 a 05/10/2023</t>
  </si>
  <si>
    <t>Férias Debora Pereira Barroso período 12/09/2023 a 05/10/2023</t>
  </si>
  <si>
    <t xml:space="preserve"> Lucas Cardoso Arantes</t>
  </si>
  <si>
    <t>Diária de viagem a Eilton Dos Santos Ferreira ref. acompanhamento de adolescente em consulta especializada</t>
  </si>
  <si>
    <t xml:space="preserve">Eilton Dos Santos Ferreira </t>
  </si>
  <si>
    <t>Diária de viagem a Elisangela Santos Silva ref. acompanhamento de adolescente em consulta especializada</t>
  </si>
  <si>
    <t>Elisangela Santos Silva</t>
  </si>
  <si>
    <t>Diária de viagem a Márcio Ferreira Da Silva ref. acompanhamento de adolescente em consulta especializada</t>
  </si>
  <si>
    <t>1/3 Férias Cristina Balbino Silva período 11/09/2023 a 10/10/2023</t>
  </si>
  <si>
    <t xml:space="preserve">Cristina Balbino Silva </t>
  </si>
  <si>
    <t>Férias Cristina Balbino Silva período 11/09/2023 a 10/10/2023</t>
  </si>
  <si>
    <t>Salário ref. 08/2023 funcionária Luiza Ariana Silva Pereira</t>
  </si>
  <si>
    <t>Igualação de segredo cadeado tetra</t>
  </si>
  <si>
    <t>Carlos Roberto De Oliveira</t>
  </si>
  <si>
    <t>01.447.951/0001-76</t>
  </si>
  <si>
    <t>Cópia de 5 chaves tetras  com igualaçao do segredo do cadeado</t>
  </si>
  <si>
    <t>2401697-7</t>
  </si>
  <si>
    <t>Compra de mangueiras dos extintores que precisavam de manutenção</t>
  </si>
  <si>
    <t>Tecar Minas Automoves e serviços Ltda</t>
  </si>
  <si>
    <t>Compra de 4 pacotes de café,2  filtros de papel, 2 pacotes de açúcar, 5 caixas de chá mate, para uso na sede administrativa</t>
  </si>
  <si>
    <t>17004590725-07</t>
  </si>
  <si>
    <t>17004590725-06</t>
  </si>
  <si>
    <t>17004590725-08</t>
  </si>
  <si>
    <t>17004590725-10</t>
  </si>
  <si>
    <t>17004591064-99</t>
  </si>
  <si>
    <t>17004590773-52</t>
  </si>
  <si>
    <t>06.981.00001-15</t>
  </si>
  <si>
    <t>28284580-01</t>
  </si>
  <si>
    <t xml:space="preserve">Karoline Alves Brandão </t>
  </si>
  <si>
    <t>248362866751491-32</t>
  </si>
  <si>
    <t>Priscilla Nayara Araujo Lara</t>
  </si>
  <si>
    <t>248362195751491-32</t>
  </si>
  <si>
    <t>248355345751491-32</t>
  </si>
  <si>
    <t>248360746751491-32</t>
  </si>
  <si>
    <t>Pagamento ref. Pensão alimentícia descontado em folha de pagamento do funcionário Jeferson Marcio dos Santos Rangel ref. 08/2023</t>
  </si>
  <si>
    <t xml:space="preserve">Compra de insumos para realização de oficina </t>
  </si>
  <si>
    <t>41.727.29/0001-80</t>
  </si>
  <si>
    <t>Compra de 150 vales social</t>
  </si>
  <si>
    <t>Pagamento ref. Pensão alimentícia descontado em folha de pagamento do funcionário Paulo Marcio Rocha Barbosa ref. 08/2023</t>
  </si>
  <si>
    <t>Pagamento ref. Pensão alimentícia descontado em folha de pagamento do funcionário Wagner Gladson da Silva ref. 08/2023</t>
  </si>
  <si>
    <t>Lavagem do veiculo</t>
  </si>
  <si>
    <t>Pagamento ref. Pensão alimentícia descontado em folha de pagamento do funcionário  Marlon Douglas Guilherme Nunes ref. 08/2023</t>
  </si>
  <si>
    <t>Compra de lixeiras comum para o espaço multidisciplinar na unidade</t>
  </si>
  <si>
    <t>Pagamento ref. Pensão alimentícia descontado em folha de pagamento do funcionário  Kleber Osvaldo da Silva Junior ref. 08/2023</t>
  </si>
  <si>
    <t>Pagamento ref. Pensão alimentícia descontado em folha de pagamento do funcionário  Euclides Sá de Paula ref. 08/2023</t>
  </si>
  <si>
    <t>Manutenção nos computadores da unidade</t>
  </si>
  <si>
    <t>Pagamento ref. Pensão alimentícia descontado em folha de pagamento do funcionário Cassio Henrique Coelho ref. 08/2023</t>
  </si>
  <si>
    <t>Pagamento ref. Pensão alimentícia descontado em folha de pagamento do funcionário Diego Antônio dos Santos ref. 08/2023</t>
  </si>
  <si>
    <t>Pagamento ref. Pensão alimentícia descontado em folha de pagamento do funcionário  Vinicius da Silva Melgaço ref. 08/2023</t>
  </si>
  <si>
    <t xml:space="preserve">Compra de 50 vale social </t>
  </si>
  <si>
    <t>Iss ref. 08/2023</t>
  </si>
  <si>
    <t>2232176893-12</t>
  </si>
  <si>
    <t>1/3 Férias Gabriela Caroline Arantes de Moraes período 12/09/2023 a 11/10/2023</t>
  </si>
  <si>
    <t>Férias Gabriela Caroline Arantes de Moraes período 12/09/2023 a 11/10/2023</t>
  </si>
  <si>
    <t>1/3 Férias Fernanda Morais período 11/09/2023 a 10/10/2023</t>
  </si>
  <si>
    <t>Fernanda Morais</t>
  </si>
  <si>
    <t>033.602.136-45</t>
  </si>
  <si>
    <t>Férias Fernanda Morais período 11/09/2023 a 10/10/2023</t>
  </si>
  <si>
    <t>1/3 Férias Gisele Dias Ferreira período 11/09/2023 a 25/09/2023</t>
  </si>
  <si>
    <t>Férias Gisele Dias Ferreira período 11/09/2023 a 25/09/2023</t>
  </si>
  <si>
    <t>1/3 Férias Marinês Cardoso período 11/09/2023 a 10/10/2023</t>
  </si>
  <si>
    <t>Marinês Cardoso</t>
  </si>
  <si>
    <t>853.727.226-49</t>
  </si>
  <si>
    <t>Férias Marinês Cardoso período 11/09/2023 a 10/10/2023</t>
  </si>
  <si>
    <t>1/3 Férias Nayara Morais Martins período 11/09/2023 a 25/09/2023</t>
  </si>
  <si>
    <t>Férias Nayara Morais Martins período 11/09/2023 a 25/09/2023</t>
  </si>
  <si>
    <t>1/3 Férias Rafael Lourenço Pontelo período 11/09/2023 a 10/10/2023</t>
  </si>
  <si>
    <t>Férias Rafael Lourenço Pontelo período 11/09/2023 a 10/10/2023</t>
  </si>
  <si>
    <t>Victor Hugo Araujo Silva</t>
  </si>
  <si>
    <t>1/3 Férias Wanessa Graciana Souza período 12/09/2023 a 11/10/2023</t>
  </si>
  <si>
    <t xml:space="preserve"> Wanessa Graciana Souza</t>
  </si>
  <si>
    <t>Férias Wanessa Graciana Souza período 12/09/2023 a 11/10/2023</t>
  </si>
  <si>
    <t>1/3 Férias Yan Brandão Silva período 11/09/2023 a 25/09/2023</t>
  </si>
  <si>
    <t>Férias Yan Brandão Silva período 11/09/2023 a 25/09/2023</t>
  </si>
  <si>
    <t>Diária de viagem a Marcos Ferreira Leonardo ref. prestar apoio ao centro socioeducativo de Ipatinga</t>
  </si>
  <si>
    <t>Diária de viagem a Cleberson Augusto Alves ref. translado de adolescente</t>
  </si>
  <si>
    <t xml:space="preserve"> Cleberson Augusto Alves</t>
  </si>
  <si>
    <t>Diária de viagem a Luciano Marcelino de Oliveira Silva ref. translado de adolescente</t>
  </si>
  <si>
    <t>Diária de viagem a Maria do Carmo Jesus ref. Translado de adolescente</t>
  </si>
  <si>
    <t>Maria do Carmo Jesus</t>
  </si>
  <si>
    <t>FGTS ref. 08/2023</t>
  </si>
  <si>
    <t>R07288</t>
  </si>
  <si>
    <t>Locação de 3  Impressoras São Jerônimo</t>
  </si>
  <si>
    <t>R07293</t>
  </si>
  <si>
    <t>Locação de 2  Impressoras São Jerônimo</t>
  </si>
  <si>
    <t>R07290</t>
  </si>
  <si>
    <t>Locação de 3  Impressoras Santa Clara</t>
  </si>
  <si>
    <t>R07291</t>
  </si>
  <si>
    <t>Locação de 2  Impressoras Lindeia</t>
  </si>
  <si>
    <t>R07292</t>
  </si>
  <si>
    <t>Locação de 2  Impressoras Horto</t>
  </si>
  <si>
    <t>R07289</t>
  </si>
  <si>
    <t>Compra de 1 escada para facilitar e atender as demandas da segurança na revista geral dos alojamentos</t>
  </si>
  <si>
    <t>Compra de tela de sombreamento para complementar a revitalização da horta da unidade</t>
  </si>
  <si>
    <t>Compra de materiais elétricos para distribuição da rede dos chuveiros nos alojamentos</t>
  </si>
  <si>
    <t>Compra de material elétrico, para manutenção devido as quedas constantes de energia</t>
  </si>
  <si>
    <t>Minastel Telefonia Ltda</t>
  </si>
  <si>
    <t>10.710.889/0001-54</t>
  </si>
  <si>
    <t>Serviço de manutenção e instalação de ramais na unidade</t>
  </si>
  <si>
    <t>23.342.278/0005-20</t>
  </si>
  <si>
    <t>Hospedagem de funcionário para acompanhamento de orientações de segurança na unidade de Ipatinga</t>
  </si>
  <si>
    <t>Compra de fones headset para uso nas oficinas e projetos realizados na unidade</t>
  </si>
  <si>
    <t>Comercial Bourguignon Ltda</t>
  </si>
  <si>
    <t>18.127.902/0001-59</t>
  </si>
  <si>
    <t>Hosepedagem de funcionário ref prestar apoio a unidade de Ipatinga</t>
  </si>
  <si>
    <t>Manutenção de computadores da unidade</t>
  </si>
  <si>
    <t>RST - Real Solução em Tecnologia Ltda</t>
  </si>
  <si>
    <t>Bem estar social 06/2023 ref. 1009 funcionários</t>
  </si>
  <si>
    <t>Proagir - Seguro de Vida total</t>
  </si>
  <si>
    <t>Seguro de vida ref. 08/2023  ref. 1008 Funcionarios</t>
  </si>
  <si>
    <t xml:space="preserve"> Despesas com 203 passagens ida e volta de familiares de adolescentes dos dias 01/08 a 31/08/2023 das unidades Horto, São Jeronimo,Ipatinga,Santa Clara, Uberaba, Santa Helena, Andradas, Lindeia</t>
  </si>
  <si>
    <t>Troca de pneu do veiculo Duster da unidade</t>
  </si>
  <si>
    <t>Quirino Pneus e Rodas Ltda</t>
  </si>
  <si>
    <t>38.292.893/0001-69</t>
  </si>
  <si>
    <t xml:space="preserve">Recarga de 1 vale transporte </t>
  </si>
  <si>
    <t>Aluguel sede administrativa 22° andar</t>
  </si>
  <si>
    <t>IPTU 8/11</t>
  </si>
  <si>
    <t xml:space="preserve">Seguro fiança 3/12 R$ 565,21 - Taxa Boleto R$ 4,80 - </t>
  </si>
  <si>
    <t xml:space="preserve">Pagamento de guia em deposito judicial ref. bloqueio Judicial do oficio em nome do funcionario Ramon Paulo da Silva </t>
  </si>
  <si>
    <t>81044244598-98</t>
  </si>
  <si>
    <t>Pagamento ref. Pensão alimentícia descontado em folha de pagamento do funcionário Alex Ribeiro da Silva ref. 08/2023</t>
  </si>
  <si>
    <t>Fernanda Pinheiro De Oliveira</t>
  </si>
  <si>
    <t>Compra de duchas para higiene dos adolescentes acautelados, as duchas existentes na unidade estão impossibilitadas de uso, queimadas e sem recuperação de conserto</t>
  </si>
  <si>
    <t>Diária de viagem Juliano Fernandes da Silva ref. Translado de adolescente</t>
  </si>
  <si>
    <t>1/3 Férias Juliana Patricia da Silva Balduino Santos período 14/09/2023 a 13/10/2023</t>
  </si>
  <si>
    <t>Juliana Patricia da Silva Balduino Santos</t>
  </si>
  <si>
    <t>Férias Juliana Patricia da Silva Balduino Santos período 14/09/2023 a 13/10/2023</t>
  </si>
  <si>
    <t>Compra de 24 toalhas, 51 cobertores, 40 lençois para uso dos adolescentes</t>
  </si>
  <si>
    <t>Desentupimento da rede geral de esgoto da unidade</t>
  </si>
  <si>
    <t>Desentupidora Vale do aço Ltda</t>
  </si>
  <si>
    <t xml:space="preserve">Salário  ref. 08/2023 </t>
  </si>
  <si>
    <t>Diária de viagem a Eduardo Gomes de Rezende ref.Translado de adolescente</t>
  </si>
  <si>
    <t>Eduardo Gomes de Rezende</t>
  </si>
  <si>
    <t>Diária de viagem a Elda Silva Pereira ref. Translado de adolescente</t>
  </si>
  <si>
    <t>Diária de viagem a Raiane Regina Arruda ref.  Translado de adolescente</t>
  </si>
  <si>
    <t>101.316.76-99</t>
  </si>
  <si>
    <t>Pagamento da 1° parcela implantação de cozinha industrial</t>
  </si>
  <si>
    <t>RLB Serviços e Comercio de Construção e acabamentos</t>
  </si>
  <si>
    <t>Manutenção de Roçadeira</t>
  </si>
  <si>
    <t>Stilo Maquinas Peças e Serviços Ltda</t>
  </si>
  <si>
    <t>B&amp;C Produtos de Limpeza e embalagens Ltda</t>
  </si>
  <si>
    <t>17/08/223</t>
  </si>
  <si>
    <t xml:space="preserve">João Pedro Ribeiro </t>
  </si>
  <si>
    <t>254353902751491-32</t>
  </si>
  <si>
    <t>Tatiana Rodrigues Constantino Peroni Ribeiro</t>
  </si>
  <si>
    <t>2543252779751491-32</t>
  </si>
  <si>
    <t xml:space="preserve">André Igor da Silva Candido </t>
  </si>
  <si>
    <t>254357563751491-32</t>
  </si>
  <si>
    <t>254355020751491-32</t>
  </si>
  <si>
    <t>254356864751491-32</t>
  </si>
  <si>
    <t>Wladimir Cordeiro de Paula</t>
  </si>
  <si>
    <t>255335117751491-32</t>
  </si>
  <si>
    <t>Pagamento ref. Pensão alimentícia descontado em folha de pagamento do funcionário  Euclides Sá de Paula ref. Férias</t>
  </si>
  <si>
    <t>Compra de Combustível se justifica pelo fato de que os funcionarios vieram para Bh e na hora de retornar para unidade pararam no posto para abastecer porém o cartão Vale Card apresentou inconsistencia na hora do pagamento, sendo necessario o pagamento via pix</t>
  </si>
  <si>
    <t>Comercial Beira Rio Ltda</t>
  </si>
  <si>
    <t>18.467.688/0001-80</t>
  </si>
  <si>
    <t>Compra de 2 baterias para os controles do portão eletrônico da unidade</t>
  </si>
  <si>
    <t>A Jr Sistemas Eletrônicos de Segurança Ltda</t>
  </si>
  <si>
    <t>1/3 Férias Welessandra Alves de Almeida período 18/09/2023 a 17/10/2023</t>
  </si>
  <si>
    <t xml:space="preserve">Welessandra Alves de Almeida </t>
  </si>
  <si>
    <t>Férias Welessandra Alves de Almeida período 18/09/2023 a 17/10/2023</t>
  </si>
  <si>
    <t>1/3 Férias Dayane Pereira Gomes período 18/09/2023 a 17/10/2023</t>
  </si>
  <si>
    <t>Dayane Pereira Gomes</t>
  </si>
  <si>
    <t>Férias Dayane Pereira Gomes período 18/09/2023 a 17/10/2023</t>
  </si>
  <si>
    <t>1/3 Férias Euclides Sá de Paula período 19/09/2023 a 18/10/2023</t>
  </si>
  <si>
    <t>Euclides Sá de Paula</t>
  </si>
  <si>
    <t>Férias Euclides Sá de Paula período 19/09/2023 a 18/10/2023</t>
  </si>
  <si>
    <t>1/3 Férias José Jarbas Jesus dos Santos período 18/09/2023 a 02/10/2023</t>
  </si>
  <si>
    <t>José Jarbas Jesus dos Santos</t>
  </si>
  <si>
    <t>Férias José Jarbas Jesus dos Santos período 18/09/2023 a 02/10/2023</t>
  </si>
  <si>
    <t>1/3 Férias Silas da Silva Santiago período 18/09/2023 a 17/10/2023</t>
  </si>
  <si>
    <t>Férias Silas da Silva Santiago período 18/09/2023 a 17/10/2023</t>
  </si>
  <si>
    <t>Reembolso a Eduardo Gomes de Rezende ref. de alimentação do adolescente e abastecimento do veiculo</t>
  </si>
  <si>
    <t>Reembolso a Saulo Antônio Galinari ref. conserto do pneu R$ 60,00, compra de um novo R$ 350,00 e hospedagem do funcionario dos dias 16 a 18/08 de R$ 390,00</t>
  </si>
  <si>
    <t xml:space="preserve"> Saulo Antônio Galinari</t>
  </si>
  <si>
    <t>Dedetização e desratização e limpeza da caixa d'agua da unidade</t>
  </si>
  <si>
    <t>M.A Barcelos Limpeza e dedetização</t>
  </si>
  <si>
    <t>Compra de um aparelho de pressão digital para uso nas unidades</t>
  </si>
  <si>
    <t>Morane Farma Ltda</t>
  </si>
  <si>
    <t>49.003.432/0001-45</t>
  </si>
  <si>
    <t>Devolução de pagamento indevido no valor de R$ 3.432,40 ref. A férias da ex funcionária Adriana Luiz Barbosa que foi paga indevidamente na TRCT. A mesma se comprometeu em devolver o dinheiro em 7 parcelas de 10/07 a 10/01/24 no valor de R$ 500,00 cada parcela sendo essa 3°</t>
  </si>
  <si>
    <t>4500000363-90</t>
  </si>
  <si>
    <t>Manutenção eletrica na unidade</t>
  </si>
  <si>
    <t>Vanderleia Aparecida de Souza</t>
  </si>
  <si>
    <t>22.671.537/0001-16</t>
  </si>
  <si>
    <t>Manutenção e reparo eletrico na bomba da caixa d'agua que tinha parado de funcionar</t>
  </si>
  <si>
    <t>Compra de 60 caixas de luvas de procedimento para uso em revistas</t>
  </si>
  <si>
    <t>Saude vida Produtos Médicos Ltda</t>
  </si>
  <si>
    <t xml:space="preserve">Reembolso a Ricardo Marcos Carola ref. alimentação de adolescente </t>
  </si>
  <si>
    <t>Compra de passagem a Marcos Ferreira Leonardo ref. ida em Ipatinga</t>
  </si>
  <si>
    <t>Diária de viagem a Rosiele Dias Ribeiro ref. acompanhamento de adolescente no hospital em uma cirurgia</t>
  </si>
  <si>
    <t>Rosiele Dias Ribeiro</t>
  </si>
  <si>
    <t>Diária de viagem a Douglas dos Santos Ferreira ref. acompanhamento de adolescente no hospital em uma cirurgia</t>
  </si>
  <si>
    <t>Douglas dos Santos Ferreira</t>
  </si>
  <si>
    <t>Diária de viagem a Eduardo Rocha Campos ref. acompanhamento de adolescente no hospital em uma cirurgia</t>
  </si>
  <si>
    <t>Eduardo Rocha Campos</t>
  </si>
  <si>
    <t>Diária de viagem a Paulo Ricardo Sobrinho ref. acompanhamento de adolescente no hospital em uma cirurgia</t>
  </si>
  <si>
    <t>Paulo Ricardo Sobrinho</t>
  </si>
  <si>
    <t>Locação de sala para a capacitação dos diretores gerais e diretores de atendimento das unidades socioeducativas</t>
  </si>
  <si>
    <t>HWN Empreendimenos e Participaçoes Hoteleiras</t>
  </si>
  <si>
    <t>Confecção de crachá sendo 3 para Sede e  9 para são jerônimo</t>
  </si>
  <si>
    <t>Hospedagem Marcos Ferreira Leonardo dias 28/08 e 31/08 com objetivo de prestar apoio ao centro socioeducativo de Ipatinga</t>
  </si>
  <si>
    <t>Hospedagem Felipe Henrique dos Reis Andrade de Oliveira dias 28/08 e 31/08 com objetivo de prestar apoio ao centro socioeducativo de Ipatinga</t>
  </si>
  <si>
    <t>Alimentação ref. unidade Unaí</t>
  </si>
  <si>
    <t>Compra de Luvas descartáveis que são itens fundamentais para diminuir os riscos de contaminaçao e utilização procedimentos de revista minuciosa</t>
  </si>
  <si>
    <t>Ribeiro e Nascimento artigos médicos e ortopédicos</t>
  </si>
  <si>
    <t>21.245.502/0001-52</t>
  </si>
  <si>
    <t>12/09/223</t>
  </si>
  <si>
    <t>12355279543-2</t>
  </si>
  <si>
    <t xml:space="preserve">Compra de fitas para medida de glicemia para adolescente </t>
  </si>
  <si>
    <t>Fisio Lider Produtos e Medicamentos Hospitalares Ltda</t>
  </si>
  <si>
    <t>Reparo das fechaduras e cópia das chaves</t>
  </si>
  <si>
    <t>Daniel Denis Fonseca de Souza</t>
  </si>
  <si>
    <t>21.604.876/0001-17</t>
  </si>
  <si>
    <t>cursos</t>
  </si>
  <si>
    <t>Coffe break para capacitação na unidade realizada nos dia 13 e 14/09/2023</t>
  </si>
  <si>
    <t>Reembolso a César de Castro ref. pedagio Ipatinga/Para de Minas</t>
  </si>
  <si>
    <t>Diária de viagem a Enara Cynthia Rangel de Faria ref. Translado de adolescente</t>
  </si>
  <si>
    <t>Enara Cynthia Rangel de Faria</t>
  </si>
  <si>
    <t>Reembolso a Cleberson Augusto Alves ref.pedagio  Tupaciguara/Patos de Minas</t>
  </si>
  <si>
    <t>098.77.666-55</t>
  </si>
  <si>
    <t>Diária de viagem a Paulo Ricardo Sobrinho ref. acompanhamento de adolescente no hospital devido a uma cirurgia</t>
  </si>
  <si>
    <t xml:space="preserve"> Paulo Ricardo Sobrinho</t>
  </si>
  <si>
    <t>Diária de viagem a Maria do Carmos Jesusref. acompanhamento de adolescente no hospital devido a uma cirurgia</t>
  </si>
  <si>
    <t>Diária de viagem a André Silva do Nascimento ref. acompanhamento de adolescente no hospital devido a uma cirurgia</t>
  </si>
  <si>
    <t xml:space="preserve"> André Silva do Nascimento</t>
  </si>
  <si>
    <t>Diária de viagem a Omar Silva de Sousa Júnior ref. acompanhamento de adolescente no hospital devido a uma cirurgia</t>
  </si>
  <si>
    <t>Omar Silva de Sousa Júnior</t>
  </si>
  <si>
    <t>Diária de viagem a Luciana Monique Abadia Rodrigues Martins ref. acompanhamento de adolescente no hospital devido a uma cirurgia</t>
  </si>
  <si>
    <t>Diária de viagem a Luciano Narciso Tavares ref. acompanhamento de adolescente no hospital devido a uma cirurgia</t>
  </si>
  <si>
    <t xml:space="preserve">Luciano Narciso Tavares </t>
  </si>
  <si>
    <t>144.202.536-06</t>
  </si>
  <si>
    <t>Diária de viagem a Breno Santos Batista ref. acompanhamento de adolescente no hospital devido a uma cirurgia</t>
  </si>
  <si>
    <t xml:space="preserve"> Breno Santos Batista</t>
  </si>
  <si>
    <t>Diária de viagem a Ely Araujo de Sousa ref. acompanhamento de adolescente no hospital devido a uma cirurgia</t>
  </si>
  <si>
    <t xml:space="preserve">Ely Araujo de Sousa </t>
  </si>
  <si>
    <t>1/3 Férias Alderino Alves Soares período 20/09/2023 a 04/10/2023</t>
  </si>
  <si>
    <t>Férias Alderino Alves Soares período 20/09/2023 a 04/10/2023</t>
  </si>
  <si>
    <t>1/3 Férias Neilvaldo Pereira dos Santos período 20/09/2023 a 19/10/2023</t>
  </si>
  <si>
    <t>Neilvaldo Pereira dos Santos</t>
  </si>
  <si>
    <t>Férias Neilvaldo Pereira dos Santos período 20/09/2023 a 19/10/2023</t>
  </si>
  <si>
    <t>Diária de viagem a Thiago Silva Afonso ref. translado de adolescente</t>
  </si>
  <si>
    <t xml:space="preserve"> Thiago Silva Afonso</t>
  </si>
  <si>
    <t>Diária de viagem a Willian Marques De Carvalho ref. translado de adolescente</t>
  </si>
  <si>
    <t>Willian Marques De Carvalho</t>
  </si>
  <si>
    <t>037.788.626-26</t>
  </si>
  <si>
    <t>Compra de piso estilo moeda emborrachado para instalação em locais onde o piso é escorregadio e oferece perigo</t>
  </si>
  <si>
    <t>O Rei da Borraca comércio de peças e ferramentas Ltda</t>
  </si>
  <si>
    <t>24.976.178/0001-30</t>
  </si>
  <si>
    <t>Compra de uniformes sendo 23 calças de moleton e 23 blusas de moleton</t>
  </si>
  <si>
    <t>20.665.897/0001-80</t>
  </si>
  <si>
    <t>Pagamento da 2° parcela da compra dos travesseiros para as unidades sendo 58 para o Horto, 35 São Jerônimo, 17 Lindeia, 70 Santa Clara, 31 Santa Helena</t>
  </si>
  <si>
    <t>Compra de peças para repor as descargas que foram danificadas e não possuem reparo para as mesmas.</t>
  </si>
  <si>
    <t xml:space="preserve">Hidroarte Comércio e Serviço Ltda </t>
  </si>
  <si>
    <t>01.757.508/0001-00</t>
  </si>
  <si>
    <t>Ressarcimento de FGTS pago a maior devido a reabertura de folha competencia 06/2023</t>
  </si>
  <si>
    <t>TEF</t>
  </si>
  <si>
    <t>Aquisição de um veiculo administrativo Renault Duster a ser utilizado em viagens de monitoramento/RH</t>
  </si>
  <si>
    <t>Carbel Paris Veiculos Ltda</t>
  </si>
  <si>
    <t>04.743.359/0001-00</t>
  </si>
  <si>
    <t xml:space="preserve">Hortência Barbosa Magalhaes </t>
  </si>
  <si>
    <t>255350021751491-32</t>
  </si>
  <si>
    <t>Compra de insumos para execução de oficinas</t>
  </si>
  <si>
    <t>Serviço de limpeza de caixa de gordura e desentupimento com sonda rotativa na unidade</t>
  </si>
  <si>
    <t>125.585.726-8</t>
  </si>
  <si>
    <t>1/3 Férias Cintia Campos Rezende período 21/09/2023 a 20/10/2023</t>
  </si>
  <si>
    <t>Cintia Campos Rezende</t>
  </si>
  <si>
    <t>Férias Cintia Campos Rezende período 21/09/2023 a 20/10/2023</t>
  </si>
  <si>
    <t>Diária de viagem a Angela Maria Auxiliadora de Paulo ref. Translado de adolescente</t>
  </si>
  <si>
    <t>Recarga de 29 extintores e testes hidrostáticos em mangueiras de distribuiçao</t>
  </si>
  <si>
    <t>Diego Jorge Pereira da Silva</t>
  </si>
  <si>
    <t>31.732.599/0001-81</t>
  </si>
  <si>
    <t xml:space="preserve">Impressão colorida de certificados ref. a capacitação do corpo de bombeiro </t>
  </si>
  <si>
    <t>Papelaria Regional Ltda</t>
  </si>
  <si>
    <t>65.364.796/0001-07</t>
  </si>
  <si>
    <t>VPAJ Comercio de medicamentos ltda</t>
  </si>
  <si>
    <t>Plano odontológico ref. 08/2023 ref.986 Titulares e 313 dependentes</t>
  </si>
  <si>
    <t>28454082023-0</t>
  </si>
  <si>
    <t>21396082023-0</t>
  </si>
  <si>
    <t>17004590725-01</t>
  </si>
  <si>
    <t>17004590733-25</t>
  </si>
  <si>
    <t>1733384847-0</t>
  </si>
  <si>
    <t>1733401699-0</t>
  </si>
  <si>
    <t>1733380826-0</t>
  </si>
  <si>
    <t>1733437298-0</t>
  </si>
  <si>
    <t>1733379630-0</t>
  </si>
  <si>
    <t>17004591100-65</t>
  </si>
  <si>
    <t>17004591096-10</t>
  </si>
  <si>
    <t>17004591095-56</t>
  </si>
  <si>
    <t>17004590725-02</t>
  </si>
  <si>
    <t>257340567751491-32</t>
  </si>
  <si>
    <t>257340019751491-32</t>
  </si>
  <si>
    <t>257349391751491-32</t>
  </si>
  <si>
    <t>257339339751491-32</t>
  </si>
  <si>
    <t>257348863751491-32</t>
  </si>
  <si>
    <t>258350130751491-32</t>
  </si>
  <si>
    <t>258362607751491-32</t>
  </si>
  <si>
    <t>Compra de 1 caixa térmica para preservação e conservação de alimentos durante saidas externas,  e 20 garrafas d'agua para os adolescentes acautelados</t>
  </si>
  <si>
    <t>Comercio e distribuidora Sousa e Silva Ltda Me</t>
  </si>
  <si>
    <t>09.443.131/0001-18</t>
  </si>
  <si>
    <t>Compra de materiais para manutenção hidraulica nos alojamentos devido a vazamento e entupimento</t>
  </si>
  <si>
    <t>Fornecedora Material construção Oliveira Ltda</t>
  </si>
  <si>
    <t>17.169.442/001-69</t>
  </si>
  <si>
    <t>Lavagem basica interna e externa no veiculo Duster e Fiat Argo</t>
  </si>
  <si>
    <t>Contribuiçoes retidas  ref. Nota fiscal ref 08.2023. Nota fiscal n° 371981/20231400/20231629/20231630/20231701</t>
  </si>
  <si>
    <t>IRRF retido Ref. 08/2023 Nota fiscal n° 371981/20231603/20231629/20231630/20231701</t>
  </si>
  <si>
    <t xml:space="preserve">Foi contratado uma empresa especializada em roçada para realizaçao da limpeza do matagal presente nos entornos da unidade </t>
  </si>
  <si>
    <t>Luiz Fernando Ferreira da Gama Souza</t>
  </si>
  <si>
    <t>51.211.705/0001-99</t>
  </si>
  <si>
    <t>Compra de capas de chuva para uso dos colaboradores para deslocamento dentro da unidade em período de chuva</t>
  </si>
  <si>
    <t>Compra de 30 pares de havaianas para uso dos adolescentes</t>
  </si>
  <si>
    <t>Sandaliaria Ipatinga Ltda</t>
  </si>
  <si>
    <t>40.879.301/0001-51</t>
  </si>
  <si>
    <t>Dedetização para controle de pragas, limpeza das caixas de gordura e limpeza de reservatório de água</t>
  </si>
  <si>
    <t>Dedetizadora Controlminas Ltda</t>
  </si>
  <si>
    <t>33.233.849/0001-64</t>
  </si>
  <si>
    <t>Compra de 1 HD que será utilizado para armazenar imagens relevantes ao funcionamento e monitoramento da unidade</t>
  </si>
  <si>
    <t>Walwier Automação Ltda</t>
  </si>
  <si>
    <t>Seguro veiculo Duster placa RTN8H67 - Prototipo</t>
  </si>
  <si>
    <t>Hospedagem de funcionarios 23/08 a 25/08/23 da unidades de Ipatinga, araxá e Tupaciguara devido retorno de trabalho feito da diretoria</t>
  </si>
  <si>
    <t>Hospedagem de funcionarios 21/08 a 23/08/23 devido retorno de trabalho feito da diretoria</t>
  </si>
  <si>
    <t>Compra de itens para capacitação na sede</t>
  </si>
  <si>
    <t>Energia Elétrica - sede administrativa 20°</t>
  </si>
  <si>
    <t>12356354554-8</t>
  </si>
  <si>
    <t>Manutenção autoclave e troca de placa e substituição de peças</t>
  </si>
  <si>
    <t xml:space="preserve">Odontodil </t>
  </si>
  <si>
    <t>30.916.957/0001-43</t>
  </si>
  <si>
    <t>Hospedagem para os funcionarios da unidade que ira acompanhar adolescente em desligamento</t>
  </si>
  <si>
    <t>Lavagem basica interna e externa no veiculo Fiat Argo</t>
  </si>
  <si>
    <t>Lavagem basica interna e externa no veiculo Duster</t>
  </si>
  <si>
    <t>Roma France Automoveis e Serviços</t>
  </si>
  <si>
    <t>Reembolso a Juliano Fernandes Silva ref. pedágio Araxá/Campos Altos</t>
  </si>
  <si>
    <t>Reembolso a Juliano Fernandes Silva ref. pedágio Araxá/BH</t>
  </si>
  <si>
    <t>282.188.938.06</t>
  </si>
  <si>
    <t>107.084.096.36</t>
  </si>
  <si>
    <t>Diária de viagem a Rodrigo Constantino Fernandes ref. translado de adolescente</t>
  </si>
  <si>
    <t>Diária de viagem a Ítalo Márcio Alves Rodrigues ref. Translado de adolescente</t>
  </si>
  <si>
    <t>Italo Marcio Alves Rodrigues</t>
  </si>
  <si>
    <t>Diária de viagem a Adriana Rosa Lazzarotti ref. acompanhamento e desenvolvimento do trabalho dos profissionais que atuam no corpo diretivo das unidades</t>
  </si>
  <si>
    <t>Diária de viagem a Priscila de Paula dos Santos ref. acompanhamento e desenvolvimento do trabalho dos profissionais que atuam no corpo diretivo das unidades</t>
  </si>
  <si>
    <t>Diária de viagem a Aquila Augusto da Silva Teixeira ref. acompanhamento e desenvolvimento do trabalho dos profissionais que atuam no corpo diretivo das unidades</t>
  </si>
  <si>
    <t>Diária de viagem a Ronielle Lopes Caetano ref. acompanhamento e desenvolvimento do trabalho dos profissionais que atuam no corpo diretivo das unidades</t>
  </si>
  <si>
    <t xml:space="preserve">Despesa de passagem a Marcos Ferreira Leonardo ref. passagem para Ipatinga  </t>
  </si>
  <si>
    <t>Diária de viagem a Samuel Domingos Soares ref. Translado de adolescente</t>
  </si>
  <si>
    <t>Samuel Domingos Soares</t>
  </si>
  <si>
    <t>Diára de viagem a Alice Emanuelly Oliveira Barbosa ref. translado de adolescente</t>
  </si>
  <si>
    <t>1/3 Férias Ademar Barbosa Moreira período 25/09/2023 a 24/10/2023</t>
  </si>
  <si>
    <t xml:space="preserve"> Ademar Barbosa Moreira</t>
  </si>
  <si>
    <t>Férias Ademar Barbosa Moreira período 25/09/2023 a 24/10/2023</t>
  </si>
  <si>
    <t>1/3 Férias Leidiane Kelly Jorge De Souza Matias período 25/09/2023 a 09/10/2023</t>
  </si>
  <si>
    <t xml:space="preserve"> Leidiane Kelly Jorge De Souza Matias</t>
  </si>
  <si>
    <t>Férias Leidiane Kelly Jorge De Souza Matias período 25/09/2023 a 09/10/2023</t>
  </si>
  <si>
    <t>1/3 Férias Leonardo da Rocha Coelho período 25/09/2023 a 24/10/2023</t>
  </si>
  <si>
    <t>Leonardo da Rocha Coelho</t>
  </si>
  <si>
    <t>Férias Leonardo da Rocha Coelho período 25/09/2023 a 24/10/2023</t>
  </si>
  <si>
    <t>1/3 Férias Silviandro Mendes Rodrigues período 25/09/2023 a 24/10/2023</t>
  </si>
  <si>
    <t>Silviandro Mendes Rodrigues</t>
  </si>
  <si>
    <t>Férias Silviandro Mendes Rodrigues período 25/09/2023 a 24/10/2023</t>
  </si>
  <si>
    <t>1/3 Férias Tulio Cassio Pereira Santana período 25/09/2023 a 24/10/2023</t>
  </si>
  <si>
    <t>Tulio Cassio Pereira Santana</t>
  </si>
  <si>
    <t>Férias Tulio Cassio Pereira Santana período 25/09/2023 a 24/10/2023</t>
  </si>
  <si>
    <t>INSS Patronal  ref. 08/2023</t>
  </si>
  <si>
    <t>Repasse de INSS descontado dos funcionários em folha de pagamento - ref. 08/2022</t>
  </si>
  <si>
    <t>Repasse de IRRF sobre folha de pagamento ref. 08/2023</t>
  </si>
  <si>
    <t>Compra de Luvas e mascáras que são itens fundamentais para diminuir os riscos de contaminaçao e utilização procedimentos de revista minuciosa</t>
  </si>
  <si>
    <t>Seguro da Duster placa SIS 0B99 parcela 1/12</t>
  </si>
  <si>
    <t>Hospedagem funcionários devido convocação para reuniões de revisão do regimento dos socioeducativos</t>
  </si>
  <si>
    <t>Compra de Materiais elétricos para manutenção em toda a rede eletrica da unidade</t>
  </si>
  <si>
    <t>17.276.368/001-80</t>
  </si>
  <si>
    <t>Hospedagem da cordenadora administrativa para acompanhamento do corpo diretivo e equipe administrativa</t>
  </si>
  <si>
    <t>Hospedagem da cordenador de segurança para acompanhamento do corpo diretivo e equipe de segurança</t>
  </si>
  <si>
    <t>Hospedagem da cordenador de atendimento para acompanhamento do corpo diretivo e equipe administrativa</t>
  </si>
  <si>
    <t>Hospedagem da cordenadora de atendimento para acompanhamento do corpo diretivo e equipe administrativa</t>
  </si>
  <si>
    <t>Alimentação ref. und Santa Clara</t>
  </si>
  <si>
    <t>Alimentação ref. und Ipatinga</t>
  </si>
  <si>
    <t>Alimentação ref. und Araxá</t>
  </si>
  <si>
    <t>Compras de materiais para realização das oficinas pedagogicas</t>
  </si>
  <si>
    <t>Luis Gustavo Ribeiro Neves</t>
  </si>
  <si>
    <t xml:space="preserve">Compra de lanche para atividade externa dos adolescentes no objetivo de trabalhar o projeto escolar </t>
  </si>
  <si>
    <t>Compra de repelente visando prevenção de contaminação pelo mosquito da dengue</t>
  </si>
  <si>
    <t>Comercial Jepava Ltda</t>
  </si>
  <si>
    <t>20/09/223</t>
  </si>
  <si>
    <t>Diária de viagem a Artur Araújo Campos ref. translado de adolescente</t>
  </si>
  <si>
    <t>Artur Araujo Campos</t>
  </si>
  <si>
    <t>149.155.356-14</t>
  </si>
  <si>
    <t>Diária de viagem a Raiane Regina Arruda ref. translado de adolescente</t>
  </si>
  <si>
    <t>Diária de viagem a Lucas Cardoso Arantes ref. translado de adolescente</t>
  </si>
  <si>
    <t>Diária de viagem a Douglas dos Santos Pereira ref. translado de adolescente</t>
  </si>
  <si>
    <t>Douglas dos Santos Pereira</t>
  </si>
  <si>
    <t>Patricia Pereira Do Nascimento</t>
  </si>
  <si>
    <t>Manutenção e controle de qualidade dos bebedouros da unidade</t>
  </si>
  <si>
    <t>Angela Hilaria de Oliveira Henriques</t>
  </si>
  <si>
    <t>51.155.625/0001-63</t>
  </si>
  <si>
    <t>Compra de insumos do lanche que será ofertado aos adolescentes no projeto de confraternização do curso de pré qualificação profissional</t>
  </si>
  <si>
    <t>Panificadora Rafaela Ltda</t>
  </si>
  <si>
    <t>01.830.194/0001-15</t>
  </si>
  <si>
    <t>Diária de viagem a Juliano Fernandes Silva ref. levar o veiculo Duster para revisão</t>
  </si>
  <si>
    <t>Diária de viagem a Shirley Machado de Oliveira ref. Translado de adolescente</t>
  </si>
  <si>
    <t>Alimentação ref. unidade Horto</t>
  </si>
  <si>
    <t>Alimentação ref. unidade Uberaba</t>
  </si>
  <si>
    <t>Serviço de manutençao e reparo no imovel, confecção de trincos e ferrolhos para as salas da unidade, confecção de grade para fechar o alojamento, reforço das grades e fixação das grelhas da quadra.</t>
  </si>
  <si>
    <t>Energia elétrica ref. 20° andar</t>
  </si>
  <si>
    <t>Maria Madalena Pereira Coelho</t>
  </si>
  <si>
    <t>Cópia de 279 cartilhas devido ao oficio encaminhado pela SEJUSP para concientizar e trabalhar sobre o setembro amarelo com os adolescentes acautelados</t>
  </si>
  <si>
    <t>Claudia Aparecida de Souza Barros</t>
  </si>
  <si>
    <t>1/3 Férias Polyanna Beatriz do Nascimento período 28/09/2023 a 27/10/2023</t>
  </si>
  <si>
    <t>Férias Polyanna Beatriz do Nascimento período 28/09/2023 a 27/10/2023</t>
  </si>
  <si>
    <t>1/3 Férias Leticia Calixto Vieira período 27/09/2023 a 11/10/2023</t>
  </si>
  <si>
    <t>Leticia Calixto Vieira</t>
  </si>
  <si>
    <t>Férias Leticia Calixto Vieira período 27/09/2023 a 11/10/2023</t>
  </si>
  <si>
    <t>1/3 Férias Guilherme Vargas César período 27/09/2023 a 11/10/2023</t>
  </si>
  <si>
    <t>Guilherme Vargas César</t>
  </si>
  <si>
    <t>Férias Guilherme Vargas César período 27/09/2023 a 11/10/2023</t>
  </si>
  <si>
    <t>Diária de viagem a Janderson Charles de Jesus ref. translado de adolescente</t>
  </si>
  <si>
    <t>Diária de viagem Thiago Gomes Cirino ref. translado de adolescente</t>
  </si>
  <si>
    <t>Thiago Gomes Cirino</t>
  </si>
  <si>
    <t>067.195.996-40</t>
  </si>
  <si>
    <t>Diária de viagem a Adrielly Nadia Silva Veiga ref. visita metodologica</t>
  </si>
  <si>
    <t>Diária de viagem a Alice Morato de Rezende ref. visita metodologica</t>
  </si>
  <si>
    <t>Diária de viagem a Saulo Antonio Gallinari ref. visita metodologica</t>
  </si>
  <si>
    <t xml:space="preserve">Serviço de instalação de 5 bebedouros na unidade </t>
  </si>
  <si>
    <t>Leandro dos Santos Cardozo</t>
  </si>
  <si>
    <t>49.034.140/0001-70</t>
  </si>
  <si>
    <t>Alimentação ref. unidade são jerônimo</t>
  </si>
  <si>
    <t>Alimentação ref. unidade Tupaciguara</t>
  </si>
  <si>
    <t>Serviço de instalação de suporte de TV</t>
  </si>
  <si>
    <t>BH Midia Audio e Video Ltda</t>
  </si>
  <si>
    <t>26.641.981/0001-40</t>
  </si>
  <si>
    <t>Compra de suporte de TV e antena para os televisores para atender a demanda da unidade</t>
  </si>
  <si>
    <t>Pagamento da 1° Parcela da compra dos ar condicionado para sede administrativa</t>
  </si>
  <si>
    <t>Total Ar Ltda</t>
  </si>
  <si>
    <t>24.996.733/0001-96</t>
  </si>
  <si>
    <t xml:space="preserve">Recarga de 3 cartoes </t>
  </si>
  <si>
    <t>Recarga de 5 cartoes</t>
  </si>
  <si>
    <t>Aquisiçãode insumos para execução do projeto Setembro Amarelo</t>
  </si>
  <si>
    <t>TEF Comercio Distribuição de Alimentos Ltda</t>
  </si>
  <si>
    <t>25/09/223</t>
  </si>
  <si>
    <t>Aquisição de material que sera usado no desenvolvimento do projeto junto aos adolescentes</t>
  </si>
  <si>
    <t>14.826.361/001-04</t>
  </si>
  <si>
    <t>Recarga de 4 cartoes</t>
  </si>
  <si>
    <t>Vera Cruz Tranporte e turismo</t>
  </si>
  <si>
    <t>Compra de insumos para o projeto Setembro Amarelo</t>
  </si>
  <si>
    <t>MGS Distribuidora Ltda</t>
  </si>
  <si>
    <t>00.931.341/0001-80</t>
  </si>
  <si>
    <t>Conserto de portas na unidade</t>
  </si>
  <si>
    <t>Compra de insumos para oficina de culinaria modulo 1</t>
  </si>
  <si>
    <t>Compra de oximetro para atendimento na enfermagem da unidade</t>
  </si>
  <si>
    <t>Reembolso a Marcio Ferreira da Silva ref. pedagio tupaciguara/ Frutal</t>
  </si>
  <si>
    <t>Reembolso a Marcio Ferreira da Silva ref. pedagio tupaciguara/ Uberlandia</t>
  </si>
  <si>
    <t>Diária de viagem a Carlos Antonio Carvalho Lessa ref. translado de adolescente</t>
  </si>
  <si>
    <t>Reembolso a Juliano Fernandes Silva ref. pedagio Araxá/Uberaba</t>
  </si>
  <si>
    <t>472.213.766-68</t>
  </si>
  <si>
    <t>Jonathan Paulo dos Santos</t>
  </si>
  <si>
    <t>113.795.126-54</t>
  </si>
  <si>
    <t>Compra de 100 pastas grampo para organizaçao dos processo de identificação dos adolescentes acautelados</t>
  </si>
  <si>
    <t>Compra de insumos para projeto de setembro amarelo na unidade</t>
  </si>
  <si>
    <t>Material de limpeza complemento do 1° pedido</t>
  </si>
  <si>
    <t>Pagamento da 1° parcela da compra de 37 travesseiros e porta travesseiros para uso dos adolescentes acautelados</t>
  </si>
  <si>
    <t>Recarga de 37 cartoes vale alimentaçao</t>
  </si>
  <si>
    <t>Recarga de 1 cartão</t>
  </si>
  <si>
    <t>Compra de lanche para confraternização e celebração dos três anos de existência do projeto corre legal</t>
  </si>
  <si>
    <t>Pagamento de FGTS complementar ref. 06/2023 devido a funcionaria Charlene Geise da Costa que estava com atestado classificado como afastamento por doença, devido a um equivoco da contabilidade ao fazer o calcudo da guia não incluiram da funcionária fazendo com que seja pago as guias complementares de FGTS.</t>
  </si>
  <si>
    <t>Pagamento de FGTS complementar ref. 07/2023 devido a funcionaria Charlene Geise da Costa que estava com atestado classificado como afastamento por doença, devido a um equivoco da contabilidade ao fazer o calcudo da guia não incluiram da funcionária fazendo com que seja pago as guias complementares de FGTS.</t>
  </si>
  <si>
    <t>Pagamento de FGTS complementar ref. 08/2023 devido a funcionaria Charlene Geise da Costa que estava com atestado classificado como afastamento por doença, devido a um equivoco da contabilidade ao fazer o calcudo da guia não incluiram da funcionária fazendo com que seja pago as guias complementares de FGTS.</t>
  </si>
  <si>
    <t>264352601751491-32</t>
  </si>
  <si>
    <t>Compra de sorvetes para oficina do Setembro amarelo na unidade</t>
  </si>
  <si>
    <t>Digel Distribuidora e Industira de Gelados</t>
  </si>
  <si>
    <t>03.748.576/0001-20</t>
  </si>
  <si>
    <t>Eduardo Moreira Da Silva</t>
  </si>
  <si>
    <t>21.610.478/0001-03</t>
  </si>
  <si>
    <t xml:space="preserve">Compra de insumos para capacitação dos funcionarios da  unidade </t>
  </si>
  <si>
    <t>21.610.478/001-03</t>
  </si>
  <si>
    <t>Diária de viagem a Adriana Araujo Sousa Silva ref. Visita metodologica</t>
  </si>
  <si>
    <t xml:space="preserve"> Adriana Araujo Sousa Silva </t>
  </si>
  <si>
    <t>Diária de viagem a Welington de Paula Sousa ref. visita metodologica</t>
  </si>
  <si>
    <t xml:space="preserve"> Welington de Paula Sousa</t>
  </si>
  <si>
    <t>098.32.216-66</t>
  </si>
  <si>
    <t>Diária de viagem a César de Castro ref. visita metodologica</t>
  </si>
  <si>
    <t xml:space="preserve"> César de Castro</t>
  </si>
  <si>
    <t>Reembolso a Carlos Antonio Carvalho Lessa ref. Hospedagem e alimentação do adolescente</t>
  </si>
  <si>
    <t>Dalila Miranda Jesus Van Eijk</t>
  </si>
  <si>
    <t>Aquisição de maquina de lavar para atender a demanda da lavanderia da unidade</t>
  </si>
  <si>
    <t>Eletrozema</t>
  </si>
  <si>
    <t>26.404.731/0539-82</t>
  </si>
  <si>
    <t>1/3 Férias Geisa Gabriele Barbosa Drumond período 02/10/2023 a 31/10/2023</t>
  </si>
  <si>
    <t>Geisa Gabriele Barbosa Drumond</t>
  </si>
  <si>
    <t>Férias Geisa Gabriele Barbosa Drumond período 02/10/2023 a 31/10/2023</t>
  </si>
  <si>
    <t>1/3 Férias Ademir Oseias Caetano período 02/10/2023 a 31/10/2023</t>
  </si>
  <si>
    <t>Ademir Oseias Caetano</t>
  </si>
  <si>
    <t>Férias Ademir Oseias Caetano período 02/10/2023 a 31/10/2023</t>
  </si>
  <si>
    <t>1/3 Férias Adriana Morais da Silva período 02/10/2023 a 31/10/2023</t>
  </si>
  <si>
    <t xml:space="preserve"> Adriana Morais da Silva</t>
  </si>
  <si>
    <t>Férias Adriana Morais da Silva período 02/10/2023 a 31/10/2023</t>
  </si>
  <si>
    <t>1/3 Férias Airton Carlos Felicio período 02/10/2023 a 31/10/2023</t>
  </si>
  <si>
    <t>Airton Carlos Felicio</t>
  </si>
  <si>
    <t>Férias Airton Carlos Felicio período 02/10/2023 a 31/10/2023</t>
  </si>
  <si>
    <t>1/3 Férias Caio César Celestino período 02/10/2023 a 31/10/2023</t>
  </si>
  <si>
    <t>Férias Caio César Celestino período 02/10/2023 a 31/10/2023</t>
  </si>
  <si>
    <t>1/3 Férias Carlos Henrique Lima de Oliveira Costa período 02/10/2023 a 31/10/2023</t>
  </si>
  <si>
    <t>Carlos Henrique Lima de Oliveira Costa</t>
  </si>
  <si>
    <t>Férias Carlos Henrique Lima de Oliveira Costa período 02/10/2023 a 31/10/2023</t>
  </si>
  <si>
    <t>1/3 Férias Cleber José Meirelles Teixeira período 02/10/2023 a 31/10/2023</t>
  </si>
  <si>
    <t xml:space="preserve"> Cleber José Meirelles Teixeira</t>
  </si>
  <si>
    <t>Férias Cleber José Meirelles Teixeira período 02/10/2023 a 31/10/2023</t>
  </si>
  <si>
    <t>1/3 Férias Cledeci de Anchieta Carvalho período 02/10/2023 a 31/10/2023</t>
  </si>
  <si>
    <t xml:space="preserve"> Cledeci de Anchieta Carvalho</t>
  </si>
  <si>
    <t>Férias Cledeci de Anchieta Carvalho período 02/10/2023 a 31/10/2023</t>
  </si>
  <si>
    <t>1/3 Férias Eduardo Rocha Campos período 02/10/2023 a 31/10/2023</t>
  </si>
  <si>
    <t>Férias Eduardo Rocha Campos período 02/10/2023 a 31/10/2023</t>
  </si>
  <si>
    <t>1/3 Férias Enio Geraldo da Silva período 02/10/2023 a 31/10/2023</t>
  </si>
  <si>
    <t>Enio Geraldo da Silva</t>
  </si>
  <si>
    <t>Férias Enio Geraldo da Silva período 02/10/2023 a 31/10/2023</t>
  </si>
  <si>
    <t>1/3 Férias Erico Lisboa Fernandes período 02/10/2023 a 31/10/2023</t>
  </si>
  <si>
    <t>Erico Lisboa Fernandes</t>
  </si>
  <si>
    <t>Férias Erico Lisboa Fernandes período 02/10/2023 a 31/10/2023</t>
  </si>
  <si>
    <t>1/3 Férias Fabiano Neves Alves Pereira período 02/10/2023 a 31/10/2023</t>
  </si>
  <si>
    <t>Férias Fabiano Neves Alves Pereira período 02/10/2023 a 31/10/2023</t>
  </si>
  <si>
    <t>1/3 Férias George Maicon de Oliveira Santos período 03/10/2023 a 01/11/2023</t>
  </si>
  <si>
    <t>George Maicon de Oliveira Santos</t>
  </si>
  <si>
    <t>108.156.396.60</t>
  </si>
  <si>
    <t>Férias George Maicon de Oliveira Santos período 03/10/2023 a 01/11/2023</t>
  </si>
  <si>
    <t>1/3 Férias Hander Starley de Deus da Macena período 02/10/2023 a 31/10/2023</t>
  </si>
  <si>
    <t>Hander Starley de Deus da Macena</t>
  </si>
  <si>
    <t>Férias Hander Starley de Deus da Macena período 02/10/2023 a 31/10/2023</t>
  </si>
  <si>
    <t>1/3 Férias Juan Martins Godoi de Paiva período 02/10/2023 a 31/10/2023</t>
  </si>
  <si>
    <t>Juan Martins Godoi de Paiva</t>
  </si>
  <si>
    <t>Férias Juan Martins Godoi de Paiva período 02/10/2023 a 31/10/2023</t>
  </si>
  <si>
    <t>1/3 Férias Lucas Cardoso Arantes período 03/10/2023 a 01/11/2023</t>
  </si>
  <si>
    <t>Férias Lucas Cardoso Arantes período 03/10/2023 a 01/11/2023</t>
  </si>
  <si>
    <t>1/3 Férias Michelle Piancastelli Richard  período 02/10/2023 a 16/10/2023</t>
  </si>
  <si>
    <t xml:space="preserve">Michelle Piancastelli Richard </t>
  </si>
  <si>
    <t>Férias Michelle Piancastelli Richard  período 02/10/2023 a 16/10/2023</t>
  </si>
  <si>
    <t>1/3 Férias Rafael Almeida de Souza período 02/10/2023 a 31/10/2023</t>
  </si>
  <si>
    <t>Rafael Almeida de Souza</t>
  </si>
  <si>
    <t>Férias Rafael Almeida de Souza período 02/10/2023 a 31/10/2023</t>
  </si>
  <si>
    <t>1/3 Férias Raissa Albino Correia período 02/10/2023 a 31/10/2023</t>
  </si>
  <si>
    <t xml:space="preserve"> Raissa Albino Correia</t>
  </si>
  <si>
    <t>110.370.996-80</t>
  </si>
  <si>
    <t>Férias Raissa Albino Correia período 02/10/2023 a 31/10/2023</t>
  </si>
  <si>
    <t>1/3 Férias Ronaldo José Soares Silva período 03/10/2023 a 01/11/2023</t>
  </si>
  <si>
    <t>Ronaldo José Soares Silva</t>
  </si>
  <si>
    <t>093.374.486-29</t>
  </si>
  <si>
    <t>Férias Ronaldo José Soares Silva período 03/10/2023 a 01/11/2023</t>
  </si>
  <si>
    <t>1/3 Férias Ronan Soares Pires período 02/10/2023 a 31/10/2023</t>
  </si>
  <si>
    <t xml:space="preserve">Ronan Soares Pires </t>
  </si>
  <si>
    <t>Férias Ronan Soares Pires período 02/10/2023 a 31/10/2023</t>
  </si>
  <si>
    <t>1/3 Férias Sheila Maria de Menezes período 03/10/2023 a 01/11/2023</t>
  </si>
  <si>
    <t>Sheila Maria de Menezes</t>
  </si>
  <si>
    <t>Férias Sheila Maria de Menezes período 03/10/2023 a 01/11/2023</t>
  </si>
  <si>
    <t>1/3 Férias Silvia Leticia Freira Candido período 02/10/2023 a 31/10/2023</t>
  </si>
  <si>
    <t>Silvia Leticia Freira Candido</t>
  </si>
  <si>
    <t>Férias Silvia Leticia Freira Candido período 02/10/2023 a 31/10/2023</t>
  </si>
  <si>
    <t>Compra de itens para proporcionar maior higiene e organização para os adolescentes acautelados</t>
  </si>
  <si>
    <t>JS Atacado e Varejo Ltda</t>
  </si>
  <si>
    <t>38.047.285/0001-99</t>
  </si>
  <si>
    <t>Aquisição de 33 colchões para uso dos adolescentes sendo 10 unidades para Ipatinga, 10 Santa Helena, 7 Araxá,1 Tupaciguara, 5 Sete Lagoas</t>
  </si>
  <si>
    <t>Hospedagem funcionário para prestar apoio a unidade de Ipatinga</t>
  </si>
  <si>
    <t>Dedetização, limpeza e desbacterização de caixa d'agua da unidade</t>
  </si>
  <si>
    <t>Combat Prag Serviços de Imunizaçao Ltda</t>
  </si>
  <si>
    <t>Recarga de 1 extintor</t>
  </si>
  <si>
    <t>Manutenção do sistema elétrico da unidade</t>
  </si>
  <si>
    <t>Compra de 8 pacotes de café,5  filtros de papel, 5 pacotes de açúcar, 7 caixas de chá mate, para uso na sede administrativa</t>
  </si>
  <si>
    <t>Pagamento da 1° parcela aquisição de 07 ar condicionado para uso na unidade</t>
  </si>
  <si>
    <t>12358471818-2</t>
  </si>
  <si>
    <t>12358152657-6</t>
  </si>
  <si>
    <t>12358152660-6</t>
  </si>
  <si>
    <t xml:space="preserve">Compra de uma resistência para chuveiro </t>
  </si>
  <si>
    <t>Hidraluz Uberaba Ltda</t>
  </si>
  <si>
    <t>Compra de passagem para saída temporária de final de semana do adolescente, a compra foi necesaria por se dar somente no guichê da rodoviária, não sendo disponibilizada online</t>
  </si>
  <si>
    <t>Compra de lanche para capacitação dos funcionários da unidade nos dias 28 e 29/09</t>
  </si>
  <si>
    <t>Compra de repelente devido ao calor intenso, tem gerado muito desconforto aos adolescentes por causa dos mosquitos</t>
  </si>
  <si>
    <t>Drogaria Dal Col &amp; Cuna Ltda</t>
  </si>
  <si>
    <t>13.933.125/0001-16</t>
  </si>
  <si>
    <t>Manutenção em computadores</t>
  </si>
  <si>
    <t>Manutenção e formatação de computador</t>
  </si>
  <si>
    <t>27/09/223</t>
  </si>
  <si>
    <t>1/3 Férias Marcos Ferreira Leonardo período 04/10/2023 a 18/10/2023</t>
  </si>
  <si>
    <t>Férias Marcos Ferreira Leonardo período 04/10/2023 a 18/10/2023</t>
  </si>
  <si>
    <t>1/3 Férias Adriano Eduardo Quintão período 04/10/2023 a 02/11/2023</t>
  </si>
  <si>
    <t>Adriano Eduardo Quintão</t>
  </si>
  <si>
    <t>Férias Adriano Eduardo Quintão período 04/10/2023 a 02/11/2023</t>
  </si>
  <si>
    <t>Diária de viagem a Juliano Fernandes Silva ref. translado de adolescente</t>
  </si>
  <si>
    <t>Diária de viagem a Márcio Ferreira da Silva ref. retirada de colchão na unidade de Araxá para Tupaciguara</t>
  </si>
  <si>
    <t>1/3 Férias André Silva do Nascimento período 04/10/2023 a 02/11/2023</t>
  </si>
  <si>
    <t>André Silva do Nascimento</t>
  </si>
  <si>
    <t>702.986.72-00</t>
  </si>
  <si>
    <t>Férias André Silva do Nascimento período 04/10/2023 a 02/11/2023</t>
  </si>
  <si>
    <t>R07443</t>
  </si>
  <si>
    <t>Miami Imports</t>
  </si>
  <si>
    <t>86.464.674/0001-62</t>
  </si>
  <si>
    <t>América Material de Construção em Geral Ltda</t>
  </si>
  <si>
    <t>27.443.704/0001-29</t>
  </si>
  <si>
    <t>Distribas Atacadista Ltda</t>
  </si>
  <si>
    <t>27.471.471/0001-34</t>
  </si>
  <si>
    <t>Devolução de pagamento indevido ref. a compra de vale transporte onde o departamento pessoal ao efetuar o pedido, teve um equivoco com o calculo do qual foi feito a maior, e a empresa de transporte ao enviar o recibo e a memoria do calculo identificamos que pagamos a maior fazendo assim jus o estorno conforme o lançamento</t>
  </si>
  <si>
    <t>Instituto elo</t>
  </si>
  <si>
    <t xml:space="preserve">Seguro fiança 4/12 R$ 893,08- Taxa Boleto R$ 4,80 - Seguro incendio 4/10 R$ 183,01 </t>
  </si>
  <si>
    <t>Transferência de Rendimentos para conta Reserva de recurso, conforme previsto no I do Art. 89 do decreto estadual 47553/2018 ref. 08/2023</t>
  </si>
  <si>
    <t>Vale transporte 104 funcionários  região metropolitana BH</t>
  </si>
  <si>
    <t>Recarga de 96 cartões vale transporte   região metropolitana BH</t>
  </si>
  <si>
    <t>Recarga de 1 vale transporte   região metropolitana BH</t>
  </si>
  <si>
    <t>Recarga de 12 cartões de vale transporte   região metropolitana BH</t>
  </si>
  <si>
    <t>Vale transporte 85 funcionários  região metropolitana BH</t>
  </si>
  <si>
    <t>Recarga de 12 cartões de vale transporte  região metropolitana BH</t>
  </si>
  <si>
    <t>Recarga de 104 cartões vale transporte  região metropolitana BH</t>
  </si>
  <si>
    <t>Compra de passagem para saída temporária de final de semana do adolescente, a compra foi necessária por se dar somente no guichê da rodoviária, não sendo disponibilizada online</t>
  </si>
  <si>
    <t>Reembolso a Marcio Ferreira da Silva ref. pedágio Tupaciguara/Uberlândia</t>
  </si>
  <si>
    <t>Diária de viagem a Adriana Rosa Lazzarotti ref. visita metodológica para realização de processo seletivo para o cargo de diretor de atendimento</t>
  </si>
  <si>
    <t>Diária de viagem a Ronielle Lopes Caetano ref. visita metodológica para realização de processo seletivo para o cargo de diretor de atendimento</t>
  </si>
  <si>
    <t>Aquisição de um monitor e um gabinete para registro de pontos de funcionários</t>
  </si>
  <si>
    <t>Compra de itens para compor o computador que será utilizado para registro de ponto de funcionário</t>
  </si>
  <si>
    <t>Contratação bombeiro Hidráulico, visa reparação de vários vazamentos na unidade</t>
  </si>
  <si>
    <t xml:space="preserve">Compra de relógio de parede </t>
  </si>
  <si>
    <t xml:space="preserve">Aquisição de materiais para reparo em chuveiros e instalação de filtro de agua próximo aos alojamentos dos adolescentes </t>
  </si>
  <si>
    <t>Seguro fiança 1/12 R$ 1012,55 - Taxa Boleto R$ 4,80 - seguro incêndio R$ 161,85 - Locação 13°andar</t>
  </si>
  <si>
    <t>Estorno de pagamento indevido no valor de R$ 3.432,40 ref. A férias da ex funcionária Adriana Luiz Barbosa que foi paga indevidamente na TRCT. A mesma se comprometeu em devolver o dinheiro em 7 parcelas de 10/07 a 10/01/24 no valor de R$ 500,00 cada parcela</t>
  </si>
  <si>
    <t>Estorno de pagamento indevido no valor de R$ 3.432,40 ref. A férias da ex funcionária Adriana Luiz Barbosa que foi paga indevidamente na TRCT. A mesma se comprometeu em devolver o dinheiro em 7 parcelas de 10/07 a 10/01/24 no valor de R$ 500,00 cada parcela sendo essa 2°</t>
  </si>
  <si>
    <t>125.585.726-95</t>
  </si>
  <si>
    <t>Vale transporte 10 funcionários ref. Unidade Ipatinga</t>
  </si>
  <si>
    <t>Vale Transporte 3 funcionários ref. Unidade Ipatinga</t>
  </si>
  <si>
    <t>2633509881781491-32</t>
  </si>
  <si>
    <t>Extrato</t>
  </si>
  <si>
    <t>Pagamento de deposito judicial de Gabriel Lucas Vital Evangelista</t>
  </si>
  <si>
    <t>Pagamento de deposito judicial de Nayara Las Casas Vieira Rodrigues</t>
  </si>
  <si>
    <t>Pagamento de deposito judicial de Neusa Xavier da Silva</t>
  </si>
  <si>
    <t>DARF pago ref. A taxa de custas judiciais do processo Neusa Xavier da Silva</t>
  </si>
  <si>
    <t>Tribunal de Justiça do estado de Minas Gerais</t>
  </si>
  <si>
    <t xml:space="preserve">Custa processual ref. ao processo Ministério Público </t>
  </si>
  <si>
    <t>Transferência de Rendimentos para conta Reserva de recurso, conforme previsto no I do Art. 89 do decreto estadual 47553/2018 ref. 09/2023</t>
  </si>
  <si>
    <t>Rendimento TRUST - Rendimento das aplicações financeiras da conta Reserva de Recurso - ref. 08/2023</t>
  </si>
  <si>
    <t>Rendimento TRUST - Rendimento das aplicações financeiras da conta Reserva de Recurso - ref. 09/2023</t>
  </si>
  <si>
    <t>Aluguel Sede Administrativa sala 13°</t>
  </si>
  <si>
    <t>Repasse de IRRF sobre folha de pagamento ref. 09/2023</t>
  </si>
  <si>
    <t xml:space="preserve">HD Externo 4T Adata </t>
  </si>
  <si>
    <t>Duster 1.3 Turbo Iconic</t>
  </si>
  <si>
    <t>Colchao D23 Perola Preto 78x188x12 Anti Chamas Polar</t>
  </si>
  <si>
    <t>Gabinete Micro Atx Mt 29bk C/Fte 200w C3t</t>
  </si>
  <si>
    <t>Monitor Led 19.5 Lg 20mk400h</t>
  </si>
  <si>
    <t>Electrolux Lavadora 17kg Led17 Branco 110v</t>
  </si>
  <si>
    <t>Hd Externo 4tb Toshiba</t>
  </si>
  <si>
    <t>Camera Bullet Turbo Hd - 2.0 1080p 2,8 Mm Ds-2ce16d0t- Iitpf</t>
  </si>
  <si>
    <t>Walvier Automaçao Ltda</t>
  </si>
  <si>
    <t>Carbel Paris Veiculos</t>
  </si>
  <si>
    <t>Mega Casa dos Colchões Eireli</t>
  </si>
  <si>
    <t>Eletrozema S/A</t>
  </si>
  <si>
    <t>Luis Pereira da Silva</t>
  </si>
  <si>
    <t>1/3 Férias Alexandre Guilherme De Araújo Compart período 04/09/2023 a 03/10/2023</t>
  </si>
  <si>
    <t>Férias Alexandre Guilherme De Araújo Compart período 04/09/2023 a 03/10/2023</t>
  </si>
  <si>
    <t>Iss ref. 08/2023 ref. Unaí</t>
  </si>
  <si>
    <t>Estorno ref. ao pagamento realizado no TRCT. O referido valor é referente à um desconto a título de prestação de contas de viagem, não descontado na rescisão.</t>
  </si>
  <si>
    <t>Condominio Sede Administrativa 22°</t>
  </si>
  <si>
    <t>Seguros 22°</t>
  </si>
  <si>
    <t>Condominio Sede Administrativa 13°</t>
  </si>
  <si>
    <t>Seguros 13°</t>
  </si>
  <si>
    <t>Win Administradora de Beneficios Ltda</t>
  </si>
  <si>
    <t>Plano Odontologico</t>
  </si>
  <si>
    <t>Cemig Distribuição S/a</t>
  </si>
  <si>
    <t>Euclides Francisco da Rocha Júnior</t>
  </si>
  <si>
    <t>272353163751491-32</t>
  </si>
  <si>
    <t>270358649751491-32</t>
  </si>
  <si>
    <t>270331304751491-32</t>
  </si>
  <si>
    <t>Cristiane De Souza Faria</t>
  </si>
  <si>
    <t>270334920751491-32</t>
  </si>
  <si>
    <t>Serviço hidráulico ref. um vazamento encontrado no solo do pátio externo da cozinha e refeitório</t>
  </si>
  <si>
    <t>Luciele Cardoso De Abreu</t>
  </si>
  <si>
    <t>Retirada de 12 cartões - segunda via</t>
  </si>
  <si>
    <t xml:space="preserve">Consórcio Operacional do Transporte Coletivo de Passageiros </t>
  </si>
  <si>
    <t>Pagamento ref. Pensão alimentícia descontado em TRCT do funcionário Alex Ribeiro da Silva</t>
  </si>
  <si>
    <t>Retirada de 3 cartões - segunda via</t>
  </si>
  <si>
    <t>Diária de viagem a Victor Silvério Pereira ref. Translado de adolescente</t>
  </si>
  <si>
    <t>Reembolso a Thiago Gomes Cirino ref. alimentação adolescente</t>
  </si>
  <si>
    <t>1/3 Férias Juliano Rodrigues Meira período 05/10/2023 a 03/11/2023</t>
  </si>
  <si>
    <t>Juliano Rodrigues Meira</t>
  </si>
  <si>
    <t>Férias Juliano Rodrigues Meira período 05/10/2023 a 03/11/2023</t>
  </si>
  <si>
    <t xml:space="preserve">Manutenção hidráulica devido a avarias e entupimento nos alojamentos </t>
  </si>
  <si>
    <t>Gabriela Almeida Araujo</t>
  </si>
  <si>
    <t>3</t>
  </si>
  <si>
    <t xml:space="preserve">Compras de tiras reagentes para aferição de glicose na enfermaria </t>
  </si>
  <si>
    <t>12799</t>
  </si>
  <si>
    <t>Lavanderia</t>
  </si>
  <si>
    <t>12359454468-3</t>
  </si>
  <si>
    <t>Compra de insumos para realização do projeto Setembro amarelo</t>
  </si>
  <si>
    <t>Galinari e Carneiro Ltda</t>
  </si>
  <si>
    <t>Hospedagem Áquila Augusto entre os dias 27/09 a 28/09 ref. acompanhamento e desenvolvimento do trabalho do corpo diretivo.</t>
  </si>
  <si>
    <t>Hospedagem Ronielle Lopes entre os dias 27/09 a 28/09 ref. acompanhamento e desenvolvimento do trabalho do corpo diretivo.</t>
  </si>
  <si>
    <t>Hospedagem Adriana Rosa entre os dias 27/09 a 28/09 ref. acompanhamento e desenvolvimento do trabalho do corpo diretivo.</t>
  </si>
  <si>
    <t>Hospedagem Priscila de Paula entre os dias 27/09 a 28/09 ref. acompanhamento e desenvolvimento do trabalho do corpo diretivo.</t>
  </si>
  <si>
    <t>Troca de interruptores, lâmpadas e pulsador de campainha da unidade</t>
  </si>
  <si>
    <t>Leandro Ricardo de Moura</t>
  </si>
  <si>
    <t>Diária de viagem a Vilma do Carmo Silva Lopes ref. capacitação de curso de formação em justiça e práticas restaurativas que ocorrerá em BH</t>
  </si>
  <si>
    <t>Reembolso a Victor Silvério Pereira ref. pedágios Uberaba/Frutal</t>
  </si>
  <si>
    <t>Hospedagem funcionário que veio buscar os  uniformes da unidade de Araxá</t>
  </si>
  <si>
    <t>MHB Hotelaria Ltda</t>
  </si>
  <si>
    <t>Hospedagem funcionário que veio buscar os  uniformes da unidade de Uberaba</t>
  </si>
  <si>
    <t>Hospedagem funcionário que veio buscar os  uniformes da unidade de Tupaciguara</t>
  </si>
  <si>
    <t>Hospedagem funcionário que veio buscar os  uniformes da unidade de Unaí</t>
  </si>
  <si>
    <t>Buse Gestão e adm Negócios</t>
  </si>
  <si>
    <t>VB Serviços Comércio e Administração</t>
  </si>
  <si>
    <t>Recarga de cartão de combustível para und. Sede administrativa</t>
  </si>
  <si>
    <t>Manutenção veiculo</t>
  </si>
  <si>
    <t>Eletrodiesel e Pneus Ltda me</t>
  </si>
  <si>
    <t>86344092023-0</t>
  </si>
  <si>
    <t>Adilson Rosa Tiago</t>
  </si>
  <si>
    <t>276340875751491-32</t>
  </si>
  <si>
    <t>Diária de viagem a Adriana Araujo Sousa Silva ref. visita metodológica</t>
  </si>
  <si>
    <t>Adriana Araujo Sousa Silva</t>
  </si>
  <si>
    <t>Diária de viagem a Carla Lopes Miranda ref. visita metodológica</t>
  </si>
  <si>
    <t>Diária de viagem a Ricardo Marcos Carola ref. visita metodológica</t>
  </si>
  <si>
    <t>Diária de viagem a Liala Coelho dos Santos ref. visita metodológica</t>
  </si>
  <si>
    <t xml:space="preserve"> Liala Coelho dos Santos</t>
  </si>
  <si>
    <t>Aquisição de 1 HD Externo para contribuir no processo de armazenamento das imagens das câmeras de segurança da unidade</t>
  </si>
  <si>
    <t>3689</t>
  </si>
  <si>
    <t xml:space="preserve">Compra de materiais para a realização das oficinas pedagógicas </t>
  </si>
  <si>
    <t>Tarifa bancaria Plano adapt. 09/2023</t>
  </si>
  <si>
    <t>12359903759-3</t>
  </si>
  <si>
    <t>Robson Ferreira Marques</t>
  </si>
  <si>
    <t>27738857751491-32</t>
  </si>
  <si>
    <t>Pagamento ref. Pensão alimentícia descontado em folha de pagamento do funcionário Cledeci de Anchieta Carvalho  ref. 09/2023</t>
  </si>
  <si>
    <t>Ryan Gabriel Lima Carvalho</t>
  </si>
  <si>
    <t>Pagamento ref. Pensão alimentícia descontado em folha de pagamento do funcionário  Marlon Douglas Guilherme Nunes ref. 09/2023</t>
  </si>
  <si>
    <t>Pagamento ref. Pensão alimentícia descontado em folha de pagamento do funcionário  Glauciano Antônio Batista ref. 09/2023</t>
  </si>
  <si>
    <t>Sheila Serafim da Cruz</t>
  </si>
  <si>
    <t>Manutenção elétrica da pista quente que havia queimado</t>
  </si>
  <si>
    <t>Danilo Fernandes Campos</t>
  </si>
  <si>
    <t>Pagamento ref. Pensão alimentícia descontado em folha de pagamento do funcionário  Kleber Osvaldo da Silva Junior ref. 09/2023</t>
  </si>
  <si>
    <t>Pagamento ref. Pensão alimentícia descontado em folha de pagamento do funcionário  Euclides Sá de Paula ref. 09/2023</t>
  </si>
  <si>
    <t>Pagamento ref. Pensão alimentícia descontado em folha de pagamento do funcionário Paulo Marcio Rocha Barbosa ref. 09/2023</t>
  </si>
  <si>
    <t>Pagamento ref. Pensão alimentícia descontado em folha de pagamento do funcionário Jeferson Marcio dos Santos Rangel ref. 09/2023</t>
  </si>
  <si>
    <t>Pagamento ref. Pensão alimentícia descontado em folha de pagamento do funcionário Wagner Gladson da Silva ref. 09/2023</t>
  </si>
  <si>
    <t>Manutenção na bomba da caixa d'agua da unidade</t>
  </si>
  <si>
    <t xml:space="preserve">Aquiferos Poços Artesianos Ltda </t>
  </si>
  <si>
    <t>Pagamento ref. Pensão alimentícia descontado em folha de pagamento do funcionário Cassio Henrique Coelho ref. 09/2023</t>
  </si>
  <si>
    <t>Pagamento ref. Pensão alimentícia descontado em folha de pagamento do funcionário Diego Antônio dos Santos ref. 09/2023</t>
  </si>
  <si>
    <t>Pagamento ref. Pensão alimentícia descontado em folha de pagamento do funcionário  Vinicius da Silva Melgaço ref. 09/2023</t>
  </si>
  <si>
    <t>Reembolso a Edilaine Benedita de Oliveira ref. diante do translado de adolescente foi necessário abastecer, porém o posto não aceitava o cartão combustível utilizado, sendo necessário o pagamento em dinheiro.</t>
  </si>
  <si>
    <t xml:space="preserve"> Edilaine Benedita de Oliveira</t>
  </si>
  <si>
    <t>Salario ref. 36 funcionários da sede Administrativa,74 funcionários de Uberaba, 91 funcionários de Ipatinga, 52 funcionários de Sete Lagoas, 139 funcionários de Unaí, 49 funcionários de Araxá, 130 funcionários Santa Clara, 74 funcionários Santa Helena,111 funcionários do Horto, 61 funcionários Lindeia, 88 funcionários São Jeronimo, 65 funcionários Tupaciguara.</t>
  </si>
  <si>
    <t>Diária de viagem a Marley Ferreira Branquinho ref. translado de adolescente</t>
  </si>
  <si>
    <t>Marley Ferreira Branquinho</t>
  </si>
  <si>
    <t>Reembolso a Márcio Ferreira da Silva ref. pedágio Tupaciguara/Araxá</t>
  </si>
  <si>
    <t>1/3 Férias Hernandes de Jesus Ferreira período 09/10/2023 a 07/11/2023</t>
  </si>
  <si>
    <t xml:space="preserve"> Hernandes de Jesus Ferreira</t>
  </si>
  <si>
    <t>Férias Hernandes de Jesus Ferreira período 09/10/2023 a 07/11/2023</t>
  </si>
  <si>
    <t>1/3 Férias Adriano Ribeiro da Silva período 09/10/2023 a 07/11/2023</t>
  </si>
  <si>
    <t xml:space="preserve"> Adriano Ribeiro da Silva</t>
  </si>
  <si>
    <t>Férias Adriano Ribeiro da Silva período 09/10/2023 a 07/11/2023</t>
  </si>
  <si>
    <t>1/3 Férias Giovanna Rodrigues Martins período 09/10/2023 a 23/10/2023</t>
  </si>
  <si>
    <t xml:space="preserve"> Giovanna Rodrigues Martins</t>
  </si>
  <si>
    <t>Férias Giovanna Rodrigues Martins período 09/10/2023 a 23/10/2023</t>
  </si>
  <si>
    <t>1/3 Férias Igor Tadeu dos Santos período 09/10/2023 a 07/11/2023</t>
  </si>
  <si>
    <t>Igor Tadeu dos Santos</t>
  </si>
  <si>
    <t>Férias Igor Tadeu dos Santos período 09/10/2023 a 07/11/2023</t>
  </si>
  <si>
    <t>1/3 Férias Maria Aparecida dos Reis período 09/10/2023 a 07/11/2023</t>
  </si>
  <si>
    <t>Férias Maria Aparecida dos Reis período 09/10/2023 a 07/11/2023</t>
  </si>
  <si>
    <t>Salário funcionária Luiza Ariana Silva Pereira ref. 09/2023</t>
  </si>
  <si>
    <t>Hospedagem a Marcos Ferreira Leonardo ref. prestar apoio ao centro socioeducativo de Ipatinga</t>
  </si>
  <si>
    <t>Compra de peças para manutenção elétrica no chuveiro da unidade</t>
  </si>
  <si>
    <t>Construpet Material De Construção e Petshop Ltda</t>
  </si>
  <si>
    <t>Compra de insumos para o projeto Semana das Crianças</t>
  </si>
  <si>
    <t>Compra de insumos para oficina na unidade</t>
  </si>
  <si>
    <t>SAA Ribeiro Artesanatos Eirelli</t>
  </si>
  <si>
    <t>Departamento de Água e Esgoto</t>
  </si>
  <si>
    <t>277344807751491-32</t>
  </si>
  <si>
    <t>277335775751491-32</t>
  </si>
  <si>
    <t>277337373751491-32</t>
  </si>
  <si>
    <t>Washington Fernandes Guimarães</t>
  </si>
  <si>
    <t>277341343751491-32</t>
  </si>
  <si>
    <t>Lavagem do veiculo argo e Duster</t>
  </si>
  <si>
    <t>Compra de insumos para projeto gingana Pedagógica</t>
  </si>
  <si>
    <t>C.F.S Distribuidora Ltda</t>
  </si>
  <si>
    <t>Eduardo Moreira da Silva</t>
  </si>
  <si>
    <t>ISS retido ref. 09/2023</t>
  </si>
  <si>
    <t>2232437465-90</t>
  </si>
  <si>
    <t>FGTS ref. 09/2023</t>
  </si>
  <si>
    <t>Multa de trânsito que será descontado da funcionária Edilaine Benedita de Oliveira</t>
  </si>
  <si>
    <t>DNIT- Departamento Nacional de Infraestrutura de Transportes</t>
  </si>
  <si>
    <t>Compra de itens de materiais de limpeza após visita da vigilância sanitária para adequação das normas sanitárias e aprovação do espaço</t>
  </si>
  <si>
    <t>Shopping da Limpeza Unai</t>
  </si>
  <si>
    <t>Compra de materiais para projeto Edificar realizado na unidade</t>
  </si>
  <si>
    <t>Contratação de serviço para realização de coleta e análise da água fornecida</t>
  </si>
  <si>
    <t>Nugap Núcleo Global de Análise e Pesquisa</t>
  </si>
  <si>
    <t>Alimentação ref. Unidade Santa Clara</t>
  </si>
  <si>
    <t>Quentinhas da Vovó 2</t>
  </si>
  <si>
    <t>Alimentação ref. Unidade Ipatinga</t>
  </si>
  <si>
    <t>Drogaria Veneza I Ltda</t>
  </si>
  <si>
    <t>Hospedagem de Áquila Augusto da Silva Teixeira dias 26 a 27/09 devido acompanhamento e desenvolvimento do trabalho dos profissionais que atuam no corpo diretivo da unidade</t>
  </si>
  <si>
    <t>Aluguel sede administrativa 13° andar</t>
  </si>
  <si>
    <t>IPTU 9/11 13° andar</t>
  </si>
  <si>
    <t>Condomínio sede administrativa 13° andar</t>
  </si>
  <si>
    <t xml:space="preserve">Seguro fiança 2/12 R$ 1012,55 - Taxa Boleto R$ 4,80 - </t>
  </si>
  <si>
    <t>Hospedagem de Ronielle Lopes Caetano 26 a 27/09 devido acompanhamento e desenvolvimento do trabalho dos profissionais que atuam no corpo diretivo da unidade</t>
  </si>
  <si>
    <t>Hospedagem de Priscila de Paula dos Santos Carvalho 26 a 27/09 devido acompanhamento e desenvolvimento do trabalho dos profissionais que atuam no corpo diretivo da unidade</t>
  </si>
  <si>
    <t>Hospedagem de Adriana Rosa Lazzarotti 26 a 27/09 devido acompanhamento e desenvolvimento do trabalho dos profissionais que atuam no corpo diretivo da unidade</t>
  </si>
  <si>
    <t>Compra de telas de inox solicitada após visita vigilância sanitária para uso na adequação da cozinha da unidade</t>
  </si>
  <si>
    <t>Tear Telas Arame Ltda</t>
  </si>
  <si>
    <t>IPTU 9/11 22° andar</t>
  </si>
  <si>
    <t xml:space="preserve">Seguro fiança 4/12 R$ 565,21 - Taxa Boleto R$ 4,80 - </t>
  </si>
  <si>
    <t>Compra de chaveiros identificador para chaves</t>
  </si>
  <si>
    <t>Elismar Jeremias De Sousa</t>
  </si>
  <si>
    <t>Pagamento da 2° parcela da aquisição de 5 ar condicionado para uso na sede administrativa</t>
  </si>
  <si>
    <t>Manutenção em rede elétrica</t>
  </si>
  <si>
    <t>Thyago Guedes Batista</t>
  </si>
  <si>
    <t>Compra de trocador de frauda, devido dia de visita as vezes familiares levam bebê do qual não possuem espaço adequado para troca</t>
  </si>
  <si>
    <t>JG Moveis e decorações Ltda</t>
  </si>
  <si>
    <t>Diária de viagem a Ely Stole do Nascimento Junior ref. translado de adolescente</t>
  </si>
  <si>
    <t>Ely Stole do Nascimento Junior</t>
  </si>
  <si>
    <t>Diária de viagem a Elizeu Fontoura dos Santos ref. translado de adolescente</t>
  </si>
  <si>
    <t>Elizeu Fontoura dos Santos</t>
  </si>
  <si>
    <t>Aquisição de 2 Câmera bullet turbo HD para manutenção de CFTV</t>
  </si>
  <si>
    <t>Compra de material elétrico para manutenção de CFTV</t>
  </si>
  <si>
    <t>Manutenção de CFTV</t>
  </si>
  <si>
    <t>Aquisição de 1 Câmera bullet turbo HD para manutenção de CFTV</t>
  </si>
  <si>
    <t>Locação de 2  Impressoras Santa Helena</t>
  </si>
  <si>
    <t>R07430</t>
  </si>
  <si>
    <t>Locação de 6  Impressoras Sede Administrativa</t>
  </si>
  <si>
    <t>R07429</t>
  </si>
  <si>
    <t>R07431</t>
  </si>
  <si>
    <t>R07432</t>
  </si>
  <si>
    <t>R07441</t>
  </si>
  <si>
    <t>Locação de 3  Impressoras Horto</t>
  </si>
  <si>
    <t>R07442</t>
  </si>
  <si>
    <t>Alimentação ref. unidade Santa Helena</t>
  </si>
  <si>
    <t>Bruno Luís da Silva Lino</t>
  </si>
  <si>
    <t>Alimentação ref. unidade Sete Lagoas</t>
  </si>
  <si>
    <t>Taxa Boleto R$ 4,80 20° andar</t>
  </si>
  <si>
    <t>Compra de tintas para projeto que será executado na unidade</t>
  </si>
  <si>
    <t>Teixeira e Chaves Ltda</t>
  </si>
  <si>
    <t xml:space="preserve"> Despesas com 217 passagens ida e volta de familiares de adolescentes dos dias 01/09 a 30/09/2023 das unidades Horto, São Jeronimo,Ipatinga,Santa Clara, Uberaba, Santa Helena, Andradas, Lindeia</t>
  </si>
  <si>
    <t>Manutenção maquina de lavar</t>
  </si>
  <si>
    <t>Jefferson Marcio dos Santos Rangel</t>
  </si>
  <si>
    <t>2</t>
  </si>
  <si>
    <t>Compra de peças para manutenção na maquina de lavar</t>
  </si>
  <si>
    <t>261543</t>
  </si>
  <si>
    <t>57119</t>
  </si>
  <si>
    <t>Seguro de vida ref. 09/2023  ref. 1025 Funcionários</t>
  </si>
  <si>
    <t>Bem estar social 09/2023 ref. 1027 funcionários</t>
  </si>
  <si>
    <t>Alimentação ref. unidade Lindeia</t>
  </si>
  <si>
    <t xml:space="preserve">Compra de material </t>
  </si>
  <si>
    <t>Carla Dias Lopes Santarelli</t>
  </si>
  <si>
    <t>Multa de trânsito que será descontado da funcionário Jhonathan Henrique Leite da Silva</t>
  </si>
  <si>
    <t>Jhonathan Henrique Leite da Silva</t>
  </si>
  <si>
    <t>1° parcela prestação de serviço de de restauração e implantação da nova sede administrativa</t>
  </si>
  <si>
    <t>RLB Serviços e Comércio de Construção e Acabamentos Ltda</t>
  </si>
  <si>
    <t>Lajipel Comércio de Papelaria Ltda</t>
  </si>
  <si>
    <t>Unafiber Telecom Ltda</t>
  </si>
  <si>
    <t>240170/8</t>
  </si>
  <si>
    <t>17004592501-39</t>
  </si>
  <si>
    <t>17004592548-25</t>
  </si>
  <si>
    <t>17004592501-42</t>
  </si>
  <si>
    <t>17004592829-32</t>
  </si>
  <si>
    <t>17004592501-40</t>
  </si>
  <si>
    <t>17004592501-38</t>
  </si>
  <si>
    <t>282335879751491-32</t>
  </si>
  <si>
    <t>283336560751491-32</t>
  </si>
  <si>
    <t>Matheus Luiz Rosa</t>
  </si>
  <si>
    <t>282338409751491-32</t>
  </si>
  <si>
    <t xml:space="preserve">Poda e limpeza de trepadeira no muro da unidade </t>
  </si>
  <si>
    <t>Gelsiney Santos Domingos</t>
  </si>
  <si>
    <t>Aquisição de insumos para execução das oficinas pedagógicas da unidade</t>
  </si>
  <si>
    <t>Compra de 2 Gás P13 para uso da unidade</t>
  </si>
  <si>
    <t>João Alves ds Santos Comércio de Gás e Alimentos</t>
  </si>
  <si>
    <t>ISS ref. 09/2023 - Unaí</t>
  </si>
  <si>
    <t xml:space="preserve">Diária de viagem a Gabriel Lucindo Evangelista ref. visita metodológica </t>
  </si>
  <si>
    <t xml:space="preserve">Diária de viagem a Alice Emanuely Oliveira Barbosa ref. acompanhamento com adolescente em acompanhamento psicológico </t>
  </si>
  <si>
    <t xml:space="preserve">Alice Emanuely Oliveira Barbosa </t>
  </si>
  <si>
    <t>Diária de viagem a Bruno Gabriel de Castro ref. visita metodológica</t>
  </si>
  <si>
    <t xml:space="preserve">Diária de viagem a Felipe Vitor Teodoro ref.  Visita metodológica </t>
  </si>
  <si>
    <t>Felipe Vitor Teodoro</t>
  </si>
  <si>
    <t xml:space="preserve">Diária de viagem a Helen Cristina Paixão Alves ref. visita metodológica </t>
  </si>
  <si>
    <t>Diária de viagem a Juliana Abreu Silva ref. visita metodológica</t>
  </si>
  <si>
    <t>Diária de viagem a Saulo Antônio Gallinari ref. visita metodológica</t>
  </si>
  <si>
    <t>Reembolso a Isabela Alves Rodrigues ref. pedágio Uberlândia/ Tupaciguara</t>
  </si>
  <si>
    <t>Isabela Alves Rodrigues</t>
  </si>
  <si>
    <t>Reembolso a Eilton Dos Santos Ferreira ref. pedágio Tupaciguara/ Uberaba</t>
  </si>
  <si>
    <t>Savio Morais Mathias Pacheco</t>
  </si>
  <si>
    <t>1/3 Férias Valdira de Freitas período 16/10/2023 a 14/11/2023</t>
  </si>
  <si>
    <t xml:space="preserve"> Valdira de Freitas</t>
  </si>
  <si>
    <t>Férias Valdira de Freitas período 16/10/2023 a 14/11/2023</t>
  </si>
  <si>
    <t>1/3 Férias Ana Paula Silva Coutinho Alves período 16/10/2023 a 14/11/2023</t>
  </si>
  <si>
    <t xml:space="preserve"> Ana Paula Silva Coutinho Alves</t>
  </si>
  <si>
    <t>Férias Ana Paula Silva Coutinho Alves período 16/10/2023 a 14/11/2023</t>
  </si>
  <si>
    <t>1/3 Férias Bruna Marques da Cunha período 16/10/2023 a 30/10/2023</t>
  </si>
  <si>
    <t xml:space="preserve">Bruna Marques da Cunha </t>
  </si>
  <si>
    <t>Férias Bruna Marques da Cunha período 16/10/2023 a 30/10/2023</t>
  </si>
  <si>
    <t>1/3 Férias Carla Lopes Miranda período 16/10/2023 a 14/11/2023</t>
  </si>
  <si>
    <t>Férias Carla Lopes Miranda período 16/10/2023 a 14/11/2023</t>
  </si>
  <si>
    <t>1/3 Férias Danielly Xavier Souza e Rodrigues período 16/10/2023 a 14/11/2023</t>
  </si>
  <si>
    <t>Danielly Xavier Souza e Rodrigues</t>
  </si>
  <si>
    <t xml:space="preserve"> Férias Danielly Xavier Souza e Rodrigues período 16/10/2023 a 14/11/2023</t>
  </si>
  <si>
    <t>1/3 Férias Danilo Oliveira  Souza período 17/10/2023 a 15/11/2023</t>
  </si>
  <si>
    <t>Danilo Oliveira  Souza</t>
  </si>
  <si>
    <t>Férias Danilo Oliveira  Souza período 17/10/2023 a 15/11/2023</t>
  </si>
  <si>
    <t>1/3 Férias José Vicente Martins período 17/10/2023 a 15/11/2023</t>
  </si>
  <si>
    <t>Férias José Vicente Martins período 17/10/2023 a 15/11/2023</t>
  </si>
  <si>
    <t>1/3 Férias Márcio Ferreira da Silva período 16/10/2023 a 14/11/2023</t>
  </si>
  <si>
    <t>Férias Márcio Ferreira da Silva período 16/10/2023 a 14/11/2023</t>
  </si>
  <si>
    <t>1/3 Férias Ricardo de Oliveira Ramalho período 16/10/2023 a 30/10/2023</t>
  </si>
  <si>
    <t>Férias Ricardo de Oliveira Ramalho período 16/10/2023 a 30/10/2023</t>
  </si>
  <si>
    <t>1/3 Férias Rosa Neide Pereira Borges da Cunha período 16/10/2023 a 30/10/2023</t>
  </si>
  <si>
    <t>1/3 Férias Rosilene das Chagas Bispo período 17/10/2023 a 15/11/2023</t>
  </si>
  <si>
    <t>Rosilene das Chagas Bispo</t>
  </si>
  <si>
    <t>Férias Rosilene das Chagas Bispo período 17/10/2023 a 15/11/2023</t>
  </si>
  <si>
    <t>1/3 Férias Davidson Ribeiro Silva período 16/10/2023 a 14/11/2023</t>
  </si>
  <si>
    <t>Davidson Ribeiro Silva</t>
  </si>
  <si>
    <t>Férias Davidson Ribeiro Silva período 16/10/2023 a 14/11/2023</t>
  </si>
  <si>
    <t>1/3 Férias Eduardo Natal Juvêncio Silva período 16/10/2023 a 14/11/2023</t>
  </si>
  <si>
    <t>Eduardo Natal Juvêncio Silva</t>
  </si>
  <si>
    <t>Férias Eduardo Natal Juvêncio Silva período 16/10/2023 a 14/11/2023</t>
  </si>
  <si>
    <t>1/3 Férias Fabricio Alves Pereira período 16/10/2023 a 30/10/2023</t>
  </si>
  <si>
    <t>Férias Fabricio Alves Pereira período 16/10/2023 a 30/10/2023</t>
  </si>
  <si>
    <t>1/3 Férias Geane Carolina de Jesus Mendes período 16/10/2023 a 30/10/2023</t>
  </si>
  <si>
    <t>Férias Geane Carolina de Jesus Mendes período 16/10/2023 a 30/10/2023</t>
  </si>
  <si>
    <t>1/3 Férias William Coelho de Souza Lima período 17/10/2023 a 15/11/2023</t>
  </si>
  <si>
    <t xml:space="preserve">William Coelho de Souza Lima </t>
  </si>
  <si>
    <t>Férias William Coelho de Souza Lima período 17/10/2023 a 15/11/2023</t>
  </si>
  <si>
    <t>1/3 Férias Danielle Cristina Gomes período 16/10/2023 a 30/10/2023</t>
  </si>
  <si>
    <t>Férias Danielle Cristina Gomes período 16/10/2023 a 30/10/2023</t>
  </si>
  <si>
    <t>1/3 Férias Eduardo Henrique Santos Boy período 16/10/2023 a 14/11/2023</t>
  </si>
  <si>
    <t xml:space="preserve"> Eduardo Henrique Santos Boy</t>
  </si>
  <si>
    <t>Férias Eduardo Henrique Santos Boy período 16/10/2023 a 14/11/2023</t>
  </si>
  <si>
    <t>1/3 Férias Fabiano Freire de Melo período 16/10/2023 a 14/11/2023</t>
  </si>
  <si>
    <t>Férias Fabiano Freire de Melo período 16/10/2023 a 14/11/2023</t>
  </si>
  <si>
    <t>1/3 Férias Iara Terra Campos Souza período 16/10/2023 a 30/10/2023</t>
  </si>
  <si>
    <t>Férias Iara Terra Campos Souza período 16/10/2023 a 30/10/2023</t>
  </si>
  <si>
    <t>1/3 Férias Isabella Christine Moura Neves período 16/10/2023 a 14/11/2023</t>
  </si>
  <si>
    <t>Isabella Christine Moura Neves</t>
  </si>
  <si>
    <t>Férias Isabella Christine Moura Neves período 16/10/2023 a 14/11/2023</t>
  </si>
  <si>
    <t>1/3 Férias Jaqueline Santos de Oliveira período 16/10/2023 a 14/11/2023</t>
  </si>
  <si>
    <t>Férias Jaqueline Santos de Oliveira período 16/10/2023 a 14/11/2023</t>
  </si>
  <si>
    <t>1/3 Férias Jean Francesco Dia Dos Santos período 17/10/2023 a 15/11/2023</t>
  </si>
  <si>
    <t>Jean Francesco Dia Dos Santos</t>
  </si>
  <si>
    <t>Férias Jean Francesco Dia Dos Santos período 17/10/2023 a 15/11/2023</t>
  </si>
  <si>
    <t>1/3 Férias Karem Mariana Gomes de Carvalho período 17/10/2023 a 09/11/2023</t>
  </si>
  <si>
    <t>Karem Mariana Gomes de Carvalho</t>
  </si>
  <si>
    <t>Férias Karem Mariana Gomes de Carvalho período 17/10/2023 a 09/11/2023</t>
  </si>
  <si>
    <t>1/3 Férias Laiza Santana Dorin período 16/10/2023 a 14/11/2023</t>
  </si>
  <si>
    <t xml:space="preserve">Laiza Santana Dorin </t>
  </si>
  <si>
    <t>Férias Laiza Santana Dorin período 16/10/2023 a 14/11/2023</t>
  </si>
  <si>
    <t>1/3 Férias Lorrayne Ferreira Alves período 16/10/2023 a 30/10/2023</t>
  </si>
  <si>
    <t xml:space="preserve"> Lorrayne Ferreira Alves</t>
  </si>
  <si>
    <t>Férias Lorrayne Ferreira Alves período 16/10/2023 a 30/10/2023</t>
  </si>
  <si>
    <t>1/3 Férias Luci da Consolação Jesus Oliveira período 17/10/2023 a 15/11/2023</t>
  </si>
  <si>
    <t>Luci da Consolação Jesus Oliveira</t>
  </si>
  <si>
    <t>Férias Luci da Consolação Jesus Oliveira período 17/10/2023 a 15/11/2023</t>
  </si>
  <si>
    <t>1/3 Férias Martha Florença de Souza Coridola período 17/10/2023 a 31/10/2023</t>
  </si>
  <si>
    <t>Martha Florença de Souza Coridola</t>
  </si>
  <si>
    <t>Férias Martha Florença de Souza Coridola período 17/10/2023 a 31/10/2023</t>
  </si>
  <si>
    <t>1/3 Férias Miguel Vieira Lara período 16/10/2023 a 30/10/2023</t>
  </si>
  <si>
    <t xml:space="preserve"> Miguel Vieira Lara</t>
  </si>
  <si>
    <t>Férias Miguel Vieira Lara período 16/10/2023 a 30/10/2023</t>
  </si>
  <si>
    <t>Transferência para pagamento de multa de transito que será descontada do salario do  funcionário</t>
  </si>
  <si>
    <t>Alimentação ref. unidade Unai</t>
  </si>
  <si>
    <t>Energia  Elétrica</t>
  </si>
  <si>
    <t>450000036662-58</t>
  </si>
  <si>
    <t xml:space="preserve">Alves e Alvar Comercio GLP </t>
  </si>
  <si>
    <t>Cópia de 02 chaves para os armários da unidade</t>
  </si>
  <si>
    <t>Leisiane da Silva Rodrigues Souza</t>
  </si>
  <si>
    <t>Max Duda Alimentícia</t>
  </si>
  <si>
    <t>Diária de viagem a Adriana Francisca de Oliveira ref. capacitação sobre violência institucional e seus reflexos no atendimento socioeducativo</t>
  </si>
  <si>
    <t>Passagem a Adriana Francisca de Oliveira ref. ida em BH para capacitação</t>
  </si>
  <si>
    <t>Diária de viagem a Alderino Alves Soares ref. capacitação sobre violência institucional e seus reflexos no atendimento socioeducativo</t>
  </si>
  <si>
    <t xml:space="preserve"> Alderino Alves Soares</t>
  </si>
  <si>
    <t>Diária de viagem a Amanda Lorena Leite ref. capacitação sobre violência institucional e seus reflexos no atendimento socioeducativo</t>
  </si>
  <si>
    <t>Passagem a Amanda Lorena Leite ref. ida em BH para capacitação</t>
  </si>
  <si>
    <t>Diária de viagem a Douglas dos Santos Pereira ref. acompanhamento de adolescente para saída externa</t>
  </si>
  <si>
    <t>Diária de viagem a Flix André Almeida Souza ref. capacitação sobre violência institucional e seus reflexos no atendimento socioeducativo</t>
  </si>
  <si>
    <t>Passagem a Flix André Almeida Souza ref. ida em BH para capacitação</t>
  </si>
  <si>
    <t>Diária de viagem a Gisele Dias Ferreira ref. capacitação sobre violência institucional e seus reflexos no atendimento socioeducativo</t>
  </si>
  <si>
    <t>Diária de viagem a Luciano Narciso Tavares para acompanhar os adolescentes em atividade cultural</t>
  </si>
  <si>
    <t>Luciano Narciso Tavares</t>
  </si>
  <si>
    <t>Diária de viagem a Michelle Delalibera de Souza ref. capacitação sobre violência institucional e seus reflexos no atendimento socioeducativo</t>
  </si>
  <si>
    <t>Passagem a Michelle Delalibera de Souza ref. ida em BH para capacitação</t>
  </si>
  <si>
    <t>Diária de viagem a Nayara Morais Martins ref. capacitação sobre violência institucional e seus reflexos no atendimento socioeducativo</t>
  </si>
  <si>
    <t>Passagem a Nayara Morais Martins a ref. ida em BH para capacitação</t>
  </si>
  <si>
    <t>Diária de viagem a Paulo Márcio Rocha Barbosa Santos ref. capacitação sobre violência institucional e seus reflexos no atendimento socioeducativo</t>
  </si>
  <si>
    <t>Diária de viagem a Raisson Gomes ref. capacitação sobre violência institucional e seus reflexos no atendimento socioeducativo</t>
  </si>
  <si>
    <t>Passagem a Raisson Gomes a ref. ida em BH para capacitação</t>
  </si>
  <si>
    <t>Diária de viagem a Roberto Alvim Miguel Pinto ref. capacitação sobre violência institucional e seus reflexos no atendimento socioeducativo</t>
  </si>
  <si>
    <t>Roberto Alvim Miguel Pinto</t>
  </si>
  <si>
    <t>Passagem a Roberto Alvim Miguel Pinto a ref. ida em BH para capacitação</t>
  </si>
  <si>
    <t>Diária de viagem a Rosemarie Lobato Morato ref. capacitação sobre violência institucional e seus reflexos no atendimento socioeducativo</t>
  </si>
  <si>
    <t>Passagem a Rosemarie Lobato Morato a ref. ida em BH para capacitação</t>
  </si>
  <si>
    <t>Diária de viagem a Valdomiro Nunes da Silva ref. capacitação sobre violência institucional e seus reflexos no atendimento socioeducativo</t>
  </si>
  <si>
    <t>Diária de viagem a Victor Paulo Alves ref. capacitação sobre violência institucional e seus reflexos no atendimento socioeducativo</t>
  </si>
  <si>
    <t>Passagem a Victor Paulo Alves a ref. ida em BH para capacitação</t>
  </si>
  <si>
    <t>Diária de viagem a Yan Brandão Silva ref. capacitação sobre violência institucional e seus reflexos no atendimento socioeducativo</t>
  </si>
  <si>
    <t>Passagem a Yan Brandão Silva a ref. ida em BH para capacitação</t>
  </si>
  <si>
    <t>Alimentação ref. Unidade Uberaba</t>
  </si>
  <si>
    <t>Alimentação ref. Unidade São Jerônimo</t>
  </si>
  <si>
    <t>Compra de Frascos para guardar os pertences de higiene pessoal dos adolescentes acautelados</t>
  </si>
  <si>
    <t>Citronela Industria e comércio</t>
  </si>
  <si>
    <t>Midiapel Papelaria e informática Ltda</t>
  </si>
  <si>
    <t>Compra de 15 garrafas plásticas para uso dos adolescentes para tomar água</t>
  </si>
  <si>
    <t>Comercial de alumínios Sena Ltda</t>
  </si>
  <si>
    <t>Manutenção roçadeira da unidade</t>
  </si>
  <si>
    <t>Cema Central Mineira Atacadista Ltda</t>
  </si>
  <si>
    <t xml:space="preserve">Hospedagem Marcos Ferreira Leonardo que foi solicitado pela coordenação que viajasse a Ipatinga com o objetivo de prestar apoio </t>
  </si>
  <si>
    <t xml:space="preserve">Compra de 4 mouses para ser  usado no manuseio do CFTV </t>
  </si>
  <si>
    <t>BH Distribuidra de Cosméticos Ltda</t>
  </si>
  <si>
    <t>Compra de 20 cadeiras secretaria para compor a sala de audiência da unidade</t>
  </si>
  <si>
    <t>GT Comércio de Moveis Ltda</t>
  </si>
  <si>
    <t>Aquisição de mobiliário para atender a demanda da unidade sendo, 1 guarda roupa,19 mesas, 6 armários ventilados, 5 arquivos curtos, 1 mesa redonda, 1 longarina, 7 gaveteiros, 5 estante,4 armário baixo, 24 cadeiras diretor</t>
  </si>
  <si>
    <t>CDM - Centro de Distribuição de Móveis Ltda</t>
  </si>
  <si>
    <t>Compra de 22 cadeiras fixas, 6  mesas,72 cadeira bistrot para atender a demanda da unidade</t>
  </si>
  <si>
    <t>Compra de EPI'S visa a proteção individual dos adolescentes e profissionais que os acompanham duranate o curso de roçadeira oferecido na unidade</t>
  </si>
  <si>
    <t>Souza Seg Epis Ltda</t>
  </si>
  <si>
    <t>Pagamento 1° parcela do contrato de Prestação de Serviços de Reforma na unidade</t>
  </si>
  <si>
    <t>Construtora Santa Amelia Ltda</t>
  </si>
  <si>
    <t>Compra de fitilho para ser usado em oficina na unidade</t>
  </si>
  <si>
    <t>Armarinho NN Ltda</t>
  </si>
  <si>
    <t>Compra de itens para ser usado em oficina na unidade</t>
  </si>
  <si>
    <t>Enfase Tecnologia Ltda</t>
  </si>
  <si>
    <t>Internet e fixo</t>
  </si>
  <si>
    <t>Victor Hugo Ribeiro de Melo</t>
  </si>
  <si>
    <t>284332874751491-32</t>
  </si>
  <si>
    <t xml:space="preserve">Compra de lanche para projeto e recreação realizado na unidade </t>
  </si>
  <si>
    <t>Panificadora Trilha Pan Ltda</t>
  </si>
  <si>
    <t>Manutenção nos equipamentos odontológicos da unidade</t>
  </si>
  <si>
    <t>Gerivan Nunes Coutinho</t>
  </si>
  <si>
    <t>Diária de viagem a Sabrina Aparecida de Castro ref. visita metodológica</t>
  </si>
  <si>
    <t>Diária de viagem a Ângela Maria Auxiliadora de Paulo ref. translado de adolescente</t>
  </si>
  <si>
    <t>Diária de viagem a Flávia Tessarini Prata ref. visita metodológica</t>
  </si>
  <si>
    <t>Diária de viagem a Ricardo dos Santos Ribeiro ref. visita metodológica</t>
  </si>
  <si>
    <t>Diária de viagem a Ruan Teixeira Simtob ref. translado de adolescente</t>
  </si>
  <si>
    <t>Ruan Teixeira Simtob</t>
  </si>
  <si>
    <t>Diária de viagem a Thiago Procópio ref. translado de adolescente</t>
  </si>
  <si>
    <t>Diária de viagem a Willian Marques de Carvalho ref. translado de adolescente</t>
  </si>
  <si>
    <t>Willian Marques de Carvalho</t>
  </si>
  <si>
    <t>Diária de viagem a Carlos Átila Santos Neris ref. visita metodológica</t>
  </si>
  <si>
    <t>Diária de viagem a Jaime Antônio de Oliveira Junior ref. Translado de adolescente</t>
  </si>
  <si>
    <t>Jaime Antônio de Oliveira Junior</t>
  </si>
  <si>
    <t>Diária de viagem a Marco Aurélio de Barros ref. Translado de adolescente</t>
  </si>
  <si>
    <t>1/3 Férias Shirley Alves Gonçalves período 19/10/2023 a 17/11/2023</t>
  </si>
  <si>
    <t>Shirley Alves Gonçalves</t>
  </si>
  <si>
    <t>Férias Shirley Alves Gonçalves período 19/10/2023 a 17/11/2023</t>
  </si>
  <si>
    <t>1/3 Férias Natalia Pereira Senna período 18/10/2023 a 16/11/2023</t>
  </si>
  <si>
    <t>Natalia Pereira Senna</t>
  </si>
  <si>
    <t>Férias Natalia Pereira Senna período 18/10/2023 a 16/11/2023</t>
  </si>
  <si>
    <t>Renato Pereira Franca</t>
  </si>
  <si>
    <t>Almoço para monitores ref. capacitação no curso de brigadista nas unidades socioeducativas de Belo Horizonte</t>
  </si>
  <si>
    <t>Lanche para oficina realizada na unidade</t>
  </si>
  <si>
    <t>Plano de saúde regional BH - 520 funcionários</t>
  </si>
  <si>
    <t>Plano de saúde unidades interior - 485 funcionários</t>
  </si>
  <si>
    <t>Compra de insumos para desfile de Haloween</t>
  </si>
  <si>
    <t>12362226047-8</t>
  </si>
  <si>
    <t xml:space="preserve">Compra de lanche para confraternização após oficina </t>
  </si>
  <si>
    <t>01.83.194/0001-15</t>
  </si>
  <si>
    <t>ISS ref.09/2023 complementar</t>
  </si>
  <si>
    <t>2232497958-51</t>
  </si>
  <si>
    <t>Pagamento ref. almoço no dia da capacitação devido o almoço ser servido dentro da unidade e a capacitação ser fora faz jus ao pagamento do almoço no dia</t>
  </si>
  <si>
    <t>Silvana Reis De Oliveira</t>
  </si>
  <si>
    <t>Daniela de Souza Barbosa</t>
  </si>
  <si>
    <t>Janaina Fernanda Da Silva</t>
  </si>
  <si>
    <t>Janaina Querino de Oliveira</t>
  </si>
  <si>
    <t>Leziane Parré de Souza</t>
  </si>
  <si>
    <t>Sheila Fernanda Oliveira Silva</t>
  </si>
  <si>
    <t>Gabriela Gomes Cardoso</t>
  </si>
  <si>
    <t>Diária de viagem a Caroline Aparecida Vieira e Silva ref. visita metodológica</t>
  </si>
  <si>
    <t>Diária de viagem a Diego Welerson Ferreira de Almeida Silva ref. visita metodológica</t>
  </si>
  <si>
    <t>Diego Welerson Ferreira de Almeida Silva</t>
  </si>
  <si>
    <t>Diária de viagem a Hemyly Rayssa Bezerra Neles ref. acompanhar adolescente pra fazer prova Enceja 2023</t>
  </si>
  <si>
    <t>Diária de viagem a Lorena de Cássia Dutervil Mascarenhas Valadão ref. translado de adolescente</t>
  </si>
  <si>
    <t>Diária de viagem a Luciano Marcelino de Oliveira Silva ref. acompanhar adolescente pra fazer prova Enceja 2023</t>
  </si>
  <si>
    <t>Diária de viagem a Maria Alice Soares Ferreira de Sousa ref. visita metodológica</t>
  </si>
  <si>
    <t>Maria Alice Soares Ferreira de Sousa</t>
  </si>
  <si>
    <t>Diária  de viagem a  Victor Silvério Pereira ref. visita metodológica</t>
  </si>
  <si>
    <t>Diária  de viagem a Wanderlei Gomes da Silva  ref. translado de adolescente</t>
  </si>
  <si>
    <t>Wanderlei Gomes da Silva</t>
  </si>
  <si>
    <t>Diária  de viagem a Wesley Porto de Souza  ref. translado de adolescente</t>
  </si>
  <si>
    <t>Repasse de INSS descontado dos funcionários em folha de pagamento - ref. 09/2023</t>
  </si>
  <si>
    <t>INSS Patronal  ref. 09/2023</t>
  </si>
  <si>
    <t>Pagamento da 2° parcela da compra de 37 travesseiros e porta travesseiros para uso dos adolescentes acautelados</t>
  </si>
  <si>
    <t xml:space="preserve">Analise da qualidade da água da unidade </t>
  </si>
  <si>
    <t>Labfert Analises Ltda</t>
  </si>
  <si>
    <t>Diária de viagem a Eilton dos Santos Ferreira ref. viagem para revisão do veiculo</t>
  </si>
  <si>
    <t>Eilton dos Santos Ferreira</t>
  </si>
  <si>
    <t>Diária de viagem a Filipe Schineider Reis ref. visita metodológica</t>
  </si>
  <si>
    <t>Diária de viagem a Jean Fernando Sena ref. translado de adolescente</t>
  </si>
  <si>
    <t>Diária de viagem a Marco Aurélio de Barros ref. visita metodológica</t>
  </si>
  <si>
    <t>Diária de viagem a Wanderson Gonçalves de Morais ref. translado de adolescente</t>
  </si>
  <si>
    <t>Reembolso a Juliana de Abreu Silva ref. pedágio Belo Horizonte/Bom despacho</t>
  </si>
  <si>
    <t>Diária de viagem a Bruno Gabriel de Castro ref. translado de adolescente</t>
  </si>
  <si>
    <t>Reembolso a Saulo Antônio Gallinari ref. Abastecimento R$ 207,22 e hospedagem R$ 240,00 ref. acompanhamento de adolescente</t>
  </si>
  <si>
    <t>Reembolso a Gabriel Lucindo Evangelista ref. Alimentação adolescente R$ 31,90 e R$ 240,00 hospedagem devido a acompanhamento de adolescente</t>
  </si>
  <si>
    <t xml:space="preserve"> Gabriel Lucindo Evangelista</t>
  </si>
  <si>
    <t>Reembolso a Helen Cristina Paixão Alves ref. Alimentação adolescente R$ 20 e R$ 240,00 hospedagem devido a acompanhamento de adolescente</t>
  </si>
  <si>
    <t xml:space="preserve"> Helen Cristina Paixão Alves</t>
  </si>
  <si>
    <t>Diária de viagem a Juliana Abreu Silva ref. translado de adolescente</t>
  </si>
  <si>
    <t>Dedetização, controle de pragas e limpeza da caixa de gordura e caixa d'agua da unidade</t>
  </si>
  <si>
    <t>Trajetória Prestação de Serviço Ltda</t>
  </si>
  <si>
    <t>Hospedagem Ronielle Lopes entre os dias 03/10 a 04/10 ref. acompanhamento e desenvolvimento do trabalho do corpo diretivo.</t>
  </si>
  <si>
    <t>Hospedagem Adriana Rosa Lazzarotti entre os dias 03/10 a 04/10 ref. acompanhamento e desenvolvimento do trabalho do corpo diretivo.</t>
  </si>
  <si>
    <t>Locação de sala para capacitação no dia 03/10 para realização de processo seletivo de diretor de atendimento e supervisor de segurança para unidade de Ipatinga</t>
  </si>
  <si>
    <t>Plano odontológico ref. 09/2023 ref.997 Titulares e 312 dependentes</t>
  </si>
  <si>
    <t>Compra de itens para farmacinha da unidade</t>
  </si>
  <si>
    <t>17004592509-17</t>
  </si>
  <si>
    <t>Telefônica Brasil S/a</t>
  </si>
  <si>
    <t>1747157031-0</t>
  </si>
  <si>
    <t>1747162848-0</t>
  </si>
  <si>
    <t>1747219898-0</t>
  </si>
  <si>
    <t>1747157501-0</t>
  </si>
  <si>
    <t>17005928543-9</t>
  </si>
  <si>
    <t>170045928587-0</t>
  </si>
  <si>
    <t>1700459285191-9</t>
  </si>
  <si>
    <t>170045928632-7</t>
  </si>
  <si>
    <t>17004592501-33</t>
  </si>
  <si>
    <t>17004592501-34</t>
  </si>
  <si>
    <t>1747159429-0</t>
  </si>
  <si>
    <t>21396092023-8</t>
  </si>
  <si>
    <t>28454092023-8</t>
  </si>
  <si>
    <t>291355793751491-32</t>
  </si>
  <si>
    <t>Compra de caixa de perfuro cortante para unidade</t>
  </si>
  <si>
    <t>Visual Comércio de Material Hospitalar Ltda</t>
  </si>
  <si>
    <t>Hospedagem do motorista da unidade Ricardo dos Santos Ribeiro em visita domiciliar ref. ao adolescente</t>
  </si>
  <si>
    <t>Focus Hotel Ltda Me</t>
  </si>
  <si>
    <t>Companhia Operacional de Desenvolvimento Saneamento e Ações Urbanas</t>
  </si>
  <si>
    <t>Manutenção em computadores da  unidade</t>
  </si>
  <si>
    <t>Gustavo Pereira Ripposati</t>
  </si>
  <si>
    <t>Compra de uma tampa/assento para o vaso sanitário do banheiro feminino do prédio administrativo da  unidade</t>
  </si>
  <si>
    <t>Serviço de substituição de paflon de LED no banheiro coletivo.</t>
  </si>
  <si>
    <t>Drogaria e Perfumaria Maxi Tupi Ltda</t>
  </si>
  <si>
    <t>Manutenção elétrica na unidade, como inclusão de tomadas, troca de refletor, troca de resistência</t>
  </si>
  <si>
    <t>IRRF retido Ref. 09/2023 Nota fiscal n° 376633/20231819/20231916/20231917/20231920</t>
  </si>
  <si>
    <t>Contribuições retidas  ref. Nota fiscal ref. 09.2023. Nota fiscal n° 376633/20231603/20231916/20231917/20231920</t>
  </si>
  <si>
    <t>Repasse de INSS Complementar descontado dos funcionários em folha de pagamento - ref. 09/2023</t>
  </si>
  <si>
    <t>Diária de viagem a Gonçalo Cordeiro dos Reis Neto ref. translado de adolescente</t>
  </si>
  <si>
    <t>Reembolso a Carlos Átila Santos Neris ref. pedágio Uberaba/ Patos de Minas</t>
  </si>
  <si>
    <t>1/3 Férias Flavio Augusto Papini período 23/10/2023 a 21/11/2023</t>
  </si>
  <si>
    <t>Flavio Augusto Papini</t>
  </si>
  <si>
    <t>Férias Flavio Augusto Papini período 23/10/2023 a 21/11/2023</t>
  </si>
  <si>
    <t>1/3 Férias Patrick William Fernandes Neto período 23/10/2023 a 21/11/2023</t>
  </si>
  <si>
    <t>Patrick William Fernandes Neto</t>
  </si>
  <si>
    <t>Férias Patrick William Fernandes Neto período 23/10/2023 a 21/11/2023</t>
  </si>
  <si>
    <t xml:space="preserve"> Isabela Alves Rodrigues</t>
  </si>
  <si>
    <t>INSS Patronal  complementar ref. 09/2023</t>
  </si>
  <si>
    <t>Tarifa TED ref. INSS complementar pago no lançamento 8271</t>
  </si>
  <si>
    <t>Estácio Tintas Ltda</t>
  </si>
  <si>
    <t xml:space="preserve">Lavanderia </t>
  </si>
  <si>
    <t>Manutenção na rede hidráulica na unidade devido vazamentos</t>
  </si>
  <si>
    <t>Costa Barbosa Construções e serviços ltda</t>
  </si>
  <si>
    <t>Compra de mudas que serão plantadas na horta da unidade</t>
  </si>
  <si>
    <t>Terrrafertil</t>
  </si>
  <si>
    <t>Prestação de Serviços de Medicina do Trabalho devido uma perícia medica ref. a uma ação trabalhista onde a diretoria concluiu que seria necessário a avaliação de um perito para analise da causa.</t>
  </si>
  <si>
    <t>Pagamento da 2° parcela aquisição de 07 ar condicionado para uso na unidade</t>
  </si>
  <si>
    <t>12354786415-4</t>
  </si>
  <si>
    <t>Josué Teotonio dos Santos</t>
  </si>
  <si>
    <t>290339050751491-32</t>
  </si>
  <si>
    <t>Compra de lanche para execução do projeto saída externa para o Sesi Minas</t>
  </si>
  <si>
    <t>Compra de insumos para realização do projeto Quadro de Enaltecimentos</t>
  </si>
  <si>
    <t>Antônio Farid Comércio Importação Ltda</t>
  </si>
  <si>
    <t>Lavagem de colchões</t>
  </si>
  <si>
    <t>Araujo Lavanderia de Estofados e tapetes Ltda</t>
  </si>
  <si>
    <t>Pagamento ref. Pensão alimentícia descontado em férias do funcionário Diego Antônio dos Santos ref. 10/2023</t>
  </si>
  <si>
    <t>Márcia Mesquita de Oliveira Jesus Sousa</t>
  </si>
  <si>
    <t>Alice Aparecida da Silva</t>
  </si>
  <si>
    <t>Daniela Campos</t>
  </si>
  <si>
    <t>Hellen Pollyana Oliveira</t>
  </si>
  <si>
    <t>Leandro de Jesus da Rocha</t>
  </si>
  <si>
    <t>Sibele Cruz Santos</t>
  </si>
  <si>
    <t>1/3 Férias Seir Augusto período 25/10/2023 a 23/11/2023</t>
  </si>
  <si>
    <t>Seir Augusto</t>
  </si>
  <si>
    <t>Férias Seir Augusto período 25/10/2023 a 23/11/2023</t>
  </si>
  <si>
    <t>1/3 Férias Carlos Rafael Alves Leite período 25/10/2023 a 23/11/2023</t>
  </si>
  <si>
    <t>Férias Carlos Rafael Alves Leite período 25/10/2023 a 23/11/2023</t>
  </si>
  <si>
    <t>1/3 Férias Danilo Sousa Luiz  período 25/10/2023 a 23/11/2023</t>
  </si>
  <si>
    <t>Danilo Sousa Luiz</t>
  </si>
  <si>
    <t>Férias Danilo Sousa Luiz  período 25/10/2023 a 23/11/2023</t>
  </si>
  <si>
    <t>1/3 Férias Diego Antônio dos Santos  período 25/10/2023 a 23/11/2023</t>
  </si>
  <si>
    <t>Diego Antônio dos Santos</t>
  </si>
  <si>
    <t>Férias Diego Antônio dos Santos  período 25/10/2023 a 23/11/2023</t>
  </si>
  <si>
    <t>1/3 Férias Murilo Rodrigues período 25/10/2023 a 23/11/2023</t>
  </si>
  <si>
    <t>Murilo Rodrigues</t>
  </si>
  <si>
    <t>Férias Murilo Rodrigues período 25/10/2023 a 23/11/2023</t>
  </si>
  <si>
    <t>Raquel Fernandes Nazareth</t>
  </si>
  <si>
    <t xml:space="preserve">Diária de viagem a Adriana Rosa Lazzarotti ref. realização de processo seletivo para o cargo de supervisor de segurança </t>
  </si>
  <si>
    <t xml:space="preserve">Diária de viagem a Áquila Augusto da Silva Teixeira ref. realização de processo seletivo para o cargo de supervisor de segurança </t>
  </si>
  <si>
    <t>Diária de viagem a Ingred Wilia Mariana Ferreira ref. visita metodológica</t>
  </si>
  <si>
    <t>Reembolso a Douglas dos Santos Pereira ref. pedágio Tupaciguara/Uberlândia</t>
  </si>
  <si>
    <t>Reembolso a Adriene Oliveira da Silveira ref. pedágio Tupaciguara/Uberlândia</t>
  </si>
  <si>
    <t>Reembolso a Edmara Madureira Figueiredo Valentim ref. translado de adolescente, sendo R$ 54,50 de alimentação da adolescente e R$ 170,00 de hospedagem</t>
  </si>
  <si>
    <t>Reembolso a Juliano Fernandes Silva ref. pedágio Araxá/ Poços de caldas</t>
  </si>
  <si>
    <t>Reembolso a Paulo Ricardo Sobrinho ref. pedágio Tupaciguara/ Uberlândia</t>
  </si>
  <si>
    <t>Compra de tintas para pintura das paredes e testos do ambiente conforme as normas de higiene</t>
  </si>
  <si>
    <t>M &amp; K Tintas Ltda</t>
  </si>
  <si>
    <t>Alimentação ref. Unidade Araxá</t>
  </si>
  <si>
    <t>Compra de itens para oficina na unidade</t>
  </si>
  <si>
    <t>12361372791-1</t>
  </si>
  <si>
    <t>12363159350-6</t>
  </si>
  <si>
    <t>291353501751491-32</t>
  </si>
  <si>
    <t>Abastecimento do veiculo para deslocamento de adolescente devido o cartão combustível estar sendo usado em outra viagem</t>
  </si>
  <si>
    <t>Cooperativa Mista Agropecuária de Patos de Minas Ltda</t>
  </si>
  <si>
    <t>Compra de lona para cobrir bens patrimoniados do estaado que serão armazenados na área de manutenção até a devida destinação</t>
  </si>
  <si>
    <t>SMKL Materiais de Construção</t>
  </si>
  <si>
    <t>Hospedagem para colaboradora Liliane Souza Dias em visita a unidade Tupaciguara data 04 a 06/07</t>
  </si>
  <si>
    <t>Abastecimento do veiculo para deslocamento de adolescente devido o cartão combustível não ser aceito no posto de abastecimento</t>
  </si>
  <si>
    <t>Rodrigues Silva Derivados de Petróleo</t>
  </si>
  <si>
    <t>Hospedagem para colaborador Evandro Fagner em visita a unidade Tupaciguara data 04 a 06/07</t>
  </si>
  <si>
    <t>Reembolso a Juliano Fernandes da Silva ref. pedágio Araxá/ Ribeirão da Neves</t>
  </si>
  <si>
    <t>Reembolso a Luciano Marcelino de Oliveira Silva ref. Pedágio Tupaciguara/Uberlândia</t>
  </si>
  <si>
    <t xml:space="preserve">Luciano Marcelino de Oliveira Silva </t>
  </si>
  <si>
    <t>Reembolso a Michelle Delalibera de Souza ref. compra de passagem</t>
  </si>
  <si>
    <t>Reembolso a Nayara Morais Martins ref. compra de passagem</t>
  </si>
  <si>
    <t>Diária de viagem a Lara Silva Alexandre ref. translado de adolescente</t>
  </si>
  <si>
    <t xml:space="preserve"> Lucas Mota Coelho</t>
  </si>
  <si>
    <t>Encadernação do livro de registro de pertences entregues pelos familiares destinado aso adolescentes</t>
  </si>
  <si>
    <t>Compra de cuecas box para os adolescentes</t>
  </si>
  <si>
    <t>Araujo Dias Comércio</t>
  </si>
  <si>
    <t>Hudson Ribeiro Silva</t>
  </si>
  <si>
    <t>293331719751491-32</t>
  </si>
  <si>
    <t>Amanda Carolina Campos Silva</t>
  </si>
  <si>
    <t>297337001751491-32</t>
  </si>
  <si>
    <t>Luciene Moreira Dos Santos</t>
  </si>
  <si>
    <t>296355400751491-32</t>
  </si>
  <si>
    <t>296357341751491-32</t>
  </si>
  <si>
    <t>296351760751491-32</t>
  </si>
  <si>
    <t>296353387751491-32</t>
  </si>
  <si>
    <t>Limpeza química do ar condicionado e troca de bomba de drenagem de água</t>
  </si>
  <si>
    <t>Ronald Santos Rocha</t>
  </si>
  <si>
    <t>Compra de fitas de aferição de glicemia para adolescentes</t>
  </si>
  <si>
    <t>Saúde Vida Produtos Médicos Ltda</t>
  </si>
  <si>
    <t>Aquisição de Maca hospitalar para sala de enfermagem</t>
  </si>
  <si>
    <t>Tavares Medical Comércio de Produtos Hospitalares Ltda</t>
  </si>
  <si>
    <t>Diária de viagem a Fabiano da Silva ref. translado de adolescente</t>
  </si>
  <si>
    <t xml:space="preserve"> Fabiano da Silva</t>
  </si>
  <si>
    <t>Diária de viagem a Gustavo Henrique Gomes ref. Translado de adolescente</t>
  </si>
  <si>
    <t>Gustavo Henrique Gomes</t>
  </si>
  <si>
    <t>Diária de viagem Ingred Wilia Mariana Ferreira ref. visita metodológica</t>
  </si>
  <si>
    <t>Diária de viagem a Ricardo Marcos Carola ref. acompanhamento de adolescente a audiência concentrada</t>
  </si>
  <si>
    <t>Reembolso a Victor Paulo Alves ref. compra de passagem</t>
  </si>
  <si>
    <t>Reembolso a Amanda Lorena Leite ref. compra de passagem</t>
  </si>
  <si>
    <t>Reembolso a Raisson Gomes ref. compra de passagem</t>
  </si>
  <si>
    <t>Devido a reforma da cozinha da unidade foi necessário  a organização da parte elétrica, como instalação de tomadas, adequações elétricas</t>
  </si>
  <si>
    <t>Confecção de 1 carimbo</t>
  </si>
  <si>
    <t>Compra de um Cabo HDMI para ser utilizado na sala das audiências concentradas</t>
  </si>
  <si>
    <t xml:space="preserve">Lanche para capacitação dos colaboradores da unidade </t>
  </si>
  <si>
    <t>Compra de pneus para manutenção veiculo da unidade</t>
  </si>
  <si>
    <t>Pneus BH LTDA</t>
  </si>
  <si>
    <t>Manutenção no esfigmomanômetro da unidade que é de uso para controle da aferição da pressão arterial</t>
  </si>
  <si>
    <t>Power Test Comissionamento Ltda</t>
  </si>
  <si>
    <t>Confecção de 01 banner para o projeto de Setembro amarelo na unidade</t>
  </si>
  <si>
    <t>RVM Propaganda e Comunicação Visual</t>
  </si>
  <si>
    <t>Compra de 2 HD interno para armazenamento das imagens gerada pelo CFTV</t>
  </si>
  <si>
    <t>Offcomp Comercio e serviços de informática Ltda</t>
  </si>
  <si>
    <t>Compra de 1 HD interno para armazenamento das imagens gerada pelo CFTV</t>
  </si>
  <si>
    <t>Compra de 9 HD interno para armazenamento das imagens gerada pelo CFTV</t>
  </si>
  <si>
    <t>Compra de 4 HD interno para armazenamento das imagens gerada pelo CFTV</t>
  </si>
  <si>
    <t>Compra de 5 HD interno para armazenamento das imagens gerada pelo CFTV</t>
  </si>
  <si>
    <t>Compra de 3 HD interno para armazenamento das imagens gerada pelo CFTV</t>
  </si>
  <si>
    <t>Mauricio Fernandes Miranda</t>
  </si>
  <si>
    <t>296337455751491-32</t>
  </si>
  <si>
    <t>Magda Carolina Cardoso Amaral</t>
  </si>
  <si>
    <t>296350432751491-32</t>
  </si>
  <si>
    <t>Recarga de 3 cartões de vale transporte</t>
  </si>
  <si>
    <t>Turi Transporte Urbano Rodoviário e Intermunicipal Ltda</t>
  </si>
  <si>
    <t>Reparo Hidráulico na unidade</t>
  </si>
  <si>
    <t>Comercial L&amp;L Materiais para construção</t>
  </si>
  <si>
    <t>Vera Cruz Transporte e turismo</t>
  </si>
  <si>
    <t>Aquisição de 1 compressor para uso na cadeira odontológica</t>
  </si>
  <si>
    <t>Central Tecnica equipamentos Médicos Odontológicos</t>
  </si>
  <si>
    <t>Associação das empresas de transporte coletivo urbano de Uberaba</t>
  </si>
  <si>
    <t>Fernando João Dos Santos</t>
  </si>
  <si>
    <t xml:space="preserve">Diária de viagem a Bruno Gabriel de Castro ref.  Visita metodológica </t>
  </si>
  <si>
    <t>Diária de viagem a Dayse Claudino do Nascimento ref. visita metodológica</t>
  </si>
  <si>
    <t xml:space="preserve">Dayse Claudino do Nascimento </t>
  </si>
  <si>
    <t>Diária de viagem a Débora Andrade Soares Correa, ref. visita metodológica</t>
  </si>
  <si>
    <t xml:space="preserve"> Débora Andrade Soares Correa</t>
  </si>
  <si>
    <t xml:space="preserve"> Éder Martins Conceição</t>
  </si>
  <si>
    <t>Diária de viagem a Lívia Cristine Martins de Figueiredo ref. Visita metodológica</t>
  </si>
  <si>
    <t>Hospedagem a Hemyly Rayssa Bezerra Neles ref. acompanhamento do adolescente ref. prova do enceja</t>
  </si>
  <si>
    <t>Diária de viagem a Eilton dos Santos Ferreira ref. translado de adolescente</t>
  </si>
  <si>
    <t>Diária de viagem a Douglas dos Santos Pereira ref. levar o carro Argo para revisão</t>
  </si>
  <si>
    <t>Diária de viagem a Hemyly Rayssa Bezerra Neles ref. translado de adolescente</t>
  </si>
  <si>
    <t>Makker Com de Produtos</t>
  </si>
  <si>
    <t>Compra de lanche para ser fornecido nas audiências concentradas realizadas na unidade</t>
  </si>
  <si>
    <t>Alternativa Buffeto e organização de eventos</t>
  </si>
  <si>
    <t>Compra de itens para projeto setembro amarelo</t>
  </si>
  <si>
    <t>FGTS complementar ref.06/2023</t>
  </si>
  <si>
    <t>FGTS complementar ref.07/2023</t>
  </si>
  <si>
    <t>Locação de van escolar para atendimento a demanda de transportar os adolescentes e equipe com segurança para participar do evento de torneio de tênis de mesa - projeto corre legal</t>
  </si>
  <si>
    <t>Vanbh Turismo e fretamento Ltda</t>
  </si>
  <si>
    <t>Diária de  viagem a Wender Pereira de Campos ref. translado de adolescente</t>
  </si>
  <si>
    <t>Diária de viagem a Carlos Átila Santos Neris ref. translado de adolescente</t>
  </si>
  <si>
    <t>Diária de viagem a Kenia Mary Jorge de Souza ref. translado de adolescente</t>
  </si>
  <si>
    <t>Kenia Mary Jorge de Souza</t>
  </si>
  <si>
    <t>Diária de viagem a Marcello Luiz de Araujo ref. translado de adolescente</t>
  </si>
  <si>
    <t>Marcello Luiz de Araujo Campos</t>
  </si>
  <si>
    <t>Reembolso a Flix André Almeida Souza ref. diferença de compra de passagem para capacitação sobre violência institucional e seus reflexos no atendimento socioeducativo</t>
  </si>
  <si>
    <t>Diária de viagem a Rafael Lourenço Pontelo ref. traslado de adolescente</t>
  </si>
  <si>
    <t>Diária de viagem a Wanderlei Gomes da Silva ref. traslado de adolescente</t>
  </si>
  <si>
    <t>Reembolso a Leonel Lucas Leal Tavares ref. pedágio Tupaciguara/Uberlândia</t>
  </si>
  <si>
    <t>Diária de viagem a Gonçalo Cordeiro Reis Neto ref. traslado de adolescente</t>
  </si>
  <si>
    <t>1/3 Férias Rafael Costa Mendes período 30/10/2023 a 28/11/2023</t>
  </si>
  <si>
    <t>Férias Rafael Costa Mendes período 30/10/2023 a 28/11/2023</t>
  </si>
  <si>
    <t>Aquisição de 1 Hd externo e 1 Nobreak para manutenção do CFTV</t>
  </si>
  <si>
    <t>Eficaz Segurança Eletrônica ltda</t>
  </si>
  <si>
    <t>Compra de uma fonte 12v que vai ser usada na manutenção do CFTV</t>
  </si>
  <si>
    <t>Manutenção e instalação do CFTV</t>
  </si>
  <si>
    <t>Serviço de urgência para conter o vazamento no boilr de água quente da unidade</t>
  </si>
  <si>
    <t>Vidraçaria Vidros e Vidros Ltda</t>
  </si>
  <si>
    <t>Unai Comércio de Papeis Ltda</t>
  </si>
  <si>
    <t>Pagamento da 1° parcela reforma de adequação de cozinha da unidade</t>
  </si>
  <si>
    <t xml:space="preserve">Construtora Gonçalves </t>
  </si>
  <si>
    <t>Alimentação ref. unidade São Jerônimo</t>
  </si>
  <si>
    <t>Compra de matérias de construção para adequações solicitadas pela vigilância sanitária do municipio de Ipatinga</t>
  </si>
  <si>
    <t xml:space="preserve">Giovane Ermelindo Ferreira </t>
  </si>
  <si>
    <t>Vale Transporte 4 funcionários ref. Unidade Ipatinga</t>
  </si>
  <si>
    <t>Recarga de 38 cartões vale alimentação</t>
  </si>
  <si>
    <t>Vale transporte 101 funcionários  região metropolitana BH</t>
  </si>
  <si>
    <t>Recarga de 108 cartões vale transporte  região metropolitana BH</t>
  </si>
  <si>
    <t>Compra de itens para realização de manutenção hidráulica geral devido a várias ocorrências de vazamentos na encanação da unidade</t>
  </si>
  <si>
    <t>Casa Mil Comércio e Serviços Ltda</t>
  </si>
  <si>
    <t xml:space="preserve">Serviço de escavação e reparação do vazamento na unidade </t>
  </si>
  <si>
    <t>Anderson Eustaquio Pinto</t>
  </si>
  <si>
    <t>Compra de bateria moura para troca no veiculo</t>
  </si>
  <si>
    <t>Serviço de troca de bateria no veiculo da unidade</t>
  </si>
  <si>
    <t>Clarissa de Paula Duarte</t>
  </si>
  <si>
    <t>297333931751491-32</t>
  </si>
  <si>
    <t>Evandro Fagner da Silva</t>
  </si>
  <si>
    <t>298337918751491-32</t>
  </si>
  <si>
    <t>Debora Pereira Barroso</t>
  </si>
  <si>
    <t>298342220751491-32</t>
  </si>
  <si>
    <t>29934020675149-32</t>
  </si>
  <si>
    <t>Compra de materiais Hidráulicos para reparo na unidade</t>
  </si>
  <si>
    <t>Compra de itens de mercearia para o desenvolvimento das atividades do projeto campeonato interno na unidade</t>
  </si>
  <si>
    <t>Mercearia Gomes Teixeira Ltda</t>
  </si>
  <si>
    <t>Compra de itens de mercearia para o desenvolvimento das atividades do projeto cine clube</t>
  </si>
  <si>
    <t>Mercado do Anderson</t>
  </si>
  <si>
    <t>Compra de moldes de silicone para oficina de biscuit</t>
  </si>
  <si>
    <t>Estação BR Comercio de Art. e presente Ltda</t>
  </si>
  <si>
    <t>Manutenção elétrica na unidade, como inclusão de tomadas, troca de resistência, reparo em vazamentos</t>
  </si>
  <si>
    <t>Reembolso a Carlos Átila Santos Neris ref. pedágio Uberaba/ Frutal</t>
  </si>
  <si>
    <t>Diária de viagem a André Cecílio Cardoso Leal ref. Translado de adolescente</t>
  </si>
  <si>
    <t>André Cecílio Cardoso Leal</t>
  </si>
  <si>
    <t>Recarga de 8 cartões vale transporte  região metropolitana BH</t>
  </si>
  <si>
    <t>Serviço de análise da água para verificar a qualidade da água fornecida pela unidade</t>
  </si>
  <si>
    <t>Laboratório Certificar Ltda</t>
  </si>
  <si>
    <t>12365121466-7</t>
  </si>
  <si>
    <t>12365121469-1</t>
  </si>
  <si>
    <t>Adriana Rodrigues do Nascimento</t>
  </si>
  <si>
    <t>299361919751491-32</t>
  </si>
  <si>
    <t>Edson Henrique Costa</t>
  </si>
  <si>
    <t>300334276751491-32</t>
  </si>
  <si>
    <t>Amanda Moreira de Oliveira</t>
  </si>
  <si>
    <t>300330445751491-32</t>
  </si>
  <si>
    <t>Matheus Henrique Conceição Damaso</t>
  </si>
  <si>
    <t>299332128751491-32</t>
  </si>
  <si>
    <t>Compras de peças para revisão do veículos</t>
  </si>
  <si>
    <t>Recarga 1 cartão vale transporte</t>
  </si>
  <si>
    <t>Expresso Sete Lagoano Ltda</t>
  </si>
  <si>
    <t>061123-12</t>
  </si>
  <si>
    <t xml:space="preserve">Diária de viagem Ricardo dos Santos Ribeiro ref. visita metodológica </t>
  </si>
  <si>
    <t>Diária de viagem a Juliana de Abreu Silva ref. Visita Metodológica</t>
  </si>
  <si>
    <t>Recarga de cartão de combustível para und. Araxá sendo R$ 1.800,00 de combustível e R$ 4,00 de taxa de segunda via</t>
  </si>
  <si>
    <t>Compra de itens de papelaria para oficina na unidade</t>
  </si>
  <si>
    <t>Art. Paper Papelaria Ltda</t>
  </si>
  <si>
    <t>Araxá Ambiental Testes e Analises Ltda</t>
  </si>
  <si>
    <t>Distribuidora de Produtos e equipamentos odontológicos</t>
  </si>
  <si>
    <t>Compra de materiais para a execução de pequenos reparos hidráulicos na unidade, troca de resistência de chuveiro, drenagem da agua lavanderia</t>
  </si>
  <si>
    <t>12365350932-0</t>
  </si>
  <si>
    <t>12364386985-4</t>
  </si>
  <si>
    <t>Compra de lanche para o encerramento do projeto protagonismo juvenil</t>
  </si>
  <si>
    <t>Compra de molduras madeira para quadros pintados que serão entregues aos instrutores do corpo de bombeiro devido a formatura do curso de brigadista</t>
  </si>
  <si>
    <t>Molduras Paraiso Ltda</t>
  </si>
  <si>
    <t>Compra de materiais para serem utilizadas na realização de oficina de costura</t>
  </si>
  <si>
    <t>Diária de viagem a Ingred Wilia Mariana Ferreira ref. Visita Metodológica</t>
  </si>
  <si>
    <t>Diária de viagem a Felipe Vitor Teodoro ref. Visita Metodológica</t>
  </si>
  <si>
    <t>Reembolso a Eder Martins Conceição ref. pedágio Horto/Luz</t>
  </si>
  <si>
    <t>Reembolso a Eilton Dos Santos Ferreira ref. transferência de adolescente pagando pedágio Tupaciguara/ Bh R$ 51,20 e R$ 30,00 alimentação adolescente</t>
  </si>
  <si>
    <t>1/3 Férias Tiago Filipe do Nascimento período 06/11/2023 a 05/12/2023</t>
  </si>
  <si>
    <t>Férias Tiago Filipe do Nascimento período 06/11/2023 a 05/12/2023</t>
  </si>
  <si>
    <t>1/3 Férias Adrielly Nádia Silva Veiga período 06/11/2023 a 05/12/2023</t>
  </si>
  <si>
    <t>Férias Adrielly Nádia Silva Veiga período 06/11/2023 a 05/12/2023</t>
  </si>
  <si>
    <t>1/3 Férias Caique Gonçalves Barroso período 06/11/2023 a 05/12/2023</t>
  </si>
  <si>
    <t>Caique Gonçalves Barroso</t>
  </si>
  <si>
    <t>Férias Caique Gonçalves Barroso período 06/11/2023 a 05/12/2023</t>
  </si>
  <si>
    <t>1/3 Férias Diego Nogueira Matos período 06/11/2023 a 05/12/2023</t>
  </si>
  <si>
    <t>Férias Diego Nogueira Matos período 06/11/2023 a 05/12/2023</t>
  </si>
  <si>
    <t>1/3 Férias Ederson Xavier período 06/11/2023 a 05/12/2023</t>
  </si>
  <si>
    <t xml:space="preserve">Ederson Xavier </t>
  </si>
  <si>
    <t>Férias Ederson Xavier período 06/11/2023 a 05/12/2023</t>
  </si>
  <si>
    <t>1/3 Férias Giovanni Alberto da Silva período 06/11/2023 a 20/11/2023</t>
  </si>
  <si>
    <t>Férias Giovanni Alberto da Silva período 06/11/2023 a 20/11/2023</t>
  </si>
  <si>
    <t>1/3 Férias José Antônio de Oliveira Mantovani período 06/11/2023 a 05/12/2023</t>
  </si>
  <si>
    <t>José Antônio de Oliveira Mantovani</t>
  </si>
  <si>
    <t>Férias José Antônio de Oliveira Mantovani período 06/11/2023 a 05/12/2023</t>
  </si>
  <si>
    <t>1/3 Férias Lucas Henrique Zanandreis Merlo período 06/11/2023 a 05/12/2023</t>
  </si>
  <si>
    <t>Lucas Henrique Zanandreis Merlo</t>
  </si>
  <si>
    <t>Férias Lucas Henrique Zanandreis Merlo período 06/11/2023 a 05/12/2023</t>
  </si>
  <si>
    <t>Drogaria e Perfumaria Dornela</t>
  </si>
  <si>
    <t>Compra de itens para manutenção nos computadores da unidade</t>
  </si>
  <si>
    <t>Compra de suporte de TV e articulado que visam a melhoria e segurança de sua utilização de TV nos locais</t>
  </si>
  <si>
    <t>Aquisição de material de papelaria para oficinas na unidade</t>
  </si>
  <si>
    <t>Aquisição de material de artesanato para oficinas na unidade</t>
  </si>
  <si>
    <t>Compra de peças para manutenção em veiculo da unidade</t>
  </si>
  <si>
    <t>Serviço de manutenção em veiculo da unidade</t>
  </si>
  <si>
    <t>Readequação do veiculo cela - protótipo</t>
  </si>
  <si>
    <t>Greencar Veículos Especiais Ltda</t>
  </si>
  <si>
    <t>Ar condicionado Springer Midea Air Volution Inverter 9.000 BTU/h Frio</t>
  </si>
  <si>
    <t>Ar Condicionado Teto Inverter Carrier Xpower 36.000 Btus Frio 220V</t>
  </si>
  <si>
    <t>Ar Condicionado Elgin Inverter Care 12.000 BTUs Frio 220V</t>
  </si>
  <si>
    <t>Gra 7/20- 1,96X123X0,36 - CH26 CZ Cristal</t>
  </si>
  <si>
    <t>Mesa 1,20 MAD</t>
  </si>
  <si>
    <t xml:space="preserve">Longarina 03 lugares </t>
  </si>
  <si>
    <t>Gaveteiro Volante - Mad</t>
  </si>
  <si>
    <t>Estante L2 2,00X040 C6 18/22</t>
  </si>
  <si>
    <t>Armario Baixo - Mad</t>
  </si>
  <si>
    <t>HD 4TBH SATA III SEAGETE</t>
  </si>
  <si>
    <t>Eficaz Segurança Eletrônica Ltda</t>
  </si>
  <si>
    <t>012410</t>
  </si>
  <si>
    <t xml:space="preserve">NOBREAK 1200VA - 120V ATTIV SEG POWER BI+ INTELBRAS </t>
  </si>
  <si>
    <t>Mesa p/ exame clinico estofada</t>
  </si>
  <si>
    <t>Tavares Medical Comércio de Prosutos Hospitalares Ltda</t>
  </si>
  <si>
    <t>Compressor  CSL 10BR/100L MM2CV2P60HZ 110/220V</t>
  </si>
  <si>
    <t>Central Técnica Peças Serviços e Equipamentos Odontológicos Ltda</t>
  </si>
  <si>
    <t>015.674</t>
  </si>
  <si>
    <t>Ventilador mesa 40CM 127V PR Turbo VTX40-8P MO</t>
  </si>
  <si>
    <t xml:space="preserve">Lixeira T Pedal Preta 100L Bralimpia </t>
  </si>
  <si>
    <t>Everlimp Comércio e Distribuidora Ltda</t>
  </si>
  <si>
    <t>GRA 1/16 1,96 X 1,23 X 0,36 - CH 26 CRIST LI</t>
  </si>
  <si>
    <t>Transferência de Rendimentos para conta Reserva de recurso, conforme previsto no I do Art. 89 do decreto estadual 47553/2018 ref. 10/2023</t>
  </si>
  <si>
    <t>Pagamento de deposito judicial de Gabriel Henrique Geraldo</t>
  </si>
  <si>
    <t xml:space="preserve">DARF pago ref. A taxa de custas judiciais do processo Gabriel Henrique Geraldo </t>
  </si>
  <si>
    <t>Pagamento de deposito judicial de Delson Matias</t>
  </si>
  <si>
    <t>DARF pago ref. A taxa de custas judiciais do processo Delson Matias</t>
  </si>
  <si>
    <t>DARF pago ref. A taxa de custas judiciais do processo Wendel Platini de Souza</t>
  </si>
  <si>
    <t>Pagamento de deposito judicial de Wendel Platini de Soua</t>
  </si>
  <si>
    <t>Rendimento TRUST - Rendimento das aplicações financeiras da conta Reserva de Recurso - ref. 10/2023</t>
  </si>
  <si>
    <t>12366408472-4</t>
  </si>
  <si>
    <t>86344102023-8</t>
  </si>
  <si>
    <t>305355974751491-32</t>
  </si>
  <si>
    <t>Compra de circuito para manutenção do aparelho corporativo da direção de atendimento da unidade</t>
  </si>
  <si>
    <t>BKV Express Assistência Tecnica Ltda</t>
  </si>
  <si>
    <t>Pedido de 2° via Cartão</t>
  </si>
  <si>
    <t>Compra de fita antiderrapante para instalação em alguns locais da unidade</t>
  </si>
  <si>
    <t>Ana Angélica Martins Cezar Rodrigues</t>
  </si>
  <si>
    <t>Troca de placa para manutenção do aparelho corporativo da direção de atendimento da unidade</t>
  </si>
  <si>
    <t>Distribras Atacadista Ltda</t>
  </si>
  <si>
    <t>Compra de itens de copa exclusivo para uso em reuniões na unidade</t>
  </si>
  <si>
    <t xml:space="preserve">Tef Comércio de Distribuição </t>
  </si>
  <si>
    <t>Compra de sacola bobina para colocar os pertences dos adolescentes quando seus familiares trazem em dias de visita</t>
  </si>
  <si>
    <t>Padua Embalagens e Descartaveis Ltda</t>
  </si>
  <si>
    <t xml:space="preserve">Compra de lanche para ser servido nas audiências concentradas que irão ocorrer na unidade </t>
  </si>
  <si>
    <t xml:space="preserve">Panificadora e Confeitaria ABC Ltda </t>
  </si>
  <si>
    <t>Compra de repelentes e Baygon para unidade devido um alto indice de infestação de mosquitos e pernilongos</t>
  </si>
  <si>
    <t xml:space="preserve">Copias de chaves devido a reorganização do painel de chaves reservas que fica sob a responsabilidade do corpo diretivo </t>
  </si>
  <si>
    <t>Priscila Pascoal Lopes</t>
  </si>
  <si>
    <t>Manutenção hidráulica devido a avarias na cozinha da unidade</t>
  </si>
  <si>
    <t>Manutenção Preventiva do veiculo da unidade</t>
  </si>
  <si>
    <t>Carmo Veiculos Ltda</t>
  </si>
  <si>
    <t>Compra de 5 bombas de ar condicionado para drenagem da água dos aparelhos que serão instalados na nova sede</t>
  </si>
  <si>
    <t>Frigelar Comérciio e Industriav Ltda</t>
  </si>
  <si>
    <t>Diaria de viagem a Aquila Augusto da Silva Teixeira ref. participaçao em seminário</t>
  </si>
  <si>
    <t>Diária de viagem a Carlos Antônio Carvalho Lessa ref. translado de adolescente</t>
  </si>
  <si>
    <t>Diária de viagem a Felipe Henrique dos Reis ref. translado de adolescente</t>
  </si>
  <si>
    <t>Diária de viagem a Liala Coelho dos Santos ref. visita metodologica</t>
  </si>
  <si>
    <t>Diaria de viagem a Priscila de Paula dos Santos ref. participaçao em seminário</t>
  </si>
  <si>
    <t>Diária de viagem a Ricardo Marcos Carola ref. visita metodologica</t>
  </si>
  <si>
    <t>Diaria de viagem a Ronielle Lopes Caetano ref. participaçao em seminário</t>
  </si>
  <si>
    <t>Diária de viagem a Taismara Silva Batista ref. visita metodologica</t>
  </si>
  <si>
    <t>Diária de viagem a Warleson Vagno Pinto da Silva ref. translado de adolescente</t>
  </si>
  <si>
    <t>Warleson Vagno Pinto da Silva</t>
  </si>
  <si>
    <t>Diária de viagem a Alisson Ribeiro de Alvarenga ref. Translado de adolescente</t>
  </si>
  <si>
    <t>Diária de viagem a Debora de Andrade Soares ref. translado de adolescente</t>
  </si>
  <si>
    <t>Diária de viagem a Felipe Vitor Teodoro ref. translado de adolescente</t>
  </si>
  <si>
    <t>1/3 Férias Welington Alves Campos de Sá período 06/11/2023 a 05/12/2023</t>
  </si>
  <si>
    <t>Welington Alves Campos de Sá</t>
  </si>
  <si>
    <t>Férias Welington Alves Campos de Sá período 06/11/2023 a 05/12/2023</t>
  </si>
  <si>
    <t>1/3 Férias Adair Assis de Alcantara período 06/11/2023 a 05/12/2023</t>
  </si>
  <si>
    <t>Férias Adair Assis de Alcantara período 06/11/2023 a 05/12/2023</t>
  </si>
  <si>
    <t>1/3 Férias Paulo Roberto Silveira Nasser período 06/11/2023 a 05/12/2023</t>
  </si>
  <si>
    <t>Paulo Roberto Silveira Nasser</t>
  </si>
  <si>
    <t>Férias Paulo Roberto Silveira Nasser período 06/11/2023 a 05/12/2023</t>
  </si>
  <si>
    <t>1/3 Férias Vera Lucia da Silva período 07/11/2023 a 06/12/2023</t>
  </si>
  <si>
    <t>Vera Lucia da Silva</t>
  </si>
  <si>
    <t>Férias Vera Lucia da Silva período 07/11/2023 a 06/12/2023</t>
  </si>
  <si>
    <t>1/3 Férias Denio Franco Damacena período 07/11/2023 a 06/12/2023</t>
  </si>
  <si>
    <t>Denio Franco Damacena</t>
  </si>
  <si>
    <t>Férias Denio Franco Damacena período 07/11/2023 a 06/12/2023</t>
  </si>
  <si>
    <t>1/3 Férias Jefferson Miranda Teodoro período 07/11/2023 a 06/12/2023</t>
  </si>
  <si>
    <t>Férias Jefferson Miranda Teodoro período 07/11/2023 a 06/12/2023</t>
  </si>
  <si>
    <t>1/3 Férias Luiz André Prudencio período 07/11/2023 a 06/12/2023</t>
  </si>
  <si>
    <t>Luiz André Prudencio</t>
  </si>
  <si>
    <t>Férias Luiz André Prudencio período 07/11/2023 a 06/12/2023</t>
  </si>
  <si>
    <t>1/3 Férias Luiz Henrique Dias período 07/11/2023 a 06/12/2023</t>
  </si>
  <si>
    <t>Férias Luiz Henrique Dias período 07/11/2023 a 06/12/2023</t>
  </si>
  <si>
    <t>1/3 Férias Maria Rosa de Jesus período 07/11/2023 a 06/12/2023</t>
  </si>
  <si>
    <t>Maria Rosa de Jesus</t>
  </si>
  <si>
    <t>Férias Maria Rosa de Jesus período 07/11/2023 a 06/12/2023</t>
  </si>
  <si>
    <t>1/3 Férias Micael dos Santos Ferreira  período 07/11/2023 a 06/12/2023</t>
  </si>
  <si>
    <t>Férias Micael dos Santos Ferreira  período 07/11/2023 a 06/12/2023</t>
  </si>
  <si>
    <t>1/3 Férias Rosany Jose de Oliveira período 07/11/2023 a 06/12/2023</t>
  </si>
  <si>
    <t>Rosany José de Oliveira</t>
  </si>
  <si>
    <t xml:space="preserve"> Férias Rosany Jose de Oliveira período 07/11/2023 a 06/12/2023</t>
  </si>
  <si>
    <t>1/3 Férias Stephanie Armani da Silveira Calixto  período 08/11/2023 a 07/12/2023</t>
  </si>
  <si>
    <t>Stephanie Armani da Silveira Calixto</t>
  </si>
  <si>
    <t>Férias Stephanie Armani da Silveira Calixto  período 08/11/2023 a 07/12/2023</t>
  </si>
  <si>
    <t>1/3 Férias Cristiano Gonçalves de Oliveira período 08/11/2023 a 07/12/2023</t>
  </si>
  <si>
    <t>Férias Cristiano Gonçalves de Oliveira período 08/11/2023 a 07/12/2023</t>
  </si>
  <si>
    <t>1/3 Férias Luiz Fernando Ferreira da Gama Souza período 08/11/2023 a 07/12/2023</t>
  </si>
  <si>
    <t>Férias Luiz Fernando Ferreira da Gama Souza período 08/11/2023 a 07/12/2023</t>
  </si>
  <si>
    <t>1/3 Férias Waltair Vaz Vieira Junior período 08/11/2023 a 07/12/2023</t>
  </si>
  <si>
    <t>Waltair Vaz Vieira Junior</t>
  </si>
  <si>
    <t>Férias Waltair Vaz Vieira Junior período 08/11/2023 a 07/12/2023</t>
  </si>
  <si>
    <t>Readequação do veiculo cela - prótotipo</t>
  </si>
  <si>
    <t>2023281738 e 2843856</t>
  </si>
  <si>
    <t>Pagamento da 2° parcela implantação de cozinha industrial</t>
  </si>
  <si>
    <t>Auto Mecanica Pinoquio Ltda</t>
  </si>
  <si>
    <t>Recarga de 3 cartucho toner</t>
  </si>
  <si>
    <t>Papelaria Prodados Ltda</t>
  </si>
  <si>
    <t>Troca de 04 torneiras sendo 02 quebradas e 02 vazando, 1 válvula que não está retendo a água, 5 sifões e 3 mangotes que estão rachados apresentando vazamento</t>
  </si>
  <si>
    <t>Souza e Borges Hid. Acess. Ond. Ltda</t>
  </si>
  <si>
    <t>Compra de insumos para realização do Projeto com a Nossa Arte Fazemos Parte</t>
  </si>
  <si>
    <t>TC do Carmo Informática e Papelaria</t>
  </si>
  <si>
    <t>Compra de 31 toalhas de Banho e 31 lençois para uso dos adolescentes</t>
  </si>
  <si>
    <t>Diária de viagem a Thiago Procópio ref.Translado de adolescente</t>
  </si>
  <si>
    <t>Tarifa bancaria Plano adapt. 10/2023</t>
  </si>
  <si>
    <t>Compra de bobina pástica picotada para armazenamento dos alimentos dos adolescentes trazidos pelos familiares</t>
  </si>
  <si>
    <t>Compra de insumos para realização do Projeto Grafite</t>
  </si>
  <si>
    <t>Frederico Augusto da Silva</t>
  </si>
  <si>
    <t>30436445075149100</t>
  </si>
  <si>
    <t>Nivea Paula Santos Lopes</t>
  </si>
  <si>
    <t>30435835675149132</t>
  </si>
  <si>
    <t>Kaique Sérgio Silva</t>
  </si>
  <si>
    <t>Serviço de reparo no vaículo envolvido em acidente</t>
  </si>
  <si>
    <t>Leonardo C. da Silva Reis</t>
  </si>
  <si>
    <t>Compra de peças para serviço de reparo no vaículo envolvido em acidente</t>
  </si>
  <si>
    <t>Serviço de manutenção nos banheiros da unidade</t>
  </si>
  <si>
    <t>Anderson Lima de Mesquita</t>
  </si>
  <si>
    <t>Instalação do compressor e autoclave no Consultório Odontológico</t>
  </si>
  <si>
    <t>Fabiano Oliveira Lamboglia</t>
  </si>
  <si>
    <t>Reembolso a Felipe Vitor Teodoro ref. Pedagio  Belo Horizonte / Lavras-MG</t>
  </si>
  <si>
    <t>Reemboolso a Thiago Procópio ref. Pedágios de Araxá para Belo Horizonte / MG</t>
  </si>
  <si>
    <t>1/3 Férias Hemyly Rayssa Bezerra Neles período 09/11/2023 a 08/12/2023</t>
  </si>
  <si>
    <t xml:space="preserve"> Férias  Hemyly Rayssa Bezerra Neles período 09/11/2023 a 08/12/2023</t>
  </si>
  <si>
    <t>1/3 Férias Ezequiel Moutinho da Silva período 09/11/2023 a 08/12/2023</t>
  </si>
  <si>
    <t xml:space="preserve"> Férias  Ezequiel Moutinho da Silva período 09/11/2023 a 08/12/2023</t>
  </si>
  <si>
    <t>Instalação de 05 exaustores de ar industrial 50 cm, 127V na cozinha da unidade</t>
  </si>
  <si>
    <t>Pit Stop Higienização Estética Automotiva Ltda</t>
  </si>
  <si>
    <t>2023/142</t>
  </si>
  <si>
    <t>Limpeza das caixas d'água da unidade</t>
  </si>
  <si>
    <t>ASF Prestação de Serviços Ltda</t>
  </si>
  <si>
    <t>2023/302</t>
  </si>
  <si>
    <t>Lojas Parati</t>
  </si>
  <si>
    <t>Pagamento de 1ª parcela de compra de  aparelho de ar condicionado de 12.000 BTUS para a unidade</t>
  </si>
  <si>
    <t>Pagamento de 1ª parcela de compra de 10 aparelhos de ar condicionado para a unidade</t>
  </si>
  <si>
    <t>Compra de 5 pacotes de açúcar e 4 caixas de chá mate, para uso na sede administrativa</t>
  </si>
  <si>
    <t>Materia de escritorio</t>
  </si>
  <si>
    <t>Cristiane Aparecida Prado</t>
  </si>
  <si>
    <t>31035676575149132</t>
  </si>
  <si>
    <t>Pagamento ref. Pensão alimentícia descontado em folha de pagamento do funcionário Paulo Marcio Rocha Barbosa ref. 10/2023</t>
  </si>
  <si>
    <t>Pagamento ref. Pensão alimentícia descontado em folha de pagamento do funcionário  Kleber Osvaldo da Silva Junior ref. 10/2023</t>
  </si>
  <si>
    <t>Pagamento ref. Pensão alimentícia descontado em folha de pagamento do funcionário Wagner Gladson da Silva ref. 10/2023</t>
  </si>
  <si>
    <t>Pagamento ref. Pensão alimentícia descontado em folha de pagamento do funcionário Jeferson Marcio dos Santos Rangel ref. 10/2023</t>
  </si>
  <si>
    <t>Hospedagem de funcionarios para desligamento do adolescente</t>
  </si>
  <si>
    <t>DD Glória Hotel Eireli</t>
  </si>
  <si>
    <t>Pagamento ref. Pensão alimentícia descontado em folha de pagamento do funcionário  Euclides Sá de Paula ref. 10/2023</t>
  </si>
  <si>
    <t>Pagamento ref. Pensão alimentícia descontado em folha de pagamento do funcionário Fernando Cezar Olivira Souza ref. 10/2023</t>
  </si>
  <si>
    <t>Gabrielle Amanda Rocha Tavares</t>
  </si>
  <si>
    <t>Pagamento ref. Pensão alimentícia descontado em folha de pagamento do funcionário  Marlon Douglas Guilherme Nunes ref. 10/2023</t>
  </si>
  <si>
    <t>Pagamento ref. Pensão alimentícia descontado em folha de pagamento do funcionário Cassio Henrique Coelho ref. 10/2023</t>
  </si>
  <si>
    <t>Pagamento ref. Pensão alimentícia descontado em folha de pagamento do funcionário Diego Antônio dos Santos ref. 10/2023</t>
  </si>
  <si>
    <t>Pagamento ref. Pensão alimentícia descontado em folha de pagamento do funcionário  Vinicius da Silva Melgaço ref. 10/2023</t>
  </si>
  <si>
    <t>Iss ref. 10/2023</t>
  </si>
  <si>
    <t>223269248341</t>
  </si>
  <si>
    <t>FGTS ref. 10/2023</t>
  </si>
  <si>
    <t>Salario ref. 34 funcionários da sede administrativa, 75 funcionários de Uberaba, 95 funcionários de Ipatinga, 54 funcionários de Sete Lagoas, 144 funcionários de Unaí, 53 funcionários de Araxá, 140 funcionários Santa Clara, 81 funcionários Santa Helena,109 funcionários do Horto, 60 funcionários Lindeia, 89 funcionários São Jeronimo, 68 funcionários Tupaciguara.</t>
  </si>
  <si>
    <t>Diária de viagem a Victor Silvério Pereira ref. Participação ao 2º Seminário de Tupaciguara / MG</t>
  </si>
  <si>
    <t>Diária de viagem a Aline Braz Fonseca ref. Participação ao 2º Seminário de Tupaciguara / MG</t>
  </si>
  <si>
    <t>Aline Braz Fonseca</t>
  </si>
  <si>
    <t>Diária de viagem a Michelle Delalibera de Souza ref. Participação ao 2º Seminário de Tupaciguara / MG</t>
  </si>
  <si>
    <t>Diária de viagem a Sandro de Oliveira Tenório ref. Participação ao 2º Seminário de Tupaciguara / MG</t>
  </si>
  <si>
    <t>Salário funcionária Luiza Ariana Silva Pereira ref. 10/2023</t>
  </si>
  <si>
    <t>810400000045015000</t>
  </si>
  <si>
    <t>Aluguel sede administrativa - 22º Andar</t>
  </si>
  <si>
    <t>IPTU 10/11 - 22º Andar</t>
  </si>
  <si>
    <t>Condomínio sede administrativa - 22º Andar</t>
  </si>
  <si>
    <t>Seguro fiança 5/12 R$ 565,21 - Taxa Boleto R$ 4,80 - 22º Andar</t>
  </si>
  <si>
    <t>Aluguel sede administrativa - 13º Andar</t>
  </si>
  <si>
    <t>IPTU 10/11 - 13º Andar</t>
  </si>
  <si>
    <t>Condomínio sede administrativa - 13º Andar</t>
  </si>
  <si>
    <t>Seguro fiança 3/12 R$ 1.012,55 - Taxa Boleto R$ 4,80 - 13º Andar</t>
  </si>
  <si>
    <t>Compra de insumos para realização do Projeto Consciencia Negra</t>
  </si>
  <si>
    <t>Aquisição de um Armário 16 portas para unidade</t>
  </si>
  <si>
    <t>Devolução de pagamento indevido no valor de R$ 3.432,40 ref. A férias da ex funcionária Adriana Luiz Barbosa que foi paga indevidamente na TRCT. A mesma se comprometeu em devolver o dinheiro em 7 parcelas de 10/07 a 10/01/24 no valor de R$ 500,00 cada parcela</t>
  </si>
  <si>
    <t>Pagamento da 1ª parcela dos serviços de reforma do Centro Socioeducativo de Ipatinga</t>
  </si>
  <si>
    <t>IMEC Engenharica Ltda</t>
  </si>
  <si>
    <t>2023/4</t>
  </si>
  <si>
    <t>2023/2829</t>
  </si>
  <si>
    <t>Drogaria da Paz Ltda</t>
  </si>
  <si>
    <t>Salário funcionária Ronaldo André Bento ref. 10/2023</t>
  </si>
  <si>
    <t>Ronaldo André Bento</t>
  </si>
  <si>
    <t>Compra de boia para substituição de peça estragada</t>
  </si>
  <si>
    <t>Compra de sacola bobina para armazenamento e conservação de alimentos trazidos e/ou enviados para os adolescentes</t>
  </si>
  <si>
    <t>Universo Embalagens e Descartáveis</t>
  </si>
  <si>
    <t>Tiago Henrique Assimos de Miranda ME</t>
  </si>
  <si>
    <t>Compra de 2 HD interno para substituição de item queimado</t>
  </si>
  <si>
    <t>Diária de viagem a Edson Martins Dias ref. Traslado de Adolescente</t>
  </si>
  <si>
    <t>Edson Martins Dias</t>
  </si>
  <si>
    <t>Diária de viagem a Jeremias Reinaldo dos Santos ref. Traslado de Adolescente</t>
  </si>
  <si>
    <t>Diária de viagem a João Ferreira Santana ref. Traslado de Adolescente</t>
  </si>
  <si>
    <t>João Ferreira Santana</t>
  </si>
  <si>
    <t>Diária de viagem a Juan Pablo de Jesus Santos ref. Traslado de Adolescente</t>
  </si>
  <si>
    <t>Juan Pablo de Jesus Santos</t>
  </si>
  <si>
    <t>Marcos Aurélio de Barros</t>
  </si>
  <si>
    <t>Diária de viagem a Ricardo Marcos Carola ref. Traslado de Adolescente</t>
  </si>
  <si>
    <t>Diária de viagem a Eduardo Fonseca Silva ref. Traslado de Adolescente</t>
  </si>
  <si>
    <t>Eduardo Fonseca Silva</t>
  </si>
  <si>
    <t>Diária de viagem a Wesley Porto de Souza ref. Traslado de Adolescente</t>
  </si>
  <si>
    <t>Compra de aparelho de pressão arterial e cuba para pequenos curativos para unidade</t>
  </si>
  <si>
    <t>Apoio Produtos Médicos e Hositalares Ltda</t>
  </si>
  <si>
    <t>Pagamento da 2° parcela da prestação de serviço de engenharia para execução de obras para instalação de cabine de proteçao radiológica</t>
  </si>
  <si>
    <t>2023/12</t>
  </si>
  <si>
    <t>Pagamento da 1° parcela da prestação de serviço de engenharia para execução de obras para instalação de cabine de proteçao radiológica</t>
  </si>
  <si>
    <t>2023/11</t>
  </si>
  <si>
    <t>2023/13</t>
  </si>
  <si>
    <t>24171/9</t>
  </si>
  <si>
    <t>313234975975149000</t>
  </si>
  <si>
    <t xml:space="preserve">Compra de insumos para realização do projeto na unidade </t>
  </si>
  <si>
    <t>Manutenção do computador da sala do Administrativo</t>
  </si>
  <si>
    <t>Walvier Automação Ltda</t>
  </si>
  <si>
    <t>ISS ref. 10/2023 - Unaí</t>
  </si>
  <si>
    <t>Diária de viagem a Célia Viana Ferreira de Souza ref. Translado de adolescente</t>
  </si>
  <si>
    <t>Célia Viana Ferreira de Souza</t>
  </si>
  <si>
    <t>Alimentação ref. Unidade Lindeia</t>
  </si>
  <si>
    <t>Alimentação ref. Unidade Santa Helena</t>
  </si>
  <si>
    <t>Alimentação rf. Unidade Santa Clara</t>
  </si>
  <si>
    <t>Alimentação rf. Unidade São Jerônimo</t>
  </si>
  <si>
    <t>Alimentação rf. Unidade Horto</t>
  </si>
  <si>
    <t>2023/1075</t>
  </si>
  <si>
    <t>Reparo nas caixas de gordura da cozinha da unidade</t>
  </si>
  <si>
    <t>2023/3009</t>
  </si>
  <si>
    <t>Hospedagem da cordenador de segurança para acompanhamento do corpo diretivo e equipe administrativa</t>
  </si>
  <si>
    <t>2023/3275</t>
  </si>
  <si>
    <t>Instalação do compressor Consultório Odontológico</t>
  </si>
  <si>
    <t>RG BH Compressores e Locação Ltda</t>
  </si>
  <si>
    <t>2023/86</t>
  </si>
  <si>
    <t>Compra de extensoes eletricas para o administrativo da unidade</t>
  </si>
  <si>
    <t>2023/3280</t>
  </si>
  <si>
    <t>2023/3274</t>
  </si>
  <si>
    <t>Seguro de vida ref. 10/2023  ref. 1.049 Funcionarios</t>
  </si>
  <si>
    <t>Bem estar social 10/2023 ref. 1.051 funcionários</t>
  </si>
  <si>
    <t xml:space="preserve">Compra de material para instalação de coifa na unidade </t>
  </si>
  <si>
    <t>Industrial Ferreira Termoacustico Ltda</t>
  </si>
  <si>
    <t>Compra de 37 galões de água de 20 litros</t>
  </si>
  <si>
    <t>Material de limpeza</t>
  </si>
  <si>
    <t>1700459420711</t>
  </si>
  <si>
    <t>1700459420712</t>
  </si>
  <si>
    <t>1700459425262</t>
  </si>
  <si>
    <t>1700459420715</t>
  </si>
  <si>
    <t>1700459452605</t>
  </si>
  <si>
    <t>1700459420713</t>
  </si>
  <si>
    <t>Manutenção e preventiva mensal dos equipamentos do consultório de odontólogia na unidade</t>
  </si>
  <si>
    <t>Compra de 280 vales sociais</t>
  </si>
  <si>
    <t>Reembolso a Edson Martns Dias ref. Pedágios</t>
  </si>
  <si>
    <t>2023/26442</t>
  </si>
  <si>
    <t>Compra de 01 cofre para a unidade</t>
  </si>
  <si>
    <t>Blindar Controle de Pragas e Vetores Ltda</t>
  </si>
  <si>
    <t>Aquisição do sensor para bomba da caixa d'agua</t>
  </si>
  <si>
    <t>212652920974018</t>
  </si>
  <si>
    <t>Alimentação ref. A Unidade Sete Lagoas</t>
  </si>
  <si>
    <t xml:space="preserve"> Despesas com 301 passagens ida e volta de familiares de adolescentes dos dias 01/10 a 31/10/2023 das unidades Horto, São Jeronimo,Ipatinga,Santa Clara, Uberaba, Santa Helena, Andradas, Lindeia</t>
  </si>
  <si>
    <t>Serviço hidráulico ref. A várias ocorrencias de vazamento nos encanamentos da unidade</t>
  </si>
  <si>
    <t xml:space="preserve">Compra de insumos odontológicos para a unidade </t>
  </si>
  <si>
    <t>Dental Prodentista Prod Odontológicos ltda</t>
  </si>
  <si>
    <t>Compra de 93 fronhas de travesseiro para uso dos adolescentes</t>
  </si>
  <si>
    <t>Callandra, Comércio Induústria e Importação Ltda</t>
  </si>
  <si>
    <t>Compra de insumos para realização do projeto Outubro Recreativo</t>
  </si>
  <si>
    <t>Santiago Distribuidora de Produtos Alimenticios Ltda ME</t>
  </si>
  <si>
    <t>Compra de um bastão de cortina para o Espaço Multidisciplinar AdoleSer</t>
  </si>
  <si>
    <t>JJR Presentes Ltda</t>
  </si>
  <si>
    <t>Drogaria Lagocenter Ltda</t>
  </si>
  <si>
    <t>Maria das Graças Porfírio da Silva</t>
  </si>
  <si>
    <t>Diária de viagem a William Marques de Carvalho ref. translado de adolescente</t>
  </si>
  <si>
    <t>William Marques de Carvalho</t>
  </si>
  <si>
    <t>Reembolso a Felipe Vitor Teodoro ref. Pedagio  Belo Horizonte / Curvelo / MG</t>
  </si>
  <si>
    <t>Reembolso a Priscila de Paula dos Santos Carvalho ref. Pedagio  Belo Horizonte / Tupaciguara / MG</t>
  </si>
  <si>
    <t>Reembolso a Victor Silvério Pereira ref. Pedagio  Uberaba / Tupaciguara / MG</t>
  </si>
  <si>
    <t>Eurivan Pereira Neto</t>
  </si>
  <si>
    <t>1/3 Férias William Campos período 16/11/2023 a 30/11/2023</t>
  </si>
  <si>
    <t>William Campos</t>
  </si>
  <si>
    <t>Férias William Campos período 16/11/2023 a 30/11/2023</t>
  </si>
  <si>
    <t>1/3 Férias Caroline Aparecida Vieira e Silva período 16/11/2023 a 15/12/2023</t>
  </si>
  <si>
    <t>Férias Caroline Aparecida Vieira e Silva período 16/11/2023 a 15/12/2023</t>
  </si>
  <si>
    <t>1/3 Férias Claudio Pereira França período 16/11/2023 a 15/12/2023</t>
  </si>
  <si>
    <t>Claudio Pereira França</t>
  </si>
  <si>
    <t>Férias Claudio Pereira França período 16/11/2023 a 15/12/2023</t>
  </si>
  <si>
    <t>1/3 Férias Fernando Teixeira da Costa Tourinho período 16/11/2023 a 15/12/2023</t>
  </si>
  <si>
    <t>Fernando Teixeira da Costa Tourinho</t>
  </si>
  <si>
    <t>Férias Fernando Teixeira da Costa Tourinho período 16/11/2023 a 15/12/2023</t>
  </si>
  <si>
    <t>1/3 Férias Iziany Nathália Ferreira período 16/11/2023 a 30/11/2023</t>
  </si>
  <si>
    <t>Iziany Nathália Ferreira</t>
  </si>
  <si>
    <t>Férias Iziany Nathália Ferreira período 16/11/2023 a 30/11/2023</t>
  </si>
  <si>
    <t>1/3 Férias Jaqueline Porto Garcia período 16/11/2023 a 15/12/2023</t>
  </si>
  <si>
    <t>Jaqueline Porto Garcia</t>
  </si>
  <si>
    <t>Férias Jaqueline Porto Garcia período 16/11/2023 a 15/12/2023</t>
  </si>
  <si>
    <t>1/3 Férias Priscila Karen Marias Pinto Jardim período 16/11/2023 a 30/11/2023</t>
  </si>
  <si>
    <t>Férias Priscila Karen Marias Pinto Jardim período 16/11/2023 a 30/11/2023</t>
  </si>
  <si>
    <t>1/3 Férias Rodrigo Teodoro da Silveira período 16/11/2023 a 15/12/2023</t>
  </si>
  <si>
    <t>Rodrigo Teodoro da Silveira</t>
  </si>
  <si>
    <t>Férias Rodrigo Teodoro da Silveira período 16/11/2023 a 15/12/2023</t>
  </si>
  <si>
    <t>1/3 Férias Sérgio Ricardo Borgonove período 16/11/2023 a 30/11/2023</t>
  </si>
  <si>
    <t>Sérgio Ricardo Borgonove</t>
  </si>
  <si>
    <t>Férias Sérgio Ricardo Borgonove período 16/11/2023 a 30/11/2023</t>
  </si>
  <si>
    <t>1/3 Férias Wanderson Passos Archanjo Estevam período 16/11/2023 a 15/12/2023</t>
  </si>
  <si>
    <t>Wanderson Passos Archanjo Estevam</t>
  </si>
  <si>
    <t>Férias Wanderson Passos Archanjo Estevam período 16/11/2023 a 15/12/2023</t>
  </si>
  <si>
    <t>Midiapel Papelaria e Informatica Ltda</t>
  </si>
  <si>
    <t>Pagamento da 1° parcela de reformas da unidade</t>
  </si>
  <si>
    <t>2023/44</t>
  </si>
  <si>
    <t>Artigo de higiene pessoal para os adolescentes</t>
  </si>
  <si>
    <t>Aquisição de um varal para secagem das roupas dos adolescentes da unidade</t>
  </si>
  <si>
    <t>Compra de pilhas para os controles de ar condicionado da unidade</t>
  </si>
  <si>
    <t>Tecutil Comércio de Eletroeletronicos Eireli</t>
  </si>
  <si>
    <t>Manutenção do Espaço Multidiciplinar AdoleSer</t>
  </si>
  <si>
    <t>Bloco D Construções e Serviços Ltda</t>
  </si>
  <si>
    <t>223/80</t>
  </si>
  <si>
    <t>Restituição de multa de transito paga de responsabilidade da Servidora Edilaine Benedita de Oliveira</t>
  </si>
  <si>
    <t>2023/453</t>
  </si>
  <si>
    <t>Aquisição de Pen Drives para utilização da Sede</t>
  </si>
  <si>
    <t>4500000369395</t>
  </si>
  <si>
    <t xml:space="preserve">Fabricação de pais de acordo com oficio nº 14/2023 </t>
  </si>
  <si>
    <t>Reginaldo Andrade dos Santos</t>
  </si>
  <si>
    <t>Líder Organizações Com. Ltda</t>
  </si>
  <si>
    <t>Instalação de rede de proteção na aréa da quadra esportiva da unidade</t>
  </si>
  <si>
    <t>Casa do Alumínio e Vidro Industria e Comércio Eireli</t>
  </si>
  <si>
    <t>Diária de viagem a Amanda Lorena Leite ref. translado de adolescente</t>
  </si>
  <si>
    <t>Ana Beatriz Jestino Cesáro</t>
  </si>
  <si>
    <t>Diária de viagem a Éder Martins Conceição ref. Visita Metodológica</t>
  </si>
  <si>
    <t>Diária de viagem a Edgar José Martins ref. Translado de adolescente</t>
  </si>
  <si>
    <t>Diária de viagem a Felipe de Souza ref. Translado de adolescente</t>
  </si>
  <si>
    <t>Felipe de Souza</t>
  </si>
  <si>
    <t>Diária de viagem a Jordana Augusta Ferreira Alves ref. translado de adolescente</t>
  </si>
  <si>
    <t>Diária de viagem a Fernanda Palhares Vasconcelos ref. translado de adolescente</t>
  </si>
  <si>
    <t>Márcio Antunes Flores Júnior</t>
  </si>
  <si>
    <t>Compra de luvas de procediment para utilização na enfermagem e em atendimento ao adolescente acautelado</t>
  </si>
  <si>
    <t>Distribuidora de produtos e equipamentos odontologicos ltda</t>
  </si>
  <si>
    <t>Cooperativa de Consumo Emp Usiminas Ltda</t>
  </si>
  <si>
    <t>Compra de rede para proteção da quadra esportiva da unidade</t>
  </si>
  <si>
    <t>Manutenção ar condicionado referente ao reparo da bomba de dreno do aparelho da sala de monitoria</t>
  </si>
  <si>
    <t xml:space="preserve">Hospedagem de funcionários para a participação no 1º Seminário sobre Violencia Institucional e seus Reflexos no atendimento socioeducativo em Belo Horizonte / MG </t>
  </si>
  <si>
    <t>2023/15698</t>
  </si>
  <si>
    <t>2023/15695</t>
  </si>
  <si>
    <t>2023/15696</t>
  </si>
  <si>
    <t>2023/15694</t>
  </si>
  <si>
    <t>2023/15708</t>
  </si>
  <si>
    <t>2023/684811</t>
  </si>
  <si>
    <t>Plano de saúde regional BH - 508 funcionários</t>
  </si>
  <si>
    <t>2023/684804</t>
  </si>
  <si>
    <t>Cooparticipação do Plano de saúde unidades interior</t>
  </si>
  <si>
    <t>2023/640423</t>
  </si>
  <si>
    <t>Cooparticipação do Plano de saúde regional BH</t>
  </si>
  <si>
    <t>2023/640415</t>
  </si>
  <si>
    <t xml:space="preserve">Plano de saúde unidades interior - 481 funcionários -devido aos correções que foram necessárias de dados que estavam incorretos e que foram corrigidos pela Unimed, ocasionando alteração do vencimento da competência do mês 10/2023, para 15/11/2023. </t>
  </si>
  <si>
    <t>2023/616439</t>
  </si>
  <si>
    <t xml:space="preserve">Plano de saúde regional BH - 506 funcionários - devido aos correções que foram necessárias de dados que estavam incorretos e que foram corrigidos pela Unimed, ocasionando alteração do vencimento da competência do mês 10/2023, para 15/11/2023. </t>
  </si>
  <si>
    <t>2023/616442</t>
  </si>
  <si>
    <t>Aquisição de um veículo Fiat Scudo 1.5 a ser utilizado nos deslocamentos dos adolescentes acautelados</t>
  </si>
  <si>
    <t>telefone fixo</t>
  </si>
  <si>
    <t xml:space="preserve">Diária de viagem a Adriana Francisca de Oliveira ref.  Programação de encontros para alinhamento do trabalho, intercâmbio e participação no 4º Evento do Ministério Público </t>
  </si>
  <si>
    <t xml:space="preserve">Diária de viagem a Rosa Neide Pereira Borges da Cunha ref.  Programação de encontros para alinhamento do trabalho, intercâmbio e participação no 4º Evento do Ministério Público </t>
  </si>
  <si>
    <t xml:space="preserve">Diária de viagem a Roberto Alvim Miguel Pinto ref.  Programação de encontros para alinhamento do trabalho, intercâmbio e participação no 4º Evento do Ministério Público </t>
  </si>
  <si>
    <t xml:space="preserve">Diária de viagem a Taciana Martins Dorneles Costa ref.  Programação de encontros para alinhamento do trabalho, intercâmbio e participação no 4º Evento do Ministério Público </t>
  </si>
  <si>
    <t xml:space="preserve">Diária de viagem a Luciana Monique Abadia Rodrigues ref.  Programação de encontros para alinhamento do trabalho, intercâmbio e participação no 4º Evento do Ministério Público </t>
  </si>
  <si>
    <t>Luciana Monique Abadia Rodrigues</t>
  </si>
  <si>
    <t xml:space="preserve">Diária de viagem a Raquel Pimentel Cota ref.  Programação de encontros para alinhamento do trabalho, intercâmbio e participação no 4º Evento do Ministério Público </t>
  </si>
  <si>
    <t>Raquel Pimentel Cota</t>
  </si>
  <si>
    <t xml:space="preserve">Diária de viagem a Gisele Dias Ferreira ref.  Programação de encontros para alinhamento do trabalho, intercâmbio e participação no 4º Evento do Ministério Público </t>
  </si>
  <si>
    <t xml:space="preserve">Diária de viagem a Paulo Márcio Rocha Barbosa Santos ref.  Programação de encontros para alinhamento do trabalho, intercâmbio e participação no 4º Evento do Ministério Público </t>
  </si>
  <si>
    <t xml:space="preserve">Diária de viagem a Gonçalo Cordeiro dos Reis Neto ref.  Programação de encontros para alinhamento do trabalho, intercâmbio e participação no 4º Evento do Ministério Público </t>
  </si>
  <si>
    <t xml:space="preserve">Diária de viagem a Olívia Fernanda Siqueira Silva Souza ref.  Programação de encontros para alinhamento do trabalho, intercâmbio e participação no 4º Evento do Ministério Público </t>
  </si>
  <si>
    <t>Olívia Fernanda Siqueira Silva Souza</t>
  </si>
  <si>
    <t xml:space="preserve">Diária de viagem a Leonardo Gomes Silva ref.  Programação de encontros para alinhamento do trabalho, intercâmbio e participação no 4º Evento do Ministério Público </t>
  </si>
  <si>
    <t xml:space="preserve">Diária de viagem a Diego Artur da Silva Souza ref.  Programação de encontros para alinhamento do trabalho, intercâmbio e participação no 4º Evento do Ministério Público </t>
  </si>
  <si>
    <t>Diego Artur da Silva Souza</t>
  </si>
  <si>
    <t xml:space="preserve">Diária de viagem a Carla Lopes Miranda ref.  Programação de encontros para alinhamento do trabalho, intercâmbio e participação no 4º Evento do Ministério Público </t>
  </si>
  <si>
    <t xml:space="preserve">Diária de viagem a Letícia Rodrigues Peixoto ref.  Programação de encontros para alinhamento do trabalho, intercâmbio e participação no 4º Evento do Ministério Público </t>
  </si>
  <si>
    <t>Letícia Rodrigues Peixoto</t>
  </si>
  <si>
    <t xml:space="preserve">Diária de viagem a Rosilaine Freitas de Carvalho Silva ref.  Programação de encontros para alinhamento do trabalho, intercâmbio e participação no 4º Evento do Ministério Público </t>
  </si>
  <si>
    <t>Rosilaine Freitas de Carvalho Silva</t>
  </si>
  <si>
    <t xml:space="preserve">Diária de viagem a Rosemarie Lobato Morato ref.  Programação de encontros para alinhamento do trabalho, intercâmbio e participação no 4º Evento do Ministério Público </t>
  </si>
  <si>
    <t xml:space="preserve">Diária de viagem a Nayara Morais Martins ref.  Programação de encontros para alinhamento do trabalho, intercâmbio e participação no 4º Evento do Ministério Público </t>
  </si>
  <si>
    <t xml:space="preserve">Diária de viagem a Michelle Delalíbera de Souza ref.  Programação de encontros para alinhamento do trabalho, intercâmbio e participação no 4º Evento do Ministério Público </t>
  </si>
  <si>
    <t>Michelle Delalíbera de Souza</t>
  </si>
  <si>
    <t xml:space="preserve">Diária de viagem a Fernanda Cristina Conceição ref.  Programação de encontros para alinhamento do trabalho, intercâmbio e participação no 4º Evento do Ministério Público </t>
  </si>
  <si>
    <t>Fernanda Cristina Conceição</t>
  </si>
  <si>
    <t xml:space="preserve">Diária de viagem a Diego Welerson Ferreira de Almeida Silva ref.  Programação de encontros para alinhamento do trabalho, intercâmbio e participação no 4º Evento do Ministério Público </t>
  </si>
  <si>
    <t xml:space="preserve">Diária de viagem a Ellen Cristina Artagnan ref.  Programação de encontros para alinhamento do trabalho, intercâmbio e participação no 4º Evento do Ministério Público </t>
  </si>
  <si>
    <t>Ellen Cristina Artagnan</t>
  </si>
  <si>
    <t xml:space="preserve">Diária de viagem a Ana Clara Camargo Fonseca Lima ref.  Programação de encontros para alinhamento do trabalho, intercâmbio e participação no 4º Evento do Ministério Público </t>
  </si>
  <si>
    <t>Ana Clara Camargo Fonseca Lima</t>
  </si>
  <si>
    <t xml:space="preserve">Diária de viagem a Camila de Sousa Santana ref.  Programação de encontros para alinhamento do trabalho, intercâmbio e participação no 4º Evento do Ministério Público </t>
  </si>
  <si>
    <t>Camila de Sousa Santana</t>
  </si>
  <si>
    <t xml:space="preserve">Diária de viagem a Thiago Procópio ref.  Programação de encontros para alinhamento do trabalho, intercâmbio e participação no 4º Evento do Ministério Público </t>
  </si>
  <si>
    <t xml:space="preserve">Diária de viagem a Ricardo de Oliveira Ramalho ref.  Programação de encontros para alinhamento do trabalho, intercâmbio e participação no 4º Evento do Ministério Público </t>
  </si>
  <si>
    <t xml:space="preserve">Diária de viagem a Victor Paulo Alves ref.  Programação de encontros para alinhamento do trabalho, intercâmbio e participação no 4º Evento do Ministério Público </t>
  </si>
  <si>
    <t xml:space="preserve">Diária de viagem a Alderino Alves Soares ref.  Programação de encontros para alinhamento do trabalho, intercâmbio e participação no 4º Evento do Ministério Público </t>
  </si>
  <si>
    <t xml:space="preserve">Diária de viagem a Geane Carolina de Jesus Mendes ref.  Programação de encontros para alinhamento do trabalho, intercâmbio e participação no 4º Evento do Ministério Público </t>
  </si>
  <si>
    <t xml:space="preserve">Diária de viagem a Vanessa Miriany Alves Luiz ref.  Programação de encontros para alinhamento do trabalho, intercâmbio e participação no 4º Evento do Ministério Público </t>
  </si>
  <si>
    <t xml:space="preserve">Diária de viagem a Clécio Willian de Jesus Pereira ref.  Programação de encontros para alinhamento do trabalho, intercâmbio e participação no 4º Evento do Ministério Público </t>
  </si>
  <si>
    <t>Clécio Willian de Jesus Pereira</t>
  </si>
  <si>
    <t xml:space="preserve">Diária de viagem a Rayane Loara Duarte Pereira ref.  Programação de encontros para alinhamento do trabalho, intercâmbio e participação no 4º Evento do Ministério Público </t>
  </si>
  <si>
    <t>Rayane Loara Duarte Pereira</t>
  </si>
  <si>
    <t>1/3 Férias Eliana Cristina Pinto período 20/11/2023 a 19/12/2023</t>
  </si>
  <si>
    <t>Eliana Cristina Pinto</t>
  </si>
  <si>
    <t>Férias Eliana Cristina Pinto período 20/11/2023 a 19/12/2023</t>
  </si>
  <si>
    <t>1/3 Férias Fabiana Beatriz Ribeiro período 20/11/2023 a 19/12/2023</t>
  </si>
  <si>
    <t>Férias Fabiana Beatriz Ribeiro período 20/11/2023 a 19/12/2023</t>
  </si>
  <si>
    <t>1/3 Férias Franciele Estevão Nunes Muniz período 21/11/2023 a 20/12/2023</t>
  </si>
  <si>
    <t>Franciele Estevão Nunes Muniz</t>
  </si>
  <si>
    <t>Férias Franciele Estevão Nunes Muniz período 21/11/2023 a 20/12/2023</t>
  </si>
  <si>
    <t>1/3 Férias Genevieve do Carmo Silva período 20/11/2023 a 04/12/2023</t>
  </si>
  <si>
    <t>Férias Genevieve do Carmo Silva período 20/11/2023 a 04/12/2023</t>
  </si>
  <si>
    <t>1/3 Férias Gisele Sousa Costa período 20/11/2023 a 04/12/2023</t>
  </si>
  <si>
    <t>Férias Gisele Sousa Costa período 20/11/2023 a 04/12/2023</t>
  </si>
  <si>
    <t>1/3 Férias Ítalo Márcio Alves Rodrigues período 20/11/2023 a 19/12/2023</t>
  </si>
  <si>
    <t>Ítalo Márcio Alves Rodrigues</t>
  </si>
  <si>
    <t>Férias Ítalo Márcio Alves Rodrigues período 20/11/2023 a 19/12/2023</t>
  </si>
  <si>
    <t>1/3 Férias Janaina Querino de Olveira período 21/11/2023 a 20/12/2023</t>
  </si>
  <si>
    <t>Férias Janaina Querino de Olveira período 21/11/2023 a 20/12/2023</t>
  </si>
  <si>
    <t>1/3 Férias Janderson Charles de Jesus período 21/11/2023 a 20/12/2023</t>
  </si>
  <si>
    <t>Férias Janderson Charles de Jesus período 21/11/2023 a 20/12/2023</t>
  </si>
  <si>
    <t>1/3 Férias Lauriete Rodrigues Salomão de Moura período 20/11/2023 a 19/12/2023</t>
  </si>
  <si>
    <t>Lauriete Rodrigues Salomão de Moura</t>
  </si>
  <si>
    <t>Férias Lauriete Rodrigues Salomão de Moura período 20/11/2023 a 19/12/2023</t>
  </si>
  <si>
    <t>1/3 Férias Leziane Parré de Souza período 20/11/2023 a 04/12/2023</t>
  </si>
  <si>
    <t>Férias Leziane Parré de Souza período 20/11/2023 a 04/12/2023</t>
  </si>
  <si>
    <t>1/3 Férias Wemerson Costa Pereira período 21/11/2023 a 20/12/2023</t>
  </si>
  <si>
    <t>1/3 Férias Tinielson Cristian Mendes Porterio período 21/11/2023 a 08/12/2023</t>
  </si>
  <si>
    <t>Tinielson Cristian Mendes Porterio</t>
  </si>
  <si>
    <t>Férias Tinielson Cristian Mendes Porterio período 21/11/2023 a 08/12/2023</t>
  </si>
  <si>
    <t>1/3 Férias Joelma Gonçalves de Souza período 20/11/2023 a 19/12/2023</t>
  </si>
  <si>
    <t>Joelma Gonçalves de Souza</t>
  </si>
  <si>
    <t>Férias Joelma Gonçalves de Souza período 20/11/2023 a 19/12/2023</t>
  </si>
  <si>
    <t>1/3 Férias Eduardo Magela Lacerda período 20/11/2023 a 19/12/2023</t>
  </si>
  <si>
    <t>Eduardo Magela Lacerda</t>
  </si>
  <si>
    <t>Férias Eduardo Magela Lacerda período 20/11/2023 a 19/12/2023</t>
  </si>
  <si>
    <t>1/3 Férias Fernanda Palhares Vasconcelos período 20/11/2023 a 19/12/2023</t>
  </si>
  <si>
    <t>Férias Fernanda Palhares Vasconcelos período 20/11/2023 a 19/12/2023</t>
  </si>
  <si>
    <t>Compra de peças para manutenção periódica do gerador da unidade</t>
  </si>
  <si>
    <t>Eletromec Manutenção em Geradores Ltda</t>
  </si>
  <si>
    <t>Serviço de manutenção periódica do gerador da unidade</t>
  </si>
  <si>
    <t>Plano odontológico ref. 10/2023 ref. 1023 Titulares e 324 dependentes</t>
  </si>
  <si>
    <t>00123683456976</t>
  </si>
  <si>
    <t>244541020236</t>
  </si>
  <si>
    <t>213961020236</t>
  </si>
  <si>
    <t>1700459455455</t>
  </si>
  <si>
    <t>1700459455039</t>
  </si>
  <si>
    <t>1700459455498</t>
  </si>
  <si>
    <t>1700459455893</t>
  </si>
  <si>
    <t>1700459420706</t>
  </si>
  <si>
    <t>1700459420707</t>
  </si>
  <si>
    <t>170045942464</t>
  </si>
  <si>
    <t>00123693504515</t>
  </si>
  <si>
    <t>17617322480</t>
  </si>
  <si>
    <t>17617332400</t>
  </si>
  <si>
    <t>17617557070</t>
  </si>
  <si>
    <t>17617356530</t>
  </si>
  <si>
    <t>17617311170</t>
  </si>
  <si>
    <t>Hospedagem para os funcionarios da unidade ref. Visita Domiciliar</t>
  </si>
  <si>
    <t>Sintia Lopes Quintão</t>
  </si>
  <si>
    <t>Claudia M. Maimone</t>
  </si>
  <si>
    <t>Revelação de foto de registros que compõem a Oficina Projeto Mosaico</t>
  </si>
  <si>
    <t>Anderson Quirino Rosa</t>
  </si>
  <si>
    <t>Contribuiçoes retidas  ref. Nota fiscal ref 10.2023. Nota fiscal n° 38191/20231819/20232528/20232141/36572/20232186/20232242</t>
  </si>
  <si>
    <t>IRRF retido Ref. 10/2023 Nota fiscal n° 381691/20232024/20232141/20232142/36572/20232186/2232242/2023518</t>
  </si>
  <si>
    <t>Iss ref. 20/2023  Ref Ipatinga</t>
  </si>
  <si>
    <t>202334544476</t>
  </si>
  <si>
    <t>1/3 Férias Aline Cristina Miranda Souza período 23/11/2023 a 07/12/2023</t>
  </si>
  <si>
    <t>Férias Aline Cristina Miranda Souza período 23/11/2023 a 07/12/2023</t>
  </si>
  <si>
    <t>1/3 Férias Guilherme Vargas César período 23/11/2023 a 07/12/2023</t>
  </si>
  <si>
    <t>Guiherme Vargas César</t>
  </si>
  <si>
    <t>Férias Guilherme Vargas César período 23/11/2023 a 07/12/2023</t>
  </si>
  <si>
    <t>1/3 Férias Lucas Henrique da Cruz período 22/11/2023 a 21/12/2023</t>
  </si>
  <si>
    <t>Férias Lucas Henrique da Cruz período 22/11/2023 a 21/12/2023</t>
  </si>
  <si>
    <t>1/3 Férias Vinícius César da Cruz período 22/11/2023 a 06/12/2023</t>
  </si>
  <si>
    <t>Vinícius César da Cruz</t>
  </si>
  <si>
    <t>Férias Joelma Vinícius César da Cruz período 22/11/2023 a 06/12/2023</t>
  </si>
  <si>
    <t xml:space="preserve">Diária de viagem a Amanda Lorena Leite ref.  Programação de encontros para alinhamento do trabalho, intercâmbio e participação no 4º Evento do Ministério Público </t>
  </si>
  <si>
    <t>Diária de viagem a Tamara Luiza de Brito Pereira ref.Translado de adolescente</t>
  </si>
  <si>
    <t>Tamara Luiza de Brito Pereira</t>
  </si>
  <si>
    <t>Reembolso a Ronielle Lopes Caetano ref.a pedágios acompanhamento e desenvolvimento do trabalho de responsabilidade da coordenação Técnica</t>
  </si>
  <si>
    <t>INSS Patronal  ref. 10/2023</t>
  </si>
  <si>
    <t>Repasse de IRRF sobre folha de pagamento ref. 10/2023</t>
  </si>
  <si>
    <t>Repasse de INSS descontado dos funcionários em folha de pagamento - ref. 10/2022</t>
  </si>
  <si>
    <t>Compra de 10 cestos de roupa para organizaçao e separação das roupas dos adolescentes dentro dos alojamentos</t>
  </si>
  <si>
    <t>Castro Naves Comércio e Serviços de Distribuição S.A.</t>
  </si>
  <si>
    <t>Hospedagem Priscila de Paula dos Santos Carvalho em visita tecnica a unidade de Tupaciguara entre os dias 07/11 a 09/11/23</t>
  </si>
  <si>
    <t>Hospedagem Aquila Augusto da Silva Teixeira em visita tecnica a unidade de Tupaciguara entre os dias 07/11 a 09/11/23</t>
  </si>
  <si>
    <t>Hospedagem Ronielle Lopes em visita tecnica a unidade de Tupaciguara entre os dias 07/11 a 09/11/23</t>
  </si>
  <si>
    <t>Compra de insumos para realização do Projeto Oficina de Biscuit</t>
  </si>
  <si>
    <t>Artesanato Bibelo Eireli</t>
  </si>
  <si>
    <t>Referente a confecção de carimbos e resinas necessárias</t>
  </si>
  <si>
    <t>2023/27/05</t>
  </si>
  <si>
    <t xml:space="preserve">Aquisição do EPI Bota PVC para os colaboradores da limpeza da unidade </t>
  </si>
  <si>
    <t>VDM Equipamentos de Segurança Uniforme Ltda</t>
  </si>
  <si>
    <t>Diária de viagem a Waltair Matias da Silva ref. Traslado de adolescente</t>
  </si>
  <si>
    <t>Waltair Marias da Silva</t>
  </si>
  <si>
    <t>Diária de viagem a William Marques de Carvalho ref. Traslado de adolescente</t>
  </si>
  <si>
    <t>Diária de viagem a Letícia Torres Trindade ref. Visita Metodológica</t>
  </si>
  <si>
    <t>Diária de viagem a Márcio Francisco da Silva ref. Visita Metodológica</t>
  </si>
  <si>
    <t>Diária de viagem a Victor Silvério Pereira ref. Visita Metodológica</t>
  </si>
  <si>
    <t>Diária de viagem a Maria Alice Soares Ferreira de Sousa ref. Visita Metodológica</t>
  </si>
  <si>
    <t>Diária de viagem a Ruan Teixeira Simtob ref. Traslado de adolescente</t>
  </si>
  <si>
    <t>Ruan Texeira Simtob</t>
  </si>
  <si>
    <t>Diária de viagem a Tinielson Cristian Mendes Porterio ref. Traslado de adolescente</t>
  </si>
  <si>
    <t>Reembolso a Edgar José Martins ref. R$ 8,60 - pedágio Belo Horizonte / Guarapari/ES, Alimentação do adolescente: R$ 19,00 e Abastecimento: 195,93</t>
  </si>
  <si>
    <t>Diária de viagem a César de Castro ref. Traslado de adolescente</t>
  </si>
  <si>
    <t>Diária de viagem a Edgar José Martins ref. Traslado de adolescente</t>
  </si>
  <si>
    <t>Diária de viagem a Felipe de Souza ref. Traslado de adolescente</t>
  </si>
  <si>
    <t>Reembolso a Felipe Vitor Teodoro ref. pedágio Belo Horizonte / Gouveia / MG</t>
  </si>
  <si>
    <t>Reembolso a Márcio Ferreira da Silva ref. pedágio Tupaciguara para Uberlândia / MG</t>
  </si>
  <si>
    <t>2023/3332</t>
  </si>
  <si>
    <t>Pagamento 1° parcela do Aditivo do contrato de Prestação de Serviços de Reforma na unidade</t>
  </si>
  <si>
    <t>2023/53</t>
  </si>
  <si>
    <t>Compra de 33 chinelos para uso dos adolescentes</t>
  </si>
  <si>
    <t>AS Comércio Ltda</t>
  </si>
  <si>
    <t>Compra de lanche para treinamento interno</t>
  </si>
  <si>
    <t>Compra de peças para Reparo na Sirene do Giroflex do veículo</t>
  </si>
  <si>
    <t>Tecsol Equipamentos Ltda</t>
  </si>
  <si>
    <t>Serviço de Reparo na Sirene do Giroflex do veículo</t>
  </si>
  <si>
    <t>2023/452</t>
  </si>
  <si>
    <t>Troca da tela de um aparelho de celular Samsung Galaxy Core A03 avariado por uma adolescente</t>
  </si>
  <si>
    <t>Daniel Alexandre Oliveira de Milla</t>
  </si>
  <si>
    <t>Compra de 02 aparadores de pelo para uso dos adolescentes</t>
  </si>
  <si>
    <t>Comércio e Dist. Sousa e Silva Ltda</t>
  </si>
  <si>
    <t>Mensalidade de estacionamento para 05 carros</t>
  </si>
  <si>
    <t>Daniel Carlos Martins</t>
  </si>
  <si>
    <t>Manutenção Hidráulica em 02 chuveiros do Núcleo 5 da unidade</t>
  </si>
  <si>
    <t>Pedro Henrique Jardim Jales</t>
  </si>
  <si>
    <t>2023/292</t>
  </si>
  <si>
    <t>Compra de itens para o desenvolvimento das atividades do Projeto Tarde Recreativa</t>
  </si>
  <si>
    <t>Diária de viagem a Pollyanna Beatriz do Nascimento ref. visita metodologica</t>
  </si>
  <si>
    <t>Diária de viagem a Carlos Átilla dos Santos Neris ref. visita metodologica</t>
  </si>
  <si>
    <t>Carlos Átilla dos Santos Neris</t>
  </si>
  <si>
    <t>Diária de viagem a Flávia Tessarini Prata ref. visita metodologica</t>
  </si>
  <si>
    <t>Diária de viagem a Maria Alice Soares Ferreira de Sousa ref. visita metodologica</t>
  </si>
  <si>
    <t>Pagamento ref. almoço no dia da Palestra devido o almoço ser servido dentro da unidade e a capacitação ser fora faz jus ao pagamento do almoço no dia</t>
  </si>
  <si>
    <t>Compra de material para manutenção Hidráulica na unidade</t>
  </si>
  <si>
    <t>Guilherme Batista Freitas Lima</t>
  </si>
  <si>
    <t>2023/463</t>
  </si>
  <si>
    <t>2023/464</t>
  </si>
  <si>
    <t>2023/461</t>
  </si>
  <si>
    <t>2023/462</t>
  </si>
  <si>
    <t>2023/465</t>
  </si>
  <si>
    <t>Compra de 20 cadeados para armarios de armazenagem provisoria para os visitantes dos adolescentes</t>
  </si>
  <si>
    <t>Ferragens Ideal Ltda</t>
  </si>
  <si>
    <t>Hospedagem dos funcionarios da unidade Santa Helena ref. Visita medotológica</t>
  </si>
  <si>
    <t>Pousada Mar e Mata Ltda</t>
  </si>
  <si>
    <t>2023/8899</t>
  </si>
  <si>
    <t>Compra de 400 vales social</t>
  </si>
  <si>
    <t>Compra de travesseiros para os adolescentes da unidade</t>
  </si>
  <si>
    <t>Fisiodoctor Materiasi para saúde Ltda</t>
  </si>
  <si>
    <t>Compra de 13 ventiladores para a unidade</t>
  </si>
  <si>
    <t>Barro Preto Máquinas Ltda</t>
  </si>
  <si>
    <t>Diária de viagem a Ana Paula dos Santos Alves Silva ref. Participação no 1º Seminário de Segurança Socioeducativa de Minas Gerais realizado em Belo Horizonte</t>
  </si>
  <si>
    <t>Ana Paula dos Santos Alves Silva</t>
  </si>
  <si>
    <t>Valor de Passagens a Ana Paula dos Santos Alves Silva ref. Participação no 1º Seminário de Segurança Socioeducativa de Minas Gerais realizado em Belo Horizonte</t>
  </si>
  <si>
    <t>Diária de viagem a Gisele Dias Ferreira ref. Participação no 1º Seminário de Segurança Socioeducativa de Minas Gerais realizado em Belo Horizonte</t>
  </si>
  <si>
    <t>Diária de viagem a Filipe Henrique dos Reis Andrade de Oliveira ref. Participação no 1º Seminário de Segurança Socioeducativa de Minas Gerais realizado em Belo Horizonte</t>
  </si>
  <si>
    <t>Filipe Henrique dos Reis Andrade de Oliveira</t>
  </si>
  <si>
    <t>Diária de viagem a Edson de Jesus Mota ref. Participação no 1º Seminário de Segurança Socioeducativa de Minas Gerais realizado em Belo Horizonte</t>
  </si>
  <si>
    <t>Diária de viagem a Leonardo dos Santos Silva ref. Participação no 1º Seminário de Segurança Socioeducativa de Minas Gerais realizado em Belo Horizonte</t>
  </si>
  <si>
    <t>Diária de viagem a Michelle Delalibéra de Souza ref. Participação no 1º Seminário de Segurança Socioeducativa de Minas Gerais realizado em Belo Horizonte</t>
  </si>
  <si>
    <t>Michelle Delalibéra de Souza</t>
  </si>
  <si>
    <t>Valor de Passagens a Michelle Delalibéra de Souza Silva ref. Participação no 1º Seminário de Segurança Socioeducativa de Minas Gerais realizado em Belo Horizonte</t>
  </si>
  <si>
    <t>Diária de viagem a Sandro de Oliveira Tenório ref. Participação no 1º Seminário de Segurança Socioeducativa de Minas Gerais realizado em Belo Horizonte</t>
  </si>
  <si>
    <t>Valor de Passagens a Sandro de Oliveira Tenório Silva ref. Participação no 1º Seminário de Segurança Socioeducativa de Minas Gerais realizado em Belo Horizonte</t>
  </si>
  <si>
    <t>Diária de viagem a Ronaldo José Soares Silva ref. Participação no 1º Seminário de Segurança Socioeducativa de Minas Gerais realizado em Belo Horizonte</t>
  </si>
  <si>
    <t>Valor de Passagens a Ronaldo José Soares Silva Silva ref. Participação no 1º Seminário de Segurança Socioeducativa de Minas Gerais realizado em Belo Horizonte</t>
  </si>
  <si>
    <t>Diária de viagem a Flávia Tessarini Prata ref. Participação no 1º Seminário de Segurança Socioeducativa de Minas Gerais realizado em Belo Horizonte</t>
  </si>
  <si>
    <t>Valor de Passagens a Flávia Tessarini Prata Silva ref. Participação no 1º Seminário de Segurança Socioeducativa de Minas Gerais realizado em Belo Horizonte</t>
  </si>
  <si>
    <t>Diária de viagem a Camilla Gontijo Vieira ref. Participação no 1º Seminário de Segurança Socioeducativa de Minas Gerais realizado em Belo Horizonte</t>
  </si>
  <si>
    <t>Camilla Gontijo Vieira</t>
  </si>
  <si>
    <t>Valor de Passagens a Camilla Gontijo Vieira Silva ref. Participação no 1º Seminário de Segurança Socioeducativa de Minas Gerais realizado em Belo Horizonte</t>
  </si>
  <si>
    <t>Diária de viagem a Roberto Alvim Miguel Pinto ref. Participação no 1º Seminário de Segurança Socioeducativa de Minas Gerais realizado em Belo Horizonte</t>
  </si>
  <si>
    <t>Valor de Passagens a Roberto Alvim Miguel Pinto Silva ref. Participação no 1º Seminário de Segurança Socioeducativa de Minas Gerais realizado em Belo Horizonte</t>
  </si>
  <si>
    <t>Diária de viagem a Cleberson Augusto Alves ref. Participação no 1º Seminário de Segurança Socioeducativa de Minas Gerais realizado em Belo Horizonte</t>
  </si>
  <si>
    <t>Valor de Passagens a Cleberson Augusto Alves Silva ref. Participação no 1º Seminário de Segurança Socioeducativa de Minas Gerais realizado em Belo Horizonte</t>
  </si>
  <si>
    <t>Diária de viagem a Karla Bianca Gonçalves Moreira ref. Participação no 1º Seminário de Segurança Socioeducativa de Minas Gerais realizado em Belo Horizonte</t>
  </si>
  <si>
    <t>Karla Bianca Gonçalves Moreira</t>
  </si>
  <si>
    <t>Valor de Passagens a Karla Bianca Gonçalves Moreira Silva ref. Participação no 1º Seminário de Segurança Socioeducativa de Minas Gerais realizado em Belo Horizonte</t>
  </si>
  <si>
    <t>Diária de viagem a Leandro Nunes Costa ref. Participação no 1º Seminário de Segurança Socioeducativa de Minas Gerais realizado em Belo Horizonte</t>
  </si>
  <si>
    <t>Valor de Passagens a Leandro Nunes Costa Silva ref. Participação no 1º Seminário de Segurança Socioeducativa de Minas Gerais realizado em Belo Horizonte</t>
  </si>
  <si>
    <t>Diária de viagem a Edilson Silva ref. Participação no 1º Seminário de Segurança Socioeducativa de Minas Gerais realizado em Belo Horizonte</t>
  </si>
  <si>
    <t>Edilson Silva</t>
  </si>
  <si>
    <t>Valor de Passagens a Edilson Silva Alves Silva ref. Participação no 1º Seminário de Segurança Socioeducativa de Minas Gerais realizado em Belo Horizonte</t>
  </si>
  <si>
    <t>Diária de viagem a Gleiciane Souza de Paula ref. Participação no 1º Seminário de Segurança Socioeducativa de Minas Gerais realizado em Belo Horizonte</t>
  </si>
  <si>
    <t>Gleiciane Souza de Paula</t>
  </si>
  <si>
    <t>Valor de Passagens a Gleiciane Souza de Paula ref. Participação no 1º Seminário de Segurança Socioeducativa de Minas Gerais realizado em Belo Horizonte</t>
  </si>
  <si>
    <t>Diária de viagem a Rosemarie Lobato Morato ref. Participação no 1º Seminário de Segurança Socioeducativa de Minas Gerais realizado em Belo Horizonte</t>
  </si>
  <si>
    <t>Valor de Passagens a Rosemarie Lobato Morato ref. Participação no 1º Seminário de Segurança Socioeducativa de Minas Gerais realizado em Belo Horizonte</t>
  </si>
  <si>
    <t>Diária de viagem a Tallys Dantas Rodrigues ref. Participação no 1º Seminário de Segurança Socioeducativa de Minas Gerais realizado em Belo Horizonte</t>
  </si>
  <si>
    <t>Tallys Dantas Rodrigues</t>
  </si>
  <si>
    <t>Valor de Passagens a Tallys Dantas Rodrigues ref. Participação no 1º Seminário de Segurança Socioeducativa de Minas Gerais realizado em Belo Horizonte</t>
  </si>
  <si>
    <t>Diária de viagem a Victor Paulo Alves ref. Participação no 1º Seminário de Segurança Socioeducativa de Minas Gerais realizado em Belo Horizonte</t>
  </si>
  <si>
    <t>Valor de Passagens a Victor Paulo Alves ref. Participação no 1º Seminário de Segurança Socioeducativa de Minas Gerais realizado em Belo Horizonte</t>
  </si>
  <si>
    <t>Diária de viagem a Karina Gonçalves de Araújo Borges ref. Participação no 1º Seminário de Segurança Socioeducativa de Minas Gerais realizado em Belo Horizonte</t>
  </si>
  <si>
    <t>Valor de Passagens a Karina Gonçalves de Araújo Borges ref. Participação no 1º Seminário de Segurança Socioeducativa de Minas Gerais realizado em Belo Horizonte</t>
  </si>
  <si>
    <t>Diária de viagem a Ariovaldo Marques Filho ref. Participação no 1º Seminário de Segurança Socioeducativa de Minas Gerais realizado em Belo Horizonte</t>
  </si>
  <si>
    <t>Valor de Passagens a Ariovaldo Marques Filho ref. Participação no 1º Seminário de Segurança Socioeducativa de Minas Gerais realizado em Belo Horizonte</t>
  </si>
  <si>
    <t>Diária de viagem a Ednaldo Abadia Rodrigues de Freitas Júnior ref. Participação no 1º Seminário de Segurança Socioeducativa de Minas Gerais realizado em Belo Horizonte</t>
  </si>
  <si>
    <t>Valor de Passagens a Ednaldo Abadia Rodrigues de Freitas Júnior ref. Participação no 1º Seminário de Segurança Socioeducativa de Minas Gerais realizado em Belo Horizonte</t>
  </si>
  <si>
    <t>Diária de viagem a Geane Carolina de Jesus Mendes ref. Participação no 1º Seminário de Segurança Socioeducativa de Minas Gerais realizado em Belo Horizonte</t>
  </si>
  <si>
    <t>Valor de Passagens a Geane Carolina de Jesus Mendes ref. Participação no 1º Seminário de Segurança Socioeducativa de Minas Gerais realizado em Belo Horizonte</t>
  </si>
  <si>
    <t>Diária de viagem a Wanderson Gonçalves de Moraes ref. Participação no 1º Seminário de Segurança Socioeducativa de Minas Gerais realizado em Belo Horizonte</t>
  </si>
  <si>
    <t>Wanderson Gonçalves de Moraes</t>
  </si>
  <si>
    <t>Valor de Passagens a Wanderson Gonçalves de Moraes ref. Participação no 1º Seminário de Segurança Socioeducativa de Minas Gerais realizado em Belo Horizonte</t>
  </si>
  <si>
    <t>Diária de viagem a William Martins Teixeira ref. Participação no 1º Seminário de Segurança Socioeducativa de Minas Gerais realizado em Belo Horizonte</t>
  </si>
  <si>
    <t>William Martins Teixeira</t>
  </si>
  <si>
    <t>Valor de Passagens a William Martins Teixeira ref. Participação no 1º Seminário de Segurança Socioeducativa de Minas Gerais realizado em Belo Horizonte</t>
  </si>
  <si>
    <t>Diária de viagem a Thiago Ribeiro Goncalves Araújo ref. Participação no 1º Seminário de Segurança Socioeducativa de Minas Gerais realizado em Belo Horizonte</t>
  </si>
  <si>
    <t>Thiago Ribeiro Goncalves Araújo</t>
  </si>
  <si>
    <t>Valor de Passagens a Thiago Ribeiro Goncalves Araújo ref. Participação no 1º Seminário de Segurança Socioeducativa de Minas Gerais realizado em Belo Horizonte</t>
  </si>
  <si>
    <t>Diária de viagem a Patrícia Rocha de Freitas ref. Participação no 1º Seminário de Segurança Socioeducativa de Minas Gerais realizado em Belo Horizonte</t>
  </si>
  <si>
    <t>Valor de Passagens a Patrícia Rocha de Freitas ref. Participação no 1º Seminário de Segurança Socioeducativa de Minas Gerais realizado em Belo Horizonte</t>
  </si>
  <si>
    <t>Diária de viagem a Renso Vieira Santana ref. Participação no 1º Seminário de Segurança Socioeducativa de Minas Gerais realizado em Belo Horizonte</t>
  </si>
  <si>
    <t>Valor de Passagens a Renso Vieira Santana ref. Participação no 1º Seminário de Segurança Socioeducativa de Minas Gerais realizado em Belo Horizonte</t>
  </si>
  <si>
    <t>2023/200</t>
  </si>
  <si>
    <t>Compra de materiais para reparo emergencial na torneira da pia da cozinha da unidade</t>
  </si>
  <si>
    <t>Compra de porta para realizar a troca da sala da equipe técnica</t>
  </si>
  <si>
    <t>Compra de mascaras e luvas descartaveis devido cumprimento de normas de saúde</t>
  </si>
  <si>
    <t>Compra de 05 ventiladores para a unidade</t>
  </si>
  <si>
    <t>Aquisição de capas de chuva para proteção dos colaboradores</t>
  </si>
  <si>
    <t>Dayane Maria Gomes Ferreira</t>
  </si>
  <si>
    <t>Associação Médica de Minas Gerais</t>
  </si>
  <si>
    <t>2023/394</t>
  </si>
  <si>
    <t>Prestação de serviço de coleta de residuos sólidos de saúde (lixo hospitalar)</t>
  </si>
  <si>
    <t>2023/3396</t>
  </si>
  <si>
    <t>Alimentação ref. Unidade Horto</t>
  </si>
  <si>
    <t>Rio Doce Comércio de Veículos Ltda</t>
  </si>
  <si>
    <t>2023/2674</t>
  </si>
  <si>
    <t>Compras de peças para revisão do veiculos</t>
  </si>
  <si>
    <t>Mão de Obra de Impermeabilização das rechaduras presentes no balcão do refeitório da unidade</t>
  </si>
  <si>
    <t>Materal para Obra de Impermeabilização das rechaduras presentes no balcão do refeitório da unidade</t>
  </si>
  <si>
    <t>Alimentação ref. Unidade Tupaciguara</t>
  </si>
  <si>
    <t>VPAJ Comércio de medicamentos ltda</t>
  </si>
  <si>
    <t>Compra de óleo motor para manutenção no veiculo</t>
  </si>
  <si>
    <t>Instalação de forro em PVC da entrada da cozinha da unidade</t>
  </si>
  <si>
    <t>Forrotex Decorações Ltda</t>
  </si>
  <si>
    <t>2023/63</t>
  </si>
  <si>
    <t>Compra de material necessário para instalação de forro em PVC da entrada da cozinha da unidade</t>
  </si>
  <si>
    <t>Pagamento de 2ª parcela de compra de  aparelho de ar condicionado de 12.000 BTUS para a unidade</t>
  </si>
  <si>
    <t>Pagamento de 2ª parcela de compra de 10 aparelhos de ar condicionado para a unidade</t>
  </si>
  <si>
    <t>12370092985-7</t>
  </si>
  <si>
    <t>Luis Claudio Pereira</t>
  </si>
  <si>
    <t>32833121975149132</t>
  </si>
  <si>
    <t>Compra de garrafa de água para caneta triple da cadeira odontológica</t>
  </si>
  <si>
    <t>Compra de insumos alimenticios para realização da Oficina Natal do Lindéia</t>
  </si>
  <si>
    <t>Márcio Sebastião Teixeira</t>
  </si>
  <si>
    <t>Aquisição de geladeira para a equipe de enfermagem e microondas para uso gera lda unidade</t>
  </si>
  <si>
    <t>BH Eletro Comércio de Produtos em Geral Ltda</t>
  </si>
  <si>
    <t>Diária de viagem a Ariane Rodrigues de Paula ref. Visita metodológica</t>
  </si>
  <si>
    <t>Diária de viagem a Saulo Antônio Gallinari ref. Visita metodológica</t>
  </si>
  <si>
    <t>Diária de viagem a Rafaela Fernandes dos Santos ref. Visita metodológica</t>
  </si>
  <si>
    <t>Maicon Jordan Pereira Oliveira</t>
  </si>
  <si>
    <t>Alfredo Simões Lopes</t>
  </si>
  <si>
    <t>Lucas Eduardo da Silva</t>
  </si>
  <si>
    <t>Reembolso a Éder Martins Conceição ref. pedágio</t>
  </si>
  <si>
    <t>Diária de viagem a Juliano Fernandes da Silva ref. Traslado de Adolescente</t>
  </si>
  <si>
    <t>Diária de viagem a Michel Junier de Paulo Freitas ref. Traslado de Adolescente</t>
  </si>
  <si>
    <t>Diária de viagem a Wendrek José de Paula Marques ref. Traslado de Adolescente</t>
  </si>
  <si>
    <t>Lucas Gabriel Batista Batista do Monte</t>
  </si>
  <si>
    <t>Edna Dias dos Santos</t>
  </si>
  <si>
    <t>Maíra Calixto Policarpo Moreira</t>
  </si>
  <si>
    <t>Robson Caetano Nunes</t>
  </si>
  <si>
    <t>Silvana Reis de Oliveira</t>
  </si>
  <si>
    <t>Fábio Nascimento Marques</t>
  </si>
  <si>
    <t>13º Salario 1ª Parcela ref. 39 funcionários da sede Administrativa,78 funcionários de Uberaba, 104 funcionários de Ipatinga, 54 funcionários de Sete Lagoas, 148 funcionários de Unaí, 51 funcionários de Araxá, 146 funcionários Santa Clara, 86 funcionários Santa Helena,117 funcionários do Horto, 63 funcionários Lindeia, 93 funcionários São Jeronimo, 67 funcionários Tupaciguara.</t>
  </si>
  <si>
    <t>13º Salário 1ª Parcela funcionária Luiza Ariana Silva Pereira</t>
  </si>
  <si>
    <t>Aquisição de sacos plásticos para utilização nas dependências da unidade</t>
  </si>
  <si>
    <t>Unai Comercio de Papeis</t>
  </si>
  <si>
    <t>R07669</t>
  </si>
  <si>
    <t>R07665</t>
  </si>
  <si>
    <t>Locação de 3 Impressoras São Jerônimo</t>
  </si>
  <si>
    <t>R07670</t>
  </si>
  <si>
    <t>R07666</t>
  </si>
  <si>
    <t>R07667</t>
  </si>
  <si>
    <t>R07668</t>
  </si>
  <si>
    <t>Conserto da máquina de lavar</t>
  </si>
  <si>
    <t>Refrigeração Crunivel Ltda</t>
  </si>
  <si>
    <t>2023/518</t>
  </si>
  <si>
    <t>Locação de Caçamba para descarte de entulhos da obra da cozinha da unidade</t>
  </si>
  <si>
    <t>Translouzada Locação de Equipamentos Ltda</t>
  </si>
  <si>
    <t>2023/310</t>
  </si>
  <si>
    <t>Compra de 105 fronhas de travesseiro para uso dos adolescentes</t>
  </si>
  <si>
    <t>Prestação de Serviços de Medicina do Trabalho PCMSO - Exames, Gestão PPP . Ref. Segurança do Trabalho</t>
  </si>
  <si>
    <t>2023/2354</t>
  </si>
  <si>
    <t>2023/2355</t>
  </si>
  <si>
    <t>2023/2415</t>
  </si>
  <si>
    <t>Compra de 03 dispenser de álcool a serem usados no refeitório, corredores de sala de aula e P2</t>
  </si>
  <si>
    <t>Stock Pack Distribuidora Ltda</t>
  </si>
  <si>
    <t>Prefeitura Municipal de Unai</t>
  </si>
  <si>
    <t>Compra de materiais Hidráulicos como torneiras, registros para reparo na unidade</t>
  </si>
  <si>
    <t>Cangussu Soluções Hidraulicas</t>
  </si>
  <si>
    <t>Compra de vasilhames para utilização nas oficinas sessão de pipoca e argila ref. ao projeto de férias na unidade</t>
  </si>
  <si>
    <t>Confecção de carimbo para a direção de atendimento</t>
  </si>
  <si>
    <t>Carimbos Tupinambas Eireli</t>
  </si>
  <si>
    <t>Reembolso a Carlos Átila Santos Neris ref. pedágio Uberaba/Araxá</t>
  </si>
  <si>
    <t>Reembolso a Juliano Fernandes Silva ref. pedágio Araxá/Uberaba</t>
  </si>
  <si>
    <t>Reembolso a Ronielle Lopes Caetano ref.a pagamento de estacionamento para execução e acompanhamento de reunião/capacitação</t>
  </si>
  <si>
    <t>Reembolso a Victor Silvério Pereira ref. Pedagio  Uberaba /Delta/ MG</t>
  </si>
  <si>
    <t>Diária de viagem a Márcio Ferreira da Silva ref. levar o carro para adaptação da cela</t>
  </si>
  <si>
    <t>Lidiany Campos Rezende</t>
  </si>
  <si>
    <t>Cristiane de Oliveira</t>
  </si>
  <si>
    <t>Tatiana Henrique de Sousa</t>
  </si>
  <si>
    <t>Jacques Douglas Dias</t>
  </si>
  <si>
    <t>Marcelo Junio Malluf</t>
  </si>
  <si>
    <t>André Cadete</t>
  </si>
  <si>
    <t>Gleisson Ferreira Cavalcante</t>
  </si>
  <si>
    <t>Júlio Cesar Pimenta</t>
  </si>
  <si>
    <t>Jonathan Viegas</t>
  </si>
  <si>
    <t>Marcelo Ferreira  da Silva</t>
  </si>
  <si>
    <t>Aida Mara de Souza</t>
  </si>
  <si>
    <t>Weslei Souza Silva</t>
  </si>
  <si>
    <t>Cristiano Antonio de Olliveira</t>
  </si>
  <si>
    <t>Eder da Silva de Souza</t>
  </si>
  <si>
    <t>Thiago Freitas de Lima</t>
  </si>
  <si>
    <t>Aquisição de uma Lavadora Alta Pressão devido a dificuladade de lavagem de alguns locais que acumulam sujeiras mais diciceis</t>
  </si>
  <si>
    <t>Locmaqfer Locação de Maquinas Ltda</t>
  </si>
  <si>
    <t>Assistec Controle Integrado do Ambiente</t>
  </si>
  <si>
    <t>Compra de produtos diversos para reparo de fiação expostas e fixação de placas de segurança na unidade</t>
  </si>
  <si>
    <t xml:space="preserve">L&amp;M Bicolagem e Construção </t>
  </si>
  <si>
    <t>Compra de lanche de para projeto de encerramento do período letivo, formatura e inicio das férias</t>
  </si>
  <si>
    <t>Compra de lanche audiências concentradas nos dias 13 e 14 e 21/11/23</t>
  </si>
  <si>
    <t>EletroMara Ltda</t>
  </si>
  <si>
    <t>Compra de para brisa para troca do veiculo</t>
  </si>
  <si>
    <t>Império parabrisas e acessorios  Ltda</t>
  </si>
  <si>
    <t>Pagamento 1°parcela do 13° funcionario Ronaldo André Bento</t>
  </si>
  <si>
    <t>Reembolso a Márcio Ferreira da Silva ref. pedagio Tupaciguara/Uberlândia</t>
  </si>
  <si>
    <t>Reembolso a Priscila de Paula dos Santos Carvalho ref. postagem com "protocolo postal", serviço não previsto no contrato com os correios</t>
  </si>
  <si>
    <t>Diária de viagem a Adonis Henrique Rocha Gonçalves ref. translado de adolescente</t>
  </si>
  <si>
    <t>Diária de viagem a Antônio Euripedes Afonso de Oliveira ref. translado de adolescente</t>
  </si>
  <si>
    <t>Antônio Euripedes Afonso de Oliveira</t>
  </si>
  <si>
    <t>Pagamento 2° parcela do Aditivo do contrato de Prestação de Serviços de Reforma na unidade</t>
  </si>
  <si>
    <t>Compra de itens eletricos para realizar a montagem de todos circuitos elétricos responsáveis pela condução segura</t>
  </si>
  <si>
    <t xml:space="preserve">Instalação de porta do banheiro da sala da administração e instalação de armario de aluminios na sala de supervisão de segurança </t>
  </si>
  <si>
    <t>Vidraçaria Minas Gerias Ltda</t>
  </si>
  <si>
    <t>Limpeza em três caixas de gordura e desentupimento das mesmas</t>
  </si>
  <si>
    <t>3 Folhas Desentupidora Ltda</t>
  </si>
  <si>
    <t>Compra de materiais elétricos para manutenção do aquecedor</t>
  </si>
  <si>
    <t>Solar Shopping Ltda</t>
  </si>
  <si>
    <t>Compras de materiais elétricos</t>
  </si>
  <si>
    <t>Compras de jogos pedagógicos para uso na unidade</t>
  </si>
  <si>
    <t>Reparo na coifa da cozinha da unidade</t>
  </si>
  <si>
    <t>Glauber Alves Ferreira</t>
  </si>
  <si>
    <t xml:space="preserve">Instalação de ventilador e refletores na quadra </t>
  </si>
  <si>
    <t>Limpeza da horta da unidade</t>
  </si>
  <si>
    <t>Bruno Vieira Nobre</t>
  </si>
  <si>
    <t>Troca de lâmpadas, interruptor, troca de resistência de chuveiro</t>
  </si>
  <si>
    <t>Hospedagm de funcionarios para visita assistida e referenciamento na rede socioassistencial</t>
  </si>
  <si>
    <t>Village Empreendimentos Hoteleiros Ltda</t>
  </si>
  <si>
    <t>Reembolso a Omar Silva de Sousa Junior ref. pedágio Tupaciguara/Uberlandia</t>
  </si>
  <si>
    <t>Diária de viagem a Flávio Henrique dos Reis Silva ref. translado de adolescente</t>
  </si>
  <si>
    <t>Diária de viagem a Gisele Dias Ferreira ref. participação reunião presencial junto com promotor de justiça do estado de Minas Gerais</t>
  </si>
  <si>
    <t>Diária de viagem a Matthaeus Fernando Ferreira ref. translado de adolescente</t>
  </si>
  <si>
    <t>Diária de viagem Ricardo dos Santos Ribeiro ref. translado de adolescente</t>
  </si>
  <si>
    <t xml:space="preserve">Ricardo dos Santos Ribeiro </t>
  </si>
  <si>
    <t>Diária de viagem a Wender Pereira de Campos ref. participação reunião presencial junto com promotor de justiça do estado de Minas Gerais</t>
  </si>
  <si>
    <t>Férias Ely Stole do Nascimento Junior período 05/12/2023 a 03/01/2023</t>
  </si>
  <si>
    <t xml:space="preserve"> Ely Stole do Nascimento Junior</t>
  </si>
  <si>
    <t>1/3 Férias Ely Stole do Nascimento Junior período 05/12/2023 a 03/01/2023</t>
  </si>
  <si>
    <t>Férias John Clay de Almeida período 05/12/2023 a 03/01/2023</t>
  </si>
  <si>
    <t>John Clay de Almeida</t>
  </si>
  <si>
    <t>1/3 Férias John Clay de Almeida período 05/12/2023 a 03/01/2023</t>
  </si>
  <si>
    <t>Férias Rafael Carlos Gomes período 05/12/2023 a 03/01/2023</t>
  </si>
  <si>
    <t xml:space="preserve"> Rafael Carlos Gomes</t>
  </si>
  <si>
    <t>1/3 Férias Rafael Carlos Gomes período 05/12/2023 a 03/01/2023</t>
  </si>
  <si>
    <t>Férias Yanca Hiorrana Freitas Vargas período 04/12/2023 a 02/01/2023</t>
  </si>
  <si>
    <t>Yanca Hiorrana Freitas Vargas</t>
  </si>
  <si>
    <t>1/3 Férias Yanca Hiorrana Freitas Vargas período 04/12/2023 a 02/01/2023</t>
  </si>
  <si>
    <t>Férias Claudinei do Amaral Correa período 04/12/2023 a 02/01/2023</t>
  </si>
  <si>
    <t>1/3 Férias Claudinei do Amaral Correa período 04/12/2023 a 02/01/2023</t>
  </si>
  <si>
    <t>Férias Daniela Campos período 04/12/2023 a 02/01/2023</t>
  </si>
  <si>
    <t>1/3 Férias Daniela Campos período 04/12/2023 a 02/01/2023</t>
  </si>
  <si>
    <t>Férias Filipe Schineider Reis período 04/12/2023 a 02/01/2023</t>
  </si>
  <si>
    <t>Filipe Schineider Reis</t>
  </si>
  <si>
    <t>1/3 Férias Filipe Schineider Reis período 04/12/2023 a 02/01/2023</t>
  </si>
  <si>
    <t>Férias Glauber Vinicius Meireles Freitas período 04/12/2023 a 02/01/2023</t>
  </si>
  <si>
    <t>Glauber Vinicius Meireles Freitas</t>
  </si>
  <si>
    <t>1/3 Férias Glauber Vinicius Meireles Freitas período 04/12/2023 a 02/01/2023</t>
  </si>
  <si>
    <t>Férias Maria Clara dos Reis Neves período 04/12/2023 a 02/01/2023</t>
  </si>
  <si>
    <t>1/3 Férias Maria Clara dos Reis Neves período 04/12/2023 a 02/01/2023</t>
  </si>
  <si>
    <t>Férias Priscilla Dias da Silva período 04/12/2023 a 02/01/2023</t>
  </si>
  <si>
    <t>1/3 Férias Priscilla Dias da Silva período 04/12/2023 a 02/01/2023</t>
  </si>
  <si>
    <t>Férias Rodrigo Constantino Fernandes período 04/12/2023 a 02/01/2023</t>
  </si>
  <si>
    <t>1/3 Férias Rodrigo Constantino Fernandes período 04/12/2023 a 02/01/2023</t>
  </si>
  <si>
    <t>Férias Valdiney Batista da Silva período 04/12/2023 a 02/01/2023</t>
  </si>
  <si>
    <t xml:space="preserve">Valdiney Batista da Silva </t>
  </si>
  <si>
    <t>1/3 Férias Valdiney Batista da Silva período 04/12/2023 a 02/01/2023</t>
  </si>
  <si>
    <t>Lanche para capacitação dos colaboradores da sede administrativa</t>
  </si>
  <si>
    <t>Aquisição de uma roçadeira para manutenção na unidade</t>
  </si>
  <si>
    <t>Manutenção hidráulica no aquecedor da unidade</t>
  </si>
  <si>
    <t>Solar Triangulo Prestação de Serviços Ltda</t>
  </si>
  <si>
    <t>Aquisição de 21 mesas e 19 cadeiras para compor o mobiliário para sede no 13° andar</t>
  </si>
  <si>
    <t xml:space="preserve">Aquisição de placas solares </t>
  </si>
  <si>
    <t>Primesol Aquecedores Solares Eireli</t>
  </si>
  <si>
    <t>Compra de 02 válvulas reguladoras de pressão para instalação dos 02 purificadores que serão instalados na sede do 13° andar</t>
  </si>
  <si>
    <t>BH Filtros bebedouros e puficadores de água ltda</t>
  </si>
  <si>
    <t>Aquisição de 02 purificadores de água para a nova sede do 13° andar</t>
  </si>
  <si>
    <t>Pagamento da 1° parcela da compra de 2 ar condicionado springer Midea</t>
  </si>
  <si>
    <t>12372255996-3</t>
  </si>
  <si>
    <t>12371958556-8</t>
  </si>
  <si>
    <t>12371958553-3</t>
  </si>
  <si>
    <t>12371058570-1</t>
  </si>
  <si>
    <t>Compras de itens esportivos para oficinas na unidade</t>
  </si>
  <si>
    <t>Zico Esportes e Confecções Unai Ltda</t>
  </si>
  <si>
    <t>Manutenção da maquina de lavar da unidade</t>
  </si>
  <si>
    <t>Geraldo Magela de Castro</t>
  </si>
  <si>
    <t>Instalação de dois bebedouros na unidade</t>
  </si>
  <si>
    <t>Compra de argila para projeto na unidade</t>
  </si>
  <si>
    <t>O argilão Ceramica Artistica Ltda</t>
  </si>
  <si>
    <t>Compra de periféricos de informática para atender as demandas de uso dos computadores</t>
  </si>
  <si>
    <t>Marinho Empreendimentos Ltda</t>
  </si>
  <si>
    <t>Compra de pilhas para uso nos aparelhos da unidade</t>
  </si>
  <si>
    <t>CME Comercia Material Elétrico Ltda</t>
  </si>
  <si>
    <t>Prima Via Comércio de automoveis Ltda</t>
  </si>
  <si>
    <t>Manutenção elétrica corretiva e preventiva no gerador da unidade</t>
  </si>
  <si>
    <t>MDG Manutenção de Geradores</t>
  </si>
  <si>
    <t>Diária de viagem a Thercio Ferreira da Silva ref. desligamento de adolescente</t>
  </si>
  <si>
    <t>Thércio Ferreira da Silva</t>
  </si>
  <si>
    <t>Diária de viagem a César de Castro ref. desligamento de adolescente</t>
  </si>
  <si>
    <t>Diária de viagem a Wanderlei Gomes da Silva ref. Translado de adolescente</t>
  </si>
  <si>
    <t xml:space="preserve"> Wanderlei Gomes da Silva</t>
  </si>
  <si>
    <t xml:space="preserve">Vilma do Carmo Silva Lopes </t>
  </si>
  <si>
    <t>Diária de viagem a Carlos Antônio Carvalho Lessa ref. Translado de adolescente</t>
  </si>
  <si>
    <t>Diária de viagem a Polyanna Beatriz do Nascimento ref. visita metodologica</t>
  </si>
  <si>
    <t>Férias Vanessa Miriam Amaral período 04/12/2023 a 02/01/2023</t>
  </si>
  <si>
    <t>Vanessa Miriam Amaral</t>
  </si>
  <si>
    <t>1/3 Férias Vanessa Miriam Amaral período 04/12/2023 a 02/01/2023</t>
  </si>
  <si>
    <t>Férias Edgar Firmino da Silva período 04/12/2023 a 02/01/2023</t>
  </si>
  <si>
    <t xml:space="preserve"> Edgar Firmino da Silva</t>
  </si>
  <si>
    <t>1/3 Férias Edgar Firmino da Silva período 04/12/2023 a 02/01/2023</t>
  </si>
  <si>
    <t>Férias Joceane Pereira Mensato Alcantara período 04/12/2023 a 18/12/2023</t>
  </si>
  <si>
    <t>1/3 Férias Joceane Pereira Mensato Alcantara período 04/12/2023 a 18/12/2023</t>
  </si>
  <si>
    <t>Férias Silvio Severino Santos período 04/12/2023 a 02/01/2023</t>
  </si>
  <si>
    <t>1/3 Férias Silvio Severino Santos período 04/12/2023 a 02/01/2023</t>
  </si>
  <si>
    <t>Férias Rafael Leandro Barsanulfo Neves período 05/12/2023 a 28/12/2023</t>
  </si>
  <si>
    <t>Rafael Leandro Barsanulfo Neves</t>
  </si>
  <si>
    <t>1/3 Férias Rafael Leandro Barsanulfo Neves período 05/12/2023 a 28/12/2023</t>
  </si>
  <si>
    <t>Férias Andreia Silva  período 05/12/2023 a 03/01/2023</t>
  </si>
  <si>
    <t>Andreia Silva</t>
  </si>
  <si>
    <t>1/3 Férias Andreia Silva  período 05/12/2023 a 03/01/2023</t>
  </si>
  <si>
    <t>Férias Eilton dos Santos Ferreira  período 05/12/2023 a 03/01/2023</t>
  </si>
  <si>
    <t>1/3 Férias Eilton dos Santos Ferreira  período 05/12/2023 a 03/01/2023</t>
  </si>
  <si>
    <t>Férias Gilmar Muniz de Oliveira período 05/12/2023 a 03/01/2023</t>
  </si>
  <si>
    <t>Gilmar Muniz de Oliveira</t>
  </si>
  <si>
    <t>1/3 Férias Gilmar Muniz de Oliveira período 05/12/2023 a 03/01/2023</t>
  </si>
  <si>
    <t>Férias Karla Bianca Gonçalves Moreira período 05/12/2023 a 03/01/2023</t>
  </si>
  <si>
    <t>1/3 Férias Karla Bianca Gonçalves Moreira período 05/12/2023 a 03/01/2023</t>
  </si>
  <si>
    <t>Reembolso a Felipe Vitor Teodoro ref. pedágio Belo Horizonte / Martinho Campos</t>
  </si>
  <si>
    <t>Diária de viagem Alisson Ribeiro de Alvarenga ref. translado de adolescente</t>
  </si>
  <si>
    <t xml:space="preserve"> Lara Silva Alexandre</t>
  </si>
  <si>
    <t>Compra de pastas suspensas para organização administrativa</t>
  </si>
  <si>
    <t>Compra de lanche para realização do projeto na unidade</t>
  </si>
  <si>
    <t>MF Panificação Eireli</t>
  </si>
  <si>
    <t>Compra de itens de informatica para continuidade dos traballhos e utilização dos computadores na unidade</t>
  </si>
  <si>
    <t>Megabyte Informática Unai</t>
  </si>
  <si>
    <t>Compra de bombas para reparo elétrico no painel com chave magnética da bomba elétrica da unidade</t>
  </si>
  <si>
    <t>Instalação do painel de chave magnética e das boias eletricas para melhor funcionamento</t>
  </si>
  <si>
    <t>Aquisição de 19 computadores para compor a sede administrativa do 13° andar</t>
  </si>
  <si>
    <t>Transferência de Rendimentos para conta Reserva de recurso, conforme previsto no I do Art. 89 do decreto estadual 47553/2018 ref. 11/2023</t>
  </si>
  <si>
    <t>Rendimento TRUST - Rendimento das aplicações financeiras da conta Reserva de Recurso - ref. 11/2023</t>
  </si>
  <si>
    <t>Cofre Mecanico - CM 140</t>
  </si>
  <si>
    <t>R&amp;L Publicidade e Comercio de Moveis Ltda</t>
  </si>
  <si>
    <t xml:space="preserve">UBERABA </t>
  </si>
  <si>
    <t>Fiat Scudo CARGO 1.5 TD 4P</t>
  </si>
  <si>
    <t>Ar Condicionado Elgin Inverter Care 12.000 BTUs Frio 220v</t>
  </si>
  <si>
    <t>Microondas Eletrolux 34L</t>
  </si>
  <si>
    <t>Friovix Comercio de Refrigeração</t>
  </si>
  <si>
    <t>Ventilador de Parede Ventisol 60cm Preto 200w Bivolt</t>
  </si>
  <si>
    <t>Barro Preto Maquinas Ltda</t>
  </si>
  <si>
    <t>Mesa em L madeira</t>
  </si>
  <si>
    <t>CDM - Centro de Distribuição de Moveis Ltda</t>
  </si>
  <si>
    <t>Mesa Retangular 1200x600 MLG PRE</t>
  </si>
  <si>
    <t>Cadeira Diretor</t>
  </si>
  <si>
    <t>Geladeira Cycle Defrost Electrolux 240L Branco RE31 - 110V</t>
  </si>
  <si>
    <t>BH Eletro Comercio de Produtos em Geral Ltda</t>
  </si>
  <si>
    <t>Micro-Ondas Philco 28L Branco PMO28BB - 127V</t>
  </si>
  <si>
    <t>Roçadeira FS 220 STIHL</t>
  </si>
  <si>
    <t>Everest Purificador Plus Branco 127v</t>
  </si>
  <si>
    <t>BH Filtros, Bebedouros e Purificadores de Agua Ltda</t>
  </si>
  <si>
    <t>Micro UPD Brazil PC I5</t>
  </si>
  <si>
    <t>Fast Minas Comercio e Prestação de Serviços em Informática Ltda</t>
  </si>
  <si>
    <t>R&amp;L Publicidade e Comércio de Móveis Ltda</t>
  </si>
  <si>
    <t>FGTS Complementar ref. 08/2023 -  Funcionário Cleoson Elias Amaral ref. atestado de afastamento devido a doença</t>
  </si>
  <si>
    <t>FGTS Complementar ref. 09/2023 -  Funcionário Cleoson Elias Amaral ref. atestado de afastamento devido a doença</t>
  </si>
  <si>
    <t>FGTS Complementar ref. 07/2023 - Funcionária Cinara Helena Souza Santos ref. entrega de atestado</t>
  </si>
  <si>
    <t>FGTS Complementar ref. 08/2023 - Funcionária Cinara Helena Souza Santos ref. entrega de atestado</t>
  </si>
  <si>
    <t>FGTS Multa Rescisória - Complementar</t>
  </si>
  <si>
    <t>13º salário sobre TRCT - Complementar</t>
  </si>
  <si>
    <t>Férias sobre TRCT - Complementar</t>
  </si>
  <si>
    <t>1/3 de férias sobre TRCT - Complementar</t>
  </si>
  <si>
    <t>Saldo de salário sobre TRCT - Complementar</t>
  </si>
  <si>
    <t>Férias Maicon Jordan Pereira  período 28/11/2023 a 27/12/2023</t>
  </si>
  <si>
    <t>1/3 Férias Maicon Jordan Pereira  período 28/11/2023 a 27/12/2023</t>
  </si>
  <si>
    <t>Férias Alfredo Simões Lopes  período 28/11/2023 a 27/12/2023</t>
  </si>
  <si>
    <t>1/3 Férias Alfredo Simões Lopes  período 28/11/2023 a 27/12/2023</t>
  </si>
  <si>
    <t>Férias Lucas Eduardo da Silva  período 28/11/2023 a 27/12/2023</t>
  </si>
  <si>
    <t>1/3 Férias Lucas Eduardo da Silva  período 28/11/2023 a 27/12/2023</t>
  </si>
  <si>
    <t>Férias Fábio Nascimento Marques  período 29/11/2023 a 28/12/2023</t>
  </si>
  <si>
    <t>1/3 Férias Fábio Nascimento Marques  período 29/11/2023 a 28/12/2023</t>
  </si>
  <si>
    <t>Férias Adriana Francisca de Oliveira  período 29/11/2023 a 13/12/2023</t>
  </si>
  <si>
    <t>1/3 Férias Adriana Francisca de Oliveira  período 29/11/2023 a 13/12/2023</t>
  </si>
  <si>
    <t xml:space="preserve">Férias sobre TRCT </t>
  </si>
  <si>
    <t xml:space="preserve">1/3 de férias sobre TRCT </t>
  </si>
  <si>
    <t xml:space="preserve">Saldo de salário sobre TRCT </t>
  </si>
  <si>
    <t>Compra de 200 Vales Social</t>
  </si>
  <si>
    <t>Compra de 20 Vales Social</t>
  </si>
  <si>
    <t>Vale Transporte 18 funcionários ref. Unidade Ipatinga</t>
  </si>
  <si>
    <t>Vale Transporte 15 funcionários ref. Unidade Ipatinga</t>
  </si>
  <si>
    <t>Recarga de 7 cartões de vale transporte ref. Unidade Uberaba</t>
  </si>
  <si>
    <t>Recarga de 8 cartões de vale transporte ref. Unidade Uberaba</t>
  </si>
  <si>
    <t>Recarga de 13 cartões extra vale Transporte regiaõ metropolitana BH</t>
  </si>
  <si>
    <t>Recarga de 9 cartões vale transporte  região metropolitana BH</t>
  </si>
  <si>
    <t>Recarga de 129 cartões vale transporte  região metropolitana BH</t>
  </si>
  <si>
    <t>Vale transporte 8 funcionários  região metropolitana BH</t>
  </si>
  <si>
    <t>Vale transporte 4 funcionários  região metropolitana BH</t>
  </si>
  <si>
    <t>Vale transporte 108 funcionários  região metropolitana BH</t>
  </si>
  <si>
    <t>Recarga de 1 cartão de vale transporte</t>
  </si>
  <si>
    <t>Vale Transporte 7 funcionários ref. Unidade Ipatinga</t>
  </si>
  <si>
    <t>Recarga de 2 cartões ref. unidade Araxá</t>
  </si>
  <si>
    <t>Kit Bandeja Auxiliar plástica</t>
  </si>
  <si>
    <t>R-29112318</t>
  </si>
  <si>
    <t>86344112023-6</t>
  </si>
  <si>
    <t>Compra de itens para oficina de pintura e decopagem ref. ao projeto férias</t>
  </si>
  <si>
    <t>Arte Fácil Artesanato</t>
  </si>
  <si>
    <t>Compra de bombons para entregar como lembrancinha na formatura unificada para os adolescentes</t>
  </si>
  <si>
    <t>Josiane Veloso Silva Soares</t>
  </si>
  <si>
    <t>Contratação de palestrante para abordagem do tema "Assédio Moral e Sexual - comunicação não violenta" para capacitação dos diretores</t>
  </si>
  <si>
    <t>Corine Julie Ribeiro Lopes</t>
  </si>
  <si>
    <t>Compra de itens para oficina natalina na unidade</t>
  </si>
  <si>
    <t>Compra de 2 gás de cozinha para uso na unidade</t>
  </si>
  <si>
    <t>WR Comércio de gás e água Ltda</t>
  </si>
  <si>
    <t>Compra de kit bandeja auxiliar plástica</t>
  </si>
  <si>
    <t>Compra de tecidos para desenvolvimento das atividades projeto confecção de agendas com temas natalinos</t>
  </si>
  <si>
    <t>Tecidos União Ltda</t>
  </si>
  <si>
    <t xml:space="preserve">Compra de cosméticos para utilização da oficina de autocuidado ref. ao projeto de férias </t>
  </si>
  <si>
    <t>Compra de itens e bombonieres para utilização nas oficinas de culinária, gingana de férias e jogos de tabuleiro ref. ao projeto férias</t>
  </si>
  <si>
    <t>Diária de viagem a Diogo Filipe de Siqueira ref. visita metodologica</t>
  </si>
  <si>
    <t>Diária de viagem  Débora Andrade Soares Correa ref. visita metodologica</t>
  </si>
  <si>
    <t xml:space="preserve">Reembolso a Maria Clara dos Reis Neves ref. alimentação do adolescente </t>
  </si>
  <si>
    <t>Férias Fabiano da Silva período 07/12/2023 a 05/01/2023</t>
  </si>
  <si>
    <t>1/3 Férias Fabiano da Silva período 07/12/2023 a 05/01/2023</t>
  </si>
  <si>
    <t>Anderson Roberto Favorito de Moura</t>
  </si>
  <si>
    <t>Luiz Humberto Rodrigues de Jesus</t>
  </si>
  <si>
    <t>Recarga vale alimentação 2 funcionários</t>
  </si>
  <si>
    <t>Compra de capa protetora impermeáve para colchões utilizados pelos adolescentes</t>
  </si>
  <si>
    <t>Rosangela Beatriz dos Santos</t>
  </si>
  <si>
    <t>Hospedagem funcionário ref. visita domiciliar institucional do adolescente</t>
  </si>
  <si>
    <t>Hoteis J S Ltda me</t>
  </si>
  <si>
    <t>Rodrigo Gandra Bie Gualberto</t>
  </si>
  <si>
    <t>334358558751491-32</t>
  </si>
  <si>
    <t>338339739751491-32</t>
  </si>
  <si>
    <t>Roberta Silva Oliveira</t>
  </si>
  <si>
    <t>338335653751491-32</t>
  </si>
  <si>
    <t>338356639751491-32</t>
  </si>
  <si>
    <t>Ivone Aparecida da Silva Malachias</t>
  </si>
  <si>
    <t>338361325751491-32</t>
  </si>
  <si>
    <t>339333471751491-32</t>
  </si>
  <si>
    <t>Jaqueline Santos Bandeira da Silva</t>
  </si>
  <si>
    <t>339336679751491-32</t>
  </si>
  <si>
    <t>Washington Santos Oliveira</t>
  </si>
  <si>
    <t>339337049751491-32</t>
  </si>
  <si>
    <t>Compra de puxador de inox e perfil de aluminio para manutenção da porta principal da Sede Administrativa</t>
  </si>
  <si>
    <t>Comercial Santos Vidros e Serviços Ltda</t>
  </si>
  <si>
    <t xml:space="preserve">Pagamento ref. Pensão alimentícia descontado em TRCT do funcionário  Marlon Douglas Guilherme Nunes </t>
  </si>
  <si>
    <t>Compra de oxímetro de ded para realização de avaliaçao continua dos adolescentes acautelados</t>
  </si>
  <si>
    <t>Compra de itens para oficina dia das crianças na unidade</t>
  </si>
  <si>
    <t>Orpil Boca Doce Comercio de produtos alimenticios Ltda</t>
  </si>
  <si>
    <t>Daphne Jose da Mata</t>
  </si>
  <si>
    <t>Estefani Bernardes Tavares</t>
  </si>
  <si>
    <t xml:space="preserve"> Felipe Vitor Teodoro</t>
  </si>
  <si>
    <t>João Vitor Costa Miranda</t>
  </si>
  <si>
    <t>Diária de viagem a Juliana de Abreu Silva ref. Visita Metodólogica</t>
  </si>
  <si>
    <t>Reembolso a Juliano Fernandes Silva ref. pedágio Araxá/Tupaciguara</t>
  </si>
  <si>
    <t>Diária de viagem a Márcio Ferreira da Silva ref. pedágio Tupaciguara/Uberlandia</t>
  </si>
  <si>
    <t>Raquel Pimenta Costa</t>
  </si>
  <si>
    <t>Compra de cola silicone  para uso em oficina na unidade</t>
  </si>
  <si>
    <t>Tendo em vista as adequações solicitadas pela vigilância sanitária do município enviado a unidade sobre as condiçõs higiênico - sanitárias da cozinha</t>
  </si>
  <si>
    <t>Tear Telas de arame Ltda</t>
  </si>
  <si>
    <t>JMM &amp; TSR Pneus Ltda</t>
  </si>
  <si>
    <t>Alimentação ref. unidade Araxá</t>
  </si>
  <si>
    <t>Alimentação ref. unidade Ipatinga</t>
  </si>
  <si>
    <t>Hospedagem de funcionário com objetivo de visitar a família de dois adolescentes</t>
  </si>
  <si>
    <t>Cyonara Fonseca Miguel</t>
  </si>
  <si>
    <t>Construção de bacia de contenção e tampas para caixa de esgoto na unidade</t>
  </si>
  <si>
    <t>Bernardes Construtora Unai</t>
  </si>
  <si>
    <t>Pablo Eduardo da Silva Santos</t>
  </si>
  <si>
    <t>339359719751491-32</t>
  </si>
  <si>
    <t>Salario funcionário ref.11/2023</t>
  </si>
  <si>
    <t>Diego de Alcantra costa de Carvalho</t>
  </si>
  <si>
    <t>A pioneira Tecidos Ltda</t>
  </si>
  <si>
    <t>Despesa com hospedagem de funcionário para realizar articulação com a rede assistência na cidade de Manhuaçu</t>
  </si>
  <si>
    <t>Pé Café Hotel Ltda</t>
  </si>
  <si>
    <t>Compra de itens para manutenção no veiculo da unidade</t>
  </si>
  <si>
    <t>Compra de 30 travesseiros Hospitalar espuma flocos para uso dos adolescentes</t>
  </si>
  <si>
    <t>Fisiodoctor Materiais para saúde Ltda</t>
  </si>
  <si>
    <t>Manutenção do veiculo</t>
  </si>
  <si>
    <t>Salario ref. 36 funcionários da sede administrativa, 77 funcionários de Uberaba, 99 funcionários de Ipatinga, 53 funcionários de Sete Lagoas, 146 funcionários de Unaí, 51 funcionários de Araxá, 138 funcionários Santa Clara, 86 funcionários Santa Helena,112 funcionários do Horto, 60 funcionários Lindeia, 92 funcionários São Jeronimo, 62 funcionários Tupaciguara.</t>
  </si>
  <si>
    <t>Reembolso a Márcio Ferreira da Silva ref. pédagio tupaciguara/Uberlândia</t>
  </si>
  <si>
    <t>Reembolso a Juliano Rodrigues Meira ref. pédagio Tupaciguara/ Belo Horizonte</t>
  </si>
  <si>
    <t>Reembolso a Lucas Cardoso Arantes ref. pédagio Tupaciguara/Belo Horizonte</t>
  </si>
  <si>
    <t>Férias Mirtes Adriane Fernandes período 11/12/2023 a 09/01/2023</t>
  </si>
  <si>
    <t xml:space="preserve"> Mirtes Adriane Fernandes</t>
  </si>
  <si>
    <t>1/3 Férias Mirtes Adriane Fernandes período 11/12/2023 a 09/01/2023</t>
  </si>
  <si>
    <t>Férias Alcides Junio Soares de Araujo período 11/12/2023 a 09/01/2023</t>
  </si>
  <si>
    <t>Alcides Junio Soares de Araujo</t>
  </si>
  <si>
    <t>1/3 Férias Alcides Junio Soares de Araujo período 11/12/2023 a 09/01/2023</t>
  </si>
  <si>
    <t>Férias Daniela Campos Fernandes período 11/12/2023 a 25/12/2023</t>
  </si>
  <si>
    <t xml:space="preserve"> Daniela Campos Fernandes</t>
  </si>
  <si>
    <t>1/3 Férias Daniela Campos Fernandes período 11/12/2023 a 25/12/2023</t>
  </si>
  <si>
    <t>Férias Erika Andrade de Almeida período 11/12/2023 a 09/01/2023</t>
  </si>
  <si>
    <t>Erika Andrade de Almeida</t>
  </si>
  <si>
    <t>1/3 Férias Erika Andrade de Almeida período 11/12/2023 a 09/01/2023</t>
  </si>
  <si>
    <t>Férias Jacques Douglas Dias dos Santos período 12/12/2023 a 10/01/2023</t>
  </si>
  <si>
    <t>Jacques Douglas Dias dos Santos</t>
  </si>
  <si>
    <t>1/3 Férias Jacques Douglas Dias dos Santos período 12/12/2023 a 10/01/2023</t>
  </si>
  <si>
    <t>Férias Warlei Geraldo de Oliveira período 11/12/2023 a 09/01/2023</t>
  </si>
  <si>
    <t>Warlei Geraldo de Oliveira</t>
  </si>
  <si>
    <t>1/3 Férias Warlei Geraldo de Oliveira período 11/12/2023 a 09/01/2023</t>
  </si>
  <si>
    <t>Férias Ana Paula dos Santos Alves Silva período 11/12/2023 a 09/01/2023</t>
  </si>
  <si>
    <t>1/3 Férias Ana Paula dos Santos Alves Silva período 11/12/2023 a 09/01/2023</t>
  </si>
  <si>
    <t>Férias Frank Messias Rocha período 11/12/2023 a 09/01/2023</t>
  </si>
  <si>
    <t xml:space="preserve"> Frank Messias Rocha</t>
  </si>
  <si>
    <t>1/3 Férias Frank Messias Rocha período 11/12/2023 a 09/01/2023</t>
  </si>
  <si>
    <t>Férias Marley Ferreira Branquinho período 11/12/2023 a 09/01/2023</t>
  </si>
  <si>
    <t>1/3 Férias Marley Ferreira Branquinho período 11/12/2023 a 09/01/2023</t>
  </si>
  <si>
    <t>Férias Nilvo Barbosa de Oliveira período 11/12/2023 a 09/01/2023</t>
  </si>
  <si>
    <t>Nilvo Barbosa de Oliveira</t>
  </si>
  <si>
    <t>1/3 Férias Nilvo Barbosa de Oliveira período 11/12/2023 a 09/01/2023</t>
  </si>
  <si>
    <t xml:space="preserve">Salário ref. 11/2023  funcionária Luiza Ariana Silva Pereira </t>
  </si>
  <si>
    <t xml:space="preserve">Luiza Ariana Silva Pereira </t>
  </si>
  <si>
    <t>FGTS ref. 11/2023</t>
  </si>
  <si>
    <t xml:space="preserve">Pagamento da 2° parcela reforma de adequação de cozinha da unidade </t>
  </si>
  <si>
    <t>IPTU 11/11 - 13º Andar</t>
  </si>
  <si>
    <t>Seguro fiança 4/12 R$ 1.012,55 - Taxa Boleto R$ 4,80 - 13º Andar</t>
  </si>
  <si>
    <t>IPTU 11/11 - 22º Andar</t>
  </si>
  <si>
    <t>Seguro fiança 6/12 R$ 565,21 - Taxa Boleto R$ 4,80 - 22º Andar</t>
  </si>
  <si>
    <t>Coffe break para treinamento na sede administrativa</t>
  </si>
  <si>
    <t>Pagamento da 2° parcela reforma de adequação de cozinha da unidade</t>
  </si>
  <si>
    <t>Locação de equipamento body scan para inspeção corporal instalado na unidade ref. 13/09 a 30/09/2023</t>
  </si>
  <si>
    <t>VMI Sistemas de Segurança Ltda</t>
  </si>
  <si>
    <t>Recibo de locação</t>
  </si>
  <si>
    <t xml:space="preserve">Locação de equipamento body scan para inspeção corporal instalado na unidade </t>
  </si>
  <si>
    <t>Machado e Poucas Som e Oficina Ltda</t>
  </si>
  <si>
    <t>240172/10</t>
  </si>
  <si>
    <t>Pagamento 1° parcela pintura da tubulação da caixa d' água</t>
  </si>
  <si>
    <t>Contagem do Incêndio equipamentos e execução</t>
  </si>
  <si>
    <t>Compra de 3 ar condicionado  elgin inverter para uso da unidade</t>
  </si>
  <si>
    <t>Compra de 1 ar condicionado  elgin inverter para uso da unidade</t>
  </si>
  <si>
    <t>Compra de 2 ar condicionado  elgin inverter para uso da unidade</t>
  </si>
  <si>
    <t>12373357142-1</t>
  </si>
  <si>
    <t>Pagamento ref. Pensão alimentícia descontado em folha de pagamento do funcionário  Kleber Osvaldo da Silva Junior ref. 11/2023</t>
  </si>
  <si>
    <t>Compra de itens para oficina</t>
  </si>
  <si>
    <t xml:space="preserve">TEF Comércio e distribuição </t>
  </si>
  <si>
    <t>Recarga de 1 vale transporte</t>
  </si>
  <si>
    <t>Pagamento ref. Pensão alimentícia descontado em folha de pagamento do funcionário  Euclides Sá de Paula ref. 11/2023</t>
  </si>
  <si>
    <t xml:space="preserve">Manutenção de portas na unidade que se apresentam quebradas e estagnadas </t>
  </si>
  <si>
    <t>Davi de Oliveira Braga</t>
  </si>
  <si>
    <t>Pagamento ref. Pensão alimentícia descontado em folha de pagamento do funcionário  Cledeci de Anchieta Carvalho ref. 11/2023</t>
  </si>
  <si>
    <t>Pagamento ref. Pensão alimentícia descontado em folha de pagamento do funcionário  Fernando Cezar Oliveira Souza ref. 11/2023</t>
  </si>
  <si>
    <t>Pagamento ref. Pensão alimentícia descontado em folha de pagamento do funcionário Paulo Marcio Rocha Barbosa ref. 11/2023</t>
  </si>
  <si>
    <t>Pagamento ref. Pensão alimentícia descontado em folha de pagamento do funcionário Jefferson Márcio dos Santos Rangel ref. 11/2023</t>
  </si>
  <si>
    <t>Pagamento ref. Pensão alimentícia descontado em folha de pagamento do funcionário  Vinicius da Silva Melgaço ref. 11/2023</t>
  </si>
  <si>
    <t>Pagamento ref. Pensão alimentícia descontado em férias do funcionário Diego Antônio dos Santos ref. 11/2023</t>
  </si>
  <si>
    <t>Prestaçao de serviço eletricos e instalações de quatro ventiladores</t>
  </si>
  <si>
    <t>Lourenço Ferrreira Santos</t>
  </si>
  <si>
    <t>Pagamento ref. Pensão alimentícia descontado em folha de pagamento do funcionário Cassio Henrique Coelho ref. 11/2023</t>
  </si>
  <si>
    <t>Iss ref. 11/2023</t>
  </si>
  <si>
    <t>2232974866-26</t>
  </si>
  <si>
    <t>Férias Paulo Vitor da Silva período 13/12/2023 a 11/01/2024</t>
  </si>
  <si>
    <t>Paulo Vitor da Silva</t>
  </si>
  <si>
    <t>1/3 Férias Paulo Vitor da Silva período 13/12/2023 a 11/01/2024</t>
  </si>
  <si>
    <t>Férias Adonis Henrique Rocha Gonçalves período 13/12/2023 a 11/01/2024</t>
  </si>
  <si>
    <t xml:space="preserve"> Adonis Henrique Rocha Gonçalves</t>
  </si>
  <si>
    <t>1/3 Férias Adonis Henrique Rocha Gonçalves período 13/12/2023 a 11/01/2024</t>
  </si>
  <si>
    <t>Férias Franciele Aparecida Martins Lourenço período 13/12/2023 a 11/01/2024</t>
  </si>
  <si>
    <t>Franciele Aparecida Martins Lourenço</t>
  </si>
  <si>
    <t>1/3 Férias Franciele Aparecida Martins Lourenço período 13/12/2023 a 11/01/2024</t>
  </si>
  <si>
    <t>Férias Julha Silva Santos período 13/12/2023 a 11/01/2024</t>
  </si>
  <si>
    <t>Julha Silva Santos</t>
  </si>
  <si>
    <t>1/3 Férias Julha Silva Santos período 13/12/2023 a 11/01/2024</t>
  </si>
  <si>
    <t>Férias Leticia Calixto Vieira período 13/12/2023 a 27/12/2024</t>
  </si>
  <si>
    <t>1/3 Férias Leticia Calixto Vieira período 13/12/2023 a 27/12/2024</t>
  </si>
  <si>
    <t>Diária de viagem a Marco Aurélio de Barros ref. abastecimento do veiculo na cidade de Nova Era, devido o posto não aceitar nosso vale combustivel</t>
  </si>
  <si>
    <t>Compra de peças intimas para as adolescentes</t>
  </si>
  <si>
    <t>Compra de kit com pares de  meias para uso dos adolescentes</t>
  </si>
  <si>
    <t>Compra de itens para manutenção extintor de incêndio devido adequação AVCB</t>
  </si>
  <si>
    <t xml:space="preserve">Manutenção extintor de incêndio </t>
  </si>
  <si>
    <t>Hospedagem para colaboradora Tamara Luiza Brito Pereira para realizar desligamento da adolescente</t>
  </si>
  <si>
    <t>Noronha Comércio e Serviços de Suprimentos para Informática</t>
  </si>
  <si>
    <t>Seguro de vida ref. 11/2023  ref. 1.049 Funcionarios</t>
  </si>
  <si>
    <t>Bem estar social 11/2023 ref. 1.055 funcionários</t>
  </si>
  <si>
    <t>Compra de materiais para oficinas com os adolescentes</t>
  </si>
  <si>
    <t>Uberpel Comércio de Papeis Ltda</t>
  </si>
  <si>
    <t>Compra de materiais esportivos para oficinas com os adolescentes</t>
  </si>
  <si>
    <t xml:space="preserve">VM Soluções Esportivas </t>
  </si>
  <si>
    <t>Compra de roupas intimas para uso das adolescentes</t>
  </si>
  <si>
    <t>Recarga de 38 cartões de vale transporte</t>
  </si>
  <si>
    <t>8104454216-55</t>
  </si>
  <si>
    <t>8104454449-65</t>
  </si>
  <si>
    <t>Compra de 36 galões de água de 20 litros</t>
  </si>
  <si>
    <t>Pagamento da aquisição de 4 ar condicionado para uso na unidade</t>
  </si>
  <si>
    <t>Eudes Silas de Andrade</t>
  </si>
  <si>
    <t>Marines Cardoso</t>
  </si>
  <si>
    <t>Compra de 10 chuteiras para os adolescentes da unidade</t>
  </si>
  <si>
    <t>Lenizia Machado Silva</t>
  </si>
  <si>
    <t>Retirada de 2°  via de 19 cartões da transfacil</t>
  </si>
  <si>
    <t>Instalação ultrassom/jato de bicarbonato na cadeira odontológica da unidade</t>
  </si>
  <si>
    <t>Pedido de 2° via de 06 cartões vale transporte</t>
  </si>
  <si>
    <t>1/3 Férias Jéssica Domingos da Silva período 14/12/2023 a 12/01/2024</t>
  </si>
  <si>
    <t>Jéssica Domingos da Silva</t>
  </si>
  <si>
    <t>Férias Jéssica Domingos da Silva período 14/12/2023 a 12/01/2024</t>
  </si>
  <si>
    <t>1/3 Férias Carlos Alberto de Morais período 13/12/2023 a 11/01/2024</t>
  </si>
  <si>
    <t>Férias Carlos Alberto de Morais período 13/12/2023 a 11/01/2024</t>
  </si>
  <si>
    <t>1/3 Férias Demetrio Rodrigues dos Santos período 13/12/2023 a 11/01/2024</t>
  </si>
  <si>
    <t>Demetrio Rodrigues dos Santos</t>
  </si>
  <si>
    <t>Férias Demetrio Rodrigues dos Santos período 13/12/2023 a 11/01/2024</t>
  </si>
  <si>
    <t>1/3 Férias Edmara Madureira Figueredo Valentim período 13/12/2023 a 11/01/2024</t>
  </si>
  <si>
    <t>Férias Edmara Madureira Figueredo Valentim período 13/12/2023 a 11/01/2024</t>
  </si>
  <si>
    <t>1/3 Férias Matheus Mesquita de Oliveira período 13/12/2023 a 11/01/2024</t>
  </si>
  <si>
    <t>1/3 Férias Sidney Leandro da Silva Ferreira período 13/12/2023 a 11/01/2024</t>
  </si>
  <si>
    <t>Sidney Leandro da Silva Ferreira</t>
  </si>
  <si>
    <t>Férias Sidney Leandro da Silva Ferreira período 13/12/2023 a 11/01/2024</t>
  </si>
  <si>
    <t>Reembolso a Carlos Atilla Santos Neris ref. Pedagio a viagem a Buenópolis / MG</t>
  </si>
  <si>
    <t>Reembolso a Juliana de Abreu Silva ref. Pedagio a viagem a Uberlândia / MG</t>
  </si>
  <si>
    <t>Reembolso a Lucas Cardoso Arantes ref. Pedagio a viagem a Uberlândia / MG</t>
  </si>
  <si>
    <t>Diária de viagem Leandro Luiz da Silva ref. Visita metodologica de adolescente</t>
  </si>
  <si>
    <t>Leandro Luiz da Silva</t>
  </si>
  <si>
    <t>Diária de viagem Helen Shármen Ventura Coelho ref. Visita metodologica de adolescente</t>
  </si>
  <si>
    <t>Helen Shármen Ventura Coelho</t>
  </si>
  <si>
    <t>Diária de viagem Juliano Fernandes da Silva ref. desligamento de adolescente</t>
  </si>
  <si>
    <t>Diária de viagem Tarlon Carlos Ferreira de Almeida ref. Visita metodologica de adolescente</t>
  </si>
  <si>
    <t>Tarlon Carlos Ferreira de Almeida</t>
  </si>
  <si>
    <t>Diária de viagem Thiago Procópio ref. desligamento de adolescente</t>
  </si>
  <si>
    <t>Diária de viagem Washington Fernandes Faria ref. desligamento de adolescente</t>
  </si>
  <si>
    <t>Washington Fernandes Faria</t>
  </si>
  <si>
    <t>Férias Tayrone Alves Costa período 14/12/2023 a 12/01/2024</t>
  </si>
  <si>
    <t>Tayrone Alves Costa</t>
  </si>
  <si>
    <t>1/3 Férias Tayrone Alves Costa período 14/12/2023 a 12/01/2024</t>
  </si>
  <si>
    <t>Compra de portas para substituição de itens quebrados</t>
  </si>
  <si>
    <t>Global Menezes Ltda</t>
  </si>
  <si>
    <t>Compra de 37 travesseiros e porta travesseiros para uso dos adolescentes acautelados</t>
  </si>
  <si>
    <t xml:space="preserve"> Despesas com 328 passagens ida e volta de familiares de adolescentes dos dias 01/11 a 30/11/2023 das unidades Horto, São Jeronimo,Ipatinga,Santa Clara, Uberaba, Santa Helena, Andradas, Lindeia</t>
  </si>
  <si>
    <t>MG Comércio e Representações Ltda</t>
  </si>
  <si>
    <t>Compra de materiais Hidraulicos para conserto do registro dos chuveiros e descarga dos alojamentos</t>
  </si>
  <si>
    <t>Souza e Borges Hidraulicos</t>
  </si>
  <si>
    <t>Compra de peças para manutenção do gerador da unidade</t>
  </si>
  <si>
    <t>Cavalcanti e Pimentel Dist. De Peças Ltda</t>
  </si>
  <si>
    <t>Claudio Oliveira Rondado</t>
  </si>
  <si>
    <t>Alexandre Abrão Marques de Freitas</t>
  </si>
  <si>
    <t>Cristina Balbino Silva</t>
  </si>
  <si>
    <t>Gabriela Cristina da Silva</t>
  </si>
  <si>
    <t xml:space="preserve"> Drogaria Lari Ltda</t>
  </si>
  <si>
    <t>Manutenção hidráulica na unidade</t>
  </si>
  <si>
    <t>Diária de viagem Lucas Filipe Souza Carvalho ref. Visita metodologica de adolescente</t>
  </si>
  <si>
    <t>Diária de viagem César de Castro ref. Visita metodologica de adolescente</t>
  </si>
  <si>
    <t>Diária de viagem Valquiria Gonçalves Pereira Lomeu ref. Visita metodologica de adolescente</t>
  </si>
  <si>
    <t>Valquiria Gonçalves Pereira Lomeu</t>
  </si>
  <si>
    <t>Diária de viagem Waltair Matias da Silva ref. Visita metodologica de adolescente</t>
  </si>
  <si>
    <t>Compra de insumos para ser realizado o projeto "Horta"</t>
  </si>
  <si>
    <t>Vanessa Ferreira de Souza</t>
  </si>
  <si>
    <t>Compra de 19 ventiladores para a unidade</t>
  </si>
  <si>
    <t>Casa do Vento Elétrico e Design Ltda</t>
  </si>
  <si>
    <t>Compra de insumos para ser realizado o projeto "Lapidando Sabores: Culinária Afro-Brasileira"</t>
  </si>
  <si>
    <t>Coop Cons Emp Usiminas Ltda</t>
  </si>
  <si>
    <t>Compra de raquete e bola para o Projeto Férias Escolares</t>
  </si>
  <si>
    <t>Caetano de Paula Ferreira Silva Epp</t>
  </si>
  <si>
    <t>Hospedagem Rafaela Fernandes dos Santos entre os dias 25/11 a 26/11 ref. Deslgamento de adolescente</t>
  </si>
  <si>
    <t>Hospedagem Marco Aurélio entre os dias 25/11 a 26/11 ref. Deslgamento de adolescente</t>
  </si>
  <si>
    <t>Compra de lanche para audiêncis concentradas nos dias 04 e 05/12/2023</t>
  </si>
  <si>
    <t>Compra de insumos de medicamentos para enfermerfagem</t>
  </si>
  <si>
    <t>R07789</t>
  </si>
  <si>
    <t xml:space="preserve">Aquisição um microondas </t>
  </si>
  <si>
    <t>Friovix Comércio de Refrigeração</t>
  </si>
  <si>
    <t>Compra de 3 pacotes de açúcar e 6 caixas de chá mate, 10 pctes de café, 3 filtros de papel, 3 mexedor de café para uso na sede administrativa</t>
  </si>
  <si>
    <t>Compra de peças para manutençao no veiculo</t>
  </si>
  <si>
    <t>San Marco Veiculos</t>
  </si>
  <si>
    <t>Exames de radiografia odontológica de adolescentes</t>
  </si>
  <si>
    <t>Radiograf Clinica de Radiografia Odontológica Ltda</t>
  </si>
  <si>
    <t xml:space="preserve">Diária de viagem a Carlos Atila Santos Neris ref. visita metodológica </t>
  </si>
  <si>
    <t>Diária de viagem a João Ferreira Santana Ref. Visita metodológica</t>
  </si>
  <si>
    <t>Díária de viagem  Jucelia Gomes dos Reis ref. visita metodológica</t>
  </si>
  <si>
    <t>Diária de viagem a Júlia Barbassa França ref. visita metodológica</t>
  </si>
  <si>
    <t>Júlia Barbassa França</t>
  </si>
  <si>
    <t>Diária de viagem a Maria Alice Ferreira de Sousa ref. visita metodológica</t>
  </si>
  <si>
    <t>Maria Alice Ferreira de Sousa</t>
  </si>
  <si>
    <t>Diária de viagem a Nayara Morais Martins ref. visita metodológica</t>
  </si>
  <si>
    <t>Diária de viagem a Caroline Braga Teixeira ref. visita metodologica</t>
  </si>
  <si>
    <t>Caroline Braga Teixeira</t>
  </si>
  <si>
    <t>Diária de viagem a Vilma do Carmo Silva Lopes ref. visita metodologica</t>
  </si>
  <si>
    <t>Vilma do Carmo Silva</t>
  </si>
  <si>
    <t>Salário ref. 11/2023  funcionária Isabela Pereira Gomes</t>
  </si>
  <si>
    <t>Isabela Pereira Gomes</t>
  </si>
  <si>
    <t>Manutenção corretiva no sistema de freios do carro</t>
  </si>
  <si>
    <t>2023/5956</t>
  </si>
  <si>
    <t>2023/711341</t>
  </si>
  <si>
    <t>Plano de saúde unidades interior - 477 funcionários</t>
  </si>
  <si>
    <t>2023/754985</t>
  </si>
  <si>
    <t>Confecção de 58 crachás para funcionários na unidade</t>
  </si>
  <si>
    <t>Plano de saúde regional BH - 493 funcionários</t>
  </si>
  <si>
    <t>2023/754979</t>
  </si>
  <si>
    <t>2023/711345</t>
  </si>
  <si>
    <t>2023/2623</t>
  </si>
  <si>
    <t>Serviço de pintura da tubulação da caixa d'água da Unidade</t>
  </si>
  <si>
    <t>2023/49</t>
  </si>
  <si>
    <t>4500000372206</t>
  </si>
  <si>
    <t>Pagamento de guia para visita no Museu e Quilombos e Favelas Urbanas</t>
  </si>
  <si>
    <t>Cleiton Gomes da Silva</t>
  </si>
  <si>
    <t xml:space="preserve">Helio Antonio Machado </t>
  </si>
  <si>
    <t>Urca France Autmóveis Ltda</t>
  </si>
  <si>
    <t>Segunda parcela 13º salário ref. 41 funcionários da sede Administrativa, 78 funcionários de Uberaba, 103 funcionários de Ipatinga, 53 funcionários de Sete Lagoas, 148 funcionários de Unaí, 53 funcionários de Araxá, 133 funcionários Santa Clara, 86 funcionários Santa Helena, 116 funcionários do Horto, 63 funcionários Lindeia, 97 funcionários São Jeronimo, 63 funcionários Tupaciguara.</t>
  </si>
  <si>
    <t>Salário funcionária Luiza Ariana Silva Pereira ref. Primeira parcela 13º salário</t>
  </si>
  <si>
    <t>Hospedagem do funionário devido visita domiciliar a famila do adolescente</t>
  </si>
  <si>
    <t>Farmácia e Drogaria Lobato</t>
  </si>
  <si>
    <t>Pagamento da 2ª parcela dos serviços de reforma do Centro Socioeducativo de Ipatinga</t>
  </si>
  <si>
    <t>IMEC Engenharia Ltda</t>
  </si>
  <si>
    <t>Promodental  produtos para Saude</t>
  </si>
  <si>
    <t>Aquisição de 1 Prancha de resgate, 1 biombo triplo  e 1 mesa maca para primeiros socorros na unidade</t>
  </si>
  <si>
    <t>Ribeiro e Nascimento Artigos Médicos e Ortopédicos Ltda</t>
  </si>
  <si>
    <t>Aquisição de 1 otoscopio para primeiros socorros na unidade</t>
  </si>
  <si>
    <t>Compra de uma lanterna clinica e uma bolsa resgate completa  para primeiros socorros na unidade</t>
  </si>
  <si>
    <t>Compra de itens para oficina de artesanato na unidade</t>
  </si>
  <si>
    <t>Compra de peças para manutenção de gerador da unidade</t>
  </si>
  <si>
    <t>Estrela Geradores e Energia Elétrica Ltda</t>
  </si>
  <si>
    <t>Manutenção do gerador da unidade</t>
  </si>
  <si>
    <t xml:space="preserve">Compra de borracha da porta traseira esquerda do veiculo </t>
  </si>
  <si>
    <t>Lilian Campos de Morais Ribeiro</t>
  </si>
  <si>
    <t>12375415775-5</t>
  </si>
  <si>
    <t>Pagamento ref. Pensão alimentícia descontado em folha de pagamento do funcionário  Glauciano Antonio Batista ref. 11/2023</t>
  </si>
  <si>
    <t>Pagamento ref. Pensão alimentícia descontado em folha de pagamento do funcionário Fernando Cezar Olivira Souza ref. 11/2023</t>
  </si>
  <si>
    <t>Pagamento ref. Pensão alimentícia descontado em folha de pagamento do funcionário  Euclides Sá de Paula ref. 13/2023</t>
  </si>
  <si>
    <t>Pagamento ref. Pensão alimentícia descontado em folha de pagamento do funcionário Wagner Gladson da Silva ref. 11/2023</t>
  </si>
  <si>
    <t>Mão de obra para reinstalação do sistema de gás de cozinha</t>
  </si>
  <si>
    <t>Hudson Geovane Ferreira Manutenção Preventiva</t>
  </si>
  <si>
    <t>Hospedagem de funcionário para articulação com a rede socioassistencial do municipio</t>
  </si>
  <si>
    <t>Organizações Presidente Ltda</t>
  </si>
  <si>
    <t>Pagamento ref. Pensão alimentícia descontado em folha de pagamento do funcionário Paulo Marcio Rocha Barbosa ref. 13/2023</t>
  </si>
  <si>
    <t>Pagamento ref. Pensão alimentícia descontado em folha de pagamento do funcionário Jefferson Márcio dos Santos Rangel ref. 13/2023</t>
  </si>
  <si>
    <t>Compra de um Ring light para uso na oficina da unidade</t>
  </si>
  <si>
    <t>Renata Cezar Loures Limitada</t>
  </si>
  <si>
    <t>Pagamento ref. Pensão alimentícia descontado em folha de pagamento do funcionário Cassio Henrique Coelho ref. 13/2023</t>
  </si>
  <si>
    <t>Diária de viagem a Jean Francesco Dias dos Santos ref. translado de adolescente</t>
  </si>
  <si>
    <t>Hospedagem de funcionario para translado de adolescente</t>
  </si>
  <si>
    <t>Diária de viagem a Jaime Antonio de Oliveira Junior ref. translado de adolescente</t>
  </si>
  <si>
    <t>Férias Sibele Cruz Santos  período 18/12/2023 a 16/01/2024</t>
  </si>
  <si>
    <t xml:space="preserve">Sibele Cruz Santos </t>
  </si>
  <si>
    <t>1/3 Férias Sibele Cruz Santos  período 18/12/2023 a 16/01/2024</t>
  </si>
  <si>
    <t>Férias Alice Morato de Rezende  período 18/12/2023 a 16/01/2024</t>
  </si>
  <si>
    <t>1/3 Férias Alice Morato de Rezende  período 18/12/2023 a 16/01/2024</t>
  </si>
  <si>
    <t>Férias Diego de Alcantra Costa de Carvalho  período 18/12/2023 a 16/01/2024</t>
  </si>
  <si>
    <t>Diego de Alcantra Costa de Carvalho</t>
  </si>
  <si>
    <t>1/3 Férias Diego de Alcantra Costa de Carvalho  período 18/12/2023 a 16/01/2024</t>
  </si>
  <si>
    <t>Férias Marcelo Ferreira da Silva  período 18/12/2023 a 16/01/2024</t>
  </si>
  <si>
    <t>1/3 Férias Marcelo Ferreira da Silva  período 18/12/2023 a 16/01/2024</t>
  </si>
  <si>
    <t>Férias Maria Alice Soares Ferreira de Sousa  período 18/12/2023 a 16/01/2024</t>
  </si>
  <si>
    <t xml:space="preserve"> Maria Alice Soares Ferreira de Sousa </t>
  </si>
  <si>
    <t>1/3 Férias Maria Alice Soares Ferreira de Sousa  período 18/12/2023 a 16/01/2024</t>
  </si>
  <si>
    <t>Férias Priscila de Paula dos Santos Carvalho período 18/12/2023 a 01/01/2024</t>
  </si>
  <si>
    <t xml:space="preserve">Priscila de Paula dos Santos Carvalho </t>
  </si>
  <si>
    <t>1/3 Férias Priscila de Paula dos Santos Carvalho período 18/12/2023 a 01/01/2024</t>
  </si>
  <si>
    <t>Férias Rosiane Aparecida da Costa Vale período 18/12/2023 a 16/01/2024</t>
  </si>
  <si>
    <t>Rosiane Aparecida da Costa Vale</t>
  </si>
  <si>
    <t>1/3 Férias Rosiane Aparecida da Costa Vale período 18/12/2023 a 16/01/2024</t>
  </si>
  <si>
    <t>Férias Welington de Paula Sousa período 18/12/2023 a 16/01/2024</t>
  </si>
  <si>
    <t>1/3 Férias Welington de Paula Sousa período 18/12/2023 a 16/01/2024</t>
  </si>
  <si>
    <t>Diária de viagem Gonçalo Cordeiro dos Reis Neto ref. translado de adolescente</t>
  </si>
  <si>
    <t>Diária de viagem Celso Pereira Santos ref. translado de adolescente</t>
  </si>
  <si>
    <t>Celso Pereira Santos</t>
  </si>
  <si>
    <t>Diária de viagem a Ednaldo Abadia Rodrigues ref. translado de adolescente</t>
  </si>
  <si>
    <t>Diária de viagem a Jackson Rodrigo Ribeiro ref. translado de adolescente</t>
  </si>
  <si>
    <t>Jackson Rodrigo Ribeiro</t>
  </si>
  <si>
    <t xml:space="preserve"> Marcello Luiz de Araujo</t>
  </si>
  <si>
    <t>Diária de viagem a Weslei Franciso Lopes Pereira ref. translado de adolescente</t>
  </si>
  <si>
    <t xml:space="preserve">Weslei Franciso Lopes Pereira </t>
  </si>
  <si>
    <t>Férias Thiago Procópio  período 21/12/2023 a 19/01/2024</t>
  </si>
  <si>
    <t>1/3 Férias Thiago Procópio  período 21/12/2023 a 19/01/2024</t>
  </si>
  <si>
    <t>Reembolso a Priscila de Paula dos Santos Carvalho ref. guia de ISS de Tupaciguara que é aceito pagamento somente pela Caixa Econômica Federal banco do qual não trabalhamos</t>
  </si>
  <si>
    <t>Férias Thiago Silva Afonso  período 20/12/2023 a 18/01/2024</t>
  </si>
  <si>
    <t>1/3 Férias Thiago Silva Afonso  período 20/12/2023 a 18/01/2024</t>
  </si>
  <si>
    <t>Férias Elizeu Fontoura dos Santos  período 19/12/2023 a 17/01/2024</t>
  </si>
  <si>
    <t>1/3 Férias Elizeu Fontoura dos Santos  período 19/12/2023 a 17/01/2024</t>
  </si>
  <si>
    <t>Férias Renato Batista dos Santos  período 19/12/2023 a 17/01/2024</t>
  </si>
  <si>
    <t>1/3 Férias Renato Batista dos Santos  período 19/12/2023 a 17/01/2024</t>
  </si>
  <si>
    <t>2023/381</t>
  </si>
  <si>
    <t>2° parcela prestação de serviço de de restauração e implantaçao da nova sede administrativa</t>
  </si>
  <si>
    <t>2023/45</t>
  </si>
  <si>
    <t>Compra de lâmpada, refletor e resistencia para chuveiro para a troca dos itens queimados</t>
  </si>
  <si>
    <t>America Materiais de Construção em Geral Ltda</t>
  </si>
  <si>
    <t>Compra de dreno para os aparelhos de ar condicionado da Sede</t>
  </si>
  <si>
    <t>Emac Comercial Ltda</t>
  </si>
  <si>
    <t>Júlio César Pimenta</t>
  </si>
  <si>
    <t>34834868975149132</t>
  </si>
  <si>
    <t>34835906175149132</t>
  </si>
  <si>
    <t>Compra de insumos para realização do Projeto Skin Care</t>
  </si>
  <si>
    <t>GF Cosméticos Ltda</t>
  </si>
  <si>
    <t>Mais Make Minas</t>
  </si>
  <si>
    <t>Mão de obra para troca de lâmpada do farol do veículo</t>
  </si>
  <si>
    <t>Compra de lâmpada para o farol do veículo</t>
  </si>
  <si>
    <t>Compra de insumos para realização do Projeto Cine Natalino</t>
  </si>
  <si>
    <t>Compra de insumos para realização do Projeto Férias</t>
  </si>
  <si>
    <t>Brinkel - Brinquedos e Eletro Ltda</t>
  </si>
  <si>
    <t>Pagamento ref. almoço no dia do Seminário Programa Se Liga devido o almoço ser servido dentro da unidade e a capacitação ser fora faz jus ao pagamento do almoço no dia</t>
  </si>
  <si>
    <t>Luiza Santos Costa</t>
  </si>
  <si>
    <t>Wesley Francisco Lopes</t>
  </si>
  <si>
    <t>Patrick Schiller Torres Morais</t>
  </si>
  <si>
    <t>Euclélia Gouveia</t>
  </si>
  <si>
    <t>Natália Senna</t>
  </si>
  <si>
    <t>Giulia Batista Pontes</t>
  </si>
  <si>
    <t>Rosa D'arc Gomes Andrade Souza</t>
  </si>
  <si>
    <t>Bruno Antônio Pinto</t>
  </si>
  <si>
    <t>Rafael Oliveira Santos</t>
  </si>
  <si>
    <t>Adriana Freitas</t>
  </si>
  <si>
    <t>Thaís Penido</t>
  </si>
  <si>
    <t>Brenno Sallum Laktin</t>
  </si>
  <si>
    <t>Diária de viagem Luara de Souza e Oliveira ref. A participação do Seminário em Belo Horizonte</t>
  </si>
  <si>
    <t>Diária de viagem Paulo Márcio Rocha Barbosa Santos ref. A participação do Seminário em Belo Horizonte</t>
  </si>
  <si>
    <t>Diária de viagem Vilma do Carmo Silva Lopes ref. A participação do Seminário em Belo Horizonte</t>
  </si>
  <si>
    <t>Diária de viagem Rafael Lourenço Pontelo ref. A participação do Seminário em Belo Horizonte</t>
  </si>
  <si>
    <t>Diária de viagem a Ronielle Lopes Caetano ref. Acompanhamento da equipe de segurança e gestão da unidade</t>
  </si>
  <si>
    <t>Diária de viagem a Fabiano Neves Alves Pereira Teixeira ref. Acompanhamento da equipe de segurança e gestão da unidade</t>
  </si>
  <si>
    <t>Diária de viagem a Adriana Rosa Lazzarotti ref. Acompanhamento da equipe de segurança e gestão da unidade</t>
  </si>
  <si>
    <t>Reembolso a Márcio Ferreira da Silva ref. pedagio Tupaciguara / Uberlândia</t>
  </si>
  <si>
    <t>Reembolso a Juliano Fernandes Silva ref. pedagio Araxá / Uberaba</t>
  </si>
  <si>
    <t>Diária de viagem Lucas Mota Coelho ref. desligamento de adolescente</t>
  </si>
  <si>
    <t>Diária de viagem Karina Gonçalves de Araújo Borges ref. desligamento de adolescente</t>
  </si>
  <si>
    <t>Diária de viagem Alisson Ribeiro de Alvarenga ref. desligamento de adolescente</t>
  </si>
  <si>
    <t>Reembolso a Karina Gonçalves de Araújo Borges ref. pedagio Araxá / Divinópolis</t>
  </si>
  <si>
    <t>Compra de assento sanitário para melhor higiene e conservação do banheiro da nova sede administrativa</t>
  </si>
  <si>
    <t>L&amp;M Bricolagem</t>
  </si>
  <si>
    <t>Seguro veiculo Duster placa RTN</t>
  </si>
  <si>
    <t>Pagamento da 2° parcela da compra do ar condicionado</t>
  </si>
  <si>
    <t>Pagamento da 2° parcela da compra de 2 ar condicionado</t>
  </si>
  <si>
    <t>Plano odontológico ref. 11/2023 ref. 1043 Titulares e 328 dependentes</t>
  </si>
  <si>
    <t>17004595851-56</t>
  </si>
  <si>
    <t>17004595858-66</t>
  </si>
  <si>
    <t>17004596181-99</t>
  </si>
  <si>
    <t>17004596185-98</t>
  </si>
  <si>
    <t>17004596190-06</t>
  </si>
  <si>
    <t>17004596186-44</t>
  </si>
  <si>
    <t>17004595851-55</t>
  </si>
  <si>
    <t>1773096268-0</t>
  </si>
  <si>
    <t>1773097051-0</t>
  </si>
  <si>
    <t>1773151329-0</t>
  </si>
  <si>
    <t>1773096470-0</t>
  </si>
  <si>
    <t>1773097327-0</t>
  </si>
  <si>
    <t xml:space="preserve">Instalação de 13 ventiladores </t>
  </si>
  <si>
    <t>Compra de 4 resistências para boilers na unidade que é necessario para garantir a água quente do banho dos adolescentes</t>
  </si>
  <si>
    <t>IMC Resistências Ltda</t>
  </si>
  <si>
    <t>Pedido de 24 vale social</t>
  </si>
  <si>
    <t>MF Comércio de Essencias Ltda</t>
  </si>
  <si>
    <t>IRRF retido Ref. 11/2023 Nota fiscal n° 386775/20232253/20232354/20232355/20232415</t>
  </si>
  <si>
    <t>Contribuiçoes retidas  ref. Nota fiscal ref 11.2023. Nota fiscal n° 386775/2023518/20232024/20232354/20232355/20232415</t>
  </si>
  <si>
    <t>Diária de viagem a Carlos Atila Santos Neris ref. ida em Uberlandia para revisão do carro Fiat Argo</t>
  </si>
  <si>
    <t>Diária de viagem a Lucinea Sueli Rodrigues ref. translado de adolescente</t>
  </si>
  <si>
    <t>Diária de viagem a Márcio Francisco da Silva ref. translado de adolescente</t>
  </si>
  <si>
    <t>Diária de viagem Murilo Henrique Ferreira ref. translado de adolescente</t>
  </si>
  <si>
    <t xml:space="preserve"> Murilo Henrique Ferreira</t>
  </si>
  <si>
    <t>Diária de viagem Marco Aurélio de Barros ref. translado de adolescente</t>
  </si>
  <si>
    <t>Reembolso a Márcio Ferreira da Silva ref. pedagio Uberlandia/ Tupaciguara</t>
  </si>
  <si>
    <t>Reembolso a Carlos Atila Santos Neris ref.pedagio Uberaba/Passos</t>
  </si>
  <si>
    <t>Reembolso a Marco Aurélio de Barros ref. pedagio Santa Clara/ bom despacho</t>
  </si>
  <si>
    <t>2° parcela do 13°  funcionaria Bruna Marques Cunha</t>
  </si>
  <si>
    <t>Repasse de INSS descontado dos funcionários em folha de pagamento - ref. 13/2022</t>
  </si>
  <si>
    <t>INSS Patronal  ref. 13/2023</t>
  </si>
  <si>
    <t>INSS Patronal  ref. 11/2023</t>
  </si>
  <si>
    <t>Repasse de INSS descontado dos funcionários em folha de pagamento - ref. 11/2022</t>
  </si>
  <si>
    <t>Repasse de IRRF sobre folha de pagamento ref. 11/2023</t>
  </si>
  <si>
    <t>Alimentaçao ref. unidade Santa Clara</t>
  </si>
  <si>
    <t>Alimentaçao ref. unidade Uberaba</t>
  </si>
  <si>
    <t>Compras de luvas procedimentos para utilização na enfermagem</t>
  </si>
  <si>
    <t>Alimentação ref. Araxá</t>
  </si>
  <si>
    <t>Lanche para projeto que aconteceu na unidade dias 11 e 13/12</t>
  </si>
  <si>
    <t>Aquisiçao de um monitor e um computador para um novo membro da equipe administrativa da unidade</t>
  </si>
  <si>
    <t>Recarga de 1 cartão vale transporte ref. contrato 09/2023 -unidade de Passos</t>
  </si>
  <si>
    <t>CAF Transportes e Utilidades Ltda</t>
  </si>
  <si>
    <t xml:space="preserve">Mensalidade de estacionamento   </t>
  </si>
  <si>
    <t>Compra de lanche para oficina na unidade</t>
  </si>
  <si>
    <t>Manutenção elétrica do quadro de luz da unidade</t>
  </si>
  <si>
    <t>Manutenção elétrica do quadro de luz da unidade na casa laranja, casa verde e casa azul que estavam com problemas no disjuntor</t>
  </si>
  <si>
    <t>Compra de mini panetones para oficina na unidade</t>
  </si>
  <si>
    <t>Manutenção preventiva elétrica e corretiva no gerador da unidade</t>
  </si>
  <si>
    <t>Diária de viagem a Angela Maria Auxiliadora de Paulo ref. translado de adolescente</t>
  </si>
  <si>
    <t>Diária de viagem a Antonio Euripedes Afonso de Oliveira ref. translado de adolescente</t>
  </si>
  <si>
    <t>Diária de viagem a Juliano Fernandes Da Silva ref. translado de adolescente</t>
  </si>
  <si>
    <t>Reembolso a César de Castro ref. pédagio Ipatinga/ Reduto</t>
  </si>
  <si>
    <t>Reembolso a Ednaldo Abadia Rodrigues de Freitas Junior ref. pédagio Araxá/Papagaios</t>
  </si>
  <si>
    <t xml:space="preserve">Ednaldo Abadia Rodrigues de Freitas Junior </t>
  </si>
  <si>
    <t>Maurilio de Abreu Mota Junior</t>
  </si>
  <si>
    <t>Julio Francisco Arrais</t>
  </si>
  <si>
    <t>Energia  Elétrica - 13° andar</t>
  </si>
  <si>
    <t>Compra de um SSD (Solid State Drive) que é um componente interno que armazena dados em computadores para melhor funcionamento e rapidez do computador</t>
  </si>
  <si>
    <t>Compra de 145 chinelos para uso dos adolescentes</t>
  </si>
  <si>
    <t>Compra de 90 chinelos para uso dos adolescentes</t>
  </si>
  <si>
    <t>Compra de 12 chinelos para uso dos adolescentes</t>
  </si>
  <si>
    <t>Compra de 50 chinelos para uso dos adolescentes</t>
  </si>
  <si>
    <t>Compra de 21 chinelos para uso dos adolescentes</t>
  </si>
  <si>
    <t>Compra de 30 chinelos para uso dos adolescentes</t>
  </si>
  <si>
    <t>Compra de 11 pares de tênis e meias para os adolescentes</t>
  </si>
  <si>
    <t>Tarifa bancaria Plano adapt. 11/2023</t>
  </si>
  <si>
    <t>05/12/223</t>
  </si>
  <si>
    <t>Estorno de transferência para pagamento de multa de transito que será descontada do salario do  funcionário conforme lançamento 8059</t>
  </si>
  <si>
    <t>Transferência para pagamento de multa de transito que será descontada do salario do  funcionário, conforme lançamento  8059</t>
  </si>
  <si>
    <t>Otoscopio Mini Mikatos Led Preto RIMED</t>
  </si>
  <si>
    <t>Dental Gontijo Ltda</t>
  </si>
  <si>
    <t>R07826</t>
  </si>
  <si>
    <t>Hospedagem de cinco funcionários para o seminário de segurança</t>
  </si>
  <si>
    <t>MHB Hotelaria</t>
  </si>
  <si>
    <t>Hospedagem de seis funcionários para o seminário de segurança</t>
  </si>
  <si>
    <t>Hospedagem de dois funcionários para o seminário de segurança</t>
  </si>
  <si>
    <t>Lanche para realizaçao de audiências concentrada</t>
  </si>
  <si>
    <t>R07825</t>
  </si>
  <si>
    <t>R07828</t>
  </si>
  <si>
    <t>Hospedagem de quatro funcionários para o seminário de segurança</t>
  </si>
  <si>
    <t>Hospedagem de seis  funcionários para o seminário de segurança</t>
  </si>
  <si>
    <t>Hospedagem de cinco  funcionários para capacitaçao dos diretores</t>
  </si>
  <si>
    <t>Hospedagem de seis  funcionários para capacitaçao dos diretores</t>
  </si>
  <si>
    <t>R07827</t>
  </si>
  <si>
    <t>Hospedagem de três  funcionários para o seminário de segurança</t>
  </si>
  <si>
    <t>Compra de 3 máquinas de corte para uso dos adolescentes na unidade</t>
  </si>
  <si>
    <t>Compra de passagens aéreas devido transferencia de adolescente para cidade de São Luiz do Maranhão</t>
  </si>
  <si>
    <t>Makro Viagens e Turismo Ltda</t>
  </si>
  <si>
    <t>Compra de itens para realizaçao das oficinas de Natal</t>
  </si>
  <si>
    <t>Vergilio &amp; Filhos Supermercado Ltda</t>
  </si>
  <si>
    <t>20/12/20233</t>
  </si>
  <si>
    <t>Revisão e manutenção preventiva do gerador de energia da undade</t>
  </si>
  <si>
    <t>NS Geradores Ltda</t>
  </si>
  <si>
    <t>Compra de passagem para saída temporária de final de ano do adolescente, a compra foi necesaria por se dar somente no guichê da rodoviária, não sendo disponibilizada online</t>
  </si>
  <si>
    <t>T5FCP7</t>
  </si>
  <si>
    <t>T5FGPF</t>
  </si>
  <si>
    <t>Complemento de Férias André Luiz Gomes Assis período 26/12/2023 a 24/01/2024</t>
  </si>
  <si>
    <t>André Luiz Gomes Assis</t>
  </si>
  <si>
    <t>Férias Aender Campos Rezende  período 27/12/2023 a 25/01/2024</t>
  </si>
  <si>
    <t xml:space="preserve"> Aender Campos Rezende</t>
  </si>
  <si>
    <t>1/3 Férias Aender Campos Rezende  período 27/12/2023 a 25/01/2024</t>
  </si>
  <si>
    <t>Férias Pedro Paulo Ramos período 26/12/2023 a 25/01/2024</t>
  </si>
  <si>
    <t>1/3 Férias Pedro Paulo Ramos período 26/12/2023 a 25/01/2024</t>
  </si>
  <si>
    <t>Férias Rafaela Fernandes dos Santos período 27/12/2023 a 25/01/2024</t>
  </si>
  <si>
    <t>1/3 Férias Rafaela Fernandes dos Santos período 27/12/2023 a 25/01/2024</t>
  </si>
  <si>
    <t>Férias Raquel Aparecida Barbosa de Souza período 26/12/2023 a 09/01/2024</t>
  </si>
  <si>
    <t>1/3 Férias Raquel Aparecida Barbosa de Souza período 26/12/2023 a 09/01/2024</t>
  </si>
  <si>
    <t>Férias Samuel Domingos Soares período 27/12/2023 a 25/01/2024</t>
  </si>
  <si>
    <t>1/3 Férias Samuel Domingos Soares período 27/12/2023 a 25/01/2024</t>
  </si>
  <si>
    <t>Diária de viagem a Delmont Batista Soares ref.translado de adolescente</t>
  </si>
  <si>
    <t>Diária de viagem a Ana Carolina dos Santos Neres ref.translado de adolescente</t>
  </si>
  <si>
    <t>Ana Carolina dos Santos Neres</t>
  </si>
  <si>
    <t>Diária de viagem a Jean Fernando Sena ref.translado de adolescente</t>
  </si>
  <si>
    <t>Diária de viagem a Juliano Fernandes da Silva  ref.translado de adolescente</t>
  </si>
  <si>
    <t>Diária de viagem a Rafael Aparecido Alves de Almeida ref.translado de adolescente</t>
  </si>
  <si>
    <t>Diária de viagem a Saulo Antônio Gallinari ref.translado de adolescente</t>
  </si>
  <si>
    <t>Diária de viagem a Angela Maria Auxiliadora de Paulo ref.translado de adolescente</t>
  </si>
  <si>
    <t>Diária de viagem a Antônio Euripedes Afonso de Oliveira ref.translado de adolescente</t>
  </si>
  <si>
    <t>Reembolso a Juliano Fernandes da Silva  ref. pedágio Araxa/Divinopolis</t>
  </si>
  <si>
    <t>Reembolso a Ronielle Lopes Caetano ref. abastecimento em visita a Passos, do qual o cartão combustivel não foi aceito</t>
  </si>
  <si>
    <t>Férias Alderino Alves Soares período 26/12/2023 a 09/01/2024</t>
  </si>
  <si>
    <t>1/3 Férias Alderino Alves Soares período 26/12/2023 a 09/01/2024</t>
  </si>
  <si>
    <t>Diária de viagem Cleider Gomes Araujo ref. visita metodologica</t>
  </si>
  <si>
    <t>Cleider Gomes Araujo</t>
  </si>
  <si>
    <t>Reembolso a João Ferreira Santana ref. pedágio Ipatinga/Caratinga</t>
  </si>
  <si>
    <t>Aquisição de um otoscópio para reposição de materiais de enfermagem</t>
  </si>
  <si>
    <t>R07878</t>
  </si>
  <si>
    <t>Pagamento da 3° parcela implantação de cozinha industrial</t>
  </si>
  <si>
    <t>Avante Pneus</t>
  </si>
  <si>
    <t>R07879</t>
  </si>
  <si>
    <t>Compra de manometro para manutençao extintor unidade</t>
  </si>
  <si>
    <t>Guimaraes Gonçalves instalação de sistemas contra incêndio</t>
  </si>
  <si>
    <t>Recarga de extintores</t>
  </si>
  <si>
    <t>Confecção de hapa de aço para fechamento de um espaço vago entre grade e o teto.</t>
  </si>
  <si>
    <t>Nayara Kasya Amorim</t>
  </si>
  <si>
    <t>Compra de capa para colchão impermeavel</t>
  </si>
  <si>
    <t>Aquisição de 4 ar condicionado para ser instalado na unidade</t>
  </si>
  <si>
    <t>Aquisição de 2 ar condicionado para ser instalado na unidade</t>
  </si>
  <si>
    <t>Compra de itens para oficina de Biscuit na unidade</t>
  </si>
  <si>
    <t>SAA Ribeiro Artesanato Eireli</t>
  </si>
  <si>
    <t>Pagamento da 2° parcela da compra de 1 ar condicionado  elgin inverter para uso da unidade</t>
  </si>
  <si>
    <t xml:space="preserve"> Pagamento da 2° parcela da compra de 3 ar condicionado  elgin inverter para uso da unidade</t>
  </si>
  <si>
    <t>Yone Garcia dos Reis Borges</t>
  </si>
  <si>
    <t xml:space="preserve">Compra de bota pvc para faxina </t>
  </si>
  <si>
    <t>Pericom Comércio de Equipamento de Segurança Ltda</t>
  </si>
  <si>
    <t>Compra de grades de escoamento de água da chuva devido a vistoria da AVCB</t>
  </si>
  <si>
    <t>Compra de itens descartaveis para jantar natalino na unidade</t>
  </si>
  <si>
    <t xml:space="preserve">Compra de itens para adequação de corrimão e guarda corpo da escada da unidade </t>
  </si>
  <si>
    <t>Instalação de circuito elétrico e instalação de tomadas externas para instalações do ar condicionado</t>
  </si>
  <si>
    <t>Dedetização, desratização na unidade</t>
  </si>
  <si>
    <t>Astra Triangulo Controle Ambiental</t>
  </si>
  <si>
    <t>Compra de caixas plásticas de armazenamento para  organizar  de forma objetiva e segura as medicações</t>
  </si>
  <si>
    <t>Plasfinite Caixas Plásticas Ltda</t>
  </si>
  <si>
    <t>Conserto de cadeado e fechadura e cópia da chave treta</t>
  </si>
  <si>
    <t>Sergio Silva Santos Me</t>
  </si>
  <si>
    <t xml:space="preserve">Compra de livros e revistas para estimular a educação e leitura dos adolescentes </t>
  </si>
  <si>
    <t>Papel e Cultura Ltda</t>
  </si>
  <si>
    <t>Confecção de 09 Cópias de chaves</t>
  </si>
  <si>
    <t>Mateus Resende Andrade</t>
  </si>
  <si>
    <t xml:space="preserve">Adequação de corrimão e guarda corpo da escada da unidade </t>
  </si>
  <si>
    <t>Manutenção elétrica no quadro de comando de energia</t>
  </si>
  <si>
    <t xml:space="preserve">Compra de insumos para projeto artesanal </t>
  </si>
  <si>
    <t>Compra de repelentes para os adolescentes da unidade</t>
  </si>
  <si>
    <t>Comercial Jepava LTDA</t>
  </si>
  <si>
    <t>Serviço de radiografia odontológicas</t>
  </si>
  <si>
    <t>Reembolso a Carlos Átila Santos Neris ref. pedágio uberaba/uberlandia</t>
  </si>
  <si>
    <t>Diária de viagem a Cosmelir Marques da Silva ref. translado de adolescente</t>
  </si>
  <si>
    <t xml:space="preserve"> Cosmelir Marques da Silva</t>
  </si>
  <si>
    <t>Diária de viagem a Áquila Augusto da Silva Teixeira ref. desenvolvimento do trabalho de responsabilidade da coordenação tecnica.</t>
  </si>
  <si>
    <t>Diária de viagem a Erlei Batista Teixeira Junior ref. translado de adolescente</t>
  </si>
  <si>
    <t xml:space="preserve">Erlei Batista Teixeira Junior </t>
  </si>
  <si>
    <t>Diária de viagem a Raisson Gomes ref. translado de adolescente</t>
  </si>
  <si>
    <t>Diária de viagem a Ronielle Lopes Caetano ref. desenvolvimento do trabalho de responsabilidade da coordenação tecnica.</t>
  </si>
  <si>
    <t>Reembolso a Juliano Fernandes da Silva ref. pedagio Araxá/luz</t>
  </si>
  <si>
    <t xml:space="preserve">Compra de painel para gerador da unidade </t>
  </si>
  <si>
    <t>Compra de material de escritorio para oficinas na unidade</t>
  </si>
  <si>
    <t xml:space="preserve">Elenice Sena </t>
  </si>
  <si>
    <t>12377746769-6</t>
  </si>
  <si>
    <t>Rejane dos Santos</t>
  </si>
  <si>
    <t>GUIA</t>
  </si>
  <si>
    <t>353361795751491-32</t>
  </si>
  <si>
    <t>Compra de lampadas para iluminação do ambiente ou local proporcionado a segurança e visibilidade de objetos e outros</t>
  </si>
  <si>
    <t>Reparo na fechadura da sala administrativa</t>
  </si>
  <si>
    <t>Compra de itens para projeto na unidade</t>
  </si>
  <si>
    <t>Papelaria Informática Barbosa Ltda</t>
  </si>
  <si>
    <t>959842739</t>
  </si>
  <si>
    <t>Diária de viagem a Dayse Cristiely Reis ref. Traslado de Adolescente</t>
  </si>
  <si>
    <t>Diária de viagem a Felipe Vitor Teodoro ref. Traslado de Adolescente</t>
  </si>
  <si>
    <t>Diária de viagem a Marco Antonio Pereira Vilar ref. translado de adolescente</t>
  </si>
  <si>
    <t>Marco Antonio Pereira Vilar</t>
  </si>
  <si>
    <t>Reembolso a Cosmelir Marques da Silva ref.almentaçao de adolescente</t>
  </si>
  <si>
    <t xml:space="preserve">Lanche para o projeto "Natal do Lindeia 2023" </t>
  </si>
  <si>
    <t>Compra de bomba de dreno para ar condicionado instalado na sala de coordenação de segurança da sede administrativa</t>
  </si>
  <si>
    <t>JCM Niteroi Refrigeraçao Ltda</t>
  </si>
  <si>
    <t>Compra de filtro de bebedouro para substituiçao para melhor funcionamento</t>
  </si>
  <si>
    <t>Compra de válvulas dosadoras para sabonete líquido e do aparelho para papel toalha devido estruturaçao das depêndencis dos banheiros da sede administrativa 13° andar</t>
  </si>
  <si>
    <t>59231442961-56</t>
  </si>
  <si>
    <t>Confecção de carimbo e cópias de chaves para nova sede administrativa 13° andar</t>
  </si>
  <si>
    <t>Compra de lanche para projeto na unidade</t>
  </si>
  <si>
    <t>Compra de material elétrico para instalação de circuito elétrico</t>
  </si>
  <si>
    <t>Aquisição de chinelos para os adolescentes</t>
  </si>
  <si>
    <t>Hospedagem de funcionários devido visita a familia do adolescente</t>
  </si>
  <si>
    <t>Pousada Pimenta Ltda</t>
  </si>
  <si>
    <t>Vale Transporte 3 cartões</t>
  </si>
  <si>
    <t>Reembolso a Juliano Fernandes Silva ref.  Pedágio Araxá/Ribeirão das Neves</t>
  </si>
  <si>
    <t>Reembolso a Lucinea Sueli Rodrigues ref. alimentação do adolescente</t>
  </si>
  <si>
    <t xml:space="preserve"> Lucinea Sueli Rodrigues</t>
  </si>
  <si>
    <t>Diária de viagem a Lucas Cardoso Arantes ref. acompanhamento aos adolescentes para conhecer a decoração de natal</t>
  </si>
  <si>
    <t>Diária de viagem a Adriene Oliveira da Silveira ref. acompanhamento aos adolescentes para conhecer a decoração de natal</t>
  </si>
  <si>
    <t xml:space="preserve"> Adriene Oliveira da Silveira</t>
  </si>
  <si>
    <t>Diária de viagem  a Joenes Silva de Oliveira ref. acompanhamento aos adolescentes para conhecer a decoração de natal</t>
  </si>
  <si>
    <t>Joenes Silva de Oliveira</t>
  </si>
  <si>
    <t>Diária de viagem  a Marcelo Rodrigues Fonseca ref. translado de adolescente</t>
  </si>
  <si>
    <t>Marcelo Rodrigues Fonseca</t>
  </si>
  <si>
    <t>Diária de viagem a Poliana Cristina Gomes de Oliveira ref. visita metodologica diante do fluxo do departamento de  compras</t>
  </si>
  <si>
    <t>Passagem para Poliana Cristina Gomes de Oliveira ref. visita metodologica diante do fluxo do departamento de  compras</t>
  </si>
  <si>
    <t>Diária de viagem a Marco Aurélio Barros ref. translado de adolescente</t>
  </si>
  <si>
    <t>Marco Aurélio Barros</t>
  </si>
  <si>
    <t>Compra de bota pvc para faxina devido o aumento de quadro de funcionários</t>
  </si>
  <si>
    <t>Atacadão Ipatinga das ferramentas e Epi</t>
  </si>
  <si>
    <t xml:space="preserve">Compra de insumos alimenticios para realização da Oficina </t>
  </si>
  <si>
    <t>Mercearia Cobal Mania Ltda</t>
  </si>
  <si>
    <t xml:space="preserve">Compra de para brisa para troca do veiculo onde foi atingido por uma pedra </t>
  </si>
  <si>
    <t>Rota Vidros Ltda</t>
  </si>
  <si>
    <t>Pagamento da 1° parcela de reformas no telhado e nos muros da unidade</t>
  </si>
  <si>
    <t>Compra de inseticida e repelente devido indice de infestação de mosquitos e pernilongos na unidade</t>
  </si>
  <si>
    <t>Supermercado Liduvino</t>
  </si>
  <si>
    <t>Compra de itens de informática para aprendizado e qualificação dos adolescentes para uso básico</t>
  </si>
  <si>
    <t>Emerson Rodrigues Alves</t>
  </si>
  <si>
    <t>Compra de insumos para execução do projeto arte natalina na  unidade</t>
  </si>
  <si>
    <t>Higienização dos colchões da unidade</t>
  </si>
  <si>
    <t>Lavo ta novo Prestação de Serviços Ltda</t>
  </si>
  <si>
    <t>Desentupimento de 02 vasos sanitários na  unidade</t>
  </si>
  <si>
    <t>Encadernação do do regimento único dos centros socioeducativos para novos colaboradores</t>
  </si>
  <si>
    <t>Compra de insumos para execução do projeto lanche da tarde natalino</t>
  </si>
  <si>
    <t>Compra de insumos para execução do projeto Natal de unidade pedagogica da unidade</t>
  </si>
  <si>
    <t>Compra de 14 abrigos para extintor para proteção do item e adequação ref. AVCB</t>
  </si>
  <si>
    <t>Real Tecnologia Contra Incêndio Ltda</t>
  </si>
  <si>
    <t xml:space="preserve">Manutenção dos bastões de ronda </t>
  </si>
  <si>
    <t>Control MP Soluções em Tecnologia Ltda</t>
  </si>
  <si>
    <t>Compra de squezze para ser utilizadas pelos adolescentes tomarem água</t>
  </si>
  <si>
    <t>Compra de insumos para o projeto festividade de natal</t>
  </si>
  <si>
    <t>Exata Papelaria Ltda</t>
  </si>
  <si>
    <t>Compra de repelente devido indice de infestação de mosquitos e pernilongos na unidade</t>
  </si>
  <si>
    <t>Compra de 4 pneus para Duster da unidade</t>
  </si>
  <si>
    <t>Compra de 16 cadeados</t>
  </si>
  <si>
    <t xml:space="preserve">Bonafer Ferragens e ferramentas </t>
  </si>
  <si>
    <t>Pagamento da 2° parcela da aquisiçao de 4 ar condicionado</t>
  </si>
  <si>
    <t>12380034006-5</t>
  </si>
  <si>
    <t>12379630985-5</t>
  </si>
  <si>
    <t>12379452070-2</t>
  </si>
  <si>
    <t>123797452077-0</t>
  </si>
  <si>
    <t>Flavio Henrique Braga</t>
  </si>
  <si>
    <t>361337998751491-32</t>
  </si>
  <si>
    <t>Ely Araujo de Souza</t>
  </si>
  <si>
    <t>361349992751491-32</t>
  </si>
  <si>
    <t>Nathalia Ester Lopes Batista</t>
  </si>
  <si>
    <t>361339729751491-32</t>
  </si>
  <si>
    <t>360362273751491-32</t>
  </si>
  <si>
    <t>Fernanda Moraes</t>
  </si>
  <si>
    <t>361356681751491-32</t>
  </si>
  <si>
    <t>361355176751491-32</t>
  </si>
  <si>
    <t>Graciela Verônica Quinteiros</t>
  </si>
  <si>
    <t>361351862751491-32</t>
  </si>
  <si>
    <t>Marcelo Pinto Galvão</t>
  </si>
  <si>
    <t>362331011751491-32</t>
  </si>
  <si>
    <t>Instalação de bebedouro na unidade</t>
  </si>
  <si>
    <t>2712/2023</t>
  </si>
  <si>
    <t>Instalação do sistema de aquecimento solar</t>
  </si>
  <si>
    <t>Compra de bala para projeto de decoração natalina na unidade</t>
  </si>
  <si>
    <t>Balaue Distribuidora</t>
  </si>
  <si>
    <t>Conjunto de fotos 3x4 para os adolescentes em cumprimento de medida de restrição de liberdade</t>
  </si>
  <si>
    <t>Abastecimento no veiculo da unidade, devido o posto em questão não receber no vale combustivel</t>
  </si>
  <si>
    <t>Posto Pioneiro Ltda</t>
  </si>
  <si>
    <t xml:space="preserve">Aquisição de um playstation para uso dos adolescentes </t>
  </si>
  <si>
    <t>Igames Video Games e Eletronicos Ltda</t>
  </si>
  <si>
    <t>Compra de jogos de video game e controle ps4 para uso dos adolescentes</t>
  </si>
  <si>
    <t>Manutenção elétrica na motobomba elétrica subterranea monofásica</t>
  </si>
  <si>
    <t>Aquiferos Poços Artesianos Ltda</t>
  </si>
  <si>
    <t>Compra de lampadas para freio e farol dos carros</t>
  </si>
  <si>
    <t>Auto Peças Oliveira Fortes Ltda</t>
  </si>
  <si>
    <t>Compra balança de cozinha digital para uso na oficina na  unidade</t>
  </si>
  <si>
    <t>1/3 Férias Adriana dos Santos Freitas período 03/01/2024 a 01/02/2024</t>
  </si>
  <si>
    <t>Adriana dos Santos Freitas</t>
  </si>
  <si>
    <t>Férias Adriana dos Santos Freitas período 03/01/2024 a 01/02/2024</t>
  </si>
  <si>
    <t>1/3 Férias Alessandra Antere da Rocha Silva período 03/01/2024 a 17/01/2024</t>
  </si>
  <si>
    <t xml:space="preserve">Alessandra Antere da Rocha Silva </t>
  </si>
  <si>
    <t>Férias Alessandra Antere da Rocha Silva período 03/01/2024 a 17/01/2024</t>
  </si>
  <si>
    <t>1/3 Férias Everton Oliveira Gonçalves período 03/01/2024 a 01/02/2024</t>
  </si>
  <si>
    <t>Férias Everton Oliveira Gonçalves período 03/01/2024 a 01/02/2024</t>
  </si>
  <si>
    <t>1/3 Férias Flavio de Oliveira Gonçalves período 03/01/2024 a 01/02/2024</t>
  </si>
  <si>
    <t>Flavio de Oliveira Gonçalves</t>
  </si>
  <si>
    <t>1/3 Férias Gislaine Magalhães de Paula Pires período 03/01/2024 a 01/02/2024</t>
  </si>
  <si>
    <t>Gislaine Magalhães de Paula Pires</t>
  </si>
  <si>
    <t>Férias Gislaine Magalhães de Paula Pires período 03/01/2024 a 01/02/2024</t>
  </si>
  <si>
    <t>1/3 Férias José Jeosmar de Souza período 03/01/2024 a 01/02/2024</t>
  </si>
  <si>
    <t>Férias José Jeosmar de Souza período 03/01/2024 a 01/02/2024</t>
  </si>
  <si>
    <t>1/3 Férias Lucas Daniel Camilo Da Silva período 03/01/2024 a 01/02/2024</t>
  </si>
  <si>
    <t>Lucas Daniel Camilo Da Silva</t>
  </si>
  <si>
    <t>Férias Lucas Daniel Camilo Da Silva período 03/01/2024 a 01/02/2024</t>
  </si>
  <si>
    <t>1/3 Férias Marcelo Junio Malluf período 03/01/2024 a 01/02/2024</t>
  </si>
  <si>
    <t>Férias Marcelo Junio Malluf período 03/01/2024 a 01/02/2024</t>
  </si>
  <si>
    <t>1/3 Férias Matthaeus Fernando Ferreira período 03/01/2024 a 01/02/2024</t>
  </si>
  <si>
    <t xml:space="preserve"> Matthaeus Fernando Ferreira</t>
  </si>
  <si>
    <t>Férias Matthaeus Fernando Ferreira período 03/01/2024 a 01/02/2024</t>
  </si>
  <si>
    <t>1/3 Férias Roberta do Nascimento Fialho período 03/01/2024 a 01/02/2024</t>
  </si>
  <si>
    <t>Roberta do Nascimento Fialho</t>
  </si>
  <si>
    <t>Férias Roberta do Nascimento Fialho período 03/01/2024 a 01/02/2024</t>
  </si>
  <si>
    <t>1/3 Férias Vitor Guilherme Rodrigues de Souza período 03/01/2024 a 01/02/2024</t>
  </si>
  <si>
    <t>Vitor Guilherme Rodrigues de Souza</t>
  </si>
  <si>
    <t>Férias Vitor Guilherme Rodrigues de Souza período 03/01/2024 a 01/02/2024</t>
  </si>
  <si>
    <t>1/3 Férias Ailson Marinho Dos Santos  período 02/01/2024 a 31/01/2024</t>
  </si>
  <si>
    <t>Ailson Marinho Dos Santos</t>
  </si>
  <si>
    <t>Férias Ailson Marinho Dos Santos  período 02/01/2024 a 31/01/2024</t>
  </si>
  <si>
    <t>1/3 Férias Aquila Augusto da Silva Teixeira  período 02/01/2024 a 16/01/2024</t>
  </si>
  <si>
    <t>Férias Aquila Augusto da Silva Teixeira  período 02/01/2024 a 16/01/2024</t>
  </si>
  <si>
    <t>1/3 Férias Charles Jonatas de Jesus  período 02/01/2024 a 31/01/2024</t>
  </si>
  <si>
    <t>Charles Jonatas de Jesus</t>
  </si>
  <si>
    <t>Férias Charles Jonatas de Jesus  período 02/01/2024 a 31/01/2024</t>
  </si>
  <si>
    <t>1/3 Férias Deivison Jorge de Faria  período 02/01/2024 a 31/01/2024</t>
  </si>
  <si>
    <t>Deivison Jorge de Faria</t>
  </si>
  <si>
    <t>Férias Deivison Jorge de Faria  período 02/01/2024 a 31/01/2024</t>
  </si>
  <si>
    <t>1/3 Férias Gleison Ferreira Cavalcante  período 02/01/2024 a 16/01/2024</t>
  </si>
  <si>
    <t>Férias Gleison Ferreira Cavalcante  período 02/01/2024 a 16/01/2024</t>
  </si>
  <si>
    <t>1/3 Férias Hellen Pollyanna Silva de Oliveira período 02/01/2024 a 31/01/2024</t>
  </si>
  <si>
    <t>Hellen Pollyanna Silva de Oliveira</t>
  </si>
  <si>
    <t>Férias Hellen Pollyanna Silva de Oliveira período 02/01/2024 a 31/01/2024</t>
  </si>
  <si>
    <t>1/3 Férias Leticia Teodoro Correia período 02/01/2024 a 31/01/2024</t>
  </si>
  <si>
    <t>Férias Leticia Teodoro Correia período 02/01/2024 a 31/01/2024</t>
  </si>
  <si>
    <t>1/3 Férias Marcos Ferreira Leonardo período 02/01/2024 a 16/01/2024</t>
  </si>
  <si>
    <t>1Férias Marcos Ferreira Leonardo período 02/01/2024 a 16/01/2024</t>
  </si>
  <si>
    <t>1/3 Férias Michelle Piancastelli Richard período 02/01/2024 a 16/01/2024</t>
  </si>
  <si>
    <t>Férias Michelle Piancastelli Richard período 02/01/2024 a 16/01/2024</t>
  </si>
  <si>
    <t>1/3 Férias Rafaela Gomes Dos Santos período 02/01/2024 a 16/01/2024</t>
  </si>
  <si>
    <t xml:space="preserve">Rafaela Gomes Dos Santos </t>
  </si>
  <si>
    <t>Férias Rafaela Gomes Dos Santos período 02/01/2024 a 16/01/2024</t>
  </si>
  <si>
    <t>1/3 Férias Raiane Alves Campos de Morais período 02/01/2024 a 31/01/2024</t>
  </si>
  <si>
    <t>Raiane Alves Campos de Morais</t>
  </si>
  <si>
    <t>Férias Raiane Alves Campos de Morais período 02/01/2024 a 31/01/2024</t>
  </si>
  <si>
    <t>1/3 Férias Sheila Oliveira dos Santos período 02/01/2024 a 16/01/2024</t>
  </si>
  <si>
    <t>Férias Sheila Oliveira dos Santos período 02/01/2024 a 16/01/2024</t>
  </si>
  <si>
    <t>1/3 Férias Valdilene Lemes Pereira período 02/01/2024 a 16/01/2024</t>
  </si>
  <si>
    <t>Férias Valdilene Lemes Pereira período 02/01/2024 a 16/01/2024</t>
  </si>
  <si>
    <t>1/3 Férias Wellington Eloy Zacarias período 02/01/2024 a 31/01/2024</t>
  </si>
  <si>
    <t>Férias Wellington Eloy Zacarias período 02/01/2024 a 31/01/2024</t>
  </si>
  <si>
    <t>Reembolso a Aquila Augusto da Silva Teixeira ref. pagamento de pédagio BH/passos</t>
  </si>
  <si>
    <t>1/3 Férias Aline Jessica Araujo da Silva período 02/01/2024 a 31/01/2024</t>
  </si>
  <si>
    <t>Aline Jessica Araujo da Silva</t>
  </si>
  <si>
    <t>Férias Aline Jessica Araujo da Silva período 02/01/2024 a 31/01/2024</t>
  </si>
  <si>
    <t>1/3 Férias Andiara Aparecida Bertoldo Mendes Militao período 02/01/2024 a 31/01/2024</t>
  </si>
  <si>
    <t>Andiara Aparecida Bertoldo Mendes Militao</t>
  </si>
  <si>
    <t>Férias Andiara Aparecida Bertoldo Mendes Militao período 02/01/2024 a 31/01/2024</t>
  </si>
  <si>
    <t>1/3 Férias Cleberson Augusto Alves período 04/01/2024 a 02/02/2024</t>
  </si>
  <si>
    <t>Férias Cleberson Augusto Alves período 04/01/2024 a 02/02/2024</t>
  </si>
  <si>
    <t>1/3 Férias Clecio Willian de Jesus Pereira período 03/01/2024 a 01/02/2024</t>
  </si>
  <si>
    <t>Férias Clecio Willian de Jesus Pereira período 03/01/2024 a 01/02/2024</t>
  </si>
  <si>
    <t>1/3 Férias Daniel Martins dos Santos período 03/01/2024 a 01/02/2024</t>
  </si>
  <si>
    <t>Daniel Martins dos Santos</t>
  </si>
  <si>
    <t>Férias Daniel Martins dos Santos período 03/01/2024 a 01/02/2024</t>
  </si>
  <si>
    <t>1/3 Férias Darlan Barbosa Coelho período 03/01/2024 a 01/02/2024</t>
  </si>
  <si>
    <t>Férias Darlan Barbosa Coelho período 03/01/2024 a 01/02/2024</t>
  </si>
  <si>
    <t>1/3 Férias Dayse Cristiely Reis período 02/01/2024 a 31/01/2024</t>
  </si>
  <si>
    <t>Férias Dayse Cristiely Reis período 02/01/2024 a 31/01/2024</t>
  </si>
  <si>
    <t>1/3 Férias Erica de Melo Carvalho período 02/01/2024 a 31/01/2024</t>
  </si>
  <si>
    <t>Erica de Melo Carvalho</t>
  </si>
  <si>
    <t>Férias Erica de Melo Carvalho período 02/01/2024 a 31/01/2024</t>
  </si>
  <si>
    <t>1/3 Férias Fernanda Cristina Conceição período 02/01/2024 a 31/01/2024</t>
  </si>
  <si>
    <t>Férias Fernanda Cristina Conceição período 02/01/2024 a 31/01/2024</t>
  </si>
  <si>
    <t>1/3 Férias Hermes Olimpio da Costa Filho período 03/01/2024 a 01/02/2024</t>
  </si>
  <si>
    <t>Hermes Olimpio da Costa Filho</t>
  </si>
  <si>
    <t>Férias Hermes Olimpio da Costa Filho período 03/01/2024 a 01/02/2024</t>
  </si>
  <si>
    <t>1/3 Férias Jucelia Gomes dos Reis Alves período 03/01/2024 a 01/02/2024</t>
  </si>
  <si>
    <t>Jucelia Gomes dos Reis Alves</t>
  </si>
  <si>
    <t>Férias Jucelia Gomes dos Reis Alves período 03/01/2024 a 01/02/2024</t>
  </si>
  <si>
    <t>1/3 Férias Leandro Nunes Costa período 03/01/2024 a 01/02/2024</t>
  </si>
  <si>
    <t>Férias Leandro Nunes Costa período 03/01/2024 a 01/02/2024</t>
  </si>
  <si>
    <t>1/3 Férias Maria do Carmos Jesus período 03/01/2024 a 01/02/2024</t>
  </si>
  <si>
    <t>Férias Maria do Carmos Jesus período 03/01/2024 a 01/02/2024</t>
  </si>
  <si>
    <t>1/3 Férias Michelle Delalibera de Souza período 02/01/2024 a 16/01/2024</t>
  </si>
  <si>
    <t>Férias Michelle Delalibera de Souza período 02/01/2024 a 16/01/2024</t>
  </si>
  <si>
    <t>1/3 Férias Ranielly Cristina da Silva Carvalho período 02/01/2024 a 31/01/2024</t>
  </si>
  <si>
    <t>Raniely Cristina da Silva Carvalho</t>
  </si>
  <si>
    <t>Férias Ranielly Cristina da Silva Carvalho período 02/01/2024 a 31/01/2024</t>
  </si>
  <si>
    <t>1/3 Férias Reginaldo Silva Moreira período 04/01/2024 a 27/01/2024</t>
  </si>
  <si>
    <t>Reginaldo Silva Moreira</t>
  </si>
  <si>
    <t>Férias Reginaldo Silva Moreira período 04/01/2024 a 27/01/2024</t>
  </si>
  <si>
    <t>1/3 Férias Romes Antunes dos Reis período 03/01/2024 a 01/02/2024</t>
  </si>
  <si>
    <t>Romes Antunes dos Reis</t>
  </si>
  <si>
    <t>Férias Romes Antunes dos Reis período 03/01/2024 a 01/02/2024</t>
  </si>
  <si>
    <t>1/3 Férias Simone Italia do Nascimento período 02/01/2024 a 31/01/2024</t>
  </si>
  <si>
    <t>Simone Italia do Nascimento</t>
  </si>
  <si>
    <t>Férias Simone Italia do Nascimento período 02/01/2024 a 31/01/2024</t>
  </si>
  <si>
    <t>1/3 Férias Willian Raul Gomes de Brito período 02/01/2024 a 31/01/2024</t>
  </si>
  <si>
    <t>William Raul Gomes de Brito</t>
  </si>
  <si>
    <t>Férias Willian Raul Gomes de Brito período 02/01/2024 a 31/01/2024</t>
  </si>
  <si>
    <t>Devolução de diferença de valor do imposto que foi recolhido a maior  ref a a compra de  peças para Reparo na Sirene do Giroflex do veículo ref. a nota fiscal 2392 que foi paga dia 20/11/2023 e logo em seguida cancelada pelo fornecedor dessa forma originou o estorno lançamento 9326</t>
  </si>
  <si>
    <t>Vale transporte 98 funcionários  região metropolitana BH</t>
  </si>
  <si>
    <t>Recarga de 2 cartões de vale transporte</t>
  </si>
  <si>
    <t>Vale Transporte 5 funcionários ref. Unidade Ipatinga</t>
  </si>
  <si>
    <t>Recarga de 6 cartões de vale transporte ref. Unidade Uberaba</t>
  </si>
  <si>
    <t>Vale Transporte 12 funcionários ref. Unidade Ipatinga</t>
  </si>
  <si>
    <t>Vale Transporte 2 funcionários ref. Unidade Ipatinga</t>
  </si>
  <si>
    <t>Recarga de 124 cartões vale transporte  região metropolitana BH</t>
  </si>
  <si>
    <t>Recarga de 39 cartão vale alimentação</t>
  </si>
  <si>
    <t>Recarga vale alimentação 2 funcionário</t>
  </si>
  <si>
    <t>Unimed Belo Horizonte Cooperativa de Trabalho Médico</t>
  </si>
  <si>
    <t xml:space="preserve">Prestação de Serviços de Contabilidade sendo R$ 47.023,55 honorários contabéis e  R$ 47.023,55 de 13º </t>
  </si>
  <si>
    <t xml:space="preserve">Manutenção corretiva de autoclave </t>
  </si>
  <si>
    <t>Comércio de Produtos Farmacêuticos drogafé Ltda</t>
  </si>
  <si>
    <t>Compra de teclado c/ mouse para um novo membro da equipe administrativa da unidade</t>
  </si>
  <si>
    <t>VM 40 Turbo Mallory TS Preto 127v</t>
  </si>
  <si>
    <t>Casa do Ventro Eletro e Design Ltda</t>
  </si>
  <si>
    <t>Precision Applicator-Maquira</t>
  </si>
  <si>
    <t>Playstation 4 Slim 1TB</t>
  </si>
  <si>
    <t xml:space="preserve">Santa Helena </t>
  </si>
  <si>
    <t>Mesa 1,20x0,60x0,75 com 2 gavetas25MM</t>
  </si>
  <si>
    <t>Cadeira Diretor c/Braços reguláveis estofado Preto</t>
  </si>
  <si>
    <t>Liquidificador Mondial L-900 2,75lPTO</t>
  </si>
  <si>
    <t>Coop Cons Emp Usiminas LTDA</t>
  </si>
  <si>
    <t>Prancha de Polietileno para adulto</t>
  </si>
  <si>
    <t>Ribeiro e Nascimento Artigos Médicos e Ortopédicos</t>
  </si>
  <si>
    <t>Otoscópio Mikatos</t>
  </si>
  <si>
    <t>Biombo Triplo c/ Pano</t>
  </si>
  <si>
    <t xml:space="preserve">Mesa (maca) para exame clinico estofado </t>
  </si>
  <si>
    <t>Macaco Manual Mecanico para Veiculo</t>
  </si>
  <si>
    <t>Rio Doce Comércio de Veiculos Ltda</t>
  </si>
  <si>
    <t>Estabilizador SMS 300VA Revol speed Black 110v mono 16520</t>
  </si>
  <si>
    <t>Soma Informática</t>
  </si>
  <si>
    <t>Monitor 19,5" LG 20MK400H-B HD/DSUB/HDMI/VGA</t>
  </si>
  <si>
    <t>Computador NTC 1006 GA I5-11400 8GBSD256M 2 Linux</t>
  </si>
  <si>
    <t>Ventilador de Parede 1MT220v pr368w3v  ventisol</t>
  </si>
  <si>
    <t>Loja eletrica Ltda</t>
  </si>
  <si>
    <t>Ventilador de Parede 60 CM biv.PR200 3V ventisol</t>
  </si>
  <si>
    <t>Ventilador de Parede 500 CM biv.PR200 3V ventisol</t>
  </si>
  <si>
    <t>04/012024</t>
  </si>
  <si>
    <t>05/122023</t>
  </si>
  <si>
    <t>0512/2023</t>
  </si>
  <si>
    <t>17004595851-60</t>
  </si>
  <si>
    <t>17004595851-64</t>
  </si>
  <si>
    <t>170045961582-33</t>
  </si>
  <si>
    <t>17004595851-61</t>
  </si>
  <si>
    <t>17004595895-08</t>
  </si>
  <si>
    <t>50820032-25</t>
  </si>
  <si>
    <t>34534098475149132</t>
  </si>
  <si>
    <t>34532987575149132</t>
  </si>
  <si>
    <t>134533527375149000</t>
  </si>
  <si>
    <t>34533100875149132</t>
  </si>
  <si>
    <t>34533860475149132</t>
  </si>
  <si>
    <t>3453340017514913]2</t>
  </si>
  <si>
    <t>34533255675149132</t>
  </si>
  <si>
    <t>34533591375149132</t>
  </si>
  <si>
    <t>34533744975149132</t>
  </si>
  <si>
    <t>34534295375149132</t>
  </si>
  <si>
    <t>34533923575149132</t>
  </si>
  <si>
    <t>34534947775149132</t>
  </si>
  <si>
    <t>34535520575149132</t>
  </si>
  <si>
    <t>21396112023-4</t>
  </si>
  <si>
    <t>28454112023-4</t>
  </si>
  <si>
    <t>Transferência de Rendimentos para conta Reserva de recurso, conforme previsto no I do Art. 89 do decreto estadual 47553/2018 ref. 12/2023</t>
  </si>
  <si>
    <t>Rendimento TRUST - Rendimento das aplicações financeiras da conta Reserva de Recurso - ref. 12/2023</t>
  </si>
  <si>
    <t>Folha de pagamento ref 12/2023</t>
  </si>
  <si>
    <t>Unimed</t>
  </si>
  <si>
    <t>Radio Portatil Digital DEP550 VHF 136-174 MHZ 5W</t>
  </si>
  <si>
    <t>Dharmacom Telecomunicações Ltda</t>
  </si>
  <si>
    <t>Coifa 3 A em aço Inox 1,30x0,90 cm</t>
  </si>
  <si>
    <t>Filtro Inercial Para Coifa Tipo Parede</t>
  </si>
  <si>
    <t>Exaustor Axial 300</t>
  </si>
  <si>
    <t>Duto D300</t>
  </si>
  <si>
    <t>Rufo 500</t>
  </si>
  <si>
    <t>Outros-Fabricação Coifa completa em aço Inox</t>
  </si>
  <si>
    <t xml:space="preserve">Reginaldo Andrade dos Santos </t>
  </si>
  <si>
    <t>Outros-Fabricação  aço Inox</t>
  </si>
  <si>
    <t>Outros - Fabricação Mesa em aço inox 130x70x90</t>
  </si>
  <si>
    <t>Suporte TV Led Lcd Artic Reclinav 19A70</t>
  </si>
  <si>
    <t>Eletro Mara Ltda</t>
  </si>
  <si>
    <t>Lavadora Alta Pressão Lavor Fast 120 127V Doméstica</t>
  </si>
  <si>
    <t>Placa Coletora Vertical sistema captaçaosolar com área 2M cadavidro termoendurecido aletas em aluminio totalplate/ tubulação em cobre</t>
  </si>
  <si>
    <t>Pagamento de plano de saúde contrato regional e estadual</t>
  </si>
  <si>
    <t>Repasse de IRRF sobre folha de pagamento ref. 12/2023</t>
  </si>
  <si>
    <t>Transferencia de Rendimentos para conta Reserva de recurso, conforme previsto no I do Art. 89 do decreto estadual 47553/2018 ref. 12/2023</t>
  </si>
  <si>
    <t>ISSQN Retido e descontado das notas fiscais emitidas em 12/2023</t>
  </si>
  <si>
    <t>Prefeitura de Unaí</t>
  </si>
  <si>
    <t>Prefeitura de Ipatinga</t>
  </si>
  <si>
    <t>Belo Horizonte,         22   de            Janeiro        de              2024.</t>
  </si>
  <si>
    <t xml:space="preserve"> O Repasse previsto para novembro de 2023 foi realizado no dia 27 de dezembro de 2023, no valor de R$24.077.990,53 (vinte e quatro milhões, setenta e sete mil, novecentos e noventa reais e cinquenta e três centavos).</t>
  </si>
  <si>
    <t xml:space="preserve"> 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R$ 726.942,67 ( setecentos e vinte e seis mil, novecentos e quarenta e dois reais e sessenta e sete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</si>
  <si>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O 10º PA foi encerrado com um saldo de R$ 36.101.374,23 (trinta e seis milhões, cento e um mil, trezentos e setenta e quatro reais e vinte e três centavos).
</t>
  </si>
  <si>
    <t>Aba Gasto das Atividades</t>
  </si>
  <si>
    <t xml:space="preserve">
Ressaltamos que na aba gastos das atividades, os valores relativos aos gastos realizados não contemplam a folha de pagamento tendo em vista que a alocação do diário não é por unidade socioeducativa (N/A). No âmbito dos gastos previstos, os valores do relatório contemplam os gastos previstos acumulados para os 12 meses de execução do Contrato de Gestão.
</t>
  </si>
  <si>
    <t xml:space="preserve"> 01 de Outubro de 2023 a 31 de Dezembro de 2023</t>
  </si>
  <si>
    <t>Reforma dos núcleos, cozinha, pintura geral</t>
  </si>
  <si>
    <t>Reforma do telhado, cozinha e pintura geral</t>
  </si>
  <si>
    <t>Reforma da parte administrativa</t>
  </si>
  <si>
    <t>Reforma da unidade troca de todos sanitários, pias e chuveiros</t>
  </si>
  <si>
    <t>Reforma da unidade.</t>
  </si>
  <si>
    <t>Reforma do telhado, escola e banheiros</t>
  </si>
  <si>
    <t>Implantação do gerador</t>
  </si>
  <si>
    <t>Implantação do bodyscan em 8 unidades</t>
  </si>
  <si>
    <t>Implantação de sala de almoxarifato em 7 unidades ( cofre)</t>
  </si>
  <si>
    <t>Aquisição de 4 veículos</t>
  </si>
  <si>
    <t>Adaptação de 14 dusters</t>
  </si>
  <si>
    <t>Adapatação de 5 veículos fiat scudo (aguardando aprovação do projeto SUASE</t>
  </si>
  <si>
    <t>Aquisição de mobiliário para as unidades (aguardando levantamento)</t>
  </si>
  <si>
    <t>Implantação da sala do CFTV em todas as unidades</t>
  </si>
  <si>
    <t>Aquisição de uniformes para as equipes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</si>
</sst>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quot;R$&quot;\ * #,##0.00_-;\-&quot;R$&quot;\ * #,##0.00_-;_-&quot;R$&quot;\ * &quot;-&quot;??_-;_-@_-"/>
    <numFmt numFmtId="165" formatCode="_(&quot;R$ &quot;* #,##0.00_);_(&quot;R$ &quot;* \(#,##0.00\);_(&quot;R$ &quot;* &quot;-&quot;??_);_(@_)"/>
    <numFmt numFmtId="166" formatCode="_(* #,##0.00_);_(* \(#,##0.00\);_(* &quot;-&quot;??_);_(@_)"/>
    <numFmt numFmtId="167" formatCode="dd/mm/yy;@"/>
    <numFmt numFmtId="168" formatCode="000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10"/>
      <color rgb="FFFF0000"/>
      <name val="Arial"/>
      <family val="2"/>
    </font>
    <font>
      <sz val="9"/>
      <color theme="1"/>
      <name val="Arial"/>
      <family val="2"/>
    </font>
    <font>
      <sz val="9"/>
      <color rgb="FF000000"/>
      <name val="Arial"/>
      <family val="2"/>
    </font>
    <font>
      <sz val="8"/>
      <name val="Arial"/>
      <family val="2"/>
    </font>
    <font>
      <sz val="9"/>
      <color rgb="FF003300"/>
      <name val="Arial"/>
      <family val="2"/>
    </font>
    <font>
      <sz val="10"/>
      <color theme="1"/>
      <name val="Arial"/>
      <family val="2"/>
    </font>
    <font>
      <b/>
      <sz val="17"/>
      <color theme="1"/>
      <name val="Arial"/>
      <family val="2"/>
    </font>
    <font>
      <sz val="10"/>
      <name val="Arial"/>
      <family val="2"/>
    </font>
    <font>
      <sz val="11"/>
      <name val="Calibri"/>
      <family val="2"/>
    </font>
    <font>
      <b/>
      <sz val="11"/>
      <name val="Calibri"/>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s>
  <borders count="6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hair">
        <color indexed="64"/>
      </left>
      <right style="hair">
        <color indexed="64"/>
      </right>
      <top/>
      <bottom style="thin">
        <color indexed="64"/>
      </bottom>
      <diagonal/>
    </border>
    <border>
      <left style="dotted">
        <color indexed="64"/>
      </left>
      <right style="dotted">
        <color indexed="64"/>
      </right>
      <top/>
      <bottom/>
      <diagonal/>
    </border>
    <border>
      <left style="dashed">
        <color indexed="64"/>
      </left>
      <right style="dashed">
        <color indexed="64"/>
      </right>
      <top style="thin">
        <color indexed="64"/>
      </top>
      <bottom style="thin">
        <color indexed="64"/>
      </bottom>
      <diagonal/>
    </border>
    <border>
      <left style="hair">
        <color indexed="64"/>
      </left>
      <right style="thin">
        <color indexed="64"/>
      </right>
      <top/>
      <bottom style="thin">
        <color indexed="64"/>
      </bottom>
      <diagonal/>
    </border>
  </borders>
  <cellStyleXfs count="66">
    <xf numFmtId="0" fontId="0"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31" fillId="0" borderId="0"/>
    <xf numFmtId="0" fontId="6" fillId="0" borderId="0"/>
    <xf numFmtId="0" fontId="32"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0" fontId="5" fillId="0" borderId="0"/>
    <xf numFmtId="166" fontId="5" fillId="0" borderId="0" applyFont="0" applyFill="0" applyBorder="0" applyAlignment="0" applyProtection="0"/>
    <xf numFmtId="0" fontId="4"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6" fillId="0" borderId="0" applyFont="0" applyFill="0" applyBorder="0" applyAlignment="0" applyProtection="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4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04">
    <xf numFmtId="0" fontId="0" fillId="0" borderId="0" xfId="0"/>
    <xf numFmtId="0" fontId="0" fillId="2" borderId="0" xfId="0" applyFill="1"/>
    <xf numFmtId="0" fontId="7" fillId="2" borderId="0" xfId="0" applyFont="1" applyFill="1"/>
    <xf numFmtId="0" fontId="14" fillId="2" borderId="0" xfId="0" applyFont="1" applyFill="1" applyAlignment="1">
      <alignment horizontal="left" vertical="center"/>
    </xf>
    <xf numFmtId="0" fontId="11" fillId="2" borderId="0" xfId="0" applyFont="1" applyFill="1" applyAlignment="1">
      <alignment horizontal="center"/>
    </xf>
    <xf numFmtId="0" fontId="13" fillId="2" borderId="0" xfId="0" applyFont="1" applyFill="1"/>
    <xf numFmtId="0" fontId="13" fillId="2" borderId="0" xfId="0" applyFont="1" applyFill="1" applyAlignment="1">
      <alignment horizontal="center"/>
    </xf>
    <xf numFmtId="0" fontId="6" fillId="2" borderId="0" xfId="0" applyFont="1" applyFill="1"/>
    <xf numFmtId="4" fontId="14" fillId="2" borderId="0" xfId="0" applyNumberFormat="1" applyFont="1" applyFill="1" applyAlignment="1">
      <alignment horizontal="center" vertical="center"/>
    </xf>
    <xf numFmtId="166" fontId="6" fillId="2" borderId="0" xfId="12" applyFont="1" applyFill="1" applyBorder="1"/>
    <xf numFmtId="166" fontId="14" fillId="2" borderId="0" xfId="12" applyFont="1" applyFill="1" applyBorder="1" applyAlignment="1">
      <alignment horizontal="right" vertical="center"/>
    </xf>
    <xf numFmtId="0" fontId="9" fillId="2" borderId="0" xfId="0" applyFont="1" applyFill="1" applyAlignment="1">
      <alignment horizontal="center" vertical="center"/>
    </xf>
    <xf numFmtId="166" fontId="17" fillId="2" borderId="0" xfId="12" applyFont="1" applyFill="1" applyBorder="1" applyAlignment="1">
      <alignment horizontal="right" vertical="center"/>
    </xf>
    <xf numFmtId="166" fontId="18" fillId="2" borderId="0" xfId="12" applyFont="1" applyFill="1" applyBorder="1" applyAlignment="1">
      <alignment horizontal="right" vertical="center"/>
    </xf>
    <xf numFmtId="166" fontId="18" fillId="2" borderId="1" xfId="12" applyFont="1" applyFill="1" applyBorder="1" applyAlignment="1">
      <alignment horizontal="right" vertical="center"/>
    </xf>
    <xf numFmtId="166" fontId="18" fillId="2" borderId="2" xfId="12" applyFont="1" applyFill="1" applyBorder="1" applyAlignment="1">
      <alignment horizontal="right" vertical="center"/>
    </xf>
    <xf numFmtId="166" fontId="18" fillId="2" borderId="3" xfId="12" applyFont="1" applyFill="1" applyBorder="1" applyAlignment="1">
      <alignment horizontal="right" vertical="center"/>
    </xf>
    <xf numFmtId="166" fontId="18" fillId="2" borderId="4" xfId="12" applyFont="1" applyFill="1" applyBorder="1" applyAlignment="1">
      <alignment horizontal="right" vertical="center"/>
    </xf>
    <xf numFmtId="166" fontId="18" fillId="2" borderId="5" xfId="12" applyFont="1" applyFill="1" applyBorder="1" applyAlignment="1">
      <alignment horizontal="right" vertical="center"/>
    </xf>
    <xf numFmtId="0" fontId="0" fillId="2" borderId="0" xfId="0" applyFill="1" applyAlignment="1">
      <alignment vertical="center"/>
    </xf>
    <xf numFmtId="0" fontId="18" fillId="2" borderId="5" xfId="0" applyFont="1" applyFill="1" applyBorder="1" applyAlignment="1">
      <alignment horizontal="left" vertical="center" wrapText="1"/>
    </xf>
    <xf numFmtId="0" fontId="18" fillId="2" borderId="0" xfId="0" applyFont="1" applyFill="1" applyAlignment="1">
      <alignment horizontal="left" vertical="center" wrapText="1"/>
    </xf>
    <xf numFmtId="0" fontId="17" fillId="2" borderId="0" xfId="0" applyFont="1" applyFill="1" applyAlignment="1">
      <alignment horizontal="left" vertical="center"/>
    </xf>
    <xf numFmtId="0" fontId="17" fillId="2" borderId="1" xfId="0" applyFont="1" applyFill="1" applyBorder="1" applyAlignment="1">
      <alignment vertical="center"/>
    </xf>
    <xf numFmtId="0" fontId="18" fillId="2" borderId="1" xfId="0" applyFont="1" applyFill="1" applyBorder="1" applyAlignment="1">
      <alignment horizontal="right" vertical="center" wrapText="1"/>
    </xf>
    <xf numFmtId="0" fontId="17" fillId="2" borderId="2" xfId="0" applyFont="1" applyFill="1" applyBorder="1" applyAlignment="1">
      <alignment vertical="center"/>
    </xf>
    <xf numFmtId="0" fontId="18" fillId="2" borderId="2" xfId="0" applyFont="1" applyFill="1" applyBorder="1" applyAlignment="1">
      <alignment horizontal="right" vertical="center" wrapText="1"/>
    </xf>
    <xf numFmtId="0" fontId="18" fillId="2" borderId="3" xfId="0" applyFont="1" applyFill="1" applyBorder="1" applyAlignment="1">
      <alignment horizontal="left" vertical="center"/>
    </xf>
    <xf numFmtId="0" fontId="18" fillId="2" borderId="3" xfId="0" applyFont="1" applyFill="1" applyBorder="1" applyAlignment="1">
      <alignment vertical="center" wrapText="1"/>
    </xf>
    <xf numFmtId="0" fontId="17" fillId="2" borderId="5" xfId="0" applyFont="1" applyFill="1" applyBorder="1" applyAlignment="1">
      <alignment vertical="center"/>
    </xf>
    <xf numFmtId="4" fontId="18" fillId="2" borderId="5" xfId="0" applyNumberFormat="1" applyFont="1" applyFill="1" applyBorder="1" applyAlignment="1">
      <alignment horizontal="right" vertical="center"/>
    </xf>
    <xf numFmtId="0" fontId="18" fillId="2" borderId="5" xfId="0" applyFont="1" applyFill="1" applyBorder="1" applyAlignment="1">
      <alignment horizontal="left" vertical="center"/>
    </xf>
    <xf numFmtId="0" fontId="18" fillId="2" borderId="0" xfId="0" applyFont="1" applyFill="1" applyAlignment="1">
      <alignment vertical="center"/>
    </xf>
    <xf numFmtId="0" fontId="26" fillId="2" borderId="0" xfId="0" applyFont="1" applyFill="1" applyAlignment="1">
      <alignment vertical="center" wrapText="1"/>
    </xf>
    <xf numFmtId="0" fontId="14" fillId="2" borderId="0" xfId="0" applyFont="1" applyFill="1" applyAlignment="1">
      <alignment vertical="center"/>
    </xf>
    <xf numFmtId="0" fontId="18" fillId="2" borderId="5" xfId="0" applyFont="1" applyFill="1" applyBorder="1" applyAlignment="1">
      <alignment horizontal="right" vertical="center" wrapText="1"/>
    </xf>
    <xf numFmtId="0" fontId="18" fillId="2" borderId="5" xfId="0" applyFont="1" applyFill="1" applyBorder="1" applyAlignment="1">
      <alignment vertical="center"/>
    </xf>
    <xf numFmtId="0" fontId="18" fillId="2" borderId="3" xfId="0" applyFont="1" applyFill="1" applyBorder="1" applyAlignment="1">
      <alignment horizontal="left" vertical="center" wrapText="1"/>
    </xf>
    <xf numFmtId="0" fontId="12" fillId="2" borderId="0" xfId="0" applyFont="1" applyFill="1" applyAlignment="1">
      <alignment horizontal="center" vertical="center" wrapText="1"/>
    </xf>
    <xf numFmtId="0" fontId="8" fillId="2" borderId="0" xfId="0" applyFont="1" applyFill="1" applyAlignment="1">
      <alignment vertical="center"/>
    </xf>
    <xf numFmtId="0" fontId="16" fillId="2" borderId="0" xfId="0" applyFont="1" applyFill="1"/>
    <xf numFmtId="0" fontId="16" fillId="2" borderId="0" xfId="0" applyFont="1" applyFill="1" applyAlignment="1">
      <alignment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4" fontId="9" fillId="2" borderId="6" xfId="0" applyNumberFormat="1" applyFont="1" applyFill="1" applyBorder="1" applyAlignment="1">
      <alignment horizontal="right" vertical="center"/>
    </xf>
    <xf numFmtId="0" fontId="7" fillId="2" borderId="0" xfId="0" applyFont="1" applyFill="1" applyProtection="1">
      <protection locked="0"/>
    </xf>
    <xf numFmtId="0" fontId="7" fillId="2" borderId="0" xfId="0" applyFont="1" applyFill="1" applyAlignment="1" applyProtection="1">
      <alignment horizontal="left" vertical="center"/>
      <protection locked="0"/>
    </xf>
    <xf numFmtId="166" fontId="7" fillId="2" borderId="0" xfId="12" applyFont="1" applyFill="1" applyProtection="1">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6" fontId="0" fillId="2" borderId="0" xfId="12" applyFont="1" applyFill="1" applyProtection="1">
      <protection locked="0"/>
    </xf>
    <xf numFmtId="0" fontId="8" fillId="2" borderId="0" xfId="0" applyFont="1" applyFill="1"/>
    <xf numFmtId="0" fontId="9" fillId="2" borderId="0" xfId="0" applyFont="1" applyFill="1"/>
    <xf numFmtId="0" fontId="13" fillId="2" borderId="0" xfId="0" applyFont="1" applyFill="1" applyAlignment="1" applyProtection="1">
      <alignment horizontal="center"/>
      <protection locked="0"/>
    </xf>
    <xf numFmtId="166" fontId="24"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20" fillId="2" borderId="0" xfId="0" applyFont="1" applyFill="1" applyAlignment="1" applyProtection="1">
      <alignment horizontal="left" vertical="center" wrapText="1"/>
      <protection locked="0"/>
    </xf>
    <xf numFmtId="167" fontId="14" fillId="2" borderId="9" xfId="0" applyNumberFormat="1" applyFont="1" applyFill="1" applyBorder="1" applyAlignment="1">
      <alignment horizontal="center" vertical="center" wrapText="1"/>
    </xf>
    <xf numFmtId="0" fontId="14" fillId="2" borderId="9" xfId="0" applyFont="1" applyFill="1" applyBorder="1" applyAlignment="1">
      <alignment horizontal="center" vertical="center" wrapText="1"/>
    </xf>
    <xf numFmtId="0" fontId="6" fillId="3" borderId="0" xfId="0" applyFont="1" applyFill="1" applyAlignment="1" applyProtection="1">
      <alignment horizontal="left" vertical="center"/>
      <protection locked="0"/>
    </xf>
    <xf numFmtId="0" fontId="17" fillId="3" borderId="0" xfId="0" applyFont="1" applyFill="1" applyAlignment="1">
      <alignment vertical="center" wrapText="1"/>
    </xf>
    <xf numFmtId="0" fontId="17" fillId="3" borderId="0" xfId="0" applyFont="1" applyFill="1" applyAlignment="1">
      <alignment horizontal="left" vertical="center" wrapText="1"/>
    </xf>
    <xf numFmtId="0" fontId="17" fillId="3" borderId="0" xfId="0" applyFont="1" applyFill="1" applyAlignment="1">
      <alignment vertical="center"/>
    </xf>
    <xf numFmtId="0" fontId="17" fillId="3" borderId="0" xfId="0" applyFont="1" applyFill="1" applyAlignment="1">
      <alignment horizontal="left" vertical="center"/>
    </xf>
    <xf numFmtId="0" fontId="17" fillId="3" borderId="4" xfId="0" applyFont="1" applyFill="1" applyBorder="1" applyAlignment="1">
      <alignment vertical="center" wrapText="1"/>
    </xf>
    <xf numFmtId="166" fontId="18" fillId="2" borderId="3" xfId="12" applyFont="1" applyFill="1" applyBorder="1" applyAlignment="1">
      <alignment horizontal="center" vertical="center"/>
    </xf>
    <xf numFmtId="166" fontId="17" fillId="2" borderId="0" xfId="12" applyFont="1" applyFill="1" applyBorder="1" applyAlignment="1">
      <alignment horizontal="center" vertical="center"/>
    </xf>
    <xf numFmtId="166" fontId="17" fillId="2" borderId="10" xfId="12" applyFont="1" applyFill="1" applyBorder="1" applyAlignment="1">
      <alignment horizontal="center" vertical="center"/>
    </xf>
    <xf numFmtId="0" fontId="18" fillId="2" borderId="6" xfId="0" applyFont="1" applyFill="1" applyBorder="1" applyAlignment="1">
      <alignment horizontal="center" vertical="center"/>
    </xf>
    <xf numFmtId="4" fontId="18" fillId="2" borderId="3" xfId="0" applyNumberFormat="1" applyFont="1" applyFill="1" applyBorder="1" applyAlignment="1">
      <alignment horizontal="center" vertical="center"/>
    </xf>
    <xf numFmtId="0" fontId="18" fillId="3" borderId="5" xfId="0" applyFont="1" applyFill="1" applyBorder="1" applyAlignment="1">
      <alignment horizontal="left" vertical="center"/>
    </xf>
    <xf numFmtId="0" fontId="18" fillId="3" borderId="5" xfId="0" applyFont="1" applyFill="1" applyBorder="1" applyAlignment="1">
      <alignment vertical="center"/>
    </xf>
    <xf numFmtId="1" fontId="14" fillId="2" borderId="9" xfId="0" applyNumberFormat="1" applyFont="1" applyFill="1" applyBorder="1" applyAlignment="1">
      <alignment horizontal="center" vertical="center" wrapText="1"/>
    </xf>
    <xf numFmtId="1" fontId="16" fillId="0" borderId="11" xfId="0" applyNumberFormat="1" applyFont="1" applyBorder="1" applyAlignment="1" applyProtection="1">
      <alignment horizontal="right" vertical="center" wrapText="1"/>
      <protection locked="0"/>
    </xf>
    <xf numFmtId="166" fontId="6" fillId="2" borderId="10" xfId="12" applyFont="1" applyFill="1" applyBorder="1" applyAlignment="1" applyProtection="1">
      <alignment horizontal="right" vertical="center"/>
      <protection locked="0"/>
    </xf>
    <xf numFmtId="166" fontId="6" fillId="2" borderId="12" xfId="12" applyFont="1" applyFill="1" applyBorder="1" applyAlignment="1">
      <alignment horizontal="right" vertical="center"/>
    </xf>
    <xf numFmtId="166" fontId="14" fillId="2" borderId="13" xfId="12" applyFont="1" applyFill="1" applyBorder="1" applyAlignment="1">
      <alignment horizontal="right" vertical="center"/>
    </xf>
    <xf numFmtId="166" fontId="10" fillId="2" borderId="0" xfId="12" applyFont="1" applyFill="1" applyBorder="1" applyAlignment="1">
      <alignment horizontal="right" vertical="center"/>
    </xf>
    <xf numFmtId="166" fontId="14" fillId="2" borderId="7" xfId="12" applyFont="1" applyFill="1" applyBorder="1" applyAlignment="1">
      <alignment horizontal="right" vertical="center"/>
    </xf>
    <xf numFmtId="166" fontId="14" fillId="2" borderId="8" xfId="12" applyFont="1" applyFill="1" applyBorder="1" applyAlignment="1">
      <alignment horizontal="right" vertical="center"/>
    </xf>
    <xf numFmtId="166" fontId="14" fillId="2" borderId="13" xfId="12" applyFont="1" applyFill="1" applyBorder="1" applyAlignment="1" applyProtection="1">
      <alignment horizontal="right" vertical="center"/>
      <protection locked="0"/>
    </xf>
    <xf numFmtId="0" fontId="6" fillId="2" borderId="0" xfId="0" applyFont="1" applyFill="1" applyAlignment="1">
      <alignment vertical="center"/>
    </xf>
    <xf numFmtId="166" fontId="6" fillId="2" borderId="0" xfId="12" applyFont="1" applyFill="1" applyBorder="1" applyAlignment="1">
      <alignment vertical="center"/>
    </xf>
    <xf numFmtId="166" fontId="6" fillId="2" borderId="12" xfId="12" applyFont="1" applyFill="1" applyBorder="1" applyAlignment="1">
      <alignment vertical="center"/>
    </xf>
    <xf numFmtId="0" fontId="14" fillId="2" borderId="10"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3" xfId="0" applyFont="1" applyFill="1" applyBorder="1" applyAlignment="1">
      <alignment horizontal="left" vertical="center"/>
    </xf>
    <xf numFmtId="0" fontId="10" fillId="2" borderId="0" xfId="0" applyFont="1" applyFill="1" applyAlignment="1">
      <alignment vertical="center"/>
    </xf>
    <xf numFmtId="0" fontId="14" fillId="2" borderId="7" xfId="0" applyFont="1" applyFill="1" applyBorder="1" applyAlignment="1">
      <alignment horizontal="left" vertical="center"/>
    </xf>
    <xf numFmtId="0" fontId="14" fillId="2" borderId="8" xfId="0" applyFont="1" applyFill="1" applyBorder="1" applyAlignment="1">
      <alignment horizontal="left" vertical="center"/>
    </xf>
    <xf numFmtId="0" fontId="0" fillId="2" borderId="0" xfId="0" applyFill="1" applyAlignment="1" applyProtection="1">
      <alignment wrapText="1"/>
      <protection locked="0"/>
    </xf>
    <xf numFmtId="0" fontId="20" fillId="2" borderId="0" xfId="0" applyFont="1" applyFill="1" applyAlignment="1" applyProtection="1">
      <alignment horizontal="right" vertical="center" wrapText="1"/>
      <protection locked="0"/>
    </xf>
    <xf numFmtId="1" fontId="9"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20"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6" fillId="2" borderId="15" xfId="0" applyNumberFormat="1" applyFont="1" applyFill="1" applyBorder="1" applyAlignment="1" applyProtection="1">
      <alignment horizontal="right" vertical="center" wrapText="1"/>
      <protection locked="0"/>
    </xf>
    <xf numFmtId="0" fontId="16" fillId="2" borderId="15" xfId="0" applyFont="1" applyFill="1" applyBorder="1" applyAlignment="1" applyProtection="1">
      <alignment horizontal="left" vertical="center" wrapText="1"/>
      <protection locked="0"/>
    </xf>
    <xf numFmtId="166" fontId="16" fillId="2" borderId="15" xfId="12" applyFont="1" applyFill="1" applyBorder="1" applyAlignment="1" applyProtection="1">
      <alignment horizontal="right" vertical="center" wrapText="1"/>
      <protection locked="0"/>
    </xf>
    <xf numFmtId="0" fontId="16"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4" fillId="3" borderId="9" xfId="0" applyFont="1" applyFill="1" applyBorder="1" applyAlignment="1">
      <alignment horizontal="center" vertical="center" wrapText="1"/>
    </xf>
    <xf numFmtId="0" fontId="18" fillId="3" borderId="0" xfId="0" applyFont="1" applyFill="1" applyAlignment="1">
      <alignment vertical="center"/>
    </xf>
    <xf numFmtId="0" fontId="26" fillId="3" borderId="0" xfId="0" applyFont="1" applyFill="1" applyAlignment="1">
      <alignment vertical="center" wrapText="1"/>
    </xf>
    <xf numFmtId="0" fontId="18" fillId="3" borderId="0" xfId="0" applyFont="1" applyFill="1" applyAlignment="1">
      <alignment vertical="center" wrapText="1"/>
    </xf>
    <xf numFmtId="0" fontId="17" fillId="3" borderId="0" xfId="6" applyFont="1" applyFill="1" applyAlignment="1">
      <alignment horizontal="left" vertical="center" wrapText="1"/>
    </xf>
    <xf numFmtId="0" fontId="17" fillId="3" borderId="0" xfId="3" applyFont="1" applyFill="1" applyAlignment="1">
      <alignment horizontal="left" vertical="center" wrapText="1"/>
    </xf>
    <xf numFmtId="0" fontId="17" fillId="3" borderId="0" xfId="3" applyFont="1" applyFill="1" applyAlignment="1">
      <alignment vertical="center" wrapText="1"/>
    </xf>
    <xf numFmtId="0" fontId="33" fillId="3" borderId="0" xfId="6" applyFont="1" applyFill="1" applyAlignment="1">
      <alignment horizontal="left" vertical="center" wrapText="1"/>
    </xf>
    <xf numFmtId="0" fontId="20" fillId="2" borderId="0" xfId="0" applyFont="1" applyFill="1" applyAlignment="1">
      <alignment horizontal="right" vertical="center" wrapText="1"/>
    </xf>
    <xf numFmtId="0" fontId="9" fillId="2" borderId="3" xfId="0" applyFont="1" applyFill="1" applyBorder="1" applyAlignment="1">
      <alignment horizontal="center" vertical="center" wrapText="1"/>
    </xf>
    <xf numFmtId="4" fontId="18" fillId="2" borderId="0" xfId="4" applyNumberFormat="1" applyFont="1" applyFill="1" applyAlignment="1">
      <alignment horizontal="right" vertical="center" wrapText="1"/>
    </xf>
    <xf numFmtId="0" fontId="18" fillId="2" borderId="0" xfId="4" applyFont="1" applyFill="1" applyAlignment="1">
      <alignment horizontal="center" vertical="center" wrapText="1"/>
    </xf>
    <xf numFmtId="0" fontId="22" fillId="2" borderId="5" xfId="4" applyFont="1" applyFill="1" applyBorder="1" applyAlignment="1">
      <alignment horizontal="left" vertical="center" wrapText="1"/>
    </xf>
    <xf numFmtId="0" fontId="18" fillId="2" borderId="5" xfId="4" applyFont="1" applyFill="1" applyBorder="1" applyAlignment="1">
      <alignment horizontal="left" vertical="center" wrapText="1"/>
    </xf>
    <xf numFmtId="0" fontId="23" fillId="2" borderId="0" xfId="4" applyFont="1" applyFill="1" applyAlignment="1">
      <alignment horizontal="left" vertical="center"/>
    </xf>
    <xf numFmtId="0" fontId="17" fillId="3" borderId="0" xfId="4" applyFont="1" applyFill="1" applyAlignment="1">
      <alignment horizontal="left" vertical="center" wrapText="1"/>
    </xf>
    <xf numFmtId="166" fontId="24" fillId="3" borderId="0" xfId="12" applyFont="1" applyFill="1" applyBorder="1" applyAlignment="1" applyProtection="1">
      <alignment horizontal="right" vertical="center" wrapText="1"/>
    </xf>
    <xf numFmtId="0" fontId="23" fillId="2" borderId="0" xfId="0" applyFont="1" applyFill="1" applyAlignment="1">
      <alignment horizontal="left" vertical="center"/>
    </xf>
    <xf numFmtId="166" fontId="25" fillId="2" borderId="0" xfId="12" applyFont="1" applyFill="1" applyBorder="1" applyAlignment="1" applyProtection="1">
      <alignment horizontal="right" vertical="center" wrapText="1"/>
    </xf>
    <xf numFmtId="166" fontId="24" fillId="3" borderId="4" xfId="12" applyFont="1" applyFill="1" applyBorder="1" applyAlignment="1" applyProtection="1">
      <alignment horizontal="right" vertical="center" wrapText="1"/>
    </xf>
    <xf numFmtId="166" fontId="25" fillId="2" borderId="3" xfId="12" applyFont="1" applyFill="1" applyBorder="1" applyAlignment="1" applyProtection="1">
      <alignment horizontal="right" vertical="center" wrapText="1"/>
    </xf>
    <xf numFmtId="0" fontId="18" fillId="2" borderId="3" xfId="4" applyFont="1" applyFill="1" applyBorder="1" applyAlignment="1">
      <alignment horizontal="left" vertical="center"/>
    </xf>
    <xf numFmtId="0" fontId="18" fillId="2" borderId="3" xfId="4" applyFont="1" applyFill="1" applyBorder="1" applyAlignment="1">
      <alignment horizontal="right" vertical="center" wrapText="1"/>
    </xf>
    <xf numFmtId="166" fontId="18" fillId="2" borderId="3" xfId="12" applyFont="1" applyFill="1" applyBorder="1" applyAlignment="1" applyProtection="1">
      <alignment horizontal="right" vertical="center" wrapText="1"/>
    </xf>
    <xf numFmtId="4" fontId="18" fillId="2" borderId="5" xfId="4" applyNumberFormat="1" applyFont="1" applyFill="1" applyBorder="1" applyAlignment="1">
      <alignment horizontal="right" vertical="center" wrapText="1"/>
    </xf>
    <xf numFmtId="4" fontId="18" fillId="2" borderId="5" xfId="4" applyNumberFormat="1" applyFont="1" applyFill="1" applyBorder="1" applyAlignment="1">
      <alignment horizontal="center" vertical="center" wrapText="1"/>
    </xf>
    <xf numFmtId="0" fontId="17" fillId="2" borderId="0" xfId="4" applyFont="1" applyFill="1" applyAlignment="1">
      <alignment horizontal="right" vertical="center"/>
    </xf>
    <xf numFmtId="0" fontId="23" fillId="2" borderId="0" xfId="4" applyFont="1" applyFill="1" applyAlignment="1">
      <alignment horizontal="right" vertical="center"/>
    </xf>
    <xf numFmtId="166" fontId="25" fillId="2" borderId="1" xfId="12" applyFont="1" applyFill="1" applyBorder="1" applyAlignment="1" applyProtection="1">
      <alignment horizontal="right" vertical="center" wrapText="1"/>
    </xf>
    <xf numFmtId="166" fontId="25" fillId="3" borderId="1" xfId="12" applyFont="1" applyFill="1" applyBorder="1" applyAlignment="1" applyProtection="1">
      <alignment horizontal="right" vertical="center" wrapText="1"/>
    </xf>
    <xf numFmtId="0" fontId="18" fillId="3" borderId="3" xfId="4" applyFont="1" applyFill="1" applyBorder="1" applyAlignment="1">
      <alignment horizontal="left" vertical="center"/>
    </xf>
    <xf numFmtId="0" fontId="18" fillId="3" borderId="3" xfId="4" applyFont="1" applyFill="1" applyBorder="1" applyAlignment="1">
      <alignment horizontal="right" vertical="center" wrapText="1"/>
    </xf>
    <xf numFmtId="166" fontId="24" fillId="3" borderId="0" xfId="12" applyFont="1" applyFill="1" applyBorder="1" applyAlignment="1" applyProtection="1">
      <alignment horizontal="right" vertical="center" wrapText="1"/>
      <protection locked="0"/>
    </xf>
    <xf numFmtId="166" fontId="24" fillId="3" borderId="4" xfId="12" applyFont="1" applyFill="1" applyBorder="1" applyAlignment="1" applyProtection="1">
      <alignment horizontal="right" vertical="center" wrapText="1"/>
      <protection locked="0"/>
    </xf>
    <xf numFmtId="0" fontId="18" fillId="3" borderId="5" xfId="0" applyFont="1" applyFill="1" applyBorder="1" applyAlignment="1">
      <alignment horizontal="left" vertical="center" wrapText="1"/>
    </xf>
    <xf numFmtId="0" fontId="9" fillId="3" borderId="0" xfId="0" applyFont="1" applyFill="1" applyAlignment="1">
      <alignment horizontal="center" vertical="center" wrapText="1"/>
    </xf>
    <xf numFmtId="166" fontId="18"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6" fillId="3" borderId="0" xfId="0" applyFont="1" applyFill="1" applyAlignment="1">
      <alignment vertical="center"/>
    </xf>
    <xf numFmtId="0" fontId="16" fillId="3" borderId="0" xfId="0" applyFont="1" applyFill="1" applyAlignment="1">
      <alignment horizontal="left" vertical="center" wrapText="1"/>
    </xf>
    <xf numFmtId="166" fontId="16" fillId="2" borderId="0" xfId="12" applyFont="1" applyFill="1" applyBorder="1" applyAlignment="1" applyProtection="1">
      <alignment horizontal="right" vertical="center"/>
      <protection locked="0"/>
    </xf>
    <xf numFmtId="0" fontId="15" fillId="2" borderId="0" xfId="0" applyFont="1" applyFill="1" applyAlignment="1">
      <alignment horizontal="left" vertical="center"/>
    </xf>
    <xf numFmtId="0" fontId="16" fillId="3" borderId="0" xfId="0" applyFont="1" applyFill="1" applyAlignment="1">
      <alignment horizontal="right" vertical="center" wrapText="1"/>
    </xf>
    <xf numFmtId="10" fontId="25" fillId="3" borderId="1" xfId="9" applyNumberFormat="1" applyFont="1" applyFill="1" applyBorder="1" applyAlignment="1" applyProtection="1">
      <alignment horizontal="right" vertical="center" wrapText="1"/>
    </xf>
    <xf numFmtId="10" fontId="25" fillId="2" borderId="3" xfId="9" applyNumberFormat="1" applyFont="1" applyFill="1" applyBorder="1" applyAlignment="1" applyProtection="1">
      <alignment horizontal="right" vertical="center" wrapText="1"/>
    </xf>
    <xf numFmtId="10" fontId="24" fillId="2" borderId="0" xfId="9" applyNumberFormat="1" applyFont="1" applyFill="1" applyBorder="1" applyAlignment="1" applyProtection="1">
      <alignment horizontal="right" vertical="center" wrapText="1"/>
    </xf>
    <xf numFmtId="10" fontId="24" fillId="2" borderId="4" xfId="9" applyNumberFormat="1" applyFont="1" applyFill="1" applyBorder="1" applyAlignment="1" applyProtection="1">
      <alignment horizontal="right" vertical="center" wrapText="1"/>
    </xf>
    <xf numFmtId="10" fontId="24" fillId="3" borderId="0" xfId="9" applyNumberFormat="1" applyFont="1" applyFill="1" applyBorder="1" applyAlignment="1" applyProtection="1">
      <alignment horizontal="right" vertical="center" wrapText="1"/>
    </xf>
    <xf numFmtId="0" fontId="14" fillId="2" borderId="6" xfId="0" applyFont="1" applyFill="1" applyBorder="1" applyAlignment="1">
      <alignment horizontal="left" vertical="center"/>
    </xf>
    <xf numFmtId="0" fontId="14" fillId="2" borderId="6" xfId="0" applyFont="1" applyFill="1" applyBorder="1" applyAlignment="1">
      <alignment horizontal="center" vertical="center"/>
    </xf>
    <xf numFmtId="0" fontId="14" fillId="2" borderId="5" xfId="0" applyFont="1" applyFill="1" applyBorder="1" applyAlignment="1">
      <alignment horizontal="left" vertical="center"/>
    </xf>
    <xf numFmtId="0" fontId="14" fillId="2" borderId="5" xfId="0" applyFont="1" applyFill="1" applyBorder="1" applyAlignment="1">
      <alignment horizontal="center" vertical="center"/>
    </xf>
    <xf numFmtId="0" fontId="15" fillId="2" borderId="3" xfId="0" applyFont="1" applyFill="1" applyBorder="1" applyAlignment="1">
      <alignment horizontal="left" vertical="center"/>
    </xf>
    <xf numFmtId="0" fontId="15" fillId="2" borderId="3" xfId="0" applyFont="1" applyFill="1" applyBorder="1" applyAlignment="1">
      <alignment horizontal="center" vertical="center"/>
    </xf>
    <xf numFmtId="166" fontId="15" fillId="2" borderId="3" xfId="12" applyFont="1" applyFill="1" applyBorder="1" applyAlignment="1" applyProtection="1">
      <alignment horizontal="center" vertical="center"/>
    </xf>
    <xf numFmtId="0" fontId="15" fillId="3" borderId="2" xfId="0" applyFont="1" applyFill="1" applyBorder="1" applyAlignment="1">
      <alignment vertical="center"/>
    </xf>
    <xf numFmtId="0" fontId="15" fillId="3" borderId="2" xfId="0" applyFont="1" applyFill="1" applyBorder="1" applyAlignment="1">
      <alignment horizontal="left" vertical="center" wrapText="1"/>
    </xf>
    <xf numFmtId="4" fontId="15" fillId="2" borderId="6" xfId="0" applyNumberFormat="1" applyFont="1" applyFill="1" applyBorder="1" applyAlignment="1">
      <alignment horizontal="right" vertical="center"/>
    </xf>
    <xf numFmtId="166" fontId="16" fillId="2" borderId="0" xfId="12" applyFont="1" applyFill="1" applyBorder="1" applyAlignment="1" applyProtection="1">
      <alignment horizontal="right" vertical="center"/>
    </xf>
    <xf numFmtId="166" fontId="15" fillId="2" borderId="2" xfId="12" applyFont="1" applyFill="1" applyBorder="1" applyAlignment="1" applyProtection="1">
      <alignment horizontal="right" vertical="center"/>
    </xf>
    <xf numFmtId="166" fontId="16" fillId="2" borderId="3" xfId="12" applyFont="1" applyFill="1" applyBorder="1" applyAlignment="1" applyProtection="1">
      <alignment horizontal="right" vertical="center"/>
      <protection locked="0"/>
    </xf>
    <xf numFmtId="166" fontId="16" fillId="2" borderId="3" xfId="12" applyFont="1" applyFill="1" applyBorder="1" applyAlignment="1" applyProtection="1">
      <alignment horizontal="right" vertical="center"/>
    </xf>
    <xf numFmtId="166" fontId="15" fillId="2" borderId="3" xfId="12" applyFont="1" applyFill="1" applyBorder="1" applyAlignment="1" applyProtection="1">
      <alignment horizontal="right" vertical="center"/>
    </xf>
    <xf numFmtId="166" fontId="25" fillId="2" borderId="4" xfId="12" applyFont="1" applyFill="1" applyBorder="1" applyAlignment="1" applyProtection="1">
      <alignment horizontal="right" vertical="center" wrapText="1"/>
    </xf>
    <xf numFmtId="166" fontId="17" fillId="2" borderId="3" xfId="12" applyFont="1" applyFill="1" applyBorder="1" applyAlignment="1" applyProtection="1">
      <alignment horizontal="right" vertical="center"/>
    </xf>
    <xf numFmtId="0" fontId="18" fillId="3" borderId="0" xfId="0" applyFont="1" applyFill="1" applyAlignment="1">
      <alignment horizontal="left" vertical="center"/>
    </xf>
    <xf numFmtId="0" fontId="18" fillId="3" borderId="0" xfId="0" applyFont="1" applyFill="1" applyAlignment="1">
      <alignment horizontal="left" vertical="center" wrapText="1"/>
    </xf>
    <xf numFmtId="10" fontId="18" fillId="3" borderId="3" xfId="9" applyNumberFormat="1" applyFont="1" applyFill="1" applyBorder="1" applyAlignment="1" applyProtection="1">
      <alignment horizontal="right" vertical="center"/>
    </xf>
    <xf numFmtId="10" fontId="18" fillId="3" borderId="3" xfId="9" applyNumberFormat="1" applyFont="1" applyFill="1" applyBorder="1" applyAlignment="1" applyProtection="1">
      <alignment horizontal="center" vertical="center"/>
    </xf>
    <xf numFmtId="10" fontId="17" fillId="3" borderId="6" xfId="9" applyNumberFormat="1" applyFont="1" applyFill="1" applyBorder="1" applyAlignment="1" applyProtection="1">
      <alignment horizontal="center" vertical="center"/>
    </xf>
    <xf numFmtId="10" fontId="17" fillId="3" borderId="0" xfId="9" applyNumberFormat="1" applyFont="1" applyFill="1" applyBorder="1" applyAlignment="1" applyProtection="1">
      <alignment horizontal="right" vertical="center"/>
    </xf>
    <xf numFmtId="10" fontId="18" fillId="3" borderId="5" xfId="9" applyNumberFormat="1" applyFont="1" applyFill="1" applyBorder="1" applyAlignment="1" applyProtection="1">
      <alignment horizontal="right" vertical="center"/>
    </xf>
    <xf numFmtId="10" fontId="18" fillId="3" borderId="6" xfId="9" applyNumberFormat="1" applyFont="1" applyFill="1" applyBorder="1" applyAlignment="1" applyProtection="1">
      <alignment horizontal="center" vertical="center"/>
    </xf>
    <xf numFmtId="10" fontId="18" fillId="3" borderId="1" xfId="9" applyNumberFormat="1" applyFont="1" applyFill="1" applyBorder="1" applyAlignment="1" applyProtection="1">
      <alignment horizontal="right" vertical="center"/>
    </xf>
    <xf numFmtId="10" fontId="17" fillId="3" borderId="10" xfId="9" applyNumberFormat="1" applyFont="1" applyFill="1" applyBorder="1" applyAlignment="1" applyProtection="1">
      <alignment horizontal="center" vertical="center"/>
    </xf>
    <xf numFmtId="10" fontId="17" fillId="3" borderId="1" xfId="9" applyNumberFormat="1" applyFont="1" applyFill="1" applyBorder="1" applyAlignment="1" applyProtection="1">
      <alignment horizontal="right" vertical="center"/>
    </xf>
    <xf numFmtId="10" fontId="18" fillId="3" borderId="2" xfId="9" applyNumberFormat="1" applyFont="1" applyFill="1" applyBorder="1" applyAlignment="1" applyProtection="1">
      <alignment horizontal="right" vertical="center"/>
    </xf>
    <xf numFmtId="166" fontId="18" fillId="2" borderId="3" xfId="12" applyFont="1" applyFill="1" applyBorder="1" applyAlignment="1" applyProtection="1">
      <alignment horizontal="right" vertical="center" wrapText="1"/>
      <protection locked="0"/>
    </xf>
    <xf numFmtId="0" fontId="17" fillId="2" borderId="0" xfId="4" applyFont="1" applyFill="1" applyAlignment="1" applyProtection="1">
      <alignment horizontal="right" vertical="center"/>
      <protection locked="0"/>
    </xf>
    <xf numFmtId="0" fontId="14" fillId="2" borderId="3" xfId="0" applyFont="1" applyFill="1" applyBorder="1" applyAlignment="1">
      <alignment horizontal="left" vertical="center"/>
    </xf>
    <xf numFmtId="0" fontId="18" fillId="2" borderId="3" xfId="0" applyFont="1" applyFill="1" applyBorder="1" applyAlignment="1">
      <alignment horizontal="center" vertical="center"/>
    </xf>
    <xf numFmtId="0" fontId="18" fillId="3" borderId="3" xfId="4" applyFont="1" applyFill="1" applyBorder="1" applyAlignment="1">
      <alignment horizontal="left" vertical="center" wrapText="1"/>
    </xf>
    <xf numFmtId="4" fontId="14" fillId="2" borderId="0" xfId="0" applyNumberFormat="1" applyFont="1" applyFill="1" applyAlignment="1">
      <alignment horizontal="right" vertical="center"/>
    </xf>
    <xf numFmtId="4" fontId="14" fillId="2" borderId="0" xfId="0" applyNumberFormat="1" applyFont="1" applyFill="1" applyAlignment="1">
      <alignment horizontal="right" vertical="center" wrapText="1"/>
    </xf>
    <xf numFmtId="166" fontId="17" fillId="2" borderId="0" xfId="12" applyFont="1" applyFill="1" applyBorder="1" applyAlignment="1" applyProtection="1">
      <alignment horizontal="center" vertical="center"/>
    </xf>
    <xf numFmtId="166" fontId="17" fillId="2" borderId="0" xfId="12" applyFont="1" applyFill="1" applyBorder="1" applyAlignment="1" applyProtection="1">
      <alignment horizontal="right" vertical="center"/>
    </xf>
    <xf numFmtId="166" fontId="18" fillId="2" borderId="0" xfId="12" applyFont="1" applyFill="1" applyBorder="1" applyAlignment="1" applyProtection="1">
      <alignment horizontal="right" vertical="center"/>
    </xf>
    <xf numFmtId="166" fontId="18" fillId="2" borderId="3" xfId="12" applyFont="1" applyFill="1" applyBorder="1" applyAlignment="1" applyProtection="1">
      <alignment horizontal="right" vertical="center"/>
    </xf>
    <xf numFmtId="166" fontId="18" fillId="2" borderId="1" xfId="12" applyFont="1" applyFill="1" applyBorder="1" applyAlignment="1" applyProtection="1">
      <alignment horizontal="right" vertical="center"/>
    </xf>
    <xf numFmtId="166" fontId="17" fillId="2" borderId="10" xfId="12" applyFont="1" applyFill="1" applyBorder="1" applyAlignment="1" applyProtection="1">
      <alignment horizontal="center" vertical="center"/>
    </xf>
    <xf numFmtId="166" fontId="18" fillId="2" borderId="5" xfId="12" applyFont="1" applyFill="1" applyBorder="1" applyAlignment="1" applyProtection="1">
      <alignment horizontal="right" vertical="center"/>
    </xf>
    <xf numFmtId="166" fontId="18" fillId="2" borderId="3" xfId="12" applyFont="1" applyFill="1" applyBorder="1" applyAlignment="1" applyProtection="1">
      <alignment horizontal="center" vertical="center"/>
    </xf>
    <xf numFmtId="166" fontId="18" fillId="2" borderId="2" xfId="12" applyFont="1" applyFill="1" applyBorder="1" applyAlignment="1" applyProtection="1">
      <alignment horizontal="right" vertical="center"/>
    </xf>
    <xf numFmtId="0" fontId="9" fillId="3" borderId="14" xfId="0" applyFont="1" applyFill="1" applyBorder="1" applyAlignment="1">
      <alignment horizontal="left" vertical="center" wrapText="1"/>
    </xf>
    <xf numFmtId="0" fontId="13" fillId="3" borderId="14" xfId="0" applyFont="1" applyFill="1" applyBorder="1" applyAlignment="1">
      <alignment horizontal="left" vertical="center" wrapText="1"/>
    </xf>
    <xf numFmtId="0" fontId="13" fillId="3" borderId="14" xfId="6" applyFont="1" applyFill="1" applyBorder="1" applyAlignment="1">
      <alignment horizontal="left" vertical="center" wrapText="1"/>
    </xf>
    <xf numFmtId="0" fontId="13" fillId="3" borderId="14" xfId="3" applyFont="1" applyFill="1" applyBorder="1" applyAlignment="1">
      <alignment horizontal="left" vertical="center" wrapText="1"/>
    </xf>
    <xf numFmtId="0" fontId="34" fillId="3" borderId="14" xfId="6" applyFont="1" applyFill="1" applyBorder="1" applyAlignment="1">
      <alignment horizontal="left" vertical="center" wrapText="1"/>
    </xf>
    <xf numFmtId="0" fontId="6" fillId="3" borderId="0" xfId="0" applyFont="1" applyFill="1" applyAlignment="1">
      <alignment vertical="center" wrapText="1"/>
    </xf>
    <xf numFmtId="0" fontId="6" fillId="3" borderId="0" xfId="0" applyFont="1" applyFill="1" applyAlignment="1">
      <alignment wrapText="1"/>
    </xf>
    <xf numFmtId="0" fontId="6" fillId="3" borderId="0" xfId="0" applyFont="1" applyFill="1" applyAlignment="1">
      <alignment horizontal="left" vertical="center" wrapText="1"/>
    </xf>
    <xf numFmtId="0" fontId="0" fillId="3" borderId="0" xfId="0" applyFill="1"/>
    <xf numFmtId="0" fontId="28" fillId="3" borderId="0" xfId="0" applyFont="1" applyFill="1" applyAlignment="1" applyProtection="1">
      <alignment horizontal="center" vertical="center"/>
      <protection locked="0"/>
    </xf>
    <xf numFmtId="0" fontId="19" fillId="3" borderId="0" xfId="0" applyFont="1" applyFill="1" applyAlignment="1">
      <alignment horizontal="center"/>
    </xf>
    <xf numFmtId="0" fontId="21" fillId="3" borderId="0" xfId="0" applyFont="1" applyFill="1" applyAlignment="1" applyProtection="1">
      <alignment horizontal="center" vertical="center" wrapText="1"/>
      <protection locked="0"/>
    </xf>
    <xf numFmtId="0" fontId="8" fillId="3" borderId="0" xfId="0" applyFont="1" applyFill="1" applyAlignment="1">
      <alignment horizontal="center"/>
    </xf>
    <xf numFmtId="0" fontId="29" fillId="3" borderId="0" xfId="0" applyFont="1" applyFill="1" applyAlignment="1">
      <alignment horizontal="center"/>
    </xf>
    <xf numFmtId="0" fontId="8" fillId="3" borderId="0" xfId="0" applyFont="1" applyFill="1"/>
    <xf numFmtId="0" fontId="8" fillId="3" borderId="0" xfId="0" applyFont="1" applyFill="1" applyAlignment="1">
      <alignment horizontal="left" vertical="top"/>
    </xf>
    <xf numFmtId="0" fontId="0" fillId="3" borderId="0" xfId="0" applyFill="1" applyAlignment="1">
      <alignment horizontal="left" vertical="top"/>
    </xf>
    <xf numFmtId="0" fontId="8" fillId="3" borderId="1" xfId="0" applyFont="1" applyFill="1" applyBorder="1" applyAlignment="1">
      <alignment horizontal="center" vertical="center"/>
    </xf>
    <xf numFmtId="0" fontId="0" fillId="3" borderId="0" xfId="0" applyFill="1" applyProtection="1">
      <protection locked="0"/>
    </xf>
    <xf numFmtId="0" fontId="14" fillId="3" borderId="3" xfId="0" applyFont="1" applyFill="1" applyBorder="1" applyAlignment="1">
      <alignment horizontal="center" vertical="center" wrapText="1"/>
    </xf>
    <xf numFmtId="4" fontId="14" fillId="3" borderId="3" xfId="0" applyNumberFormat="1" applyFont="1" applyFill="1" applyBorder="1" applyAlignment="1">
      <alignment horizontal="center" vertical="center" wrapText="1"/>
    </xf>
    <xf numFmtId="0" fontId="0" fillId="3" borderId="0" xfId="0" applyFill="1" applyAlignment="1">
      <alignment horizontal="center"/>
    </xf>
    <xf numFmtId="0" fontId="7" fillId="3" borderId="0" xfId="0" applyFont="1" applyFill="1" applyAlignment="1" applyProtection="1">
      <alignment horizontal="left" vertical="center" wrapText="1"/>
      <protection locked="0"/>
    </xf>
    <xf numFmtId="0" fontId="14" fillId="3" borderId="3" xfId="0" applyFont="1" applyFill="1" applyBorder="1" applyAlignment="1">
      <alignment horizontal="left" vertical="center" wrapText="1"/>
    </xf>
    <xf numFmtId="0" fontId="14" fillId="3" borderId="3" xfId="0" applyFont="1" applyFill="1" applyBorder="1" applyAlignment="1">
      <alignment horizontal="right" vertical="center" wrapText="1"/>
    </xf>
    <xf numFmtId="166" fontId="17" fillId="3" borderId="3" xfId="12" applyFont="1" applyFill="1" applyBorder="1" applyAlignment="1">
      <alignment horizontal="right" vertical="center"/>
    </xf>
    <xf numFmtId="166" fontId="27"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6" fillId="3" borderId="14" xfId="0" applyNumberFormat="1" applyFont="1" applyFill="1" applyBorder="1" applyAlignment="1" applyProtection="1">
      <alignment horizontal="right" vertical="center" wrapText="1"/>
      <protection locked="0"/>
    </xf>
    <xf numFmtId="0" fontId="6" fillId="3" borderId="0" xfId="0" applyFont="1" applyFill="1" applyProtection="1">
      <protection locked="0"/>
    </xf>
    <xf numFmtId="166" fontId="6" fillId="3" borderId="0" xfId="12" applyFont="1" applyFill="1" applyProtection="1">
      <protection locked="0"/>
    </xf>
    <xf numFmtId="166" fontId="25" fillId="2" borderId="0" xfId="12" applyFont="1" applyFill="1" applyBorder="1" applyAlignment="1" applyProtection="1">
      <alignment horizontal="right" vertical="center" wrapText="1"/>
      <protection locked="0"/>
    </xf>
    <xf numFmtId="0" fontId="14" fillId="3" borderId="24" xfId="0" applyFont="1" applyFill="1" applyBorder="1" applyAlignment="1">
      <alignment vertical="center"/>
    </xf>
    <xf numFmtId="10" fontId="6" fillId="3" borderId="19" xfId="12" applyNumberFormat="1" applyFont="1" applyFill="1" applyBorder="1" applyAlignment="1" applyProtection="1">
      <alignment horizontal="right" vertical="center"/>
      <protection locked="0"/>
    </xf>
    <xf numFmtId="10" fontId="6" fillId="3" borderId="27" xfId="12" applyNumberFormat="1" applyFont="1" applyFill="1" applyBorder="1" applyAlignment="1" applyProtection="1">
      <alignment horizontal="right" vertical="center"/>
      <protection locked="0"/>
    </xf>
    <xf numFmtId="0" fontId="8" fillId="3" borderId="0" xfId="0" applyFont="1" applyFill="1" applyProtection="1">
      <protection locked="0"/>
    </xf>
    <xf numFmtId="0" fontId="9" fillId="3" borderId="0" xfId="0" applyFont="1" applyFill="1" applyProtection="1">
      <protection locked="0"/>
    </xf>
    <xf numFmtId="0" fontId="6" fillId="3" borderId="0" xfId="0" applyFont="1" applyFill="1" applyAlignment="1" applyProtection="1">
      <alignment horizontal="center" vertical="center"/>
      <protection locked="0"/>
    </xf>
    <xf numFmtId="0" fontId="6" fillId="3" borderId="0" xfId="0" applyFont="1" applyFill="1" applyAlignment="1" applyProtection="1">
      <alignment horizontal="center" vertical="center" wrapText="1"/>
      <protection locked="0"/>
    </xf>
    <xf numFmtId="0" fontId="16" fillId="3" borderId="14" xfId="0" applyFont="1" applyFill="1" applyBorder="1" applyProtection="1">
      <protection locked="0"/>
    </xf>
    <xf numFmtId="0" fontId="0" fillId="3" borderId="22"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166" fontId="0" fillId="3" borderId="0" xfId="0" applyNumberFormat="1" applyFill="1" applyAlignment="1" applyProtection="1">
      <alignment horizontal="right" vertical="center"/>
      <protection locked="0"/>
    </xf>
    <xf numFmtId="166" fontId="0" fillId="3" borderId="5" xfId="0" applyNumberFormat="1" applyFill="1" applyBorder="1" applyAlignment="1" applyProtection="1">
      <alignment horizontal="right" vertical="center"/>
      <protection locked="0"/>
    </xf>
    <xf numFmtId="4" fontId="0" fillId="3" borderId="0" xfId="0" applyNumberFormat="1" applyFill="1"/>
    <xf numFmtId="0" fontId="14" fillId="3" borderId="25" xfId="0" applyFont="1" applyFill="1" applyBorder="1" applyAlignment="1">
      <alignment horizontal="center"/>
    </xf>
    <xf numFmtId="0" fontId="6" fillId="3" borderId="20" xfId="0" applyFont="1" applyFill="1" applyBorder="1" applyAlignment="1">
      <alignment vertical="center"/>
    </xf>
    <xf numFmtId="166" fontId="6" fillId="3" borderId="19" xfId="12" applyFont="1" applyFill="1" applyBorder="1" applyAlignment="1" applyProtection="1">
      <alignment horizontal="right" vertical="center"/>
    </xf>
    <xf numFmtId="0" fontId="6" fillId="3" borderId="26" xfId="0" applyFont="1" applyFill="1" applyBorder="1" applyAlignment="1">
      <alignment vertical="center"/>
    </xf>
    <xf numFmtId="166" fontId="6" fillId="3" borderId="27" xfId="12" applyFont="1" applyFill="1" applyBorder="1" applyAlignment="1" applyProtection="1">
      <alignment horizontal="right" vertical="center"/>
    </xf>
    <xf numFmtId="0" fontId="18" fillId="3" borderId="0" xfId="4" applyFont="1" applyFill="1" applyAlignment="1" applyProtection="1">
      <alignment horizontal="left" vertical="center"/>
      <protection locked="0"/>
    </xf>
    <xf numFmtId="0" fontId="18" fillId="3" borderId="0" xfId="4" applyFont="1" applyFill="1" applyAlignment="1" applyProtection="1">
      <alignment horizontal="right" vertical="center" wrapText="1"/>
      <protection locked="0"/>
    </xf>
    <xf numFmtId="10" fontId="25" fillId="2" borderId="0" xfId="9" applyNumberFormat="1" applyFont="1" applyFill="1" applyBorder="1" applyAlignment="1" applyProtection="1">
      <alignment horizontal="right" vertical="center" wrapText="1"/>
      <protection locked="0"/>
    </xf>
    <xf numFmtId="0" fontId="17" fillId="0" borderId="0" xfId="4" applyFont="1" applyAlignment="1" applyProtection="1">
      <alignment vertical="center"/>
      <protection locked="0"/>
    </xf>
    <xf numFmtId="0" fontId="8" fillId="0" borderId="0" xfId="4" applyFont="1" applyAlignment="1" applyProtection="1">
      <alignment horizontal="left" vertical="center"/>
      <protection locked="0"/>
    </xf>
    <xf numFmtId="0" fontId="17" fillId="2" borderId="0" xfId="4" applyFont="1" applyFill="1" applyAlignment="1" applyProtection="1">
      <alignment vertical="center"/>
      <protection locked="0"/>
    </xf>
    <xf numFmtId="0" fontId="9" fillId="2" borderId="0" xfId="4" applyFont="1" applyFill="1" applyAlignment="1" applyProtection="1">
      <alignment vertical="center"/>
      <protection locked="0"/>
    </xf>
    <xf numFmtId="4" fontId="9" fillId="2" borderId="0" xfId="4" applyNumberFormat="1" applyFont="1" applyFill="1" applyAlignment="1" applyProtection="1">
      <alignment vertical="center"/>
      <protection locked="0"/>
    </xf>
    <xf numFmtId="0" fontId="18" fillId="0" borderId="0" xfId="4" applyFont="1" applyAlignment="1" applyProtection="1">
      <alignment vertical="center"/>
      <protection locked="0"/>
    </xf>
    <xf numFmtId="4" fontId="17"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7" fillId="2" borderId="0" xfId="4" applyNumberFormat="1" applyFont="1" applyFill="1" applyAlignment="1" applyProtection="1">
      <alignment vertical="center"/>
      <protection locked="0"/>
    </xf>
    <xf numFmtId="0" fontId="19" fillId="0" borderId="0" xfId="4" applyFont="1" applyAlignment="1" applyProtection="1">
      <alignment horizontal="justify" vertical="center"/>
      <protection locked="0"/>
    </xf>
    <xf numFmtId="0" fontId="0" fillId="3" borderId="22" xfId="0" applyFill="1" applyBorder="1" applyAlignment="1">
      <alignment horizontal="left" vertical="center" wrapText="1"/>
    </xf>
    <xf numFmtId="0" fontId="6" fillId="3" borderId="15" xfId="0" applyFont="1" applyFill="1" applyBorder="1" applyAlignment="1" applyProtection="1">
      <alignment horizontal="left" vertical="center" wrapText="1"/>
      <protection locked="0"/>
    </xf>
    <xf numFmtId="166" fontId="24" fillId="2" borderId="0" xfId="12" applyFont="1" applyFill="1" applyBorder="1" applyAlignment="1" applyProtection="1">
      <alignment horizontal="right" vertical="center" wrapText="1"/>
    </xf>
    <xf numFmtId="0" fontId="23" fillId="2" borderId="2" xfId="4" applyFont="1" applyFill="1" applyBorder="1" applyAlignment="1">
      <alignment horizontal="left" vertical="center"/>
    </xf>
    <xf numFmtId="0" fontId="17" fillId="3" borderId="2" xfId="4" applyFont="1" applyFill="1" applyBorder="1" applyAlignment="1">
      <alignment horizontal="left" vertical="center" wrapText="1"/>
    </xf>
    <xf numFmtId="166" fontId="24" fillId="2" borderId="2" xfId="12" applyFont="1" applyFill="1" applyBorder="1" applyAlignment="1" applyProtection="1">
      <alignment horizontal="right" vertical="center" wrapText="1"/>
      <protection locked="0"/>
    </xf>
    <xf numFmtId="166" fontId="24" fillId="2" borderId="2" xfId="12" applyFont="1" applyFill="1" applyBorder="1" applyAlignment="1" applyProtection="1">
      <alignment horizontal="right" vertical="center" wrapText="1"/>
    </xf>
    <xf numFmtId="166" fontId="25" fillId="2" borderId="2" xfId="12" applyFont="1" applyFill="1" applyBorder="1" applyAlignment="1" applyProtection="1">
      <alignment horizontal="right" vertical="center" wrapText="1"/>
    </xf>
    <xf numFmtId="10" fontId="24" fillId="3" borderId="2" xfId="9" applyNumberFormat="1" applyFont="1" applyFill="1" applyBorder="1" applyAlignment="1" applyProtection="1">
      <alignment horizontal="right" vertical="center" wrapText="1"/>
    </xf>
    <xf numFmtId="166" fontId="24" fillId="3" borderId="2" xfId="12" applyFont="1" applyFill="1" applyBorder="1" applyAlignment="1" applyProtection="1">
      <alignment horizontal="right" vertical="center" wrapText="1"/>
    </xf>
    <xf numFmtId="0" fontId="23" fillId="2" borderId="2" xfId="0" applyFont="1" applyFill="1" applyBorder="1" applyAlignment="1">
      <alignment horizontal="left" vertical="center"/>
    </xf>
    <xf numFmtId="0" fontId="17" fillId="3" borderId="2" xfId="0" applyFont="1" applyFill="1" applyBorder="1" applyAlignment="1">
      <alignment horizontal="left" vertical="center" wrapText="1"/>
    </xf>
    <xf numFmtId="166" fontId="17" fillId="2" borderId="2" xfId="12" applyFont="1" applyFill="1" applyBorder="1" applyAlignment="1" applyProtection="1">
      <alignment horizontal="right" vertical="center"/>
    </xf>
    <xf numFmtId="10" fontId="17" fillId="3" borderId="2" xfId="9" applyNumberFormat="1" applyFont="1" applyFill="1" applyBorder="1" applyAlignment="1" applyProtection="1">
      <alignment horizontal="right" vertical="center"/>
    </xf>
    <xf numFmtId="10" fontId="17" fillId="3" borderId="5" xfId="9" applyNumberFormat="1" applyFont="1" applyFill="1" applyBorder="1" applyAlignment="1" applyProtection="1">
      <alignment horizontal="right" vertical="center"/>
    </xf>
    <xf numFmtId="0" fontId="18" fillId="2" borderId="2" xfId="0" applyFont="1" applyFill="1" applyBorder="1" applyAlignment="1">
      <alignment horizontal="left" vertical="center"/>
    </xf>
    <xf numFmtId="0" fontId="18" fillId="3" borderId="2" xfId="0" applyFont="1" applyFill="1" applyBorder="1" applyAlignment="1">
      <alignment horizontal="left" vertical="center" wrapText="1"/>
    </xf>
    <xf numFmtId="0" fontId="17" fillId="2" borderId="2" xfId="0" applyFont="1" applyFill="1" applyBorder="1" applyAlignment="1">
      <alignment horizontal="left" vertical="center"/>
    </xf>
    <xf numFmtId="166" fontId="17" fillId="2" borderId="2" xfId="12" applyFont="1" applyFill="1" applyBorder="1" applyAlignment="1">
      <alignment horizontal="right" vertical="center"/>
    </xf>
    <xf numFmtId="166" fontId="17" fillId="2" borderId="5" xfId="12" applyFont="1" applyFill="1" applyBorder="1" applyAlignment="1">
      <alignment horizontal="right" vertical="center"/>
    </xf>
    <xf numFmtId="0" fontId="13" fillId="3" borderId="0" xfId="0" applyFont="1" applyFill="1" applyAlignment="1">
      <alignment horizontal="left" vertical="center" wrapText="1"/>
    </xf>
    <xf numFmtId="0" fontId="14" fillId="2" borderId="1" xfId="0" applyFont="1" applyFill="1" applyBorder="1" applyAlignment="1">
      <alignment horizontal="left" vertical="center"/>
    </xf>
    <xf numFmtId="166" fontId="6" fillId="2" borderId="28" xfId="12" applyFont="1" applyFill="1" applyBorder="1" applyAlignment="1" applyProtection="1">
      <alignment horizontal="right" vertical="center"/>
      <protection locked="0"/>
    </xf>
    <xf numFmtId="166" fontId="6" fillId="2" borderId="10" xfId="12" applyFont="1" applyFill="1" applyBorder="1" applyAlignment="1" applyProtection="1">
      <alignment horizontal="right" vertical="center"/>
    </xf>
    <xf numFmtId="166" fontId="6" fillId="2" borderId="12" xfId="12" applyFont="1" applyFill="1" applyBorder="1" applyAlignment="1" applyProtection="1">
      <alignment horizontal="right" vertical="center"/>
    </xf>
    <xf numFmtId="0" fontId="14" fillId="2" borderId="1" xfId="0" applyFont="1" applyFill="1" applyBorder="1" applyAlignment="1">
      <alignment horizontal="left" vertical="center" wrapText="1"/>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6" fillId="0" borderId="0" xfId="0" applyFont="1" applyAlignment="1" applyProtection="1">
      <alignment horizontal="justify" vertical="center" wrapText="1"/>
      <protection locked="0"/>
    </xf>
    <xf numFmtId="0" fontId="0" fillId="0" borderId="0" xfId="0" applyProtection="1">
      <protection locked="0"/>
    </xf>
    <xf numFmtId="0" fontId="13" fillId="2" borderId="0" xfId="0" applyFont="1" applyFill="1" applyAlignment="1" applyProtection="1">
      <alignment horizontal="justify"/>
      <protection locked="0"/>
    </xf>
    <xf numFmtId="0" fontId="13" fillId="2" borderId="0" xfId="0" applyFont="1" applyFill="1" applyAlignment="1">
      <alignment horizontal="center" wrapText="1"/>
    </xf>
    <xf numFmtId="4" fontId="0" fillId="3" borderId="3" xfId="0" applyNumberFormat="1" applyFill="1" applyBorder="1"/>
    <xf numFmtId="166" fontId="0" fillId="3" borderId="3" xfId="0" applyNumberFormat="1" applyFill="1" applyBorder="1"/>
    <xf numFmtId="4" fontId="0" fillId="3" borderId="16" xfId="0" applyNumberFormat="1" applyFill="1" applyBorder="1" applyAlignment="1">
      <alignment horizontal="right" vertical="center"/>
    </xf>
    <xf numFmtId="166" fontId="0" fillId="3" borderId="9" xfId="0" applyNumberFormat="1" applyFill="1" applyBorder="1"/>
    <xf numFmtId="0" fontId="8" fillId="3" borderId="0" xfId="0" applyFont="1" applyFill="1" applyAlignment="1">
      <alignment vertical="center" wrapText="1"/>
    </xf>
    <xf numFmtId="0" fontId="9" fillId="3" borderId="0" xfId="0" applyFont="1" applyFill="1" applyAlignment="1">
      <alignment vertical="center" wrapText="1"/>
    </xf>
    <xf numFmtId="4" fontId="18" fillId="2" borderId="3" xfId="0" applyNumberFormat="1" applyFont="1" applyFill="1" applyBorder="1" applyAlignment="1">
      <alignment horizontal="right" vertical="center"/>
    </xf>
    <xf numFmtId="10" fontId="17" fillId="3" borderId="3" xfId="9" applyNumberFormat="1" applyFont="1" applyFill="1" applyBorder="1" applyAlignment="1" applyProtection="1">
      <alignment horizontal="right" vertical="center"/>
    </xf>
    <xf numFmtId="14" fontId="9" fillId="2" borderId="0" xfId="0" applyNumberFormat="1" applyFont="1" applyFill="1" applyAlignment="1" applyProtection="1">
      <alignment horizontal="right" vertical="center"/>
      <protection locked="0"/>
    </xf>
    <xf numFmtId="14" fontId="17" fillId="2" borderId="0" xfId="4" applyNumberFormat="1" applyFont="1" applyFill="1" applyAlignment="1">
      <alignment horizontal="right" vertical="center" wrapText="1"/>
    </xf>
    <xf numFmtId="14" fontId="17" fillId="0" borderId="5" xfId="4" applyNumberFormat="1" applyFont="1" applyBorder="1" applyAlignment="1">
      <alignment horizontal="right" vertical="center" wrapText="1"/>
    </xf>
    <xf numFmtId="14" fontId="14" fillId="2" borderId="0" xfId="0" applyNumberFormat="1" applyFont="1" applyFill="1" applyAlignment="1">
      <alignment horizontal="right" vertical="center"/>
    </xf>
    <xf numFmtId="14" fontId="14" fillId="2" borderId="5" xfId="0" applyNumberFormat="1" applyFont="1" applyFill="1" applyBorder="1" applyAlignment="1">
      <alignment horizontal="right" vertical="center" wrapText="1"/>
    </xf>
    <xf numFmtId="0" fontId="14" fillId="2" borderId="0" xfId="0" applyFont="1" applyFill="1" applyAlignment="1">
      <alignment horizontal="right" vertical="center"/>
    </xf>
    <xf numFmtId="0" fontId="17" fillId="2" borderId="0" xfId="4" applyFont="1" applyFill="1" applyAlignment="1">
      <alignment horizontal="right" vertical="center" wrapText="1"/>
    </xf>
    <xf numFmtId="0" fontId="14" fillId="2" borderId="0" xfId="0" applyFont="1" applyFill="1" applyAlignment="1">
      <alignment horizontal="center" vertical="center"/>
    </xf>
    <xf numFmtId="14" fontId="15" fillId="2" borderId="0" xfId="0" applyNumberFormat="1" applyFont="1" applyFill="1" applyAlignment="1">
      <alignment horizontal="right" vertical="center"/>
    </xf>
    <xf numFmtId="14" fontId="15" fillId="2" borderId="5" xfId="0" applyNumberFormat="1" applyFont="1" applyFill="1" applyBorder="1" applyAlignment="1">
      <alignment horizontal="right" vertical="center" wrapText="1"/>
    </xf>
    <xf numFmtId="0" fontId="15" fillId="2" borderId="0" xfId="0" applyFont="1" applyFill="1" applyAlignment="1">
      <alignment horizontal="right" vertical="center"/>
    </xf>
    <xf numFmtId="0" fontId="9" fillId="2" borderId="0" xfId="0" applyFont="1" applyFill="1" applyAlignment="1">
      <alignment horizontal="right" vertical="center"/>
    </xf>
    <xf numFmtId="0" fontId="14" fillId="3" borderId="29" xfId="0" applyFont="1" applyFill="1" applyBorder="1" applyAlignment="1">
      <alignment horizontal="center" vertical="center" wrapText="1"/>
    </xf>
    <xf numFmtId="1" fontId="14" fillId="2" borderId="29" xfId="0" applyNumberFormat="1" applyFont="1" applyFill="1" applyBorder="1" applyAlignment="1">
      <alignment horizontal="center" vertical="center" wrapText="1"/>
    </xf>
    <xf numFmtId="1" fontId="16" fillId="0" borderId="30" xfId="0" applyNumberFormat="1" applyFont="1" applyBorder="1" applyAlignment="1" applyProtection="1">
      <alignment horizontal="right" vertical="center" wrapText="1"/>
      <protection locked="0"/>
    </xf>
    <xf numFmtId="0" fontId="35" fillId="3" borderId="0" xfId="0" applyFont="1" applyFill="1" applyAlignment="1" applyProtection="1">
      <alignment horizontal="center" vertical="center" wrapText="1"/>
      <protection locked="0"/>
    </xf>
    <xf numFmtId="166" fontId="6" fillId="3" borderId="6" xfId="0" applyNumberFormat="1" applyFont="1" applyFill="1" applyBorder="1" applyAlignment="1" applyProtection="1">
      <alignment horizontal="right" vertical="center"/>
      <protection locked="0"/>
    </xf>
    <xf numFmtId="166" fontId="6" fillId="3" borderId="0" xfId="0" applyNumberFormat="1" applyFont="1" applyFill="1" applyAlignment="1" applyProtection="1">
      <alignment horizontal="right" vertical="center"/>
      <protection locked="0"/>
    </xf>
    <xf numFmtId="0" fontId="16" fillId="2" borderId="15" xfId="0" applyFont="1" applyFill="1" applyBorder="1" applyAlignment="1" applyProtection="1">
      <alignment horizontal="center" vertical="center" wrapText="1"/>
      <protection locked="0"/>
    </xf>
    <xf numFmtId="0" fontId="16"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6"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6"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20" fillId="2" borderId="0" xfId="0" applyFont="1" applyFill="1" applyAlignment="1" applyProtection="1">
      <alignment horizontal="center" vertical="center" wrapText="1"/>
      <protection locked="0"/>
    </xf>
    <xf numFmtId="167" fontId="14" fillId="3" borderId="29" xfId="0" applyNumberFormat="1" applyFont="1" applyFill="1" applyBorder="1" applyAlignment="1">
      <alignment horizontal="center" vertical="center" wrapText="1"/>
    </xf>
    <xf numFmtId="0" fontId="6" fillId="3" borderId="0" xfId="0" applyFont="1" applyFill="1" applyAlignment="1" applyProtection="1">
      <alignment horizontal="left" vertical="center" wrapText="1"/>
      <protection locked="0"/>
    </xf>
    <xf numFmtId="49" fontId="6" fillId="3" borderId="18" xfId="3" applyNumberFormat="1" applyFill="1" applyBorder="1" applyAlignment="1" applyProtection="1">
      <alignment horizontal="left" wrapText="1"/>
      <protection locked="0"/>
    </xf>
    <xf numFmtId="49" fontId="6" fillId="3" borderId="15" xfId="3" applyNumberFormat="1" applyFill="1" applyBorder="1" applyAlignment="1" applyProtection="1">
      <alignment horizontal="left" wrapText="1"/>
      <protection locked="0"/>
    </xf>
    <xf numFmtId="0" fontId="6" fillId="2" borderId="0" xfId="0" applyFont="1" applyFill="1" applyAlignment="1" applyProtection="1">
      <alignment wrapText="1"/>
      <protection locked="0"/>
    </xf>
    <xf numFmtId="0" fontId="8" fillId="2" borderId="0" xfId="0" applyFont="1" applyFill="1" applyAlignment="1" applyProtection="1">
      <alignment horizontal="center" vertical="center"/>
      <protection locked="0"/>
    </xf>
    <xf numFmtId="166" fontId="6" fillId="3" borderId="0" xfId="12" applyFont="1" applyFill="1" applyBorder="1" applyAlignment="1" applyProtection="1">
      <alignment horizontal="right" vertical="center" wrapText="1"/>
      <protection locked="0"/>
    </xf>
    <xf numFmtId="167" fontId="6" fillId="3" borderId="0" xfId="0" applyNumberFormat="1" applyFont="1" applyFill="1" applyAlignment="1" applyProtection="1">
      <alignment horizontal="left" vertical="center" wrapText="1"/>
      <protection locked="0"/>
    </xf>
    <xf numFmtId="0" fontId="30" fillId="2" borderId="0" xfId="0" applyFont="1" applyFill="1" applyAlignment="1" applyProtection="1">
      <alignment horizontal="center"/>
      <protection locked="0"/>
    </xf>
    <xf numFmtId="0" fontId="6" fillId="3" borderId="0" xfId="0" applyFont="1" applyFill="1"/>
    <xf numFmtId="0" fontId="9" fillId="3" borderId="17" xfId="0" applyFont="1" applyFill="1" applyBorder="1" applyAlignment="1">
      <alignment horizontal="center" vertical="center" wrapText="1"/>
    </xf>
    <xf numFmtId="14" fontId="9" fillId="2" borderId="8" xfId="0" applyNumberFormat="1" applyFont="1" applyFill="1" applyBorder="1" applyAlignment="1">
      <alignment horizontal="right" vertical="center" wrapText="1"/>
    </xf>
    <xf numFmtId="4" fontId="9" fillId="2" borderId="7" xfId="0" applyNumberFormat="1" applyFont="1" applyFill="1" applyBorder="1" applyAlignment="1">
      <alignment horizontal="right" vertical="center"/>
    </xf>
    <xf numFmtId="14" fontId="9" fillId="2" borderId="0" xfId="0" applyNumberFormat="1" applyFont="1" applyFill="1" applyAlignment="1">
      <alignment horizontal="right" vertical="center"/>
    </xf>
    <xf numFmtId="14" fontId="16" fillId="2" borderId="32" xfId="0" applyNumberFormat="1" applyFont="1" applyFill="1" applyBorder="1" applyAlignment="1" applyProtection="1">
      <alignment horizontal="right" vertical="center" wrapText="1"/>
      <protection locked="0"/>
    </xf>
    <xf numFmtId="17" fontId="16" fillId="3" borderId="32" xfId="0" applyNumberFormat="1" applyFont="1" applyFill="1" applyBorder="1" applyAlignment="1" applyProtection="1">
      <alignment horizontal="center" vertical="center" wrapText="1"/>
      <protection locked="0"/>
    </xf>
    <xf numFmtId="0" fontId="16" fillId="2" borderId="32" xfId="0" applyFont="1" applyFill="1" applyBorder="1" applyAlignment="1" applyProtection="1">
      <alignment horizontal="left" vertical="center" wrapText="1"/>
      <protection locked="0"/>
    </xf>
    <xf numFmtId="166" fontId="16" fillId="2" borderId="32" xfId="12" applyFont="1" applyFill="1" applyBorder="1" applyAlignment="1" applyProtection="1">
      <alignment horizontal="right" vertical="center" wrapText="1"/>
      <protection locked="0"/>
    </xf>
    <xf numFmtId="0" fontId="16" fillId="3" borderId="32" xfId="0" applyFont="1" applyFill="1" applyBorder="1" applyAlignment="1" applyProtection="1">
      <alignment horizontal="left" vertical="center" wrapText="1"/>
      <protection locked="0"/>
    </xf>
    <xf numFmtId="0" fontId="16" fillId="2" borderId="32" xfId="0" applyFont="1" applyFill="1" applyBorder="1" applyAlignment="1" applyProtection="1">
      <alignment horizontal="center" vertical="center" wrapText="1"/>
      <protection locked="0"/>
    </xf>
    <xf numFmtId="0" fontId="16" fillId="3" borderId="32" xfId="0" applyFont="1" applyFill="1" applyBorder="1" applyAlignment="1" applyProtection="1">
      <alignment horizontal="center" vertical="center" wrapText="1"/>
      <protection locked="0"/>
    </xf>
    <xf numFmtId="14" fontId="16" fillId="2" borderId="32" xfId="0" applyNumberFormat="1" applyFont="1" applyFill="1" applyBorder="1" applyAlignment="1" applyProtection="1">
      <alignment horizontal="center" vertical="center" wrapText="1"/>
      <protection locked="0"/>
    </xf>
    <xf numFmtId="14" fontId="16" fillId="3" borderId="32" xfId="0" applyNumberFormat="1" applyFont="1" applyFill="1" applyBorder="1" applyAlignment="1" applyProtection="1">
      <alignment horizontal="right" vertical="center" wrapText="1"/>
      <protection locked="0"/>
    </xf>
    <xf numFmtId="166" fontId="16" fillId="3" borderId="32" xfId="12" applyFont="1" applyFill="1" applyBorder="1" applyAlignment="1" applyProtection="1">
      <alignment horizontal="right" vertical="center" wrapText="1"/>
      <protection locked="0"/>
    </xf>
    <xf numFmtId="0" fontId="16" fillId="2" borderId="34" xfId="0" applyFont="1" applyFill="1" applyBorder="1" applyAlignment="1">
      <alignment horizontal="right" vertical="center" wrapText="1"/>
    </xf>
    <xf numFmtId="14" fontId="37" fillId="2" borderId="32" xfId="0" applyNumberFormat="1" applyFont="1" applyFill="1" applyBorder="1" applyAlignment="1" applyProtection="1">
      <alignment horizontal="right" vertical="center" wrapText="1"/>
      <protection locked="0"/>
    </xf>
    <xf numFmtId="0" fontId="37" fillId="2" borderId="32" xfId="0" applyFont="1" applyFill="1" applyBorder="1" applyAlignment="1" applyProtection="1">
      <alignment horizontal="left" vertical="center" wrapText="1"/>
      <protection locked="0"/>
    </xf>
    <xf numFmtId="166" fontId="37" fillId="2" borderId="32" xfId="12" applyFont="1" applyFill="1" applyBorder="1" applyAlignment="1" applyProtection="1">
      <alignment horizontal="right" vertical="center" wrapText="1"/>
      <protection locked="0"/>
    </xf>
    <xf numFmtId="0" fontId="37" fillId="3" borderId="32" xfId="0" applyFont="1" applyFill="1" applyBorder="1" applyAlignment="1" applyProtection="1">
      <alignment horizontal="left" vertical="center" wrapText="1"/>
      <protection locked="0"/>
    </xf>
    <xf numFmtId="0" fontId="37" fillId="2" borderId="32" xfId="0" applyFont="1" applyFill="1" applyBorder="1" applyAlignment="1" applyProtection="1">
      <alignment horizontal="center" vertical="center" wrapText="1"/>
      <protection locked="0"/>
    </xf>
    <xf numFmtId="0" fontId="37" fillId="3" borderId="32" xfId="0" applyFont="1" applyFill="1" applyBorder="1" applyAlignment="1" applyProtection="1">
      <alignment horizontal="center" vertical="center" wrapText="1"/>
      <protection locked="0"/>
    </xf>
    <xf numFmtId="14" fontId="16" fillId="2" borderId="35" xfId="0" applyNumberFormat="1" applyFont="1" applyFill="1" applyBorder="1" applyAlignment="1" applyProtection="1">
      <alignment horizontal="right" vertical="center" wrapText="1"/>
      <protection locked="0"/>
    </xf>
    <xf numFmtId="17" fontId="16" fillId="2" borderId="32" xfId="0" applyNumberFormat="1" applyFont="1" applyFill="1" applyBorder="1" applyAlignment="1" applyProtection="1">
      <alignment horizontal="right" vertical="center" wrapText="1"/>
      <protection locked="0"/>
    </xf>
    <xf numFmtId="166" fontId="37" fillId="3" borderId="32" xfId="12" applyFont="1" applyFill="1" applyBorder="1" applyAlignment="1" applyProtection="1">
      <alignment horizontal="right" vertical="center" wrapText="1"/>
      <protection locked="0"/>
    </xf>
    <xf numFmtId="49" fontId="37" fillId="3" borderId="32" xfId="0" applyNumberFormat="1" applyFont="1" applyFill="1" applyBorder="1" applyAlignment="1" applyProtection="1">
      <alignment horizontal="center" vertical="center" wrapText="1"/>
      <protection locked="0"/>
    </xf>
    <xf numFmtId="14" fontId="16" fillId="3" borderId="35" xfId="0" applyNumberFormat="1" applyFont="1" applyFill="1" applyBorder="1" applyAlignment="1" applyProtection="1">
      <alignment horizontal="center" vertical="center" wrapText="1"/>
      <protection locked="0"/>
    </xf>
    <xf numFmtId="4" fontId="16" fillId="2" borderId="32" xfId="0" applyNumberFormat="1" applyFont="1" applyFill="1" applyBorder="1" applyAlignment="1" applyProtection="1">
      <alignment horizontal="center" vertical="center" wrapText="1"/>
      <protection locked="0"/>
    </xf>
    <xf numFmtId="16" fontId="16" fillId="2" borderId="32" xfId="0" applyNumberFormat="1" applyFont="1" applyFill="1" applyBorder="1" applyAlignment="1" applyProtection="1">
      <alignment horizontal="left" vertical="center" wrapText="1"/>
      <protection locked="0"/>
    </xf>
    <xf numFmtId="14" fontId="16" fillId="2" borderId="35" xfId="0" applyNumberFormat="1" applyFont="1" applyFill="1" applyBorder="1" applyAlignment="1" applyProtection="1">
      <alignment horizontal="center" vertical="center" wrapText="1"/>
      <protection locked="0"/>
    </xf>
    <xf numFmtId="0" fontId="16" fillId="0" borderId="32" xfId="0" applyFont="1" applyBorder="1" applyAlignment="1" applyProtection="1">
      <alignment horizontal="left" vertical="center" wrapText="1"/>
      <protection locked="0"/>
    </xf>
    <xf numFmtId="14" fontId="16" fillId="0" borderId="32" xfId="0" applyNumberFormat="1" applyFont="1" applyBorder="1" applyAlignment="1" applyProtection="1">
      <alignment horizontal="right" vertical="center" wrapText="1"/>
      <protection locked="0"/>
    </xf>
    <xf numFmtId="166" fontId="16" fillId="0" borderId="32" xfId="12" applyFont="1" applyFill="1" applyBorder="1" applyAlignment="1" applyProtection="1">
      <alignment horizontal="right" vertical="center" wrapText="1"/>
      <protection locked="0"/>
    </xf>
    <xf numFmtId="0" fontId="16" fillId="0" borderId="32" xfId="0" applyFont="1" applyBorder="1" applyAlignment="1" applyProtection="1">
      <alignment horizontal="center" vertical="center" wrapText="1"/>
      <protection locked="0"/>
    </xf>
    <xf numFmtId="168" fontId="16" fillId="2" borderId="32" xfId="0" applyNumberFormat="1" applyFont="1" applyFill="1" applyBorder="1" applyAlignment="1" applyProtection="1">
      <alignment horizontal="center" vertical="center" wrapText="1"/>
      <protection locked="0"/>
    </xf>
    <xf numFmtId="14" fontId="37" fillId="3" borderId="32" xfId="0" applyNumberFormat="1" applyFont="1" applyFill="1" applyBorder="1" applyAlignment="1" applyProtection="1">
      <alignment horizontal="right" vertical="center" wrapText="1"/>
      <protection locked="0"/>
    </xf>
    <xf numFmtId="49" fontId="16" fillId="0" borderId="32" xfId="0" applyNumberFormat="1" applyFont="1" applyBorder="1" applyAlignment="1" applyProtection="1">
      <alignment horizontal="center" vertical="center" wrapText="1"/>
      <protection locked="0"/>
    </xf>
    <xf numFmtId="0" fontId="16" fillId="2" borderId="35" xfId="0" applyFont="1" applyFill="1" applyBorder="1" applyAlignment="1" applyProtection="1">
      <alignment horizontal="right" vertical="center" wrapText="1"/>
      <protection locked="0"/>
    </xf>
    <xf numFmtId="49" fontId="16" fillId="3" borderId="32"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horizontal="left" vertical="center"/>
      <protection locked="0"/>
    </xf>
    <xf numFmtId="17" fontId="16" fillId="3" borderId="37" xfId="0" applyNumberFormat="1" applyFont="1" applyFill="1" applyBorder="1" applyAlignment="1" applyProtection="1">
      <alignment horizontal="right" vertical="center" wrapText="1"/>
      <protection locked="0"/>
    </xf>
    <xf numFmtId="0" fontId="16" fillId="3" borderId="37" xfId="0" applyFont="1" applyFill="1" applyBorder="1" applyAlignment="1" applyProtection="1">
      <alignment horizontal="left" vertical="center" wrapText="1"/>
      <protection locked="0"/>
    </xf>
    <xf numFmtId="166" fontId="16" fillId="3" borderId="37" xfId="12" applyFont="1" applyFill="1" applyBorder="1" applyAlignment="1" applyProtection="1">
      <alignment horizontal="right" vertical="center" wrapText="1"/>
      <protection locked="0"/>
    </xf>
    <xf numFmtId="0" fontId="16" fillId="2" borderId="37" xfId="0" applyFont="1" applyFill="1" applyBorder="1" applyAlignment="1" applyProtection="1">
      <alignment horizontal="left" vertical="center" wrapText="1"/>
      <protection locked="0"/>
    </xf>
    <xf numFmtId="0" fontId="16" fillId="3" borderId="38" xfId="0" applyFont="1" applyFill="1" applyBorder="1" applyAlignment="1" applyProtection="1">
      <alignment horizontal="left" vertical="center" wrapText="1"/>
      <protection locked="0"/>
    </xf>
    <xf numFmtId="0" fontId="16" fillId="3" borderId="37" xfId="0" applyFont="1" applyFill="1" applyBorder="1" applyAlignment="1" applyProtection="1">
      <alignment horizontal="right" vertical="center" wrapText="1"/>
      <protection locked="0"/>
    </xf>
    <xf numFmtId="0" fontId="16" fillId="3" borderId="39" xfId="0" applyFont="1" applyFill="1" applyBorder="1" applyAlignment="1" applyProtection="1">
      <alignment horizontal="left" vertical="center"/>
      <protection locked="0"/>
    </xf>
    <xf numFmtId="0" fontId="16" fillId="3" borderId="40" xfId="0" applyFont="1" applyFill="1" applyBorder="1" applyAlignment="1" applyProtection="1">
      <alignment horizontal="right" vertical="center" wrapText="1"/>
      <protection locked="0"/>
    </xf>
    <xf numFmtId="0" fontId="16" fillId="3" borderId="40" xfId="0" applyFont="1" applyFill="1" applyBorder="1" applyAlignment="1" applyProtection="1">
      <alignment horizontal="left" vertical="center" wrapText="1"/>
      <protection locked="0"/>
    </xf>
    <xf numFmtId="166" fontId="16" fillId="3" borderId="40" xfId="12" applyFont="1" applyFill="1" applyBorder="1" applyAlignment="1" applyProtection="1">
      <alignment horizontal="right" vertical="center" wrapText="1"/>
      <protection locked="0"/>
    </xf>
    <xf numFmtId="0" fontId="16" fillId="2" borderId="40" xfId="0" applyFont="1" applyFill="1" applyBorder="1" applyAlignment="1" applyProtection="1">
      <alignment horizontal="left" vertical="center" wrapText="1"/>
      <protection locked="0"/>
    </xf>
    <xf numFmtId="0" fontId="16" fillId="3" borderId="41" xfId="0" applyFont="1" applyFill="1" applyBorder="1" applyAlignment="1" applyProtection="1">
      <alignment horizontal="left" vertical="center" wrapText="1"/>
      <protection locked="0"/>
    </xf>
    <xf numFmtId="0" fontId="6" fillId="3" borderId="3" xfId="0" applyFont="1" applyFill="1" applyBorder="1" applyAlignment="1">
      <alignment horizontal="center" vertical="center"/>
    </xf>
    <xf numFmtId="0" fontId="14" fillId="3" borderId="16" xfId="0" applyFont="1" applyFill="1" applyBorder="1" applyAlignment="1">
      <alignment horizontal="center" vertical="center" wrapText="1"/>
    </xf>
    <xf numFmtId="0" fontId="6" fillId="0" borderId="16" xfId="0" applyFont="1" applyBorder="1"/>
    <xf numFmtId="0" fontId="19" fillId="3" borderId="0" xfId="0" applyFont="1" applyFill="1" applyAlignment="1" applyProtection="1">
      <alignment horizontal="left" vertical="top"/>
      <protection locked="0"/>
    </xf>
    <xf numFmtId="0" fontId="9" fillId="3" borderId="42" xfId="0" applyFont="1" applyFill="1" applyBorder="1" applyAlignment="1">
      <alignment horizontal="center" vertical="center" wrapText="1"/>
    </xf>
    <xf numFmtId="0" fontId="14" fillId="3" borderId="42" xfId="0" applyFont="1" applyFill="1" applyBorder="1" applyAlignment="1">
      <alignment horizontal="center" vertical="center"/>
    </xf>
    <xf numFmtId="0" fontId="18" fillId="3" borderId="17" xfId="4" applyFont="1" applyFill="1" applyBorder="1" applyAlignment="1">
      <alignment vertical="center" wrapText="1"/>
    </xf>
    <xf numFmtId="166" fontId="0" fillId="3" borderId="43" xfId="0" applyNumberFormat="1" applyFill="1" applyBorder="1" applyAlignment="1">
      <alignment horizontal="right" vertical="center"/>
    </xf>
    <xf numFmtId="10" fontId="6" fillId="3" borderId="21" xfId="9" applyNumberFormat="1" applyFont="1" applyFill="1" applyBorder="1" applyAlignment="1" applyProtection="1">
      <alignment horizontal="right" vertical="center"/>
    </xf>
    <xf numFmtId="166" fontId="0" fillId="3" borderId="44" xfId="0" applyNumberFormat="1" applyFill="1" applyBorder="1" applyAlignment="1">
      <alignment horizontal="right" vertical="center"/>
    </xf>
    <xf numFmtId="10" fontId="6" fillId="3" borderId="45" xfId="9" applyNumberFormat="1" applyFont="1" applyFill="1" applyBorder="1" applyAlignment="1" applyProtection="1">
      <alignment horizontal="right" vertical="center"/>
    </xf>
    <xf numFmtId="10" fontId="6" fillId="3" borderId="46" xfId="9" applyNumberFormat="1" applyFont="1" applyFill="1" applyBorder="1" applyAlignment="1" applyProtection="1">
      <alignment horizontal="right" vertical="center"/>
    </xf>
    <xf numFmtId="0" fontId="9" fillId="3" borderId="17" xfId="4" applyFont="1" applyFill="1" applyBorder="1" applyAlignment="1">
      <alignment horizontal="center" vertical="center" wrapText="1"/>
    </xf>
    <xf numFmtId="0" fontId="14" fillId="2" borderId="13" xfId="0" applyFont="1" applyFill="1" applyBorder="1" applyAlignment="1">
      <alignment horizontal="left" vertical="center" wrapText="1"/>
    </xf>
    <xf numFmtId="14" fontId="37" fillId="0" borderId="32" xfId="0" applyNumberFormat="1" applyFont="1" applyBorder="1" applyAlignment="1" applyProtection="1">
      <alignment horizontal="right" vertical="center" wrapText="1"/>
      <protection locked="0"/>
    </xf>
    <xf numFmtId="0" fontId="37" fillId="0" borderId="32" xfId="0" applyFont="1" applyBorder="1" applyAlignment="1" applyProtection="1">
      <alignment horizontal="left" vertical="center" wrapText="1"/>
      <protection locked="0"/>
    </xf>
    <xf numFmtId="166" fontId="37" fillId="0" borderId="32"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7" fillId="0" borderId="32" xfId="0" applyFont="1" applyBorder="1" applyAlignment="1" applyProtection="1">
      <alignment horizontal="center" vertical="center" wrapText="1"/>
      <protection locked="0"/>
    </xf>
    <xf numFmtId="0" fontId="4" fillId="3" borderId="0" xfId="16" applyFill="1" applyAlignment="1" applyProtection="1">
      <alignment horizontal="left"/>
      <protection locked="0"/>
    </xf>
    <xf numFmtId="0" fontId="16" fillId="3" borderId="0" xfId="0" applyFont="1" applyFill="1" applyAlignment="1" applyProtection="1">
      <alignment horizontal="left" vertical="center" wrapText="1"/>
      <protection locked="0"/>
    </xf>
    <xf numFmtId="1" fontId="37" fillId="0" borderId="11" xfId="0" applyNumberFormat="1" applyFont="1" applyBorder="1" applyAlignment="1" applyProtection="1">
      <alignment horizontal="right" vertical="center" wrapText="1"/>
      <protection locked="0"/>
    </xf>
    <xf numFmtId="0" fontId="41" fillId="0" borderId="0" xfId="0" applyFont="1" applyAlignment="1" applyProtection="1">
      <alignment wrapText="1"/>
      <protection locked="0"/>
    </xf>
    <xf numFmtId="17" fontId="16" fillId="0" borderId="32" xfId="0" applyNumberFormat="1" applyFont="1" applyBorder="1" applyAlignment="1" applyProtection="1">
      <alignment horizontal="center" vertical="center" wrapText="1"/>
      <protection locked="0"/>
    </xf>
    <xf numFmtId="14" fontId="16" fillId="0" borderId="35" xfId="0" applyNumberFormat="1" applyFont="1" applyBorder="1" applyAlignment="1" applyProtection="1">
      <alignment horizontal="center" vertical="center" wrapText="1"/>
      <protection locked="0"/>
    </xf>
    <xf numFmtId="166" fontId="16" fillId="2" borderId="2" xfId="12" applyFont="1" applyFill="1" applyBorder="1" applyAlignment="1" applyProtection="1">
      <alignment horizontal="right" vertical="center" wrapText="1"/>
      <protection locked="0"/>
    </xf>
    <xf numFmtId="14" fontId="16" fillId="0" borderId="47" xfId="0" applyNumberFormat="1" applyFont="1" applyBorder="1" applyAlignment="1" applyProtection="1">
      <alignment horizontal="center" vertical="center" wrapText="1"/>
      <protection locked="0"/>
    </xf>
    <xf numFmtId="0" fontId="16" fillId="3" borderId="48" xfId="0" applyFont="1" applyFill="1" applyBorder="1" applyAlignment="1">
      <alignment horizontal="right" vertical="center" wrapText="1"/>
    </xf>
    <xf numFmtId="0" fontId="34" fillId="2" borderId="0" xfId="0" applyFont="1" applyFill="1" applyAlignment="1" applyProtection="1">
      <alignment horizontal="center"/>
      <protection locked="0"/>
    </xf>
    <xf numFmtId="0" fontId="0" fillId="0" borderId="11" xfId="0" applyBorder="1" applyAlignment="1" applyProtection="1">
      <alignment wrapText="1"/>
      <protection locked="0"/>
    </xf>
    <xf numFmtId="14" fontId="16" fillId="0" borderId="32" xfId="0" applyNumberFormat="1" applyFont="1" applyBorder="1" applyAlignment="1" applyProtection="1">
      <alignment horizontal="center" vertical="center" wrapText="1"/>
      <protection locked="0"/>
    </xf>
    <xf numFmtId="0" fontId="16" fillId="2" borderId="14" xfId="0" applyFont="1" applyFill="1" applyBorder="1" applyAlignment="1" applyProtection="1">
      <alignment horizontal="center" vertical="center" wrapText="1"/>
      <protection locked="0"/>
    </xf>
    <xf numFmtId="0" fontId="16" fillId="3" borderId="14" xfId="0" applyFont="1" applyFill="1" applyBorder="1" applyAlignment="1" applyProtection="1">
      <alignment horizontal="center" vertical="center" wrapText="1"/>
      <protection locked="0"/>
    </xf>
    <xf numFmtId="14" fontId="16" fillId="3" borderId="14"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14" fontId="0" fillId="2" borderId="14" xfId="0" applyNumberFormat="1" applyFill="1" applyBorder="1" applyAlignment="1" applyProtection="1">
      <alignment horizontal="center" vertical="center" wrapText="1"/>
      <protection locked="0"/>
    </xf>
    <xf numFmtId="0" fontId="41" fillId="3" borderId="0" xfId="0" applyFont="1" applyFill="1" applyAlignment="1" applyProtection="1">
      <alignment horizontal="left"/>
      <protection locked="0"/>
    </xf>
    <xf numFmtId="0" fontId="6" fillId="3" borderId="0" xfId="27" applyFont="1" applyFill="1" applyAlignment="1" applyProtection="1">
      <alignment horizontal="center" vertical="center" wrapText="1"/>
      <protection locked="0"/>
    </xf>
    <xf numFmtId="166" fontId="6" fillId="3" borderId="0" xfId="12" applyFont="1" applyFill="1" applyBorder="1" applyAlignment="1" applyProtection="1">
      <alignment horizontal="center" vertical="center" wrapText="1"/>
      <protection locked="0"/>
    </xf>
    <xf numFmtId="167" fontId="6" fillId="3" borderId="0" xfId="0" applyNumberFormat="1" applyFont="1" applyFill="1" applyAlignment="1" applyProtection="1">
      <alignment horizontal="center" vertical="center" wrapText="1"/>
      <protection locked="0"/>
    </xf>
    <xf numFmtId="43" fontId="6" fillId="3" borderId="0" xfId="24" applyFont="1" applyFill="1" applyBorder="1" applyAlignment="1" applyProtection="1">
      <alignment horizontal="center" vertical="center" wrapText="1"/>
      <protection locked="0"/>
    </xf>
    <xf numFmtId="0" fontId="41" fillId="3" borderId="0" xfId="0" applyFont="1" applyFill="1" applyProtection="1">
      <protection locked="0"/>
    </xf>
    <xf numFmtId="43" fontId="6" fillId="3" borderId="0" xfId="19" applyFont="1" applyFill="1" applyBorder="1" applyAlignment="1" applyProtection="1">
      <alignment horizontal="center" vertical="center" wrapText="1"/>
      <protection locked="0"/>
    </xf>
    <xf numFmtId="0" fontId="16" fillId="0" borderId="48"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left" vertical="center" wrapText="1"/>
      <protection locked="0"/>
    </xf>
    <xf numFmtId="1" fontId="20" fillId="0" borderId="0" xfId="0" applyNumberFormat="1" applyFont="1" applyAlignment="1" applyProtection="1">
      <alignment horizontal="right" vertical="center" wrapText="1"/>
      <protection locked="0"/>
    </xf>
    <xf numFmtId="0" fontId="16" fillId="3" borderId="49" xfId="0" applyFont="1" applyFill="1" applyBorder="1" applyAlignment="1">
      <alignment horizontal="right" vertical="center" wrapText="1"/>
    </xf>
    <xf numFmtId="17" fontId="16" fillId="0" borderId="50" xfId="0" applyNumberFormat="1" applyFont="1" applyBorder="1" applyAlignment="1" applyProtection="1">
      <alignment horizontal="center" vertical="center" wrapText="1"/>
      <protection locked="0"/>
    </xf>
    <xf numFmtId="0" fontId="16" fillId="0" borderId="50" xfId="0" applyFont="1" applyBorder="1" applyAlignment="1" applyProtection="1">
      <alignment horizontal="left" vertical="center" wrapText="1"/>
      <protection locked="0"/>
    </xf>
    <xf numFmtId="166" fontId="16" fillId="0" borderId="50" xfId="12" applyFont="1" applyFill="1" applyBorder="1" applyAlignment="1" applyProtection="1">
      <alignment horizontal="right" vertical="center" wrapText="1"/>
      <protection locked="0"/>
    </xf>
    <xf numFmtId="0" fontId="16" fillId="0" borderId="50" xfId="0" applyFont="1" applyBorder="1" applyAlignment="1" applyProtection="1">
      <alignment horizontal="center" vertical="center" wrapText="1"/>
      <protection locked="0"/>
    </xf>
    <xf numFmtId="14" fontId="16" fillId="0" borderId="51" xfId="0" applyNumberFormat="1" applyFont="1" applyBorder="1" applyAlignment="1" applyProtection="1">
      <alignment horizontal="center" vertical="center" wrapText="1"/>
      <protection locked="0"/>
    </xf>
    <xf numFmtId="0" fontId="16" fillId="3" borderId="14" xfId="0" applyFont="1" applyFill="1" applyBorder="1" applyAlignment="1">
      <alignment horizontal="right" vertical="center" wrapText="1"/>
    </xf>
    <xf numFmtId="14" fontId="37" fillId="3" borderId="14" xfId="0" applyNumberFormat="1" applyFont="1" applyFill="1" applyBorder="1" applyAlignment="1" applyProtection="1">
      <alignment horizontal="center" vertical="center" wrapText="1"/>
      <protection locked="0"/>
    </xf>
    <xf numFmtId="17" fontId="37" fillId="3" borderId="14"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wrapText="1"/>
      <protection locked="0"/>
    </xf>
    <xf numFmtId="166" fontId="37" fillId="0" borderId="14" xfId="12" applyFont="1" applyFill="1" applyBorder="1" applyAlignment="1" applyProtection="1">
      <alignment horizontal="right" vertical="center" wrapText="1"/>
      <protection locked="0"/>
    </xf>
    <xf numFmtId="0" fontId="16" fillId="0" borderId="14" xfId="0" applyFont="1" applyBorder="1" applyAlignment="1" applyProtection="1">
      <alignment horizontal="left" vertical="center" wrapText="1"/>
      <protection locked="0"/>
    </xf>
    <xf numFmtId="0" fontId="16" fillId="2" borderId="14" xfId="0" applyFont="1" applyFill="1" applyBorder="1" applyAlignment="1" applyProtection="1">
      <alignment horizontal="left" vertical="center" wrapText="1"/>
      <protection locked="0"/>
    </xf>
    <xf numFmtId="0" fontId="16" fillId="3" borderId="14" xfId="0" applyFont="1" applyFill="1" applyBorder="1" applyAlignment="1" applyProtection="1">
      <alignment vertical="center" wrapText="1"/>
      <protection locked="0"/>
    </xf>
    <xf numFmtId="1" fontId="16" fillId="0" borderId="14" xfId="0" applyNumberFormat="1" applyFont="1" applyBorder="1" applyAlignment="1" applyProtection="1">
      <alignment horizontal="right" vertical="center" wrapText="1"/>
      <protection locked="0"/>
    </xf>
    <xf numFmtId="17" fontId="16" fillId="3" borderId="14" xfId="0" applyNumberFormat="1" applyFont="1" applyFill="1" applyBorder="1" applyAlignment="1" applyProtection="1">
      <alignment horizontal="center" vertical="center" wrapText="1"/>
      <protection locked="0"/>
    </xf>
    <xf numFmtId="166" fontId="16" fillId="0" borderId="14" xfId="12" applyFont="1" applyFill="1" applyBorder="1" applyAlignment="1" applyProtection="1">
      <alignment horizontal="right" vertical="center" wrapText="1"/>
      <protection locked="0"/>
    </xf>
    <xf numFmtId="0" fontId="16" fillId="3" borderId="14" xfId="0" applyFont="1" applyFill="1" applyBorder="1" applyAlignment="1" applyProtection="1">
      <alignment horizontal="left" vertical="center" wrapText="1"/>
      <protection locked="0"/>
    </xf>
    <xf numFmtId="14" fontId="16" fillId="3" borderId="14" xfId="0" applyNumberFormat="1" applyFont="1" applyFill="1" applyBorder="1" applyAlignment="1" applyProtection="1">
      <alignment horizontal="right" vertical="center" wrapText="1"/>
      <protection locked="0"/>
    </xf>
    <xf numFmtId="14" fontId="16" fillId="0" borderId="14" xfId="0" applyNumberFormat="1" applyFont="1" applyBorder="1" applyAlignment="1" applyProtection="1">
      <alignment horizontal="center" vertical="center" wrapText="1"/>
      <protection locked="0"/>
    </xf>
    <xf numFmtId="17" fontId="16" fillId="0" borderId="14" xfId="0" applyNumberFormat="1"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17" fontId="16" fillId="2" borderId="14" xfId="0" applyNumberFormat="1" applyFont="1" applyFill="1" applyBorder="1" applyAlignment="1" applyProtection="1">
      <alignment horizontal="center" vertical="center" wrapText="1"/>
      <protection locked="0"/>
    </xf>
    <xf numFmtId="4" fontId="16" fillId="3" borderId="14" xfId="0" applyNumberFormat="1" applyFont="1" applyFill="1" applyBorder="1" applyAlignment="1" applyProtection="1">
      <alignment horizontal="center" vertical="center" wrapText="1"/>
      <protection locked="0"/>
    </xf>
    <xf numFmtId="0" fontId="37" fillId="2" borderId="14" xfId="0" applyFont="1" applyFill="1" applyBorder="1" applyAlignment="1" applyProtection="1">
      <alignment horizontal="left" vertical="center" wrapText="1"/>
      <protection locked="0"/>
    </xf>
    <xf numFmtId="0" fontId="37" fillId="3" borderId="14" xfId="0" applyFont="1" applyFill="1" applyBorder="1" applyAlignment="1" applyProtection="1">
      <alignment horizontal="center" vertical="center" wrapText="1"/>
      <protection locked="0"/>
    </xf>
    <xf numFmtId="14" fontId="16" fillId="3" borderId="14" xfId="0" applyNumberFormat="1" applyFont="1" applyFill="1" applyBorder="1" applyAlignment="1" applyProtection="1">
      <alignment horizontal="center" vertical="center"/>
      <protection locked="0"/>
    </xf>
    <xf numFmtId="17" fontId="16" fillId="3" borderId="14" xfId="0" applyNumberFormat="1" applyFont="1" applyFill="1" applyBorder="1" applyAlignment="1" applyProtection="1">
      <alignment horizontal="center" vertical="center"/>
      <protection locked="0"/>
    </xf>
    <xf numFmtId="0" fontId="16" fillId="0" borderId="14" xfId="0" applyFont="1" applyBorder="1" applyAlignment="1" applyProtection="1">
      <alignment horizontal="left" vertical="center"/>
      <protection locked="0"/>
    </xf>
    <xf numFmtId="166" fontId="16" fillId="0" borderId="14" xfId="12" applyFont="1" applyFill="1" applyBorder="1" applyAlignment="1" applyProtection="1">
      <alignment horizontal="right" vertical="center"/>
      <protection locked="0"/>
    </xf>
    <xf numFmtId="0" fontId="16" fillId="3" borderId="14" xfId="0" applyFont="1" applyFill="1" applyBorder="1" applyAlignment="1" applyProtection="1">
      <alignment horizontal="left" vertical="center"/>
      <protection locked="0"/>
    </xf>
    <xf numFmtId="0" fontId="16" fillId="3" borderId="14" xfId="0" applyFont="1" applyFill="1" applyBorder="1" applyAlignment="1" applyProtection="1">
      <alignment horizontal="center" vertical="center"/>
      <protection locked="0"/>
    </xf>
    <xf numFmtId="166" fontId="16" fillId="2" borderId="14" xfId="12" applyFont="1" applyFill="1" applyBorder="1" applyAlignment="1" applyProtection="1">
      <alignment horizontal="right" vertical="center" wrapText="1"/>
      <protection locked="0"/>
    </xf>
    <xf numFmtId="166" fontId="16" fillId="3" borderId="14" xfId="12" applyFont="1" applyFill="1" applyBorder="1" applyAlignment="1" applyProtection="1">
      <alignment horizontal="right" vertical="center" wrapText="1"/>
      <protection locked="0"/>
    </xf>
    <xf numFmtId="0" fontId="37" fillId="3" borderId="14" xfId="0" applyFont="1" applyFill="1" applyBorder="1" applyAlignment="1" applyProtection="1">
      <alignment horizontal="left" vertical="center" wrapText="1"/>
      <protection locked="0"/>
    </xf>
    <xf numFmtId="166" fontId="37" fillId="3" borderId="14" xfId="12" applyFont="1" applyFill="1" applyBorder="1" applyAlignment="1" applyProtection="1">
      <alignment horizontal="right" vertical="center" wrapText="1"/>
      <protection locked="0"/>
    </xf>
    <xf numFmtId="49" fontId="37" fillId="3" borderId="14" xfId="0" applyNumberFormat="1" applyFont="1" applyFill="1" applyBorder="1" applyAlignment="1" applyProtection="1">
      <alignment horizontal="center" vertical="center" wrapText="1"/>
      <protection locked="0"/>
    </xf>
    <xf numFmtId="14" fontId="16" fillId="2" borderId="14" xfId="0" applyNumberFormat="1" applyFont="1" applyFill="1" applyBorder="1" applyAlignment="1" applyProtection="1">
      <alignment horizontal="center" vertical="center" wrapText="1"/>
      <protection locked="0"/>
    </xf>
    <xf numFmtId="17" fontId="37" fillId="0" borderId="14" xfId="0" applyNumberFormat="1" applyFont="1" applyBorder="1" applyAlignment="1" applyProtection="1">
      <alignment horizontal="center" vertical="center" wrapText="1"/>
      <protection locked="0"/>
    </xf>
    <xf numFmtId="3" fontId="16" fillId="3" borderId="14" xfId="0" applyNumberFormat="1"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wrapText="1"/>
      <protection locked="0"/>
    </xf>
    <xf numFmtId="49" fontId="16" fillId="3" borderId="14" xfId="0" applyNumberFormat="1" applyFont="1" applyFill="1" applyBorder="1" applyAlignment="1" applyProtection="1">
      <alignment horizontal="center" vertical="center" wrapText="1"/>
      <protection locked="0"/>
    </xf>
    <xf numFmtId="3" fontId="16" fillId="0" borderId="14" xfId="0" applyNumberFormat="1" applyFont="1" applyBorder="1" applyAlignment="1" applyProtection="1">
      <alignment horizontal="center" vertical="center" wrapText="1"/>
      <protection locked="0"/>
    </xf>
    <xf numFmtId="49" fontId="16" fillId="0" borderId="14" xfId="0" applyNumberFormat="1" applyFont="1" applyBorder="1" applyAlignment="1" applyProtection="1">
      <alignment horizontal="center" vertical="center" wrapText="1"/>
      <protection locked="0"/>
    </xf>
    <xf numFmtId="0" fontId="16" fillId="0" borderId="14" xfId="0" applyFont="1" applyBorder="1" applyAlignment="1" applyProtection="1">
      <alignment horizontal="left" vertical="top" wrapText="1"/>
      <protection locked="0"/>
    </xf>
    <xf numFmtId="0" fontId="37" fillId="0" borderId="14" xfId="0" applyFont="1" applyBorder="1" applyAlignment="1" applyProtection="1">
      <alignment horizontal="center" vertical="center" wrapText="1"/>
      <protection locked="0"/>
    </xf>
    <xf numFmtId="0" fontId="16" fillId="4" borderId="14" xfId="0" applyFont="1" applyFill="1" applyBorder="1" applyAlignment="1" applyProtection="1">
      <alignment horizontal="left" vertical="center" wrapText="1"/>
      <protection locked="0"/>
    </xf>
    <xf numFmtId="0" fontId="14" fillId="3" borderId="29" xfId="0" applyFont="1" applyFill="1" applyBorder="1" applyAlignment="1">
      <alignment horizontal="left" vertical="center" wrapText="1"/>
    </xf>
    <xf numFmtId="0" fontId="0" fillId="3" borderId="14" xfId="0"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16" fillId="2" borderId="52" xfId="0" applyNumberFormat="1" applyFont="1" applyFill="1" applyBorder="1" applyAlignment="1" applyProtection="1">
      <alignment horizontal="center" vertical="center" wrapText="1"/>
      <protection locked="0"/>
    </xf>
    <xf numFmtId="0" fontId="20" fillId="2" borderId="54" xfId="0" applyFont="1" applyFill="1" applyBorder="1" applyAlignment="1" applyProtection="1">
      <alignment horizontal="right" vertical="center" wrapText="1"/>
      <protection locked="0"/>
    </xf>
    <xf numFmtId="0" fontId="0" fillId="2" borderId="54" xfId="0" applyFill="1" applyBorder="1" applyAlignment="1" applyProtection="1">
      <alignment wrapText="1"/>
      <protection locked="0"/>
    </xf>
    <xf numFmtId="1" fontId="9" fillId="2" borderId="56" xfId="0" applyNumberFormat="1" applyFont="1" applyFill="1" applyBorder="1" applyAlignment="1">
      <alignment horizontal="right" vertical="center" wrapText="1"/>
    </xf>
    <xf numFmtId="0" fontId="0" fillId="2" borderId="56" xfId="0" applyFill="1" applyBorder="1" applyAlignment="1" applyProtection="1">
      <alignment wrapText="1"/>
      <protection locked="0"/>
    </xf>
    <xf numFmtId="167" fontId="14" fillId="2" borderId="55" xfId="0" applyNumberFormat="1" applyFont="1" applyFill="1" applyBorder="1" applyAlignment="1">
      <alignment horizontal="center" vertical="center" wrapText="1"/>
    </xf>
    <xf numFmtId="167" fontId="14" fillId="2" borderId="56" xfId="0" applyNumberFormat="1" applyFont="1" applyFill="1" applyBorder="1" applyAlignment="1">
      <alignment horizontal="center" vertical="center" wrapText="1"/>
    </xf>
    <xf numFmtId="0" fontId="14" fillId="2" borderId="56" xfId="0" applyFont="1" applyFill="1" applyBorder="1" applyAlignment="1">
      <alignment horizontal="center" vertical="center" wrapText="1"/>
    </xf>
    <xf numFmtId="0" fontId="14" fillId="3" borderId="56" xfId="0" applyFont="1" applyFill="1" applyBorder="1" applyAlignment="1">
      <alignment horizontal="center" vertical="center" wrapText="1"/>
    </xf>
    <xf numFmtId="1" fontId="14" fillId="2" borderId="56" xfId="0" applyNumberFormat="1" applyFont="1" applyFill="1" applyBorder="1" applyAlignment="1">
      <alignment horizontal="center" vertical="center" wrapText="1"/>
    </xf>
    <xf numFmtId="0" fontId="0" fillId="2" borderId="56" xfId="0" applyFill="1" applyBorder="1" applyAlignment="1" applyProtection="1">
      <alignment horizontal="center" wrapText="1"/>
      <protection locked="0"/>
    </xf>
    <xf numFmtId="0" fontId="16" fillId="2" borderId="55" xfId="0" applyFont="1" applyFill="1" applyBorder="1" applyAlignment="1">
      <alignment horizontal="right" vertical="center" wrapText="1"/>
    </xf>
    <xf numFmtId="14" fontId="16" fillId="2" borderId="56" xfId="0" applyNumberFormat="1" applyFont="1" applyFill="1" applyBorder="1" applyAlignment="1" applyProtection="1">
      <alignment horizontal="center" vertical="center" wrapText="1"/>
      <protection locked="0"/>
    </xf>
    <xf numFmtId="17" fontId="16" fillId="3" borderId="56" xfId="0" applyNumberFormat="1" applyFont="1" applyFill="1" applyBorder="1" applyAlignment="1" applyProtection="1">
      <alignment horizontal="center" vertical="center" wrapText="1"/>
      <protection locked="0"/>
    </xf>
    <xf numFmtId="0" fontId="16" fillId="0" borderId="56" xfId="0" applyFont="1" applyBorder="1" applyAlignment="1" applyProtection="1">
      <alignment horizontal="left" vertical="center" wrapText="1"/>
      <protection locked="0"/>
    </xf>
    <xf numFmtId="166" fontId="16" fillId="0" borderId="56" xfId="12" applyFont="1" applyFill="1" applyBorder="1" applyAlignment="1" applyProtection="1">
      <alignment horizontal="right" vertical="center" wrapText="1"/>
      <protection locked="0"/>
    </xf>
    <xf numFmtId="0" fontId="16" fillId="3" borderId="56" xfId="0" applyFont="1" applyFill="1" applyBorder="1" applyAlignment="1" applyProtection="1">
      <alignment horizontal="left" vertical="center" wrapText="1"/>
      <protection locked="0"/>
    </xf>
    <xf numFmtId="0" fontId="16" fillId="3" borderId="56" xfId="0" applyFont="1" applyFill="1" applyBorder="1" applyAlignment="1" applyProtection="1">
      <alignment horizontal="center" vertical="center" wrapText="1"/>
      <protection locked="0"/>
    </xf>
    <xf numFmtId="1" fontId="16" fillId="0" borderId="56" xfId="0" applyNumberFormat="1" applyFont="1" applyBorder="1" applyAlignment="1" applyProtection="1">
      <alignment horizontal="right" vertical="center" wrapText="1"/>
      <protection locked="0"/>
    </xf>
    <xf numFmtId="14" fontId="37" fillId="2" borderId="56" xfId="0" applyNumberFormat="1" applyFont="1" applyFill="1" applyBorder="1" applyAlignment="1" applyProtection="1">
      <alignment horizontal="center" vertical="center" wrapText="1"/>
      <protection locked="0"/>
    </xf>
    <xf numFmtId="17" fontId="37" fillId="3" borderId="56" xfId="0" applyNumberFormat="1" applyFont="1" applyFill="1" applyBorder="1" applyAlignment="1" applyProtection="1">
      <alignment horizontal="center" vertical="center" wrapText="1"/>
      <protection locked="0"/>
    </xf>
    <xf numFmtId="0" fontId="37" fillId="2" borderId="56" xfId="0" applyFont="1" applyFill="1" applyBorder="1" applyAlignment="1" applyProtection="1">
      <alignment horizontal="left" vertical="center" wrapText="1"/>
      <protection locked="0"/>
    </xf>
    <xf numFmtId="166" fontId="37" fillId="2" borderId="56" xfId="12" applyFont="1" applyFill="1" applyBorder="1" applyAlignment="1" applyProtection="1">
      <alignment horizontal="right" vertical="center" wrapText="1"/>
      <protection locked="0"/>
    </xf>
    <xf numFmtId="0" fontId="37" fillId="3" borderId="56" xfId="0" applyFont="1" applyFill="1" applyBorder="1" applyAlignment="1" applyProtection="1">
      <alignment horizontal="left" vertical="center" wrapText="1"/>
      <protection locked="0"/>
    </xf>
    <xf numFmtId="0" fontId="37" fillId="2" borderId="56" xfId="0" applyFont="1" applyFill="1" applyBorder="1" applyAlignment="1" applyProtection="1">
      <alignment horizontal="center" vertical="center" wrapText="1"/>
      <protection locked="0"/>
    </xf>
    <xf numFmtId="0" fontId="37" fillId="3" borderId="56" xfId="0" applyFont="1" applyFill="1" applyBorder="1" applyAlignment="1" applyProtection="1">
      <alignment horizontal="center" vertical="center" wrapText="1"/>
      <protection locked="0"/>
    </xf>
    <xf numFmtId="0" fontId="16" fillId="2" borderId="56" xfId="0" applyFont="1" applyFill="1" applyBorder="1" applyAlignment="1" applyProtection="1">
      <alignment horizontal="left" vertical="center" wrapText="1"/>
      <protection locked="0"/>
    </xf>
    <xf numFmtId="166" fontId="16" fillId="2" borderId="56" xfId="12" applyFont="1" applyFill="1" applyBorder="1" applyAlignment="1" applyProtection="1">
      <alignment horizontal="right" vertical="center" wrapText="1"/>
      <protection locked="0"/>
    </xf>
    <xf numFmtId="0" fontId="16" fillId="2" borderId="56" xfId="0" applyFont="1" applyFill="1" applyBorder="1" applyAlignment="1" applyProtection="1">
      <alignment horizontal="center" vertical="center" wrapText="1"/>
      <protection locked="0"/>
    </xf>
    <xf numFmtId="166" fontId="16" fillId="3" borderId="56" xfId="12" applyFont="1" applyFill="1" applyBorder="1" applyAlignment="1" applyProtection="1">
      <alignment horizontal="right" vertical="center" wrapText="1"/>
      <protection locked="0"/>
    </xf>
    <xf numFmtId="0" fontId="16" fillId="0" borderId="56" xfId="0" applyFont="1" applyBorder="1" applyAlignment="1" applyProtection="1">
      <alignment horizontal="center" vertical="center" wrapText="1"/>
      <protection locked="0"/>
    </xf>
    <xf numFmtId="0" fontId="38" fillId="0" borderId="56" xfId="0" applyFont="1" applyBorder="1"/>
    <xf numFmtId="0" fontId="38" fillId="0" borderId="56" xfId="0" applyFont="1" applyBorder="1" applyAlignment="1">
      <alignment vertical="center"/>
    </xf>
    <xf numFmtId="4" fontId="16" fillId="2" borderId="56" xfId="0" applyNumberFormat="1" applyFont="1" applyFill="1" applyBorder="1" applyAlignment="1" applyProtection="1">
      <alignment horizontal="center" vertical="center" wrapText="1"/>
      <protection locked="0"/>
    </xf>
    <xf numFmtId="0" fontId="16" fillId="3" borderId="56" xfId="0" applyFont="1" applyFill="1" applyBorder="1" applyAlignment="1" applyProtection="1">
      <alignment vertical="center" wrapText="1"/>
      <protection locked="0"/>
    </xf>
    <xf numFmtId="14" fontId="16" fillId="3" borderId="56" xfId="0" applyNumberFormat="1" applyFont="1" applyFill="1" applyBorder="1" applyAlignment="1" applyProtection="1">
      <alignment horizontal="center" vertical="center" wrapText="1"/>
      <protection locked="0"/>
    </xf>
    <xf numFmtId="0" fontId="37" fillId="0" borderId="56" xfId="0" applyFont="1" applyBorder="1" applyAlignment="1" applyProtection="1">
      <alignment horizontal="left" vertical="center" wrapText="1"/>
      <protection locked="0"/>
    </xf>
    <xf numFmtId="0" fontId="0" fillId="2" borderId="56" xfId="0" applyFill="1" applyBorder="1" applyAlignment="1" applyProtection="1">
      <alignment horizontal="center" vertical="center" wrapText="1"/>
      <protection locked="0"/>
    </xf>
    <xf numFmtId="14" fontId="16" fillId="0" borderId="56" xfId="0" applyNumberFormat="1" applyFont="1" applyBorder="1" applyAlignment="1" applyProtection="1">
      <alignment horizontal="center" vertical="center" wrapText="1"/>
      <protection locked="0"/>
    </xf>
    <xf numFmtId="17" fontId="16" fillId="0" borderId="56" xfId="0" applyNumberFormat="1" applyFont="1" applyBorder="1" applyAlignment="1" applyProtection="1">
      <alignment horizontal="center" vertical="center" wrapText="1"/>
      <protection locked="0"/>
    </xf>
    <xf numFmtId="0" fontId="0" fillId="3" borderId="56" xfId="0" applyFill="1" applyBorder="1" applyAlignment="1" applyProtection="1">
      <alignment horizontal="center" vertical="center" wrapText="1"/>
      <protection locked="0"/>
    </xf>
    <xf numFmtId="0" fontId="37" fillId="0" borderId="56" xfId="0" applyFont="1" applyBorder="1" applyAlignment="1" applyProtection="1">
      <alignment horizontal="center" vertical="center" wrapText="1"/>
      <protection locked="0"/>
    </xf>
    <xf numFmtId="17" fontId="16" fillId="2" borderId="56" xfId="0" applyNumberFormat="1" applyFont="1" applyFill="1" applyBorder="1" applyAlignment="1" applyProtection="1">
      <alignment horizontal="center" vertical="center" wrapText="1"/>
      <protection locked="0"/>
    </xf>
    <xf numFmtId="166" fontId="37" fillId="0" borderId="56" xfId="12" applyFont="1" applyFill="1" applyBorder="1" applyAlignment="1" applyProtection="1">
      <alignment horizontal="right" vertical="center" wrapText="1"/>
      <protection locked="0"/>
    </xf>
    <xf numFmtId="0" fontId="0" fillId="3" borderId="56" xfId="0" applyFill="1" applyBorder="1" applyAlignment="1" applyProtection="1">
      <alignment horizontal="left" vertical="center" wrapText="1"/>
      <protection locked="0"/>
    </xf>
    <xf numFmtId="0" fontId="0" fillId="2" borderId="56" xfId="0" applyFill="1" applyBorder="1" applyAlignment="1" applyProtection="1">
      <alignment horizontal="left" vertical="center" wrapText="1"/>
      <protection locked="0"/>
    </xf>
    <xf numFmtId="0" fontId="20" fillId="2" borderId="56" xfId="0" applyFont="1" applyFill="1" applyBorder="1" applyAlignment="1" applyProtection="1">
      <alignment horizontal="center" vertical="center" wrapText="1"/>
      <protection locked="0"/>
    </xf>
    <xf numFmtId="0" fontId="20" fillId="2" borderId="56" xfId="0" applyFont="1" applyFill="1" applyBorder="1" applyAlignment="1" applyProtection="1">
      <alignment horizontal="left" vertical="center" wrapText="1"/>
      <protection locked="0"/>
    </xf>
    <xf numFmtId="0" fontId="0" fillId="2" borderId="56" xfId="0" applyFill="1" applyBorder="1" applyAlignment="1" applyProtection="1">
      <alignment horizontal="right" vertical="center" wrapText="1"/>
      <protection locked="0"/>
    </xf>
    <xf numFmtId="0" fontId="20" fillId="2" borderId="55" xfId="0" applyFont="1" applyFill="1" applyBorder="1" applyAlignment="1">
      <alignment horizontal="right" vertical="center" wrapText="1"/>
    </xf>
    <xf numFmtId="1" fontId="20" fillId="2" borderId="56" xfId="0" applyNumberFormat="1" applyFont="1" applyFill="1" applyBorder="1" applyAlignment="1" applyProtection="1">
      <alignment horizontal="right" vertical="center" wrapText="1"/>
      <protection locked="0"/>
    </xf>
    <xf numFmtId="17" fontId="20" fillId="2" borderId="56" xfId="0" applyNumberFormat="1" applyFont="1" applyFill="1" applyBorder="1" applyAlignment="1" applyProtection="1">
      <alignment horizontal="center" vertical="center" wrapText="1"/>
      <protection locked="0"/>
    </xf>
    <xf numFmtId="14" fontId="0" fillId="2" borderId="56" xfId="0" applyNumberFormat="1" applyFill="1" applyBorder="1" applyAlignment="1" applyProtection="1">
      <alignment wrapText="1"/>
      <protection locked="0"/>
    </xf>
    <xf numFmtId="0" fontId="0" fillId="0" borderId="56" xfId="0" applyBorder="1" applyAlignment="1" applyProtection="1">
      <alignment horizontal="right" vertical="center" wrapText="1"/>
      <protection locked="0"/>
    </xf>
    <xf numFmtId="14" fontId="40" fillId="0" borderId="56" xfId="0" applyNumberFormat="1" applyFont="1" applyBorder="1" applyAlignment="1" applyProtection="1">
      <alignment horizontal="center" vertical="center" wrapText="1"/>
      <protection locked="0"/>
    </xf>
    <xf numFmtId="17" fontId="40" fillId="0" borderId="56" xfId="0" applyNumberFormat="1" applyFont="1" applyBorder="1" applyAlignment="1" applyProtection="1">
      <alignment horizontal="center" vertical="center" wrapText="1"/>
      <protection locked="0"/>
    </xf>
    <xf numFmtId="0" fontId="40" fillId="0" borderId="14" xfId="0" applyFont="1" applyBorder="1" applyAlignment="1" applyProtection="1">
      <alignment horizontal="left" vertical="center" wrapText="1"/>
      <protection locked="0"/>
    </xf>
    <xf numFmtId="166" fontId="40" fillId="0" borderId="14" xfId="12" applyFont="1" applyFill="1" applyBorder="1" applyAlignment="1" applyProtection="1">
      <alignment horizontal="right" vertical="center" wrapText="1"/>
      <protection locked="0"/>
    </xf>
    <xf numFmtId="166" fontId="16" fillId="0" borderId="1" xfId="12" applyFont="1" applyFill="1" applyBorder="1" applyAlignment="1" applyProtection="1">
      <alignment horizontal="right" vertical="center" wrapText="1"/>
      <protection locked="0"/>
    </xf>
    <xf numFmtId="0" fontId="16" fillId="3" borderId="57" xfId="0" applyFont="1" applyFill="1" applyBorder="1" applyAlignment="1" applyProtection="1">
      <alignment horizontal="left" vertical="center" wrapText="1"/>
      <protection locked="0"/>
    </xf>
    <xf numFmtId="14" fontId="16" fillId="2" borderId="1" xfId="0" applyNumberFormat="1" applyFont="1" applyFill="1" applyBorder="1" applyAlignment="1" applyProtection="1">
      <alignment horizontal="right" vertical="center" wrapText="1"/>
      <protection locked="0"/>
    </xf>
    <xf numFmtId="0" fontId="16" fillId="2" borderId="0" xfId="0" applyFont="1" applyFill="1" applyAlignment="1" applyProtection="1">
      <alignment horizontal="left" vertical="center" wrapText="1"/>
      <protection locked="0"/>
    </xf>
    <xf numFmtId="14" fontId="37" fillId="2" borderId="0" xfId="0" applyNumberFormat="1" applyFont="1" applyFill="1" applyAlignment="1" applyProtection="1">
      <alignment horizontal="right" vertical="center" wrapText="1"/>
      <protection locked="0"/>
    </xf>
    <xf numFmtId="14" fontId="16" fillId="2" borderId="58" xfId="0" applyNumberFormat="1" applyFont="1" applyFill="1" applyBorder="1" applyAlignment="1" applyProtection="1">
      <alignment horizontal="right" vertical="center" wrapText="1"/>
      <protection locked="0"/>
    </xf>
    <xf numFmtId="14" fontId="0" fillId="3" borderId="0" xfId="0" applyNumberFormat="1" applyFill="1" applyProtection="1">
      <protection locked="0"/>
    </xf>
    <xf numFmtId="166" fontId="16" fillId="4" borderId="14" xfId="12" applyFont="1" applyFill="1" applyBorder="1" applyAlignment="1" applyProtection="1">
      <alignment horizontal="right" vertical="center" wrapText="1"/>
      <protection locked="0"/>
    </xf>
    <xf numFmtId="0" fontId="16" fillId="2" borderId="57" xfId="0" applyFont="1" applyFill="1" applyBorder="1" applyAlignment="1" applyProtection="1">
      <alignment horizontal="left" vertical="center" wrapText="1"/>
      <protection locked="0"/>
    </xf>
    <xf numFmtId="0" fontId="15" fillId="3" borderId="29" xfId="0" applyFont="1" applyFill="1" applyBorder="1" applyAlignment="1">
      <alignment horizontal="center" vertical="center" wrapText="1"/>
    </xf>
    <xf numFmtId="166" fontId="15" fillId="3" borderId="29" xfId="12" applyFont="1" applyFill="1" applyBorder="1" applyAlignment="1" applyProtection="1">
      <alignment horizontal="center" vertical="center"/>
    </xf>
    <xf numFmtId="166" fontId="15" fillId="3" borderId="29" xfId="12" applyFont="1" applyFill="1" applyBorder="1" applyAlignment="1" applyProtection="1">
      <alignment horizontal="center" vertical="center" wrapText="1"/>
    </xf>
    <xf numFmtId="166" fontId="24" fillId="0" borderId="0" xfId="12" applyFont="1" applyFill="1" applyBorder="1" applyAlignment="1" applyProtection="1">
      <alignment horizontal="right" vertical="center" wrapText="1"/>
    </xf>
    <xf numFmtId="0" fontId="18" fillId="3" borderId="3" xfId="4" applyFont="1" applyFill="1" applyBorder="1" applyAlignment="1" applyProtection="1">
      <alignment horizontal="left" vertical="center"/>
      <protection locked="0"/>
    </xf>
    <xf numFmtId="0" fontId="18" fillId="3" borderId="3" xfId="4" applyFont="1" applyFill="1" applyBorder="1" applyAlignment="1" applyProtection="1">
      <alignment horizontal="right" vertical="center" wrapText="1"/>
      <protection locked="0"/>
    </xf>
    <xf numFmtId="166" fontId="16" fillId="3" borderId="59" xfId="12" applyFont="1" applyFill="1" applyBorder="1" applyAlignment="1" applyProtection="1">
      <alignment horizontal="right" vertical="center" wrapText="1"/>
      <protection locked="0"/>
    </xf>
    <xf numFmtId="14" fontId="37" fillId="2" borderId="32" xfId="0" applyNumberFormat="1" applyFont="1" applyFill="1" applyBorder="1" applyAlignment="1" applyProtection="1">
      <alignment horizontal="center" vertical="center" wrapText="1"/>
      <protection locked="0"/>
    </xf>
    <xf numFmtId="0" fontId="16" fillId="0" borderId="59" xfId="0" applyFont="1" applyBorder="1" applyAlignment="1" applyProtection="1">
      <alignment horizontal="left" vertical="center" wrapText="1"/>
      <protection locked="0"/>
    </xf>
    <xf numFmtId="166" fontId="16" fillId="0" borderId="59" xfId="12" applyFont="1" applyFill="1" applyBorder="1" applyAlignment="1" applyProtection="1">
      <alignment horizontal="right" vertical="center" wrapText="1"/>
      <protection locked="0"/>
    </xf>
    <xf numFmtId="0" fontId="16" fillId="0" borderId="59" xfId="0" applyFont="1" applyBorder="1" applyAlignment="1" applyProtection="1">
      <alignment horizontal="center" vertical="center" wrapText="1"/>
      <protection locked="0"/>
    </xf>
    <xf numFmtId="0" fontId="16" fillId="0" borderId="59" xfId="0" applyFont="1" applyBorder="1" applyAlignment="1" applyProtection="1">
      <alignment horizontal="center" vertical="center"/>
      <protection locked="0"/>
    </xf>
    <xf numFmtId="49" fontId="37" fillId="0" borderId="32" xfId="0" applyNumberFormat="1" applyFont="1" applyBorder="1" applyAlignment="1" applyProtection="1">
      <alignment horizontal="center" vertical="center" wrapText="1"/>
      <protection locked="0"/>
    </xf>
    <xf numFmtId="0" fontId="16" fillId="0" borderId="1" xfId="0" applyFont="1" applyBorder="1" applyAlignment="1" applyProtection="1">
      <alignment horizontal="left" vertical="center" wrapText="1"/>
      <protection locked="0"/>
    </xf>
    <xf numFmtId="0" fontId="37" fillId="0" borderId="1" xfId="0" applyFont="1" applyBorder="1" applyAlignment="1" applyProtection="1">
      <alignment horizontal="left" vertical="center" wrapText="1"/>
      <protection locked="0"/>
    </xf>
    <xf numFmtId="0" fontId="37" fillId="0" borderId="1"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6" fillId="2" borderId="59" xfId="0" applyFont="1" applyFill="1" applyBorder="1" applyAlignment="1" applyProtection="1">
      <alignment horizontal="left" vertical="center" wrapText="1"/>
      <protection locked="0"/>
    </xf>
    <xf numFmtId="17" fontId="37" fillId="2" borderId="32" xfId="0" applyNumberFormat="1" applyFont="1" applyFill="1" applyBorder="1" applyAlignment="1" applyProtection="1">
      <alignment horizontal="center" vertical="center" wrapText="1"/>
      <protection locked="0"/>
    </xf>
    <xf numFmtId="17" fontId="16" fillId="2" borderId="32" xfId="0" applyNumberFormat="1" applyFont="1" applyFill="1" applyBorder="1" applyAlignment="1" applyProtection="1">
      <alignment horizontal="center" vertical="center" wrapText="1"/>
      <protection locked="0"/>
    </xf>
    <xf numFmtId="14" fontId="16" fillId="3" borderId="32" xfId="0" applyNumberFormat="1" applyFont="1" applyFill="1" applyBorder="1" applyAlignment="1" applyProtection="1">
      <alignment horizontal="center" vertical="center" wrapText="1"/>
      <protection locked="0"/>
    </xf>
    <xf numFmtId="14" fontId="37" fillId="3" borderId="32" xfId="0" applyNumberFormat="1" applyFont="1" applyFill="1" applyBorder="1" applyAlignment="1" applyProtection="1">
      <alignment horizontal="center" vertical="center" wrapText="1"/>
      <protection locked="0"/>
    </xf>
    <xf numFmtId="17" fontId="37" fillId="3" borderId="32" xfId="0" applyNumberFormat="1" applyFont="1" applyFill="1" applyBorder="1" applyAlignment="1" applyProtection="1">
      <alignment horizontal="center" vertical="center" wrapText="1"/>
      <protection locked="0"/>
    </xf>
    <xf numFmtId="17" fontId="37" fillId="0" borderId="32" xfId="0" applyNumberFormat="1" applyFont="1" applyBorder="1" applyAlignment="1" applyProtection="1">
      <alignment horizontal="center" vertical="center" wrapText="1"/>
      <protection locked="0"/>
    </xf>
    <xf numFmtId="14" fontId="16" fillId="0" borderId="59" xfId="0" applyNumberFormat="1" applyFont="1" applyBorder="1" applyAlignment="1" applyProtection="1">
      <alignment horizontal="center" vertical="center" wrapText="1"/>
      <protection locked="0"/>
    </xf>
    <xf numFmtId="14" fontId="37" fillId="0" borderId="35" xfId="0" applyNumberFormat="1" applyFont="1" applyBorder="1" applyAlignment="1" applyProtection="1">
      <alignment horizontal="center" vertical="center" wrapText="1"/>
      <protection locked="0"/>
    </xf>
    <xf numFmtId="14" fontId="37" fillId="2" borderId="35" xfId="0" applyNumberFormat="1" applyFont="1" applyFill="1" applyBorder="1" applyAlignment="1" applyProtection="1">
      <alignment horizontal="center" vertical="center" wrapText="1"/>
      <protection locked="0"/>
    </xf>
    <xf numFmtId="14" fontId="37" fillId="3" borderId="35" xfId="0" applyNumberFormat="1" applyFont="1" applyFill="1" applyBorder="1" applyAlignment="1" applyProtection="1">
      <alignment horizontal="center" vertical="center" wrapText="1"/>
      <protection locked="0"/>
    </xf>
    <xf numFmtId="0" fontId="15" fillId="3" borderId="6"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6" fillId="3" borderId="60" xfId="0" applyFont="1" applyFill="1" applyBorder="1" applyAlignment="1" applyProtection="1">
      <alignment horizontal="left" vertical="center" wrapText="1"/>
      <protection locked="0"/>
    </xf>
    <xf numFmtId="17" fontId="16" fillId="3" borderId="14" xfId="0" applyNumberFormat="1" applyFont="1" applyFill="1" applyBorder="1" applyAlignment="1" applyProtection="1">
      <alignment horizontal="right" vertical="center" wrapText="1"/>
      <protection locked="0"/>
    </xf>
    <xf numFmtId="166" fontId="40" fillId="3" borderId="14" xfId="12" applyFont="1" applyFill="1" applyBorder="1" applyAlignment="1" applyProtection="1">
      <alignment horizontal="right" vertical="center" wrapText="1"/>
      <protection locked="0"/>
    </xf>
    <xf numFmtId="0" fontId="14" fillId="3" borderId="9" xfId="0" applyFont="1" applyFill="1" applyBorder="1" applyAlignment="1">
      <alignment horizontal="left" vertical="center" wrapText="1"/>
    </xf>
    <xf numFmtId="14" fontId="16" fillId="0" borderId="1" xfId="0" applyNumberFormat="1" applyFont="1" applyBorder="1" applyAlignment="1" applyProtection="1">
      <alignment horizontal="center" vertical="center" wrapText="1"/>
      <protection locked="0"/>
    </xf>
    <xf numFmtId="0" fontId="16" fillId="2" borderId="35" xfId="0" applyFont="1" applyFill="1" applyBorder="1" applyAlignment="1" applyProtection="1">
      <alignment horizontal="center" vertical="center" wrapText="1"/>
      <protection locked="0"/>
    </xf>
    <xf numFmtId="17" fontId="16" fillId="0" borderId="59" xfId="0" applyNumberFormat="1" applyFont="1" applyBorder="1" applyAlignment="1" applyProtection="1">
      <alignment horizontal="center" vertical="center" wrapText="1"/>
      <protection locked="0"/>
    </xf>
    <xf numFmtId="0" fontId="16" fillId="3" borderId="14" xfId="0" applyFont="1" applyFill="1" applyBorder="1" applyAlignment="1" applyProtection="1">
      <alignment vertical="center"/>
      <protection locked="0"/>
    </xf>
    <xf numFmtId="0" fontId="16" fillId="0" borderId="14" xfId="0" applyFont="1" applyBorder="1" applyAlignment="1" applyProtection="1">
      <alignment vertical="center" wrapText="1"/>
      <protection locked="0"/>
    </xf>
    <xf numFmtId="0" fontId="37" fillId="3" borderId="14" xfId="0" applyFont="1" applyFill="1" applyBorder="1" applyAlignment="1" applyProtection="1">
      <alignment vertical="center" wrapText="1"/>
      <protection locked="0"/>
    </xf>
    <xf numFmtId="166" fontId="16" fillId="0" borderId="14" xfId="12" applyFont="1" applyFill="1" applyBorder="1" applyAlignment="1" applyProtection="1">
      <alignment horizontal="center" vertical="center" wrapText="1"/>
      <protection locked="0"/>
    </xf>
    <xf numFmtId="0" fontId="16" fillId="0" borderId="14" xfId="0" applyFont="1" applyBorder="1" applyAlignment="1" applyProtection="1">
      <alignment horizontal="center" vertical="center"/>
      <protection locked="0"/>
    </xf>
    <xf numFmtId="166" fontId="16" fillId="0" borderId="59" xfId="12" applyFont="1" applyFill="1" applyBorder="1" applyAlignment="1" applyProtection="1">
      <alignment horizontal="center" vertical="center" wrapText="1"/>
      <protection locked="0"/>
    </xf>
    <xf numFmtId="166" fontId="16" fillId="2" borderId="32" xfId="12" applyFont="1" applyFill="1" applyBorder="1" applyAlignment="1" applyProtection="1">
      <alignment horizontal="center" vertical="center" wrapText="1"/>
      <protection locked="0"/>
    </xf>
    <xf numFmtId="166" fontId="16" fillId="3" borderId="14" xfId="12" applyFont="1" applyFill="1" applyBorder="1" applyAlignment="1" applyProtection="1">
      <alignment horizontal="center" vertical="center" wrapText="1"/>
      <protection locked="0"/>
    </xf>
    <xf numFmtId="14" fontId="16" fillId="0" borderId="50" xfId="0" applyNumberFormat="1"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14" fontId="0" fillId="2" borderId="56" xfId="0" applyNumberFormat="1" applyFill="1" applyBorder="1" applyAlignment="1" applyProtection="1">
      <alignment horizontal="center" vertical="center" wrapText="1"/>
      <protection locked="0"/>
    </xf>
    <xf numFmtId="14" fontId="0" fillId="0" borderId="56" xfId="0" applyNumberFormat="1" applyBorder="1" applyAlignment="1" applyProtection="1">
      <alignment horizontal="center" vertical="center" wrapText="1"/>
      <protection locked="0"/>
    </xf>
    <xf numFmtId="0" fontId="40" fillId="0" borderId="56" xfId="0" applyFont="1" applyBorder="1" applyAlignment="1" applyProtection="1">
      <alignment horizontal="center" vertical="center" wrapText="1"/>
      <protection locked="0"/>
    </xf>
    <xf numFmtId="49" fontId="40" fillId="0" borderId="56" xfId="0" applyNumberFormat="1" applyFont="1" applyBorder="1" applyAlignment="1" applyProtection="1">
      <alignment horizontal="center" vertical="center" wrapText="1"/>
      <protection locked="0"/>
    </xf>
    <xf numFmtId="3" fontId="40" fillId="0" borderId="56" xfId="0" applyNumberFormat="1" applyFont="1" applyBorder="1" applyAlignment="1" applyProtection="1">
      <alignment horizontal="center" vertical="center" wrapText="1"/>
      <protection locked="0"/>
    </xf>
    <xf numFmtId="0" fontId="40" fillId="0" borderId="32" xfId="0" applyFont="1" applyBorder="1" applyAlignment="1" applyProtection="1">
      <alignment horizontal="center" vertical="center" wrapText="1"/>
      <protection locked="0"/>
    </xf>
    <xf numFmtId="14" fontId="16" fillId="2" borderId="56" xfId="0" applyNumberFormat="1" applyFont="1" applyFill="1" applyBorder="1" applyAlignment="1" applyProtection="1">
      <alignment horizontal="right" vertical="center" wrapText="1"/>
      <protection locked="0"/>
    </xf>
    <xf numFmtId="166" fontId="16" fillId="0" borderId="32" xfId="12" applyFont="1" applyFill="1" applyBorder="1" applyAlignment="1" applyProtection="1">
      <alignment horizontal="center" vertical="center" wrapText="1"/>
      <protection locked="0"/>
    </xf>
    <xf numFmtId="166" fontId="16" fillId="0" borderId="0" xfId="12" applyFont="1" applyFill="1" applyBorder="1" applyAlignment="1" applyProtection="1">
      <alignment horizontal="right" vertical="center" wrapText="1"/>
      <protection locked="0"/>
    </xf>
    <xf numFmtId="164" fontId="0" fillId="0" borderId="14" xfId="37" applyFont="1" applyBorder="1" applyAlignment="1">
      <alignment horizontal="center"/>
    </xf>
    <xf numFmtId="164" fontId="0" fillId="0" borderId="14" xfId="37" applyFont="1" applyFill="1" applyBorder="1" applyAlignment="1">
      <alignment horizontal="center"/>
    </xf>
    <xf numFmtId="164" fontId="0" fillId="0" borderId="14" xfId="37" applyFont="1" applyBorder="1" applyAlignment="1">
      <alignment horizontal="center" vertical="center"/>
    </xf>
    <xf numFmtId="164" fontId="40" fillId="0" borderId="14" xfId="12" applyNumberFormat="1" applyFont="1" applyFill="1" applyBorder="1" applyAlignment="1" applyProtection="1">
      <alignment horizontal="right" vertical="center" wrapText="1"/>
      <protection locked="0"/>
    </xf>
    <xf numFmtId="164" fontId="37" fillId="0" borderId="14" xfId="12" applyNumberFormat="1" applyFont="1" applyFill="1" applyBorder="1" applyAlignment="1" applyProtection="1">
      <alignment horizontal="right" vertical="center" wrapText="1"/>
      <protection locked="0"/>
    </xf>
    <xf numFmtId="164" fontId="16" fillId="2" borderId="32" xfId="12" applyNumberFormat="1" applyFont="1" applyFill="1" applyBorder="1" applyAlignment="1" applyProtection="1">
      <alignment horizontal="right" vertical="center" wrapText="1"/>
      <protection locked="0"/>
    </xf>
    <xf numFmtId="164" fontId="16" fillId="0" borderId="14" xfId="12" applyNumberFormat="1" applyFont="1" applyFill="1" applyBorder="1" applyAlignment="1" applyProtection="1">
      <alignment horizontal="center" vertical="center" wrapText="1"/>
      <protection locked="0"/>
    </xf>
    <xf numFmtId="164" fontId="40" fillId="2" borderId="14" xfId="12" applyNumberFormat="1" applyFont="1" applyFill="1" applyBorder="1" applyAlignment="1" applyProtection="1">
      <alignment horizontal="right" vertical="center" wrapText="1"/>
      <protection locked="0"/>
    </xf>
    <xf numFmtId="167" fontId="14" fillId="0" borderId="9" xfId="0" applyNumberFormat="1" applyFont="1" applyFill="1" applyBorder="1" applyAlignment="1">
      <alignment horizontal="center" vertical="center" wrapText="1"/>
    </xf>
    <xf numFmtId="0" fontId="14" fillId="0" borderId="9" xfId="0" applyFont="1" applyFill="1" applyBorder="1" applyAlignment="1">
      <alignment horizontal="center" vertical="center" wrapText="1"/>
    </xf>
    <xf numFmtId="0" fontId="16" fillId="0" borderId="34" xfId="0" applyFont="1" applyFill="1" applyBorder="1" applyAlignment="1">
      <alignment horizontal="right" vertical="center" wrapText="1"/>
    </xf>
    <xf numFmtId="14" fontId="16" fillId="0" borderId="31" xfId="0" applyNumberFormat="1" applyFont="1" applyFill="1" applyBorder="1" applyAlignment="1" applyProtection="1">
      <alignment horizontal="right" vertical="center" wrapText="1"/>
      <protection locked="0"/>
    </xf>
    <xf numFmtId="17" fontId="16" fillId="0" borderId="31" xfId="0" applyNumberFormat="1" applyFont="1" applyFill="1" applyBorder="1" applyAlignment="1" applyProtection="1">
      <alignment horizontal="right" vertical="center" wrapText="1"/>
      <protection locked="0"/>
    </xf>
    <xf numFmtId="0" fontId="16" fillId="0" borderId="31" xfId="0" applyFont="1" applyFill="1" applyBorder="1" applyAlignment="1" applyProtection="1">
      <alignment horizontal="left" vertical="center" wrapText="1"/>
      <protection locked="0"/>
    </xf>
    <xf numFmtId="166" fontId="16" fillId="0" borderId="31" xfId="12" applyFont="1" applyFill="1" applyBorder="1" applyAlignment="1" applyProtection="1">
      <alignment horizontal="right" vertical="center" wrapText="1"/>
      <protection locked="0"/>
    </xf>
    <xf numFmtId="0" fontId="16" fillId="0" borderId="31" xfId="0" applyFont="1" applyFill="1" applyBorder="1" applyAlignment="1" applyProtection="1">
      <alignment horizontal="center" vertical="center" wrapText="1"/>
      <protection locked="0"/>
    </xf>
    <xf numFmtId="14" fontId="16" fillId="0" borderId="33" xfId="0" applyNumberFormat="1" applyFont="1" applyFill="1" applyBorder="1" applyAlignment="1" applyProtection="1">
      <alignment horizontal="right" vertical="center" wrapText="1"/>
      <protection locked="0"/>
    </xf>
    <xf numFmtId="14" fontId="16" fillId="0" borderId="32" xfId="0" applyNumberFormat="1" applyFont="1" applyFill="1" applyBorder="1" applyAlignment="1" applyProtection="1">
      <alignment horizontal="right" vertical="center" wrapText="1"/>
      <protection locked="0"/>
    </xf>
    <xf numFmtId="17" fontId="37" fillId="0" borderId="32" xfId="0" applyNumberFormat="1" applyFont="1" applyFill="1" applyBorder="1" applyAlignment="1" applyProtection="1">
      <alignment horizontal="right" vertical="center" wrapText="1"/>
      <protection locked="0"/>
    </xf>
    <xf numFmtId="0" fontId="16" fillId="0" borderId="32" xfId="0" applyFont="1" applyFill="1" applyBorder="1" applyAlignment="1" applyProtection="1">
      <alignment horizontal="left" vertical="center" wrapText="1"/>
      <protection locked="0"/>
    </xf>
    <xf numFmtId="0" fontId="16" fillId="0" borderId="32" xfId="0" applyFont="1" applyFill="1" applyBorder="1" applyAlignment="1" applyProtection="1">
      <alignment horizontal="center" vertical="center" wrapText="1"/>
      <protection locked="0"/>
    </xf>
    <xf numFmtId="14" fontId="16" fillId="0" borderId="35" xfId="0" applyNumberFormat="1" applyFont="1" applyFill="1" applyBorder="1" applyAlignment="1" applyProtection="1">
      <alignment horizontal="right" vertical="center" wrapText="1"/>
      <protection locked="0"/>
    </xf>
    <xf numFmtId="14" fontId="37" fillId="0" borderId="32" xfId="0" applyNumberFormat="1" applyFont="1" applyFill="1" applyBorder="1" applyAlignment="1" applyProtection="1">
      <alignment horizontal="right" vertical="center" wrapText="1"/>
      <protection locked="0"/>
    </xf>
    <xf numFmtId="0" fontId="37" fillId="0" borderId="32" xfId="0" applyFont="1" applyFill="1" applyBorder="1" applyAlignment="1" applyProtection="1">
      <alignment horizontal="left" vertical="center" wrapText="1"/>
      <protection locked="0"/>
    </xf>
    <xf numFmtId="0" fontId="37" fillId="0" borderId="32" xfId="0" applyFont="1" applyFill="1" applyBorder="1" applyAlignment="1" applyProtection="1">
      <alignment horizontal="center" vertical="center" wrapText="1"/>
      <protection locked="0"/>
    </xf>
    <xf numFmtId="17" fontId="16" fillId="0" borderId="32" xfId="0" applyNumberFormat="1" applyFont="1" applyFill="1" applyBorder="1" applyAlignment="1" applyProtection="1">
      <alignment horizontal="right" vertical="center" wrapText="1"/>
      <protection locked="0"/>
    </xf>
    <xf numFmtId="14" fontId="37" fillId="0" borderId="35" xfId="0" applyNumberFormat="1" applyFont="1" applyFill="1" applyBorder="1" applyAlignment="1" applyProtection="1">
      <alignment horizontal="right" vertical="center" wrapText="1"/>
      <protection locked="0"/>
    </xf>
    <xf numFmtId="17" fontId="16" fillId="0" borderId="32" xfId="0" applyNumberFormat="1" applyFont="1" applyFill="1" applyBorder="1" applyAlignment="1" applyProtection="1">
      <alignment horizontal="center" vertical="center" wrapText="1"/>
      <protection locked="0"/>
    </xf>
    <xf numFmtId="49" fontId="37" fillId="0" borderId="32" xfId="0" applyNumberFormat="1" applyFont="1" applyFill="1" applyBorder="1" applyAlignment="1" applyProtection="1">
      <alignment horizontal="center" vertical="center" wrapText="1"/>
      <protection locked="0"/>
    </xf>
    <xf numFmtId="14" fontId="16" fillId="0" borderId="35" xfId="0" applyNumberFormat="1" applyFont="1" applyFill="1" applyBorder="1" applyAlignment="1" applyProtection="1">
      <alignment horizontal="center" vertical="center" wrapText="1"/>
      <protection locked="0"/>
    </xf>
    <xf numFmtId="16" fontId="16" fillId="0" borderId="32" xfId="0" applyNumberFormat="1" applyFont="1" applyFill="1" applyBorder="1" applyAlignment="1" applyProtection="1">
      <alignment horizontal="left" vertical="center" wrapText="1"/>
      <protection locked="0"/>
    </xf>
    <xf numFmtId="0" fontId="16" fillId="0" borderId="14" xfId="0" applyFont="1" applyFill="1" applyBorder="1" applyAlignment="1" applyProtection="1">
      <alignment horizontal="left" vertical="center" wrapText="1"/>
      <protection locked="0"/>
    </xf>
    <xf numFmtId="49" fontId="16" fillId="0" borderId="32" xfId="0" applyNumberFormat="1" applyFont="1" applyFill="1" applyBorder="1" applyAlignment="1" applyProtection="1">
      <alignment horizontal="center" vertical="center" wrapText="1"/>
      <protection locked="0"/>
    </xf>
    <xf numFmtId="168" fontId="16" fillId="0" borderId="32" xfId="0" applyNumberFormat="1" applyFont="1" applyFill="1" applyBorder="1" applyAlignment="1" applyProtection="1">
      <alignment horizontal="center" vertical="center" wrapText="1"/>
      <protection locked="0"/>
    </xf>
    <xf numFmtId="0" fontId="16" fillId="0" borderId="56" xfId="0" applyFont="1" applyFill="1" applyBorder="1" applyAlignment="1" applyProtection="1">
      <alignment horizontal="left" vertical="center" wrapText="1"/>
      <protection locked="0"/>
    </xf>
    <xf numFmtId="0" fontId="16" fillId="0" borderId="15" xfId="0" applyFont="1" applyFill="1" applyBorder="1" applyAlignment="1" applyProtection="1">
      <alignment horizontal="left" vertical="center" wrapText="1"/>
      <protection locked="0"/>
    </xf>
    <xf numFmtId="0" fontId="16" fillId="0" borderId="15" xfId="0" applyFont="1" applyFill="1" applyBorder="1" applyAlignment="1" applyProtection="1">
      <alignment horizontal="center" vertical="center" wrapText="1"/>
      <protection locked="0"/>
    </xf>
    <xf numFmtId="0" fontId="16" fillId="0" borderId="32" xfId="0" quotePrefix="1" applyFont="1" applyFill="1" applyBorder="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14" fontId="0" fillId="0" borderId="0" xfId="0" applyNumberFormat="1" applyFill="1" applyAlignment="1" applyProtection="1">
      <alignment horizontal="right" vertical="center" wrapText="1"/>
      <protection locked="0"/>
    </xf>
    <xf numFmtId="0" fontId="16" fillId="0" borderId="59" xfId="0" applyFont="1" applyFill="1" applyBorder="1" applyAlignment="1" applyProtection="1">
      <alignment horizontal="left" vertical="center" wrapText="1"/>
      <protection locked="0"/>
    </xf>
    <xf numFmtId="0" fontId="45" fillId="0" borderId="0" xfId="0" applyFont="1" applyAlignment="1">
      <alignment vertical="center"/>
    </xf>
    <xf numFmtId="0" fontId="44" fillId="0" borderId="0" xfId="0" applyFont="1" applyAlignment="1">
      <alignment vertical="center"/>
    </xf>
    <xf numFmtId="0" fontId="44" fillId="0" borderId="0" xfId="0" applyFont="1" applyAlignment="1">
      <alignment vertical="center" wrapText="1"/>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8" fillId="3" borderId="0" xfId="0" applyFont="1" applyFill="1" applyAlignment="1">
      <alignment horizontal="center" vertical="center" wrapText="1"/>
    </xf>
    <xf numFmtId="0" fontId="18" fillId="2" borderId="6" xfId="4"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3" borderId="3" xfId="0" applyFont="1" applyFill="1" applyBorder="1" applyAlignment="1">
      <alignment horizontal="left" vertical="center" wrapText="1"/>
    </xf>
    <xf numFmtId="0" fontId="18" fillId="2" borderId="1" xfId="4" applyFont="1" applyFill="1" applyBorder="1" applyAlignment="1">
      <alignment horizontal="center" vertical="center" wrapText="1"/>
    </xf>
    <xf numFmtId="0" fontId="9" fillId="3" borderId="5" xfId="0" applyFont="1" applyFill="1" applyBorder="1" applyAlignment="1">
      <alignment horizontal="center" vertical="center" wrapText="1"/>
    </xf>
    <xf numFmtId="0" fontId="22" fillId="2" borderId="0" xfId="4" applyFont="1" applyFill="1" applyAlignment="1">
      <alignment horizontal="left" vertical="center" wrapText="1"/>
    </xf>
    <xf numFmtId="0" fontId="22" fillId="2" borderId="5" xfId="4" applyFont="1" applyFill="1" applyBorder="1" applyAlignment="1">
      <alignment horizontal="left" vertical="center" wrapText="1"/>
    </xf>
    <xf numFmtId="0" fontId="22" fillId="2" borderId="6" xfId="4" applyFont="1" applyFill="1" applyBorder="1" applyAlignment="1">
      <alignment horizontal="left" vertical="center" wrapText="1"/>
    </xf>
    <xf numFmtId="0" fontId="18" fillId="2" borderId="6" xfId="4" applyFont="1" applyFill="1" applyBorder="1" applyAlignment="1">
      <alignment horizontal="center" vertical="center" wrapText="1"/>
    </xf>
    <xf numFmtId="0" fontId="18" fillId="2" borderId="0" xfId="4" applyFont="1" applyFill="1" applyAlignment="1">
      <alignment horizontal="center" vertical="center" wrapText="1"/>
    </xf>
    <xf numFmtId="0" fontId="18" fillId="2" borderId="5" xfId="4"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3" borderId="5" xfId="0" applyFont="1" applyFill="1" applyBorder="1" applyAlignment="1">
      <alignment horizontal="center"/>
    </xf>
    <xf numFmtId="0" fontId="9" fillId="3" borderId="0" xfId="0" applyFont="1" applyFill="1" applyAlignment="1">
      <alignment horizontal="center" vertical="center" wrapText="1"/>
    </xf>
    <xf numFmtId="4" fontId="14" fillId="2" borderId="6" xfId="0" applyNumberFormat="1" applyFont="1" applyFill="1" applyBorder="1" applyAlignment="1">
      <alignment horizontal="center" vertical="center"/>
    </xf>
    <xf numFmtId="4" fontId="14" fillId="2" borderId="0" xfId="0" applyNumberFormat="1" applyFont="1" applyFill="1" applyAlignment="1">
      <alignment horizontal="center" vertical="center"/>
    </xf>
    <xf numFmtId="4" fontId="14" fillId="2" borderId="5" xfId="0" applyNumberFormat="1" applyFont="1" applyFill="1" applyBorder="1" applyAlignment="1">
      <alignment horizontal="center" vertical="center"/>
    </xf>
    <xf numFmtId="4" fontId="14" fillId="2" borderId="6" xfId="0" applyNumberFormat="1" applyFont="1" applyFill="1" applyBorder="1" applyAlignment="1">
      <alignment horizontal="center" vertical="center" wrapText="1"/>
    </xf>
    <xf numFmtId="4" fontId="14" fillId="2" borderId="0" xfId="0" applyNumberFormat="1" applyFont="1" applyFill="1" applyAlignment="1">
      <alignment horizontal="center" vertical="center" wrapText="1"/>
    </xf>
    <xf numFmtId="4" fontId="14" fillId="2" borderId="5" xfId="0" applyNumberFormat="1" applyFont="1" applyFill="1" applyBorder="1" applyAlignment="1">
      <alignment horizontal="center" vertical="center" wrapText="1"/>
    </xf>
    <xf numFmtId="0" fontId="9" fillId="2" borderId="5" xfId="0" applyFont="1" applyFill="1" applyBorder="1" applyAlignment="1">
      <alignment horizontal="center" vertical="center"/>
    </xf>
    <xf numFmtId="166" fontId="15" fillId="2" borderId="6" xfId="12" applyFont="1" applyFill="1" applyBorder="1" applyAlignment="1" applyProtection="1">
      <alignment horizontal="center" vertical="center"/>
    </xf>
    <xf numFmtId="166" fontId="15" fillId="2" borderId="0" xfId="12" applyFont="1" applyFill="1" applyBorder="1" applyAlignment="1" applyProtection="1">
      <alignment horizontal="center" vertical="center"/>
    </xf>
    <xf numFmtId="166" fontId="15" fillId="2" borderId="5" xfId="12" applyFont="1" applyFill="1" applyBorder="1" applyAlignment="1" applyProtection="1">
      <alignment horizontal="center" vertical="center"/>
    </xf>
    <xf numFmtId="0" fontId="15" fillId="2" borderId="0" xfId="0" applyFont="1" applyFill="1" applyAlignment="1">
      <alignment horizontal="left" vertical="center"/>
    </xf>
    <xf numFmtId="0" fontId="15" fillId="3" borderId="3" xfId="0" applyFont="1" applyFill="1" applyBorder="1" applyAlignment="1">
      <alignment horizontal="left" vertical="center"/>
    </xf>
    <xf numFmtId="0" fontId="9" fillId="3" borderId="5" xfId="0" applyFont="1" applyFill="1" applyBorder="1" applyAlignment="1">
      <alignment horizontal="center" vertical="center"/>
    </xf>
    <xf numFmtId="0" fontId="8" fillId="3" borderId="18" xfId="0" applyFont="1" applyFill="1" applyBorder="1" applyAlignment="1">
      <alignment horizontal="center" vertical="center" wrapText="1"/>
    </xf>
    <xf numFmtId="0" fontId="9" fillId="3" borderId="23" xfId="0" applyFont="1" applyFill="1" applyBorder="1" applyAlignment="1">
      <alignment horizontal="center" vertical="center"/>
    </xf>
    <xf numFmtId="0" fontId="9" fillId="2" borderId="5"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8" fillId="3" borderId="54"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8" fillId="0" borderId="0" xfId="0" applyFont="1" applyFill="1" applyAlignment="1">
      <alignment horizontal="center" vertical="center" wrapText="1"/>
    </xf>
    <xf numFmtId="0" fontId="9" fillId="0" borderId="5" xfId="0" applyFont="1" applyFill="1" applyBorder="1" applyAlignment="1">
      <alignment horizontal="center" vertical="center" wrapText="1"/>
    </xf>
  </cellXfs>
  <cellStyles count="66">
    <cellStyle name="Moeda" xfId="37" builtinId="4"/>
    <cellStyle name="Moeda 2" xfId="1"/>
    <cellStyle name="Moeda 2 2" xfId="13"/>
    <cellStyle name="Moeda 3" xfId="2"/>
    <cellStyle name="Moeda 4" xfId="53"/>
    <cellStyle name="Normal" xfId="0" builtinId="0"/>
    <cellStyle name="Normal 10" xfId="3"/>
    <cellStyle name="Normal 2" xfId="4"/>
    <cellStyle name="Normal 3" xfId="5"/>
    <cellStyle name="Normal 3 3" xfId="6"/>
    <cellStyle name="Normal 4" xfId="7"/>
    <cellStyle name="Normal 4 2" xfId="22"/>
    <cellStyle name="Normal 4 3" xfId="17"/>
    <cellStyle name="Normal 4 4" xfId="34"/>
    <cellStyle name="Normal 5" xfId="8"/>
    <cellStyle name="Normal 6" xfId="14"/>
    <cellStyle name="Normal 6 2" xfId="25"/>
    <cellStyle name="Normal 6 3" xfId="20"/>
    <cellStyle name="Normal 6 4" xfId="35"/>
    <cellStyle name="Normal 7" xfId="27"/>
    <cellStyle name="Normal 7 2" xfId="32"/>
    <cellStyle name="Normal 7 3" xfId="40"/>
    <cellStyle name="Normal 8" xfId="16"/>
    <cellStyle name="Normal 8 2" xfId="30"/>
    <cellStyle name="Normal 8 3" xfId="42"/>
    <cellStyle name="Normal 9" xfId="38"/>
    <cellStyle name="Porcentagem" xfId="9" builtinId="5"/>
    <cellStyle name="Porcentagem 2" xfId="10"/>
    <cellStyle name="Separador de milhares 2" xfId="11"/>
    <cellStyle name="Separador de milhares 2 2" xfId="23"/>
    <cellStyle name="Separador de milhares 2 3" xfId="18"/>
    <cellStyle name="Vírgula" xfId="12" builtinId="3"/>
    <cellStyle name="Vírgula 2" xfId="15"/>
    <cellStyle name="Vírgula 2 2" xfId="29"/>
    <cellStyle name="Vírgula 2 2 2" xfId="60"/>
    <cellStyle name="Vírgula 2 2 3" xfId="47"/>
    <cellStyle name="Vírgula 2 3" xfId="26"/>
    <cellStyle name="Vírgula 2 3 2" xfId="54"/>
    <cellStyle name="Vírgula 2 4" xfId="21"/>
    <cellStyle name="Vírgula 2 5" xfId="36"/>
    <cellStyle name="Vírgula 2 6" xfId="39"/>
    <cellStyle name="Vírgula 3" xfId="28"/>
    <cellStyle name="Vírgula 3 2" xfId="33"/>
    <cellStyle name="Vírgula 3 2 2" xfId="61"/>
    <cellStyle name="Vírgula 3 2 3" xfId="48"/>
    <cellStyle name="Vírgula 3 3" xfId="55"/>
    <cellStyle name="Vírgula 3 4" xfId="41"/>
    <cellStyle name="Vírgula 4" xfId="31"/>
    <cellStyle name="Vírgula 4 2" xfId="49"/>
    <cellStyle name="Vírgula 4 2 2" xfId="62"/>
    <cellStyle name="Vírgula 4 3" xfId="56"/>
    <cellStyle name="Vírgula 4 4" xfId="43"/>
    <cellStyle name="Vírgula 5" xfId="24"/>
    <cellStyle name="Vírgula 5 2" xfId="50"/>
    <cellStyle name="Vírgula 5 2 2" xfId="63"/>
    <cellStyle name="Vírgula 5 3" xfId="57"/>
    <cellStyle name="Vírgula 5 4" xfId="44"/>
    <cellStyle name="Vírgula 6" xfId="19"/>
    <cellStyle name="Vírgula 6 2" xfId="51"/>
    <cellStyle name="Vírgula 6 2 2" xfId="64"/>
    <cellStyle name="Vírgula 6 3" xfId="58"/>
    <cellStyle name="Vírgula 6 4" xfId="45"/>
    <cellStyle name="Vírgula 7" xfId="46"/>
    <cellStyle name="Vírgula 7 2" xfId="59"/>
    <cellStyle name="Vírgula 8" xfId="52"/>
    <cellStyle name="Vírgula 8 2" xfId="65"/>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D44"/>
  <sheetViews>
    <sheetView tabSelected="1" zoomScaleNormal="100" zoomScaleSheetLayoutView="100" zoomScalePageLayoutView="85" workbookViewId="0">
      <selection activeCell="A7" sqref="A7"/>
    </sheetView>
  </sheetViews>
  <sheetFormatPr defaultColWidth="9.140625" defaultRowHeight="12.75" x14ac:dyDescent="0.2"/>
  <cols>
    <col min="1" max="1" width="159.85546875" style="203" customWidth="1"/>
    <col min="2" max="16384" width="9.140625" style="203"/>
  </cols>
  <sheetData>
    <row r="1" spans="1:4" ht="60" customHeight="1" x14ac:dyDescent="0.2">
      <c r="A1" s="315" t="s">
        <v>614</v>
      </c>
    </row>
    <row r="2" spans="1:4" ht="69.75" customHeight="1" x14ac:dyDescent="0.2">
      <c r="A2" s="205"/>
    </row>
    <row r="3" spans="1:4" ht="41.25" customHeight="1" x14ac:dyDescent="0.2">
      <c r="A3" s="206" t="s">
        <v>356</v>
      </c>
    </row>
    <row r="4" spans="1:4" ht="15.75" x14ac:dyDescent="0.25">
      <c r="A4" s="207"/>
    </row>
    <row r="5" spans="1:4" ht="18" x14ac:dyDescent="0.25">
      <c r="A5" s="208" t="s">
        <v>22</v>
      </c>
    </row>
    <row r="6" spans="1:4" ht="18" x14ac:dyDescent="0.25">
      <c r="A6" s="341" t="s">
        <v>11747</v>
      </c>
    </row>
    <row r="7" spans="1:4" ht="42" customHeight="1" x14ac:dyDescent="0.25">
      <c r="A7" s="209"/>
    </row>
    <row r="8" spans="1:4" ht="20.25" x14ac:dyDescent="0.2">
      <c r="A8" s="204"/>
    </row>
    <row r="9" spans="1:4" s="211" customFormat="1" ht="43.5" customHeight="1" x14ac:dyDescent="0.2">
      <c r="A9" s="210"/>
    </row>
    <row r="10" spans="1:4" s="211" customFormat="1" ht="24.75" customHeight="1" x14ac:dyDescent="0.2">
      <c r="A10" s="210" t="s">
        <v>322</v>
      </c>
    </row>
    <row r="11" spans="1:4" ht="30" customHeight="1" x14ac:dyDescent="0.2">
      <c r="A11" s="212" t="s">
        <v>373</v>
      </c>
    </row>
    <row r="13" spans="1:4" ht="15.75" x14ac:dyDescent="0.2">
      <c r="A13" s="210" t="s">
        <v>371</v>
      </c>
    </row>
    <row r="14" spans="1:4" ht="15" x14ac:dyDescent="0.2">
      <c r="A14" s="397" t="s">
        <v>353</v>
      </c>
    </row>
    <row r="16" spans="1:4" hidden="1" x14ac:dyDescent="0.2">
      <c r="A16" s="342" t="s">
        <v>347</v>
      </c>
      <c r="C16" s="203">
        <v>1</v>
      </c>
      <c r="D16" s="203" t="s">
        <v>342</v>
      </c>
    </row>
    <row r="17" spans="1:4" hidden="1" x14ac:dyDescent="0.2">
      <c r="A17" s="342" t="s">
        <v>348</v>
      </c>
      <c r="C17" s="203">
        <v>2</v>
      </c>
      <c r="D17" s="203" t="s">
        <v>343</v>
      </c>
    </row>
    <row r="18" spans="1:4" hidden="1" x14ac:dyDescent="0.2">
      <c r="A18" s="342" t="s">
        <v>349</v>
      </c>
      <c r="C18" s="203">
        <v>3</v>
      </c>
      <c r="D18" s="203" t="s">
        <v>332</v>
      </c>
    </row>
    <row r="19" spans="1:4" hidden="1" x14ac:dyDescent="0.2">
      <c r="A19" s="342" t="s">
        <v>350</v>
      </c>
      <c r="C19" s="203">
        <v>4</v>
      </c>
      <c r="D19" s="203" t="s">
        <v>333</v>
      </c>
    </row>
    <row r="20" spans="1:4" hidden="1" x14ac:dyDescent="0.2">
      <c r="A20" s="342" t="s">
        <v>351</v>
      </c>
      <c r="C20" s="203">
        <v>5</v>
      </c>
      <c r="D20" s="203" t="s">
        <v>334</v>
      </c>
    </row>
    <row r="21" spans="1:4" hidden="1" x14ac:dyDescent="0.2">
      <c r="A21" s="342" t="s">
        <v>352</v>
      </c>
      <c r="C21" s="203">
        <v>6</v>
      </c>
      <c r="D21" s="203" t="s">
        <v>335</v>
      </c>
    </row>
    <row r="22" spans="1:4" hidden="1" x14ac:dyDescent="0.2">
      <c r="A22" s="342" t="s">
        <v>353</v>
      </c>
      <c r="C22" s="203">
        <v>7</v>
      </c>
      <c r="D22" s="203" t="s">
        <v>336</v>
      </c>
    </row>
    <row r="23" spans="1:4" hidden="1" x14ac:dyDescent="0.2">
      <c r="A23" s="342" t="s">
        <v>354</v>
      </c>
      <c r="C23" s="203">
        <v>8</v>
      </c>
      <c r="D23" s="203" t="s">
        <v>337</v>
      </c>
    </row>
    <row r="24" spans="1:4" hidden="1" x14ac:dyDescent="0.2">
      <c r="A24" s="342" t="s">
        <v>355</v>
      </c>
      <c r="C24" s="203">
        <v>9</v>
      </c>
      <c r="D24" s="203" t="s">
        <v>338</v>
      </c>
    </row>
    <row r="25" spans="1:4" hidden="1" x14ac:dyDescent="0.2">
      <c r="A25" s="342" t="s">
        <v>356</v>
      </c>
      <c r="C25" s="203">
        <v>10</v>
      </c>
      <c r="D25" s="203" t="s">
        <v>339</v>
      </c>
    </row>
    <row r="26" spans="1:4" hidden="1" x14ac:dyDescent="0.2">
      <c r="A26" s="342" t="s">
        <v>357</v>
      </c>
      <c r="C26" s="203">
        <v>11</v>
      </c>
      <c r="D26" s="203" t="s">
        <v>340</v>
      </c>
    </row>
    <row r="27" spans="1:4" hidden="1" x14ac:dyDescent="0.2">
      <c r="A27" s="342" t="s">
        <v>358</v>
      </c>
      <c r="C27" s="203">
        <v>12</v>
      </c>
      <c r="D27" s="203" t="s">
        <v>341</v>
      </c>
    </row>
    <row r="28" spans="1:4" hidden="1" x14ac:dyDescent="0.2">
      <c r="A28" s="342" t="s">
        <v>359</v>
      </c>
    </row>
    <row r="29" spans="1:4" hidden="1" x14ac:dyDescent="0.2">
      <c r="A29" s="342" t="s">
        <v>360</v>
      </c>
    </row>
    <row r="30" spans="1:4" hidden="1" x14ac:dyDescent="0.2">
      <c r="A30" s="342" t="s">
        <v>361</v>
      </c>
    </row>
    <row r="31" spans="1:4" hidden="1" x14ac:dyDescent="0.2">
      <c r="A31" s="342" t="s">
        <v>362</v>
      </c>
    </row>
    <row r="32" spans="1:4" hidden="1" x14ac:dyDescent="0.2">
      <c r="A32" s="342" t="s">
        <v>363</v>
      </c>
    </row>
    <row r="33" spans="1:1" hidden="1" x14ac:dyDescent="0.2">
      <c r="A33" s="342" t="s">
        <v>364</v>
      </c>
    </row>
    <row r="34" spans="1:1" hidden="1" x14ac:dyDescent="0.2">
      <c r="A34" s="342" t="s">
        <v>365</v>
      </c>
    </row>
    <row r="35" spans="1:1" hidden="1" x14ac:dyDescent="0.2">
      <c r="A35" s="342" t="s">
        <v>366</v>
      </c>
    </row>
    <row r="36" spans="1:1" hidden="1" x14ac:dyDescent="0.2">
      <c r="A36" s="342" t="s">
        <v>367</v>
      </c>
    </row>
    <row r="37" spans="1:1" hidden="1" x14ac:dyDescent="0.2">
      <c r="A37" s="342" t="s">
        <v>368</v>
      </c>
    </row>
    <row r="38" spans="1:1" hidden="1" x14ac:dyDescent="0.2">
      <c r="A38" s="342" t="s">
        <v>369</v>
      </c>
    </row>
    <row r="39" spans="1:1" hidden="1" x14ac:dyDescent="0.2">
      <c r="A39" s="342" t="s">
        <v>370</v>
      </c>
    </row>
    <row r="40" spans="1:1" x14ac:dyDescent="0.2">
      <c r="A40" s="342"/>
    </row>
    <row r="41" spans="1:1" x14ac:dyDescent="0.2">
      <c r="A41" s="342"/>
    </row>
    <row r="42" spans="1:1" x14ac:dyDescent="0.2">
      <c r="A42" s="342"/>
    </row>
    <row r="43" spans="1:1" x14ac:dyDescent="0.2">
      <c r="A43" s="342"/>
    </row>
    <row r="44" spans="1:1" x14ac:dyDescent="0.2">
      <c r="A44" s="342"/>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2" tint="-0.749992370372631"/>
    <pageSetUpPr fitToPage="1"/>
  </sheetPr>
  <dimension ref="A1:J240"/>
  <sheetViews>
    <sheetView showGridLines="0" view="pageBreakPreview" zoomScaleSheetLayoutView="100" workbookViewId="0">
      <pane ySplit="4" topLeftCell="A5" activePane="bottomLeft" state="frozen"/>
      <selection activeCell="G29" sqref="G29"/>
      <selection pane="bottomLeft" activeCell="F65" sqref="F65"/>
    </sheetView>
  </sheetViews>
  <sheetFormatPr defaultColWidth="9.140625" defaultRowHeight="12.75" x14ac:dyDescent="0.2"/>
  <cols>
    <col min="1" max="1" width="4" style="225" customWidth="1"/>
    <col min="2" max="2" width="7.7109375" style="60" customWidth="1"/>
    <col min="3" max="3" width="15.42578125" style="225" customWidth="1"/>
    <col min="4" max="4" width="27.42578125" style="60" customWidth="1"/>
    <col min="5" max="5" width="15.85546875" style="226" bestFit="1" customWidth="1"/>
    <col min="6" max="6" width="27.7109375" style="226" bestFit="1" customWidth="1"/>
    <col min="7" max="7" width="28.5703125" style="60" customWidth="1"/>
    <col min="8" max="8" width="44.140625" style="60" customWidth="1"/>
    <col min="9" max="9" width="18.85546875" style="225" hidden="1" customWidth="1"/>
    <col min="10" max="10" width="6.85546875" style="225" hidden="1" customWidth="1"/>
    <col min="11" max="11" width="10.140625" style="225" customWidth="1"/>
    <col min="12" max="12" width="16.28515625" style="225" customWidth="1"/>
    <col min="13" max="16384" width="9.140625" style="225"/>
  </cols>
  <sheetData>
    <row r="1" spans="1:10" ht="15.75" x14ac:dyDescent="0.25">
      <c r="A1" s="666" t="str">
        <f>Capa!A1</f>
        <v>Contrato de Gestão nº. 008/2021 celebrado entre a Secretaria de Justiça e Segurança Pública do Estado de Minas Gerais - SEJUSP e o Instituto Elo</v>
      </c>
      <c r="B1" s="666"/>
      <c r="C1" s="666"/>
      <c r="D1" s="666"/>
      <c r="E1" s="666"/>
      <c r="F1" s="666"/>
      <c r="G1" s="666"/>
      <c r="H1" s="695"/>
      <c r="I1" s="231"/>
      <c r="J1" s="231"/>
    </row>
    <row r="2" spans="1:10" ht="15.75" x14ac:dyDescent="0.25">
      <c r="A2" s="666" t="str">
        <f>Capa!A3</f>
        <v>10º Relatório Gerencial Financeiro</v>
      </c>
      <c r="B2" s="666"/>
      <c r="C2" s="666"/>
      <c r="D2" s="666"/>
      <c r="E2" s="666"/>
      <c r="F2" s="666"/>
      <c r="G2" s="666"/>
      <c r="H2" s="695"/>
      <c r="I2" s="231"/>
      <c r="J2" s="231"/>
    </row>
    <row r="3" spans="1:10" ht="15.75" thickBot="1" x14ac:dyDescent="0.3">
      <c r="A3" s="694" t="s">
        <v>346</v>
      </c>
      <c r="B3" s="694"/>
      <c r="C3" s="694"/>
      <c r="D3" s="694"/>
      <c r="E3" s="694"/>
      <c r="F3" s="694"/>
      <c r="G3" s="694"/>
      <c r="H3" s="696"/>
      <c r="I3" s="232"/>
      <c r="J3" s="232"/>
    </row>
    <row r="4" spans="1:10" ht="25.5" x14ac:dyDescent="0.2">
      <c r="A4" s="589" t="s">
        <v>277</v>
      </c>
      <c r="B4" s="561" t="s">
        <v>278</v>
      </c>
      <c r="C4" s="561" t="s">
        <v>34</v>
      </c>
      <c r="D4" s="561" t="s">
        <v>42</v>
      </c>
      <c r="E4" s="562" t="s">
        <v>159</v>
      </c>
      <c r="F4" s="563" t="s">
        <v>298</v>
      </c>
      <c r="G4" s="561" t="s">
        <v>52</v>
      </c>
      <c r="H4" s="590" t="s">
        <v>53</v>
      </c>
      <c r="I4" s="233" t="s">
        <v>34</v>
      </c>
      <c r="J4" s="234" t="s">
        <v>276</v>
      </c>
    </row>
    <row r="5" spans="1:10" ht="24" x14ac:dyDescent="0.2">
      <c r="A5" s="474">
        <v>1</v>
      </c>
      <c r="B5" s="592">
        <v>45261</v>
      </c>
      <c r="C5" s="461" t="s">
        <v>176</v>
      </c>
      <c r="D5" s="461" t="s">
        <v>331</v>
      </c>
      <c r="E5" s="617">
        <v>25329.15</v>
      </c>
      <c r="F5" s="456" t="s">
        <v>303</v>
      </c>
      <c r="G5" s="461" t="s">
        <v>1428</v>
      </c>
      <c r="H5" s="461" t="s">
        <v>331</v>
      </c>
      <c r="I5" s="235" t="str">
        <f t="shared" ref="I5" si="0">SUBSTITUTE(C5," ","_")</f>
        <v>Gastos_com_Pessoal</v>
      </c>
      <c r="J5" s="224">
        <f>IF(B5="","",IF(YEAR(B5)='Diário 7º PA'!$P$1,MONTH(B5)-'Diário 7º PA'!$O$1+1,(YEAR(B5)-'Diário 7º PA'!$P$1)*12-'Diário 7º PA'!$O$1+1+MONTH(B5)))</f>
        <v>12</v>
      </c>
    </row>
    <row r="6" spans="1:10" ht="24" x14ac:dyDescent="0.2">
      <c r="A6" s="474">
        <v>2</v>
      </c>
      <c r="B6" s="592">
        <v>45261</v>
      </c>
      <c r="C6" s="455" t="s">
        <v>176</v>
      </c>
      <c r="D6" s="553" t="s">
        <v>318</v>
      </c>
      <c r="E6" s="620">
        <v>327910.65000000002</v>
      </c>
      <c r="F6" s="455" t="s">
        <v>303</v>
      </c>
      <c r="G6" s="455" t="s">
        <v>11719</v>
      </c>
      <c r="H6" s="453" t="s">
        <v>11735</v>
      </c>
      <c r="I6" s="235" t="str">
        <f t="shared" ref="I6:I11" si="1">SUBSTITUTE(C6," ","_")</f>
        <v>Gastos_com_Pessoal</v>
      </c>
      <c r="J6" s="224">
        <f>IF(B6="","",IF(YEAR(B6)='Diário 7º PA'!$P$1,MONTH(B6)-'Diário 7º PA'!$O$1+1,(YEAR(B6)-'Diário 7º PA'!$P$1)*12-'Diário 7º PA'!$O$1+1+MONTH(B6)))</f>
        <v>12</v>
      </c>
    </row>
    <row r="7" spans="1:10" ht="24" x14ac:dyDescent="0.2">
      <c r="A7" s="474">
        <v>3</v>
      </c>
      <c r="B7" s="592">
        <v>45261</v>
      </c>
      <c r="C7" s="455" t="s">
        <v>176</v>
      </c>
      <c r="D7" s="455" t="s">
        <v>1</v>
      </c>
      <c r="E7" s="618">
        <v>110273.32</v>
      </c>
      <c r="F7" s="456" t="s">
        <v>303</v>
      </c>
      <c r="G7" s="455" t="s">
        <v>1889</v>
      </c>
      <c r="H7" s="461" t="s">
        <v>11736</v>
      </c>
      <c r="I7" s="235" t="str">
        <f t="shared" si="1"/>
        <v>Gastos_com_Pessoal</v>
      </c>
      <c r="J7" s="224">
        <f>IF(B7="","",IF(YEAR(B7)='Diário 7º PA'!$P$1,MONTH(B7)-'Diário 7º PA'!$O$1+1,(YEAR(B7)-'Diário 7º PA'!$P$1)*12-'Diário 7º PA'!$O$1+1+MONTH(B7)))</f>
        <v>12</v>
      </c>
    </row>
    <row r="8" spans="1:10" ht="24" x14ac:dyDescent="0.2">
      <c r="A8" s="474">
        <v>4</v>
      </c>
      <c r="B8" s="592">
        <v>45261</v>
      </c>
      <c r="C8" s="553" t="s">
        <v>176</v>
      </c>
      <c r="D8" s="553" t="s">
        <v>55</v>
      </c>
      <c r="E8" s="617">
        <v>23376.57</v>
      </c>
      <c r="F8" s="456" t="s">
        <v>303</v>
      </c>
      <c r="G8" s="455" t="s">
        <v>9178</v>
      </c>
      <c r="H8" s="461" t="s">
        <v>9179</v>
      </c>
      <c r="I8" s="235" t="str">
        <f t="shared" si="1"/>
        <v>Gastos_com_Pessoal</v>
      </c>
      <c r="J8" s="224">
        <f>IF(B8="","",IF(YEAR(B8)='Diário 7º PA'!$P$1,MONTH(B8)-'Diário 7º PA'!$O$1+1,(YEAR(B8)-'Diário 7º PA'!$P$1)*12-'Diário 7º PA'!$O$1+1+MONTH(B8)))</f>
        <v>12</v>
      </c>
    </row>
    <row r="9" spans="1:10" ht="36" x14ac:dyDescent="0.2">
      <c r="A9" s="474">
        <v>5</v>
      </c>
      <c r="B9" s="592">
        <v>45261</v>
      </c>
      <c r="C9" s="455" t="s">
        <v>176</v>
      </c>
      <c r="D9" s="455" t="s">
        <v>173</v>
      </c>
      <c r="E9" s="621">
        <v>5633.08</v>
      </c>
      <c r="F9" s="455" t="s">
        <v>303</v>
      </c>
      <c r="G9" s="455" t="s">
        <v>1275</v>
      </c>
      <c r="H9" s="455" t="s">
        <v>4037</v>
      </c>
      <c r="I9" s="235" t="str">
        <f t="shared" si="1"/>
        <v>Gastos_com_Pessoal</v>
      </c>
      <c r="J9" s="224">
        <f>IF(B9="","",IF(YEAR(B9)='Diário 7º PA'!$P$1,MONTH(B9)-'Diário 7º PA'!$O$1+1,(YEAR(B9)-'Diário 7º PA'!$P$1)*12-'Diário 7º PA'!$O$1+1+MONTH(B9)))</f>
        <v>12</v>
      </c>
    </row>
    <row r="10" spans="1:10" ht="24" x14ac:dyDescent="0.2">
      <c r="A10" s="474">
        <v>6</v>
      </c>
      <c r="B10" s="592">
        <v>45261</v>
      </c>
      <c r="C10" s="453" t="s">
        <v>176</v>
      </c>
      <c r="D10" s="453" t="s">
        <v>245</v>
      </c>
      <c r="E10" s="622">
        <v>156067.85999999999</v>
      </c>
      <c r="F10" s="453" t="s">
        <v>303</v>
      </c>
      <c r="G10" s="453" t="s">
        <v>4038</v>
      </c>
      <c r="H10" s="453" t="s">
        <v>4039</v>
      </c>
      <c r="I10" s="235" t="str">
        <f t="shared" si="1"/>
        <v>Gastos_com_Pessoal</v>
      </c>
      <c r="J10" s="224">
        <f>IF(B10="","",IF(YEAR(B10)='Diário 7º PA'!$P$1,MONTH(B10)-'Diário 7º PA'!$O$1+1,(YEAR(B10)-'Diário 7º PA'!$P$1)*12-'Diário 7º PA'!$O$1+1+MONTH(B10)))</f>
        <v>12</v>
      </c>
    </row>
    <row r="11" spans="1:10" ht="48" x14ac:dyDescent="0.2">
      <c r="A11" s="474">
        <v>7</v>
      </c>
      <c r="B11" s="592">
        <v>45261</v>
      </c>
      <c r="C11" s="461" t="s">
        <v>176</v>
      </c>
      <c r="D11" s="461" t="s">
        <v>8</v>
      </c>
      <c r="E11" s="619">
        <v>10767.68</v>
      </c>
      <c r="F11" s="456" t="s">
        <v>303</v>
      </c>
      <c r="G11" s="455" t="s">
        <v>1425</v>
      </c>
      <c r="H11" s="456" t="s">
        <v>4040</v>
      </c>
      <c r="I11" s="235" t="str">
        <f t="shared" si="1"/>
        <v>Gastos_com_Pessoal</v>
      </c>
      <c r="J11" s="224">
        <f>IF(B11="","",IF(YEAR(B11)='Diário 7º PA'!$P$1,MONTH(B11)-'Diário 7º PA'!$O$1+1,(YEAR(B11)-'Diário 7º PA'!$P$1)*12-'Diário 7º PA'!$O$1+1+MONTH(B11)))</f>
        <v>12</v>
      </c>
    </row>
    <row r="12" spans="1:10" x14ac:dyDescent="0.2">
      <c r="A12" s="474">
        <v>8</v>
      </c>
      <c r="B12" s="592">
        <v>45261</v>
      </c>
      <c r="C12" s="455" t="s">
        <v>264</v>
      </c>
      <c r="D12" s="453" t="s">
        <v>2</v>
      </c>
      <c r="E12" s="623">
        <v>6600</v>
      </c>
      <c r="F12" s="455" t="s">
        <v>302</v>
      </c>
      <c r="G12" s="455" t="s">
        <v>4041</v>
      </c>
      <c r="H12" s="453" t="s">
        <v>6409</v>
      </c>
      <c r="I12" s="235" t="str">
        <f t="shared" ref="I12:I73" si="2">SUBSTITUTE(C12," ","_")</f>
        <v>Gastos_Gerais</v>
      </c>
      <c r="J12" s="224">
        <f>IF(B12="","",IF(YEAR(B12)='Diário 7º PA'!$P$1,MONTH(B12)-'Diário 7º PA'!$O$1+1,(YEAR(B12)-'Diário 7º PA'!$P$1)*12-'Diário 7º PA'!$O$1+1+MONTH(B12)))</f>
        <v>12</v>
      </c>
    </row>
    <row r="13" spans="1:10" x14ac:dyDescent="0.2">
      <c r="A13" s="474">
        <v>9</v>
      </c>
      <c r="B13" s="592">
        <v>45261</v>
      </c>
      <c r="C13" s="455" t="s">
        <v>264</v>
      </c>
      <c r="D13" s="453" t="s">
        <v>152</v>
      </c>
      <c r="E13" s="623">
        <v>1404.15</v>
      </c>
      <c r="F13" s="455" t="s">
        <v>302</v>
      </c>
      <c r="G13" s="455" t="s">
        <v>4041</v>
      </c>
      <c r="H13" s="453" t="s">
        <v>9174</v>
      </c>
      <c r="I13" s="235" t="str">
        <f t="shared" ref="I13:I15" si="3">SUBSTITUTE(C13," ","_")</f>
        <v>Gastos_Gerais</v>
      </c>
      <c r="J13" s="224">
        <f>IF(B13="","",IF(YEAR(B13)='Diário 7º PA'!$P$1,MONTH(B13)-'Diário 7º PA'!$O$1+1,(YEAR(B13)-'Diário 7º PA'!$P$1)*12-'Diário 7º PA'!$O$1+1+MONTH(B13)))</f>
        <v>12</v>
      </c>
    </row>
    <row r="14" spans="1:10" x14ac:dyDescent="0.2">
      <c r="A14" s="474">
        <v>10</v>
      </c>
      <c r="B14" s="592">
        <v>45261</v>
      </c>
      <c r="C14" s="455" t="s">
        <v>264</v>
      </c>
      <c r="D14" s="453" t="s">
        <v>63</v>
      </c>
      <c r="E14" s="623">
        <v>570.01</v>
      </c>
      <c r="F14" s="455" t="s">
        <v>302</v>
      </c>
      <c r="G14" s="455" t="s">
        <v>4041</v>
      </c>
      <c r="H14" s="453" t="s">
        <v>9175</v>
      </c>
      <c r="I14" s="235" t="str">
        <f t="shared" ref="I14" si="4">SUBSTITUTE(C14," ","_")</f>
        <v>Gastos_Gerais</v>
      </c>
      <c r="J14" s="224">
        <f>IF(B14="","",IF(YEAR(B14)='Diário 7º PA'!$P$1,MONTH(B14)-'Diário 7º PA'!$O$1+1,(YEAR(B14)-'Diário 7º PA'!$P$1)*12-'Diário 7º PA'!$O$1+1+MONTH(B14)))</f>
        <v>12</v>
      </c>
    </row>
    <row r="15" spans="1:10" x14ac:dyDescent="0.2">
      <c r="A15" s="474">
        <v>11</v>
      </c>
      <c r="B15" s="592">
        <v>45261</v>
      </c>
      <c r="C15" s="455" t="s">
        <v>264</v>
      </c>
      <c r="D15" s="453" t="s">
        <v>2</v>
      </c>
      <c r="E15" s="623">
        <v>7500</v>
      </c>
      <c r="F15" s="455" t="s">
        <v>302</v>
      </c>
      <c r="G15" s="455" t="s">
        <v>4041</v>
      </c>
      <c r="H15" s="453" t="s">
        <v>9155</v>
      </c>
      <c r="I15" s="235" t="str">
        <f t="shared" si="3"/>
        <v>Gastos_Gerais</v>
      </c>
      <c r="J15" s="224">
        <f>IF(B15="","",IF(YEAR(B15)='Diário 7º PA'!$P$1,MONTH(B15)-'Diário 7º PA'!$O$1+1,(YEAR(B15)-'Diário 7º PA'!$P$1)*12-'Diário 7º PA'!$O$1+1+MONTH(B15)))</f>
        <v>12</v>
      </c>
    </row>
    <row r="16" spans="1:10" x14ac:dyDescent="0.2">
      <c r="A16" s="474">
        <v>12</v>
      </c>
      <c r="B16" s="592">
        <v>45261</v>
      </c>
      <c r="C16" s="455" t="s">
        <v>264</v>
      </c>
      <c r="D16" s="453" t="s">
        <v>152</v>
      </c>
      <c r="E16" s="622">
        <v>1294.68</v>
      </c>
      <c r="F16" s="455" t="s">
        <v>302</v>
      </c>
      <c r="G16" s="455" t="s">
        <v>4041</v>
      </c>
      <c r="H16" s="453" t="s">
        <v>9176</v>
      </c>
      <c r="I16" s="235" t="str">
        <f t="shared" ref="I16:I17" si="5">SUBSTITUTE(C16," ","_")</f>
        <v>Gastos_Gerais</v>
      </c>
      <c r="J16" s="224">
        <f>IF(B16="","",IF(YEAR(B16)='Diário 7º PA'!$P$1,MONTH(B16)-'Diário 7º PA'!$O$1+1,(YEAR(B16)-'Diário 7º PA'!$P$1)*12-'Diário 7º PA'!$O$1+1+MONTH(B16)))</f>
        <v>12</v>
      </c>
    </row>
    <row r="17" spans="1:10" x14ac:dyDescent="0.2">
      <c r="A17" s="474">
        <v>13</v>
      </c>
      <c r="B17" s="592">
        <v>45261</v>
      </c>
      <c r="C17" s="455" t="s">
        <v>264</v>
      </c>
      <c r="D17" s="453" t="s">
        <v>63</v>
      </c>
      <c r="E17" s="623">
        <v>1017.35</v>
      </c>
      <c r="F17" s="455" t="s">
        <v>302</v>
      </c>
      <c r="G17" s="455" t="s">
        <v>4041</v>
      </c>
      <c r="H17" s="453" t="s">
        <v>9177</v>
      </c>
      <c r="I17" s="235" t="str">
        <f t="shared" si="5"/>
        <v>Gastos_Gerais</v>
      </c>
      <c r="J17" s="224">
        <f>IF(B17="","",IF(YEAR(B17)='Diário 7º PA'!$P$1,MONTH(B17)-'Diário 7º PA'!$O$1+1,(YEAR(B17)-'Diário 7º PA'!$P$1)*12-'Diário 7º PA'!$O$1+1+MONTH(B17)))</f>
        <v>12</v>
      </c>
    </row>
    <row r="18" spans="1:10" ht="24" x14ac:dyDescent="0.2">
      <c r="A18" s="474">
        <v>14</v>
      </c>
      <c r="B18" s="592">
        <v>45261</v>
      </c>
      <c r="C18" s="455" t="s">
        <v>264</v>
      </c>
      <c r="D18" s="478" t="s">
        <v>57</v>
      </c>
      <c r="E18" s="617">
        <v>47023.55</v>
      </c>
      <c r="F18" s="456" t="s">
        <v>302</v>
      </c>
      <c r="G18" s="461" t="s">
        <v>4042</v>
      </c>
      <c r="H18" s="461" t="s">
        <v>1663</v>
      </c>
      <c r="I18" s="235" t="str">
        <f t="shared" si="2"/>
        <v>Gastos_Gerais</v>
      </c>
      <c r="J18" s="224">
        <f>IF(B18="","",IF(YEAR(B18)='Diário 7º PA'!$P$1,MONTH(B18)-'Diário 7º PA'!$O$1+1,(YEAR(B18)-'Diário 7º PA'!$P$1)*12-'Diário 7º PA'!$O$1+1+MONTH(B18)))</f>
        <v>12</v>
      </c>
    </row>
    <row r="19" spans="1:10" ht="36" x14ac:dyDescent="0.2">
      <c r="A19" s="474">
        <v>15</v>
      </c>
      <c r="B19" s="592">
        <v>45261</v>
      </c>
      <c r="C19" s="455" t="s">
        <v>264</v>
      </c>
      <c r="D19" s="461" t="s">
        <v>410</v>
      </c>
      <c r="E19" s="624">
        <v>8500</v>
      </c>
      <c r="F19" s="456" t="s">
        <v>303</v>
      </c>
      <c r="G19" s="461" t="s">
        <v>4043</v>
      </c>
      <c r="H19" s="461" t="s">
        <v>4044</v>
      </c>
      <c r="I19" s="235" t="str">
        <f t="shared" si="2"/>
        <v>Gastos_Gerais</v>
      </c>
      <c r="J19" s="224">
        <f>IF(B19="","",IF(YEAR(B19)='Diário 7º PA'!$P$1,MONTH(B19)-'Diário 7º PA'!$O$1+1,(YEAR(B19)-'Diário 7º PA'!$P$1)*12-'Diário 7º PA'!$O$1+1+MONTH(B19)))</f>
        <v>12</v>
      </c>
    </row>
    <row r="20" spans="1:10" ht="36" x14ac:dyDescent="0.2">
      <c r="A20" s="474">
        <v>16</v>
      </c>
      <c r="B20" s="592">
        <v>45261</v>
      </c>
      <c r="C20" s="455" t="s">
        <v>264</v>
      </c>
      <c r="D20" s="461" t="s">
        <v>408</v>
      </c>
      <c r="E20" s="624">
        <v>90</v>
      </c>
      <c r="F20" s="456" t="s">
        <v>420</v>
      </c>
      <c r="G20" s="455" t="s">
        <v>1472</v>
      </c>
      <c r="H20" s="461" t="s">
        <v>4044</v>
      </c>
      <c r="I20" s="235" t="str">
        <f t="shared" si="2"/>
        <v>Gastos_Gerais</v>
      </c>
      <c r="J20" s="224">
        <f>IF(B20="","",IF(YEAR(B20)='Diário 7º PA'!$P$1,MONTH(B20)-'Diário 7º PA'!$O$1+1,(YEAR(B20)-'Diário 7º PA'!$P$1)*12-'Diário 7º PA'!$O$1+1+MONTH(B20)))</f>
        <v>12</v>
      </c>
    </row>
    <row r="21" spans="1:10" ht="36" x14ac:dyDescent="0.2">
      <c r="A21" s="474">
        <v>17</v>
      </c>
      <c r="B21" s="592">
        <v>45261</v>
      </c>
      <c r="C21" s="455" t="s">
        <v>264</v>
      </c>
      <c r="D21" s="461" t="s">
        <v>408</v>
      </c>
      <c r="E21" s="624">
        <v>833</v>
      </c>
      <c r="F21" s="456" t="s">
        <v>303</v>
      </c>
      <c r="G21" s="461" t="s">
        <v>4043</v>
      </c>
      <c r="H21" s="461" t="s">
        <v>4045</v>
      </c>
      <c r="I21" s="235" t="str">
        <f t="shared" si="2"/>
        <v>Gastos_Gerais</v>
      </c>
      <c r="J21" s="224">
        <f>IF(B21="","",IF(YEAR(B21)='Diário 7º PA'!$P$1,MONTH(B21)-'Diário 7º PA'!$O$1+1,(YEAR(B21)-'Diário 7º PA'!$P$1)*12-'Diário 7º PA'!$O$1+1+MONTH(B21)))</f>
        <v>12</v>
      </c>
    </row>
    <row r="22" spans="1:10" ht="48" x14ac:dyDescent="0.2">
      <c r="A22" s="474">
        <v>18</v>
      </c>
      <c r="B22" s="592">
        <v>45261</v>
      </c>
      <c r="C22" s="461" t="s">
        <v>264</v>
      </c>
      <c r="D22" s="461" t="s">
        <v>59</v>
      </c>
      <c r="E22" s="617">
        <v>2263.59</v>
      </c>
      <c r="F22" s="456" t="s">
        <v>302</v>
      </c>
      <c r="G22" s="461" t="s">
        <v>1539</v>
      </c>
      <c r="H22" s="461" t="s">
        <v>1538</v>
      </c>
      <c r="I22" s="235" t="str">
        <f t="shared" si="2"/>
        <v>Gastos_Gerais</v>
      </c>
      <c r="J22" s="224">
        <f>IF(B22="","",IF(YEAR(B22)='Diário 7º PA'!$P$1,MONTH(B22)-'Diário 7º PA'!$O$1+1,(YEAR(B22)-'Diário 7º PA'!$P$1)*12-'Diário 7º PA'!$O$1+1+MONTH(B22)))</f>
        <v>12</v>
      </c>
    </row>
    <row r="23" spans="1:10" x14ac:dyDescent="0.2">
      <c r="A23" s="474">
        <v>19</v>
      </c>
      <c r="B23" s="592">
        <v>45261</v>
      </c>
      <c r="C23" s="455" t="s">
        <v>264</v>
      </c>
      <c r="D23" s="453" t="s">
        <v>160</v>
      </c>
      <c r="E23" s="621">
        <v>520</v>
      </c>
      <c r="F23" s="455" t="s">
        <v>303</v>
      </c>
      <c r="G23" s="455" t="s">
        <v>4046</v>
      </c>
      <c r="H23" s="453" t="s">
        <v>4047</v>
      </c>
      <c r="I23" s="235" t="str">
        <f t="shared" si="2"/>
        <v>Gastos_Gerais</v>
      </c>
      <c r="J23" s="224">
        <f>IF(B23="","",IF(YEAR(B23)='Diário 7º PA'!$P$1,MONTH(B23)-'Diário 7º PA'!$O$1+1,(YEAR(B23)-'Diário 7º PA'!$P$1)*12-'Diário 7º PA'!$O$1+1+MONTH(B23)))</f>
        <v>12</v>
      </c>
    </row>
    <row r="24" spans="1:10" x14ac:dyDescent="0.2">
      <c r="A24" s="474">
        <v>20</v>
      </c>
      <c r="B24" s="592">
        <v>45261</v>
      </c>
      <c r="C24" s="461" t="s">
        <v>264</v>
      </c>
      <c r="D24" s="461" t="s">
        <v>161</v>
      </c>
      <c r="E24" s="350">
        <v>3948.85</v>
      </c>
      <c r="F24" s="456" t="s">
        <v>303</v>
      </c>
      <c r="G24" s="461" t="s">
        <v>1515</v>
      </c>
      <c r="H24" s="461" t="s">
        <v>4048</v>
      </c>
      <c r="I24" s="235" t="str">
        <f t="shared" si="2"/>
        <v>Gastos_Gerais</v>
      </c>
      <c r="J24" s="224">
        <f>IF(B24="","",IF(YEAR(B24)='Diário 7º PA'!$P$1,MONTH(B24)-'Diário 7º PA'!$O$1+1,(YEAR(B24)-'Diário 7º PA'!$P$1)*12-'Diário 7º PA'!$O$1+1+MONTH(B24)))</f>
        <v>12</v>
      </c>
    </row>
    <row r="25" spans="1:10" x14ac:dyDescent="0.2">
      <c r="A25" s="474">
        <v>21</v>
      </c>
      <c r="B25" s="592">
        <v>45261</v>
      </c>
      <c r="C25" s="478" t="s">
        <v>264</v>
      </c>
      <c r="D25" s="478" t="s">
        <v>177</v>
      </c>
      <c r="E25" s="477">
        <v>299</v>
      </c>
      <c r="F25" s="456" t="s">
        <v>1133</v>
      </c>
      <c r="G25" s="461" t="s">
        <v>1535</v>
      </c>
      <c r="H25" s="478" t="s">
        <v>4049</v>
      </c>
      <c r="I25" s="235" t="str">
        <f t="shared" si="2"/>
        <v>Gastos_Gerais</v>
      </c>
      <c r="J25" s="224">
        <f>IF(B25="","",IF(YEAR(B25)='Diário 7º PA'!$P$1,MONTH(B25)-'Diário 7º PA'!$O$1+1,(YEAR(B25)-'Diário 7º PA'!$P$1)*12-'Diário 7º PA'!$O$1+1+MONTH(B25)))</f>
        <v>12</v>
      </c>
    </row>
    <row r="26" spans="1:10" x14ac:dyDescent="0.2">
      <c r="A26" s="474">
        <v>22</v>
      </c>
      <c r="B26" s="592">
        <v>45261</v>
      </c>
      <c r="C26" s="453" t="s">
        <v>264</v>
      </c>
      <c r="D26" s="453" t="s">
        <v>177</v>
      </c>
      <c r="E26" s="460">
        <v>7259.96</v>
      </c>
      <c r="F26" s="455" t="s">
        <v>303</v>
      </c>
      <c r="G26" s="455" t="s">
        <v>4046</v>
      </c>
      <c r="H26" s="453" t="s">
        <v>4050</v>
      </c>
      <c r="I26" s="235" t="str">
        <f t="shared" si="2"/>
        <v>Gastos_Gerais</v>
      </c>
      <c r="J26" s="224">
        <f>IF(B26="","",IF(YEAR(B26)='Diário 7º PA'!$P$1,MONTH(B26)-'Diário 7º PA'!$O$1+1,(YEAR(B26)-'Diário 7º PA'!$P$1)*12-'Diário 7º PA'!$O$1+1+MONTH(B26)))</f>
        <v>12</v>
      </c>
    </row>
    <row r="27" spans="1:10" x14ac:dyDescent="0.2">
      <c r="A27" s="474">
        <v>23</v>
      </c>
      <c r="B27" s="592">
        <v>45261</v>
      </c>
      <c r="C27" s="478" t="s">
        <v>264</v>
      </c>
      <c r="D27" s="478" t="s">
        <v>160</v>
      </c>
      <c r="E27" s="350">
        <v>1204.08</v>
      </c>
      <c r="F27" s="456" t="s">
        <v>302</v>
      </c>
      <c r="G27" s="461" t="s">
        <v>4051</v>
      </c>
      <c r="H27" s="478" t="s">
        <v>6643</v>
      </c>
      <c r="I27" s="235" t="str">
        <f t="shared" si="2"/>
        <v>Gastos_Gerais</v>
      </c>
      <c r="J27" s="224">
        <f>IF(B27="","",IF(YEAR(B27)='Diário 7º PA'!$P$1,MONTH(B27)-'Diário 7º PA'!$O$1+1,(YEAR(B27)-'Diário 7º PA'!$P$1)*12-'Diário 7º PA'!$O$1+1+MONTH(B27)))</f>
        <v>12</v>
      </c>
    </row>
    <row r="28" spans="1:10" ht="36" x14ac:dyDescent="0.2">
      <c r="A28" s="474">
        <v>24</v>
      </c>
      <c r="B28" s="592">
        <v>45261</v>
      </c>
      <c r="C28" s="461" t="s">
        <v>308</v>
      </c>
      <c r="D28" s="461" t="s">
        <v>308</v>
      </c>
      <c r="E28" s="350">
        <v>168083.19</v>
      </c>
      <c r="F28" s="456" t="s">
        <v>303</v>
      </c>
      <c r="G28" s="461" t="s">
        <v>1509</v>
      </c>
      <c r="H28" s="461" t="s">
        <v>11737</v>
      </c>
      <c r="I28" s="235" t="str">
        <f t="shared" si="2"/>
        <v>Transferência_para_Reserva_de_Recursos</v>
      </c>
      <c r="J28" s="224">
        <f>IF(B28="","",IF(YEAR(B28)='Diário 7º PA'!$P$1,MONTH(B28)-'Diário 7º PA'!$O$1+1,(YEAR(B28)-'Diário 7º PA'!$P$1)*12-'Diário 7º PA'!$O$1+1+MONTH(B28)))</f>
        <v>12</v>
      </c>
    </row>
    <row r="29" spans="1:10" x14ac:dyDescent="0.2">
      <c r="A29" s="474">
        <v>25</v>
      </c>
      <c r="B29" s="592">
        <v>45261</v>
      </c>
      <c r="C29" s="550" t="s">
        <v>264</v>
      </c>
      <c r="D29" s="550" t="s">
        <v>82</v>
      </c>
      <c r="E29" s="551">
        <v>186370.76</v>
      </c>
      <c r="F29" s="550" t="s">
        <v>303</v>
      </c>
      <c r="G29" s="607" t="s">
        <v>425</v>
      </c>
      <c r="H29" s="550" t="s">
        <v>4052</v>
      </c>
      <c r="I29" s="235" t="str">
        <f t="shared" si="2"/>
        <v>Gastos_Gerais</v>
      </c>
      <c r="J29" s="224">
        <f>IF(B29="","",IF(YEAR(B29)='Diário 7º PA'!$P$1,MONTH(B29)-'Diário 7º PA'!$O$1+1,(YEAR(B29)-'Diário 7º PA'!$P$1)*12-'Diário 7º PA'!$O$1+1+MONTH(B29)))</f>
        <v>12</v>
      </c>
    </row>
    <row r="30" spans="1:10" x14ac:dyDescent="0.2">
      <c r="A30" s="474">
        <v>26</v>
      </c>
      <c r="B30" s="592">
        <v>45261</v>
      </c>
      <c r="C30" s="550" t="s">
        <v>264</v>
      </c>
      <c r="D30" s="550" t="s">
        <v>83</v>
      </c>
      <c r="E30" s="551">
        <v>60616.76</v>
      </c>
      <c r="F30" s="550" t="s">
        <v>303</v>
      </c>
      <c r="G30" s="550" t="s">
        <v>4053</v>
      </c>
      <c r="H30" s="550" t="s">
        <v>4054</v>
      </c>
      <c r="I30" s="235" t="str">
        <f t="shared" si="2"/>
        <v>Gastos_Gerais</v>
      </c>
      <c r="J30" s="224">
        <f>IF(B30="","",IF(YEAR(B30)='Diário 7º PA'!$P$1,MONTH(B30)-'Diário 7º PA'!$O$1+1,(YEAR(B30)-'Diário 7º PA'!$P$1)*12-'Diário 7º PA'!$O$1+1+MONTH(B30)))</f>
        <v>12</v>
      </c>
    </row>
    <row r="31" spans="1:10" ht="24" x14ac:dyDescent="0.2">
      <c r="A31" s="474">
        <v>27</v>
      </c>
      <c r="B31" s="592">
        <v>45261</v>
      </c>
      <c r="C31" s="478" t="s">
        <v>176</v>
      </c>
      <c r="D31" s="478" t="s">
        <v>1</v>
      </c>
      <c r="E31" s="618">
        <v>2626599</v>
      </c>
      <c r="F31" s="461" t="s">
        <v>303</v>
      </c>
      <c r="G31" s="426" t="s">
        <v>425</v>
      </c>
      <c r="H31" s="478" t="s">
        <v>11718</v>
      </c>
      <c r="I31" s="235" t="str">
        <f t="shared" si="2"/>
        <v>Gastos_com_Pessoal</v>
      </c>
      <c r="J31" s="224">
        <f>IF(B31="","",IF(YEAR(B31)='Diário 7º PA'!$P$1,MONTH(B31)-'Diário 7º PA'!$O$1+1,(YEAR(B31)-'Diário 7º PA'!$P$1)*12-'Diário 7º PA'!$O$1+1+MONTH(B31)))</f>
        <v>12</v>
      </c>
    </row>
    <row r="32" spans="1:10" x14ac:dyDescent="0.2">
      <c r="A32" s="474">
        <v>28</v>
      </c>
      <c r="B32" s="592">
        <v>45261</v>
      </c>
      <c r="C32" s="453" t="s">
        <v>264</v>
      </c>
      <c r="D32" s="453" t="s">
        <v>60</v>
      </c>
      <c r="E32" s="460">
        <v>186370.76</v>
      </c>
      <c r="F32" s="455" t="s">
        <v>303</v>
      </c>
      <c r="G32" s="465" t="s">
        <v>425</v>
      </c>
      <c r="H32" s="453" t="s">
        <v>4055</v>
      </c>
      <c r="I32" s="235" t="str">
        <f t="shared" si="2"/>
        <v>Gastos_Gerais</v>
      </c>
      <c r="J32" s="224">
        <f>IF(B32="","",IF(YEAR(B32)='Diário 7º PA'!$P$1,MONTH(B32)-'Diário 7º PA'!$O$1+1,(YEAR(B32)-'Diário 7º PA'!$P$1)*12-'Diário 7º PA'!$O$1+1+MONTH(B32)))</f>
        <v>12</v>
      </c>
    </row>
    <row r="33" spans="1:10" ht="24" x14ac:dyDescent="0.2">
      <c r="A33" s="474">
        <v>29</v>
      </c>
      <c r="B33" s="592">
        <v>45261</v>
      </c>
      <c r="C33" s="478" t="s">
        <v>264</v>
      </c>
      <c r="D33" s="478" t="s">
        <v>412</v>
      </c>
      <c r="E33" s="479">
        <v>12500</v>
      </c>
      <c r="F33" s="456" t="s">
        <v>303</v>
      </c>
      <c r="G33" s="461" t="s">
        <v>4056</v>
      </c>
      <c r="H33" s="478" t="s">
        <v>4057</v>
      </c>
      <c r="I33" s="235" t="str">
        <f t="shared" si="2"/>
        <v>Gastos_Gerais</v>
      </c>
      <c r="J33" s="224">
        <f>IF(B33="","",IF(YEAR(B33)='Diário 7º PA'!$P$1,MONTH(B33)-'Diário 7º PA'!$O$1+1,(YEAR(B33)-'Diário 7º PA'!$P$1)*12-'Diário 7º PA'!$O$1+1+MONTH(B33)))</f>
        <v>12</v>
      </c>
    </row>
    <row r="34" spans="1:10" x14ac:dyDescent="0.2">
      <c r="A34" s="474">
        <v>30</v>
      </c>
      <c r="B34" s="592">
        <v>45261</v>
      </c>
      <c r="C34" s="478" t="s">
        <v>264</v>
      </c>
      <c r="D34" s="478" t="s">
        <v>412</v>
      </c>
      <c r="E34" s="617">
        <v>1700</v>
      </c>
      <c r="F34" s="468" t="s">
        <v>417</v>
      </c>
      <c r="G34" s="461" t="s">
        <v>1224</v>
      </c>
      <c r="H34" s="478" t="s">
        <v>4058</v>
      </c>
      <c r="I34" s="235" t="str">
        <f t="shared" si="2"/>
        <v>Gastos_Gerais</v>
      </c>
      <c r="J34" s="224">
        <f>IF(B34="","",IF(YEAR(B34)='Diário 7º PA'!$P$1,MONTH(B34)-'Diário 7º PA'!$O$1+1,(YEAR(B34)-'Diário 7º PA'!$P$1)*12-'Diário 7º PA'!$O$1+1+MONTH(B34)))</f>
        <v>12</v>
      </c>
    </row>
    <row r="35" spans="1:10" ht="24" x14ac:dyDescent="0.2">
      <c r="A35" s="474">
        <v>31</v>
      </c>
      <c r="B35" s="592">
        <v>45261</v>
      </c>
      <c r="C35" s="478" t="s">
        <v>264</v>
      </c>
      <c r="D35" s="478" t="s">
        <v>90</v>
      </c>
      <c r="E35" s="479">
        <v>4140</v>
      </c>
      <c r="F35" s="468" t="s">
        <v>303</v>
      </c>
      <c r="G35" s="461" t="s">
        <v>4059</v>
      </c>
      <c r="H35" s="478" t="s">
        <v>4060</v>
      </c>
      <c r="I35" s="235" t="str">
        <f t="shared" si="2"/>
        <v>Gastos_Gerais</v>
      </c>
      <c r="J35" s="224">
        <f>IF(B35="","",IF(YEAR(B35)='Diário 7º PA'!$P$1,MONTH(B35)-'Diário 7º PA'!$O$1+1,(YEAR(B35)-'Diário 7º PA'!$P$1)*12-'Diário 7º PA'!$O$1+1+MONTH(B35)))</f>
        <v>12</v>
      </c>
    </row>
    <row r="36" spans="1:10" ht="24" x14ac:dyDescent="0.2">
      <c r="A36" s="474">
        <v>32</v>
      </c>
      <c r="B36" s="592">
        <v>45261</v>
      </c>
      <c r="C36" s="478" t="s">
        <v>264</v>
      </c>
      <c r="D36" s="478" t="s">
        <v>90</v>
      </c>
      <c r="E36" s="479">
        <v>330</v>
      </c>
      <c r="F36" s="468" t="s">
        <v>420</v>
      </c>
      <c r="G36" s="461" t="s">
        <v>4061</v>
      </c>
      <c r="H36" s="478" t="s">
        <v>4060</v>
      </c>
      <c r="I36" s="235" t="str">
        <f t="shared" si="2"/>
        <v>Gastos_Gerais</v>
      </c>
      <c r="J36" s="224">
        <f>IF(B36="","",IF(YEAR(B36)='Diário 7º PA'!$P$1,MONTH(B36)-'Diário 7º PA'!$O$1+1,(YEAR(B36)-'Diário 7º PA'!$P$1)*12-'Diário 7º PA'!$O$1+1+MONTH(B36)))</f>
        <v>12</v>
      </c>
    </row>
    <row r="37" spans="1:10" ht="24" x14ac:dyDescent="0.2">
      <c r="A37" s="474">
        <v>33</v>
      </c>
      <c r="B37" s="592">
        <v>45261</v>
      </c>
      <c r="C37" s="478" t="s">
        <v>264</v>
      </c>
      <c r="D37" s="478" t="s">
        <v>90</v>
      </c>
      <c r="E37" s="479">
        <v>900</v>
      </c>
      <c r="F37" s="468" t="s">
        <v>416</v>
      </c>
      <c r="G37" s="461" t="s">
        <v>4062</v>
      </c>
      <c r="H37" s="478" t="s">
        <v>4060</v>
      </c>
      <c r="I37" s="235" t="str">
        <f t="shared" si="2"/>
        <v>Gastos_Gerais</v>
      </c>
      <c r="J37" s="224">
        <f>IF(B37="","",IF(YEAR(B37)='Diário 7º PA'!$P$1,MONTH(B37)-'Diário 7º PA'!$O$1+1,(YEAR(B37)-'Diário 7º PA'!$P$1)*12-'Diário 7º PA'!$O$1+1+MONTH(B37)))</f>
        <v>12</v>
      </c>
    </row>
    <row r="38" spans="1:10" ht="24" x14ac:dyDescent="0.2">
      <c r="A38" s="474">
        <v>34</v>
      </c>
      <c r="B38" s="592">
        <v>45261</v>
      </c>
      <c r="C38" s="478" t="s">
        <v>264</v>
      </c>
      <c r="D38" s="478" t="s">
        <v>90</v>
      </c>
      <c r="E38" s="479">
        <v>720</v>
      </c>
      <c r="F38" s="468" t="s">
        <v>1032</v>
      </c>
      <c r="G38" s="461" t="s">
        <v>1676</v>
      </c>
      <c r="H38" s="478" t="s">
        <v>4060</v>
      </c>
      <c r="I38" s="235" t="str">
        <f t="shared" si="2"/>
        <v>Gastos_Gerais</v>
      </c>
      <c r="J38" s="224">
        <f>IF(B38="","",IF(YEAR(B38)='Diário 7º PA'!$P$1,MONTH(B38)-'Diário 7º PA'!$O$1+1,(YEAR(B38)-'Diário 7º PA'!$P$1)*12-'Diário 7º PA'!$O$1+1+MONTH(B38)))</f>
        <v>12</v>
      </c>
    </row>
    <row r="39" spans="1:10" ht="24" x14ac:dyDescent="0.2">
      <c r="A39" s="474">
        <v>35</v>
      </c>
      <c r="B39" s="592">
        <v>45261</v>
      </c>
      <c r="C39" s="478" t="s">
        <v>264</v>
      </c>
      <c r="D39" s="478" t="s">
        <v>65</v>
      </c>
      <c r="E39" s="617">
        <v>9223.4599999999991</v>
      </c>
      <c r="F39" s="468" t="s">
        <v>303</v>
      </c>
      <c r="G39" s="461" t="s">
        <v>1412</v>
      </c>
      <c r="H39" s="461" t="s">
        <v>11738</v>
      </c>
      <c r="I39" s="235" t="str">
        <f t="shared" si="2"/>
        <v>Gastos_Gerais</v>
      </c>
      <c r="J39" s="224">
        <f>IF(B39="","",IF(YEAR(B39)='Diário 7º PA'!$P$1,MONTH(B39)-'Diário 7º PA'!$O$1+1,(YEAR(B39)-'Diário 7º PA'!$P$1)*12-'Diário 7º PA'!$O$1+1+MONTH(B39)))</f>
        <v>12</v>
      </c>
    </row>
    <row r="40" spans="1:10" ht="24" x14ac:dyDescent="0.2">
      <c r="A40" s="474">
        <v>36</v>
      </c>
      <c r="B40" s="592">
        <v>45261</v>
      </c>
      <c r="C40" s="478" t="s">
        <v>264</v>
      </c>
      <c r="D40" s="478" t="s">
        <v>65</v>
      </c>
      <c r="E40" s="617">
        <v>154.37</v>
      </c>
      <c r="F40" s="468" t="s">
        <v>1032</v>
      </c>
      <c r="G40" s="461" t="s">
        <v>11739</v>
      </c>
      <c r="H40" s="461" t="s">
        <v>11738</v>
      </c>
      <c r="I40" s="235"/>
      <c r="J40" s="224"/>
    </row>
    <row r="41" spans="1:10" ht="24" x14ac:dyDescent="0.2">
      <c r="A41" s="474">
        <v>37</v>
      </c>
      <c r="B41" s="592">
        <v>45261</v>
      </c>
      <c r="C41" s="478" t="s">
        <v>264</v>
      </c>
      <c r="D41" s="478" t="s">
        <v>65</v>
      </c>
      <c r="E41" s="617">
        <v>191.63</v>
      </c>
      <c r="F41" s="468" t="s">
        <v>416</v>
      </c>
      <c r="G41" s="461" t="s">
        <v>11740</v>
      </c>
      <c r="H41" s="461" t="s">
        <v>11738</v>
      </c>
      <c r="I41" s="235"/>
      <c r="J41" s="224"/>
    </row>
    <row r="42" spans="1:10" x14ac:dyDescent="0.2">
      <c r="A42" s="474">
        <v>38</v>
      </c>
      <c r="B42" s="592">
        <v>45261</v>
      </c>
      <c r="C42" s="478" t="s">
        <v>264</v>
      </c>
      <c r="D42" s="478" t="s">
        <v>69</v>
      </c>
      <c r="E42" s="593">
        <v>61.62</v>
      </c>
      <c r="F42" s="468" t="s">
        <v>303</v>
      </c>
      <c r="G42" s="461" t="s">
        <v>4063</v>
      </c>
      <c r="H42" s="461" t="s">
        <v>4064</v>
      </c>
      <c r="I42" s="235" t="str">
        <f t="shared" si="2"/>
        <v>Gastos_Gerais</v>
      </c>
      <c r="J42" s="224">
        <f>IF(B42="","",IF(YEAR(B42)='Diário 7º PA'!$P$1,MONTH(B42)-'Diário 7º PA'!$O$1+1,(YEAR(B42)-'Diário 7º PA'!$P$1)*12-'Diário 7º PA'!$O$1+1+MONTH(B42)))</f>
        <v>12</v>
      </c>
    </row>
    <row r="43" spans="1:10" x14ac:dyDescent="0.2">
      <c r="A43" s="474">
        <v>39</v>
      </c>
      <c r="B43" s="592">
        <v>45261</v>
      </c>
      <c r="C43" s="478" t="s">
        <v>264</v>
      </c>
      <c r="D43" s="478" t="s">
        <v>138</v>
      </c>
      <c r="E43" s="593">
        <v>7107.67</v>
      </c>
      <c r="F43" s="468" t="s">
        <v>303</v>
      </c>
      <c r="G43" s="461" t="s">
        <v>425</v>
      </c>
      <c r="H43" s="461" t="s">
        <v>6667</v>
      </c>
      <c r="I43" s="235" t="str">
        <f t="shared" ref="I43:I45" si="6">SUBSTITUTE(C43," ","_")</f>
        <v>Gastos_Gerais</v>
      </c>
      <c r="J43" s="224">
        <f>IF(B43="","",IF(YEAR(B43)='Diário 7º PA'!$P$1,MONTH(B43)-'Diário 7º PA'!$O$1+1,(YEAR(B43)-'Diário 7º PA'!$P$1)*12-'Diário 7º PA'!$O$1+1+MONTH(B43)))</f>
        <v>12</v>
      </c>
    </row>
    <row r="44" spans="1:10" ht="24" x14ac:dyDescent="0.2">
      <c r="A44" s="474">
        <v>40</v>
      </c>
      <c r="B44" s="592">
        <v>45261</v>
      </c>
      <c r="C44" s="478" t="s">
        <v>264</v>
      </c>
      <c r="D44" s="478" t="s">
        <v>6674</v>
      </c>
      <c r="E44" s="593"/>
      <c r="F44" s="468" t="s">
        <v>303</v>
      </c>
      <c r="G44" s="461" t="s">
        <v>4597</v>
      </c>
      <c r="H44" s="461" t="s">
        <v>6675</v>
      </c>
      <c r="I44" s="235" t="str">
        <f t="shared" ref="I44" si="7">SUBSTITUTE(C44," ","_")</f>
        <v>Gastos_Gerais</v>
      </c>
      <c r="J44" s="224">
        <f>IF(B44="","",IF(YEAR(B44)='Diário 7º PA'!$P$1,MONTH(B44)-'Diário 7º PA'!$O$1+1,(YEAR(B44)-'Diário 7º PA'!$P$1)*12-'Diário 7º PA'!$O$1+1+MONTH(B44)))</f>
        <v>12</v>
      </c>
    </row>
    <row r="45" spans="1:10" x14ac:dyDescent="0.2">
      <c r="A45" s="474">
        <v>41</v>
      </c>
      <c r="B45" s="592">
        <v>45261</v>
      </c>
      <c r="C45" s="478" t="s">
        <v>264</v>
      </c>
      <c r="D45" s="478" t="s">
        <v>6668</v>
      </c>
      <c r="E45" s="593"/>
      <c r="F45" s="468" t="s">
        <v>303</v>
      </c>
      <c r="G45" s="461" t="s">
        <v>425</v>
      </c>
      <c r="H45" s="461" t="s">
        <v>6669</v>
      </c>
      <c r="I45" s="235" t="str">
        <f t="shared" si="6"/>
        <v>Gastos_Gerais</v>
      </c>
      <c r="J45" s="224">
        <f>IF(B45="","",IF(YEAR(B45)='Diário 7º PA'!$P$1,MONTH(B45)-'Diário 7º PA'!$O$1+1,(YEAR(B45)-'Diário 7º PA'!$P$1)*12-'Diário 7º PA'!$O$1+1+MONTH(B45)))</f>
        <v>12</v>
      </c>
    </row>
    <row r="46" spans="1:10" ht="24" x14ac:dyDescent="0.2">
      <c r="A46" s="474">
        <v>42</v>
      </c>
      <c r="B46" s="592">
        <v>45261</v>
      </c>
      <c r="C46" s="478" t="s">
        <v>264</v>
      </c>
      <c r="D46" s="478" t="s">
        <v>6671</v>
      </c>
      <c r="E46" s="593">
        <v>3220</v>
      </c>
      <c r="F46" s="468" t="s">
        <v>303</v>
      </c>
      <c r="G46" s="461" t="s">
        <v>6672</v>
      </c>
      <c r="H46" s="461" t="s">
        <v>6673</v>
      </c>
      <c r="I46" s="235" t="str">
        <f t="shared" ref="I46" si="8">SUBSTITUTE(C46," ","_")</f>
        <v>Gastos_Gerais</v>
      </c>
      <c r="J46" s="224">
        <f>IF(B46="","",IF(YEAR(B46)='Diário 7º PA'!$P$1,MONTH(B46)-'Diário 7º PA'!$O$1+1,(YEAR(B46)-'Diário 7º PA'!$P$1)*12-'Diário 7º PA'!$O$1+1+MONTH(B46)))</f>
        <v>12</v>
      </c>
    </row>
    <row r="47" spans="1:10" ht="24" x14ac:dyDescent="0.2">
      <c r="A47" s="474">
        <v>43</v>
      </c>
      <c r="B47" s="592">
        <v>45261</v>
      </c>
      <c r="C47" s="478" t="s">
        <v>264</v>
      </c>
      <c r="D47" s="478" t="s">
        <v>388</v>
      </c>
      <c r="E47" s="479">
        <v>87299.64</v>
      </c>
      <c r="F47" s="468" t="s">
        <v>303</v>
      </c>
      <c r="G47" s="469" t="s">
        <v>425</v>
      </c>
      <c r="H47" s="478" t="s">
        <v>4065</v>
      </c>
      <c r="I47" s="235" t="str">
        <f t="shared" si="2"/>
        <v>Gastos_Gerais</v>
      </c>
      <c r="J47" s="224">
        <f>IF(B47="","",IF(YEAR(B47)='Diário 7º PA'!$P$1,MONTH(B47)-'Diário 7º PA'!$O$1+1,(YEAR(B47)-'Diário 7º PA'!$P$1)*12-'Diário 7º PA'!$O$1+1+MONTH(B47)))</f>
        <v>12</v>
      </c>
    </row>
    <row r="48" spans="1:10" ht="24" x14ac:dyDescent="0.2">
      <c r="A48" s="474">
        <v>44</v>
      </c>
      <c r="B48" s="592">
        <v>45261</v>
      </c>
      <c r="C48" s="453" t="s">
        <v>264</v>
      </c>
      <c r="D48" s="453" t="s">
        <v>206</v>
      </c>
      <c r="E48" s="617">
        <v>5340.9</v>
      </c>
      <c r="F48" s="453" t="s">
        <v>303</v>
      </c>
      <c r="G48" s="489" t="s">
        <v>4067</v>
      </c>
      <c r="H48" s="453" t="s">
        <v>4066</v>
      </c>
      <c r="I48" s="235" t="str">
        <f t="shared" ref="I48" si="9">SUBSTITUTE(C48," ","_")</f>
        <v>Gastos_Gerais</v>
      </c>
      <c r="J48" s="224">
        <f>IF(B48="","",IF(YEAR(B48)='Diário 7º PA'!$P$1,MONTH(B48)-'Diário 7º PA'!$O$1+1,(YEAR(B48)-'Diário 7º PA'!$P$1)*12-'Diário 7º PA'!$O$1+1+MONTH(B48)))</f>
        <v>12</v>
      </c>
    </row>
    <row r="49" spans="1:10" ht="24" x14ac:dyDescent="0.2">
      <c r="A49" s="474">
        <v>43</v>
      </c>
      <c r="B49" s="592">
        <v>45261</v>
      </c>
      <c r="C49" s="553" t="s">
        <v>264</v>
      </c>
      <c r="D49" s="553" t="s">
        <v>388</v>
      </c>
      <c r="E49" s="617">
        <v>1200000</v>
      </c>
      <c r="F49" s="560" t="s">
        <v>419</v>
      </c>
      <c r="G49" s="553" t="s">
        <v>425</v>
      </c>
      <c r="H49" s="591" t="s">
        <v>11748</v>
      </c>
      <c r="I49" s="235" t="str">
        <f t="shared" si="2"/>
        <v>Gastos_Gerais</v>
      </c>
      <c r="J49" s="224">
        <f>IF(B49="","",IF(YEAR(B49)='Diário 7º PA'!$P$1,MONTH(B49)-'Diário 7º PA'!$O$1+1,(YEAR(B49)-'Diário 7º PA'!$P$1)*12-'Diário 7º PA'!$O$1+1+MONTH(B49)))</f>
        <v>12</v>
      </c>
    </row>
    <row r="50" spans="1:10" ht="24" x14ac:dyDescent="0.2">
      <c r="A50" s="474">
        <v>44</v>
      </c>
      <c r="B50" s="592">
        <v>45261</v>
      </c>
      <c r="C50" s="383" t="s">
        <v>264</v>
      </c>
      <c r="D50" s="383" t="s">
        <v>388</v>
      </c>
      <c r="E50" s="384">
        <v>500000</v>
      </c>
      <c r="F50" s="385" t="s">
        <v>421</v>
      </c>
      <c r="G50" s="383" t="s">
        <v>425</v>
      </c>
      <c r="H50" s="386" t="s">
        <v>11749</v>
      </c>
      <c r="I50" s="235" t="str">
        <f t="shared" si="2"/>
        <v>Gastos_Gerais</v>
      </c>
      <c r="J50" s="224">
        <f>IF(B50="","",IF(YEAR(B50)='Diário 7º PA'!$P$1,MONTH(B50)-'Diário 7º PA'!$O$1+1,(YEAR(B50)-'Diário 7º PA'!$P$1)*12-'Diário 7º PA'!$O$1+1+MONTH(B50)))</f>
        <v>12</v>
      </c>
    </row>
    <row r="51" spans="1:10" ht="24" x14ac:dyDescent="0.2">
      <c r="A51" s="474">
        <v>45</v>
      </c>
      <c r="B51" s="592">
        <v>45261</v>
      </c>
      <c r="C51" s="383" t="s">
        <v>264</v>
      </c>
      <c r="D51" s="383" t="s">
        <v>388</v>
      </c>
      <c r="E51" s="384">
        <v>400000</v>
      </c>
      <c r="F51" s="385" t="s">
        <v>423</v>
      </c>
      <c r="G51" s="383" t="s">
        <v>425</v>
      </c>
      <c r="H51" s="386" t="s">
        <v>11750</v>
      </c>
      <c r="I51" s="235" t="str">
        <f t="shared" si="2"/>
        <v>Gastos_Gerais</v>
      </c>
      <c r="J51" s="224">
        <f>IF(B51="","",IF(YEAR(B51)='Diário 7º PA'!$P$1,MONTH(B51)-'Diário 7º PA'!$O$1+1,(YEAR(B51)-'Diário 7º PA'!$P$1)*12-'Diário 7º PA'!$O$1+1+MONTH(B51)))</f>
        <v>12</v>
      </c>
    </row>
    <row r="52" spans="1:10" ht="24" x14ac:dyDescent="0.2">
      <c r="A52" s="474">
        <v>46</v>
      </c>
      <c r="B52" s="592">
        <v>45261</v>
      </c>
      <c r="C52" s="383" t="s">
        <v>264</v>
      </c>
      <c r="D52" s="383" t="s">
        <v>388</v>
      </c>
      <c r="E52" s="384">
        <v>600000</v>
      </c>
      <c r="F52" s="385" t="s">
        <v>493</v>
      </c>
      <c r="G52" s="383" t="s">
        <v>425</v>
      </c>
      <c r="H52" s="386" t="s">
        <v>11751</v>
      </c>
      <c r="I52" s="235" t="str">
        <f t="shared" si="2"/>
        <v>Gastos_Gerais</v>
      </c>
      <c r="J52" s="224">
        <f>IF(B52="","",IF(YEAR(B52)='Diário 7º PA'!$P$1,MONTH(B52)-'Diário 7º PA'!$O$1+1,(YEAR(B52)-'Diário 7º PA'!$P$1)*12-'Diário 7º PA'!$O$1+1+MONTH(B52)))</f>
        <v>12</v>
      </c>
    </row>
    <row r="53" spans="1:10" ht="24" x14ac:dyDescent="0.2">
      <c r="A53" s="474">
        <v>47</v>
      </c>
      <c r="B53" s="592">
        <v>45261</v>
      </c>
      <c r="C53" s="383" t="s">
        <v>264</v>
      </c>
      <c r="D53" s="383" t="s">
        <v>388</v>
      </c>
      <c r="E53" s="384">
        <v>250000</v>
      </c>
      <c r="F53" s="385" t="s">
        <v>418</v>
      </c>
      <c r="G53" s="383" t="s">
        <v>425</v>
      </c>
      <c r="H53" s="386" t="s">
        <v>11752</v>
      </c>
      <c r="I53" s="235" t="str">
        <f t="shared" si="2"/>
        <v>Gastos_Gerais</v>
      </c>
      <c r="J53" s="224">
        <f>IF(B53="","",IF(YEAR(B53)='Diário 7º PA'!$P$1,MONTH(B53)-'Diário 7º PA'!$O$1+1,(YEAR(B53)-'Diário 7º PA'!$P$1)*12-'Diário 7º PA'!$O$1+1+MONTH(B53)))</f>
        <v>12</v>
      </c>
    </row>
    <row r="54" spans="1:10" ht="24" x14ac:dyDescent="0.2">
      <c r="A54" s="474">
        <v>48</v>
      </c>
      <c r="B54" s="592">
        <v>45261</v>
      </c>
      <c r="C54" s="383" t="s">
        <v>264</v>
      </c>
      <c r="D54" s="383" t="s">
        <v>388</v>
      </c>
      <c r="E54" s="384">
        <v>400000</v>
      </c>
      <c r="F54" s="385" t="s">
        <v>1032</v>
      </c>
      <c r="G54" s="383" t="s">
        <v>425</v>
      </c>
      <c r="H54" s="386" t="s">
        <v>11752</v>
      </c>
      <c r="I54" s="235" t="str">
        <f t="shared" si="2"/>
        <v>Gastos_Gerais</v>
      </c>
      <c r="J54" s="224">
        <f>IF(B54="","",IF(YEAR(B54)='Diário 7º PA'!$P$1,MONTH(B54)-'Diário 7º PA'!$O$1+1,(YEAR(B54)-'Diário 7º PA'!$P$1)*12-'Diário 7º PA'!$O$1+1+MONTH(B54)))</f>
        <v>12</v>
      </c>
    </row>
    <row r="55" spans="1:10" ht="24" x14ac:dyDescent="0.2">
      <c r="A55" s="474">
        <v>49</v>
      </c>
      <c r="B55" s="592">
        <v>45261</v>
      </c>
      <c r="C55" s="383" t="s">
        <v>264</v>
      </c>
      <c r="D55" s="383" t="s">
        <v>388</v>
      </c>
      <c r="E55" s="384">
        <v>800000</v>
      </c>
      <c r="F55" s="385" t="s">
        <v>422</v>
      </c>
      <c r="G55" s="383" t="s">
        <v>425</v>
      </c>
      <c r="H55" s="386" t="s">
        <v>11753</v>
      </c>
      <c r="I55" s="235" t="str">
        <f t="shared" si="2"/>
        <v>Gastos_Gerais</v>
      </c>
      <c r="J55" s="224">
        <f>IF(B55="","",IF(YEAR(B55)='Diário 7º PA'!$P$1,MONTH(B55)-'Diário 7º PA'!$O$1+1,(YEAR(B55)-'Diário 7º PA'!$P$1)*12-'Diário 7º PA'!$O$1+1+MONTH(B55)))</f>
        <v>12</v>
      </c>
    </row>
    <row r="56" spans="1:10" ht="24" x14ac:dyDescent="0.2">
      <c r="A56" s="474">
        <v>50</v>
      </c>
      <c r="B56" s="592">
        <v>45261</v>
      </c>
      <c r="C56" s="383" t="s">
        <v>264</v>
      </c>
      <c r="D56" s="383" t="s">
        <v>388</v>
      </c>
      <c r="E56" s="384">
        <v>200000</v>
      </c>
      <c r="F56" s="385" t="s">
        <v>420</v>
      </c>
      <c r="G56" s="383" t="s">
        <v>425</v>
      </c>
      <c r="H56" s="386" t="s">
        <v>11754</v>
      </c>
      <c r="I56" s="235" t="str">
        <f t="shared" si="2"/>
        <v>Gastos_Gerais</v>
      </c>
      <c r="J56" s="224">
        <f>IF(B56="","",IF(YEAR(B56)='Diário 7º PA'!$P$1,MONTH(B56)-'Diário 7º PA'!$O$1+1,(YEAR(B56)-'Diário 7º PA'!$P$1)*12-'Diário 7º PA'!$O$1+1+MONTH(B56)))</f>
        <v>12</v>
      </c>
    </row>
    <row r="57" spans="1:10" ht="24" x14ac:dyDescent="0.2">
      <c r="A57" s="474">
        <v>51</v>
      </c>
      <c r="B57" s="592">
        <v>45261</v>
      </c>
      <c r="C57" s="383" t="s">
        <v>264</v>
      </c>
      <c r="D57" s="383" t="s">
        <v>388</v>
      </c>
      <c r="E57" s="384">
        <v>200000</v>
      </c>
      <c r="F57" s="385" t="s">
        <v>416</v>
      </c>
      <c r="G57" s="383" t="s">
        <v>425</v>
      </c>
      <c r="H57" s="386" t="s">
        <v>11754</v>
      </c>
      <c r="I57" s="235" t="str">
        <f t="shared" si="2"/>
        <v>Gastos_Gerais</v>
      </c>
      <c r="J57" s="224">
        <f>IF(B57="","",IF(YEAR(B57)='Diário 7º PA'!$P$1,MONTH(B57)-'Diário 7º PA'!$O$1+1,(YEAR(B57)-'Diário 7º PA'!$P$1)*12-'Diário 7º PA'!$O$1+1+MONTH(B57)))</f>
        <v>12</v>
      </c>
    </row>
    <row r="58" spans="1:10" ht="24" x14ac:dyDescent="0.2">
      <c r="A58" s="474">
        <v>52</v>
      </c>
      <c r="B58" s="592">
        <v>45261</v>
      </c>
      <c r="C58" s="383" t="s">
        <v>264</v>
      </c>
      <c r="D58" s="383" t="s">
        <v>90</v>
      </c>
      <c r="E58" s="384">
        <v>240000</v>
      </c>
      <c r="F58" s="385" t="s">
        <v>303</v>
      </c>
      <c r="G58" s="383" t="s">
        <v>425</v>
      </c>
      <c r="H58" s="386" t="s">
        <v>11755</v>
      </c>
      <c r="I58" s="235" t="str">
        <f t="shared" si="2"/>
        <v>Gastos_Gerais</v>
      </c>
      <c r="J58" s="224">
        <f>IF(B58="","",IF(YEAR(B58)='Diário 7º PA'!$P$1,MONTH(B58)-'Diário 7º PA'!$O$1+1,(YEAR(B58)-'Diário 7º PA'!$P$1)*12-'Diário 7º PA'!$O$1+1+MONTH(B58)))</f>
        <v>12</v>
      </c>
    </row>
    <row r="59" spans="1:10" ht="24" x14ac:dyDescent="0.2">
      <c r="A59" s="474">
        <v>53</v>
      </c>
      <c r="B59" s="592">
        <v>45261</v>
      </c>
      <c r="C59" s="383" t="s">
        <v>264</v>
      </c>
      <c r="D59" s="383" t="s">
        <v>388</v>
      </c>
      <c r="E59" s="384">
        <v>140000</v>
      </c>
      <c r="F59" s="385" t="s">
        <v>303</v>
      </c>
      <c r="G59" s="383" t="s">
        <v>425</v>
      </c>
      <c r="H59" s="386" t="s">
        <v>11756</v>
      </c>
      <c r="I59" s="235" t="str">
        <f t="shared" si="2"/>
        <v>Gastos_Gerais</v>
      </c>
      <c r="J59" s="224">
        <f>IF(B59="","",IF(YEAR(B59)='Diário 7º PA'!$P$1,MONTH(B59)-'Diário 7º PA'!$O$1+1,(YEAR(B59)-'Diário 7º PA'!$P$1)*12-'Diário 7º PA'!$O$1+1+MONTH(B59)))</f>
        <v>12</v>
      </c>
    </row>
    <row r="60" spans="1:10" ht="36" x14ac:dyDescent="0.2">
      <c r="A60" s="474">
        <v>54</v>
      </c>
      <c r="B60" s="592">
        <v>45261</v>
      </c>
      <c r="C60" s="383" t="s">
        <v>141</v>
      </c>
      <c r="D60" s="383" t="s">
        <v>70</v>
      </c>
      <c r="E60" s="384">
        <v>1000000</v>
      </c>
      <c r="F60" s="385" t="s">
        <v>303</v>
      </c>
      <c r="G60" s="383" t="s">
        <v>425</v>
      </c>
      <c r="H60" s="386" t="s">
        <v>11757</v>
      </c>
      <c r="I60" s="235" t="str">
        <f t="shared" si="2"/>
        <v>Aquisição_de_Bens_Permanentes</v>
      </c>
      <c r="J60" s="224">
        <f>IF(B60="","",IF(YEAR(B60)='Diário 7º PA'!$P$1,MONTH(B60)-'Diário 7º PA'!$O$1+1,(YEAR(B60)-'Diário 7º PA'!$P$1)*12-'Diário 7º PA'!$O$1+1+MONTH(B60)))</f>
        <v>12</v>
      </c>
    </row>
    <row r="61" spans="1:10" x14ac:dyDescent="0.2">
      <c r="A61" s="474">
        <v>55</v>
      </c>
      <c r="B61" s="592">
        <v>45261</v>
      </c>
      <c r="C61" s="383" t="s">
        <v>264</v>
      </c>
      <c r="D61" s="383" t="s">
        <v>208</v>
      </c>
      <c r="E61" s="384">
        <v>420000</v>
      </c>
      <c r="F61" s="385" t="s">
        <v>303</v>
      </c>
      <c r="G61" s="383" t="s">
        <v>425</v>
      </c>
      <c r="H61" s="386" t="s">
        <v>11758</v>
      </c>
      <c r="I61" s="235" t="str">
        <f t="shared" si="2"/>
        <v>Gastos_Gerais</v>
      </c>
      <c r="J61" s="224">
        <f>IF(B61="","",IF(YEAR(B61)='Diário 7º PA'!$P$1,MONTH(B61)-'Diário 7º PA'!$O$1+1,(YEAR(B61)-'Diário 7º PA'!$P$1)*12-'Diário 7º PA'!$O$1+1+MONTH(B61)))</f>
        <v>12</v>
      </c>
    </row>
    <row r="62" spans="1:10" ht="24" x14ac:dyDescent="0.2">
      <c r="A62" s="474">
        <v>56</v>
      </c>
      <c r="B62" s="592">
        <v>45261</v>
      </c>
      <c r="C62" s="383" t="s">
        <v>264</v>
      </c>
      <c r="D62" s="383" t="s">
        <v>208</v>
      </c>
      <c r="E62" s="384">
        <v>250000</v>
      </c>
      <c r="F62" s="385" t="s">
        <v>303</v>
      </c>
      <c r="G62" s="383" t="s">
        <v>425</v>
      </c>
      <c r="H62" s="386" t="s">
        <v>11759</v>
      </c>
      <c r="I62" s="235" t="str">
        <f t="shared" si="2"/>
        <v>Gastos_Gerais</v>
      </c>
      <c r="J62" s="224">
        <f>IF(B62="","",IF(YEAR(B62)='Diário 7º PA'!$P$1,MONTH(B62)-'Diário 7º PA'!$O$1+1,(YEAR(B62)-'Diário 7º PA'!$P$1)*12-'Diário 7º PA'!$O$1+1+MONTH(B62)))</f>
        <v>12</v>
      </c>
    </row>
    <row r="63" spans="1:10" ht="36" x14ac:dyDescent="0.2">
      <c r="A63" s="474">
        <v>57</v>
      </c>
      <c r="B63" s="592">
        <v>45261</v>
      </c>
      <c r="C63" s="383" t="s">
        <v>141</v>
      </c>
      <c r="D63" s="383" t="s">
        <v>228</v>
      </c>
      <c r="E63" s="384">
        <v>360000</v>
      </c>
      <c r="F63" s="385" t="s">
        <v>303</v>
      </c>
      <c r="G63" s="383" t="s">
        <v>425</v>
      </c>
      <c r="H63" s="386" t="s">
        <v>11760</v>
      </c>
      <c r="I63" s="235" t="str">
        <f t="shared" si="2"/>
        <v>Aquisição_de_Bens_Permanentes</v>
      </c>
      <c r="J63" s="224">
        <f>IF(B63="","",IF(YEAR(B63)='Diário 7º PA'!$P$1,MONTH(B63)-'Diário 7º PA'!$O$1+1,(YEAR(B63)-'Diário 7º PA'!$P$1)*12-'Diário 7º PA'!$O$1+1+MONTH(B63)))</f>
        <v>12</v>
      </c>
    </row>
    <row r="64" spans="1:10" ht="24" x14ac:dyDescent="0.2">
      <c r="A64" s="474">
        <v>58</v>
      </c>
      <c r="B64" s="592">
        <v>45261</v>
      </c>
      <c r="C64" s="383" t="s">
        <v>264</v>
      </c>
      <c r="D64" s="383" t="s">
        <v>388</v>
      </c>
      <c r="E64" s="384">
        <v>550000</v>
      </c>
      <c r="F64" s="385" t="s">
        <v>303</v>
      </c>
      <c r="G64" s="383" t="s">
        <v>425</v>
      </c>
      <c r="H64" s="386" t="s">
        <v>11761</v>
      </c>
      <c r="I64" s="235" t="str">
        <f t="shared" si="2"/>
        <v>Gastos_Gerais</v>
      </c>
      <c r="J64" s="224">
        <f>IF(B64="","",IF(YEAR(B64)='Diário 7º PA'!$P$1,MONTH(B64)-'Diário 7º PA'!$O$1+1,(YEAR(B64)-'Diário 7º PA'!$P$1)*12-'Diário 7º PA'!$O$1+1+MONTH(B64)))</f>
        <v>12</v>
      </c>
    </row>
    <row r="65" spans="1:10" x14ac:dyDescent="0.2">
      <c r="A65" s="474">
        <v>59</v>
      </c>
      <c r="B65" s="592">
        <v>45261</v>
      </c>
      <c r="C65" s="383" t="s">
        <v>264</v>
      </c>
      <c r="D65" s="383" t="s">
        <v>80</v>
      </c>
      <c r="E65" s="384">
        <v>250000</v>
      </c>
      <c r="F65" s="385" t="s">
        <v>303</v>
      </c>
      <c r="G65" s="383" t="s">
        <v>425</v>
      </c>
      <c r="H65" s="386" t="s">
        <v>11762</v>
      </c>
      <c r="I65" s="235" t="str">
        <f t="shared" si="2"/>
        <v>Gastos_Gerais</v>
      </c>
      <c r="J65" s="224">
        <f>IF(B65="","",IF(YEAR(B65)='Diário 7º PA'!$P$1,MONTH(B65)-'Diário 7º PA'!$O$1+1,(YEAR(B65)-'Diário 7º PA'!$P$1)*12-'Diário 7º PA'!$O$1+1+MONTH(B65)))</f>
        <v>12</v>
      </c>
    </row>
    <row r="66" spans="1:10" x14ac:dyDescent="0.2">
      <c r="A66" s="474">
        <v>60</v>
      </c>
      <c r="B66" s="382"/>
      <c r="C66" s="383"/>
      <c r="D66" s="383"/>
      <c r="E66" s="384"/>
      <c r="F66" s="385"/>
      <c r="G66" s="383"/>
      <c r="H66" s="386"/>
      <c r="I66" s="235" t="str">
        <f t="shared" si="2"/>
        <v/>
      </c>
      <c r="J66" s="224" t="str">
        <f>IF(B66="","",IF(YEAR(B66)='Diário 7º PA'!$P$1,MONTH(B66)-'Diário 7º PA'!$O$1+1,(YEAR(B66)-'Diário 7º PA'!$P$1)*12-'Diário 7º PA'!$O$1+1+MONTH(B66)))</f>
        <v/>
      </c>
    </row>
    <row r="67" spans="1:10" x14ac:dyDescent="0.2">
      <c r="A67" s="474">
        <v>61</v>
      </c>
      <c r="B67" s="382"/>
      <c r="C67" s="383"/>
      <c r="D67" s="383"/>
      <c r="E67" s="384"/>
      <c r="F67" s="385"/>
      <c r="G67" s="383"/>
      <c r="H67" s="386"/>
      <c r="I67" s="235" t="str">
        <f t="shared" si="2"/>
        <v/>
      </c>
      <c r="J67" s="224" t="str">
        <f>IF(B67="","",IF(YEAR(B67)='Diário 7º PA'!$P$1,MONTH(B67)-'Diário 7º PA'!$O$1+1,(YEAR(B67)-'Diário 7º PA'!$P$1)*12-'Diário 7º PA'!$O$1+1+MONTH(B67)))</f>
        <v/>
      </c>
    </row>
    <row r="68" spans="1:10" x14ac:dyDescent="0.2">
      <c r="A68" s="474">
        <v>62</v>
      </c>
      <c r="B68" s="382"/>
      <c r="C68" s="383"/>
      <c r="D68" s="383"/>
      <c r="E68" s="384"/>
      <c r="F68" s="385"/>
      <c r="G68" s="383"/>
      <c r="H68" s="386"/>
      <c r="I68" s="235" t="str">
        <f t="shared" si="2"/>
        <v/>
      </c>
      <c r="J68" s="224" t="str">
        <f>IF(B68="","",IF(YEAR(B68)='Diário 7º PA'!$P$1,MONTH(B68)-'Diário 7º PA'!$O$1+1,(YEAR(B68)-'Diário 7º PA'!$P$1)*12-'Diário 7º PA'!$O$1+1+MONTH(B68)))</f>
        <v/>
      </c>
    </row>
    <row r="69" spans="1:10" x14ac:dyDescent="0.2">
      <c r="A69" s="474">
        <v>63</v>
      </c>
      <c r="B69" s="382"/>
      <c r="C69" s="383"/>
      <c r="D69" s="383"/>
      <c r="E69" s="384"/>
      <c r="F69" s="385"/>
      <c r="G69" s="383"/>
      <c r="H69" s="386"/>
      <c r="I69" s="235" t="str">
        <f t="shared" si="2"/>
        <v/>
      </c>
      <c r="J69" s="224" t="str">
        <f>IF(B69="","",IF(YEAR(B69)='Diário 7º PA'!$P$1,MONTH(B69)-'Diário 7º PA'!$O$1+1,(YEAR(B69)-'Diário 7º PA'!$P$1)*12-'Diário 7º PA'!$O$1+1+MONTH(B69)))</f>
        <v/>
      </c>
    </row>
    <row r="70" spans="1:10" x14ac:dyDescent="0.2">
      <c r="A70" s="474">
        <v>64</v>
      </c>
      <c r="B70" s="382"/>
      <c r="C70" s="383"/>
      <c r="D70" s="383"/>
      <c r="E70" s="384"/>
      <c r="F70" s="385"/>
      <c r="G70" s="383"/>
      <c r="H70" s="386"/>
      <c r="I70" s="235" t="str">
        <f t="shared" si="2"/>
        <v/>
      </c>
      <c r="J70" s="224" t="str">
        <f>IF(B70="","",IF(YEAR(B70)='Diário 7º PA'!$P$1,MONTH(B70)-'Diário 7º PA'!$O$1+1,(YEAR(B70)-'Diário 7º PA'!$P$1)*12-'Diário 7º PA'!$O$1+1+MONTH(B70)))</f>
        <v/>
      </c>
    </row>
    <row r="71" spans="1:10" x14ac:dyDescent="0.2">
      <c r="A71" s="474">
        <v>65</v>
      </c>
      <c r="B71" s="382"/>
      <c r="C71" s="383"/>
      <c r="D71" s="383"/>
      <c r="E71" s="384"/>
      <c r="F71" s="385"/>
      <c r="G71" s="383"/>
      <c r="H71" s="386"/>
      <c r="I71" s="235" t="str">
        <f t="shared" si="2"/>
        <v/>
      </c>
      <c r="J71" s="224" t="str">
        <f>IF(B71="","",IF(YEAR(B71)='Diário 7º PA'!$P$1,MONTH(B71)-'Diário 7º PA'!$O$1+1,(YEAR(B71)-'Diário 7º PA'!$P$1)*12-'Diário 7º PA'!$O$1+1+MONTH(B71)))</f>
        <v/>
      </c>
    </row>
    <row r="72" spans="1:10" x14ac:dyDescent="0.2">
      <c r="A72" s="474">
        <v>66</v>
      </c>
      <c r="B72" s="382"/>
      <c r="C72" s="383"/>
      <c r="D72" s="383"/>
      <c r="E72" s="384"/>
      <c r="F72" s="385"/>
      <c r="G72" s="383"/>
      <c r="H72" s="386"/>
      <c r="I72" s="235" t="str">
        <f t="shared" si="2"/>
        <v/>
      </c>
      <c r="J72" s="224" t="str">
        <f>IF(B72="","",IF(YEAR(B72)='Diário 7º PA'!$P$1,MONTH(B72)-'Diário 7º PA'!$O$1+1,(YEAR(B72)-'Diário 7º PA'!$P$1)*12-'Diário 7º PA'!$O$1+1+MONTH(B72)))</f>
        <v/>
      </c>
    </row>
    <row r="73" spans="1:10" x14ac:dyDescent="0.2">
      <c r="A73" s="474">
        <v>67</v>
      </c>
      <c r="B73" s="382"/>
      <c r="C73" s="383"/>
      <c r="D73" s="383"/>
      <c r="E73" s="384"/>
      <c r="F73" s="385"/>
      <c r="G73" s="383"/>
      <c r="H73" s="386"/>
      <c r="I73" s="235" t="str">
        <f t="shared" si="2"/>
        <v/>
      </c>
      <c r="J73" s="224" t="str">
        <f>IF(B73="","",IF(YEAR(B73)='Diário 7º PA'!$P$1,MONTH(B73)-'Diário 7º PA'!$O$1+1,(YEAR(B73)-'Diário 7º PA'!$P$1)*12-'Diário 7º PA'!$O$1+1+MONTH(B73)))</f>
        <v/>
      </c>
    </row>
    <row r="74" spans="1:10" x14ac:dyDescent="0.2">
      <c r="A74" s="474">
        <v>68</v>
      </c>
      <c r="B74" s="382"/>
      <c r="C74" s="383"/>
      <c r="D74" s="383"/>
      <c r="E74" s="384"/>
      <c r="F74" s="385"/>
      <c r="G74" s="383"/>
      <c r="H74" s="386"/>
      <c r="I74" s="235" t="str">
        <f t="shared" ref="I74:I116" si="10">SUBSTITUTE(C74," ","_")</f>
        <v/>
      </c>
      <c r="J74" s="224" t="str">
        <f>IF(B74="","",IF(YEAR(B74)='Diário 7º PA'!$P$1,MONTH(B74)-'Diário 7º PA'!$O$1+1,(YEAR(B74)-'Diário 7º PA'!$P$1)*12-'Diário 7º PA'!$O$1+1+MONTH(B74)))</f>
        <v/>
      </c>
    </row>
    <row r="75" spans="1:10" x14ac:dyDescent="0.2">
      <c r="A75" s="474">
        <v>69</v>
      </c>
      <c r="B75" s="382"/>
      <c r="C75" s="383"/>
      <c r="D75" s="383"/>
      <c r="E75" s="384"/>
      <c r="F75" s="385"/>
      <c r="G75" s="383"/>
      <c r="H75" s="386"/>
      <c r="I75" s="235" t="str">
        <f t="shared" si="10"/>
        <v/>
      </c>
      <c r="J75" s="224" t="str">
        <f>IF(B75="","",IF(YEAR(B75)='Diário 7º PA'!$P$1,MONTH(B75)-'Diário 7º PA'!$O$1+1,(YEAR(B75)-'Diário 7º PA'!$P$1)*12-'Diário 7º PA'!$O$1+1+MONTH(B75)))</f>
        <v/>
      </c>
    </row>
    <row r="76" spans="1:10" x14ac:dyDescent="0.2">
      <c r="A76" s="474">
        <v>70</v>
      </c>
      <c r="B76" s="382"/>
      <c r="C76" s="383"/>
      <c r="D76" s="383"/>
      <c r="E76" s="384"/>
      <c r="F76" s="385"/>
      <c r="G76" s="383"/>
      <c r="H76" s="386"/>
      <c r="I76" s="235" t="str">
        <f t="shared" si="10"/>
        <v/>
      </c>
      <c r="J76" s="224" t="str">
        <f>IF(B76="","",IF(YEAR(B76)='Diário 7º PA'!$P$1,MONTH(B76)-'Diário 7º PA'!$O$1+1,(YEAR(B76)-'Diário 7º PA'!$P$1)*12-'Diário 7º PA'!$O$1+1+MONTH(B76)))</f>
        <v/>
      </c>
    </row>
    <row r="77" spans="1:10" x14ac:dyDescent="0.2">
      <c r="A77" s="474">
        <v>71</v>
      </c>
      <c r="B77" s="382"/>
      <c r="C77" s="383"/>
      <c r="D77" s="383"/>
      <c r="E77" s="384"/>
      <c r="F77" s="385"/>
      <c r="G77" s="383"/>
      <c r="H77" s="386"/>
      <c r="I77" s="235" t="str">
        <f t="shared" si="10"/>
        <v/>
      </c>
      <c r="J77" s="224" t="str">
        <f>IF(B77="","",IF(YEAR(B77)='Diário 7º PA'!$P$1,MONTH(B77)-'Diário 7º PA'!$O$1+1,(YEAR(B77)-'Diário 7º PA'!$P$1)*12-'Diário 7º PA'!$O$1+1+MONTH(B77)))</f>
        <v/>
      </c>
    </row>
    <row r="78" spans="1:10" x14ac:dyDescent="0.2">
      <c r="A78" s="474">
        <v>72</v>
      </c>
      <c r="B78" s="382"/>
      <c r="C78" s="383"/>
      <c r="D78" s="383"/>
      <c r="E78" s="384"/>
      <c r="F78" s="385"/>
      <c r="G78" s="383"/>
      <c r="H78" s="386"/>
      <c r="I78" s="235" t="str">
        <f t="shared" si="10"/>
        <v/>
      </c>
      <c r="J78" s="224" t="str">
        <f>IF(B78="","",IF(YEAR(B78)='Diário 7º PA'!$P$1,MONTH(B78)-'Diário 7º PA'!$O$1+1,(YEAR(B78)-'Diário 7º PA'!$P$1)*12-'Diário 7º PA'!$O$1+1+MONTH(B78)))</f>
        <v/>
      </c>
    </row>
    <row r="79" spans="1:10" x14ac:dyDescent="0.2">
      <c r="A79" s="474">
        <v>73</v>
      </c>
      <c r="B79" s="382"/>
      <c r="C79" s="383"/>
      <c r="D79" s="383"/>
      <c r="E79" s="384"/>
      <c r="F79" s="385"/>
      <c r="G79" s="383"/>
      <c r="H79" s="386"/>
      <c r="I79" s="235" t="str">
        <f t="shared" si="10"/>
        <v/>
      </c>
      <c r="J79" s="224" t="str">
        <f>IF(B79="","",IF(YEAR(B79)='Diário 7º PA'!$P$1,MONTH(B79)-'Diário 7º PA'!$O$1+1,(YEAR(B79)-'Diário 7º PA'!$P$1)*12-'Diário 7º PA'!$O$1+1+MONTH(B79)))</f>
        <v/>
      </c>
    </row>
    <row r="80" spans="1:10" x14ac:dyDescent="0.2">
      <c r="A80" s="474">
        <v>74</v>
      </c>
      <c r="B80" s="382"/>
      <c r="C80" s="383"/>
      <c r="D80" s="383"/>
      <c r="E80" s="384"/>
      <c r="F80" s="385"/>
      <c r="G80" s="383"/>
      <c r="H80" s="386"/>
      <c r="I80" s="235" t="str">
        <f t="shared" si="10"/>
        <v/>
      </c>
      <c r="J80" s="224" t="str">
        <f>IF(B80="","",IF(YEAR(B80)='Diário 7º PA'!$P$1,MONTH(B80)-'Diário 7º PA'!$O$1+1,(YEAR(B80)-'Diário 7º PA'!$P$1)*12-'Diário 7º PA'!$O$1+1+MONTH(B80)))</f>
        <v/>
      </c>
    </row>
    <row r="81" spans="1:10" x14ac:dyDescent="0.2">
      <c r="A81" s="474">
        <v>75</v>
      </c>
      <c r="B81" s="382"/>
      <c r="C81" s="383"/>
      <c r="D81" s="383"/>
      <c r="E81" s="384"/>
      <c r="F81" s="385"/>
      <c r="G81" s="383"/>
      <c r="H81" s="386"/>
      <c r="I81" s="235" t="str">
        <f t="shared" si="10"/>
        <v/>
      </c>
      <c r="J81" s="224" t="str">
        <f>IF(B81="","",IF(YEAR(B81)='Diário 7º PA'!$P$1,MONTH(B81)-'Diário 7º PA'!$O$1+1,(YEAR(B81)-'Diário 7º PA'!$P$1)*12-'Diário 7º PA'!$O$1+1+MONTH(B81)))</f>
        <v/>
      </c>
    </row>
    <row r="82" spans="1:10" x14ac:dyDescent="0.2">
      <c r="A82" s="474">
        <v>76</v>
      </c>
      <c r="B82" s="382"/>
      <c r="C82" s="383"/>
      <c r="D82" s="383"/>
      <c r="E82" s="384"/>
      <c r="F82" s="385"/>
      <c r="G82" s="383"/>
      <c r="H82" s="386"/>
      <c r="I82" s="235" t="str">
        <f t="shared" si="10"/>
        <v/>
      </c>
      <c r="J82" s="224" t="str">
        <f>IF(B82="","",IF(YEAR(B82)='Diário 7º PA'!$P$1,MONTH(B82)-'Diário 7º PA'!$O$1+1,(YEAR(B82)-'Diário 7º PA'!$P$1)*12-'Diário 7º PA'!$O$1+1+MONTH(B82)))</f>
        <v/>
      </c>
    </row>
    <row r="83" spans="1:10" x14ac:dyDescent="0.2">
      <c r="A83" s="381">
        <v>95</v>
      </c>
      <c r="B83" s="382"/>
      <c r="C83" s="383"/>
      <c r="D83" s="383"/>
      <c r="E83" s="384"/>
      <c r="F83" s="385"/>
      <c r="G83" s="383"/>
      <c r="H83" s="386"/>
      <c r="I83" s="235" t="str">
        <f t="shared" si="10"/>
        <v/>
      </c>
      <c r="J83" s="224" t="str">
        <f>IF(B83="","",IF(YEAR(B83)='Diário 7º PA'!$P$1,MONTH(B83)-'Diário 7º PA'!$O$1+1,(YEAR(B83)-'Diário 7º PA'!$P$1)*12-'Diário 7º PA'!$O$1+1+MONTH(B83)))</f>
        <v/>
      </c>
    </row>
    <row r="84" spans="1:10" x14ac:dyDescent="0.2">
      <c r="A84" s="381">
        <v>96</v>
      </c>
      <c r="B84" s="382"/>
      <c r="C84" s="383"/>
      <c r="D84" s="383"/>
      <c r="E84" s="384"/>
      <c r="F84" s="385"/>
      <c r="G84" s="383"/>
      <c r="H84" s="386"/>
      <c r="I84" s="235" t="str">
        <f t="shared" si="10"/>
        <v/>
      </c>
      <c r="J84" s="224" t="str">
        <f>IF(B84="","",IF(YEAR(B84)='Diário 7º PA'!$P$1,MONTH(B84)-'Diário 7º PA'!$O$1+1,(YEAR(B84)-'Diário 7º PA'!$P$1)*12-'Diário 7º PA'!$O$1+1+MONTH(B84)))</f>
        <v/>
      </c>
    </row>
    <row r="85" spans="1:10" x14ac:dyDescent="0.2">
      <c r="A85" s="381">
        <v>97</v>
      </c>
      <c r="B85" s="382"/>
      <c r="C85" s="383"/>
      <c r="D85" s="383"/>
      <c r="E85" s="384"/>
      <c r="F85" s="385"/>
      <c r="G85" s="383"/>
      <c r="H85" s="386"/>
      <c r="I85" s="235" t="str">
        <f t="shared" si="10"/>
        <v/>
      </c>
      <c r="J85" s="224" t="str">
        <f>IF(B85="","",IF(YEAR(B85)='Diário 7º PA'!$P$1,MONTH(B85)-'Diário 7º PA'!$O$1+1,(YEAR(B85)-'Diário 7º PA'!$P$1)*12-'Diário 7º PA'!$O$1+1+MONTH(B85)))</f>
        <v/>
      </c>
    </row>
    <row r="86" spans="1:10" x14ac:dyDescent="0.2">
      <c r="A86" s="381">
        <v>98</v>
      </c>
      <c r="B86" s="382"/>
      <c r="C86" s="383"/>
      <c r="D86" s="383"/>
      <c r="E86" s="384"/>
      <c r="F86" s="385"/>
      <c r="G86" s="383"/>
      <c r="H86" s="386"/>
      <c r="I86" s="235" t="str">
        <f t="shared" si="10"/>
        <v/>
      </c>
      <c r="J86" s="224" t="str">
        <f>IF(B86="","",IF(YEAR(B86)='Diário 7º PA'!$P$1,MONTH(B86)-'Diário 7º PA'!$O$1+1,(YEAR(B86)-'Diário 7º PA'!$P$1)*12-'Diário 7º PA'!$O$1+1+MONTH(B86)))</f>
        <v/>
      </c>
    </row>
    <row r="87" spans="1:10" x14ac:dyDescent="0.2">
      <c r="A87" s="381">
        <v>99</v>
      </c>
      <c r="B87" s="382"/>
      <c r="C87" s="383"/>
      <c r="D87" s="383"/>
      <c r="E87" s="384"/>
      <c r="F87" s="385"/>
      <c r="G87" s="383"/>
      <c r="H87" s="386"/>
      <c r="I87" s="235" t="str">
        <f t="shared" si="10"/>
        <v/>
      </c>
      <c r="J87" s="224" t="str">
        <f>IF(B87="","",IF(YEAR(B87)='Diário 7º PA'!$P$1,MONTH(B87)-'Diário 7º PA'!$O$1+1,(YEAR(B87)-'Diário 7º PA'!$P$1)*12-'Diário 7º PA'!$O$1+1+MONTH(B87)))</f>
        <v/>
      </c>
    </row>
    <row r="88" spans="1:10" x14ac:dyDescent="0.2">
      <c r="A88" s="381">
        <v>100</v>
      </c>
      <c r="B88" s="382"/>
      <c r="C88" s="383"/>
      <c r="D88" s="383"/>
      <c r="E88" s="384"/>
      <c r="F88" s="385"/>
      <c r="G88" s="383"/>
      <c r="H88" s="386"/>
      <c r="I88" s="235" t="str">
        <f t="shared" si="10"/>
        <v/>
      </c>
      <c r="J88" s="224" t="str">
        <f>IF(B88="","",IF(YEAR(B88)='Diário 7º PA'!$P$1,MONTH(B88)-'Diário 7º PA'!$O$1+1,(YEAR(B88)-'Diário 7º PA'!$P$1)*12-'Diário 7º PA'!$O$1+1+MONTH(B88)))</f>
        <v/>
      </c>
    </row>
    <row r="89" spans="1:10" x14ac:dyDescent="0.2">
      <c r="A89" s="381">
        <v>101</v>
      </c>
      <c r="B89" s="382"/>
      <c r="C89" s="383"/>
      <c r="D89" s="383"/>
      <c r="E89" s="384"/>
      <c r="F89" s="385"/>
      <c r="G89" s="383"/>
      <c r="H89" s="386"/>
      <c r="I89" s="235" t="str">
        <f t="shared" si="10"/>
        <v/>
      </c>
      <c r="J89" s="224" t="str">
        <f>IF(B89="","",IF(YEAR(B89)='Diário 7º PA'!$P$1,MONTH(B89)-'Diário 7º PA'!$O$1+1,(YEAR(B89)-'Diário 7º PA'!$P$1)*12-'Diário 7º PA'!$O$1+1+MONTH(B89)))</f>
        <v/>
      </c>
    </row>
    <row r="90" spans="1:10" x14ac:dyDescent="0.2">
      <c r="A90" s="381">
        <v>102</v>
      </c>
      <c r="B90" s="382"/>
      <c r="C90" s="383"/>
      <c r="D90" s="383"/>
      <c r="E90" s="384"/>
      <c r="F90" s="385"/>
      <c r="G90" s="383"/>
      <c r="H90" s="386"/>
      <c r="I90" s="235" t="str">
        <f t="shared" si="10"/>
        <v/>
      </c>
      <c r="J90" s="224" t="str">
        <f>IF(B90="","",IF(YEAR(B90)='Diário 7º PA'!$P$1,MONTH(B90)-'Diário 7º PA'!$O$1+1,(YEAR(B90)-'Diário 7º PA'!$P$1)*12-'Diário 7º PA'!$O$1+1+MONTH(B90)))</f>
        <v/>
      </c>
    </row>
    <row r="91" spans="1:10" x14ac:dyDescent="0.2">
      <c r="A91" s="381">
        <v>103</v>
      </c>
      <c r="B91" s="387"/>
      <c r="C91" s="383"/>
      <c r="D91" s="383"/>
      <c r="E91" s="384"/>
      <c r="F91" s="385"/>
      <c r="G91" s="383"/>
      <c r="H91" s="386"/>
      <c r="I91" s="235" t="str">
        <f t="shared" si="10"/>
        <v/>
      </c>
      <c r="J91" s="224" t="str">
        <f>IF(B91="","",IF(YEAR(B91)='Diário 7º PA'!$P$1,MONTH(B91)-'Diário 7º PA'!$O$1+1,(YEAR(B91)-'Diário 7º PA'!$P$1)*12-'Diário 7º PA'!$O$1+1+MONTH(B91)))</f>
        <v/>
      </c>
    </row>
    <row r="92" spans="1:10" x14ac:dyDescent="0.2">
      <c r="A92" s="381">
        <v>104</v>
      </c>
      <c r="B92" s="387"/>
      <c r="C92" s="383"/>
      <c r="D92" s="383"/>
      <c r="E92" s="384"/>
      <c r="F92" s="385"/>
      <c r="G92" s="383"/>
      <c r="H92" s="386"/>
      <c r="I92" s="235" t="str">
        <f t="shared" si="10"/>
        <v/>
      </c>
      <c r="J92" s="224" t="str">
        <f>IF(B92="","",IF(YEAR(B92)='Diário 7º PA'!$P$1,MONTH(B92)-'Diário 7º PA'!$O$1+1,(YEAR(B92)-'Diário 7º PA'!$P$1)*12-'Diário 7º PA'!$O$1+1+MONTH(B92)))</f>
        <v/>
      </c>
    </row>
    <row r="93" spans="1:10" x14ac:dyDescent="0.2">
      <c r="A93" s="381">
        <v>105</v>
      </c>
      <c r="B93" s="387"/>
      <c r="C93" s="383"/>
      <c r="D93" s="383"/>
      <c r="E93" s="384"/>
      <c r="F93" s="385"/>
      <c r="G93" s="383"/>
      <c r="H93" s="386"/>
      <c r="I93" s="235" t="str">
        <f t="shared" si="10"/>
        <v/>
      </c>
      <c r="J93" s="224" t="str">
        <f>IF(B93="","",IF(YEAR(B93)='Diário 7º PA'!$P$1,MONTH(B93)-'Diário 7º PA'!$O$1+1,(YEAR(B93)-'Diário 7º PA'!$P$1)*12-'Diário 7º PA'!$O$1+1+MONTH(B93)))</f>
        <v/>
      </c>
    </row>
    <row r="94" spans="1:10" x14ac:dyDescent="0.2">
      <c r="A94" s="381">
        <v>106</v>
      </c>
      <c r="B94" s="387"/>
      <c r="C94" s="383"/>
      <c r="D94" s="383"/>
      <c r="E94" s="384"/>
      <c r="F94" s="385"/>
      <c r="G94" s="383"/>
      <c r="H94" s="386"/>
      <c r="I94" s="235" t="str">
        <f t="shared" si="10"/>
        <v/>
      </c>
      <c r="J94" s="224" t="str">
        <f>IF(B94="","",IF(YEAR(B94)='Diário 7º PA'!$P$1,MONTH(B94)-'Diário 7º PA'!$O$1+1,(YEAR(B94)-'Diário 7º PA'!$P$1)*12-'Diário 7º PA'!$O$1+1+MONTH(B94)))</f>
        <v/>
      </c>
    </row>
    <row r="95" spans="1:10" x14ac:dyDescent="0.2">
      <c r="A95" s="381">
        <v>107</v>
      </c>
      <c r="B95" s="387"/>
      <c r="C95" s="383"/>
      <c r="D95" s="383"/>
      <c r="E95" s="384"/>
      <c r="F95" s="385"/>
      <c r="G95" s="383"/>
      <c r="H95" s="386"/>
      <c r="I95" s="235" t="str">
        <f t="shared" si="10"/>
        <v/>
      </c>
      <c r="J95" s="224" t="str">
        <f>IF(B95="","",IF(YEAR(B95)='Diário 7º PA'!$P$1,MONTH(B95)-'Diário 7º PA'!$O$1+1,(YEAR(B95)-'Diário 7º PA'!$P$1)*12-'Diário 7º PA'!$O$1+1+MONTH(B95)))</f>
        <v/>
      </c>
    </row>
    <row r="96" spans="1:10" x14ac:dyDescent="0.2">
      <c r="A96" s="381">
        <v>108</v>
      </c>
      <c r="B96" s="387"/>
      <c r="C96" s="383"/>
      <c r="D96" s="383"/>
      <c r="E96" s="384"/>
      <c r="F96" s="385"/>
      <c r="G96" s="383"/>
      <c r="H96" s="386"/>
      <c r="I96" s="235" t="str">
        <f t="shared" si="10"/>
        <v/>
      </c>
      <c r="J96" s="224" t="str">
        <f>IF(B96="","",IF(YEAR(B96)='Diário 7º PA'!$P$1,MONTH(B96)-'Diário 7º PA'!$O$1+1,(YEAR(B96)-'Diário 7º PA'!$P$1)*12-'Diário 7º PA'!$O$1+1+MONTH(B96)))</f>
        <v/>
      </c>
    </row>
    <row r="97" spans="1:10" x14ac:dyDescent="0.2">
      <c r="A97" s="381">
        <v>109</v>
      </c>
      <c r="B97" s="387"/>
      <c r="C97" s="383"/>
      <c r="D97" s="383"/>
      <c r="E97" s="384"/>
      <c r="F97" s="385"/>
      <c r="G97" s="383"/>
      <c r="H97" s="386"/>
      <c r="I97" s="235" t="str">
        <f t="shared" si="10"/>
        <v/>
      </c>
      <c r="J97" s="224" t="str">
        <f>IF(B97="","",IF(YEAR(B97)='Diário 7º PA'!$P$1,MONTH(B97)-'Diário 7º PA'!$O$1+1,(YEAR(B97)-'Diário 7º PA'!$P$1)*12-'Diário 7º PA'!$O$1+1+MONTH(B97)))</f>
        <v/>
      </c>
    </row>
    <row r="98" spans="1:10" x14ac:dyDescent="0.2">
      <c r="A98" s="381">
        <v>110</v>
      </c>
      <c r="B98" s="387"/>
      <c r="C98" s="383"/>
      <c r="D98" s="383"/>
      <c r="E98" s="384"/>
      <c r="F98" s="385"/>
      <c r="G98" s="383"/>
      <c r="H98" s="386"/>
      <c r="I98" s="235" t="str">
        <f t="shared" si="10"/>
        <v/>
      </c>
      <c r="J98" s="224" t="str">
        <f>IF(B98="","",IF(YEAR(B98)='Diário 7º PA'!$P$1,MONTH(B98)-'Diário 7º PA'!$O$1+1,(YEAR(B98)-'Diário 7º PA'!$P$1)*12-'Diário 7º PA'!$O$1+1+MONTH(B98)))</f>
        <v/>
      </c>
    </row>
    <row r="99" spans="1:10" x14ac:dyDescent="0.2">
      <c r="A99" s="381">
        <v>111</v>
      </c>
      <c r="B99" s="387"/>
      <c r="C99" s="383"/>
      <c r="D99" s="383"/>
      <c r="E99" s="384"/>
      <c r="F99" s="385"/>
      <c r="G99" s="383"/>
      <c r="H99" s="386"/>
      <c r="I99" s="235" t="str">
        <f t="shared" si="10"/>
        <v/>
      </c>
      <c r="J99" s="224" t="str">
        <f>IF(B99="","",IF(YEAR(B99)='Diário 7º PA'!$P$1,MONTH(B99)-'Diário 7º PA'!$O$1+1,(YEAR(B99)-'Diário 7º PA'!$P$1)*12-'Diário 7º PA'!$O$1+1+MONTH(B99)))</f>
        <v/>
      </c>
    </row>
    <row r="100" spans="1:10" x14ac:dyDescent="0.2">
      <c r="A100" s="381">
        <v>112</v>
      </c>
      <c r="B100" s="387"/>
      <c r="C100" s="383"/>
      <c r="D100" s="383"/>
      <c r="E100" s="384"/>
      <c r="F100" s="385"/>
      <c r="G100" s="383"/>
      <c r="H100" s="386"/>
      <c r="I100" s="235" t="str">
        <f t="shared" si="10"/>
        <v/>
      </c>
      <c r="J100" s="224" t="str">
        <f>IF(B100="","",IF(YEAR(B100)='Diário 7º PA'!$P$1,MONTH(B100)-'Diário 7º PA'!$O$1+1,(YEAR(B100)-'Diário 7º PA'!$P$1)*12-'Diário 7º PA'!$O$1+1+MONTH(B100)))</f>
        <v/>
      </c>
    </row>
    <row r="101" spans="1:10" x14ac:dyDescent="0.2">
      <c r="A101" s="381">
        <v>113</v>
      </c>
      <c r="B101" s="387"/>
      <c r="C101" s="383"/>
      <c r="D101" s="383"/>
      <c r="E101" s="384"/>
      <c r="F101" s="385"/>
      <c r="G101" s="383"/>
      <c r="H101" s="386"/>
      <c r="I101" s="235" t="str">
        <f t="shared" si="10"/>
        <v/>
      </c>
      <c r="J101" s="224" t="str">
        <f>IF(B101="","",IF(YEAR(B101)='Diário 7º PA'!$P$1,MONTH(B101)-'Diário 7º PA'!$O$1+1,(YEAR(B101)-'Diário 7º PA'!$P$1)*12-'Diário 7º PA'!$O$1+1+MONTH(B101)))</f>
        <v/>
      </c>
    </row>
    <row r="102" spans="1:10" x14ac:dyDescent="0.2">
      <c r="A102" s="381">
        <v>114</v>
      </c>
      <c r="B102" s="387"/>
      <c r="C102" s="383"/>
      <c r="D102" s="383"/>
      <c r="E102" s="384"/>
      <c r="F102" s="385"/>
      <c r="G102" s="383"/>
      <c r="H102" s="386"/>
      <c r="I102" s="235" t="str">
        <f t="shared" si="10"/>
        <v/>
      </c>
      <c r="J102" s="224" t="str">
        <f>IF(B102="","",IF(YEAR(B102)='Diário 7º PA'!$P$1,MONTH(B102)-'Diário 7º PA'!$O$1+1,(YEAR(B102)-'Diário 7º PA'!$P$1)*12-'Diário 7º PA'!$O$1+1+MONTH(B102)))</f>
        <v/>
      </c>
    </row>
    <row r="103" spans="1:10" x14ac:dyDescent="0.2">
      <c r="A103" s="381">
        <v>115</v>
      </c>
      <c r="B103" s="387"/>
      <c r="C103" s="383"/>
      <c r="D103" s="383"/>
      <c r="E103" s="384"/>
      <c r="F103" s="385"/>
      <c r="G103" s="383"/>
      <c r="H103" s="386"/>
      <c r="I103" s="235" t="str">
        <f t="shared" si="10"/>
        <v/>
      </c>
      <c r="J103" s="224" t="str">
        <f>IF(B103="","",IF(YEAR(B103)='Diário 7º PA'!$P$1,MONTH(B103)-'Diário 7º PA'!$O$1+1,(YEAR(B103)-'Diário 7º PA'!$P$1)*12-'Diário 7º PA'!$O$1+1+MONTH(B103)))</f>
        <v/>
      </c>
    </row>
    <row r="104" spans="1:10" x14ac:dyDescent="0.2">
      <c r="A104" s="381">
        <v>116</v>
      </c>
      <c r="B104" s="387"/>
      <c r="C104" s="383"/>
      <c r="D104" s="383"/>
      <c r="E104" s="384"/>
      <c r="F104" s="385"/>
      <c r="G104" s="383"/>
      <c r="H104" s="386"/>
      <c r="I104" s="235" t="str">
        <f t="shared" si="10"/>
        <v/>
      </c>
      <c r="J104" s="224" t="str">
        <f>IF(B104="","",IF(YEAR(B104)='Diário 7º PA'!$P$1,MONTH(B104)-'Diário 7º PA'!$O$1+1,(YEAR(B104)-'Diário 7º PA'!$P$1)*12-'Diário 7º PA'!$O$1+1+MONTH(B104)))</f>
        <v/>
      </c>
    </row>
    <row r="105" spans="1:10" x14ac:dyDescent="0.2">
      <c r="A105" s="381">
        <v>117</v>
      </c>
      <c r="B105" s="387"/>
      <c r="C105" s="383"/>
      <c r="D105" s="383"/>
      <c r="E105" s="384"/>
      <c r="F105" s="385"/>
      <c r="G105" s="383"/>
      <c r="H105" s="386"/>
      <c r="I105" s="235" t="str">
        <f t="shared" si="10"/>
        <v/>
      </c>
      <c r="J105" s="224" t="str">
        <f>IF(B105="","",IF(YEAR(B105)='Diário 7º PA'!$P$1,MONTH(B105)-'Diário 7º PA'!$O$1+1,(YEAR(B105)-'Diário 7º PA'!$P$1)*12-'Diário 7º PA'!$O$1+1+MONTH(B105)))</f>
        <v/>
      </c>
    </row>
    <row r="106" spans="1:10" x14ac:dyDescent="0.2">
      <c r="A106" s="381">
        <v>118</v>
      </c>
      <c r="B106" s="387"/>
      <c r="C106" s="383"/>
      <c r="D106" s="383"/>
      <c r="E106" s="384"/>
      <c r="F106" s="385"/>
      <c r="G106" s="383"/>
      <c r="H106" s="386"/>
      <c r="I106" s="235" t="str">
        <f t="shared" si="10"/>
        <v/>
      </c>
      <c r="J106" s="224" t="str">
        <f>IF(B106="","",IF(YEAR(B106)='Diário 7º PA'!$P$1,MONTH(B106)-'Diário 7º PA'!$O$1+1,(YEAR(B106)-'Diário 7º PA'!$P$1)*12-'Diário 7º PA'!$O$1+1+MONTH(B106)))</f>
        <v/>
      </c>
    </row>
    <row r="107" spans="1:10" x14ac:dyDescent="0.2">
      <c r="A107" s="381">
        <v>119</v>
      </c>
      <c r="B107" s="387"/>
      <c r="C107" s="383"/>
      <c r="D107" s="383"/>
      <c r="E107" s="384"/>
      <c r="F107" s="385"/>
      <c r="G107" s="383"/>
      <c r="H107" s="386"/>
      <c r="I107" s="235" t="str">
        <f t="shared" si="10"/>
        <v/>
      </c>
      <c r="J107" s="224" t="str">
        <f>IF(B107="","",IF(YEAR(B107)='Diário 7º PA'!$P$1,MONTH(B107)-'Diário 7º PA'!$O$1+1,(YEAR(B107)-'Diário 7º PA'!$P$1)*12-'Diário 7º PA'!$O$1+1+MONTH(B107)))</f>
        <v/>
      </c>
    </row>
    <row r="108" spans="1:10" x14ac:dyDescent="0.2">
      <c r="A108" s="381">
        <v>120</v>
      </c>
      <c r="B108" s="387"/>
      <c r="C108" s="383"/>
      <c r="D108" s="383"/>
      <c r="E108" s="384"/>
      <c r="F108" s="385"/>
      <c r="G108" s="383"/>
      <c r="H108" s="386"/>
      <c r="I108" s="235" t="str">
        <f t="shared" si="10"/>
        <v/>
      </c>
      <c r="J108" s="224" t="str">
        <f>IF(B108="","",IF(YEAR(B108)='Diário 7º PA'!$P$1,MONTH(B108)-'Diário 7º PA'!$O$1+1,(YEAR(B108)-'Diário 7º PA'!$P$1)*12-'Diário 7º PA'!$O$1+1+MONTH(B108)))</f>
        <v/>
      </c>
    </row>
    <row r="109" spans="1:10" x14ac:dyDescent="0.2">
      <c r="A109" s="381">
        <v>121</v>
      </c>
      <c r="B109" s="387"/>
      <c r="C109" s="383"/>
      <c r="D109" s="383"/>
      <c r="E109" s="384"/>
      <c r="F109" s="385"/>
      <c r="G109" s="383"/>
      <c r="H109" s="386"/>
      <c r="I109" s="235" t="str">
        <f t="shared" si="10"/>
        <v/>
      </c>
      <c r="J109" s="224" t="str">
        <f>IF(B109="","",IF(YEAR(B109)='Diário 7º PA'!$P$1,MONTH(B109)-'Diário 7º PA'!$O$1+1,(YEAR(B109)-'Diário 7º PA'!$P$1)*12-'Diário 7º PA'!$O$1+1+MONTH(B109)))</f>
        <v/>
      </c>
    </row>
    <row r="110" spans="1:10" x14ac:dyDescent="0.2">
      <c r="A110" s="381">
        <v>122</v>
      </c>
      <c r="B110" s="387"/>
      <c r="C110" s="383"/>
      <c r="D110" s="383"/>
      <c r="E110" s="384"/>
      <c r="F110" s="385"/>
      <c r="G110" s="383"/>
      <c r="H110" s="386"/>
      <c r="I110" s="235" t="str">
        <f t="shared" si="10"/>
        <v/>
      </c>
      <c r="J110" s="224" t="str">
        <f>IF(B110="","",IF(YEAR(B110)='Diário 7º PA'!$P$1,MONTH(B110)-'Diário 7º PA'!$O$1+1,(YEAR(B110)-'Diário 7º PA'!$P$1)*12-'Diário 7º PA'!$O$1+1+MONTH(B110)))</f>
        <v/>
      </c>
    </row>
    <row r="111" spans="1:10" x14ac:dyDescent="0.2">
      <c r="A111" s="381">
        <v>123</v>
      </c>
      <c r="B111" s="387"/>
      <c r="C111" s="383"/>
      <c r="D111" s="383"/>
      <c r="E111" s="384"/>
      <c r="F111" s="385"/>
      <c r="G111" s="383"/>
      <c r="H111" s="386"/>
      <c r="I111" s="235" t="str">
        <f t="shared" si="10"/>
        <v/>
      </c>
      <c r="J111" s="224" t="str">
        <f>IF(B111="","",IF(YEAR(B111)='Diário 7º PA'!$P$1,MONTH(B111)-'Diário 7º PA'!$O$1+1,(YEAR(B111)-'Diário 7º PA'!$P$1)*12-'Diário 7º PA'!$O$1+1+MONTH(B111)))</f>
        <v/>
      </c>
    </row>
    <row r="112" spans="1:10" x14ac:dyDescent="0.2">
      <c r="A112" s="381">
        <v>124</v>
      </c>
      <c r="B112" s="387"/>
      <c r="C112" s="383"/>
      <c r="D112" s="383"/>
      <c r="E112" s="384"/>
      <c r="F112" s="385"/>
      <c r="G112" s="383"/>
      <c r="H112" s="386"/>
      <c r="I112" s="235" t="str">
        <f t="shared" si="10"/>
        <v/>
      </c>
      <c r="J112" s="224" t="str">
        <f>IF(B112="","",IF(YEAR(B112)='Diário 7º PA'!$P$1,MONTH(B112)-'Diário 7º PA'!$O$1+1,(YEAR(B112)-'Diário 7º PA'!$P$1)*12-'Diário 7º PA'!$O$1+1+MONTH(B112)))</f>
        <v/>
      </c>
    </row>
    <row r="113" spans="1:10" x14ac:dyDescent="0.2">
      <c r="A113" s="381">
        <v>125</v>
      </c>
      <c r="B113" s="387"/>
      <c r="C113" s="383"/>
      <c r="D113" s="383"/>
      <c r="E113" s="384"/>
      <c r="F113" s="385"/>
      <c r="G113" s="383"/>
      <c r="H113" s="386"/>
      <c r="I113" s="235" t="str">
        <f t="shared" si="10"/>
        <v/>
      </c>
      <c r="J113" s="224" t="str">
        <f>IF(B113="","",IF(YEAR(B113)='Diário 7º PA'!$P$1,MONTH(B113)-'Diário 7º PA'!$O$1+1,(YEAR(B113)-'Diário 7º PA'!$P$1)*12-'Diário 7º PA'!$O$1+1+MONTH(B113)))</f>
        <v/>
      </c>
    </row>
    <row r="114" spans="1:10" x14ac:dyDescent="0.2">
      <c r="A114" s="381">
        <v>126</v>
      </c>
      <c r="B114" s="387"/>
      <c r="C114" s="383"/>
      <c r="D114" s="383"/>
      <c r="E114" s="384"/>
      <c r="F114" s="385"/>
      <c r="G114" s="383"/>
      <c r="H114" s="386"/>
      <c r="I114" s="235" t="str">
        <f t="shared" si="10"/>
        <v/>
      </c>
      <c r="J114" s="224" t="str">
        <f>IF(B114="","",IF(YEAR(B114)='Diário 7º PA'!$P$1,MONTH(B114)-'Diário 7º PA'!$O$1+1,(YEAR(B114)-'Diário 7º PA'!$P$1)*12-'Diário 7º PA'!$O$1+1+MONTH(B114)))</f>
        <v/>
      </c>
    </row>
    <row r="115" spans="1:10" x14ac:dyDescent="0.2">
      <c r="A115" s="381">
        <v>127</v>
      </c>
      <c r="B115" s="387"/>
      <c r="C115" s="383"/>
      <c r="D115" s="383"/>
      <c r="E115" s="384"/>
      <c r="F115" s="385"/>
      <c r="G115" s="383"/>
      <c r="H115" s="386"/>
      <c r="I115" s="235" t="str">
        <f t="shared" si="10"/>
        <v/>
      </c>
      <c r="J115" s="224" t="str">
        <f>IF(B115="","",IF(YEAR(B115)='Diário 7º PA'!$P$1,MONTH(B115)-'Diário 7º PA'!$O$1+1,(YEAR(B115)-'Diário 7º PA'!$P$1)*12-'Diário 7º PA'!$O$1+1+MONTH(B115)))</f>
        <v/>
      </c>
    </row>
    <row r="116" spans="1:10" x14ac:dyDescent="0.2">
      <c r="A116" s="381">
        <v>128</v>
      </c>
      <c r="B116" s="387"/>
      <c r="C116" s="383"/>
      <c r="D116" s="383"/>
      <c r="E116" s="384"/>
      <c r="F116" s="385"/>
      <c r="G116" s="383"/>
      <c r="H116" s="386"/>
      <c r="I116" s="235" t="str">
        <f t="shared" si="10"/>
        <v/>
      </c>
      <c r="J116" s="224" t="str">
        <f>IF(B116="","",IF(YEAR(B116)='Diário 7º PA'!$P$1,MONTH(B116)-'Diário 7º PA'!$O$1+1,(YEAR(B116)-'Diário 7º PA'!$P$1)*12-'Diário 7º PA'!$O$1+1+MONTH(B116)))</f>
        <v/>
      </c>
    </row>
    <row r="117" spans="1:10" x14ac:dyDescent="0.2">
      <c r="A117" s="381">
        <v>129</v>
      </c>
      <c r="B117" s="387"/>
      <c r="C117" s="383"/>
      <c r="D117" s="383"/>
      <c r="E117" s="384"/>
      <c r="F117" s="385"/>
      <c r="G117" s="383"/>
      <c r="H117" s="386"/>
      <c r="I117" s="235" t="str">
        <f t="shared" ref="I117:I180" si="11">SUBSTITUTE(C117," ","_")</f>
        <v/>
      </c>
      <c r="J117" s="224" t="str">
        <f>IF(B117="","",IF(YEAR(B117)='Diário 7º PA'!$P$1,MONTH(B117)-'Diário 7º PA'!$O$1+1,(YEAR(B117)-'Diário 7º PA'!$P$1)*12-'Diário 7º PA'!$O$1+1+MONTH(B117)))</f>
        <v/>
      </c>
    </row>
    <row r="118" spans="1:10" x14ac:dyDescent="0.2">
      <c r="A118" s="381">
        <v>130</v>
      </c>
      <c r="B118" s="387"/>
      <c r="C118" s="383"/>
      <c r="D118" s="383"/>
      <c r="E118" s="384"/>
      <c r="F118" s="385"/>
      <c r="G118" s="383"/>
      <c r="H118" s="386"/>
      <c r="I118" s="235" t="str">
        <f t="shared" si="11"/>
        <v/>
      </c>
      <c r="J118" s="224" t="str">
        <f>IF(B118="","",IF(YEAR(B118)='Diário 7º PA'!$P$1,MONTH(B118)-'Diário 7º PA'!$O$1+1,(YEAR(B118)-'Diário 7º PA'!$P$1)*12-'Diário 7º PA'!$O$1+1+MONTH(B118)))</f>
        <v/>
      </c>
    </row>
    <row r="119" spans="1:10" x14ac:dyDescent="0.2">
      <c r="A119" s="381">
        <v>131</v>
      </c>
      <c r="B119" s="387"/>
      <c r="C119" s="383"/>
      <c r="D119" s="383"/>
      <c r="E119" s="384"/>
      <c r="F119" s="385"/>
      <c r="G119" s="383"/>
      <c r="H119" s="386"/>
      <c r="I119" s="235" t="str">
        <f t="shared" si="11"/>
        <v/>
      </c>
      <c r="J119" s="224" t="str">
        <f>IF(B119="","",IF(YEAR(B119)='Diário 7º PA'!$P$1,MONTH(B119)-'Diário 7º PA'!$O$1+1,(YEAR(B119)-'Diário 7º PA'!$P$1)*12-'Diário 7º PA'!$O$1+1+MONTH(B119)))</f>
        <v/>
      </c>
    </row>
    <row r="120" spans="1:10" x14ac:dyDescent="0.2">
      <c r="A120" s="381">
        <v>132</v>
      </c>
      <c r="B120" s="387"/>
      <c r="C120" s="383"/>
      <c r="D120" s="383"/>
      <c r="E120" s="384"/>
      <c r="F120" s="385"/>
      <c r="G120" s="383"/>
      <c r="H120" s="386"/>
      <c r="I120" s="235" t="str">
        <f t="shared" si="11"/>
        <v/>
      </c>
      <c r="J120" s="224" t="str">
        <f>IF(B120="","",IF(YEAR(B120)='Diário 7º PA'!$P$1,MONTH(B120)-'Diário 7º PA'!$O$1+1,(YEAR(B120)-'Diário 7º PA'!$P$1)*12-'Diário 7º PA'!$O$1+1+MONTH(B120)))</f>
        <v/>
      </c>
    </row>
    <row r="121" spans="1:10" x14ac:dyDescent="0.2">
      <c r="A121" s="381">
        <v>133</v>
      </c>
      <c r="B121" s="387"/>
      <c r="C121" s="383"/>
      <c r="D121" s="383"/>
      <c r="E121" s="384"/>
      <c r="F121" s="385"/>
      <c r="G121" s="383"/>
      <c r="H121" s="386"/>
      <c r="I121" s="235" t="str">
        <f t="shared" si="11"/>
        <v/>
      </c>
      <c r="J121" s="224" t="str">
        <f>IF(B121="","",IF(YEAR(B121)='Diário 7º PA'!$P$1,MONTH(B121)-'Diário 7º PA'!$O$1+1,(YEAR(B121)-'Diário 7º PA'!$P$1)*12-'Diário 7º PA'!$O$1+1+MONTH(B121)))</f>
        <v/>
      </c>
    </row>
    <row r="122" spans="1:10" x14ac:dyDescent="0.2">
      <c r="A122" s="381">
        <v>134</v>
      </c>
      <c r="B122" s="387"/>
      <c r="C122" s="383"/>
      <c r="D122" s="383"/>
      <c r="E122" s="384"/>
      <c r="F122" s="385"/>
      <c r="G122" s="383"/>
      <c r="H122" s="386"/>
      <c r="I122" s="235" t="str">
        <f t="shared" si="11"/>
        <v/>
      </c>
      <c r="J122" s="224" t="str">
        <f>IF(B122="","",IF(YEAR(B122)='Diário 7º PA'!$P$1,MONTH(B122)-'Diário 7º PA'!$O$1+1,(YEAR(B122)-'Diário 7º PA'!$P$1)*12-'Diário 7º PA'!$O$1+1+MONTH(B122)))</f>
        <v/>
      </c>
    </row>
    <row r="123" spans="1:10" x14ac:dyDescent="0.2">
      <c r="A123" s="381">
        <v>135</v>
      </c>
      <c r="B123" s="387"/>
      <c r="C123" s="383"/>
      <c r="D123" s="383"/>
      <c r="E123" s="384"/>
      <c r="F123" s="385"/>
      <c r="G123" s="383"/>
      <c r="H123" s="386"/>
      <c r="I123" s="235" t="str">
        <f t="shared" si="11"/>
        <v/>
      </c>
      <c r="J123" s="224" t="str">
        <f>IF(B123="","",IF(YEAR(B123)='Diário 7º PA'!$P$1,MONTH(B123)-'Diário 7º PA'!$O$1+1,(YEAR(B123)-'Diário 7º PA'!$P$1)*12-'Diário 7º PA'!$O$1+1+MONTH(B123)))</f>
        <v/>
      </c>
    </row>
    <row r="124" spans="1:10" x14ac:dyDescent="0.2">
      <c r="A124" s="381">
        <v>136</v>
      </c>
      <c r="B124" s="387"/>
      <c r="C124" s="383"/>
      <c r="D124" s="383"/>
      <c r="E124" s="384"/>
      <c r="F124" s="385"/>
      <c r="G124" s="383"/>
      <c r="H124" s="386"/>
      <c r="I124" s="235" t="str">
        <f t="shared" si="11"/>
        <v/>
      </c>
      <c r="J124" s="224" t="str">
        <f>IF(B124="","",IF(YEAR(B124)='Diário 7º PA'!$P$1,MONTH(B124)-'Diário 7º PA'!$O$1+1,(YEAR(B124)-'Diário 7º PA'!$P$1)*12-'Diário 7º PA'!$O$1+1+MONTH(B124)))</f>
        <v/>
      </c>
    </row>
    <row r="125" spans="1:10" x14ac:dyDescent="0.2">
      <c r="A125" s="381">
        <v>137</v>
      </c>
      <c r="B125" s="387"/>
      <c r="C125" s="383"/>
      <c r="D125" s="383"/>
      <c r="E125" s="384"/>
      <c r="F125" s="385"/>
      <c r="G125" s="383"/>
      <c r="H125" s="386"/>
      <c r="I125" s="235" t="str">
        <f t="shared" si="11"/>
        <v/>
      </c>
      <c r="J125" s="224" t="str">
        <f>IF(B125="","",IF(YEAR(B125)='Diário 7º PA'!$P$1,MONTH(B125)-'Diário 7º PA'!$O$1+1,(YEAR(B125)-'Diário 7º PA'!$P$1)*12-'Diário 7º PA'!$O$1+1+MONTH(B125)))</f>
        <v/>
      </c>
    </row>
    <row r="126" spans="1:10" x14ac:dyDescent="0.2">
      <c r="A126" s="381">
        <v>138</v>
      </c>
      <c r="B126" s="387"/>
      <c r="C126" s="383"/>
      <c r="D126" s="383"/>
      <c r="E126" s="384"/>
      <c r="F126" s="385"/>
      <c r="G126" s="383"/>
      <c r="H126" s="386"/>
      <c r="I126" s="235" t="str">
        <f t="shared" si="11"/>
        <v/>
      </c>
      <c r="J126" s="224" t="str">
        <f>IF(B126="","",IF(YEAR(B126)='Diário 7º PA'!$P$1,MONTH(B126)-'Diário 7º PA'!$O$1+1,(YEAR(B126)-'Diário 7º PA'!$P$1)*12-'Diário 7º PA'!$O$1+1+MONTH(B126)))</f>
        <v/>
      </c>
    </row>
    <row r="127" spans="1:10" x14ac:dyDescent="0.2">
      <c r="A127" s="381">
        <v>139</v>
      </c>
      <c r="B127" s="387"/>
      <c r="C127" s="383"/>
      <c r="D127" s="383"/>
      <c r="E127" s="384"/>
      <c r="F127" s="385"/>
      <c r="G127" s="383"/>
      <c r="H127" s="386"/>
      <c r="I127" s="235" t="str">
        <f t="shared" si="11"/>
        <v/>
      </c>
      <c r="J127" s="224" t="str">
        <f>IF(B127="","",IF(YEAR(B127)='Diário 7º PA'!$P$1,MONTH(B127)-'Diário 7º PA'!$O$1+1,(YEAR(B127)-'Diário 7º PA'!$P$1)*12-'Diário 7º PA'!$O$1+1+MONTH(B127)))</f>
        <v/>
      </c>
    </row>
    <row r="128" spans="1:10" x14ac:dyDescent="0.2">
      <c r="A128" s="381">
        <v>140</v>
      </c>
      <c r="B128" s="387"/>
      <c r="C128" s="383"/>
      <c r="D128" s="383"/>
      <c r="E128" s="384"/>
      <c r="F128" s="385"/>
      <c r="G128" s="383"/>
      <c r="H128" s="386"/>
      <c r="I128" s="235" t="str">
        <f t="shared" si="11"/>
        <v/>
      </c>
      <c r="J128" s="224" t="str">
        <f>IF(B128="","",IF(YEAR(B128)='Diário 7º PA'!$P$1,MONTH(B128)-'Diário 7º PA'!$O$1+1,(YEAR(B128)-'Diário 7º PA'!$P$1)*12-'Diário 7º PA'!$O$1+1+MONTH(B128)))</f>
        <v/>
      </c>
    </row>
    <row r="129" spans="1:10" x14ac:dyDescent="0.2">
      <c r="A129" s="381">
        <v>141</v>
      </c>
      <c r="B129" s="387"/>
      <c r="C129" s="383"/>
      <c r="D129" s="383"/>
      <c r="E129" s="384"/>
      <c r="F129" s="385"/>
      <c r="G129" s="383"/>
      <c r="H129" s="386"/>
      <c r="I129" s="235" t="str">
        <f t="shared" si="11"/>
        <v/>
      </c>
      <c r="J129" s="224" t="str">
        <f>IF(B129="","",IF(YEAR(B129)='Diário 7º PA'!$P$1,MONTH(B129)-'Diário 7º PA'!$O$1+1,(YEAR(B129)-'Diário 7º PA'!$P$1)*12-'Diário 7º PA'!$O$1+1+MONTH(B129)))</f>
        <v/>
      </c>
    </row>
    <row r="130" spans="1:10" x14ac:dyDescent="0.2">
      <c r="A130" s="381">
        <v>142</v>
      </c>
      <c r="B130" s="387"/>
      <c r="C130" s="383"/>
      <c r="D130" s="383"/>
      <c r="E130" s="384"/>
      <c r="F130" s="385"/>
      <c r="G130" s="383"/>
      <c r="H130" s="386"/>
      <c r="I130" s="235" t="str">
        <f t="shared" si="11"/>
        <v/>
      </c>
      <c r="J130" s="224" t="str">
        <f>IF(B130="","",IF(YEAR(B130)='Diário 7º PA'!$P$1,MONTH(B130)-'Diário 7º PA'!$O$1+1,(YEAR(B130)-'Diário 7º PA'!$P$1)*12-'Diário 7º PA'!$O$1+1+MONTH(B130)))</f>
        <v/>
      </c>
    </row>
    <row r="131" spans="1:10" x14ac:dyDescent="0.2">
      <c r="A131" s="381">
        <v>143</v>
      </c>
      <c r="B131" s="387"/>
      <c r="C131" s="383"/>
      <c r="D131" s="383"/>
      <c r="E131" s="384"/>
      <c r="F131" s="385"/>
      <c r="G131" s="383"/>
      <c r="H131" s="386"/>
      <c r="I131" s="235" t="str">
        <f t="shared" si="11"/>
        <v/>
      </c>
      <c r="J131" s="224" t="str">
        <f>IF(B131="","",IF(YEAR(B131)='Diário 7º PA'!$P$1,MONTH(B131)-'Diário 7º PA'!$O$1+1,(YEAR(B131)-'Diário 7º PA'!$P$1)*12-'Diário 7º PA'!$O$1+1+MONTH(B131)))</f>
        <v/>
      </c>
    </row>
    <row r="132" spans="1:10" x14ac:dyDescent="0.2">
      <c r="A132" s="381">
        <v>144</v>
      </c>
      <c r="B132" s="387"/>
      <c r="C132" s="383"/>
      <c r="D132" s="383"/>
      <c r="E132" s="384"/>
      <c r="F132" s="385"/>
      <c r="G132" s="383"/>
      <c r="H132" s="386"/>
      <c r="I132" s="235" t="str">
        <f t="shared" si="11"/>
        <v/>
      </c>
      <c r="J132" s="224" t="str">
        <f>IF(B132="","",IF(YEAR(B132)='Diário 7º PA'!$P$1,MONTH(B132)-'Diário 7º PA'!$O$1+1,(YEAR(B132)-'Diário 7º PA'!$P$1)*12-'Diário 7º PA'!$O$1+1+MONTH(B132)))</f>
        <v/>
      </c>
    </row>
    <row r="133" spans="1:10" x14ac:dyDescent="0.2">
      <c r="A133" s="381">
        <v>145</v>
      </c>
      <c r="B133" s="387"/>
      <c r="C133" s="383"/>
      <c r="D133" s="383"/>
      <c r="E133" s="384"/>
      <c r="F133" s="385"/>
      <c r="G133" s="383"/>
      <c r="H133" s="386"/>
      <c r="I133" s="235" t="str">
        <f t="shared" si="11"/>
        <v/>
      </c>
      <c r="J133" s="224" t="str">
        <f>IF(B133="","",IF(YEAR(B133)='Diário 7º PA'!$P$1,MONTH(B133)-'Diário 7º PA'!$O$1+1,(YEAR(B133)-'Diário 7º PA'!$P$1)*12-'Diário 7º PA'!$O$1+1+MONTH(B133)))</f>
        <v/>
      </c>
    </row>
    <row r="134" spans="1:10" x14ac:dyDescent="0.2">
      <c r="A134" s="381">
        <v>146</v>
      </c>
      <c r="B134" s="387"/>
      <c r="C134" s="383"/>
      <c r="D134" s="383"/>
      <c r="E134" s="384"/>
      <c r="F134" s="385"/>
      <c r="G134" s="383"/>
      <c r="H134" s="386"/>
      <c r="I134" s="235" t="str">
        <f t="shared" si="11"/>
        <v/>
      </c>
      <c r="J134" s="224" t="str">
        <f>IF(B134="","",IF(YEAR(B134)='Diário 7º PA'!$P$1,MONTH(B134)-'Diário 7º PA'!$O$1+1,(YEAR(B134)-'Diário 7º PA'!$P$1)*12-'Diário 7º PA'!$O$1+1+MONTH(B134)))</f>
        <v/>
      </c>
    </row>
    <row r="135" spans="1:10" x14ac:dyDescent="0.2">
      <c r="A135" s="381">
        <v>147</v>
      </c>
      <c r="B135" s="387"/>
      <c r="C135" s="383"/>
      <c r="D135" s="383"/>
      <c r="E135" s="384"/>
      <c r="F135" s="385"/>
      <c r="G135" s="383"/>
      <c r="H135" s="386"/>
      <c r="I135" s="235" t="str">
        <f t="shared" si="11"/>
        <v/>
      </c>
      <c r="J135" s="224" t="str">
        <f>IF(B135="","",IF(YEAR(B135)='Diário 7º PA'!$P$1,MONTH(B135)-'Diário 7º PA'!$O$1+1,(YEAR(B135)-'Diário 7º PA'!$P$1)*12-'Diário 7º PA'!$O$1+1+MONTH(B135)))</f>
        <v/>
      </c>
    </row>
    <row r="136" spans="1:10" x14ac:dyDescent="0.2">
      <c r="A136" s="381">
        <v>148</v>
      </c>
      <c r="B136" s="387"/>
      <c r="C136" s="383"/>
      <c r="D136" s="383"/>
      <c r="E136" s="384"/>
      <c r="F136" s="385"/>
      <c r="G136" s="383"/>
      <c r="H136" s="386"/>
      <c r="I136" s="235" t="str">
        <f t="shared" si="11"/>
        <v/>
      </c>
      <c r="J136" s="224" t="str">
        <f>IF(B136="","",IF(YEAR(B136)='Diário 7º PA'!$P$1,MONTH(B136)-'Diário 7º PA'!$O$1+1,(YEAR(B136)-'Diário 7º PA'!$P$1)*12-'Diário 7º PA'!$O$1+1+MONTH(B136)))</f>
        <v/>
      </c>
    </row>
    <row r="137" spans="1:10" x14ac:dyDescent="0.2">
      <c r="A137" s="381">
        <v>149</v>
      </c>
      <c r="B137" s="387"/>
      <c r="C137" s="383"/>
      <c r="D137" s="383"/>
      <c r="E137" s="384"/>
      <c r="F137" s="385"/>
      <c r="G137" s="383"/>
      <c r="H137" s="386"/>
      <c r="I137" s="235" t="str">
        <f t="shared" si="11"/>
        <v/>
      </c>
      <c r="J137" s="224" t="str">
        <f>IF(B137="","",IF(YEAR(B137)='Diário 7º PA'!$P$1,MONTH(B137)-'Diário 7º PA'!$O$1+1,(YEAR(B137)-'Diário 7º PA'!$P$1)*12-'Diário 7º PA'!$O$1+1+MONTH(B137)))</f>
        <v/>
      </c>
    </row>
    <row r="138" spans="1:10" x14ac:dyDescent="0.2">
      <c r="A138" s="381">
        <v>150</v>
      </c>
      <c r="B138" s="387"/>
      <c r="C138" s="383"/>
      <c r="D138" s="383"/>
      <c r="E138" s="384"/>
      <c r="F138" s="385"/>
      <c r="G138" s="383"/>
      <c r="H138" s="386"/>
      <c r="I138" s="235" t="str">
        <f t="shared" si="11"/>
        <v/>
      </c>
      <c r="J138" s="224" t="str">
        <f>IF(B138="","",IF(YEAR(B138)='Diário 7º PA'!$P$1,MONTH(B138)-'Diário 7º PA'!$O$1+1,(YEAR(B138)-'Diário 7º PA'!$P$1)*12-'Diário 7º PA'!$O$1+1+MONTH(B138)))</f>
        <v/>
      </c>
    </row>
    <row r="139" spans="1:10" x14ac:dyDescent="0.2">
      <c r="A139" s="381">
        <v>151</v>
      </c>
      <c r="B139" s="387"/>
      <c r="C139" s="383"/>
      <c r="D139" s="383"/>
      <c r="E139" s="384"/>
      <c r="F139" s="385"/>
      <c r="G139" s="383"/>
      <c r="H139" s="386"/>
      <c r="I139" s="235" t="str">
        <f t="shared" si="11"/>
        <v/>
      </c>
      <c r="J139" s="224" t="str">
        <f>IF(B139="","",IF(YEAR(B139)='Diário 7º PA'!$P$1,MONTH(B139)-'Diário 7º PA'!$O$1+1,(YEAR(B139)-'Diário 7º PA'!$P$1)*12-'Diário 7º PA'!$O$1+1+MONTH(B139)))</f>
        <v/>
      </c>
    </row>
    <row r="140" spans="1:10" x14ac:dyDescent="0.2">
      <c r="A140" s="381">
        <v>152</v>
      </c>
      <c r="B140" s="387"/>
      <c r="C140" s="383"/>
      <c r="D140" s="383"/>
      <c r="E140" s="384"/>
      <c r="F140" s="385"/>
      <c r="G140" s="383"/>
      <c r="H140" s="386"/>
      <c r="I140" s="235" t="str">
        <f t="shared" si="11"/>
        <v/>
      </c>
      <c r="J140" s="224" t="str">
        <f>IF(B140="","",IF(YEAR(B140)='Diário 7º PA'!$P$1,MONTH(B140)-'Diário 7º PA'!$O$1+1,(YEAR(B140)-'Diário 7º PA'!$P$1)*12-'Diário 7º PA'!$O$1+1+MONTH(B140)))</f>
        <v/>
      </c>
    </row>
    <row r="141" spans="1:10" x14ac:dyDescent="0.2">
      <c r="A141" s="381">
        <v>153</v>
      </c>
      <c r="B141" s="387"/>
      <c r="C141" s="383"/>
      <c r="D141" s="383"/>
      <c r="E141" s="384"/>
      <c r="F141" s="385"/>
      <c r="G141" s="383"/>
      <c r="H141" s="386"/>
      <c r="I141" s="235" t="str">
        <f t="shared" si="11"/>
        <v/>
      </c>
      <c r="J141" s="224" t="str">
        <f>IF(B141="","",IF(YEAR(B141)='Diário 7º PA'!$P$1,MONTH(B141)-'Diário 7º PA'!$O$1+1,(YEAR(B141)-'Diário 7º PA'!$P$1)*12-'Diário 7º PA'!$O$1+1+MONTH(B141)))</f>
        <v/>
      </c>
    </row>
    <row r="142" spans="1:10" x14ac:dyDescent="0.2">
      <c r="A142" s="381">
        <v>154</v>
      </c>
      <c r="B142" s="387"/>
      <c r="C142" s="383"/>
      <c r="D142" s="383"/>
      <c r="E142" s="384"/>
      <c r="F142" s="385"/>
      <c r="G142" s="383"/>
      <c r="H142" s="386"/>
      <c r="I142" s="235" t="str">
        <f t="shared" si="11"/>
        <v/>
      </c>
      <c r="J142" s="224" t="str">
        <f>IF(B142="","",IF(YEAR(B142)='Diário 7º PA'!$P$1,MONTH(B142)-'Diário 7º PA'!$O$1+1,(YEAR(B142)-'Diário 7º PA'!$P$1)*12-'Diário 7º PA'!$O$1+1+MONTH(B142)))</f>
        <v/>
      </c>
    </row>
    <row r="143" spans="1:10" x14ac:dyDescent="0.2">
      <c r="A143" s="381">
        <v>155</v>
      </c>
      <c r="B143" s="387"/>
      <c r="C143" s="383"/>
      <c r="D143" s="383"/>
      <c r="E143" s="384"/>
      <c r="F143" s="385"/>
      <c r="G143" s="383"/>
      <c r="H143" s="386"/>
      <c r="I143" s="235" t="str">
        <f t="shared" si="11"/>
        <v/>
      </c>
      <c r="J143" s="224" t="str">
        <f>IF(B143="","",IF(YEAR(B143)='Diário 7º PA'!$P$1,MONTH(B143)-'Diário 7º PA'!$O$1+1,(YEAR(B143)-'Diário 7º PA'!$P$1)*12-'Diário 7º PA'!$O$1+1+MONTH(B143)))</f>
        <v/>
      </c>
    </row>
    <row r="144" spans="1:10" x14ac:dyDescent="0.2">
      <c r="A144" s="381">
        <v>156</v>
      </c>
      <c r="B144" s="387"/>
      <c r="C144" s="383"/>
      <c r="D144" s="383"/>
      <c r="E144" s="384"/>
      <c r="F144" s="385"/>
      <c r="G144" s="383"/>
      <c r="H144" s="386"/>
      <c r="I144" s="235" t="str">
        <f t="shared" si="11"/>
        <v/>
      </c>
      <c r="J144" s="224" t="str">
        <f>IF(B144="","",IF(YEAR(B144)='Diário 7º PA'!$P$1,MONTH(B144)-'Diário 7º PA'!$O$1+1,(YEAR(B144)-'Diário 7º PA'!$P$1)*12-'Diário 7º PA'!$O$1+1+MONTH(B144)))</f>
        <v/>
      </c>
    </row>
    <row r="145" spans="1:10" x14ac:dyDescent="0.2">
      <c r="A145" s="381">
        <v>157</v>
      </c>
      <c r="B145" s="387"/>
      <c r="C145" s="383"/>
      <c r="D145" s="383"/>
      <c r="E145" s="384"/>
      <c r="F145" s="385"/>
      <c r="G145" s="383"/>
      <c r="H145" s="386"/>
      <c r="I145" s="235" t="str">
        <f t="shared" si="11"/>
        <v/>
      </c>
      <c r="J145" s="224" t="str">
        <f>IF(B145="","",IF(YEAR(B145)='Diário 7º PA'!$P$1,MONTH(B145)-'Diário 7º PA'!$O$1+1,(YEAR(B145)-'Diário 7º PA'!$P$1)*12-'Diário 7º PA'!$O$1+1+MONTH(B145)))</f>
        <v/>
      </c>
    </row>
    <row r="146" spans="1:10" x14ac:dyDescent="0.2">
      <c r="A146" s="381">
        <v>158</v>
      </c>
      <c r="B146" s="387"/>
      <c r="C146" s="383"/>
      <c r="D146" s="383"/>
      <c r="E146" s="384"/>
      <c r="F146" s="385"/>
      <c r="G146" s="383"/>
      <c r="H146" s="386"/>
      <c r="I146" s="235" t="str">
        <f t="shared" si="11"/>
        <v/>
      </c>
      <c r="J146" s="224" t="str">
        <f>IF(B146="","",IF(YEAR(B146)='Diário 7º PA'!$P$1,MONTH(B146)-'Diário 7º PA'!$O$1+1,(YEAR(B146)-'Diário 7º PA'!$P$1)*12-'Diário 7º PA'!$O$1+1+MONTH(B146)))</f>
        <v/>
      </c>
    </row>
    <row r="147" spans="1:10" x14ac:dyDescent="0.2">
      <c r="A147" s="381">
        <v>159</v>
      </c>
      <c r="B147" s="387"/>
      <c r="C147" s="383"/>
      <c r="D147" s="383"/>
      <c r="E147" s="384"/>
      <c r="F147" s="385"/>
      <c r="G147" s="383"/>
      <c r="H147" s="386"/>
      <c r="I147" s="235" t="str">
        <f t="shared" si="11"/>
        <v/>
      </c>
      <c r="J147" s="224" t="str">
        <f>IF(B147="","",IF(YEAR(B147)='Diário 7º PA'!$P$1,MONTH(B147)-'Diário 7º PA'!$O$1+1,(YEAR(B147)-'Diário 7º PA'!$P$1)*12-'Diário 7º PA'!$O$1+1+MONTH(B147)))</f>
        <v/>
      </c>
    </row>
    <row r="148" spans="1:10" x14ac:dyDescent="0.2">
      <c r="A148" s="381">
        <v>160</v>
      </c>
      <c r="B148" s="387"/>
      <c r="C148" s="383"/>
      <c r="D148" s="383"/>
      <c r="E148" s="384"/>
      <c r="F148" s="385"/>
      <c r="G148" s="383"/>
      <c r="H148" s="386"/>
      <c r="I148" s="235" t="str">
        <f t="shared" si="11"/>
        <v/>
      </c>
      <c r="J148" s="224" t="str">
        <f>IF(B148="","",IF(YEAR(B148)='Diário 7º PA'!$P$1,MONTH(B148)-'Diário 7º PA'!$O$1+1,(YEAR(B148)-'Diário 7º PA'!$P$1)*12-'Diário 7º PA'!$O$1+1+MONTH(B148)))</f>
        <v/>
      </c>
    </row>
    <row r="149" spans="1:10" x14ac:dyDescent="0.2">
      <c r="A149" s="381">
        <v>161</v>
      </c>
      <c r="B149" s="387"/>
      <c r="C149" s="383"/>
      <c r="D149" s="383"/>
      <c r="E149" s="384"/>
      <c r="F149" s="385"/>
      <c r="G149" s="383"/>
      <c r="H149" s="386"/>
      <c r="I149" s="235" t="str">
        <f t="shared" si="11"/>
        <v/>
      </c>
      <c r="J149" s="224" t="str">
        <f>IF(B149="","",IF(YEAR(B149)='Diário 7º PA'!$P$1,MONTH(B149)-'Diário 7º PA'!$O$1+1,(YEAR(B149)-'Diário 7º PA'!$P$1)*12-'Diário 7º PA'!$O$1+1+MONTH(B149)))</f>
        <v/>
      </c>
    </row>
    <row r="150" spans="1:10" x14ac:dyDescent="0.2">
      <c r="A150" s="381">
        <v>162</v>
      </c>
      <c r="B150" s="387"/>
      <c r="C150" s="383"/>
      <c r="D150" s="383"/>
      <c r="E150" s="384"/>
      <c r="F150" s="385"/>
      <c r="G150" s="383"/>
      <c r="H150" s="386"/>
      <c r="I150" s="235" t="str">
        <f t="shared" si="11"/>
        <v/>
      </c>
      <c r="J150" s="224" t="str">
        <f>IF(B150="","",IF(YEAR(B150)='Diário 7º PA'!$P$1,MONTH(B150)-'Diário 7º PA'!$O$1+1,(YEAR(B150)-'Diário 7º PA'!$P$1)*12-'Diário 7º PA'!$O$1+1+MONTH(B150)))</f>
        <v/>
      </c>
    </row>
    <row r="151" spans="1:10" x14ac:dyDescent="0.2">
      <c r="A151" s="381">
        <v>163</v>
      </c>
      <c r="B151" s="387"/>
      <c r="C151" s="383"/>
      <c r="D151" s="383"/>
      <c r="E151" s="384"/>
      <c r="F151" s="385"/>
      <c r="G151" s="383"/>
      <c r="H151" s="386"/>
      <c r="I151" s="235" t="str">
        <f t="shared" si="11"/>
        <v/>
      </c>
      <c r="J151" s="224" t="str">
        <f>IF(B151="","",IF(YEAR(B151)='Diário 7º PA'!$P$1,MONTH(B151)-'Diário 7º PA'!$O$1+1,(YEAR(B151)-'Diário 7º PA'!$P$1)*12-'Diário 7º PA'!$O$1+1+MONTH(B151)))</f>
        <v/>
      </c>
    </row>
    <row r="152" spans="1:10" x14ac:dyDescent="0.2">
      <c r="A152" s="381">
        <v>164</v>
      </c>
      <c r="B152" s="387"/>
      <c r="C152" s="383"/>
      <c r="D152" s="383"/>
      <c r="E152" s="384"/>
      <c r="F152" s="385"/>
      <c r="G152" s="383"/>
      <c r="H152" s="386"/>
      <c r="I152" s="235" t="str">
        <f t="shared" si="11"/>
        <v/>
      </c>
      <c r="J152" s="224" t="str">
        <f>IF(B152="","",IF(YEAR(B152)='Diário 7º PA'!$P$1,MONTH(B152)-'Diário 7º PA'!$O$1+1,(YEAR(B152)-'Diário 7º PA'!$P$1)*12-'Diário 7º PA'!$O$1+1+MONTH(B152)))</f>
        <v/>
      </c>
    </row>
    <row r="153" spans="1:10" x14ac:dyDescent="0.2">
      <c r="A153" s="381">
        <v>165</v>
      </c>
      <c r="B153" s="387"/>
      <c r="C153" s="383"/>
      <c r="D153" s="383"/>
      <c r="E153" s="384"/>
      <c r="F153" s="385"/>
      <c r="G153" s="383"/>
      <c r="H153" s="386"/>
      <c r="I153" s="235" t="str">
        <f t="shared" si="11"/>
        <v/>
      </c>
      <c r="J153" s="224" t="str">
        <f>IF(B153="","",IF(YEAR(B153)='Diário 7º PA'!$P$1,MONTH(B153)-'Diário 7º PA'!$O$1+1,(YEAR(B153)-'Diário 7º PA'!$P$1)*12-'Diário 7º PA'!$O$1+1+MONTH(B153)))</f>
        <v/>
      </c>
    </row>
    <row r="154" spans="1:10" x14ac:dyDescent="0.2">
      <c r="A154" s="381">
        <v>166</v>
      </c>
      <c r="B154" s="387"/>
      <c r="C154" s="383"/>
      <c r="D154" s="383"/>
      <c r="E154" s="384"/>
      <c r="F154" s="385"/>
      <c r="G154" s="383"/>
      <c r="H154" s="386"/>
      <c r="I154" s="235" t="str">
        <f t="shared" si="11"/>
        <v/>
      </c>
      <c r="J154" s="224" t="str">
        <f>IF(B154="","",IF(YEAR(B154)='Diário 7º PA'!$P$1,MONTH(B154)-'Diário 7º PA'!$O$1+1,(YEAR(B154)-'Diário 7º PA'!$P$1)*12-'Diário 7º PA'!$O$1+1+MONTH(B154)))</f>
        <v/>
      </c>
    </row>
    <row r="155" spans="1:10" x14ac:dyDescent="0.2">
      <c r="A155" s="381">
        <v>167</v>
      </c>
      <c r="B155" s="387"/>
      <c r="C155" s="383"/>
      <c r="D155" s="383"/>
      <c r="E155" s="384"/>
      <c r="F155" s="385"/>
      <c r="G155" s="383"/>
      <c r="H155" s="386"/>
      <c r="I155" s="235" t="str">
        <f t="shared" si="11"/>
        <v/>
      </c>
      <c r="J155" s="224" t="str">
        <f>IF(B155="","",IF(YEAR(B155)='Diário 7º PA'!$P$1,MONTH(B155)-'Diário 7º PA'!$O$1+1,(YEAR(B155)-'Diário 7º PA'!$P$1)*12-'Diário 7º PA'!$O$1+1+MONTH(B155)))</f>
        <v/>
      </c>
    </row>
    <row r="156" spans="1:10" x14ac:dyDescent="0.2">
      <c r="A156" s="381">
        <v>168</v>
      </c>
      <c r="B156" s="387"/>
      <c r="C156" s="383"/>
      <c r="D156" s="383"/>
      <c r="E156" s="384"/>
      <c r="F156" s="385"/>
      <c r="G156" s="383"/>
      <c r="H156" s="386"/>
      <c r="I156" s="235" t="str">
        <f t="shared" si="11"/>
        <v/>
      </c>
      <c r="J156" s="224" t="str">
        <f>IF(B156="","",IF(YEAR(B156)='Diário 7º PA'!$P$1,MONTH(B156)-'Diário 7º PA'!$O$1+1,(YEAR(B156)-'Diário 7º PA'!$P$1)*12-'Diário 7º PA'!$O$1+1+MONTH(B156)))</f>
        <v/>
      </c>
    </row>
    <row r="157" spans="1:10" x14ac:dyDescent="0.2">
      <c r="A157" s="381">
        <v>169</v>
      </c>
      <c r="B157" s="387"/>
      <c r="C157" s="383"/>
      <c r="D157" s="383"/>
      <c r="E157" s="384"/>
      <c r="F157" s="385"/>
      <c r="G157" s="383"/>
      <c r="H157" s="386"/>
      <c r="I157" s="235" t="str">
        <f t="shared" si="11"/>
        <v/>
      </c>
      <c r="J157" s="224" t="str">
        <f>IF(B157="","",IF(YEAR(B157)='Diário 7º PA'!$P$1,MONTH(B157)-'Diário 7º PA'!$O$1+1,(YEAR(B157)-'Diário 7º PA'!$P$1)*12-'Diário 7º PA'!$O$1+1+MONTH(B157)))</f>
        <v/>
      </c>
    </row>
    <row r="158" spans="1:10" x14ac:dyDescent="0.2">
      <c r="A158" s="381">
        <v>170</v>
      </c>
      <c r="B158" s="387"/>
      <c r="C158" s="383"/>
      <c r="D158" s="383"/>
      <c r="E158" s="384"/>
      <c r="F158" s="385"/>
      <c r="G158" s="383"/>
      <c r="H158" s="386"/>
      <c r="I158" s="235" t="str">
        <f t="shared" si="11"/>
        <v/>
      </c>
      <c r="J158" s="224" t="str">
        <f>IF(B158="","",IF(YEAR(B158)='Diário 7º PA'!$P$1,MONTH(B158)-'Diário 7º PA'!$O$1+1,(YEAR(B158)-'Diário 7º PA'!$P$1)*12-'Diário 7º PA'!$O$1+1+MONTH(B158)))</f>
        <v/>
      </c>
    </row>
    <row r="159" spans="1:10" x14ac:dyDescent="0.2">
      <c r="A159" s="381">
        <v>171</v>
      </c>
      <c r="B159" s="387"/>
      <c r="C159" s="383"/>
      <c r="D159" s="383"/>
      <c r="E159" s="384"/>
      <c r="F159" s="385"/>
      <c r="G159" s="383"/>
      <c r="H159" s="386"/>
      <c r="I159" s="235" t="str">
        <f t="shared" si="11"/>
        <v/>
      </c>
      <c r="J159" s="224" t="str">
        <f>IF(B159="","",IF(YEAR(B159)='Diário 7º PA'!$P$1,MONTH(B159)-'Diário 7º PA'!$O$1+1,(YEAR(B159)-'Diário 7º PA'!$P$1)*12-'Diário 7º PA'!$O$1+1+MONTH(B159)))</f>
        <v/>
      </c>
    </row>
    <row r="160" spans="1:10" x14ac:dyDescent="0.2">
      <c r="A160" s="381">
        <v>172</v>
      </c>
      <c r="B160" s="387"/>
      <c r="C160" s="383"/>
      <c r="D160" s="383"/>
      <c r="E160" s="384"/>
      <c r="F160" s="385"/>
      <c r="G160" s="383"/>
      <c r="H160" s="386"/>
      <c r="I160" s="235" t="str">
        <f t="shared" si="11"/>
        <v/>
      </c>
      <c r="J160" s="224" t="str">
        <f>IF(B160="","",IF(YEAR(B160)='Diário 7º PA'!$P$1,MONTH(B160)-'Diário 7º PA'!$O$1+1,(YEAR(B160)-'Diário 7º PA'!$P$1)*12-'Diário 7º PA'!$O$1+1+MONTH(B160)))</f>
        <v/>
      </c>
    </row>
    <row r="161" spans="1:10" x14ac:dyDescent="0.2">
      <c r="A161" s="381">
        <v>173</v>
      </c>
      <c r="B161" s="387"/>
      <c r="C161" s="383"/>
      <c r="D161" s="383"/>
      <c r="E161" s="384"/>
      <c r="F161" s="385"/>
      <c r="G161" s="383"/>
      <c r="H161" s="386"/>
      <c r="I161" s="235" t="str">
        <f t="shared" si="11"/>
        <v/>
      </c>
      <c r="J161" s="224" t="str">
        <f>IF(B161="","",IF(YEAR(B161)='Diário 7º PA'!$P$1,MONTH(B161)-'Diário 7º PA'!$O$1+1,(YEAR(B161)-'Diário 7º PA'!$P$1)*12-'Diário 7º PA'!$O$1+1+MONTH(B161)))</f>
        <v/>
      </c>
    </row>
    <row r="162" spans="1:10" x14ac:dyDescent="0.2">
      <c r="A162" s="381">
        <v>174</v>
      </c>
      <c r="B162" s="387"/>
      <c r="C162" s="383"/>
      <c r="D162" s="383"/>
      <c r="E162" s="384"/>
      <c r="F162" s="385"/>
      <c r="G162" s="383"/>
      <c r="H162" s="386"/>
      <c r="I162" s="235" t="str">
        <f t="shared" si="11"/>
        <v/>
      </c>
      <c r="J162" s="224" t="str">
        <f>IF(B162="","",IF(YEAR(B162)='Diário 7º PA'!$P$1,MONTH(B162)-'Diário 7º PA'!$O$1+1,(YEAR(B162)-'Diário 7º PA'!$P$1)*12-'Diário 7º PA'!$O$1+1+MONTH(B162)))</f>
        <v/>
      </c>
    </row>
    <row r="163" spans="1:10" x14ac:dyDescent="0.2">
      <c r="A163" s="381">
        <v>175</v>
      </c>
      <c r="B163" s="387"/>
      <c r="C163" s="383"/>
      <c r="D163" s="383"/>
      <c r="E163" s="384"/>
      <c r="F163" s="385"/>
      <c r="G163" s="383"/>
      <c r="H163" s="386"/>
      <c r="I163" s="235" t="str">
        <f t="shared" si="11"/>
        <v/>
      </c>
      <c r="J163" s="224" t="str">
        <f>IF(B163="","",IF(YEAR(B163)='Diário 7º PA'!$P$1,MONTH(B163)-'Diário 7º PA'!$O$1+1,(YEAR(B163)-'Diário 7º PA'!$P$1)*12-'Diário 7º PA'!$O$1+1+MONTH(B163)))</f>
        <v/>
      </c>
    </row>
    <row r="164" spans="1:10" x14ac:dyDescent="0.2">
      <c r="A164" s="381">
        <v>176</v>
      </c>
      <c r="B164" s="387"/>
      <c r="C164" s="383"/>
      <c r="D164" s="383"/>
      <c r="E164" s="384"/>
      <c r="F164" s="385"/>
      <c r="G164" s="383"/>
      <c r="H164" s="386"/>
      <c r="I164" s="235" t="str">
        <f t="shared" si="11"/>
        <v/>
      </c>
      <c r="J164" s="224" t="str">
        <f>IF(B164="","",IF(YEAR(B164)='Diário 7º PA'!$P$1,MONTH(B164)-'Diário 7º PA'!$O$1+1,(YEAR(B164)-'Diário 7º PA'!$P$1)*12-'Diário 7º PA'!$O$1+1+MONTH(B164)))</f>
        <v/>
      </c>
    </row>
    <row r="165" spans="1:10" x14ac:dyDescent="0.2">
      <c r="A165" s="381">
        <v>177</v>
      </c>
      <c r="B165" s="387"/>
      <c r="C165" s="383"/>
      <c r="D165" s="383"/>
      <c r="E165" s="384"/>
      <c r="F165" s="385"/>
      <c r="G165" s="383"/>
      <c r="H165" s="386"/>
      <c r="I165" s="235" t="str">
        <f t="shared" si="11"/>
        <v/>
      </c>
      <c r="J165" s="224" t="str">
        <f>IF(B165="","",IF(YEAR(B165)='Diário 7º PA'!$P$1,MONTH(B165)-'Diário 7º PA'!$O$1+1,(YEAR(B165)-'Diário 7º PA'!$P$1)*12-'Diário 7º PA'!$O$1+1+MONTH(B165)))</f>
        <v/>
      </c>
    </row>
    <row r="166" spans="1:10" x14ac:dyDescent="0.2">
      <c r="A166" s="381">
        <v>178</v>
      </c>
      <c r="B166" s="387"/>
      <c r="C166" s="383"/>
      <c r="D166" s="383"/>
      <c r="E166" s="384"/>
      <c r="F166" s="385"/>
      <c r="G166" s="383"/>
      <c r="H166" s="386"/>
      <c r="I166" s="235" t="str">
        <f t="shared" si="11"/>
        <v/>
      </c>
      <c r="J166" s="224" t="str">
        <f>IF(B166="","",IF(YEAR(B166)='Diário 7º PA'!$P$1,MONTH(B166)-'Diário 7º PA'!$O$1+1,(YEAR(B166)-'Diário 7º PA'!$P$1)*12-'Diário 7º PA'!$O$1+1+MONTH(B166)))</f>
        <v/>
      </c>
    </row>
    <row r="167" spans="1:10" x14ac:dyDescent="0.2">
      <c r="A167" s="381">
        <v>179</v>
      </c>
      <c r="B167" s="387"/>
      <c r="C167" s="383"/>
      <c r="D167" s="383"/>
      <c r="E167" s="384"/>
      <c r="F167" s="385"/>
      <c r="G167" s="383"/>
      <c r="H167" s="386"/>
      <c r="I167" s="235" t="str">
        <f t="shared" si="11"/>
        <v/>
      </c>
      <c r="J167" s="224" t="str">
        <f>IF(B167="","",IF(YEAR(B167)='Diário 7º PA'!$P$1,MONTH(B167)-'Diário 7º PA'!$O$1+1,(YEAR(B167)-'Diário 7º PA'!$P$1)*12-'Diário 7º PA'!$O$1+1+MONTH(B167)))</f>
        <v/>
      </c>
    </row>
    <row r="168" spans="1:10" x14ac:dyDescent="0.2">
      <c r="A168" s="381">
        <v>180</v>
      </c>
      <c r="B168" s="387"/>
      <c r="C168" s="383"/>
      <c r="D168" s="383"/>
      <c r="E168" s="384"/>
      <c r="F168" s="385"/>
      <c r="G168" s="383"/>
      <c r="H168" s="386"/>
      <c r="I168" s="235" t="str">
        <f t="shared" si="11"/>
        <v/>
      </c>
      <c r="J168" s="224" t="str">
        <f>IF(B168="","",IF(YEAR(B168)='Diário 7º PA'!$P$1,MONTH(B168)-'Diário 7º PA'!$O$1+1,(YEAR(B168)-'Diário 7º PA'!$P$1)*12-'Diário 7º PA'!$O$1+1+MONTH(B168)))</f>
        <v/>
      </c>
    </row>
    <row r="169" spans="1:10" x14ac:dyDescent="0.2">
      <c r="A169" s="381">
        <v>181</v>
      </c>
      <c r="B169" s="387"/>
      <c r="C169" s="383"/>
      <c r="D169" s="383"/>
      <c r="E169" s="384"/>
      <c r="F169" s="385"/>
      <c r="G169" s="383"/>
      <c r="H169" s="386"/>
      <c r="I169" s="235" t="str">
        <f t="shared" si="11"/>
        <v/>
      </c>
      <c r="J169" s="224" t="str">
        <f>IF(B169="","",IF(YEAR(B169)='Diário 7º PA'!$P$1,MONTH(B169)-'Diário 7º PA'!$O$1+1,(YEAR(B169)-'Diário 7º PA'!$P$1)*12-'Diário 7º PA'!$O$1+1+MONTH(B169)))</f>
        <v/>
      </c>
    </row>
    <row r="170" spans="1:10" x14ac:dyDescent="0.2">
      <c r="A170" s="381">
        <v>182</v>
      </c>
      <c r="B170" s="387"/>
      <c r="C170" s="383"/>
      <c r="D170" s="383"/>
      <c r="E170" s="384"/>
      <c r="F170" s="385"/>
      <c r="G170" s="383"/>
      <c r="H170" s="386"/>
      <c r="I170" s="235" t="str">
        <f t="shared" si="11"/>
        <v/>
      </c>
      <c r="J170" s="224" t="str">
        <f>IF(B170="","",IF(YEAR(B170)='Diário 7º PA'!$P$1,MONTH(B170)-'Diário 7º PA'!$O$1+1,(YEAR(B170)-'Diário 7º PA'!$P$1)*12-'Diário 7º PA'!$O$1+1+MONTH(B170)))</f>
        <v/>
      </c>
    </row>
    <row r="171" spans="1:10" x14ac:dyDescent="0.2">
      <c r="A171" s="381">
        <v>183</v>
      </c>
      <c r="B171" s="387"/>
      <c r="C171" s="383"/>
      <c r="D171" s="383"/>
      <c r="E171" s="384"/>
      <c r="F171" s="385"/>
      <c r="G171" s="383"/>
      <c r="H171" s="386"/>
      <c r="I171" s="235" t="str">
        <f t="shared" si="11"/>
        <v/>
      </c>
      <c r="J171" s="224" t="str">
        <f>IF(B171="","",IF(YEAR(B171)='Diário 7º PA'!$P$1,MONTH(B171)-'Diário 7º PA'!$O$1+1,(YEAR(B171)-'Diário 7º PA'!$P$1)*12-'Diário 7º PA'!$O$1+1+MONTH(B171)))</f>
        <v/>
      </c>
    </row>
    <row r="172" spans="1:10" x14ac:dyDescent="0.2">
      <c r="A172" s="381">
        <v>184</v>
      </c>
      <c r="B172" s="387"/>
      <c r="C172" s="383"/>
      <c r="D172" s="383"/>
      <c r="E172" s="384"/>
      <c r="F172" s="385"/>
      <c r="G172" s="383"/>
      <c r="H172" s="386"/>
      <c r="I172" s="235" t="str">
        <f t="shared" si="11"/>
        <v/>
      </c>
      <c r="J172" s="224" t="str">
        <f>IF(B172="","",IF(YEAR(B172)='Diário 7º PA'!$P$1,MONTH(B172)-'Diário 7º PA'!$O$1+1,(YEAR(B172)-'Diário 7º PA'!$P$1)*12-'Diário 7º PA'!$O$1+1+MONTH(B172)))</f>
        <v/>
      </c>
    </row>
    <row r="173" spans="1:10" x14ac:dyDescent="0.2">
      <c r="A173" s="381">
        <v>185</v>
      </c>
      <c r="B173" s="387"/>
      <c r="C173" s="383"/>
      <c r="D173" s="383"/>
      <c r="E173" s="384"/>
      <c r="F173" s="385"/>
      <c r="G173" s="383"/>
      <c r="H173" s="386"/>
      <c r="I173" s="235" t="str">
        <f t="shared" si="11"/>
        <v/>
      </c>
      <c r="J173" s="224" t="str">
        <f>IF(B173="","",IF(YEAR(B173)='Diário 7º PA'!$P$1,MONTH(B173)-'Diário 7º PA'!$O$1+1,(YEAR(B173)-'Diário 7º PA'!$P$1)*12-'Diário 7º PA'!$O$1+1+MONTH(B173)))</f>
        <v/>
      </c>
    </row>
    <row r="174" spans="1:10" x14ac:dyDescent="0.2">
      <c r="A174" s="381">
        <v>186</v>
      </c>
      <c r="B174" s="387"/>
      <c r="C174" s="383"/>
      <c r="D174" s="383"/>
      <c r="E174" s="384"/>
      <c r="F174" s="385"/>
      <c r="G174" s="383"/>
      <c r="H174" s="386"/>
      <c r="I174" s="235" t="str">
        <f t="shared" si="11"/>
        <v/>
      </c>
      <c r="J174" s="224" t="str">
        <f>IF(B174="","",IF(YEAR(B174)='Diário 7º PA'!$P$1,MONTH(B174)-'Diário 7º PA'!$O$1+1,(YEAR(B174)-'Diário 7º PA'!$P$1)*12-'Diário 7º PA'!$O$1+1+MONTH(B174)))</f>
        <v/>
      </c>
    </row>
    <row r="175" spans="1:10" x14ac:dyDescent="0.2">
      <c r="A175" s="381">
        <v>187</v>
      </c>
      <c r="B175" s="387"/>
      <c r="C175" s="383"/>
      <c r="D175" s="383"/>
      <c r="E175" s="384"/>
      <c r="F175" s="385"/>
      <c r="G175" s="383"/>
      <c r="H175" s="386"/>
      <c r="I175" s="235" t="str">
        <f t="shared" si="11"/>
        <v/>
      </c>
      <c r="J175" s="224" t="str">
        <f>IF(B175="","",IF(YEAR(B175)='Diário 7º PA'!$P$1,MONTH(B175)-'Diário 7º PA'!$O$1+1,(YEAR(B175)-'Diário 7º PA'!$P$1)*12-'Diário 7º PA'!$O$1+1+MONTH(B175)))</f>
        <v/>
      </c>
    </row>
    <row r="176" spans="1:10" x14ac:dyDescent="0.2">
      <c r="A176" s="381">
        <v>188</v>
      </c>
      <c r="B176" s="387"/>
      <c r="C176" s="383"/>
      <c r="D176" s="383"/>
      <c r="E176" s="384"/>
      <c r="F176" s="385"/>
      <c r="G176" s="383"/>
      <c r="H176" s="386"/>
      <c r="I176" s="235" t="str">
        <f t="shared" si="11"/>
        <v/>
      </c>
      <c r="J176" s="224" t="str">
        <f>IF(B176="","",IF(YEAR(B176)='Diário 7º PA'!$P$1,MONTH(B176)-'Diário 7º PA'!$O$1+1,(YEAR(B176)-'Diário 7º PA'!$P$1)*12-'Diário 7º PA'!$O$1+1+MONTH(B176)))</f>
        <v/>
      </c>
    </row>
    <row r="177" spans="1:10" x14ac:dyDescent="0.2">
      <c r="A177" s="381">
        <v>189</v>
      </c>
      <c r="B177" s="387"/>
      <c r="C177" s="383"/>
      <c r="D177" s="383"/>
      <c r="E177" s="384"/>
      <c r="F177" s="385"/>
      <c r="G177" s="383"/>
      <c r="H177" s="386"/>
      <c r="I177" s="235" t="str">
        <f t="shared" si="11"/>
        <v/>
      </c>
      <c r="J177" s="224" t="str">
        <f>IF(B177="","",IF(YEAR(B177)='Diário 7º PA'!$P$1,MONTH(B177)-'Diário 7º PA'!$O$1+1,(YEAR(B177)-'Diário 7º PA'!$P$1)*12-'Diário 7º PA'!$O$1+1+MONTH(B177)))</f>
        <v/>
      </c>
    </row>
    <row r="178" spans="1:10" x14ac:dyDescent="0.2">
      <c r="A178" s="381">
        <v>190</v>
      </c>
      <c r="B178" s="387"/>
      <c r="C178" s="383"/>
      <c r="D178" s="383"/>
      <c r="E178" s="384"/>
      <c r="F178" s="385"/>
      <c r="G178" s="383"/>
      <c r="H178" s="386"/>
      <c r="I178" s="235" t="str">
        <f t="shared" si="11"/>
        <v/>
      </c>
      <c r="J178" s="224" t="str">
        <f>IF(B178="","",IF(YEAR(B178)='Diário 7º PA'!$P$1,MONTH(B178)-'Diário 7º PA'!$O$1+1,(YEAR(B178)-'Diário 7º PA'!$P$1)*12-'Diário 7º PA'!$O$1+1+MONTH(B178)))</f>
        <v/>
      </c>
    </row>
    <row r="179" spans="1:10" x14ac:dyDescent="0.2">
      <c r="A179" s="381">
        <v>191</v>
      </c>
      <c r="B179" s="387"/>
      <c r="C179" s="383"/>
      <c r="D179" s="383"/>
      <c r="E179" s="384"/>
      <c r="F179" s="385"/>
      <c r="G179" s="383"/>
      <c r="H179" s="386"/>
      <c r="I179" s="235" t="str">
        <f t="shared" si="11"/>
        <v/>
      </c>
      <c r="J179" s="224" t="str">
        <f>IF(B179="","",IF(YEAR(B179)='Diário 7º PA'!$P$1,MONTH(B179)-'Diário 7º PA'!$O$1+1,(YEAR(B179)-'Diário 7º PA'!$P$1)*12-'Diário 7º PA'!$O$1+1+MONTH(B179)))</f>
        <v/>
      </c>
    </row>
    <row r="180" spans="1:10" x14ac:dyDescent="0.2">
      <c r="A180" s="381">
        <v>192</v>
      </c>
      <c r="B180" s="387"/>
      <c r="C180" s="383"/>
      <c r="D180" s="383"/>
      <c r="E180" s="384"/>
      <c r="F180" s="385"/>
      <c r="G180" s="383"/>
      <c r="H180" s="386"/>
      <c r="I180" s="235" t="str">
        <f t="shared" si="11"/>
        <v/>
      </c>
      <c r="J180" s="224" t="str">
        <f>IF(B180="","",IF(YEAR(B180)='Diário 7º PA'!$P$1,MONTH(B180)-'Diário 7º PA'!$O$1+1,(YEAR(B180)-'Diário 7º PA'!$P$1)*12-'Diário 7º PA'!$O$1+1+MONTH(B180)))</f>
        <v/>
      </c>
    </row>
    <row r="181" spans="1:10" x14ac:dyDescent="0.2">
      <c r="A181" s="381">
        <v>193</v>
      </c>
      <c r="B181" s="387"/>
      <c r="C181" s="383"/>
      <c r="D181" s="383"/>
      <c r="E181" s="384"/>
      <c r="F181" s="385"/>
      <c r="G181" s="383"/>
      <c r="H181" s="386"/>
      <c r="I181" s="235" t="str">
        <f t="shared" ref="I181:I238" si="12">SUBSTITUTE(C181," ","_")</f>
        <v/>
      </c>
      <c r="J181" s="224" t="str">
        <f>IF(B181="","",IF(YEAR(B181)='Diário 7º PA'!$P$1,MONTH(B181)-'Diário 7º PA'!$O$1+1,(YEAR(B181)-'Diário 7º PA'!$P$1)*12-'Diário 7º PA'!$O$1+1+MONTH(B181)))</f>
        <v/>
      </c>
    </row>
    <row r="182" spans="1:10" x14ac:dyDescent="0.2">
      <c r="A182" s="381">
        <v>194</v>
      </c>
      <c r="B182" s="387"/>
      <c r="C182" s="383"/>
      <c r="D182" s="383"/>
      <c r="E182" s="384"/>
      <c r="F182" s="385"/>
      <c r="G182" s="383"/>
      <c r="H182" s="386"/>
      <c r="I182" s="235" t="str">
        <f t="shared" si="12"/>
        <v/>
      </c>
      <c r="J182" s="224" t="str">
        <f>IF(B182="","",IF(YEAR(B182)='Diário 7º PA'!$P$1,MONTH(B182)-'Diário 7º PA'!$O$1+1,(YEAR(B182)-'Diário 7º PA'!$P$1)*12-'Diário 7º PA'!$O$1+1+MONTH(B182)))</f>
        <v/>
      </c>
    </row>
    <row r="183" spans="1:10" x14ac:dyDescent="0.2">
      <c r="A183" s="381">
        <v>195</v>
      </c>
      <c r="B183" s="387"/>
      <c r="C183" s="383"/>
      <c r="D183" s="383"/>
      <c r="E183" s="384"/>
      <c r="F183" s="385"/>
      <c r="G183" s="383"/>
      <c r="H183" s="386"/>
      <c r="I183" s="235" t="str">
        <f t="shared" si="12"/>
        <v/>
      </c>
      <c r="J183" s="224" t="str">
        <f>IF(B183="","",IF(YEAR(B183)='Diário 7º PA'!$P$1,MONTH(B183)-'Diário 7º PA'!$O$1+1,(YEAR(B183)-'Diário 7º PA'!$P$1)*12-'Diário 7º PA'!$O$1+1+MONTH(B183)))</f>
        <v/>
      </c>
    </row>
    <row r="184" spans="1:10" x14ac:dyDescent="0.2">
      <c r="A184" s="381">
        <v>196</v>
      </c>
      <c r="B184" s="387"/>
      <c r="C184" s="383"/>
      <c r="D184" s="383"/>
      <c r="E184" s="384"/>
      <c r="F184" s="385"/>
      <c r="G184" s="383"/>
      <c r="H184" s="386"/>
      <c r="I184" s="235" t="str">
        <f t="shared" si="12"/>
        <v/>
      </c>
      <c r="J184" s="224" t="str">
        <f>IF(B184="","",IF(YEAR(B184)='Diário 7º PA'!$P$1,MONTH(B184)-'Diário 7º PA'!$O$1+1,(YEAR(B184)-'Diário 7º PA'!$P$1)*12-'Diário 7º PA'!$O$1+1+MONTH(B184)))</f>
        <v/>
      </c>
    </row>
    <row r="185" spans="1:10" x14ac:dyDescent="0.2">
      <c r="A185" s="381">
        <v>197</v>
      </c>
      <c r="B185" s="387"/>
      <c r="C185" s="383"/>
      <c r="D185" s="383"/>
      <c r="E185" s="384"/>
      <c r="F185" s="385"/>
      <c r="G185" s="383"/>
      <c r="H185" s="386"/>
      <c r="I185" s="235" t="str">
        <f t="shared" si="12"/>
        <v/>
      </c>
      <c r="J185" s="224" t="str">
        <f>IF(B185="","",IF(YEAR(B185)='Diário 7º PA'!$P$1,MONTH(B185)-'Diário 7º PA'!$O$1+1,(YEAR(B185)-'Diário 7º PA'!$P$1)*12-'Diário 7º PA'!$O$1+1+MONTH(B185)))</f>
        <v/>
      </c>
    </row>
    <row r="186" spans="1:10" x14ac:dyDescent="0.2">
      <c r="A186" s="381">
        <v>198</v>
      </c>
      <c r="B186" s="387"/>
      <c r="C186" s="383"/>
      <c r="D186" s="383"/>
      <c r="E186" s="384"/>
      <c r="F186" s="385"/>
      <c r="G186" s="383"/>
      <c r="H186" s="386"/>
      <c r="I186" s="235" t="str">
        <f t="shared" si="12"/>
        <v/>
      </c>
      <c r="J186" s="224" t="str">
        <f>IF(B186="","",IF(YEAR(B186)='Diário 7º PA'!$P$1,MONTH(B186)-'Diário 7º PA'!$O$1+1,(YEAR(B186)-'Diário 7º PA'!$P$1)*12-'Diário 7º PA'!$O$1+1+MONTH(B186)))</f>
        <v/>
      </c>
    </row>
    <row r="187" spans="1:10" x14ac:dyDescent="0.2">
      <c r="A187" s="381">
        <v>199</v>
      </c>
      <c r="B187" s="387"/>
      <c r="C187" s="383"/>
      <c r="D187" s="383"/>
      <c r="E187" s="384"/>
      <c r="F187" s="385"/>
      <c r="G187" s="383"/>
      <c r="H187" s="386"/>
      <c r="I187" s="235" t="str">
        <f t="shared" si="12"/>
        <v/>
      </c>
      <c r="J187" s="224" t="str">
        <f>IF(B187="","",IF(YEAR(B187)='Diário 7º PA'!$P$1,MONTH(B187)-'Diário 7º PA'!$O$1+1,(YEAR(B187)-'Diário 7º PA'!$P$1)*12-'Diário 7º PA'!$O$1+1+MONTH(B187)))</f>
        <v/>
      </c>
    </row>
    <row r="188" spans="1:10" x14ac:dyDescent="0.2">
      <c r="A188" s="381">
        <v>200</v>
      </c>
      <c r="B188" s="387"/>
      <c r="C188" s="383"/>
      <c r="D188" s="383"/>
      <c r="E188" s="384"/>
      <c r="F188" s="385"/>
      <c r="G188" s="383"/>
      <c r="H188" s="386"/>
      <c r="I188" s="235" t="str">
        <f t="shared" si="12"/>
        <v/>
      </c>
      <c r="J188" s="224" t="str">
        <f>IF(B188="","",IF(YEAR(B188)='Diário 7º PA'!$P$1,MONTH(B188)-'Diário 7º PA'!$O$1+1,(YEAR(B188)-'Diário 7º PA'!$P$1)*12-'Diário 7º PA'!$O$1+1+MONTH(B188)))</f>
        <v/>
      </c>
    </row>
    <row r="189" spans="1:10" x14ac:dyDescent="0.2">
      <c r="A189" s="381">
        <v>201</v>
      </c>
      <c r="B189" s="387"/>
      <c r="C189" s="383"/>
      <c r="D189" s="383"/>
      <c r="E189" s="384"/>
      <c r="F189" s="385"/>
      <c r="G189" s="383"/>
      <c r="H189" s="386"/>
      <c r="I189" s="235" t="str">
        <f t="shared" si="12"/>
        <v/>
      </c>
      <c r="J189" s="224" t="str">
        <f>IF(B189="","",IF(YEAR(B189)='Diário 7º PA'!$P$1,MONTH(B189)-'Diário 7º PA'!$O$1+1,(YEAR(B189)-'Diário 7º PA'!$P$1)*12-'Diário 7º PA'!$O$1+1+MONTH(B189)))</f>
        <v/>
      </c>
    </row>
    <row r="190" spans="1:10" x14ac:dyDescent="0.2">
      <c r="A190" s="381">
        <v>202</v>
      </c>
      <c r="B190" s="387"/>
      <c r="C190" s="383"/>
      <c r="D190" s="383"/>
      <c r="E190" s="384"/>
      <c r="F190" s="385"/>
      <c r="G190" s="383"/>
      <c r="H190" s="386"/>
      <c r="I190" s="235" t="str">
        <f t="shared" si="12"/>
        <v/>
      </c>
      <c r="J190" s="224" t="str">
        <f>IF(B190="","",IF(YEAR(B190)='Diário 7º PA'!$P$1,MONTH(B190)-'Diário 7º PA'!$O$1+1,(YEAR(B190)-'Diário 7º PA'!$P$1)*12-'Diário 7º PA'!$O$1+1+MONTH(B190)))</f>
        <v/>
      </c>
    </row>
    <row r="191" spans="1:10" x14ac:dyDescent="0.2">
      <c r="A191" s="381">
        <v>203</v>
      </c>
      <c r="B191" s="387"/>
      <c r="C191" s="383"/>
      <c r="D191" s="383"/>
      <c r="E191" s="384"/>
      <c r="F191" s="385"/>
      <c r="G191" s="383"/>
      <c r="H191" s="386"/>
      <c r="I191" s="235" t="str">
        <f t="shared" si="12"/>
        <v/>
      </c>
      <c r="J191" s="224" t="str">
        <f>IF(B191="","",IF(YEAR(B191)='Diário 7º PA'!$P$1,MONTH(B191)-'Diário 7º PA'!$O$1+1,(YEAR(B191)-'Diário 7º PA'!$P$1)*12-'Diário 7º PA'!$O$1+1+MONTH(B191)))</f>
        <v/>
      </c>
    </row>
    <row r="192" spans="1:10" x14ac:dyDescent="0.2">
      <c r="A192" s="381">
        <v>204</v>
      </c>
      <c r="B192" s="387"/>
      <c r="C192" s="383"/>
      <c r="D192" s="383"/>
      <c r="E192" s="384"/>
      <c r="F192" s="385"/>
      <c r="G192" s="383"/>
      <c r="H192" s="386"/>
      <c r="I192" s="235" t="str">
        <f t="shared" si="12"/>
        <v/>
      </c>
      <c r="J192" s="224" t="str">
        <f>IF(B192="","",IF(YEAR(B192)='Diário 7º PA'!$P$1,MONTH(B192)-'Diário 7º PA'!$O$1+1,(YEAR(B192)-'Diário 7º PA'!$P$1)*12-'Diário 7º PA'!$O$1+1+MONTH(B192)))</f>
        <v/>
      </c>
    </row>
    <row r="193" spans="1:10" x14ac:dyDescent="0.2">
      <c r="A193" s="381">
        <v>205</v>
      </c>
      <c r="B193" s="387"/>
      <c r="C193" s="383"/>
      <c r="D193" s="383"/>
      <c r="E193" s="384"/>
      <c r="F193" s="385"/>
      <c r="G193" s="383"/>
      <c r="H193" s="386"/>
      <c r="I193" s="235" t="str">
        <f t="shared" si="12"/>
        <v/>
      </c>
      <c r="J193" s="224" t="str">
        <f>IF(B193="","",IF(YEAR(B193)='Diário 7º PA'!$P$1,MONTH(B193)-'Diário 7º PA'!$O$1+1,(YEAR(B193)-'Diário 7º PA'!$P$1)*12-'Diário 7º PA'!$O$1+1+MONTH(B193)))</f>
        <v/>
      </c>
    </row>
    <row r="194" spans="1:10" x14ac:dyDescent="0.2">
      <c r="A194" s="381">
        <v>206</v>
      </c>
      <c r="B194" s="387"/>
      <c r="C194" s="383"/>
      <c r="D194" s="383"/>
      <c r="E194" s="384"/>
      <c r="F194" s="385"/>
      <c r="G194" s="383"/>
      <c r="H194" s="386"/>
      <c r="I194" s="235" t="str">
        <f t="shared" si="12"/>
        <v/>
      </c>
      <c r="J194" s="224" t="str">
        <f>IF(B194="","",IF(YEAR(B194)='Diário 7º PA'!$P$1,MONTH(B194)-'Diário 7º PA'!$O$1+1,(YEAR(B194)-'Diário 7º PA'!$P$1)*12-'Diário 7º PA'!$O$1+1+MONTH(B194)))</f>
        <v/>
      </c>
    </row>
    <row r="195" spans="1:10" x14ac:dyDescent="0.2">
      <c r="A195" s="381">
        <v>207</v>
      </c>
      <c r="B195" s="387"/>
      <c r="C195" s="383"/>
      <c r="D195" s="383"/>
      <c r="E195" s="384"/>
      <c r="F195" s="385"/>
      <c r="G195" s="383"/>
      <c r="H195" s="386"/>
      <c r="I195" s="235" t="str">
        <f t="shared" si="12"/>
        <v/>
      </c>
      <c r="J195" s="224" t="str">
        <f>IF(B195="","",IF(YEAR(B195)='Diário 7º PA'!$P$1,MONTH(B195)-'Diário 7º PA'!$O$1+1,(YEAR(B195)-'Diário 7º PA'!$P$1)*12-'Diário 7º PA'!$O$1+1+MONTH(B195)))</f>
        <v/>
      </c>
    </row>
    <row r="196" spans="1:10" x14ac:dyDescent="0.2">
      <c r="A196" s="381">
        <v>208</v>
      </c>
      <c r="B196" s="387"/>
      <c r="C196" s="383"/>
      <c r="D196" s="383"/>
      <c r="E196" s="384"/>
      <c r="F196" s="385"/>
      <c r="G196" s="383"/>
      <c r="H196" s="386"/>
      <c r="I196" s="235" t="str">
        <f t="shared" si="12"/>
        <v/>
      </c>
      <c r="J196" s="224" t="str">
        <f>IF(B196="","",IF(YEAR(B196)='Diário 7º PA'!$P$1,MONTH(B196)-'Diário 7º PA'!$O$1+1,(YEAR(B196)-'Diário 7º PA'!$P$1)*12-'Diário 7º PA'!$O$1+1+MONTH(B196)))</f>
        <v/>
      </c>
    </row>
    <row r="197" spans="1:10" x14ac:dyDescent="0.2">
      <c r="A197" s="381">
        <v>209</v>
      </c>
      <c r="B197" s="387"/>
      <c r="C197" s="383"/>
      <c r="D197" s="383"/>
      <c r="E197" s="384"/>
      <c r="F197" s="385"/>
      <c r="G197" s="383"/>
      <c r="H197" s="386"/>
      <c r="I197" s="235" t="str">
        <f t="shared" si="12"/>
        <v/>
      </c>
      <c r="J197" s="224" t="str">
        <f>IF(B197="","",IF(YEAR(B197)='Diário 7º PA'!$P$1,MONTH(B197)-'Diário 7º PA'!$O$1+1,(YEAR(B197)-'Diário 7º PA'!$P$1)*12-'Diário 7º PA'!$O$1+1+MONTH(B197)))</f>
        <v/>
      </c>
    </row>
    <row r="198" spans="1:10" x14ac:dyDescent="0.2">
      <c r="A198" s="381">
        <v>210</v>
      </c>
      <c r="B198" s="387"/>
      <c r="C198" s="383"/>
      <c r="D198" s="383"/>
      <c r="E198" s="384"/>
      <c r="F198" s="385"/>
      <c r="G198" s="383"/>
      <c r="H198" s="386"/>
      <c r="I198" s="235" t="str">
        <f t="shared" si="12"/>
        <v/>
      </c>
      <c r="J198" s="224" t="str">
        <f>IF(B198="","",IF(YEAR(B198)='Diário 7º PA'!$P$1,MONTH(B198)-'Diário 7º PA'!$O$1+1,(YEAR(B198)-'Diário 7º PA'!$P$1)*12-'Diário 7º PA'!$O$1+1+MONTH(B198)))</f>
        <v/>
      </c>
    </row>
    <row r="199" spans="1:10" x14ac:dyDescent="0.2">
      <c r="A199" s="381">
        <v>211</v>
      </c>
      <c r="B199" s="387"/>
      <c r="C199" s="383"/>
      <c r="D199" s="383"/>
      <c r="E199" s="384"/>
      <c r="F199" s="385"/>
      <c r="G199" s="383"/>
      <c r="H199" s="386"/>
      <c r="I199" s="235" t="str">
        <f t="shared" si="12"/>
        <v/>
      </c>
      <c r="J199" s="224" t="str">
        <f>IF(B199="","",IF(YEAR(B199)='Diário 7º PA'!$P$1,MONTH(B199)-'Diário 7º PA'!$O$1+1,(YEAR(B199)-'Diário 7º PA'!$P$1)*12-'Diário 7º PA'!$O$1+1+MONTH(B199)))</f>
        <v/>
      </c>
    </row>
    <row r="200" spans="1:10" x14ac:dyDescent="0.2">
      <c r="A200" s="381">
        <v>212</v>
      </c>
      <c r="B200" s="387"/>
      <c r="C200" s="383"/>
      <c r="D200" s="383"/>
      <c r="E200" s="384"/>
      <c r="F200" s="385"/>
      <c r="G200" s="383"/>
      <c r="H200" s="386"/>
      <c r="I200" s="235" t="str">
        <f t="shared" si="12"/>
        <v/>
      </c>
      <c r="J200" s="224" t="str">
        <f>IF(B200="","",IF(YEAR(B200)='Diário 7º PA'!$P$1,MONTH(B200)-'Diário 7º PA'!$O$1+1,(YEAR(B200)-'Diário 7º PA'!$P$1)*12-'Diário 7º PA'!$O$1+1+MONTH(B200)))</f>
        <v/>
      </c>
    </row>
    <row r="201" spans="1:10" x14ac:dyDescent="0.2">
      <c r="A201" s="381">
        <v>213</v>
      </c>
      <c r="B201" s="387"/>
      <c r="C201" s="383"/>
      <c r="D201" s="383"/>
      <c r="E201" s="384"/>
      <c r="F201" s="385"/>
      <c r="G201" s="383"/>
      <c r="H201" s="386"/>
      <c r="I201" s="235" t="str">
        <f t="shared" si="12"/>
        <v/>
      </c>
      <c r="J201" s="224" t="str">
        <f>IF(B201="","",IF(YEAR(B201)='Diário 7º PA'!$P$1,MONTH(B201)-'Diário 7º PA'!$O$1+1,(YEAR(B201)-'Diário 7º PA'!$P$1)*12-'Diário 7º PA'!$O$1+1+MONTH(B201)))</f>
        <v/>
      </c>
    </row>
    <row r="202" spans="1:10" x14ac:dyDescent="0.2">
      <c r="A202" s="381">
        <v>214</v>
      </c>
      <c r="B202" s="387"/>
      <c r="C202" s="383"/>
      <c r="D202" s="383"/>
      <c r="E202" s="384"/>
      <c r="F202" s="385"/>
      <c r="G202" s="383"/>
      <c r="H202" s="386"/>
      <c r="I202" s="235" t="str">
        <f t="shared" si="12"/>
        <v/>
      </c>
      <c r="J202" s="224" t="str">
        <f>IF(B202="","",IF(YEAR(B202)='Diário 7º PA'!$P$1,MONTH(B202)-'Diário 7º PA'!$O$1+1,(YEAR(B202)-'Diário 7º PA'!$P$1)*12-'Diário 7º PA'!$O$1+1+MONTH(B202)))</f>
        <v/>
      </c>
    </row>
    <row r="203" spans="1:10" x14ac:dyDescent="0.2">
      <c r="A203" s="381">
        <v>215</v>
      </c>
      <c r="B203" s="387"/>
      <c r="C203" s="383"/>
      <c r="D203" s="383"/>
      <c r="E203" s="384"/>
      <c r="F203" s="385"/>
      <c r="G203" s="383"/>
      <c r="H203" s="386"/>
      <c r="I203" s="235" t="str">
        <f t="shared" si="12"/>
        <v/>
      </c>
      <c r="J203" s="224" t="str">
        <f>IF(B203="","",IF(YEAR(B203)='Diário 7º PA'!$P$1,MONTH(B203)-'Diário 7º PA'!$O$1+1,(YEAR(B203)-'Diário 7º PA'!$P$1)*12-'Diário 7º PA'!$O$1+1+MONTH(B203)))</f>
        <v/>
      </c>
    </row>
    <row r="204" spans="1:10" x14ac:dyDescent="0.2">
      <c r="A204" s="381">
        <v>216</v>
      </c>
      <c r="B204" s="387"/>
      <c r="C204" s="383"/>
      <c r="D204" s="383"/>
      <c r="E204" s="384"/>
      <c r="F204" s="385"/>
      <c r="G204" s="383"/>
      <c r="H204" s="386"/>
      <c r="I204" s="235" t="str">
        <f t="shared" si="12"/>
        <v/>
      </c>
      <c r="J204" s="224" t="str">
        <f>IF(B204="","",IF(YEAR(B204)='Diário 7º PA'!$P$1,MONTH(B204)-'Diário 7º PA'!$O$1+1,(YEAR(B204)-'Diário 7º PA'!$P$1)*12-'Diário 7º PA'!$O$1+1+MONTH(B204)))</f>
        <v/>
      </c>
    </row>
    <row r="205" spans="1:10" x14ac:dyDescent="0.2">
      <c r="A205" s="381">
        <v>217</v>
      </c>
      <c r="B205" s="387"/>
      <c r="C205" s="383"/>
      <c r="D205" s="383"/>
      <c r="E205" s="384"/>
      <c r="F205" s="385"/>
      <c r="G205" s="383"/>
      <c r="H205" s="386"/>
      <c r="I205" s="235" t="str">
        <f t="shared" si="12"/>
        <v/>
      </c>
      <c r="J205" s="224" t="str">
        <f>IF(B205="","",IF(YEAR(B205)='Diário 7º PA'!$P$1,MONTH(B205)-'Diário 7º PA'!$O$1+1,(YEAR(B205)-'Diário 7º PA'!$P$1)*12-'Diário 7º PA'!$O$1+1+MONTH(B205)))</f>
        <v/>
      </c>
    </row>
    <row r="206" spans="1:10" x14ac:dyDescent="0.2">
      <c r="A206" s="381">
        <v>218</v>
      </c>
      <c r="B206" s="387"/>
      <c r="C206" s="383"/>
      <c r="D206" s="383"/>
      <c r="E206" s="384"/>
      <c r="F206" s="385"/>
      <c r="G206" s="383"/>
      <c r="H206" s="386"/>
      <c r="I206" s="235" t="str">
        <f t="shared" si="12"/>
        <v/>
      </c>
      <c r="J206" s="224" t="str">
        <f>IF(B206="","",IF(YEAR(B206)='Diário 7º PA'!$P$1,MONTH(B206)-'Diário 7º PA'!$O$1+1,(YEAR(B206)-'Diário 7º PA'!$P$1)*12-'Diário 7º PA'!$O$1+1+MONTH(B206)))</f>
        <v/>
      </c>
    </row>
    <row r="207" spans="1:10" x14ac:dyDescent="0.2">
      <c r="A207" s="381">
        <v>219</v>
      </c>
      <c r="B207" s="387"/>
      <c r="C207" s="383"/>
      <c r="D207" s="383"/>
      <c r="E207" s="384"/>
      <c r="F207" s="385"/>
      <c r="G207" s="383"/>
      <c r="H207" s="386"/>
      <c r="I207" s="235" t="str">
        <f t="shared" si="12"/>
        <v/>
      </c>
      <c r="J207" s="224" t="str">
        <f>IF(B207="","",IF(YEAR(B207)='Diário 7º PA'!$P$1,MONTH(B207)-'Diário 7º PA'!$O$1+1,(YEAR(B207)-'Diário 7º PA'!$P$1)*12-'Diário 7º PA'!$O$1+1+MONTH(B207)))</f>
        <v/>
      </c>
    </row>
    <row r="208" spans="1:10" x14ac:dyDescent="0.2">
      <c r="A208" s="381">
        <v>220</v>
      </c>
      <c r="B208" s="387"/>
      <c r="C208" s="383"/>
      <c r="D208" s="383"/>
      <c r="E208" s="384"/>
      <c r="F208" s="385"/>
      <c r="G208" s="383"/>
      <c r="H208" s="386"/>
      <c r="I208" s="235" t="str">
        <f t="shared" si="12"/>
        <v/>
      </c>
      <c r="J208" s="224" t="str">
        <f>IF(B208="","",IF(YEAR(B208)='Diário 7º PA'!$P$1,MONTH(B208)-'Diário 7º PA'!$O$1+1,(YEAR(B208)-'Diário 7º PA'!$P$1)*12-'Diário 7º PA'!$O$1+1+MONTH(B208)))</f>
        <v/>
      </c>
    </row>
    <row r="209" spans="1:10" x14ac:dyDescent="0.2">
      <c r="A209" s="381">
        <v>221</v>
      </c>
      <c r="B209" s="387"/>
      <c r="C209" s="383"/>
      <c r="D209" s="383"/>
      <c r="E209" s="384"/>
      <c r="F209" s="385"/>
      <c r="G209" s="383"/>
      <c r="H209" s="386"/>
      <c r="I209" s="235" t="str">
        <f t="shared" si="12"/>
        <v/>
      </c>
      <c r="J209" s="224" t="str">
        <f>IF(B209="","",IF(YEAR(B209)='Diário 7º PA'!$P$1,MONTH(B209)-'Diário 7º PA'!$O$1+1,(YEAR(B209)-'Diário 7º PA'!$P$1)*12-'Diário 7º PA'!$O$1+1+MONTH(B209)))</f>
        <v/>
      </c>
    </row>
    <row r="210" spans="1:10" x14ac:dyDescent="0.2">
      <c r="A210" s="381">
        <v>222</v>
      </c>
      <c r="B210" s="387"/>
      <c r="C210" s="383"/>
      <c r="D210" s="383"/>
      <c r="E210" s="384"/>
      <c r="F210" s="385"/>
      <c r="G210" s="383"/>
      <c r="H210" s="386"/>
      <c r="I210" s="235" t="str">
        <f t="shared" si="12"/>
        <v/>
      </c>
      <c r="J210" s="224" t="str">
        <f>IF(B210="","",IF(YEAR(B210)='Diário 7º PA'!$P$1,MONTH(B210)-'Diário 7º PA'!$O$1+1,(YEAR(B210)-'Diário 7º PA'!$P$1)*12-'Diário 7º PA'!$O$1+1+MONTH(B210)))</f>
        <v/>
      </c>
    </row>
    <row r="211" spans="1:10" x14ac:dyDescent="0.2">
      <c r="A211" s="381">
        <v>223</v>
      </c>
      <c r="B211" s="387"/>
      <c r="C211" s="383"/>
      <c r="D211" s="383"/>
      <c r="E211" s="384"/>
      <c r="F211" s="385"/>
      <c r="G211" s="383"/>
      <c r="H211" s="386"/>
      <c r="I211" s="235" t="str">
        <f t="shared" si="12"/>
        <v/>
      </c>
      <c r="J211" s="224" t="str">
        <f>IF(B211="","",IF(YEAR(B211)='Diário 7º PA'!$P$1,MONTH(B211)-'Diário 7º PA'!$O$1+1,(YEAR(B211)-'Diário 7º PA'!$P$1)*12-'Diário 7º PA'!$O$1+1+MONTH(B211)))</f>
        <v/>
      </c>
    </row>
    <row r="212" spans="1:10" x14ac:dyDescent="0.2">
      <c r="A212" s="381">
        <v>224</v>
      </c>
      <c r="B212" s="387"/>
      <c r="C212" s="383"/>
      <c r="D212" s="383"/>
      <c r="E212" s="384"/>
      <c r="F212" s="385"/>
      <c r="G212" s="383"/>
      <c r="H212" s="386"/>
      <c r="I212" s="235" t="str">
        <f t="shared" si="12"/>
        <v/>
      </c>
      <c r="J212" s="224" t="str">
        <f>IF(B212="","",IF(YEAR(B212)='Diário 7º PA'!$P$1,MONTH(B212)-'Diário 7º PA'!$O$1+1,(YEAR(B212)-'Diário 7º PA'!$P$1)*12-'Diário 7º PA'!$O$1+1+MONTH(B212)))</f>
        <v/>
      </c>
    </row>
    <row r="213" spans="1:10" x14ac:dyDescent="0.2">
      <c r="A213" s="381">
        <v>225</v>
      </c>
      <c r="B213" s="387"/>
      <c r="C213" s="383"/>
      <c r="D213" s="383"/>
      <c r="E213" s="384"/>
      <c r="F213" s="385"/>
      <c r="G213" s="383"/>
      <c r="H213" s="386"/>
      <c r="I213" s="235" t="str">
        <f t="shared" si="12"/>
        <v/>
      </c>
      <c r="J213" s="224" t="str">
        <f>IF(B213="","",IF(YEAR(B213)='Diário 7º PA'!$P$1,MONTH(B213)-'Diário 7º PA'!$O$1+1,(YEAR(B213)-'Diário 7º PA'!$P$1)*12-'Diário 7º PA'!$O$1+1+MONTH(B213)))</f>
        <v/>
      </c>
    </row>
    <row r="214" spans="1:10" x14ac:dyDescent="0.2">
      <c r="A214" s="381">
        <v>226</v>
      </c>
      <c r="B214" s="387"/>
      <c r="C214" s="383"/>
      <c r="D214" s="383"/>
      <c r="E214" s="384"/>
      <c r="F214" s="385"/>
      <c r="G214" s="383"/>
      <c r="H214" s="386"/>
      <c r="I214" s="235" t="str">
        <f t="shared" si="12"/>
        <v/>
      </c>
      <c r="J214" s="224" t="str">
        <f>IF(B214="","",IF(YEAR(B214)='Diário 7º PA'!$P$1,MONTH(B214)-'Diário 7º PA'!$O$1+1,(YEAR(B214)-'Diário 7º PA'!$P$1)*12-'Diário 7º PA'!$O$1+1+MONTH(B214)))</f>
        <v/>
      </c>
    </row>
    <row r="215" spans="1:10" x14ac:dyDescent="0.2">
      <c r="A215" s="381">
        <v>227</v>
      </c>
      <c r="B215" s="387"/>
      <c r="C215" s="383"/>
      <c r="D215" s="383"/>
      <c r="E215" s="384"/>
      <c r="F215" s="385"/>
      <c r="G215" s="383"/>
      <c r="H215" s="386"/>
      <c r="I215" s="235" t="str">
        <f t="shared" si="12"/>
        <v/>
      </c>
      <c r="J215" s="224" t="str">
        <f>IF(B215="","",IF(YEAR(B215)='Diário 7º PA'!$P$1,MONTH(B215)-'Diário 7º PA'!$O$1+1,(YEAR(B215)-'Diário 7º PA'!$P$1)*12-'Diário 7º PA'!$O$1+1+MONTH(B215)))</f>
        <v/>
      </c>
    </row>
    <row r="216" spans="1:10" x14ac:dyDescent="0.2">
      <c r="A216" s="381">
        <v>228</v>
      </c>
      <c r="B216" s="387"/>
      <c r="C216" s="383"/>
      <c r="D216" s="383"/>
      <c r="E216" s="384"/>
      <c r="F216" s="385"/>
      <c r="G216" s="383"/>
      <c r="H216" s="386"/>
      <c r="I216" s="235" t="str">
        <f t="shared" si="12"/>
        <v/>
      </c>
      <c r="J216" s="224" t="str">
        <f>IF(B216="","",IF(YEAR(B216)='Diário 7º PA'!$P$1,MONTH(B216)-'Diário 7º PA'!$O$1+1,(YEAR(B216)-'Diário 7º PA'!$P$1)*12-'Diário 7º PA'!$O$1+1+MONTH(B216)))</f>
        <v/>
      </c>
    </row>
    <row r="217" spans="1:10" x14ac:dyDescent="0.2">
      <c r="A217" s="381">
        <v>229</v>
      </c>
      <c r="B217" s="387"/>
      <c r="C217" s="383"/>
      <c r="D217" s="383"/>
      <c r="E217" s="384"/>
      <c r="F217" s="385"/>
      <c r="G217" s="383"/>
      <c r="H217" s="386"/>
      <c r="I217" s="235" t="str">
        <f t="shared" si="12"/>
        <v/>
      </c>
      <c r="J217" s="224" t="str">
        <f>IF(B217="","",IF(YEAR(B217)='Diário 7º PA'!$P$1,MONTH(B217)-'Diário 7º PA'!$O$1+1,(YEAR(B217)-'Diário 7º PA'!$P$1)*12-'Diário 7º PA'!$O$1+1+MONTH(B217)))</f>
        <v/>
      </c>
    </row>
    <row r="218" spans="1:10" x14ac:dyDescent="0.2">
      <c r="A218" s="381">
        <v>230</v>
      </c>
      <c r="B218" s="387"/>
      <c r="C218" s="383"/>
      <c r="D218" s="383"/>
      <c r="E218" s="384"/>
      <c r="F218" s="385"/>
      <c r="G218" s="383"/>
      <c r="H218" s="386"/>
      <c r="I218" s="235" t="str">
        <f t="shared" si="12"/>
        <v/>
      </c>
      <c r="J218" s="224" t="str">
        <f>IF(B218="","",IF(YEAR(B218)='Diário 7º PA'!$P$1,MONTH(B218)-'Diário 7º PA'!$O$1+1,(YEAR(B218)-'Diário 7º PA'!$P$1)*12-'Diário 7º PA'!$O$1+1+MONTH(B218)))</f>
        <v/>
      </c>
    </row>
    <row r="219" spans="1:10" x14ac:dyDescent="0.2">
      <c r="A219" s="381">
        <v>231</v>
      </c>
      <c r="B219" s="387"/>
      <c r="C219" s="383"/>
      <c r="D219" s="383"/>
      <c r="E219" s="384"/>
      <c r="F219" s="385"/>
      <c r="G219" s="383"/>
      <c r="H219" s="386"/>
      <c r="I219" s="235" t="str">
        <f t="shared" si="12"/>
        <v/>
      </c>
      <c r="J219" s="224" t="str">
        <f>IF(B219="","",IF(YEAR(B219)='Diário 7º PA'!$P$1,MONTH(B219)-'Diário 7º PA'!$O$1+1,(YEAR(B219)-'Diário 7º PA'!$P$1)*12-'Diário 7º PA'!$O$1+1+MONTH(B219)))</f>
        <v/>
      </c>
    </row>
    <row r="220" spans="1:10" x14ac:dyDescent="0.2">
      <c r="A220" s="381">
        <v>232</v>
      </c>
      <c r="B220" s="387"/>
      <c r="C220" s="383"/>
      <c r="D220" s="383"/>
      <c r="E220" s="384"/>
      <c r="F220" s="385"/>
      <c r="G220" s="383"/>
      <c r="H220" s="386"/>
      <c r="I220" s="235" t="str">
        <f t="shared" si="12"/>
        <v/>
      </c>
      <c r="J220" s="224" t="str">
        <f>IF(B220="","",IF(YEAR(B220)='Diário 7º PA'!$P$1,MONTH(B220)-'Diário 7º PA'!$O$1+1,(YEAR(B220)-'Diário 7º PA'!$P$1)*12-'Diário 7º PA'!$O$1+1+MONTH(B220)))</f>
        <v/>
      </c>
    </row>
    <row r="221" spans="1:10" x14ac:dyDescent="0.2">
      <c r="A221" s="381">
        <v>233</v>
      </c>
      <c r="B221" s="387"/>
      <c r="C221" s="383"/>
      <c r="D221" s="383"/>
      <c r="E221" s="384"/>
      <c r="F221" s="385"/>
      <c r="G221" s="383"/>
      <c r="H221" s="386"/>
      <c r="I221" s="235" t="str">
        <f t="shared" si="12"/>
        <v/>
      </c>
      <c r="J221" s="224" t="str">
        <f>IF(B221="","",IF(YEAR(B221)='Diário 7º PA'!$P$1,MONTH(B221)-'Diário 7º PA'!$O$1+1,(YEAR(B221)-'Diário 7º PA'!$P$1)*12-'Diário 7º PA'!$O$1+1+MONTH(B221)))</f>
        <v/>
      </c>
    </row>
    <row r="222" spans="1:10" x14ac:dyDescent="0.2">
      <c r="A222" s="381">
        <v>234</v>
      </c>
      <c r="B222" s="387"/>
      <c r="C222" s="383"/>
      <c r="D222" s="383"/>
      <c r="E222" s="384"/>
      <c r="F222" s="385"/>
      <c r="G222" s="383"/>
      <c r="H222" s="386"/>
      <c r="I222" s="235" t="str">
        <f t="shared" si="12"/>
        <v/>
      </c>
      <c r="J222" s="224" t="str">
        <f>IF(B222="","",IF(YEAR(B222)='Diário 7º PA'!$P$1,MONTH(B222)-'Diário 7º PA'!$O$1+1,(YEAR(B222)-'Diário 7º PA'!$P$1)*12-'Diário 7º PA'!$O$1+1+MONTH(B222)))</f>
        <v/>
      </c>
    </row>
    <row r="223" spans="1:10" x14ac:dyDescent="0.2">
      <c r="A223" s="381">
        <v>235</v>
      </c>
      <c r="B223" s="387"/>
      <c r="C223" s="383"/>
      <c r="D223" s="383"/>
      <c r="E223" s="384"/>
      <c r="F223" s="385"/>
      <c r="G223" s="383"/>
      <c r="H223" s="386"/>
      <c r="I223" s="235" t="str">
        <f t="shared" si="12"/>
        <v/>
      </c>
      <c r="J223" s="224" t="str">
        <f>IF(B223="","",IF(YEAR(B223)='Diário 7º PA'!$P$1,MONTH(B223)-'Diário 7º PA'!$O$1+1,(YEAR(B223)-'Diário 7º PA'!$P$1)*12-'Diário 7º PA'!$O$1+1+MONTH(B223)))</f>
        <v/>
      </c>
    </row>
    <row r="224" spans="1:10" x14ac:dyDescent="0.2">
      <c r="A224" s="381">
        <v>236</v>
      </c>
      <c r="B224" s="387"/>
      <c r="C224" s="383"/>
      <c r="D224" s="383"/>
      <c r="E224" s="384"/>
      <c r="F224" s="385"/>
      <c r="G224" s="383"/>
      <c r="H224" s="386"/>
      <c r="I224" s="235" t="str">
        <f t="shared" si="12"/>
        <v/>
      </c>
      <c r="J224" s="224" t="str">
        <f>IF(B224="","",IF(YEAR(B224)='Diário 7º PA'!$P$1,MONTH(B224)-'Diário 7º PA'!$O$1+1,(YEAR(B224)-'Diário 7º PA'!$P$1)*12-'Diário 7º PA'!$O$1+1+MONTH(B224)))</f>
        <v/>
      </c>
    </row>
    <row r="225" spans="1:10" x14ac:dyDescent="0.2">
      <c r="A225" s="381">
        <v>237</v>
      </c>
      <c r="B225" s="387"/>
      <c r="C225" s="383"/>
      <c r="D225" s="383"/>
      <c r="E225" s="384"/>
      <c r="F225" s="385"/>
      <c r="G225" s="383"/>
      <c r="H225" s="386"/>
      <c r="I225" s="235" t="str">
        <f t="shared" si="12"/>
        <v/>
      </c>
      <c r="J225" s="224" t="str">
        <f>IF(B225="","",IF(YEAR(B225)='Diário 7º PA'!$P$1,MONTH(B225)-'Diário 7º PA'!$O$1+1,(YEAR(B225)-'Diário 7º PA'!$P$1)*12-'Diário 7º PA'!$O$1+1+MONTH(B225)))</f>
        <v/>
      </c>
    </row>
    <row r="226" spans="1:10" x14ac:dyDescent="0.2">
      <c r="A226" s="381">
        <v>238</v>
      </c>
      <c r="B226" s="387"/>
      <c r="C226" s="383"/>
      <c r="D226" s="383"/>
      <c r="E226" s="384"/>
      <c r="F226" s="385"/>
      <c r="G226" s="383"/>
      <c r="H226" s="386"/>
      <c r="I226" s="235" t="str">
        <f t="shared" si="12"/>
        <v/>
      </c>
      <c r="J226" s="224" t="str">
        <f>IF(B226="","",IF(YEAR(B226)='Diário 7º PA'!$P$1,MONTH(B226)-'Diário 7º PA'!$O$1+1,(YEAR(B226)-'Diário 7º PA'!$P$1)*12-'Diário 7º PA'!$O$1+1+MONTH(B226)))</f>
        <v/>
      </c>
    </row>
    <row r="227" spans="1:10" x14ac:dyDescent="0.2">
      <c r="A227" s="381">
        <v>239</v>
      </c>
      <c r="B227" s="387"/>
      <c r="C227" s="383"/>
      <c r="D227" s="383"/>
      <c r="E227" s="384"/>
      <c r="F227" s="385"/>
      <c r="G227" s="383"/>
      <c r="H227" s="386"/>
      <c r="I227" s="235" t="str">
        <f t="shared" si="12"/>
        <v/>
      </c>
      <c r="J227" s="224" t="str">
        <f>IF(B227="","",IF(YEAR(B227)='Diário 7º PA'!$P$1,MONTH(B227)-'Diário 7º PA'!$O$1+1,(YEAR(B227)-'Diário 7º PA'!$P$1)*12-'Diário 7º PA'!$O$1+1+MONTH(B227)))</f>
        <v/>
      </c>
    </row>
    <row r="228" spans="1:10" x14ac:dyDescent="0.2">
      <c r="A228" s="381">
        <v>240</v>
      </c>
      <c r="B228" s="387"/>
      <c r="C228" s="383"/>
      <c r="D228" s="383"/>
      <c r="E228" s="384"/>
      <c r="F228" s="385"/>
      <c r="G228" s="383"/>
      <c r="H228" s="386"/>
      <c r="I228" s="235" t="str">
        <f t="shared" si="12"/>
        <v/>
      </c>
      <c r="J228" s="224" t="str">
        <f>IF(B228="","",IF(YEAR(B228)='Diário 7º PA'!$P$1,MONTH(B228)-'Diário 7º PA'!$O$1+1,(YEAR(B228)-'Diário 7º PA'!$P$1)*12-'Diário 7º PA'!$O$1+1+MONTH(B228)))</f>
        <v/>
      </c>
    </row>
    <row r="229" spans="1:10" x14ac:dyDescent="0.2">
      <c r="A229" s="381">
        <v>241</v>
      </c>
      <c r="B229" s="387"/>
      <c r="C229" s="383"/>
      <c r="D229" s="383"/>
      <c r="E229" s="384"/>
      <c r="F229" s="385"/>
      <c r="G229" s="383"/>
      <c r="H229" s="386"/>
      <c r="I229" s="235" t="str">
        <f t="shared" si="12"/>
        <v/>
      </c>
      <c r="J229" s="224" t="str">
        <f>IF(B229="","",IF(YEAR(B229)='Diário 7º PA'!$P$1,MONTH(B229)-'Diário 7º PA'!$O$1+1,(YEAR(B229)-'Diário 7º PA'!$P$1)*12-'Diário 7º PA'!$O$1+1+MONTH(B229)))</f>
        <v/>
      </c>
    </row>
    <row r="230" spans="1:10" x14ac:dyDescent="0.2">
      <c r="A230" s="381">
        <v>242</v>
      </c>
      <c r="B230" s="387"/>
      <c r="C230" s="383"/>
      <c r="D230" s="383"/>
      <c r="E230" s="384"/>
      <c r="F230" s="385"/>
      <c r="G230" s="383"/>
      <c r="H230" s="386"/>
      <c r="I230" s="235" t="str">
        <f t="shared" si="12"/>
        <v/>
      </c>
      <c r="J230" s="224" t="str">
        <f>IF(B230="","",IF(YEAR(B230)='Diário 7º PA'!$P$1,MONTH(B230)-'Diário 7º PA'!$O$1+1,(YEAR(B230)-'Diário 7º PA'!$P$1)*12-'Diário 7º PA'!$O$1+1+MONTH(B230)))</f>
        <v/>
      </c>
    </row>
    <row r="231" spans="1:10" x14ac:dyDescent="0.2">
      <c r="A231" s="381">
        <v>243</v>
      </c>
      <c r="B231" s="387"/>
      <c r="C231" s="383"/>
      <c r="D231" s="383"/>
      <c r="E231" s="384"/>
      <c r="F231" s="385"/>
      <c r="G231" s="383"/>
      <c r="H231" s="386"/>
      <c r="I231" s="235" t="str">
        <f t="shared" si="12"/>
        <v/>
      </c>
      <c r="J231" s="224" t="str">
        <f>IF(B231="","",IF(YEAR(B231)='Diário 7º PA'!$P$1,MONTH(B231)-'Diário 7º PA'!$O$1+1,(YEAR(B231)-'Diário 7º PA'!$P$1)*12-'Diário 7º PA'!$O$1+1+MONTH(B231)))</f>
        <v/>
      </c>
    </row>
    <row r="232" spans="1:10" x14ac:dyDescent="0.2">
      <c r="A232" s="381">
        <v>244</v>
      </c>
      <c r="B232" s="387"/>
      <c r="C232" s="383"/>
      <c r="D232" s="383"/>
      <c r="E232" s="384"/>
      <c r="F232" s="385"/>
      <c r="G232" s="383"/>
      <c r="H232" s="386"/>
      <c r="I232" s="235" t="str">
        <f t="shared" si="12"/>
        <v/>
      </c>
      <c r="J232" s="224" t="str">
        <f>IF(B232="","",IF(YEAR(B232)='Diário 7º PA'!$P$1,MONTH(B232)-'Diário 7º PA'!$O$1+1,(YEAR(B232)-'Diário 7º PA'!$P$1)*12-'Diário 7º PA'!$O$1+1+MONTH(B232)))</f>
        <v/>
      </c>
    </row>
    <row r="233" spans="1:10" x14ac:dyDescent="0.2">
      <c r="A233" s="381">
        <v>245</v>
      </c>
      <c r="B233" s="387"/>
      <c r="C233" s="383"/>
      <c r="D233" s="383"/>
      <c r="E233" s="384"/>
      <c r="F233" s="385"/>
      <c r="G233" s="383"/>
      <c r="H233" s="386"/>
      <c r="I233" s="235" t="str">
        <f t="shared" si="12"/>
        <v/>
      </c>
      <c r="J233" s="224" t="str">
        <f>IF(B233="","",IF(YEAR(B233)='Diário 7º PA'!$P$1,MONTH(B233)-'Diário 7º PA'!$O$1+1,(YEAR(B233)-'Diário 7º PA'!$P$1)*12-'Diário 7º PA'!$O$1+1+MONTH(B233)))</f>
        <v/>
      </c>
    </row>
    <row r="234" spans="1:10" x14ac:dyDescent="0.2">
      <c r="A234" s="381">
        <v>246</v>
      </c>
      <c r="B234" s="387"/>
      <c r="C234" s="383"/>
      <c r="D234" s="383"/>
      <c r="E234" s="384"/>
      <c r="F234" s="385"/>
      <c r="G234" s="383"/>
      <c r="H234" s="386"/>
      <c r="I234" s="235" t="str">
        <f t="shared" si="12"/>
        <v/>
      </c>
      <c r="J234" s="224" t="str">
        <f>IF(B234="","",IF(YEAR(B234)='Diário 7º PA'!$P$1,MONTH(B234)-'Diário 7º PA'!$O$1+1,(YEAR(B234)-'Diário 7º PA'!$P$1)*12-'Diário 7º PA'!$O$1+1+MONTH(B234)))</f>
        <v/>
      </c>
    </row>
    <row r="235" spans="1:10" x14ac:dyDescent="0.2">
      <c r="A235" s="381">
        <v>247</v>
      </c>
      <c r="B235" s="387"/>
      <c r="C235" s="383"/>
      <c r="D235" s="383"/>
      <c r="E235" s="384"/>
      <c r="F235" s="385"/>
      <c r="G235" s="383"/>
      <c r="H235" s="386"/>
      <c r="I235" s="235" t="str">
        <f t="shared" si="12"/>
        <v/>
      </c>
      <c r="J235" s="224" t="str">
        <f>IF(B235="","",IF(YEAR(B235)='Diário 7º PA'!$P$1,MONTH(B235)-'Diário 7º PA'!$O$1+1,(YEAR(B235)-'Diário 7º PA'!$P$1)*12-'Diário 7º PA'!$O$1+1+MONTH(B235)))</f>
        <v/>
      </c>
    </row>
    <row r="236" spans="1:10" x14ac:dyDescent="0.2">
      <c r="A236" s="381">
        <v>248</v>
      </c>
      <c r="B236" s="387"/>
      <c r="C236" s="383"/>
      <c r="D236" s="383"/>
      <c r="E236" s="384"/>
      <c r="F236" s="385"/>
      <c r="G236" s="383"/>
      <c r="H236" s="386"/>
      <c r="I236" s="235" t="str">
        <f t="shared" si="12"/>
        <v/>
      </c>
      <c r="J236" s="224" t="str">
        <f>IF(B236="","",IF(YEAR(B236)='Diário 7º PA'!$P$1,MONTH(B236)-'Diário 7º PA'!$O$1+1,(YEAR(B236)-'Diário 7º PA'!$P$1)*12-'Diário 7º PA'!$O$1+1+MONTH(B236)))</f>
        <v/>
      </c>
    </row>
    <row r="237" spans="1:10" x14ac:dyDescent="0.2">
      <c r="A237" s="381">
        <v>249</v>
      </c>
      <c r="B237" s="387"/>
      <c r="C237" s="383"/>
      <c r="D237" s="383"/>
      <c r="E237" s="384"/>
      <c r="F237" s="385"/>
      <c r="G237" s="383"/>
      <c r="H237" s="386"/>
      <c r="I237" s="235" t="str">
        <f t="shared" si="12"/>
        <v/>
      </c>
      <c r="J237" s="224" t="str">
        <f>IF(B237="","",IF(YEAR(B237)='Diário 7º PA'!$P$1,MONTH(B237)-'Diário 7º PA'!$O$1+1,(YEAR(B237)-'Diário 7º PA'!$P$1)*12-'Diário 7º PA'!$O$1+1+MONTH(B237)))</f>
        <v/>
      </c>
    </row>
    <row r="238" spans="1:10" ht="73.5" customHeight="1" thickBot="1" x14ac:dyDescent="0.25">
      <c r="A238" s="388">
        <v>250</v>
      </c>
      <c r="B238" s="389"/>
      <c r="C238" s="390"/>
      <c r="D238" s="390"/>
      <c r="E238" s="391"/>
      <c r="F238" s="392"/>
      <c r="G238" s="390"/>
      <c r="H238" s="393"/>
      <c r="I238" s="235" t="str">
        <f t="shared" si="12"/>
        <v/>
      </c>
      <c r="J238" s="224" t="str">
        <f>IF(B238="","",IF(YEAR(B238)='Diário 7º PA'!$P$1,MONTH(B238)-'Diário 7º PA'!$O$1+1,(YEAR(B238)-'Diário 7º PA'!$P$1)*12-'Diário 7º PA'!$O$1+1+MONTH(B238)))</f>
        <v/>
      </c>
    </row>
    <row r="239" spans="1:10" x14ac:dyDescent="0.2">
      <c r="F239" s="225"/>
      <c r="G239" s="225"/>
      <c r="H239" s="225"/>
    </row>
    <row r="240" spans="1:10" x14ac:dyDescent="0.2">
      <c r="F240" s="225"/>
      <c r="G240" s="225"/>
      <c r="H240" s="225"/>
    </row>
  </sheetData>
  <sheetProtection formatRows="0" insertRows="0"/>
  <autoFilter ref="A4:J238"/>
  <mergeCells count="3">
    <mergeCell ref="A1:H1"/>
    <mergeCell ref="A2:H2"/>
    <mergeCell ref="A3:H3"/>
  </mergeCells>
  <dataValidations count="5">
    <dataValidation type="list" allowBlank="1" showInputMessage="1" showErrorMessage="1" sqref="C5:C6">
      <formula1>#REF!</formula1>
    </dataValidation>
    <dataValidation type="list" allowBlank="1" showInputMessage="1" showErrorMessage="1" sqref="D11 D8 D6 D47:D238">
      <formula1>INDIRECT($I6)</formula1>
    </dataValidation>
    <dataValidation type="list" allowBlank="1" showInputMessage="1" showErrorMessage="1" sqref="D9:D10 D5 D7 D12:D46">
      <formula1>INDIRECT($K5)</formula1>
    </dataValidation>
    <dataValidation type="list" allowBlank="1" showInputMessage="1" showErrorMessage="1" sqref="C7:C238">
      <formula1>Categorias</formula1>
    </dataValidation>
    <dataValidation type="list" allowBlank="1" showInputMessage="1" showErrorMessage="1" sqref="F5:F238">
      <formula1>VinculoPT</formula1>
    </dataValidation>
  </dataValidations>
  <printOptions horizontalCentered="1"/>
  <pageMargins left="0.19685039370078741" right="0.19685039370078741" top="0.59055118110236227" bottom="0.59055118110236227" header="0" footer="0"/>
  <pageSetup paperSize="9" scale="59"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1" tint="4.9989318521683403E-2"/>
    <pageSetUpPr fitToPage="1"/>
  </sheetPr>
  <dimension ref="A1:Q5399"/>
  <sheetViews>
    <sheetView view="pageBreakPreview" zoomScaleSheetLayoutView="100" workbookViewId="0">
      <pane xSplit="6" ySplit="3" topLeftCell="G4" activePane="bottomRight" state="frozen"/>
      <selection activeCell="G29" sqref="G29"/>
      <selection pane="topRight" activeCell="G29" sqref="G29"/>
      <selection pane="bottomLeft" activeCell="G29" sqref="G29"/>
      <selection pane="bottomRight" activeCell="I5394" sqref="I5394"/>
    </sheetView>
  </sheetViews>
  <sheetFormatPr defaultColWidth="9.140625" defaultRowHeight="12.75" x14ac:dyDescent="0.2"/>
  <cols>
    <col min="1" max="1" width="7.7109375" style="110" customWidth="1"/>
    <col min="2" max="2" width="10.5703125" style="332" bestFit="1" customWidth="1"/>
    <col min="3" max="3" width="6.85546875" style="332" customWidth="1"/>
    <col min="4" max="4" width="15.42578125" style="57" customWidth="1"/>
    <col min="5" max="5" width="23.5703125" style="57" customWidth="1"/>
    <col min="6" max="6" width="14.5703125" style="56" customWidth="1"/>
    <col min="7" max="7" width="44.140625" style="55" customWidth="1"/>
    <col min="8" max="8" width="25.28515625" style="55" customWidth="1"/>
    <col min="9" max="9" width="23.85546875" style="101" customWidth="1"/>
    <col min="10" max="10" width="19.7109375" style="320" customWidth="1"/>
    <col min="11" max="11" width="17.28515625" style="320" customWidth="1"/>
    <col min="12" max="12" width="14.7109375" style="321" customWidth="1"/>
    <col min="13" max="13" width="21.42578125" style="320" bestFit="1" customWidth="1"/>
    <col min="14" max="14" width="14.7109375" style="320" customWidth="1"/>
    <col min="15" max="15" width="3.28515625" style="95" hidden="1" customWidth="1"/>
    <col min="16" max="16" width="4.42578125" style="95" hidden="1" customWidth="1"/>
    <col min="17" max="17" width="16.140625" style="91" hidden="1" customWidth="1"/>
    <col min="18" max="16384" width="9.140625" style="91"/>
  </cols>
  <sheetData>
    <row r="1" spans="1:17" ht="18" customHeight="1" x14ac:dyDescent="0.2">
      <c r="A1" s="666" t="str">
        <f>Capa!A1</f>
        <v>Contrato de Gestão nº. 008/2021 celebrado entre a Secretaria de Justiça e Segurança Pública do Estado de Minas Gerais - SEJUSP e o Instituto Elo</v>
      </c>
      <c r="B1" s="666"/>
      <c r="C1" s="666"/>
      <c r="D1" s="666"/>
      <c r="E1" s="666"/>
      <c r="F1" s="666"/>
      <c r="G1" s="666"/>
      <c r="H1" s="666"/>
      <c r="I1" s="666"/>
      <c r="J1" s="666"/>
      <c r="K1" s="666"/>
      <c r="L1" s="666"/>
      <c r="M1" s="666"/>
      <c r="N1" s="666"/>
      <c r="O1" s="92">
        <f>IF(Resumo!$C$5="","",MONTH(Resumo!$C$5))</f>
        <v>1</v>
      </c>
      <c r="P1" s="92">
        <f>YEAR(Resumo!$C$5)</f>
        <v>2023</v>
      </c>
    </row>
    <row r="2" spans="1:17" ht="18" customHeight="1" thickBot="1" x14ac:dyDescent="0.25">
      <c r="A2" s="697" t="str">
        <f>"Tabela 9 - Diário de Entradas e Saídas do Contrato de Gestão - "&amp;LEFT(Capa!A14,1)&amp;"º Período Avaliatório"</f>
        <v>Tabela 9 - Diário de Entradas e Saídas do Contrato de Gestão - 7º Período Avaliatório</v>
      </c>
      <c r="B2" s="697"/>
      <c r="C2" s="697"/>
      <c r="D2" s="697"/>
      <c r="E2" s="697"/>
      <c r="F2" s="697"/>
      <c r="G2" s="697"/>
      <c r="H2" s="697"/>
      <c r="I2" s="697"/>
      <c r="J2" s="697"/>
      <c r="K2" s="697"/>
      <c r="L2" s="697"/>
      <c r="M2" s="697"/>
      <c r="N2" s="697"/>
      <c r="O2" s="93"/>
      <c r="P2" s="93"/>
    </row>
    <row r="3" spans="1:17" s="94" customFormat="1" ht="39" customHeight="1" thickBot="1" x14ac:dyDescent="0.25">
      <c r="A3" s="58" t="s">
        <v>94</v>
      </c>
      <c r="B3" s="58" t="s">
        <v>273</v>
      </c>
      <c r="C3" s="59" t="s">
        <v>276</v>
      </c>
      <c r="D3" s="58" t="s">
        <v>34</v>
      </c>
      <c r="E3" s="59" t="s">
        <v>42</v>
      </c>
      <c r="F3" s="59" t="s">
        <v>265</v>
      </c>
      <c r="G3" s="59" t="s">
        <v>53</v>
      </c>
      <c r="H3" s="59" t="s">
        <v>298</v>
      </c>
      <c r="I3" s="594" t="s">
        <v>52</v>
      </c>
      <c r="J3" s="59" t="s">
        <v>54</v>
      </c>
      <c r="K3" s="59" t="s">
        <v>74</v>
      </c>
      <c r="L3" s="102" t="s">
        <v>50</v>
      </c>
      <c r="M3" s="59" t="s">
        <v>73</v>
      </c>
      <c r="N3" s="59" t="s">
        <v>162</v>
      </c>
      <c r="O3" s="73" t="s">
        <v>274</v>
      </c>
      <c r="P3" s="73" t="s">
        <v>275</v>
      </c>
      <c r="Q3" s="73" t="s">
        <v>34</v>
      </c>
    </row>
    <row r="4" spans="1:17" ht="24" x14ac:dyDescent="0.2">
      <c r="A4" s="357">
        <v>1</v>
      </c>
      <c r="B4" s="373">
        <v>44928</v>
      </c>
      <c r="C4" s="584">
        <v>44896</v>
      </c>
      <c r="D4" s="372" t="s">
        <v>264</v>
      </c>
      <c r="E4" s="372" t="s">
        <v>82</v>
      </c>
      <c r="F4" s="374">
        <v>1008.42</v>
      </c>
      <c r="G4" s="372" t="s">
        <v>1154</v>
      </c>
      <c r="H4" s="372" t="s">
        <v>493</v>
      </c>
      <c r="I4" s="372" t="s">
        <v>1155</v>
      </c>
      <c r="J4" s="375" t="s">
        <v>1156</v>
      </c>
      <c r="K4" s="375" t="s">
        <v>1157</v>
      </c>
      <c r="L4" s="375" t="s">
        <v>1158</v>
      </c>
      <c r="M4" s="375" t="s">
        <v>1159</v>
      </c>
      <c r="N4" s="418">
        <v>44924</v>
      </c>
      <c r="O4" s="74">
        <f t="shared" ref="O4:P4" si="0">IF(B4=0,0,IF(YEAR(B4)=$P$1,MONTH(B4)-$O$1+1,(YEAR(B4)-$P$1)*12-$O$1+1+MONTH(B4)))</f>
        <v>1</v>
      </c>
      <c r="P4" s="74">
        <f t="shared" si="0"/>
        <v>0</v>
      </c>
      <c r="Q4" s="139" t="str">
        <f>SUBSTITUTE(D4," ","_")</f>
        <v>Gastos_Gerais</v>
      </c>
    </row>
    <row r="5" spans="1:17" s="324" customFormat="1" x14ac:dyDescent="0.2">
      <c r="A5" s="357">
        <v>2</v>
      </c>
      <c r="B5" s="373">
        <v>44928</v>
      </c>
      <c r="C5" s="584">
        <v>44896</v>
      </c>
      <c r="D5" s="372" t="s">
        <v>264</v>
      </c>
      <c r="E5" s="372" t="s">
        <v>83</v>
      </c>
      <c r="F5" s="410">
        <v>2042.65</v>
      </c>
      <c r="G5" s="409" t="s">
        <v>1160</v>
      </c>
      <c r="H5" s="372" t="s">
        <v>422</v>
      </c>
      <c r="I5" s="409" t="s">
        <v>1161</v>
      </c>
      <c r="J5" s="412" t="s">
        <v>1162</v>
      </c>
      <c r="K5" s="352" t="s">
        <v>1157</v>
      </c>
      <c r="L5" s="412" t="s">
        <v>32</v>
      </c>
      <c r="M5" s="412">
        <v>94313081</v>
      </c>
      <c r="N5" s="418">
        <v>44924</v>
      </c>
      <c r="O5" s="74">
        <f t="shared" ref="O5:O69" si="1">IF(B5=0,0,IF(YEAR(B5)=$P$1,MONTH(B5)-$O$1+1,(YEAR(B5)-$P$1)*12-$O$1+1+MONTH(B5)))</f>
        <v>1</v>
      </c>
      <c r="P5" s="74">
        <f t="shared" ref="P5:P69" si="2">IF(C5=0,0,IF(YEAR(C5)=$P$1,MONTH(C5)-$O$1+1,(YEAR(C5)-$P$1)*12-$O$1+1+MONTH(C5)))</f>
        <v>0</v>
      </c>
      <c r="Q5" s="139" t="str">
        <f t="shared" ref="Q5:Q69" si="3">SUBSTITUTE(D5," ","_")</f>
        <v>Gastos_Gerais</v>
      </c>
    </row>
    <row r="6" spans="1:17" x14ac:dyDescent="0.2">
      <c r="A6" s="357">
        <v>3</v>
      </c>
      <c r="B6" s="373">
        <v>44928</v>
      </c>
      <c r="C6" s="584">
        <v>44896</v>
      </c>
      <c r="D6" s="372" t="s">
        <v>264</v>
      </c>
      <c r="E6" s="372" t="s">
        <v>83</v>
      </c>
      <c r="F6" s="374">
        <v>186.3</v>
      </c>
      <c r="G6" s="409" t="s">
        <v>1160</v>
      </c>
      <c r="H6" s="372" t="s">
        <v>423</v>
      </c>
      <c r="I6" s="409" t="s">
        <v>1161</v>
      </c>
      <c r="J6" s="412" t="s">
        <v>1162</v>
      </c>
      <c r="K6" s="352" t="s">
        <v>1157</v>
      </c>
      <c r="L6" s="412" t="s">
        <v>32</v>
      </c>
      <c r="M6" s="375">
        <v>94280232</v>
      </c>
      <c r="N6" s="418">
        <v>44924</v>
      </c>
      <c r="O6" s="74">
        <f t="shared" si="1"/>
        <v>1</v>
      </c>
      <c r="P6" s="74">
        <f t="shared" si="2"/>
        <v>0</v>
      </c>
      <c r="Q6" s="139" t="str">
        <f t="shared" si="3"/>
        <v>Gastos_Gerais</v>
      </c>
    </row>
    <row r="7" spans="1:17" x14ac:dyDescent="0.2">
      <c r="A7" s="357">
        <v>4</v>
      </c>
      <c r="B7" s="373">
        <v>44928</v>
      </c>
      <c r="C7" s="584">
        <v>44896</v>
      </c>
      <c r="D7" s="372" t="s">
        <v>264</v>
      </c>
      <c r="E7" s="372" t="s">
        <v>83</v>
      </c>
      <c r="F7" s="374">
        <v>801.29</v>
      </c>
      <c r="G7" s="409" t="s">
        <v>1160</v>
      </c>
      <c r="H7" s="372" t="s">
        <v>493</v>
      </c>
      <c r="I7" s="409" t="s">
        <v>1161</v>
      </c>
      <c r="J7" s="412" t="s">
        <v>1162</v>
      </c>
      <c r="K7" s="375" t="s">
        <v>1163</v>
      </c>
      <c r="L7" s="412" t="s">
        <v>32</v>
      </c>
      <c r="M7" s="375">
        <v>94309606</v>
      </c>
      <c r="N7" s="418">
        <v>44924</v>
      </c>
      <c r="O7" s="74">
        <f t="shared" si="1"/>
        <v>1</v>
      </c>
      <c r="P7" s="74">
        <f t="shared" si="2"/>
        <v>0</v>
      </c>
      <c r="Q7" s="139" t="str">
        <f t="shared" si="3"/>
        <v>Gastos_Gerais</v>
      </c>
    </row>
    <row r="8" spans="1:17" x14ac:dyDescent="0.2">
      <c r="A8" s="357">
        <v>5</v>
      </c>
      <c r="B8" s="373">
        <v>44928</v>
      </c>
      <c r="C8" s="584">
        <v>44896</v>
      </c>
      <c r="D8" s="574" t="s">
        <v>264</v>
      </c>
      <c r="E8" s="372" t="s">
        <v>83</v>
      </c>
      <c r="F8" s="552">
        <v>587.53</v>
      </c>
      <c r="G8" s="575" t="s">
        <v>1160</v>
      </c>
      <c r="H8" s="574" t="s">
        <v>420</v>
      </c>
      <c r="I8" s="575" t="s">
        <v>1161</v>
      </c>
      <c r="J8" s="576" t="s">
        <v>1162</v>
      </c>
      <c r="K8" s="352" t="s">
        <v>1157</v>
      </c>
      <c r="L8" s="576" t="s">
        <v>32</v>
      </c>
      <c r="M8" s="577">
        <v>94356584</v>
      </c>
      <c r="N8" s="595">
        <v>44924</v>
      </c>
      <c r="O8" s="74">
        <f t="shared" ref="O8" si="4">IF(B8=0,0,IF(YEAR(B8)=$P$1,MONTH(B8)-$O$1+1,(YEAR(B8)-$P$1)*12-$O$1+1+MONTH(B8)))</f>
        <v>1</v>
      </c>
      <c r="P8" s="74">
        <f t="shared" ref="P8" si="5">IF(C8=0,0,IF(YEAR(C8)=$P$1,MONTH(C8)-$O$1+1,(YEAR(C8)-$P$1)*12-$O$1+1+MONTH(C8)))</f>
        <v>0</v>
      </c>
      <c r="Q8" s="139" t="str">
        <f t="shared" ref="Q8" si="6">SUBSTITUTE(D8," ","_")</f>
        <v>Gastos_Gerais</v>
      </c>
    </row>
    <row r="9" spans="1:17" ht="48" x14ac:dyDescent="0.2">
      <c r="A9" s="357">
        <v>6</v>
      </c>
      <c r="B9" s="373">
        <v>44928</v>
      </c>
      <c r="C9" s="584">
        <v>44896</v>
      </c>
      <c r="D9" s="569" t="s">
        <v>264</v>
      </c>
      <c r="E9" s="372" t="s">
        <v>177</v>
      </c>
      <c r="F9" s="570">
        <v>215.92</v>
      </c>
      <c r="G9" s="569" t="s">
        <v>1164</v>
      </c>
      <c r="H9" s="569" t="s">
        <v>303</v>
      </c>
      <c r="I9" s="569" t="s">
        <v>1165</v>
      </c>
      <c r="J9" s="571" t="s">
        <v>1166</v>
      </c>
      <c r="K9" s="572" t="s">
        <v>1157</v>
      </c>
      <c r="L9" s="571" t="s">
        <v>1158</v>
      </c>
      <c r="M9" s="571" t="s">
        <v>1167</v>
      </c>
      <c r="N9" s="585">
        <v>44927</v>
      </c>
      <c r="O9" s="74">
        <f t="shared" si="1"/>
        <v>1</v>
      </c>
      <c r="P9" s="74">
        <f t="shared" si="2"/>
        <v>0</v>
      </c>
      <c r="Q9" s="139" t="str">
        <f t="shared" si="3"/>
        <v>Gastos_Gerais</v>
      </c>
    </row>
    <row r="10" spans="1:17" ht="24" x14ac:dyDescent="0.2">
      <c r="A10" s="357">
        <v>7</v>
      </c>
      <c r="B10" s="347">
        <v>44928</v>
      </c>
      <c r="C10" s="580">
        <v>44896</v>
      </c>
      <c r="D10" s="349" t="s">
        <v>264</v>
      </c>
      <c r="E10" s="349" t="s">
        <v>96</v>
      </c>
      <c r="F10" s="350">
        <v>275.27999999999997</v>
      </c>
      <c r="G10" s="351" t="s">
        <v>1168</v>
      </c>
      <c r="H10" s="349" t="s">
        <v>416</v>
      </c>
      <c r="I10" s="351" t="s">
        <v>1169</v>
      </c>
      <c r="J10" s="352" t="s">
        <v>1170</v>
      </c>
      <c r="K10" s="352" t="s">
        <v>1157</v>
      </c>
      <c r="L10" s="353" t="s">
        <v>32</v>
      </c>
      <c r="M10" s="352">
        <v>136777</v>
      </c>
      <c r="N10" s="371">
        <v>44911</v>
      </c>
      <c r="O10" s="74">
        <f t="shared" si="1"/>
        <v>1</v>
      </c>
      <c r="P10" s="74">
        <f t="shared" si="2"/>
        <v>0</v>
      </c>
      <c r="Q10" s="139" t="str">
        <f t="shared" si="3"/>
        <v>Gastos_Gerais</v>
      </c>
    </row>
    <row r="11" spans="1:17" ht="60" x14ac:dyDescent="0.2">
      <c r="A11" s="357">
        <v>8</v>
      </c>
      <c r="B11" s="347">
        <v>44928</v>
      </c>
      <c r="C11" s="580">
        <v>44896</v>
      </c>
      <c r="D11" s="349" t="s">
        <v>264</v>
      </c>
      <c r="E11" s="349" t="s">
        <v>293</v>
      </c>
      <c r="F11" s="350">
        <v>605.64</v>
      </c>
      <c r="G11" s="351" t="s">
        <v>1171</v>
      </c>
      <c r="H11" s="349" t="s">
        <v>302</v>
      </c>
      <c r="I11" s="351" t="s">
        <v>1172</v>
      </c>
      <c r="J11" s="352" t="s">
        <v>1173</v>
      </c>
      <c r="K11" s="352" t="s">
        <v>1157</v>
      </c>
      <c r="L11" s="353" t="s">
        <v>32</v>
      </c>
      <c r="M11" s="352">
        <v>20223933</v>
      </c>
      <c r="N11" s="371">
        <v>44911</v>
      </c>
      <c r="O11" s="74">
        <f t="shared" si="1"/>
        <v>1</v>
      </c>
      <c r="P11" s="74">
        <f t="shared" si="2"/>
        <v>0</v>
      </c>
      <c r="Q11" s="139" t="str">
        <f t="shared" si="3"/>
        <v>Gastos_Gerais</v>
      </c>
    </row>
    <row r="12" spans="1:17" ht="24" x14ac:dyDescent="0.2">
      <c r="A12" s="357">
        <v>9</v>
      </c>
      <c r="B12" s="347">
        <v>44928</v>
      </c>
      <c r="C12" s="580">
        <v>44896</v>
      </c>
      <c r="D12" s="349" t="s">
        <v>264</v>
      </c>
      <c r="E12" s="349" t="s">
        <v>404</v>
      </c>
      <c r="F12" s="350">
        <v>780</v>
      </c>
      <c r="G12" s="351" t="s">
        <v>1174</v>
      </c>
      <c r="H12" s="349" t="s">
        <v>1133</v>
      </c>
      <c r="I12" s="351" t="s">
        <v>1175</v>
      </c>
      <c r="J12" s="352" t="s">
        <v>1176</v>
      </c>
      <c r="K12" s="352" t="s">
        <v>1157</v>
      </c>
      <c r="L12" s="353" t="s">
        <v>32</v>
      </c>
      <c r="M12" s="352">
        <v>7534</v>
      </c>
      <c r="N12" s="371">
        <v>44908</v>
      </c>
      <c r="O12" s="74">
        <f t="shared" si="1"/>
        <v>1</v>
      </c>
      <c r="P12" s="74">
        <f t="shared" si="2"/>
        <v>0</v>
      </c>
      <c r="Q12" s="139" t="str">
        <f t="shared" si="3"/>
        <v>Gastos_Gerais</v>
      </c>
    </row>
    <row r="13" spans="1:17" ht="36" x14ac:dyDescent="0.2">
      <c r="A13" s="357">
        <v>10</v>
      </c>
      <c r="B13" s="347">
        <v>44928</v>
      </c>
      <c r="C13" s="580">
        <v>44896</v>
      </c>
      <c r="D13" s="349" t="s">
        <v>264</v>
      </c>
      <c r="E13" s="349" t="s">
        <v>181</v>
      </c>
      <c r="F13" s="350">
        <v>6222.45</v>
      </c>
      <c r="G13" s="351" t="s">
        <v>1177</v>
      </c>
      <c r="H13" s="349" t="s">
        <v>303</v>
      </c>
      <c r="I13" s="351" t="s">
        <v>1178</v>
      </c>
      <c r="J13" s="352" t="s">
        <v>1179</v>
      </c>
      <c r="K13" s="352" t="s">
        <v>1157</v>
      </c>
      <c r="L13" s="353" t="s">
        <v>32</v>
      </c>
      <c r="M13" s="352">
        <v>2022203</v>
      </c>
      <c r="N13" s="371">
        <v>44921</v>
      </c>
      <c r="O13" s="74">
        <f t="shared" si="1"/>
        <v>1</v>
      </c>
      <c r="P13" s="74">
        <f t="shared" si="2"/>
        <v>0</v>
      </c>
      <c r="Q13" s="139" t="str">
        <f t="shared" si="3"/>
        <v>Gastos_Gerais</v>
      </c>
    </row>
    <row r="14" spans="1:17" ht="24" x14ac:dyDescent="0.2">
      <c r="A14" s="357">
        <v>11</v>
      </c>
      <c r="B14" s="347">
        <v>44928</v>
      </c>
      <c r="C14" s="580">
        <v>44896</v>
      </c>
      <c r="D14" s="349" t="s">
        <v>264</v>
      </c>
      <c r="E14" s="349" t="s">
        <v>408</v>
      </c>
      <c r="F14" s="350">
        <v>757.44</v>
      </c>
      <c r="G14" s="351" t="s">
        <v>1180</v>
      </c>
      <c r="H14" s="349" t="s">
        <v>1133</v>
      </c>
      <c r="I14" s="351" t="s">
        <v>1181</v>
      </c>
      <c r="J14" s="352" t="s">
        <v>1182</v>
      </c>
      <c r="K14" s="352" t="s">
        <v>1157</v>
      </c>
      <c r="L14" s="353" t="s">
        <v>32</v>
      </c>
      <c r="M14" s="352">
        <v>109035</v>
      </c>
      <c r="N14" s="371">
        <v>44916</v>
      </c>
      <c r="O14" s="74">
        <f t="shared" si="1"/>
        <v>1</v>
      </c>
      <c r="P14" s="74">
        <f t="shared" si="2"/>
        <v>0</v>
      </c>
      <c r="Q14" s="139" t="str">
        <f t="shared" si="3"/>
        <v>Gastos_Gerais</v>
      </c>
    </row>
    <row r="15" spans="1:17" ht="48" x14ac:dyDescent="0.2">
      <c r="A15" s="357">
        <v>12</v>
      </c>
      <c r="B15" s="355">
        <v>44928</v>
      </c>
      <c r="C15" s="348">
        <v>44896</v>
      </c>
      <c r="D15" s="351" t="s">
        <v>264</v>
      </c>
      <c r="E15" s="351" t="s">
        <v>96</v>
      </c>
      <c r="F15" s="356">
        <v>565.5</v>
      </c>
      <c r="G15" s="351" t="s">
        <v>1183</v>
      </c>
      <c r="H15" s="351" t="s">
        <v>417</v>
      </c>
      <c r="I15" s="351" t="s">
        <v>1184</v>
      </c>
      <c r="J15" s="352" t="s">
        <v>1185</v>
      </c>
      <c r="K15" s="352" t="s">
        <v>1163</v>
      </c>
      <c r="L15" s="353" t="s">
        <v>32</v>
      </c>
      <c r="M15" s="352">
        <v>2285</v>
      </c>
      <c r="N15" s="371">
        <v>44924</v>
      </c>
      <c r="O15" s="74">
        <f t="shared" si="1"/>
        <v>1</v>
      </c>
      <c r="P15" s="74">
        <f t="shared" si="2"/>
        <v>0</v>
      </c>
      <c r="Q15" s="139" t="str">
        <f t="shared" si="3"/>
        <v>Gastos_Gerais</v>
      </c>
    </row>
    <row r="16" spans="1:17" ht="25.5" x14ac:dyDescent="0.2">
      <c r="A16" s="357">
        <v>13</v>
      </c>
      <c r="B16" s="347">
        <v>44928</v>
      </c>
      <c r="C16" s="580">
        <v>44927</v>
      </c>
      <c r="D16" s="349" t="s">
        <v>176</v>
      </c>
      <c r="E16" s="349" t="s">
        <v>262</v>
      </c>
      <c r="F16" s="350">
        <v>786.27</v>
      </c>
      <c r="G16" s="351" t="s">
        <v>1186</v>
      </c>
      <c r="H16" s="349" t="s">
        <v>1133</v>
      </c>
      <c r="I16" s="351" t="s">
        <v>1187</v>
      </c>
      <c r="J16" s="352" t="s">
        <v>949</v>
      </c>
      <c r="K16" s="352" t="s">
        <v>1188</v>
      </c>
      <c r="L16" s="353" t="s">
        <v>1189</v>
      </c>
      <c r="M16" s="352">
        <v>955264770</v>
      </c>
      <c r="N16" s="371">
        <v>44928</v>
      </c>
      <c r="O16" s="74">
        <f t="shared" si="1"/>
        <v>1</v>
      </c>
      <c r="P16" s="74">
        <f t="shared" si="2"/>
        <v>1</v>
      </c>
      <c r="Q16" s="139" t="str">
        <f t="shared" si="3"/>
        <v>Gastos_com_Pessoal</v>
      </c>
    </row>
    <row r="17" spans="1:17" ht="25.5" x14ac:dyDescent="0.2">
      <c r="A17" s="357">
        <v>14</v>
      </c>
      <c r="B17" s="347">
        <v>44928</v>
      </c>
      <c r="C17" s="580">
        <v>44927</v>
      </c>
      <c r="D17" s="349" t="s">
        <v>176</v>
      </c>
      <c r="E17" s="349" t="s">
        <v>280</v>
      </c>
      <c r="F17" s="350">
        <v>2241.92</v>
      </c>
      <c r="G17" s="351" t="s">
        <v>1190</v>
      </c>
      <c r="H17" s="349" t="s">
        <v>1133</v>
      </c>
      <c r="I17" s="351" t="s">
        <v>1187</v>
      </c>
      <c r="J17" s="352" t="s">
        <v>949</v>
      </c>
      <c r="K17" s="352" t="s">
        <v>1188</v>
      </c>
      <c r="L17" s="353" t="s">
        <v>1189</v>
      </c>
      <c r="M17" s="352">
        <v>955264770</v>
      </c>
      <c r="N17" s="371">
        <v>44928</v>
      </c>
      <c r="O17" s="74">
        <f t="shared" si="1"/>
        <v>1</v>
      </c>
      <c r="P17" s="74">
        <f t="shared" si="2"/>
        <v>1</v>
      </c>
      <c r="Q17" s="139" t="str">
        <f t="shared" si="3"/>
        <v>Gastos_com_Pessoal</v>
      </c>
    </row>
    <row r="18" spans="1:17" ht="25.5" x14ac:dyDescent="0.2">
      <c r="A18" s="357">
        <v>15</v>
      </c>
      <c r="B18" s="355">
        <v>44928</v>
      </c>
      <c r="C18" s="348">
        <v>44927</v>
      </c>
      <c r="D18" s="351" t="s">
        <v>176</v>
      </c>
      <c r="E18" s="349" t="s">
        <v>262</v>
      </c>
      <c r="F18" s="356">
        <v>917.11</v>
      </c>
      <c r="G18" s="351" t="s">
        <v>1191</v>
      </c>
      <c r="H18" s="351" t="s">
        <v>420</v>
      </c>
      <c r="I18" s="351" t="s">
        <v>1192</v>
      </c>
      <c r="J18" s="352" t="s">
        <v>1193</v>
      </c>
      <c r="K18" s="352" t="s">
        <v>1188</v>
      </c>
      <c r="L18" s="353" t="s">
        <v>1189</v>
      </c>
      <c r="M18" s="352">
        <v>955264770</v>
      </c>
      <c r="N18" s="371">
        <v>44928</v>
      </c>
      <c r="O18" s="74">
        <f t="shared" si="1"/>
        <v>1</v>
      </c>
      <c r="P18" s="74">
        <f t="shared" si="2"/>
        <v>1</v>
      </c>
      <c r="Q18" s="139" t="str">
        <f t="shared" si="3"/>
        <v>Gastos_com_Pessoal</v>
      </c>
    </row>
    <row r="19" spans="1:17" ht="25.5" x14ac:dyDescent="0.2">
      <c r="A19" s="357">
        <v>16</v>
      </c>
      <c r="B19" s="347">
        <v>44928</v>
      </c>
      <c r="C19" s="580">
        <v>44927</v>
      </c>
      <c r="D19" s="349" t="s">
        <v>176</v>
      </c>
      <c r="E19" s="349" t="s">
        <v>280</v>
      </c>
      <c r="F19" s="350">
        <v>2584.33</v>
      </c>
      <c r="G19" s="349" t="s">
        <v>1194</v>
      </c>
      <c r="H19" s="349" t="s">
        <v>420</v>
      </c>
      <c r="I19" s="351" t="s">
        <v>1192</v>
      </c>
      <c r="J19" s="352" t="s">
        <v>1193</v>
      </c>
      <c r="K19" s="352" t="s">
        <v>1188</v>
      </c>
      <c r="L19" s="353" t="s">
        <v>1189</v>
      </c>
      <c r="M19" s="352">
        <v>955264770</v>
      </c>
      <c r="N19" s="371">
        <v>44928</v>
      </c>
      <c r="O19" s="74">
        <f t="shared" si="1"/>
        <v>1</v>
      </c>
      <c r="P19" s="74">
        <f t="shared" si="2"/>
        <v>1</v>
      </c>
      <c r="Q19" s="139" t="str">
        <f t="shared" si="3"/>
        <v>Gastos_com_Pessoal</v>
      </c>
    </row>
    <row r="20" spans="1:17" ht="25.5" x14ac:dyDescent="0.2">
      <c r="A20" s="357">
        <v>17</v>
      </c>
      <c r="B20" s="347">
        <v>44928</v>
      </c>
      <c r="C20" s="580">
        <v>44927</v>
      </c>
      <c r="D20" s="349" t="s">
        <v>176</v>
      </c>
      <c r="E20" s="349" t="s">
        <v>262</v>
      </c>
      <c r="F20" s="350">
        <v>957.57</v>
      </c>
      <c r="G20" s="349" t="s">
        <v>1195</v>
      </c>
      <c r="H20" s="349" t="s">
        <v>423</v>
      </c>
      <c r="I20" s="351" t="s">
        <v>1196</v>
      </c>
      <c r="J20" s="352" t="s">
        <v>720</v>
      </c>
      <c r="K20" s="352" t="s">
        <v>1188</v>
      </c>
      <c r="L20" s="353" t="s">
        <v>1189</v>
      </c>
      <c r="M20" s="352">
        <v>955264770</v>
      </c>
      <c r="N20" s="371">
        <v>44928</v>
      </c>
      <c r="O20" s="74">
        <f t="shared" si="1"/>
        <v>1</v>
      </c>
      <c r="P20" s="74">
        <f t="shared" si="2"/>
        <v>1</v>
      </c>
      <c r="Q20" s="139" t="str">
        <f t="shared" si="3"/>
        <v>Gastos_com_Pessoal</v>
      </c>
    </row>
    <row r="21" spans="1:17" ht="25.5" x14ac:dyDescent="0.2">
      <c r="A21" s="357">
        <v>18</v>
      </c>
      <c r="B21" s="347">
        <v>44928</v>
      </c>
      <c r="C21" s="580">
        <v>44927</v>
      </c>
      <c r="D21" s="349" t="s">
        <v>176</v>
      </c>
      <c r="E21" s="349" t="s">
        <v>280</v>
      </c>
      <c r="F21" s="350">
        <v>2647.1</v>
      </c>
      <c r="G21" s="349" t="s">
        <v>1197</v>
      </c>
      <c r="H21" s="349" t="s">
        <v>423</v>
      </c>
      <c r="I21" s="351" t="s">
        <v>1196</v>
      </c>
      <c r="J21" s="352" t="s">
        <v>720</v>
      </c>
      <c r="K21" s="352" t="s">
        <v>1188</v>
      </c>
      <c r="L21" s="353" t="s">
        <v>1189</v>
      </c>
      <c r="M21" s="352">
        <v>955264770</v>
      </c>
      <c r="N21" s="371">
        <v>44928</v>
      </c>
      <c r="O21" s="74">
        <f t="shared" si="1"/>
        <v>1</v>
      </c>
      <c r="P21" s="74">
        <f t="shared" si="2"/>
        <v>1</v>
      </c>
      <c r="Q21" s="139" t="str">
        <f t="shared" si="3"/>
        <v>Gastos_com_Pessoal</v>
      </c>
    </row>
    <row r="22" spans="1:17" ht="25.5" x14ac:dyDescent="0.2">
      <c r="A22" s="357">
        <v>19</v>
      </c>
      <c r="B22" s="347">
        <v>44928</v>
      </c>
      <c r="C22" s="580">
        <v>44927</v>
      </c>
      <c r="D22" s="349" t="s">
        <v>176</v>
      </c>
      <c r="E22" s="349" t="s">
        <v>262</v>
      </c>
      <c r="F22" s="350">
        <v>575.03</v>
      </c>
      <c r="G22" s="349" t="s">
        <v>1198</v>
      </c>
      <c r="H22" s="349" t="s">
        <v>302</v>
      </c>
      <c r="I22" s="351" t="s">
        <v>1199</v>
      </c>
      <c r="J22" s="352" t="s">
        <v>621</v>
      </c>
      <c r="K22" s="352" t="s">
        <v>1188</v>
      </c>
      <c r="L22" s="353" t="s">
        <v>1189</v>
      </c>
      <c r="M22" s="352">
        <v>955264770</v>
      </c>
      <c r="N22" s="371">
        <v>44928</v>
      </c>
      <c r="O22" s="74">
        <f t="shared" si="1"/>
        <v>1</v>
      </c>
      <c r="P22" s="74">
        <f t="shared" si="2"/>
        <v>1</v>
      </c>
      <c r="Q22" s="139" t="str">
        <f t="shared" si="3"/>
        <v>Gastos_com_Pessoal</v>
      </c>
    </row>
    <row r="23" spans="1:17" ht="25.5" x14ac:dyDescent="0.2">
      <c r="A23" s="357">
        <v>20</v>
      </c>
      <c r="B23" s="347">
        <v>44928</v>
      </c>
      <c r="C23" s="580">
        <v>44927</v>
      </c>
      <c r="D23" s="349" t="s">
        <v>176</v>
      </c>
      <c r="E23" s="349" t="s">
        <v>280</v>
      </c>
      <c r="F23" s="350">
        <v>1695.29</v>
      </c>
      <c r="G23" s="349" t="s">
        <v>1200</v>
      </c>
      <c r="H23" s="349" t="s">
        <v>302</v>
      </c>
      <c r="I23" s="351" t="s">
        <v>1199</v>
      </c>
      <c r="J23" s="352" t="s">
        <v>621</v>
      </c>
      <c r="K23" s="352" t="s">
        <v>1188</v>
      </c>
      <c r="L23" s="353" t="s">
        <v>1189</v>
      </c>
      <c r="M23" s="352">
        <v>955264770</v>
      </c>
      <c r="N23" s="371">
        <v>44928</v>
      </c>
      <c r="O23" s="74">
        <f t="shared" si="1"/>
        <v>1</v>
      </c>
      <c r="P23" s="74">
        <f t="shared" si="2"/>
        <v>1</v>
      </c>
      <c r="Q23" s="139" t="str">
        <f t="shared" si="3"/>
        <v>Gastos_com_Pessoal</v>
      </c>
    </row>
    <row r="24" spans="1:17" ht="25.5" x14ac:dyDescent="0.2">
      <c r="A24" s="357">
        <v>21</v>
      </c>
      <c r="B24" s="347">
        <v>44928</v>
      </c>
      <c r="C24" s="580">
        <v>44927</v>
      </c>
      <c r="D24" s="349" t="s">
        <v>176</v>
      </c>
      <c r="E24" s="349" t="s">
        <v>262</v>
      </c>
      <c r="F24" s="350">
        <v>872</v>
      </c>
      <c r="G24" s="349" t="s">
        <v>1201</v>
      </c>
      <c r="H24" s="349" t="s">
        <v>416</v>
      </c>
      <c r="I24" s="351" t="s">
        <v>1202</v>
      </c>
      <c r="J24" s="352" t="s">
        <v>930</v>
      </c>
      <c r="K24" s="352" t="s">
        <v>1188</v>
      </c>
      <c r="L24" s="353" t="s">
        <v>1189</v>
      </c>
      <c r="M24" s="352">
        <v>955264770</v>
      </c>
      <c r="N24" s="371">
        <v>44928</v>
      </c>
      <c r="O24" s="74">
        <f t="shared" si="1"/>
        <v>1</v>
      </c>
      <c r="P24" s="74">
        <f t="shared" si="2"/>
        <v>1</v>
      </c>
      <c r="Q24" s="139" t="str">
        <f t="shared" si="3"/>
        <v>Gastos_com_Pessoal</v>
      </c>
    </row>
    <row r="25" spans="1:17" ht="25.5" x14ac:dyDescent="0.2">
      <c r="A25" s="357">
        <v>22</v>
      </c>
      <c r="B25" s="347">
        <v>44928</v>
      </c>
      <c r="C25" s="580">
        <v>44927</v>
      </c>
      <c r="D25" s="349" t="s">
        <v>176</v>
      </c>
      <c r="E25" s="349" t="s">
        <v>280</v>
      </c>
      <c r="F25" s="350">
        <v>2447.5500000000002</v>
      </c>
      <c r="G25" s="349" t="s">
        <v>1203</v>
      </c>
      <c r="H25" s="349" t="s">
        <v>416</v>
      </c>
      <c r="I25" s="351" t="s">
        <v>1202</v>
      </c>
      <c r="J25" s="352" t="s">
        <v>930</v>
      </c>
      <c r="K25" s="352" t="s">
        <v>1188</v>
      </c>
      <c r="L25" s="353" t="s">
        <v>1189</v>
      </c>
      <c r="M25" s="352">
        <v>955264770</v>
      </c>
      <c r="N25" s="371">
        <v>44928</v>
      </c>
      <c r="O25" s="74">
        <f t="shared" si="1"/>
        <v>1</v>
      </c>
      <c r="P25" s="74">
        <f t="shared" si="2"/>
        <v>1</v>
      </c>
      <c r="Q25" s="139" t="str">
        <f t="shared" si="3"/>
        <v>Gastos_com_Pessoal</v>
      </c>
    </row>
    <row r="26" spans="1:17" ht="25.5" x14ac:dyDescent="0.2">
      <c r="A26" s="357">
        <v>23</v>
      </c>
      <c r="B26" s="347">
        <v>44928</v>
      </c>
      <c r="C26" s="580">
        <v>44927</v>
      </c>
      <c r="D26" s="349" t="s">
        <v>176</v>
      </c>
      <c r="E26" s="349" t="s">
        <v>262</v>
      </c>
      <c r="F26" s="350">
        <v>692.98</v>
      </c>
      <c r="G26" s="349" t="s">
        <v>1204</v>
      </c>
      <c r="H26" s="349" t="s">
        <v>422</v>
      </c>
      <c r="I26" s="351" t="s">
        <v>1205</v>
      </c>
      <c r="J26" s="352" t="s">
        <v>880</v>
      </c>
      <c r="K26" s="352" t="s">
        <v>1188</v>
      </c>
      <c r="L26" s="353" t="s">
        <v>1189</v>
      </c>
      <c r="M26" s="352">
        <v>955264770</v>
      </c>
      <c r="N26" s="371">
        <v>44928</v>
      </c>
      <c r="O26" s="74">
        <f t="shared" si="1"/>
        <v>1</v>
      </c>
      <c r="P26" s="74">
        <f t="shared" si="2"/>
        <v>1</v>
      </c>
      <c r="Q26" s="139" t="str">
        <f t="shared" si="3"/>
        <v>Gastos_com_Pessoal</v>
      </c>
    </row>
    <row r="27" spans="1:17" ht="25.5" x14ac:dyDescent="0.2">
      <c r="A27" s="357">
        <v>24</v>
      </c>
      <c r="B27" s="347">
        <v>44928</v>
      </c>
      <c r="C27" s="580">
        <v>44927</v>
      </c>
      <c r="D27" s="349" t="s">
        <v>176</v>
      </c>
      <c r="E27" s="349" t="s">
        <v>280</v>
      </c>
      <c r="F27" s="350">
        <v>2013.78</v>
      </c>
      <c r="G27" s="349" t="s">
        <v>1206</v>
      </c>
      <c r="H27" s="349" t="s">
        <v>422</v>
      </c>
      <c r="I27" s="351" t="s">
        <v>1205</v>
      </c>
      <c r="J27" s="352" t="s">
        <v>880</v>
      </c>
      <c r="K27" s="352" t="s">
        <v>1188</v>
      </c>
      <c r="L27" s="353" t="s">
        <v>1189</v>
      </c>
      <c r="M27" s="352">
        <v>955264770</v>
      </c>
      <c r="N27" s="371">
        <v>44928</v>
      </c>
      <c r="O27" s="74">
        <f t="shared" si="1"/>
        <v>1</v>
      </c>
      <c r="P27" s="74">
        <f t="shared" si="2"/>
        <v>1</v>
      </c>
      <c r="Q27" s="139" t="str">
        <f t="shared" si="3"/>
        <v>Gastos_com_Pessoal</v>
      </c>
    </row>
    <row r="28" spans="1:17" ht="25.5" x14ac:dyDescent="0.2">
      <c r="A28" s="357">
        <v>25</v>
      </c>
      <c r="B28" s="347">
        <v>44928</v>
      </c>
      <c r="C28" s="580">
        <v>44927</v>
      </c>
      <c r="D28" s="349" t="s">
        <v>176</v>
      </c>
      <c r="E28" s="349" t="s">
        <v>261</v>
      </c>
      <c r="F28" s="350">
        <v>318.17</v>
      </c>
      <c r="G28" s="351" t="s">
        <v>1207</v>
      </c>
      <c r="H28" s="349" t="s">
        <v>422</v>
      </c>
      <c r="I28" s="351" t="s">
        <v>1208</v>
      </c>
      <c r="J28" s="352" t="s">
        <v>900</v>
      </c>
      <c r="K28" s="352" t="s">
        <v>1188</v>
      </c>
      <c r="L28" s="353" t="s">
        <v>1189</v>
      </c>
      <c r="M28" s="354">
        <v>955264770</v>
      </c>
      <c r="N28" s="371">
        <v>44928</v>
      </c>
      <c r="O28" s="74">
        <f t="shared" si="1"/>
        <v>1</v>
      </c>
      <c r="P28" s="74">
        <f t="shared" si="2"/>
        <v>1</v>
      </c>
      <c r="Q28" s="139" t="str">
        <f t="shared" si="3"/>
        <v>Gastos_com_Pessoal</v>
      </c>
    </row>
    <row r="29" spans="1:17" ht="25.5" x14ac:dyDescent="0.2">
      <c r="A29" s="357">
        <v>26</v>
      </c>
      <c r="B29" s="347">
        <v>44928</v>
      </c>
      <c r="C29" s="580">
        <v>44927</v>
      </c>
      <c r="D29" s="349" t="s">
        <v>176</v>
      </c>
      <c r="E29" s="349" t="s">
        <v>280</v>
      </c>
      <c r="F29" s="350">
        <v>5090.7700000000004</v>
      </c>
      <c r="G29" s="349" t="s">
        <v>1209</v>
      </c>
      <c r="H29" s="349" t="s">
        <v>422</v>
      </c>
      <c r="I29" s="351" t="s">
        <v>1208</v>
      </c>
      <c r="J29" s="352" t="s">
        <v>900</v>
      </c>
      <c r="K29" s="352" t="s">
        <v>1188</v>
      </c>
      <c r="L29" s="353" t="s">
        <v>1189</v>
      </c>
      <c r="M29" s="352">
        <v>955264770</v>
      </c>
      <c r="N29" s="371">
        <v>44928</v>
      </c>
      <c r="O29" s="74">
        <f t="shared" si="1"/>
        <v>1</v>
      </c>
      <c r="P29" s="74">
        <f t="shared" si="2"/>
        <v>1</v>
      </c>
      <c r="Q29" s="139" t="str">
        <f t="shared" si="3"/>
        <v>Gastos_com_Pessoal</v>
      </c>
    </row>
    <row r="30" spans="1:17" ht="25.5" x14ac:dyDescent="0.2">
      <c r="A30" s="357">
        <v>27</v>
      </c>
      <c r="B30" s="358">
        <v>44928</v>
      </c>
      <c r="C30" s="579">
        <v>44927</v>
      </c>
      <c r="D30" s="359" t="s">
        <v>176</v>
      </c>
      <c r="E30" s="359" t="s">
        <v>262</v>
      </c>
      <c r="F30" s="366">
        <v>1696.92</v>
      </c>
      <c r="G30" s="361" t="s">
        <v>1210</v>
      </c>
      <c r="H30" s="359" t="s">
        <v>422</v>
      </c>
      <c r="I30" s="361" t="s">
        <v>1208</v>
      </c>
      <c r="J30" s="363" t="s">
        <v>900</v>
      </c>
      <c r="K30" s="363" t="s">
        <v>1188</v>
      </c>
      <c r="L30" s="363" t="s">
        <v>1189</v>
      </c>
      <c r="M30" s="362">
        <v>955264770</v>
      </c>
      <c r="N30" s="587">
        <v>44928</v>
      </c>
      <c r="O30" s="74">
        <f t="shared" si="1"/>
        <v>1</v>
      </c>
      <c r="P30" s="74">
        <f t="shared" si="2"/>
        <v>1</v>
      </c>
      <c r="Q30" s="139" t="str">
        <f t="shared" si="3"/>
        <v>Gastos_com_Pessoal</v>
      </c>
    </row>
    <row r="31" spans="1:17" ht="36" x14ac:dyDescent="0.2">
      <c r="A31" s="357">
        <v>28</v>
      </c>
      <c r="B31" s="347">
        <v>44928</v>
      </c>
      <c r="C31" s="580">
        <v>44927</v>
      </c>
      <c r="D31" s="349" t="s">
        <v>176</v>
      </c>
      <c r="E31" s="349" t="s">
        <v>169</v>
      </c>
      <c r="F31" s="350">
        <v>6289.82</v>
      </c>
      <c r="G31" s="351" t="s">
        <v>1211</v>
      </c>
      <c r="H31" s="349" t="s">
        <v>422</v>
      </c>
      <c r="I31" s="351" t="s">
        <v>1208</v>
      </c>
      <c r="J31" s="352" t="s">
        <v>900</v>
      </c>
      <c r="K31" s="352" t="s">
        <v>1188</v>
      </c>
      <c r="L31" s="353" t="s">
        <v>1189</v>
      </c>
      <c r="M31" s="352">
        <v>955264770</v>
      </c>
      <c r="N31" s="371">
        <v>44928</v>
      </c>
      <c r="O31" s="74">
        <f t="shared" si="1"/>
        <v>1</v>
      </c>
      <c r="P31" s="74">
        <f t="shared" si="2"/>
        <v>1</v>
      </c>
      <c r="Q31" s="139" t="str">
        <f t="shared" si="3"/>
        <v>Gastos_com_Pessoal</v>
      </c>
    </row>
    <row r="32" spans="1:17" ht="36" x14ac:dyDescent="0.2">
      <c r="A32" s="357">
        <v>29</v>
      </c>
      <c r="B32" s="347">
        <v>44928</v>
      </c>
      <c r="C32" s="580">
        <v>44927</v>
      </c>
      <c r="D32" s="349" t="s">
        <v>264</v>
      </c>
      <c r="E32" s="349" t="s">
        <v>293</v>
      </c>
      <c r="F32" s="350">
        <v>120</v>
      </c>
      <c r="G32" s="351" t="s">
        <v>1212</v>
      </c>
      <c r="H32" s="349" t="s">
        <v>421</v>
      </c>
      <c r="I32" s="351" t="s">
        <v>1213</v>
      </c>
      <c r="J32" s="352" t="s">
        <v>1045</v>
      </c>
      <c r="K32" s="352" t="s">
        <v>1188</v>
      </c>
      <c r="L32" s="353" t="s">
        <v>1189</v>
      </c>
      <c r="M32" s="352">
        <v>955264770</v>
      </c>
      <c r="N32" s="371">
        <v>44928</v>
      </c>
      <c r="O32" s="74">
        <f t="shared" si="1"/>
        <v>1</v>
      </c>
      <c r="P32" s="74">
        <f t="shared" si="2"/>
        <v>1</v>
      </c>
      <c r="Q32" s="139" t="str">
        <f t="shared" si="3"/>
        <v>Gastos_Gerais</v>
      </c>
    </row>
    <row r="33" spans="1:17" ht="36" x14ac:dyDescent="0.2">
      <c r="A33" s="357">
        <v>30</v>
      </c>
      <c r="B33" s="347">
        <v>44928</v>
      </c>
      <c r="C33" s="348">
        <v>44927</v>
      </c>
      <c r="D33" s="349" t="s">
        <v>264</v>
      </c>
      <c r="E33" s="349" t="s">
        <v>293</v>
      </c>
      <c r="F33" s="374">
        <v>120</v>
      </c>
      <c r="G33" s="351" t="s">
        <v>1214</v>
      </c>
      <c r="H33" s="349" t="s">
        <v>421</v>
      </c>
      <c r="I33" s="351" t="s">
        <v>1215</v>
      </c>
      <c r="J33" s="352" t="s">
        <v>820</v>
      </c>
      <c r="K33" s="352" t="s">
        <v>1188</v>
      </c>
      <c r="L33" s="353" t="s">
        <v>1189</v>
      </c>
      <c r="M33" s="352">
        <v>955264770</v>
      </c>
      <c r="N33" s="371">
        <v>44928</v>
      </c>
      <c r="O33" s="74">
        <f t="shared" si="1"/>
        <v>1</v>
      </c>
      <c r="P33" s="74">
        <f t="shared" si="2"/>
        <v>1</v>
      </c>
      <c r="Q33" s="139" t="str">
        <f t="shared" si="3"/>
        <v>Gastos_Gerais</v>
      </c>
    </row>
    <row r="34" spans="1:17" ht="25.5" x14ac:dyDescent="0.2">
      <c r="A34" s="357">
        <v>31</v>
      </c>
      <c r="B34" s="354">
        <v>44928</v>
      </c>
      <c r="C34" s="348">
        <v>44927</v>
      </c>
      <c r="D34" s="349" t="s">
        <v>176</v>
      </c>
      <c r="E34" s="349" t="s">
        <v>10</v>
      </c>
      <c r="F34" s="374">
        <v>2250.5700000000002</v>
      </c>
      <c r="G34" s="351" t="s">
        <v>1216</v>
      </c>
      <c r="H34" s="349" t="s">
        <v>422</v>
      </c>
      <c r="I34" s="351" t="s">
        <v>1208</v>
      </c>
      <c r="J34" s="352" t="s">
        <v>900</v>
      </c>
      <c r="K34" s="352" t="s">
        <v>1217</v>
      </c>
      <c r="L34" s="353" t="s">
        <v>1218</v>
      </c>
      <c r="M34" s="352" t="s">
        <v>1219</v>
      </c>
      <c r="N34" s="371">
        <v>44928</v>
      </c>
      <c r="O34" s="74">
        <f t="shared" si="1"/>
        <v>1</v>
      </c>
      <c r="P34" s="74">
        <f t="shared" si="2"/>
        <v>1</v>
      </c>
      <c r="Q34" s="139" t="str">
        <f t="shared" si="3"/>
        <v>Gastos_com_Pessoal</v>
      </c>
    </row>
    <row r="35" spans="1:17" ht="36" x14ac:dyDescent="0.2">
      <c r="A35" s="357">
        <v>32</v>
      </c>
      <c r="B35" s="408">
        <v>44929</v>
      </c>
      <c r="C35" s="584">
        <v>44896</v>
      </c>
      <c r="D35" s="409" t="s">
        <v>264</v>
      </c>
      <c r="E35" s="409" t="s">
        <v>138</v>
      </c>
      <c r="F35" s="410">
        <v>328.8</v>
      </c>
      <c r="G35" s="409" t="s">
        <v>1220</v>
      </c>
      <c r="H35" s="409" t="s">
        <v>422</v>
      </c>
      <c r="I35" s="372" t="s">
        <v>1221</v>
      </c>
      <c r="J35" s="375" t="s">
        <v>1222</v>
      </c>
      <c r="K35" s="412" t="s">
        <v>1157</v>
      </c>
      <c r="L35" s="412" t="s">
        <v>32</v>
      </c>
      <c r="M35" s="573">
        <v>269</v>
      </c>
      <c r="N35" s="586">
        <v>44924</v>
      </c>
      <c r="O35" s="74">
        <f t="shared" si="1"/>
        <v>1</v>
      </c>
      <c r="P35" s="74">
        <f t="shared" si="2"/>
        <v>0</v>
      </c>
      <c r="Q35" s="139" t="str">
        <f t="shared" si="3"/>
        <v>Gastos_Gerais</v>
      </c>
    </row>
    <row r="36" spans="1:17" x14ac:dyDescent="0.2">
      <c r="A36" s="357">
        <v>33</v>
      </c>
      <c r="B36" s="408">
        <v>44929</v>
      </c>
      <c r="C36" s="584">
        <v>44896</v>
      </c>
      <c r="D36" s="409" t="s">
        <v>264</v>
      </c>
      <c r="E36" s="409" t="s">
        <v>412</v>
      </c>
      <c r="F36" s="410">
        <v>1539.4</v>
      </c>
      <c r="G36" s="409" t="s">
        <v>1223</v>
      </c>
      <c r="H36" s="409" t="s">
        <v>417</v>
      </c>
      <c r="I36" s="409" t="s">
        <v>1224</v>
      </c>
      <c r="J36" s="412" t="s">
        <v>1225</v>
      </c>
      <c r="K36" s="412" t="s">
        <v>1157</v>
      </c>
      <c r="L36" s="412" t="s">
        <v>32</v>
      </c>
      <c r="M36" s="573">
        <v>27742</v>
      </c>
      <c r="N36" s="586">
        <v>44915</v>
      </c>
      <c r="O36" s="74">
        <f t="shared" si="1"/>
        <v>1</v>
      </c>
      <c r="P36" s="74">
        <f t="shared" si="2"/>
        <v>0</v>
      </c>
      <c r="Q36" s="139" t="str">
        <f t="shared" si="3"/>
        <v>Gastos_Gerais</v>
      </c>
    </row>
    <row r="37" spans="1:17" ht="48" x14ac:dyDescent="0.2">
      <c r="A37" s="357">
        <v>34</v>
      </c>
      <c r="B37" s="358">
        <v>44929</v>
      </c>
      <c r="C37" s="579">
        <v>44896</v>
      </c>
      <c r="D37" s="359" t="s">
        <v>264</v>
      </c>
      <c r="E37" s="359" t="s">
        <v>293</v>
      </c>
      <c r="F37" s="360">
        <v>200.86</v>
      </c>
      <c r="G37" s="359" t="s">
        <v>1226</v>
      </c>
      <c r="H37" s="359" t="s">
        <v>420</v>
      </c>
      <c r="I37" s="361" t="s">
        <v>1227</v>
      </c>
      <c r="J37" s="362" t="s">
        <v>1228</v>
      </c>
      <c r="K37" s="363" t="s">
        <v>1157</v>
      </c>
      <c r="L37" s="363" t="s">
        <v>32</v>
      </c>
      <c r="M37" s="367">
        <v>20225105</v>
      </c>
      <c r="N37" s="587">
        <v>44918</v>
      </c>
      <c r="O37" s="74">
        <f t="shared" si="1"/>
        <v>1</v>
      </c>
      <c r="P37" s="74">
        <f t="shared" si="2"/>
        <v>0</v>
      </c>
      <c r="Q37" s="139" t="str">
        <f t="shared" si="3"/>
        <v>Gastos_Gerais</v>
      </c>
    </row>
    <row r="38" spans="1:17" ht="48" x14ac:dyDescent="0.2">
      <c r="A38" s="357">
        <v>35</v>
      </c>
      <c r="B38" s="347">
        <v>44929</v>
      </c>
      <c r="C38" s="580">
        <v>44896</v>
      </c>
      <c r="D38" s="349" t="s">
        <v>264</v>
      </c>
      <c r="E38" s="349" t="s">
        <v>293</v>
      </c>
      <c r="F38" s="350">
        <v>200.86</v>
      </c>
      <c r="G38" s="351" t="s">
        <v>1229</v>
      </c>
      <c r="H38" s="349" t="s">
        <v>420</v>
      </c>
      <c r="I38" s="351" t="s">
        <v>1227</v>
      </c>
      <c r="J38" s="352" t="s">
        <v>1228</v>
      </c>
      <c r="K38" s="352" t="s">
        <v>1157</v>
      </c>
      <c r="L38" s="353" t="s">
        <v>32</v>
      </c>
      <c r="M38" s="352">
        <v>20225104</v>
      </c>
      <c r="N38" s="371">
        <v>44918</v>
      </c>
      <c r="O38" s="74">
        <f t="shared" si="1"/>
        <v>1</v>
      </c>
      <c r="P38" s="74">
        <f t="shared" si="2"/>
        <v>0</v>
      </c>
      <c r="Q38" s="139" t="str">
        <f t="shared" si="3"/>
        <v>Gastos_Gerais</v>
      </c>
    </row>
    <row r="39" spans="1:17" ht="25.5" x14ac:dyDescent="0.2">
      <c r="A39" s="357">
        <v>36</v>
      </c>
      <c r="B39" s="347">
        <v>44929</v>
      </c>
      <c r="C39" s="580">
        <v>44927</v>
      </c>
      <c r="D39" s="349" t="s">
        <v>176</v>
      </c>
      <c r="E39" s="349" t="s">
        <v>6</v>
      </c>
      <c r="F39" s="350">
        <v>399.57</v>
      </c>
      <c r="G39" s="349" t="s">
        <v>1230</v>
      </c>
      <c r="H39" s="349" t="s">
        <v>302</v>
      </c>
      <c r="I39" s="351" t="s">
        <v>1231</v>
      </c>
      <c r="J39" s="352" t="s">
        <v>1232</v>
      </c>
      <c r="K39" s="352" t="s">
        <v>1157</v>
      </c>
      <c r="L39" s="353" t="s">
        <v>32</v>
      </c>
      <c r="M39" s="352">
        <v>2913713</v>
      </c>
      <c r="N39" s="371">
        <v>44931</v>
      </c>
      <c r="O39" s="74">
        <f t="shared" si="1"/>
        <v>1</v>
      </c>
      <c r="P39" s="74">
        <f t="shared" si="2"/>
        <v>1</v>
      </c>
      <c r="Q39" s="139" t="str">
        <f t="shared" si="3"/>
        <v>Gastos_com_Pessoal</v>
      </c>
    </row>
    <row r="40" spans="1:17" ht="24" x14ac:dyDescent="0.2">
      <c r="A40" s="357">
        <v>37</v>
      </c>
      <c r="B40" s="347">
        <v>44929</v>
      </c>
      <c r="C40" s="580">
        <v>44927</v>
      </c>
      <c r="D40" s="349" t="s">
        <v>264</v>
      </c>
      <c r="E40" s="349" t="s">
        <v>206</v>
      </c>
      <c r="F40" s="350">
        <v>2101.2399999999998</v>
      </c>
      <c r="G40" s="349" t="s">
        <v>1233</v>
      </c>
      <c r="H40" s="349" t="s">
        <v>302</v>
      </c>
      <c r="I40" s="351" t="s">
        <v>1234</v>
      </c>
      <c r="J40" s="352" t="s">
        <v>1235</v>
      </c>
      <c r="K40" s="352" t="s">
        <v>1157</v>
      </c>
      <c r="L40" s="353" t="s">
        <v>1157</v>
      </c>
      <c r="M40" s="352" t="s">
        <v>1236</v>
      </c>
      <c r="N40" s="371">
        <v>44928</v>
      </c>
      <c r="O40" s="74">
        <f t="shared" si="1"/>
        <v>1</v>
      </c>
      <c r="P40" s="74">
        <f t="shared" si="2"/>
        <v>1</v>
      </c>
      <c r="Q40" s="139" t="str">
        <f t="shared" si="3"/>
        <v>Gastos_Gerais</v>
      </c>
    </row>
    <row r="41" spans="1:17" ht="24" x14ac:dyDescent="0.2">
      <c r="A41" s="357">
        <v>38</v>
      </c>
      <c r="B41" s="355">
        <v>44929</v>
      </c>
      <c r="C41" s="348">
        <v>44896</v>
      </c>
      <c r="D41" s="351" t="s">
        <v>264</v>
      </c>
      <c r="E41" s="351" t="s">
        <v>138</v>
      </c>
      <c r="F41" s="356">
        <v>1930.57</v>
      </c>
      <c r="G41" s="351" t="s">
        <v>138</v>
      </c>
      <c r="H41" s="351" t="s">
        <v>422</v>
      </c>
      <c r="I41" s="351" t="s">
        <v>1237</v>
      </c>
      <c r="J41" s="353" t="s">
        <v>1238</v>
      </c>
      <c r="K41" s="353" t="s">
        <v>1157</v>
      </c>
      <c r="L41" s="353" t="s">
        <v>32</v>
      </c>
      <c r="M41" s="353">
        <v>26861</v>
      </c>
      <c r="N41" s="368">
        <v>44915</v>
      </c>
      <c r="O41" s="74">
        <f t="shared" si="1"/>
        <v>1</v>
      </c>
      <c r="P41" s="74">
        <f t="shared" si="2"/>
        <v>0</v>
      </c>
      <c r="Q41" s="139" t="str">
        <f t="shared" si="3"/>
        <v>Gastos_Gerais</v>
      </c>
    </row>
    <row r="42" spans="1:17" ht="24" x14ac:dyDescent="0.2">
      <c r="A42" s="357">
        <v>39</v>
      </c>
      <c r="B42" s="347">
        <v>44929</v>
      </c>
      <c r="C42" s="580">
        <v>44896</v>
      </c>
      <c r="D42" s="349" t="s">
        <v>264</v>
      </c>
      <c r="E42" s="349" t="s">
        <v>138</v>
      </c>
      <c r="F42" s="350">
        <v>2499.71</v>
      </c>
      <c r="G42" s="349" t="s">
        <v>138</v>
      </c>
      <c r="H42" s="349" t="s">
        <v>416</v>
      </c>
      <c r="I42" s="351" t="s">
        <v>1237</v>
      </c>
      <c r="J42" s="352" t="s">
        <v>1238</v>
      </c>
      <c r="K42" s="352" t="s">
        <v>1157</v>
      </c>
      <c r="L42" s="353" t="s">
        <v>32</v>
      </c>
      <c r="M42" s="352">
        <v>26862</v>
      </c>
      <c r="N42" s="371">
        <v>44915</v>
      </c>
      <c r="O42" s="74">
        <f t="shared" si="1"/>
        <v>1</v>
      </c>
      <c r="P42" s="74">
        <f t="shared" si="2"/>
        <v>0</v>
      </c>
      <c r="Q42" s="139" t="str">
        <f t="shared" si="3"/>
        <v>Gastos_Gerais</v>
      </c>
    </row>
    <row r="43" spans="1:17" s="411" customFormat="1" ht="24" x14ac:dyDescent="0.2">
      <c r="A43" s="357">
        <v>40</v>
      </c>
      <c r="B43" s="408">
        <v>44929</v>
      </c>
      <c r="C43" s="584">
        <v>44896</v>
      </c>
      <c r="D43" s="409" t="s">
        <v>264</v>
      </c>
      <c r="E43" s="409" t="s">
        <v>96</v>
      </c>
      <c r="F43" s="410">
        <v>87</v>
      </c>
      <c r="G43" s="409" t="s">
        <v>1239</v>
      </c>
      <c r="H43" s="409" t="s">
        <v>418</v>
      </c>
      <c r="I43" s="409" t="s">
        <v>1240</v>
      </c>
      <c r="J43" s="375" t="s">
        <v>1241</v>
      </c>
      <c r="K43" s="375" t="s">
        <v>1157</v>
      </c>
      <c r="L43" s="375" t="s">
        <v>32</v>
      </c>
      <c r="M43" s="375" t="s">
        <v>1242</v>
      </c>
      <c r="N43" s="418">
        <v>44924</v>
      </c>
      <c r="O43" s="74">
        <f t="shared" si="1"/>
        <v>1</v>
      </c>
      <c r="P43" s="74">
        <f t="shared" si="2"/>
        <v>0</v>
      </c>
      <c r="Q43" s="139" t="str">
        <f t="shared" si="3"/>
        <v>Gastos_Gerais</v>
      </c>
    </row>
    <row r="44" spans="1:17" ht="24" x14ac:dyDescent="0.2">
      <c r="A44" s="357">
        <v>41</v>
      </c>
      <c r="B44" s="347">
        <v>44929</v>
      </c>
      <c r="C44" s="580">
        <v>44896</v>
      </c>
      <c r="D44" s="349" t="s">
        <v>264</v>
      </c>
      <c r="E44" s="349" t="s">
        <v>138</v>
      </c>
      <c r="F44" s="350">
        <v>1128</v>
      </c>
      <c r="G44" s="349" t="s">
        <v>138</v>
      </c>
      <c r="H44" s="349" t="s">
        <v>417</v>
      </c>
      <c r="I44" s="351" t="s">
        <v>1237</v>
      </c>
      <c r="J44" s="352" t="s">
        <v>1238</v>
      </c>
      <c r="K44" s="352" t="s">
        <v>1157</v>
      </c>
      <c r="L44" s="353" t="s">
        <v>32</v>
      </c>
      <c r="M44" s="352">
        <v>26848</v>
      </c>
      <c r="N44" s="371">
        <v>44915</v>
      </c>
      <c r="O44" s="74">
        <f t="shared" si="1"/>
        <v>1</v>
      </c>
      <c r="P44" s="74">
        <f t="shared" si="2"/>
        <v>0</v>
      </c>
      <c r="Q44" s="139" t="str">
        <f t="shared" si="3"/>
        <v>Gastos_Gerais</v>
      </c>
    </row>
    <row r="45" spans="1:17" ht="24" x14ac:dyDescent="0.2">
      <c r="A45" s="357">
        <v>42</v>
      </c>
      <c r="B45" s="347">
        <v>44929</v>
      </c>
      <c r="C45" s="580">
        <v>44896</v>
      </c>
      <c r="D45" s="349" t="s">
        <v>264</v>
      </c>
      <c r="E45" s="349" t="s">
        <v>82</v>
      </c>
      <c r="F45" s="350">
        <v>14189.25</v>
      </c>
      <c r="G45" s="349" t="s">
        <v>1154</v>
      </c>
      <c r="H45" s="349" t="s">
        <v>414</v>
      </c>
      <c r="I45" s="351" t="s">
        <v>1155</v>
      </c>
      <c r="J45" s="352" t="s">
        <v>1156</v>
      </c>
      <c r="K45" s="352" t="s">
        <v>1157</v>
      </c>
      <c r="L45" s="353" t="s">
        <v>1158</v>
      </c>
      <c r="M45" s="352" t="s">
        <v>1243</v>
      </c>
      <c r="N45" s="371">
        <v>44928</v>
      </c>
      <c r="O45" s="74">
        <f t="shared" si="1"/>
        <v>1</v>
      </c>
      <c r="P45" s="74">
        <f t="shared" si="2"/>
        <v>0</v>
      </c>
      <c r="Q45" s="139" t="str">
        <f t="shared" si="3"/>
        <v>Gastos_Gerais</v>
      </c>
    </row>
    <row r="46" spans="1:17" ht="36" x14ac:dyDescent="0.2">
      <c r="A46" s="357">
        <v>43</v>
      </c>
      <c r="B46" s="347">
        <v>44929</v>
      </c>
      <c r="C46" s="580">
        <v>44896</v>
      </c>
      <c r="D46" s="349" t="s">
        <v>264</v>
      </c>
      <c r="E46" s="349" t="s">
        <v>182</v>
      </c>
      <c r="F46" s="350">
        <v>140</v>
      </c>
      <c r="G46" s="349" t="s">
        <v>1244</v>
      </c>
      <c r="H46" s="349" t="s">
        <v>420</v>
      </c>
      <c r="I46" s="351" t="s">
        <v>1245</v>
      </c>
      <c r="J46" s="352" t="s">
        <v>1246</v>
      </c>
      <c r="K46" s="352" t="s">
        <v>1163</v>
      </c>
      <c r="L46" s="353" t="s">
        <v>32</v>
      </c>
      <c r="M46" s="352">
        <v>20231</v>
      </c>
      <c r="N46" s="371">
        <v>44928</v>
      </c>
      <c r="O46" s="74">
        <f t="shared" si="1"/>
        <v>1</v>
      </c>
      <c r="P46" s="74">
        <f t="shared" si="2"/>
        <v>0</v>
      </c>
      <c r="Q46" s="139" t="str">
        <f t="shared" si="3"/>
        <v>Gastos_Gerais</v>
      </c>
    </row>
    <row r="47" spans="1:17" ht="24" x14ac:dyDescent="0.2">
      <c r="A47" s="357">
        <v>44</v>
      </c>
      <c r="B47" s="347">
        <v>44929</v>
      </c>
      <c r="C47" s="580">
        <v>44896</v>
      </c>
      <c r="D47" s="349" t="s">
        <v>264</v>
      </c>
      <c r="E47" s="349" t="s">
        <v>208</v>
      </c>
      <c r="F47" s="350">
        <v>331.94</v>
      </c>
      <c r="G47" s="349" t="s">
        <v>1247</v>
      </c>
      <c r="H47" s="349" t="s">
        <v>420</v>
      </c>
      <c r="I47" s="351" t="s">
        <v>1248</v>
      </c>
      <c r="J47" s="352" t="s">
        <v>1249</v>
      </c>
      <c r="K47" s="352" t="s">
        <v>1163</v>
      </c>
      <c r="L47" s="353" t="s">
        <v>32</v>
      </c>
      <c r="M47" s="352">
        <v>3425</v>
      </c>
      <c r="N47" s="371">
        <v>44928</v>
      </c>
      <c r="O47" s="74">
        <f t="shared" si="1"/>
        <v>1</v>
      </c>
      <c r="P47" s="74">
        <f t="shared" si="2"/>
        <v>0</v>
      </c>
      <c r="Q47" s="139" t="str">
        <f t="shared" si="3"/>
        <v>Gastos_Gerais</v>
      </c>
    </row>
    <row r="48" spans="1:17" ht="96" x14ac:dyDescent="0.2">
      <c r="A48" s="357">
        <v>45</v>
      </c>
      <c r="B48" s="347">
        <v>44929</v>
      </c>
      <c r="C48" s="580">
        <v>44896</v>
      </c>
      <c r="D48" s="349" t="s">
        <v>176</v>
      </c>
      <c r="E48" s="349" t="s">
        <v>1</v>
      </c>
      <c r="F48" s="350">
        <v>2128746</v>
      </c>
      <c r="G48" s="349" t="s">
        <v>1250</v>
      </c>
      <c r="H48" s="349" t="s">
        <v>303</v>
      </c>
      <c r="I48" s="351" t="s">
        <v>425</v>
      </c>
      <c r="J48" s="352" t="s">
        <v>425</v>
      </c>
      <c r="K48" s="352" t="s">
        <v>1188</v>
      </c>
      <c r="L48" s="353" t="s">
        <v>1189</v>
      </c>
      <c r="M48" s="352">
        <v>355574853</v>
      </c>
      <c r="N48" s="371">
        <v>44929</v>
      </c>
      <c r="O48" s="74">
        <f t="shared" si="1"/>
        <v>1</v>
      </c>
      <c r="P48" s="74">
        <f t="shared" si="2"/>
        <v>0</v>
      </c>
      <c r="Q48" s="139" t="str">
        <f t="shared" si="3"/>
        <v>Gastos_com_Pessoal</v>
      </c>
    </row>
    <row r="49" spans="1:17" ht="25.5" x14ac:dyDescent="0.2">
      <c r="A49" s="357">
        <v>46</v>
      </c>
      <c r="B49" s="347">
        <v>44929</v>
      </c>
      <c r="C49" s="580">
        <v>44896</v>
      </c>
      <c r="D49" s="349" t="s">
        <v>176</v>
      </c>
      <c r="E49" s="349" t="s">
        <v>1</v>
      </c>
      <c r="F49" s="350">
        <v>2141</v>
      </c>
      <c r="G49" s="349" t="s">
        <v>3968</v>
      </c>
      <c r="H49" s="349" t="s">
        <v>417</v>
      </c>
      <c r="I49" s="351" t="s">
        <v>1251</v>
      </c>
      <c r="J49" s="352" t="s">
        <v>545</v>
      </c>
      <c r="K49" s="352" t="s">
        <v>1188</v>
      </c>
      <c r="L49" s="353" t="s">
        <v>1189</v>
      </c>
      <c r="M49" s="352">
        <v>355574853</v>
      </c>
      <c r="N49" s="371">
        <v>44929</v>
      </c>
      <c r="O49" s="74">
        <f t="shared" si="1"/>
        <v>1</v>
      </c>
      <c r="P49" s="74">
        <f t="shared" si="2"/>
        <v>0</v>
      </c>
      <c r="Q49" s="139" t="str">
        <f t="shared" si="3"/>
        <v>Gastos_com_Pessoal</v>
      </c>
    </row>
    <row r="50" spans="1:17" x14ac:dyDescent="0.2">
      <c r="A50" s="357">
        <v>47</v>
      </c>
      <c r="B50" s="347">
        <v>44929</v>
      </c>
      <c r="C50" s="580">
        <v>44927</v>
      </c>
      <c r="D50" s="349" t="s">
        <v>264</v>
      </c>
      <c r="E50" s="349" t="s">
        <v>69</v>
      </c>
      <c r="F50" s="350">
        <v>68.66</v>
      </c>
      <c r="G50" s="349" t="s">
        <v>1252</v>
      </c>
      <c r="H50" s="349" t="s">
        <v>303</v>
      </c>
      <c r="I50" s="351" t="s">
        <v>1253</v>
      </c>
      <c r="J50" s="352" t="s">
        <v>425</v>
      </c>
      <c r="K50" s="352" t="s">
        <v>1254</v>
      </c>
      <c r="L50" s="353" t="s">
        <v>1255</v>
      </c>
      <c r="M50" s="352" t="s">
        <v>425</v>
      </c>
      <c r="N50" s="371">
        <v>44929</v>
      </c>
      <c r="O50" s="74">
        <f t="shared" si="1"/>
        <v>1</v>
      </c>
      <c r="P50" s="74">
        <f t="shared" si="2"/>
        <v>1</v>
      </c>
      <c r="Q50" s="139" t="str">
        <f t="shared" si="3"/>
        <v>Gastos_Gerais</v>
      </c>
    </row>
    <row r="51" spans="1:17" ht="24" x14ac:dyDescent="0.2">
      <c r="A51" s="357">
        <v>48</v>
      </c>
      <c r="B51" s="347">
        <v>44930</v>
      </c>
      <c r="C51" s="580">
        <v>44896</v>
      </c>
      <c r="D51" s="349" t="s">
        <v>264</v>
      </c>
      <c r="E51" s="349" t="s">
        <v>82</v>
      </c>
      <c r="F51" s="350">
        <v>907.01</v>
      </c>
      <c r="G51" s="349" t="s">
        <v>1154</v>
      </c>
      <c r="H51" s="349" t="s">
        <v>417</v>
      </c>
      <c r="I51" s="351" t="s">
        <v>1256</v>
      </c>
      <c r="J51" s="352" t="s">
        <v>1257</v>
      </c>
      <c r="K51" s="352" t="s">
        <v>1157</v>
      </c>
      <c r="L51" s="353" t="s">
        <v>1158</v>
      </c>
      <c r="M51" s="352" t="s">
        <v>1258</v>
      </c>
      <c r="N51" s="371">
        <v>44930</v>
      </c>
      <c r="O51" s="74">
        <f t="shared" si="1"/>
        <v>1</v>
      </c>
      <c r="P51" s="74">
        <f t="shared" si="2"/>
        <v>0</v>
      </c>
      <c r="Q51" s="139" t="str">
        <f t="shared" si="3"/>
        <v>Gastos_Gerais</v>
      </c>
    </row>
    <row r="52" spans="1:17" ht="24" x14ac:dyDescent="0.2">
      <c r="A52" s="357">
        <v>49</v>
      </c>
      <c r="B52" s="347">
        <v>44930</v>
      </c>
      <c r="C52" s="580">
        <v>44896</v>
      </c>
      <c r="D52" s="349" t="s">
        <v>264</v>
      </c>
      <c r="E52" s="349" t="s">
        <v>82</v>
      </c>
      <c r="F52" s="350">
        <v>11452.64</v>
      </c>
      <c r="G52" s="349" t="s">
        <v>1154</v>
      </c>
      <c r="H52" s="349" t="s">
        <v>419</v>
      </c>
      <c r="I52" s="351" t="s">
        <v>1155</v>
      </c>
      <c r="J52" s="352" t="s">
        <v>1156</v>
      </c>
      <c r="K52" s="352" t="s">
        <v>1157</v>
      </c>
      <c r="L52" s="353" t="s">
        <v>1158</v>
      </c>
      <c r="M52" s="352" t="s">
        <v>1259</v>
      </c>
      <c r="N52" s="371">
        <v>44930</v>
      </c>
      <c r="O52" s="74">
        <f t="shared" si="1"/>
        <v>1</v>
      </c>
      <c r="P52" s="74">
        <f t="shared" si="2"/>
        <v>0</v>
      </c>
      <c r="Q52" s="139" t="str">
        <f t="shared" si="3"/>
        <v>Gastos_Gerais</v>
      </c>
    </row>
    <row r="53" spans="1:17" ht="24" x14ac:dyDescent="0.2">
      <c r="A53" s="357">
        <v>50</v>
      </c>
      <c r="B53" s="347">
        <v>44930</v>
      </c>
      <c r="C53" s="580">
        <v>44927</v>
      </c>
      <c r="D53" s="349" t="s">
        <v>264</v>
      </c>
      <c r="E53" s="349" t="s">
        <v>208</v>
      </c>
      <c r="F53" s="350">
        <v>216</v>
      </c>
      <c r="G53" s="349" t="s">
        <v>1260</v>
      </c>
      <c r="H53" s="349" t="s">
        <v>420</v>
      </c>
      <c r="I53" s="351" t="s">
        <v>1248</v>
      </c>
      <c r="J53" s="352" t="s">
        <v>1249</v>
      </c>
      <c r="K53" s="352" t="s">
        <v>1163</v>
      </c>
      <c r="L53" s="353" t="s">
        <v>32</v>
      </c>
      <c r="M53" s="352">
        <v>20236</v>
      </c>
      <c r="N53" s="371">
        <v>44928</v>
      </c>
      <c r="O53" s="74">
        <f t="shared" si="1"/>
        <v>1</v>
      </c>
      <c r="P53" s="74">
        <f t="shared" si="2"/>
        <v>1</v>
      </c>
      <c r="Q53" s="139" t="str">
        <f t="shared" si="3"/>
        <v>Gastos_Gerais</v>
      </c>
    </row>
    <row r="54" spans="1:17" ht="24" x14ac:dyDescent="0.2">
      <c r="A54" s="357">
        <v>51</v>
      </c>
      <c r="B54" s="347">
        <v>44930</v>
      </c>
      <c r="C54" s="580">
        <v>44927</v>
      </c>
      <c r="D54" s="349" t="s">
        <v>264</v>
      </c>
      <c r="E54" s="349" t="s">
        <v>320</v>
      </c>
      <c r="F54" s="350">
        <v>243.75</v>
      </c>
      <c r="G54" s="349" t="s">
        <v>1261</v>
      </c>
      <c r="H54" s="349" t="s">
        <v>493</v>
      </c>
      <c r="I54" s="351" t="s">
        <v>1262</v>
      </c>
      <c r="J54" s="352" t="s">
        <v>1263</v>
      </c>
      <c r="K54" s="352" t="s">
        <v>1163</v>
      </c>
      <c r="L54" s="353" t="s">
        <v>32</v>
      </c>
      <c r="M54" s="352" t="s">
        <v>1264</v>
      </c>
      <c r="N54" s="371">
        <v>44930</v>
      </c>
      <c r="O54" s="74">
        <f t="shared" si="1"/>
        <v>1</v>
      </c>
      <c r="P54" s="74">
        <f t="shared" si="2"/>
        <v>1</v>
      </c>
      <c r="Q54" s="139" t="str">
        <f t="shared" si="3"/>
        <v>Gastos_Gerais</v>
      </c>
    </row>
    <row r="55" spans="1:17" ht="24" x14ac:dyDescent="0.2">
      <c r="A55" s="357">
        <v>52</v>
      </c>
      <c r="B55" s="347">
        <v>44930</v>
      </c>
      <c r="C55" s="580">
        <v>44927</v>
      </c>
      <c r="D55" s="349" t="s">
        <v>264</v>
      </c>
      <c r="E55" s="349" t="s">
        <v>320</v>
      </c>
      <c r="F55" s="350">
        <v>135.80000000000001</v>
      </c>
      <c r="G55" s="349" t="s">
        <v>1265</v>
      </c>
      <c r="H55" s="349" t="s">
        <v>414</v>
      </c>
      <c r="I55" s="351" t="s">
        <v>1266</v>
      </c>
      <c r="J55" s="352" t="s">
        <v>1267</v>
      </c>
      <c r="K55" s="352" t="s">
        <v>1163</v>
      </c>
      <c r="L55" s="353" t="s">
        <v>32</v>
      </c>
      <c r="M55" s="352">
        <v>10128</v>
      </c>
      <c r="N55" s="371">
        <v>44930</v>
      </c>
      <c r="O55" s="74">
        <f t="shared" si="1"/>
        <v>1</v>
      </c>
      <c r="P55" s="74">
        <f t="shared" si="2"/>
        <v>1</v>
      </c>
      <c r="Q55" s="139" t="str">
        <f t="shared" si="3"/>
        <v>Gastos_Gerais</v>
      </c>
    </row>
    <row r="56" spans="1:17" ht="24" x14ac:dyDescent="0.2">
      <c r="A56" s="357">
        <v>53</v>
      </c>
      <c r="B56" s="347">
        <v>44930</v>
      </c>
      <c r="C56" s="580">
        <v>44927</v>
      </c>
      <c r="D56" s="349" t="s">
        <v>264</v>
      </c>
      <c r="E56" s="349" t="s">
        <v>208</v>
      </c>
      <c r="F56" s="360">
        <v>140</v>
      </c>
      <c r="G56" s="359" t="s">
        <v>1268</v>
      </c>
      <c r="H56" s="349" t="s">
        <v>418</v>
      </c>
      <c r="I56" s="351" t="s">
        <v>1269</v>
      </c>
      <c r="J56" s="352" t="s">
        <v>1270</v>
      </c>
      <c r="K56" s="352" t="s">
        <v>1163</v>
      </c>
      <c r="L56" s="353" t="s">
        <v>32</v>
      </c>
      <c r="M56" s="352">
        <v>293</v>
      </c>
      <c r="N56" s="371">
        <v>44928</v>
      </c>
      <c r="O56" s="74">
        <f t="shared" si="1"/>
        <v>1</v>
      </c>
      <c r="P56" s="74">
        <f t="shared" si="2"/>
        <v>1</v>
      </c>
      <c r="Q56" s="139" t="str">
        <f t="shared" si="3"/>
        <v>Gastos_Gerais</v>
      </c>
    </row>
    <row r="57" spans="1:17" ht="24" x14ac:dyDescent="0.2">
      <c r="A57" s="357">
        <v>54</v>
      </c>
      <c r="B57" s="347">
        <v>44930</v>
      </c>
      <c r="C57" s="580">
        <v>44896</v>
      </c>
      <c r="D57" s="349" t="s">
        <v>264</v>
      </c>
      <c r="E57" s="349" t="s">
        <v>398</v>
      </c>
      <c r="F57" s="350">
        <v>1132.2</v>
      </c>
      <c r="G57" s="349" t="s">
        <v>1271</v>
      </c>
      <c r="H57" s="349" t="s">
        <v>420</v>
      </c>
      <c r="I57" s="351" t="s">
        <v>1272</v>
      </c>
      <c r="J57" s="352" t="s">
        <v>1273</v>
      </c>
      <c r="K57" s="352" t="s">
        <v>1157</v>
      </c>
      <c r="L57" s="353" t="s">
        <v>32</v>
      </c>
      <c r="M57" s="352">
        <v>227</v>
      </c>
      <c r="N57" s="371">
        <v>44921</v>
      </c>
      <c r="O57" s="74">
        <f t="shared" si="1"/>
        <v>1</v>
      </c>
      <c r="P57" s="74">
        <f t="shared" si="2"/>
        <v>0</v>
      </c>
      <c r="Q57" s="139" t="str">
        <f t="shared" si="3"/>
        <v>Gastos_Gerais</v>
      </c>
    </row>
    <row r="58" spans="1:17" ht="48" x14ac:dyDescent="0.2">
      <c r="A58" s="357">
        <v>55</v>
      </c>
      <c r="B58" s="347">
        <v>44930</v>
      </c>
      <c r="C58" s="580">
        <v>44896</v>
      </c>
      <c r="D58" s="349" t="s">
        <v>176</v>
      </c>
      <c r="E58" s="349" t="s">
        <v>173</v>
      </c>
      <c r="F58" s="350">
        <v>639.45000000000005</v>
      </c>
      <c r="G58" s="349" t="s">
        <v>1274</v>
      </c>
      <c r="H58" s="349" t="s">
        <v>303</v>
      </c>
      <c r="I58" s="351" t="s">
        <v>1275</v>
      </c>
      <c r="J58" s="352" t="s">
        <v>1276</v>
      </c>
      <c r="K58" s="352" t="s">
        <v>1157</v>
      </c>
      <c r="L58" s="353" t="s">
        <v>32</v>
      </c>
      <c r="M58" s="352">
        <v>20222391</v>
      </c>
      <c r="N58" s="371">
        <v>44900</v>
      </c>
      <c r="O58" s="74">
        <f t="shared" si="1"/>
        <v>1</v>
      </c>
      <c r="P58" s="74">
        <f t="shared" si="2"/>
        <v>0</v>
      </c>
      <c r="Q58" s="139" t="str">
        <f t="shared" si="3"/>
        <v>Gastos_com_Pessoal</v>
      </c>
    </row>
    <row r="59" spans="1:17" ht="24" x14ac:dyDescent="0.2">
      <c r="A59" s="357">
        <v>56</v>
      </c>
      <c r="B59" s="347">
        <v>44930</v>
      </c>
      <c r="C59" s="580">
        <v>44896</v>
      </c>
      <c r="D59" s="349" t="s">
        <v>264</v>
      </c>
      <c r="E59" s="349" t="s">
        <v>293</v>
      </c>
      <c r="F59" s="350">
        <v>330</v>
      </c>
      <c r="G59" s="349" t="s">
        <v>1277</v>
      </c>
      <c r="H59" s="349" t="s">
        <v>302</v>
      </c>
      <c r="I59" s="351" t="s">
        <v>1278</v>
      </c>
      <c r="J59" s="352" t="s">
        <v>1279</v>
      </c>
      <c r="K59" s="352" t="s">
        <v>1157</v>
      </c>
      <c r="L59" s="353" t="s">
        <v>32</v>
      </c>
      <c r="M59" s="352">
        <v>39427</v>
      </c>
      <c r="N59" s="371">
        <v>44911</v>
      </c>
      <c r="O59" s="74">
        <f t="shared" si="1"/>
        <v>1</v>
      </c>
      <c r="P59" s="74">
        <f t="shared" si="2"/>
        <v>0</v>
      </c>
      <c r="Q59" s="139" t="str">
        <f t="shared" si="3"/>
        <v>Gastos_Gerais</v>
      </c>
    </row>
    <row r="60" spans="1:17" ht="36" x14ac:dyDescent="0.2">
      <c r="A60" s="357">
        <v>57</v>
      </c>
      <c r="B60" s="347">
        <v>44930</v>
      </c>
      <c r="C60" s="580">
        <v>44896</v>
      </c>
      <c r="D60" s="349" t="s">
        <v>264</v>
      </c>
      <c r="E60" s="349" t="s">
        <v>290</v>
      </c>
      <c r="F60" s="350">
        <v>758.7</v>
      </c>
      <c r="G60" s="349" t="s">
        <v>1280</v>
      </c>
      <c r="H60" s="349" t="s">
        <v>418</v>
      </c>
      <c r="I60" s="351" t="s">
        <v>1281</v>
      </c>
      <c r="J60" s="352" t="s">
        <v>1282</v>
      </c>
      <c r="K60" s="352" t="s">
        <v>1157</v>
      </c>
      <c r="L60" s="353" t="s">
        <v>32</v>
      </c>
      <c r="M60" s="352">
        <v>11318</v>
      </c>
      <c r="N60" s="371">
        <v>44900</v>
      </c>
      <c r="O60" s="74">
        <f t="shared" si="1"/>
        <v>1</v>
      </c>
      <c r="P60" s="74">
        <f t="shared" si="2"/>
        <v>0</v>
      </c>
      <c r="Q60" s="139" t="str">
        <f t="shared" si="3"/>
        <v>Gastos_Gerais</v>
      </c>
    </row>
    <row r="61" spans="1:17" ht="24" x14ac:dyDescent="0.2">
      <c r="A61" s="357">
        <v>58</v>
      </c>
      <c r="B61" s="347">
        <v>44930</v>
      </c>
      <c r="C61" s="580">
        <v>44896</v>
      </c>
      <c r="D61" s="349" t="s">
        <v>264</v>
      </c>
      <c r="E61" s="349" t="s">
        <v>0</v>
      </c>
      <c r="F61" s="350">
        <v>936.96</v>
      </c>
      <c r="G61" s="349" t="s">
        <v>1283</v>
      </c>
      <c r="H61" s="349" t="s">
        <v>418</v>
      </c>
      <c r="I61" s="351" t="s">
        <v>1284</v>
      </c>
      <c r="J61" s="352" t="s">
        <v>1285</v>
      </c>
      <c r="K61" s="352" t="s">
        <v>1157</v>
      </c>
      <c r="L61" s="353" t="s">
        <v>32</v>
      </c>
      <c r="M61" s="352">
        <v>4819</v>
      </c>
      <c r="N61" s="371">
        <v>44924</v>
      </c>
      <c r="O61" s="74">
        <f t="shared" si="1"/>
        <v>1</v>
      </c>
      <c r="P61" s="74">
        <f t="shared" si="2"/>
        <v>0</v>
      </c>
      <c r="Q61" s="139" t="str">
        <f t="shared" si="3"/>
        <v>Gastos_Gerais</v>
      </c>
    </row>
    <row r="62" spans="1:17" ht="36" x14ac:dyDescent="0.2">
      <c r="A62" s="357">
        <v>59</v>
      </c>
      <c r="B62" s="347">
        <v>44930</v>
      </c>
      <c r="C62" s="580">
        <v>44927</v>
      </c>
      <c r="D62" s="349" t="s">
        <v>264</v>
      </c>
      <c r="E62" s="349" t="s">
        <v>182</v>
      </c>
      <c r="F62" s="350">
        <v>1584.59</v>
      </c>
      <c r="G62" s="349" t="s">
        <v>1286</v>
      </c>
      <c r="H62" s="349" t="s">
        <v>414</v>
      </c>
      <c r="I62" s="351" t="s">
        <v>1287</v>
      </c>
      <c r="J62" s="352" t="s">
        <v>1288</v>
      </c>
      <c r="K62" s="352" t="s">
        <v>1157</v>
      </c>
      <c r="L62" s="353" t="s">
        <v>32</v>
      </c>
      <c r="M62" s="352">
        <v>98</v>
      </c>
      <c r="N62" s="371">
        <v>44924</v>
      </c>
      <c r="O62" s="74">
        <f t="shared" si="1"/>
        <v>1</v>
      </c>
      <c r="P62" s="74">
        <f t="shared" si="2"/>
        <v>1</v>
      </c>
      <c r="Q62" s="139" t="str">
        <f t="shared" si="3"/>
        <v>Gastos_Gerais</v>
      </c>
    </row>
    <row r="63" spans="1:17" ht="24" x14ac:dyDescent="0.2">
      <c r="A63" s="357">
        <v>60</v>
      </c>
      <c r="B63" s="347">
        <v>44930</v>
      </c>
      <c r="C63" s="580">
        <v>44927</v>
      </c>
      <c r="D63" s="349" t="s">
        <v>264</v>
      </c>
      <c r="E63" s="349" t="s">
        <v>81</v>
      </c>
      <c r="F63" s="350">
        <v>1500</v>
      </c>
      <c r="G63" s="349" t="s">
        <v>1289</v>
      </c>
      <c r="H63" s="349" t="s">
        <v>419</v>
      </c>
      <c r="I63" s="351" t="s">
        <v>1290</v>
      </c>
      <c r="J63" s="352" t="s">
        <v>1291</v>
      </c>
      <c r="K63" s="352" t="s">
        <v>1157</v>
      </c>
      <c r="L63" s="353" t="s">
        <v>32</v>
      </c>
      <c r="M63" s="352">
        <v>2030340</v>
      </c>
      <c r="N63" s="371">
        <v>44931</v>
      </c>
      <c r="O63" s="74">
        <f t="shared" si="1"/>
        <v>1</v>
      </c>
      <c r="P63" s="74">
        <f t="shared" si="2"/>
        <v>1</v>
      </c>
      <c r="Q63" s="139" t="str">
        <f t="shared" si="3"/>
        <v>Gastos_Gerais</v>
      </c>
    </row>
    <row r="64" spans="1:17" ht="24" x14ac:dyDescent="0.2">
      <c r="A64" s="357">
        <v>61</v>
      </c>
      <c r="B64" s="355">
        <v>44930</v>
      </c>
      <c r="C64" s="348">
        <v>44927</v>
      </c>
      <c r="D64" s="351" t="s">
        <v>264</v>
      </c>
      <c r="E64" s="351" t="s">
        <v>293</v>
      </c>
      <c r="F64" s="356">
        <v>16.8</v>
      </c>
      <c r="G64" s="351" t="s">
        <v>1292</v>
      </c>
      <c r="H64" s="351" t="s">
        <v>418</v>
      </c>
      <c r="I64" s="351" t="s">
        <v>2038</v>
      </c>
      <c r="J64" s="352" t="s">
        <v>465</v>
      </c>
      <c r="K64" s="353" t="s">
        <v>1188</v>
      </c>
      <c r="L64" s="353" t="s">
        <v>1189</v>
      </c>
      <c r="M64" s="353">
        <v>355763398</v>
      </c>
      <c r="N64" s="368">
        <v>44930</v>
      </c>
      <c r="O64" s="74">
        <f t="shared" si="1"/>
        <v>1</v>
      </c>
      <c r="P64" s="74">
        <f t="shared" si="2"/>
        <v>1</v>
      </c>
      <c r="Q64" s="139" t="str">
        <f t="shared" si="3"/>
        <v>Gastos_Gerais</v>
      </c>
    </row>
    <row r="65" spans="1:17" ht="36" x14ac:dyDescent="0.2">
      <c r="A65" s="357">
        <v>62</v>
      </c>
      <c r="B65" s="347">
        <v>44930</v>
      </c>
      <c r="C65" s="580">
        <v>44927</v>
      </c>
      <c r="D65" s="349" t="s">
        <v>264</v>
      </c>
      <c r="E65" s="349" t="s">
        <v>293</v>
      </c>
      <c r="F65" s="350">
        <v>60</v>
      </c>
      <c r="G65" s="351" t="s">
        <v>1293</v>
      </c>
      <c r="H65" s="349" t="s">
        <v>416</v>
      </c>
      <c r="I65" s="351" t="s">
        <v>1294</v>
      </c>
      <c r="J65" s="353" t="s">
        <v>1295</v>
      </c>
      <c r="K65" s="353" t="s">
        <v>1188</v>
      </c>
      <c r="L65" s="353" t="s">
        <v>1189</v>
      </c>
      <c r="M65" s="352">
        <v>355763398</v>
      </c>
      <c r="N65" s="371">
        <v>44930</v>
      </c>
      <c r="O65" s="74">
        <f t="shared" si="1"/>
        <v>1</v>
      </c>
      <c r="P65" s="74">
        <f t="shared" si="2"/>
        <v>1</v>
      </c>
      <c r="Q65" s="139" t="str">
        <f t="shared" si="3"/>
        <v>Gastos_Gerais</v>
      </c>
    </row>
    <row r="66" spans="1:17" ht="36" x14ac:dyDescent="0.2">
      <c r="A66" s="357">
        <v>63</v>
      </c>
      <c r="B66" s="347">
        <v>44930</v>
      </c>
      <c r="C66" s="580">
        <v>44927</v>
      </c>
      <c r="D66" s="349" t="s">
        <v>264</v>
      </c>
      <c r="E66" s="349" t="s">
        <v>293</v>
      </c>
      <c r="F66" s="350">
        <v>60</v>
      </c>
      <c r="G66" s="349" t="s">
        <v>1296</v>
      </c>
      <c r="H66" s="349" t="s">
        <v>416</v>
      </c>
      <c r="I66" s="351" t="s">
        <v>1297</v>
      </c>
      <c r="J66" s="352" t="s">
        <v>838</v>
      </c>
      <c r="K66" s="352" t="s">
        <v>1188</v>
      </c>
      <c r="L66" s="353" t="s">
        <v>1189</v>
      </c>
      <c r="M66" s="352">
        <v>355763398</v>
      </c>
      <c r="N66" s="371">
        <v>44930</v>
      </c>
      <c r="O66" s="74">
        <f t="shared" si="1"/>
        <v>1</v>
      </c>
      <c r="P66" s="74">
        <f t="shared" si="2"/>
        <v>1</v>
      </c>
      <c r="Q66" s="139" t="str">
        <f t="shared" si="3"/>
        <v>Gastos_Gerais</v>
      </c>
    </row>
    <row r="67" spans="1:17" ht="25.5" x14ac:dyDescent="0.2">
      <c r="A67" s="357">
        <v>64</v>
      </c>
      <c r="B67" s="347">
        <v>44930</v>
      </c>
      <c r="C67" s="580">
        <v>44927</v>
      </c>
      <c r="D67" s="349" t="s">
        <v>176</v>
      </c>
      <c r="E67" s="349" t="s">
        <v>280</v>
      </c>
      <c r="F67" s="350">
        <v>197.2</v>
      </c>
      <c r="G67" s="351" t="s">
        <v>1209</v>
      </c>
      <c r="H67" s="349" t="s">
        <v>420</v>
      </c>
      <c r="I67" s="351" t="s">
        <v>1298</v>
      </c>
      <c r="J67" s="352" t="s">
        <v>1299</v>
      </c>
      <c r="K67" s="352" t="s">
        <v>1188</v>
      </c>
      <c r="L67" s="353" t="s">
        <v>1189</v>
      </c>
      <c r="M67" s="352">
        <v>355763398</v>
      </c>
      <c r="N67" s="371">
        <v>44930</v>
      </c>
      <c r="O67" s="74">
        <f t="shared" si="1"/>
        <v>1</v>
      </c>
      <c r="P67" s="74">
        <f t="shared" si="2"/>
        <v>1</v>
      </c>
      <c r="Q67" s="139" t="str">
        <f t="shared" si="3"/>
        <v>Gastos_com_Pessoal</v>
      </c>
    </row>
    <row r="68" spans="1:17" ht="25.5" x14ac:dyDescent="0.2">
      <c r="A68" s="357">
        <v>65</v>
      </c>
      <c r="B68" s="347">
        <v>44930</v>
      </c>
      <c r="C68" s="580">
        <v>44927</v>
      </c>
      <c r="D68" s="349" t="s">
        <v>176</v>
      </c>
      <c r="E68" s="349" t="s">
        <v>262</v>
      </c>
      <c r="F68" s="350">
        <v>65.73</v>
      </c>
      <c r="G68" s="351" t="s">
        <v>1210</v>
      </c>
      <c r="H68" s="349" t="s">
        <v>420</v>
      </c>
      <c r="I68" s="351" t="s">
        <v>1298</v>
      </c>
      <c r="J68" s="352" t="s">
        <v>1299</v>
      </c>
      <c r="K68" s="352" t="s">
        <v>1188</v>
      </c>
      <c r="L68" s="353" t="s">
        <v>1189</v>
      </c>
      <c r="M68" s="352">
        <v>355763398</v>
      </c>
      <c r="N68" s="371">
        <v>44930</v>
      </c>
      <c r="O68" s="74">
        <f t="shared" si="1"/>
        <v>1</v>
      </c>
      <c r="P68" s="74">
        <f t="shared" si="2"/>
        <v>1</v>
      </c>
      <c r="Q68" s="139" t="str">
        <f t="shared" si="3"/>
        <v>Gastos_com_Pessoal</v>
      </c>
    </row>
    <row r="69" spans="1:17" ht="36" x14ac:dyDescent="0.2">
      <c r="A69" s="357">
        <v>66</v>
      </c>
      <c r="B69" s="347">
        <v>44930</v>
      </c>
      <c r="C69" s="580">
        <v>44927</v>
      </c>
      <c r="D69" s="349" t="s">
        <v>176</v>
      </c>
      <c r="E69" s="349" t="s">
        <v>169</v>
      </c>
      <c r="F69" s="350">
        <v>553.45000000000005</v>
      </c>
      <c r="G69" s="349" t="s">
        <v>1211</v>
      </c>
      <c r="H69" s="349" t="s">
        <v>420</v>
      </c>
      <c r="I69" s="351" t="s">
        <v>1298</v>
      </c>
      <c r="J69" s="352" t="s">
        <v>1299</v>
      </c>
      <c r="K69" s="352" t="s">
        <v>1188</v>
      </c>
      <c r="L69" s="353" t="s">
        <v>1189</v>
      </c>
      <c r="M69" s="352">
        <v>355763398</v>
      </c>
      <c r="N69" s="371">
        <v>44930</v>
      </c>
      <c r="O69" s="74">
        <f t="shared" si="1"/>
        <v>1</v>
      </c>
      <c r="P69" s="74">
        <f t="shared" si="2"/>
        <v>1</v>
      </c>
      <c r="Q69" s="139" t="str">
        <f t="shared" si="3"/>
        <v>Gastos_com_Pessoal</v>
      </c>
    </row>
    <row r="70" spans="1:17" ht="25.5" x14ac:dyDescent="0.2">
      <c r="A70" s="357">
        <v>67</v>
      </c>
      <c r="B70" s="347">
        <v>44930</v>
      </c>
      <c r="C70" s="580">
        <v>44927</v>
      </c>
      <c r="D70" s="349" t="s">
        <v>176</v>
      </c>
      <c r="E70" s="349" t="s">
        <v>261</v>
      </c>
      <c r="F70" s="350">
        <v>172.48</v>
      </c>
      <c r="G70" s="349" t="s">
        <v>1207</v>
      </c>
      <c r="H70" s="349" t="s">
        <v>414</v>
      </c>
      <c r="I70" s="351" t="s">
        <v>1300</v>
      </c>
      <c r="J70" s="352" t="s">
        <v>811</v>
      </c>
      <c r="K70" s="352" t="s">
        <v>1188</v>
      </c>
      <c r="L70" s="353" t="s">
        <v>1189</v>
      </c>
      <c r="M70" s="352">
        <v>355763398</v>
      </c>
      <c r="N70" s="371">
        <v>44930</v>
      </c>
      <c r="O70" s="74">
        <f t="shared" ref="O70:O133" si="7">IF(B70=0,0,IF(YEAR(B70)=$P$1,MONTH(B70)-$O$1+1,(YEAR(B70)-$P$1)*12-$O$1+1+MONTH(B70)))</f>
        <v>1</v>
      </c>
      <c r="P70" s="74">
        <f t="shared" ref="P70:P133" si="8">IF(C70=0,0,IF(YEAR(C70)=$P$1,MONTH(C70)-$O$1+1,(YEAR(C70)-$P$1)*12-$O$1+1+MONTH(C70)))</f>
        <v>1</v>
      </c>
      <c r="Q70" s="139" t="str">
        <f t="shared" ref="Q70:Q133" si="9">SUBSTITUTE(D70," ","_")</f>
        <v>Gastos_com_Pessoal</v>
      </c>
    </row>
    <row r="71" spans="1:17" ht="25.5" x14ac:dyDescent="0.2">
      <c r="A71" s="357">
        <v>68</v>
      </c>
      <c r="B71" s="355">
        <v>44930</v>
      </c>
      <c r="C71" s="348">
        <v>44927</v>
      </c>
      <c r="D71" s="351" t="s">
        <v>176</v>
      </c>
      <c r="E71" s="349" t="s">
        <v>280</v>
      </c>
      <c r="F71" s="356">
        <v>1714.12</v>
      </c>
      <c r="G71" s="351" t="s">
        <v>1209</v>
      </c>
      <c r="H71" s="351" t="s">
        <v>414</v>
      </c>
      <c r="I71" s="351" t="s">
        <v>1300</v>
      </c>
      <c r="J71" s="352" t="s">
        <v>811</v>
      </c>
      <c r="K71" s="352" t="s">
        <v>1188</v>
      </c>
      <c r="L71" s="353" t="s">
        <v>1189</v>
      </c>
      <c r="M71" s="352">
        <v>355763398</v>
      </c>
      <c r="N71" s="371">
        <v>44930</v>
      </c>
      <c r="O71" s="74">
        <f t="shared" si="7"/>
        <v>1</v>
      </c>
      <c r="P71" s="74">
        <f t="shared" si="8"/>
        <v>1</v>
      </c>
      <c r="Q71" s="139" t="str">
        <f t="shared" si="9"/>
        <v>Gastos_com_Pessoal</v>
      </c>
    </row>
    <row r="72" spans="1:17" ht="25.5" x14ac:dyDescent="0.2">
      <c r="A72" s="357">
        <v>69</v>
      </c>
      <c r="B72" s="347">
        <v>44930</v>
      </c>
      <c r="C72" s="580">
        <v>44927</v>
      </c>
      <c r="D72" s="349" t="s">
        <v>176</v>
      </c>
      <c r="E72" s="349" t="s">
        <v>262</v>
      </c>
      <c r="F72" s="350">
        <v>571.37</v>
      </c>
      <c r="G72" s="349" t="s">
        <v>1210</v>
      </c>
      <c r="H72" s="349" t="s">
        <v>414</v>
      </c>
      <c r="I72" s="351" t="s">
        <v>1300</v>
      </c>
      <c r="J72" s="352" t="s">
        <v>811</v>
      </c>
      <c r="K72" s="352" t="s">
        <v>1188</v>
      </c>
      <c r="L72" s="353" t="s">
        <v>1189</v>
      </c>
      <c r="M72" s="352">
        <v>355763398</v>
      </c>
      <c r="N72" s="371">
        <v>44930</v>
      </c>
      <c r="O72" s="74">
        <f t="shared" si="7"/>
        <v>1</v>
      </c>
      <c r="P72" s="74">
        <f t="shared" si="8"/>
        <v>1</v>
      </c>
      <c r="Q72" s="139" t="str">
        <f t="shared" si="9"/>
        <v>Gastos_com_Pessoal</v>
      </c>
    </row>
    <row r="73" spans="1:17" ht="36" x14ac:dyDescent="0.2">
      <c r="A73" s="357">
        <v>70</v>
      </c>
      <c r="B73" s="347">
        <v>44930</v>
      </c>
      <c r="C73" s="580">
        <v>44927</v>
      </c>
      <c r="D73" s="349" t="s">
        <v>176</v>
      </c>
      <c r="E73" s="349" t="s">
        <v>169</v>
      </c>
      <c r="F73" s="350">
        <v>3963.38</v>
      </c>
      <c r="G73" s="349" t="s">
        <v>1211</v>
      </c>
      <c r="H73" s="349" t="s">
        <v>414</v>
      </c>
      <c r="I73" s="351" t="s">
        <v>1300</v>
      </c>
      <c r="J73" s="352" t="s">
        <v>811</v>
      </c>
      <c r="K73" s="352" t="s">
        <v>1188</v>
      </c>
      <c r="L73" s="353" t="s">
        <v>1189</v>
      </c>
      <c r="M73" s="352">
        <v>355763398</v>
      </c>
      <c r="N73" s="371">
        <v>44930</v>
      </c>
      <c r="O73" s="74">
        <f t="shared" si="7"/>
        <v>1</v>
      </c>
      <c r="P73" s="74">
        <f t="shared" si="8"/>
        <v>1</v>
      </c>
      <c r="Q73" s="139" t="str">
        <f t="shared" si="9"/>
        <v>Gastos_com_Pessoal</v>
      </c>
    </row>
    <row r="74" spans="1:17" ht="25.5" x14ac:dyDescent="0.2">
      <c r="A74" s="357">
        <v>71</v>
      </c>
      <c r="B74" s="347">
        <v>44930</v>
      </c>
      <c r="C74" s="580">
        <v>44927</v>
      </c>
      <c r="D74" s="349" t="s">
        <v>176</v>
      </c>
      <c r="E74" s="349" t="s">
        <v>280</v>
      </c>
      <c r="F74" s="350">
        <v>326.86</v>
      </c>
      <c r="G74" s="351" t="s">
        <v>1209</v>
      </c>
      <c r="H74" s="349" t="s">
        <v>420</v>
      </c>
      <c r="I74" s="351" t="s">
        <v>1301</v>
      </c>
      <c r="J74" s="352" t="s">
        <v>1302</v>
      </c>
      <c r="K74" s="352" t="s">
        <v>1188</v>
      </c>
      <c r="L74" s="353" t="s">
        <v>1189</v>
      </c>
      <c r="M74" s="352">
        <v>355763398</v>
      </c>
      <c r="N74" s="371">
        <v>44930</v>
      </c>
      <c r="O74" s="74">
        <f t="shared" si="7"/>
        <v>1</v>
      </c>
      <c r="P74" s="74">
        <f t="shared" si="8"/>
        <v>1</v>
      </c>
      <c r="Q74" s="139" t="str">
        <f t="shared" si="9"/>
        <v>Gastos_com_Pessoal</v>
      </c>
    </row>
    <row r="75" spans="1:17" ht="25.5" x14ac:dyDescent="0.2">
      <c r="A75" s="357">
        <v>72</v>
      </c>
      <c r="B75" s="347">
        <v>44930</v>
      </c>
      <c r="C75" s="580">
        <v>44927</v>
      </c>
      <c r="D75" s="349" t="s">
        <v>176</v>
      </c>
      <c r="E75" s="349" t="s">
        <v>262</v>
      </c>
      <c r="F75" s="350">
        <v>108.95</v>
      </c>
      <c r="G75" s="351" t="s">
        <v>1210</v>
      </c>
      <c r="H75" s="349" t="s">
        <v>420</v>
      </c>
      <c r="I75" s="351" t="s">
        <v>1301</v>
      </c>
      <c r="J75" s="352" t="s">
        <v>1302</v>
      </c>
      <c r="K75" s="352" t="s">
        <v>1188</v>
      </c>
      <c r="L75" s="353" t="s">
        <v>1189</v>
      </c>
      <c r="M75" s="352">
        <v>355763398</v>
      </c>
      <c r="N75" s="371">
        <v>44930</v>
      </c>
      <c r="O75" s="74">
        <f t="shared" si="7"/>
        <v>1</v>
      </c>
      <c r="P75" s="74">
        <f t="shared" si="8"/>
        <v>1</v>
      </c>
      <c r="Q75" s="139" t="str">
        <f t="shared" si="9"/>
        <v>Gastos_com_Pessoal</v>
      </c>
    </row>
    <row r="76" spans="1:17" ht="36" x14ac:dyDescent="0.2">
      <c r="A76" s="357">
        <v>73</v>
      </c>
      <c r="B76" s="347">
        <v>44930</v>
      </c>
      <c r="C76" s="580">
        <v>44927</v>
      </c>
      <c r="D76" s="349" t="s">
        <v>176</v>
      </c>
      <c r="E76" s="349" t="s">
        <v>169</v>
      </c>
      <c r="F76" s="350">
        <v>1051.1099999999999</v>
      </c>
      <c r="G76" s="351" t="s">
        <v>1211</v>
      </c>
      <c r="H76" s="349" t="s">
        <v>420</v>
      </c>
      <c r="I76" s="351" t="s">
        <v>1301</v>
      </c>
      <c r="J76" s="352" t="s">
        <v>1302</v>
      </c>
      <c r="K76" s="353" t="s">
        <v>1188</v>
      </c>
      <c r="L76" s="353" t="s">
        <v>1189</v>
      </c>
      <c r="M76" s="352">
        <v>355763398</v>
      </c>
      <c r="N76" s="371">
        <v>44930</v>
      </c>
      <c r="O76" s="74">
        <f t="shared" si="7"/>
        <v>1</v>
      </c>
      <c r="P76" s="74">
        <f t="shared" si="8"/>
        <v>1</v>
      </c>
      <c r="Q76" s="139" t="str">
        <f t="shared" si="9"/>
        <v>Gastos_com_Pessoal</v>
      </c>
    </row>
    <row r="77" spans="1:17" ht="25.5" x14ac:dyDescent="0.2">
      <c r="A77" s="357">
        <v>74</v>
      </c>
      <c r="B77" s="347">
        <v>44930</v>
      </c>
      <c r="C77" s="580">
        <v>44927</v>
      </c>
      <c r="D77" s="349" t="s">
        <v>176</v>
      </c>
      <c r="E77" s="349" t="s">
        <v>280</v>
      </c>
      <c r="F77" s="350">
        <v>1097.3699999999999</v>
      </c>
      <c r="G77" s="349" t="s">
        <v>1209</v>
      </c>
      <c r="H77" s="349" t="s">
        <v>419</v>
      </c>
      <c r="I77" s="351" t="s">
        <v>1303</v>
      </c>
      <c r="J77" s="352" t="s">
        <v>677</v>
      </c>
      <c r="K77" s="352" t="s">
        <v>1188</v>
      </c>
      <c r="L77" s="353" t="s">
        <v>1189</v>
      </c>
      <c r="M77" s="352">
        <v>355763398</v>
      </c>
      <c r="N77" s="371">
        <v>44930</v>
      </c>
      <c r="O77" s="74">
        <f t="shared" si="7"/>
        <v>1</v>
      </c>
      <c r="P77" s="74">
        <f t="shared" si="8"/>
        <v>1</v>
      </c>
      <c r="Q77" s="139" t="str">
        <f t="shared" si="9"/>
        <v>Gastos_com_Pessoal</v>
      </c>
    </row>
    <row r="78" spans="1:17" ht="25.5" x14ac:dyDescent="0.2">
      <c r="A78" s="357">
        <v>75</v>
      </c>
      <c r="B78" s="347">
        <v>44930</v>
      </c>
      <c r="C78" s="580">
        <v>44927</v>
      </c>
      <c r="D78" s="349" t="s">
        <v>176</v>
      </c>
      <c r="E78" s="349" t="s">
        <v>262</v>
      </c>
      <c r="F78" s="350">
        <v>365.79</v>
      </c>
      <c r="G78" s="349" t="s">
        <v>1210</v>
      </c>
      <c r="H78" s="349" t="s">
        <v>419</v>
      </c>
      <c r="I78" s="351" t="s">
        <v>1303</v>
      </c>
      <c r="J78" s="352" t="s">
        <v>677</v>
      </c>
      <c r="K78" s="352" t="s">
        <v>1188</v>
      </c>
      <c r="L78" s="353" t="s">
        <v>1189</v>
      </c>
      <c r="M78" s="352">
        <v>355763398</v>
      </c>
      <c r="N78" s="371">
        <v>44930</v>
      </c>
      <c r="O78" s="74">
        <f t="shared" si="7"/>
        <v>1</v>
      </c>
      <c r="P78" s="74">
        <f t="shared" si="8"/>
        <v>1</v>
      </c>
      <c r="Q78" s="139" t="str">
        <f t="shared" si="9"/>
        <v>Gastos_com_Pessoal</v>
      </c>
    </row>
    <row r="79" spans="1:17" ht="36" x14ac:dyDescent="0.2">
      <c r="A79" s="357">
        <v>76</v>
      </c>
      <c r="B79" s="347">
        <v>44930</v>
      </c>
      <c r="C79" s="580">
        <v>44927</v>
      </c>
      <c r="D79" s="349" t="s">
        <v>176</v>
      </c>
      <c r="E79" s="349" t="s">
        <v>169</v>
      </c>
      <c r="F79" s="350">
        <v>1231.8900000000001</v>
      </c>
      <c r="G79" s="349" t="s">
        <v>1211</v>
      </c>
      <c r="H79" s="349" t="s">
        <v>419</v>
      </c>
      <c r="I79" s="351" t="s">
        <v>1303</v>
      </c>
      <c r="J79" s="352" t="s">
        <v>677</v>
      </c>
      <c r="K79" s="352" t="s">
        <v>1188</v>
      </c>
      <c r="L79" s="353" t="s">
        <v>1189</v>
      </c>
      <c r="M79" s="352">
        <v>355763398</v>
      </c>
      <c r="N79" s="371">
        <v>44930</v>
      </c>
      <c r="O79" s="74">
        <f t="shared" si="7"/>
        <v>1</v>
      </c>
      <c r="P79" s="74">
        <f t="shared" si="8"/>
        <v>1</v>
      </c>
      <c r="Q79" s="139" t="str">
        <f t="shared" si="9"/>
        <v>Gastos_com_Pessoal</v>
      </c>
    </row>
    <row r="80" spans="1:17" ht="25.5" x14ac:dyDescent="0.2">
      <c r="A80" s="357">
        <v>77</v>
      </c>
      <c r="B80" s="424">
        <v>44930</v>
      </c>
      <c r="C80" s="417">
        <v>44927</v>
      </c>
      <c r="D80" s="372" t="s">
        <v>176</v>
      </c>
      <c r="E80" s="372" t="s">
        <v>10</v>
      </c>
      <c r="F80" s="374">
        <v>1984.54</v>
      </c>
      <c r="G80" s="351" t="s">
        <v>1216</v>
      </c>
      <c r="H80" s="372" t="s">
        <v>414</v>
      </c>
      <c r="I80" s="372" t="s">
        <v>1300</v>
      </c>
      <c r="J80" s="375" t="s">
        <v>811</v>
      </c>
      <c r="K80" s="375" t="s">
        <v>1217</v>
      </c>
      <c r="L80" s="375" t="s">
        <v>1218</v>
      </c>
      <c r="M80" s="375" t="s">
        <v>1304</v>
      </c>
      <c r="N80" s="418">
        <v>44930</v>
      </c>
      <c r="O80" s="74">
        <f t="shared" si="7"/>
        <v>1</v>
      </c>
      <c r="P80" s="74">
        <f t="shared" si="8"/>
        <v>1</v>
      </c>
      <c r="Q80" s="139" t="str">
        <f t="shared" si="9"/>
        <v>Gastos_com_Pessoal</v>
      </c>
    </row>
    <row r="81" spans="1:17" ht="24" x14ac:dyDescent="0.2">
      <c r="A81" s="357">
        <v>78</v>
      </c>
      <c r="B81" s="347">
        <v>44930</v>
      </c>
      <c r="C81" s="580">
        <v>44896</v>
      </c>
      <c r="D81" s="349" t="s">
        <v>264</v>
      </c>
      <c r="E81" s="349" t="s">
        <v>65</v>
      </c>
      <c r="F81" s="350">
        <v>546.72</v>
      </c>
      <c r="G81" s="351" t="s">
        <v>1305</v>
      </c>
      <c r="H81" s="349" t="s">
        <v>417</v>
      </c>
      <c r="I81" s="351" t="s">
        <v>1306</v>
      </c>
      <c r="J81" s="352" t="s">
        <v>425</v>
      </c>
      <c r="K81" s="352" t="s">
        <v>1157</v>
      </c>
      <c r="L81" s="353" t="s">
        <v>1307</v>
      </c>
      <c r="M81" s="352" t="s">
        <v>1308</v>
      </c>
      <c r="N81" s="371">
        <v>44930</v>
      </c>
      <c r="O81" s="74">
        <f t="shared" si="7"/>
        <v>1</v>
      </c>
      <c r="P81" s="74">
        <f t="shared" si="8"/>
        <v>0</v>
      </c>
      <c r="Q81" s="139" t="str">
        <f t="shared" si="9"/>
        <v>Gastos_Gerais</v>
      </c>
    </row>
    <row r="82" spans="1:17" ht="24" x14ac:dyDescent="0.2">
      <c r="A82" s="357">
        <v>79</v>
      </c>
      <c r="B82" s="347">
        <v>44931</v>
      </c>
      <c r="C82" s="580">
        <v>44896</v>
      </c>
      <c r="D82" s="349" t="s">
        <v>264</v>
      </c>
      <c r="E82" s="349" t="s">
        <v>404</v>
      </c>
      <c r="F82" s="350">
        <v>279.58</v>
      </c>
      <c r="G82" s="351" t="s">
        <v>1309</v>
      </c>
      <c r="H82" s="349" t="s">
        <v>419</v>
      </c>
      <c r="I82" s="351" t="s">
        <v>1151</v>
      </c>
      <c r="J82" s="352" t="s">
        <v>1310</v>
      </c>
      <c r="K82" s="352" t="s">
        <v>1157</v>
      </c>
      <c r="L82" s="353" t="s">
        <v>32</v>
      </c>
      <c r="M82" s="352">
        <v>822784</v>
      </c>
      <c r="N82" s="371">
        <v>44911</v>
      </c>
      <c r="O82" s="74">
        <f t="shared" si="7"/>
        <v>1</v>
      </c>
      <c r="P82" s="74">
        <f t="shared" si="8"/>
        <v>0</v>
      </c>
      <c r="Q82" s="139" t="str">
        <f t="shared" si="9"/>
        <v>Gastos_Gerais</v>
      </c>
    </row>
    <row r="83" spans="1:17" ht="24" x14ac:dyDescent="0.2">
      <c r="A83" s="357">
        <v>80</v>
      </c>
      <c r="B83" s="347">
        <v>44931</v>
      </c>
      <c r="C83" s="580">
        <v>44927</v>
      </c>
      <c r="D83" s="349" t="s">
        <v>264</v>
      </c>
      <c r="E83" s="349" t="s">
        <v>0</v>
      </c>
      <c r="F83" s="350">
        <v>283.39999999999998</v>
      </c>
      <c r="G83" s="349" t="s">
        <v>1283</v>
      </c>
      <c r="H83" s="349" t="s">
        <v>420</v>
      </c>
      <c r="I83" s="351" t="s">
        <v>1311</v>
      </c>
      <c r="J83" s="352" t="s">
        <v>1312</v>
      </c>
      <c r="K83" s="352" t="s">
        <v>1157</v>
      </c>
      <c r="L83" s="353" t="s">
        <v>32</v>
      </c>
      <c r="M83" s="352">
        <v>6128</v>
      </c>
      <c r="N83" s="371">
        <v>44925</v>
      </c>
      <c r="O83" s="74">
        <f t="shared" si="7"/>
        <v>1</v>
      </c>
      <c r="P83" s="74">
        <f t="shared" si="8"/>
        <v>1</v>
      </c>
      <c r="Q83" s="139" t="str">
        <f t="shared" si="9"/>
        <v>Gastos_Gerais</v>
      </c>
    </row>
    <row r="84" spans="1:17" x14ac:dyDescent="0.2">
      <c r="A84" s="357">
        <v>81</v>
      </c>
      <c r="B84" s="347">
        <v>44931</v>
      </c>
      <c r="C84" s="580">
        <v>44927</v>
      </c>
      <c r="D84" s="349" t="s">
        <v>264</v>
      </c>
      <c r="E84" s="349" t="s">
        <v>81</v>
      </c>
      <c r="F84" s="350">
        <v>1500</v>
      </c>
      <c r="G84" s="349" t="s">
        <v>1313</v>
      </c>
      <c r="H84" s="349" t="s">
        <v>414</v>
      </c>
      <c r="I84" s="351" t="s">
        <v>1290</v>
      </c>
      <c r="J84" s="352" t="s">
        <v>1291</v>
      </c>
      <c r="K84" s="363" t="s">
        <v>1157</v>
      </c>
      <c r="L84" s="363" t="s">
        <v>32</v>
      </c>
      <c r="M84" s="367">
        <v>2030857</v>
      </c>
      <c r="N84" s="587">
        <v>44932</v>
      </c>
      <c r="O84" s="74">
        <f t="shared" si="7"/>
        <v>1</v>
      </c>
      <c r="P84" s="74">
        <f t="shared" si="8"/>
        <v>1</v>
      </c>
      <c r="Q84" s="139" t="str">
        <f t="shared" si="9"/>
        <v>Gastos_Gerais</v>
      </c>
    </row>
    <row r="85" spans="1:17" ht="24" x14ac:dyDescent="0.2">
      <c r="A85" s="357">
        <v>82</v>
      </c>
      <c r="B85" s="347">
        <v>44931</v>
      </c>
      <c r="C85" s="580">
        <v>44927</v>
      </c>
      <c r="D85" s="349" t="s">
        <v>264</v>
      </c>
      <c r="E85" s="359" t="s">
        <v>81</v>
      </c>
      <c r="F85" s="360">
        <v>1500</v>
      </c>
      <c r="G85" s="359" t="s">
        <v>1314</v>
      </c>
      <c r="H85" s="349" t="s">
        <v>421</v>
      </c>
      <c r="I85" s="351" t="s">
        <v>1290</v>
      </c>
      <c r="J85" s="352" t="s">
        <v>1291</v>
      </c>
      <c r="K85" s="352" t="s">
        <v>1157</v>
      </c>
      <c r="L85" s="353" t="s">
        <v>32</v>
      </c>
      <c r="M85" s="352">
        <v>2030870</v>
      </c>
      <c r="N85" s="371">
        <v>44932</v>
      </c>
      <c r="O85" s="74">
        <f t="shared" si="7"/>
        <v>1</v>
      </c>
      <c r="P85" s="74">
        <f t="shared" si="8"/>
        <v>1</v>
      </c>
      <c r="Q85" s="139" t="str">
        <f t="shared" si="9"/>
        <v>Gastos_Gerais</v>
      </c>
    </row>
    <row r="86" spans="1:17" x14ac:dyDescent="0.2">
      <c r="A86" s="357">
        <v>83</v>
      </c>
      <c r="B86" s="373">
        <v>44931</v>
      </c>
      <c r="C86" s="417">
        <v>44896</v>
      </c>
      <c r="D86" s="372" t="s">
        <v>264</v>
      </c>
      <c r="E86" s="409" t="s">
        <v>60</v>
      </c>
      <c r="F86" s="410">
        <v>51444.2</v>
      </c>
      <c r="G86" s="409" t="s">
        <v>1315</v>
      </c>
      <c r="H86" s="372" t="s">
        <v>419</v>
      </c>
      <c r="I86" s="372" t="s">
        <v>1316</v>
      </c>
      <c r="J86" s="375" t="s">
        <v>1317</v>
      </c>
      <c r="K86" s="375" t="s">
        <v>1157</v>
      </c>
      <c r="L86" s="375" t="s">
        <v>32</v>
      </c>
      <c r="M86" s="375">
        <v>211</v>
      </c>
      <c r="N86" s="418">
        <v>44929</v>
      </c>
      <c r="O86" s="74">
        <f t="shared" si="7"/>
        <v>1</v>
      </c>
      <c r="P86" s="74">
        <f t="shared" si="8"/>
        <v>0</v>
      </c>
      <c r="Q86" s="139" t="str">
        <f t="shared" si="9"/>
        <v>Gastos_Gerais</v>
      </c>
    </row>
    <row r="87" spans="1:17" ht="25.5" x14ac:dyDescent="0.2">
      <c r="A87" s="357">
        <v>84</v>
      </c>
      <c r="B87" s="347">
        <v>44931</v>
      </c>
      <c r="C87" s="580">
        <v>44927</v>
      </c>
      <c r="D87" s="349" t="s">
        <v>176</v>
      </c>
      <c r="E87" s="359" t="s">
        <v>1</v>
      </c>
      <c r="F87" s="360">
        <v>1522.47</v>
      </c>
      <c r="G87" s="359" t="s">
        <v>1318</v>
      </c>
      <c r="H87" s="349" t="s">
        <v>417</v>
      </c>
      <c r="I87" s="351" t="s">
        <v>1319</v>
      </c>
      <c r="J87" s="352" t="s">
        <v>1320</v>
      </c>
      <c r="K87" s="352" t="s">
        <v>1188</v>
      </c>
      <c r="L87" s="353" t="s">
        <v>1163</v>
      </c>
      <c r="M87" s="352" t="s">
        <v>425</v>
      </c>
      <c r="N87" s="371">
        <v>44931</v>
      </c>
      <c r="O87" s="74">
        <f t="shared" si="7"/>
        <v>1</v>
      </c>
      <c r="P87" s="74">
        <f t="shared" si="8"/>
        <v>1</v>
      </c>
      <c r="Q87" s="139" t="str">
        <f t="shared" si="9"/>
        <v>Gastos_com_Pessoal</v>
      </c>
    </row>
    <row r="88" spans="1:17" ht="36" x14ac:dyDescent="0.2">
      <c r="A88" s="357">
        <v>85</v>
      </c>
      <c r="B88" s="347">
        <v>44931</v>
      </c>
      <c r="C88" s="580">
        <v>44927</v>
      </c>
      <c r="D88" s="349" t="s">
        <v>176</v>
      </c>
      <c r="E88" s="359" t="s">
        <v>158</v>
      </c>
      <c r="F88" s="360">
        <v>374</v>
      </c>
      <c r="G88" s="359" t="s">
        <v>1321</v>
      </c>
      <c r="H88" s="349" t="s">
        <v>417</v>
      </c>
      <c r="I88" s="351" t="s">
        <v>1322</v>
      </c>
      <c r="J88" s="352" t="s">
        <v>1323</v>
      </c>
      <c r="K88" s="352" t="s">
        <v>1163</v>
      </c>
      <c r="L88" s="353" t="s">
        <v>32</v>
      </c>
      <c r="M88" s="352">
        <v>196036</v>
      </c>
      <c r="N88" s="371">
        <v>44932</v>
      </c>
      <c r="O88" s="74">
        <f t="shared" si="7"/>
        <v>1</v>
      </c>
      <c r="P88" s="74">
        <f t="shared" si="8"/>
        <v>1</v>
      </c>
      <c r="Q88" s="139" t="str">
        <f t="shared" si="9"/>
        <v>Gastos_com_Pessoal</v>
      </c>
    </row>
    <row r="89" spans="1:17" ht="25.5" x14ac:dyDescent="0.2">
      <c r="A89" s="357">
        <v>86</v>
      </c>
      <c r="B89" s="358">
        <v>44931</v>
      </c>
      <c r="C89" s="579">
        <v>44927</v>
      </c>
      <c r="D89" s="359" t="s">
        <v>176</v>
      </c>
      <c r="E89" s="359" t="s">
        <v>280</v>
      </c>
      <c r="F89" s="360">
        <v>969.81</v>
      </c>
      <c r="G89" s="359" t="s">
        <v>1209</v>
      </c>
      <c r="H89" s="359" t="s">
        <v>414</v>
      </c>
      <c r="I89" s="361" t="s">
        <v>1324</v>
      </c>
      <c r="J89" s="362" t="s">
        <v>854</v>
      </c>
      <c r="K89" s="362" t="s">
        <v>1188</v>
      </c>
      <c r="L89" s="363" t="s">
        <v>1189</v>
      </c>
      <c r="M89" s="362">
        <v>155904595</v>
      </c>
      <c r="N89" s="587">
        <v>44931</v>
      </c>
      <c r="O89" s="74">
        <f t="shared" si="7"/>
        <v>1</v>
      </c>
      <c r="P89" s="74">
        <f t="shared" si="8"/>
        <v>1</v>
      </c>
      <c r="Q89" s="139" t="str">
        <f t="shared" si="9"/>
        <v>Gastos_com_Pessoal</v>
      </c>
    </row>
    <row r="90" spans="1:17" ht="25.5" x14ac:dyDescent="0.2">
      <c r="A90" s="357">
        <v>87</v>
      </c>
      <c r="B90" s="347">
        <v>44931</v>
      </c>
      <c r="C90" s="580">
        <v>44927</v>
      </c>
      <c r="D90" s="349" t="s">
        <v>176</v>
      </c>
      <c r="E90" s="349" t="s">
        <v>262</v>
      </c>
      <c r="F90" s="350">
        <v>323.27</v>
      </c>
      <c r="G90" s="349" t="s">
        <v>1210</v>
      </c>
      <c r="H90" s="349" t="s">
        <v>414</v>
      </c>
      <c r="I90" s="351" t="s">
        <v>1324</v>
      </c>
      <c r="J90" s="352" t="s">
        <v>854</v>
      </c>
      <c r="K90" s="352" t="s">
        <v>1188</v>
      </c>
      <c r="L90" s="353" t="s">
        <v>1189</v>
      </c>
      <c r="M90" s="352">
        <v>155904595</v>
      </c>
      <c r="N90" s="371">
        <v>44931</v>
      </c>
      <c r="O90" s="74">
        <f t="shared" si="7"/>
        <v>1</v>
      </c>
      <c r="P90" s="74">
        <f t="shared" si="8"/>
        <v>1</v>
      </c>
      <c r="Q90" s="139" t="str">
        <f t="shared" si="9"/>
        <v>Gastos_com_Pessoal</v>
      </c>
    </row>
    <row r="91" spans="1:17" ht="36" x14ac:dyDescent="0.2">
      <c r="A91" s="357">
        <v>88</v>
      </c>
      <c r="B91" s="347">
        <v>44931</v>
      </c>
      <c r="C91" s="580">
        <v>44927</v>
      </c>
      <c r="D91" s="349" t="s">
        <v>176</v>
      </c>
      <c r="E91" s="349" t="s">
        <v>169</v>
      </c>
      <c r="F91" s="350">
        <v>558.01</v>
      </c>
      <c r="G91" s="349" t="s">
        <v>1211</v>
      </c>
      <c r="H91" s="349" t="s">
        <v>414</v>
      </c>
      <c r="I91" s="351" t="s">
        <v>1324</v>
      </c>
      <c r="J91" s="352" t="s">
        <v>854</v>
      </c>
      <c r="K91" s="352" t="s">
        <v>1188</v>
      </c>
      <c r="L91" s="353" t="s">
        <v>1189</v>
      </c>
      <c r="M91" s="352">
        <v>155904595</v>
      </c>
      <c r="N91" s="371">
        <v>44931</v>
      </c>
      <c r="O91" s="74">
        <f t="shared" si="7"/>
        <v>1</v>
      </c>
      <c r="P91" s="74">
        <f t="shared" si="8"/>
        <v>1</v>
      </c>
      <c r="Q91" s="139" t="str">
        <f t="shared" si="9"/>
        <v>Gastos_com_Pessoal</v>
      </c>
    </row>
    <row r="92" spans="1:17" ht="25.5" x14ac:dyDescent="0.2">
      <c r="A92" s="357">
        <v>89</v>
      </c>
      <c r="B92" s="347">
        <v>44931</v>
      </c>
      <c r="C92" s="580">
        <v>44927</v>
      </c>
      <c r="D92" s="349" t="s">
        <v>176</v>
      </c>
      <c r="E92" s="349" t="s">
        <v>262</v>
      </c>
      <c r="F92" s="374">
        <v>814.29</v>
      </c>
      <c r="G92" s="349" t="s">
        <v>1325</v>
      </c>
      <c r="H92" s="349" t="s">
        <v>421</v>
      </c>
      <c r="I92" s="351" t="s">
        <v>1326</v>
      </c>
      <c r="J92" s="352" t="s">
        <v>717</v>
      </c>
      <c r="K92" s="352" t="s">
        <v>1188</v>
      </c>
      <c r="L92" s="353" t="s">
        <v>1189</v>
      </c>
      <c r="M92" s="352">
        <v>155904595</v>
      </c>
      <c r="N92" s="371">
        <v>44931</v>
      </c>
      <c r="O92" s="74">
        <f t="shared" si="7"/>
        <v>1</v>
      </c>
      <c r="P92" s="74">
        <f t="shared" si="8"/>
        <v>1</v>
      </c>
      <c r="Q92" s="139" t="str">
        <f t="shared" si="9"/>
        <v>Gastos_com_Pessoal</v>
      </c>
    </row>
    <row r="93" spans="1:17" ht="25.5" x14ac:dyDescent="0.2">
      <c r="A93" s="357">
        <v>90</v>
      </c>
      <c r="B93" s="347">
        <v>44931</v>
      </c>
      <c r="C93" s="580">
        <v>44927</v>
      </c>
      <c r="D93" s="349" t="s">
        <v>176</v>
      </c>
      <c r="E93" s="349" t="s">
        <v>280</v>
      </c>
      <c r="F93" s="350">
        <v>2309.0700000000002</v>
      </c>
      <c r="G93" s="351" t="s">
        <v>1327</v>
      </c>
      <c r="H93" s="349" t="s">
        <v>421</v>
      </c>
      <c r="I93" s="351" t="s">
        <v>1326</v>
      </c>
      <c r="J93" s="352" t="s">
        <v>717</v>
      </c>
      <c r="K93" s="352" t="s">
        <v>1188</v>
      </c>
      <c r="L93" s="353" t="s">
        <v>1189</v>
      </c>
      <c r="M93" s="352">
        <v>155904595</v>
      </c>
      <c r="N93" s="371">
        <v>44931</v>
      </c>
      <c r="O93" s="74">
        <f t="shared" si="7"/>
        <v>1</v>
      </c>
      <c r="P93" s="74">
        <f t="shared" si="8"/>
        <v>1</v>
      </c>
      <c r="Q93" s="139" t="str">
        <f t="shared" si="9"/>
        <v>Gastos_com_Pessoal</v>
      </c>
    </row>
    <row r="94" spans="1:17" s="324" customFormat="1" ht="25.5" x14ac:dyDescent="0.2">
      <c r="A94" s="357">
        <v>91</v>
      </c>
      <c r="B94" s="355">
        <v>44931</v>
      </c>
      <c r="C94" s="580">
        <v>44927</v>
      </c>
      <c r="D94" s="351" t="s">
        <v>176</v>
      </c>
      <c r="E94" s="351" t="s">
        <v>262</v>
      </c>
      <c r="F94" s="356">
        <v>908.1</v>
      </c>
      <c r="G94" s="351" t="s">
        <v>1328</v>
      </c>
      <c r="H94" s="351" t="s">
        <v>422</v>
      </c>
      <c r="I94" s="351" t="s">
        <v>1329</v>
      </c>
      <c r="J94" s="353" t="s">
        <v>885</v>
      </c>
      <c r="K94" s="353" t="s">
        <v>1188</v>
      </c>
      <c r="L94" s="353" t="s">
        <v>1189</v>
      </c>
      <c r="M94" s="353">
        <v>155904595</v>
      </c>
      <c r="N94" s="368">
        <v>44931</v>
      </c>
      <c r="O94" s="74">
        <f t="shared" si="7"/>
        <v>1</v>
      </c>
      <c r="P94" s="74">
        <f t="shared" si="8"/>
        <v>1</v>
      </c>
      <c r="Q94" s="139" t="str">
        <f t="shared" si="9"/>
        <v>Gastos_com_Pessoal</v>
      </c>
    </row>
    <row r="95" spans="1:17" ht="25.5" x14ac:dyDescent="0.2">
      <c r="A95" s="357">
        <v>92</v>
      </c>
      <c r="B95" s="347">
        <v>44931</v>
      </c>
      <c r="C95" s="580">
        <v>44927</v>
      </c>
      <c r="D95" s="349" t="s">
        <v>176</v>
      </c>
      <c r="E95" s="349" t="s">
        <v>280</v>
      </c>
      <c r="F95" s="350">
        <v>2619.62</v>
      </c>
      <c r="G95" s="349" t="s">
        <v>1330</v>
      </c>
      <c r="H95" s="349" t="s">
        <v>422</v>
      </c>
      <c r="I95" s="351" t="s">
        <v>1329</v>
      </c>
      <c r="J95" s="352" t="s">
        <v>885</v>
      </c>
      <c r="K95" s="352" t="s">
        <v>1188</v>
      </c>
      <c r="L95" s="353" t="s">
        <v>1189</v>
      </c>
      <c r="M95" s="352">
        <v>155904595</v>
      </c>
      <c r="N95" s="371">
        <v>44931</v>
      </c>
      <c r="O95" s="74">
        <f t="shared" si="7"/>
        <v>1</v>
      </c>
      <c r="P95" s="74">
        <f t="shared" si="8"/>
        <v>1</v>
      </c>
      <c r="Q95" s="139" t="str">
        <f t="shared" si="9"/>
        <v>Gastos_com_Pessoal</v>
      </c>
    </row>
    <row r="96" spans="1:17" ht="25.5" x14ac:dyDescent="0.2">
      <c r="A96" s="357">
        <v>93</v>
      </c>
      <c r="B96" s="377">
        <v>44931</v>
      </c>
      <c r="C96" s="348">
        <v>44927</v>
      </c>
      <c r="D96" s="361" t="s">
        <v>176</v>
      </c>
      <c r="E96" s="361" t="s">
        <v>262</v>
      </c>
      <c r="F96" s="366">
        <v>913.82</v>
      </c>
      <c r="G96" s="349" t="s">
        <v>1331</v>
      </c>
      <c r="H96" s="361" t="s">
        <v>422</v>
      </c>
      <c r="I96" s="361" t="s">
        <v>1332</v>
      </c>
      <c r="J96" s="363" t="s">
        <v>889</v>
      </c>
      <c r="K96" s="362" t="s">
        <v>1188</v>
      </c>
      <c r="L96" s="363" t="s">
        <v>1189</v>
      </c>
      <c r="M96" s="362">
        <v>155904595</v>
      </c>
      <c r="N96" s="371">
        <v>44931</v>
      </c>
      <c r="O96" s="74">
        <f t="shared" si="7"/>
        <v>1</v>
      </c>
      <c r="P96" s="74">
        <f t="shared" si="8"/>
        <v>1</v>
      </c>
      <c r="Q96" s="139" t="str">
        <f t="shared" si="9"/>
        <v>Gastos_com_Pessoal</v>
      </c>
    </row>
    <row r="97" spans="1:17" ht="25.5" x14ac:dyDescent="0.2">
      <c r="A97" s="357">
        <v>94</v>
      </c>
      <c r="B97" s="347">
        <v>44931</v>
      </c>
      <c r="C97" s="580">
        <v>44927</v>
      </c>
      <c r="D97" s="349" t="s">
        <v>176</v>
      </c>
      <c r="E97" s="349" t="s">
        <v>280</v>
      </c>
      <c r="F97" s="350">
        <v>2576.2399999999998</v>
      </c>
      <c r="G97" s="349" t="s">
        <v>1330</v>
      </c>
      <c r="H97" s="349" t="s">
        <v>422</v>
      </c>
      <c r="I97" s="351" t="s">
        <v>1332</v>
      </c>
      <c r="J97" s="352" t="s">
        <v>889</v>
      </c>
      <c r="K97" s="352" t="s">
        <v>1188</v>
      </c>
      <c r="L97" s="353" t="s">
        <v>1189</v>
      </c>
      <c r="M97" s="352">
        <v>155904595</v>
      </c>
      <c r="N97" s="371">
        <v>44931</v>
      </c>
      <c r="O97" s="74">
        <f t="shared" si="7"/>
        <v>1</v>
      </c>
      <c r="P97" s="74">
        <f t="shared" si="8"/>
        <v>1</v>
      </c>
      <c r="Q97" s="139" t="str">
        <f t="shared" si="9"/>
        <v>Gastos_com_Pessoal</v>
      </c>
    </row>
    <row r="98" spans="1:17" ht="25.5" x14ac:dyDescent="0.2">
      <c r="A98" s="357">
        <v>95</v>
      </c>
      <c r="B98" s="358">
        <v>44931</v>
      </c>
      <c r="C98" s="579">
        <v>44927</v>
      </c>
      <c r="D98" s="359" t="s">
        <v>176</v>
      </c>
      <c r="E98" s="359" t="s">
        <v>262</v>
      </c>
      <c r="F98" s="360">
        <v>917.06</v>
      </c>
      <c r="G98" s="359" t="s">
        <v>1333</v>
      </c>
      <c r="H98" s="359" t="s">
        <v>1133</v>
      </c>
      <c r="I98" s="361" t="s">
        <v>1334</v>
      </c>
      <c r="J98" s="362" t="s">
        <v>760</v>
      </c>
      <c r="K98" s="362" t="s">
        <v>1188</v>
      </c>
      <c r="L98" s="363" t="s">
        <v>1189</v>
      </c>
      <c r="M98" s="352">
        <v>155904595</v>
      </c>
      <c r="N98" s="371">
        <v>44931</v>
      </c>
      <c r="O98" s="74">
        <f t="shared" si="7"/>
        <v>1</v>
      </c>
      <c r="P98" s="74">
        <f t="shared" si="8"/>
        <v>1</v>
      </c>
      <c r="Q98" s="139" t="str">
        <f t="shared" si="9"/>
        <v>Gastos_com_Pessoal</v>
      </c>
    </row>
    <row r="99" spans="1:17" ht="25.5" x14ac:dyDescent="0.2">
      <c r="A99" s="357">
        <v>96</v>
      </c>
      <c r="B99" s="355">
        <v>44931</v>
      </c>
      <c r="C99" s="348">
        <v>44927</v>
      </c>
      <c r="D99" s="351" t="s">
        <v>176</v>
      </c>
      <c r="E99" s="351" t="s">
        <v>280</v>
      </c>
      <c r="F99" s="356">
        <v>2555.75</v>
      </c>
      <c r="G99" s="351" t="s">
        <v>1335</v>
      </c>
      <c r="H99" s="351" t="s">
        <v>1133</v>
      </c>
      <c r="I99" s="351" t="s">
        <v>1334</v>
      </c>
      <c r="J99" s="352" t="s">
        <v>760</v>
      </c>
      <c r="K99" s="352" t="s">
        <v>1188</v>
      </c>
      <c r="L99" s="353" t="s">
        <v>1189</v>
      </c>
      <c r="M99" s="352">
        <v>155904595</v>
      </c>
      <c r="N99" s="371">
        <v>44931</v>
      </c>
      <c r="O99" s="74">
        <f t="shared" si="7"/>
        <v>1</v>
      </c>
      <c r="P99" s="74">
        <f t="shared" si="8"/>
        <v>1</v>
      </c>
      <c r="Q99" s="139" t="str">
        <f t="shared" si="9"/>
        <v>Gastos_com_Pessoal</v>
      </c>
    </row>
    <row r="100" spans="1:17" ht="36" x14ac:dyDescent="0.2">
      <c r="A100" s="357">
        <v>97</v>
      </c>
      <c r="B100" s="347">
        <v>44931</v>
      </c>
      <c r="C100" s="580">
        <v>44927</v>
      </c>
      <c r="D100" s="349" t="s">
        <v>264</v>
      </c>
      <c r="E100" s="349" t="s">
        <v>293</v>
      </c>
      <c r="F100" s="350">
        <v>60</v>
      </c>
      <c r="G100" s="349" t="s">
        <v>1336</v>
      </c>
      <c r="H100" s="349" t="s">
        <v>416</v>
      </c>
      <c r="I100" s="351" t="s">
        <v>1294</v>
      </c>
      <c r="J100" s="352" t="s">
        <v>1295</v>
      </c>
      <c r="K100" s="352" t="s">
        <v>1188</v>
      </c>
      <c r="L100" s="353" t="s">
        <v>1189</v>
      </c>
      <c r="M100" s="352">
        <v>155904595</v>
      </c>
      <c r="N100" s="371">
        <v>44931</v>
      </c>
      <c r="O100" s="74">
        <f t="shared" si="7"/>
        <v>1</v>
      </c>
      <c r="P100" s="74">
        <f t="shared" si="8"/>
        <v>1</v>
      </c>
      <c r="Q100" s="139" t="str">
        <f t="shared" si="9"/>
        <v>Gastos_Gerais</v>
      </c>
    </row>
    <row r="101" spans="1:17" ht="24" x14ac:dyDescent="0.2">
      <c r="A101" s="357">
        <v>98</v>
      </c>
      <c r="B101" s="358">
        <v>44932</v>
      </c>
      <c r="C101" s="579">
        <v>44896</v>
      </c>
      <c r="D101" s="359" t="s">
        <v>264</v>
      </c>
      <c r="E101" s="359" t="s">
        <v>82</v>
      </c>
      <c r="F101" s="360">
        <v>1610.61</v>
      </c>
      <c r="G101" s="359" t="s">
        <v>1154</v>
      </c>
      <c r="H101" s="359" t="s">
        <v>422</v>
      </c>
      <c r="I101" s="361" t="s">
        <v>1337</v>
      </c>
      <c r="J101" s="362" t="s">
        <v>1338</v>
      </c>
      <c r="K101" s="362" t="s">
        <v>1157</v>
      </c>
      <c r="L101" s="353" t="s">
        <v>1158</v>
      </c>
      <c r="M101" s="352" t="s">
        <v>1339</v>
      </c>
      <c r="N101" s="371">
        <v>44932</v>
      </c>
      <c r="O101" s="74">
        <f t="shared" si="7"/>
        <v>1</v>
      </c>
      <c r="P101" s="74">
        <f t="shared" si="8"/>
        <v>0</v>
      </c>
      <c r="Q101" s="139" t="str">
        <f t="shared" si="9"/>
        <v>Gastos_Gerais</v>
      </c>
    </row>
    <row r="102" spans="1:17" ht="24" x14ac:dyDescent="0.2">
      <c r="A102" s="357">
        <v>99</v>
      </c>
      <c r="B102" s="347">
        <v>44932</v>
      </c>
      <c r="C102" s="580">
        <v>44896</v>
      </c>
      <c r="D102" s="349" t="s">
        <v>264</v>
      </c>
      <c r="E102" s="349" t="s">
        <v>2</v>
      </c>
      <c r="F102" s="350">
        <v>6300</v>
      </c>
      <c r="G102" s="349" t="s">
        <v>1340</v>
      </c>
      <c r="H102" s="349" t="s">
        <v>302</v>
      </c>
      <c r="I102" s="351" t="s">
        <v>1341</v>
      </c>
      <c r="J102" s="352" t="s">
        <v>1342</v>
      </c>
      <c r="K102" s="352" t="s">
        <v>1157</v>
      </c>
      <c r="L102" s="353" t="s">
        <v>1157</v>
      </c>
      <c r="M102" s="352">
        <v>23430</v>
      </c>
      <c r="N102" s="371">
        <v>44932</v>
      </c>
      <c r="O102" s="74">
        <f t="shared" si="7"/>
        <v>1</v>
      </c>
      <c r="P102" s="74">
        <f t="shared" si="8"/>
        <v>0</v>
      </c>
      <c r="Q102" s="139" t="str">
        <f t="shared" si="9"/>
        <v>Gastos_Gerais</v>
      </c>
    </row>
    <row r="103" spans="1:17" ht="24" x14ac:dyDescent="0.2">
      <c r="A103" s="357">
        <v>100</v>
      </c>
      <c r="B103" s="347">
        <v>44932</v>
      </c>
      <c r="C103" s="580">
        <v>44896</v>
      </c>
      <c r="D103" s="349" t="s">
        <v>264</v>
      </c>
      <c r="E103" s="349" t="s">
        <v>152</v>
      </c>
      <c r="F103" s="350">
        <v>1392.53</v>
      </c>
      <c r="G103" s="349" t="s">
        <v>1343</v>
      </c>
      <c r="H103" s="349" t="s">
        <v>302</v>
      </c>
      <c r="I103" s="351" t="s">
        <v>1341</v>
      </c>
      <c r="J103" s="352" t="s">
        <v>1342</v>
      </c>
      <c r="K103" s="352" t="s">
        <v>1157</v>
      </c>
      <c r="L103" s="353" t="s">
        <v>1157</v>
      </c>
      <c r="M103" s="352">
        <v>23430</v>
      </c>
      <c r="N103" s="371">
        <v>44932</v>
      </c>
      <c r="O103" s="74">
        <f t="shared" si="7"/>
        <v>1</v>
      </c>
      <c r="P103" s="74">
        <f t="shared" si="8"/>
        <v>0</v>
      </c>
      <c r="Q103" s="139" t="str">
        <f t="shared" si="9"/>
        <v>Gastos_Gerais</v>
      </c>
    </row>
    <row r="104" spans="1:17" ht="24" x14ac:dyDescent="0.2">
      <c r="A104" s="357">
        <v>101</v>
      </c>
      <c r="B104" s="347">
        <v>44932</v>
      </c>
      <c r="C104" s="580">
        <v>44896</v>
      </c>
      <c r="D104" s="349" t="s">
        <v>264</v>
      </c>
      <c r="E104" s="349" t="s">
        <v>63</v>
      </c>
      <c r="F104" s="374">
        <v>555.97</v>
      </c>
      <c r="G104" s="349" t="s">
        <v>1344</v>
      </c>
      <c r="H104" s="349" t="s">
        <v>302</v>
      </c>
      <c r="I104" s="351" t="s">
        <v>1341</v>
      </c>
      <c r="J104" s="352" t="s">
        <v>1342</v>
      </c>
      <c r="K104" s="352" t="s">
        <v>1157</v>
      </c>
      <c r="L104" s="353" t="s">
        <v>1157</v>
      </c>
      <c r="M104" s="352">
        <v>23430</v>
      </c>
      <c r="N104" s="371">
        <v>44932</v>
      </c>
      <c r="O104" s="74">
        <f t="shared" si="7"/>
        <v>1</v>
      </c>
      <c r="P104" s="74">
        <f t="shared" si="8"/>
        <v>0</v>
      </c>
      <c r="Q104" s="139" t="str">
        <f t="shared" si="9"/>
        <v>Gastos_Gerais</v>
      </c>
    </row>
    <row r="105" spans="1:17" x14ac:dyDescent="0.2">
      <c r="A105" s="357">
        <v>102</v>
      </c>
      <c r="B105" s="347">
        <v>44932</v>
      </c>
      <c r="C105" s="580">
        <v>44896</v>
      </c>
      <c r="D105" s="349" t="s">
        <v>264</v>
      </c>
      <c r="E105" s="349" t="s">
        <v>83</v>
      </c>
      <c r="F105" s="350">
        <v>1669.69</v>
      </c>
      <c r="G105" s="349" t="s">
        <v>1160</v>
      </c>
      <c r="H105" s="349" t="s">
        <v>421</v>
      </c>
      <c r="I105" s="351" t="s">
        <v>1161</v>
      </c>
      <c r="J105" s="352" t="s">
        <v>1162</v>
      </c>
      <c r="K105" s="352" t="s">
        <v>1157</v>
      </c>
      <c r="L105" s="353" t="s">
        <v>32</v>
      </c>
      <c r="M105" s="352">
        <v>94306477</v>
      </c>
      <c r="N105" s="371">
        <v>44932</v>
      </c>
      <c r="O105" s="74">
        <f t="shared" si="7"/>
        <v>1</v>
      </c>
      <c r="P105" s="74">
        <f t="shared" si="8"/>
        <v>0</v>
      </c>
      <c r="Q105" s="139" t="str">
        <f t="shared" si="9"/>
        <v>Gastos_Gerais</v>
      </c>
    </row>
    <row r="106" spans="1:17" ht="24" x14ac:dyDescent="0.2">
      <c r="A106" s="357">
        <v>103</v>
      </c>
      <c r="B106" s="347">
        <v>44930</v>
      </c>
      <c r="C106" s="580">
        <v>44896</v>
      </c>
      <c r="D106" s="349" t="s">
        <v>264</v>
      </c>
      <c r="E106" s="349" t="s">
        <v>293</v>
      </c>
      <c r="F106" s="350">
        <v>330</v>
      </c>
      <c r="G106" s="349" t="s">
        <v>1277</v>
      </c>
      <c r="H106" s="349" t="s">
        <v>302</v>
      </c>
      <c r="I106" s="351" t="s">
        <v>1278</v>
      </c>
      <c r="J106" s="352" t="s">
        <v>1279</v>
      </c>
      <c r="K106" s="352" t="s">
        <v>1157</v>
      </c>
      <c r="L106" s="353" t="s">
        <v>32</v>
      </c>
      <c r="M106" s="352">
        <v>39427</v>
      </c>
      <c r="N106" s="371">
        <v>44911</v>
      </c>
      <c r="O106" s="74">
        <f t="shared" si="7"/>
        <v>1</v>
      </c>
      <c r="P106" s="74">
        <f t="shared" si="8"/>
        <v>0</v>
      </c>
      <c r="Q106" s="139" t="str">
        <f t="shared" si="9"/>
        <v>Gastos_Gerais</v>
      </c>
    </row>
    <row r="107" spans="1:17" x14ac:dyDescent="0.2">
      <c r="A107" s="357">
        <v>104</v>
      </c>
      <c r="B107" s="347">
        <v>44932</v>
      </c>
      <c r="C107" s="580">
        <v>44896</v>
      </c>
      <c r="D107" s="349" t="s">
        <v>264</v>
      </c>
      <c r="E107" s="349" t="s">
        <v>60</v>
      </c>
      <c r="F107" s="350">
        <v>58818.11</v>
      </c>
      <c r="G107" s="349" t="s">
        <v>1345</v>
      </c>
      <c r="H107" s="349" t="s">
        <v>414</v>
      </c>
      <c r="I107" s="351" t="s">
        <v>1316</v>
      </c>
      <c r="J107" s="352" t="s">
        <v>1317</v>
      </c>
      <c r="K107" s="352" t="s">
        <v>1157</v>
      </c>
      <c r="L107" s="353" t="s">
        <v>32</v>
      </c>
      <c r="M107" s="352">
        <v>213</v>
      </c>
      <c r="N107" s="371">
        <v>44564</v>
      </c>
      <c r="O107" s="74">
        <f t="shared" si="7"/>
        <v>1</v>
      </c>
      <c r="P107" s="74">
        <f t="shared" si="8"/>
        <v>0</v>
      </c>
      <c r="Q107" s="139" t="str">
        <f t="shared" si="9"/>
        <v>Gastos_Gerais</v>
      </c>
    </row>
    <row r="108" spans="1:17" ht="25.5" x14ac:dyDescent="0.2">
      <c r="A108" s="357">
        <v>105</v>
      </c>
      <c r="B108" s="347">
        <v>44932</v>
      </c>
      <c r="C108" s="580">
        <v>44927</v>
      </c>
      <c r="D108" s="349" t="s">
        <v>176</v>
      </c>
      <c r="E108" s="349" t="s">
        <v>6</v>
      </c>
      <c r="F108" s="350">
        <v>396.8</v>
      </c>
      <c r="G108" s="349" t="s">
        <v>1230</v>
      </c>
      <c r="H108" s="349" t="s">
        <v>302</v>
      </c>
      <c r="I108" s="351" t="s">
        <v>1231</v>
      </c>
      <c r="J108" s="352" t="s">
        <v>1232</v>
      </c>
      <c r="K108" s="352" t="s">
        <v>1157</v>
      </c>
      <c r="L108" s="353" t="s">
        <v>32</v>
      </c>
      <c r="M108" s="352">
        <v>2916401</v>
      </c>
      <c r="N108" s="371">
        <v>44937</v>
      </c>
      <c r="O108" s="74">
        <f t="shared" si="7"/>
        <v>1</v>
      </c>
      <c r="P108" s="74">
        <f t="shared" si="8"/>
        <v>1</v>
      </c>
      <c r="Q108" s="139" t="str">
        <f t="shared" si="9"/>
        <v>Gastos_com_Pessoal</v>
      </c>
    </row>
    <row r="109" spans="1:17" ht="24" x14ac:dyDescent="0.2">
      <c r="A109" s="357">
        <v>106</v>
      </c>
      <c r="B109" s="347">
        <v>44932</v>
      </c>
      <c r="C109" s="580">
        <v>44927</v>
      </c>
      <c r="D109" s="349" t="s">
        <v>264</v>
      </c>
      <c r="E109" s="349" t="s">
        <v>136</v>
      </c>
      <c r="F109" s="350">
        <v>252.44</v>
      </c>
      <c r="G109" s="349" t="s">
        <v>1346</v>
      </c>
      <c r="H109" s="349" t="s">
        <v>302</v>
      </c>
      <c r="I109" s="351" t="s">
        <v>1347</v>
      </c>
      <c r="J109" s="352" t="s">
        <v>1348</v>
      </c>
      <c r="K109" s="352" t="s">
        <v>1157</v>
      </c>
      <c r="L109" s="353" t="s">
        <v>32</v>
      </c>
      <c r="M109" s="352">
        <v>2480</v>
      </c>
      <c r="N109" s="371">
        <v>44930</v>
      </c>
      <c r="O109" s="74">
        <f t="shared" si="7"/>
        <v>1</v>
      </c>
      <c r="P109" s="74">
        <f t="shared" si="8"/>
        <v>1</v>
      </c>
      <c r="Q109" s="139" t="str">
        <f t="shared" si="9"/>
        <v>Gastos_Gerais</v>
      </c>
    </row>
    <row r="110" spans="1:17" x14ac:dyDescent="0.2">
      <c r="A110" s="357">
        <v>107</v>
      </c>
      <c r="B110" s="347">
        <v>44932</v>
      </c>
      <c r="C110" s="580">
        <v>44896</v>
      </c>
      <c r="D110" s="349" t="s">
        <v>264</v>
      </c>
      <c r="E110" s="349" t="s">
        <v>60</v>
      </c>
      <c r="F110" s="350">
        <v>13103.24</v>
      </c>
      <c r="G110" s="349" t="s">
        <v>1349</v>
      </c>
      <c r="H110" s="349" t="s">
        <v>418</v>
      </c>
      <c r="I110" s="351" t="s">
        <v>1350</v>
      </c>
      <c r="J110" s="352" t="s">
        <v>1351</v>
      </c>
      <c r="K110" s="352" t="s">
        <v>1157</v>
      </c>
      <c r="L110" s="353" t="s">
        <v>32</v>
      </c>
      <c r="M110" s="352">
        <v>67</v>
      </c>
      <c r="N110" s="371">
        <v>44929</v>
      </c>
      <c r="O110" s="74">
        <f t="shared" si="7"/>
        <v>1</v>
      </c>
      <c r="P110" s="74">
        <f t="shared" si="8"/>
        <v>0</v>
      </c>
      <c r="Q110" s="139" t="str">
        <f t="shared" si="9"/>
        <v>Gastos_Gerais</v>
      </c>
    </row>
    <row r="111" spans="1:17" x14ac:dyDescent="0.2">
      <c r="A111" s="357">
        <v>108</v>
      </c>
      <c r="B111" s="347">
        <v>44932</v>
      </c>
      <c r="C111" s="580">
        <v>44896</v>
      </c>
      <c r="D111" s="349" t="s">
        <v>264</v>
      </c>
      <c r="E111" s="349" t="s">
        <v>60</v>
      </c>
      <c r="F111" s="350">
        <v>41879.699999999997</v>
      </c>
      <c r="G111" s="349" t="s">
        <v>1352</v>
      </c>
      <c r="H111" s="349" t="s">
        <v>416</v>
      </c>
      <c r="I111" s="351" t="s">
        <v>1350</v>
      </c>
      <c r="J111" s="352" t="s">
        <v>1351</v>
      </c>
      <c r="K111" s="352" t="s">
        <v>1157</v>
      </c>
      <c r="L111" s="353" t="s">
        <v>32</v>
      </c>
      <c r="M111" s="352">
        <v>68</v>
      </c>
      <c r="N111" s="371">
        <v>44929</v>
      </c>
      <c r="O111" s="74">
        <f t="shared" si="7"/>
        <v>1</v>
      </c>
      <c r="P111" s="74">
        <f t="shared" si="8"/>
        <v>0</v>
      </c>
      <c r="Q111" s="139" t="str">
        <f t="shared" si="9"/>
        <v>Gastos_Gerais</v>
      </c>
    </row>
    <row r="112" spans="1:17" x14ac:dyDescent="0.2">
      <c r="A112" s="357">
        <v>109</v>
      </c>
      <c r="B112" s="347">
        <v>44932</v>
      </c>
      <c r="C112" s="580">
        <v>44896</v>
      </c>
      <c r="D112" s="349" t="s">
        <v>264</v>
      </c>
      <c r="E112" s="349" t="s">
        <v>60</v>
      </c>
      <c r="F112" s="374">
        <v>16021.56</v>
      </c>
      <c r="G112" s="349" t="s">
        <v>1353</v>
      </c>
      <c r="H112" s="349" t="s">
        <v>422</v>
      </c>
      <c r="I112" s="351" t="s">
        <v>1316</v>
      </c>
      <c r="J112" s="352" t="s">
        <v>1317</v>
      </c>
      <c r="K112" s="352" t="s">
        <v>1157</v>
      </c>
      <c r="L112" s="353" t="s">
        <v>32</v>
      </c>
      <c r="M112" s="352">
        <v>214</v>
      </c>
      <c r="N112" s="371">
        <v>44930</v>
      </c>
      <c r="O112" s="74">
        <f t="shared" si="7"/>
        <v>1</v>
      </c>
      <c r="P112" s="74">
        <f t="shared" si="8"/>
        <v>0</v>
      </c>
      <c r="Q112" s="139" t="str">
        <f t="shared" si="9"/>
        <v>Gastos_Gerais</v>
      </c>
    </row>
    <row r="113" spans="1:17" ht="24" x14ac:dyDescent="0.2">
      <c r="A113" s="357">
        <v>110</v>
      </c>
      <c r="B113" s="347">
        <v>44932</v>
      </c>
      <c r="C113" s="580">
        <v>44927</v>
      </c>
      <c r="D113" s="349" t="s">
        <v>264</v>
      </c>
      <c r="E113" s="349" t="s">
        <v>96</v>
      </c>
      <c r="F113" s="374">
        <v>232.3</v>
      </c>
      <c r="G113" s="349" t="s">
        <v>1354</v>
      </c>
      <c r="H113" s="349" t="s">
        <v>419</v>
      </c>
      <c r="I113" s="351" t="s">
        <v>1355</v>
      </c>
      <c r="J113" s="352" t="s">
        <v>1356</v>
      </c>
      <c r="K113" s="352" t="s">
        <v>1157</v>
      </c>
      <c r="L113" s="353" t="s">
        <v>32</v>
      </c>
      <c r="M113" s="352">
        <v>248</v>
      </c>
      <c r="N113" s="371">
        <v>44928</v>
      </c>
      <c r="O113" s="74">
        <f t="shared" si="7"/>
        <v>1</v>
      </c>
      <c r="P113" s="74">
        <f t="shared" si="8"/>
        <v>1</v>
      </c>
      <c r="Q113" s="139" t="str">
        <f t="shared" si="9"/>
        <v>Gastos_Gerais</v>
      </c>
    </row>
    <row r="114" spans="1:17" ht="24" x14ac:dyDescent="0.2">
      <c r="A114" s="357">
        <v>111</v>
      </c>
      <c r="B114" s="347">
        <v>44932</v>
      </c>
      <c r="C114" s="580">
        <v>44927</v>
      </c>
      <c r="D114" s="349" t="s">
        <v>264</v>
      </c>
      <c r="E114" s="349" t="s">
        <v>183</v>
      </c>
      <c r="F114" s="374">
        <v>630</v>
      </c>
      <c r="G114" s="349" t="s">
        <v>1357</v>
      </c>
      <c r="H114" s="349" t="s">
        <v>420</v>
      </c>
      <c r="I114" s="351" t="s">
        <v>1358</v>
      </c>
      <c r="J114" s="352" t="s">
        <v>1359</v>
      </c>
      <c r="K114" s="352" t="s">
        <v>1157</v>
      </c>
      <c r="L114" s="353" t="s">
        <v>32</v>
      </c>
      <c r="M114" s="352">
        <v>202301</v>
      </c>
      <c r="N114" s="371">
        <v>44929</v>
      </c>
      <c r="O114" s="74">
        <f t="shared" si="7"/>
        <v>1</v>
      </c>
      <c r="P114" s="74">
        <f t="shared" si="8"/>
        <v>1</v>
      </c>
      <c r="Q114" s="139" t="str">
        <f t="shared" si="9"/>
        <v>Gastos_Gerais</v>
      </c>
    </row>
    <row r="115" spans="1:17" ht="24" x14ac:dyDescent="0.2">
      <c r="A115" s="357">
        <v>112</v>
      </c>
      <c r="B115" s="347">
        <v>44932</v>
      </c>
      <c r="C115" s="580">
        <v>44927</v>
      </c>
      <c r="D115" s="349" t="s">
        <v>264</v>
      </c>
      <c r="E115" s="349" t="s">
        <v>96</v>
      </c>
      <c r="F115" s="374">
        <v>4105.55</v>
      </c>
      <c r="G115" s="349" t="s">
        <v>1360</v>
      </c>
      <c r="H115" s="349" t="s">
        <v>419</v>
      </c>
      <c r="I115" s="351" t="s">
        <v>1355</v>
      </c>
      <c r="J115" s="352" t="s">
        <v>1356</v>
      </c>
      <c r="K115" s="352" t="s">
        <v>1157</v>
      </c>
      <c r="L115" s="353" t="s">
        <v>32</v>
      </c>
      <c r="M115" s="352">
        <v>247</v>
      </c>
      <c r="N115" s="371">
        <v>44928</v>
      </c>
      <c r="O115" s="74">
        <f t="shared" si="7"/>
        <v>1</v>
      </c>
      <c r="P115" s="74">
        <f t="shared" si="8"/>
        <v>1</v>
      </c>
      <c r="Q115" s="139" t="str">
        <f t="shared" si="9"/>
        <v>Gastos_Gerais</v>
      </c>
    </row>
    <row r="116" spans="1:17" ht="36" x14ac:dyDescent="0.2">
      <c r="A116" s="357">
        <v>113</v>
      </c>
      <c r="B116" s="347">
        <v>44932</v>
      </c>
      <c r="C116" s="580">
        <v>44896</v>
      </c>
      <c r="D116" s="349" t="s">
        <v>176</v>
      </c>
      <c r="E116" s="349" t="s">
        <v>1</v>
      </c>
      <c r="F116" s="374">
        <v>1291.28</v>
      </c>
      <c r="G116" s="349" t="s">
        <v>1361</v>
      </c>
      <c r="H116" s="349" t="s">
        <v>417</v>
      </c>
      <c r="I116" s="351" t="s">
        <v>1362</v>
      </c>
      <c r="J116" s="352" t="s">
        <v>1363</v>
      </c>
      <c r="K116" s="352" t="s">
        <v>1188</v>
      </c>
      <c r="L116" s="353" t="s">
        <v>1163</v>
      </c>
      <c r="M116" s="352" t="s">
        <v>425</v>
      </c>
      <c r="N116" s="371">
        <v>44932</v>
      </c>
      <c r="O116" s="74">
        <f t="shared" si="7"/>
        <v>1</v>
      </c>
      <c r="P116" s="74">
        <f t="shared" si="8"/>
        <v>0</v>
      </c>
      <c r="Q116" s="139" t="str">
        <f t="shared" si="9"/>
        <v>Gastos_com_Pessoal</v>
      </c>
    </row>
    <row r="117" spans="1:17" ht="36" x14ac:dyDescent="0.2">
      <c r="A117" s="357">
        <v>114</v>
      </c>
      <c r="B117" s="347">
        <v>44932</v>
      </c>
      <c r="C117" s="580">
        <v>44896</v>
      </c>
      <c r="D117" s="349" t="s">
        <v>176</v>
      </c>
      <c r="E117" s="349" t="s">
        <v>1</v>
      </c>
      <c r="F117" s="374">
        <v>1174.21</v>
      </c>
      <c r="G117" s="351" t="s">
        <v>1364</v>
      </c>
      <c r="H117" s="349" t="s">
        <v>419</v>
      </c>
      <c r="I117" s="351" t="s">
        <v>1365</v>
      </c>
      <c r="J117" s="352" t="s">
        <v>1366</v>
      </c>
      <c r="K117" s="352" t="s">
        <v>1188</v>
      </c>
      <c r="L117" s="353" t="s">
        <v>1163</v>
      </c>
      <c r="M117" s="352" t="s">
        <v>425</v>
      </c>
      <c r="N117" s="371">
        <v>44932</v>
      </c>
      <c r="O117" s="74">
        <f t="shared" si="7"/>
        <v>1</v>
      </c>
      <c r="P117" s="74">
        <f t="shared" si="8"/>
        <v>0</v>
      </c>
      <c r="Q117" s="139" t="str">
        <f t="shared" si="9"/>
        <v>Gastos_com_Pessoal</v>
      </c>
    </row>
    <row r="118" spans="1:17" ht="36" x14ac:dyDescent="0.2">
      <c r="A118" s="357">
        <v>115</v>
      </c>
      <c r="B118" s="347">
        <v>44932</v>
      </c>
      <c r="C118" s="580">
        <v>44896</v>
      </c>
      <c r="D118" s="349" t="s">
        <v>176</v>
      </c>
      <c r="E118" s="349" t="s">
        <v>1</v>
      </c>
      <c r="F118" s="374">
        <v>555.66</v>
      </c>
      <c r="G118" s="361" t="s">
        <v>1367</v>
      </c>
      <c r="H118" s="349" t="s">
        <v>423</v>
      </c>
      <c r="I118" s="351" t="s">
        <v>1368</v>
      </c>
      <c r="J118" s="352" t="s">
        <v>1369</v>
      </c>
      <c r="K118" s="352" t="s">
        <v>1188</v>
      </c>
      <c r="L118" s="353" t="s">
        <v>1163</v>
      </c>
      <c r="M118" s="352" t="s">
        <v>425</v>
      </c>
      <c r="N118" s="371">
        <v>44932</v>
      </c>
      <c r="O118" s="74">
        <f t="shared" si="7"/>
        <v>1</v>
      </c>
      <c r="P118" s="74">
        <f t="shared" si="8"/>
        <v>0</v>
      </c>
      <c r="Q118" s="139" t="str">
        <f t="shared" si="9"/>
        <v>Gastos_com_Pessoal</v>
      </c>
    </row>
    <row r="119" spans="1:17" ht="36" x14ac:dyDescent="0.2">
      <c r="A119" s="357">
        <v>116</v>
      </c>
      <c r="B119" s="377">
        <v>44932</v>
      </c>
      <c r="C119" s="583">
        <v>44896</v>
      </c>
      <c r="D119" s="361" t="s">
        <v>176</v>
      </c>
      <c r="E119" s="361" t="s">
        <v>1</v>
      </c>
      <c r="F119" s="410">
        <v>1454.4</v>
      </c>
      <c r="G119" s="361" t="s">
        <v>1370</v>
      </c>
      <c r="H119" s="361" t="s">
        <v>493</v>
      </c>
      <c r="I119" s="361" t="s">
        <v>1371</v>
      </c>
      <c r="J119" s="362" t="s">
        <v>1372</v>
      </c>
      <c r="K119" s="362" t="s">
        <v>1188</v>
      </c>
      <c r="L119" s="363" t="s">
        <v>1163</v>
      </c>
      <c r="M119" s="362" t="s">
        <v>425</v>
      </c>
      <c r="N119" s="587">
        <v>44932</v>
      </c>
      <c r="O119" s="74">
        <f t="shared" si="7"/>
        <v>1</v>
      </c>
      <c r="P119" s="74">
        <f t="shared" si="8"/>
        <v>0</v>
      </c>
      <c r="Q119" s="139" t="str">
        <f t="shared" si="9"/>
        <v>Gastos_com_Pessoal</v>
      </c>
    </row>
    <row r="120" spans="1:17" ht="36" x14ac:dyDescent="0.2">
      <c r="A120" s="357">
        <v>117</v>
      </c>
      <c r="B120" s="347">
        <v>44932</v>
      </c>
      <c r="C120" s="580">
        <v>44896</v>
      </c>
      <c r="D120" s="349" t="s">
        <v>176</v>
      </c>
      <c r="E120" s="349" t="s">
        <v>1</v>
      </c>
      <c r="F120" s="350">
        <v>710.68</v>
      </c>
      <c r="G120" s="349" t="s">
        <v>1373</v>
      </c>
      <c r="H120" s="349" t="s">
        <v>1032</v>
      </c>
      <c r="I120" s="351" t="s">
        <v>1374</v>
      </c>
      <c r="J120" s="352" t="s">
        <v>1375</v>
      </c>
      <c r="K120" s="352" t="s">
        <v>1188</v>
      </c>
      <c r="L120" s="353" t="s">
        <v>1163</v>
      </c>
      <c r="M120" s="352" t="s">
        <v>425</v>
      </c>
      <c r="N120" s="371">
        <v>44932</v>
      </c>
      <c r="O120" s="74">
        <f t="shared" si="7"/>
        <v>1</v>
      </c>
      <c r="P120" s="74">
        <f t="shared" si="8"/>
        <v>0</v>
      </c>
      <c r="Q120" s="139" t="str">
        <f t="shared" si="9"/>
        <v>Gastos_com_Pessoal</v>
      </c>
    </row>
    <row r="121" spans="1:17" ht="36" x14ac:dyDescent="0.2">
      <c r="A121" s="357">
        <v>118</v>
      </c>
      <c r="B121" s="347">
        <v>44932</v>
      </c>
      <c r="C121" s="580">
        <v>44896</v>
      </c>
      <c r="D121" s="349" t="s">
        <v>176</v>
      </c>
      <c r="E121" s="349" t="s">
        <v>1</v>
      </c>
      <c r="F121" s="356">
        <v>726.81</v>
      </c>
      <c r="G121" s="349" t="s">
        <v>1376</v>
      </c>
      <c r="H121" s="349" t="s">
        <v>419</v>
      </c>
      <c r="I121" s="351" t="s">
        <v>1377</v>
      </c>
      <c r="J121" s="352" t="s">
        <v>1378</v>
      </c>
      <c r="K121" s="352" t="s">
        <v>1188</v>
      </c>
      <c r="L121" s="353" t="s">
        <v>1163</v>
      </c>
      <c r="M121" s="352" t="s">
        <v>425</v>
      </c>
      <c r="N121" s="371">
        <v>44932</v>
      </c>
      <c r="O121" s="74">
        <f t="shared" si="7"/>
        <v>1</v>
      </c>
      <c r="P121" s="74">
        <f t="shared" si="8"/>
        <v>0</v>
      </c>
      <c r="Q121" s="139" t="str">
        <f t="shared" si="9"/>
        <v>Gastos_com_Pessoal</v>
      </c>
    </row>
    <row r="122" spans="1:17" ht="36" x14ac:dyDescent="0.2">
      <c r="A122" s="357">
        <v>119</v>
      </c>
      <c r="B122" s="347">
        <v>44932</v>
      </c>
      <c r="C122" s="580">
        <v>44896</v>
      </c>
      <c r="D122" s="349" t="s">
        <v>176</v>
      </c>
      <c r="E122" s="349" t="s">
        <v>1</v>
      </c>
      <c r="F122" s="356">
        <v>799.92</v>
      </c>
      <c r="G122" s="349" t="s">
        <v>1379</v>
      </c>
      <c r="H122" s="349" t="s">
        <v>423</v>
      </c>
      <c r="I122" s="351" t="s">
        <v>1380</v>
      </c>
      <c r="J122" s="352" t="s">
        <v>1381</v>
      </c>
      <c r="K122" s="352" t="s">
        <v>1188</v>
      </c>
      <c r="L122" s="353" t="s">
        <v>1163</v>
      </c>
      <c r="M122" s="352" t="s">
        <v>425</v>
      </c>
      <c r="N122" s="371">
        <v>44932</v>
      </c>
      <c r="O122" s="74">
        <f t="shared" si="7"/>
        <v>1</v>
      </c>
      <c r="P122" s="74">
        <f t="shared" si="8"/>
        <v>0</v>
      </c>
      <c r="Q122" s="139" t="str">
        <f t="shared" si="9"/>
        <v>Gastos_com_Pessoal</v>
      </c>
    </row>
    <row r="123" spans="1:17" ht="36" x14ac:dyDescent="0.2">
      <c r="A123" s="357">
        <v>120</v>
      </c>
      <c r="B123" s="347">
        <v>44932</v>
      </c>
      <c r="C123" s="580">
        <v>44896</v>
      </c>
      <c r="D123" s="349" t="s">
        <v>176</v>
      </c>
      <c r="E123" s="349" t="s">
        <v>1</v>
      </c>
      <c r="F123" s="350">
        <v>111.86</v>
      </c>
      <c r="G123" s="349" t="s">
        <v>1382</v>
      </c>
      <c r="H123" s="349" t="s">
        <v>423</v>
      </c>
      <c r="I123" s="351" t="s">
        <v>1383</v>
      </c>
      <c r="J123" s="352" t="s">
        <v>1384</v>
      </c>
      <c r="K123" s="352" t="s">
        <v>1188</v>
      </c>
      <c r="L123" s="353" t="s">
        <v>1163</v>
      </c>
      <c r="M123" s="352" t="s">
        <v>425</v>
      </c>
      <c r="N123" s="371">
        <v>44932</v>
      </c>
      <c r="O123" s="74">
        <f t="shared" si="7"/>
        <v>1</v>
      </c>
      <c r="P123" s="74">
        <f t="shared" si="8"/>
        <v>0</v>
      </c>
      <c r="Q123" s="139" t="str">
        <f t="shared" si="9"/>
        <v>Gastos_com_Pessoal</v>
      </c>
    </row>
    <row r="124" spans="1:17" ht="36" x14ac:dyDescent="0.2">
      <c r="A124" s="357">
        <v>121</v>
      </c>
      <c r="B124" s="347">
        <v>44932</v>
      </c>
      <c r="C124" s="580">
        <v>44896</v>
      </c>
      <c r="D124" s="349" t="s">
        <v>176</v>
      </c>
      <c r="E124" s="349" t="s">
        <v>1</v>
      </c>
      <c r="F124" s="350">
        <v>736.11</v>
      </c>
      <c r="G124" s="349" t="s">
        <v>1376</v>
      </c>
      <c r="H124" s="349" t="s">
        <v>419</v>
      </c>
      <c r="I124" s="351" t="s">
        <v>1385</v>
      </c>
      <c r="J124" s="352" t="s">
        <v>1386</v>
      </c>
      <c r="K124" s="352" t="s">
        <v>1188</v>
      </c>
      <c r="L124" s="353" t="s">
        <v>1163</v>
      </c>
      <c r="M124" s="352" t="s">
        <v>425</v>
      </c>
      <c r="N124" s="371">
        <v>44932</v>
      </c>
      <c r="O124" s="74">
        <f t="shared" si="7"/>
        <v>1</v>
      </c>
      <c r="P124" s="74">
        <f t="shared" si="8"/>
        <v>0</v>
      </c>
      <c r="Q124" s="139" t="str">
        <f t="shared" si="9"/>
        <v>Gastos_com_Pessoal</v>
      </c>
    </row>
    <row r="125" spans="1:17" ht="36" x14ac:dyDescent="0.2">
      <c r="A125" s="357">
        <v>122</v>
      </c>
      <c r="B125" s="347">
        <v>44932</v>
      </c>
      <c r="C125" s="580">
        <v>44896</v>
      </c>
      <c r="D125" s="349" t="s">
        <v>176</v>
      </c>
      <c r="E125" s="349" t="s">
        <v>1</v>
      </c>
      <c r="F125" s="350">
        <v>504.85</v>
      </c>
      <c r="G125" s="349" t="s">
        <v>1387</v>
      </c>
      <c r="H125" s="349" t="s">
        <v>423</v>
      </c>
      <c r="I125" s="351" t="s">
        <v>1388</v>
      </c>
      <c r="J125" s="352" t="s">
        <v>1389</v>
      </c>
      <c r="K125" s="352" t="s">
        <v>1188</v>
      </c>
      <c r="L125" s="353" t="s">
        <v>1163</v>
      </c>
      <c r="M125" s="352" t="s">
        <v>425</v>
      </c>
      <c r="N125" s="371">
        <v>44932</v>
      </c>
      <c r="O125" s="74">
        <f t="shared" si="7"/>
        <v>1</v>
      </c>
      <c r="P125" s="74">
        <f t="shared" si="8"/>
        <v>0</v>
      </c>
      <c r="Q125" s="139" t="str">
        <f t="shared" si="9"/>
        <v>Gastos_com_Pessoal</v>
      </c>
    </row>
    <row r="126" spans="1:17" ht="36" x14ac:dyDescent="0.2">
      <c r="A126" s="357">
        <v>123</v>
      </c>
      <c r="B126" s="347">
        <v>44932</v>
      </c>
      <c r="C126" s="580">
        <v>44927</v>
      </c>
      <c r="D126" s="349" t="s">
        <v>176</v>
      </c>
      <c r="E126" s="349" t="s">
        <v>158</v>
      </c>
      <c r="F126" s="350">
        <v>832.5</v>
      </c>
      <c r="G126" s="349" t="s">
        <v>1390</v>
      </c>
      <c r="H126" s="349" t="s">
        <v>303</v>
      </c>
      <c r="I126" s="351" t="s">
        <v>1391</v>
      </c>
      <c r="J126" s="352" t="s">
        <v>1392</v>
      </c>
      <c r="K126" s="352" t="s">
        <v>1157</v>
      </c>
      <c r="L126" s="353" t="s">
        <v>1393</v>
      </c>
      <c r="M126" s="352">
        <v>88454</v>
      </c>
      <c r="N126" s="371">
        <v>44932</v>
      </c>
      <c r="O126" s="74">
        <f t="shared" si="7"/>
        <v>1</v>
      </c>
      <c r="P126" s="74">
        <f t="shared" si="8"/>
        <v>1</v>
      </c>
      <c r="Q126" s="139" t="str">
        <f t="shared" si="9"/>
        <v>Gastos_com_Pessoal</v>
      </c>
    </row>
    <row r="127" spans="1:17" ht="25.5" x14ac:dyDescent="0.2">
      <c r="A127" s="357">
        <v>124</v>
      </c>
      <c r="B127" s="347">
        <v>44932</v>
      </c>
      <c r="C127" s="580">
        <v>44927</v>
      </c>
      <c r="D127" s="349" t="s">
        <v>176</v>
      </c>
      <c r="E127" s="349" t="s">
        <v>158</v>
      </c>
      <c r="F127" s="350">
        <v>931.6</v>
      </c>
      <c r="G127" s="349" t="s">
        <v>1394</v>
      </c>
      <c r="H127" s="349" t="s">
        <v>417</v>
      </c>
      <c r="I127" s="351" t="s">
        <v>1395</v>
      </c>
      <c r="J127" s="352" t="s">
        <v>1396</v>
      </c>
      <c r="K127" s="352" t="s">
        <v>1163</v>
      </c>
      <c r="L127" s="353" t="s">
        <v>1158</v>
      </c>
      <c r="M127" s="352" t="s">
        <v>1397</v>
      </c>
      <c r="N127" s="371">
        <v>44932</v>
      </c>
      <c r="O127" s="74">
        <f t="shared" si="7"/>
        <v>1</v>
      </c>
      <c r="P127" s="74">
        <f t="shared" si="8"/>
        <v>1</v>
      </c>
      <c r="Q127" s="139" t="str">
        <f t="shared" si="9"/>
        <v>Gastos_com_Pessoal</v>
      </c>
    </row>
    <row r="128" spans="1:17" ht="24" x14ac:dyDescent="0.2">
      <c r="A128" s="357">
        <v>125</v>
      </c>
      <c r="B128" s="347">
        <v>44932</v>
      </c>
      <c r="C128" s="580">
        <v>44927</v>
      </c>
      <c r="D128" s="349" t="s">
        <v>264</v>
      </c>
      <c r="E128" s="349" t="s">
        <v>290</v>
      </c>
      <c r="F128" s="350">
        <v>140</v>
      </c>
      <c r="G128" s="349" t="s">
        <v>1398</v>
      </c>
      <c r="H128" s="349" t="s">
        <v>1133</v>
      </c>
      <c r="I128" s="351" t="s">
        <v>1399</v>
      </c>
      <c r="J128" s="352" t="s">
        <v>1400</v>
      </c>
      <c r="K128" s="352" t="s">
        <v>1163</v>
      </c>
      <c r="L128" s="353" t="s">
        <v>32</v>
      </c>
      <c r="M128" s="352">
        <v>14816</v>
      </c>
      <c r="N128" s="371">
        <v>44932</v>
      </c>
      <c r="O128" s="74">
        <f t="shared" si="7"/>
        <v>1</v>
      </c>
      <c r="P128" s="74">
        <f t="shared" si="8"/>
        <v>1</v>
      </c>
      <c r="Q128" s="139" t="str">
        <f t="shared" si="9"/>
        <v>Gastos_Gerais</v>
      </c>
    </row>
    <row r="129" spans="1:17" ht="36" x14ac:dyDescent="0.2">
      <c r="A129" s="357">
        <v>126</v>
      </c>
      <c r="B129" s="347">
        <v>44932</v>
      </c>
      <c r="C129" s="580">
        <v>44927</v>
      </c>
      <c r="D129" s="349" t="s">
        <v>176</v>
      </c>
      <c r="E129" s="349" t="s">
        <v>158</v>
      </c>
      <c r="F129" s="350">
        <v>144.5</v>
      </c>
      <c r="G129" s="349" t="s">
        <v>1394</v>
      </c>
      <c r="H129" s="349" t="s">
        <v>417</v>
      </c>
      <c r="I129" s="351" t="s">
        <v>1322</v>
      </c>
      <c r="J129" s="352" t="s">
        <v>1323</v>
      </c>
      <c r="K129" s="352" t="s">
        <v>1163</v>
      </c>
      <c r="L129" s="353" t="s">
        <v>32</v>
      </c>
      <c r="M129" s="352">
        <v>196057</v>
      </c>
      <c r="N129" s="371">
        <v>44932</v>
      </c>
      <c r="O129" s="74">
        <f t="shared" si="7"/>
        <v>1</v>
      </c>
      <c r="P129" s="74">
        <f t="shared" si="8"/>
        <v>1</v>
      </c>
      <c r="Q129" s="139" t="str">
        <f t="shared" si="9"/>
        <v>Gastos_com_Pessoal</v>
      </c>
    </row>
    <row r="130" spans="1:17" ht="36" x14ac:dyDescent="0.2">
      <c r="A130" s="357">
        <v>127</v>
      </c>
      <c r="B130" s="347">
        <v>44932</v>
      </c>
      <c r="C130" s="580">
        <v>44927</v>
      </c>
      <c r="D130" s="349" t="s">
        <v>264</v>
      </c>
      <c r="E130" s="349" t="s">
        <v>96</v>
      </c>
      <c r="F130" s="350">
        <v>525</v>
      </c>
      <c r="G130" s="351" t="s">
        <v>1401</v>
      </c>
      <c r="H130" s="349" t="s">
        <v>417</v>
      </c>
      <c r="I130" s="351" t="s">
        <v>1402</v>
      </c>
      <c r="J130" s="352" t="s">
        <v>1403</v>
      </c>
      <c r="K130" s="352" t="s">
        <v>1163</v>
      </c>
      <c r="L130" s="353" t="s">
        <v>32</v>
      </c>
      <c r="M130" s="352">
        <v>1398</v>
      </c>
      <c r="N130" s="371">
        <v>44925</v>
      </c>
      <c r="O130" s="74">
        <f t="shared" si="7"/>
        <v>1</v>
      </c>
      <c r="P130" s="74">
        <f t="shared" si="8"/>
        <v>1</v>
      </c>
      <c r="Q130" s="139" t="str">
        <f t="shared" si="9"/>
        <v>Gastos_Gerais</v>
      </c>
    </row>
    <row r="131" spans="1:17" ht="25.5" x14ac:dyDescent="0.2">
      <c r="A131" s="357">
        <v>128</v>
      </c>
      <c r="B131" s="347">
        <v>44932</v>
      </c>
      <c r="C131" s="580">
        <v>44927</v>
      </c>
      <c r="D131" s="349" t="s">
        <v>176</v>
      </c>
      <c r="E131" s="349" t="s">
        <v>158</v>
      </c>
      <c r="F131" s="350">
        <v>288.3</v>
      </c>
      <c r="G131" s="351" t="s">
        <v>1404</v>
      </c>
      <c r="H131" s="349" t="s">
        <v>303</v>
      </c>
      <c r="I131" s="351" t="s">
        <v>3946</v>
      </c>
      <c r="J131" s="352" t="s">
        <v>1405</v>
      </c>
      <c r="K131" s="352" t="s">
        <v>1163</v>
      </c>
      <c r="L131" s="353" t="s">
        <v>1393</v>
      </c>
      <c r="M131" s="352">
        <v>5325</v>
      </c>
      <c r="N131" s="371">
        <v>44932</v>
      </c>
      <c r="O131" s="74">
        <f t="shared" si="7"/>
        <v>1</v>
      </c>
      <c r="P131" s="74">
        <f t="shared" si="8"/>
        <v>1</v>
      </c>
      <c r="Q131" s="139" t="str">
        <f t="shared" si="9"/>
        <v>Gastos_com_Pessoal</v>
      </c>
    </row>
    <row r="132" spans="1:17" ht="25.5" x14ac:dyDescent="0.2">
      <c r="A132" s="357">
        <v>129</v>
      </c>
      <c r="B132" s="347">
        <v>44932</v>
      </c>
      <c r="C132" s="580">
        <v>44927</v>
      </c>
      <c r="D132" s="349" t="s">
        <v>176</v>
      </c>
      <c r="E132" s="349" t="s">
        <v>261</v>
      </c>
      <c r="F132" s="350">
        <v>135.88</v>
      </c>
      <c r="G132" s="351" t="s">
        <v>1207</v>
      </c>
      <c r="H132" s="349" t="s">
        <v>422</v>
      </c>
      <c r="I132" s="351" t="s">
        <v>1406</v>
      </c>
      <c r="J132" s="352" t="s">
        <v>905</v>
      </c>
      <c r="K132" s="352" t="s">
        <v>1188</v>
      </c>
      <c r="L132" s="353" t="s">
        <v>1407</v>
      </c>
      <c r="M132" s="352" t="s">
        <v>425</v>
      </c>
      <c r="N132" s="371">
        <v>44932</v>
      </c>
      <c r="O132" s="74">
        <f t="shared" si="7"/>
        <v>1</v>
      </c>
      <c r="P132" s="74">
        <f t="shared" si="8"/>
        <v>1</v>
      </c>
      <c r="Q132" s="139" t="str">
        <f t="shared" si="9"/>
        <v>Gastos_com_Pessoal</v>
      </c>
    </row>
    <row r="133" spans="1:17" ht="25.5" x14ac:dyDescent="0.2">
      <c r="A133" s="357">
        <v>130</v>
      </c>
      <c r="B133" s="347">
        <v>44932</v>
      </c>
      <c r="C133" s="580">
        <v>44927</v>
      </c>
      <c r="D133" s="349" t="s">
        <v>176</v>
      </c>
      <c r="E133" s="349" t="s">
        <v>280</v>
      </c>
      <c r="F133" s="350">
        <v>2174.0100000000002</v>
      </c>
      <c r="G133" s="351" t="s">
        <v>1209</v>
      </c>
      <c r="H133" s="349" t="s">
        <v>422</v>
      </c>
      <c r="I133" s="351" t="s">
        <v>1406</v>
      </c>
      <c r="J133" s="352" t="s">
        <v>905</v>
      </c>
      <c r="K133" s="352" t="s">
        <v>1188</v>
      </c>
      <c r="L133" s="353" t="s">
        <v>1407</v>
      </c>
      <c r="M133" s="352" t="s">
        <v>425</v>
      </c>
      <c r="N133" s="371">
        <v>44932</v>
      </c>
      <c r="O133" s="74">
        <f t="shared" si="7"/>
        <v>1</v>
      </c>
      <c r="P133" s="74">
        <f t="shared" si="8"/>
        <v>1</v>
      </c>
      <c r="Q133" s="139" t="str">
        <f t="shared" si="9"/>
        <v>Gastos_com_Pessoal</v>
      </c>
    </row>
    <row r="134" spans="1:17" ht="25.5" x14ac:dyDescent="0.2">
      <c r="A134" s="357">
        <v>131</v>
      </c>
      <c r="B134" s="347">
        <v>44932</v>
      </c>
      <c r="C134" s="580">
        <v>44927</v>
      </c>
      <c r="D134" s="349" t="s">
        <v>176</v>
      </c>
      <c r="E134" s="349" t="s">
        <v>262</v>
      </c>
      <c r="F134" s="350">
        <v>724.67</v>
      </c>
      <c r="G134" s="351" t="s">
        <v>1210</v>
      </c>
      <c r="H134" s="349" t="s">
        <v>422</v>
      </c>
      <c r="I134" s="351" t="s">
        <v>1406</v>
      </c>
      <c r="J134" s="352" t="s">
        <v>905</v>
      </c>
      <c r="K134" s="352" t="s">
        <v>1188</v>
      </c>
      <c r="L134" s="353" t="s">
        <v>1407</v>
      </c>
      <c r="M134" s="352" t="s">
        <v>425</v>
      </c>
      <c r="N134" s="371">
        <v>44932</v>
      </c>
      <c r="O134" s="74">
        <f t="shared" ref="O134:O197" si="10">IF(B134=0,0,IF(YEAR(B134)=$P$1,MONTH(B134)-$O$1+1,(YEAR(B134)-$P$1)*12-$O$1+1+MONTH(B134)))</f>
        <v>1</v>
      </c>
      <c r="P134" s="74">
        <f t="shared" ref="P134:P197" si="11">IF(C134=0,0,IF(YEAR(C134)=$P$1,MONTH(C134)-$O$1+1,(YEAR(C134)-$P$1)*12-$O$1+1+MONTH(C134)))</f>
        <v>1</v>
      </c>
      <c r="Q134" s="139" t="str">
        <f t="shared" ref="Q134:Q197" si="12">SUBSTITUTE(D134," ","_")</f>
        <v>Gastos_com_Pessoal</v>
      </c>
    </row>
    <row r="135" spans="1:17" ht="36" x14ac:dyDescent="0.2">
      <c r="A135" s="357">
        <v>132</v>
      </c>
      <c r="B135" s="347">
        <v>44932</v>
      </c>
      <c r="C135" s="580">
        <v>44927</v>
      </c>
      <c r="D135" s="349" t="s">
        <v>176</v>
      </c>
      <c r="E135" s="349" t="s">
        <v>169</v>
      </c>
      <c r="F135" s="350">
        <v>1876.63</v>
      </c>
      <c r="G135" s="351" t="s">
        <v>1211</v>
      </c>
      <c r="H135" s="349" t="s">
        <v>422</v>
      </c>
      <c r="I135" s="351" t="s">
        <v>1406</v>
      </c>
      <c r="J135" s="352" t="s">
        <v>905</v>
      </c>
      <c r="K135" s="352" t="s">
        <v>1188</v>
      </c>
      <c r="L135" s="353" t="s">
        <v>1407</v>
      </c>
      <c r="M135" s="352" t="s">
        <v>425</v>
      </c>
      <c r="N135" s="371">
        <v>44932</v>
      </c>
      <c r="O135" s="74">
        <f t="shared" si="10"/>
        <v>1</v>
      </c>
      <c r="P135" s="74">
        <f t="shared" si="11"/>
        <v>1</v>
      </c>
      <c r="Q135" s="139" t="str">
        <f t="shared" si="12"/>
        <v>Gastos_com_Pessoal</v>
      </c>
    </row>
    <row r="136" spans="1:17" ht="25.5" x14ac:dyDescent="0.2">
      <c r="A136" s="357">
        <v>133</v>
      </c>
      <c r="B136" s="354">
        <v>44932</v>
      </c>
      <c r="C136" s="580">
        <v>44896</v>
      </c>
      <c r="D136" s="349" t="s">
        <v>176</v>
      </c>
      <c r="E136" s="349" t="s">
        <v>4</v>
      </c>
      <c r="F136" s="350">
        <v>310147.64</v>
      </c>
      <c r="G136" s="351" t="s">
        <v>1408</v>
      </c>
      <c r="H136" s="349" t="s">
        <v>303</v>
      </c>
      <c r="I136" s="351" t="s">
        <v>1409</v>
      </c>
      <c r="J136" s="352" t="s">
        <v>425</v>
      </c>
      <c r="K136" s="352" t="s">
        <v>1188</v>
      </c>
      <c r="L136" s="353" t="s">
        <v>1410</v>
      </c>
      <c r="M136" s="353" t="s">
        <v>425</v>
      </c>
      <c r="N136" s="371">
        <v>44932</v>
      </c>
      <c r="O136" s="74">
        <f t="shared" si="10"/>
        <v>1</v>
      </c>
      <c r="P136" s="74">
        <f t="shared" si="11"/>
        <v>0</v>
      </c>
      <c r="Q136" s="139" t="str">
        <f t="shared" si="12"/>
        <v>Gastos_com_Pessoal</v>
      </c>
    </row>
    <row r="137" spans="1:17" ht="25.5" x14ac:dyDescent="0.2">
      <c r="A137" s="357">
        <v>134</v>
      </c>
      <c r="B137" s="354">
        <v>44932</v>
      </c>
      <c r="C137" s="580">
        <v>44927</v>
      </c>
      <c r="D137" s="349" t="s">
        <v>176</v>
      </c>
      <c r="E137" s="349" t="s">
        <v>10</v>
      </c>
      <c r="F137" s="350">
        <v>1074</v>
      </c>
      <c r="G137" s="351" t="s">
        <v>1216</v>
      </c>
      <c r="H137" s="349" t="s">
        <v>422</v>
      </c>
      <c r="I137" s="351" t="s">
        <v>1406</v>
      </c>
      <c r="J137" s="352" t="s">
        <v>905</v>
      </c>
      <c r="K137" s="352" t="s">
        <v>1217</v>
      </c>
      <c r="L137" s="353" t="s">
        <v>1218</v>
      </c>
      <c r="M137" s="352" t="s">
        <v>1411</v>
      </c>
      <c r="N137" s="371">
        <v>44932</v>
      </c>
      <c r="O137" s="74">
        <f t="shared" si="10"/>
        <v>1</v>
      </c>
      <c r="P137" s="74">
        <f t="shared" si="11"/>
        <v>1</v>
      </c>
      <c r="Q137" s="139" t="str">
        <f t="shared" si="12"/>
        <v>Gastos_com_Pessoal</v>
      </c>
    </row>
    <row r="138" spans="1:17" ht="48" x14ac:dyDescent="0.2">
      <c r="A138" s="357">
        <v>135</v>
      </c>
      <c r="B138" s="347">
        <v>44932</v>
      </c>
      <c r="C138" s="580">
        <v>44896</v>
      </c>
      <c r="D138" s="349" t="s">
        <v>264</v>
      </c>
      <c r="E138" s="349" t="s">
        <v>65</v>
      </c>
      <c r="F138" s="350">
        <v>4733.21</v>
      </c>
      <c r="G138" s="351" t="s">
        <v>1305</v>
      </c>
      <c r="H138" s="349" t="s">
        <v>303</v>
      </c>
      <c r="I138" s="351" t="s">
        <v>1412</v>
      </c>
      <c r="J138" s="352" t="s">
        <v>425</v>
      </c>
      <c r="K138" s="352" t="s">
        <v>1157</v>
      </c>
      <c r="L138" s="353" t="s">
        <v>1413</v>
      </c>
      <c r="M138" s="352" t="s">
        <v>1414</v>
      </c>
      <c r="N138" s="371">
        <v>44932</v>
      </c>
      <c r="O138" s="74">
        <f t="shared" si="10"/>
        <v>1</v>
      </c>
      <c r="P138" s="74">
        <f t="shared" si="11"/>
        <v>0</v>
      </c>
      <c r="Q138" s="139" t="str">
        <f t="shared" si="12"/>
        <v>Gastos_Gerais</v>
      </c>
    </row>
    <row r="139" spans="1:17" ht="36" x14ac:dyDescent="0.2">
      <c r="A139" s="357">
        <v>136</v>
      </c>
      <c r="B139" s="347">
        <v>44935</v>
      </c>
      <c r="C139" s="580">
        <v>44927</v>
      </c>
      <c r="D139" s="349" t="s">
        <v>264</v>
      </c>
      <c r="E139" s="349" t="s">
        <v>388</v>
      </c>
      <c r="F139" s="350">
        <v>112560.96000000001</v>
      </c>
      <c r="G139" s="351" t="s">
        <v>1415</v>
      </c>
      <c r="H139" s="349" t="s">
        <v>414</v>
      </c>
      <c r="I139" s="351" t="s">
        <v>1416</v>
      </c>
      <c r="J139" s="353" t="s">
        <v>1417</v>
      </c>
      <c r="K139" s="353" t="s">
        <v>1157</v>
      </c>
      <c r="L139" s="353" t="s">
        <v>32</v>
      </c>
      <c r="M139" s="353">
        <v>20231</v>
      </c>
      <c r="N139" s="368">
        <v>44930</v>
      </c>
      <c r="O139" s="74">
        <f t="shared" si="10"/>
        <v>1</v>
      </c>
      <c r="P139" s="74">
        <f t="shared" si="11"/>
        <v>1</v>
      </c>
      <c r="Q139" s="139" t="str">
        <f t="shared" si="12"/>
        <v>Gastos_Gerais</v>
      </c>
    </row>
    <row r="140" spans="1:17" x14ac:dyDescent="0.2">
      <c r="A140" s="357">
        <v>137</v>
      </c>
      <c r="B140" s="347">
        <v>44935</v>
      </c>
      <c r="C140" s="580">
        <v>44896</v>
      </c>
      <c r="D140" s="349" t="s">
        <v>264</v>
      </c>
      <c r="E140" s="349" t="s">
        <v>60</v>
      </c>
      <c r="F140" s="350">
        <v>80253.570000000007</v>
      </c>
      <c r="G140" s="351" t="s">
        <v>1418</v>
      </c>
      <c r="H140" s="349" t="s">
        <v>1133</v>
      </c>
      <c r="I140" s="351" t="s">
        <v>1419</v>
      </c>
      <c r="J140" s="353" t="s">
        <v>1420</v>
      </c>
      <c r="K140" s="353" t="s">
        <v>1157</v>
      </c>
      <c r="L140" s="353" t="s">
        <v>32</v>
      </c>
      <c r="M140" s="353">
        <v>205</v>
      </c>
      <c r="N140" s="368">
        <v>44928</v>
      </c>
      <c r="O140" s="74">
        <f t="shared" si="10"/>
        <v>1</v>
      </c>
      <c r="P140" s="74">
        <f t="shared" si="11"/>
        <v>0</v>
      </c>
      <c r="Q140" s="139" t="str">
        <f t="shared" si="12"/>
        <v>Gastos_Gerais</v>
      </c>
    </row>
    <row r="141" spans="1:17" ht="24" x14ac:dyDescent="0.2">
      <c r="A141" s="357">
        <v>138</v>
      </c>
      <c r="B141" s="347">
        <v>44935</v>
      </c>
      <c r="C141" s="580">
        <v>44896</v>
      </c>
      <c r="D141" s="349" t="s">
        <v>264</v>
      </c>
      <c r="E141" s="349" t="s">
        <v>60</v>
      </c>
      <c r="F141" s="350">
        <v>32373.65</v>
      </c>
      <c r="G141" s="351" t="s">
        <v>1421</v>
      </c>
      <c r="H141" s="349" t="s">
        <v>417</v>
      </c>
      <c r="I141" s="351" t="s">
        <v>1422</v>
      </c>
      <c r="J141" s="353" t="s">
        <v>1423</v>
      </c>
      <c r="K141" s="353" t="s">
        <v>1157</v>
      </c>
      <c r="L141" s="353" t="s">
        <v>32</v>
      </c>
      <c r="M141" s="353">
        <v>30</v>
      </c>
      <c r="N141" s="368">
        <v>44932</v>
      </c>
      <c r="O141" s="74">
        <f t="shared" si="10"/>
        <v>1</v>
      </c>
      <c r="P141" s="74">
        <f t="shared" si="11"/>
        <v>0</v>
      </c>
      <c r="Q141" s="139" t="str">
        <f t="shared" si="12"/>
        <v>Gastos_Gerais</v>
      </c>
    </row>
    <row r="142" spans="1:17" ht="48" x14ac:dyDescent="0.2">
      <c r="A142" s="357">
        <v>139</v>
      </c>
      <c r="B142" s="347">
        <v>44935</v>
      </c>
      <c r="C142" s="580">
        <v>44896</v>
      </c>
      <c r="D142" s="349" t="s">
        <v>176</v>
      </c>
      <c r="E142" s="349" t="s">
        <v>170</v>
      </c>
      <c r="F142" s="350">
        <v>23785.8</v>
      </c>
      <c r="G142" s="351" t="s">
        <v>1424</v>
      </c>
      <c r="H142" s="349" t="s">
        <v>303</v>
      </c>
      <c r="I142" s="351" t="s">
        <v>1425</v>
      </c>
      <c r="J142" s="353" t="s">
        <v>1426</v>
      </c>
      <c r="K142" s="353" t="s">
        <v>1157</v>
      </c>
      <c r="L142" s="353" t="s">
        <v>1157</v>
      </c>
      <c r="M142" s="353">
        <v>1903</v>
      </c>
      <c r="N142" s="368">
        <v>44935</v>
      </c>
      <c r="O142" s="74">
        <f t="shared" si="10"/>
        <v>1</v>
      </c>
      <c r="P142" s="74">
        <f t="shared" si="11"/>
        <v>0</v>
      </c>
      <c r="Q142" s="139" t="str">
        <f t="shared" si="12"/>
        <v>Gastos_com_Pessoal</v>
      </c>
    </row>
    <row r="143" spans="1:17" ht="25.5" x14ac:dyDescent="0.2">
      <c r="A143" s="357">
        <v>140</v>
      </c>
      <c r="B143" s="347">
        <v>44935</v>
      </c>
      <c r="C143" s="580">
        <v>44896</v>
      </c>
      <c r="D143" s="349" t="s">
        <v>176</v>
      </c>
      <c r="E143" s="349" t="s">
        <v>331</v>
      </c>
      <c r="F143" s="350">
        <v>20025.400000000001</v>
      </c>
      <c r="G143" s="351" t="s">
        <v>1427</v>
      </c>
      <c r="H143" s="349" t="s">
        <v>303</v>
      </c>
      <c r="I143" s="351" t="s">
        <v>1428</v>
      </c>
      <c r="J143" s="352" t="s">
        <v>1429</v>
      </c>
      <c r="K143" s="352" t="s">
        <v>1157</v>
      </c>
      <c r="L143" s="353" t="s">
        <v>1157</v>
      </c>
      <c r="M143" s="352">
        <v>578295</v>
      </c>
      <c r="N143" s="371">
        <v>44935</v>
      </c>
      <c r="O143" s="74">
        <f t="shared" si="10"/>
        <v>1</v>
      </c>
      <c r="P143" s="74">
        <f t="shared" si="11"/>
        <v>0</v>
      </c>
      <c r="Q143" s="139" t="str">
        <f t="shared" si="12"/>
        <v>Gastos_com_Pessoal</v>
      </c>
    </row>
    <row r="144" spans="1:17" ht="24" x14ac:dyDescent="0.2">
      <c r="A144" s="357">
        <v>141</v>
      </c>
      <c r="B144" s="347">
        <v>44935</v>
      </c>
      <c r="C144" s="580">
        <v>44896</v>
      </c>
      <c r="D144" s="349" t="s">
        <v>264</v>
      </c>
      <c r="E144" s="349" t="s">
        <v>320</v>
      </c>
      <c r="F144" s="350">
        <v>16376.02</v>
      </c>
      <c r="G144" s="351" t="s">
        <v>1430</v>
      </c>
      <c r="H144" s="349" t="s">
        <v>420</v>
      </c>
      <c r="I144" s="351" t="s">
        <v>1431</v>
      </c>
      <c r="J144" s="352" t="s">
        <v>1432</v>
      </c>
      <c r="K144" s="352" t="s">
        <v>1157</v>
      </c>
      <c r="L144" s="353" t="s">
        <v>32</v>
      </c>
      <c r="M144" s="352">
        <v>2022603</v>
      </c>
      <c r="N144" s="371">
        <v>45268</v>
      </c>
      <c r="O144" s="74">
        <f t="shared" si="10"/>
        <v>1</v>
      </c>
      <c r="P144" s="74">
        <f t="shared" si="11"/>
        <v>0</v>
      </c>
      <c r="Q144" s="139" t="str">
        <f t="shared" si="12"/>
        <v>Gastos_Gerais</v>
      </c>
    </row>
    <row r="145" spans="1:17" ht="36" x14ac:dyDescent="0.2">
      <c r="A145" s="357">
        <v>142</v>
      </c>
      <c r="B145" s="347">
        <v>44935</v>
      </c>
      <c r="C145" s="580">
        <v>44896</v>
      </c>
      <c r="D145" s="349" t="s">
        <v>141</v>
      </c>
      <c r="E145" s="349" t="s">
        <v>224</v>
      </c>
      <c r="F145" s="350">
        <v>8040</v>
      </c>
      <c r="G145" s="351" t="s">
        <v>1433</v>
      </c>
      <c r="H145" s="349" t="s">
        <v>420</v>
      </c>
      <c r="I145" s="351" t="s">
        <v>1431</v>
      </c>
      <c r="J145" s="352" t="s">
        <v>1432</v>
      </c>
      <c r="K145" s="352" t="s">
        <v>1157</v>
      </c>
      <c r="L145" s="353" t="s">
        <v>32</v>
      </c>
      <c r="M145" s="352">
        <v>10408</v>
      </c>
      <c r="N145" s="371">
        <v>44914</v>
      </c>
      <c r="O145" s="74">
        <f t="shared" si="10"/>
        <v>1</v>
      </c>
      <c r="P145" s="74">
        <f t="shared" si="11"/>
        <v>0</v>
      </c>
      <c r="Q145" s="139" t="str">
        <f t="shared" si="12"/>
        <v>Aquisição_de_Bens_Permanentes</v>
      </c>
    </row>
    <row r="146" spans="1:17" ht="24" x14ac:dyDescent="0.2">
      <c r="A146" s="357">
        <v>143</v>
      </c>
      <c r="B146" s="347">
        <v>44935</v>
      </c>
      <c r="C146" s="580">
        <v>44896</v>
      </c>
      <c r="D146" s="349" t="s">
        <v>264</v>
      </c>
      <c r="E146" s="349" t="s">
        <v>320</v>
      </c>
      <c r="F146" s="350">
        <v>3800</v>
      </c>
      <c r="G146" s="351" t="s">
        <v>1434</v>
      </c>
      <c r="H146" s="349" t="s">
        <v>420</v>
      </c>
      <c r="I146" s="351" t="s">
        <v>1431</v>
      </c>
      <c r="J146" s="352" t="s">
        <v>1432</v>
      </c>
      <c r="K146" s="352" t="s">
        <v>1157</v>
      </c>
      <c r="L146" s="353" t="s">
        <v>32</v>
      </c>
      <c r="M146" s="352">
        <v>10408</v>
      </c>
      <c r="N146" s="371">
        <v>44914</v>
      </c>
      <c r="O146" s="74">
        <f t="shared" si="10"/>
        <v>1</v>
      </c>
      <c r="P146" s="74">
        <f t="shared" si="11"/>
        <v>0</v>
      </c>
      <c r="Q146" s="139" t="str">
        <f t="shared" si="12"/>
        <v>Gastos_Gerais</v>
      </c>
    </row>
    <row r="147" spans="1:17" ht="48" x14ac:dyDescent="0.2">
      <c r="A147" s="357">
        <v>144</v>
      </c>
      <c r="B147" s="347">
        <v>44935</v>
      </c>
      <c r="C147" s="580">
        <v>44896</v>
      </c>
      <c r="D147" s="349" t="s">
        <v>176</v>
      </c>
      <c r="E147" s="349" t="s">
        <v>170</v>
      </c>
      <c r="F147" s="350">
        <v>11272.75</v>
      </c>
      <c r="G147" s="349" t="s">
        <v>1435</v>
      </c>
      <c r="H147" s="349" t="s">
        <v>303</v>
      </c>
      <c r="I147" s="351" t="s">
        <v>1425</v>
      </c>
      <c r="J147" s="352" t="s">
        <v>1426</v>
      </c>
      <c r="K147" s="363" t="s">
        <v>1157</v>
      </c>
      <c r="L147" s="353" t="s">
        <v>1157</v>
      </c>
      <c r="M147" s="367">
        <v>4579</v>
      </c>
      <c r="N147" s="587">
        <v>44570</v>
      </c>
      <c r="O147" s="74">
        <f t="shared" si="10"/>
        <v>1</v>
      </c>
      <c r="P147" s="74">
        <f t="shared" si="11"/>
        <v>0</v>
      </c>
      <c r="Q147" s="139" t="str">
        <f t="shared" si="12"/>
        <v>Gastos_com_Pessoal</v>
      </c>
    </row>
    <row r="148" spans="1:17" ht="25.5" x14ac:dyDescent="0.2">
      <c r="A148" s="357">
        <v>145</v>
      </c>
      <c r="B148" s="347">
        <v>44935</v>
      </c>
      <c r="C148" s="580">
        <v>44896</v>
      </c>
      <c r="D148" s="349" t="s">
        <v>176</v>
      </c>
      <c r="E148" s="349" t="s">
        <v>8</v>
      </c>
      <c r="F148" s="350">
        <v>9153.2000000000007</v>
      </c>
      <c r="G148" s="351" t="s">
        <v>1436</v>
      </c>
      <c r="H148" s="349" t="s">
        <v>303</v>
      </c>
      <c r="I148" s="351" t="s">
        <v>1437</v>
      </c>
      <c r="J148" s="353" t="s">
        <v>1429</v>
      </c>
      <c r="K148" s="353" t="s">
        <v>1157</v>
      </c>
      <c r="L148" s="353" t="s">
        <v>1157</v>
      </c>
      <c r="M148" s="352">
        <v>587230</v>
      </c>
      <c r="N148" s="371">
        <v>44570</v>
      </c>
      <c r="O148" s="74">
        <f t="shared" si="10"/>
        <v>1</v>
      </c>
      <c r="P148" s="74">
        <f t="shared" si="11"/>
        <v>0</v>
      </c>
      <c r="Q148" s="139" t="str">
        <f t="shared" si="12"/>
        <v>Gastos_com_Pessoal</v>
      </c>
    </row>
    <row r="149" spans="1:17" ht="24" x14ac:dyDescent="0.2">
      <c r="A149" s="357">
        <v>146</v>
      </c>
      <c r="B149" s="347">
        <v>44935</v>
      </c>
      <c r="C149" s="580">
        <v>44896</v>
      </c>
      <c r="D149" s="349" t="s">
        <v>264</v>
      </c>
      <c r="E149" s="349" t="s">
        <v>320</v>
      </c>
      <c r="F149" s="350">
        <v>6069.09</v>
      </c>
      <c r="G149" s="351" t="s">
        <v>1430</v>
      </c>
      <c r="H149" s="349" t="s">
        <v>422</v>
      </c>
      <c r="I149" s="351" t="s">
        <v>1431</v>
      </c>
      <c r="J149" s="352" t="s">
        <v>1432</v>
      </c>
      <c r="K149" s="352" t="s">
        <v>1157</v>
      </c>
      <c r="L149" s="353" t="s">
        <v>32</v>
      </c>
      <c r="M149" s="352">
        <v>2022602</v>
      </c>
      <c r="N149" s="371">
        <v>44903</v>
      </c>
      <c r="O149" s="74">
        <f t="shared" si="10"/>
        <v>1</v>
      </c>
      <c r="P149" s="74">
        <f t="shared" si="11"/>
        <v>0</v>
      </c>
      <c r="Q149" s="139" t="str">
        <f t="shared" si="12"/>
        <v>Gastos_Gerais</v>
      </c>
    </row>
    <row r="150" spans="1:17" ht="48" x14ac:dyDescent="0.2">
      <c r="A150" s="357">
        <v>147</v>
      </c>
      <c r="B150" s="347">
        <v>44935</v>
      </c>
      <c r="C150" s="580">
        <v>44896</v>
      </c>
      <c r="D150" s="349" t="s">
        <v>176</v>
      </c>
      <c r="E150" s="349" t="s">
        <v>170</v>
      </c>
      <c r="F150" s="350">
        <v>5589.75</v>
      </c>
      <c r="G150" s="349" t="s">
        <v>1438</v>
      </c>
      <c r="H150" s="349" t="s">
        <v>303</v>
      </c>
      <c r="I150" s="351" t="s">
        <v>1425</v>
      </c>
      <c r="J150" s="352" t="s">
        <v>1426</v>
      </c>
      <c r="K150" s="352" t="s">
        <v>1157</v>
      </c>
      <c r="L150" s="353" t="s">
        <v>1157</v>
      </c>
      <c r="M150" s="352">
        <v>343</v>
      </c>
      <c r="N150" s="371">
        <v>44935</v>
      </c>
      <c r="O150" s="74">
        <f t="shared" si="10"/>
        <v>1</v>
      </c>
      <c r="P150" s="74">
        <f t="shared" si="11"/>
        <v>0</v>
      </c>
      <c r="Q150" s="139" t="str">
        <f t="shared" si="12"/>
        <v>Gastos_com_Pessoal</v>
      </c>
    </row>
    <row r="151" spans="1:17" ht="24" x14ac:dyDescent="0.2">
      <c r="A151" s="357">
        <v>148</v>
      </c>
      <c r="B151" s="347">
        <v>44935</v>
      </c>
      <c r="C151" s="580">
        <v>44896</v>
      </c>
      <c r="D151" s="349" t="s">
        <v>264</v>
      </c>
      <c r="E151" s="349" t="s">
        <v>320</v>
      </c>
      <c r="F151" s="350">
        <v>5510</v>
      </c>
      <c r="G151" s="349" t="s">
        <v>1439</v>
      </c>
      <c r="H151" s="349" t="s">
        <v>418</v>
      </c>
      <c r="I151" s="351" t="s">
        <v>1431</v>
      </c>
      <c r="J151" s="352" t="s">
        <v>1432</v>
      </c>
      <c r="K151" s="352" t="s">
        <v>1157</v>
      </c>
      <c r="L151" s="353" t="s">
        <v>32</v>
      </c>
      <c r="M151" s="352">
        <v>2022601</v>
      </c>
      <c r="N151" s="371">
        <v>44903</v>
      </c>
      <c r="O151" s="74">
        <f t="shared" si="10"/>
        <v>1</v>
      </c>
      <c r="P151" s="74">
        <f t="shared" si="11"/>
        <v>0</v>
      </c>
      <c r="Q151" s="139" t="str">
        <f t="shared" si="12"/>
        <v>Gastos_Gerais</v>
      </c>
    </row>
    <row r="152" spans="1:17" ht="48" x14ac:dyDescent="0.2">
      <c r="A152" s="357">
        <v>149</v>
      </c>
      <c r="B152" s="347">
        <v>44935</v>
      </c>
      <c r="C152" s="580">
        <v>44896</v>
      </c>
      <c r="D152" s="349" t="s">
        <v>176</v>
      </c>
      <c r="E152" s="349" t="s">
        <v>170</v>
      </c>
      <c r="F152" s="350">
        <v>5342</v>
      </c>
      <c r="G152" s="349" t="s">
        <v>1440</v>
      </c>
      <c r="H152" s="349" t="s">
        <v>303</v>
      </c>
      <c r="I152" s="351" t="s">
        <v>1425</v>
      </c>
      <c r="J152" s="352" t="s">
        <v>1426</v>
      </c>
      <c r="K152" s="352" t="s">
        <v>1157</v>
      </c>
      <c r="L152" s="353" t="s">
        <v>1157</v>
      </c>
      <c r="M152" s="352">
        <v>2861</v>
      </c>
      <c r="N152" s="371">
        <v>44570</v>
      </c>
      <c r="O152" s="74">
        <f t="shared" si="10"/>
        <v>1</v>
      </c>
      <c r="P152" s="74">
        <f t="shared" si="11"/>
        <v>0</v>
      </c>
      <c r="Q152" s="139" t="str">
        <f t="shared" si="12"/>
        <v>Gastos_com_Pessoal</v>
      </c>
    </row>
    <row r="153" spans="1:17" ht="24" x14ac:dyDescent="0.2">
      <c r="A153" s="357">
        <v>150</v>
      </c>
      <c r="B153" s="347">
        <v>44935</v>
      </c>
      <c r="C153" s="580">
        <v>44896</v>
      </c>
      <c r="D153" s="349" t="s">
        <v>264</v>
      </c>
      <c r="E153" s="349" t="s">
        <v>320</v>
      </c>
      <c r="F153" s="350">
        <v>3100</v>
      </c>
      <c r="G153" s="349" t="s">
        <v>1441</v>
      </c>
      <c r="H153" s="349" t="s">
        <v>422</v>
      </c>
      <c r="I153" s="351" t="s">
        <v>1431</v>
      </c>
      <c r="J153" s="352" t="s">
        <v>1432</v>
      </c>
      <c r="K153" s="352" t="s">
        <v>1157</v>
      </c>
      <c r="L153" s="353" t="s">
        <v>32</v>
      </c>
      <c r="M153" s="352">
        <v>10390</v>
      </c>
      <c r="N153" s="371">
        <v>44907</v>
      </c>
      <c r="O153" s="74">
        <f t="shared" si="10"/>
        <v>1</v>
      </c>
      <c r="P153" s="74">
        <f t="shared" si="11"/>
        <v>0</v>
      </c>
      <c r="Q153" s="139" t="str">
        <f t="shared" si="12"/>
        <v>Gastos_Gerais</v>
      </c>
    </row>
    <row r="154" spans="1:17" ht="24" x14ac:dyDescent="0.2">
      <c r="A154" s="357">
        <v>151</v>
      </c>
      <c r="B154" s="347">
        <v>44935</v>
      </c>
      <c r="C154" s="580">
        <v>44896</v>
      </c>
      <c r="D154" s="349" t="s">
        <v>264</v>
      </c>
      <c r="E154" s="349" t="s">
        <v>320</v>
      </c>
      <c r="F154" s="350">
        <v>1980</v>
      </c>
      <c r="G154" s="349" t="s">
        <v>1434</v>
      </c>
      <c r="H154" s="349" t="s">
        <v>422</v>
      </c>
      <c r="I154" s="351" t="s">
        <v>1431</v>
      </c>
      <c r="J154" s="352" t="s">
        <v>1432</v>
      </c>
      <c r="K154" s="352" t="s">
        <v>1157</v>
      </c>
      <c r="L154" s="353" t="s">
        <v>32</v>
      </c>
      <c r="M154" s="352">
        <v>10390</v>
      </c>
      <c r="N154" s="371">
        <v>44907</v>
      </c>
      <c r="O154" s="74">
        <f t="shared" si="10"/>
        <v>1</v>
      </c>
      <c r="P154" s="74">
        <f t="shared" si="11"/>
        <v>0</v>
      </c>
      <c r="Q154" s="139" t="str">
        <f t="shared" si="12"/>
        <v>Gastos_Gerais</v>
      </c>
    </row>
    <row r="155" spans="1:17" x14ac:dyDescent="0.2">
      <c r="A155" s="357">
        <v>152</v>
      </c>
      <c r="B155" s="347">
        <v>44935</v>
      </c>
      <c r="C155" s="580">
        <v>44927</v>
      </c>
      <c r="D155" s="349" t="s">
        <v>264</v>
      </c>
      <c r="E155" s="349" t="s">
        <v>412</v>
      </c>
      <c r="F155" s="350">
        <v>2141.5700000000002</v>
      </c>
      <c r="G155" s="349" t="s">
        <v>1442</v>
      </c>
      <c r="H155" s="349" t="s">
        <v>418</v>
      </c>
      <c r="I155" s="351" t="s">
        <v>1443</v>
      </c>
      <c r="J155" s="352" t="s">
        <v>1444</v>
      </c>
      <c r="K155" s="352" t="s">
        <v>1157</v>
      </c>
      <c r="L155" s="353" t="s">
        <v>32</v>
      </c>
      <c r="M155" s="352">
        <v>1429</v>
      </c>
      <c r="N155" s="371">
        <v>44931</v>
      </c>
      <c r="O155" s="74">
        <f t="shared" si="10"/>
        <v>1</v>
      </c>
      <c r="P155" s="74">
        <f t="shared" si="11"/>
        <v>1</v>
      </c>
      <c r="Q155" s="139" t="str">
        <f t="shared" si="12"/>
        <v>Gastos_Gerais</v>
      </c>
    </row>
    <row r="156" spans="1:17" ht="24" x14ac:dyDescent="0.2">
      <c r="A156" s="357">
        <v>153</v>
      </c>
      <c r="B156" s="347">
        <v>44935</v>
      </c>
      <c r="C156" s="580">
        <v>44896</v>
      </c>
      <c r="D156" s="349" t="s">
        <v>264</v>
      </c>
      <c r="E156" s="349" t="s">
        <v>320</v>
      </c>
      <c r="F156" s="350">
        <v>1881</v>
      </c>
      <c r="G156" s="349" t="s">
        <v>1439</v>
      </c>
      <c r="H156" s="349" t="s">
        <v>423</v>
      </c>
      <c r="I156" s="351" t="s">
        <v>1431</v>
      </c>
      <c r="J156" s="352" t="s">
        <v>1432</v>
      </c>
      <c r="K156" s="352" t="s">
        <v>1157</v>
      </c>
      <c r="L156" s="353" t="s">
        <v>32</v>
      </c>
      <c r="M156" s="352">
        <v>2022600</v>
      </c>
      <c r="N156" s="371">
        <v>44903</v>
      </c>
      <c r="O156" s="74">
        <f t="shared" si="10"/>
        <v>1</v>
      </c>
      <c r="P156" s="74">
        <f t="shared" si="11"/>
        <v>0</v>
      </c>
      <c r="Q156" s="139" t="str">
        <f t="shared" si="12"/>
        <v>Gastos_Gerais</v>
      </c>
    </row>
    <row r="157" spans="1:17" x14ac:dyDescent="0.2">
      <c r="A157" s="357">
        <v>154</v>
      </c>
      <c r="B157" s="347">
        <v>44935</v>
      </c>
      <c r="C157" s="580">
        <v>44927</v>
      </c>
      <c r="D157" s="349" t="s">
        <v>264</v>
      </c>
      <c r="E157" s="349" t="s">
        <v>398</v>
      </c>
      <c r="F157" s="350">
        <v>1330.81</v>
      </c>
      <c r="G157" s="349" t="s">
        <v>1271</v>
      </c>
      <c r="H157" s="349" t="s">
        <v>418</v>
      </c>
      <c r="I157" s="351" t="s">
        <v>1281</v>
      </c>
      <c r="J157" s="352" t="s">
        <v>1445</v>
      </c>
      <c r="K157" s="352" t="s">
        <v>1157</v>
      </c>
      <c r="L157" s="353" t="s">
        <v>32</v>
      </c>
      <c r="M157" s="352">
        <v>11464</v>
      </c>
      <c r="N157" s="371">
        <v>44564</v>
      </c>
      <c r="O157" s="74">
        <f t="shared" si="10"/>
        <v>1</v>
      </c>
      <c r="P157" s="74">
        <f t="shared" si="11"/>
        <v>1</v>
      </c>
      <c r="Q157" s="139" t="str">
        <f t="shared" si="12"/>
        <v>Gastos_Gerais</v>
      </c>
    </row>
    <row r="158" spans="1:17" ht="36" x14ac:dyDescent="0.2">
      <c r="A158" s="357">
        <v>155</v>
      </c>
      <c r="B158" s="347">
        <v>44935</v>
      </c>
      <c r="C158" s="580">
        <v>44896</v>
      </c>
      <c r="D158" s="349" t="s">
        <v>264</v>
      </c>
      <c r="E158" s="349" t="s">
        <v>90</v>
      </c>
      <c r="F158" s="350">
        <v>1050</v>
      </c>
      <c r="G158" s="349" t="s">
        <v>1446</v>
      </c>
      <c r="H158" s="349" t="s">
        <v>302</v>
      </c>
      <c r="I158" s="351" t="s">
        <v>1447</v>
      </c>
      <c r="J158" s="352" t="s">
        <v>1448</v>
      </c>
      <c r="K158" s="352" t="s">
        <v>1157</v>
      </c>
      <c r="L158" s="353" t="s">
        <v>32</v>
      </c>
      <c r="M158" s="352" t="s">
        <v>1449</v>
      </c>
      <c r="N158" s="371">
        <v>44922</v>
      </c>
      <c r="O158" s="74">
        <f t="shared" si="10"/>
        <v>1</v>
      </c>
      <c r="P158" s="74">
        <f t="shared" si="11"/>
        <v>0</v>
      </c>
      <c r="Q158" s="139" t="str">
        <f t="shared" si="12"/>
        <v>Gastos_Gerais</v>
      </c>
    </row>
    <row r="159" spans="1:17" ht="24" x14ac:dyDescent="0.2">
      <c r="A159" s="357">
        <v>156</v>
      </c>
      <c r="B159" s="347">
        <v>44935</v>
      </c>
      <c r="C159" s="580">
        <v>44896</v>
      </c>
      <c r="D159" s="349" t="s">
        <v>264</v>
      </c>
      <c r="E159" s="349" t="s">
        <v>293</v>
      </c>
      <c r="F159" s="350">
        <v>780</v>
      </c>
      <c r="G159" s="349" t="s">
        <v>1450</v>
      </c>
      <c r="H159" s="349" t="s">
        <v>419</v>
      </c>
      <c r="I159" s="351" t="s">
        <v>1451</v>
      </c>
      <c r="J159" s="352" t="s">
        <v>1452</v>
      </c>
      <c r="K159" s="352" t="s">
        <v>1157</v>
      </c>
      <c r="L159" s="353" t="s">
        <v>32</v>
      </c>
      <c r="M159" s="352">
        <v>42613</v>
      </c>
      <c r="N159" s="371">
        <v>44916</v>
      </c>
      <c r="O159" s="74">
        <f t="shared" si="10"/>
        <v>1</v>
      </c>
      <c r="P159" s="74">
        <f t="shared" si="11"/>
        <v>0</v>
      </c>
      <c r="Q159" s="139" t="str">
        <f t="shared" si="12"/>
        <v>Gastos_Gerais</v>
      </c>
    </row>
    <row r="160" spans="1:17" ht="24" x14ac:dyDescent="0.2">
      <c r="A160" s="357">
        <v>157</v>
      </c>
      <c r="B160" s="347">
        <v>44935</v>
      </c>
      <c r="C160" s="580">
        <v>44896</v>
      </c>
      <c r="D160" s="349" t="s">
        <v>264</v>
      </c>
      <c r="E160" s="349" t="s">
        <v>320</v>
      </c>
      <c r="F160" s="350">
        <v>600</v>
      </c>
      <c r="G160" s="349" t="s">
        <v>1434</v>
      </c>
      <c r="H160" s="349" t="s">
        <v>423</v>
      </c>
      <c r="I160" s="351" t="s">
        <v>1431</v>
      </c>
      <c r="J160" s="352" t="s">
        <v>1432</v>
      </c>
      <c r="K160" s="352" t="s">
        <v>1157</v>
      </c>
      <c r="L160" s="353" t="s">
        <v>32</v>
      </c>
      <c r="M160" s="352">
        <v>10407</v>
      </c>
      <c r="N160" s="371">
        <v>44914</v>
      </c>
      <c r="O160" s="74">
        <f t="shared" si="10"/>
        <v>1</v>
      </c>
      <c r="P160" s="74">
        <f t="shared" si="11"/>
        <v>0</v>
      </c>
      <c r="Q160" s="139" t="str">
        <f t="shared" si="12"/>
        <v>Gastos_Gerais</v>
      </c>
    </row>
    <row r="161" spans="1:17" ht="24" x14ac:dyDescent="0.2">
      <c r="A161" s="357">
        <v>158</v>
      </c>
      <c r="B161" s="347">
        <v>44935</v>
      </c>
      <c r="C161" s="580">
        <v>44927</v>
      </c>
      <c r="D161" s="349" t="s">
        <v>264</v>
      </c>
      <c r="E161" s="349" t="s">
        <v>181</v>
      </c>
      <c r="F161" s="350">
        <v>600</v>
      </c>
      <c r="G161" s="351" t="s">
        <v>1453</v>
      </c>
      <c r="H161" s="349" t="s">
        <v>416</v>
      </c>
      <c r="I161" s="351" t="s">
        <v>1454</v>
      </c>
      <c r="J161" s="353" t="s">
        <v>1455</v>
      </c>
      <c r="K161" s="353" t="s">
        <v>1157</v>
      </c>
      <c r="L161" s="353" t="s">
        <v>32</v>
      </c>
      <c r="M161" s="352">
        <v>202330</v>
      </c>
      <c r="N161" s="371">
        <v>44932</v>
      </c>
      <c r="O161" s="74">
        <f t="shared" si="10"/>
        <v>1</v>
      </c>
      <c r="P161" s="74">
        <f t="shared" si="11"/>
        <v>1</v>
      </c>
      <c r="Q161" s="139" t="str">
        <f t="shared" si="12"/>
        <v>Gastos_Gerais</v>
      </c>
    </row>
    <row r="162" spans="1:17" ht="36" x14ac:dyDescent="0.2">
      <c r="A162" s="357">
        <v>159</v>
      </c>
      <c r="B162" s="347">
        <v>44935</v>
      </c>
      <c r="C162" s="580">
        <v>44896</v>
      </c>
      <c r="D162" s="349" t="s">
        <v>264</v>
      </c>
      <c r="E162" s="349" t="s">
        <v>90</v>
      </c>
      <c r="F162" s="350">
        <v>450</v>
      </c>
      <c r="G162" s="351" t="s">
        <v>1456</v>
      </c>
      <c r="H162" s="349" t="s">
        <v>414</v>
      </c>
      <c r="I162" s="351" t="s">
        <v>1447</v>
      </c>
      <c r="J162" s="353" t="s">
        <v>1448</v>
      </c>
      <c r="K162" s="353" t="s">
        <v>1157</v>
      </c>
      <c r="L162" s="353" t="s">
        <v>32</v>
      </c>
      <c r="M162" s="352" t="s">
        <v>1457</v>
      </c>
      <c r="N162" s="371">
        <v>44922</v>
      </c>
      <c r="O162" s="74">
        <f t="shared" si="10"/>
        <v>1</v>
      </c>
      <c r="P162" s="74">
        <f t="shared" si="11"/>
        <v>0</v>
      </c>
      <c r="Q162" s="139" t="str">
        <f t="shared" si="12"/>
        <v>Gastos_Gerais</v>
      </c>
    </row>
    <row r="163" spans="1:17" ht="36" x14ac:dyDescent="0.2">
      <c r="A163" s="357">
        <v>160</v>
      </c>
      <c r="B163" s="347">
        <v>44935</v>
      </c>
      <c r="C163" s="580">
        <v>44896</v>
      </c>
      <c r="D163" s="349" t="s">
        <v>264</v>
      </c>
      <c r="E163" s="349" t="s">
        <v>90</v>
      </c>
      <c r="F163" s="350">
        <v>450</v>
      </c>
      <c r="G163" s="351" t="s">
        <v>1458</v>
      </c>
      <c r="H163" s="349" t="s">
        <v>421</v>
      </c>
      <c r="I163" s="351" t="s">
        <v>1447</v>
      </c>
      <c r="J163" s="353" t="s">
        <v>1448</v>
      </c>
      <c r="K163" s="353" t="s">
        <v>1157</v>
      </c>
      <c r="L163" s="353" t="s">
        <v>32</v>
      </c>
      <c r="M163" s="352" t="s">
        <v>1459</v>
      </c>
      <c r="N163" s="371">
        <v>44922</v>
      </c>
      <c r="O163" s="74">
        <f t="shared" si="10"/>
        <v>1</v>
      </c>
      <c r="P163" s="74">
        <f t="shared" si="11"/>
        <v>0</v>
      </c>
      <c r="Q163" s="139" t="str">
        <f t="shared" si="12"/>
        <v>Gastos_Gerais</v>
      </c>
    </row>
    <row r="164" spans="1:17" ht="36" x14ac:dyDescent="0.2">
      <c r="A164" s="357">
        <v>161</v>
      </c>
      <c r="B164" s="347">
        <v>44935</v>
      </c>
      <c r="C164" s="580">
        <v>44896</v>
      </c>
      <c r="D164" s="349" t="s">
        <v>264</v>
      </c>
      <c r="E164" s="349" t="s">
        <v>90</v>
      </c>
      <c r="F164" s="350">
        <v>360</v>
      </c>
      <c r="G164" s="351" t="s">
        <v>1460</v>
      </c>
      <c r="H164" s="349" t="s">
        <v>417</v>
      </c>
      <c r="I164" s="351" t="s">
        <v>1447</v>
      </c>
      <c r="J164" s="353" t="s">
        <v>1448</v>
      </c>
      <c r="K164" s="353" t="s">
        <v>1157</v>
      </c>
      <c r="L164" s="353" t="s">
        <v>32</v>
      </c>
      <c r="M164" s="352" t="s">
        <v>1461</v>
      </c>
      <c r="N164" s="371">
        <v>44922</v>
      </c>
      <c r="O164" s="74">
        <f t="shared" si="10"/>
        <v>1</v>
      </c>
      <c r="P164" s="74">
        <f t="shared" si="11"/>
        <v>0</v>
      </c>
      <c r="Q164" s="139" t="str">
        <f t="shared" si="12"/>
        <v>Gastos_Gerais</v>
      </c>
    </row>
    <row r="165" spans="1:17" ht="36" x14ac:dyDescent="0.2">
      <c r="A165" s="357">
        <v>162</v>
      </c>
      <c r="B165" s="347">
        <v>44935</v>
      </c>
      <c r="C165" s="580">
        <v>44896</v>
      </c>
      <c r="D165" s="349" t="s">
        <v>264</v>
      </c>
      <c r="E165" s="349" t="s">
        <v>90</v>
      </c>
      <c r="F165" s="350">
        <v>350</v>
      </c>
      <c r="G165" s="351" t="s">
        <v>1462</v>
      </c>
      <c r="H165" s="349" t="s">
        <v>423</v>
      </c>
      <c r="I165" s="351" t="s">
        <v>1447</v>
      </c>
      <c r="J165" s="353" t="s">
        <v>1448</v>
      </c>
      <c r="K165" s="353" t="s">
        <v>1157</v>
      </c>
      <c r="L165" s="353" t="s">
        <v>32</v>
      </c>
      <c r="M165" s="352" t="s">
        <v>1463</v>
      </c>
      <c r="N165" s="371">
        <v>44922</v>
      </c>
      <c r="O165" s="74">
        <f t="shared" si="10"/>
        <v>1</v>
      </c>
      <c r="P165" s="74">
        <f t="shared" si="11"/>
        <v>0</v>
      </c>
      <c r="Q165" s="139" t="str">
        <f t="shared" si="12"/>
        <v>Gastos_Gerais</v>
      </c>
    </row>
    <row r="166" spans="1:17" ht="36" x14ac:dyDescent="0.2">
      <c r="A166" s="357">
        <v>163</v>
      </c>
      <c r="B166" s="347">
        <v>44935</v>
      </c>
      <c r="C166" s="580">
        <v>44896</v>
      </c>
      <c r="D166" s="349" t="s">
        <v>264</v>
      </c>
      <c r="E166" s="349" t="s">
        <v>90</v>
      </c>
      <c r="F166" s="350">
        <v>300</v>
      </c>
      <c r="G166" s="351" t="s">
        <v>1464</v>
      </c>
      <c r="H166" s="349" t="s">
        <v>493</v>
      </c>
      <c r="I166" s="351" t="s">
        <v>1447</v>
      </c>
      <c r="J166" s="353" t="s">
        <v>1448</v>
      </c>
      <c r="K166" s="353" t="s">
        <v>1157</v>
      </c>
      <c r="L166" s="353" t="s">
        <v>32</v>
      </c>
      <c r="M166" s="352" t="s">
        <v>1465</v>
      </c>
      <c r="N166" s="371">
        <v>44922</v>
      </c>
      <c r="O166" s="74">
        <f t="shared" si="10"/>
        <v>1</v>
      </c>
      <c r="P166" s="74">
        <f t="shared" si="11"/>
        <v>0</v>
      </c>
      <c r="Q166" s="139" t="str">
        <f t="shared" si="12"/>
        <v>Gastos_Gerais</v>
      </c>
    </row>
    <row r="167" spans="1:17" ht="36" x14ac:dyDescent="0.2">
      <c r="A167" s="357">
        <v>164</v>
      </c>
      <c r="B167" s="347">
        <v>44935</v>
      </c>
      <c r="C167" s="580">
        <v>44896</v>
      </c>
      <c r="D167" s="349" t="s">
        <v>264</v>
      </c>
      <c r="E167" s="349" t="s">
        <v>90</v>
      </c>
      <c r="F167" s="350">
        <v>300</v>
      </c>
      <c r="G167" s="351" t="s">
        <v>1466</v>
      </c>
      <c r="H167" s="349" t="s">
        <v>419</v>
      </c>
      <c r="I167" s="351" t="s">
        <v>1447</v>
      </c>
      <c r="J167" s="353" t="s">
        <v>1448</v>
      </c>
      <c r="K167" s="353" t="s">
        <v>1157</v>
      </c>
      <c r="L167" s="353" t="s">
        <v>32</v>
      </c>
      <c r="M167" s="352" t="s">
        <v>1467</v>
      </c>
      <c r="N167" s="371">
        <v>44922</v>
      </c>
      <c r="O167" s="74">
        <f t="shared" si="10"/>
        <v>1</v>
      </c>
      <c r="P167" s="74">
        <f t="shared" si="11"/>
        <v>0</v>
      </c>
      <c r="Q167" s="139" t="str">
        <f t="shared" si="12"/>
        <v>Gastos_Gerais</v>
      </c>
    </row>
    <row r="168" spans="1:17" x14ac:dyDescent="0.2">
      <c r="A168" s="357">
        <v>165</v>
      </c>
      <c r="B168" s="347">
        <v>44935</v>
      </c>
      <c r="C168" s="580">
        <v>44927</v>
      </c>
      <c r="D168" s="349" t="s">
        <v>264</v>
      </c>
      <c r="E168" s="349" t="s">
        <v>247</v>
      </c>
      <c r="F168" s="350">
        <v>210</v>
      </c>
      <c r="G168" s="351" t="s">
        <v>1468</v>
      </c>
      <c r="H168" s="349" t="s">
        <v>418</v>
      </c>
      <c r="I168" s="351" t="s">
        <v>1469</v>
      </c>
      <c r="J168" s="353" t="s">
        <v>1470</v>
      </c>
      <c r="K168" s="353" t="s">
        <v>1157</v>
      </c>
      <c r="L168" s="353" t="s">
        <v>32</v>
      </c>
      <c r="M168" s="352">
        <v>10169</v>
      </c>
      <c r="N168" s="371">
        <v>44929</v>
      </c>
      <c r="O168" s="74">
        <f t="shared" si="10"/>
        <v>1</v>
      </c>
      <c r="P168" s="74">
        <f t="shared" si="11"/>
        <v>1</v>
      </c>
      <c r="Q168" s="139" t="str">
        <f t="shared" si="12"/>
        <v>Gastos_Gerais</v>
      </c>
    </row>
    <row r="169" spans="1:17" ht="36" x14ac:dyDescent="0.2">
      <c r="A169" s="357">
        <v>166</v>
      </c>
      <c r="B169" s="347">
        <v>44935</v>
      </c>
      <c r="C169" s="580">
        <v>44927</v>
      </c>
      <c r="D169" s="349" t="s">
        <v>264</v>
      </c>
      <c r="E169" s="349" t="s">
        <v>408</v>
      </c>
      <c r="F169" s="350">
        <v>90</v>
      </c>
      <c r="G169" s="349" t="s">
        <v>1471</v>
      </c>
      <c r="H169" s="349" t="s">
        <v>420</v>
      </c>
      <c r="I169" s="351" t="s">
        <v>1472</v>
      </c>
      <c r="J169" s="353" t="s">
        <v>1473</v>
      </c>
      <c r="K169" s="353" t="s">
        <v>1157</v>
      </c>
      <c r="L169" s="353" t="s">
        <v>32</v>
      </c>
      <c r="M169" s="352">
        <v>202358</v>
      </c>
      <c r="N169" s="371">
        <v>44930</v>
      </c>
      <c r="O169" s="74">
        <f t="shared" si="10"/>
        <v>1</v>
      </c>
      <c r="P169" s="74">
        <f t="shared" si="11"/>
        <v>1</v>
      </c>
      <c r="Q169" s="139" t="str">
        <f t="shared" si="12"/>
        <v>Gastos_Gerais</v>
      </c>
    </row>
    <row r="170" spans="1:17" ht="48" x14ac:dyDescent="0.2">
      <c r="A170" s="357">
        <v>167</v>
      </c>
      <c r="B170" s="347">
        <v>44935</v>
      </c>
      <c r="C170" s="580">
        <v>44896</v>
      </c>
      <c r="D170" s="349" t="s">
        <v>176</v>
      </c>
      <c r="E170" s="349" t="s">
        <v>170</v>
      </c>
      <c r="F170" s="350">
        <v>35</v>
      </c>
      <c r="G170" s="351" t="s">
        <v>1474</v>
      </c>
      <c r="H170" s="349" t="s">
        <v>303</v>
      </c>
      <c r="I170" s="351" t="s">
        <v>1425</v>
      </c>
      <c r="J170" s="353" t="s">
        <v>1426</v>
      </c>
      <c r="K170" s="353" t="s">
        <v>1157</v>
      </c>
      <c r="L170" s="353" t="s">
        <v>1157</v>
      </c>
      <c r="M170" s="352">
        <v>1278</v>
      </c>
      <c r="N170" s="371">
        <v>44935</v>
      </c>
      <c r="O170" s="74">
        <f t="shared" si="10"/>
        <v>1</v>
      </c>
      <c r="P170" s="74">
        <f t="shared" si="11"/>
        <v>0</v>
      </c>
      <c r="Q170" s="139" t="str">
        <f t="shared" si="12"/>
        <v>Gastos_com_Pessoal</v>
      </c>
    </row>
    <row r="171" spans="1:17" ht="36" x14ac:dyDescent="0.2">
      <c r="A171" s="357">
        <v>168</v>
      </c>
      <c r="B171" s="347">
        <v>44935</v>
      </c>
      <c r="C171" s="580">
        <v>44927</v>
      </c>
      <c r="D171" s="349" t="s">
        <v>264</v>
      </c>
      <c r="E171" s="349" t="s">
        <v>182</v>
      </c>
      <c r="F171" s="350">
        <v>160.19999999999999</v>
      </c>
      <c r="G171" s="351" t="s">
        <v>1475</v>
      </c>
      <c r="H171" s="349" t="s">
        <v>420</v>
      </c>
      <c r="I171" s="351" t="s">
        <v>1476</v>
      </c>
      <c r="J171" s="352" t="s">
        <v>1477</v>
      </c>
      <c r="K171" s="352" t="s">
        <v>1157</v>
      </c>
      <c r="L171" s="353" t="s">
        <v>32</v>
      </c>
      <c r="M171" s="352">
        <v>202311</v>
      </c>
      <c r="N171" s="371">
        <v>44935</v>
      </c>
      <c r="O171" s="74">
        <f t="shared" si="10"/>
        <v>1</v>
      </c>
      <c r="P171" s="74">
        <f t="shared" si="11"/>
        <v>1</v>
      </c>
      <c r="Q171" s="139" t="str">
        <f t="shared" si="12"/>
        <v>Gastos_Gerais</v>
      </c>
    </row>
    <row r="172" spans="1:17" ht="24" x14ac:dyDescent="0.2">
      <c r="A172" s="357">
        <v>169</v>
      </c>
      <c r="B172" s="347">
        <v>44935</v>
      </c>
      <c r="C172" s="580">
        <v>44896</v>
      </c>
      <c r="D172" s="349" t="s">
        <v>264</v>
      </c>
      <c r="E172" s="349" t="s">
        <v>96</v>
      </c>
      <c r="F172" s="350">
        <v>30.8</v>
      </c>
      <c r="G172" s="351" t="s">
        <v>1478</v>
      </c>
      <c r="H172" s="349" t="s">
        <v>422</v>
      </c>
      <c r="I172" s="351" t="s">
        <v>1479</v>
      </c>
      <c r="J172" s="353" t="s">
        <v>1480</v>
      </c>
      <c r="K172" s="353" t="s">
        <v>1163</v>
      </c>
      <c r="L172" s="353" t="s">
        <v>32</v>
      </c>
      <c r="M172" s="352">
        <v>4624</v>
      </c>
      <c r="N172" s="371">
        <v>44925</v>
      </c>
      <c r="O172" s="74">
        <f t="shared" si="10"/>
        <v>1</v>
      </c>
      <c r="P172" s="74">
        <f t="shared" si="11"/>
        <v>0</v>
      </c>
      <c r="Q172" s="139" t="str">
        <f t="shared" si="12"/>
        <v>Gastos_Gerais</v>
      </c>
    </row>
    <row r="173" spans="1:17" x14ac:dyDescent="0.2">
      <c r="A173" s="357">
        <v>170</v>
      </c>
      <c r="B173" s="347">
        <v>44935</v>
      </c>
      <c r="C173" s="580">
        <v>44927</v>
      </c>
      <c r="D173" s="349" t="s">
        <v>264</v>
      </c>
      <c r="E173" s="349" t="s">
        <v>208</v>
      </c>
      <c r="F173" s="350">
        <v>129.6</v>
      </c>
      <c r="G173" s="349" t="s">
        <v>1481</v>
      </c>
      <c r="H173" s="349" t="s">
        <v>414</v>
      </c>
      <c r="I173" s="351" t="s">
        <v>1482</v>
      </c>
      <c r="J173" s="352" t="s">
        <v>1483</v>
      </c>
      <c r="K173" s="352" t="s">
        <v>1163</v>
      </c>
      <c r="L173" s="353" t="s">
        <v>32</v>
      </c>
      <c r="M173" s="352">
        <v>65325</v>
      </c>
      <c r="N173" s="371">
        <v>44932</v>
      </c>
      <c r="O173" s="74">
        <f t="shared" si="10"/>
        <v>1</v>
      </c>
      <c r="P173" s="74">
        <f t="shared" si="11"/>
        <v>1</v>
      </c>
      <c r="Q173" s="139" t="str">
        <f t="shared" si="12"/>
        <v>Gastos_Gerais</v>
      </c>
    </row>
    <row r="174" spans="1:17" ht="24" x14ac:dyDescent="0.2">
      <c r="A174" s="357">
        <v>171</v>
      </c>
      <c r="B174" s="347">
        <v>44935</v>
      </c>
      <c r="C174" s="580">
        <v>44927</v>
      </c>
      <c r="D174" s="349" t="s">
        <v>264</v>
      </c>
      <c r="E174" s="349" t="s">
        <v>208</v>
      </c>
      <c r="F174" s="350">
        <v>50</v>
      </c>
      <c r="G174" s="351" t="s">
        <v>1484</v>
      </c>
      <c r="H174" s="349" t="s">
        <v>419</v>
      </c>
      <c r="I174" s="351" t="s">
        <v>1485</v>
      </c>
      <c r="J174" s="352" t="s">
        <v>1486</v>
      </c>
      <c r="K174" s="352" t="s">
        <v>1163</v>
      </c>
      <c r="L174" s="353" t="s">
        <v>32</v>
      </c>
      <c r="M174" s="352">
        <v>19967</v>
      </c>
      <c r="N174" s="371">
        <v>44935</v>
      </c>
      <c r="O174" s="74">
        <f t="shared" si="10"/>
        <v>1</v>
      </c>
      <c r="P174" s="74">
        <f t="shared" si="11"/>
        <v>1</v>
      </c>
      <c r="Q174" s="139" t="str">
        <f t="shared" si="12"/>
        <v>Gastos_Gerais</v>
      </c>
    </row>
    <row r="175" spans="1:17" ht="24" x14ac:dyDescent="0.2">
      <c r="A175" s="357">
        <v>172</v>
      </c>
      <c r="B175" s="347">
        <v>44935</v>
      </c>
      <c r="C175" s="580">
        <v>44927</v>
      </c>
      <c r="D175" s="349" t="s">
        <v>264</v>
      </c>
      <c r="E175" s="349" t="s">
        <v>402</v>
      </c>
      <c r="F175" s="350">
        <v>9.9</v>
      </c>
      <c r="G175" s="349" t="s">
        <v>1487</v>
      </c>
      <c r="H175" s="349" t="s">
        <v>421</v>
      </c>
      <c r="I175" s="351" t="s">
        <v>1488</v>
      </c>
      <c r="J175" s="369" t="s">
        <v>1489</v>
      </c>
      <c r="K175" s="363" t="s">
        <v>1163</v>
      </c>
      <c r="L175" s="363" t="s">
        <v>32</v>
      </c>
      <c r="M175" s="367" t="s">
        <v>1490</v>
      </c>
      <c r="N175" s="587">
        <v>44932</v>
      </c>
      <c r="O175" s="74">
        <f t="shared" si="10"/>
        <v>1</v>
      </c>
      <c r="P175" s="74">
        <f t="shared" si="11"/>
        <v>1</v>
      </c>
      <c r="Q175" s="139" t="str">
        <f t="shared" si="12"/>
        <v>Gastos_Gerais</v>
      </c>
    </row>
    <row r="176" spans="1:17" ht="36" x14ac:dyDescent="0.2">
      <c r="A176" s="357">
        <v>173</v>
      </c>
      <c r="B176" s="347">
        <v>44935</v>
      </c>
      <c r="C176" s="580">
        <v>44927</v>
      </c>
      <c r="D176" s="349" t="s">
        <v>264</v>
      </c>
      <c r="E176" s="349" t="s">
        <v>60</v>
      </c>
      <c r="F176" s="350">
        <v>29.85</v>
      </c>
      <c r="G176" s="349" t="s">
        <v>1491</v>
      </c>
      <c r="H176" s="349" t="s">
        <v>420</v>
      </c>
      <c r="I176" s="351" t="s">
        <v>1492</v>
      </c>
      <c r="J176" s="369" t="s">
        <v>1493</v>
      </c>
      <c r="K176" s="352" t="s">
        <v>1163</v>
      </c>
      <c r="L176" s="353" t="s">
        <v>32</v>
      </c>
      <c r="M176" s="352">
        <v>10402</v>
      </c>
      <c r="N176" s="371">
        <v>44935</v>
      </c>
      <c r="O176" s="74">
        <f t="shared" si="10"/>
        <v>1</v>
      </c>
      <c r="P176" s="74">
        <f t="shared" si="11"/>
        <v>1</v>
      </c>
      <c r="Q176" s="139" t="str">
        <f t="shared" si="12"/>
        <v>Gastos_Gerais</v>
      </c>
    </row>
    <row r="177" spans="1:17" x14ac:dyDescent="0.2">
      <c r="A177" s="357">
        <v>174</v>
      </c>
      <c r="B177" s="347">
        <v>44935</v>
      </c>
      <c r="C177" s="580">
        <v>44927</v>
      </c>
      <c r="D177" s="349" t="s">
        <v>264</v>
      </c>
      <c r="E177" s="349" t="s">
        <v>208</v>
      </c>
      <c r="F177" s="350">
        <v>418.34</v>
      </c>
      <c r="G177" s="349" t="s">
        <v>1481</v>
      </c>
      <c r="H177" s="349" t="s">
        <v>414</v>
      </c>
      <c r="I177" s="351" t="s">
        <v>1482</v>
      </c>
      <c r="J177" s="369" t="s">
        <v>1483</v>
      </c>
      <c r="K177" s="352" t="s">
        <v>1163</v>
      </c>
      <c r="L177" s="353" t="s">
        <v>32</v>
      </c>
      <c r="M177" s="352">
        <v>134359</v>
      </c>
      <c r="N177" s="371">
        <v>44932</v>
      </c>
      <c r="O177" s="74">
        <f t="shared" si="10"/>
        <v>1</v>
      </c>
      <c r="P177" s="74">
        <f t="shared" si="11"/>
        <v>1</v>
      </c>
      <c r="Q177" s="139" t="str">
        <f t="shared" si="12"/>
        <v>Gastos_Gerais</v>
      </c>
    </row>
    <row r="178" spans="1:17" ht="36" x14ac:dyDescent="0.2">
      <c r="A178" s="357">
        <v>175</v>
      </c>
      <c r="B178" s="347">
        <v>44935</v>
      </c>
      <c r="C178" s="580">
        <v>44927</v>
      </c>
      <c r="D178" s="349" t="s">
        <v>264</v>
      </c>
      <c r="E178" s="349" t="s">
        <v>293</v>
      </c>
      <c r="F178" s="350">
        <v>556</v>
      </c>
      <c r="G178" s="349" t="s">
        <v>1494</v>
      </c>
      <c r="H178" s="349" t="s">
        <v>302</v>
      </c>
      <c r="I178" s="351" t="s">
        <v>1495</v>
      </c>
      <c r="J178" s="369" t="s">
        <v>1496</v>
      </c>
      <c r="K178" s="352" t="s">
        <v>1163</v>
      </c>
      <c r="L178" s="353" t="s">
        <v>32</v>
      </c>
      <c r="M178" s="352">
        <v>20225267</v>
      </c>
      <c r="N178" s="371">
        <v>44922</v>
      </c>
      <c r="O178" s="74">
        <f t="shared" si="10"/>
        <v>1</v>
      </c>
      <c r="P178" s="74">
        <f t="shared" si="11"/>
        <v>1</v>
      </c>
      <c r="Q178" s="139" t="str">
        <f t="shared" si="12"/>
        <v>Gastos_Gerais</v>
      </c>
    </row>
    <row r="179" spans="1:17" ht="25.5" x14ac:dyDescent="0.2">
      <c r="A179" s="357">
        <v>176</v>
      </c>
      <c r="B179" s="347">
        <v>44935</v>
      </c>
      <c r="C179" s="580">
        <v>44927</v>
      </c>
      <c r="D179" s="349" t="s">
        <v>176</v>
      </c>
      <c r="E179" s="349" t="s">
        <v>261</v>
      </c>
      <c r="F179" s="350">
        <v>161.78</v>
      </c>
      <c r="G179" s="349" t="s">
        <v>1207</v>
      </c>
      <c r="H179" s="349" t="s">
        <v>302</v>
      </c>
      <c r="I179" s="351" t="s">
        <v>1497</v>
      </c>
      <c r="J179" s="369" t="s">
        <v>1498</v>
      </c>
      <c r="K179" s="352" t="s">
        <v>1163</v>
      </c>
      <c r="L179" s="353" t="s">
        <v>1189</v>
      </c>
      <c r="M179" s="352">
        <v>956399902</v>
      </c>
      <c r="N179" s="371">
        <v>44935</v>
      </c>
      <c r="O179" s="74">
        <f t="shared" si="10"/>
        <v>1</v>
      </c>
      <c r="P179" s="74">
        <f t="shared" si="11"/>
        <v>1</v>
      </c>
      <c r="Q179" s="139" t="str">
        <f t="shared" si="12"/>
        <v>Gastos_com_Pessoal</v>
      </c>
    </row>
    <row r="180" spans="1:17" ht="25.5" x14ac:dyDescent="0.2">
      <c r="A180" s="357">
        <v>177</v>
      </c>
      <c r="B180" s="347">
        <v>44935</v>
      </c>
      <c r="C180" s="580">
        <v>44927</v>
      </c>
      <c r="D180" s="349" t="s">
        <v>176</v>
      </c>
      <c r="E180" s="349" t="s">
        <v>280</v>
      </c>
      <c r="F180" s="350">
        <v>1941.38</v>
      </c>
      <c r="G180" s="349" t="s">
        <v>1209</v>
      </c>
      <c r="H180" s="349" t="s">
        <v>302</v>
      </c>
      <c r="I180" s="351" t="s">
        <v>1497</v>
      </c>
      <c r="J180" s="369" t="s">
        <v>1498</v>
      </c>
      <c r="K180" s="352" t="s">
        <v>1163</v>
      </c>
      <c r="L180" s="353" t="s">
        <v>1189</v>
      </c>
      <c r="M180" s="352">
        <v>956399902</v>
      </c>
      <c r="N180" s="371">
        <v>44935</v>
      </c>
      <c r="O180" s="74">
        <f t="shared" si="10"/>
        <v>1</v>
      </c>
      <c r="P180" s="74">
        <f t="shared" si="11"/>
        <v>1</v>
      </c>
      <c r="Q180" s="139" t="str">
        <f t="shared" si="12"/>
        <v>Gastos_com_Pessoal</v>
      </c>
    </row>
    <row r="181" spans="1:17" ht="25.5" x14ac:dyDescent="0.2">
      <c r="A181" s="357">
        <v>178</v>
      </c>
      <c r="B181" s="347">
        <v>44935</v>
      </c>
      <c r="C181" s="580">
        <v>44927</v>
      </c>
      <c r="D181" s="349" t="s">
        <v>176</v>
      </c>
      <c r="E181" s="349" t="s">
        <v>262</v>
      </c>
      <c r="F181" s="350">
        <v>647.13</v>
      </c>
      <c r="G181" s="349" t="s">
        <v>1210</v>
      </c>
      <c r="H181" s="349" t="s">
        <v>302</v>
      </c>
      <c r="I181" s="351" t="s">
        <v>1497</v>
      </c>
      <c r="J181" s="352" t="s">
        <v>1498</v>
      </c>
      <c r="K181" s="352" t="s">
        <v>1163</v>
      </c>
      <c r="L181" s="353" t="s">
        <v>1189</v>
      </c>
      <c r="M181" s="352">
        <v>956399902</v>
      </c>
      <c r="N181" s="371">
        <v>44935</v>
      </c>
      <c r="O181" s="74">
        <f t="shared" si="10"/>
        <v>1</v>
      </c>
      <c r="P181" s="74">
        <f t="shared" si="11"/>
        <v>1</v>
      </c>
      <c r="Q181" s="139" t="str">
        <f t="shared" si="12"/>
        <v>Gastos_com_Pessoal</v>
      </c>
    </row>
    <row r="182" spans="1:17" ht="36" x14ac:dyDescent="0.2">
      <c r="A182" s="357">
        <v>179</v>
      </c>
      <c r="B182" s="347">
        <v>44935</v>
      </c>
      <c r="C182" s="580">
        <v>44927</v>
      </c>
      <c r="D182" s="349" t="s">
        <v>176</v>
      </c>
      <c r="E182" s="349" t="s">
        <v>169</v>
      </c>
      <c r="F182" s="350">
        <v>1263.8800000000001</v>
      </c>
      <c r="G182" s="351" t="s">
        <v>1211</v>
      </c>
      <c r="H182" s="349" t="s">
        <v>302</v>
      </c>
      <c r="I182" s="351" t="s">
        <v>1497</v>
      </c>
      <c r="J182" s="353" t="s">
        <v>1498</v>
      </c>
      <c r="K182" s="353" t="s">
        <v>1163</v>
      </c>
      <c r="L182" s="353" t="s">
        <v>1189</v>
      </c>
      <c r="M182" s="352">
        <v>956399902</v>
      </c>
      <c r="N182" s="371">
        <v>44935</v>
      </c>
      <c r="O182" s="74">
        <f t="shared" si="10"/>
        <v>1</v>
      </c>
      <c r="P182" s="74">
        <f t="shared" si="11"/>
        <v>1</v>
      </c>
      <c r="Q182" s="139" t="str">
        <f t="shared" si="12"/>
        <v>Gastos_com_Pessoal</v>
      </c>
    </row>
    <row r="183" spans="1:17" ht="36" x14ac:dyDescent="0.2">
      <c r="A183" s="357">
        <v>180</v>
      </c>
      <c r="B183" s="347">
        <v>44935</v>
      </c>
      <c r="C183" s="580">
        <v>44927</v>
      </c>
      <c r="D183" s="349" t="s">
        <v>264</v>
      </c>
      <c r="E183" s="349" t="s">
        <v>293</v>
      </c>
      <c r="F183" s="350">
        <v>120</v>
      </c>
      <c r="G183" s="351" t="s">
        <v>1499</v>
      </c>
      <c r="H183" s="349" t="s">
        <v>421</v>
      </c>
      <c r="I183" s="351" t="s">
        <v>1500</v>
      </c>
      <c r="J183" s="353" t="s">
        <v>1090</v>
      </c>
      <c r="K183" s="353" t="s">
        <v>1163</v>
      </c>
      <c r="L183" s="353" t="s">
        <v>1189</v>
      </c>
      <c r="M183" s="352">
        <v>956399902</v>
      </c>
      <c r="N183" s="371">
        <v>44935</v>
      </c>
      <c r="O183" s="74">
        <f t="shared" si="10"/>
        <v>1</v>
      </c>
      <c r="P183" s="74">
        <f t="shared" si="11"/>
        <v>1</v>
      </c>
      <c r="Q183" s="139" t="str">
        <f t="shared" si="12"/>
        <v>Gastos_Gerais</v>
      </c>
    </row>
    <row r="184" spans="1:17" ht="24" x14ac:dyDescent="0.2">
      <c r="A184" s="357">
        <v>181</v>
      </c>
      <c r="B184" s="358">
        <v>44935</v>
      </c>
      <c r="C184" s="579">
        <v>44927</v>
      </c>
      <c r="D184" s="359" t="s">
        <v>264</v>
      </c>
      <c r="E184" s="359" t="s">
        <v>293</v>
      </c>
      <c r="F184" s="360">
        <v>300</v>
      </c>
      <c r="G184" s="359" t="s">
        <v>1501</v>
      </c>
      <c r="H184" s="359" t="s">
        <v>493</v>
      </c>
      <c r="I184" s="361" t="s">
        <v>1502</v>
      </c>
      <c r="J184" s="362" t="s">
        <v>434</v>
      </c>
      <c r="K184" s="362" t="s">
        <v>1163</v>
      </c>
      <c r="L184" s="363" t="s">
        <v>1189</v>
      </c>
      <c r="M184" s="352">
        <v>956399902</v>
      </c>
      <c r="N184" s="371">
        <v>44935</v>
      </c>
      <c r="O184" s="74">
        <f t="shared" si="10"/>
        <v>1</v>
      </c>
      <c r="P184" s="74">
        <f t="shared" si="11"/>
        <v>1</v>
      </c>
      <c r="Q184" s="139" t="str">
        <f t="shared" si="12"/>
        <v>Gastos_Gerais</v>
      </c>
    </row>
    <row r="185" spans="1:17" ht="24" x14ac:dyDescent="0.2">
      <c r="A185" s="357">
        <v>182</v>
      </c>
      <c r="B185" s="358">
        <v>44935</v>
      </c>
      <c r="C185" s="579">
        <v>44927</v>
      </c>
      <c r="D185" s="359" t="s">
        <v>264</v>
      </c>
      <c r="E185" s="359" t="s">
        <v>211</v>
      </c>
      <c r="F185" s="360">
        <v>174.05</v>
      </c>
      <c r="G185" s="359" t="s">
        <v>1503</v>
      </c>
      <c r="H185" s="359" t="s">
        <v>493</v>
      </c>
      <c r="I185" s="351" t="s">
        <v>1502</v>
      </c>
      <c r="J185" s="362" t="s">
        <v>434</v>
      </c>
      <c r="K185" s="362" t="s">
        <v>1163</v>
      </c>
      <c r="L185" s="363" t="s">
        <v>1189</v>
      </c>
      <c r="M185" s="352">
        <v>956399902</v>
      </c>
      <c r="N185" s="371">
        <v>44935</v>
      </c>
      <c r="O185" s="74">
        <f t="shared" si="10"/>
        <v>1</v>
      </c>
      <c r="P185" s="74">
        <f t="shared" si="11"/>
        <v>1</v>
      </c>
      <c r="Q185" s="139" t="str">
        <f t="shared" si="12"/>
        <v>Gastos_Gerais</v>
      </c>
    </row>
    <row r="186" spans="1:17" ht="36" x14ac:dyDescent="0.2">
      <c r="A186" s="357">
        <v>183</v>
      </c>
      <c r="B186" s="358">
        <v>44935</v>
      </c>
      <c r="C186" s="579">
        <v>44927</v>
      </c>
      <c r="D186" s="359" t="s">
        <v>264</v>
      </c>
      <c r="E186" s="359" t="s">
        <v>293</v>
      </c>
      <c r="F186" s="360">
        <v>300</v>
      </c>
      <c r="G186" s="359" t="s">
        <v>1504</v>
      </c>
      <c r="H186" s="359" t="s">
        <v>493</v>
      </c>
      <c r="I186" s="361" t="s">
        <v>1505</v>
      </c>
      <c r="J186" s="362" t="s">
        <v>424</v>
      </c>
      <c r="K186" s="362" t="s">
        <v>1163</v>
      </c>
      <c r="L186" s="363" t="s">
        <v>1189</v>
      </c>
      <c r="M186" s="352">
        <v>956399902</v>
      </c>
      <c r="N186" s="371">
        <v>44935</v>
      </c>
      <c r="O186" s="74">
        <f t="shared" si="10"/>
        <v>1</v>
      </c>
      <c r="P186" s="74">
        <f t="shared" si="11"/>
        <v>1</v>
      </c>
      <c r="Q186" s="139" t="str">
        <f t="shared" si="12"/>
        <v>Gastos_Gerais</v>
      </c>
    </row>
    <row r="187" spans="1:17" ht="24" x14ac:dyDescent="0.2">
      <c r="A187" s="357">
        <v>184</v>
      </c>
      <c r="B187" s="358">
        <v>44935</v>
      </c>
      <c r="C187" s="579">
        <v>44927</v>
      </c>
      <c r="D187" s="359" t="s">
        <v>264</v>
      </c>
      <c r="E187" s="359" t="s">
        <v>211</v>
      </c>
      <c r="F187" s="360">
        <v>174.05</v>
      </c>
      <c r="G187" s="359" t="s">
        <v>1506</v>
      </c>
      <c r="H187" s="359" t="s">
        <v>493</v>
      </c>
      <c r="I187" s="361" t="s">
        <v>1505</v>
      </c>
      <c r="J187" s="362" t="s">
        <v>424</v>
      </c>
      <c r="K187" s="362" t="s">
        <v>1163</v>
      </c>
      <c r="L187" s="363" t="s">
        <v>1189</v>
      </c>
      <c r="M187" s="352">
        <v>956399902</v>
      </c>
      <c r="N187" s="371">
        <v>44935</v>
      </c>
      <c r="O187" s="74">
        <f t="shared" si="10"/>
        <v>1</v>
      </c>
      <c r="P187" s="74">
        <f t="shared" si="11"/>
        <v>1</v>
      </c>
      <c r="Q187" s="139" t="str">
        <f t="shared" si="12"/>
        <v>Gastos_Gerais</v>
      </c>
    </row>
    <row r="188" spans="1:17" ht="36" x14ac:dyDescent="0.2">
      <c r="A188" s="357">
        <v>185</v>
      </c>
      <c r="B188" s="358">
        <v>44935</v>
      </c>
      <c r="C188" s="579">
        <v>44927</v>
      </c>
      <c r="D188" s="359" t="s">
        <v>264</v>
      </c>
      <c r="E188" s="359" t="s">
        <v>293</v>
      </c>
      <c r="F188" s="360">
        <v>120</v>
      </c>
      <c r="G188" s="359" t="s">
        <v>1507</v>
      </c>
      <c r="H188" s="359" t="s">
        <v>421</v>
      </c>
      <c r="I188" s="361" t="s">
        <v>1215</v>
      </c>
      <c r="J188" s="362" t="s">
        <v>820</v>
      </c>
      <c r="K188" s="362" t="s">
        <v>1163</v>
      </c>
      <c r="L188" s="363" t="s">
        <v>1189</v>
      </c>
      <c r="M188" s="352">
        <v>956399902</v>
      </c>
      <c r="N188" s="371">
        <v>44935</v>
      </c>
      <c r="O188" s="74">
        <f t="shared" si="10"/>
        <v>1</v>
      </c>
      <c r="P188" s="74">
        <f t="shared" si="11"/>
        <v>1</v>
      </c>
      <c r="Q188" s="139" t="str">
        <f t="shared" si="12"/>
        <v>Gastos_Gerais</v>
      </c>
    </row>
    <row r="189" spans="1:17" ht="38.25" x14ac:dyDescent="0.2">
      <c r="A189" s="357">
        <v>186</v>
      </c>
      <c r="B189" s="358">
        <v>44935</v>
      </c>
      <c r="C189" s="579">
        <v>44927</v>
      </c>
      <c r="D189" s="359" t="s">
        <v>308</v>
      </c>
      <c r="E189" s="359" t="s">
        <v>308</v>
      </c>
      <c r="F189" s="360">
        <v>264405.21999999997</v>
      </c>
      <c r="G189" s="359" t="s">
        <v>1508</v>
      </c>
      <c r="H189" s="359" t="s">
        <v>303</v>
      </c>
      <c r="I189" s="361" t="s">
        <v>1509</v>
      </c>
      <c r="J189" s="362" t="s">
        <v>1510</v>
      </c>
      <c r="K189" s="362" t="s">
        <v>425</v>
      </c>
      <c r="L189" s="363" t="s">
        <v>1511</v>
      </c>
      <c r="M189" s="352" t="s">
        <v>425</v>
      </c>
      <c r="N189" s="371">
        <v>44935</v>
      </c>
      <c r="O189" s="74">
        <f t="shared" si="10"/>
        <v>1</v>
      </c>
      <c r="P189" s="74">
        <f t="shared" si="11"/>
        <v>1</v>
      </c>
      <c r="Q189" s="139" t="str">
        <f t="shared" si="12"/>
        <v>Transferência_para_Reserva_de_Recursos</v>
      </c>
    </row>
    <row r="190" spans="1:17" ht="25.5" x14ac:dyDescent="0.2">
      <c r="A190" s="357">
        <v>187</v>
      </c>
      <c r="B190" s="568">
        <v>44935</v>
      </c>
      <c r="C190" s="579">
        <v>44927</v>
      </c>
      <c r="D190" s="359" t="s">
        <v>176</v>
      </c>
      <c r="E190" s="359" t="s">
        <v>10</v>
      </c>
      <c r="F190" s="360">
        <v>995.18</v>
      </c>
      <c r="G190" s="351" t="s">
        <v>1216</v>
      </c>
      <c r="H190" s="359" t="s">
        <v>302</v>
      </c>
      <c r="I190" s="361" t="s">
        <v>1497</v>
      </c>
      <c r="J190" s="362" t="s">
        <v>1498</v>
      </c>
      <c r="K190" s="362" t="s">
        <v>1217</v>
      </c>
      <c r="L190" s="363" t="s">
        <v>1218</v>
      </c>
      <c r="M190" s="352" t="s">
        <v>1512</v>
      </c>
      <c r="N190" s="371">
        <v>44935</v>
      </c>
      <c r="O190" s="74">
        <f t="shared" si="10"/>
        <v>1</v>
      </c>
      <c r="P190" s="74">
        <f t="shared" si="11"/>
        <v>1</v>
      </c>
      <c r="Q190" s="139" t="str">
        <f t="shared" si="12"/>
        <v>Gastos_com_Pessoal</v>
      </c>
    </row>
    <row r="191" spans="1:17" ht="48" x14ac:dyDescent="0.2">
      <c r="A191" s="357">
        <v>188</v>
      </c>
      <c r="B191" s="358">
        <v>44935</v>
      </c>
      <c r="C191" s="579">
        <v>44896</v>
      </c>
      <c r="D191" s="359" t="s">
        <v>264</v>
      </c>
      <c r="E191" s="359" t="s">
        <v>65</v>
      </c>
      <c r="F191" s="360">
        <v>35.56</v>
      </c>
      <c r="G191" s="359" t="s">
        <v>1305</v>
      </c>
      <c r="H191" s="359" t="s">
        <v>303</v>
      </c>
      <c r="I191" s="361" t="s">
        <v>1513</v>
      </c>
      <c r="J191" s="362" t="s">
        <v>425</v>
      </c>
      <c r="K191" s="362" t="s">
        <v>1157</v>
      </c>
      <c r="L191" s="363" t="s">
        <v>1413</v>
      </c>
      <c r="M191" s="352">
        <v>42535</v>
      </c>
      <c r="N191" s="371">
        <v>44935</v>
      </c>
      <c r="O191" s="74">
        <f t="shared" si="10"/>
        <v>1</v>
      </c>
      <c r="P191" s="74">
        <f t="shared" si="11"/>
        <v>0</v>
      </c>
      <c r="Q191" s="139" t="str">
        <f t="shared" si="12"/>
        <v>Gastos_Gerais</v>
      </c>
    </row>
    <row r="192" spans="1:17" ht="24" x14ac:dyDescent="0.2">
      <c r="A192" s="357">
        <v>189</v>
      </c>
      <c r="B192" s="358">
        <v>44936</v>
      </c>
      <c r="C192" s="579">
        <v>44896</v>
      </c>
      <c r="D192" s="359" t="s">
        <v>264</v>
      </c>
      <c r="E192" s="359" t="s">
        <v>177</v>
      </c>
      <c r="F192" s="360">
        <v>1000.9</v>
      </c>
      <c r="G192" s="359" t="s">
        <v>1514</v>
      </c>
      <c r="H192" s="359" t="s">
        <v>303</v>
      </c>
      <c r="I192" s="361" t="s">
        <v>1515</v>
      </c>
      <c r="J192" s="362" t="s">
        <v>1516</v>
      </c>
      <c r="K192" s="362" t="s">
        <v>1157</v>
      </c>
      <c r="L192" s="363" t="s">
        <v>1158</v>
      </c>
      <c r="M192" s="352">
        <v>4856720181</v>
      </c>
      <c r="N192" s="371">
        <v>44935</v>
      </c>
      <c r="O192" s="74">
        <f t="shared" si="10"/>
        <v>1</v>
      </c>
      <c r="P192" s="74">
        <f t="shared" si="11"/>
        <v>0</v>
      </c>
      <c r="Q192" s="139" t="str">
        <f t="shared" si="12"/>
        <v>Gastos_Gerais</v>
      </c>
    </row>
    <row r="193" spans="1:17" ht="24" x14ac:dyDescent="0.2">
      <c r="A193" s="357">
        <v>190</v>
      </c>
      <c r="B193" s="358">
        <v>44936</v>
      </c>
      <c r="C193" s="579">
        <v>44896</v>
      </c>
      <c r="D193" s="359" t="s">
        <v>264</v>
      </c>
      <c r="E193" s="359" t="s">
        <v>177</v>
      </c>
      <c r="F193" s="360">
        <v>745.02</v>
      </c>
      <c r="G193" s="359" t="s">
        <v>1517</v>
      </c>
      <c r="H193" s="359" t="s">
        <v>419</v>
      </c>
      <c r="I193" s="361" t="s">
        <v>1518</v>
      </c>
      <c r="J193" s="362" t="s">
        <v>1166</v>
      </c>
      <c r="K193" s="362" t="s">
        <v>1157</v>
      </c>
      <c r="L193" s="363" t="s">
        <v>1158</v>
      </c>
      <c r="M193" s="352" t="s">
        <v>1519</v>
      </c>
      <c r="N193" s="371">
        <v>44935</v>
      </c>
      <c r="O193" s="74">
        <f t="shared" si="10"/>
        <v>1</v>
      </c>
      <c r="P193" s="74">
        <f t="shared" si="11"/>
        <v>0</v>
      </c>
      <c r="Q193" s="139" t="str">
        <f t="shared" si="12"/>
        <v>Gastos_Gerais</v>
      </c>
    </row>
    <row r="194" spans="1:17" ht="24" x14ac:dyDescent="0.2">
      <c r="A194" s="357">
        <v>191</v>
      </c>
      <c r="B194" s="377">
        <v>44936</v>
      </c>
      <c r="C194" s="348">
        <v>44896</v>
      </c>
      <c r="D194" s="361" t="s">
        <v>264</v>
      </c>
      <c r="E194" s="361" t="s">
        <v>177</v>
      </c>
      <c r="F194" s="366">
        <v>745.02</v>
      </c>
      <c r="G194" s="361" t="s">
        <v>1517</v>
      </c>
      <c r="H194" s="361" t="s">
        <v>423</v>
      </c>
      <c r="I194" s="361" t="s">
        <v>1518</v>
      </c>
      <c r="J194" s="363" t="s">
        <v>1166</v>
      </c>
      <c r="K194" s="363" t="s">
        <v>1157</v>
      </c>
      <c r="L194" s="363" t="s">
        <v>1158</v>
      </c>
      <c r="M194" s="353" t="s">
        <v>1520</v>
      </c>
      <c r="N194" s="368">
        <v>44935</v>
      </c>
      <c r="O194" s="74">
        <f t="shared" si="10"/>
        <v>1</v>
      </c>
      <c r="P194" s="74">
        <f t="shared" si="11"/>
        <v>0</v>
      </c>
      <c r="Q194" s="139" t="str">
        <f t="shared" si="12"/>
        <v>Gastos_Gerais</v>
      </c>
    </row>
    <row r="195" spans="1:17" ht="24" x14ac:dyDescent="0.2">
      <c r="A195" s="357">
        <v>192</v>
      </c>
      <c r="B195" s="358">
        <v>44936</v>
      </c>
      <c r="C195" s="580">
        <v>44896</v>
      </c>
      <c r="D195" s="359" t="s">
        <v>264</v>
      </c>
      <c r="E195" s="359" t="s">
        <v>177</v>
      </c>
      <c r="F195" s="360">
        <v>739.55</v>
      </c>
      <c r="G195" s="359" t="s">
        <v>1517</v>
      </c>
      <c r="H195" s="359" t="s">
        <v>421</v>
      </c>
      <c r="I195" s="361" t="s">
        <v>1518</v>
      </c>
      <c r="J195" s="362" t="s">
        <v>1166</v>
      </c>
      <c r="K195" s="362" t="s">
        <v>1157</v>
      </c>
      <c r="L195" s="363" t="s">
        <v>1158</v>
      </c>
      <c r="M195" s="352" t="s">
        <v>1521</v>
      </c>
      <c r="N195" s="371">
        <v>44935</v>
      </c>
      <c r="O195" s="74">
        <f t="shared" si="10"/>
        <v>1</v>
      </c>
      <c r="P195" s="74">
        <f t="shared" si="11"/>
        <v>0</v>
      </c>
      <c r="Q195" s="139" t="str">
        <f t="shared" si="12"/>
        <v>Gastos_Gerais</v>
      </c>
    </row>
    <row r="196" spans="1:17" ht="24" x14ac:dyDescent="0.2">
      <c r="A196" s="357">
        <v>193</v>
      </c>
      <c r="B196" s="408">
        <v>44936</v>
      </c>
      <c r="C196" s="584">
        <v>44896</v>
      </c>
      <c r="D196" s="409" t="s">
        <v>264</v>
      </c>
      <c r="E196" s="409" t="s">
        <v>177</v>
      </c>
      <c r="F196" s="410">
        <v>739.54</v>
      </c>
      <c r="G196" s="409" t="s">
        <v>1517</v>
      </c>
      <c r="H196" s="359" t="s">
        <v>417</v>
      </c>
      <c r="I196" s="361" t="s">
        <v>1518</v>
      </c>
      <c r="J196" s="362" t="s">
        <v>1166</v>
      </c>
      <c r="K196" s="362" t="s">
        <v>1157</v>
      </c>
      <c r="L196" s="363" t="s">
        <v>1158</v>
      </c>
      <c r="M196" s="352" t="s">
        <v>1522</v>
      </c>
      <c r="N196" s="371">
        <v>44935</v>
      </c>
      <c r="O196" s="74">
        <f t="shared" si="10"/>
        <v>1</v>
      </c>
      <c r="P196" s="74">
        <f t="shared" si="11"/>
        <v>0</v>
      </c>
      <c r="Q196" s="139" t="str">
        <f t="shared" si="12"/>
        <v>Gastos_Gerais</v>
      </c>
    </row>
    <row r="197" spans="1:17" ht="24" x14ac:dyDescent="0.2">
      <c r="A197" s="357">
        <v>194</v>
      </c>
      <c r="B197" s="355">
        <v>44936</v>
      </c>
      <c r="C197" s="348">
        <v>44896</v>
      </c>
      <c r="D197" s="351" t="s">
        <v>264</v>
      </c>
      <c r="E197" s="351" t="s">
        <v>177</v>
      </c>
      <c r="F197" s="356">
        <v>754.51</v>
      </c>
      <c r="G197" s="351" t="s">
        <v>1517</v>
      </c>
      <c r="H197" s="351" t="s">
        <v>414</v>
      </c>
      <c r="I197" s="351" t="s">
        <v>1518</v>
      </c>
      <c r="J197" s="352" t="s">
        <v>1166</v>
      </c>
      <c r="K197" s="352" t="s">
        <v>1157</v>
      </c>
      <c r="L197" s="353" t="s">
        <v>1158</v>
      </c>
      <c r="M197" s="352" t="s">
        <v>1523</v>
      </c>
      <c r="N197" s="371">
        <v>44935</v>
      </c>
      <c r="O197" s="74">
        <f t="shared" si="10"/>
        <v>1</v>
      </c>
      <c r="P197" s="74">
        <f t="shared" si="11"/>
        <v>0</v>
      </c>
      <c r="Q197" s="139" t="str">
        <f t="shared" si="12"/>
        <v>Gastos_Gerais</v>
      </c>
    </row>
    <row r="198" spans="1:17" ht="24" x14ac:dyDescent="0.2">
      <c r="A198" s="357">
        <v>195</v>
      </c>
      <c r="B198" s="347">
        <v>44936</v>
      </c>
      <c r="C198" s="580">
        <v>44896</v>
      </c>
      <c r="D198" s="349" t="s">
        <v>264</v>
      </c>
      <c r="E198" s="349" t="s">
        <v>177</v>
      </c>
      <c r="F198" s="350">
        <v>754.51</v>
      </c>
      <c r="G198" s="351" t="s">
        <v>1517</v>
      </c>
      <c r="H198" s="349" t="s">
        <v>416</v>
      </c>
      <c r="I198" s="351" t="s">
        <v>1518</v>
      </c>
      <c r="J198" s="352" t="s">
        <v>1166</v>
      </c>
      <c r="K198" s="352" t="s">
        <v>1157</v>
      </c>
      <c r="L198" s="353" t="s">
        <v>1158</v>
      </c>
      <c r="M198" s="352" t="s">
        <v>1524</v>
      </c>
      <c r="N198" s="371">
        <v>44935</v>
      </c>
      <c r="O198" s="74">
        <f t="shared" ref="O198:O261" si="13">IF(B198=0,0,IF(YEAR(B198)=$P$1,MONTH(B198)-$O$1+1,(YEAR(B198)-$P$1)*12-$O$1+1+MONTH(B198)))</f>
        <v>1</v>
      </c>
      <c r="P198" s="74">
        <f t="shared" ref="P198:P261" si="14">IF(C198=0,0,IF(YEAR(C198)=$P$1,MONTH(C198)-$O$1+1,(YEAR(C198)-$P$1)*12-$O$1+1+MONTH(C198)))</f>
        <v>0</v>
      </c>
      <c r="Q198" s="139" t="str">
        <f t="shared" ref="Q198:Q261" si="15">SUBSTITUTE(D198," ","_")</f>
        <v>Gastos_Gerais</v>
      </c>
    </row>
    <row r="199" spans="1:17" ht="24" x14ac:dyDescent="0.2">
      <c r="A199" s="357">
        <v>196</v>
      </c>
      <c r="B199" s="347">
        <v>44936</v>
      </c>
      <c r="C199" s="580">
        <v>44927</v>
      </c>
      <c r="D199" s="349" t="s">
        <v>264</v>
      </c>
      <c r="E199" s="349" t="s">
        <v>96</v>
      </c>
      <c r="F199" s="350">
        <v>204</v>
      </c>
      <c r="G199" s="361" t="s">
        <v>1525</v>
      </c>
      <c r="H199" s="349" t="s">
        <v>416</v>
      </c>
      <c r="I199" s="351" t="s">
        <v>1526</v>
      </c>
      <c r="J199" s="352" t="s">
        <v>1527</v>
      </c>
      <c r="K199" s="352" t="s">
        <v>1163</v>
      </c>
      <c r="L199" s="353" t="s">
        <v>32</v>
      </c>
      <c r="M199" s="352">
        <v>20463</v>
      </c>
      <c r="N199" s="371">
        <v>44935</v>
      </c>
      <c r="O199" s="74">
        <f t="shared" si="13"/>
        <v>1</v>
      </c>
      <c r="P199" s="74">
        <f t="shared" si="14"/>
        <v>1</v>
      </c>
      <c r="Q199" s="139" t="str">
        <f t="shared" si="15"/>
        <v>Gastos_Gerais</v>
      </c>
    </row>
    <row r="200" spans="1:17" ht="36" x14ac:dyDescent="0.2">
      <c r="A200" s="357">
        <v>197</v>
      </c>
      <c r="B200" s="347">
        <v>44936</v>
      </c>
      <c r="C200" s="580">
        <v>44927</v>
      </c>
      <c r="D200" s="349" t="s">
        <v>264</v>
      </c>
      <c r="E200" s="349" t="s">
        <v>404</v>
      </c>
      <c r="F200" s="350">
        <v>359.8</v>
      </c>
      <c r="G200" s="349" t="s">
        <v>1528</v>
      </c>
      <c r="H200" s="349" t="s">
        <v>418</v>
      </c>
      <c r="I200" s="351" t="s">
        <v>1529</v>
      </c>
      <c r="J200" s="352" t="s">
        <v>1530</v>
      </c>
      <c r="K200" s="352" t="s">
        <v>1163</v>
      </c>
      <c r="L200" s="353" t="s">
        <v>32</v>
      </c>
      <c r="M200" s="352">
        <v>1693</v>
      </c>
      <c r="N200" s="371">
        <v>44936</v>
      </c>
      <c r="O200" s="74">
        <f t="shared" si="13"/>
        <v>1</v>
      </c>
      <c r="P200" s="74">
        <f t="shared" si="14"/>
        <v>1</v>
      </c>
      <c r="Q200" s="139" t="str">
        <f t="shared" si="15"/>
        <v>Gastos_Gerais</v>
      </c>
    </row>
    <row r="201" spans="1:17" ht="48" x14ac:dyDescent="0.2">
      <c r="A201" s="357">
        <v>198</v>
      </c>
      <c r="B201" s="347">
        <v>44936</v>
      </c>
      <c r="C201" s="580">
        <v>44927</v>
      </c>
      <c r="D201" s="349" t="s">
        <v>264</v>
      </c>
      <c r="E201" s="349" t="s">
        <v>404</v>
      </c>
      <c r="F201" s="350">
        <v>115.5</v>
      </c>
      <c r="G201" s="370" t="s">
        <v>1531</v>
      </c>
      <c r="H201" s="349" t="s">
        <v>422</v>
      </c>
      <c r="I201" s="351" t="s">
        <v>1532</v>
      </c>
      <c r="J201" s="352" t="s">
        <v>1533</v>
      </c>
      <c r="K201" s="352" t="s">
        <v>1163</v>
      </c>
      <c r="L201" s="353" t="s">
        <v>32</v>
      </c>
      <c r="M201" s="352">
        <v>182494</v>
      </c>
      <c r="N201" s="371">
        <v>44935</v>
      </c>
      <c r="O201" s="74">
        <f t="shared" si="13"/>
        <v>1</v>
      </c>
      <c r="P201" s="74">
        <f t="shared" si="14"/>
        <v>1</v>
      </c>
      <c r="Q201" s="139" t="str">
        <f t="shared" si="15"/>
        <v>Gastos_Gerais</v>
      </c>
    </row>
    <row r="202" spans="1:17" x14ac:dyDescent="0.2">
      <c r="A202" s="357">
        <v>199</v>
      </c>
      <c r="B202" s="347">
        <v>44936</v>
      </c>
      <c r="C202" s="580">
        <v>44896</v>
      </c>
      <c r="D202" s="349" t="s">
        <v>264</v>
      </c>
      <c r="E202" s="349" t="s">
        <v>177</v>
      </c>
      <c r="F202" s="350">
        <v>299</v>
      </c>
      <c r="G202" s="349" t="s">
        <v>1534</v>
      </c>
      <c r="H202" s="349" t="s">
        <v>1032</v>
      </c>
      <c r="I202" s="351" t="s">
        <v>1535</v>
      </c>
      <c r="J202" s="352" t="s">
        <v>1536</v>
      </c>
      <c r="K202" s="352" t="s">
        <v>1157</v>
      </c>
      <c r="L202" s="353" t="s">
        <v>1157</v>
      </c>
      <c r="M202" s="352" t="s">
        <v>1537</v>
      </c>
      <c r="N202" s="371">
        <v>44935</v>
      </c>
      <c r="O202" s="74">
        <f t="shared" si="13"/>
        <v>1</v>
      </c>
      <c r="P202" s="74">
        <f t="shared" si="14"/>
        <v>0</v>
      </c>
      <c r="Q202" s="139" t="str">
        <f t="shared" si="15"/>
        <v>Gastos_Gerais</v>
      </c>
    </row>
    <row r="203" spans="1:17" ht="48" x14ac:dyDescent="0.2">
      <c r="A203" s="357">
        <v>200</v>
      </c>
      <c r="B203" s="347">
        <v>44936</v>
      </c>
      <c r="C203" s="580">
        <v>44896</v>
      </c>
      <c r="D203" s="349" t="s">
        <v>264</v>
      </c>
      <c r="E203" s="349" t="s">
        <v>59</v>
      </c>
      <c r="F203" s="350">
        <v>2290.11</v>
      </c>
      <c r="G203" s="349" t="s">
        <v>1538</v>
      </c>
      <c r="H203" s="349" t="s">
        <v>302</v>
      </c>
      <c r="I203" s="351" t="s">
        <v>1539</v>
      </c>
      <c r="J203" s="352" t="s">
        <v>1540</v>
      </c>
      <c r="K203" s="352" t="s">
        <v>1157</v>
      </c>
      <c r="L203" s="353" t="s">
        <v>1157</v>
      </c>
      <c r="M203" s="352">
        <v>1708936</v>
      </c>
      <c r="N203" s="371">
        <v>44935</v>
      </c>
      <c r="O203" s="74">
        <f t="shared" si="13"/>
        <v>1</v>
      </c>
      <c r="P203" s="74">
        <f t="shared" si="14"/>
        <v>0</v>
      </c>
      <c r="Q203" s="139" t="str">
        <f t="shared" si="15"/>
        <v>Gastos_Gerais</v>
      </c>
    </row>
    <row r="204" spans="1:17" ht="36" x14ac:dyDescent="0.2">
      <c r="A204" s="357">
        <v>201</v>
      </c>
      <c r="B204" s="347">
        <v>44936</v>
      </c>
      <c r="C204" s="580">
        <v>44896</v>
      </c>
      <c r="D204" s="349" t="s">
        <v>264</v>
      </c>
      <c r="E204" s="349" t="s">
        <v>410</v>
      </c>
      <c r="F204" s="350">
        <v>91.18</v>
      </c>
      <c r="G204" s="349" t="s">
        <v>1541</v>
      </c>
      <c r="H204" s="349" t="s">
        <v>417</v>
      </c>
      <c r="I204" s="351" t="s">
        <v>1542</v>
      </c>
      <c r="J204" s="352" t="s">
        <v>1543</v>
      </c>
      <c r="K204" s="352" t="s">
        <v>1157</v>
      </c>
      <c r="L204" s="353" t="s">
        <v>32</v>
      </c>
      <c r="M204" s="352">
        <v>2023321</v>
      </c>
      <c r="N204" s="371">
        <v>44936</v>
      </c>
      <c r="O204" s="74">
        <f t="shared" si="13"/>
        <v>1</v>
      </c>
      <c r="P204" s="74">
        <f t="shared" si="14"/>
        <v>0</v>
      </c>
      <c r="Q204" s="139" t="str">
        <f t="shared" si="15"/>
        <v>Gastos_Gerais</v>
      </c>
    </row>
    <row r="205" spans="1:17" ht="36" x14ac:dyDescent="0.2">
      <c r="A205" s="357">
        <v>202</v>
      </c>
      <c r="B205" s="347">
        <v>44936</v>
      </c>
      <c r="C205" s="580">
        <v>44927</v>
      </c>
      <c r="D205" s="349" t="s">
        <v>264</v>
      </c>
      <c r="E205" s="349" t="s">
        <v>404</v>
      </c>
      <c r="F205" s="350">
        <v>201.3</v>
      </c>
      <c r="G205" s="349" t="s">
        <v>1544</v>
      </c>
      <c r="H205" s="349" t="s">
        <v>418</v>
      </c>
      <c r="I205" s="351" t="s">
        <v>1545</v>
      </c>
      <c r="J205" s="352" t="s">
        <v>1546</v>
      </c>
      <c r="K205" s="352" t="s">
        <v>1157</v>
      </c>
      <c r="L205" s="353" t="s">
        <v>32</v>
      </c>
      <c r="M205" s="352">
        <v>28736</v>
      </c>
      <c r="N205" s="371">
        <v>44931</v>
      </c>
      <c r="O205" s="74">
        <f t="shared" si="13"/>
        <v>1</v>
      </c>
      <c r="P205" s="74">
        <f t="shared" si="14"/>
        <v>1</v>
      </c>
      <c r="Q205" s="139" t="str">
        <f t="shared" si="15"/>
        <v>Gastos_Gerais</v>
      </c>
    </row>
    <row r="206" spans="1:17" x14ac:dyDescent="0.2">
      <c r="A206" s="357">
        <v>203</v>
      </c>
      <c r="B206" s="347">
        <v>44936</v>
      </c>
      <c r="C206" s="580">
        <v>44896</v>
      </c>
      <c r="D206" s="349" t="s">
        <v>264</v>
      </c>
      <c r="E206" s="349" t="s">
        <v>60</v>
      </c>
      <c r="F206" s="350">
        <v>28084.36</v>
      </c>
      <c r="G206" s="349" t="s">
        <v>1547</v>
      </c>
      <c r="H206" s="349" t="s">
        <v>420</v>
      </c>
      <c r="I206" s="351" t="s">
        <v>1350</v>
      </c>
      <c r="J206" s="352" t="s">
        <v>1351</v>
      </c>
      <c r="K206" s="352" t="s">
        <v>1157</v>
      </c>
      <c r="L206" s="353" t="s">
        <v>32</v>
      </c>
      <c r="M206" s="352">
        <v>69</v>
      </c>
      <c r="N206" s="371">
        <v>44932</v>
      </c>
      <c r="O206" s="74">
        <f t="shared" si="13"/>
        <v>1</v>
      </c>
      <c r="P206" s="74">
        <f t="shared" si="14"/>
        <v>0</v>
      </c>
      <c r="Q206" s="139" t="str">
        <f t="shared" si="15"/>
        <v>Gastos_Gerais</v>
      </c>
    </row>
    <row r="207" spans="1:17" ht="60" x14ac:dyDescent="0.2">
      <c r="A207" s="357">
        <v>204</v>
      </c>
      <c r="B207" s="347">
        <v>44936</v>
      </c>
      <c r="C207" s="580">
        <v>44896</v>
      </c>
      <c r="D207" s="349" t="s">
        <v>264</v>
      </c>
      <c r="E207" s="349" t="s">
        <v>211</v>
      </c>
      <c r="F207" s="350">
        <v>26893.16</v>
      </c>
      <c r="G207" s="349" t="s">
        <v>1548</v>
      </c>
      <c r="H207" s="349" t="s">
        <v>303</v>
      </c>
      <c r="I207" s="351" t="s">
        <v>1549</v>
      </c>
      <c r="J207" s="352" t="s">
        <v>1550</v>
      </c>
      <c r="K207" s="352" t="s">
        <v>1157</v>
      </c>
      <c r="L207" s="353" t="s">
        <v>1158</v>
      </c>
      <c r="M207" s="352">
        <v>13</v>
      </c>
      <c r="N207" s="371">
        <v>44935</v>
      </c>
      <c r="O207" s="74">
        <f t="shared" si="13"/>
        <v>1</v>
      </c>
      <c r="P207" s="74">
        <f t="shared" si="14"/>
        <v>0</v>
      </c>
      <c r="Q207" s="139" t="str">
        <f t="shared" si="15"/>
        <v>Gastos_Gerais</v>
      </c>
    </row>
    <row r="208" spans="1:17" x14ac:dyDescent="0.2">
      <c r="A208" s="357">
        <v>205</v>
      </c>
      <c r="B208" s="355">
        <v>44936</v>
      </c>
      <c r="C208" s="348">
        <v>44896</v>
      </c>
      <c r="D208" s="351" t="s">
        <v>264</v>
      </c>
      <c r="E208" s="351" t="s">
        <v>60</v>
      </c>
      <c r="F208" s="356">
        <v>27911.49</v>
      </c>
      <c r="G208" s="351" t="s">
        <v>1551</v>
      </c>
      <c r="H208" s="351" t="s">
        <v>421</v>
      </c>
      <c r="I208" s="351" t="s">
        <v>1316</v>
      </c>
      <c r="J208" s="352" t="s">
        <v>1552</v>
      </c>
      <c r="K208" s="352" t="s">
        <v>1157</v>
      </c>
      <c r="L208" s="353" t="s">
        <v>32</v>
      </c>
      <c r="M208" s="352">
        <v>215</v>
      </c>
      <c r="N208" s="371">
        <v>44932</v>
      </c>
      <c r="O208" s="74">
        <f t="shared" si="13"/>
        <v>1</v>
      </c>
      <c r="P208" s="74">
        <f t="shared" si="14"/>
        <v>0</v>
      </c>
      <c r="Q208" s="139" t="str">
        <f t="shared" si="15"/>
        <v>Gastos_Gerais</v>
      </c>
    </row>
    <row r="209" spans="1:17" ht="36" x14ac:dyDescent="0.2">
      <c r="A209" s="357">
        <v>206</v>
      </c>
      <c r="B209" s="347">
        <v>44936</v>
      </c>
      <c r="C209" s="580">
        <v>44927</v>
      </c>
      <c r="D209" s="349" t="s">
        <v>264</v>
      </c>
      <c r="E209" s="349" t="s">
        <v>293</v>
      </c>
      <c r="F209" s="350">
        <v>60</v>
      </c>
      <c r="G209" s="349" t="s">
        <v>1296</v>
      </c>
      <c r="H209" s="349" t="s">
        <v>416</v>
      </c>
      <c r="I209" s="351" t="s">
        <v>1297</v>
      </c>
      <c r="J209" s="352" t="s">
        <v>838</v>
      </c>
      <c r="K209" s="352" t="s">
        <v>1188</v>
      </c>
      <c r="L209" s="353" t="s">
        <v>1189</v>
      </c>
      <c r="M209" s="352">
        <v>956713308</v>
      </c>
      <c r="N209" s="371">
        <v>44936</v>
      </c>
      <c r="O209" s="74">
        <f t="shared" si="13"/>
        <v>1</v>
      </c>
      <c r="P209" s="74">
        <f t="shared" si="14"/>
        <v>1</v>
      </c>
      <c r="Q209" s="139" t="str">
        <f t="shared" si="15"/>
        <v>Gastos_Gerais</v>
      </c>
    </row>
    <row r="210" spans="1:17" ht="36" x14ac:dyDescent="0.2">
      <c r="A210" s="357">
        <v>207</v>
      </c>
      <c r="B210" s="347">
        <v>44936</v>
      </c>
      <c r="C210" s="580">
        <v>44927</v>
      </c>
      <c r="D210" s="349" t="s">
        <v>264</v>
      </c>
      <c r="E210" s="349" t="s">
        <v>293</v>
      </c>
      <c r="F210" s="350">
        <v>60</v>
      </c>
      <c r="G210" s="349" t="s">
        <v>1336</v>
      </c>
      <c r="H210" s="349" t="s">
        <v>416</v>
      </c>
      <c r="I210" s="351" t="s">
        <v>1294</v>
      </c>
      <c r="J210" s="352" t="s">
        <v>1295</v>
      </c>
      <c r="K210" s="352" t="s">
        <v>1188</v>
      </c>
      <c r="L210" s="353" t="s">
        <v>1189</v>
      </c>
      <c r="M210" s="352">
        <v>956713308</v>
      </c>
      <c r="N210" s="371">
        <v>44936</v>
      </c>
      <c r="O210" s="74">
        <f t="shared" si="13"/>
        <v>1</v>
      </c>
      <c r="P210" s="74">
        <f t="shared" si="14"/>
        <v>1</v>
      </c>
      <c r="Q210" s="139" t="str">
        <f t="shared" si="15"/>
        <v>Gastos_Gerais</v>
      </c>
    </row>
    <row r="211" spans="1:17" ht="36" x14ac:dyDescent="0.2">
      <c r="A211" s="357">
        <v>208</v>
      </c>
      <c r="B211" s="347">
        <v>44936</v>
      </c>
      <c r="C211" s="580">
        <v>44927</v>
      </c>
      <c r="D211" s="349" t="s">
        <v>264</v>
      </c>
      <c r="E211" s="349" t="s">
        <v>293</v>
      </c>
      <c r="F211" s="350">
        <v>120</v>
      </c>
      <c r="G211" s="349" t="s">
        <v>1553</v>
      </c>
      <c r="H211" s="349" t="s">
        <v>420</v>
      </c>
      <c r="I211" s="351" t="s">
        <v>1554</v>
      </c>
      <c r="J211" s="352" t="s">
        <v>1555</v>
      </c>
      <c r="K211" s="352" t="s">
        <v>1188</v>
      </c>
      <c r="L211" s="353" t="s">
        <v>1189</v>
      </c>
      <c r="M211" s="352">
        <v>956713308</v>
      </c>
      <c r="N211" s="371">
        <v>44936</v>
      </c>
      <c r="O211" s="74">
        <f t="shared" si="13"/>
        <v>1</v>
      </c>
      <c r="P211" s="74">
        <f t="shared" si="14"/>
        <v>1</v>
      </c>
      <c r="Q211" s="139" t="str">
        <f t="shared" si="15"/>
        <v>Gastos_Gerais</v>
      </c>
    </row>
    <row r="212" spans="1:17" ht="36" x14ac:dyDescent="0.2">
      <c r="A212" s="357">
        <v>209</v>
      </c>
      <c r="B212" s="347">
        <v>44936</v>
      </c>
      <c r="C212" s="580">
        <v>44927</v>
      </c>
      <c r="D212" s="349" t="s">
        <v>264</v>
      </c>
      <c r="E212" s="349" t="s">
        <v>293</v>
      </c>
      <c r="F212" s="350">
        <v>120</v>
      </c>
      <c r="G212" s="349" t="s">
        <v>1556</v>
      </c>
      <c r="H212" s="349" t="s">
        <v>420</v>
      </c>
      <c r="I212" s="351" t="s">
        <v>1557</v>
      </c>
      <c r="J212" s="352" t="s">
        <v>1113</v>
      </c>
      <c r="K212" s="352" t="s">
        <v>1188</v>
      </c>
      <c r="L212" s="353" t="s">
        <v>1189</v>
      </c>
      <c r="M212" s="352">
        <v>956713308</v>
      </c>
      <c r="N212" s="371">
        <v>44936</v>
      </c>
      <c r="O212" s="74">
        <f t="shared" si="13"/>
        <v>1</v>
      </c>
      <c r="P212" s="74">
        <f t="shared" si="14"/>
        <v>1</v>
      </c>
      <c r="Q212" s="139" t="str">
        <f t="shared" si="15"/>
        <v>Gastos_Gerais</v>
      </c>
    </row>
    <row r="213" spans="1:17" ht="24" x14ac:dyDescent="0.2">
      <c r="A213" s="357">
        <v>210</v>
      </c>
      <c r="B213" s="347">
        <v>44936</v>
      </c>
      <c r="C213" s="580">
        <v>44927</v>
      </c>
      <c r="D213" s="349" t="s">
        <v>264</v>
      </c>
      <c r="E213" s="349" t="s">
        <v>293</v>
      </c>
      <c r="F213" s="350">
        <v>120</v>
      </c>
      <c r="G213" s="349" t="s">
        <v>1558</v>
      </c>
      <c r="H213" s="349" t="s">
        <v>419</v>
      </c>
      <c r="I213" s="351" t="s">
        <v>1559</v>
      </c>
      <c r="J213" s="352" t="s">
        <v>484</v>
      </c>
      <c r="K213" s="352" t="s">
        <v>1188</v>
      </c>
      <c r="L213" s="353" t="s">
        <v>1189</v>
      </c>
      <c r="M213" s="352">
        <v>956713308</v>
      </c>
      <c r="N213" s="371">
        <v>44936</v>
      </c>
      <c r="O213" s="74">
        <f t="shared" si="13"/>
        <v>1</v>
      </c>
      <c r="P213" s="74">
        <f t="shared" si="14"/>
        <v>1</v>
      </c>
      <c r="Q213" s="139" t="str">
        <f t="shared" si="15"/>
        <v>Gastos_Gerais</v>
      </c>
    </row>
    <row r="214" spans="1:17" ht="24" x14ac:dyDescent="0.2">
      <c r="A214" s="357">
        <v>211</v>
      </c>
      <c r="B214" s="347">
        <v>44936</v>
      </c>
      <c r="C214" s="580">
        <v>44927</v>
      </c>
      <c r="D214" s="349" t="s">
        <v>264</v>
      </c>
      <c r="E214" s="349" t="s">
        <v>293</v>
      </c>
      <c r="F214" s="350">
        <v>120</v>
      </c>
      <c r="G214" s="349" t="s">
        <v>1560</v>
      </c>
      <c r="H214" s="349" t="s">
        <v>419</v>
      </c>
      <c r="I214" s="351" t="s">
        <v>1561</v>
      </c>
      <c r="J214" s="352" t="s">
        <v>1036</v>
      </c>
      <c r="K214" s="352" t="s">
        <v>1188</v>
      </c>
      <c r="L214" s="353" t="s">
        <v>1189</v>
      </c>
      <c r="M214" s="352">
        <v>956713308</v>
      </c>
      <c r="N214" s="371">
        <v>44936</v>
      </c>
      <c r="O214" s="74">
        <f t="shared" si="13"/>
        <v>1</v>
      </c>
      <c r="P214" s="74">
        <f t="shared" si="14"/>
        <v>1</v>
      </c>
      <c r="Q214" s="139" t="str">
        <f t="shared" si="15"/>
        <v>Gastos_Gerais</v>
      </c>
    </row>
    <row r="215" spans="1:17" ht="24" x14ac:dyDescent="0.2">
      <c r="A215" s="357">
        <v>212</v>
      </c>
      <c r="B215" s="347">
        <v>44936</v>
      </c>
      <c r="C215" s="580">
        <v>44927</v>
      </c>
      <c r="D215" s="349" t="s">
        <v>264</v>
      </c>
      <c r="E215" s="349" t="s">
        <v>293</v>
      </c>
      <c r="F215" s="350">
        <v>120</v>
      </c>
      <c r="G215" s="349" t="s">
        <v>1562</v>
      </c>
      <c r="H215" s="349" t="s">
        <v>419</v>
      </c>
      <c r="I215" s="351" t="s">
        <v>1563</v>
      </c>
      <c r="J215" s="352" t="s">
        <v>495</v>
      </c>
      <c r="K215" s="352" t="s">
        <v>1188</v>
      </c>
      <c r="L215" s="353" t="s">
        <v>1189</v>
      </c>
      <c r="M215" s="352">
        <v>956713308</v>
      </c>
      <c r="N215" s="371">
        <v>44936</v>
      </c>
      <c r="O215" s="74">
        <f t="shared" si="13"/>
        <v>1</v>
      </c>
      <c r="P215" s="74">
        <f t="shared" si="14"/>
        <v>1</v>
      </c>
      <c r="Q215" s="139" t="str">
        <f t="shared" si="15"/>
        <v>Gastos_Gerais</v>
      </c>
    </row>
    <row r="216" spans="1:17" ht="36" x14ac:dyDescent="0.2">
      <c r="A216" s="357">
        <v>213</v>
      </c>
      <c r="B216" s="347">
        <v>44936</v>
      </c>
      <c r="C216" s="580">
        <v>44927</v>
      </c>
      <c r="D216" s="349" t="s">
        <v>264</v>
      </c>
      <c r="E216" s="349" t="s">
        <v>293</v>
      </c>
      <c r="F216" s="350">
        <v>120</v>
      </c>
      <c r="G216" s="349" t="s">
        <v>1564</v>
      </c>
      <c r="H216" s="349" t="s">
        <v>420</v>
      </c>
      <c r="I216" s="351" t="s">
        <v>1565</v>
      </c>
      <c r="J216" s="352" t="s">
        <v>1566</v>
      </c>
      <c r="K216" s="352" t="s">
        <v>1188</v>
      </c>
      <c r="L216" s="353" t="s">
        <v>1189</v>
      </c>
      <c r="M216" s="352">
        <v>956713308</v>
      </c>
      <c r="N216" s="371">
        <v>44936</v>
      </c>
      <c r="O216" s="74">
        <f t="shared" si="13"/>
        <v>1</v>
      </c>
      <c r="P216" s="74">
        <f t="shared" si="14"/>
        <v>1</v>
      </c>
      <c r="Q216" s="139" t="str">
        <f t="shared" si="15"/>
        <v>Gastos_Gerais</v>
      </c>
    </row>
    <row r="217" spans="1:17" ht="36" x14ac:dyDescent="0.2">
      <c r="A217" s="357">
        <v>214</v>
      </c>
      <c r="B217" s="347">
        <v>44937</v>
      </c>
      <c r="C217" s="580">
        <v>44927</v>
      </c>
      <c r="D217" s="349" t="s">
        <v>264</v>
      </c>
      <c r="E217" s="349" t="s">
        <v>290</v>
      </c>
      <c r="F217" s="350">
        <v>81</v>
      </c>
      <c r="G217" s="349" t="s">
        <v>1567</v>
      </c>
      <c r="H217" s="349" t="s">
        <v>414</v>
      </c>
      <c r="I217" s="351" t="s">
        <v>1568</v>
      </c>
      <c r="J217" s="352" t="s">
        <v>1569</v>
      </c>
      <c r="K217" s="352" t="s">
        <v>1157</v>
      </c>
      <c r="L217" s="353" t="s">
        <v>32</v>
      </c>
      <c r="M217" s="352">
        <v>4325</v>
      </c>
      <c r="N217" s="371">
        <v>44930</v>
      </c>
      <c r="O217" s="74">
        <f t="shared" si="13"/>
        <v>1</v>
      </c>
      <c r="P217" s="74">
        <f t="shared" si="14"/>
        <v>1</v>
      </c>
      <c r="Q217" s="139" t="str">
        <f t="shared" si="15"/>
        <v>Gastos_Gerais</v>
      </c>
    </row>
    <row r="218" spans="1:17" ht="24" x14ac:dyDescent="0.2">
      <c r="A218" s="357">
        <v>215</v>
      </c>
      <c r="B218" s="373">
        <v>44937</v>
      </c>
      <c r="C218" s="597">
        <v>44927</v>
      </c>
      <c r="D218" s="569" t="s">
        <v>264</v>
      </c>
      <c r="E218" s="569" t="s">
        <v>0</v>
      </c>
      <c r="F218" s="570">
        <v>200.41</v>
      </c>
      <c r="G218" s="372" t="s">
        <v>1283</v>
      </c>
      <c r="H218" s="569" t="s">
        <v>493</v>
      </c>
      <c r="I218" s="569" t="s">
        <v>1570</v>
      </c>
      <c r="J218" s="571" t="s">
        <v>1571</v>
      </c>
      <c r="K218" s="572" t="s">
        <v>1157</v>
      </c>
      <c r="L218" s="571" t="s">
        <v>32</v>
      </c>
      <c r="M218" s="375">
        <v>35219</v>
      </c>
      <c r="N218" s="418">
        <v>44932</v>
      </c>
      <c r="O218" s="74">
        <f t="shared" si="13"/>
        <v>1</v>
      </c>
      <c r="P218" s="74">
        <f t="shared" si="14"/>
        <v>1</v>
      </c>
      <c r="Q218" s="139" t="str">
        <f t="shared" si="15"/>
        <v>Gastos_Gerais</v>
      </c>
    </row>
    <row r="219" spans="1:17" ht="24" x14ac:dyDescent="0.2">
      <c r="A219" s="357">
        <v>216</v>
      </c>
      <c r="B219" s="373">
        <v>44937</v>
      </c>
      <c r="C219" s="597">
        <v>44927</v>
      </c>
      <c r="D219" s="569" t="s">
        <v>264</v>
      </c>
      <c r="E219" s="569" t="s">
        <v>0</v>
      </c>
      <c r="F219" s="570">
        <v>539.69000000000005</v>
      </c>
      <c r="G219" s="372" t="s">
        <v>1283</v>
      </c>
      <c r="H219" s="569" t="s">
        <v>419</v>
      </c>
      <c r="I219" s="569" t="s">
        <v>1570</v>
      </c>
      <c r="J219" s="571" t="s">
        <v>1571</v>
      </c>
      <c r="K219" s="572" t="s">
        <v>1157</v>
      </c>
      <c r="L219" s="571" t="s">
        <v>32</v>
      </c>
      <c r="M219" s="375">
        <v>35216</v>
      </c>
      <c r="N219" s="418">
        <v>44932</v>
      </c>
      <c r="O219" s="74">
        <f t="shared" si="13"/>
        <v>1</v>
      </c>
      <c r="P219" s="74">
        <f t="shared" si="14"/>
        <v>1</v>
      </c>
      <c r="Q219" s="139" t="str">
        <f t="shared" si="15"/>
        <v>Gastos_Gerais</v>
      </c>
    </row>
    <row r="220" spans="1:17" ht="24" x14ac:dyDescent="0.2">
      <c r="A220" s="357">
        <v>217</v>
      </c>
      <c r="B220" s="373">
        <v>44937</v>
      </c>
      <c r="C220" s="597">
        <v>44927</v>
      </c>
      <c r="D220" s="569" t="s">
        <v>264</v>
      </c>
      <c r="E220" s="569" t="s">
        <v>0</v>
      </c>
      <c r="F220" s="570">
        <v>976.57</v>
      </c>
      <c r="G220" s="372" t="s">
        <v>1283</v>
      </c>
      <c r="H220" s="569" t="s">
        <v>423</v>
      </c>
      <c r="I220" s="569" t="s">
        <v>1570</v>
      </c>
      <c r="J220" s="571" t="s">
        <v>1571</v>
      </c>
      <c r="K220" s="572" t="s">
        <v>1157</v>
      </c>
      <c r="L220" s="571" t="s">
        <v>32</v>
      </c>
      <c r="M220" s="375">
        <v>35218</v>
      </c>
      <c r="N220" s="418">
        <v>44932</v>
      </c>
      <c r="O220" s="74">
        <f t="shared" si="13"/>
        <v>1</v>
      </c>
      <c r="P220" s="74">
        <f t="shared" si="14"/>
        <v>1</v>
      </c>
      <c r="Q220" s="139" t="str">
        <f t="shared" si="15"/>
        <v>Gastos_Gerais</v>
      </c>
    </row>
    <row r="221" spans="1:17" ht="24" x14ac:dyDescent="0.2">
      <c r="A221" s="357">
        <v>218</v>
      </c>
      <c r="B221" s="373">
        <v>44937</v>
      </c>
      <c r="C221" s="597">
        <v>44927</v>
      </c>
      <c r="D221" s="569" t="s">
        <v>264</v>
      </c>
      <c r="E221" s="569" t="s">
        <v>0</v>
      </c>
      <c r="F221" s="374">
        <v>1674.01</v>
      </c>
      <c r="G221" s="372" t="s">
        <v>1283</v>
      </c>
      <c r="H221" s="372" t="s">
        <v>414</v>
      </c>
      <c r="I221" s="569" t="s">
        <v>1570</v>
      </c>
      <c r="J221" s="571" t="s">
        <v>1571</v>
      </c>
      <c r="K221" s="572" t="s">
        <v>1157</v>
      </c>
      <c r="L221" s="571" t="s">
        <v>32</v>
      </c>
      <c r="M221" s="375">
        <v>35215</v>
      </c>
      <c r="N221" s="418">
        <v>44932</v>
      </c>
      <c r="O221" s="74">
        <f t="shared" si="13"/>
        <v>1</v>
      </c>
      <c r="P221" s="74">
        <f t="shared" si="14"/>
        <v>1</v>
      </c>
      <c r="Q221" s="139" t="str">
        <f t="shared" si="15"/>
        <v>Gastos_Gerais</v>
      </c>
    </row>
    <row r="222" spans="1:17" ht="24" x14ac:dyDescent="0.2">
      <c r="A222" s="357">
        <v>219</v>
      </c>
      <c r="B222" s="373">
        <v>44937</v>
      </c>
      <c r="C222" s="597">
        <v>44927</v>
      </c>
      <c r="D222" s="569" t="s">
        <v>264</v>
      </c>
      <c r="E222" s="569" t="s">
        <v>0</v>
      </c>
      <c r="F222" s="374">
        <v>1289.06</v>
      </c>
      <c r="G222" s="372" t="s">
        <v>1283</v>
      </c>
      <c r="H222" s="372" t="s">
        <v>421</v>
      </c>
      <c r="I222" s="569" t="s">
        <v>1570</v>
      </c>
      <c r="J222" s="571" t="s">
        <v>1571</v>
      </c>
      <c r="K222" s="572" t="s">
        <v>1157</v>
      </c>
      <c r="L222" s="571" t="s">
        <v>32</v>
      </c>
      <c r="M222" s="375">
        <v>35217</v>
      </c>
      <c r="N222" s="418">
        <v>44932</v>
      </c>
      <c r="O222" s="74">
        <f t="shared" si="13"/>
        <v>1</v>
      </c>
      <c r="P222" s="74">
        <f t="shared" si="14"/>
        <v>1</v>
      </c>
      <c r="Q222" s="139" t="str">
        <f t="shared" si="15"/>
        <v>Gastos_Gerais</v>
      </c>
    </row>
    <row r="223" spans="1:17" ht="24" x14ac:dyDescent="0.2">
      <c r="A223" s="357">
        <v>220</v>
      </c>
      <c r="B223" s="347">
        <v>44937</v>
      </c>
      <c r="C223" s="580">
        <v>44896</v>
      </c>
      <c r="D223" s="349" t="s">
        <v>264</v>
      </c>
      <c r="E223" s="349" t="s">
        <v>83</v>
      </c>
      <c r="F223" s="350">
        <v>1111</v>
      </c>
      <c r="G223" s="361" t="s">
        <v>1160</v>
      </c>
      <c r="H223" s="349" t="s">
        <v>302</v>
      </c>
      <c r="I223" s="361" t="s">
        <v>1161</v>
      </c>
      <c r="J223" s="363" t="s">
        <v>1162</v>
      </c>
      <c r="K223" s="363" t="s">
        <v>1157</v>
      </c>
      <c r="L223" s="363" t="s">
        <v>32</v>
      </c>
      <c r="M223" s="352">
        <v>94873339</v>
      </c>
      <c r="N223" s="371">
        <v>44937</v>
      </c>
      <c r="O223" s="74">
        <f t="shared" si="13"/>
        <v>1</v>
      </c>
      <c r="P223" s="74">
        <f t="shared" si="14"/>
        <v>0</v>
      </c>
      <c r="Q223" s="139" t="str">
        <f t="shared" si="15"/>
        <v>Gastos_Gerais</v>
      </c>
    </row>
    <row r="224" spans="1:17" x14ac:dyDescent="0.2">
      <c r="A224" s="357">
        <v>221</v>
      </c>
      <c r="B224" s="347">
        <v>44937</v>
      </c>
      <c r="C224" s="580">
        <v>44896</v>
      </c>
      <c r="D224" s="349" t="s">
        <v>264</v>
      </c>
      <c r="E224" s="349" t="s">
        <v>83</v>
      </c>
      <c r="F224" s="350">
        <v>8063.44</v>
      </c>
      <c r="G224" s="349" t="s">
        <v>1160</v>
      </c>
      <c r="H224" s="349" t="s">
        <v>419</v>
      </c>
      <c r="I224" s="351" t="s">
        <v>1161</v>
      </c>
      <c r="J224" s="352" t="s">
        <v>1162</v>
      </c>
      <c r="K224" s="352" t="s">
        <v>1157</v>
      </c>
      <c r="L224" s="353" t="s">
        <v>32</v>
      </c>
      <c r="M224" s="352">
        <v>94502057</v>
      </c>
      <c r="N224" s="371">
        <v>44937</v>
      </c>
      <c r="O224" s="74">
        <f t="shared" si="13"/>
        <v>1</v>
      </c>
      <c r="P224" s="74">
        <f t="shared" si="14"/>
        <v>0</v>
      </c>
      <c r="Q224" s="139" t="str">
        <f t="shared" si="15"/>
        <v>Gastos_Gerais</v>
      </c>
    </row>
    <row r="225" spans="1:17" ht="25.5" x14ac:dyDescent="0.2">
      <c r="A225" s="357">
        <v>222</v>
      </c>
      <c r="B225" s="347">
        <v>44937</v>
      </c>
      <c r="C225" s="580">
        <v>44927</v>
      </c>
      <c r="D225" s="349" t="s">
        <v>176</v>
      </c>
      <c r="E225" s="349" t="s">
        <v>158</v>
      </c>
      <c r="F225" s="350">
        <v>63.6</v>
      </c>
      <c r="G225" s="349" t="s">
        <v>1572</v>
      </c>
      <c r="H225" s="349" t="s">
        <v>416</v>
      </c>
      <c r="I225" s="351" t="s">
        <v>1573</v>
      </c>
      <c r="J225" s="352" t="s">
        <v>1574</v>
      </c>
      <c r="K225" s="352" t="s">
        <v>1157</v>
      </c>
      <c r="L225" s="353" t="s">
        <v>32</v>
      </c>
      <c r="M225" s="352">
        <v>20231220</v>
      </c>
      <c r="N225" s="371">
        <v>44952</v>
      </c>
      <c r="O225" s="74">
        <f t="shared" si="13"/>
        <v>1</v>
      </c>
      <c r="P225" s="74">
        <f t="shared" si="14"/>
        <v>1</v>
      </c>
      <c r="Q225" s="139" t="str">
        <f t="shared" si="15"/>
        <v>Gastos_com_Pessoal</v>
      </c>
    </row>
    <row r="226" spans="1:17" ht="48" x14ac:dyDescent="0.2">
      <c r="A226" s="357">
        <v>223</v>
      </c>
      <c r="B226" s="347">
        <v>44937</v>
      </c>
      <c r="C226" s="580">
        <v>44927</v>
      </c>
      <c r="D226" s="349" t="s">
        <v>264</v>
      </c>
      <c r="E226" s="349" t="s">
        <v>293</v>
      </c>
      <c r="F226" s="350">
        <v>60</v>
      </c>
      <c r="G226" s="349" t="s">
        <v>1575</v>
      </c>
      <c r="H226" s="349" t="s">
        <v>423</v>
      </c>
      <c r="I226" s="351" t="s">
        <v>1576</v>
      </c>
      <c r="J226" s="352" t="s">
        <v>1577</v>
      </c>
      <c r="K226" s="352" t="s">
        <v>1188</v>
      </c>
      <c r="L226" s="353" t="s">
        <v>1189</v>
      </c>
      <c r="M226" s="352">
        <v>556909576</v>
      </c>
      <c r="N226" s="371">
        <v>44937</v>
      </c>
      <c r="O226" s="74">
        <f t="shared" si="13"/>
        <v>1</v>
      </c>
      <c r="P226" s="74">
        <f t="shared" si="14"/>
        <v>1</v>
      </c>
      <c r="Q226" s="139" t="str">
        <f t="shared" si="15"/>
        <v>Gastos_Gerais</v>
      </c>
    </row>
    <row r="227" spans="1:17" ht="48" x14ac:dyDescent="0.2">
      <c r="A227" s="357">
        <v>224</v>
      </c>
      <c r="B227" s="347">
        <v>44937</v>
      </c>
      <c r="C227" s="580">
        <v>44927</v>
      </c>
      <c r="D227" s="349" t="s">
        <v>264</v>
      </c>
      <c r="E227" s="349" t="s">
        <v>293</v>
      </c>
      <c r="F227" s="350">
        <v>60</v>
      </c>
      <c r="G227" s="349" t="s">
        <v>1578</v>
      </c>
      <c r="H227" s="349" t="s">
        <v>420</v>
      </c>
      <c r="I227" s="351" t="s">
        <v>1579</v>
      </c>
      <c r="J227" s="352" t="s">
        <v>1580</v>
      </c>
      <c r="K227" s="352" t="s">
        <v>1188</v>
      </c>
      <c r="L227" s="353" t="s">
        <v>1189</v>
      </c>
      <c r="M227" s="352">
        <v>556909576</v>
      </c>
      <c r="N227" s="371">
        <v>44937</v>
      </c>
      <c r="O227" s="74">
        <f t="shared" si="13"/>
        <v>1</v>
      </c>
      <c r="P227" s="74">
        <f t="shared" si="14"/>
        <v>1</v>
      </c>
      <c r="Q227" s="139" t="str">
        <f t="shared" si="15"/>
        <v>Gastos_Gerais</v>
      </c>
    </row>
    <row r="228" spans="1:17" ht="48" x14ac:dyDescent="0.2">
      <c r="A228" s="357">
        <v>225</v>
      </c>
      <c r="B228" s="347">
        <v>44937</v>
      </c>
      <c r="C228" s="580">
        <v>44927</v>
      </c>
      <c r="D228" s="349" t="s">
        <v>264</v>
      </c>
      <c r="E228" s="349" t="s">
        <v>293</v>
      </c>
      <c r="F228" s="350">
        <v>60</v>
      </c>
      <c r="G228" s="349" t="s">
        <v>1581</v>
      </c>
      <c r="H228" s="349" t="s">
        <v>420</v>
      </c>
      <c r="I228" s="351" t="s">
        <v>1582</v>
      </c>
      <c r="J228" s="352" t="s">
        <v>1583</v>
      </c>
      <c r="K228" s="352" t="s">
        <v>1188</v>
      </c>
      <c r="L228" s="353" t="s">
        <v>1189</v>
      </c>
      <c r="M228" s="352">
        <v>556909576</v>
      </c>
      <c r="N228" s="371">
        <v>44937</v>
      </c>
      <c r="O228" s="74">
        <f t="shared" si="13"/>
        <v>1</v>
      </c>
      <c r="P228" s="74">
        <f t="shared" si="14"/>
        <v>1</v>
      </c>
      <c r="Q228" s="139" t="str">
        <f t="shared" si="15"/>
        <v>Gastos_Gerais</v>
      </c>
    </row>
    <row r="229" spans="1:17" ht="48" x14ac:dyDescent="0.2">
      <c r="A229" s="357">
        <v>226</v>
      </c>
      <c r="B229" s="347">
        <v>44937</v>
      </c>
      <c r="C229" s="580">
        <v>44927</v>
      </c>
      <c r="D229" s="349" t="s">
        <v>264</v>
      </c>
      <c r="E229" s="349" t="s">
        <v>293</v>
      </c>
      <c r="F229" s="350">
        <v>60</v>
      </c>
      <c r="G229" s="349" t="s">
        <v>1584</v>
      </c>
      <c r="H229" s="349" t="s">
        <v>420</v>
      </c>
      <c r="I229" s="351" t="s">
        <v>1585</v>
      </c>
      <c r="J229" s="352" t="s">
        <v>1586</v>
      </c>
      <c r="K229" s="352" t="s">
        <v>1188</v>
      </c>
      <c r="L229" s="353" t="s">
        <v>1189</v>
      </c>
      <c r="M229" s="352">
        <v>556909576</v>
      </c>
      <c r="N229" s="371">
        <v>44937</v>
      </c>
      <c r="O229" s="74">
        <f t="shared" si="13"/>
        <v>1</v>
      </c>
      <c r="P229" s="74">
        <f t="shared" si="14"/>
        <v>1</v>
      </c>
      <c r="Q229" s="139" t="str">
        <f t="shared" si="15"/>
        <v>Gastos_Gerais</v>
      </c>
    </row>
    <row r="230" spans="1:17" ht="48" x14ac:dyDescent="0.2">
      <c r="A230" s="357">
        <v>227</v>
      </c>
      <c r="B230" s="347">
        <v>44937</v>
      </c>
      <c r="C230" s="580">
        <v>44927</v>
      </c>
      <c r="D230" s="349" t="s">
        <v>264</v>
      </c>
      <c r="E230" s="349" t="s">
        <v>293</v>
      </c>
      <c r="F230" s="350">
        <v>60</v>
      </c>
      <c r="G230" s="349" t="s">
        <v>1587</v>
      </c>
      <c r="H230" s="349" t="s">
        <v>420</v>
      </c>
      <c r="I230" s="351" t="s">
        <v>1588</v>
      </c>
      <c r="J230" s="352" t="s">
        <v>1566</v>
      </c>
      <c r="K230" s="352" t="s">
        <v>1188</v>
      </c>
      <c r="L230" s="353" t="s">
        <v>1189</v>
      </c>
      <c r="M230" s="352">
        <v>556909576</v>
      </c>
      <c r="N230" s="371">
        <v>44937</v>
      </c>
      <c r="O230" s="74">
        <f t="shared" si="13"/>
        <v>1</v>
      </c>
      <c r="P230" s="74">
        <f t="shared" si="14"/>
        <v>1</v>
      </c>
      <c r="Q230" s="139" t="str">
        <f t="shared" si="15"/>
        <v>Gastos_Gerais</v>
      </c>
    </row>
    <row r="231" spans="1:17" ht="48" x14ac:dyDescent="0.2">
      <c r="A231" s="357">
        <v>228</v>
      </c>
      <c r="B231" s="355">
        <v>44937</v>
      </c>
      <c r="C231" s="348">
        <v>44927</v>
      </c>
      <c r="D231" s="351" t="s">
        <v>264</v>
      </c>
      <c r="E231" s="351" t="s">
        <v>293</v>
      </c>
      <c r="F231" s="356">
        <v>60</v>
      </c>
      <c r="G231" s="351" t="s">
        <v>1589</v>
      </c>
      <c r="H231" s="351" t="s">
        <v>423</v>
      </c>
      <c r="I231" s="351" t="s">
        <v>1590</v>
      </c>
      <c r="J231" s="352" t="s">
        <v>686</v>
      </c>
      <c r="K231" s="352" t="s">
        <v>1188</v>
      </c>
      <c r="L231" s="353" t="s">
        <v>1189</v>
      </c>
      <c r="M231" s="352">
        <v>556909576</v>
      </c>
      <c r="N231" s="371">
        <v>44937</v>
      </c>
      <c r="O231" s="74">
        <f t="shared" si="13"/>
        <v>1</v>
      </c>
      <c r="P231" s="74">
        <f t="shared" si="14"/>
        <v>1</v>
      </c>
      <c r="Q231" s="139" t="str">
        <f t="shared" si="15"/>
        <v>Gastos_Gerais</v>
      </c>
    </row>
    <row r="232" spans="1:17" ht="25.5" x14ac:dyDescent="0.2">
      <c r="A232" s="357">
        <v>229</v>
      </c>
      <c r="B232" s="355">
        <v>44937</v>
      </c>
      <c r="C232" s="348">
        <v>44927</v>
      </c>
      <c r="D232" s="351" t="s">
        <v>176</v>
      </c>
      <c r="E232" s="351" t="s">
        <v>261</v>
      </c>
      <c r="F232" s="356">
        <v>172.11</v>
      </c>
      <c r="G232" s="351" t="s">
        <v>1207</v>
      </c>
      <c r="H232" s="351" t="s">
        <v>419</v>
      </c>
      <c r="I232" s="351" t="s">
        <v>1591</v>
      </c>
      <c r="J232" s="352" t="s">
        <v>584</v>
      </c>
      <c r="K232" s="352" t="s">
        <v>1188</v>
      </c>
      <c r="L232" s="353" t="s">
        <v>1189</v>
      </c>
      <c r="M232" s="352">
        <v>556909576</v>
      </c>
      <c r="N232" s="371">
        <v>44937</v>
      </c>
      <c r="O232" s="74">
        <f t="shared" si="13"/>
        <v>1</v>
      </c>
      <c r="P232" s="74">
        <f t="shared" si="14"/>
        <v>1</v>
      </c>
      <c r="Q232" s="139" t="str">
        <f t="shared" si="15"/>
        <v>Gastos_com_Pessoal</v>
      </c>
    </row>
    <row r="233" spans="1:17" ht="25.5" x14ac:dyDescent="0.2">
      <c r="A233" s="357">
        <v>230</v>
      </c>
      <c r="B233" s="347">
        <v>44937</v>
      </c>
      <c r="C233" s="580">
        <v>44927</v>
      </c>
      <c r="D233" s="349" t="s">
        <v>176</v>
      </c>
      <c r="E233" s="349" t="s">
        <v>280</v>
      </c>
      <c r="F233" s="350">
        <v>2323.7600000000002</v>
      </c>
      <c r="G233" s="349" t="s">
        <v>1209</v>
      </c>
      <c r="H233" s="349" t="s">
        <v>419</v>
      </c>
      <c r="I233" s="351" t="s">
        <v>1591</v>
      </c>
      <c r="J233" s="352" t="s">
        <v>584</v>
      </c>
      <c r="K233" s="352" t="s">
        <v>1188</v>
      </c>
      <c r="L233" s="353" t="s">
        <v>1189</v>
      </c>
      <c r="M233" s="352">
        <v>556909576</v>
      </c>
      <c r="N233" s="371">
        <v>44937</v>
      </c>
      <c r="O233" s="74">
        <f t="shared" si="13"/>
        <v>1</v>
      </c>
      <c r="P233" s="74">
        <f t="shared" si="14"/>
        <v>1</v>
      </c>
      <c r="Q233" s="139" t="str">
        <f t="shared" si="15"/>
        <v>Gastos_com_Pessoal</v>
      </c>
    </row>
    <row r="234" spans="1:17" ht="25.5" x14ac:dyDescent="0.2">
      <c r="A234" s="357">
        <v>231</v>
      </c>
      <c r="B234" s="347">
        <v>44937</v>
      </c>
      <c r="C234" s="580">
        <v>44927</v>
      </c>
      <c r="D234" s="349" t="s">
        <v>176</v>
      </c>
      <c r="E234" s="349" t="s">
        <v>262</v>
      </c>
      <c r="F234" s="350">
        <v>774.59</v>
      </c>
      <c r="G234" s="349" t="s">
        <v>1210</v>
      </c>
      <c r="H234" s="349" t="s">
        <v>419</v>
      </c>
      <c r="I234" s="351" t="s">
        <v>1591</v>
      </c>
      <c r="J234" s="352" t="s">
        <v>584</v>
      </c>
      <c r="K234" s="352" t="s">
        <v>1188</v>
      </c>
      <c r="L234" s="363" t="s">
        <v>1189</v>
      </c>
      <c r="M234" s="367">
        <v>556909576</v>
      </c>
      <c r="N234" s="371">
        <v>44937</v>
      </c>
      <c r="O234" s="74">
        <f t="shared" si="13"/>
        <v>1</v>
      </c>
      <c r="P234" s="74">
        <f t="shared" si="14"/>
        <v>1</v>
      </c>
      <c r="Q234" s="139" t="str">
        <f t="shared" si="15"/>
        <v>Gastos_com_Pessoal</v>
      </c>
    </row>
    <row r="235" spans="1:17" ht="36" x14ac:dyDescent="0.2">
      <c r="A235" s="357">
        <v>232</v>
      </c>
      <c r="B235" s="347">
        <v>44937</v>
      </c>
      <c r="C235" s="580">
        <v>44927</v>
      </c>
      <c r="D235" s="349" t="s">
        <v>176</v>
      </c>
      <c r="E235" s="349" t="s">
        <v>169</v>
      </c>
      <c r="F235" s="350">
        <v>3873.35</v>
      </c>
      <c r="G235" s="349" t="s">
        <v>1211</v>
      </c>
      <c r="H235" s="349" t="s">
        <v>419</v>
      </c>
      <c r="I235" s="351" t="s">
        <v>1591</v>
      </c>
      <c r="J235" s="352" t="s">
        <v>584</v>
      </c>
      <c r="K235" s="352" t="s">
        <v>1188</v>
      </c>
      <c r="L235" s="363" t="s">
        <v>1189</v>
      </c>
      <c r="M235" s="367">
        <v>556909576</v>
      </c>
      <c r="N235" s="371">
        <v>44937</v>
      </c>
      <c r="O235" s="74">
        <f t="shared" si="13"/>
        <v>1</v>
      </c>
      <c r="P235" s="74">
        <f t="shared" si="14"/>
        <v>1</v>
      </c>
      <c r="Q235" s="139" t="str">
        <f t="shared" si="15"/>
        <v>Gastos_com_Pessoal</v>
      </c>
    </row>
    <row r="236" spans="1:17" ht="25.5" x14ac:dyDescent="0.2">
      <c r="A236" s="357">
        <v>233</v>
      </c>
      <c r="B236" s="355">
        <v>44937</v>
      </c>
      <c r="C236" s="348">
        <v>44927</v>
      </c>
      <c r="D236" s="351" t="s">
        <v>176</v>
      </c>
      <c r="E236" s="351" t="s">
        <v>261</v>
      </c>
      <c r="F236" s="356">
        <v>172.11</v>
      </c>
      <c r="G236" s="351" t="s">
        <v>1207</v>
      </c>
      <c r="H236" s="351" t="s">
        <v>419</v>
      </c>
      <c r="I236" s="351" t="s">
        <v>1592</v>
      </c>
      <c r="J236" s="353" t="s">
        <v>601</v>
      </c>
      <c r="K236" s="353" t="s">
        <v>1188</v>
      </c>
      <c r="L236" s="363" t="s">
        <v>1189</v>
      </c>
      <c r="M236" s="367">
        <v>556909576</v>
      </c>
      <c r="N236" s="368">
        <v>44937</v>
      </c>
      <c r="O236" s="74">
        <f t="shared" si="13"/>
        <v>1</v>
      </c>
      <c r="P236" s="74">
        <f t="shared" si="14"/>
        <v>1</v>
      </c>
      <c r="Q236" s="139" t="str">
        <f t="shared" si="15"/>
        <v>Gastos_com_Pessoal</v>
      </c>
    </row>
    <row r="237" spans="1:17" ht="25.5" x14ac:dyDescent="0.2">
      <c r="A237" s="357">
        <v>234</v>
      </c>
      <c r="B237" s="347">
        <v>44937</v>
      </c>
      <c r="C237" s="580">
        <v>44927</v>
      </c>
      <c r="D237" s="349" t="s">
        <v>176</v>
      </c>
      <c r="E237" s="349" t="s">
        <v>280</v>
      </c>
      <c r="F237" s="350">
        <v>2811.29</v>
      </c>
      <c r="G237" s="349" t="s">
        <v>1209</v>
      </c>
      <c r="H237" s="349" t="s">
        <v>419</v>
      </c>
      <c r="I237" s="351" t="s">
        <v>1592</v>
      </c>
      <c r="J237" s="352" t="s">
        <v>601</v>
      </c>
      <c r="K237" s="352" t="s">
        <v>1188</v>
      </c>
      <c r="L237" s="353" t="s">
        <v>1189</v>
      </c>
      <c r="M237" s="367">
        <v>556909576</v>
      </c>
      <c r="N237" s="371">
        <v>44937</v>
      </c>
      <c r="O237" s="74">
        <f t="shared" si="13"/>
        <v>1</v>
      </c>
      <c r="P237" s="74">
        <f t="shared" si="14"/>
        <v>1</v>
      </c>
      <c r="Q237" s="139" t="str">
        <f t="shared" si="15"/>
        <v>Gastos_com_Pessoal</v>
      </c>
    </row>
    <row r="238" spans="1:17" ht="25.5" x14ac:dyDescent="0.2">
      <c r="A238" s="357">
        <v>235</v>
      </c>
      <c r="B238" s="347">
        <v>44937</v>
      </c>
      <c r="C238" s="580">
        <v>44927</v>
      </c>
      <c r="D238" s="349" t="s">
        <v>176</v>
      </c>
      <c r="E238" s="349" t="s">
        <v>262</v>
      </c>
      <c r="F238" s="350">
        <v>937.1</v>
      </c>
      <c r="G238" s="349" t="s">
        <v>1210</v>
      </c>
      <c r="H238" s="349" t="s">
        <v>419</v>
      </c>
      <c r="I238" s="351" t="s">
        <v>1592</v>
      </c>
      <c r="J238" s="352" t="s">
        <v>601</v>
      </c>
      <c r="K238" s="352" t="s">
        <v>1188</v>
      </c>
      <c r="L238" s="353" t="s">
        <v>1189</v>
      </c>
      <c r="M238" s="352">
        <v>556909576</v>
      </c>
      <c r="N238" s="371">
        <v>44937</v>
      </c>
      <c r="O238" s="74">
        <f t="shared" si="13"/>
        <v>1</v>
      </c>
      <c r="P238" s="74">
        <f t="shared" si="14"/>
        <v>1</v>
      </c>
      <c r="Q238" s="139" t="str">
        <f t="shared" si="15"/>
        <v>Gastos_com_Pessoal</v>
      </c>
    </row>
    <row r="239" spans="1:17" ht="36" x14ac:dyDescent="0.2">
      <c r="A239" s="357">
        <v>236</v>
      </c>
      <c r="B239" s="347">
        <v>44937</v>
      </c>
      <c r="C239" s="580">
        <v>44927</v>
      </c>
      <c r="D239" s="349" t="s">
        <v>176</v>
      </c>
      <c r="E239" s="349" t="s">
        <v>169</v>
      </c>
      <c r="F239" s="350">
        <v>4034.23</v>
      </c>
      <c r="G239" s="349" t="s">
        <v>1211</v>
      </c>
      <c r="H239" s="349" t="s">
        <v>419</v>
      </c>
      <c r="I239" s="351" t="s">
        <v>1592</v>
      </c>
      <c r="J239" s="352" t="s">
        <v>601</v>
      </c>
      <c r="K239" s="352" t="s">
        <v>1188</v>
      </c>
      <c r="L239" s="353" t="s">
        <v>1189</v>
      </c>
      <c r="M239" s="352">
        <v>556909576</v>
      </c>
      <c r="N239" s="371">
        <v>44937</v>
      </c>
      <c r="O239" s="74">
        <f t="shared" si="13"/>
        <v>1</v>
      </c>
      <c r="P239" s="74">
        <f t="shared" si="14"/>
        <v>1</v>
      </c>
      <c r="Q239" s="139" t="str">
        <f t="shared" si="15"/>
        <v>Gastos_com_Pessoal</v>
      </c>
    </row>
    <row r="240" spans="1:17" ht="25.5" x14ac:dyDescent="0.2">
      <c r="A240" s="357">
        <v>237</v>
      </c>
      <c r="B240" s="347">
        <v>44937</v>
      </c>
      <c r="C240" s="580">
        <v>44927</v>
      </c>
      <c r="D240" s="349" t="s">
        <v>176</v>
      </c>
      <c r="E240" s="349" t="s">
        <v>261</v>
      </c>
      <c r="F240" s="350">
        <v>172.11</v>
      </c>
      <c r="G240" s="349" t="s">
        <v>1207</v>
      </c>
      <c r="H240" s="349" t="s">
        <v>419</v>
      </c>
      <c r="I240" s="351" t="s">
        <v>1593</v>
      </c>
      <c r="J240" s="352">
        <v>10456928677</v>
      </c>
      <c r="K240" s="352" t="s">
        <v>1188</v>
      </c>
      <c r="L240" s="353" t="s">
        <v>1189</v>
      </c>
      <c r="M240" s="352">
        <v>556909576</v>
      </c>
      <c r="N240" s="371">
        <v>44937</v>
      </c>
      <c r="O240" s="74">
        <f t="shared" si="13"/>
        <v>1</v>
      </c>
      <c r="P240" s="74">
        <f t="shared" si="14"/>
        <v>1</v>
      </c>
      <c r="Q240" s="139" t="str">
        <f t="shared" si="15"/>
        <v>Gastos_com_Pessoal</v>
      </c>
    </row>
    <row r="241" spans="1:17" ht="25.5" x14ac:dyDescent="0.2">
      <c r="A241" s="357">
        <v>238</v>
      </c>
      <c r="B241" s="347">
        <v>44937</v>
      </c>
      <c r="C241" s="580">
        <v>44927</v>
      </c>
      <c r="D241" s="349" t="s">
        <v>176</v>
      </c>
      <c r="E241" s="349" t="s">
        <v>280</v>
      </c>
      <c r="F241" s="350">
        <v>2603.7800000000002</v>
      </c>
      <c r="G241" s="351" t="s">
        <v>1209</v>
      </c>
      <c r="H241" s="349" t="s">
        <v>419</v>
      </c>
      <c r="I241" s="351" t="s">
        <v>1593</v>
      </c>
      <c r="J241" s="352">
        <v>10456928677</v>
      </c>
      <c r="K241" s="352" t="s">
        <v>1188</v>
      </c>
      <c r="L241" s="353" t="s">
        <v>1189</v>
      </c>
      <c r="M241" s="352">
        <v>556909576</v>
      </c>
      <c r="N241" s="371">
        <v>44937</v>
      </c>
      <c r="O241" s="74">
        <f t="shared" si="13"/>
        <v>1</v>
      </c>
      <c r="P241" s="74">
        <f t="shared" si="14"/>
        <v>1</v>
      </c>
      <c r="Q241" s="139" t="str">
        <f t="shared" si="15"/>
        <v>Gastos_com_Pessoal</v>
      </c>
    </row>
    <row r="242" spans="1:17" ht="42.75" customHeight="1" x14ac:dyDescent="0.2">
      <c r="A242" s="357">
        <v>239</v>
      </c>
      <c r="B242" s="347">
        <v>44937</v>
      </c>
      <c r="C242" s="580">
        <v>44927</v>
      </c>
      <c r="D242" s="349" t="s">
        <v>176</v>
      </c>
      <c r="E242" s="359" t="s">
        <v>262</v>
      </c>
      <c r="F242" s="360">
        <v>867.93</v>
      </c>
      <c r="G242" s="359" t="s">
        <v>1210</v>
      </c>
      <c r="H242" s="349" t="s">
        <v>419</v>
      </c>
      <c r="I242" s="351" t="s">
        <v>1593</v>
      </c>
      <c r="J242" s="352">
        <v>10456928677</v>
      </c>
      <c r="K242" s="352" t="s">
        <v>1188</v>
      </c>
      <c r="L242" s="353" t="s">
        <v>1189</v>
      </c>
      <c r="M242" s="352">
        <v>556909576</v>
      </c>
      <c r="N242" s="371">
        <v>44937</v>
      </c>
      <c r="O242" s="74">
        <f t="shared" si="13"/>
        <v>1</v>
      </c>
      <c r="P242" s="74">
        <f t="shared" si="14"/>
        <v>1</v>
      </c>
      <c r="Q242" s="139" t="str">
        <f t="shared" si="15"/>
        <v>Gastos_com_Pessoal</v>
      </c>
    </row>
    <row r="243" spans="1:17" ht="43.5" customHeight="1" x14ac:dyDescent="0.2">
      <c r="A243" s="357">
        <v>240</v>
      </c>
      <c r="B243" s="347">
        <v>44937</v>
      </c>
      <c r="C243" s="580">
        <v>44927</v>
      </c>
      <c r="D243" s="349" t="s">
        <v>176</v>
      </c>
      <c r="E243" s="359" t="s">
        <v>169</v>
      </c>
      <c r="F243" s="360">
        <v>3140.69</v>
      </c>
      <c r="G243" s="361" t="s">
        <v>1211</v>
      </c>
      <c r="H243" s="349" t="s">
        <v>419</v>
      </c>
      <c r="I243" s="351" t="s">
        <v>1593</v>
      </c>
      <c r="J243" s="352">
        <v>10456928677</v>
      </c>
      <c r="K243" s="352" t="s">
        <v>1188</v>
      </c>
      <c r="L243" s="353" t="s">
        <v>1189</v>
      </c>
      <c r="M243" s="352">
        <v>556909576</v>
      </c>
      <c r="N243" s="371">
        <v>44937</v>
      </c>
      <c r="O243" s="74">
        <f t="shared" si="13"/>
        <v>1</v>
      </c>
      <c r="P243" s="74">
        <f t="shared" si="14"/>
        <v>1</v>
      </c>
      <c r="Q243" s="139" t="str">
        <f t="shared" si="15"/>
        <v>Gastos_com_Pessoal</v>
      </c>
    </row>
    <row r="244" spans="1:17" ht="25.5" x14ac:dyDescent="0.2">
      <c r="A244" s="357">
        <v>241</v>
      </c>
      <c r="B244" s="347">
        <v>44937</v>
      </c>
      <c r="C244" s="580">
        <v>44927</v>
      </c>
      <c r="D244" s="349" t="s">
        <v>176</v>
      </c>
      <c r="E244" s="349" t="s">
        <v>261</v>
      </c>
      <c r="F244" s="350">
        <v>172.11</v>
      </c>
      <c r="G244" s="349" t="s">
        <v>1207</v>
      </c>
      <c r="H244" s="349" t="s">
        <v>419</v>
      </c>
      <c r="I244" s="351" t="s">
        <v>1594</v>
      </c>
      <c r="J244" s="352" t="s">
        <v>485</v>
      </c>
      <c r="K244" s="352" t="s">
        <v>1188</v>
      </c>
      <c r="L244" s="353" t="s">
        <v>1189</v>
      </c>
      <c r="M244" s="352">
        <v>556909576</v>
      </c>
      <c r="N244" s="371">
        <v>44937</v>
      </c>
      <c r="O244" s="74">
        <f t="shared" si="13"/>
        <v>1</v>
      </c>
      <c r="P244" s="74">
        <f t="shared" si="14"/>
        <v>1</v>
      </c>
      <c r="Q244" s="139" t="str">
        <f t="shared" si="15"/>
        <v>Gastos_com_Pessoal</v>
      </c>
    </row>
    <row r="245" spans="1:17" ht="25.5" x14ac:dyDescent="0.2">
      <c r="A245" s="357">
        <v>242</v>
      </c>
      <c r="B245" s="347">
        <v>44937</v>
      </c>
      <c r="C245" s="580">
        <v>44927</v>
      </c>
      <c r="D245" s="349" t="s">
        <v>176</v>
      </c>
      <c r="E245" s="349" t="s">
        <v>280</v>
      </c>
      <c r="F245" s="350">
        <v>3139.35</v>
      </c>
      <c r="G245" s="349" t="s">
        <v>1209</v>
      </c>
      <c r="H245" s="349" t="s">
        <v>419</v>
      </c>
      <c r="I245" s="351" t="s">
        <v>1594</v>
      </c>
      <c r="J245" s="352" t="s">
        <v>485</v>
      </c>
      <c r="K245" s="352" t="s">
        <v>1188</v>
      </c>
      <c r="L245" s="353" t="s">
        <v>1189</v>
      </c>
      <c r="M245" s="352">
        <v>556909576</v>
      </c>
      <c r="N245" s="371">
        <v>44937</v>
      </c>
      <c r="O245" s="74">
        <f t="shared" si="13"/>
        <v>1</v>
      </c>
      <c r="P245" s="74">
        <f t="shared" si="14"/>
        <v>1</v>
      </c>
      <c r="Q245" s="139" t="str">
        <f t="shared" si="15"/>
        <v>Gastos_com_Pessoal</v>
      </c>
    </row>
    <row r="246" spans="1:17" ht="25.5" x14ac:dyDescent="0.2">
      <c r="A246" s="357">
        <v>243</v>
      </c>
      <c r="B246" s="347">
        <v>44937</v>
      </c>
      <c r="C246" s="580">
        <v>44927</v>
      </c>
      <c r="D246" s="349" t="s">
        <v>176</v>
      </c>
      <c r="E246" s="349" t="s">
        <v>262</v>
      </c>
      <c r="F246" s="350">
        <v>1046.45</v>
      </c>
      <c r="G246" s="351" t="s">
        <v>1210</v>
      </c>
      <c r="H246" s="349" t="s">
        <v>419</v>
      </c>
      <c r="I246" s="351" t="s">
        <v>1594</v>
      </c>
      <c r="J246" s="352" t="s">
        <v>485</v>
      </c>
      <c r="K246" s="352" t="s">
        <v>1188</v>
      </c>
      <c r="L246" s="353" t="s">
        <v>1189</v>
      </c>
      <c r="M246" s="352">
        <v>556909576</v>
      </c>
      <c r="N246" s="371">
        <v>44937</v>
      </c>
      <c r="O246" s="74">
        <f t="shared" si="13"/>
        <v>1</v>
      </c>
      <c r="P246" s="74">
        <f t="shared" si="14"/>
        <v>1</v>
      </c>
      <c r="Q246" s="139" t="str">
        <f t="shared" si="15"/>
        <v>Gastos_com_Pessoal</v>
      </c>
    </row>
    <row r="247" spans="1:17" ht="36" x14ac:dyDescent="0.2">
      <c r="A247" s="357">
        <v>244</v>
      </c>
      <c r="B247" s="347">
        <v>44937</v>
      </c>
      <c r="C247" s="580">
        <v>44927</v>
      </c>
      <c r="D247" s="349" t="s">
        <v>176</v>
      </c>
      <c r="E247" s="349" t="s">
        <v>169</v>
      </c>
      <c r="F247" s="350">
        <v>4431.99</v>
      </c>
      <c r="G247" s="351" t="s">
        <v>1211</v>
      </c>
      <c r="H247" s="349" t="s">
        <v>419</v>
      </c>
      <c r="I247" s="351" t="s">
        <v>1594</v>
      </c>
      <c r="J247" s="352" t="s">
        <v>485</v>
      </c>
      <c r="K247" s="352" t="s">
        <v>1188</v>
      </c>
      <c r="L247" s="353" t="s">
        <v>1189</v>
      </c>
      <c r="M247" s="352">
        <v>556909576</v>
      </c>
      <c r="N247" s="371">
        <v>44937</v>
      </c>
      <c r="O247" s="74">
        <f t="shared" si="13"/>
        <v>1</v>
      </c>
      <c r="P247" s="74">
        <f t="shared" si="14"/>
        <v>1</v>
      </c>
      <c r="Q247" s="139" t="str">
        <f t="shared" si="15"/>
        <v>Gastos_com_Pessoal</v>
      </c>
    </row>
    <row r="248" spans="1:17" ht="25.5" x14ac:dyDescent="0.2">
      <c r="A248" s="357">
        <v>245</v>
      </c>
      <c r="B248" s="354">
        <v>44937</v>
      </c>
      <c r="C248" s="580">
        <v>44927</v>
      </c>
      <c r="D248" s="349" t="s">
        <v>176</v>
      </c>
      <c r="E248" s="349" t="s">
        <v>10</v>
      </c>
      <c r="F248" s="350">
        <v>2502.7800000000002</v>
      </c>
      <c r="G248" s="351" t="s">
        <v>1216</v>
      </c>
      <c r="H248" s="349" t="s">
        <v>419</v>
      </c>
      <c r="I248" s="351" t="s">
        <v>1593</v>
      </c>
      <c r="J248" s="352">
        <v>10456928677</v>
      </c>
      <c r="K248" s="352" t="s">
        <v>1217</v>
      </c>
      <c r="L248" s="353" t="s">
        <v>1218</v>
      </c>
      <c r="M248" s="352" t="s">
        <v>1595</v>
      </c>
      <c r="N248" s="371">
        <v>44937</v>
      </c>
      <c r="O248" s="74">
        <f t="shared" si="13"/>
        <v>1</v>
      </c>
      <c r="P248" s="74">
        <f t="shared" si="14"/>
        <v>1</v>
      </c>
      <c r="Q248" s="139" t="str">
        <f t="shared" si="15"/>
        <v>Gastos_com_Pessoal</v>
      </c>
    </row>
    <row r="249" spans="1:17" ht="25.5" x14ac:dyDescent="0.2">
      <c r="A249" s="357">
        <v>246</v>
      </c>
      <c r="B249" s="354">
        <v>44937</v>
      </c>
      <c r="C249" s="580">
        <v>44927</v>
      </c>
      <c r="D249" s="349" t="s">
        <v>176</v>
      </c>
      <c r="E249" s="349" t="s">
        <v>10</v>
      </c>
      <c r="F249" s="350">
        <v>2862.03</v>
      </c>
      <c r="G249" s="351" t="s">
        <v>1216</v>
      </c>
      <c r="H249" s="349" t="s">
        <v>419</v>
      </c>
      <c r="I249" s="351" t="s">
        <v>1592</v>
      </c>
      <c r="J249" s="352" t="s">
        <v>601</v>
      </c>
      <c r="K249" s="352" t="s">
        <v>1217</v>
      </c>
      <c r="L249" s="353" t="s">
        <v>1218</v>
      </c>
      <c r="M249" s="352" t="s">
        <v>1596</v>
      </c>
      <c r="N249" s="371">
        <v>44937</v>
      </c>
      <c r="O249" s="74">
        <f t="shared" si="13"/>
        <v>1</v>
      </c>
      <c r="P249" s="74">
        <f t="shared" si="14"/>
        <v>1</v>
      </c>
      <c r="Q249" s="139" t="str">
        <f t="shared" si="15"/>
        <v>Gastos_com_Pessoal</v>
      </c>
    </row>
    <row r="250" spans="1:17" ht="25.5" x14ac:dyDescent="0.2">
      <c r="A250" s="357">
        <v>247</v>
      </c>
      <c r="B250" s="354">
        <v>44937</v>
      </c>
      <c r="C250" s="580">
        <v>44927</v>
      </c>
      <c r="D250" s="349" t="s">
        <v>176</v>
      </c>
      <c r="E250" s="349" t="s">
        <v>10</v>
      </c>
      <c r="F250" s="350">
        <v>2984.7</v>
      </c>
      <c r="G250" s="351" t="s">
        <v>1216</v>
      </c>
      <c r="H250" s="349" t="s">
        <v>419</v>
      </c>
      <c r="I250" s="351" t="s">
        <v>1594</v>
      </c>
      <c r="J250" s="352" t="s">
        <v>485</v>
      </c>
      <c r="K250" s="352" t="s">
        <v>1217</v>
      </c>
      <c r="L250" s="353" t="s">
        <v>1218</v>
      </c>
      <c r="M250" s="352" t="s">
        <v>1597</v>
      </c>
      <c r="N250" s="371">
        <v>44937</v>
      </c>
      <c r="O250" s="74">
        <f t="shared" si="13"/>
        <v>1</v>
      </c>
      <c r="P250" s="74">
        <f t="shared" si="14"/>
        <v>1</v>
      </c>
      <c r="Q250" s="139" t="str">
        <f t="shared" si="15"/>
        <v>Gastos_com_Pessoal</v>
      </c>
    </row>
    <row r="251" spans="1:17" ht="25.5" x14ac:dyDescent="0.2">
      <c r="A251" s="357">
        <v>248</v>
      </c>
      <c r="B251" s="354">
        <v>44937</v>
      </c>
      <c r="C251" s="580">
        <v>44927</v>
      </c>
      <c r="D251" s="349" t="s">
        <v>176</v>
      </c>
      <c r="E251" s="349" t="s">
        <v>10</v>
      </c>
      <c r="F251" s="350">
        <v>2532.66</v>
      </c>
      <c r="G251" s="351" t="s">
        <v>1216</v>
      </c>
      <c r="H251" s="349" t="s">
        <v>419</v>
      </c>
      <c r="I251" s="351" t="s">
        <v>1591</v>
      </c>
      <c r="J251" s="352" t="s">
        <v>584</v>
      </c>
      <c r="K251" s="352" t="s">
        <v>1217</v>
      </c>
      <c r="L251" s="353" t="s">
        <v>1218</v>
      </c>
      <c r="M251" s="352" t="s">
        <v>1598</v>
      </c>
      <c r="N251" s="371">
        <v>44937</v>
      </c>
      <c r="O251" s="74">
        <f t="shared" si="13"/>
        <v>1</v>
      </c>
      <c r="P251" s="74">
        <f t="shared" si="14"/>
        <v>1</v>
      </c>
      <c r="Q251" s="139" t="str">
        <f t="shared" si="15"/>
        <v>Gastos_com_Pessoal</v>
      </c>
    </row>
    <row r="252" spans="1:17" ht="24" x14ac:dyDescent="0.2">
      <c r="A252" s="357">
        <v>249</v>
      </c>
      <c r="B252" s="355">
        <v>44938</v>
      </c>
      <c r="C252" s="348">
        <v>44927</v>
      </c>
      <c r="D252" s="351" t="s">
        <v>264</v>
      </c>
      <c r="E252" s="351" t="s">
        <v>80</v>
      </c>
      <c r="F252" s="356">
        <v>313.5</v>
      </c>
      <c r="G252" s="351" t="s">
        <v>1599</v>
      </c>
      <c r="H252" s="351" t="s">
        <v>422</v>
      </c>
      <c r="I252" s="351" t="s">
        <v>1600</v>
      </c>
      <c r="J252" s="353" t="s">
        <v>1601</v>
      </c>
      <c r="K252" s="353" t="s">
        <v>1157</v>
      </c>
      <c r="L252" s="353" t="s">
        <v>32</v>
      </c>
      <c r="M252" s="353">
        <v>22546</v>
      </c>
      <c r="N252" s="368">
        <v>44931</v>
      </c>
      <c r="O252" s="74">
        <f t="shared" si="13"/>
        <v>1</v>
      </c>
      <c r="P252" s="74">
        <f t="shared" si="14"/>
        <v>1</v>
      </c>
      <c r="Q252" s="139" t="str">
        <f t="shared" si="15"/>
        <v>Gastos_Gerais</v>
      </c>
    </row>
    <row r="253" spans="1:17" ht="24" x14ac:dyDescent="0.2">
      <c r="A253" s="357">
        <v>250</v>
      </c>
      <c r="B253" s="347">
        <v>44938</v>
      </c>
      <c r="C253" s="580">
        <v>44927</v>
      </c>
      <c r="D253" s="349" t="s">
        <v>264</v>
      </c>
      <c r="E253" s="359" t="s">
        <v>183</v>
      </c>
      <c r="F253" s="360">
        <v>280</v>
      </c>
      <c r="G253" s="359" t="s">
        <v>1357</v>
      </c>
      <c r="H253" s="349" t="s">
        <v>423</v>
      </c>
      <c r="I253" s="351" t="s">
        <v>1602</v>
      </c>
      <c r="J253" s="352" t="s">
        <v>1603</v>
      </c>
      <c r="K253" s="352" t="s">
        <v>1157</v>
      </c>
      <c r="L253" s="353" t="s">
        <v>32</v>
      </c>
      <c r="M253" s="352">
        <v>3071</v>
      </c>
      <c r="N253" s="371">
        <v>44932</v>
      </c>
      <c r="O253" s="74">
        <f t="shared" si="13"/>
        <v>1</v>
      </c>
      <c r="P253" s="74">
        <f t="shared" si="14"/>
        <v>1</v>
      </c>
      <c r="Q253" s="139" t="str">
        <f t="shared" si="15"/>
        <v>Gastos_Gerais</v>
      </c>
    </row>
    <row r="254" spans="1:17" ht="24" x14ac:dyDescent="0.2">
      <c r="A254" s="357">
        <v>251</v>
      </c>
      <c r="B254" s="347">
        <v>44938</v>
      </c>
      <c r="C254" s="580">
        <v>44927</v>
      </c>
      <c r="D254" s="349" t="s">
        <v>264</v>
      </c>
      <c r="E254" s="349" t="s">
        <v>183</v>
      </c>
      <c r="F254" s="350">
        <v>560</v>
      </c>
      <c r="G254" s="351" t="s">
        <v>1357</v>
      </c>
      <c r="H254" s="349" t="s">
        <v>414</v>
      </c>
      <c r="I254" s="351" t="s">
        <v>1602</v>
      </c>
      <c r="J254" s="352" t="s">
        <v>1603</v>
      </c>
      <c r="K254" s="352" t="s">
        <v>1157</v>
      </c>
      <c r="L254" s="353" t="s">
        <v>32</v>
      </c>
      <c r="M254" s="352">
        <v>3073</v>
      </c>
      <c r="N254" s="371">
        <v>44932</v>
      </c>
      <c r="O254" s="74">
        <f t="shared" si="13"/>
        <v>1</v>
      </c>
      <c r="P254" s="74">
        <f t="shared" si="14"/>
        <v>1</v>
      </c>
      <c r="Q254" s="139" t="str">
        <f t="shared" si="15"/>
        <v>Gastos_Gerais</v>
      </c>
    </row>
    <row r="255" spans="1:17" ht="24" x14ac:dyDescent="0.2">
      <c r="A255" s="357">
        <v>252</v>
      </c>
      <c r="B255" s="347">
        <v>44938</v>
      </c>
      <c r="C255" s="580">
        <v>44927</v>
      </c>
      <c r="D255" s="349" t="s">
        <v>264</v>
      </c>
      <c r="E255" s="349" t="s">
        <v>183</v>
      </c>
      <c r="F255" s="350">
        <v>140</v>
      </c>
      <c r="G255" s="351" t="s">
        <v>1357</v>
      </c>
      <c r="H255" s="349" t="s">
        <v>493</v>
      </c>
      <c r="I255" s="351" t="s">
        <v>1602</v>
      </c>
      <c r="J255" s="352" t="s">
        <v>1603</v>
      </c>
      <c r="K255" s="352" t="s">
        <v>1157</v>
      </c>
      <c r="L255" s="353" t="s">
        <v>32</v>
      </c>
      <c r="M255" s="352">
        <v>3074</v>
      </c>
      <c r="N255" s="371">
        <v>44932</v>
      </c>
      <c r="O255" s="74">
        <f t="shared" si="13"/>
        <v>1</v>
      </c>
      <c r="P255" s="74">
        <f t="shared" si="14"/>
        <v>1</v>
      </c>
      <c r="Q255" s="139" t="str">
        <f t="shared" si="15"/>
        <v>Gastos_Gerais</v>
      </c>
    </row>
    <row r="256" spans="1:17" ht="24" x14ac:dyDescent="0.2">
      <c r="A256" s="357">
        <v>253</v>
      </c>
      <c r="B256" s="347">
        <v>44938</v>
      </c>
      <c r="C256" s="580">
        <v>44927</v>
      </c>
      <c r="D256" s="349" t="s">
        <v>264</v>
      </c>
      <c r="E256" s="359" t="s">
        <v>183</v>
      </c>
      <c r="F256" s="360">
        <v>280</v>
      </c>
      <c r="G256" s="361" t="s">
        <v>1357</v>
      </c>
      <c r="H256" s="349" t="s">
        <v>421</v>
      </c>
      <c r="I256" s="351" t="s">
        <v>1602</v>
      </c>
      <c r="J256" s="352" t="s">
        <v>1603</v>
      </c>
      <c r="K256" s="352" t="s">
        <v>1157</v>
      </c>
      <c r="L256" s="353" t="s">
        <v>32</v>
      </c>
      <c r="M256" s="352">
        <v>3075</v>
      </c>
      <c r="N256" s="371">
        <v>44932</v>
      </c>
      <c r="O256" s="74">
        <f t="shared" si="13"/>
        <v>1</v>
      </c>
      <c r="P256" s="74">
        <f t="shared" si="14"/>
        <v>1</v>
      </c>
      <c r="Q256" s="139" t="str">
        <f t="shared" si="15"/>
        <v>Gastos_Gerais</v>
      </c>
    </row>
    <row r="257" spans="1:17" ht="24" x14ac:dyDescent="0.2">
      <c r="A257" s="357">
        <v>254</v>
      </c>
      <c r="B257" s="347">
        <v>44938</v>
      </c>
      <c r="C257" s="580">
        <v>44927</v>
      </c>
      <c r="D257" s="349" t="s">
        <v>264</v>
      </c>
      <c r="E257" s="359" t="s">
        <v>183</v>
      </c>
      <c r="F257" s="360">
        <v>980</v>
      </c>
      <c r="G257" s="359" t="s">
        <v>1357</v>
      </c>
      <c r="H257" s="349" t="s">
        <v>419</v>
      </c>
      <c r="I257" s="351" t="s">
        <v>1602</v>
      </c>
      <c r="J257" s="352" t="s">
        <v>1603</v>
      </c>
      <c r="K257" s="352" t="s">
        <v>1157</v>
      </c>
      <c r="L257" s="353" t="s">
        <v>32</v>
      </c>
      <c r="M257" s="352">
        <v>3076</v>
      </c>
      <c r="N257" s="371">
        <v>44932</v>
      </c>
      <c r="O257" s="74">
        <f t="shared" si="13"/>
        <v>1</v>
      </c>
      <c r="P257" s="74">
        <f t="shared" si="14"/>
        <v>1</v>
      </c>
      <c r="Q257" s="139" t="str">
        <f t="shared" si="15"/>
        <v>Gastos_Gerais</v>
      </c>
    </row>
    <row r="258" spans="1:17" ht="24" x14ac:dyDescent="0.2">
      <c r="A258" s="357">
        <v>255</v>
      </c>
      <c r="B258" s="347">
        <v>44938</v>
      </c>
      <c r="C258" s="580">
        <v>44927</v>
      </c>
      <c r="D258" s="349" t="s">
        <v>264</v>
      </c>
      <c r="E258" s="349" t="s">
        <v>183</v>
      </c>
      <c r="F258" s="350">
        <v>980</v>
      </c>
      <c r="G258" s="349" t="s">
        <v>1357</v>
      </c>
      <c r="H258" s="349" t="s">
        <v>302</v>
      </c>
      <c r="I258" s="351" t="s">
        <v>1602</v>
      </c>
      <c r="J258" s="352" t="s">
        <v>1603</v>
      </c>
      <c r="K258" s="352" t="s">
        <v>1157</v>
      </c>
      <c r="L258" s="353" t="s">
        <v>32</v>
      </c>
      <c r="M258" s="352">
        <v>3077</v>
      </c>
      <c r="N258" s="371">
        <v>44932</v>
      </c>
      <c r="O258" s="74">
        <f t="shared" si="13"/>
        <v>1</v>
      </c>
      <c r="P258" s="74">
        <f t="shared" si="14"/>
        <v>1</v>
      </c>
      <c r="Q258" s="139" t="str">
        <f t="shared" si="15"/>
        <v>Gastos_Gerais</v>
      </c>
    </row>
    <row r="259" spans="1:17" ht="60" x14ac:dyDescent="0.2">
      <c r="A259" s="357">
        <v>256</v>
      </c>
      <c r="B259" s="347">
        <v>44938</v>
      </c>
      <c r="C259" s="580">
        <v>44927</v>
      </c>
      <c r="D259" s="349" t="s">
        <v>141</v>
      </c>
      <c r="E259" s="349" t="s">
        <v>229</v>
      </c>
      <c r="F259" s="374">
        <v>63493.8</v>
      </c>
      <c r="G259" s="349" t="s">
        <v>1604</v>
      </c>
      <c r="H259" s="349" t="s">
        <v>303</v>
      </c>
      <c r="I259" s="351" t="s">
        <v>1144</v>
      </c>
      <c r="J259" s="352" t="s">
        <v>1605</v>
      </c>
      <c r="K259" s="352" t="s">
        <v>1157</v>
      </c>
      <c r="L259" s="353" t="s">
        <v>32</v>
      </c>
      <c r="M259" s="352">
        <v>2159</v>
      </c>
      <c r="N259" s="371">
        <v>44936</v>
      </c>
      <c r="O259" s="74">
        <f t="shared" si="13"/>
        <v>1</v>
      </c>
      <c r="P259" s="74">
        <f t="shared" si="14"/>
        <v>1</v>
      </c>
      <c r="Q259" s="139" t="str">
        <f t="shared" si="15"/>
        <v>Aquisição_de_Bens_Permanentes</v>
      </c>
    </row>
    <row r="260" spans="1:17" ht="24" x14ac:dyDescent="0.2">
      <c r="A260" s="357">
        <v>257</v>
      </c>
      <c r="B260" s="347">
        <v>44938</v>
      </c>
      <c r="C260" s="580">
        <v>44927</v>
      </c>
      <c r="D260" s="349" t="s">
        <v>264</v>
      </c>
      <c r="E260" s="349" t="s">
        <v>96</v>
      </c>
      <c r="F260" s="350">
        <v>410.5</v>
      </c>
      <c r="G260" s="349" t="s">
        <v>1606</v>
      </c>
      <c r="H260" s="349" t="s">
        <v>419</v>
      </c>
      <c r="I260" s="351" t="s">
        <v>1607</v>
      </c>
      <c r="J260" s="352" t="s">
        <v>1608</v>
      </c>
      <c r="K260" s="352" t="s">
        <v>1157</v>
      </c>
      <c r="L260" s="353" t="s">
        <v>32</v>
      </c>
      <c r="M260" s="352">
        <v>1229</v>
      </c>
      <c r="N260" s="371">
        <v>44938</v>
      </c>
      <c r="O260" s="74">
        <f t="shared" si="13"/>
        <v>1</v>
      </c>
      <c r="P260" s="74">
        <f t="shared" si="14"/>
        <v>1</v>
      </c>
      <c r="Q260" s="139" t="str">
        <f t="shared" si="15"/>
        <v>Gastos_Gerais</v>
      </c>
    </row>
    <row r="261" spans="1:17" x14ac:dyDescent="0.2">
      <c r="A261" s="357">
        <v>258</v>
      </c>
      <c r="B261" s="347">
        <v>44938</v>
      </c>
      <c r="C261" s="580">
        <v>44927</v>
      </c>
      <c r="D261" s="349" t="s">
        <v>264</v>
      </c>
      <c r="E261" s="349" t="s">
        <v>208</v>
      </c>
      <c r="F261" s="350">
        <v>370.5</v>
      </c>
      <c r="G261" s="349" t="s">
        <v>1609</v>
      </c>
      <c r="H261" s="349" t="s">
        <v>421</v>
      </c>
      <c r="I261" s="351" t="s">
        <v>1610</v>
      </c>
      <c r="J261" s="352" t="s">
        <v>1510</v>
      </c>
      <c r="K261" s="352" t="s">
        <v>1157</v>
      </c>
      <c r="L261" s="353" t="s">
        <v>32</v>
      </c>
      <c r="M261" s="352">
        <v>20239</v>
      </c>
      <c r="N261" s="371">
        <v>44938</v>
      </c>
      <c r="O261" s="74">
        <f t="shared" si="13"/>
        <v>1</v>
      </c>
      <c r="P261" s="74">
        <f t="shared" si="14"/>
        <v>1</v>
      </c>
      <c r="Q261" s="139" t="str">
        <f t="shared" si="15"/>
        <v>Gastos_Gerais</v>
      </c>
    </row>
    <row r="262" spans="1:17" x14ac:dyDescent="0.2">
      <c r="A262" s="357">
        <v>259</v>
      </c>
      <c r="B262" s="347">
        <v>44938</v>
      </c>
      <c r="C262" s="580">
        <v>44927</v>
      </c>
      <c r="D262" s="349" t="s">
        <v>264</v>
      </c>
      <c r="E262" s="349" t="s">
        <v>208</v>
      </c>
      <c r="F262" s="350">
        <v>494</v>
      </c>
      <c r="G262" s="349" t="s">
        <v>1611</v>
      </c>
      <c r="H262" s="349" t="s">
        <v>421</v>
      </c>
      <c r="I262" s="351" t="s">
        <v>1610</v>
      </c>
      <c r="J262" s="352" t="s">
        <v>1510</v>
      </c>
      <c r="K262" s="352" t="s">
        <v>1157</v>
      </c>
      <c r="L262" s="353" t="s">
        <v>32</v>
      </c>
      <c r="M262" s="352">
        <v>5043</v>
      </c>
      <c r="N262" s="371">
        <v>44938</v>
      </c>
      <c r="O262" s="74">
        <f t="shared" ref="O262:O325" si="16">IF(B262=0,0,IF(YEAR(B262)=$P$1,MONTH(B262)-$O$1+1,(YEAR(B262)-$P$1)*12-$O$1+1+MONTH(B262)))</f>
        <v>1</v>
      </c>
      <c r="P262" s="74">
        <f t="shared" ref="P262:P325" si="17">IF(C262=0,0,IF(YEAR(C262)=$P$1,MONTH(C262)-$O$1+1,(YEAR(C262)-$P$1)*12-$O$1+1+MONTH(C262)))</f>
        <v>1</v>
      </c>
      <c r="Q262" s="139" t="str">
        <f t="shared" ref="Q262:Q325" si="18">SUBSTITUTE(D262," ","_")</f>
        <v>Gastos_Gerais</v>
      </c>
    </row>
    <row r="263" spans="1:17" ht="36" x14ac:dyDescent="0.2">
      <c r="A263" s="357">
        <v>260</v>
      </c>
      <c r="B263" s="358">
        <v>44938</v>
      </c>
      <c r="C263" s="580">
        <v>44927</v>
      </c>
      <c r="D263" s="359" t="s">
        <v>264</v>
      </c>
      <c r="E263" s="359" t="s">
        <v>402</v>
      </c>
      <c r="F263" s="360">
        <v>764.59</v>
      </c>
      <c r="G263" s="359" t="s">
        <v>1612</v>
      </c>
      <c r="H263" s="359" t="s">
        <v>1032</v>
      </c>
      <c r="I263" s="361" t="s">
        <v>1613</v>
      </c>
      <c r="J263" s="362" t="s">
        <v>1614</v>
      </c>
      <c r="K263" s="352" t="s">
        <v>1157</v>
      </c>
      <c r="L263" s="353" t="s">
        <v>32</v>
      </c>
      <c r="M263" s="352">
        <v>67</v>
      </c>
      <c r="N263" s="371">
        <v>44937</v>
      </c>
      <c r="O263" s="74">
        <f t="shared" si="16"/>
        <v>1</v>
      </c>
      <c r="P263" s="74">
        <f t="shared" si="17"/>
        <v>1</v>
      </c>
      <c r="Q263" s="139" t="str">
        <f t="shared" si="18"/>
        <v>Gastos_Gerais</v>
      </c>
    </row>
    <row r="264" spans="1:17" ht="24" x14ac:dyDescent="0.2">
      <c r="A264" s="357">
        <v>261</v>
      </c>
      <c r="B264" s="347">
        <v>44938</v>
      </c>
      <c r="C264" s="580">
        <v>44927</v>
      </c>
      <c r="D264" s="349" t="s">
        <v>264</v>
      </c>
      <c r="E264" s="349" t="s">
        <v>404</v>
      </c>
      <c r="F264" s="350">
        <v>540</v>
      </c>
      <c r="G264" s="349" t="s">
        <v>1615</v>
      </c>
      <c r="H264" s="349" t="s">
        <v>414</v>
      </c>
      <c r="I264" s="351" t="s">
        <v>1616</v>
      </c>
      <c r="J264" s="352" t="s">
        <v>1617</v>
      </c>
      <c r="K264" s="352" t="s">
        <v>1157</v>
      </c>
      <c r="L264" s="353" t="s">
        <v>32</v>
      </c>
      <c r="M264" s="352">
        <v>46185</v>
      </c>
      <c r="N264" s="371">
        <v>44938</v>
      </c>
      <c r="O264" s="74">
        <f t="shared" si="16"/>
        <v>1</v>
      </c>
      <c r="P264" s="74">
        <f t="shared" si="17"/>
        <v>1</v>
      </c>
      <c r="Q264" s="139" t="str">
        <f t="shared" si="18"/>
        <v>Gastos_Gerais</v>
      </c>
    </row>
    <row r="265" spans="1:17" ht="24" x14ac:dyDescent="0.2">
      <c r="A265" s="357">
        <v>262</v>
      </c>
      <c r="B265" s="358">
        <v>44938</v>
      </c>
      <c r="C265" s="580">
        <v>44927</v>
      </c>
      <c r="D265" s="359" t="s">
        <v>264</v>
      </c>
      <c r="E265" s="359" t="s">
        <v>96</v>
      </c>
      <c r="F265" s="360">
        <v>118</v>
      </c>
      <c r="G265" s="359" t="s">
        <v>1618</v>
      </c>
      <c r="H265" s="359" t="s">
        <v>418</v>
      </c>
      <c r="I265" s="361" t="s">
        <v>1619</v>
      </c>
      <c r="J265" s="362" t="s">
        <v>1620</v>
      </c>
      <c r="K265" s="362" t="s">
        <v>1157</v>
      </c>
      <c r="L265" s="363" t="s">
        <v>32</v>
      </c>
      <c r="M265" s="362">
        <v>899</v>
      </c>
      <c r="N265" s="371">
        <v>44938</v>
      </c>
      <c r="O265" s="74">
        <f t="shared" si="16"/>
        <v>1</v>
      </c>
      <c r="P265" s="74">
        <f t="shared" si="17"/>
        <v>1</v>
      </c>
      <c r="Q265" s="139" t="str">
        <f t="shared" si="18"/>
        <v>Gastos_Gerais</v>
      </c>
    </row>
    <row r="266" spans="1:17" ht="36" x14ac:dyDescent="0.2">
      <c r="A266" s="357">
        <v>263</v>
      </c>
      <c r="B266" s="358">
        <v>44938</v>
      </c>
      <c r="C266" s="580">
        <v>44927</v>
      </c>
      <c r="D266" s="359" t="s">
        <v>264</v>
      </c>
      <c r="E266" s="359" t="s">
        <v>392</v>
      </c>
      <c r="F266" s="360">
        <v>184</v>
      </c>
      <c r="G266" s="359" t="s">
        <v>1621</v>
      </c>
      <c r="H266" s="359" t="s">
        <v>419</v>
      </c>
      <c r="I266" s="361" t="s">
        <v>1622</v>
      </c>
      <c r="J266" s="362" t="s">
        <v>1623</v>
      </c>
      <c r="K266" s="362" t="s">
        <v>1157</v>
      </c>
      <c r="L266" s="353" t="s">
        <v>32</v>
      </c>
      <c r="M266" s="352">
        <v>345</v>
      </c>
      <c r="N266" s="371">
        <v>44937</v>
      </c>
      <c r="O266" s="74">
        <f t="shared" si="16"/>
        <v>1</v>
      </c>
      <c r="P266" s="74">
        <f t="shared" si="17"/>
        <v>1</v>
      </c>
      <c r="Q266" s="139" t="str">
        <f t="shared" si="18"/>
        <v>Gastos_Gerais</v>
      </c>
    </row>
    <row r="267" spans="1:17" ht="25.5" x14ac:dyDescent="0.2">
      <c r="A267" s="357">
        <v>264</v>
      </c>
      <c r="B267" s="358">
        <v>44938</v>
      </c>
      <c r="C267" s="580">
        <v>44927</v>
      </c>
      <c r="D267" s="359" t="s">
        <v>176</v>
      </c>
      <c r="E267" s="359" t="s">
        <v>262</v>
      </c>
      <c r="F267" s="360">
        <v>1039.1199999999999</v>
      </c>
      <c r="G267" s="359" t="s">
        <v>1624</v>
      </c>
      <c r="H267" s="359" t="s">
        <v>423</v>
      </c>
      <c r="I267" s="361" t="s">
        <v>1625</v>
      </c>
      <c r="J267" s="362" t="s">
        <v>681</v>
      </c>
      <c r="K267" s="362" t="s">
        <v>1188</v>
      </c>
      <c r="L267" s="363" t="s">
        <v>1189</v>
      </c>
      <c r="M267" s="362">
        <v>557082361</v>
      </c>
      <c r="N267" s="587">
        <v>44584</v>
      </c>
      <c r="O267" s="74">
        <f t="shared" si="16"/>
        <v>1</v>
      </c>
      <c r="P267" s="74">
        <f t="shared" si="17"/>
        <v>1</v>
      </c>
      <c r="Q267" s="139" t="str">
        <f t="shared" si="18"/>
        <v>Gastos_com_Pessoal</v>
      </c>
    </row>
    <row r="268" spans="1:17" ht="25.5" x14ac:dyDescent="0.2">
      <c r="A268" s="357">
        <v>265</v>
      </c>
      <c r="B268" s="358">
        <v>44938</v>
      </c>
      <c r="C268" s="580">
        <v>44927</v>
      </c>
      <c r="D268" s="359" t="s">
        <v>176</v>
      </c>
      <c r="E268" s="359" t="s">
        <v>280</v>
      </c>
      <c r="F268" s="360">
        <v>2860.89</v>
      </c>
      <c r="G268" s="359" t="s">
        <v>1624</v>
      </c>
      <c r="H268" s="359" t="s">
        <v>423</v>
      </c>
      <c r="I268" s="361" t="s">
        <v>1625</v>
      </c>
      <c r="J268" s="362" t="s">
        <v>681</v>
      </c>
      <c r="K268" s="362" t="s">
        <v>1188</v>
      </c>
      <c r="L268" s="363" t="s">
        <v>1189</v>
      </c>
      <c r="M268" s="352">
        <v>557082361</v>
      </c>
      <c r="N268" s="371">
        <v>44584</v>
      </c>
      <c r="O268" s="74">
        <f t="shared" si="16"/>
        <v>1</v>
      </c>
      <c r="P268" s="74">
        <f t="shared" si="17"/>
        <v>1</v>
      </c>
      <c r="Q268" s="139" t="str">
        <f t="shared" si="18"/>
        <v>Gastos_com_Pessoal</v>
      </c>
    </row>
    <row r="269" spans="1:17" ht="25.5" x14ac:dyDescent="0.2">
      <c r="A269" s="357">
        <v>266</v>
      </c>
      <c r="B269" s="347">
        <v>44938</v>
      </c>
      <c r="C269" s="580">
        <v>44927</v>
      </c>
      <c r="D269" s="349" t="s">
        <v>176</v>
      </c>
      <c r="E269" s="349" t="s">
        <v>262</v>
      </c>
      <c r="F269" s="350">
        <v>1039.1199999999999</v>
      </c>
      <c r="G269" s="349" t="s">
        <v>1626</v>
      </c>
      <c r="H269" s="349" t="s">
        <v>414</v>
      </c>
      <c r="I269" s="351" t="s">
        <v>1627</v>
      </c>
      <c r="J269" s="353" t="s">
        <v>693</v>
      </c>
      <c r="K269" s="353" t="s">
        <v>1188</v>
      </c>
      <c r="L269" s="353" t="s">
        <v>1189</v>
      </c>
      <c r="M269" s="352">
        <v>557082361</v>
      </c>
      <c r="N269" s="371">
        <v>44584</v>
      </c>
      <c r="O269" s="74">
        <f t="shared" si="16"/>
        <v>1</v>
      </c>
      <c r="P269" s="74">
        <f t="shared" si="17"/>
        <v>1</v>
      </c>
      <c r="Q269" s="139" t="str">
        <f t="shared" si="18"/>
        <v>Gastos_com_Pessoal</v>
      </c>
    </row>
    <row r="270" spans="1:17" ht="25.5" x14ac:dyDescent="0.2">
      <c r="A270" s="357">
        <v>267</v>
      </c>
      <c r="B270" s="347">
        <v>44938</v>
      </c>
      <c r="C270" s="580">
        <v>44927</v>
      </c>
      <c r="D270" s="349" t="s">
        <v>176</v>
      </c>
      <c r="E270" s="349" t="s">
        <v>280</v>
      </c>
      <c r="F270" s="350">
        <v>2933.95</v>
      </c>
      <c r="G270" s="349" t="s">
        <v>1628</v>
      </c>
      <c r="H270" s="349" t="s">
        <v>414</v>
      </c>
      <c r="I270" s="351" t="s">
        <v>1627</v>
      </c>
      <c r="J270" s="353" t="s">
        <v>693</v>
      </c>
      <c r="K270" s="353" t="s">
        <v>1188</v>
      </c>
      <c r="L270" s="353" t="s">
        <v>1189</v>
      </c>
      <c r="M270" s="352">
        <v>557082361</v>
      </c>
      <c r="N270" s="371">
        <v>44584</v>
      </c>
      <c r="O270" s="74">
        <f t="shared" si="16"/>
        <v>1</v>
      </c>
      <c r="P270" s="74">
        <f t="shared" si="17"/>
        <v>1</v>
      </c>
      <c r="Q270" s="139" t="str">
        <f t="shared" si="18"/>
        <v>Gastos_com_Pessoal</v>
      </c>
    </row>
    <row r="271" spans="1:17" ht="25.5" x14ac:dyDescent="0.2">
      <c r="A271" s="357">
        <v>268</v>
      </c>
      <c r="B271" s="347">
        <v>44938</v>
      </c>
      <c r="C271" s="580">
        <v>44927</v>
      </c>
      <c r="D271" s="349" t="s">
        <v>176</v>
      </c>
      <c r="E271" s="349" t="s">
        <v>262</v>
      </c>
      <c r="F271" s="350">
        <v>875.06</v>
      </c>
      <c r="G271" s="349" t="s">
        <v>4075</v>
      </c>
      <c r="H271" s="349" t="s">
        <v>421</v>
      </c>
      <c r="I271" s="372" t="s">
        <v>3676</v>
      </c>
      <c r="J271" s="375" t="s">
        <v>874</v>
      </c>
      <c r="K271" s="353" t="s">
        <v>1188</v>
      </c>
      <c r="L271" s="353" t="s">
        <v>1189</v>
      </c>
      <c r="M271" s="352">
        <v>557082361</v>
      </c>
      <c r="N271" s="371">
        <v>44584</v>
      </c>
      <c r="O271" s="74">
        <f t="shared" si="16"/>
        <v>1</v>
      </c>
      <c r="P271" s="74">
        <f t="shared" si="17"/>
        <v>1</v>
      </c>
      <c r="Q271" s="139" t="str">
        <f t="shared" si="18"/>
        <v>Gastos_com_Pessoal</v>
      </c>
    </row>
    <row r="272" spans="1:17" ht="25.5" x14ac:dyDescent="0.2">
      <c r="A272" s="357">
        <v>269</v>
      </c>
      <c r="B272" s="347">
        <v>44938</v>
      </c>
      <c r="C272" s="580">
        <v>44927</v>
      </c>
      <c r="D272" s="349" t="s">
        <v>176</v>
      </c>
      <c r="E272" s="349" t="s">
        <v>280</v>
      </c>
      <c r="F272" s="374">
        <v>2511.91</v>
      </c>
      <c r="G272" s="349" t="s">
        <v>4076</v>
      </c>
      <c r="H272" s="349" t="s">
        <v>421</v>
      </c>
      <c r="I272" s="372" t="s">
        <v>3676</v>
      </c>
      <c r="J272" s="375" t="s">
        <v>874</v>
      </c>
      <c r="K272" s="352" t="s">
        <v>1188</v>
      </c>
      <c r="L272" s="353" t="s">
        <v>1189</v>
      </c>
      <c r="M272" s="352">
        <v>557082361</v>
      </c>
      <c r="N272" s="371">
        <v>44584</v>
      </c>
      <c r="O272" s="74">
        <f t="shared" si="16"/>
        <v>1</v>
      </c>
      <c r="P272" s="74">
        <f t="shared" si="17"/>
        <v>1</v>
      </c>
      <c r="Q272" s="139" t="str">
        <f t="shared" si="18"/>
        <v>Gastos_com_Pessoal</v>
      </c>
    </row>
    <row r="273" spans="1:17" ht="25.5" x14ac:dyDescent="0.2">
      <c r="A273" s="357">
        <v>270</v>
      </c>
      <c r="B273" s="347">
        <v>44938</v>
      </c>
      <c r="C273" s="580">
        <v>44927</v>
      </c>
      <c r="D273" s="349" t="s">
        <v>176</v>
      </c>
      <c r="E273" s="349" t="s">
        <v>262</v>
      </c>
      <c r="F273" s="350">
        <v>875.84</v>
      </c>
      <c r="G273" s="349" t="s">
        <v>1629</v>
      </c>
      <c r="H273" s="349" t="s">
        <v>414</v>
      </c>
      <c r="I273" s="351" t="s">
        <v>1630</v>
      </c>
      <c r="J273" s="352" t="s">
        <v>1631</v>
      </c>
      <c r="K273" s="352" t="s">
        <v>1188</v>
      </c>
      <c r="L273" s="353" t="s">
        <v>1189</v>
      </c>
      <c r="M273" s="352">
        <v>557082361</v>
      </c>
      <c r="N273" s="371">
        <v>44584</v>
      </c>
      <c r="O273" s="74">
        <f t="shared" si="16"/>
        <v>1</v>
      </c>
      <c r="P273" s="74">
        <f t="shared" si="17"/>
        <v>1</v>
      </c>
      <c r="Q273" s="139" t="str">
        <f t="shared" si="18"/>
        <v>Gastos_com_Pessoal</v>
      </c>
    </row>
    <row r="274" spans="1:17" ht="25.5" x14ac:dyDescent="0.2">
      <c r="A274" s="357">
        <v>271</v>
      </c>
      <c r="B274" s="347">
        <v>44938</v>
      </c>
      <c r="C274" s="580">
        <v>44927</v>
      </c>
      <c r="D274" s="349" t="s">
        <v>176</v>
      </c>
      <c r="E274" s="349" t="s">
        <v>280</v>
      </c>
      <c r="F274" s="350">
        <v>2456.7600000000002</v>
      </c>
      <c r="G274" s="349" t="s">
        <v>1632</v>
      </c>
      <c r="H274" s="349" t="s">
        <v>414</v>
      </c>
      <c r="I274" s="351" t="s">
        <v>1630</v>
      </c>
      <c r="J274" s="352" t="s">
        <v>1631</v>
      </c>
      <c r="K274" s="352" t="s">
        <v>1188</v>
      </c>
      <c r="L274" s="353" t="s">
        <v>1189</v>
      </c>
      <c r="M274" s="352">
        <v>557082361</v>
      </c>
      <c r="N274" s="371">
        <v>44584</v>
      </c>
      <c r="O274" s="74">
        <f t="shared" si="16"/>
        <v>1</v>
      </c>
      <c r="P274" s="74">
        <f t="shared" si="17"/>
        <v>1</v>
      </c>
      <c r="Q274" s="139" t="str">
        <f t="shared" si="18"/>
        <v>Gastos_com_Pessoal</v>
      </c>
    </row>
    <row r="275" spans="1:17" ht="25.5" x14ac:dyDescent="0.2">
      <c r="A275" s="357">
        <v>272</v>
      </c>
      <c r="B275" s="355">
        <v>44938</v>
      </c>
      <c r="C275" s="348">
        <v>44927</v>
      </c>
      <c r="D275" s="351" t="s">
        <v>176</v>
      </c>
      <c r="E275" s="351" t="s">
        <v>262</v>
      </c>
      <c r="F275" s="356">
        <v>653.38</v>
      </c>
      <c r="G275" s="351" t="s">
        <v>1633</v>
      </c>
      <c r="H275" s="351" t="s">
        <v>423</v>
      </c>
      <c r="I275" s="351" t="s">
        <v>1634</v>
      </c>
      <c r="J275" s="352" t="s">
        <v>933</v>
      </c>
      <c r="K275" s="352" t="s">
        <v>1188</v>
      </c>
      <c r="L275" s="353" t="s">
        <v>1189</v>
      </c>
      <c r="M275" s="352">
        <v>557082361</v>
      </c>
      <c r="N275" s="371">
        <v>44584</v>
      </c>
      <c r="O275" s="74">
        <f t="shared" si="16"/>
        <v>1</v>
      </c>
      <c r="P275" s="74">
        <f t="shared" si="17"/>
        <v>1</v>
      </c>
      <c r="Q275" s="139" t="str">
        <f t="shared" si="18"/>
        <v>Gastos_com_Pessoal</v>
      </c>
    </row>
    <row r="276" spans="1:17" ht="41.25" customHeight="1" x14ac:dyDescent="0.2">
      <c r="A276" s="357">
        <v>273</v>
      </c>
      <c r="B276" s="347">
        <v>44938</v>
      </c>
      <c r="C276" s="580">
        <v>44927</v>
      </c>
      <c r="D276" s="349" t="s">
        <v>176</v>
      </c>
      <c r="E276" s="359" t="s">
        <v>280</v>
      </c>
      <c r="F276" s="360">
        <v>1906.79</v>
      </c>
      <c r="G276" s="359" t="s">
        <v>1635</v>
      </c>
      <c r="H276" s="349" t="s">
        <v>423</v>
      </c>
      <c r="I276" s="351" t="s">
        <v>1634</v>
      </c>
      <c r="J276" s="352" t="s">
        <v>933</v>
      </c>
      <c r="K276" s="352" t="s">
        <v>1188</v>
      </c>
      <c r="L276" s="353" t="s">
        <v>1189</v>
      </c>
      <c r="M276" s="352">
        <v>557082361</v>
      </c>
      <c r="N276" s="371">
        <v>44584</v>
      </c>
      <c r="O276" s="74">
        <f t="shared" si="16"/>
        <v>1</v>
      </c>
      <c r="P276" s="74">
        <f t="shared" si="17"/>
        <v>1</v>
      </c>
      <c r="Q276" s="139" t="str">
        <f t="shared" si="18"/>
        <v>Gastos_com_Pessoal</v>
      </c>
    </row>
    <row r="277" spans="1:17" ht="25.5" x14ac:dyDescent="0.2">
      <c r="A277" s="357">
        <v>274</v>
      </c>
      <c r="B277" s="347">
        <v>44938</v>
      </c>
      <c r="C277" s="580">
        <v>44927</v>
      </c>
      <c r="D277" s="349" t="s">
        <v>176</v>
      </c>
      <c r="E277" s="359" t="s">
        <v>262</v>
      </c>
      <c r="F277" s="360">
        <v>866.13</v>
      </c>
      <c r="G277" s="359" t="s">
        <v>1636</v>
      </c>
      <c r="H277" s="349" t="s">
        <v>423</v>
      </c>
      <c r="I277" s="351" t="s">
        <v>1637</v>
      </c>
      <c r="J277" s="352" t="s">
        <v>945</v>
      </c>
      <c r="K277" s="352" t="s">
        <v>1188</v>
      </c>
      <c r="L277" s="353" t="s">
        <v>1189</v>
      </c>
      <c r="M277" s="352">
        <v>557082361</v>
      </c>
      <c r="N277" s="371">
        <v>44584</v>
      </c>
      <c r="O277" s="74">
        <f t="shared" si="16"/>
        <v>1</v>
      </c>
      <c r="P277" s="74">
        <f t="shared" si="17"/>
        <v>1</v>
      </c>
      <c r="Q277" s="139" t="str">
        <f t="shared" si="18"/>
        <v>Gastos_com_Pessoal</v>
      </c>
    </row>
    <row r="278" spans="1:17" ht="25.5" x14ac:dyDescent="0.2">
      <c r="A278" s="357">
        <v>275</v>
      </c>
      <c r="B278" s="347">
        <v>44938</v>
      </c>
      <c r="C278" s="580">
        <v>44927</v>
      </c>
      <c r="D278" s="349" t="s">
        <v>176</v>
      </c>
      <c r="E278" s="349" t="s">
        <v>280</v>
      </c>
      <c r="F278" s="350">
        <v>2433.4699999999998</v>
      </c>
      <c r="G278" s="349" t="s">
        <v>1638</v>
      </c>
      <c r="H278" s="349" t="s">
        <v>423</v>
      </c>
      <c r="I278" s="351" t="s">
        <v>1637</v>
      </c>
      <c r="J278" s="352" t="s">
        <v>945</v>
      </c>
      <c r="K278" s="352" t="s">
        <v>1188</v>
      </c>
      <c r="L278" s="353" t="s">
        <v>1189</v>
      </c>
      <c r="M278" s="352">
        <v>557082361</v>
      </c>
      <c r="N278" s="371">
        <v>44584</v>
      </c>
      <c r="O278" s="74">
        <f t="shared" si="16"/>
        <v>1</v>
      </c>
      <c r="P278" s="74">
        <f t="shared" si="17"/>
        <v>1</v>
      </c>
      <c r="Q278" s="139" t="str">
        <f t="shared" si="18"/>
        <v>Gastos_com_Pessoal</v>
      </c>
    </row>
    <row r="279" spans="1:17" ht="25.5" x14ac:dyDescent="0.2">
      <c r="A279" s="357">
        <v>276</v>
      </c>
      <c r="B279" s="347">
        <v>44938</v>
      </c>
      <c r="C279" s="580">
        <v>44927</v>
      </c>
      <c r="D279" s="349" t="s">
        <v>176</v>
      </c>
      <c r="E279" s="349" t="s">
        <v>262</v>
      </c>
      <c r="F279" s="350">
        <v>407.55</v>
      </c>
      <c r="G279" s="349" t="s">
        <v>1639</v>
      </c>
      <c r="H279" s="349" t="s">
        <v>302</v>
      </c>
      <c r="I279" s="351" t="s">
        <v>1640</v>
      </c>
      <c r="J279" s="352" t="s">
        <v>533</v>
      </c>
      <c r="K279" s="352" t="s">
        <v>1188</v>
      </c>
      <c r="L279" s="353" t="s">
        <v>1189</v>
      </c>
      <c r="M279" s="352">
        <v>557082361</v>
      </c>
      <c r="N279" s="371">
        <v>44584</v>
      </c>
      <c r="O279" s="74">
        <f t="shared" si="16"/>
        <v>1</v>
      </c>
      <c r="P279" s="74">
        <f t="shared" si="17"/>
        <v>1</v>
      </c>
      <c r="Q279" s="139" t="str">
        <f t="shared" si="18"/>
        <v>Gastos_com_Pessoal</v>
      </c>
    </row>
    <row r="280" spans="1:17" ht="25.5" x14ac:dyDescent="0.2">
      <c r="A280" s="357">
        <v>277</v>
      </c>
      <c r="B280" s="347">
        <v>44938</v>
      </c>
      <c r="C280" s="580">
        <v>44927</v>
      </c>
      <c r="D280" s="349" t="s">
        <v>176</v>
      </c>
      <c r="E280" s="349" t="s">
        <v>280</v>
      </c>
      <c r="F280" s="350">
        <v>1222.5999999999999</v>
      </c>
      <c r="G280" s="349" t="s">
        <v>1641</v>
      </c>
      <c r="H280" s="349" t="s">
        <v>302</v>
      </c>
      <c r="I280" s="351" t="s">
        <v>1640</v>
      </c>
      <c r="J280" s="352" t="s">
        <v>533</v>
      </c>
      <c r="K280" s="352" t="s">
        <v>1188</v>
      </c>
      <c r="L280" s="353" t="s">
        <v>1189</v>
      </c>
      <c r="M280" s="352">
        <v>557082361</v>
      </c>
      <c r="N280" s="371">
        <v>44584</v>
      </c>
      <c r="O280" s="74">
        <f t="shared" si="16"/>
        <v>1</v>
      </c>
      <c r="P280" s="74">
        <f t="shared" si="17"/>
        <v>1</v>
      </c>
      <c r="Q280" s="139" t="str">
        <f t="shared" si="18"/>
        <v>Gastos_com_Pessoal</v>
      </c>
    </row>
    <row r="281" spans="1:17" ht="25.5" x14ac:dyDescent="0.2">
      <c r="A281" s="357">
        <v>278</v>
      </c>
      <c r="B281" s="347">
        <v>44938</v>
      </c>
      <c r="C281" s="580">
        <v>44927</v>
      </c>
      <c r="D281" s="349" t="s">
        <v>176</v>
      </c>
      <c r="E281" s="349" t="s">
        <v>262</v>
      </c>
      <c r="F281" s="350">
        <v>970.47</v>
      </c>
      <c r="G281" s="349" t="s">
        <v>1642</v>
      </c>
      <c r="H281" s="349" t="s">
        <v>493</v>
      </c>
      <c r="I281" s="351" t="s">
        <v>1643</v>
      </c>
      <c r="J281" s="352" t="s">
        <v>726</v>
      </c>
      <c r="K281" s="352" t="s">
        <v>1188</v>
      </c>
      <c r="L281" s="353" t="s">
        <v>1189</v>
      </c>
      <c r="M281" s="352">
        <v>557082361</v>
      </c>
      <c r="N281" s="371">
        <v>44584</v>
      </c>
      <c r="O281" s="74">
        <f t="shared" si="16"/>
        <v>1</v>
      </c>
      <c r="P281" s="74">
        <f t="shared" si="17"/>
        <v>1</v>
      </c>
      <c r="Q281" s="139" t="str">
        <f t="shared" si="18"/>
        <v>Gastos_com_Pessoal</v>
      </c>
    </row>
    <row r="282" spans="1:17" ht="25.5" x14ac:dyDescent="0.2">
      <c r="A282" s="357">
        <v>279</v>
      </c>
      <c r="B282" s="347">
        <v>44938</v>
      </c>
      <c r="C282" s="580">
        <v>44927</v>
      </c>
      <c r="D282" s="349" t="s">
        <v>176</v>
      </c>
      <c r="E282" s="359" t="s">
        <v>280</v>
      </c>
      <c r="F282" s="360">
        <v>2674.09</v>
      </c>
      <c r="G282" s="359" t="s">
        <v>1644</v>
      </c>
      <c r="H282" s="349" t="s">
        <v>493</v>
      </c>
      <c r="I282" s="351" t="s">
        <v>1643</v>
      </c>
      <c r="J282" s="352" t="s">
        <v>726</v>
      </c>
      <c r="K282" s="352" t="s">
        <v>1188</v>
      </c>
      <c r="L282" s="353" t="s">
        <v>1189</v>
      </c>
      <c r="M282" s="352">
        <v>557082361</v>
      </c>
      <c r="N282" s="371">
        <v>44584</v>
      </c>
      <c r="O282" s="74">
        <f t="shared" si="16"/>
        <v>1</v>
      </c>
      <c r="P282" s="74">
        <f t="shared" si="17"/>
        <v>1</v>
      </c>
      <c r="Q282" s="139" t="str">
        <f t="shared" si="18"/>
        <v>Gastos_com_Pessoal</v>
      </c>
    </row>
    <row r="283" spans="1:17" ht="25.5" x14ac:dyDescent="0.2">
      <c r="A283" s="357">
        <v>280</v>
      </c>
      <c r="B283" s="347">
        <v>44938</v>
      </c>
      <c r="C283" s="580">
        <v>44927</v>
      </c>
      <c r="D283" s="349" t="s">
        <v>176</v>
      </c>
      <c r="E283" s="349" t="s">
        <v>262</v>
      </c>
      <c r="F283" s="350">
        <v>875.04</v>
      </c>
      <c r="G283" s="349" t="s">
        <v>1645</v>
      </c>
      <c r="H283" s="349" t="s">
        <v>493</v>
      </c>
      <c r="I283" s="351" t="s">
        <v>1646</v>
      </c>
      <c r="J283" s="352" t="s">
        <v>1647</v>
      </c>
      <c r="K283" s="352" t="s">
        <v>1188</v>
      </c>
      <c r="L283" s="353" t="s">
        <v>1189</v>
      </c>
      <c r="M283" s="352">
        <v>557082361</v>
      </c>
      <c r="N283" s="371">
        <v>44584</v>
      </c>
      <c r="O283" s="74">
        <f t="shared" si="16"/>
        <v>1</v>
      </c>
      <c r="P283" s="74">
        <f t="shared" si="17"/>
        <v>1</v>
      </c>
      <c r="Q283" s="139" t="str">
        <f t="shared" si="18"/>
        <v>Gastos_com_Pessoal</v>
      </c>
    </row>
    <row r="284" spans="1:17" ht="25.5" x14ac:dyDescent="0.2">
      <c r="A284" s="357">
        <v>281</v>
      </c>
      <c r="B284" s="347">
        <v>44938</v>
      </c>
      <c r="C284" s="580">
        <v>44927</v>
      </c>
      <c r="D284" s="349" t="s">
        <v>176</v>
      </c>
      <c r="E284" s="349" t="s">
        <v>280</v>
      </c>
      <c r="F284" s="350">
        <v>2455.06</v>
      </c>
      <c r="G284" s="349" t="s">
        <v>1648</v>
      </c>
      <c r="H284" s="349" t="s">
        <v>493</v>
      </c>
      <c r="I284" s="351" t="s">
        <v>1646</v>
      </c>
      <c r="J284" s="352" t="s">
        <v>1647</v>
      </c>
      <c r="K284" s="352" t="s">
        <v>1188</v>
      </c>
      <c r="L284" s="353" t="s">
        <v>1189</v>
      </c>
      <c r="M284" s="352">
        <v>557082361</v>
      </c>
      <c r="N284" s="371">
        <v>44584</v>
      </c>
      <c r="O284" s="74">
        <f t="shared" si="16"/>
        <v>1</v>
      </c>
      <c r="P284" s="74">
        <f t="shared" si="17"/>
        <v>1</v>
      </c>
      <c r="Q284" s="139" t="str">
        <f t="shared" si="18"/>
        <v>Gastos_com_Pessoal</v>
      </c>
    </row>
    <row r="285" spans="1:17" ht="25.5" x14ac:dyDescent="0.2">
      <c r="A285" s="357">
        <v>282</v>
      </c>
      <c r="B285" s="347">
        <v>44938</v>
      </c>
      <c r="C285" s="580">
        <v>44927</v>
      </c>
      <c r="D285" s="349" t="s">
        <v>176</v>
      </c>
      <c r="E285" s="349" t="s">
        <v>262</v>
      </c>
      <c r="F285" s="350">
        <v>861.11</v>
      </c>
      <c r="G285" s="349" t="s">
        <v>1649</v>
      </c>
      <c r="H285" s="349" t="s">
        <v>421</v>
      </c>
      <c r="I285" s="351" t="s">
        <v>1650</v>
      </c>
      <c r="J285" s="352" t="s">
        <v>1033</v>
      </c>
      <c r="K285" s="352" t="s">
        <v>1188</v>
      </c>
      <c r="L285" s="353" t="s">
        <v>1189</v>
      </c>
      <c r="M285" s="352">
        <v>557082361</v>
      </c>
      <c r="N285" s="371">
        <v>44584</v>
      </c>
      <c r="O285" s="74">
        <f t="shared" si="16"/>
        <v>1</v>
      </c>
      <c r="P285" s="74">
        <f t="shared" si="17"/>
        <v>1</v>
      </c>
      <c r="Q285" s="139" t="str">
        <f t="shared" si="18"/>
        <v>Gastos_com_Pessoal</v>
      </c>
    </row>
    <row r="286" spans="1:17" ht="25.5" x14ac:dyDescent="0.2">
      <c r="A286" s="357">
        <v>283</v>
      </c>
      <c r="B286" s="347">
        <v>44938</v>
      </c>
      <c r="C286" s="580">
        <v>44927</v>
      </c>
      <c r="D286" s="349" t="s">
        <v>176</v>
      </c>
      <c r="E286" s="349" t="s">
        <v>280</v>
      </c>
      <c r="F286" s="350">
        <v>2421.3000000000002</v>
      </c>
      <c r="G286" s="349" t="s">
        <v>1651</v>
      </c>
      <c r="H286" s="349" t="s">
        <v>421</v>
      </c>
      <c r="I286" s="351" t="s">
        <v>1650</v>
      </c>
      <c r="J286" s="352" t="s">
        <v>1033</v>
      </c>
      <c r="K286" s="352" t="s">
        <v>1188</v>
      </c>
      <c r="L286" s="353" t="s">
        <v>1189</v>
      </c>
      <c r="M286" s="352">
        <v>557082361</v>
      </c>
      <c r="N286" s="371">
        <v>44584</v>
      </c>
      <c r="O286" s="74">
        <f t="shared" si="16"/>
        <v>1</v>
      </c>
      <c r="P286" s="74">
        <f t="shared" si="17"/>
        <v>1</v>
      </c>
      <c r="Q286" s="139" t="str">
        <f t="shared" si="18"/>
        <v>Gastos_com_Pessoal</v>
      </c>
    </row>
    <row r="287" spans="1:17" ht="25.5" x14ac:dyDescent="0.2">
      <c r="A287" s="357">
        <v>284</v>
      </c>
      <c r="B287" s="347">
        <v>44938</v>
      </c>
      <c r="C287" s="580">
        <v>44927</v>
      </c>
      <c r="D287" s="349" t="s">
        <v>176</v>
      </c>
      <c r="E287" s="349" t="s">
        <v>262</v>
      </c>
      <c r="F287" s="350">
        <v>931.54</v>
      </c>
      <c r="G287" s="349" t="s">
        <v>1652</v>
      </c>
      <c r="H287" s="349" t="s">
        <v>418</v>
      </c>
      <c r="I287" s="351" t="s">
        <v>1653</v>
      </c>
      <c r="J287" s="352" t="s">
        <v>474</v>
      </c>
      <c r="K287" s="352" t="s">
        <v>1188</v>
      </c>
      <c r="L287" s="353" t="s">
        <v>1189</v>
      </c>
      <c r="M287" s="352">
        <v>557082361</v>
      </c>
      <c r="N287" s="371">
        <v>44584</v>
      </c>
      <c r="O287" s="74">
        <f t="shared" si="16"/>
        <v>1</v>
      </c>
      <c r="P287" s="74">
        <f t="shared" si="17"/>
        <v>1</v>
      </c>
      <c r="Q287" s="139" t="str">
        <f t="shared" si="18"/>
        <v>Gastos_com_Pessoal</v>
      </c>
    </row>
    <row r="288" spans="1:17" ht="25.5" x14ac:dyDescent="0.2">
      <c r="A288" s="357">
        <v>285</v>
      </c>
      <c r="B288" s="347">
        <v>44938</v>
      </c>
      <c r="C288" s="580">
        <v>44927</v>
      </c>
      <c r="D288" s="349" t="s">
        <v>176</v>
      </c>
      <c r="E288" s="349" t="s">
        <v>280</v>
      </c>
      <c r="F288" s="350">
        <v>2590.66</v>
      </c>
      <c r="G288" s="359" t="s">
        <v>1654</v>
      </c>
      <c r="H288" s="349" t="s">
        <v>418</v>
      </c>
      <c r="I288" s="351" t="s">
        <v>1653</v>
      </c>
      <c r="J288" s="352" t="s">
        <v>474</v>
      </c>
      <c r="K288" s="352" t="s">
        <v>1188</v>
      </c>
      <c r="L288" s="353" t="s">
        <v>1189</v>
      </c>
      <c r="M288" s="352">
        <v>557082361</v>
      </c>
      <c r="N288" s="371">
        <v>44584</v>
      </c>
      <c r="O288" s="74">
        <f t="shared" si="16"/>
        <v>1</v>
      </c>
      <c r="P288" s="74">
        <f t="shared" si="17"/>
        <v>1</v>
      </c>
      <c r="Q288" s="139" t="str">
        <f t="shared" si="18"/>
        <v>Gastos_com_Pessoal</v>
      </c>
    </row>
    <row r="289" spans="1:17" ht="25.5" x14ac:dyDescent="0.2">
      <c r="A289" s="357">
        <v>286</v>
      </c>
      <c r="B289" s="347">
        <v>44938</v>
      </c>
      <c r="C289" s="580">
        <v>44927</v>
      </c>
      <c r="D289" s="349" t="s">
        <v>176</v>
      </c>
      <c r="E289" s="349" t="s">
        <v>262</v>
      </c>
      <c r="F289" s="350">
        <v>988.83</v>
      </c>
      <c r="G289" s="351" t="s">
        <v>1655</v>
      </c>
      <c r="H289" s="349" t="s">
        <v>418</v>
      </c>
      <c r="I289" s="351" t="s">
        <v>1656</v>
      </c>
      <c r="J289" s="352" t="s">
        <v>866</v>
      </c>
      <c r="K289" s="352" t="s">
        <v>1188</v>
      </c>
      <c r="L289" s="353" t="s">
        <v>1189</v>
      </c>
      <c r="M289" s="352">
        <v>557082361</v>
      </c>
      <c r="N289" s="371">
        <v>44584</v>
      </c>
      <c r="O289" s="74">
        <f t="shared" si="16"/>
        <v>1</v>
      </c>
      <c r="P289" s="74">
        <f t="shared" si="17"/>
        <v>1</v>
      </c>
      <c r="Q289" s="139" t="str">
        <f t="shared" si="18"/>
        <v>Gastos_com_Pessoal</v>
      </c>
    </row>
    <row r="290" spans="1:17" ht="25.5" x14ac:dyDescent="0.2">
      <c r="A290" s="357">
        <v>287</v>
      </c>
      <c r="B290" s="347">
        <v>44938</v>
      </c>
      <c r="C290" s="580">
        <v>44927</v>
      </c>
      <c r="D290" s="349" t="s">
        <v>176</v>
      </c>
      <c r="E290" s="349" t="s">
        <v>280</v>
      </c>
      <c r="F290" s="350">
        <v>2712.55</v>
      </c>
      <c r="G290" s="351" t="s">
        <v>1657</v>
      </c>
      <c r="H290" s="349" t="s">
        <v>418</v>
      </c>
      <c r="I290" s="351" t="s">
        <v>1656</v>
      </c>
      <c r="J290" s="352" t="s">
        <v>866</v>
      </c>
      <c r="K290" s="352" t="s">
        <v>1188</v>
      </c>
      <c r="L290" s="353" t="s">
        <v>1189</v>
      </c>
      <c r="M290" s="352">
        <v>557082361</v>
      </c>
      <c r="N290" s="371">
        <v>44584</v>
      </c>
      <c r="O290" s="74">
        <f t="shared" si="16"/>
        <v>1</v>
      </c>
      <c r="P290" s="74">
        <f t="shared" si="17"/>
        <v>1</v>
      </c>
      <c r="Q290" s="139" t="str">
        <f t="shared" si="18"/>
        <v>Gastos_com_Pessoal</v>
      </c>
    </row>
    <row r="291" spans="1:17" ht="25.5" x14ac:dyDescent="0.2">
      <c r="A291" s="357">
        <v>288</v>
      </c>
      <c r="B291" s="347">
        <v>44938</v>
      </c>
      <c r="C291" s="580">
        <v>44927</v>
      </c>
      <c r="D291" s="349" t="s">
        <v>176</v>
      </c>
      <c r="E291" s="349" t="s">
        <v>262</v>
      </c>
      <c r="F291" s="350">
        <v>617.05999999999995</v>
      </c>
      <c r="G291" s="351" t="s">
        <v>1658</v>
      </c>
      <c r="H291" s="349" t="s">
        <v>416</v>
      </c>
      <c r="I291" s="351" t="s">
        <v>1659</v>
      </c>
      <c r="J291" s="352" t="s">
        <v>1295</v>
      </c>
      <c r="K291" s="352" t="s">
        <v>1188</v>
      </c>
      <c r="L291" s="353" t="s">
        <v>1189</v>
      </c>
      <c r="M291" s="352">
        <v>557082361</v>
      </c>
      <c r="N291" s="371">
        <v>44584</v>
      </c>
      <c r="O291" s="74">
        <f t="shared" si="16"/>
        <v>1</v>
      </c>
      <c r="P291" s="74">
        <f t="shared" si="17"/>
        <v>1</v>
      </c>
      <c r="Q291" s="139" t="str">
        <f t="shared" si="18"/>
        <v>Gastos_com_Pessoal</v>
      </c>
    </row>
    <row r="292" spans="1:17" ht="25.5" x14ac:dyDescent="0.2">
      <c r="A292" s="357">
        <v>289</v>
      </c>
      <c r="B292" s="347">
        <v>44938</v>
      </c>
      <c r="C292" s="580">
        <v>44927</v>
      </c>
      <c r="D292" s="349" t="s">
        <v>176</v>
      </c>
      <c r="E292" s="349" t="s">
        <v>280</v>
      </c>
      <c r="F292" s="350">
        <v>1808.82</v>
      </c>
      <c r="G292" s="349" t="s">
        <v>1658</v>
      </c>
      <c r="H292" s="349" t="s">
        <v>416</v>
      </c>
      <c r="I292" s="351" t="s">
        <v>1659</v>
      </c>
      <c r="J292" s="352" t="s">
        <v>1295</v>
      </c>
      <c r="K292" s="352" t="s">
        <v>1188</v>
      </c>
      <c r="L292" s="353" t="s">
        <v>1189</v>
      </c>
      <c r="M292" s="352">
        <v>557082361</v>
      </c>
      <c r="N292" s="371">
        <v>44584</v>
      </c>
      <c r="O292" s="74">
        <f t="shared" si="16"/>
        <v>1</v>
      </c>
      <c r="P292" s="74">
        <f t="shared" si="17"/>
        <v>1</v>
      </c>
      <c r="Q292" s="139" t="str">
        <f t="shared" si="18"/>
        <v>Gastos_com_Pessoal</v>
      </c>
    </row>
    <row r="293" spans="1:17" ht="25.5" x14ac:dyDescent="0.2">
      <c r="A293" s="357">
        <v>290</v>
      </c>
      <c r="B293" s="347">
        <v>44938</v>
      </c>
      <c r="C293" s="580">
        <v>44927</v>
      </c>
      <c r="D293" s="349" t="s">
        <v>176</v>
      </c>
      <c r="E293" s="349" t="s">
        <v>262</v>
      </c>
      <c r="F293" s="350">
        <v>847.65</v>
      </c>
      <c r="G293" s="349" t="s">
        <v>1660</v>
      </c>
      <c r="H293" s="349" t="s">
        <v>418</v>
      </c>
      <c r="I293" s="351" t="s">
        <v>1661</v>
      </c>
      <c r="J293" s="352" t="s">
        <v>907</v>
      </c>
      <c r="K293" s="352" t="s">
        <v>1188</v>
      </c>
      <c r="L293" s="353" t="s">
        <v>1189</v>
      </c>
      <c r="M293" s="352">
        <v>557082361</v>
      </c>
      <c r="N293" s="371">
        <v>44584</v>
      </c>
      <c r="O293" s="74">
        <f t="shared" si="16"/>
        <v>1</v>
      </c>
      <c r="P293" s="74">
        <f t="shared" si="17"/>
        <v>1</v>
      </c>
      <c r="Q293" s="139" t="str">
        <f t="shared" si="18"/>
        <v>Gastos_com_Pessoal</v>
      </c>
    </row>
    <row r="294" spans="1:17" ht="25.5" x14ac:dyDescent="0.2">
      <c r="A294" s="357">
        <v>291</v>
      </c>
      <c r="B294" s="347">
        <v>44938</v>
      </c>
      <c r="C294" s="580">
        <v>44927</v>
      </c>
      <c r="D294" s="349" t="s">
        <v>176</v>
      </c>
      <c r="E294" s="349" t="s">
        <v>280</v>
      </c>
      <c r="F294" s="350">
        <v>2389.0500000000002</v>
      </c>
      <c r="G294" s="349" t="s">
        <v>1662</v>
      </c>
      <c r="H294" s="349" t="s">
        <v>418</v>
      </c>
      <c r="I294" s="351" t="s">
        <v>1661</v>
      </c>
      <c r="J294" s="352" t="s">
        <v>907</v>
      </c>
      <c r="K294" s="352" t="s">
        <v>1188</v>
      </c>
      <c r="L294" s="353" t="s">
        <v>1189</v>
      </c>
      <c r="M294" s="352">
        <v>557082361</v>
      </c>
      <c r="N294" s="371">
        <v>44584</v>
      </c>
      <c r="O294" s="74">
        <f t="shared" si="16"/>
        <v>1</v>
      </c>
      <c r="P294" s="74">
        <f t="shared" si="17"/>
        <v>1</v>
      </c>
      <c r="Q294" s="139" t="str">
        <f t="shared" si="18"/>
        <v>Gastos_com_Pessoal</v>
      </c>
    </row>
    <row r="295" spans="1:17" ht="24" x14ac:dyDescent="0.2">
      <c r="A295" s="357">
        <v>292</v>
      </c>
      <c r="B295" s="355">
        <v>44939</v>
      </c>
      <c r="C295" s="348">
        <v>44896</v>
      </c>
      <c r="D295" s="351" t="s">
        <v>264</v>
      </c>
      <c r="E295" s="351" t="s">
        <v>57</v>
      </c>
      <c r="F295" s="356">
        <v>45124.65</v>
      </c>
      <c r="G295" s="351" t="s">
        <v>1663</v>
      </c>
      <c r="H295" s="351" t="s">
        <v>302</v>
      </c>
      <c r="I295" s="351" t="s">
        <v>1664</v>
      </c>
      <c r="J295" s="353" t="s">
        <v>1665</v>
      </c>
      <c r="K295" s="353" t="s">
        <v>1157</v>
      </c>
      <c r="L295" s="353" t="s">
        <v>32</v>
      </c>
      <c r="M295" s="380">
        <v>202318</v>
      </c>
      <c r="N295" s="368">
        <v>44928</v>
      </c>
      <c r="O295" s="74">
        <f t="shared" si="16"/>
        <v>1</v>
      </c>
      <c r="P295" s="74">
        <f t="shared" si="17"/>
        <v>0</v>
      </c>
      <c r="Q295" s="139" t="str">
        <f t="shared" si="18"/>
        <v>Gastos_Gerais</v>
      </c>
    </row>
    <row r="296" spans="1:17" ht="36" x14ac:dyDescent="0.2">
      <c r="A296" s="357">
        <v>293</v>
      </c>
      <c r="B296" s="355">
        <v>44939</v>
      </c>
      <c r="C296" s="348">
        <v>44927</v>
      </c>
      <c r="D296" s="351" t="s">
        <v>141</v>
      </c>
      <c r="E296" s="351" t="s">
        <v>220</v>
      </c>
      <c r="F296" s="356">
        <v>6983.4</v>
      </c>
      <c r="G296" s="351" t="s">
        <v>1666</v>
      </c>
      <c r="H296" s="351" t="s">
        <v>493</v>
      </c>
      <c r="I296" s="351" t="s">
        <v>1123</v>
      </c>
      <c r="J296" s="353" t="s">
        <v>1667</v>
      </c>
      <c r="K296" s="353" t="s">
        <v>1157</v>
      </c>
      <c r="L296" s="353" t="s">
        <v>32</v>
      </c>
      <c r="M296" s="353">
        <v>10</v>
      </c>
      <c r="N296" s="368">
        <v>44936</v>
      </c>
      <c r="O296" s="74">
        <f t="shared" si="16"/>
        <v>1</v>
      </c>
      <c r="P296" s="74">
        <f t="shared" si="17"/>
        <v>1</v>
      </c>
      <c r="Q296" s="139" t="str">
        <f t="shared" si="18"/>
        <v>Aquisição_de_Bens_Permanentes</v>
      </c>
    </row>
    <row r="297" spans="1:17" x14ac:dyDescent="0.2">
      <c r="A297" s="357">
        <v>294</v>
      </c>
      <c r="B297" s="347">
        <v>44939</v>
      </c>
      <c r="C297" s="580">
        <v>44927</v>
      </c>
      <c r="D297" s="349" t="s">
        <v>264</v>
      </c>
      <c r="E297" s="349" t="s">
        <v>138</v>
      </c>
      <c r="F297" s="350">
        <v>1397.65</v>
      </c>
      <c r="G297" s="349" t="s">
        <v>138</v>
      </c>
      <c r="H297" s="349" t="s">
        <v>418</v>
      </c>
      <c r="I297" s="351" t="s">
        <v>1668</v>
      </c>
      <c r="J297" s="352" t="s">
        <v>1669</v>
      </c>
      <c r="K297" s="352" t="s">
        <v>1157</v>
      </c>
      <c r="L297" s="353" t="s">
        <v>32</v>
      </c>
      <c r="M297" s="352">
        <v>2540</v>
      </c>
      <c r="N297" s="371">
        <v>44936</v>
      </c>
      <c r="O297" s="74">
        <f t="shared" si="16"/>
        <v>1</v>
      </c>
      <c r="P297" s="74">
        <f t="shared" si="17"/>
        <v>1</v>
      </c>
      <c r="Q297" s="139" t="str">
        <f t="shared" si="18"/>
        <v>Gastos_Gerais</v>
      </c>
    </row>
    <row r="298" spans="1:17" ht="36" x14ac:dyDescent="0.2">
      <c r="A298" s="357">
        <v>295</v>
      </c>
      <c r="B298" s="347">
        <v>44939</v>
      </c>
      <c r="C298" s="580">
        <v>44927</v>
      </c>
      <c r="D298" s="349" t="s">
        <v>141</v>
      </c>
      <c r="E298" s="349" t="s">
        <v>220</v>
      </c>
      <c r="F298" s="350">
        <v>25605.8</v>
      </c>
      <c r="G298" s="349" t="s">
        <v>1670</v>
      </c>
      <c r="H298" s="349" t="s">
        <v>414</v>
      </c>
      <c r="I298" s="351" t="s">
        <v>1123</v>
      </c>
      <c r="J298" s="352" t="s">
        <v>1667</v>
      </c>
      <c r="K298" s="352" t="s">
        <v>1157</v>
      </c>
      <c r="L298" s="353" t="s">
        <v>32</v>
      </c>
      <c r="M298" s="352">
        <v>9</v>
      </c>
      <c r="N298" s="371">
        <v>44936</v>
      </c>
      <c r="O298" s="74">
        <f t="shared" si="16"/>
        <v>1</v>
      </c>
      <c r="P298" s="74">
        <f t="shared" si="17"/>
        <v>1</v>
      </c>
      <c r="Q298" s="139" t="str">
        <f t="shared" si="18"/>
        <v>Aquisição_de_Bens_Permanentes</v>
      </c>
    </row>
    <row r="299" spans="1:17" ht="24" x14ac:dyDescent="0.2">
      <c r="A299" s="357">
        <v>296</v>
      </c>
      <c r="B299" s="347">
        <v>44939</v>
      </c>
      <c r="C299" s="580">
        <v>44927</v>
      </c>
      <c r="D299" s="349" t="s">
        <v>264</v>
      </c>
      <c r="E299" s="349" t="s">
        <v>180</v>
      </c>
      <c r="F299" s="350">
        <v>1550</v>
      </c>
      <c r="G299" s="349" t="s">
        <v>1671</v>
      </c>
      <c r="H299" s="349" t="s">
        <v>303</v>
      </c>
      <c r="I299" s="351" t="s">
        <v>1672</v>
      </c>
      <c r="J299" s="352" t="s">
        <v>1673</v>
      </c>
      <c r="K299" s="352" t="s">
        <v>1157</v>
      </c>
      <c r="L299" s="353" t="s">
        <v>32</v>
      </c>
      <c r="M299" s="352">
        <v>506258</v>
      </c>
      <c r="N299" s="371">
        <v>44907</v>
      </c>
      <c r="O299" s="74">
        <f t="shared" si="16"/>
        <v>1</v>
      </c>
      <c r="P299" s="74">
        <f t="shared" si="17"/>
        <v>1</v>
      </c>
      <c r="Q299" s="139" t="str">
        <f t="shared" si="18"/>
        <v>Gastos_Gerais</v>
      </c>
    </row>
    <row r="300" spans="1:17" ht="36" x14ac:dyDescent="0.2">
      <c r="A300" s="357">
        <v>297</v>
      </c>
      <c r="B300" s="347">
        <v>44939</v>
      </c>
      <c r="C300" s="580">
        <v>44927</v>
      </c>
      <c r="D300" s="349" t="s">
        <v>141</v>
      </c>
      <c r="E300" s="349" t="s">
        <v>220</v>
      </c>
      <c r="F300" s="350">
        <v>18622.400000000001</v>
      </c>
      <c r="G300" s="349" t="s">
        <v>1674</v>
      </c>
      <c r="H300" s="349" t="s">
        <v>414</v>
      </c>
      <c r="I300" s="351" t="s">
        <v>1123</v>
      </c>
      <c r="J300" s="352" t="s">
        <v>1667</v>
      </c>
      <c r="K300" s="352" t="s">
        <v>1157</v>
      </c>
      <c r="L300" s="353" t="s">
        <v>32</v>
      </c>
      <c r="M300" s="352">
        <v>11</v>
      </c>
      <c r="N300" s="371">
        <v>44936</v>
      </c>
      <c r="O300" s="74">
        <f t="shared" si="16"/>
        <v>1</v>
      </c>
      <c r="P300" s="74">
        <f t="shared" si="17"/>
        <v>1</v>
      </c>
      <c r="Q300" s="139" t="str">
        <f t="shared" si="18"/>
        <v>Aquisição_de_Bens_Permanentes</v>
      </c>
    </row>
    <row r="301" spans="1:17" ht="24" x14ac:dyDescent="0.2">
      <c r="A301" s="357">
        <v>298</v>
      </c>
      <c r="B301" s="347">
        <v>44939</v>
      </c>
      <c r="C301" s="580">
        <v>44927</v>
      </c>
      <c r="D301" s="349" t="s">
        <v>264</v>
      </c>
      <c r="E301" s="349" t="s">
        <v>90</v>
      </c>
      <c r="F301" s="350">
        <v>720</v>
      </c>
      <c r="G301" s="349" t="s">
        <v>1675</v>
      </c>
      <c r="H301" s="349" t="s">
        <v>1032</v>
      </c>
      <c r="I301" s="351" t="s">
        <v>1676</v>
      </c>
      <c r="J301" s="352" t="s">
        <v>1677</v>
      </c>
      <c r="K301" s="352" t="s">
        <v>1157</v>
      </c>
      <c r="L301" s="353" t="s">
        <v>1158</v>
      </c>
      <c r="M301" s="352">
        <v>12792</v>
      </c>
      <c r="N301" s="371">
        <v>44939</v>
      </c>
      <c r="O301" s="74">
        <f t="shared" si="16"/>
        <v>1</v>
      </c>
      <c r="P301" s="74">
        <f t="shared" si="17"/>
        <v>1</v>
      </c>
      <c r="Q301" s="139" t="str">
        <f t="shared" si="18"/>
        <v>Gastos_Gerais</v>
      </c>
    </row>
    <row r="302" spans="1:17" ht="24" x14ac:dyDescent="0.2">
      <c r="A302" s="357">
        <v>299</v>
      </c>
      <c r="B302" s="347">
        <v>44939</v>
      </c>
      <c r="C302" s="580">
        <v>44896</v>
      </c>
      <c r="D302" s="349" t="s">
        <v>264</v>
      </c>
      <c r="E302" s="349" t="s">
        <v>0</v>
      </c>
      <c r="F302" s="350">
        <v>1658.64</v>
      </c>
      <c r="G302" s="349" t="s">
        <v>1283</v>
      </c>
      <c r="H302" s="349" t="s">
        <v>1032</v>
      </c>
      <c r="I302" s="351" t="s">
        <v>1678</v>
      </c>
      <c r="J302" s="352" t="s">
        <v>1679</v>
      </c>
      <c r="K302" s="352" t="s">
        <v>1157</v>
      </c>
      <c r="L302" s="353" t="s">
        <v>32</v>
      </c>
      <c r="M302" s="352">
        <v>18605</v>
      </c>
      <c r="N302" s="371">
        <v>44910</v>
      </c>
      <c r="O302" s="74">
        <f t="shared" si="16"/>
        <v>1</v>
      </c>
      <c r="P302" s="74">
        <f t="shared" si="17"/>
        <v>0</v>
      </c>
      <c r="Q302" s="139" t="str">
        <f t="shared" si="18"/>
        <v>Gastos_Gerais</v>
      </c>
    </row>
    <row r="303" spans="1:17" x14ac:dyDescent="0.2">
      <c r="A303" s="357">
        <v>300</v>
      </c>
      <c r="B303" s="347">
        <v>44939</v>
      </c>
      <c r="C303" s="580">
        <v>44896</v>
      </c>
      <c r="D303" s="349" t="s">
        <v>264</v>
      </c>
      <c r="E303" s="349" t="s">
        <v>161</v>
      </c>
      <c r="F303" s="350">
        <v>4634.34</v>
      </c>
      <c r="G303" s="351" t="s">
        <v>1680</v>
      </c>
      <c r="H303" s="349" t="s">
        <v>303</v>
      </c>
      <c r="I303" s="351" t="s">
        <v>1515</v>
      </c>
      <c r="J303" s="352" t="s">
        <v>1681</v>
      </c>
      <c r="K303" s="352" t="s">
        <v>1157</v>
      </c>
      <c r="L303" s="353" t="s">
        <v>1158</v>
      </c>
      <c r="M303" s="352">
        <v>4862457330</v>
      </c>
      <c r="N303" s="371">
        <v>44939</v>
      </c>
      <c r="O303" s="74">
        <f t="shared" si="16"/>
        <v>1</v>
      </c>
      <c r="P303" s="74">
        <f t="shared" si="17"/>
        <v>0</v>
      </c>
      <c r="Q303" s="139" t="str">
        <f t="shared" si="18"/>
        <v>Gastos_Gerais</v>
      </c>
    </row>
    <row r="304" spans="1:17" ht="24" x14ac:dyDescent="0.2">
      <c r="A304" s="357">
        <v>301</v>
      </c>
      <c r="B304" s="347">
        <v>44939</v>
      </c>
      <c r="C304" s="580">
        <v>44896</v>
      </c>
      <c r="D304" s="349" t="s">
        <v>264</v>
      </c>
      <c r="E304" s="349" t="s">
        <v>82</v>
      </c>
      <c r="F304" s="350">
        <v>15767.19</v>
      </c>
      <c r="G304" s="351" t="s">
        <v>1154</v>
      </c>
      <c r="H304" s="349" t="s">
        <v>421</v>
      </c>
      <c r="I304" s="351" t="s">
        <v>1682</v>
      </c>
      <c r="J304" s="352" t="s">
        <v>1156</v>
      </c>
      <c r="K304" s="352" t="s">
        <v>1157</v>
      </c>
      <c r="L304" s="353" t="s">
        <v>1158</v>
      </c>
      <c r="M304" s="352" t="s">
        <v>1683</v>
      </c>
      <c r="N304" s="371">
        <v>44939</v>
      </c>
      <c r="O304" s="74">
        <f t="shared" si="16"/>
        <v>1</v>
      </c>
      <c r="P304" s="74">
        <f t="shared" si="17"/>
        <v>0</v>
      </c>
      <c r="Q304" s="139" t="str">
        <f t="shared" si="18"/>
        <v>Gastos_Gerais</v>
      </c>
    </row>
    <row r="305" spans="1:17" x14ac:dyDescent="0.2">
      <c r="A305" s="357">
        <v>302</v>
      </c>
      <c r="B305" s="347">
        <v>44939</v>
      </c>
      <c r="C305" s="580">
        <v>44896</v>
      </c>
      <c r="D305" s="349" t="s">
        <v>264</v>
      </c>
      <c r="E305" s="349" t="s">
        <v>83</v>
      </c>
      <c r="F305" s="350">
        <v>5775.66</v>
      </c>
      <c r="G305" s="351" t="s">
        <v>1160</v>
      </c>
      <c r="H305" s="349" t="s">
        <v>414</v>
      </c>
      <c r="I305" s="351" t="s">
        <v>1161</v>
      </c>
      <c r="J305" s="352" t="s">
        <v>1162</v>
      </c>
      <c r="K305" s="352" t="s">
        <v>1157</v>
      </c>
      <c r="L305" s="353" t="s">
        <v>32</v>
      </c>
      <c r="M305" s="352">
        <v>94306475</v>
      </c>
      <c r="N305" s="371">
        <v>44939</v>
      </c>
      <c r="O305" s="74">
        <f t="shared" si="16"/>
        <v>1</v>
      </c>
      <c r="P305" s="74">
        <f t="shared" si="17"/>
        <v>0</v>
      </c>
      <c r="Q305" s="139" t="str">
        <f t="shared" si="18"/>
        <v>Gastos_Gerais</v>
      </c>
    </row>
    <row r="306" spans="1:17" x14ac:dyDescent="0.2">
      <c r="A306" s="357">
        <v>303</v>
      </c>
      <c r="B306" s="358">
        <v>44939</v>
      </c>
      <c r="C306" s="579">
        <v>44896</v>
      </c>
      <c r="D306" s="359" t="s">
        <v>264</v>
      </c>
      <c r="E306" s="359" t="s">
        <v>83</v>
      </c>
      <c r="F306" s="360">
        <v>1901.76</v>
      </c>
      <c r="G306" s="359" t="s">
        <v>1160</v>
      </c>
      <c r="H306" s="359" t="s">
        <v>416</v>
      </c>
      <c r="I306" s="361" t="s">
        <v>1161</v>
      </c>
      <c r="J306" s="362" t="s">
        <v>1162</v>
      </c>
      <c r="K306" s="362" t="s">
        <v>1157</v>
      </c>
      <c r="L306" s="363" t="s">
        <v>32</v>
      </c>
      <c r="M306" s="362">
        <v>94356583</v>
      </c>
      <c r="N306" s="587">
        <v>44939</v>
      </c>
      <c r="O306" s="74">
        <f t="shared" si="16"/>
        <v>1</v>
      </c>
      <c r="P306" s="74">
        <f t="shared" si="17"/>
        <v>0</v>
      </c>
      <c r="Q306" s="139" t="str">
        <f t="shared" si="18"/>
        <v>Gastos_Gerais</v>
      </c>
    </row>
    <row r="307" spans="1:17" ht="24" x14ac:dyDescent="0.2">
      <c r="A307" s="357">
        <v>304</v>
      </c>
      <c r="B307" s="347">
        <v>44939</v>
      </c>
      <c r="C307" s="580">
        <v>44896</v>
      </c>
      <c r="D307" s="349" t="s">
        <v>264</v>
      </c>
      <c r="E307" s="349" t="s">
        <v>82</v>
      </c>
      <c r="F307" s="350">
        <v>2835.97</v>
      </c>
      <c r="G307" s="351" t="s">
        <v>1154</v>
      </c>
      <c r="H307" s="349" t="s">
        <v>423</v>
      </c>
      <c r="I307" s="351" t="s">
        <v>1682</v>
      </c>
      <c r="J307" s="352" t="s">
        <v>1156</v>
      </c>
      <c r="K307" s="352" t="s">
        <v>1157</v>
      </c>
      <c r="L307" s="353" t="s">
        <v>1158</v>
      </c>
      <c r="M307" s="352" t="s">
        <v>1684</v>
      </c>
      <c r="N307" s="371">
        <v>44939</v>
      </c>
      <c r="O307" s="74">
        <f t="shared" si="16"/>
        <v>1</v>
      </c>
      <c r="P307" s="74">
        <f t="shared" si="17"/>
        <v>0</v>
      </c>
      <c r="Q307" s="139" t="str">
        <f t="shared" si="18"/>
        <v>Gastos_Gerais</v>
      </c>
    </row>
    <row r="308" spans="1:17" x14ac:dyDescent="0.2">
      <c r="A308" s="357">
        <v>305</v>
      </c>
      <c r="B308" s="355">
        <v>44939</v>
      </c>
      <c r="C308" s="348">
        <v>44896</v>
      </c>
      <c r="D308" s="351" t="s">
        <v>264</v>
      </c>
      <c r="E308" s="351" t="s">
        <v>83</v>
      </c>
      <c r="F308" s="356">
        <v>243.97</v>
      </c>
      <c r="G308" s="351" t="s">
        <v>1160</v>
      </c>
      <c r="H308" s="351" t="s">
        <v>417</v>
      </c>
      <c r="I308" s="351" t="s">
        <v>1161</v>
      </c>
      <c r="J308" s="352" t="s">
        <v>1162</v>
      </c>
      <c r="K308" s="352" t="s">
        <v>1157</v>
      </c>
      <c r="L308" s="353" t="s">
        <v>32</v>
      </c>
      <c r="M308" s="352">
        <v>94306476</v>
      </c>
      <c r="N308" s="371">
        <v>44939</v>
      </c>
      <c r="O308" s="74">
        <f t="shared" si="16"/>
        <v>1</v>
      </c>
      <c r="P308" s="74">
        <f t="shared" si="17"/>
        <v>0</v>
      </c>
      <c r="Q308" s="139" t="str">
        <f t="shared" si="18"/>
        <v>Gastos_Gerais</v>
      </c>
    </row>
    <row r="309" spans="1:17" x14ac:dyDescent="0.2">
      <c r="A309" s="357">
        <v>306</v>
      </c>
      <c r="B309" s="347">
        <v>44939</v>
      </c>
      <c r="C309" s="580">
        <v>44927</v>
      </c>
      <c r="D309" s="349" t="s">
        <v>264</v>
      </c>
      <c r="E309" s="349" t="s">
        <v>81</v>
      </c>
      <c r="F309" s="350">
        <v>1500</v>
      </c>
      <c r="G309" s="351" t="s">
        <v>1685</v>
      </c>
      <c r="H309" s="349" t="s">
        <v>493</v>
      </c>
      <c r="I309" s="351" t="s">
        <v>1290</v>
      </c>
      <c r="J309" s="352" t="s">
        <v>1291</v>
      </c>
      <c r="K309" s="352" t="s">
        <v>1157</v>
      </c>
      <c r="L309" s="353" t="s">
        <v>32</v>
      </c>
      <c r="M309" s="352">
        <v>2034295</v>
      </c>
      <c r="N309" s="371">
        <v>44941</v>
      </c>
      <c r="O309" s="74">
        <f t="shared" si="16"/>
        <v>1</v>
      </c>
      <c r="P309" s="74">
        <f t="shared" si="17"/>
        <v>1</v>
      </c>
      <c r="Q309" s="139" t="str">
        <f t="shared" si="18"/>
        <v>Gastos_Gerais</v>
      </c>
    </row>
    <row r="310" spans="1:17" ht="24" x14ac:dyDescent="0.2">
      <c r="A310" s="357">
        <v>307</v>
      </c>
      <c r="B310" s="347">
        <v>44939</v>
      </c>
      <c r="C310" s="580">
        <v>44927</v>
      </c>
      <c r="D310" s="349" t="s">
        <v>264</v>
      </c>
      <c r="E310" s="349" t="s">
        <v>402</v>
      </c>
      <c r="F310" s="350">
        <v>89.73</v>
      </c>
      <c r="G310" s="351" t="s">
        <v>1487</v>
      </c>
      <c r="H310" s="349" t="s">
        <v>416</v>
      </c>
      <c r="I310" s="351" t="s">
        <v>2639</v>
      </c>
      <c r="J310" s="352" t="s">
        <v>1686</v>
      </c>
      <c r="K310" s="352" t="s">
        <v>1163</v>
      </c>
      <c r="L310" s="353" t="s">
        <v>32</v>
      </c>
      <c r="M310" s="352">
        <v>1287</v>
      </c>
      <c r="N310" s="371">
        <v>44939</v>
      </c>
      <c r="O310" s="74">
        <f t="shared" si="16"/>
        <v>1</v>
      </c>
      <c r="P310" s="74">
        <f t="shared" si="17"/>
        <v>1</v>
      </c>
      <c r="Q310" s="139" t="str">
        <f t="shared" si="18"/>
        <v>Gastos_Gerais</v>
      </c>
    </row>
    <row r="311" spans="1:17" ht="24" x14ac:dyDescent="0.2">
      <c r="A311" s="357">
        <v>308</v>
      </c>
      <c r="B311" s="355">
        <v>44939</v>
      </c>
      <c r="C311" s="348">
        <v>44896</v>
      </c>
      <c r="D311" s="351" t="s">
        <v>264</v>
      </c>
      <c r="E311" s="351" t="s">
        <v>96</v>
      </c>
      <c r="F311" s="356">
        <v>124.7</v>
      </c>
      <c r="G311" s="351" t="s">
        <v>1687</v>
      </c>
      <c r="H311" s="351" t="s">
        <v>418</v>
      </c>
      <c r="I311" s="351" t="s">
        <v>1688</v>
      </c>
      <c r="J311" s="353" t="s">
        <v>1689</v>
      </c>
      <c r="K311" s="353" t="s">
        <v>1163</v>
      </c>
      <c r="L311" s="353" t="s">
        <v>32</v>
      </c>
      <c r="M311" s="353">
        <v>27389</v>
      </c>
      <c r="N311" s="368">
        <v>44909</v>
      </c>
      <c r="O311" s="74">
        <f t="shared" si="16"/>
        <v>1</v>
      </c>
      <c r="P311" s="74">
        <f t="shared" si="17"/>
        <v>0</v>
      </c>
      <c r="Q311" s="139" t="str">
        <f t="shared" si="18"/>
        <v>Gastos_Gerais</v>
      </c>
    </row>
    <row r="312" spans="1:17" ht="36" x14ac:dyDescent="0.2">
      <c r="A312" s="357">
        <v>309</v>
      </c>
      <c r="B312" s="347">
        <v>44939</v>
      </c>
      <c r="C312" s="580">
        <v>44927</v>
      </c>
      <c r="D312" s="349" t="s">
        <v>264</v>
      </c>
      <c r="E312" s="349" t="s">
        <v>402</v>
      </c>
      <c r="F312" s="350">
        <v>1111.18</v>
      </c>
      <c r="G312" s="351" t="s">
        <v>1690</v>
      </c>
      <c r="H312" s="349" t="s">
        <v>416</v>
      </c>
      <c r="I312" s="351" t="s">
        <v>1691</v>
      </c>
      <c r="J312" s="352" t="s">
        <v>1692</v>
      </c>
      <c r="K312" s="352" t="s">
        <v>1163</v>
      </c>
      <c r="L312" s="353" t="s">
        <v>32</v>
      </c>
      <c r="M312" s="352">
        <v>110</v>
      </c>
      <c r="N312" s="371">
        <v>44938</v>
      </c>
      <c r="O312" s="74">
        <f t="shared" si="16"/>
        <v>1</v>
      </c>
      <c r="P312" s="74">
        <f t="shared" si="17"/>
        <v>1</v>
      </c>
      <c r="Q312" s="139" t="str">
        <f t="shared" si="18"/>
        <v>Gastos_Gerais</v>
      </c>
    </row>
    <row r="313" spans="1:17" ht="24" x14ac:dyDescent="0.2">
      <c r="A313" s="357">
        <v>310</v>
      </c>
      <c r="B313" s="347">
        <v>44939</v>
      </c>
      <c r="C313" s="580">
        <v>44896</v>
      </c>
      <c r="D313" s="349" t="s">
        <v>264</v>
      </c>
      <c r="E313" s="351" t="s">
        <v>80</v>
      </c>
      <c r="F313" s="350">
        <v>76.3</v>
      </c>
      <c r="G313" s="351" t="s">
        <v>1693</v>
      </c>
      <c r="H313" s="349" t="s">
        <v>493</v>
      </c>
      <c r="I313" s="351" t="s">
        <v>1694</v>
      </c>
      <c r="J313" s="352" t="s">
        <v>1695</v>
      </c>
      <c r="K313" s="352" t="s">
        <v>1163</v>
      </c>
      <c r="L313" s="353" t="s">
        <v>32</v>
      </c>
      <c r="M313" s="352">
        <v>627</v>
      </c>
      <c r="N313" s="371">
        <v>44914</v>
      </c>
      <c r="O313" s="74">
        <f t="shared" si="16"/>
        <v>1</v>
      </c>
      <c r="P313" s="74">
        <f t="shared" si="17"/>
        <v>0</v>
      </c>
      <c r="Q313" s="139" t="str">
        <f t="shared" si="18"/>
        <v>Gastos_Gerais</v>
      </c>
    </row>
    <row r="314" spans="1:17" ht="24" x14ac:dyDescent="0.2">
      <c r="A314" s="357">
        <v>311</v>
      </c>
      <c r="B314" s="347">
        <v>44939</v>
      </c>
      <c r="C314" s="580">
        <v>44927</v>
      </c>
      <c r="D314" s="349" t="s">
        <v>264</v>
      </c>
      <c r="E314" s="349" t="s">
        <v>402</v>
      </c>
      <c r="F314" s="350">
        <v>9</v>
      </c>
      <c r="G314" s="351" t="s">
        <v>1487</v>
      </c>
      <c r="H314" s="349" t="s">
        <v>421</v>
      </c>
      <c r="I314" s="351" t="s">
        <v>1488</v>
      </c>
      <c r="J314" s="352" t="s">
        <v>1489</v>
      </c>
      <c r="K314" s="352" t="s">
        <v>1163</v>
      </c>
      <c r="L314" s="353" t="s">
        <v>32</v>
      </c>
      <c r="M314" s="352">
        <v>871</v>
      </c>
      <c r="N314" s="371">
        <v>44937</v>
      </c>
      <c r="O314" s="74">
        <f t="shared" si="16"/>
        <v>1</v>
      </c>
      <c r="P314" s="74">
        <f t="shared" si="17"/>
        <v>1</v>
      </c>
      <c r="Q314" s="139" t="str">
        <f t="shared" si="18"/>
        <v>Gastos_Gerais</v>
      </c>
    </row>
    <row r="315" spans="1:17" ht="48" x14ac:dyDescent="0.2">
      <c r="A315" s="357">
        <v>312</v>
      </c>
      <c r="B315" s="347">
        <v>44939</v>
      </c>
      <c r="C315" s="580">
        <v>44927</v>
      </c>
      <c r="D315" s="349" t="s">
        <v>264</v>
      </c>
      <c r="E315" s="349" t="s">
        <v>404</v>
      </c>
      <c r="F315" s="350">
        <v>723.55</v>
      </c>
      <c r="G315" s="349" t="s">
        <v>1696</v>
      </c>
      <c r="H315" s="349" t="s">
        <v>417</v>
      </c>
      <c r="I315" s="351" t="s">
        <v>1697</v>
      </c>
      <c r="J315" s="352" t="s">
        <v>1698</v>
      </c>
      <c r="K315" s="352" t="s">
        <v>1163</v>
      </c>
      <c r="L315" s="353" t="s">
        <v>32</v>
      </c>
      <c r="M315" s="352">
        <v>235712</v>
      </c>
      <c r="N315" s="371">
        <v>44937</v>
      </c>
      <c r="O315" s="74">
        <f t="shared" si="16"/>
        <v>1</v>
      </c>
      <c r="P315" s="74">
        <f t="shared" si="17"/>
        <v>1</v>
      </c>
      <c r="Q315" s="139" t="str">
        <f t="shared" si="18"/>
        <v>Gastos_Gerais</v>
      </c>
    </row>
    <row r="316" spans="1:17" x14ac:dyDescent="0.2">
      <c r="A316" s="357">
        <v>313</v>
      </c>
      <c r="B316" s="347">
        <v>44939</v>
      </c>
      <c r="C316" s="580">
        <v>44927</v>
      </c>
      <c r="D316" s="349" t="s">
        <v>264</v>
      </c>
      <c r="E316" s="349" t="s">
        <v>398</v>
      </c>
      <c r="F316" s="350">
        <v>1822.85</v>
      </c>
      <c r="G316" s="349" t="s">
        <v>1271</v>
      </c>
      <c r="H316" s="349" t="s">
        <v>416</v>
      </c>
      <c r="I316" s="351" t="s">
        <v>1691</v>
      </c>
      <c r="J316" s="352" t="s">
        <v>1692</v>
      </c>
      <c r="K316" s="352" t="s">
        <v>1163</v>
      </c>
      <c r="L316" s="353" t="s">
        <v>32</v>
      </c>
      <c r="M316" s="352">
        <v>109</v>
      </c>
      <c r="N316" s="371">
        <v>44938</v>
      </c>
      <c r="O316" s="74">
        <f t="shared" si="16"/>
        <v>1</v>
      </c>
      <c r="P316" s="74">
        <f t="shared" si="17"/>
        <v>1</v>
      </c>
      <c r="Q316" s="139" t="str">
        <f t="shared" si="18"/>
        <v>Gastos_Gerais</v>
      </c>
    </row>
    <row r="317" spans="1:17" ht="24" x14ac:dyDescent="0.2">
      <c r="A317" s="357">
        <v>314</v>
      </c>
      <c r="B317" s="347">
        <v>44939</v>
      </c>
      <c r="C317" s="580">
        <v>44896</v>
      </c>
      <c r="D317" s="349" t="s">
        <v>264</v>
      </c>
      <c r="E317" s="349" t="s">
        <v>96</v>
      </c>
      <c r="F317" s="350">
        <v>163.69999999999999</v>
      </c>
      <c r="G317" s="351" t="s">
        <v>1699</v>
      </c>
      <c r="H317" s="349" t="s">
        <v>418</v>
      </c>
      <c r="I317" s="351" t="s">
        <v>1688</v>
      </c>
      <c r="J317" s="353" t="s">
        <v>1689</v>
      </c>
      <c r="K317" s="353" t="s">
        <v>1163</v>
      </c>
      <c r="L317" s="353" t="s">
        <v>32</v>
      </c>
      <c r="M317" s="352">
        <v>27392</v>
      </c>
      <c r="N317" s="371">
        <v>44909</v>
      </c>
      <c r="O317" s="74">
        <f t="shared" si="16"/>
        <v>1</v>
      </c>
      <c r="P317" s="74">
        <f t="shared" si="17"/>
        <v>0</v>
      </c>
      <c r="Q317" s="139" t="str">
        <f t="shared" si="18"/>
        <v>Gastos_Gerais</v>
      </c>
    </row>
    <row r="318" spans="1:17" ht="24" x14ac:dyDescent="0.2">
      <c r="A318" s="357">
        <v>315</v>
      </c>
      <c r="B318" s="347">
        <v>44939</v>
      </c>
      <c r="C318" s="580">
        <v>44927</v>
      </c>
      <c r="D318" s="349" t="s">
        <v>264</v>
      </c>
      <c r="E318" s="349" t="s">
        <v>96</v>
      </c>
      <c r="F318" s="350">
        <v>472.52</v>
      </c>
      <c r="G318" s="349" t="s">
        <v>1700</v>
      </c>
      <c r="H318" s="349" t="s">
        <v>422</v>
      </c>
      <c r="I318" s="351" t="s">
        <v>1701</v>
      </c>
      <c r="J318" s="353" t="s">
        <v>1702</v>
      </c>
      <c r="K318" s="353" t="s">
        <v>1163</v>
      </c>
      <c r="L318" s="353" t="s">
        <v>32</v>
      </c>
      <c r="M318" s="352">
        <v>10914</v>
      </c>
      <c r="N318" s="371">
        <v>44938</v>
      </c>
      <c r="O318" s="74">
        <f t="shared" si="16"/>
        <v>1</v>
      </c>
      <c r="P318" s="74">
        <f t="shared" si="17"/>
        <v>1</v>
      </c>
      <c r="Q318" s="139" t="str">
        <f t="shared" si="18"/>
        <v>Gastos_Gerais</v>
      </c>
    </row>
    <row r="319" spans="1:17" ht="24" x14ac:dyDescent="0.2">
      <c r="A319" s="357">
        <v>316</v>
      </c>
      <c r="B319" s="347">
        <v>44939</v>
      </c>
      <c r="C319" s="580">
        <v>44927</v>
      </c>
      <c r="D319" s="349" t="s">
        <v>264</v>
      </c>
      <c r="E319" s="349" t="s">
        <v>293</v>
      </c>
      <c r="F319" s="350">
        <v>60</v>
      </c>
      <c r="G319" s="349" t="s">
        <v>1703</v>
      </c>
      <c r="H319" s="349" t="s">
        <v>421</v>
      </c>
      <c r="I319" s="351" t="s">
        <v>1704</v>
      </c>
      <c r="J319" s="353" t="s">
        <v>820</v>
      </c>
      <c r="K319" s="353" t="s">
        <v>1163</v>
      </c>
      <c r="L319" s="353" t="s">
        <v>1189</v>
      </c>
      <c r="M319" s="352">
        <v>557302364</v>
      </c>
      <c r="N319" s="371">
        <v>44939</v>
      </c>
      <c r="O319" s="74">
        <f t="shared" si="16"/>
        <v>1</v>
      </c>
      <c r="P319" s="74">
        <f t="shared" si="17"/>
        <v>1</v>
      </c>
      <c r="Q319" s="139" t="str">
        <f t="shared" si="18"/>
        <v>Gastos_Gerais</v>
      </c>
    </row>
    <row r="320" spans="1:17" ht="24" x14ac:dyDescent="0.2">
      <c r="A320" s="357">
        <v>317</v>
      </c>
      <c r="B320" s="355">
        <v>44939</v>
      </c>
      <c r="C320" s="348">
        <v>44927</v>
      </c>
      <c r="D320" s="351" t="s">
        <v>264</v>
      </c>
      <c r="E320" s="351" t="s">
        <v>293</v>
      </c>
      <c r="F320" s="356">
        <v>60</v>
      </c>
      <c r="G320" s="351" t="s">
        <v>1705</v>
      </c>
      <c r="H320" s="351" t="s">
        <v>421</v>
      </c>
      <c r="I320" s="351" t="s">
        <v>1706</v>
      </c>
      <c r="J320" s="353" t="s">
        <v>560</v>
      </c>
      <c r="K320" s="353" t="s">
        <v>1163</v>
      </c>
      <c r="L320" s="353" t="s">
        <v>1189</v>
      </c>
      <c r="M320" s="353">
        <v>557302364</v>
      </c>
      <c r="N320" s="368">
        <v>44939</v>
      </c>
      <c r="O320" s="74">
        <f t="shared" si="16"/>
        <v>1</v>
      </c>
      <c r="P320" s="74">
        <f t="shared" si="17"/>
        <v>1</v>
      </c>
      <c r="Q320" s="139" t="str">
        <f t="shared" si="18"/>
        <v>Gastos_Gerais</v>
      </c>
    </row>
    <row r="321" spans="1:17" ht="25.5" x14ac:dyDescent="0.2">
      <c r="A321" s="357">
        <v>318</v>
      </c>
      <c r="B321" s="347">
        <v>44939</v>
      </c>
      <c r="C321" s="580">
        <v>44927</v>
      </c>
      <c r="D321" s="349" t="s">
        <v>176</v>
      </c>
      <c r="E321" s="349" t="s">
        <v>262</v>
      </c>
      <c r="F321" s="350">
        <v>642.53</v>
      </c>
      <c r="G321" s="349" t="s">
        <v>1707</v>
      </c>
      <c r="H321" s="349" t="s">
        <v>421</v>
      </c>
      <c r="I321" s="351" t="s">
        <v>1708</v>
      </c>
      <c r="J321" s="353" t="s">
        <v>958</v>
      </c>
      <c r="K321" s="353" t="s">
        <v>1163</v>
      </c>
      <c r="L321" s="353" t="s">
        <v>1189</v>
      </c>
      <c r="M321" s="352">
        <v>557302364</v>
      </c>
      <c r="N321" s="371">
        <v>44939</v>
      </c>
      <c r="O321" s="74">
        <f t="shared" si="16"/>
        <v>1</v>
      </c>
      <c r="P321" s="74">
        <f t="shared" si="17"/>
        <v>1</v>
      </c>
      <c r="Q321" s="139" t="str">
        <f t="shared" si="18"/>
        <v>Gastos_com_Pessoal</v>
      </c>
    </row>
    <row r="322" spans="1:17" ht="25.5" x14ac:dyDescent="0.2">
      <c r="A322" s="357">
        <v>319</v>
      </c>
      <c r="B322" s="347">
        <v>44939</v>
      </c>
      <c r="C322" s="580">
        <v>44927</v>
      </c>
      <c r="D322" s="349" t="s">
        <v>176</v>
      </c>
      <c r="E322" s="349" t="s">
        <v>280</v>
      </c>
      <c r="F322" s="350">
        <v>1877.64</v>
      </c>
      <c r="G322" s="349" t="s">
        <v>1709</v>
      </c>
      <c r="H322" s="349" t="s">
        <v>421</v>
      </c>
      <c r="I322" s="351" t="s">
        <v>1708</v>
      </c>
      <c r="J322" s="353" t="s">
        <v>958</v>
      </c>
      <c r="K322" s="353" t="s">
        <v>1163</v>
      </c>
      <c r="L322" s="353" t="s">
        <v>1189</v>
      </c>
      <c r="M322" s="352">
        <v>557302364</v>
      </c>
      <c r="N322" s="371">
        <v>44939</v>
      </c>
      <c r="O322" s="74">
        <f t="shared" si="16"/>
        <v>1</v>
      </c>
      <c r="P322" s="74">
        <f t="shared" si="17"/>
        <v>1</v>
      </c>
      <c r="Q322" s="139" t="str">
        <f t="shared" si="18"/>
        <v>Gastos_com_Pessoal</v>
      </c>
    </row>
    <row r="323" spans="1:17" ht="25.5" x14ac:dyDescent="0.2">
      <c r="A323" s="357">
        <v>320</v>
      </c>
      <c r="B323" s="347">
        <v>44939</v>
      </c>
      <c r="C323" s="580">
        <v>44927</v>
      </c>
      <c r="D323" s="349" t="s">
        <v>176</v>
      </c>
      <c r="E323" s="349" t="s">
        <v>261</v>
      </c>
      <c r="F323" s="350">
        <v>172.11</v>
      </c>
      <c r="G323" s="349" t="s">
        <v>1207</v>
      </c>
      <c r="H323" s="349" t="s">
        <v>1032</v>
      </c>
      <c r="I323" s="351" t="s">
        <v>1710</v>
      </c>
      <c r="J323" s="353" t="s">
        <v>574</v>
      </c>
      <c r="K323" s="353" t="s">
        <v>1163</v>
      </c>
      <c r="L323" s="353" t="s">
        <v>1189</v>
      </c>
      <c r="M323" s="352">
        <v>557302364</v>
      </c>
      <c r="N323" s="371">
        <v>44939</v>
      </c>
      <c r="O323" s="74">
        <f t="shared" si="16"/>
        <v>1</v>
      </c>
      <c r="P323" s="74">
        <f t="shared" si="17"/>
        <v>1</v>
      </c>
      <c r="Q323" s="139" t="str">
        <f t="shared" si="18"/>
        <v>Gastos_com_Pessoal</v>
      </c>
    </row>
    <row r="324" spans="1:17" ht="25.5" x14ac:dyDescent="0.2">
      <c r="A324" s="357">
        <v>321</v>
      </c>
      <c r="B324" s="347">
        <v>44939</v>
      </c>
      <c r="C324" s="580">
        <v>44927</v>
      </c>
      <c r="D324" s="349" t="s">
        <v>176</v>
      </c>
      <c r="E324" s="349" t="s">
        <v>280</v>
      </c>
      <c r="F324" s="350">
        <v>3203.08</v>
      </c>
      <c r="G324" s="349" t="s">
        <v>1209</v>
      </c>
      <c r="H324" s="349" t="s">
        <v>1032</v>
      </c>
      <c r="I324" s="351" t="s">
        <v>1710</v>
      </c>
      <c r="J324" s="353" t="s">
        <v>574</v>
      </c>
      <c r="K324" s="353" t="s">
        <v>1163</v>
      </c>
      <c r="L324" s="353" t="s">
        <v>1189</v>
      </c>
      <c r="M324" s="352">
        <v>557302364</v>
      </c>
      <c r="N324" s="371">
        <v>44939</v>
      </c>
      <c r="O324" s="74">
        <f t="shared" si="16"/>
        <v>1</v>
      </c>
      <c r="P324" s="74">
        <f t="shared" si="17"/>
        <v>1</v>
      </c>
      <c r="Q324" s="139" t="str">
        <f t="shared" si="18"/>
        <v>Gastos_com_Pessoal</v>
      </c>
    </row>
    <row r="325" spans="1:17" ht="25.5" x14ac:dyDescent="0.2">
      <c r="A325" s="357">
        <v>322</v>
      </c>
      <c r="B325" s="347">
        <v>44939</v>
      </c>
      <c r="C325" s="580">
        <v>44927</v>
      </c>
      <c r="D325" s="349" t="s">
        <v>176</v>
      </c>
      <c r="E325" s="349" t="s">
        <v>262</v>
      </c>
      <c r="F325" s="350">
        <v>1067.69</v>
      </c>
      <c r="G325" s="349" t="s">
        <v>1210</v>
      </c>
      <c r="H325" s="349" t="s">
        <v>1032</v>
      </c>
      <c r="I325" s="351" t="s">
        <v>1710</v>
      </c>
      <c r="J325" s="353" t="s">
        <v>574</v>
      </c>
      <c r="K325" s="353" t="s">
        <v>1163</v>
      </c>
      <c r="L325" s="353" t="s">
        <v>1189</v>
      </c>
      <c r="M325" s="352">
        <v>557302364</v>
      </c>
      <c r="N325" s="371">
        <v>44939</v>
      </c>
      <c r="O325" s="74">
        <f t="shared" si="16"/>
        <v>1</v>
      </c>
      <c r="P325" s="74">
        <f t="shared" si="17"/>
        <v>1</v>
      </c>
      <c r="Q325" s="139" t="str">
        <f t="shared" si="18"/>
        <v>Gastos_com_Pessoal</v>
      </c>
    </row>
    <row r="326" spans="1:17" ht="36" x14ac:dyDescent="0.2">
      <c r="A326" s="357">
        <v>323</v>
      </c>
      <c r="B326" s="347">
        <v>44939</v>
      </c>
      <c r="C326" s="580">
        <v>44927</v>
      </c>
      <c r="D326" s="349" t="s">
        <v>176</v>
      </c>
      <c r="E326" s="349" t="s">
        <v>169</v>
      </c>
      <c r="F326" s="350">
        <v>5456.03</v>
      </c>
      <c r="G326" s="349" t="s">
        <v>1211</v>
      </c>
      <c r="H326" s="349" t="s">
        <v>1032</v>
      </c>
      <c r="I326" s="351" t="s">
        <v>1710</v>
      </c>
      <c r="J326" s="353" t="s">
        <v>574</v>
      </c>
      <c r="K326" s="353" t="s">
        <v>1163</v>
      </c>
      <c r="L326" s="353" t="s">
        <v>1189</v>
      </c>
      <c r="M326" s="352">
        <v>557302364</v>
      </c>
      <c r="N326" s="371">
        <v>44939</v>
      </c>
      <c r="O326" s="74">
        <f t="shared" ref="O326:O389" si="19">IF(B326=0,0,IF(YEAR(B326)=$P$1,MONTH(B326)-$O$1+1,(YEAR(B326)-$P$1)*12-$O$1+1+MONTH(B326)))</f>
        <v>1</v>
      </c>
      <c r="P326" s="74">
        <f t="shared" ref="P326:P389" si="20">IF(C326=0,0,IF(YEAR(C326)=$P$1,MONTH(C326)-$O$1+1,(YEAR(C326)-$P$1)*12-$O$1+1+MONTH(C326)))</f>
        <v>1</v>
      </c>
      <c r="Q326" s="139" t="str">
        <f t="shared" ref="Q326:Q389" si="21">SUBSTITUTE(D326," ","_")</f>
        <v>Gastos_com_Pessoal</v>
      </c>
    </row>
    <row r="327" spans="1:17" ht="25.5" x14ac:dyDescent="0.2">
      <c r="A327" s="357">
        <v>324</v>
      </c>
      <c r="B327" s="354">
        <v>44939</v>
      </c>
      <c r="C327" s="580">
        <v>44927</v>
      </c>
      <c r="D327" s="349" t="s">
        <v>176</v>
      </c>
      <c r="E327" s="349" t="s">
        <v>10</v>
      </c>
      <c r="F327" s="350">
        <v>3059.38</v>
      </c>
      <c r="G327" s="351" t="s">
        <v>1216</v>
      </c>
      <c r="H327" s="349" t="s">
        <v>1032</v>
      </c>
      <c r="I327" s="351" t="s">
        <v>1710</v>
      </c>
      <c r="J327" s="353" t="s">
        <v>574</v>
      </c>
      <c r="K327" s="353" t="s">
        <v>1217</v>
      </c>
      <c r="L327" s="353" t="s">
        <v>1218</v>
      </c>
      <c r="M327" s="352" t="s">
        <v>1711</v>
      </c>
      <c r="N327" s="371">
        <v>44939</v>
      </c>
      <c r="O327" s="74">
        <f t="shared" si="19"/>
        <v>1</v>
      </c>
      <c r="P327" s="74">
        <f t="shared" si="20"/>
        <v>1</v>
      </c>
      <c r="Q327" s="139" t="str">
        <f t="shared" si="21"/>
        <v>Gastos_com_Pessoal</v>
      </c>
    </row>
    <row r="328" spans="1:17" ht="24" x14ac:dyDescent="0.2">
      <c r="A328" s="357">
        <v>325</v>
      </c>
      <c r="B328" s="347">
        <v>44942</v>
      </c>
      <c r="C328" s="580">
        <v>44927</v>
      </c>
      <c r="D328" s="349" t="s">
        <v>264</v>
      </c>
      <c r="E328" s="349" t="s">
        <v>392</v>
      </c>
      <c r="F328" s="350">
        <v>236</v>
      </c>
      <c r="G328" s="351" t="s">
        <v>1712</v>
      </c>
      <c r="H328" s="349" t="s">
        <v>421</v>
      </c>
      <c r="I328" s="351" t="s">
        <v>1713</v>
      </c>
      <c r="J328" s="352" t="s">
        <v>1714</v>
      </c>
      <c r="K328" s="352" t="s">
        <v>1163</v>
      </c>
      <c r="L328" s="353" t="s">
        <v>32</v>
      </c>
      <c r="M328" s="352">
        <v>67</v>
      </c>
      <c r="N328" s="371">
        <v>44937</v>
      </c>
      <c r="O328" s="74">
        <f t="shared" si="19"/>
        <v>1</v>
      </c>
      <c r="P328" s="74">
        <f t="shared" si="20"/>
        <v>1</v>
      </c>
      <c r="Q328" s="139" t="str">
        <f t="shared" si="21"/>
        <v>Gastos_Gerais</v>
      </c>
    </row>
    <row r="329" spans="1:17" ht="24" x14ac:dyDescent="0.2">
      <c r="A329" s="357">
        <v>326</v>
      </c>
      <c r="B329" s="347">
        <v>44942</v>
      </c>
      <c r="C329" s="580">
        <v>44896</v>
      </c>
      <c r="D329" s="349" t="s">
        <v>264</v>
      </c>
      <c r="E329" s="349" t="s">
        <v>90</v>
      </c>
      <c r="F329" s="374">
        <v>900</v>
      </c>
      <c r="G329" s="349" t="s">
        <v>1715</v>
      </c>
      <c r="H329" s="349" t="s">
        <v>416</v>
      </c>
      <c r="I329" s="351" t="s">
        <v>1716</v>
      </c>
      <c r="J329" s="352" t="s">
        <v>1717</v>
      </c>
      <c r="K329" s="352" t="s">
        <v>1157</v>
      </c>
      <c r="L329" s="353" t="s">
        <v>32</v>
      </c>
      <c r="M329" s="352">
        <v>20237</v>
      </c>
      <c r="N329" s="371">
        <v>44939</v>
      </c>
      <c r="O329" s="74">
        <f t="shared" si="19"/>
        <v>1</v>
      </c>
      <c r="P329" s="74">
        <f t="shared" si="20"/>
        <v>0</v>
      </c>
      <c r="Q329" s="139" t="str">
        <f t="shared" si="21"/>
        <v>Gastos_Gerais</v>
      </c>
    </row>
    <row r="330" spans="1:17" ht="24" x14ac:dyDescent="0.2">
      <c r="A330" s="357">
        <v>327</v>
      </c>
      <c r="B330" s="347">
        <v>44942</v>
      </c>
      <c r="C330" s="580">
        <v>44927</v>
      </c>
      <c r="D330" s="349" t="s">
        <v>264</v>
      </c>
      <c r="E330" s="349" t="s">
        <v>402</v>
      </c>
      <c r="F330" s="350">
        <v>39.799999999999997</v>
      </c>
      <c r="G330" s="349" t="s">
        <v>1487</v>
      </c>
      <c r="H330" s="349" t="s">
        <v>419</v>
      </c>
      <c r="I330" s="351" t="s">
        <v>1488</v>
      </c>
      <c r="J330" s="352" t="s">
        <v>1489</v>
      </c>
      <c r="K330" s="352" t="s">
        <v>1163</v>
      </c>
      <c r="L330" s="353" t="s">
        <v>32</v>
      </c>
      <c r="M330" s="352">
        <v>877</v>
      </c>
      <c r="N330" s="371">
        <v>44939</v>
      </c>
      <c r="O330" s="74">
        <f t="shared" si="19"/>
        <v>1</v>
      </c>
      <c r="P330" s="74">
        <f t="shared" si="20"/>
        <v>1</v>
      </c>
      <c r="Q330" s="139" t="str">
        <f t="shared" si="21"/>
        <v>Gastos_Gerais</v>
      </c>
    </row>
    <row r="331" spans="1:17" ht="24" x14ac:dyDescent="0.2">
      <c r="A331" s="357">
        <v>328</v>
      </c>
      <c r="B331" s="347">
        <v>44942</v>
      </c>
      <c r="C331" s="580">
        <v>44927</v>
      </c>
      <c r="D331" s="349" t="s">
        <v>264</v>
      </c>
      <c r="E331" s="349" t="s">
        <v>402</v>
      </c>
      <c r="F331" s="350">
        <v>123</v>
      </c>
      <c r="G331" s="349" t="s">
        <v>1487</v>
      </c>
      <c r="H331" s="351" t="s">
        <v>422</v>
      </c>
      <c r="I331" s="351" t="s">
        <v>1718</v>
      </c>
      <c r="J331" s="353" t="s">
        <v>1719</v>
      </c>
      <c r="K331" s="353" t="s">
        <v>1163</v>
      </c>
      <c r="L331" s="353" t="s">
        <v>32</v>
      </c>
      <c r="M331" s="352">
        <v>11330</v>
      </c>
      <c r="N331" s="371">
        <v>44942</v>
      </c>
      <c r="O331" s="74">
        <f t="shared" si="19"/>
        <v>1</v>
      </c>
      <c r="P331" s="74">
        <f t="shared" si="20"/>
        <v>1</v>
      </c>
      <c r="Q331" s="139" t="str">
        <f t="shared" si="21"/>
        <v>Gastos_Gerais</v>
      </c>
    </row>
    <row r="332" spans="1:17" ht="36" x14ac:dyDescent="0.2">
      <c r="A332" s="357">
        <v>329</v>
      </c>
      <c r="B332" s="347">
        <v>44942</v>
      </c>
      <c r="C332" s="580">
        <v>44927</v>
      </c>
      <c r="D332" s="349" t="s">
        <v>264</v>
      </c>
      <c r="E332" s="349" t="s">
        <v>320</v>
      </c>
      <c r="F332" s="350">
        <v>35</v>
      </c>
      <c r="G332" s="349" t="s">
        <v>1720</v>
      </c>
      <c r="H332" s="349" t="s">
        <v>420</v>
      </c>
      <c r="I332" s="351" t="s">
        <v>1721</v>
      </c>
      <c r="J332" s="352" t="s">
        <v>1722</v>
      </c>
      <c r="K332" s="352" t="s">
        <v>1163</v>
      </c>
      <c r="L332" s="353" t="s">
        <v>32</v>
      </c>
      <c r="M332" s="352">
        <v>3239</v>
      </c>
      <c r="N332" s="371">
        <v>44939</v>
      </c>
      <c r="O332" s="74">
        <f t="shared" si="19"/>
        <v>1</v>
      </c>
      <c r="P332" s="74">
        <f t="shared" si="20"/>
        <v>1</v>
      </c>
      <c r="Q332" s="139" t="str">
        <f t="shared" si="21"/>
        <v>Gastos_Gerais</v>
      </c>
    </row>
    <row r="333" spans="1:17" ht="24" x14ac:dyDescent="0.2">
      <c r="A333" s="357">
        <v>330</v>
      </c>
      <c r="B333" s="347">
        <v>44942</v>
      </c>
      <c r="C333" s="580">
        <v>44927</v>
      </c>
      <c r="D333" s="349" t="s">
        <v>264</v>
      </c>
      <c r="E333" s="349" t="s">
        <v>402</v>
      </c>
      <c r="F333" s="350">
        <v>239.85</v>
      </c>
      <c r="G333" s="349" t="s">
        <v>1487</v>
      </c>
      <c r="H333" s="349" t="s">
        <v>414</v>
      </c>
      <c r="I333" s="351" t="s">
        <v>1488</v>
      </c>
      <c r="J333" s="352" t="s">
        <v>1489</v>
      </c>
      <c r="K333" s="352" t="s">
        <v>1163</v>
      </c>
      <c r="L333" s="353" t="s">
        <v>32</v>
      </c>
      <c r="M333" s="352">
        <v>13</v>
      </c>
      <c r="N333" s="371">
        <v>44939</v>
      </c>
      <c r="O333" s="74">
        <f t="shared" si="19"/>
        <v>1</v>
      </c>
      <c r="P333" s="74">
        <f t="shared" si="20"/>
        <v>1</v>
      </c>
      <c r="Q333" s="139" t="str">
        <f t="shared" si="21"/>
        <v>Gastos_Gerais</v>
      </c>
    </row>
    <row r="334" spans="1:17" ht="24" x14ac:dyDescent="0.2">
      <c r="A334" s="357">
        <v>331</v>
      </c>
      <c r="B334" s="347">
        <v>44942</v>
      </c>
      <c r="C334" s="580">
        <v>44927</v>
      </c>
      <c r="D334" s="349" t="s">
        <v>264</v>
      </c>
      <c r="E334" s="349" t="s">
        <v>293</v>
      </c>
      <c r="F334" s="350">
        <v>60</v>
      </c>
      <c r="G334" s="349" t="s">
        <v>1723</v>
      </c>
      <c r="H334" s="349" t="s">
        <v>493</v>
      </c>
      <c r="I334" s="351" t="s">
        <v>1724</v>
      </c>
      <c r="J334" s="352" t="s">
        <v>676</v>
      </c>
      <c r="K334" s="352" t="s">
        <v>1188</v>
      </c>
      <c r="L334" s="353" t="s">
        <v>1407</v>
      </c>
      <c r="M334" s="352" t="s">
        <v>425</v>
      </c>
      <c r="N334" s="371">
        <v>44942</v>
      </c>
      <c r="O334" s="74">
        <f t="shared" si="19"/>
        <v>1</v>
      </c>
      <c r="P334" s="74">
        <f t="shared" si="20"/>
        <v>1</v>
      </c>
      <c r="Q334" s="139" t="str">
        <f t="shared" si="21"/>
        <v>Gastos_Gerais</v>
      </c>
    </row>
    <row r="335" spans="1:17" ht="36" x14ac:dyDescent="0.2">
      <c r="A335" s="357">
        <v>332</v>
      </c>
      <c r="B335" s="347">
        <v>44942</v>
      </c>
      <c r="C335" s="580">
        <v>44927</v>
      </c>
      <c r="D335" s="349" t="s">
        <v>141</v>
      </c>
      <c r="E335" s="349" t="s">
        <v>228</v>
      </c>
      <c r="F335" s="350">
        <v>6910</v>
      </c>
      <c r="G335" s="349" t="s">
        <v>1725</v>
      </c>
      <c r="H335" s="349" t="s">
        <v>417</v>
      </c>
      <c r="I335" s="351" t="s">
        <v>1126</v>
      </c>
      <c r="J335" s="352" t="s">
        <v>1726</v>
      </c>
      <c r="K335" s="352" t="s">
        <v>1157</v>
      </c>
      <c r="L335" s="353" t="s">
        <v>32</v>
      </c>
      <c r="M335" s="352">
        <v>36242</v>
      </c>
      <c r="N335" s="371">
        <v>44928</v>
      </c>
      <c r="O335" s="74">
        <f t="shared" si="19"/>
        <v>1</v>
      </c>
      <c r="P335" s="74">
        <f t="shared" si="20"/>
        <v>1</v>
      </c>
      <c r="Q335" s="139" t="str">
        <f t="shared" si="21"/>
        <v>Aquisição_de_Bens_Permanentes</v>
      </c>
    </row>
    <row r="336" spans="1:17" ht="36" x14ac:dyDescent="0.2">
      <c r="A336" s="357">
        <v>333</v>
      </c>
      <c r="B336" s="347">
        <v>44942</v>
      </c>
      <c r="C336" s="580">
        <v>44927</v>
      </c>
      <c r="D336" s="349" t="s">
        <v>264</v>
      </c>
      <c r="E336" s="349" t="s">
        <v>293</v>
      </c>
      <c r="F336" s="350">
        <v>60</v>
      </c>
      <c r="G336" s="349" t="s">
        <v>1727</v>
      </c>
      <c r="H336" s="349" t="s">
        <v>493</v>
      </c>
      <c r="I336" s="351" t="s">
        <v>1728</v>
      </c>
      <c r="J336" s="352" t="s">
        <v>670</v>
      </c>
      <c r="K336" s="352" t="s">
        <v>1188</v>
      </c>
      <c r="L336" s="353" t="s">
        <v>1407</v>
      </c>
      <c r="M336" s="352" t="s">
        <v>425</v>
      </c>
      <c r="N336" s="371">
        <v>44942</v>
      </c>
      <c r="O336" s="74">
        <f t="shared" si="19"/>
        <v>1</v>
      </c>
      <c r="P336" s="74">
        <f t="shared" si="20"/>
        <v>1</v>
      </c>
      <c r="Q336" s="139" t="str">
        <f t="shared" si="21"/>
        <v>Gastos_Gerais</v>
      </c>
    </row>
    <row r="337" spans="1:17" ht="24" x14ac:dyDescent="0.2">
      <c r="A337" s="357">
        <v>334</v>
      </c>
      <c r="B337" s="347">
        <v>44942</v>
      </c>
      <c r="C337" s="580">
        <v>44896</v>
      </c>
      <c r="D337" s="349" t="s">
        <v>264</v>
      </c>
      <c r="E337" s="349" t="s">
        <v>177</v>
      </c>
      <c r="F337" s="350">
        <v>925.98</v>
      </c>
      <c r="G337" s="349" t="s">
        <v>1729</v>
      </c>
      <c r="H337" s="349" t="s">
        <v>422</v>
      </c>
      <c r="I337" s="351" t="s">
        <v>1730</v>
      </c>
      <c r="J337" s="352" t="s">
        <v>1731</v>
      </c>
      <c r="K337" s="352" t="s">
        <v>1157</v>
      </c>
      <c r="L337" s="353" t="s">
        <v>1158</v>
      </c>
      <c r="M337" s="352">
        <v>41181560</v>
      </c>
      <c r="N337" s="371">
        <v>44914</v>
      </c>
      <c r="O337" s="74">
        <f t="shared" si="19"/>
        <v>1</v>
      </c>
      <c r="P337" s="74">
        <f t="shared" si="20"/>
        <v>0</v>
      </c>
      <c r="Q337" s="139" t="str">
        <f t="shared" si="21"/>
        <v>Gastos_Gerais</v>
      </c>
    </row>
    <row r="338" spans="1:17" ht="24" x14ac:dyDescent="0.2">
      <c r="A338" s="357">
        <v>335</v>
      </c>
      <c r="B338" s="347">
        <v>44942</v>
      </c>
      <c r="C338" s="580">
        <v>44927</v>
      </c>
      <c r="D338" s="349" t="s">
        <v>264</v>
      </c>
      <c r="E338" s="349" t="s">
        <v>402</v>
      </c>
      <c r="F338" s="350">
        <v>9.99</v>
      </c>
      <c r="G338" s="349" t="s">
        <v>1487</v>
      </c>
      <c r="H338" s="349" t="s">
        <v>414</v>
      </c>
      <c r="I338" s="351" t="s">
        <v>1732</v>
      </c>
      <c r="J338" s="352" t="s">
        <v>1733</v>
      </c>
      <c r="K338" s="352" t="s">
        <v>1157</v>
      </c>
      <c r="L338" s="353" t="s">
        <v>32</v>
      </c>
      <c r="M338" s="352">
        <v>209527</v>
      </c>
      <c r="N338" s="371">
        <v>44939</v>
      </c>
      <c r="O338" s="74">
        <f t="shared" si="19"/>
        <v>1</v>
      </c>
      <c r="P338" s="74">
        <f t="shared" si="20"/>
        <v>1</v>
      </c>
      <c r="Q338" s="139" t="str">
        <f t="shared" si="21"/>
        <v>Gastos_Gerais</v>
      </c>
    </row>
    <row r="339" spans="1:17" ht="24" x14ac:dyDescent="0.2">
      <c r="A339" s="357">
        <v>336</v>
      </c>
      <c r="B339" s="408">
        <v>44942</v>
      </c>
      <c r="C339" s="584">
        <v>44927</v>
      </c>
      <c r="D339" s="409" t="s">
        <v>264</v>
      </c>
      <c r="E339" s="409" t="s">
        <v>0</v>
      </c>
      <c r="F339" s="410">
        <v>1028.26</v>
      </c>
      <c r="G339" s="372" t="s">
        <v>1283</v>
      </c>
      <c r="H339" s="409" t="s">
        <v>302</v>
      </c>
      <c r="I339" s="409" t="s">
        <v>1570</v>
      </c>
      <c r="J339" s="412" t="s">
        <v>1571</v>
      </c>
      <c r="K339" s="375" t="s">
        <v>1157</v>
      </c>
      <c r="L339" s="375" t="s">
        <v>32</v>
      </c>
      <c r="M339" s="375">
        <v>35446</v>
      </c>
      <c r="N339" s="418">
        <v>44936</v>
      </c>
      <c r="O339" s="74">
        <f t="shared" si="19"/>
        <v>1</v>
      </c>
      <c r="P339" s="74">
        <f t="shared" si="20"/>
        <v>1</v>
      </c>
      <c r="Q339" s="139" t="str">
        <f t="shared" si="21"/>
        <v>Gastos_Gerais</v>
      </c>
    </row>
    <row r="340" spans="1:17" ht="24" x14ac:dyDescent="0.2">
      <c r="A340" s="357">
        <v>337</v>
      </c>
      <c r="B340" s="347">
        <v>44942</v>
      </c>
      <c r="C340" s="580">
        <v>44927</v>
      </c>
      <c r="D340" s="349" t="s">
        <v>264</v>
      </c>
      <c r="E340" s="349" t="s">
        <v>402</v>
      </c>
      <c r="F340" s="350">
        <v>265.16000000000003</v>
      </c>
      <c r="G340" s="349" t="s">
        <v>1487</v>
      </c>
      <c r="H340" s="349" t="s">
        <v>414</v>
      </c>
      <c r="I340" s="351" t="s">
        <v>1732</v>
      </c>
      <c r="J340" s="352" t="s">
        <v>1733</v>
      </c>
      <c r="K340" s="352" t="s">
        <v>1157</v>
      </c>
      <c r="L340" s="353" t="s">
        <v>32</v>
      </c>
      <c r="M340" s="352">
        <v>209488</v>
      </c>
      <c r="N340" s="371">
        <v>44938</v>
      </c>
      <c r="O340" s="74">
        <f t="shared" si="19"/>
        <v>1</v>
      </c>
      <c r="P340" s="74">
        <f t="shared" si="20"/>
        <v>1</v>
      </c>
      <c r="Q340" s="139" t="str">
        <f t="shared" si="21"/>
        <v>Gastos_Gerais</v>
      </c>
    </row>
    <row r="341" spans="1:17" ht="24" x14ac:dyDescent="0.2">
      <c r="A341" s="357">
        <v>338</v>
      </c>
      <c r="B341" s="347">
        <v>44942</v>
      </c>
      <c r="C341" s="580">
        <v>44927</v>
      </c>
      <c r="D341" s="349" t="s">
        <v>264</v>
      </c>
      <c r="E341" s="349" t="s">
        <v>398</v>
      </c>
      <c r="F341" s="374">
        <v>977.1</v>
      </c>
      <c r="G341" s="349" t="s">
        <v>1271</v>
      </c>
      <c r="H341" s="349" t="s">
        <v>422</v>
      </c>
      <c r="I341" s="351" t="s">
        <v>2806</v>
      </c>
      <c r="J341" s="352" t="s">
        <v>1734</v>
      </c>
      <c r="K341" s="352" t="s">
        <v>1157</v>
      </c>
      <c r="L341" s="353" t="s">
        <v>32</v>
      </c>
      <c r="M341" s="352">
        <v>23</v>
      </c>
      <c r="N341" s="371">
        <v>44937</v>
      </c>
      <c r="O341" s="74">
        <f t="shared" si="19"/>
        <v>1</v>
      </c>
      <c r="P341" s="74">
        <f t="shared" si="20"/>
        <v>1</v>
      </c>
      <c r="Q341" s="139" t="str">
        <f t="shared" si="21"/>
        <v>Gastos_Gerais</v>
      </c>
    </row>
    <row r="342" spans="1:17" ht="24" x14ac:dyDescent="0.2">
      <c r="A342" s="357">
        <v>339</v>
      </c>
      <c r="B342" s="377">
        <v>44942</v>
      </c>
      <c r="C342" s="583">
        <v>44927</v>
      </c>
      <c r="D342" s="361" t="s">
        <v>264</v>
      </c>
      <c r="E342" s="361" t="s">
        <v>81</v>
      </c>
      <c r="F342" s="366">
        <v>1500</v>
      </c>
      <c r="G342" s="361" t="s">
        <v>1735</v>
      </c>
      <c r="H342" s="361" t="s">
        <v>423</v>
      </c>
      <c r="I342" s="361" t="s">
        <v>1290</v>
      </c>
      <c r="J342" s="363" t="s">
        <v>1291</v>
      </c>
      <c r="K342" s="362" t="s">
        <v>1157</v>
      </c>
      <c r="L342" s="363" t="s">
        <v>32</v>
      </c>
      <c r="M342" s="352">
        <v>2035663</v>
      </c>
      <c r="N342" s="371">
        <v>44943</v>
      </c>
      <c r="O342" s="74">
        <f t="shared" si="19"/>
        <v>1</v>
      </c>
      <c r="P342" s="74">
        <f t="shared" si="20"/>
        <v>1</v>
      </c>
      <c r="Q342" s="139" t="str">
        <f t="shared" si="21"/>
        <v>Gastos_Gerais</v>
      </c>
    </row>
    <row r="343" spans="1:17" x14ac:dyDescent="0.2">
      <c r="A343" s="357">
        <v>340</v>
      </c>
      <c r="B343" s="358">
        <v>44942</v>
      </c>
      <c r="C343" s="579">
        <v>44896</v>
      </c>
      <c r="D343" s="359" t="s">
        <v>264</v>
      </c>
      <c r="E343" s="359" t="s">
        <v>160</v>
      </c>
      <c r="F343" s="360">
        <v>397.43</v>
      </c>
      <c r="G343" s="359" t="s">
        <v>160</v>
      </c>
      <c r="H343" s="359" t="s">
        <v>422</v>
      </c>
      <c r="I343" s="361" t="s">
        <v>1730</v>
      </c>
      <c r="J343" s="362" t="s">
        <v>1736</v>
      </c>
      <c r="K343" s="362" t="s">
        <v>1157</v>
      </c>
      <c r="L343" s="363" t="s">
        <v>1158</v>
      </c>
      <c r="M343" s="352">
        <v>411494091</v>
      </c>
      <c r="N343" s="371">
        <v>44942</v>
      </c>
      <c r="O343" s="74">
        <f t="shared" si="19"/>
        <v>1</v>
      </c>
      <c r="P343" s="74">
        <f t="shared" si="20"/>
        <v>0</v>
      </c>
      <c r="Q343" s="139" t="str">
        <f t="shared" si="21"/>
        <v>Gastos_Gerais</v>
      </c>
    </row>
    <row r="344" spans="1:17" ht="24" x14ac:dyDescent="0.2">
      <c r="A344" s="357">
        <v>341</v>
      </c>
      <c r="B344" s="358">
        <v>44942</v>
      </c>
      <c r="C344" s="579">
        <v>44896</v>
      </c>
      <c r="D344" s="359" t="s">
        <v>264</v>
      </c>
      <c r="E344" s="359" t="s">
        <v>177</v>
      </c>
      <c r="F344" s="360">
        <v>1144.71</v>
      </c>
      <c r="G344" s="349" t="s">
        <v>4008</v>
      </c>
      <c r="H344" s="359" t="s">
        <v>302</v>
      </c>
      <c r="I344" s="351" t="s">
        <v>1730</v>
      </c>
      <c r="J344" s="352" t="s">
        <v>1731</v>
      </c>
      <c r="K344" s="362" t="s">
        <v>1157</v>
      </c>
      <c r="L344" s="363" t="s">
        <v>1158</v>
      </c>
      <c r="M344" s="352">
        <v>408588947</v>
      </c>
      <c r="N344" s="371">
        <v>44914</v>
      </c>
      <c r="O344" s="74">
        <f t="shared" si="19"/>
        <v>1</v>
      </c>
      <c r="P344" s="74">
        <f t="shared" si="20"/>
        <v>0</v>
      </c>
      <c r="Q344" s="139" t="str">
        <f t="shared" si="21"/>
        <v>Gastos_Gerais</v>
      </c>
    </row>
    <row r="345" spans="1:17" ht="36" x14ac:dyDescent="0.2">
      <c r="A345" s="357">
        <v>342</v>
      </c>
      <c r="B345" s="377">
        <v>44942</v>
      </c>
      <c r="C345" s="583">
        <v>44927</v>
      </c>
      <c r="D345" s="361" t="s">
        <v>264</v>
      </c>
      <c r="E345" s="351" t="s">
        <v>80</v>
      </c>
      <c r="F345" s="366">
        <v>599.6</v>
      </c>
      <c r="G345" s="361" t="s">
        <v>1738</v>
      </c>
      <c r="H345" s="361" t="s">
        <v>493</v>
      </c>
      <c r="I345" s="361" t="s">
        <v>1739</v>
      </c>
      <c r="J345" s="362" t="s">
        <v>1740</v>
      </c>
      <c r="K345" s="362" t="s">
        <v>1157</v>
      </c>
      <c r="L345" s="363" t="s">
        <v>32</v>
      </c>
      <c r="M345" s="352">
        <v>10312</v>
      </c>
      <c r="N345" s="371">
        <v>44939</v>
      </c>
      <c r="O345" s="74">
        <f t="shared" si="19"/>
        <v>1</v>
      </c>
      <c r="P345" s="74">
        <f t="shared" si="20"/>
        <v>1</v>
      </c>
      <c r="Q345" s="139" t="str">
        <f t="shared" si="21"/>
        <v>Gastos_Gerais</v>
      </c>
    </row>
    <row r="346" spans="1:17" ht="24" x14ac:dyDescent="0.2">
      <c r="A346" s="357">
        <v>343</v>
      </c>
      <c r="B346" s="358">
        <v>44942</v>
      </c>
      <c r="C346" s="579">
        <v>44927</v>
      </c>
      <c r="D346" s="359" t="s">
        <v>264</v>
      </c>
      <c r="E346" s="359" t="s">
        <v>81</v>
      </c>
      <c r="F346" s="360">
        <v>1500</v>
      </c>
      <c r="G346" s="359" t="s">
        <v>1289</v>
      </c>
      <c r="H346" s="359" t="s">
        <v>419</v>
      </c>
      <c r="I346" s="361" t="s">
        <v>1290</v>
      </c>
      <c r="J346" s="362" t="s">
        <v>1291</v>
      </c>
      <c r="K346" s="362" t="s">
        <v>1157</v>
      </c>
      <c r="L346" s="363" t="s">
        <v>32</v>
      </c>
      <c r="M346" s="352">
        <v>2035653</v>
      </c>
      <c r="N346" s="371">
        <v>44943</v>
      </c>
      <c r="O346" s="74">
        <f t="shared" si="19"/>
        <v>1</v>
      </c>
      <c r="P346" s="74">
        <f t="shared" si="20"/>
        <v>1</v>
      </c>
      <c r="Q346" s="139" t="str">
        <f t="shared" si="21"/>
        <v>Gastos_Gerais</v>
      </c>
    </row>
    <row r="347" spans="1:17" ht="24" x14ac:dyDescent="0.2">
      <c r="A347" s="357">
        <v>344</v>
      </c>
      <c r="B347" s="358">
        <v>44942</v>
      </c>
      <c r="C347" s="579">
        <v>44896</v>
      </c>
      <c r="D347" s="359" t="s">
        <v>264</v>
      </c>
      <c r="E347" s="359" t="s">
        <v>177</v>
      </c>
      <c r="F347" s="360">
        <v>640.16</v>
      </c>
      <c r="G347" s="359" t="s">
        <v>1729</v>
      </c>
      <c r="H347" s="359" t="s">
        <v>420</v>
      </c>
      <c r="I347" s="351" t="s">
        <v>1730</v>
      </c>
      <c r="J347" s="352" t="s">
        <v>1731</v>
      </c>
      <c r="K347" s="362" t="s">
        <v>1157</v>
      </c>
      <c r="L347" s="363" t="s">
        <v>1158</v>
      </c>
      <c r="M347" s="352">
        <v>411337800</v>
      </c>
      <c r="N347" s="371">
        <v>44942</v>
      </c>
      <c r="O347" s="74">
        <f t="shared" si="19"/>
        <v>1</v>
      </c>
      <c r="P347" s="74">
        <f t="shared" si="20"/>
        <v>0</v>
      </c>
      <c r="Q347" s="139" t="str">
        <f t="shared" si="21"/>
        <v>Gastos_Gerais</v>
      </c>
    </row>
    <row r="348" spans="1:17" ht="24" x14ac:dyDescent="0.2">
      <c r="A348" s="357">
        <v>345</v>
      </c>
      <c r="B348" s="358">
        <v>44942</v>
      </c>
      <c r="C348" s="579">
        <v>44927</v>
      </c>
      <c r="D348" s="359" t="s">
        <v>264</v>
      </c>
      <c r="E348" s="359" t="s">
        <v>388</v>
      </c>
      <c r="F348" s="360">
        <v>6601.85</v>
      </c>
      <c r="G348" s="359" t="s">
        <v>1741</v>
      </c>
      <c r="H348" s="359" t="s">
        <v>493</v>
      </c>
      <c r="I348" s="361" t="s">
        <v>1742</v>
      </c>
      <c r="J348" s="362" t="s">
        <v>1743</v>
      </c>
      <c r="K348" s="362" t="s">
        <v>1157</v>
      </c>
      <c r="L348" s="363" t="s">
        <v>32</v>
      </c>
      <c r="M348" s="352">
        <v>3025</v>
      </c>
      <c r="N348" s="371">
        <v>44936</v>
      </c>
      <c r="O348" s="74">
        <f t="shared" si="19"/>
        <v>1</v>
      </c>
      <c r="P348" s="74">
        <f t="shared" si="20"/>
        <v>1</v>
      </c>
      <c r="Q348" s="139" t="str">
        <f t="shared" si="21"/>
        <v>Gastos_Gerais</v>
      </c>
    </row>
    <row r="349" spans="1:17" x14ac:dyDescent="0.2">
      <c r="A349" s="357">
        <v>346</v>
      </c>
      <c r="B349" s="358">
        <v>44942</v>
      </c>
      <c r="C349" s="579">
        <v>44896</v>
      </c>
      <c r="D349" s="359" t="s">
        <v>264</v>
      </c>
      <c r="E349" s="359" t="s">
        <v>160</v>
      </c>
      <c r="F349" s="360">
        <v>449</v>
      </c>
      <c r="G349" s="359" t="s">
        <v>160</v>
      </c>
      <c r="H349" s="359" t="s">
        <v>420</v>
      </c>
      <c r="I349" s="361" t="s">
        <v>1730</v>
      </c>
      <c r="J349" s="362" t="s">
        <v>1736</v>
      </c>
      <c r="K349" s="362" t="s">
        <v>1157</v>
      </c>
      <c r="L349" s="363" t="s">
        <v>1158</v>
      </c>
      <c r="M349" s="352">
        <v>411317496</v>
      </c>
      <c r="N349" s="371">
        <v>44914</v>
      </c>
      <c r="O349" s="74">
        <f t="shared" si="19"/>
        <v>1</v>
      </c>
      <c r="P349" s="74">
        <f t="shared" si="20"/>
        <v>0</v>
      </c>
      <c r="Q349" s="139" t="str">
        <f t="shared" si="21"/>
        <v>Gastos_Gerais</v>
      </c>
    </row>
    <row r="350" spans="1:17" ht="25.5" x14ac:dyDescent="0.2">
      <c r="A350" s="357">
        <v>347</v>
      </c>
      <c r="B350" s="358">
        <v>44942</v>
      </c>
      <c r="C350" s="579">
        <v>44927</v>
      </c>
      <c r="D350" s="359" t="s">
        <v>176</v>
      </c>
      <c r="E350" s="359" t="s">
        <v>261</v>
      </c>
      <c r="F350" s="360">
        <v>122.29</v>
      </c>
      <c r="G350" s="359" t="s">
        <v>1207</v>
      </c>
      <c r="H350" s="359" t="s">
        <v>416</v>
      </c>
      <c r="I350" s="361" t="s">
        <v>1744</v>
      </c>
      <c r="J350" s="362" t="s">
        <v>1029</v>
      </c>
      <c r="K350" s="362" t="s">
        <v>1188</v>
      </c>
      <c r="L350" s="363" t="s">
        <v>1189</v>
      </c>
      <c r="M350" s="352">
        <v>557385204</v>
      </c>
      <c r="N350" s="371">
        <v>44942</v>
      </c>
      <c r="O350" s="74">
        <f t="shared" si="19"/>
        <v>1</v>
      </c>
      <c r="P350" s="74">
        <f t="shared" si="20"/>
        <v>1</v>
      </c>
      <c r="Q350" s="139" t="str">
        <f t="shared" si="21"/>
        <v>Gastos_com_Pessoal</v>
      </c>
    </row>
    <row r="351" spans="1:17" ht="25.5" x14ac:dyDescent="0.2">
      <c r="A351" s="357">
        <v>348</v>
      </c>
      <c r="B351" s="358">
        <v>44942</v>
      </c>
      <c r="C351" s="579">
        <v>44927</v>
      </c>
      <c r="D351" s="359" t="s">
        <v>176</v>
      </c>
      <c r="E351" s="359" t="s">
        <v>280</v>
      </c>
      <c r="F351" s="360">
        <v>927.61</v>
      </c>
      <c r="G351" s="359" t="s">
        <v>1209</v>
      </c>
      <c r="H351" s="359" t="s">
        <v>416</v>
      </c>
      <c r="I351" s="361" t="s">
        <v>1744</v>
      </c>
      <c r="J351" s="362" t="s">
        <v>1029</v>
      </c>
      <c r="K351" s="362" t="s">
        <v>1188</v>
      </c>
      <c r="L351" s="363" t="s">
        <v>1189</v>
      </c>
      <c r="M351" s="352">
        <v>557385204</v>
      </c>
      <c r="N351" s="371">
        <v>44942</v>
      </c>
      <c r="O351" s="74">
        <f t="shared" si="19"/>
        <v>1</v>
      </c>
      <c r="P351" s="74">
        <f t="shared" si="20"/>
        <v>1</v>
      </c>
      <c r="Q351" s="139" t="str">
        <f t="shared" si="21"/>
        <v>Gastos_com_Pessoal</v>
      </c>
    </row>
    <row r="352" spans="1:17" ht="25.5" x14ac:dyDescent="0.2">
      <c r="A352" s="357">
        <v>349</v>
      </c>
      <c r="B352" s="358">
        <v>44942</v>
      </c>
      <c r="C352" s="579">
        <v>44927</v>
      </c>
      <c r="D352" s="359" t="s">
        <v>176</v>
      </c>
      <c r="E352" s="359" t="s">
        <v>262</v>
      </c>
      <c r="F352" s="360">
        <v>309.2</v>
      </c>
      <c r="G352" s="359" t="s">
        <v>1210</v>
      </c>
      <c r="H352" s="359" t="s">
        <v>416</v>
      </c>
      <c r="I352" s="361" t="s">
        <v>1744</v>
      </c>
      <c r="J352" s="362" t="s">
        <v>1029</v>
      </c>
      <c r="K352" s="362" t="s">
        <v>1188</v>
      </c>
      <c r="L352" s="363" t="s">
        <v>1189</v>
      </c>
      <c r="M352" s="352">
        <v>557385204</v>
      </c>
      <c r="N352" s="371">
        <v>44942</v>
      </c>
      <c r="O352" s="74">
        <f t="shared" si="19"/>
        <v>1</v>
      </c>
      <c r="P352" s="74">
        <f t="shared" si="20"/>
        <v>1</v>
      </c>
      <c r="Q352" s="139" t="str">
        <f t="shared" si="21"/>
        <v>Gastos_com_Pessoal</v>
      </c>
    </row>
    <row r="353" spans="1:17" ht="36" x14ac:dyDescent="0.2">
      <c r="A353" s="357">
        <v>350</v>
      </c>
      <c r="B353" s="347">
        <v>44942</v>
      </c>
      <c r="C353" s="580">
        <v>44927</v>
      </c>
      <c r="D353" s="349" t="s">
        <v>176</v>
      </c>
      <c r="E353" s="349" t="s">
        <v>169</v>
      </c>
      <c r="F353" s="350">
        <v>2032.52</v>
      </c>
      <c r="G353" s="349" t="s">
        <v>1211</v>
      </c>
      <c r="H353" s="349" t="s">
        <v>416</v>
      </c>
      <c r="I353" s="351" t="s">
        <v>1744</v>
      </c>
      <c r="J353" s="352" t="s">
        <v>1029</v>
      </c>
      <c r="K353" s="352" t="s">
        <v>1188</v>
      </c>
      <c r="L353" s="353" t="s">
        <v>1189</v>
      </c>
      <c r="M353" s="352">
        <v>557385204</v>
      </c>
      <c r="N353" s="371">
        <v>44942</v>
      </c>
      <c r="O353" s="74">
        <f t="shared" si="19"/>
        <v>1</v>
      </c>
      <c r="P353" s="74">
        <f t="shared" si="20"/>
        <v>1</v>
      </c>
      <c r="Q353" s="139" t="str">
        <f t="shared" si="21"/>
        <v>Gastos_com_Pessoal</v>
      </c>
    </row>
    <row r="354" spans="1:17" ht="25.5" x14ac:dyDescent="0.2">
      <c r="A354" s="357">
        <v>351</v>
      </c>
      <c r="B354" s="347">
        <v>44942</v>
      </c>
      <c r="C354" s="580">
        <v>44927</v>
      </c>
      <c r="D354" s="349" t="s">
        <v>176</v>
      </c>
      <c r="E354" s="349" t="s">
        <v>262</v>
      </c>
      <c r="F354" s="350">
        <v>650.66</v>
      </c>
      <c r="G354" s="349" t="s">
        <v>1745</v>
      </c>
      <c r="H354" s="349" t="s">
        <v>421</v>
      </c>
      <c r="I354" s="351" t="s">
        <v>1746</v>
      </c>
      <c r="J354" s="352" t="s">
        <v>875</v>
      </c>
      <c r="K354" s="352" t="s">
        <v>1188</v>
      </c>
      <c r="L354" s="353" t="s">
        <v>1189</v>
      </c>
      <c r="M354" s="352">
        <v>557385204</v>
      </c>
      <c r="N354" s="371">
        <v>44942</v>
      </c>
      <c r="O354" s="74">
        <f t="shared" si="19"/>
        <v>1</v>
      </c>
      <c r="P354" s="74">
        <f t="shared" si="20"/>
        <v>1</v>
      </c>
      <c r="Q354" s="139" t="str">
        <f t="shared" si="21"/>
        <v>Gastos_com_Pessoal</v>
      </c>
    </row>
    <row r="355" spans="1:17" ht="25.5" x14ac:dyDescent="0.2">
      <c r="A355" s="357">
        <v>352</v>
      </c>
      <c r="B355" s="347">
        <v>44942</v>
      </c>
      <c r="C355" s="580">
        <v>44927</v>
      </c>
      <c r="D355" s="349" t="s">
        <v>176</v>
      </c>
      <c r="E355" s="349" t="s">
        <v>280</v>
      </c>
      <c r="F355" s="350">
        <v>1899.54</v>
      </c>
      <c r="G355" s="349" t="s">
        <v>1747</v>
      </c>
      <c r="H355" s="349" t="s">
        <v>421</v>
      </c>
      <c r="I355" s="351" t="s">
        <v>1746</v>
      </c>
      <c r="J355" s="352" t="s">
        <v>875</v>
      </c>
      <c r="K355" s="352" t="s">
        <v>1188</v>
      </c>
      <c r="L355" s="353" t="s">
        <v>1189</v>
      </c>
      <c r="M355" s="352">
        <v>557385204</v>
      </c>
      <c r="N355" s="371">
        <v>44942</v>
      </c>
      <c r="O355" s="74">
        <f t="shared" si="19"/>
        <v>1</v>
      </c>
      <c r="P355" s="74">
        <f t="shared" si="20"/>
        <v>1</v>
      </c>
      <c r="Q355" s="139" t="str">
        <f t="shared" si="21"/>
        <v>Gastos_com_Pessoal</v>
      </c>
    </row>
    <row r="356" spans="1:17" ht="48" x14ac:dyDescent="0.2">
      <c r="A356" s="357">
        <v>353</v>
      </c>
      <c r="B356" s="347">
        <v>44942</v>
      </c>
      <c r="C356" s="580">
        <v>44927</v>
      </c>
      <c r="D356" s="349" t="s">
        <v>176</v>
      </c>
      <c r="E356" s="349" t="s">
        <v>280</v>
      </c>
      <c r="F356" s="350">
        <v>27.67</v>
      </c>
      <c r="G356" s="349" t="s">
        <v>1748</v>
      </c>
      <c r="H356" s="349" t="s">
        <v>418</v>
      </c>
      <c r="I356" s="351" t="s">
        <v>1749</v>
      </c>
      <c r="J356" s="352" t="s">
        <v>866</v>
      </c>
      <c r="K356" s="352" t="s">
        <v>1188</v>
      </c>
      <c r="L356" s="353" t="s">
        <v>1189</v>
      </c>
      <c r="M356" s="352">
        <v>957534115</v>
      </c>
      <c r="N356" s="371">
        <v>44942</v>
      </c>
      <c r="O356" s="74">
        <f t="shared" si="19"/>
        <v>1</v>
      </c>
      <c r="P356" s="74">
        <f t="shared" si="20"/>
        <v>1</v>
      </c>
      <c r="Q356" s="139" t="str">
        <f t="shared" si="21"/>
        <v>Gastos_com_Pessoal</v>
      </c>
    </row>
    <row r="357" spans="1:17" ht="24" x14ac:dyDescent="0.2">
      <c r="A357" s="357">
        <v>354</v>
      </c>
      <c r="B357" s="347">
        <v>44942</v>
      </c>
      <c r="C357" s="580">
        <v>44927</v>
      </c>
      <c r="D357" s="349" t="s">
        <v>264</v>
      </c>
      <c r="E357" s="349" t="s">
        <v>293</v>
      </c>
      <c r="F357" s="350">
        <v>12.8</v>
      </c>
      <c r="G357" s="349" t="s">
        <v>1750</v>
      </c>
      <c r="H357" s="349" t="s">
        <v>419</v>
      </c>
      <c r="I357" s="351" t="s">
        <v>1751</v>
      </c>
      <c r="J357" s="352" t="s">
        <v>495</v>
      </c>
      <c r="K357" s="352" t="s">
        <v>1188</v>
      </c>
      <c r="L357" s="353" t="s">
        <v>1189</v>
      </c>
      <c r="M357" s="352">
        <v>957534115</v>
      </c>
      <c r="N357" s="371">
        <v>44942</v>
      </c>
      <c r="O357" s="74">
        <f t="shared" si="19"/>
        <v>1</v>
      </c>
      <c r="P357" s="74">
        <f t="shared" si="20"/>
        <v>1</v>
      </c>
      <c r="Q357" s="139" t="str">
        <f t="shared" si="21"/>
        <v>Gastos_Gerais</v>
      </c>
    </row>
    <row r="358" spans="1:17" ht="24" x14ac:dyDescent="0.2">
      <c r="A358" s="357">
        <v>355</v>
      </c>
      <c r="B358" s="347">
        <v>44942</v>
      </c>
      <c r="C358" s="580">
        <v>44927</v>
      </c>
      <c r="D358" s="349" t="s">
        <v>264</v>
      </c>
      <c r="E358" s="349" t="s">
        <v>293</v>
      </c>
      <c r="F358" s="350">
        <v>120</v>
      </c>
      <c r="G358" s="349" t="s">
        <v>1752</v>
      </c>
      <c r="H358" s="349" t="s">
        <v>419</v>
      </c>
      <c r="I358" s="351" t="s">
        <v>1753</v>
      </c>
      <c r="J358" s="352" t="s">
        <v>1115</v>
      </c>
      <c r="K358" s="352" t="s">
        <v>1188</v>
      </c>
      <c r="L358" s="353" t="s">
        <v>1189</v>
      </c>
      <c r="M358" s="352">
        <v>957534115</v>
      </c>
      <c r="N358" s="371">
        <v>44942</v>
      </c>
      <c r="O358" s="74">
        <f t="shared" si="19"/>
        <v>1</v>
      </c>
      <c r="P358" s="74">
        <f t="shared" si="20"/>
        <v>1</v>
      </c>
      <c r="Q358" s="139" t="str">
        <f t="shared" si="21"/>
        <v>Gastos_Gerais</v>
      </c>
    </row>
    <row r="359" spans="1:17" ht="24" x14ac:dyDescent="0.2">
      <c r="A359" s="357">
        <v>356</v>
      </c>
      <c r="B359" s="347">
        <v>44943</v>
      </c>
      <c r="C359" s="580">
        <v>44927</v>
      </c>
      <c r="D359" s="349" t="s">
        <v>264</v>
      </c>
      <c r="E359" s="349" t="s">
        <v>402</v>
      </c>
      <c r="F359" s="350">
        <v>20.9</v>
      </c>
      <c r="G359" s="349" t="s">
        <v>1487</v>
      </c>
      <c r="H359" s="349" t="s">
        <v>493</v>
      </c>
      <c r="I359" s="351" t="s">
        <v>1488</v>
      </c>
      <c r="J359" s="352" t="s">
        <v>1489</v>
      </c>
      <c r="K359" s="352" t="s">
        <v>1157</v>
      </c>
      <c r="L359" s="353" t="s">
        <v>32</v>
      </c>
      <c r="M359" s="352">
        <v>878</v>
      </c>
      <c r="N359" s="371">
        <v>44942</v>
      </c>
      <c r="O359" s="74">
        <f t="shared" si="19"/>
        <v>1</v>
      </c>
      <c r="P359" s="74">
        <f t="shared" si="20"/>
        <v>1</v>
      </c>
      <c r="Q359" s="139" t="str">
        <f t="shared" si="21"/>
        <v>Gastos_Gerais</v>
      </c>
    </row>
    <row r="360" spans="1:17" ht="24" x14ac:dyDescent="0.2">
      <c r="A360" s="357">
        <v>357</v>
      </c>
      <c r="B360" s="347">
        <v>44943</v>
      </c>
      <c r="C360" s="580">
        <v>44927</v>
      </c>
      <c r="D360" s="349" t="s">
        <v>264</v>
      </c>
      <c r="E360" s="349" t="s">
        <v>208</v>
      </c>
      <c r="F360" s="350">
        <v>50</v>
      </c>
      <c r="G360" s="349" t="s">
        <v>1754</v>
      </c>
      <c r="H360" s="349" t="s">
        <v>418</v>
      </c>
      <c r="I360" s="351" t="s">
        <v>1755</v>
      </c>
      <c r="J360" s="352" t="s">
        <v>1756</v>
      </c>
      <c r="K360" s="352" t="s">
        <v>1163</v>
      </c>
      <c r="L360" s="353" t="s">
        <v>32</v>
      </c>
      <c r="M360" s="352">
        <v>4063</v>
      </c>
      <c r="N360" s="371">
        <v>44942</v>
      </c>
      <c r="O360" s="74">
        <f t="shared" si="19"/>
        <v>1</v>
      </c>
      <c r="P360" s="74">
        <f t="shared" si="20"/>
        <v>1</v>
      </c>
      <c r="Q360" s="139" t="str">
        <f t="shared" si="21"/>
        <v>Gastos_Gerais</v>
      </c>
    </row>
    <row r="361" spans="1:17" ht="24" x14ac:dyDescent="0.2">
      <c r="A361" s="357">
        <v>358</v>
      </c>
      <c r="B361" s="347">
        <v>44943</v>
      </c>
      <c r="C361" s="580">
        <v>44896</v>
      </c>
      <c r="D361" s="349" t="s">
        <v>264</v>
      </c>
      <c r="E361" s="349" t="s">
        <v>60</v>
      </c>
      <c r="F361" s="350">
        <v>25109.43</v>
      </c>
      <c r="G361" s="349" t="s">
        <v>1757</v>
      </c>
      <c r="H361" s="349" t="s">
        <v>493</v>
      </c>
      <c r="I361" s="351" t="s">
        <v>1758</v>
      </c>
      <c r="J361" s="352" t="s">
        <v>1759</v>
      </c>
      <c r="K361" s="352" t="s">
        <v>1157</v>
      </c>
      <c r="L361" s="353" t="s">
        <v>32</v>
      </c>
      <c r="M361" s="352">
        <v>1124</v>
      </c>
      <c r="N361" s="371">
        <v>44939</v>
      </c>
      <c r="O361" s="74">
        <f t="shared" si="19"/>
        <v>1</v>
      </c>
      <c r="P361" s="74">
        <f t="shared" si="20"/>
        <v>0</v>
      </c>
      <c r="Q361" s="139" t="str">
        <f t="shared" si="21"/>
        <v>Gastos_Gerais</v>
      </c>
    </row>
    <row r="362" spans="1:17" x14ac:dyDescent="0.2">
      <c r="A362" s="357">
        <v>359</v>
      </c>
      <c r="B362" s="347">
        <v>44943</v>
      </c>
      <c r="C362" s="580">
        <v>44927</v>
      </c>
      <c r="D362" s="349" t="s">
        <v>264</v>
      </c>
      <c r="E362" s="349" t="s">
        <v>247</v>
      </c>
      <c r="F362" s="350">
        <v>97</v>
      </c>
      <c r="G362" s="349" t="s">
        <v>1760</v>
      </c>
      <c r="H362" s="349" t="s">
        <v>418</v>
      </c>
      <c r="I362" s="351" t="s">
        <v>1761</v>
      </c>
      <c r="J362" s="352" t="s">
        <v>1762</v>
      </c>
      <c r="K362" s="352" t="s">
        <v>1157</v>
      </c>
      <c r="L362" s="353" t="s">
        <v>32</v>
      </c>
      <c r="M362" s="352">
        <v>391</v>
      </c>
      <c r="N362" s="371">
        <v>44942</v>
      </c>
      <c r="O362" s="74">
        <f t="shared" si="19"/>
        <v>1</v>
      </c>
      <c r="P362" s="74">
        <f t="shared" si="20"/>
        <v>1</v>
      </c>
      <c r="Q362" s="139" t="str">
        <f t="shared" si="21"/>
        <v>Gastos_Gerais</v>
      </c>
    </row>
    <row r="363" spans="1:17" x14ac:dyDescent="0.2">
      <c r="A363" s="357">
        <v>360</v>
      </c>
      <c r="B363" s="347">
        <v>44943</v>
      </c>
      <c r="C363" s="580">
        <v>44927</v>
      </c>
      <c r="D363" s="349" t="s">
        <v>264</v>
      </c>
      <c r="E363" s="349" t="s">
        <v>81</v>
      </c>
      <c r="F363" s="350">
        <v>2000</v>
      </c>
      <c r="G363" s="349" t="s">
        <v>1763</v>
      </c>
      <c r="H363" s="349" t="s">
        <v>1032</v>
      </c>
      <c r="I363" s="351" t="s">
        <v>1290</v>
      </c>
      <c r="J363" s="352" t="s">
        <v>1291</v>
      </c>
      <c r="K363" s="352" t="s">
        <v>1157</v>
      </c>
      <c r="L363" s="353" t="s">
        <v>32</v>
      </c>
      <c r="M363" s="352">
        <v>2035979</v>
      </c>
      <c r="N363" s="371">
        <v>44944</v>
      </c>
      <c r="O363" s="74">
        <f t="shared" si="19"/>
        <v>1</v>
      </c>
      <c r="P363" s="74">
        <f t="shared" si="20"/>
        <v>1</v>
      </c>
      <c r="Q363" s="139" t="str">
        <f t="shared" si="21"/>
        <v>Gastos_Gerais</v>
      </c>
    </row>
    <row r="364" spans="1:17" ht="36" x14ac:dyDescent="0.2">
      <c r="A364" s="357">
        <v>361</v>
      </c>
      <c r="B364" s="347">
        <v>44943</v>
      </c>
      <c r="C364" s="580">
        <v>44927</v>
      </c>
      <c r="D364" s="349" t="s">
        <v>141</v>
      </c>
      <c r="E364" s="349" t="s">
        <v>220</v>
      </c>
      <c r="F364" s="350">
        <v>32589.200000000001</v>
      </c>
      <c r="G364" s="349" t="s">
        <v>1764</v>
      </c>
      <c r="H364" s="349" t="s">
        <v>421</v>
      </c>
      <c r="I364" s="351" t="s">
        <v>1123</v>
      </c>
      <c r="J364" s="352" t="s">
        <v>1667</v>
      </c>
      <c r="K364" s="352" t="s">
        <v>1157</v>
      </c>
      <c r="L364" s="353" t="s">
        <v>32</v>
      </c>
      <c r="M364" s="352">
        <v>15</v>
      </c>
      <c r="N364" s="371">
        <v>44937</v>
      </c>
      <c r="O364" s="74">
        <f t="shared" si="19"/>
        <v>1</v>
      </c>
      <c r="P364" s="74">
        <f t="shared" si="20"/>
        <v>1</v>
      </c>
      <c r="Q364" s="139" t="str">
        <f t="shared" si="21"/>
        <v>Aquisição_de_Bens_Permanentes</v>
      </c>
    </row>
    <row r="365" spans="1:17" ht="24" x14ac:dyDescent="0.2">
      <c r="A365" s="357">
        <v>362</v>
      </c>
      <c r="B365" s="347">
        <v>44943</v>
      </c>
      <c r="C365" s="580">
        <v>44927</v>
      </c>
      <c r="D365" s="349" t="s">
        <v>264</v>
      </c>
      <c r="E365" s="349" t="s">
        <v>290</v>
      </c>
      <c r="F365" s="350">
        <v>99.5</v>
      </c>
      <c r="G365" s="349" t="s">
        <v>1765</v>
      </c>
      <c r="H365" s="349" t="s">
        <v>418</v>
      </c>
      <c r="I365" s="351" t="s">
        <v>1281</v>
      </c>
      <c r="J365" s="352" t="s">
        <v>1445</v>
      </c>
      <c r="K365" s="352" t="s">
        <v>1157</v>
      </c>
      <c r="L365" s="353" t="s">
        <v>32</v>
      </c>
      <c r="M365" s="352">
        <v>11502</v>
      </c>
      <c r="N365" s="371">
        <v>44937</v>
      </c>
      <c r="O365" s="74">
        <f t="shared" si="19"/>
        <v>1</v>
      </c>
      <c r="P365" s="74">
        <f t="shared" si="20"/>
        <v>1</v>
      </c>
      <c r="Q365" s="139" t="str">
        <f t="shared" si="21"/>
        <v>Gastos_Gerais</v>
      </c>
    </row>
    <row r="366" spans="1:17" ht="24" x14ac:dyDescent="0.2">
      <c r="A366" s="357">
        <v>363</v>
      </c>
      <c r="B366" s="347">
        <v>44943</v>
      </c>
      <c r="C366" s="580">
        <v>44927</v>
      </c>
      <c r="D366" s="349" t="s">
        <v>264</v>
      </c>
      <c r="E366" s="349" t="s">
        <v>81</v>
      </c>
      <c r="F366" s="350">
        <v>1500</v>
      </c>
      <c r="G366" s="349" t="s">
        <v>1766</v>
      </c>
      <c r="H366" s="349" t="s">
        <v>417</v>
      </c>
      <c r="I366" s="351" t="s">
        <v>1290</v>
      </c>
      <c r="J366" s="352" t="s">
        <v>1291</v>
      </c>
      <c r="K366" s="352" t="s">
        <v>1157</v>
      </c>
      <c r="L366" s="353" t="s">
        <v>32</v>
      </c>
      <c r="M366" s="352">
        <v>2035974</v>
      </c>
      <c r="N366" s="371">
        <v>44944</v>
      </c>
      <c r="O366" s="74">
        <f t="shared" si="19"/>
        <v>1</v>
      </c>
      <c r="P366" s="74">
        <f t="shared" si="20"/>
        <v>1</v>
      </c>
      <c r="Q366" s="139" t="str">
        <f t="shared" si="21"/>
        <v>Gastos_Gerais</v>
      </c>
    </row>
    <row r="367" spans="1:17" ht="24" x14ac:dyDescent="0.2">
      <c r="A367" s="357">
        <v>364</v>
      </c>
      <c r="B367" s="347">
        <v>44943</v>
      </c>
      <c r="C367" s="580">
        <v>44927</v>
      </c>
      <c r="D367" s="349" t="s">
        <v>264</v>
      </c>
      <c r="E367" s="349" t="s">
        <v>404</v>
      </c>
      <c r="F367" s="350">
        <v>2099.35</v>
      </c>
      <c r="G367" s="349" t="s">
        <v>1767</v>
      </c>
      <c r="H367" s="349" t="s">
        <v>419</v>
      </c>
      <c r="I367" s="351" t="s">
        <v>1151</v>
      </c>
      <c r="J367" s="352" t="s">
        <v>1310</v>
      </c>
      <c r="K367" s="352" t="s">
        <v>1157</v>
      </c>
      <c r="L367" s="353" t="s">
        <v>32</v>
      </c>
      <c r="M367" s="352">
        <v>825888</v>
      </c>
      <c r="N367" s="371">
        <v>44930</v>
      </c>
      <c r="O367" s="74">
        <f t="shared" si="19"/>
        <v>1</v>
      </c>
      <c r="P367" s="74">
        <f t="shared" si="20"/>
        <v>1</v>
      </c>
      <c r="Q367" s="139" t="str">
        <f t="shared" si="21"/>
        <v>Gastos_Gerais</v>
      </c>
    </row>
    <row r="368" spans="1:17" ht="24" x14ac:dyDescent="0.2">
      <c r="A368" s="357">
        <v>365</v>
      </c>
      <c r="B368" s="355">
        <v>44943</v>
      </c>
      <c r="C368" s="348">
        <v>44927</v>
      </c>
      <c r="D368" s="351" t="s">
        <v>264</v>
      </c>
      <c r="E368" s="351" t="s">
        <v>293</v>
      </c>
      <c r="F368" s="356">
        <v>120</v>
      </c>
      <c r="G368" s="351" t="s">
        <v>1768</v>
      </c>
      <c r="H368" s="351" t="s">
        <v>419</v>
      </c>
      <c r="I368" s="351" t="s">
        <v>1769</v>
      </c>
      <c r="J368" s="352" t="s">
        <v>1051</v>
      </c>
      <c r="K368" s="352" t="s">
        <v>1188</v>
      </c>
      <c r="L368" s="353" t="s">
        <v>1189</v>
      </c>
      <c r="M368" s="352">
        <v>757801589</v>
      </c>
      <c r="N368" s="371">
        <v>44943</v>
      </c>
      <c r="O368" s="74">
        <f t="shared" si="19"/>
        <v>1</v>
      </c>
      <c r="P368" s="74">
        <f t="shared" si="20"/>
        <v>1</v>
      </c>
      <c r="Q368" s="139" t="str">
        <f t="shared" si="21"/>
        <v>Gastos_Gerais</v>
      </c>
    </row>
    <row r="369" spans="1:17" ht="24" x14ac:dyDescent="0.2">
      <c r="A369" s="357">
        <v>366</v>
      </c>
      <c r="B369" s="347">
        <v>44943</v>
      </c>
      <c r="C369" s="580">
        <v>44927</v>
      </c>
      <c r="D369" s="349" t="s">
        <v>264</v>
      </c>
      <c r="E369" s="349" t="s">
        <v>293</v>
      </c>
      <c r="F369" s="350">
        <v>180</v>
      </c>
      <c r="G369" s="349" t="s">
        <v>1770</v>
      </c>
      <c r="H369" s="349" t="s">
        <v>417</v>
      </c>
      <c r="I369" s="351" t="s">
        <v>1771</v>
      </c>
      <c r="J369" s="352" t="s">
        <v>972</v>
      </c>
      <c r="K369" s="352" t="s">
        <v>1188</v>
      </c>
      <c r="L369" s="353" t="s">
        <v>1189</v>
      </c>
      <c r="M369" s="352">
        <v>757801589</v>
      </c>
      <c r="N369" s="371">
        <v>44943</v>
      </c>
      <c r="O369" s="74">
        <f t="shared" si="19"/>
        <v>1</v>
      </c>
      <c r="P369" s="74">
        <f t="shared" si="20"/>
        <v>1</v>
      </c>
      <c r="Q369" s="139" t="str">
        <f t="shared" si="21"/>
        <v>Gastos_Gerais</v>
      </c>
    </row>
    <row r="370" spans="1:17" ht="24" x14ac:dyDescent="0.2">
      <c r="A370" s="357">
        <v>367</v>
      </c>
      <c r="B370" s="347">
        <v>44943</v>
      </c>
      <c r="C370" s="580">
        <v>44927</v>
      </c>
      <c r="D370" s="349" t="s">
        <v>264</v>
      </c>
      <c r="E370" s="349" t="s">
        <v>293</v>
      </c>
      <c r="F370" s="350">
        <v>16.8</v>
      </c>
      <c r="G370" s="349" t="s">
        <v>1772</v>
      </c>
      <c r="H370" s="349" t="s">
        <v>420</v>
      </c>
      <c r="I370" s="351" t="s">
        <v>1773</v>
      </c>
      <c r="J370" s="352" t="s">
        <v>1113</v>
      </c>
      <c r="K370" s="352" t="s">
        <v>1188</v>
      </c>
      <c r="L370" s="353" t="s">
        <v>1189</v>
      </c>
      <c r="M370" s="352">
        <v>757801589</v>
      </c>
      <c r="N370" s="371">
        <v>44943</v>
      </c>
      <c r="O370" s="74">
        <f t="shared" si="19"/>
        <v>1</v>
      </c>
      <c r="P370" s="74">
        <f t="shared" si="20"/>
        <v>1</v>
      </c>
      <c r="Q370" s="139" t="str">
        <f t="shared" si="21"/>
        <v>Gastos_Gerais</v>
      </c>
    </row>
    <row r="371" spans="1:17" ht="24" x14ac:dyDescent="0.2">
      <c r="A371" s="357">
        <v>368</v>
      </c>
      <c r="B371" s="347">
        <v>44943</v>
      </c>
      <c r="C371" s="580">
        <v>44927</v>
      </c>
      <c r="D371" s="349" t="s">
        <v>264</v>
      </c>
      <c r="E371" s="349" t="s">
        <v>293</v>
      </c>
      <c r="F371" s="350">
        <v>180</v>
      </c>
      <c r="G371" s="349" t="s">
        <v>1774</v>
      </c>
      <c r="H371" s="349" t="s">
        <v>417</v>
      </c>
      <c r="I371" s="351" t="s">
        <v>1775</v>
      </c>
      <c r="J371" s="352" t="s">
        <v>994</v>
      </c>
      <c r="K371" s="352" t="s">
        <v>1188</v>
      </c>
      <c r="L371" s="353" t="s">
        <v>1189</v>
      </c>
      <c r="M371" s="352">
        <v>757801589</v>
      </c>
      <c r="N371" s="371">
        <v>44943</v>
      </c>
      <c r="O371" s="74">
        <f t="shared" si="19"/>
        <v>1</v>
      </c>
      <c r="P371" s="74">
        <f t="shared" si="20"/>
        <v>1</v>
      </c>
      <c r="Q371" s="139" t="str">
        <f t="shared" si="21"/>
        <v>Gastos_Gerais</v>
      </c>
    </row>
    <row r="372" spans="1:17" ht="25.5" x14ac:dyDescent="0.2">
      <c r="A372" s="357">
        <v>369</v>
      </c>
      <c r="B372" s="347">
        <v>44943</v>
      </c>
      <c r="C372" s="580">
        <v>44927</v>
      </c>
      <c r="D372" s="349" t="s">
        <v>176</v>
      </c>
      <c r="E372" s="349" t="s">
        <v>261</v>
      </c>
      <c r="F372" s="350">
        <v>122.29</v>
      </c>
      <c r="G372" s="372" t="s">
        <v>1207</v>
      </c>
      <c r="H372" s="349" t="s">
        <v>423</v>
      </c>
      <c r="I372" s="351" t="s">
        <v>1776</v>
      </c>
      <c r="J372" s="352" t="s">
        <v>934</v>
      </c>
      <c r="K372" s="352" t="s">
        <v>1188</v>
      </c>
      <c r="L372" s="353" t="s">
        <v>1189</v>
      </c>
      <c r="M372" s="352">
        <v>757801589</v>
      </c>
      <c r="N372" s="371">
        <v>44943</v>
      </c>
      <c r="O372" s="74">
        <f t="shared" si="19"/>
        <v>1</v>
      </c>
      <c r="P372" s="74">
        <f t="shared" si="20"/>
        <v>1</v>
      </c>
      <c r="Q372" s="139" t="str">
        <f t="shared" si="21"/>
        <v>Gastos_com_Pessoal</v>
      </c>
    </row>
    <row r="373" spans="1:17" ht="25.5" x14ac:dyDescent="0.2">
      <c r="A373" s="357">
        <v>370</v>
      </c>
      <c r="B373" s="347">
        <v>44943</v>
      </c>
      <c r="C373" s="580">
        <v>44927</v>
      </c>
      <c r="D373" s="349" t="s">
        <v>176</v>
      </c>
      <c r="E373" s="349" t="s">
        <v>280</v>
      </c>
      <c r="F373" s="350">
        <v>2074.3000000000002</v>
      </c>
      <c r="G373" s="349" t="s">
        <v>1209</v>
      </c>
      <c r="H373" s="349" t="s">
        <v>423</v>
      </c>
      <c r="I373" s="351" t="s">
        <v>1776</v>
      </c>
      <c r="J373" s="352" t="s">
        <v>934</v>
      </c>
      <c r="K373" s="352" t="s">
        <v>1188</v>
      </c>
      <c r="L373" s="353" t="s">
        <v>1189</v>
      </c>
      <c r="M373" s="352">
        <v>757801589</v>
      </c>
      <c r="N373" s="371">
        <v>44943</v>
      </c>
      <c r="O373" s="74">
        <f t="shared" si="19"/>
        <v>1</v>
      </c>
      <c r="P373" s="74">
        <f t="shared" si="20"/>
        <v>1</v>
      </c>
      <c r="Q373" s="139" t="str">
        <f t="shared" si="21"/>
        <v>Gastos_com_Pessoal</v>
      </c>
    </row>
    <row r="374" spans="1:17" ht="25.5" x14ac:dyDescent="0.2">
      <c r="A374" s="357">
        <v>371</v>
      </c>
      <c r="B374" s="347">
        <v>44943</v>
      </c>
      <c r="C374" s="580">
        <v>44927</v>
      </c>
      <c r="D374" s="349" t="s">
        <v>176</v>
      </c>
      <c r="E374" s="349" t="s">
        <v>262</v>
      </c>
      <c r="F374" s="350">
        <v>691.43</v>
      </c>
      <c r="G374" s="349" t="s">
        <v>1210</v>
      </c>
      <c r="H374" s="349" t="s">
        <v>423</v>
      </c>
      <c r="I374" s="351" t="s">
        <v>1776</v>
      </c>
      <c r="J374" s="352" t="s">
        <v>934</v>
      </c>
      <c r="K374" s="352" t="s">
        <v>1188</v>
      </c>
      <c r="L374" s="353" t="s">
        <v>1189</v>
      </c>
      <c r="M374" s="352">
        <v>757801589</v>
      </c>
      <c r="N374" s="371">
        <v>44943</v>
      </c>
      <c r="O374" s="74">
        <f t="shared" si="19"/>
        <v>1</v>
      </c>
      <c r="P374" s="74">
        <f t="shared" si="20"/>
        <v>1</v>
      </c>
      <c r="Q374" s="139" t="str">
        <f t="shared" si="21"/>
        <v>Gastos_com_Pessoal</v>
      </c>
    </row>
    <row r="375" spans="1:17" ht="36" x14ac:dyDescent="0.2">
      <c r="A375" s="357">
        <v>372</v>
      </c>
      <c r="B375" s="347">
        <v>44943</v>
      </c>
      <c r="C375" s="580">
        <v>44927</v>
      </c>
      <c r="D375" s="349" t="s">
        <v>176</v>
      </c>
      <c r="E375" s="349" t="s">
        <v>169</v>
      </c>
      <c r="F375" s="350">
        <v>2577.39</v>
      </c>
      <c r="G375" s="349" t="s">
        <v>1211</v>
      </c>
      <c r="H375" s="349" t="s">
        <v>423</v>
      </c>
      <c r="I375" s="351" t="s">
        <v>1776</v>
      </c>
      <c r="J375" s="352" t="s">
        <v>934</v>
      </c>
      <c r="K375" s="352" t="s">
        <v>1188</v>
      </c>
      <c r="L375" s="353" t="s">
        <v>1189</v>
      </c>
      <c r="M375" s="352">
        <v>757801589</v>
      </c>
      <c r="N375" s="371">
        <v>44943</v>
      </c>
      <c r="O375" s="74">
        <f t="shared" si="19"/>
        <v>1</v>
      </c>
      <c r="P375" s="74">
        <f t="shared" si="20"/>
        <v>1</v>
      </c>
      <c r="Q375" s="139" t="str">
        <f t="shared" si="21"/>
        <v>Gastos_com_Pessoal</v>
      </c>
    </row>
    <row r="376" spans="1:17" ht="25.5" x14ac:dyDescent="0.2">
      <c r="A376" s="357">
        <v>373</v>
      </c>
      <c r="B376" s="347">
        <v>44943</v>
      </c>
      <c r="C376" s="580">
        <v>44927</v>
      </c>
      <c r="D376" s="349" t="s">
        <v>176</v>
      </c>
      <c r="E376" s="349" t="s">
        <v>261</v>
      </c>
      <c r="F376" s="350">
        <v>154.08000000000001</v>
      </c>
      <c r="G376" s="349" t="s">
        <v>1207</v>
      </c>
      <c r="H376" s="349" t="s">
        <v>423</v>
      </c>
      <c r="I376" s="351" t="s">
        <v>1777</v>
      </c>
      <c r="J376" s="352" t="s">
        <v>483</v>
      </c>
      <c r="K376" s="352" t="s">
        <v>1188</v>
      </c>
      <c r="L376" s="353" t="s">
        <v>1189</v>
      </c>
      <c r="M376" s="352">
        <v>757801589</v>
      </c>
      <c r="N376" s="371">
        <v>44943</v>
      </c>
      <c r="O376" s="74">
        <f t="shared" si="19"/>
        <v>1</v>
      </c>
      <c r="P376" s="74">
        <f t="shared" si="20"/>
        <v>1</v>
      </c>
      <c r="Q376" s="139" t="str">
        <f t="shared" si="21"/>
        <v>Gastos_com_Pessoal</v>
      </c>
    </row>
    <row r="377" spans="1:17" ht="25.5" x14ac:dyDescent="0.2">
      <c r="A377" s="357">
        <v>374</v>
      </c>
      <c r="B377" s="347">
        <v>44943</v>
      </c>
      <c r="C377" s="580">
        <v>44927</v>
      </c>
      <c r="D377" s="349" t="s">
        <v>176</v>
      </c>
      <c r="E377" s="349" t="s">
        <v>280</v>
      </c>
      <c r="F377" s="374">
        <v>1848.93</v>
      </c>
      <c r="G377" s="349" t="s">
        <v>1209</v>
      </c>
      <c r="H377" s="349" t="s">
        <v>423</v>
      </c>
      <c r="I377" s="351" t="s">
        <v>1777</v>
      </c>
      <c r="J377" s="352" t="s">
        <v>483</v>
      </c>
      <c r="K377" s="352" t="s">
        <v>1188</v>
      </c>
      <c r="L377" s="353" t="s">
        <v>1189</v>
      </c>
      <c r="M377" s="352">
        <v>757801589</v>
      </c>
      <c r="N377" s="371">
        <v>44943</v>
      </c>
      <c r="O377" s="74">
        <f t="shared" si="19"/>
        <v>1</v>
      </c>
      <c r="P377" s="74">
        <f t="shared" si="20"/>
        <v>1</v>
      </c>
      <c r="Q377" s="139" t="str">
        <f t="shared" si="21"/>
        <v>Gastos_com_Pessoal</v>
      </c>
    </row>
    <row r="378" spans="1:17" ht="25.5" x14ac:dyDescent="0.2">
      <c r="A378" s="357">
        <v>375</v>
      </c>
      <c r="B378" s="347">
        <v>44943</v>
      </c>
      <c r="C378" s="580">
        <v>44927</v>
      </c>
      <c r="D378" s="349" t="s">
        <v>176</v>
      </c>
      <c r="E378" s="349" t="s">
        <v>262</v>
      </c>
      <c r="F378" s="350">
        <v>616.30999999999995</v>
      </c>
      <c r="G378" s="349" t="s">
        <v>1210</v>
      </c>
      <c r="H378" s="349" t="s">
        <v>423</v>
      </c>
      <c r="I378" s="351" t="s">
        <v>1777</v>
      </c>
      <c r="J378" s="352" t="s">
        <v>483</v>
      </c>
      <c r="K378" s="352" t="s">
        <v>1188</v>
      </c>
      <c r="L378" s="353" t="s">
        <v>1189</v>
      </c>
      <c r="M378" s="352">
        <v>757801589</v>
      </c>
      <c r="N378" s="371">
        <v>44943</v>
      </c>
      <c r="O378" s="74">
        <f t="shared" si="19"/>
        <v>1</v>
      </c>
      <c r="P378" s="74">
        <f t="shared" si="20"/>
        <v>1</v>
      </c>
      <c r="Q378" s="139" t="str">
        <f t="shared" si="21"/>
        <v>Gastos_com_Pessoal</v>
      </c>
    </row>
    <row r="379" spans="1:17" ht="36" x14ac:dyDescent="0.2">
      <c r="A379" s="357">
        <v>376</v>
      </c>
      <c r="B379" s="347">
        <v>44943</v>
      </c>
      <c r="C379" s="580">
        <v>44927</v>
      </c>
      <c r="D379" s="349" t="s">
        <v>176</v>
      </c>
      <c r="E379" s="349" t="s">
        <v>169</v>
      </c>
      <c r="F379" s="350">
        <v>2595.4899999999998</v>
      </c>
      <c r="G379" s="349" t="s">
        <v>1211</v>
      </c>
      <c r="H379" s="349" t="s">
        <v>423</v>
      </c>
      <c r="I379" s="351" t="s">
        <v>1777</v>
      </c>
      <c r="J379" s="352" t="s">
        <v>483</v>
      </c>
      <c r="K379" s="352" t="s">
        <v>1188</v>
      </c>
      <c r="L379" s="353" t="s">
        <v>1189</v>
      </c>
      <c r="M379" s="352">
        <v>757801589</v>
      </c>
      <c r="N379" s="371">
        <v>44943</v>
      </c>
      <c r="O379" s="74">
        <f t="shared" si="19"/>
        <v>1</v>
      </c>
      <c r="P379" s="74">
        <f t="shared" si="20"/>
        <v>1</v>
      </c>
      <c r="Q379" s="139" t="str">
        <f t="shared" si="21"/>
        <v>Gastos_com_Pessoal</v>
      </c>
    </row>
    <row r="380" spans="1:17" ht="25.5" x14ac:dyDescent="0.2">
      <c r="A380" s="357">
        <v>377</v>
      </c>
      <c r="B380" s="354">
        <v>44943</v>
      </c>
      <c r="C380" s="580">
        <v>44927</v>
      </c>
      <c r="D380" s="349" t="s">
        <v>176</v>
      </c>
      <c r="E380" s="349" t="s">
        <v>10</v>
      </c>
      <c r="F380" s="350">
        <v>641.85</v>
      </c>
      <c r="G380" s="351" t="s">
        <v>1216</v>
      </c>
      <c r="H380" s="349" t="s">
        <v>416</v>
      </c>
      <c r="I380" s="351" t="s">
        <v>1744</v>
      </c>
      <c r="J380" s="352" t="s">
        <v>1029</v>
      </c>
      <c r="K380" s="352" t="s">
        <v>1217</v>
      </c>
      <c r="L380" s="353" t="s">
        <v>1218</v>
      </c>
      <c r="M380" s="352" t="s">
        <v>1778</v>
      </c>
      <c r="N380" s="371">
        <v>44942</v>
      </c>
      <c r="O380" s="74">
        <f t="shared" si="19"/>
        <v>1</v>
      </c>
      <c r="P380" s="74">
        <f t="shared" si="20"/>
        <v>1</v>
      </c>
      <c r="Q380" s="139" t="str">
        <f t="shared" si="21"/>
        <v>Gastos_com_Pessoal</v>
      </c>
    </row>
    <row r="381" spans="1:17" ht="25.5" x14ac:dyDescent="0.2">
      <c r="A381" s="357">
        <v>378</v>
      </c>
      <c r="B381" s="354">
        <v>44943</v>
      </c>
      <c r="C381" s="580">
        <v>44927</v>
      </c>
      <c r="D381" s="349" t="s">
        <v>176</v>
      </c>
      <c r="E381" s="349" t="s">
        <v>10</v>
      </c>
      <c r="F381" s="350">
        <v>1118.5899999999999</v>
      </c>
      <c r="G381" s="351" t="s">
        <v>1216</v>
      </c>
      <c r="H381" s="349" t="s">
        <v>423</v>
      </c>
      <c r="I381" s="351" t="s">
        <v>1776</v>
      </c>
      <c r="J381" s="352" t="s">
        <v>934</v>
      </c>
      <c r="K381" s="352" t="s">
        <v>1217</v>
      </c>
      <c r="L381" s="353" t="s">
        <v>1218</v>
      </c>
      <c r="M381" s="352" t="s">
        <v>1779</v>
      </c>
      <c r="N381" s="371">
        <v>44943</v>
      </c>
      <c r="O381" s="74">
        <f t="shared" si="19"/>
        <v>1</v>
      </c>
      <c r="P381" s="74">
        <f t="shared" si="20"/>
        <v>1</v>
      </c>
      <c r="Q381" s="139" t="str">
        <f t="shared" si="21"/>
        <v>Gastos_com_Pessoal</v>
      </c>
    </row>
    <row r="382" spans="1:17" ht="25.5" x14ac:dyDescent="0.2">
      <c r="A382" s="357">
        <v>379</v>
      </c>
      <c r="B382" s="354">
        <v>44943</v>
      </c>
      <c r="C382" s="580">
        <v>44927</v>
      </c>
      <c r="D382" s="349" t="s">
        <v>176</v>
      </c>
      <c r="E382" s="349" t="s">
        <v>10</v>
      </c>
      <c r="F382" s="350">
        <v>1754.93</v>
      </c>
      <c r="G382" s="351" t="s">
        <v>1216</v>
      </c>
      <c r="H382" s="349" t="s">
        <v>423</v>
      </c>
      <c r="I382" s="351" t="s">
        <v>1777</v>
      </c>
      <c r="J382" s="352" t="s">
        <v>483</v>
      </c>
      <c r="K382" s="352" t="s">
        <v>1217</v>
      </c>
      <c r="L382" s="353" t="s">
        <v>1218</v>
      </c>
      <c r="M382" s="352" t="s">
        <v>1780</v>
      </c>
      <c r="N382" s="371">
        <v>44943</v>
      </c>
      <c r="O382" s="74">
        <f t="shared" si="19"/>
        <v>1</v>
      </c>
      <c r="P382" s="74">
        <f t="shared" si="20"/>
        <v>1</v>
      </c>
      <c r="Q382" s="139" t="str">
        <f t="shared" si="21"/>
        <v>Gastos_com_Pessoal</v>
      </c>
    </row>
    <row r="383" spans="1:17" ht="36" x14ac:dyDescent="0.2">
      <c r="A383" s="357">
        <v>380</v>
      </c>
      <c r="B383" s="347">
        <v>44944</v>
      </c>
      <c r="C383" s="580">
        <v>44927</v>
      </c>
      <c r="D383" s="349" t="s">
        <v>141</v>
      </c>
      <c r="E383" s="349" t="s">
        <v>220</v>
      </c>
      <c r="F383" s="350">
        <v>11639</v>
      </c>
      <c r="G383" s="349" t="s">
        <v>1781</v>
      </c>
      <c r="H383" s="349" t="s">
        <v>302</v>
      </c>
      <c r="I383" s="351" t="s">
        <v>1123</v>
      </c>
      <c r="J383" s="352" t="s">
        <v>1667</v>
      </c>
      <c r="K383" s="352" t="s">
        <v>1157</v>
      </c>
      <c r="L383" s="353" t="s">
        <v>32</v>
      </c>
      <c r="M383" s="352">
        <v>14</v>
      </c>
      <c r="N383" s="371">
        <v>44936</v>
      </c>
      <c r="O383" s="74">
        <f t="shared" si="19"/>
        <v>1</v>
      </c>
      <c r="P383" s="74">
        <f t="shared" si="20"/>
        <v>1</v>
      </c>
      <c r="Q383" s="139" t="str">
        <f t="shared" si="21"/>
        <v>Aquisição_de_Bens_Permanentes</v>
      </c>
    </row>
    <row r="384" spans="1:17" x14ac:dyDescent="0.2">
      <c r="A384" s="357">
        <v>381</v>
      </c>
      <c r="B384" s="347">
        <v>44944</v>
      </c>
      <c r="C384" s="580">
        <v>44896</v>
      </c>
      <c r="D384" s="349" t="s">
        <v>264</v>
      </c>
      <c r="E384" s="349" t="s">
        <v>412</v>
      </c>
      <c r="F384" s="350">
        <v>3862.21</v>
      </c>
      <c r="G384" s="349" t="s">
        <v>1782</v>
      </c>
      <c r="H384" s="349" t="s">
        <v>421</v>
      </c>
      <c r="I384" s="351" t="s">
        <v>1783</v>
      </c>
      <c r="J384" s="352" t="s">
        <v>1784</v>
      </c>
      <c r="K384" s="352" t="s">
        <v>1157</v>
      </c>
      <c r="L384" s="353" t="s">
        <v>32</v>
      </c>
      <c r="M384" s="352">
        <v>20236</v>
      </c>
      <c r="N384" s="371">
        <v>44942</v>
      </c>
      <c r="O384" s="74">
        <f t="shared" si="19"/>
        <v>1</v>
      </c>
      <c r="P384" s="74">
        <f t="shared" si="20"/>
        <v>0</v>
      </c>
      <c r="Q384" s="139" t="str">
        <f t="shared" si="21"/>
        <v>Gastos_Gerais</v>
      </c>
    </row>
    <row r="385" spans="1:17" x14ac:dyDescent="0.2">
      <c r="A385" s="357">
        <v>382</v>
      </c>
      <c r="B385" s="347">
        <v>44944</v>
      </c>
      <c r="C385" s="580">
        <v>44896</v>
      </c>
      <c r="D385" s="349" t="s">
        <v>264</v>
      </c>
      <c r="E385" s="349" t="s">
        <v>412</v>
      </c>
      <c r="F385" s="350">
        <v>2263.1</v>
      </c>
      <c r="G385" s="349" t="s">
        <v>1785</v>
      </c>
      <c r="H385" s="349" t="s">
        <v>493</v>
      </c>
      <c r="I385" s="351" t="s">
        <v>1783</v>
      </c>
      <c r="J385" s="352" t="s">
        <v>1784</v>
      </c>
      <c r="K385" s="352" t="s">
        <v>1157</v>
      </c>
      <c r="L385" s="353" t="s">
        <v>32</v>
      </c>
      <c r="M385" s="352">
        <v>20235</v>
      </c>
      <c r="N385" s="371">
        <v>44942</v>
      </c>
      <c r="O385" s="74">
        <f t="shared" si="19"/>
        <v>1</v>
      </c>
      <c r="P385" s="74">
        <f t="shared" si="20"/>
        <v>0</v>
      </c>
      <c r="Q385" s="139" t="str">
        <f t="shared" si="21"/>
        <v>Gastos_Gerais</v>
      </c>
    </row>
    <row r="386" spans="1:17" ht="24" x14ac:dyDescent="0.2">
      <c r="A386" s="357">
        <v>383</v>
      </c>
      <c r="B386" s="347">
        <v>44944</v>
      </c>
      <c r="C386" s="580">
        <v>44927</v>
      </c>
      <c r="D386" s="349" t="s">
        <v>264</v>
      </c>
      <c r="E386" s="349" t="s">
        <v>81</v>
      </c>
      <c r="F386" s="350">
        <v>1500</v>
      </c>
      <c r="G386" s="349" t="s">
        <v>1314</v>
      </c>
      <c r="H386" s="349" t="s">
        <v>421</v>
      </c>
      <c r="I386" s="351" t="s">
        <v>1290</v>
      </c>
      <c r="J386" s="352" t="s">
        <v>1291</v>
      </c>
      <c r="K386" s="352" t="s">
        <v>1157</v>
      </c>
      <c r="L386" s="353" t="s">
        <v>32</v>
      </c>
      <c r="M386" s="352">
        <v>2036255</v>
      </c>
      <c r="N386" s="371">
        <v>44945</v>
      </c>
      <c r="O386" s="74">
        <f t="shared" si="19"/>
        <v>1</v>
      </c>
      <c r="P386" s="74">
        <f t="shared" si="20"/>
        <v>1</v>
      </c>
      <c r="Q386" s="139" t="str">
        <f t="shared" si="21"/>
        <v>Gastos_Gerais</v>
      </c>
    </row>
    <row r="387" spans="1:17" x14ac:dyDescent="0.2">
      <c r="A387" s="357">
        <v>384</v>
      </c>
      <c r="B387" s="347">
        <v>44944</v>
      </c>
      <c r="C387" s="580">
        <v>44896</v>
      </c>
      <c r="D387" s="349" t="s">
        <v>264</v>
      </c>
      <c r="E387" s="349" t="s">
        <v>412</v>
      </c>
      <c r="F387" s="350">
        <v>1408.42</v>
      </c>
      <c r="G387" s="349" t="s">
        <v>1786</v>
      </c>
      <c r="H387" s="349" t="s">
        <v>423</v>
      </c>
      <c r="I387" s="351" t="s">
        <v>1783</v>
      </c>
      <c r="J387" s="352" t="s">
        <v>1784</v>
      </c>
      <c r="K387" s="352" t="s">
        <v>1157</v>
      </c>
      <c r="L387" s="353" t="s">
        <v>32</v>
      </c>
      <c r="M387" s="352">
        <v>20237</v>
      </c>
      <c r="N387" s="371">
        <v>44943</v>
      </c>
      <c r="O387" s="74">
        <f t="shared" si="19"/>
        <v>1</v>
      </c>
      <c r="P387" s="74">
        <f t="shared" si="20"/>
        <v>0</v>
      </c>
      <c r="Q387" s="139" t="str">
        <f t="shared" si="21"/>
        <v>Gastos_Gerais</v>
      </c>
    </row>
    <row r="388" spans="1:17" x14ac:dyDescent="0.2">
      <c r="A388" s="357">
        <v>385</v>
      </c>
      <c r="B388" s="347">
        <v>44944</v>
      </c>
      <c r="C388" s="580">
        <v>44927</v>
      </c>
      <c r="D388" s="349" t="s">
        <v>264</v>
      </c>
      <c r="E388" s="349" t="s">
        <v>208</v>
      </c>
      <c r="F388" s="350">
        <v>1038</v>
      </c>
      <c r="G388" s="349" t="s">
        <v>1787</v>
      </c>
      <c r="H388" s="349" t="s">
        <v>420</v>
      </c>
      <c r="I388" s="351" t="s">
        <v>1788</v>
      </c>
      <c r="J388" s="352" t="s">
        <v>1789</v>
      </c>
      <c r="K388" s="352" t="s">
        <v>1157</v>
      </c>
      <c r="L388" s="353" t="s">
        <v>32</v>
      </c>
      <c r="M388" s="352">
        <v>39857</v>
      </c>
      <c r="N388" s="371">
        <v>44938</v>
      </c>
      <c r="O388" s="74">
        <f t="shared" si="19"/>
        <v>1</v>
      </c>
      <c r="P388" s="74">
        <f t="shared" si="20"/>
        <v>1</v>
      </c>
      <c r="Q388" s="139" t="str">
        <f t="shared" si="21"/>
        <v>Gastos_Gerais</v>
      </c>
    </row>
    <row r="389" spans="1:17" x14ac:dyDescent="0.2">
      <c r="A389" s="357">
        <v>386</v>
      </c>
      <c r="B389" s="347">
        <v>44944</v>
      </c>
      <c r="C389" s="580">
        <v>44927</v>
      </c>
      <c r="D389" s="349" t="s">
        <v>264</v>
      </c>
      <c r="E389" s="349" t="s">
        <v>208</v>
      </c>
      <c r="F389" s="350">
        <v>48</v>
      </c>
      <c r="G389" s="349" t="s">
        <v>1790</v>
      </c>
      <c r="H389" s="349" t="s">
        <v>420</v>
      </c>
      <c r="I389" s="351" t="s">
        <v>1788</v>
      </c>
      <c r="J389" s="352" t="s">
        <v>1789</v>
      </c>
      <c r="K389" s="352" t="s">
        <v>1157</v>
      </c>
      <c r="L389" s="353" t="s">
        <v>32</v>
      </c>
      <c r="M389" s="352">
        <v>2023243</v>
      </c>
      <c r="N389" s="371">
        <v>44938</v>
      </c>
      <c r="O389" s="74">
        <f t="shared" si="19"/>
        <v>1</v>
      </c>
      <c r="P389" s="74">
        <f t="shared" si="20"/>
        <v>1</v>
      </c>
      <c r="Q389" s="139" t="str">
        <f t="shared" si="21"/>
        <v>Gastos_Gerais</v>
      </c>
    </row>
    <row r="390" spans="1:17" ht="36" x14ac:dyDescent="0.2">
      <c r="A390" s="357">
        <v>387</v>
      </c>
      <c r="B390" s="347">
        <v>44944</v>
      </c>
      <c r="C390" s="580">
        <v>44927</v>
      </c>
      <c r="D390" s="349" t="s">
        <v>141</v>
      </c>
      <c r="E390" s="349" t="s">
        <v>220</v>
      </c>
      <c r="F390" s="350">
        <v>1719.99</v>
      </c>
      <c r="G390" s="349" t="s">
        <v>1791</v>
      </c>
      <c r="H390" s="349" t="s">
        <v>414</v>
      </c>
      <c r="I390" s="351" t="s">
        <v>1792</v>
      </c>
      <c r="J390" s="352" t="s">
        <v>1793</v>
      </c>
      <c r="K390" s="352" t="s">
        <v>1163</v>
      </c>
      <c r="L390" s="353" t="s">
        <v>32</v>
      </c>
      <c r="M390" s="352">
        <v>504081</v>
      </c>
      <c r="N390" s="371">
        <v>44944</v>
      </c>
      <c r="O390" s="74">
        <f t="shared" ref="O390:O453" si="22">IF(B390=0,0,IF(YEAR(B390)=$P$1,MONTH(B390)-$O$1+1,(YEAR(B390)-$P$1)*12-$O$1+1+MONTH(B390)))</f>
        <v>1</v>
      </c>
      <c r="P390" s="74">
        <f t="shared" ref="P390:P453" si="23">IF(C390=0,0,IF(YEAR(C390)=$P$1,MONTH(C390)-$O$1+1,(YEAR(C390)-$P$1)*12-$O$1+1+MONTH(C390)))</f>
        <v>1</v>
      </c>
      <c r="Q390" s="139" t="str">
        <f t="shared" ref="Q390:Q453" si="24">SUBSTITUTE(D390," ","_")</f>
        <v>Aquisição_de_Bens_Permanentes</v>
      </c>
    </row>
    <row r="391" spans="1:17" ht="24" x14ac:dyDescent="0.2">
      <c r="A391" s="357">
        <v>388</v>
      </c>
      <c r="B391" s="347">
        <v>44944</v>
      </c>
      <c r="C391" s="580">
        <v>44927</v>
      </c>
      <c r="D391" s="349" t="s">
        <v>264</v>
      </c>
      <c r="E391" s="409" t="s">
        <v>138</v>
      </c>
      <c r="F391" s="350">
        <v>118</v>
      </c>
      <c r="G391" s="349" t="s">
        <v>1794</v>
      </c>
      <c r="H391" s="349" t="s">
        <v>1032</v>
      </c>
      <c r="I391" s="351" t="s">
        <v>1795</v>
      </c>
      <c r="J391" s="352" t="s">
        <v>1796</v>
      </c>
      <c r="K391" s="352" t="s">
        <v>1163</v>
      </c>
      <c r="L391" s="353" t="s">
        <v>32</v>
      </c>
      <c r="M391" s="352">
        <v>993</v>
      </c>
      <c r="N391" s="371">
        <v>44944</v>
      </c>
      <c r="O391" s="74">
        <f t="shared" si="22"/>
        <v>1</v>
      </c>
      <c r="P391" s="74">
        <f t="shared" si="23"/>
        <v>1</v>
      </c>
      <c r="Q391" s="139" t="str">
        <f t="shared" si="24"/>
        <v>Gastos_Gerais</v>
      </c>
    </row>
    <row r="392" spans="1:17" ht="36" x14ac:dyDescent="0.2">
      <c r="A392" s="357">
        <v>389</v>
      </c>
      <c r="B392" s="347">
        <v>44944</v>
      </c>
      <c r="C392" s="580">
        <v>44927</v>
      </c>
      <c r="D392" s="349" t="s">
        <v>264</v>
      </c>
      <c r="E392" s="349" t="s">
        <v>290</v>
      </c>
      <c r="F392" s="350">
        <v>56.4</v>
      </c>
      <c r="G392" s="349" t="s">
        <v>1797</v>
      </c>
      <c r="H392" s="349" t="s">
        <v>419</v>
      </c>
      <c r="I392" s="351" t="s">
        <v>3930</v>
      </c>
      <c r="J392" s="352" t="s">
        <v>1798</v>
      </c>
      <c r="K392" s="352" t="s">
        <v>1163</v>
      </c>
      <c r="L392" s="353" t="s">
        <v>32</v>
      </c>
      <c r="M392" s="352">
        <v>94327</v>
      </c>
      <c r="N392" s="371">
        <v>44943</v>
      </c>
      <c r="O392" s="74">
        <f t="shared" si="22"/>
        <v>1</v>
      </c>
      <c r="P392" s="74">
        <f t="shared" si="23"/>
        <v>1</v>
      </c>
      <c r="Q392" s="139" t="str">
        <f t="shared" si="24"/>
        <v>Gastos_Gerais</v>
      </c>
    </row>
    <row r="393" spans="1:17" ht="24" x14ac:dyDescent="0.2">
      <c r="A393" s="357">
        <v>390</v>
      </c>
      <c r="B393" s="347">
        <v>44944</v>
      </c>
      <c r="C393" s="580">
        <v>44927</v>
      </c>
      <c r="D393" s="349" t="s">
        <v>264</v>
      </c>
      <c r="E393" s="349" t="s">
        <v>402</v>
      </c>
      <c r="F393" s="350">
        <v>54.7</v>
      </c>
      <c r="G393" s="349" t="s">
        <v>1487</v>
      </c>
      <c r="H393" s="349" t="s">
        <v>423</v>
      </c>
      <c r="I393" s="351" t="s">
        <v>1488</v>
      </c>
      <c r="J393" s="352" t="s">
        <v>1489</v>
      </c>
      <c r="K393" s="352" t="s">
        <v>1163</v>
      </c>
      <c r="L393" s="353" t="s">
        <v>32</v>
      </c>
      <c r="M393" s="352">
        <v>880</v>
      </c>
      <c r="N393" s="371">
        <v>44943</v>
      </c>
      <c r="O393" s="74">
        <f t="shared" si="22"/>
        <v>1</v>
      </c>
      <c r="P393" s="74">
        <f t="shared" si="23"/>
        <v>1</v>
      </c>
      <c r="Q393" s="139" t="str">
        <f t="shared" si="24"/>
        <v>Gastos_Gerais</v>
      </c>
    </row>
    <row r="394" spans="1:17" ht="24" x14ac:dyDescent="0.2">
      <c r="A394" s="357">
        <v>391</v>
      </c>
      <c r="B394" s="347">
        <v>44944</v>
      </c>
      <c r="C394" s="580">
        <v>44927</v>
      </c>
      <c r="D394" s="349" t="s">
        <v>264</v>
      </c>
      <c r="E394" s="349" t="s">
        <v>402</v>
      </c>
      <c r="F394" s="350">
        <v>69.17</v>
      </c>
      <c r="G394" s="349" t="s">
        <v>1487</v>
      </c>
      <c r="H394" s="349" t="s">
        <v>416</v>
      </c>
      <c r="I394" s="351" t="s">
        <v>2639</v>
      </c>
      <c r="J394" s="352" t="s">
        <v>1686</v>
      </c>
      <c r="K394" s="352" t="s">
        <v>1163</v>
      </c>
      <c r="L394" s="353" t="s">
        <v>32</v>
      </c>
      <c r="M394" s="352">
        <v>1293</v>
      </c>
      <c r="N394" s="371">
        <v>44943</v>
      </c>
      <c r="O394" s="74">
        <f t="shared" si="22"/>
        <v>1</v>
      </c>
      <c r="P394" s="74">
        <f t="shared" si="23"/>
        <v>1</v>
      </c>
      <c r="Q394" s="139" t="str">
        <f t="shared" si="24"/>
        <v>Gastos_Gerais</v>
      </c>
    </row>
    <row r="395" spans="1:17" ht="24" x14ac:dyDescent="0.2">
      <c r="A395" s="357">
        <v>392</v>
      </c>
      <c r="B395" s="347">
        <v>44944</v>
      </c>
      <c r="C395" s="580">
        <v>44927</v>
      </c>
      <c r="D395" s="349" t="s">
        <v>264</v>
      </c>
      <c r="E395" s="349" t="s">
        <v>402</v>
      </c>
      <c r="F395" s="374">
        <v>205.7</v>
      </c>
      <c r="G395" s="349" t="s">
        <v>1487</v>
      </c>
      <c r="H395" s="349" t="s">
        <v>420</v>
      </c>
      <c r="I395" s="351" t="s">
        <v>1799</v>
      </c>
      <c r="J395" s="352" t="s">
        <v>1800</v>
      </c>
      <c r="K395" s="352" t="s">
        <v>1163</v>
      </c>
      <c r="L395" s="353" t="s">
        <v>32</v>
      </c>
      <c r="M395" s="352">
        <v>9667</v>
      </c>
      <c r="N395" s="371">
        <v>44943</v>
      </c>
      <c r="O395" s="74">
        <f t="shared" si="22"/>
        <v>1</v>
      </c>
      <c r="P395" s="74">
        <f t="shared" si="23"/>
        <v>1</v>
      </c>
      <c r="Q395" s="139" t="str">
        <f t="shared" si="24"/>
        <v>Gastos_Gerais</v>
      </c>
    </row>
    <row r="396" spans="1:17" ht="36" x14ac:dyDescent="0.2">
      <c r="A396" s="357">
        <v>393</v>
      </c>
      <c r="B396" s="347">
        <v>44944</v>
      </c>
      <c r="C396" s="580">
        <v>44927</v>
      </c>
      <c r="D396" s="349" t="s">
        <v>264</v>
      </c>
      <c r="E396" s="349" t="s">
        <v>293</v>
      </c>
      <c r="F396" s="350">
        <v>60</v>
      </c>
      <c r="G396" s="349" t="s">
        <v>1801</v>
      </c>
      <c r="H396" s="349" t="s">
        <v>420</v>
      </c>
      <c r="I396" s="351" t="s">
        <v>1802</v>
      </c>
      <c r="J396" s="352" t="s">
        <v>1113</v>
      </c>
      <c r="K396" s="352" t="s">
        <v>1188</v>
      </c>
      <c r="L396" s="353" t="s">
        <v>1163</v>
      </c>
      <c r="M396" s="352" t="s">
        <v>425</v>
      </c>
      <c r="N396" s="371">
        <v>44944</v>
      </c>
      <c r="O396" s="74">
        <f t="shared" si="22"/>
        <v>1</v>
      </c>
      <c r="P396" s="74">
        <f t="shared" si="23"/>
        <v>1</v>
      </c>
      <c r="Q396" s="139" t="str">
        <f t="shared" si="24"/>
        <v>Gastos_Gerais</v>
      </c>
    </row>
    <row r="397" spans="1:17" s="325" customFormat="1" ht="24" x14ac:dyDescent="0.2">
      <c r="A397" s="357">
        <v>394</v>
      </c>
      <c r="B397" s="373">
        <v>44945</v>
      </c>
      <c r="C397" s="580">
        <v>44927</v>
      </c>
      <c r="D397" s="372" t="s">
        <v>264</v>
      </c>
      <c r="E397" s="372" t="s">
        <v>398</v>
      </c>
      <c r="F397" s="374">
        <v>312</v>
      </c>
      <c r="G397" s="349" t="s">
        <v>1271</v>
      </c>
      <c r="H397" s="372" t="s">
        <v>493</v>
      </c>
      <c r="I397" s="351" t="s">
        <v>1803</v>
      </c>
      <c r="J397" s="352" t="s">
        <v>1804</v>
      </c>
      <c r="K397" s="352" t="s">
        <v>1157</v>
      </c>
      <c r="L397" s="353" t="s">
        <v>32</v>
      </c>
      <c r="M397" s="352">
        <v>37387</v>
      </c>
      <c r="N397" s="371">
        <v>44936</v>
      </c>
      <c r="O397" s="74">
        <f t="shared" si="22"/>
        <v>1</v>
      </c>
      <c r="P397" s="74">
        <f t="shared" si="23"/>
        <v>1</v>
      </c>
      <c r="Q397" s="139" t="str">
        <f t="shared" si="24"/>
        <v>Gastos_Gerais</v>
      </c>
    </row>
    <row r="398" spans="1:17" ht="24" x14ac:dyDescent="0.2">
      <c r="A398" s="357">
        <v>395</v>
      </c>
      <c r="B398" s="358">
        <v>44945</v>
      </c>
      <c r="C398" s="580">
        <v>44927</v>
      </c>
      <c r="D398" s="359" t="s">
        <v>264</v>
      </c>
      <c r="E398" s="359" t="s">
        <v>398</v>
      </c>
      <c r="F398" s="360">
        <v>1191.0999999999999</v>
      </c>
      <c r="G398" s="361" t="s">
        <v>1271</v>
      </c>
      <c r="H398" s="359" t="s">
        <v>423</v>
      </c>
      <c r="I398" s="361" t="s">
        <v>1803</v>
      </c>
      <c r="J398" s="362" t="s">
        <v>1804</v>
      </c>
      <c r="K398" s="362" t="s">
        <v>1157</v>
      </c>
      <c r="L398" s="363" t="s">
        <v>32</v>
      </c>
      <c r="M398" s="362">
        <v>37389</v>
      </c>
      <c r="N398" s="587">
        <v>44936</v>
      </c>
      <c r="O398" s="74">
        <f t="shared" si="22"/>
        <v>1</v>
      </c>
      <c r="P398" s="74">
        <f t="shared" si="23"/>
        <v>1</v>
      </c>
      <c r="Q398" s="139" t="str">
        <f t="shared" si="24"/>
        <v>Gastos_Gerais</v>
      </c>
    </row>
    <row r="399" spans="1:17" ht="24" x14ac:dyDescent="0.2">
      <c r="A399" s="357">
        <v>396</v>
      </c>
      <c r="B399" s="347">
        <v>44945</v>
      </c>
      <c r="C399" s="580">
        <v>44927</v>
      </c>
      <c r="D399" s="349" t="s">
        <v>264</v>
      </c>
      <c r="E399" s="349" t="s">
        <v>398</v>
      </c>
      <c r="F399" s="350">
        <v>1906.43</v>
      </c>
      <c r="G399" s="351" t="s">
        <v>1271</v>
      </c>
      <c r="H399" s="349" t="s">
        <v>414</v>
      </c>
      <c r="I399" s="351" t="s">
        <v>1803</v>
      </c>
      <c r="J399" s="353" t="s">
        <v>1804</v>
      </c>
      <c r="K399" s="353" t="s">
        <v>1157</v>
      </c>
      <c r="L399" s="353" t="s">
        <v>32</v>
      </c>
      <c r="M399" s="352">
        <v>37390</v>
      </c>
      <c r="N399" s="371">
        <v>44936</v>
      </c>
      <c r="O399" s="74">
        <f t="shared" si="22"/>
        <v>1</v>
      </c>
      <c r="P399" s="74">
        <f t="shared" si="23"/>
        <v>1</v>
      </c>
      <c r="Q399" s="139" t="str">
        <f t="shared" si="24"/>
        <v>Gastos_Gerais</v>
      </c>
    </row>
    <row r="400" spans="1:17" ht="24" x14ac:dyDescent="0.2">
      <c r="A400" s="357">
        <v>397</v>
      </c>
      <c r="B400" s="347">
        <v>44945</v>
      </c>
      <c r="C400" s="580">
        <v>44927</v>
      </c>
      <c r="D400" s="349" t="s">
        <v>264</v>
      </c>
      <c r="E400" s="349" t="s">
        <v>398</v>
      </c>
      <c r="F400" s="350">
        <v>2454.04</v>
      </c>
      <c r="G400" s="349" t="s">
        <v>1271</v>
      </c>
      <c r="H400" s="349" t="s">
        <v>419</v>
      </c>
      <c r="I400" s="351" t="s">
        <v>1803</v>
      </c>
      <c r="J400" s="352" t="s">
        <v>1804</v>
      </c>
      <c r="K400" s="352" t="s">
        <v>1157</v>
      </c>
      <c r="L400" s="353" t="s">
        <v>32</v>
      </c>
      <c r="M400" s="352">
        <v>37391</v>
      </c>
      <c r="N400" s="371">
        <v>44936</v>
      </c>
      <c r="O400" s="74">
        <f t="shared" si="22"/>
        <v>1</v>
      </c>
      <c r="P400" s="74">
        <f t="shared" si="23"/>
        <v>1</v>
      </c>
      <c r="Q400" s="139" t="str">
        <f t="shared" si="24"/>
        <v>Gastos_Gerais</v>
      </c>
    </row>
    <row r="401" spans="1:17" ht="24" x14ac:dyDescent="0.2">
      <c r="A401" s="357">
        <v>398</v>
      </c>
      <c r="B401" s="347">
        <v>44945</v>
      </c>
      <c r="C401" s="580">
        <v>44927</v>
      </c>
      <c r="D401" s="349" t="s">
        <v>264</v>
      </c>
      <c r="E401" s="349" t="s">
        <v>138</v>
      </c>
      <c r="F401" s="350">
        <v>978.6</v>
      </c>
      <c r="G401" s="349" t="s">
        <v>138</v>
      </c>
      <c r="H401" s="349" t="s">
        <v>493</v>
      </c>
      <c r="I401" s="351" t="s">
        <v>1237</v>
      </c>
      <c r="J401" s="352" t="s">
        <v>1238</v>
      </c>
      <c r="K401" s="352" t="s">
        <v>1157</v>
      </c>
      <c r="L401" s="353" t="s">
        <v>32</v>
      </c>
      <c r="M401" s="352">
        <v>26991</v>
      </c>
      <c r="N401" s="371">
        <v>44932</v>
      </c>
      <c r="O401" s="74">
        <f t="shared" si="22"/>
        <v>1</v>
      </c>
      <c r="P401" s="74">
        <f t="shared" si="23"/>
        <v>1</v>
      </c>
      <c r="Q401" s="139" t="str">
        <f t="shared" si="24"/>
        <v>Gastos_Gerais</v>
      </c>
    </row>
    <row r="402" spans="1:17" ht="24" x14ac:dyDescent="0.2">
      <c r="A402" s="357">
        <v>399</v>
      </c>
      <c r="B402" s="347">
        <v>44945</v>
      </c>
      <c r="C402" s="580">
        <v>44927</v>
      </c>
      <c r="D402" s="349" t="s">
        <v>264</v>
      </c>
      <c r="E402" s="349" t="s">
        <v>138</v>
      </c>
      <c r="F402" s="350">
        <v>2429.4499999999998</v>
      </c>
      <c r="G402" s="349" t="s">
        <v>138</v>
      </c>
      <c r="H402" s="349" t="s">
        <v>421</v>
      </c>
      <c r="I402" s="351" t="s">
        <v>1237</v>
      </c>
      <c r="J402" s="352" t="s">
        <v>1238</v>
      </c>
      <c r="K402" s="352" t="s">
        <v>1157</v>
      </c>
      <c r="L402" s="353" t="s">
        <v>32</v>
      </c>
      <c r="M402" s="352">
        <v>26994</v>
      </c>
      <c r="N402" s="371">
        <v>44932</v>
      </c>
      <c r="O402" s="74">
        <f t="shared" si="22"/>
        <v>1</v>
      </c>
      <c r="P402" s="74">
        <f t="shared" si="23"/>
        <v>1</v>
      </c>
      <c r="Q402" s="139" t="str">
        <f t="shared" si="24"/>
        <v>Gastos_Gerais</v>
      </c>
    </row>
    <row r="403" spans="1:17" ht="24" x14ac:dyDescent="0.2">
      <c r="A403" s="357">
        <v>400</v>
      </c>
      <c r="B403" s="377">
        <v>44945</v>
      </c>
      <c r="C403" s="583">
        <v>44927</v>
      </c>
      <c r="D403" s="361" t="s">
        <v>264</v>
      </c>
      <c r="E403" s="361" t="s">
        <v>290</v>
      </c>
      <c r="F403" s="366">
        <v>125</v>
      </c>
      <c r="G403" s="361" t="s">
        <v>1805</v>
      </c>
      <c r="H403" s="351" t="s">
        <v>418</v>
      </c>
      <c r="I403" s="351" t="s">
        <v>1806</v>
      </c>
      <c r="J403" s="352" t="s">
        <v>1807</v>
      </c>
      <c r="K403" s="352" t="s">
        <v>1157</v>
      </c>
      <c r="L403" s="353" t="s">
        <v>32</v>
      </c>
      <c r="M403" s="352">
        <v>4738</v>
      </c>
      <c r="N403" s="371">
        <v>44942</v>
      </c>
      <c r="O403" s="74">
        <f t="shared" si="22"/>
        <v>1</v>
      </c>
      <c r="P403" s="74">
        <f t="shared" si="23"/>
        <v>1</v>
      </c>
      <c r="Q403" s="139" t="str">
        <f t="shared" si="24"/>
        <v>Gastos_Gerais</v>
      </c>
    </row>
    <row r="404" spans="1:17" ht="24" x14ac:dyDescent="0.2">
      <c r="A404" s="357">
        <v>401</v>
      </c>
      <c r="B404" s="347">
        <v>44945</v>
      </c>
      <c r="C404" s="580">
        <v>44927</v>
      </c>
      <c r="D404" s="349" t="s">
        <v>264</v>
      </c>
      <c r="E404" s="349" t="s">
        <v>206</v>
      </c>
      <c r="F404" s="350">
        <v>316.5</v>
      </c>
      <c r="G404" s="349" t="s">
        <v>1808</v>
      </c>
      <c r="H404" s="349" t="s">
        <v>419</v>
      </c>
      <c r="I404" s="351" t="s">
        <v>1809</v>
      </c>
      <c r="J404" s="352" t="s">
        <v>1810</v>
      </c>
      <c r="K404" s="352" t="s">
        <v>1157</v>
      </c>
      <c r="L404" s="353" t="s">
        <v>1157</v>
      </c>
      <c r="M404" s="352">
        <v>539080</v>
      </c>
      <c r="N404" s="371">
        <v>44944</v>
      </c>
      <c r="O404" s="74">
        <f t="shared" si="22"/>
        <v>1</v>
      </c>
      <c r="P404" s="74">
        <f t="shared" si="23"/>
        <v>1</v>
      </c>
      <c r="Q404" s="139" t="str">
        <f t="shared" si="24"/>
        <v>Gastos_Gerais</v>
      </c>
    </row>
    <row r="405" spans="1:17" ht="24" x14ac:dyDescent="0.2">
      <c r="A405" s="357">
        <v>402</v>
      </c>
      <c r="B405" s="347">
        <v>44945</v>
      </c>
      <c r="C405" s="580">
        <v>44927</v>
      </c>
      <c r="D405" s="349" t="s">
        <v>264</v>
      </c>
      <c r="E405" s="349" t="s">
        <v>206</v>
      </c>
      <c r="F405" s="350">
        <v>316.5</v>
      </c>
      <c r="G405" s="349" t="s">
        <v>1811</v>
      </c>
      <c r="H405" s="349" t="s">
        <v>419</v>
      </c>
      <c r="I405" s="351" t="s">
        <v>1809</v>
      </c>
      <c r="J405" s="352" t="s">
        <v>1810</v>
      </c>
      <c r="K405" s="352" t="s">
        <v>1157</v>
      </c>
      <c r="L405" s="353" t="s">
        <v>1157</v>
      </c>
      <c r="M405" s="352">
        <v>539082</v>
      </c>
      <c r="N405" s="371">
        <v>44944</v>
      </c>
      <c r="O405" s="74">
        <f t="shared" si="22"/>
        <v>1</v>
      </c>
      <c r="P405" s="74">
        <f t="shared" si="23"/>
        <v>1</v>
      </c>
      <c r="Q405" s="139" t="str">
        <f t="shared" si="24"/>
        <v>Gastos_Gerais</v>
      </c>
    </row>
    <row r="406" spans="1:17" ht="24" x14ac:dyDescent="0.2">
      <c r="A406" s="357">
        <v>403</v>
      </c>
      <c r="B406" s="355">
        <v>44945</v>
      </c>
      <c r="C406" s="348">
        <v>44927</v>
      </c>
      <c r="D406" s="351" t="s">
        <v>264</v>
      </c>
      <c r="E406" s="351" t="s">
        <v>206</v>
      </c>
      <c r="F406" s="356">
        <v>316.5</v>
      </c>
      <c r="G406" s="351" t="s">
        <v>1812</v>
      </c>
      <c r="H406" s="351" t="s">
        <v>1032</v>
      </c>
      <c r="I406" s="351" t="s">
        <v>1809</v>
      </c>
      <c r="J406" s="352" t="s">
        <v>1810</v>
      </c>
      <c r="K406" s="352" t="s">
        <v>1157</v>
      </c>
      <c r="L406" s="353" t="s">
        <v>1157</v>
      </c>
      <c r="M406" s="352">
        <v>539079</v>
      </c>
      <c r="N406" s="371">
        <v>44944</v>
      </c>
      <c r="O406" s="74">
        <f t="shared" si="22"/>
        <v>1</v>
      </c>
      <c r="P406" s="74">
        <f t="shared" si="23"/>
        <v>1</v>
      </c>
      <c r="Q406" s="139" t="str">
        <f t="shared" si="24"/>
        <v>Gastos_Gerais</v>
      </c>
    </row>
    <row r="407" spans="1:17" ht="24" x14ac:dyDescent="0.2">
      <c r="A407" s="357">
        <v>404</v>
      </c>
      <c r="B407" s="347">
        <v>44945</v>
      </c>
      <c r="C407" s="580">
        <v>44927</v>
      </c>
      <c r="D407" s="349" t="s">
        <v>264</v>
      </c>
      <c r="E407" s="349" t="s">
        <v>206</v>
      </c>
      <c r="F407" s="350">
        <v>316.5</v>
      </c>
      <c r="G407" s="349" t="s">
        <v>1813</v>
      </c>
      <c r="H407" s="349" t="s">
        <v>422</v>
      </c>
      <c r="I407" s="351" t="s">
        <v>1809</v>
      </c>
      <c r="J407" s="352" t="s">
        <v>1810</v>
      </c>
      <c r="K407" s="352" t="s">
        <v>1157</v>
      </c>
      <c r="L407" s="353" t="s">
        <v>1157</v>
      </c>
      <c r="M407" s="352">
        <v>539078</v>
      </c>
      <c r="N407" s="371">
        <v>44944</v>
      </c>
      <c r="O407" s="74">
        <f t="shared" si="22"/>
        <v>1</v>
      </c>
      <c r="P407" s="74">
        <f t="shared" si="23"/>
        <v>1</v>
      </c>
      <c r="Q407" s="139" t="str">
        <f t="shared" si="24"/>
        <v>Gastos_Gerais</v>
      </c>
    </row>
    <row r="408" spans="1:17" ht="24" x14ac:dyDescent="0.2">
      <c r="A408" s="357">
        <v>405</v>
      </c>
      <c r="B408" s="347">
        <v>44945</v>
      </c>
      <c r="C408" s="580">
        <v>44927</v>
      </c>
      <c r="D408" s="349" t="s">
        <v>264</v>
      </c>
      <c r="E408" s="349" t="s">
        <v>206</v>
      </c>
      <c r="F408" s="374">
        <v>316.5</v>
      </c>
      <c r="G408" s="349" t="s">
        <v>1814</v>
      </c>
      <c r="H408" s="349" t="s">
        <v>418</v>
      </c>
      <c r="I408" s="351" t="s">
        <v>1809</v>
      </c>
      <c r="J408" s="352" t="s">
        <v>1810</v>
      </c>
      <c r="K408" s="352" t="s">
        <v>1157</v>
      </c>
      <c r="L408" s="353" t="s">
        <v>1157</v>
      </c>
      <c r="M408" s="352">
        <v>539077</v>
      </c>
      <c r="N408" s="371">
        <v>44944</v>
      </c>
      <c r="O408" s="74">
        <f t="shared" si="22"/>
        <v>1</v>
      </c>
      <c r="P408" s="74">
        <f t="shared" si="23"/>
        <v>1</v>
      </c>
      <c r="Q408" s="139" t="str">
        <f t="shared" si="24"/>
        <v>Gastos_Gerais</v>
      </c>
    </row>
    <row r="409" spans="1:17" ht="24" x14ac:dyDescent="0.2">
      <c r="A409" s="357">
        <v>406</v>
      </c>
      <c r="B409" s="347">
        <v>44945</v>
      </c>
      <c r="C409" s="580">
        <v>44927</v>
      </c>
      <c r="D409" s="349" t="s">
        <v>264</v>
      </c>
      <c r="E409" s="349" t="s">
        <v>206</v>
      </c>
      <c r="F409" s="350">
        <v>316.5</v>
      </c>
      <c r="G409" s="349" t="s">
        <v>1808</v>
      </c>
      <c r="H409" s="349" t="s">
        <v>421</v>
      </c>
      <c r="I409" s="351" t="s">
        <v>1809</v>
      </c>
      <c r="J409" s="352" t="s">
        <v>1810</v>
      </c>
      <c r="K409" s="352" t="s">
        <v>1157</v>
      </c>
      <c r="L409" s="353" t="s">
        <v>1157</v>
      </c>
      <c r="M409" s="352">
        <v>539081</v>
      </c>
      <c r="N409" s="371">
        <v>44944</v>
      </c>
      <c r="O409" s="74">
        <f t="shared" si="22"/>
        <v>1</v>
      </c>
      <c r="P409" s="74">
        <f t="shared" si="23"/>
        <v>1</v>
      </c>
      <c r="Q409" s="139" t="str">
        <f t="shared" si="24"/>
        <v>Gastos_Gerais</v>
      </c>
    </row>
    <row r="410" spans="1:17" x14ac:dyDescent="0.2">
      <c r="A410" s="357">
        <v>407</v>
      </c>
      <c r="B410" s="347">
        <v>44945</v>
      </c>
      <c r="C410" s="580">
        <v>44927</v>
      </c>
      <c r="D410" s="349" t="s">
        <v>264</v>
      </c>
      <c r="E410" s="349" t="s">
        <v>398</v>
      </c>
      <c r="F410" s="350">
        <v>1924.82</v>
      </c>
      <c r="G410" s="349" t="s">
        <v>1271</v>
      </c>
      <c r="H410" s="349" t="s">
        <v>1032</v>
      </c>
      <c r="I410" s="351" t="s">
        <v>1815</v>
      </c>
      <c r="J410" s="352" t="s">
        <v>1816</v>
      </c>
      <c r="K410" s="352" t="s">
        <v>1157</v>
      </c>
      <c r="L410" s="353" t="s">
        <v>32</v>
      </c>
      <c r="M410" s="352">
        <v>10174</v>
      </c>
      <c r="N410" s="371">
        <v>44937</v>
      </c>
      <c r="O410" s="74">
        <f t="shared" si="22"/>
        <v>1</v>
      </c>
      <c r="P410" s="74">
        <f t="shared" si="23"/>
        <v>1</v>
      </c>
      <c r="Q410" s="139" t="str">
        <f t="shared" si="24"/>
        <v>Gastos_Gerais</v>
      </c>
    </row>
    <row r="411" spans="1:17" ht="36" x14ac:dyDescent="0.2">
      <c r="A411" s="357">
        <v>408</v>
      </c>
      <c r="B411" s="347">
        <v>44945</v>
      </c>
      <c r="C411" s="580">
        <v>44927</v>
      </c>
      <c r="D411" s="349" t="s">
        <v>264</v>
      </c>
      <c r="E411" s="349" t="s">
        <v>182</v>
      </c>
      <c r="F411" s="350">
        <v>340.78</v>
      </c>
      <c r="G411" s="349" t="s">
        <v>1817</v>
      </c>
      <c r="H411" s="349" t="s">
        <v>416</v>
      </c>
      <c r="I411" s="351" t="s">
        <v>1818</v>
      </c>
      <c r="J411" s="352" t="s">
        <v>1819</v>
      </c>
      <c r="K411" s="352" t="s">
        <v>1157</v>
      </c>
      <c r="L411" s="353" t="s">
        <v>32</v>
      </c>
      <c r="M411" s="352">
        <v>71280</v>
      </c>
      <c r="N411" s="371">
        <v>44918</v>
      </c>
      <c r="O411" s="74">
        <f t="shared" si="22"/>
        <v>1</v>
      </c>
      <c r="P411" s="74">
        <f t="shared" si="23"/>
        <v>1</v>
      </c>
      <c r="Q411" s="139" t="str">
        <f t="shared" si="24"/>
        <v>Gastos_Gerais</v>
      </c>
    </row>
    <row r="412" spans="1:17" ht="36" x14ac:dyDescent="0.2">
      <c r="A412" s="357">
        <v>409</v>
      </c>
      <c r="B412" s="347">
        <v>44945</v>
      </c>
      <c r="C412" s="580">
        <v>44896</v>
      </c>
      <c r="D412" s="349" t="s">
        <v>264</v>
      </c>
      <c r="E412" s="349" t="s">
        <v>410</v>
      </c>
      <c r="F412" s="350">
        <v>2470</v>
      </c>
      <c r="G412" s="349" t="s">
        <v>1541</v>
      </c>
      <c r="H412" s="349" t="s">
        <v>419</v>
      </c>
      <c r="I412" s="351" t="s">
        <v>1820</v>
      </c>
      <c r="J412" s="352" t="s">
        <v>1821</v>
      </c>
      <c r="K412" s="352" t="s">
        <v>1157</v>
      </c>
      <c r="L412" s="353" t="s">
        <v>32</v>
      </c>
      <c r="M412" s="352">
        <v>2636</v>
      </c>
      <c r="N412" s="371">
        <v>44935</v>
      </c>
      <c r="O412" s="74">
        <f t="shared" si="22"/>
        <v>1</v>
      </c>
      <c r="P412" s="74">
        <f t="shared" si="23"/>
        <v>0</v>
      </c>
      <c r="Q412" s="139" t="str">
        <f t="shared" si="24"/>
        <v>Gastos_Gerais</v>
      </c>
    </row>
    <row r="413" spans="1:17" ht="36" x14ac:dyDescent="0.2">
      <c r="A413" s="357">
        <v>410</v>
      </c>
      <c r="B413" s="347">
        <v>44945</v>
      </c>
      <c r="C413" s="580">
        <v>44896</v>
      </c>
      <c r="D413" s="349" t="s">
        <v>264</v>
      </c>
      <c r="E413" s="349" t="s">
        <v>410</v>
      </c>
      <c r="F413" s="350">
        <v>1415.5</v>
      </c>
      <c r="G413" s="349" t="s">
        <v>1541</v>
      </c>
      <c r="H413" s="349" t="s">
        <v>493</v>
      </c>
      <c r="I413" s="351" t="s">
        <v>1820</v>
      </c>
      <c r="J413" s="352" t="s">
        <v>1821</v>
      </c>
      <c r="K413" s="352" t="s">
        <v>1157</v>
      </c>
      <c r="L413" s="353" t="s">
        <v>32</v>
      </c>
      <c r="M413" s="352">
        <v>2638</v>
      </c>
      <c r="N413" s="371">
        <v>44935</v>
      </c>
      <c r="O413" s="74">
        <f t="shared" si="22"/>
        <v>1</v>
      </c>
      <c r="P413" s="74">
        <f t="shared" si="23"/>
        <v>0</v>
      </c>
      <c r="Q413" s="139" t="str">
        <f t="shared" si="24"/>
        <v>Gastos_Gerais</v>
      </c>
    </row>
    <row r="414" spans="1:17" ht="36" x14ac:dyDescent="0.2">
      <c r="A414" s="357">
        <v>411</v>
      </c>
      <c r="B414" s="347">
        <v>44945</v>
      </c>
      <c r="C414" s="580">
        <v>44896</v>
      </c>
      <c r="D414" s="349" t="s">
        <v>264</v>
      </c>
      <c r="E414" s="349" t="s">
        <v>410</v>
      </c>
      <c r="F414" s="350">
        <v>1510.5</v>
      </c>
      <c r="G414" s="349" t="s">
        <v>1541</v>
      </c>
      <c r="H414" s="349" t="s">
        <v>414</v>
      </c>
      <c r="I414" s="351" t="s">
        <v>1820</v>
      </c>
      <c r="J414" s="352" t="s">
        <v>1821</v>
      </c>
      <c r="K414" s="352" t="s">
        <v>1157</v>
      </c>
      <c r="L414" s="353" t="s">
        <v>32</v>
      </c>
      <c r="M414" s="352">
        <v>2639</v>
      </c>
      <c r="N414" s="371">
        <v>44935</v>
      </c>
      <c r="O414" s="74">
        <f t="shared" si="22"/>
        <v>1</v>
      </c>
      <c r="P414" s="74">
        <f t="shared" si="23"/>
        <v>0</v>
      </c>
      <c r="Q414" s="139" t="str">
        <f t="shared" si="24"/>
        <v>Gastos_Gerais</v>
      </c>
    </row>
    <row r="415" spans="1:17" ht="36" x14ac:dyDescent="0.2">
      <c r="A415" s="357">
        <v>412</v>
      </c>
      <c r="B415" s="347">
        <v>44945</v>
      </c>
      <c r="C415" s="580">
        <v>44896</v>
      </c>
      <c r="D415" s="349" t="s">
        <v>264</v>
      </c>
      <c r="E415" s="349" t="s">
        <v>410</v>
      </c>
      <c r="F415" s="350">
        <v>1415.5</v>
      </c>
      <c r="G415" s="349" t="s">
        <v>1541</v>
      </c>
      <c r="H415" s="349" t="s">
        <v>423</v>
      </c>
      <c r="I415" s="351" t="s">
        <v>1820</v>
      </c>
      <c r="J415" s="352" t="s">
        <v>1821</v>
      </c>
      <c r="K415" s="352" t="s">
        <v>1157</v>
      </c>
      <c r="L415" s="353" t="s">
        <v>32</v>
      </c>
      <c r="M415" s="352">
        <v>2640</v>
      </c>
      <c r="N415" s="371">
        <v>44935</v>
      </c>
      <c r="O415" s="74">
        <f t="shared" si="22"/>
        <v>1</v>
      </c>
      <c r="P415" s="74">
        <f t="shared" si="23"/>
        <v>0</v>
      </c>
      <c r="Q415" s="139" t="str">
        <f t="shared" si="24"/>
        <v>Gastos_Gerais</v>
      </c>
    </row>
    <row r="416" spans="1:17" ht="36" x14ac:dyDescent="0.2">
      <c r="A416" s="357">
        <v>413</v>
      </c>
      <c r="B416" s="347">
        <v>44945</v>
      </c>
      <c r="C416" s="580">
        <v>44896</v>
      </c>
      <c r="D416" s="349" t="s">
        <v>264</v>
      </c>
      <c r="E416" s="349" t="s">
        <v>410</v>
      </c>
      <c r="F416" s="350">
        <v>1453.5</v>
      </c>
      <c r="G416" s="349" t="s">
        <v>1541</v>
      </c>
      <c r="H416" s="349" t="s">
        <v>421</v>
      </c>
      <c r="I416" s="351" t="s">
        <v>1820</v>
      </c>
      <c r="J416" s="352" t="s">
        <v>1821</v>
      </c>
      <c r="K416" s="352" t="s">
        <v>1157</v>
      </c>
      <c r="L416" s="353" t="s">
        <v>32</v>
      </c>
      <c r="M416" s="352">
        <v>2637</v>
      </c>
      <c r="N416" s="371">
        <v>44935</v>
      </c>
      <c r="O416" s="74">
        <f t="shared" si="22"/>
        <v>1</v>
      </c>
      <c r="P416" s="74">
        <f t="shared" si="23"/>
        <v>0</v>
      </c>
      <c r="Q416" s="139" t="str">
        <f t="shared" si="24"/>
        <v>Gastos_Gerais</v>
      </c>
    </row>
    <row r="417" spans="1:17" ht="24" x14ac:dyDescent="0.2">
      <c r="A417" s="357">
        <v>414</v>
      </c>
      <c r="B417" s="347">
        <v>44945</v>
      </c>
      <c r="C417" s="580">
        <v>44896</v>
      </c>
      <c r="D417" s="349" t="s">
        <v>264</v>
      </c>
      <c r="E417" s="349" t="s">
        <v>408</v>
      </c>
      <c r="F417" s="350">
        <v>161.5</v>
      </c>
      <c r="G417" s="349" t="s">
        <v>1180</v>
      </c>
      <c r="H417" s="349" t="s">
        <v>419</v>
      </c>
      <c r="I417" s="351" t="s">
        <v>1820</v>
      </c>
      <c r="J417" s="352" t="s">
        <v>1821</v>
      </c>
      <c r="K417" s="352" t="s">
        <v>1157</v>
      </c>
      <c r="L417" s="353" t="s">
        <v>32</v>
      </c>
      <c r="M417" s="352">
        <v>2720</v>
      </c>
      <c r="N417" s="371">
        <v>44943</v>
      </c>
      <c r="O417" s="74">
        <f t="shared" si="22"/>
        <v>1</v>
      </c>
      <c r="P417" s="74">
        <f t="shared" si="23"/>
        <v>0</v>
      </c>
      <c r="Q417" s="139" t="str">
        <f t="shared" si="24"/>
        <v>Gastos_Gerais</v>
      </c>
    </row>
    <row r="418" spans="1:17" ht="24" x14ac:dyDescent="0.2">
      <c r="A418" s="357">
        <v>415</v>
      </c>
      <c r="B418" s="347">
        <v>44945</v>
      </c>
      <c r="C418" s="580">
        <v>44896</v>
      </c>
      <c r="D418" s="349" t="s">
        <v>264</v>
      </c>
      <c r="E418" s="349" t="s">
        <v>408</v>
      </c>
      <c r="F418" s="350">
        <v>161.5</v>
      </c>
      <c r="G418" s="349" t="s">
        <v>1180</v>
      </c>
      <c r="H418" s="349" t="s">
        <v>421</v>
      </c>
      <c r="I418" s="351" t="s">
        <v>1820</v>
      </c>
      <c r="J418" s="352" t="s">
        <v>1821</v>
      </c>
      <c r="K418" s="352" t="s">
        <v>1157</v>
      </c>
      <c r="L418" s="353" t="s">
        <v>32</v>
      </c>
      <c r="M418" s="352">
        <v>2721</v>
      </c>
      <c r="N418" s="371">
        <v>44943</v>
      </c>
      <c r="O418" s="74">
        <f t="shared" si="22"/>
        <v>1</v>
      </c>
      <c r="P418" s="74">
        <f t="shared" si="23"/>
        <v>0</v>
      </c>
      <c r="Q418" s="139" t="str">
        <f t="shared" si="24"/>
        <v>Gastos_Gerais</v>
      </c>
    </row>
    <row r="419" spans="1:17" ht="24" x14ac:dyDescent="0.2">
      <c r="A419" s="357">
        <v>416</v>
      </c>
      <c r="B419" s="347">
        <v>44945</v>
      </c>
      <c r="C419" s="580">
        <v>44896</v>
      </c>
      <c r="D419" s="349" t="s">
        <v>264</v>
      </c>
      <c r="E419" s="349" t="s">
        <v>408</v>
      </c>
      <c r="F419" s="350">
        <v>161.5</v>
      </c>
      <c r="G419" s="349" t="s">
        <v>1180</v>
      </c>
      <c r="H419" s="349" t="s">
        <v>493</v>
      </c>
      <c r="I419" s="351" t="s">
        <v>1820</v>
      </c>
      <c r="J419" s="352" t="s">
        <v>1821</v>
      </c>
      <c r="K419" s="352" t="s">
        <v>1157</v>
      </c>
      <c r="L419" s="353" t="s">
        <v>32</v>
      </c>
      <c r="M419" s="352">
        <v>2722</v>
      </c>
      <c r="N419" s="371">
        <v>44943</v>
      </c>
      <c r="O419" s="74">
        <f t="shared" si="22"/>
        <v>1</v>
      </c>
      <c r="P419" s="74">
        <f t="shared" si="23"/>
        <v>0</v>
      </c>
      <c r="Q419" s="139" t="str">
        <f t="shared" si="24"/>
        <v>Gastos_Gerais</v>
      </c>
    </row>
    <row r="420" spans="1:17" ht="24" x14ac:dyDescent="0.2">
      <c r="A420" s="357">
        <v>417</v>
      </c>
      <c r="B420" s="347">
        <v>44945</v>
      </c>
      <c r="C420" s="580">
        <v>44896</v>
      </c>
      <c r="D420" s="349" t="s">
        <v>264</v>
      </c>
      <c r="E420" s="349" t="s">
        <v>408</v>
      </c>
      <c r="F420" s="350">
        <v>161.5</v>
      </c>
      <c r="G420" s="349" t="s">
        <v>1180</v>
      </c>
      <c r="H420" s="349" t="s">
        <v>414</v>
      </c>
      <c r="I420" s="351" t="s">
        <v>1820</v>
      </c>
      <c r="J420" s="352" t="s">
        <v>1821</v>
      </c>
      <c r="K420" s="352" t="s">
        <v>1157</v>
      </c>
      <c r="L420" s="353" t="s">
        <v>32</v>
      </c>
      <c r="M420" s="352">
        <v>2723</v>
      </c>
      <c r="N420" s="371">
        <v>44943</v>
      </c>
      <c r="O420" s="74">
        <f t="shared" si="22"/>
        <v>1</v>
      </c>
      <c r="P420" s="74">
        <f t="shared" si="23"/>
        <v>0</v>
      </c>
      <c r="Q420" s="139" t="str">
        <f t="shared" si="24"/>
        <v>Gastos_Gerais</v>
      </c>
    </row>
    <row r="421" spans="1:17" ht="24" x14ac:dyDescent="0.2">
      <c r="A421" s="357">
        <v>418</v>
      </c>
      <c r="B421" s="347">
        <v>44945</v>
      </c>
      <c r="C421" s="580">
        <v>44896</v>
      </c>
      <c r="D421" s="349" t="s">
        <v>264</v>
      </c>
      <c r="E421" s="349" t="s">
        <v>408</v>
      </c>
      <c r="F421" s="350">
        <v>161.5</v>
      </c>
      <c r="G421" s="349" t="s">
        <v>1180</v>
      </c>
      <c r="H421" s="349" t="s">
        <v>423</v>
      </c>
      <c r="I421" s="351" t="s">
        <v>1820</v>
      </c>
      <c r="J421" s="352" t="s">
        <v>1821</v>
      </c>
      <c r="K421" s="352" t="s">
        <v>1157</v>
      </c>
      <c r="L421" s="353" t="s">
        <v>32</v>
      </c>
      <c r="M421" s="352">
        <v>2724</v>
      </c>
      <c r="N421" s="371">
        <v>44943</v>
      </c>
      <c r="O421" s="74">
        <f t="shared" si="22"/>
        <v>1</v>
      </c>
      <c r="P421" s="74">
        <f t="shared" si="23"/>
        <v>0</v>
      </c>
      <c r="Q421" s="139" t="str">
        <f t="shared" si="24"/>
        <v>Gastos_Gerais</v>
      </c>
    </row>
    <row r="422" spans="1:17" x14ac:dyDescent="0.2">
      <c r="A422" s="357">
        <v>419</v>
      </c>
      <c r="B422" s="347">
        <v>44945</v>
      </c>
      <c r="C422" s="580">
        <v>44927</v>
      </c>
      <c r="D422" s="349" t="s">
        <v>264</v>
      </c>
      <c r="E422" s="349" t="s">
        <v>83</v>
      </c>
      <c r="F422" s="350">
        <v>192.79</v>
      </c>
      <c r="G422" s="349" t="s">
        <v>83</v>
      </c>
      <c r="H422" s="349" t="s">
        <v>423</v>
      </c>
      <c r="I422" s="351" t="s">
        <v>1161</v>
      </c>
      <c r="J422" s="352" t="s">
        <v>1162</v>
      </c>
      <c r="K422" s="352" t="s">
        <v>1157</v>
      </c>
      <c r="L422" s="353" t="s">
        <v>32</v>
      </c>
      <c r="M422" s="352">
        <v>95570032</v>
      </c>
      <c r="N422" s="371">
        <v>44944</v>
      </c>
      <c r="O422" s="74">
        <f t="shared" si="22"/>
        <v>1</v>
      </c>
      <c r="P422" s="74">
        <f t="shared" si="23"/>
        <v>1</v>
      </c>
      <c r="Q422" s="139" t="str">
        <f t="shared" si="24"/>
        <v>Gastos_Gerais</v>
      </c>
    </row>
    <row r="423" spans="1:17" x14ac:dyDescent="0.2">
      <c r="A423" s="357">
        <v>420</v>
      </c>
      <c r="B423" s="347">
        <v>44945</v>
      </c>
      <c r="C423" s="580">
        <v>44927</v>
      </c>
      <c r="D423" s="349" t="s">
        <v>264</v>
      </c>
      <c r="E423" s="349" t="s">
        <v>83</v>
      </c>
      <c r="F423" s="350">
        <v>661.47</v>
      </c>
      <c r="G423" s="349" t="s">
        <v>83</v>
      </c>
      <c r="H423" s="349" t="s">
        <v>493</v>
      </c>
      <c r="I423" s="351" t="s">
        <v>1161</v>
      </c>
      <c r="J423" s="352" t="s">
        <v>1162</v>
      </c>
      <c r="K423" s="352" t="s">
        <v>1157</v>
      </c>
      <c r="L423" s="353" t="s">
        <v>32</v>
      </c>
      <c r="M423" s="352">
        <v>955516570</v>
      </c>
      <c r="N423" s="371">
        <v>44944</v>
      </c>
      <c r="O423" s="74">
        <f t="shared" si="22"/>
        <v>1</v>
      </c>
      <c r="P423" s="74">
        <f t="shared" si="23"/>
        <v>1</v>
      </c>
      <c r="Q423" s="139" t="str">
        <f t="shared" si="24"/>
        <v>Gastos_Gerais</v>
      </c>
    </row>
    <row r="424" spans="1:17" x14ac:dyDescent="0.2">
      <c r="A424" s="357">
        <v>421</v>
      </c>
      <c r="B424" s="347">
        <v>44945</v>
      </c>
      <c r="C424" s="580">
        <v>44896</v>
      </c>
      <c r="D424" s="349" t="s">
        <v>264</v>
      </c>
      <c r="E424" s="349" t="s">
        <v>160</v>
      </c>
      <c r="F424" s="350">
        <v>109.14</v>
      </c>
      <c r="G424" s="349" t="s">
        <v>1737</v>
      </c>
      <c r="H424" s="349" t="s">
        <v>493</v>
      </c>
      <c r="I424" s="351" t="s">
        <v>1165</v>
      </c>
      <c r="J424" s="352" t="s">
        <v>1166</v>
      </c>
      <c r="K424" s="352" t="s">
        <v>1157</v>
      </c>
      <c r="L424" s="353" t="s">
        <v>1158</v>
      </c>
      <c r="M424" s="352" t="s">
        <v>1822</v>
      </c>
      <c r="N424" s="371">
        <v>44944</v>
      </c>
      <c r="O424" s="74">
        <f t="shared" si="22"/>
        <v>1</v>
      </c>
      <c r="P424" s="74">
        <f t="shared" si="23"/>
        <v>0</v>
      </c>
      <c r="Q424" s="139" t="str">
        <f t="shared" si="24"/>
        <v>Gastos_Gerais</v>
      </c>
    </row>
    <row r="425" spans="1:17" x14ac:dyDescent="0.2">
      <c r="A425" s="357">
        <v>422</v>
      </c>
      <c r="B425" s="347">
        <v>44945</v>
      </c>
      <c r="C425" s="580">
        <v>44896</v>
      </c>
      <c r="D425" s="349" t="s">
        <v>264</v>
      </c>
      <c r="E425" s="349" t="s">
        <v>160</v>
      </c>
      <c r="F425" s="350">
        <v>106.03</v>
      </c>
      <c r="G425" s="349" t="s">
        <v>1737</v>
      </c>
      <c r="H425" s="349" t="s">
        <v>418</v>
      </c>
      <c r="I425" s="351" t="s">
        <v>1165</v>
      </c>
      <c r="J425" s="352" t="s">
        <v>1166</v>
      </c>
      <c r="K425" s="352" t="s">
        <v>1157</v>
      </c>
      <c r="L425" s="353" t="s">
        <v>1158</v>
      </c>
      <c r="M425" s="352" t="s">
        <v>1823</v>
      </c>
      <c r="N425" s="371">
        <v>44944</v>
      </c>
      <c r="O425" s="74">
        <f t="shared" si="22"/>
        <v>1</v>
      </c>
      <c r="P425" s="74">
        <f t="shared" si="23"/>
        <v>0</v>
      </c>
      <c r="Q425" s="139" t="str">
        <f t="shared" si="24"/>
        <v>Gastos_Gerais</v>
      </c>
    </row>
    <row r="426" spans="1:17" x14ac:dyDescent="0.2">
      <c r="A426" s="357">
        <v>423</v>
      </c>
      <c r="B426" s="347">
        <v>44945</v>
      </c>
      <c r="C426" s="580">
        <v>44896</v>
      </c>
      <c r="D426" s="349" t="s">
        <v>264</v>
      </c>
      <c r="E426" s="349" t="s">
        <v>160</v>
      </c>
      <c r="F426" s="350">
        <v>106.03</v>
      </c>
      <c r="G426" s="349" t="s">
        <v>1737</v>
      </c>
      <c r="H426" s="349" t="s">
        <v>419</v>
      </c>
      <c r="I426" s="351" t="s">
        <v>1165</v>
      </c>
      <c r="J426" s="352" t="s">
        <v>1166</v>
      </c>
      <c r="K426" s="352" t="s">
        <v>1157</v>
      </c>
      <c r="L426" s="353" t="s">
        <v>1158</v>
      </c>
      <c r="M426" s="352" t="s">
        <v>1824</v>
      </c>
      <c r="N426" s="371">
        <v>44944</v>
      </c>
      <c r="O426" s="74">
        <f t="shared" si="22"/>
        <v>1</v>
      </c>
      <c r="P426" s="74">
        <f t="shared" si="23"/>
        <v>0</v>
      </c>
      <c r="Q426" s="139" t="str">
        <f t="shared" si="24"/>
        <v>Gastos_Gerais</v>
      </c>
    </row>
    <row r="427" spans="1:17" ht="24" x14ac:dyDescent="0.2">
      <c r="A427" s="357">
        <v>424</v>
      </c>
      <c r="B427" s="347">
        <v>44945</v>
      </c>
      <c r="C427" s="580">
        <v>44896</v>
      </c>
      <c r="D427" s="349" t="s">
        <v>264</v>
      </c>
      <c r="E427" s="349" t="s">
        <v>177</v>
      </c>
      <c r="F427" s="350">
        <v>761.76</v>
      </c>
      <c r="G427" s="349" t="s">
        <v>1729</v>
      </c>
      <c r="H427" s="349" t="s">
        <v>493</v>
      </c>
      <c r="I427" s="351" t="s">
        <v>1518</v>
      </c>
      <c r="J427" s="352" t="s">
        <v>1166</v>
      </c>
      <c r="K427" s="352" t="s">
        <v>1157</v>
      </c>
      <c r="L427" s="353" t="s">
        <v>1158</v>
      </c>
      <c r="M427" s="352" t="s">
        <v>1825</v>
      </c>
      <c r="N427" s="371">
        <v>44944</v>
      </c>
      <c r="O427" s="74">
        <f t="shared" si="22"/>
        <v>1</v>
      </c>
      <c r="P427" s="74">
        <f t="shared" si="23"/>
        <v>0</v>
      </c>
      <c r="Q427" s="139" t="str">
        <f t="shared" si="24"/>
        <v>Gastos_Gerais</v>
      </c>
    </row>
    <row r="428" spans="1:17" x14ac:dyDescent="0.2">
      <c r="A428" s="357">
        <v>425</v>
      </c>
      <c r="B428" s="347">
        <v>44945</v>
      </c>
      <c r="C428" s="580">
        <v>44896</v>
      </c>
      <c r="D428" s="349" t="s">
        <v>264</v>
      </c>
      <c r="E428" s="349" t="s">
        <v>160</v>
      </c>
      <c r="F428" s="350">
        <v>102.07</v>
      </c>
      <c r="G428" s="349" t="s">
        <v>3652</v>
      </c>
      <c r="H428" s="349" t="s">
        <v>419</v>
      </c>
      <c r="I428" s="351" t="s">
        <v>1165</v>
      </c>
      <c r="J428" s="352" t="s">
        <v>1166</v>
      </c>
      <c r="K428" s="352" t="s">
        <v>1157</v>
      </c>
      <c r="L428" s="353" t="s">
        <v>1158</v>
      </c>
      <c r="M428" s="352" t="s">
        <v>1826</v>
      </c>
      <c r="N428" s="371">
        <v>44944</v>
      </c>
      <c r="O428" s="74">
        <f t="shared" si="22"/>
        <v>1</v>
      </c>
      <c r="P428" s="74">
        <f t="shared" si="23"/>
        <v>0</v>
      </c>
      <c r="Q428" s="139" t="str">
        <f t="shared" si="24"/>
        <v>Gastos_Gerais</v>
      </c>
    </row>
    <row r="429" spans="1:17" ht="24" x14ac:dyDescent="0.2">
      <c r="A429" s="357">
        <v>426</v>
      </c>
      <c r="B429" s="347">
        <v>44945</v>
      </c>
      <c r="C429" s="580">
        <v>44896</v>
      </c>
      <c r="D429" s="349" t="s">
        <v>264</v>
      </c>
      <c r="E429" s="349" t="s">
        <v>177</v>
      </c>
      <c r="F429" s="350">
        <v>754.51</v>
      </c>
      <c r="G429" s="349" t="s">
        <v>4009</v>
      </c>
      <c r="H429" s="349" t="s">
        <v>419</v>
      </c>
      <c r="I429" s="351" t="s">
        <v>1518</v>
      </c>
      <c r="J429" s="352" t="s">
        <v>1166</v>
      </c>
      <c r="K429" s="352" t="s">
        <v>1157</v>
      </c>
      <c r="L429" s="353" t="s">
        <v>1158</v>
      </c>
      <c r="M429" s="352" t="s">
        <v>1827</v>
      </c>
      <c r="N429" s="371">
        <v>44944</v>
      </c>
      <c r="O429" s="74">
        <f t="shared" si="22"/>
        <v>1</v>
      </c>
      <c r="P429" s="74">
        <f t="shared" si="23"/>
        <v>0</v>
      </c>
      <c r="Q429" s="139" t="str">
        <f t="shared" si="24"/>
        <v>Gastos_Gerais</v>
      </c>
    </row>
    <row r="430" spans="1:17" ht="24" x14ac:dyDescent="0.2">
      <c r="A430" s="357">
        <v>427</v>
      </c>
      <c r="B430" s="347">
        <v>44945</v>
      </c>
      <c r="C430" s="580">
        <v>44896</v>
      </c>
      <c r="D430" s="349" t="s">
        <v>264</v>
      </c>
      <c r="E430" s="349" t="s">
        <v>177</v>
      </c>
      <c r="F430" s="350">
        <v>683.32</v>
      </c>
      <c r="G430" s="349" t="s">
        <v>1729</v>
      </c>
      <c r="H430" s="349" t="s">
        <v>418</v>
      </c>
      <c r="I430" s="351" t="s">
        <v>1518</v>
      </c>
      <c r="J430" s="352" t="s">
        <v>1166</v>
      </c>
      <c r="K430" s="352" t="s">
        <v>1157</v>
      </c>
      <c r="L430" s="353" t="s">
        <v>1158</v>
      </c>
      <c r="M430" s="352" t="s">
        <v>1828</v>
      </c>
      <c r="N430" s="371">
        <v>44944</v>
      </c>
      <c r="O430" s="74">
        <f t="shared" si="22"/>
        <v>1</v>
      </c>
      <c r="P430" s="74">
        <f t="shared" si="23"/>
        <v>0</v>
      </c>
      <c r="Q430" s="139" t="str">
        <f t="shared" si="24"/>
        <v>Gastos_Gerais</v>
      </c>
    </row>
    <row r="431" spans="1:17" ht="24" x14ac:dyDescent="0.2">
      <c r="A431" s="357">
        <v>428</v>
      </c>
      <c r="B431" s="347">
        <v>44945</v>
      </c>
      <c r="C431" s="580">
        <v>44896</v>
      </c>
      <c r="D431" s="349" t="s">
        <v>264</v>
      </c>
      <c r="E431" s="349" t="s">
        <v>82</v>
      </c>
      <c r="F431" s="350">
        <v>14775.73</v>
      </c>
      <c r="G431" s="349" t="s">
        <v>1154</v>
      </c>
      <c r="H431" s="349" t="s">
        <v>1133</v>
      </c>
      <c r="I431" s="351" t="s">
        <v>1829</v>
      </c>
      <c r="J431" s="352" t="s">
        <v>1830</v>
      </c>
      <c r="K431" s="352" t="s">
        <v>1157</v>
      </c>
      <c r="L431" s="353" t="s">
        <v>1157</v>
      </c>
      <c r="M431" s="352" t="s">
        <v>1831</v>
      </c>
      <c r="N431" s="371">
        <v>44944</v>
      </c>
      <c r="O431" s="74">
        <f t="shared" si="22"/>
        <v>1</v>
      </c>
      <c r="P431" s="74">
        <f t="shared" si="23"/>
        <v>0</v>
      </c>
      <c r="Q431" s="139" t="str">
        <f t="shared" si="24"/>
        <v>Gastos_Gerais</v>
      </c>
    </row>
    <row r="432" spans="1:17" ht="24" x14ac:dyDescent="0.2">
      <c r="A432" s="357">
        <v>429</v>
      </c>
      <c r="B432" s="347">
        <v>44945</v>
      </c>
      <c r="C432" s="580">
        <v>44896</v>
      </c>
      <c r="D432" s="349" t="s">
        <v>264</v>
      </c>
      <c r="E432" s="349" t="s">
        <v>82</v>
      </c>
      <c r="F432" s="374">
        <v>44.44</v>
      </c>
      <c r="G432" s="349" t="s">
        <v>1154</v>
      </c>
      <c r="H432" s="349" t="s">
        <v>1133</v>
      </c>
      <c r="I432" s="351" t="s">
        <v>1829</v>
      </c>
      <c r="J432" s="352" t="s">
        <v>1830</v>
      </c>
      <c r="K432" s="352" t="s">
        <v>1157</v>
      </c>
      <c r="L432" s="353" t="s">
        <v>1157</v>
      </c>
      <c r="M432" s="352" t="s">
        <v>1832</v>
      </c>
      <c r="N432" s="371">
        <v>44944</v>
      </c>
      <c r="O432" s="74">
        <f t="shared" si="22"/>
        <v>1</v>
      </c>
      <c r="P432" s="74">
        <f t="shared" si="23"/>
        <v>0</v>
      </c>
      <c r="Q432" s="139" t="str">
        <f t="shared" si="24"/>
        <v>Gastos_Gerais</v>
      </c>
    </row>
    <row r="433" spans="1:17" x14ac:dyDescent="0.2">
      <c r="A433" s="357">
        <v>430</v>
      </c>
      <c r="B433" s="347">
        <v>44945</v>
      </c>
      <c r="C433" s="580">
        <v>44896</v>
      </c>
      <c r="D433" s="349" t="s">
        <v>264</v>
      </c>
      <c r="E433" s="349" t="s">
        <v>160</v>
      </c>
      <c r="F433" s="350">
        <v>112.05</v>
      </c>
      <c r="G433" s="349" t="s">
        <v>1737</v>
      </c>
      <c r="H433" s="349" t="s">
        <v>421</v>
      </c>
      <c r="I433" s="351" t="s">
        <v>1833</v>
      </c>
      <c r="J433" s="352" t="s">
        <v>1834</v>
      </c>
      <c r="K433" s="352" t="s">
        <v>1157</v>
      </c>
      <c r="L433" s="353" t="s">
        <v>1158</v>
      </c>
      <c r="M433" s="352" t="s">
        <v>1835</v>
      </c>
      <c r="N433" s="371">
        <v>44944</v>
      </c>
      <c r="O433" s="74">
        <f t="shared" si="22"/>
        <v>1</v>
      </c>
      <c r="P433" s="74">
        <f t="shared" si="23"/>
        <v>0</v>
      </c>
      <c r="Q433" s="139" t="str">
        <f t="shared" si="24"/>
        <v>Gastos_Gerais</v>
      </c>
    </row>
    <row r="434" spans="1:17" x14ac:dyDescent="0.2">
      <c r="A434" s="357">
        <v>431</v>
      </c>
      <c r="B434" s="347">
        <v>44945</v>
      </c>
      <c r="C434" s="580">
        <v>44896</v>
      </c>
      <c r="D434" s="349" t="s">
        <v>264</v>
      </c>
      <c r="E434" s="349" t="s">
        <v>160</v>
      </c>
      <c r="F434" s="374">
        <v>177.68</v>
      </c>
      <c r="G434" s="349" t="s">
        <v>1737</v>
      </c>
      <c r="H434" s="349" t="s">
        <v>414</v>
      </c>
      <c r="I434" s="351" t="s">
        <v>1833</v>
      </c>
      <c r="J434" s="352" t="s">
        <v>1834</v>
      </c>
      <c r="K434" s="352" t="s">
        <v>1157</v>
      </c>
      <c r="L434" s="353" t="s">
        <v>1158</v>
      </c>
      <c r="M434" s="352" t="s">
        <v>1836</v>
      </c>
      <c r="N434" s="371">
        <v>44944</v>
      </c>
      <c r="O434" s="74">
        <f t="shared" si="22"/>
        <v>1</v>
      </c>
      <c r="P434" s="74">
        <f t="shared" si="23"/>
        <v>0</v>
      </c>
      <c r="Q434" s="139" t="str">
        <f t="shared" si="24"/>
        <v>Gastos_Gerais</v>
      </c>
    </row>
    <row r="435" spans="1:17" x14ac:dyDescent="0.2">
      <c r="A435" s="357">
        <v>432</v>
      </c>
      <c r="B435" s="347">
        <v>44945</v>
      </c>
      <c r="C435" s="580">
        <v>44896</v>
      </c>
      <c r="D435" s="349" t="s">
        <v>264</v>
      </c>
      <c r="E435" s="349" t="s">
        <v>160</v>
      </c>
      <c r="F435" s="350">
        <v>125.07</v>
      </c>
      <c r="G435" s="351" t="s">
        <v>1737</v>
      </c>
      <c r="H435" s="349" t="s">
        <v>416</v>
      </c>
      <c r="I435" s="351" t="s">
        <v>1833</v>
      </c>
      <c r="J435" s="352" t="s">
        <v>1834</v>
      </c>
      <c r="K435" s="352" t="s">
        <v>1157</v>
      </c>
      <c r="L435" s="353" t="s">
        <v>1158</v>
      </c>
      <c r="M435" s="352" t="s">
        <v>1837</v>
      </c>
      <c r="N435" s="371">
        <v>44944</v>
      </c>
      <c r="O435" s="74">
        <f t="shared" si="22"/>
        <v>1</v>
      </c>
      <c r="P435" s="74">
        <f t="shared" si="23"/>
        <v>0</v>
      </c>
      <c r="Q435" s="139" t="str">
        <f t="shared" si="24"/>
        <v>Gastos_Gerais</v>
      </c>
    </row>
    <row r="436" spans="1:17" x14ac:dyDescent="0.2">
      <c r="A436" s="357">
        <v>433</v>
      </c>
      <c r="B436" s="347">
        <v>44945</v>
      </c>
      <c r="C436" s="580">
        <v>44896</v>
      </c>
      <c r="D436" s="349" t="s">
        <v>264</v>
      </c>
      <c r="E436" s="349" t="s">
        <v>160</v>
      </c>
      <c r="F436" s="350">
        <v>126.87</v>
      </c>
      <c r="G436" s="351" t="s">
        <v>1737</v>
      </c>
      <c r="H436" s="349" t="s">
        <v>423</v>
      </c>
      <c r="I436" s="351" t="s">
        <v>1833</v>
      </c>
      <c r="J436" s="352" t="s">
        <v>1834</v>
      </c>
      <c r="K436" s="352" t="s">
        <v>1157</v>
      </c>
      <c r="L436" s="353" t="s">
        <v>1158</v>
      </c>
      <c r="M436" s="352" t="s">
        <v>1838</v>
      </c>
      <c r="N436" s="371">
        <v>44944</v>
      </c>
      <c r="O436" s="74">
        <f t="shared" si="22"/>
        <v>1</v>
      </c>
      <c r="P436" s="74">
        <f t="shared" si="23"/>
        <v>0</v>
      </c>
      <c r="Q436" s="139" t="str">
        <f t="shared" si="24"/>
        <v>Gastos_Gerais</v>
      </c>
    </row>
    <row r="437" spans="1:17" x14ac:dyDescent="0.2">
      <c r="A437" s="357">
        <v>434</v>
      </c>
      <c r="B437" s="347">
        <v>44945</v>
      </c>
      <c r="C437" s="580">
        <v>44896</v>
      </c>
      <c r="D437" s="349" t="s">
        <v>264</v>
      </c>
      <c r="E437" s="349" t="s">
        <v>160</v>
      </c>
      <c r="F437" s="350">
        <v>189.16</v>
      </c>
      <c r="G437" s="349" t="s">
        <v>1737</v>
      </c>
      <c r="H437" s="349" t="s">
        <v>417</v>
      </c>
      <c r="I437" s="351" t="s">
        <v>1833</v>
      </c>
      <c r="J437" s="352" t="s">
        <v>1834</v>
      </c>
      <c r="K437" s="352" t="s">
        <v>1157</v>
      </c>
      <c r="L437" s="353" t="s">
        <v>1158</v>
      </c>
      <c r="M437" s="352" t="s">
        <v>1839</v>
      </c>
      <c r="N437" s="371">
        <v>44944</v>
      </c>
      <c r="O437" s="74">
        <f t="shared" si="22"/>
        <v>1</v>
      </c>
      <c r="P437" s="74">
        <f t="shared" si="23"/>
        <v>0</v>
      </c>
      <c r="Q437" s="139" t="str">
        <f t="shared" si="24"/>
        <v>Gastos_Gerais</v>
      </c>
    </row>
    <row r="438" spans="1:17" ht="48" x14ac:dyDescent="0.2">
      <c r="A438" s="357">
        <v>435</v>
      </c>
      <c r="B438" s="347">
        <v>44945</v>
      </c>
      <c r="C438" s="580">
        <v>44927</v>
      </c>
      <c r="D438" s="349" t="s">
        <v>264</v>
      </c>
      <c r="E438" s="349" t="s">
        <v>386</v>
      </c>
      <c r="F438" s="350">
        <v>231.4</v>
      </c>
      <c r="G438" s="349" t="s">
        <v>1840</v>
      </c>
      <c r="H438" s="349" t="s">
        <v>423</v>
      </c>
      <c r="I438" s="351" t="s">
        <v>1841</v>
      </c>
      <c r="J438" s="352" t="s">
        <v>1842</v>
      </c>
      <c r="K438" s="352" t="s">
        <v>1157</v>
      </c>
      <c r="L438" s="353" t="s">
        <v>32</v>
      </c>
      <c r="M438" s="352">
        <v>2850</v>
      </c>
      <c r="N438" s="371">
        <v>44932</v>
      </c>
      <c r="O438" s="74">
        <f t="shared" si="22"/>
        <v>1</v>
      </c>
      <c r="P438" s="74">
        <f t="shared" si="23"/>
        <v>1</v>
      </c>
      <c r="Q438" s="139" t="str">
        <f t="shared" si="24"/>
        <v>Gastos_Gerais</v>
      </c>
    </row>
    <row r="439" spans="1:17" ht="48" x14ac:dyDescent="0.2">
      <c r="A439" s="357">
        <v>436</v>
      </c>
      <c r="B439" s="347">
        <v>44945</v>
      </c>
      <c r="C439" s="580">
        <v>44927</v>
      </c>
      <c r="D439" s="349" t="s">
        <v>264</v>
      </c>
      <c r="E439" s="349" t="s">
        <v>290</v>
      </c>
      <c r="F439" s="350">
        <v>349.15</v>
      </c>
      <c r="G439" s="349" t="s">
        <v>1843</v>
      </c>
      <c r="H439" s="349" t="s">
        <v>414</v>
      </c>
      <c r="I439" s="351" t="s">
        <v>1844</v>
      </c>
      <c r="J439" s="352" t="s">
        <v>1845</v>
      </c>
      <c r="K439" s="352" t="s">
        <v>1157</v>
      </c>
      <c r="L439" s="353" t="s">
        <v>32</v>
      </c>
      <c r="M439" s="352">
        <v>311229</v>
      </c>
      <c r="N439" s="371">
        <v>44574</v>
      </c>
      <c r="O439" s="74">
        <f t="shared" si="22"/>
        <v>1</v>
      </c>
      <c r="P439" s="74">
        <f t="shared" si="23"/>
        <v>1</v>
      </c>
      <c r="Q439" s="139" t="str">
        <f t="shared" si="24"/>
        <v>Gastos_Gerais</v>
      </c>
    </row>
    <row r="440" spans="1:17" ht="48" x14ac:dyDescent="0.2">
      <c r="A440" s="357">
        <v>437</v>
      </c>
      <c r="B440" s="347">
        <v>44945</v>
      </c>
      <c r="C440" s="580">
        <v>44927</v>
      </c>
      <c r="D440" s="349" t="s">
        <v>264</v>
      </c>
      <c r="E440" s="349" t="s">
        <v>290</v>
      </c>
      <c r="F440" s="350">
        <v>95</v>
      </c>
      <c r="G440" s="349" t="s">
        <v>4016</v>
      </c>
      <c r="H440" s="349" t="s">
        <v>414</v>
      </c>
      <c r="I440" s="351" t="s">
        <v>1844</v>
      </c>
      <c r="J440" s="352" t="s">
        <v>1845</v>
      </c>
      <c r="K440" s="352" t="s">
        <v>1157</v>
      </c>
      <c r="L440" s="353" t="s">
        <v>32</v>
      </c>
      <c r="M440" s="352">
        <v>311230</v>
      </c>
      <c r="N440" s="371">
        <v>44574</v>
      </c>
      <c r="O440" s="74">
        <f t="shared" si="22"/>
        <v>1</v>
      </c>
      <c r="P440" s="74">
        <f t="shared" si="23"/>
        <v>1</v>
      </c>
      <c r="Q440" s="139" t="str">
        <f t="shared" si="24"/>
        <v>Gastos_Gerais</v>
      </c>
    </row>
    <row r="441" spans="1:17" ht="24" x14ac:dyDescent="0.2">
      <c r="A441" s="357">
        <v>438</v>
      </c>
      <c r="B441" s="347">
        <v>44945</v>
      </c>
      <c r="C441" s="580">
        <v>44927</v>
      </c>
      <c r="D441" s="349" t="s">
        <v>264</v>
      </c>
      <c r="E441" s="349" t="s">
        <v>206</v>
      </c>
      <c r="F441" s="350">
        <v>316.5</v>
      </c>
      <c r="G441" s="349" t="s">
        <v>1846</v>
      </c>
      <c r="H441" s="349" t="s">
        <v>418</v>
      </c>
      <c r="I441" s="351" t="s">
        <v>1809</v>
      </c>
      <c r="J441" s="352" t="s">
        <v>1810</v>
      </c>
      <c r="K441" s="352" t="s">
        <v>1157</v>
      </c>
      <c r="L441" s="353" t="s">
        <v>1157</v>
      </c>
      <c r="M441" s="352">
        <v>541003</v>
      </c>
      <c r="N441" s="371">
        <v>44944</v>
      </c>
      <c r="O441" s="74">
        <f t="shared" si="22"/>
        <v>1</v>
      </c>
      <c r="P441" s="74">
        <f t="shared" si="23"/>
        <v>1</v>
      </c>
      <c r="Q441" s="139" t="str">
        <f t="shared" si="24"/>
        <v>Gastos_Gerais</v>
      </c>
    </row>
    <row r="442" spans="1:17" ht="24" x14ac:dyDescent="0.2">
      <c r="A442" s="357">
        <v>439</v>
      </c>
      <c r="B442" s="347">
        <v>44945</v>
      </c>
      <c r="C442" s="580">
        <v>44927</v>
      </c>
      <c r="D442" s="349" t="s">
        <v>264</v>
      </c>
      <c r="E442" s="349" t="s">
        <v>0</v>
      </c>
      <c r="F442" s="350">
        <v>1073.9100000000001</v>
      </c>
      <c r="G442" s="349" t="s">
        <v>1283</v>
      </c>
      <c r="H442" s="349" t="s">
        <v>417</v>
      </c>
      <c r="I442" s="351" t="s">
        <v>1570</v>
      </c>
      <c r="J442" s="352" t="s">
        <v>1571</v>
      </c>
      <c r="K442" s="352" t="s">
        <v>1157</v>
      </c>
      <c r="L442" s="353" t="s">
        <v>32</v>
      </c>
      <c r="M442" s="352">
        <v>35514</v>
      </c>
      <c r="N442" s="371">
        <v>44939</v>
      </c>
      <c r="O442" s="74">
        <f t="shared" si="22"/>
        <v>1</v>
      </c>
      <c r="P442" s="74">
        <f t="shared" si="23"/>
        <v>1</v>
      </c>
      <c r="Q442" s="139" t="str">
        <f t="shared" si="24"/>
        <v>Gastos_Gerais</v>
      </c>
    </row>
    <row r="443" spans="1:17" ht="25.5" x14ac:dyDescent="0.2">
      <c r="A443" s="357">
        <v>440</v>
      </c>
      <c r="B443" s="347">
        <v>44945</v>
      </c>
      <c r="C443" s="580">
        <v>44927</v>
      </c>
      <c r="D443" s="349" t="s">
        <v>176</v>
      </c>
      <c r="E443" s="349" t="s">
        <v>55</v>
      </c>
      <c r="F443" s="350">
        <v>19661.8</v>
      </c>
      <c r="G443" s="349" t="s">
        <v>1847</v>
      </c>
      <c r="H443" s="349" t="s">
        <v>303</v>
      </c>
      <c r="I443" s="351" t="s">
        <v>1848</v>
      </c>
      <c r="J443" s="352" t="s">
        <v>1849</v>
      </c>
      <c r="K443" s="352" t="s">
        <v>1157</v>
      </c>
      <c r="L443" s="353" t="s">
        <v>32</v>
      </c>
      <c r="M443" s="352">
        <v>337474</v>
      </c>
      <c r="N443" s="371">
        <v>44928</v>
      </c>
      <c r="O443" s="74">
        <f t="shared" si="22"/>
        <v>1</v>
      </c>
      <c r="P443" s="74">
        <f t="shared" si="23"/>
        <v>1</v>
      </c>
      <c r="Q443" s="139" t="str">
        <f t="shared" si="24"/>
        <v>Gastos_com_Pessoal</v>
      </c>
    </row>
    <row r="444" spans="1:17" x14ac:dyDescent="0.2">
      <c r="A444" s="357">
        <v>441</v>
      </c>
      <c r="B444" s="347">
        <v>44945</v>
      </c>
      <c r="C444" s="580">
        <v>44896</v>
      </c>
      <c r="D444" s="349" t="s">
        <v>264</v>
      </c>
      <c r="E444" s="349" t="s">
        <v>208</v>
      </c>
      <c r="F444" s="350">
        <v>42.75</v>
      </c>
      <c r="G444" s="349" t="s">
        <v>1850</v>
      </c>
      <c r="H444" s="349" t="s">
        <v>423</v>
      </c>
      <c r="I444" s="351" t="s">
        <v>1851</v>
      </c>
      <c r="J444" s="352" t="s">
        <v>1852</v>
      </c>
      <c r="K444" s="352" t="s">
        <v>1163</v>
      </c>
      <c r="L444" s="353" t="s">
        <v>32</v>
      </c>
      <c r="M444" s="352">
        <v>20235</v>
      </c>
      <c r="N444" s="371">
        <v>44929</v>
      </c>
      <c r="O444" s="74">
        <f t="shared" si="22"/>
        <v>1</v>
      </c>
      <c r="P444" s="74">
        <f t="shared" si="23"/>
        <v>0</v>
      </c>
      <c r="Q444" s="139" t="str">
        <f t="shared" si="24"/>
        <v>Gastos_Gerais</v>
      </c>
    </row>
    <row r="445" spans="1:17" x14ac:dyDescent="0.2">
      <c r="A445" s="357">
        <v>442</v>
      </c>
      <c r="B445" s="347">
        <v>44945</v>
      </c>
      <c r="C445" s="580">
        <v>44896</v>
      </c>
      <c r="D445" s="349" t="s">
        <v>264</v>
      </c>
      <c r="E445" s="349" t="s">
        <v>208</v>
      </c>
      <c r="F445" s="350">
        <v>76</v>
      </c>
      <c r="G445" s="349" t="s">
        <v>1850</v>
      </c>
      <c r="H445" s="349" t="s">
        <v>421</v>
      </c>
      <c r="I445" s="351" t="s">
        <v>1851</v>
      </c>
      <c r="J445" s="352" t="s">
        <v>1852</v>
      </c>
      <c r="K445" s="352" t="s">
        <v>1163</v>
      </c>
      <c r="L445" s="353" t="s">
        <v>32</v>
      </c>
      <c r="M445" s="352">
        <v>20235</v>
      </c>
      <c r="N445" s="371">
        <v>44929</v>
      </c>
      <c r="O445" s="74">
        <f t="shared" si="22"/>
        <v>1</v>
      </c>
      <c r="P445" s="74">
        <f t="shared" si="23"/>
        <v>0</v>
      </c>
      <c r="Q445" s="139" t="str">
        <f t="shared" si="24"/>
        <v>Gastos_Gerais</v>
      </c>
    </row>
    <row r="446" spans="1:17" ht="48" x14ac:dyDescent="0.2">
      <c r="A446" s="357">
        <v>443</v>
      </c>
      <c r="B446" s="347">
        <v>44945</v>
      </c>
      <c r="C446" s="580">
        <v>44927</v>
      </c>
      <c r="D446" s="349" t="s">
        <v>264</v>
      </c>
      <c r="E446" s="349" t="s">
        <v>182</v>
      </c>
      <c r="F446" s="350">
        <v>1500</v>
      </c>
      <c r="G446" s="349" t="s">
        <v>1853</v>
      </c>
      <c r="H446" s="349" t="s">
        <v>423</v>
      </c>
      <c r="I446" s="351" t="s">
        <v>1854</v>
      </c>
      <c r="J446" s="352" t="s">
        <v>1855</v>
      </c>
      <c r="K446" s="352" t="s">
        <v>1163</v>
      </c>
      <c r="L446" s="353" t="s">
        <v>32</v>
      </c>
      <c r="M446" s="352">
        <v>20231</v>
      </c>
      <c r="N446" s="371">
        <v>44943</v>
      </c>
      <c r="O446" s="74">
        <f t="shared" si="22"/>
        <v>1</v>
      </c>
      <c r="P446" s="74">
        <f t="shared" si="23"/>
        <v>1</v>
      </c>
      <c r="Q446" s="139" t="str">
        <f t="shared" si="24"/>
        <v>Gastos_Gerais</v>
      </c>
    </row>
    <row r="447" spans="1:17" ht="36" x14ac:dyDescent="0.2">
      <c r="A447" s="357">
        <v>444</v>
      </c>
      <c r="B447" s="347">
        <v>44945</v>
      </c>
      <c r="C447" s="580">
        <v>44896</v>
      </c>
      <c r="D447" s="349" t="s">
        <v>264</v>
      </c>
      <c r="E447" s="349" t="s">
        <v>82</v>
      </c>
      <c r="F447" s="350">
        <v>3532.65</v>
      </c>
      <c r="G447" s="349" t="s">
        <v>1154</v>
      </c>
      <c r="H447" s="349" t="s">
        <v>420</v>
      </c>
      <c r="I447" s="351" t="s">
        <v>1856</v>
      </c>
      <c r="J447" s="352" t="s">
        <v>1857</v>
      </c>
      <c r="K447" s="352" t="s">
        <v>1157</v>
      </c>
      <c r="L447" s="353" t="s">
        <v>1158</v>
      </c>
      <c r="M447" s="352">
        <v>104902</v>
      </c>
      <c r="N447" s="371">
        <v>44943</v>
      </c>
      <c r="O447" s="74">
        <f t="shared" si="22"/>
        <v>1</v>
      </c>
      <c r="P447" s="74">
        <f t="shared" si="23"/>
        <v>0</v>
      </c>
      <c r="Q447" s="139" t="str">
        <f t="shared" si="24"/>
        <v>Gastos_Gerais</v>
      </c>
    </row>
    <row r="448" spans="1:17" ht="24" x14ac:dyDescent="0.2">
      <c r="A448" s="357">
        <v>445</v>
      </c>
      <c r="B448" s="347">
        <v>44945</v>
      </c>
      <c r="C448" s="580">
        <v>44927</v>
      </c>
      <c r="D448" s="349" t="s">
        <v>264</v>
      </c>
      <c r="E448" s="349" t="s">
        <v>293</v>
      </c>
      <c r="F448" s="350">
        <v>60</v>
      </c>
      <c r="G448" s="349" t="s">
        <v>1858</v>
      </c>
      <c r="H448" s="349" t="s">
        <v>422</v>
      </c>
      <c r="I448" s="351" t="s">
        <v>4078</v>
      </c>
      <c r="J448" s="353" t="s">
        <v>888</v>
      </c>
      <c r="K448" s="352" t="s">
        <v>1188</v>
      </c>
      <c r="L448" s="353" t="s">
        <v>1189</v>
      </c>
      <c r="M448" s="352">
        <v>758050783</v>
      </c>
      <c r="N448" s="371">
        <v>44945</v>
      </c>
      <c r="O448" s="74">
        <f t="shared" si="22"/>
        <v>1</v>
      </c>
      <c r="P448" s="74">
        <f t="shared" si="23"/>
        <v>1</v>
      </c>
      <c r="Q448" s="139" t="str">
        <f t="shared" si="24"/>
        <v>Gastos_Gerais</v>
      </c>
    </row>
    <row r="449" spans="1:17" ht="24" x14ac:dyDescent="0.2">
      <c r="A449" s="357">
        <v>446</v>
      </c>
      <c r="B449" s="347">
        <v>44945</v>
      </c>
      <c r="C449" s="580">
        <v>44927</v>
      </c>
      <c r="D449" s="349" t="s">
        <v>264</v>
      </c>
      <c r="E449" s="349" t="s">
        <v>293</v>
      </c>
      <c r="F449" s="350">
        <v>60</v>
      </c>
      <c r="G449" s="349" t="s">
        <v>1859</v>
      </c>
      <c r="H449" s="349" t="s">
        <v>422</v>
      </c>
      <c r="I449" s="351" t="s">
        <v>1860</v>
      </c>
      <c r="J449" s="352" t="s">
        <v>891</v>
      </c>
      <c r="K449" s="352" t="s">
        <v>1188</v>
      </c>
      <c r="L449" s="353" t="s">
        <v>1189</v>
      </c>
      <c r="M449" s="352">
        <v>758050783</v>
      </c>
      <c r="N449" s="371">
        <v>44945</v>
      </c>
      <c r="O449" s="74">
        <f t="shared" si="22"/>
        <v>1</v>
      </c>
      <c r="P449" s="74">
        <f t="shared" si="23"/>
        <v>1</v>
      </c>
      <c r="Q449" s="139" t="str">
        <f t="shared" si="24"/>
        <v>Gastos_Gerais</v>
      </c>
    </row>
    <row r="450" spans="1:17" ht="24" x14ac:dyDescent="0.2">
      <c r="A450" s="357">
        <v>447</v>
      </c>
      <c r="B450" s="355">
        <v>44945</v>
      </c>
      <c r="C450" s="348">
        <v>44927</v>
      </c>
      <c r="D450" s="351" t="s">
        <v>264</v>
      </c>
      <c r="E450" s="351" t="s">
        <v>293</v>
      </c>
      <c r="F450" s="356">
        <v>60</v>
      </c>
      <c r="G450" s="351" t="s">
        <v>1501</v>
      </c>
      <c r="H450" s="351" t="s">
        <v>493</v>
      </c>
      <c r="I450" s="351" t="s">
        <v>1861</v>
      </c>
      <c r="J450" s="353" t="s">
        <v>434</v>
      </c>
      <c r="K450" s="353" t="s">
        <v>1188</v>
      </c>
      <c r="L450" s="353" t="s">
        <v>1189</v>
      </c>
      <c r="M450" s="353">
        <v>758050783</v>
      </c>
      <c r="N450" s="371">
        <v>44945</v>
      </c>
      <c r="O450" s="74">
        <f t="shared" si="22"/>
        <v>1</v>
      </c>
      <c r="P450" s="74">
        <f t="shared" si="23"/>
        <v>1</v>
      </c>
      <c r="Q450" s="139" t="str">
        <f t="shared" si="24"/>
        <v>Gastos_Gerais</v>
      </c>
    </row>
    <row r="451" spans="1:17" ht="36" x14ac:dyDescent="0.2">
      <c r="A451" s="357">
        <v>448</v>
      </c>
      <c r="B451" s="377">
        <v>44945</v>
      </c>
      <c r="C451" s="583">
        <v>44927</v>
      </c>
      <c r="D451" s="361" t="s">
        <v>264</v>
      </c>
      <c r="E451" s="361" t="s">
        <v>293</v>
      </c>
      <c r="F451" s="366">
        <v>60</v>
      </c>
      <c r="G451" s="361" t="s">
        <v>1504</v>
      </c>
      <c r="H451" s="361" t="s">
        <v>493</v>
      </c>
      <c r="I451" s="361" t="s">
        <v>1505</v>
      </c>
      <c r="J451" s="363" t="s">
        <v>424</v>
      </c>
      <c r="K451" s="363" t="s">
        <v>1188</v>
      </c>
      <c r="L451" s="363" t="s">
        <v>1189</v>
      </c>
      <c r="M451" s="363">
        <v>758050783</v>
      </c>
      <c r="N451" s="587">
        <v>44945</v>
      </c>
      <c r="O451" s="74">
        <f t="shared" si="22"/>
        <v>1</v>
      </c>
      <c r="P451" s="74">
        <f t="shared" si="23"/>
        <v>1</v>
      </c>
      <c r="Q451" s="139" t="str">
        <f t="shared" si="24"/>
        <v>Gastos_Gerais</v>
      </c>
    </row>
    <row r="452" spans="1:17" ht="24" x14ac:dyDescent="0.2">
      <c r="A452" s="357">
        <v>449</v>
      </c>
      <c r="B452" s="355">
        <v>44945</v>
      </c>
      <c r="C452" s="348">
        <v>44927</v>
      </c>
      <c r="D452" s="351" t="s">
        <v>264</v>
      </c>
      <c r="E452" s="351" t="s">
        <v>293</v>
      </c>
      <c r="F452" s="356">
        <v>240</v>
      </c>
      <c r="G452" s="349" t="s">
        <v>1503</v>
      </c>
      <c r="H452" s="351" t="s">
        <v>493</v>
      </c>
      <c r="I452" s="351" t="s">
        <v>1861</v>
      </c>
      <c r="J452" s="353" t="s">
        <v>434</v>
      </c>
      <c r="K452" s="353" t="s">
        <v>1188</v>
      </c>
      <c r="L452" s="353" t="s">
        <v>1189</v>
      </c>
      <c r="M452" s="353">
        <v>758050783</v>
      </c>
      <c r="N452" s="368">
        <v>44945</v>
      </c>
      <c r="O452" s="74">
        <f t="shared" si="22"/>
        <v>1</v>
      </c>
      <c r="P452" s="74">
        <f t="shared" si="23"/>
        <v>1</v>
      </c>
      <c r="Q452" s="139" t="str">
        <f t="shared" si="24"/>
        <v>Gastos_Gerais</v>
      </c>
    </row>
    <row r="453" spans="1:17" ht="24" x14ac:dyDescent="0.2">
      <c r="A453" s="357">
        <v>450</v>
      </c>
      <c r="B453" s="347">
        <v>44945</v>
      </c>
      <c r="C453" s="580">
        <v>44927</v>
      </c>
      <c r="D453" s="349" t="s">
        <v>264</v>
      </c>
      <c r="E453" s="349" t="s">
        <v>293</v>
      </c>
      <c r="F453" s="350">
        <v>240</v>
      </c>
      <c r="G453" s="349" t="s">
        <v>1506</v>
      </c>
      <c r="H453" s="349" t="s">
        <v>493</v>
      </c>
      <c r="I453" s="351" t="s">
        <v>1505</v>
      </c>
      <c r="J453" s="352" t="s">
        <v>424</v>
      </c>
      <c r="K453" s="352" t="s">
        <v>1188</v>
      </c>
      <c r="L453" s="353" t="s">
        <v>1189</v>
      </c>
      <c r="M453" s="352">
        <v>758050783</v>
      </c>
      <c r="N453" s="371">
        <v>44945</v>
      </c>
      <c r="O453" s="74">
        <f t="shared" si="22"/>
        <v>1</v>
      </c>
      <c r="P453" s="74">
        <f t="shared" si="23"/>
        <v>1</v>
      </c>
      <c r="Q453" s="139" t="str">
        <f t="shared" si="24"/>
        <v>Gastos_Gerais</v>
      </c>
    </row>
    <row r="454" spans="1:17" ht="25.5" x14ac:dyDescent="0.2">
      <c r="A454" s="357">
        <v>451</v>
      </c>
      <c r="B454" s="355">
        <v>44945</v>
      </c>
      <c r="C454" s="348">
        <v>44927</v>
      </c>
      <c r="D454" s="351" t="s">
        <v>176</v>
      </c>
      <c r="E454" s="351" t="s">
        <v>262</v>
      </c>
      <c r="F454" s="356">
        <v>657.05</v>
      </c>
      <c r="G454" s="351" t="s">
        <v>1862</v>
      </c>
      <c r="H454" s="351" t="s">
        <v>422</v>
      </c>
      <c r="I454" s="351" t="s">
        <v>1863</v>
      </c>
      <c r="J454" s="353" t="s">
        <v>893</v>
      </c>
      <c r="K454" s="353" t="s">
        <v>1188</v>
      </c>
      <c r="L454" s="353" t="s">
        <v>1189</v>
      </c>
      <c r="M454" s="353">
        <v>758050783</v>
      </c>
      <c r="N454" s="371">
        <v>44945</v>
      </c>
      <c r="O454" s="74">
        <f t="shared" ref="O454:O517" si="25">IF(B454=0,0,IF(YEAR(B454)=$P$1,MONTH(B454)-$O$1+1,(YEAR(B454)-$P$1)*12-$O$1+1+MONTH(B454)))</f>
        <v>1</v>
      </c>
      <c r="P454" s="74">
        <f t="shared" ref="P454:P517" si="26">IF(C454=0,0,IF(YEAR(C454)=$P$1,MONTH(C454)-$O$1+1,(YEAR(C454)-$P$1)*12-$O$1+1+MONTH(C454)))</f>
        <v>1</v>
      </c>
      <c r="Q454" s="139" t="str">
        <f t="shared" ref="Q454:Q517" si="27">SUBSTITUTE(D454," ","_")</f>
        <v>Gastos_com_Pessoal</v>
      </c>
    </row>
    <row r="455" spans="1:17" ht="25.5" x14ac:dyDescent="0.2">
      <c r="A455" s="357">
        <v>452</v>
      </c>
      <c r="B455" s="347">
        <v>44945</v>
      </c>
      <c r="C455" s="580">
        <v>44927</v>
      </c>
      <c r="D455" s="349" t="s">
        <v>176</v>
      </c>
      <c r="E455" s="349" t="s">
        <v>280</v>
      </c>
      <c r="F455" s="350">
        <v>1916.85</v>
      </c>
      <c r="G455" s="349" t="s">
        <v>1864</v>
      </c>
      <c r="H455" s="349" t="s">
        <v>422</v>
      </c>
      <c r="I455" s="351" t="s">
        <v>1863</v>
      </c>
      <c r="J455" s="352" t="s">
        <v>893</v>
      </c>
      <c r="K455" s="352" t="s">
        <v>1188</v>
      </c>
      <c r="L455" s="353" t="s">
        <v>1189</v>
      </c>
      <c r="M455" s="352">
        <v>758050783</v>
      </c>
      <c r="N455" s="371">
        <v>44945</v>
      </c>
      <c r="O455" s="74">
        <f t="shared" si="25"/>
        <v>1</v>
      </c>
      <c r="P455" s="74">
        <f t="shared" si="26"/>
        <v>1</v>
      </c>
      <c r="Q455" s="139" t="str">
        <f t="shared" si="27"/>
        <v>Gastos_com_Pessoal</v>
      </c>
    </row>
    <row r="456" spans="1:17" ht="25.5" x14ac:dyDescent="0.2">
      <c r="A456" s="357">
        <v>453</v>
      </c>
      <c r="B456" s="347">
        <v>44945</v>
      </c>
      <c r="C456" s="580">
        <v>44927</v>
      </c>
      <c r="D456" s="349" t="s">
        <v>176</v>
      </c>
      <c r="E456" s="349" t="s">
        <v>262</v>
      </c>
      <c r="F456" s="350">
        <v>655.42</v>
      </c>
      <c r="G456" s="349" t="s">
        <v>1865</v>
      </c>
      <c r="H456" s="349" t="s">
        <v>418</v>
      </c>
      <c r="I456" s="351" t="s">
        <v>1866</v>
      </c>
      <c r="J456" s="352" t="s">
        <v>918</v>
      </c>
      <c r="K456" s="352" t="s">
        <v>1188</v>
      </c>
      <c r="L456" s="353" t="s">
        <v>1189</v>
      </c>
      <c r="M456" s="352">
        <v>758050783</v>
      </c>
      <c r="N456" s="371">
        <v>44945</v>
      </c>
      <c r="O456" s="74">
        <f t="shared" si="25"/>
        <v>1</v>
      </c>
      <c r="P456" s="74">
        <f t="shared" si="26"/>
        <v>1</v>
      </c>
      <c r="Q456" s="139" t="str">
        <f t="shared" si="27"/>
        <v>Gastos_com_Pessoal</v>
      </c>
    </row>
    <row r="457" spans="1:17" ht="25.5" x14ac:dyDescent="0.2">
      <c r="A457" s="357">
        <v>454</v>
      </c>
      <c r="B457" s="347">
        <v>44945</v>
      </c>
      <c r="C457" s="580">
        <v>44927</v>
      </c>
      <c r="D457" s="349" t="s">
        <v>176</v>
      </c>
      <c r="E457" s="349" t="s">
        <v>280</v>
      </c>
      <c r="F457" s="350">
        <v>1912.43</v>
      </c>
      <c r="G457" s="349" t="s">
        <v>1867</v>
      </c>
      <c r="H457" s="349" t="s">
        <v>418</v>
      </c>
      <c r="I457" s="351" t="s">
        <v>1866</v>
      </c>
      <c r="J457" s="352" t="s">
        <v>918</v>
      </c>
      <c r="K457" s="352" t="s">
        <v>1188</v>
      </c>
      <c r="L457" s="353" t="s">
        <v>1189</v>
      </c>
      <c r="M457" s="352">
        <v>758050783</v>
      </c>
      <c r="N457" s="371">
        <v>44945</v>
      </c>
      <c r="O457" s="74">
        <f t="shared" si="25"/>
        <v>1</v>
      </c>
      <c r="P457" s="74">
        <f t="shared" si="26"/>
        <v>1</v>
      </c>
      <c r="Q457" s="139" t="str">
        <f t="shared" si="27"/>
        <v>Gastos_com_Pessoal</v>
      </c>
    </row>
    <row r="458" spans="1:17" ht="25.5" x14ac:dyDescent="0.2">
      <c r="A458" s="357">
        <v>455</v>
      </c>
      <c r="B458" s="347">
        <v>44945</v>
      </c>
      <c r="C458" s="580">
        <v>44927</v>
      </c>
      <c r="D458" s="349" t="s">
        <v>176</v>
      </c>
      <c r="E458" s="349" t="s">
        <v>262</v>
      </c>
      <c r="F458" s="350">
        <v>862.47</v>
      </c>
      <c r="G458" s="349" t="s">
        <v>1868</v>
      </c>
      <c r="H458" s="349" t="s">
        <v>414</v>
      </c>
      <c r="I458" s="351" t="s">
        <v>1869</v>
      </c>
      <c r="J458" s="352" t="s">
        <v>882</v>
      </c>
      <c r="K458" s="352" t="s">
        <v>1188</v>
      </c>
      <c r="L458" s="353" t="s">
        <v>1189</v>
      </c>
      <c r="M458" s="352">
        <v>758050783</v>
      </c>
      <c r="N458" s="371">
        <v>44945</v>
      </c>
      <c r="O458" s="74">
        <f t="shared" si="25"/>
        <v>1</v>
      </c>
      <c r="P458" s="74">
        <f t="shared" si="26"/>
        <v>1</v>
      </c>
      <c r="Q458" s="139" t="str">
        <f t="shared" si="27"/>
        <v>Gastos_com_Pessoal</v>
      </c>
    </row>
    <row r="459" spans="1:17" ht="25.5" x14ac:dyDescent="0.2">
      <c r="A459" s="357">
        <v>456</v>
      </c>
      <c r="B459" s="347">
        <v>44945</v>
      </c>
      <c r="C459" s="580">
        <v>44927</v>
      </c>
      <c r="D459" s="349" t="s">
        <v>176</v>
      </c>
      <c r="E459" s="349" t="s">
        <v>280</v>
      </c>
      <c r="F459" s="350">
        <v>2424.66</v>
      </c>
      <c r="G459" s="349" t="s">
        <v>1870</v>
      </c>
      <c r="H459" s="349" t="s">
        <v>414</v>
      </c>
      <c r="I459" s="351" t="s">
        <v>1869</v>
      </c>
      <c r="J459" s="352" t="s">
        <v>882</v>
      </c>
      <c r="K459" s="352" t="s">
        <v>1188</v>
      </c>
      <c r="L459" s="353" t="s">
        <v>1189</v>
      </c>
      <c r="M459" s="352">
        <v>758050783</v>
      </c>
      <c r="N459" s="371">
        <v>44945</v>
      </c>
      <c r="O459" s="74">
        <f t="shared" si="25"/>
        <v>1</v>
      </c>
      <c r="P459" s="74">
        <f t="shared" si="26"/>
        <v>1</v>
      </c>
      <c r="Q459" s="139" t="str">
        <f t="shared" si="27"/>
        <v>Gastos_com_Pessoal</v>
      </c>
    </row>
    <row r="460" spans="1:17" ht="25.5" x14ac:dyDescent="0.2">
      <c r="A460" s="357">
        <v>457</v>
      </c>
      <c r="B460" s="347">
        <v>44945</v>
      </c>
      <c r="C460" s="580">
        <v>44927</v>
      </c>
      <c r="D460" s="349" t="s">
        <v>176</v>
      </c>
      <c r="E460" s="349" t="s">
        <v>262</v>
      </c>
      <c r="F460" s="350">
        <v>519.39</v>
      </c>
      <c r="G460" s="349" t="s">
        <v>1871</v>
      </c>
      <c r="H460" s="349" t="s">
        <v>419</v>
      </c>
      <c r="I460" s="351" t="s">
        <v>1872</v>
      </c>
      <c r="J460" s="352" t="s">
        <v>851</v>
      </c>
      <c r="K460" s="352" t="s">
        <v>1188</v>
      </c>
      <c r="L460" s="353" t="s">
        <v>1189</v>
      </c>
      <c r="M460" s="352">
        <v>758050783</v>
      </c>
      <c r="N460" s="371">
        <v>44945</v>
      </c>
      <c r="O460" s="74">
        <f t="shared" si="25"/>
        <v>1</v>
      </c>
      <c r="P460" s="74">
        <f t="shared" si="26"/>
        <v>1</v>
      </c>
      <c r="Q460" s="139" t="str">
        <f t="shared" si="27"/>
        <v>Gastos_com_Pessoal</v>
      </c>
    </row>
    <row r="461" spans="1:17" ht="25.5" x14ac:dyDescent="0.2">
      <c r="A461" s="357">
        <v>458</v>
      </c>
      <c r="B461" s="347">
        <v>44945</v>
      </c>
      <c r="C461" s="580">
        <v>44927</v>
      </c>
      <c r="D461" s="349" t="s">
        <v>176</v>
      </c>
      <c r="E461" s="349" t="s">
        <v>280</v>
      </c>
      <c r="F461" s="350">
        <v>1545.24</v>
      </c>
      <c r="G461" s="349" t="s">
        <v>1873</v>
      </c>
      <c r="H461" s="349" t="s">
        <v>419</v>
      </c>
      <c r="I461" s="351" t="s">
        <v>1872</v>
      </c>
      <c r="J461" s="352" t="s">
        <v>851</v>
      </c>
      <c r="K461" s="352" t="s">
        <v>1188</v>
      </c>
      <c r="L461" s="353" t="s">
        <v>1189</v>
      </c>
      <c r="M461" s="352">
        <v>758050783</v>
      </c>
      <c r="N461" s="371">
        <v>44945</v>
      </c>
      <c r="O461" s="74">
        <f t="shared" si="25"/>
        <v>1</v>
      </c>
      <c r="P461" s="74">
        <f t="shared" si="26"/>
        <v>1</v>
      </c>
      <c r="Q461" s="139" t="str">
        <f t="shared" si="27"/>
        <v>Gastos_com_Pessoal</v>
      </c>
    </row>
    <row r="462" spans="1:17" ht="25.5" x14ac:dyDescent="0.2">
      <c r="A462" s="357">
        <v>459</v>
      </c>
      <c r="B462" s="347">
        <v>44945</v>
      </c>
      <c r="C462" s="580">
        <v>44927</v>
      </c>
      <c r="D462" s="349" t="s">
        <v>176</v>
      </c>
      <c r="E462" s="349" t="s">
        <v>262</v>
      </c>
      <c r="F462" s="350">
        <v>600.07000000000005</v>
      </c>
      <c r="G462" s="349" t="s">
        <v>1874</v>
      </c>
      <c r="H462" s="349" t="s">
        <v>302</v>
      </c>
      <c r="I462" s="351" t="s">
        <v>1875</v>
      </c>
      <c r="J462" s="352" t="s">
        <v>1876</v>
      </c>
      <c r="K462" s="352" t="s">
        <v>1188</v>
      </c>
      <c r="L462" s="353" t="s">
        <v>1189</v>
      </c>
      <c r="M462" s="352">
        <v>758050783</v>
      </c>
      <c r="N462" s="371">
        <v>44945</v>
      </c>
      <c r="O462" s="74">
        <f t="shared" si="25"/>
        <v>1</v>
      </c>
      <c r="P462" s="74">
        <f t="shared" si="26"/>
        <v>1</v>
      </c>
      <c r="Q462" s="139" t="str">
        <f t="shared" si="27"/>
        <v>Gastos_com_Pessoal</v>
      </c>
    </row>
    <row r="463" spans="1:17" ht="25.5" x14ac:dyDescent="0.2">
      <c r="A463" s="357">
        <v>460</v>
      </c>
      <c r="B463" s="347">
        <v>44945</v>
      </c>
      <c r="C463" s="580">
        <v>44927</v>
      </c>
      <c r="D463" s="349" t="s">
        <v>176</v>
      </c>
      <c r="E463" s="349" t="s">
        <v>280</v>
      </c>
      <c r="F463" s="350">
        <v>1763.07</v>
      </c>
      <c r="G463" s="349" t="s">
        <v>1877</v>
      </c>
      <c r="H463" s="349" t="s">
        <v>302</v>
      </c>
      <c r="I463" s="351" t="s">
        <v>1875</v>
      </c>
      <c r="J463" s="352" t="s">
        <v>1876</v>
      </c>
      <c r="K463" s="352" t="s">
        <v>1188</v>
      </c>
      <c r="L463" s="353" t="s">
        <v>1189</v>
      </c>
      <c r="M463" s="352">
        <v>758050783</v>
      </c>
      <c r="N463" s="371">
        <v>44945</v>
      </c>
      <c r="O463" s="74">
        <f t="shared" si="25"/>
        <v>1</v>
      </c>
      <c r="P463" s="74">
        <f t="shared" si="26"/>
        <v>1</v>
      </c>
      <c r="Q463" s="139" t="str">
        <f t="shared" si="27"/>
        <v>Gastos_com_Pessoal</v>
      </c>
    </row>
    <row r="464" spans="1:17" ht="25.5" x14ac:dyDescent="0.2">
      <c r="A464" s="357">
        <v>461</v>
      </c>
      <c r="B464" s="347">
        <v>44945</v>
      </c>
      <c r="C464" s="580">
        <v>44927</v>
      </c>
      <c r="D464" s="349" t="s">
        <v>176</v>
      </c>
      <c r="E464" s="349" t="s">
        <v>262</v>
      </c>
      <c r="F464" s="350">
        <v>858.98</v>
      </c>
      <c r="G464" s="349" t="s">
        <v>1878</v>
      </c>
      <c r="H464" s="349" t="s">
        <v>493</v>
      </c>
      <c r="I464" s="351" t="s">
        <v>1879</v>
      </c>
      <c r="J464" s="352" t="s">
        <v>437</v>
      </c>
      <c r="K464" s="352" t="s">
        <v>1188</v>
      </c>
      <c r="L464" s="353" t="s">
        <v>1189</v>
      </c>
      <c r="M464" s="352">
        <v>758050783</v>
      </c>
      <c r="N464" s="371">
        <v>44945</v>
      </c>
      <c r="O464" s="74">
        <f t="shared" si="25"/>
        <v>1</v>
      </c>
      <c r="P464" s="74">
        <f t="shared" si="26"/>
        <v>1</v>
      </c>
      <c r="Q464" s="139" t="str">
        <f t="shared" si="27"/>
        <v>Gastos_com_Pessoal</v>
      </c>
    </row>
    <row r="465" spans="1:17" ht="25.5" x14ac:dyDescent="0.2">
      <c r="A465" s="357">
        <v>462</v>
      </c>
      <c r="B465" s="347">
        <v>44945</v>
      </c>
      <c r="C465" s="580">
        <v>44927</v>
      </c>
      <c r="D465" s="349" t="s">
        <v>176</v>
      </c>
      <c r="E465" s="349" t="s">
        <v>280</v>
      </c>
      <c r="F465" s="350">
        <v>2444.75</v>
      </c>
      <c r="G465" s="349" t="s">
        <v>1880</v>
      </c>
      <c r="H465" s="349" t="s">
        <v>493</v>
      </c>
      <c r="I465" s="351" t="s">
        <v>1879</v>
      </c>
      <c r="J465" s="352" t="s">
        <v>437</v>
      </c>
      <c r="K465" s="352" t="s">
        <v>1188</v>
      </c>
      <c r="L465" s="353" t="s">
        <v>1189</v>
      </c>
      <c r="M465" s="352">
        <v>758050783</v>
      </c>
      <c r="N465" s="371">
        <v>44945</v>
      </c>
      <c r="O465" s="74">
        <f t="shared" si="25"/>
        <v>1</v>
      </c>
      <c r="P465" s="74">
        <f t="shared" si="26"/>
        <v>1</v>
      </c>
      <c r="Q465" s="139" t="str">
        <f t="shared" si="27"/>
        <v>Gastos_com_Pessoal</v>
      </c>
    </row>
    <row r="466" spans="1:17" ht="25.5" x14ac:dyDescent="0.2">
      <c r="A466" s="357">
        <v>463</v>
      </c>
      <c r="B466" s="347">
        <v>44945</v>
      </c>
      <c r="C466" s="580">
        <v>44927</v>
      </c>
      <c r="D466" s="349" t="s">
        <v>176</v>
      </c>
      <c r="E466" s="349" t="s">
        <v>262</v>
      </c>
      <c r="F466" s="350">
        <v>879.61</v>
      </c>
      <c r="G466" s="349" t="s">
        <v>1881</v>
      </c>
      <c r="H466" s="349" t="s">
        <v>421</v>
      </c>
      <c r="I466" s="351" t="s">
        <v>1882</v>
      </c>
      <c r="J466" s="352" t="s">
        <v>815</v>
      </c>
      <c r="K466" s="352" t="s">
        <v>1188</v>
      </c>
      <c r="L466" s="353" t="s">
        <v>1189</v>
      </c>
      <c r="M466" s="352">
        <v>758050783</v>
      </c>
      <c r="N466" s="371">
        <v>44945</v>
      </c>
      <c r="O466" s="74">
        <f t="shared" si="25"/>
        <v>1</v>
      </c>
      <c r="P466" s="74">
        <f t="shared" si="26"/>
        <v>1</v>
      </c>
      <c r="Q466" s="139" t="str">
        <f t="shared" si="27"/>
        <v>Gastos_com_Pessoal</v>
      </c>
    </row>
    <row r="467" spans="1:17" s="324" customFormat="1" ht="25.5" x14ac:dyDescent="0.2">
      <c r="A467" s="357">
        <v>464</v>
      </c>
      <c r="B467" s="347">
        <v>44945</v>
      </c>
      <c r="C467" s="580">
        <v>44927</v>
      </c>
      <c r="D467" s="349" t="s">
        <v>176</v>
      </c>
      <c r="E467" s="349" t="s">
        <v>280</v>
      </c>
      <c r="F467" s="350">
        <v>2522.7399999999998</v>
      </c>
      <c r="G467" s="349" t="s">
        <v>1883</v>
      </c>
      <c r="H467" s="372" t="s">
        <v>421</v>
      </c>
      <c r="I467" s="351" t="s">
        <v>1882</v>
      </c>
      <c r="J467" s="352" t="s">
        <v>815</v>
      </c>
      <c r="K467" s="352" t="s">
        <v>1188</v>
      </c>
      <c r="L467" s="353" t="s">
        <v>1189</v>
      </c>
      <c r="M467" s="375">
        <v>758050783</v>
      </c>
      <c r="N467" s="418">
        <v>44945</v>
      </c>
      <c r="O467" s="74">
        <f t="shared" si="25"/>
        <v>1</v>
      </c>
      <c r="P467" s="74">
        <f t="shared" si="26"/>
        <v>1</v>
      </c>
      <c r="Q467" s="139" t="str">
        <f t="shared" si="27"/>
        <v>Gastos_com_Pessoal</v>
      </c>
    </row>
    <row r="468" spans="1:17" s="324" customFormat="1" ht="25.5" x14ac:dyDescent="0.2">
      <c r="A468" s="357">
        <v>465</v>
      </c>
      <c r="B468" s="373">
        <v>44945</v>
      </c>
      <c r="C468" s="417">
        <v>44896</v>
      </c>
      <c r="D468" s="372" t="s">
        <v>176</v>
      </c>
      <c r="E468" s="372" t="s">
        <v>245</v>
      </c>
      <c r="F468" s="374">
        <v>124634.27</v>
      </c>
      <c r="G468" s="349" t="s">
        <v>1884</v>
      </c>
      <c r="H468" s="372" t="s">
        <v>303</v>
      </c>
      <c r="I468" s="351" t="s">
        <v>1885</v>
      </c>
      <c r="J468" s="352" t="s">
        <v>425</v>
      </c>
      <c r="K468" s="352" t="s">
        <v>1188</v>
      </c>
      <c r="L468" s="353" t="s">
        <v>1410</v>
      </c>
      <c r="M468" s="375" t="s">
        <v>425</v>
      </c>
      <c r="N468" s="418">
        <v>44945</v>
      </c>
      <c r="O468" s="74">
        <f t="shared" si="25"/>
        <v>1</v>
      </c>
      <c r="P468" s="74">
        <f t="shared" si="26"/>
        <v>0</v>
      </c>
      <c r="Q468" s="139" t="str">
        <f t="shared" si="27"/>
        <v>Gastos_com_Pessoal</v>
      </c>
    </row>
    <row r="469" spans="1:17" ht="25.5" x14ac:dyDescent="0.2">
      <c r="A469" s="357">
        <v>466</v>
      </c>
      <c r="B469" s="373">
        <v>44945</v>
      </c>
      <c r="C469" s="417">
        <v>44896</v>
      </c>
      <c r="D469" s="372" t="s">
        <v>176</v>
      </c>
      <c r="E469" s="372" t="s">
        <v>1</v>
      </c>
      <c r="F469" s="374">
        <v>244495.68</v>
      </c>
      <c r="G469" s="349" t="s">
        <v>1886</v>
      </c>
      <c r="H469" s="349" t="s">
        <v>303</v>
      </c>
      <c r="I469" s="351" t="s">
        <v>1887</v>
      </c>
      <c r="J469" s="352" t="s">
        <v>425</v>
      </c>
      <c r="K469" s="352" t="s">
        <v>1188</v>
      </c>
      <c r="L469" s="353" t="s">
        <v>1410</v>
      </c>
      <c r="M469" s="375" t="s">
        <v>425</v>
      </c>
      <c r="N469" s="418">
        <v>44945</v>
      </c>
      <c r="O469" s="74">
        <f t="shared" si="25"/>
        <v>1</v>
      </c>
      <c r="P469" s="74">
        <f t="shared" si="26"/>
        <v>0</v>
      </c>
      <c r="Q469" s="139" t="str">
        <f t="shared" si="27"/>
        <v>Gastos_com_Pessoal</v>
      </c>
    </row>
    <row r="470" spans="1:17" ht="25.5" x14ac:dyDescent="0.2">
      <c r="A470" s="357">
        <v>467</v>
      </c>
      <c r="B470" s="347">
        <v>44945</v>
      </c>
      <c r="C470" s="580">
        <v>44896</v>
      </c>
      <c r="D470" s="349" t="s">
        <v>176</v>
      </c>
      <c r="E470" s="349" t="s">
        <v>1</v>
      </c>
      <c r="F470" s="350">
        <v>146515.34</v>
      </c>
      <c r="G470" s="349" t="s">
        <v>1888</v>
      </c>
      <c r="H470" s="349" t="s">
        <v>303</v>
      </c>
      <c r="I470" s="351" t="s">
        <v>1889</v>
      </c>
      <c r="J470" s="352" t="s">
        <v>425</v>
      </c>
      <c r="K470" s="352" t="s">
        <v>1188</v>
      </c>
      <c r="L470" s="353" t="s">
        <v>1410</v>
      </c>
      <c r="M470" s="352" t="s">
        <v>425</v>
      </c>
      <c r="N470" s="371">
        <v>44945</v>
      </c>
      <c r="O470" s="74">
        <f t="shared" si="25"/>
        <v>1</v>
      </c>
      <c r="P470" s="74">
        <f t="shared" si="26"/>
        <v>0</v>
      </c>
      <c r="Q470" s="139" t="str">
        <f t="shared" si="27"/>
        <v>Gastos_com_Pessoal</v>
      </c>
    </row>
    <row r="471" spans="1:17" ht="36" x14ac:dyDescent="0.2">
      <c r="A471" s="357">
        <v>468</v>
      </c>
      <c r="B471" s="347">
        <v>44945</v>
      </c>
      <c r="C471" s="580">
        <v>44896</v>
      </c>
      <c r="D471" s="349" t="s">
        <v>264</v>
      </c>
      <c r="E471" s="349" t="s">
        <v>65</v>
      </c>
      <c r="F471" s="350">
        <v>860.73</v>
      </c>
      <c r="G471" s="349" t="s">
        <v>1890</v>
      </c>
      <c r="H471" s="349" t="s">
        <v>303</v>
      </c>
      <c r="I471" s="351" t="s">
        <v>1891</v>
      </c>
      <c r="J471" s="352" t="s">
        <v>425</v>
      </c>
      <c r="K471" s="352" t="s">
        <v>1157</v>
      </c>
      <c r="L471" s="353" t="s">
        <v>1892</v>
      </c>
      <c r="M471" s="352">
        <v>5952</v>
      </c>
      <c r="N471" s="371">
        <v>44945</v>
      </c>
      <c r="O471" s="74">
        <f t="shared" si="25"/>
        <v>1</v>
      </c>
      <c r="P471" s="74">
        <f t="shared" si="26"/>
        <v>0</v>
      </c>
      <c r="Q471" s="139" t="str">
        <f t="shared" si="27"/>
        <v>Gastos_Gerais</v>
      </c>
    </row>
    <row r="472" spans="1:17" ht="36" x14ac:dyDescent="0.2">
      <c r="A472" s="357">
        <v>469</v>
      </c>
      <c r="B472" s="347">
        <v>44945</v>
      </c>
      <c r="C472" s="580">
        <v>44896</v>
      </c>
      <c r="D472" s="349" t="s">
        <v>264</v>
      </c>
      <c r="E472" s="349" t="s">
        <v>65</v>
      </c>
      <c r="F472" s="350">
        <v>277.66000000000003</v>
      </c>
      <c r="G472" s="349" t="s">
        <v>1893</v>
      </c>
      <c r="H472" s="349" t="s">
        <v>303</v>
      </c>
      <c r="I472" s="351" t="s">
        <v>1891</v>
      </c>
      <c r="J472" s="352" t="s">
        <v>425</v>
      </c>
      <c r="K472" s="352" t="s">
        <v>1157</v>
      </c>
      <c r="L472" s="353" t="s">
        <v>1892</v>
      </c>
      <c r="M472" s="352">
        <v>1708</v>
      </c>
      <c r="N472" s="371">
        <v>44945</v>
      </c>
      <c r="O472" s="74">
        <f t="shared" si="25"/>
        <v>1</v>
      </c>
      <c r="P472" s="74">
        <f t="shared" si="26"/>
        <v>0</v>
      </c>
      <c r="Q472" s="139" t="str">
        <f t="shared" si="27"/>
        <v>Gastos_Gerais</v>
      </c>
    </row>
    <row r="473" spans="1:17" ht="36" x14ac:dyDescent="0.2">
      <c r="A473" s="357">
        <v>470</v>
      </c>
      <c r="B473" s="347">
        <v>44946</v>
      </c>
      <c r="C473" s="580">
        <v>44927</v>
      </c>
      <c r="D473" s="349" t="s">
        <v>264</v>
      </c>
      <c r="E473" s="349" t="s">
        <v>290</v>
      </c>
      <c r="F473" s="350">
        <v>573.79999999999995</v>
      </c>
      <c r="G473" s="349" t="s">
        <v>1894</v>
      </c>
      <c r="H473" s="349" t="s">
        <v>1032</v>
      </c>
      <c r="I473" s="351" t="s">
        <v>1895</v>
      </c>
      <c r="J473" s="352" t="s">
        <v>1896</v>
      </c>
      <c r="K473" s="352" t="s">
        <v>1157</v>
      </c>
      <c r="L473" s="353" t="s">
        <v>32</v>
      </c>
      <c r="M473" s="352">
        <v>36162</v>
      </c>
      <c r="N473" s="371">
        <v>44911</v>
      </c>
      <c r="O473" s="74">
        <f t="shared" si="25"/>
        <v>1</v>
      </c>
      <c r="P473" s="74">
        <f t="shared" si="26"/>
        <v>1</v>
      </c>
      <c r="Q473" s="139" t="str">
        <f t="shared" si="27"/>
        <v>Gastos_Gerais</v>
      </c>
    </row>
    <row r="474" spans="1:17" ht="36" x14ac:dyDescent="0.2">
      <c r="A474" s="357">
        <v>471</v>
      </c>
      <c r="B474" s="347">
        <v>44946</v>
      </c>
      <c r="C474" s="580">
        <v>44927</v>
      </c>
      <c r="D474" s="349" t="s">
        <v>141</v>
      </c>
      <c r="E474" s="349" t="s">
        <v>220</v>
      </c>
      <c r="F474" s="350">
        <v>9311.2000000000007</v>
      </c>
      <c r="G474" s="351" t="s">
        <v>1897</v>
      </c>
      <c r="H474" s="349" t="s">
        <v>423</v>
      </c>
      <c r="I474" s="351" t="s">
        <v>1123</v>
      </c>
      <c r="J474" s="352" t="s">
        <v>1667</v>
      </c>
      <c r="K474" s="352" t="s">
        <v>1157</v>
      </c>
      <c r="L474" s="353" t="s">
        <v>32</v>
      </c>
      <c r="M474" s="352">
        <v>12</v>
      </c>
      <c r="N474" s="371">
        <v>44936</v>
      </c>
      <c r="O474" s="74">
        <f t="shared" si="25"/>
        <v>1</v>
      </c>
      <c r="P474" s="74">
        <f t="shared" si="26"/>
        <v>1</v>
      </c>
      <c r="Q474" s="139" t="str">
        <f t="shared" si="27"/>
        <v>Aquisição_de_Bens_Permanentes</v>
      </c>
    </row>
    <row r="475" spans="1:17" ht="24" x14ac:dyDescent="0.2">
      <c r="A475" s="357">
        <v>472</v>
      </c>
      <c r="B475" s="347">
        <v>44946</v>
      </c>
      <c r="C475" s="580">
        <v>44927</v>
      </c>
      <c r="D475" s="349" t="s">
        <v>264</v>
      </c>
      <c r="E475" s="349" t="s">
        <v>247</v>
      </c>
      <c r="F475" s="350">
        <v>665</v>
      </c>
      <c r="G475" s="349" t="s">
        <v>1898</v>
      </c>
      <c r="H475" s="349" t="s">
        <v>422</v>
      </c>
      <c r="I475" s="351" t="s">
        <v>1899</v>
      </c>
      <c r="J475" s="352" t="s">
        <v>1900</v>
      </c>
      <c r="K475" s="352" t="s">
        <v>1157</v>
      </c>
      <c r="L475" s="353" t="s">
        <v>32</v>
      </c>
      <c r="M475" s="352">
        <v>36826936</v>
      </c>
      <c r="N475" s="371">
        <v>44943</v>
      </c>
      <c r="O475" s="74">
        <f t="shared" si="25"/>
        <v>1</v>
      </c>
      <c r="P475" s="74">
        <f t="shared" si="26"/>
        <v>1</v>
      </c>
      <c r="Q475" s="139" t="str">
        <f t="shared" si="27"/>
        <v>Gastos_Gerais</v>
      </c>
    </row>
    <row r="476" spans="1:17" ht="24" x14ac:dyDescent="0.2">
      <c r="A476" s="357">
        <v>473</v>
      </c>
      <c r="B476" s="347">
        <v>44946</v>
      </c>
      <c r="C476" s="580">
        <v>44927</v>
      </c>
      <c r="D476" s="349" t="s">
        <v>264</v>
      </c>
      <c r="E476" s="349" t="s">
        <v>138</v>
      </c>
      <c r="F476" s="350">
        <v>954.4</v>
      </c>
      <c r="G476" s="349" t="s">
        <v>138</v>
      </c>
      <c r="H476" s="349" t="s">
        <v>419</v>
      </c>
      <c r="I476" s="351" t="s">
        <v>1237</v>
      </c>
      <c r="J476" s="352" t="s">
        <v>1238</v>
      </c>
      <c r="K476" s="352" t="s">
        <v>1157</v>
      </c>
      <c r="L476" s="353" t="s">
        <v>32</v>
      </c>
      <c r="M476" s="352">
        <v>27000</v>
      </c>
      <c r="N476" s="371">
        <v>44935</v>
      </c>
      <c r="O476" s="74">
        <f t="shared" si="25"/>
        <v>1</v>
      </c>
      <c r="P476" s="74">
        <f t="shared" si="26"/>
        <v>1</v>
      </c>
      <c r="Q476" s="139" t="str">
        <f t="shared" si="27"/>
        <v>Gastos_Gerais</v>
      </c>
    </row>
    <row r="477" spans="1:17" s="411" customFormat="1" ht="36" x14ac:dyDescent="0.2">
      <c r="A477" s="357">
        <v>474</v>
      </c>
      <c r="B477" s="373">
        <v>44946</v>
      </c>
      <c r="C477" s="417">
        <v>44927</v>
      </c>
      <c r="D477" s="372" t="s">
        <v>264</v>
      </c>
      <c r="E477" s="372" t="s">
        <v>181</v>
      </c>
      <c r="F477" s="374">
        <v>6222.45</v>
      </c>
      <c r="G477" s="372" t="s">
        <v>1177</v>
      </c>
      <c r="H477" s="372" t="s">
        <v>303</v>
      </c>
      <c r="I477" s="372" t="s">
        <v>1178</v>
      </c>
      <c r="J477" s="375" t="s">
        <v>1179</v>
      </c>
      <c r="K477" s="375" t="s">
        <v>1157</v>
      </c>
      <c r="L477" s="375" t="s">
        <v>32</v>
      </c>
      <c r="M477" s="375">
        <v>202314</v>
      </c>
      <c r="N477" s="418">
        <v>44929</v>
      </c>
      <c r="O477" s="74">
        <f t="shared" si="25"/>
        <v>1</v>
      </c>
      <c r="P477" s="74">
        <f t="shared" si="26"/>
        <v>1</v>
      </c>
      <c r="Q477" s="139" t="str">
        <f t="shared" si="27"/>
        <v>Gastos_Gerais</v>
      </c>
    </row>
    <row r="478" spans="1:17" ht="36" x14ac:dyDescent="0.2">
      <c r="A478" s="357">
        <v>475</v>
      </c>
      <c r="B478" s="347">
        <v>44946</v>
      </c>
      <c r="C478" s="580">
        <v>44927</v>
      </c>
      <c r="D478" s="349" t="s">
        <v>264</v>
      </c>
      <c r="E478" s="349" t="s">
        <v>290</v>
      </c>
      <c r="F478" s="350">
        <v>160</v>
      </c>
      <c r="G478" s="349" t="s">
        <v>1901</v>
      </c>
      <c r="H478" s="349" t="s">
        <v>418</v>
      </c>
      <c r="I478" s="351" t="s">
        <v>1806</v>
      </c>
      <c r="J478" s="352" t="s">
        <v>1807</v>
      </c>
      <c r="K478" s="352" t="s">
        <v>1157</v>
      </c>
      <c r="L478" s="353" t="s">
        <v>32</v>
      </c>
      <c r="M478" s="352">
        <v>4737</v>
      </c>
      <c r="N478" s="371">
        <v>44942</v>
      </c>
      <c r="O478" s="74">
        <f t="shared" si="25"/>
        <v>1</v>
      </c>
      <c r="P478" s="74">
        <f t="shared" si="26"/>
        <v>1</v>
      </c>
      <c r="Q478" s="139" t="str">
        <f t="shared" si="27"/>
        <v>Gastos_Gerais</v>
      </c>
    </row>
    <row r="479" spans="1:17" ht="24" x14ac:dyDescent="0.2">
      <c r="A479" s="357">
        <v>476</v>
      </c>
      <c r="B479" s="347">
        <v>44946</v>
      </c>
      <c r="C479" s="580">
        <v>44896</v>
      </c>
      <c r="D479" s="349" t="s">
        <v>264</v>
      </c>
      <c r="E479" s="349" t="s">
        <v>138</v>
      </c>
      <c r="F479" s="350">
        <v>2159.5</v>
      </c>
      <c r="G479" s="351" t="s">
        <v>138</v>
      </c>
      <c r="H479" s="349" t="s">
        <v>420</v>
      </c>
      <c r="I479" s="361" t="s">
        <v>1902</v>
      </c>
      <c r="J479" s="362" t="s">
        <v>1903</v>
      </c>
      <c r="K479" s="362" t="s">
        <v>1157</v>
      </c>
      <c r="L479" s="363" t="s">
        <v>32</v>
      </c>
      <c r="M479" s="362">
        <v>46402</v>
      </c>
      <c r="N479" s="371">
        <v>44921</v>
      </c>
      <c r="O479" s="74">
        <f t="shared" si="25"/>
        <v>1</v>
      </c>
      <c r="P479" s="74">
        <f t="shared" si="26"/>
        <v>0</v>
      </c>
      <c r="Q479" s="139" t="str">
        <f t="shared" si="27"/>
        <v>Gastos_Gerais</v>
      </c>
    </row>
    <row r="480" spans="1:17" ht="36" x14ac:dyDescent="0.2">
      <c r="A480" s="357">
        <v>477</v>
      </c>
      <c r="B480" s="347">
        <v>44946</v>
      </c>
      <c r="C480" s="580">
        <v>44927</v>
      </c>
      <c r="D480" s="349" t="s">
        <v>264</v>
      </c>
      <c r="E480" s="349" t="s">
        <v>96</v>
      </c>
      <c r="F480" s="350">
        <v>1647.4</v>
      </c>
      <c r="G480" s="359" t="s">
        <v>1904</v>
      </c>
      <c r="H480" s="349" t="s">
        <v>493</v>
      </c>
      <c r="I480" s="361" t="s">
        <v>1905</v>
      </c>
      <c r="J480" s="362" t="s">
        <v>1906</v>
      </c>
      <c r="K480" s="362" t="s">
        <v>1157</v>
      </c>
      <c r="L480" s="363" t="s">
        <v>32</v>
      </c>
      <c r="M480" s="362">
        <v>65</v>
      </c>
      <c r="N480" s="371">
        <v>44945</v>
      </c>
      <c r="O480" s="74">
        <f t="shared" si="25"/>
        <v>1</v>
      </c>
      <c r="P480" s="74">
        <f t="shared" si="26"/>
        <v>1</v>
      </c>
      <c r="Q480" s="139" t="str">
        <f t="shared" si="27"/>
        <v>Gastos_Gerais</v>
      </c>
    </row>
    <row r="481" spans="1:17" ht="24" x14ac:dyDescent="0.2">
      <c r="A481" s="357">
        <v>478</v>
      </c>
      <c r="B481" s="347">
        <v>44946</v>
      </c>
      <c r="C481" s="580">
        <v>44927</v>
      </c>
      <c r="D481" s="349" t="s">
        <v>264</v>
      </c>
      <c r="E481" s="349" t="s">
        <v>290</v>
      </c>
      <c r="F481" s="350">
        <v>32.4</v>
      </c>
      <c r="G481" s="351" t="s">
        <v>1907</v>
      </c>
      <c r="H481" s="349" t="s">
        <v>423</v>
      </c>
      <c r="I481" s="361" t="s">
        <v>1568</v>
      </c>
      <c r="J481" s="362" t="s">
        <v>1569</v>
      </c>
      <c r="K481" s="362" t="s">
        <v>1157</v>
      </c>
      <c r="L481" s="363" t="s">
        <v>32</v>
      </c>
      <c r="M481" s="362">
        <v>4368</v>
      </c>
      <c r="N481" s="371">
        <v>44937</v>
      </c>
      <c r="O481" s="74">
        <f t="shared" si="25"/>
        <v>1</v>
      </c>
      <c r="P481" s="74">
        <f t="shared" si="26"/>
        <v>1</v>
      </c>
      <c r="Q481" s="139" t="str">
        <f t="shared" si="27"/>
        <v>Gastos_Gerais</v>
      </c>
    </row>
    <row r="482" spans="1:17" x14ac:dyDescent="0.2">
      <c r="A482" s="357">
        <v>479</v>
      </c>
      <c r="B482" s="358">
        <v>44946</v>
      </c>
      <c r="C482" s="579">
        <v>44927</v>
      </c>
      <c r="D482" s="359" t="s">
        <v>264</v>
      </c>
      <c r="E482" s="359" t="s">
        <v>81</v>
      </c>
      <c r="F482" s="360">
        <v>1500</v>
      </c>
      <c r="G482" s="359" t="s">
        <v>1313</v>
      </c>
      <c r="H482" s="359" t="s">
        <v>414</v>
      </c>
      <c r="I482" s="359" t="s">
        <v>1290</v>
      </c>
      <c r="J482" s="362" t="s">
        <v>1291</v>
      </c>
      <c r="K482" s="362" t="s">
        <v>1157</v>
      </c>
      <c r="L482" s="363" t="s">
        <v>32</v>
      </c>
      <c r="M482" s="352">
        <v>2037242</v>
      </c>
      <c r="N482" s="371">
        <v>44948</v>
      </c>
      <c r="O482" s="74">
        <f t="shared" si="25"/>
        <v>1</v>
      </c>
      <c r="P482" s="74">
        <f t="shared" si="26"/>
        <v>1</v>
      </c>
      <c r="Q482" s="139" t="str">
        <f t="shared" si="27"/>
        <v>Gastos_Gerais</v>
      </c>
    </row>
    <row r="483" spans="1:17" ht="24" x14ac:dyDescent="0.2">
      <c r="A483" s="357">
        <v>480</v>
      </c>
      <c r="B483" s="358">
        <v>44946</v>
      </c>
      <c r="C483" s="579">
        <v>44896</v>
      </c>
      <c r="D483" s="359" t="s">
        <v>264</v>
      </c>
      <c r="E483" s="359" t="s">
        <v>82</v>
      </c>
      <c r="F483" s="360">
        <v>21418.7</v>
      </c>
      <c r="G483" s="359" t="s">
        <v>1154</v>
      </c>
      <c r="H483" s="359" t="s">
        <v>416</v>
      </c>
      <c r="I483" s="361" t="s">
        <v>1682</v>
      </c>
      <c r="J483" s="362" t="s">
        <v>1156</v>
      </c>
      <c r="K483" s="362" t="s">
        <v>1157</v>
      </c>
      <c r="L483" s="353" t="s">
        <v>1158</v>
      </c>
      <c r="M483" s="352" t="s">
        <v>1908</v>
      </c>
      <c r="N483" s="371">
        <v>44946</v>
      </c>
      <c r="O483" s="74">
        <f t="shared" si="25"/>
        <v>1</v>
      </c>
      <c r="P483" s="74">
        <f t="shared" si="26"/>
        <v>0</v>
      </c>
      <c r="Q483" s="139" t="str">
        <f t="shared" si="27"/>
        <v>Gastos_Gerais</v>
      </c>
    </row>
    <row r="484" spans="1:17" x14ac:dyDescent="0.2">
      <c r="A484" s="357">
        <v>481</v>
      </c>
      <c r="B484" s="347">
        <v>44946</v>
      </c>
      <c r="C484" s="580">
        <v>44896</v>
      </c>
      <c r="D484" s="349" t="s">
        <v>264</v>
      </c>
      <c r="E484" s="349" t="s">
        <v>83</v>
      </c>
      <c r="F484" s="350">
        <v>1872.74</v>
      </c>
      <c r="G484" s="349" t="s">
        <v>1160</v>
      </c>
      <c r="H484" s="349" t="s">
        <v>418</v>
      </c>
      <c r="I484" s="351" t="s">
        <v>1161</v>
      </c>
      <c r="J484" s="352" t="s">
        <v>1162</v>
      </c>
      <c r="K484" s="352" t="s">
        <v>1157</v>
      </c>
      <c r="L484" s="353" t="s">
        <v>32</v>
      </c>
      <c r="M484" s="352">
        <v>93381865</v>
      </c>
      <c r="N484" s="371">
        <v>44946</v>
      </c>
      <c r="O484" s="74">
        <f t="shared" si="25"/>
        <v>1</v>
      </c>
      <c r="P484" s="74">
        <f t="shared" si="26"/>
        <v>0</v>
      </c>
      <c r="Q484" s="139" t="str">
        <f t="shared" si="27"/>
        <v>Gastos_Gerais</v>
      </c>
    </row>
    <row r="485" spans="1:17" x14ac:dyDescent="0.2">
      <c r="A485" s="357">
        <v>482</v>
      </c>
      <c r="B485" s="347">
        <v>44946</v>
      </c>
      <c r="C485" s="580">
        <v>44896</v>
      </c>
      <c r="D485" s="349" t="s">
        <v>264</v>
      </c>
      <c r="E485" s="349" t="s">
        <v>83</v>
      </c>
      <c r="F485" s="350">
        <v>103.34</v>
      </c>
      <c r="G485" s="349" t="s">
        <v>1160</v>
      </c>
      <c r="H485" s="349" t="s">
        <v>418</v>
      </c>
      <c r="I485" s="351" t="s">
        <v>1161</v>
      </c>
      <c r="J485" s="352" t="s">
        <v>1162</v>
      </c>
      <c r="K485" s="352" t="s">
        <v>1157</v>
      </c>
      <c r="L485" s="353" t="s">
        <v>32</v>
      </c>
      <c r="M485" s="352">
        <v>933400815</v>
      </c>
      <c r="N485" s="371">
        <v>44946</v>
      </c>
      <c r="O485" s="74">
        <f t="shared" si="25"/>
        <v>1</v>
      </c>
      <c r="P485" s="74">
        <f t="shared" si="26"/>
        <v>0</v>
      </c>
      <c r="Q485" s="139" t="str">
        <f t="shared" si="27"/>
        <v>Gastos_Gerais</v>
      </c>
    </row>
    <row r="486" spans="1:17" ht="24" x14ac:dyDescent="0.2">
      <c r="A486" s="357">
        <v>483</v>
      </c>
      <c r="B486" s="358">
        <v>44946</v>
      </c>
      <c r="C486" s="579">
        <v>44927</v>
      </c>
      <c r="D486" s="359" t="s">
        <v>264</v>
      </c>
      <c r="E486" s="359" t="s">
        <v>136</v>
      </c>
      <c r="F486" s="360">
        <v>209</v>
      </c>
      <c r="G486" s="359" t="s">
        <v>1909</v>
      </c>
      <c r="H486" s="359" t="s">
        <v>302</v>
      </c>
      <c r="I486" s="361" t="s">
        <v>1910</v>
      </c>
      <c r="J486" s="362" t="s">
        <v>1911</v>
      </c>
      <c r="K486" s="362" t="s">
        <v>1157</v>
      </c>
      <c r="L486" s="363" t="s">
        <v>32</v>
      </c>
      <c r="M486" s="362">
        <v>23981</v>
      </c>
      <c r="N486" s="371">
        <v>44937</v>
      </c>
      <c r="O486" s="74">
        <f t="shared" si="25"/>
        <v>1</v>
      </c>
      <c r="P486" s="74">
        <f t="shared" si="26"/>
        <v>1</v>
      </c>
      <c r="Q486" s="139" t="str">
        <f t="shared" si="27"/>
        <v>Gastos_Gerais</v>
      </c>
    </row>
    <row r="487" spans="1:17" ht="24" x14ac:dyDescent="0.2">
      <c r="A487" s="357">
        <v>484</v>
      </c>
      <c r="B487" s="358">
        <v>44946</v>
      </c>
      <c r="C487" s="579">
        <v>44927</v>
      </c>
      <c r="D487" s="359" t="s">
        <v>264</v>
      </c>
      <c r="E487" s="359" t="s">
        <v>406</v>
      </c>
      <c r="F487" s="360">
        <v>45.5</v>
      </c>
      <c r="G487" s="359" t="s">
        <v>1912</v>
      </c>
      <c r="H487" s="359" t="s">
        <v>423</v>
      </c>
      <c r="I487" s="361" t="s">
        <v>1913</v>
      </c>
      <c r="J487" s="362" t="s">
        <v>1914</v>
      </c>
      <c r="K487" s="362" t="s">
        <v>1163</v>
      </c>
      <c r="L487" s="363" t="s">
        <v>32</v>
      </c>
      <c r="M487" s="362">
        <v>20231</v>
      </c>
      <c r="N487" s="587">
        <v>44945</v>
      </c>
      <c r="O487" s="74">
        <f t="shared" si="25"/>
        <v>1</v>
      </c>
      <c r="P487" s="74">
        <f t="shared" si="26"/>
        <v>1</v>
      </c>
      <c r="Q487" s="139" t="str">
        <f t="shared" si="27"/>
        <v>Gastos_Gerais</v>
      </c>
    </row>
    <row r="488" spans="1:17" ht="36" x14ac:dyDescent="0.2">
      <c r="A488" s="357">
        <v>485</v>
      </c>
      <c r="B488" s="358">
        <v>44946</v>
      </c>
      <c r="C488" s="579">
        <v>44927</v>
      </c>
      <c r="D488" s="359" t="s">
        <v>176</v>
      </c>
      <c r="E488" s="359" t="s">
        <v>158</v>
      </c>
      <c r="F488" s="360">
        <v>142.5</v>
      </c>
      <c r="G488" s="359" t="s">
        <v>3985</v>
      </c>
      <c r="H488" s="349" t="s">
        <v>303</v>
      </c>
      <c r="I488" s="351" t="s">
        <v>1391</v>
      </c>
      <c r="J488" s="352" t="s">
        <v>1392</v>
      </c>
      <c r="K488" s="362" t="s">
        <v>1163</v>
      </c>
      <c r="L488" s="353" t="s">
        <v>32</v>
      </c>
      <c r="M488" s="352">
        <v>202322605</v>
      </c>
      <c r="N488" s="371">
        <v>44952</v>
      </c>
      <c r="O488" s="74">
        <f t="shared" si="25"/>
        <v>1</v>
      </c>
      <c r="P488" s="74">
        <f t="shared" si="26"/>
        <v>1</v>
      </c>
      <c r="Q488" s="139" t="str">
        <f t="shared" si="27"/>
        <v>Gastos_com_Pessoal</v>
      </c>
    </row>
    <row r="489" spans="1:17" ht="24" x14ac:dyDescent="0.2">
      <c r="A489" s="357">
        <v>486</v>
      </c>
      <c r="B489" s="358">
        <v>44946</v>
      </c>
      <c r="C489" s="579">
        <v>44927</v>
      </c>
      <c r="D489" s="359" t="s">
        <v>264</v>
      </c>
      <c r="E489" s="359" t="s">
        <v>96</v>
      </c>
      <c r="F489" s="360">
        <v>174.59</v>
      </c>
      <c r="G489" s="359" t="s">
        <v>1915</v>
      </c>
      <c r="H489" s="359" t="s">
        <v>423</v>
      </c>
      <c r="I489" s="361" t="s">
        <v>1916</v>
      </c>
      <c r="J489" s="362" t="s">
        <v>1917</v>
      </c>
      <c r="K489" s="362" t="s">
        <v>1163</v>
      </c>
      <c r="L489" s="353" t="s">
        <v>32</v>
      </c>
      <c r="M489" s="352">
        <v>7552</v>
      </c>
      <c r="N489" s="371">
        <v>44945</v>
      </c>
      <c r="O489" s="74">
        <f t="shared" si="25"/>
        <v>1</v>
      </c>
      <c r="P489" s="74">
        <f t="shared" si="26"/>
        <v>1</v>
      </c>
      <c r="Q489" s="139" t="str">
        <f t="shared" si="27"/>
        <v>Gastos_Gerais</v>
      </c>
    </row>
    <row r="490" spans="1:17" ht="24" x14ac:dyDescent="0.2">
      <c r="A490" s="357">
        <v>487</v>
      </c>
      <c r="B490" s="347">
        <v>44946</v>
      </c>
      <c r="C490" s="580">
        <v>44927</v>
      </c>
      <c r="D490" s="349" t="s">
        <v>264</v>
      </c>
      <c r="E490" s="349" t="s">
        <v>181</v>
      </c>
      <c r="F490" s="350">
        <v>450</v>
      </c>
      <c r="G490" s="349" t="s">
        <v>1918</v>
      </c>
      <c r="H490" s="349" t="s">
        <v>422</v>
      </c>
      <c r="I490" s="351" t="s">
        <v>1919</v>
      </c>
      <c r="J490" s="352" t="s">
        <v>1920</v>
      </c>
      <c r="K490" s="352" t="s">
        <v>1163</v>
      </c>
      <c r="L490" s="353" t="s">
        <v>32</v>
      </c>
      <c r="M490" s="352">
        <v>51</v>
      </c>
      <c r="N490" s="371">
        <v>44945</v>
      </c>
      <c r="O490" s="74">
        <f t="shared" si="25"/>
        <v>1</v>
      </c>
      <c r="P490" s="74">
        <f t="shared" si="26"/>
        <v>1</v>
      </c>
      <c r="Q490" s="139" t="str">
        <f t="shared" si="27"/>
        <v>Gastos_Gerais</v>
      </c>
    </row>
    <row r="491" spans="1:17" ht="24" x14ac:dyDescent="0.2">
      <c r="A491" s="357">
        <v>488</v>
      </c>
      <c r="B491" s="347">
        <v>44946</v>
      </c>
      <c r="C491" s="580">
        <v>44927</v>
      </c>
      <c r="D491" s="349" t="s">
        <v>264</v>
      </c>
      <c r="E491" s="349" t="s">
        <v>293</v>
      </c>
      <c r="F491" s="350">
        <v>120</v>
      </c>
      <c r="G491" s="349" t="s">
        <v>1921</v>
      </c>
      <c r="H491" s="349" t="s">
        <v>414</v>
      </c>
      <c r="I491" s="351" t="s">
        <v>1922</v>
      </c>
      <c r="J491" s="352" t="s">
        <v>793</v>
      </c>
      <c r="K491" s="352" t="s">
        <v>1188</v>
      </c>
      <c r="L491" s="353" t="s">
        <v>1189</v>
      </c>
      <c r="M491" s="352">
        <v>958399298</v>
      </c>
      <c r="N491" s="371">
        <v>44946</v>
      </c>
      <c r="O491" s="74">
        <f t="shared" si="25"/>
        <v>1</v>
      </c>
      <c r="P491" s="74">
        <f t="shared" si="26"/>
        <v>1</v>
      </c>
      <c r="Q491" s="139" t="str">
        <f t="shared" si="27"/>
        <v>Gastos_Gerais</v>
      </c>
    </row>
    <row r="492" spans="1:17" ht="24" x14ac:dyDescent="0.2">
      <c r="A492" s="357">
        <v>489</v>
      </c>
      <c r="B492" s="347">
        <v>44946</v>
      </c>
      <c r="C492" s="580">
        <v>44927</v>
      </c>
      <c r="D492" s="349" t="s">
        <v>264</v>
      </c>
      <c r="E492" s="349" t="s">
        <v>293</v>
      </c>
      <c r="F492" s="350">
        <v>120</v>
      </c>
      <c r="G492" s="349" t="s">
        <v>1923</v>
      </c>
      <c r="H492" s="349" t="s">
        <v>414</v>
      </c>
      <c r="I492" s="351" t="s">
        <v>1924</v>
      </c>
      <c r="J492" s="352" t="s">
        <v>690</v>
      </c>
      <c r="K492" s="352" t="s">
        <v>1188</v>
      </c>
      <c r="L492" s="353" t="s">
        <v>1189</v>
      </c>
      <c r="M492" s="352">
        <v>958399298</v>
      </c>
      <c r="N492" s="371">
        <v>44946</v>
      </c>
      <c r="O492" s="74">
        <f t="shared" si="25"/>
        <v>1</v>
      </c>
      <c r="P492" s="74">
        <f t="shared" si="26"/>
        <v>1</v>
      </c>
      <c r="Q492" s="139" t="str">
        <f t="shared" si="27"/>
        <v>Gastos_Gerais</v>
      </c>
    </row>
    <row r="493" spans="1:17" ht="24" x14ac:dyDescent="0.2">
      <c r="A493" s="357">
        <v>490</v>
      </c>
      <c r="B493" s="347">
        <v>44946</v>
      </c>
      <c r="C493" s="580">
        <v>44927</v>
      </c>
      <c r="D493" s="349" t="s">
        <v>264</v>
      </c>
      <c r="E493" s="349" t="s">
        <v>293</v>
      </c>
      <c r="F493" s="350">
        <v>92.66</v>
      </c>
      <c r="G493" s="349" t="s">
        <v>1925</v>
      </c>
      <c r="H493" s="349" t="s">
        <v>417</v>
      </c>
      <c r="I493" s="351" t="s">
        <v>1926</v>
      </c>
      <c r="J493" s="352" t="s">
        <v>972</v>
      </c>
      <c r="K493" s="352" t="s">
        <v>1188</v>
      </c>
      <c r="L493" s="353" t="s">
        <v>1189</v>
      </c>
      <c r="M493" s="352">
        <v>958399298</v>
      </c>
      <c r="N493" s="371">
        <v>44946</v>
      </c>
      <c r="O493" s="74">
        <f t="shared" si="25"/>
        <v>1</v>
      </c>
      <c r="P493" s="74">
        <f t="shared" si="26"/>
        <v>1</v>
      </c>
      <c r="Q493" s="139" t="str">
        <f t="shared" si="27"/>
        <v>Gastos_Gerais</v>
      </c>
    </row>
    <row r="494" spans="1:17" ht="36" x14ac:dyDescent="0.2">
      <c r="A494" s="357">
        <v>491</v>
      </c>
      <c r="B494" s="347">
        <v>44946</v>
      </c>
      <c r="C494" s="580">
        <v>44927</v>
      </c>
      <c r="D494" s="349" t="s">
        <v>264</v>
      </c>
      <c r="E494" s="349" t="s">
        <v>293</v>
      </c>
      <c r="F494" s="350">
        <v>127.11</v>
      </c>
      <c r="G494" s="349" t="s">
        <v>1927</v>
      </c>
      <c r="H494" s="349" t="s">
        <v>417</v>
      </c>
      <c r="I494" s="351" t="s">
        <v>1928</v>
      </c>
      <c r="J494" s="352" t="s">
        <v>994</v>
      </c>
      <c r="K494" s="352" t="s">
        <v>1188</v>
      </c>
      <c r="L494" s="353" t="s">
        <v>1189</v>
      </c>
      <c r="M494" s="352">
        <v>958399298</v>
      </c>
      <c r="N494" s="371">
        <v>44946</v>
      </c>
      <c r="O494" s="74">
        <f t="shared" si="25"/>
        <v>1</v>
      </c>
      <c r="P494" s="74">
        <f t="shared" si="26"/>
        <v>1</v>
      </c>
      <c r="Q494" s="139" t="str">
        <f t="shared" si="27"/>
        <v>Gastos_Gerais</v>
      </c>
    </row>
    <row r="495" spans="1:17" ht="24" x14ac:dyDescent="0.2">
      <c r="A495" s="357">
        <v>492</v>
      </c>
      <c r="B495" s="347">
        <v>44949</v>
      </c>
      <c r="C495" s="580">
        <v>44927</v>
      </c>
      <c r="D495" s="349" t="s">
        <v>264</v>
      </c>
      <c r="E495" s="349" t="s">
        <v>388</v>
      </c>
      <c r="F495" s="350">
        <v>10062.83</v>
      </c>
      <c r="G495" s="349" t="s">
        <v>1929</v>
      </c>
      <c r="H495" s="349" t="s">
        <v>416</v>
      </c>
      <c r="I495" s="351" t="s">
        <v>1930</v>
      </c>
      <c r="J495" s="352" t="s">
        <v>1931</v>
      </c>
      <c r="K495" s="352" t="s">
        <v>1157</v>
      </c>
      <c r="L495" s="353" t="s">
        <v>32</v>
      </c>
      <c r="M495" s="352">
        <v>39</v>
      </c>
      <c r="N495" s="371">
        <v>44944</v>
      </c>
      <c r="O495" s="74">
        <f t="shared" si="25"/>
        <v>1</v>
      </c>
      <c r="P495" s="74">
        <f t="shared" si="26"/>
        <v>1</v>
      </c>
      <c r="Q495" s="139" t="str">
        <f t="shared" si="27"/>
        <v>Gastos_Gerais</v>
      </c>
    </row>
    <row r="496" spans="1:17" ht="24" x14ac:dyDescent="0.2">
      <c r="A496" s="357">
        <v>493</v>
      </c>
      <c r="B496" s="347">
        <v>44949</v>
      </c>
      <c r="C496" s="580">
        <v>44927</v>
      </c>
      <c r="D496" s="349" t="s">
        <v>264</v>
      </c>
      <c r="E496" s="349" t="s">
        <v>320</v>
      </c>
      <c r="F496" s="350">
        <v>285</v>
      </c>
      <c r="G496" s="349" t="s">
        <v>1932</v>
      </c>
      <c r="H496" s="349" t="s">
        <v>420</v>
      </c>
      <c r="I496" s="351" t="s">
        <v>1933</v>
      </c>
      <c r="J496" s="352" t="s">
        <v>1934</v>
      </c>
      <c r="K496" s="352" t="s">
        <v>1157</v>
      </c>
      <c r="L496" s="353" t="s">
        <v>32</v>
      </c>
      <c r="M496" s="352">
        <v>414</v>
      </c>
      <c r="N496" s="371">
        <v>44943</v>
      </c>
      <c r="O496" s="74">
        <f t="shared" si="25"/>
        <v>1</v>
      </c>
      <c r="P496" s="74">
        <f t="shared" si="26"/>
        <v>1</v>
      </c>
      <c r="Q496" s="139" t="str">
        <f t="shared" si="27"/>
        <v>Gastos_Gerais</v>
      </c>
    </row>
    <row r="497" spans="1:17" ht="24" x14ac:dyDescent="0.2">
      <c r="A497" s="357">
        <v>494</v>
      </c>
      <c r="B497" s="358">
        <v>44949</v>
      </c>
      <c r="C497" s="579">
        <v>44927</v>
      </c>
      <c r="D497" s="359" t="s">
        <v>264</v>
      </c>
      <c r="E497" s="359" t="s">
        <v>320</v>
      </c>
      <c r="F497" s="360">
        <v>120</v>
      </c>
      <c r="G497" s="359" t="s">
        <v>1935</v>
      </c>
      <c r="H497" s="359" t="s">
        <v>420</v>
      </c>
      <c r="I497" s="361" t="s">
        <v>1933</v>
      </c>
      <c r="J497" s="362" t="s">
        <v>1934</v>
      </c>
      <c r="K497" s="362" t="s">
        <v>1157</v>
      </c>
      <c r="L497" s="363" t="s">
        <v>32</v>
      </c>
      <c r="M497" s="362">
        <v>202311</v>
      </c>
      <c r="N497" s="587">
        <v>44943</v>
      </c>
      <c r="O497" s="74">
        <f t="shared" si="25"/>
        <v>1</v>
      </c>
      <c r="P497" s="74">
        <f t="shared" si="26"/>
        <v>1</v>
      </c>
      <c r="Q497" s="139" t="str">
        <f t="shared" si="27"/>
        <v>Gastos_Gerais</v>
      </c>
    </row>
    <row r="498" spans="1:17" ht="24" x14ac:dyDescent="0.2">
      <c r="A498" s="357">
        <v>495</v>
      </c>
      <c r="B498" s="347">
        <v>44949</v>
      </c>
      <c r="C498" s="580">
        <v>44927</v>
      </c>
      <c r="D498" s="349" t="s">
        <v>264</v>
      </c>
      <c r="E498" s="349" t="s">
        <v>81</v>
      </c>
      <c r="F498" s="350">
        <v>1500</v>
      </c>
      <c r="G498" s="349" t="s">
        <v>1289</v>
      </c>
      <c r="H498" s="349" t="s">
        <v>419</v>
      </c>
      <c r="I498" s="351" t="s">
        <v>1290</v>
      </c>
      <c r="J498" s="352" t="s">
        <v>1291</v>
      </c>
      <c r="K498" s="352" t="s">
        <v>1157</v>
      </c>
      <c r="L498" s="353" t="s">
        <v>32</v>
      </c>
      <c r="M498" s="352">
        <v>2037917</v>
      </c>
      <c r="N498" s="371">
        <v>44950</v>
      </c>
      <c r="O498" s="74">
        <f t="shared" si="25"/>
        <v>1</v>
      </c>
      <c r="P498" s="74">
        <f t="shared" si="26"/>
        <v>1</v>
      </c>
      <c r="Q498" s="139" t="str">
        <f t="shared" si="27"/>
        <v>Gastos_Gerais</v>
      </c>
    </row>
    <row r="499" spans="1:17" ht="48" x14ac:dyDescent="0.2">
      <c r="A499" s="357">
        <v>496</v>
      </c>
      <c r="B499" s="347">
        <v>44949</v>
      </c>
      <c r="C499" s="580">
        <v>44927</v>
      </c>
      <c r="D499" s="349" t="s">
        <v>264</v>
      </c>
      <c r="E499" s="349" t="s">
        <v>402</v>
      </c>
      <c r="F499" s="350">
        <v>339.1</v>
      </c>
      <c r="G499" s="349" t="s">
        <v>1936</v>
      </c>
      <c r="H499" s="349" t="s">
        <v>422</v>
      </c>
      <c r="I499" s="351" t="s">
        <v>1937</v>
      </c>
      <c r="J499" s="352" t="s">
        <v>1938</v>
      </c>
      <c r="K499" s="352" t="s">
        <v>1157</v>
      </c>
      <c r="L499" s="353" t="s">
        <v>32</v>
      </c>
      <c r="M499" s="352">
        <v>31911</v>
      </c>
      <c r="N499" s="371">
        <v>44946</v>
      </c>
      <c r="O499" s="74">
        <f t="shared" si="25"/>
        <v>1</v>
      </c>
      <c r="P499" s="74">
        <f t="shared" si="26"/>
        <v>1</v>
      </c>
      <c r="Q499" s="139" t="str">
        <f t="shared" si="27"/>
        <v>Gastos_Gerais</v>
      </c>
    </row>
    <row r="500" spans="1:17" x14ac:dyDescent="0.2">
      <c r="A500" s="357">
        <v>497</v>
      </c>
      <c r="B500" s="347">
        <v>44949</v>
      </c>
      <c r="C500" s="580">
        <v>44927</v>
      </c>
      <c r="D500" s="349" t="s">
        <v>264</v>
      </c>
      <c r="E500" s="349" t="s">
        <v>208</v>
      </c>
      <c r="F500" s="350">
        <v>130</v>
      </c>
      <c r="G500" s="349" t="s">
        <v>1939</v>
      </c>
      <c r="H500" s="349" t="s">
        <v>422</v>
      </c>
      <c r="I500" s="351" t="s">
        <v>1940</v>
      </c>
      <c r="J500" s="352" t="s">
        <v>1941</v>
      </c>
      <c r="K500" s="352" t="s">
        <v>1157</v>
      </c>
      <c r="L500" s="353" t="s">
        <v>32</v>
      </c>
      <c r="M500" s="352">
        <v>63</v>
      </c>
      <c r="N500" s="371">
        <v>44949</v>
      </c>
      <c r="O500" s="74">
        <f t="shared" si="25"/>
        <v>1</v>
      </c>
      <c r="P500" s="74">
        <f t="shared" si="26"/>
        <v>1</v>
      </c>
      <c r="Q500" s="139" t="str">
        <f t="shared" si="27"/>
        <v>Gastos_Gerais</v>
      </c>
    </row>
    <row r="501" spans="1:17" ht="24" x14ac:dyDescent="0.2">
      <c r="A501" s="357">
        <v>498</v>
      </c>
      <c r="B501" s="347">
        <v>44949</v>
      </c>
      <c r="C501" s="580">
        <v>44927</v>
      </c>
      <c r="D501" s="349" t="s">
        <v>264</v>
      </c>
      <c r="E501" s="349" t="s">
        <v>404</v>
      </c>
      <c r="F501" s="350">
        <v>1350</v>
      </c>
      <c r="G501" s="349" t="s">
        <v>1942</v>
      </c>
      <c r="H501" s="349" t="s">
        <v>419</v>
      </c>
      <c r="I501" s="351" t="s">
        <v>1943</v>
      </c>
      <c r="J501" s="352" t="s">
        <v>1944</v>
      </c>
      <c r="K501" s="352" t="s">
        <v>1157</v>
      </c>
      <c r="L501" s="353" t="s">
        <v>32</v>
      </c>
      <c r="M501" s="352">
        <v>20236</v>
      </c>
      <c r="N501" s="371">
        <v>44946</v>
      </c>
      <c r="O501" s="74">
        <f t="shared" si="25"/>
        <v>1</v>
      </c>
      <c r="P501" s="74">
        <f t="shared" si="26"/>
        <v>1</v>
      </c>
      <c r="Q501" s="139" t="str">
        <f t="shared" si="27"/>
        <v>Gastos_Gerais</v>
      </c>
    </row>
    <row r="502" spans="1:17" ht="24" x14ac:dyDescent="0.2">
      <c r="A502" s="357">
        <v>499</v>
      </c>
      <c r="B502" s="347">
        <v>44949</v>
      </c>
      <c r="C502" s="580">
        <v>44896</v>
      </c>
      <c r="D502" s="349" t="s">
        <v>264</v>
      </c>
      <c r="E502" s="349" t="s">
        <v>60</v>
      </c>
      <c r="F502" s="350">
        <v>47461.05</v>
      </c>
      <c r="G502" s="349" t="s">
        <v>1945</v>
      </c>
      <c r="H502" s="349" t="s">
        <v>423</v>
      </c>
      <c r="I502" s="351" t="s">
        <v>1758</v>
      </c>
      <c r="J502" s="352" t="s">
        <v>1759</v>
      </c>
      <c r="K502" s="352" t="s">
        <v>1163</v>
      </c>
      <c r="L502" s="353" t="s">
        <v>32</v>
      </c>
      <c r="M502" s="352">
        <v>1129</v>
      </c>
      <c r="N502" s="371">
        <v>44942</v>
      </c>
      <c r="O502" s="74">
        <f t="shared" si="25"/>
        <v>1</v>
      </c>
      <c r="P502" s="74">
        <f t="shared" si="26"/>
        <v>0</v>
      </c>
      <c r="Q502" s="139" t="str">
        <f t="shared" si="27"/>
        <v>Gastos_Gerais</v>
      </c>
    </row>
    <row r="503" spans="1:17" ht="36" x14ac:dyDescent="0.2">
      <c r="A503" s="357">
        <v>500</v>
      </c>
      <c r="B503" s="347">
        <v>44949</v>
      </c>
      <c r="C503" s="580">
        <v>44896</v>
      </c>
      <c r="D503" s="349" t="s">
        <v>264</v>
      </c>
      <c r="E503" s="349" t="s">
        <v>96</v>
      </c>
      <c r="F503" s="350">
        <v>118.4</v>
      </c>
      <c r="G503" s="349" t="s">
        <v>1946</v>
      </c>
      <c r="H503" s="349" t="s">
        <v>419</v>
      </c>
      <c r="I503" s="351" t="s">
        <v>1947</v>
      </c>
      <c r="J503" s="352" t="s">
        <v>1948</v>
      </c>
      <c r="K503" s="352" t="s">
        <v>1163</v>
      </c>
      <c r="L503" s="353" t="s">
        <v>32</v>
      </c>
      <c r="M503" s="352">
        <v>2988</v>
      </c>
      <c r="N503" s="371">
        <v>44946</v>
      </c>
      <c r="O503" s="74">
        <f t="shared" si="25"/>
        <v>1</v>
      </c>
      <c r="P503" s="74">
        <f t="shared" si="26"/>
        <v>0</v>
      </c>
      <c r="Q503" s="139" t="str">
        <f t="shared" si="27"/>
        <v>Gastos_Gerais</v>
      </c>
    </row>
    <row r="504" spans="1:17" ht="24" x14ac:dyDescent="0.2">
      <c r="A504" s="357">
        <v>501</v>
      </c>
      <c r="B504" s="347">
        <v>44949</v>
      </c>
      <c r="C504" s="580">
        <v>44896</v>
      </c>
      <c r="D504" s="349" t="s">
        <v>264</v>
      </c>
      <c r="E504" s="349" t="s">
        <v>404</v>
      </c>
      <c r="F504" s="350">
        <v>86</v>
      </c>
      <c r="G504" s="349" t="s">
        <v>1949</v>
      </c>
      <c r="H504" s="349" t="s">
        <v>420</v>
      </c>
      <c r="I504" s="351" t="s">
        <v>1950</v>
      </c>
      <c r="J504" s="352" t="s">
        <v>1951</v>
      </c>
      <c r="K504" s="352" t="s">
        <v>1163</v>
      </c>
      <c r="L504" s="353" t="s">
        <v>32</v>
      </c>
      <c r="M504" s="352">
        <v>1156</v>
      </c>
      <c r="N504" s="371">
        <v>44949</v>
      </c>
      <c r="O504" s="74">
        <f t="shared" si="25"/>
        <v>1</v>
      </c>
      <c r="P504" s="74">
        <f t="shared" si="26"/>
        <v>0</v>
      </c>
      <c r="Q504" s="139" t="str">
        <f t="shared" si="27"/>
        <v>Gastos_Gerais</v>
      </c>
    </row>
    <row r="505" spans="1:17" ht="25.5" x14ac:dyDescent="0.2">
      <c r="A505" s="357">
        <v>502</v>
      </c>
      <c r="B505" s="347">
        <v>44949</v>
      </c>
      <c r="C505" s="580">
        <v>44927</v>
      </c>
      <c r="D505" s="349" t="s">
        <v>176</v>
      </c>
      <c r="E505" s="349" t="s">
        <v>261</v>
      </c>
      <c r="F505" s="350">
        <v>364.88</v>
      </c>
      <c r="G505" s="349" t="s">
        <v>1207</v>
      </c>
      <c r="H505" s="349" t="s">
        <v>419</v>
      </c>
      <c r="I505" s="351" t="s">
        <v>1952</v>
      </c>
      <c r="J505" s="352" t="s">
        <v>719</v>
      </c>
      <c r="K505" s="352" t="s">
        <v>1188</v>
      </c>
      <c r="L505" s="353" t="s">
        <v>1189</v>
      </c>
      <c r="M505" s="352">
        <v>158664216</v>
      </c>
      <c r="N505" s="371">
        <v>44949</v>
      </c>
      <c r="O505" s="74">
        <f t="shared" si="25"/>
        <v>1</v>
      </c>
      <c r="P505" s="74">
        <f t="shared" si="26"/>
        <v>1</v>
      </c>
      <c r="Q505" s="139" t="str">
        <f t="shared" si="27"/>
        <v>Gastos_com_Pessoal</v>
      </c>
    </row>
    <row r="506" spans="1:17" ht="25.5" x14ac:dyDescent="0.2">
      <c r="A506" s="357">
        <v>503</v>
      </c>
      <c r="B506" s="347">
        <v>44949</v>
      </c>
      <c r="C506" s="580">
        <v>44927</v>
      </c>
      <c r="D506" s="349" t="s">
        <v>176</v>
      </c>
      <c r="E506" s="349" t="s">
        <v>280</v>
      </c>
      <c r="F506" s="350">
        <v>2373.4899999999998</v>
      </c>
      <c r="G506" s="349" t="s">
        <v>1209</v>
      </c>
      <c r="H506" s="349" t="s">
        <v>419</v>
      </c>
      <c r="I506" s="351" t="s">
        <v>1952</v>
      </c>
      <c r="J506" s="352" t="s">
        <v>719</v>
      </c>
      <c r="K506" s="352" t="s">
        <v>1188</v>
      </c>
      <c r="L506" s="353" t="s">
        <v>1189</v>
      </c>
      <c r="M506" s="352">
        <v>158664216</v>
      </c>
      <c r="N506" s="371">
        <v>44949</v>
      </c>
      <c r="O506" s="74">
        <f t="shared" si="25"/>
        <v>1</v>
      </c>
      <c r="P506" s="74">
        <f t="shared" si="26"/>
        <v>1</v>
      </c>
      <c r="Q506" s="139" t="str">
        <f t="shared" si="27"/>
        <v>Gastos_com_Pessoal</v>
      </c>
    </row>
    <row r="507" spans="1:17" ht="25.5" x14ac:dyDescent="0.2">
      <c r="A507" s="357">
        <v>504</v>
      </c>
      <c r="B507" s="347">
        <v>44949</v>
      </c>
      <c r="C507" s="580">
        <v>44927</v>
      </c>
      <c r="D507" s="349" t="s">
        <v>176</v>
      </c>
      <c r="E507" s="349" t="s">
        <v>262</v>
      </c>
      <c r="F507" s="350">
        <v>791.16</v>
      </c>
      <c r="G507" s="349" t="s">
        <v>1210</v>
      </c>
      <c r="H507" s="349" t="s">
        <v>419</v>
      </c>
      <c r="I507" s="351" t="s">
        <v>1952</v>
      </c>
      <c r="J507" s="352" t="s">
        <v>719</v>
      </c>
      <c r="K507" s="352" t="s">
        <v>1188</v>
      </c>
      <c r="L507" s="353" t="s">
        <v>1189</v>
      </c>
      <c r="M507" s="352">
        <v>158664216</v>
      </c>
      <c r="N507" s="371">
        <v>44949</v>
      </c>
      <c r="O507" s="74">
        <f t="shared" si="25"/>
        <v>1</v>
      </c>
      <c r="P507" s="74">
        <f t="shared" si="26"/>
        <v>1</v>
      </c>
      <c r="Q507" s="139" t="str">
        <f t="shared" si="27"/>
        <v>Gastos_com_Pessoal</v>
      </c>
    </row>
    <row r="508" spans="1:17" ht="36" x14ac:dyDescent="0.2">
      <c r="A508" s="357">
        <v>505</v>
      </c>
      <c r="B508" s="347">
        <v>44949</v>
      </c>
      <c r="C508" s="580">
        <v>44927</v>
      </c>
      <c r="D508" s="349" t="s">
        <v>176</v>
      </c>
      <c r="E508" s="349" t="s">
        <v>169</v>
      </c>
      <c r="F508" s="350">
        <v>4412.7299999999996</v>
      </c>
      <c r="G508" s="349" t="s">
        <v>1211</v>
      </c>
      <c r="H508" s="349" t="s">
        <v>419</v>
      </c>
      <c r="I508" s="351" t="s">
        <v>1952</v>
      </c>
      <c r="J508" s="352" t="s">
        <v>719</v>
      </c>
      <c r="K508" s="352" t="s">
        <v>1188</v>
      </c>
      <c r="L508" s="353" t="s">
        <v>1189</v>
      </c>
      <c r="M508" s="352">
        <v>158664216</v>
      </c>
      <c r="N508" s="371">
        <v>44949</v>
      </c>
      <c r="O508" s="74">
        <f t="shared" si="25"/>
        <v>1</v>
      </c>
      <c r="P508" s="74">
        <f t="shared" si="26"/>
        <v>1</v>
      </c>
      <c r="Q508" s="139" t="str">
        <f t="shared" si="27"/>
        <v>Gastos_com_Pessoal</v>
      </c>
    </row>
    <row r="509" spans="1:17" ht="25.5" x14ac:dyDescent="0.2">
      <c r="A509" s="357">
        <v>506</v>
      </c>
      <c r="B509" s="347">
        <v>44949</v>
      </c>
      <c r="C509" s="580">
        <v>44927</v>
      </c>
      <c r="D509" s="349" t="s">
        <v>176</v>
      </c>
      <c r="E509" s="349" t="s">
        <v>261</v>
      </c>
      <c r="F509" s="350">
        <v>344.22</v>
      </c>
      <c r="G509" s="349" t="s">
        <v>1207</v>
      </c>
      <c r="H509" s="349" t="s">
        <v>418</v>
      </c>
      <c r="I509" s="351" t="s">
        <v>1953</v>
      </c>
      <c r="J509" s="352" t="s">
        <v>1001</v>
      </c>
      <c r="K509" s="352" t="s">
        <v>1188</v>
      </c>
      <c r="L509" s="353" t="s">
        <v>1189</v>
      </c>
      <c r="M509" s="352">
        <v>158664216</v>
      </c>
      <c r="N509" s="371">
        <v>44949</v>
      </c>
      <c r="O509" s="74">
        <f t="shared" si="25"/>
        <v>1</v>
      </c>
      <c r="P509" s="74">
        <f t="shared" si="26"/>
        <v>1</v>
      </c>
      <c r="Q509" s="139" t="str">
        <f t="shared" si="27"/>
        <v>Gastos_com_Pessoal</v>
      </c>
    </row>
    <row r="510" spans="1:17" ht="25.5" x14ac:dyDescent="0.2">
      <c r="A510" s="357">
        <v>507</v>
      </c>
      <c r="B510" s="347">
        <v>44949</v>
      </c>
      <c r="C510" s="580">
        <v>44927</v>
      </c>
      <c r="D510" s="349" t="s">
        <v>176</v>
      </c>
      <c r="E510" s="349" t="s">
        <v>280</v>
      </c>
      <c r="F510" s="350">
        <v>1590.34</v>
      </c>
      <c r="G510" s="349" t="s">
        <v>1209</v>
      </c>
      <c r="H510" s="349" t="s">
        <v>418</v>
      </c>
      <c r="I510" s="351" t="s">
        <v>1953</v>
      </c>
      <c r="J510" s="352" t="s">
        <v>1001</v>
      </c>
      <c r="K510" s="352" t="s">
        <v>1188</v>
      </c>
      <c r="L510" s="353" t="s">
        <v>1189</v>
      </c>
      <c r="M510" s="352">
        <v>158664216</v>
      </c>
      <c r="N510" s="371">
        <v>44949</v>
      </c>
      <c r="O510" s="74">
        <f t="shared" si="25"/>
        <v>1</v>
      </c>
      <c r="P510" s="74">
        <f t="shared" si="26"/>
        <v>1</v>
      </c>
      <c r="Q510" s="139" t="str">
        <f t="shared" si="27"/>
        <v>Gastos_com_Pessoal</v>
      </c>
    </row>
    <row r="511" spans="1:17" ht="25.5" x14ac:dyDescent="0.2">
      <c r="A511" s="357">
        <v>508</v>
      </c>
      <c r="B511" s="347">
        <v>44949</v>
      </c>
      <c r="C511" s="580">
        <v>44927</v>
      </c>
      <c r="D511" s="349" t="s">
        <v>176</v>
      </c>
      <c r="E511" s="349" t="s">
        <v>262</v>
      </c>
      <c r="F511" s="350">
        <v>530.11</v>
      </c>
      <c r="G511" s="349" t="s">
        <v>1210</v>
      </c>
      <c r="H511" s="349" t="s">
        <v>418</v>
      </c>
      <c r="I511" s="351" t="s">
        <v>1953</v>
      </c>
      <c r="J511" s="352" t="s">
        <v>1001</v>
      </c>
      <c r="K511" s="352" t="s">
        <v>1188</v>
      </c>
      <c r="L511" s="353" t="s">
        <v>1189</v>
      </c>
      <c r="M511" s="352">
        <v>158664216</v>
      </c>
      <c r="N511" s="371">
        <v>44949</v>
      </c>
      <c r="O511" s="74">
        <f t="shared" si="25"/>
        <v>1</v>
      </c>
      <c r="P511" s="74">
        <f t="shared" si="26"/>
        <v>1</v>
      </c>
      <c r="Q511" s="139" t="str">
        <f t="shared" si="27"/>
        <v>Gastos_com_Pessoal</v>
      </c>
    </row>
    <row r="512" spans="1:17" ht="36" x14ac:dyDescent="0.2">
      <c r="A512" s="357">
        <v>509</v>
      </c>
      <c r="B512" s="347">
        <v>44949</v>
      </c>
      <c r="C512" s="580">
        <v>44927</v>
      </c>
      <c r="D512" s="349" t="s">
        <v>176</v>
      </c>
      <c r="E512" s="349" t="s">
        <v>169</v>
      </c>
      <c r="F512" s="350">
        <v>4133.59</v>
      </c>
      <c r="G512" s="349" t="s">
        <v>1211</v>
      </c>
      <c r="H512" s="349" t="s">
        <v>418</v>
      </c>
      <c r="I512" s="351" t="s">
        <v>1953</v>
      </c>
      <c r="J512" s="352" t="s">
        <v>1001</v>
      </c>
      <c r="K512" s="352" t="s">
        <v>1188</v>
      </c>
      <c r="L512" s="353" t="s">
        <v>1189</v>
      </c>
      <c r="M512" s="352">
        <v>158664216</v>
      </c>
      <c r="N512" s="371">
        <v>44949</v>
      </c>
      <c r="O512" s="74">
        <f t="shared" si="25"/>
        <v>1</v>
      </c>
      <c r="P512" s="74">
        <f t="shared" si="26"/>
        <v>1</v>
      </c>
      <c r="Q512" s="139" t="str">
        <f t="shared" si="27"/>
        <v>Gastos_com_Pessoal</v>
      </c>
    </row>
    <row r="513" spans="1:17" ht="25.5" x14ac:dyDescent="0.2">
      <c r="A513" s="357">
        <v>510</v>
      </c>
      <c r="B513" s="347">
        <v>44949</v>
      </c>
      <c r="C513" s="580">
        <v>44927</v>
      </c>
      <c r="D513" s="349" t="s">
        <v>176</v>
      </c>
      <c r="E513" s="349" t="s">
        <v>261</v>
      </c>
      <c r="F513" s="350">
        <v>364.88</v>
      </c>
      <c r="G513" s="349" t="s">
        <v>1207</v>
      </c>
      <c r="H513" s="349" t="s">
        <v>419</v>
      </c>
      <c r="I513" s="351" t="s">
        <v>1954</v>
      </c>
      <c r="J513" s="352" t="s">
        <v>807</v>
      </c>
      <c r="K513" s="352" t="s">
        <v>1188</v>
      </c>
      <c r="L513" s="353" t="s">
        <v>1189</v>
      </c>
      <c r="M513" s="352">
        <v>158664216</v>
      </c>
      <c r="N513" s="371">
        <v>44949</v>
      </c>
      <c r="O513" s="74">
        <f t="shared" si="25"/>
        <v>1</v>
      </c>
      <c r="P513" s="74">
        <f t="shared" si="26"/>
        <v>1</v>
      </c>
      <c r="Q513" s="139" t="str">
        <f t="shared" si="27"/>
        <v>Gastos_com_Pessoal</v>
      </c>
    </row>
    <row r="514" spans="1:17" ht="25.5" x14ac:dyDescent="0.2">
      <c r="A514" s="357">
        <v>511</v>
      </c>
      <c r="B514" s="347">
        <v>44949</v>
      </c>
      <c r="C514" s="580">
        <v>44927</v>
      </c>
      <c r="D514" s="349" t="s">
        <v>176</v>
      </c>
      <c r="E514" s="349" t="s">
        <v>280</v>
      </c>
      <c r="F514" s="350">
        <v>2798.59</v>
      </c>
      <c r="G514" s="349" t="s">
        <v>1209</v>
      </c>
      <c r="H514" s="349" t="s">
        <v>419</v>
      </c>
      <c r="I514" s="351" t="s">
        <v>1954</v>
      </c>
      <c r="J514" s="352" t="s">
        <v>807</v>
      </c>
      <c r="K514" s="352" t="s">
        <v>1188</v>
      </c>
      <c r="L514" s="353" t="s">
        <v>1189</v>
      </c>
      <c r="M514" s="352">
        <v>158664216</v>
      </c>
      <c r="N514" s="371">
        <v>44949</v>
      </c>
      <c r="O514" s="74">
        <f t="shared" si="25"/>
        <v>1</v>
      </c>
      <c r="P514" s="74">
        <f t="shared" si="26"/>
        <v>1</v>
      </c>
      <c r="Q514" s="139" t="str">
        <f t="shared" si="27"/>
        <v>Gastos_com_Pessoal</v>
      </c>
    </row>
    <row r="515" spans="1:17" ht="25.5" x14ac:dyDescent="0.2">
      <c r="A515" s="357">
        <v>512</v>
      </c>
      <c r="B515" s="347">
        <v>44949</v>
      </c>
      <c r="C515" s="580">
        <v>44927</v>
      </c>
      <c r="D515" s="349" t="s">
        <v>176</v>
      </c>
      <c r="E515" s="349" t="s">
        <v>262</v>
      </c>
      <c r="F515" s="350">
        <v>932.86</v>
      </c>
      <c r="G515" s="349" t="s">
        <v>1210</v>
      </c>
      <c r="H515" s="349" t="s">
        <v>419</v>
      </c>
      <c r="I515" s="351" t="s">
        <v>1954</v>
      </c>
      <c r="J515" s="352" t="s">
        <v>807</v>
      </c>
      <c r="K515" s="352" t="s">
        <v>1188</v>
      </c>
      <c r="L515" s="353" t="s">
        <v>1189</v>
      </c>
      <c r="M515" s="352">
        <v>158664216</v>
      </c>
      <c r="N515" s="371">
        <v>44949</v>
      </c>
      <c r="O515" s="74">
        <f t="shared" si="25"/>
        <v>1</v>
      </c>
      <c r="P515" s="74">
        <f t="shared" si="26"/>
        <v>1</v>
      </c>
      <c r="Q515" s="139" t="str">
        <f t="shared" si="27"/>
        <v>Gastos_com_Pessoal</v>
      </c>
    </row>
    <row r="516" spans="1:17" ht="36" x14ac:dyDescent="0.2">
      <c r="A516" s="357">
        <v>513</v>
      </c>
      <c r="B516" s="347">
        <v>44949</v>
      </c>
      <c r="C516" s="580">
        <v>44927</v>
      </c>
      <c r="D516" s="349" t="s">
        <v>176</v>
      </c>
      <c r="E516" s="349" t="s">
        <v>169</v>
      </c>
      <c r="F516" s="350">
        <v>3816.94</v>
      </c>
      <c r="G516" s="349" t="s">
        <v>1211</v>
      </c>
      <c r="H516" s="349" t="s">
        <v>419</v>
      </c>
      <c r="I516" s="351" t="s">
        <v>1954</v>
      </c>
      <c r="J516" s="352" t="s">
        <v>807</v>
      </c>
      <c r="K516" s="352" t="s">
        <v>1188</v>
      </c>
      <c r="L516" s="353" t="s">
        <v>1189</v>
      </c>
      <c r="M516" s="352">
        <v>158664216</v>
      </c>
      <c r="N516" s="371">
        <v>44949</v>
      </c>
      <c r="O516" s="74">
        <f t="shared" si="25"/>
        <v>1</v>
      </c>
      <c r="P516" s="74">
        <f t="shared" si="26"/>
        <v>1</v>
      </c>
      <c r="Q516" s="139" t="str">
        <f t="shared" si="27"/>
        <v>Gastos_com_Pessoal</v>
      </c>
    </row>
    <row r="517" spans="1:17" ht="36" x14ac:dyDescent="0.2">
      <c r="A517" s="357">
        <v>514</v>
      </c>
      <c r="B517" s="347">
        <v>44949</v>
      </c>
      <c r="C517" s="580">
        <v>44927</v>
      </c>
      <c r="D517" s="349" t="s">
        <v>264</v>
      </c>
      <c r="E517" s="349" t="s">
        <v>293</v>
      </c>
      <c r="F517" s="350">
        <v>50</v>
      </c>
      <c r="G517" s="349" t="s">
        <v>1955</v>
      </c>
      <c r="H517" s="349" t="s">
        <v>414</v>
      </c>
      <c r="I517" s="351" t="s">
        <v>1922</v>
      </c>
      <c r="J517" s="352" t="s">
        <v>793</v>
      </c>
      <c r="K517" s="352" t="s">
        <v>1188</v>
      </c>
      <c r="L517" s="353" t="s">
        <v>1189</v>
      </c>
      <c r="M517" s="352">
        <v>158664216</v>
      </c>
      <c r="N517" s="371">
        <v>44949</v>
      </c>
      <c r="O517" s="74">
        <f t="shared" si="25"/>
        <v>1</v>
      </c>
      <c r="P517" s="74">
        <f t="shared" si="26"/>
        <v>1</v>
      </c>
      <c r="Q517" s="139" t="str">
        <f t="shared" si="27"/>
        <v>Gastos_Gerais</v>
      </c>
    </row>
    <row r="518" spans="1:17" ht="24" x14ac:dyDescent="0.2">
      <c r="A518" s="357">
        <v>515</v>
      </c>
      <c r="B518" s="347">
        <v>44949</v>
      </c>
      <c r="C518" s="580">
        <v>44927</v>
      </c>
      <c r="D518" s="349" t="s">
        <v>264</v>
      </c>
      <c r="E518" s="349" t="s">
        <v>293</v>
      </c>
      <c r="F518" s="350">
        <v>15.8</v>
      </c>
      <c r="G518" s="349" t="s">
        <v>1956</v>
      </c>
      <c r="H518" s="349" t="s">
        <v>422</v>
      </c>
      <c r="I518" s="351" t="s">
        <v>4078</v>
      </c>
      <c r="J518" s="353" t="s">
        <v>888</v>
      </c>
      <c r="K518" s="352" t="s">
        <v>1188</v>
      </c>
      <c r="L518" s="353" t="s">
        <v>1189</v>
      </c>
      <c r="M518" s="352">
        <v>158664216</v>
      </c>
      <c r="N518" s="371">
        <v>44949</v>
      </c>
      <c r="O518" s="74">
        <f t="shared" ref="O518:O581" si="28">IF(B518=0,0,IF(YEAR(B518)=$P$1,MONTH(B518)-$O$1+1,(YEAR(B518)-$P$1)*12-$O$1+1+MONTH(B518)))</f>
        <v>1</v>
      </c>
      <c r="P518" s="74">
        <f t="shared" ref="P518:P581" si="29">IF(C518=0,0,IF(YEAR(C518)=$P$1,MONTH(C518)-$O$1+1,(YEAR(C518)-$P$1)*12-$O$1+1+MONTH(C518)))</f>
        <v>1</v>
      </c>
      <c r="Q518" s="139" t="str">
        <f t="shared" ref="Q518:Q581" si="30">SUBSTITUTE(D518," ","_")</f>
        <v>Gastos_Gerais</v>
      </c>
    </row>
    <row r="519" spans="1:17" ht="24" x14ac:dyDescent="0.2">
      <c r="A519" s="357">
        <v>516</v>
      </c>
      <c r="B519" s="347">
        <v>44949</v>
      </c>
      <c r="C519" s="580">
        <v>44927</v>
      </c>
      <c r="D519" s="349" t="s">
        <v>264</v>
      </c>
      <c r="E519" s="349" t="s">
        <v>293</v>
      </c>
      <c r="F519" s="350">
        <v>120</v>
      </c>
      <c r="G519" s="349" t="s">
        <v>1957</v>
      </c>
      <c r="H519" s="349" t="s">
        <v>423</v>
      </c>
      <c r="I519" s="351" t="s">
        <v>1958</v>
      </c>
      <c r="J519" s="352" t="s">
        <v>1959</v>
      </c>
      <c r="K519" s="352" t="s">
        <v>1188</v>
      </c>
      <c r="L519" s="353" t="s">
        <v>1189</v>
      </c>
      <c r="M519" s="352">
        <v>158664216</v>
      </c>
      <c r="N519" s="371">
        <v>44949</v>
      </c>
      <c r="O519" s="74">
        <f t="shared" si="28"/>
        <v>1</v>
      </c>
      <c r="P519" s="74">
        <f t="shared" si="29"/>
        <v>1</v>
      </c>
      <c r="Q519" s="139" t="str">
        <f t="shared" si="30"/>
        <v>Gastos_Gerais</v>
      </c>
    </row>
    <row r="520" spans="1:17" ht="24" x14ac:dyDescent="0.2">
      <c r="A520" s="357">
        <v>517</v>
      </c>
      <c r="B520" s="347">
        <v>44949</v>
      </c>
      <c r="C520" s="580">
        <v>44927</v>
      </c>
      <c r="D520" s="349" t="s">
        <v>264</v>
      </c>
      <c r="E520" s="349" t="s">
        <v>293</v>
      </c>
      <c r="F520" s="350">
        <v>120</v>
      </c>
      <c r="G520" s="349" t="s">
        <v>1960</v>
      </c>
      <c r="H520" s="349" t="s">
        <v>423</v>
      </c>
      <c r="I520" s="351" t="s">
        <v>1961</v>
      </c>
      <c r="J520" s="352" t="s">
        <v>977</v>
      </c>
      <c r="K520" s="352" t="s">
        <v>1188</v>
      </c>
      <c r="L520" s="353" t="s">
        <v>1189</v>
      </c>
      <c r="M520" s="352">
        <v>158664216</v>
      </c>
      <c r="N520" s="371">
        <v>44949</v>
      </c>
      <c r="O520" s="74">
        <f t="shared" si="28"/>
        <v>1</v>
      </c>
      <c r="P520" s="74">
        <f t="shared" si="29"/>
        <v>1</v>
      </c>
      <c r="Q520" s="139" t="str">
        <f t="shared" si="30"/>
        <v>Gastos_Gerais</v>
      </c>
    </row>
    <row r="521" spans="1:17" ht="24" x14ac:dyDescent="0.2">
      <c r="A521" s="357">
        <v>518</v>
      </c>
      <c r="B521" s="347">
        <v>44949</v>
      </c>
      <c r="C521" s="580">
        <v>44927</v>
      </c>
      <c r="D521" s="349" t="s">
        <v>264</v>
      </c>
      <c r="E521" s="349" t="s">
        <v>293</v>
      </c>
      <c r="F521" s="350">
        <v>120</v>
      </c>
      <c r="G521" s="349" t="s">
        <v>1962</v>
      </c>
      <c r="H521" s="349" t="s">
        <v>423</v>
      </c>
      <c r="I521" s="351" t="s">
        <v>1963</v>
      </c>
      <c r="J521" s="352" t="s">
        <v>1964</v>
      </c>
      <c r="K521" s="352" t="s">
        <v>1188</v>
      </c>
      <c r="L521" s="353" t="s">
        <v>1189</v>
      </c>
      <c r="M521" s="352">
        <v>158664216</v>
      </c>
      <c r="N521" s="371">
        <v>44949</v>
      </c>
      <c r="O521" s="74">
        <f t="shared" si="28"/>
        <v>1</v>
      </c>
      <c r="P521" s="74">
        <f t="shared" si="29"/>
        <v>1</v>
      </c>
      <c r="Q521" s="139" t="str">
        <f t="shared" si="30"/>
        <v>Gastos_Gerais</v>
      </c>
    </row>
    <row r="522" spans="1:17" ht="36" x14ac:dyDescent="0.2">
      <c r="A522" s="357">
        <v>519</v>
      </c>
      <c r="B522" s="347">
        <v>44949</v>
      </c>
      <c r="C522" s="580">
        <v>44927</v>
      </c>
      <c r="D522" s="349" t="s">
        <v>264</v>
      </c>
      <c r="E522" s="349" t="s">
        <v>293</v>
      </c>
      <c r="F522" s="350">
        <v>60</v>
      </c>
      <c r="G522" s="349" t="s">
        <v>1965</v>
      </c>
      <c r="H522" s="349" t="s">
        <v>419</v>
      </c>
      <c r="I522" s="351" t="s">
        <v>1966</v>
      </c>
      <c r="J522" s="352" t="s">
        <v>1074</v>
      </c>
      <c r="K522" s="352" t="s">
        <v>1188</v>
      </c>
      <c r="L522" s="353" t="s">
        <v>1189</v>
      </c>
      <c r="M522" s="352">
        <v>158664216</v>
      </c>
      <c r="N522" s="371">
        <v>44949</v>
      </c>
      <c r="O522" s="74">
        <f t="shared" si="28"/>
        <v>1</v>
      </c>
      <c r="P522" s="74">
        <f t="shared" si="29"/>
        <v>1</v>
      </c>
      <c r="Q522" s="139" t="str">
        <f t="shared" si="30"/>
        <v>Gastos_Gerais</v>
      </c>
    </row>
    <row r="523" spans="1:17" ht="36" x14ac:dyDescent="0.2">
      <c r="A523" s="357">
        <v>520</v>
      </c>
      <c r="B523" s="347">
        <v>44949</v>
      </c>
      <c r="C523" s="580">
        <v>44927</v>
      </c>
      <c r="D523" s="349" t="s">
        <v>264</v>
      </c>
      <c r="E523" s="349" t="s">
        <v>293</v>
      </c>
      <c r="F523" s="350">
        <v>60</v>
      </c>
      <c r="G523" s="349" t="s">
        <v>1967</v>
      </c>
      <c r="H523" s="349" t="s">
        <v>419</v>
      </c>
      <c r="I523" s="351" t="s">
        <v>1968</v>
      </c>
      <c r="J523" s="352" t="s">
        <v>1074</v>
      </c>
      <c r="K523" s="352" t="s">
        <v>1188</v>
      </c>
      <c r="L523" s="353" t="s">
        <v>1189</v>
      </c>
      <c r="M523" s="352">
        <v>158664216</v>
      </c>
      <c r="N523" s="371">
        <v>44949</v>
      </c>
      <c r="O523" s="74">
        <f t="shared" si="28"/>
        <v>1</v>
      </c>
      <c r="P523" s="74">
        <f t="shared" si="29"/>
        <v>1</v>
      </c>
      <c r="Q523" s="139" t="str">
        <f t="shared" si="30"/>
        <v>Gastos_Gerais</v>
      </c>
    </row>
    <row r="524" spans="1:17" ht="25.5" x14ac:dyDescent="0.2">
      <c r="A524" s="357">
        <v>521</v>
      </c>
      <c r="B524" s="354">
        <v>44949</v>
      </c>
      <c r="C524" s="580">
        <v>44927</v>
      </c>
      <c r="D524" s="349" t="s">
        <v>176</v>
      </c>
      <c r="E524" s="349" t="s">
        <v>10</v>
      </c>
      <c r="F524" s="350">
        <v>1088.2</v>
      </c>
      <c r="G524" s="351" t="s">
        <v>1216</v>
      </c>
      <c r="H524" s="349" t="s">
        <v>418</v>
      </c>
      <c r="I524" s="351" t="s">
        <v>1953</v>
      </c>
      <c r="J524" s="352" t="s">
        <v>1001</v>
      </c>
      <c r="K524" s="352" t="s">
        <v>1217</v>
      </c>
      <c r="L524" s="353" t="s">
        <v>1218</v>
      </c>
      <c r="M524" s="352" t="s">
        <v>1969</v>
      </c>
      <c r="N524" s="371">
        <v>44949</v>
      </c>
      <c r="O524" s="74">
        <f t="shared" si="28"/>
        <v>1</v>
      </c>
      <c r="P524" s="74">
        <f t="shared" si="29"/>
        <v>1</v>
      </c>
      <c r="Q524" s="139" t="str">
        <f t="shared" si="30"/>
        <v>Gastos_com_Pessoal</v>
      </c>
    </row>
    <row r="525" spans="1:17" ht="25.5" x14ac:dyDescent="0.2">
      <c r="A525" s="357">
        <v>522</v>
      </c>
      <c r="B525" s="568">
        <v>44949</v>
      </c>
      <c r="C525" s="579">
        <v>44927</v>
      </c>
      <c r="D525" s="359" t="s">
        <v>176</v>
      </c>
      <c r="E525" s="359" t="s">
        <v>10</v>
      </c>
      <c r="F525" s="360">
        <v>2719.56</v>
      </c>
      <c r="G525" s="351" t="s">
        <v>1216</v>
      </c>
      <c r="H525" s="359" t="s">
        <v>419</v>
      </c>
      <c r="I525" s="361" t="s">
        <v>1954</v>
      </c>
      <c r="J525" s="362" t="s">
        <v>807</v>
      </c>
      <c r="K525" s="362" t="s">
        <v>1217</v>
      </c>
      <c r="L525" s="363" t="s">
        <v>1218</v>
      </c>
      <c r="M525" s="362" t="s">
        <v>1970</v>
      </c>
      <c r="N525" s="587">
        <v>44949</v>
      </c>
      <c r="O525" s="74">
        <f t="shared" si="28"/>
        <v>1</v>
      </c>
      <c r="P525" s="74">
        <f t="shared" si="29"/>
        <v>1</v>
      </c>
      <c r="Q525" s="139" t="str">
        <f t="shared" si="30"/>
        <v>Gastos_com_Pessoal</v>
      </c>
    </row>
    <row r="526" spans="1:17" ht="25.5" x14ac:dyDescent="0.2">
      <c r="A526" s="357">
        <v>523</v>
      </c>
      <c r="B526" s="354">
        <v>44949</v>
      </c>
      <c r="C526" s="580">
        <v>44927</v>
      </c>
      <c r="D526" s="349" t="s">
        <v>176</v>
      </c>
      <c r="E526" s="349" t="s">
        <v>10</v>
      </c>
      <c r="F526" s="350">
        <v>2987.33</v>
      </c>
      <c r="G526" s="351" t="s">
        <v>1216</v>
      </c>
      <c r="H526" s="349" t="s">
        <v>419</v>
      </c>
      <c r="I526" s="351" t="s">
        <v>1952</v>
      </c>
      <c r="J526" s="352" t="s">
        <v>719</v>
      </c>
      <c r="K526" s="352" t="s">
        <v>1217</v>
      </c>
      <c r="L526" s="353" t="s">
        <v>1218</v>
      </c>
      <c r="M526" s="352" t="s">
        <v>1971</v>
      </c>
      <c r="N526" s="371">
        <v>44949</v>
      </c>
      <c r="O526" s="74">
        <f t="shared" si="28"/>
        <v>1</v>
      </c>
      <c r="P526" s="74">
        <f t="shared" si="29"/>
        <v>1</v>
      </c>
      <c r="Q526" s="139" t="str">
        <f t="shared" si="30"/>
        <v>Gastos_com_Pessoal</v>
      </c>
    </row>
    <row r="527" spans="1:17" ht="84" x14ac:dyDescent="0.2">
      <c r="A527" s="357">
        <v>524</v>
      </c>
      <c r="B527" s="568">
        <v>44949</v>
      </c>
      <c r="C527" s="579">
        <v>44927</v>
      </c>
      <c r="D527" s="359" t="s">
        <v>33</v>
      </c>
      <c r="E527" s="359" t="s">
        <v>164</v>
      </c>
      <c r="F527" s="360">
        <v>350</v>
      </c>
      <c r="G527" s="351" t="s">
        <v>4069</v>
      </c>
      <c r="H527" s="359" t="s">
        <v>302</v>
      </c>
      <c r="I527" s="351" t="s">
        <v>1509</v>
      </c>
      <c r="J527" s="352" t="s">
        <v>1510</v>
      </c>
      <c r="K527" s="352" t="s">
        <v>4035</v>
      </c>
      <c r="L527" s="353" t="s">
        <v>1255</v>
      </c>
      <c r="M527" s="352" t="s">
        <v>425</v>
      </c>
      <c r="N527" s="371">
        <v>44949</v>
      </c>
      <c r="O527" s="74">
        <f t="shared" si="28"/>
        <v>1</v>
      </c>
      <c r="P527" s="74">
        <f t="shared" si="29"/>
        <v>1</v>
      </c>
      <c r="Q527" s="139" t="str">
        <f t="shared" si="30"/>
        <v>Receitas</v>
      </c>
    </row>
    <row r="528" spans="1:17" ht="36" x14ac:dyDescent="0.2">
      <c r="A528" s="357">
        <v>525</v>
      </c>
      <c r="B528" s="347">
        <v>44950</v>
      </c>
      <c r="C528" s="580">
        <v>44958</v>
      </c>
      <c r="D528" s="349" t="s">
        <v>176</v>
      </c>
      <c r="E528" s="349" t="s">
        <v>158</v>
      </c>
      <c r="F528" s="350">
        <v>722.5</v>
      </c>
      <c r="G528" s="349" t="s">
        <v>1972</v>
      </c>
      <c r="H528" s="349" t="s">
        <v>420</v>
      </c>
      <c r="I528" s="351" t="s">
        <v>1973</v>
      </c>
      <c r="J528" s="352" t="s">
        <v>1974</v>
      </c>
      <c r="K528" s="352" t="s">
        <v>1163</v>
      </c>
      <c r="L528" s="353" t="s">
        <v>32</v>
      </c>
      <c r="M528" s="352">
        <v>2023923</v>
      </c>
      <c r="N528" s="371">
        <v>44951</v>
      </c>
      <c r="O528" s="74">
        <f t="shared" si="28"/>
        <v>1</v>
      </c>
      <c r="P528" s="74">
        <f t="shared" si="29"/>
        <v>2</v>
      </c>
      <c r="Q528" s="139" t="str">
        <f t="shared" si="30"/>
        <v>Gastos_com_Pessoal</v>
      </c>
    </row>
    <row r="529" spans="1:17" ht="25.5" x14ac:dyDescent="0.2">
      <c r="A529" s="357">
        <v>526</v>
      </c>
      <c r="B529" s="347">
        <v>44950</v>
      </c>
      <c r="C529" s="580">
        <v>44958</v>
      </c>
      <c r="D529" s="349" t="s">
        <v>176</v>
      </c>
      <c r="E529" s="349" t="s">
        <v>158</v>
      </c>
      <c r="F529" s="350">
        <v>1931.4</v>
      </c>
      <c r="G529" s="349" t="s">
        <v>1975</v>
      </c>
      <c r="H529" s="349" t="s">
        <v>417</v>
      </c>
      <c r="I529" s="351" t="s">
        <v>1395</v>
      </c>
      <c r="J529" s="352" t="s">
        <v>1396</v>
      </c>
      <c r="K529" s="352" t="s">
        <v>1163</v>
      </c>
      <c r="L529" s="353" t="s">
        <v>1158</v>
      </c>
      <c r="M529" s="352" t="s">
        <v>1976</v>
      </c>
      <c r="N529" s="371">
        <v>44951</v>
      </c>
      <c r="O529" s="74">
        <f t="shared" si="28"/>
        <v>1</v>
      </c>
      <c r="P529" s="74">
        <f t="shared" si="29"/>
        <v>2</v>
      </c>
      <c r="Q529" s="139" t="str">
        <f t="shared" si="30"/>
        <v>Gastos_com_Pessoal</v>
      </c>
    </row>
    <row r="530" spans="1:17" ht="36" x14ac:dyDescent="0.2">
      <c r="A530" s="357">
        <v>527</v>
      </c>
      <c r="B530" s="347">
        <v>44950</v>
      </c>
      <c r="C530" s="580">
        <v>44958</v>
      </c>
      <c r="D530" s="349" t="s">
        <v>176</v>
      </c>
      <c r="E530" s="349" t="s">
        <v>158</v>
      </c>
      <c r="F530" s="350">
        <v>1105</v>
      </c>
      <c r="G530" s="349" t="s">
        <v>1977</v>
      </c>
      <c r="H530" s="349" t="s">
        <v>417</v>
      </c>
      <c r="I530" s="351" t="s">
        <v>1322</v>
      </c>
      <c r="J530" s="352" t="s">
        <v>1323</v>
      </c>
      <c r="K530" s="352" t="s">
        <v>1163</v>
      </c>
      <c r="L530" s="353" t="s">
        <v>32</v>
      </c>
      <c r="M530" s="352">
        <v>196683</v>
      </c>
      <c r="N530" s="371">
        <v>44951</v>
      </c>
      <c r="O530" s="74">
        <f t="shared" si="28"/>
        <v>1</v>
      </c>
      <c r="P530" s="74">
        <f t="shared" si="29"/>
        <v>2</v>
      </c>
      <c r="Q530" s="139" t="str">
        <f t="shared" si="30"/>
        <v>Gastos_com_Pessoal</v>
      </c>
    </row>
    <row r="531" spans="1:17" ht="24" x14ac:dyDescent="0.2">
      <c r="A531" s="357">
        <v>528</v>
      </c>
      <c r="B531" s="347">
        <v>44950</v>
      </c>
      <c r="C531" s="580">
        <v>44927</v>
      </c>
      <c r="D531" s="349" t="s">
        <v>264</v>
      </c>
      <c r="E531" s="349" t="s">
        <v>208</v>
      </c>
      <c r="F531" s="350">
        <v>71.760000000000005</v>
      </c>
      <c r="G531" s="349" t="s">
        <v>1978</v>
      </c>
      <c r="H531" s="349" t="s">
        <v>423</v>
      </c>
      <c r="I531" s="351" t="s">
        <v>1979</v>
      </c>
      <c r="J531" s="352" t="s">
        <v>1980</v>
      </c>
      <c r="K531" s="352" t="s">
        <v>1163</v>
      </c>
      <c r="L531" s="353" t="s">
        <v>32</v>
      </c>
      <c r="M531" s="352">
        <v>5426</v>
      </c>
      <c r="N531" s="371">
        <v>44949</v>
      </c>
      <c r="O531" s="74">
        <f t="shared" si="28"/>
        <v>1</v>
      </c>
      <c r="P531" s="74">
        <f t="shared" si="29"/>
        <v>1</v>
      </c>
      <c r="Q531" s="139" t="str">
        <f t="shared" si="30"/>
        <v>Gastos_Gerais</v>
      </c>
    </row>
    <row r="532" spans="1:17" ht="24" x14ac:dyDescent="0.2">
      <c r="A532" s="357">
        <v>529</v>
      </c>
      <c r="B532" s="347">
        <v>44950</v>
      </c>
      <c r="C532" s="580">
        <v>44927</v>
      </c>
      <c r="D532" s="349" t="s">
        <v>264</v>
      </c>
      <c r="E532" s="349" t="s">
        <v>208</v>
      </c>
      <c r="F532" s="350">
        <v>475.57</v>
      </c>
      <c r="G532" s="349" t="s">
        <v>1981</v>
      </c>
      <c r="H532" s="349" t="s">
        <v>423</v>
      </c>
      <c r="I532" s="351" t="s">
        <v>1979</v>
      </c>
      <c r="J532" s="352" t="s">
        <v>1980</v>
      </c>
      <c r="K532" s="352" t="s">
        <v>1163</v>
      </c>
      <c r="L532" s="353" t="s">
        <v>32</v>
      </c>
      <c r="M532" s="352">
        <v>9025</v>
      </c>
      <c r="N532" s="371">
        <v>44949</v>
      </c>
      <c r="O532" s="74">
        <f t="shared" si="28"/>
        <v>1</v>
      </c>
      <c r="P532" s="74">
        <f t="shared" si="29"/>
        <v>1</v>
      </c>
      <c r="Q532" s="139" t="str">
        <f t="shared" si="30"/>
        <v>Gastos_Gerais</v>
      </c>
    </row>
    <row r="533" spans="1:17" ht="24" x14ac:dyDescent="0.2">
      <c r="A533" s="357">
        <v>530</v>
      </c>
      <c r="B533" s="347">
        <v>44950</v>
      </c>
      <c r="C533" s="580">
        <v>44927</v>
      </c>
      <c r="D533" s="349" t="s">
        <v>264</v>
      </c>
      <c r="E533" s="349" t="s">
        <v>402</v>
      </c>
      <c r="F533" s="350">
        <v>57.48</v>
      </c>
      <c r="G533" s="349" t="s">
        <v>1487</v>
      </c>
      <c r="H533" s="349" t="s">
        <v>423</v>
      </c>
      <c r="I533" s="351" t="s">
        <v>1982</v>
      </c>
      <c r="J533" s="352" t="s">
        <v>1983</v>
      </c>
      <c r="K533" s="352" t="s">
        <v>1163</v>
      </c>
      <c r="L533" s="353" t="s">
        <v>32</v>
      </c>
      <c r="M533" s="352">
        <v>10735</v>
      </c>
      <c r="N533" s="371">
        <v>44950</v>
      </c>
      <c r="O533" s="74">
        <f t="shared" si="28"/>
        <v>1</v>
      </c>
      <c r="P533" s="74">
        <f t="shared" si="29"/>
        <v>1</v>
      </c>
      <c r="Q533" s="139" t="str">
        <f t="shared" si="30"/>
        <v>Gastos_Gerais</v>
      </c>
    </row>
    <row r="534" spans="1:17" ht="25.5" x14ac:dyDescent="0.2">
      <c r="A534" s="357">
        <v>531</v>
      </c>
      <c r="B534" s="347">
        <v>44950</v>
      </c>
      <c r="C534" s="580">
        <v>44958</v>
      </c>
      <c r="D534" s="349" t="s">
        <v>176</v>
      </c>
      <c r="E534" s="349" t="s">
        <v>158</v>
      </c>
      <c r="F534" s="350">
        <v>581.20000000000005</v>
      </c>
      <c r="G534" s="349" t="s">
        <v>1984</v>
      </c>
      <c r="H534" s="349" t="s">
        <v>418</v>
      </c>
      <c r="I534" s="351" t="s">
        <v>1985</v>
      </c>
      <c r="J534" s="352" t="s">
        <v>1986</v>
      </c>
      <c r="K534" s="352" t="s">
        <v>1163</v>
      </c>
      <c r="L534" s="353" t="s">
        <v>32</v>
      </c>
      <c r="M534" s="352">
        <v>65111</v>
      </c>
      <c r="N534" s="371">
        <v>44951</v>
      </c>
      <c r="O534" s="74">
        <f t="shared" si="28"/>
        <v>1</v>
      </c>
      <c r="P534" s="74">
        <f t="shared" si="29"/>
        <v>2</v>
      </c>
      <c r="Q534" s="139" t="str">
        <f t="shared" si="30"/>
        <v>Gastos_com_Pessoal</v>
      </c>
    </row>
    <row r="535" spans="1:17" x14ac:dyDescent="0.2">
      <c r="A535" s="357">
        <v>532</v>
      </c>
      <c r="B535" s="347">
        <v>44950</v>
      </c>
      <c r="C535" s="580">
        <v>44927</v>
      </c>
      <c r="D535" s="349" t="s">
        <v>264</v>
      </c>
      <c r="E535" s="349" t="s">
        <v>83</v>
      </c>
      <c r="F535" s="350">
        <v>2139.52</v>
      </c>
      <c r="G535" s="349" t="s">
        <v>1160</v>
      </c>
      <c r="H535" s="349" t="s">
        <v>422</v>
      </c>
      <c r="I535" s="351" t="s">
        <v>1161</v>
      </c>
      <c r="J535" s="352" t="s">
        <v>1162</v>
      </c>
      <c r="K535" s="352" t="s">
        <v>1157</v>
      </c>
      <c r="L535" s="353" t="s">
        <v>32</v>
      </c>
      <c r="M535" s="352">
        <v>95887239</v>
      </c>
      <c r="N535" s="371">
        <v>44950</v>
      </c>
      <c r="O535" s="74">
        <f t="shared" si="28"/>
        <v>1</v>
      </c>
      <c r="P535" s="74">
        <f t="shared" si="29"/>
        <v>1</v>
      </c>
      <c r="Q535" s="139" t="str">
        <f t="shared" si="30"/>
        <v>Gastos_Gerais</v>
      </c>
    </row>
    <row r="536" spans="1:17" ht="48" x14ac:dyDescent="0.2">
      <c r="A536" s="357">
        <v>533</v>
      </c>
      <c r="B536" s="347">
        <v>44950</v>
      </c>
      <c r="C536" s="580">
        <v>44927</v>
      </c>
      <c r="D536" s="349" t="s">
        <v>264</v>
      </c>
      <c r="E536" s="349" t="s">
        <v>0</v>
      </c>
      <c r="F536" s="350">
        <v>663.6</v>
      </c>
      <c r="G536" s="349" t="s">
        <v>1987</v>
      </c>
      <c r="H536" s="349" t="s">
        <v>422</v>
      </c>
      <c r="I536" s="351" t="s">
        <v>1988</v>
      </c>
      <c r="J536" s="352" t="s">
        <v>1989</v>
      </c>
      <c r="K536" s="352" t="s">
        <v>1157</v>
      </c>
      <c r="L536" s="353" t="s">
        <v>32</v>
      </c>
      <c r="M536" s="352">
        <v>621</v>
      </c>
      <c r="N536" s="371">
        <v>44946</v>
      </c>
      <c r="O536" s="74">
        <f t="shared" si="28"/>
        <v>1</v>
      </c>
      <c r="P536" s="74">
        <f t="shared" si="29"/>
        <v>1</v>
      </c>
      <c r="Q536" s="139" t="str">
        <f t="shared" si="30"/>
        <v>Gastos_Gerais</v>
      </c>
    </row>
    <row r="537" spans="1:17" ht="24" x14ac:dyDescent="0.2">
      <c r="A537" s="357">
        <v>534</v>
      </c>
      <c r="B537" s="347">
        <v>44950</v>
      </c>
      <c r="C537" s="580">
        <v>44927</v>
      </c>
      <c r="D537" s="349" t="s">
        <v>264</v>
      </c>
      <c r="E537" s="349" t="s">
        <v>0</v>
      </c>
      <c r="F537" s="350">
        <v>963.6</v>
      </c>
      <c r="G537" s="349" t="s">
        <v>1283</v>
      </c>
      <c r="H537" s="349" t="s">
        <v>422</v>
      </c>
      <c r="I537" s="351" t="s">
        <v>1988</v>
      </c>
      <c r="J537" s="352" t="s">
        <v>1989</v>
      </c>
      <c r="K537" s="352" t="s">
        <v>1157</v>
      </c>
      <c r="L537" s="353" t="s">
        <v>32</v>
      </c>
      <c r="M537" s="352">
        <v>622</v>
      </c>
      <c r="N537" s="371">
        <v>44946</v>
      </c>
      <c r="O537" s="74">
        <f t="shared" si="28"/>
        <v>1</v>
      </c>
      <c r="P537" s="74">
        <f t="shared" si="29"/>
        <v>1</v>
      </c>
      <c r="Q537" s="139" t="str">
        <f t="shared" si="30"/>
        <v>Gastos_Gerais</v>
      </c>
    </row>
    <row r="538" spans="1:17" ht="25.5" x14ac:dyDescent="0.2">
      <c r="A538" s="357">
        <v>535</v>
      </c>
      <c r="B538" s="347">
        <v>44950</v>
      </c>
      <c r="C538" s="580">
        <v>44958</v>
      </c>
      <c r="D538" s="349" t="s">
        <v>176</v>
      </c>
      <c r="E538" s="349" t="s">
        <v>158</v>
      </c>
      <c r="F538" s="350">
        <v>2151.8000000000002</v>
      </c>
      <c r="G538" s="349" t="s">
        <v>1990</v>
      </c>
      <c r="H538" s="349" t="s">
        <v>416</v>
      </c>
      <c r="I538" s="351" t="s">
        <v>1573</v>
      </c>
      <c r="J538" s="352" t="s">
        <v>1574</v>
      </c>
      <c r="K538" s="352" t="s">
        <v>1157</v>
      </c>
      <c r="L538" s="353" t="s">
        <v>32</v>
      </c>
      <c r="M538" s="376">
        <v>20231206</v>
      </c>
      <c r="N538" s="371">
        <v>44951</v>
      </c>
      <c r="O538" s="74">
        <f t="shared" si="28"/>
        <v>1</v>
      </c>
      <c r="P538" s="74">
        <f t="shared" si="29"/>
        <v>2</v>
      </c>
      <c r="Q538" s="139" t="str">
        <f t="shared" si="30"/>
        <v>Gastos_com_Pessoal</v>
      </c>
    </row>
    <row r="539" spans="1:17" ht="25.5" x14ac:dyDescent="0.2">
      <c r="A539" s="357">
        <v>536</v>
      </c>
      <c r="B539" s="347">
        <v>44950</v>
      </c>
      <c r="C539" s="580">
        <v>44958</v>
      </c>
      <c r="D539" s="349" t="s">
        <v>176</v>
      </c>
      <c r="E539" s="349" t="s">
        <v>158</v>
      </c>
      <c r="F539" s="350">
        <v>294.11</v>
      </c>
      <c r="G539" s="351" t="s">
        <v>3981</v>
      </c>
      <c r="H539" s="349" t="s">
        <v>303</v>
      </c>
      <c r="I539" s="351" t="s">
        <v>1991</v>
      </c>
      <c r="J539" s="352" t="s">
        <v>1992</v>
      </c>
      <c r="K539" s="352" t="s">
        <v>1157</v>
      </c>
      <c r="L539" s="353" t="s">
        <v>32</v>
      </c>
      <c r="M539" s="352">
        <v>148024</v>
      </c>
      <c r="N539" s="371">
        <v>44951</v>
      </c>
      <c r="O539" s="74">
        <f t="shared" si="28"/>
        <v>1</v>
      </c>
      <c r="P539" s="74">
        <f t="shared" si="29"/>
        <v>2</v>
      </c>
      <c r="Q539" s="139" t="str">
        <f t="shared" si="30"/>
        <v>Gastos_com_Pessoal</v>
      </c>
    </row>
    <row r="540" spans="1:17" ht="36" x14ac:dyDescent="0.2">
      <c r="A540" s="357">
        <v>537</v>
      </c>
      <c r="B540" s="347">
        <v>44950</v>
      </c>
      <c r="C540" s="580">
        <v>44958</v>
      </c>
      <c r="D540" s="349" t="s">
        <v>176</v>
      </c>
      <c r="E540" s="349" t="s">
        <v>158</v>
      </c>
      <c r="F540" s="350">
        <v>31408.93</v>
      </c>
      <c r="G540" s="349" t="s">
        <v>1993</v>
      </c>
      <c r="H540" s="349" t="s">
        <v>303</v>
      </c>
      <c r="I540" s="351" t="s">
        <v>1391</v>
      </c>
      <c r="J540" s="352" t="s">
        <v>1392</v>
      </c>
      <c r="K540" s="352" t="s">
        <v>1157</v>
      </c>
      <c r="L540" s="353" t="s">
        <v>32</v>
      </c>
      <c r="M540" s="352">
        <v>202323386</v>
      </c>
      <c r="N540" s="371">
        <v>44952</v>
      </c>
      <c r="O540" s="74">
        <f t="shared" si="28"/>
        <v>1</v>
      </c>
      <c r="P540" s="74">
        <f t="shared" si="29"/>
        <v>2</v>
      </c>
      <c r="Q540" s="139" t="str">
        <f t="shared" si="30"/>
        <v>Gastos_com_Pessoal</v>
      </c>
    </row>
    <row r="541" spans="1:17" s="416" customFormat="1" ht="25.5" x14ac:dyDescent="0.2">
      <c r="A541" s="357">
        <v>538</v>
      </c>
      <c r="B541" s="408">
        <v>44950</v>
      </c>
      <c r="C541" s="584">
        <v>44958</v>
      </c>
      <c r="D541" s="409" t="s">
        <v>176</v>
      </c>
      <c r="E541" s="409" t="s">
        <v>158</v>
      </c>
      <c r="F541" s="410">
        <v>44297.9</v>
      </c>
      <c r="G541" s="409" t="s">
        <v>1994</v>
      </c>
      <c r="H541" s="349" t="s">
        <v>303</v>
      </c>
      <c r="I541" s="351" t="s">
        <v>3946</v>
      </c>
      <c r="J541" s="352" t="s">
        <v>1405</v>
      </c>
      <c r="K541" s="412" t="s">
        <v>1157</v>
      </c>
      <c r="L541" s="412" t="s">
        <v>1995</v>
      </c>
      <c r="M541" s="412" t="s">
        <v>1996</v>
      </c>
      <c r="N541" s="586">
        <v>44951</v>
      </c>
      <c r="O541" s="74">
        <f t="shared" si="28"/>
        <v>1</v>
      </c>
      <c r="P541" s="74">
        <f t="shared" si="29"/>
        <v>2</v>
      </c>
      <c r="Q541" s="139" t="str">
        <f t="shared" si="30"/>
        <v>Gastos_com_Pessoal</v>
      </c>
    </row>
    <row r="542" spans="1:17" x14ac:dyDescent="0.2">
      <c r="A542" s="357">
        <v>539</v>
      </c>
      <c r="B542" s="347">
        <v>44950</v>
      </c>
      <c r="C542" s="580">
        <v>44927</v>
      </c>
      <c r="D542" s="349" t="s">
        <v>264</v>
      </c>
      <c r="E542" s="349" t="s">
        <v>138</v>
      </c>
      <c r="F542" s="350">
        <v>3655.77</v>
      </c>
      <c r="G542" s="349" t="s">
        <v>138</v>
      </c>
      <c r="H542" s="349" t="s">
        <v>1032</v>
      </c>
      <c r="I542" s="351" t="s">
        <v>1997</v>
      </c>
      <c r="J542" s="352" t="s">
        <v>1998</v>
      </c>
      <c r="K542" s="352" t="s">
        <v>1157</v>
      </c>
      <c r="L542" s="353" t="s">
        <v>32</v>
      </c>
      <c r="M542" s="352">
        <v>36861837</v>
      </c>
      <c r="N542" s="371">
        <v>44945</v>
      </c>
      <c r="O542" s="74">
        <f t="shared" si="28"/>
        <v>1</v>
      </c>
      <c r="P542" s="74">
        <f t="shared" si="29"/>
        <v>1</v>
      </c>
      <c r="Q542" s="139" t="str">
        <f t="shared" si="30"/>
        <v>Gastos_Gerais</v>
      </c>
    </row>
    <row r="543" spans="1:17" ht="24" x14ac:dyDescent="0.2">
      <c r="A543" s="357">
        <v>540</v>
      </c>
      <c r="B543" s="347">
        <v>44950</v>
      </c>
      <c r="C543" s="580">
        <v>44927</v>
      </c>
      <c r="D543" s="349" t="s">
        <v>264</v>
      </c>
      <c r="E543" s="349" t="s">
        <v>290</v>
      </c>
      <c r="F543" s="350">
        <v>44</v>
      </c>
      <c r="G543" s="349" t="s">
        <v>1999</v>
      </c>
      <c r="H543" s="349" t="s">
        <v>418</v>
      </c>
      <c r="I543" s="351" t="s">
        <v>2000</v>
      </c>
      <c r="J543" s="352" t="s">
        <v>2001</v>
      </c>
      <c r="K543" s="352" t="s">
        <v>1157</v>
      </c>
      <c r="L543" s="353" t="s">
        <v>32</v>
      </c>
      <c r="M543" s="352">
        <v>67353</v>
      </c>
      <c r="N543" s="371">
        <v>44946</v>
      </c>
      <c r="O543" s="74">
        <f t="shared" si="28"/>
        <v>1</v>
      </c>
      <c r="P543" s="74">
        <f t="shared" si="29"/>
        <v>1</v>
      </c>
      <c r="Q543" s="139" t="str">
        <f t="shared" si="30"/>
        <v>Gastos_Gerais</v>
      </c>
    </row>
    <row r="544" spans="1:17" ht="25.5" x14ac:dyDescent="0.2">
      <c r="A544" s="357">
        <v>541</v>
      </c>
      <c r="B544" s="347">
        <v>44950</v>
      </c>
      <c r="C544" s="580">
        <v>44958</v>
      </c>
      <c r="D544" s="349" t="s">
        <v>176</v>
      </c>
      <c r="E544" s="349" t="s">
        <v>158</v>
      </c>
      <c r="F544" s="350">
        <v>2096.5</v>
      </c>
      <c r="G544" s="349" t="s">
        <v>2002</v>
      </c>
      <c r="H544" s="349" t="s">
        <v>416</v>
      </c>
      <c r="I544" s="351" t="s">
        <v>2003</v>
      </c>
      <c r="J544" s="352" t="s">
        <v>2004</v>
      </c>
      <c r="K544" s="352" t="s">
        <v>1157</v>
      </c>
      <c r="L544" s="353" t="s">
        <v>1393</v>
      </c>
      <c r="M544" s="352">
        <v>68405</v>
      </c>
      <c r="N544" s="371">
        <v>44950</v>
      </c>
      <c r="O544" s="74">
        <f t="shared" si="28"/>
        <v>1</v>
      </c>
      <c r="P544" s="74">
        <f t="shared" si="29"/>
        <v>2</v>
      </c>
      <c r="Q544" s="139" t="str">
        <f t="shared" si="30"/>
        <v>Gastos_com_Pessoal</v>
      </c>
    </row>
    <row r="545" spans="1:17" s="324" customFormat="1" ht="24" x14ac:dyDescent="0.2">
      <c r="A545" s="357">
        <v>542</v>
      </c>
      <c r="B545" s="347">
        <v>44950</v>
      </c>
      <c r="C545" s="580">
        <v>44927</v>
      </c>
      <c r="D545" s="349" t="s">
        <v>264</v>
      </c>
      <c r="E545" s="349" t="s">
        <v>290</v>
      </c>
      <c r="F545" s="350">
        <v>88</v>
      </c>
      <c r="G545" s="349" t="s">
        <v>1999</v>
      </c>
      <c r="H545" s="349" t="s">
        <v>416</v>
      </c>
      <c r="I545" s="351" t="s">
        <v>2000</v>
      </c>
      <c r="J545" s="352" t="s">
        <v>2001</v>
      </c>
      <c r="K545" s="352" t="s">
        <v>1157</v>
      </c>
      <c r="L545" s="353" t="s">
        <v>32</v>
      </c>
      <c r="M545" s="352">
        <v>6031</v>
      </c>
      <c r="N545" s="371">
        <v>44946</v>
      </c>
      <c r="O545" s="74">
        <f t="shared" si="28"/>
        <v>1</v>
      </c>
      <c r="P545" s="74">
        <f t="shared" si="29"/>
        <v>1</v>
      </c>
      <c r="Q545" s="139" t="str">
        <f t="shared" si="30"/>
        <v>Gastos_Gerais</v>
      </c>
    </row>
    <row r="546" spans="1:17" ht="24" x14ac:dyDescent="0.2">
      <c r="A546" s="357">
        <v>543</v>
      </c>
      <c r="B546" s="355">
        <v>44950</v>
      </c>
      <c r="C546" s="348">
        <v>44927</v>
      </c>
      <c r="D546" s="351" t="s">
        <v>264</v>
      </c>
      <c r="E546" s="351" t="s">
        <v>290</v>
      </c>
      <c r="F546" s="356">
        <v>44</v>
      </c>
      <c r="G546" s="349" t="s">
        <v>1999</v>
      </c>
      <c r="H546" s="351" t="s">
        <v>417</v>
      </c>
      <c r="I546" s="351" t="s">
        <v>2000</v>
      </c>
      <c r="J546" s="362" t="s">
        <v>2001</v>
      </c>
      <c r="K546" s="353" t="s">
        <v>1157</v>
      </c>
      <c r="L546" s="353" t="s">
        <v>32</v>
      </c>
      <c r="M546" s="353">
        <v>6032</v>
      </c>
      <c r="N546" s="368">
        <v>44946</v>
      </c>
      <c r="O546" s="74">
        <f t="shared" si="28"/>
        <v>1</v>
      </c>
      <c r="P546" s="74">
        <f t="shared" si="29"/>
        <v>1</v>
      </c>
      <c r="Q546" s="139" t="str">
        <f t="shared" si="30"/>
        <v>Gastos_Gerais</v>
      </c>
    </row>
    <row r="547" spans="1:17" ht="24" x14ac:dyDescent="0.2">
      <c r="A547" s="357">
        <v>544</v>
      </c>
      <c r="B547" s="347">
        <v>44950</v>
      </c>
      <c r="C547" s="580">
        <v>44927</v>
      </c>
      <c r="D547" s="349" t="s">
        <v>264</v>
      </c>
      <c r="E547" s="349" t="s">
        <v>290</v>
      </c>
      <c r="F547" s="350">
        <v>132</v>
      </c>
      <c r="G547" s="349" t="s">
        <v>1999</v>
      </c>
      <c r="H547" s="349" t="s">
        <v>1032</v>
      </c>
      <c r="I547" s="351" t="s">
        <v>2000</v>
      </c>
      <c r="J547" s="362" t="s">
        <v>2001</v>
      </c>
      <c r="K547" s="352" t="s">
        <v>1157</v>
      </c>
      <c r="L547" s="353" t="s">
        <v>32</v>
      </c>
      <c r="M547" s="352">
        <v>6033</v>
      </c>
      <c r="N547" s="371">
        <v>44946</v>
      </c>
      <c r="O547" s="74">
        <f t="shared" si="28"/>
        <v>1</v>
      </c>
      <c r="P547" s="74">
        <f t="shared" si="29"/>
        <v>1</v>
      </c>
      <c r="Q547" s="139" t="str">
        <f t="shared" si="30"/>
        <v>Gastos_Gerais</v>
      </c>
    </row>
    <row r="548" spans="1:17" ht="24" x14ac:dyDescent="0.2">
      <c r="A548" s="357">
        <v>545</v>
      </c>
      <c r="B548" s="358">
        <v>44950</v>
      </c>
      <c r="C548" s="579">
        <v>44927</v>
      </c>
      <c r="D548" s="359" t="s">
        <v>264</v>
      </c>
      <c r="E548" s="359" t="s">
        <v>290</v>
      </c>
      <c r="F548" s="360">
        <v>88</v>
      </c>
      <c r="G548" s="359" t="s">
        <v>1999</v>
      </c>
      <c r="H548" s="359" t="s">
        <v>422</v>
      </c>
      <c r="I548" s="361" t="s">
        <v>2000</v>
      </c>
      <c r="J548" s="362" t="s">
        <v>2001</v>
      </c>
      <c r="K548" s="362" t="s">
        <v>1157</v>
      </c>
      <c r="L548" s="363" t="s">
        <v>32</v>
      </c>
      <c r="M548" s="362">
        <v>6034</v>
      </c>
      <c r="N548" s="587">
        <v>44946</v>
      </c>
      <c r="O548" s="74">
        <f t="shared" si="28"/>
        <v>1</v>
      </c>
      <c r="P548" s="74">
        <f t="shared" si="29"/>
        <v>1</v>
      </c>
      <c r="Q548" s="139" t="str">
        <f t="shared" si="30"/>
        <v>Gastos_Gerais</v>
      </c>
    </row>
    <row r="549" spans="1:17" x14ac:dyDescent="0.2">
      <c r="A549" s="357">
        <v>546</v>
      </c>
      <c r="B549" s="408">
        <v>44951</v>
      </c>
      <c r="C549" s="584">
        <v>44927</v>
      </c>
      <c r="D549" s="409" t="s">
        <v>264</v>
      </c>
      <c r="E549" s="409" t="s">
        <v>60</v>
      </c>
      <c r="F549" s="410">
        <v>44611.87</v>
      </c>
      <c r="G549" s="409" t="s">
        <v>2005</v>
      </c>
      <c r="H549" s="359" t="s">
        <v>416</v>
      </c>
      <c r="I549" s="361" t="s">
        <v>1350</v>
      </c>
      <c r="J549" s="362" t="s">
        <v>1351</v>
      </c>
      <c r="K549" s="352" t="s">
        <v>1157</v>
      </c>
      <c r="L549" s="353" t="s">
        <v>32</v>
      </c>
      <c r="M549" s="362">
        <v>71</v>
      </c>
      <c r="N549" s="587">
        <v>44950</v>
      </c>
      <c r="O549" s="74">
        <f t="shared" si="28"/>
        <v>1</v>
      </c>
      <c r="P549" s="74">
        <f t="shared" si="29"/>
        <v>1</v>
      </c>
      <c r="Q549" s="139" t="str">
        <f t="shared" si="30"/>
        <v>Gastos_Gerais</v>
      </c>
    </row>
    <row r="550" spans="1:17" x14ac:dyDescent="0.2">
      <c r="A550" s="357">
        <v>547</v>
      </c>
      <c r="B550" s="408">
        <v>44951</v>
      </c>
      <c r="C550" s="584">
        <v>44927</v>
      </c>
      <c r="D550" s="409" t="s">
        <v>264</v>
      </c>
      <c r="E550" s="409" t="s">
        <v>60</v>
      </c>
      <c r="F550" s="410">
        <v>14111.2</v>
      </c>
      <c r="G550" s="349" t="s">
        <v>1349</v>
      </c>
      <c r="H550" s="359" t="s">
        <v>418</v>
      </c>
      <c r="I550" s="361" t="s">
        <v>1350</v>
      </c>
      <c r="J550" s="362" t="s">
        <v>1351</v>
      </c>
      <c r="K550" s="352" t="s">
        <v>1157</v>
      </c>
      <c r="L550" s="353" t="s">
        <v>32</v>
      </c>
      <c r="M550" s="362">
        <v>72</v>
      </c>
      <c r="N550" s="587">
        <v>44950</v>
      </c>
      <c r="O550" s="74">
        <f t="shared" si="28"/>
        <v>1</v>
      </c>
      <c r="P550" s="74">
        <f t="shared" si="29"/>
        <v>1</v>
      </c>
      <c r="Q550" s="139" t="str">
        <f t="shared" si="30"/>
        <v>Gastos_Gerais</v>
      </c>
    </row>
    <row r="551" spans="1:17" x14ac:dyDescent="0.2">
      <c r="A551" s="357">
        <v>548</v>
      </c>
      <c r="B551" s="347">
        <v>44951</v>
      </c>
      <c r="C551" s="580">
        <v>44896</v>
      </c>
      <c r="D551" s="349" t="s">
        <v>264</v>
      </c>
      <c r="E551" s="349" t="s">
        <v>83</v>
      </c>
      <c r="F551" s="350">
        <v>1210.5</v>
      </c>
      <c r="G551" s="349" t="s">
        <v>2006</v>
      </c>
      <c r="H551" s="349" t="s">
        <v>414</v>
      </c>
      <c r="I551" s="351" t="s">
        <v>2007</v>
      </c>
      <c r="J551" s="352" t="s">
        <v>2008</v>
      </c>
      <c r="K551" s="352" t="s">
        <v>1157</v>
      </c>
      <c r="L551" s="353" t="s">
        <v>1157</v>
      </c>
      <c r="M551" s="352">
        <v>28618004</v>
      </c>
      <c r="N551" s="371">
        <v>44951</v>
      </c>
      <c r="O551" s="74">
        <f t="shared" si="28"/>
        <v>1</v>
      </c>
      <c r="P551" s="74">
        <f t="shared" si="29"/>
        <v>0</v>
      </c>
      <c r="Q551" s="139" t="str">
        <f t="shared" si="30"/>
        <v>Gastos_Gerais</v>
      </c>
    </row>
    <row r="552" spans="1:17" s="326" customFormat="1" x14ac:dyDescent="0.2">
      <c r="A552" s="357">
        <v>549</v>
      </c>
      <c r="B552" s="355">
        <v>44951</v>
      </c>
      <c r="C552" s="348">
        <v>44896</v>
      </c>
      <c r="D552" s="351" t="s">
        <v>264</v>
      </c>
      <c r="E552" s="351" t="s">
        <v>83</v>
      </c>
      <c r="F552" s="356">
        <v>1934.93</v>
      </c>
      <c r="G552" s="351" t="s">
        <v>2006</v>
      </c>
      <c r="H552" s="351" t="s">
        <v>420</v>
      </c>
      <c r="I552" s="351" t="s">
        <v>2007</v>
      </c>
      <c r="J552" s="353" t="s">
        <v>2008</v>
      </c>
      <c r="K552" s="353" t="s">
        <v>1157</v>
      </c>
      <c r="L552" s="353" t="s">
        <v>1157</v>
      </c>
      <c r="M552" s="353">
        <v>28616973</v>
      </c>
      <c r="N552" s="368">
        <v>44951</v>
      </c>
      <c r="O552" s="74">
        <f t="shared" si="28"/>
        <v>1</v>
      </c>
      <c r="P552" s="74">
        <f t="shared" si="29"/>
        <v>0</v>
      </c>
      <c r="Q552" s="139" t="str">
        <f t="shared" si="30"/>
        <v>Gastos_Gerais</v>
      </c>
    </row>
    <row r="553" spans="1:17" s="326" customFormat="1" x14ac:dyDescent="0.2">
      <c r="A553" s="357">
        <v>550</v>
      </c>
      <c r="B553" s="355">
        <v>44951</v>
      </c>
      <c r="C553" s="348">
        <v>44896</v>
      </c>
      <c r="D553" s="351" t="s">
        <v>264</v>
      </c>
      <c r="E553" s="351" t="s">
        <v>83</v>
      </c>
      <c r="F553" s="356">
        <v>571.91</v>
      </c>
      <c r="G553" s="349" t="s">
        <v>2006</v>
      </c>
      <c r="H553" s="351" t="s">
        <v>417</v>
      </c>
      <c r="I553" s="351" t="s">
        <v>2007</v>
      </c>
      <c r="J553" s="353" t="s">
        <v>2008</v>
      </c>
      <c r="K553" s="353" t="s">
        <v>1157</v>
      </c>
      <c r="L553" s="353" t="s">
        <v>1157</v>
      </c>
      <c r="M553" s="353">
        <v>2861700</v>
      </c>
      <c r="N553" s="368">
        <v>44951</v>
      </c>
      <c r="O553" s="74">
        <f t="shared" si="28"/>
        <v>1</v>
      </c>
      <c r="P553" s="74">
        <f t="shared" si="29"/>
        <v>0</v>
      </c>
      <c r="Q553" s="139" t="str">
        <f t="shared" si="30"/>
        <v>Gastos_Gerais</v>
      </c>
    </row>
    <row r="554" spans="1:17" x14ac:dyDescent="0.2">
      <c r="A554" s="357">
        <v>551</v>
      </c>
      <c r="B554" s="347">
        <v>44951</v>
      </c>
      <c r="C554" s="580">
        <v>44896</v>
      </c>
      <c r="D554" s="349" t="s">
        <v>264</v>
      </c>
      <c r="E554" s="349" t="s">
        <v>83</v>
      </c>
      <c r="F554" s="350">
        <v>1765.19</v>
      </c>
      <c r="G554" s="349" t="s">
        <v>2006</v>
      </c>
      <c r="H554" s="349" t="s">
        <v>423</v>
      </c>
      <c r="I554" s="351" t="s">
        <v>2007</v>
      </c>
      <c r="J554" s="352" t="s">
        <v>2008</v>
      </c>
      <c r="K554" s="352" t="s">
        <v>1157</v>
      </c>
      <c r="L554" s="353" t="s">
        <v>1157</v>
      </c>
      <c r="M554" s="352">
        <v>28904937</v>
      </c>
      <c r="N554" s="371">
        <v>44951</v>
      </c>
      <c r="O554" s="74">
        <f t="shared" si="28"/>
        <v>1</v>
      </c>
      <c r="P554" s="74">
        <f t="shared" si="29"/>
        <v>0</v>
      </c>
      <c r="Q554" s="139" t="str">
        <f t="shared" si="30"/>
        <v>Gastos_Gerais</v>
      </c>
    </row>
    <row r="555" spans="1:17" x14ac:dyDescent="0.2">
      <c r="A555" s="357">
        <v>552</v>
      </c>
      <c r="B555" s="347">
        <v>44951</v>
      </c>
      <c r="C555" s="580">
        <v>44896</v>
      </c>
      <c r="D555" s="349" t="s">
        <v>264</v>
      </c>
      <c r="E555" s="349" t="s">
        <v>83</v>
      </c>
      <c r="F555" s="350">
        <v>1401.18</v>
      </c>
      <c r="G555" s="349" t="s">
        <v>2006</v>
      </c>
      <c r="H555" s="349" t="s">
        <v>421</v>
      </c>
      <c r="I555" s="351" t="s">
        <v>2007</v>
      </c>
      <c r="J555" s="352" t="s">
        <v>2008</v>
      </c>
      <c r="K555" s="352" t="s">
        <v>1157</v>
      </c>
      <c r="L555" s="353" t="s">
        <v>1157</v>
      </c>
      <c r="M555" s="352">
        <v>28618011</v>
      </c>
      <c r="N555" s="371">
        <v>44951</v>
      </c>
      <c r="O555" s="74">
        <f t="shared" si="28"/>
        <v>1</v>
      </c>
      <c r="P555" s="74">
        <f t="shared" si="29"/>
        <v>0</v>
      </c>
      <c r="Q555" s="139" t="str">
        <f t="shared" si="30"/>
        <v>Gastos_Gerais</v>
      </c>
    </row>
    <row r="556" spans="1:17" x14ac:dyDescent="0.2">
      <c r="A556" s="357">
        <v>553</v>
      </c>
      <c r="B556" s="347">
        <v>44951</v>
      </c>
      <c r="C556" s="580">
        <v>44896</v>
      </c>
      <c r="D556" s="349" t="s">
        <v>264</v>
      </c>
      <c r="E556" s="349" t="s">
        <v>83</v>
      </c>
      <c r="F556" s="350">
        <v>1729.55</v>
      </c>
      <c r="G556" s="349" t="s">
        <v>2006</v>
      </c>
      <c r="H556" s="349" t="s">
        <v>422</v>
      </c>
      <c r="I556" s="351" t="s">
        <v>2007</v>
      </c>
      <c r="J556" s="352" t="s">
        <v>2008</v>
      </c>
      <c r="K556" s="352" t="s">
        <v>1157</v>
      </c>
      <c r="L556" s="353" t="s">
        <v>1157</v>
      </c>
      <c r="M556" s="352">
        <v>28618013</v>
      </c>
      <c r="N556" s="371">
        <v>44951</v>
      </c>
      <c r="O556" s="74">
        <f t="shared" si="28"/>
        <v>1</v>
      </c>
      <c r="P556" s="74">
        <f t="shared" si="29"/>
        <v>0</v>
      </c>
      <c r="Q556" s="139" t="str">
        <f t="shared" si="30"/>
        <v>Gastos_Gerais</v>
      </c>
    </row>
    <row r="557" spans="1:17" x14ac:dyDescent="0.2">
      <c r="A557" s="357">
        <v>554</v>
      </c>
      <c r="B557" s="347">
        <v>44951</v>
      </c>
      <c r="C557" s="580">
        <v>44896</v>
      </c>
      <c r="D557" s="349" t="s">
        <v>264</v>
      </c>
      <c r="E557" s="349" t="s">
        <v>83</v>
      </c>
      <c r="F557" s="350">
        <v>867.44</v>
      </c>
      <c r="G557" s="349" t="s">
        <v>2006</v>
      </c>
      <c r="H557" s="349" t="s">
        <v>493</v>
      </c>
      <c r="I557" s="351" t="s">
        <v>2007</v>
      </c>
      <c r="J557" s="352" t="s">
        <v>2008</v>
      </c>
      <c r="K557" s="352" t="s">
        <v>1157</v>
      </c>
      <c r="L557" s="353" t="s">
        <v>1157</v>
      </c>
      <c r="M557" s="352">
        <v>28618008</v>
      </c>
      <c r="N557" s="371">
        <v>44951</v>
      </c>
      <c r="O557" s="74">
        <f t="shared" si="28"/>
        <v>1</v>
      </c>
      <c r="P557" s="74">
        <f t="shared" si="29"/>
        <v>0</v>
      </c>
      <c r="Q557" s="139" t="str">
        <f t="shared" si="30"/>
        <v>Gastos_Gerais</v>
      </c>
    </row>
    <row r="558" spans="1:17" x14ac:dyDescent="0.2">
      <c r="A558" s="357">
        <v>555</v>
      </c>
      <c r="B558" s="347">
        <v>44951</v>
      </c>
      <c r="C558" s="580">
        <v>44896</v>
      </c>
      <c r="D558" s="349" t="s">
        <v>264</v>
      </c>
      <c r="E558" s="349" t="s">
        <v>83</v>
      </c>
      <c r="F558" s="350">
        <v>2815.19</v>
      </c>
      <c r="G558" s="349" t="s">
        <v>2006</v>
      </c>
      <c r="H558" s="349" t="s">
        <v>416</v>
      </c>
      <c r="I558" s="351" t="s">
        <v>2007</v>
      </c>
      <c r="J558" s="352" t="s">
        <v>2008</v>
      </c>
      <c r="K558" s="352" t="s">
        <v>1157</v>
      </c>
      <c r="L558" s="353" t="s">
        <v>1157</v>
      </c>
      <c r="M558" s="352">
        <v>28618006</v>
      </c>
      <c r="N558" s="371">
        <v>44951</v>
      </c>
      <c r="O558" s="74">
        <f t="shared" si="28"/>
        <v>1</v>
      </c>
      <c r="P558" s="74">
        <f t="shared" si="29"/>
        <v>0</v>
      </c>
      <c r="Q558" s="139" t="str">
        <f t="shared" si="30"/>
        <v>Gastos_Gerais</v>
      </c>
    </row>
    <row r="559" spans="1:17" x14ac:dyDescent="0.2">
      <c r="A559" s="357">
        <v>556</v>
      </c>
      <c r="B559" s="347">
        <v>44951</v>
      </c>
      <c r="C559" s="580">
        <v>44927</v>
      </c>
      <c r="D559" s="349" t="s">
        <v>264</v>
      </c>
      <c r="E559" s="349" t="s">
        <v>60</v>
      </c>
      <c r="F559" s="350">
        <v>27897.3</v>
      </c>
      <c r="G559" s="349" t="s">
        <v>1547</v>
      </c>
      <c r="H559" s="349" t="s">
        <v>420</v>
      </c>
      <c r="I559" s="351" t="s">
        <v>1350</v>
      </c>
      <c r="J559" s="352" t="s">
        <v>1351</v>
      </c>
      <c r="K559" s="352" t="s">
        <v>1157</v>
      </c>
      <c r="L559" s="353" t="s">
        <v>32</v>
      </c>
      <c r="M559" s="352">
        <v>71</v>
      </c>
      <c r="N559" s="371">
        <v>44950</v>
      </c>
      <c r="O559" s="74">
        <f t="shared" si="28"/>
        <v>1</v>
      </c>
      <c r="P559" s="74">
        <f t="shared" si="29"/>
        <v>1</v>
      </c>
      <c r="Q559" s="139" t="str">
        <f t="shared" si="30"/>
        <v>Gastos_Gerais</v>
      </c>
    </row>
    <row r="560" spans="1:17" ht="24" x14ac:dyDescent="0.2">
      <c r="A560" s="357">
        <v>557</v>
      </c>
      <c r="B560" s="347">
        <v>44951</v>
      </c>
      <c r="C560" s="580">
        <v>44927</v>
      </c>
      <c r="D560" s="349" t="s">
        <v>264</v>
      </c>
      <c r="E560" s="349" t="s">
        <v>398</v>
      </c>
      <c r="F560" s="350">
        <v>1477.76</v>
      </c>
      <c r="G560" s="349" t="s">
        <v>1271</v>
      </c>
      <c r="H560" s="349" t="s">
        <v>421</v>
      </c>
      <c r="I560" s="351" t="s">
        <v>1803</v>
      </c>
      <c r="J560" s="352" t="s">
        <v>1804</v>
      </c>
      <c r="K560" s="352" t="s">
        <v>1157</v>
      </c>
      <c r="L560" s="353" t="s">
        <v>32</v>
      </c>
      <c r="M560" s="352">
        <v>37414</v>
      </c>
      <c r="N560" s="371">
        <v>44942</v>
      </c>
      <c r="O560" s="74">
        <f t="shared" si="28"/>
        <v>1</v>
      </c>
      <c r="P560" s="74">
        <f t="shared" si="29"/>
        <v>1</v>
      </c>
      <c r="Q560" s="139" t="str">
        <f t="shared" si="30"/>
        <v>Gastos_Gerais</v>
      </c>
    </row>
    <row r="561" spans="1:17" ht="24" x14ac:dyDescent="0.2">
      <c r="A561" s="357">
        <v>558</v>
      </c>
      <c r="B561" s="347">
        <v>44951</v>
      </c>
      <c r="C561" s="580">
        <v>44927</v>
      </c>
      <c r="D561" s="349" t="s">
        <v>264</v>
      </c>
      <c r="E561" s="349" t="s">
        <v>138</v>
      </c>
      <c r="F561" s="350">
        <v>1356.5</v>
      </c>
      <c r="G561" s="349" t="s">
        <v>138</v>
      </c>
      <c r="H561" s="349" t="s">
        <v>417</v>
      </c>
      <c r="I561" s="351" t="s">
        <v>1237</v>
      </c>
      <c r="J561" s="352" t="s">
        <v>1238</v>
      </c>
      <c r="K561" s="352" t="s">
        <v>1157</v>
      </c>
      <c r="L561" s="353" t="s">
        <v>32</v>
      </c>
      <c r="M561" s="352">
        <v>27016</v>
      </c>
      <c r="N561" s="371">
        <v>44938</v>
      </c>
      <c r="O561" s="74">
        <f t="shared" si="28"/>
        <v>1</v>
      </c>
      <c r="P561" s="74">
        <f t="shared" si="29"/>
        <v>1</v>
      </c>
      <c r="Q561" s="139" t="str">
        <f t="shared" si="30"/>
        <v>Gastos_Gerais</v>
      </c>
    </row>
    <row r="562" spans="1:17" ht="24" x14ac:dyDescent="0.2">
      <c r="A562" s="357">
        <v>559</v>
      </c>
      <c r="B562" s="347">
        <v>44951</v>
      </c>
      <c r="C562" s="580">
        <v>44927</v>
      </c>
      <c r="D562" s="349" t="s">
        <v>264</v>
      </c>
      <c r="E562" s="349" t="s">
        <v>138</v>
      </c>
      <c r="F562" s="350">
        <v>2125</v>
      </c>
      <c r="G562" s="349" t="s">
        <v>138</v>
      </c>
      <c r="H562" s="349" t="s">
        <v>422</v>
      </c>
      <c r="I562" s="351" t="s">
        <v>1237</v>
      </c>
      <c r="J562" s="352" t="s">
        <v>1238</v>
      </c>
      <c r="K562" s="352" t="s">
        <v>1157</v>
      </c>
      <c r="L562" s="353" t="s">
        <v>32</v>
      </c>
      <c r="M562" s="352">
        <v>27023</v>
      </c>
      <c r="N562" s="371">
        <v>44938</v>
      </c>
      <c r="O562" s="74">
        <f t="shared" si="28"/>
        <v>1</v>
      </c>
      <c r="P562" s="74">
        <f t="shared" si="29"/>
        <v>1</v>
      </c>
      <c r="Q562" s="139" t="str">
        <f t="shared" si="30"/>
        <v>Gastos_Gerais</v>
      </c>
    </row>
    <row r="563" spans="1:17" ht="24" x14ac:dyDescent="0.2">
      <c r="A563" s="357">
        <v>560</v>
      </c>
      <c r="B563" s="347">
        <v>44951</v>
      </c>
      <c r="C563" s="580">
        <v>44927</v>
      </c>
      <c r="D563" s="349" t="s">
        <v>264</v>
      </c>
      <c r="E563" s="349" t="s">
        <v>138</v>
      </c>
      <c r="F563" s="350">
        <v>597.39</v>
      </c>
      <c r="G563" s="349" t="s">
        <v>138</v>
      </c>
      <c r="H563" s="349" t="s">
        <v>302</v>
      </c>
      <c r="I563" s="351" t="s">
        <v>1237</v>
      </c>
      <c r="J563" s="352" t="s">
        <v>1238</v>
      </c>
      <c r="K563" s="352" t="s">
        <v>1157</v>
      </c>
      <c r="L563" s="353" t="s">
        <v>32</v>
      </c>
      <c r="M563" s="352">
        <v>27017</v>
      </c>
      <c r="N563" s="371">
        <v>44938</v>
      </c>
      <c r="O563" s="74">
        <f t="shared" si="28"/>
        <v>1</v>
      </c>
      <c r="P563" s="74">
        <f t="shared" si="29"/>
        <v>1</v>
      </c>
      <c r="Q563" s="139" t="str">
        <f t="shared" si="30"/>
        <v>Gastos_Gerais</v>
      </c>
    </row>
    <row r="564" spans="1:17" ht="24" x14ac:dyDescent="0.2">
      <c r="A564" s="357">
        <v>561</v>
      </c>
      <c r="B564" s="347">
        <v>44951</v>
      </c>
      <c r="C564" s="580">
        <v>44927</v>
      </c>
      <c r="D564" s="349" t="s">
        <v>264</v>
      </c>
      <c r="E564" s="349" t="s">
        <v>138</v>
      </c>
      <c r="F564" s="350">
        <v>3349.3</v>
      </c>
      <c r="G564" s="349" t="s">
        <v>138</v>
      </c>
      <c r="H564" s="349" t="s">
        <v>414</v>
      </c>
      <c r="I564" s="351" t="s">
        <v>1237</v>
      </c>
      <c r="J564" s="352" t="s">
        <v>1238</v>
      </c>
      <c r="K564" s="352" t="s">
        <v>1157</v>
      </c>
      <c r="L564" s="353" t="s">
        <v>32</v>
      </c>
      <c r="M564" s="352">
        <v>27018</v>
      </c>
      <c r="N564" s="371">
        <v>44938</v>
      </c>
      <c r="O564" s="74">
        <f t="shared" si="28"/>
        <v>1</v>
      </c>
      <c r="P564" s="74">
        <f t="shared" si="29"/>
        <v>1</v>
      </c>
      <c r="Q564" s="139" t="str">
        <f t="shared" si="30"/>
        <v>Gastos_Gerais</v>
      </c>
    </row>
    <row r="565" spans="1:17" ht="24" x14ac:dyDescent="0.2">
      <c r="A565" s="357">
        <v>562</v>
      </c>
      <c r="B565" s="347">
        <v>44951</v>
      </c>
      <c r="C565" s="580">
        <v>44927</v>
      </c>
      <c r="D565" s="349" t="s">
        <v>264</v>
      </c>
      <c r="E565" s="349" t="s">
        <v>138</v>
      </c>
      <c r="F565" s="350">
        <v>1659.72</v>
      </c>
      <c r="G565" s="349" t="s">
        <v>138</v>
      </c>
      <c r="H565" s="349" t="s">
        <v>423</v>
      </c>
      <c r="I565" s="351" t="s">
        <v>1237</v>
      </c>
      <c r="J565" s="352" t="s">
        <v>1238</v>
      </c>
      <c r="K565" s="352" t="s">
        <v>1157</v>
      </c>
      <c r="L565" s="353" t="s">
        <v>32</v>
      </c>
      <c r="M565" s="352">
        <v>27020</v>
      </c>
      <c r="N565" s="371">
        <v>44938</v>
      </c>
      <c r="O565" s="74">
        <f t="shared" si="28"/>
        <v>1</v>
      </c>
      <c r="P565" s="74">
        <f t="shared" si="29"/>
        <v>1</v>
      </c>
      <c r="Q565" s="139" t="str">
        <f t="shared" si="30"/>
        <v>Gastos_Gerais</v>
      </c>
    </row>
    <row r="566" spans="1:17" ht="48" x14ac:dyDescent="0.2">
      <c r="A566" s="357">
        <v>563</v>
      </c>
      <c r="B566" s="347">
        <v>44951</v>
      </c>
      <c r="C566" s="580">
        <v>44927</v>
      </c>
      <c r="D566" s="349" t="s">
        <v>264</v>
      </c>
      <c r="E566" s="349" t="s">
        <v>96</v>
      </c>
      <c r="F566" s="350">
        <v>340</v>
      </c>
      <c r="G566" s="349" t="s">
        <v>2009</v>
      </c>
      <c r="H566" s="349" t="s">
        <v>416</v>
      </c>
      <c r="I566" s="351" t="s">
        <v>2010</v>
      </c>
      <c r="J566" s="352" t="s">
        <v>2011</v>
      </c>
      <c r="K566" s="352" t="s">
        <v>1157</v>
      </c>
      <c r="L566" s="353" t="s">
        <v>32</v>
      </c>
      <c r="M566" s="352">
        <v>22891</v>
      </c>
      <c r="N566" s="371">
        <v>44945</v>
      </c>
      <c r="O566" s="74">
        <f t="shared" si="28"/>
        <v>1</v>
      </c>
      <c r="P566" s="74">
        <f t="shared" si="29"/>
        <v>1</v>
      </c>
      <c r="Q566" s="139" t="str">
        <f t="shared" si="30"/>
        <v>Gastos_Gerais</v>
      </c>
    </row>
    <row r="567" spans="1:17" x14ac:dyDescent="0.2">
      <c r="A567" s="357">
        <v>564</v>
      </c>
      <c r="B567" s="347">
        <v>44951</v>
      </c>
      <c r="C567" s="580">
        <v>44927</v>
      </c>
      <c r="D567" s="349" t="s">
        <v>264</v>
      </c>
      <c r="E567" s="349" t="s">
        <v>60</v>
      </c>
      <c r="F567" s="350">
        <v>24311.83</v>
      </c>
      <c r="G567" s="349" t="s">
        <v>2012</v>
      </c>
      <c r="H567" s="349" t="s">
        <v>421</v>
      </c>
      <c r="I567" s="351" t="s">
        <v>1316</v>
      </c>
      <c r="J567" s="352" t="s">
        <v>1552</v>
      </c>
      <c r="K567" s="352" t="s">
        <v>1157</v>
      </c>
      <c r="L567" s="353" t="s">
        <v>32</v>
      </c>
      <c r="M567" s="352">
        <v>216</v>
      </c>
      <c r="N567" s="371">
        <v>44950</v>
      </c>
      <c r="O567" s="74">
        <f t="shared" si="28"/>
        <v>1</v>
      </c>
      <c r="P567" s="74">
        <f t="shared" si="29"/>
        <v>1</v>
      </c>
      <c r="Q567" s="139" t="str">
        <f t="shared" si="30"/>
        <v>Gastos_Gerais</v>
      </c>
    </row>
    <row r="568" spans="1:17" x14ac:dyDescent="0.2">
      <c r="A568" s="357">
        <v>565</v>
      </c>
      <c r="B568" s="347">
        <v>44951</v>
      </c>
      <c r="C568" s="580">
        <v>44927</v>
      </c>
      <c r="D568" s="349" t="s">
        <v>264</v>
      </c>
      <c r="E568" s="349" t="s">
        <v>60</v>
      </c>
      <c r="F568" s="350">
        <v>16029.08</v>
      </c>
      <c r="G568" s="349" t="s">
        <v>1353</v>
      </c>
      <c r="H568" s="349" t="s">
        <v>422</v>
      </c>
      <c r="I568" s="351" t="s">
        <v>1316</v>
      </c>
      <c r="J568" s="352" t="s">
        <v>1552</v>
      </c>
      <c r="K568" s="352" t="s">
        <v>1157</v>
      </c>
      <c r="L568" s="353" t="s">
        <v>32</v>
      </c>
      <c r="M568" s="352">
        <v>217</v>
      </c>
      <c r="N568" s="371">
        <v>44950</v>
      </c>
      <c r="O568" s="74">
        <f t="shared" si="28"/>
        <v>1</v>
      </c>
      <c r="P568" s="74">
        <f t="shared" si="29"/>
        <v>1</v>
      </c>
      <c r="Q568" s="139" t="str">
        <f t="shared" si="30"/>
        <v>Gastos_Gerais</v>
      </c>
    </row>
    <row r="569" spans="1:17" x14ac:dyDescent="0.2">
      <c r="A569" s="357">
        <v>566</v>
      </c>
      <c r="B569" s="347">
        <v>44951</v>
      </c>
      <c r="C569" s="580">
        <v>44927</v>
      </c>
      <c r="D569" s="349" t="s">
        <v>264</v>
      </c>
      <c r="E569" s="349" t="s">
        <v>60</v>
      </c>
      <c r="F569" s="350">
        <v>52240.959999999999</v>
      </c>
      <c r="G569" s="349" t="s">
        <v>1315</v>
      </c>
      <c r="H569" s="349" t="s">
        <v>419</v>
      </c>
      <c r="I569" s="372" t="s">
        <v>1316</v>
      </c>
      <c r="J569" s="375" t="s">
        <v>1317</v>
      </c>
      <c r="K569" s="352" t="s">
        <v>1157</v>
      </c>
      <c r="L569" s="353" t="s">
        <v>32</v>
      </c>
      <c r="M569" s="352">
        <v>218</v>
      </c>
      <c r="N569" s="371">
        <v>44950</v>
      </c>
      <c r="O569" s="74">
        <f t="shared" si="28"/>
        <v>1</v>
      </c>
      <c r="P569" s="74">
        <f t="shared" si="29"/>
        <v>1</v>
      </c>
      <c r="Q569" s="139" t="str">
        <f t="shared" si="30"/>
        <v>Gastos_Gerais</v>
      </c>
    </row>
    <row r="570" spans="1:17" x14ac:dyDescent="0.2">
      <c r="A570" s="357">
        <v>567</v>
      </c>
      <c r="B570" s="347">
        <v>44951</v>
      </c>
      <c r="C570" s="580">
        <v>44927</v>
      </c>
      <c r="D570" s="349" t="s">
        <v>264</v>
      </c>
      <c r="E570" s="349" t="s">
        <v>60</v>
      </c>
      <c r="F570" s="350">
        <v>63136.03</v>
      </c>
      <c r="G570" s="349" t="s">
        <v>1345</v>
      </c>
      <c r="H570" s="349" t="s">
        <v>414</v>
      </c>
      <c r="I570" s="351" t="s">
        <v>1316</v>
      </c>
      <c r="J570" s="352" t="s">
        <v>1552</v>
      </c>
      <c r="K570" s="352" t="s">
        <v>1157</v>
      </c>
      <c r="L570" s="353" t="s">
        <v>32</v>
      </c>
      <c r="M570" s="352">
        <v>219</v>
      </c>
      <c r="N570" s="371">
        <v>44950</v>
      </c>
      <c r="O570" s="74">
        <f t="shared" si="28"/>
        <v>1</v>
      </c>
      <c r="P570" s="74">
        <f t="shared" si="29"/>
        <v>1</v>
      </c>
      <c r="Q570" s="139" t="str">
        <f t="shared" si="30"/>
        <v>Gastos_Gerais</v>
      </c>
    </row>
    <row r="571" spans="1:17" ht="24" x14ac:dyDescent="0.2">
      <c r="A571" s="357">
        <v>568</v>
      </c>
      <c r="B571" s="347">
        <v>44951</v>
      </c>
      <c r="C571" s="580">
        <v>44896</v>
      </c>
      <c r="D571" s="349" t="s">
        <v>264</v>
      </c>
      <c r="E571" s="349" t="s">
        <v>208</v>
      </c>
      <c r="F571" s="350">
        <v>370.5</v>
      </c>
      <c r="G571" s="349" t="s">
        <v>1481</v>
      </c>
      <c r="H571" s="349" t="s">
        <v>302</v>
      </c>
      <c r="I571" s="351" t="s">
        <v>2013</v>
      </c>
      <c r="J571" s="352" t="s">
        <v>2014</v>
      </c>
      <c r="K571" s="352" t="s">
        <v>1157</v>
      </c>
      <c r="L571" s="353" t="s">
        <v>32</v>
      </c>
      <c r="M571" s="352">
        <v>202215353</v>
      </c>
      <c r="N571" s="371">
        <v>44953</v>
      </c>
      <c r="O571" s="74">
        <f t="shared" si="28"/>
        <v>1</v>
      </c>
      <c r="P571" s="74">
        <f t="shared" si="29"/>
        <v>0</v>
      </c>
      <c r="Q571" s="139" t="str">
        <f t="shared" si="30"/>
        <v>Gastos_Gerais</v>
      </c>
    </row>
    <row r="572" spans="1:17" ht="24" x14ac:dyDescent="0.2">
      <c r="A572" s="357">
        <v>569</v>
      </c>
      <c r="B572" s="347">
        <v>44951</v>
      </c>
      <c r="C572" s="580">
        <v>44896</v>
      </c>
      <c r="D572" s="349" t="s">
        <v>264</v>
      </c>
      <c r="E572" s="349" t="s">
        <v>208</v>
      </c>
      <c r="F572" s="350">
        <v>406.68</v>
      </c>
      <c r="G572" s="349" t="s">
        <v>2015</v>
      </c>
      <c r="H572" s="349" t="s">
        <v>302</v>
      </c>
      <c r="I572" s="351" t="s">
        <v>2013</v>
      </c>
      <c r="J572" s="352" t="s">
        <v>2014</v>
      </c>
      <c r="K572" s="352" t="s">
        <v>1157</v>
      </c>
      <c r="L572" s="353" t="s">
        <v>32</v>
      </c>
      <c r="M572" s="352">
        <v>1273019</v>
      </c>
      <c r="N572" s="371">
        <v>44922</v>
      </c>
      <c r="O572" s="74">
        <f t="shared" si="28"/>
        <v>1</v>
      </c>
      <c r="P572" s="74">
        <f t="shared" si="29"/>
        <v>0</v>
      </c>
      <c r="Q572" s="139" t="str">
        <f t="shared" si="30"/>
        <v>Gastos_Gerais</v>
      </c>
    </row>
    <row r="573" spans="1:17" ht="24" x14ac:dyDescent="0.2">
      <c r="A573" s="357">
        <v>570</v>
      </c>
      <c r="B573" s="347">
        <v>44951</v>
      </c>
      <c r="C573" s="580">
        <v>44896</v>
      </c>
      <c r="D573" s="349" t="s">
        <v>264</v>
      </c>
      <c r="E573" s="349" t="s">
        <v>96</v>
      </c>
      <c r="F573" s="350">
        <v>783.72</v>
      </c>
      <c r="G573" s="349" t="s">
        <v>1525</v>
      </c>
      <c r="H573" s="349" t="s">
        <v>416</v>
      </c>
      <c r="I573" s="351" t="s">
        <v>1169</v>
      </c>
      <c r="J573" s="352" t="s">
        <v>1170</v>
      </c>
      <c r="K573" s="352" t="s">
        <v>1157</v>
      </c>
      <c r="L573" s="353" t="s">
        <v>32</v>
      </c>
      <c r="M573" s="352">
        <v>137625</v>
      </c>
      <c r="N573" s="371">
        <v>44937</v>
      </c>
      <c r="O573" s="74">
        <f t="shared" si="28"/>
        <v>1</v>
      </c>
      <c r="P573" s="74">
        <f t="shared" si="29"/>
        <v>0</v>
      </c>
      <c r="Q573" s="139" t="str">
        <f t="shared" si="30"/>
        <v>Gastos_Gerais</v>
      </c>
    </row>
    <row r="574" spans="1:17" x14ac:dyDescent="0.2">
      <c r="A574" s="357">
        <v>571</v>
      </c>
      <c r="B574" s="347">
        <v>44951</v>
      </c>
      <c r="C574" s="580">
        <v>44927</v>
      </c>
      <c r="D574" s="349" t="s">
        <v>264</v>
      </c>
      <c r="E574" s="349" t="s">
        <v>81</v>
      </c>
      <c r="F574" s="350">
        <v>1500</v>
      </c>
      <c r="G574" s="349" t="s">
        <v>2016</v>
      </c>
      <c r="H574" s="349" t="s">
        <v>416</v>
      </c>
      <c r="I574" s="351" t="s">
        <v>1290</v>
      </c>
      <c r="J574" s="352" t="s">
        <v>1291</v>
      </c>
      <c r="K574" s="352" t="s">
        <v>1157</v>
      </c>
      <c r="L574" s="353" t="s">
        <v>32</v>
      </c>
      <c r="M574" s="352">
        <v>2038856</v>
      </c>
      <c r="N574" s="371">
        <v>44952</v>
      </c>
      <c r="O574" s="74">
        <f t="shared" si="28"/>
        <v>1</v>
      </c>
      <c r="P574" s="74">
        <f t="shared" si="29"/>
        <v>1</v>
      </c>
      <c r="Q574" s="139" t="str">
        <f t="shared" si="30"/>
        <v>Gastos_Gerais</v>
      </c>
    </row>
    <row r="575" spans="1:17" ht="24" x14ac:dyDescent="0.2">
      <c r="A575" s="357">
        <v>572</v>
      </c>
      <c r="B575" s="347">
        <v>44951</v>
      </c>
      <c r="C575" s="580">
        <v>44927</v>
      </c>
      <c r="D575" s="349" t="s">
        <v>264</v>
      </c>
      <c r="E575" s="349" t="s">
        <v>81</v>
      </c>
      <c r="F575" s="350">
        <v>1500</v>
      </c>
      <c r="G575" s="349" t="s">
        <v>2017</v>
      </c>
      <c r="H575" s="349" t="s">
        <v>422</v>
      </c>
      <c r="I575" s="351" t="s">
        <v>1290</v>
      </c>
      <c r="J575" s="352" t="s">
        <v>1291</v>
      </c>
      <c r="K575" s="352" t="s">
        <v>1157</v>
      </c>
      <c r="L575" s="353" t="s">
        <v>32</v>
      </c>
      <c r="M575" s="352">
        <v>2038861</v>
      </c>
      <c r="N575" s="371">
        <v>44952</v>
      </c>
      <c r="O575" s="74">
        <f t="shared" si="28"/>
        <v>1</v>
      </c>
      <c r="P575" s="74">
        <f t="shared" si="29"/>
        <v>1</v>
      </c>
      <c r="Q575" s="139" t="str">
        <f t="shared" si="30"/>
        <v>Gastos_Gerais</v>
      </c>
    </row>
    <row r="576" spans="1:17" x14ac:dyDescent="0.2">
      <c r="A576" s="357">
        <v>573</v>
      </c>
      <c r="B576" s="347">
        <v>44951</v>
      </c>
      <c r="C576" s="580">
        <v>44927</v>
      </c>
      <c r="D576" s="349" t="s">
        <v>264</v>
      </c>
      <c r="E576" s="349" t="s">
        <v>290</v>
      </c>
      <c r="F576" s="350">
        <v>270</v>
      </c>
      <c r="G576" s="349" t="s">
        <v>2018</v>
      </c>
      <c r="H576" s="349" t="s">
        <v>422</v>
      </c>
      <c r="I576" s="351" t="s">
        <v>2019</v>
      </c>
      <c r="J576" s="352" t="s">
        <v>2020</v>
      </c>
      <c r="K576" s="352" t="s">
        <v>1157</v>
      </c>
      <c r="L576" s="353" t="s">
        <v>32</v>
      </c>
      <c r="M576" s="352">
        <v>263</v>
      </c>
      <c r="N576" s="371">
        <v>44950</v>
      </c>
      <c r="O576" s="74">
        <f t="shared" si="28"/>
        <v>1</v>
      </c>
      <c r="P576" s="74">
        <f t="shared" si="29"/>
        <v>1</v>
      </c>
      <c r="Q576" s="139" t="str">
        <f t="shared" si="30"/>
        <v>Gastos_Gerais</v>
      </c>
    </row>
    <row r="577" spans="1:17" ht="24" x14ac:dyDescent="0.2">
      <c r="A577" s="357">
        <v>574</v>
      </c>
      <c r="B577" s="347">
        <v>44951</v>
      </c>
      <c r="C577" s="580">
        <v>44927</v>
      </c>
      <c r="D577" s="349" t="s">
        <v>264</v>
      </c>
      <c r="E577" s="349" t="s">
        <v>290</v>
      </c>
      <c r="F577" s="350">
        <v>78</v>
      </c>
      <c r="G577" s="349" t="s">
        <v>2021</v>
      </c>
      <c r="H577" s="349" t="s">
        <v>422</v>
      </c>
      <c r="I577" s="351" t="s">
        <v>2022</v>
      </c>
      <c r="J577" s="352" t="s">
        <v>2023</v>
      </c>
      <c r="K577" s="352" t="s">
        <v>1157</v>
      </c>
      <c r="L577" s="353" t="s">
        <v>32</v>
      </c>
      <c r="M577" s="352">
        <v>67970</v>
      </c>
      <c r="N577" s="371">
        <v>44951</v>
      </c>
      <c r="O577" s="74">
        <f t="shared" si="28"/>
        <v>1</v>
      </c>
      <c r="P577" s="74">
        <f t="shared" si="29"/>
        <v>1</v>
      </c>
      <c r="Q577" s="139" t="str">
        <f t="shared" si="30"/>
        <v>Gastos_Gerais</v>
      </c>
    </row>
    <row r="578" spans="1:17" ht="36" x14ac:dyDescent="0.2">
      <c r="A578" s="357">
        <v>575</v>
      </c>
      <c r="B578" s="347">
        <v>44951</v>
      </c>
      <c r="C578" s="580">
        <v>44927</v>
      </c>
      <c r="D578" s="349" t="s">
        <v>141</v>
      </c>
      <c r="E578" s="349" t="s">
        <v>224</v>
      </c>
      <c r="F578" s="350">
        <v>2350</v>
      </c>
      <c r="G578" s="349" t="s">
        <v>2024</v>
      </c>
      <c r="H578" s="349" t="s">
        <v>1032</v>
      </c>
      <c r="I578" s="351" t="s">
        <v>2025</v>
      </c>
      <c r="J578" s="352" t="s">
        <v>2026</v>
      </c>
      <c r="K578" s="352" t="s">
        <v>1157</v>
      </c>
      <c r="L578" s="353" t="s">
        <v>32</v>
      </c>
      <c r="M578" s="352">
        <v>5458</v>
      </c>
      <c r="N578" s="371">
        <v>44950</v>
      </c>
      <c r="O578" s="74">
        <f t="shared" si="28"/>
        <v>1</v>
      </c>
      <c r="P578" s="74">
        <f t="shared" si="29"/>
        <v>1</v>
      </c>
      <c r="Q578" s="139" t="str">
        <f t="shared" si="30"/>
        <v>Aquisição_de_Bens_Permanentes</v>
      </c>
    </row>
    <row r="579" spans="1:17" s="326" customFormat="1" ht="24" x14ac:dyDescent="0.2">
      <c r="A579" s="357">
        <v>576</v>
      </c>
      <c r="B579" s="355">
        <v>44951</v>
      </c>
      <c r="C579" s="348">
        <v>44927</v>
      </c>
      <c r="D579" s="351" t="s">
        <v>264</v>
      </c>
      <c r="E579" s="351" t="s">
        <v>136</v>
      </c>
      <c r="F579" s="356">
        <v>198</v>
      </c>
      <c r="G579" s="349" t="s">
        <v>2027</v>
      </c>
      <c r="H579" s="351" t="s">
        <v>419</v>
      </c>
      <c r="I579" s="351" t="s">
        <v>2028</v>
      </c>
      <c r="J579" s="353" t="s">
        <v>2029</v>
      </c>
      <c r="K579" s="353" t="s">
        <v>1157</v>
      </c>
      <c r="L579" s="353" t="s">
        <v>32</v>
      </c>
      <c r="M579" s="353">
        <v>171</v>
      </c>
      <c r="N579" s="368">
        <v>44951</v>
      </c>
      <c r="O579" s="74">
        <f t="shared" si="28"/>
        <v>1</v>
      </c>
      <c r="P579" s="74">
        <f t="shared" si="29"/>
        <v>1</v>
      </c>
      <c r="Q579" s="139" t="str">
        <f t="shared" si="30"/>
        <v>Gastos_Gerais</v>
      </c>
    </row>
    <row r="580" spans="1:17" s="326" customFormat="1" ht="24" x14ac:dyDescent="0.2">
      <c r="A580" s="357">
        <v>577</v>
      </c>
      <c r="B580" s="355">
        <v>44951</v>
      </c>
      <c r="C580" s="348">
        <v>44896</v>
      </c>
      <c r="D580" s="351" t="s">
        <v>264</v>
      </c>
      <c r="E580" s="351" t="s">
        <v>293</v>
      </c>
      <c r="F580" s="356">
        <v>60</v>
      </c>
      <c r="G580" s="349" t="s">
        <v>2030</v>
      </c>
      <c r="H580" s="351" t="s">
        <v>419</v>
      </c>
      <c r="I580" s="351" t="s">
        <v>2031</v>
      </c>
      <c r="J580" s="353" t="s">
        <v>926</v>
      </c>
      <c r="K580" s="353" t="s">
        <v>1188</v>
      </c>
      <c r="L580" s="353" t="s">
        <v>1189</v>
      </c>
      <c r="M580" s="353">
        <v>959033153</v>
      </c>
      <c r="N580" s="368">
        <v>44951</v>
      </c>
      <c r="O580" s="74">
        <f t="shared" si="28"/>
        <v>1</v>
      </c>
      <c r="P580" s="74">
        <f t="shared" si="29"/>
        <v>0</v>
      </c>
      <c r="Q580" s="139" t="str">
        <f t="shared" si="30"/>
        <v>Gastos_Gerais</v>
      </c>
    </row>
    <row r="581" spans="1:17" ht="24" x14ac:dyDescent="0.2">
      <c r="A581" s="357">
        <v>578</v>
      </c>
      <c r="B581" s="347">
        <v>44951</v>
      </c>
      <c r="C581" s="580">
        <v>44896</v>
      </c>
      <c r="D581" s="349" t="s">
        <v>264</v>
      </c>
      <c r="E581" s="349" t="s">
        <v>293</v>
      </c>
      <c r="F581" s="374">
        <v>120</v>
      </c>
      <c r="G581" s="349" t="s">
        <v>2032</v>
      </c>
      <c r="H581" s="349" t="s">
        <v>418</v>
      </c>
      <c r="I581" s="351" t="s">
        <v>2033</v>
      </c>
      <c r="J581" s="352" t="s">
        <v>1076</v>
      </c>
      <c r="K581" s="352" t="s">
        <v>1188</v>
      </c>
      <c r="L581" s="353" t="s">
        <v>1189</v>
      </c>
      <c r="M581" s="352">
        <v>959033153</v>
      </c>
      <c r="N581" s="371">
        <v>44951</v>
      </c>
      <c r="O581" s="74">
        <f t="shared" si="28"/>
        <v>1</v>
      </c>
      <c r="P581" s="74">
        <f t="shared" si="29"/>
        <v>0</v>
      </c>
      <c r="Q581" s="139" t="str">
        <f t="shared" si="30"/>
        <v>Gastos_Gerais</v>
      </c>
    </row>
    <row r="582" spans="1:17" ht="24" x14ac:dyDescent="0.2">
      <c r="A582" s="357">
        <v>579</v>
      </c>
      <c r="B582" s="347">
        <v>44951</v>
      </c>
      <c r="C582" s="580">
        <v>44896</v>
      </c>
      <c r="D582" s="349" t="s">
        <v>264</v>
      </c>
      <c r="E582" s="349" t="s">
        <v>293</v>
      </c>
      <c r="F582" s="350">
        <v>120</v>
      </c>
      <c r="G582" s="349" t="s">
        <v>2034</v>
      </c>
      <c r="H582" s="349" t="s">
        <v>418</v>
      </c>
      <c r="I582" s="351" t="s">
        <v>2035</v>
      </c>
      <c r="J582" s="352" t="s">
        <v>993</v>
      </c>
      <c r="K582" s="352" t="s">
        <v>1188</v>
      </c>
      <c r="L582" s="353" t="s">
        <v>1189</v>
      </c>
      <c r="M582" s="352">
        <v>959033153</v>
      </c>
      <c r="N582" s="371">
        <v>44951</v>
      </c>
      <c r="O582" s="74">
        <f t="shared" ref="O582:O645" si="31">IF(B582=0,0,IF(YEAR(B582)=$P$1,MONTH(B582)-$O$1+1,(YEAR(B582)-$P$1)*12-$O$1+1+MONTH(B582)))</f>
        <v>1</v>
      </c>
      <c r="P582" s="74">
        <f t="shared" ref="P582:P645" si="32">IF(C582=0,0,IF(YEAR(C582)=$P$1,MONTH(C582)-$O$1+1,(YEAR(C582)-$P$1)*12-$O$1+1+MONTH(C582)))</f>
        <v>0</v>
      </c>
      <c r="Q582" s="139" t="str">
        <f t="shared" ref="Q582:Q645" si="33">SUBSTITUTE(D582," ","_")</f>
        <v>Gastos_Gerais</v>
      </c>
    </row>
    <row r="583" spans="1:17" ht="24" x14ac:dyDescent="0.2">
      <c r="A583" s="357">
        <v>580</v>
      </c>
      <c r="B583" s="347">
        <v>44951</v>
      </c>
      <c r="C583" s="580">
        <v>44896</v>
      </c>
      <c r="D583" s="349" t="s">
        <v>264</v>
      </c>
      <c r="E583" s="349" t="s">
        <v>293</v>
      </c>
      <c r="F583" s="350">
        <v>60</v>
      </c>
      <c r="G583" s="349" t="s">
        <v>1560</v>
      </c>
      <c r="H583" s="349" t="s">
        <v>419</v>
      </c>
      <c r="I583" s="351" t="s">
        <v>2036</v>
      </c>
      <c r="J583" s="352" t="s">
        <v>1036</v>
      </c>
      <c r="K583" s="352" t="s">
        <v>1188</v>
      </c>
      <c r="L583" s="353" t="s">
        <v>1189</v>
      </c>
      <c r="M583" s="352">
        <v>959033153</v>
      </c>
      <c r="N583" s="371">
        <v>44951</v>
      </c>
      <c r="O583" s="74">
        <f t="shared" si="31"/>
        <v>1</v>
      </c>
      <c r="P583" s="74">
        <f t="shared" si="32"/>
        <v>0</v>
      </c>
      <c r="Q583" s="139" t="str">
        <f t="shared" si="33"/>
        <v>Gastos_Gerais</v>
      </c>
    </row>
    <row r="584" spans="1:17" ht="24" x14ac:dyDescent="0.2">
      <c r="A584" s="357">
        <v>581</v>
      </c>
      <c r="B584" s="347">
        <v>44951</v>
      </c>
      <c r="C584" s="580">
        <v>44896</v>
      </c>
      <c r="D584" s="349" t="s">
        <v>264</v>
      </c>
      <c r="E584" s="349" t="s">
        <v>293</v>
      </c>
      <c r="F584" s="350">
        <v>120</v>
      </c>
      <c r="G584" s="349" t="s">
        <v>2037</v>
      </c>
      <c r="H584" s="349" t="s">
        <v>418</v>
      </c>
      <c r="I584" s="351" t="s">
        <v>2038</v>
      </c>
      <c r="J584" s="352" t="s">
        <v>465</v>
      </c>
      <c r="K584" s="352" t="s">
        <v>1188</v>
      </c>
      <c r="L584" s="353" t="s">
        <v>1189</v>
      </c>
      <c r="M584" s="352">
        <v>959033153</v>
      </c>
      <c r="N584" s="371">
        <v>44951</v>
      </c>
      <c r="O584" s="74">
        <f t="shared" si="31"/>
        <v>1</v>
      </c>
      <c r="P584" s="74">
        <f t="shared" si="32"/>
        <v>0</v>
      </c>
      <c r="Q584" s="139" t="str">
        <f t="shared" si="33"/>
        <v>Gastos_Gerais</v>
      </c>
    </row>
    <row r="585" spans="1:17" ht="24" x14ac:dyDescent="0.2">
      <c r="A585" s="357">
        <v>582</v>
      </c>
      <c r="B585" s="347">
        <v>44951</v>
      </c>
      <c r="C585" s="580">
        <v>44896</v>
      </c>
      <c r="D585" s="349" t="s">
        <v>264</v>
      </c>
      <c r="E585" s="349" t="s">
        <v>293</v>
      </c>
      <c r="F585" s="350">
        <v>120</v>
      </c>
      <c r="G585" s="349" t="s">
        <v>2039</v>
      </c>
      <c r="H585" s="349" t="s">
        <v>414</v>
      </c>
      <c r="I585" s="351" t="s">
        <v>2040</v>
      </c>
      <c r="J585" s="352" t="s">
        <v>517</v>
      </c>
      <c r="K585" s="352" t="s">
        <v>1188</v>
      </c>
      <c r="L585" s="353" t="s">
        <v>1189</v>
      </c>
      <c r="M585" s="352">
        <v>959033153</v>
      </c>
      <c r="N585" s="371">
        <v>44951</v>
      </c>
      <c r="O585" s="74">
        <f t="shared" si="31"/>
        <v>1</v>
      </c>
      <c r="P585" s="74">
        <f t="shared" si="32"/>
        <v>0</v>
      </c>
      <c r="Q585" s="139" t="str">
        <f t="shared" si="33"/>
        <v>Gastos_Gerais</v>
      </c>
    </row>
    <row r="586" spans="1:17" x14ac:dyDescent="0.2">
      <c r="A586" s="357">
        <v>583</v>
      </c>
      <c r="B586" s="355">
        <v>44952</v>
      </c>
      <c r="C586" s="348">
        <v>44927</v>
      </c>
      <c r="D586" s="351" t="s">
        <v>264</v>
      </c>
      <c r="E586" s="351" t="s">
        <v>83</v>
      </c>
      <c r="F586" s="356">
        <v>1694.19</v>
      </c>
      <c r="G586" s="351" t="s">
        <v>1160</v>
      </c>
      <c r="H586" s="351" t="s">
        <v>421</v>
      </c>
      <c r="I586" s="351" t="s">
        <v>1161</v>
      </c>
      <c r="J586" s="353" t="s">
        <v>1162</v>
      </c>
      <c r="K586" s="352" t="s">
        <v>1157</v>
      </c>
      <c r="L586" s="353" t="s">
        <v>32</v>
      </c>
      <c r="M586" s="352">
        <v>95546710</v>
      </c>
      <c r="N586" s="371">
        <v>44951</v>
      </c>
      <c r="O586" s="74">
        <f t="shared" si="31"/>
        <v>1</v>
      </c>
      <c r="P586" s="74">
        <f t="shared" si="32"/>
        <v>1</v>
      </c>
      <c r="Q586" s="139" t="str">
        <f t="shared" si="33"/>
        <v>Gastos_Gerais</v>
      </c>
    </row>
    <row r="587" spans="1:17" x14ac:dyDescent="0.2">
      <c r="A587" s="357">
        <v>584</v>
      </c>
      <c r="B587" s="347">
        <v>44952</v>
      </c>
      <c r="C587" s="580">
        <v>44896</v>
      </c>
      <c r="D587" s="349" t="s">
        <v>264</v>
      </c>
      <c r="E587" s="349" t="s">
        <v>83</v>
      </c>
      <c r="F587" s="350">
        <v>6940.66</v>
      </c>
      <c r="G587" s="349" t="s">
        <v>1160</v>
      </c>
      <c r="H587" s="349" t="s">
        <v>1032</v>
      </c>
      <c r="I587" s="351" t="s">
        <v>1161</v>
      </c>
      <c r="J587" s="352" t="s">
        <v>1162</v>
      </c>
      <c r="K587" s="352" t="s">
        <v>1157</v>
      </c>
      <c r="L587" s="353" t="s">
        <v>32</v>
      </c>
      <c r="M587" s="352">
        <v>94502058</v>
      </c>
      <c r="N587" s="371">
        <v>44951</v>
      </c>
      <c r="O587" s="74">
        <f t="shared" si="31"/>
        <v>1</v>
      </c>
      <c r="P587" s="74">
        <f t="shared" si="32"/>
        <v>0</v>
      </c>
      <c r="Q587" s="139" t="str">
        <f t="shared" si="33"/>
        <v>Gastos_Gerais</v>
      </c>
    </row>
    <row r="588" spans="1:17" x14ac:dyDescent="0.2">
      <c r="A588" s="357">
        <v>585</v>
      </c>
      <c r="B588" s="347">
        <v>44952</v>
      </c>
      <c r="C588" s="580">
        <v>44927</v>
      </c>
      <c r="D588" s="349" t="s">
        <v>264</v>
      </c>
      <c r="E588" s="349" t="s">
        <v>398</v>
      </c>
      <c r="F588" s="350">
        <v>924</v>
      </c>
      <c r="G588" s="349" t="s">
        <v>1271</v>
      </c>
      <c r="H588" s="349" t="s">
        <v>417</v>
      </c>
      <c r="I588" s="351" t="s">
        <v>2041</v>
      </c>
      <c r="J588" s="352" t="s">
        <v>2042</v>
      </c>
      <c r="K588" s="352" t="s">
        <v>1157</v>
      </c>
      <c r="L588" s="353" t="s">
        <v>32</v>
      </c>
      <c r="M588" s="352">
        <v>545</v>
      </c>
      <c r="N588" s="371">
        <v>44945</v>
      </c>
      <c r="O588" s="74">
        <f t="shared" si="31"/>
        <v>1</v>
      </c>
      <c r="P588" s="74">
        <f t="shared" si="32"/>
        <v>1</v>
      </c>
      <c r="Q588" s="139" t="str">
        <f t="shared" si="33"/>
        <v>Gastos_Gerais</v>
      </c>
    </row>
    <row r="589" spans="1:17" ht="36" x14ac:dyDescent="0.2">
      <c r="A589" s="357">
        <v>586</v>
      </c>
      <c r="B589" s="347">
        <v>44952</v>
      </c>
      <c r="C589" s="580">
        <v>44927</v>
      </c>
      <c r="D589" s="349" t="s">
        <v>264</v>
      </c>
      <c r="E589" s="349" t="s">
        <v>388</v>
      </c>
      <c r="F589" s="350">
        <v>13469.78</v>
      </c>
      <c r="G589" s="349" t="s">
        <v>2043</v>
      </c>
      <c r="H589" s="349" t="s">
        <v>414</v>
      </c>
      <c r="I589" s="351" t="s">
        <v>1416</v>
      </c>
      <c r="J589" s="352" t="s">
        <v>1417</v>
      </c>
      <c r="K589" s="352" t="s">
        <v>1157</v>
      </c>
      <c r="L589" s="353" t="s">
        <v>32</v>
      </c>
      <c r="M589" s="352">
        <v>20234</v>
      </c>
      <c r="N589" s="371">
        <v>44950</v>
      </c>
      <c r="O589" s="74">
        <f t="shared" si="31"/>
        <v>1</v>
      </c>
      <c r="P589" s="74">
        <f t="shared" si="32"/>
        <v>1</v>
      </c>
      <c r="Q589" s="139" t="str">
        <f t="shared" si="33"/>
        <v>Gastos_Gerais</v>
      </c>
    </row>
    <row r="590" spans="1:17" ht="24" x14ac:dyDescent="0.2">
      <c r="A590" s="357">
        <v>587</v>
      </c>
      <c r="B590" s="347">
        <v>44952</v>
      </c>
      <c r="C590" s="580">
        <v>44927</v>
      </c>
      <c r="D590" s="349" t="s">
        <v>264</v>
      </c>
      <c r="E590" s="349" t="s">
        <v>96</v>
      </c>
      <c r="F590" s="350">
        <v>688.56</v>
      </c>
      <c r="G590" s="349" t="s">
        <v>2044</v>
      </c>
      <c r="H590" s="349" t="s">
        <v>419</v>
      </c>
      <c r="I590" s="351" t="s">
        <v>2045</v>
      </c>
      <c r="J590" s="352" t="s">
        <v>2046</v>
      </c>
      <c r="K590" s="352" t="s">
        <v>1157</v>
      </c>
      <c r="L590" s="353" t="s">
        <v>32</v>
      </c>
      <c r="M590" s="352">
        <v>4954</v>
      </c>
      <c r="N590" s="371">
        <v>44943</v>
      </c>
      <c r="O590" s="74">
        <f t="shared" si="31"/>
        <v>1</v>
      </c>
      <c r="P590" s="74">
        <f t="shared" si="32"/>
        <v>1</v>
      </c>
      <c r="Q590" s="139" t="str">
        <f t="shared" si="33"/>
        <v>Gastos_Gerais</v>
      </c>
    </row>
    <row r="591" spans="1:17" x14ac:dyDescent="0.2">
      <c r="A591" s="357">
        <v>588</v>
      </c>
      <c r="B591" s="347">
        <v>44952</v>
      </c>
      <c r="C591" s="580">
        <v>44927</v>
      </c>
      <c r="D591" s="349" t="s">
        <v>264</v>
      </c>
      <c r="E591" s="349" t="s">
        <v>81</v>
      </c>
      <c r="F591" s="350">
        <v>1500</v>
      </c>
      <c r="G591" s="349" t="s">
        <v>1313</v>
      </c>
      <c r="H591" s="349" t="s">
        <v>414</v>
      </c>
      <c r="I591" s="351" t="s">
        <v>1290</v>
      </c>
      <c r="J591" s="352" t="s">
        <v>1291</v>
      </c>
      <c r="K591" s="352" t="s">
        <v>1157</v>
      </c>
      <c r="L591" s="353" t="s">
        <v>32</v>
      </c>
      <c r="M591" s="352">
        <v>2039214</v>
      </c>
      <c r="N591" s="371">
        <v>44953</v>
      </c>
      <c r="O591" s="74">
        <f t="shared" si="31"/>
        <v>1</v>
      </c>
      <c r="P591" s="74">
        <f t="shared" si="32"/>
        <v>1</v>
      </c>
      <c r="Q591" s="139" t="str">
        <f t="shared" si="33"/>
        <v>Gastos_Gerais</v>
      </c>
    </row>
    <row r="592" spans="1:17" ht="24" x14ac:dyDescent="0.2">
      <c r="A592" s="357">
        <v>589</v>
      </c>
      <c r="B592" s="347">
        <v>44952</v>
      </c>
      <c r="C592" s="580">
        <v>44927</v>
      </c>
      <c r="D592" s="349" t="s">
        <v>264</v>
      </c>
      <c r="E592" s="349" t="s">
        <v>404</v>
      </c>
      <c r="F592" s="350">
        <v>1469.85</v>
      </c>
      <c r="G592" s="349" t="s">
        <v>2047</v>
      </c>
      <c r="H592" s="349" t="s">
        <v>414</v>
      </c>
      <c r="I592" s="351" t="s">
        <v>2048</v>
      </c>
      <c r="J592" s="352" t="s">
        <v>2049</v>
      </c>
      <c r="K592" s="352" t="s">
        <v>1157</v>
      </c>
      <c r="L592" s="353" t="s">
        <v>32</v>
      </c>
      <c r="M592" s="352">
        <v>20233</v>
      </c>
      <c r="N592" s="371">
        <v>44951</v>
      </c>
      <c r="O592" s="74">
        <f t="shared" si="31"/>
        <v>1</v>
      </c>
      <c r="P592" s="74">
        <f t="shared" si="32"/>
        <v>1</v>
      </c>
      <c r="Q592" s="139" t="str">
        <f t="shared" si="33"/>
        <v>Gastos_Gerais</v>
      </c>
    </row>
    <row r="593" spans="1:17" ht="24" x14ac:dyDescent="0.2">
      <c r="A593" s="357">
        <v>590</v>
      </c>
      <c r="B593" s="347">
        <v>44952</v>
      </c>
      <c r="C593" s="580">
        <v>44927</v>
      </c>
      <c r="D593" s="349" t="s">
        <v>264</v>
      </c>
      <c r="E593" s="349" t="s">
        <v>404</v>
      </c>
      <c r="F593" s="350">
        <v>110</v>
      </c>
      <c r="G593" s="349" t="s">
        <v>2050</v>
      </c>
      <c r="H593" s="349" t="s">
        <v>417</v>
      </c>
      <c r="I593" s="351" t="s">
        <v>2051</v>
      </c>
      <c r="J593" s="352" t="s">
        <v>2052</v>
      </c>
      <c r="K593" s="352" t="s">
        <v>1157</v>
      </c>
      <c r="L593" s="353" t="s">
        <v>32</v>
      </c>
      <c r="M593" s="352">
        <v>36922772</v>
      </c>
      <c r="N593" s="371">
        <v>44950</v>
      </c>
      <c r="O593" s="74">
        <f t="shared" si="31"/>
        <v>1</v>
      </c>
      <c r="P593" s="74">
        <f t="shared" si="32"/>
        <v>1</v>
      </c>
      <c r="Q593" s="139" t="str">
        <f t="shared" si="33"/>
        <v>Gastos_Gerais</v>
      </c>
    </row>
    <row r="594" spans="1:17" ht="24" x14ac:dyDescent="0.2">
      <c r="A594" s="357">
        <v>591</v>
      </c>
      <c r="B594" s="347">
        <v>44952</v>
      </c>
      <c r="C594" s="580">
        <v>44927</v>
      </c>
      <c r="D594" s="349" t="s">
        <v>264</v>
      </c>
      <c r="E594" s="349" t="s">
        <v>404</v>
      </c>
      <c r="F594" s="350">
        <v>150</v>
      </c>
      <c r="G594" s="349" t="s">
        <v>2053</v>
      </c>
      <c r="H594" s="349" t="s">
        <v>417</v>
      </c>
      <c r="I594" s="351" t="s">
        <v>2051</v>
      </c>
      <c r="J594" s="352" t="s">
        <v>2052</v>
      </c>
      <c r="K594" s="352" t="s">
        <v>1157</v>
      </c>
      <c r="L594" s="353" t="s">
        <v>32</v>
      </c>
      <c r="M594" s="352">
        <v>20046</v>
      </c>
      <c r="N594" s="371">
        <v>44952</v>
      </c>
      <c r="O594" s="74">
        <f t="shared" si="31"/>
        <v>1</v>
      </c>
      <c r="P594" s="74">
        <f t="shared" si="32"/>
        <v>1</v>
      </c>
      <c r="Q594" s="139" t="str">
        <f t="shared" si="33"/>
        <v>Gastos_Gerais</v>
      </c>
    </row>
    <row r="595" spans="1:17" ht="48" x14ac:dyDescent="0.2">
      <c r="A595" s="357">
        <v>592</v>
      </c>
      <c r="B595" s="347">
        <v>44952</v>
      </c>
      <c r="C595" s="580">
        <v>44927</v>
      </c>
      <c r="D595" s="349" t="s">
        <v>264</v>
      </c>
      <c r="E595" s="349" t="s">
        <v>404</v>
      </c>
      <c r="F595" s="350">
        <v>1073.5</v>
      </c>
      <c r="G595" s="349" t="s">
        <v>2054</v>
      </c>
      <c r="H595" s="349" t="s">
        <v>419</v>
      </c>
      <c r="I595" s="351" t="s">
        <v>2055</v>
      </c>
      <c r="J595" s="352" t="s">
        <v>2056</v>
      </c>
      <c r="K595" s="352" t="s">
        <v>1163</v>
      </c>
      <c r="L595" s="353" t="s">
        <v>32</v>
      </c>
      <c r="M595" s="352">
        <v>1350</v>
      </c>
      <c r="N595" s="371">
        <v>44952</v>
      </c>
      <c r="O595" s="74">
        <f t="shared" si="31"/>
        <v>1</v>
      </c>
      <c r="P595" s="74">
        <f t="shared" si="32"/>
        <v>1</v>
      </c>
      <c r="Q595" s="139" t="str">
        <f t="shared" si="33"/>
        <v>Gastos_Gerais</v>
      </c>
    </row>
    <row r="596" spans="1:17" ht="25.5" x14ac:dyDescent="0.2">
      <c r="A596" s="357">
        <v>593</v>
      </c>
      <c r="B596" s="347">
        <v>44952</v>
      </c>
      <c r="C596" s="580">
        <v>44958</v>
      </c>
      <c r="D596" s="349" t="s">
        <v>176</v>
      </c>
      <c r="E596" s="349" t="s">
        <v>158</v>
      </c>
      <c r="F596" s="350">
        <v>144</v>
      </c>
      <c r="G596" s="349" t="s">
        <v>3982</v>
      </c>
      <c r="H596" s="349" t="s">
        <v>416</v>
      </c>
      <c r="I596" s="351" t="s">
        <v>2057</v>
      </c>
      <c r="J596" s="352" t="s">
        <v>2058</v>
      </c>
      <c r="K596" s="352" t="s">
        <v>1163</v>
      </c>
      <c r="L596" s="353" t="s">
        <v>1393</v>
      </c>
      <c r="M596" s="352">
        <v>1475566</v>
      </c>
      <c r="N596" s="371">
        <v>44956</v>
      </c>
      <c r="O596" s="74">
        <f t="shared" si="31"/>
        <v>1</v>
      </c>
      <c r="P596" s="74">
        <f t="shared" si="32"/>
        <v>2</v>
      </c>
      <c r="Q596" s="139" t="str">
        <f t="shared" si="33"/>
        <v>Gastos_com_Pessoal</v>
      </c>
    </row>
    <row r="597" spans="1:17" ht="24" x14ac:dyDescent="0.2">
      <c r="A597" s="357">
        <v>594</v>
      </c>
      <c r="B597" s="347">
        <v>44952</v>
      </c>
      <c r="C597" s="580">
        <v>44927</v>
      </c>
      <c r="D597" s="349" t="s">
        <v>264</v>
      </c>
      <c r="E597" s="349" t="s">
        <v>402</v>
      </c>
      <c r="F597" s="350">
        <v>64.599999999999994</v>
      </c>
      <c r="G597" s="349" t="s">
        <v>1487</v>
      </c>
      <c r="H597" s="349" t="s">
        <v>1032</v>
      </c>
      <c r="I597" s="351" t="s">
        <v>1613</v>
      </c>
      <c r="J597" s="352" t="s">
        <v>1614</v>
      </c>
      <c r="K597" s="352" t="s">
        <v>1163</v>
      </c>
      <c r="L597" s="353" t="s">
        <v>32</v>
      </c>
      <c r="M597" s="352">
        <v>72</v>
      </c>
      <c r="N597" s="371">
        <v>44951</v>
      </c>
      <c r="O597" s="74">
        <f t="shared" si="31"/>
        <v>1</v>
      </c>
      <c r="P597" s="74">
        <f t="shared" si="32"/>
        <v>1</v>
      </c>
      <c r="Q597" s="139" t="str">
        <f t="shared" si="33"/>
        <v>Gastos_Gerais</v>
      </c>
    </row>
    <row r="598" spans="1:17" ht="24" x14ac:dyDescent="0.2">
      <c r="A598" s="357">
        <v>595</v>
      </c>
      <c r="B598" s="347">
        <v>44952</v>
      </c>
      <c r="C598" s="580">
        <v>44927</v>
      </c>
      <c r="D598" s="349" t="s">
        <v>264</v>
      </c>
      <c r="E598" s="349" t="s">
        <v>402</v>
      </c>
      <c r="F598" s="350">
        <v>157.26</v>
      </c>
      <c r="G598" s="349" t="s">
        <v>1487</v>
      </c>
      <c r="H598" s="349" t="s">
        <v>419</v>
      </c>
      <c r="I598" s="351" t="s">
        <v>2059</v>
      </c>
      <c r="J598" s="352" t="s">
        <v>2060</v>
      </c>
      <c r="K598" s="352" t="s">
        <v>1163</v>
      </c>
      <c r="L598" s="353" t="s">
        <v>32</v>
      </c>
      <c r="M598" s="352">
        <v>265</v>
      </c>
      <c r="N598" s="371">
        <v>44951</v>
      </c>
      <c r="O598" s="74">
        <f t="shared" si="31"/>
        <v>1</v>
      </c>
      <c r="P598" s="74">
        <f t="shared" si="32"/>
        <v>1</v>
      </c>
      <c r="Q598" s="139" t="str">
        <f t="shared" si="33"/>
        <v>Gastos_Gerais</v>
      </c>
    </row>
    <row r="599" spans="1:17" ht="24" x14ac:dyDescent="0.2">
      <c r="A599" s="357">
        <v>596</v>
      </c>
      <c r="B599" s="347">
        <v>44952</v>
      </c>
      <c r="C599" s="580">
        <v>44927</v>
      </c>
      <c r="D599" s="349" t="s">
        <v>264</v>
      </c>
      <c r="E599" s="349" t="s">
        <v>138</v>
      </c>
      <c r="F599" s="350">
        <v>978</v>
      </c>
      <c r="G599" s="349" t="s">
        <v>1794</v>
      </c>
      <c r="H599" s="349" t="s">
        <v>1032</v>
      </c>
      <c r="I599" s="351" t="s">
        <v>2061</v>
      </c>
      <c r="J599" s="352" t="s">
        <v>2062</v>
      </c>
      <c r="K599" s="352" t="s">
        <v>1163</v>
      </c>
      <c r="L599" s="353" t="s">
        <v>32</v>
      </c>
      <c r="M599" s="352">
        <v>55594</v>
      </c>
      <c r="N599" s="371">
        <v>44952</v>
      </c>
      <c r="O599" s="74">
        <f t="shared" si="31"/>
        <v>1</v>
      </c>
      <c r="P599" s="74">
        <f t="shared" si="32"/>
        <v>1</v>
      </c>
      <c r="Q599" s="139" t="str">
        <f t="shared" si="33"/>
        <v>Gastos_Gerais</v>
      </c>
    </row>
    <row r="600" spans="1:17" ht="36" x14ac:dyDescent="0.2">
      <c r="A600" s="357">
        <v>597</v>
      </c>
      <c r="B600" s="347">
        <v>44952</v>
      </c>
      <c r="C600" s="580">
        <v>44927</v>
      </c>
      <c r="D600" s="349" t="s">
        <v>264</v>
      </c>
      <c r="E600" s="349" t="s">
        <v>86</v>
      </c>
      <c r="F600" s="350">
        <v>96.66</v>
      </c>
      <c r="G600" s="349" t="s">
        <v>2063</v>
      </c>
      <c r="H600" s="349" t="s">
        <v>419</v>
      </c>
      <c r="I600" s="351" t="s">
        <v>2064</v>
      </c>
      <c r="J600" s="352" t="s">
        <v>2065</v>
      </c>
      <c r="K600" s="352" t="s">
        <v>1163</v>
      </c>
      <c r="L600" s="353" t="s">
        <v>32</v>
      </c>
      <c r="M600" s="352">
        <v>202329</v>
      </c>
      <c r="N600" s="371">
        <v>44951</v>
      </c>
      <c r="O600" s="74">
        <f t="shared" si="31"/>
        <v>1</v>
      </c>
      <c r="P600" s="74">
        <f t="shared" si="32"/>
        <v>1</v>
      </c>
      <c r="Q600" s="139" t="str">
        <f t="shared" si="33"/>
        <v>Gastos_Gerais</v>
      </c>
    </row>
    <row r="601" spans="1:17" ht="36" x14ac:dyDescent="0.2">
      <c r="A601" s="357">
        <v>598</v>
      </c>
      <c r="B601" s="347">
        <v>44952</v>
      </c>
      <c r="C601" s="580">
        <v>44927</v>
      </c>
      <c r="D601" s="349" t="s">
        <v>264</v>
      </c>
      <c r="E601" s="349" t="s">
        <v>182</v>
      </c>
      <c r="F601" s="350">
        <v>30</v>
      </c>
      <c r="G601" s="349" t="s">
        <v>2066</v>
      </c>
      <c r="H601" s="349" t="s">
        <v>420</v>
      </c>
      <c r="I601" s="351" t="s">
        <v>2067</v>
      </c>
      <c r="J601" s="352" t="s">
        <v>2068</v>
      </c>
      <c r="K601" s="352" t="s">
        <v>1163</v>
      </c>
      <c r="L601" s="353" t="s">
        <v>32</v>
      </c>
      <c r="M601" s="352">
        <v>22644</v>
      </c>
      <c r="N601" s="371">
        <v>44951</v>
      </c>
      <c r="O601" s="74">
        <f t="shared" si="31"/>
        <v>1</v>
      </c>
      <c r="P601" s="74">
        <f t="shared" si="32"/>
        <v>1</v>
      </c>
      <c r="Q601" s="139" t="str">
        <f t="shared" si="33"/>
        <v>Gastos_Gerais</v>
      </c>
    </row>
    <row r="602" spans="1:17" ht="24" x14ac:dyDescent="0.2">
      <c r="A602" s="357">
        <v>599</v>
      </c>
      <c r="B602" s="347">
        <v>44952</v>
      </c>
      <c r="C602" s="580">
        <v>44927</v>
      </c>
      <c r="D602" s="349" t="s">
        <v>264</v>
      </c>
      <c r="E602" s="349" t="s">
        <v>402</v>
      </c>
      <c r="F602" s="350">
        <v>45.6</v>
      </c>
      <c r="G602" s="349" t="s">
        <v>1487</v>
      </c>
      <c r="H602" s="349" t="s">
        <v>419</v>
      </c>
      <c r="I602" s="351" t="s">
        <v>1488</v>
      </c>
      <c r="J602" s="352" t="s">
        <v>1489</v>
      </c>
      <c r="K602" s="352" t="s">
        <v>1163</v>
      </c>
      <c r="L602" s="353" t="s">
        <v>32</v>
      </c>
      <c r="M602" s="352">
        <v>883</v>
      </c>
      <c r="N602" s="371">
        <v>44951</v>
      </c>
      <c r="O602" s="74">
        <f t="shared" si="31"/>
        <v>1</v>
      </c>
      <c r="P602" s="74">
        <f t="shared" si="32"/>
        <v>1</v>
      </c>
      <c r="Q602" s="139" t="str">
        <f t="shared" si="33"/>
        <v>Gastos_Gerais</v>
      </c>
    </row>
    <row r="603" spans="1:17" ht="24" x14ac:dyDescent="0.2">
      <c r="A603" s="357">
        <v>600</v>
      </c>
      <c r="B603" s="347">
        <v>44952</v>
      </c>
      <c r="C603" s="580">
        <v>44927</v>
      </c>
      <c r="D603" s="349" t="s">
        <v>264</v>
      </c>
      <c r="E603" s="349" t="s">
        <v>96</v>
      </c>
      <c r="F603" s="350">
        <v>274.5</v>
      </c>
      <c r="G603" s="349" t="s">
        <v>2069</v>
      </c>
      <c r="H603" s="349" t="s">
        <v>416</v>
      </c>
      <c r="I603" s="351" t="s">
        <v>2070</v>
      </c>
      <c r="J603" s="352" t="s">
        <v>2071</v>
      </c>
      <c r="K603" s="352" t="s">
        <v>1163</v>
      </c>
      <c r="L603" s="353" t="s">
        <v>32</v>
      </c>
      <c r="M603" s="352">
        <v>2441</v>
      </c>
      <c r="N603" s="371">
        <v>44945</v>
      </c>
      <c r="O603" s="74">
        <f t="shared" si="31"/>
        <v>1</v>
      </c>
      <c r="P603" s="74">
        <f t="shared" si="32"/>
        <v>1</v>
      </c>
      <c r="Q603" s="139" t="str">
        <f t="shared" si="33"/>
        <v>Gastos_Gerais</v>
      </c>
    </row>
    <row r="604" spans="1:17" ht="24" x14ac:dyDescent="0.2">
      <c r="A604" s="357">
        <v>601</v>
      </c>
      <c r="B604" s="347">
        <v>44952</v>
      </c>
      <c r="C604" s="580">
        <v>44927</v>
      </c>
      <c r="D604" s="349" t="s">
        <v>264</v>
      </c>
      <c r="E604" s="349" t="s">
        <v>290</v>
      </c>
      <c r="F604" s="350">
        <v>21</v>
      </c>
      <c r="G604" s="349" t="s">
        <v>2072</v>
      </c>
      <c r="H604" s="349" t="s">
        <v>416</v>
      </c>
      <c r="I604" s="351" t="s">
        <v>2073</v>
      </c>
      <c r="J604" s="352" t="s">
        <v>2074</v>
      </c>
      <c r="K604" s="352" t="s">
        <v>1163</v>
      </c>
      <c r="L604" s="353" t="s">
        <v>32</v>
      </c>
      <c r="M604" s="352">
        <v>202313</v>
      </c>
      <c r="N604" s="371">
        <v>44951</v>
      </c>
      <c r="O604" s="74">
        <f t="shared" si="31"/>
        <v>1</v>
      </c>
      <c r="P604" s="74">
        <f t="shared" si="32"/>
        <v>1</v>
      </c>
      <c r="Q604" s="139" t="str">
        <f t="shared" si="33"/>
        <v>Gastos_Gerais</v>
      </c>
    </row>
    <row r="605" spans="1:17" ht="24" x14ac:dyDescent="0.2">
      <c r="A605" s="357">
        <v>602</v>
      </c>
      <c r="B605" s="347">
        <v>44952</v>
      </c>
      <c r="C605" s="580">
        <v>44927</v>
      </c>
      <c r="D605" s="349" t="s">
        <v>264</v>
      </c>
      <c r="E605" s="349" t="s">
        <v>406</v>
      </c>
      <c r="F605" s="350">
        <v>34.770000000000003</v>
      </c>
      <c r="G605" s="349" t="s">
        <v>2075</v>
      </c>
      <c r="H605" s="349" t="s">
        <v>493</v>
      </c>
      <c r="I605" s="351" t="s">
        <v>2076</v>
      </c>
      <c r="J605" s="352" t="s">
        <v>2077</v>
      </c>
      <c r="K605" s="352" t="s">
        <v>1163</v>
      </c>
      <c r="L605" s="353" t="s">
        <v>32</v>
      </c>
      <c r="M605" s="352">
        <v>2023111</v>
      </c>
      <c r="N605" s="371">
        <v>44952</v>
      </c>
      <c r="O605" s="74">
        <f t="shared" si="31"/>
        <v>1</v>
      </c>
      <c r="P605" s="74">
        <f t="shared" si="32"/>
        <v>1</v>
      </c>
      <c r="Q605" s="139" t="str">
        <f t="shared" si="33"/>
        <v>Gastos_Gerais</v>
      </c>
    </row>
    <row r="606" spans="1:17" ht="24" x14ac:dyDescent="0.2">
      <c r="A606" s="357">
        <v>603</v>
      </c>
      <c r="B606" s="347">
        <v>44952</v>
      </c>
      <c r="C606" s="580">
        <v>44927</v>
      </c>
      <c r="D606" s="349" t="s">
        <v>264</v>
      </c>
      <c r="E606" s="349" t="s">
        <v>392</v>
      </c>
      <c r="F606" s="350">
        <v>120</v>
      </c>
      <c r="G606" s="349" t="s">
        <v>2078</v>
      </c>
      <c r="H606" s="349" t="s">
        <v>1032</v>
      </c>
      <c r="I606" s="351" t="s">
        <v>2079</v>
      </c>
      <c r="J606" s="352" t="s">
        <v>2080</v>
      </c>
      <c r="K606" s="352" t="s">
        <v>1163</v>
      </c>
      <c r="L606" s="353" t="s">
        <v>32</v>
      </c>
      <c r="M606" s="352">
        <v>489</v>
      </c>
      <c r="N606" s="371">
        <v>44951</v>
      </c>
      <c r="O606" s="74">
        <f t="shared" si="31"/>
        <v>1</v>
      </c>
      <c r="P606" s="74">
        <f t="shared" si="32"/>
        <v>1</v>
      </c>
      <c r="Q606" s="139" t="str">
        <f t="shared" si="33"/>
        <v>Gastos_Gerais</v>
      </c>
    </row>
    <row r="607" spans="1:17" ht="24" x14ac:dyDescent="0.2">
      <c r="A607" s="357">
        <v>604</v>
      </c>
      <c r="B607" s="347">
        <v>44952</v>
      </c>
      <c r="C607" s="580">
        <v>44927</v>
      </c>
      <c r="D607" s="349" t="s">
        <v>264</v>
      </c>
      <c r="E607" s="349" t="s">
        <v>293</v>
      </c>
      <c r="F607" s="350">
        <v>120</v>
      </c>
      <c r="G607" s="349" t="s">
        <v>2081</v>
      </c>
      <c r="H607" s="349" t="s">
        <v>414</v>
      </c>
      <c r="I607" s="351" t="s">
        <v>2082</v>
      </c>
      <c r="J607" s="352" t="s">
        <v>987</v>
      </c>
      <c r="K607" s="352" t="s">
        <v>1188</v>
      </c>
      <c r="L607" s="353" t="s">
        <v>1189</v>
      </c>
      <c r="M607" s="352">
        <v>359205159</v>
      </c>
      <c r="N607" s="371">
        <v>44952</v>
      </c>
      <c r="O607" s="74">
        <f t="shared" si="31"/>
        <v>1</v>
      </c>
      <c r="P607" s="74">
        <f t="shared" si="32"/>
        <v>1</v>
      </c>
      <c r="Q607" s="139" t="str">
        <f t="shared" si="33"/>
        <v>Gastos_Gerais</v>
      </c>
    </row>
    <row r="608" spans="1:17" ht="24" x14ac:dyDescent="0.2">
      <c r="A608" s="357">
        <v>605</v>
      </c>
      <c r="B608" s="347">
        <v>44952</v>
      </c>
      <c r="C608" s="580">
        <v>44927</v>
      </c>
      <c r="D608" s="349" t="s">
        <v>264</v>
      </c>
      <c r="E608" s="349" t="s">
        <v>293</v>
      </c>
      <c r="F608" s="350">
        <v>120</v>
      </c>
      <c r="G608" s="349" t="s">
        <v>2083</v>
      </c>
      <c r="H608" s="349" t="s">
        <v>414</v>
      </c>
      <c r="I608" s="351" t="s">
        <v>2084</v>
      </c>
      <c r="J608" s="352" t="s">
        <v>936</v>
      </c>
      <c r="K608" s="352" t="s">
        <v>1188</v>
      </c>
      <c r="L608" s="353" t="s">
        <v>1189</v>
      </c>
      <c r="M608" s="352">
        <v>359205159</v>
      </c>
      <c r="N608" s="371">
        <v>44952</v>
      </c>
      <c r="O608" s="74">
        <f t="shared" si="31"/>
        <v>1</v>
      </c>
      <c r="P608" s="74">
        <f t="shared" si="32"/>
        <v>1</v>
      </c>
      <c r="Q608" s="139" t="str">
        <f t="shared" si="33"/>
        <v>Gastos_Gerais</v>
      </c>
    </row>
    <row r="609" spans="1:17" ht="24" x14ac:dyDescent="0.2">
      <c r="A609" s="357">
        <v>606</v>
      </c>
      <c r="B609" s="347">
        <v>44952</v>
      </c>
      <c r="C609" s="580">
        <v>44927</v>
      </c>
      <c r="D609" s="349" t="s">
        <v>264</v>
      </c>
      <c r="E609" s="349" t="s">
        <v>293</v>
      </c>
      <c r="F609" s="350">
        <v>120</v>
      </c>
      <c r="G609" s="349" t="s">
        <v>2085</v>
      </c>
      <c r="H609" s="349" t="s">
        <v>414</v>
      </c>
      <c r="I609" s="351" t="s">
        <v>2086</v>
      </c>
      <c r="J609" s="352" t="s">
        <v>597</v>
      </c>
      <c r="K609" s="352" t="s">
        <v>1188</v>
      </c>
      <c r="L609" s="353" t="s">
        <v>1189</v>
      </c>
      <c r="M609" s="352">
        <v>359205159</v>
      </c>
      <c r="N609" s="371">
        <v>44952</v>
      </c>
      <c r="O609" s="74">
        <f t="shared" si="31"/>
        <v>1</v>
      </c>
      <c r="P609" s="74">
        <f t="shared" si="32"/>
        <v>1</v>
      </c>
      <c r="Q609" s="139" t="str">
        <f t="shared" si="33"/>
        <v>Gastos_Gerais</v>
      </c>
    </row>
    <row r="610" spans="1:17" ht="24" x14ac:dyDescent="0.2">
      <c r="A610" s="357">
        <v>607</v>
      </c>
      <c r="B610" s="347">
        <v>44952</v>
      </c>
      <c r="C610" s="580">
        <v>44927</v>
      </c>
      <c r="D610" s="349" t="s">
        <v>264</v>
      </c>
      <c r="E610" s="349" t="s">
        <v>293</v>
      </c>
      <c r="F610" s="350">
        <v>120</v>
      </c>
      <c r="G610" s="349" t="s">
        <v>2087</v>
      </c>
      <c r="H610" s="349" t="s">
        <v>414</v>
      </c>
      <c r="I610" s="351" t="s">
        <v>2088</v>
      </c>
      <c r="J610" s="352" t="s">
        <v>529</v>
      </c>
      <c r="K610" s="352" t="s">
        <v>1188</v>
      </c>
      <c r="L610" s="353" t="s">
        <v>1189</v>
      </c>
      <c r="M610" s="352">
        <v>359205159</v>
      </c>
      <c r="N610" s="371">
        <v>44952</v>
      </c>
      <c r="O610" s="74">
        <f t="shared" si="31"/>
        <v>1</v>
      </c>
      <c r="P610" s="74">
        <f t="shared" si="32"/>
        <v>1</v>
      </c>
      <c r="Q610" s="139" t="str">
        <f t="shared" si="33"/>
        <v>Gastos_Gerais</v>
      </c>
    </row>
    <row r="611" spans="1:17" ht="24" x14ac:dyDescent="0.2">
      <c r="A611" s="357">
        <v>608</v>
      </c>
      <c r="B611" s="347">
        <v>44952</v>
      </c>
      <c r="C611" s="580">
        <v>44927</v>
      </c>
      <c r="D611" s="349" t="s">
        <v>264</v>
      </c>
      <c r="E611" s="349" t="s">
        <v>293</v>
      </c>
      <c r="F611" s="350">
        <v>120</v>
      </c>
      <c r="G611" s="349" t="s">
        <v>2089</v>
      </c>
      <c r="H611" s="349" t="s">
        <v>414</v>
      </c>
      <c r="I611" s="351" t="s">
        <v>2090</v>
      </c>
      <c r="J611" s="352" t="s">
        <v>1037</v>
      </c>
      <c r="K611" s="352" t="s">
        <v>1188</v>
      </c>
      <c r="L611" s="353" t="s">
        <v>1189</v>
      </c>
      <c r="M611" s="352">
        <v>359205159</v>
      </c>
      <c r="N611" s="371">
        <v>44952</v>
      </c>
      <c r="O611" s="74">
        <f t="shared" si="31"/>
        <v>1</v>
      </c>
      <c r="P611" s="74">
        <f t="shared" si="32"/>
        <v>1</v>
      </c>
      <c r="Q611" s="139" t="str">
        <f t="shared" si="33"/>
        <v>Gastos_Gerais</v>
      </c>
    </row>
    <row r="612" spans="1:17" ht="24" x14ac:dyDescent="0.2">
      <c r="A612" s="357">
        <v>609</v>
      </c>
      <c r="B612" s="347">
        <v>44952</v>
      </c>
      <c r="C612" s="580">
        <v>44927</v>
      </c>
      <c r="D612" s="349" t="s">
        <v>264</v>
      </c>
      <c r="E612" s="349" t="s">
        <v>293</v>
      </c>
      <c r="F612" s="350">
        <v>180</v>
      </c>
      <c r="G612" s="349" t="s">
        <v>2091</v>
      </c>
      <c r="H612" s="349" t="s">
        <v>421</v>
      </c>
      <c r="I612" s="351" t="s">
        <v>2092</v>
      </c>
      <c r="J612" s="352" t="s">
        <v>2093</v>
      </c>
      <c r="K612" s="352" t="s">
        <v>1188</v>
      </c>
      <c r="L612" s="353" t="s">
        <v>1189</v>
      </c>
      <c r="M612" s="352">
        <v>359205159</v>
      </c>
      <c r="N612" s="371">
        <v>44952</v>
      </c>
      <c r="O612" s="74">
        <f t="shared" si="31"/>
        <v>1</v>
      </c>
      <c r="P612" s="74">
        <f t="shared" si="32"/>
        <v>1</v>
      </c>
      <c r="Q612" s="139" t="str">
        <f t="shared" si="33"/>
        <v>Gastos_Gerais</v>
      </c>
    </row>
    <row r="613" spans="1:17" ht="24" x14ac:dyDescent="0.2">
      <c r="A613" s="357">
        <v>610</v>
      </c>
      <c r="B613" s="347">
        <v>44952</v>
      </c>
      <c r="C613" s="580">
        <v>44927</v>
      </c>
      <c r="D613" s="349" t="s">
        <v>264</v>
      </c>
      <c r="E613" s="349" t="s">
        <v>293</v>
      </c>
      <c r="F613" s="350">
        <v>180</v>
      </c>
      <c r="G613" s="349" t="s">
        <v>2094</v>
      </c>
      <c r="H613" s="349" t="s">
        <v>421</v>
      </c>
      <c r="I613" s="351" t="s">
        <v>2095</v>
      </c>
      <c r="J613" s="352" t="s">
        <v>596</v>
      </c>
      <c r="K613" s="352" t="s">
        <v>1188</v>
      </c>
      <c r="L613" s="353" t="s">
        <v>1189</v>
      </c>
      <c r="M613" s="352">
        <v>359205159</v>
      </c>
      <c r="N613" s="371">
        <v>44952</v>
      </c>
      <c r="O613" s="74">
        <f t="shared" si="31"/>
        <v>1</v>
      </c>
      <c r="P613" s="74">
        <f t="shared" si="32"/>
        <v>1</v>
      </c>
      <c r="Q613" s="139" t="str">
        <f t="shared" si="33"/>
        <v>Gastos_Gerais</v>
      </c>
    </row>
    <row r="614" spans="1:17" ht="24" x14ac:dyDescent="0.2">
      <c r="A614" s="357">
        <v>611</v>
      </c>
      <c r="B614" s="347">
        <v>44952</v>
      </c>
      <c r="C614" s="580">
        <v>44927</v>
      </c>
      <c r="D614" s="349" t="s">
        <v>264</v>
      </c>
      <c r="E614" s="349" t="s">
        <v>293</v>
      </c>
      <c r="F614" s="350">
        <v>120</v>
      </c>
      <c r="G614" s="349" t="s">
        <v>2096</v>
      </c>
      <c r="H614" s="349" t="s">
        <v>414</v>
      </c>
      <c r="I614" s="351" t="s">
        <v>2097</v>
      </c>
      <c r="J614" s="352" t="s">
        <v>766</v>
      </c>
      <c r="K614" s="352" t="s">
        <v>1188</v>
      </c>
      <c r="L614" s="353" t="s">
        <v>1189</v>
      </c>
      <c r="M614" s="352">
        <v>359205159</v>
      </c>
      <c r="N614" s="371">
        <v>44952</v>
      </c>
      <c r="O614" s="74">
        <f t="shared" si="31"/>
        <v>1</v>
      </c>
      <c r="P614" s="74">
        <f t="shared" si="32"/>
        <v>1</v>
      </c>
      <c r="Q614" s="139" t="str">
        <f t="shared" si="33"/>
        <v>Gastos_Gerais</v>
      </c>
    </row>
    <row r="615" spans="1:17" ht="25.5" x14ac:dyDescent="0.2">
      <c r="A615" s="357">
        <v>612</v>
      </c>
      <c r="B615" s="347">
        <v>44952</v>
      </c>
      <c r="C615" s="580">
        <v>44927</v>
      </c>
      <c r="D615" s="349" t="s">
        <v>176</v>
      </c>
      <c r="E615" s="349" t="s">
        <v>261</v>
      </c>
      <c r="F615" s="350">
        <v>252.95</v>
      </c>
      <c r="G615" s="349" t="s">
        <v>1207</v>
      </c>
      <c r="H615" s="349" t="s">
        <v>414</v>
      </c>
      <c r="I615" s="351" t="s">
        <v>2098</v>
      </c>
      <c r="J615" s="352" t="s">
        <v>873</v>
      </c>
      <c r="K615" s="352" t="s">
        <v>1188</v>
      </c>
      <c r="L615" s="353" t="s">
        <v>1189</v>
      </c>
      <c r="M615" s="352">
        <v>359205159</v>
      </c>
      <c r="N615" s="371">
        <v>44952</v>
      </c>
      <c r="O615" s="74">
        <f t="shared" si="31"/>
        <v>1</v>
      </c>
      <c r="P615" s="74">
        <f t="shared" si="32"/>
        <v>1</v>
      </c>
      <c r="Q615" s="139" t="str">
        <f t="shared" si="33"/>
        <v>Gastos_com_Pessoal</v>
      </c>
    </row>
    <row r="616" spans="1:17" ht="25.5" x14ac:dyDescent="0.2">
      <c r="A616" s="357">
        <v>613</v>
      </c>
      <c r="B616" s="347">
        <v>44952</v>
      </c>
      <c r="C616" s="580">
        <v>44927</v>
      </c>
      <c r="D616" s="349" t="s">
        <v>176</v>
      </c>
      <c r="E616" s="349" t="s">
        <v>280</v>
      </c>
      <c r="F616" s="350">
        <v>1770.63</v>
      </c>
      <c r="G616" s="349" t="s">
        <v>1209</v>
      </c>
      <c r="H616" s="349" t="s">
        <v>414</v>
      </c>
      <c r="I616" s="351" t="s">
        <v>2098</v>
      </c>
      <c r="J616" s="352" t="s">
        <v>873</v>
      </c>
      <c r="K616" s="352" t="s">
        <v>1188</v>
      </c>
      <c r="L616" s="353" t="s">
        <v>1189</v>
      </c>
      <c r="M616" s="352">
        <v>359205159</v>
      </c>
      <c r="N616" s="371">
        <v>44952</v>
      </c>
      <c r="O616" s="74">
        <f t="shared" si="31"/>
        <v>1</v>
      </c>
      <c r="P616" s="74">
        <f t="shared" si="32"/>
        <v>1</v>
      </c>
      <c r="Q616" s="139" t="str">
        <f t="shared" si="33"/>
        <v>Gastos_com_Pessoal</v>
      </c>
    </row>
    <row r="617" spans="1:17" ht="25.5" x14ac:dyDescent="0.2">
      <c r="A617" s="357">
        <v>614</v>
      </c>
      <c r="B617" s="347">
        <v>44952</v>
      </c>
      <c r="C617" s="580">
        <v>44927</v>
      </c>
      <c r="D617" s="349" t="s">
        <v>176</v>
      </c>
      <c r="E617" s="349" t="s">
        <v>262</v>
      </c>
      <c r="F617" s="350">
        <v>590.21</v>
      </c>
      <c r="G617" s="349" t="s">
        <v>1210</v>
      </c>
      <c r="H617" s="349" t="s">
        <v>414</v>
      </c>
      <c r="I617" s="351" t="s">
        <v>2098</v>
      </c>
      <c r="J617" s="352" t="s">
        <v>873</v>
      </c>
      <c r="K617" s="352" t="s">
        <v>1188</v>
      </c>
      <c r="L617" s="353" t="s">
        <v>1189</v>
      </c>
      <c r="M617" s="352">
        <v>359205159</v>
      </c>
      <c r="N617" s="371">
        <v>44952</v>
      </c>
      <c r="O617" s="74">
        <f t="shared" si="31"/>
        <v>1</v>
      </c>
      <c r="P617" s="74">
        <f t="shared" si="32"/>
        <v>1</v>
      </c>
      <c r="Q617" s="139" t="str">
        <f t="shared" si="33"/>
        <v>Gastos_com_Pessoal</v>
      </c>
    </row>
    <row r="618" spans="1:17" ht="36" x14ac:dyDescent="0.2">
      <c r="A618" s="357">
        <v>615</v>
      </c>
      <c r="B618" s="347">
        <v>44952</v>
      </c>
      <c r="C618" s="580">
        <v>44927</v>
      </c>
      <c r="D618" s="349" t="s">
        <v>176</v>
      </c>
      <c r="E618" s="349" t="s">
        <v>169</v>
      </c>
      <c r="F618" s="350">
        <v>1114.74</v>
      </c>
      <c r="G618" s="349" t="s">
        <v>1211</v>
      </c>
      <c r="H618" s="349" t="s">
        <v>414</v>
      </c>
      <c r="I618" s="351" t="s">
        <v>2098</v>
      </c>
      <c r="J618" s="352" t="s">
        <v>873</v>
      </c>
      <c r="K618" s="352" t="s">
        <v>1188</v>
      </c>
      <c r="L618" s="353" t="s">
        <v>1189</v>
      </c>
      <c r="M618" s="352">
        <v>359205159</v>
      </c>
      <c r="N618" s="371">
        <v>44952</v>
      </c>
      <c r="O618" s="74">
        <f t="shared" si="31"/>
        <v>1</v>
      </c>
      <c r="P618" s="74">
        <f t="shared" si="32"/>
        <v>1</v>
      </c>
      <c r="Q618" s="139" t="str">
        <f t="shared" si="33"/>
        <v>Gastos_com_Pessoal</v>
      </c>
    </row>
    <row r="619" spans="1:17" ht="24" x14ac:dyDescent="0.2">
      <c r="A619" s="357">
        <v>616</v>
      </c>
      <c r="B619" s="347">
        <v>44953</v>
      </c>
      <c r="C619" s="580">
        <v>44927</v>
      </c>
      <c r="D619" s="349" t="s">
        <v>264</v>
      </c>
      <c r="E619" s="349" t="s">
        <v>82</v>
      </c>
      <c r="F619" s="350">
        <v>118.78</v>
      </c>
      <c r="G619" s="349" t="s">
        <v>1154</v>
      </c>
      <c r="H619" s="349" t="s">
        <v>418</v>
      </c>
      <c r="I619" s="351" t="s">
        <v>1682</v>
      </c>
      <c r="J619" s="352" t="s">
        <v>1156</v>
      </c>
      <c r="K619" s="352" t="s">
        <v>1157</v>
      </c>
      <c r="L619" s="353" t="s">
        <v>1158</v>
      </c>
      <c r="M619" s="352" t="s">
        <v>2099</v>
      </c>
      <c r="N619" s="371">
        <v>44953</v>
      </c>
      <c r="O619" s="74">
        <f t="shared" si="31"/>
        <v>1</v>
      </c>
      <c r="P619" s="74">
        <f t="shared" si="32"/>
        <v>1</v>
      </c>
      <c r="Q619" s="139" t="str">
        <f t="shared" si="33"/>
        <v>Gastos_Gerais</v>
      </c>
    </row>
    <row r="620" spans="1:17" x14ac:dyDescent="0.2">
      <c r="A620" s="357">
        <v>617</v>
      </c>
      <c r="B620" s="347">
        <v>44953</v>
      </c>
      <c r="C620" s="580">
        <v>44927</v>
      </c>
      <c r="D620" s="349" t="s">
        <v>264</v>
      </c>
      <c r="E620" s="349" t="s">
        <v>161</v>
      </c>
      <c r="F620" s="350">
        <v>179.65</v>
      </c>
      <c r="G620" s="349" t="s">
        <v>2100</v>
      </c>
      <c r="H620" s="349" t="s">
        <v>1032</v>
      </c>
      <c r="I620" s="351" t="s">
        <v>1833</v>
      </c>
      <c r="J620" s="352" t="s">
        <v>1834</v>
      </c>
      <c r="K620" s="352" t="s">
        <v>1157</v>
      </c>
      <c r="L620" s="353" t="s">
        <v>1158</v>
      </c>
      <c r="M620" s="352">
        <v>423809182</v>
      </c>
      <c r="N620" s="371">
        <v>44953</v>
      </c>
      <c r="O620" s="74">
        <f t="shared" si="31"/>
        <v>1</v>
      </c>
      <c r="P620" s="74">
        <f t="shared" si="32"/>
        <v>1</v>
      </c>
      <c r="Q620" s="139" t="str">
        <f t="shared" si="33"/>
        <v>Gastos_Gerais</v>
      </c>
    </row>
    <row r="621" spans="1:17" ht="24" x14ac:dyDescent="0.2">
      <c r="A621" s="357">
        <v>618</v>
      </c>
      <c r="B621" s="347">
        <v>44953</v>
      </c>
      <c r="C621" s="580">
        <v>44927</v>
      </c>
      <c r="D621" s="349" t="s">
        <v>264</v>
      </c>
      <c r="E621" s="349" t="s">
        <v>82</v>
      </c>
      <c r="F621" s="350">
        <v>1126.04</v>
      </c>
      <c r="G621" s="349" t="s">
        <v>1154</v>
      </c>
      <c r="H621" s="349" t="s">
        <v>493</v>
      </c>
      <c r="I621" s="351" t="s">
        <v>1682</v>
      </c>
      <c r="J621" s="352" t="s">
        <v>1156</v>
      </c>
      <c r="K621" s="352" t="s">
        <v>1157</v>
      </c>
      <c r="L621" s="353" t="s">
        <v>1158</v>
      </c>
      <c r="M621" s="352" t="s">
        <v>2101</v>
      </c>
      <c r="N621" s="371">
        <v>44953</v>
      </c>
      <c r="O621" s="74">
        <f t="shared" si="31"/>
        <v>1</v>
      </c>
      <c r="P621" s="74">
        <f t="shared" si="32"/>
        <v>1</v>
      </c>
      <c r="Q621" s="139" t="str">
        <f t="shared" si="33"/>
        <v>Gastos_Gerais</v>
      </c>
    </row>
    <row r="622" spans="1:17" ht="24" x14ac:dyDescent="0.2">
      <c r="A622" s="357">
        <v>619</v>
      </c>
      <c r="B622" s="347">
        <v>44953</v>
      </c>
      <c r="C622" s="580">
        <v>44927</v>
      </c>
      <c r="D622" s="349" t="s">
        <v>264</v>
      </c>
      <c r="E622" s="349" t="s">
        <v>82</v>
      </c>
      <c r="F622" s="350">
        <v>1239.74</v>
      </c>
      <c r="G622" s="349" t="s">
        <v>1154</v>
      </c>
      <c r="H622" s="349" t="s">
        <v>418</v>
      </c>
      <c r="I622" s="351" t="s">
        <v>1682</v>
      </c>
      <c r="J622" s="352" t="s">
        <v>1156</v>
      </c>
      <c r="K622" s="352" t="s">
        <v>1157</v>
      </c>
      <c r="L622" s="353" t="s">
        <v>1158</v>
      </c>
      <c r="M622" s="352" t="s">
        <v>2102</v>
      </c>
      <c r="N622" s="371">
        <v>44953</v>
      </c>
      <c r="O622" s="74">
        <f t="shared" si="31"/>
        <v>1</v>
      </c>
      <c r="P622" s="74">
        <f t="shared" si="32"/>
        <v>1</v>
      </c>
      <c r="Q622" s="139" t="str">
        <f t="shared" si="33"/>
        <v>Gastos_Gerais</v>
      </c>
    </row>
    <row r="623" spans="1:17" ht="24" x14ac:dyDescent="0.2">
      <c r="A623" s="357">
        <v>620</v>
      </c>
      <c r="B623" s="347">
        <v>44953</v>
      </c>
      <c r="C623" s="580">
        <v>44927</v>
      </c>
      <c r="D623" s="349" t="s">
        <v>264</v>
      </c>
      <c r="E623" s="349" t="s">
        <v>96</v>
      </c>
      <c r="F623" s="350">
        <v>868.95</v>
      </c>
      <c r="G623" s="349" t="s">
        <v>1606</v>
      </c>
      <c r="H623" s="349" t="s">
        <v>423</v>
      </c>
      <c r="I623" s="351" t="s">
        <v>1355</v>
      </c>
      <c r="J623" s="352" t="s">
        <v>1356</v>
      </c>
      <c r="K623" s="352" t="s">
        <v>1157</v>
      </c>
      <c r="L623" s="353" t="s">
        <v>32</v>
      </c>
      <c r="M623" s="352">
        <v>278</v>
      </c>
      <c r="N623" s="371">
        <v>44950</v>
      </c>
      <c r="O623" s="74">
        <f t="shared" si="31"/>
        <v>1</v>
      </c>
      <c r="P623" s="74">
        <f t="shared" si="32"/>
        <v>1</v>
      </c>
      <c r="Q623" s="139" t="str">
        <f t="shared" si="33"/>
        <v>Gastos_Gerais</v>
      </c>
    </row>
    <row r="624" spans="1:17" ht="24" x14ac:dyDescent="0.2">
      <c r="A624" s="357">
        <v>621</v>
      </c>
      <c r="B624" s="347">
        <v>44953</v>
      </c>
      <c r="C624" s="580">
        <v>44927</v>
      </c>
      <c r="D624" s="349" t="s">
        <v>264</v>
      </c>
      <c r="E624" s="349" t="s">
        <v>96</v>
      </c>
      <c r="F624" s="350">
        <v>583.5</v>
      </c>
      <c r="G624" s="349" t="s">
        <v>2103</v>
      </c>
      <c r="H624" s="349" t="s">
        <v>423</v>
      </c>
      <c r="I624" s="351" t="s">
        <v>1355</v>
      </c>
      <c r="J624" s="352" t="s">
        <v>1356</v>
      </c>
      <c r="K624" s="352" t="s">
        <v>1157</v>
      </c>
      <c r="L624" s="353" t="s">
        <v>32</v>
      </c>
      <c r="M624" s="352">
        <v>279</v>
      </c>
      <c r="N624" s="371">
        <v>44950</v>
      </c>
      <c r="O624" s="74">
        <f t="shared" si="31"/>
        <v>1</v>
      </c>
      <c r="P624" s="74">
        <f t="shared" si="32"/>
        <v>1</v>
      </c>
      <c r="Q624" s="139" t="str">
        <f t="shared" si="33"/>
        <v>Gastos_Gerais</v>
      </c>
    </row>
    <row r="625" spans="1:17" ht="36" x14ac:dyDescent="0.2">
      <c r="A625" s="357">
        <v>622</v>
      </c>
      <c r="B625" s="347">
        <v>44953</v>
      </c>
      <c r="C625" s="580">
        <v>44927</v>
      </c>
      <c r="D625" s="349" t="s">
        <v>264</v>
      </c>
      <c r="E625" s="349" t="s">
        <v>396</v>
      </c>
      <c r="F625" s="350">
        <v>8135</v>
      </c>
      <c r="G625" s="349" t="s">
        <v>2104</v>
      </c>
      <c r="H625" s="349" t="s">
        <v>414</v>
      </c>
      <c r="I625" s="351" t="s">
        <v>2105</v>
      </c>
      <c r="J625" s="352" t="s">
        <v>2106</v>
      </c>
      <c r="K625" s="352" t="s">
        <v>1157</v>
      </c>
      <c r="L625" s="353" t="s">
        <v>32</v>
      </c>
      <c r="M625" s="352">
        <v>1070</v>
      </c>
      <c r="N625" s="371">
        <v>44951</v>
      </c>
      <c r="O625" s="74">
        <f t="shared" si="31"/>
        <v>1</v>
      </c>
      <c r="P625" s="74">
        <f t="shared" si="32"/>
        <v>1</v>
      </c>
      <c r="Q625" s="139" t="str">
        <f t="shared" si="33"/>
        <v>Gastos_Gerais</v>
      </c>
    </row>
    <row r="626" spans="1:17" ht="36" x14ac:dyDescent="0.2">
      <c r="A626" s="357">
        <v>623</v>
      </c>
      <c r="B626" s="347">
        <v>44953</v>
      </c>
      <c r="C626" s="580">
        <v>44927</v>
      </c>
      <c r="D626" s="349" t="s">
        <v>264</v>
      </c>
      <c r="E626" s="349" t="s">
        <v>396</v>
      </c>
      <c r="F626" s="350">
        <v>11078</v>
      </c>
      <c r="G626" s="349" t="s">
        <v>2107</v>
      </c>
      <c r="H626" s="349" t="s">
        <v>419</v>
      </c>
      <c r="I626" s="351" t="s">
        <v>2105</v>
      </c>
      <c r="J626" s="352" t="s">
        <v>2106</v>
      </c>
      <c r="K626" s="352" t="s">
        <v>1157</v>
      </c>
      <c r="L626" s="353" t="s">
        <v>32</v>
      </c>
      <c r="M626" s="352">
        <v>1069</v>
      </c>
      <c r="N626" s="371">
        <v>44950</v>
      </c>
      <c r="O626" s="74">
        <f t="shared" si="31"/>
        <v>1</v>
      </c>
      <c r="P626" s="74">
        <f t="shared" si="32"/>
        <v>1</v>
      </c>
      <c r="Q626" s="139" t="str">
        <f t="shared" si="33"/>
        <v>Gastos_Gerais</v>
      </c>
    </row>
    <row r="627" spans="1:17" ht="36" x14ac:dyDescent="0.2">
      <c r="A627" s="357">
        <v>624</v>
      </c>
      <c r="B627" s="347">
        <v>44953</v>
      </c>
      <c r="C627" s="580">
        <v>44927</v>
      </c>
      <c r="D627" s="349" t="s">
        <v>264</v>
      </c>
      <c r="E627" s="349" t="s">
        <v>396</v>
      </c>
      <c r="F627" s="350">
        <v>7856</v>
      </c>
      <c r="G627" s="349" t="s">
        <v>2108</v>
      </c>
      <c r="H627" s="349" t="s">
        <v>416</v>
      </c>
      <c r="I627" s="351" t="s">
        <v>2105</v>
      </c>
      <c r="J627" s="352" t="s">
        <v>2106</v>
      </c>
      <c r="K627" s="352" t="s">
        <v>1157</v>
      </c>
      <c r="L627" s="353" t="s">
        <v>32</v>
      </c>
      <c r="M627" s="352">
        <v>1068</v>
      </c>
      <c r="N627" s="371">
        <v>44950</v>
      </c>
      <c r="O627" s="74">
        <f t="shared" si="31"/>
        <v>1</v>
      </c>
      <c r="P627" s="74">
        <f t="shared" si="32"/>
        <v>1</v>
      </c>
      <c r="Q627" s="139" t="str">
        <f t="shared" si="33"/>
        <v>Gastos_Gerais</v>
      </c>
    </row>
    <row r="628" spans="1:17" ht="36" x14ac:dyDescent="0.2">
      <c r="A628" s="357">
        <v>625</v>
      </c>
      <c r="B628" s="347">
        <v>44953</v>
      </c>
      <c r="C628" s="580">
        <v>44927</v>
      </c>
      <c r="D628" s="349" t="s">
        <v>264</v>
      </c>
      <c r="E628" s="349" t="s">
        <v>396</v>
      </c>
      <c r="F628" s="350">
        <v>1227.5</v>
      </c>
      <c r="G628" s="349" t="s">
        <v>2109</v>
      </c>
      <c r="H628" s="349" t="s">
        <v>417</v>
      </c>
      <c r="I628" s="351" t="s">
        <v>2105</v>
      </c>
      <c r="J628" s="352" t="s">
        <v>2106</v>
      </c>
      <c r="K628" s="352" t="s">
        <v>1157</v>
      </c>
      <c r="L628" s="353" t="s">
        <v>32</v>
      </c>
      <c r="M628" s="352">
        <v>1067</v>
      </c>
      <c r="N628" s="371">
        <v>44950</v>
      </c>
      <c r="O628" s="74">
        <f t="shared" si="31"/>
        <v>1</v>
      </c>
      <c r="P628" s="74">
        <f t="shared" si="32"/>
        <v>1</v>
      </c>
      <c r="Q628" s="139" t="str">
        <f t="shared" si="33"/>
        <v>Gastos_Gerais</v>
      </c>
    </row>
    <row r="629" spans="1:17" ht="36" x14ac:dyDescent="0.2">
      <c r="A629" s="357">
        <v>626</v>
      </c>
      <c r="B629" s="347">
        <v>44953</v>
      </c>
      <c r="C629" s="580">
        <v>44927</v>
      </c>
      <c r="D629" s="349" t="s">
        <v>264</v>
      </c>
      <c r="E629" s="349" t="s">
        <v>396</v>
      </c>
      <c r="F629" s="350">
        <v>4863.6000000000004</v>
      </c>
      <c r="G629" s="349" t="s">
        <v>2110</v>
      </c>
      <c r="H629" s="349" t="s">
        <v>423</v>
      </c>
      <c r="I629" s="351" t="s">
        <v>2105</v>
      </c>
      <c r="J629" s="352" t="s">
        <v>2106</v>
      </c>
      <c r="K629" s="352" t="s">
        <v>1157</v>
      </c>
      <c r="L629" s="353" t="s">
        <v>32</v>
      </c>
      <c r="M629" s="352">
        <v>1071</v>
      </c>
      <c r="N629" s="371">
        <v>44951</v>
      </c>
      <c r="O629" s="74">
        <f t="shared" si="31"/>
        <v>1</v>
      </c>
      <c r="P629" s="74">
        <f t="shared" si="32"/>
        <v>1</v>
      </c>
      <c r="Q629" s="139" t="str">
        <f t="shared" si="33"/>
        <v>Gastos_Gerais</v>
      </c>
    </row>
    <row r="630" spans="1:17" ht="24" x14ac:dyDescent="0.2">
      <c r="A630" s="357">
        <v>627</v>
      </c>
      <c r="B630" s="347">
        <v>44953</v>
      </c>
      <c r="C630" s="580">
        <v>44927</v>
      </c>
      <c r="D630" s="349" t="s">
        <v>264</v>
      </c>
      <c r="E630" s="349" t="s">
        <v>396</v>
      </c>
      <c r="F630" s="350">
        <v>993.6</v>
      </c>
      <c r="G630" s="349" t="s">
        <v>2111</v>
      </c>
      <c r="H630" s="349" t="s">
        <v>493</v>
      </c>
      <c r="I630" s="351" t="s">
        <v>2105</v>
      </c>
      <c r="J630" s="352" t="s">
        <v>2106</v>
      </c>
      <c r="K630" s="352" t="s">
        <v>1157</v>
      </c>
      <c r="L630" s="353" t="s">
        <v>32</v>
      </c>
      <c r="M630" s="352">
        <v>1072</v>
      </c>
      <c r="N630" s="371">
        <v>44951</v>
      </c>
      <c r="O630" s="74">
        <f t="shared" si="31"/>
        <v>1</v>
      </c>
      <c r="P630" s="74">
        <f t="shared" si="32"/>
        <v>1</v>
      </c>
      <c r="Q630" s="139" t="str">
        <f t="shared" si="33"/>
        <v>Gastos_Gerais</v>
      </c>
    </row>
    <row r="631" spans="1:17" ht="24" x14ac:dyDescent="0.2">
      <c r="A631" s="357">
        <v>628</v>
      </c>
      <c r="B631" s="347">
        <v>44953</v>
      </c>
      <c r="C631" s="580">
        <v>44927</v>
      </c>
      <c r="D631" s="349" t="s">
        <v>264</v>
      </c>
      <c r="E631" s="349" t="s">
        <v>81</v>
      </c>
      <c r="F631" s="350">
        <v>1500</v>
      </c>
      <c r="G631" s="349" t="s">
        <v>1735</v>
      </c>
      <c r="H631" s="349" t="s">
        <v>423</v>
      </c>
      <c r="I631" s="351" t="s">
        <v>1290</v>
      </c>
      <c r="J631" s="352" t="s">
        <v>1291</v>
      </c>
      <c r="K631" s="352" t="s">
        <v>1157</v>
      </c>
      <c r="L631" s="353" t="s">
        <v>32</v>
      </c>
      <c r="M631" s="352">
        <v>2039692</v>
      </c>
      <c r="N631" s="371">
        <v>44955</v>
      </c>
      <c r="O631" s="74">
        <f t="shared" si="31"/>
        <v>1</v>
      </c>
      <c r="P631" s="74">
        <f t="shared" si="32"/>
        <v>1</v>
      </c>
      <c r="Q631" s="139" t="str">
        <f t="shared" si="33"/>
        <v>Gastos_Gerais</v>
      </c>
    </row>
    <row r="632" spans="1:17" ht="25.5" x14ac:dyDescent="0.2">
      <c r="A632" s="357">
        <v>629</v>
      </c>
      <c r="B632" s="347">
        <v>44953</v>
      </c>
      <c r="C632" s="580">
        <v>44958</v>
      </c>
      <c r="D632" s="349" t="s">
        <v>176</v>
      </c>
      <c r="E632" s="349" t="s">
        <v>6</v>
      </c>
      <c r="F632" s="350">
        <v>14143.95</v>
      </c>
      <c r="G632" s="349" t="s">
        <v>2112</v>
      </c>
      <c r="H632" s="349" t="s">
        <v>302</v>
      </c>
      <c r="I632" s="351" t="s">
        <v>1231</v>
      </c>
      <c r="J632" s="352" t="s">
        <v>1232</v>
      </c>
      <c r="K632" s="352" t="s">
        <v>1157</v>
      </c>
      <c r="L632" s="353" t="s">
        <v>32</v>
      </c>
      <c r="M632" s="352">
        <v>2941839</v>
      </c>
      <c r="N632" s="371">
        <v>44956</v>
      </c>
      <c r="O632" s="74">
        <f t="shared" si="31"/>
        <v>1</v>
      </c>
      <c r="P632" s="74">
        <f t="shared" si="32"/>
        <v>2</v>
      </c>
      <c r="Q632" s="139" t="str">
        <f t="shared" si="33"/>
        <v>Gastos_com_Pessoal</v>
      </c>
    </row>
    <row r="633" spans="1:17" ht="24" x14ac:dyDescent="0.2">
      <c r="A633" s="357">
        <v>630</v>
      </c>
      <c r="B633" s="347">
        <v>44953</v>
      </c>
      <c r="C633" s="580">
        <v>44927</v>
      </c>
      <c r="D633" s="349" t="s">
        <v>264</v>
      </c>
      <c r="E633" s="349" t="s">
        <v>290</v>
      </c>
      <c r="F633" s="350">
        <v>88</v>
      </c>
      <c r="G633" s="349" t="s">
        <v>2113</v>
      </c>
      <c r="H633" s="349" t="s">
        <v>414</v>
      </c>
      <c r="I633" s="351" t="s">
        <v>2000</v>
      </c>
      <c r="J633" s="352" t="s">
        <v>2001</v>
      </c>
      <c r="K633" s="352" t="s">
        <v>1157</v>
      </c>
      <c r="L633" s="353" t="s">
        <v>32</v>
      </c>
      <c r="M633" s="352">
        <v>6061</v>
      </c>
      <c r="N633" s="371">
        <v>44951</v>
      </c>
      <c r="O633" s="74">
        <f t="shared" si="31"/>
        <v>1</v>
      </c>
      <c r="P633" s="74">
        <f t="shared" si="32"/>
        <v>1</v>
      </c>
      <c r="Q633" s="139" t="str">
        <f t="shared" si="33"/>
        <v>Gastos_Gerais</v>
      </c>
    </row>
    <row r="634" spans="1:17" ht="24" x14ac:dyDescent="0.2">
      <c r="A634" s="357">
        <v>631</v>
      </c>
      <c r="B634" s="347">
        <v>44953</v>
      </c>
      <c r="C634" s="580">
        <v>44927</v>
      </c>
      <c r="D634" s="349" t="s">
        <v>264</v>
      </c>
      <c r="E634" s="349" t="s">
        <v>290</v>
      </c>
      <c r="F634" s="374">
        <v>44</v>
      </c>
      <c r="G634" s="349" t="s">
        <v>2113</v>
      </c>
      <c r="H634" s="349" t="s">
        <v>421</v>
      </c>
      <c r="I634" s="351" t="s">
        <v>2000</v>
      </c>
      <c r="J634" s="352" t="s">
        <v>2001</v>
      </c>
      <c r="K634" s="352" t="s">
        <v>1157</v>
      </c>
      <c r="L634" s="353" t="s">
        <v>32</v>
      </c>
      <c r="M634" s="352">
        <v>6062</v>
      </c>
      <c r="N634" s="371">
        <v>44951</v>
      </c>
      <c r="O634" s="74">
        <f t="shared" si="31"/>
        <v>1</v>
      </c>
      <c r="P634" s="74">
        <f t="shared" si="32"/>
        <v>1</v>
      </c>
      <c r="Q634" s="139" t="str">
        <f t="shared" si="33"/>
        <v>Gastos_Gerais</v>
      </c>
    </row>
    <row r="635" spans="1:17" ht="24" x14ac:dyDescent="0.2">
      <c r="A635" s="357">
        <v>632</v>
      </c>
      <c r="B635" s="347">
        <v>44953</v>
      </c>
      <c r="C635" s="580">
        <v>44927</v>
      </c>
      <c r="D635" s="349" t="s">
        <v>264</v>
      </c>
      <c r="E635" s="349" t="s">
        <v>290</v>
      </c>
      <c r="F635" s="374">
        <v>88</v>
      </c>
      <c r="G635" s="349" t="s">
        <v>2113</v>
      </c>
      <c r="H635" s="349" t="s">
        <v>493</v>
      </c>
      <c r="I635" s="351" t="s">
        <v>2000</v>
      </c>
      <c r="J635" s="352" t="s">
        <v>2001</v>
      </c>
      <c r="K635" s="352" t="s">
        <v>1157</v>
      </c>
      <c r="L635" s="353" t="s">
        <v>32</v>
      </c>
      <c r="M635" s="352">
        <v>6065</v>
      </c>
      <c r="N635" s="371">
        <v>44951</v>
      </c>
      <c r="O635" s="74">
        <f t="shared" si="31"/>
        <v>1</v>
      </c>
      <c r="P635" s="74">
        <f t="shared" si="32"/>
        <v>1</v>
      </c>
      <c r="Q635" s="139" t="str">
        <f t="shared" si="33"/>
        <v>Gastos_Gerais</v>
      </c>
    </row>
    <row r="636" spans="1:17" ht="36" x14ac:dyDescent="0.2">
      <c r="A636" s="357">
        <v>633</v>
      </c>
      <c r="B636" s="347">
        <v>44953</v>
      </c>
      <c r="C636" s="580">
        <v>44927</v>
      </c>
      <c r="D636" s="349" t="s">
        <v>141</v>
      </c>
      <c r="E636" s="349" t="s">
        <v>222</v>
      </c>
      <c r="F636" s="350">
        <v>616</v>
      </c>
      <c r="G636" s="349" t="s">
        <v>2114</v>
      </c>
      <c r="H636" s="349" t="s">
        <v>423</v>
      </c>
      <c r="I636" s="351" t="s">
        <v>1135</v>
      </c>
      <c r="J636" s="352" t="s">
        <v>2115</v>
      </c>
      <c r="K636" s="352" t="s">
        <v>1163</v>
      </c>
      <c r="L636" s="353" t="s">
        <v>32</v>
      </c>
      <c r="M636" s="352">
        <v>18524</v>
      </c>
      <c r="N636" s="371">
        <v>44953</v>
      </c>
      <c r="O636" s="74">
        <f t="shared" si="31"/>
        <v>1</v>
      </c>
      <c r="P636" s="74">
        <f t="shared" si="32"/>
        <v>1</v>
      </c>
      <c r="Q636" s="139" t="str">
        <f t="shared" si="33"/>
        <v>Aquisição_de_Bens_Permanentes</v>
      </c>
    </row>
    <row r="637" spans="1:17" ht="24" x14ac:dyDescent="0.2">
      <c r="A637" s="357">
        <v>634</v>
      </c>
      <c r="B637" s="347">
        <v>44953</v>
      </c>
      <c r="C637" s="580">
        <v>44927</v>
      </c>
      <c r="D637" s="349" t="s">
        <v>264</v>
      </c>
      <c r="E637" s="349" t="s">
        <v>96</v>
      </c>
      <c r="F637" s="350">
        <v>244.5</v>
      </c>
      <c r="G637" s="349" t="s">
        <v>2116</v>
      </c>
      <c r="H637" s="349" t="s">
        <v>414</v>
      </c>
      <c r="I637" s="351" t="s">
        <v>2117</v>
      </c>
      <c r="J637" s="352" t="s">
        <v>2118</v>
      </c>
      <c r="K637" s="352" t="s">
        <v>1163</v>
      </c>
      <c r="L637" s="353" t="s">
        <v>32</v>
      </c>
      <c r="M637" s="352">
        <v>675</v>
      </c>
      <c r="N637" s="371">
        <v>44953</v>
      </c>
      <c r="O637" s="74">
        <f t="shared" si="31"/>
        <v>1</v>
      </c>
      <c r="P637" s="74">
        <f t="shared" si="32"/>
        <v>1</v>
      </c>
      <c r="Q637" s="139" t="str">
        <f t="shared" si="33"/>
        <v>Gastos_Gerais</v>
      </c>
    </row>
    <row r="638" spans="1:17" ht="48" x14ac:dyDescent="0.2">
      <c r="A638" s="357">
        <v>635</v>
      </c>
      <c r="B638" s="347">
        <v>44953</v>
      </c>
      <c r="C638" s="580">
        <v>44927</v>
      </c>
      <c r="D638" s="349" t="s">
        <v>264</v>
      </c>
      <c r="E638" s="349" t="s">
        <v>96</v>
      </c>
      <c r="F638" s="350">
        <v>1519.5</v>
      </c>
      <c r="G638" s="349" t="s">
        <v>2119</v>
      </c>
      <c r="H638" s="349" t="s">
        <v>419</v>
      </c>
      <c r="I638" s="351" t="s">
        <v>2117</v>
      </c>
      <c r="J638" s="352" t="s">
        <v>2118</v>
      </c>
      <c r="K638" s="352" t="s">
        <v>1163</v>
      </c>
      <c r="L638" s="353" t="s">
        <v>32</v>
      </c>
      <c r="M638" s="352">
        <v>674</v>
      </c>
      <c r="N638" s="371">
        <v>44953</v>
      </c>
      <c r="O638" s="74">
        <f t="shared" si="31"/>
        <v>1</v>
      </c>
      <c r="P638" s="74">
        <f t="shared" si="32"/>
        <v>1</v>
      </c>
      <c r="Q638" s="139" t="str">
        <f t="shared" si="33"/>
        <v>Gastos_Gerais</v>
      </c>
    </row>
    <row r="639" spans="1:17" ht="24" x14ac:dyDescent="0.2">
      <c r="A639" s="357">
        <v>636</v>
      </c>
      <c r="B639" s="347">
        <v>44953</v>
      </c>
      <c r="C639" s="580">
        <v>44927</v>
      </c>
      <c r="D639" s="349" t="s">
        <v>264</v>
      </c>
      <c r="E639" s="349" t="s">
        <v>402</v>
      </c>
      <c r="F639" s="350">
        <v>19.899999999999999</v>
      </c>
      <c r="G639" s="349" t="s">
        <v>1487</v>
      </c>
      <c r="H639" s="349" t="s">
        <v>421</v>
      </c>
      <c r="I639" s="351" t="s">
        <v>2059</v>
      </c>
      <c r="J639" s="352" t="s">
        <v>2060</v>
      </c>
      <c r="K639" s="352" t="s">
        <v>1163</v>
      </c>
      <c r="L639" s="353" t="s">
        <v>32</v>
      </c>
      <c r="M639" s="352">
        <v>263</v>
      </c>
      <c r="N639" s="371">
        <v>44949</v>
      </c>
      <c r="O639" s="74">
        <f t="shared" si="31"/>
        <v>1</v>
      </c>
      <c r="P639" s="74">
        <f t="shared" si="32"/>
        <v>1</v>
      </c>
      <c r="Q639" s="139" t="str">
        <f t="shared" si="33"/>
        <v>Gastos_Gerais</v>
      </c>
    </row>
    <row r="640" spans="1:17" s="324" customFormat="1" ht="24" x14ac:dyDescent="0.2">
      <c r="A640" s="357">
        <v>637</v>
      </c>
      <c r="B640" s="377">
        <v>44953</v>
      </c>
      <c r="C640" s="583">
        <v>44927</v>
      </c>
      <c r="D640" s="361" t="s">
        <v>264</v>
      </c>
      <c r="E640" s="361" t="s">
        <v>402</v>
      </c>
      <c r="F640" s="366">
        <v>43.73</v>
      </c>
      <c r="G640" s="351" t="s">
        <v>1487</v>
      </c>
      <c r="H640" s="361" t="s">
        <v>421</v>
      </c>
      <c r="I640" s="351" t="s">
        <v>2059</v>
      </c>
      <c r="J640" s="353" t="s">
        <v>2060</v>
      </c>
      <c r="K640" s="363" t="s">
        <v>1163</v>
      </c>
      <c r="L640" s="363" t="s">
        <v>32</v>
      </c>
      <c r="M640" s="363">
        <v>266</v>
      </c>
      <c r="N640" s="588">
        <v>44952</v>
      </c>
      <c r="O640" s="74">
        <f t="shared" si="31"/>
        <v>1</v>
      </c>
      <c r="P640" s="74">
        <f t="shared" si="32"/>
        <v>1</v>
      </c>
      <c r="Q640" s="139" t="str">
        <f t="shared" si="33"/>
        <v>Gastos_Gerais</v>
      </c>
    </row>
    <row r="641" spans="1:17" ht="24" x14ac:dyDescent="0.2">
      <c r="A641" s="357">
        <v>638</v>
      </c>
      <c r="B641" s="347">
        <v>44953</v>
      </c>
      <c r="C641" s="580">
        <v>44927</v>
      </c>
      <c r="D641" s="349" t="s">
        <v>264</v>
      </c>
      <c r="E641" s="349" t="s">
        <v>402</v>
      </c>
      <c r="F641" s="350">
        <v>5</v>
      </c>
      <c r="G641" s="349" t="s">
        <v>1487</v>
      </c>
      <c r="H641" s="349" t="s">
        <v>423</v>
      </c>
      <c r="I641" s="351" t="s">
        <v>1488</v>
      </c>
      <c r="J641" s="352" t="s">
        <v>1489</v>
      </c>
      <c r="K641" s="352" t="s">
        <v>1163</v>
      </c>
      <c r="L641" s="353" t="s">
        <v>32</v>
      </c>
      <c r="M641" s="352">
        <v>884</v>
      </c>
      <c r="N641" s="371">
        <v>44953</v>
      </c>
      <c r="O641" s="74">
        <f t="shared" si="31"/>
        <v>1</v>
      </c>
      <c r="P641" s="74">
        <f t="shared" si="32"/>
        <v>1</v>
      </c>
      <c r="Q641" s="139" t="str">
        <f t="shared" si="33"/>
        <v>Gastos_Gerais</v>
      </c>
    </row>
    <row r="642" spans="1:17" s="327" customFormat="1" ht="24" x14ac:dyDescent="0.2">
      <c r="A642" s="357">
        <v>639</v>
      </c>
      <c r="B642" s="355">
        <v>44953</v>
      </c>
      <c r="C642" s="348">
        <v>44927</v>
      </c>
      <c r="D642" s="351" t="s">
        <v>264</v>
      </c>
      <c r="E642" s="351" t="s">
        <v>402</v>
      </c>
      <c r="F642" s="356">
        <v>86.99</v>
      </c>
      <c r="G642" s="351" t="s">
        <v>1487</v>
      </c>
      <c r="H642" s="351" t="s">
        <v>414</v>
      </c>
      <c r="I642" s="351" t="s">
        <v>1982</v>
      </c>
      <c r="J642" s="353" t="s">
        <v>1983</v>
      </c>
      <c r="K642" s="353" t="s">
        <v>1163</v>
      </c>
      <c r="L642" s="353" t="s">
        <v>32</v>
      </c>
      <c r="M642" s="353">
        <v>10757</v>
      </c>
      <c r="N642" s="368">
        <v>44953</v>
      </c>
      <c r="O642" s="74">
        <f t="shared" si="31"/>
        <v>1</v>
      </c>
      <c r="P642" s="74">
        <f t="shared" si="32"/>
        <v>1</v>
      </c>
      <c r="Q642" s="139" t="str">
        <f t="shared" si="33"/>
        <v>Gastos_Gerais</v>
      </c>
    </row>
    <row r="643" spans="1:17" ht="24" x14ac:dyDescent="0.2">
      <c r="A643" s="357">
        <v>640</v>
      </c>
      <c r="B643" s="347">
        <v>44953</v>
      </c>
      <c r="C643" s="580">
        <v>44927</v>
      </c>
      <c r="D643" s="349" t="s">
        <v>264</v>
      </c>
      <c r="E643" s="349" t="s">
        <v>402</v>
      </c>
      <c r="F643" s="350">
        <v>115.35</v>
      </c>
      <c r="G643" s="349" t="s">
        <v>1487</v>
      </c>
      <c r="H643" s="349" t="s">
        <v>417</v>
      </c>
      <c r="I643" s="351" t="s">
        <v>2120</v>
      </c>
      <c r="J643" s="352" t="s">
        <v>2121</v>
      </c>
      <c r="K643" s="352" t="s">
        <v>1163</v>
      </c>
      <c r="L643" s="353" t="s">
        <v>32</v>
      </c>
      <c r="M643" s="352">
        <v>15402</v>
      </c>
      <c r="N643" s="371">
        <v>44952</v>
      </c>
      <c r="O643" s="74">
        <f t="shared" si="31"/>
        <v>1</v>
      </c>
      <c r="P643" s="74">
        <f t="shared" si="32"/>
        <v>1</v>
      </c>
      <c r="Q643" s="139" t="str">
        <f t="shared" si="33"/>
        <v>Gastos_Gerais</v>
      </c>
    </row>
    <row r="644" spans="1:17" ht="36" x14ac:dyDescent="0.2">
      <c r="A644" s="357">
        <v>641</v>
      </c>
      <c r="B644" s="347">
        <v>44953</v>
      </c>
      <c r="C644" s="580">
        <v>44927</v>
      </c>
      <c r="D644" s="349" t="s">
        <v>264</v>
      </c>
      <c r="E644" s="349" t="s">
        <v>199</v>
      </c>
      <c r="F644" s="350">
        <v>807.5</v>
      </c>
      <c r="G644" s="349" t="s">
        <v>2122</v>
      </c>
      <c r="H644" s="349" t="s">
        <v>414</v>
      </c>
      <c r="I644" s="351" t="s">
        <v>2123</v>
      </c>
      <c r="J644" s="352" t="s">
        <v>2124</v>
      </c>
      <c r="K644" s="352" t="s">
        <v>1163</v>
      </c>
      <c r="L644" s="353" t="s">
        <v>32</v>
      </c>
      <c r="M644" s="352">
        <v>20235</v>
      </c>
      <c r="N644" s="371">
        <v>44949</v>
      </c>
      <c r="O644" s="74">
        <f t="shared" si="31"/>
        <v>1</v>
      </c>
      <c r="P644" s="74">
        <f t="shared" si="32"/>
        <v>1</v>
      </c>
      <c r="Q644" s="139" t="str">
        <f t="shared" si="33"/>
        <v>Gastos_Gerais</v>
      </c>
    </row>
    <row r="645" spans="1:17" ht="24" x14ac:dyDescent="0.2">
      <c r="A645" s="357">
        <v>642</v>
      </c>
      <c r="B645" s="347">
        <v>44953</v>
      </c>
      <c r="C645" s="580">
        <v>44927</v>
      </c>
      <c r="D645" s="349" t="s">
        <v>264</v>
      </c>
      <c r="E645" s="349" t="s">
        <v>402</v>
      </c>
      <c r="F645" s="350">
        <v>33</v>
      </c>
      <c r="G645" s="349" t="s">
        <v>2125</v>
      </c>
      <c r="H645" s="349" t="s">
        <v>414</v>
      </c>
      <c r="I645" s="351" t="s">
        <v>2126</v>
      </c>
      <c r="J645" s="352" t="s">
        <v>2127</v>
      </c>
      <c r="K645" s="352" t="s">
        <v>1163</v>
      </c>
      <c r="L645" s="353" t="s">
        <v>32</v>
      </c>
      <c r="M645" s="352">
        <v>82661</v>
      </c>
      <c r="N645" s="371">
        <v>44952</v>
      </c>
      <c r="O645" s="74">
        <f t="shared" si="31"/>
        <v>1</v>
      </c>
      <c r="P645" s="74">
        <f t="shared" si="32"/>
        <v>1</v>
      </c>
      <c r="Q645" s="139" t="str">
        <f t="shared" si="33"/>
        <v>Gastos_Gerais</v>
      </c>
    </row>
    <row r="646" spans="1:17" ht="48" x14ac:dyDescent="0.2">
      <c r="A646" s="357">
        <v>643</v>
      </c>
      <c r="B646" s="347">
        <v>44953</v>
      </c>
      <c r="C646" s="580">
        <v>44927</v>
      </c>
      <c r="D646" s="349" t="s">
        <v>176</v>
      </c>
      <c r="E646" s="349" t="s">
        <v>173</v>
      </c>
      <c r="F646" s="350">
        <v>2799.5</v>
      </c>
      <c r="G646" s="349" t="s">
        <v>2128</v>
      </c>
      <c r="H646" s="349" t="s">
        <v>303</v>
      </c>
      <c r="I646" s="351" t="s">
        <v>1275</v>
      </c>
      <c r="J646" s="352" t="s">
        <v>1276</v>
      </c>
      <c r="K646" s="352" t="s">
        <v>1157</v>
      </c>
      <c r="L646" s="353" t="s">
        <v>32</v>
      </c>
      <c r="M646" s="352" t="s">
        <v>2129</v>
      </c>
      <c r="N646" s="371">
        <v>44930</v>
      </c>
      <c r="O646" s="74">
        <f t="shared" ref="O646:O709" si="34">IF(B646=0,0,IF(YEAR(B646)=$P$1,MONTH(B646)-$O$1+1,(YEAR(B646)-$P$1)*12-$O$1+1+MONTH(B646)))</f>
        <v>1</v>
      </c>
      <c r="P646" s="74">
        <f t="shared" ref="P646:P709" si="35">IF(C646=0,0,IF(YEAR(C646)=$P$1,MONTH(C646)-$O$1+1,(YEAR(C646)-$P$1)*12-$O$1+1+MONTH(C646)))</f>
        <v>1</v>
      </c>
      <c r="Q646" s="139" t="str">
        <f t="shared" ref="Q646:Q709" si="36">SUBSTITUTE(D646," ","_")</f>
        <v>Gastos_com_Pessoal</v>
      </c>
    </row>
    <row r="647" spans="1:17" ht="48" x14ac:dyDescent="0.2">
      <c r="A647" s="357">
        <v>644</v>
      </c>
      <c r="B647" s="347">
        <v>44953</v>
      </c>
      <c r="C647" s="580">
        <v>44927</v>
      </c>
      <c r="D647" s="349" t="s">
        <v>176</v>
      </c>
      <c r="E647" s="349" t="s">
        <v>173</v>
      </c>
      <c r="F647" s="350">
        <v>4222.3599999999997</v>
      </c>
      <c r="G647" s="349" t="s">
        <v>2130</v>
      </c>
      <c r="H647" s="349" t="s">
        <v>303</v>
      </c>
      <c r="I647" s="351" t="s">
        <v>1275</v>
      </c>
      <c r="J647" s="352" t="s">
        <v>1276</v>
      </c>
      <c r="K647" s="352" t="s">
        <v>1157</v>
      </c>
      <c r="L647" s="353" t="s">
        <v>32</v>
      </c>
      <c r="M647" s="352">
        <v>2023145</v>
      </c>
      <c r="N647" s="371">
        <v>44930</v>
      </c>
      <c r="O647" s="74">
        <f t="shared" si="34"/>
        <v>1</v>
      </c>
      <c r="P647" s="74">
        <f t="shared" si="35"/>
        <v>1</v>
      </c>
      <c r="Q647" s="139" t="str">
        <f t="shared" si="36"/>
        <v>Gastos_com_Pessoal</v>
      </c>
    </row>
    <row r="648" spans="1:17" ht="48" x14ac:dyDescent="0.2">
      <c r="A648" s="357">
        <v>645</v>
      </c>
      <c r="B648" s="347">
        <v>44953</v>
      </c>
      <c r="C648" s="580">
        <v>44927</v>
      </c>
      <c r="D648" s="349" t="s">
        <v>176</v>
      </c>
      <c r="E648" s="349" t="s">
        <v>173</v>
      </c>
      <c r="F648" s="350">
        <v>4196.57</v>
      </c>
      <c r="G648" s="349" t="s">
        <v>2131</v>
      </c>
      <c r="H648" s="349" t="s">
        <v>303</v>
      </c>
      <c r="I648" s="351" t="s">
        <v>1275</v>
      </c>
      <c r="J648" s="352" t="s">
        <v>1276</v>
      </c>
      <c r="K648" s="352" t="s">
        <v>1157</v>
      </c>
      <c r="L648" s="353" t="s">
        <v>32</v>
      </c>
      <c r="M648" s="352">
        <v>2023206</v>
      </c>
      <c r="N648" s="371">
        <v>44946</v>
      </c>
      <c r="O648" s="74">
        <f t="shared" si="34"/>
        <v>1</v>
      </c>
      <c r="P648" s="74">
        <f t="shared" si="35"/>
        <v>1</v>
      </c>
      <c r="Q648" s="139" t="str">
        <f t="shared" si="36"/>
        <v>Gastos_com_Pessoal</v>
      </c>
    </row>
    <row r="649" spans="1:17" ht="24" x14ac:dyDescent="0.2">
      <c r="A649" s="357">
        <v>646</v>
      </c>
      <c r="B649" s="355">
        <v>44953</v>
      </c>
      <c r="C649" s="348">
        <v>44927</v>
      </c>
      <c r="D649" s="351" t="s">
        <v>264</v>
      </c>
      <c r="E649" s="351" t="s">
        <v>293</v>
      </c>
      <c r="F649" s="356">
        <v>18</v>
      </c>
      <c r="G649" s="351" t="s">
        <v>2132</v>
      </c>
      <c r="H649" s="349" t="s">
        <v>423</v>
      </c>
      <c r="I649" s="351" t="s">
        <v>2133</v>
      </c>
      <c r="J649" s="352" t="s">
        <v>1959</v>
      </c>
      <c r="K649" s="352" t="s">
        <v>1188</v>
      </c>
      <c r="L649" s="353" t="s">
        <v>1189</v>
      </c>
      <c r="M649" s="352">
        <v>159303512</v>
      </c>
      <c r="N649" s="371">
        <v>44953</v>
      </c>
      <c r="O649" s="74">
        <f t="shared" si="34"/>
        <v>1</v>
      </c>
      <c r="P649" s="74">
        <f t="shared" si="35"/>
        <v>1</v>
      </c>
      <c r="Q649" s="139" t="str">
        <f t="shared" si="36"/>
        <v>Gastos_Gerais</v>
      </c>
    </row>
    <row r="650" spans="1:17" ht="24" x14ac:dyDescent="0.2">
      <c r="A650" s="357">
        <v>647</v>
      </c>
      <c r="B650" s="347">
        <v>44953</v>
      </c>
      <c r="C650" s="580">
        <v>44927</v>
      </c>
      <c r="D650" s="349" t="s">
        <v>264</v>
      </c>
      <c r="E650" s="349" t="s">
        <v>293</v>
      </c>
      <c r="F650" s="350">
        <v>12.8</v>
      </c>
      <c r="G650" s="349" t="s">
        <v>2134</v>
      </c>
      <c r="H650" s="349" t="s">
        <v>423</v>
      </c>
      <c r="I650" s="351" t="s">
        <v>1961</v>
      </c>
      <c r="J650" s="352" t="s">
        <v>977</v>
      </c>
      <c r="K650" s="352" t="s">
        <v>1188</v>
      </c>
      <c r="L650" s="353" t="s">
        <v>1189</v>
      </c>
      <c r="M650" s="352">
        <v>159303512</v>
      </c>
      <c r="N650" s="371">
        <v>44953</v>
      </c>
      <c r="O650" s="74">
        <f t="shared" si="34"/>
        <v>1</v>
      </c>
      <c r="P650" s="74">
        <f t="shared" si="35"/>
        <v>1</v>
      </c>
      <c r="Q650" s="139" t="str">
        <f t="shared" si="36"/>
        <v>Gastos_Gerais</v>
      </c>
    </row>
    <row r="651" spans="1:17" ht="24" x14ac:dyDescent="0.2">
      <c r="A651" s="357">
        <v>648</v>
      </c>
      <c r="B651" s="347">
        <v>44953</v>
      </c>
      <c r="C651" s="580">
        <v>44927</v>
      </c>
      <c r="D651" s="349" t="s">
        <v>264</v>
      </c>
      <c r="E651" s="349" t="s">
        <v>293</v>
      </c>
      <c r="F651" s="350">
        <v>120</v>
      </c>
      <c r="G651" s="349" t="s">
        <v>2135</v>
      </c>
      <c r="H651" s="349" t="s">
        <v>414</v>
      </c>
      <c r="I651" s="351" t="s">
        <v>2088</v>
      </c>
      <c r="J651" s="352" t="s">
        <v>529</v>
      </c>
      <c r="K651" s="352" t="s">
        <v>1188</v>
      </c>
      <c r="L651" s="353" t="s">
        <v>1189</v>
      </c>
      <c r="M651" s="352">
        <v>159303512</v>
      </c>
      <c r="N651" s="371">
        <v>44953</v>
      </c>
      <c r="O651" s="74">
        <f t="shared" si="34"/>
        <v>1</v>
      </c>
      <c r="P651" s="74">
        <f t="shared" si="35"/>
        <v>1</v>
      </c>
      <c r="Q651" s="139" t="str">
        <f t="shared" si="36"/>
        <v>Gastos_Gerais</v>
      </c>
    </row>
    <row r="652" spans="1:17" ht="25.5" x14ac:dyDescent="0.2">
      <c r="A652" s="357">
        <v>649</v>
      </c>
      <c r="B652" s="347">
        <v>44953</v>
      </c>
      <c r="C652" s="580">
        <v>44927</v>
      </c>
      <c r="D652" s="349" t="s">
        <v>176</v>
      </c>
      <c r="E652" s="349" t="s">
        <v>262</v>
      </c>
      <c r="F652" s="350">
        <v>1099.94</v>
      </c>
      <c r="G652" s="349" t="s">
        <v>2136</v>
      </c>
      <c r="H652" s="349" t="s">
        <v>420</v>
      </c>
      <c r="I652" s="351" t="s">
        <v>2137</v>
      </c>
      <c r="J652" s="352" t="s">
        <v>2138</v>
      </c>
      <c r="K652" s="352" t="s">
        <v>1188</v>
      </c>
      <c r="L652" s="353" t="s">
        <v>1189</v>
      </c>
      <c r="M652" s="352">
        <v>159303512</v>
      </c>
      <c r="N652" s="371">
        <v>44953</v>
      </c>
      <c r="O652" s="74">
        <f t="shared" si="34"/>
        <v>1</v>
      </c>
      <c r="P652" s="74">
        <f t="shared" si="35"/>
        <v>1</v>
      </c>
      <c r="Q652" s="139" t="str">
        <f t="shared" si="36"/>
        <v>Gastos_com_Pessoal</v>
      </c>
    </row>
    <row r="653" spans="1:17" ht="25.5" x14ac:dyDescent="0.2">
      <c r="A653" s="357">
        <v>650</v>
      </c>
      <c r="B653" s="347">
        <v>44953</v>
      </c>
      <c r="C653" s="580">
        <v>44927</v>
      </c>
      <c r="D653" s="349" t="s">
        <v>176</v>
      </c>
      <c r="E653" s="349" t="s">
        <v>280</v>
      </c>
      <c r="F653" s="350">
        <v>2945.9</v>
      </c>
      <c r="G653" s="349" t="s">
        <v>2139</v>
      </c>
      <c r="H653" s="349" t="s">
        <v>420</v>
      </c>
      <c r="I653" s="351" t="s">
        <v>2137</v>
      </c>
      <c r="J653" s="352" t="s">
        <v>2138</v>
      </c>
      <c r="K653" s="352" t="s">
        <v>1188</v>
      </c>
      <c r="L653" s="353" t="s">
        <v>1189</v>
      </c>
      <c r="M653" s="352">
        <v>159303512</v>
      </c>
      <c r="N653" s="371">
        <v>44953</v>
      </c>
      <c r="O653" s="74">
        <f t="shared" si="34"/>
        <v>1</v>
      </c>
      <c r="P653" s="74">
        <f t="shared" si="35"/>
        <v>1</v>
      </c>
      <c r="Q653" s="139" t="str">
        <f t="shared" si="36"/>
        <v>Gastos_com_Pessoal</v>
      </c>
    </row>
    <row r="654" spans="1:17" ht="25.5" x14ac:dyDescent="0.2">
      <c r="A654" s="357">
        <v>651</v>
      </c>
      <c r="B654" s="347">
        <v>44953</v>
      </c>
      <c r="C654" s="580">
        <v>44927</v>
      </c>
      <c r="D654" s="349" t="s">
        <v>176</v>
      </c>
      <c r="E654" s="349" t="s">
        <v>262</v>
      </c>
      <c r="F654" s="350">
        <v>934.58</v>
      </c>
      <c r="G654" s="349" t="s">
        <v>2140</v>
      </c>
      <c r="H654" s="349" t="s">
        <v>1032</v>
      </c>
      <c r="I654" s="351" t="s">
        <v>2141</v>
      </c>
      <c r="J654" s="352" t="s">
        <v>871</v>
      </c>
      <c r="K654" s="352" t="s">
        <v>1188</v>
      </c>
      <c r="L654" s="353" t="s">
        <v>1189</v>
      </c>
      <c r="M654" s="352">
        <v>159303512</v>
      </c>
      <c r="N654" s="371">
        <v>44953</v>
      </c>
      <c r="O654" s="74">
        <f t="shared" si="34"/>
        <v>1</v>
      </c>
      <c r="P654" s="74">
        <f t="shared" si="35"/>
        <v>1</v>
      </c>
      <c r="Q654" s="139" t="str">
        <f t="shared" si="36"/>
        <v>Gastos_com_Pessoal</v>
      </c>
    </row>
    <row r="655" spans="1:17" ht="25.5" x14ac:dyDescent="0.2">
      <c r="A655" s="357">
        <v>652</v>
      </c>
      <c r="B655" s="347">
        <v>44953</v>
      </c>
      <c r="C655" s="580">
        <v>44927</v>
      </c>
      <c r="D655" s="349" t="s">
        <v>176</v>
      </c>
      <c r="E655" s="349" t="s">
        <v>280</v>
      </c>
      <c r="F655" s="350">
        <v>2626.37</v>
      </c>
      <c r="G655" s="349" t="s">
        <v>2142</v>
      </c>
      <c r="H655" s="349" t="s">
        <v>1032</v>
      </c>
      <c r="I655" s="351" t="s">
        <v>2141</v>
      </c>
      <c r="J655" s="352" t="s">
        <v>871</v>
      </c>
      <c r="K655" s="352" t="s">
        <v>1188</v>
      </c>
      <c r="L655" s="353" t="s">
        <v>1189</v>
      </c>
      <c r="M655" s="352">
        <v>159303512</v>
      </c>
      <c r="N655" s="371">
        <v>44953</v>
      </c>
      <c r="O655" s="74">
        <f t="shared" si="34"/>
        <v>1</v>
      </c>
      <c r="P655" s="74">
        <f t="shared" si="35"/>
        <v>1</v>
      </c>
      <c r="Q655" s="139" t="str">
        <f t="shared" si="36"/>
        <v>Gastos_com_Pessoal</v>
      </c>
    </row>
    <row r="656" spans="1:17" ht="25.5" x14ac:dyDescent="0.2">
      <c r="A656" s="357">
        <v>653</v>
      </c>
      <c r="B656" s="347">
        <v>44953</v>
      </c>
      <c r="C656" s="580">
        <v>44927</v>
      </c>
      <c r="D656" s="349" t="s">
        <v>176</v>
      </c>
      <c r="E656" s="349" t="s">
        <v>262</v>
      </c>
      <c r="F656" s="350">
        <v>1067.51</v>
      </c>
      <c r="G656" s="349" t="s">
        <v>2143</v>
      </c>
      <c r="H656" s="349" t="s">
        <v>422</v>
      </c>
      <c r="I656" s="351" t="s">
        <v>2144</v>
      </c>
      <c r="J656" s="352" t="s">
        <v>953</v>
      </c>
      <c r="K656" s="352" t="s">
        <v>1188</v>
      </c>
      <c r="L656" s="353" t="s">
        <v>1189</v>
      </c>
      <c r="M656" s="352">
        <v>159303512</v>
      </c>
      <c r="N656" s="371">
        <v>44953</v>
      </c>
      <c r="O656" s="74">
        <f t="shared" si="34"/>
        <v>1</v>
      </c>
      <c r="P656" s="74">
        <f t="shared" si="35"/>
        <v>1</v>
      </c>
      <c r="Q656" s="139" t="str">
        <f t="shared" si="36"/>
        <v>Gastos_com_Pessoal</v>
      </c>
    </row>
    <row r="657" spans="1:17" ht="25.5" x14ac:dyDescent="0.2">
      <c r="A657" s="357">
        <v>654</v>
      </c>
      <c r="B657" s="347">
        <v>44953</v>
      </c>
      <c r="C657" s="580">
        <v>44927</v>
      </c>
      <c r="D657" s="349" t="s">
        <v>176</v>
      </c>
      <c r="E657" s="349" t="s">
        <v>280</v>
      </c>
      <c r="F657" s="350">
        <v>2963.2</v>
      </c>
      <c r="G657" s="349" t="s">
        <v>2145</v>
      </c>
      <c r="H657" s="349" t="s">
        <v>422</v>
      </c>
      <c r="I657" s="351" t="s">
        <v>2144</v>
      </c>
      <c r="J657" s="352" t="s">
        <v>953</v>
      </c>
      <c r="K657" s="352" t="s">
        <v>1188</v>
      </c>
      <c r="L657" s="353" t="s">
        <v>1189</v>
      </c>
      <c r="M657" s="352">
        <v>159303512</v>
      </c>
      <c r="N657" s="371">
        <v>44953</v>
      </c>
      <c r="O657" s="74">
        <f t="shared" si="34"/>
        <v>1</v>
      </c>
      <c r="P657" s="74">
        <f t="shared" si="35"/>
        <v>1</v>
      </c>
      <c r="Q657" s="139" t="str">
        <f t="shared" si="36"/>
        <v>Gastos_com_Pessoal</v>
      </c>
    </row>
    <row r="658" spans="1:17" ht="25.5" x14ac:dyDescent="0.2">
      <c r="A658" s="357">
        <v>655</v>
      </c>
      <c r="B658" s="347">
        <v>44953</v>
      </c>
      <c r="C658" s="580">
        <v>44927</v>
      </c>
      <c r="D658" s="349" t="s">
        <v>176</v>
      </c>
      <c r="E658" s="349" t="s">
        <v>262</v>
      </c>
      <c r="F658" s="350">
        <v>906.87</v>
      </c>
      <c r="G658" s="349" t="s">
        <v>2146</v>
      </c>
      <c r="H658" s="349" t="s">
        <v>1032</v>
      </c>
      <c r="I658" s="351" t="s">
        <v>2147</v>
      </c>
      <c r="J658" s="352" t="s">
        <v>927</v>
      </c>
      <c r="K658" s="352" t="s">
        <v>1188</v>
      </c>
      <c r="L658" s="353" t="s">
        <v>1189</v>
      </c>
      <c r="M658" s="352">
        <v>159303512</v>
      </c>
      <c r="N658" s="371">
        <v>44953</v>
      </c>
      <c r="O658" s="74">
        <f t="shared" si="34"/>
        <v>1</v>
      </c>
      <c r="P658" s="74">
        <f t="shared" si="35"/>
        <v>1</v>
      </c>
      <c r="Q658" s="139" t="str">
        <f t="shared" si="36"/>
        <v>Gastos_com_Pessoal</v>
      </c>
    </row>
    <row r="659" spans="1:17" ht="25.5" x14ac:dyDescent="0.2">
      <c r="A659" s="357">
        <v>656</v>
      </c>
      <c r="B659" s="347">
        <v>44953</v>
      </c>
      <c r="C659" s="580">
        <v>44927</v>
      </c>
      <c r="D659" s="349" t="s">
        <v>176</v>
      </c>
      <c r="E659" s="349" t="s">
        <v>280</v>
      </c>
      <c r="F659" s="350">
        <v>2559.67</v>
      </c>
      <c r="G659" s="349" t="s">
        <v>2148</v>
      </c>
      <c r="H659" s="349" t="s">
        <v>1032</v>
      </c>
      <c r="I659" s="351" t="s">
        <v>2147</v>
      </c>
      <c r="J659" s="352" t="s">
        <v>927</v>
      </c>
      <c r="K659" s="352" t="s">
        <v>1188</v>
      </c>
      <c r="L659" s="353" t="s">
        <v>1189</v>
      </c>
      <c r="M659" s="352">
        <v>159303512</v>
      </c>
      <c r="N659" s="371">
        <v>44953</v>
      </c>
      <c r="O659" s="74">
        <f t="shared" si="34"/>
        <v>1</v>
      </c>
      <c r="P659" s="74">
        <f t="shared" si="35"/>
        <v>1</v>
      </c>
      <c r="Q659" s="139" t="str">
        <f t="shared" si="36"/>
        <v>Gastos_com_Pessoal</v>
      </c>
    </row>
    <row r="660" spans="1:17" ht="25.5" x14ac:dyDescent="0.2">
      <c r="A660" s="357">
        <v>657</v>
      </c>
      <c r="B660" s="347">
        <v>44953</v>
      </c>
      <c r="C660" s="580">
        <v>44927</v>
      </c>
      <c r="D660" s="349" t="s">
        <v>176</v>
      </c>
      <c r="E660" s="349" t="s">
        <v>262</v>
      </c>
      <c r="F660" s="350">
        <v>980.84</v>
      </c>
      <c r="G660" s="349" t="s">
        <v>2149</v>
      </c>
      <c r="H660" s="349" t="s">
        <v>422</v>
      </c>
      <c r="I660" s="351" t="s">
        <v>2150</v>
      </c>
      <c r="J660" s="352" t="s">
        <v>887</v>
      </c>
      <c r="K660" s="352" t="s">
        <v>1188</v>
      </c>
      <c r="L660" s="353" t="s">
        <v>1189</v>
      </c>
      <c r="M660" s="352">
        <v>159303512</v>
      </c>
      <c r="N660" s="371">
        <v>44953</v>
      </c>
      <c r="O660" s="74">
        <f t="shared" si="34"/>
        <v>1</v>
      </c>
      <c r="P660" s="74">
        <f t="shared" si="35"/>
        <v>1</v>
      </c>
      <c r="Q660" s="139" t="str">
        <f t="shared" si="36"/>
        <v>Gastos_com_Pessoal</v>
      </c>
    </row>
    <row r="661" spans="1:17" ht="25.5" x14ac:dyDescent="0.2">
      <c r="A661" s="357">
        <v>658</v>
      </c>
      <c r="B661" s="347">
        <v>44953</v>
      </c>
      <c r="C661" s="580">
        <v>44927</v>
      </c>
      <c r="D661" s="349" t="s">
        <v>176</v>
      </c>
      <c r="E661" s="349" t="s">
        <v>280</v>
      </c>
      <c r="F661" s="350">
        <v>2695.79</v>
      </c>
      <c r="G661" s="349" t="s">
        <v>2151</v>
      </c>
      <c r="H661" s="349" t="s">
        <v>422</v>
      </c>
      <c r="I661" s="351" t="s">
        <v>2150</v>
      </c>
      <c r="J661" s="352" t="s">
        <v>887</v>
      </c>
      <c r="K661" s="352" t="s">
        <v>1188</v>
      </c>
      <c r="L661" s="353" t="s">
        <v>1189</v>
      </c>
      <c r="M661" s="352">
        <v>159303512</v>
      </c>
      <c r="N661" s="371">
        <v>44953</v>
      </c>
      <c r="O661" s="74">
        <f t="shared" si="34"/>
        <v>1</v>
      </c>
      <c r="P661" s="74">
        <f t="shared" si="35"/>
        <v>1</v>
      </c>
      <c r="Q661" s="139" t="str">
        <f t="shared" si="36"/>
        <v>Gastos_com_Pessoal</v>
      </c>
    </row>
    <row r="662" spans="1:17" ht="25.5" x14ac:dyDescent="0.2">
      <c r="A662" s="357">
        <v>659</v>
      </c>
      <c r="B662" s="347">
        <v>44953</v>
      </c>
      <c r="C662" s="580">
        <v>44927</v>
      </c>
      <c r="D662" s="349" t="s">
        <v>176</v>
      </c>
      <c r="E662" s="349" t="s">
        <v>262</v>
      </c>
      <c r="F662" s="350">
        <v>774.18</v>
      </c>
      <c r="G662" s="349" t="s">
        <v>2152</v>
      </c>
      <c r="H662" s="349" t="s">
        <v>420</v>
      </c>
      <c r="I662" s="351" t="s">
        <v>2153</v>
      </c>
      <c r="J662" s="352" t="s">
        <v>2154</v>
      </c>
      <c r="K662" s="352" t="s">
        <v>1188</v>
      </c>
      <c r="L662" s="353" t="s">
        <v>1189</v>
      </c>
      <c r="M662" s="352">
        <v>159303512</v>
      </c>
      <c r="N662" s="371">
        <v>44953</v>
      </c>
      <c r="O662" s="74">
        <f t="shared" si="34"/>
        <v>1</v>
      </c>
      <c r="P662" s="74">
        <f t="shared" si="35"/>
        <v>1</v>
      </c>
      <c r="Q662" s="139" t="str">
        <f t="shared" si="36"/>
        <v>Gastos_com_Pessoal</v>
      </c>
    </row>
    <row r="663" spans="1:17" ht="25.5" x14ac:dyDescent="0.2">
      <c r="A663" s="357">
        <v>660</v>
      </c>
      <c r="B663" s="347">
        <v>44953</v>
      </c>
      <c r="C663" s="580">
        <v>44927</v>
      </c>
      <c r="D663" s="349" t="s">
        <v>176</v>
      </c>
      <c r="E663" s="349" t="s">
        <v>280</v>
      </c>
      <c r="F663" s="350">
        <v>2212.7199999999998</v>
      </c>
      <c r="G663" s="349" t="s">
        <v>2155</v>
      </c>
      <c r="H663" s="349" t="s">
        <v>420</v>
      </c>
      <c r="I663" s="351" t="s">
        <v>2153</v>
      </c>
      <c r="J663" s="352" t="s">
        <v>2154</v>
      </c>
      <c r="K663" s="352" t="s">
        <v>1188</v>
      </c>
      <c r="L663" s="353" t="s">
        <v>1189</v>
      </c>
      <c r="M663" s="352">
        <v>159303512</v>
      </c>
      <c r="N663" s="371">
        <v>44953</v>
      </c>
      <c r="O663" s="74">
        <f t="shared" si="34"/>
        <v>1</v>
      </c>
      <c r="P663" s="74">
        <f t="shared" si="35"/>
        <v>1</v>
      </c>
      <c r="Q663" s="139" t="str">
        <f t="shared" si="36"/>
        <v>Gastos_com_Pessoal</v>
      </c>
    </row>
    <row r="664" spans="1:17" ht="25.5" x14ac:dyDescent="0.2">
      <c r="A664" s="357">
        <v>661</v>
      </c>
      <c r="B664" s="347">
        <v>44953</v>
      </c>
      <c r="C664" s="580">
        <v>44927</v>
      </c>
      <c r="D664" s="349" t="s">
        <v>176</v>
      </c>
      <c r="E664" s="349" t="s">
        <v>262</v>
      </c>
      <c r="F664" s="350">
        <v>339.29</v>
      </c>
      <c r="G664" s="349" t="s">
        <v>2156</v>
      </c>
      <c r="H664" s="349" t="s">
        <v>302</v>
      </c>
      <c r="I664" s="351" t="s">
        <v>2157</v>
      </c>
      <c r="J664" s="352" t="s">
        <v>922</v>
      </c>
      <c r="K664" s="352" t="s">
        <v>1188</v>
      </c>
      <c r="L664" s="353" t="s">
        <v>1189</v>
      </c>
      <c r="M664" s="352">
        <v>159303512</v>
      </c>
      <c r="N664" s="371">
        <v>44953</v>
      </c>
      <c r="O664" s="74">
        <f t="shared" si="34"/>
        <v>1</v>
      </c>
      <c r="P664" s="74">
        <f t="shared" si="35"/>
        <v>1</v>
      </c>
      <c r="Q664" s="139" t="str">
        <f t="shared" si="36"/>
        <v>Gastos_com_Pessoal</v>
      </c>
    </row>
    <row r="665" spans="1:17" ht="25.5" x14ac:dyDescent="0.2">
      <c r="A665" s="357">
        <v>662</v>
      </c>
      <c r="B665" s="347">
        <v>44953</v>
      </c>
      <c r="C665" s="580">
        <v>44927</v>
      </c>
      <c r="D665" s="349" t="s">
        <v>176</v>
      </c>
      <c r="E665" s="349" t="s">
        <v>280</v>
      </c>
      <c r="F665" s="350">
        <v>1017.86</v>
      </c>
      <c r="G665" s="349" t="s">
        <v>2158</v>
      </c>
      <c r="H665" s="349" t="s">
        <v>302</v>
      </c>
      <c r="I665" s="351" t="s">
        <v>2157</v>
      </c>
      <c r="J665" s="352" t="s">
        <v>922</v>
      </c>
      <c r="K665" s="352" t="s">
        <v>1188</v>
      </c>
      <c r="L665" s="353" t="s">
        <v>1189</v>
      </c>
      <c r="M665" s="352">
        <v>159303512</v>
      </c>
      <c r="N665" s="371">
        <v>44953</v>
      </c>
      <c r="O665" s="74">
        <f t="shared" si="34"/>
        <v>1</v>
      </c>
      <c r="P665" s="74">
        <f t="shared" si="35"/>
        <v>1</v>
      </c>
      <c r="Q665" s="139" t="str">
        <f t="shared" si="36"/>
        <v>Gastos_com_Pessoal</v>
      </c>
    </row>
    <row r="666" spans="1:17" ht="25.5" x14ac:dyDescent="0.2">
      <c r="A666" s="357">
        <v>663</v>
      </c>
      <c r="B666" s="347">
        <v>44953</v>
      </c>
      <c r="C666" s="580">
        <v>44927</v>
      </c>
      <c r="D666" s="349" t="s">
        <v>176</v>
      </c>
      <c r="E666" s="349" t="s">
        <v>262</v>
      </c>
      <c r="F666" s="350">
        <v>993.51</v>
      </c>
      <c r="G666" s="349" t="s">
        <v>2159</v>
      </c>
      <c r="H666" s="349" t="s">
        <v>420</v>
      </c>
      <c r="I666" s="351" t="s">
        <v>2160</v>
      </c>
      <c r="J666" s="352" t="s">
        <v>2161</v>
      </c>
      <c r="K666" s="352" t="s">
        <v>1188</v>
      </c>
      <c r="L666" s="353" t="s">
        <v>1189</v>
      </c>
      <c r="M666" s="352">
        <v>159303512</v>
      </c>
      <c r="N666" s="371">
        <v>44953</v>
      </c>
      <c r="O666" s="74">
        <f t="shared" si="34"/>
        <v>1</v>
      </c>
      <c r="P666" s="74">
        <f t="shared" si="35"/>
        <v>1</v>
      </c>
      <c r="Q666" s="139" t="str">
        <f t="shared" si="36"/>
        <v>Gastos_com_Pessoal</v>
      </c>
    </row>
    <row r="667" spans="1:17" ht="25.5" x14ac:dyDescent="0.2">
      <c r="A667" s="357">
        <v>664</v>
      </c>
      <c r="B667" s="347">
        <v>44953</v>
      </c>
      <c r="C667" s="580">
        <v>44927</v>
      </c>
      <c r="D667" s="349" t="s">
        <v>176</v>
      </c>
      <c r="E667" s="349" t="s">
        <v>280</v>
      </c>
      <c r="F667" s="350">
        <v>2722.64</v>
      </c>
      <c r="G667" s="349" t="s">
        <v>2162</v>
      </c>
      <c r="H667" s="349" t="s">
        <v>420</v>
      </c>
      <c r="I667" s="351" t="s">
        <v>2160</v>
      </c>
      <c r="J667" s="352" t="s">
        <v>2161</v>
      </c>
      <c r="K667" s="352" t="s">
        <v>1188</v>
      </c>
      <c r="L667" s="353" t="s">
        <v>1189</v>
      </c>
      <c r="M667" s="352">
        <v>159303512</v>
      </c>
      <c r="N667" s="371">
        <v>44953</v>
      </c>
      <c r="O667" s="74">
        <f t="shared" si="34"/>
        <v>1</v>
      </c>
      <c r="P667" s="74">
        <f t="shared" si="35"/>
        <v>1</v>
      </c>
      <c r="Q667" s="139" t="str">
        <f t="shared" si="36"/>
        <v>Gastos_com_Pessoal</v>
      </c>
    </row>
    <row r="668" spans="1:17" ht="25.5" x14ac:dyDescent="0.2">
      <c r="A668" s="357">
        <v>665</v>
      </c>
      <c r="B668" s="347">
        <v>44953</v>
      </c>
      <c r="C668" s="580">
        <v>44927</v>
      </c>
      <c r="D668" s="349" t="s">
        <v>176</v>
      </c>
      <c r="E668" s="349" t="s">
        <v>261</v>
      </c>
      <c r="F668" s="350">
        <v>8.15</v>
      </c>
      <c r="G668" s="349" t="s">
        <v>1207</v>
      </c>
      <c r="H668" s="349" t="s">
        <v>422</v>
      </c>
      <c r="I668" s="351" t="s">
        <v>1406</v>
      </c>
      <c r="J668" s="352" t="s">
        <v>905</v>
      </c>
      <c r="K668" s="352" t="s">
        <v>1188</v>
      </c>
      <c r="L668" s="353" t="s">
        <v>1189</v>
      </c>
      <c r="M668" s="352">
        <v>159303512</v>
      </c>
      <c r="N668" s="371">
        <v>44953</v>
      </c>
      <c r="O668" s="74">
        <f t="shared" si="34"/>
        <v>1</v>
      </c>
      <c r="P668" s="74">
        <f t="shared" si="35"/>
        <v>1</v>
      </c>
      <c r="Q668" s="139" t="str">
        <f t="shared" si="36"/>
        <v>Gastos_com_Pessoal</v>
      </c>
    </row>
    <row r="669" spans="1:17" ht="25.5" x14ac:dyDescent="0.2">
      <c r="A669" s="357">
        <v>666</v>
      </c>
      <c r="B669" s="347">
        <v>44953</v>
      </c>
      <c r="C669" s="580">
        <v>44927</v>
      </c>
      <c r="D669" s="349" t="s">
        <v>176</v>
      </c>
      <c r="E669" s="349" t="s">
        <v>280</v>
      </c>
      <c r="F669" s="350">
        <v>130.44</v>
      </c>
      <c r="G669" s="349" t="s">
        <v>1209</v>
      </c>
      <c r="H669" s="349" t="s">
        <v>422</v>
      </c>
      <c r="I669" s="351" t="s">
        <v>1406</v>
      </c>
      <c r="J669" s="352" t="s">
        <v>905</v>
      </c>
      <c r="K669" s="352" t="s">
        <v>1188</v>
      </c>
      <c r="L669" s="353" t="s">
        <v>1189</v>
      </c>
      <c r="M669" s="352">
        <v>159303512</v>
      </c>
      <c r="N669" s="371">
        <v>44953</v>
      </c>
      <c r="O669" s="74">
        <f t="shared" si="34"/>
        <v>1</v>
      </c>
      <c r="P669" s="74">
        <f t="shared" si="35"/>
        <v>1</v>
      </c>
      <c r="Q669" s="139" t="str">
        <f t="shared" si="36"/>
        <v>Gastos_com_Pessoal</v>
      </c>
    </row>
    <row r="670" spans="1:17" ht="25.5" x14ac:dyDescent="0.2">
      <c r="A670" s="357">
        <v>667</v>
      </c>
      <c r="B670" s="347">
        <v>44953</v>
      </c>
      <c r="C670" s="580">
        <v>44927</v>
      </c>
      <c r="D670" s="361" t="s">
        <v>176</v>
      </c>
      <c r="E670" s="361" t="s">
        <v>262</v>
      </c>
      <c r="F670" s="366">
        <v>43.47</v>
      </c>
      <c r="G670" s="349" t="s">
        <v>1210</v>
      </c>
      <c r="H670" s="349" t="s">
        <v>422</v>
      </c>
      <c r="I670" s="351" t="s">
        <v>1406</v>
      </c>
      <c r="J670" s="352" t="s">
        <v>905</v>
      </c>
      <c r="K670" s="352" t="s">
        <v>1188</v>
      </c>
      <c r="L670" s="353" t="s">
        <v>1189</v>
      </c>
      <c r="M670" s="352">
        <v>159303512</v>
      </c>
      <c r="N670" s="371">
        <v>44953</v>
      </c>
      <c r="O670" s="74">
        <f t="shared" si="34"/>
        <v>1</v>
      </c>
      <c r="P670" s="74">
        <f t="shared" si="35"/>
        <v>1</v>
      </c>
      <c r="Q670" s="139" t="str">
        <f t="shared" si="36"/>
        <v>Gastos_com_Pessoal</v>
      </c>
    </row>
    <row r="671" spans="1:17" ht="36" x14ac:dyDescent="0.2">
      <c r="A671" s="357">
        <v>668</v>
      </c>
      <c r="B671" s="347">
        <v>44953</v>
      </c>
      <c r="C671" s="580">
        <v>44927</v>
      </c>
      <c r="D671" s="349" t="s">
        <v>176</v>
      </c>
      <c r="E671" s="349" t="s">
        <v>169</v>
      </c>
      <c r="F671" s="350">
        <v>112.63</v>
      </c>
      <c r="G671" s="349" t="s">
        <v>1211</v>
      </c>
      <c r="H671" s="349" t="s">
        <v>422</v>
      </c>
      <c r="I671" s="351" t="s">
        <v>1406</v>
      </c>
      <c r="J671" s="352" t="s">
        <v>905</v>
      </c>
      <c r="K671" s="352" t="s">
        <v>1188</v>
      </c>
      <c r="L671" s="353" t="s">
        <v>1189</v>
      </c>
      <c r="M671" s="352">
        <v>159303512</v>
      </c>
      <c r="N671" s="371">
        <v>44953</v>
      </c>
      <c r="O671" s="74">
        <f t="shared" si="34"/>
        <v>1</v>
      </c>
      <c r="P671" s="74">
        <f t="shared" si="35"/>
        <v>1</v>
      </c>
      <c r="Q671" s="139" t="str">
        <f t="shared" si="36"/>
        <v>Gastos_com_Pessoal</v>
      </c>
    </row>
    <row r="672" spans="1:17" ht="25.5" x14ac:dyDescent="0.2">
      <c r="A672" s="357">
        <v>669</v>
      </c>
      <c r="B672" s="347">
        <v>44953</v>
      </c>
      <c r="C672" s="580">
        <v>44927</v>
      </c>
      <c r="D672" s="349" t="s">
        <v>176</v>
      </c>
      <c r="E672" s="349" t="s">
        <v>261</v>
      </c>
      <c r="F672" s="350">
        <v>9.7100000000000009</v>
      </c>
      <c r="G672" s="349" t="s">
        <v>1207</v>
      </c>
      <c r="H672" s="349" t="s">
        <v>302</v>
      </c>
      <c r="I672" s="351" t="s">
        <v>1497</v>
      </c>
      <c r="J672" s="352" t="s">
        <v>1498</v>
      </c>
      <c r="K672" s="352" t="s">
        <v>1188</v>
      </c>
      <c r="L672" s="353" t="s">
        <v>1189</v>
      </c>
      <c r="M672" s="352">
        <v>159303512</v>
      </c>
      <c r="N672" s="371">
        <v>44953</v>
      </c>
      <c r="O672" s="74">
        <f t="shared" si="34"/>
        <v>1</v>
      </c>
      <c r="P672" s="74">
        <f t="shared" si="35"/>
        <v>1</v>
      </c>
      <c r="Q672" s="139" t="str">
        <f t="shared" si="36"/>
        <v>Gastos_com_Pessoal</v>
      </c>
    </row>
    <row r="673" spans="1:17" ht="25.5" x14ac:dyDescent="0.2">
      <c r="A673" s="357">
        <v>670</v>
      </c>
      <c r="B673" s="347">
        <v>44953</v>
      </c>
      <c r="C673" s="580">
        <v>44927</v>
      </c>
      <c r="D673" s="349" t="s">
        <v>176</v>
      </c>
      <c r="E673" s="349" t="s">
        <v>280</v>
      </c>
      <c r="F673" s="350">
        <v>116.48</v>
      </c>
      <c r="G673" s="349" t="s">
        <v>1209</v>
      </c>
      <c r="H673" s="349" t="s">
        <v>302</v>
      </c>
      <c r="I673" s="351" t="s">
        <v>1497</v>
      </c>
      <c r="J673" s="352" t="s">
        <v>1498</v>
      </c>
      <c r="K673" s="352" t="s">
        <v>1188</v>
      </c>
      <c r="L673" s="353" t="s">
        <v>1189</v>
      </c>
      <c r="M673" s="352">
        <v>159303512</v>
      </c>
      <c r="N673" s="371">
        <v>44953</v>
      </c>
      <c r="O673" s="74">
        <f t="shared" si="34"/>
        <v>1</v>
      </c>
      <c r="P673" s="74">
        <f t="shared" si="35"/>
        <v>1</v>
      </c>
      <c r="Q673" s="139" t="str">
        <f t="shared" si="36"/>
        <v>Gastos_com_Pessoal</v>
      </c>
    </row>
    <row r="674" spans="1:17" ht="25.5" x14ac:dyDescent="0.2">
      <c r="A674" s="357">
        <v>671</v>
      </c>
      <c r="B674" s="347">
        <v>44953</v>
      </c>
      <c r="C674" s="580">
        <v>44927</v>
      </c>
      <c r="D674" s="349" t="s">
        <v>176</v>
      </c>
      <c r="E674" s="349" t="s">
        <v>262</v>
      </c>
      <c r="F674" s="350">
        <v>38.83</v>
      </c>
      <c r="G674" s="349" t="s">
        <v>1210</v>
      </c>
      <c r="H674" s="349" t="s">
        <v>302</v>
      </c>
      <c r="I674" s="351" t="s">
        <v>1497</v>
      </c>
      <c r="J674" s="352" t="s">
        <v>1498</v>
      </c>
      <c r="K674" s="352" t="s">
        <v>1188</v>
      </c>
      <c r="L674" s="353" t="s">
        <v>1189</v>
      </c>
      <c r="M674" s="352">
        <v>159303512</v>
      </c>
      <c r="N674" s="371">
        <v>44953</v>
      </c>
      <c r="O674" s="74">
        <f t="shared" si="34"/>
        <v>1</v>
      </c>
      <c r="P674" s="74">
        <f t="shared" si="35"/>
        <v>1</v>
      </c>
      <c r="Q674" s="139" t="str">
        <f t="shared" si="36"/>
        <v>Gastos_com_Pessoal</v>
      </c>
    </row>
    <row r="675" spans="1:17" ht="36" x14ac:dyDescent="0.2">
      <c r="A675" s="357">
        <v>672</v>
      </c>
      <c r="B675" s="347">
        <v>44953</v>
      </c>
      <c r="C675" s="580">
        <v>44927</v>
      </c>
      <c r="D675" s="349" t="s">
        <v>176</v>
      </c>
      <c r="E675" s="349" t="s">
        <v>169</v>
      </c>
      <c r="F675" s="350">
        <v>120.45</v>
      </c>
      <c r="G675" s="349" t="s">
        <v>1211</v>
      </c>
      <c r="H675" s="349" t="s">
        <v>302</v>
      </c>
      <c r="I675" s="351" t="s">
        <v>1497</v>
      </c>
      <c r="J675" s="352" t="s">
        <v>1498</v>
      </c>
      <c r="K675" s="352" t="s">
        <v>1188</v>
      </c>
      <c r="L675" s="353" t="s">
        <v>1189</v>
      </c>
      <c r="M675" s="352">
        <v>159303512</v>
      </c>
      <c r="N675" s="371">
        <v>44953</v>
      </c>
      <c r="O675" s="74">
        <f t="shared" si="34"/>
        <v>1</v>
      </c>
      <c r="P675" s="74">
        <f t="shared" si="35"/>
        <v>1</v>
      </c>
      <c r="Q675" s="139" t="str">
        <f t="shared" si="36"/>
        <v>Gastos_com_Pessoal</v>
      </c>
    </row>
    <row r="676" spans="1:17" ht="25.5" x14ac:dyDescent="0.2">
      <c r="A676" s="357">
        <v>673</v>
      </c>
      <c r="B676" s="347">
        <v>44953</v>
      </c>
      <c r="C676" s="580">
        <v>44927</v>
      </c>
      <c r="D676" s="349" t="s">
        <v>176</v>
      </c>
      <c r="E676" s="349" t="s">
        <v>261</v>
      </c>
      <c r="F676" s="350">
        <v>10.33</v>
      </c>
      <c r="G676" s="349" t="s">
        <v>1207</v>
      </c>
      <c r="H676" s="349" t="s">
        <v>419</v>
      </c>
      <c r="I676" s="351" t="s">
        <v>1593</v>
      </c>
      <c r="J676" s="352">
        <v>10456928677</v>
      </c>
      <c r="K676" s="352" t="s">
        <v>1188</v>
      </c>
      <c r="L676" s="353" t="s">
        <v>1189</v>
      </c>
      <c r="M676" s="352">
        <v>159303512</v>
      </c>
      <c r="N676" s="371">
        <v>44953</v>
      </c>
      <c r="O676" s="74">
        <f t="shared" si="34"/>
        <v>1</v>
      </c>
      <c r="P676" s="74">
        <f t="shared" si="35"/>
        <v>1</v>
      </c>
      <c r="Q676" s="139" t="str">
        <f t="shared" si="36"/>
        <v>Gastos_com_Pessoal</v>
      </c>
    </row>
    <row r="677" spans="1:17" ht="25.5" x14ac:dyDescent="0.2">
      <c r="A677" s="357">
        <v>674</v>
      </c>
      <c r="B677" s="347">
        <v>44953</v>
      </c>
      <c r="C677" s="580">
        <v>44927</v>
      </c>
      <c r="D677" s="349" t="s">
        <v>176</v>
      </c>
      <c r="E677" s="349" t="s">
        <v>280</v>
      </c>
      <c r="F677" s="350">
        <v>125.27</v>
      </c>
      <c r="G677" s="349" t="s">
        <v>1209</v>
      </c>
      <c r="H677" s="349" t="s">
        <v>419</v>
      </c>
      <c r="I677" s="351" t="s">
        <v>1593</v>
      </c>
      <c r="J677" s="352">
        <v>10456928677</v>
      </c>
      <c r="K677" s="352" t="s">
        <v>1188</v>
      </c>
      <c r="L677" s="353" t="s">
        <v>1189</v>
      </c>
      <c r="M677" s="352">
        <v>159303512</v>
      </c>
      <c r="N677" s="371">
        <v>44953</v>
      </c>
      <c r="O677" s="74">
        <f t="shared" si="34"/>
        <v>1</v>
      </c>
      <c r="P677" s="74">
        <f t="shared" si="35"/>
        <v>1</v>
      </c>
      <c r="Q677" s="139" t="str">
        <f t="shared" si="36"/>
        <v>Gastos_com_Pessoal</v>
      </c>
    </row>
    <row r="678" spans="1:17" ht="25.5" x14ac:dyDescent="0.2">
      <c r="A678" s="357">
        <v>675</v>
      </c>
      <c r="B678" s="347">
        <v>44953</v>
      </c>
      <c r="C678" s="580">
        <v>44927</v>
      </c>
      <c r="D678" s="349" t="s">
        <v>176</v>
      </c>
      <c r="E678" s="349" t="s">
        <v>262</v>
      </c>
      <c r="F678" s="350">
        <v>41.76</v>
      </c>
      <c r="G678" s="349" t="s">
        <v>1210</v>
      </c>
      <c r="H678" s="349" t="s">
        <v>419</v>
      </c>
      <c r="I678" s="351" t="s">
        <v>1593</v>
      </c>
      <c r="J678" s="352">
        <v>10456928677</v>
      </c>
      <c r="K678" s="352" t="s">
        <v>1188</v>
      </c>
      <c r="L678" s="353" t="s">
        <v>1189</v>
      </c>
      <c r="M678" s="352">
        <v>159303512</v>
      </c>
      <c r="N678" s="371">
        <v>44953</v>
      </c>
      <c r="O678" s="74">
        <f t="shared" si="34"/>
        <v>1</v>
      </c>
      <c r="P678" s="74">
        <f t="shared" si="35"/>
        <v>1</v>
      </c>
      <c r="Q678" s="139" t="str">
        <f t="shared" si="36"/>
        <v>Gastos_com_Pessoal</v>
      </c>
    </row>
    <row r="679" spans="1:17" ht="36" x14ac:dyDescent="0.2">
      <c r="A679" s="357">
        <v>676</v>
      </c>
      <c r="B679" s="347">
        <v>44953</v>
      </c>
      <c r="C679" s="580">
        <v>44927</v>
      </c>
      <c r="D679" s="349" t="s">
        <v>176</v>
      </c>
      <c r="E679" s="349" t="s">
        <v>169</v>
      </c>
      <c r="F679" s="350">
        <v>154.08000000000001</v>
      </c>
      <c r="G679" s="349" t="s">
        <v>1211</v>
      </c>
      <c r="H679" s="349" t="s">
        <v>419</v>
      </c>
      <c r="I679" s="351" t="s">
        <v>1593</v>
      </c>
      <c r="J679" s="352">
        <v>10456928677</v>
      </c>
      <c r="K679" s="352" t="s">
        <v>1188</v>
      </c>
      <c r="L679" s="353" t="s">
        <v>1189</v>
      </c>
      <c r="M679" s="352">
        <v>159303512</v>
      </c>
      <c r="N679" s="371">
        <v>44953</v>
      </c>
      <c r="O679" s="74">
        <f t="shared" si="34"/>
        <v>1</v>
      </c>
      <c r="P679" s="74">
        <f t="shared" si="35"/>
        <v>1</v>
      </c>
      <c r="Q679" s="139" t="str">
        <f t="shared" si="36"/>
        <v>Gastos_com_Pessoal</v>
      </c>
    </row>
    <row r="680" spans="1:17" ht="25.5" x14ac:dyDescent="0.2">
      <c r="A680" s="357">
        <v>677</v>
      </c>
      <c r="B680" s="347">
        <v>44953</v>
      </c>
      <c r="C680" s="580">
        <v>44927</v>
      </c>
      <c r="D680" s="349" t="s">
        <v>176</v>
      </c>
      <c r="E680" s="349" t="s">
        <v>261</v>
      </c>
      <c r="F680" s="350">
        <v>10.33</v>
      </c>
      <c r="G680" s="349" t="s">
        <v>1207</v>
      </c>
      <c r="H680" s="349" t="s">
        <v>1032</v>
      </c>
      <c r="I680" s="351" t="s">
        <v>1710</v>
      </c>
      <c r="J680" s="352" t="s">
        <v>574</v>
      </c>
      <c r="K680" s="352" t="s">
        <v>1188</v>
      </c>
      <c r="L680" s="353" t="s">
        <v>1189</v>
      </c>
      <c r="M680" s="352">
        <v>159303512</v>
      </c>
      <c r="N680" s="371">
        <v>44953</v>
      </c>
      <c r="O680" s="74">
        <f t="shared" si="34"/>
        <v>1</v>
      </c>
      <c r="P680" s="74">
        <f t="shared" si="35"/>
        <v>1</v>
      </c>
      <c r="Q680" s="139" t="str">
        <f t="shared" si="36"/>
        <v>Gastos_com_Pessoal</v>
      </c>
    </row>
    <row r="681" spans="1:17" ht="25.5" x14ac:dyDescent="0.2">
      <c r="A681" s="357">
        <v>678</v>
      </c>
      <c r="B681" s="347">
        <v>44953</v>
      </c>
      <c r="C681" s="580">
        <v>44927</v>
      </c>
      <c r="D681" s="349" t="s">
        <v>176</v>
      </c>
      <c r="E681" s="349" t="s">
        <v>280</v>
      </c>
      <c r="F681" s="350">
        <v>150.58000000000001</v>
      </c>
      <c r="G681" s="349" t="s">
        <v>1209</v>
      </c>
      <c r="H681" s="349" t="s">
        <v>1032</v>
      </c>
      <c r="I681" s="351" t="s">
        <v>1710</v>
      </c>
      <c r="J681" s="352" t="s">
        <v>574</v>
      </c>
      <c r="K681" s="352" t="s">
        <v>1188</v>
      </c>
      <c r="L681" s="353" t="s">
        <v>1189</v>
      </c>
      <c r="M681" s="352">
        <v>159303512</v>
      </c>
      <c r="N681" s="371">
        <v>44953</v>
      </c>
      <c r="O681" s="74">
        <f t="shared" si="34"/>
        <v>1</v>
      </c>
      <c r="P681" s="74">
        <f t="shared" si="35"/>
        <v>1</v>
      </c>
      <c r="Q681" s="139" t="str">
        <f t="shared" si="36"/>
        <v>Gastos_com_Pessoal</v>
      </c>
    </row>
    <row r="682" spans="1:17" ht="25.5" x14ac:dyDescent="0.2">
      <c r="A682" s="357">
        <v>679</v>
      </c>
      <c r="B682" s="347">
        <v>44953</v>
      </c>
      <c r="C682" s="580">
        <v>44927</v>
      </c>
      <c r="D682" s="349" t="s">
        <v>176</v>
      </c>
      <c r="E682" s="349" t="s">
        <v>262</v>
      </c>
      <c r="F682" s="350">
        <v>50.19</v>
      </c>
      <c r="G682" s="349" t="s">
        <v>1210</v>
      </c>
      <c r="H682" s="349" t="s">
        <v>1032</v>
      </c>
      <c r="I682" s="351" t="s">
        <v>1710</v>
      </c>
      <c r="J682" s="352" t="s">
        <v>574</v>
      </c>
      <c r="K682" s="352" t="s">
        <v>1188</v>
      </c>
      <c r="L682" s="353" t="s">
        <v>1189</v>
      </c>
      <c r="M682" s="352">
        <v>159303512</v>
      </c>
      <c r="N682" s="371">
        <v>44953</v>
      </c>
      <c r="O682" s="74">
        <f t="shared" si="34"/>
        <v>1</v>
      </c>
      <c r="P682" s="74">
        <f t="shared" si="35"/>
        <v>1</v>
      </c>
      <c r="Q682" s="139" t="str">
        <f t="shared" si="36"/>
        <v>Gastos_com_Pessoal</v>
      </c>
    </row>
    <row r="683" spans="1:17" ht="36" x14ac:dyDescent="0.2">
      <c r="A683" s="357">
        <v>680</v>
      </c>
      <c r="B683" s="347">
        <v>44953</v>
      </c>
      <c r="C683" s="580">
        <v>44927</v>
      </c>
      <c r="D683" s="349" t="s">
        <v>176</v>
      </c>
      <c r="E683" s="349" t="s">
        <v>169</v>
      </c>
      <c r="F683" s="350">
        <v>275.94</v>
      </c>
      <c r="G683" s="349" t="s">
        <v>1211</v>
      </c>
      <c r="H683" s="349" t="s">
        <v>1032</v>
      </c>
      <c r="I683" s="351" t="s">
        <v>1710</v>
      </c>
      <c r="J683" s="352" t="s">
        <v>574</v>
      </c>
      <c r="K683" s="352" t="s">
        <v>1188</v>
      </c>
      <c r="L683" s="353" t="s">
        <v>1189</v>
      </c>
      <c r="M683" s="352">
        <v>159303512</v>
      </c>
      <c r="N683" s="371">
        <v>44953</v>
      </c>
      <c r="O683" s="74">
        <f t="shared" si="34"/>
        <v>1</v>
      </c>
      <c r="P683" s="74">
        <f t="shared" si="35"/>
        <v>1</v>
      </c>
      <c r="Q683" s="139" t="str">
        <f t="shared" si="36"/>
        <v>Gastos_com_Pessoal</v>
      </c>
    </row>
    <row r="684" spans="1:17" ht="25.5" x14ac:dyDescent="0.2">
      <c r="A684" s="357">
        <v>681</v>
      </c>
      <c r="B684" s="347">
        <v>44953</v>
      </c>
      <c r="C684" s="580">
        <v>44927</v>
      </c>
      <c r="D684" s="349" t="s">
        <v>176</v>
      </c>
      <c r="E684" s="349" t="s">
        <v>261</v>
      </c>
      <c r="F684" s="350">
        <v>36.979999999999997</v>
      </c>
      <c r="G684" s="349" t="s">
        <v>1207</v>
      </c>
      <c r="H684" s="349" t="s">
        <v>423</v>
      </c>
      <c r="I684" s="351" t="s">
        <v>1777</v>
      </c>
      <c r="J684" s="352" t="s">
        <v>483</v>
      </c>
      <c r="K684" s="352" t="s">
        <v>1188</v>
      </c>
      <c r="L684" s="353" t="s">
        <v>1189</v>
      </c>
      <c r="M684" s="352">
        <v>159303512</v>
      </c>
      <c r="N684" s="371">
        <v>44953</v>
      </c>
      <c r="O684" s="74">
        <f t="shared" si="34"/>
        <v>1</v>
      </c>
      <c r="P684" s="74">
        <f t="shared" si="35"/>
        <v>1</v>
      </c>
      <c r="Q684" s="139" t="str">
        <f t="shared" si="36"/>
        <v>Gastos_com_Pessoal</v>
      </c>
    </row>
    <row r="685" spans="1:17" ht="25.5" x14ac:dyDescent="0.2">
      <c r="A685" s="357">
        <v>682</v>
      </c>
      <c r="B685" s="347">
        <v>44953</v>
      </c>
      <c r="C685" s="580">
        <v>44927</v>
      </c>
      <c r="D685" s="349" t="s">
        <v>176</v>
      </c>
      <c r="E685" s="349" t="s">
        <v>280</v>
      </c>
      <c r="F685" s="350">
        <v>110.94</v>
      </c>
      <c r="G685" s="349" t="s">
        <v>1209</v>
      </c>
      <c r="H685" s="349" t="s">
        <v>423</v>
      </c>
      <c r="I685" s="351" t="s">
        <v>1777</v>
      </c>
      <c r="J685" s="352" t="s">
        <v>483</v>
      </c>
      <c r="K685" s="352" t="s">
        <v>1188</v>
      </c>
      <c r="L685" s="353" t="s">
        <v>1189</v>
      </c>
      <c r="M685" s="352">
        <v>159303512</v>
      </c>
      <c r="N685" s="371">
        <v>44953</v>
      </c>
      <c r="O685" s="74">
        <f t="shared" si="34"/>
        <v>1</v>
      </c>
      <c r="P685" s="74">
        <f t="shared" si="35"/>
        <v>1</v>
      </c>
      <c r="Q685" s="139" t="str">
        <f t="shared" si="36"/>
        <v>Gastos_com_Pessoal</v>
      </c>
    </row>
    <row r="686" spans="1:17" ht="25.5" x14ac:dyDescent="0.2">
      <c r="A686" s="357">
        <v>683</v>
      </c>
      <c r="B686" s="347">
        <v>44953</v>
      </c>
      <c r="C686" s="580">
        <v>44927</v>
      </c>
      <c r="D686" s="349" t="s">
        <v>176</v>
      </c>
      <c r="E686" s="349" t="s">
        <v>262</v>
      </c>
      <c r="F686" s="350">
        <v>9.24</v>
      </c>
      <c r="G686" s="349" t="s">
        <v>1210</v>
      </c>
      <c r="H686" s="349" t="s">
        <v>423</v>
      </c>
      <c r="I686" s="351" t="s">
        <v>1777</v>
      </c>
      <c r="J686" s="352" t="s">
        <v>483</v>
      </c>
      <c r="K686" s="352" t="s">
        <v>1188</v>
      </c>
      <c r="L686" s="353" t="s">
        <v>1189</v>
      </c>
      <c r="M686" s="352">
        <v>159303512</v>
      </c>
      <c r="N686" s="371">
        <v>44953</v>
      </c>
      <c r="O686" s="74">
        <f t="shared" si="34"/>
        <v>1</v>
      </c>
      <c r="P686" s="74">
        <f t="shared" si="35"/>
        <v>1</v>
      </c>
      <c r="Q686" s="139" t="str">
        <f t="shared" si="36"/>
        <v>Gastos_com_Pessoal</v>
      </c>
    </row>
    <row r="687" spans="1:17" ht="36" x14ac:dyDescent="0.2">
      <c r="A687" s="357">
        <v>684</v>
      </c>
      <c r="B687" s="347">
        <v>44953</v>
      </c>
      <c r="C687" s="580">
        <v>44927</v>
      </c>
      <c r="D687" s="349" t="s">
        <v>176</v>
      </c>
      <c r="E687" s="349" t="s">
        <v>169</v>
      </c>
      <c r="F687" s="350">
        <v>155.78</v>
      </c>
      <c r="G687" s="349" t="s">
        <v>1211</v>
      </c>
      <c r="H687" s="349" t="s">
        <v>423</v>
      </c>
      <c r="I687" s="351" t="s">
        <v>1777</v>
      </c>
      <c r="J687" s="352" t="s">
        <v>483</v>
      </c>
      <c r="K687" s="352" t="s">
        <v>1188</v>
      </c>
      <c r="L687" s="353" t="s">
        <v>1189</v>
      </c>
      <c r="M687" s="352">
        <v>159303512</v>
      </c>
      <c r="N687" s="371">
        <v>44953</v>
      </c>
      <c r="O687" s="74">
        <f t="shared" si="34"/>
        <v>1</v>
      </c>
      <c r="P687" s="74">
        <f t="shared" si="35"/>
        <v>1</v>
      </c>
      <c r="Q687" s="139" t="str">
        <f t="shared" si="36"/>
        <v>Gastos_com_Pessoal</v>
      </c>
    </row>
    <row r="688" spans="1:17" ht="25.5" x14ac:dyDescent="0.2">
      <c r="A688" s="357">
        <v>685</v>
      </c>
      <c r="B688" s="347">
        <v>44953</v>
      </c>
      <c r="C688" s="580">
        <v>44927</v>
      </c>
      <c r="D688" s="349" t="s">
        <v>176</v>
      </c>
      <c r="E688" s="349" t="s">
        <v>261</v>
      </c>
      <c r="F688" s="350">
        <v>10.33</v>
      </c>
      <c r="G688" s="349" t="s">
        <v>1207</v>
      </c>
      <c r="H688" s="349" t="s">
        <v>419</v>
      </c>
      <c r="I688" s="351" t="s">
        <v>1594</v>
      </c>
      <c r="J688" s="352" t="s">
        <v>485</v>
      </c>
      <c r="K688" s="352" t="s">
        <v>1188</v>
      </c>
      <c r="L688" s="353" t="s">
        <v>1189</v>
      </c>
      <c r="M688" s="352">
        <v>159303512</v>
      </c>
      <c r="N688" s="371">
        <v>44953</v>
      </c>
      <c r="O688" s="74">
        <f t="shared" si="34"/>
        <v>1</v>
      </c>
      <c r="P688" s="74">
        <f t="shared" si="35"/>
        <v>1</v>
      </c>
      <c r="Q688" s="139" t="str">
        <f t="shared" si="36"/>
        <v>Gastos_com_Pessoal</v>
      </c>
    </row>
    <row r="689" spans="1:17" ht="25.5" x14ac:dyDescent="0.2">
      <c r="A689" s="357">
        <v>686</v>
      </c>
      <c r="B689" s="347">
        <v>44953</v>
      </c>
      <c r="C689" s="580">
        <v>44927</v>
      </c>
      <c r="D689" s="349" t="s">
        <v>176</v>
      </c>
      <c r="E689" s="349" t="s">
        <v>280</v>
      </c>
      <c r="F689" s="350">
        <v>147.21</v>
      </c>
      <c r="G689" s="349" t="s">
        <v>1209</v>
      </c>
      <c r="H689" s="349" t="s">
        <v>419</v>
      </c>
      <c r="I689" s="351" t="s">
        <v>1594</v>
      </c>
      <c r="J689" s="352" t="s">
        <v>485</v>
      </c>
      <c r="K689" s="352" t="s">
        <v>1188</v>
      </c>
      <c r="L689" s="353" t="s">
        <v>1189</v>
      </c>
      <c r="M689" s="352">
        <v>159303512</v>
      </c>
      <c r="N689" s="371">
        <v>44953</v>
      </c>
      <c r="O689" s="74">
        <f t="shared" si="34"/>
        <v>1</v>
      </c>
      <c r="P689" s="74">
        <f t="shared" si="35"/>
        <v>1</v>
      </c>
      <c r="Q689" s="139" t="str">
        <f t="shared" si="36"/>
        <v>Gastos_com_Pessoal</v>
      </c>
    </row>
    <row r="690" spans="1:17" ht="25.5" x14ac:dyDescent="0.2">
      <c r="A690" s="357">
        <v>687</v>
      </c>
      <c r="B690" s="347">
        <v>44953</v>
      </c>
      <c r="C690" s="580">
        <v>44927</v>
      </c>
      <c r="D690" s="349" t="s">
        <v>176</v>
      </c>
      <c r="E690" s="349" t="s">
        <v>262</v>
      </c>
      <c r="F690" s="350">
        <v>49.07</v>
      </c>
      <c r="G690" s="349" t="s">
        <v>1210</v>
      </c>
      <c r="H690" s="349" t="s">
        <v>419</v>
      </c>
      <c r="I690" s="351" t="s">
        <v>1594</v>
      </c>
      <c r="J690" s="352" t="s">
        <v>485</v>
      </c>
      <c r="K690" s="352" t="s">
        <v>1188</v>
      </c>
      <c r="L690" s="353" t="s">
        <v>1189</v>
      </c>
      <c r="M690" s="352">
        <v>159303512</v>
      </c>
      <c r="N690" s="371">
        <v>44953</v>
      </c>
      <c r="O690" s="74">
        <f t="shared" si="34"/>
        <v>1</v>
      </c>
      <c r="P690" s="74">
        <f t="shared" si="35"/>
        <v>1</v>
      </c>
      <c r="Q690" s="139" t="str">
        <f t="shared" si="36"/>
        <v>Gastos_com_Pessoal</v>
      </c>
    </row>
    <row r="691" spans="1:17" ht="36" x14ac:dyDescent="0.2">
      <c r="A691" s="357">
        <v>688</v>
      </c>
      <c r="B691" s="347">
        <v>44953</v>
      </c>
      <c r="C691" s="580">
        <v>44927</v>
      </c>
      <c r="D691" s="349" t="s">
        <v>176</v>
      </c>
      <c r="E691" s="349" t="s">
        <v>169</v>
      </c>
      <c r="F691" s="350">
        <v>218.82</v>
      </c>
      <c r="G691" s="349" t="s">
        <v>1211</v>
      </c>
      <c r="H691" s="349" t="s">
        <v>419</v>
      </c>
      <c r="I691" s="351" t="s">
        <v>1594</v>
      </c>
      <c r="J691" s="352" t="s">
        <v>485</v>
      </c>
      <c r="K691" s="352" t="s">
        <v>1188</v>
      </c>
      <c r="L691" s="353" t="s">
        <v>1189</v>
      </c>
      <c r="M691" s="352">
        <v>159303512</v>
      </c>
      <c r="N691" s="371">
        <v>44953</v>
      </c>
      <c r="O691" s="74">
        <f t="shared" si="34"/>
        <v>1</v>
      </c>
      <c r="P691" s="74">
        <f t="shared" si="35"/>
        <v>1</v>
      </c>
      <c r="Q691" s="139" t="str">
        <f t="shared" si="36"/>
        <v>Gastos_com_Pessoal</v>
      </c>
    </row>
    <row r="692" spans="1:17" ht="25.5" x14ac:dyDescent="0.2">
      <c r="A692" s="357">
        <v>689</v>
      </c>
      <c r="B692" s="347">
        <v>44953</v>
      </c>
      <c r="C692" s="580">
        <v>44927</v>
      </c>
      <c r="D692" s="349" t="s">
        <v>176</v>
      </c>
      <c r="E692" s="349" t="s">
        <v>261</v>
      </c>
      <c r="F692" s="350">
        <v>7.34</v>
      </c>
      <c r="G692" s="349" t="s">
        <v>1207</v>
      </c>
      <c r="H692" s="349" t="s">
        <v>423</v>
      </c>
      <c r="I692" s="351" t="s">
        <v>1776</v>
      </c>
      <c r="J692" s="352" t="s">
        <v>934</v>
      </c>
      <c r="K692" s="352" t="s">
        <v>1188</v>
      </c>
      <c r="L692" s="353" t="s">
        <v>1189</v>
      </c>
      <c r="M692" s="352">
        <v>159303512</v>
      </c>
      <c r="N692" s="371">
        <v>44953</v>
      </c>
      <c r="O692" s="74">
        <f t="shared" si="34"/>
        <v>1</v>
      </c>
      <c r="P692" s="74">
        <f t="shared" si="35"/>
        <v>1</v>
      </c>
      <c r="Q692" s="139" t="str">
        <f t="shared" si="36"/>
        <v>Gastos_com_Pessoal</v>
      </c>
    </row>
    <row r="693" spans="1:17" ht="25.5" x14ac:dyDescent="0.2">
      <c r="A693" s="357">
        <v>690</v>
      </c>
      <c r="B693" s="347">
        <v>44953</v>
      </c>
      <c r="C693" s="580">
        <v>44927</v>
      </c>
      <c r="D693" s="349" t="s">
        <v>176</v>
      </c>
      <c r="E693" s="349" t="s">
        <v>280</v>
      </c>
      <c r="F693" s="350">
        <v>120.7</v>
      </c>
      <c r="G693" s="349" t="s">
        <v>1209</v>
      </c>
      <c r="H693" s="349" t="s">
        <v>423</v>
      </c>
      <c r="I693" s="351" t="s">
        <v>1776</v>
      </c>
      <c r="J693" s="352" t="s">
        <v>934</v>
      </c>
      <c r="K693" s="352" t="s">
        <v>1188</v>
      </c>
      <c r="L693" s="353" t="s">
        <v>1189</v>
      </c>
      <c r="M693" s="352">
        <v>159303512</v>
      </c>
      <c r="N693" s="371">
        <v>44953</v>
      </c>
      <c r="O693" s="74">
        <f t="shared" si="34"/>
        <v>1</v>
      </c>
      <c r="P693" s="74">
        <f t="shared" si="35"/>
        <v>1</v>
      </c>
      <c r="Q693" s="139" t="str">
        <f t="shared" si="36"/>
        <v>Gastos_com_Pessoal</v>
      </c>
    </row>
    <row r="694" spans="1:17" ht="25.5" x14ac:dyDescent="0.2">
      <c r="A694" s="357">
        <v>691</v>
      </c>
      <c r="B694" s="347">
        <v>44953</v>
      </c>
      <c r="C694" s="580">
        <v>44927</v>
      </c>
      <c r="D694" s="349" t="s">
        <v>176</v>
      </c>
      <c r="E694" s="349" t="s">
        <v>262</v>
      </c>
      <c r="F694" s="350">
        <v>40.24</v>
      </c>
      <c r="G694" s="349" t="s">
        <v>1210</v>
      </c>
      <c r="H694" s="349" t="s">
        <v>423</v>
      </c>
      <c r="I694" s="351" t="s">
        <v>1776</v>
      </c>
      <c r="J694" s="352" t="s">
        <v>934</v>
      </c>
      <c r="K694" s="352" t="s">
        <v>1188</v>
      </c>
      <c r="L694" s="353" t="s">
        <v>1189</v>
      </c>
      <c r="M694" s="352">
        <v>159303512</v>
      </c>
      <c r="N694" s="371">
        <v>44953</v>
      </c>
      <c r="O694" s="74">
        <f t="shared" si="34"/>
        <v>1</v>
      </c>
      <c r="P694" s="74">
        <f t="shared" si="35"/>
        <v>1</v>
      </c>
      <c r="Q694" s="139" t="str">
        <f t="shared" si="36"/>
        <v>Gastos_com_Pessoal</v>
      </c>
    </row>
    <row r="695" spans="1:17" ht="36" x14ac:dyDescent="0.2">
      <c r="A695" s="357">
        <v>692</v>
      </c>
      <c r="B695" s="347">
        <v>44953</v>
      </c>
      <c r="C695" s="580">
        <v>44927</v>
      </c>
      <c r="D695" s="349" t="s">
        <v>176</v>
      </c>
      <c r="E695" s="349" t="s">
        <v>169</v>
      </c>
      <c r="F695" s="350">
        <v>152.59</v>
      </c>
      <c r="G695" s="349" t="s">
        <v>1211</v>
      </c>
      <c r="H695" s="349" t="s">
        <v>423</v>
      </c>
      <c r="I695" s="351" t="s">
        <v>1776</v>
      </c>
      <c r="J695" s="352" t="s">
        <v>934</v>
      </c>
      <c r="K695" s="352" t="s">
        <v>1188</v>
      </c>
      <c r="L695" s="353" t="s">
        <v>1189</v>
      </c>
      <c r="M695" s="352">
        <v>159303512</v>
      </c>
      <c r="N695" s="371">
        <v>44953</v>
      </c>
      <c r="O695" s="74">
        <f t="shared" si="34"/>
        <v>1</v>
      </c>
      <c r="P695" s="74">
        <f t="shared" si="35"/>
        <v>1</v>
      </c>
      <c r="Q695" s="139" t="str">
        <f t="shared" si="36"/>
        <v>Gastos_com_Pessoal</v>
      </c>
    </row>
    <row r="696" spans="1:17" ht="25.5" x14ac:dyDescent="0.2">
      <c r="A696" s="357">
        <v>693</v>
      </c>
      <c r="B696" s="347">
        <v>44953</v>
      </c>
      <c r="C696" s="580">
        <v>44927</v>
      </c>
      <c r="D696" s="349" t="s">
        <v>176</v>
      </c>
      <c r="E696" s="349" t="s">
        <v>261</v>
      </c>
      <c r="F696" s="350">
        <v>10.33</v>
      </c>
      <c r="G696" s="349" t="s">
        <v>1207</v>
      </c>
      <c r="H696" s="349" t="s">
        <v>419</v>
      </c>
      <c r="I696" s="351" t="s">
        <v>1591</v>
      </c>
      <c r="J696" s="352" t="s">
        <v>584</v>
      </c>
      <c r="K696" s="352" t="s">
        <v>1188</v>
      </c>
      <c r="L696" s="353" t="s">
        <v>1189</v>
      </c>
      <c r="M696" s="352">
        <v>159303512</v>
      </c>
      <c r="N696" s="371">
        <v>44953</v>
      </c>
      <c r="O696" s="74">
        <f t="shared" si="34"/>
        <v>1</v>
      </c>
      <c r="P696" s="74">
        <f t="shared" si="35"/>
        <v>1</v>
      </c>
      <c r="Q696" s="139" t="str">
        <f t="shared" si="36"/>
        <v>Gastos_com_Pessoal</v>
      </c>
    </row>
    <row r="697" spans="1:17" ht="25.5" x14ac:dyDescent="0.2">
      <c r="A697" s="357">
        <v>694</v>
      </c>
      <c r="B697" s="347">
        <v>44953</v>
      </c>
      <c r="C697" s="580">
        <v>44927</v>
      </c>
      <c r="D697" s="349" t="s">
        <v>176</v>
      </c>
      <c r="E697" s="349" t="s">
        <v>280</v>
      </c>
      <c r="F697" s="350">
        <v>110.06</v>
      </c>
      <c r="G697" s="349" t="s">
        <v>1209</v>
      </c>
      <c r="H697" s="349" t="s">
        <v>419</v>
      </c>
      <c r="I697" s="351" t="s">
        <v>1591</v>
      </c>
      <c r="J697" s="352" t="s">
        <v>584</v>
      </c>
      <c r="K697" s="352" t="s">
        <v>1188</v>
      </c>
      <c r="L697" s="353" t="s">
        <v>1189</v>
      </c>
      <c r="M697" s="352">
        <v>159303512</v>
      </c>
      <c r="N697" s="371">
        <v>44953</v>
      </c>
      <c r="O697" s="74">
        <f t="shared" si="34"/>
        <v>1</v>
      </c>
      <c r="P697" s="74">
        <f t="shared" si="35"/>
        <v>1</v>
      </c>
      <c r="Q697" s="139" t="str">
        <f t="shared" si="36"/>
        <v>Gastos_com_Pessoal</v>
      </c>
    </row>
    <row r="698" spans="1:17" ht="25.5" x14ac:dyDescent="0.2">
      <c r="A698" s="357">
        <v>695</v>
      </c>
      <c r="B698" s="347">
        <v>44953</v>
      </c>
      <c r="C698" s="580">
        <v>44927</v>
      </c>
      <c r="D698" s="349" t="s">
        <v>176</v>
      </c>
      <c r="E698" s="349" t="s">
        <v>262</v>
      </c>
      <c r="F698" s="350">
        <v>36.69</v>
      </c>
      <c r="G698" s="349" t="s">
        <v>1210</v>
      </c>
      <c r="H698" s="349" t="s">
        <v>419</v>
      </c>
      <c r="I698" s="351" t="s">
        <v>1591</v>
      </c>
      <c r="J698" s="352" t="s">
        <v>584</v>
      </c>
      <c r="K698" s="352" t="s">
        <v>1188</v>
      </c>
      <c r="L698" s="353" t="s">
        <v>1189</v>
      </c>
      <c r="M698" s="352">
        <v>159303512</v>
      </c>
      <c r="N698" s="371">
        <v>44953</v>
      </c>
      <c r="O698" s="74">
        <f t="shared" si="34"/>
        <v>1</v>
      </c>
      <c r="P698" s="74">
        <f t="shared" si="35"/>
        <v>1</v>
      </c>
      <c r="Q698" s="139" t="str">
        <f t="shared" si="36"/>
        <v>Gastos_com_Pessoal</v>
      </c>
    </row>
    <row r="699" spans="1:17" ht="36" x14ac:dyDescent="0.2">
      <c r="A699" s="357">
        <v>696</v>
      </c>
      <c r="B699" s="347">
        <v>44953</v>
      </c>
      <c r="C699" s="580">
        <v>44927</v>
      </c>
      <c r="D699" s="349" t="s">
        <v>176</v>
      </c>
      <c r="E699" s="349" t="s">
        <v>169</v>
      </c>
      <c r="F699" s="350">
        <v>191.62</v>
      </c>
      <c r="G699" s="349" t="s">
        <v>1211</v>
      </c>
      <c r="H699" s="349" t="s">
        <v>419</v>
      </c>
      <c r="I699" s="351" t="s">
        <v>1591</v>
      </c>
      <c r="J699" s="352" t="s">
        <v>584</v>
      </c>
      <c r="K699" s="352" t="s">
        <v>1188</v>
      </c>
      <c r="L699" s="353" t="s">
        <v>1189</v>
      </c>
      <c r="M699" s="352">
        <v>159303512</v>
      </c>
      <c r="N699" s="371">
        <v>44953</v>
      </c>
      <c r="O699" s="74">
        <f t="shared" si="34"/>
        <v>1</v>
      </c>
      <c r="P699" s="74">
        <f t="shared" si="35"/>
        <v>1</v>
      </c>
      <c r="Q699" s="139" t="str">
        <f t="shared" si="36"/>
        <v>Gastos_com_Pessoal</v>
      </c>
    </row>
    <row r="700" spans="1:17" ht="25.5" x14ac:dyDescent="0.2">
      <c r="A700" s="357">
        <v>697</v>
      </c>
      <c r="B700" s="347">
        <v>44953</v>
      </c>
      <c r="C700" s="580">
        <v>44927</v>
      </c>
      <c r="D700" s="349" t="s">
        <v>176</v>
      </c>
      <c r="E700" s="349" t="s">
        <v>261</v>
      </c>
      <c r="F700" s="350">
        <v>20.66</v>
      </c>
      <c r="G700" s="349" t="s">
        <v>1207</v>
      </c>
      <c r="H700" s="349" t="s">
        <v>418</v>
      </c>
      <c r="I700" s="351" t="s">
        <v>1953</v>
      </c>
      <c r="J700" s="352" t="s">
        <v>1001</v>
      </c>
      <c r="K700" s="352" t="s">
        <v>1188</v>
      </c>
      <c r="L700" s="353" t="s">
        <v>1189</v>
      </c>
      <c r="M700" s="352">
        <v>159303512</v>
      </c>
      <c r="N700" s="371">
        <v>44953</v>
      </c>
      <c r="O700" s="74">
        <f t="shared" si="34"/>
        <v>1</v>
      </c>
      <c r="P700" s="74">
        <f t="shared" si="35"/>
        <v>1</v>
      </c>
      <c r="Q700" s="139" t="str">
        <f t="shared" si="36"/>
        <v>Gastos_com_Pessoal</v>
      </c>
    </row>
    <row r="701" spans="1:17" ht="25.5" x14ac:dyDescent="0.2">
      <c r="A701" s="357">
        <v>698</v>
      </c>
      <c r="B701" s="347">
        <v>44953</v>
      </c>
      <c r="C701" s="580">
        <v>44927</v>
      </c>
      <c r="D701" s="349" t="s">
        <v>176</v>
      </c>
      <c r="E701" s="349" t="s">
        <v>280</v>
      </c>
      <c r="F701" s="350">
        <v>90.98</v>
      </c>
      <c r="G701" s="349" t="s">
        <v>1209</v>
      </c>
      <c r="H701" s="349" t="s">
        <v>418</v>
      </c>
      <c r="I701" s="351" t="s">
        <v>1953</v>
      </c>
      <c r="J701" s="352" t="s">
        <v>1001</v>
      </c>
      <c r="K701" s="352" t="s">
        <v>1188</v>
      </c>
      <c r="L701" s="353" t="s">
        <v>1189</v>
      </c>
      <c r="M701" s="352">
        <v>159303512</v>
      </c>
      <c r="N701" s="371">
        <v>44953</v>
      </c>
      <c r="O701" s="74">
        <f t="shared" si="34"/>
        <v>1</v>
      </c>
      <c r="P701" s="74">
        <f t="shared" si="35"/>
        <v>1</v>
      </c>
      <c r="Q701" s="139" t="str">
        <f t="shared" si="36"/>
        <v>Gastos_com_Pessoal</v>
      </c>
    </row>
    <row r="702" spans="1:17" ht="25.5" x14ac:dyDescent="0.2">
      <c r="A702" s="357">
        <v>699</v>
      </c>
      <c r="B702" s="347">
        <v>44953</v>
      </c>
      <c r="C702" s="580">
        <v>44927</v>
      </c>
      <c r="D702" s="349" t="s">
        <v>176</v>
      </c>
      <c r="E702" s="349" t="s">
        <v>262</v>
      </c>
      <c r="F702" s="350">
        <v>30.32</v>
      </c>
      <c r="G702" s="349" t="s">
        <v>1210</v>
      </c>
      <c r="H702" s="349" t="s">
        <v>418</v>
      </c>
      <c r="I702" s="351" t="s">
        <v>1953</v>
      </c>
      <c r="J702" s="352" t="s">
        <v>1001</v>
      </c>
      <c r="K702" s="352" t="s">
        <v>1188</v>
      </c>
      <c r="L702" s="353" t="s">
        <v>1189</v>
      </c>
      <c r="M702" s="352">
        <v>159303512</v>
      </c>
      <c r="N702" s="371">
        <v>44953</v>
      </c>
      <c r="O702" s="74">
        <f t="shared" si="34"/>
        <v>1</v>
      </c>
      <c r="P702" s="74">
        <f t="shared" si="35"/>
        <v>1</v>
      </c>
      <c r="Q702" s="139" t="str">
        <f t="shared" si="36"/>
        <v>Gastos_com_Pessoal</v>
      </c>
    </row>
    <row r="703" spans="1:17" ht="36" x14ac:dyDescent="0.2">
      <c r="A703" s="357">
        <v>700</v>
      </c>
      <c r="B703" s="347">
        <v>44953</v>
      </c>
      <c r="C703" s="580">
        <v>44927</v>
      </c>
      <c r="D703" s="349" t="s">
        <v>176</v>
      </c>
      <c r="E703" s="349" t="s">
        <v>169</v>
      </c>
      <c r="F703" s="350">
        <v>240.21</v>
      </c>
      <c r="G703" s="349" t="s">
        <v>1211</v>
      </c>
      <c r="H703" s="349" t="s">
        <v>418</v>
      </c>
      <c r="I703" s="351" t="s">
        <v>1953</v>
      </c>
      <c r="J703" s="352" t="s">
        <v>1001</v>
      </c>
      <c r="K703" s="352" t="s">
        <v>1188</v>
      </c>
      <c r="L703" s="353" t="s">
        <v>1189</v>
      </c>
      <c r="M703" s="352">
        <v>159303512</v>
      </c>
      <c r="N703" s="371">
        <v>44953</v>
      </c>
      <c r="O703" s="74">
        <f t="shared" si="34"/>
        <v>1</v>
      </c>
      <c r="P703" s="74">
        <f t="shared" si="35"/>
        <v>1</v>
      </c>
      <c r="Q703" s="139" t="str">
        <f t="shared" si="36"/>
        <v>Gastos_com_Pessoal</v>
      </c>
    </row>
    <row r="704" spans="1:17" ht="25.5" x14ac:dyDescent="0.2">
      <c r="A704" s="357">
        <v>701</v>
      </c>
      <c r="B704" s="347">
        <v>44953</v>
      </c>
      <c r="C704" s="580">
        <v>44927</v>
      </c>
      <c r="D704" s="349" t="s">
        <v>176</v>
      </c>
      <c r="E704" s="349" t="s">
        <v>261</v>
      </c>
      <c r="F704" s="350">
        <v>10.33</v>
      </c>
      <c r="G704" s="349" t="s">
        <v>1207</v>
      </c>
      <c r="H704" s="349" t="s">
        <v>419</v>
      </c>
      <c r="I704" s="351" t="s">
        <v>1592</v>
      </c>
      <c r="J704" s="352" t="s">
        <v>601</v>
      </c>
      <c r="K704" s="352" t="s">
        <v>1188</v>
      </c>
      <c r="L704" s="353" t="s">
        <v>1189</v>
      </c>
      <c r="M704" s="352">
        <v>159303512</v>
      </c>
      <c r="N704" s="371">
        <v>44953</v>
      </c>
      <c r="O704" s="74">
        <f t="shared" si="34"/>
        <v>1</v>
      </c>
      <c r="P704" s="74">
        <f t="shared" si="35"/>
        <v>1</v>
      </c>
      <c r="Q704" s="139" t="str">
        <f t="shared" si="36"/>
        <v>Gastos_com_Pessoal</v>
      </c>
    </row>
    <row r="705" spans="1:17" ht="25.5" x14ac:dyDescent="0.2">
      <c r="A705" s="357">
        <v>702</v>
      </c>
      <c r="B705" s="347">
        <v>44953</v>
      </c>
      <c r="C705" s="580">
        <v>44927</v>
      </c>
      <c r="D705" s="349" t="s">
        <v>176</v>
      </c>
      <c r="E705" s="349" t="s">
        <v>280</v>
      </c>
      <c r="F705" s="350">
        <v>133.02000000000001</v>
      </c>
      <c r="G705" s="349" t="s">
        <v>1209</v>
      </c>
      <c r="H705" s="349" t="s">
        <v>419</v>
      </c>
      <c r="I705" s="351" t="s">
        <v>1592</v>
      </c>
      <c r="J705" s="352" t="s">
        <v>601</v>
      </c>
      <c r="K705" s="352" t="s">
        <v>1188</v>
      </c>
      <c r="L705" s="353" t="s">
        <v>1189</v>
      </c>
      <c r="M705" s="352">
        <v>159303512</v>
      </c>
      <c r="N705" s="371">
        <v>44953</v>
      </c>
      <c r="O705" s="74">
        <f t="shared" si="34"/>
        <v>1</v>
      </c>
      <c r="P705" s="74">
        <f t="shared" si="35"/>
        <v>1</v>
      </c>
      <c r="Q705" s="139" t="str">
        <f t="shared" si="36"/>
        <v>Gastos_com_Pessoal</v>
      </c>
    </row>
    <row r="706" spans="1:17" ht="25.5" x14ac:dyDescent="0.2">
      <c r="A706" s="357">
        <v>703</v>
      </c>
      <c r="B706" s="347">
        <v>44953</v>
      </c>
      <c r="C706" s="580">
        <v>44927</v>
      </c>
      <c r="D706" s="349" t="s">
        <v>176</v>
      </c>
      <c r="E706" s="349" t="s">
        <v>262</v>
      </c>
      <c r="F706" s="350">
        <v>44.34</v>
      </c>
      <c r="G706" s="349" t="s">
        <v>1210</v>
      </c>
      <c r="H706" s="349" t="s">
        <v>419</v>
      </c>
      <c r="I706" s="351" t="s">
        <v>1592</v>
      </c>
      <c r="J706" s="352" t="s">
        <v>601</v>
      </c>
      <c r="K706" s="352" t="s">
        <v>1188</v>
      </c>
      <c r="L706" s="353" t="s">
        <v>1189</v>
      </c>
      <c r="M706" s="352">
        <v>159303512</v>
      </c>
      <c r="N706" s="371">
        <v>44953</v>
      </c>
      <c r="O706" s="74">
        <f t="shared" si="34"/>
        <v>1</v>
      </c>
      <c r="P706" s="74">
        <f t="shared" si="35"/>
        <v>1</v>
      </c>
      <c r="Q706" s="139" t="str">
        <f t="shared" si="36"/>
        <v>Gastos_com_Pessoal</v>
      </c>
    </row>
    <row r="707" spans="1:17" ht="36" x14ac:dyDescent="0.2">
      <c r="A707" s="357">
        <v>704</v>
      </c>
      <c r="B707" s="347">
        <v>44953</v>
      </c>
      <c r="C707" s="580">
        <v>44927</v>
      </c>
      <c r="D707" s="349" t="s">
        <v>176</v>
      </c>
      <c r="E707" s="349" t="s">
        <v>169</v>
      </c>
      <c r="F707" s="350">
        <v>197.7</v>
      </c>
      <c r="G707" s="349" t="s">
        <v>1211</v>
      </c>
      <c r="H707" s="349" t="s">
        <v>419</v>
      </c>
      <c r="I707" s="351" t="s">
        <v>1592</v>
      </c>
      <c r="J707" s="352" t="s">
        <v>601</v>
      </c>
      <c r="K707" s="352" t="s">
        <v>1188</v>
      </c>
      <c r="L707" s="353" t="s">
        <v>1189</v>
      </c>
      <c r="M707" s="352">
        <v>159303512</v>
      </c>
      <c r="N707" s="371">
        <v>44953</v>
      </c>
      <c r="O707" s="74">
        <f t="shared" si="34"/>
        <v>1</v>
      </c>
      <c r="P707" s="74">
        <f t="shared" si="35"/>
        <v>1</v>
      </c>
      <c r="Q707" s="139" t="str">
        <f t="shared" si="36"/>
        <v>Gastos_com_Pessoal</v>
      </c>
    </row>
    <row r="708" spans="1:17" ht="25.5" x14ac:dyDescent="0.2">
      <c r="A708" s="357">
        <v>705</v>
      </c>
      <c r="B708" s="347">
        <v>44953</v>
      </c>
      <c r="C708" s="580">
        <v>44927</v>
      </c>
      <c r="D708" s="349" t="s">
        <v>176</v>
      </c>
      <c r="E708" s="349" t="s">
        <v>261</v>
      </c>
      <c r="F708" s="350">
        <v>7.34</v>
      </c>
      <c r="G708" s="349" t="s">
        <v>1207</v>
      </c>
      <c r="H708" s="349" t="s">
        <v>416</v>
      </c>
      <c r="I708" s="351" t="s">
        <v>1744</v>
      </c>
      <c r="J708" s="352" t="s">
        <v>1029</v>
      </c>
      <c r="K708" s="352" t="s">
        <v>1188</v>
      </c>
      <c r="L708" s="353" t="s">
        <v>1189</v>
      </c>
      <c r="M708" s="352">
        <v>159303512</v>
      </c>
      <c r="N708" s="371">
        <v>44953</v>
      </c>
      <c r="O708" s="74">
        <f t="shared" si="34"/>
        <v>1</v>
      </c>
      <c r="P708" s="74">
        <f t="shared" si="35"/>
        <v>1</v>
      </c>
      <c r="Q708" s="139" t="str">
        <f t="shared" si="36"/>
        <v>Gastos_com_Pessoal</v>
      </c>
    </row>
    <row r="709" spans="1:17" ht="25.5" x14ac:dyDescent="0.2">
      <c r="A709" s="357">
        <v>706</v>
      </c>
      <c r="B709" s="347">
        <v>44953</v>
      </c>
      <c r="C709" s="580">
        <v>44927</v>
      </c>
      <c r="D709" s="349" t="s">
        <v>176</v>
      </c>
      <c r="E709" s="349" t="s">
        <v>280</v>
      </c>
      <c r="F709" s="374">
        <v>54.16</v>
      </c>
      <c r="G709" s="349" t="s">
        <v>1209</v>
      </c>
      <c r="H709" s="349" t="s">
        <v>416</v>
      </c>
      <c r="I709" s="351" t="s">
        <v>1744</v>
      </c>
      <c r="J709" s="352" t="s">
        <v>1029</v>
      </c>
      <c r="K709" s="352" t="s">
        <v>1188</v>
      </c>
      <c r="L709" s="353" t="s">
        <v>1189</v>
      </c>
      <c r="M709" s="352">
        <v>159303512</v>
      </c>
      <c r="N709" s="371">
        <v>44953</v>
      </c>
      <c r="O709" s="74">
        <f t="shared" si="34"/>
        <v>1</v>
      </c>
      <c r="P709" s="74">
        <f t="shared" si="35"/>
        <v>1</v>
      </c>
      <c r="Q709" s="139" t="str">
        <f t="shared" si="36"/>
        <v>Gastos_com_Pessoal</v>
      </c>
    </row>
    <row r="710" spans="1:17" ht="25.5" x14ac:dyDescent="0.2">
      <c r="A710" s="357">
        <v>707</v>
      </c>
      <c r="B710" s="347">
        <v>44953</v>
      </c>
      <c r="C710" s="580">
        <v>44927</v>
      </c>
      <c r="D710" s="349" t="s">
        <v>176</v>
      </c>
      <c r="E710" s="349" t="s">
        <v>262</v>
      </c>
      <c r="F710" s="350">
        <v>18.059999999999999</v>
      </c>
      <c r="G710" s="349" t="s">
        <v>1210</v>
      </c>
      <c r="H710" s="349" t="s">
        <v>416</v>
      </c>
      <c r="I710" s="351" t="s">
        <v>1744</v>
      </c>
      <c r="J710" s="352" t="s">
        <v>1029</v>
      </c>
      <c r="K710" s="352" t="s">
        <v>1188</v>
      </c>
      <c r="L710" s="353" t="s">
        <v>1189</v>
      </c>
      <c r="M710" s="352">
        <v>159303512</v>
      </c>
      <c r="N710" s="371">
        <v>44953</v>
      </c>
      <c r="O710" s="74">
        <f t="shared" ref="O710:O764" si="37">IF(B710=0,0,IF(YEAR(B710)=$P$1,MONTH(B710)-$O$1+1,(YEAR(B710)-$P$1)*12-$O$1+1+MONTH(B710)))</f>
        <v>1</v>
      </c>
      <c r="P710" s="74">
        <f t="shared" ref="P710:P764" si="38">IF(C710=0,0,IF(YEAR(C710)=$P$1,MONTH(C710)-$O$1+1,(YEAR(C710)-$P$1)*12-$O$1+1+MONTH(C710)))</f>
        <v>1</v>
      </c>
      <c r="Q710" s="139" t="str">
        <f t="shared" ref="Q710:Q764" si="39">SUBSTITUTE(D710," ","_")</f>
        <v>Gastos_com_Pessoal</v>
      </c>
    </row>
    <row r="711" spans="1:17" ht="36" x14ac:dyDescent="0.2">
      <c r="A711" s="357">
        <v>708</v>
      </c>
      <c r="B711" s="347">
        <v>44953</v>
      </c>
      <c r="C711" s="580">
        <v>44927</v>
      </c>
      <c r="D711" s="349" t="s">
        <v>176</v>
      </c>
      <c r="E711" s="349" t="s">
        <v>169</v>
      </c>
      <c r="F711" s="350">
        <v>124.17</v>
      </c>
      <c r="G711" s="349" t="s">
        <v>1211</v>
      </c>
      <c r="H711" s="349" t="s">
        <v>416</v>
      </c>
      <c r="I711" s="351" t="s">
        <v>1744</v>
      </c>
      <c r="J711" s="352" t="s">
        <v>1029</v>
      </c>
      <c r="K711" s="352" t="s">
        <v>1188</v>
      </c>
      <c r="L711" s="353" t="s">
        <v>1189</v>
      </c>
      <c r="M711" s="352">
        <v>159303512</v>
      </c>
      <c r="N711" s="371">
        <v>44953</v>
      </c>
      <c r="O711" s="74">
        <f t="shared" si="37"/>
        <v>1</v>
      </c>
      <c r="P711" s="74">
        <f t="shared" si="38"/>
        <v>1</v>
      </c>
      <c r="Q711" s="139" t="str">
        <f t="shared" si="39"/>
        <v>Gastos_com_Pessoal</v>
      </c>
    </row>
    <row r="712" spans="1:17" ht="25.5" x14ac:dyDescent="0.2">
      <c r="A712" s="357">
        <v>709</v>
      </c>
      <c r="B712" s="347">
        <v>44953</v>
      </c>
      <c r="C712" s="580">
        <v>44927</v>
      </c>
      <c r="D712" s="349" t="s">
        <v>176</v>
      </c>
      <c r="E712" s="349" t="s">
        <v>261</v>
      </c>
      <c r="F712" s="350">
        <v>364.88</v>
      </c>
      <c r="G712" s="349" t="s">
        <v>1207</v>
      </c>
      <c r="H712" s="349" t="s">
        <v>419</v>
      </c>
      <c r="I712" s="351" t="s">
        <v>2163</v>
      </c>
      <c r="J712" s="352" t="s">
        <v>849</v>
      </c>
      <c r="K712" s="352" t="s">
        <v>1188</v>
      </c>
      <c r="L712" s="353" t="s">
        <v>1189</v>
      </c>
      <c r="M712" s="352">
        <v>159303512</v>
      </c>
      <c r="N712" s="371">
        <v>44953</v>
      </c>
      <c r="O712" s="74">
        <f t="shared" si="37"/>
        <v>1</v>
      </c>
      <c r="P712" s="74">
        <f t="shared" si="38"/>
        <v>1</v>
      </c>
      <c r="Q712" s="139" t="str">
        <f t="shared" si="39"/>
        <v>Gastos_com_Pessoal</v>
      </c>
    </row>
    <row r="713" spans="1:17" ht="25.5" x14ac:dyDescent="0.2">
      <c r="A713" s="357">
        <v>710</v>
      </c>
      <c r="B713" s="347">
        <v>44953</v>
      </c>
      <c r="C713" s="580">
        <v>44927</v>
      </c>
      <c r="D713" s="349" t="s">
        <v>176</v>
      </c>
      <c r="E713" s="349" t="s">
        <v>280</v>
      </c>
      <c r="F713" s="350">
        <v>2098.41</v>
      </c>
      <c r="G713" s="349" t="s">
        <v>1209</v>
      </c>
      <c r="H713" s="349" t="s">
        <v>419</v>
      </c>
      <c r="I713" s="351" t="s">
        <v>2163</v>
      </c>
      <c r="J713" s="352" t="s">
        <v>849</v>
      </c>
      <c r="K713" s="352" t="s">
        <v>1188</v>
      </c>
      <c r="L713" s="353" t="s">
        <v>1189</v>
      </c>
      <c r="M713" s="352">
        <v>159303512</v>
      </c>
      <c r="N713" s="371">
        <v>44953</v>
      </c>
      <c r="O713" s="74">
        <f t="shared" si="37"/>
        <v>1</v>
      </c>
      <c r="P713" s="74">
        <f t="shared" si="38"/>
        <v>1</v>
      </c>
      <c r="Q713" s="139" t="str">
        <f t="shared" si="39"/>
        <v>Gastos_com_Pessoal</v>
      </c>
    </row>
    <row r="714" spans="1:17" ht="25.5" x14ac:dyDescent="0.2">
      <c r="A714" s="357">
        <v>711</v>
      </c>
      <c r="B714" s="347">
        <v>44953</v>
      </c>
      <c r="C714" s="580">
        <v>44927</v>
      </c>
      <c r="D714" s="349" t="s">
        <v>176</v>
      </c>
      <c r="E714" s="349" t="s">
        <v>262</v>
      </c>
      <c r="F714" s="350">
        <v>699.47</v>
      </c>
      <c r="G714" s="349" t="s">
        <v>1210</v>
      </c>
      <c r="H714" s="349" t="s">
        <v>419</v>
      </c>
      <c r="I714" s="351" t="s">
        <v>2163</v>
      </c>
      <c r="J714" s="352" t="s">
        <v>849</v>
      </c>
      <c r="K714" s="352" t="s">
        <v>1188</v>
      </c>
      <c r="L714" s="353" t="s">
        <v>1189</v>
      </c>
      <c r="M714" s="352">
        <v>159303512</v>
      </c>
      <c r="N714" s="371">
        <v>44953</v>
      </c>
      <c r="O714" s="74">
        <f t="shared" si="37"/>
        <v>1</v>
      </c>
      <c r="P714" s="74">
        <f t="shared" si="38"/>
        <v>1</v>
      </c>
      <c r="Q714" s="139" t="str">
        <f t="shared" si="39"/>
        <v>Gastos_com_Pessoal</v>
      </c>
    </row>
    <row r="715" spans="1:17" ht="36" x14ac:dyDescent="0.2">
      <c r="A715" s="357">
        <v>712</v>
      </c>
      <c r="B715" s="347">
        <v>44953</v>
      </c>
      <c r="C715" s="580">
        <v>44927</v>
      </c>
      <c r="D715" s="349" t="s">
        <v>176</v>
      </c>
      <c r="E715" s="349" t="s">
        <v>169</v>
      </c>
      <c r="F715" s="350">
        <v>3704.74</v>
      </c>
      <c r="G715" s="349" t="s">
        <v>1211</v>
      </c>
      <c r="H715" s="349" t="s">
        <v>419</v>
      </c>
      <c r="I715" s="351" t="s">
        <v>2163</v>
      </c>
      <c r="J715" s="352" t="s">
        <v>849</v>
      </c>
      <c r="K715" s="352" t="s">
        <v>1188</v>
      </c>
      <c r="L715" s="353" t="s">
        <v>1189</v>
      </c>
      <c r="M715" s="352">
        <v>159303512</v>
      </c>
      <c r="N715" s="371">
        <v>44953</v>
      </c>
      <c r="O715" s="74">
        <f t="shared" si="37"/>
        <v>1</v>
      </c>
      <c r="P715" s="74">
        <f t="shared" si="38"/>
        <v>1</v>
      </c>
      <c r="Q715" s="139" t="str">
        <f t="shared" si="39"/>
        <v>Gastos_com_Pessoal</v>
      </c>
    </row>
    <row r="716" spans="1:17" ht="25.5" x14ac:dyDescent="0.2">
      <c r="A716" s="357">
        <v>713</v>
      </c>
      <c r="B716" s="354">
        <v>44953</v>
      </c>
      <c r="C716" s="580">
        <v>44927</v>
      </c>
      <c r="D716" s="349" t="s">
        <v>176</v>
      </c>
      <c r="E716" s="349" t="s">
        <v>10</v>
      </c>
      <c r="F716" s="350">
        <v>14.4</v>
      </c>
      <c r="G716" s="351" t="s">
        <v>1216</v>
      </c>
      <c r="H716" s="349" t="s">
        <v>422</v>
      </c>
      <c r="I716" s="351" t="s">
        <v>1406</v>
      </c>
      <c r="J716" s="352" t="s">
        <v>905</v>
      </c>
      <c r="K716" s="352" t="s">
        <v>1217</v>
      </c>
      <c r="L716" s="353" t="s">
        <v>1218</v>
      </c>
      <c r="M716" s="352" t="s">
        <v>2164</v>
      </c>
      <c r="N716" s="371">
        <v>44953</v>
      </c>
      <c r="O716" s="74">
        <f t="shared" si="37"/>
        <v>1</v>
      </c>
      <c r="P716" s="74">
        <f t="shared" si="38"/>
        <v>1</v>
      </c>
      <c r="Q716" s="139" t="str">
        <f t="shared" si="39"/>
        <v>Gastos_com_Pessoal</v>
      </c>
    </row>
    <row r="717" spans="1:17" ht="25.5" x14ac:dyDescent="0.2">
      <c r="A717" s="357">
        <v>714</v>
      </c>
      <c r="B717" s="354">
        <v>44953</v>
      </c>
      <c r="C717" s="580">
        <v>44927</v>
      </c>
      <c r="D717" s="349" t="s">
        <v>176</v>
      </c>
      <c r="E717" s="349" t="s">
        <v>10</v>
      </c>
      <c r="F717" s="350">
        <v>15.57</v>
      </c>
      <c r="G717" s="351" t="s">
        <v>1216</v>
      </c>
      <c r="H717" s="349" t="s">
        <v>302</v>
      </c>
      <c r="I717" s="351" t="s">
        <v>1497</v>
      </c>
      <c r="J717" s="352" t="s">
        <v>1498</v>
      </c>
      <c r="K717" s="352" t="s">
        <v>1217</v>
      </c>
      <c r="L717" s="353" t="s">
        <v>1218</v>
      </c>
      <c r="M717" s="352" t="s">
        <v>2165</v>
      </c>
      <c r="N717" s="371">
        <v>44953</v>
      </c>
      <c r="O717" s="74">
        <f t="shared" si="37"/>
        <v>1</v>
      </c>
      <c r="P717" s="74">
        <f t="shared" si="38"/>
        <v>1</v>
      </c>
      <c r="Q717" s="139" t="str">
        <f t="shared" si="39"/>
        <v>Gastos_com_Pessoal</v>
      </c>
    </row>
    <row r="718" spans="1:17" ht="25.5" x14ac:dyDescent="0.2">
      <c r="A718" s="357">
        <v>715</v>
      </c>
      <c r="B718" s="354">
        <v>44953</v>
      </c>
      <c r="C718" s="580">
        <v>44927</v>
      </c>
      <c r="D718" s="349" t="s">
        <v>176</v>
      </c>
      <c r="E718" s="349" t="s">
        <v>10</v>
      </c>
      <c r="F718" s="350">
        <v>15.82</v>
      </c>
      <c r="G718" s="351" t="s">
        <v>1216</v>
      </c>
      <c r="H718" s="349" t="s">
        <v>416</v>
      </c>
      <c r="I718" s="351" t="s">
        <v>1744</v>
      </c>
      <c r="J718" s="352" t="s">
        <v>1029</v>
      </c>
      <c r="K718" s="352" t="s">
        <v>1217</v>
      </c>
      <c r="L718" s="353" t="s">
        <v>1218</v>
      </c>
      <c r="M718" s="352" t="s">
        <v>2166</v>
      </c>
      <c r="N718" s="371">
        <v>44953</v>
      </c>
      <c r="O718" s="74">
        <f t="shared" si="37"/>
        <v>1</v>
      </c>
      <c r="P718" s="74">
        <f t="shared" si="38"/>
        <v>1</v>
      </c>
      <c r="Q718" s="139" t="str">
        <f t="shared" si="39"/>
        <v>Gastos_com_Pessoal</v>
      </c>
    </row>
    <row r="719" spans="1:17" ht="25.5" x14ac:dyDescent="0.2">
      <c r="A719" s="357">
        <v>716</v>
      </c>
      <c r="B719" s="354">
        <v>44953</v>
      </c>
      <c r="C719" s="580">
        <v>44927</v>
      </c>
      <c r="D719" s="349" t="s">
        <v>176</v>
      </c>
      <c r="E719" s="349" t="s">
        <v>10</v>
      </c>
      <c r="F719" s="350">
        <v>19.55</v>
      </c>
      <c r="G719" s="351" t="s">
        <v>1216</v>
      </c>
      <c r="H719" s="349" t="s">
        <v>423</v>
      </c>
      <c r="I719" s="351" t="s">
        <v>1776</v>
      </c>
      <c r="J719" s="352" t="s">
        <v>934</v>
      </c>
      <c r="K719" s="352" t="s">
        <v>1217</v>
      </c>
      <c r="L719" s="353" t="s">
        <v>1218</v>
      </c>
      <c r="M719" s="352" t="s">
        <v>2167</v>
      </c>
      <c r="N719" s="371">
        <v>44953</v>
      </c>
      <c r="O719" s="74">
        <f t="shared" si="37"/>
        <v>1</v>
      </c>
      <c r="P719" s="74">
        <f t="shared" si="38"/>
        <v>1</v>
      </c>
      <c r="Q719" s="139" t="str">
        <f t="shared" si="39"/>
        <v>Gastos_com_Pessoal</v>
      </c>
    </row>
    <row r="720" spans="1:17" ht="25.5" x14ac:dyDescent="0.2">
      <c r="A720" s="357">
        <v>717</v>
      </c>
      <c r="B720" s="354">
        <v>44953</v>
      </c>
      <c r="C720" s="580">
        <v>44927</v>
      </c>
      <c r="D720" s="349" t="s">
        <v>176</v>
      </c>
      <c r="E720" s="349" t="s">
        <v>10</v>
      </c>
      <c r="F720" s="350">
        <v>19.79</v>
      </c>
      <c r="G720" s="351" t="s">
        <v>1216</v>
      </c>
      <c r="H720" s="349" t="s">
        <v>419</v>
      </c>
      <c r="I720" s="351" t="s">
        <v>1593</v>
      </c>
      <c r="J720" s="352">
        <v>10456928677</v>
      </c>
      <c r="K720" s="352" t="s">
        <v>1217</v>
      </c>
      <c r="L720" s="353" t="s">
        <v>1218</v>
      </c>
      <c r="M720" s="352" t="s">
        <v>2168</v>
      </c>
      <c r="N720" s="371">
        <v>44953</v>
      </c>
      <c r="O720" s="74">
        <f t="shared" si="37"/>
        <v>1</v>
      </c>
      <c r="P720" s="74">
        <f t="shared" si="38"/>
        <v>1</v>
      </c>
      <c r="Q720" s="139" t="str">
        <f t="shared" si="39"/>
        <v>Gastos_com_Pessoal</v>
      </c>
    </row>
    <row r="721" spans="1:17" ht="25.5" x14ac:dyDescent="0.2">
      <c r="A721" s="357">
        <v>718</v>
      </c>
      <c r="B721" s="354">
        <v>44953</v>
      </c>
      <c r="C721" s="580">
        <v>44927</v>
      </c>
      <c r="D721" s="349" t="s">
        <v>176</v>
      </c>
      <c r="E721" s="349" t="s">
        <v>10</v>
      </c>
      <c r="F721" s="350">
        <v>20.170000000000002</v>
      </c>
      <c r="G721" s="351" t="s">
        <v>1216</v>
      </c>
      <c r="H721" s="349" t="s">
        <v>423</v>
      </c>
      <c r="I721" s="351" t="s">
        <v>1777</v>
      </c>
      <c r="J721" s="352" t="s">
        <v>483</v>
      </c>
      <c r="K721" s="352" t="s">
        <v>1217</v>
      </c>
      <c r="L721" s="353" t="s">
        <v>1218</v>
      </c>
      <c r="M721" s="352" t="s">
        <v>2169</v>
      </c>
      <c r="N721" s="371">
        <v>44953</v>
      </c>
      <c r="O721" s="74">
        <f t="shared" si="37"/>
        <v>1</v>
      </c>
      <c r="P721" s="74">
        <f t="shared" si="38"/>
        <v>1</v>
      </c>
      <c r="Q721" s="139" t="str">
        <f t="shared" si="39"/>
        <v>Gastos_com_Pessoal</v>
      </c>
    </row>
    <row r="722" spans="1:17" ht="25.5" x14ac:dyDescent="0.2">
      <c r="A722" s="357">
        <v>719</v>
      </c>
      <c r="B722" s="354">
        <v>44953</v>
      </c>
      <c r="C722" s="580">
        <v>44927</v>
      </c>
      <c r="D722" s="349" t="s">
        <v>176</v>
      </c>
      <c r="E722" s="349" t="s">
        <v>10</v>
      </c>
      <c r="F722" s="350">
        <v>25.05</v>
      </c>
      <c r="G722" s="351" t="s">
        <v>1216</v>
      </c>
      <c r="H722" s="349" t="s">
        <v>419</v>
      </c>
      <c r="I722" s="351" t="s">
        <v>1592</v>
      </c>
      <c r="J722" s="352" t="s">
        <v>601</v>
      </c>
      <c r="K722" s="352" t="s">
        <v>1217</v>
      </c>
      <c r="L722" s="353" t="s">
        <v>1218</v>
      </c>
      <c r="M722" s="352" t="s">
        <v>2170</v>
      </c>
      <c r="N722" s="371">
        <v>44953</v>
      </c>
      <c r="O722" s="74">
        <f t="shared" si="37"/>
        <v>1</v>
      </c>
      <c r="P722" s="74">
        <f t="shared" si="38"/>
        <v>1</v>
      </c>
      <c r="Q722" s="139" t="str">
        <f t="shared" si="39"/>
        <v>Gastos_com_Pessoal</v>
      </c>
    </row>
    <row r="723" spans="1:17" ht="25.5" x14ac:dyDescent="0.2">
      <c r="A723" s="357">
        <v>720</v>
      </c>
      <c r="B723" s="354">
        <v>44953</v>
      </c>
      <c r="C723" s="580">
        <v>44927</v>
      </c>
      <c r="D723" s="349" t="s">
        <v>176</v>
      </c>
      <c r="E723" s="349" t="s">
        <v>10</v>
      </c>
      <c r="F723" s="350">
        <v>27.72</v>
      </c>
      <c r="G723" s="351" t="s">
        <v>1216</v>
      </c>
      <c r="H723" s="349" t="s">
        <v>419</v>
      </c>
      <c r="I723" s="351" t="s">
        <v>1594</v>
      </c>
      <c r="J723" s="352" t="s">
        <v>485</v>
      </c>
      <c r="K723" s="352" t="s">
        <v>1217</v>
      </c>
      <c r="L723" s="353" t="s">
        <v>1218</v>
      </c>
      <c r="M723" s="352" t="s">
        <v>2171</v>
      </c>
      <c r="N723" s="371">
        <v>44953</v>
      </c>
      <c r="O723" s="74">
        <f t="shared" si="37"/>
        <v>1</v>
      </c>
      <c r="P723" s="74">
        <f t="shared" si="38"/>
        <v>1</v>
      </c>
      <c r="Q723" s="139" t="str">
        <f t="shared" si="39"/>
        <v>Gastos_com_Pessoal</v>
      </c>
    </row>
    <row r="724" spans="1:17" ht="25.5" x14ac:dyDescent="0.2">
      <c r="A724" s="357">
        <v>721</v>
      </c>
      <c r="B724" s="354">
        <v>44953</v>
      </c>
      <c r="C724" s="580">
        <v>44927</v>
      </c>
      <c r="D724" s="349" t="s">
        <v>176</v>
      </c>
      <c r="E724" s="349" t="s">
        <v>10</v>
      </c>
      <c r="F724" s="350">
        <v>32.229999999999997</v>
      </c>
      <c r="G724" s="351" t="s">
        <v>1216</v>
      </c>
      <c r="H724" s="349" t="s">
        <v>418</v>
      </c>
      <c r="I724" s="351" t="s">
        <v>1953</v>
      </c>
      <c r="J724" s="352" t="s">
        <v>1001</v>
      </c>
      <c r="K724" s="352" t="s">
        <v>1217</v>
      </c>
      <c r="L724" s="353" t="s">
        <v>1218</v>
      </c>
      <c r="M724" s="352" t="s">
        <v>2172</v>
      </c>
      <c r="N724" s="371">
        <v>44953</v>
      </c>
      <c r="O724" s="74">
        <f t="shared" si="37"/>
        <v>1</v>
      </c>
      <c r="P724" s="74">
        <f t="shared" si="38"/>
        <v>1</v>
      </c>
      <c r="Q724" s="139" t="str">
        <f t="shared" si="39"/>
        <v>Gastos_com_Pessoal</v>
      </c>
    </row>
    <row r="725" spans="1:17" ht="25.5" x14ac:dyDescent="0.2">
      <c r="A725" s="357">
        <v>722</v>
      </c>
      <c r="B725" s="354">
        <v>44953</v>
      </c>
      <c r="C725" s="580">
        <v>44927</v>
      </c>
      <c r="D725" s="349" t="s">
        <v>176</v>
      </c>
      <c r="E725" s="349" t="s">
        <v>10</v>
      </c>
      <c r="F725" s="350">
        <v>34.85</v>
      </c>
      <c r="G725" s="351" t="s">
        <v>1216</v>
      </c>
      <c r="H725" s="349" t="s">
        <v>1032</v>
      </c>
      <c r="I725" s="351" t="s">
        <v>1710</v>
      </c>
      <c r="J725" s="352" t="s">
        <v>574</v>
      </c>
      <c r="K725" s="352" t="s">
        <v>1217</v>
      </c>
      <c r="L725" s="353" t="s">
        <v>1218</v>
      </c>
      <c r="M725" s="352" t="s">
        <v>2173</v>
      </c>
      <c r="N725" s="371">
        <v>44953</v>
      </c>
      <c r="O725" s="74">
        <f t="shared" si="37"/>
        <v>1</v>
      </c>
      <c r="P725" s="74">
        <f t="shared" si="38"/>
        <v>1</v>
      </c>
      <c r="Q725" s="139" t="str">
        <f t="shared" si="39"/>
        <v>Gastos_com_Pessoal</v>
      </c>
    </row>
    <row r="726" spans="1:17" ht="25.5" x14ac:dyDescent="0.2">
      <c r="A726" s="357">
        <v>723</v>
      </c>
      <c r="B726" s="354">
        <v>44953</v>
      </c>
      <c r="C726" s="580">
        <v>44927</v>
      </c>
      <c r="D726" s="349" t="s">
        <v>176</v>
      </c>
      <c r="E726" s="349" t="s">
        <v>10</v>
      </c>
      <c r="F726" s="350">
        <v>43.2</v>
      </c>
      <c r="G726" s="351" t="s">
        <v>1216</v>
      </c>
      <c r="H726" s="349" t="s">
        <v>419</v>
      </c>
      <c r="I726" s="351" t="s">
        <v>1591</v>
      </c>
      <c r="J726" s="352" t="s">
        <v>584</v>
      </c>
      <c r="K726" s="352" t="s">
        <v>1217</v>
      </c>
      <c r="L726" s="353" t="s">
        <v>1218</v>
      </c>
      <c r="M726" s="352" t="s">
        <v>2174</v>
      </c>
      <c r="N726" s="371">
        <v>44953</v>
      </c>
      <c r="O726" s="74">
        <f t="shared" si="37"/>
        <v>1</v>
      </c>
      <c r="P726" s="74">
        <f t="shared" si="38"/>
        <v>1</v>
      </c>
      <c r="Q726" s="139" t="str">
        <f t="shared" si="39"/>
        <v>Gastos_com_Pessoal</v>
      </c>
    </row>
    <row r="727" spans="1:17" ht="25.5" x14ac:dyDescent="0.2">
      <c r="A727" s="357">
        <v>724</v>
      </c>
      <c r="B727" s="354">
        <v>44953</v>
      </c>
      <c r="C727" s="580">
        <v>44927</v>
      </c>
      <c r="D727" s="349" t="s">
        <v>176</v>
      </c>
      <c r="E727" s="349" t="s">
        <v>10</v>
      </c>
      <c r="F727" s="350">
        <v>2561.35</v>
      </c>
      <c r="G727" s="351" t="s">
        <v>1216</v>
      </c>
      <c r="H727" s="349" t="s">
        <v>419</v>
      </c>
      <c r="I727" s="351" t="s">
        <v>2163</v>
      </c>
      <c r="J727" s="352" t="s">
        <v>849</v>
      </c>
      <c r="K727" s="352" t="s">
        <v>1217</v>
      </c>
      <c r="L727" s="353" t="s">
        <v>1218</v>
      </c>
      <c r="M727" s="352" t="s">
        <v>2175</v>
      </c>
      <c r="N727" s="371">
        <v>44953</v>
      </c>
      <c r="O727" s="74">
        <f t="shared" si="37"/>
        <v>1</v>
      </c>
      <c r="P727" s="74">
        <f t="shared" si="38"/>
        <v>1</v>
      </c>
      <c r="Q727" s="139" t="str">
        <f t="shared" si="39"/>
        <v>Gastos_com_Pessoal</v>
      </c>
    </row>
    <row r="728" spans="1:17" x14ac:dyDescent="0.2">
      <c r="A728" s="357">
        <v>725</v>
      </c>
      <c r="B728" s="347">
        <v>44953</v>
      </c>
      <c r="C728" s="580">
        <v>44927</v>
      </c>
      <c r="D728" s="349" t="s">
        <v>264</v>
      </c>
      <c r="E728" s="349" t="s">
        <v>3</v>
      </c>
      <c r="F728" s="350">
        <v>372.26</v>
      </c>
      <c r="G728" s="349" t="s">
        <v>4004</v>
      </c>
      <c r="H728" s="349" t="s">
        <v>493</v>
      </c>
      <c r="I728" s="351" t="s">
        <v>1412</v>
      </c>
      <c r="J728" s="352" t="s">
        <v>425</v>
      </c>
      <c r="K728" s="352" t="s">
        <v>1157</v>
      </c>
      <c r="L728" s="353" t="s">
        <v>1217</v>
      </c>
      <c r="M728" s="352" t="s">
        <v>2176</v>
      </c>
      <c r="N728" s="371">
        <v>44953</v>
      </c>
      <c r="O728" s="74">
        <f t="shared" si="37"/>
        <v>1</v>
      </c>
      <c r="P728" s="74">
        <f t="shared" si="38"/>
        <v>1</v>
      </c>
      <c r="Q728" s="139" t="str">
        <f t="shared" si="39"/>
        <v>Gastos_Gerais</v>
      </c>
    </row>
    <row r="729" spans="1:17" x14ac:dyDescent="0.2">
      <c r="A729" s="357">
        <v>726</v>
      </c>
      <c r="B729" s="347">
        <v>44953</v>
      </c>
      <c r="C729" s="580">
        <v>44927</v>
      </c>
      <c r="D729" s="349" t="s">
        <v>264</v>
      </c>
      <c r="E729" s="349" t="s">
        <v>3</v>
      </c>
      <c r="F729" s="350">
        <v>198.92</v>
      </c>
      <c r="G729" s="349" t="s">
        <v>4005</v>
      </c>
      <c r="H729" s="349" t="s">
        <v>423</v>
      </c>
      <c r="I729" s="351" t="s">
        <v>1412</v>
      </c>
      <c r="J729" s="352" t="s">
        <v>425</v>
      </c>
      <c r="K729" s="352" t="s">
        <v>1157</v>
      </c>
      <c r="L729" s="353" t="s">
        <v>1217</v>
      </c>
      <c r="M729" s="352" t="s">
        <v>2177</v>
      </c>
      <c r="N729" s="371">
        <v>44953</v>
      </c>
      <c r="O729" s="74">
        <f t="shared" si="37"/>
        <v>1</v>
      </c>
      <c r="P729" s="74">
        <f t="shared" si="38"/>
        <v>1</v>
      </c>
      <c r="Q729" s="139" t="str">
        <f t="shared" si="39"/>
        <v>Gastos_Gerais</v>
      </c>
    </row>
    <row r="730" spans="1:17" x14ac:dyDescent="0.2">
      <c r="A730" s="357">
        <v>727</v>
      </c>
      <c r="B730" s="347">
        <v>44953</v>
      </c>
      <c r="C730" s="580">
        <v>44927</v>
      </c>
      <c r="D730" s="349" t="s">
        <v>264</v>
      </c>
      <c r="E730" s="349" t="s">
        <v>3</v>
      </c>
      <c r="F730" s="350">
        <v>372.26</v>
      </c>
      <c r="G730" s="349" t="s">
        <v>4004</v>
      </c>
      <c r="H730" s="349" t="s">
        <v>493</v>
      </c>
      <c r="I730" s="351" t="s">
        <v>1412</v>
      </c>
      <c r="J730" s="352" t="s">
        <v>425</v>
      </c>
      <c r="K730" s="352" t="s">
        <v>1157</v>
      </c>
      <c r="L730" s="353" t="s">
        <v>1217</v>
      </c>
      <c r="M730" s="352" t="s">
        <v>2178</v>
      </c>
      <c r="N730" s="371">
        <v>44953</v>
      </c>
      <c r="O730" s="74">
        <f t="shared" si="37"/>
        <v>1</v>
      </c>
      <c r="P730" s="74">
        <f t="shared" si="38"/>
        <v>1</v>
      </c>
      <c r="Q730" s="139" t="str">
        <f t="shared" si="39"/>
        <v>Gastos_Gerais</v>
      </c>
    </row>
    <row r="731" spans="1:17" x14ac:dyDescent="0.2">
      <c r="A731" s="357">
        <v>728</v>
      </c>
      <c r="B731" s="347">
        <v>44953</v>
      </c>
      <c r="C731" s="580">
        <v>44927</v>
      </c>
      <c r="D731" s="349" t="s">
        <v>264</v>
      </c>
      <c r="E731" s="349" t="s">
        <v>3</v>
      </c>
      <c r="F731" s="350">
        <v>198.92</v>
      </c>
      <c r="G731" s="349" t="s">
        <v>4004</v>
      </c>
      <c r="H731" s="349" t="s">
        <v>493</v>
      </c>
      <c r="I731" s="351" t="s">
        <v>1412</v>
      </c>
      <c r="J731" s="352" t="s">
        <v>425</v>
      </c>
      <c r="K731" s="352" t="s">
        <v>1157</v>
      </c>
      <c r="L731" s="353" t="s">
        <v>1217</v>
      </c>
      <c r="M731" s="352" t="s">
        <v>2179</v>
      </c>
      <c r="N731" s="371">
        <v>44953</v>
      </c>
      <c r="O731" s="74">
        <f t="shared" si="37"/>
        <v>1</v>
      </c>
      <c r="P731" s="74">
        <f t="shared" si="38"/>
        <v>1</v>
      </c>
      <c r="Q731" s="139" t="str">
        <f t="shared" si="39"/>
        <v>Gastos_Gerais</v>
      </c>
    </row>
    <row r="732" spans="1:17" ht="36" x14ac:dyDescent="0.2">
      <c r="A732" s="357">
        <v>729</v>
      </c>
      <c r="B732" s="347">
        <v>44956</v>
      </c>
      <c r="C732" s="580">
        <v>44927</v>
      </c>
      <c r="D732" s="349" t="s">
        <v>264</v>
      </c>
      <c r="E732" s="349" t="s">
        <v>96</v>
      </c>
      <c r="F732" s="350">
        <v>260</v>
      </c>
      <c r="G732" s="349" t="s">
        <v>2180</v>
      </c>
      <c r="H732" s="349" t="s">
        <v>418</v>
      </c>
      <c r="I732" s="351" t="s">
        <v>2181</v>
      </c>
      <c r="J732" s="352" t="s">
        <v>2182</v>
      </c>
      <c r="K732" s="352" t="s">
        <v>1163</v>
      </c>
      <c r="L732" s="353" t="s">
        <v>32</v>
      </c>
      <c r="M732" s="352">
        <v>36975140</v>
      </c>
      <c r="N732" s="371">
        <v>44953</v>
      </c>
      <c r="O732" s="74">
        <f t="shared" si="37"/>
        <v>1</v>
      </c>
      <c r="P732" s="74">
        <f t="shared" si="38"/>
        <v>1</v>
      </c>
      <c r="Q732" s="139" t="str">
        <f t="shared" si="39"/>
        <v>Gastos_Gerais</v>
      </c>
    </row>
    <row r="733" spans="1:17" ht="36" x14ac:dyDescent="0.2">
      <c r="A733" s="357">
        <v>730</v>
      </c>
      <c r="B733" s="347">
        <v>44956</v>
      </c>
      <c r="C733" s="580">
        <v>44927</v>
      </c>
      <c r="D733" s="349" t="s">
        <v>264</v>
      </c>
      <c r="E733" s="349" t="s">
        <v>182</v>
      </c>
      <c r="F733" s="350">
        <v>87.7</v>
      </c>
      <c r="G733" s="349" t="s">
        <v>2183</v>
      </c>
      <c r="H733" s="349" t="s">
        <v>417</v>
      </c>
      <c r="I733" s="351" t="s">
        <v>2184</v>
      </c>
      <c r="J733" s="352" t="s">
        <v>2185</v>
      </c>
      <c r="K733" s="352" t="s">
        <v>1163</v>
      </c>
      <c r="L733" s="353" t="s">
        <v>32</v>
      </c>
      <c r="M733" s="352">
        <v>174269</v>
      </c>
      <c r="N733" s="371">
        <v>44953</v>
      </c>
      <c r="O733" s="74">
        <f t="shared" si="37"/>
        <v>1</v>
      </c>
      <c r="P733" s="74">
        <f t="shared" si="38"/>
        <v>1</v>
      </c>
      <c r="Q733" s="139" t="str">
        <f t="shared" si="39"/>
        <v>Gastos_Gerais</v>
      </c>
    </row>
    <row r="734" spans="1:17" s="327" customFormat="1" ht="24" x14ac:dyDescent="0.2">
      <c r="A734" s="357">
        <v>731</v>
      </c>
      <c r="B734" s="355">
        <v>44956</v>
      </c>
      <c r="C734" s="348">
        <v>44927</v>
      </c>
      <c r="D734" s="351" t="s">
        <v>264</v>
      </c>
      <c r="E734" s="351" t="s">
        <v>402</v>
      </c>
      <c r="F734" s="356">
        <v>56.7</v>
      </c>
      <c r="G734" s="351" t="s">
        <v>1487</v>
      </c>
      <c r="H734" s="351" t="s">
        <v>414</v>
      </c>
      <c r="I734" s="351" t="s">
        <v>1488</v>
      </c>
      <c r="J734" s="353" t="s">
        <v>1489</v>
      </c>
      <c r="K734" s="353" t="s">
        <v>1163</v>
      </c>
      <c r="L734" s="353" t="s">
        <v>32</v>
      </c>
      <c r="M734" s="353">
        <v>885</v>
      </c>
      <c r="N734" s="368">
        <v>44953</v>
      </c>
      <c r="O734" s="74">
        <f t="shared" si="37"/>
        <v>1</v>
      </c>
      <c r="P734" s="74">
        <f t="shared" si="38"/>
        <v>1</v>
      </c>
      <c r="Q734" s="139" t="str">
        <f t="shared" si="39"/>
        <v>Gastos_Gerais</v>
      </c>
    </row>
    <row r="735" spans="1:17" ht="24" x14ac:dyDescent="0.2">
      <c r="A735" s="357">
        <v>732</v>
      </c>
      <c r="B735" s="347">
        <v>44956</v>
      </c>
      <c r="C735" s="580">
        <v>44927</v>
      </c>
      <c r="D735" s="349" t="s">
        <v>264</v>
      </c>
      <c r="E735" s="349" t="s">
        <v>388</v>
      </c>
      <c r="F735" s="350">
        <v>1191.8900000000001</v>
      </c>
      <c r="G735" s="349" t="s">
        <v>2186</v>
      </c>
      <c r="H735" s="349" t="s">
        <v>421</v>
      </c>
      <c r="I735" s="351" t="s">
        <v>2187</v>
      </c>
      <c r="J735" s="352" t="s">
        <v>2188</v>
      </c>
      <c r="K735" s="352" t="s">
        <v>1163</v>
      </c>
      <c r="L735" s="353" t="s">
        <v>32</v>
      </c>
      <c r="M735" s="352">
        <v>36969130</v>
      </c>
      <c r="N735" s="371">
        <v>44953</v>
      </c>
      <c r="O735" s="74">
        <f t="shared" si="37"/>
        <v>1</v>
      </c>
      <c r="P735" s="74">
        <f t="shared" si="38"/>
        <v>1</v>
      </c>
      <c r="Q735" s="139" t="str">
        <f t="shared" si="39"/>
        <v>Gastos_Gerais</v>
      </c>
    </row>
    <row r="736" spans="1:17" ht="24" x14ac:dyDescent="0.2">
      <c r="A736" s="357">
        <v>733</v>
      </c>
      <c r="B736" s="347">
        <v>44956</v>
      </c>
      <c r="C736" s="580">
        <v>44927</v>
      </c>
      <c r="D736" s="349" t="s">
        <v>264</v>
      </c>
      <c r="E736" s="349" t="s">
        <v>388</v>
      </c>
      <c r="F736" s="350">
        <v>456.75</v>
      </c>
      <c r="G736" s="349" t="s">
        <v>2189</v>
      </c>
      <c r="H736" s="349" t="s">
        <v>421</v>
      </c>
      <c r="I736" s="351" t="s">
        <v>2187</v>
      </c>
      <c r="J736" s="352" t="s">
        <v>2188</v>
      </c>
      <c r="K736" s="352" t="s">
        <v>1163</v>
      </c>
      <c r="L736" s="353" t="s">
        <v>32</v>
      </c>
      <c r="M736" s="352">
        <v>36969130</v>
      </c>
      <c r="N736" s="371">
        <v>44953</v>
      </c>
      <c r="O736" s="74">
        <f t="shared" si="37"/>
        <v>1</v>
      </c>
      <c r="P736" s="74">
        <f t="shared" si="38"/>
        <v>1</v>
      </c>
      <c r="Q736" s="139" t="str">
        <f t="shared" si="39"/>
        <v>Gastos_Gerais</v>
      </c>
    </row>
    <row r="737" spans="1:17" ht="24" x14ac:dyDescent="0.2">
      <c r="A737" s="357">
        <v>734</v>
      </c>
      <c r="B737" s="347">
        <v>44956</v>
      </c>
      <c r="C737" s="580">
        <v>44927</v>
      </c>
      <c r="D737" s="349" t="s">
        <v>264</v>
      </c>
      <c r="E737" s="349" t="s">
        <v>247</v>
      </c>
      <c r="F737" s="350">
        <v>639.4</v>
      </c>
      <c r="G737" s="349" t="s">
        <v>2190</v>
      </c>
      <c r="H737" s="349" t="s">
        <v>423</v>
      </c>
      <c r="I737" s="351" t="s">
        <v>1123</v>
      </c>
      <c r="J737" s="352" t="s">
        <v>1667</v>
      </c>
      <c r="K737" s="352" t="s">
        <v>1163</v>
      </c>
      <c r="L737" s="353" t="s">
        <v>32</v>
      </c>
      <c r="M737" s="352">
        <v>21</v>
      </c>
      <c r="N737" s="371">
        <v>44953</v>
      </c>
      <c r="O737" s="74">
        <f t="shared" si="37"/>
        <v>1</v>
      </c>
      <c r="P737" s="74">
        <f t="shared" si="38"/>
        <v>1</v>
      </c>
      <c r="Q737" s="139" t="str">
        <f t="shared" si="39"/>
        <v>Gastos_Gerais</v>
      </c>
    </row>
    <row r="738" spans="1:17" ht="36" x14ac:dyDescent="0.2">
      <c r="A738" s="357">
        <v>735</v>
      </c>
      <c r="B738" s="347">
        <v>44956</v>
      </c>
      <c r="C738" s="580">
        <v>44927</v>
      </c>
      <c r="D738" s="349" t="s">
        <v>141</v>
      </c>
      <c r="E738" s="349" t="s">
        <v>220</v>
      </c>
      <c r="F738" s="350">
        <v>2202.84</v>
      </c>
      <c r="G738" s="349" t="s">
        <v>2191</v>
      </c>
      <c r="H738" s="349" t="s">
        <v>423</v>
      </c>
      <c r="I738" s="351" t="s">
        <v>1123</v>
      </c>
      <c r="J738" s="352" t="s">
        <v>1667</v>
      </c>
      <c r="K738" s="352" t="s">
        <v>1163</v>
      </c>
      <c r="L738" s="353" t="s">
        <v>32</v>
      </c>
      <c r="M738" s="352">
        <v>21</v>
      </c>
      <c r="N738" s="371">
        <v>44953</v>
      </c>
      <c r="O738" s="74">
        <f t="shared" si="37"/>
        <v>1</v>
      </c>
      <c r="P738" s="74">
        <f t="shared" si="38"/>
        <v>1</v>
      </c>
      <c r="Q738" s="139" t="str">
        <f t="shared" si="39"/>
        <v>Aquisição_de_Bens_Permanentes</v>
      </c>
    </row>
    <row r="739" spans="1:17" ht="24" x14ac:dyDescent="0.2">
      <c r="A739" s="357">
        <v>736</v>
      </c>
      <c r="B739" s="347">
        <v>44956</v>
      </c>
      <c r="C739" s="580">
        <v>44927</v>
      </c>
      <c r="D739" s="349" t="s">
        <v>264</v>
      </c>
      <c r="E739" s="349" t="s">
        <v>247</v>
      </c>
      <c r="F739" s="350">
        <v>2237.9</v>
      </c>
      <c r="G739" s="349" t="s">
        <v>2192</v>
      </c>
      <c r="H739" s="349" t="s">
        <v>421</v>
      </c>
      <c r="I739" s="351" t="s">
        <v>1123</v>
      </c>
      <c r="J739" s="352" t="s">
        <v>1667</v>
      </c>
      <c r="K739" s="352" t="s">
        <v>1163</v>
      </c>
      <c r="L739" s="353" t="s">
        <v>32</v>
      </c>
      <c r="M739" s="352">
        <v>18</v>
      </c>
      <c r="N739" s="371">
        <v>44953</v>
      </c>
      <c r="O739" s="74">
        <f t="shared" si="37"/>
        <v>1</v>
      </c>
      <c r="P739" s="74">
        <f t="shared" si="38"/>
        <v>1</v>
      </c>
      <c r="Q739" s="139" t="str">
        <f t="shared" si="39"/>
        <v>Gastos_Gerais</v>
      </c>
    </row>
    <row r="740" spans="1:17" ht="36" x14ac:dyDescent="0.2">
      <c r="A740" s="357">
        <v>737</v>
      </c>
      <c r="B740" s="347">
        <v>44956</v>
      </c>
      <c r="C740" s="580">
        <v>44927</v>
      </c>
      <c r="D740" s="349" t="s">
        <v>141</v>
      </c>
      <c r="E740" s="349" t="s">
        <v>220</v>
      </c>
      <c r="F740" s="350">
        <v>2202.84</v>
      </c>
      <c r="G740" s="349" t="s">
        <v>2191</v>
      </c>
      <c r="H740" s="349" t="s">
        <v>423</v>
      </c>
      <c r="I740" s="351" t="s">
        <v>1123</v>
      </c>
      <c r="J740" s="352" t="s">
        <v>1667</v>
      </c>
      <c r="K740" s="352" t="s">
        <v>1163</v>
      </c>
      <c r="L740" s="353" t="s">
        <v>32</v>
      </c>
      <c r="M740" s="352">
        <v>18</v>
      </c>
      <c r="N740" s="371">
        <v>44953</v>
      </c>
      <c r="O740" s="74">
        <f t="shared" si="37"/>
        <v>1</v>
      </c>
      <c r="P740" s="74">
        <f t="shared" si="38"/>
        <v>1</v>
      </c>
      <c r="Q740" s="139" t="str">
        <f t="shared" si="39"/>
        <v>Aquisição_de_Bens_Permanentes</v>
      </c>
    </row>
    <row r="741" spans="1:17" ht="24" x14ac:dyDescent="0.2">
      <c r="A741" s="357">
        <v>738</v>
      </c>
      <c r="B741" s="347">
        <v>44956</v>
      </c>
      <c r="C741" s="580">
        <v>44927</v>
      </c>
      <c r="D741" s="349" t="s">
        <v>264</v>
      </c>
      <c r="E741" s="349" t="s">
        <v>247</v>
      </c>
      <c r="F741" s="350">
        <v>1758.35</v>
      </c>
      <c r="G741" s="349" t="s">
        <v>2192</v>
      </c>
      <c r="H741" s="349" t="s">
        <v>414</v>
      </c>
      <c r="I741" s="351" t="s">
        <v>1123</v>
      </c>
      <c r="J741" s="352" t="s">
        <v>1667</v>
      </c>
      <c r="K741" s="352" t="s">
        <v>1163</v>
      </c>
      <c r="L741" s="353" t="s">
        <v>32</v>
      </c>
      <c r="M741" s="352">
        <v>17</v>
      </c>
      <c r="N741" s="371">
        <v>44953</v>
      </c>
      <c r="O741" s="74">
        <f t="shared" si="37"/>
        <v>1</v>
      </c>
      <c r="P741" s="74">
        <f t="shared" si="38"/>
        <v>1</v>
      </c>
      <c r="Q741" s="139" t="str">
        <f t="shared" si="39"/>
        <v>Gastos_Gerais</v>
      </c>
    </row>
    <row r="742" spans="1:17" ht="36" x14ac:dyDescent="0.2">
      <c r="A742" s="357">
        <v>739</v>
      </c>
      <c r="B742" s="347">
        <v>44956</v>
      </c>
      <c r="C742" s="580">
        <v>44927</v>
      </c>
      <c r="D742" s="349" t="s">
        <v>141</v>
      </c>
      <c r="E742" s="349" t="s">
        <v>220</v>
      </c>
      <c r="F742" s="350">
        <v>2202.84</v>
      </c>
      <c r="G742" s="349" t="s">
        <v>2191</v>
      </c>
      <c r="H742" s="349" t="s">
        <v>414</v>
      </c>
      <c r="I742" s="351" t="s">
        <v>1123</v>
      </c>
      <c r="J742" s="352" t="s">
        <v>1667</v>
      </c>
      <c r="K742" s="352" t="s">
        <v>1163</v>
      </c>
      <c r="L742" s="353" t="s">
        <v>32</v>
      </c>
      <c r="M742" s="352">
        <v>17</v>
      </c>
      <c r="N742" s="371">
        <v>44953</v>
      </c>
      <c r="O742" s="74">
        <f t="shared" si="37"/>
        <v>1</v>
      </c>
      <c r="P742" s="74">
        <f t="shared" si="38"/>
        <v>1</v>
      </c>
      <c r="Q742" s="139" t="str">
        <f t="shared" si="39"/>
        <v>Aquisição_de_Bens_Permanentes</v>
      </c>
    </row>
    <row r="743" spans="1:17" ht="24" x14ac:dyDescent="0.2">
      <c r="A743" s="357">
        <v>740</v>
      </c>
      <c r="B743" s="347">
        <v>44956</v>
      </c>
      <c r="C743" s="580">
        <v>44927</v>
      </c>
      <c r="D743" s="349" t="s">
        <v>264</v>
      </c>
      <c r="E743" s="349" t="s">
        <v>247</v>
      </c>
      <c r="F743" s="350">
        <v>959.1</v>
      </c>
      <c r="G743" s="349" t="s">
        <v>2193</v>
      </c>
      <c r="H743" s="349" t="s">
        <v>417</v>
      </c>
      <c r="I743" s="351" t="s">
        <v>1123</v>
      </c>
      <c r="J743" s="352" t="s">
        <v>1667</v>
      </c>
      <c r="K743" s="352" t="s">
        <v>1163</v>
      </c>
      <c r="L743" s="353" t="s">
        <v>32</v>
      </c>
      <c r="M743" s="352">
        <v>22</v>
      </c>
      <c r="N743" s="371">
        <v>44953</v>
      </c>
      <c r="O743" s="74">
        <f t="shared" si="37"/>
        <v>1</v>
      </c>
      <c r="P743" s="74">
        <f t="shared" si="38"/>
        <v>1</v>
      </c>
      <c r="Q743" s="139" t="str">
        <f t="shared" si="39"/>
        <v>Gastos_Gerais</v>
      </c>
    </row>
    <row r="744" spans="1:17" ht="36" x14ac:dyDescent="0.2">
      <c r="A744" s="357">
        <v>741</v>
      </c>
      <c r="B744" s="347">
        <v>44956</v>
      </c>
      <c r="C744" s="580">
        <v>44927</v>
      </c>
      <c r="D744" s="349" t="s">
        <v>141</v>
      </c>
      <c r="E744" s="349" t="s">
        <v>220</v>
      </c>
      <c r="F744" s="350">
        <v>2202.84</v>
      </c>
      <c r="G744" s="349" t="s">
        <v>2191</v>
      </c>
      <c r="H744" s="349" t="s">
        <v>417</v>
      </c>
      <c r="I744" s="351" t="s">
        <v>1123</v>
      </c>
      <c r="J744" s="352" t="s">
        <v>1667</v>
      </c>
      <c r="K744" s="352" t="s">
        <v>1163</v>
      </c>
      <c r="L744" s="353" t="s">
        <v>32</v>
      </c>
      <c r="M744" s="352">
        <v>22</v>
      </c>
      <c r="N744" s="371">
        <v>44953</v>
      </c>
      <c r="O744" s="74">
        <f t="shared" si="37"/>
        <v>1</v>
      </c>
      <c r="P744" s="74">
        <f t="shared" si="38"/>
        <v>1</v>
      </c>
      <c r="Q744" s="139" t="str">
        <f t="shared" si="39"/>
        <v>Aquisição_de_Bens_Permanentes</v>
      </c>
    </row>
    <row r="745" spans="1:17" ht="36" x14ac:dyDescent="0.2">
      <c r="A745" s="357">
        <v>742</v>
      </c>
      <c r="B745" s="347">
        <v>44956</v>
      </c>
      <c r="C745" s="580">
        <v>44927</v>
      </c>
      <c r="D745" s="349" t="s">
        <v>141</v>
      </c>
      <c r="E745" s="349" t="s">
        <v>220</v>
      </c>
      <c r="F745" s="350">
        <v>13966.8</v>
      </c>
      <c r="G745" s="349" t="s">
        <v>1897</v>
      </c>
      <c r="H745" s="349" t="s">
        <v>417</v>
      </c>
      <c r="I745" s="351" t="s">
        <v>1123</v>
      </c>
      <c r="J745" s="352" t="s">
        <v>1667</v>
      </c>
      <c r="K745" s="352" t="s">
        <v>1163</v>
      </c>
      <c r="L745" s="353" t="s">
        <v>32</v>
      </c>
      <c r="M745" s="352">
        <v>22</v>
      </c>
      <c r="N745" s="371">
        <v>44953</v>
      </c>
      <c r="O745" s="74">
        <f t="shared" si="37"/>
        <v>1</v>
      </c>
      <c r="P745" s="74">
        <f t="shared" si="38"/>
        <v>1</v>
      </c>
      <c r="Q745" s="139" t="str">
        <f t="shared" si="39"/>
        <v>Aquisição_de_Bens_Permanentes</v>
      </c>
    </row>
    <row r="746" spans="1:17" ht="24" x14ac:dyDescent="0.2">
      <c r="A746" s="357">
        <v>743</v>
      </c>
      <c r="B746" s="347">
        <v>44956</v>
      </c>
      <c r="C746" s="580">
        <v>44927</v>
      </c>
      <c r="D746" s="349" t="s">
        <v>264</v>
      </c>
      <c r="E746" s="349" t="s">
        <v>247</v>
      </c>
      <c r="F746" s="350">
        <v>479.55</v>
      </c>
      <c r="G746" s="349" t="s">
        <v>2194</v>
      </c>
      <c r="H746" s="349" t="s">
        <v>493</v>
      </c>
      <c r="I746" s="351" t="s">
        <v>1123</v>
      </c>
      <c r="J746" s="352" t="s">
        <v>1667</v>
      </c>
      <c r="K746" s="352" t="s">
        <v>1163</v>
      </c>
      <c r="L746" s="353" t="s">
        <v>32</v>
      </c>
      <c r="M746" s="352">
        <v>20</v>
      </c>
      <c r="N746" s="371">
        <v>44953</v>
      </c>
      <c r="O746" s="74">
        <f t="shared" si="37"/>
        <v>1</v>
      </c>
      <c r="P746" s="74">
        <f t="shared" si="38"/>
        <v>1</v>
      </c>
      <c r="Q746" s="139" t="str">
        <f t="shared" si="39"/>
        <v>Gastos_Gerais</v>
      </c>
    </row>
    <row r="747" spans="1:17" ht="36" x14ac:dyDescent="0.2">
      <c r="A747" s="357">
        <v>744</v>
      </c>
      <c r="B747" s="347">
        <v>44956</v>
      </c>
      <c r="C747" s="580">
        <v>44927</v>
      </c>
      <c r="D747" s="349" t="s">
        <v>141</v>
      </c>
      <c r="E747" s="349" t="s">
        <v>220</v>
      </c>
      <c r="F747" s="350">
        <v>2202.84</v>
      </c>
      <c r="G747" s="349" t="s">
        <v>2191</v>
      </c>
      <c r="H747" s="349" t="s">
        <v>493</v>
      </c>
      <c r="I747" s="351" t="s">
        <v>1123</v>
      </c>
      <c r="J747" s="352" t="s">
        <v>1667</v>
      </c>
      <c r="K747" s="352" t="s">
        <v>1163</v>
      </c>
      <c r="L747" s="353" t="s">
        <v>32</v>
      </c>
      <c r="M747" s="352">
        <v>20</v>
      </c>
      <c r="N747" s="371">
        <v>44953</v>
      </c>
      <c r="O747" s="74">
        <f t="shared" si="37"/>
        <v>1</v>
      </c>
      <c r="P747" s="74">
        <f t="shared" si="38"/>
        <v>1</v>
      </c>
      <c r="Q747" s="139" t="str">
        <f t="shared" si="39"/>
        <v>Aquisição_de_Bens_Permanentes</v>
      </c>
    </row>
    <row r="748" spans="1:17" ht="24" x14ac:dyDescent="0.2">
      <c r="A748" s="357">
        <v>745</v>
      </c>
      <c r="B748" s="347">
        <v>44956</v>
      </c>
      <c r="C748" s="580">
        <v>44927</v>
      </c>
      <c r="D748" s="349" t="s">
        <v>264</v>
      </c>
      <c r="E748" s="349" t="s">
        <v>247</v>
      </c>
      <c r="F748" s="350">
        <v>799.25</v>
      </c>
      <c r="G748" s="349" t="s">
        <v>2195</v>
      </c>
      <c r="H748" s="349" t="s">
        <v>493</v>
      </c>
      <c r="I748" s="351" t="s">
        <v>1123</v>
      </c>
      <c r="J748" s="352" t="s">
        <v>1667</v>
      </c>
      <c r="K748" s="352" t="s">
        <v>1163</v>
      </c>
      <c r="L748" s="353" t="s">
        <v>32</v>
      </c>
      <c r="M748" s="352">
        <v>19</v>
      </c>
      <c r="N748" s="371">
        <v>44953</v>
      </c>
      <c r="O748" s="74">
        <f t="shared" si="37"/>
        <v>1</v>
      </c>
      <c r="P748" s="74">
        <f t="shared" si="38"/>
        <v>1</v>
      </c>
      <c r="Q748" s="139" t="str">
        <f t="shared" si="39"/>
        <v>Gastos_Gerais</v>
      </c>
    </row>
    <row r="749" spans="1:17" ht="36" x14ac:dyDescent="0.2">
      <c r="A749" s="357">
        <v>746</v>
      </c>
      <c r="B749" s="347">
        <v>44956</v>
      </c>
      <c r="C749" s="580">
        <v>44927</v>
      </c>
      <c r="D749" s="349" t="s">
        <v>141</v>
      </c>
      <c r="E749" s="349" t="s">
        <v>220</v>
      </c>
      <c r="F749" s="350">
        <v>2202.84</v>
      </c>
      <c r="G749" s="349" t="s">
        <v>2191</v>
      </c>
      <c r="H749" s="349" t="s">
        <v>493</v>
      </c>
      <c r="I749" s="351" t="s">
        <v>1123</v>
      </c>
      <c r="J749" s="352" t="s">
        <v>1667</v>
      </c>
      <c r="K749" s="352" t="s">
        <v>1163</v>
      </c>
      <c r="L749" s="353" t="s">
        <v>32</v>
      </c>
      <c r="M749" s="352">
        <v>19</v>
      </c>
      <c r="N749" s="371">
        <v>44953</v>
      </c>
      <c r="O749" s="74">
        <f t="shared" si="37"/>
        <v>1</v>
      </c>
      <c r="P749" s="74">
        <f t="shared" si="38"/>
        <v>1</v>
      </c>
      <c r="Q749" s="139" t="str">
        <f t="shared" si="39"/>
        <v>Aquisição_de_Bens_Permanentes</v>
      </c>
    </row>
    <row r="750" spans="1:17" ht="24" x14ac:dyDescent="0.2">
      <c r="A750" s="357">
        <v>747</v>
      </c>
      <c r="B750" s="347">
        <v>44956</v>
      </c>
      <c r="C750" s="580">
        <v>44927</v>
      </c>
      <c r="D750" s="349" t="s">
        <v>264</v>
      </c>
      <c r="E750" s="349" t="s">
        <v>0</v>
      </c>
      <c r="F750" s="350">
        <v>1387.65</v>
      </c>
      <c r="G750" s="349" t="s">
        <v>1283</v>
      </c>
      <c r="H750" s="349" t="s">
        <v>418</v>
      </c>
      <c r="I750" s="351" t="s">
        <v>3364</v>
      </c>
      <c r="J750" s="352" t="s">
        <v>1285</v>
      </c>
      <c r="K750" s="352" t="s">
        <v>1157</v>
      </c>
      <c r="L750" s="353" t="s">
        <v>32</v>
      </c>
      <c r="M750" s="352">
        <v>4900</v>
      </c>
      <c r="N750" s="371">
        <v>44946</v>
      </c>
      <c r="O750" s="74">
        <f t="shared" si="37"/>
        <v>1</v>
      </c>
      <c r="P750" s="74">
        <f t="shared" si="38"/>
        <v>1</v>
      </c>
      <c r="Q750" s="139" t="str">
        <f t="shared" si="39"/>
        <v>Gastos_Gerais</v>
      </c>
    </row>
    <row r="751" spans="1:17" x14ac:dyDescent="0.2">
      <c r="A751" s="357">
        <v>748</v>
      </c>
      <c r="B751" s="347">
        <v>44956</v>
      </c>
      <c r="C751" s="580">
        <v>44927</v>
      </c>
      <c r="D751" s="349" t="s">
        <v>264</v>
      </c>
      <c r="E751" s="349" t="s">
        <v>81</v>
      </c>
      <c r="F751" s="350">
        <v>1500</v>
      </c>
      <c r="G751" s="349" t="s">
        <v>2196</v>
      </c>
      <c r="H751" s="349" t="s">
        <v>418</v>
      </c>
      <c r="I751" s="351" t="s">
        <v>1290</v>
      </c>
      <c r="J751" s="352" t="s">
        <v>1291</v>
      </c>
      <c r="K751" s="352" t="s">
        <v>1157</v>
      </c>
      <c r="L751" s="353" t="s">
        <v>32</v>
      </c>
      <c r="M751" s="352">
        <v>2040872</v>
      </c>
      <c r="N751" s="371">
        <v>44957</v>
      </c>
      <c r="O751" s="74">
        <f t="shared" si="37"/>
        <v>1</v>
      </c>
      <c r="P751" s="74">
        <f t="shared" si="38"/>
        <v>1</v>
      </c>
      <c r="Q751" s="139" t="str">
        <f t="shared" si="39"/>
        <v>Gastos_Gerais</v>
      </c>
    </row>
    <row r="752" spans="1:17" ht="24" x14ac:dyDescent="0.2">
      <c r="A752" s="357">
        <v>749</v>
      </c>
      <c r="B752" s="347">
        <v>44956</v>
      </c>
      <c r="C752" s="580">
        <v>44927</v>
      </c>
      <c r="D752" s="349" t="s">
        <v>264</v>
      </c>
      <c r="E752" s="349" t="s">
        <v>293</v>
      </c>
      <c r="F752" s="350">
        <v>13.5</v>
      </c>
      <c r="G752" s="349" t="s">
        <v>2197</v>
      </c>
      <c r="H752" s="349" t="s">
        <v>414</v>
      </c>
      <c r="I752" s="351" t="s">
        <v>2086</v>
      </c>
      <c r="J752" s="352" t="s">
        <v>597</v>
      </c>
      <c r="K752" s="352" t="s">
        <v>1188</v>
      </c>
      <c r="L752" s="353" t="s">
        <v>1189</v>
      </c>
      <c r="M752" s="352">
        <v>959576820</v>
      </c>
      <c r="N752" s="371">
        <v>44956</v>
      </c>
      <c r="O752" s="74">
        <f t="shared" si="37"/>
        <v>1</v>
      </c>
      <c r="P752" s="74">
        <f t="shared" si="38"/>
        <v>1</v>
      </c>
      <c r="Q752" s="139" t="str">
        <f t="shared" si="39"/>
        <v>Gastos_Gerais</v>
      </c>
    </row>
    <row r="753" spans="1:17" ht="36" x14ac:dyDescent="0.2">
      <c r="A753" s="357">
        <v>750</v>
      </c>
      <c r="B753" s="347">
        <v>44956</v>
      </c>
      <c r="C753" s="580">
        <v>44927</v>
      </c>
      <c r="D753" s="349" t="s">
        <v>264</v>
      </c>
      <c r="E753" s="349" t="s">
        <v>293</v>
      </c>
      <c r="F753" s="350">
        <v>60</v>
      </c>
      <c r="G753" s="349" t="s">
        <v>2198</v>
      </c>
      <c r="H753" s="349" t="s">
        <v>417</v>
      </c>
      <c r="I753" s="351" t="s">
        <v>1928</v>
      </c>
      <c r="J753" s="352" t="s">
        <v>994</v>
      </c>
      <c r="K753" s="352" t="s">
        <v>1188</v>
      </c>
      <c r="L753" s="353" t="s">
        <v>1189</v>
      </c>
      <c r="M753" s="352">
        <v>959576820</v>
      </c>
      <c r="N753" s="371">
        <v>44956</v>
      </c>
      <c r="O753" s="74">
        <f t="shared" si="37"/>
        <v>1</v>
      </c>
      <c r="P753" s="74">
        <f t="shared" si="38"/>
        <v>1</v>
      </c>
      <c r="Q753" s="139" t="str">
        <f t="shared" si="39"/>
        <v>Gastos_Gerais</v>
      </c>
    </row>
    <row r="754" spans="1:17" ht="24" x14ac:dyDescent="0.2">
      <c r="A754" s="357">
        <v>751</v>
      </c>
      <c r="B754" s="347">
        <v>44956</v>
      </c>
      <c r="C754" s="580">
        <v>44927</v>
      </c>
      <c r="D754" s="349" t="s">
        <v>264</v>
      </c>
      <c r="E754" s="349" t="s">
        <v>293</v>
      </c>
      <c r="F754" s="350">
        <v>120</v>
      </c>
      <c r="G754" s="349" t="s">
        <v>1921</v>
      </c>
      <c r="H754" s="349" t="s">
        <v>414</v>
      </c>
      <c r="I754" s="351" t="s">
        <v>1922</v>
      </c>
      <c r="J754" s="352" t="s">
        <v>793</v>
      </c>
      <c r="K754" s="352" t="s">
        <v>1188</v>
      </c>
      <c r="L754" s="353" t="s">
        <v>1189</v>
      </c>
      <c r="M754" s="352">
        <v>959576820</v>
      </c>
      <c r="N754" s="371">
        <v>44956</v>
      </c>
      <c r="O754" s="74">
        <f t="shared" si="37"/>
        <v>1</v>
      </c>
      <c r="P754" s="74">
        <f t="shared" si="38"/>
        <v>1</v>
      </c>
      <c r="Q754" s="139" t="str">
        <f t="shared" si="39"/>
        <v>Gastos_Gerais</v>
      </c>
    </row>
    <row r="755" spans="1:17" ht="24" x14ac:dyDescent="0.2">
      <c r="A755" s="357">
        <v>752</v>
      </c>
      <c r="B755" s="347">
        <v>44956</v>
      </c>
      <c r="C755" s="580">
        <v>44927</v>
      </c>
      <c r="D755" s="349" t="s">
        <v>264</v>
      </c>
      <c r="E755" s="349" t="s">
        <v>293</v>
      </c>
      <c r="F755" s="350">
        <v>120</v>
      </c>
      <c r="G755" s="349" t="s">
        <v>2199</v>
      </c>
      <c r="H755" s="349" t="s">
        <v>414</v>
      </c>
      <c r="I755" s="351" t="s">
        <v>2200</v>
      </c>
      <c r="J755" s="352" t="s">
        <v>690</v>
      </c>
      <c r="K755" s="352" t="s">
        <v>1188</v>
      </c>
      <c r="L755" s="353" t="s">
        <v>1189</v>
      </c>
      <c r="M755" s="352">
        <v>959576820</v>
      </c>
      <c r="N755" s="371">
        <v>44956</v>
      </c>
      <c r="O755" s="74">
        <f t="shared" si="37"/>
        <v>1</v>
      </c>
      <c r="P755" s="74">
        <f t="shared" si="38"/>
        <v>1</v>
      </c>
      <c r="Q755" s="139" t="str">
        <f t="shared" si="39"/>
        <v>Gastos_Gerais</v>
      </c>
    </row>
    <row r="756" spans="1:17" ht="24" x14ac:dyDescent="0.2">
      <c r="A756" s="357">
        <v>753</v>
      </c>
      <c r="B756" s="347">
        <v>44957</v>
      </c>
      <c r="C756" s="580">
        <v>44927</v>
      </c>
      <c r="D756" s="349" t="s">
        <v>264</v>
      </c>
      <c r="E756" s="349" t="s">
        <v>0</v>
      </c>
      <c r="F756" s="350">
        <v>239.99</v>
      </c>
      <c r="G756" s="349" t="s">
        <v>1283</v>
      </c>
      <c r="H756" s="349" t="s">
        <v>493</v>
      </c>
      <c r="I756" s="351" t="s">
        <v>1570</v>
      </c>
      <c r="J756" s="352" t="s">
        <v>1571</v>
      </c>
      <c r="K756" s="352" t="s">
        <v>1157</v>
      </c>
      <c r="L756" s="353" t="s">
        <v>32</v>
      </c>
      <c r="M756" s="352">
        <v>35561</v>
      </c>
      <c r="N756" s="371">
        <v>44951</v>
      </c>
      <c r="O756" s="74">
        <f t="shared" si="37"/>
        <v>1</v>
      </c>
      <c r="P756" s="74">
        <f t="shared" si="38"/>
        <v>1</v>
      </c>
      <c r="Q756" s="139" t="str">
        <f t="shared" si="39"/>
        <v>Gastos_Gerais</v>
      </c>
    </row>
    <row r="757" spans="1:17" ht="36" x14ac:dyDescent="0.2">
      <c r="A757" s="357">
        <v>754</v>
      </c>
      <c r="B757" s="347">
        <v>44957</v>
      </c>
      <c r="C757" s="580">
        <v>44927</v>
      </c>
      <c r="D757" s="349" t="s">
        <v>264</v>
      </c>
      <c r="E757" s="349" t="s">
        <v>96</v>
      </c>
      <c r="F757" s="350">
        <v>233.37</v>
      </c>
      <c r="G757" s="349" t="s">
        <v>2201</v>
      </c>
      <c r="H757" s="349" t="s">
        <v>423</v>
      </c>
      <c r="I757" s="351" t="s">
        <v>2202</v>
      </c>
      <c r="J757" s="352" t="s">
        <v>2203</v>
      </c>
      <c r="K757" s="352" t="s">
        <v>1157</v>
      </c>
      <c r="L757" s="353" t="s">
        <v>32</v>
      </c>
      <c r="M757" s="352">
        <v>8193</v>
      </c>
      <c r="N757" s="371">
        <v>44951</v>
      </c>
      <c r="O757" s="74">
        <f t="shared" si="37"/>
        <v>1</v>
      </c>
      <c r="P757" s="74">
        <f t="shared" si="38"/>
        <v>1</v>
      </c>
      <c r="Q757" s="139" t="str">
        <f t="shared" si="39"/>
        <v>Gastos_Gerais</v>
      </c>
    </row>
    <row r="758" spans="1:17" ht="24" x14ac:dyDescent="0.2">
      <c r="A758" s="357">
        <v>755</v>
      </c>
      <c r="B758" s="347">
        <v>44957</v>
      </c>
      <c r="C758" s="580">
        <v>44927</v>
      </c>
      <c r="D758" s="349" t="s">
        <v>264</v>
      </c>
      <c r="E758" s="349" t="s">
        <v>82</v>
      </c>
      <c r="F758" s="350">
        <v>14323.96</v>
      </c>
      <c r="G758" s="349" t="s">
        <v>2204</v>
      </c>
      <c r="H758" s="349" t="s">
        <v>414</v>
      </c>
      <c r="I758" s="351" t="s">
        <v>1682</v>
      </c>
      <c r="J758" s="352" t="s">
        <v>1156</v>
      </c>
      <c r="K758" s="352" t="s">
        <v>1157</v>
      </c>
      <c r="L758" s="353" t="s">
        <v>1158</v>
      </c>
      <c r="M758" s="352" t="s">
        <v>2205</v>
      </c>
      <c r="N758" s="371">
        <v>44951</v>
      </c>
      <c r="O758" s="74">
        <f t="shared" si="37"/>
        <v>1</v>
      </c>
      <c r="P758" s="74">
        <f t="shared" si="38"/>
        <v>1</v>
      </c>
      <c r="Q758" s="139" t="str">
        <f t="shared" si="39"/>
        <v>Gastos_Gerais</v>
      </c>
    </row>
    <row r="759" spans="1:17" ht="24" x14ac:dyDescent="0.2">
      <c r="A759" s="357">
        <v>756</v>
      </c>
      <c r="B759" s="347">
        <v>44957</v>
      </c>
      <c r="C759" s="580">
        <v>44927</v>
      </c>
      <c r="D759" s="349" t="s">
        <v>264</v>
      </c>
      <c r="E759" s="349" t="s">
        <v>96</v>
      </c>
      <c r="F759" s="350">
        <v>511.5</v>
      </c>
      <c r="G759" s="349" t="s">
        <v>3022</v>
      </c>
      <c r="H759" s="349" t="s">
        <v>422</v>
      </c>
      <c r="I759" s="351" t="s">
        <v>3023</v>
      </c>
      <c r="J759" s="352" t="s">
        <v>3024</v>
      </c>
      <c r="K759" s="352" t="s">
        <v>1157</v>
      </c>
      <c r="L759" s="353" t="s">
        <v>32</v>
      </c>
      <c r="M759" s="352">
        <v>460</v>
      </c>
      <c r="N759" s="371">
        <v>44956</v>
      </c>
      <c r="O759" s="74">
        <f t="shared" ref="O759" si="40">IF(B759=0,0,IF(YEAR(B759)=$P$1,MONTH(B759)-$O$1+1,(YEAR(B759)-$P$1)*12-$O$1+1+MONTH(B759)))</f>
        <v>1</v>
      </c>
      <c r="P759" s="74">
        <f t="shared" ref="P759" si="41">IF(C759=0,0,IF(YEAR(C759)=$P$1,MONTH(C759)-$O$1+1,(YEAR(C759)-$P$1)*12-$O$1+1+MONTH(C759)))</f>
        <v>1</v>
      </c>
      <c r="Q759" s="139" t="str">
        <f t="shared" ref="Q759" si="42">SUBSTITUTE(D759," ","_")</f>
        <v>Gastos_Gerais</v>
      </c>
    </row>
    <row r="760" spans="1:17" ht="24" x14ac:dyDescent="0.2">
      <c r="A760" s="357">
        <v>757</v>
      </c>
      <c r="B760" s="347">
        <v>44957</v>
      </c>
      <c r="C760" s="580">
        <v>44927</v>
      </c>
      <c r="D760" s="349" t="s">
        <v>264</v>
      </c>
      <c r="E760" s="349" t="s">
        <v>388</v>
      </c>
      <c r="F760" s="350">
        <v>12291</v>
      </c>
      <c r="G760" s="349" t="s">
        <v>2206</v>
      </c>
      <c r="H760" s="349" t="s">
        <v>493</v>
      </c>
      <c r="I760" s="351" t="s">
        <v>2207</v>
      </c>
      <c r="J760" s="352" t="s">
        <v>2208</v>
      </c>
      <c r="K760" s="352" t="s">
        <v>1188</v>
      </c>
      <c r="L760" s="353" t="s">
        <v>32</v>
      </c>
      <c r="M760" s="352">
        <v>20232</v>
      </c>
      <c r="N760" s="371">
        <v>44956</v>
      </c>
      <c r="O760" s="74">
        <f t="shared" si="37"/>
        <v>1</v>
      </c>
      <c r="P760" s="74">
        <f t="shared" si="38"/>
        <v>1</v>
      </c>
      <c r="Q760" s="139" t="str">
        <f t="shared" si="39"/>
        <v>Gastos_Gerais</v>
      </c>
    </row>
    <row r="761" spans="1:17" ht="36" x14ac:dyDescent="0.2">
      <c r="A761" s="357">
        <v>758</v>
      </c>
      <c r="B761" s="347">
        <v>44957</v>
      </c>
      <c r="C761" s="580">
        <v>44927</v>
      </c>
      <c r="D761" s="349" t="s">
        <v>264</v>
      </c>
      <c r="E761" s="349" t="s">
        <v>182</v>
      </c>
      <c r="F761" s="350">
        <v>179.9</v>
      </c>
      <c r="G761" s="349" t="s">
        <v>2209</v>
      </c>
      <c r="H761" s="349" t="s">
        <v>417</v>
      </c>
      <c r="I761" s="351" t="s">
        <v>2210</v>
      </c>
      <c r="J761" s="352" t="s">
        <v>2211</v>
      </c>
      <c r="K761" s="352" t="s">
        <v>1188</v>
      </c>
      <c r="L761" s="353" t="s">
        <v>32</v>
      </c>
      <c r="M761" s="352">
        <v>20085</v>
      </c>
      <c r="N761" s="371">
        <v>44956</v>
      </c>
      <c r="O761" s="74">
        <f t="shared" si="37"/>
        <v>1</v>
      </c>
      <c r="P761" s="74">
        <f t="shared" si="38"/>
        <v>1</v>
      </c>
      <c r="Q761" s="139" t="str">
        <f t="shared" si="39"/>
        <v>Gastos_Gerais</v>
      </c>
    </row>
    <row r="762" spans="1:17" ht="36" x14ac:dyDescent="0.2">
      <c r="A762" s="357">
        <v>759</v>
      </c>
      <c r="B762" s="347">
        <v>44957</v>
      </c>
      <c r="C762" s="580">
        <v>44927</v>
      </c>
      <c r="D762" s="349" t="s">
        <v>264</v>
      </c>
      <c r="E762" s="349" t="s">
        <v>58</v>
      </c>
      <c r="F762" s="350">
        <v>203.19</v>
      </c>
      <c r="G762" s="349" t="s">
        <v>2212</v>
      </c>
      <c r="H762" s="349" t="s">
        <v>420</v>
      </c>
      <c r="I762" s="351" t="s">
        <v>2213</v>
      </c>
      <c r="J762" s="352" t="s">
        <v>425</v>
      </c>
      <c r="K762" s="352" t="s">
        <v>1217</v>
      </c>
      <c r="L762" s="353" t="s">
        <v>2214</v>
      </c>
      <c r="M762" s="352" t="s">
        <v>2215</v>
      </c>
      <c r="N762" s="371">
        <v>44957</v>
      </c>
      <c r="O762" s="74">
        <f t="shared" si="37"/>
        <v>1</v>
      </c>
      <c r="P762" s="74">
        <f t="shared" si="38"/>
        <v>1</v>
      </c>
      <c r="Q762" s="139" t="str">
        <f t="shared" si="39"/>
        <v>Gastos_Gerais</v>
      </c>
    </row>
    <row r="763" spans="1:17" ht="24" x14ac:dyDescent="0.2">
      <c r="A763" s="357">
        <v>760</v>
      </c>
      <c r="B763" s="347">
        <v>44957</v>
      </c>
      <c r="C763" s="580">
        <v>44927</v>
      </c>
      <c r="D763" s="349" t="s">
        <v>264</v>
      </c>
      <c r="E763" s="349" t="s">
        <v>402</v>
      </c>
      <c r="F763" s="350">
        <v>49</v>
      </c>
      <c r="G763" s="349" t="s">
        <v>1487</v>
      </c>
      <c r="H763" s="349" t="s">
        <v>416</v>
      </c>
      <c r="I763" s="351" t="s">
        <v>1691</v>
      </c>
      <c r="J763" s="352" t="s">
        <v>1692</v>
      </c>
      <c r="K763" s="352" t="s">
        <v>1163</v>
      </c>
      <c r="L763" s="353" t="s">
        <v>32</v>
      </c>
      <c r="M763" s="352">
        <v>112</v>
      </c>
      <c r="N763" s="371">
        <v>44956</v>
      </c>
      <c r="O763" s="74">
        <f t="shared" si="37"/>
        <v>1</v>
      </c>
      <c r="P763" s="74">
        <f t="shared" si="38"/>
        <v>1</v>
      </c>
      <c r="Q763" s="139" t="str">
        <f t="shared" si="39"/>
        <v>Gastos_Gerais</v>
      </c>
    </row>
    <row r="764" spans="1:17" ht="24" x14ac:dyDescent="0.2">
      <c r="A764" s="357">
        <v>761</v>
      </c>
      <c r="B764" s="347">
        <v>44957</v>
      </c>
      <c r="C764" s="580">
        <v>44927</v>
      </c>
      <c r="D764" s="349" t="s">
        <v>264</v>
      </c>
      <c r="E764" s="349" t="s">
        <v>402</v>
      </c>
      <c r="F764" s="350">
        <v>47.1</v>
      </c>
      <c r="G764" s="349" t="s">
        <v>1487</v>
      </c>
      <c r="H764" s="349" t="s">
        <v>421</v>
      </c>
      <c r="I764" s="351" t="s">
        <v>1488</v>
      </c>
      <c r="J764" s="352" t="s">
        <v>1489</v>
      </c>
      <c r="K764" s="352" t="s">
        <v>1163</v>
      </c>
      <c r="L764" s="353" t="s">
        <v>32</v>
      </c>
      <c r="M764" s="352">
        <v>887</v>
      </c>
      <c r="N764" s="371">
        <v>44956</v>
      </c>
      <c r="O764" s="74">
        <f t="shared" si="37"/>
        <v>1</v>
      </c>
      <c r="P764" s="74">
        <f t="shared" si="38"/>
        <v>1</v>
      </c>
      <c r="Q764" s="139" t="str">
        <f t="shared" si="39"/>
        <v>Gastos_Gerais</v>
      </c>
    </row>
    <row r="765" spans="1:17" ht="36" x14ac:dyDescent="0.2">
      <c r="A765" s="357">
        <v>762</v>
      </c>
      <c r="B765" s="347">
        <v>44957</v>
      </c>
      <c r="C765" s="580">
        <v>44927</v>
      </c>
      <c r="D765" s="349" t="s">
        <v>264</v>
      </c>
      <c r="E765" s="349" t="s">
        <v>182</v>
      </c>
      <c r="F765" s="350">
        <v>42.5</v>
      </c>
      <c r="G765" s="349" t="s">
        <v>2216</v>
      </c>
      <c r="H765" s="349" t="s">
        <v>416</v>
      </c>
      <c r="I765" s="351" t="s">
        <v>2217</v>
      </c>
      <c r="J765" s="352" t="s">
        <v>2218</v>
      </c>
      <c r="K765" s="352" t="s">
        <v>1163</v>
      </c>
      <c r="L765" s="353" t="s">
        <v>32</v>
      </c>
      <c r="M765" s="352">
        <v>1072</v>
      </c>
      <c r="N765" s="371">
        <v>44956</v>
      </c>
      <c r="O765" s="74">
        <f t="shared" ref="O765:O814" si="43">IF(B765=0,0,IF(YEAR(B765)=$P$1,MONTH(B765)-$O$1+1,(YEAR(B765)-$P$1)*12-$O$1+1+MONTH(B765)))</f>
        <v>1</v>
      </c>
      <c r="P765" s="74">
        <f t="shared" ref="P765:P814" si="44">IF(C765=0,0,IF(YEAR(C765)=$P$1,MONTH(C765)-$O$1+1,(YEAR(C765)-$P$1)*12-$O$1+1+MONTH(C765)))</f>
        <v>1</v>
      </c>
      <c r="Q765" s="139" t="str">
        <f t="shared" ref="Q765:Q814" si="45">SUBSTITUTE(D765," ","_")</f>
        <v>Gastos_Gerais</v>
      </c>
    </row>
    <row r="766" spans="1:17" ht="24" x14ac:dyDescent="0.2">
      <c r="A766" s="357">
        <v>763</v>
      </c>
      <c r="B766" s="347">
        <v>44957</v>
      </c>
      <c r="C766" s="580">
        <v>44927</v>
      </c>
      <c r="D766" s="349" t="s">
        <v>264</v>
      </c>
      <c r="E766" s="349" t="s">
        <v>404</v>
      </c>
      <c r="F766" s="350">
        <v>193.75</v>
      </c>
      <c r="G766" s="349" t="s">
        <v>2219</v>
      </c>
      <c r="H766" s="349" t="s">
        <v>417</v>
      </c>
      <c r="I766" s="351" t="s">
        <v>2220</v>
      </c>
      <c r="J766" s="352" t="s">
        <v>2221</v>
      </c>
      <c r="K766" s="352" t="s">
        <v>1163</v>
      </c>
      <c r="L766" s="353" t="s">
        <v>32</v>
      </c>
      <c r="M766" s="352">
        <v>20011</v>
      </c>
      <c r="N766" s="371">
        <v>44956</v>
      </c>
      <c r="O766" s="74">
        <f t="shared" si="43"/>
        <v>1</v>
      </c>
      <c r="P766" s="74">
        <f t="shared" si="44"/>
        <v>1</v>
      </c>
      <c r="Q766" s="139" t="str">
        <f t="shared" si="45"/>
        <v>Gastos_Gerais</v>
      </c>
    </row>
    <row r="767" spans="1:17" ht="36" x14ac:dyDescent="0.2">
      <c r="A767" s="357">
        <v>764</v>
      </c>
      <c r="B767" s="347">
        <v>44957</v>
      </c>
      <c r="C767" s="580">
        <v>44927</v>
      </c>
      <c r="D767" s="349" t="s">
        <v>264</v>
      </c>
      <c r="E767" s="349" t="s">
        <v>182</v>
      </c>
      <c r="F767" s="350">
        <v>885</v>
      </c>
      <c r="G767" s="349" t="s">
        <v>2222</v>
      </c>
      <c r="H767" s="349" t="s">
        <v>420</v>
      </c>
      <c r="I767" s="351" t="s">
        <v>2223</v>
      </c>
      <c r="J767" s="352" t="s">
        <v>2224</v>
      </c>
      <c r="K767" s="352" t="s">
        <v>1163</v>
      </c>
      <c r="L767" s="353" t="s">
        <v>32</v>
      </c>
      <c r="M767" s="352">
        <v>1268</v>
      </c>
      <c r="N767" s="371">
        <v>44957</v>
      </c>
      <c r="O767" s="74">
        <f t="shared" si="43"/>
        <v>1</v>
      </c>
      <c r="P767" s="74">
        <f t="shared" si="44"/>
        <v>1</v>
      </c>
      <c r="Q767" s="139" t="str">
        <f t="shared" si="45"/>
        <v>Gastos_Gerais</v>
      </c>
    </row>
    <row r="768" spans="1:17" ht="25.5" x14ac:dyDescent="0.2">
      <c r="A768" s="357">
        <v>765</v>
      </c>
      <c r="B768" s="347">
        <v>44957</v>
      </c>
      <c r="C768" s="580">
        <v>44927</v>
      </c>
      <c r="D768" s="349" t="s">
        <v>176</v>
      </c>
      <c r="E768" s="349" t="s">
        <v>261</v>
      </c>
      <c r="F768" s="350">
        <v>2186.46</v>
      </c>
      <c r="G768" s="349" t="s">
        <v>1207</v>
      </c>
      <c r="H768" s="349" t="s">
        <v>420</v>
      </c>
      <c r="I768" s="351" t="s">
        <v>4072</v>
      </c>
      <c r="J768" s="352" t="s">
        <v>425</v>
      </c>
      <c r="K768" s="352" t="s">
        <v>1188</v>
      </c>
      <c r="L768" s="353" t="s">
        <v>1188</v>
      </c>
      <c r="M768" s="352" t="s">
        <v>425</v>
      </c>
      <c r="N768" s="371">
        <v>44957</v>
      </c>
      <c r="O768" s="74">
        <f t="shared" si="43"/>
        <v>1</v>
      </c>
      <c r="P768" s="74">
        <f t="shared" si="44"/>
        <v>1</v>
      </c>
      <c r="Q768" s="139" t="str">
        <f t="shared" si="45"/>
        <v>Gastos_com_Pessoal</v>
      </c>
    </row>
    <row r="769" spans="1:17" ht="25.5" x14ac:dyDescent="0.2">
      <c r="A769" s="357">
        <v>766</v>
      </c>
      <c r="B769" s="347">
        <v>44957</v>
      </c>
      <c r="C769" s="580">
        <v>44927</v>
      </c>
      <c r="D769" s="349" t="s">
        <v>176</v>
      </c>
      <c r="E769" s="349" t="s">
        <v>280</v>
      </c>
      <c r="F769" s="350">
        <v>4210.8500000000004</v>
      </c>
      <c r="G769" s="349" t="s">
        <v>1209</v>
      </c>
      <c r="H769" s="349" t="s">
        <v>420</v>
      </c>
      <c r="I769" s="351" t="s">
        <v>4072</v>
      </c>
      <c r="J769" s="352" t="s">
        <v>425</v>
      </c>
      <c r="K769" s="352" t="s">
        <v>1188</v>
      </c>
      <c r="L769" s="353" t="s">
        <v>1188</v>
      </c>
      <c r="M769" s="352" t="s">
        <v>425</v>
      </c>
      <c r="N769" s="371">
        <v>44957</v>
      </c>
      <c r="O769" s="74">
        <f t="shared" ref="O769:O771" si="46">IF(B769=0,0,IF(YEAR(B769)=$P$1,MONTH(B769)-$O$1+1,(YEAR(B769)-$P$1)*12-$O$1+1+MONTH(B769)))</f>
        <v>1</v>
      </c>
      <c r="P769" s="74">
        <f t="shared" ref="P769:P771" si="47">IF(C769=0,0,IF(YEAR(C769)=$P$1,MONTH(C769)-$O$1+1,(YEAR(C769)-$P$1)*12-$O$1+1+MONTH(C769)))</f>
        <v>1</v>
      </c>
      <c r="Q769" s="139" t="str">
        <f t="shared" ref="Q769:Q771" si="48">SUBSTITUTE(D769," ","_")</f>
        <v>Gastos_com_Pessoal</v>
      </c>
    </row>
    <row r="770" spans="1:17" ht="36" x14ac:dyDescent="0.2">
      <c r="A770" s="357">
        <v>767</v>
      </c>
      <c r="B770" s="347">
        <v>44957</v>
      </c>
      <c r="C770" s="580">
        <v>44927</v>
      </c>
      <c r="D770" s="349" t="s">
        <v>176</v>
      </c>
      <c r="E770" s="349" t="s">
        <v>169</v>
      </c>
      <c r="F770" s="350">
        <v>4167.13</v>
      </c>
      <c r="G770" s="349" t="s">
        <v>1211</v>
      </c>
      <c r="H770" s="349" t="s">
        <v>420</v>
      </c>
      <c r="I770" s="351" t="s">
        <v>4072</v>
      </c>
      <c r="J770" s="352" t="s">
        <v>425</v>
      </c>
      <c r="K770" s="352" t="s">
        <v>1188</v>
      </c>
      <c r="L770" s="353" t="s">
        <v>1188</v>
      </c>
      <c r="M770" s="352" t="s">
        <v>425</v>
      </c>
      <c r="N770" s="371">
        <v>44957</v>
      </c>
      <c r="O770" s="74">
        <f t="shared" si="46"/>
        <v>1</v>
      </c>
      <c r="P770" s="74">
        <f t="shared" si="47"/>
        <v>1</v>
      </c>
      <c r="Q770" s="139" t="str">
        <f t="shared" si="48"/>
        <v>Gastos_com_Pessoal</v>
      </c>
    </row>
    <row r="771" spans="1:17" ht="25.5" x14ac:dyDescent="0.2">
      <c r="A771" s="357">
        <v>768</v>
      </c>
      <c r="B771" s="347">
        <v>44957</v>
      </c>
      <c r="C771" s="580">
        <v>44927</v>
      </c>
      <c r="D771" s="349" t="s">
        <v>176</v>
      </c>
      <c r="E771" s="349" t="s">
        <v>91</v>
      </c>
      <c r="F771" s="350">
        <v>1077.58</v>
      </c>
      <c r="G771" s="349" t="s">
        <v>4073</v>
      </c>
      <c r="H771" s="349" t="s">
        <v>425</v>
      </c>
      <c r="I771" s="351" t="s">
        <v>425</v>
      </c>
      <c r="J771" s="352" t="s">
        <v>425</v>
      </c>
      <c r="K771" s="352" t="s">
        <v>1188</v>
      </c>
      <c r="L771" s="353" t="s">
        <v>1188</v>
      </c>
      <c r="M771" s="352" t="s">
        <v>425</v>
      </c>
      <c r="N771" s="371">
        <v>44957</v>
      </c>
      <c r="O771" s="74">
        <f t="shared" si="46"/>
        <v>1</v>
      </c>
      <c r="P771" s="74">
        <f t="shared" si="47"/>
        <v>1</v>
      </c>
      <c r="Q771" s="139" t="str">
        <f t="shared" si="48"/>
        <v>Gastos_com_Pessoal</v>
      </c>
    </row>
    <row r="772" spans="1:17" x14ac:dyDescent="0.2">
      <c r="A772" s="357">
        <v>769</v>
      </c>
      <c r="B772" s="347">
        <v>44957</v>
      </c>
      <c r="C772" s="580">
        <v>44927</v>
      </c>
      <c r="D772" s="349" t="s">
        <v>264</v>
      </c>
      <c r="E772" s="351" t="s">
        <v>80</v>
      </c>
      <c r="F772" s="350">
        <v>199.2</v>
      </c>
      <c r="G772" s="349" t="s">
        <v>2225</v>
      </c>
      <c r="H772" s="349" t="s">
        <v>423</v>
      </c>
      <c r="I772" s="351" t="s">
        <v>2202</v>
      </c>
      <c r="J772" s="352" t="s">
        <v>2226</v>
      </c>
      <c r="K772" s="352" t="s">
        <v>1157</v>
      </c>
      <c r="L772" s="353" t="s">
        <v>32</v>
      </c>
      <c r="M772" s="352">
        <v>8192</v>
      </c>
      <c r="N772" s="371">
        <v>44951</v>
      </c>
      <c r="O772" s="74">
        <f t="shared" si="43"/>
        <v>1</v>
      </c>
      <c r="P772" s="74">
        <f t="shared" si="44"/>
        <v>1</v>
      </c>
      <c r="Q772" s="139" t="str">
        <f t="shared" si="45"/>
        <v>Gastos_Gerais</v>
      </c>
    </row>
    <row r="773" spans="1:17" ht="24" x14ac:dyDescent="0.2">
      <c r="A773" s="357">
        <v>770</v>
      </c>
      <c r="B773" s="347">
        <v>44957</v>
      </c>
      <c r="C773" s="580">
        <v>44927</v>
      </c>
      <c r="D773" s="349" t="s">
        <v>264</v>
      </c>
      <c r="E773" s="349" t="s">
        <v>81</v>
      </c>
      <c r="F773" s="350">
        <v>1500</v>
      </c>
      <c r="G773" s="349" t="s">
        <v>1314</v>
      </c>
      <c r="H773" s="349" t="s">
        <v>421</v>
      </c>
      <c r="I773" s="351" t="s">
        <v>1290</v>
      </c>
      <c r="J773" s="352" t="s">
        <v>1291</v>
      </c>
      <c r="K773" s="352" t="s">
        <v>1157</v>
      </c>
      <c r="L773" s="353" t="s">
        <v>32</v>
      </c>
      <c r="M773" s="352">
        <v>2043776</v>
      </c>
      <c r="N773" s="371">
        <v>44958</v>
      </c>
      <c r="O773" s="74">
        <f t="shared" si="43"/>
        <v>1</v>
      </c>
      <c r="P773" s="74">
        <f t="shared" si="44"/>
        <v>1</v>
      </c>
      <c r="Q773" s="139" t="str">
        <f t="shared" si="45"/>
        <v>Gastos_Gerais</v>
      </c>
    </row>
    <row r="774" spans="1:17" ht="25.5" x14ac:dyDescent="0.2">
      <c r="A774" s="357">
        <v>771</v>
      </c>
      <c r="B774" s="347">
        <v>44957</v>
      </c>
      <c r="C774" s="580">
        <v>44927</v>
      </c>
      <c r="D774" s="349" t="s">
        <v>176</v>
      </c>
      <c r="E774" s="349" t="s">
        <v>1</v>
      </c>
      <c r="F774" s="350">
        <v>211.36</v>
      </c>
      <c r="G774" s="349" t="s">
        <v>2227</v>
      </c>
      <c r="H774" s="349" t="s">
        <v>303</v>
      </c>
      <c r="I774" s="351" t="s">
        <v>1885</v>
      </c>
      <c r="J774" s="352" t="s">
        <v>425</v>
      </c>
      <c r="K774" s="352" t="s">
        <v>1217</v>
      </c>
      <c r="L774" s="353" t="s">
        <v>2228</v>
      </c>
      <c r="M774" s="352">
        <v>29009</v>
      </c>
      <c r="N774" s="371">
        <v>44957</v>
      </c>
      <c r="O774" s="74">
        <f t="shared" si="43"/>
        <v>1</v>
      </c>
      <c r="P774" s="74">
        <f t="shared" si="44"/>
        <v>1</v>
      </c>
      <c r="Q774" s="139" t="str">
        <f t="shared" si="45"/>
        <v>Gastos_com_Pessoal</v>
      </c>
    </row>
    <row r="775" spans="1:17" ht="36" x14ac:dyDescent="0.2">
      <c r="A775" s="357">
        <v>772</v>
      </c>
      <c r="B775" s="354">
        <v>44957</v>
      </c>
      <c r="C775" s="580">
        <v>44927</v>
      </c>
      <c r="D775" s="349" t="s">
        <v>288</v>
      </c>
      <c r="E775" s="349" t="s">
        <v>288</v>
      </c>
      <c r="F775" s="350">
        <v>10907.33</v>
      </c>
      <c r="G775" s="349" t="s">
        <v>2229</v>
      </c>
      <c r="H775" s="349" t="s">
        <v>303</v>
      </c>
      <c r="I775" s="351" t="s">
        <v>1509</v>
      </c>
      <c r="J775" s="352" t="s">
        <v>1510</v>
      </c>
      <c r="K775" s="352" t="s">
        <v>425</v>
      </c>
      <c r="L775" s="363" t="s">
        <v>1511</v>
      </c>
      <c r="M775" s="352" t="s">
        <v>425</v>
      </c>
      <c r="N775" s="371">
        <v>44957</v>
      </c>
      <c r="O775" s="74">
        <f t="shared" si="43"/>
        <v>1</v>
      </c>
      <c r="P775" s="74">
        <f t="shared" si="44"/>
        <v>1</v>
      </c>
      <c r="Q775" s="139" t="str">
        <f t="shared" si="45"/>
        <v>Rendimentos_de_Aplicações_Fin.</v>
      </c>
    </row>
    <row r="776" spans="1:17" ht="24" x14ac:dyDescent="0.2">
      <c r="A776" s="357">
        <v>773</v>
      </c>
      <c r="B776" s="347">
        <v>44958</v>
      </c>
      <c r="C776" s="580">
        <v>44927</v>
      </c>
      <c r="D776" s="349" t="s">
        <v>264</v>
      </c>
      <c r="E776" s="349" t="s">
        <v>388</v>
      </c>
      <c r="F776" s="350">
        <v>368.51</v>
      </c>
      <c r="G776" s="349" t="s">
        <v>2230</v>
      </c>
      <c r="H776" s="349" t="s">
        <v>414</v>
      </c>
      <c r="I776" s="351" t="s">
        <v>1287</v>
      </c>
      <c r="J776" s="352" t="s">
        <v>1288</v>
      </c>
      <c r="K776" s="352" t="s">
        <v>1157</v>
      </c>
      <c r="L776" s="353" t="s">
        <v>32</v>
      </c>
      <c r="M776" s="352">
        <v>111</v>
      </c>
      <c r="N776" s="371">
        <v>44952</v>
      </c>
      <c r="O776" s="74">
        <f t="shared" si="43"/>
        <v>2</v>
      </c>
      <c r="P776" s="74">
        <f t="shared" si="44"/>
        <v>1</v>
      </c>
      <c r="Q776" s="139" t="str">
        <f t="shared" si="45"/>
        <v>Gastos_Gerais</v>
      </c>
    </row>
    <row r="777" spans="1:17" ht="24" x14ac:dyDescent="0.2">
      <c r="A777" s="357">
        <v>774</v>
      </c>
      <c r="B777" s="347">
        <v>44958</v>
      </c>
      <c r="C777" s="580">
        <v>44927</v>
      </c>
      <c r="D777" s="349" t="s">
        <v>264</v>
      </c>
      <c r="E777" s="349" t="s">
        <v>0</v>
      </c>
      <c r="F777" s="350">
        <v>1181.07</v>
      </c>
      <c r="G777" s="349" t="s">
        <v>1283</v>
      </c>
      <c r="H777" s="349" t="s">
        <v>421</v>
      </c>
      <c r="I777" s="351" t="s">
        <v>1570</v>
      </c>
      <c r="J777" s="352" t="s">
        <v>1571</v>
      </c>
      <c r="K777" s="352" t="s">
        <v>1157</v>
      </c>
      <c r="L777" s="353" t="s">
        <v>32</v>
      </c>
      <c r="M777" s="352">
        <v>35565</v>
      </c>
      <c r="N777" s="371">
        <v>44952</v>
      </c>
      <c r="O777" s="74">
        <f t="shared" si="43"/>
        <v>2</v>
      </c>
      <c r="P777" s="74">
        <f t="shared" si="44"/>
        <v>1</v>
      </c>
      <c r="Q777" s="139" t="str">
        <f t="shared" si="45"/>
        <v>Gastos_Gerais</v>
      </c>
    </row>
    <row r="778" spans="1:17" ht="24" x14ac:dyDescent="0.2">
      <c r="A778" s="357">
        <v>775</v>
      </c>
      <c r="B778" s="347">
        <v>44958</v>
      </c>
      <c r="C778" s="580">
        <v>44927</v>
      </c>
      <c r="D778" s="349" t="s">
        <v>264</v>
      </c>
      <c r="E778" s="349" t="s">
        <v>247</v>
      </c>
      <c r="F778" s="350">
        <v>959.1</v>
      </c>
      <c r="G778" s="349" t="s">
        <v>2193</v>
      </c>
      <c r="H778" s="349" t="s">
        <v>418</v>
      </c>
      <c r="I778" s="351" t="s">
        <v>1123</v>
      </c>
      <c r="J778" s="352" t="s">
        <v>1667</v>
      </c>
      <c r="K778" s="352" t="s">
        <v>1163</v>
      </c>
      <c r="L778" s="353" t="s">
        <v>32</v>
      </c>
      <c r="M778" s="352">
        <v>23</v>
      </c>
      <c r="N778" s="371">
        <v>44957</v>
      </c>
      <c r="O778" s="74">
        <f t="shared" si="43"/>
        <v>2</v>
      </c>
      <c r="P778" s="74">
        <f t="shared" si="44"/>
        <v>1</v>
      </c>
      <c r="Q778" s="139" t="str">
        <f t="shared" si="45"/>
        <v>Gastos_Gerais</v>
      </c>
    </row>
    <row r="779" spans="1:17" ht="36" x14ac:dyDescent="0.2">
      <c r="A779" s="357">
        <v>776</v>
      </c>
      <c r="B779" s="347">
        <v>44958</v>
      </c>
      <c r="C779" s="580">
        <v>44927</v>
      </c>
      <c r="D779" s="349" t="s">
        <v>141</v>
      </c>
      <c r="E779" s="349" t="s">
        <v>220</v>
      </c>
      <c r="F779" s="350">
        <v>16169.64</v>
      </c>
      <c r="G779" s="349" t="s">
        <v>2231</v>
      </c>
      <c r="H779" s="349" t="s">
        <v>418</v>
      </c>
      <c r="I779" s="351" t="s">
        <v>1123</v>
      </c>
      <c r="J779" s="352" t="s">
        <v>1667</v>
      </c>
      <c r="K779" s="352" t="s">
        <v>1163</v>
      </c>
      <c r="L779" s="353" t="s">
        <v>32</v>
      </c>
      <c r="M779" s="352">
        <v>23</v>
      </c>
      <c r="N779" s="371">
        <v>44957</v>
      </c>
      <c r="O779" s="74">
        <f t="shared" si="43"/>
        <v>2</v>
      </c>
      <c r="P779" s="74">
        <f t="shared" si="44"/>
        <v>1</v>
      </c>
      <c r="Q779" s="139" t="str">
        <f t="shared" si="45"/>
        <v>Aquisição_de_Bens_Permanentes</v>
      </c>
    </row>
    <row r="780" spans="1:17" x14ac:dyDescent="0.2">
      <c r="A780" s="357">
        <v>777</v>
      </c>
      <c r="B780" s="347">
        <v>44958</v>
      </c>
      <c r="C780" s="580">
        <v>44958</v>
      </c>
      <c r="D780" s="349" t="s">
        <v>264</v>
      </c>
      <c r="E780" s="349" t="s">
        <v>81</v>
      </c>
      <c r="F780" s="350">
        <v>2000</v>
      </c>
      <c r="G780" s="349" t="s">
        <v>1763</v>
      </c>
      <c r="H780" s="349" t="s">
        <v>1032</v>
      </c>
      <c r="I780" s="351" t="s">
        <v>1290</v>
      </c>
      <c r="J780" s="352" t="s">
        <v>1291</v>
      </c>
      <c r="K780" s="352" t="s">
        <v>1157</v>
      </c>
      <c r="L780" s="353" t="s">
        <v>1157</v>
      </c>
      <c r="M780" s="352" t="s">
        <v>2232</v>
      </c>
      <c r="N780" s="371">
        <v>44958</v>
      </c>
      <c r="O780" s="74">
        <f t="shared" si="43"/>
        <v>2</v>
      </c>
      <c r="P780" s="74">
        <f t="shared" si="44"/>
        <v>2</v>
      </c>
      <c r="Q780" s="139" t="str">
        <f t="shared" si="45"/>
        <v>Gastos_Gerais</v>
      </c>
    </row>
    <row r="781" spans="1:17" ht="24" x14ac:dyDescent="0.2">
      <c r="A781" s="357">
        <v>778</v>
      </c>
      <c r="B781" s="347">
        <v>44958</v>
      </c>
      <c r="C781" s="580">
        <v>44927</v>
      </c>
      <c r="D781" s="349" t="s">
        <v>264</v>
      </c>
      <c r="E781" s="349" t="s">
        <v>0</v>
      </c>
      <c r="F781" s="350">
        <v>2534.3200000000002</v>
      </c>
      <c r="G781" s="349" t="s">
        <v>1283</v>
      </c>
      <c r="H781" s="349" t="s">
        <v>419</v>
      </c>
      <c r="I781" s="351" t="s">
        <v>1570</v>
      </c>
      <c r="J781" s="352" t="s">
        <v>1571</v>
      </c>
      <c r="K781" s="352" t="s">
        <v>1157</v>
      </c>
      <c r="L781" s="353" t="s">
        <v>32</v>
      </c>
      <c r="M781" s="352">
        <v>35562</v>
      </c>
      <c r="N781" s="371">
        <v>44952</v>
      </c>
      <c r="O781" s="74">
        <f t="shared" si="43"/>
        <v>2</v>
      </c>
      <c r="P781" s="74">
        <f t="shared" si="44"/>
        <v>1</v>
      </c>
      <c r="Q781" s="139" t="str">
        <f t="shared" si="45"/>
        <v>Gastos_Gerais</v>
      </c>
    </row>
    <row r="782" spans="1:17" ht="24" x14ac:dyDescent="0.2">
      <c r="A782" s="357">
        <v>779</v>
      </c>
      <c r="B782" s="347">
        <v>44958</v>
      </c>
      <c r="C782" s="580">
        <v>44927</v>
      </c>
      <c r="D782" s="349" t="s">
        <v>264</v>
      </c>
      <c r="E782" s="349" t="s">
        <v>247</v>
      </c>
      <c r="F782" s="350">
        <v>78</v>
      </c>
      <c r="G782" s="349" t="s">
        <v>2233</v>
      </c>
      <c r="H782" s="349" t="s">
        <v>423</v>
      </c>
      <c r="I782" s="351" t="s">
        <v>2234</v>
      </c>
      <c r="J782" s="352" t="s">
        <v>2235</v>
      </c>
      <c r="K782" s="352" t="s">
        <v>1157</v>
      </c>
      <c r="L782" s="353" t="s">
        <v>32</v>
      </c>
      <c r="M782" s="352">
        <v>13000</v>
      </c>
      <c r="N782" s="371">
        <v>44957</v>
      </c>
      <c r="O782" s="74">
        <f t="shared" si="43"/>
        <v>2</v>
      </c>
      <c r="P782" s="74">
        <f t="shared" si="44"/>
        <v>1</v>
      </c>
      <c r="Q782" s="139" t="str">
        <f t="shared" si="45"/>
        <v>Gastos_Gerais</v>
      </c>
    </row>
    <row r="783" spans="1:17" ht="25.5" x14ac:dyDescent="0.2">
      <c r="A783" s="357">
        <v>780</v>
      </c>
      <c r="B783" s="347">
        <v>44958</v>
      </c>
      <c r="C783" s="580">
        <v>44958</v>
      </c>
      <c r="D783" s="349" t="s">
        <v>176</v>
      </c>
      <c r="E783" s="349" t="s">
        <v>158</v>
      </c>
      <c r="F783" s="350">
        <v>804.95</v>
      </c>
      <c r="G783" s="349" t="s">
        <v>3990</v>
      </c>
      <c r="H783" s="349" t="s">
        <v>303</v>
      </c>
      <c r="I783" s="351" t="s">
        <v>3946</v>
      </c>
      <c r="J783" s="352" t="s">
        <v>1405</v>
      </c>
      <c r="K783" s="352" t="s">
        <v>1163</v>
      </c>
      <c r="L783" s="353" t="s">
        <v>1393</v>
      </c>
      <c r="M783" s="352">
        <v>5347</v>
      </c>
      <c r="N783" s="371">
        <v>44959</v>
      </c>
      <c r="O783" s="74">
        <f t="shared" si="43"/>
        <v>2</v>
      </c>
      <c r="P783" s="74">
        <f t="shared" si="44"/>
        <v>2</v>
      </c>
      <c r="Q783" s="139" t="str">
        <f t="shared" si="45"/>
        <v>Gastos_com_Pessoal</v>
      </c>
    </row>
    <row r="784" spans="1:17" ht="24" x14ac:dyDescent="0.2">
      <c r="A784" s="357">
        <v>781</v>
      </c>
      <c r="B784" s="347">
        <v>44958</v>
      </c>
      <c r="C784" s="580">
        <v>44958</v>
      </c>
      <c r="D784" s="349" t="s">
        <v>264</v>
      </c>
      <c r="E784" s="349" t="s">
        <v>402</v>
      </c>
      <c r="F784" s="350">
        <v>49.9</v>
      </c>
      <c r="G784" s="349" t="s">
        <v>1487</v>
      </c>
      <c r="H784" s="349" t="s">
        <v>421</v>
      </c>
      <c r="I784" s="351" t="s">
        <v>2059</v>
      </c>
      <c r="J784" s="352" t="s">
        <v>2060</v>
      </c>
      <c r="K784" s="352" t="s">
        <v>1163</v>
      </c>
      <c r="L784" s="353" t="s">
        <v>32</v>
      </c>
      <c r="M784" s="352">
        <v>267</v>
      </c>
      <c r="N784" s="371">
        <v>44958</v>
      </c>
      <c r="O784" s="74">
        <f t="shared" si="43"/>
        <v>2</v>
      </c>
      <c r="P784" s="74">
        <f t="shared" si="44"/>
        <v>2</v>
      </c>
      <c r="Q784" s="139" t="str">
        <f t="shared" si="45"/>
        <v>Gastos_Gerais</v>
      </c>
    </row>
    <row r="785" spans="1:17" ht="24" x14ac:dyDescent="0.2">
      <c r="A785" s="357">
        <v>782</v>
      </c>
      <c r="B785" s="347">
        <v>44958</v>
      </c>
      <c r="C785" s="580">
        <v>44927</v>
      </c>
      <c r="D785" s="349" t="s">
        <v>264</v>
      </c>
      <c r="E785" s="349" t="s">
        <v>392</v>
      </c>
      <c r="F785" s="350">
        <v>236</v>
      </c>
      <c r="G785" s="349" t="s">
        <v>2236</v>
      </c>
      <c r="H785" s="349" t="s">
        <v>414</v>
      </c>
      <c r="I785" s="351" t="s">
        <v>2237</v>
      </c>
      <c r="J785" s="352" t="s">
        <v>2238</v>
      </c>
      <c r="K785" s="352" t="s">
        <v>1163</v>
      </c>
      <c r="L785" s="353" t="s">
        <v>32</v>
      </c>
      <c r="M785" s="352">
        <v>792</v>
      </c>
      <c r="N785" s="371">
        <v>44957</v>
      </c>
      <c r="O785" s="74">
        <f t="shared" si="43"/>
        <v>2</v>
      </c>
      <c r="P785" s="74">
        <f t="shared" si="44"/>
        <v>1</v>
      </c>
      <c r="Q785" s="139" t="str">
        <f t="shared" si="45"/>
        <v>Gastos_Gerais</v>
      </c>
    </row>
    <row r="786" spans="1:17" ht="36" x14ac:dyDescent="0.2">
      <c r="A786" s="357">
        <v>783</v>
      </c>
      <c r="B786" s="347">
        <v>44958</v>
      </c>
      <c r="C786" s="580">
        <v>44958</v>
      </c>
      <c r="D786" s="349" t="s">
        <v>176</v>
      </c>
      <c r="E786" s="349" t="s">
        <v>158</v>
      </c>
      <c r="F786" s="350">
        <v>1057.5</v>
      </c>
      <c r="G786" s="349" t="s">
        <v>1390</v>
      </c>
      <c r="H786" s="349" t="s">
        <v>303</v>
      </c>
      <c r="I786" s="351" t="s">
        <v>1391</v>
      </c>
      <c r="J786" s="352" t="s">
        <v>1392</v>
      </c>
      <c r="K786" s="352" t="s">
        <v>1163</v>
      </c>
      <c r="L786" s="353" t="s">
        <v>1393</v>
      </c>
      <c r="M786" s="352">
        <v>88503</v>
      </c>
      <c r="N786" s="371">
        <v>44960</v>
      </c>
      <c r="O786" s="74">
        <f t="shared" si="43"/>
        <v>2</v>
      </c>
      <c r="P786" s="74">
        <f t="shared" si="44"/>
        <v>2</v>
      </c>
      <c r="Q786" s="139" t="str">
        <f t="shared" si="45"/>
        <v>Gastos_com_Pessoal</v>
      </c>
    </row>
    <row r="787" spans="1:17" ht="24" x14ac:dyDescent="0.2">
      <c r="A787" s="357">
        <v>784</v>
      </c>
      <c r="B787" s="347">
        <v>44958</v>
      </c>
      <c r="C787" s="580">
        <v>44958</v>
      </c>
      <c r="D787" s="349" t="s">
        <v>264</v>
      </c>
      <c r="E787" s="349" t="s">
        <v>208</v>
      </c>
      <c r="F787" s="350">
        <v>140</v>
      </c>
      <c r="G787" s="349" t="s">
        <v>1268</v>
      </c>
      <c r="H787" s="349" t="s">
        <v>418</v>
      </c>
      <c r="I787" s="351" t="s">
        <v>2239</v>
      </c>
      <c r="J787" s="352" t="s">
        <v>1270</v>
      </c>
      <c r="K787" s="352" t="s">
        <v>1163</v>
      </c>
      <c r="L787" s="353" t="s">
        <v>32</v>
      </c>
      <c r="M787" s="352">
        <v>313</v>
      </c>
      <c r="N787" s="371">
        <v>44958</v>
      </c>
      <c r="O787" s="74">
        <f t="shared" si="43"/>
        <v>2</v>
      </c>
      <c r="P787" s="74">
        <f t="shared" si="44"/>
        <v>2</v>
      </c>
      <c r="Q787" s="139" t="str">
        <f t="shared" si="45"/>
        <v>Gastos_Gerais</v>
      </c>
    </row>
    <row r="788" spans="1:17" ht="24" x14ac:dyDescent="0.2">
      <c r="A788" s="357">
        <v>785</v>
      </c>
      <c r="B788" s="347">
        <v>44958</v>
      </c>
      <c r="C788" s="580">
        <v>44927</v>
      </c>
      <c r="D788" s="349" t="s">
        <v>264</v>
      </c>
      <c r="E788" s="349" t="s">
        <v>247</v>
      </c>
      <c r="F788" s="350">
        <v>959.1</v>
      </c>
      <c r="G788" s="349" t="s">
        <v>2193</v>
      </c>
      <c r="H788" s="349" t="s">
        <v>422</v>
      </c>
      <c r="I788" s="351" t="s">
        <v>1123</v>
      </c>
      <c r="J788" s="352" t="s">
        <v>1667</v>
      </c>
      <c r="K788" s="352" t="s">
        <v>1163</v>
      </c>
      <c r="L788" s="353" t="s">
        <v>32</v>
      </c>
      <c r="M788" s="352">
        <v>24</v>
      </c>
      <c r="N788" s="371">
        <v>44957</v>
      </c>
      <c r="O788" s="74">
        <f t="shared" si="43"/>
        <v>2</v>
      </c>
      <c r="P788" s="74">
        <f t="shared" si="44"/>
        <v>1</v>
      </c>
      <c r="Q788" s="139" t="str">
        <f t="shared" si="45"/>
        <v>Gastos_Gerais</v>
      </c>
    </row>
    <row r="789" spans="1:17" ht="36" x14ac:dyDescent="0.2">
      <c r="A789" s="357">
        <v>786</v>
      </c>
      <c r="B789" s="347">
        <v>44958</v>
      </c>
      <c r="C789" s="580">
        <v>44927</v>
      </c>
      <c r="D789" s="349" t="s">
        <v>141</v>
      </c>
      <c r="E789" s="349" t="s">
        <v>220</v>
      </c>
      <c r="F789" s="350">
        <v>16169.64</v>
      </c>
      <c r="G789" s="349" t="s">
        <v>2231</v>
      </c>
      <c r="H789" s="349" t="s">
        <v>422</v>
      </c>
      <c r="I789" s="351" t="s">
        <v>1123</v>
      </c>
      <c r="J789" s="352" t="s">
        <v>1667</v>
      </c>
      <c r="K789" s="352" t="s">
        <v>1163</v>
      </c>
      <c r="L789" s="353" t="s">
        <v>32</v>
      </c>
      <c r="M789" s="352">
        <v>24</v>
      </c>
      <c r="N789" s="371">
        <v>44957</v>
      </c>
      <c r="O789" s="74">
        <f t="shared" si="43"/>
        <v>2</v>
      </c>
      <c r="P789" s="74">
        <f t="shared" si="44"/>
        <v>1</v>
      </c>
      <c r="Q789" s="139" t="str">
        <f t="shared" si="45"/>
        <v>Aquisição_de_Bens_Permanentes</v>
      </c>
    </row>
    <row r="790" spans="1:17" ht="24" x14ac:dyDescent="0.2">
      <c r="A790" s="357">
        <v>787</v>
      </c>
      <c r="B790" s="347">
        <v>44958</v>
      </c>
      <c r="C790" s="580">
        <v>44927</v>
      </c>
      <c r="D790" s="349" t="s">
        <v>264</v>
      </c>
      <c r="E790" s="349" t="s">
        <v>0</v>
      </c>
      <c r="F790" s="350">
        <v>1186.8499999999999</v>
      </c>
      <c r="G790" s="349" t="s">
        <v>1283</v>
      </c>
      <c r="H790" s="349" t="s">
        <v>423</v>
      </c>
      <c r="I790" s="351" t="s">
        <v>1570</v>
      </c>
      <c r="J790" s="352" t="s">
        <v>1571</v>
      </c>
      <c r="K790" s="352" t="s">
        <v>1157</v>
      </c>
      <c r="L790" s="353" t="s">
        <v>32</v>
      </c>
      <c r="M790" s="352">
        <v>35564</v>
      </c>
      <c r="N790" s="371">
        <v>44952</v>
      </c>
      <c r="O790" s="74">
        <f t="shared" si="43"/>
        <v>2</v>
      </c>
      <c r="P790" s="74">
        <f t="shared" si="44"/>
        <v>1</v>
      </c>
      <c r="Q790" s="139" t="str">
        <f t="shared" si="45"/>
        <v>Gastos_Gerais</v>
      </c>
    </row>
    <row r="791" spans="1:17" ht="24" x14ac:dyDescent="0.2">
      <c r="A791" s="357">
        <v>788</v>
      </c>
      <c r="B791" s="347">
        <v>44958</v>
      </c>
      <c r="C791" s="580">
        <v>44927</v>
      </c>
      <c r="D791" s="349" t="s">
        <v>264</v>
      </c>
      <c r="E791" s="349" t="s">
        <v>0</v>
      </c>
      <c r="F791" s="350">
        <v>1870.96</v>
      </c>
      <c r="G791" s="349" t="s">
        <v>1283</v>
      </c>
      <c r="H791" s="349" t="s">
        <v>414</v>
      </c>
      <c r="I791" s="351" t="s">
        <v>1570</v>
      </c>
      <c r="J791" s="352" t="s">
        <v>1571</v>
      </c>
      <c r="K791" s="352" t="s">
        <v>1157</v>
      </c>
      <c r="L791" s="353" t="s">
        <v>32</v>
      </c>
      <c r="M791" s="352">
        <v>35563</v>
      </c>
      <c r="N791" s="371">
        <v>44952</v>
      </c>
      <c r="O791" s="74">
        <f t="shared" si="43"/>
        <v>2</v>
      </c>
      <c r="P791" s="74">
        <f t="shared" si="44"/>
        <v>1</v>
      </c>
      <c r="Q791" s="139" t="str">
        <f t="shared" si="45"/>
        <v>Gastos_Gerais</v>
      </c>
    </row>
    <row r="792" spans="1:17" ht="25.5" x14ac:dyDescent="0.2">
      <c r="A792" s="357">
        <v>789</v>
      </c>
      <c r="B792" s="347">
        <v>44958</v>
      </c>
      <c r="C792" s="580">
        <v>44958</v>
      </c>
      <c r="D792" s="349" t="s">
        <v>176</v>
      </c>
      <c r="E792" s="349" t="s">
        <v>262</v>
      </c>
      <c r="F792" s="350">
        <v>1768.28</v>
      </c>
      <c r="G792" s="349" t="s">
        <v>2240</v>
      </c>
      <c r="H792" s="349" t="s">
        <v>302</v>
      </c>
      <c r="I792" s="351" t="s">
        <v>2241</v>
      </c>
      <c r="J792" s="352" t="s">
        <v>438</v>
      </c>
      <c r="K792" s="352" t="s">
        <v>1188</v>
      </c>
      <c r="L792" s="353" t="s">
        <v>1189</v>
      </c>
      <c r="M792" s="352">
        <v>359948285</v>
      </c>
      <c r="N792" s="371">
        <v>44958</v>
      </c>
      <c r="O792" s="74">
        <f t="shared" si="43"/>
        <v>2</v>
      </c>
      <c r="P792" s="74">
        <f t="shared" si="44"/>
        <v>2</v>
      </c>
      <c r="Q792" s="139" t="str">
        <f t="shared" si="45"/>
        <v>Gastos_com_Pessoal</v>
      </c>
    </row>
    <row r="793" spans="1:17" ht="25.5" x14ac:dyDescent="0.2">
      <c r="A793" s="357">
        <v>790</v>
      </c>
      <c r="B793" s="347">
        <v>44958</v>
      </c>
      <c r="C793" s="580">
        <v>44958</v>
      </c>
      <c r="D793" s="349" t="s">
        <v>176</v>
      </c>
      <c r="E793" s="349" t="s">
        <v>280</v>
      </c>
      <c r="F793" s="350">
        <v>4280.9799999999996</v>
      </c>
      <c r="G793" s="349" t="s">
        <v>2242</v>
      </c>
      <c r="H793" s="349" t="s">
        <v>302</v>
      </c>
      <c r="I793" s="351" t="s">
        <v>2241</v>
      </c>
      <c r="J793" s="352" t="s">
        <v>438</v>
      </c>
      <c r="K793" s="352" t="s">
        <v>1188</v>
      </c>
      <c r="L793" s="353" t="s">
        <v>1189</v>
      </c>
      <c r="M793" s="352">
        <v>359948285</v>
      </c>
      <c r="N793" s="371">
        <v>44958</v>
      </c>
      <c r="O793" s="74">
        <f t="shared" si="43"/>
        <v>2</v>
      </c>
      <c r="P793" s="74">
        <f t="shared" si="44"/>
        <v>2</v>
      </c>
      <c r="Q793" s="139" t="str">
        <f t="shared" si="45"/>
        <v>Gastos_com_Pessoal</v>
      </c>
    </row>
    <row r="794" spans="1:17" ht="25.5" x14ac:dyDescent="0.2">
      <c r="A794" s="357">
        <v>791</v>
      </c>
      <c r="B794" s="347">
        <v>44958</v>
      </c>
      <c r="C794" s="580">
        <v>44958</v>
      </c>
      <c r="D794" s="349" t="s">
        <v>176</v>
      </c>
      <c r="E794" s="349" t="s">
        <v>262</v>
      </c>
      <c r="F794" s="350">
        <v>445.14</v>
      </c>
      <c r="G794" s="349" t="s">
        <v>2243</v>
      </c>
      <c r="H794" s="349" t="s">
        <v>493</v>
      </c>
      <c r="I794" s="351" t="s">
        <v>2244</v>
      </c>
      <c r="J794" s="352" t="s">
        <v>964</v>
      </c>
      <c r="K794" s="352" t="s">
        <v>1188</v>
      </c>
      <c r="L794" s="353" t="s">
        <v>1189</v>
      </c>
      <c r="M794" s="352">
        <v>359948285</v>
      </c>
      <c r="N794" s="371">
        <v>44958</v>
      </c>
      <c r="O794" s="74">
        <f t="shared" si="43"/>
        <v>2</v>
      </c>
      <c r="P794" s="74">
        <f t="shared" si="44"/>
        <v>2</v>
      </c>
      <c r="Q794" s="139" t="str">
        <f t="shared" si="45"/>
        <v>Gastos_com_Pessoal</v>
      </c>
    </row>
    <row r="795" spans="1:17" ht="25.5" x14ac:dyDescent="0.2">
      <c r="A795" s="357">
        <v>792</v>
      </c>
      <c r="B795" s="347">
        <v>44958</v>
      </c>
      <c r="C795" s="580">
        <v>44958</v>
      </c>
      <c r="D795" s="349" t="s">
        <v>176</v>
      </c>
      <c r="E795" s="349" t="s">
        <v>280</v>
      </c>
      <c r="F795" s="350">
        <v>1335.38</v>
      </c>
      <c r="G795" s="349" t="s">
        <v>2245</v>
      </c>
      <c r="H795" s="349" t="s">
        <v>493</v>
      </c>
      <c r="I795" s="351" t="s">
        <v>2244</v>
      </c>
      <c r="J795" s="352" t="s">
        <v>964</v>
      </c>
      <c r="K795" s="352" t="s">
        <v>1188</v>
      </c>
      <c r="L795" s="353" t="s">
        <v>1189</v>
      </c>
      <c r="M795" s="352">
        <v>359948285</v>
      </c>
      <c r="N795" s="371">
        <v>44958</v>
      </c>
      <c r="O795" s="74">
        <f t="shared" si="43"/>
        <v>2</v>
      </c>
      <c r="P795" s="74">
        <f t="shared" si="44"/>
        <v>2</v>
      </c>
      <c r="Q795" s="139" t="str">
        <f t="shared" si="45"/>
        <v>Gastos_com_Pessoal</v>
      </c>
    </row>
    <row r="796" spans="1:17" ht="25.5" x14ac:dyDescent="0.2">
      <c r="A796" s="357">
        <v>793</v>
      </c>
      <c r="B796" s="347">
        <v>44958</v>
      </c>
      <c r="C796" s="580">
        <v>44958</v>
      </c>
      <c r="D796" s="349" t="s">
        <v>176</v>
      </c>
      <c r="E796" s="349" t="s">
        <v>262</v>
      </c>
      <c r="F796" s="350">
        <v>445.14</v>
      </c>
      <c r="G796" s="349" t="s">
        <v>2246</v>
      </c>
      <c r="H796" s="349" t="s">
        <v>419</v>
      </c>
      <c r="I796" s="351" t="s">
        <v>2247</v>
      </c>
      <c r="J796" s="352" t="s">
        <v>961</v>
      </c>
      <c r="K796" s="352" t="s">
        <v>1188</v>
      </c>
      <c r="L796" s="353" t="s">
        <v>1189</v>
      </c>
      <c r="M796" s="352">
        <v>359948285</v>
      </c>
      <c r="N796" s="371">
        <v>44958</v>
      </c>
      <c r="O796" s="74">
        <f t="shared" si="43"/>
        <v>2</v>
      </c>
      <c r="P796" s="74">
        <f t="shared" si="44"/>
        <v>2</v>
      </c>
      <c r="Q796" s="139" t="str">
        <f t="shared" si="45"/>
        <v>Gastos_com_Pessoal</v>
      </c>
    </row>
    <row r="797" spans="1:17" ht="25.5" x14ac:dyDescent="0.2">
      <c r="A797" s="357">
        <v>794</v>
      </c>
      <c r="B797" s="347">
        <v>44958</v>
      </c>
      <c r="C797" s="580">
        <v>44958</v>
      </c>
      <c r="D797" s="349" t="s">
        <v>176</v>
      </c>
      <c r="E797" s="349" t="s">
        <v>280</v>
      </c>
      <c r="F797" s="350">
        <v>1335.38</v>
      </c>
      <c r="G797" s="349" t="s">
        <v>2248</v>
      </c>
      <c r="H797" s="349" t="s">
        <v>419</v>
      </c>
      <c r="I797" s="351" t="s">
        <v>2247</v>
      </c>
      <c r="J797" s="352" t="s">
        <v>961</v>
      </c>
      <c r="K797" s="352" t="s">
        <v>1188</v>
      </c>
      <c r="L797" s="353" t="s">
        <v>1189</v>
      </c>
      <c r="M797" s="352">
        <v>359948285</v>
      </c>
      <c r="N797" s="371">
        <v>44958</v>
      </c>
      <c r="O797" s="74">
        <f t="shared" si="43"/>
        <v>2</v>
      </c>
      <c r="P797" s="74">
        <f t="shared" si="44"/>
        <v>2</v>
      </c>
      <c r="Q797" s="139" t="str">
        <f t="shared" si="45"/>
        <v>Gastos_com_Pessoal</v>
      </c>
    </row>
    <row r="798" spans="1:17" ht="25.5" x14ac:dyDescent="0.2">
      <c r="A798" s="357">
        <v>795</v>
      </c>
      <c r="B798" s="347">
        <v>44958</v>
      </c>
      <c r="C798" s="580">
        <v>44958</v>
      </c>
      <c r="D798" s="349" t="s">
        <v>176</v>
      </c>
      <c r="E798" s="349" t="s">
        <v>262</v>
      </c>
      <c r="F798" s="350">
        <v>626.20000000000005</v>
      </c>
      <c r="G798" s="349" t="s">
        <v>2249</v>
      </c>
      <c r="H798" s="349" t="s">
        <v>493</v>
      </c>
      <c r="I798" s="351" t="s">
        <v>2250</v>
      </c>
      <c r="J798" s="352" t="s">
        <v>2251</v>
      </c>
      <c r="K798" s="352" t="s">
        <v>1188</v>
      </c>
      <c r="L798" s="353" t="s">
        <v>1189</v>
      </c>
      <c r="M798" s="352">
        <v>359948285</v>
      </c>
      <c r="N798" s="371">
        <v>44958</v>
      </c>
      <c r="O798" s="74">
        <f t="shared" si="43"/>
        <v>2</v>
      </c>
      <c r="P798" s="74">
        <f t="shared" si="44"/>
        <v>2</v>
      </c>
      <c r="Q798" s="139" t="str">
        <f t="shared" si="45"/>
        <v>Gastos_com_Pessoal</v>
      </c>
    </row>
    <row r="799" spans="1:17" ht="25.5" x14ac:dyDescent="0.2">
      <c r="A799" s="357">
        <v>796</v>
      </c>
      <c r="B799" s="347">
        <v>44958</v>
      </c>
      <c r="C799" s="580">
        <v>44958</v>
      </c>
      <c r="D799" s="349" t="s">
        <v>176</v>
      </c>
      <c r="E799" s="349" t="s">
        <v>280</v>
      </c>
      <c r="F799" s="350">
        <v>1833.61</v>
      </c>
      <c r="G799" s="349" t="s">
        <v>2252</v>
      </c>
      <c r="H799" s="349" t="s">
        <v>493</v>
      </c>
      <c r="I799" s="351" t="s">
        <v>2250</v>
      </c>
      <c r="J799" s="352" t="s">
        <v>2251</v>
      </c>
      <c r="K799" s="352" t="s">
        <v>1188</v>
      </c>
      <c r="L799" s="353" t="s">
        <v>1189</v>
      </c>
      <c r="M799" s="352">
        <v>359948285</v>
      </c>
      <c r="N799" s="371">
        <v>44958</v>
      </c>
      <c r="O799" s="74">
        <f t="shared" si="43"/>
        <v>2</v>
      </c>
      <c r="P799" s="74">
        <f t="shared" si="44"/>
        <v>2</v>
      </c>
      <c r="Q799" s="139" t="str">
        <f t="shared" si="45"/>
        <v>Gastos_com_Pessoal</v>
      </c>
    </row>
    <row r="800" spans="1:17" ht="25.5" x14ac:dyDescent="0.2">
      <c r="A800" s="357">
        <v>797</v>
      </c>
      <c r="B800" s="347">
        <v>44958</v>
      </c>
      <c r="C800" s="580">
        <v>44958</v>
      </c>
      <c r="D800" s="349" t="s">
        <v>176</v>
      </c>
      <c r="E800" s="349" t="s">
        <v>262</v>
      </c>
      <c r="F800" s="350">
        <v>922.62</v>
      </c>
      <c r="G800" s="349" t="s">
        <v>2253</v>
      </c>
      <c r="H800" s="349" t="s">
        <v>420</v>
      </c>
      <c r="I800" s="351" t="s">
        <v>2254</v>
      </c>
      <c r="J800" s="352" t="s">
        <v>2255</v>
      </c>
      <c r="K800" s="352" t="s">
        <v>1188</v>
      </c>
      <c r="L800" s="353" t="s">
        <v>1189</v>
      </c>
      <c r="M800" s="352">
        <v>359948285</v>
      </c>
      <c r="N800" s="371">
        <v>44958</v>
      </c>
      <c r="O800" s="74">
        <f t="shared" si="43"/>
        <v>2</v>
      </c>
      <c r="P800" s="74">
        <f t="shared" si="44"/>
        <v>2</v>
      </c>
      <c r="Q800" s="139" t="str">
        <f t="shared" si="45"/>
        <v>Gastos_com_Pessoal</v>
      </c>
    </row>
    <row r="801" spans="1:17" ht="25.5" x14ac:dyDescent="0.2">
      <c r="A801" s="357">
        <v>798</v>
      </c>
      <c r="B801" s="347">
        <v>44958</v>
      </c>
      <c r="C801" s="580">
        <v>44958</v>
      </c>
      <c r="D801" s="349" t="s">
        <v>176</v>
      </c>
      <c r="E801" s="349" t="s">
        <v>280</v>
      </c>
      <c r="F801" s="350">
        <v>2625.99</v>
      </c>
      <c r="G801" s="349" t="s">
        <v>2256</v>
      </c>
      <c r="H801" s="349" t="s">
        <v>420</v>
      </c>
      <c r="I801" s="351" t="s">
        <v>2254</v>
      </c>
      <c r="J801" s="352" t="s">
        <v>2255</v>
      </c>
      <c r="K801" s="352" t="s">
        <v>1188</v>
      </c>
      <c r="L801" s="353" t="s">
        <v>1189</v>
      </c>
      <c r="M801" s="352">
        <v>359948285</v>
      </c>
      <c r="N801" s="371">
        <v>44958</v>
      </c>
      <c r="O801" s="74">
        <f t="shared" si="43"/>
        <v>2</v>
      </c>
      <c r="P801" s="74">
        <f t="shared" si="44"/>
        <v>2</v>
      </c>
      <c r="Q801" s="139" t="str">
        <f t="shared" si="45"/>
        <v>Gastos_com_Pessoal</v>
      </c>
    </row>
    <row r="802" spans="1:17" ht="25.5" x14ac:dyDescent="0.2">
      <c r="A802" s="357">
        <v>799</v>
      </c>
      <c r="B802" s="347">
        <v>44958</v>
      </c>
      <c r="C802" s="580">
        <v>44958</v>
      </c>
      <c r="D802" s="349" t="s">
        <v>176</v>
      </c>
      <c r="E802" s="349" t="s">
        <v>262</v>
      </c>
      <c r="F802" s="350">
        <v>965.14</v>
      </c>
      <c r="G802" s="349" t="s">
        <v>2257</v>
      </c>
      <c r="H802" s="349" t="s">
        <v>416</v>
      </c>
      <c r="I802" s="351" t="s">
        <v>2258</v>
      </c>
      <c r="J802" s="352" t="s">
        <v>625</v>
      </c>
      <c r="K802" s="352" t="s">
        <v>1188</v>
      </c>
      <c r="L802" s="353" t="s">
        <v>1189</v>
      </c>
      <c r="M802" s="352">
        <v>359948285</v>
      </c>
      <c r="N802" s="371">
        <v>44958</v>
      </c>
      <c r="O802" s="74">
        <f t="shared" si="43"/>
        <v>2</v>
      </c>
      <c r="P802" s="74">
        <f t="shared" si="44"/>
        <v>2</v>
      </c>
      <c r="Q802" s="139" t="str">
        <f t="shared" si="45"/>
        <v>Gastos_com_Pessoal</v>
      </c>
    </row>
    <row r="803" spans="1:17" ht="25.5" x14ac:dyDescent="0.2">
      <c r="A803" s="357">
        <v>800</v>
      </c>
      <c r="B803" s="347">
        <v>44958</v>
      </c>
      <c r="C803" s="580">
        <v>44958</v>
      </c>
      <c r="D803" s="349" t="s">
        <v>176</v>
      </c>
      <c r="E803" s="349" t="s">
        <v>280</v>
      </c>
      <c r="F803" s="350">
        <v>2699.73</v>
      </c>
      <c r="G803" s="349" t="s">
        <v>2259</v>
      </c>
      <c r="H803" s="349" t="s">
        <v>416</v>
      </c>
      <c r="I803" s="351" t="s">
        <v>2258</v>
      </c>
      <c r="J803" s="352" t="s">
        <v>625</v>
      </c>
      <c r="K803" s="352" t="s">
        <v>1188</v>
      </c>
      <c r="L803" s="353" t="s">
        <v>1189</v>
      </c>
      <c r="M803" s="352">
        <v>359948285</v>
      </c>
      <c r="N803" s="371">
        <v>44958</v>
      </c>
      <c r="O803" s="74">
        <f t="shared" si="43"/>
        <v>2</v>
      </c>
      <c r="P803" s="74">
        <f t="shared" si="44"/>
        <v>2</v>
      </c>
      <c r="Q803" s="139" t="str">
        <f t="shared" si="45"/>
        <v>Gastos_com_Pessoal</v>
      </c>
    </row>
    <row r="804" spans="1:17" ht="25.5" x14ac:dyDescent="0.2">
      <c r="A804" s="357">
        <v>801</v>
      </c>
      <c r="B804" s="347">
        <v>44958</v>
      </c>
      <c r="C804" s="580">
        <v>44958</v>
      </c>
      <c r="D804" s="349" t="s">
        <v>176</v>
      </c>
      <c r="E804" s="349" t="s">
        <v>261</v>
      </c>
      <c r="F804" s="350">
        <v>1027.4000000000001</v>
      </c>
      <c r="G804" s="349" t="s">
        <v>1207</v>
      </c>
      <c r="H804" s="349" t="s">
        <v>422</v>
      </c>
      <c r="I804" s="351" t="s">
        <v>1329</v>
      </c>
      <c r="J804" s="352" t="s">
        <v>885</v>
      </c>
      <c r="K804" s="352" t="s">
        <v>1188</v>
      </c>
      <c r="L804" s="353" t="s">
        <v>1189</v>
      </c>
      <c r="M804" s="352">
        <v>359948285</v>
      </c>
      <c r="N804" s="371">
        <v>44958</v>
      </c>
      <c r="O804" s="74">
        <f t="shared" si="43"/>
        <v>2</v>
      </c>
      <c r="P804" s="74">
        <f t="shared" si="44"/>
        <v>2</v>
      </c>
      <c r="Q804" s="139" t="str">
        <f t="shared" si="45"/>
        <v>Gastos_com_Pessoal</v>
      </c>
    </row>
    <row r="805" spans="1:17" ht="25.5" x14ac:dyDescent="0.2">
      <c r="A805" s="357">
        <v>802</v>
      </c>
      <c r="B805" s="347">
        <v>44958</v>
      </c>
      <c r="C805" s="580">
        <v>44958</v>
      </c>
      <c r="D805" s="349" t="s">
        <v>176</v>
      </c>
      <c r="E805" s="349" t="s">
        <v>280</v>
      </c>
      <c r="F805" s="350">
        <v>2568.4899999999998</v>
      </c>
      <c r="G805" s="349" t="s">
        <v>1209</v>
      </c>
      <c r="H805" s="349" t="s">
        <v>422</v>
      </c>
      <c r="I805" s="351" t="s">
        <v>1329</v>
      </c>
      <c r="J805" s="352" t="s">
        <v>885</v>
      </c>
      <c r="K805" s="352" t="s">
        <v>1188</v>
      </c>
      <c r="L805" s="353" t="s">
        <v>1189</v>
      </c>
      <c r="M805" s="352">
        <v>359948285</v>
      </c>
      <c r="N805" s="371">
        <v>44958</v>
      </c>
      <c r="O805" s="74">
        <f t="shared" si="43"/>
        <v>2</v>
      </c>
      <c r="P805" s="74">
        <f t="shared" si="44"/>
        <v>2</v>
      </c>
      <c r="Q805" s="139" t="str">
        <f t="shared" si="45"/>
        <v>Gastos_com_Pessoal</v>
      </c>
    </row>
    <row r="806" spans="1:17" ht="25.5" x14ac:dyDescent="0.2">
      <c r="A806" s="357">
        <v>803</v>
      </c>
      <c r="B806" s="347">
        <v>44958</v>
      </c>
      <c r="C806" s="580">
        <v>44958</v>
      </c>
      <c r="D806" s="349" t="s">
        <v>176</v>
      </c>
      <c r="E806" s="349" t="s">
        <v>262</v>
      </c>
      <c r="F806" s="350">
        <v>856.16</v>
      </c>
      <c r="G806" s="349" t="s">
        <v>1210</v>
      </c>
      <c r="H806" s="349" t="s">
        <v>422</v>
      </c>
      <c r="I806" s="351" t="s">
        <v>1329</v>
      </c>
      <c r="J806" s="352" t="s">
        <v>885</v>
      </c>
      <c r="K806" s="352" t="s">
        <v>1188</v>
      </c>
      <c r="L806" s="353" t="s">
        <v>1189</v>
      </c>
      <c r="M806" s="352">
        <v>359948285</v>
      </c>
      <c r="N806" s="371">
        <v>44958</v>
      </c>
      <c r="O806" s="74">
        <f t="shared" si="43"/>
        <v>2</v>
      </c>
      <c r="P806" s="74">
        <f t="shared" si="44"/>
        <v>2</v>
      </c>
      <c r="Q806" s="139" t="str">
        <f t="shared" si="45"/>
        <v>Gastos_com_Pessoal</v>
      </c>
    </row>
    <row r="807" spans="1:17" ht="36" x14ac:dyDescent="0.2">
      <c r="A807" s="357">
        <v>804</v>
      </c>
      <c r="B807" s="347">
        <v>44958</v>
      </c>
      <c r="C807" s="580">
        <v>44958</v>
      </c>
      <c r="D807" s="349" t="s">
        <v>176</v>
      </c>
      <c r="E807" s="349" t="s">
        <v>169</v>
      </c>
      <c r="F807" s="350">
        <v>8859.25</v>
      </c>
      <c r="G807" s="349" t="s">
        <v>1211</v>
      </c>
      <c r="H807" s="349" t="s">
        <v>422</v>
      </c>
      <c r="I807" s="351" t="s">
        <v>1329</v>
      </c>
      <c r="J807" s="352" t="s">
        <v>885</v>
      </c>
      <c r="K807" s="352" t="s">
        <v>1188</v>
      </c>
      <c r="L807" s="353" t="s">
        <v>1189</v>
      </c>
      <c r="M807" s="352">
        <v>359948285</v>
      </c>
      <c r="N807" s="371">
        <v>44958</v>
      </c>
      <c r="O807" s="74">
        <f t="shared" si="43"/>
        <v>2</v>
      </c>
      <c r="P807" s="74">
        <f t="shared" si="44"/>
        <v>2</v>
      </c>
      <c r="Q807" s="139" t="str">
        <f t="shared" si="45"/>
        <v>Gastos_com_Pessoal</v>
      </c>
    </row>
    <row r="808" spans="1:17" ht="25.5" x14ac:dyDescent="0.2">
      <c r="A808" s="357">
        <v>805</v>
      </c>
      <c r="B808" s="347">
        <v>44958</v>
      </c>
      <c r="C808" s="580">
        <v>44958</v>
      </c>
      <c r="D808" s="349" t="s">
        <v>176</v>
      </c>
      <c r="E808" s="349" t="s">
        <v>261</v>
      </c>
      <c r="F808" s="350">
        <v>182.44</v>
      </c>
      <c r="G808" s="349" t="s">
        <v>1207</v>
      </c>
      <c r="H808" s="349" t="s">
        <v>420</v>
      </c>
      <c r="I808" s="351" t="s">
        <v>2260</v>
      </c>
      <c r="J808" s="352" t="s">
        <v>2261</v>
      </c>
      <c r="K808" s="352" t="s">
        <v>1188</v>
      </c>
      <c r="L808" s="353" t="s">
        <v>1189</v>
      </c>
      <c r="M808" s="352">
        <v>359948285</v>
      </c>
      <c r="N808" s="371">
        <v>44958</v>
      </c>
      <c r="O808" s="74">
        <f t="shared" si="43"/>
        <v>2</v>
      </c>
      <c r="P808" s="74">
        <f t="shared" si="44"/>
        <v>2</v>
      </c>
      <c r="Q808" s="139" t="str">
        <f t="shared" si="45"/>
        <v>Gastos_com_Pessoal</v>
      </c>
    </row>
    <row r="809" spans="1:17" ht="25.5" x14ac:dyDescent="0.2">
      <c r="A809" s="357">
        <v>806</v>
      </c>
      <c r="B809" s="347">
        <v>44958</v>
      </c>
      <c r="C809" s="580">
        <v>44958</v>
      </c>
      <c r="D809" s="349" t="s">
        <v>176</v>
      </c>
      <c r="E809" s="349" t="s">
        <v>280</v>
      </c>
      <c r="F809" s="350">
        <v>1135.29</v>
      </c>
      <c r="G809" s="349" t="s">
        <v>1209</v>
      </c>
      <c r="H809" s="349" t="s">
        <v>420</v>
      </c>
      <c r="I809" s="351" t="s">
        <v>2260</v>
      </c>
      <c r="J809" s="352" t="s">
        <v>2261</v>
      </c>
      <c r="K809" s="352" t="s">
        <v>1188</v>
      </c>
      <c r="L809" s="353" t="s">
        <v>1189</v>
      </c>
      <c r="M809" s="352">
        <v>359948285</v>
      </c>
      <c r="N809" s="371">
        <v>44958</v>
      </c>
      <c r="O809" s="74">
        <f t="shared" si="43"/>
        <v>2</v>
      </c>
      <c r="P809" s="74">
        <f t="shared" si="44"/>
        <v>2</v>
      </c>
      <c r="Q809" s="139" t="str">
        <f t="shared" si="45"/>
        <v>Gastos_com_Pessoal</v>
      </c>
    </row>
    <row r="810" spans="1:17" ht="25.5" x14ac:dyDescent="0.2">
      <c r="A810" s="357">
        <v>807</v>
      </c>
      <c r="B810" s="347">
        <v>44958</v>
      </c>
      <c r="C810" s="580">
        <v>44958</v>
      </c>
      <c r="D810" s="349" t="s">
        <v>176</v>
      </c>
      <c r="E810" s="349" t="s">
        <v>262</v>
      </c>
      <c r="F810" s="350">
        <v>378.43</v>
      </c>
      <c r="G810" s="349" t="s">
        <v>1210</v>
      </c>
      <c r="H810" s="349" t="s">
        <v>420</v>
      </c>
      <c r="I810" s="351" t="s">
        <v>2260</v>
      </c>
      <c r="J810" s="352" t="s">
        <v>2261</v>
      </c>
      <c r="K810" s="352" t="s">
        <v>1188</v>
      </c>
      <c r="L810" s="353" t="s">
        <v>1189</v>
      </c>
      <c r="M810" s="352">
        <v>359948285</v>
      </c>
      <c r="N810" s="371">
        <v>44958</v>
      </c>
      <c r="O810" s="74">
        <f t="shared" si="43"/>
        <v>2</v>
      </c>
      <c r="P810" s="74">
        <f t="shared" si="44"/>
        <v>2</v>
      </c>
      <c r="Q810" s="139" t="str">
        <f t="shared" si="45"/>
        <v>Gastos_com_Pessoal</v>
      </c>
    </row>
    <row r="811" spans="1:17" ht="36" x14ac:dyDescent="0.2">
      <c r="A811" s="357">
        <v>808</v>
      </c>
      <c r="B811" s="347">
        <v>44958</v>
      </c>
      <c r="C811" s="580">
        <v>44958</v>
      </c>
      <c r="D811" s="349" t="s">
        <v>176</v>
      </c>
      <c r="E811" s="349" t="s">
        <v>169</v>
      </c>
      <c r="F811" s="350">
        <v>3661.07</v>
      </c>
      <c r="G811" s="349" t="s">
        <v>1211</v>
      </c>
      <c r="H811" s="349" t="s">
        <v>420</v>
      </c>
      <c r="I811" s="351" t="s">
        <v>2260</v>
      </c>
      <c r="J811" s="352" t="s">
        <v>2261</v>
      </c>
      <c r="K811" s="352" t="s">
        <v>1188</v>
      </c>
      <c r="L811" s="353" t="s">
        <v>1189</v>
      </c>
      <c r="M811" s="352">
        <v>359948285</v>
      </c>
      <c r="N811" s="371">
        <v>44958</v>
      </c>
      <c r="O811" s="74">
        <f t="shared" si="43"/>
        <v>2</v>
      </c>
      <c r="P811" s="74">
        <f t="shared" si="44"/>
        <v>2</v>
      </c>
      <c r="Q811" s="139" t="str">
        <f t="shared" si="45"/>
        <v>Gastos_com_Pessoal</v>
      </c>
    </row>
    <row r="812" spans="1:17" ht="25.5" x14ac:dyDescent="0.2">
      <c r="A812" s="357">
        <v>809</v>
      </c>
      <c r="B812" s="347">
        <v>44958</v>
      </c>
      <c r="C812" s="580">
        <v>44958</v>
      </c>
      <c r="D812" s="349" t="s">
        <v>176</v>
      </c>
      <c r="E812" s="349" t="s">
        <v>261</v>
      </c>
      <c r="F812" s="350">
        <v>1027.4000000000001</v>
      </c>
      <c r="G812" s="349" t="s">
        <v>1207</v>
      </c>
      <c r="H812" s="349" t="s">
        <v>493</v>
      </c>
      <c r="I812" s="351" t="s">
        <v>2262</v>
      </c>
      <c r="J812" s="352" t="s">
        <v>518</v>
      </c>
      <c r="K812" s="352" t="s">
        <v>1188</v>
      </c>
      <c r="L812" s="353" t="s">
        <v>1189</v>
      </c>
      <c r="M812" s="352">
        <v>359948285</v>
      </c>
      <c r="N812" s="371">
        <v>44958</v>
      </c>
      <c r="O812" s="74">
        <f t="shared" si="43"/>
        <v>2</v>
      </c>
      <c r="P812" s="74">
        <f t="shared" si="44"/>
        <v>2</v>
      </c>
      <c r="Q812" s="139" t="str">
        <f t="shared" si="45"/>
        <v>Gastos_com_Pessoal</v>
      </c>
    </row>
    <row r="813" spans="1:17" ht="25.5" x14ac:dyDescent="0.2">
      <c r="A813" s="357">
        <v>810</v>
      </c>
      <c r="B813" s="347">
        <v>44958</v>
      </c>
      <c r="C813" s="580">
        <v>44958</v>
      </c>
      <c r="D813" s="349" t="s">
        <v>176</v>
      </c>
      <c r="E813" s="349" t="s">
        <v>280</v>
      </c>
      <c r="F813" s="350">
        <v>6164.38</v>
      </c>
      <c r="G813" s="349" t="s">
        <v>1209</v>
      </c>
      <c r="H813" s="349" t="s">
        <v>493</v>
      </c>
      <c r="I813" s="351" t="s">
        <v>2262</v>
      </c>
      <c r="J813" s="352" t="s">
        <v>518</v>
      </c>
      <c r="K813" s="352" t="s">
        <v>1188</v>
      </c>
      <c r="L813" s="353" t="s">
        <v>1189</v>
      </c>
      <c r="M813" s="352">
        <v>359948285</v>
      </c>
      <c r="N813" s="371">
        <v>44958</v>
      </c>
      <c r="O813" s="74">
        <f t="shared" si="43"/>
        <v>2</v>
      </c>
      <c r="P813" s="74">
        <f t="shared" si="44"/>
        <v>2</v>
      </c>
      <c r="Q813" s="139" t="str">
        <f t="shared" si="45"/>
        <v>Gastos_com_Pessoal</v>
      </c>
    </row>
    <row r="814" spans="1:17" ht="25.5" x14ac:dyDescent="0.2">
      <c r="A814" s="357">
        <v>811</v>
      </c>
      <c r="B814" s="347">
        <v>44958</v>
      </c>
      <c r="C814" s="580">
        <v>44958</v>
      </c>
      <c r="D814" s="349" t="s">
        <v>176</v>
      </c>
      <c r="E814" s="349" t="s">
        <v>262</v>
      </c>
      <c r="F814" s="350">
        <v>2054.79</v>
      </c>
      <c r="G814" s="349" t="s">
        <v>1210</v>
      </c>
      <c r="H814" s="349" t="s">
        <v>493</v>
      </c>
      <c r="I814" s="351" t="s">
        <v>2262</v>
      </c>
      <c r="J814" s="352" t="s">
        <v>518</v>
      </c>
      <c r="K814" s="352" t="s">
        <v>1188</v>
      </c>
      <c r="L814" s="353" t="s">
        <v>1189</v>
      </c>
      <c r="M814" s="352">
        <v>359948285</v>
      </c>
      <c r="N814" s="371">
        <v>44958</v>
      </c>
      <c r="O814" s="74">
        <f t="shared" si="43"/>
        <v>2</v>
      </c>
      <c r="P814" s="74">
        <f t="shared" si="44"/>
        <v>2</v>
      </c>
      <c r="Q814" s="139" t="str">
        <f t="shared" si="45"/>
        <v>Gastos_com_Pessoal</v>
      </c>
    </row>
    <row r="815" spans="1:17" ht="36" x14ac:dyDescent="0.2">
      <c r="A815" s="357">
        <v>812</v>
      </c>
      <c r="B815" s="347">
        <v>44958</v>
      </c>
      <c r="C815" s="580">
        <v>44958</v>
      </c>
      <c r="D815" s="349" t="s">
        <v>176</v>
      </c>
      <c r="E815" s="349" t="s">
        <v>169</v>
      </c>
      <c r="F815" s="350">
        <v>12220.05</v>
      </c>
      <c r="G815" s="349" t="s">
        <v>1211</v>
      </c>
      <c r="H815" s="349" t="s">
        <v>493</v>
      </c>
      <c r="I815" s="351" t="s">
        <v>2262</v>
      </c>
      <c r="J815" s="352" t="s">
        <v>518</v>
      </c>
      <c r="K815" s="352" t="s">
        <v>1188</v>
      </c>
      <c r="L815" s="353" t="s">
        <v>1189</v>
      </c>
      <c r="M815" s="352">
        <v>359948285</v>
      </c>
      <c r="N815" s="371">
        <v>44958</v>
      </c>
      <c r="O815" s="74">
        <f t="shared" ref="O815:O878" si="49">IF(B815=0,0,IF(YEAR(B815)=$P$1,MONTH(B815)-$O$1+1,(YEAR(B815)-$P$1)*12-$O$1+1+MONTH(B815)))</f>
        <v>2</v>
      </c>
      <c r="P815" s="74">
        <f t="shared" ref="P815:P878" si="50">IF(C815=0,0,IF(YEAR(C815)=$P$1,MONTH(C815)-$O$1+1,(YEAR(C815)-$P$1)*12-$O$1+1+MONTH(C815)))</f>
        <v>2</v>
      </c>
      <c r="Q815" s="139" t="str">
        <f t="shared" ref="Q815:Q878" si="51">SUBSTITUTE(D815," ","_")</f>
        <v>Gastos_com_Pessoal</v>
      </c>
    </row>
    <row r="816" spans="1:17" ht="24" x14ac:dyDescent="0.2">
      <c r="A816" s="357">
        <v>813</v>
      </c>
      <c r="B816" s="347">
        <v>44958</v>
      </c>
      <c r="C816" s="580">
        <v>44958</v>
      </c>
      <c r="D816" s="349" t="s">
        <v>264</v>
      </c>
      <c r="E816" s="349" t="s">
        <v>293</v>
      </c>
      <c r="F816" s="350">
        <v>120</v>
      </c>
      <c r="G816" s="349" t="s">
        <v>2263</v>
      </c>
      <c r="H816" s="349" t="s">
        <v>423</v>
      </c>
      <c r="I816" s="351" t="s">
        <v>2264</v>
      </c>
      <c r="J816" s="352" t="s">
        <v>799</v>
      </c>
      <c r="K816" s="352" t="s">
        <v>1188</v>
      </c>
      <c r="L816" s="353" t="s">
        <v>1189</v>
      </c>
      <c r="M816" s="352">
        <v>760023005</v>
      </c>
      <c r="N816" s="371">
        <v>44958</v>
      </c>
      <c r="O816" s="74">
        <f t="shared" si="49"/>
        <v>2</v>
      </c>
      <c r="P816" s="74">
        <f t="shared" si="50"/>
        <v>2</v>
      </c>
      <c r="Q816" s="139" t="str">
        <f t="shared" si="51"/>
        <v>Gastos_Gerais</v>
      </c>
    </row>
    <row r="817" spans="1:17" ht="24" x14ac:dyDescent="0.2">
      <c r="A817" s="357">
        <v>814</v>
      </c>
      <c r="B817" s="347">
        <v>44958</v>
      </c>
      <c r="C817" s="580">
        <v>44958</v>
      </c>
      <c r="D817" s="349" t="s">
        <v>264</v>
      </c>
      <c r="E817" s="349" t="s">
        <v>293</v>
      </c>
      <c r="F817" s="350">
        <v>240</v>
      </c>
      <c r="G817" s="349" t="s">
        <v>2265</v>
      </c>
      <c r="H817" s="349" t="s">
        <v>421</v>
      </c>
      <c r="I817" s="351" t="s">
        <v>2266</v>
      </c>
      <c r="J817" s="352" t="s">
        <v>712</v>
      </c>
      <c r="K817" s="352" t="s">
        <v>1188</v>
      </c>
      <c r="L817" s="353" t="s">
        <v>1189</v>
      </c>
      <c r="M817" s="352">
        <v>760023005</v>
      </c>
      <c r="N817" s="371">
        <v>44958</v>
      </c>
      <c r="O817" s="74">
        <f t="shared" si="49"/>
        <v>2</v>
      </c>
      <c r="P817" s="74">
        <f t="shared" si="50"/>
        <v>2</v>
      </c>
      <c r="Q817" s="139" t="str">
        <f t="shared" si="51"/>
        <v>Gastos_Gerais</v>
      </c>
    </row>
    <row r="818" spans="1:17" ht="24" x14ac:dyDescent="0.2">
      <c r="A818" s="357">
        <v>815</v>
      </c>
      <c r="B818" s="347">
        <v>44958</v>
      </c>
      <c r="C818" s="580">
        <v>44958</v>
      </c>
      <c r="D818" s="349" t="s">
        <v>264</v>
      </c>
      <c r="E818" s="349" t="s">
        <v>293</v>
      </c>
      <c r="F818" s="350">
        <v>120</v>
      </c>
      <c r="G818" s="349" t="s">
        <v>2267</v>
      </c>
      <c r="H818" s="349" t="s">
        <v>423</v>
      </c>
      <c r="I818" s="351" t="s">
        <v>1958</v>
      </c>
      <c r="J818" s="352" t="s">
        <v>1959</v>
      </c>
      <c r="K818" s="352" t="s">
        <v>1188</v>
      </c>
      <c r="L818" s="353" t="s">
        <v>1189</v>
      </c>
      <c r="M818" s="352">
        <v>760023005</v>
      </c>
      <c r="N818" s="371">
        <v>44958</v>
      </c>
      <c r="O818" s="74">
        <f t="shared" si="49"/>
        <v>2</v>
      </c>
      <c r="P818" s="74">
        <f t="shared" si="50"/>
        <v>2</v>
      </c>
      <c r="Q818" s="139" t="str">
        <f t="shared" si="51"/>
        <v>Gastos_Gerais</v>
      </c>
    </row>
    <row r="819" spans="1:17" ht="24" x14ac:dyDescent="0.2">
      <c r="A819" s="357">
        <v>816</v>
      </c>
      <c r="B819" s="347">
        <v>44958</v>
      </c>
      <c r="C819" s="580">
        <v>44958</v>
      </c>
      <c r="D819" s="349" t="s">
        <v>264</v>
      </c>
      <c r="E819" s="349" t="s">
        <v>293</v>
      </c>
      <c r="F819" s="350">
        <v>240</v>
      </c>
      <c r="G819" s="349" t="s">
        <v>2268</v>
      </c>
      <c r="H819" s="349" t="s">
        <v>421</v>
      </c>
      <c r="I819" s="351" t="s">
        <v>2269</v>
      </c>
      <c r="J819" s="352" t="s">
        <v>820</v>
      </c>
      <c r="K819" s="352" t="s">
        <v>1188</v>
      </c>
      <c r="L819" s="353" t="s">
        <v>1189</v>
      </c>
      <c r="M819" s="352">
        <v>760023005</v>
      </c>
      <c r="N819" s="371">
        <v>44958</v>
      </c>
      <c r="O819" s="74">
        <f t="shared" si="49"/>
        <v>2</v>
      </c>
      <c r="P819" s="74">
        <f t="shared" si="50"/>
        <v>2</v>
      </c>
      <c r="Q819" s="139" t="str">
        <f t="shared" si="51"/>
        <v>Gastos_Gerais</v>
      </c>
    </row>
    <row r="820" spans="1:17" ht="24" x14ac:dyDescent="0.2">
      <c r="A820" s="357">
        <v>817</v>
      </c>
      <c r="B820" s="347">
        <v>44958</v>
      </c>
      <c r="C820" s="580">
        <v>44958</v>
      </c>
      <c r="D820" s="349" t="s">
        <v>264</v>
      </c>
      <c r="E820" s="349" t="s">
        <v>293</v>
      </c>
      <c r="F820" s="350">
        <v>40.4</v>
      </c>
      <c r="G820" s="349" t="s">
        <v>2270</v>
      </c>
      <c r="H820" s="349" t="s">
        <v>421</v>
      </c>
      <c r="I820" s="351" t="s">
        <v>2269</v>
      </c>
      <c r="J820" s="352" t="s">
        <v>820</v>
      </c>
      <c r="K820" s="352" t="s">
        <v>1188</v>
      </c>
      <c r="L820" s="353" t="s">
        <v>1189</v>
      </c>
      <c r="M820" s="352">
        <v>760023005</v>
      </c>
      <c r="N820" s="371">
        <v>44958</v>
      </c>
      <c r="O820" s="74">
        <f t="shared" si="49"/>
        <v>2</v>
      </c>
      <c r="P820" s="74">
        <f t="shared" si="50"/>
        <v>2</v>
      </c>
      <c r="Q820" s="139" t="str">
        <f t="shared" si="51"/>
        <v>Gastos_Gerais</v>
      </c>
    </row>
    <row r="821" spans="1:17" ht="24" x14ac:dyDescent="0.2">
      <c r="A821" s="357">
        <v>818</v>
      </c>
      <c r="B821" s="347">
        <v>44958</v>
      </c>
      <c r="C821" s="580">
        <v>44958</v>
      </c>
      <c r="D821" s="349" t="s">
        <v>264</v>
      </c>
      <c r="E821" s="349" t="s">
        <v>293</v>
      </c>
      <c r="F821" s="350">
        <v>75.599999999999994</v>
      </c>
      <c r="G821" s="349" t="s">
        <v>2271</v>
      </c>
      <c r="H821" s="349" t="s">
        <v>421</v>
      </c>
      <c r="I821" s="351" t="s">
        <v>2095</v>
      </c>
      <c r="J821" s="352" t="s">
        <v>596</v>
      </c>
      <c r="K821" s="352" t="s">
        <v>1188</v>
      </c>
      <c r="L821" s="353" t="s">
        <v>1189</v>
      </c>
      <c r="M821" s="352">
        <v>760023005</v>
      </c>
      <c r="N821" s="371">
        <v>44958</v>
      </c>
      <c r="O821" s="74">
        <f t="shared" si="49"/>
        <v>2</v>
      </c>
      <c r="P821" s="74">
        <f t="shared" si="50"/>
        <v>2</v>
      </c>
      <c r="Q821" s="139" t="str">
        <f t="shared" si="51"/>
        <v>Gastos_Gerais</v>
      </c>
    </row>
    <row r="822" spans="1:17" ht="25.5" x14ac:dyDescent="0.2">
      <c r="A822" s="357">
        <v>819</v>
      </c>
      <c r="B822" s="347">
        <v>44958</v>
      </c>
      <c r="C822" s="580">
        <v>44958</v>
      </c>
      <c r="D822" s="349" t="s">
        <v>176</v>
      </c>
      <c r="E822" s="349" t="s">
        <v>262</v>
      </c>
      <c r="F822" s="350">
        <v>965.14</v>
      </c>
      <c r="G822" s="349" t="s">
        <v>2272</v>
      </c>
      <c r="H822" s="349" t="s">
        <v>419</v>
      </c>
      <c r="I822" s="351" t="s">
        <v>2273</v>
      </c>
      <c r="J822" s="352" t="s">
        <v>962</v>
      </c>
      <c r="K822" s="352" t="s">
        <v>1188</v>
      </c>
      <c r="L822" s="353" t="s">
        <v>1189</v>
      </c>
      <c r="M822" s="352">
        <v>760023005</v>
      </c>
      <c r="N822" s="371">
        <v>44958</v>
      </c>
      <c r="O822" s="74">
        <f t="shared" si="49"/>
        <v>2</v>
      </c>
      <c r="P822" s="74">
        <f t="shared" si="50"/>
        <v>2</v>
      </c>
      <c r="Q822" s="139" t="str">
        <f t="shared" si="51"/>
        <v>Gastos_com_Pessoal</v>
      </c>
    </row>
    <row r="823" spans="1:17" ht="25.5" x14ac:dyDescent="0.2">
      <c r="A823" s="357">
        <v>820</v>
      </c>
      <c r="B823" s="347">
        <v>44958</v>
      </c>
      <c r="C823" s="580">
        <v>44958</v>
      </c>
      <c r="D823" s="349" t="s">
        <v>176</v>
      </c>
      <c r="E823" s="349" t="s">
        <v>280</v>
      </c>
      <c r="F823" s="350">
        <v>2820.8</v>
      </c>
      <c r="G823" s="349" t="s">
        <v>2274</v>
      </c>
      <c r="H823" s="349" t="s">
        <v>419</v>
      </c>
      <c r="I823" s="351" t="s">
        <v>2273</v>
      </c>
      <c r="J823" s="352" t="s">
        <v>962</v>
      </c>
      <c r="K823" s="352" t="s">
        <v>1188</v>
      </c>
      <c r="L823" s="353" t="s">
        <v>1189</v>
      </c>
      <c r="M823" s="352">
        <v>760023005</v>
      </c>
      <c r="N823" s="371">
        <v>44958</v>
      </c>
      <c r="O823" s="74">
        <f t="shared" si="49"/>
        <v>2</v>
      </c>
      <c r="P823" s="74">
        <f t="shared" si="50"/>
        <v>2</v>
      </c>
      <c r="Q823" s="139" t="str">
        <f t="shared" si="51"/>
        <v>Gastos_com_Pessoal</v>
      </c>
    </row>
    <row r="824" spans="1:17" ht="36" x14ac:dyDescent="0.2">
      <c r="A824" s="357">
        <v>821</v>
      </c>
      <c r="B824" s="347">
        <v>44958</v>
      </c>
      <c r="C824" s="580">
        <v>44958</v>
      </c>
      <c r="D824" s="349" t="s">
        <v>264</v>
      </c>
      <c r="E824" s="349" t="s">
        <v>293</v>
      </c>
      <c r="F824" s="350">
        <v>120</v>
      </c>
      <c r="G824" s="349" t="s">
        <v>2275</v>
      </c>
      <c r="H824" s="349" t="s">
        <v>421</v>
      </c>
      <c r="I824" s="351" t="s">
        <v>2276</v>
      </c>
      <c r="J824" s="352" t="s">
        <v>563</v>
      </c>
      <c r="K824" s="352" t="s">
        <v>1188</v>
      </c>
      <c r="L824" s="353" t="s">
        <v>1189</v>
      </c>
      <c r="M824" s="352">
        <v>760023005</v>
      </c>
      <c r="N824" s="371">
        <v>44958</v>
      </c>
      <c r="O824" s="74">
        <f t="shared" si="49"/>
        <v>2</v>
      </c>
      <c r="P824" s="74">
        <f t="shared" si="50"/>
        <v>2</v>
      </c>
      <c r="Q824" s="139" t="str">
        <f t="shared" si="51"/>
        <v>Gastos_Gerais</v>
      </c>
    </row>
    <row r="825" spans="1:17" ht="36" x14ac:dyDescent="0.2">
      <c r="A825" s="357">
        <v>822</v>
      </c>
      <c r="B825" s="347">
        <v>44958</v>
      </c>
      <c r="C825" s="580">
        <v>44958</v>
      </c>
      <c r="D825" s="349" t="s">
        <v>264</v>
      </c>
      <c r="E825" s="349" t="s">
        <v>293</v>
      </c>
      <c r="F825" s="350">
        <v>120</v>
      </c>
      <c r="G825" s="349" t="s">
        <v>2277</v>
      </c>
      <c r="H825" s="349" t="s">
        <v>421</v>
      </c>
      <c r="I825" s="351" t="s">
        <v>1500</v>
      </c>
      <c r="J825" s="352" t="s">
        <v>1090</v>
      </c>
      <c r="K825" s="352" t="s">
        <v>1188</v>
      </c>
      <c r="L825" s="353" t="s">
        <v>1189</v>
      </c>
      <c r="M825" s="352">
        <v>760023005</v>
      </c>
      <c r="N825" s="371">
        <v>44958</v>
      </c>
      <c r="O825" s="74">
        <f t="shared" si="49"/>
        <v>2</v>
      </c>
      <c r="P825" s="74">
        <f t="shared" si="50"/>
        <v>2</v>
      </c>
      <c r="Q825" s="139" t="str">
        <f t="shared" si="51"/>
        <v>Gastos_Gerais</v>
      </c>
    </row>
    <row r="826" spans="1:17" ht="36" x14ac:dyDescent="0.2">
      <c r="A826" s="357">
        <v>823</v>
      </c>
      <c r="B826" s="347">
        <v>44958</v>
      </c>
      <c r="C826" s="580">
        <v>44958</v>
      </c>
      <c r="D826" s="349" t="s">
        <v>264</v>
      </c>
      <c r="E826" s="349" t="s">
        <v>293</v>
      </c>
      <c r="F826" s="350">
        <v>120</v>
      </c>
      <c r="G826" s="349" t="s">
        <v>2278</v>
      </c>
      <c r="H826" s="349" t="s">
        <v>421</v>
      </c>
      <c r="I826" s="351" t="s">
        <v>2279</v>
      </c>
      <c r="J826" s="352" t="s">
        <v>704</v>
      </c>
      <c r="K826" s="352" t="s">
        <v>1188</v>
      </c>
      <c r="L826" s="353" t="s">
        <v>1189</v>
      </c>
      <c r="M826" s="352">
        <v>760023005</v>
      </c>
      <c r="N826" s="371">
        <v>44958</v>
      </c>
      <c r="O826" s="74">
        <f t="shared" si="49"/>
        <v>2</v>
      </c>
      <c r="P826" s="74">
        <f t="shared" si="50"/>
        <v>2</v>
      </c>
      <c r="Q826" s="139" t="str">
        <f t="shared" si="51"/>
        <v>Gastos_Gerais</v>
      </c>
    </row>
    <row r="827" spans="1:17" ht="25.5" x14ac:dyDescent="0.2">
      <c r="A827" s="357">
        <v>824</v>
      </c>
      <c r="B827" s="347">
        <v>44958</v>
      </c>
      <c r="C827" s="580">
        <v>44958</v>
      </c>
      <c r="D827" s="349" t="s">
        <v>176</v>
      </c>
      <c r="E827" s="349" t="s">
        <v>280</v>
      </c>
      <c r="F827" s="350">
        <v>391.91</v>
      </c>
      <c r="G827" s="349" t="s">
        <v>1209</v>
      </c>
      <c r="H827" s="349" t="s">
        <v>417</v>
      </c>
      <c r="I827" s="351" t="s">
        <v>1251</v>
      </c>
      <c r="J827" s="352" t="s">
        <v>545</v>
      </c>
      <c r="K827" s="352" t="s">
        <v>1188</v>
      </c>
      <c r="L827" s="353" t="s">
        <v>1189</v>
      </c>
      <c r="M827" s="352">
        <v>359948285</v>
      </c>
      <c r="N827" s="371">
        <v>44958</v>
      </c>
      <c r="O827" s="74">
        <f t="shared" si="49"/>
        <v>2</v>
      </c>
      <c r="P827" s="74">
        <f t="shared" si="50"/>
        <v>2</v>
      </c>
      <c r="Q827" s="139" t="str">
        <f t="shared" si="51"/>
        <v>Gastos_com_Pessoal</v>
      </c>
    </row>
    <row r="828" spans="1:17" ht="25.5" x14ac:dyDescent="0.2">
      <c r="A828" s="357">
        <v>825</v>
      </c>
      <c r="B828" s="347">
        <v>44958</v>
      </c>
      <c r="C828" s="580">
        <v>44958</v>
      </c>
      <c r="D828" s="349" t="s">
        <v>176</v>
      </c>
      <c r="E828" s="349" t="s">
        <v>262</v>
      </c>
      <c r="F828" s="350">
        <v>130.63999999999999</v>
      </c>
      <c r="G828" s="349" t="s">
        <v>1210</v>
      </c>
      <c r="H828" s="349" t="s">
        <v>417</v>
      </c>
      <c r="I828" s="351" t="s">
        <v>1251</v>
      </c>
      <c r="J828" s="352" t="s">
        <v>545</v>
      </c>
      <c r="K828" s="352" t="s">
        <v>1188</v>
      </c>
      <c r="L828" s="353" t="s">
        <v>1189</v>
      </c>
      <c r="M828" s="352">
        <v>359948285</v>
      </c>
      <c r="N828" s="371">
        <v>44958</v>
      </c>
      <c r="O828" s="74">
        <f t="shared" si="49"/>
        <v>2</v>
      </c>
      <c r="P828" s="74">
        <f t="shared" si="50"/>
        <v>2</v>
      </c>
      <c r="Q828" s="139" t="str">
        <f t="shared" si="51"/>
        <v>Gastos_com_Pessoal</v>
      </c>
    </row>
    <row r="829" spans="1:17" ht="36" x14ac:dyDescent="0.2">
      <c r="A829" s="357">
        <v>826</v>
      </c>
      <c r="B829" s="347">
        <v>44958</v>
      </c>
      <c r="C829" s="580">
        <v>44958</v>
      </c>
      <c r="D829" s="349" t="s">
        <v>176</v>
      </c>
      <c r="E829" s="349" t="s">
        <v>169</v>
      </c>
      <c r="F829" s="350">
        <v>372.84</v>
      </c>
      <c r="G829" s="349" t="s">
        <v>1211</v>
      </c>
      <c r="H829" s="349" t="s">
        <v>417</v>
      </c>
      <c r="I829" s="351" t="s">
        <v>1251</v>
      </c>
      <c r="J829" s="352" t="s">
        <v>545</v>
      </c>
      <c r="K829" s="352" t="s">
        <v>1188</v>
      </c>
      <c r="L829" s="353" t="s">
        <v>1189</v>
      </c>
      <c r="M829" s="352">
        <v>359948285</v>
      </c>
      <c r="N829" s="371">
        <v>44958</v>
      </c>
      <c r="O829" s="74">
        <f t="shared" si="49"/>
        <v>2</v>
      </c>
      <c r="P829" s="74">
        <f t="shared" si="50"/>
        <v>2</v>
      </c>
      <c r="Q829" s="139" t="str">
        <f t="shared" si="51"/>
        <v>Gastos_com_Pessoal</v>
      </c>
    </row>
    <row r="830" spans="1:17" ht="25.5" x14ac:dyDescent="0.2">
      <c r="A830" s="357">
        <v>827</v>
      </c>
      <c r="B830" s="354">
        <v>44958</v>
      </c>
      <c r="C830" s="580">
        <v>44958</v>
      </c>
      <c r="D830" s="349" t="s">
        <v>176</v>
      </c>
      <c r="E830" s="349" t="s">
        <v>10</v>
      </c>
      <c r="F830" s="350">
        <v>756.62</v>
      </c>
      <c r="G830" s="351" t="s">
        <v>1216</v>
      </c>
      <c r="H830" s="349" t="s">
        <v>420</v>
      </c>
      <c r="I830" s="351" t="s">
        <v>2260</v>
      </c>
      <c r="J830" s="352" t="s">
        <v>2261</v>
      </c>
      <c r="K830" s="352" t="s">
        <v>1217</v>
      </c>
      <c r="L830" s="353" t="s">
        <v>1218</v>
      </c>
      <c r="M830" s="352" t="s">
        <v>2280</v>
      </c>
      <c r="N830" s="371">
        <v>44958</v>
      </c>
      <c r="O830" s="74">
        <f t="shared" si="49"/>
        <v>2</v>
      </c>
      <c r="P830" s="74">
        <f t="shared" si="50"/>
        <v>2</v>
      </c>
      <c r="Q830" s="139" t="str">
        <f t="shared" si="51"/>
        <v>Gastos_com_Pessoal</v>
      </c>
    </row>
    <row r="831" spans="1:17" ht="25.5" x14ac:dyDescent="0.2">
      <c r="A831" s="357">
        <v>828</v>
      </c>
      <c r="B831" s="354">
        <v>44958</v>
      </c>
      <c r="C831" s="580">
        <v>44958</v>
      </c>
      <c r="D831" s="349" t="s">
        <v>176</v>
      </c>
      <c r="E831" s="349" t="s">
        <v>10</v>
      </c>
      <c r="F831" s="350">
        <v>6146.67</v>
      </c>
      <c r="G831" s="351" t="s">
        <v>1216</v>
      </c>
      <c r="H831" s="349" t="s">
        <v>493</v>
      </c>
      <c r="I831" s="351" t="s">
        <v>2262</v>
      </c>
      <c r="J831" s="352" t="s">
        <v>518</v>
      </c>
      <c r="K831" s="352" t="s">
        <v>1217</v>
      </c>
      <c r="L831" s="353" t="s">
        <v>1218</v>
      </c>
      <c r="M831" s="352" t="s">
        <v>2281</v>
      </c>
      <c r="N831" s="371">
        <v>44958</v>
      </c>
      <c r="O831" s="74">
        <f t="shared" si="49"/>
        <v>2</v>
      </c>
      <c r="P831" s="74">
        <f t="shared" si="50"/>
        <v>2</v>
      </c>
      <c r="Q831" s="139" t="str">
        <f t="shared" si="51"/>
        <v>Gastos_com_Pessoal</v>
      </c>
    </row>
    <row r="832" spans="1:17" ht="25.5" x14ac:dyDescent="0.2">
      <c r="A832" s="357">
        <v>829</v>
      </c>
      <c r="B832" s="354">
        <v>44958</v>
      </c>
      <c r="C832" s="580">
        <v>44958</v>
      </c>
      <c r="D832" s="349" t="s">
        <v>176</v>
      </c>
      <c r="E832" s="349" t="s">
        <v>10</v>
      </c>
      <c r="F832" s="350">
        <v>4329.97</v>
      </c>
      <c r="G832" s="351" t="s">
        <v>1216</v>
      </c>
      <c r="H832" s="349" t="s">
        <v>422</v>
      </c>
      <c r="I832" s="351" t="s">
        <v>1329</v>
      </c>
      <c r="J832" s="352" t="s">
        <v>885</v>
      </c>
      <c r="K832" s="352" t="s">
        <v>1217</v>
      </c>
      <c r="L832" s="353" t="s">
        <v>1218</v>
      </c>
      <c r="M832" s="352" t="s">
        <v>2282</v>
      </c>
      <c r="N832" s="371">
        <v>44958</v>
      </c>
      <c r="O832" s="74">
        <f t="shared" si="49"/>
        <v>2</v>
      </c>
      <c r="P832" s="74">
        <f t="shared" si="50"/>
        <v>2</v>
      </c>
      <c r="Q832" s="139" t="str">
        <f t="shared" si="51"/>
        <v>Gastos_com_Pessoal</v>
      </c>
    </row>
    <row r="833" spans="1:17" ht="24" x14ac:dyDescent="0.2">
      <c r="A833" s="357">
        <v>830</v>
      </c>
      <c r="B833" s="347">
        <v>44959</v>
      </c>
      <c r="C833" s="580">
        <v>44927</v>
      </c>
      <c r="D833" s="349" t="s">
        <v>264</v>
      </c>
      <c r="E833" s="349" t="s">
        <v>398</v>
      </c>
      <c r="F833" s="350">
        <v>1001.22</v>
      </c>
      <c r="G833" s="349" t="s">
        <v>1271</v>
      </c>
      <c r="H833" s="349" t="s">
        <v>420</v>
      </c>
      <c r="I833" s="351" t="s">
        <v>1272</v>
      </c>
      <c r="J833" s="352" t="s">
        <v>1273</v>
      </c>
      <c r="K833" s="352" t="s">
        <v>1157</v>
      </c>
      <c r="L833" s="353" t="s">
        <v>32</v>
      </c>
      <c r="M833" s="352">
        <v>232</v>
      </c>
      <c r="N833" s="371">
        <v>44949</v>
      </c>
      <c r="O833" s="74">
        <f t="shared" si="49"/>
        <v>2</v>
      </c>
      <c r="P833" s="74">
        <f t="shared" si="50"/>
        <v>1</v>
      </c>
      <c r="Q833" s="139" t="str">
        <f t="shared" si="51"/>
        <v>Gastos_Gerais</v>
      </c>
    </row>
    <row r="834" spans="1:17" x14ac:dyDescent="0.2">
      <c r="A834" s="357">
        <v>831</v>
      </c>
      <c r="B834" s="347">
        <v>44959</v>
      </c>
      <c r="C834" s="580">
        <v>44927</v>
      </c>
      <c r="D834" s="349" t="s">
        <v>264</v>
      </c>
      <c r="E834" s="349" t="s">
        <v>412</v>
      </c>
      <c r="F834" s="350">
        <v>1131.69</v>
      </c>
      <c r="G834" s="349" t="s">
        <v>1223</v>
      </c>
      <c r="H834" s="349" t="s">
        <v>417</v>
      </c>
      <c r="I834" s="351" t="s">
        <v>1224</v>
      </c>
      <c r="J834" s="352" t="s">
        <v>1225</v>
      </c>
      <c r="K834" s="352" t="s">
        <v>1157</v>
      </c>
      <c r="L834" s="353" t="s">
        <v>32</v>
      </c>
      <c r="M834" s="352">
        <v>27817</v>
      </c>
      <c r="N834" s="371">
        <v>44950</v>
      </c>
      <c r="O834" s="74">
        <f t="shared" si="49"/>
        <v>2</v>
      </c>
      <c r="P834" s="74">
        <f t="shared" si="50"/>
        <v>1</v>
      </c>
      <c r="Q834" s="139" t="str">
        <f t="shared" si="51"/>
        <v>Gastos_Gerais</v>
      </c>
    </row>
    <row r="835" spans="1:17" ht="36" x14ac:dyDescent="0.2">
      <c r="A835" s="357">
        <v>832</v>
      </c>
      <c r="B835" s="347">
        <v>44959</v>
      </c>
      <c r="C835" s="580">
        <v>44927</v>
      </c>
      <c r="D835" s="349" t="s">
        <v>141</v>
      </c>
      <c r="E835" s="349" t="s">
        <v>220</v>
      </c>
      <c r="F835" s="350">
        <v>13966.8</v>
      </c>
      <c r="G835" s="349" t="s">
        <v>2283</v>
      </c>
      <c r="H835" s="349" t="s">
        <v>1032</v>
      </c>
      <c r="I835" s="351" t="s">
        <v>1123</v>
      </c>
      <c r="J835" s="352" t="s">
        <v>1667</v>
      </c>
      <c r="K835" s="352" t="s">
        <v>1163</v>
      </c>
      <c r="L835" s="353" t="s">
        <v>32</v>
      </c>
      <c r="M835" s="352">
        <v>25</v>
      </c>
      <c r="N835" s="371">
        <v>44957</v>
      </c>
      <c r="O835" s="74">
        <f t="shared" si="49"/>
        <v>2</v>
      </c>
      <c r="P835" s="74">
        <f t="shared" si="50"/>
        <v>1</v>
      </c>
      <c r="Q835" s="139" t="str">
        <f t="shared" si="51"/>
        <v>Aquisição_de_Bens_Permanentes</v>
      </c>
    </row>
    <row r="836" spans="1:17" ht="24" x14ac:dyDescent="0.2">
      <c r="A836" s="357">
        <v>833</v>
      </c>
      <c r="B836" s="347">
        <v>44959</v>
      </c>
      <c r="C836" s="580">
        <v>44927</v>
      </c>
      <c r="D836" s="349" t="s">
        <v>264</v>
      </c>
      <c r="E836" s="349" t="s">
        <v>247</v>
      </c>
      <c r="F836" s="350">
        <v>959.1</v>
      </c>
      <c r="G836" s="349" t="s">
        <v>2193</v>
      </c>
      <c r="H836" s="349" t="s">
        <v>1032</v>
      </c>
      <c r="I836" s="351" t="s">
        <v>1123</v>
      </c>
      <c r="J836" s="352" t="s">
        <v>1667</v>
      </c>
      <c r="K836" s="352" t="s">
        <v>1163</v>
      </c>
      <c r="L836" s="353" t="s">
        <v>32</v>
      </c>
      <c r="M836" s="352">
        <v>25</v>
      </c>
      <c r="N836" s="371">
        <v>44957</v>
      </c>
      <c r="O836" s="74">
        <f t="shared" si="49"/>
        <v>2</v>
      </c>
      <c r="P836" s="74">
        <f t="shared" si="50"/>
        <v>1</v>
      </c>
      <c r="Q836" s="139" t="str">
        <f t="shared" si="51"/>
        <v>Gastos_Gerais</v>
      </c>
    </row>
    <row r="837" spans="1:17" ht="36" x14ac:dyDescent="0.2">
      <c r="A837" s="357">
        <v>834</v>
      </c>
      <c r="B837" s="347">
        <v>44959</v>
      </c>
      <c r="C837" s="580">
        <v>44927</v>
      </c>
      <c r="D837" s="349" t="s">
        <v>141</v>
      </c>
      <c r="E837" s="349" t="s">
        <v>220</v>
      </c>
      <c r="F837" s="350">
        <v>2202.84</v>
      </c>
      <c r="G837" s="349" t="s">
        <v>2231</v>
      </c>
      <c r="H837" s="349" t="s">
        <v>1032</v>
      </c>
      <c r="I837" s="351" t="s">
        <v>1123</v>
      </c>
      <c r="J837" s="352" t="s">
        <v>1667</v>
      </c>
      <c r="K837" s="352" t="s">
        <v>1163</v>
      </c>
      <c r="L837" s="353" t="s">
        <v>32</v>
      </c>
      <c r="M837" s="352">
        <v>25</v>
      </c>
      <c r="N837" s="371">
        <v>44957</v>
      </c>
      <c r="O837" s="74">
        <f t="shared" si="49"/>
        <v>2</v>
      </c>
      <c r="P837" s="74">
        <f t="shared" si="50"/>
        <v>1</v>
      </c>
      <c r="Q837" s="139" t="str">
        <f t="shared" si="51"/>
        <v>Aquisição_de_Bens_Permanentes</v>
      </c>
    </row>
    <row r="838" spans="1:17" ht="24" x14ac:dyDescent="0.2">
      <c r="A838" s="357">
        <v>835</v>
      </c>
      <c r="B838" s="347">
        <v>44959</v>
      </c>
      <c r="C838" s="580">
        <v>44927</v>
      </c>
      <c r="D838" s="349" t="s">
        <v>264</v>
      </c>
      <c r="E838" s="349" t="s">
        <v>208</v>
      </c>
      <c r="F838" s="350">
        <v>396.49</v>
      </c>
      <c r="G838" s="349" t="s">
        <v>2284</v>
      </c>
      <c r="H838" s="349" t="s">
        <v>416</v>
      </c>
      <c r="I838" s="351" t="s">
        <v>2285</v>
      </c>
      <c r="J838" s="352" t="s">
        <v>2286</v>
      </c>
      <c r="K838" s="352" t="s">
        <v>1163</v>
      </c>
      <c r="L838" s="353" t="s">
        <v>32</v>
      </c>
      <c r="M838" s="352">
        <v>65339</v>
      </c>
      <c r="N838" s="371">
        <v>44930</v>
      </c>
      <c r="O838" s="74">
        <f t="shared" si="49"/>
        <v>2</v>
      </c>
      <c r="P838" s="74">
        <f t="shared" si="50"/>
        <v>1</v>
      </c>
      <c r="Q838" s="139" t="str">
        <f t="shared" si="51"/>
        <v>Gastos_Gerais</v>
      </c>
    </row>
    <row r="839" spans="1:17" ht="24" x14ac:dyDescent="0.2">
      <c r="A839" s="357">
        <v>836</v>
      </c>
      <c r="B839" s="347">
        <v>44959</v>
      </c>
      <c r="C839" s="580">
        <v>44927</v>
      </c>
      <c r="D839" s="349" t="s">
        <v>264</v>
      </c>
      <c r="E839" s="349" t="s">
        <v>208</v>
      </c>
      <c r="F839" s="350">
        <v>151.44999999999999</v>
      </c>
      <c r="G839" s="349" t="s">
        <v>2287</v>
      </c>
      <c r="H839" s="349" t="s">
        <v>416</v>
      </c>
      <c r="I839" s="351" t="s">
        <v>2285</v>
      </c>
      <c r="J839" s="352" t="s">
        <v>2286</v>
      </c>
      <c r="K839" s="352" t="s">
        <v>1163</v>
      </c>
      <c r="L839" s="353" t="s">
        <v>32</v>
      </c>
      <c r="M839" s="352">
        <v>202328</v>
      </c>
      <c r="N839" s="371">
        <v>44930</v>
      </c>
      <c r="O839" s="74">
        <f t="shared" si="49"/>
        <v>2</v>
      </c>
      <c r="P839" s="74">
        <f t="shared" si="50"/>
        <v>1</v>
      </c>
      <c r="Q839" s="139" t="str">
        <f t="shared" si="51"/>
        <v>Gastos_Gerais</v>
      </c>
    </row>
    <row r="840" spans="1:17" x14ac:dyDescent="0.2">
      <c r="A840" s="357">
        <v>837</v>
      </c>
      <c r="B840" s="347">
        <v>44959</v>
      </c>
      <c r="C840" s="580">
        <v>44958</v>
      </c>
      <c r="D840" s="349" t="s">
        <v>264</v>
      </c>
      <c r="E840" s="349" t="s">
        <v>81</v>
      </c>
      <c r="F840" s="350">
        <v>1500</v>
      </c>
      <c r="G840" s="349" t="s">
        <v>1313</v>
      </c>
      <c r="H840" s="349" t="s">
        <v>414</v>
      </c>
      <c r="I840" s="351" t="s">
        <v>1290</v>
      </c>
      <c r="J840" s="352" t="s">
        <v>1291</v>
      </c>
      <c r="K840" s="352" t="s">
        <v>1157</v>
      </c>
      <c r="L840" s="353" t="s">
        <v>32</v>
      </c>
      <c r="M840" s="352">
        <v>2045857</v>
      </c>
      <c r="N840" s="371">
        <v>44960</v>
      </c>
      <c r="O840" s="74">
        <f t="shared" si="49"/>
        <v>2</v>
      </c>
      <c r="P840" s="74">
        <f t="shared" si="50"/>
        <v>2</v>
      </c>
      <c r="Q840" s="139" t="str">
        <f t="shared" si="51"/>
        <v>Gastos_Gerais</v>
      </c>
    </row>
    <row r="841" spans="1:17" ht="24" x14ac:dyDescent="0.2">
      <c r="A841" s="357">
        <v>838</v>
      </c>
      <c r="B841" s="347">
        <v>44959</v>
      </c>
      <c r="C841" s="580">
        <v>44958</v>
      </c>
      <c r="D841" s="349" t="s">
        <v>264</v>
      </c>
      <c r="E841" s="349" t="s">
        <v>81</v>
      </c>
      <c r="F841" s="350">
        <v>1500</v>
      </c>
      <c r="G841" s="349" t="s">
        <v>1289</v>
      </c>
      <c r="H841" s="349" t="s">
        <v>419</v>
      </c>
      <c r="I841" s="351" t="s">
        <v>1290</v>
      </c>
      <c r="J841" s="352" t="s">
        <v>1291</v>
      </c>
      <c r="K841" s="352" t="s">
        <v>1157</v>
      </c>
      <c r="L841" s="353" t="s">
        <v>32</v>
      </c>
      <c r="M841" s="352">
        <v>2045818</v>
      </c>
      <c r="N841" s="371">
        <v>44960</v>
      </c>
      <c r="O841" s="74">
        <f t="shared" si="49"/>
        <v>2</v>
      </c>
      <c r="P841" s="74">
        <f t="shared" si="50"/>
        <v>2</v>
      </c>
      <c r="Q841" s="139" t="str">
        <f t="shared" si="51"/>
        <v>Gastos_Gerais</v>
      </c>
    </row>
    <row r="842" spans="1:17" ht="24" x14ac:dyDescent="0.2">
      <c r="A842" s="357">
        <v>839</v>
      </c>
      <c r="B842" s="347">
        <v>44959</v>
      </c>
      <c r="C842" s="580">
        <v>44958</v>
      </c>
      <c r="D842" s="349" t="s">
        <v>264</v>
      </c>
      <c r="E842" s="349" t="s">
        <v>388</v>
      </c>
      <c r="F842" s="350">
        <v>250</v>
      </c>
      <c r="G842" s="349" t="s">
        <v>2288</v>
      </c>
      <c r="H842" s="349" t="s">
        <v>418</v>
      </c>
      <c r="I842" s="351" t="s">
        <v>2289</v>
      </c>
      <c r="J842" s="352" t="s">
        <v>2290</v>
      </c>
      <c r="K842" s="352" t="s">
        <v>1188</v>
      </c>
      <c r="L842" s="353" t="s">
        <v>32</v>
      </c>
      <c r="M842" s="352">
        <v>51</v>
      </c>
      <c r="N842" s="371">
        <v>44958</v>
      </c>
      <c r="O842" s="74">
        <f t="shared" si="49"/>
        <v>2</v>
      </c>
      <c r="P842" s="74">
        <f t="shared" si="50"/>
        <v>2</v>
      </c>
      <c r="Q842" s="139" t="str">
        <f t="shared" si="51"/>
        <v>Gastos_Gerais</v>
      </c>
    </row>
    <row r="843" spans="1:17" ht="24" x14ac:dyDescent="0.2">
      <c r="A843" s="357">
        <v>840</v>
      </c>
      <c r="B843" s="347">
        <v>44959</v>
      </c>
      <c r="C843" s="580">
        <v>44958</v>
      </c>
      <c r="D843" s="349" t="s">
        <v>264</v>
      </c>
      <c r="E843" s="349" t="s">
        <v>388</v>
      </c>
      <c r="F843" s="350">
        <v>400</v>
      </c>
      <c r="G843" s="349" t="s">
        <v>2291</v>
      </c>
      <c r="H843" s="349" t="s">
        <v>418</v>
      </c>
      <c r="I843" s="351" t="s">
        <v>2289</v>
      </c>
      <c r="J843" s="352" t="s">
        <v>2290</v>
      </c>
      <c r="K843" s="352" t="s">
        <v>1188</v>
      </c>
      <c r="L843" s="353" t="s">
        <v>32</v>
      </c>
      <c r="M843" s="352">
        <v>49</v>
      </c>
      <c r="N843" s="371">
        <v>44958</v>
      </c>
      <c r="O843" s="74">
        <f t="shared" si="49"/>
        <v>2</v>
      </c>
      <c r="P843" s="74">
        <f t="shared" si="50"/>
        <v>2</v>
      </c>
      <c r="Q843" s="139" t="str">
        <f t="shared" si="51"/>
        <v>Gastos_Gerais</v>
      </c>
    </row>
    <row r="844" spans="1:17" ht="24" x14ac:dyDescent="0.2">
      <c r="A844" s="357">
        <v>841</v>
      </c>
      <c r="B844" s="347">
        <v>44959</v>
      </c>
      <c r="C844" s="580">
        <v>44958</v>
      </c>
      <c r="D844" s="349" t="s">
        <v>264</v>
      </c>
      <c r="E844" s="349" t="s">
        <v>388</v>
      </c>
      <c r="F844" s="350">
        <v>50</v>
      </c>
      <c r="G844" s="349" t="s">
        <v>2292</v>
      </c>
      <c r="H844" s="349" t="s">
        <v>418</v>
      </c>
      <c r="I844" s="351" t="s">
        <v>2289</v>
      </c>
      <c r="J844" s="352" t="s">
        <v>2290</v>
      </c>
      <c r="K844" s="352" t="s">
        <v>1188</v>
      </c>
      <c r="L844" s="353" t="s">
        <v>32</v>
      </c>
      <c r="M844" s="352">
        <v>50</v>
      </c>
      <c r="N844" s="371">
        <v>44958</v>
      </c>
      <c r="O844" s="74">
        <f t="shared" si="49"/>
        <v>2</v>
      </c>
      <c r="P844" s="74">
        <f t="shared" si="50"/>
        <v>2</v>
      </c>
      <c r="Q844" s="139" t="str">
        <f t="shared" si="51"/>
        <v>Gastos_Gerais</v>
      </c>
    </row>
    <row r="845" spans="1:17" ht="24" x14ac:dyDescent="0.2">
      <c r="A845" s="357">
        <v>842</v>
      </c>
      <c r="B845" s="347">
        <v>44959</v>
      </c>
      <c r="C845" s="580">
        <v>44927</v>
      </c>
      <c r="D845" s="349" t="s">
        <v>264</v>
      </c>
      <c r="E845" s="349" t="s">
        <v>208</v>
      </c>
      <c r="F845" s="350">
        <v>212</v>
      </c>
      <c r="G845" s="349" t="s">
        <v>1268</v>
      </c>
      <c r="H845" s="349" t="s">
        <v>416</v>
      </c>
      <c r="I845" s="351" t="s">
        <v>2293</v>
      </c>
      <c r="J845" s="352" t="s">
        <v>2294</v>
      </c>
      <c r="K845" s="352" t="s">
        <v>1188</v>
      </c>
      <c r="L845" s="353" t="s">
        <v>32</v>
      </c>
      <c r="M845" s="352">
        <v>20237</v>
      </c>
      <c r="N845" s="371">
        <v>44958</v>
      </c>
      <c r="O845" s="74">
        <f t="shared" si="49"/>
        <v>2</v>
      </c>
      <c r="P845" s="74">
        <f t="shared" si="50"/>
        <v>1</v>
      </c>
      <c r="Q845" s="139" t="str">
        <f t="shared" si="51"/>
        <v>Gastos_Gerais</v>
      </c>
    </row>
    <row r="846" spans="1:17" ht="24" x14ac:dyDescent="0.2">
      <c r="A846" s="357">
        <v>843</v>
      </c>
      <c r="B846" s="347">
        <v>44959</v>
      </c>
      <c r="C846" s="580">
        <v>44958</v>
      </c>
      <c r="D846" s="349" t="s">
        <v>264</v>
      </c>
      <c r="E846" s="349" t="s">
        <v>406</v>
      </c>
      <c r="F846" s="350">
        <v>17.39</v>
      </c>
      <c r="G846" s="349" t="s">
        <v>2295</v>
      </c>
      <c r="H846" s="349" t="s">
        <v>414</v>
      </c>
      <c r="I846" s="351" t="s">
        <v>2076</v>
      </c>
      <c r="J846" s="352" t="s">
        <v>2077</v>
      </c>
      <c r="K846" s="352" t="s">
        <v>1188</v>
      </c>
      <c r="L846" s="353" t="s">
        <v>32</v>
      </c>
      <c r="M846" s="352">
        <v>2023136</v>
      </c>
      <c r="N846" s="371">
        <v>44958</v>
      </c>
      <c r="O846" s="74">
        <f t="shared" si="49"/>
        <v>2</v>
      </c>
      <c r="P846" s="74">
        <f t="shared" si="50"/>
        <v>2</v>
      </c>
      <c r="Q846" s="139" t="str">
        <f t="shared" si="51"/>
        <v>Gastos_Gerais</v>
      </c>
    </row>
    <row r="847" spans="1:17" ht="36" x14ac:dyDescent="0.2">
      <c r="A847" s="357">
        <v>844</v>
      </c>
      <c r="B847" s="347">
        <v>44959</v>
      </c>
      <c r="C847" s="580">
        <v>44958</v>
      </c>
      <c r="D847" s="349" t="s">
        <v>264</v>
      </c>
      <c r="E847" s="349" t="s">
        <v>293</v>
      </c>
      <c r="F847" s="350">
        <v>60</v>
      </c>
      <c r="G847" s="349" t="s">
        <v>2296</v>
      </c>
      <c r="H847" s="349" t="s">
        <v>417</v>
      </c>
      <c r="I847" s="351" t="s">
        <v>1775</v>
      </c>
      <c r="J847" s="352" t="s">
        <v>994</v>
      </c>
      <c r="K847" s="352" t="s">
        <v>1188</v>
      </c>
      <c r="L847" s="353" t="s">
        <v>1189</v>
      </c>
      <c r="M847" s="352">
        <v>160180560</v>
      </c>
      <c r="N847" s="371">
        <v>44959</v>
      </c>
      <c r="O847" s="74">
        <f t="shared" si="49"/>
        <v>2</v>
      </c>
      <c r="P847" s="74">
        <f t="shared" si="50"/>
        <v>2</v>
      </c>
      <c r="Q847" s="139" t="str">
        <f t="shared" si="51"/>
        <v>Gastos_Gerais</v>
      </c>
    </row>
    <row r="848" spans="1:17" ht="36" x14ac:dyDescent="0.2">
      <c r="A848" s="357">
        <v>845</v>
      </c>
      <c r="B848" s="347">
        <v>44959</v>
      </c>
      <c r="C848" s="580">
        <v>44958</v>
      </c>
      <c r="D848" s="349" t="s">
        <v>264</v>
      </c>
      <c r="E848" s="349" t="s">
        <v>293</v>
      </c>
      <c r="F848" s="350">
        <v>480</v>
      </c>
      <c r="G848" s="349" t="s">
        <v>2297</v>
      </c>
      <c r="H848" s="349" t="s">
        <v>302</v>
      </c>
      <c r="I848" s="351" t="s">
        <v>2298</v>
      </c>
      <c r="J848" s="352" t="s">
        <v>455</v>
      </c>
      <c r="K848" s="352" t="s">
        <v>1188</v>
      </c>
      <c r="L848" s="353" t="s">
        <v>1189</v>
      </c>
      <c r="M848" s="352">
        <v>160180560</v>
      </c>
      <c r="N848" s="371">
        <v>44959</v>
      </c>
      <c r="O848" s="74">
        <f t="shared" si="49"/>
        <v>2</v>
      </c>
      <c r="P848" s="74">
        <f t="shared" si="50"/>
        <v>2</v>
      </c>
      <c r="Q848" s="139" t="str">
        <f t="shared" si="51"/>
        <v>Gastos_Gerais</v>
      </c>
    </row>
    <row r="849" spans="1:17" ht="24" x14ac:dyDescent="0.2">
      <c r="A849" s="357">
        <v>846</v>
      </c>
      <c r="B849" s="347">
        <v>44959</v>
      </c>
      <c r="C849" s="580">
        <v>44958</v>
      </c>
      <c r="D849" s="349" t="s">
        <v>264</v>
      </c>
      <c r="E849" s="349" t="s">
        <v>211</v>
      </c>
      <c r="F849" s="350">
        <v>218.61</v>
      </c>
      <c r="G849" s="349" t="s">
        <v>2299</v>
      </c>
      <c r="H849" s="349" t="s">
        <v>302</v>
      </c>
      <c r="I849" s="351" t="s">
        <v>2298</v>
      </c>
      <c r="J849" s="352" t="s">
        <v>455</v>
      </c>
      <c r="K849" s="352" t="s">
        <v>1188</v>
      </c>
      <c r="L849" s="353" t="s">
        <v>1189</v>
      </c>
      <c r="M849" s="352">
        <v>160180560</v>
      </c>
      <c r="N849" s="371">
        <v>44959</v>
      </c>
      <c r="O849" s="74">
        <f t="shared" si="49"/>
        <v>2</v>
      </c>
      <c r="P849" s="74">
        <f t="shared" si="50"/>
        <v>2</v>
      </c>
      <c r="Q849" s="139" t="str">
        <f t="shared" si="51"/>
        <v>Gastos_Gerais</v>
      </c>
    </row>
    <row r="850" spans="1:17" ht="24" x14ac:dyDescent="0.2">
      <c r="A850" s="357">
        <v>847</v>
      </c>
      <c r="B850" s="347">
        <v>44959</v>
      </c>
      <c r="C850" s="580">
        <v>44958</v>
      </c>
      <c r="D850" s="349" t="s">
        <v>264</v>
      </c>
      <c r="E850" s="349" t="s">
        <v>293</v>
      </c>
      <c r="F850" s="350">
        <v>60</v>
      </c>
      <c r="G850" s="349" t="s">
        <v>2300</v>
      </c>
      <c r="H850" s="349" t="s">
        <v>420</v>
      </c>
      <c r="I850" s="351" t="s">
        <v>2301</v>
      </c>
      <c r="J850" s="352" t="s">
        <v>1586</v>
      </c>
      <c r="K850" s="352" t="s">
        <v>1188</v>
      </c>
      <c r="L850" s="353" t="s">
        <v>1189</v>
      </c>
      <c r="M850" s="352">
        <v>160180560</v>
      </c>
      <c r="N850" s="371">
        <v>44959</v>
      </c>
      <c r="O850" s="74">
        <f t="shared" si="49"/>
        <v>2</v>
      </c>
      <c r="P850" s="74">
        <f t="shared" si="50"/>
        <v>2</v>
      </c>
      <c r="Q850" s="139" t="str">
        <f t="shared" si="51"/>
        <v>Gastos_Gerais</v>
      </c>
    </row>
    <row r="851" spans="1:17" ht="24" x14ac:dyDescent="0.2">
      <c r="A851" s="357">
        <v>848</v>
      </c>
      <c r="B851" s="347">
        <v>44959</v>
      </c>
      <c r="C851" s="580">
        <v>44958</v>
      </c>
      <c r="D851" s="349" t="s">
        <v>264</v>
      </c>
      <c r="E851" s="349" t="s">
        <v>293</v>
      </c>
      <c r="F851" s="350">
        <v>120</v>
      </c>
      <c r="G851" s="349" t="s">
        <v>2302</v>
      </c>
      <c r="H851" s="349" t="s">
        <v>420</v>
      </c>
      <c r="I851" s="351" t="s">
        <v>2303</v>
      </c>
      <c r="J851" s="352" t="s">
        <v>1113</v>
      </c>
      <c r="K851" s="352" t="s">
        <v>1188</v>
      </c>
      <c r="L851" s="353" t="s">
        <v>1189</v>
      </c>
      <c r="M851" s="352">
        <v>160180560</v>
      </c>
      <c r="N851" s="371">
        <v>44959</v>
      </c>
      <c r="O851" s="74">
        <f t="shared" si="49"/>
        <v>2</v>
      </c>
      <c r="P851" s="74">
        <f t="shared" si="50"/>
        <v>2</v>
      </c>
      <c r="Q851" s="139" t="str">
        <f t="shared" si="51"/>
        <v>Gastos_Gerais</v>
      </c>
    </row>
    <row r="852" spans="1:17" ht="24" x14ac:dyDescent="0.2">
      <c r="A852" s="357">
        <v>849</v>
      </c>
      <c r="B852" s="347">
        <v>44959</v>
      </c>
      <c r="C852" s="580">
        <v>44958</v>
      </c>
      <c r="D852" s="349" t="s">
        <v>264</v>
      </c>
      <c r="E852" s="349" t="s">
        <v>293</v>
      </c>
      <c r="F852" s="350">
        <v>120</v>
      </c>
      <c r="G852" s="349" t="s">
        <v>2037</v>
      </c>
      <c r="H852" s="349" t="s">
        <v>418</v>
      </c>
      <c r="I852" s="351" t="s">
        <v>2038</v>
      </c>
      <c r="J852" s="352" t="s">
        <v>465</v>
      </c>
      <c r="K852" s="352" t="s">
        <v>1188</v>
      </c>
      <c r="L852" s="353" t="s">
        <v>1189</v>
      </c>
      <c r="M852" s="352">
        <v>160180560</v>
      </c>
      <c r="N852" s="371">
        <v>44959</v>
      </c>
      <c r="O852" s="74">
        <f t="shared" si="49"/>
        <v>2</v>
      </c>
      <c r="P852" s="74">
        <f t="shared" si="50"/>
        <v>2</v>
      </c>
      <c r="Q852" s="139" t="str">
        <f t="shared" si="51"/>
        <v>Gastos_Gerais</v>
      </c>
    </row>
    <row r="853" spans="1:17" ht="24" x14ac:dyDescent="0.2">
      <c r="A853" s="357">
        <v>850</v>
      </c>
      <c r="B853" s="347">
        <v>44959</v>
      </c>
      <c r="C853" s="580">
        <v>44958</v>
      </c>
      <c r="D853" s="349" t="s">
        <v>264</v>
      </c>
      <c r="E853" s="349" t="s">
        <v>293</v>
      </c>
      <c r="F853" s="350">
        <v>60</v>
      </c>
      <c r="G853" s="349" t="s">
        <v>2304</v>
      </c>
      <c r="H853" s="349" t="s">
        <v>420</v>
      </c>
      <c r="I853" s="351" t="s">
        <v>2305</v>
      </c>
      <c r="J853" s="352" t="s">
        <v>2306</v>
      </c>
      <c r="K853" s="352" t="s">
        <v>1188</v>
      </c>
      <c r="L853" s="353" t="s">
        <v>1189</v>
      </c>
      <c r="M853" s="352">
        <v>160180560</v>
      </c>
      <c r="N853" s="371">
        <v>44959</v>
      </c>
      <c r="O853" s="74">
        <f t="shared" si="49"/>
        <v>2</v>
      </c>
      <c r="P853" s="74">
        <f t="shared" si="50"/>
        <v>2</v>
      </c>
      <c r="Q853" s="139" t="str">
        <f t="shared" si="51"/>
        <v>Gastos_Gerais</v>
      </c>
    </row>
    <row r="854" spans="1:17" ht="24" x14ac:dyDescent="0.2">
      <c r="A854" s="357">
        <v>851</v>
      </c>
      <c r="B854" s="347">
        <v>44959</v>
      </c>
      <c r="C854" s="580">
        <v>44958</v>
      </c>
      <c r="D854" s="349" t="s">
        <v>264</v>
      </c>
      <c r="E854" s="349" t="s">
        <v>293</v>
      </c>
      <c r="F854" s="350">
        <v>60</v>
      </c>
      <c r="G854" s="349" t="s">
        <v>2307</v>
      </c>
      <c r="H854" s="349" t="s">
        <v>414</v>
      </c>
      <c r="I854" s="351" t="s">
        <v>2308</v>
      </c>
      <c r="J854" s="352" t="s">
        <v>566</v>
      </c>
      <c r="K854" s="352" t="s">
        <v>1188</v>
      </c>
      <c r="L854" s="353" t="s">
        <v>1189</v>
      </c>
      <c r="M854" s="352">
        <v>160180560</v>
      </c>
      <c r="N854" s="371">
        <v>44959</v>
      </c>
      <c r="O854" s="74">
        <f t="shared" si="49"/>
        <v>2</v>
      </c>
      <c r="P854" s="74">
        <f t="shared" si="50"/>
        <v>2</v>
      </c>
      <c r="Q854" s="139" t="str">
        <f t="shared" si="51"/>
        <v>Gastos_Gerais</v>
      </c>
    </row>
    <row r="855" spans="1:17" ht="24" x14ac:dyDescent="0.2">
      <c r="A855" s="357">
        <v>852</v>
      </c>
      <c r="B855" s="347">
        <v>44959</v>
      </c>
      <c r="C855" s="580">
        <v>44958</v>
      </c>
      <c r="D855" s="349" t="s">
        <v>264</v>
      </c>
      <c r="E855" s="349" t="s">
        <v>293</v>
      </c>
      <c r="F855" s="350">
        <v>120</v>
      </c>
      <c r="G855" s="349" t="s">
        <v>2034</v>
      </c>
      <c r="H855" s="349" t="s">
        <v>418</v>
      </c>
      <c r="I855" s="351" t="s">
        <v>2309</v>
      </c>
      <c r="J855" s="352" t="s">
        <v>993</v>
      </c>
      <c r="K855" s="352" t="s">
        <v>1188</v>
      </c>
      <c r="L855" s="353" t="s">
        <v>1189</v>
      </c>
      <c r="M855" s="352">
        <v>160180560</v>
      </c>
      <c r="N855" s="371">
        <v>44959</v>
      </c>
      <c r="O855" s="74">
        <f t="shared" si="49"/>
        <v>2</v>
      </c>
      <c r="P855" s="74">
        <f t="shared" si="50"/>
        <v>2</v>
      </c>
      <c r="Q855" s="139" t="str">
        <f t="shared" si="51"/>
        <v>Gastos_Gerais</v>
      </c>
    </row>
    <row r="856" spans="1:17" ht="24" x14ac:dyDescent="0.2">
      <c r="A856" s="357">
        <v>853</v>
      </c>
      <c r="B856" s="347">
        <v>44959</v>
      </c>
      <c r="C856" s="580">
        <v>44958</v>
      </c>
      <c r="D856" s="349" t="s">
        <v>264</v>
      </c>
      <c r="E856" s="349" t="s">
        <v>293</v>
      </c>
      <c r="F856" s="350">
        <v>120</v>
      </c>
      <c r="G856" s="349" t="s">
        <v>2310</v>
      </c>
      <c r="H856" s="349" t="s">
        <v>420</v>
      </c>
      <c r="I856" s="351" t="s">
        <v>2311</v>
      </c>
      <c r="J856" s="352" t="s">
        <v>2312</v>
      </c>
      <c r="K856" s="352" t="s">
        <v>1188</v>
      </c>
      <c r="L856" s="353" t="s">
        <v>1189</v>
      </c>
      <c r="M856" s="352">
        <v>160180560</v>
      </c>
      <c r="N856" s="371">
        <v>44959</v>
      </c>
      <c r="O856" s="74">
        <f t="shared" si="49"/>
        <v>2</v>
      </c>
      <c r="P856" s="74">
        <f t="shared" si="50"/>
        <v>2</v>
      </c>
      <c r="Q856" s="139" t="str">
        <f t="shared" si="51"/>
        <v>Gastos_Gerais</v>
      </c>
    </row>
    <row r="857" spans="1:17" ht="48" x14ac:dyDescent="0.2">
      <c r="A857" s="357">
        <v>854</v>
      </c>
      <c r="B857" s="347">
        <v>44959</v>
      </c>
      <c r="C857" s="580">
        <v>44958</v>
      </c>
      <c r="D857" s="349" t="s">
        <v>264</v>
      </c>
      <c r="E857" s="349" t="s">
        <v>293</v>
      </c>
      <c r="F857" s="350">
        <v>600</v>
      </c>
      <c r="G857" s="349" t="s">
        <v>2313</v>
      </c>
      <c r="H857" s="349" t="s">
        <v>302</v>
      </c>
      <c r="I857" s="351" t="s">
        <v>2314</v>
      </c>
      <c r="J857" s="352" t="s">
        <v>456</v>
      </c>
      <c r="K857" s="352" t="s">
        <v>1188</v>
      </c>
      <c r="L857" s="353" t="s">
        <v>1189</v>
      </c>
      <c r="M857" s="352">
        <v>160180560</v>
      </c>
      <c r="N857" s="371">
        <v>44959</v>
      </c>
      <c r="O857" s="74">
        <f t="shared" si="49"/>
        <v>2</v>
      </c>
      <c r="P857" s="74">
        <f t="shared" si="50"/>
        <v>2</v>
      </c>
      <c r="Q857" s="139" t="str">
        <f t="shared" si="51"/>
        <v>Gastos_Gerais</v>
      </c>
    </row>
    <row r="858" spans="1:17" ht="25.5" x14ac:dyDescent="0.2">
      <c r="A858" s="357">
        <v>855</v>
      </c>
      <c r="B858" s="347">
        <v>44959</v>
      </c>
      <c r="C858" s="580">
        <v>44958</v>
      </c>
      <c r="D858" s="349" t="s">
        <v>176</v>
      </c>
      <c r="E858" s="349" t="s">
        <v>261</v>
      </c>
      <c r="F858" s="350">
        <v>144.03</v>
      </c>
      <c r="G858" s="349" t="s">
        <v>1207</v>
      </c>
      <c r="H858" s="349" t="s">
        <v>416</v>
      </c>
      <c r="I858" s="351" t="s">
        <v>2315</v>
      </c>
      <c r="J858" s="352" t="s">
        <v>836</v>
      </c>
      <c r="K858" s="352" t="s">
        <v>1188</v>
      </c>
      <c r="L858" s="353" t="s">
        <v>1189</v>
      </c>
      <c r="M858" s="352">
        <v>160180560</v>
      </c>
      <c r="N858" s="371">
        <v>44959</v>
      </c>
      <c r="O858" s="74">
        <f t="shared" si="49"/>
        <v>2</v>
      </c>
      <c r="P858" s="74">
        <f t="shared" si="50"/>
        <v>2</v>
      </c>
      <c r="Q858" s="139" t="str">
        <f t="shared" si="51"/>
        <v>Gastos_com_Pessoal</v>
      </c>
    </row>
    <row r="859" spans="1:17" ht="25.5" x14ac:dyDescent="0.2">
      <c r="A859" s="357">
        <v>856</v>
      </c>
      <c r="B859" s="347">
        <v>44959</v>
      </c>
      <c r="C859" s="580">
        <v>44958</v>
      </c>
      <c r="D859" s="349" t="s">
        <v>176</v>
      </c>
      <c r="E859" s="349" t="s">
        <v>280</v>
      </c>
      <c r="F859" s="350">
        <v>1681.28</v>
      </c>
      <c r="G859" s="349" t="s">
        <v>1209</v>
      </c>
      <c r="H859" s="349" t="s">
        <v>416</v>
      </c>
      <c r="I859" s="351" t="s">
        <v>2315</v>
      </c>
      <c r="J859" s="352" t="s">
        <v>836</v>
      </c>
      <c r="K859" s="352" t="s">
        <v>1188</v>
      </c>
      <c r="L859" s="353" t="s">
        <v>1189</v>
      </c>
      <c r="M859" s="352">
        <v>160180560</v>
      </c>
      <c r="N859" s="371">
        <v>44959</v>
      </c>
      <c r="O859" s="74">
        <f t="shared" si="49"/>
        <v>2</v>
      </c>
      <c r="P859" s="74">
        <f t="shared" si="50"/>
        <v>2</v>
      </c>
      <c r="Q859" s="139" t="str">
        <f t="shared" si="51"/>
        <v>Gastos_com_Pessoal</v>
      </c>
    </row>
    <row r="860" spans="1:17" ht="25.5" x14ac:dyDescent="0.2">
      <c r="A860" s="357">
        <v>857</v>
      </c>
      <c r="B860" s="347">
        <v>44959</v>
      </c>
      <c r="C860" s="580">
        <v>44958</v>
      </c>
      <c r="D860" s="349" t="s">
        <v>176</v>
      </c>
      <c r="E860" s="349" t="s">
        <v>262</v>
      </c>
      <c r="F860" s="350">
        <v>560.42999999999995</v>
      </c>
      <c r="G860" s="349" t="s">
        <v>1210</v>
      </c>
      <c r="H860" s="349" t="s">
        <v>416</v>
      </c>
      <c r="I860" s="351" t="s">
        <v>2315</v>
      </c>
      <c r="J860" s="352" t="s">
        <v>836</v>
      </c>
      <c r="K860" s="352" t="s">
        <v>1188</v>
      </c>
      <c r="L860" s="353" t="s">
        <v>1189</v>
      </c>
      <c r="M860" s="352">
        <v>160180560</v>
      </c>
      <c r="N860" s="371">
        <v>44959</v>
      </c>
      <c r="O860" s="74">
        <f t="shared" si="49"/>
        <v>2</v>
      </c>
      <c r="P860" s="74">
        <f t="shared" si="50"/>
        <v>2</v>
      </c>
      <c r="Q860" s="139" t="str">
        <f t="shared" si="51"/>
        <v>Gastos_com_Pessoal</v>
      </c>
    </row>
    <row r="861" spans="1:17" ht="36" x14ac:dyDescent="0.2">
      <c r="A861" s="357">
        <v>858</v>
      </c>
      <c r="B861" s="347">
        <v>44959</v>
      </c>
      <c r="C861" s="580">
        <v>44958</v>
      </c>
      <c r="D861" s="349" t="s">
        <v>176</v>
      </c>
      <c r="E861" s="349" t="s">
        <v>169</v>
      </c>
      <c r="F861" s="350">
        <v>2080.79</v>
      </c>
      <c r="G861" s="349" t="s">
        <v>1211</v>
      </c>
      <c r="H861" s="349" t="s">
        <v>416</v>
      </c>
      <c r="I861" s="351" t="s">
        <v>2315</v>
      </c>
      <c r="J861" s="352" t="s">
        <v>836</v>
      </c>
      <c r="K861" s="352" t="s">
        <v>1188</v>
      </c>
      <c r="L861" s="353" t="s">
        <v>1189</v>
      </c>
      <c r="M861" s="352">
        <v>160180560</v>
      </c>
      <c r="N861" s="371">
        <v>44959</v>
      </c>
      <c r="O861" s="74">
        <f t="shared" si="49"/>
        <v>2</v>
      </c>
      <c r="P861" s="74">
        <f t="shared" si="50"/>
        <v>2</v>
      </c>
      <c r="Q861" s="139" t="str">
        <f t="shared" si="51"/>
        <v>Gastos_com_Pessoal</v>
      </c>
    </row>
    <row r="862" spans="1:17" ht="24" x14ac:dyDescent="0.2">
      <c r="A862" s="357">
        <v>859</v>
      </c>
      <c r="B862" s="347">
        <v>44959</v>
      </c>
      <c r="C862" s="580">
        <v>44958</v>
      </c>
      <c r="D862" s="349" t="s">
        <v>264</v>
      </c>
      <c r="E862" s="349" t="s">
        <v>293</v>
      </c>
      <c r="F862" s="350">
        <v>120</v>
      </c>
      <c r="G862" s="349" t="s">
        <v>2316</v>
      </c>
      <c r="H862" s="349" t="s">
        <v>418</v>
      </c>
      <c r="I862" s="351" t="s">
        <v>2317</v>
      </c>
      <c r="J862" s="352" t="s">
        <v>464</v>
      </c>
      <c r="K862" s="352" t="s">
        <v>1188</v>
      </c>
      <c r="L862" s="353" t="s">
        <v>1189</v>
      </c>
      <c r="M862" s="352">
        <v>160180560</v>
      </c>
      <c r="N862" s="371">
        <v>44959</v>
      </c>
      <c r="O862" s="74">
        <f t="shared" si="49"/>
        <v>2</v>
      </c>
      <c r="P862" s="74">
        <f t="shared" si="50"/>
        <v>2</v>
      </c>
      <c r="Q862" s="139" t="str">
        <f t="shared" si="51"/>
        <v>Gastos_Gerais</v>
      </c>
    </row>
    <row r="863" spans="1:17" ht="36" x14ac:dyDescent="0.2">
      <c r="A863" s="357">
        <v>860</v>
      </c>
      <c r="B863" s="347">
        <v>44959</v>
      </c>
      <c r="C863" s="580">
        <v>44958</v>
      </c>
      <c r="D863" s="349" t="s">
        <v>264</v>
      </c>
      <c r="E863" s="349" t="s">
        <v>293</v>
      </c>
      <c r="F863" s="350">
        <v>600</v>
      </c>
      <c r="G863" s="349" t="s">
        <v>2318</v>
      </c>
      <c r="H863" s="349" t="s">
        <v>302</v>
      </c>
      <c r="I863" s="351" t="s">
        <v>2319</v>
      </c>
      <c r="J863" s="352" t="s">
        <v>429</v>
      </c>
      <c r="K863" s="352" t="s">
        <v>1188</v>
      </c>
      <c r="L863" s="353" t="s">
        <v>1189</v>
      </c>
      <c r="M863" s="352">
        <v>160180560</v>
      </c>
      <c r="N863" s="371">
        <v>44959</v>
      </c>
      <c r="O863" s="74">
        <f t="shared" si="49"/>
        <v>2</v>
      </c>
      <c r="P863" s="74">
        <f t="shared" si="50"/>
        <v>2</v>
      </c>
      <c r="Q863" s="139" t="str">
        <f t="shared" si="51"/>
        <v>Gastos_Gerais</v>
      </c>
    </row>
    <row r="864" spans="1:17" ht="24" x14ac:dyDescent="0.2">
      <c r="A864" s="357">
        <v>861</v>
      </c>
      <c r="B864" s="347">
        <v>44959</v>
      </c>
      <c r="C864" s="580">
        <v>44958</v>
      </c>
      <c r="D864" s="349" t="s">
        <v>264</v>
      </c>
      <c r="E864" s="349" t="s">
        <v>293</v>
      </c>
      <c r="F864" s="350">
        <v>60</v>
      </c>
      <c r="G864" s="349" t="s">
        <v>2320</v>
      </c>
      <c r="H864" s="349" t="s">
        <v>414</v>
      </c>
      <c r="I864" s="351" t="s">
        <v>2321</v>
      </c>
      <c r="J864" s="352" t="s">
        <v>687</v>
      </c>
      <c r="K864" s="352" t="s">
        <v>1188</v>
      </c>
      <c r="L864" s="353" t="s">
        <v>1189</v>
      </c>
      <c r="M864" s="352">
        <v>160180560</v>
      </c>
      <c r="N864" s="371">
        <v>44959</v>
      </c>
      <c r="O864" s="74">
        <f t="shared" si="49"/>
        <v>2</v>
      </c>
      <c r="P864" s="74">
        <f t="shared" si="50"/>
        <v>2</v>
      </c>
      <c r="Q864" s="139" t="str">
        <f t="shared" si="51"/>
        <v>Gastos_Gerais</v>
      </c>
    </row>
    <row r="865" spans="1:17" x14ac:dyDescent="0.2">
      <c r="A865" s="357">
        <v>862</v>
      </c>
      <c r="B865" s="347">
        <v>44959</v>
      </c>
      <c r="C865" s="580">
        <v>44958</v>
      </c>
      <c r="D865" s="349" t="s">
        <v>264</v>
      </c>
      <c r="E865" s="349" t="s">
        <v>69</v>
      </c>
      <c r="F865" s="350">
        <v>65.599999999999994</v>
      </c>
      <c r="G865" s="349" t="s">
        <v>2322</v>
      </c>
      <c r="H865" s="349" t="s">
        <v>303</v>
      </c>
      <c r="I865" s="351" t="s">
        <v>1253</v>
      </c>
      <c r="J865" s="352" t="s">
        <v>425</v>
      </c>
      <c r="K865" s="352" t="s">
        <v>1254</v>
      </c>
      <c r="L865" s="353" t="s">
        <v>1255</v>
      </c>
      <c r="M865" s="352" t="s">
        <v>425</v>
      </c>
      <c r="N865" s="371">
        <v>44959</v>
      </c>
      <c r="O865" s="74">
        <f t="shared" si="49"/>
        <v>2</v>
      </c>
      <c r="P865" s="74">
        <f t="shared" si="50"/>
        <v>2</v>
      </c>
      <c r="Q865" s="139" t="str">
        <f t="shared" si="51"/>
        <v>Gastos_Gerais</v>
      </c>
    </row>
    <row r="866" spans="1:17" ht="24" x14ac:dyDescent="0.2">
      <c r="A866" s="357">
        <v>863</v>
      </c>
      <c r="B866" s="347">
        <v>44960</v>
      </c>
      <c r="C866" s="580">
        <v>44927</v>
      </c>
      <c r="D866" s="349" t="s">
        <v>264</v>
      </c>
      <c r="E866" s="349" t="s">
        <v>82</v>
      </c>
      <c r="F866" s="350">
        <v>860.65</v>
      </c>
      <c r="G866" s="349" t="s">
        <v>2204</v>
      </c>
      <c r="H866" s="349" t="s">
        <v>417</v>
      </c>
      <c r="I866" s="351" t="s">
        <v>1256</v>
      </c>
      <c r="J866" s="352" t="s">
        <v>1257</v>
      </c>
      <c r="K866" s="352" t="s">
        <v>1157</v>
      </c>
      <c r="L866" s="353" t="s">
        <v>1158</v>
      </c>
      <c r="M866" s="352" t="s">
        <v>2323</v>
      </c>
      <c r="N866" s="371">
        <v>44960</v>
      </c>
      <c r="O866" s="74">
        <f t="shared" si="49"/>
        <v>2</v>
      </c>
      <c r="P866" s="74">
        <f t="shared" si="50"/>
        <v>1</v>
      </c>
      <c r="Q866" s="139" t="str">
        <f t="shared" si="51"/>
        <v>Gastos_Gerais</v>
      </c>
    </row>
    <row r="867" spans="1:17" ht="24" x14ac:dyDescent="0.2">
      <c r="A867" s="357">
        <v>864</v>
      </c>
      <c r="B867" s="347">
        <v>44960</v>
      </c>
      <c r="C867" s="580">
        <v>44927</v>
      </c>
      <c r="D867" s="349" t="s">
        <v>264</v>
      </c>
      <c r="E867" s="349" t="s">
        <v>208</v>
      </c>
      <c r="F867" s="350">
        <v>302.99</v>
      </c>
      <c r="G867" s="349" t="s">
        <v>2324</v>
      </c>
      <c r="H867" s="349" t="s">
        <v>493</v>
      </c>
      <c r="I867" s="351" t="s">
        <v>2325</v>
      </c>
      <c r="J867" s="352" t="s">
        <v>2326</v>
      </c>
      <c r="K867" s="352" t="s">
        <v>1157</v>
      </c>
      <c r="L867" s="353" t="s">
        <v>32</v>
      </c>
      <c r="M867" s="352">
        <v>1204432</v>
      </c>
      <c r="N867" s="371">
        <v>44932</v>
      </c>
      <c r="O867" s="74">
        <f t="shared" si="49"/>
        <v>2</v>
      </c>
      <c r="P867" s="74">
        <f t="shared" si="50"/>
        <v>1</v>
      </c>
      <c r="Q867" s="139" t="str">
        <f t="shared" si="51"/>
        <v>Gastos_Gerais</v>
      </c>
    </row>
    <row r="868" spans="1:17" x14ac:dyDescent="0.2">
      <c r="A868" s="357">
        <v>865</v>
      </c>
      <c r="B868" s="347">
        <v>44960</v>
      </c>
      <c r="C868" s="580">
        <v>44927</v>
      </c>
      <c r="D868" s="349" t="s">
        <v>264</v>
      </c>
      <c r="E868" s="349" t="s">
        <v>208</v>
      </c>
      <c r="F868" s="350">
        <v>177.66</v>
      </c>
      <c r="G868" s="349" t="s">
        <v>2327</v>
      </c>
      <c r="H868" s="349" t="s">
        <v>493</v>
      </c>
      <c r="I868" s="351" t="s">
        <v>2325</v>
      </c>
      <c r="J868" s="352" t="s">
        <v>2326</v>
      </c>
      <c r="K868" s="352" t="s">
        <v>1157</v>
      </c>
      <c r="L868" s="353" t="s">
        <v>32</v>
      </c>
      <c r="M868" s="352">
        <v>2023149</v>
      </c>
      <c r="N868" s="371">
        <v>44932</v>
      </c>
      <c r="O868" s="74">
        <f t="shared" si="49"/>
        <v>2</v>
      </c>
      <c r="P868" s="74">
        <f t="shared" si="50"/>
        <v>1</v>
      </c>
      <c r="Q868" s="139" t="str">
        <f t="shared" si="51"/>
        <v>Gastos_Gerais</v>
      </c>
    </row>
    <row r="869" spans="1:17" x14ac:dyDescent="0.2">
      <c r="A869" s="357">
        <v>866</v>
      </c>
      <c r="B869" s="347">
        <v>44960</v>
      </c>
      <c r="C869" s="580">
        <v>44927</v>
      </c>
      <c r="D869" s="349" t="s">
        <v>264</v>
      </c>
      <c r="E869" s="349" t="s">
        <v>208</v>
      </c>
      <c r="F869" s="350">
        <v>360</v>
      </c>
      <c r="G869" s="349" t="s">
        <v>2328</v>
      </c>
      <c r="H869" s="349" t="s">
        <v>493</v>
      </c>
      <c r="I869" s="351" t="s">
        <v>2325</v>
      </c>
      <c r="J869" s="352" t="s">
        <v>2326</v>
      </c>
      <c r="K869" s="352" t="s">
        <v>1157</v>
      </c>
      <c r="L869" s="353" t="s">
        <v>32</v>
      </c>
      <c r="M869" s="352">
        <v>1204448</v>
      </c>
      <c r="N869" s="371">
        <v>44932</v>
      </c>
      <c r="O869" s="74">
        <f t="shared" si="49"/>
        <v>2</v>
      </c>
      <c r="P869" s="74">
        <f t="shared" si="50"/>
        <v>1</v>
      </c>
      <c r="Q869" s="139" t="str">
        <f t="shared" si="51"/>
        <v>Gastos_Gerais</v>
      </c>
    </row>
    <row r="870" spans="1:17" x14ac:dyDescent="0.2">
      <c r="A870" s="357">
        <v>867</v>
      </c>
      <c r="B870" s="347">
        <v>44960</v>
      </c>
      <c r="C870" s="580">
        <v>44927</v>
      </c>
      <c r="D870" s="349" t="s">
        <v>264</v>
      </c>
      <c r="E870" s="349" t="s">
        <v>208</v>
      </c>
      <c r="F870" s="350">
        <v>132.15</v>
      </c>
      <c r="G870" s="349" t="s">
        <v>2329</v>
      </c>
      <c r="H870" s="349" t="s">
        <v>493</v>
      </c>
      <c r="I870" s="351" t="s">
        <v>2325</v>
      </c>
      <c r="J870" s="352" t="s">
        <v>2326</v>
      </c>
      <c r="K870" s="352" t="s">
        <v>1157</v>
      </c>
      <c r="L870" s="353" t="s">
        <v>32</v>
      </c>
      <c r="M870" s="352">
        <v>2023153</v>
      </c>
      <c r="N870" s="371">
        <v>44932</v>
      </c>
      <c r="O870" s="74">
        <f t="shared" si="49"/>
        <v>2</v>
      </c>
      <c r="P870" s="74">
        <f t="shared" si="50"/>
        <v>1</v>
      </c>
      <c r="Q870" s="139" t="str">
        <f t="shared" si="51"/>
        <v>Gastos_Gerais</v>
      </c>
    </row>
    <row r="871" spans="1:17" ht="24" x14ac:dyDescent="0.2">
      <c r="A871" s="357">
        <v>868</v>
      </c>
      <c r="B871" s="347">
        <v>44960</v>
      </c>
      <c r="C871" s="580">
        <v>44927</v>
      </c>
      <c r="D871" s="349" t="s">
        <v>264</v>
      </c>
      <c r="E871" s="349" t="s">
        <v>388</v>
      </c>
      <c r="F871" s="350">
        <v>168.94</v>
      </c>
      <c r="G871" s="349" t="s">
        <v>2330</v>
      </c>
      <c r="H871" s="349" t="s">
        <v>414</v>
      </c>
      <c r="I871" s="351" t="s">
        <v>1287</v>
      </c>
      <c r="J871" s="352" t="s">
        <v>1288</v>
      </c>
      <c r="K871" s="352" t="s">
        <v>1157</v>
      </c>
      <c r="L871" s="353" t="s">
        <v>32</v>
      </c>
      <c r="M871" s="352">
        <v>113</v>
      </c>
      <c r="N871" s="371">
        <v>44956</v>
      </c>
      <c r="O871" s="74">
        <f t="shared" si="49"/>
        <v>2</v>
      </c>
      <c r="P871" s="74">
        <f t="shared" si="50"/>
        <v>1</v>
      </c>
      <c r="Q871" s="139" t="str">
        <f t="shared" si="51"/>
        <v>Gastos_Gerais</v>
      </c>
    </row>
    <row r="872" spans="1:17" ht="60" x14ac:dyDescent="0.2">
      <c r="A872" s="357">
        <v>869</v>
      </c>
      <c r="B872" s="347">
        <v>44959</v>
      </c>
      <c r="C872" s="580">
        <v>44927</v>
      </c>
      <c r="D872" s="349" t="s">
        <v>141</v>
      </c>
      <c r="E872" s="349" t="s">
        <v>229</v>
      </c>
      <c r="F872" s="350">
        <v>148152.20000000001</v>
      </c>
      <c r="G872" s="349" t="s">
        <v>2331</v>
      </c>
      <c r="H872" s="349" t="s">
        <v>303</v>
      </c>
      <c r="I872" s="351" t="s">
        <v>1144</v>
      </c>
      <c r="J872" s="352" t="s">
        <v>1605</v>
      </c>
      <c r="K872" s="352" t="s">
        <v>1157</v>
      </c>
      <c r="L872" s="353" t="s">
        <v>32</v>
      </c>
      <c r="M872" s="352">
        <v>2159</v>
      </c>
      <c r="N872" s="371">
        <v>44956</v>
      </c>
      <c r="O872" s="74">
        <f t="shared" si="49"/>
        <v>2</v>
      </c>
      <c r="P872" s="74">
        <f t="shared" si="50"/>
        <v>1</v>
      </c>
      <c r="Q872" s="139" t="str">
        <f t="shared" si="51"/>
        <v>Aquisição_de_Bens_Permanentes</v>
      </c>
    </row>
    <row r="873" spans="1:17" ht="24" x14ac:dyDescent="0.2">
      <c r="A873" s="357">
        <v>870</v>
      </c>
      <c r="B873" s="347">
        <v>44960</v>
      </c>
      <c r="C873" s="580">
        <v>44927</v>
      </c>
      <c r="D873" s="349" t="s">
        <v>264</v>
      </c>
      <c r="E873" s="349" t="s">
        <v>136</v>
      </c>
      <c r="F873" s="350">
        <v>252.44</v>
      </c>
      <c r="G873" s="349" t="s">
        <v>1346</v>
      </c>
      <c r="H873" s="349" t="s">
        <v>302</v>
      </c>
      <c r="I873" s="351" t="s">
        <v>1347</v>
      </c>
      <c r="J873" s="352" t="s">
        <v>1348</v>
      </c>
      <c r="K873" s="352" t="s">
        <v>1157</v>
      </c>
      <c r="L873" s="353" t="s">
        <v>32</v>
      </c>
      <c r="M873" s="352">
        <v>2512</v>
      </c>
      <c r="N873" s="371">
        <v>44950</v>
      </c>
      <c r="O873" s="74">
        <f t="shared" si="49"/>
        <v>2</v>
      </c>
      <c r="P873" s="74">
        <f t="shared" si="50"/>
        <v>1</v>
      </c>
      <c r="Q873" s="139" t="str">
        <f t="shared" si="51"/>
        <v>Gastos_Gerais</v>
      </c>
    </row>
    <row r="874" spans="1:17" ht="24" x14ac:dyDescent="0.2">
      <c r="A874" s="357">
        <v>871</v>
      </c>
      <c r="B874" s="347">
        <v>44960</v>
      </c>
      <c r="C874" s="580">
        <v>44927</v>
      </c>
      <c r="D874" s="349" t="s">
        <v>264</v>
      </c>
      <c r="E874" s="349" t="s">
        <v>290</v>
      </c>
      <c r="F874" s="350">
        <v>32.4</v>
      </c>
      <c r="G874" s="349" t="s">
        <v>1907</v>
      </c>
      <c r="H874" s="349" t="s">
        <v>414</v>
      </c>
      <c r="I874" s="351" t="s">
        <v>1568</v>
      </c>
      <c r="J874" s="352" t="s">
        <v>2332</v>
      </c>
      <c r="K874" s="352" t="s">
        <v>1157</v>
      </c>
      <c r="L874" s="353" t="s">
        <v>32</v>
      </c>
      <c r="M874" s="352">
        <v>4425</v>
      </c>
      <c r="N874" s="371">
        <v>44951</v>
      </c>
      <c r="O874" s="74">
        <f t="shared" si="49"/>
        <v>2</v>
      </c>
      <c r="P874" s="74">
        <f t="shared" si="50"/>
        <v>1</v>
      </c>
      <c r="Q874" s="139" t="str">
        <f t="shared" si="51"/>
        <v>Gastos_Gerais</v>
      </c>
    </row>
    <row r="875" spans="1:17" ht="24" x14ac:dyDescent="0.2">
      <c r="A875" s="357">
        <v>872</v>
      </c>
      <c r="B875" s="347">
        <v>44960</v>
      </c>
      <c r="C875" s="580">
        <v>44927</v>
      </c>
      <c r="D875" s="349" t="s">
        <v>264</v>
      </c>
      <c r="E875" s="349" t="s">
        <v>290</v>
      </c>
      <c r="F875" s="350">
        <v>48.6</v>
      </c>
      <c r="G875" s="349" t="s">
        <v>2333</v>
      </c>
      <c r="H875" s="349" t="s">
        <v>423</v>
      </c>
      <c r="I875" s="351" t="s">
        <v>1568</v>
      </c>
      <c r="J875" s="352" t="s">
        <v>2332</v>
      </c>
      <c r="K875" s="352" t="s">
        <v>1157</v>
      </c>
      <c r="L875" s="353" t="s">
        <v>32</v>
      </c>
      <c r="M875" s="352">
        <v>4424</v>
      </c>
      <c r="N875" s="371">
        <v>44951</v>
      </c>
      <c r="O875" s="74">
        <f t="shared" si="49"/>
        <v>2</v>
      </c>
      <c r="P875" s="74">
        <f t="shared" si="50"/>
        <v>1</v>
      </c>
      <c r="Q875" s="139" t="str">
        <f t="shared" si="51"/>
        <v>Gastos_Gerais</v>
      </c>
    </row>
    <row r="876" spans="1:17" ht="24" x14ac:dyDescent="0.2">
      <c r="A876" s="357">
        <v>873</v>
      </c>
      <c r="B876" s="347">
        <v>44960</v>
      </c>
      <c r="C876" s="580">
        <v>44958</v>
      </c>
      <c r="D876" s="349" t="s">
        <v>264</v>
      </c>
      <c r="E876" s="349" t="s">
        <v>81</v>
      </c>
      <c r="F876" s="350">
        <v>5000</v>
      </c>
      <c r="G876" s="349" t="s">
        <v>2334</v>
      </c>
      <c r="H876" s="349" t="s">
        <v>416</v>
      </c>
      <c r="I876" s="351" t="s">
        <v>1290</v>
      </c>
      <c r="J876" s="352" t="s">
        <v>1291</v>
      </c>
      <c r="K876" s="352" t="s">
        <v>1157</v>
      </c>
      <c r="L876" s="353" t="s">
        <v>32</v>
      </c>
      <c r="M876" s="352">
        <v>2046520</v>
      </c>
      <c r="N876" s="371">
        <v>44962</v>
      </c>
      <c r="O876" s="74">
        <f t="shared" si="49"/>
        <v>2</v>
      </c>
      <c r="P876" s="74">
        <f t="shared" si="50"/>
        <v>2</v>
      </c>
      <c r="Q876" s="139" t="str">
        <f t="shared" si="51"/>
        <v>Gastos_Gerais</v>
      </c>
    </row>
    <row r="877" spans="1:17" ht="24" x14ac:dyDescent="0.2">
      <c r="A877" s="357">
        <v>874</v>
      </c>
      <c r="B877" s="347">
        <v>44960</v>
      </c>
      <c r="C877" s="580">
        <v>44958</v>
      </c>
      <c r="D877" s="349" t="s">
        <v>264</v>
      </c>
      <c r="E877" s="349" t="s">
        <v>81</v>
      </c>
      <c r="F877" s="350">
        <v>5000</v>
      </c>
      <c r="G877" s="349" t="s">
        <v>2335</v>
      </c>
      <c r="H877" s="349" t="s">
        <v>1032</v>
      </c>
      <c r="I877" s="351" t="s">
        <v>1290</v>
      </c>
      <c r="J877" s="352" t="s">
        <v>1291</v>
      </c>
      <c r="K877" s="352" t="s">
        <v>1157</v>
      </c>
      <c r="L877" s="353" t="s">
        <v>32</v>
      </c>
      <c r="M877" s="352">
        <v>2046530</v>
      </c>
      <c r="N877" s="371">
        <v>44962</v>
      </c>
      <c r="O877" s="74">
        <f t="shared" si="49"/>
        <v>2</v>
      </c>
      <c r="P877" s="74">
        <f t="shared" si="50"/>
        <v>2</v>
      </c>
      <c r="Q877" s="139" t="str">
        <f t="shared" si="51"/>
        <v>Gastos_Gerais</v>
      </c>
    </row>
    <row r="878" spans="1:17" ht="24" x14ac:dyDescent="0.2">
      <c r="A878" s="357">
        <v>875</v>
      </c>
      <c r="B878" s="347">
        <v>44960</v>
      </c>
      <c r="C878" s="580">
        <v>44958</v>
      </c>
      <c r="D878" s="349" t="s">
        <v>264</v>
      </c>
      <c r="E878" s="349" t="s">
        <v>81</v>
      </c>
      <c r="F878" s="350">
        <v>6000</v>
      </c>
      <c r="G878" s="349" t="s">
        <v>2336</v>
      </c>
      <c r="H878" s="349" t="s">
        <v>420</v>
      </c>
      <c r="I878" s="351" t="s">
        <v>1290</v>
      </c>
      <c r="J878" s="352" t="s">
        <v>1291</v>
      </c>
      <c r="K878" s="352" t="s">
        <v>1157</v>
      </c>
      <c r="L878" s="353" t="s">
        <v>32</v>
      </c>
      <c r="M878" s="352">
        <v>2046540</v>
      </c>
      <c r="N878" s="371">
        <v>44962</v>
      </c>
      <c r="O878" s="74">
        <f t="shared" si="49"/>
        <v>2</v>
      </c>
      <c r="P878" s="74">
        <f t="shared" si="50"/>
        <v>2</v>
      </c>
      <c r="Q878" s="139" t="str">
        <f t="shared" si="51"/>
        <v>Gastos_Gerais</v>
      </c>
    </row>
    <row r="879" spans="1:17" ht="24" x14ac:dyDescent="0.2">
      <c r="A879" s="357">
        <v>876</v>
      </c>
      <c r="B879" s="347">
        <v>44960</v>
      </c>
      <c r="C879" s="580">
        <v>44958</v>
      </c>
      <c r="D879" s="349" t="s">
        <v>264</v>
      </c>
      <c r="E879" s="349" t="s">
        <v>81</v>
      </c>
      <c r="F879" s="350">
        <v>3500</v>
      </c>
      <c r="G879" s="349" t="s">
        <v>2337</v>
      </c>
      <c r="H879" s="349" t="s">
        <v>419</v>
      </c>
      <c r="I879" s="351" t="s">
        <v>1290</v>
      </c>
      <c r="J879" s="352" t="s">
        <v>1291</v>
      </c>
      <c r="K879" s="352" t="s">
        <v>1157</v>
      </c>
      <c r="L879" s="353" t="s">
        <v>32</v>
      </c>
      <c r="M879" s="352">
        <v>2046550</v>
      </c>
      <c r="N879" s="371">
        <v>44962</v>
      </c>
      <c r="O879" s="74">
        <f t="shared" ref="O879:O942" si="52">IF(B879=0,0,IF(YEAR(B879)=$P$1,MONTH(B879)-$O$1+1,(YEAR(B879)-$P$1)*12-$O$1+1+MONTH(B879)))</f>
        <v>2</v>
      </c>
      <c r="P879" s="74">
        <f t="shared" ref="P879:P942" si="53">IF(C879=0,0,IF(YEAR(C879)=$P$1,MONTH(C879)-$O$1+1,(YEAR(C879)-$P$1)*12-$O$1+1+MONTH(C879)))</f>
        <v>2</v>
      </c>
      <c r="Q879" s="139" t="str">
        <f t="shared" ref="Q879:Q942" si="54">SUBSTITUTE(D879," ","_")</f>
        <v>Gastos_Gerais</v>
      </c>
    </row>
    <row r="880" spans="1:17" ht="24" x14ac:dyDescent="0.2">
      <c r="A880" s="357">
        <v>877</v>
      </c>
      <c r="B880" s="347">
        <v>44960</v>
      </c>
      <c r="C880" s="580">
        <v>44958</v>
      </c>
      <c r="D880" s="349" t="s">
        <v>264</v>
      </c>
      <c r="E880" s="349" t="s">
        <v>81</v>
      </c>
      <c r="F880" s="350">
        <v>4000</v>
      </c>
      <c r="G880" s="349" t="s">
        <v>2338</v>
      </c>
      <c r="H880" s="349" t="s">
        <v>417</v>
      </c>
      <c r="I880" s="351" t="s">
        <v>1290</v>
      </c>
      <c r="J880" s="352" t="s">
        <v>1291</v>
      </c>
      <c r="K880" s="352" t="s">
        <v>1157</v>
      </c>
      <c r="L880" s="353" t="s">
        <v>32</v>
      </c>
      <c r="M880" s="352">
        <v>2046559</v>
      </c>
      <c r="N880" s="371">
        <v>44962</v>
      </c>
      <c r="O880" s="74">
        <f t="shared" si="52"/>
        <v>2</v>
      </c>
      <c r="P880" s="74">
        <f t="shared" si="53"/>
        <v>2</v>
      </c>
      <c r="Q880" s="139" t="str">
        <f t="shared" si="54"/>
        <v>Gastos_Gerais</v>
      </c>
    </row>
    <row r="881" spans="1:17" ht="24" x14ac:dyDescent="0.2">
      <c r="A881" s="357">
        <v>878</v>
      </c>
      <c r="B881" s="347">
        <v>44960</v>
      </c>
      <c r="C881" s="580">
        <v>44958</v>
      </c>
      <c r="D881" s="349" t="s">
        <v>264</v>
      </c>
      <c r="E881" s="349" t="s">
        <v>81</v>
      </c>
      <c r="F881" s="350">
        <v>5000</v>
      </c>
      <c r="G881" s="349" t="s">
        <v>2339</v>
      </c>
      <c r="H881" s="349" t="s">
        <v>423</v>
      </c>
      <c r="I881" s="351" t="s">
        <v>1290</v>
      </c>
      <c r="J881" s="352" t="s">
        <v>1291</v>
      </c>
      <c r="K881" s="352" t="s">
        <v>1157</v>
      </c>
      <c r="L881" s="353" t="s">
        <v>32</v>
      </c>
      <c r="M881" s="352">
        <v>2046569</v>
      </c>
      <c r="N881" s="371">
        <v>44962</v>
      </c>
      <c r="O881" s="74">
        <f t="shared" si="52"/>
        <v>2</v>
      </c>
      <c r="P881" s="74">
        <f t="shared" si="53"/>
        <v>2</v>
      </c>
      <c r="Q881" s="139" t="str">
        <f t="shared" si="54"/>
        <v>Gastos_Gerais</v>
      </c>
    </row>
    <row r="882" spans="1:17" ht="24" x14ac:dyDescent="0.2">
      <c r="A882" s="357">
        <v>879</v>
      </c>
      <c r="B882" s="347">
        <v>44960</v>
      </c>
      <c r="C882" s="580">
        <v>44958</v>
      </c>
      <c r="D882" s="349" t="s">
        <v>264</v>
      </c>
      <c r="E882" s="349" t="s">
        <v>81</v>
      </c>
      <c r="F882" s="350">
        <v>5000</v>
      </c>
      <c r="G882" s="349" t="s">
        <v>2340</v>
      </c>
      <c r="H882" s="349" t="s">
        <v>493</v>
      </c>
      <c r="I882" s="351" t="s">
        <v>1290</v>
      </c>
      <c r="J882" s="352" t="s">
        <v>1291</v>
      </c>
      <c r="K882" s="352" t="s">
        <v>1157</v>
      </c>
      <c r="L882" s="353" t="s">
        <v>32</v>
      </c>
      <c r="M882" s="352">
        <v>2046576</v>
      </c>
      <c r="N882" s="371">
        <v>44962</v>
      </c>
      <c r="O882" s="74">
        <f t="shared" si="52"/>
        <v>2</v>
      </c>
      <c r="P882" s="74">
        <f t="shared" si="53"/>
        <v>2</v>
      </c>
      <c r="Q882" s="139" t="str">
        <f t="shared" si="54"/>
        <v>Gastos_Gerais</v>
      </c>
    </row>
    <row r="883" spans="1:17" ht="24" x14ac:dyDescent="0.2">
      <c r="A883" s="357">
        <v>880</v>
      </c>
      <c r="B883" s="347">
        <v>44960</v>
      </c>
      <c r="C883" s="580">
        <v>44958</v>
      </c>
      <c r="D883" s="349" t="s">
        <v>264</v>
      </c>
      <c r="E883" s="349" t="s">
        <v>81</v>
      </c>
      <c r="F883" s="350">
        <v>5000</v>
      </c>
      <c r="G883" s="349" t="s">
        <v>2341</v>
      </c>
      <c r="H883" s="349" t="s">
        <v>421</v>
      </c>
      <c r="I883" s="351" t="s">
        <v>1290</v>
      </c>
      <c r="J883" s="352" t="s">
        <v>1291</v>
      </c>
      <c r="K883" s="352" t="s">
        <v>1157</v>
      </c>
      <c r="L883" s="353" t="s">
        <v>32</v>
      </c>
      <c r="M883" s="352">
        <v>2046379</v>
      </c>
      <c r="N883" s="371">
        <v>44962</v>
      </c>
      <c r="O883" s="74">
        <f t="shared" si="52"/>
        <v>2</v>
      </c>
      <c r="P883" s="74">
        <f t="shared" si="53"/>
        <v>2</v>
      </c>
      <c r="Q883" s="139" t="str">
        <f t="shared" si="54"/>
        <v>Gastos_Gerais</v>
      </c>
    </row>
    <row r="884" spans="1:17" ht="24" x14ac:dyDescent="0.2">
      <c r="A884" s="357">
        <v>881</v>
      </c>
      <c r="B884" s="347">
        <v>44960</v>
      </c>
      <c r="C884" s="580">
        <v>44958</v>
      </c>
      <c r="D884" s="349" t="s">
        <v>264</v>
      </c>
      <c r="E884" s="349" t="s">
        <v>81</v>
      </c>
      <c r="F884" s="350">
        <v>4000</v>
      </c>
      <c r="G884" s="349" t="s">
        <v>2342</v>
      </c>
      <c r="H884" s="349" t="s">
        <v>418</v>
      </c>
      <c r="I884" s="351" t="s">
        <v>1290</v>
      </c>
      <c r="J884" s="352" t="s">
        <v>1291</v>
      </c>
      <c r="K884" s="352" t="s">
        <v>1157</v>
      </c>
      <c r="L884" s="353" t="s">
        <v>32</v>
      </c>
      <c r="M884" s="352">
        <v>2046396</v>
      </c>
      <c r="N884" s="371">
        <v>44962</v>
      </c>
      <c r="O884" s="74">
        <f t="shared" si="52"/>
        <v>2</v>
      </c>
      <c r="P884" s="74">
        <f t="shared" si="53"/>
        <v>2</v>
      </c>
      <c r="Q884" s="139" t="str">
        <f t="shared" si="54"/>
        <v>Gastos_Gerais</v>
      </c>
    </row>
    <row r="885" spans="1:17" ht="24" x14ac:dyDescent="0.2">
      <c r="A885" s="357">
        <v>882</v>
      </c>
      <c r="B885" s="347">
        <v>44960</v>
      </c>
      <c r="C885" s="580">
        <v>44958</v>
      </c>
      <c r="D885" s="349" t="s">
        <v>264</v>
      </c>
      <c r="E885" s="349" t="s">
        <v>81</v>
      </c>
      <c r="F885" s="350">
        <v>5000</v>
      </c>
      <c r="G885" s="349" t="s">
        <v>2343</v>
      </c>
      <c r="H885" s="349" t="s">
        <v>422</v>
      </c>
      <c r="I885" s="351" t="s">
        <v>1290</v>
      </c>
      <c r="J885" s="352" t="s">
        <v>1291</v>
      </c>
      <c r="K885" s="352" t="s">
        <v>1157</v>
      </c>
      <c r="L885" s="353" t="s">
        <v>32</v>
      </c>
      <c r="M885" s="352">
        <v>2046404</v>
      </c>
      <c r="N885" s="371">
        <v>44962</v>
      </c>
      <c r="O885" s="74">
        <f t="shared" si="52"/>
        <v>2</v>
      </c>
      <c r="P885" s="74">
        <f t="shared" si="53"/>
        <v>2</v>
      </c>
      <c r="Q885" s="139" t="str">
        <f t="shared" si="54"/>
        <v>Gastos_Gerais</v>
      </c>
    </row>
    <row r="886" spans="1:17" ht="24" x14ac:dyDescent="0.2">
      <c r="A886" s="357">
        <v>883</v>
      </c>
      <c r="B886" s="347">
        <v>44960</v>
      </c>
      <c r="C886" s="580">
        <v>44958</v>
      </c>
      <c r="D886" s="349" t="s">
        <v>264</v>
      </c>
      <c r="E886" s="349" t="s">
        <v>81</v>
      </c>
      <c r="F886" s="350">
        <v>3500</v>
      </c>
      <c r="G886" s="349" t="s">
        <v>2344</v>
      </c>
      <c r="H886" s="349" t="s">
        <v>414</v>
      </c>
      <c r="I886" s="351" t="s">
        <v>1290</v>
      </c>
      <c r="J886" s="352" t="s">
        <v>1291</v>
      </c>
      <c r="K886" s="352" t="s">
        <v>1157</v>
      </c>
      <c r="L886" s="353" t="s">
        <v>32</v>
      </c>
      <c r="M886" s="352">
        <v>2046414</v>
      </c>
      <c r="N886" s="371">
        <v>44962</v>
      </c>
      <c r="O886" s="74">
        <f t="shared" si="52"/>
        <v>2</v>
      </c>
      <c r="P886" s="74">
        <f t="shared" si="53"/>
        <v>2</v>
      </c>
      <c r="Q886" s="139" t="str">
        <f t="shared" si="54"/>
        <v>Gastos_Gerais</v>
      </c>
    </row>
    <row r="887" spans="1:17" ht="24" x14ac:dyDescent="0.2">
      <c r="A887" s="357">
        <v>884</v>
      </c>
      <c r="B887" s="347">
        <v>44960</v>
      </c>
      <c r="C887" s="580">
        <v>44958</v>
      </c>
      <c r="D887" s="349" t="s">
        <v>264</v>
      </c>
      <c r="E887" s="349" t="s">
        <v>290</v>
      </c>
      <c r="F887" s="350">
        <v>5.7</v>
      </c>
      <c r="G887" s="349" t="s">
        <v>2345</v>
      </c>
      <c r="H887" s="349" t="s">
        <v>302</v>
      </c>
      <c r="I887" s="351" t="s">
        <v>2346</v>
      </c>
      <c r="J887" s="352" t="s">
        <v>2347</v>
      </c>
      <c r="K887" s="352" t="s">
        <v>1163</v>
      </c>
      <c r="L887" s="353" t="s">
        <v>32</v>
      </c>
      <c r="M887" s="352">
        <v>202310</v>
      </c>
      <c r="N887" s="371">
        <v>44960</v>
      </c>
      <c r="O887" s="74">
        <f t="shared" si="52"/>
        <v>2</v>
      </c>
      <c r="P887" s="74">
        <f t="shared" si="53"/>
        <v>2</v>
      </c>
      <c r="Q887" s="139" t="str">
        <f t="shared" si="54"/>
        <v>Gastos_Gerais</v>
      </c>
    </row>
    <row r="888" spans="1:17" ht="36" x14ac:dyDescent="0.2">
      <c r="A888" s="357">
        <v>885</v>
      </c>
      <c r="B888" s="347">
        <v>44960</v>
      </c>
      <c r="C888" s="580">
        <v>44958</v>
      </c>
      <c r="D888" s="349" t="s">
        <v>264</v>
      </c>
      <c r="E888" s="349" t="s">
        <v>96</v>
      </c>
      <c r="F888" s="350">
        <v>111.1</v>
      </c>
      <c r="G888" s="349" t="s">
        <v>2348</v>
      </c>
      <c r="H888" s="349" t="s">
        <v>421</v>
      </c>
      <c r="I888" s="351" t="s">
        <v>2349</v>
      </c>
      <c r="J888" s="352" t="s">
        <v>2350</v>
      </c>
      <c r="K888" s="352" t="s">
        <v>1163</v>
      </c>
      <c r="L888" s="353" t="s">
        <v>32</v>
      </c>
      <c r="M888" s="352">
        <v>271</v>
      </c>
      <c r="N888" s="371">
        <v>44958</v>
      </c>
      <c r="O888" s="74">
        <f t="shared" si="52"/>
        <v>2</v>
      </c>
      <c r="P888" s="74">
        <f t="shared" si="53"/>
        <v>2</v>
      </c>
      <c r="Q888" s="139" t="str">
        <f t="shared" si="54"/>
        <v>Gastos_Gerais</v>
      </c>
    </row>
    <row r="889" spans="1:17" ht="36" x14ac:dyDescent="0.2">
      <c r="A889" s="357">
        <v>886</v>
      </c>
      <c r="B889" s="347">
        <v>44960</v>
      </c>
      <c r="C889" s="580">
        <v>44958</v>
      </c>
      <c r="D889" s="349" t="s">
        <v>264</v>
      </c>
      <c r="E889" s="349" t="s">
        <v>96</v>
      </c>
      <c r="F889" s="350">
        <v>111.1</v>
      </c>
      <c r="G889" s="349" t="s">
        <v>2348</v>
      </c>
      <c r="H889" s="349" t="s">
        <v>421</v>
      </c>
      <c r="I889" s="351" t="s">
        <v>2349</v>
      </c>
      <c r="J889" s="352" t="s">
        <v>2350</v>
      </c>
      <c r="K889" s="352" t="s">
        <v>1163</v>
      </c>
      <c r="L889" s="353" t="s">
        <v>32</v>
      </c>
      <c r="M889" s="352">
        <v>270</v>
      </c>
      <c r="N889" s="371">
        <v>44958</v>
      </c>
      <c r="O889" s="74">
        <f t="shared" si="52"/>
        <v>2</v>
      </c>
      <c r="P889" s="74">
        <f t="shared" si="53"/>
        <v>2</v>
      </c>
      <c r="Q889" s="139" t="str">
        <f t="shared" si="54"/>
        <v>Gastos_Gerais</v>
      </c>
    </row>
    <row r="890" spans="1:17" ht="25.5" x14ac:dyDescent="0.2">
      <c r="A890" s="357">
        <v>887</v>
      </c>
      <c r="B890" s="347">
        <v>44960</v>
      </c>
      <c r="C890" s="580">
        <v>44958</v>
      </c>
      <c r="D890" s="349" t="s">
        <v>176</v>
      </c>
      <c r="E890" s="349" t="s">
        <v>158</v>
      </c>
      <c r="F890" s="350">
        <v>128.25</v>
      </c>
      <c r="G890" s="349" t="s">
        <v>2351</v>
      </c>
      <c r="H890" s="349" t="s">
        <v>303</v>
      </c>
      <c r="I890" s="351" t="s">
        <v>3946</v>
      </c>
      <c r="J890" s="352" t="s">
        <v>1405</v>
      </c>
      <c r="K890" s="352" t="s">
        <v>1163</v>
      </c>
      <c r="L890" s="353" t="s">
        <v>32</v>
      </c>
      <c r="M890" s="352">
        <v>202336506</v>
      </c>
      <c r="N890" s="371">
        <v>44970</v>
      </c>
      <c r="O890" s="74">
        <f t="shared" si="52"/>
        <v>2</v>
      </c>
      <c r="P890" s="74">
        <f t="shared" si="53"/>
        <v>2</v>
      </c>
      <c r="Q890" s="139" t="str">
        <f t="shared" si="54"/>
        <v>Gastos_com_Pessoal</v>
      </c>
    </row>
    <row r="891" spans="1:17" x14ac:dyDescent="0.2">
      <c r="A891" s="357">
        <v>888</v>
      </c>
      <c r="B891" s="347">
        <v>44960</v>
      </c>
      <c r="C891" s="580">
        <v>44958</v>
      </c>
      <c r="D891" s="349" t="s">
        <v>264</v>
      </c>
      <c r="E891" s="349" t="s">
        <v>96</v>
      </c>
      <c r="F891" s="350">
        <v>420.77</v>
      </c>
      <c r="G891" s="349" t="s">
        <v>2352</v>
      </c>
      <c r="H891" s="349" t="s">
        <v>422</v>
      </c>
      <c r="I891" s="351" t="s">
        <v>2353</v>
      </c>
      <c r="J891" s="352" t="s">
        <v>2354</v>
      </c>
      <c r="K891" s="352" t="s">
        <v>1163</v>
      </c>
      <c r="L891" s="353" t="s">
        <v>32</v>
      </c>
      <c r="M891" s="352">
        <v>21561</v>
      </c>
      <c r="N891" s="371">
        <v>44960</v>
      </c>
      <c r="O891" s="74">
        <f t="shared" si="52"/>
        <v>2</v>
      </c>
      <c r="P891" s="74">
        <f t="shared" si="53"/>
        <v>2</v>
      </c>
      <c r="Q891" s="139" t="str">
        <f t="shared" si="54"/>
        <v>Gastos_Gerais</v>
      </c>
    </row>
    <row r="892" spans="1:17" ht="25.5" x14ac:dyDescent="0.2">
      <c r="A892" s="357">
        <v>889</v>
      </c>
      <c r="B892" s="347">
        <v>44960</v>
      </c>
      <c r="C892" s="580">
        <v>44927</v>
      </c>
      <c r="D892" s="349" t="s">
        <v>176</v>
      </c>
      <c r="E892" s="349" t="s">
        <v>1</v>
      </c>
      <c r="F892" s="350">
        <v>1981</v>
      </c>
      <c r="G892" s="349" t="s">
        <v>3969</v>
      </c>
      <c r="H892" s="349" t="s">
        <v>302</v>
      </c>
      <c r="I892" s="351" t="s">
        <v>1199</v>
      </c>
      <c r="J892" s="352" t="s">
        <v>621</v>
      </c>
      <c r="K892" s="352" t="s">
        <v>1163</v>
      </c>
      <c r="L892" s="353" t="s">
        <v>1163</v>
      </c>
      <c r="M892" s="352" t="s">
        <v>425</v>
      </c>
      <c r="N892" s="371">
        <v>44960</v>
      </c>
      <c r="O892" s="74">
        <f t="shared" si="52"/>
        <v>2</v>
      </c>
      <c r="P892" s="74">
        <f t="shared" si="53"/>
        <v>1</v>
      </c>
      <c r="Q892" s="139" t="str">
        <f t="shared" si="54"/>
        <v>Gastos_com_Pessoal</v>
      </c>
    </row>
    <row r="893" spans="1:17" ht="24" x14ac:dyDescent="0.2">
      <c r="A893" s="357">
        <v>890</v>
      </c>
      <c r="B893" s="347">
        <v>44960</v>
      </c>
      <c r="C893" s="580">
        <v>44958</v>
      </c>
      <c r="D893" s="349" t="s">
        <v>264</v>
      </c>
      <c r="E893" s="349" t="s">
        <v>96</v>
      </c>
      <c r="F893" s="350">
        <v>375</v>
      </c>
      <c r="G893" s="349" t="s">
        <v>2355</v>
      </c>
      <c r="H893" s="349" t="s">
        <v>416</v>
      </c>
      <c r="I893" s="351" t="s">
        <v>2356</v>
      </c>
      <c r="J893" s="352" t="s">
        <v>2357</v>
      </c>
      <c r="K893" s="352" t="s">
        <v>1163</v>
      </c>
      <c r="L893" s="353" t="s">
        <v>32</v>
      </c>
      <c r="M893" s="352">
        <v>241</v>
      </c>
      <c r="N893" s="371">
        <v>44959</v>
      </c>
      <c r="O893" s="74">
        <f t="shared" si="52"/>
        <v>2</v>
      </c>
      <c r="P893" s="74">
        <f t="shared" si="53"/>
        <v>2</v>
      </c>
      <c r="Q893" s="139" t="str">
        <f t="shared" si="54"/>
        <v>Gastos_Gerais</v>
      </c>
    </row>
    <row r="894" spans="1:17" ht="36" x14ac:dyDescent="0.2">
      <c r="A894" s="357">
        <v>891</v>
      </c>
      <c r="B894" s="347">
        <v>44960</v>
      </c>
      <c r="C894" s="580">
        <v>44958</v>
      </c>
      <c r="D894" s="349" t="s">
        <v>264</v>
      </c>
      <c r="E894" s="349" t="s">
        <v>293</v>
      </c>
      <c r="F894" s="350">
        <v>260</v>
      </c>
      <c r="G894" s="349" t="s">
        <v>2358</v>
      </c>
      <c r="H894" s="349" t="s">
        <v>421</v>
      </c>
      <c r="I894" s="351" t="s">
        <v>2359</v>
      </c>
      <c r="J894" s="352" t="s">
        <v>2360</v>
      </c>
      <c r="K894" s="352" t="s">
        <v>1163</v>
      </c>
      <c r="L894" s="353" t="s">
        <v>32</v>
      </c>
      <c r="M894" s="352">
        <v>634</v>
      </c>
      <c r="N894" s="371">
        <v>44959</v>
      </c>
      <c r="O894" s="74">
        <f t="shared" si="52"/>
        <v>2</v>
      </c>
      <c r="P894" s="74">
        <f t="shared" si="53"/>
        <v>2</v>
      </c>
      <c r="Q894" s="139" t="str">
        <f t="shared" si="54"/>
        <v>Gastos_Gerais</v>
      </c>
    </row>
    <row r="895" spans="1:17" ht="36" x14ac:dyDescent="0.2">
      <c r="A895" s="357">
        <v>892</v>
      </c>
      <c r="B895" s="347">
        <v>44960</v>
      </c>
      <c r="C895" s="580">
        <v>44958</v>
      </c>
      <c r="D895" s="349" t="s">
        <v>141</v>
      </c>
      <c r="E895" s="349" t="s">
        <v>228</v>
      </c>
      <c r="F895" s="350">
        <v>8630</v>
      </c>
      <c r="G895" s="349" t="s">
        <v>2361</v>
      </c>
      <c r="H895" s="349" t="s">
        <v>1032</v>
      </c>
      <c r="I895" s="351" t="s">
        <v>2362</v>
      </c>
      <c r="J895" s="352" t="s">
        <v>2363</v>
      </c>
      <c r="K895" s="352" t="s">
        <v>1163</v>
      </c>
      <c r="L895" s="353" t="s">
        <v>32</v>
      </c>
      <c r="M895" s="352">
        <v>39076</v>
      </c>
      <c r="N895" s="371">
        <v>44959</v>
      </c>
      <c r="O895" s="74">
        <f t="shared" si="52"/>
        <v>2</v>
      </c>
      <c r="P895" s="74">
        <f t="shared" si="53"/>
        <v>2</v>
      </c>
      <c r="Q895" s="139" t="str">
        <f t="shared" si="54"/>
        <v>Aquisição_de_Bens_Permanentes</v>
      </c>
    </row>
    <row r="896" spans="1:17" ht="24" x14ac:dyDescent="0.2">
      <c r="A896" s="357">
        <v>893</v>
      </c>
      <c r="B896" s="347">
        <v>44960</v>
      </c>
      <c r="C896" s="580">
        <v>44958</v>
      </c>
      <c r="D896" s="349" t="s">
        <v>264</v>
      </c>
      <c r="E896" s="349" t="s">
        <v>208</v>
      </c>
      <c r="F896" s="350">
        <v>71.760000000000005</v>
      </c>
      <c r="G896" s="349" t="s">
        <v>1978</v>
      </c>
      <c r="H896" s="349" t="s">
        <v>493</v>
      </c>
      <c r="I896" s="351" t="s">
        <v>1979</v>
      </c>
      <c r="J896" s="352" t="s">
        <v>1980</v>
      </c>
      <c r="K896" s="352" t="s">
        <v>1163</v>
      </c>
      <c r="L896" s="353" t="s">
        <v>32</v>
      </c>
      <c r="M896" s="352">
        <v>5493</v>
      </c>
      <c r="N896" s="371">
        <v>44958</v>
      </c>
      <c r="O896" s="74">
        <f t="shared" si="52"/>
        <v>2</v>
      </c>
      <c r="P896" s="74">
        <f t="shared" si="53"/>
        <v>2</v>
      </c>
      <c r="Q896" s="139" t="str">
        <f t="shared" si="54"/>
        <v>Gastos_Gerais</v>
      </c>
    </row>
    <row r="897" spans="1:17" ht="24" x14ac:dyDescent="0.2">
      <c r="A897" s="357">
        <v>894</v>
      </c>
      <c r="B897" s="347">
        <v>44960</v>
      </c>
      <c r="C897" s="580">
        <v>44958</v>
      </c>
      <c r="D897" s="349" t="s">
        <v>264</v>
      </c>
      <c r="E897" s="349" t="s">
        <v>208</v>
      </c>
      <c r="F897" s="350">
        <v>475.57</v>
      </c>
      <c r="G897" s="349" t="s">
        <v>2015</v>
      </c>
      <c r="H897" s="349" t="s">
        <v>493</v>
      </c>
      <c r="I897" s="351" t="s">
        <v>1979</v>
      </c>
      <c r="J897" s="352" t="s">
        <v>1980</v>
      </c>
      <c r="K897" s="352" t="s">
        <v>1163</v>
      </c>
      <c r="L897" s="353" t="s">
        <v>32</v>
      </c>
      <c r="M897" s="352">
        <v>9139</v>
      </c>
      <c r="N897" s="371">
        <v>44958</v>
      </c>
      <c r="O897" s="74">
        <f t="shared" si="52"/>
        <v>2</v>
      </c>
      <c r="P897" s="74">
        <f t="shared" si="53"/>
        <v>2</v>
      </c>
      <c r="Q897" s="139" t="str">
        <f t="shared" si="54"/>
        <v>Gastos_Gerais</v>
      </c>
    </row>
    <row r="898" spans="1:17" ht="24" x14ac:dyDescent="0.2">
      <c r="A898" s="357">
        <v>895</v>
      </c>
      <c r="B898" s="347">
        <v>44960</v>
      </c>
      <c r="C898" s="580">
        <v>44958</v>
      </c>
      <c r="D898" s="349" t="s">
        <v>264</v>
      </c>
      <c r="E898" s="349" t="s">
        <v>402</v>
      </c>
      <c r="F898" s="350">
        <v>294.93</v>
      </c>
      <c r="G898" s="349" t="s">
        <v>1487</v>
      </c>
      <c r="H898" s="349" t="s">
        <v>1032</v>
      </c>
      <c r="I898" s="351" t="s">
        <v>2364</v>
      </c>
      <c r="J898" s="352" t="s">
        <v>2365</v>
      </c>
      <c r="K898" s="352" t="s">
        <v>1163</v>
      </c>
      <c r="L898" s="353" t="s">
        <v>32</v>
      </c>
      <c r="M898" s="352">
        <v>463</v>
      </c>
      <c r="N898" s="371">
        <v>44959</v>
      </c>
      <c r="O898" s="74">
        <f t="shared" si="52"/>
        <v>2</v>
      </c>
      <c r="P898" s="74">
        <f t="shared" si="53"/>
        <v>2</v>
      </c>
      <c r="Q898" s="139" t="str">
        <f t="shared" si="54"/>
        <v>Gastos_Gerais</v>
      </c>
    </row>
    <row r="899" spans="1:17" ht="24" x14ac:dyDescent="0.2">
      <c r="A899" s="357">
        <v>896</v>
      </c>
      <c r="B899" s="347">
        <v>44960</v>
      </c>
      <c r="C899" s="580">
        <v>44958</v>
      </c>
      <c r="D899" s="349" t="s">
        <v>264</v>
      </c>
      <c r="E899" s="349" t="s">
        <v>81</v>
      </c>
      <c r="F899" s="350">
        <v>1000</v>
      </c>
      <c r="G899" s="349" t="s">
        <v>2366</v>
      </c>
      <c r="H899" s="349" t="s">
        <v>302</v>
      </c>
      <c r="I899" s="351" t="s">
        <v>1290</v>
      </c>
      <c r="J899" s="352" t="s">
        <v>1291</v>
      </c>
      <c r="K899" s="352" t="s">
        <v>1157</v>
      </c>
      <c r="L899" s="353" t="s">
        <v>32</v>
      </c>
      <c r="M899" s="352">
        <v>2046534</v>
      </c>
      <c r="N899" s="371">
        <v>44962</v>
      </c>
      <c r="O899" s="74">
        <f t="shared" si="52"/>
        <v>2</v>
      </c>
      <c r="P899" s="74">
        <f t="shared" si="53"/>
        <v>2</v>
      </c>
      <c r="Q899" s="139" t="str">
        <f t="shared" si="54"/>
        <v>Gastos_Gerais</v>
      </c>
    </row>
    <row r="900" spans="1:17" ht="24" x14ac:dyDescent="0.2">
      <c r="A900" s="357">
        <v>897</v>
      </c>
      <c r="B900" s="347">
        <v>44960</v>
      </c>
      <c r="C900" s="580">
        <v>44927</v>
      </c>
      <c r="D900" s="349" t="s">
        <v>264</v>
      </c>
      <c r="E900" s="349" t="s">
        <v>290</v>
      </c>
      <c r="F900" s="350">
        <v>568</v>
      </c>
      <c r="G900" s="349" t="s">
        <v>2367</v>
      </c>
      <c r="H900" s="349" t="s">
        <v>419</v>
      </c>
      <c r="I900" s="351" t="s">
        <v>2368</v>
      </c>
      <c r="J900" s="352" t="s">
        <v>2369</v>
      </c>
      <c r="K900" s="352" t="s">
        <v>1157</v>
      </c>
      <c r="L900" s="353" t="s">
        <v>32</v>
      </c>
      <c r="M900" s="352">
        <v>30843</v>
      </c>
      <c r="N900" s="371">
        <v>44935</v>
      </c>
      <c r="O900" s="74">
        <f t="shared" si="52"/>
        <v>2</v>
      </c>
      <c r="P900" s="74">
        <f t="shared" si="53"/>
        <v>1</v>
      </c>
      <c r="Q900" s="139" t="str">
        <f t="shared" si="54"/>
        <v>Gastos_Gerais</v>
      </c>
    </row>
    <row r="901" spans="1:17" s="324" customFormat="1" ht="48" x14ac:dyDescent="0.2">
      <c r="A901" s="357">
        <v>898</v>
      </c>
      <c r="B901" s="373">
        <v>44960</v>
      </c>
      <c r="C901" s="417">
        <v>44927</v>
      </c>
      <c r="D901" s="372" t="s">
        <v>176</v>
      </c>
      <c r="E901" s="372" t="s">
        <v>173</v>
      </c>
      <c r="F901" s="374">
        <v>674.35</v>
      </c>
      <c r="G901" s="372" t="s">
        <v>1274</v>
      </c>
      <c r="H901" s="372" t="s">
        <v>303</v>
      </c>
      <c r="I901" s="372" t="s">
        <v>1275</v>
      </c>
      <c r="J901" s="375" t="s">
        <v>1276</v>
      </c>
      <c r="K901" s="375" t="s">
        <v>1157</v>
      </c>
      <c r="L901" s="375" t="s">
        <v>32</v>
      </c>
      <c r="M901" s="375">
        <v>2023148</v>
      </c>
      <c r="N901" s="418">
        <v>44930</v>
      </c>
      <c r="O901" s="74">
        <f t="shared" si="52"/>
        <v>2</v>
      </c>
      <c r="P901" s="74">
        <f t="shared" si="53"/>
        <v>1</v>
      </c>
      <c r="Q901" s="139" t="str">
        <f t="shared" si="54"/>
        <v>Gastos_com_Pessoal</v>
      </c>
    </row>
    <row r="902" spans="1:17" ht="24" x14ac:dyDescent="0.2">
      <c r="A902" s="357">
        <v>899</v>
      </c>
      <c r="B902" s="347">
        <v>44960</v>
      </c>
      <c r="C902" s="580">
        <v>44958</v>
      </c>
      <c r="D902" s="349" t="s">
        <v>264</v>
      </c>
      <c r="E902" s="349" t="s">
        <v>293</v>
      </c>
      <c r="F902" s="350">
        <v>180</v>
      </c>
      <c r="G902" s="349" t="s">
        <v>2370</v>
      </c>
      <c r="H902" s="349" t="s">
        <v>423</v>
      </c>
      <c r="I902" s="351" t="s">
        <v>1961</v>
      </c>
      <c r="J902" s="352" t="s">
        <v>977</v>
      </c>
      <c r="K902" s="352" t="s">
        <v>1188</v>
      </c>
      <c r="L902" s="353" t="s">
        <v>1189</v>
      </c>
      <c r="M902" s="352">
        <v>760297513</v>
      </c>
      <c r="N902" s="371">
        <v>44960</v>
      </c>
      <c r="O902" s="74">
        <f t="shared" si="52"/>
        <v>2</v>
      </c>
      <c r="P902" s="74">
        <f t="shared" si="53"/>
        <v>2</v>
      </c>
      <c r="Q902" s="139" t="str">
        <f t="shared" si="54"/>
        <v>Gastos_Gerais</v>
      </c>
    </row>
    <row r="903" spans="1:17" ht="24" x14ac:dyDescent="0.2">
      <c r="A903" s="357">
        <v>900</v>
      </c>
      <c r="B903" s="347">
        <v>44960</v>
      </c>
      <c r="C903" s="580">
        <v>44958</v>
      </c>
      <c r="D903" s="349" t="s">
        <v>264</v>
      </c>
      <c r="E903" s="349" t="s">
        <v>293</v>
      </c>
      <c r="F903" s="350">
        <v>60</v>
      </c>
      <c r="G903" s="349" t="s">
        <v>2371</v>
      </c>
      <c r="H903" s="349" t="s">
        <v>419</v>
      </c>
      <c r="I903" s="351" t="s">
        <v>4077</v>
      </c>
      <c r="J903" s="352" t="s">
        <v>2372</v>
      </c>
      <c r="K903" s="352" t="s">
        <v>1188</v>
      </c>
      <c r="L903" s="353" t="s">
        <v>1189</v>
      </c>
      <c r="M903" s="352">
        <v>760297513</v>
      </c>
      <c r="N903" s="371">
        <v>44960</v>
      </c>
      <c r="O903" s="74">
        <f t="shared" si="52"/>
        <v>2</v>
      </c>
      <c r="P903" s="74">
        <f t="shared" si="53"/>
        <v>2</v>
      </c>
      <c r="Q903" s="139" t="str">
        <f t="shared" si="54"/>
        <v>Gastos_Gerais</v>
      </c>
    </row>
    <row r="904" spans="1:17" ht="24" x14ac:dyDescent="0.2">
      <c r="A904" s="357">
        <v>901</v>
      </c>
      <c r="B904" s="347">
        <v>44960</v>
      </c>
      <c r="C904" s="580">
        <v>44958</v>
      </c>
      <c r="D904" s="349" t="s">
        <v>264</v>
      </c>
      <c r="E904" s="349" t="s">
        <v>293</v>
      </c>
      <c r="F904" s="350">
        <v>180</v>
      </c>
      <c r="G904" s="349" t="s">
        <v>2373</v>
      </c>
      <c r="H904" s="349" t="s">
        <v>423</v>
      </c>
      <c r="I904" s="351" t="s">
        <v>2374</v>
      </c>
      <c r="J904" s="352" t="s">
        <v>819</v>
      </c>
      <c r="K904" s="352" t="s">
        <v>1188</v>
      </c>
      <c r="L904" s="353" t="s">
        <v>1189</v>
      </c>
      <c r="M904" s="352">
        <v>760297513</v>
      </c>
      <c r="N904" s="371">
        <v>44960</v>
      </c>
      <c r="O904" s="74">
        <f t="shared" si="52"/>
        <v>2</v>
      </c>
      <c r="P904" s="74">
        <f t="shared" si="53"/>
        <v>2</v>
      </c>
      <c r="Q904" s="139" t="str">
        <f t="shared" si="54"/>
        <v>Gastos_Gerais</v>
      </c>
    </row>
    <row r="905" spans="1:17" s="324" customFormat="1" ht="24" x14ac:dyDescent="0.2">
      <c r="A905" s="357">
        <v>902</v>
      </c>
      <c r="B905" s="373">
        <v>44960</v>
      </c>
      <c r="C905" s="417">
        <v>44958</v>
      </c>
      <c r="D905" s="372" t="s">
        <v>264</v>
      </c>
      <c r="E905" s="372" t="s">
        <v>293</v>
      </c>
      <c r="F905" s="374">
        <v>120</v>
      </c>
      <c r="G905" s="372" t="s">
        <v>2037</v>
      </c>
      <c r="H905" s="372" t="s">
        <v>418</v>
      </c>
      <c r="I905" s="351" t="s">
        <v>2038</v>
      </c>
      <c r="J905" s="352" t="s">
        <v>465</v>
      </c>
      <c r="K905" s="375" t="s">
        <v>1188</v>
      </c>
      <c r="L905" s="375" t="s">
        <v>1189</v>
      </c>
      <c r="M905" s="375">
        <v>760297513</v>
      </c>
      <c r="N905" s="418">
        <v>44960</v>
      </c>
      <c r="O905" s="74">
        <f t="shared" si="52"/>
        <v>2</v>
      </c>
      <c r="P905" s="74">
        <f t="shared" si="53"/>
        <v>2</v>
      </c>
      <c r="Q905" s="139" t="str">
        <f t="shared" si="54"/>
        <v>Gastos_Gerais</v>
      </c>
    </row>
    <row r="906" spans="1:17" ht="24" x14ac:dyDescent="0.2">
      <c r="A906" s="357">
        <v>903</v>
      </c>
      <c r="B906" s="347">
        <v>44960</v>
      </c>
      <c r="C906" s="580">
        <v>44958</v>
      </c>
      <c r="D906" s="349" t="s">
        <v>264</v>
      </c>
      <c r="E906" s="349" t="s">
        <v>293</v>
      </c>
      <c r="F906" s="350">
        <v>60</v>
      </c>
      <c r="G906" s="349" t="s">
        <v>2375</v>
      </c>
      <c r="H906" s="349" t="s">
        <v>417</v>
      </c>
      <c r="I906" s="351" t="s">
        <v>2376</v>
      </c>
      <c r="J906" s="352" t="s">
        <v>1040</v>
      </c>
      <c r="K906" s="352" t="s">
        <v>1188</v>
      </c>
      <c r="L906" s="353" t="s">
        <v>1189</v>
      </c>
      <c r="M906" s="352">
        <v>760297513</v>
      </c>
      <c r="N906" s="371">
        <v>44960</v>
      </c>
      <c r="O906" s="74">
        <f t="shared" si="52"/>
        <v>2</v>
      </c>
      <c r="P906" s="74">
        <f t="shared" si="53"/>
        <v>2</v>
      </c>
      <c r="Q906" s="139" t="str">
        <f t="shared" si="54"/>
        <v>Gastos_Gerais</v>
      </c>
    </row>
    <row r="907" spans="1:17" ht="24" x14ac:dyDescent="0.2">
      <c r="A907" s="357">
        <v>904</v>
      </c>
      <c r="B907" s="347">
        <v>44960</v>
      </c>
      <c r="C907" s="580">
        <v>44958</v>
      </c>
      <c r="D907" s="349" t="s">
        <v>264</v>
      </c>
      <c r="E907" s="349" t="s">
        <v>293</v>
      </c>
      <c r="F907" s="350">
        <v>120</v>
      </c>
      <c r="G907" s="349" t="s">
        <v>2377</v>
      </c>
      <c r="H907" s="349" t="s">
        <v>418</v>
      </c>
      <c r="I907" s="351" t="s">
        <v>2378</v>
      </c>
      <c r="J907" s="352" t="s">
        <v>468</v>
      </c>
      <c r="K907" s="352" t="s">
        <v>1188</v>
      </c>
      <c r="L907" s="353" t="s">
        <v>1189</v>
      </c>
      <c r="M907" s="352">
        <v>760297513</v>
      </c>
      <c r="N907" s="371">
        <v>44960</v>
      </c>
      <c r="O907" s="74">
        <f t="shared" si="52"/>
        <v>2</v>
      </c>
      <c r="P907" s="74">
        <f t="shared" si="53"/>
        <v>2</v>
      </c>
      <c r="Q907" s="139" t="str">
        <f t="shared" si="54"/>
        <v>Gastos_Gerais</v>
      </c>
    </row>
    <row r="908" spans="1:17" ht="24" x14ac:dyDescent="0.2">
      <c r="A908" s="357">
        <v>905</v>
      </c>
      <c r="B908" s="347">
        <v>44960</v>
      </c>
      <c r="C908" s="580">
        <v>44958</v>
      </c>
      <c r="D908" s="349" t="s">
        <v>264</v>
      </c>
      <c r="E908" s="349" t="s">
        <v>293</v>
      </c>
      <c r="F908" s="350">
        <v>60</v>
      </c>
      <c r="G908" s="349" t="s">
        <v>2379</v>
      </c>
      <c r="H908" s="349" t="s">
        <v>419</v>
      </c>
      <c r="I908" s="351" t="s">
        <v>2380</v>
      </c>
      <c r="J908" s="352" t="s">
        <v>1000</v>
      </c>
      <c r="K908" s="352" t="s">
        <v>1188</v>
      </c>
      <c r="L908" s="353" t="s">
        <v>1189</v>
      </c>
      <c r="M908" s="352">
        <v>760297513</v>
      </c>
      <c r="N908" s="371">
        <v>44960</v>
      </c>
      <c r="O908" s="74">
        <f t="shared" si="52"/>
        <v>2</v>
      </c>
      <c r="P908" s="74">
        <f t="shared" si="53"/>
        <v>2</v>
      </c>
      <c r="Q908" s="139" t="str">
        <f t="shared" si="54"/>
        <v>Gastos_Gerais</v>
      </c>
    </row>
    <row r="909" spans="1:17" ht="24" x14ac:dyDescent="0.2">
      <c r="A909" s="357">
        <v>906</v>
      </c>
      <c r="B909" s="347">
        <v>44960</v>
      </c>
      <c r="C909" s="580">
        <v>44958</v>
      </c>
      <c r="D909" s="349" t="s">
        <v>264</v>
      </c>
      <c r="E909" s="349" t="s">
        <v>293</v>
      </c>
      <c r="F909" s="350">
        <v>60</v>
      </c>
      <c r="G909" s="349" t="s">
        <v>2381</v>
      </c>
      <c r="H909" s="349" t="s">
        <v>417</v>
      </c>
      <c r="I909" s="351" t="s">
        <v>2382</v>
      </c>
      <c r="J909" s="352" t="s">
        <v>551</v>
      </c>
      <c r="K909" s="352" t="s">
        <v>1188</v>
      </c>
      <c r="L909" s="353" t="s">
        <v>1189</v>
      </c>
      <c r="M909" s="352">
        <v>760297513</v>
      </c>
      <c r="N909" s="371">
        <v>44960</v>
      </c>
      <c r="O909" s="74">
        <f t="shared" si="52"/>
        <v>2</v>
      </c>
      <c r="P909" s="74">
        <f t="shared" si="53"/>
        <v>2</v>
      </c>
      <c r="Q909" s="139" t="str">
        <f t="shared" si="54"/>
        <v>Gastos_Gerais</v>
      </c>
    </row>
    <row r="910" spans="1:17" ht="24" x14ac:dyDescent="0.2">
      <c r="A910" s="357">
        <v>907</v>
      </c>
      <c r="B910" s="347">
        <v>44960</v>
      </c>
      <c r="C910" s="580">
        <v>44958</v>
      </c>
      <c r="D910" s="349" t="s">
        <v>264</v>
      </c>
      <c r="E910" s="349" t="s">
        <v>293</v>
      </c>
      <c r="F910" s="350">
        <v>60</v>
      </c>
      <c r="G910" s="349" t="s">
        <v>2383</v>
      </c>
      <c r="H910" s="349" t="s">
        <v>417</v>
      </c>
      <c r="I910" s="351" t="s">
        <v>1928</v>
      </c>
      <c r="J910" s="352" t="s">
        <v>2384</v>
      </c>
      <c r="K910" s="352" t="s">
        <v>1188</v>
      </c>
      <c r="L910" s="353" t="s">
        <v>1189</v>
      </c>
      <c r="M910" s="352">
        <v>760297513</v>
      </c>
      <c r="N910" s="371">
        <v>44960</v>
      </c>
      <c r="O910" s="74">
        <f t="shared" si="52"/>
        <v>2</v>
      </c>
      <c r="P910" s="74">
        <f t="shared" si="53"/>
        <v>2</v>
      </c>
      <c r="Q910" s="139" t="str">
        <f t="shared" si="54"/>
        <v>Gastos_Gerais</v>
      </c>
    </row>
    <row r="911" spans="1:17" ht="108" x14ac:dyDescent="0.2">
      <c r="A911" s="357">
        <v>908</v>
      </c>
      <c r="B911" s="347">
        <v>44960</v>
      </c>
      <c r="C911" s="580">
        <v>44927</v>
      </c>
      <c r="D911" s="349" t="s">
        <v>176</v>
      </c>
      <c r="E911" s="349" t="s">
        <v>1</v>
      </c>
      <c r="F911" s="350">
        <v>2349248</v>
      </c>
      <c r="G911" s="349" t="s">
        <v>3975</v>
      </c>
      <c r="H911" s="349" t="s">
        <v>303</v>
      </c>
      <c r="I911" s="351" t="s">
        <v>425</v>
      </c>
      <c r="J911" s="352" t="s">
        <v>425</v>
      </c>
      <c r="K911" s="352" t="s">
        <v>1188</v>
      </c>
      <c r="L911" s="353" t="s">
        <v>1189</v>
      </c>
      <c r="M911" s="352">
        <v>355574853</v>
      </c>
      <c r="N911" s="371">
        <v>44929</v>
      </c>
      <c r="O911" s="74">
        <f t="shared" si="52"/>
        <v>2</v>
      </c>
      <c r="P911" s="74">
        <f t="shared" si="53"/>
        <v>1</v>
      </c>
      <c r="Q911" s="139" t="str">
        <f t="shared" si="54"/>
        <v>Gastos_com_Pessoal</v>
      </c>
    </row>
    <row r="912" spans="1:17" ht="24" x14ac:dyDescent="0.2">
      <c r="A912" s="357">
        <v>909</v>
      </c>
      <c r="B912" s="347">
        <v>44963</v>
      </c>
      <c r="C912" s="580">
        <v>44927</v>
      </c>
      <c r="D912" s="349" t="s">
        <v>264</v>
      </c>
      <c r="E912" s="349" t="s">
        <v>82</v>
      </c>
      <c r="F912" s="350">
        <v>1681.7</v>
      </c>
      <c r="G912" s="349" t="s">
        <v>2204</v>
      </c>
      <c r="H912" s="349" t="s">
        <v>422</v>
      </c>
      <c r="I912" s="351" t="s">
        <v>1337</v>
      </c>
      <c r="J912" s="352" t="s">
        <v>1338</v>
      </c>
      <c r="K912" s="352" t="s">
        <v>1188</v>
      </c>
      <c r="L912" s="353" t="s">
        <v>1217</v>
      </c>
      <c r="M912" s="352">
        <v>2745971001</v>
      </c>
      <c r="N912" s="371">
        <v>44963</v>
      </c>
      <c r="O912" s="74">
        <f t="shared" si="52"/>
        <v>2</v>
      </c>
      <c r="P912" s="74">
        <f t="shared" si="53"/>
        <v>1</v>
      </c>
      <c r="Q912" s="139" t="str">
        <f t="shared" si="54"/>
        <v>Gastos_Gerais</v>
      </c>
    </row>
    <row r="913" spans="1:17" ht="24" x14ac:dyDescent="0.2">
      <c r="A913" s="357">
        <v>910</v>
      </c>
      <c r="B913" s="347">
        <v>44963</v>
      </c>
      <c r="C913" s="580">
        <v>44927</v>
      </c>
      <c r="D913" s="349" t="s">
        <v>264</v>
      </c>
      <c r="E913" s="349" t="s">
        <v>138</v>
      </c>
      <c r="F913" s="350">
        <v>439.68</v>
      </c>
      <c r="G913" s="349" t="s">
        <v>138</v>
      </c>
      <c r="H913" s="349" t="s">
        <v>493</v>
      </c>
      <c r="I913" s="351" t="s">
        <v>1237</v>
      </c>
      <c r="J913" s="352" t="s">
        <v>1238</v>
      </c>
      <c r="K913" s="352" t="s">
        <v>1157</v>
      </c>
      <c r="L913" s="353" t="s">
        <v>32</v>
      </c>
      <c r="M913" s="352">
        <v>27123</v>
      </c>
      <c r="N913" s="371">
        <v>44951</v>
      </c>
      <c r="O913" s="74">
        <f t="shared" si="52"/>
        <v>2</v>
      </c>
      <c r="P913" s="74">
        <f t="shared" si="53"/>
        <v>1</v>
      </c>
      <c r="Q913" s="139" t="str">
        <f t="shared" si="54"/>
        <v>Gastos_Gerais</v>
      </c>
    </row>
    <row r="914" spans="1:17" ht="24" x14ac:dyDescent="0.2">
      <c r="A914" s="357">
        <v>911</v>
      </c>
      <c r="B914" s="347">
        <v>44963</v>
      </c>
      <c r="C914" s="580">
        <v>44927</v>
      </c>
      <c r="D914" s="349" t="s">
        <v>264</v>
      </c>
      <c r="E914" s="349" t="s">
        <v>138</v>
      </c>
      <c r="F914" s="350">
        <v>3984.59</v>
      </c>
      <c r="G914" s="349" t="s">
        <v>138</v>
      </c>
      <c r="H914" s="349" t="s">
        <v>414</v>
      </c>
      <c r="I914" s="351" t="s">
        <v>1237</v>
      </c>
      <c r="J914" s="352" t="s">
        <v>1238</v>
      </c>
      <c r="K914" s="352" t="s">
        <v>1157</v>
      </c>
      <c r="L914" s="353" t="s">
        <v>32</v>
      </c>
      <c r="M914" s="352">
        <v>27125</v>
      </c>
      <c r="N914" s="371">
        <v>44951</v>
      </c>
      <c r="O914" s="74">
        <f t="shared" si="52"/>
        <v>2</v>
      </c>
      <c r="P914" s="74">
        <f t="shared" si="53"/>
        <v>1</v>
      </c>
      <c r="Q914" s="139" t="str">
        <f t="shared" si="54"/>
        <v>Gastos_Gerais</v>
      </c>
    </row>
    <row r="915" spans="1:17" ht="24" x14ac:dyDescent="0.2">
      <c r="A915" s="357">
        <v>912</v>
      </c>
      <c r="B915" s="347">
        <v>44963</v>
      </c>
      <c r="C915" s="580">
        <v>44927</v>
      </c>
      <c r="D915" s="349" t="s">
        <v>264</v>
      </c>
      <c r="E915" s="349" t="s">
        <v>138</v>
      </c>
      <c r="F915" s="350">
        <v>2535.6999999999998</v>
      </c>
      <c r="G915" s="349" t="s">
        <v>138</v>
      </c>
      <c r="H915" s="349" t="s">
        <v>421</v>
      </c>
      <c r="I915" s="351" t="s">
        <v>1237</v>
      </c>
      <c r="J915" s="352" t="s">
        <v>1238</v>
      </c>
      <c r="K915" s="352" t="s">
        <v>1157</v>
      </c>
      <c r="L915" s="353" t="s">
        <v>32</v>
      </c>
      <c r="M915" s="352">
        <v>27127</v>
      </c>
      <c r="N915" s="371">
        <v>44951</v>
      </c>
      <c r="O915" s="74">
        <f t="shared" si="52"/>
        <v>2</v>
      </c>
      <c r="P915" s="74">
        <f t="shared" si="53"/>
        <v>1</v>
      </c>
      <c r="Q915" s="139" t="str">
        <f t="shared" si="54"/>
        <v>Gastos_Gerais</v>
      </c>
    </row>
    <row r="916" spans="1:17" ht="36" x14ac:dyDescent="0.2">
      <c r="A916" s="357">
        <v>913</v>
      </c>
      <c r="B916" s="347">
        <v>44963</v>
      </c>
      <c r="C916" s="580">
        <v>44927</v>
      </c>
      <c r="D916" s="349" t="s">
        <v>264</v>
      </c>
      <c r="E916" s="349" t="s">
        <v>402</v>
      </c>
      <c r="F916" s="350">
        <v>155</v>
      </c>
      <c r="G916" s="349" t="s">
        <v>2385</v>
      </c>
      <c r="H916" s="349" t="s">
        <v>417</v>
      </c>
      <c r="I916" s="351" t="s">
        <v>2386</v>
      </c>
      <c r="J916" s="352" t="s">
        <v>1445</v>
      </c>
      <c r="K916" s="352" t="s">
        <v>1157</v>
      </c>
      <c r="L916" s="353" t="s">
        <v>32</v>
      </c>
      <c r="M916" s="352">
        <v>15936</v>
      </c>
      <c r="N916" s="371">
        <v>44949</v>
      </c>
      <c r="O916" s="74">
        <f t="shared" si="52"/>
        <v>2</v>
      </c>
      <c r="P916" s="74">
        <f t="shared" si="53"/>
        <v>1</v>
      </c>
      <c r="Q916" s="139" t="str">
        <f t="shared" si="54"/>
        <v>Gastos_Gerais</v>
      </c>
    </row>
    <row r="917" spans="1:17" ht="48" x14ac:dyDescent="0.2">
      <c r="A917" s="357">
        <v>914</v>
      </c>
      <c r="B917" s="347">
        <v>44963</v>
      </c>
      <c r="C917" s="580">
        <v>44958</v>
      </c>
      <c r="D917" s="349" t="s">
        <v>264</v>
      </c>
      <c r="E917" s="349" t="s">
        <v>386</v>
      </c>
      <c r="F917" s="350">
        <v>569.6</v>
      </c>
      <c r="G917" s="349" t="s">
        <v>2387</v>
      </c>
      <c r="H917" s="349" t="s">
        <v>422</v>
      </c>
      <c r="I917" s="351" t="s">
        <v>2388</v>
      </c>
      <c r="J917" s="352" t="s">
        <v>2389</v>
      </c>
      <c r="K917" s="352" t="s">
        <v>1157</v>
      </c>
      <c r="L917" s="353" t="s">
        <v>32</v>
      </c>
      <c r="M917" s="352">
        <v>1038</v>
      </c>
      <c r="N917" s="371">
        <v>44958</v>
      </c>
      <c r="O917" s="74">
        <f t="shared" si="52"/>
        <v>2</v>
      </c>
      <c r="P917" s="74">
        <f t="shared" si="53"/>
        <v>2</v>
      </c>
      <c r="Q917" s="139" t="str">
        <f t="shared" si="54"/>
        <v>Gastos_Gerais</v>
      </c>
    </row>
    <row r="918" spans="1:17" ht="36" x14ac:dyDescent="0.2">
      <c r="A918" s="357">
        <v>915</v>
      </c>
      <c r="B918" s="347">
        <v>44963</v>
      </c>
      <c r="C918" s="580">
        <v>44927</v>
      </c>
      <c r="D918" s="349" t="s">
        <v>141</v>
      </c>
      <c r="E918" s="349" t="s">
        <v>220</v>
      </c>
      <c r="F918" s="350">
        <v>1100</v>
      </c>
      <c r="G918" s="349" t="s">
        <v>2390</v>
      </c>
      <c r="H918" s="349" t="s">
        <v>417</v>
      </c>
      <c r="I918" s="351" t="s">
        <v>1146</v>
      </c>
      <c r="J918" s="352" t="s">
        <v>2391</v>
      </c>
      <c r="K918" s="352" t="s">
        <v>1157</v>
      </c>
      <c r="L918" s="353" t="s">
        <v>32</v>
      </c>
      <c r="M918" s="352">
        <v>3560</v>
      </c>
      <c r="N918" s="371">
        <v>44957</v>
      </c>
      <c r="O918" s="74">
        <f t="shared" si="52"/>
        <v>2</v>
      </c>
      <c r="P918" s="74">
        <f t="shared" si="53"/>
        <v>1</v>
      </c>
      <c r="Q918" s="139" t="str">
        <f t="shared" si="54"/>
        <v>Aquisição_de_Bens_Permanentes</v>
      </c>
    </row>
    <row r="919" spans="1:17" ht="36" x14ac:dyDescent="0.2">
      <c r="A919" s="357">
        <v>916</v>
      </c>
      <c r="B919" s="347">
        <v>44963</v>
      </c>
      <c r="C919" s="580">
        <v>44927</v>
      </c>
      <c r="D919" s="349" t="s">
        <v>264</v>
      </c>
      <c r="E919" s="349" t="s">
        <v>90</v>
      </c>
      <c r="F919" s="350">
        <v>330</v>
      </c>
      <c r="G919" s="349" t="s">
        <v>2392</v>
      </c>
      <c r="H919" s="349" t="s">
        <v>420</v>
      </c>
      <c r="I919" s="351" t="s">
        <v>2393</v>
      </c>
      <c r="J919" s="352" t="s">
        <v>2394</v>
      </c>
      <c r="K919" s="352" t="s">
        <v>1157</v>
      </c>
      <c r="L919" s="353" t="s">
        <v>32</v>
      </c>
      <c r="M919" s="352">
        <v>202312</v>
      </c>
      <c r="N919" s="371">
        <v>44954</v>
      </c>
      <c r="O919" s="74">
        <f t="shared" si="52"/>
        <v>2</v>
      </c>
      <c r="P919" s="74">
        <f t="shared" si="53"/>
        <v>1</v>
      </c>
      <c r="Q919" s="139" t="str">
        <f t="shared" si="54"/>
        <v>Gastos_Gerais</v>
      </c>
    </row>
    <row r="920" spans="1:17" ht="24" x14ac:dyDescent="0.2">
      <c r="A920" s="357">
        <v>917</v>
      </c>
      <c r="B920" s="347">
        <v>44963</v>
      </c>
      <c r="C920" s="580">
        <v>44927</v>
      </c>
      <c r="D920" s="349" t="s">
        <v>264</v>
      </c>
      <c r="E920" s="349" t="s">
        <v>2</v>
      </c>
      <c r="F920" s="350">
        <v>6300</v>
      </c>
      <c r="G920" s="349" t="s">
        <v>1340</v>
      </c>
      <c r="H920" s="349" t="s">
        <v>302</v>
      </c>
      <c r="I920" s="351" t="s">
        <v>1341</v>
      </c>
      <c r="J920" s="352" t="s">
        <v>1342</v>
      </c>
      <c r="K920" s="352" t="s">
        <v>1157</v>
      </c>
      <c r="L920" s="353" t="s">
        <v>1157</v>
      </c>
      <c r="M920" s="352">
        <v>23848</v>
      </c>
      <c r="N920" s="371">
        <v>44957</v>
      </c>
      <c r="O920" s="74">
        <f t="shared" si="52"/>
        <v>2</v>
      </c>
      <c r="P920" s="74">
        <f t="shared" si="53"/>
        <v>1</v>
      </c>
      <c r="Q920" s="139" t="str">
        <f t="shared" si="54"/>
        <v>Gastos_Gerais</v>
      </c>
    </row>
    <row r="921" spans="1:17" ht="24" x14ac:dyDescent="0.2">
      <c r="A921" s="357">
        <v>918</v>
      </c>
      <c r="B921" s="347">
        <v>44963</v>
      </c>
      <c r="C921" s="580">
        <v>44927</v>
      </c>
      <c r="D921" s="349" t="s">
        <v>264</v>
      </c>
      <c r="E921" s="349" t="s">
        <v>3</v>
      </c>
      <c r="F921" s="350">
        <v>881.93</v>
      </c>
      <c r="G921" s="349" t="s">
        <v>4006</v>
      </c>
      <c r="H921" s="349" t="s">
        <v>302</v>
      </c>
      <c r="I921" s="351" t="s">
        <v>1341</v>
      </c>
      <c r="J921" s="352" t="s">
        <v>1342</v>
      </c>
      <c r="K921" s="352" t="s">
        <v>1157</v>
      </c>
      <c r="L921" s="353" t="s">
        <v>1157</v>
      </c>
      <c r="M921" s="352">
        <v>23848</v>
      </c>
      <c r="N921" s="371">
        <v>44957</v>
      </c>
      <c r="O921" s="74">
        <f t="shared" si="52"/>
        <v>2</v>
      </c>
      <c r="P921" s="74">
        <f t="shared" si="53"/>
        <v>1</v>
      </c>
      <c r="Q921" s="139" t="str">
        <f t="shared" si="54"/>
        <v>Gastos_Gerais</v>
      </c>
    </row>
    <row r="922" spans="1:17" ht="24" x14ac:dyDescent="0.2">
      <c r="A922" s="357">
        <v>919</v>
      </c>
      <c r="B922" s="347">
        <v>44963</v>
      </c>
      <c r="C922" s="580">
        <v>44927</v>
      </c>
      <c r="D922" s="349" t="s">
        <v>264</v>
      </c>
      <c r="E922" s="349" t="s">
        <v>152</v>
      </c>
      <c r="F922" s="350">
        <v>1388.26</v>
      </c>
      <c r="G922" s="349" t="s">
        <v>1343</v>
      </c>
      <c r="H922" s="349" t="s">
        <v>302</v>
      </c>
      <c r="I922" s="351" t="s">
        <v>1341</v>
      </c>
      <c r="J922" s="352" t="s">
        <v>1342</v>
      </c>
      <c r="K922" s="352" t="s">
        <v>1157</v>
      </c>
      <c r="L922" s="353" t="s">
        <v>1157</v>
      </c>
      <c r="M922" s="352">
        <v>23848</v>
      </c>
      <c r="N922" s="371">
        <v>44957</v>
      </c>
      <c r="O922" s="74">
        <f t="shared" si="52"/>
        <v>2</v>
      </c>
      <c r="P922" s="74">
        <f t="shared" si="53"/>
        <v>1</v>
      </c>
      <c r="Q922" s="139" t="str">
        <f t="shared" si="54"/>
        <v>Gastos_Gerais</v>
      </c>
    </row>
    <row r="923" spans="1:17" ht="24" x14ac:dyDescent="0.2">
      <c r="A923" s="357">
        <v>920</v>
      </c>
      <c r="B923" s="347">
        <v>44963</v>
      </c>
      <c r="C923" s="580">
        <v>44927</v>
      </c>
      <c r="D923" s="349" t="s">
        <v>264</v>
      </c>
      <c r="E923" s="349" t="s">
        <v>63</v>
      </c>
      <c r="F923" s="350">
        <v>555.97</v>
      </c>
      <c r="G923" s="349" t="s">
        <v>2395</v>
      </c>
      <c r="H923" s="349" t="s">
        <v>302</v>
      </c>
      <c r="I923" s="351" t="s">
        <v>1341</v>
      </c>
      <c r="J923" s="352" t="s">
        <v>1342</v>
      </c>
      <c r="K923" s="352" t="s">
        <v>1157</v>
      </c>
      <c r="L923" s="353" t="s">
        <v>1157</v>
      </c>
      <c r="M923" s="352">
        <v>23848</v>
      </c>
      <c r="N923" s="371">
        <v>44957</v>
      </c>
      <c r="O923" s="74">
        <f t="shared" si="52"/>
        <v>2</v>
      </c>
      <c r="P923" s="74">
        <f t="shared" si="53"/>
        <v>1</v>
      </c>
      <c r="Q923" s="139" t="str">
        <f t="shared" si="54"/>
        <v>Gastos_Gerais</v>
      </c>
    </row>
    <row r="924" spans="1:17" ht="36" x14ac:dyDescent="0.2">
      <c r="A924" s="357">
        <v>921</v>
      </c>
      <c r="B924" s="347">
        <v>44963</v>
      </c>
      <c r="C924" s="580">
        <v>44927</v>
      </c>
      <c r="D924" s="349" t="s">
        <v>176</v>
      </c>
      <c r="E924" s="349" t="s">
        <v>1</v>
      </c>
      <c r="F924" s="350">
        <v>592.23</v>
      </c>
      <c r="G924" s="349" t="s">
        <v>2396</v>
      </c>
      <c r="H924" s="349" t="s">
        <v>423</v>
      </c>
      <c r="I924" s="351" t="s">
        <v>1368</v>
      </c>
      <c r="J924" s="352" t="s">
        <v>1369</v>
      </c>
      <c r="K924" s="352" t="s">
        <v>1188</v>
      </c>
      <c r="L924" s="353" t="s">
        <v>1163</v>
      </c>
      <c r="M924" s="352" t="s">
        <v>425</v>
      </c>
      <c r="N924" s="371">
        <v>44963</v>
      </c>
      <c r="O924" s="74">
        <f t="shared" si="52"/>
        <v>2</v>
      </c>
      <c r="P924" s="74">
        <f t="shared" si="53"/>
        <v>1</v>
      </c>
      <c r="Q924" s="139" t="str">
        <f t="shared" si="54"/>
        <v>Gastos_com_Pessoal</v>
      </c>
    </row>
    <row r="925" spans="1:17" ht="36" x14ac:dyDescent="0.2">
      <c r="A925" s="357">
        <v>922</v>
      </c>
      <c r="B925" s="347">
        <v>44963</v>
      </c>
      <c r="C925" s="580">
        <v>44927</v>
      </c>
      <c r="D925" s="349" t="s">
        <v>176</v>
      </c>
      <c r="E925" s="349" t="s">
        <v>1</v>
      </c>
      <c r="F925" s="350">
        <v>770.3</v>
      </c>
      <c r="G925" s="349" t="s">
        <v>2397</v>
      </c>
      <c r="H925" s="349" t="s">
        <v>419</v>
      </c>
      <c r="I925" s="351" t="s">
        <v>1385</v>
      </c>
      <c r="J925" s="352" t="s">
        <v>1386</v>
      </c>
      <c r="K925" s="352" t="s">
        <v>1188</v>
      </c>
      <c r="L925" s="353" t="s">
        <v>1163</v>
      </c>
      <c r="M925" s="352" t="s">
        <v>425</v>
      </c>
      <c r="N925" s="371">
        <v>44963</v>
      </c>
      <c r="O925" s="74">
        <f t="shared" si="52"/>
        <v>2</v>
      </c>
      <c r="P925" s="74">
        <f t="shared" si="53"/>
        <v>1</v>
      </c>
      <c r="Q925" s="139" t="str">
        <f t="shared" si="54"/>
        <v>Gastos_com_Pessoal</v>
      </c>
    </row>
    <row r="926" spans="1:17" ht="24" x14ac:dyDescent="0.2">
      <c r="A926" s="357">
        <v>923</v>
      </c>
      <c r="B926" s="347">
        <v>44963</v>
      </c>
      <c r="C926" s="580">
        <v>44958</v>
      </c>
      <c r="D926" s="349" t="s">
        <v>264</v>
      </c>
      <c r="E926" s="349" t="s">
        <v>60</v>
      </c>
      <c r="F926" s="350">
        <v>824</v>
      </c>
      <c r="G926" s="349" t="s">
        <v>2398</v>
      </c>
      <c r="H926" s="349" t="s">
        <v>302</v>
      </c>
      <c r="I926" s="351" t="s">
        <v>2117</v>
      </c>
      <c r="J926" s="352" t="s">
        <v>2118</v>
      </c>
      <c r="K926" s="352" t="s">
        <v>1163</v>
      </c>
      <c r="L926" s="353" t="s">
        <v>32</v>
      </c>
      <c r="M926" s="352">
        <v>680</v>
      </c>
      <c r="N926" s="371">
        <v>44960</v>
      </c>
      <c r="O926" s="74">
        <f t="shared" si="52"/>
        <v>2</v>
      </c>
      <c r="P926" s="74">
        <f t="shared" si="53"/>
        <v>2</v>
      </c>
      <c r="Q926" s="139" t="str">
        <f t="shared" si="54"/>
        <v>Gastos_Gerais</v>
      </c>
    </row>
    <row r="927" spans="1:17" ht="36" x14ac:dyDescent="0.2">
      <c r="A927" s="357">
        <v>924</v>
      </c>
      <c r="B927" s="347">
        <v>44963</v>
      </c>
      <c r="C927" s="580">
        <v>44927</v>
      </c>
      <c r="D927" s="349" t="s">
        <v>176</v>
      </c>
      <c r="E927" s="349" t="s">
        <v>1</v>
      </c>
      <c r="F927" s="350">
        <v>75.86</v>
      </c>
      <c r="G927" s="349" t="s">
        <v>2399</v>
      </c>
      <c r="H927" s="349" t="s">
        <v>493</v>
      </c>
      <c r="I927" s="351" t="s">
        <v>1371</v>
      </c>
      <c r="J927" s="352" t="s">
        <v>1372</v>
      </c>
      <c r="K927" s="352" t="s">
        <v>1188</v>
      </c>
      <c r="L927" s="353" t="s">
        <v>1163</v>
      </c>
      <c r="M927" s="352" t="s">
        <v>425</v>
      </c>
      <c r="N927" s="371">
        <v>44963</v>
      </c>
      <c r="O927" s="74">
        <f t="shared" si="52"/>
        <v>2</v>
      </c>
      <c r="P927" s="74">
        <f t="shared" si="53"/>
        <v>1</v>
      </c>
      <c r="Q927" s="139" t="str">
        <f t="shared" si="54"/>
        <v>Gastos_com_Pessoal</v>
      </c>
    </row>
    <row r="928" spans="1:17" ht="36" x14ac:dyDescent="0.2">
      <c r="A928" s="357">
        <v>925</v>
      </c>
      <c r="B928" s="347">
        <v>44963</v>
      </c>
      <c r="C928" s="580">
        <v>44958</v>
      </c>
      <c r="D928" s="349" t="s">
        <v>264</v>
      </c>
      <c r="E928" s="349" t="s">
        <v>402</v>
      </c>
      <c r="F928" s="350">
        <v>43</v>
      </c>
      <c r="G928" s="349" t="s">
        <v>2400</v>
      </c>
      <c r="H928" s="349" t="s">
        <v>418</v>
      </c>
      <c r="I928" s="351" t="s">
        <v>2401</v>
      </c>
      <c r="J928" s="352" t="s">
        <v>2402</v>
      </c>
      <c r="K928" s="352" t="s">
        <v>1163</v>
      </c>
      <c r="L928" s="353" t="s">
        <v>32</v>
      </c>
      <c r="M928" s="352">
        <v>10870</v>
      </c>
      <c r="N928" s="371">
        <v>44960</v>
      </c>
      <c r="O928" s="74">
        <f t="shared" si="52"/>
        <v>2</v>
      </c>
      <c r="P928" s="74">
        <f t="shared" si="53"/>
        <v>2</v>
      </c>
      <c r="Q928" s="139" t="str">
        <f t="shared" si="54"/>
        <v>Gastos_Gerais</v>
      </c>
    </row>
    <row r="929" spans="1:17" ht="24" x14ac:dyDescent="0.2">
      <c r="A929" s="357">
        <v>926</v>
      </c>
      <c r="B929" s="347">
        <v>44963</v>
      </c>
      <c r="C929" s="580">
        <v>44958</v>
      </c>
      <c r="D929" s="349" t="s">
        <v>264</v>
      </c>
      <c r="E929" s="349" t="s">
        <v>402</v>
      </c>
      <c r="F929" s="350">
        <v>17.440000000000001</v>
      </c>
      <c r="G929" s="349" t="s">
        <v>2403</v>
      </c>
      <c r="H929" s="349" t="s">
        <v>418</v>
      </c>
      <c r="I929" s="351" t="s">
        <v>2401</v>
      </c>
      <c r="J929" s="352" t="s">
        <v>2402</v>
      </c>
      <c r="K929" s="352" t="s">
        <v>1163</v>
      </c>
      <c r="L929" s="353" t="s">
        <v>32</v>
      </c>
      <c r="M929" s="352">
        <v>10871</v>
      </c>
      <c r="N929" s="371">
        <v>44960</v>
      </c>
      <c r="O929" s="74">
        <f t="shared" si="52"/>
        <v>2</v>
      </c>
      <c r="P929" s="74">
        <f t="shared" si="53"/>
        <v>2</v>
      </c>
      <c r="Q929" s="139" t="str">
        <f t="shared" si="54"/>
        <v>Gastos_Gerais</v>
      </c>
    </row>
    <row r="930" spans="1:17" ht="24" x14ac:dyDescent="0.2">
      <c r="A930" s="357">
        <v>927</v>
      </c>
      <c r="B930" s="347">
        <v>44963</v>
      </c>
      <c r="C930" s="580">
        <v>44958</v>
      </c>
      <c r="D930" s="349" t="s">
        <v>264</v>
      </c>
      <c r="E930" s="351" t="s">
        <v>80</v>
      </c>
      <c r="F930" s="350">
        <v>535</v>
      </c>
      <c r="G930" s="349" t="s">
        <v>2404</v>
      </c>
      <c r="H930" s="349" t="s">
        <v>422</v>
      </c>
      <c r="I930" s="351" t="s">
        <v>2405</v>
      </c>
      <c r="J930" s="352" t="s">
        <v>2406</v>
      </c>
      <c r="K930" s="352" t="s">
        <v>1163</v>
      </c>
      <c r="L930" s="353" t="s">
        <v>32</v>
      </c>
      <c r="M930" s="352">
        <v>5892</v>
      </c>
      <c r="N930" s="371">
        <v>44960</v>
      </c>
      <c r="O930" s="74">
        <f t="shared" si="52"/>
        <v>2</v>
      </c>
      <c r="P930" s="74">
        <f t="shared" si="53"/>
        <v>2</v>
      </c>
      <c r="Q930" s="139" t="str">
        <f t="shared" si="54"/>
        <v>Gastos_Gerais</v>
      </c>
    </row>
    <row r="931" spans="1:17" ht="24" x14ac:dyDescent="0.2">
      <c r="A931" s="357">
        <v>928</v>
      </c>
      <c r="B931" s="347">
        <v>44963</v>
      </c>
      <c r="C931" s="580">
        <v>44958</v>
      </c>
      <c r="D931" s="349" t="s">
        <v>264</v>
      </c>
      <c r="E931" s="349" t="s">
        <v>388</v>
      </c>
      <c r="F931" s="350">
        <v>1423.28</v>
      </c>
      <c r="G931" s="349" t="s">
        <v>2407</v>
      </c>
      <c r="H931" s="349" t="s">
        <v>414</v>
      </c>
      <c r="I931" s="351" t="s">
        <v>2408</v>
      </c>
      <c r="J931" s="352" t="s">
        <v>2409</v>
      </c>
      <c r="K931" s="352" t="s">
        <v>1163</v>
      </c>
      <c r="L931" s="353" t="s">
        <v>32</v>
      </c>
      <c r="M931" s="352">
        <v>27</v>
      </c>
      <c r="N931" s="371">
        <v>44963</v>
      </c>
      <c r="O931" s="74">
        <f t="shared" si="52"/>
        <v>2</v>
      </c>
      <c r="P931" s="74">
        <f t="shared" si="53"/>
        <v>2</v>
      </c>
      <c r="Q931" s="139" t="str">
        <f t="shared" si="54"/>
        <v>Gastos_Gerais</v>
      </c>
    </row>
    <row r="932" spans="1:17" ht="36" x14ac:dyDescent="0.2">
      <c r="A932" s="357">
        <v>929</v>
      </c>
      <c r="B932" s="347">
        <v>44963</v>
      </c>
      <c r="C932" s="580">
        <v>44958</v>
      </c>
      <c r="D932" s="349" t="s">
        <v>264</v>
      </c>
      <c r="E932" s="349" t="s">
        <v>182</v>
      </c>
      <c r="F932" s="350">
        <v>125</v>
      </c>
      <c r="G932" s="349" t="s">
        <v>2410</v>
      </c>
      <c r="H932" s="349" t="s">
        <v>422</v>
      </c>
      <c r="I932" s="351" t="s">
        <v>2405</v>
      </c>
      <c r="J932" s="352" t="s">
        <v>2406</v>
      </c>
      <c r="K932" s="352" t="s">
        <v>1163</v>
      </c>
      <c r="L932" s="353" t="s">
        <v>32</v>
      </c>
      <c r="M932" s="352">
        <v>136</v>
      </c>
      <c r="N932" s="371">
        <v>44963</v>
      </c>
      <c r="O932" s="74">
        <f t="shared" si="52"/>
        <v>2</v>
      </c>
      <c r="P932" s="74">
        <f t="shared" si="53"/>
        <v>2</v>
      </c>
      <c r="Q932" s="139" t="str">
        <f t="shared" si="54"/>
        <v>Gastos_Gerais</v>
      </c>
    </row>
    <row r="933" spans="1:17" ht="36" x14ac:dyDescent="0.2">
      <c r="A933" s="357">
        <v>930</v>
      </c>
      <c r="B933" s="347">
        <v>44963</v>
      </c>
      <c r="C933" s="580">
        <v>44927</v>
      </c>
      <c r="D933" s="349" t="s">
        <v>176</v>
      </c>
      <c r="E933" s="349" t="s">
        <v>1</v>
      </c>
      <c r="F933" s="350">
        <v>770.3</v>
      </c>
      <c r="G933" s="349" t="s">
        <v>2411</v>
      </c>
      <c r="H933" s="349" t="s">
        <v>419</v>
      </c>
      <c r="I933" s="351" t="s">
        <v>1377</v>
      </c>
      <c r="J933" s="352" t="s">
        <v>1378</v>
      </c>
      <c r="K933" s="352" t="s">
        <v>1188</v>
      </c>
      <c r="L933" s="353" t="s">
        <v>1163</v>
      </c>
      <c r="M933" s="352" t="s">
        <v>425</v>
      </c>
      <c r="N933" s="371">
        <v>44963</v>
      </c>
      <c r="O933" s="74">
        <f t="shared" si="52"/>
        <v>2</v>
      </c>
      <c r="P933" s="74">
        <f t="shared" si="53"/>
        <v>1</v>
      </c>
      <c r="Q933" s="139" t="str">
        <f t="shared" si="54"/>
        <v>Gastos_com_Pessoal</v>
      </c>
    </row>
    <row r="934" spans="1:17" ht="36" x14ac:dyDescent="0.2">
      <c r="A934" s="357">
        <v>931</v>
      </c>
      <c r="B934" s="347">
        <v>44963</v>
      </c>
      <c r="C934" s="580">
        <v>44927</v>
      </c>
      <c r="D934" s="349" t="s">
        <v>176</v>
      </c>
      <c r="E934" s="349" t="s">
        <v>1</v>
      </c>
      <c r="F934" s="350">
        <v>650.94000000000005</v>
      </c>
      <c r="G934" s="349" t="s">
        <v>2412</v>
      </c>
      <c r="H934" s="349" t="s">
        <v>423</v>
      </c>
      <c r="I934" s="351" t="s">
        <v>1388</v>
      </c>
      <c r="J934" s="352" t="s">
        <v>1389</v>
      </c>
      <c r="K934" s="352" t="s">
        <v>1188</v>
      </c>
      <c r="L934" s="353" t="s">
        <v>1163</v>
      </c>
      <c r="M934" s="352" t="s">
        <v>425</v>
      </c>
      <c r="N934" s="371">
        <v>44963</v>
      </c>
      <c r="O934" s="74">
        <f t="shared" si="52"/>
        <v>2</v>
      </c>
      <c r="P934" s="74">
        <f t="shared" si="53"/>
        <v>1</v>
      </c>
      <c r="Q934" s="139" t="str">
        <f t="shared" si="54"/>
        <v>Gastos_com_Pessoal</v>
      </c>
    </row>
    <row r="935" spans="1:17" ht="36" x14ac:dyDescent="0.2">
      <c r="A935" s="357">
        <v>932</v>
      </c>
      <c r="B935" s="347">
        <v>44963</v>
      </c>
      <c r="C935" s="580">
        <v>44927</v>
      </c>
      <c r="D935" s="349" t="s">
        <v>176</v>
      </c>
      <c r="E935" s="349" t="s">
        <v>1</v>
      </c>
      <c r="F935" s="350">
        <v>775.22</v>
      </c>
      <c r="G935" s="349" t="s">
        <v>2413</v>
      </c>
      <c r="H935" s="349" t="s">
        <v>1032</v>
      </c>
      <c r="I935" s="351" t="s">
        <v>1374</v>
      </c>
      <c r="J935" s="352" t="s">
        <v>1375</v>
      </c>
      <c r="K935" s="352" t="s">
        <v>1188</v>
      </c>
      <c r="L935" s="353" t="s">
        <v>1163</v>
      </c>
      <c r="M935" s="352" t="s">
        <v>425</v>
      </c>
      <c r="N935" s="371">
        <v>44963</v>
      </c>
      <c r="O935" s="74">
        <f t="shared" si="52"/>
        <v>2</v>
      </c>
      <c r="P935" s="74">
        <f t="shared" si="53"/>
        <v>1</v>
      </c>
      <c r="Q935" s="139" t="str">
        <f t="shared" si="54"/>
        <v>Gastos_com_Pessoal</v>
      </c>
    </row>
    <row r="936" spans="1:17" ht="36" x14ac:dyDescent="0.2">
      <c r="A936" s="357">
        <v>933</v>
      </c>
      <c r="B936" s="347">
        <v>44963</v>
      </c>
      <c r="C936" s="580">
        <v>44927</v>
      </c>
      <c r="D936" s="349" t="s">
        <v>176</v>
      </c>
      <c r="E936" s="349" t="s">
        <v>1</v>
      </c>
      <c r="F936" s="350">
        <v>1368.8</v>
      </c>
      <c r="G936" s="349" t="s">
        <v>2414</v>
      </c>
      <c r="H936" s="349" t="s">
        <v>417</v>
      </c>
      <c r="I936" s="351" t="s">
        <v>1362</v>
      </c>
      <c r="J936" s="352" t="s">
        <v>1363</v>
      </c>
      <c r="K936" s="352" t="s">
        <v>1188</v>
      </c>
      <c r="L936" s="353" t="s">
        <v>1163</v>
      </c>
      <c r="M936" s="352" t="s">
        <v>425</v>
      </c>
      <c r="N936" s="371">
        <v>44932</v>
      </c>
      <c r="O936" s="74">
        <f t="shared" si="52"/>
        <v>2</v>
      </c>
      <c r="P936" s="74">
        <f t="shared" si="53"/>
        <v>1</v>
      </c>
      <c r="Q936" s="139" t="str">
        <f t="shared" si="54"/>
        <v>Gastos_com_Pessoal</v>
      </c>
    </row>
    <row r="937" spans="1:17" ht="36" x14ac:dyDescent="0.2">
      <c r="A937" s="357">
        <v>934</v>
      </c>
      <c r="B937" s="347">
        <v>44963</v>
      </c>
      <c r="C937" s="580">
        <v>44927</v>
      </c>
      <c r="D937" s="349" t="s">
        <v>176</v>
      </c>
      <c r="E937" s="349" t="s">
        <v>1</v>
      </c>
      <c r="F937" s="350">
        <v>863.63</v>
      </c>
      <c r="G937" s="349" t="s">
        <v>2415</v>
      </c>
      <c r="H937" s="349" t="s">
        <v>423</v>
      </c>
      <c r="I937" s="351" t="s">
        <v>1383</v>
      </c>
      <c r="J937" s="352" t="s">
        <v>1384</v>
      </c>
      <c r="K937" s="352" t="s">
        <v>1188</v>
      </c>
      <c r="L937" s="353" t="s">
        <v>1163</v>
      </c>
      <c r="M937" s="352" t="s">
        <v>425</v>
      </c>
      <c r="N937" s="371">
        <v>44963</v>
      </c>
      <c r="O937" s="74">
        <f t="shared" si="52"/>
        <v>2</v>
      </c>
      <c r="P937" s="74">
        <f t="shared" si="53"/>
        <v>1</v>
      </c>
      <c r="Q937" s="139" t="str">
        <f t="shared" si="54"/>
        <v>Gastos_com_Pessoal</v>
      </c>
    </row>
    <row r="938" spans="1:17" ht="36" x14ac:dyDescent="0.2">
      <c r="A938" s="357">
        <v>935</v>
      </c>
      <c r="B938" s="347">
        <v>44963</v>
      </c>
      <c r="C938" s="580">
        <v>44927</v>
      </c>
      <c r="D938" s="349" t="s">
        <v>176</v>
      </c>
      <c r="E938" s="349" t="s">
        <v>1</v>
      </c>
      <c r="F938" s="350">
        <v>859.32</v>
      </c>
      <c r="G938" s="349" t="s">
        <v>2416</v>
      </c>
      <c r="H938" s="349" t="s">
        <v>423</v>
      </c>
      <c r="I938" s="351" t="s">
        <v>1380</v>
      </c>
      <c r="J938" s="352" t="s">
        <v>1381</v>
      </c>
      <c r="K938" s="352" t="s">
        <v>1188</v>
      </c>
      <c r="L938" s="353" t="s">
        <v>1163</v>
      </c>
      <c r="M938" s="352" t="s">
        <v>425</v>
      </c>
      <c r="N938" s="371">
        <v>44963</v>
      </c>
      <c r="O938" s="74">
        <f t="shared" si="52"/>
        <v>2</v>
      </c>
      <c r="P938" s="74">
        <f t="shared" si="53"/>
        <v>1</v>
      </c>
      <c r="Q938" s="139" t="str">
        <f t="shared" si="54"/>
        <v>Gastos_com_Pessoal</v>
      </c>
    </row>
    <row r="939" spans="1:17" ht="24" x14ac:dyDescent="0.2">
      <c r="A939" s="357">
        <v>936</v>
      </c>
      <c r="B939" s="347">
        <v>44963</v>
      </c>
      <c r="C939" s="580">
        <v>44958</v>
      </c>
      <c r="D939" s="349" t="s">
        <v>264</v>
      </c>
      <c r="E939" s="349" t="s">
        <v>208</v>
      </c>
      <c r="F939" s="350">
        <v>209.4</v>
      </c>
      <c r="G939" s="349" t="s">
        <v>2417</v>
      </c>
      <c r="H939" s="349" t="s">
        <v>421</v>
      </c>
      <c r="I939" s="351" t="s">
        <v>1979</v>
      </c>
      <c r="J939" s="352" t="s">
        <v>1980</v>
      </c>
      <c r="K939" s="352" t="s">
        <v>1163</v>
      </c>
      <c r="L939" s="353" t="s">
        <v>32</v>
      </c>
      <c r="M939" s="352">
        <v>5538</v>
      </c>
      <c r="N939" s="371">
        <v>44963</v>
      </c>
      <c r="O939" s="74">
        <f t="shared" si="52"/>
        <v>2</v>
      </c>
      <c r="P939" s="74">
        <f t="shared" si="53"/>
        <v>2</v>
      </c>
      <c r="Q939" s="139" t="str">
        <f t="shared" si="54"/>
        <v>Gastos_Gerais</v>
      </c>
    </row>
    <row r="940" spans="1:17" ht="24" x14ac:dyDescent="0.2">
      <c r="A940" s="357">
        <v>937</v>
      </c>
      <c r="B940" s="347">
        <v>44963</v>
      </c>
      <c r="C940" s="580">
        <v>44958</v>
      </c>
      <c r="D940" s="349" t="s">
        <v>264</v>
      </c>
      <c r="E940" s="349" t="s">
        <v>208</v>
      </c>
      <c r="F940" s="350">
        <v>631.94000000000005</v>
      </c>
      <c r="G940" s="349" t="s">
        <v>2418</v>
      </c>
      <c r="H940" s="349" t="s">
        <v>421</v>
      </c>
      <c r="I940" s="351" t="s">
        <v>1979</v>
      </c>
      <c r="J940" s="352" t="s">
        <v>1980</v>
      </c>
      <c r="K940" s="352" t="s">
        <v>1163</v>
      </c>
      <c r="L940" s="353" t="s">
        <v>32</v>
      </c>
      <c r="M940" s="352">
        <v>9204</v>
      </c>
      <c r="N940" s="371">
        <v>44963</v>
      </c>
      <c r="O940" s="74">
        <f t="shared" si="52"/>
        <v>2</v>
      </c>
      <c r="P940" s="74">
        <f t="shared" si="53"/>
        <v>2</v>
      </c>
      <c r="Q940" s="139" t="str">
        <f t="shared" si="54"/>
        <v>Gastos_Gerais</v>
      </c>
    </row>
    <row r="941" spans="1:17" ht="24" x14ac:dyDescent="0.2">
      <c r="A941" s="357">
        <v>938</v>
      </c>
      <c r="B941" s="347">
        <v>44963</v>
      </c>
      <c r="C941" s="580">
        <v>44958</v>
      </c>
      <c r="D941" s="349" t="s">
        <v>264</v>
      </c>
      <c r="E941" s="349" t="s">
        <v>208</v>
      </c>
      <c r="F941" s="350">
        <v>481.89</v>
      </c>
      <c r="G941" s="349" t="s">
        <v>2418</v>
      </c>
      <c r="H941" s="349" t="s">
        <v>421</v>
      </c>
      <c r="I941" s="351" t="s">
        <v>1979</v>
      </c>
      <c r="J941" s="352" t="s">
        <v>1980</v>
      </c>
      <c r="K941" s="352" t="s">
        <v>1163</v>
      </c>
      <c r="L941" s="353" t="s">
        <v>32</v>
      </c>
      <c r="M941" s="352">
        <v>9206</v>
      </c>
      <c r="N941" s="371">
        <v>44963</v>
      </c>
      <c r="O941" s="74">
        <f t="shared" si="52"/>
        <v>2</v>
      </c>
      <c r="P941" s="74">
        <f t="shared" si="53"/>
        <v>2</v>
      </c>
      <c r="Q941" s="139" t="str">
        <f t="shared" si="54"/>
        <v>Gastos_Gerais</v>
      </c>
    </row>
    <row r="942" spans="1:17" ht="24" x14ac:dyDescent="0.2">
      <c r="A942" s="357">
        <v>939</v>
      </c>
      <c r="B942" s="347">
        <v>44963</v>
      </c>
      <c r="C942" s="580">
        <v>44958</v>
      </c>
      <c r="D942" s="349" t="s">
        <v>264</v>
      </c>
      <c r="E942" s="349" t="s">
        <v>208</v>
      </c>
      <c r="F942" s="350">
        <v>125.64</v>
      </c>
      <c r="G942" s="349" t="s">
        <v>2417</v>
      </c>
      <c r="H942" s="349" t="s">
        <v>421</v>
      </c>
      <c r="I942" s="351" t="s">
        <v>1979</v>
      </c>
      <c r="J942" s="352" t="s">
        <v>1980</v>
      </c>
      <c r="K942" s="352" t="s">
        <v>1163</v>
      </c>
      <c r="L942" s="353" t="s">
        <v>32</v>
      </c>
      <c r="M942" s="352">
        <v>5539</v>
      </c>
      <c r="N942" s="371">
        <v>44963</v>
      </c>
      <c r="O942" s="74">
        <f t="shared" si="52"/>
        <v>2</v>
      </c>
      <c r="P942" s="74">
        <f t="shared" si="53"/>
        <v>2</v>
      </c>
      <c r="Q942" s="139" t="str">
        <f t="shared" si="54"/>
        <v>Gastos_Gerais</v>
      </c>
    </row>
    <row r="943" spans="1:17" ht="24" x14ac:dyDescent="0.2">
      <c r="A943" s="357">
        <v>940</v>
      </c>
      <c r="B943" s="347">
        <v>44963</v>
      </c>
      <c r="C943" s="580">
        <v>44958</v>
      </c>
      <c r="D943" s="349" t="s">
        <v>264</v>
      </c>
      <c r="E943" s="349" t="s">
        <v>136</v>
      </c>
      <c r="F943" s="350">
        <v>90</v>
      </c>
      <c r="G943" s="349" t="s">
        <v>2419</v>
      </c>
      <c r="H943" s="349" t="s">
        <v>423</v>
      </c>
      <c r="I943" s="351" t="s">
        <v>2028</v>
      </c>
      <c r="J943" s="352" t="s">
        <v>2420</v>
      </c>
      <c r="K943" s="352" t="s">
        <v>1157</v>
      </c>
      <c r="L943" s="353" t="s">
        <v>32</v>
      </c>
      <c r="M943" s="352">
        <v>175</v>
      </c>
      <c r="N943" s="371">
        <v>44963</v>
      </c>
      <c r="O943" s="74">
        <f t="shared" ref="O943:O989" si="55">IF(B943=0,0,IF(YEAR(B943)=$P$1,MONTH(B943)-$O$1+1,(YEAR(B943)-$P$1)*12-$O$1+1+MONTH(B943)))</f>
        <v>2</v>
      </c>
      <c r="P943" s="74">
        <f t="shared" ref="P943:P989" si="56">IF(C943=0,0,IF(YEAR(C943)=$P$1,MONTH(C943)-$O$1+1,(YEAR(C943)-$P$1)*12-$O$1+1+MONTH(C943)))</f>
        <v>2</v>
      </c>
      <c r="Q943" s="139" t="str">
        <f t="shared" ref="Q943:Q989" si="57">SUBSTITUTE(D943," ","_")</f>
        <v>Gastos_Gerais</v>
      </c>
    </row>
    <row r="944" spans="1:17" ht="24" x14ac:dyDescent="0.2">
      <c r="A944" s="357">
        <v>941</v>
      </c>
      <c r="B944" s="347">
        <v>44963</v>
      </c>
      <c r="C944" s="580">
        <v>44958</v>
      </c>
      <c r="D944" s="349" t="s">
        <v>264</v>
      </c>
      <c r="E944" s="349" t="s">
        <v>293</v>
      </c>
      <c r="F944" s="350">
        <v>120</v>
      </c>
      <c r="G944" s="349" t="s">
        <v>2421</v>
      </c>
      <c r="H944" s="349" t="s">
        <v>414</v>
      </c>
      <c r="I944" s="351" t="s">
        <v>2422</v>
      </c>
      <c r="J944" s="352" t="s">
        <v>522</v>
      </c>
      <c r="K944" s="352" t="s">
        <v>1188</v>
      </c>
      <c r="L944" s="353" t="s">
        <v>1189</v>
      </c>
      <c r="M944" s="352">
        <v>760653685</v>
      </c>
      <c r="N944" s="371">
        <v>44963</v>
      </c>
      <c r="O944" s="74">
        <f t="shared" si="55"/>
        <v>2</v>
      </c>
      <c r="P944" s="74">
        <f t="shared" si="56"/>
        <v>2</v>
      </c>
      <c r="Q944" s="139" t="str">
        <f t="shared" si="57"/>
        <v>Gastos_Gerais</v>
      </c>
    </row>
    <row r="945" spans="1:17" ht="24" x14ac:dyDescent="0.2">
      <c r="A945" s="357">
        <v>942</v>
      </c>
      <c r="B945" s="347">
        <v>44963</v>
      </c>
      <c r="C945" s="580">
        <v>44958</v>
      </c>
      <c r="D945" s="349" t="s">
        <v>264</v>
      </c>
      <c r="E945" s="349" t="s">
        <v>293</v>
      </c>
      <c r="F945" s="350">
        <v>120</v>
      </c>
      <c r="G945" s="349" t="s">
        <v>2423</v>
      </c>
      <c r="H945" s="349" t="s">
        <v>414</v>
      </c>
      <c r="I945" s="351" t="s">
        <v>3491</v>
      </c>
      <c r="J945" s="352" t="s">
        <v>476</v>
      </c>
      <c r="K945" s="352" t="s">
        <v>1188</v>
      </c>
      <c r="L945" s="353" t="s">
        <v>1189</v>
      </c>
      <c r="M945" s="352">
        <v>760653685</v>
      </c>
      <c r="N945" s="371">
        <v>44963</v>
      </c>
      <c r="O945" s="74">
        <f t="shared" si="55"/>
        <v>2</v>
      </c>
      <c r="P945" s="74">
        <f t="shared" si="56"/>
        <v>2</v>
      </c>
      <c r="Q945" s="139" t="str">
        <f t="shared" si="57"/>
        <v>Gastos_Gerais</v>
      </c>
    </row>
    <row r="946" spans="1:17" ht="24" x14ac:dyDescent="0.2">
      <c r="A946" s="357">
        <v>943</v>
      </c>
      <c r="B946" s="347">
        <v>44963</v>
      </c>
      <c r="C946" s="580">
        <v>44958</v>
      </c>
      <c r="D946" s="349" t="s">
        <v>264</v>
      </c>
      <c r="E946" s="349" t="s">
        <v>293</v>
      </c>
      <c r="F946" s="350">
        <v>180</v>
      </c>
      <c r="G946" s="349" t="s">
        <v>2424</v>
      </c>
      <c r="H946" s="349" t="s">
        <v>419</v>
      </c>
      <c r="I946" s="351" t="s">
        <v>2425</v>
      </c>
      <c r="J946" s="352" t="s">
        <v>879</v>
      </c>
      <c r="K946" s="352" t="s">
        <v>1188</v>
      </c>
      <c r="L946" s="353" t="s">
        <v>1189</v>
      </c>
      <c r="M946" s="352">
        <v>760653685</v>
      </c>
      <c r="N946" s="371">
        <v>44963</v>
      </c>
      <c r="O946" s="74">
        <f t="shared" si="55"/>
        <v>2</v>
      </c>
      <c r="P946" s="74">
        <f t="shared" si="56"/>
        <v>2</v>
      </c>
      <c r="Q946" s="139" t="str">
        <f t="shared" si="57"/>
        <v>Gastos_Gerais</v>
      </c>
    </row>
    <row r="947" spans="1:17" ht="24" x14ac:dyDescent="0.2">
      <c r="A947" s="357">
        <v>944</v>
      </c>
      <c r="B947" s="347">
        <v>44963</v>
      </c>
      <c r="C947" s="580">
        <v>44958</v>
      </c>
      <c r="D947" s="349" t="s">
        <v>264</v>
      </c>
      <c r="E947" s="349" t="s">
        <v>293</v>
      </c>
      <c r="F947" s="350">
        <v>120</v>
      </c>
      <c r="G947" s="349" t="s">
        <v>2426</v>
      </c>
      <c r="H947" s="349" t="s">
        <v>420</v>
      </c>
      <c r="I947" s="351" t="s">
        <v>1579</v>
      </c>
      <c r="J947" s="352" t="s">
        <v>1580</v>
      </c>
      <c r="K947" s="352" t="s">
        <v>1188</v>
      </c>
      <c r="L947" s="353" t="s">
        <v>1189</v>
      </c>
      <c r="M947" s="352">
        <v>760653685</v>
      </c>
      <c r="N947" s="371">
        <v>44963</v>
      </c>
      <c r="O947" s="74">
        <f t="shared" si="55"/>
        <v>2</v>
      </c>
      <c r="P947" s="74">
        <f t="shared" si="56"/>
        <v>2</v>
      </c>
      <c r="Q947" s="139" t="str">
        <f t="shared" si="57"/>
        <v>Gastos_Gerais</v>
      </c>
    </row>
    <row r="948" spans="1:17" ht="25.5" x14ac:dyDescent="0.2">
      <c r="A948" s="357">
        <v>945</v>
      </c>
      <c r="B948" s="347">
        <v>44963</v>
      </c>
      <c r="C948" s="580">
        <v>44927</v>
      </c>
      <c r="D948" s="349" t="s">
        <v>176</v>
      </c>
      <c r="E948" s="349" t="s">
        <v>1</v>
      </c>
      <c r="F948" s="350">
        <v>1723</v>
      </c>
      <c r="G948" s="349" t="s">
        <v>3970</v>
      </c>
      <c r="H948" s="349" t="s">
        <v>414</v>
      </c>
      <c r="I948" s="351" t="s">
        <v>2427</v>
      </c>
      <c r="J948" s="352" t="s">
        <v>494</v>
      </c>
      <c r="K948" s="352" t="s">
        <v>1188</v>
      </c>
      <c r="L948" s="353" t="s">
        <v>1189</v>
      </c>
      <c r="M948" s="352">
        <v>760653685</v>
      </c>
      <c r="N948" s="371">
        <v>44963</v>
      </c>
      <c r="O948" s="74">
        <f t="shared" si="55"/>
        <v>2</v>
      </c>
      <c r="P948" s="74">
        <f t="shared" si="56"/>
        <v>1</v>
      </c>
      <c r="Q948" s="139" t="str">
        <f t="shared" si="57"/>
        <v>Gastos_com_Pessoal</v>
      </c>
    </row>
    <row r="949" spans="1:17" ht="24" x14ac:dyDescent="0.2">
      <c r="A949" s="357">
        <v>946</v>
      </c>
      <c r="B949" s="347">
        <v>44963</v>
      </c>
      <c r="C949" s="580">
        <v>44958</v>
      </c>
      <c r="D949" s="349" t="s">
        <v>264</v>
      </c>
      <c r="E949" s="349" t="s">
        <v>293</v>
      </c>
      <c r="F949" s="350">
        <v>180</v>
      </c>
      <c r="G949" s="349" t="s">
        <v>2034</v>
      </c>
      <c r="H949" s="349" t="s">
        <v>418</v>
      </c>
      <c r="I949" s="351" t="s">
        <v>2035</v>
      </c>
      <c r="J949" s="352" t="s">
        <v>993</v>
      </c>
      <c r="K949" s="352" t="s">
        <v>1188</v>
      </c>
      <c r="L949" s="353" t="s">
        <v>1189</v>
      </c>
      <c r="M949" s="352">
        <v>760653685</v>
      </c>
      <c r="N949" s="371">
        <v>44963</v>
      </c>
      <c r="O949" s="74">
        <f t="shared" si="55"/>
        <v>2</v>
      </c>
      <c r="P949" s="74">
        <f t="shared" si="56"/>
        <v>2</v>
      </c>
      <c r="Q949" s="139" t="str">
        <f t="shared" si="57"/>
        <v>Gastos_Gerais</v>
      </c>
    </row>
    <row r="950" spans="1:17" ht="24" x14ac:dyDescent="0.2">
      <c r="A950" s="357">
        <v>947</v>
      </c>
      <c r="B950" s="347">
        <v>44963</v>
      </c>
      <c r="C950" s="580">
        <v>44958</v>
      </c>
      <c r="D950" s="349" t="s">
        <v>264</v>
      </c>
      <c r="E950" s="349" t="s">
        <v>293</v>
      </c>
      <c r="F950" s="350">
        <v>180</v>
      </c>
      <c r="G950" s="349" t="s">
        <v>2037</v>
      </c>
      <c r="H950" s="349" t="s">
        <v>418</v>
      </c>
      <c r="I950" s="351" t="s">
        <v>2038</v>
      </c>
      <c r="J950" s="352" t="s">
        <v>465</v>
      </c>
      <c r="K950" s="352" t="s">
        <v>1188</v>
      </c>
      <c r="L950" s="353" t="s">
        <v>1189</v>
      </c>
      <c r="M950" s="352">
        <v>760653685</v>
      </c>
      <c r="N950" s="371">
        <v>44963</v>
      </c>
      <c r="O950" s="74">
        <f t="shared" si="55"/>
        <v>2</v>
      </c>
      <c r="P950" s="74">
        <f t="shared" si="56"/>
        <v>2</v>
      </c>
      <c r="Q950" s="139" t="str">
        <f t="shared" si="57"/>
        <v>Gastos_Gerais</v>
      </c>
    </row>
    <row r="951" spans="1:17" ht="24" x14ac:dyDescent="0.2">
      <c r="A951" s="357">
        <v>948</v>
      </c>
      <c r="B951" s="347">
        <v>44963</v>
      </c>
      <c r="C951" s="580">
        <v>44958</v>
      </c>
      <c r="D951" s="349" t="s">
        <v>264</v>
      </c>
      <c r="E951" s="349" t="s">
        <v>293</v>
      </c>
      <c r="F951" s="350">
        <v>120</v>
      </c>
      <c r="G951" s="349" t="s">
        <v>2428</v>
      </c>
      <c r="H951" s="349" t="s">
        <v>414</v>
      </c>
      <c r="I951" s="351" t="s">
        <v>2429</v>
      </c>
      <c r="J951" s="352" t="s">
        <v>2430</v>
      </c>
      <c r="K951" s="352" t="s">
        <v>1188</v>
      </c>
      <c r="L951" s="353" t="s">
        <v>1189</v>
      </c>
      <c r="M951" s="352">
        <v>760653685</v>
      </c>
      <c r="N951" s="371">
        <v>44963</v>
      </c>
      <c r="O951" s="74">
        <f t="shared" si="55"/>
        <v>2</v>
      </c>
      <c r="P951" s="74">
        <f t="shared" si="56"/>
        <v>2</v>
      </c>
      <c r="Q951" s="139" t="str">
        <f t="shared" si="57"/>
        <v>Gastos_Gerais</v>
      </c>
    </row>
    <row r="952" spans="1:17" ht="24" x14ac:dyDescent="0.2">
      <c r="A952" s="357">
        <v>949</v>
      </c>
      <c r="B952" s="347">
        <v>44963</v>
      </c>
      <c r="C952" s="580">
        <v>44958</v>
      </c>
      <c r="D952" s="349" t="s">
        <v>264</v>
      </c>
      <c r="E952" s="349" t="s">
        <v>293</v>
      </c>
      <c r="F952" s="350">
        <v>134</v>
      </c>
      <c r="G952" s="349" t="s">
        <v>2431</v>
      </c>
      <c r="H952" s="349" t="s">
        <v>420</v>
      </c>
      <c r="I952" s="351" t="s">
        <v>1802</v>
      </c>
      <c r="J952" s="352" t="s">
        <v>1113</v>
      </c>
      <c r="K952" s="352" t="s">
        <v>1188</v>
      </c>
      <c r="L952" s="353" t="s">
        <v>1189</v>
      </c>
      <c r="M952" s="352">
        <v>760653685</v>
      </c>
      <c r="N952" s="371">
        <v>44963</v>
      </c>
      <c r="O952" s="74">
        <f t="shared" si="55"/>
        <v>2</v>
      </c>
      <c r="P952" s="74">
        <f t="shared" si="56"/>
        <v>2</v>
      </c>
      <c r="Q952" s="139" t="str">
        <f t="shared" si="57"/>
        <v>Gastos_Gerais</v>
      </c>
    </row>
    <row r="953" spans="1:17" ht="24" x14ac:dyDescent="0.2">
      <c r="A953" s="357">
        <v>950</v>
      </c>
      <c r="B953" s="347">
        <v>44963</v>
      </c>
      <c r="C953" s="580">
        <v>44958</v>
      </c>
      <c r="D953" s="349" t="s">
        <v>264</v>
      </c>
      <c r="E953" s="349" t="s">
        <v>293</v>
      </c>
      <c r="F953" s="350">
        <v>120</v>
      </c>
      <c r="G953" s="349" t="s">
        <v>2432</v>
      </c>
      <c r="H953" s="349" t="s">
        <v>420</v>
      </c>
      <c r="I953" s="351" t="s">
        <v>2301</v>
      </c>
      <c r="J953" s="352" t="s">
        <v>1586</v>
      </c>
      <c r="K953" s="352" t="s">
        <v>1188</v>
      </c>
      <c r="L953" s="353" t="s">
        <v>1189</v>
      </c>
      <c r="M953" s="352">
        <v>760653685</v>
      </c>
      <c r="N953" s="371">
        <v>44963</v>
      </c>
      <c r="O953" s="74">
        <f t="shared" si="55"/>
        <v>2</v>
      </c>
      <c r="P953" s="74">
        <f t="shared" si="56"/>
        <v>2</v>
      </c>
      <c r="Q953" s="139" t="str">
        <f t="shared" si="57"/>
        <v>Gastos_Gerais</v>
      </c>
    </row>
    <row r="954" spans="1:17" ht="24" x14ac:dyDescent="0.2">
      <c r="A954" s="357">
        <v>951</v>
      </c>
      <c r="B954" s="347">
        <v>44963</v>
      </c>
      <c r="C954" s="580">
        <v>44958</v>
      </c>
      <c r="D954" s="349" t="s">
        <v>264</v>
      </c>
      <c r="E954" s="349" t="s">
        <v>293</v>
      </c>
      <c r="F954" s="350">
        <v>16.8</v>
      </c>
      <c r="G954" s="349" t="s">
        <v>2433</v>
      </c>
      <c r="H954" s="349" t="s">
        <v>420</v>
      </c>
      <c r="I954" s="351" t="s">
        <v>2301</v>
      </c>
      <c r="J954" s="352" t="s">
        <v>1586</v>
      </c>
      <c r="K954" s="352" t="s">
        <v>1188</v>
      </c>
      <c r="L954" s="353" t="s">
        <v>1189</v>
      </c>
      <c r="M954" s="352">
        <v>760653685</v>
      </c>
      <c r="N954" s="371">
        <v>44963</v>
      </c>
      <c r="O954" s="74">
        <f t="shared" si="55"/>
        <v>2</v>
      </c>
      <c r="P954" s="74">
        <f t="shared" si="56"/>
        <v>2</v>
      </c>
      <c r="Q954" s="139" t="str">
        <f t="shared" si="57"/>
        <v>Gastos_Gerais</v>
      </c>
    </row>
    <row r="955" spans="1:17" ht="24" x14ac:dyDescent="0.2">
      <c r="A955" s="357">
        <v>952</v>
      </c>
      <c r="B955" s="347">
        <v>44963</v>
      </c>
      <c r="C955" s="580">
        <v>44958</v>
      </c>
      <c r="D955" s="349" t="s">
        <v>264</v>
      </c>
      <c r="E955" s="349" t="s">
        <v>293</v>
      </c>
      <c r="F955" s="374">
        <v>180</v>
      </c>
      <c r="G955" s="349" t="s">
        <v>2434</v>
      </c>
      <c r="H955" s="349" t="s">
        <v>423</v>
      </c>
      <c r="I955" s="351" t="s">
        <v>2133</v>
      </c>
      <c r="J955" s="352" t="s">
        <v>1959</v>
      </c>
      <c r="K955" s="352" t="s">
        <v>1188</v>
      </c>
      <c r="L955" s="353" t="s">
        <v>1189</v>
      </c>
      <c r="M955" s="352">
        <v>760653685</v>
      </c>
      <c r="N955" s="371">
        <v>44963</v>
      </c>
      <c r="O955" s="74">
        <f t="shared" si="55"/>
        <v>2</v>
      </c>
      <c r="P955" s="74">
        <f t="shared" si="56"/>
        <v>2</v>
      </c>
      <c r="Q955" s="139" t="str">
        <f t="shared" si="57"/>
        <v>Gastos_Gerais</v>
      </c>
    </row>
    <row r="956" spans="1:17" ht="24" x14ac:dyDescent="0.2">
      <c r="A956" s="357">
        <v>953</v>
      </c>
      <c r="B956" s="347">
        <v>44963</v>
      </c>
      <c r="C956" s="580">
        <v>44958</v>
      </c>
      <c r="D956" s="349" t="s">
        <v>264</v>
      </c>
      <c r="E956" s="349" t="s">
        <v>293</v>
      </c>
      <c r="F956" s="350">
        <v>180</v>
      </c>
      <c r="G956" s="349" t="s">
        <v>1562</v>
      </c>
      <c r="H956" s="349" t="s">
        <v>419</v>
      </c>
      <c r="I956" s="351" t="s">
        <v>1563</v>
      </c>
      <c r="J956" s="352" t="s">
        <v>495</v>
      </c>
      <c r="K956" s="352" t="s">
        <v>1188</v>
      </c>
      <c r="L956" s="353" t="s">
        <v>1189</v>
      </c>
      <c r="M956" s="352">
        <v>760653685</v>
      </c>
      <c r="N956" s="371">
        <v>44963</v>
      </c>
      <c r="O956" s="74">
        <f t="shared" si="55"/>
        <v>2</v>
      </c>
      <c r="P956" s="74">
        <f t="shared" si="56"/>
        <v>2</v>
      </c>
      <c r="Q956" s="139" t="str">
        <f t="shared" si="57"/>
        <v>Gastos_Gerais</v>
      </c>
    </row>
    <row r="957" spans="1:17" ht="24" x14ac:dyDescent="0.2">
      <c r="A957" s="357">
        <v>954</v>
      </c>
      <c r="B957" s="347">
        <v>44963</v>
      </c>
      <c r="C957" s="580">
        <v>44958</v>
      </c>
      <c r="D957" s="349" t="s">
        <v>264</v>
      </c>
      <c r="E957" s="349" t="s">
        <v>293</v>
      </c>
      <c r="F957" s="350">
        <v>120</v>
      </c>
      <c r="G957" s="349" t="s">
        <v>2435</v>
      </c>
      <c r="H957" s="349" t="s">
        <v>414</v>
      </c>
      <c r="I957" s="351" t="s">
        <v>2436</v>
      </c>
      <c r="J957" s="352" t="s">
        <v>688</v>
      </c>
      <c r="K957" s="352" t="s">
        <v>1188</v>
      </c>
      <c r="L957" s="353" t="s">
        <v>1189</v>
      </c>
      <c r="M957" s="352">
        <v>760653685</v>
      </c>
      <c r="N957" s="371">
        <v>44963</v>
      </c>
      <c r="O957" s="74">
        <f t="shared" si="55"/>
        <v>2</v>
      </c>
      <c r="P957" s="74">
        <f t="shared" si="56"/>
        <v>2</v>
      </c>
      <c r="Q957" s="139" t="str">
        <f t="shared" si="57"/>
        <v>Gastos_Gerais</v>
      </c>
    </row>
    <row r="958" spans="1:17" ht="25.5" x14ac:dyDescent="0.2">
      <c r="A958" s="357">
        <v>955</v>
      </c>
      <c r="B958" s="347">
        <v>44963</v>
      </c>
      <c r="C958" s="580">
        <v>44927</v>
      </c>
      <c r="D958" s="349" t="s">
        <v>176</v>
      </c>
      <c r="E958" s="349" t="s">
        <v>1</v>
      </c>
      <c r="F958" s="350">
        <v>244</v>
      </c>
      <c r="G958" s="349" t="s">
        <v>3971</v>
      </c>
      <c r="H958" s="349" t="s">
        <v>421</v>
      </c>
      <c r="I958" s="351" t="s">
        <v>2437</v>
      </c>
      <c r="J958" s="352" t="s">
        <v>1041</v>
      </c>
      <c r="K958" s="352" t="s">
        <v>1188</v>
      </c>
      <c r="L958" s="353" t="s">
        <v>1189</v>
      </c>
      <c r="M958" s="352">
        <v>760653685</v>
      </c>
      <c r="N958" s="371">
        <v>44963</v>
      </c>
      <c r="O958" s="74">
        <f t="shared" si="55"/>
        <v>2</v>
      </c>
      <c r="P958" s="74">
        <f t="shared" si="56"/>
        <v>1</v>
      </c>
      <c r="Q958" s="139" t="str">
        <f t="shared" si="57"/>
        <v>Gastos_com_Pessoal</v>
      </c>
    </row>
    <row r="959" spans="1:17" x14ac:dyDescent="0.2">
      <c r="A959" s="357">
        <v>956</v>
      </c>
      <c r="B959" s="347">
        <v>44963</v>
      </c>
      <c r="C959" s="580">
        <v>44958</v>
      </c>
      <c r="D959" s="349" t="s">
        <v>264</v>
      </c>
      <c r="E959" s="349" t="s">
        <v>293</v>
      </c>
      <c r="F959" s="350">
        <v>12.8</v>
      </c>
      <c r="G959" s="349" t="s">
        <v>2438</v>
      </c>
      <c r="H959" s="349" t="s">
        <v>419</v>
      </c>
      <c r="I959" s="351" t="s">
        <v>2380</v>
      </c>
      <c r="J959" s="352" t="s">
        <v>1000</v>
      </c>
      <c r="K959" s="352" t="s">
        <v>1188</v>
      </c>
      <c r="L959" s="353" t="s">
        <v>1189</v>
      </c>
      <c r="M959" s="352">
        <v>760653685</v>
      </c>
      <c r="N959" s="371">
        <v>44963</v>
      </c>
      <c r="O959" s="74">
        <f t="shared" si="55"/>
        <v>2</v>
      </c>
      <c r="P959" s="74">
        <f t="shared" si="56"/>
        <v>2</v>
      </c>
      <c r="Q959" s="139" t="str">
        <f t="shared" si="57"/>
        <v>Gastos_Gerais</v>
      </c>
    </row>
    <row r="960" spans="1:17" ht="24" x14ac:dyDescent="0.2">
      <c r="A960" s="357">
        <v>957</v>
      </c>
      <c r="B960" s="347">
        <v>44963</v>
      </c>
      <c r="C960" s="580">
        <v>44958</v>
      </c>
      <c r="D960" s="349" t="s">
        <v>264</v>
      </c>
      <c r="E960" s="349" t="s">
        <v>293</v>
      </c>
      <c r="F960" s="350">
        <v>180</v>
      </c>
      <c r="G960" s="349" t="s">
        <v>2439</v>
      </c>
      <c r="H960" s="349" t="s">
        <v>423</v>
      </c>
      <c r="I960" s="351" t="s">
        <v>2440</v>
      </c>
      <c r="J960" s="352" t="s">
        <v>567</v>
      </c>
      <c r="K960" s="352" t="s">
        <v>1188</v>
      </c>
      <c r="L960" s="353" t="s">
        <v>1189</v>
      </c>
      <c r="M960" s="352">
        <v>760653685</v>
      </c>
      <c r="N960" s="371">
        <v>44963</v>
      </c>
      <c r="O960" s="74">
        <f t="shared" si="55"/>
        <v>2</v>
      </c>
      <c r="P960" s="74">
        <f t="shared" si="56"/>
        <v>2</v>
      </c>
      <c r="Q960" s="139" t="str">
        <f t="shared" si="57"/>
        <v>Gastos_Gerais</v>
      </c>
    </row>
    <row r="961" spans="1:17" ht="25.5" x14ac:dyDescent="0.2">
      <c r="A961" s="357">
        <v>958</v>
      </c>
      <c r="B961" s="347">
        <v>44963</v>
      </c>
      <c r="C961" s="580">
        <v>44958</v>
      </c>
      <c r="D961" s="349" t="s">
        <v>176</v>
      </c>
      <c r="E961" s="349" t="s">
        <v>261</v>
      </c>
      <c r="F961" s="350">
        <v>4.8600000000000003</v>
      </c>
      <c r="G961" s="349" t="s">
        <v>1207</v>
      </c>
      <c r="H961" s="349" t="s">
        <v>1032</v>
      </c>
      <c r="I961" s="351" t="s">
        <v>2441</v>
      </c>
      <c r="J961" s="352" t="s">
        <v>2442</v>
      </c>
      <c r="K961" s="352" t="s">
        <v>1188</v>
      </c>
      <c r="L961" s="353" t="s">
        <v>1189</v>
      </c>
      <c r="M961" s="352">
        <v>760653685</v>
      </c>
      <c r="N961" s="371">
        <v>44963</v>
      </c>
      <c r="O961" s="74">
        <f t="shared" si="55"/>
        <v>2</v>
      </c>
      <c r="P961" s="74">
        <f t="shared" si="56"/>
        <v>2</v>
      </c>
      <c r="Q961" s="139" t="str">
        <f t="shared" si="57"/>
        <v>Gastos_com_Pessoal</v>
      </c>
    </row>
    <row r="962" spans="1:17" ht="25.5" x14ac:dyDescent="0.2">
      <c r="A962" s="357">
        <v>959</v>
      </c>
      <c r="B962" s="347">
        <v>44963</v>
      </c>
      <c r="C962" s="580">
        <v>44958</v>
      </c>
      <c r="D962" s="349" t="s">
        <v>176</v>
      </c>
      <c r="E962" s="349" t="s">
        <v>280</v>
      </c>
      <c r="F962" s="350">
        <v>24.28</v>
      </c>
      <c r="G962" s="349" t="s">
        <v>1209</v>
      </c>
      <c r="H962" s="349" t="s">
        <v>1032</v>
      </c>
      <c r="I962" s="351" t="s">
        <v>2441</v>
      </c>
      <c r="J962" s="352" t="s">
        <v>2442</v>
      </c>
      <c r="K962" s="352" t="s">
        <v>1188</v>
      </c>
      <c r="L962" s="353" t="s">
        <v>1189</v>
      </c>
      <c r="M962" s="352">
        <v>760653685</v>
      </c>
      <c r="N962" s="371">
        <v>44963</v>
      </c>
      <c r="O962" s="74">
        <f t="shared" si="55"/>
        <v>2</v>
      </c>
      <c r="P962" s="74">
        <f t="shared" si="56"/>
        <v>2</v>
      </c>
      <c r="Q962" s="139" t="str">
        <f t="shared" si="57"/>
        <v>Gastos_com_Pessoal</v>
      </c>
    </row>
    <row r="963" spans="1:17" ht="25.5" x14ac:dyDescent="0.2">
      <c r="A963" s="357">
        <v>960</v>
      </c>
      <c r="B963" s="347">
        <v>44963</v>
      </c>
      <c r="C963" s="580">
        <v>44958</v>
      </c>
      <c r="D963" s="349" t="s">
        <v>176</v>
      </c>
      <c r="E963" s="349" t="s">
        <v>262</v>
      </c>
      <c r="F963" s="350">
        <v>8.09</v>
      </c>
      <c r="G963" s="349" t="s">
        <v>1210</v>
      </c>
      <c r="H963" s="349" t="s">
        <v>1032</v>
      </c>
      <c r="I963" s="351" t="s">
        <v>2441</v>
      </c>
      <c r="J963" s="352" t="s">
        <v>2442</v>
      </c>
      <c r="K963" s="352" t="s">
        <v>1188</v>
      </c>
      <c r="L963" s="353" t="s">
        <v>1189</v>
      </c>
      <c r="M963" s="352">
        <v>760653685</v>
      </c>
      <c r="N963" s="371">
        <v>44963</v>
      </c>
      <c r="O963" s="74">
        <f t="shared" si="55"/>
        <v>2</v>
      </c>
      <c r="P963" s="74">
        <f t="shared" si="56"/>
        <v>2</v>
      </c>
      <c r="Q963" s="139" t="str">
        <f t="shared" si="57"/>
        <v>Gastos_com_Pessoal</v>
      </c>
    </row>
    <row r="964" spans="1:17" ht="36" x14ac:dyDescent="0.2">
      <c r="A964" s="357">
        <v>961</v>
      </c>
      <c r="B964" s="347">
        <v>44963</v>
      </c>
      <c r="C964" s="580">
        <v>44958</v>
      </c>
      <c r="D964" s="349" t="s">
        <v>176</v>
      </c>
      <c r="E964" s="349" t="s">
        <v>169</v>
      </c>
      <c r="F964" s="350">
        <v>68.930000000000007</v>
      </c>
      <c r="G964" s="349" t="s">
        <v>1211</v>
      </c>
      <c r="H964" s="349" t="s">
        <v>1032</v>
      </c>
      <c r="I964" s="351" t="s">
        <v>2441</v>
      </c>
      <c r="J964" s="352" t="s">
        <v>2442</v>
      </c>
      <c r="K964" s="352" t="s">
        <v>1188</v>
      </c>
      <c r="L964" s="353" t="s">
        <v>1189</v>
      </c>
      <c r="M964" s="352">
        <v>760653685</v>
      </c>
      <c r="N964" s="371">
        <v>44963</v>
      </c>
      <c r="O964" s="74">
        <f t="shared" si="55"/>
        <v>2</v>
      </c>
      <c r="P964" s="74">
        <f t="shared" si="56"/>
        <v>2</v>
      </c>
      <c r="Q964" s="139" t="str">
        <f t="shared" si="57"/>
        <v>Gastos_com_Pessoal</v>
      </c>
    </row>
    <row r="965" spans="1:17" ht="36" x14ac:dyDescent="0.2">
      <c r="A965" s="357">
        <v>962</v>
      </c>
      <c r="B965" s="347">
        <v>44963</v>
      </c>
      <c r="C965" s="580">
        <v>44958</v>
      </c>
      <c r="D965" s="349" t="s">
        <v>176</v>
      </c>
      <c r="E965" s="349" t="s">
        <v>169</v>
      </c>
      <c r="F965" s="350">
        <v>2.14</v>
      </c>
      <c r="G965" s="349" t="s">
        <v>1211</v>
      </c>
      <c r="H965" s="349" t="s">
        <v>1032</v>
      </c>
      <c r="I965" s="351" t="s">
        <v>2443</v>
      </c>
      <c r="J965" s="352" t="s">
        <v>2444</v>
      </c>
      <c r="K965" s="352" t="s">
        <v>1188</v>
      </c>
      <c r="L965" s="353" t="s">
        <v>1189</v>
      </c>
      <c r="M965" s="352">
        <v>760653685</v>
      </c>
      <c r="N965" s="371">
        <v>44963</v>
      </c>
      <c r="O965" s="74">
        <f t="shared" si="55"/>
        <v>2</v>
      </c>
      <c r="P965" s="74">
        <f t="shared" si="56"/>
        <v>2</v>
      </c>
      <c r="Q965" s="139" t="str">
        <f t="shared" si="57"/>
        <v>Gastos_com_Pessoal</v>
      </c>
    </row>
    <row r="966" spans="1:17" ht="24" x14ac:dyDescent="0.2">
      <c r="A966" s="357">
        <v>963</v>
      </c>
      <c r="B966" s="347">
        <v>44963</v>
      </c>
      <c r="C966" s="580">
        <v>44958</v>
      </c>
      <c r="D966" s="349" t="s">
        <v>264</v>
      </c>
      <c r="E966" s="349" t="s">
        <v>293</v>
      </c>
      <c r="F966" s="350">
        <v>120</v>
      </c>
      <c r="G966" s="349" t="s">
        <v>2445</v>
      </c>
      <c r="H966" s="349" t="s">
        <v>420</v>
      </c>
      <c r="I966" s="351" t="s">
        <v>2446</v>
      </c>
      <c r="J966" s="352" t="s">
        <v>1566</v>
      </c>
      <c r="K966" s="352" t="s">
        <v>1188</v>
      </c>
      <c r="L966" s="353" t="s">
        <v>1189</v>
      </c>
      <c r="M966" s="352">
        <v>760653685</v>
      </c>
      <c r="N966" s="371">
        <v>44963</v>
      </c>
      <c r="O966" s="74">
        <f t="shared" si="55"/>
        <v>2</v>
      </c>
      <c r="P966" s="74">
        <f t="shared" si="56"/>
        <v>2</v>
      </c>
      <c r="Q966" s="139" t="str">
        <f t="shared" si="57"/>
        <v>Gastos_Gerais</v>
      </c>
    </row>
    <row r="967" spans="1:17" ht="25.5" x14ac:dyDescent="0.2">
      <c r="A967" s="357">
        <v>964</v>
      </c>
      <c r="B967" s="347">
        <v>44963</v>
      </c>
      <c r="C967" s="580">
        <v>44958</v>
      </c>
      <c r="D967" s="349" t="s">
        <v>176</v>
      </c>
      <c r="E967" s="349" t="s">
        <v>261</v>
      </c>
      <c r="F967" s="350">
        <v>259.25</v>
      </c>
      <c r="G967" s="349" t="s">
        <v>1207</v>
      </c>
      <c r="H967" s="349" t="s">
        <v>414</v>
      </c>
      <c r="I967" s="351" t="s">
        <v>2447</v>
      </c>
      <c r="J967" s="352" t="s">
        <v>779</v>
      </c>
      <c r="K967" s="352" t="s">
        <v>1188</v>
      </c>
      <c r="L967" s="353" t="s">
        <v>1188</v>
      </c>
      <c r="M967" s="352" t="s">
        <v>425</v>
      </c>
      <c r="N967" s="371">
        <v>44963</v>
      </c>
      <c r="O967" s="74">
        <f t="shared" si="55"/>
        <v>2</v>
      </c>
      <c r="P967" s="74">
        <f t="shared" si="56"/>
        <v>2</v>
      </c>
      <c r="Q967" s="139" t="str">
        <f t="shared" si="57"/>
        <v>Gastos_com_Pessoal</v>
      </c>
    </row>
    <row r="968" spans="1:17" ht="25.5" x14ac:dyDescent="0.2">
      <c r="A968" s="357">
        <v>965</v>
      </c>
      <c r="B968" s="347">
        <v>44963</v>
      </c>
      <c r="C968" s="580">
        <v>44958</v>
      </c>
      <c r="D968" s="349" t="s">
        <v>176</v>
      </c>
      <c r="E968" s="349" t="s">
        <v>280</v>
      </c>
      <c r="F968" s="350">
        <v>3504.36</v>
      </c>
      <c r="G968" s="349" t="s">
        <v>1209</v>
      </c>
      <c r="H968" s="349" t="s">
        <v>414</v>
      </c>
      <c r="I968" s="351" t="s">
        <v>2447</v>
      </c>
      <c r="J968" s="352" t="s">
        <v>779</v>
      </c>
      <c r="K968" s="352" t="s">
        <v>1188</v>
      </c>
      <c r="L968" s="353" t="s">
        <v>1188</v>
      </c>
      <c r="M968" s="352" t="s">
        <v>425</v>
      </c>
      <c r="N968" s="371">
        <v>44963</v>
      </c>
      <c r="O968" s="74">
        <f t="shared" si="55"/>
        <v>2</v>
      </c>
      <c r="P968" s="74">
        <f t="shared" si="56"/>
        <v>2</v>
      </c>
      <c r="Q968" s="139" t="str">
        <f t="shared" si="57"/>
        <v>Gastos_com_Pessoal</v>
      </c>
    </row>
    <row r="969" spans="1:17" ht="25.5" x14ac:dyDescent="0.2">
      <c r="A969" s="357">
        <v>966</v>
      </c>
      <c r="B969" s="347">
        <v>44963</v>
      </c>
      <c r="C969" s="580">
        <v>44958</v>
      </c>
      <c r="D969" s="349" t="s">
        <v>176</v>
      </c>
      <c r="E969" s="349" t="s">
        <v>262</v>
      </c>
      <c r="F969" s="350">
        <v>1168.1199999999999</v>
      </c>
      <c r="G969" s="349" t="s">
        <v>1210</v>
      </c>
      <c r="H969" s="349" t="s">
        <v>414</v>
      </c>
      <c r="I969" s="351" t="s">
        <v>2447</v>
      </c>
      <c r="J969" s="352" t="s">
        <v>779</v>
      </c>
      <c r="K969" s="352" t="s">
        <v>1188</v>
      </c>
      <c r="L969" s="353" t="s">
        <v>1188</v>
      </c>
      <c r="M969" s="352" t="s">
        <v>425</v>
      </c>
      <c r="N969" s="371">
        <v>44963</v>
      </c>
      <c r="O969" s="74">
        <f t="shared" si="55"/>
        <v>2</v>
      </c>
      <c r="P969" s="74">
        <f t="shared" si="56"/>
        <v>2</v>
      </c>
      <c r="Q969" s="139" t="str">
        <f t="shared" si="57"/>
        <v>Gastos_com_Pessoal</v>
      </c>
    </row>
    <row r="970" spans="1:17" ht="36" x14ac:dyDescent="0.2">
      <c r="A970" s="357">
        <v>967</v>
      </c>
      <c r="B970" s="347">
        <v>44963</v>
      </c>
      <c r="C970" s="580">
        <v>44958</v>
      </c>
      <c r="D970" s="349" t="s">
        <v>176</v>
      </c>
      <c r="E970" s="349" t="s">
        <v>169</v>
      </c>
      <c r="F970" s="350">
        <v>3013.43</v>
      </c>
      <c r="G970" s="349" t="s">
        <v>1211</v>
      </c>
      <c r="H970" s="349" t="s">
        <v>414</v>
      </c>
      <c r="I970" s="351" t="s">
        <v>2447</v>
      </c>
      <c r="J970" s="352" t="s">
        <v>779</v>
      </c>
      <c r="K970" s="352" t="s">
        <v>1188</v>
      </c>
      <c r="L970" s="353" t="s">
        <v>1188</v>
      </c>
      <c r="M970" s="352" t="s">
        <v>425</v>
      </c>
      <c r="N970" s="371">
        <v>44963</v>
      </c>
      <c r="O970" s="74">
        <f t="shared" si="55"/>
        <v>2</v>
      </c>
      <c r="P970" s="74">
        <f t="shared" si="56"/>
        <v>2</v>
      </c>
      <c r="Q970" s="139" t="str">
        <f t="shared" si="57"/>
        <v>Gastos_com_Pessoal</v>
      </c>
    </row>
    <row r="971" spans="1:17" ht="24" x14ac:dyDescent="0.2">
      <c r="A971" s="357">
        <v>968</v>
      </c>
      <c r="B971" s="347">
        <v>44963</v>
      </c>
      <c r="C971" s="580">
        <v>44958</v>
      </c>
      <c r="D971" s="349" t="s">
        <v>264</v>
      </c>
      <c r="E971" s="349" t="s">
        <v>204</v>
      </c>
      <c r="F971" s="350">
        <v>3291.38</v>
      </c>
      <c r="G971" s="349" t="s">
        <v>2448</v>
      </c>
      <c r="H971" s="349" t="s">
        <v>422</v>
      </c>
      <c r="I971" s="351" t="s">
        <v>2449</v>
      </c>
      <c r="J971" s="352" t="s">
        <v>425</v>
      </c>
      <c r="K971" s="352" t="s">
        <v>1217</v>
      </c>
      <c r="L971" s="353" t="s">
        <v>1217</v>
      </c>
      <c r="M971" s="352" t="s">
        <v>2450</v>
      </c>
      <c r="N971" s="371">
        <v>44963</v>
      </c>
      <c r="O971" s="74">
        <f t="shared" si="55"/>
        <v>2</v>
      </c>
      <c r="P971" s="74">
        <f t="shared" si="56"/>
        <v>2</v>
      </c>
      <c r="Q971" s="139" t="str">
        <f t="shared" si="57"/>
        <v>Gastos_Gerais</v>
      </c>
    </row>
    <row r="972" spans="1:17" ht="24" x14ac:dyDescent="0.2">
      <c r="A972" s="357">
        <v>969</v>
      </c>
      <c r="B972" s="347">
        <v>44963</v>
      </c>
      <c r="C972" s="580">
        <v>44958</v>
      </c>
      <c r="D972" s="349" t="s">
        <v>264</v>
      </c>
      <c r="E972" s="349" t="s">
        <v>204</v>
      </c>
      <c r="F972" s="350">
        <v>3291.38</v>
      </c>
      <c r="G972" s="349" t="s">
        <v>2451</v>
      </c>
      <c r="H972" s="349" t="s">
        <v>419</v>
      </c>
      <c r="I972" s="351" t="s">
        <v>2449</v>
      </c>
      <c r="J972" s="352" t="s">
        <v>425</v>
      </c>
      <c r="K972" s="352" t="s">
        <v>1217</v>
      </c>
      <c r="L972" s="353" t="s">
        <v>1217</v>
      </c>
      <c r="M972" s="352" t="s">
        <v>2452</v>
      </c>
      <c r="N972" s="371">
        <v>44963</v>
      </c>
      <c r="O972" s="74">
        <f t="shared" si="55"/>
        <v>2</v>
      </c>
      <c r="P972" s="74">
        <f t="shared" si="56"/>
        <v>2</v>
      </c>
      <c r="Q972" s="139" t="str">
        <f t="shared" si="57"/>
        <v>Gastos_Gerais</v>
      </c>
    </row>
    <row r="973" spans="1:17" ht="24" x14ac:dyDescent="0.2">
      <c r="A973" s="357">
        <v>970</v>
      </c>
      <c r="B973" s="347">
        <v>44963</v>
      </c>
      <c r="C973" s="580">
        <v>44958</v>
      </c>
      <c r="D973" s="349" t="s">
        <v>264</v>
      </c>
      <c r="E973" s="349" t="s">
        <v>204</v>
      </c>
      <c r="F973" s="350">
        <v>3291.38</v>
      </c>
      <c r="G973" s="349" t="s">
        <v>2453</v>
      </c>
      <c r="H973" s="349" t="s">
        <v>420</v>
      </c>
      <c r="I973" s="351" t="s">
        <v>2449</v>
      </c>
      <c r="J973" s="352" t="s">
        <v>425</v>
      </c>
      <c r="K973" s="352" t="s">
        <v>1217</v>
      </c>
      <c r="L973" s="353" t="s">
        <v>1217</v>
      </c>
      <c r="M973" s="352" t="s">
        <v>2454</v>
      </c>
      <c r="N973" s="371">
        <v>44963</v>
      </c>
      <c r="O973" s="74">
        <f t="shared" si="55"/>
        <v>2</v>
      </c>
      <c r="P973" s="74">
        <f t="shared" si="56"/>
        <v>2</v>
      </c>
      <c r="Q973" s="139" t="str">
        <f t="shared" si="57"/>
        <v>Gastos_Gerais</v>
      </c>
    </row>
    <row r="974" spans="1:17" ht="24" x14ac:dyDescent="0.2">
      <c r="A974" s="357">
        <v>971</v>
      </c>
      <c r="B974" s="347">
        <v>44963</v>
      </c>
      <c r="C974" s="580">
        <v>44958</v>
      </c>
      <c r="D974" s="349" t="s">
        <v>264</v>
      </c>
      <c r="E974" s="349" t="s">
        <v>204</v>
      </c>
      <c r="F974" s="350">
        <v>3291.38</v>
      </c>
      <c r="G974" s="349" t="s">
        <v>2455</v>
      </c>
      <c r="H974" s="349" t="s">
        <v>417</v>
      </c>
      <c r="I974" s="351" t="s">
        <v>2449</v>
      </c>
      <c r="J974" s="352" t="s">
        <v>425</v>
      </c>
      <c r="K974" s="352" t="s">
        <v>1217</v>
      </c>
      <c r="L974" s="353" t="s">
        <v>1217</v>
      </c>
      <c r="M974" s="352" t="s">
        <v>2456</v>
      </c>
      <c r="N974" s="371">
        <v>44963</v>
      </c>
      <c r="O974" s="74">
        <f t="shared" si="55"/>
        <v>2</v>
      </c>
      <c r="P974" s="74">
        <f t="shared" si="56"/>
        <v>2</v>
      </c>
      <c r="Q974" s="139" t="str">
        <f t="shared" si="57"/>
        <v>Gastos_Gerais</v>
      </c>
    </row>
    <row r="975" spans="1:17" ht="24" x14ac:dyDescent="0.2">
      <c r="A975" s="357">
        <v>972</v>
      </c>
      <c r="B975" s="347">
        <v>44963</v>
      </c>
      <c r="C975" s="580">
        <v>44958</v>
      </c>
      <c r="D975" s="349" t="s">
        <v>264</v>
      </c>
      <c r="E975" s="349" t="s">
        <v>204</v>
      </c>
      <c r="F975" s="350">
        <v>3291.38</v>
      </c>
      <c r="G975" s="349" t="s">
        <v>2457</v>
      </c>
      <c r="H975" s="349" t="s">
        <v>419</v>
      </c>
      <c r="I975" s="351" t="s">
        <v>2449</v>
      </c>
      <c r="J975" s="352" t="s">
        <v>425</v>
      </c>
      <c r="K975" s="352" t="s">
        <v>1217</v>
      </c>
      <c r="L975" s="353" t="s">
        <v>1217</v>
      </c>
      <c r="M975" s="352" t="s">
        <v>2458</v>
      </c>
      <c r="N975" s="371">
        <v>44963</v>
      </c>
      <c r="O975" s="74">
        <f t="shared" si="55"/>
        <v>2</v>
      </c>
      <c r="P975" s="74">
        <f t="shared" si="56"/>
        <v>2</v>
      </c>
      <c r="Q975" s="139" t="str">
        <f t="shared" si="57"/>
        <v>Gastos_Gerais</v>
      </c>
    </row>
    <row r="976" spans="1:17" ht="24" x14ac:dyDescent="0.2">
      <c r="A976" s="357">
        <v>973</v>
      </c>
      <c r="B976" s="347">
        <v>44963</v>
      </c>
      <c r="C976" s="580">
        <v>44958</v>
      </c>
      <c r="D976" s="349" t="s">
        <v>264</v>
      </c>
      <c r="E976" s="349" t="s">
        <v>204</v>
      </c>
      <c r="F976" s="350">
        <v>3291.38</v>
      </c>
      <c r="G976" s="349" t="s">
        <v>2459</v>
      </c>
      <c r="H976" s="349" t="s">
        <v>416</v>
      </c>
      <c r="I976" s="351" t="s">
        <v>2449</v>
      </c>
      <c r="J976" s="352" t="s">
        <v>425</v>
      </c>
      <c r="K976" s="352" t="s">
        <v>1217</v>
      </c>
      <c r="L976" s="353" t="s">
        <v>1217</v>
      </c>
      <c r="M976" s="352" t="s">
        <v>2460</v>
      </c>
      <c r="N976" s="371">
        <v>44963</v>
      </c>
      <c r="O976" s="74">
        <f t="shared" si="55"/>
        <v>2</v>
      </c>
      <c r="P976" s="74">
        <f t="shared" si="56"/>
        <v>2</v>
      </c>
      <c r="Q976" s="139" t="str">
        <f t="shared" si="57"/>
        <v>Gastos_Gerais</v>
      </c>
    </row>
    <row r="977" spans="1:17" ht="24" x14ac:dyDescent="0.2">
      <c r="A977" s="357">
        <v>974</v>
      </c>
      <c r="B977" s="347">
        <v>44963</v>
      </c>
      <c r="C977" s="580">
        <v>44958</v>
      </c>
      <c r="D977" s="349" t="s">
        <v>264</v>
      </c>
      <c r="E977" s="349" t="s">
        <v>204</v>
      </c>
      <c r="F977" s="350">
        <v>3291.38</v>
      </c>
      <c r="G977" s="349" t="s">
        <v>2461</v>
      </c>
      <c r="H977" s="349" t="s">
        <v>414</v>
      </c>
      <c r="I977" s="351" t="s">
        <v>2449</v>
      </c>
      <c r="J977" s="352" t="s">
        <v>425</v>
      </c>
      <c r="K977" s="352" t="s">
        <v>1217</v>
      </c>
      <c r="L977" s="353" t="s">
        <v>1217</v>
      </c>
      <c r="M977" s="352" t="s">
        <v>2462</v>
      </c>
      <c r="N977" s="371">
        <v>44963</v>
      </c>
      <c r="O977" s="74">
        <f t="shared" si="55"/>
        <v>2</v>
      </c>
      <c r="P977" s="74">
        <f t="shared" si="56"/>
        <v>2</v>
      </c>
      <c r="Q977" s="139" t="str">
        <f t="shared" si="57"/>
        <v>Gastos_Gerais</v>
      </c>
    </row>
    <row r="978" spans="1:17" ht="24" x14ac:dyDescent="0.2">
      <c r="A978" s="357">
        <v>975</v>
      </c>
      <c r="B978" s="347">
        <v>44963</v>
      </c>
      <c r="C978" s="580">
        <v>44958</v>
      </c>
      <c r="D978" s="349" t="s">
        <v>264</v>
      </c>
      <c r="E978" s="349" t="s">
        <v>204</v>
      </c>
      <c r="F978" s="350">
        <v>3291.38</v>
      </c>
      <c r="G978" s="349" t="s">
        <v>2463</v>
      </c>
      <c r="H978" s="349" t="s">
        <v>416</v>
      </c>
      <c r="I978" s="351" t="s">
        <v>2449</v>
      </c>
      <c r="J978" s="352" t="s">
        <v>425</v>
      </c>
      <c r="K978" s="352" t="s">
        <v>1217</v>
      </c>
      <c r="L978" s="353" t="s">
        <v>1217</v>
      </c>
      <c r="M978" s="352" t="s">
        <v>2464</v>
      </c>
      <c r="N978" s="371">
        <v>44963</v>
      </c>
      <c r="O978" s="74">
        <f t="shared" si="55"/>
        <v>2</v>
      </c>
      <c r="P978" s="74">
        <f t="shared" si="56"/>
        <v>2</v>
      </c>
      <c r="Q978" s="139" t="str">
        <f t="shared" si="57"/>
        <v>Gastos_Gerais</v>
      </c>
    </row>
    <row r="979" spans="1:17" ht="24" x14ac:dyDescent="0.2">
      <c r="A979" s="357">
        <v>976</v>
      </c>
      <c r="B979" s="347">
        <v>44963</v>
      </c>
      <c r="C979" s="580">
        <v>44958</v>
      </c>
      <c r="D979" s="349" t="s">
        <v>264</v>
      </c>
      <c r="E979" s="349" t="s">
        <v>204</v>
      </c>
      <c r="F979" s="374">
        <v>3291.38</v>
      </c>
      <c r="G979" s="349" t="s">
        <v>2465</v>
      </c>
      <c r="H979" s="349" t="s">
        <v>1032</v>
      </c>
      <c r="I979" s="351" t="s">
        <v>2449</v>
      </c>
      <c r="J979" s="352" t="s">
        <v>425</v>
      </c>
      <c r="K979" s="352" t="s">
        <v>1217</v>
      </c>
      <c r="L979" s="353" t="s">
        <v>1217</v>
      </c>
      <c r="M979" s="352" t="s">
        <v>2466</v>
      </c>
      <c r="N979" s="371">
        <v>44963</v>
      </c>
      <c r="O979" s="74">
        <f t="shared" si="55"/>
        <v>2</v>
      </c>
      <c r="P979" s="74">
        <f t="shared" si="56"/>
        <v>2</v>
      </c>
      <c r="Q979" s="139" t="str">
        <f t="shared" si="57"/>
        <v>Gastos_Gerais</v>
      </c>
    </row>
    <row r="980" spans="1:17" s="328" customFormat="1" ht="24" x14ac:dyDescent="0.2">
      <c r="A980" s="357">
        <v>977</v>
      </c>
      <c r="B980" s="355">
        <v>44963</v>
      </c>
      <c r="C980" s="348">
        <v>44958</v>
      </c>
      <c r="D980" s="351" t="s">
        <v>264</v>
      </c>
      <c r="E980" s="351" t="s">
        <v>204</v>
      </c>
      <c r="F980" s="356">
        <v>3291.38</v>
      </c>
      <c r="G980" s="351" t="s">
        <v>2467</v>
      </c>
      <c r="H980" s="351" t="s">
        <v>1032</v>
      </c>
      <c r="I980" s="351" t="s">
        <v>2449</v>
      </c>
      <c r="J980" s="353" t="s">
        <v>425</v>
      </c>
      <c r="K980" s="353" t="s">
        <v>1217</v>
      </c>
      <c r="L980" s="353" t="s">
        <v>1217</v>
      </c>
      <c r="M980" s="353" t="s">
        <v>2468</v>
      </c>
      <c r="N980" s="368">
        <v>44963</v>
      </c>
      <c r="O980" s="74">
        <f t="shared" si="55"/>
        <v>2</v>
      </c>
      <c r="P980" s="74">
        <f t="shared" si="56"/>
        <v>2</v>
      </c>
      <c r="Q980" s="139" t="str">
        <f t="shared" si="57"/>
        <v>Gastos_Gerais</v>
      </c>
    </row>
    <row r="981" spans="1:17" ht="24" x14ac:dyDescent="0.2">
      <c r="A981" s="357">
        <v>978</v>
      </c>
      <c r="B981" s="347">
        <v>44963</v>
      </c>
      <c r="C981" s="580">
        <v>44958</v>
      </c>
      <c r="D981" s="349" t="s">
        <v>264</v>
      </c>
      <c r="E981" s="349" t="s">
        <v>204</v>
      </c>
      <c r="F981" s="350">
        <v>3291.38</v>
      </c>
      <c r="G981" s="349" t="s">
        <v>2469</v>
      </c>
      <c r="H981" s="349" t="s">
        <v>414</v>
      </c>
      <c r="I981" s="351" t="s">
        <v>2449</v>
      </c>
      <c r="J981" s="352" t="s">
        <v>425</v>
      </c>
      <c r="K981" s="352" t="s">
        <v>1217</v>
      </c>
      <c r="L981" s="353" t="s">
        <v>1217</v>
      </c>
      <c r="M981" s="352" t="s">
        <v>2470</v>
      </c>
      <c r="N981" s="371">
        <v>44963</v>
      </c>
      <c r="O981" s="74">
        <f t="shared" si="55"/>
        <v>2</v>
      </c>
      <c r="P981" s="74">
        <f t="shared" si="56"/>
        <v>2</v>
      </c>
      <c r="Q981" s="139" t="str">
        <f t="shared" si="57"/>
        <v>Gastos_Gerais</v>
      </c>
    </row>
    <row r="982" spans="1:17" ht="24" x14ac:dyDescent="0.2">
      <c r="A982" s="357">
        <v>979</v>
      </c>
      <c r="B982" s="347">
        <v>44963</v>
      </c>
      <c r="C982" s="580">
        <v>44958</v>
      </c>
      <c r="D982" s="349" t="s">
        <v>264</v>
      </c>
      <c r="E982" s="349" t="s">
        <v>204</v>
      </c>
      <c r="F982" s="350">
        <v>3291.38</v>
      </c>
      <c r="G982" s="349" t="s">
        <v>2471</v>
      </c>
      <c r="H982" s="349" t="s">
        <v>418</v>
      </c>
      <c r="I982" s="351" t="s">
        <v>2449</v>
      </c>
      <c r="J982" s="352" t="s">
        <v>425</v>
      </c>
      <c r="K982" s="352" t="s">
        <v>1217</v>
      </c>
      <c r="L982" s="353" t="s">
        <v>1217</v>
      </c>
      <c r="M982" s="352" t="s">
        <v>2472</v>
      </c>
      <c r="N982" s="371">
        <v>44963</v>
      </c>
      <c r="O982" s="74">
        <f t="shared" si="55"/>
        <v>2</v>
      </c>
      <c r="P982" s="74">
        <f t="shared" si="56"/>
        <v>2</v>
      </c>
      <c r="Q982" s="139" t="str">
        <f t="shared" si="57"/>
        <v>Gastos_Gerais</v>
      </c>
    </row>
    <row r="983" spans="1:17" ht="24" x14ac:dyDescent="0.2">
      <c r="A983" s="357">
        <v>980</v>
      </c>
      <c r="B983" s="347">
        <v>44963</v>
      </c>
      <c r="C983" s="580">
        <v>44958</v>
      </c>
      <c r="D983" s="349" t="s">
        <v>264</v>
      </c>
      <c r="E983" s="349" t="s">
        <v>204</v>
      </c>
      <c r="F983" s="350">
        <v>3291.38</v>
      </c>
      <c r="G983" s="349" t="s">
        <v>2473</v>
      </c>
      <c r="H983" s="349" t="s">
        <v>493</v>
      </c>
      <c r="I983" s="351" t="s">
        <v>2449</v>
      </c>
      <c r="J983" s="352" t="s">
        <v>425</v>
      </c>
      <c r="K983" s="352" t="s">
        <v>1217</v>
      </c>
      <c r="L983" s="353" t="s">
        <v>1217</v>
      </c>
      <c r="M983" s="352" t="s">
        <v>2474</v>
      </c>
      <c r="N983" s="371">
        <v>44963</v>
      </c>
      <c r="O983" s="74">
        <f t="shared" si="55"/>
        <v>2</v>
      </c>
      <c r="P983" s="74">
        <f t="shared" si="56"/>
        <v>2</v>
      </c>
      <c r="Q983" s="139" t="str">
        <f t="shared" si="57"/>
        <v>Gastos_Gerais</v>
      </c>
    </row>
    <row r="984" spans="1:17" ht="24" x14ac:dyDescent="0.2">
      <c r="A984" s="357">
        <v>981</v>
      </c>
      <c r="B984" s="347">
        <v>44963</v>
      </c>
      <c r="C984" s="580">
        <v>44958</v>
      </c>
      <c r="D984" s="349" t="s">
        <v>264</v>
      </c>
      <c r="E984" s="349" t="s">
        <v>204</v>
      </c>
      <c r="F984" s="350">
        <v>3291.38</v>
      </c>
      <c r="G984" s="349" t="s">
        <v>2475</v>
      </c>
      <c r="H984" s="349" t="s">
        <v>423</v>
      </c>
      <c r="I984" s="351" t="s">
        <v>2449</v>
      </c>
      <c r="J984" s="352" t="s">
        <v>425</v>
      </c>
      <c r="K984" s="352" t="s">
        <v>1217</v>
      </c>
      <c r="L984" s="353" t="s">
        <v>1217</v>
      </c>
      <c r="M984" s="352" t="s">
        <v>2476</v>
      </c>
      <c r="N984" s="371">
        <v>44963</v>
      </c>
      <c r="O984" s="74">
        <f t="shared" si="55"/>
        <v>2</v>
      </c>
      <c r="P984" s="74">
        <f t="shared" si="56"/>
        <v>2</v>
      </c>
      <c r="Q984" s="139" t="str">
        <f t="shared" si="57"/>
        <v>Gastos_Gerais</v>
      </c>
    </row>
    <row r="985" spans="1:17" s="324" customFormat="1" ht="24" x14ac:dyDescent="0.2">
      <c r="A985" s="357">
        <v>982</v>
      </c>
      <c r="B985" s="355">
        <v>44963</v>
      </c>
      <c r="C985" s="348">
        <v>44958</v>
      </c>
      <c r="D985" s="351" t="s">
        <v>264</v>
      </c>
      <c r="E985" s="351" t="s">
        <v>204</v>
      </c>
      <c r="F985" s="356">
        <v>3291.38</v>
      </c>
      <c r="G985" s="351" t="s">
        <v>2477</v>
      </c>
      <c r="H985" s="351" t="s">
        <v>421</v>
      </c>
      <c r="I985" s="351" t="s">
        <v>2449</v>
      </c>
      <c r="J985" s="353" t="s">
        <v>425</v>
      </c>
      <c r="K985" s="353" t="s">
        <v>1217</v>
      </c>
      <c r="L985" s="353" t="s">
        <v>1217</v>
      </c>
      <c r="M985" s="353" t="s">
        <v>2478</v>
      </c>
      <c r="N985" s="368">
        <v>44963</v>
      </c>
      <c r="O985" s="74">
        <f t="shared" si="55"/>
        <v>2</v>
      </c>
      <c r="P985" s="74">
        <f t="shared" si="56"/>
        <v>2</v>
      </c>
      <c r="Q985" s="139" t="str">
        <f t="shared" si="57"/>
        <v>Gastos_Gerais</v>
      </c>
    </row>
    <row r="986" spans="1:17" ht="24" x14ac:dyDescent="0.2">
      <c r="A986" s="357">
        <v>983</v>
      </c>
      <c r="B986" s="347">
        <v>44963</v>
      </c>
      <c r="C986" s="580">
        <v>44958</v>
      </c>
      <c r="D986" s="349" t="s">
        <v>264</v>
      </c>
      <c r="E986" s="349" t="s">
        <v>204</v>
      </c>
      <c r="F986" s="350">
        <v>2722.6</v>
      </c>
      <c r="G986" s="349" t="s">
        <v>2479</v>
      </c>
      <c r="H986" s="349" t="s">
        <v>414</v>
      </c>
      <c r="I986" s="351" t="s">
        <v>2449</v>
      </c>
      <c r="J986" s="352" t="s">
        <v>425</v>
      </c>
      <c r="K986" s="352" t="s">
        <v>1217</v>
      </c>
      <c r="L986" s="353" t="s">
        <v>1217</v>
      </c>
      <c r="M986" s="352" t="s">
        <v>2480</v>
      </c>
      <c r="N986" s="371">
        <v>44963</v>
      </c>
      <c r="O986" s="74">
        <f t="shared" si="55"/>
        <v>2</v>
      </c>
      <c r="P986" s="74">
        <f t="shared" si="56"/>
        <v>2</v>
      </c>
      <c r="Q986" s="139" t="str">
        <f t="shared" si="57"/>
        <v>Gastos_Gerais</v>
      </c>
    </row>
    <row r="987" spans="1:17" ht="24" x14ac:dyDescent="0.2">
      <c r="A987" s="357">
        <v>984</v>
      </c>
      <c r="B987" s="347">
        <v>44963</v>
      </c>
      <c r="C987" s="580">
        <v>44958</v>
      </c>
      <c r="D987" s="349" t="s">
        <v>264</v>
      </c>
      <c r="E987" s="349" t="s">
        <v>204</v>
      </c>
      <c r="F987" s="350">
        <v>2722.6</v>
      </c>
      <c r="G987" s="349" t="s">
        <v>2481</v>
      </c>
      <c r="H987" s="349" t="s">
        <v>419</v>
      </c>
      <c r="I987" s="351" t="s">
        <v>2449</v>
      </c>
      <c r="J987" s="352" t="s">
        <v>425</v>
      </c>
      <c r="K987" s="352" t="s">
        <v>1217</v>
      </c>
      <c r="L987" s="353" t="s">
        <v>1217</v>
      </c>
      <c r="M987" s="352" t="s">
        <v>2482</v>
      </c>
      <c r="N987" s="371">
        <v>44963</v>
      </c>
      <c r="O987" s="74">
        <f t="shared" si="55"/>
        <v>2</v>
      </c>
      <c r="P987" s="74">
        <f t="shared" si="56"/>
        <v>2</v>
      </c>
      <c r="Q987" s="139" t="str">
        <f t="shared" si="57"/>
        <v>Gastos_Gerais</v>
      </c>
    </row>
    <row r="988" spans="1:17" ht="24" x14ac:dyDescent="0.2">
      <c r="A988" s="357">
        <v>985</v>
      </c>
      <c r="B988" s="347">
        <v>44963</v>
      </c>
      <c r="C988" s="580">
        <v>44958</v>
      </c>
      <c r="D988" s="349" t="s">
        <v>264</v>
      </c>
      <c r="E988" s="349" t="s">
        <v>204</v>
      </c>
      <c r="F988" s="350">
        <v>2722.6</v>
      </c>
      <c r="G988" s="349" t="s">
        <v>2483</v>
      </c>
      <c r="H988" s="349" t="s">
        <v>302</v>
      </c>
      <c r="I988" s="351" t="s">
        <v>2449</v>
      </c>
      <c r="J988" s="352" t="s">
        <v>425</v>
      </c>
      <c r="K988" s="352" t="s">
        <v>1217</v>
      </c>
      <c r="L988" s="353" t="s">
        <v>1217</v>
      </c>
      <c r="M988" s="352" t="s">
        <v>2484</v>
      </c>
      <c r="N988" s="371">
        <v>44963</v>
      </c>
      <c r="O988" s="74">
        <f t="shared" si="55"/>
        <v>2</v>
      </c>
      <c r="P988" s="74">
        <f t="shared" si="56"/>
        <v>2</v>
      </c>
      <c r="Q988" s="139" t="str">
        <f t="shared" si="57"/>
        <v>Gastos_Gerais</v>
      </c>
    </row>
    <row r="989" spans="1:17" ht="24" x14ac:dyDescent="0.2">
      <c r="A989" s="357">
        <v>986</v>
      </c>
      <c r="B989" s="347">
        <v>44963</v>
      </c>
      <c r="C989" s="580">
        <v>44958</v>
      </c>
      <c r="D989" s="349" t="s">
        <v>264</v>
      </c>
      <c r="E989" s="349" t="s">
        <v>204</v>
      </c>
      <c r="F989" s="350">
        <v>2640.91</v>
      </c>
      <c r="G989" s="349" t="s">
        <v>2485</v>
      </c>
      <c r="H989" s="349" t="s">
        <v>493</v>
      </c>
      <c r="I989" s="351" t="s">
        <v>2449</v>
      </c>
      <c r="J989" s="352" t="s">
        <v>425</v>
      </c>
      <c r="K989" s="352" t="s">
        <v>1217</v>
      </c>
      <c r="L989" s="353" t="s">
        <v>1217</v>
      </c>
      <c r="M989" s="352" t="s">
        <v>2486</v>
      </c>
      <c r="N989" s="371">
        <v>44963</v>
      </c>
      <c r="O989" s="74">
        <f t="shared" si="55"/>
        <v>2</v>
      </c>
      <c r="P989" s="74">
        <f t="shared" si="56"/>
        <v>2</v>
      </c>
      <c r="Q989" s="139" t="str">
        <f t="shared" si="57"/>
        <v>Gastos_Gerais</v>
      </c>
    </row>
    <row r="990" spans="1:17" ht="24" x14ac:dyDescent="0.2">
      <c r="A990" s="357">
        <v>987</v>
      </c>
      <c r="B990" s="347">
        <v>44963</v>
      </c>
      <c r="C990" s="580">
        <v>44958</v>
      </c>
      <c r="D990" s="349" t="s">
        <v>264</v>
      </c>
      <c r="E990" s="349" t="s">
        <v>204</v>
      </c>
      <c r="F990" s="350">
        <v>2640.91</v>
      </c>
      <c r="G990" s="349" t="s">
        <v>2487</v>
      </c>
      <c r="H990" s="349" t="s">
        <v>419</v>
      </c>
      <c r="I990" s="351" t="s">
        <v>2449</v>
      </c>
      <c r="J990" s="352" t="s">
        <v>425</v>
      </c>
      <c r="K990" s="352" t="s">
        <v>1217</v>
      </c>
      <c r="L990" s="353" t="s">
        <v>1217</v>
      </c>
      <c r="M990" s="352" t="s">
        <v>2488</v>
      </c>
      <c r="N990" s="371">
        <v>44963</v>
      </c>
      <c r="O990" s="74">
        <f t="shared" ref="O990:O1053" si="58">IF(B990=0,0,IF(YEAR(B990)=$P$1,MONTH(B990)-$O$1+1,(YEAR(B990)-$P$1)*12-$O$1+1+MONTH(B990)))</f>
        <v>2</v>
      </c>
      <c r="P990" s="74">
        <f t="shared" ref="P990:P1053" si="59">IF(C990=0,0,IF(YEAR(C990)=$P$1,MONTH(C990)-$O$1+1,(YEAR(C990)-$P$1)*12-$O$1+1+MONTH(C990)))</f>
        <v>2</v>
      </c>
      <c r="Q990" s="139" t="str">
        <f t="shared" ref="Q990:Q1053" si="60">SUBSTITUTE(D990," ","_")</f>
        <v>Gastos_Gerais</v>
      </c>
    </row>
    <row r="991" spans="1:17" ht="24" x14ac:dyDescent="0.2">
      <c r="A991" s="357">
        <v>988</v>
      </c>
      <c r="B991" s="347">
        <v>44963</v>
      </c>
      <c r="C991" s="580">
        <v>44958</v>
      </c>
      <c r="D991" s="349" t="s">
        <v>264</v>
      </c>
      <c r="E991" s="349" t="s">
        <v>204</v>
      </c>
      <c r="F991" s="350">
        <v>2640.91</v>
      </c>
      <c r="G991" s="349" t="s">
        <v>2489</v>
      </c>
      <c r="H991" s="349" t="s">
        <v>423</v>
      </c>
      <c r="I991" s="351" t="s">
        <v>2449</v>
      </c>
      <c r="J991" s="352" t="s">
        <v>425</v>
      </c>
      <c r="K991" s="352" t="s">
        <v>1217</v>
      </c>
      <c r="L991" s="353" t="s">
        <v>1217</v>
      </c>
      <c r="M991" s="352" t="s">
        <v>2490</v>
      </c>
      <c r="N991" s="371">
        <v>44963</v>
      </c>
      <c r="O991" s="74">
        <f t="shared" si="58"/>
        <v>2</v>
      </c>
      <c r="P991" s="74">
        <f t="shared" si="59"/>
        <v>2</v>
      </c>
      <c r="Q991" s="139" t="str">
        <f t="shared" si="60"/>
        <v>Gastos_Gerais</v>
      </c>
    </row>
    <row r="992" spans="1:17" ht="24" x14ac:dyDescent="0.2">
      <c r="A992" s="357">
        <v>989</v>
      </c>
      <c r="B992" s="347">
        <v>44963</v>
      </c>
      <c r="C992" s="580">
        <v>44958</v>
      </c>
      <c r="D992" s="349" t="s">
        <v>264</v>
      </c>
      <c r="E992" s="349" t="s">
        <v>204</v>
      </c>
      <c r="F992" s="350">
        <v>2640.91</v>
      </c>
      <c r="G992" s="349" t="s">
        <v>2491</v>
      </c>
      <c r="H992" s="349" t="s">
        <v>421</v>
      </c>
      <c r="I992" s="351" t="s">
        <v>2449</v>
      </c>
      <c r="J992" s="352" t="s">
        <v>425</v>
      </c>
      <c r="K992" s="352" t="s">
        <v>1217</v>
      </c>
      <c r="L992" s="353" t="s">
        <v>1217</v>
      </c>
      <c r="M992" s="352" t="s">
        <v>2492</v>
      </c>
      <c r="N992" s="371">
        <v>44963</v>
      </c>
      <c r="O992" s="74">
        <f t="shared" si="58"/>
        <v>2</v>
      </c>
      <c r="P992" s="74">
        <f t="shared" si="59"/>
        <v>2</v>
      </c>
      <c r="Q992" s="139" t="str">
        <f t="shared" si="60"/>
        <v>Gastos_Gerais</v>
      </c>
    </row>
    <row r="993" spans="1:17" ht="24" x14ac:dyDescent="0.2">
      <c r="A993" s="357">
        <v>990</v>
      </c>
      <c r="B993" s="347">
        <v>44963</v>
      </c>
      <c r="C993" s="580">
        <v>44958</v>
      </c>
      <c r="D993" s="349" t="s">
        <v>264</v>
      </c>
      <c r="E993" s="349" t="s">
        <v>204</v>
      </c>
      <c r="F993" s="350">
        <v>2640.91</v>
      </c>
      <c r="G993" s="349" t="s">
        <v>2493</v>
      </c>
      <c r="H993" s="349" t="s">
        <v>422</v>
      </c>
      <c r="I993" s="351" t="s">
        <v>2449</v>
      </c>
      <c r="J993" s="352" t="s">
        <v>425</v>
      </c>
      <c r="K993" s="352" t="s">
        <v>1217</v>
      </c>
      <c r="L993" s="353" t="s">
        <v>1217</v>
      </c>
      <c r="M993" s="352" t="s">
        <v>2494</v>
      </c>
      <c r="N993" s="371">
        <v>44963</v>
      </c>
      <c r="O993" s="74">
        <f t="shared" si="58"/>
        <v>2</v>
      </c>
      <c r="P993" s="74">
        <f t="shared" si="59"/>
        <v>2</v>
      </c>
      <c r="Q993" s="139" t="str">
        <f t="shared" si="60"/>
        <v>Gastos_Gerais</v>
      </c>
    </row>
    <row r="994" spans="1:17" ht="24" x14ac:dyDescent="0.2">
      <c r="A994" s="357">
        <v>991</v>
      </c>
      <c r="B994" s="347">
        <v>44963</v>
      </c>
      <c r="C994" s="580">
        <v>44958</v>
      </c>
      <c r="D994" s="349" t="s">
        <v>264</v>
      </c>
      <c r="E994" s="349" t="s">
        <v>204</v>
      </c>
      <c r="F994" s="350">
        <v>2640.91</v>
      </c>
      <c r="G994" s="349" t="s">
        <v>2495</v>
      </c>
      <c r="H994" s="349" t="s">
        <v>418</v>
      </c>
      <c r="I994" s="351" t="s">
        <v>2449</v>
      </c>
      <c r="J994" s="352" t="s">
        <v>425</v>
      </c>
      <c r="K994" s="352" t="s">
        <v>1217</v>
      </c>
      <c r="L994" s="353" t="s">
        <v>1217</v>
      </c>
      <c r="M994" s="352" t="s">
        <v>2496</v>
      </c>
      <c r="N994" s="371">
        <v>44963</v>
      </c>
      <c r="O994" s="74">
        <f t="shared" si="58"/>
        <v>2</v>
      </c>
      <c r="P994" s="74">
        <f t="shared" si="59"/>
        <v>2</v>
      </c>
      <c r="Q994" s="139" t="str">
        <f t="shared" si="60"/>
        <v>Gastos_Gerais</v>
      </c>
    </row>
    <row r="995" spans="1:17" ht="24" x14ac:dyDescent="0.2">
      <c r="A995" s="357">
        <v>992</v>
      </c>
      <c r="B995" s="347">
        <v>44963</v>
      </c>
      <c r="C995" s="580">
        <v>44958</v>
      </c>
      <c r="D995" s="349" t="s">
        <v>264</v>
      </c>
      <c r="E995" s="349" t="s">
        <v>204</v>
      </c>
      <c r="F995" s="350">
        <v>2640.91</v>
      </c>
      <c r="G995" s="349" t="s">
        <v>2497</v>
      </c>
      <c r="H995" s="349" t="s">
        <v>416</v>
      </c>
      <c r="I995" s="351" t="s">
        <v>2449</v>
      </c>
      <c r="J995" s="352" t="s">
        <v>425</v>
      </c>
      <c r="K995" s="352" t="s">
        <v>1217</v>
      </c>
      <c r="L995" s="353" t="s">
        <v>1217</v>
      </c>
      <c r="M995" s="352" t="s">
        <v>2498</v>
      </c>
      <c r="N995" s="371">
        <v>44963</v>
      </c>
      <c r="O995" s="74">
        <f t="shared" si="58"/>
        <v>2</v>
      </c>
      <c r="P995" s="74">
        <f t="shared" si="59"/>
        <v>2</v>
      </c>
      <c r="Q995" s="139" t="str">
        <f t="shared" si="60"/>
        <v>Gastos_Gerais</v>
      </c>
    </row>
    <row r="996" spans="1:17" ht="24" x14ac:dyDescent="0.2">
      <c r="A996" s="357">
        <v>993</v>
      </c>
      <c r="B996" s="347">
        <v>44963</v>
      </c>
      <c r="C996" s="580">
        <v>44958</v>
      </c>
      <c r="D996" s="349" t="s">
        <v>264</v>
      </c>
      <c r="E996" s="349" t="s">
        <v>204</v>
      </c>
      <c r="F996" s="350">
        <v>2640.91</v>
      </c>
      <c r="G996" s="349" t="s">
        <v>2499</v>
      </c>
      <c r="H996" s="349" t="s">
        <v>417</v>
      </c>
      <c r="I996" s="351" t="s">
        <v>2449</v>
      </c>
      <c r="J996" s="352" t="s">
        <v>425</v>
      </c>
      <c r="K996" s="352" t="s">
        <v>1217</v>
      </c>
      <c r="L996" s="353" t="s">
        <v>1217</v>
      </c>
      <c r="M996" s="352" t="s">
        <v>2500</v>
      </c>
      <c r="N996" s="371">
        <v>44963</v>
      </c>
      <c r="O996" s="74">
        <f t="shared" si="58"/>
        <v>2</v>
      </c>
      <c r="P996" s="74">
        <f t="shared" si="59"/>
        <v>2</v>
      </c>
      <c r="Q996" s="139" t="str">
        <f t="shared" si="60"/>
        <v>Gastos_Gerais</v>
      </c>
    </row>
    <row r="997" spans="1:17" ht="24" x14ac:dyDescent="0.2">
      <c r="A997" s="357">
        <v>994</v>
      </c>
      <c r="B997" s="347">
        <v>44963</v>
      </c>
      <c r="C997" s="580">
        <v>44958</v>
      </c>
      <c r="D997" s="349" t="s">
        <v>264</v>
      </c>
      <c r="E997" s="349" t="s">
        <v>204</v>
      </c>
      <c r="F997" s="350">
        <v>2640.91</v>
      </c>
      <c r="G997" s="349" t="s">
        <v>2501</v>
      </c>
      <c r="H997" s="349" t="s">
        <v>420</v>
      </c>
      <c r="I997" s="351" t="s">
        <v>2449</v>
      </c>
      <c r="J997" s="352" t="s">
        <v>425</v>
      </c>
      <c r="K997" s="352" t="s">
        <v>1217</v>
      </c>
      <c r="L997" s="353" t="s">
        <v>1217</v>
      </c>
      <c r="M997" s="352" t="s">
        <v>2502</v>
      </c>
      <c r="N997" s="371">
        <v>44963</v>
      </c>
      <c r="O997" s="74">
        <f t="shared" si="58"/>
        <v>2</v>
      </c>
      <c r="P997" s="74">
        <f t="shared" si="59"/>
        <v>2</v>
      </c>
      <c r="Q997" s="139" t="str">
        <f t="shared" si="60"/>
        <v>Gastos_Gerais</v>
      </c>
    </row>
    <row r="998" spans="1:17" ht="24" x14ac:dyDescent="0.2">
      <c r="A998" s="357">
        <v>995</v>
      </c>
      <c r="B998" s="347">
        <v>44963</v>
      </c>
      <c r="C998" s="580">
        <v>44958</v>
      </c>
      <c r="D998" s="349" t="s">
        <v>264</v>
      </c>
      <c r="E998" s="349" t="s">
        <v>204</v>
      </c>
      <c r="F998" s="350">
        <v>2640.91</v>
      </c>
      <c r="G998" s="349" t="s">
        <v>2503</v>
      </c>
      <c r="H998" s="349" t="s">
        <v>1032</v>
      </c>
      <c r="I998" s="351" t="s">
        <v>2449</v>
      </c>
      <c r="J998" s="352" t="s">
        <v>425</v>
      </c>
      <c r="K998" s="352" t="s">
        <v>1217</v>
      </c>
      <c r="L998" s="353" t="s">
        <v>1217</v>
      </c>
      <c r="M998" s="352" t="s">
        <v>2504</v>
      </c>
      <c r="N998" s="371">
        <v>44963</v>
      </c>
      <c r="O998" s="74">
        <f t="shared" si="58"/>
        <v>2</v>
      </c>
      <c r="P998" s="74">
        <f t="shared" si="59"/>
        <v>2</v>
      </c>
      <c r="Q998" s="139" t="str">
        <f t="shared" si="60"/>
        <v>Gastos_Gerais</v>
      </c>
    </row>
    <row r="999" spans="1:17" ht="24" x14ac:dyDescent="0.2">
      <c r="A999" s="357">
        <v>996</v>
      </c>
      <c r="B999" s="347">
        <v>44963</v>
      </c>
      <c r="C999" s="580">
        <v>44958</v>
      </c>
      <c r="D999" s="349" t="s">
        <v>264</v>
      </c>
      <c r="E999" s="349" t="s">
        <v>204</v>
      </c>
      <c r="F999" s="350">
        <v>33.659999999999997</v>
      </c>
      <c r="G999" s="349" t="s">
        <v>2505</v>
      </c>
      <c r="H999" s="349" t="s">
        <v>422</v>
      </c>
      <c r="I999" s="351" t="s">
        <v>2449</v>
      </c>
      <c r="J999" s="352" t="s">
        <v>425</v>
      </c>
      <c r="K999" s="352" t="s">
        <v>1217</v>
      </c>
      <c r="L999" s="353" t="s">
        <v>1217</v>
      </c>
      <c r="M999" s="352" t="s">
        <v>2450</v>
      </c>
      <c r="N999" s="371">
        <v>44963</v>
      </c>
      <c r="O999" s="74">
        <f t="shared" si="58"/>
        <v>2</v>
      </c>
      <c r="P999" s="74">
        <f t="shared" si="59"/>
        <v>2</v>
      </c>
      <c r="Q999" s="139" t="str">
        <f t="shared" si="60"/>
        <v>Gastos_Gerais</v>
      </c>
    </row>
    <row r="1000" spans="1:17" ht="24" x14ac:dyDescent="0.2">
      <c r="A1000" s="357">
        <v>997</v>
      </c>
      <c r="B1000" s="347">
        <v>44963</v>
      </c>
      <c r="C1000" s="580">
        <v>44958</v>
      </c>
      <c r="D1000" s="349" t="s">
        <v>264</v>
      </c>
      <c r="E1000" s="349" t="s">
        <v>204</v>
      </c>
      <c r="F1000" s="350">
        <v>33.659999999999997</v>
      </c>
      <c r="G1000" s="349" t="s">
        <v>2506</v>
      </c>
      <c r="H1000" s="349" t="s">
        <v>419</v>
      </c>
      <c r="I1000" s="351" t="s">
        <v>2449</v>
      </c>
      <c r="J1000" s="352" t="s">
        <v>425</v>
      </c>
      <c r="K1000" s="352" t="s">
        <v>1217</v>
      </c>
      <c r="L1000" s="353" t="s">
        <v>1217</v>
      </c>
      <c r="M1000" s="352" t="s">
        <v>2452</v>
      </c>
      <c r="N1000" s="371">
        <v>44963</v>
      </c>
      <c r="O1000" s="74">
        <f t="shared" si="58"/>
        <v>2</v>
      </c>
      <c r="P1000" s="74">
        <f t="shared" si="59"/>
        <v>2</v>
      </c>
      <c r="Q1000" s="139" t="str">
        <f t="shared" si="60"/>
        <v>Gastos_Gerais</v>
      </c>
    </row>
    <row r="1001" spans="1:17" ht="24" x14ac:dyDescent="0.2">
      <c r="A1001" s="357">
        <v>998</v>
      </c>
      <c r="B1001" s="347">
        <v>44963</v>
      </c>
      <c r="C1001" s="580">
        <v>44958</v>
      </c>
      <c r="D1001" s="349" t="s">
        <v>264</v>
      </c>
      <c r="E1001" s="349" t="s">
        <v>204</v>
      </c>
      <c r="F1001" s="350">
        <v>33.659999999999997</v>
      </c>
      <c r="G1001" s="349" t="s">
        <v>2507</v>
      </c>
      <c r="H1001" s="349" t="s">
        <v>420</v>
      </c>
      <c r="I1001" s="351" t="s">
        <v>2449</v>
      </c>
      <c r="J1001" s="352" t="s">
        <v>425</v>
      </c>
      <c r="K1001" s="352" t="s">
        <v>1217</v>
      </c>
      <c r="L1001" s="353" t="s">
        <v>1217</v>
      </c>
      <c r="M1001" s="352" t="s">
        <v>2454</v>
      </c>
      <c r="N1001" s="371">
        <v>44963</v>
      </c>
      <c r="O1001" s="74">
        <f t="shared" si="58"/>
        <v>2</v>
      </c>
      <c r="P1001" s="74">
        <f t="shared" si="59"/>
        <v>2</v>
      </c>
      <c r="Q1001" s="139" t="str">
        <f t="shared" si="60"/>
        <v>Gastos_Gerais</v>
      </c>
    </row>
    <row r="1002" spans="1:17" ht="24" x14ac:dyDescent="0.2">
      <c r="A1002" s="357">
        <v>999</v>
      </c>
      <c r="B1002" s="347">
        <v>44963</v>
      </c>
      <c r="C1002" s="580">
        <v>44958</v>
      </c>
      <c r="D1002" s="349" t="s">
        <v>264</v>
      </c>
      <c r="E1002" s="349" t="s">
        <v>204</v>
      </c>
      <c r="F1002" s="350">
        <v>33.659999999999997</v>
      </c>
      <c r="G1002" s="349" t="s">
        <v>2508</v>
      </c>
      <c r="H1002" s="349" t="s">
        <v>417</v>
      </c>
      <c r="I1002" s="351" t="s">
        <v>2449</v>
      </c>
      <c r="J1002" s="352" t="s">
        <v>425</v>
      </c>
      <c r="K1002" s="352" t="s">
        <v>1217</v>
      </c>
      <c r="L1002" s="353" t="s">
        <v>1217</v>
      </c>
      <c r="M1002" s="352" t="s">
        <v>2456</v>
      </c>
      <c r="N1002" s="371">
        <v>44963</v>
      </c>
      <c r="O1002" s="74">
        <f t="shared" si="58"/>
        <v>2</v>
      </c>
      <c r="P1002" s="74">
        <f t="shared" si="59"/>
        <v>2</v>
      </c>
      <c r="Q1002" s="139" t="str">
        <f t="shared" si="60"/>
        <v>Gastos_Gerais</v>
      </c>
    </row>
    <row r="1003" spans="1:17" s="329" customFormat="1" ht="24" x14ac:dyDescent="0.2">
      <c r="A1003" s="357">
        <v>1000</v>
      </c>
      <c r="B1003" s="355">
        <v>44963</v>
      </c>
      <c r="C1003" s="348">
        <v>44958</v>
      </c>
      <c r="D1003" s="351" t="s">
        <v>264</v>
      </c>
      <c r="E1003" s="351" t="s">
        <v>204</v>
      </c>
      <c r="F1003" s="356">
        <v>33.659999999999997</v>
      </c>
      <c r="G1003" s="351" t="s">
        <v>2509</v>
      </c>
      <c r="H1003" s="351" t="s">
        <v>419</v>
      </c>
      <c r="I1003" s="351" t="s">
        <v>2449</v>
      </c>
      <c r="J1003" s="353" t="s">
        <v>425</v>
      </c>
      <c r="K1003" s="353" t="s">
        <v>1217</v>
      </c>
      <c r="L1003" s="353" t="s">
        <v>1217</v>
      </c>
      <c r="M1003" s="353" t="s">
        <v>2458</v>
      </c>
      <c r="N1003" s="368">
        <v>44963</v>
      </c>
      <c r="O1003" s="74">
        <f t="shared" si="58"/>
        <v>2</v>
      </c>
      <c r="P1003" s="74">
        <f t="shared" si="59"/>
        <v>2</v>
      </c>
      <c r="Q1003" s="139" t="str">
        <f t="shared" si="60"/>
        <v>Gastos_Gerais</v>
      </c>
    </row>
    <row r="1004" spans="1:17" ht="24" x14ac:dyDescent="0.2">
      <c r="A1004" s="357">
        <v>1001</v>
      </c>
      <c r="B1004" s="347">
        <v>44963</v>
      </c>
      <c r="C1004" s="580">
        <v>44958</v>
      </c>
      <c r="D1004" s="349" t="s">
        <v>264</v>
      </c>
      <c r="E1004" s="349" t="s">
        <v>204</v>
      </c>
      <c r="F1004" s="350">
        <v>33.659999999999997</v>
      </c>
      <c r="G1004" s="349" t="s">
        <v>2510</v>
      </c>
      <c r="H1004" s="349" t="s">
        <v>416</v>
      </c>
      <c r="I1004" s="351" t="s">
        <v>2449</v>
      </c>
      <c r="J1004" s="352" t="s">
        <v>425</v>
      </c>
      <c r="K1004" s="352" t="s">
        <v>1217</v>
      </c>
      <c r="L1004" s="353" t="s">
        <v>1217</v>
      </c>
      <c r="M1004" s="352" t="s">
        <v>2460</v>
      </c>
      <c r="N1004" s="371">
        <v>44963</v>
      </c>
      <c r="O1004" s="74">
        <f t="shared" si="58"/>
        <v>2</v>
      </c>
      <c r="P1004" s="74">
        <f t="shared" si="59"/>
        <v>2</v>
      </c>
      <c r="Q1004" s="139" t="str">
        <f t="shared" si="60"/>
        <v>Gastos_Gerais</v>
      </c>
    </row>
    <row r="1005" spans="1:17" ht="24" x14ac:dyDescent="0.2">
      <c r="A1005" s="357">
        <v>1002</v>
      </c>
      <c r="B1005" s="347">
        <v>44963</v>
      </c>
      <c r="C1005" s="580">
        <v>44958</v>
      </c>
      <c r="D1005" s="349" t="s">
        <v>264</v>
      </c>
      <c r="E1005" s="349" t="s">
        <v>204</v>
      </c>
      <c r="F1005" s="350">
        <v>33.659999999999997</v>
      </c>
      <c r="G1005" s="349" t="s">
        <v>2511</v>
      </c>
      <c r="H1005" s="349" t="s">
        <v>414</v>
      </c>
      <c r="I1005" s="351" t="s">
        <v>2449</v>
      </c>
      <c r="J1005" s="352" t="s">
        <v>425</v>
      </c>
      <c r="K1005" s="352" t="s">
        <v>1217</v>
      </c>
      <c r="L1005" s="353" t="s">
        <v>1217</v>
      </c>
      <c r="M1005" s="352" t="s">
        <v>2462</v>
      </c>
      <c r="N1005" s="371">
        <v>44963</v>
      </c>
      <c r="O1005" s="74">
        <f t="shared" si="58"/>
        <v>2</v>
      </c>
      <c r="P1005" s="74">
        <f t="shared" si="59"/>
        <v>2</v>
      </c>
      <c r="Q1005" s="139" t="str">
        <f t="shared" si="60"/>
        <v>Gastos_Gerais</v>
      </c>
    </row>
    <row r="1006" spans="1:17" ht="24" x14ac:dyDescent="0.2">
      <c r="A1006" s="357">
        <v>1003</v>
      </c>
      <c r="B1006" s="347">
        <v>44963</v>
      </c>
      <c r="C1006" s="580">
        <v>44958</v>
      </c>
      <c r="D1006" s="349" t="s">
        <v>264</v>
      </c>
      <c r="E1006" s="349" t="s">
        <v>204</v>
      </c>
      <c r="F1006" s="350">
        <v>33.659999999999997</v>
      </c>
      <c r="G1006" s="349" t="s">
        <v>2512</v>
      </c>
      <c r="H1006" s="349" t="s">
        <v>416</v>
      </c>
      <c r="I1006" s="351" t="s">
        <v>2449</v>
      </c>
      <c r="J1006" s="352" t="s">
        <v>425</v>
      </c>
      <c r="K1006" s="352" t="s">
        <v>1217</v>
      </c>
      <c r="L1006" s="353" t="s">
        <v>1217</v>
      </c>
      <c r="M1006" s="352" t="s">
        <v>2464</v>
      </c>
      <c r="N1006" s="371">
        <v>44963</v>
      </c>
      <c r="O1006" s="74">
        <f t="shared" si="58"/>
        <v>2</v>
      </c>
      <c r="P1006" s="74">
        <f t="shared" si="59"/>
        <v>2</v>
      </c>
      <c r="Q1006" s="139" t="str">
        <f t="shared" si="60"/>
        <v>Gastos_Gerais</v>
      </c>
    </row>
    <row r="1007" spans="1:17" ht="24" x14ac:dyDescent="0.2">
      <c r="A1007" s="357">
        <v>1004</v>
      </c>
      <c r="B1007" s="347">
        <v>44963</v>
      </c>
      <c r="C1007" s="580">
        <v>44958</v>
      </c>
      <c r="D1007" s="349" t="s">
        <v>264</v>
      </c>
      <c r="E1007" s="349" t="s">
        <v>204</v>
      </c>
      <c r="F1007" s="350">
        <v>33.659999999999997</v>
      </c>
      <c r="G1007" s="349" t="s">
        <v>2513</v>
      </c>
      <c r="H1007" s="349" t="s">
        <v>1032</v>
      </c>
      <c r="I1007" s="351" t="s">
        <v>2449</v>
      </c>
      <c r="J1007" s="352" t="s">
        <v>425</v>
      </c>
      <c r="K1007" s="352" t="s">
        <v>1217</v>
      </c>
      <c r="L1007" s="353" t="s">
        <v>1217</v>
      </c>
      <c r="M1007" s="352" t="s">
        <v>2466</v>
      </c>
      <c r="N1007" s="371">
        <v>44963</v>
      </c>
      <c r="O1007" s="74">
        <f t="shared" si="58"/>
        <v>2</v>
      </c>
      <c r="P1007" s="74">
        <f t="shared" si="59"/>
        <v>2</v>
      </c>
      <c r="Q1007" s="139" t="str">
        <f t="shared" si="60"/>
        <v>Gastos_Gerais</v>
      </c>
    </row>
    <row r="1008" spans="1:17" ht="24" x14ac:dyDescent="0.2">
      <c r="A1008" s="357">
        <v>1005</v>
      </c>
      <c r="B1008" s="347">
        <v>44963</v>
      </c>
      <c r="C1008" s="580">
        <v>44958</v>
      </c>
      <c r="D1008" s="349" t="s">
        <v>264</v>
      </c>
      <c r="E1008" s="349" t="s">
        <v>204</v>
      </c>
      <c r="F1008" s="350">
        <v>33.659999999999997</v>
      </c>
      <c r="G1008" s="349" t="s">
        <v>2514</v>
      </c>
      <c r="H1008" s="349" t="s">
        <v>1032</v>
      </c>
      <c r="I1008" s="351" t="s">
        <v>2449</v>
      </c>
      <c r="J1008" s="352" t="s">
        <v>425</v>
      </c>
      <c r="K1008" s="352" t="s">
        <v>1217</v>
      </c>
      <c r="L1008" s="353" t="s">
        <v>1217</v>
      </c>
      <c r="M1008" s="352" t="s">
        <v>2468</v>
      </c>
      <c r="N1008" s="371">
        <v>44963</v>
      </c>
      <c r="O1008" s="74">
        <f t="shared" si="58"/>
        <v>2</v>
      </c>
      <c r="P1008" s="74">
        <f t="shared" si="59"/>
        <v>2</v>
      </c>
      <c r="Q1008" s="139" t="str">
        <f t="shared" si="60"/>
        <v>Gastos_Gerais</v>
      </c>
    </row>
    <row r="1009" spans="1:17" ht="24" x14ac:dyDescent="0.2">
      <c r="A1009" s="357">
        <v>1006</v>
      </c>
      <c r="B1009" s="347">
        <v>44963</v>
      </c>
      <c r="C1009" s="580">
        <v>44958</v>
      </c>
      <c r="D1009" s="349" t="s">
        <v>264</v>
      </c>
      <c r="E1009" s="349" t="s">
        <v>204</v>
      </c>
      <c r="F1009" s="350">
        <v>33.659999999999997</v>
      </c>
      <c r="G1009" s="349" t="s">
        <v>2515</v>
      </c>
      <c r="H1009" s="349" t="s">
        <v>414</v>
      </c>
      <c r="I1009" s="351" t="s">
        <v>2449</v>
      </c>
      <c r="J1009" s="352" t="s">
        <v>425</v>
      </c>
      <c r="K1009" s="352" t="s">
        <v>1217</v>
      </c>
      <c r="L1009" s="353" t="s">
        <v>1217</v>
      </c>
      <c r="M1009" s="352" t="s">
        <v>2470</v>
      </c>
      <c r="N1009" s="371">
        <v>44963</v>
      </c>
      <c r="O1009" s="74">
        <f t="shared" si="58"/>
        <v>2</v>
      </c>
      <c r="P1009" s="74">
        <f t="shared" si="59"/>
        <v>2</v>
      </c>
      <c r="Q1009" s="139" t="str">
        <f t="shared" si="60"/>
        <v>Gastos_Gerais</v>
      </c>
    </row>
    <row r="1010" spans="1:17" ht="24" x14ac:dyDescent="0.2">
      <c r="A1010" s="357">
        <v>1007</v>
      </c>
      <c r="B1010" s="347">
        <v>44963</v>
      </c>
      <c r="C1010" s="580">
        <v>44958</v>
      </c>
      <c r="D1010" s="349" t="s">
        <v>264</v>
      </c>
      <c r="E1010" s="349" t="s">
        <v>204</v>
      </c>
      <c r="F1010" s="350">
        <v>33.659999999999997</v>
      </c>
      <c r="G1010" s="349" t="s">
        <v>2516</v>
      </c>
      <c r="H1010" s="349" t="s">
        <v>418</v>
      </c>
      <c r="I1010" s="351" t="s">
        <v>2449</v>
      </c>
      <c r="J1010" s="352" t="s">
        <v>425</v>
      </c>
      <c r="K1010" s="352" t="s">
        <v>1217</v>
      </c>
      <c r="L1010" s="353" t="s">
        <v>1217</v>
      </c>
      <c r="M1010" s="352" t="s">
        <v>2472</v>
      </c>
      <c r="N1010" s="371">
        <v>44963</v>
      </c>
      <c r="O1010" s="74">
        <f t="shared" si="58"/>
        <v>2</v>
      </c>
      <c r="P1010" s="74">
        <f t="shared" si="59"/>
        <v>2</v>
      </c>
      <c r="Q1010" s="139" t="str">
        <f t="shared" si="60"/>
        <v>Gastos_Gerais</v>
      </c>
    </row>
    <row r="1011" spans="1:17" ht="24" x14ac:dyDescent="0.2">
      <c r="A1011" s="357">
        <v>1008</v>
      </c>
      <c r="B1011" s="347">
        <v>44963</v>
      </c>
      <c r="C1011" s="580">
        <v>44958</v>
      </c>
      <c r="D1011" s="349" t="s">
        <v>264</v>
      </c>
      <c r="E1011" s="349" t="s">
        <v>204</v>
      </c>
      <c r="F1011" s="350">
        <v>33.659999999999997</v>
      </c>
      <c r="G1011" s="349" t="s">
        <v>2517</v>
      </c>
      <c r="H1011" s="349" t="s">
        <v>493</v>
      </c>
      <c r="I1011" s="351" t="s">
        <v>2449</v>
      </c>
      <c r="J1011" s="352" t="s">
        <v>425</v>
      </c>
      <c r="K1011" s="352" t="s">
        <v>1217</v>
      </c>
      <c r="L1011" s="353" t="s">
        <v>1217</v>
      </c>
      <c r="M1011" s="352" t="s">
        <v>2474</v>
      </c>
      <c r="N1011" s="371">
        <v>44963</v>
      </c>
      <c r="O1011" s="74">
        <f t="shared" si="58"/>
        <v>2</v>
      </c>
      <c r="P1011" s="74">
        <f t="shared" si="59"/>
        <v>2</v>
      </c>
      <c r="Q1011" s="139" t="str">
        <f t="shared" si="60"/>
        <v>Gastos_Gerais</v>
      </c>
    </row>
    <row r="1012" spans="1:17" ht="24" x14ac:dyDescent="0.2">
      <c r="A1012" s="357">
        <v>1009</v>
      </c>
      <c r="B1012" s="347">
        <v>44963</v>
      </c>
      <c r="C1012" s="580">
        <v>44958</v>
      </c>
      <c r="D1012" s="349" t="s">
        <v>264</v>
      </c>
      <c r="E1012" s="349" t="s">
        <v>204</v>
      </c>
      <c r="F1012" s="350">
        <v>33.659999999999997</v>
      </c>
      <c r="G1012" s="349" t="s">
        <v>2518</v>
      </c>
      <c r="H1012" s="349" t="s">
        <v>423</v>
      </c>
      <c r="I1012" s="351" t="s">
        <v>2449</v>
      </c>
      <c r="J1012" s="352" t="s">
        <v>425</v>
      </c>
      <c r="K1012" s="352" t="s">
        <v>1217</v>
      </c>
      <c r="L1012" s="353" t="s">
        <v>1217</v>
      </c>
      <c r="M1012" s="352" t="s">
        <v>2476</v>
      </c>
      <c r="N1012" s="371">
        <v>44963</v>
      </c>
      <c r="O1012" s="74">
        <f t="shared" si="58"/>
        <v>2</v>
      </c>
      <c r="P1012" s="74">
        <f t="shared" si="59"/>
        <v>2</v>
      </c>
      <c r="Q1012" s="139" t="str">
        <f t="shared" si="60"/>
        <v>Gastos_Gerais</v>
      </c>
    </row>
    <row r="1013" spans="1:17" ht="24" x14ac:dyDescent="0.2">
      <c r="A1013" s="357">
        <v>1010</v>
      </c>
      <c r="B1013" s="347">
        <v>44963</v>
      </c>
      <c r="C1013" s="580">
        <v>44958</v>
      </c>
      <c r="D1013" s="349" t="s">
        <v>264</v>
      </c>
      <c r="E1013" s="349" t="s">
        <v>204</v>
      </c>
      <c r="F1013" s="350">
        <v>33.659999999999997</v>
      </c>
      <c r="G1013" s="349" t="s">
        <v>2519</v>
      </c>
      <c r="H1013" s="349" t="s">
        <v>421</v>
      </c>
      <c r="I1013" s="351" t="s">
        <v>2449</v>
      </c>
      <c r="J1013" s="352" t="s">
        <v>425</v>
      </c>
      <c r="K1013" s="352" t="s">
        <v>1217</v>
      </c>
      <c r="L1013" s="353" t="s">
        <v>1217</v>
      </c>
      <c r="M1013" s="352" t="s">
        <v>2478</v>
      </c>
      <c r="N1013" s="371">
        <v>44963</v>
      </c>
      <c r="O1013" s="74">
        <f t="shared" si="58"/>
        <v>2</v>
      </c>
      <c r="P1013" s="74">
        <f t="shared" si="59"/>
        <v>2</v>
      </c>
      <c r="Q1013" s="139" t="str">
        <f t="shared" si="60"/>
        <v>Gastos_Gerais</v>
      </c>
    </row>
    <row r="1014" spans="1:17" ht="24" x14ac:dyDescent="0.2">
      <c r="A1014" s="357">
        <v>1011</v>
      </c>
      <c r="B1014" s="347">
        <v>44963</v>
      </c>
      <c r="C1014" s="580">
        <v>44958</v>
      </c>
      <c r="D1014" s="349" t="s">
        <v>264</v>
      </c>
      <c r="E1014" s="349" t="s">
        <v>204</v>
      </c>
      <c r="F1014" s="350">
        <v>33.659999999999997</v>
      </c>
      <c r="G1014" s="349" t="s">
        <v>2520</v>
      </c>
      <c r="H1014" s="349" t="s">
        <v>414</v>
      </c>
      <c r="I1014" s="351" t="s">
        <v>2449</v>
      </c>
      <c r="J1014" s="352" t="s">
        <v>425</v>
      </c>
      <c r="K1014" s="352" t="s">
        <v>1217</v>
      </c>
      <c r="L1014" s="353" t="s">
        <v>1217</v>
      </c>
      <c r="M1014" s="352" t="s">
        <v>2480</v>
      </c>
      <c r="N1014" s="371">
        <v>44963</v>
      </c>
      <c r="O1014" s="74">
        <f t="shared" si="58"/>
        <v>2</v>
      </c>
      <c r="P1014" s="74">
        <f t="shared" si="59"/>
        <v>2</v>
      </c>
      <c r="Q1014" s="139" t="str">
        <f t="shared" si="60"/>
        <v>Gastos_Gerais</v>
      </c>
    </row>
    <row r="1015" spans="1:17" ht="24" x14ac:dyDescent="0.2">
      <c r="A1015" s="357">
        <v>1012</v>
      </c>
      <c r="B1015" s="347">
        <v>44963</v>
      </c>
      <c r="C1015" s="580">
        <v>44958</v>
      </c>
      <c r="D1015" s="349" t="s">
        <v>264</v>
      </c>
      <c r="E1015" s="349" t="s">
        <v>204</v>
      </c>
      <c r="F1015" s="350">
        <v>33.659999999999997</v>
      </c>
      <c r="G1015" s="349" t="s">
        <v>2521</v>
      </c>
      <c r="H1015" s="349" t="s">
        <v>493</v>
      </c>
      <c r="I1015" s="351" t="s">
        <v>2449</v>
      </c>
      <c r="J1015" s="352" t="s">
        <v>425</v>
      </c>
      <c r="K1015" s="352" t="s">
        <v>1217</v>
      </c>
      <c r="L1015" s="353" t="s">
        <v>1217</v>
      </c>
      <c r="M1015" s="352" t="s">
        <v>2482</v>
      </c>
      <c r="N1015" s="371">
        <v>44963</v>
      </c>
      <c r="O1015" s="74">
        <f t="shared" si="58"/>
        <v>2</v>
      </c>
      <c r="P1015" s="74">
        <f t="shared" si="59"/>
        <v>2</v>
      </c>
      <c r="Q1015" s="139" t="str">
        <f t="shared" si="60"/>
        <v>Gastos_Gerais</v>
      </c>
    </row>
    <row r="1016" spans="1:17" ht="24" x14ac:dyDescent="0.2">
      <c r="A1016" s="357">
        <v>1013</v>
      </c>
      <c r="B1016" s="347">
        <v>44963</v>
      </c>
      <c r="C1016" s="580">
        <v>44958</v>
      </c>
      <c r="D1016" s="349" t="s">
        <v>264</v>
      </c>
      <c r="E1016" s="349" t="s">
        <v>204</v>
      </c>
      <c r="F1016" s="350">
        <v>33.659999999999997</v>
      </c>
      <c r="G1016" s="349" t="s">
        <v>2522</v>
      </c>
      <c r="H1016" s="349" t="s">
        <v>419</v>
      </c>
      <c r="I1016" s="351" t="s">
        <v>2449</v>
      </c>
      <c r="J1016" s="352" t="s">
        <v>425</v>
      </c>
      <c r="K1016" s="352" t="s">
        <v>1217</v>
      </c>
      <c r="L1016" s="353" t="s">
        <v>1217</v>
      </c>
      <c r="M1016" s="352" t="s">
        <v>2484</v>
      </c>
      <c r="N1016" s="371">
        <v>44963</v>
      </c>
      <c r="O1016" s="74">
        <f t="shared" si="58"/>
        <v>2</v>
      </c>
      <c r="P1016" s="74">
        <f t="shared" si="59"/>
        <v>2</v>
      </c>
      <c r="Q1016" s="139" t="str">
        <f t="shared" si="60"/>
        <v>Gastos_Gerais</v>
      </c>
    </row>
    <row r="1017" spans="1:17" ht="24" x14ac:dyDescent="0.2">
      <c r="A1017" s="357">
        <v>1014</v>
      </c>
      <c r="B1017" s="347">
        <v>44963</v>
      </c>
      <c r="C1017" s="580">
        <v>44958</v>
      </c>
      <c r="D1017" s="349" t="s">
        <v>264</v>
      </c>
      <c r="E1017" s="349" t="s">
        <v>204</v>
      </c>
      <c r="F1017" s="350">
        <v>33.659999999999997</v>
      </c>
      <c r="G1017" s="349" t="s">
        <v>2523</v>
      </c>
      <c r="H1017" s="349" t="s">
        <v>423</v>
      </c>
      <c r="I1017" s="351" t="s">
        <v>2449</v>
      </c>
      <c r="J1017" s="352" t="s">
        <v>425</v>
      </c>
      <c r="K1017" s="352" t="s">
        <v>1217</v>
      </c>
      <c r="L1017" s="353" t="s">
        <v>1217</v>
      </c>
      <c r="M1017" s="352" t="s">
        <v>2486</v>
      </c>
      <c r="N1017" s="371">
        <v>44963</v>
      </c>
      <c r="O1017" s="74">
        <f t="shared" si="58"/>
        <v>2</v>
      </c>
      <c r="P1017" s="74">
        <f t="shared" si="59"/>
        <v>2</v>
      </c>
      <c r="Q1017" s="139" t="str">
        <f t="shared" si="60"/>
        <v>Gastos_Gerais</v>
      </c>
    </row>
    <row r="1018" spans="1:17" ht="24" x14ac:dyDescent="0.2">
      <c r="A1018" s="357">
        <v>1015</v>
      </c>
      <c r="B1018" s="347">
        <v>44963</v>
      </c>
      <c r="C1018" s="580">
        <v>44958</v>
      </c>
      <c r="D1018" s="349" t="s">
        <v>264</v>
      </c>
      <c r="E1018" s="349" t="s">
        <v>204</v>
      </c>
      <c r="F1018" s="350">
        <v>33.659999999999997</v>
      </c>
      <c r="G1018" s="349" t="s">
        <v>2524</v>
      </c>
      <c r="H1018" s="349" t="s">
        <v>421</v>
      </c>
      <c r="I1018" s="351" t="s">
        <v>2449</v>
      </c>
      <c r="J1018" s="352" t="s">
        <v>425</v>
      </c>
      <c r="K1018" s="352" t="s">
        <v>1217</v>
      </c>
      <c r="L1018" s="353" t="s">
        <v>1217</v>
      </c>
      <c r="M1018" s="352" t="s">
        <v>2488</v>
      </c>
      <c r="N1018" s="371">
        <v>44963</v>
      </c>
      <c r="O1018" s="74">
        <f t="shared" si="58"/>
        <v>2</v>
      </c>
      <c r="P1018" s="74">
        <f t="shared" si="59"/>
        <v>2</v>
      </c>
      <c r="Q1018" s="139" t="str">
        <f t="shared" si="60"/>
        <v>Gastos_Gerais</v>
      </c>
    </row>
    <row r="1019" spans="1:17" ht="24" x14ac:dyDescent="0.2">
      <c r="A1019" s="357">
        <v>1016</v>
      </c>
      <c r="B1019" s="347">
        <v>44963</v>
      </c>
      <c r="C1019" s="580">
        <v>44958</v>
      </c>
      <c r="D1019" s="349" t="s">
        <v>264</v>
      </c>
      <c r="E1019" s="349" t="s">
        <v>204</v>
      </c>
      <c r="F1019" s="350">
        <v>33.659999999999997</v>
      </c>
      <c r="G1019" s="349" t="s">
        <v>2525</v>
      </c>
      <c r="H1019" s="349" t="s">
        <v>422</v>
      </c>
      <c r="I1019" s="351" t="s">
        <v>2449</v>
      </c>
      <c r="J1019" s="352" t="s">
        <v>425</v>
      </c>
      <c r="K1019" s="352" t="s">
        <v>1217</v>
      </c>
      <c r="L1019" s="353" t="s">
        <v>1217</v>
      </c>
      <c r="M1019" s="352" t="s">
        <v>2490</v>
      </c>
      <c r="N1019" s="371">
        <v>44963</v>
      </c>
      <c r="O1019" s="74">
        <f t="shared" si="58"/>
        <v>2</v>
      </c>
      <c r="P1019" s="74">
        <f t="shared" si="59"/>
        <v>2</v>
      </c>
      <c r="Q1019" s="139" t="str">
        <f t="shared" si="60"/>
        <v>Gastos_Gerais</v>
      </c>
    </row>
    <row r="1020" spans="1:17" ht="24" x14ac:dyDescent="0.2">
      <c r="A1020" s="357">
        <v>1017</v>
      </c>
      <c r="B1020" s="355">
        <v>44963</v>
      </c>
      <c r="C1020" s="348">
        <v>44958</v>
      </c>
      <c r="D1020" s="351" t="s">
        <v>264</v>
      </c>
      <c r="E1020" s="351" t="s">
        <v>204</v>
      </c>
      <c r="F1020" s="356">
        <v>33.659999999999997</v>
      </c>
      <c r="G1020" s="351" t="s">
        <v>2526</v>
      </c>
      <c r="H1020" s="351" t="s">
        <v>418</v>
      </c>
      <c r="I1020" s="351" t="s">
        <v>2449</v>
      </c>
      <c r="J1020" s="353" t="s">
        <v>425</v>
      </c>
      <c r="K1020" s="353" t="s">
        <v>1217</v>
      </c>
      <c r="L1020" s="353" t="s">
        <v>1217</v>
      </c>
      <c r="M1020" s="353" t="s">
        <v>2527</v>
      </c>
      <c r="N1020" s="368">
        <v>44963</v>
      </c>
      <c r="O1020" s="74">
        <f t="shared" si="58"/>
        <v>2</v>
      </c>
      <c r="P1020" s="74">
        <f t="shared" si="59"/>
        <v>2</v>
      </c>
      <c r="Q1020" s="139" t="str">
        <f t="shared" si="60"/>
        <v>Gastos_Gerais</v>
      </c>
    </row>
    <row r="1021" spans="1:17" ht="24" x14ac:dyDescent="0.2">
      <c r="A1021" s="357">
        <v>1018</v>
      </c>
      <c r="B1021" s="347">
        <v>44963</v>
      </c>
      <c r="C1021" s="580">
        <v>44958</v>
      </c>
      <c r="D1021" s="349" t="s">
        <v>264</v>
      </c>
      <c r="E1021" s="349" t="s">
        <v>204</v>
      </c>
      <c r="F1021" s="350">
        <v>33.659999999999997</v>
      </c>
      <c r="G1021" s="349" t="s">
        <v>2528</v>
      </c>
      <c r="H1021" s="349" t="s">
        <v>416</v>
      </c>
      <c r="I1021" s="351" t="s">
        <v>2449</v>
      </c>
      <c r="J1021" s="352" t="s">
        <v>425</v>
      </c>
      <c r="K1021" s="352" t="s">
        <v>1217</v>
      </c>
      <c r="L1021" s="353" t="s">
        <v>1217</v>
      </c>
      <c r="M1021" s="352" t="s">
        <v>2494</v>
      </c>
      <c r="N1021" s="371">
        <v>44963</v>
      </c>
      <c r="O1021" s="74">
        <f t="shared" si="58"/>
        <v>2</v>
      </c>
      <c r="P1021" s="74">
        <f t="shared" si="59"/>
        <v>2</v>
      </c>
      <c r="Q1021" s="139" t="str">
        <f t="shared" si="60"/>
        <v>Gastos_Gerais</v>
      </c>
    </row>
    <row r="1022" spans="1:17" ht="24" x14ac:dyDescent="0.2">
      <c r="A1022" s="357">
        <v>1019</v>
      </c>
      <c r="B1022" s="347">
        <v>44963</v>
      </c>
      <c r="C1022" s="580">
        <v>44958</v>
      </c>
      <c r="D1022" s="349" t="s">
        <v>264</v>
      </c>
      <c r="E1022" s="349" t="s">
        <v>204</v>
      </c>
      <c r="F1022" s="350">
        <v>33.659999999999997</v>
      </c>
      <c r="G1022" s="349" t="s">
        <v>2529</v>
      </c>
      <c r="H1022" s="349" t="s">
        <v>417</v>
      </c>
      <c r="I1022" s="351" t="s">
        <v>2449</v>
      </c>
      <c r="J1022" s="352" t="s">
        <v>425</v>
      </c>
      <c r="K1022" s="352" t="s">
        <v>1217</v>
      </c>
      <c r="L1022" s="353" t="s">
        <v>1217</v>
      </c>
      <c r="M1022" s="352" t="s">
        <v>2496</v>
      </c>
      <c r="N1022" s="371">
        <v>44963</v>
      </c>
      <c r="O1022" s="74">
        <f t="shared" si="58"/>
        <v>2</v>
      </c>
      <c r="P1022" s="74">
        <f t="shared" si="59"/>
        <v>2</v>
      </c>
      <c r="Q1022" s="139" t="str">
        <f t="shared" si="60"/>
        <v>Gastos_Gerais</v>
      </c>
    </row>
    <row r="1023" spans="1:17" s="325" customFormat="1" ht="24" x14ac:dyDescent="0.2">
      <c r="A1023" s="357">
        <v>1020</v>
      </c>
      <c r="B1023" s="373">
        <v>44963</v>
      </c>
      <c r="C1023" s="417">
        <v>44958</v>
      </c>
      <c r="D1023" s="372" t="s">
        <v>264</v>
      </c>
      <c r="E1023" s="372" t="s">
        <v>204</v>
      </c>
      <c r="F1023" s="374">
        <v>33.659999999999997</v>
      </c>
      <c r="G1023" s="372" t="s">
        <v>2530</v>
      </c>
      <c r="H1023" s="372" t="s">
        <v>420</v>
      </c>
      <c r="I1023" s="372" t="s">
        <v>2449</v>
      </c>
      <c r="J1023" s="375" t="s">
        <v>425</v>
      </c>
      <c r="K1023" s="375" t="s">
        <v>1217</v>
      </c>
      <c r="L1023" s="375" t="s">
        <v>1217</v>
      </c>
      <c r="M1023" s="375" t="s">
        <v>2498</v>
      </c>
      <c r="N1023" s="418">
        <v>44963</v>
      </c>
      <c r="O1023" s="74">
        <f t="shared" si="58"/>
        <v>2</v>
      </c>
      <c r="P1023" s="74">
        <f t="shared" si="59"/>
        <v>2</v>
      </c>
      <c r="Q1023" s="139" t="str">
        <f t="shared" si="60"/>
        <v>Gastos_Gerais</v>
      </c>
    </row>
    <row r="1024" spans="1:17" ht="24" x14ac:dyDescent="0.2">
      <c r="A1024" s="357">
        <v>1021</v>
      </c>
      <c r="B1024" s="347">
        <v>44963</v>
      </c>
      <c r="C1024" s="580">
        <v>44958</v>
      </c>
      <c r="D1024" s="349" t="s">
        <v>264</v>
      </c>
      <c r="E1024" s="349" t="s">
        <v>204</v>
      </c>
      <c r="F1024" s="350">
        <v>33.659999999999997</v>
      </c>
      <c r="G1024" s="349" t="s">
        <v>2531</v>
      </c>
      <c r="H1024" s="349" t="s">
        <v>1032</v>
      </c>
      <c r="I1024" s="351" t="s">
        <v>2449</v>
      </c>
      <c r="J1024" s="352" t="s">
        <v>425</v>
      </c>
      <c r="K1024" s="352" t="s">
        <v>1217</v>
      </c>
      <c r="L1024" s="353" t="s">
        <v>1217</v>
      </c>
      <c r="M1024" s="352" t="s">
        <v>2500</v>
      </c>
      <c r="N1024" s="371">
        <v>44963</v>
      </c>
      <c r="O1024" s="74">
        <f t="shared" si="58"/>
        <v>2</v>
      </c>
      <c r="P1024" s="74">
        <f t="shared" si="59"/>
        <v>2</v>
      </c>
      <c r="Q1024" s="139" t="str">
        <f t="shared" si="60"/>
        <v>Gastos_Gerais</v>
      </c>
    </row>
    <row r="1025" spans="1:17" ht="24" x14ac:dyDescent="0.2">
      <c r="A1025" s="357">
        <v>1022</v>
      </c>
      <c r="B1025" s="347">
        <v>44963</v>
      </c>
      <c r="C1025" s="580">
        <v>44958</v>
      </c>
      <c r="D1025" s="349" t="s">
        <v>264</v>
      </c>
      <c r="E1025" s="349" t="s">
        <v>204</v>
      </c>
      <c r="F1025" s="350">
        <v>33.659999999999997</v>
      </c>
      <c r="G1025" s="349" t="s">
        <v>2532</v>
      </c>
      <c r="H1025" s="349" t="s">
        <v>419</v>
      </c>
      <c r="I1025" s="351" t="s">
        <v>2449</v>
      </c>
      <c r="J1025" s="352" t="s">
        <v>425</v>
      </c>
      <c r="K1025" s="352" t="s">
        <v>1217</v>
      </c>
      <c r="L1025" s="353" t="s">
        <v>1217</v>
      </c>
      <c r="M1025" s="352" t="s">
        <v>2502</v>
      </c>
      <c r="N1025" s="371">
        <v>44963</v>
      </c>
      <c r="O1025" s="74">
        <f t="shared" si="58"/>
        <v>2</v>
      </c>
      <c r="P1025" s="74">
        <f t="shared" si="59"/>
        <v>2</v>
      </c>
      <c r="Q1025" s="139" t="str">
        <f t="shared" si="60"/>
        <v>Gastos_Gerais</v>
      </c>
    </row>
    <row r="1026" spans="1:17" ht="24" x14ac:dyDescent="0.2">
      <c r="A1026" s="357">
        <v>1023</v>
      </c>
      <c r="B1026" s="347">
        <v>44963</v>
      </c>
      <c r="C1026" s="580">
        <v>44958</v>
      </c>
      <c r="D1026" s="349" t="s">
        <v>264</v>
      </c>
      <c r="E1026" s="349" t="s">
        <v>204</v>
      </c>
      <c r="F1026" s="350">
        <v>33.659999999999997</v>
      </c>
      <c r="G1026" s="349" t="s">
        <v>2533</v>
      </c>
      <c r="H1026" s="349" t="s">
        <v>302</v>
      </c>
      <c r="I1026" s="351" t="s">
        <v>2449</v>
      </c>
      <c r="J1026" s="352" t="s">
        <v>425</v>
      </c>
      <c r="K1026" s="352" t="s">
        <v>1217</v>
      </c>
      <c r="L1026" s="353" t="s">
        <v>1217</v>
      </c>
      <c r="M1026" s="352" t="s">
        <v>2504</v>
      </c>
      <c r="N1026" s="371">
        <v>44963</v>
      </c>
      <c r="O1026" s="74">
        <f t="shared" si="58"/>
        <v>2</v>
      </c>
      <c r="P1026" s="74">
        <f t="shared" si="59"/>
        <v>2</v>
      </c>
      <c r="Q1026" s="139" t="str">
        <f t="shared" si="60"/>
        <v>Gastos_Gerais</v>
      </c>
    </row>
    <row r="1027" spans="1:17" ht="24" x14ac:dyDescent="0.2">
      <c r="A1027" s="357">
        <v>1024</v>
      </c>
      <c r="B1027" s="347">
        <v>44963</v>
      </c>
      <c r="C1027" s="580">
        <v>44958</v>
      </c>
      <c r="D1027" s="349" t="s">
        <v>264</v>
      </c>
      <c r="E1027" s="349" t="s">
        <v>65</v>
      </c>
      <c r="F1027" s="350">
        <v>3.82</v>
      </c>
      <c r="G1027" s="349" t="s">
        <v>1305</v>
      </c>
      <c r="H1027" s="349" t="s">
        <v>417</v>
      </c>
      <c r="I1027" s="351" t="s">
        <v>1306</v>
      </c>
      <c r="J1027" s="352" t="s">
        <v>425</v>
      </c>
      <c r="K1027" s="352" t="s">
        <v>1157</v>
      </c>
      <c r="L1027" s="353" t="s">
        <v>1307</v>
      </c>
      <c r="M1027" s="352" t="s">
        <v>425</v>
      </c>
      <c r="N1027" s="371">
        <v>44963</v>
      </c>
      <c r="O1027" s="74">
        <f t="shared" si="58"/>
        <v>2</v>
      </c>
      <c r="P1027" s="74">
        <f t="shared" si="59"/>
        <v>2</v>
      </c>
      <c r="Q1027" s="139" t="str">
        <f t="shared" si="60"/>
        <v>Gastos_Gerais</v>
      </c>
    </row>
    <row r="1028" spans="1:17" ht="24" x14ac:dyDescent="0.2">
      <c r="A1028" s="357">
        <v>1025</v>
      </c>
      <c r="B1028" s="347">
        <v>44963</v>
      </c>
      <c r="C1028" s="580">
        <v>44958</v>
      </c>
      <c r="D1028" s="349" t="s">
        <v>264</v>
      </c>
      <c r="E1028" s="349" t="s">
        <v>65</v>
      </c>
      <c r="F1028" s="350">
        <v>4184.1000000000004</v>
      </c>
      <c r="G1028" s="349" t="s">
        <v>1305</v>
      </c>
      <c r="H1028" s="349" t="s">
        <v>303</v>
      </c>
      <c r="I1028" s="351" t="s">
        <v>1412</v>
      </c>
      <c r="J1028" s="352" t="s">
        <v>425</v>
      </c>
      <c r="K1028" s="352" t="s">
        <v>1157</v>
      </c>
      <c r="L1028" s="353" t="s">
        <v>1307</v>
      </c>
      <c r="M1028" s="352" t="s">
        <v>2534</v>
      </c>
      <c r="N1028" s="371">
        <v>44963</v>
      </c>
      <c r="O1028" s="74">
        <f t="shared" si="58"/>
        <v>2</v>
      </c>
      <c r="P1028" s="74">
        <f t="shared" si="59"/>
        <v>2</v>
      </c>
      <c r="Q1028" s="139" t="str">
        <f t="shared" si="60"/>
        <v>Gastos_Gerais</v>
      </c>
    </row>
    <row r="1029" spans="1:17" ht="36" x14ac:dyDescent="0.2">
      <c r="A1029" s="357">
        <v>1026</v>
      </c>
      <c r="B1029" s="347">
        <v>44964</v>
      </c>
      <c r="C1029" s="580">
        <v>44927</v>
      </c>
      <c r="D1029" s="349" t="s">
        <v>176</v>
      </c>
      <c r="E1029" s="349" t="s">
        <v>1</v>
      </c>
      <c r="F1029" s="350">
        <v>1358.59</v>
      </c>
      <c r="G1029" s="349" t="s">
        <v>2535</v>
      </c>
      <c r="H1029" s="349" t="s">
        <v>419</v>
      </c>
      <c r="I1029" s="351" t="s">
        <v>1365</v>
      </c>
      <c r="J1029" s="352" t="s">
        <v>1366</v>
      </c>
      <c r="K1029" s="352" t="s">
        <v>1188</v>
      </c>
      <c r="L1029" s="353" t="s">
        <v>1163</v>
      </c>
      <c r="M1029" s="352" t="s">
        <v>425</v>
      </c>
      <c r="N1029" s="371">
        <v>44963</v>
      </c>
      <c r="O1029" s="74">
        <f t="shared" si="58"/>
        <v>2</v>
      </c>
      <c r="P1029" s="74">
        <f t="shared" si="59"/>
        <v>1</v>
      </c>
      <c r="Q1029" s="139" t="str">
        <f t="shared" si="60"/>
        <v>Gastos_com_Pessoal</v>
      </c>
    </row>
    <row r="1030" spans="1:17" ht="25.5" x14ac:dyDescent="0.2">
      <c r="A1030" s="357">
        <v>1027</v>
      </c>
      <c r="B1030" s="354">
        <v>44964</v>
      </c>
      <c r="C1030" s="580">
        <v>44927</v>
      </c>
      <c r="D1030" s="349" t="s">
        <v>176</v>
      </c>
      <c r="E1030" s="349" t="s">
        <v>4</v>
      </c>
      <c r="F1030" s="350">
        <v>242161.48</v>
      </c>
      <c r="G1030" s="349" t="s">
        <v>2536</v>
      </c>
      <c r="H1030" s="349" t="s">
        <v>303</v>
      </c>
      <c r="I1030" s="351" t="s">
        <v>1409</v>
      </c>
      <c r="J1030" s="352" t="s">
        <v>425</v>
      </c>
      <c r="K1030" s="352" t="s">
        <v>1188</v>
      </c>
      <c r="L1030" s="353" t="s">
        <v>1410</v>
      </c>
      <c r="M1030" s="352" t="s">
        <v>425</v>
      </c>
      <c r="N1030" s="371">
        <v>44964</v>
      </c>
      <c r="O1030" s="74">
        <f t="shared" si="58"/>
        <v>2</v>
      </c>
      <c r="P1030" s="74">
        <f t="shared" si="59"/>
        <v>1</v>
      </c>
      <c r="Q1030" s="139" t="str">
        <f t="shared" si="60"/>
        <v>Gastos_com_Pessoal</v>
      </c>
    </row>
    <row r="1031" spans="1:17" ht="24" x14ac:dyDescent="0.2">
      <c r="A1031" s="357">
        <v>1028</v>
      </c>
      <c r="B1031" s="347">
        <v>44965</v>
      </c>
      <c r="C1031" s="580">
        <v>44927</v>
      </c>
      <c r="D1031" s="349" t="s">
        <v>264</v>
      </c>
      <c r="E1031" s="349" t="s">
        <v>398</v>
      </c>
      <c r="F1031" s="350">
        <v>2969.91</v>
      </c>
      <c r="G1031" s="349" t="s">
        <v>1271</v>
      </c>
      <c r="H1031" s="349" t="s">
        <v>419</v>
      </c>
      <c r="I1031" s="351" t="s">
        <v>1803</v>
      </c>
      <c r="J1031" s="352" t="s">
        <v>1804</v>
      </c>
      <c r="K1031" s="352" t="s">
        <v>1157</v>
      </c>
      <c r="L1031" s="353" t="s">
        <v>32</v>
      </c>
      <c r="M1031" s="352">
        <v>37513</v>
      </c>
      <c r="N1031" s="371">
        <v>44956</v>
      </c>
      <c r="O1031" s="74">
        <f t="shared" si="58"/>
        <v>2</v>
      </c>
      <c r="P1031" s="74">
        <f t="shared" si="59"/>
        <v>1</v>
      </c>
      <c r="Q1031" s="139" t="str">
        <f t="shared" si="60"/>
        <v>Gastos_Gerais</v>
      </c>
    </row>
    <row r="1032" spans="1:17" ht="24" x14ac:dyDescent="0.2">
      <c r="A1032" s="357">
        <v>1029</v>
      </c>
      <c r="B1032" s="347">
        <v>44965</v>
      </c>
      <c r="C1032" s="580">
        <v>44927</v>
      </c>
      <c r="D1032" s="349" t="s">
        <v>264</v>
      </c>
      <c r="E1032" s="349" t="s">
        <v>398</v>
      </c>
      <c r="F1032" s="350">
        <v>853.13</v>
      </c>
      <c r="G1032" s="349" t="s">
        <v>1271</v>
      </c>
      <c r="H1032" s="349" t="s">
        <v>423</v>
      </c>
      <c r="I1032" s="351" t="s">
        <v>1803</v>
      </c>
      <c r="J1032" s="352" t="s">
        <v>1804</v>
      </c>
      <c r="K1032" s="352" t="s">
        <v>1157</v>
      </c>
      <c r="L1032" s="353" t="s">
        <v>32</v>
      </c>
      <c r="M1032" s="352">
        <v>37512</v>
      </c>
      <c r="N1032" s="371">
        <v>44956</v>
      </c>
      <c r="O1032" s="74">
        <f t="shared" si="58"/>
        <v>2</v>
      </c>
      <c r="P1032" s="74">
        <f t="shared" si="59"/>
        <v>1</v>
      </c>
      <c r="Q1032" s="139" t="str">
        <f t="shared" si="60"/>
        <v>Gastos_Gerais</v>
      </c>
    </row>
    <row r="1033" spans="1:17" ht="24" x14ac:dyDescent="0.2">
      <c r="A1033" s="357">
        <v>1030</v>
      </c>
      <c r="B1033" s="347">
        <v>44965</v>
      </c>
      <c r="C1033" s="580">
        <v>44927</v>
      </c>
      <c r="D1033" s="349" t="s">
        <v>264</v>
      </c>
      <c r="E1033" s="349" t="s">
        <v>398</v>
      </c>
      <c r="F1033" s="350">
        <v>700.14</v>
      </c>
      <c r="G1033" s="349" t="s">
        <v>1271</v>
      </c>
      <c r="H1033" s="349" t="s">
        <v>421</v>
      </c>
      <c r="I1033" s="351" t="s">
        <v>1803</v>
      </c>
      <c r="J1033" s="352" t="s">
        <v>1804</v>
      </c>
      <c r="K1033" s="352" t="s">
        <v>1157</v>
      </c>
      <c r="L1033" s="353" t="s">
        <v>32</v>
      </c>
      <c r="M1033" s="352">
        <v>37511</v>
      </c>
      <c r="N1033" s="371">
        <v>44956</v>
      </c>
      <c r="O1033" s="74">
        <f t="shared" si="58"/>
        <v>2</v>
      </c>
      <c r="P1033" s="74">
        <f t="shared" si="59"/>
        <v>1</v>
      </c>
      <c r="Q1033" s="139" t="str">
        <f t="shared" si="60"/>
        <v>Gastos_Gerais</v>
      </c>
    </row>
    <row r="1034" spans="1:17" ht="24" x14ac:dyDescent="0.2">
      <c r="A1034" s="357">
        <v>1031</v>
      </c>
      <c r="B1034" s="347">
        <v>44965</v>
      </c>
      <c r="C1034" s="580">
        <v>44927</v>
      </c>
      <c r="D1034" s="349" t="s">
        <v>264</v>
      </c>
      <c r="E1034" s="349" t="s">
        <v>398</v>
      </c>
      <c r="F1034" s="350">
        <v>1944.26</v>
      </c>
      <c r="G1034" s="349" t="s">
        <v>1271</v>
      </c>
      <c r="H1034" s="349" t="s">
        <v>414</v>
      </c>
      <c r="I1034" s="351" t="s">
        <v>1803</v>
      </c>
      <c r="J1034" s="352" t="s">
        <v>1804</v>
      </c>
      <c r="K1034" s="352" t="s">
        <v>1157</v>
      </c>
      <c r="L1034" s="353" t="s">
        <v>32</v>
      </c>
      <c r="M1034" s="352">
        <v>37510</v>
      </c>
      <c r="N1034" s="371">
        <v>44956</v>
      </c>
      <c r="O1034" s="74">
        <f t="shared" si="58"/>
        <v>2</v>
      </c>
      <c r="P1034" s="74">
        <f t="shared" si="59"/>
        <v>1</v>
      </c>
      <c r="Q1034" s="139" t="str">
        <f t="shared" si="60"/>
        <v>Gastos_Gerais</v>
      </c>
    </row>
    <row r="1035" spans="1:17" ht="24" x14ac:dyDescent="0.2">
      <c r="A1035" s="357">
        <v>1032</v>
      </c>
      <c r="B1035" s="347">
        <v>44965</v>
      </c>
      <c r="C1035" s="580">
        <v>44927</v>
      </c>
      <c r="D1035" s="349" t="s">
        <v>264</v>
      </c>
      <c r="E1035" s="349" t="s">
        <v>138</v>
      </c>
      <c r="F1035" s="350">
        <v>1285.9100000000001</v>
      </c>
      <c r="G1035" s="349" t="s">
        <v>138</v>
      </c>
      <c r="H1035" s="349" t="s">
        <v>423</v>
      </c>
      <c r="I1035" s="351" t="s">
        <v>1803</v>
      </c>
      <c r="J1035" s="352" t="s">
        <v>1804</v>
      </c>
      <c r="K1035" s="352" t="s">
        <v>1157</v>
      </c>
      <c r="L1035" s="353" t="s">
        <v>32</v>
      </c>
      <c r="M1035" s="352">
        <v>27133</v>
      </c>
      <c r="N1035" s="371">
        <v>44952</v>
      </c>
      <c r="O1035" s="74">
        <f t="shared" si="58"/>
        <v>2</v>
      </c>
      <c r="P1035" s="74">
        <f t="shared" si="59"/>
        <v>1</v>
      </c>
      <c r="Q1035" s="139" t="str">
        <f t="shared" si="60"/>
        <v>Gastos_Gerais</v>
      </c>
    </row>
    <row r="1036" spans="1:17" ht="24" x14ac:dyDescent="0.2">
      <c r="A1036" s="357">
        <v>1033</v>
      </c>
      <c r="B1036" s="347">
        <v>44965</v>
      </c>
      <c r="C1036" s="580">
        <v>44927</v>
      </c>
      <c r="D1036" s="349" t="s">
        <v>264</v>
      </c>
      <c r="E1036" s="349" t="s">
        <v>60</v>
      </c>
      <c r="F1036" s="350">
        <v>49253.65</v>
      </c>
      <c r="G1036" s="349" t="s">
        <v>1945</v>
      </c>
      <c r="H1036" s="349" t="s">
        <v>423</v>
      </c>
      <c r="I1036" s="351" t="s">
        <v>2537</v>
      </c>
      <c r="J1036" s="352" t="s">
        <v>1759</v>
      </c>
      <c r="K1036" s="352" t="s">
        <v>1157</v>
      </c>
      <c r="L1036" s="353" t="s">
        <v>32</v>
      </c>
      <c r="M1036" s="352">
        <v>1139</v>
      </c>
      <c r="N1036" s="371">
        <v>44963</v>
      </c>
      <c r="O1036" s="74">
        <f t="shared" si="58"/>
        <v>2</v>
      </c>
      <c r="P1036" s="74">
        <f t="shared" si="59"/>
        <v>1</v>
      </c>
      <c r="Q1036" s="139" t="str">
        <f t="shared" si="60"/>
        <v>Gastos_Gerais</v>
      </c>
    </row>
    <row r="1037" spans="1:17" ht="24" x14ac:dyDescent="0.2">
      <c r="A1037" s="357">
        <v>1034</v>
      </c>
      <c r="B1037" s="347">
        <v>44965</v>
      </c>
      <c r="C1037" s="580">
        <v>44927</v>
      </c>
      <c r="D1037" s="349" t="s">
        <v>264</v>
      </c>
      <c r="E1037" s="349" t="s">
        <v>60</v>
      </c>
      <c r="F1037" s="350">
        <v>23811.84</v>
      </c>
      <c r="G1037" s="349" t="s">
        <v>1757</v>
      </c>
      <c r="H1037" s="349" t="s">
        <v>493</v>
      </c>
      <c r="I1037" s="351" t="s">
        <v>2537</v>
      </c>
      <c r="J1037" s="352" t="s">
        <v>1759</v>
      </c>
      <c r="K1037" s="352" t="s">
        <v>1157</v>
      </c>
      <c r="L1037" s="353" t="s">
        <v>32</v>
      </c>
      <c r="M1037" s="352">
        <v>1138</v>
      </c>
      <c r="N1037" s="371">
        <v>44963</v>
      </c>
      <c r="O1037" s="74">
        <f t="shared" si="58"/>
        <v>2</v>
      </c>
      <c r="P1037" s="74">
        <f t="shared" si="59"/>
        <v>1</v>
      </c>
      <c r="Q1037" s="139" t="str">
        <f t="shared" si="60"/>
        <v>Gastos_Gerais</v>
      </c>
    </row>
    <row r="1038" spans="1:17" s="324" customFormat="1" ht="24" x14ac:dyDescent="0.2">
      <c r="A1038" s="357">
        <v>1035</v>
      </c>
      <c r="B1038" s="355">
        <v>44965</v>
      </c>
      <c r="C1038" s="348">
        <v>44927</v>
      </c>
      <c r="D1038" s="351" t="s">
        <v>264</v>
      </c>
      <c r="E1038" s="351" t="s">
        <v>83</v>
      </c>
      <c r="F1038" s="356">
        <v>1354.29</v>
      </c>
      <c r="G1038" s="351" t="s">
        <v>1160</v>
      </c>
      <c r="H1038" s="351" t="s">
        <v>302</v>
      </c>
      <c r="I1038" s="351" t="s">
        <v>1161</v>
      </c>
      <c r="J1038" s="353" t="s">
        <v>1162</v>
      </c>
      <c r="K1038" s="353" t="s">
        <v>1157</v>
      </c>
      <c r="L1038" s="353" t="s">
        <v>32</v>
      </c>
      <c r="M1038" s="353">
        <v>1909322</v>
      </c>
      <c r="N1038" s="368">
        <v>44963</v>
      </c>
      <c r="O1038" s="74">
        <f t="shared" si="58"/>
        <v>2</v>
      </c>
      <c r="P1038" s="74">
        <f t="shared" si="59"/>
        <v>1</v>
      </c>
      <c r="Q1038" s="139" t="str">
        <f t="shared" si="60"/>
        <v>Gastos_Gerais</v>
      </c>
    </row>
    <row r="1039" spans="1:17" ht="24" x14ac:dyDescent="0.2">
      <c r="A1039" s="357">
        <v>1036</v>
      </c>
      <c r="B1039" s="347">
        <v>44965</v>
      </c>
      <c r="C1039" s="580">
        <v>44927</v>
      </c>
      <c r="D1039" s="349" t="s">
        <v>264</v>
      </c>
      <c r="E1039" s="349" t="s">
        <v>290</v>
      </c>
      <c r="F1039" s="350">
        <v>239.6</v>
      </c>
      <c r="G1039" s="349" t="s">
        <v>2538</v>
      </c>
      <c r="H1039" s="349" t="s">
        <v>414</v>
      </c>
      <c r="I1039" s="351" t="s">
        <v>2539</v>
      </c>
      <c r="J1039" s="352" t="s">
        <v>2540</v>
      </c>
      <c r="K1039" s="352" t="s">
        <v>1157</v>
      </c>
      <c r="L1039" s="353" t="s">
        <v>32</v>
      </c>
      <c r="M1039" s="352">
        <v>34577</v>
      </c>
      <c r="N1039" s="371">
        <v>44965</v>
      </c>
      <c r="O1039" s="74">
        <f t="shared" si="58"/>
        <v>2</v>
      </c>
      <c r="P1039" s="74">
        <f t="shared" si="59"/>
        <v>1</v>
      </c>
      <c r="Q1039" s="139" t="str">
        <f t="shared" si="60"/>
        <v>Gastos_Gerais</v>
      </c>
    </row>
    <row r="1040" spans="1:17" ht="24" x14ac:dyDescent="0.2">
      <c r="A1040" s="357">
        <v>1037</v>
      </c>
      <c r="B1040" s="347">
        <v>44965</v>
      </c>
      <c r="C1040" s="580">
        <v>44927</v>
      </c>
      <c r="D1040" s="349" t="s">
        <v>264</v>
      </c>
      <c r="E1040" s="349" t="s">
        <v>402</v>
      </c>
      <c r="F1040" s="350">
        <v>254</v>
      </c>
      <c r="G1040" s="349" t="s">
        <v>1487</v>
      </c>
      <c r="H1040" s="349" t="s">
        <v>493</v>
      </c>
      <c r="I1040" s="351" t="s">
        <v>2541</v>
      </c>
      <c r="J1040" s="352" t="s">
        <v>2542</v>
      </c>
      <c r="K1040" s="352" t="s">
        <v>1157</v>
      </c>
      <c r="L1040" s="353" t="s">
        <v>32</v>
      </c>
      <c r="M1040" s="352">
        <v>624</v>
      </c>
      <c r="N1040" s="371">
        <v>44964</v>
      </c>
      <c r="O1040" s="74">
        <f t="shared" si="58"/>
        <v>2</v>
      </c>
      <c r="P1040" s="74">
        <f t="shared" si="59"/>
        <v>1</v>
      </c>
      <c r="Q1040" s="139" t="str">
        <f t="shared" si="60"/>
        <v>Gastos_Gerais</v>
      </c>
    </row>
    <row r="1041" spans="1:17" x14ac:dyDescent="0.2">
      <c r="A1041" s="357">
        <v>1038</v>
      </c>
      <c r="B1041" s="347">
        <v>44965</v>
      </c>
      <c r="C1041" s="580">
        <v>44958</v>
      </c>
      <c r="D1041" s="349" t="s">
        <v>264</v>
      </c>
      <c r="E1041" s="349" t="s">
        <v>208</v>
      </c>
      <c r="F1041" s="350">
        <v>800</v>
      </c>
      <c r="G1041" s="349" t="s">
        <v>2543</v>
      </c>
      <c r="H1041" s="349" t="s">
        <v>419</v>
      </c>
      <c r="I1041" s="351" t="s">
        <v>2544</v>
      </c>
      <c r="J1041" s="352" t="s">
        <v>2545</v>
      </c>
      <c r="K1041" s="352" t="s">
        <v>1163</v>
      </c>
      <c r="L1041" s="353" t="s">
        <v>32</v>
      </c>
      <c r="M1041" s="352">
        <v>20231</v>
      </c>
      <c r="N1041" s="371">
        <v>44963</v>
      </c>
      <c r="O1041" s="74">
        <f t="shared" si="58"/>
        <v>2</v>
      </c>
      <c r="P1041" s="74">
        <f t="shared" si="59"/>
        <v>2</v>
      </c>
      <c r="Q1041" s="139" t="str">
        <f t="shared" si="60"/>
        <v>Gastos_Gerais</v>
      </c>
    </row>
    <row r="1042" spans="1:17" ht="24" x14ac:dyDescent="0.2">
      <c r="A1042" s="357">
        <v>1039</v>
      </c>
      <c r="B1042" s="347">
        <v>44965</v>
      </c>
      <c r="C1042" s="580">
        <v>44958</v>
      </c>
      <c r="D1042" s="349" t="s">
        <v>264</v>
      </c>
      <c r="E1042" s="349" t="s">
        <v>402</v>
      </c>
      <c r="F1042" s="350">
        <v>244</v>
      </c>
      <c r="G1042" s="349" t="s">
        <v>1487</v>
      </c>
      <c r="H1042" s="349" t="s">
        <v>420</v>
      </c>
      <c r="I1042" s="351" t="s">
        <v>1799</v>
      </c>
      <c r="J1042" s="352" t="s">
        <v>1800</v>
      </c>
      <c r="K1042" s="352" t="s">
        <v>1163</v>
      </c>
      <c r="L1042" s="353" t="s">
        <v>32</v>
      </c>
      <c r="M1042" s="352">
        <v>9858</v>
      </c>
      <c r="N1042" s="371">
        <v>44965</v>
      </c>
      <c r="O1042" s="74">
        <f t="shared" si="58"/>
        <v>2</v>
      </c>
      <c r="P1042" s="74">
        <f t="shared" si="59"/>
        <v>2</v>
      </c>
      <c r="Q1042" s="139" t="str">
        <f t="shared" si="60"/>
        <v>Gastos_Gerais</v>
      </c>
    </row>
    <row r="1043" spans="1:17" ht="24" x14ac:dyDescent="0.2">
      <c r="A1043" s="357">
        <v>1040</v>
      </c>
      <c r="B1043" s="347">
        <v>44965</v>
      </c>
      <c r="C1043" s="580">
        <v>44958</v>
      </c>
      <c r="D1043" s="349" t="s">
        <v>264</v>
      </c>
      <c r="E1043" s="349" t="s">
        <v>404</v>
      </c>
      <c r="F1043" s="350">
        <v>294</v>
      </c>
      <c r="G1043" s="349" t="s">
        <v>2546</v>
      </c>
      <c r="H1043" s="349" t="s">
        <v>419</v>
      </c>
      <c r="I1043" s="351" t="s">
        <v>2547</v>
      </c>
      <c r="J1043" s="352" t="s">
        <v>2548</v>
      </c>
      <c r="K1043" s="352" t="s">
        <v>1163</v>
      </c>
      <c r="L1043" s="353" t="s">
        <v>32</v>
      </c>
      <c r="M1043" s="352">
        <v>202322</v>
      </c>
      <c r="N1043" s="371">
        <v>44965</v>
      </c>
      <c r="O1043" s="74">
        <f t="shared" si="58"/>
        <v>2</v>
      </c>
      <c r="P1043" s="74">
        <f t="shared" si="59"/>
        <v>2</v>
      </c>
      <c r="Q1043" s="139" t="str">
        <f t="shared" si="60"/>
        <v>Gastos_Gerais</v>
      </c>
    </row>
    <row r="1044" spans="1:17" ht="24" x14ac:dyDescent="0.2">
      <c r="A1044" s="357">
        <v>1041</v>
      </c>
      <c r="B1044" s="347">
        <v>44965</v>
      </c>
      <c r="C1044" s="580">
        <v>44958</v>
      </c>
      <c r="D1044" s="349" t="s">
        <v>264</v>
      </c>
      <c r="E1044" s="349" t="s">
        <v>402</v>
      </c>
      <c r="F1044" s="350">
        <v>102.5</v>
      </c>
      <c r="G1044" s="349" t="s">
        <v>1487</v>
      </c>
      <c r="H1044" s="349" t="s">
        <v>419</v>
      </c>
      <c r="I1044" s="351" t="s">
        <v>1488</v>
      </c>
      <c r="J1044" s="352" t="s">
        <v>1489</v>
      </c>
      <c r="K1044" s="352" t="s">
        <v>1163</v>
      </c>
      <c r="L1044" s="353" t="s">
        <v>32</v>
      </c>
      <c r="M1044" s="352">
        <v>891</v>
      </c>
      <c r="N1044" s="371">
        <v>44963</v>
      </c>
      <c r="O1044" s="74">
        <f t="shared" si="58"/>
        <v>2</v>
      </c>
      <c r="P1044" s="74">
        <f t="shared" si="59"/>
        <v>2</v>
      </c>
      <c r="Q1044" s="139" t="str">
        <f t="shared" si="60"/>
        <v>Gastos_Gerais</v>
      </c>
    </row>
    <row r="1045" spans="1:17" ht="36" x14ac:dyDescent="0.2">
      <c r="A1045" s="357">
        <v>1042</v>
      </c>
      <c r="B1045" s="347">
        <v>44965</v>
      </c>
      <c r="C1045" s="580">
        <v>44958</v>
      </c>
      <c r="D1045" s="349" t="s">
        <v>264</v>
      </c>
      <c r="E1045" s="349" t="s">
        <v>182</v>
      </c>
      <c r="F1045" s="350">
        <v>500</v>
      </c>
      <c r="G1045" s="349" t="s">
        <v>2549</v>
      </c>
      <c r="H1045" s="349" t="s">
        <v>420</v>
      </c>
      <c r="I1045" s="351" t="s">
        <v>2550</v>
      </c>
      <c r="J1045" s="352" t="s">
        <v>1246</v>
      </c>
      <c r="K1045" s="352" t="s">
        <v>1163</v>
      </c>
      <c r="L1045" s="353" t="s">
        <v>32</v>
      </c>
      <c r="M1045" s="352">
        <v>20233</v>
      </c>
      <c r="N1045" s="371">
        <v>44964</v>
      </c>
      <c r="O1045" s="74">
        <f t="shared" si="58"/>
        <v>2</v>
      </c>
      <c r="P1045" s="74">
        <f t="shared" si="59"/>
        <v>2</v>
      </c>
      <c r="Q1045" s="139" t="str">
        <f t="shared" si="60"/>
        <v>Gastos_Gerais</v>
      </c>
    </row>
    <row r="1046" spans="1:17" ht="36" x14ac:dyDescent="0.2">
      <c r="A1046" s="357">
        <v>1043</v>
      </c>
      <c r="B1046" s="347">
        <v>44965</v>
      </c>
      <c r="C1046" s="580">
        <v>44958</v>
      </c>
      <c r="D1046" s="349" t="s">
        <v>264</v>
      </c>
      <c r="E1046" s="349" t="s">
        <v>394</v>
      </c>
      <c r="F1046" s="350">
        <v>25064.25</v>
      </c>
      <c r="G1046" s="349" t="s">
        <v>2551</v>
      </c>
      <c r="H1046" s="349" t="s">
        <v>419</v>
      </c>
      <c r="I1046" s="351" t="s">
        <v>2552</v>
      </c>
      <c r="J1046" s="352" t="s">
        <v>2553</v>
      </c>
      <c r="K1046" s="352" t="s">
        <v>1163</v>
      </c>
      <c r="L1046" s="353" t="s">
        <v>32</v>
      </c>
      <c r="M1046" s="352">
        <v>202320</v>
      </c>
      <c r="N1046" s="371">
        <v>44960</v>
      </c>
      <c r="O1046" s="74">
        <f t="shared" si="58"/>
        <v>2</v>
      </c>
      <c r="P1046" s="74">
        <f t="shared" si="59"/>
        <v>2</v>
      </c>
      <c r="Q1046" s="139" t="str">
        <f t="shared" si="60"/>
        <v>Gastos_Gerais</v>
      </c>
    </row>
    <row r="1047" spans="1:17" ht="25.5" x14ac:dyDescent="0.2">
      <c r="A1047" s="357">
        <v>1044</v>
      </c>
      <c r="B1047" s="347">
        <v>44965</v>
      </c>
      <c r="C1047" s="580">
        <v>44958</v>
      </c>
      <c r="D1047" s="349" t="s">
        <v>176</v>
      </c>
      <c r="E1047" s="349" t="s">
        <v>262</v>
      </c>
      <c r="F1047" s="350">
        <v>922.57</v>
      </c>
      <c r="G1047" s="349" t="s">
        <v>2554</v>
      </c>
      <c r="H1047" s="349" t="s">
        <v>1032</v>
      </c>
      <c r="I1047" s="351" t="s">
        <v>2555</v>
      </c>
      <c r="J1047" s="352" t="s">
        <v>2556</v>
      </c>
      <c r="K1047" s="352" t="s">
        <v>1188</v>
      </c>
      <c r="L1047" s="353" t="s">
        <v>1189</v>
      </c>
      <c r="M1047" s="352">
        <v>961047608</v>
      </c>
      <c r="N1047" s="371">
        <v>44965</v>
      </c>
      <c r="O1047" s="74">
        <f t="shared" si="58"/>
        <v>2</v>
      </c>
      <c r="P1047" s="74">
        <f t="shared" si="59"/>
        <v>2</v>
      </c>
      <c r="Q1047" s="139" t="str">
        <f t="shared" si="60"/>
        <v>Gastos_com_Pessoal</v>
      </c>
    </row>
    <row r="1048" spans="1:17" ht="25.5" x14ac:dyDescent="0.2">
      <c r="A1048" s="357">
        <v>1045</v>
      </c>
      <c r="B1048" s="347">
        <v>44965</v>
      </c>
      <c r="C1048" s="580">
        <v>44958</v>
      </c>
      <c r="D1048" s="349" t="s">
        <v>176</v>
      </c>
      <c r="E1048" s="349" t="s">
        <v>280</v>
      </c>
      <c r="F1048" s="350">
        <v>2569.0100000000002</v>
      </c>
      <c r="G1048" s="349" t="s">
        <v>2557</v>
      </c>
      <c r="H1048" s="349" t="s">
        <v>1032</v>
      </c>
      <c r="I1048" s="351" t="s">
        <v>2555</v>
      </c>
      <c r="J1048" s="352" t="s">
        <v>2556</v>
      </c>
      <c r="K1048" s="352" t="s">
        <v>1188</v>
      </c>
      <c r="L1048" s="353" t="s">
        <v>1189</v>
      </c>
      <c r="M1048" s="352">
        <v>961047608</v>
      </c>
      <c r="N1048" s="371">
        <v>44965</v>
      </c>
      <c r="O1048" s="74">
        <f t="shared" si="58"/>
        <v>2</v>
      </c>
      <c r="P1048" s="74">
        <f t="shared" si="59"/>
        <v>2</v>
      </c>
      <c r="Q1048" s="139" t="str">
        <f t="shared" si="60"/>
        <v>Gastos_com_Pessoal</v>
      </c>
    </row>
    <row r="1049" spans="1:17" ht="25.5" x14ac:dyDescent="0.2">
      <c r="A1049" s="357">
        <v>1046</v>
      </c>
      <c r="B1049" s="347">
        <v>44965</v>
      </c>
      <c r="C1049" s="580">
        <v>44958</v>
      </c>
      <c r="D1049" s="349" t="s">
        <v>176</v>
      </c>
      <c r="E1049" s="349" t="s">
        <v>262</v>
      </c>
      <c r="F1049" s="350">
        <v>1020.53</v>
      </c>
      <c r="G1049" s="349" t="s">
        <v>2558</v>
      </c>
      <c r="H1049" s="349" t="s">
        <v>1032</v>
      </c>
      <c r="I1049" s="351" t="s">
        <v>2559</v>
      </c>
      <c r="J1049" s="352" t="s">
        <v>447</v>
      </c>
      <c r="K1049" s="352" t="s">
        <v>1188</v>
      </c>
      <c r="L1049" s="353" t="s">
        <v>1189</v>
      </c>
      <c r="M1049" s="352">
        <v>961047608</v>
      </c>
      <c r="N1049" s="371">
        <v>44965</v>
      </c>
      <c r="O1049" s="74">
        <f t="shared" si="58"/>
        <v>2</v>
      </c>
      <c r="P1049" s="74">
        <f t="shared" si="59"/>
        <v>2</v>
      </c>
      <c r="Q1049" s="139" t="str">
        <f t="shared" si="60"/>
        <v>Gastos_com_Pessoal</v>
      </c>
    </row>
    <row r="1050" spans="1:17" ht="25.5" x14ac:dyDescent="0.2">
      <c r="A1050" s="357">
        <v>1047</v>
      </c>
      <c r="B1050" s="347">
        <v>44965</v>
      </c>
      <c r="C1050" s="580">
        <v>44958</v>
      </c>
      <c r="D1050" s="349" t="s">
        <v>176</v>
      </c>
      <c r="E1050" s="349" t="s">
        <v>280</v>
      </c>
      <c r="F1050" s="350">
        <v>2779.43</v>
      </c>
      <c r="G1050" s="349" t="s">
        <v>2560</v>
      </c>
      <c r="H1050" s="349" t="s">
        <v>1032</v>
      </c>
      <c r="I1050" s="351" t="s">
        <v>2559</v>
      </c>
      <c r="J1050" s="352" t="s">
        <v>447</v>
      </c>
      <c r="K1050" s="352" t="s">
        <v>1188</v>
      </c>
      <c r="L1050" s="353" t="s">
        <v>1189</v>
      </c>
      <c r="M1050" s="352">
        <v>961047608</v>
      </c>
      <c r="N1050" s="371">
        <v>44965</v>
      </c>
      <c r="O1050" s="74">
        <f t="shared" si="58"/>
        <v>2</v>
      </c>
      <c r="P1050" s="74">
        <f t="shared" si="59"/>
        <v>2</v>
      </c>
      <c r="Q1050" s="139" t="str">
        <f t="shared" si="60"/>
        <v>Gastos_com_Pessoal</v>
      </c>
    </row>
    <row r="1051" spans="1:17" ht="25.5" x14ac:dyDescent="0.2">
      <c r="A1051" s="357">
        <v>1048</v>
      </c>
      <c r="B1051" s="354">
        <v>44965</v>
      </c>
      <c r="C1051" s="580">
        <v>44958</v>
      </c>
      <c r="D1051" s="349" t="s">
        <v>176</v>
      </c>
      <c r="E1051" s="349" t="s">
        <v>10</v>
      </c>
      <c r="F1051" s="350">
        <v>2529.9899999999998</v>
      </c>
      <c r="G1051" s="351" t="s">
        <v>1216</v>
      </c>
      <c r="H1051" s="349" t="s">
        <v>414</v>
      </c>
      <c r="I1051" s="351" t="s">
        <v>2561</v>
      </c>
      <c r="J1051" s="352" t="s">
        <v>790</v>
      </c>
      <c r="K1051" s="352" t="s">
        <v>1217</v>
      </c>
      <c r="L1051" s="353" t="s">
        <v>1218</v>
      </c>
      <c r="M1051" s="352" t="s">
        <v>2562</v>
      </c>
      <c r="N1051" s="371">
        <v>44965</v>
      </c>
      <c r="O1051" s="74">
        <f t="shared" si="58"/>
        <v>2</v>
      </c>
      <c r="P1051" s="74">
        <f t="shared" si="59"/>
        <v>2</v>
      </c>
      <c r="Q1051" s="139" t="str">
        <f t="shared" si="60"/>
        <v>Gastos_com_Pessoal</v>
      </c>
    </row>
    <row r="1052" spans="1:17" x14ac:dyDescent="0.2">
      <c r="A1052" s="357">
        <v>1049</v>
      </c>
      <c r="B1052" s="347">
        <v>44966</v>
      </c>
      <c r="C1052" s="580">
        <v>44927</v>
      </c>
      <c r="D1052" s="349" t="s">
        <v>264</v>
      </c>
      <c r="E1052" s="349" t="s">
        <v>60</v>
      </c>
      <c r="F1052" s="350">
        <v>48484.62</v>
      </c>
      <c r="G1052" s="409" t="s">
        <v>2005</v>
      </c>
      <c r="H1052" s="349" t="s">
        <v>416</v>
      </c>
      <c r="I1052" s="351" t="s">
        <v>1350</v>
      </c>
      <c r="J1052" s="352" t="s">
        <v>1351</v>
      </c>
      <c r="K1052" s="352" t="s">
        <v>1157</v>
      </c>
      <c r="L1052" s="353" t="s">
        <v>32</v>
      </c>
      <c r="M1052" s="352">
        <v>73</v>
      </c>
      <c r="N1052" s="371">
        <v>44960</v>
      </c>
      <c r="O1052" s="74">
        <f t="shared" si="58"/>
        <v>2</v>
      </c>
      <c r="P1052" s="74">
        <f t="shared" si="59"/>
        <v>1</v>
      </c>
      <c r="Q1052" s="139" t="str">
        <f t="shared" si="60"/>
        <v>Gastos_Gerais</v>
      </c>
    </row>
    <row r="1053" spans="1:17" x14ac:dyDescent="0.2">
      <c r="A1053" s="357">
        <v>1050</v>
      </c>
      <c r="B1053" s="347">
        <v>44966</v>
      </c>
      <c r="C1053" s="580">
        <v>44927</v>
      </c>
      <c r="D1053" s="349" t="s">
        <v>264</v>
      </c>
      <c r="E1053" s="349" t="s">
        <v>60</v>
      </c>
      <c r="F1053" s="350">
        <v>18205.849999999999</v>
      </c>
      <c r="G1053" s="349" t="s">
        <v>1349</v>
      </c>
      <c r="H1053" s="349" t="s">
        <v>418</v>
      </c>
      <c r="I1053" s="351" t="s">
        <v>1350</v>
      </c>
      <c r="J1053" s="352" t="s">
        <v>1351</v>
      </c>
      <c r="K1053" s="352" t="s">
        <v>1157</v>
      </c>
      <c r="L1053" s="353" t="s">
        <v>32</v>
      </c>
      <c r="M1053" s="352">
        <v>75</v>
      </c>
      <c r="N1053" s="371">
        <v>44960</v>
      </c>
      <c r="O1053" s="74">
        <f t="shared" si="58"/>
        <v>2</v>
      </c>
      <c r="P1053" s="74">
        <f t="shared" si="59"/>
        <v>1</v>
      </c>
      <c r="Q1053" s="139" t="str">
        <f t="shared" si="60"/>
        <v>Gastos_Gerais</v>
      </c>
    </row>
    <row r="1054" spans="1:17" x14ac:dyDescent="0.2">
      <c r="A1054" s="357">
        <v>1051</v>
      </c>
      <c r="B1054" s="347">
        <v>44966</v>
      </c>
      <c r="C1054" s="580">
        <v>44927</v>
      </c>
      <c r="D1054" s="349" t="s">
        <v>264</v>
      </c>
      <c r="E1054" s="349" t="s">
        <v>208</v>
      </c>
      <c r="F1054" s="350">
        <v>520</v>
      </c>
      <c r="G1054" s="349" t="s">
        <v>2563</v>
      </c>
      <c r="H1054" s="349" t="s">
        <v>419</v>
      </c>
      <c r="I1054" s="351" t="s">
        <v>2564</v>
      </c>
      <c r="J1054" s="352" t="s">
        <v>2565</v>
      </c>
      <c r="K1054" s="352" t="s">
        <v>1157</v>
      </c>
      <c r="L1054" s="353" t="s">
        <v>32</v>
      </c>
      <c r="M1054" s="352">
        <v>80870</v>
      </c>
      <c r="N1054" s="371">
        <v>44937</v>
      </c>
      <c r="O1054" s="74">
        <f t="shared" ref="O1054:O1117" si="61">IF(B1054=0,0,IF(YEAR(B1054)=$P$1,MONTH(B1054)-$O$1+1,(YEAR(B1054)-$P$1)*12-$O$1+1+MONTH(B1054)))</f>
        <v>2</v>
      </c>
      <c r="P1054" s="74">
        <f t="shared" ref="P1054:P1117" si="62">IF(C1054=0,0,IF(YEAR(C1054)=$P$1,MONTH(C1054)-$O$1+1,(YEAR(C1054)-$P$1)*12-$O$1+1+MONTH(C1054)))</f>
        <v>1</v>
      </c>
      <c r="Q1054" s="139" t="str">
        <f t="shared" ref="Q1054:Q1117" si="63">SUBSTITUTE(D1054," ","_")</f>
        <v>Gastos_Gerais</v>
      </c>
    </row>
    <row r="1055" spans="1:17" ht="36" x14ac:dyDescent="0.2">
      <c r="A1055" s="357">
        <v>1052</v>
      </c>
      <c r="B1055" s="347">
        <v>44966</v>
      </c>
      <c r="C1055" s="580">
        <v>44958</v>
      </c>
      <c r="D1055" s="349" t="s">
        <v>264</v>
      </c>
      <c r="E1055" s="349" t="s">
        <v>394</v>
      </c>
      <c r="F1055" s="350">
        <v>41860</v>
      </c>
      <c r="G1055" s="349" t="s">
        <v>2566</v>
      </c>
      <c r="H1055" s="349" t="s">
        <v>419</v>
      </c>
      <c r="I1055" s="351" t="s">
        <v>2552</v>
      </c>
      <c r="J1055" s="352" t="s">
        <v>2553</v>
      </c>
      <c r="K1055" s="352" t="s">
        <v>1163</v>
      </c>
      <c r="L1055" s="353" t="s">
        <v>32</v>
      </c>
      <c r="M1055" s="352">
        <v>202321</v>
      </c>
      <c r="N1055" s="371">
        <v>44960</v>
      </c>
      <c r="O1055" s="74">
        <f t="shared" si="61"/>
        <v>2</v>
      </c>
      <c r="P1055" s="74">
        <f t="shared" si="62"/>
        <v>2</v>
      </c>
      <c r="Q1055" s="139" t="str">
        <f t="shared" si="63"/>
        <v>Gastos_Gerais</v>
      </c>
    </row>
    <row r="1056" spans="1:17" x14ac:dyDescent="0.2">
      <c r="A1056" s="357">
        <v>1053</v>
      </c>
      <c r="B1056" s="347">
        <v>44966</v>
      </c>
      <c r="C1056" s="580">
        <v>44927</v>
      </c>
      <c r="D1056" s="349" t="s">
        <v>264</v>
      </c>
      <c r="E1056" s="349" t="s">
        <v>177</v>
      </c>
      <c r="F1056" s="350">
        <v>299</v>
      </c>
      <c r="G1056" s="349" t="s">
        <v>1534</v>
      </c>
      <c r="H1056" s="349" t="s">
        <v>1032</v>
      </c>
      <c r="I1056" s="351" t="s">
        <v>1535</v>
      </c>
      <c r="J1056" s="352" t="s">
        <v>1536</v>
      </c>
      <c r="K1056" s="352" t="s">
        <v>1157</v>
      </c>
      <c r="L1056" s="353" t="s">
        <v>1157</v>
      </c>
      <c r="M1056" s="352" t="s">
        <v>2567</v>
      </c>
      <c r="N1056" s="371">
        <v>44966</v>
      </c>
      <c r="O1056" s="74">
        <f t="shared" si="61"/>
        <v>2</v>
      </c>
      <c r="P1056" s="74">
        <f t="shared" si="62"/>
        <v>1</v>
      </c>
      <c r="Q1056" s="139" t="str">
        <f t="shared" si="63"/>
        <v>Gastos_Gerais</v>
      </c>
    </row>
    <row r="1057" spans="1:17" ht="24" x14ac:dyDescent="0.2">
      <c r="A1057" s="357">
        <v>1054</v>
      </c>
      <c r="B1057" s="347">
        <v>44966</v>
      </c>
      <c r="C1057" s="580">
        <v>44958</v>
      </c>
      <c r="D1057" s="349" t="s">
        <v>264</v>
      </c>
      <c r="E1057" s="349" t="s">
        <v>96</v>
      </c>
      <c r="F1057" s="350">
        <v>23.1</v>
      </c>
      <c r="G1057" s="349" t="s">
        <v>2568</v>
      </c>
      <c r="H1057" s="349" t="s">
        <v>493</v>
      </c>
      <c r="I1057" s="351" t="s">
        <v>1607</v>
      </c>
      <c r="J1057" s="352" t="s">
        <v>1608</v>
      </c>
      <c r="K1057" s="352" t="s">
        <v>1157</v>
      </c>
      <c r="L1057" s="353" t="s">
        <v>32</v>
      </c>
      <c r="M1057" s="352">
        <v>1236</v>
      </c>
      <c r="N1057" s="371">
        <v>44966</v>
      </c>
      <c r="O1057" s="74">
        <f t="shared" si="61"/>
        <v>2</v>
      </c>
      <c r="P1057" s="74">
        <f t="shared" si="62"/>
        <v>2</v>
      </c>
      <c r="Q1057" s="139" t="str">
        <f t="shared" si="63"/>
        <v>Gastos_Gerais</v>
      </c>
    </row>
    <row r="1058" spans="1:17" ht="36" x14ac:dyDescent="0.2">
      <c r="A1058" s="357">
        <v>1055</v>
      </c>
      <c r="B1058" s="347">
        <v>44966</v>
      </c>
      <c r="C1058" s="580">
        <v>44958</v>
      </c>
      <c r="D1058" s="349" t="s">
        <v>176</v>
      </c>
      <c r="E1058" s="349" t="s">
        <v>158</v>
      </c>
      <c r="F1058" s="350">
        <v>190</v>
      </c>
      <c r="G1058" s="349" t="s">
        <v>3978</v>
      </c>
      <c r="H1058" s="349" t="s">
        <v>420</v>
      </c>
      <c r="I1058" s="351" t="s">
        <v>1973</v>
      </c>
      <c r="J1058" s="352" t="s">
        <v>1974</v>
      </c>
      <c r="K1058" s="352" t="s">
        <v>1163</v>
      </c>
      <c r="L1058" s="353" t="s">
        <v>32</v>
      </c>
      <c r="M1058" s="352">
        <v>20231960</v>
      </c>
      <c r="N1058" s="371">
        <v>44967</v>
      </c>
      <c r="O1058" s="74">
        <f t="shared" si="61"/>
        <v>2</v>
      </c>
      <c r="P1058" s="74">
        <f t="shared" si="62"/>
        <v>2</v>
      </c>
      <c r="Q1058" s="139" t="str">
        <f t="shared" si="63"/>
        <v>Gastos_com_Pessoal</v>
      </c>
    </row>
    <row r="1059" spans="1:17" ht="24" x14ac:dyDescent="0.2">
      <c r="A1059" s="357">
        <v>1056</v>
      </c>
      <c r="B1059" s="347">
        <v>44966</v>
      </c>
      <c r="C1059" s="580">
        <v>44958</v>
      </c>
      <c r="D1059" s="349" t="s">
        <v>264</v>
      </c>
      <c r="E1059" s="349" t="s">
        <v>402</v>
      </c>
      <c r="F1059" s="350">
        <v>100.97</v>
      </c>
      <c r="G1059" s="349" t="s">
        <v>1487</v>
      </c>
      <c r="H1059" s="349" t="s">
        <v>418</v>
      </c>
      <c r="I1059" s="351" t="s">
        <v>2401</v>
      </c>
      <c r="J1059" s="352" t="s">
        <v>2402</v>
      </c>
      <c r="K1059" s="352" t="s">
        <v>1188</v>
      </c>
      <c r="L1059" s="353" t="s">
        <v>32</v>
      </c>
      <c r="M1059" s="352">
        <v>10901</v>
      </c>
      <c r="N1059" s="371">
        <v>44965</v>
      </c>
      <c r="O1059" s="74">
        <f t="shared" si="61"/>
        <v>2</v>
      </c>
      <c r="P1059" s="74">
        <f t="shared" si="62"/>
        <v>2</v>
      </c>
      <c r="Q1059" s="139" t="str">
        <f t="shared" si="63"/>
        <v>Gastos_Gerais</v>
      </c>
    </row>
    <row r="1060" spans="1:17" ht="24" x14ac:dyDescent="0.2">
      <c r="A1060" s="357">
        <v>1057</v>
      </c>
      <c r="B1060" s="347">
        <v>44966</v>
      </c>
      <c r="C1060" s="580">
        <v>44958</v>
      </c>
      <c r="D1060" s="349" t="s">
        <v>264</v>
      </c>
      <c r="E1060" s="349" t="s">
        <v>402</v>
      </c>
      <c r="F1060" s="350">
        <v>10</v>
      </c>
      <c r="G1060" s="349" t="s">
        <v>1487</v>
      </c>
      <c r="H1060" s="349" t="s">
        <v>422</v>
      </c>
      <c r="I1060" s="351" t="s">
        <v>1718</v>
      </c>
      <c r="J1060" s="352" t="s">
        <v>1719</v>
      </c>
      <c r="K1060" s="352" t="s">
        <v>1188</v>
      </c>
      <c r="L1060" s="353" t="s">
        <v>32</v>
      </c>
      <c r="M1060" s="352">
        <v>11467</v>
      </c>
      <c r="N1060" s="371">
        <v>44965</v>
      </c>
      <c r="O1060" s="74">
        <f t="shared" si="61"/>
        <v>2</v>
      </c>
      <c r="P1060" s="74">
        <f t="shared" si="62"/>
        <v>2</v>
      </c>
      <c r="Q1060" s="139" t="str">
        <f t="shared" si="63"/>
        <v>Gastos_Gerais</v>
      </c>
    </row>
    <row r="1061" spans="1:17" ht="24" x14ac:dyDescent="0.2">
      <c r="A1061" s="357">
        <v>1058</v>
      </c>
      <c r="B1061" s="347">
        <v>44966</v>
      </c>
      <c r="C1061" s="580">
        <v>44958</v>
      </c>
      <c r="D1061" s="349" t="s">
        <v>264</v>
      </c>
      <c r="E1061" s="349" t="s">
        <v>96</v>
      </c>
      <c r="F1061" s="350">
        <v>175</v>
      </c>
      <c r="G1061" s="349" t="s">
        <v>2569</v>
      </c>
      <c r="H1061" s="349" t="s">
        <v>1032</v>
      </c>
      <c r="I1061" s="351" t="s">
        <v>2570</v>
      </c>
      <c r="J1061" s="352" t="s">
        <v>2571</v>
      </c>
      <c r="K1061" s="352" t="s">
        <v>1188</v>
      </c>
      <c r="L1061" s="353" t="s">
        <v>32</v>
      </c>
      <c r="M1061" s="352">
        <v>146</v>
      </c>
      <c r="N1061" s="371">
        <v>44966</v>
      </c>
      <c r="O1061" s="74">
        <f t="shared" si="61"/>
        <v>2</v>
      </c>
      <c r="P1061" s="74">
        <f t="shared" si="62"/>
        <v>2</v>
      </c>
      <c r="Q1061" s="139" t="str">
        <f t="shared" si="63"/>
        <v>Gastos_Gerais</v>
      </c>
    </row>
    <row r="1062" spans="1:17" ht="24" x14ac:dyDescent="0.2">
      <c r="A1062" s="357">
        <v>1059</v>
      </c>
      <c r="B1062" s="347">
        <v>44966</v>
      </c>
      <c r="C1062" s="580">
        <v>44958</v>
      </c>
      <c r="D1062" s="349" t="s">
        <v>264</v>
      </c>
      <c r="E1062" s="349" t="s">
        <v>96</v>
      </c>
      <c r="F1062" s="350">
        <v>139.37</v>
      </c>
      <c r="G1062" s="349" t="s">
        <v>2572</v>
      </c>
      <c r="H1062" s="349" t="s">
        <v>493</v>
      </c>
      <c r="I1062" s="351" t="s">
        <v>2573</v>
      </c>
      <c r="J1062" s="352" t="s">
        <v>2574</v>
      </c>
      <c r="K1062" s="352" t="s">
        <v>1188</v>
      </c>
      <c r="L1062" s="353" t="s">
        <v>32</v>
      </c>
      <c r="M1062" s="352">
        <v>200</v>
      </c>
      <c r="N1062" s="371">
        <v>44966</v>
      </c>
      <c r="O1062" s="74">
        <f t="shared" si="61"/>
        <v>2</v>
      </c>
      <c r="P1062" s="74">
        <f t="shared" si="62"/>
        <v>2</v>
      </c>
      <c r="Q1062" s="139" t="str">
        <f t="shared" si="63"/>
        <v>Gastos_Gerais</v>
      </c>
    </row>
    <row r="1063" spans="1:17" ht="24" x14ac:dyDescent="0.2">
      <c r="A1063" s="357">
        <v>1060</v>
      </c>
      <c r="B1063" s="347">
        <v>44966</v>
      </c>
      <c r="C1063" s="580">
        <v>44927</v>
      </c>
      <c r="D1063" s="349" t="s">
        <v>264</v>
      </c>
      <c r="E1063" s="349" t="s">
        <v>177</v>
      </c>
      <c r="F1063" s="350">
        <v>998.94</v>
      </c>
      <c r="G1063" s="349" t="s">
        <v>1514</v>
      </c>
      <c r="H1063" s="349" t="s">
        <v>303</v>
      </c>
      <c r="I1063" s="351" t="s">
        <v>1515</v>
      </c>
      <c r="J1063" s="352" t="s">
        <v>1681</v>
      </c>
      <c r="K1063" s="352" t="s">
        <v>1157</v>
      </c>
      <c r="L1063" s="353" t="s">
        <v>1158</v>
      </c>
      <c r="M1063" s="352">
        <v>4876254030</v>
      </c>
      <c r="N1063" s="371">
        <v>44966</v>
      </c>
      <c r="O1063" s="74">
        <f t="shared" si="61"/>
        <v>2</v>
      </c>
      <c r="P1063" s="74">
        <f t="shared" si="62"/>
        <v>1</v>
      </c>
      <c r="Q1063" s="139" t="str">
        <f t="shared" si="63"/>
        <v>Gastos_Gerais</v>
      </c>
    </row>
    <row r="1064" spans="1:17" x14ac:dyDescent="0.2">
      <c r="A1064" s="357">
        <v>1061</v>
      </c>
      <c r="B1064" s="347">
        <v>44966</v>
      </c>
      <c r="C1064" s="580">
        <v>44958</v>
      </c>
      <c r="D1064" s="349" t="s">
        <v>264</v>
      </c>
      <c r="E1064" s="349" t="s">
        <v>247</v>
      </c>
      <c r="F1064" s="350">
        <v>150</v>
      </c>
      <c r="G1064" s="349" t="s">
        <v>1468</v>
      </c>
      <c r="H1064" s="349" t="s">
        <v>418</v>
      </c>
      <c r="I1064" s="351" t="s">
        <v>1469</v>
      </c>
      <c r="J1064" s="352" t="s">
        <v>1470</v>
      </c>
      <c r="K1064" s="352" t="s">
        <v>1157</v>
      </c>
      <c r="L1064" s="353" t="s">
        <v>32</v>
      </c>
      <c r="M1064" s="352">
        <v>10218</v>
      </c>
      <c r="N1064" s="371">
        <v>44958</v>
      </c>
      <c r="O1064" s="74">
        <f t="shared" si="61"/>
        <v>2</v>
      </c>
      <c r="P1064" s="74">
        <f t="shared" si="62"/>
        <v>2</v>
      </c>
      <c r="Q1064" s="139" t="str">
        <f t="shared" si="63"/>
        <v>Gastos_Gerais</v>
      </c>
    </row>
    <row r="1065" spans="1:17" x14ac:dyDescent="0.2">
      <c r="A1065" s="357">
        <v>1062</v>
      </c>
      <c r="B1065" s="347">
        <v>44966</v>
      </c>
      <c r="C1065" s="580">
        <v>44927</v>
      </c>
      <c r="D1065" s="349" t="s">
        <v>264</v>
      </c>
      <c r="E1065" s="349" t="s">
        <v>60</v>
      </c>
      <c r="F1065" s="350">
        <v>30416.1</v>
      </c>
      <c r="G1065" s="349" t="s">
        <v>1547</v>
      </c>
      <c r="H1065" s="349" t="s">
        <v>420</v>
      </c>
      <c r="I1065" s="351" t="s">
        <v>1350</v>
      </c>
      <c r="J1065" s="352" t="s">
        <v>1351</v>
      </c>
      <c r="K1065" s="352" t="s">
        <v>1157</v>
      </c>
      <c r="L1065" s="353" t="s">
        <v>32</v>
      </c>
      <c r="M1065" s="352">
        <v>74</v>
      </c>
      <c r="N1065" s="371">
        <v>44960</v>
      </c>
      <c r="O1065" s="74">
        <f t="shared" si="61"/>
        <v>2</v>
      </c>
      <c r="P1065" s="74">
        <f t="shared" si="62"/>
        <v>1</v>
      </c>
      <c r="Q1065" s="139" t="str">
        <f t="shared" si="63"/>
        <v>Gastos_Gerais</v>
      </c>
    </row>
    <row r="1066" spans="1:17" ht="24" x14ac:dyDescent="0.2">
      <c r="A1066" s="357">
        <v>1063</v>
      </c>
      <c r="B1066" s="347">
        <v>44966</v>
      </c>
      <c r="C1066" s="580">
        <v>44927</v>
      </c>
      <c r="D1066" s="349" t="s">
        <v>264</v>
      </c>
      <c r="E1066" s="349" t="s">
        <v>290</v>
      </c>
      <c r="F1066" s="350">
        <v>413.44</v>
      </c>
      <c r="G1066" s="349" t="s">
        <v>2575</v>
      </c>
      <c r="H1066" s="349" t="s">
        <v>420</v>
      </c>
      <c r="I1066" s="351" t="s">
        <v>2576</v>
      </c>
      <c r="J1066" s="352" t="s">
        <v>2577</v>
      </c>
      <c r="K1066" s="352" t="s">
        <v>1157</v>
      </c>
      <c r="L1066" s="353" t="s">
        <v>32</v>
      </c>
      <c r="M1066" s="352">
        <v>14308</v>
      </c>
      <c r="N1066" s="371">
        <v>44952</v>
      </c>
      <c r="O1066" s="74">
        <f t="shared" si="61"/>
        <v>2</v>
      </c>
      <c r="P1066" s="74">
        <f t="shared" si="62"/>
        <v>1</v>
      </c>
      <c r="Q1066" s="139" t="str">
        <f t="shared" si="63"/>
        <v>Gastos_Gerais</v>
      </c>
    </row>
    <row r="1067" spans="1:17" ht="24" x14ac:dyDescent="0.2">
      <c r="A1067" s="357">
        <v>1064</v>
      </c>
      <c r="B1067" s="347">
        <v>44966</v>
      </c>
      <c r="C1067" s="580">
        <v>44927</v>
      </c>
      <c r="D1067" s="349" t="s">
        <v>264</v>
      </c>
      <c r="E1067" s="349" t="s">
        <v>138</v>
      </c>
      <c r="F1067" s="350">
        <v>2876.79</v>
      </c>
      <c r="G1067" s="349" t="s">
        <v>138</v>
      </c>
      <c r="H1067" s="349" t="s">
        <v>419</v>
      </c>
      <c r="I1067" s="351" t="s">
        <v>1237</v>
      </c>
      <c r="J1067" s="352" t="s">
        <v>1238</v>
      </c>
      <c r="K1067" s="352" t="s">
        <v>1157</v>
      </c>
      <c r="L1067" s="353" t="s">
        <v>32</v>
      </c>
      <c r="M1067" s="352">
        <v>27152</v>
      </c>
      <c r="N1067" s="371">
        <v>44953</v>
      </c>
      <c r="O1067" s="74">
        <f t="shared" si="61"/>
        <v>2</v>
      </c>
      <c r="P1067" s="74">
        <f t="shared" si="62"/>
        <v>1</v>
      </c>
      <c r="Q1067" s="139" t="str">
        <f t="shared" si="63"/>
        <v>Gastos_Gerais</v>
      </c>
    </row>
    <row r="1068" spans="1:17" ht="36" x14ac:dyDescent="0.2">
      <c r="A1068" s="357">
        <v>1065</v>
      </c>
      <c r="B1068" s="347">
        <v>44966</v>
      </c>
      <c r="C1068" s="580">
        <v>44958</v>
      </c>
      <c r="D1068" s="349" t="s">
        <v>264</v>
      </c>
      <c r="E1068" s="349" t="s">
        <v>408</v>
      </c>
      <c r="F1068" s="350">
        <v>90</v>
      </c>
      <c r="G1068" s="349" t="s">
        <v>1471</v>
      </c>
      <c r="H1068" s="349" t="s">
        <v>420</v>
      </c>
      <c r="I1068" s="351" t="s">
        <v>1472</v>
      </c>
      <c r="J1068" s="352" t="s">
        <v>1473</v>
      </c>
      <c r="K1068" s="352" t="s">
        <v>1157</v>
      </c>
      <c r="L1068" s="353" t="s">
        <v>32</v>
      </c>
      <c r="M1068" s="352">
        <v>2023286</v>
      </c>
      <c r="N1068" s="371">
        <v>44964</v>
      </c>
      <c r="O1068" s="74">
        <f t="shared" si="61"/>
        <v>2</v>
      </c>
      <c r="P1068" s="74">
        <f t="shared" si="62"/>
        <v>2</v>
      </c>
      <c r="Q1068" s="139" t="str">
        <f t="shared" si="63"/>
        <v>Gastos_Gerais</v>
      </c>
    </row>
    <row r="1069" spans="1:17" ht="24" x14ac:dyDescent="0.2">
      <c r="A1069" s="357">
        <v>1066</v>
      </c>
      <c r="B1069" s="347">
        <v>44966</v>
      </c>
      <c r="C1069" s="580">
        <v>44958</v>
      </c>
      <c r="D1069" s="349" t="s">
        <v>264</v>
      </c>
      <c r="E1069" s="349" t="s">
        <v>0</v>
      </c>
      <c r="F1069" s="350">
        <v>580.64</v>
      </c>
      <c r="G1069" s="349" t="s">
        <v>1283</v>
      </c>
      <c r="H1069" s="349" t="s">
        <v>420</v>
      </c>
      <c r="I1069" s="351" t="s">
        <v>2578</v>
      </c>
      <c r="J1069" s="352" t="s">
        <v>2579</v>
      </c>
      <c r="K1069" s="352" t="s">
        <v>1157</v>
      </c>
      <c r="L1069" s="353" t="s">
        <v>32</v>
      </c>
      <c r="M1069" s="352">
        <v>6040</v>
      </c>
      <c r="N1069" s="371">
        <v>44960</v>
      </c>
      <c r="O1069" s="74">
        <f t="shared" si="61"/>
        <v>2</v>
      </c>
      <c r="P1069" s="74">
        <f t="shared" si="62"/>
        <v>2</v>
      </c>
      <c r="Q1069" s="139" t="str">
        <f t="shared" si="63"/>
        <v>Gastos_Gerais</v>
      </c>
    </row>
    <row r="1070" spans="1:17" x14ac:dyDescent="0.2">
      <c r="A1070" s="357">
        <v>1067</v>
      </c>
      <c r="B1070" s="347">
        <v>44966</v>
      </c>
      <c r="C1070" s="580">
        <v>44927</v>
      </c>
      <c r="D1070" s="349" t="s">
        <v>264</v>
      </c>
      <c r="E1070" s="349" t="s">
        <v>60</v>
      </c>
      <c r="F1070" s="350">
        <v>73054.22</v>
      </c>
      <c r="G1070" s="349" t="s">
        <v>1345</v>
      </c>
      <c r="H1070" s="349" t="s">
        <v>414</v>
      </c>
      <c r="I1070" s="351" t="s">
        <v>1316</v>
      </c>
      <c r="J1070" s="352" t="s">
        <v>1552</v>
      </c>
      <c r="K1070" s="352" t="s">
        <v>1157</v>
      </c>
      <c r="L1070" s="353" t="s">
        <v>32</v>
      </c>
      <c r="M1070" s="352">
        <v>220</v>
      </c>
      <c r="N1070" s="371">
        <v>44960</v>
      </c>
      <c r="O1070" s="74">
        <f t="shared" si="61"/>
        <v>2</v>
      </c>
      <c r="P1070" s="74">
        <f t="shared" si="62"/>
        <v>1</v>
      </c>
      <c r="Q1070" s="139" t="str">
        <f t="shared" si="63"/>
        <v>Gastos_Gerais</v>
      </c>
    </row>
    <row r="1071" spans="1:17" s="324" customFormat="1" x14ac:dyDescent="0.2">
      <c r="A1071" s="357">
        <v>1068</v>
      </c>
      <c r="B1071" s="377">
        <v>44966</v>
      </c>
      <c r="C1071" s="583">
        <v>44927</v>
      </c>
      <c r="D1071" s="361" t="s">
        <v>264</v>
      </c>
      <c r="E1071" s="361" t="s">
        <v>60</v>
      </c>
      <c r="F1071" s="366">
        <v>15893.17</v>
      </c>
      <c r="G1071" s="349" t="s">
        <v>1353</v>
      </c>
      <c r="H1071" s="361" t="s">
        <v>422</v>
      </c>
      <c r="I1071" s="351" t="s">
        <v>1316</v>
      </c>
      <c r="J1071" s="353" t="s">
        <v>1552</v>
      </c>
      <c r="K1071" s="363" t="s">
        <v>1157</v>
      </c>
      <c r="L1071" s="363" t="s">
        <v>32</v>
      </c>
      <c r="M1071" s="363">
        <v>222</v>
      </c>
      <c r="N1071" s="588">
        <v>44964</v>
      </c>
      <c r="O1071" s="74">
        <f t="shared" si="61"/>
        <v>2</v>
      </c>
      <c r="P1071" s="74">
        <f t="shared" si="62"/>
        <v>1</v>
      </c>
      <c r="Q1071" s="139" t="str">
        <f t="shared" si="63"/>
        <v>Gastos_Gerais</v>
      </c>
    </row>
    <row r="1072" spans="1:17" x14ac:dyDescent="0.2">
      <c r="A1072" s="357">
        <v>1069</v>
      </c>
      <c r="B1072" s="347">
        <v>44966</v>
      </c>
      <c r="C1072" s="580">
        <v>44927</v>
      </c>
      <c r="D1072" s="349" t="s">
        <v>264</v>
      </c>
      <c r="E1072" s="349" t="s">
        <v>60</v>
      </c>
      <c r="F1072" s="350">
        <v>26924.1</v>
      </c>
      <c r="G1072" s="349" t="s">
        <v>2012</v>
      </c>
      <c r="H1072" s="349" t="s">
        <v>421</v>
      </c>
      <c r="I1072" s="351" t="s">
        <v>1316</v>
      </c>
      <c r="J1072" s="352" t="s">
        <v>1552</v>
      </c>
      <c r="K1072" s="352" t="s">
        <v>1157</v>
      </c>
      <c r="L1072" s="353" t="s">
        <v>32</v>
      </c>
      <c r="M1072" s="352">
        <v>223</v>
      </c>
      <c r="N1072" s="371">
        <v>44964</v>
      </c>
      <c r="O1072" s="74">
        <f t="shared" si="61"/>
        <v>2</v>
      </c>
      <c r="P1072" s="74">
        <f t="shared" si="62"/>
        <v>1</v>
      </c>
      <c r="Q1072" s="139" t="str">
        <f t="shared" si="63"/>
        <v>Gastos_Gerais</v>
      </c>
    </row>
    <row r="1073" spans="1:17" ht="25.5" x14ac:dyDescent="0.2">
      <c r="A1073" s="357">
        <v>1070</v>
      </c>
      <c r="B1073" s="347">
        <v>44966</v>
      </c>
      <c r="C1073" s="580">
        <v>44927</v>
      </c>
      <c r="D1073" s="349" t="s">
        <v>176</v>
      </c>
      <c r="E1073" s="349" t="s">
        <v>331</v>
      </c>
      <c r="F1073" s="350">
        <v>22423.8</v>
      </c>
      <c r="G1073" s="349" t="s">
        <v>2580</v>
      </c>
      <c r="H1073" s="349" t="s">
        <v>303</v>
      </c>
      <c r="I1073" s="351" t="s">
        <v>1428</v>
      </c>
      <c r="J1073" s="352" t="s">
        <v>1429</v>
      </c>
      <c r="K1073" s="352" t="s">
        <v>1157</v>
      </c>
      <c r="L1073" s="353" t="s">
        <v>1157</v>
      </c>
      <c r="M1073" s="352">
        <v>594493</v>
      </c>
      <c r="N1073" s="371">
        <v>44966</v>
      </c>
      <c r="O1073" s="74">
        <f t="shared" si="61"/>
        <v>2</v>
      </c>
      <c r="P1073" s="74">
        <f t="shared" si="62"/>
        <v>1</v>
      </c>
      <c r="Q1073" s="139" t="str">
        <f t="shared" si="63"/>
        <v>Gastos_com_Pessoal</v>
      </c>
    </row>
    <row r="1074" spans="1:17" ht="25.5" x14ac:dyDescent="0.2">
      <c r="A1074" s="357">
        <v>1071</v>
      </c>
      <c r="B1074" s="347">
        <v>44966</v>
      </c>
      <c r="C1074" s="580">
        <v>44927</v>
      </c>
      <c r="D1074" s="349" t="s">
        <v>176</v>
      </c>
      <c r="E1074" s="349" t="s">
        <v>8</v>
      </c>
      <c r="F1074" s="350">
        <v>9574.48</v>
      </c>
      <c r="G1074" s="349" t="s">
        <v>2581</v>
      </c>
      <c r="H1074" s="349" t="s">
        <v>303</v>
      </c>
      <c r="I1074" s="351" t="s">
        <v>1437</v>
      </c>
      <c r="J1074" s="352" t="s">
        <v>1429</v>
      </c>
      <c r="K1074" s="352" t="s">
        <v>1157</v>
      </c>
      <c r="L1074" s="353" t="s">
        <v>1157</v>
      </c>
      <c r="M1074" s="352">
        <v>602346</v>
      </c>
      <c r="N1074" s="371">
        <v>44966</v>
      </c>
      <c r="O1074" s="74">
        <f t="shared" si="61"/>
        <v>2</v>
      </c>
      <c r="P1074" s="74">
        <f t="shared" si="62"/>
        <v>1</v>
      </c>
      <c r="Q1074" s="139" t="str">
        <f t="shared" si="63"/>
        <v>Gastos_com_Pessoal</v>
      </c>
    </row>
    <row r="1075" spans="1:17" ht="60" x14ac:dyDescent="0.2">
      <c r="A1075" s="357">
        <v>1072</v>
      </c>
      <c r="B1075" s="347">
        <v>44966</v>
      </c>
      <c r="C1075" s="580">
        <v>44927</v>
      </c>
      <c r="D1075" s="349" t="s">
        <v>264</v>
      </c>
      <c r="E1075" s="349" t="s">
        <v>211</v>
      </c>
      <c r="F1075" s="350">
        <v>14631.69</v>
      </c>
      <c r="G1075" s="349" t="s">
        <v>2582</v>
      </c>
      <c r="H1075" s="349" t="s">
        <v>303</v>
      </c>
      <c r="I1075" s="351" t="s">
        <v>1549</v>
      </c>
      <c r="J1075" s="352" t="s">
        <v>1550</v>
      </c>
      <c r="K1075" s="352" t="s">
        <v>1157</v>
      </c>
      <c r="L1075" s="353" t="s">
        <v>1158</v>
      </c>
      <c r="M1075" s="352">
        <v>15</v>
      </c>
      <c r="N1075" s="371">
        <v>44966</v>
      </c>
      <c r="O1075" s="74">
        <f t="shared" si="61"/>
        <v>2</v>
      </c>
      <c r="P1075" s="74">
        <f t="shared" si="62"/>
        <v>1</v>
      </c>
      <c r="Q1075" s="139" t="str">
        <f t="shared" si="63"/>
        <v>Gastos_Gerais</v>
      </c>
    </row>
    <row r="1076" spans="1:17" ht="36" x14ac:dyDescent="0.2">
      <c r="A1076" s="357">
        <v>1073</v>
      </c>
      <c r="B1076" s="347">
        <v>44966</v>
      </c>
      <c r="C1076" s="580">
        <v>44927</v>
      </c>
      <c r="D1076" s="349" t="s">
        <v>264</v>
      </c>
      <c r="E1076" s="349" t="s">
        <v>90</v>
      </c>
      <c r="F1076" s="350">
        <v>1050</v>
      </c>
      <c r="G1076" s="349" t="s">
        <v>1446</v>
      </c>
      <c r="H1076" s="349" t="s">
        <v>302</v>
      </c>
      <c r="I1076" s="351" t="s">
        <v>1447</v>
      </c>
      <c r="J1076" s="352" t="s">
        <v>1448</v>
      </c>
      <c r="K1076" s="352" t="s">
        <v>1157</v>
      </c>
      <c r="L1076" s="353" t="s">
        <v>32</v>
      </c>
      <c r="M1076" s="352" t="s">
        <v>2583</v>
      </c>
      <c r="N1076" s="371">
        <v>44956</v>
      </c>
      <c r="O1076" s="74">
        <f t="shared" si="61"/>
        <v>2</v>
      </c>
      <c r="P1076" s="74">
        <f t="shared" si="62"/>
        <v>1</v>
      </c>
      <c r="Q1076" s="139" t="str">
        <f t="shared" si="63"/>
        <v>Gastos_Gerais</v>
      </c>
    </row>
    <row r="1077" spans="1:17" ht="36" x14ac:dyDescent="0.2">
      <c r="A1077" s="357">
        <v>1074</v>
      </c>
      <c r="B1077" s="347">
        <v>44966</v>
      </c>
      <c r="C1077" s="580">
        <v>44927</v>
      </c>
      <c r="D1077" s="349" t="s">
        <v>264</v>
      </c>
      <c r="E1077" s="349" t="s">
        <v>90</v>
      </c>
      <c r="F1077" s="350">
        <v>350</v>
      </c>
      <c r="G1077" s="349" t="s">
        <v>1462</v>
      </c>
      <c r="H1077" s="349" t="s">
        <v>423</v>
      </c>
      <c r="I1077" s="351" t="s">
        <v>1447</v>
      </c>
      <c r="J1077" s="352" t="s">
        <v>1448</v>
      </c>
      <c r="K1077" s="352" t="s">
        <v>1157</v>
      </c>
      <c r="L1077" s="353" t="s">
        <v>32</v>
      </c>
      <c r="M1077" s="352" t="s">
        <v>2584</v>
      </c>
      <c r="N1077" s="371">
        <v>44956</v>
      </c>
      <c r="O1077" s="74">
        <f t="shared" si="61"/>
        <v>2</v>
      </c>
      <c r="P1077" s="74">
        <f t="shared" si="62"/>
        <v>1</v>
      </c>
      <c r="Q1077" s="139" t="str">
        <f t="shared" si="63"/>
        <v>Gastos_Gerais</v>
      </c>
    </row>
    <row r="1078" spans="1:17" ht="36" x14ac:dyDescent="0.2">
      <c r="A1078" s="357">
        <v>1075</v>
      </c>
      <c r="B1078" s="347">
        <v>44966</v>
      </c>
      <c r="C1078" s="580">
        <v>44927</v>
      </c>
      <c r="D1078" s="349" t="s">
        <v>264</v>
      </c>
      <c r="E1078" s="349" t="s">
        <v>90</v>
      </c>
      <c r="F1078" s="350">
        <v>450</v>
      </c>
      <c r="G1078" s="349" t="s">
        <v>1456</v>
      </c>
      <c r="H1078" s="349" t="s">
        <v>414</v>
      </c>
      <c r="I1078" s="351" t="s">
        <v>1447</v>
      </c>
      <c r="J1078" s="352" t="s">
        <v>1448</v>
      </c>
      <c r="K1078" s="352" t="s">
        <v>1157</v>
      </c>
      <c r="L1078" s="353" t="s">
        <v>32</v>
      </c>
      <c r="M1078" s="352" t="s">
        <v>2585</v>
      </c>
      <c r="N1078" s="371">
        <v>44956</v>
      </c>
      <c r="O1078" s="74">
        <f t="shared" si="61"/>
        <v>2</v>
      </c>
      <c r="P1078" s="74">
        <f t="shared" si="62"/>
        <v>1</v>
      </c>
      <c r="Q1078" s="139" t="str">
        <f t="shared" si="63"/>
        <v>Gastos_Gerais</v>
      </c>
    </row>
    <row r="1079" spans="1:17" ht="36" x14ac:dyDescent="0.2">
      <c r="A1079" s="357">
        <v>1076</v>
      </c>
      <c r="B1079" s="347">
        <v>44966</v>
      </c>
      <c r="C1079" s="580">
        <v>44927</v>
      </c>
      <c r="D1079" s="349" t="s">
        <v>264</v>
      </c>
      <c r="E1079" s="349" t="s">
        <v>90</v>
      </c>
      <c r="F1079" s="350">
        <v>300</v>
      </c>
      <c r="G1079" s="349" t="s">
        <v>1464</v>
      </c>
      <c r="H1079" s="349" t="s">
        <v>493</v>
      </c>
      <c r="I1079" s="351" t="s">
        <v>1447</v>
      </c>
      <c r="J1079" s="352" t="s">
        <v>1448</v>
      </c>
      <c r="K1079" s="352" t="s">
        <v>1157</v>
      </c>
      <c r="L1079" s="353" t="s">
        <v>32</v>
      </c>
      <c r="M1079" s="352" t="s">
        <v>2586</v>
      </c>
      <c r="N1079" s="371">
        <v>44956</v>
      </c>
      <c r="O1079" s="74">
        <f t="shared" si="61"/>
        <v>2</v>
      </c>
      <c r="P1079" s="74">
        <f t="shared" si="62"/>
        <v>1</v>
      </c>
      <c r="Q1079" s="139" t="str">
        <f t="shared" si="63"/>
        <v>Gastos_Gerais</v>
      </c>
    </row>
    <row r="1080" spans="1:17" ht="36" x14ac:dyDescent="0.2">
      <c r="A1080" s="357">
        <v>1077</v>
      </c>
      <c r="B1080" s="347">
        <v>44966</v>
      </c>
      <c r="C1080" s="580">
        <v>44927</v>
      </c>
      <c r="D1080" s="349" t="s">
        <v>264</v>
      </c>
      <c r="E1080" s="349" t="s">
        <v>90</v>
      </c>
      <c r="F1080" s="350">
        <v>638.88</v>
      </c>
      <c r="G1080" s="349" t="s">
        <v>1466</v>
      </c>
      <c r="H1080" s="349" t="s">
        <v>419</v>
      </c>
      <c r="I1080" s="351" t="s">
        <v>1447</v>
      </c>
      <c r="J1080" s="352" t="s">
        <v>1448</v>
      </c>
      <c r="K1080" s="352" t="s">
        <v>1157</v>
      </c>
      <c r="L1080" s="353" t="s">
        <v>32</v>
      </c>
      <c r="M1080" s="352" t="s">
        <v>2587</v>
      </c>
      <c r="N1080" s="371">
        <v>44956</v>
      </c>
      <c r="O1080" s="74">
        <f t="shared" si="61"/>
        <v>2</v>
      </c>
      <c r="P1080" s="74">
        <f t="shared" si="62"/>
        <v>1</v>
      </c>
      <c r="Q1080" s="139" t="str">
        <f t="shared" si="63"/>
        <v>Gastos_Gerais</v>
      </c>
    </row>
    <row r="1081" spans="1:17" ht="36" x14ac:dyDescent="0.2">
      <c r="A1081" s="357">
        <v>1078</v>
      </c>
      <c r="B1081" s="347">
        <v>44966</v>
      </c>
      <c r="C1081" s="580">
        <v>44927</v>
      </c>
      <c r="D1081" s="349" t="s">
        <v>264</v>
      </c>
      <c r="E1081" s="349" t="s">
        <v>90</v>
      </c>
      <c r="F1081" s="350">
        <v>360</v>
      </c>
      <c r="G1081" s="349" t="s">
        <v>1460</v>
      </c>
      <c r="H1081" s="349" t="s">
        <v>417</v>
      </c>
      <c r="I1081" s="351" t="s">
        <v>1447</v>
      </c>
      <c r="J1081" s="352" t="s">
        <v>1448</v>
      </c>
      <c r="K1081" s="352" t="s">
        <v>1157</v>
      </c>
      <c r="L1081" s="353" t="s">
        <v>32</v>
      </c>
      <c r="M1081" s="352" t="s">
        <v>2588</v>
      </c>
      <c r="N1081" s="371">
        <v>44956</v>
      </c>
      <c r="O1081" s="74">
        <f t="shared" si="61"/>
        <v>2</v>
      </c>
      <c r="P1081" s="74">
        <f t="shared" si="62"/>
        <v>1</v>
      </c>
      <c r="Q1081" s="139" t="str">
        <f t="shared" si="63"/>
        <v>Gastos_Gerais</v>
      </c>
    </row>
    <row r="1082" spans="1:17" ht="36" x14ac:dyDescent="0.2">
      <c r="A1082" s="357">
        <v>1079</v>
      </c>
      <c r="B1082" s="347">
        <v>44966</v>
      </c>
      <c r="C1082" s="580">
        <v>44927</v>
      </c>
      <c r="D1082" s="349" t="s">
        <v>264</v>
      </c>
      <c r="E1082" s="349" t="s">
        <v>90</v>
      </c>
      <c r="F1082" s="350">
        <v>450</v>
      </c>
      <c r="G1082" s="349" t="s">
        <v>1458</v>
      </c>
      <c r="H1082" s="349" t="s">
        <v>421</v>
      </c>
      <c r="I1082" s="351" t="s">
        <v>1447</v>
      </c>
      <c r="J1082" s="352" t="s">
        <v>1448</v>
      </c>
      <c r="K1082" s="352" t="s">
        <v>1157</v>
      </c>
      <c r="L1082" s="353" t="s">
        <v>32</v>
      </c>
      <c r="M1082" s="352" t="s">
        <v>2589</v>
      </c>
      <c r="N1082" s="371">
        <v>44956</v>
      </c>
      <c r="O1082" s="74">
        <f t="shared" si="61"/>
        <v>2</v>
      </c>
      <c r="P1082" s="74">
        <f t="shared" si="62"/>
        <v>1</v>
      </c>
      <c r="Q1082" s="139" t="str">
        <f t="shared" si="63"/>
        <v>Gastos_Gerais</v>
      </c>
    </row>
    <row r="1083" spans="1:17" ht="24" x14ac:dyDescent="0.2">
      <c r="A1083" s="357">
        <v>1080</v>
      </c>
      <c r="B1083" s="347">
        <v>44966</v>
      </c>
      <c r="C1083" s="580">
        <v>44958</v>
      </c>
      <c r="D1083" s="349" t="s">
        <v>264</v>
      </c>
      <c r="E1083" s="349" t="s">
        <v>86</v>
      </c>
      <c r="F1083" s="350">
        <v>185.35</v>
      </c>
      <c r="G1083" s="349" t="s">
        <v>2590</v>
      </c>
      <c r="H1083" s="349" t="s">
        <v>420</v>
      </c>
      <c r="I1083" s="351" t="s">
        <v>2591</v>
      </c>
      <c r="J1083" s="352" t="s">
        <v>2592</v>
      </c>
      <c r="K1083" s="352" t="s">
        <v>1157</v>
      </c>
      <c r="L1083" s="353" t="s">
        <v>32</v>
      </c>
      <c r="M1083" s="352">
        <v>8435</v>
      </c>
      <c r="N1083" s="371">
        <v>44960</v>
      </c>
      <c r="O1083" s="74">
        <f t="shared" si="61"/>
        <v>2</v>
      </c>
      <c r="P1083" s="74">
        <f t="shared" si="62"/>
        <v>2</v>
      </c>
      <c r="Q1083" s="139" t="str">
        <f t="shared" si="63"/>
        <v>Gastos_Gerais</v>
      </c>
    </row>
    <row r="1084" spans="1:17" ht="48" x14ac:dyDescent="0.2">
      <c r="A1084" s="357">
        <v>1081</v>
      </c>
      <c r="B1084" s="347">
        <v>44966</v>
      </c>
      <c r="C1084" s="580">
        <v>44927</v>
      </c>
      <c r="D1084" s="349" t="s">
        <v>176</v>
      </c>
      <c r="E1084" s="349" t="s">
        <v>170</v>
      </c>
      <c r="F1084" s="350">
        <v>38</v>
      </c>
      <c r="G1084" s="349" t="s">
        <v>1474</v>
      </c>
      <c r="H1084" s="349" t="s">
        <v>303</v>
      </c>
      <c r="I1084" s="351" t="s">
        <v>1425</v>
      </c>
      <c r="J1084" s="352" t="s">
        <v>1426</v>
      </c>
      <c r="K1084" s="352" t="s">
        <v>1157</v>
      </c>
      <c r="L1084" s="353" t="s">
        <v>1157</v>
      </c>
      <c r="M1084" s="352">
        <v>6504</v>
      </c>
      <c r="N1084" s="371">
        <v>44966</v>
      </c>
      <c r="O1084" s="74">
        <f t="shared" si="61"/>
        <v>2</v>
      </c>
      <c r="P1084" s="74">
        <f t="shared" si="62"/>
        <v>1</v>
      </c>
      <c r="Q1084" s="139" t="str">
        <f t="shared" si="63"/>
        <v>Gastos_com_Pessoal</v>
      </c>
    </row>
    <row r="1085" spans="1:17" ht="48" x14ac:dyDescent="0.2">
      <c r="A1085" s="357">
        <v>1082</v>
      </c>
      <c r="B1085" s="347">
        <v>44966</v>
      </c>
      <c r="C1085" s="580">
        <v>44927</v>
      </c>
      <c r="D1085" s="349" t="s">
        <v>176</v>
      </c>
      <c r="E1085" s="349" t="s">
        <v>170</v>
      </c>
      <c r="F1085" s="350">
        <v>25608.87</v>
      </c>
      <c r="G1085" s="349" t="s">
        <v>1424</v>
      </c>
      <c r="H1085" s="349" t="s">
        <v>303</v>
      </c>
      <c r="I1085" s="351" t="s">
        <v>1425</v>
      </c>
      <c r="J1085" s="352" t="s">
        <v>1426</v>
      </c>
      <c r="K1085" s="352" t="s">
        <v>1157</v>
      </c>
      <c r="L1085" s="353" t="s">
        <v>1157</v>
      </c>
      <c r="M1085" s="352">
        <v>7124</v>
      </c>
      <c r="N1085" s="371">
        <v>44966</v>
      </c>
      <c r="O1085" s="74">
        <f t="shared" si="61"/>
        <v>2</v>
      </c>
      <c r="P1085" s="74">
        <f t="shared" si="62"/>
        <v>1</v>
      </c>
      <c r="Q1085" s="139" t="str">
        <f t="shared" si="63"/>
        <v>Gastos_com_Pessoal</v>
      </c>
    </row>
    <row r="1086" spans="1:17" ht="48" x14ac:dyDescent="0.2">
      <c r="A1086" s="357">
        <v>1083</v>
      </c>
      <c r="B1086" s="347">
        <v>44966</v>
      </c>
      <c r="C1086" s="580">
        <v>44927</v>
      </c>
      <c r="D1086" s="349" t="s">
        <v>176</v>
      </c>
      <c r="E1086" s="349" t="s">
        <v>170</v>
      </c>
      <c r="F1086" s="350">
        <v>12217.5</v>
      </c>
      <c r="G1086" s="349" t="s">
        <v>1435</v>
      </c>
      <c r="H1086" s="349" t="s">
        <v>303</v>
      </c>
      <c r="I1086" s="351" t="s">
        <v>1425</v>
      </c>
      <c r="J1086" s="352" t="s">
        <v>1426</v>
      </c>
      <c r="K1086" s="352" t="s">
        <v>1157</v>
      </c>
      <c r="L1086" s="353" t="s">
        <v>1157</v>
      </c>
      <c r="M1086" s="352">
        <v>9862</v>
      </c>
      <c r="N1086" s="371">
        <v>44966</v>
      </c>
      <c r="O1086" s="74">
        <f t="shared" si="61"/>
        <v>2</v>
      </c>
      <c r="P1086" s="74">
        <f t="shared" si="62"/>
        <v>1</v>
      </c>
      <c r="Q1086" s="139" t="str">
        <f t="shared" si="63"/>
        <v>Gastos_com_Pessoal</v>
      </c>
    </row>
    <row r="1087" spans="1:17" ht="48" x14ac:dyDescent="0.2">
      <c r="A1087" s="357">
        <v>1084</v>
      </c>
      <c r="B1087" s="347">
        <v>44966</v>
      </c>
      <c r="C1087" s="580">
        <v>44927</v>
      </c>
      <c r="D1087" s="349" t="s">
        <v>176</v>
      </c>
      <c r="E1087" s="349" t="s">
        <v>170</v>
      </c>
      <c r="F1087" s="350">
        <v>6209.12</v>
      </c>
      <c r="G1087" s="349" t="s">
        <v>1438</v>
      </c>
      <c r="H1087" s="349" t="s">
        <v>303</v>
      </c>
      <c r="I1087" s="351" t="s">
        <v>1425</v>
      </c>
      <c r="J1087" s="352" t="s">
        <v>1426</v>
      </c>
      <c r="K1087" s="352" t="s">
        <v>1157</v>
      </c>
      <c r="L1087" s="353" t="s">
        <v>1157</v>
      </c>
      <c r="M1087" s="352">
        <v>5762</v>
      </c>
      <c r="N1087" s="371">
        <v>44966</v>
      </c>
      <c r="O1087" s="74">
        <f t="shared" si="61"/>
        <v>2</v>
      </c>
      <c r="P1087" s="74">
        <f t="shared" si="62"/>
        <v>1</v>
      </c>
      <c r="Q1087" s="139" t="str">
        <f t="shared" si="63"/>
        <v>Gastos_com_Pessoal</v>
      </c>
    </row>
    <row r="1088" spans="1:17" ht="48" x14ac:dyDescent="0.2">
      <c r="A1088" s="357">
        <v>1085</v>
      </c>
      <c r="B1088" s="347">
        <v>44966</v>
      </c>
      <c r="C1088" s="580">
        <v>44927</v>
      </c>
      <c r="D1088" s="349" t="s">
        <v>176</v>
      </c>
      <c r="E1088" s="349" t="s">
        <v>170</v>
      </c>
      <c r="F1088" s="350">
        <v>5604</v>
      </c>
      <c r="G1088" s="349" t="s">
        <v>1440</v>
      </c>
      <c r="H1088" s="349" t="s">
        <v>303</v>
      </c>
      <c r="I1088" s="351" t="s">
        <v>1425</v>
      </c>
      <c r="J1088" s="352" t="s">
        <v>1426</v>
      </c>
      <c r="K1088" s="352" t="s">
        <v>1157</v>
      </c>
      <c r="L1088" s="353" t="s">
        <v>1157</v>
      </c>
      <c r="M1088" s="352">
        <v>8100</v>
      </c>
      <c r="N1088" s="371">
        <v>44966</v>
      </c>
      <c r="O1088" s="74">
        <f t="shared" si="61"/>
        <v>2</v>
      </c>
      <c r="P1088" s="74">
        <f t="shared" si="62"/>
        <v>1</v>
      </c>
      <c r="Q1088" s="139" t="str">
        <f t="shared" si="63"/>
        <v>Gastos_com_Pessoal</v>
      </c>
    </row>
    <row r="1089" spans="1:17" ht="24" x14ac:dyDescent="0.2">
      <c r="A1089" s="357">
        <v>1086</v>
      </c>
      <c r="B1089" s="347">
        <v>44966</v>
      </c>
      <c r="C1089" s="580">
        <v>44927</v>
      </c>
      <c r="D1089" s="349" t="s">
        <v>264</v>
      </c>
      <c r="E1089" s="349" t="s">
        <v>320</v>
      </c>
      <c r="F1089" s="350">
        <v>2003.68</v>
      </c>
      <c r="G1089" s="349" t="s">
        <v>2593</v>
      </c>
      <c r="H1089" s="349" t="s">
        <v>417</v>
      </c>
      <c r="I1089" s="351" t="s">
        <v>1431</v>
      </c>
      <c r="J1089" s="352" t="s">
        <v>1432</v>
      </c>
      <c r="K1089" s="352" t="s">
        <v>1157</v>
      </c>
      <c r="L1089" s="353" t="s">
        <v>32</v>
      </c>
      <c r="M1089" s="352">
        <v>202324</v>
      </c>
      <c r="N1089" s="371">
        <v>44966</v>
      </c>
      <c r="O1089" s="74">
        <f t="shared" si="61"/>
        <v>2</v>
      </c>
      <c r="P1089" s="74">
        <f t="shared" si="62"/>
        <v>1</v>
      </c>
      <c r="Q1089" s="139" t="str">
        <f t="shared" si="63"/>
        <v>Gastos_Gerais</v>
      </c>
    </row>
    <row r="1090" spans="1:17" ht="24" x14ac:dyDescent="0.2">
      <c r="A1090" s="357">
        <v>1087</v>
      </c>
      <c r="B1090" s="347">
        <v>44966</v>
      </c>
      <c r="C1090" s="580">
        <v>44927</v>
      </c>
      <c r="D1090" s="349" t="s">
        <v>264</v>
      </c>
      <c r="E1090" s="349" t="s">
        <v>320</v>
      </c>
      <c r="F1090" s="350">
        <v>4042</v>
      </c>
      <c r="G1090" s="349" t="s">
        <v>2594</v>
      </c>
      <c r="H1090" s="349" t="s">
        <v>414</v>
      </c>
      <c r="I1090" s="351" t="s">
        <v>1431</v>
      </c>
      <c r="J1090" s="352" t="s">
        <v>1432</v>
      </c>
      <c r="K1090" s="352" t="s">
        <v>1157</v>
      </c>
      <c r="L1090" s="353" t="s">
        <v>32</v>
      </c>
      <c r="M1090" s="352">
        <v>10467</v>
      </c>
      <c r="N1090" s="371">
        <v>44949</v>
      </c>
      <c r="O1090" s="74">
        <f t="shared" si="61"/>
        <v>2</v>
      </c>
      <c r="P1090" s="74">
        <f t="shared" si="62"/>
        <v>1</v>
      </c>
      <c r="Q1090" s="139" t="str">
        <f t="shared" si="63"/>
        <v>Gastos_Gerais</v>
      </c>
    </row>
    <row r="1091" spans="1:17" ht="36" x14ac:dyDescent="0.2">
      <c r="A1091" s="357">
        <v>1088</v>
      </c>
      <c r="B1091" s="347">
        <v>44966</v>
      </c>
      <c r="C1091" s="580">
        <v>44927</v>
      </c>
      <c r="D1091" s="349" t="s">
        <v>141</v>
      </c>
      <c r="E1091" s="349" t="s">
        <v>224</v>
      </c>
      <c r="F1091" s="350">
        <v>10450</v>
      </c>
      <c r="G1091" s="349" t="s">
        <v>2595</v>
      </c>
      <c r="H1091" s="349" t="s">
        <v>414</v>
      </c>
      <c r="I1091" s="351" t="s">
        <v>1431</v>
      </c>
      <c r="J1091" s="352" t="s">
        <v>1432</v>
      </c>
      <c r="K1091" s="352" t="s">
        <v>1157</v>
      </c>
      <c r="L1091" s="353" t="s">
        <v>32</v>
      </c>
      <c r="M1091" s="352">
        <v>10467</v>
      </c>
      <c r="N1091" s="371">
        <v>44949</v>
      </c>
      <c r="O1091" s="74">
        <f t="shared" si="61"/>
        <v>2</v>
      </c>
      <c r="P1091" s="74">
        <f t="shared" si="62"/>
        <v>1</v>
      </c>
      <c r="Q1091" s="139" t="str">
        <f t="shared" si="63"/>
        <v>Aquisição_de_Bens_Permanentes</v>
      </c>
    </row>
    <row r="1092" spans="1:17" ht="24" x14ac:dyDescent="0.2">
      <c r="A1092" s="357">
        <v>1089</v>
      </c>
      <c r="B1092" s="347">
        <v>44966</v>
      </c>
      <c r="C1092" s="580">
        <v>44927</v>
      </c>
      <c r="D1092" s="349" t="s">
        <v>264</v>
      </c>
      <c r="E1092" s="349" t="s">
        <v>320</v>
      </c>
      <c r="F1092" s="350">
        <v>12654.84</v>
      </c>
      <c r="G1092" s="349" t="s">
        <v>2593</v>
      </c>
      <c r="H1092" s="349" t="s">
        <v>414</v>
      </c>
      <c r="I1092" s="351" t="s">
        <v>1431</v>
      </c>
      <c r="J1092" s="352" t="s">
        <v>1432</v>
      </c>
      <c r="K1092" s="352" t="s">
        <v>1157</v>
      </c>
      <c r="L1092" s="353" t="s">
        <v>32</v>
      </c>
      <c r="M1092" s="352">
        <v>202318</v>
      </c>
      <c r="N1092" s="371">
        <v>44949</v>
      </c>
      <c r="O1092" s="74">
        <f t="shared" si="61"/>
        <v>2</v>
      </c>
      <c r="P1092" s="74">
        <f t="shared" si="62"/>
        <v>1</v>
      </c>
      <c r="Q1092" s="139" t="str">
        <f t="shared" si="63"/>
        <v>Gastos_Gerais</v>
      </c>
    </row>
    <row r="1093" spans="1:17" ht="36" x14ac:dyDescent="0.2">
      <c r="A1093" s="357">
        <v>1090</v>
      </c>
      <c r="B1093" s="347">
        <v>44966</v>
      </c>
      <c r="C1093" s="580">
        <v>44927</v>
      </c>
      <c r="D1093" s="349" t="s">
        <v>141</v>
      </c>
      <c r="E1093" s="349" t="s">
        <v>224</v>
      </c>
      <c r="F1093" s="350">
        <v>3500</v>
      </c>
      <c r="G1093" s="349" t="s">
        <v>2595</v>
      </c>
      <c r="H1093" s="349" t="s">
        <v>417</v>
      </c>
      <c r="I1093" s="351" t="s">
        <v>1431</v>
      </c>
      <c r="J1093" s="352" t="s">
        <v>1432</v>
      </c>
      <c r="K1093" s="352" t="s">
        <v>1157</v>
      </c>
      <c r="L1093" s="353" t="s">
        <v>32</v>
      </c>
      <c r="M1093" s="352">
        <v>10468</v>
      </c>
      <c r="N1093" s="371">
        <v>44949</v>
      </c>
      <c r="O1093" s="74">
        <f t="shared" si="61"/>
        <v>2</v>
      </c>
      <c r="P1093" s="74">
        <f t="shared" si="62"/>
        <v>1</v>
      </c>
      <c r="Q1093" s="139" t="str">
        <f t="shared" si="63"/>
        <v>Aquisição_de_Bens_Permanentes</v>
      </c>
    </row>
    <row r="1094" spans="1:17" ht="24" x14ac:dyDescent="0.2">
      <c r="A1094" s="357">
        <v>1091</v>
      </c>
      <c r="B1094" s="347">
        <v>44966</v>
      </c>
      <c r="C1094" s="580">
        <v>44927</v>
      </c>
      <c r="D1094" s="349" t="s">
        <v>264</v>
      </c>
      <c r="E1094" s="349" t="s">
        <v>320</v>
      </c>
      <c r="F1094" s="350">
        <v>1570</v>
      </c>
      <c r="G1094" s="349" t="s">
        <v>2594</v>
      </c>
      <c r="H1094" s="349" t="s">
        <v>417</v>
      </c>
      <c r="I1094" s="351" t="s">
        <v>1431</v>
      </c>
      <c r="J1094" s="352" t="s">
        <v>1432</v>
      </c>
      <c r="K1094" s="352" t="s">
        <v>1157</v>
      </c>
      <c r="L1094" s="353" t="s">
        <v>32</v>
      </c>
      <c r="M1094" s="352">
        <v>10468</v>
      </c>
      <c r="N1094" s="371">
        <v>44949</v>
      </c>
      <c r="O1094" s="74">
        <f t="shared" si="61"/>
        <v>2</v>
      </c>
      <c r="P1094" s="74">
        <f t="shared" si="62"/>
        <v>1</v>
      </c>
      <c r="Q1094" s="139" t="str">
        <f t="shared" si="63"/>
        <v>Gastos_Gerais</v>
      </c>
    </row>
    <row r="1095" spans="1:17" ht="24" x14ac:dyDescent="0.2">
      <c r="A1095" s="357">
        <v>1092</v>
      </c>
      <c r="B1095" s="347">
        <v>44966</v>
      </c>
      <c r="C1095" s="580">
        <v>44927</v>
      </c>
      <c r="D1095" s="349" t="s">
        <v>264</v>
      </c>
      <c r="E1095" s="349" t="s">
        <v>320</v>
      </c>
      <c r="F1095" s="350">
        <v>2320.0500000000002</v>
      </c>
      <c r="G1095" s="349" t="s">
        <v>2593</v>
      </c>
      <c r="H1095" s="349" t="s">
        <v>421</v>
      </c>
      <c r="I1095" s="351" t="s">
        <v>1431</v>
      </c>
      <c r="J1095" s="352" t="s">
        <v>1432</v>
      </c>
      <c r="K1095" s="352" t="s">
        <v>1157</v>
      </c>
      <c r="L1095" s="353" t="s">
        <v>32</v>
      </c>
      <c r="M1095" s="352">
        <v>202317</v>
      </c>
      <c r="N1095" s="371">
        <v>44949</v>
      </c>
      <c r="O1095" s="74">
        <f t="shared" si="61"/>
        <v>2</v>
      </c>
      <c r="P1095" s="74">
        <f t="shared" si="62"/>
        <v>1</v>
      </c>
      <c r="Q1095" s="139" t="str">
        <f t="shared" si="63"/>
        <v>Gastos_Gerais</v>
      </c>
    </row>
    <row r="1096" spans="1:17" ht="24" x14ac:dyDescent="0.2">
      <c r="A1096" s="357">
        <v>1093</v>
      </c>
      <c r="B1096" s="347">
        <v>44966</v>
      </c>
      <c r="C1096" s="580">
        <v>44927</v>
      </c>
      <c r="D1096" s="349" t="s">
        <v>264</v>
      </c>
      <c r="E1096" s="349" t="s">
        <v>320</v>
      </c>
      <c r="F1096" s="350">
        <v>3771.14</v>
      </c>
      <c r="G1096" s="349" t="s">
        <v>2593</v>
      </c>
      <c r="H1096" s="349" t="s">
        <v>416</v>
      </c>
      <c r="I1096" s="351" t="s">
        <v>1431</v>
      </c>
      <c r="J1096" s="352" t="s">
        <v>1432</v>
      </c>
      <c r="K1096" s="352" t="s">
        <v>1157</v>
      </c>
      <c r="L1096" s="353" t="s">
        <v>32</v>
      </c>
      <c r="M1096" s="352">
        <v>202323</v>
      </c>
      <c r="N1096" s="371">
        <v>44949</v>
      </c>
      <c r="O1096" s="74">
        <f t="shared" si="61"/>
        <v>2</v>
      </c>
      <c r="P1096" s="74">
        <f t="shared" si="62"/>
        <v>1</v>
      </c>
      <c r="Q1096" s="139" t="str">
        <f t="shared" si="63"/>
        <v>Gastos_Gerais</v>
      </c>
    </row>
    <row r="1097" spans="1:17" ht="36" x14ac:dyDescent="0.2">
      <c r="A1097" s="357">
        <v>1094</v>
      </c>
      <c r="B1097" s="347">
        <v>44966</v>
      </c>
      <c r="C1097" s="580">
        <v>44927</v>
      </c>
      <c r="D1097" s="349" t="s">
        <v>141</v>
      </c>
      <c r="E1097" s="349" t="s">
        <v>224</v>
      </c>
      <c r="F1097" s="350">
        <v>1100</v>
      </c>
      <c r="G1097" s="349" t="s">
        <v>2596</v>
      </c>
      <c r="H1097" s="349" t="s">
        <v>421</v>
      </c>
      <c r="I1097" s="351" t="s">
        <v>1431</v>
      </c>
      <c r="J1097" s="352" t="s">
        <v>1432</v>
      </c>
      <c r="K1097" s="352" t="s">
        <v>1157</v>
      </c>
      <c r="L1097" s="353" t="s">
        <v>32</v>
      </c>
      <c r="M1097" s="352">
        <v>10466</v>
      </c>
      <c r="N1097" s="371">
        <v>44949</v>
      </c>
      <c r="O1097" s="74">
        <f t="shared" si="61"/>
        <v>2</v>
      </c>
      <c r="P1097" s="74">
        <f t="shared" si="62"/>
        <v>1</v>
      </c>
      <c r="Q1097" s="139" t="str">
        <f t="shared" si="63"/>
        <v>Aquisição_de_Bens_Permanentes</v>
      </c>
    </row>
    <row r="1098" spans="1:17" ht="36" x14ac:dyDescent="0.2">
      <c r="A1098" s="357">
        <v>1095</v>
      </c>
      <c r="B1098" s="347">
        <v>44966</v>
      </c>
      <c r="C1098" s="580">
        <v>44927</v>
      </c>
      <c r="D1098" s="349" t="s">
        <v>141</v>
      </c>
      <c r="E1098" s="349" t="s">
        <v>224</v>
      </c>
      <c r="F1098" s="350">
        <v>2700</v>
      </c>
      <c r="G1098" s="349" t="s">
        <v>2597</v>
      </c>
      <c r="H1098" s="349" t="s">
        <v>416</v>
      </c>
      <c r="I1098" s="351" t="s">
        <v>1431</v>
      </c>
      <c r="J1098" s="352" t="s">
        <v>1432</v>
      </c>
      <c r="K1098" s="352" t="s">
        <v>1157</v>
      </c>
      <c r="L1098" s="353" t="s">
        <v>32</v>
      </c>
      <c r="M1098" s="352">
        <v>10465</v>
      </c>
      <c r="N1098" s="371">
        <v>44949</v>
      </c>
      <c r="O1098" s="74">
        <f t="shared" si="61"/>
        <v>2</v>
      </c>
      <c r="P1098" s="74">
        <f t="shared" si="62"/>
        <v>1</v>
      </c>
      <c r="Q1098" s="139" t="str">
        <f t="shared" si="63"/>
        <v>Aquisição_de_Bens_Permanentes</v>
      </c>
    </row>
    <row r="1099" spans="1:17" ht="24" x14ac:dyDescent="0.2">
      <c r="A1099" s="357">
        <v>1096</v>
      </c>
      <c r="B1099" s="347">
        <v>44966</v>
      </c>
      <c r="C1099" s="580">
        <v>44927</v>
      </c>
      <c r="D1099" s="349" t="s">
        <v>264</v>
      </c>
      <c r="E1099" s="349" t="s">
        <v>320</v>
      </c>
      <c r="F1099" s="350">
        <v>190</v>
      </c>
      <c r="G1099" s="349" t="s">
        <v>2594</v>
      </c>
      <c r="H1099" s="349" t="s">
        <v>416</v>
      </c>
      <c r="I1099" s="351" t="s">
        <v>1431</v>
      </c>
      <c r="J1099" s="352" t="s">
        <v>1432</v>
      </c>
      <c r="K1099" s="352" t="s">
        <v>1157</v>
      </c>
      <c r="L1099" s="353" t="s">
        <v>32</v>
      </c>
      <c r="M1099" s="352">
        <v>10465</v>
      </c>
      <c r="N1099" s="371">
        <v>44949</v>
      </c>
      <c r="O1099" s="74">
        <f t="shared" si="61"/>
        <v>2</v>
      </c>
      <c r="P1099" s="74">
        <f t="shared" si="62"/>
        <v>1</v>
      </c>
      <c r="Q1099" s="139" t="str">
        <f t="shared" si="63"/>
        <v>Gastos_Gerais</v>
      </c>
    </row>
    <row r="1100" spans="1:17" ht="24" x14ac:dyDescent="0.2">
      <c r="A1100" s="357">
        <v>1097</v>
      </c>
      <c r="B1100" s="347">
        <v>44966</v>
      </c>
      <c r="C1100" s="580">
        <v>44958</v>
      </c>
      <c r="D1100" s="349" t="s">
        <v>264</v>
      </c>
      <c r="E1100" s="349" t="s">
        <v>181</v>
      </c>
      <c r="F1100" s="350">
        <v>600</v>
      </c>
      <c r="G1100" s="349" t="s">
        <v>1453</v>
      </c>
      <c r="H1100" s="349" t="s">
        <v>416</v>
      </c>
      <c r="I1100" s="351" t="s">
        <v>1454</v>
      </c>
      <c r="J1100" s="352" t="s">
        <v>1455</v>
      </c>
      <c r="K1100" s="352" t="s">
        <v>1157</v>
      </c>
      <c r="L1100" s="353" t="s">
        <v>32</v>
      </c>
      <c r="M1100" s="352">
        <v>202363</v>
      </c>
      <c r="N1100" s="371">
        <v>44958</v>
      </c>
      <c r="O1100" s="74">
        <f t="shared" si="61"/>
        <v>2</v>
      </c>
      <c r="P1100" s="74">
        <f t="shared" si="62"/>
        <v>2</v>
      </c>
      <c r="Q1100" s="139" t="str">
        <f t="shared" si="63"/>
        <v>Gastos_Gerais</v>
      </c>
    </row>
    <row r="1101" spans="1:17" ht="24" x14ac:dyDescent="0.2">
      <c r="A1101" s="357">
        <v>1098</v>
      </c>
      <c r="B1101" s="347">
        <v>44966</v>
      </c>
      <c r="C1101" s="580">
        <v>44958</v>
      </c>
      <c r="D1101" s="349" t="s">
        <v>264</v>
      </c>
      <c r="E1101" s="349" t="s">
        <v>293</v>
      </c>
      <c r="F1101" s="350">
        <v>120</v>
      </c>
      <c r="G1101" s="349" t="s">
        <v>2598</v>
      </c>
      <c r="H1101" s="349" t="s">
        <v>419</v>
      </c>
      <c r="I1101" s="351" t="s">
        <v>2599</v>
      </c>
      <c r="J1101" s="352" t="s">
        <v>1115</v>
      </c>
      <c r="K1101" s="352" t="s">
        <v>1188</v>
      </c>
      <c r="L1101" s="353" t="s">
        <v>1189</v>
      </c>
      <c r="M1101" s="352">
        <v>961220035</v>
      </c>
      <c r="N1101" s="371">
        <v>44966</v>
      </c>
      <c r="O1101" s="74">
        <f t="shared" si="61"/>
        <v>2</v>
      </c>
      <c r="P1101" s="74">
        <f t="shared" si="62"/>
        <v>2</v>
      </c>
      <c r="Q1101" s="139" t="str">
        <f t="shared" si="63"/>
        <v>Gastos_Gerais</v>
      </c>
    </row>
    <row r="1102" spans="1:17" ht="24" x14ac:dyDescent="0.2">
      <c r="A1102" s="357">
        <v>1099</v>
      </c>
      <c r="B1102" s="347">
        <v>44966</v>
      </c>
      <c r="C1102" s="580">
        <v>44958</v>
      </c>
      <c r="D1102" s="349" t="s">
        <v>264</v>
      </c>
      <c r="E1102" s="349" t="s">
        <v>293</v>
      </c>
      <c r="F1102" s="350">
        <v>39</v>
      </c>
      <c r="G1102" s="349" t="s">
        <v>4079</v>
      </c>
      <c r="H1102" s="349" t="s">
        <v>421</v>
      </c>
      <c r="I1102" s="351" t="s">
        <v>2266</v>
      </c>
      <c r="J1102" s="352" t="s">
        <v>712</v>
      </c>
      <c r="K1102" s="352" t="s">
        <v>1188</v>
      </c>
      <c r="L1102" s="353" t="s">
        <v>1189</v>
      </c>
      <c r="M1102" s="352">
        <v>961220035</v>
      </c>
      <c r="N1102" s="371">
        <v>44966</v>
      </c>
      <c r="O1102" s="74">
        <f t="shared" si="61"/>
        <v>2</v>
      </c>
      <c r="P1102" s="74">
        <f t="shared" si="62"/>
        <v>2</v>
      </c>
      <c r="Q1102" s="139" t="str">
        <f t="shared" si="63"/>
        <v>Gastos_Gerais</v>
      </c>
    </row>
    <row r="1103" spans="1:17" ht="24" x14ac:dyDescent="0.2">
      <c r="A1103" s="357">
        <v>1100</v>
      </c>
      <c r="B1103" s="347">
        <v>44966</v>
      </c>
      <c r="C1103" s="580">
        <v>44958</v>
      </c>
      <c r="D1103" s="349" t="s">
        <v>264</v>
      </c>
      <c r="E1103" s="349" t="s">
        <v>293</v>
      </c>
      <c r="F1103" s="350">
        <v>120</v>
      </c>
      <c r="G1103" s="349" t="s">
        <v>1560</v>
      </c>
      <c r="H1103" s="349" t="s">
        <v>419</v>
      </c>
      <c r="I1103" s="351" t="s">
        <v>1561</v>
      </c>
      <c r="J1103" s="352" t="s">
        <v>1036</v>
      </c>
      <c r="K1103" s="352" t="s">
        <v>1188</v>
      </c>
      <c r="L1103" s="353" t="s">
        <v>1189</v>
      </c>
      <c r="M1103" s="352">
        <v>961220035</v>
      </c>
      <c r="N1103" s="371">
        <v>44966</v>
      </c>
      <c r="O1103" s="74">
        <f t="shared" si="61"/>
        <v>2</v>
      </c>
      <c r="P1103" s="74">
        <f t="shared" si="62"/>
        <v>2</v>
      </c>
      <c r="Q1103" s="139" t="str">
        <f t="shared" si="63"/>
        <v>Gastos_Gerais</v>
      </c>
    </row>
    <row r="1104" spans="1:17" ht="25.5" x14ac:dyDescent="0.2">
      <c r="A1104" s="357">
        <v>1101</v>
      </c>
      <c r="B1104" s="347">
        <v>44966</v>
      </c>
      <c r="C1104" s="580">
        <v>44958</v>
      </c>
      <c r="D1104" s="349" t="s">
        <v>176</v>
      </c>
      <c r="E1104" s="349" t="s">
        <v>261</v>
      </c>
      <c r="F1104" s="350">
        <v>474.34</v>
      </c>
      <c r="G1104" s="349" t="s">
        <v>1207</v>
      </c>
      <c r="H1104" s="349" t="s">
        <v>414</v>
      </c>
      <c r="I1104" s="351" t="s">
        <v>2561</v>
      </c>
      <c r="J1104" s="352" t="s">
        <v>790</v>
      </c>
      <c r="K1104" s="352" t="s">
        <v>1188</v>
      </c>
      <c r="L1104" s="353" t="s">
        <v>1189</v>
      </c>
      <c r="M1104" s="352">
        <v>961220035</v>
      </c>
      <c r="N1104" s="371">
        <v>44966</v>
      </c>
      <c r="O1104" s="74">
        <f t="shared" si="61"/>
        <v>2</v>
      </c>
      <c r="P1104" s="74">
        <f t="shared" si="62"/>
        <v>2</v>
      </c>
      <c r="Q1104" s="139" t="str">
        <f t="shared" si="63"/>
        <v>Gastos_com_Pessoal</v>
      </c>
    </row>
    <row r="1105" spans="1:17" ht="25.5" x14ac:dyDescent="0.2">
      <c r="A1105" s="357">
        <v>1102</v>
      </c>
      <c r="B1105" s="347">
        <v>44966</v>
      </c>
      <c r="C1105" s="580">
        <v>44958</v>
      </c>
      <c r="D1105" s="349" t="s">
        <v>176</v>
      </c>
      <c r="E1105" s="349" t="s">
        <v>280</v>
      </c>
      <c r="F1105" s="350">
        <v>2564.9899999999998</v>
      </c>
      <c r="G1105" s="349" t="s">
        <v>1209</v>
      </c>
      <c r="H1105" s="349" t="s">
        <v>414</v>
      </c>
      <c r="I1105" s="351" t="s">
        <v>2561</v>
      </c>
      <c r="J1105" s="352" t="s">
        <v>790</v>
      </c>
      <c r="K1105" s="352" t="s">
        <v>1188</v>
      </c>
      <c r="L1105" s="353" t="s">
        <v>1189</v>
      </c>
      <c r="M1105" s="352">
        <v>961220035</v>
      </c>
      <c r="N1105" s="371">
        <v>44966</v>
      </c>
      <c r="O1105" s="74">
        <f t="shared" si="61"/>
        <v>2</v>
      </c>
      <c r="P1105" s="74">
        <f t="shared" si="62"/>
        <v>2</v>
      </c>
      <c r="Q1105" s="139" t="str">
        <f t="shared" si="63"/>
        <v>Gastos_com_Pessoal</v>
      </c>
    </row>
    <row r="1106" spans="1:17" ht="25.5" x14ac:dyDescent="0.2">
      <c r="A1106" s="357">
        <v>1103</v>
      </c>
      <c r="B1106" s="347">
        <v>44966</v>
      </c>
      <c r="C1106" s="580">
        <v>44958</v>
      </c>
      <c r="D1106" s="349" t="s">
        <v>176</v>
      </c>
      <c r="E1106" s="349" t="s">
        <v>262</v>
      </c>
      <c r="F1106" s="350">
        <v>855</v>
      </c>
      <c r="G1106" s="349" t="s">
        <v>1210</v>
      </c>
      <c r="H1106" s="349" t="s">
        <v>414</v>
      </c>
      <c r="I1106" s="351" t="s">
        <v>2561</v>
      </c>
      <c r="J1106" s="352" t="s">
        <v>790</v>
      </c>
      <c r="K1106" s="352" t="s">
        <v>1188</v>
      </c>
      <c r="L1106" s="353" t="s">
        <v>1189</v>
      </c>
      <c r="M1106" s="352">
        <v>961220035</v>
      </c>
      <c r="N1106" s="371">
        <v>44966</v>
      </c>
      <c r="O1106" s="74">
        <f t="shared" si="61"/>
        <v>2</v>
      </c>
      <c r="P1106" s="74">
        <f t="shared" si="62"/>
        <v>2</v>
      </c>
      <c r="Q1106" s="139" t="str">
        <f t="shared" si="63"/>
        <v>Gastos_com_Pessoal</v>
      </c>
    </row>
    <row r="1107" spans="1:17" ht="36" x14ac:dyDescent="0.2">
      <c r="A1107" s="357">
        <v>1104</v>
      </c>
      <c r="B1107" s="347">
        <v>44966</v>
      </c>
      <c r="C1107" s="580">
        <v>44958</v>
      </c>
      <c r="D1107" s="349" t="s">
        <v>176</v>
      </c>
      <c r="E1107" s="349" t="s">
        <v>169</v>
      </c>
      <c r="F1107" s="350">
        <v>3135.4</v>
      </c>
      <c r="G1107" s="349" t="s">
        <v>1211</v>
      </c>
      <c r="H1107" s="349" t="s">
        <v>414</v>
      </c>
      <c r="I1107" s="351" t="s">
        <v>2561</v>
      </c>
      <c r="J1107" s="352" t="s">
        <v>790</v>
      </c>
      <c r="K1107" s="352" t="s">
        <v>1188</v>
      </c>
      <c r="L1107" s="353" t="s">
        <v>1189</v>
      </c>
      <c r="M1107" s="352">
        <v>961220035</v>
      </c>
      <c r="N1107" s="371">
        <v>44966</v>
      </c>
      <c r="O1107" s="74">
        <f t="shared" si="61"/>
        <v>2</v>
      </c>
      <c r="P1107" s="74">
        <f t="shared" si="62"/>
        <v>2</v>
      </c>
      <c r="Q1107" s="139" t="str">
        <f t="shared" si="63"/>
        <v>Gastos_com_Pessoal</v>
      </c>
    </row>
    <row r="1108" spans="1:17" ht="24" x14ac:dyDescent="0.2">
      <c r="A1108" s="357">
        <v>1105</v>
      </c>
      <c r="B1108" s="347">
        <v>44966</v>
      </c>
      <c r="C1108" s="580">
        <v>44958</v>
      </c>
      <c r="D1108" s="349" t="s">
        <v>264</v>
      </c>
      <c r="E1108" s="349" t="s">
        <v>293</v>
      </c>
      <c r="F1108" s="350">
        <v>120</v>
      </c>
      <c r="G1108" s="349" t="s">
        <v>2600</v>
      </c>
      <c r="H1108" s="349" t="s">
        <v>418</v>
      </c>
      <c r="I1108" s="351" t="s">
        <v>2601</v>
      </c>
      <c r="J1108" s="352" t="s">
        <v>956</v>
      </c>
      <c r="K1108" s="352" t="s">
        <v>1188</v>
      </c>
      <c r="L1108" s="353" t="s">
        <v>1189</v>
      </c>
      <c r="M1108" s="352">
        <v>961220035</v>
      </c>
      <c r="N1108" s="371">
        <v>44966</v>
      </c>
      <c r="O1108" s="74">
        <f t="shared" si="61"/>
        <v>2</v>
      </c>
      <c r="P1108" s="74">
        <f t="shared" si="62"/>
        <v>2</v>
      </c>
      <c r="Q1108" s="139" t="str">
        <f t="shared" si="63"/>
        <v>Gastos_Gerais</v>
      </c>
    </row>
    <row r="1109" spans="1:17" ht="24" x14ac:dyDescent="0.2">
      <c r="A1109" s="357">
        <v>1106</v>
      </c>
      <c r="B1109" s="347">
        <v>44966</v>
      </c>
      <c r="C1109" s="580">
        <v>44958</v>
      </c>
      <c r="D1109" s="349" t="s">
        <v>264</v>
      </c>
      <c r="E1109" s="349" t="s">
        <v>293</v>
      </c>
      <c r="F1109" s="350">
        <v>40.4</v>
      </c>
      <c r="G1109" s="349" t="s">
        <v>1292</v>
      </c>
      <c r="H1109" s="349" t="s">
        <v>418</v>
      </c>
      <c r="I1109" s="351" t="s">
        <v>2038</v>
      </c>
      <c r="J1109" s="352" t="s">
        <v>465</v>
      </c>
      <c r="K1109" s="352" t="s">
        <v>1188</v>
      </c>
      <c r="L1109" s="353" t="s">
        <v>1189</v>
      </c>
      <c r="M1109" s="352">
        <v>961220035</v>
      </c>
      <c r="N1109" s="371">
        <v>44966</v>
      </c>
      <c r="O1109" s="74">
        <f t="shared" si="61"/>
        <v>2</v>
      </c>
      <c r="P1109" s="74">
        <f t="shared" si="62"/>
        <v>2</v>
      </c>
      <c r="Q1109" s="139" t="str">
        <f t="shared" si="63"/>
        <v>Gastos_Gerais</v>
      </c>
    </row>
    <row r="1110" spans="1:17" ht="24" x14ac:dyDescent="0.2">
      <c r="A1110" s="357">
        <v>1107</v>
      </c>
      <c r="B1110" s="347">
        <v>44966</v>
      </c>
      <c r="C1110" s="580">
        <v>44958</v>
      </c>
      <c r="D1110" s="349" t="s">
        <v>264</v>
      </c>
      <c r="E1110" s="349" t="s">
        <v>293</v>
      </c>
      <c r="F1110" s="350">
        <v>71</v>
      </c>
      <c r="G1110" s="349" t="s">
        <v>2602</v>
      </c>
      <c r="H1110" s="349" t="s">
        <v>302</v>
      </c>
      <c r="I1110" s="351" t="s">
        <v>2603</v>
      </c>
      <c r="J1110" s="352" t="s">
        <v>820</v>
      </c>
      <c r="K1110" s="352" t="s">
        <v>1188</v>
      </c>
      <c r="L1110" s="353" t="s">
        <v>1189</v>
      </c>
      <c r="M1110" s="352">
        <v>961220035</v>
      </c>
      <c r="N1110" s="371">
        <v>44966</v>
      </c>
      <c r="O1110" s="74">
        <f t="shared" si="61"/>
        <v>2</v>
      </c>
      <c r="P1110" s="74">
        <f t="shared" si="62"/>
        <v>2</v>
      </c>
      <c r="Q1110" s="139" t="str">
        <f t="shared" si="63"/>
        <v>Gastos_Gerais</v>
      </c>
    </row>
    <row r="1111" spans="1:17" ht="24" x14ac:dyDescent="0.2">
      <c r="A1111" s="357">
        <v>1108</v>
      </c>
      <c r="B1111" s="347">
        <v>44966</v>
      </c>
      <c r="C1111" s="580">
        <v>44958</v>
      </c>
      <c r="D1111" s="349" t="s">
        <v>264</v>
      </c>
      <c r="E1111" s="349" t="s">
        <v>293</v>
      </c>
      <c r="F1111" s="350">
        <v>120</v>
      </c>
      <c r="G1111" s="349" t="s">
        <v>2604</v>
      </c>
      <c r="H1111" s="349" t="s">
        <v>418</v>
      </c>
      <c r="I1111" s="351" t="s">
        <v>2605</v>
      </c>
      <c r="J1111" s="352" t="s">
        <v>1002</v>
      </c>
      <c r="K1111" s="352" t="s">
        <v>1188</v>
      </c>
      <c r="L1111" s="353" t="s">
        <v>1189</v>
      </c>
      <c r="M1111" s="352">
        <v>961220035</v>
      </c>
      <c r="N1111" s="371">
        <v>44966</v>
      </c>
      <c r="O1111" s="74">
        <f t="shared" si="61"/>
        <v>2</v>
      </c>
      <c r="P1111" s="74">
        <f t="shared" si="62"/>
        <v>2</v>
      </c>
      <c r="Q1111" s="139" t="str">
        <f t="shared" si="63"/>
        <v>Gastos_Gerais</v>
      </c>
    </row>
    <row r="1112" spans="1:17" ht="25.5" x14ac:dyDescent="0.2">
      <c r="A1112" s="357">
        <v>1109</v>
      </c>
      <c r="B1112" s="347">
        <v>44966</v>
      </c>
      <c r="C1112" s="580">
        <v>44958</v>
      </c>
      <c r="D1112" s="349" t="s">
        <v>176</v>
      </c>
      <c r="E1112" s="349" t="s">
        <v>261</v>
      </c>
      <c r="F1112" s="350">
        <v>174.69</v>
      </c>
      <c r="G1112" s="349" t="s">
        <v>1207</v>
      </c>
      <c r="H1112" s="349" t="s">
        <v>422</v>
      </c>
      <c r="I1112" s="351" t="s">
        <v>2606</v>
      </c>
      <c r="J1112" s="352" t="s">
        <v>1064</v>
      </c>
      <c r="K1112" s="352" t="s">
        <v>1188</v>
      </c>
      <c r="L1112" s="353" t="s">
        <v>1189</v>
      </c>
      <c r="M1112" s="352">
        <v>961220035</v>
      </c>
      <c r="N1112" s="371">
        <v>44966</v>
      </c>
      <c r="O1112" s="74">
        <f t="shared" si="61"/>
        <v>2</v>
      </c>
      <c r="P1112" s="74">
        <f t="shared" si="62"/>
        <v>2</v>
      </c>
      <c r="Q1112" s="139" t="str">
        <f t="shared" si="63"/>
        <v>Gastos_com_Pessoal</v>
      </c>
    </row>
    <row r="1113" spans="1:17" ht="25.5" x14ac:dyDescent="0.2">
      <c r="A1113" s="357">
        <v>1110</v>
      </c>
      <c r="B1113" s="347">
        <v>44966</v>
      </c>
      <c r="C1113" s="580">
        <v>44958</v>
      </c>
      <c r="D1113" s="349" t="s">
        <v>176</v>
      </c>
      <c r="E1113" s="349" t="s">
        <v>280</v>
      </c>
      <c r="F1113" s="350">
        <v>890.33</v>
      </c>
      <c r="G1113" s="349" t="s">
        <v>1209</v>
      </c>
      <c r="H1113" s="349" t="s">
        <v>422</v>
      </c>
      <c r="I1113" s="351" t="s">
        <v>2606</v>
      </c>
      <c r="J1113" s="352" t="s">
        <v>1064</v>
      </c>
      <c r="K1113" s="352" t="s">
        <v>1188</v>
      </c>
      <c r="L1113" s="353" t="s">
        <v>1189</v>
      </c>
      <c r="M1113" s="352">
        <v>961220035</v>
      </c>
      <c r="N1113" s="371">
        <v>44966</v>
      </c>
      <c r="O1113" s="74">
        <f t="shared" si="61"/>
        <v>2</v>
      </c>
      <c r="P1113" s="74">
        <f t="shared" si="62"/>
        <v>2</v>
      </c>
      <c r="Q1113" s="139" t="str">
        <f t="shared" si="63"/>
        <v>Gastos_com_Pessoal</v>
      </c>
    </row>
    <row r="1114" spans="1:17" ht="25.5" x14ac:dyDescent="0.2">
      <c r="A1114" s="357">
        <v>1111</v>
      </c>
      <c r="B1114" s="347">
        <v>44966</v>
      </c>
      <c r="C1114" s="580">
        <v>44958</v>
      </c>
      <c r="D1114" s="349" t="s">
        <v>176</v>
      </c>
      <c r="E1114" s="349" t="s">
        <v>262</v>
      </c>
      <c r="F1114" s="350">
        <v>296.77999999999997</v>
      </c>
      <c r="G1114" s="349" t="s">
        <v>1210</v>
      </c>
      <c r="H1114" s="349" t="s">
        <v>422</v>
      </c>
      <c r="I1114" s="351" t="s">
        <v>2606</v>
      </c>
      <c r="J1114" s="352" t="s">
        <v>1064</v>
      </c>
      <c r="K1114" s="352" t="s">
        <v>1188</v>
      </c>
      <c r="L1114" s="353" t="s">
        <v>1189</v>
      </c>
      <c r="M1114" s="352">
        <v>961220035</v>
      </c>
      <c r="N1114" s="371">
        <v>44966</v>
      </c>
      <c r="O1114" s="74">
        <f t="shared" si="61"/>
        <v>2</v>
      </c>
      <c r="P1114" s="74">
        <f t="shared" si="62"/>
        <v>2</v>
      </c>
      <c r="Q1114" s="139" t="str">
        <f t="shared" si="63"/>
        <v>Gastos_com_Pessoal</v>
      </c>
    </row>
    <row r="1115" spans="1:17" ht="36" x14ac:dyDescent="0.2">
      <c r="A1115" s="357">
        <v>1112</v>
      </c>
      <c r="B1115" s="347">
        <v>44966</v>
      </c>
      <c r="C1115" s="580">
        <v>44958</v>
      </c>
      <c r="D1115" s="349" t="s">
        <v>176</v>
      </c>
      <c r="E1115" s="349" t="s">
        <v>169</v>
      </c>
      <c r="F1115" s="350">
        <v>49.88</v>
      </c>
      <c r="G1115" s="349" t="s">
        <v>1211</v>
      </c>
      <c r="H1115" s="349" t="s">
        <v>422</v>
      </c>
      <c r="I1115" s="351" t="s">
        <v>2606</v>
      </c>
      <c r="J1115" s="352" t="s">
        <v>1064</v>
      </c>
      <c r="K1115" s="352" t="s">
        <v>1188</v>
      </c>
      <c r="L1115" s="353" t="s">
        <v>1189</v>
      </c>
      <c r="M1115" s="352">
        <v>961220035</v>
      </c>
      <c r="N1115" s="371">
        <v>44966</v>
      </c>
      <c r="O1115" s="74">
        <f t="shared" si="61"/>
        <v>2</v>
      </c>
      <c r="P1115" s="74">
        <f t="shared" si="62"/>
        <v>2</v>
      </c>
      <c r="Q1115" s="139" t="str">
        <f t="shared" si="63"/>
        <v>Gastos_com_Pessoal</v>
      </c>
    </row>
    <row r="1116" spans="1:17" ht="24" x14ac:dyDescent="0.2">
      <c r="A1116" s="357">
        <v>1113</v>
      </c>
      <c r="B1116" s="347">
        <v>44966</v>
      </c>
      <c r="C1116" s="580">
        <v>44958</v>
      </c>
      <c r="D1116" s="349" t="s">
        <v>264</v>
      </c>
      <c r="E1116" s="349" t="s">
        <v>293</v>
      </c>
      <c r="F1116" s="350">
        <v>120</v>
      </c>
      <c r="G1116" s="349" t="s">
        <v>2377</v>
      </c>
      <c r="H1116" s="349" t="s">
        <v>418</v>
      </c>
      <c r="I1116" s="351" t="s">
        <v>2378</v>
      </c>
      <c r="J1116" s="352" t="s">
        <v>468</v>
      </c>
      <c r="K1116" s="352" t="s">
        <v>1188</v>
      </c>
      <c r="L1116" s="353" t="s">
        <v>1189</v>
      </c>
      <c r="M1116" s="352">
        <v>961220035</v>
      </c>
      <c r="N1116" s="371">
        <v>44966</v>
      </c>
      <c r="O1116" s="74">
        <f t="shared" si="61"/>
        <v>2</v>
      </c>
      <c r="P1116" s="74">
        <f t="shared" si="62"/>
        <v>2</v>
      </c>
      <c r="Q1116" s="139" t="str">
        <f t="shared" si="63"/>
        <v>Gastos_Gerais</v>
      </c>
    </row>
    <row r="1117" spans="1:17" ht="24" x14ac:dyDescent="0.2">
      <c r="A1117" s="357">
        <v>1114</v>
      </c>
      <c r="B1117" s="347">
        <v>44966</v>
      </c>
      <c r="C1117" s="580">
        <v>44958</v>
      </c>
      <c r="D1117" s="349" t="s">
        <v>264</v>
      </c>
      <c r="E1117" s="349" t="s">
        <v>293</v>
      </c>
      <c r="F1117" s="350">
        <v>14</v>
      </c>
      <c r="G1117" s="349" t="s">
        <v>2607</v>
      </c>
      <c r="H1117" s="349" t="s">
        <v>418</v>
      </c>
      <c r="I1117" s="351" t="s">
        <v>2608</v>
      </c>
      <c r="J1117" s="352" t="s">
        <v>468</v>
      </c>
      <c r="K1117" s="352" t="s">
        <v>1188</v>
      </c>
      <c r="L1117" s="353" t="s">
        <v>1189</v>
      </c>
      <c r="M1117" s="352">
        <v>961220035</v>
      </c>
      <c r="N1117" s="371">
        <v>44966</v>
      </c>
      <c r="O1117" s="74">
        <f t="shared" si="61"/>
        <v>2</v>
      </c>
      <c r="P1117" s="74">
        <f t="shared" si="62"/>
        <v>2</v>
      </c>
      <c r="Q1117" s="139" t="str">
        <f t="shared" si="63"/>
        <v>Gastos_Gerais</v>
      </c>
    </row>
    <row r="1118" spans="1:17" ht="25.5" x14ac:dyDescent="0.2">
      <c r="A1118" s="357">
        <v>1115</v>
      </c>
      <c r="B1118" s="347">
        <v>44966</v>
      </c>
      <c r="C1118" s="580">
        <v>44958</v>
      </c>
      <c r="D1118" s="349" t="s">
        <v>176</v>
      </c>
      <c r="E1118" s="349" t="s">
        <v>261</v>
      </c>
      <c r="F1118" s="350">
        <v>271.10000000000002</v>
      </c>
      <c r="G1118" s="349" t="s">
        <v>1207</v>
      </c>
      <c r="H1118" s="349" t="s">
        <v>419</v>
      </c>
      <c r="I1118" s="351" t="s">
        <v>2609</v>
      </c>
      <c r="J1118" s="352" t="s">
        <v>1101</v>
      </c>
      <c r="K1118" s="352" t="s">
        <v>1188</v>
      </c>
      <c r="L1118" s="353" t="s">
        <v>1189</v>
      </c>
      <c r="M1118" s="352">
        <v>961220035</v>
      </c>
      <c r="N1118" s="371">
        <v>44966</v>
      </c>
      <c r="O1118" s="74">
        <f t="shared" ref="O1118:O2315" si="64">IF(B1118=0,0,IF(YEAR(B1118)=$P$1,MONTH(B1118)-$O$1+1,(YEAR(B1118)-$P$1)*12-$O$1+1+MONTH(B1118)))</f>
        <v>2</v>
      </c>
      <c r="P1118" s="74">
        <f t="shared" ref="P1118:P2315" si="65">IF(C1118=0,0,IF(YEAR(C1118)=$P$1,MONTH(C1118)-$O$1+1,(YEAR(C1118)-$P$1)*12-$O$1+1+MONTH(C1118)))</f>
        <v>2</v>
      </c>
      <c r="Q1118" s="139" t="str">
        <f t="shared" ref="Q1118:Q2315" si="66">SUBSTITUTE(D1118," ","_")</f>
        <v>Gastos_com_Pessoal</v>
      </c>
    </row>
    <row r="1119" spans="1:17" ht="25.5" x14ac:dyDescent="0.2">
      <c r="A1119" s="357">
        <v>1116</v>
      </c>
      <c r="B1119" s="347">
        <v>44966</v>
      </c>
      <c r="C1119" s="580">
        <v>44958</v>
      </c>
      <c r="D1119" s="349" t="s">
        <v>176</v>
      </c>
      <c r="E1119" s="349" t="s">
        <v>280</v>
      </c>
      <c r="F1119" s="350">
        <v>770.32</v>
      </c>
      <c r="G1119" s="349" t="s">
        <v>1209</v>
      </c>
      <c r="H1119" s="349" t="s">
        <v>419</v>
      </c>
      <c r="I1119" s="351" t="s">
        <v>2609</v>
      </c>
      <c r="J1119" s="352" t="s">
        <v>1101</v>
      </c>
      <c r="K1119" s="352" t="s">
        <v>1188</v>
      </c>
      <c r="L1119" s="353" t="s">
        <v>1189</v>
      </c>
      <c r="M1119" s="352">
        <v>961220035</v>
      </c>
      <c r="N1119" s="371">
        <v>44966</v>
      </c>
      <c r="O1119" s="74">
        <f t="shared" si="64"/>
        <v>2</v>
      </c>
      <c r="P1119" s="74">
        <f t="shared" si="65"/>
        <v>2</v>
      </c>
      <c r="Q1119" s="139" t="str">
        <f t="shared" si="66"/>
        <v>Gastos_com_Pessoal</v>
      </c>
    </row>
    <row r="1120" spans="1:17" ht="25.5" x14ac:dyDescent="0.2">
      <c r="A1120" s="357">
        <v>1117</v>
      </c>
      <c r="B1120" s="347">
        <v>44966</v>
      </c>
      <c r="C1120" s="580">
        <v>44958</v>
      </c>
      <c r="D1120" s="349" t="s">
        <v>176</v>
      </c>
      <c r="E1120" s="349" t="s">
        <v>262</v>
      </c>
      <c r="F1120" s="350">
        <v>256.77</v>
      </c>
      <c r="G1120" s="349" t="s">
        <v>1210</v>
      </c>
      <c r="H1120" s="349" t="s">
        <v>419</v>
      </c>
      <c r="I1120" s="351" t="s">
        <v>2609</v>
      </c>
      <c r="J1120" s="352" t="s">
        <v>1101</v>
      </c>
      <c r="K1120" s="352" t="s">
        <v>1188</v>
      </c>
      <c r="L1120" s="353" t="s">
        <v>1189</v>
      </c>
      <c r="M1120" s="352">
        <v>961220035</v>
      </c>
      <c r="N1120" s="371">
        <v>44966</v>
      </c>
      <c r="O1120" s="74">
        <f t="shared" si="64"/>
        <v>2</v>
      </c>
      <c r="P1120" s="74">
        <f t="shared" si="65"/>
        <v>2</v>
      </c>
      <c r="Q1120" s="139" t="str">
        <f t="shared" si="66"/>
        <v>Gastos_com_Pessoal</v>
      </c>
    </row>
    <row r="1121" spans="1:17" ht="36" x14ac:dyDescent="0.2">
      <c r="A1121" s="357">
        <v>1118</v>
      </c>
      <c r="B1121" s="347">
        <v>44966</v>
      </c>
      <c r="C1121" s="580">
        <v>44958</v>
      </c>
      <c r="D1121" s="349" t="s">
        <v>176</v>
      </c>
      <c r="E1121" s="349" t="s">
        <v>169</v>
      </c>
      <c r="F1121" s="350">
        <v>113.41</v>
      </c>
      <c r="G1121" s="349" t="s">
        <v>1211</v>
      </c>
      <c r="H1121" s="349" t="s">
        <v>419</v>
      </c>
      <c r="I1121" s="351" t="s">
        <v>2609</v>
      </c>
      <c r="J1121" s="352" t="s">
        <v>1101</v>
      </c>
      <c r="K1121" s="352" t="s">
        <v>1188</v>
      </c>
      <c r="L1121" s="353" t="s">
        <v>1189</v>
      </c>
      <c r="M1121" s="352">
        <v>961220035</v>
      </c>
      <c r="N1121" s="371">
        <v>44966</v>
      </c>
      <c r="O1121" s="74">
        <f t="shared" si="64"/>
        <v>2</v>
      </c>
      <c r="P1121" s="74">
        <f t="shared" si="65"/>
        <v>2</v>
      </c>
      <c r="Q1121" s="139" t="str">
        <f t="shared" si="66"/>
        <v>Gastos_com_Pessoal</v>
      </c>
    </row>
    <row r="1122" spans="1:17" ht="25.5" x14ac:dyDescent="0.2">
      <c r="A1122" s="357">
        <v>1119</v>
      </c>
      <c r="B1122" s="347">
        <v>44966</v>
      </c>
      <c r="C1122" s="580">
        <v>44958</v>
      </c>
      <c r="D1122" s="349" t="s">
        <v>176</v>
      </c>
      <c r="E1122" s="349" t="s">
        <v>261</v>
      </c>
      <c r="F1122" s="350">
        <v>538.70000000000005</v>
      </c>
      <c r="G1122" s="349" t="s">
        <v>1207</v>
      </c>
      <c r="H1122" s="349" t="s">
        <v>416</v>
      </c>
      <c r="I1122" s="351" t="s">
        <v>2610</v>
      </c>
      <c r="J1122" s="352" t="s">
        <v>539</v>
      </c>
      <c r="K1122" s="352" t="s">
        <v>1188</v>
      </c>
      <c r="L1122" s="353" t="s">
        <v>1189</v>
      </c>
      <c r="M1122" s="352">
        <v>961267945</v>
      </c>
      <c r="N1122" s="371">
        <v>44966</v>
      </c>
      <c r="O1122" s="74">
        <f t="shared" si="64"/>
        <v>2</v>
      </c>
      <c r="P1122" s="74">
        <f t="shared" si="65"/>
        <v>2</v>
      </c>
      <c r="Q1122" s="139" t="str">
        <f t="shared" si="66"/>
        <v>Gastos_com_Pessoal</v>
      </c>
    </row>
    <row r="1123" spans="1:17" ht="25.5" x14ac:dyDescent="0.2">
      <c r="A1123" s="357">
        <v>1120</v>
      </c>
      <c r="B1123" s="347">
        <v>44966</v>
      </c>
      <c r="C1123" s="580">
        <v>44958</v>
      </c>
      <c r="D1123" s="349" t="s">
        <v>176</v>
      </c>
      <c r="E1123" s="349" t="s">
        <v>280</v>
      </c>
      <c r="F1123" s="350">
        <v>2559.48</v>
      </c>
      <c r="G1123" s="349" t="s">
        <v>1209</v>
      </c>
      <c r="H1123" s="349" t="s">
        <v>416</v>
      </c>
      <c r="I1123" s="351" t="s">
        <v>2610</v>
      </c>
      <c r="J1123" s="352" t="s">
        <v>539</v>
      </c>
      <c r="K1123" s="352" t="s">
        <v>1188</v>
      </c>
      <c r="L1123" s="353" t="s">
        <v>1189</v>
      </c>
      <c r="M1123" s="352">
        <v>961267945</v>
      </c>
      <c r="N1123" s="371">
        <v>44966</v>
      </c>
      <c r="O1123" s="74">
        <f t="shared" si="64"/>
        <v>2</v>
      </c>
      <c r="P1123" s="74">
        <f t="shared" si="65"/>
        <v>2</v>
      </c>
      <c r="Q1123" s="139" t="str">
        <f t="shared" si="66"/>
        <v>Gastos_com_Pessoal</v>
      </c>
    </row>
    <row r="1124" spans="1:17" ht="25.5" x14ac:dyDescent="0.2">
      <c r="A1124" s="357">
        <v>1121</v>
      </c>
      <c r="B1124" s="347">
        <v>44966</v>
      </c>
      <c r="C1124" s="580">
        <v>44958</v>
      </c>
      <c r="D1124" s="349" t="s">
        <v>176</v>
      </c>
      <c r="E1124" s="349" t="s">
        <v>262</v>
      </c>
      <c r="F1124" s="350">
        <v>853.16</v>
      </c>
      <c r="G1124" s="349" t="s">
        <v>1210</v>
      </c>
      <c r="H1124" s="349" t="s">
        <v>416</v>
      </c>
      <c r="I1124" s="351" t="s">
        <v>2610</v>
      </c>
      <c r="J1124" s="352" t="s">
        <v>539</v>
      </c>
      <c r="K1124" s="352" t="s">
        <v>1188</v>
      </c>
      <c r="L1124" s="353" t="s">
        <v>1189</v>
      </c>
      <c r="M1124" s="352">
        <v>961267945</v>
      </c>
      <c r="N1124" s="371">
        <v>44966</v>
      </c>
      <c r="O1124" s="74">
        <f t="shared" si="64"/>
        <v>2</v>
      </c>
      <c r="P1124" s="74">
        <f t="shared" si="65"/>
        <v>2</v>
      </c>
      <c r="Q1124" s="139" t="str">
        <f t="shared" si="66"/>
        <v>Gastos_com_Pessoal</v>
      </c>
    </row>
    <row r="1125" spans="1:17" ht="36" x14ac:dyDescent="0.2">
      <c r="A1125" s="357">
        <v>1122</v>
      </c>
      <c r="B1125" s="347">
        <v>44966</v>
      </c>
      <c r="C1125" s="580">
        <v>44958</v>
      </c>
      <c r="D1125" s="349" t="s">
        <v>176</v>
      </c>
      <c r="E1125" s="349" t="s">
        <v>169</v>
      </c>
      <c r="F1125" s="350">
        <v>3434.78</v>
      </c>
      <c r="G1125" s="349" t="s">
        <v>1211</v>
      </c>
      <c r="H1125" s="349" t="s">
        <v>416</v>
      </c>
      <c r="I1125" s="351" t="s">
        <v>2610</v>
      </c>
      <c r="J1125" s="352" t="s">
        <v>539</v>
      </c>
      <c r="K1125" s="352" t="s">
        <v>1188</v>
      </c>
      <c r="L1125" s="353" t="s">
        <v>1189</v>
      </c>
      <c r="M1125" s="352">
        <v>961267945</v>
      </c>
      <c r="N1125" s="371">
        <v>44966</v>
      </c>
      <c r="O1125" s="74">
        <f t="shared" si="64"/>
        <v>2</v>
      </c>
      <c r="P1125" s="74">
        <f t="shared" si="65"/>
        <v>2</v>
      </c>
      <c r="Q1125" s="139" t="str">
        <f t="shared" si="66"/>
        <v>Gastos_com_Pessoal</v>
      </c>
    </row>
    <row r="1126" spans="1:17" ht="24" x14ac:dyDescent="0.2">
      <c r="A1126" s="357">
        <v>1123</v>
      </c>
      <c r="B1126" s="347">
        <v>44966</v>
      </c>
      <c r="C1126" s="580">
        <v>44958</v>
      </c>
      <c r="D1126" s="349" t="s">
        <v>264</v>
      </c>
      <c r="E1126" s="349" t="s">
        <v>293</v>
      </c>
      <c r="F1126" s="350">
        <v>24</v>
      </c>
      <c r="G1126" s="349" t="s">
        <v>2611</v>
      </c>
      <c r="H1126" s="349" t="s">
        <v>418</v>
      </c>
      <c r="I1126" s="351" t="s">
        <v>2038</v>
      </c>
      <c r="J1126" s="352" t="s">
        <v>465</v>
      </c>
      <c r="K1126" s="352" t="s">
        <v>1188</v>
      </c>
      <c r="L1126" s="353" t="s">
        <v>1189</v>
      </c>
      <c r="M1126" s="352">
        <v>961267945</v>
      </c>
      <c r="N1126" s="371">
        <v>44966</v>
      </c>
      <c r="O1126" s="74">
        <f t="shared" si="64"/>
        <v>2</v>
      </c>
      <c r="P1126" s="74">
        <f t="shared" si="65"/>
        <v>2</v>
      </c>
      <c r="Q1126" s="139" t="str">
        <f t="shared" si="66"/>
        <v>Gastos_Gerais</v>
      </c>
    </row>
    <row r="1127" spans="1:17" ht="25.5" x14ac:dyDescent="0.2">
      <c r="A1127" s="357">
        <v>1124</v>
      </c>
      <c r="B1127" s="347">
        <v>44966</v>
      </c>
      <c r="C1127" s="580">
        <v>44958</v>
      </c>
      <c r="D1127" s="349" t="s">
        <v>176</v>
      </c>
      <c r="E1127" s="349" t="s">
        <v>262</v>
      </c>
      <c r="F1127" s="350">
        <v>933.66</v>
      </c>
      <c r="G1127" s="349" t="s">
        <v>2612</v>
      </c>
      <c r="H1127" s="349" t="s">
        <v>422</v>
      </c>
      <c r="I1127" s="351" t="s">
        <v>2613</v>
      </c>
      <c r="J1127" s="352" t="s">
        <v>959</v>
      </c>
      <c r="K1127" s="352" t="s">
        <v>1188</v>
      </c>
      <c r="L1127" s="353" t="s">
        <v>1189</v>
      </c>
      <c r="M1127" s="352">
        <v>961267945</v>
      </c>
      <c r="N1127" s="371">
        <v>44966</v>
      </c>
      <c r="O1127" s="74">
        <f t="shared" si="64"/>
        <v>2</v>
      </c>
      <c r="P1127" s="74">
        <f t="shared" si="65"/>
        <v>2</v>
      </c>
      <c r="Q1127" s="139" t="str">
        <f t="shared" si="66"/>
        <v>Gastos_com_Pessoal</v>
      </c>
    </row>
    <row r="1128" spans="1:17" ht="25.5" x14ac:dyDescent="0.2">
      <c r="A1128" s="357">
        <v>1125</v>
      </c>
      <c r="B1128" s="347">
        <v>44966</v>
      </c>
      <c r="C1128" s="580">
        <v>44958</v>
      </c>
      <c r="D1128" s="349" t="s">
        <v>176</v>
      </c>
      <c r="E1128" s="349" t="s">
        <v>280</v>
      </c>
      <c r="F1128" s="350">
        <v>2595.5300000000002</v>
      </c>
      <c r="G1128" s="349" t="s">
        <v>2614</v>
      </c>
      <c r="H1128" s="349" t="s">
        <v>422</v>
      </c>
      <c r="I1128" s="351" t="s">
        <v>2613</v>
      </c>
      <c r="J1128" s="352" t="s">
        <v>959</v>
      </c>
      <c r="K1128" s="352" t="s">
        <v>1188</v>
      </c>
      <c r="L1128" s="353" t="s">
        <v>1189</v>
      </c>
      <c r="M1128" s="352">
        <v>961267945</v>
      </c>
      <c r="N1128" s="371">
        <v>44966</v>
      </c>
      <c r="O1128" s="74">
        <f t="shared" si="64"/>
        <v>2</v>
      </c>
      <c r="P1128" s="74">
        <f t="shared" si="65"/>
        <v>2</v>
      </c>
      <c r="Q1128" s="139" t="str">
        <f t="shared" si="66"/>
        <v>Gastos_com_Pessoal</v>
      </c>
    </row>
    <row r="1129" spans="1:17" ht="25.5" x14ac:dyDescent="0.2">
      <c r="A1129" s="357">
        <v>1126</v>
      </c>
      <c r="B1129" s="347">
        <v>44966</v>
      </c>
      <c r="C1129" s="580">
        <v>44958</v>
      </c>
      <c r="D1129" s="349" t="s">
        <v>176</v>
      </c>
      <c r="E1129" s="349" t="s">
        <v>262</v>
      </c>
      <c r="F1129" s="350">
        <v>933.66</v>
      </c>
      <c r="G1129" s="349" t="s">
        <v>2615</v>
      </c>
      <c r="H1129" s="349" t="s">
        <v>422</v>
      </c>
      <c r="I1129" s="351" t="s">
        <v>2616</v>
      </c>
      <c r="J1129" s="352" t="s">
        <v>2617</v>
      </c>
      <c r="K1129" s="352" t="s">
        <v>1188</v>
      </c>
      <c r="L1129" s="353" t="s">
        <v>1189</v>
      </c>
      <c r="M1129" s="352">
        <v>961267945</v>
      </c>
      <c r="N1129" s="371">
        <v>44966</v>
      </c>
      <c r="O1129" s="74">
        <f t="shared" si="64"/>
        <v>2</v>
      </c>
      <c r="P1129" s="74">
        <f t="shared" si="65"/>
        <v>2</v>
      </c>
      <c r="Q1129" s="139" t="str">
        <f t="shared" si="66"/>
        <v>Gastos_com_Pessoal</v>
      </c>
    </row>
    <row r="1130" spans="1:17" ht="25.5" x14ac:dyDescent="0.2">
      <c r="A1130" s="357">
        <v>1127</v>
      </c>
      <c r="B1130" s="347">
        <v>44966</v>
      </c>
      <c r="C1130" s="580">
        <v>44958</v>
      </c>
      <c r="D1130" s="349" t="s">
        <v>176</v>
      </c>
      <c r="E1130" s="349" t="s">
        <v>280</v>
      </c>
      <c r="F1130" s="350">
        <v>2623.97</v>
      </c>
      <c r="G1130" s="349" t="s">
        <v>2618</v>
      </c>
      <c r="H1130" s="349" t="s">
        <v>422</v>
      </c>
      <c r="I1130" s="351" t="s">
        <v>2616</v>
      </c>
      <c r="J1130" s="352" t="s">
        <v>2617</v>
      </c>
      <c r="K1130" s="352" t="s">
        <v>1188</v>
      </c>
      <c r="L1130" s="353" t="s">
        <v>1189</v>
      </c>
      <c r="M1130" s="352">
        <v>961267945</v>
      </c>
      <c r="N1130" s="371">
        <v>44966</v>
      </c>
      <c r="O1130" s="74">
        <f t="shared" si="64"/>
        <v>2</v>
      </c>
      <c r="P1130" s="74">
        <f t="shared" si="65"/>
        <v>2</v>
      </c>
      <c r="Q1130" s="139" t="str">
        <f t="shared" si="66"/>
        <v>Gastos_com_Pessoal</v>
      </c>
    </row>
    <row r="1131" spans="1:17" ht="25.5" x14ac:dyDescent="0.2">
      <c r="A1131" s="357">
        <v>1128</v>
      </c>
      <c r="B1131" s="347">
        <v>44966</v>
      </c>
      <c r="C1131" s="580">
        <v>44958</v>
      </c>
      <c r="D1131" s="349" t="s">
        <v>176</v>
      </c>
      <c r="E1131" s="349" t="s">
        <v>262</v>
      </c>
      <c r="F1131" s="350">
        <v>974.16</v>
      </c>
      <c r="G1131" s="349" t="s">
        <v>2619</v>
      </c>
      <c r="H1131" s="349" t="s">
        <v>1032</v>
      </c>
      <c r="I1131" s="351" t="s">
        <v>4080</v>
      </c>
      <c r="J1131" s="352" t="s">
        <v>665</v>
      </c>
      <c r="K1131" s="352" t="s">
        <v>1188</v>
      </c>
      <c r="L1131" s="353" t="s">
        <v>1189</v>
      </c>
      <c r="M1131" s="352">
        <v>961267945</v>
      </c>
      <c r="N1131" s="371">
        <v>44966</v>
      </c>
      <c r="O1131" s="74">
        <f t="shared" si="64"/>
        <v>2</v>
      </c>
      <c r="P1131" s="74">
        <f t="shared" si="65"/>
        <v>2</v>
      </c>
      <c r="Q1131" s="139" t="str">
        <f t="shared" si="66"/>
        <v>Gastos_com_Pessoal</v>
      </c>
    </row>
    <row r="1132" spans="1:17" ht="25.5" x14ac:dyDescent="0.2">
      <c r="A1132" s="357">
        <v>1129</v>
      </c>
      <c r="B1132" s="347">
        <v>44966</v>
      </c>
      <c r="C1132" s="580">
        <v>44958</v>
      </c>
      <c r="D1132" s="349" t="s">
        <v>176</v>
      </c>
      <c r="E1132" s="349" t="s">
        <v>280</v>
      </c>
      <c r="F1132" s="350">
        <v>2681.73</v>
      </c>
      <c r="G1132" s="349" t="s">
        <v>2620</v>
      </c>
      <c r="H1132" s="349" t="s">
        <v>1032</v>
      </c>
      <c r="I1132" s="351" t="s">
        <v>4080</v>
      </c>
      <c r="J1132" s="352" t="s">
        <v>665</v>
      </c>
      <c r="K1132" s="352" t="s">
        <v>1188</v>
      </c>
      <c r="L1132" s="353" t="s">
        <v>1189</v>
      </c>
      <c r="M1132" s="352">
        <v>961267945</v>
      </c>
      <c r="N1132" s="371">
        <v>44966</v>
      </c>
      <c r="O1132" s="74">
        <f t="shared" si="64"/>
        <v>2</v>
      </c>
      <c r="P1132" s="74">
        <f t="shared" si="65"/>
        <v>2</v>
      </c>
      <c r="Q1132" s="139" t="str">
        <f t="shared" si="66"/>
        <v>Gastos_com_Pessoal</v>
      </c>
    </row>
    <row r="1133" spans="1:17" ht="24" x14ac:dyDescent="0.2">
      <c r="A1133" s="357">
        <v>1130</v>
      </c>
      <c r="B1133" s="347">
        <v>44966</v>
      </c>
      <c r="C1133" s="580">
        <v>44958</v>
      </c>
      <c r="D1133" s="349" t="s">
        <v>264</v>
      </c>
      <c r="E1133" s="349" t="s">
        <v>293</v>
      </c>
      <c r="F1133" s="350">
        <v>60</v>
      </c>
      <c r="G1133" s="349" t="s">
        <v>2267</v>
      </c>
      <c r="H1133" s="349" t="s">
        <v>423</v>
      </c>
      <c r="I1133" s="351" t="s">
        <v>2621</v>
      </c>
      <c r="J1133" s="352" t="s">
        <v>1959</v>
      </c>
      <c r="K1133" s="352" t="s">
        <v>1188</v>
      </c>
      <c r="L1133" s="353" t="s">
        <v>1189</v>
      </c>
      <c r="M1133" s="352">
        <v>961267945</v>
      </c>
      <c r="N1133" s="371">
        <v>44966</v>
      </c>
      <c r="O1133" s="74">
        <f t="shared" si="64"/>
        <v>2</v>
      </c>
      <c r="P1133" s="74">
        <f t="shared" si="65"/>
        <v>2</v>
      </c>
      <c r="Q1133" s="139" t="str">
        <f t="shared" si="66"/>
        <v>Gastos_Gerais</v>
      </c>
    </row>
    <row r="1134" spans="1:17" ht="24" x14ac:dyDescent="0.2">
      <c r="A1134" s="357">
        <v>1131</v>
      </c>
      <c r="B1134" s="347">
        <v>44966</v>
      </c>
      <c r="C1134" s="580">
        <v>44958</v>
      </c>
      <c r="D1134" s="349" t="s">
        <v>264</v>
      </c>
      <c r="E1134" s="349" t="s">
        <v>293</v>
      </c>
      <c r="F1134" s="350">
        <v>60</v>
      </c>
      <c r="G1134" s="349" t="s">
        <v>2622</v>
      </c>
      <c r="H1134" s="349" t="s">
        <v>423</v>
      </c>
      <c r="I1134" s="351" t="s">
        <v>2623</v>
      </c>
      <c r="J1134" s="352" t="s">
        <v>1078</v>
      </c>
      <c r="K1134" s="352" t="s">
        <v>1188</v>
      </c>
      <c r="L1134" s="353" t="s">
        <v>1189</v>
      </c>
      <c r="M1134" s="352">
        <v>961267945</v>
      </c>
      <c r="N1134" s="371">
        <v>44966</v>
      </c>
      <c r="O1134" s="74">
        <f t="shared" si="64"/>
        <v>2</v>
      </c>
      <c r="P1134" s="74">
        <f t="shared" si="65"/>
        <v>2</v>
      </c>
      <c r="Q1134" s="139" t="str">
        <f t="shared" si="66"/>
        <v>Gastos_Gerais</v>
      </c>
    </row>
    <row r="1135" spans="1:17" ht="24" x14ac:dyDescent="0.2">
      <c r="A1135" s="357">
        <v>1132</v>
      </c>
      <c r="B1135" s="347">
        <v>44966</v>
      </c>
      <c r="C1135" s="580">
        <v>44958</v>
      </c>
      <c r="D1135" s="349" t="s">
        <v>264</v>
      </c>
      <c r="E1135" s="349" t="s">
        <v>293</v>
      </c>
      <c r="F1135" s="350">
        <v>120</v>
      </c>
      <c r="G1135" s="349" t="s">
        <v>2624</v>
      </c>
      <c r="H1135" s="349" t="s">
        <v>421</v>
      </c>
      <c r="I1135" s="351" t="s">
        <v>2625</v>
      </c>
      <c r="J1135" s="352" t="s">
        <v>1053</v>
      </c>
      <c r="K1135" s="352" t="s">
        <v>1188</v>
      </c>
      <c r="L1135" s="353" t="s">
        <v>1189</v>
      </c>
      <c r="M1135" s="352">
        <v>961267945</v>
      </c>
      <c r="N1135" s="371">
        <v>44966</v>
      </c>
      <c r="O1135" s="74">
        <f t="shared" si="64"/>
        <v>2</v>
      </c>
      <c r="P1135" s="74">
        <f t="shared" si="65"/>
        <v>2</v>
      </c>
      <c r="Q1135" s="139" t="str">
        <f t="shared" si="66"/>
        <v>Gastos_Gerais</v>
      </c>
    </row>
    <row r="1136" spans="1:17" ht="24" x14ac:dyDescent="0.2">
      <c r="A1136" s="357">
        <v>1133</v>
      </c>
      <c r="B1136" s="347">
        <v>44966</v>
      </c>
      <c r="C1136" s="580">
        <v>44958</v>
      </c>
      <c r="D1136" s="349" t="s">
        <v>264</v>
      </c>
      <c r="E1136" s="349" t="s">
        <v>293</v>
      </c>
      <c r="F1136" s="350">
        <v>120</v>
      </c>
      <c r="G1136" s="349" t="s">
        <v>2626</v>
      </c>
      <c r="H1136" s="349" t="s">
        <v>421</v>
      </c>
      <c r="I1136" s="351" t="s">
        <v>2627</v>
      </c>
      <c r="J1136" s="352" t="s">
        <v>1073</v>
      </c>
      <c r="K1136" s="352" t="s">
        <v>1188</v>
      </c>
      <c r="L1136" s="353" t="s">
        <v>1189</v>
      </c>
      <c r="M1136" s="352">
        <v>961267945</v>
      </c>
      <c r="N1136" s="371">
        <v>44966</v>
      </c>
      <c r="O1136" s="74">
        <f t="shared" si="64"/>
        <v>2</v>
      </c>
      <c r="P1136" s="74">
        <f t="shared" si="65"/>
        <v>2</v>
      </c>
      <c r="Q1136" s="139" t="str">
        <f t="shared" si="66"/>
        <v>Gastos_Gerais</v>
      </c>
    </row>
    <row r="1137" spans="1:17" ht="24" x14ac:dyDescent="0.2">
      <c r="A1137" s="357">
        <v>1134</v>
      </c>
      <c r="B1137" s="347">
        <v>44966</v>
      </c>
      <c r="C1137" s="580">
        <v>44958</v>
      </c>
      <c r="D1137" s="349" t="s">
        <v>264</v>
      </c>
      <c r="E1137" s="349" t="s">
        <v>293</v>
      </c>
      <c r="F1137" s="350">
        <v>120</v>
      </c>
      <c r="G1137" s="349" t="s">
        <v>2037</v>
      </c>
      <c r="H1137" s="349" t="s">
        <v>418</v>
      </c>
      <c r="I1137" s="351" t="s">
        <v>2038</v>
      </c>
      <c r="J1137" s="352" t="s">
        <v>465</v>
      </c>
      <c r="K1137" s="352" t="s">
        <v>1188</v>
      </c>
      <c r="L1137" s="353" t="s">
        <v>1189</v>
      </c>
      <c r="M1137" s="352">
        <v>961267945</v>
      </c>
      <c r="N1137" s="371">
        <v>44966</v>
      </c>
      <c r="O1137" s="74">
        <f t="shared" si="64"/>
        <v>2</v>
      </c>
      <c r="P1137" s="74">
        <f t="shared" si="65"/>
        <v>2</v>
      </c>
      <c r="Q1137" s="139" t="str">
        <f t="shared" si="66"/>
        <v>Gastos_Gerais</v>
      </c>
    </row>
    <row r="1138" spans="1:17" ht="24" x14ac:dyDescent="0.2">
      <c r="A1138" s="357">
        <v>1135</v>
      </c>
      <c r="B1138" s="347">
        <v>44966</v>
      </c>
      <c r="C1138" s="580">
        <v>44958</v>
      </c>
      <c r="D1138" s="349" t="s">
        <v>264</v>
      </c>
      <c r="E1138" s="349" t="s">
        <v>293</v>
      </c>
      <c r="F1138" s="350">
        <v>120</v>
      </c>
      <c r="G1138" s="349" t="s">
        <v>2628</v>
      </c>
      <c r="H1138" s="349" t="s">
        <v>421</v>
      </c>
      <c r="I1138" s="351" t="s">
        <v>2629</v>
      </c>
      <c r="J1138" s="352" t="s">
        <v>704</v>
      </c>
      <c r="K1138" s="352" t="s">
        <v>1188</v>
      </c>
      <c r="L1138" s="353" t="s">
        <v>1189</v>
      </c>
      <c r="M1138" s="352">
        <v>961267945</v>
      </c>
      <c r="N1138" s="371">
        <v>44966</v>
      </c>
      <c r="O1138" s="74">
        <f t="shared" si="64"/>
        <v>2</v>
      </c>
      <c r="P1138" s="74">
        <f t="shared" si="65"/>
        <v>2</v>
      </c>
      <c r="Q1138" s="139" t="str">
        <f t="shared" si="66"/>
        <v>Gastos_Gerais</v>
      </c>
    </row>
    <row r="1139" spans="1:17" ht="24" x14ac:dyDescent="0.2">
      <c r="A1139" s="357">
        <v>1136</v>
      </c>
      <c r="B1139" s="347">
        <v>44966</v>
      </c>
      <c r="C1139" s="580">
        <v>44958</v>
      </c>
      <c r="D1139" s="349" t="s">
        <v>264</v>
      </c>
      <c r="E1139" s="349" t="s">
        <v>293</v>
      </c>
      <c r="F1139" s="350">
        <v>120</v>
      </c>
      <c r="G1139" s="349" t="s">
        <v>2630</v>
      </c>
      <c r="H1139" s="349" t="s">
        <v>418</v>
      </c>
      <c r="I1139" s="351" t="s">
        <v>2631</v>
      </c>
      <c r="J1139" s="352" t="s">
        <v>1111</v>
      </c>
      <c r="K1139" s="352" t="s">
        <v>1188</v>
      </c>
      <c r="L1139" s="353" t="s">
        <v>1189</v>
      </c>
      <c r="M1139" s="352">
        <v>961267945</v>
      </c>
      <c r="N1139" s="371">
        <v>44966</v>
      </c>
      <c r="O1139" s="74">
        <f t="shared" si="64"/>
        <v>2</v>
      </c>
      <c r="P1139" s="74">
        <f t="shared" si="65"/>
        <v>2</v>
      </c>
      <c r="Q1139" s="139" t="str">
        <f t="shared" si="66"/>
        <v>Gastos_Gerais</v>
      </c>
    </row>
    <row r="1140" spans="1:17" ht="25.5" x14ac:dyDescent="0.2">
      <c r="A1140" s="357">
        <v>1137</v>
      </c>
      <c r="B1140" s="354">
        <v>44966</v>
      </c>
      <c r="C1140" s="580">
        <v>44958</v>
      </c>
      <c r="D1140" s="349" t="s">
        <v>176</v>
      </c>
      <c r="E1140" s="349" t="s">
        <v>10</v>
      </c>
      <c r="F1140" s="350">
        <v>2818.21</v>
      </c>
      <c r="G1140" s="351" t="s">
        <v>1216</v>
      </c>
      <c r="H1140" s="349" t="s">
        <v>416</v>
      </c>
      <c r="I1140" s="351" t="s">
        <v>2610</v>
      </c>
      <c r="J1140" s="352" t="s">
        <v>539</v>
      </c>
      <c r="K1140" s="352" t="s">
        <v>1217</v>
      </c>
      <c r="L1140" s="353" t="s">
        <v>1218</v>
      </c>
      <c r="M1140" s="352" t="s">
        <v>2632</v>
      </c>
      <c r="N1140" s="371">
        <v>44966</v>
      </c>
      <c r="O1140" s="74">
        <f t="shared" si="64"/>
        <v>2</v>
      </c>
      <c r="P1140" s="74">
        <f t="shared" si="65"/>
        <v>2</v>
      </c>
      <c r="Q1140" s="139" t="str">
        <f t="shared" si="66"/>
        <v>Gastos_com_Pessoal</v>
      </c>
    </row>
    <row r="1141" spans="1:17" ht="24" x14ac:dyDescent="0.2">
      <c r="A1141" s="357">
        <v>1138</v>
      </c>
      <c r="B1141" s="347">
        <v>44966</v>
      </c>
      <c r="C1141" s="580">
        <v>44927</v>
      </c>
      <c r="D1141" s="349" t="s">
        <v>264</v>
      </c>
      <c r="E1141" s="349" t="s">
        <v>65</v>
      </c>
      <c r="F1141" s="350">
        <v>11.43</v>
      </c>
      <c r="G1141" s="349" t="s">
        <v>2633</v>
      </c>
      <c r="H1141" s="349" t="s">
        <v>1032</v>
      </c>
      <c r="I1141" s="351" t="s">
        <v>2634</v>
      </c>
      <c r="J1141" s="352" t="s">
        <v>425</v>
      </c>
      <c r="K1141" s="352" t="s">
        <v>1217</v>
      </c>
      <c r="L1141" s="353" t="s">
        <v>1217</v>
      </c>
      <c r="M1141" s="352">
        <v>4875</v>
      </c>
      <c r="N1141" s="371">
        <v>44966</v>
      </c>
      <c r="O1141" s="74">
        <f t="shared" si="64"/>
        <v>2</v>
      </c>
      <c r="P1141" s="74">
        <f t="shared" si="65"/>
        <v>1</v>
      </c>
      <c r="Q1141" s="139" t="str">
        <f t="shared" si="66"/>
        <v>Gastos_Gerais</v>
      </c>
    </row>
    <row r="1142" spans="1:17" ht="24" x14ac:dyDescent="0.2">
      <c r="A1142" s="357">
        <v>1139</v>
      </c>
      <c r="B1142" s="347">
        <v>44967</v>
      </c>
      <c r="C1142" s="580">
        <v>44958</v>
      </c>
      <c r="D1142" s="349" t="s">
        <v>264</v>
      </c>
      <c r="E1142" s="349" t="s">
        <v>96</v>
      </c>
      <c r="F1142" s="350">
        <v>900</v>
      </c>
      <c r="G1142" s="349" t="s">
        <v>2635</v>
      </c>
      <c r="H1142" s="349" t="s">
        <v>1032</v>
      </c>
      <c r="I1142" s="351" t="s">
        <v>2636</v>
      </c>
      <c r="J1142" s="352" t="s">
        <v>2637</v>
      </c>
      <c r="K1142" s="352" t="s">
        <v>1163</v>
      </c>
      <c r="L1142" s="353" t="s">
        <v>32</v>
      </c>
      <c r="M1142" s="352">
        <v>2493</v>
      </c>
      <c r="N1142" s="371">
        <v>44966</v>
      </c>
      <c r="O1142" s="74">
        <f t="shared" si="64"/>
        <v>2</v>
      </c>
      <c r="P1142" s="74">
        <f t="shared" si="65"/>
        <v>2</v>
      </c>
      <c r="Q1142" s="139" t="str">
        <f t="shared" si="66"/>
        <v>Gastos_Gerais</v>
      </c>
    </row>
    <row r="1143" spans="1:17" ht="24" x14ac:dyDescent="0.2">
      <c r="A1143" s="357">
        <v>1140</v>
      </c>
      <c r="B1143" s="347">
        <v>44967</v>
      </c>
      <c r="C1143" s="580">
        <v>44958</v>
      </c>
      <c r="D1143" s="349" t="s">
        <v>264</v>
      </c>
      <c r="E1143" s="349" t="s">
        <v>290</v>
      </c>
      <c r="F1143" s="350">
        <v>5.7</v>
      </c>
      <c r="G1143" s="349" t="s">
        <v>2638</v>
      </c>
      <c r="H1143" s="349" t="s">
        <v>493</v>
      </c>
      <c r="I1143" s="351" t="s">
        <v>2346</v>
      </c>
      <c r="J1143" s="352" t="s">
        <v>2347</v>
      </c>
      <c r="K1143" s="352" t="s">
        <v>1163</v>
      </c>
      <c r="L1143" s="353" t="s">
        <v>32</v>
      </c>
      <c r="M1143" s="352">
        <v>202311</v>
      </c>
      <c r="N1143" s="371">
        <v>44967</v>
      </c>
      <c r="O1143" s="74">
        <f t="shared" si="64"/>
        <v>2</v>
      </c>
      <c r="P1143" s="74">
        <f t="shared" si="65"/>
        <v>2</v>
      </c>
      <c r="Q1143" s="139" t="str">
        <f t="shared" si="66"/>
        <v>Gastos_Gerais</v>
      </c>
    </row>
    <row r="1144" spans="1:17" ht="24" x14ac:dyDescent="0.2">
      <c r="A1144" s="357">
        <v>1141</v>
      </c>
      <c r="B1144" s="347">
        <v>44967</v>
      </c>
      <c r="C1144" s="580">
        <v>44958</v>
      </c>
      <c r="D1144" s="349" t="s">
        <v>264</v>
      </c>
      <c r="E1144" s="349" t="s">
        <v>402</v>
      </c>
      <c r="F1144" s="350">
        <v>59.86</v>
      </c>
      <c r="G1144" s="349" t="s">
        <v>1487</v>
      </c>
      <c r="H1144" s="349" t="s">
        <v>421</v>
      </c>
      <c r="I1144" s="351" t="s">
        <v>2059</v>
      </c>
      <c r="J1144" s="352" t="s">
        <v>2060</v>
      </c>
      <c r="K1144" s="352" t="s">
        <v>1163</v>
      </c>
      <c r="L1144" s="353" t="s">
        <v>32</v>
      </c>
      <c r="M1144" s="352">
        <v>268</v>
      </c>
      <c r="N1144" s="371">
        <v>44966</v>
      </c>
      <c r="O1144" s="74">
        <f t="shared" si="64"/>
        <v>2</v>
      </c>
      <c r="P1144" s="74">
        <f t="shared" si="65"/>
        <v>2</v>
      </c>
      <c r="Q1144" s="139" t="str">
        <f t="shared" si="66"/>
        <v>Gastos_Gerais</v>
      </c>
    </row>
    <row r="1145" spans="1:17" ht="24" x14ac:dyDescent="0.2">
      <c r="A1145" s="357">
        <v>1142</v>
      </c>
      <c r="B1145" s="347">
        <v>44967</v>
      </c>
      <c r="C1145" s="580">
        <v>44958</v>
      </c>
      <c r="D1145" s="349" t="s">
        <v>264</v>
      </c>
      <c r="E1145" s="349" t="s">
        <v>402</v>
      </c>
      <c r="F1145" s="350">
        <v>129.4</v>
      </c>
      <c r="G1145" s="349" t="s">
        <v>1487</v>
      </c>
      <c r="H1145" s="349" t="s">
        <v>416</v>
      </c>
      <c r="I1145" s="351" t="s">
        <v>2639</v>
      </c>
      <c r="J1145" s="352" t="s">
        <v>1686</v>
      </c>
      <c r="K1145" s="352" t="s">
        <v>1163</v>
      </c>
      <c r="L1145" s="353" t="s">
        <v>32</v>
      </c>
      <c r="M1145" s="352">
        <v>1326</v>
      </c>
      <c r="N1145" s="371">
        <v>44966</v>
      </c>
      <c r="O1145" s="74">
        <f t="shared" si="64"/>
        <v>2</v>
      </c>
      <c r="P1145" s="74">
        <f t="shared" si="65"/>
        <v>2</v>
      </c>
      <c r="Q1145" s="139" t="str">
        <f t="shared" si="66"/>
        <v>Gastos_Gerais</v>
      </c>
    </row>
    <row r="1146" spans="1:17" ht="24" x14ac:dyDescent="0.2">
      <c r="A1146" s="357">
        <v>1143</v>
      </c>
      <c r="B1146" s="347">
        <v>44967</v>
      </c>
      <c r="C1146" s="580">
        <v>44958</v>
      </c>
      <c r="D1146" s="349" t="s">
        <v>264</v>
      </c>
      <c r="E1146" s="349" t="s">
        <v>402</v>
      </c>
      <c r="F1146" s="350">
        <v>32.9</v>
      </c>
      <c r="G1146" s="349" t="s">
        <v>1487</v>
      </c>
      <c r="H1146" s="349" t="s">
        <v>414</v>
      </c>
      <c r="I1146" s="351" t="s">
        <v>1982</v>
      </c>
      <c r="J1146" s="352" t="s">
        <v>1983</v>
      </c>
      <c r="K1146" s="352" t="s">
        <v>1163</v>
      </c>
      <c r="L1146" s="353" t="s">
        <v>32</v>
      </c>
      <c r="M1146" s="352">
        <v>10856</v>
      </c>
      <c r="N1146" s="371">
        <v>44967</v>
      </c>
      <c r="O1146" s="74">
        <f t="shared" si="64"/>
        <v>2</v>
      </c>
      <c r="P1146" s="74">
        <f t="shared" si="65"/>
        <v>2</v>
      </c>
      <c r="Q1146" s="139" t="str">
        <f t="shared" si="66"/>
        <v>Gastos_Gerais</v>
      </c>
    </row>
    <row r="1147" spans="1:17" ht="36" x14ac:dyDescent="0.2">
      <c r="A1147" s="357">
        <v>1144</v>
      </c>
      <c r="B1147" s="347">
        <v>44967</v>
      </c>
      <c r="C1147" s="580">
        <v>44958</v>
      </c>
      <c r="D1147" s="349" t="s">
        <v>176</v>
      </c>
      <c r="E1147" s="349" t="s">
        <v>158</v>
      </c>
      <c r="F1147" s="350">
        <v>71.25</v>
      </c>
      <c r="G1147" s="349" t="s">
        <v>2640</v>
      </c>
      <c r="H1147" s="349" t="s">
        <v>303</v>
      </c>
      <c r="I1147" s="351" t="s">
        <v>1391</v>
      </c>
      <c r="J1147" s="352" t="s">
        <v>1392</v>
      </c>
      <c r="K1147" s="352" t="s">
        <v>1163</v>
      </c>
      <c r="L1147" s="353" t="s">
        <v>1163</v>
      </c>
      <c r="M1147" s="352" t="s">
        <v>425</v>
      </c>
      <c r="N1147" s="371">
        <v>44967</v>
      </c>
      <c r="O1147" s="74">
        <f t="shared" si="64"/>
        <v>2</v>
      </c>
      <c r="P1147" s="74">
        <f t="shared" si="65"/>
        <v>2</v>
      </c>
      <c r="Q1147" s="139" t="str">
        <f t="shared" si="66"/>
        <v>Gastos_com_Pessoal</v>
      </c>
    </row>
    <row r="1148" spans="1:17" x14ac:dyDescent="0.2">
      <c r="A1148" s="357">
        <v>1145</v>
      </c>
      <c r="B1148" s="347">
        <v>44967</v>
      </c>
      <c r="C1148" s="580">
        <v>44927</v>
      </c>
      <c r="D1148" s="349" t="s">
        <v>264</v>
      </c>
      <c r="E1148" s="349" t="s">
        <v>60</v>
      </c>
      <c r="F1148" s="350">
        <v>80174.880000000005</v>
      </c>
      <c r="G1148" s="351" t="s">
        <v>1418</v>
      </c>
      <c r="H1148" s="349" t="s">
        <v>1032</v>
      </c>
      <c r="I1148" s="351" t="s">
        <v>2641</v>
      </c>
      <c r="J1148" s="352" t="s">
        <v>1420</v>
      </c>
      <c r="K1148" s="352" t="s">
        <v>1157</v>
      </c>
      <c r="L1148" s="353" t="s">
        <v>32</v>
      </c>
      <c r="M1148" s="352">
        <v>214</v>
      </c>
      <c r="N1148" s="371">
        <v>44959</v>
      </c>
      <c r="O1148" s="74">
        <f t="shared" si="64"/>
        <v>2</v>
      </c>
      <c r="P1148" s="74">
        <f t="shared" si="65"/>
        <v>1</v>
      </c>
      <c r="Q1148" s="139" t="str">
        <f t="shared" si="66"/>
        <v>Gastos_Gerais</v>
      </c>
    </row>
    <row r="1149" spans="1:17" ht="25.5" x14ac:dyDescent="0.2">
      <c r="A1149" s="357">
        <v>1146</v>
      </c>
      <c r="B1149" s="347">
        <v>44967</v>
      </c>
      <c r="C1149" s="580">
        <v>44958</v>
      </c>
      <c r="D1149" s="349" t="s">
        <v>176</v>
      </c>
      <c r="E1149" s="349" t="s">
        <v>158</v>
      </c>
      <c r="F1149" s="350">
        <v>101.76</v>
      </c>
      <c r="G1149" s="349" t="s">
        <v>3991</v>
      </c>
      <c r="H1149" s="349" t="s">
        <v>303</v>
      </c>
      <c r="I1149" s="351" t="s">
        <v>3946</v>
      </c>
      <c r="J1149" s="352" t="s">
        <v>1405</v>
      </c>
      <c r="K1149" s="352" t="s">
        <v>1157</v>
      </c>
      <c r="L1149" s="353" t="s">
        <v>1157</v>
      </c>
      <c r="M1149" s="352">
        <v>3636978</v>
      </c>
      <c r="N1149" s="371">
        <v>44967</v>
      </c>
      <c r="O1149" s="74">
        <f t="shared" si="64"/>
        <v>2</v>
      </c>
      <c r="P1149" s="74">
        <f t="shared" si="65"/>
        <v>2</v>
      </c>
      <c r="Q1149" s="139" t="str">
        <f t="shared" si="66"/>
        <v>Gastos_com_Pessoal</v>
      </c>
    </row>
    <row r="1150" spans="1:17" ht="48" x14ac:dyDescent="0.2">
      <c r="A1150" s="357">
        <v>1147</v>
      </c>
      <c r="B1150" s="355">
        <v>44967</v>
      </c>
      <c r="C1150" s="348">
        <v>44927</v>
      </c>
      <c r="D1150" s="351" t="s">
        <v>264</v>
      </c>
      <c r="E1150" s="351" t="s">
        <v>59</v>
      </c>
      <c r="F1150" s="356">
        <v>3515.86</v>
      </c>
      <c r="G1150" s="351" t="s">
        <v>1538</v>
      </c>
      <c r="H1150" s="351" t="s">
        <v>302</v>
      </c>
      <c r="I1150" s="351" t="s">
        <v>1539</v>
      </c>
      <c r="J1150" s="353" t="s">
        <v>1540</v>
      </c>
      <c r="K1150" s="352" t="s">
        <v>1157</v>
      </c>
      <c r="L1150" s="353" t="s">
        <v>1157</v>
      </c>
      <c r="M1150" s="352">
        <v>1726697</v>
      </c>
      <c r="N1150" s="371">
        <v>44967</v>
      </c>
      <c r="O1150" s="74">
        <f t="shared" si="64"/>
        <v>2</v>
      </c>
      <c r="P1150" s="74">
        <f t="shared" si="65"/>
        <v>1</v>
      </c>
      <c r="Q1150" s="139" t="str">
        <f t="shared" si="66"/>
        <v>Gastos_Gerais</v>
      </c>
    </row>
    <row r="1151" spans="1:17" ht="24" x14ac:dyDescent="0.2">
      <c r="A1151" s="357">
        <v>1148</v>
      </c>
      <c r="B1151" s="347">
        <v>44967</v>
      </c>
      <c r="C1151" s="580">
        <v>44958</v>
      </c>
      <c r="D1151" s="349" t="s">
        <v>264</v>
      </c>
      <c r="E1151" s="349" t="s">
        <v>402</v>
      </c>
      <c r="F1151" s="350">
        <v>49.9</v>
      </c>
      <c r="G1151" s="351" t="s">
        <v>1487</v>
      </c>
      <c r="H1151" s="349" t="s">
        <v>414</v>
      </c>
      <c r="I1151" s="351" t="s">
        <v>1732</v>
      </c>
      <c r="J1151" s="352" t="s">
        <v>1733</v>
      </c>
      <c r="K1151" s="352" t="s">
        <v>1157</v>
      </c>
      <c r="L1151" s="353" t="s">
        <v>32</v>
      </c>
      <c r="M1151" s="352">
        <v>210536</v>
      </c>
      <c r="N1151" s="371">
        <v>44963</v>
      </c>
      <c r="O1151" s="74">
        <f t="shared" si="64"/>
        <v>2</v>
      </c>
      <c r="P1151" s="74">
        <f t="shared" si="65"/>
        <v>2</v>
      </c>
      <c r="Q1151" s="139" t="str">
        <f t="shared" si="66"/>
        <v>Gastos_Gerais</v>
      </c>
    </row>
    <row r="1152" spans="1:17" x14ac:dyDescent="0.2">
      <c r="A1152" s="357">
        <v>1149</v>
      </c>
      <c r="B1152" s="347">
        <v>44967</v>
      </c>
      <c r="C1152" s="580">
        <v>44927</v>
      </c>
      <c r="D1152" s="349" t="s">
        <v>264</v>
      </c>
      <c r="E1152" s="349" t="s">
        <v>60</v>
      </c>
      <c r="F1152" s="350">
        <v>61069.49</v>
      </c>
      <c r="G1152" s="349" t="s">
        <v>1315</v>
      </c>
      <c r="H1152" s="349" t="s">
        <v>419</v>
      </c>
      <c r="I1152" s="372" t="s">
        <v>1316</v>
      </c>
      <c r="J1152" s="375" t="s">
        <v>1317</v>
      </c>
      <c r="K1152" s="352" t="s">
        <v>1157</v>
      </c>
      <c r="L1152" s="353" t="s">
        <v>32</v>
      </c>
      <c r="M1152" s="352">
        <v>225</v>
      </c>
      <c r="N1152" s="371">
        <v>44965</v>
      </c>
      <c r="O1152" s="74">
        <f t="shared" si="64"/>
        <v>2</v>
      </c>
      <c r="P1152" s="74">
        <f t="shared" si="65"/>
        <v>1</v>
      </c>
      <c r="Q1152" s="139" t="str">
        <f t="shared" si="66"/>
        <v>Gastos_Gerais</v>
      </c>
    </row>
    <row r="1153" spans="1:17" ht="36" x14ac:dyDescent="0.2">
      <c r="A1153" s="357">
        <v>1150</v>
      </c>
      <c r="B1153" s="347">
        <v>44967</v>
      </c>
      <c r="C1153" s="580">
        <v>44958</v>
      </c>
      <c r="D1153" s="349" t="s">
        <v>264</v>
      </c>
      <c r="E1153" s="349" t="s">
        <v>388</v>
      </c>
      <c r="F1153" s="350">
        <v>43958.01</v>
      </c>
      <c r="G1153" s="351" t="s">
        <v>2642</v>
      </c>
      <c r="H1153" s="349" t="s">
        <v>414</v>
      </c>
      <c r="I1153" s="351" t="s">
        <v>1416</v>
      </c>
      <c r="J1153" s="352" t="s">
        <v>1417</v>
      </c>
      <c r="K1153" s="352" t="s">
        <v>1157</v>
      </c>
      <c r="L1153" s="353" t="s">
        <v>32</v>
      </c>
      <c r="M1153" s="352">
        <v>202310</v>
      </c>
      <c r="N1153" s="371">
        <v>44964</v>
      </c>
      <c r="O1153" s="74">
        <f t="shared" si="64"/>
        <v>2</v>
      </c>
      <c r="P1153" s="74">
        <f t="shared" si="65"/>
        <v>2</v>
      </c>
      <c r="Q1153" s="139" t="str">
        <f t="shared" si="66"/>
        <v>Gastos_Gerais</v>
      </c>
    </row>
    <row r="1154" spans="1:17" ht="24" x14ac:dyDescent="0.2">
      <c r="A1154" s="357">
        <v>1151</v>
      </c>
      <c r="B1154" s="347">
        <v>44967</v>
      </c>
      <c r="C1154" s="580">
        <v>44927</v>
      </c>
      <c r="D1154" s="349" t="s">
        <v>264</v>
      </c>
      <c r="E1154" s="349" t="s">
        <v>0</v>
      </c>
      <c r="F1154" s="350">
        <v>1461.78</v>
      </c>
      <c r="G1154" s="349" t="s">
        <v>1283</v>
      </c>
      <c r="H1154" s="349" t="s">
        <v>1032</v>
      </c>
      <c r="I1154" s="351" t="s">
        <v>1678</v>
      </c>
      <c r="J1154" s="352" t="s">
        <v>1679</v>
      </c>
      <c r="K1154" s="352" t="s">
        <v>1157</v>
      </c>
      <c r="L1154" s="353" t="s">
        <v>32</v>
      </c>
      <c r="M1154" s="352">
        <v>18864</v>
      </c>
      <c r="N1154" s="371">
        <v>44937</v>
      </c>
      <c r="O1154" s="74">
        <f t="shared" si="64"/>
        <v>2</v>
      </c>
      <c r="P1154" s="74">
        <f t="shared" si="65"/>
        <v>1</v>
      </c>
      <c r="Q1154" s="139" t="str">
        <f t="shared" si="66"/>
        <v>Gastos_Gerais</v>
      </c>
    </row>
    <row r="1155" spans="1:17" x14ac:dyDescent="0.2">
      <c r="A1155" s="357">
        <v>1152</v>
      </c>
      <c r="B1155" s="347">
        <v>44967</v>
      </c>
      <c r="C1155" s="580">
        <v>44927</v>
      </c>
      <c r="D1155" s="349" t="s">
        <v>264</v>
      </c>
      <c r="E1155" s="349" t="s">
        <v>83</v>
      </c>
      <c r="F1155" s="350">
        <v>306.56</v>
      </c>
      <c r="G1155" s="351" t="s">
        <v>83</v>
      </c>
      <c r="H1155" s="349" t="s">
        <v>417</v>
      </c>
      <c r="I1155" s="351" t="s">
        <v>1161</v>
      </c>
      <c r="J1155" s="352" t="s">
        <v>1162</v>
      </c>
      <c r="K1155" s="352" t="s">
        <v>1157</v>
      </c>
      <c r="L1155" s="353" t="s">
        <v>32</v>
      </c>
      <c r="M1155" s="352">
        <v>95546709</v>
      </c>
      <c r="N1155" s="371">
        <v>44967</v>
      </c>
      <c r="O1155" s="74">
        <f t="shared" si="64"/>
        <v>2</v>
      </c>
      <c r="P1155" s="74">
        <f t="shared" si="65"/>
        <v>1</v>
      </c>
      <c r="Q1155" s="139" t="str">
        <f t="shared" si="66"/>
        <v>Gastos_Gerais</v>
      </c>
    </row>
    <row r="1156" spans="1:17" x14ac:dyDescent="0.2">
      <c r="A1156" s="357">
        <v>1153</v>
      </c>
      <c r="B1156" s="355">
        <v>44967</v>
      </c>
      <c r="C1156" s="348">
        <v>44927</v>
      </c>
      <c r="D1156" s="351" t="s">
        <v>264</v>
      </c>
      <c r="E1156" s="351" t="s">
        <v>83</v>
      </c>
      <c r="F1156" s="356">
        <v>3628.99</v>
      </c>
      <c r="G1156" s="351" t="s">
        <v>83</v>
      </c>
      <c r="H1156" s="351" t="s">
        <v>414</v>
      </c>
      <c r="I1156" s="351" t="s">
        <v>1161</v>
      </c>
      <c r="J1156" s="352" t="s">
        <v>1162</v>
      </c>
      <c r="K1156" s="352" t="s">
        <v>1157</v>
      </c>
      <c r="L1156" s="353" t="s">
        <v>32</v>
      </c>
      <c r="M1156" s="352">
        <v>95495753</v>
      </c>
      <c r="N1156" s="371">
        <v>44967</v>
      </c>
      <c r="O1156" s="74">
        <f t="shared" si="64"/>
        <v>2</v>
      </c>
      <c r="P1156" s="74">
        <f t="shared" si="65"/>
        <v>1</v>
      </c>
      <c r="Q1156" s="139" t="str">
        <f t="shared" si="66"/>
        <v>Gastos_Gerais</v>
      </c>
    </row>
    <row r="1157" spans="1:17" x14ac:dyDescent="0.2">
      <c r="A1157" s="357">
        <v>1154</v>
      </c>
      <c r="B1157" s="347">
        <v>44967</v>
      </c>
      <c r="C1157" s="580">
        <v>44927</v>
      </c>
      <c r="D1157" s="349" t="s">
        <v>264</v>
      </c>
      <c r="E1157" s="349" t="s">
        <v>83</v>
      </c>
      <c r="F1157" s="350">
        <v>2350.36</v>
      </c>
      <c r="G1157" s="351" t="s">
        <v>83</v>
      </c>
      <c r="H1157" s="349" t="s">
        <v>416</v>
      </c>
      <c r="I1157" s="351" t="s">
        <v>1161</v>
      </c>
      <c r="J1157" s="352" t="s">
        <v>1162</v>
      </c>
      <c r="K1157" s="352" t="s">
        <v>1157</v>
      </c>
      <c r="L1157" s="353" t="s">
        <v>32</v>
      </c>
      <c r="M1157" s="352">
        <v>95755482</v>
      </c>
      <c r="N1157" s="371">
        <v>44967</v>
      </c>
      <c r="O1157" s="74">
        <f t="shared" si="64"/>
        <v>2</v>
      </c>
      <c r="P1157" s="74">
        <f t="shared" si="65"/>
        <v>1</v>
      </c>
      <c r="Q1157" s="139" t="str">
        <f t="shared" si="66"/>
        <v>Gastos_Gerais</v>
      </c>
    </row>
    <row r="1158" spans="1:17" ht="24" x14ac:dyDescent="0.2">
      <c r="A1158" s="357">
        <v>1155</v>
      </c>
      <c r="B1158" s="347">
        <v>44967</v>
      </c>
      <c r="C1158" s="580">
        <v>44927</v>
      </c>
      <c r="D1158" s="349" t="s">
        <v>264</v>
      </c>
      <c r="E1158" s="349" t="s">
        <v>82</v>
      </c>
      <c r="F1158" s="350">
        <v>5411.83</v>
      </c>
      <c r="G1158" s="351" t="s">
        <v>1154</v>
      </c>
      <c r="H1158" s="349" t="s">
        <v>423</v>
      </c>
      <c r="I1158" s="351" t="s">
        <v>1682</v>
      </c>
      <c r="J1158" s="352" t="s">
        <v>1156</v>
      </c>
      <c r="K1158" s="352" t="s">
        <v>1157</v>
      </c>
      <c r="L1158" s="353" t="s">
        <v>1158</v>
      </c>
      <c r="M1158" s="352" t="s">
        <v>2643</v>
      </c>
      <c r="N1158" s="371">
        <v>44967</v>
      </c>
      <c r="O1158" s="74">
        <f t="shared" si="64"/>
        <v>2</v>
      </c>
      <c r="P1158" s="74">
        <f t="shared" si="65"/>
        <v>1</v>
      </c>
      <c r="Q1158" s="139" t="str">
        <f t="shared" si="66"/>
        <v>Gastos_Gerais</v>
      </c>
    </row>
    <row r="1159" spans="1:17" ht="24" x14ac:dyDescent="0.2">
      <c r="A1159" s="357">
        <v>1156</v>
      </c>
      <c r="B1159" s="355">
        <v>44967</v>
      </c>
      <c r="C1159" s="348">
        <v>44927</v>
      </c>
      <c r="D1159" s="351" t="s">
        <v>264</v>
      </c>
      <c r="E1159" s="349" t="s">
        <v>82</v>
      </c>
      <c r="F1159" s="356">
        <v>15506.52</v>
      </c>
      <c r="G1159" s="351" t="s">
        <v>1154</v>
      </c>
      <c r="H1159" s="351" t="s">
        <v>421</v>
      </c>
      <c r="I1159" s="351" t="s">
        <v>1682</v>
      </c>
      <c r="J1159" s="352" t="s">
        <v>1156</v>
      </c>
      <c r="K1159" s="352" t="s">
        <v>1157</v>
      </c>
      <c r="L1159" s="353" t="s">
        <v>1158</v>
      </c>
      <c r="M1159" s="352" t="s">
        <v>2644</v>
      </c>
      <c r="N1159" s="371">
        <v>44967</v>
      </c>
      <c r="O1159" s="74">
        <f t="shared" si="64"/>
        <v>2</v>
      </c>
      <c r="P1159" s="74">
        <f t="shared" si="65"/>
        <v>1</v>
      </c>
      <c r="Q1159" s="139" t="str">
        <f t="shared" si="66"/>
        <v>Gastos_Gerais</v>
      </c>
    </row>
    <row r="1160" spans="1:17" ht="24" x14ac:dyDescent="0.2">
      <c r="A1160" s="357">
        <v>1157</v>
      </c>
      <c r="B1160" s="347">
        <v>44967</v>
      </c>
      <c r="C1160" s="580">
        <v>44927</v>
      </c>
      <c r="D1160" s="349" t="s">
        <v>264</v>
      </c>
      <c r="E1160" s="349" t="s">
        <v>82</v>
      </c>
      <c r="F1160" s="350">
        <v>10816.3</v>
      </c>
      <c r="G1160" s="349" t="s">
        <v>1154</v>
      </c>
      <c r="H1160" s="349" t="s">
        <v>419</v>
      </c>
      <c r="I1160" s="351" t="s">
        <v>1682</v>
      </c>
      <c r="J1160" s="352" t="s">
        <v>1156</v>
      </c>
      <c r="K1160" s="352" t="s">
        <v>1157</v>
      </c>
      <c r="L1160" s="353" t="s">
        <v>1158</v>
      </c>
      <c r="M1160" s="352" t="s">
        <v>2645</v>
      </c>
      <c r="N1160" s="371">
        <v>44967</v>
      </c>
      <c r="O1160" s="74">
        <f t="shared" si="64"/>
        <v>2</v>
      </c>
      <c r="P1160" s="74">
        <f t="shared" si="65"/>
        <v>1</v>
      </c>
      <c r="Q1160" s="139" t="str">
        <f t="shared" si="66"/>
        <v>Gastos_Gerais</v>
      </c>
    </row>
    <row r="1161" spans="1:17" ht="24" x14ac:dyDescent="0.2">
      <c r="A1161" s="357">
        <v>1158</v>
      </c>
      <c r="B1161" s="347">
        <v>44967</v>
      </c>
      <c r="C1161" s="580">
        <v>44927</v>
      </c>
      <c r="D1161" s="349" t="s">
        <v>264</v>
      </c>
      <c r="E1161" s="349" t="s">
        <v>177</v>
      </c>
      <c r="F1161" s="350">
        <v>739.54</v>
      </c>
      <c r="G1161" s="349" t="s">
        <v>1729</v>
      </c>
      <c r="H1161" s="349" t="s">
        <v>417</v>
      </c>
      <c r="I1161" s="351" t="s">
        <v>2646</v>
      </c>
      <c r="J1161" s="352" t="s">
        <v>1166</v>
      </c>
      <c r="K1161" s="352" t="s">
        <v>1157</v>
      </c>
      <c r="L1161" s="353" t="s">
        <v>1158</v>
      </c>
      <c r="M1161" s="352" t="s">
        <v>2647</v>
      </c>
      <c r="N1161" s="371">
        <v>44967</v>
      </c>
      <c r="O1161" s="74">
        <f t="shared" si="64"/>
        <v>2</v>
      </c>
      <c r="P1161" s="74">
        <f t="shared" si="65"/>
        <v>1</v>
      </c>
      <c r="Q1161" s="139" t="str">
        <f t="shared" si="66"/>
        <v>Gastos_Gerais</v>
      </c>
    </row>
    <row r="1162" spans="1:17" ht="24" x14ac:dyDescent="0.2">
      <c r="A1162" s="357">
        <v>1159</v>
      </c>
      <c r="B1162" s="347">
        <v>44967</v>
      </c>
      <c r="C1162" s="580">
        <v>44927</v>
      </c>
      <c r="D1162" s="349" t="s">
        <v>264</v>
      </c>
      <c r="E1162" s="349" t="s">
        <v>177</v>
      </c>
      <c r="F1162" s="350">
        <v>739.55</v>
      </c>
      <c r="G1162" s="349" t="s">
        <v>1729</v>
      </c>
      <c r="H1162" s="349" t="s">
        <v>421</v>
      </c>
      <c r="I1162" s="351" t="s">
        <v>2646</v>
      </c>
      <c r="J1162" s="352" t="s">
        <v>1166</v>
      </c>
      <c r="K1162" s="352" t="s">
        <v>1157</v>
      </c>
      <c r="L1162" s="353" t="s">
        <v>1158</v>
      </c>
      <c r="M1162" s="352" t="s">
        <v>2648</v>
      </c>
      <c r="N1162" s="371">
        <v>44967</v>
      </c>
      <c r="O1162" s="74">
        <f t="shared" si="64"/>
        <v>2</v>
      </c>
      <c r="P1162" s="74">
        <f t="shared" si="65"/>
        <v>1</v>
      </c>
      <c r="Q1162" s="139" t="str">
        <f t="shared" si="66"/>
        <v>Gastos_Gerais</v>
      </c>
    </row>
    <row r="1163" spans="1:17" ht="24" x14ac:dyDescent="0.2">
      <c r="A1163" s="357">
        <v>1160</v>
      </c>
      <c r="B1163" s="347">
        <v>44967</v>
      </c>
      <c r="C1163" s="580">
        <v>44927</v>
      </c>
      <c r="D1163" s="349" t="s">
        <v>264</v>
      </c>
      <c r="E1163" s="349" t="s">
        <v>177</v>
      </c>
      <c r="F1163" s="350">
        <v>754.51</v>
      </c>
      <c r="G1163" s="349" t="s">
        <v>1729</v>
      </c>
      <c r="H1163" s="349" t="s">
        <v>414</v>
      </c>
      <c r="I1163" s="351" t="s">
        <v>2646</v>
      </c>
      <c r="J1163" s="352" t="s">
        <v>1166</v>
      </c>
      <c r="K1163" s="352" t="s">
        <v>1157</v>
      </c>
      <c r="L1163" s="353" t="s">
        <v>1158</v>
      </c>
      <c r="M1163" s="352" t="s">
        <v>2649</v>
      </c>
      <c r="N1163" s="371">
        <v>44967</v>
      </c>
      <c r="O1163" s="74">
        <f t="shared" si="64"/>
        <v>2</v>
      </c>
      <c r="P1163" s="74">
        <f t="shared" si="65"/>
        <v>1</v>
      </c>
      <c r="Q1163" s="139" t="str">
        <f t="shared" si="66"/>
        <v>Gastos_Gerais</v>
      </c>
    </row>
    <row r="1164" spans="1:17" ht="24" x14ac:dyDescent="0.2">
      <c r="A1164" s="357">
        <v>1161</v>
      </c>
      <c r="B1164" s="347">
        <v>44967</v>
      </c>
      <c r="C1164" s="580">
        <v>44927</v>
      </c>
      <c r="D1164" s="349" t="s">
        <v>264</v>
      </c>
      <c r="E1164" s="349" t="s">
        <v>177</v>
      </c>
      <c r="F1164" s="350">
        <v>745.02</v>
      </c>
      <c r="G1164" s="349" t="s">
        <v>1729</v>
      </c>
      <c r="H1164" s="349" t="s">
        <v>423</v>
      </c>
      <c r="I1164" s="351" t="s">
        <v>2646</v>
      </c>
      <c r="J1164" s="352" t="s">
        <v>1166</v>
      </c>
      <c r="K1164" s="352" t="s">
        <v>1157</v>
      </c>
      <c r="L1164" s="353" t="s">
        <v>1158</v>
      </c>
      <c r="M1164" s="352" t="s">
        <v>2650</v>
      </c>
      <c r="N1164" s="371">
        <v>44967</v>
      </c>
      <c r="O1164" s="74">
        <f t="shared" si="64"/>
        <v>2</v>
      </c>
      <c r="P1164" s="74">
        <f t="shared" si="65"/>
        <v>1</v>
      </c>
      <c r="Q1164" s="139" t="str">
        <f t="shared" si="66"/>
        <v>Gastos_Gerais</v>
      </c>
    </row>
    <row r="1165" spans="1:17" ht="24" x14ac:dyDescent="0.2">
      <c r="A1165" s="357">
        <v>1162</v>
      </c>
      <c r="B1165" s="347">
        <v>44967</v>
      </c>
      <c r="C1165" s="580">
        <v>44927</v>
      </c>
      <c r="D1165" s="349" t="s">
        <v>264</v>
      </c>
      <c r="E1165" s="349" t="s">
        <v>177</v>
      </c>
      <c r="F1165" s="350">
        <v>754.51</v>
      </c>
      <c r="G1165" s="349" t="s">
        <v>1729</v>
      </c>
      <c r="H1165" s="349" t="s">
        <v>416</v>
      </c>
      <c r="I1165" s="351" t="s">
        <v>2646</v>
      </c>
      <c r="J1165" s="352" t="s">
        <v>1166</v>
      </c>
      <c r="K1165" s="352" t="s">
        <v>1157</v>
      </c>
      <c r="L1165" s="353" t="s">
        <v>1158</v>
      </c>
      <c r="M1165" s="352" t="s">
        <v>2651</v>
      </c>
      <c r="N1165" s="371">
        <v>44967</v>
      </c>
      <c r="O1165" s="74">
        <f t="shared" si="64"/>
        <v>2</v>
      </c>
      <c r="P1165" s="74">
        <f t="shared" si="65"/>
        <v>1</v>
      </c>
      <c r="Q1165" s="139" t="str">
        <f t="shared" si="66"/>
        <v>Gastos_Gerais</v>
      </c>
    </row>
    <row r="1166" spans="1:17" ht="24" x14ac:dyDescent="0.2">
      <c r="A1166" s="357">
        <v>1163</v>
      </c>
      <c r="B1166" s="347">
        <v>44967</v>
      </c>
      <c r="C1166" s="580">
        <v>44927</v>
      </c>
      <c r="D1166" s="349" t="s">
        <v>264</v>
      </c>
      <c r="E1166" s="349" t="s">
        <v>177</v>
      </c>
      <c r="F1166" s="350">
        <v>745.02</v>
      </c>
      <c r="G1166" s="349" t="s">
        <v>1729</v>
      </c>
      <c r="H1166" s="349" t="s">
        <v>419</v>
      </c>
      <c r="I1166" s="351" t="s">
        <v>2646</v>
      </c>
      <c r="J1166" s="352" t="s">
        <v>1166</v>
      </c>
      <c r="K1166" s="352" t="s">
        <v>1157</v>
      </c>
      <c r="L1166" s="353" t="s">
        <v>1158</v>
      </c>
      <c r="M1166" s="352" t="s">
        <v>2652</v>
      </c>
      <c r="N1166" s="371">
        <v>44967</v>
      </c>
      <c r="O1166" s="74">
        <f t="shared" si="64"/>
        <v>2</v>
      </c>
      <c r="P1166" s="74">
        <f t="shared" si="65"/>
        <v>1</v>
      </c>
      <c r="Q1166" s="139" t="str">
        <f t="shared" si="66"/>
        <v>Gastos_Gerais</v>
      </c>
    </row>
    <row r="1167" spans="1:17" ht="24" x14ac:dyDescent="0.2">
      <c r="A1167" s="357">
        <v>1164</v>
      </c>
      <c r="B1167" s="347">
        <v>44967</v>
      </c>
      <c r="C1167" s="580">
        <v>44958</v>
      </c>
      <c r="D1167" s="349" t="s">
        <v>264</v>
      </c>
      <c r="E1167" s="349" t="s">
        <v>293</v>
      </c>
      <c r="F1167" s="350">
        <v>105</v>
      </c>
      <c r="G1167" s="349" t="s">
        <v>2653</v>
      </c>
      <c r="H1167" s="349" t="s">
        <v>423</v>
      </c>
      <c r="I1167" s="351" t="s">
        <v>2654</v>
      </c>
      <c r="J1167" s="352" t="s">
        <v>567</v>
      </c>
      <c r="K1167" s="352" t="s">
        <v>1188</v>
      </c>
      <c r="L1167" s="353" t="s">
        <v>1189</v>
      </c>
      <c r="M1167" s="352">
        <v>961475386</v>
      </c>
      <c r="N1167" s="371">
        <v>44967</v>
      </c>
      <c r="O1167" s="74">
        <f t="shared" si="64"/>
        <v>2</v>
      </c>
      <c r="P1167" s="74">
        <f t="shared" si="65"/>
        <v>2</v>
      </c>
      <c r="Q1167" s="139" t="str">
        <f t="shared" si="66"/>
        <v>Gastos_Gerais</v>
      </c>
    </row>
    <row r="1168" spans="1:17" ht="24" x14ac:dyDescent="0.2">
      <c r="A1168" s="357">
        <v>1165</v>
      </c>
      <c r="B1168" s="347">
        <v>44967</v>
      </c>
      <c r="C1168" s="580">
        <v>44958</v>
      </c>
      <c r="D1168" s="349" t="s">
        <v>264</v>
      </c>
      <c r="E1168" s="349" t="s">
        <v>293</v>
      </c>
      <c r="F1168" s="350">
        <v>105</v>
      </c>
      <c r="G1168" s="349" t="s">
        <v>2655</v>
      </c>
      <c r="H1168" s="349" t="s">
        <v>419</v>
      </c>
      <c r="I1168" s="351" t="s">
        <v>2425</v>
      </c>
      <c r="J1168" s="352" t="s">
        <v>879</v>
      </c>
      <c r="K1168" s="352" t="s">
        <v>1188</v>
      </c>
      <c r="L1168" s="353" t="s">
        <v>1189</v>
      </c>
      <c r="M1168" s="352">
        <v>961475386</v>
      </c>
      <c r="N1168" s="371">
        <v>44967</v>
      </c>
      <c r="O1168" s="74">
        <f t="shared" si="64"/>
        <v>2</v>
      </c>
      <c r="P1168" s="74">
        <f t="shared" si="65"/>
        <v>2</v>
      </c>
      <c r="Q1168" s="139" t="str">
        <f t="shared" si="66"/>
        <v>Gastos_Gerais</v>
      </c>
    </row>
    <row r="1169" spans="1:17" ht="24" x14ac:dyDescent="0.2">
      <c r="A1169" s="357">
        <v>1166</v>
      </c>
      <c r="B1169" s="347">
        <v>44967</v>
      </c>
      <c r="C1169" s="580">
        <v>44958</v>
      </c>
      <c r="D1169" s="349" t="s">
        <v>264</v>
      </c>
      <c r="E1169" s="349" t="s">
        <v>293</v>
      </c>
      <c r="F1169" s="350">
        <v>50</v>
      </c>
      <c r="G1169" s="351" t="s">
        <v>2656</v>
      </c>
      <c r="H1169" s="349" t="s">
        <v>423</v>
      </c>
      <c r="I1169" s="351" t="s">
        <v>2133</v>
      </c>
      <c r="J1169" s="352" t="s">
        <v>1959</v>
      </c>
      <c r="K1169" s="352" t="s">
        <v>1188</v>
      </c>
      <c r="L1169" s="353" t="s">
        <v>1189</v>
      </c>
      <c r="M1169" s="354">
        <v>961475386</v>
      </c>
      <c r="N1169" s="371">
        <v>44967</v>
      </c>
      <c r="O1169" s="74">
        <f t="shared" si="64"/>
        <v>2</v>
      </c>
      <c r="P1169" s="74">
        <f t="shared" si="65"/>
        <v>2</v>
      </c>
      <c r="Q1169" s="139" t="str">
        <f t="shared" si="66"/>
        <v>Gastos_Gerais</v>
      </c>
    </row>
    <row r="1170" spans="1:17" ht="24" x14ac:dyDescent="0.2">
      <c r="A1170" s="357">
        <v>1167</v>
      </c>
      <c r="B1170" s="347">
        <v>44967</v>
      </c>
      <c r="C1170" s="580">
        <v>44958</v>
      </c>
      <c r="D1170" s="349" t="s">
        <v>264</v>
      </c>
      <c r="E1170" s="349" t="s">
        <v>293</v>
      </c>
      <c r="F1170" s="350">
        <v>130.19999999999999</v>
      </c>
      <c r="G1170" s="349" t="s">
        <v>2657</v>
      </c>
      <c r="H1170" s="349" t="s">
        <v>419</v>
      </c>
      <c r="I1170" s="351" t="s">
        <v>1751</v>
      </c>
      <c r="J1170" s="352" t="s">
        <v>495</v>
      </c>
      <c r="K1170" s="352" t="s">
        <v>1188</v>
      </c>
      <c r="L1170" s="353" t="s">
        <v>1189</v>
      </c>
      <c r="M1170" s="352">
        <v>961475386</v>
      </c>
      <c r="N1170" s="371">
        <v>44967</v>
      </c>
      <c r="O1170" s="74">
        <f t="shared" si="64"/>
        <v>2</v>
      </c>
      <c r="P1170" s="74">
        <f t="shared" si="65"/>
        <v>2</v>
      </c>
      <c r="Q1170" s="139" t="str">
        <f t="shared" si="66"/>
        <v>Gastos_Gerais</v>
      </c>
    </row>
    <row r="1171" spans="1:17" ht="24" x14ac:dyDescent="0.2">
      <c r="A1171" s="357">
        <v>1168</v>
      </c>
      <c r="B1171" s="358">
        <v>44967</v>
      </c>
      <c r="C1171" s="579">
        <v>44958</v>
      </c>
      <c r="D1171" s="359" t="s">
        <v>264</v>
      </c>
      <c r="E1171" s="359" t="s">
        <v>293</v>
      </c>
      <c r="F1171" s="366">
        <v>13.8</v>
      </c>
      <c r="G1171" s="361" t="s">
        <v>2658</v>
      </c>
      <c r="H1171" s="359" t="s">
        <v>420</v>
      </c>
      <c r="I1171" s="361" t="s">
        <v>2659</v>
      </c>
      <c r="J1171" s="363" t="s">
        <v>1566</v>
      </c>
      <c r="K1171" s="363" t="s">
        <v>1188</v>
      </c>
      <c r="L1171" s="363" t="s">
        <v>1189</v>
      </c>
      <c r="M1171" s="362">
        <v>961475386</v>
      </c>
      <c r="N1171" s="587">
        <v>44967</v>
      </c>
      <c r="O1171" s="74">
        <f t="shared" si="64"/>
        <v>2</v>
      </c>
      <c r="P1171" s="74">
        <f t="shared" si="65"/>
        <v>2</v>
      </c>
      <c r="Q1171" s="139" t="str">
        <f t="shared" si="66"/>
        <v>Gastos_Gerais</v>
      </c>
    </row>
    <row r="1172" spans="1:17" ht="24" x14ac:dyDescent="0.2">
      <c r="A1172" s="357">
        <v>1169</v>
      </c>
      <c r="B1172" s="347">
        <v>44967</v>
      </c>
      <c r="C1172" s="580">
        <v>44958</v>
      </c>
      <c r="D1172" s="349" t="s">
        <v>264</v>
      </c>
      <c r="E1172" s="349" t="s">
        <v>293</v>
      </c>
      <c r="F1172" s="350">
        <v>50</v>
      </c>
      <c r="G1172" s="351" t="s">
        <v>2660</v>
      </c>
      <c r="H1172" s="349" t="s">
        <v>423</v>
      </c>
      <c r="I1172" s="351" t="s">
        <v>2661</v>
      </c>
      <c r="J1172" s="352" t="s">
        <v>799</v>
      </c>
      <c r="K1172" s="352" t="s">
        <v>1188</v>
      </c>
      <c r="L1172" s="353" t="s">
        <v>1189</v>
      </c>
      <c r="M1172" s="352">
        <v>961475386</v>
      </c>
      <c r="N1172" s="371">
        <v>44967</v>
      </c>
      <c r="O1172" s="74">
        <f t="shared" si="64"/>
        <v>2</v>
      </c>
      <c r="P1172" s="74">
        <f t="shared" si="65"/>
        <v>2</v>
      </c>
      <c r="Q1172" s="139" t="str">
        <f t="shared" si="66"/>
        <v>Gastos_Gerais</v>
      </c>
    </row>
    <row r="1173" spans="1:17" ht="24" x14ac:dyDescent="0.2">
      <c r="A1173" s="357">
        <v>1170</v>
      </c>
      <c r="B1173" s="347">
        <v>44967</v>
      </c>
      <c r="C1173" s="580">
        <v>44958</v>
      </c>
      <c r="D1173" s="349" t="s">
        <v>264</v>
      </c>
      <c r="E1173" s="349" t="s">
        <v>293</v>
      </c>
      <c r="F1173" s="350">
        <v>480</v>
      </c>
      <c r="G1173" s="351" t="s">
        <v>2662</v>
      </c>
      <c r="H1173" s="349" t="s">
        <v>421</v>
      </c>
      <c r="I1173" s="351" t="s">
        <v>2663</v>
      </c>
      <c r="J1173" s="352" t="s">
        <v>1016</v>
      </c>
      <c r="K1173" s="352" t="s">
        <v>1188</v>
      </c>
      <c r="L1173" s="353" t="s">
        <v>1189</v>
      </c>
      <c r="M1173" s="352">
        <v>961475386</v>
      </c>
      <c r="N1173" s="371">
        <v>44967</v>
      </c>
      <c r="O1173" s="74">
        <f t="shared" si="64"/>
        <v>2</v>
      </c>
      <c r="P1173" s="74">
        <f t="shared" si="65"/>
        <v>2</v>
      </c>
      <c r="Q1173" s="139" t="str">
        <f t="shared" si="66"/>
        <v>Gastos_Gerais</v>
      </c>
    </row>
    <row r="1174" spans="1:17" ht="24" x14ac:dyDescent="0.2">
      <c r="A1174" s="357">
        <v>1171</v>
      </c>
      <c r="B1174" s="347">
        <v>44967</v>
      </c>
      <c r="C1174" s="348">
        <v>44958</v>
      </c>
      <c r="D1174" s="349" t="s">
        <v>264</v>
      </c>
      <c r="E1174" s="349" t="s">
        <v>293</v>
      </c>
      <c r="F1174" s="374">
        <v>480</v>
      </c>
      <c r="G1174" s="351" t="s">
        <v>2664</v>
      </c>
      <c r="H1174" s="349" t="s">
        <v>421</v>
      </c>
      <c r="I1174" s="351" t="s">
        <v>2665</v>
      </c>
      <c r="J1174" s="352" t="s">
        <v>673</v>
      </c>
      <c r="K1174" s="352" t="s">
        <v>1188</v>
      </c>
      <c r="L1174" s="353" t="s">
        <v>1189</v>
      </c>
      <c r="M1174" s="352">
        <v>961475386</v>
      </c>
      <c r="N1174" s="371">
        <v>44967</v>
      </c>
      <c r="O1174" s="74">
        <f t="shared" si="64"/>
        <v>2</v>
      </c>
      <c r="P1174" s="74">
        <f t="shared" si="65"/>
        <v>2</v>
      </c>
      <c r="Q1174" s="139" t="str">
        <f t="shared" si="66"/>
        <v>Gastos_Gerais</v>
      </c>
    </row>
    <row r="1175" spans="1:17" ht="24" x14ac:dyDescent="0.2">
      <c r="A1175" s="357">
        <v>1172</v>
      </c>
      <c r="B1175" s="347">
        <v>44967</v>
      </c>
      <c r="C1175" s="348">
        <v>44958</v>
      </c>
      <c r="D1175" s="349" t="s">
        <v>264</v>
      </c>
      <c r="E1175" s="349" t="s">
        <v>293</v>
      </c>
      <c r="F1175" s="374">
        <v>120</v>
      </c>
      <c r="G1175" s="351" t="s">
        <v>2666</v>
      </c>
      <c r="H1175" s="349" t="s">
        <v>421</v>
      </c>
      <c r="I1175" s="351" t="s">
        <v>2667</v>
      </c>
      <c r="J1175" s="352" t="s">
        <v>2668</v>
      </c>
      <c r="K1175" s="352" t="s">
        <v>1188</v>
      </c>
      <c r="L1175" s="353" t="s">
        <v>1189</v>
      </c>
      <c r="M1175" s="352">
        <v>961475386</v>
      </c>
      <c r="N1175" s="371">
        <v>44967</v>
      </c>
      <c r="O1175" s="74">
        <f t="shared" si="64"/>
        <v>2</v>
      </c>
      <c r="P1175" s="74">
        <f t="shared" si="65"/>
        <v>2</v>
      </c>
      <c r="Q1175" s="139" t="str">
        <f t="shared" si="66"/>
        <v>Gastos_Gerais</v>
      </c>
    </row>
    <row r="1176" spans="1:17" ht="24" x14ac:dyDescent="0.2">
      <c r="A1176" s="357">
        <v>1173</v>
      </c>
      <c r="B1176" s="347">
        <v>44967</v>
      </c>
      <c r="C1176" s="348">
        <v>44958</v>
      </c>
      <c r="D1176" s="349" t="s">
        <v>264</v>
      </c>
      <c r="E1176" s="349" t="s">
        <v>293</v>
      </c>
      <c r="F1176" s="374">
        <v>120</v>
      </c>
      <c r="G1176" s="351" t="s">
        <v>2626</v>
      </c>
      <c r="H1176" s="349" t="s">
        <v>421</v>
      </c>
      <c r="I1176" s="351" t="s">
        <v>2627</v>
      </c>
      <c r="J1176" s="352" t="s">
        <v>1073</v>
      </c>
      <c r="K1176" s="352" t="s">
        <v>1188</v>
      </c>
      <c r="L1176" s="353" t="s">
        <v>1189</v>
      </c>
      <c r="M1176" s="352">
        <v>961475386</v>
      </c>
      <c r="N1176" s="371">
        <v>44967</v>
      </c>
      <c r="O1176" s="74">
        <f t="shared" si="64"/>
        <v>2</v>
      </c>
      <c r="P1176" s="74">
        <f t="shared" si="65"/>
        <v>2</v>
      </c>
      <c r="Q1176" s="139" t="str">
        <f t="shared" si="66"/>
        <v>Gastos_Gerais</v>
      </c>
    </row>
    <row r="1177" spans="1:17" ht="24" x14ac:dyDescent="0.2">
      <c r="A1177" s="357">
        <v>1174</v>
      </c>
      <c r="B1177" s="358">
        <v>44967</v>
      </c>
      <c r="C1177" s="579">
        <v>44958</v>
      </c>
      <c r="D1177" s="359" t="s">
        <v>264</v>
      </c>
      <c r="E1177" s="359" t="s">
        <v>293</v>
      </c>
      <c r="F1177" s="410">
        <v>480</v>
      </c>
      <c r="G1177" s="361" t="s">
        <v>2669</v>
      </c>
      <c r="H1177" s="359" t="s">
        <v>421</v>
      </c>
      <c r="I1177" s="351" t="s">
        <v>2670</v>
      </c>
      <c r="J1177" s="352" t="s">
        <v>820</v>
      </c>
      <c r="K1177" s="363" t="s">
        <v>1188</v>
      </c>
      <c r="L1177" s="363" t="s">
        <v>1189</v>
      </c>
      <c r="M1177" s="367">
        <v>961475386</v>
      </c>
      <c r="N1177" s="587">
        <v>44967</v>
      </c>
      <c r="O1177" s="74">
        <f t="shared" si="64"/>
        <v>2</v>
      </c>
      <c r="P1177" s="74">
        <f t="shared" si="65"/>
        <v>2</v>
      </c>
      <c r="Q1177" s="139" t="str">
        <f t="shared" si="66"/>
        <v>Gastos_Gerais</v>
      </c>
    </row>
    <row r="1178" spans="1:17" ht="24" x14ac:dyDescent="0.2">
      <c r="A1178" s="357">
        <v>1175</v>
      </c>
      <c r="B1178" s="358">
        <v>44967</v>
      </c>
      <c r="C1178" s="579">
        <v>44958</v>
      </c>
      <c r="D1178" s="359" t="s">
        <v>264</v>
      </c>
      <c r="E1178" s="359" t="s">
        <v>293</v>
      </c>
      <c r="F1178" s="360">
        <v>120</v>
      </c>
      <c r="G1178" s="359" t="s">
        <v>2377</v>
      </c>
      <c r="H1178" s="359" t="s">
        <v>418</v>
      </c>
      <c r="I1178" s="361" t="s">
        <v>2378</v>
      </c>
      <c r="J1178" s="362" t="s">
        <v>468</v>
      </c>
      <c r="K1178" s="363" t="s">
        <v>1188</v>
      </c>
      <c r="L1178" s="363" t="s">
        <v>1189</v>
      </c>
      <c r="M1178" s="367">
        <v>961475386</v>
      </c>
      <c r="N1178" s="587">
        <v>44967</v>
      </c>
      <c r="O1178" s="74">
        <f t="shared" si="64"/>
        <v>2</v>
      </c>
      <c r="P1178" s="74">
        <f t="shared" si="65"/>
        <v>2</v>
      </c>
      <c r="Q1178" s="139" t="str">
        <f t="shared" si="66"/>
        <v>Gastos_Gerais</v>
      </c>
    </row>
    <row r="1179" spans="1:17" ht="36" x14ac:dyDescent="0.2">
      <c r="A1179" s="357">
        <v>1176</v>
      </c>
      <c r="B1179" s="347">
        <v>44967</v>
      </c>
      <c r="C1179" s="580">
        <v>44958</v>
      </c>
      <c r="D1179" s="349" t="s">
        <v>264</v>
      </c>
      <c r="E1179" s="349" t="s">
        <v>293</v>
      </c>
      <c r="F1179" s="350">
        <v>60</v>
      </c>
      <c r="G1179" s="351" t="s">
        <v>2671</v>
      </c>
      <c r="H1179" s="349" t="s">
        <v>417</v>
      </c>
      <c r="I1179" s="351" t="s">
        <v>2672</v>
      </c>
      <c r="J1179" s="352" t="s">
        <v>994</v>
      </c>
      <c r="K1179" s="352" t="s">
        <v>1188</v>
      </c>
      <c r="L1179" s="353" t="s">
        <v>1189</v>
      </c>
      <c r="M1179" s="352">
        <v>961475386</v>
      </c>
      <c r="N1179" s="371">
        <v>44967</v>
      </c>
      <c r="O1179" s="74">
        <f t="shared" si="64"/>
        <v>2</v>
      </c>
      <c r="P1179" s="74">
        <f t="shared" si="65"/>
        <v>2</v>
      </c>
      <c r="Q1179" s="139" t="str">
        <f t="shared" si="66"/>
        <v>Gastos_Gerais</v>
      </c>
    </row>
    <row r="1180" spans="1:17" x14ac:dyDescent="0.2">
      <c r="A1180" s="357">
        <v>1177</v>
      </c>
      <c r="B1180" s="347">
        <v>44970</v>
      </c>
      <c r="C1180" s="580">
        <v>44927</v>
      </c>
      <c r="D1180" s="349" t="s">
        <v>264</v>
      </c>
      <c r="E1180" s="349" t="s">
        <v>83</v>
      </c>
      <c r="F1180" s="350">
        <v>7158.07</v>
      </c>
      <c r="G1180" s="349" t="s">
        <v>83</v>
      </c>
      <c r="H1180" s="349" t="s">
        <v>419</v>
      </c>
      <c r="I1180" s="351" t="s">
        <v>1161</v>
      </c>
      <c r="J1180" s="352" t="s">
        <v>1162</v>
      </c>
      <c r="K1180" s="352" t="s">
        <v>1157</v>
      </c>
      <c r="L1180" s="353" t="s">
        <v>32</v>
      </c>
      <c r="M1180" s="352">
        <v>1630069</v>
      </c>
      <c r="N1180" s="371">
        <v>44970</v>
      </c>
      <c r="O1180" s="74">
        <f t="shared" si="64"/>
        <v>2</v>
      </c>
      <c r="P1180" s="74">
        <f t="shared" si="65"/>
        <v>1</v>
      </c>
      <c r="Q1180" s="139" t="str">
        <f t="shared" si="66"/>
        <v>Gastos_Gerais</v>
      </c>
    </row>
    <row r="1181" spans="1:17" x14ac:dyDescent="0.2">
      <c r="A1181" s="357">
        <v>1178</v>
      </c>
      <c r="B1181" s="347">
        <v>44970</v>
      </c>
      <c r="C1181" s="580">
        <v>44927</v>
      </c>
      <c r="D1181" s="349" t="s">
        <v>264</v>
      </c>
      <c r="E1181" s="349" t="s">
        <v>83</v>
      </c>
      <c r="F1181" s="350">
        <v>738.33</v>
      </c>
      <c r="G1181" s="349" t="s">
        <v>83</v>
      </c>
      <c r="H1181" s="349" t="s">
        <v>420</v>
      </c>
      <c r="I1181" s="351" t="s">
        <v>1161</v>
      </c>
      <c r="J1181" s="352" t="s">
        <v>1162</v>
      </c>
      <c r="K1181" s="352" t="s">
        <v>1157</v>
      </c>
      <c r="L1181" s="353" t="s">
        <v>32</v>
      </c>
      <c r="M1181" s="352">
        <v>3881136</v>
      </c>
      <c r="N1181" s="371">
        <v>44970</v>
      </c>
      <c r="O1181" s="74">
        <f t="shared" si="64"/>
        <v>2</v>
      </c>
      <c r="P1181" s="74">
        <f t="shared" si="65"/>
        <v>1</v>
      </c>
      <c r="Q1181" s="139" t="str">
        <f t="shared" si="66"/>
        <v>Gastos_Gerais</v>
      </c>
    </row>
    <row r="1182" spans="1:17" ht="24" x14ac:dyDescent="0.2">
      <c r="A1182" s="357">
        <v>1179</v>
      </c>
      <c r="B1182" s="355">
        <v>44970</v>
      </c>
      <c r="C1182" s="348">
        <v>44958</v>
      </c>
      <c r="D1182" s="351" t="s">
        <v>264</v>
      </c>
      <c r="E1182" s="351" t="s">
        <v>0</v>
      </c>
      <c r="F1182" s="356">
        <v>1400.7</v>
      </c>
      <c r="G1182" s="349" t="s">
        <v>1283</v>
      </c>
      <c r="H1182" s="351" t="s">
        <v>416</v>
      </c>
      <c r="I1182" s="351" t="s">
        <v>2673</v>
      </c>
      <c r="J1182" s="353" t="s">
        <v>2674</v>
      </c>
      <c r="K1182" s="353" t="s">
        <v>1157</v>
      </c>
      <c r="L1182" s="353" t="s">
        <v>32</v>
      </c>
      <c r="M1182" s="353">
        <v>36955</v>
      </c>
      <c r="N1182" s="368">
        <v>44966</v>
      </c>
      <c r="O1182" s="74">
        <f t="shared" si="64"/>
        <v>2</v>
      </c>
      <c r="P1182" s="74">
        <f t="shared" si="65"/>
        <v>2</v>
      </c>
      <c r="Q1182" s="139" t="str">
        <f t="shared" si="66"/>
        <v>Gastos_Gerais</v>
      </c>
    </row>
    <row r="1183" spans="1:17" ht="24" x14ac:dyDescent="0.2">
      <c r="A1183" s="357">
        <v>1180</v>
      </c>
      <c r="B1183" s="347">
        <v>44970</v>
      </c>
      <c r="C1183" s="580">
        <v>44927</v>
      </c>
      <c r="D1183" s="349" t="s">
        <v>264</v>
      </c>
      <c r="E1183" s="349" t="s">
        <v>60</v>
      </c>
      <c r="F1183" s="350">
        <v>35723.24</v>
      </c>
      <c r="G1183" s="351" t="s">
        <v>1421</v>
      </c>
      <c r="H1183" s="349" t="s">
        <v>417</v>
      </c>
      <c r="I1183" s="351" t="s">
        <v>1422</v>
      </c>
      <c r="J1183" s="352" t="s">
        <v>1423</v>
      </c>
      <c r="K1183" s="352" t="s">
        <v>1157</v>
      </c>
      <c r="L1183" s="353" t="s">
        <v>32</v>
      </c>
      <c r="M1183" s="352">
        <v>31</v>
      </c>
      <c r="N1183" s="371">
        <v>44965</v>
      </c>
      <c r="O1183" s="74">
        <f t="shared" si="64"/>
        <v>2</v>
      </c>
      <c r="P1183" s="74">
        <f t="shared" si="65"/>
        <v>1</v>
      </c>
      <c r="Q1183" s="139" t="str">
        <f t="shared" si="66"/>
        <v>Gastos_Gerais</v>
      </c>
    </row>
    <row r="1184" spans="1:17" s="411" customFormat="1" x14ac:dyDescent="0.2">
      <c r="A1184" s="357">
        <v>1181</v>
      </c>
      <c r="B1184" s="408">
        <v>44970</v>
      </c>
      <c r="C1184" s="584">
        <v>44958</v>
      </c>
      <c r="D1184" s="409" t="s">
        <v>264</v>
      </c>
      <c r="E1184" s="409" t="s">
        <v>208</v>
      </c>
      <c r="F1184" s="410">
        <v>2384.65</v>
      </c>
      <c r="G1184" s="409" t="s">
        <v>2675</v>
      </c>
      <c r="H1184" s="409" t="s">
        <v>1032</v>
      </c>
      <c r="I1184" s="409" t="s">
        <v>2676</v>
      </c>
      <c r="J1184" s="375" t="s">
        <v>2677</v>
      </c>
      <c r="K1184" s="375" t="s">
        <v>1157</v>
      </c>
      <c r="L1184" s="375" t="s">
        <v>32</v>
      </c>
      <c r="M1184" s="375">
        <v>5995</v>
      </c>
      <c r="N1184" s="418">
        <v>44970</v>
      </c>
      <c r="O1184" s="74">
        <f t="shared" si="64"/>
        <v>2</v>
      </c>
      <c r="P1184" s="74">
        <f t="shared" si="65"/>
        <v>2</v>
      </c>
      <c r="Q1184" s="139" t="str">
        <f t="shared" si="66"/>
        <v>Gastos_Gerais</v>
      </c>
    </row>
    <row r="1185" spans="1:17" ht="36" x14ac:dyDescent="0.2">
      <c r="A1185" s="357">
        <v>1182</v>
      </c>
      <c r="B1185" s="347">
        <v>44970</v>
      </c>
      <c r="C1185" s="580">
        <v>44958</v>
      </c>
      <c r="D1185" s="349" t="s">
        <v>264</v>
      </c>
      <c r="E1185" s="349" t="s">
        <v>182</v>
      </c>
      <c r="F1185" s="350">
        <v>90</v>
      </c>
      <c r="G1185" s="349" t="s">
        <v>2678</v>
      </c>
      <c r="H1185" s="349" t="s">
        <v>417</v>
      </c>
      <c r="I1185" s="351" t="s">
        <v>2679</v>
      </c>
      <c r="J1185" s="352" t="s">
        <v>2680</v>
      </c>
      <c r="K1185" s="352" t="s">
        <v>1188</v>
      </c>
      <c r="L1185" s="353" t="s">
        <v>32</v>
      </c>
      <c r="M1185" s="352">
        <v>20007</v>
      </c>
      <c r="N1185" s="371">
        <v>44967</v>
      </c>
      <c r="O1185" s="74">
        <f t="shared" si="64"/>
        <v>2</v>
      </c>
      <c r="P1185" s="74">
        <f t="shared" si="65"/>
        <v>2</v>
      </c>
      <c r="Q1185" s="139" t="str">
        <f t="shared" si="66"/>
        <v>Gastos_Gerais</v>
      </c>
    </row>
    <row r="1186" spans="1:17" ht="24" x14ac:dyDescent="0.2">
      <c r="A1186" s="357">
        <v>1183</v>
      </c>
      <c r="B1186" s="347">
        <v>44970</v>
      </c>
      <c r="C1186" s="580">
        <v>44958</v>
      </c>
      <c r="D1186" s="349" t="s">
        <v>264</v>
      </c>
      <c r="E1186" s="349" t="s">
        <v>402</v>
      </c>
      <c r="F1186" s="350">
        <v>54.9</v>
      </c>
      <c r="G1186" s="349" t="s">
        <v>1487</v>
      </c>
      <c r="H1186" s="349" t="s">
        <v>419</v>
      </c>
      <c r="I1186" s="351" t="s">
        <v>2059</v>
      </c>
      <c r="J1186" s="352" t="s">
        <v>2060</v>
      </c>
      <c r="K1186" s="352" t="s">
        <v>1188</v>
      </c>
      <c r="L1186" s="353" t="s">
        <v>32</v>
      </c>
      <c r="M1186" s="352">
        <v>269</v>
      </c>
      <c r="N1186" s="371">
        <v>44967</v>
      </c>
      <c r="O1186" s="74">
        <f t="shared" si="64"/>
        <v>2</v>
      </c>
      <c r="P1186" s="74">
        <f t="shared" si="65"/>
        <v>2</v>
      </c>
      <c r="Q1186" s="139" t="str">
        <f t="shared" si="66"/>
        <v>Gastos_Gerais</v>
      </c>
    </row>
    <row r="1187" spans="1:17" ht="24" x14ac:dyDescent="0.2">
      <c r="A1187" s="357">
        <v>1184</v>
      </c>
      <c r="B1187" s="347">
        <v>44970</v>
      </c>
      <c r="C1187" s="580">
        <v>44958</v>
      </c>
      <c r="D1187" s="349" t="s">
        <v>264</v>
      </c>
      <c r="E1187" s="349" t="s">
        <v>208</v>
      </c>
      <c r="F1187" s="350">
        <v>475.57</v>
      </c>
      <c r="G1187" s="349" t="s">
        <v>2681</v>
      </c>
      <c r="H1187" s="349" t="s">
        <v>414</v>
      </c>
      <c r="I1187" s="351" t="s">
        <v>1979</v>
      </c>
      <c r="J1187" s="352" t="s">
        <v>1980</v>
      </c>
      <c r="K1187" s="352" t="s">
        <v>1188</v>
      </c>
      <c r="L1187" s="353" t="s">
        <v>32</v>
      </c>
      <c r="M1187" s="352">
        <v>9294</v>
      </c>
      <c r="N1187" s="371">
        <v>44967</v>
      </c>
      <c r="O1187" s="74">
        <f t="shared" si="64"/>
        <v>2</v>
      </c>
      <c r="P1187" s="74">
        <f t="shared" si="65"/>
        <v>2</v>
      </c>
      <c r="Q1187" s="139" t="str">
        <f t="shared" si="66"/>
        <v>Gastos_Gerais</v>
      </c>
    </row>
    <row r="1188" spans="1:17" ht="24" x14ac:dyDescent="0.2">
      <c r="A1188" s="357">
        <v>1185</v>
      </c>
      <c r="B1188" s="347">
        <v>44970</v>
      </c>
      <c r="C1188" s="580">
        <v>44958</v>
      </c>
      <c r="D1188" s="349" t="s">
        <v>264</v>
      </c>
      <c r="E1188" s="349" t="s">
        <v>208</v>
      </c>
      <c r="F1188" s="350">
        <v>71.760000000000005</v>
      </c>
      <c r="G1188" s="349" t="s">
        <v>2682</v>
      </c>
      <c r="H1188" s="349" t="s">
        <v>414</v>
      </c>
      <c r="I1188" s="351" t="s">
        <v>1979</v>
      </c>
      <c r="J1188" s="352" t="s">
        <v>1980</v>
      </c>
      <c r="K1188" s="352" t="s">
        <v>1188</v>
      </c>
      <c r="L1188" s="353" t="s">
        <v>32</v>
      </c>
      <c r="M1188" s="352">
        <v>9294</v>
      </c>
      <c r="N1188" s="371">
        <v>44967</v>
      </c>
      <c r="O1188" s="74">
        <f t="shared" si="64"/>
        <v>2</v>
      </c>
      <c r="P1188" s="74">
        <f t="shared" si="65"/>
        <v>2</v>
      </c>
      <c r="Q1188" s="139" t="str">
        <f t="shared" si="66"/>
        <v>Gastos_Gerais</v>
      </c>
    </row>
    <row r="1189" spans="1:17" ht="24" x14ac:dyDescent="0.2">
      <c r="A1189" s="357">
        <v>1186</v>
      </c>
      <c r="B1189" s="347">
        <v>44970</v>
      </c>
      <c r="C1189" s="580">
        <v>44958</v>
      </c>
      <c r="D1189" s="349" t="s">
        <v>264</v>
      </c>
      <c r="E1189" s="349" t="s">
        <v>402</v>
      </c>
      <c r="F1189" s="350">
        <v>310.17</v>
      </c>
      <c r="G1189" s="349" t="s">
        <v>1487</v>
      </c>
      <c r="H1189" s="349" t="s">
        <v>1032</v>
      </c>
      <c r="I1189" s="351" t="s">
        <v>2364</v>
      </c>
      <c r="J1189" s="352" t="s">
        <v>2365</v>
      </c>
      <c r="K1189" s="352" t="s">
        <v>1188</v>
      </c>
      <c r="L1189" s="353" t="s">
        <v>32</v>
      </c>
      <c r="M1189" s="352">
        <v>550</v>
      </c>
      <c r="N1189" s="371">
        <v>44970</v>
      </c>
      <c r="O1189" s="74">
        <f t="shared" si="64"/>
        <v>2</v>
      </c>
      <c r="P1189" s="74">
        <f t="shared" si="65"/>
        <v>2</v>
      </c>
      <c r="Q1189" s="139" t="str">
        <f t="shared" si="66"/>
        <v>Gastos_Gerais</v>
      </c>
    </row>
    <row r="1190" spans="1:17" ht="24" x14ac:dyDescent="0.2">
      <c r="A1190" s="357">
        <v>1187</v>
      </c>
      <c r="B1190" s="347">
        <v>44970</v>
      </c>
      <c r="C1190" s="580">
        <v>44958</v>
      </c>
      <c r="D1190" s="349" t="s">
        <v>264</v>
      </c>
      <c r="E1190" s="349" t="s">
        <v>293</v>
      </c>
      <c r="F1190" s="350">
        <v>61.4</v>
      </c>
      <c r="G1190" s="349" t="s">
        <v>2683</v>
      </c>
      <c r="H1190" s="349" t="s">
        <v>302</v>
      </c>
      <c r="I1190" s="351" t="s">
        <v>2314</v>
      </c>
      <c r="J1190" s="352" t="s">
        <v>456</v>
      </c>
      <c r="K1190" s="352" t="s">
        <v>1188</v>
      </c>
      <c r="L1190" s="353" t="s">
        <v>1189</v>
      </c>
      <c r="M1190" s="352">
        <v>561817127</v>
      </c>
      <c r="N1190" s="371">
        <v>44970</v>
      </c>
      <c r="O1190" s="74">
        <f t="shared" si="64"/>
        <v>2</v>
      </c>
      <c r="P1190" s="74">
        <f t="shared" si="65"/>
        <v>2</v>
      </c>
      <c r="Q1190" s="139" t="str">
        <f t="shared" si="66"/>
        <v>Gastos_Gerais</v>
      </c>
    </row>
    <row r="1191" spans="1:17" x14ac:dyDescent="0.2">
      <c r="A1191" s="357">
        <v>1188</v>
      </c>
      <c r="B1191" s="347">
        <v>44970</v>
      </c>
      <c r="C1191" s="580">
        <v>44958</v>
      </c>
      <c r="D1191" s="349" t="s">
        <v>264</v>
      </c>
      <c r="E1191" s="349" t="s">
        <v>293</v>
      </c>
      <c r="F1191" s="350">
        <v>27.6</v>
      </c>
      <c r="G1191" s="349" t="s">
        <v>2684</v>
      </c>
      <c r="H1191" s="349" t="s">
        <v>418</v>
      </c>
      <c r="I1191" s="351" t="s">
        <v>2378</v>
      </c>
      <c r="J1191" s="352" t="s">
        <v>468</v>
      </c>
      <c r="K1191" s="352" t="s">
        <v>1188</v>
      </c>
      <c r="L1191" s="353" t="s">
        <v>1189</v>
      </c>
      <c r="M1191" s="352">
        <v>561817127</v>
      </c>
      <c r="N1191" s="371">
        <v>44970</v>
      </c>
      <c r="O1191" s="74">
        <f t="shared" si="64"/>
        <v>2</v>
      </c>
      <c r="P1191" s="74">
        <f t="shared" si="65"/>
        <v>2</v>
      </c>
      <c r="Q1191" s="139" t="str">
        <f t="shared" si="66"/>
        <v>Gastos_Gerais</v>
      </c>
    </row>
    <row r="1192" spans="1:17" ht="24" x14ac:dyDescent="0.2">
      <c r="A1192" s="357">
        <v>1189</v>
      </c>
      <c r="B1192" s="347">
        <v>44970</v>
      </c>
      <c r="C1192" s="580">
        <v>44958</v>
      </c>
      <c r="D1192" s="349" t="s">
        <v>264</v>
      </c>
      <c r="E1192" s="349" t="s">
        <v>293</v>
      </c>
      <c r="F1192" s="350">
        <v>60</v>
      </c>
      <c r="G1192" s="349" t="s">
        <v>2685</v>
      </c>
      <c r="H1192" s="349" t="s">
        <v>418</v>
      </c>
      <c r="I1192" s="351" t="s">
        <v>2038</v>
      </c>
      <c r="J1192" s="352" t="s">
        <v>465</v>
      </c>
      <c r="K1192" s="352" t="s">
        <v>1188</v>
      </c>
      <c r="L1192" s="353" t="s">
        <v>1189</v>
      </c>
      <c r="M1192" s="352">
        <v>561817127</v>
      </c>
      <c r="N1192" s="371">
        <v>44970</v>
      </c>
      <c r="O1192" s="74">
        <f t="shared" si="64"/>
        <v>2</v>
      </c>
      <c r="P1192" s="74">
        <f t="shared" si="65"/>
        <v>2</v>
      </c>
      <c r="Q1192" s="139" t="str">
        <f t="shared" si="66"/>
        <v>Gastos_Gerais</v>
      </c>
    </row>
    <row r="1193" spans="1:17" ht="24" x14ac:dyDescent="0.2">
      <c r="A1193" s="357">
        <v>1190</v>
      </c>
      <c r="B1193" s="347">
        <v>44970</v>
      </c>
      <c r="C1193" s="580">
        <v>44958</v>
      </c>
      <c r="D1193" s="349" t="s">
        <v>264</v>
      </c>
      <c r="E1193" s="349" t="s">
        <v>293</v>
      </c>
      <c r="F1193" s="350">
        <v>60</v>
      </c>
      <c r="G1193" s="349" t="s">
        <v>2686</v>
      </c>
      <c r="H1193" s="349" t="s">
        <v>418</v>
      </c>
      <c r="I1193" s="351" t="s">
        <v>2687</v>
      </c>
      <c r="J1193" s="352" t="s">
        <v>467</v>
      </c>
      <c r="K1193" s="352" t="s">
        <v>1188</v>
      </c>
      <c r="L1193" s="353" t="s">
        <v>1189</v>
      </c>
      <c r="M1193" s="352">
        <v>561817127</v>
      </c>
      <c r="N1193" s="371">
        <v>44970</v>
      </c>
      <c r="O1193" s="74">
        <f t="shared" si="64"/>
        <v>2</v>
      </c>
      <c r="P1193" s="74">
        <f t="shared" si="65"/>
        <v>2</v>
      </c>
      <c r="Q1193" s="139" t="str">
        <f t="shared" si="66"/>
        <v>Gastos_Gerais</v>
      </c>
    </row>
    <row r="1194" spans="1:17" ht="36" x14ac:dyDescent="0.2">
      <c r="A1194" s="357">
        <v>1191</v>
      </c>
      <c r="B1194" s="347">
        <v>44971</v>
      </c>
      <c r="C1194" s="580">
        <v>44958</v>
      </c>
      <c r="D1194" s="349" t="s">
        <v>264</v>
      </c>
      <c r="E1194" s="349" t="s">
        <v>290</v>
      </c>
      <c r="F1194" s="350">
        <v>70</v>
      </c>
      <c r="G1194" s="349" t="s">
        <v>2688</v>
      </c>
      <c r="H1194" s="349" t="s">
        <v>422</v>
      </c>
      <c r="I1194" s="351" t="s">
        <v>2689</v>
      </c>
      <c r="J1194" s="352" t="s">
        <v>2690</v>
      </c>
      <c r="K1194" s="352" t="s">
        <v>1188</v>
      </c>
      <c r="L1194" s="353" t="s">
        <v>32</v>
      </c>
      <c r="M1194" s="352">
        <v>111</v>
      </c>
      <c r="N1194" s="371">
        <v>44970</v>
      </c>
      <c r="O1194" s="74">
        <f t="shared" si="64"/>
        <v>2</v>
      </c>
      <c r="P1194" s="74">
        <f t="shared" si="65"/>
        <v>2</v>
      </c>
      <c r="Q1194" s="139" t="str">
        <f t="shared" si="66"/>
        <v>Gastos_Gerais</v>
      </c>
    </row>
    <row r="1195" spans="1:17" ht="24" x14ac:dyDescent="0.2">
      <c r="A1195" s="357">
        <v>1192</v>
      </c>
      <c r="B1195" s="347">
        <v>44971</v>
      </c>
      <c r="C1195" s="580">
        <v>44958</v>
      </c>
      <c r="D1195" s="349" t="s">
        <v>264</v>
      </c>
      <c r="E1195" s="349" t="s">
        <v>402</v>
      </c>
      <c r="F1195" s="350">
        <v>32.049999999999997</v>
      </c>
      <c r="G1195" s="349" t="s">
        <v>1487</v>
      </c>
      <c r="H1195" s="349" t="s">
        <v>420</v>
      </c>
      <c r="I1195" s="351" t="s">
        <v>1799</v>
      </c>
      <c r="J1195" s="352" t="s">
        <v>1800</v>
      </c>
      <c r="K1195" s="352" t="s">
        <v>1188</v>
      </c>
      <c r="L1195" s="353" t="s">
        <v>32</v>
      </c>
      <c r="M1195" s="352">
        <v>9906</v>
      </c>
      <c r="N1195" s="371">
        <v>44970</v>
      </c>
      <c r="O1195" s="74">
        <f t="shared" si="64"/>
        <v>2</v>
      </c>
      <c r="P1195" s="74">
        <f t="shared" si="65"/>
        <v>2</v>
      </c>
      <c r="Q1195" s="139" t="str">
        <f t="shared" si="66"/>
        <v>Gastos_Gerais</v>
      </c>
    </row>
    <row r="1196" spans="1:17" ht="24" x14ac:dyDescent="0.2">
      <c r="A1196" s="357">
        <v>1193</v>
      </c>
      <c r="B1196" s="347">
        <v>44971</v>
      </c>
      <c r="C1196" s="580">
        <v>44927</v>
      </c>
      <c r="D1196" s="349" t="s">
        <v>264</v>
      </c>
      <c r="E1196" s="349" t="s">
        <v>208</v>
      </c>
      <c r="F1196" s="350">
        <v>15</v>
      </c>
      <c r="G1196" s="349" t="s">
        <v>2691</v>
      </c>
      <c r="H1196" s="349" t="s">
        <v>418</v>
      </c>
      <c r="I1196" s="351" t="s">
        <v>2692</v>
      </c>
      <c r="J1196" s="352" t="s">
        <v>1756</v>
      </c>
      <c r="K1196" s="352" t="s">
        <v>1188</v>
      </c>
      <c r="L1196" s="353" t="s">
        <v>32</v>
      </c>
      <c r="M1196" s="352">
        <v>1019</v>
      </c>
      <c r="N1196" s="371">
        <v>44942</v>
      </c>
      <c r="O1196" s="74">
        <f t="shared" si="64"/>
        <v>2</v>
      </c>
      <c r="P1196" s="74">
        <f t="shared" si="65"/>
        <v>1</v>
      </c>
      <c r="Q1196" s="139" t="str">
        <f t="shared" si="66"/>
        <v>Gastos_Gerais</v>
      </c>
    </row>
    <row r="1197" spans="1:17" ht="24" x14ac:dyDescent="0.2">
      <c r="A1197" s="357">
        <v>1194</v>
      </c>
      <c r="B1197" s="347">
        <v>44971</v>
      </c>
      <c r="C1197" s="580">
        <v>44958</v>
      </c>
      <c r="D1197" s="349" t="s">
        <v>264</v>
      </c>
      <c r="E1197" s="349" t="s">
        <v>402</v>
      </c>
      <c r="F1197" s="360">
        <v>25</v>
      </c>
      <c r="G1197" s="359" t="s">
        <v>1487</v>
      </c>
      <c r="H1197" s="349" t="s">
        <v>418</v>
      </c>
      <c r="I1197" s="351" t="s">
        <v>2401</v>
      </c>
      <c r="J1197" s="352" t="s">
        <v>2402</v>
      </c>
      <c r="K1197" s="352" t="s">
        <v>1188</v>
      </c>
      <c r="L1197" s="353" t="s">
        <v>32</v>
      </c>
      <c r="M1197" s="352">
        <v>10922</v>
      </c>
      <c r="N1197" s="371">
        <v>44970</v>
      </c>
      <c r="O1197" s="74">
        <f t="shared" si="64"/>
        <v>2</v>
      </c>
      <c r="P1197" s="74">
        <f t="shared" si="65"/>
        <v>2</v>
      </c>
      <c r="Q1197" s="139" t="str">
        <f t="shared" si="66"/>
        <v>Gastos_Gerais</v>
      </c>
    </row>
    <row r="1198" spans="1:17" ht="24" x14ac:dyDescent="0.2">
      <c r="A1198" s="357">
        <v>1195</v>
      </c>
      <c r="B1198" s="347">
        <v>44971</v>
      </c>
      <c r="C1198" s="580">
        <v>44958</v>
      </c>
      <c r="D1198" s="349" t="s">
        <v>264</v>
      </c>
      <c r="E1198" s="349" t="s">
        <v>402</v>
      </c>
      <c r="F1198" s="350">
        <v>79.25</v>
      </c>
      <c r="G1198" s="349" t="s">
        <v>1487</v>
      </c>
      <c r="H1198" s="349" t="s">
        <v>1032</v>
      </c>
      <c r="I1198" s="351" t="s">
        <v>1613</v>
      </c>
      <c r="J1198" s="352" t="s">
        <v>1614</v>
      </c>
      <c r="K1198" s="352" t="s">
        <v>1188</v>
      </c>
      <c r="L1198" s="353" t="s">
        <v>32</v>
      </c>
      <c r="M1198" s="352">
        <v>75</v>
      </c>
      <c r="N1198" s="371">
        <v>44970</v>
      </c>
      <c r="O1198" s="74">
        <f t="shared" si="64"/>
        <v>2</v>
      </c>
      <c r="P1198" s="74">
        <f t="shared" si="65"/>
        <v>2</v>
      </c>
      <c r="Q1198" s="139" t="str">
        <f t="shared" si="66"/>
        <v>Gastos_Gerais</v>
      </c>
    </row>
    <row r="1199" spans="1:17" ht="36" x14ac:dyDescent="0.2">
      <c r="A1199" s="357">
        <v>1196</v>
      </c>
      <c r="B1199" s="347">
        <v>44971</v>
      </c>
      <c r="C1199" s="580">
        <v>44958</v>
      </c>
      <c r="D1199" s="349" t="s">
        <v>176</v>
      </c>
      <c r="E1199" s="349" t="s">
        <v>158</v>
      </c>
      <c r="F1199" s="350">
        <v>152</v>
      </c>
      <c r="G1199" s="349" t="s">
        <v>3978</v>
      </c>
      <c r="H1199" s="349" t="s">
        <v>420</v>
      </c>
      <c r="I1199" s="351" t="s">
        <v>1973</v>
      </c>
      <c r="J1199" s="352" t="s">
        <v>1974</v>
      </c>
      <c r="K1199" s="352" t="s">
        <v>1163</v>
      </c>
      <c r="L1199" s="353" t="s">
        <v>32</v>
      </c>
      <c r="M1199" s="352">
        <v>20232097</v>
      </c>
      <c r="N1199" s="371">
        <v>44972</v>
      </c>
      <c r="O1199" s="74">
        <f t="shared" si="64"/>
        <v>2</v>
      </c>
      <c r="P1199" s="74">
        <f t="shared" si="65"/>
        <v>2</v>
      </c>
      <c r="Q1199" s="139" t="str">
        <f t="shared" si="66"/>
        <v>Gastos_com_Pessoal</v>
      </c>
    </row>
    <row r="1200" spans="1:17" ht="48" x14ac:dyDescent="0.2">
      <c r="A1200" s="357">
        <v>1197</v>
      </c>
      <c r="B1200" s="347">
        <v>44971</v>
      </c>
      <c r="C1200" s="580">
        <v>44927</v>
      </c>
      <c r="D1200" s="349" t="s">
        <v>264</v>
      </c>
      <c r="E1200" s="349" t="s">
        <v>177</v>
      </c>
      <c r="F1200" s="350">
        <v>215.92</v>
      </c>
      <c r="G1200" s="349" t="s">
        <v>1164</v>
      </c>
      <c r="H1200" s="349" t="s">
        <v>303</v>
      </c>
      <c r="I1200" s="351" t="s">
        <v>1165</v>
      </c>
      <c r="J1200" s="352" t="s">
        <v>1166</v>
      </c>
      <c r="K1200" s="352" t="s">
        <v>1157</v>
      </c>
      <c r="L1200" s="353" t="s">
        <v>1158</v>
      </c>
      <c r="M1200" s="352" t="s">
        <v>2693</v>
      </c>
      <c r="N1200" s="371">
        <v>44971</v>
      </c>
      <c r="O1200" s="74">
        <f t="shared" si="64"/>
        <v>2</v>
      </c>
      <c r="P1200" s="74">
        <f t="shared" si="65"/>
        <v>1</v>
      </c>
      <c r="Q1200" s="139" t="str">
        <f t="shared" si="66"/>
        <v>Gastos_Gerais</v>
      </c>
    </row>
    <row r="1201" spans="1:17" x14ac:dyDescent="0.2">
      <c r="A1201" s="357">
        <v>1198</v>
      </c>
      <c r="B1201" s="347">
        <v>44971</v>
      </c>
      <c r="C1201" s="580">
        <v>44927</v>
      </c>
      <c r="D1201" s="349" t="s">
        <v>264</v>
      </c>
      <c r="E1201" s="349" t="s">
        <v>161</v>
      </c>
      <c r="F1201" s="350">
        <v>4594.6499999999996</v>
      </c>
      <c r="G1201" s="349" t="s">
        <v>1680</v>
      </c>
      <c r="H1201" s="349" t="s">
        <v>303</v>
      </c>
      <c r="I1201" s="351" t="s">
        <v>1515</v>
      </c>
      <c r="J1201" s="352" t="s">
        <v>1681</v>
      </c>
      <c r="K1201" s="352" t="s">
        <v>1157</v>
      </c>
      <c r="L1201" s="353" t="s">
        <v>1158</v>
      </c>
      <c r="M1201" s="352">
        <v>4885303194</v>
      </c>
      <c r="N1201" s="371">
        <v>44971</v>
      </c>
      <c r="O1201" s="74">
        <f t="shared" si="64"/>
        <v>2</v>
      </c>
      <c r="P1201" s="74">
        <f t="shared" si="65"/>
        <v>1</v>
      </c>
      <c r="Q1201" s="139" t="str">
        <f t="shared" si="66"/>
        <v>Gastos_Gerais</v>
      </c>
    </row>
    <row r="1202" spans="1:17" ht="24" x14ac:dyDescent="0.2">
      <c r="A1202" s="357">
        <v>1199</v>
      </c>
      <c r="B1202" s="347">
        <v>44971</v>
      </c>
      <c r="C1202" s="580">
        <v>44958</v>
      </c>
      <c r="D1202" s="349" t="s">
        <v>264</v>
      </c>
      <c r="E1202" s="349" t="s">
        <v>0</v>
      </c>
      <c r="F1202" s="350">
        <v>1412.83</v>
      </c>
      <c r="G1202" s="349" t="s">
        <v>1283</v>
      </c>
      <c r="H1202" s="349" t="s">
        <v>417</v>
      </c>
      <c r="I1202" s="351" t="s">
        <v>1570</v>
      </c>
      <c r="J1202" s="352" t="s">
        <v>1571</v>
      </c>
      <c r="K1202" s="352" t="s">
        <v>1157</v>
      </c>
      <c r="L1202" s="353" t="s">
        <v>32</v>
      </c>
      <c r="M1202" s="352">
        <v>35639</v>
      </c>
      <c r="N1202" s="371">
        <v>44971</v>
      </c>
      <c r="O1202" s="74">
        <f t="shared" si="64"/>
        <v>2</v>
      </c>
      <c r="P1202" s="74">
        <f t="shared" si="65"/>
        <v>2</v>
      </c>
      <c r="Q1202" s="139" t="str">
        <f t="shared" si="66"/>
        <v>Gastos_Gerais</v>
      </c>
    </row>
    <row r="1203" spans="1:17" ht="24" x14ac:dyDescent="0.2">
      <c r="A1203" s="357">
        <v>1200</v>
      </c>
      <c r="B1203" s="347">
        <v>44971</v>
      </c>
      <c r="C1203" s="580">
        <v>44927</v>
      </c>
      <c r="D1203" s="349" t="s">
        <v>264</v>
      </c>
      <c r="E1203" s="349" t="s">
        <v>57</v>
      </c>
      <c r="F1203" s="350">
        <v>45124.65</v>
      </c>
      <c r="G1203" s="349" t="s">
        <v>1663</v>
      </c>
      <c r="H1203" s="349" t="s">
        <v>302</v>
      </c>
      <c r="I1203" s="351" t="s">
        <v>1664</v>
      </c>
      <c r="J1203" s="352" t="s">
        <v>1665</v>
      </c>
      <c r="K1203" s="352" t="s">
        <v>1157</v>
      </c>
      <c r="L1203" s="353" t="s">
        <v>32</v>
      </c>
      <c r="M1203" s="352">
        <v>202357</v>
      </c>
      <c r="N1203" s="371">
        <v>44958</v>
      </c>
      <c r="O1203" s="74">
        <f t="shared" si="64"/>
        <v>2</v>
      </c>
      <c r="P1203" s="74">
        <f t="shared" si="65"/>
        <v>1</v>
      </c>
      <c r="Q1203" s="139" t="str">
        <f t="shared" si="66"/>
        <v>Gastos_Gerais</v>
      </c>
    </row>
    <row r="1204" spans="1:17" ht="24" x14ac:dyDescent="0.2">
      <c r="A1204" s="357">
        <v>1201</v>
      </c>
      <c r="B1204" s="347">
        <v>44971</v>
      </c>
      <c r="C1204" s="580">
        <v>44958</v>
      </c>
      <c r="D1204" s="349" t="s">
        <v>264</v>
      </c>
      <c r="E1204" s="349" t="s">
        <v>90</v>
      </c>
      <c r="F1204" s="350">
        <v>720</v>
      </c>
      <c r="G1204" s="349" t="s">
        <v>1675</v>
      </c>
      <c r="H1204" s="349" t="s">
        <v>1032</v>
      </c>
      <c r="I1204" s="351" t="s">
        <v>1676</v>
      </c>
      <c r="J1204" s="352" t="s">
        <v>1677</v>
      </c>
      <c r="K1204" s="352" t="s">
        <v>1157</v>
      </c>
      <c r="L1204" s="353" t="s">
        <v>1158</v>
      </c>
      <c r="M1204" s="352">
        <v>12792</v>
      </c>
      <c r="N1204" s="371">
        <v>44971</v>
      </c>
      <c r="O1204" s="74">
        <f t="shared" si="64"/>
        <v>2</v>
      </c>
      <c r="P1204" s="74">
        <f t="shared" si="65"/>
        <v>2</v>
      </c>
      <c r="Q1204" s="139" t="str">
        <f t="shared" si="66"/>
        <v>Gastos_Gerais</v>
      </c>
    </row>
    <row r="1205" spans="1:17" ht="24" x14ac:dyDescent="0.2">
      <c r="A1205" s="357">
        <v>1202</v>
      </c>
      <c r="B1205" s="355">
        <v>44971</v>
      </c>
      <c r="C1205" s="348">
        <v>44958</v>
      </c>
      <c r="D1205" s="351" t="s">
        <v>264</v>
      </c>
      <c r="E1205" s="351" t="s">
        <v>293</v>
      </c>
      <c r="F1205" s="356">
        <v>120</v>
      </c>
      <c r="G1205" s="351" t="s">
        <v>2694</v>
      </c>
      <c r="H1205" s="351" t="s">
        <v>420</v>
      </c>
      <c r="I1205" s="351" t="s">
        <v>1554</v>
      </c>
      <c r="J1205" s="353" t="s">
        <v>1555</v>
      </c>
      <c r="K1205" s="353" t="s">
        <v>1188</v>
      </c>
      <c r="L1205" s="353" t="s">
        <v>1189</v>
      </c>
      <c r="M1205" s="353">
        <v>1620005590</v>
      </c>
      <c r="N1205" s="368">
        <v>44971</v>
      </c>
      <c r="O1205" s="74">
        <f t="shared" si="64"/>
        <v>2</v>
      </c>
      <c r="P1205" s="74">
        <f t="shared" si="65"/>
        <v>2</v>
      </c>
      <c r="Q1205" s="139" t="str">
        <f t="shared" si="66"/>
        <v>Gastos_Gerais</v>
      </c>
    </row>
    <row r="1206" spans="1:17" ht="24" x14ac:dyDescent="0.2">
      <c r="A1206" s="357">
        <v>1203</v>
      </c>
      <c r="B1206" s="347">
        <v>44971</v>
      </c>
      <c r="C1206" s="580">
        <v>44958</v>
      </c>
      <c r="D1206" s="349" t="s">
        <v>264</v>
      </c>
      <c r="E1206" s="349" t="s">
        <v>293</v>
      </c>
      <c r="F1206" s="350">
        <v>120</v>
      </c>
      <c r="G1206" s="351" t="s">
        <v>2695</v>
      </c>
      <c r="H1206" s="349" t="s">
        <v>420</v>
      </c>
      <c r="I1206" s="351" t="s">
        <v>1802</v>
      </c>
      <c r="J1206" s="353" t="s">
        <v>1113</v>
      </c>
      <c r="K1206" s="353" t="s">
        <v>1188</v>
      </c>
      <c r="L1206" s="353" t="s">
        <v>1189</v>
      </c>
      <c r="M1206" s="352">
        <v>1620005590</v>
      </c>
      <c r="N1206" s="371">
        <v>44971</v>
      </c>
      <c r="O1206" s="74">
        <f t="shared" si="64"/>
        <v>2</v>
      </c>
      <c r="P1206" s="74">
        <f t="shared" si="65"/>
        <v>2</v>
      </c>
      <c r="Q1206" s="139" t="str">
        <f t="shared" si="66"/>
        <v>Gastos_Gerais</v>
      </c>
    </row>
    <row r="1207" spans="1:17" ht="24" x14ac:dyDescent="0.2">
      <c r="A1207" s="357">
        <v>1204</v>
      </c>
      <c r="B1207" s="347">
        <v>44971</v>
      </c>
      <c r="C1207" s="580">
        <v>44958</v>
      </c>
      <c r="D1207" s="349" t="s">
        <v>264</v>
      </c>
      <c r="E1207" s="349" t="s">
        <v>293</v>
      </c>
      <c r="F1207" s="350">
        <v>120</v>
      </c>
      <c r="G1207" s="349" t="s">
        <v>2696</v>
      </c>
      <c r="H1207" s="349" t="s">
        <v>420</v>
      </c>
      <c r="I1207" s="351" t="s">
        <v>2659</v>
      </c>
      <c r="J1207" s="352" t="s">
        <v>1566</v>
      </c>
      <c r="K1207" s="352" t="s">
        <v>1188</v>
      </c>
      <c r="L1207" s="353" t="s">
        <v>1189</v>
      </c>
      <c r="M1207" s="352">
        <v>1620005590</v>
      </c>
      <c r="N1207" s="371">
        <v>44971</v>
      </c>
      <c r="O1207" s="74">
        <f t="shared" si="64"/>
        <v>2</v>
      </c>
      <c r="P1207" s="74">
        <f t="shared" si="65"/>
        <v>2</v>
      </c>
      <c r="Q1207" s="139" t="str">
        <f t="shared" si="66"/>
        <v>Gastos_Gerais</v>
      </c>
    </row>
    <row r="1208" spans="1:17" ht="24" x14ac:dyDescent="0.2">
      <c r="A1208" s="357">
        <v>1205</v>
      </c>
      <c r="B1208" s="347">
        <v>44971</v>
      </c>
      <c r="C1208" s="580">
        <v>44958</v>
      </c>
      <c r="D1208" s="349" t="s">
        <v>264</v>
      </c>
      <c r="E1208" s="349" t="s">
        <v>293</v>
      </c>
      <c r="F1208" s="350">
        <v>18.399999999999999</v>
      </c>
      <c r="G1208" s="351" t="s">
        <v>2697</v>
      </c>
      <c r="H1208" s="349" t="s">
        <v>418</v>
      </c>
      <c r="I1208" s="351" t="s">
        <v>2038</v>
      </c>
      <c r="J1208" s="352" t="s">
        <v>465</v>
      </c>
      <c r="K1208" s="352" t="s">
        <v>1188</v>
      </c>
      <c r="L1208" s="353" t="s">
        <v>1189</v>
      </c>
      <c r="M1208" s="352">
        <v>1620005590</v>
      </c>
      <c r="N1208" s="371">
        <v>44971</v>
      </c>
      <c r="O1208" s="74">
        <f t="shared" si="64"/>
        <v>2</v>
      </c>
      <c r="P1208" s="74">
        <f t="shared" si="65"/>
        <v>2</v>
      </c>
      <c r="Q1208" s="139" t="str">
        <f t="shared" si="66"/>
        <v>Gastos_Gerais</v>
      </c>
    </row>
    <row r="1209" spans="1:17" ht="36" x14ac:dyDescent="0.2">
      <c r="A1209" s="357">
        <v>1206</v>
      </c>
      <c r="B1209" s="347">
        <v>44971</v>
      </c>
      <c r="C1209" s="580">
        <v>44958</v>
      </c>
      <c r="D1209" s="349" t="s">
        <v>264</v>
      </c>
      <c r="E1209" s="349" t="s">
        <v>293</v>
      </c>
      <c r="F1209" s="350">
        <v>49</v>
      </c>
      <c r="G1209" s="351" t="s">
        <v>2698</v>
      </c>
      <c r="H1209" s="349" t="s">
        <v>421</v>
      </c>
      <c r="I1209" s="351" t="s">
        <v>2629</v>
      </c>
      <c r="J1209" s="352" t="s">
        <v>704</v>
      </c>
      <c r="K1209" s="352" t="s">
        <v>1188</v>
      </c>
      <c r="L1209" s="353" t="s">
        <v>1189</v>
      </c>
      <c r="M1209" s="352">
        <v>1620005590</v>
      </c>
      <c r="N1209" s="371">
        <v>44971</v>
      </c>
      <c r="O1209" s="74">
        <f t="shared" si="64"/>
        <v>2</v>
      </c>
      <c r="P1209" s="74">
        <f t="shared" si="65"/>
        <v>2</v>
      </c>
      <c r="Q1209" s="139" t="str">
        <f t="shared" si="66"/>
        <v>Gastos_Gerais</v>
      </c>
    </row>
    <row r="1210" spans="1:17" ht="25.5" x14ac:dyDescent="0.2">
      <c r="A1210" s="357">
        <v>1207</v>
      </c>
      <c r="B1210" s="347">
        <v>44971</v>
      </c>
      <c r="C1210" s="580">
        <v>44958</v>
      </c>
      <c r="D1210" s="349" t="s">
        <v>176</v>
      </c>
      <c r="E1210" s="349" t="s">
        <v>261</v>
      </c>
      <c r="F1210" s="350">
        <v>371.6</v>
      </c>
      <c r="G1210" s="349" t="s">
        <v>1207</v>
      </c>
      <c r="H1210" s="349" t="s">
        <v>421</v>
      </c>
      <c r="I1210" s="351" t="s">
        <v>2699</v>
      </c>
      <c r="J1210" s="352" t="s">
        <v>593</v>
      </c>
      <c r="K1210" s="352" t="s">
        <v>1188</v>
      </c>
      <c r="L1210" s="353" t="s">
        <v>1189</v>
      </c>
      <c r="M1210" s="352">
        <v>1620005590</v>
      </c>
      <c r="N1210" s="371">
        <v>44971</v>
      </c>
      <c r="O1210" s="74">
        <f t="shared" si="64"/>
        <v>2</v>
      </c>
      <c r="P1210" s="74">
        <f t="shared" si="65"/>
        <v>2</v>
      </c>
      <c r="Q1210" s="139" t="str">
        <f t="shared" si="66"/>
        <v>Gastos_com_Pessoal</v>
      </c>
    </row>
    <row r="1211" spans="1:17" ht="25.5" x14ac:dyDescent="0.2">
      <c r="A1211" s="357">
        <v>1208</v>
      </c>
      <c r="B1211" s="347">
        <v>44971</v>
      </c>
      <c r="C1211" s="580">
        <v>44958</v>
      </c>
      <c r="D1211" s="349" t="s">
        <v>176</v>
      </c>
      <c r="E1211" s="349" t="s">
        <v>280</v>
      </c>
      <c r="F1211" s="350">
        <v>1970.45</v>
      </c>
      <c r="G1211" s="349" t="s">
        <v>1209</v>
      </c>
      <c r="H1211" s="349" t="s">
        <v>421</v>
      </c>
      <c r="I1211" s="351" t="s">
        <v>2699</v>
      </c>
      <c r="J1211" s="352" t="s">
        <v>593</v>
      </c>
      <c r="K1211" s="352" t="s">
        <v>1188</v>
      </c>
      <c r="L1211" s="353" t="s">
        <v>1189</v>
      </c>
      <c r="M1211" s="352">
        <v>1620005590</v>
      </c>
      <c r="N1211" s="371">
        <v>44971</v>
      </c>
      <c r="O1211" s="74">
        <f t="shared" si="64"/>
        <v>2</v>
      </c>
      <c r="P1211" s="74">
        <f t="shared" si="65"/>
        <v>2</v>
      </c>
      <c r="Q1211" s="139" t="str">
        <f t="shared" si="66"/>
        <v>Gastos_com_Pessoal</v>
      </c>
    </row>
    <row r="1212" spans="1:17" ht="25.5" x14ac:dyDescent="0.2">
      <c r="A1212" s="357">
        <v>1209</v>
      </c>
      <c r="B1212" s="355">
        <v>44971</v>
      </c>
      <c r="C1212" s="348">
        <v>44958</v>
      </c>
      <c r="D1212" s="351" t="s">
        <v>176</v>
      </c>
      <c r="E1212" s="349" t="s">
        <v>262</v>
      </c>
      <c r="F1212" s="356">
        <v>656.82</v>
      </c>
      <c r="G1212" s="351" t="s">
        <v>1210</v>
      </c>
      <c r="H1212" s="349" t="s">
        <v>421</v>
      </c>
      <c r="I1212" s="351" t="s">
        <v>2699</v>
      </c>
      <c r="J1212" s="352" t="s">
        <v>593</v>
      </c>
      <c r="K1212" s="352" t="s">
        <v>1188</v>
      </c>
      <c r="L1212" s="353" t="s">
        <v>1189</v>
      </c>
      <c r="M1212" s="352">
        <v>1620005590</v>
      </c>
      <c r="N1212" s="371">
        <v>44971</v>
      </c>
      <c r="O1212" s="74">
        <f t="shared" si="64"/>
        <v>2</v>
      </c>
      <c r="P1212" s="74">
        <f t="shared" si="65"/>
        <v>2</v>
      </c>
      <c r="Q1212" s="139" t="str">
        <f t="shared" si="66"/>
        <v>Gastos_com_Pessoal</v>
      </c>
    </row>
    <row r="1213" spans="1:17" ht="36" x14ac:dyDescent="0.2">
      <c r="A1213" s="357">
        <v>1210</v>
      </c>
      <c r="B1213" s="347">
        <v>44971</v>
      </c>
      <c r="C1213" s="580">
        <v>44958</v>
      </c>
      <c r="D1213" s="349" t="s">
        <v>176</v>
      </c>
      <c r="E1213" s="349" t="s">
        <v>169</v>
      </c>
      <c r="F1213" s="350">
        <v>2764.83</v>
      </c>
      <c r="G1213" s="349" t="s">
        <v>1211</v>
      </c>
      <c r="H1213" s="349" t="s">
        <v>421</v>
      </c>
      <c r="I1213" s="351" t="s">
        <v>2699</v>
      </c>
      <c r="J1213" s="352" t="s">
        <v>593</v>
      </c>
      <c r="K1213" s="352" t="s">
        <v>1188</v>
      </c>
      <c r="L1213" s="353" t="s">
        <v>1189</v>
      </c>
      <c r="M1213" s="352">
        <v>1620005590</v>
      </c>
      <c r="N1213" s="371">
        <v>44971</v>
      </c>
      <c r="O1213" s="74">
        <f t="shared" si="64"/>
        <v>2</v>
      </c>
      <c r="P1213" s="74">
        <f t="shared" si="65"/>
        <v>2</v>
      </c>
      <c r="Q1213" s="139" t="str">
        <f t="shared" si="66"/>
        <v>Gastos_com_Pessoal</v>
      </c>
    </row>
    <row r="1214" spans="1:17" ht="25.5" x14ac:dyDescent="0.2">
      <c r="A1214" s="357">
        <v>1211</v>
      </c>
      <c r="B1214" s="347">
        <v>44971</v>
      </c>
      <c r="C1214" s="580">
        <v>44958</v>
      </c>
      <c r="D1214" s="349" t="s">
        <v>176</v>
      </c>
      <c r="E1214" s="349" t="s">
        <v>261</v>
      </c>
      <c r="F1214" s="350">
        <v>506.92</v>
      </c>
      <c r="G1214" s="349" t="s">
        <v>1207</v>
      </c>
      <c r="H1214" s="349" t="s">
        <v>421</v>
      </c>
      <c r="I1214" s="351" t="s">
        <v>2700</v>
      </c>
      <c r="J1214" s="352" t="s">
        <v>911</v>
      </c>
      <c r="K1214" s="352" t="s">
        <v>1188</v>
      </c>
      <c r="L1214" s="353" t="s">
        <v>1189</v>
      </c>
      <c r="M1214" s="352">
        <v>1620005590</v>
      </c>
      <c r="N1214" s="371">
        <v>44971</v>
      </c>
      <c r="O1214" s="74">
        <f t="shared" si="64"/>
        <v>2</v>
      </c>
      <c r="P1214" s="74">
        <f t="shared" si="65"/>
        <v>2</v>
      </c>
      <c r="Q1214" s="139" t="str">
        <f t="shared" si="66"/>
        <v>Gastos_com_Pessoal</v>
      </c>
    </row>
    <row r="1215" spans="1:17" ht="25.5" x14ac:dyDescent="0.2">
      <c r="A1215" s="357">
        <v>1212</v>
      </c>
      <c r="B1215" s="347">
        <v>44971</v>
      </c>
      <c r="C1215" s="580">
        <v>44958</v>
      </c>
      <c r="D1215" s="349" t="s">
        <v>176</v>
      </c>
      <c r="E1215" s="349" t="s">
        <v>280</v>
      </c>
      <c r="F1215" s="350">
        <v>1129.3</v>
      </c>
      <c r="G1215" s="372" t="s">
        <v>1209</v>
      </c>
      <c r="H1215" s="349" t="s">
        <v>421</v>
      </c>
      <c r="I1215" s="351" t="s">
        <v>2700</v>
      </c>
      <c r="J1215" s="352" t="s">
        <v>911</v>
      </c>
      <c r="K1215" s="352" t="s">
        <v>1188</v>
      </c>
      <c r="L1215" s="353" t="s">
        <v>1189</v>
      </c>
      <c r="M1215" s="352">
        <v>1620005590</v>
      </c>
      <c r="N1215" s="371">
        <v>44971</v>
      </c>
      <c r="O1215" s="74">
        <f t="shared" si="64"/>
        <v>2</v>
      </c>
      <c r="P1215" s="74">
        <f t="shared" si="65"/>
        <v>2</v>
      </c>
      <c r="Q1215" s="139" t="str">
        <f t="shared" si="66"/>
        <v>Gastos_com_Pessoal</v>
      </c>
    </row>
    <row r="1216" spans="1:17" ht="25.5" x14ac:dyDescent="0.2">
      <c r="A1216" s="357">
        <v>1213</v>
      </c>
      <c r="B1216" s="347">
        <v>44971</v>
      </c>
      <c r="C1216" s="580">
        <v>44958</v>
      </c>
      <c r="D1216" s="349" t="s">
        <v>176</v>
      </c>
      <c r="E1216" s="349" t="s">
        <v>262</v>
      </c>
      <c r="F1216" s="350">
        <v>376.43</v>
      </c>
      <c r="G1216" s="351" t="s">
        <v>1210</v>
      </c>
      <c r="H1216" s="349" t="s">
        <v>421</v>
      </c>
      <c r="I1216" s="351" t="s">
        <v>2700</v>
      </c>
      <c r="J1216" s="352" t="s">
        <v>911</v>
      </c>
      <c r="K1216" s="352" t="s">
        <v>1188</v>
      </c>
      <c r="L1216" s="353" t="s">
        <v>1189</v>
      </c>
      <c r="M1216" s="352">
        <v>1620005590</v>
      </c>
      <c r="N1216" s="371">
        <v>44971</v>
      </c>
      <c r="O1216" s="74">
        <f t="shared" si="64"/>
        <v>2</v>
      </c>
      <c r="P1216" s="74">
        <f t="shared" si="65"/>
        <v>2</v>
      </c>
      <c r="Q1216" s="139" t="str">
        <f t="shared" si="66"/>
        <v>Gastos_com_Pessoal</v>
      </c>
    </row>
    <row r="1217" spans="1:17" ht="36" x14ac:dyDescent="0.2">
      <c r="A1217" s="357">
        <v>1214</v>
      </c>
      <c r="B1217" s="347">
        <v>44971</v>
      </c>
      <c r="C1217" s="580">
        <v>44958</v>
      </c>
      <c r="D1217" s="349" t="s">
        <v>176</v>
      </c>
      <c r="E1217" s="349" t="s">
        <v>169</v>
      </c>
      <c r="F1217" s="350">
        <v>3099.39</v>
      </c>
      <c r="G1217" s="351" t="s">
        <v>1211</v>
      </c>
      <c r="H1217" s="349" t="s">
        <v>421</v>
      </c>
      <c r="I1217" s="351" t="s">
        <v>2700</v>
      </c>
      <c r="J1217" s="352" t="s">
        <v>911</v>
      </c>
      <c r="K1217" s="353" t="s">
        <v>1188</v>
      </c>
      <c r="L1217" s="353" t="s">
        <v>1189</v>
      </c>
      <c r="M1217" s="352">
        <v>1620005590</v>
      </c>
      <c r="N1217" s="371">
        <v>44971</v>
      </c>
      <c r="O1217" s="74">
        <f t="shared" si="64"/>
        <v>2</v>
      </c>
      <c r="P1217" s="74">
        <f t="shared" si="65"/>
        <v>2</v>
      </c>
      <c r="Q1217" s="139" t="str">
        <f t="shared" si="66"/>
        <v>Gastos_com_Pessoal</v>
      </c>
    </row>
    <row r="1218" spans="1:17" ht="25.5" x14ac:dyDescent="0.2">
      <c r="A1218" s="357">
        <v>1215</v>
      </c>
      <c r="B1218" s="347">
        <v>44971</v>
      </c>
      <c r="C1218" s="580">
        <v>44958</v>
      </c>
      <c r="D1218" s="349" t="s">
        <v>176</v>
      </c>
      <c r="E1218" s="349" t="s">
        <v>262</v>
      </c>
      <c r="F1218" s="350">
        <v>1609.41</v>
      </c>
      <c r="G1218" s="349" t="s">
        <v>2701</v>
      </c>
      <c r="H1218" s="349" t="s">
        <v>302</v>
      </c>
      <c r="I1218" s="351" t="s">
        <v>2319</v>
      </c>
      <c r="J1218" s="352" t="s">
        <v>429</v>
      </c>
      <c r="K1218" s="352" t="s">
        <v>1188</v>
      </c>
      <c r="L1218" s="353" t="s">
        <v>1189</v>
      </c>
      <c r="M1218" s="352">
        <v>1620005590</v>
      </c>
      <c r="N1218" s="371">
        <v>44971</v>
      </c>
      <c r="O1218" s="74">
        <f t="shared" si="64"/>
        <v>2</v>
      </c>
      <c r="P1218" s="74">
        <f t="shared" si="65"/>
        <v>2</v>
      </c>
      <c r="Q1218" s="139" t="str">
        <f t="shared" si="66"/>
        <v>Gastos_com_Pessoal</v>
      </c>
    </row>
    <row r="1219" spans="1:17" ht="25.5" x14ac:dyDescent="0.2">
      <c r="A1219" s="357">
        <v>1216</v>
      </c>
      <c r="B1219" s="347">
        <v>44971</v>
      </c>
      <c r="C1219" s="580">
        <v>44958</v>
      </c>
      <c r="D1219" s="349" t="s">
        <v>176</v>
      </c>
      <c r="E1219" s="349" t="s">
        <v>280</v>
      </c>
      <c r="F1219" s="350">
        <v>3927.06</v>
      </c>
      <c r="G1219" s="349" t="s">
        <v>2702</v>
      </c>
      <c r="H1219" s="349" t="s">
        <v>302</v>
      </c>
      <c r="I1219" s="351" t="s">
        <v>2319</v>
      </c>
      <c r="J1219" s="352" t="s">
        <v>429</v>
      </c>
      <c r="K1219" s="352" t="s">
        <v>1188</v>
      </c>
      <c r="L1219" s="353" t="s">
        <v>1189</v>
      </c>
      <c r="M1219" s="352">
        <v>1620005590</v>
      </c>
      <c r="N1219" s="371">
        <v>44971</v>
      </c>
      <c r="O1219" s="74">
        <f t="shared" si="64"/>
        <v>2</v>
      </c>
      <c r="P1219" s="74">
        <f t="shared" si="65"/>
        <v>2</v>
      </c>
      <c r="Q1219" s="139" t="str">
        <f t="shared" si="66"/>
        <v>Gastos_com_Pessoal</v>
      </c>
    </row>
    <row r="1220" spans="1:17" ht="38.25" x14ac:dyDescent="0.2">
      <c r="A1220" s="357">
        <v>1217</v>
      </c>
      <c r="B1220" s="347">
        <v>44971</v>
      </c>
      <c r="C1220" s="580">
        <v>44958</v>
      </c>
      <c r="D1220" s="349" t="s">
        <v>308</v>
      </c>
      <c r="E1220" s="349" t="s">
        <v>308</v>
      </c>
      <c r="F1220" s="350">
        <v>10907.33</v>
      </c>
      <c r="G1220" s="349" t="s">
        <v>2703</v>
      </c>
      <c r="H1220" s="349" t="s">
        <v>303</v>
      </c>
      <c r="I1220" s="351" t="s">
        <v>1509</v>
      </c>
      <c r="J1220" s="352" t="s">
        <v>1510</v>
      </c>
      <c r="K1220" s="352" t="s">
        <v>425</v>
      </c>
      <c r="L1220" s="363" t="s">
        <v>1511</v>
      </c>
      <c r="M1220" s="352" t="s">
        <v>425</v>
      </c>
      <c r="N1220" s="371">
        <v>44971</v>
      </c>
      <c r="O1220" s="74">
        <f t="shared" si="64"/>
        <v>2</v>
      </c>
      <c r="P1220" s="74">
        <f t="shared" si="65"/>
        <v>2</v>
      </c>
      <c r="Q1220" s="139" t="str">
        <f t="shared" si="66"/>
        <v>Transferência_para_Reserva_de_Recursos</v>
      </c>
    </row>
    <row r="1221" spans="1:17" ht="25.5" x14ac:dyDescent="0.2">
      <c r="A1221" s="357">
        <v>1218</v>
      </c>
      <c r="B1221" s="354">
        <v>44971</v>
      </c>
      <c r="C1221" s="580">
        <v>44958</v>
      </c>
      <c r="D1221" s="349" t="s">
        <v>176</v>
      </c>
      <c r="E1221" s="349" t="s">
        <v>10</v>
      </c>
      <c r="F1221" s="350">
        <v>1907.25</v>
      </c>
      <c r="G1221" s="351" t="s">
        <v>1216</v>
      </c>
      <c r="H1221" s="349" t="s">
        <v>421</v>
      </c>
      <c r="I1221" s="351" t="s">
        <v>2699</v>
      </c>
      <c r="J1221" s="352" t="s">
        <v>593</v>
      </c>
      <c r="K1221" s="352" t="s">
        <v>1217</v>
      </c>
      <c r="L1221" s="353" t="s">
        <v>1218</v>
      </c>
      <c r="M1221" s="352" t="s">
        <v>2704</v>
      </c>
      <c r="N1221" s="371">
        <v>44971</v>
      </c>
      <c r="O1221" s="74">
        <f t="shared" si="64"/>
        <v>2</v>
      </c>
      <c r="P1221" s="74">
        <f t="shared" si="65"/>
        <v>2</v>
      </c>
      <c r="Q1221" s="139" t="str">
        <f t="shared" si="66"/>
        <v>Gastos_com_Pessoal</v>
      </c>
    </row>
    <row r="1222" spans="1:17" ht="25.5" x14ac:dyDescent="0.2">
      <c r="A1222" s="357">
        <v>1219</v>
      </c>
      <c r="B1222" s="354">
        <v>44971</v>
      </c>
      <c r="C1222" s="580">
        <v>44958</v>
      </c>
      <c r="D1222" s="349" t="s">
        <v>176</v>
      </c>
      <c r="E1222" s="349" t="s">
        <v>10</v>
      </c>
      <c r="F1222" s="350">
        <v>1505.15</v>
      </c>
      <c r="G1222" s="351" t="s">
        <v>1216</v>
      </c>
      <c r="H1222" s="349" t="s">
        <v>421</v>
      </c>
      <c r="I1222" s="351" t="s">
        <v>2700</v>
      </c>
      <c r="J1222" s="352" t="s">
        <v>911</v>
      </c>
      <c r="K1222" s="352" t="s">
        <v>1217</v>
      </c>
      <c r="L1222" s="353" t="s">
        <v>1218</v>
      </c>
      <c r="M1222" s="352" t="s">
        <v>2705</v>
      </c>
      <c r="N1222" s="371">
        <v>44971</v>
      </c>
      <c r="O1222" s="74">
        <f t="shared" si="64"/>
        <v>2</v>
      </c>
      <c r="P1222" s="74">
        <f t="shared" si="65"/>
        <v>2</v>
      </c>
      <c r="Q1222" s="139" t="str">
        <f t="shared" si="66"/>
        <v>Gastos_com_Pessoal</v>
      </c>
    </row>
    <row r="1223" spans="1:17" ht="24" x14ac:dyDescent="0.2">
      <c r="A1223" s="357">
        <v>1220</v>
      </c>
      <c r="B1223" s="347">
        <v>44972</v>
      </c>
      <c r="C1223" s="580">
        <v>44958</v>
      </c>
      <c r="D1223" s="349" t="s">
        <v>264</v>
      </c>
      <c r="E1223" s="349" t="s">
        <v>320</v>
      </c>
      <c r="F1223" s="350">
        <v>1080</v>
      </c>
      <c r="G1223" s="351" t="s">
        <v>2706</v>
      </c>
      <c r="H1223" s="349" t="s">
        <v>1032</v>
      </c>
      <c r="I1223" s="351" t="s">
        <v>2707</v>
      </c>
      <c r="J1223" s="352" t="s">
        <v>2708</v>
      </c>
      <c r="K1223" s="352" t="s">
        <v>1163</v>
      </c>
      <c r="L1223" s="353" t="s">
        <v>32</v>
      </c>
      <c r="M1223" s="352" t="s">
        <v>2709</v>
      </c>
      <c r="N1223" s="371">
        <v>44972</v>
      </c>
      <c r="O1223" s="74">
        <f t="shared" si="64"/>
        <v>2</v>
      </c>
      <c r="P1223" s="74">
        <f t="shared" si="65"/>
        <v>2</v>
      </c>
      <c r="Q1223" s="139" t="str">
        <f t="shared" si="66"/>
        <v>Gastos_Gerais</v>
      </c>
    </row>
    <row r="1224" spans="1:17" ht="24" x14ac:dyDescent="0.2">
      <c r="A1224" s="357">
        <v>1221</v>
      </c>
      <c r="B1224" s="347">
        <v>44972</v>
      </c>
      <c r="C1224" s="580">
        <v>44958</v>
      </c>
      <c r="D1224" s="349" t="s">
        <v>264</v>
      </c>
      <c r="E1224" s="349" t="s">
        <v>290</v>
      </c>
      <c r="F1224" s="350">
        <v>155</v>
      </c>
      <c r="G1224" s="349" t="s">
        <v>2710</v>
      </c>
      <c r="H1224" s="349" t="s">
        <v>1032</v>
      </c>
      <c r="I1224" s="351" t="s">
        <v>2711</v>
      </c>
      <c r="J1224" s="352" t="s">
        <v>2712</v>
      </c>
      <c r="K1224" s="352" t="s">
        <v>1188</v>
      </c>
      <c r="L1224" s="353" t="s">
        <v>32</v>
      </c>
      <c r="M1224" s="352">
        <v>6971</v>
      </c>
      <c r="N1224" s="371">
        <v>44972</v>
      </c>
      <c r="O1224" s="74">
        <f t="shared" si="64"/>
        <v>2</v>
      </c>
      <c r="P1224" s="74">
        <f t="shared" si="65"/>
        <v>2</v>
      </c>
      <c r="Q1224" s="139" t="str">
        <f t="shared" si="66"/>
        <v>Gastos_Gerais</v>
      </c>
    </row>
    <row r="1225" spans="1:17" ht="24" x14ac:dyDescent="0.2">
      <c r="A1225" s="357">
        <v>1222</v>
      </c>
      <c r="B1225" s="347">
        <v>44972</v>
      </c>
      <c r="C1225" s="580">
        <v>44958</v>
      </c>
      <c r="D1225" s="349" t="s">
        <v>264</v>
      </c>
      <c r="E1225" s="349" t="s">
        <v>402</v>
      </c>
      <c r="F1225" s="350">
        <v>84.83</v>
      </c>
      <c r="G1225" s="349" t="s">
        <v>1487</v>
      </c>
      <c r="H1225" s="349" t="s">
        <v>420</v>
      </c>
      <c r="I1225" s="351" t="s">
        <v>1799</v>
      </c>
      <c r="J1225" s="352" t="s">
        <v>1800</v>
      </c>
      <c r="K1225" s="363" t="s">
        <v>1188</v>
      </c>
      <c r="L1225" s="363" t="s">
        <v>32</v>
      </c>
      <c r="M1225" s="367">
        <v>9915</v>
      </c>
      <c r="N1225" s="587">
        <v>44971</v>
      </c>
      <c r="O1225" s="74">
        <f t="shared" si="64"/>
        <v>2</v>
      </c>
      <c r="P1225" s="74">
        <f t="shared" si="65"/>
        <v>2</v>
      </c>
      <c r="Q1225" s="139" t="str">
        <f t="shared" si="66"/>
        <v>Gastos_Gerais</v>
      </c>
    </row>
    <row r="1226" spans="1:17" ht="36" x14ac:dyDescent="0.2">
      <c r="A1226" s="357">
        <v>1223</v>
      </c>
      <c r="B1226" s="347">
        <v>44972</v>
      </c>
      <c r="C1226" s="580">
        <v>44958</v>
      </c>
      <c r="D1226" s="349" t="s">
        <v>176</v>
      </c>
      <c r="E1226" s="359" t="s">
        <v>158</v>
      </c>
      <c r="F1226" s="360">
        <v>119</v>
      </c>
      <c r="G1226" s="359" t="s">
        <v>1394</v>
      </c>
      <c r="H1226" s="349" t="s">
        <v>417</v>
      </c>
      <c r="I1226" s="351" t="s">
        <v>1322</v>
      </c>
      <c r="J1226" s="352" t="s">
        <v>1323</v>
      </c>
      <c r="K1226" s="352" t="s">
        <v>1163</v>
      </c>
      <c r="L1226" s="353" t="s">
        <v>32</v>
      </c>
      <c r="M1226" s="352">
        <v>198073</v>
      </c>
      <c r="N1226" s="371">
        <v>44973</v>
      </c>
      <c r="O1226" s="74">
        <f t="shared" si="64"/>
        <v>2</v>
      </c>
      <c r="P1226" s="74">
        <f t="shared" si="65"/>
        <v>2</v>
      </c>
      <c r="Q1226" s="139" t="str">
        <f t="shared" si="66"/>
        <v>Gastos_com_Pessoal</v>
      </c>
    </row>
    <row r="1227" spans="1:17" ht="36" x14ac:dyDescent="0.2">
      <c r="A1227" s="357">
        <v>1224</v>
      </c>
      <c r="B1227" s="347">
        <v>44972</v>
      </c>
      <c r="C1227" s="580">
        <v>44958</v>
      </c>
      <c r="D1227" s="349" t="s">
        <v>264</v>
      </c>
      <c r="E1227" s="359" t="s">
        <v>293</v>
      </c>
      <c r="F1227" s="360">
        <v>185</v>
      </c>
      <c r="G1227" s="359" t="s">
        <v>2713</v>
      </c>
      <c r="H1227" s="349" t="s">
        <v>302</v>
      </c>
      <c r="I1227" s="351" t="s">
        <v>2714</v>
      </c>
      <c r="J1227" s="352" t="s">
        <v>2715</v>
      </c>
      <c r="K1227" s="352" t="s">
        <v>1163</v>
      </c>
      <c r="L1227" s="353" t="s">
        <v>32</v>
      </c>
      <c r="M1227" s="352">
        <v>5773</v>
      </c>
      <c r="N1227" s="371">
        <v>44964</v>
      </c>
      <c r="O1227" s="74">
        <f t="shared" si="64"/>
        <v>2</v>
      </c>
      <c r="P1227" s="74">
        <f t="shared" si="65"/>
        <v>2</v>
      </c>
      <c r="Q1227" s="139" t="str">
        <f t="shared" si="66"/>
        <v>Gastos_Gerais</v>
      </c>
    </row>
    <row r="1228" spans="1:17" ht="36" x14ac:dyDescent="0.2">
      <c r="A1228" s="357">
        <v>1225</v>
      </c>
      <c r="B1228" s="347">
        <v>44972</v>
      </c>
      <c r="C1228" s="580">
        <v>44958</v>
      </c>
      <c r="D1228" s="349" t="s">
        <v>264</v>
      </c>
      <c r="E1228" s="359" t="s">
        <v>293</v>
      </c>
      <c r="F1228" s="360">
        <v>185</v>
      </c>
      <c r="G1228" s="359" t="s">
        <v>2716</v>
      </c>
      <c r="H1228" s="349" t="s">
        <v>302</v>
      </c>
      <c r="I1228" s="351" t="s">
        <v>2714</v>
      </c>
      <c r="J1228" s="352" t="s">
        <v>2715</v>
      </c>
      <c r="K1228" s="352" t="s">
        <v>1163</v>
      </c>
      <c r="L1228" s="353" t="s">
        <v>32</v>
      </c>
      <c r="M1228" s="352">
        <v>5772</v>
      </c>
      <c r="N1228" s="371">
        <v>44964</v>
      </c>
      <c r="O1228" s="74">
        <f t="shared" si="64"/>
        <v>2</v>
      </c>
      <c r="P1228" s="74">
        <f t="shared" si="65"/>
        <v>2</v>
      </c>
      <c r="Q1228" s="139" t="str">
        <f t="shared" si="66"/>
        <v>Gastos_Gerais</v>
      </c>
    </row>
    <row r="1229" spans="1:17" ht="24" x14ac:dyDescent="0.2">
      <c r="A1229" s="357">
        <v>1226</v>
      </c>
      <c r="B1229" s="347">
        <v>44972</v>
      </c>
      <c r="C1229" s="580">
        <v>44958</v>
      </c>
      <c r="D1229" s="349" t="s">
        <v>264</v>
      </c>
      <c r="E1229" s="359" t="s">
        <v>290</v>
      </c>
      <c r="F1229" s="360">
        <v>3244.25</v>
      </c>
      <c r="G1229" s="359" t="s">
        <v>2717</v>
      </c>
      <c r="H1229" s="349" t="s">
        <v>423</v>
      </c>
      <c r="I1229" s="351" t="s">
        <v>2718</v>
      </c>
      <c r="J1229" s="352" t="s">
        <v>2719</v>
      </c>
      <c r="K1229" s="352" t="s">
        <v>1157</v>
      </c>
      <c r="L1229" s="353" t="s">
        <v>32</v>
      </c>
      <c r="M1229" s="352">
        <v>105728</v>
      </c>
      <c r="N1229" s="371">
        <v>44959</v>
      </c>
      <c r="O1229" s="74">
        <f t="shared" si="64"/>
        <v>2</v>
      </c>
      <c r="P1229" s="74">
        <f t="shared" si="65"/>
        <v>2</v>
      </c>
      <c r="Q1229" s="139" t="str">
        <f t="shared" si="66"/>
        <v>Gastos_Gerais</v>
      </c>
    </row>
    <row r="1230" spans="1:17" x14ac:dyDescent="0.2">
      <c r="A1230" s="357">
        <v>1227</v>
      </c>
      <c r="B1230" s="358">
        <v>44972</v>
      </c>
      <c r="C1230" s="579">
        <v>44958</v>
      </c>
      <c r="D1230" s="359" t="s">
        <v>264</v>
      </c>
      <c r="E1230" s="359" t="s">
        <v>412</v>
      </c>
      <c r="F1230" s="360">
        <v>1579.03</v>
      </c>
      <c r="G1230" s="359" t="s">
        <v>1442</v>
      </c>
      <c r="H1230" s="359" t="s">
        <v>418</v>
      </c>
      <c r="I1230" s="361" t="s">
        <v>1443</v>
      </c>
      <c r="J1230" s="362" t="s">
        <v>1444</v>
      </c>
      <c r="K1230" s="362" t="s">
        <v>1157</v>
      </c>
      <c r="L1230" s="363" t="s">
        <v>32</v>
      </c>
      <c r="M1230" s="362">
        <v>1468</v>
      </c>
      <c r="N1230" s="587">
        <v>44967</v>
      </c>
      <c r="O1230" s="74">
        <f t="shared" si="64"/>
        <v>2</v>
      </c>
      <c r="P1230" s="74">
        <f t="shared" si="65"/>
        <v>2</v>
      </c>
      <c r="Q1230" s="139" t="str">
        <f t="shared" si="66"/>
        <v>Gastos_Gerais</v>
      </c>
    </row>
    <row r="1231" spans="1:17" ht="36" x14ac:dyDescent="0.2">
      <c r="A1231" s="357">
        <v>1228</v>
      </c>
      <c r="B1231" s="347">
        <v>44972</v>
      </c>
      <c r="C1231" s="417">
        <v>44958</v>
      </c>
      <c r="D1231" s="372" t="s">
        <v>141</v>
      </c>
      <c r="E1231" s="349" t="s">
        <v>224</v>
      </c>
      <c r="F1231" s="374">
        <v>5600</v>
      </c>
      <c r="G1231" s="372" t="s">
        <v>2720</v>
      </c>
      <c r="H1231" s="349" t="s">
        <v>414</v>
      </c>
      <c r="I1231" s="351" t="s">
        <v>2721</v>
      </c>
      <c r="J1231" s="352" t="s">
        <v>2722</v>
      </c>
      <c r="K1231" s="352" t="s">
        <v>1157</v>
      </c>
      <c r="L1231" s="353" t="s">
        <v>32</v>
      </c>
      <c r="M1231" s="352">
        <v>45646</v>
      </c>
      <c r="N1231" s="371">
        <v>44958</v>
      </c>
      <c r="O1231" s="74">
        <f t="shared" si="64"/>
        <v>2</v>
      </c>
      <c r="P1231" s="74">
        <f t="shared" si="65"/>
        <v>2</v>
      </c>
      <c r="Q1231" s="139" t="str">
        <f t="shared" si="66"/>
        <v>Aquisição_de_Bens_Permanentes</v>
      </c>
    </row>
    <row r="1232" spans="1:17" ht="24" x14ac:dyDescent="0.2">
      <c r="A1232" s="357">
        <v>1229</v>
      </c>
      <c r="B1232" s="347">
        <v>44972</v>
      </c>
      <c r="C1232" s="580">
        <v>44958</v>
      </c>
      <c r="D1232" s="349" t="s">
        <v>264</v>
      </c>
      <c r="E1232" s="349" t="s">
        <v>180</v>
      </c>
      <c r="F1232" s="350">
        <v>1550</v>
      </c>
      <c r="G1232" s="349" t="s">
        <v>1671</v>
      </c>
      <c r="H1232" s="349" t="s">
        <v>303</v>
      </c>
      <c r="I1232" s="351" t="s">
        <v>1672</v>
      </c>
      <c r="J1232" s="352" t="s">
        <v>1673</v>
      </c>
      <c r="K1232" s="352" t="s">
        <v>1157</v>
      </c>
      <c r="L1232" s="353" t="s">
        <v>32</v>
      </c>
      <c r="M1232" s="352">
        <v>525363</v>
      </c>
      <c r="N1232" s="371">
        <v>45261</v>
      </c>
      <c r="O1232" s="74">
        <f t="shared" si="64"/>
        <v>2</v>
      </c>
      <c r="P1232" s="74">
        <f t="shared" si="65"/>
        <v>2</v>
      </c>
      <c r="Q1232" s="139" t="str">
        <f t="shared" si="66"/>
        <v>Gastos_Gerais</v>
      </c>
    </row>
    <row r="1233" spans="1:17" ht="36" x14ac:dyDescent="0.2">
      <c r="A1233" s="357">
        <v>1230</v>
      </c>
      <c r="B1233" s="347">
        <v>44972</v>
      </c>
      <c r="C1233" s="580">
        <v>44927</v>
      </c>
      <c r="D1233" s="349" t="s">
        <v>141</v>
      </c>
      <c r="E1233" s="349" t="s">
        <v>220</v>
      </c>
      <c r="F1233" s="374">
        <v>1029</v>
      </c>
      <c r="G1233" s="349" t="s">
        <v>2723</v>
      </c>
      <c r="H1233" s="349" t="s">
        <v>414</v>
      </c>
      <c r="I1233" s="351" t="s">
        <v>2724</v>
      </c>
      <c r="J1233" s="352" t="s">
        <v>2725</v>
      </c>
      <c r="K1233" s="352" t="s">
        <v>1157</v>
      </c>
      <c r="L1233" s="353" t="s">
        <v>32</v>
      </c>
      <c r="M1233" s="352">
        <v>251895</v>
      </c>
      <c r="N1233" s="371">
        <v>44943</v>
      </c>
      <c r="O1233" s="74">
        <f t="shared" si="64"/>
        <v>2</v>
      </c>
      <c r="P1233" s="74">
        <f t="shared" si="65"/>
        <v>1</v>
      </c>
      <c r="Q1233" s="139" t="str">
        <f t="shared" si="66"/>
        <v>Aquisição_de_Bens_Permanentes</v>
      </c>
    </row>
    <row r="1234" spans="1:17" ht="25.5" x14ac:dyDescent="0.2">
      <c r="A1234" s="357">
        <v>1231</v>
      </c>
      <c r="B1234" s="347">
        <v>44972</v>
      </c>
      <c r="C1234" s="580">
        <v>44958</v>
      </c>
      <c r="D1234" s="349" t="s">
        <v>176</v>
      </c>
      <c r="E1234" s="349" t="s">
        <v>261</v>
      </c>
      <c r="F1234" s="350">
        <v>182.44</v>
      </c>
      <c r="G1234" s="351" t="s">
        <v>1207</v>
      </c>
      <c r="H1234" s="349" t="s">
        <v>420</v>
      </c>
      <c r="I1234" s="351" t="s">
        <v>2726</v>
      </c>
      <c r="J1234" s="352" t="s">
        <v>2727</v>
      </c>
      <c r="K1234" s="352" t="s">
        <v>1188</v>
      </c>
      <c r="L1234" s="353" t="s">
        <v>1189</v>
      </c>
      <c r="M1234" s="352">
        <v>362280718</v>
      </c>
      <c r="N1234" s="371">
        <v>44972</v>
      </c>
      <c r="O1234" s="74">
        <f t="shared" si="64"/>
        <v>2</v>
      </c>
      <c r="P1234" s="74">
        <f t="shared" si="65"/>
        <v>2</v>
      </c>
      <c r="Q1234" s="139" t="str">
        <f t="shared" si="66"/>
        <v>Gastos_com_Pessoal</v>
      </c>
    </row>
    <row r="1235" spans="1:17" s="324" customFormat="1" ht="25.5" x14ac:dyDescent="0.2">
      <c r="A1235" s="357">
        <v>1232</v>
      </c>
      <c r="B1235" s="355">
        <v>44972</v>
      </c>
      <c r="C1235" s="580">
        <v>44958</v>
      </c>
      <c r="D1235" s="351" t="s">
        <v>176</v>
      </c>
      <c r="E1235" s="351" t="s">
        <v>280</v>
      </c>
      <c r="F1235" s="356">
        <v>2340.29</v>
      </c>
      <c r="G1235" s="351" t="s">
        <v>1209</v>
      </c>
      <c r="H1235" s="351" t="s">
        <v>420</v>
      </c>
      <c r="I1235" s="351" t="s">
        <v>2726</v>
      </c>
      <c r="J1235" s="353" t="s">
        <v>2727</v>
      </c>
      <c r="K1235" s="353" t="s">
        <v>1188</v>
      </c>
      <c r="L1235" s="353" t="s">
        <v>1189</v>
      </c>
      <c r="M1235" s="353">
        <v>362280718</v>
      </c>
      <c r="N1235" s="368">
        <v>44972</v>
      </c>
      <c r="O1235" s="74">
        <f t="shared" si="64"/>
        <v>2</v>
      </c>
      <c r="P1235" s="74">
        <f t="shared" si="65"/>
        <v>2</v>
      </c>
      <c r="Q1235" s="139" t="str">
        <f t="shared" si="66"/>
        <v>Gastos_com_Pessoal</v>
      </c>
    </row>
    <row r="1236" spans="1:17" ht="25.5" x14ac:dyDescent="0.2">
      <c r="A1236" s="357">
        <v>1233</v>
      </c>
      <c r="B1236" s="347">
        <v>44972</v>
      </c>
      <c r="C1236" s="580">
        <v>44958</v>
      </c>
      <c r="D1236" s="349" t="s">
        <v>176</v>
      </c>
      <c r="E1236" s="349" t="s">
        <v>262</v>
      </c>
      <c r="F1236" s="350">
        <v>780.09</v>
      </c>
      <c r="G1236" s="349" t="s">
        <v>1210</v>
      </c>
      <c r="H1236" s="349" t="s">
        <v>420</v>
      </c>
      <c r="I1236" s="351" t="s">
        <v>2726</v>
      </c>
      <c r="J1236" s="352" t="s">
        <v>2727</v>
      </c>
      <c r="K1236" s="352" t="s">
        <v>1188</v>
      </c>
      <c r="L1236" s="353" t="s">
        <v>1189</v>
      </c>
      <c r="M1236" s="352">
        <v>362280718</v>
      </c>
      <c r="N1236" s="371">
        <v>44972</v>
      </c>
      <c r="O1236" s="74">
        <f t="shared" si="64"/>
        <v>2</v>
      </c>
      <c r="P1236" s="74">
        <f t="shared" si="65"/>
        <v>2</v>
      </c>
      <c r="Q1236" s="139" t="str">
        <f t="shared" si="66"/>
        <v>Gastos_com_Pessoal</v>
      </c>
    </row>
    <row r="1237" spans="1:17" ht="36" x14ac:dyDescent="0.2">
      <c r="A1237" s="357">
        <v>1234</v>
      </c>
      <c r="B1237" s="377">
        <v>44972</v>
      </c>
      <c r="C1237" s="348">
        <v>44958</v>
      </c>
      <c r="D1237" s="361" t="s">
        <v>176</v>
      </c>
      <c r="E1237" s="361" t="s">
        <v>169</v>
      </c>
      <c r="F1237" s="366">
        <v>3237.75</v>
      </c>
      <c r="G1237" s="349" t="s">
        <v>1211</v>
      </c>
      <c r="H1237" s="361" t="s">
        <v>420</v>
      </c>
      <c r="I1237" s="361" t="s">
        <v>2726</v>
      </c>
      <c r="J1237" s="363" t="s">
        <v>2727</v>
      </c>
      <c r="K1237" s="362" t="s">
        <v>1188</v>
      </c>
      <c r="L1237" s="363" t="s">
        <v>1189</v>
      </c>
      <c r="M1237" s="362">
        <v>362280718</v>
      </c>
      <c r="N1237" s="371">
        <v>44972</v>
      </c>
      <c r="O1237" s="74">
        <f t="shared" si="64"/>
        <v>2</v>
      </c>
      <c r="P1237" s="74">
        <f t="shared" si="65"/>
        <v>2</v>
      </c>
      <c r="Q1237" s="139" t="str">
        <f t="shared" si="66"/>
        <v>Gastos_com_Pessoal</v>
      </c>
    </row>
    <row r="1238" spans="1:17" ht="25.5" x14ac:dyDescent="0.2">
      <c r="A1238" s="357">
        <v>1235</v>
      </c>
      <c r="B1238" s="347">
        <v>44972</v>
      </c>
      <c r="C1238" s="580">
        <v>44958</v>
      </c>
      <c r="D1238" s="349" t="s">
        <v>176</v>
      </c>
      <c r="E1238" s="349" t="s">
        <v>261</v>
      </c>
      <c r="F1238" s="350">
        <v>903.1</v>
      </c>
      <c r="G1238" s="349" t="s">
        <v>1207</v>
      </c>
      <c r="H1238" s="349" t="s">
        <v>414</v>
      </c>
      <c r="I1238" s="351" t="s">
        <v>2728</v>
      </c>
      <c r="J1238" s="352" t="s">
        <v>808</v>
      </c>
      <c r="K1238" s="352" t="s">
        <v>1188</v>
      </c>
      <c r="L1238" s="353" t="s">
        <v>1189</v>
      </c>
      <c r="M1238" s="352">
        <v>362280718</v>
      </c>
      <c r="N1238" s="371">
        <v>44972</v>
      </c>
      <c r="O1238" s="74">
        <f t="shared" si="64"/>
        <v>2</v>
      </c>
      <c r="P1238" s="74">
        <f t="shared" si="65"/>
        <v>2</v>
      </c>
      <c r="Q1238" s="139" t="str">
        <f t="shared" si="66"/>
        <v>Gastos_com_Pessoal</v>
      </c>
    </row>
    <row r="1239" spans="1:17" ht="25.5" x14ac:dyDescent="0.2">
      <c r="A1239" s="357">
        <v>1236</v>
      </c>
      <c r="B1239" s="358">
        <v>44972</v>
      </c>
      <c r="C1239" s="579">
        <v>44958</v>
      </c>
      <c r="D1239" s="359" t="s">
        <v>176</v>
      </c>
      <c r="E1239" s="359" t="s">
        <v>280</v>
      </c>
      <c r="F1239" s="360">
        <v>3332.8</v>
      </c>
      <c r="G1239" s="359" t="s">
        <v>1209</v>
      </c>
      <c r="H1239" s="349" t="s">
        <v>414</v>
      </c>
      <c r="I1239" s="361" t="s">
        <v>2728</v>
      </c>
      <c r="J1239" s="362" t="s">
        <v>808</v>
      </c>
      <c r="K1239" s="362" t="s">
        <v>1188</v>
      </c>
      <c r="L1239" s="363" t="s">
        <v>1189</v>
      </c>
      <c r="M1239" s="352">
        <v>362280718</v>
      </c>
      <c r="N1239" s="371">
        <v>44972</v>
      </c>
      <c r="O1239" s="74">
        <f t="shared" si="64"/>
        <v>2</v>
      </c>
      <c r="P1239" s="74">
        <f t="shared" si="65"/>
        <v>2</v>
      </c>
      <c r="Q1239" s="139" t="str">
        <f t="shared" si="66"/>
        <v>Gastos_com_Pessoal</v>
      </c>
    </row>
    <row r="1240" spans="1:17" ht="25.5" x14ac:dyDescent="0.2">
      <c r="A1240" s="357">
        <v>1237</v>
      </c>
      <c r="B1240" s="355">
        <v>44972</v>
      </c>
      <c r="C1240" s="348">
        <v>44958</v>
      </c>
      <c r="D1240" s="351" t="s">
        <v>176</v>
      </c>
      <c r="E1240" s="351" t="s">
        <v>262</v>
      </c>
      <c r="F1240" s="356">
        <v>1110.93</v>
      </c>
      <c r="G1240" s="351" t="s">
        <v>1210</v>
      </c>
      <c r="H1240" s="349" t="s">
        <v>414</v>
      </c>
      <c r="I1240" s="351" t="s">
        <v>2728</v>
      </c>
      <c r="J1240" s="352" t="s">
        <v>808</v>
      </c>
      <c r="K1240" s="352" t="s">
        <v>1188</v>
      </c>
      <c r="L1240" s="353" t="s">
        <v>1189</v>
      </c>
      <c r="M1240" s="352">
        <v>362280718</v>
      </c>
      <c r="N1240" s="371">
        <v>44972</v>
      </c>
      <c r="O1240" s="74">
        <f t="shared" si="64"/>
        <v>2</v>
      </c>
      <c r="P1240" s="74">
        <f t="shared" si="65"/>
        <v>2</v>
      </c>
      <c r="Q1240" s="139" t="str">
        <f t="shared" si="66"/>
        <v>Gastos_com_Pessoal</v>
      </c>
    </row>
    <row r="1241" spans="1:17" ht="36" x14ac:dyDescent="0.2">
      <c r="A1241" s="357">
        <v>1238</v>
      </c>
      <c r="B1241" s="347">
        <v>44972</v>
      </c>
      <c r="C1241" s="580">
        <v>44958</v>
      </c>
      <c r="D1241" s="349" t="s">
        <v>176</v>
      </c>
      <c r="E1241" s="349" t="s">
        <v>169</v>
      </c>
      <c r="F1241" s="350">
        <v>4953.66</v>
      </c>
      <c r="G1241" s="349" t="s">
        <v>1211</v>
      </c>
      <c r="H1241" s="349" t="s">
        <v>414</v>
      </c>
      <c r="I1241" s="351" t="s">
        <v>2728</v>
      </c>
      <c r="J1241" s="352" t="s">
        <v>808</v>
      </c>
      <c r="K1241" s="352" t="s">
        <v>1188</v>
      </c>
      <c r="L1241" s="353" t="s">
        <v>1189</v>
      </c>
      <c r="M1241" s="352">
        <v>362280718</v>
      </c>
      <c r="N1241" s="371">
        <v>44972</v>
      </c>
      <c r="O1241" s="74">
        <f t="shared" si="64"/>
        <v>2</v>
      </c>
      <c r="P1241" s="74">
        <f t="shared" si="65"/>
        <v>2</v>
      </c>
      <c r="Q1241" s="139" t="str">
        <f t="shared" si="66"/>
        <v>Gastos_com_Pessoal</v>
      </c>
    </row>
    <row r="1242" spans="1:17" ht="25.5" x14ac:dyDescent="0.2">
      <c r="A1242" s="357">
        <v>1239</v>
      </c>
      <c r="B1242" s="358">
        <v>44972</v>
      </c>
      <c r="C1242" s="579">
        <v>44958</v>
      </c>
      <c r="D1242" s="359" t="s">
        <v>176</v>
      </c>
      <c r="E1242" s="359" t="s">
        <v>261</v>
      </c>
      <c r="F1242" s="360">
        <v>669.04</v>
      </c>
      <c r="G1242" s="359" t="s">
        <v>1207</v>
      </c>
      <c r="H1242" s="359" t="s">
        <v>420</v>
      </c>
      <c r="I1242" s="361" t="s">
        <v>2729</v>
      </c>
      <c r="J1242" s="362" t="s">
        <v>2730</v>
      </c>
      <c r="K1242" s="362" t="s">
        <v>1188</v>
      </c>
      <c r="L1242" s="353" t="s">
        <v>1189</v>
      </c>
      <c r="M1242" s="352">
        <v>362280718</v>
      </c>
      <c r="N1242" s="371">
        <v>44972</v>
      </c>
      <c r="O1242" s="74">
        <f t="shared" si="64"/>
        <v>2</v>
      </c>
      <c r="P1242" s="74">
        <f t="shared" si="65"/>
        <v>2</v>
      </c>
      <c r="Q1242" s="139" t="str">
        <f t="shared" si="66"/>
        <v>Gastos_com_Pessoal</v>
      </c>
    </row>
    <row r="1243" spans="1:17" ht="25.5" x14ac:dyDescent="0.2">
      <c r="A1243" s="357">
        <v>1240</v>
      </c>
      <c r="B1243" s="347">
        <v>44972</v>
      </c>
      <c r="C1243" s="580">
        <v>44958</v>
      </c>
      <c r="D1243" s="349" t="s">
        <v>176</v>
      </c>
      <c r="E1243" s="349" t="s">
        <v>280</v>
      </c>
      <c r="F1243" s="350">
        <v>4785.04</v>
      </c>
      <c r="G1243" s="349" t="s">
        <v>1209</v>
      </c>
      <c r="H1243" s="359" t="s">
        <v>420</v>
      </c>
      <c r="I1243" s="351" t="s">
        <v>2729</v>
      </c>
      <c r="J1243" s="352" t="s">
        <v>2730</v>
      </c>
      <c r="K1243" s="352" t="s">
        <v>1188</v>
      </c>
      <c r="L1243" s="353" t="s">
        <v>1189</v>
      </c>
      <c r="M1243" s="352">
        <v>362280718</v>
      </c>
      <c r="N1243" s="371">
        <v>44972</v>
      </c>
      <c r="O1243" s="74">
        <f t="shared" si="64"/>
        <v>2</v>
      </c>
      <c r="P1243" s="74">
        <f t="shared" si="65"/>
        <v>2</v>
      </c>
      <c r="Q1243" s="139" t="str">
        <f t="shared" si="66"/>
        <v>Gastos_com_Pessoal</v>
      </c>
    </row>
    <row r="1244" spans="1:17" ht="25.5" x14ac:dyDescent="0.2">
      <c r="A1244" s="357">
        <v>1241</v>
      </c>
      <c r="B1244" s="347">
        <v>44972</v>
      </c>
      <c r="C1244" s="580">
        <v>44958</v>
      </c>
      <c r="D1244" s="349" t="s">
        <v>176</v>
      </c>
      <c r="E1244" s="349" t="s">
        <v>262</v>
      </c>
      <c r="F1244" s="350">
        <v>1595.02</v>
      </c>
      <c r="G1244" s="349" t="s">
        <v>1210</v>
      </c>
      <c r="H1244" s="359" t="s">
        <v>420</v>
      </c>
      <c r="I1244" s="351" t="s">
        <v>2729</v>
      </c>
      <c r="J1244" s="352" t="s">
        <v>2730</v>
      </c>
      <c r="K1244" s="352" t="s">
        <v>1188</v>
      </c>
      <c r="L1244" s="353" t="s">
        <v>1189</v>
      </c>
      <c r="M1244" s="352">
        <v>362280718</v>
      </c>
      <c r="N1244" s="371">
        <v>44972</v>
      </c>
      <c r="O1244" s="74">
        <f t="shared" si="64"/>
        <v>2</v>
      </c>
      <c r="P1244" s="74">
        <f t="shared" si="65"/>
        <v>2</v>
      </c>
      <c r="Q1244" s="139" t="str">
        <f t="shared" si="66"/>
        <v>Gastos_com_Pessoal</v>
      </c>
    </row>
    <row r="1245" spans="1:17" ht="36" x14ac:dyDescent="0.2">
      <c r="A1245" s="357">
        <v>1242</v>
      </c>
      <c r="B1245" s="347">
        <v>44972</v>
      </c>
      <c r="C1245" s="580">
        <v>44958</v>
      </c>
      <c r="D1245" s="349" t="s">
        <v>176</v>
      </c>
      <c r="E1245" s="349" t="s">
        <v>169</v>
      </c>
      <c r="F1245" s="374">
        <v>5721.03</v>
      </c>
      <c r="G1245" s="349" t="s">
        <v>1211</v>
      </c>
      <c r="H1245" s="359" t="s">
        <v>420</v>
      </c>
      <c r="I1245" s="351" t="s">
        <v>2729</v>
      </c>
      <c r="J1245" s="352" t="s">
        <v>2730</v>
      </c>
      <c r="K1245" s="352" t="s">
        <v>1188</v>
      </c>
      <c r="L1245" s="353" t="s">
        <v>1189</v>
      </c>
      <c r="M1245" s="352">
        <v>362280718</v>
      </c>
      <c r="N1245" s="371">
        <v>44972</v>
      </c>
      <c r="O1245" s="74">
        <f t="shared" si="64"/>
        <v>2</v>
      </c>
      <c r="P1245" s="74">
        <f t="shared" si="65"/>
        <v>2</v>
      </c>
      <c r="Q1245" s="139" t="str">
        <f t="shared" si="66"/>
        <v>Gastos_com_Pessoal</v>
      </c>
    </row>
    <row r="1246" spans="1:17" ht="36" x14ac:dyDescent="0.2">
      <c r="A1246" s="357">
        <v>1243</v>
      </c>
      <c r="B1246" s="347">
        <v>44972</v>
      </c>
      <c r="C1246" s="580">
        <v>44958</v>
      </c>
      <c r="D1246" s="349" t="s">
        <v>176</v>
      </c>
      <c r="E1246" s="349" t="s">
        <v>169</v>
      </c>
      <c r="F1246" s="350">
        <v>2.14</v>
      </c>
      <c r="G1246" s="349" t="s">
        <v>1211</v>
      </c>
      <c r="H1246" s="349" t="s">
        <v>1032</v>
      </c>
      <c r="I1246" s="351" t="s">
        <v>2731</v>
      </c>
      <c r="J1246" s="352" t="s">
        <v>2732</v>
      </c>
      <c r="K1246" s="352" t="s">
        <v>1188</v>
      </c>
      <c r="L1246" s="353" t="s">
        <v>1189</v>
      </c>
      <c r="M1246" s="352">
        <v>362280718</v>
      </c>
      <c r="N1246" s="371">
        <v>44972</v>
      </c>
      <c r="O1246" s="74">
        <f t="shared" si="64"/>
        <v>2</v>
      </c>
      <c r="P1246" s="74">
        <f t="shared" si="65"/>
        <v>2</v>
      </c>
      <c r="Q1246" s="139" t="str">
        <f t="shared" si="66"/>
        <v>Gastos_com_Pessoal</v>
      </c>
    </row>
    <row r="1247" spans="1:17" ht="25.5" x14ac:dyDescent="0.2">
      <c r="A1247" s="357">
        <v>1244</v>
      </c>
      <c r="B1247" s="347">
        <v>44972</v>
      </c>
      <c r="C1247" s="580">
        <v>44958</v>
      </c>
      <c r="D1247" s="349" t="s">
        <v>176</v>
      </c>
      <c r="E1247" s="349" t="s">
        <v>261</v>
      </c>
      <c r="F1247" s="350">
        <v>514.47</v>
      </c>
      <c r="G1247" s="349" t="s">
        <v>1207</v>
      </c>
      <c r="H1247" s="349" t="s">
        <v>302</v>
      </c>
      <c r="I1247" s="351" t="s">
        <v>2733</v>
      </c>
      <c r="J1247" s="352" t="s">
        <v>604</v>
      </c>
      <c r="K1247" s="352" t="s">
        <v>1188</v>
      </c>
      <c r="L1247" s="353" t="s">
        <v>1189</v>
      </c>
      <c r="M1247" s="352">
        <v>362280718</v>
      </c>
      <c r="N1247" s="371">
        <v>44972</v>
      </c>
      <c r="O1247" s="74">
        <f t="shared" si="64"/>
        <v>2</v>
      </c>
      <c r="P1247" s="74">
        <f t="shared" si="65"/>
        <v>2</v>
      </c>
      <c r="Q1247" s="139" t="str">
        <f t="shared" si="66"/>
        <v>Gastos_com_Pessoal</v>
      </c>
    </row>
    <row r="1248" spans="1:17" ht="25.5" x14ac:dyDescent="0.2">
      <c r="A1248" s="357">
        <v>1245</v>
      </c>
      <c r="B1248" s="347">
        <v>44972</v>
      </c>
      <c r="C1248" s="580">
        <v>44958</v>
      </c>
      <c r="D1248" s="349" t="s">
        <v>176</v>
      </c>
      <c r="E1248" s="349" t="s">
        <v>280</v>
      </c>
      <c r="F1248" s="350">
        <v>2057.86</v>
      </c>
      <c r="G1248" s="349" t="s">
        <v>1209</v>
      </c>
      <c r="H1248" s="349" t="s">
        <v>302</v>
      </c>
      <c r="I1248" s="351" t="s">
        <v>2733</v>
      </c>
      <c r="J1248" s="352" t="s">
        <v>604</v>
      </c>
      <c r="K1248" s="352" t="s">
        <v>1188</v>
      </c>
      <c r="L1248" s="353" t="s">
        <v>1189</v>
      </c>
      <c r="M1248" s="352">
        <v>362280718</v>
      </c>
      <c r="N1248" s="371">
        <v>44972</v>
      </c>
      <c r="O1248" s="74">
        <f t="shared" si="64"/>
        <v>2</v>
      </c>
      <c r="P1248" s="74">
        <f t="shared" si="65"/>
        <v>2</v>
      </c>
      <c r="Q1248" s="139" t="str">
        <f t="shared" si="66"/>
        <v>Gastos_com_Pessoal</v>
      </c>
    </row>
    <row r="1249" spans="1:17" ht="25.5" x14ac:dyDescent="0.2">
      <c r="A1249" s="357">
        <v>1246</v>
      </c>
      <c r="B1249" s="347">
        <v>44972</v>
      </c>
      <c r="C1249" s="580">
        <v>44958</v>
      </c>
      <c r="D1249" s="349" t="s">
        <v>176</v>
      </c>
      <c r="E1249" s="349" t="s">
        <v>262</v>
      </c>
      <c r="F1249" s="350">
        <v>685.95</v>
      </c>
      <c r="G1249" s="349" t="s">
        <v>1210</v>
      </c>
      <c r="H1249" s="349" t="s">
        <v>302</v>
      </c>
      <c r="I1249" s="351" t="s">
        <v>2733</v>
      </c>
      <c r="J1249" s="352" t="s">
        <v>604</v>
      </c>
      <c r="K1249" s="352" t="s">
        <v>1188</v>
      </c>
      <c r="L1249" s="353" t="s">
        <v>1189</v>
      </c>
      <c r="M1249" s="352">
        <v>362280718</v>
      </c>
      <c r="N1249" s="371">
        <v>44972</v>
      </c>
      <c r="O1249" s="74">
        <f t="shared" si="64"/>
        <v>2</v>
      </c>
      <c r="P1249" s="74">
        <f t="shared" si="65"/>
        <v>2</v>
      </c>
      <c r="Q1249" s="139" t="str">
        <f t="shared" si="66"/>
        <v>Gastos_com_Pessoal</v>
      </c>
    </row>
    <row r="1250" spans="1:17" ht="36" x14ac:dyDescent="0.2">
      <c r="A1250" s="357">
        <v>1247</v>
      </c>
      <c r="B1250" s="347">
        <v>44972</v>
      </c>
      <c r="C1250" s="580">
        <v>44958</v>
      </c>
      <c r="D1250" s="349" t="s">
        <v>176</v>
      </c>
      <c r="E1250" s="349" t="s">
        <v>169</v>
      </c>
      <c r="F1250" s="350">
        <v>2780.39</v>
      </c>
      <c r="G1250" s="349" t="s">
        <v>1211</v>
      </c>
      <c r="H1250" s="349" t="s">
        <v>302</v>
      </c>
      <c r="I1250" s="351" t="s">
        <v>2733</v>
      </c>
      <c r="J1250" s="352" t="s">
        <v>604</v>
      </c>
      <c r="K1250" s="352" t="s">
        <v>1188</v>
      </c>
      <c r="L1250" s="353" t="s">
        <v>1189</v>
      </c>
      <c r="M1250" s="352">
        <v>362280718</v>
      </c>
      <c r="N1250" s="371">
        <v>44972</v>
      </c>
      <c r="O1250" s="74">
        <f t="shared" si="64"/>
        <v>2</v>
      </c>
      <c r="P1250" s="74">
        <f t="shared" si="65"/>
        <v>2</v>
      </c>
      <c r="Q1250" s="139" t="str">
        <f t="shared" si="66"/>
        <v>Gastos_com_Pessoal</v>
      </c>
    </row>
    <row r="1251" spans="1:17" ht="25.5" x14ac:dyDescent="0.2">
      <c r="A1251" s="357">
        <v>1248</v>
      </c>
      <c r="B1251" s="347">
        <v>44972</v>
      </c>
      <c r="C1251" s="580">
        <v>44958</v>
      </c>
      <c r="D1251" s="349" t="s">
        <v>176</v>
      </c>
      <c r="E1251" s="349" t="s">
        <v>261</v>
      </c>
      <c r="F1251" s="350">
        <v>167.73</v>
      </c>
      <c r="G1251" s="349" t="s">
        <v>1207</v>
      </c>
      <c r="H1251" s="349" t="s">
        <v>414</v>
      </c>
      <c r="I1251" s="351" t="s">
        <v>2734</v>
      </c>
      <c r="J1251" s="352" t="s">
        <v>856</v>
      </c>
      <c r="K1251" s="352" t="s">
        <v>1188</v>
      </c>
      <c r="L1251" s="353" t="s">
        <v>1189</v>
      </c>
      <c r="M1251" s="352">
        <v>362280718</v>
      </c>
      <c r="N1251" s="371">
        <v>44972</v>
      </c>
      <c r="O1251" s="74">
        <f t="shared" si="64"/>
        <v>2</v>
      </c>
      <c r="P1251" s="74">
        <f t="shared" si="65"/>
        <v>2</v>
      </c>
      <c r="Q1251" s="139" t="str">
        <f t="shared" si="66"/>
        <v>Gastos_com_Pessoal</v>
      </c>
    </row>
    <row r="1252" spans="1:17" ht="25.5" x14ac:dyDescent="0.2">
      <c r="A1252" s="357">
        <v>1249</v>
      </c>
      <c r="B1252" s="347">
        <v>44972</v>
      </c>
      <c r="C1252" s="580">
        <v>44958</v>
      </c>
      <c r="D1252" s="349" t="s">
        <v>176</v>
      </c>
      <c r="E1252" s="349" t="s">
        <v>280</v>
      </c>
      <c r="F1252" s="350">
        <v>1413.7</v>
      </c>
      <c r="G1252" s="349" t="s">
        <v>1209</v>
      </c>
      <c r="H1252" s="349" t="s">
        <v>414</v>
      </c>
      <c r="I1252" s="351" t="s">
        <v>2734</v>
      </c>
      <c r="J1252" s="352" t="s">
        <v>856</v>
      </c>
      <c r="K1252" s="352" t="s">
        <v>1188</v>
      </c>
      <c r="L1252" s="353" t="s">
        <v>1189</v>
      </c>
      <c r="M1252" s="352">
        <v>362280718</v>
      </c>
      <c r="N1252" s="371">
        <v>44972</v>
      </c>
      <c r="O1252" s="74">
        <f t="shared" si="64"/>
        <v>2</v>
      </c>
      <c r="P1252" s="74">
        <f t="shared" si="65"/>
        <v>2</v>
      </c>
      <c r="Q1252" s="139" t="str">
        <f t="shared" si="66"/>
        <v>Gastos_com_Pessoal</v>
      </c>
    </row>
    <row r="1253" spans="1:17" ht="25.5" x14ac:dyDescent="0.2">
      <c r="A1253" s="357">
        <v>1250</v>
      </c>
      <c r="B1253" s="347">
        <v>44972</v>
      </c>
      <c r="C1253" s="580">
        <v>44958</v>
      </c>
      <c r="D1253" s="349" t="s">
        <v>176</v>
      </c>
      <c r="E1253" s="349" t="s">
        <v>262</v>
      </c>
      <c r="F1253" s="374">
        <v>471.23</v>
      </c>
      <c r="G1253" s="349" t="s">
        <v>1210</v>
      </c>
      <c r="H1253" s="349" t="s">
        <v>414</v>
      </c>
      <c r="I1253" s="351" t="s">
        <v>2734</v>
      </c>
      <c r="J1253" s="352" t="s">
        <v>856</v>
      </c>
      <c r="K1253" s="352" t="s">
        <v>1188</v>
      </c>
      <c r="L1253" s="353" t="s">
        <v>1189</v>
      </c>
      <c r="M1253" s="352">
        <v>362280718</v>
      </c>
      <c r="N1253" s="371">
        <v>44972</v>
      </c>
      <c r="O1253" s="74">
        <f t="shared" si="64"/>
        <v>2</v>
      </c>
      <c r="P1253" s="74">
        <f t="shared" si="65"/>
        <v>2</v>
      </c>
      <c r="Q1253" s="139" t="str">
        <f t="shared" si="66"/>
        <v>Gastos_com_Pessoal</v>
      </c>
    </row>
    <row r="1254" spans="1:17" ht="36" x14ac:dyDescent="0.2">
      <c r="A1254" s="357">
        <v>1251</v>
      </c>
      <c r="B1254" s="347">
        <v>44972</v>
      </c>
      <c r="C1254" s="580">
        <v>44958</v>
      </c>
      <c r="D1254" s="349" t="s">
        <v>176</v>
      </c>
      <c r="E1254" s="349" t="s">
        <v>169</v>
      </c>
      <c r="F1254" s="374">
        <v>200.25</v>
      </c>
      <c r="G1254" s="349" t="s">
        <v>1211</v>
      </c>
      <c r="H1254" s="349" t="s">
        <v>414</v>
      </c>
      <c r="I1254" s="351" t="s">
        <v>2734</v>
      </c>
      <c r="J1254" s="352" t="s">
        <v>856</v>
      </c>
      <c r="K1254" s="352" t="s">
        <v>1188</v>
      </c>
      <c r="L1254" s="353" t="s">
        <v>1189</v>
      </c>
      <c r="M1254" s="352">
        <v>362280718</v>
      </c>
      <c r="N1254" s="371">
        <v>44972</v>
      </c>
      <c r="O1254" s="74">
        <f t="shared" si="64"/>
        <v>2</v>
      </c>
      <c r="P1254" s="74">
        <f t="shared" si="65"/>
        <v>2</v>
      </c>
      <c r="Q1254" s="139" t="str">
        <f t="shared" si="66"/>
        <v>Gastos_com_Pessoal</v>
      </c>
    </row>
    <row r="1255" spans="1:17" ht="24" x14ac:dyDescent="0.2">
      <c r="A1255" s="357">
        <v>1252</v>
      </c>
      <c r="B1255" s="347">
        <v>44972</v>
      </c>
      <c r="C1255" s="580">
        <v>44958</v>
      </c>
      <c r="D1255" s="349" t="s">
        <v>264</v>
      </c>
      <c r="E1255" s="349" t="s">
        <v>293</v>
      </c>
      <c r="F1255" s="374">
        <v>120</v>
      </c>
      <c r="G1255" s="349" t="s">
        <v>2735</v>
      </c>
      <c r="H1255" s="349" t="s">
        <v>418</v>
      </c>
      <c r="I1255" s="351" t="s">
        <v>2038</v>
      </c>
      <c r="J1255" s="352" t="s">
        <v>465</v>
      </c>
      <c r="K1255" s="352" t="s">
        <v>1188</v>
      </c>
      <c r="L1255" s="353" t="s">
        <v>1189</v>
      </c>
      <c r="M1255" s="352">
        <v>362280718</v>
      </c>
      <c r="N1255" s="371">
        <v>44972</v>
      </c>
      <c r="O1255" s="74">
        <f t="shared" si="64"/>
        <v>2</v>
      </c>
      <c r="P1255" s="74">
        <f t="shared" si="65"/>
        <v>2</v>
      </c>
      <c r="Q1255" s="139" t="str">
        <f t="shared" si="66"/>
        <v>Gastos_Gerais</v>
      </c>
    </row>
    <row r="1256" spans="1:17" ht="24" x14ac:dyDescent="0.2">
      <c r="A1256" s="357">
        <v>1253</v>
      </c>
      <c r="B1256" s="347">
        <v>44972</v>
      </c>
      <c r="C1256" s="580">
        <v>44958</v>
      </c>
      <c r="D1256" s="349" t="s">
        <v>264</v>
      </c>
      <c r="E1256" s="349" t="s">
        <v>293</v>
      </c>
      <c r="F1256" s="374">
        <v>10.4</v>
      </c>
      <c r="G1256" s="349" t="s">
        <v>2736</v>
      </c>
      <c r="H1256" s="349" t="s">
        <v>422</v>
      </c>
      <c r="I1256" s="351" t="s">
        <v>2737</v>
      </c>
      <c r="J1256" s="352" t="s">
        <v>1034</v>
      </c>
      <c r="K1256" s="352" t="s">
        <v>1188</v>
      </c>
      <c r="L1256" s="353" t="s">
        <v>1189</v>
      </c>
      <c r="M1256" s="352">
        <v>362280718</v>
      </c>
      <c r="N1256" s="371">
        <v>44972</v>
      </c>
      <c r="O1256" s="74">
        <f t="shared" si="64"/>
        <v>2</v>
      </c>
      <c r="P1256" s="74">
        <f t="shared" si="65"/>
        <v>2</v>
      </c>
      <c r="Q1256" s="139" t="str">
        <f t="shared" si="66"/>
        <v>Gastos_Gerais</v>
      </c>
    </row>
    <row r="1257" spans="1:17" ht="24" x14ac:dyDescent="0.2">
      <c r="A1257" s="357">
        <v>1254</v>
      </c>
      <c r="B1257" s="347">
        <v>44972</v>
      </c>
      <c r="C1257" s="580">
        <v>44958</v>
      </c>
      <c r="D1257" s="349" t="s">
        <v>264</v>
      </c>
      <c r="E1257" s="349" t="s">
        <v>293</v>
      </c>
      <c r="F1257" s="374">
        <v>16.8</v>
      </c>
      <c r="G1257" s="349" t="s">
        <v>2738</v>
      </c>
      <c r="H1257" s="349" t="s">
        <v>418</v>
      </c>
      <c r="I1257" s="351" t="s">
        <v>2038</v>
      </c>
      <c r="J1257" s="352" t="s">
        <v>465</v>
      </c>
      <c r="K1257" s="352" t="s">
        <v>1188</v>
      </c>
      <c r="L1257" s="353" t="s">
        <v>1189</v>
      </c>
      <c r="M1257" s="352">
        <v>362280718</v>
      </c>
      <c r="N1257" s="371">
        <v>44972</v>
      </c>
      <c r="O1257" s="74">
        <f t="shared" si="64"/>
        <v>2</v>
      </c>
      <c r="P1257" s="74">
        <f t="shared" si="65"/>
        <v>2</v>
      </c>
      <c r="Q1257" s="139" t="str">
        <f t="shared" si="66"/>
        <v>Gastos_Gerais</v>
      </c>
    </row>
    <row r="1258" spans="1:17" ht="25.5" x14ac:dyDescent="0.2">
      <c r="A1258" s="357">
        <v>1255</v>
      </c>
      <c r="B1258" s="354">
        <v>44972</v>
      </c>
      <c r="C1258" s="580">
        <v>44958</v>
      </c>
      <c r="D1258" s="349" t="s">
        <v>176</v>
      </c>
      <c r="E1258" s="349" t="s">
        <v>10</v>
      </c>
      <c r="F1258" s="374">
        <v>1144.69</v>
      </c>
      <c r="G1258" s="351" t="s">
        <v>1216</v>
      </c>
      <c r="H1258" s="349" t="s">
        <v>420</v>
      </c>
      <c r="I1258" s="351" t="s">
        <v>2726</v>
      </c>
      <c r="J1258" s="352" t="s">
        <v>2727</v>
      </c>
      <c r="K1258" s="352" t="s">
        <v>1217</v>
      </c>
      <c r="L1258" s="353" t="s">
        <v>1218</v>
      </c>
      <c r="M1258" s="352" t="s">
        <v>2739</v>
      </c>
      <c r="N1258" s="371">
        <v>44972</v>
      </c>
      <c r="O1258" s="74">
        <f t="shared" si="64"/>
        <v>2</v>
      </c>
      <c r="P1258" s="74">
        <f t="shared" si="65"/>
        <v>2</v>
      </c>
      <c r="Q1258" s="139" t="str">
        <f t="shared" si="66"/>
        <v>Gastos_com_Pessoal</v>
      </c>
    </row>
    <row r="1259" spans="1:17" ht="25.5" x14ac:dyDescent="0.2">
      <c r="A1259" s="357">
        <v>1256</v>
      </c>
      <c r="B1259" s="354">
        <v>44972</v>
      </c>
      <c r="C1259" s="580">
        <v>44958</v>
      </c>
      <c r="D1259" s="349" t="s">
        <v>176</v>
      </c>
      <c r="E1259" s="349" t="s">
        <v>10</v>
      </c>
      <c r="F1259" s="374">
        <v>2208.34</v>
      </c>
      <c r="G1259" s="351" t="s">
        <v>1216</v>
      </c>
      <c r="H1259" s="359" t="s">
        <v>420</v>
      </c>
      <c r="I1259" s="351" t="s">
        <v>2729</v>
      </c>
      <c r="J1259" s="352" t="s">
        <v>2730</v>
      </c>
      <c r="K1259" s="352" t="s">
        <v>1217</v>
      </c>
      <c r="L1259" s="353" t="s">
        <v>1218</v>
      </c>
      <c r="M1259" s="352" t="s">
        <v>2740</v>
      </c>
      <c r="N1259" s="371">
        <v>44972</v>
      </c>
      <c r="O1259" s="74">
        <f t="shared" si="64"/>
        <v>2</v>
      </c>
      <c r="P1259" s="74">
        <f t="shared" si="65"/>
        <v>2</v>
      </c>
      <c r="Q1259" s="139" t="str">
        <f t="shared" si="66"/>
        <v>Gastos_com_Pessoal</v>
      </c>
    </row>
    <row r="1260" spans="1:17" ht="25.5" x14ac:dyDescent="0.2">
      <c r="A1260" s="357">
        <v>1257</v>
      </c>
      <c r="B1260" s="582">
        <v>44972</v>
      </c>
      <c r="C1260" s="583">
        <v>44958</v>
      </c>
      <c r="D1260" s="361" t="s">
        <v>176</v>
      </c>
      <c r="E1260" s="361" t="s">
        <v>10</v>
      </c>
      <c r="F1260" s="410">
        <v>1938.04</v>
      </c>
      <c r="G1260" s="351" t="s">
        <v>1216</v>
      </c>
      <c r="H1260" s="361" t="s">
        <v>302</v>
      </c>
      <c r="I1260" s="361" t="s">
        <v>2733</v>
      </c>
      <c r="J1260" s="362" t="s">
        <v>604</v>
      </c>
      <c r="K1260" s="362" t="s">
        <v>1217</v>
      </c>
      <c r="L1260" s="363" t="s">
        <v>1218</v>
      </c>
      <c r="M1260" s="362" t="s">
        <v>2741</v>
      </c>
      <c r="N1260" s="587">
        <v>44972</v>
      </c>
      <c r="O1260" s="74">
        <f t="shared" si="64"/>
        <v>2</v>
      </c>
      <c r="P1260" s="74">
        <f t="shared" si="65"/>
        <v>2</v>
      </c>
      <c r="Q1260" s="139" t="str">
        <f t="shared" si="66"/>
        <v>Gastos_com_Pessoal</v>
      </c>
    </row>
    <row r="1261" spans="1:17" ht="25.5" x14ac:dyDescent="0.2">
      <c r="A1261" s="357">
        <v>1258</v>
      </c>
      <c r="B1261" s="354">
        <v>44972</v>
      </c>
      <c r="C1261" s="580">
        <v>44958</v>
      </c>
      <c r="D1261" s="349" t="s">
        <v>176</v>
      </c>
      <c r="E1261" s="349" t="s">
        <v>10</v>
      </c>
      <c r="F1261" s="350">
        <v>2821.52</v>
      </c>
      <c r="G1261" s="351" t="s">
        <v>1216</v>
      </c>
      <c r="H1261" s="349" t="s">
        <v>414</v>
      </c>
      <c r="I1261" s="351" t="s">
        <v>2728</v>
      </c>
      <c r="J1261" s="352" t="s">
        <v>808</v>
      </c>
      <c r="K1261" s="352" t="s">
        <v>1217</v>
      </c>
      <c r="L1261" s="353" t="s">
        <v>1218</v>
      </c>
      <c r="M1261" s="352" t="s">
        <v>2742</v>
      </c>
      <c r="N1261" s="371">
        <v>44972</v>
      </c>
      <c r="O1261" s="74">
        <f t="shared" si="64"/>
        <v>2</v>
      </c>
      <c r="P1261" s="74">
        <f t="shared" si="65"/>
        <v>2</v>
      </c>
      <c r="Q1261" s="139" t="str">
        <f t="shared" si="66"/>
        <v>Gastos_com_Pessoal</v>
      </c>
    </row>
    <row r="1262" spans="1:17" ht="24" x14ac:dyDescent="0.2">
      <c r="A1262" s="357">
        <v>1259</v>
      </c>
      <c r="B1262" s="347">
        <v>44973</v>
      </c>
      <c r="C1262" s="580">
        <v>44958</v>
      </c>
      <c r="D1262" s="349" t="s">
        <v>264</v>
      </c>
      <c r="E1262" s="349" t="s">
        <v>96</v>
      </c>
      <c r="F1262" s="356">
        <v>919.5</v>
      </c>
      <c r="G1262" s="349" t="s">
        <v>2743</v>
      </c>
      <c r="H1262" s="349" t="s">
        <v>414</v>
      </c>
      <c r="I1262" s="351" t="s">
        <v>2117</v>
      </c>
      <c r="J1262" s="352" t="s">
        <v>2118</v>
      </c>
      <c r="K1262" s="352" t="s">
        <v>1157</v>
      </c>
      <c r="L1262" s="353" t="s">
        <v>32</v>
      </c>
      <c r="M1262" s="352">
        <v>684</v>
      </c>
      <c r="N1262" s="371">
        <v>44972</v>
      </c>
      <c r="O1262" s="74">
        <f t="shared" si="64"/>
        <v>2</v>
      </c>
      <c r="P1262" s="74">
        <f t="shared" si="65"/>
        <v>2</v>
      </c>
      <c r="Q1262" s="139" t="str">
        <f t="shared" si="66"/>
        <v>Gastos_Gerais</v>
      </c>
    </row>
    <row r="1263" spans="1:17" ht="36" x14ac:dyDescent="0.2">
      <c r="A1263" s="357">
        <v>1260</v>
      </c>
      <c r="B1263" s="347">
        <v>44973</v>
      </c>
      <c r="C1263" s="580">
        <v>44958</v>
      </c>
      <c r="D1263" s="349" t="s">
        <v>141</v>
      </c>
      <c r="E1263" s="349" t="s">
        <v>224</v>
      </c>
      <c r="F1263" s="356">
        <v>747</v>
      </c>
      <c r="G1263" s="349" t="s">
        <v>2744</v>
      </c>
      <c r="H1263" s="349" t="s">
        <v>421</v>
      </c>
      <c r="I1263" s="351" t="s">
        <v>2745</v>
      </c>
      <c r="J1263" s="352" t="s">
        <v>2746</v>
      </c>
      <c r="K1263" s="352" t="s">
        <v>1188</v>
      </c>
      <c r="L1263" s="353" t="s">
        <v>32</v>
      </c>
      <c r="M1263" s="352">
        <v>18193</v>
      </c>
      <c r="N1263" s="371">
        <v>44972</v>
      </c>
      <c r="O1263" s="74">
        <f t="shared" si="64"/>
        <v>2</v>
      </c>
      <c r="P1263" s="74">
        <f t="shared" si="65"/>
        <v>2</v>
      </c>
      <c r="Q1263" s="139" t="str">
        <f t="shared" si="66"/>
        <v>Aquisição_de_Bens_Permanentes</v>
      </c>
    </row>
    <row r="1264" spans="1:17" ht="25.5" x14ac:dyDescent="0.2">
      <c r="A1264" s="357">
        <v>1261</v>
      </c>
      <c r="B1264" s="347">
        <v>44973</v>
      </c>
      <c r="C1264" s="580">
        <v>44958</v>
      </c>
      <c r="D1264" s="349" t="s">
        <v>176</v>
      </c>
      <c r="E1264" s="349" t="s">
        <v>158</v>
      </c>
      <c r="F1264" s="350">
        <v>28.5</v>
      </c>
      <c r="G1264" s="349" t="s">
        <v>2640</v>
      </c>
      <c r="H1264" s="349" t="s">
        <v>303</v>
      </c>
      <c r="I1264" s="351" t="s">
        <v>3946</v>
      </c>
      <c r="J1264" s="352" t="s">
        <v>1405</v>
      </c>
      <c r="K1264" s="352" t="s">
        <v>1188</v>
      </c>
      <c r="L1264" s="353" t="s">
        <v>32</v>
      </c>
      <c r="M1264" s="352">
        <v>202342889</v>
      </c>
      <c r="N1264" s="371">
        <v>44981</v>
      </c>
      <c r="O1264" s="74">
        <f t="shared" si="64"/>
        <v>2</v>
      </c>
      <c r="P1264" s="74">
        <f t="shared" si="65"/>
        <v>2</v>
      </c>
      <c r="Q1264" s="139" t="str">
        <f t="shared" si="66"/>
        <v>Gastos_com_Pessoal</v>
      </c>
    </row>
    <row r="1265" spans="1:17" x14ac:dyDescent="0.2">
      <c r="A1265" s="357">
        <v>1262</v>
      </c>
      <c r="B1265" s="347">
        <v>44973</v>
      </c>
      <c r="C1265" s="580">
        <v>44958</v>
      </c>
      <c r="D1265" s="349" t="s">
        <v>264</v>
      </c>
      <c r="E1265" s="349" t="s">
        <v>398</v>
      </c>
      <c r="F1265" s="350">
        <v>1576.35</v>
      </c>
      <c r="G1265" s="349" t="s">
        <v>1271</v>
      </c>
      <c r="H1265" s="349" t="s">
        <v>416</v>
      </c>
      <c r="I1265" s="351" t="s">
        <v>1691</v>
      </c>
      <c r="J1265" s="352" t="s">
        <v>1692</v>
      </c>
      <c r="K1265" s="352" t="s">
        <v>1163</v>
      </c>
      <c r="L1265" s="353" t="s">
        <v>32</v>
      </c>
      <c r="M1265" s="352">
        <v>113</v>
      </c>
      <c r="N1265" s="371">
        <v>44971</v>
      </c>
      <c r="O1265" s="74">
        <f t="shared" si="64"/>
        <v>2</v>
      </c>
      <c r="P1265" s="74">
        <f t="shared" si="65"/>
        <v>2</v>
      </c>
      <c r="Q1265" s="139" t="str">
        <f t="shared" si="66"/>
        <v>Gastos_Gerais</v>
      </c>
    </row>
    <row r="1266" spans="1:17" ht="24" x14ac:dyDescent="0.2">
      <c r="A1266" s="357">
        <v>1263</v>
      </c>
      <c r="B1266" s="347">
        <v>44973</v>
      </c>
      <c r="C1266" s="580">
        <v>44958</v>
      </c>
      <c r="D1266" s="349" t="s">
        <v>264</v>
      </c>
      <c r="E1266" s="349" t="s">
        <v>402</v>
      </c>
      <c r="F1266" s="350">
        <v>998.89</v>
      </c>
      <c r="G1266" s="349" t="s">
        <v>1487</v>
      </c>
      <c r="H1266" s="349" t="s">
        <v>416</v>
      </c>
      <c r="I1266" s="351" t="s">
        <v>1691</v>
      </c>
      <c r="J1266" s="352" t="s">
        <v>1692</v>
      </c>
      <c r="K1266" s="352" t="s">
        <v>1163</v>
      </c>
      <c r="L1266" s="353" t="s">
        <v>32</v>
      </c>
      <c r="M1266" s="352">
        <v>114</v>
      </c>
      <c r="N1266" s="371">
        <v>44972</v>
      </c>
      <c r="O1266" s="74">
        <f t="shared" si="64"/>
        <v>2</v>
      </c>
      <c r="P1266" s="74">
        <f t="shared" si="65"/>
        <v>2</v>
      </c>
      <c r="Q1266" s="139" t="str">
        <f t="shared" si="66"/>
        <v>Gastos_Gerais</v>
      </c>
    </row>
    <row r="1267" spans="1:17" ht="24" x14ac:dyDescent="0.2">
      <c r="A1267" s="357">
        <v>1264</v>
      </c>
      <c r="B1267" s="347">
        <v>44973</v>
      </c>
      <c r="C1267" s="580">
        <v>44958</v>
      </c>
      <c r="D1267" s="349" t="s">
        <v>264</v>
      </c>
      <c r="E1267" s="349" t="s">
        <v>60</v>
      </c>
      <c r="F1267" s="350">
        <v>84.78</v>
      </c>
      <c r="G1267" s="349" t="s">
        <v>2747</v>
      </c>
      <c r="H1267" s="349" t="s">
        <v>420</v>
      </c>
      <c r="I1267" s="351" t="s">
        <v>2748</v>
      </c>
      <c r="J1267" s="352" t="s">
        <v>2749</v>
      </c>
      <c r="K1267" s="352" t="s">
        <v>1163</v>
      </c>
      <c r="L1267" s="353" t="s">
        <v>32</v>
      </c>
      <c r="M1267" s="352">
        <v>43</v>
      </c>
      <c r="N1267" s="371">
        <v>44972</v>
      </c>
      <c r="O1267" s="74">
        <f t="shared" si="64"/>
        <v>2</v>
      </c>
      <c r="P1267" s="74">
        <f t="shared" si="65"/>
        <v>2</v>
      </c>
      <c r="Q1267" s="139" t="str">
        <f t="shared" si="66"/>
        <v>Gastos_Gerais</v>
      </c>
    </row>
    <row r="1268" spans="1:17" ht="24" x14ac:dyDescent="0.2">
      <c r="A1268" s="357">
        <v>1265</v>
      </c>
      <c r="B1268" s="347">
        <v>44973</v>
      </c>
      <c r="C1268" s="580">
        <v>44927</v>
      </c>
      <c r="D1268" s="349" t="s">
        <v>264</v>
      </c>
      <c r="E1268" s="349" t="s">
        <v>177</v>
      </c>
      <c r="F1268" s="350">
        <v>1144.71</v>
      </c>
      <c r="G1268" s="349" t="s">
        <v>4008</v>
      </c>
      <c r="H1268" s="349" t="s">
        <v>302</v>
      </c>
      <c r="I1268" s="351" t="s">
        <v>1730</v>
      </c>
      <c r="J1268" s="352" t="s">
        <v>1731</v>
      </c>
      <c r="K1268" s="352" t="s">
        <v>1157</v>
      </c>
      <c r="L1268" s="353" t="s">
        <v>1158</v>
      </c>
      <c r="M1268" s="352">
        <v>414513156</v>
      </c>
      <c r="N1268" s="371">
        <v>44972</v>
      </c>
      <c r="O1268" s="74">
        <f t="shared" si="64"/>
        <v>2</v>
      </c>
      <c r="P1268" s="74">
        <f t="shared" si="65"/>
        <v>1</v>
      </c>
      <c r="Q1268" s="139" t="str">
        <f t="shared" si="66"/>
        <v>Gastos_Gerais</v>
      </c>
    </row>
    <row r="1269" spans="1:17" x14ac:dyDescent="0.2">
      <c r="A1269" s="357">
        <v>1266</v>
      </c>
      <c r="B1269" s="347">
        <v>44973</v>
      </c>
      <c r="C1269" s="580">
        <v>44927</v>
      </c>
      <c r="D1269" s="349" t="s">
        <v>264</v>
      </c>
      <c r="E1269" s="349" t="s">
        <v>160</v>
      </c>
      <c r="F1269" s="350">
        <v>397.43</v>
      </c>
      <c r="G1269" s="349" t="s">
        <v>1737</v>
      </c>
      <c r="H1269" s="349" t="s">
        <v>422</v>
      </c>
      <c r="I1269" s="361" t="s">
        <v>1730</v>
      </c>
      <c r="J1269" s="362" t="s">
        <v>1736</v>
      </c>
      <c r="K1269" s="352" t="s">
        <v>1157</v>
      </c>
      <c r="L1269" s="353" t="s">
        <v>1158</v>
      </c>
      <c r="M1269" s="352">
        <v>414291099</v>
      </c>
      <c r="N1269" s="371">
        <v>44972</v>
      </c>
      <c r="O1269" s="74">
        <f t="shared" si="64"/>
        <v>2</v>
      </c>
      <c r="P1269" s="74">
        <f t="shared" si="65"/>
        <v>1</v>
      </c>
      <c r="Q1269" s="139" t="str">
        <f t="shared" si="66"/>
        <v>Gastos_Gerais</v>
      </c>
    </row>
    <row r="1270" spans="1:17" x14ac:dyDescent="0.2">
      <c r="A1270" s="357">
        <v>1267</v>
      </c>
      <c r="B1270" s="347">
        <v>44973</v>
      </c>
      <c r="C1270" s="580">
        <v>44927</v>
      </c>
      <c r="D1270" s="349" t="s">
        <v>264</v>
      </c>
      <c r="E1270" s="349" t="s">
        <v>160</v>
      </c>
      <c r="F1270" s="350">
        <v>449</v>
      </c>
      <c r="G1270" s="349" t="s">
        <v>1737</v>
      </c>
      <c r="H1270" s="349" t="s">
        <v>420</v>
      </c>
      <c r="I1270" s="361" t="s">
        <v>1730</v>
      </c>
      <c r="J1270" s="362" t="s">
        <v>1736</v>
      </c>
      <c r="K1270" s="352" t="s">
        <v>1157</v>
      </c>
      <c r="L1270" s="353" t="s">
        <v>1158</v>
      </c>
      <c r="M1270" s="352">
        <v>414581701</v>
      </c>
      <c r="N1270" s="371">
        <v>44972</v>
      </c>
      <c r="O1270" s="74">
        <f t="shared" si="64"/>
        <v>2</v>
      </c>
      <c r="P1270" s="74">
        <f t="shared" si="65"/>
        <v>1</v>
      </c>
      <c r="Q1270" s="139" t="str">
        <f t="shared" si="66"/>
        <v>Gastos_Gerais</v>
      </c>
    </row>
    <row r="1271" spans="1:17" ht="24" x14ac:dyDescent="0.2">
      <c r="A1271" s="357">
        <v>1268</v>
      </c>
      <c r="B1271" s="347">
        <v>44973</v>
      </c>
      <c r="C1271" s="580">
        <v>44927</v>
      </c>
      <c r="D1271" s="349" t="s">
        <v>264</v>
      </c>
      <c r="E1271" s="349" t="s">
        <v>82</v>
      </c>
      <c r="F1271" s="350">
        <v>20274.509999999998</v>
      </c>
      <c r="G1271" s="351" t="s">
        <v>2204</v>
      </c>
      <c r="H1271" s="349" t="s">
        <v>416</v>
      </c>
      <c r="I1271" s="351" t="s">
        <v>1682</v>
      </c>
      <c r="J1271" s="352" t="s">
        <v>1156</v>
      </c>
      <c r="K1271" s="352" t="s">
        <v>1157</v>
      </c>
      <c r="L1271" s="353" t="s">
        <v>1158</v>
      </c>
      <c r="M1271" s="352" t="s">
        <v>2750</v>
      </c>
      <c r="N1271" s="371">
        <v>44972</v>
      </c>
      <c r="O1271" s="74">
        <f t="shared" si="64"/>
        <v>2</v>
      </c>
      <c r="P1271" s="74">
        <f t="shared" si="65"/>
        <v>1</v>
      </c>
      <c r="Q1271" s="139" t="str">
        <f t="shared" si="66"/>
        <v>Gastos_Gerais</v>
      </c>
    </row>
    <row r="1272" spans="1:17" ht="24" x14ac:dyDescent="0.2">
      <c r="A1272" s="357">
        <v>1269</v>
      </c>
      <c r="B1272" s="347">
        <v>44973</v>
      </c>
      <c r="C1272" s="580">
        <v>44927</v>
      </c>
      <c r="D1272" s="349" t="s">
        <v>264</v>
      </c>
      <c r="E1272" s="349" t="s">
        <v>177</v>
      </c>
      <c r="F1272" s="350">
        <v>925.98</v>
      </c>
      <c r="G1272" s="351" t="s">
        <v>1729</v>
      </c>
      <c r="H1272" s="349" t="s">
        <v>422</v>
      </c>
      <c r="I1272" s="351" t="s">
        <v>1730</v>
      </c>
      <c r="J1272" s="352" t="s">
        <v>1731</v>
      </c>
      <c r="K1272" s="352" t="s">
        <v>1157</v>
      </c>
      <c r="L1272" s="353" t="s">
        <v>1158</v>
      </c>
      <c r="M1272" s="352">
        <v>414348572</v>
      </c>
      <c r="N1272" s="371">
        <v>44972</v>
      </c>
      <c r="O1272" s="74">
        <f t="shared" si="64"/>
        <v>2</v>
      </c>
      <c r="P1272" s="74">
        <f t="shared" si="65"/>
        <v>1</v>
      </c>
      <c r="Q1272" s="139" t="str">
        <f t="shared" si="66"/>
        <v>Gastos_Gerais</v>
      </c>
    </row>
    <row r="1273" spans="1:17" ht="24" x14ac:dyDescent="0.2">
      <c r="A1273" s="357">
        <v>1270</v>
      </c>
      <c r="B1273" s="347">
        <v>44973</v>
      </c>
      <c r="C1273" s="580">
        <v>44927</v>
      </c>
      <c r="D1273" s="349" t="s">
        <v>264</v>
      </c>
      <c r="E1273" s="349" t="s">
        <v>177</v>
      </c>
      <c r="F1273" s="350">
        <v>640.16</v>
      </c>
      <c r="G1273" s="351" t="s">
        <v>1729</v>
      </c>
      <c r="H1273" s="349" t="s">
        <v>420</v>
      </c>
      <c r="I1273" s="351" t="s">
        <v>1730</v>
      </c>
      <c r="J1273" s="352" t="s">
        <v>1731</v>
      </c>
      <c r="K1273" s="352" t="s">
        <v>1157</v>
      </c>
      <c r="L1273" s="353" t="s">
        <v>1158</v>
      </c>
      <c r="M1273" s="352">
        <v>414266607</v>
      </c>
      <c r="N1273" s="371">
        <v>44972</v>
      </c>
      <c r="O1273" s="74">
        <f t="shared" si="64"/>
        <v>2</v>
      </c>
      <c r="P1273" s="74">
        <f t="shared" si="65"/>
        <v>1</v>
      </c>
      <c r="Q1273" s="139" t="str">
        <f t="shared" si="66"/>
        <v>Gastos_Gerais</v>
      </c>
    </row>
    <row r="1274" spans="1:17" x14ac:dyDescent="0.2">
      <c r="A1274" s="357">
        <v>1271</v>
      </c>
      <c r="B1274" s="347">
        <v>44973</v>
      </c>
      <c r="C1274" s="580">
        <v>44958</v>
      </c>
      <c r="D1274" s="349" t="s">
        <v>264</v>
      </c>
      <c r="E1274" s="349" t="s">
        <v>398</v>
      </c>
      <c r="F1274" s="350">
        <v>173.4</v>
      </c>
      <c r="G1274" s="351" t="s">
        <v>1271</v>
      </c>
      <c r="H1274" s="349" t="s">
        <v>417</v>
      </c>
      <c r="I1274" s="351" t="s">
        <v>2041</v>
      </c>
      <c r="J1274" s="352" t="s">
        <v>2042</v>
      </c>
      <c r="K1274" s="352" t="s">
        <v>1157</v>
      </c>
      <c r="L1274" s="353" t="s">
        <v>32</v>
      </c>
      <c r="M1274" s="352">
        <v>553</v>
      </c>
      <c r="N1274" s="371">
        <v>44967</v>
      </c>
      <c r="O1274" s="74">
        <f t="shared" si="64"/>
        <v>2</v>
      </c>
      <c r="P1274" s="74">
        <f t="shared" si="65"/>
        <v>2</v>
      </c>
      <c r="Q1274" s="139" t="str">
        <f t="shared" si="66"/>
        <v>Gastos_Gerais</v>
      </c>
    </row>
    <row r="1275" spans="1:17" ht="24" x14ac:dyDescent="0.2">
      <c r="A1275" s="357">
        <v>1272</v>
      </c>
      <c r="B1275" s="347">
        <v>44973</v>
      </c>
      <c r="C1275" s="580">
        <v>44958</v>
      </c>
      <c r="D1275" s="349" t="s">
        <v>264</v>
      </c>
      <c r="E1275" s="349" t="s">
        <v>290</v>
      </c>
      <c r="F1275" s="350">
        <v>476</v>
      </c>
      <c r="G1275" s="351" t="s">
        <v>2751</v>
      </c>
      <c r="H1275" s="349" t="s">
        <v>303</v>
      </c>
      <c r="I1275" s="351" t="s">
        <v>2752</v>
      </c>
      <c r="J1275" s="352" t="s">
        <v>2753</v>
      </c>
      <c r="K1275" s="352" t="s">
        <v>1157</v>
      </c>
      <c r="L1275" s="353" t="s">
        <v>32</v>
      </c>
      <c r="M1275" s="352">
        <v>4440</v>
      </c>
      <c r="N1275" s="371">
        <v>44964</v>
      </c>
      <c r="O1275" s="74">
        <f t="shared" si="64"/>
        <v>2</v>
      </c>
      <c r="P1275" s="74">
        <f t="shared" si="65"/>
        <v>2</v>
      </c>
      <c r="Q1275" s="139" t="str">
        <f t="shared" si="66"/>
        <v>Gastos_Gerais</v>
      </c>
    </row>
    <row r="1276" spans="1:17" ht="24" x14ac:dyDescent="0.2">
      <c r="A1276" s="357">
        <v>1273</v>
      </c>
      <c r="B1276" s="347">
        <v>44973</v>
      </c>
      <c r="C1276" s="580">
        <v>44958</v>
      </c>
      <c r="D1276" s="349" t="s">
        <v>264</v>
      </c>
      <c r="E1276" s="349" t="s">
        <v>402</v>
      </c>
      <c r="F1276" s="350">
        <v>19.36</v>
      </c>
      <c r="G1276" s="351" t="s">
        <v>1487</v>
      </c>
      <c r="H1276" s="349" t="s">
        <v>414</v>
      </c>
      <c r="I1276" s="351" t="s">
        <v>1732</v>
      </c>
      <c r="J1276" s="352" t="s">
        <v>1733</v>
      </c>
      <c r="K1276" s="352" t="s">
        <v>1157</v>
      </c>
      <c r="L1276" s="353" t="s">
        <v>32</v>
      </c>
      <c r="M1276" s="352">
        <v>210861</v>
      </c>
      <c r="N1276" s="371">
        <v>44970</v>
      </c>
      <c r="O1276" s="74">
        <f t="shared" si="64"/>
        <v>2</v>
      </c>
      <c r="P1276" s="74">
        <f t="shared" si="65"/>
        <v>2</v>
      </c>
      <c r="Q1276" s="139" t="str">
        <f t="shared" si="66"/>
        <v>Gastos_Gerais</v>
      </c>
    </row>
    <row r="1277" spans="1:17" x14ac:dyDescent="0.2">
      <c r="A1277" s="357">
        <v>1274</v>
      </c>
      <c r="B1277" s="347">
        <v>44973</v>
      </c>
      <c r="C1277" s="580">
        <v>44958</v>
      </c>
      <c r="D1277" s="349" t="s">
        <v>264</v>
      </c>
      <c r="E1277" s="349" t="s">
        <v>96</v>
      </c>
      <c r="F1277" s="350">
        <v>38.4</v>
      </c>
      <c r="G1277" s="351" t="s">
        <v>2754</v>
      </c>
      <c r="H1277" s="349" t="s">
        <v>1032</v>
      </c>
      <c r="I1277" s="351" t="s">
        <v>2755</v>
      </c>
      <c r="J1277" s="352" t="s">
        <v>2756</v>
      </c>
      <c r="K1277" s="352" t="s">
        <v>1157</v>
      </c>
      <c r="L1277" s="353" t="s">
        <v>32</v>
      </c>
      <c r="M1277" s="353">
        <v>4084</v>
      </c>
      <c r="N1277" s="371">
        <v>44965</v>
      </c>
      <c r="O1277" s="74">
        <f t="shared" si="64"/>
        <v>2</v>
      </c>
      <c r="P1277" s="74">
        <f t="shared" si="65"/>
        <v>2</v>
      </c>
      <c r="Q1277" s="139" t="str">
        <f t="shared" si="66"/>
        <v>Gastos_Gerais</v>
      </c>
    </row>
    <row r="1278" spans="1:17" ht="25.5" x14ac:dyDescent="0.2">
      <c r="A1278" s="357">
        <v>1275</v>
      </c>
      <c r="B1278" s="347">
        <v>44973</v>
      </c>
      <c r="C1278" s="580">
        <v>44958</v>
      </c>
      <c r="D1278" s="349" t="s">
        <v>176</v>
      </c>
      <c r="E1278" s="349" t="s">
        <v>262</v>
      </c>
      <c r="F1278" s="350">
        <v>976.47</v>
      </c>
      <c r="G1278" s="351" t="s">
        <v>2757</v>
      </c>
      <c r="H1278" s="349" t="s">
        <v>419</v>
      </c>
      <c r="I1278" s="351" t="s">
        <v>2758</v>
      </c>
      <c r="J1278" s="352" t="s">
        <v>671</v>
      </c>
      <c r="K1278" s="352" t="s">
        <v>1188</v>
      </c>
      <c r="L1278" s="353" t="s">
        <v>1189</v>
      </c>
      <c r="M1278" s="352">
        <v>562460329</v>
      </c>
      <c r="N1278" s="371">
        <v>44987</v>
      </c>
      <c r="O1278" s="74">
        <f t="shared" si="64"/>
        <v>2</v>
      </c>
      <c r="P1278" s="74">
        <f t="shared" si="65"/>
        <v>2</v>
      </c>
      <c r="Q1278" s="139" t="str">
        <f t="shared" si="66"/>
        <v>Gastos_com_Pessoal</v>
      </c>
    </row>
    <row r="1279" spans="1:17" ht="25.5" x14ac:dyDescent="0.2">
      <c r="A1279" s="357">
        <v>1276</v>
      </c>
      <c r="B1279" s="347">
        <v>44973</v>
      </c>
      <c r="C1279" s="580">
        <v>44958</v>
      </c>
      <c r="D1279" s="349" t="s">
        <v>176</v>
      </c>
      <c r="E1279" s="349" t="s">
        <v>280</v>
      </c>
      <c r="F1279" s="350">
        <v>2726.61</v>
      </c>
      <c r="G1279" s="351" t="s">
        <v>2759</v>
      </c>
      <c r="H1279" s="349" t="s">
        <v>419</v>
      </c>
      <c r="I1279" s="351" t="s">
        <v>2758</v>
      </c>
      <c r="J1279" s="352" t="s">
        <v>671</v>
      </c>
      <c r="K1279" s="352" t="s">
        <v>1188</v>
      </c>
      <c r="L1279" s="353" t="s">
        <v>1189</v>
      </c>
      <c r="M1279" s="352">
        <v>562460329</v>
      </c>
      <c r="N1279" s="371">
        <v>44987</v>
      </c>
      <c r="O1279" s="74">
        <f t="shared" si="64"/>
        <v>2</v>
      </c>
      <c r="P1279" s="74">
        <f t="shared" si="65"/>
        <v>2</v>
      </c>
      <c r="Q1279" s="139" t="str">
        <f t="shared" si="66"/>
        <v>Gastos_com_Pessoal</v>
      </c>
    </row>
    <row r="1280" spans="1:17" ht="25.5" x14ac:dyDescent="0.2">
      <c r="A1280" s="357">
        <v>1277</v>
      </c>
      <c r="B1280" s="347">
        <v>44973</v>
      </c>
      <c r="C1280" s="580">
        <v>44958</v>
      </c>
      <c r="D1280" s="349" t="s">
        <v>176</v>
      </c>
      <c r="E1280" s="349" t="s">
        <v>262</v>
      </c>
      <c r="F1280" s="350">
        <v>1070.19</v>
      </c>
      <c r="G1280" s="351" t="s">
        <v>2760</v>
      </c>
      <c r="H1280" s="349" t="s">
        <v>421</v>
      </c>
      <c r="I1280" s="351" t="s">
        <v>2761</v>
      </c>
      <c r="J1280" s="353" t="s">
        <v>482</v>
      </c>
      <c r="K1280" s="353" t="s">
        <v>1188</v>
      </c>
      <c r="L1280" s="353" t="s">
        <v>1189</v>
      </c>
      <c r="M1280" s="353">
        <v>562460329</v>
      </c>
      <c r="N1280" s="368">
        <v>44987</v>
      </c>
      <c r="O1280" s="74">
        <f t="shared" si="64"/>
        <v>2</v>
      </c>
      <c r="P1280" s="74">
        <f t="shared" si="65"/>
        <v>2</v>
      </c>
      <c r="Q1280" s="139" t="str">
        <f t="shared" si="66"/>
        <v>Gastos_com_Pessoal</v>
      </c>
    </row>
    <row r="1281" spans="1:17" ht="25.5" x14ac:dyDescent="0.2">
      <c r="A1281" s="357">
        <v>1278</v>
      </c>
      <c r="B1281" s="347">
        <v>44973</v>
      </c>
      <c r="C1281" s="580">
        <v>44958</v>
      </c>
      <c r="D1281" s="349" t="s">
        <v>176</v>
      </c>
      <c r="E1281" s="349" t="s">
        <v>280</v>
      </c>
      <c r="F1281" s="350">
        <v>2968.85</v>
      </c>
      <c r="G1281" s="351" t="s">
        <v>2762</v>
      </c>
      <c r="H1281" s="349" t="s">
        <v>421</v>
      </c>
      <c r="I1281" s="351" t="s">
        <v>2761</v>
      </c>
      <c r="J1281" s="353" t="s">
        <v>482</v>
      </c>
      <c r="K1281" s="353" t="s">
        <v>1188</v>
      </c>
      <c r="L1281" s="353" t="s">
        <v>1189</v>
      </c>
      <c r="M1281" s="353">
        <v>562460329</v>
      </c>
      <c r="N1281" s="368">
        <v>44987</v>
      </c>
      <c r="O1281" s="74">
        <f t="shared" si="64"/>
        <v>2</v>
      </c>
      <c r="P1281" s="74">
        <f t="shared" si="65"/>
        <v>2</v>
      </c>
      <c r="Q1281" s="139" t="str">
        <f t="shared" si="66"/>
        <v>Gastos_com_Pessoal</v>
      </c>
    </row>
    <row r="1282" spans="1:17" ht="25.5" x14ac:dyDescent="0.2">
      <c r="A1282" s="357">
        <v>1279</v>
      </c>
      <c r="B1282" s="347">
        <v>44973</v>
      </c>
      <c r="C1282" s="580">
        <v>44958</v>
      </c>
      <c r="D1282" s="349" t="s">
        <v>176</v>
      </c>
      <c r="E1282" s="349" t="s">
        <v>262</v>
      </c>
      <c r="F1282" s="350">
        <v>749.62</v>
      </c>
      <c r="G1282" s="351" t="s">
        <v>2763</v>
      </c>
      <c r="H1282" s="349" t="s">
        <v>414</v>
      </c>
      <c r="I1282" s="351" t="s">
        <v>2764</v>
      </c>
      <c r="J1282" s="353" t="s">
        <v>690</v>
      </c>
      <c r="K1282" s="353" t="s">
        <v>1188</v>
      </c>
      <c r="L1282" s="353" t="s">
        <v>1189</v>
      </c>
      <c r="M1282" s="353">
        <v>562460329</v>
      </c>
      <c r="N1282" s="368">
        <v>44987</v>
      </c>
      <c r="O1282" s="74">
        <f t="shared" si="64"/>
        <v>2</v>
      </c>
      <c r="P1282" s="74">
        <f t="shared" si="65"/>
        <v>2</v>
      </c>
      <c r="Q1282" s="139" t="str">
        <f t="shared" si="66"/>
        <v>Gastos_com_Pessoal</v>
      </c>
    </row>
    <row r="1283" spans="1:17" ht="25.5" x14ac:dyDescent="0.2">
      <c r="A1283" s="357">
        <v>1280</v>
      </c>
      <c r="B1283" s="347">
        <v>44973</v>
      </c>
      <c r="C1283" s="580">
        <v>44958</v>
      </c>
      <c r="D1283" s="349" t="s">
        <v>176</v>
      </c>
      <c r="E1283" s="349" t="s">
        <v>280</v>
      </c>
      <c r="F1283" s="350">
        <v>2153.9299999999998</v>
      </c>
      <c r="G1283" s="351" t="s">
        <v>2765</v>
      </c>
      <c r="H1283" s="349" t="s">
        <v>414</v>
      </c>
      <c r="I1283" s="351" t="s">
        <v>2764</v>
      </c>
      <c r="J1283" s="353" t="s">
        <v>690</v>
      </c>
      <c r="K1283" s="353" t="s">
        <v>1188</v>
      </c>
      <c r="L1283" s="353" t="s">
        <v>1189</v>
      </c>
      <c r="M1283" s="353">
        <v>562460329</v>
      </c>
      <c r="N1283" s="368">
        <v>44987</v>
      </c>
      <c r="O1283" s="74">
        <f t="shared" si="64"/>
        <v>2</v>
      </c>
      <c r="P1283" s="74">
        <f t="shared" si="65"/>
        <v>2</v>
      </c>
      <c r="Q1283" s="139" t="str">
        <f t="shared" si="66"/>
        <v>Gastos_com_Pessoal</v>
      </c>
    </row>
    <row r="1284" spans="1:17" ht="25.5" x14ac:dyDescent="0.2">
      <c r="A1284" s="357">
        <v>1281</v>
      </c>
      <c r="B1284" s="347">
        <v>44973</v>
      </c>
      <c r="C1284" s="580">
        <v>44958</v>
      </c>
      <c r="D1284" s="349" t="s">
        <v>176</v>
      </c>
      <c r="E1284" s="349" t="s">
        <v>262</v>
      </c>
      <c r="F1284" s="350">
        <v>1004.61</v>
      </c>
      <c r="G1284" s="351" t="s">
        <v>2766</v>
      </c>
      <c r="H1284" s="349" t="s">
        <v>417</v>
      </c>
      <c r="I1284" s="351" t="s">
        <v>2767</v>
      </c>
      <c r="J1284" s="352" t="s">
        <v>470</v>
      </c>
      <c r="K1284" s="352" t="s">
        <v>1188</v>
      </c>
      <c r="L1284" s="353" t="s">
        <v>1189</v>
      </c>
      <c r="M1284" s="352">
        <v>562460329</v>
      </c>
      <c r="N1284" s="371">
        <v>44987</v>
      </c>
      <c r="O1284" s="74">
        <f t="shared" si="64"/>
        <v>2</v>
      </c>
      <c r="P1284" s="74">
        <f t="shared" si="65"/>
        <v>2</v>
      </c>
      <c r="Q1284" s="139" t="str">
        <f t="shared" si="66"/>
        <v>Gastos_com_Pessoal</v>
      </c>
    </row>
    <row r="1285" spans="1:17" ht="25.5" x14ac:dyDescent="0.2">
      <c r="A1285" s="357">
        <v>1282</v>
      </c>
      <c r="B1285" s="347">
        <v>44973</v>
      </c>
      <c r="C1285" s="580">
        <v>44958</v>
      </c>
      <c r="D1285" s="349" t="s">
        <v>176</v>
      </c>
      <c r="E1285" s="349" t="s">
        <v>280</v>
      </c>
      <c r="F1285" s="350">
        <v>2745.76</v>
      </c>
      <c r="G1285" s="351" t="s">
        <v>2768</v>
      </c>
      <c r="H1285" s="349" t="s">
        <v>417</v>
      </c>
      <c r="I1285" s="351" t="s">
        <v>2767</v>
      </c>
      <c r="J1285" s="352" t="s">
        <v>470</v>
      </c>
      <c r="K1285" s="352" t="s">
        <v>1188</v>
      </c>
      <c r="L1285" s="353" t="s">
        <v>1189</v>
      </c>
      <c r="M1285" s="352">
        <v>562460329</v>
      </c>
      <c r="N1285" s="371">
        <v>44987</v>
      </c>
      <c r="O1285" s="74">
        <f t="shared" si="64"/>
        <v>2</v>
      </c>
      <c r="P1285" s="74">
        <f t="shared" si="65"/>
        <v>2</v>
      </c>
      <c r="Q1285" s="139" t="str">
        <f t="shared" si="66"/>
        <v>Gastos_com_Pessoal</v>
      </c>
    </row>
    <row r="1286" spans="1:17" ht="25.5" x14ac:dyDescent="0.2">
      <c r="A1286" s="357">
        <v>1283</v>
      </c>
      <c r="B1286" s="347">
        <v>44973</v>
      </c>
      <c r="C1286" s="580">
        <v>44958</v>
      </c>
      <c r="D1286" s="349" t="s">
        <v>176</v>
      </c>
      <c r="E1286" s="349" t="s">
        <v>261</v>
      </c>
      <c r="F1286" s="350">
        <v>67.81</v>
      </c>
      <c r="G1286" s="351" t="s">
        <v>1207</v>
      </c>
      <c r="H1286" s="349" t="s">
        <v>1032</v>
      </c>
      <c r="I1286" s="351" t="s">
        <v>2769</v>
      </c>
      <c r="J1286" s="352" t="s">
        <v>540</v>
      </c>
      <c r="K1286" s="352" t="s">
        <v>1188</v>
      </c>
      <c r="L1286" s="353" t="s">
        <v>1189</v>
      </c>
      <c r="M1286" s="352">
        <v>562460329</v>
      </c>
      <c r="N1286" s="371">
        <v>44987</v>
      </c>
      <c r="O1286" s="74">
        <f t="shared" si="64"/>
        <v>2</v>
      </c>
      <c r="P1286" s="74">
        <f t="shared" si="65"/>
        <v>2</v>
      </c>
      <c r="Q1286" s="139" t="str">
        <f t="shared" si="66"/>
        <v>Gastos_com_Pessoal</v>
      </c>
    </row>
    <row r="1287" spans="1:17" ht="25.5" x14ac:dyDescent="0.2">
      <c r="A1287" s="357">
        <v>1284</v>
      </c>
      <c r="B1287" s="347">
        <v>44973</v>
      </c>
      <c r="C1287" s="580">
        <v>44958</v>
      </c>
      <c r="D1287" s="349" t="s">
        <v>176</v>
      </c>
      <c r="E1287" s="349" t="s">
        <v>280</v>
      </c>
      <c r="F1287" s="350">
        <v>577.66</v>
      </c>
      <c r="G1287" s="351" t="s">
        <v>1209</v>
      </c>
      <c r="H1287" s="349" t="s">
        <v>1032</v>
      </c>
      <c r="I1287" s="351" t="s">
        <v>2769</v>
      </c>
      <c r="J1287" s="352" t="s">
        <v>540</v>
      </c>
      <c r="K1287" s="352" t="s">
        <v>1188</v>
      </c>
      <c r="L1287" s="353" t="s">
        <v>1189</v>
      </c>
      <c r="M1287" s="352">
        <v>562460329</v>
      </c>
      <c r="N1287" s="371">
        <v>44987</v>
      </c>
      <c r="O1287" s="74">
        <f t="shared" si="64"/>
        <v>2</v>
      </c>
      <c r="P1287" s="74">
        <f t="shared" si="65"/>
        <v>2</v>
      </c>
      <c r="Q1287" s="139" t="str">
        <f t="shared" si="66"/>
        <v>Gastos_com_Pessoal</v>
      </c>
    </row>
    <row r="1288" spans="1:17" ht="25.5" x14ac:dyDescent="0.2">
      <c r="A1288" s="357">
        <v>1285</v>
      </c>
      <c r="B1288" s="347">
        <v>44973</v>
      </c>
      <c r="C1288" s="580">
        <v>44958</v>
      </c>
      <c r="D1288" s="349" t="s">
        <v>176</v>
      </c>
      <c r="E1288" s="349" t="s">
        <v>262</v>
      </c>
      <c r="F1288" s="350">
        <v>192.55</v>
      </c>
      <c r="G1288" s="349" t="s">
        <v>1210</v>
      </c>
      <c r="H1288" s="349" t="s">
        <v>1032</v>
      </c>
      <c r="I1288" s="351" t="s">
        <v>2769</v>
      </c>
      <c r="J1288" s="352" t="s">
        <v>540</v>
      </c>
      <c r="K1288" s="363" t="s">
        <v>1188</v>
      </c>
      <c r="L1288" s="363" t="s">
        <v>1189</v>
      </c>
      <c r="M1288" s="367">
        <v>562460329</v>
      </c>
      <c r="N1288" s="587">
        <v>44987</v>
      </c>
      <c r="O1288" s="74">
        <f t="shared" si="64"/>
        <v>2</v>
      </c>
      <c r="P1288" s="74">
        <f t="shared" si="65"/>
        <v>2</v>
      </c>
      <c r="Q1288" s="139" t="str">
        <f t="shared" si="66"/>
        <v>Gastos_com_Pessoal</v>
      </c>
    </row>
    <row r="1289" spans="1:17" ht="36" x14ac:dyDescent="0.2">
      <c r="A1289" s="357">
        <v>1286</v>
      </c>
      <c r="B1289" s="347">
        <v>44973</v>
      </c>
      <c r="C1289" s="580">
        <v>44958</v>
      </c>
      <c r="D1289" s="349" t="s">
        <v>176</v>
      </c>
      <c r="E1289" s="349" t="s">
        <v>169</v>
      </c>
      <c r="F1289" s="350">
        <v>406.85</v>
      </c>
      <c r="G1289" s="351" t="s">
        <v>1211</v>
      </c>
      <c r="H1289" s="349" t="s">
        <v>1032</v>
      </c>
      <c r="I1289" s="351" t="s">
        <v>2769</v>
      </c>
      <c r="J1289" s="353" t="s">
        <v>540</v>
      </c>
      <c r="K1289" s="353" t="s">
        <v>1188</v>
      </c>
      <c r="L1289" s="353" t="s">
        <v>1189</v>
      </c>
      <c r="M1289" s="352">
        <v>562460329</v>
      </c>
      <c r="N1289" s="371">
        <v>44987</v>
      </c>
      <c r="O1289" s="74">
        <f t="shared" si="64"/>
        <v>2</v>
      </c>
      <c r="P1289" s="74">
        <f t="shared" si="65"/>
        <v>2</v>
      </c>
      <c r="Q1289" s="139" t="str">
        <f t="shared" si="66"/>
        <v>Gastos_com_Pessoal</v>
      </c>
    </row>
    <row r="1290" spans="1:17" ht="36" x14ac:dyDescent="0.2">
      <c r="A1290" s="357">
        <v>1287</v>
      </c>
      <c r="B1290" s="347">
        <v>44973</v>
      </c>
      <c r="C1290" s="580">
        <v>44958</v>
      </c>
      <c r="D1290" s="349" t="s">
        <v>176</v>
      </c>
      <c r="E1290" s="349" t="s">
        <v>169</v>
      </c>
      <c r="F1290" s="350">
        <v>17.09</v>
      </c>
      <c r="G1290" s="351" t="s">
        <v>1211</v>
      </c>
      <c r="H1290" s="349" t="s">
        <v>419</v>
      </c>
      <c r="I1290" s="351" t="s">
        <v>2770</v>
      </c>
      <c r="J1290" s="352" t="s">
        <v>2771</v>
      </c>
      <c r="K1290" s="352" t="s">
        <v>1188</v>
      </c>
      <c r="L1290" s="353" t="s">
        <v>1189</v>
      </c>
      <c r="M1290" s="352">
        <v>562460329</v>
      </c>
      <c r="N1290" s="371">
        <v>44987</v>
      </c>
      <c r="O1290" s="74">
        <f t="shared" si="64"/>
        <v>2</v>
      </c>
      <c r="P1290" s="74">
        <f t="shared" si="65"/>
        <v>2</v>
      </c>
      <c r="Q1290" s="139" t="str">
        <f t="shared" si="66"/>
        <v>Gastos_com_Pessoal</v>
      </c>
    </row>
    <row r="1291" spans="1:17" ht="25.5" x14ac:dyDescent="0.2">
      <c r="A1291" s="357">
        <v>1288</v>
      </c>
      <c r="B1291" s="347">
        <v>44973</v>
      </c>
      <c r="C1291" s="580">
        <v>44958</v>
      </c>
      <c r="D1291" s="349" t="s">
        <v>176</v>
      </c>
      <c r="E1291" s="349" t="s">
        <v>261</v>
      </c>
      <c r="F1291" s="350">
        <v>765.46</v>
      </c>
      <c r="G1291" s="349" t="s">
        <v>1207</v>
      </c>
      <c r="H1291" s="349" t="s">
        <v>416</v>
      </c>
      <c r="I1291" s="351" t="s">
        <v>2772</v>
      </c>
      <c r="J1291" s="352" t="s">
        <v>910</v>
      </c>
      <c r="K1291" s="352" t="s">
        <v>1188</v>
      </c>
      <c r="L1291" s="353" t="s">
        <v>1189</v>
      </c>
      <c r="M1291" s="352">
        <v>562460329</v>
      </c>
      <c r="N1291" s="371">
        <v>44987</v>
      </c>
      <c r="O1291" s="74">
        <f t="shared" si="64"/>
        <v>2</v>
      </c>
      <c r="P1291" s="74">
        <f t="shared" si="65"/>
        <v>2</v>
      </c>
      <c r="Q1291" s="139" t="str">
        <f t="shared" si="66"/>
        <v>Gastos_com_Pessoal</v>
      </c>
    </row>
    <row r="1292" spans="1:17" ht="25.5" x14ac:dyDescent="0.2">
      <c r="A1292" s="357">
        <v>1289</v>
      </c>
      <c r="B1292" s="347">
        <v>44973</v>
      </c>
      <c r="C1292" s="580">
        <v>44958</v>
      </c>
      <c r="D1292" s="349" t="s">
        <v>176</v>
      </c>
      <c r="E1292" s="349" t="s">
        <v>280</v>
      </c>
      <c r="F1292" s="350">
        <v>1232.98</v>
      </c>
      <c r="G1292" s="349" t="s">
        <v>1209</v>
      </c>
      <c r="H1292" s="349" t="s">
        <v>416</v>
      </c>
      <c r="I1292" s="351" t="s">
        <v>2772</v>
      </c>
      <c r="J1292" s="352" t="s">
        <v>910</v>
      </c>
      <c r="K1292" s="352" t="s">
        <v>1188</v>
      </c>
      <c r="L1292" s="353" t="s">
        <v>1189</v>
      </c>
      <c r="M1292" s="352">
        <v>562460329</v>
      </c>
      <c r="N1292" s="371">
        <v>44987</v>
      </c>
      <c r="O1292" s="74">
        <f t="shared" si="64"/>
        <v>2</v>
      </c>
      <c r="P1292" s="74">
        <f t="shared" si="65"/>
        <v>2</v>
      </c>
      <c r="Q1292" s="139" t="str">
        <f t="shared" si="66"/>
        <v>Gastos_com_Pessoal</v>
      </c>
    </row>
    <row r="1293" spans="1:17" ht="25.5" x14ac:dyDescent="0.2">
      <c r="A1293" s="357">
        <v>1290</v>
      </c>
      <c r="B1293" s="347">
        <v>44973</v>
      </c>
      <c r="C1293" s="580">
        <v>44958</v>
      </c>
      <c r="D1293" s="349" t="s">
        <v>176</v>
      </c>
      <c r="E1293" s="349" t="s">
        <v>262</v>
      </c>
      <c r="F1293" s="350">
        <v>410.99</v>
      </c>
      <c r="G1293" s="349" t="s">
        <v>1210</v>
      </c>
      <c r="H1293" s="349" t="s">
        <v>416</v>
      </c>
      <c r="I1293" s="351" t="s">
        <v>2772</v>
      </c>
      <c r="J1293" s="352" t="s">
        <v>910</v>
      </c>
      <c r="K1293" s="352" t="s">
        <v>1188</v>
      </c>
      <c r="L1293" s="353" t="s">
        <v>1189</v>
      </c>
      <c r="M1293" s="352">
        <v>562460329</v>
      </c>
      <c r="N1293" s="371">
        <v>44987</v>
      </c>
      <c r="O1293" s="74">
        <f t="shared" si="64"/>
        <v>2</v>
      </c>
      <c r="P1293" s="74">
        <f t="shared" si="65"/>
        <v>2</v>
      </c>
      <c r="Q1293" s="139" t="str">
        <f t="shared" si="66"/>
        <v>Gastos_com_Pessoal</v>
      </c>
    </row>
    <row r="1294" spans="1:17" ht="36" x14ac:dyDescent="0.2">
      <c r="A1294" s="357">
        <v>1291</v>
      </c>
      <c r="B1294" s="347">
        <v>44973</v>
      </c>
      <c r="C1294" s="580">
        <v>44958</v>
      </c>
      <c r="D1294" s="349" t="s">
        <v>176</v>
      </c>
      <c r="E1294" s="349" t="s">
        <v>169</v>
      </c>
      <c r="F1294" s="350">
        <v>4482.8599999999997</v>
      </c>
      <c r="G1294" s="349" t="s">
        <v>1211</v>
      </c>
      <c r="H1294" s="349" t="s">
        <v>416</v>
      </c>
      <c r="I1294" s="351" t="s">
        <v>2772</v>
      </c>
      <c r="J1294" s="352" t="s">
        <v>910</v>
      </c>
      <c r="K1294" s="352" t="s">
        <v>1188</v>
      </c>
      <c r="L1294" s="353" t="s">
        <v>1189</v>
      </c>
      <c r="M1294" s="352">
        <v>562460329</v>
      </c>
      <c r="N1294" s="371">
        <v>44987</v>
      </c>
      <c r="O1294" s="74">
        <f t="shared" si="64"/>
        <v>2</v>
      </c>
      <c r="P1294" s="74">
        <f t="shared" si="65"/>
        <v>2</v>
      </c>
      <c r="Q1294" s="139" t="str">
        <f t="shared" si="66"/>
        <v>Gastos_com_Pessoal</v>
      </c>
    </row>
    <row r="1295" spans="1:17" ht="36" x14ac:dyDescent="0.2">
      <c r="A1295" s="357">
        <v>1292</v>
      </c>
      <c r="B1295" s="347">
        <v>44973</v>
      </c>
      <c r="C1295" s="580">
        <v>44927</v>
      </c>
      <c r="D1295" s="349" t="s">
        <v>264</v>
      </c>
      <c r="E1295" s="349" t="s">
        <v>65</v>
      </c>
      <c r="F1295" s="350">
        <v>958.62</v>
      </c>
      <c r="G1295" s="349" t="s">
        <v>2773</v>
      </c>
      <c r="H1295" s="349" t="s">
        <v>303</v>
      </c>
      <c r="I1295" s="351" t="s">
        <v>1891</v>
      </c>
      <c r="J1295" s="352" t="s">
        <v>425</v>
      </c>
      <c r="K1295" s="352" t="s">
        <v>1157</v>
      </c>
      <c r="L1295" s="353" t="s">
        <v>1892</v>
      </c>
      <c r="M1295" s="352">
        <v>5952</v>
      </c>
      <c r="N1295" s="371">
        <v>44973</v>
      </c>
      <c r="O1295" s="74">
        <f t="shared" si="64"/>
        <v>2</v>
      </c>
      <c r="P1295" s="74">
        <f t="shared" si="65"/>
        <v>1</v>
      </c>
      <c r="Q1295" s="139" t="str">
        <f t="shared" si="66"/>
        <v>Gastos_Gerais</v>
      </c>
    </row>
    <row r="1296" spans="1:17" ht="36" x14ac:dyDescent="0.2">
      <c r="A1296" s="357">
        <v>1293</v>
      </c>
      <c r="B1296" s="347">
        <v>44973</v>
      </c>
      <c r="C1296" s="580">
        <v>44927</v>
      </c>
      <c r="D1296" s="349" t="s">
        <v>264</v>
      </c>
      <c r="E1296" s="349" t="s">
        <v>65</v>
      </c>
      <c r="F1296" s="350">
        <v>309.23</v>
      </c>
      <c r="G1296" s="349" t="s">
        <v>2774</v>
      </c>
      <c r="H1296" s="349" t="s">
        <v>303</v>
      </c>
      <c r="I1296" s="351" t="s">
        <v>1891</v>
      </c>
      <c r="J1296" s="352" t="s">
        <v>425</v>
      </c>
      <c r="K1296" s="352" t="s">
        <v>1157</v>
      </c>
      <c r="L1296" s="353" t="s">
        <v>1892</v>
      </c>
      <c r="M1296" s="352">
        <v>1708</v>
      </c>
      <c r="N1296" s="371">
        <v>44973</v>
      </c>
      <c r="O1296" s="74">
        <f t="shared" si="64"/>
        <v>2</v>
      </c>
      <c r="P1296" s="74">
        <f t="shared" si="65"/>
        <v>1</v>
      </c>
      <c r="Q1296" s="139" t="str">
        <f t="shared" si="66"/>
        <v>Gastos_Gerais</v>
      </c>
    </row>
    <row r="1297" spans="1:17" ht="25.5" x14ac:dyDescent="0.2">
      <c r="A1297" s="357">
        <v>1294</v>
      </c>
      <c r="B1297" s="354">
        <v>44973</v>
      </c>
      <c r="C1297" s="580">
        <v>44958</v>
      </c>
      <c r="D1297" s="349" t="s">
        <v>176</v>
      </c>
      <c r="E1297" s="349" t="s">
        <v>10</v>
      </c>
      <c r="F1297" s="350">
        <v>2207.46</v>
      </c>
      <c r="G1297" s="351" t="s">
        <v>1216</v>
      </c>
      <c r="H1297" s="349" t="s">
        <v>416</v>
      </c>
      <c r="I1297" s="351" t="s">
        <v>2772</v>
      </c>
      <c r="J1297" s="352" t="s">
        <v>910</v>
      </c>
      <c r="K1297" s="352" t="s">
        <v>1217</v>
      </c>
      <c r="L1297" s="353" t="s">
        <v>1218</v>
      </c>
      <c r="M1297" s="352" t="s">
        <v>2775</v>
      </c>
      <c r="N1297" s="371">
        <v>44973</v>
      </c>
      <c r="O1297" s="74">
        <f t="shared" si="64"/>
        <v>2</v>
      </c>
      <c r="P1297" s="74">
        <f t="shared" si="65"/>
        <v>2</v>
      </c>
      <c r="Q1297" s="139" t="str">
        <f t="shared" si="66"/>
        <v>Gastos_com_Pessoal</v>
      </c>
    </row>
    <row r="1298" spans="1:17" x14ac:dyDescent="0.2">
      <c r="A1298" s="357">
        <v>1295</v>
      </c>
      <c r="B1298" s="347">
        <v>44974</v>
      </c>
      <c r="C1298" s="417">
        <v>44927</v>
      </c>
      <c r="D1298" s="372" t="s">
        <v>264</v>
      </c>
      <c r="E1298" s="372" t="s">
        <v>83</v>
      </c>
      <c r="F1298" s="374">
        <v>1444.32</v>
      </c>
      <c r="G1298" s="372" t="s">
        <v>1160</v>
      </c>
      <c r="H1298" s="372" t="s">
        <v>418</v>
      </c>
      <c r="I1298" s="351" t="s">
        <v>1161</v>
      </c>
      <c r="J1298" s="352" t="s">
        <v>1162</v>
      </c>
      <c r="K1298" s="352" t="s">
        <v>1157</v>
      </c>
      <c r="L1298" s="353" t="s">
        <v>32</v>
      </c>
      <c r="M1298" s="352">
        <v>95400606</v>
      </c>
      <c r="N1298" s="371">
        <v>44974</v>
      </c>
      <c r="O1298" s="74">
        <f t="shared" si="64"/>
        <v>2</v>
      </c>
      <c r="P1298" s="74">
        <f t="shared" si="65"/>
        <v>1</v>
      </c>
      <c r="Q1298" s="139" t="str">
        <f t="shared" si="66"/>
        <v>Gastos_Gerais</v>
      </c>
    </row>
    <row r="1299" spans="1:17" ht="24" x14ac:dyDescent="0.2">
      <c r="A1299" s="357">
        <v>1296</v>
      </c>
      <c r="B1299" s="347">
        <v>44974</v>
      </c>
      <c r="C1299" s="580">
        <v>44927</v>
      </c>
      <c r="D1299" s="349" t="s">
        <v>264</v>
      </c>
      <c r="E1299" s="349" t="s">
        <v>177</v>
      </c>
      <c r="F1299" s="350">
        <v>683.32</v>
      </c>
      <c r="G1299" s="349" t="s">
        <v>1729</v>
      </c>
      <c r="H1299" s="349" t="s">
        <v>418</v>
      </c>
      <c r="I1299" s="351" t="s">
        <v>1165</v>
      </c>
      <c r="J1299" s="352" t="s">
        <v>1166</v>
      </c>
      <c r="K1299" s="352" t="s">
        <v>1157</v>
      </c>
      <c r="L1299" s="353" t="s">
        <v>32</v>
      </c>
      <c r="M1299" s="352" t="s">
        <v>2776</v>
      </c>
      <c r="N1299" s="371">
        <v>44974</v>
      </c>
      <c r="O1299" s="74">
        <f t="shared" si="64"/>
        <v>2</v>
      </c>
      <c r="P1299" s="74">
        <f t="shared" si="65"/>
        <v>1</v>
      </c>
      <c r="Q1299" s="139" t="str">
        <f t="shared" si="66"/>
        <v>Gastos_Gerais</v>
      </c>
    </row>
    <row r="1300" spans="1:17" ht="24" x14ac:dyDescent="0.2">
      <c r="A1300" s="357">
        <v>1297</v>
      </c>
      <c r="B1300" s="347">
        <v>44974</v>
      </c>
      <c r="C1300" s="580">
        <v>44927</v>
      </c>
      <c r="D1300" s="349" t="s">
        <v>264</v>
      </c>
      <c r="E1300" s="349" t="s">
        <v>177</v>
      </c>
      <c r="F1300" s="350">
        <v>761.76</v>
      </c>
      <c r="G1300" s="349" t="s">
        <v>1729</v>
      </c>
      <c r="H1300" s="349" t="s">
        <v>493</v>
      </c>
      <c r="I1300" s="351" t="s">
        <v>1165</v>
      </c>
      <c r="J1300" s="352" t="s">
        <v>1166</v>
      </c>
      <c r="K1300" s="352" t="s">
        <v>1157</v>
      </c>
      <c r="L1300" s="353" t="s">
        <v>32</v>
      </c>
      <c r="M1300" s="352" t="s">
        <v>2777</v>
      </c>
      <c r="N1300" s="371">
        <v>44974</v>
      </c>
      <c r="O1300" s="74">
        <f t="shared" si="64"/>
        <v>2</v>
      </c>
      <c r="P1300" s="74">
        <f t="shared" si="65"/>
        <v>1</v>
      </c>
      <c r="Q1300" s="139" t="str">
        <f t="shared" si="66"/>
        <v>Gastos_Gerais</v>
      </c>
    </row>
    <row r="1301" spans="1:17" ht="24" x14ac:dyDescent="0.2">
      <c r="A1301" s="357">
        <v>1298</v>
      </c>
      <c r="B1301" s="347">
        <v>44974</v>
      </c>
      <c r="C1301" s="580">
        <v>44927</v>
      </c>
      <c r="D1301" s="349" t="s">
        <v>264</v>
      </c>
      <c r="E1301" s="349" t="s">
        <v>177</v>
      </c>
      <c r="F1301" s="350">
        <v>754.51</v>
      </c>
      <c r="G1301" s="349" t="s">
        <v>4010</v>
      </c>
      <c r="H1301" s="349" t="s">
        <v>419</v>
      </c>
      <c r="I1301" s="351" t="s">
        <v>1165</v>
      </c>
      <c r="J1301" s="352" t="s">
        <v>1166</v>
      </c>
      <c r="K1301" s="352" t="s">
        <v>1157</v>
      </c>
      <c r="L1301" s="353" t="s">
        <v>32</v>
      </c>
      <c r="M1301" s="352" t="s">
        <v>2778</v>
      </c>
      <c r="N1301" s="371">
        <v>44974</v>
      </c>
      <c r="O1301" s="74">
        <f t="shared" si="64"/>
        <v>2</v>
      </c>
      <c r="P1301" s="74">
        <f t="shared" si="65"/>
        <v>1</v>
      </c>
      <c r="Q1301" s="139" t="str">
        <f t="shared" si="66"/>
        <v>Gastos_Gerais</v>
      </c>
    </row>
    <row r="1302" spans="1:17" x14ac:dyDescent="0.2">
      <c r="A1302" s="357">
        <v>1299</v>
      </c>
      <c r="B1302" s="347">
        <v>44974</v>
      </c>
      <c r="C1302" s="580">
        <v>44927</v>
      </c>
      <c r="D1302" s="349" t="s">
        <v>264</v>
      </c>
      <c r="E1302" s="349" t="s">
        <v>160</v>
      </c>
      <c r="F1302" s="350">
        <v>106.03</v>
      </c>
      <c r="G1302" s="351" t="s">
        <v>1737</v>
      </c>
      <c r="H1302" s="349" t="s">
        <v>493</v>
      </c>
      <c r="I1302" s="351" t="s">
        <v>1165</v>
      </c>
      <c r="J1302" s="353" t="s">
        <v>1166</v>
      </c>
      <c r="K1302" s="353" t="s">
        <v>1157</v>
      </c>
      <c r="L1302" s="353" t="s">
        <v>32</v>
      </c>
      <c r="M1302" s="352" t="s">
        <v>2779</v>
      </c>
      <c r="N1302" s="371">
        <v>44974</v>
      </c>
      <c r="O1302" s="74">
        <f t="shared" si="64"/>
        <v>2</v>
      </c>
      <c r="P1302" s="74">
        <f t="shared" si="65"/>
        <v>1</v>
      </c>
      <c r="Q1302" s="139" t="str">
        <f t="shared" si="66"/>
        <v>Gastos_Gerais</v>
      </c>
    </row>
    <row r="1303" spans="1:17" x14ac:dyDescent="0.2">
      <c r="A1303" s="357">
        <v>1300</v>
      </c>
      <c r="B1303" s="347">
        <v>44974</v>
      </c>
      <c r="C1303" s="580">
        <v>44927</v>
      </c>
      <c r="D1303" s="349" t="s">
        <v>264</v>
      </c>
      <c r="E1303" s="349" t="s">
        <v>160</v>
      </c>
      <c r="F1303" s="350">
        <v>106.03</v>
      </c>
      <c r="G1303" s="351" t="s">
        <v>1737</v>
      </c>
      <c r="H1303" s="349" t="s">
        <v>419</v>
      </c>
      <c r="I1303" s="351" t="s">
        <v>1165</v>
      </c>
      <c r="J1303" s="353" t="s">
        <v>1166</v>
      </c>
      <c r="K1303" s="353" t="s">
        <v>1157</v>
      </c>
      <c r="L1303" s="353" t="s">
        <v>32</v>
      </c>
      <c r="M1303" s="352" t="s">
        <v>2780</v>
      </c>
      <c r="N1303" s="371">
        <v>44974</v>
      </c>
      <c r="O1303" s="74">
        <f t="shared" si="64"/>
        <v>2</v>
      </c>
      <c r="P1303" s="74">
        <f t="shared" si="65"/>
        <v>1</v>
      </c>
      <c r="Q1303" s="139" t="str">
        <f t="shared" si="66"/>
        <v>Gastos_Gerais</v>
      </c>
    </row>
    <row r="1304" spans="1:17" x14ac:dyDescent="0.2">
      <c r="A1304" s="357">
        <v>1301</v>
      </c>
      <c r="B1304" s="347">
        <v>44974</v>
      </c>
      <c r="C1304" s="580">
        <v>44927</v>
      </c>
      <c r="D1304" s="349" t="s">
        <v>264</v>
      </c>
      <c r="E1304" s="349" t="s">
        <v>160</v>
      </c>
      <c r="F1304" s="350">
        <v>107.11</v>
      </c>
      <c r="G1304" s="351" t="s">
        <v>1737</v>
      </c>
      <c r="H1304" s="349" t="s">
        <v>418</v>
      </c>
      <c r="I1304" s="351" t="s">
        <v>1165</v>
      </c>
      <c r="J1304" s="353" t="s">
        <v>1166</v>
      </c>
      <c r="K1304" s="353" t="s">
        <v>1157</v>
      </c>
      <c r="L1304" s="353" t="s">
        <v>32</v>
      </c>
      <c r="M1304" s="352" t="s">
        <v>2780</v>
      </c>
      <c r="N1304" s="371">
        <v>44974</v>
      </c>
      <c r="O1304" s="74">
        <f t="shared" si="64"/>
        <v>2</v>
      </c>
      <c r="P1304" s="74">
        <f t="shared" si="65"/>
        <v>1</v>
      </c>
      <c r="Q1304" s="139" t="str">
        <f t="shared" si="66"/>
        <v>Gastos_Gerais</v>
      </c>
    </row>
    <row r="1305" spans="1:17" x14ac:dyDescent="0.2">
      <c r="A1305" s="357">
        <v>1302</v>
      </c>
      <c r="B1305" s="347">
        <v>44974</v>
      </c>
      <c r="C1305" s="580">
        <v>44927</v>
      </c>
      <c r="D1305" s="349" t="s">
        <v>264</v>
      </c>
      <c r="E1305" s="349" t="s">
        <v>160</v>
      </c>
      <c r="F1305" s="350">
        <v>102.07</v>
      </c>
      <c r="G1305" s="349" t="s">
        <v>3652</v>
      </c>
      <c r="H1305" s="349" t="s">
        <v>419</v>
      </c>
      <c r="I1305" s="351" t="s">
        <v>1165</v>
      </c>
      <c r="J1305" s="353" t="s">
        <v>1166</v>
      </c>
      <c r="K1305" s="353" t="s">
        <v>1157</v>
      </c>
      <c r="L1305" s="353" t="s">
        <v>32</v>
      </c>
      <c r="M1305" s="352" t="s">
        <v>2781</v>
      </c>
      <c r="N1305" s="371">
        <v>44974</v>
      </c>
      <c r="O1305" s="74">
        <f t="shared" si="64"/>
        <v>2</v>
      </c>
      <c r="P1305" s="74">
        <f t="shared" si="65"/>
        <v>1</v>
      </c>
      <c r="Q1305" s="139" t="str">
        <f t="shared" si="66"/>
        <v>Gastos_Gerais</v>
      </c>
    </row>
    <row r="1306" spans="1:17" ht="24" x14ac:dyDescent="0.2">
      <c r="A1306" s="357">
        <v>1303</v>
      </c>
      <c r="B1306" s="347">
        <v>44974</v>
      </c>
      <c r="C1306" s="580">
        <v>44927</v>
      </c>
      <c r="D1306" s="349" t="s">
        <v>264</v>
      </c>
      <c r="E1306" s="349" t="s">
        <v>82</v>
      </c>
      <c r="F1306" s="350">
        <v>44.44</v>
      </c>
      <c r="G1306" s="351" t="s">
        <v>1154</v>
      </c>
      <c r="H1306" s="349" t="s">
        <v>1032</v>
      </c>
      <c r="I1306" s="351" t="s">
        <v>1829</v>
      </c>
      <c r="J1306" s="353" t="s">
        <v>1830</v>
      </c>
      <c r="K1306" s="353" t="s">
        <v>1157</v>
      </c>
      <c r="L1306" s="353" t="s">
        <v>1157</v>
      </c>
      <c r="M1306" s="352" t="s">
        <v>2782</v>
      </c>
      <c r="N1306" s="371">
        <v>44974</v>
      </c>
      <c r="O1306" s="74">
        <f t="shared" si="64"/>
        <v>2</v>
      </c>
      <c r="P1306" s="74">
        <f t="shared" si="65"/>
        <v>1</v>
      </c>
      <c r="Q1306" s="139" t="str">
        <f t="shared" si="66"/>
        <v>Gastos_Gerais</v>
      </c>
    </row>
    <row r="1307" spans="1:17" ht="24" x14ac:dyDescent="0.2">
      <c r="A1307" s="357">
        <v>1304</v>
      </c>
      <c r="B1307" s="347">
        <v>44974</v>
      </c>
      <c r="C1307" s="580">
        <v>44927</v>
      </c>
      <c r="D1307" s="349" t="s">
        <v>264</v>
      </c>
      <c r="E1307" s="349" t="s">
        <v>82</v>
      </c>
      <c r="F1307" s="350">
        <v>10789.03</v>
      </c>
      <c r="G1307" s="351" t="s">
        <v>1154</v>
      </c>
      <c r="H1307" s="349" t="s">
        <v>1032</v>
      </c>
      <c r="I1307" s="351" t="s">
        <v>1829</v>
      </c>
      <c r="J1307" s="353" t="s">
        <v>1830</v>
      </c>
      <c r="K1307" s="353" t="s">
        <v>1157</v>
      </c>
      <c r="L1307" s="353" t="s">
        <v>1157</v>
      </c>
      <c r="M1307" s="352" t="s">
        <v>2783</v>
      </c>
      <c r="N1307" s="371">
        <v>44974</v>
      </c>
      <c r="O1307" s="74">
        <f t="shared" si="64"/>
        <v>2</v>
      </c>
      <c r="P1307" s="74">
        <f t="shared" si="65"/>
        <v>1</v>
      </c>
      <c r="Q1307" s="139" t="str">
        <f t="shared" si="66"/>
        <v>Gastos_Gerais</v>
      </c>
    </row>
    <row r="1308" spans="1:17" x14ac:dyDescent="0.2">
      <c r="A1308" s="357">
        <v>1305</v>
      </c>
      <c r="B1308" s="347">
        <v>44974</v>
      </c>
      <c r="C1308" s="580">
        <v>44927</v>
      </c>
      <c r="D1308" s="349" t="s">
        <v>264</v>
      </c>
      <c r="E1308" s="349" t="s">
        <v>160</v>
      </c>
      <c r="F1308" s="350">
        <v>134.12</v>
      </c>
      <c r="G1308" s="351" t="s">
        <v>1737</v>
      </c>
      <c r="H1308" s="349" t="s">
        <v>421</v>
      </c>
      <c r="I1308" s="351" t="s">
        <v>1833</v>
      </c>
      <c r="J1308" s="353" t="s">
        <v>2784</v>
      </c>
      <c r="K1308" s="353" t="s">
        <v>1157</v>
      </c>
      <c r="L1308" s="353" t="s">
        <v>1158</v>
      </c>
      <c r="M1308" s="352" t="s">
        <v>2785</v>
      </c>
      <c r="N1308" s="371">
        <v>44974</v>
      </c>
      <c r="O1308" s="74">
        <f t="shared" si="64"/>
        <v>2</v>
      </c>
      <c r="P1308" s="74">
        <f t="shared" si="65"/>
        <v>1</v>
      </c>
      <c r="Q1308" s="139" t="str">
        <f t="shared" si="66"/>
        <v>Gastos_Gerais</v>
      </c>
    </row>
    <row r="1309" spans="1:17" x14ac:dyDescent="0.2">
      <c r="A1309" s="357">
        <v>1306</v>
      </c>
      <c r="B1309" s="347">
        <v>44974</v>
      </c>
      <c r="C1309" s="580">
        <v>44927</v>
      </c>
      <c r="D1309" s="349" t="s">
        <v>264</v>
      </c>
      <c r="E1309" s="349" t="s">
        <v>160</v>
      </c>
      <c r="F1309" s="350">
        <v>200.52</v>
      </c>
      <c r="G1309" s="351" t="s">
        <v>1737</v>
      </c>
      <c r="H1309" s="349" t="s">
        <v>414</v>
      </c>
      <c r="I1309" s="351" t="s">
        <v>1833</v>
      </c>
      <c r="J1309" s="353" t="s">
        <v>2784</v>
      </c>
      <c r="K1309" s="353" t="s">
        <v>1157</v>
      </c>
      <c r="L1309" s="353" t="s">
        <v>1158</v>
      </c>
      <c r="M1309" s="352" t="s">
        <v>2786</v>
      </c>
      <c r="N1309" s="371">
        <v>44974</v>
      </c>
      <c r="O1309" s="74">
        <f t="shared" si="64"/>
        <v>2</v>
      </c>
      <c r="P1309" s="74">
        <f t="shared" si="65"/>
        <v>1</v>
      </c>
      <c r="Q1309" s="139" t="str">
        <f t="shared" si="66"/>
        <v>Gastos_Gerais</v>
      </c>
    </row>
    <row r="1310" spans="1:17" x14ac:dyDescent="0.2">
      <c r="A1310" s="357">
        <v>1307</v>
      </c>
      <c r="B1310" s="347">
        <v>44974</v>
      </c>
      <c r="C1310" s="580">
        <v>44927</v>
      </c>
      <c r="D1310" s="349" t="s">
        <v>264</v>
      </c>
      <c r="E1310" s="349" t="s">
        <v>160</v>
      </c>
      <c r="F1310" s="350">
        <v>33.39</v>
      </c>
      <c r="G1310" s="349" t="s">
        <v>1737</v>
      </c>
      <c r="H1310" s="349" t="s">
        <v>423</v>
      </c>
      <c r="I1310" s="351" t="s">
        <v>1833</v>
      </c>
      <c r="J1310" s="353" t="s">
        <v>2784</v>
      </c>
      <c r="K1310" s="353" t="s">
        <v>1157</v>
      </c>
      <c r="L1310" s="353" t="s">
        <v>1158</v>
      </c>
      <c r="M1310" s="352" t="s">
        <v>2787</v>
      </c>
      <c r="N1310" s="371">
        <v>44974</v>
      </c>
      <c r="O1310" s="74">
        <f t="shared" si="64"/>
        <v>2</v>
      </c>
      <c r="P1310" s="74">
        <f t="shared" si="65"/>
        <v>1</v>
      </c>
      <c r="Q1310" s="139" t="str">
        <f t="shared" si="66"/>
        <v>Gastos_Gerais</v>
      </c>
    </row>
    <row r="1311" spans="1:17" x14ac:dyDescent="0.2">
      <c r="A1311" s="357">
        <v>1308</v>
      </c>
      <c r="B1311" s="347">
        <v>44974</v>
      </c>
      <c r="C1311" s="580">
        <v>44927</v>
      </c>
      <c r="D1311" s="349" t="s">
        <v>264</v>
      </c>
      <c r="E1311" s="349" t="s">
        <v>160</v>
      </c>
      <c r="F1311" s="350">
        <v>160.24</v>
      </c>
      <c r="G1311" s="351" t="s">
        <v>1737</v>
      </c>
      <c r="H1311" s="349" t="s">
        <v>416</v>
      </c>
      <c r="I1311" s="351" t="s">
        <v>1833</v>
      </c>
      <c r="J1311" s="353" t="s">
        <v>2784</v>
      </c>
      <c r="K1311" s="353" t="s">
        <v>1157</v>
      </c>
      <c r="L1311" s="353" t="s">
        <v>1158</v>
      </c>
      <c r="M1311" s="352" t="s">
        <v>2788</v>
      </c>
      <c r="N1311" s="371">
        <v>44974</v>
      </c>
      <c r="O1311" s="74">
        <f t="shared" si="64"/>
        <v>2</v>
      </c>
      <c r="P1311" s="74">
        <f t="shared" si="65"/>
        <v>1</v>
      </c>
      <c r="Q1311" s="139" t="str">
        <f t="shared" si="66"/>
        <v>Gastos_Gerais</v>
      </c>
    </row>
    <row r="1312" spans="1:17" x14ac:dyDescent="0.2">
      <c r="A1312" s="357">
        <v>1309</v>
      </c>
      <c r="B1312" s="347">
        <v>44974</v>
      </c>
      <c r="C1312" s="580">
        <v>44927</v>
      </c>
      <c r="D1312" s="349" t="s">
        <v>264</v>
      </c>
      <c r="E1312" s="349" t="s">
        <v>160</v>
      </c>
      <c r="F1312" s="350">
        <v>234.97</v>
      </c>
      <c r="G1312" s="351" t="s">
        <v>1737</v>
      </c>
      <c r="H1312" s="349" t="s">
        <v>417</v>
      </c>
      <c r="I1312" s="351" t="s">
        <v>1833</v>
      </c>
      <c r="J1312" s="352" t="s">
        <v>2784</v>
      </c>
      <c r="K1312" s="352" t="s">
        <v>1157</v>
      </c>
      <c r="L1312" s="353" t="s">
        <v>1158</v>
      </c>
      <c r="M1312" s="352" t="s">
        <v>2789</v>
      </c>
      <c r="N1312" s="371">
        <v>44974</v>
      </c>
      <c r="O1312" s="74">
        <f t="shared" si="64"/>
        <v>2</v>
      </c>
      <c r="P1312" s="74">
        <f t="shared" si="65"/>
        <v>1</v>
      </c>
      <c r="Q1312" s="139" t="str">
        <f t="shared" si="66"/>
        <v>Gastos_Gerais</v>
      </c>
    </row>
    <row r="1313" spans="1:17" ht="24" x14ac:dyDescent="0.2">
      <c r="A1313" s="357">
        <v>1310</v>
      </c>
      <c r="B1313" s="347">
        <v>44974</v>
      </c>
      <c r="C1313" s="580">
        <v>44958</v>
      </c>
      <c r="D1313" s="349" t="s">
        <v>264</v>
      </c>
      <c r="E1313" s="349" t="s">
        <v>320</v>
      </c>
      <c r="F1313" s="350">
        <v>5850</v>
      </c>
      <c r="G1313" s="351" t="s">
        <v>2790</v>
      </c>
      <c r="H1313" s="349" t="s">
        <v>1032</v>
      </c>
      <c r="I1313" s="351" t="s">
        <v>2791</v>
      </c>
      <c r="J1313" s="353" t="s">
        <v>2792</v>
      </c>
      <c r="K1313" s="353" t="s">
        <v>1157</v>
      </c>
      <c r="L1313" s="353" t="s">
        <v>32</v>
      </c>
      <c r="M1313" s="352">
        <v>58</v>
      </c>
      <c r="N1313" s="371">
        <v>44974</v>
      </c>
      <c r="O1313" s="74">
        <f t="shared" si="64"/>
        <v>2</v>
      </c>
      <c r="P1313" s="74">
        <f t="shared" si="65"/>
        <v>2</v>
      </c>
      <c r="Q1313" s="139" t="str">
        <f t="shared" si="66"/>
        <v>Gastos_Gerais</v>
      </c>
    </row>
    <row r="1314" spans="1:17" ht="24" x14ac:dyDescent="0.2">
      <c r="A1314" s="357">
        <v>1311</v>
      </c>
      <c r="B1314" s="347">
        <v>44974</v>
      </c>
      <c r="C1314" s="580">
        <v>44958</v>
      </c>
      <c r="D1314" s="349" t="s">
        <v>264</v>
      </c>
      <c r="E1314" s="349" t="s">
        <v>320</v>
      </c>
      <c r="F1314" s="350">
        <v>1701</v>
      </c>
      <c r="G1314" s="349" t="s">
        <v>2793</v>
      </c>
      <c r="H1314" s="349" t="s">
        <v>1032</v>
      </c>
      <c r="I1314" s="351" t="s">
        <v>2791</v>
      </c>
      <c r="J1314" s="352" t="s">
        <v>2792</v>
      </c>
      <c r="K1314" s="352" t="s">
        <v>1157</v>
      </c>
      <c r="L1314" s="353" t="s">
        <v>32</v>
      </c>
      <c r="M1314" s="352">
        <v>991</v>
      </c>
      <c r="N1314" s="347">
        <v>44974</v>
      </c>
      <c r="O1314" s="74">
        <f t="shared" si="64"/>
        <v>2</v>
      </c>
      <c r="P1314" s="74">
        <f t="shared" si="65"/>
        <v>2</v>
      </c>
      <c r="Q1314" s="139" t="str">
        <f t="shared" si="66"/>
        <v>Gastos_Gerais</v>
      </c>
    </row>
    <row r="1315" spans="1:17" ht="24" x14ac:dyDescent="0.2">
      <c r="A1315" s="357">
        <v>1312</v>
      </c>
      <c r="B1315" s="347">
        <v>44974</v>
      </c>
      <c r="C1315" s="580">
        <v>44927</v>
      </c>
      <c r="D1315" s="349" t="s">
        <v>264</v>
      </c>
      <c r="E1315" s="349" t="s">
        <v>138</v>
      </c>
      <c r="F1315" s="350">
        <v>2499.75</v>
      </c>
      <c r="G1315" s="351" t="s">
        <v>138</v>
      </c>
      <c r="H1315" s="349" t="s">
        <v>416</v>
      </c>
      <c r="I1315" s="351" t="s">
        <v>1237</v>
      </c>
      <c r="J1315" s="352" t="s">
        <v>1238</v>
      </c>
      <c r="K1315" s="352" t="s">
        <v>1157</v>
      </c>
      <c r="L1315" s="353" t="s">
        <v>32</v>
      </c>
      <c r="M1315" s="352">
        <v>27103</v>
      </c>
      <c r="N1315" s="371">
        <v>44949</v>
      </c>
      <c r="O1315" s="74">
        <f t="shared" si="64"/>
        <v>2</v>
      </c>
      <c r="P1315" s="74">
        <f t="shared" si="65"/>
        <v>1</v>
      </c>
      <c r="Q1315" s="139" t="str">
        <f t="shared" si="66"/>
        <v>Gastos_Gerais</v>
      </c>
    </row>
    <row r="1316" spans="1:17" ht="36" x14ac:dyDescent="0.2">
      <c r="A1316" s="357">
        <v>1313</v>
      </c>
      <c r="B1316" s="347">
        <v>44974</v>
      </c>
      <c r="C1316" s="580">
        <v>44958</v>
      </c>
      <c r="D1316" s="349" t="s">
        <v>264</v>
      </c>
      <c r="E1316" s="349" t="s">
        <v>181</v>
      </c>
      <c r="F1316" s="350">
        <v>6225.05</v>
      </c>
      <c r="G1316" s="349" t="s">
        <v>1177</v>
      </c>
      <c r="H1316" s="349" t="s">
        <v>303</v>
      </c>
      <c r="I1316" s="351" t="s">
        <v>1178</v>
      </c>
      <c r="J1316" s="369" t="s">
        <v>1179</v>
      </c>
      <c r="K1316" s="363" t="s">
        <v>1157</v>
      </c>
      <c r="L1316" s="363" t="s">
        <v>32</v>
      </c>
      <c r="M1316" s="367">
        <v>202320</v>
      </c>
      <c r="N1316" s="587">
        <v>44960</v>
      </c>
      <c r="O1316" s="74">
        <f t="shared" si="64"/>
        <v>2</v>
      </c>
      <c r="P1316" s="74">
        <f t="shared" si="65"/>
        <v>2</v>
      </c>
      <c r="Q1316" s="139" t="str">
        <f t="shared" si="66"/>
        <v>Gastos_Gerais</v>
      </c>
    </row>
    <row r="1317" spans="1:17" ht="24" x14ac:dyDescent="0.2">
      <c r="A1317" s="357">
        <v>1314</v>
      </c>
      <c r="B1317" s="347">
        <v>44974</v>
      </c>
      <c r="C1317" s="580">
        <v>44958</v>
      </c>
      <c r="D1317" s="349" t="s">
        <v>264</v>
      </c>
      <c r="E1317" s="349" t="s">
        <v>206</v>
      </c>
      <c r="F1317" s="350">
        <v>316.5</v>
      </c>
      <c r="G1317" s="349" t="s">
        <v>1814</v>
      </c>
      <c r="H1317" s="349" t="s">
        <v>418</v>
      </c>
      <c r="I1317" s="351" t="s">
        <v>1809</v>
      </c>
      <c r="J1317" s="369" t="s">
        <v>1810</v>
      </c>
      <c r="K1317" s="352" t="s">
        <v>1157</v>
      </c>
      <c r="L1317" s="353" t="s">
        <v>1157</v>
      </c>
      <c r="M1317" s="352">
        <v>542950</v>
      </c>
      <c r="N1317" s="371">
        <v>44974</v>
      </c>
      <c r="O1317" s="74">
        <f t="shared" si="64"/>
        <v>2</v>
      </c>
      <c r="P1317" s="74">
        <f t="shared" si="65"/>
        <v>2</v>
      </c>
      <c r="Q1317" s="139" t="str">
        <f t="shared" si="66"/>
        <v>Gastos_Gerais</v>
      </c>
    </row>
    <row r="1318" spans="1:17" ht="24" x14ac:dyDescent="0.2">
      <c r="A1318" s="357">
        <v>1315</v>
      </c>
      <c r="B1318" s="347">
        <v>44974</v>
      </c>
      <c r="C1318" s="580">
        <v>44958</v>
      </c>
      <c r="D1318" s="349" t="s">
        <v>264</v>
      </c>
      <c r="E1318" s="349" t="s">
        <v>206</v>
      </c>
      <c r="F1318" s="350">
        <v>316.5</v>
      </c>
      <c r="G1318" s="349" t="s">
        <v>2794</v>
      </c>
      <c r="H1318" s="349" t="s">
        <v>416</v>
      </c>
      <c r="I1318" s="351" t="s">
        <v>1809</v>
      </c>
      <c r="J1318" s="369" t="s">
        <v>1810</v>
      </c>
      <c r="K1318" s="352" t="s">
        <v>1157</v>
      </c>
      <c r="L1318" s="353" t="s">
        <v>1157</v>
      </c>
      <c r="M1318" s="352">
        <v>542954</v>
      </c>
      <c r="N1318" s="371">
        <v>44974</v>
      </c>
      <c r="O1318" s="74">
        <f t="shared" si="64"/>
        <v>2</v>
      </c>
      <c r="P1318" s="74">
        <f t="shared" si="65"/>
        <v>2</v>
      </c>
      <c r="Q1318" s="139" t="str">
        <f t="shared" si="66"/>
        <v>Gastos_Gerais</v>
      </c>
    </row>
    <row r="1319" spans="1:17" ht="24" x14ac:dyDescent="0.2">
      <c r="A1319" s="357">
        <v>1316</v>
      </c>
      <c r="B1319" s="347">
        <v>44974</v>
      </c>
      <c r="C1319" s="580">
        <v>44958</v>
      </c>
      <c r="D1319" s="349" t="s">
        <v>264</v>
      </c>
      <c r="E1319" s="349" t="s">
        <v>206</v>
      </c>
      <c r="F1319" s="350">
        <v>316.5</v>
      </c>
      <c r="G1319" s="349" t="s">
        <v>2795</v>
      </c>
      <c r="H1319" s="349" t="s">
        <v>416</v>
      </c>
      <c r="I1319" s="351" t="s">
        <v>1809</v>
      </c>
      <c r="J1319" s="369" t="s">
        <v>1810</v>
      </c>
      <c r="K1319" s="352" t="s">
        <v>1157</v>
      </c>
      <c r="L1319" s="353" t="s">
        <v>1157</v>
      </c>
      <c r="M1319" s="352">
        <v>542946</v>
      </c>
      <c r="N1319" s="371">
        <v>44974</v>
      </c>
      <c r="O1319" s="74">
        <f t="shared" si="64"/>
        <v>2</v>
      </c>
      <c r="P1319" s="74">
        <f t="shared" si="65"/>
        <v>2</v>
      </c>
      <c r="Q1319" s="139" t="str">
        <f t="shared" si="66"/>
        <v>Gastos_Gerais</v>
      </c>
    </row>
    <row r="1320" spans="1:17" ht="24" x14ac:dyDescent="0.2">
      <c r="A1320" s="357">
        <v>1317</v>
      </c>
      <c r="B1320" s="347">
        <v>44974</v>
      </c>
      <c r="C1320" s="580">
        <v>44958</v>
      </c>
      <c r="D1320" s="349" t="s">
        <v>264</v>
      </c>
      <c r="E1320" s="349" t="s">
        <v>206</v>
      </c>
      <c r="F1320" s="350">
        <v>316.5</v>
      </c>
      <c r="G1320" s="349" t="s">
        <v>1846</v>
      </c>
      <c r="H1320" s="349" t="s">
        <v>493</v>
      </c>
      <c r="I1320" s="351" t="s">
        <v>1809</v>
      </c>
      <c r="J1320" s="369" t="s">
        <v>1810</v>
      </c>
      <c r="K1320" s="352" t="s">
        <v>1157</v>
      </c>
      <c r="L1320" s="353" t="s">
        <v>1157</v>
      </c>
      <c r="M1320" s="352" t="s">
        <v>2796</v>
      </c>
      <c r="N1320" s="371">
        <v>44974</v>
      </c>
      <c r="O1320" s="74">
        <f t="shared" si="64"/>
        <v>2</v>
      </c>
      <c r="P1320" s="74">
        <f t="shared" si="65"/>
        <v>2</v>
      </c>
      <c r="Q1320" s="139" t="str">
        <f t="shared" si="66"/>
        <v>Gastos_Gerais</v>
      </c>
    </row>
    <row r="1321" spans="1:17" ht="24" x14ac:dyDescent="0.2">
      <c r="A1321" s="357">
        <v>1318</v>
      </c>
      <c r="B1321" s="347">
        <v>44974</v>
      </c>
      <c r="C1321" s="580">
        <v>44958</v>
      </c>
      <c r="D1321" s="349" t="s">
        <v>264</v>
      </c>
      <c r="E1321" s="349" t="s">
        <v>206</v>
      </c>
      <c r="F1321" s="350">
        <v>316.5</v>
      </c>
      <c r="G1321" s="349" t="s">
        <v>1811</v>
      </c>
      <c r="H1321" s="349" t="s">
        <v>419</v>
      </c>
      <c r="I1321" s="351" t="s">
        <v>1809</v>
      </c>
      <c r="J1321" s="369" t="s">
        <v>1810</v>
      </c>
      <c r="K1321" s="352" t="s">
        <v>1157</v>
      </c>
      <c r="L1321" s="353" t="s">
        <v>1157</v>
      </c>
      <c r="M1321" s="352">
        <v>542947</v>
      </c>
      <c r="N1321" s="371">
        <v>44974</v>
      </c>
      <c r="O1321" s="74">
        <f t="shared" si="64"/>
        <v>2</v>
      </c>
      <c r="P1321" s="74">
        <f t="shared" si="65"/>
        <v>2</v>
      </c>
      <c r="Q1321" s="139" t="str">
        <f t="shared" si="66"/>
        <v>Gastos_Gerais</v>
      </c>
    </row>
    <row r="1322" spans="1:17" ht="24" x14ac:dyDescent="0.2">
      <c r="A1322" s="357">
        <v>1319</v>
      </c>
      <c r="B1322" s="347">
        <v>44974</v>
      </c>
      <c r="C1322" s="580">
        <v>44958</v>
      </c>
      <c r="D1322" s="349" t="s">
        <v>264</v>
      </c>
      <c r="E1322" s="349" t="s">
        <v>206</v>
      </c>
      <c r="F1322" s="350">
        <v>316.5</v>
      </c>
      <c r="G1322" s="349" t="s">
        <v>1808</v>
      </c>
      <c r="H1322" s="349" t="s">
        <v>419</v>
      </c>
      <c r="I1322" s="351" t="s">
        <v>1809</v>
      </c>
      <c r="J1322" s="352" t="s">
        <v>1810</v>
      </c>
      <c r="K1322" s="352" t="s">
        <v>1157</v>
      </c>
      <c r="L1322" s="353" t="s">
        <v>1157</v>
      </c>
      <c r="M1322" s="352">
        <v>542953</v>
      </c>
      <c r="N1322" s="371">
        <v>44974</v>
      </c>
      <c r="O1322" s="74">
        <f t="shared" si="64"/>
        <v>2</v>
      </c>
      <c r="P1322" s="74">
        <f t="shared" si="65"/>
        <v>2</v>
      </c>
      <c r="Q1322" s="139" t="str">
        <f t="shared" si="66"/>
        <v>Gastos_Gerais</v>
      </c>
    </row>
    <row r="1323" spans="1:17" ht="24" x14ac:dyDescent="0.2">
      <c r="A1323" s="357">
        <v>1320</v>
      </c>
      <c r="B1323" s="347">
        <v>44974</v>
      </c>
      <c r="C1323" s="580">
        <v>44958</v>
      </c>
      <c r="D1323" s="349" t="s">
        <v>264</v>
      </c>
      <c r="E1323" s="349" t="s">
        <v>206</v>
      </c>
      <c r="F1323" s="350">
        <v>316.5</v>
      </c>
      <c r="G1323" s="351" t="s">
        <v>2797</v>
      </c>
      <c r="H1323" s="349" t="s">
        <v>423</v>
      </c>
      <c r="I1323" s="351" t="s">
        <v>1809</v>
      </c>
      <c r="J1323" s="353" t="s">
        <v>1810</v>
      </c>
      <c r="K1323" s="353" t="s">
        <v>1157</v>
      </c>
      <c r="L1323" s="353" t="s">
        <v>1157</v>
      </c>
      <c r="M1323" s="352">
        <v>542952</v>
      </c>
      <c r="N1323" s="371">
        <v>44974</v>
      </c>
      <c r="O1323" s="74">
        <f t="shared" si="64"/>
        <v>2</v>
      </c>
      <c r="P1323" s="74">
        <f t="shared" si="65"/>
        <v>2</v>
      </c>
      <c r="Q1323" s="139" t="str">
        <f t="shared" si="66"/>
        <v>Gastos_Gerais</v>
      </c>
    </row>
    <row r="1324" spans="1:17" ht="24" x14ac:dyDescent="0.2">
      <c r="A1324" s="357">
        <v>1321</v>
      </c>
      <c r="B1324" s="347">
        <v>44974</v>
      </c>
      <c r="C1324" s="580">
        <v>44958</v>
      </c>
      <c r="D1324" s="349" t="s">
        <v>264</v>
      </c>
      <c r="E1324" s="349" t="s">
        <v>206</v>
      </c>
      <c r="F1324" s="350">
        <v>316.5</v>
      </c>
      <c r="G1324" s="351" t="s">
        <v>2798</v>
      </c>
      <c r="H1324" s="349" t="s">
        <v>421</v>
      </c>
      <c r="I1324" s="351" t="s">
        <v>1809</v>
      </c>
      <c r="J1324" s="353" t="s">
        <v>1810</v>
      </c>
      <c r="K1324" s="353" t="s">
        <v>1157</v>
      </c>
      <c r="L1324" s="353" t="s">
        <v>1157</v>
      </c>
      <c r="M1324" s="352">
        <v>542955</v>
      </c>
      <c r="N1324" s="371">
        <v>44974</v>
      </c>
      <c r="O1324" s="74">
        <f t="shared" si="64"/>
        <v>2</v>
      </c>
      <c r="P1324" s="74">
        <f t="shared" si="65"/>
        <v>2</v>
      </c>
      <c r="Q1324" s="139" t="str">
        <f t="shared" si="66"/>
        <v>Gastos_Gerais</v>
      </c>
    </row>
    <row r="1325" spans="1:17" ht="24" x14ac:dyDescent="0.2">
      <c r="A1325" s="357">
        <v>1322</v>
      </c>
      <c r="B1325" s="358">
        <v>44974</v>
      </c>
      <c r="C1325" s="579">
        <v>44958</v>
      </c>
      <c r="D1325" s="359" t="s">
        <v>264</v>
      </c>
      <c r="E1325" s="359" t="s">
        <v>206</v>
      </c>
      <c r="F1325" s="360">
        <v>316.5</v>
      </c>
      <c r="G1325" s="359" t="s">
        <v>2799</v>
      </c>
      <c r="H1325" s="359" t="s">
        <v>417</v>
      </c>
      <c r="I1325" s="361" t="s">
        <v>1809</v>
      </c>
      <c r="J1325" s="362" t="s">
        <v>1810</v>
      </c>
      <c r="K1325" s="362" t="s">
        <v>1157</v>
      </c>
      <c r="L1325" s="353" t="s">
        <v>1157</v>
      </c>
      <c r="M1325" s="352">
        <v>542943</v>
      </c>
      <c r="N1325" s="371">
        <v>44974</v>
      </c>
      <c r="O1325" s="74">
        <f t="shared" si="64"/>
        <v>2</v>
      </c>
      <c r="P1325" s="74">
        <f t="shared" si="65"/>
        <v>2</v>
      </c>
      <c r="Q1325" s="139" t="str">
        <f t="shared" si="66"/>
        <v>Gastos_Gerais</v>
      </c>
    </row>
    <row r="1326" spans="1:17" ht="24" x14ac:dyDescent="0.2">
      <c r="A1326" s="357">
        <v>1323</v>
      </c>
      <c r="B1326" s="358">
        <v>44974</v>
      </c>
      <c r="C1326" s="579">
        <v>44958</v>
      </c>
      <c r="D1326" s="359" t="s">
        <v>264</v>
      </c>
      <c r="E1326" s="359" t="s">
        <v>206</v>
      </c>
      <c r="F1326" s="360">
        <v>316.5</v>
      </c>
      <c r="G1326" s="359" t="s">
        <v>1813</v>
      </c>
      <c r="H1326" s="359" t="s">
        <v>422</v>
      </c>
      <c r="I1326" s="351" t="s">
        <v>1809</v>
      </c>
      <c r="J1326" s="362" t="s">
        <v>1810</v>
      </c>
      <c r="K1326" s="362" t="s">
        <v>1157</v>
      </c>
      <c r="L1326" s="353" t="s">
        <v>1157</v>
      </c>
      <c r="M1326" s="352">
        <v>542951</v>
      </c>
      <c r="N1326" s="371">
        <v>44974</v>
      </c>
      <c r="O1326" s="74">
        <f t="shared" si="64"/>
        <v>2</v>
      </c>
      <c r="P1326" s="74">
        <f t="shared" si="65"/>
        <v>2</v>
      </c>
      <c r="Q1326" s="139" t="str">
        <f t="shared" si="66"/>
        <v>Gastos_Gerais</v>
      </c>
    </row>
    <row r="1327" spans="1:17" ht="24" x14ac:dyDescent="0.2">
      <c r="A1327" s="357">
        <v>1324</v>
      </c>
      <c r="B1327" s="358">
        <v>44974</v>
      </c>
      <c r="C1327" s="579">
        <v>44958</v>
      </c>
      <c r="D1327" s="359" t="s">
        <v>264</v>
      </c>
      <c r="E1327" s="359" t="s">
        <v>206</v>
      </c>
      <c r="F1327" s="360">
        <v>316.5</v>
      </c>
      <c r="G1327" s="359" t="s">
        <v>2800</v>
      </c>
      <c r="H1327" s="359" t="s">
        <v>420</v>
      </c>
      <c r="I1327" s="361" t="s">
        <v>1809</v>
      </c>
      <c r="J1327" s="362" t="s">
        <v>1810</v>
      </c>
      <c r="K1327" s="362" t="s">
        <v>1157</v>
      </c>
      <c r="L1327" s="353" t="s">
        <v>1157</v>
      </c>
      <c r="M1327" s="352">
        <v>542944</v>
      </c>
      <c r="N1327" s="371">
        <v>44974</v>
      </c>
      <c r="O1327" s="74">
        <f t="shared" si="64"/>
        <v>2</v>
      </c>
      <c r="P1327" s="74">
        <f t="shared" si="65"/>
        <v>2</v>
      </c>
      <c r="Q1327" s="139" t="str">
        <f t="shared" si="66"/>
        <v>Gastos_Gerais</v>
      </c>
    </row>
    <row r="1328" spans="1:17" ht="24" x14ac:dyDescent="0.2">
      <c r="A1328" s="357">
        <v>1325</v>
      </c>
      <c r="B1328" s="358">
        <v>44974</v>
      </c>
      <c r="C1328" s="579">
        <v>44958</v>
      </c>
      <c r="D1328" s="359" t="s">
        <v>264</v>
      </c>
      <c r="E1328" s="359" t="s">
        <v>206</v>
      </c>
      <c r="F1328" s="360">
        <v>316.5</v>
      </c>
      <c r="G1328" s="359" t="s">
        <v>1812</v>
      </c>
      <c r="H1328" s="359" t="s">
        <v>1032</v>
      </c>
      <c r="I1328" s="361" t="s">
        <v>1809</v>
      </c>
      <c r="J1328" s="362" t="s">
        <v>1810</v>
      </c>
      <c r="K1328" s="362" t="s">
        <v>1157</v>
      </c>
      <c r="L1328" s="353" t="s">
        <v>1157</v>
      </c>
      <c r="M1328" s="352">
        <v>542949</v>
      </c>
      <c r="N1328" s="371">
        <v>44974</v>
      </c>
      <c r="O1328" s="74">
        <f t="shared" si="64"/>
        <v>2</v>
      </c>
      <c r="P1328" s="74">
        <f t="shared" si="65"/>
        <v>2</v>
      </c>
      <c r="Q1328" s="139" t="str">
        <f t="shared" si="66"/>
        <v>Gastos_Gerais</v>
      </c>
    </row>
    <row r="1329" spans="1:17" ht="24" x14ac:dyDescent="0.2">
      <c r="A1329" s="357">
        <v>1326</v>
      </c>
      <c r="B1329" s="358">
        <v>44974</v>
      </c>
      <c r="C1329" s="579">
        <v>44958</v>
      </c>
      <c r="D1329" s="359" t="s">
        <v>264</v>
      </c>
      <c r="E1329" s="359" t="s">
        <v>206</v>
      </c>
      <c r="F1329" s="360">
        <v>316.5</v>
      </c>
      <c r="G1329" s="359" t="s">
        <v>2801</v>
      </c>
      <c r="H1329" s="359" t="s">
        <v>1032</v>
      </c>
      <c r="I1329" s="361" t="s">
        <v>1809</v>
      </c>
      <c r="J1329" s="362" t="s">
        <v>1810</v>
      </c>
      <c r="K1329" s="362" t="s">
        <v>1157</v>
      </c>
      <c r="L1329" s="353" t="s">
        <v>1157</v>
      </c>
      <c r="M1329" s="352">
        <v>542945</v>
      </c>
      <c r="N1329" s="371">
        <v>44974</v>
      </c>
      <c r="O1329" s="74">
        <f t="shared" si="64"/>
        <v>2</v>
      </c>
      <c r="P1329" s="74">
        <f t="shared" si="65"/>
        <v>2</v>
      </c>
      <c r="Q1329" s="139" t="str">
        <f t="shared" si="66"/>
        <v>Gastos_Gerais</v>
      </c>
    </row>
    <row r="1330" spans="1:17" x14ac:dyDescent="0.2">
      <c r="A1330" s="357">
        <v>1327</v>
      </c>
      <c r="B1330" s="358">
        <v>44974</v>
      </c>
      <c r="C1330" s="579">
        <v>44958</v>
      </c>
      <c r="D1330" s="359" t="s">
        <v>264</v>
      </c>
      <c r="E1330" s="359" t="s">
        <v>138</v>
      </c>
      <c r="F1330" s="410">
        <v>1077.3800000000001</v>
      </c>
      <c r="G1330" s="359" t="s">
        <v>138</v>
      </c>
      <c r="H1330" s="359" t="s">
        <v>418</v>
      </c>
      <c r="I1330" s="361" t="s">
        <v>1668</v>
      </c>
      <c r="J1330" s="362" t="s">
        <v>1669</v>
      </c>
      <c r="K1330" s="362" t="s">
        <v>1157</v>
      </c>
      <c r="L1330" s="363" t="s">
        <v>32</v>
      </c>
      <c r="M1330" s="352">
        <v>2590</v>
      </c>
      <c r="N1330" s="371">
        <v>44970</v>
      </c>
      <c r="O1330" s="74">
        <f t="shared" si="64"/>
        <v>2</v>
      </c>
      <c r="P1330" s="74">
        <f t="shared" si="65"/>
        <v>2</v>
      </c>
      <c r="Q1330" s="139" t="str">
        <f t="shared" si="66"/>
        <v>Gastos_Gerais</v>
      </c>
    </row>
    <row r="1331" spans="1:17" ht="24" x14ac:dyDescent="0.2">
      <c r="A1331" s="357">
        <v>1328</v>
      </c>
      <c r="B1331" s="358">
        <v>44974</v>
      </c>
      <c r="C1331" s="579">
        <v>44958</v>
      </c>
      <c r="D1331" s="359" t="s">
        <v>264</v>
      </c>
      <c r="E1331" s="359" t="s">
        <v>247</v>
      </c>
      <c r="F1331" s="360">
        <v>159.6</v>
      </c>
      <c r="G1331" s="359" t="s">
        <v>2802</v>
      </c>
      <c r="H1331" s="359" t="s">
        <v>420</v>
      </c>
      <c r="I1331" s="361" t="s">
        <v>1311</v>
      </c>
      <c r="J1331" s="362" t="s">
        <v>1312</v>
      </c>
      <c r="K1331" s="362" t="s">
        <v>1157</v>
      </c>
      <c r="L1331" s="363" t="s">
        <v>32</v>
      </c>
      <c r="M1331" s="352">
        <v>6252</v>
      </c>
      <c r="N1331" s="371">
        <v>44966</v>
      </c>
      <c r="O1331" s="74">
        <f t="shared" si="64"/>
        <v>2</v>
      </c>
      <c r="P1331" s="74">
        <f t="shared" si="65"/>
        <v>2</v>
      </c>
      <c r="Q1331" s="139" t="str">
        <f t="shared" si="66"/>
        <v>Gastos_Gerais</v>
      </c>
    </row>
    <row r="1332" spans="1:17" ht="24" x14ac:dyDescent="0.2">
      <c r="A1332" s="357">
        <v>1329</v>
      </c>
      <c r="B1332" s="358">
        <v>44974</v>
      </c>
      <c r="C1332" s="579">
        <v>44927</v>
      </c>
      <c r="D1332" s="359" t="s">
        <v>264</v>
      </c>
      <c r="E1332" s="359" t="s">
        <v>404</v>
      </c>
      <c r="F1332" s="360">
        <v>633.80999999999995</v>
      </c>
      <c r="G1332" s="359" t="s">
        <v>2803</v>
      </c>
      <c r="H1332" s="359" t="s">
        <v>416</v>
      </c>
      <c r="I1332" s="361" t="s">
        <v>2804</v>
      </c>
      <c r="J1332" s="362" t="s">
        <v>2805</v>
      </c>
      <c r="K1332" s="362" t="s">
        <v>1157</v>
      </c>
      <c r="L1332" s="363" t="s">
        <v>32</v>
      </c>
      <c r="M1332" s="352">
        <v>362633</v>
      </c>
      <c r="N1332" s="371">
        <v>44951</v>
      </c>
      <c r="O1332" s="74">
        <f t="shared" si="64"/>
        <v>2</v>
      </c>
      <c r="P1332" s="74">
        <f t="shared" si="65"/>
        <v>1</v>
      </c>
      <c r="Q1332" s="139" t="str">
        <f t="shared" si="66"/>
        <v>Gastos_Gerais</v>
      </c>
    </row>
    <row r="1333" spans="1:17" ht="24" x14ac:dyDescent="0.2">
      <c r="A1333" s="357">
        <v>1330</v>
      </c>
      <c r="B1333" s="358">
        <v>44974</v>
      </c>
      <c r="C1333" s="579">
        <v>44927</v>
      </c>
      <c r="D1333" s="359" t="s">
        <v>264</v>
      </c>
      <c r="E1333" s="359" t="s">
        <v>138</v>
      </c>
      <c r="F1333" s="360">
        <v>2510.5</v>
      </c>
      <c r="G1333" s="359" t="s">
        <v>138</v>
      </c>
      <c r="H1333" s="359" t="s">
        <v>420</v>
      </c>
      <c r="I1333" s="361" t="s">
        <v>1902</v>
      </c>
      <c r="J1333" s="362" t="s">
        <v>1903</v>
      </c>
      <c r="K1333" s="362" t="s">
        <v>1157</v>
      </c>
      <c r="L1333" s="363" t="s">
        <v>32</v>
      </c>
      <c r="M1333" s="352">
        <v>46781</v>
      </c>
      <c r="N1333" s="371">
        <v>44950</v>
      </c>
      <c r="O1333" s="74">
        <f t="shared" si="64"/>
        <v>2</v>
      </c>
      <c r="P1333" s="74">
        <f t="shared" si="65"/>
        <v>1</v>
      </c>
      <c r="Q1333" s="139" t="str">
        <f t="shared" si="66"/>
        <v>Gastos_Gerais</v>
      </c>
    </row>
    <row r="1334" spans="1:17" ht="36" x14ac:dyDescent="0.2">
      <c r="A1334" s="357">
        <v>1331</v>
      </c>
      <c r="B1334" s="358">
        <v>44974</v>
      </c>
      <c r="C1334" s="579">
        <v>44927</v>
      </c>
      <c r="D1334" s="359" t="s">
        <v>264</v>
      </c>
      <c r="E1334" s="359" t="s">
        <v>410</v>
      </c>
      <c r="F1334" s="360">
        <v>2470</v>
      </c>
      <c r="G1334" s="359" t="s">
        <v>1541</v>
      </c>
      <c r="H1334" s="359" t="s">
        <v>419</v>
      </c>
      <c r="I1334" s="361" t="s">
        <v>1820</v>
      </c>
      <c r="J1334" s="362" t="s">
        <v>1821</v>
      </c>
      <c r="K1334" s="362" t="s">
        <v>1157</v>
      </c>
      <c r="L1334" s="363" t="s">
        <v>32</v>
      </c>
      <c r="M1334" s="352">
        <v>2757</v>
      </c>
      <c r="N1334" s="371">
        <v>44959</v>
      </c>
      <c r="O1334" s="74">
        <f t="shared" si="64"/>
        <v>2</v>
      </c>
      <c r="P1334" s="74">
        <f t="shared" si="65"/>
        <v>1</v>
      </c>
      <c r="Q1334" s="139" t="str">
        <f t="shared" si="66"/>
        <v>Gastos_Gerais</v>
      </c>
    </row>
    <row r="1335" spans="1:17" ht="36" x14ac:dyDescent="0.2">
      <c r="A1335" s="357">
        <v>1332</v>
      </c>
      <c r="B1335" s="377">
        <v>44974</v>
      </c>
      <c r="C1335" s="348">
        <v>44927</v>
      </c>
      <c r="D1335" s="361" t="s">
        <v>264</v>
      </c>
      <c r="E1335" s="361" t="s">
        <v>410</v>
      </c>
      <c r="F1335" s="366">
        <v>1453.5</v>
      </c>
      <c r="G1335" s="361" t="s">
        <v>1541</v>
      </c>
      <c r="H1335" s="361" t="s">
        <v>421</v>
      </c>
      <c r="I1335" s="361" t="s">
        <v>1820</v>
      </c>
      <c r="J1335" s="363" t="s">
        <v>1821</v>
      </c>
      <c r="K1335" s="363" t="s">
        <v>1157</v>
      </c>
      <c r="L1335" s="363" t="s">
        <v>32</v>
      </c>
      <c r="M1335" s="353">
        <v>2758</v>
      </c>
      <c r="N1335" s="368">
        <v>44959</v>
      </c>
      <c r="O1335" s="74">
        <f t="shared" si="64"/>
        <v>2</v>
      </c>
      <c r="P1335" s="74">
        <f t="shared" si="65"/>
        <v>1</v>
      </c>
      <c r="Q1335" s="139" t="str">
        <f t="shared" si="66"/>
        <v>Gastos_Gerais</v>
      </c>
    </row>
    <row r="1336" spans="1:17" ht="36" x14ac:dyDescent="0.2">
      <c r="A1336" s="357">
        <v>1333</v>
      </c>
      <c r="B1336" s="358">
        <v>44974</v>
      </c>
      <c r="C1336" s="580">
        <v>44927</v>
      </c>
      <c r="D1336" s="359" t="s">
        <v>264</v>
      </c>
      <c r="E1336" s="359" t="s">
        <v>410</v>
      </c>
      <c r="F1336" s="360">
        <v>1415.5</v>
      </c>
      <c r="G1336" s="359" t="s">
        <v>1541</v>
      </c>
      <c r="H1336" s="359" t="s">
        <v>493</v>
      </c>
      <c r="I1336" s="361" t="s">
        <v>1820</v>
      </c>
      <c r="J1336" s="362" t="s">
        <v>1821</v>
      </c>
      <c r="K1336" s="362" t="s">
        <v>1157</v>
      </c>
      <c r="L1336" s="363" t="s">
        <v>32</v>
      </c>
      <c r="M1336" s="352">
        <v>2759</v>
      </c>
      <c r="N1336" s="371">
        <v>44959</v>
      </c>
      <c r="O1336" s="74">
        <f t="shared" si="64"/>
        <v>2</v>
      </c>
      <c r="P1336" s="74">
        <f t="shared" si="65"/>
        <v>1</v>
      </c>
      <c r="Q1336" s="139" t="str">
        <f t="shared" si="66"/>
        <v>Gastos_Gerais</v>
      </c>
    </row>
    <row r="1337" spans="1:17" ht="36" x14ac:dyDescent="0.2">
      <c r="A1337" s="357">
        <v>1334</v>
      </c>
      <c r="B1337" s="408">
        <v>44974</v>
      </c>
      <c r="C1337" s="584">
        <v>44927</v>
      </c>
      <c r="D1337" s="409" t="s">
        <v>264</v>
      </c>
      <c r="E1337" s="409" t="s">
        <v>410</v>
      </c>
      <c r="F1337" s="410">
        <v>1510.5</v>
      </c>
      <c r="G1337" s="409" t="s">
        <v>1541</v>
      </c>
      <c r="H1337" s="359" t="s">
        <v>414</v>
      </c>
      <c r="I1337" s="361" t="s">
        <v>1820</v>
      </c>
      <c r="J1337" s="362" t="s">
        <v>1821</v>
      </c>
      <c r="K1337" s="362" t="s">
        <v>1157</v>
      </c>
      <c r="L1337" s="363" t="s">
        <v>32</v>
      </c>
      <c r="M1337" s="352">
        <v>2760</v>
      </c>
      <c r="N1337" s="371">
        <v>44959</v>
      </c>
      <c r="O1337" s="74">
        <f t="shared" si="64"/>
        <v>2</v>
      </c>
      <c r="P1337" s="74">
        <f t="shared" si="65"/>
        <v>1</v>
      </c>
      <c r="Q1337" s="139" t="str">
        <f t="shared" si="66"/>
        <v>Gastos_Gerais</v>
      </c>
    </row>
    <row r="1338" spans="1:17" ht="36" x14ac:dyDescent="0.2">
      <c r="A1338" s="357">
        <v>1335</v>
      </c>
      <c r="B1338" s="355">
        <v>44974</v>
      </c>
      <c r="C1338" s="348">
        <v>44927</v>
      </c>
      <c r="D1338" s="351" t="s">
        <v>264</v>
      </c>
      <c r="E1338" s="351" t="s">
        <v>410</v>
      </c>
      <c r="F1338" s="356">
        <v>1415.5</v>
      </c>
      <c r="G1338" s="351" t="s">
        <v>1541</v>
      </c>
      <c r="H1338" s="351" t="s">
        <v>423</v>
      </c>
      <c r="I1338" s="351" t="s">
        <v>1820</v>
      </c>
      <c r="J1338" s="352" t="s">
        <v>1821</v>
      </c>
      <c r="K1338" s="352" t="s">
        <v>1157</v>
      </c>
      <c r="L1338" s="353" t="s">
        <v>32</v>
      </c>
      <c r="M1338" s="352">
        <v>2761</v>
      </c>
      <c r="N1338" s="371">
        <v>44959</v>
      </c>
      <c r="O1338" s="74">
        <f t="shared" si="64"/>
        <v>2</v>
      </c>
      <c r="P1338" s="74">
        <f t="shared" si="65"/>
        <v>1</v>
      </c>
      <c r="Q1338" s="139" t="str">
        <f t="shared" si="66"/>
        <v>Gastos_Gerais</v>
      </c>
    </row>
    <row r="1339" spans="1:17" ht="24" x14ac:dyDescent="0.2">
      <c r="A1339" s="357">
        <v>1336</v>
      </c>
      <c r="B1339" s="347">
        <v>44974</v>
      </c>
      <c r="C1339" s="580">
        <v>44927</v>
      </c>
      <c r="D1339" s="349" t="s">
        <v>264</v>
      </c>
      <c r="E1339" s="349" t="s">
        <v>408</v>
      </c>
      <c r="F1339" s="350">
        <v>161.5</v>
      </c>
      <c r="G1339" s="351" t="s">
        <v>1180</v>
      </c>
      <c r="H1339" s="349" t="s">
        <v>419</v>
      </c>
      <c r="I1339" s="351" t="s">
        <v>1820</v>
      </c>
      <c r="J1339" s="352" t="s">
        <v>1821</v>
      </c>
      <c r="K1339" s="352" t="s">
        <v>1157</v>
      </c>
      <c r="L1339" s="353" t="s">
        <v>32</v>
      </c>
      <c r="M1339" s="352">
        <v>2844</v>
      </c>
      <c r="N1339" s="371">
        <v>44971</v>
      </c>
      <c r="O1339" s="74">
        <f t="shared" si="64"/>
        <v>2</v>
      </c>
      <c r="P1339" s="74">
        <f t="shared" si="65"/>
        <v>1</v>
      </c>
      <c r="Q1339" s="139" t="str">
        <f t="shared" si="66"/>
        <v>Gastos_Gerais</v>
      </c>
    </row>
    <row r="1340" spans="1:17" ht="24" x14ac:dyDescent="0.2">
      <c r="A1340" s="357">
        <v>1337</v>
      </c>
      <c r="B1340" s="347">
        <v>44974</v>
      </c>
      <c r="C1340" s="580">
        <v>44927</v>
      </c>
      <c r="D1340" s="349" t="s">
        <v>264</v>
      </c>
      <c r="E1340" s="349" t="s">
        <v>408</v>
      </c>
      <c r="F1340" s="350">
        <v>161.5</v>
      </c>
      <c r="G1340" s="361" t="s">
        <v>1180</v>
      </c>
      <c r="H1340" s="349" t="s">
        <v>421</v>
      </c>
      <c r="I1340" s="351" t="s">
        <v>1820</v>
      </c>
      <c r="J1340" s="352" t="s">
        <v>1821</v>
      </c>
      <c r="K1340" s="352" t="s">
        <v>1157</v>
      </c>
      <c r="L1340" s="353" t="s">
        <v>32</v>
      </c>
      <c r="M1340" s="352">
        <v>2845</v>
      </c>
      <c r="N1340" s="371">
        <v>44971</v>
      </c>
      <c r="O1340" s="74">
        <f t="shared" si="64"/>
        <v>2</v>
      </c>
      <c r="P1340" s="74">
        <f t="shared" si="65"/>
        <v>1</v>
      </c>
      <c r="Q1340" s="139" t="str">
        <f t="shared" si="66"/>
        <v>Gastos_Gerais</v>
      </c>
    </row>
    <row r="1341" spans="1:17" ht="24" x14ac:dyDescent="0.2">
      <c r="A1341" s="357">
        <v>1338</v>
      </c>
      <c r="B1341" s="347">
        <v>44974</v>
      </c>
      <c r="C1341" s="580">
        <v>44927</v>
      </c>
      <c r="D1341" s="349" t="s">
        <v>264</v>
      </c>
      <c r="E1341" s="349" t="s">
        <v>408</v>
      </c>
      <c r="F1341" s="350">
        <v>161.5</v>
      </c>
      <c r="G1341" s="349" t="s">
        <v>1180</v>
      </c>
      <c r="H1341" s="349" t="s">
        <v>493</v>
      </c>
      <c r="I1341" s="351" t="s">
        <v>1820</v>
      </c>
      <c r="J1341" s="352" t="s">
        <v>1821</v>
      </c>
      <c r="K1341" s="352" t="s">
        <v>1157</v>
      </c>
      <c r="L1341" s="353" t="s">
        <v>32</v>
      </c>
      <c r="M1341" s="352">
        <v>2846</v>
      </c>
      <c r="N1341" s="371">
        <v>44971</v>
      </c>
      <c r="O1341" s="74">
        <f t="shared" si="64"/>
        <v>2</v>
      </c>
      <c r="P1341" s="74">
        <f t="shared" si="65"/>
        <v>1</v>
      </c>
      <c r="Q1341" s="139" t="str">
        <f t="shared" si="66"/>
        <v>Gastos_Gerais</v>
      </c>
    </row>
    <row r="1342" spans="1:17" ht="24" x14ac:dyDescent="0.2">
      <c r="A1342" s="357">
        <v>1339</v>
      </c>
      <c r="B1342" s="347">
        <v>44974</v>
      </c>
      <c r="C1342" s="580">
        <v>44927</v>
      </c>
      <c r="D1342" s="349" t="s">
        <v>264</v>
      </c>
      <c r="E1342" s="349" t="s">
        <v>408</v>
      </c>
      <c r="F1342" s="350">
        <v>161.5</v>
      </c>
      <c r="G1342" s="370" t="s">
        <v>1180</v>
      </c>
      <c r="H1342" s="349" t="s">
        <v>414</v>
      </c>
      <c r="I1342" s="351" t="s">
        <v>1820</v>
      </c>
      <c r="J1342" s="352" t="s">
        <v>1821</v>
      </c>
      <c r="K1342" s="352" t="s">
        <v>1157</v>
      </c>
      <c r="L1342" s="353" t="s">
        <v>32</v>
      </c>
      <c r="M1342" s="352">
        <v>2847</v>
      </c>
      <c r="N1342" s="371">
        <v>44971</v>
      </c>
      <c r="O1342" s="74">
        <f t="shared" si="64"/>
        <v>2</v>
      </c>
      <c r="P1342" s="74">
        <f t="shared" si="65"/>
        <v>1</v>
      </c>
      <c r="Q1342" s="139" t="str">
        <f t="shared" si="66"/>
        <v>Gastos_Gerais</v>
      </c>
    </row>
    <row r="1343" spans="1:17" ht="24" x14ac:dyDescent="0.2">
      <c r="A1343" s="357">
        <v>1340</v>
      </c>
      <c r="B1343" s="347">
        <v>44974</v>
      </c>
      <c r="C1343" s="580">
        <v>44927</v>
      </c>
      <c r="D1343" s="349" t="s">
        <v>264</v>
      </c>
      <c r="E1343" s="349" t="s">
        <v>408</v>
      </c>
      <c r="F1343" s="350">
        <v>161.5</v>
      </c>
      <c r="G1343" s="349" t="s">
        <v>1180</v>
      </c>
      <c r="H1343" s="349" t="s">
        <v>423</v>
      </c>
      <c r="I1343" s="351" t="s">
        <v>1820</v>
      </c>
      <c r="J1343" s="352" t="s">
        <v>1821</v>
      </c>
      <c r="K1343" s="352" t="s">
        <v>1157</v>
      </c>
      <c r="L1343" s="353" t="s">
        <v>32</v>
      </c>
      <c r="M1343" s="352">
        <v>2848</v>
      </c>
      <c r="N1343" s="371">
        <v>44971</v>
      </c>
      <c r="O1343" s="74">
        <f t="shared" ref="O1343:O1406" si="67">IF(B1343=0,0,IF(YEAR(B1343)=$P$1,MONTH(B1343)-$O$1+1,(YEAR(B1343)-$P$1)*12-$O$1+1+MONTH(B1343)))</f>
        <v>2</v>
      </c>
      <c r="P1343" s="74">
        <f t="shared" ref="P1343:P1406" si="68">IF(C1343=0,0,IF(YEAR(C1343)=$P$1,MONTH(C1343)-$O$1+1,(YEAR(C1343)-$P$1)*12-$O$1+1+MONTH(C1343)))</f>
        <v>1</v>
      </c>
      <c r="Q1343" s="139" t="str">
        <f t="shared" ref="Q1343:Q1406" si="69">SUBSTITUTE(D1343," ","_")</f>
        <v>Gastos_Gerais</v>
      </c>
    </row>
    <row r="1344" spans="1:17" x14ac:dyDescent="0.2">
      <c r="A1344" s="357">
        <v>1341</v>
      </c>
      <c r="B1344" s="347">
        <v>44974</v>
      </c>
      <c r="C1344" s="580">
        <v>44958</v>
      </c>
      <c r="D1344" s="349" t="s">
        <v>264</v>
      </c>
      <c r="E1344" s="349" t="s">
        <v>138</v>
      </c>
      <c r="F1344" s="350">
        <v>4637.66</v>
      </c>
      <c r="G1344" s="349" t="s">
        <v>138</v>
      </c>
      <c r="H1344" s="349" t="s">
        <v>1032</v>
      </c>
      <c r="I1344" s="351" t="s">
        <v>1997</v>
      </c>
      <c r="J1344" s="352" t="s">
        <v>1998</v>
      </c>
      <c r="K1344" s="352" t="s">
        <v>1157</v>
      </c>
      <c r="L1344" s="353" t="s">
        <v>32</v>
      </c>
      <c r="M1344" s="352">
        <v>37238431</v>
      </c>
      <c r="N1344" s="371">
        <v>44972</v>
      </c>
      <c r="O1344" s="74">
        <f t="shared" si="67"/>
        <v>2</v>
      </c>
      <c r="P1344" s="74">
        <f t="shared" si="68"/>
        <v>2</v>
      </c>
      <c r="Q1344" s="139" t="str">
        <f t="shared" si="69"/>
        <v>Gastos_Gerais</v>
      </c>
    </row>
    <row r="1345" spans="1:17" ht="24" x14ac:dyDescent="0.2">
      <c r="A1345" s="357">
        <v>1342</v>
      </c>
      <c r="B1345" s="347">
        <v>44974</v>
      </c>
      <c r="C1345" s="580">
        <v>44958</v>
      </c>
      <c r="D1345" s="349" t="s">
        <v>264</v>
      </c>
      <c r="E1345" s="349" t="s">
        <v>402</v>
      </c>
      <c r="F1345" s="350">
        <v>47.86</v>
      </c>
      <c r="G1345" s="349" t="s">
        <v>1487</v>
      </c>
      <c r="H1345" s="349" t="s">
        <v>414</v>
      </c>
      <c r="I1345" s="351" t="s">
        <v>1732</v>
      </c>
      <c r="J1345" s="352" t="s">
        <v>1733</v>
      </c>
      <c r="K1345" s="352" t="s">
        <v>1157</v>
      </c>
      <c r="L1345" s="353" t="s">
        <v>32</v>
      </c>
      <c r="M1345" s="352">
        <v>211005</v>
      </c>
      <c r="N1345" s="371">
        <v>44972</v>
      </c>
      <c r="O1345" s="74">
        <f t="shared" si="67"/>
        <v>2</v>
      </c>
      <c r="P1345" s="74">
        <f t="shared" si="68"/>
        <v>2</v>
      </c>
      <c r="Q1345" s="139" t="str">
        <f t="shared" si="69"/>
        <v>Gastos_Gerais</v>
      </c>
    </row>
    <row r="1346" spans="1:17" ht="24" x14ac:dyDescent="0.2">
      <c r="A1346" s="357">
        <v>1343</v>
      </c>
      <c r="B1346" s="347">
        <v>44974</v>
      </c>
      <c r="C1346" s="580">
        <v>44958</v>
      </c>
      <c r="D1346" s="349" t="s">
        <v>264</v>
      </c>
      <c r="E1346" s="349" t="s">
        <v>398</v>
      </c>
      <c r="F1346" s="350">
        <v>695.9</v>
      </c>
      <c r="G1346" s="349" t="s">
        <v>1271</v>
      </c>
      <c r="H1346" s="349" t="s">
        <v>422</v>
      </c>
      <c r="I1346" s="351" t="s">
        <v>2806</v>
      </c>
      <c r="J1346" s="352" t="s">
        <v>1734</v>
      </c>
      <c r="K1346" s="352" t="s">
        <v>1157</v>
      </c>
      <c r="L1346" s="353" t="s">
        <v>32</v>
      </c>
      <c r="M1346" s="352">
        <v>24</v>
      </c>
      <c r="N1346" s="371">
        <v>44971</v>
      </c>
      <c r="O1346" s="74">
        <f t="shared" si="67"/>
        <v>2</v>
      </c>
      <c r="P1346" s="74">
        <f t="shared" si="68"/>
        <v>2</v>
      </c>
      <c r="Q1346" s="139" t="str">
        <f t="shared" si="69"/>
        <v>Gastos_Gerais</v>
      </c>
    </row>
    <row r="1347" spans="1:17" ht="36" x14ac:dyDescent="0.2">
      <c r="A1347" s="357">
        <v>1344</v>
      </c>
      <c r="B1347" s="347">
        <v>44974</v>
      </c>
      <c r="C1347" s="580">
        <v>44958</v>
      </c>
      <c r="D1347" s="349" t="s">
        <v>264</v>
      </c>
      <c r="E1347" s="349" t="s">
        <v>388</v>
      </c>
      <c r="F1347" s="350">
        <v>66234.78</v>
      </c>
      <c r="G1347" s="349" t="s">
        <v>2807</v>
      </c>
      <c r="H1347" s="349" t="s">
        <v>302</v>
      </c>
      <c r="I1347" s="351" t="s">
        <v>1416</v>
      </c>
      <c r="J1347" s="352" t="s">
        <v>1417</v>
      </c>
      <c r="K1347" s="352" t="s">
        <v>1157</v>
      </c>
      <c r="L1347" s="353" t="s">
        <v>32</v>
      </c>
      <c r="M1347" s="352">
        <v>202312</v>
      </c>
      <c r="N1347" s="371">
        <v>44972</v>
      </c>
      <c r="O1347" s="74">
        <f t="shared" si="67"/>
        <v>2</v>
      </c>
      <c r="P1347" s="74">
        <f t="shared" si="68"/>
        <v>2</v>
      </c>
      <c r="Q1347" s="139" t="str">
        <f t="shared" si="69"/>
        <v>Gastos_Gerais</v>
      </c>
    </row>
    <row r="1348" spans="1:17" ht="24" x14ac:dyDescent="0.2">
      <c r="A1348" s="357">
        <v>1345</v>
      </c>
      <c r="B1348" s="347">
        <v>44974</v>
      </c>
      <c r="C1348" s="580">
        <v>44958</v>
      </c>
      <c r="D1348" s="349" t="s">
        <v>264</v>
      </c>
      <c r="E1348" s="349" t="s">
        <v>388</v>
      </c>
      <c r="F1348" s="350">
        <v>828</v>
      </c>
      <c r="G1348" s="349" t="s">
        <v>2808</v>
      </c>
      <c r="H1348" s="349" t="s">
        <v>1032</v>
      </c>
      <c r="I1348" s="351" t="s">
        <v>2809</v>
      </c>
      <c r="J1348" s="352" t="s">
        <v>2810</v>
      </c>
      <c r="K1348" s="352" t="s">
        <v>1157</v>
      </c>
      <c r="L1348" s="353" t="s">
        <v>32</v>
      </c>
      <c r="M1348" s="352">
        <v>239</v>
      </c>
      <c r="N1348" s="371">
        <v>44971</v>
      </c>
      <c r="O1348" s="74">
        <f t="shared" si="67"/>
        <v>2</v>
      </c>
      <c r="P1348" s="74">
        <f t="shared" si="68"/>
        <v>2</v>
      </c>
      <c r="Q1348" s="139" t="str">
        <f t="shared" si="69"/>
        <v>Gastos_Gerais</v>
      </c>
    </row>
    <row r="1349" spans="1:17" ht="36" x14ac:dyDescent="0.2">
      <c r="A1349" s="357">
        <v>1346</v>
      </c>
      <c r="B1349" s="355">
        <v>44974</v>
      </c>
      <c r="C1349" s="348">
        <v>44958</v>
      </c>
      <c r="D1349" s="351" t="s">
        <v>264</v>
      </c>
      <c r="E1349" s="351" t="s">
        <v>290</v>
      </c>
      <c r="F1349" s="356">
        <v>2373</v>
      </c>
      <c r="G1349" s="351" t="s">
        <v>2811</v>
      </c>
      <c r="H1349" s="351" t="s">
        <v>422</v>
      </c>
      <c r="I1349" s="351" t="s">
        <v>2812</v>
      </c>
      <c r="J1349" s="352" t="s">
        <v>2813</v>
      </c>
      <c r="K1349" s="352" t="s">
        <v>1157</v>
      </c>
      <c r="L1349" s="353" t="s">
        <v>32</v>
      </c>
      <c r="M1349" s="352">
        <v>36441</v>
      </c>
      <c r="N1349" s="371">
        <v>44973</v>
      </c>
      <c r="O1349" s="74">
        <f t="shared" si="67"/>
        <v>2</v>
      </c>
      <c r="P1349" s="74">
        <f t="shared" si="68"/>
        <v>2</v>
      </c>
      <c r="Q1349" s="139" t="str">
        <f t="shared" si="69"/>
        <v>Gastos_Gerais</v>
      </c>
    </row>
    <row r="1350" spans="1:17" ht="24" x14ac:dyDescent="0.2">
      <c r="A1350" s="357">
        <v>1347</v>
      </c>
      <c r="B1350" s="347">
        <v>44974</v>
      </c>
      <c r="C1350" s="580">
        <v>44958</v>
      </c>
      <c r="D1350" s="349" t="s">
        <v>264</v>
      </c>
      <c r="E1350" s="349" t="s">
        <v>136</v>
      </c>
      <c r="F1350" s="350">
        <v>451</v>
      </c>
      <c r="G1350" s="349" t="s">
        <v>2814</v>
      </c>
      <c r="H1350" s="349" t="s">
        <v>302</v>
      </c>
      <c r="I1350" s="351" t="s">
        <v>1910</v>
      </c>
      <c r="J1350" s="352" t="s">
        <v>1911</v>
      </c>
      <c r="K1350" s="352" t="s">
        <v>1157</v>
      </c>
      <c r="L1350" s="353" t="s">
        <v>32</v>
      </c>
      <c r="M1350" s="352">
        <v>24135</v>
      </c>
      <c r="N1350" s="371">
        <v>44963</v>
      </c>
      <c r="O1350" s="74">
        <f t="shared" si="67"/>
        <v>2</v>
      </c>
      <c r="P1350" s="74">
        <f t="shared" si="68"/>
        <v>2</v>
      </c>
      <c r="Q1350" s="139" t="str">
        <f t="shared" si="69"/>
        <v>Gastos_Gerais</v>
      </c>
    </row>
    <row r="1351" spans="1:17" ht="36" x14ac:dyDescent="0.2">
      <c r="A1351" s="357">
        <v>1348</v>
      </c>
      <c r="B1351" s="347">
        <v>44974</v>
      </c>
      <c r="C1351" s="580">
        <v>44958</v>
      </c>
      <c r="D1351" s="349" t="s">
        <v>264</v>
      </c>
      <c r="E1351" s="349" t="s">
        <v>394</v>
      </c>
      <c r="F1351" s="350">
        <v>7898.96</v>
      </c>
      <c r="G1351" s="349" t="s">
        <v>2815</v>
      </c>
      <c r="H1351" s="349" t="s">
        <v>417</v>
      </c>
      <c r="I1351" s="351" t="s">
        <v>2552</v>
      </c>
      <c r="J1351" s="352" t="s">
        <v>2553</v>
      </c>
      <c r="K1351" s="352" t="s">
        <v>1157</v>
      </c>
      <c r="L1351" s="353" t="s">
        <v>32</v>
      </c>
      <c r="M1351" s="352">
        <v>202330</v>
      </c>
      <c r="N1351" s="371">
        <v>44973</v>
      </c>
      <c r="O1351" s="74">
        <f t="shared" si="67"/>
        <v>2</v>
      </c>
      <c r="P1351" s="74">
        <f t="shared" si="68"/>
        <v>2</v>
      </c>
      <c r="Q1351" s="139" t="str">
        <f t="shared" si="69"/>
        <v>Gastos_Gerais</v>
      </c>
    </row>
    <row r="1352" spans="1:17" ht="24" x14ac:dyDescent="0.2">
      <c r="A1352" s="357">
        <v>1349</v>
      </c>
      <c r="B1352" s="347">
        <v>44974</v>
      </c>
      <c r="C1352" s="580">
        <v>44958</v>
      </c>
      <c r="D1352" s="349" t="s">
        <v>264</v>
      </c>
      <c r="E1352" s="349" t="s">
        <v>0</v>
      </c>
      <c r="F1352" s="350">
        <v>815.63</v>
      </c>
      <c r="G1352" s="349" t="s">
        <v>1283</v>
      </c>
      <c r="H1352" s="349" t="s">
        <v>417</v>
      </c>
      <c r="I1352" s="351" t="s">
        <v>1570</v>
      </c>
      <c r="J1352" s="352" t="s">
        <v>1571</v>
      </c>
      <c r="K1352" s="352" t="s">
        <v>1157</v>
      </c>
      <c r="L1352" s="353" t="s">
        <v>32</v>
      </c>
      <c r="M1352" s="352">
        <v>35685</v>
      </c>
      <c r="N1352" s="371">
        <v>44971</v>
      </c>
      <c r="O1352" s="74">
        <f t="shared" si="67"/>
        <v>2</v>
      </c>
      <c r="P1352" s="74">
        <f t="shared" si="68"/>
        <v>2</v>
      </c>
      <c r="Q1352" s="139" t="str">
        <f t="shared" si="69"/>
        <v>Gastos_Gerais</v>
      </c>
    </row>
    <row r="1353" spans="1:17" ht="25.5" x14ac:dyDescent="0.2">
      <c r="A1353" s="357">
        <v>1350</v>
      </c>
      <c r="B1353" s="347">
        <v>44974</v>
      </c>
      <c r="C1353" s="580">
        <v>44958</v>
      </c>
      <c r="D1353" s="349" t="s">
        <v>176</v>
      </c>
      <c r="E1353" s="349" t="s">
        <v>55</v>
      </c>
      <c r="F1353" s="350">
        <v>20968.89</v>
      </c>
      <c r="G1353" s="349" t="s">
        <v>2816</v>
      </c>
      <c r="H1353" s="349" t="s">
        <v>303</v>
      </c>
      <c r="I1353" s="351" t="s">
        <v>1848</v>
      </c>
      <c r="J1353" s="352" t="s">
        <v>1849</v>
      </c>
      <c r="K1353" s="352" t="s">
        <v>1157</v>
      </c>
      <c r="L1353" s="353" t="s">
        <v>32</v>
      </c>
      <c r="M1353" s="352">
        <v>341971</v>
      </c>
      <c r="N1353" s="371">
        <v>44958</v>
      </c>
      <c r="O1353" s="74">
        <f t="shared" si="67"/>
        <v>2</v>
      </c>
      <c r="P1353" s="74">
        <f t="shared" si="68"/>
        <v>2</v>
      </c>
      <c r="Q1353" s="139" t="str">
        <f t="shared" si="69"/>
        <v>Gastos_com_Pessoal</v>
      </c>
    </row>
    <row r="1354" spans="1:17" ht="48" x14ac:dyDescent="0.2">
      <c r="A1354" s="357">
        <v>1351</v>
      </c>
      <c r="B1354" s="347">
        <v>44974</v>
      </c>
      <c r="C1354" s="580">
        <v>44958</v>
      </c>
      <c r="D1354" s="349" t="s">
        <v>264</v>
      </c>
      <c r="E1354" s="349" t="s">
        <v>293</v>
      </c>
      <c r="F1354" s="350">
        <v>180</v>
      </c>
      <c r="G1354" s="349" t="s">
        <v>2313</v>
      </c>
      <c r="H1354" s="349" t="s">
        <v>302</v>
      </c>
      <c r="I1354" s="351" t="s">
        <v>2314</v>
      </c>
      <c r="J1354" s="352" t="s">
        <v>456</v>
      </c>
      <c r="K1354" s="352" t="s">
        <v>1163</v>
      </c>
      <c r="L1354" s="353" t="s">
        <v>1163</v>
      </c>
      <c r="M1354" s="352" t="s">
        <v>425</v>
      </c>
      <c r="N1354" s="371">
        <v>44974</v>
      </c>
      <c r="O1354" s="74">
        <f t="shared" si="67"/>
        <v>2</v>
      </c>
      <c r="P1354" s="74">
        <f t="shared" si="68"/>
        <v>2</v>
      </c>
      <c r="Q1354" s="139" t="str">
        <f t="shared" si="69"/>
        <v>Gastos_Gerais</v>
      </c>
    </row>
    <row r="1355" spans="1:17" ht="24" x14ac:dyDescent="0.2">
      <c r="A1355" s="357">
        <v>1352</v>
      </c>
      <c r="B1355" s="347">
        <v>44974</v>
      </c>
      <c r="C1355" s="580">
        <v>44958</v>
      </c>
      <c r="D1355" s="349" t="s">
        <v>264</v>
      </c>
      <c r="E1355" s="349" t="s">
        <v>96</v>
      </c>
      <c r="F1355" s="350">
        <v>204.9</v>
      </c>
      <c r="G1355" s="349" t="s">
        <v>2817</v>
      </c>
      <c r="H1355" s="349" t="s">
        <v>423</v>
      </c>
      <c r="I1355" s="351" t="s">
        <v>2818</v>
      </c>
      <c r="J1355" s="352" t="s">
        <v>2819</v>
      </c>
      <c r="K1355" s="352" t="s">
        <v>1163</v>
      </c>
      <c r="L1355" s="353" t="s">
        <v>32</v>
      </c>
      <c r="M1355" s="352">
        <v>281</v>
      </c>
      <c r="N1355" s="371">
        <v>44973</v>
      </c>
      <c r="O1355" s="74">
        <f t="shared" si="67"/>
        <v>2</v>
      </c>
      <c r="P1355" s="74">
        <f t="shared" si="68"/>
        <v>2</v>
      </c>
      <c r="Q1355" s="139" t="str">
        <f t="shared" si="69"/>
        <v>Gastos_Gerais</v>
      </c>
    </row>
    <row r="1356" spans="1:17" ht="24" x14ac:dyDescent="0.2">
      <c r="A1356" s="357">
        <v>1353</v>
      </c>
      <c r="B1356" s="347">
        <v>44974</v>
      </c>
      <c r="C1356" s="580">
        <v>44958</v>
      </c>
      <c r="D1356" s="349" t="s">
        <v>264</v>
      </c>
      <c r="E1356" s="349" t="s">
        <v>96</v>
      </c>
      <c r="F1356" s="350">
        <v>179.2</v>
      </c>
      <c r="G1356" s="349" t="s">
        <v>2820</v>
      </c>
      <c r="H1356" s="349" t="s">
        <v>417</v>
      </c>
      <c r="I1356" s="351" t="s">
        <v>2821</v>
      </c>
      <c r="J1356" s="352" t="s">
        <v>2822</v>
      </c>
      <c r="K1356" s="352" t="s">
        <v>1163</v>
      </c>
      <c r="L1356" s="353" t="s">
        <v>32</v>
      </c>
      <c r="M1356" s="352">
        <v>10326</v>
      </c>
      <c r="N1356" s="371">
        <v>44973</v>
      </c>
      <c r="O1356" s="74">
        <f t="shared" si="67"/>
        <v>2</v>
      </c>
      <c r="P1356" s="74">
        <f t="shared" si="68"/>
        <v>2</v>
      </c>
      <c r="Q1356" s="139" t="str">
        <f t="shared" si="69"/>
        <v>Gastos_Gerais</v>
      </c>
    </row>
    <row r="1357" spans="1:17" ht="36" x14ac:dyDescent="0.2">
      <c r="A1357" s="357">
        <v>1354</v>
      </c>
      <c r="B1357" s="347">
        <v>44974</v>
      </c>
      <c r="C1357" s="580">
        <v>44927</v>
      </c>
      <c r="D1357" s="349" t="s">
        <v>264</v>
      </c>
      <c r="E1357" s="349" t="s">
        <v>82</v>
      </c>
      <c r="F1357" s="350">
        <v>2706.2</v>
      </c>
      <c r="G1357" s="349" t="s">
        <v>2204</v>
      </c>
      <c r="H1357" s="349" t="s">
        <v>420</v>
      </c>
      <c r="I1357" s="351" t="s">
        <v>1856</v>
      </c>
      <c r="J1357" s="352" t="s">
        <v>1857</v>
      </c>
      <c r="K1357" s="352" t="s">
        <v>1157</v>
      </c>
      <c r="L1357" s="353" t="s">
        <v>1158</v>
      </c>
      <c r="M1357" s="352">
        <v>242630</v>
      </c>
      <c r="N1357" s="371">
        <v>44974</v>
      </c>
      <c r="O1357" s="74">
        <f t="shared" si="67"/>
        <v>2</v>
      </c>
      <c r="P1357" s="74">
        <f t="shared" si="68"/>
        <v>1</v>
      </c>
      <c r="Q1357" s="139" t="str">
        <f t="shared" si="69"/>
        <v>Gastos_Gerais</v>
      </c>
    </row>
    <row r="1358" spans="1:17" x14ac:dyDescent="0.2">
      <c r="A1358" s="357">
        <v>1355</v>
      </c>
      <c r="B1358" s="347">
        <v>44974</v>
      </c>
      <c r="C1358" s="580">
        <v>44958</v>
      </c>
      <c r="D1358" s="349" t="s">
        <v>264</v>
      </c>
      <c r="E1358" s="349" t="s">
        <v>208</v>
      </c>
      <c r="F1358" s="350">
        <v>76</v>
      </c>
      <c r="G1358" s="349" t="s">
        <v>2823</v>
      </c>
      <c r="H1358" s="349" t="s">
        <v>423</v>
      </c>
      <c r="I1358" s="351" t="s">
        <v>1851</v>
      </c>
      <c r="J1358" s="352" t="s">
        <v>1852</v>
      </c>
      <c r="K1358" s="352" t="s">
        <v>1157</v>
      </c>
      <c r="L1358" s="353" t="s">
        <v>32</v>
      </c>
      <c r="M1358" s="352">
        <v>202327</v>
      </c>
      <c r="N1358" s="371">
        <v>44964</v>
      </c>
      <c r="O1358" s="74">
        <f t="shared" si="67"/>
        <v>2</v>
      </c>
      <c r="P1358" s="74">
        <f t="shared" si="68"/>
        <v>2</v>
      </c>
      <c r="Q1358" s="139" t="str">
        <f t="shared" si="69"/>
        <v>Gastos_Gerais</v>
      </c>
    </row>
    <row r="1359" spans="1:17" x14ac:dyDescent="0.2">
      <c r="A1359" s="357">
        <v>1356</v>
      </c>
      <c r="B1359" s="355">
        <v>44974</v>
      </c>
      <c r="C1359" s="348">
        <v>44958</v>
      </c>
      <c r="D1359" s="351" t="s">
        <v>264</v>
      </c>
      <c r="E1359" s="351" t="s">
        <v>208</v>
      </c>
      <c r="F1359" s="356">
        <v>76</v>
      </c>
      <c r="G1359" s="349" t="s">
        <v>2823</v>
      </c>
      <c r="H1359" s="351" t="s">
        <v>493</v>
      </c>
      <c r="I1359" s="351" t="s">
        <v>1851</v>
      </c>
      <c r="J1359" s="352" t="s">
        <v>1852</v>
      </c>
      <c r="K1359" s="352" t="s">
        <v>1157</v>
      </c>
      <c r="L1359" s="353" t="s">
        <v>32</v>
      </c>
      <c r="M1359" s="352">
        <v>202328</v>
      </c>
      <c r="N1359" s="371">
        <v>44964</v>
      </c>
      <c r="O1359" s="74">
        <f t="shared" si="67"/>
        <v>2</v>
      </c>
      <c r="P1359" s="74">
        <f t="shared" si="68"/>
        <v>2</v>
      </c>
      <c r="Q1359" s="139" t="str">
        <f t="shared" si="69"/>
        <v>Gastos_Gerais</v>
      </c>
    </row>
    <row r="1360" spans="1:17" x14ac:dyDescent="0.2">
      <c r="A1360" s="357">
        <v>1357</v>
      </c>
      <c r="B1360" s="358">
        <v>44974</v>
      </c>
      <c r="C1360" s="579">
        <v>44958</v>
      </c>
      <c r="D1360" s="359" t="s">
        <v>264</v>
      </c>
      <c r="E1360" s="359" t="s">
        <v>208</v>
      </c>
      <c r="F1360" s="360">
        <v>76</v>
      </c>
      <c r="G1360" s="351" t="s">
        <v>2823</v>
      </c>
      <c r="H1360" s="349" t="s">
        <v>421</v>
      </c>
      <c r="I1360" s="351" t="s">
        <v>1851</v>
      </c>
      <c r="J1360" s="352" t="s">
        <v>1852</v>
      </c>
      <c r="K1360" s="352" t="s">
        <v>1157</v>
      </c>
      <c r="L1360" s="353" t="s">
        <v>32</v>
      </c>
      <c r="M1360" s="352">
        <v>202326</v>
      </c>
      <c r="N1360" s="371">
        <v>44964</v>
      </c>
      <c r="O1360" s="74">
        <f t="shared" si="67"/>
        <v>2</v>
      </c>
      <c r="P1360" s="74">
        <f t="shared" si="68"/>
        <v>2</v>
      </c>
      <c r="Q1360" s="139" t="str">
        <f t="shared" si="69"/>
        <v>Gastos_Gerais</v>
      </c>
    </row>
    <row r="1361" spans="1:17" ht="24" x14ac:dyDescent="0.2">
      <c r="A1361" s="357">
        <v>1358</v>
      </c>
      <c r="B1361" s="347">
        <v>44974</v>
      </c>
      <c r="C1361" s="579">
        <v>44927</v>
      </c>
      <c r="D1361" s="349" t="s">
        <v>264</v>
      </c>
      <c r="E1361" s="349" t="s">
        <v>90</v>
      </c>
      <c r="F1361" s="350">
        <v>900</v>
      </c>
      <c r="G1361" s="351" t="s">
        <v>1715</v>
      </c>
      <c r="H1361" s="349" t="s">
        <v>416</v>
      </c>
      <c r="I1361" s="351" t="s">
        <v>1716</v>
      </c>
      <c r="J1361" s="352" t="s">
        <v>1717</v>
      </c>
      <c r="K1361" s="352" t="s">
        <v>1157</v>
      </c>
      <c r="L1361" s="353" t="s">
        <v>32</v>
      </c>
      <c r="M1361" s="352">
        <v>202320</v>
      </c>
      <c r="N1361" s="371">
        <v>44970</v>
      </c>
      <c r="O1361" s="74">
        <f t="shared" si="67"/>
        <v>2</v>
      </c>
      <c r="P1361" s="74">
        <f t="shared" si="68"/>
        <v>1</v>
      </c>
      <c r="Q1361" s="139" t="str">
        <f t="shared" si="69"/>
        <v>Gastos_Gerais</v>
      </c>
    </row>
    <row r="1362" spans="1:17" ht="36" x14ac:dyDescent="0.2">
      <c r="A1362" s="357">
        <v>1359</v>
      </c>
      <c r="B1362" s="347">
        <v>44974</v>
      </c>
      <c r="C1362" s="580">
        <v>44958</v>
      </c>
      <c r="D1362" s="349" t="s">
        <v>264</v>
      </c>
      <c r="E1362" s="349" t="s">
        <v>293</v>
      </c>
      <c r="F1362" s="350">
        <v>1251</v>
      </c>
      <c r="G1362" s="349" t="s">
        <v>2824</v>
      </c>
      <c r="H1362" s="349" t="s">
        <v>302</v>
      </c>
      <c r="I1362" s="351" t="s">
        <v>1495</v>
      </c>
      <c r="J1362" s="369" t="s">
        <v>1496</v>
      </c>
      <c r="K1362" s="352" t="s">
        <v>1157</v>
      </c>
      <c r="L1362" s="353" t="s">
        <v>32</v>
      </c>
      <c r="M1362" s="352">
        <v>2023558</v>
      </c>
      <c r="N1362" s="371">
        <v>44968</v>
      </c>
      <c r="O1362" s="74">
        <f t="shared" si="67"/>
        <v>2</v>
      </c>
      <c r="P1362" s="74">
        <f t="shared" si="68"/>
        <v>2</v>
      </c>
      <c r="Q1362" s="139" t="str">
        <f t="shared" si="69"/>
        <v>Gastos_Gerais</v>
      </c>
    </row>
    <row r="1363" spans="1:17" x14ac:dyDescent="0.2">
      <c r="A1363" s="357">
        <v>1360</v>
      </c>
      <c r="B1363" s="347">
        <v>44974</v>
      </c>
      <c r="C1363" s="580">
        <v>44958</v>
      </c>
      <c r="D1363" s="349" t="s">
        <v>264</v>
      </c>
      <c r="E1363" s="349" t="s">
        <v>247</v>
      </c>
      <c r="F1363" s="350">
        <v>501</v>
      </c>
      <c r="G1363" s="361" t="s">
        <v>2825</v>
      </c>
      <c r="H1363" s="349" t="s">
        <v>417</v>
      </c>
      <c r="I1363" s="361" t="s">
        <v>2826</v>
      </c>
      <c r="J1363" s="363" t="s">
        <v>2827</v>
      </c>
      <c r="K1363" s="363" t="s">
        <v>1163</v>
      </c>
      <c r="L1363" s="363" t="s">
        <v>32</v>
      </c>
      <c r="M1363" s="352">
        <v>14764</v>
      </c>
      <c r="N1363" s="371">
        <v>44973</v>
      </c>
      <c r="O1363" s="74">
        <f t="shared" si="67"/>
        <v>2</v>
      </c>
      <c r="P1363" s="74">
        <f t="shared" si="68"/>
        <v>2</v>
      </c>
      <c r="Q1363" s="139" t="str">
        <f t="shared" si="69"/>
        <v>Gastos_Gerais</v>
      </c>
    </row>
    <row r="1364" spans="1:17" ht="25.5" x14ac:dyDescent="0.2">
      <c r="A1364" s="357">
        <v>1361</v>
      </c>
      <c r="B1364" s="347">
        <v>44974</v>
      </c>
      <c r="C1364" s="580">
        <v>44927</v>
      </c>
      <c r="D1364" s="349" t="s">
        <v>176</v>
      </c>
      <c r="E1364" s="349" t="s">
        <v>1</v>
      </c>
      <c r="F1364" s="350">
        <v>269888.24</v>
      </c>
      <c r="G1364" s="361" t="s">
        <v>2828</v>
      </c>
      <c r="H1364" s="349" t="s">
        <v>303</v>
      </c>
      <c r="I1364" s="361" t="s">
        <v>1887</v>
      </c>
      <c r="J1364" s="363" t="s">
        <v>425</v>
      </c>
      <c r="K1364" s="363" t="s">
        <v>1188</v>
      </c>
      <c r="L1364" s="363" t="s">
        <v>1410</v>
      </c>
      <c r="M1364" s="352" t="s">
        <v>425</v>
      </c>
      <c r="N1364" s="371">
        <v>44974</v>
      </c>
      <c r="O1364" s="74">
        <f t="shared" si="67"/>
        <v>2</v>
      </c>
      <c r="P1364" s="74">
        <f t="shared" si="68"/>
        <v>1</v>
      </c>
      <c r="Q1364" s="139" t="str">
        <f t="shared" si="69"/>
        <v>Gastos_com_Pessoal</v>
      </c>
    </row>
    <row r="1365" spans="1:17" ht="25.5" x14ac:dyDescent="0.2">
      <c r="A1365" s="357">
        <v>1362</v>
      </c>
      <c r="B1365" s="347">
        <v>44974</v>
      </c>
      <c r="C1365" s="580">
        <v>44927</v>
      </c>
      <c r="D1365" s="349" t="s">
        <v>176</v>
      </c>
      <c r="E1365" s="349" t="s">
        <v>245</v>
      </c>
      <c r="F1365" s="350">
        <v>137240.01</v>
      </c>
      <c r="G1365" s="349" t="s">
        <v>2829</v>
      </c>
      <c r="H1365" s="349" t="s">
        <v>303</v>
      </c>
      <c r="I1365" s="351" t="s">
        <v>1885</v>
      </c>
      <c r="J1365" s="352" t="s">
        <v>425</v>
      </c>
      <c r="K1365" s="352" t="s">
        <v>1188</v>
      </c>
      <c r="L1365" s="353" t="s">
        <v>1410</v>
      </c>
      <c r="M1365" s="352" t="s">
        <v>425</v>
      </c>
      <c r="N1365" s="371">
        <v>44974</v>
      </c>
      <c r="O1365" s="74">
        <f t="shared" si="67"/>
        <v>2</v>
      </c>
      <c r="P1365" s="74">
        <f t="shared" si="68"/>
        <v>1</v>
      </c>
      <c r="Q1365" s="139" t="str">
        <f t="shared" si="69"/>
        <v>Gastos_com_Pessoal</v>
      </c>
    </row>
    <row r="1366" spans="1:17" ht="25.5" x14ac:dyDescent="0.2">
      <c r="A1366" s="357">
        <v>1363</v>
      </c>
      <c r="B1366" s="347">
        <v>44974</v>
      </c>
      <c r="C1366" s="580">
        <v>44927</v>
      </c>
      <c r="D1366" s="349" t="s">
        <v>176</v>
      </c>
      <c r="E1366" s="349" t="s">
        <v>1</v>
      </c>
      <c r="F1366" s="350">
        <v>93275.83</v>
      </c>
      <c r="G1366" s="349" t="s">
        <v>2830</v>
      </c>
      <c r="H1366" s="349" t="s">
        <v>303</v>
      </c>
      <c r="I1366" s="351" t="s">
        <v>1889</v>
      </c>
      <c r="J1366" s="352" t="s">
        <v>425</v>
      </c>
      <c r="K1366" s="352" t="s">
        <v>1188</v>
      </c>
      <c r="L1366" s="353" t="s">
        <v>1410</v>
      </c>
      <c r="M1366" s="352" t="s">
        <v>425</v>
      </c>
      <c r="N1366" s="371">
        <v>44974</v>
      </c>
      <c r="O1366" s="74">
        <f t="shared" si="67"/>
        <v>2</v>
      </c>
      <c r="P1366" s="74">
        <f t="shared" si="68"/>
        <v>1</v>
      </c>
      <c r="Q1366" s="139" t="str">
        <f t="shared" si="69"/>
        <v>Gastos_com_Pessoal</v>
      </c>
    </row>
    <row r="1367" spans="1:17" ht="24" x14ac:dyDescent="0.2">
      <c r="A1367" s="357">
        <v>1364</v>
      </c>
      <c r="B1367" s="347">
        <v>44974</v>
      </c>
      <c r="C1367" s="580">
        <v>44958</v>
      </c>
      <c r="D1367" s="349" t="s">
        <v>264</v>
      </c>
      <c r="E1367" s="349" t="s">
        <v>404</v>
      </c>
      <c r="F1367" s="350">
        <v>392</v>
      </c>
      <c r="G1367" s="349" t="s">
        <v>2831</v>
      </c>
      <c r="H1367" s="349" t="s">
        <v>422</v>
      </c>
      <c r="I1367" s="351" t="s">
        <v>2832</v>
      </c>
      <c r="J1367" s="352" t="s">
        <v>2833</v>
      </c>
      <c r="K1367" s="352" t="s">
        <v>1163</v>
      </c>
      <c r="L1367" s="353" t="s">
        <v>32</v>
      </c>
      <c r="M1367" s="352">
        <v>8</v>
      </c>
      <c r="N1367" s="371">
        <v>44972</v>
      </c>
      <c r="O1367" s="74">
        <f t="shared" si="67"/>
        <v>2</v>
      </c>
      <c r="P1367" s="74">
        <f t="shared" si="68"/>
        <v>2</v>
      </c>
      <c r="Q1367" s="139" t="str">
        <f t="shared" si="69"/>
        <v>Gastos_Gerais</v>
      </c>
    </row>
    <row r="1368" spans="1:17" ht="24" x14ac:dyDescent="0.2">
      <c r="A1368" s="357">
        <v>1365</v>
      </c>
      <c r="B1368" s="347">
        <v>44974</v>
      </c>
      <c r="C1368" s="580">
        <v>44958</v>
      </c>
      <c r="D1368" s="349" t="s">
        <v>264</v>
      </c>
      <c r="E1368" s="349" t="s">
        <v>96</v>
      </c>
      <c r="F1368" s="350">
        <v>93.61</v>
      </c>
      <c r="G1368" s="349" t="s">
        <v>2834</v>
      </c>
      <c r="H1368" s="349" t="s">
        <v>421</v>
      </c>
      <c r="I1368" s="351" t="s">
        <v>2835</v>
      </c>
      <c r="J1368" s="352" t="s">
        <v>2836</v>
      </c>
      <c r="K1368" s="352" t="s">
        <v>1163</v>
      </c>
      <c r="L1368" s="353" t="s">
        <v>32</v>
      </c>
      <c r="M1368" s="352">
        <v>722</v>
      </c>
      <c r="N1368" s="371">
        <v>44974</v>
      </c>
      <c r="O1368" s="74">
        <f t="shared" si="67"/>
        <v>2</v>
      </c>
      <c r="P1368" s="74">
        <f t="shared" si="68"/>
        <v>2</v>
      </c>
      <c r="Q1368" s="139" t="str">
        <f t="shared" si="69"/>
        <v>Gastos_Gerais</v>
      </c>
    </row>
    <row r="1369" spans="1:17" ht="24" x14ac:dyDescent="0.2">
      <c r="A1369" s="357">
        <v>1366</v>
      </c>
      <c r="B1369" s="347">
        <v>44974</v>
      </c>
      <c r="C1369" s="580">
        <v>44958</v>
      </c>
      <c r="D1369" s="349" t="s">
        <v>264</v>
      </c>
      <c r="E1369" s="349" t="s">
        <v>290</v>
      </c>
      <c r="F1369" s="350">
        <v>100</v>
      </c>
      <c r="G1369" s="349" t="s">
        <v>2837</v>
      </c>
      <c r="H1369" s="349" t="s">
        <v>414</v>
      </c>
      <c r="I1369" s="351" t="s">
        <v>2838</v>
      </c>
      <c r="J1369" s="352" t="s">
        <v>2839</v>
      </c>
      <c r="K1369" s="352" t="s">
        <v>1163</v>
      </c>
      <c r="L1369" s="353" t="s">
        <v>32</v>
      </c>
      <c r="M1369" s="352">
        <v>90</v>
      </c>
      <c r="N1369" s="371">
        <v>44974</v>
      </c>
      <c r="O1369" s="74">
        <f t="shared" si="67"/>
        <v>2</v>
      </c>
      <c r="P1369" s="74">
        <f t="shared" si="68"/>
        <v>2</v>
      </c>
      <c r="Q1369" s="139" t="str">
        <f t="shared" si="69"/>
        <v>Gastos_Gerais</v>
      </c>
    </row>
    <row r="1370" spans="1:17" ht="24" x14ac:dyDescent="0.2">
      <c r="A1370" s="357">
        <v>1367</v>
      </c>
      <c r="B1370" s="347">
        <v>44974</v>
      </c>
      <c r="C1370" s="580">
        <v>44958</v>
      </c>
      <c r="D1370" s="349" t="s">
        <v>264</v>
      </c>
      <c r="E1370" s="349" t="s">
        <v>290</v>
      </c>
      <c r="F1370" s="350">
        <v>100</v>
      </c>
      <c r="G1370" s="349" t="s">
        <v>2837</v>
      </c>
      <c r="H1370" s="349" t="s">
        <v>419</v>
      </c>
      <c r="I1370" s="351" t="s">
        <v>2838</v>
      </c>
      <c r="J1370" s="352" t="s">
        <v>2839</v>
      </c>
      <c r="K1370" s="352" t="s">
        <v>1163</v>
      </c>
      <c r="L1370" s="353" t="s">
        <v>32</v>
      </c>
      <c r="M1370" s="352">
        <v>89</v>
      </c>
      <c r="N1370" s="371">
        <v>44974</v>
      </c>
      <c r="O1370" s="74">
        <f t="shared" si="67"/>
        <v>2</v>
      </c>
      <c r="P1370" s="74">
        <f t="shared" si="68"/>
        <v>2</v>
      </c>
      <c r="Q1370" s="139" t="str">
        <f t="shared" si="69"/>
        <v>Gastos_Gerais</v>
      </c>
    </row>
    <row r="1371" spans="1:17" ht="24" x14ac:dyDescent="0.2">
      <c r="A1371" s="357">
        <v>1368</v>
      </c>
      <c r="B1371" s="347">
        <v>44974</v>
      </c>
      <c r="C1371" s="580">
        <v>44958</v>
      </c>
      <c r="D1371" s="349" t="s">
        <v>264</v>
      </c>
      <c r="E1371" s="349" t="s">
        <v>290</v>
      </c>
      <c r="F1371" s="350">
        <v>50</v>
      </c>
      <c r="G1371" s="349" t="s">
        <v>2837</v>
      </c>
      <c r="H1371" s="349" t="s">
        <v>421</v>
      </c>
      <c r="I1371" s="351" t="s">
        <v>2838</v>
      </c>
      <c r="J1371" s="352" t="s">
        <v>2839</v>
      </c>
      <c r="K1371" s="352" t="s">
        <v>1163</v>
      </c>
      <c r="L1371" s="353" t="s">
        <v>32</v>
      </c>
      <c r="M1371" s="352">
        <v>91</v>
      </c>
      <c r="N1371" s="371">
        <v>44974</v>
      </c>
      <c r="O1371" s="74">
        <f t="shared" si="67"/>
        <v>2</v>
      </c>
      <c r="P1371" s="74">
        <f t="shared" si="68"/>
        <v>2</v>
      </c>
      <c r="Q1371" s="139" t="str">
        <f t="shared" si="69"/>
        <v>Gastos_Gerais</v>
      </c>
    </row>
    <row r="1372" spans="1:17" ht="24" x14ac:dyDescent="0.2">
      <c r="A1372" s="357">
        <v>1369</v>
      </c>
      <c r="B1372" s="355">
        <v>44974</v>
      </c>
      <c r="C1372" s="348">
        <v>44958</v>
      </c>
      <c r="D1372" s="351" t="s">
        <v>264</v>
      </c>
      <c r="E1372" s="351" t="s">
        <v>290</v>
      </c>
      <c r="F1372" s="356">
        <v>50</v>
      </c>
      <c r="G1372" s="351" t="s">
        <v>2837</v>
      </c>
      <c r="H1372" s="351" t="s">
        <v>493</v>
      </c>
      <c r="I1372" s="351" t="s">
        <v>2838</v>
      </c>
      <c r="J1372" s="352" t="s">
        <v>2839</v>
      </c>
      <c r="K1372" s="352" t="s">
        <v>1163</v>
      </c>
      <c r="L1372" s="353" t="s">
        <v>32</v>
      </c>
      <c r="M1372" s="352">
        <v>92</v>
      </c>
      <c r="N1372" s="371">
        <v>44974</v>
      </c>
      <c r="O1372" s="74">
        <f t="shared" si="67"/>
        <v>2</v>
      </c>
      <c r="P1372" s="74">
        <f t="shared" si="68"/>
        <v>2</v>
      </c>
      <c r="Q1372" s="139" t="str">
        <f t="shared" si="69"/>
        <v>Gastos_Gerais</v>
      </c>
    </row>
    <row r="1373" spans="1:17" ht="24" x14ac:dyDescent="0.2">
      <c r="A1373" s="357">
        <v>1370</v>
      </c>
      <c r="B1373" s="355">
        <v>44974</v>
      </c>
      <c r="C1373" s="348">
        <v>44958</v>
      </c>
      <c r="D1373" s="351" t="s">
        <v>264</v>
      </c>
      <c r="E1373" s="351" t="s">
        <v>290</v>
      </c>
      <c r="F1373" s="356">
        <v>50</v>
      </c>
      <c r="G1373" s="351" t="s">
        <v>2837</v>
      </c>
      <c r="H1373" s="351" t="s">
        <v>423</v>
      </c>
      <c r="I1373" s="351" t="s">
        <v>2838</v>
      </c>
      <c r="J1373" s="352" t="s">
        <v>2839</v>
      </c>
      <c r="K1373" s="352" t="s">
        <v>1163</v>
      </c>
      <c r="L1373" s="353" t="s">
        <v>32</v>
      </c>
      <c r="M1373" s="352">
        <v>93</v>
      </c>
      <c r="N1373" s="371">
        <v>44974</v>
      </c>
      <c r="O1373" s="74">
        <f t="shared" si="67"/>
        <v>2</v>
      </c>
      <c r="P1373" s="74">
        <f t="shared" si="68"/>
        <v>2</v>
      </c>
      <c r="Q1373" s="139" t="str">
        <f t="shared" si="69"/>
        <v>Gastos_Gerais</v>
      </c>
    </row>
    <row r="1374" spans="1:17" ht="24" x14ac:dyDescent="0.2">
      <c r="A1374" s="357">
        <v>1371</v>
      </c>
      <c r="B1374" s="347">
        <v>44974</v>
      </c>
      <c r="C1374" s="580">
        <v>44958</v>
      </c>
      <c r="D1374" s="349" t="s">
        <v>264</v>
      </c>
      <c r="E1374" s="349" t="s">
        <v>290</v>
      </c>
      <c r="F1374" s="350">
        <v>175</v>
      </c>
      <c r="G1374" s="349" t="s">
        <v>2837</v>
      </c>
      <c r="H1374" s="349" t="s">
        <v>302</v>
      </c>
      <c r="I1374" s="351" t="s">
        <v>2838</v>
      </c>
      <c r="J1374" s="352" t="s">
        <v>2839</v>
      </c>
      <c r="K1374" s="352" t="s">
        <v>1163</v>
      </c>
      <c r="L1374" s="353" t="s">
        <v>32</v>
      </c>
      <c r="M1374" s="352">
        <v>94</v>
      </c>
      <c r="N1374" s="371">
        <v>44974</v>
      </c>
      <c r="O1374" s="74">
        <f t="shared" si="67"/>
        <v>2</v>
      </c>
      <c r="P1374" s="74">
        <f t="shared" si="68"/>
        <v>2</v>
      </c>
      <c r="Q1374" s="139" t="str">
        <f t="shared" si="69"/>
        <v>Gastos_Gerais</v>
      </c>
    </row>
    <row r="1375" spans="1:17" ht="24" x14ac:dyDescent="0.2">
      <c r="A1375" s="357">
        <v>1372</v>
      </c>
      <c r="B1375" s="347">
        <v>44974</v>
      </c>
      <c r="C1375" s="580">
        <v>44958</v>
      </c>
      <c r="D1375" s="349" t="s">
        <v>264</v>
      </c>
      <c r="E1375" s="349" t="s">
        <v>293</v>
      </c>
      <c r="F1375" s="350">
        <v>60</v>
      </c>
      <c r="G1375" s="349" t="s">
        <v>2840</v>
      </c>
      <c r="H1375" s="349" t="s">
        <v>414</v>
      </c>
      <c r="I1375" s="351" t="s">
        <v>2841</v>
      </c>
      <c r="J1375" s="352" t="s">
        <v>750</v>
      </c>
      <c r="K1375" s="352" t="s">
        <v>1188</v>
      </c>
      <c r="L1375" s="363" t="s">
        <v>1189</v>
      </c>
      <c r="M1375" s="367">
        <v>762842869</v>
      </c>
      <c r="N1375" s="371">
        <v>44974</v>
      </c>
      <c r="O1375" s="74">
        <f t="shared" si="67"/>
        <v>2</v>
      </c>
      <c r="P1375" s="74">
        <f t="shared" si="68"/>
        <v>2</v>
      </c>
      <c r="Q1375" s="139" t="str">
        <f t="shared" si="69"/>
        <v>Gastos_Gerais</v>
      </c>
    </row>
    <row r="1376" spans="1:17" ht="24" x14ac:dyDescent="0.2">
      <c r="A1376" s="357">
        <v>1373</v>
      </c>
      <c r="B1376" s="347">
        <v>44974</v>
      </c>
      <c r="C1376" s="580">
        <v>44958</v>
      </c>
      <c r="D1376" s="349" t="s">
        <v>264</v>
      </c>
      <c r="E1376" s="349" t="s">
        <v>293</v>
      </c>
      <c r="F1376" s="350">
        <v>60</v>
      </c>
      <c r="G1376" s="349" t="s">
        <v>2842</v>
      </c>
      <c r="H1376" s="349" t="s">
        <v>414</v>
      </c>
      <c r="I1376" s="351" t="s">
        <v>2843</v>
      </c>
      <c r="J1376" s="352" t="s">
        <v>806</v>
      </c>
      <c r="K1376" s="352" t="s">
        <v>1188</v>
      </c>
      <c r="L1376" s="363" t="s">
        <v>1189</v>
      </c>
      <c r="M1376" s="367">
        <v>762842869</v>
      </c>
      <c r="N1376" s="371">
        <v>44974</v>
      </c>
      <c r="O1376" s="74">
        <f t="shared" si="67"/>
        <v>2</v>
      </c>
      <c r="P1376" s="74">
        <f t="shared" si="68"/>
        <v>2</v>
      </c>
      <c r="Q1376" s="139" t="str">
        <f t="shared" si="69"/>
        <v>Gastos_Gerais</v>
      </c>
    </row>
    <row r="1377" spans="1:17" ht="24" x14ac:dyDescent="0.2">
      <c r="A1377" s="357">
        <v>1374</v>
      </c>
      <c r="B1377" s="355">
        <v>44974</v>
      </c>
      <c r="C1377" s="348">
        <v>44958</v>
      </c>
      <c r="D1377" s="351" t="s">
        <v>264</v>
      </c>
      <c r="E1377" s="351" t="s">
        <v>293</v>
      </c>
      <c r="F1377" s="356">
        <v>120</v>
      </c>
      <c r="G1377" s="351" t="s">
        <v>2844</v>
      </c>
      <c r="H1377" s="351" t="s">
        <v>414</v>
      </c>
      <c r="I1377" s="351" t="s">
        <v>2845</v>
      </c>
      <c r="J1377" s="353" t="s">
        <v>798</v>
      </c>
      <c r="K1377" s="353" t="s">
        <v>1188</v>
      </c>
      <c r="L1377" s="363" t="s">
        <v>1189</v>
      </c>
      <c r="M1377" s="367">
        <v>762842869</v>
      </c>
      <c r="N1377" s="368">
        <v>44974</v>
      </c>
      <c r="O1377" s="74">
        <f t="shared" si="67"/>
        <v>2</v>
      </c>
      <c r="P1377" s="74">
        <f t="shared" si="68"/>
        <v>2</v>
      </c>
      <c r="Q1377" s="139" t="str">
        <f t="shared" si="69"/>
        <v>Gastos_Gerais</v>
      </c>
    </row>
    <row r="1378" spans="1:17" ht="25.5" x14ac:dyDescent="0.2">
      <c r="A1378" s="357">
        <v>1375</v>
      </c>
      <c r="B1378" s="347">
        <v>44974</v>
      </c>
      <c r="C1378" s="580">
        <v>44958</v>
      </c>
      <c r="D1378" s="349" t="s">
        <v>176</v>
      </c>
      <c r="E1378" s="349" t="s">
        <v>262</v>
      </c>
      <c r="F1378" s="350">
        <v>896.37</v>
      </c>
      <c r="G1378" s="349" t="s">
        <v>2846</v>
      </c>
      <c r="H1378" s="349" t="s">
        <v>416</v>
      </c>
      <c r="I1378" s="351" t="s">
        <v>2847</v>
      </c>
      <c r="J1378" s="352" t="s">
        <v>492</v>
      </c>
      <c r="K1378" s="352" t="s">
        <v>1188</v>
      </c>
      <c r="L1378" s="353" t="s">
        <v>1189</v>
      </c>
      <c r="M1378" s="367">
        <v>962613473</v>
      </c>
      <c r="N1378" s="371">
        <v>44974</v>
      </c>
      <c r="O1378" s="74">
        <f t="shared" si="67"/>
        <v>2</v>
      </c>
      <c r="P1378" s="74">
        <f t="shared" si="68"/>
        <v>2</v>
      </c>
      <c r="Q1378" s="139" t="str">
        <f t="shared" si="69"/>
        <v>Gastos_com_Pessoal</v>
      </c>
    </row>
    <row r="1379" spans="1:17" ht="25.5" x14ac:dyDescent="0.2">
      <c r="A1379" s="357">
        <v>1376</v>
      </c>
      <c r="B1379" s="347">
        <v>44974</v>
      </c>
      <c r="C1379" s="580">
        <v>44958</v>
      </c>
      <c r="D1379" s="349" t="s">
        <v>176</v>
      </c>
      <c r="E1379" s="349" t="s">
        <v>280</v>
      </c>
      <c r="F1379" s="350">
        <v>2534.59</v>
      </c>
      <c r="G1379" s="349" t="s">
        <v>2848</v>
      </c>
      <c r="H1379" s="349" t="s">
        <v>416</v>
      </c>
      <c r="I1379" s="351" t="s">
        <v>2847</v>
      </c>
      <c r="J1379" s="352" t="s">
        <v>492</v>
      </c>
      <c r="K1379" s="352" t="s">
        <v>1188</v>
      </c>
      <c r="L1379" s="353" t="s">
        <v>1189</v>
      </c>
      <c r="M1379" s="352">
        <v>962613473</v>
      </c>
      <c r="N1379" s="371">
        <v>44974</v>
      </c>
      <c r="O1379" s="74">
        <f t="shared" si="67"/>
        <v>2</v>
      </c>
      <c r="P1379" s="74">
        <f t="shared" si="68"/>
        <v>2</v>
      </c>
      <c r="Q1379" s="139" t="str">
        <f t="shared" si="69"/>
        <v>Gastos_com_Pessoal</v>
      </c>
    </row>
    <row r="1380" spans="1:17" ht="25.5" x14ac:dyDescent="0.2">
      <c r="A1380" s="357">
        <v>1377</v>
      </c>
      <c r="B1380" s="347">
        <v>44974</v>
      </c>
      <c r="C1380" s="580">
        <v>44958</v>
      </c>
      <c r="D1380" s="349" t="s">
        <v>176</v>
      </c>
      <c r="E1380" s="349" t="s">
        <v>262</v>
      </c>
      <c r="F1380" s="350">
        <v>906.58</v>
      </c>
      <c r="G1380" s="349" t="s">
        <v>2849</v>
      </c>
      <c r="H1380" s="349" t="s">
        <v>1032</v>
      </c>
      <c r="I1380" s="351" t="s">
        <v>2850</v>
      </c>
      <c r="J1380" s="352" t="s">
        <v>652</v>
      </c>
      <c r="K1380" s="352" t="s">
        <v>1188</v>
      </c>
      <c r="L1380" s="353" t="s">
        <v>1189</v>
      </c>
      <c r="M1380" s="352">
        <v>962613473</v>
      </c>
      <c r="N1380" s="371">
        <v>44974</v>
      </c>
      <c r="O1380" s="74">
        <f t="shared" si="67"/>
        <v>2</v>
      </c>
      <c r="P1380" s="74">
        <f t="shared" si="68"/>
        <v>2</v>
      </c>
      <c r="Q1380" s="139" t="str">
        <f t="shared" si="69"/>
        <v>Gastos_com_Pessoal</v>
      </c>
    </row>
    <row r="1381" spans="1:17" ht="25.5" x14ac:dyDescent="0.2">
      <c r="A1381" s="357">
        <v>1378</v>
      </c>
      <c r="B1381" s="347">
        <v>44974</v>
      </c>
      <c r="C1381" s="580">
        <v>44958</v>
      </c>
      <c r="D1381" s="349" t="s">
        <v>176</v>
      </c>
      <c r="E1381" s="349" t="s">
        <v>280</v>
      </c>
      <c r="F1381" s="350">
        <v>2530.58</v>
      </c>
      <c r="G1381" s="349" t="s">
        <v>2851</v>
      </c>
      <c r="H1381" s="349" t="s">
        <v>1032</v>
      </c>
      <c r="I1381" s="351" t="s">
        <v>2850</v>
      </c>
      <c r="J1381" s="352" t="s">
        <v>652</v>
      </c>
      <c r="K1381" s="352" t="s">
        <v>1188</v>
      </c>
      <c r="L1381" s="353" t="s">
        <v>1189</v>
      </c>
      <c r="M1381" s="352">
        <v>962613473</v>
      </c>
      <c r="N1381" s="371">
        <v>44974</v>
      </c>
      <c r="O1381" s="74">
        <f t="shared" si="67"/>
        <v>2</v>
      </c>
      <c r="P1381" s="74">
        <f t="shared" si="68"/>
        <v>2</v>
      </c>
      <c r="Q1381" s="139" t="str">
        <f t="shared" si="69"/>
        <v>Gastos_com_Pessoal</v>
      </c>
    </row>
    <row r="1382" spans="1:17" ht="25.5" x14ac:dyDescent="0.2">
      <c r="A1382" s="357">
        <v>1379</v>
      </c>
      <c r="B1382" s="347">
        <v>44974</v>
      </c>
      <c r="C1382" s="580">
        <v>44958</v>
      </c>
      <c r="D1382" s="349" t="s">
        <v>176</v>
      </c>
      <c r="E1382" s="349" t="s">
        <v>262</v>
      </c>
      <c r="F1382" s="350">
        <v>421.9</v>
      </c>
      <c r="G1382" s="351" t="s">
        <v>2852</v>
      </c>
      <c r="H1382" s="349" t="s">
        <v>1032</v>
      </c>
      <c r="I1382" s="351" t="s">
        <v>2853</v>
      </c>
      <c r="J1382" s="352" t="s">
        <v>445</v>
      </c>
      <c r="K1382" s="352" t="s">
        <v>1188</v>
      </c>
      <c r="L1382" s="353" t="s">
        <v>1189</v>
      </c>
      <c r="M1382" s="352">
        <v>962613473</v>
      </c>
      <c r="N1382" s="371">
        <v>44974</v>
      </c>
      <c r="O1382" s="74">
        <f t="shared" si="67"/>
        <v>2</v>
      </c>
      <c r="P1382" s="74">
        <f t="shared" si="68"/>
        <v>2</v>
      </c>
      <c r="Q1382" s="139" t="str">
        <f t="shared" si="69"/>
        <v>Gastos_com_Pessoal</v>
      </c>
    </row>
    <row r="1383" spans="1:17" ht="42.75" customHeight="1" x14ac:dyDescent="0.2">
      <c r="A1383" s="357">
        <v>1380</v>
      </c>
      <c r="B1383" s="347">
        <v>44974</v>
      </c>
      <c r="C1383" s="580">
        <v>44958</v>
      </c>
      <c r="D1383" s="349" t="s">
        <v>176</v>
      </c>
      <c r="E1383" s="359" t="s">
        <v>280</v>
      </c>
      <c r="F1383" s="360">
        <v>1265.6300000000001</v>
      </c>
      <c r="G1383" s="359" t="s">
        <v>2854</v>
      </c>
      <c r="H1383" s="349" t="s">
        <v>1032</v>
      </c>
      <c r="I1383" s="351" t="s">
        <v>2853</v>
      </c>
      <c r="J1383" s="352" t="s">
        <v>445</v>
      </c>
      <c r="K1383" s="352" t="s">
        <v>1188</v>
      </c>
      <c r="L1383" s="353" t="s">
        <v>1189</v>
      </c>
      <c r="M1383" s="352">
        <v>962613473</v>
      </c>
      <c r="N1383" s="371">
        <v>44974</v>
      </c>
      <c r="O1383" s="74">
        <f t="shared" si="67"/>
        <v>2</v>
      </c>
      <c r="P1383" s="74">
        <f t="shared" si="68"/>
        <v>2</v>
      </c>
      <c r="Q1383" s="139" t="str">
        <f t="shared" si="69"/>
        <v>Gastos_com_Pessoal</v>
      </c>
    </row>
    <row r="1384" spans="1:17" ht="43.5" customHeight="1" x14ac:dyDescent="0.2">
      <c r="A1384" s="357">
        <v>1381</v>
      </c>
      <c r="B1384" s="347">
        <v>44974</v>
      </c>
      <c r="C1384" s="580">
        <v>44958</v>
      </c>
      <c r="D1384" s="349" t="s">
        <v>176</v>
      </c>
      <c r="E1384" s="359" t="s">
        <v>262</v>
      </c>
      <c r="F1384" s="360">
        <v>974.48</v>
      </c>
      <c r="G1384" s="361" t="s">
        <v>2855</v>
      </c>
      <c r="H1384" s="349" t="s">
        <v>416</v>
      </c>
      <c r="I1384" s="351" t="s">
        <v>2856</v>
      </c>
      <c r="J1384" s="352" t="s">
        <v>491</v>
      </c>
      <c r="K1384" s="352" t="s">
        <v>1188</v>
      </c>
      <c r="L1384" s="353" t="s">
        <v>1189</v>
      </c>
      <c r="M1384" s="352">
        <v>962613473</v>
      </c>
      <c r="N1384" s="371">
        <v>44974</v>
      </c>
      <c r="O1384" s="74">
        <f t="shared" si="67"/>
        <v>2</v>
      </c>
      <c r="P1384" s="74">
        <f t="shared" si="68"/>
        <v>2</v>
      </c>
      <c r="Q1384" s="139" t="str">
        <f t="shared" si="69"/>
        <v>Gastos_com_Pessoal</v>
      </c>
    </row>
    <row r="1385" spans="1:17" ht="25.5" x14ac:dyDescent="0.2">
      <c r="A1385" s="357">
        <v>1382</v>
      </c>
      <c r="B1385" s="347">
        <v>44974</v>
      </c>
      <c r="C1385" s="580">
        <v>44958</v>
      </c>
      <c r="D1385" s="349" t="s">
        <v>176</v>
      </c>
      <c r="E1385" s="349" t="s">
        <v>280</v>
      </c>
      <c r="F1385" s="350">
        <v>2682.65</v>
      </c>
      <c r="G1385" s="349" t="s">
        <v>2857</v>
      </c>
      <c r="H1385" s="349" t="s">
        <v>416</v>
      </c>
      <c r="I1385" s="351" t="s">
        <v>2856</v>
      </c>
      <c r="J1385" s="352" t="s">
        <v>491</v>
      </c>
      <c r="K1385" s="352" t="s">
        <v>1188</v>
      </c>
      <c r="L1385" s="353" t="s">
        <v>1189</v>
      </c>
      <c r="M1385" s="352">
        <v>962613473</v>
      </c>
      <c r="N1385" s="371">
        <v>44974</v>
      </c>
      <c r="O1385" s="74">
        <f t="shared" si="67"/>
        <v>2</v>
      </c>
      <c r="P1385" s="74">
        <f t="shared" si="68"/>
        <v>2</v>
      </c>
      <c r="Q1385" s="139" t="str">
        <f t="shared" si="69"/>
        <v>Gastos_com_Pessoal</v>
      </c>
    </row>
    <row r="1386" spans="1:17" ht="25.5" x14ac:dyDescent="0.2">
      <c r="A1386" s="357">
        <v>1383</v>
      </c>
      <c r="B1386" s="347">
        <v>44974</v>
      </c>
      <c r="C1386" s="580">
        <v>44958</v>
      </c>
      <c r="D1386" s="349" t="s">
        <v>176</v>
      </c>
      <c r="E1386" s="349" t="s">
        <v>262</v>
      </c>
      <c r="F1386" s="350">
        <v>906.58</v>
      </c>
      <c r="G1386" s="349" t="s">
        <v>2858</v>
      </c>
      <c r="H1386" s="349" t="s">
        <v>1032</v>
      </c>
      <c r="I1386" s="351" t="s">
        <v>2859</v>
      </c>
      <c r="J1386" s="352" t="s">
        <v>479</v>
      </c>
      <c r="K1386" s="352" t="s">
        <v>1188</v>
      </c>
      <c r="L1386" s="353" t="s">
        <v>1189</v>
      </c>
      <c r="M1386" s="352">
        <v>962613473</v>
      </c>
      <c r="N1386" s="371">
        <v>44974</v>
      </c>
      <c r="O1386" s="74">
        <f t="shared" si="67"/>
        <v>2</v>
      </c>
      <c r="P1386" s="74">
        <f t="shared" si="68"/>
        <v>2</v>
      </c>
      <c r="Q1386" s="139" t="str">
        <f t="shared" si="69"/>
        <v>Gastos_com_Pessoal</v>
      </c>
    </row>
    <row r="1387" spans="1:17" ht="25.5" x14ac:dyDescent="0.2">
      <c r="A1387" s="357">
        <v>1384</v>
      </c>
      <c r="B1387" s="347">
        <v>44974</v>
      </c>
      <c r="C1387" s="580">
        <v>44958</v>
      </c>
      <c r="D1387" s="349" t="s">
        <v>176</v>
      </c>
      <c r="E1387" s="349" t="s">
        <v>280</v>
      </c>
      <c r="F1387" s="350">
        <v>2530.58</v>
      </c>
      <c r="G1387" s="351" t="s">
        <v>2860</v>
      </c>
      <c r="H1387" s="349" t="s">
        <v>1032</v>
      </c>
      <c r="I1387" s="351" t="s">
        <v>2859</v>
      </c>
      <c r="J1387" s="352" t="s">
        <v>479</v>
      </c>
      <c r="K1387" s="352" t="s">
        <v>1188</v>
      </c>
      <c r="L1387" s="353" t="s">
        <v>1189</v>
      </c>
      <c r="M1387" s="352">
        <v>962613473</v>
      </c>
      <c r="N1387" s="371">
        <v>44974</v>
      </c>
      <c r="O1387" s="74">
        <f t="shared" si="67"/>
        <v>2</v>
      </c>
      <c r="P1387" s="74">
        <f t="shared" si="68"/>
        <v>2</v>
      </c>
      <c r="Q1387" s="139" t="str">
        <f t="shared" si="69"/>
        <v>Gastos_com_Pessoal</v>
      </c>
    </row>
    <row r="1388" spans="1:17" ht="25.5" x14ac:dyDescent="0.2">
      <c r="A1388" s="357">
        <v>1385</v>
      </c>
      <c r="B1388" s="347">
        <v>44974</v>
      </c>
      <c r="C1388" s="580">
        <v>44958</v>
      </c>
      <c r="D1388" s="349" t="s">
        <v>176</v>
      </c>
      <c r="E1388" s="349" t="s">
        <v>262</v>
      </c>
      <c r="F1388" s="350">
        <v>624.89</v>
      </c>
      <c r="G1388" s="351" t="s">
        <v>2861</v>
      </c>
      <c r="H1388" s="349" t="s">
        <v>422</v>
      </c>
      <c r="I1388" s="351" t="s">
        <v>2862</v>
      </c>
      <c r="J1388" s="352" t="s">
        <v>2863</v>
      </c>
      <c r="K1388" s="352" t="s">
        <v>1188</v>
      </c>
      <c r="L1388" s="353" t="s">
        <v>1189</v>
      </c>
      <c r="M1388" s="352">
        <v>962613473</v>
      </c>
      <c r="N1388" s="371">
        <v>44974</v>
      </c>
      <c r="O1388" s="74">
        <f t="shared" si="67"/>
        <v>2</v>
      </c>
      <c r="P1388" s="74">
        <f t="shared" si="68"/>
        <v>2</v>
      </c>
      <c r="Q1388" s="139" t="str">
        <f t="shared" si="69"/>
        <v>Gastos_com_Pessoal</v>
      </c>
    </row>
    <row r="1389" spans="1:17" ht="25.5" x14ac:dyDescent="0.2">
      <c r="A1389" s="357">
        <v>1386</v>
      </c>
      <c r="B1389" s="347">
        <v>44974</v>
      </c>
      <c r="C1389" s="580">
        <v>44958</v>
      </c>
      <c r="D1389" s="349" t="s">
        <v>176</v>
      </c>
      <c r="E1389" s="349" t="s">
        <v>280</v>
      </c>
      <c r="F1389" s="350">
        <v>1830.01</v>
      </c>
      <c r="G1389" s="349" t="s">
        <v>2864</v>
      </c>
      <c r="H1389" s="349" t="s">
        <v>422</v>
      </c>
      <c r="I1389" s="351" t="s">
        <v>2862</v>
      </c>
      <c r="J1389" s="352" t="s">
        <v>2863</v>
      </c>
      <c r="K1389" s="352" t="s">
        <v>1188</v>
      </c>
      <c r="L1389" s="353" t="s">
        <v>1189</v>
      </c>
      <c r="M1389" s="352">
        <v>962613473</v>
      </c>
      <c r="N1389" s="371">
        <v>44974</v>
      </c>
      <c r="O1389" s="74">
        <f t="shared" si="67"/>
        <v>2</v>
      </c>
      <c r="P1389" s="74">
        <f t="shared" si="68"/>
        <v>2</v>
      </c>
      <c r="Q1389" s="139" t="str">
        <f t="shared" si="69"/>
        <v>Gastos_com_Pessoal</v>
      </c>
    </row>
    <row r="1390" spans="1:17" ht="25.5" x14ac:dyDescent="0.2">
      <c r="A1390" s="357">
        <v>1387</v>
      </c>
      <c r="B1390" s="347">
        <v>44974</v>
      </c>
      <c r="C1390" s="580">
        <v>44958</v>
      </c>
      <c r="D1390" s="349" t="s">
        <v>176</v>
      </c>
      <c r="E1390" s="349" t="s">
        <v>262</v>
      </c>
      <c r="F1390" s="350">
        <v>608.70000000000005</v>
      </c>
      <c r="G1390" s="349" t="s">
        <v>2865</v>
      </c>
      <c r="H1390" s="349" t="s">
        <v>1032</v>
      </c>
      <c r="I1390" s="351" t="s">
        <v>2866</v>
      </c>
      <c r="J1390" s="352" t="s">
        <v>528</v>
      </c>
      <c r="K1390" s="352" t="s">
        <v>1188</v>
      </c>
      <c r="L1390" s="353" t="s">
        <v>1189</v>
      </c>
      <c r="M1390" s="352">
        <v>962613473</v>
      </c>
      <c r="N1390" s="371">
        <v>44974</v>
      </c>
      <c r="O1390" s="74">
        <f t="shared" si="67"/>
        <v>2</v>
      </c>
      <c r="P1390" s="74">
        <f t="shared" si="68"/>
        <v>2</v>
      </c>
      <c r="Q1390" s="139" t="str">
        <f t="shared" si="69"/>
        <v>Gastos_com_Pessoal</v>
      </c>
    </row>
    <row r="1391" spans="1:17" ht="25.5" x14ac:dyDescent="0.2">
      <c r="A1391" s="357">
        <v>1388</v>
      </c>
      <c r="B1391" s="347">
        <v>44974</v>
      </c>
      <c r="C1391" s="580">
        <v>44958</v>
      </c>
      <c r="D1391" s="349" t="s">
        <v>176</v>
      </c>
      <c r="E1391" s="349" t="s">
        <v>280</v>
      </c>
      <c r="F1391" s="350">
        <v>1786.25</v>
      </c>
      <c r="G1391" s="349" t="s">
        <v>2867</v>
      </c>
      <c r="H1391" s="349" t="s">
        <v>1032</v>
      </c>
      <c r="I1391" s="351" t="s">
        <v>2866</v>
      </c>
      <c r="J1391" s="352" t="s">
        <v>528</v>
      </c>
      <c r="K1391" s="352" t="s">
        <v>1188</v>
      </c>
      <c r="L1391" s="353" t="s">
        <v>1189</v>
      </c>
      <c r="M1391" s="352">
        <v>962613473</v>
      </c>
      <c r="N1391" s="371">
        <v>44974</v>
      </c>
      <c r="O1391" s="74">
        <f t="shared" si="67"/>
        <v>2</v>
      </c>
      <c r="P1391" s="74">
        <f t="shared" si="68"/>
        <v>2</v>
      </c>
      <c r="Q1391" s="139" t="str">
        <f t="shared" si="69"/>
        <v>Gastos_com_Pessoal</v>
      </c>
    </row>
    <row r="1392" spans="1:17" ht="25.5" x14ac:dyDescent="0.2">
      <c r="A1392" s="357">
        <v>1389</v>
      </c>
      <c r="B1392" s="347">
        <v>44974</v>
      </c>
      <c r="C1392" s="580">
        <v>44958</v>
      </c>
      <c r="D1392" s="349" t="s">
        <v>176</v>
      </c>
      <c r="E1392" s="349" t="s">
        <v>261</v>
      </c>
      <c r="F1392" s="350">
        <v>111.53</v>
      </c>
      <c r="G1392" s="349" t="s">
        <v>1207</v>
      </c>
      <c r="H1392" s="349" t="s">
        <v>423</v>
      </c>
      <c r="I1392" s="351" t="s">
        <v>1961</v>
      </c>
      <c r="J1392" s="352" t="s">
        <v>977</v>
      </c>
      <c r="K1392" s="352" t="s">
        <v>1188</v>
      </c>
      <c r="L1392" s="353" t="s">
        <v>1189</v>
      </c>
      <c r="M1392" s="352">
        <v>962613473</v>
      </c>
      <c r="N1392" s="371">
        <v>44974</v>
      </c>
      <c r="O1392" s="74">
        <f t="shared" si="67"/>
        <v>2</v>
      </c>
      <c r="P1392" s="74">
        <f t="shared" si="68"/>
        <v>2</v>
      </c>
      <c r="Q1392" s="139" t="str">
        <f t="shared" si="69"/>
        <v>Gastos_com_Pessoal</v>
      </c>
    </row>
    <row r="1393" spans="1:17" ht="25.5" x14ac:dyDescent="0.2">
      <c r="A1393" s="357">
        <v>1390</v>
      </c>
      <c r="B1393" s="355">
        <v>44974</v>
      </c>
      <c r="C1393" s="348">
        <v>44958</v>
      </c>
      <c r="D1393" s="351" t="s">
        <v>176</v>
      </c>
      <c r="E1393" s="351" t="s">
        <v>280</v>
      </c>
      <c r="F1393" s="356">
        <v>1226.83</v>
      </c>
      <c r="G1393" s="351" t="s">
        <v>1209</v>
      </c>
      <c r="H1393" s="349" t="s">
        <v>423</v>
      </c>
      <c r="I1393" s="351" t="s">
        <v>1961</v>
      </c>
      <c r="J1393" s="353" t="s">
        <v>977</v>
      </c>
      <c r="K1393" s="353" t="s">
        <v>1188</v>
      </c>
      <c r="L1393" s="353" t="s">
        <v>1189</v>
      </c>
      <c r="M1393" s="353">
        <v>962613473</v>
      </c>
      <c r="N1393" s="368">
        <v>44974</v>
      </c>
      <c r="O1393" s="74">
        <f t="shared" si="67"/>
        <v>2</v>
      </c>
      <c r="P1393" s="74">
        <f t="shared" si="68"/>
        <v>2</v>
      </c>
      <c r="Q1393" s="139" t="str">
        <f t="shared" si="69"/>
        <v>Gastos_com_Pessoal</v>
      </c>
    </row>
    <row r="1394" spans="1:17" ht="25.5" x14ac:dyDescent="0.2">
      <c r="A1394" s="357">
        <v>1391</v>
      </c>
      <c r="B1394" s="347">
        <v>44974</v>
      </c>
      <c r="C1394" s="580">
        <v>44958</v>
      </c>
      <c r="D1394" s="349" t="s">
        <v>176</v>
      </c>
      <c r="E1394" s="359" t="s">
        <v>262</v>
      </c>
      <c r="F1394" s="360">
        <v>408.85</v>
      </c>
      <c r="G1394" s="359" t="s">
        <v>1210</v>
      </c>
      <c r="H1394" s="349" t="s">
        <v>423</v>
      </c>
      <c r="I1394" s="351" t="s">
        <v>1961</v>
      </c>
      <c r="J1394" s="352" t="s">
        <v>977</v>
      </c>
      <c r="K1394" s="352" t="s">
        <v>1188</v>
      </c>
      <c r="L1394" s="353" t="s">
        <v>1189</v>
      </c>
      <c r="M1394" s="352">
        <v>962613473</v>
      </c>
      <c r="N1394" s="371">
        <v>44974</v>
      </c>
      <c r="O1394" s="74">
        <f t="shared" si="67"/>
        <v>2</v>
      </c>
      <c r="P1394" s="74">
        <f t="shared" si="68"/>
        <v>2</v>
      </c>
      <c r="Q1394" s="139" t="str">
        <f t="shared" si="69"/>
        <v>Gastos_com_Pessoal</v>
      </c>
    </row>
    <row r="1395" spans="1:17" ht="36" x14ac:dyDescent="0.2">
      <c r="A1395" s="357">
        <v>1392</v>
      </c>
      <c r="B1395" s="347">
        <v>44974</v>
      </c>
      <c r="C1395" s="580">
        <v>44958</v>
      </c>
      <c r="D1395" s="349" t="s">
        <v>176</v>
      </c>
      <c r="E1395" s="349" t="s">
        <v>169</v>
      </c>
      <c r="F1395" s="350">
        <v>770</v>
      </c>
      <c r="G1395" s="351" t="s">
        <v>1211</v>
      </c>
      <c r="H1395" s="349" t="s">
        <v>423</v>
      </c>
      <c r="I1395" s="351" t="s">
        <v>1961</v>
      </c>
      <c r="J1395" s="352" t="s">
        <v>977</v>
      </c>
      <c r="K1395" s="352" t="s">
        <v>1188</v>
      </c>
      <c r="L1395" s="353" t="s">
        <v>1189</v>
      </c>
      <c r="M1395" s="352">
        <v>962613473</v>
      </c>
      <c r="N1395" s="371">
        <v>44974</v>
      </c>
      <c r="O1395" s="74">
        <f t="shared" si="67"/>
        <v>2</v>
      </c>
      <c r="P1395" s="74">
        <f t="shared" si="68"/>
        <v>2</v>
      </c>
      <c r="Q1395" s="139" t="str">
        <f t="shared" si="69"/>
        <v>Gastos_com_Pessoal</v>
      </c>
    </row>
    <row r="1396" spans="1:17" ht="24" x14ac:dyDescent="0.2">
      <c r="A1396" s="357">
        <v>1393</v>
      </c>
      <c r="B1396" s="347">
        <v>44974</v>
      </c>
      <c r="C1396" s="580">
        <v>44958</v>
      </c>
      <c r="D1396" s="349" t="s">
        <v>264</v>
      </c>
      <c r="E1396" s="349" t="s">
        <v>293</v>
      </c>
      <c r="F1396" s="350">
        <v>120</v>
      </c>
      <c r="G1396" s="351" t="s">
        <v>2868</v>
      </c>
      <c r="H1396" s="349" t="s">
        <v>414</v>
      </c>
      <c r="I1396" s="351" t="s">
        <v>2869</v>
      </c>
      <c r="J1396" s="352" t="s">
        <v>816</v>
      </c>
      <c r="K1396" s="352" t="s">
        <v>1188</v>
      </c>
      <c r="L1396" s="353" t="s">
        <v>1189</v>
      </c>
      <c r="M1396" s="352">
        <v>962613473</v>
      </c>
      <c r="N1396" s="371">
        <v>44974</v>
      </c>
      <c r="O1396" s="74">
        <f t="shared" si="67"/>
        <v>2</v>
      </c>
      <c r="P1396" s="74">
        <f t="shared" si="68"/>
        <v>2</v>
      </c>
      <c r="Q1396" s="139" t="str">
        <f t="shared" si="69"/>
        <v>Gastos_Gerais</v>
      </c>
    </row>
    <row r="1397" spans="1:17" ht="36" x14ac:dyDescent="0.2">
      <c r="A1397" s="357">
        <v>1394</v>
      </c>
      <c r="B1397" s="347">
        <v>44974</v>
      </c>
      <c r="C1397" s="580">
        <v>44958</v>
      </c>
      <c r="D1397" s="349" t="s">
        <v>264</v>
      </c>
      <c r="E1397" s="359" t="s">
        <v>293</v>
      </c>
      <c r="F1397" s="360">
        <v>180</v>
      </c>
      <c r="G1397" s="361" t="s">
        <v>2318</v>
      </c>
      <c r="H1397" s="349" t="s">
        <v>302</v>
      </c>
      <c r="I1397" s="351" t="s">
        <v>2319</v>
      </c>
      <c r="J1397" s="352" t="s">
        <v>429</v>
      </c>
      <c r="K1397" s="352" t="s">
        <v>1188</v>
      </c>
      <c r="L1397" s="353" t="s">
        <v>1189</v>
      </c>
      <c r="M1397" s="352">
        <v>962613473</v>
      </c>
      <c r="N1397" s="371">
        <v>44974</v>
      </c>
      <c r="O1397" s="74">
        <f t="shared" si="67"/>
        <v>2</v>
      </c>
      <c r="P1397" s="74">
        <f t="shared" si="68"/>
        <v>2</v>
      </c>
      <c r="Q1397" s="139" t="str">
        <f t="shared" si="69"/>
        <v>Gastos_Gerais</v>
      </c>
    </row>
    <row r="1398" spans="1:17" ht="24" x14ac:dyDescent="0.2">
      <c r="A1398" s="357">
        <v>1395</v>
      </c>
      <c r="B1398" s="347">
        <v>44974</v>
      </c>
      <c r="C1398" s="580">
        <v>44958</v>
      </c>
      <c r="D1398" s="349" t="s">
        <v>264</v>
      </c>
      <c r="E1398" s="359" t="s">
        <v>293</v>
      </c>
      <c r="F1398" s="360">
        <v>120</v>
      </c>
      <c r="G1398" s="349" t="s">
        <v>2083</v>
      </c>
      <c r="H1398" s="349" t="s">
        <v>414</v>
      </c>
      <c r="I1398" s="351" t="s">
        <v>2084</v>
      </c>
      <c r="J1398" s="352" t="s">
        <v>2870</v>
      </c>
      <c r="K1398" s="352" t="s">
        <v>1188</v>
      </c>
      <c r="L1398" s="353" t="s">
        <v>1189</v>
      </c>
      <c r="M1398" s="352">
        <v>962613473</v>
      </c>
      <c r="N1398" s="371">
        <v>44974</v>
      </c>
      <c r="O1398" s="74">
        <f t="shared" si="67"/>
        <v>2</v>
      </c>
      <c r="P1398" s="74">
        <f t="shared" si="68"/>
        <v>2</v>
      </c>
      <c r="Q1398" s="139" t="str">
        <f t="shared" si="69"/>
        <v>Gastos_Gerais</v>
      </c>
    </row>
    <row r="1399" spans="1:17" ht="36" x14ac:dyDescent="0.2">
      <c r="A1399" s="357">
        <v>1396</v>
      </c>
      <c r="B1399" s="347">
        <v>44974</v>
      </c>
      <c r="C1399" s="580">
        <v>44958</v>
      </c>
      <c r="D1399" s="349" t="s">
        <v>264</v>
      </c>
      <c r="E1399" s="349" t="s">
        <v>293</v>
      </c>
      <c r="F1399" s="350">
        <v>180</v>
      </c>
      <c r="G1399" s="349" t="s">
        <v>2871</v>
      </c>
      <c r="H1399" s="349" t="s">
        <v>302</v>
      </c>
      <c r="I1399" s="351" t="s">
        <v>2298</v>
      </c>
      <c r="J1399" s="352" t="s">
        <v>455</v>
      </c>
      <c r="K1399" s="352" t="s">
        <v>1188</v>
      </c>
      <c r="L1399" s="353" t="s">
        <v>1189</v>
      </c>
      <c r="M1399" s="352">
        <v>962613473</v>
      </c>
      <c r="N1399" s="371">
        <v>44974</v>
      </c>
      <c r="O1399" s="74">
        <f t="shared" si="67"/>
        <v>2</v>
      </c>
      <c r="P1399" s="74">
        <f t="shared" si="68"/>
        <v>2</v>
      </c>
      <c r="Q1399" s="139" t="str">
        <f t="shared" si="69"/>
        <v>Gastos_Gerais</v>
      </c>
    </row>
    <row r="1400" spans="1:17" ht="24" x14ac:dyDescent="0.2">
      <c r="A1400" s="357">
        <v>1397</v>
      </c>
      <c r="B1400" s="347">
        <v>44980</v>
      </c>
      <c r="C1400" s="580">
        <v>44959</v>
      </c>
      <c r="D1400" s="349" t="s">
        <v>264</v>
      </c>
      <c r="E1400" s="349" t="s">
        <v>96</v>
      </c>
      <c r="F1400" s="374">
        <v>1213.5999999999999</v>
      </c>
      <c r="G1400" s="349" t="s">
        <v>1606</v>
      </c>
      <c r="H1400" s="349" t="s">
        <v>421</v>
      </c>
      <c r="I1400" s="351" t="s">
        <v>1355</v>
      </c>
      <c r="J1400" s="352" t="s">
        <v>1356</v>
      </c>
      <c r="K1400" s="352" t="s">
        <v>1157</v>
      </c>
      <c r="L1400" s="353" t="s">
        <v>32</v>
      </c>
      <c r="M1400" s="352">
        <v>289</v>
      </c>
      <c r="N1400" s="371">
        <v>44972</v>
      </c>
      <c r="O1400" s="74">
        <f t="shared" si="67"/>
        <v>2</v>
      </c>
      <c r="P1400" s="74">
        <f t="shared" si="68"/>
        <v>2</v>
      </c>
      <c r="Q1400" s="139" t="str">
        <f t="shared" si="69"/>
        <v>Gastos_Gerais</v>
      </c>
    </row>
    <row r="1401" spans="1:17" ht="24" x14ac:dyDescent="0.2">
      <c r="A1401" s="357">
        <v>1398</v>
      </c>
      <c r="B1401" s="347">
        <v>44980</v>
      </c>
      <c r="C1401" s="580">
        <v>44959</v>
      </c>
      <c r="D1401" s="349" t="s">
        <v>264</v>
      </c>
      <c r="E1401" s="349" t="s">
        <v>96</v>
      </c>
      <c r="F1401" s="350">
        <v>951</v>
      </c>
      <c r="G1401" s="349" t="s">
        <v>1606</v>
      </c>
      <c r="H1401" s="349" t="s">
        <v>421</v>
      </c>
      <c r="I1401" s="351" t="s">
        <v>1355</v>
      </c>
      <c r="J1401" s="352" t="s">
        <v>1356</v>
      </c>
      <c r="K1401" s="352" t="s">
        <v>1157</v>
      </c>
      <c r="L1401" s="353" t="s">
        <v>32</v>
      </c>
      <c r="M1401" s="352">
        <v>288</v>
      </c>
      <c r="N1401" s="371">
        <v>44972</v>
      </c>
      <c r="O1401" s="74">
        <f t="shared" si="67"/>
        <v>2</v>
      </c>
      <c r="P1401" s="74">
        <f t="shared" si="68"/>
        <v>2</v>
      </c>
      <c r="Q1401" s="139" t="str">
        <f t="shared" si="69"/>
        <v>Gastos_Gerais</v>
      </c>
    </row>
    <row r="1402" spans="1:17" ht="24" x14ac:dyDescent="0.2">
      <c r="A1402" s="357">
        <v>1399</v>
      </c>
      <c r="B1402" s="347">
        <v>44980</v>
      </c>
      <c r="C1402" s="580">
        <v>44959</v>
      </c>
      <c r="D1402" s="349" t="s">
        <v>264</v>
      </c>
      <c r="E1402" s="349" t="s">
        <v>96</v>
      </c>
      <c r="F1402" s="350">
        <v>158.49</v>
      </c>
      <c r="G1402" s="349" t="s">
        <v>2872</v>
      </c>
      <c r="H1402" s="349" t="s">
        <v>493</v>
      </c>
      <c r="I1402" s="351" t="s">
        <v>2202</v>
      </c>
      <c r="J1402" s="352" t="s">
        <v>2873</v>
      </c>
      <c r="K1402" s="352" t="s">
        <v>1157</v>
      </c>
      <c r="L1402" s="353" t="s">
        <v>32</v>
      </c>
      <c r="M1402" s="352">
        <v>67925</v>
      </c>
      <c r="N1402" s="371">
        <v>44974</v>
      </c>
      <c r="O1402" s="74">
        <f t="shared" si="67"/>
        <v>2</v>
      </c>
      <c r="P1402" s="74">
        <f t="shared" si="68"/>
        <v>2</v>
      </c>
      <c r="Q1402" s="139" t="str">
        <f t="shared" si="69"/>
        <v>Gastos_Gerais</v>
      </c>
    </row>
    <row r="1403" spans="1:17" ht="36" x14ac:dyDescent="0.2">
      <c r="A1403" s="357">
        <v>1400</v>
      </c>
      <c r="B1403" s="347">
        <v>44980</v>
      </c>
      <c r="C1403" s="580">
        <v>44959</v>
      </c>
      <c r="D1403" s="349" t="s">
        <v>264</v>
      </c>
      <c r="E1403" s="349" t="s">
        <v>96</v>
      </c>
      <c r="F1403" s="350">
        <v>582.55999999999995</v>
      </c>
      <c r="G1403" s="349" t="s">
        <v>2874</v>
      </c>
      <c r="H1403" s="349" t="s">
        <v>421</v>
      </c>
      <c r="I1403" s="351" t="s">
        <v>2202</v>
      </c>
      <c r="J1403" s="352" t="s">
        <v>2873</v>
      </c>
      <c r="K1403" s="352" t="s">
        <v>1157</v>
      </c>
      <c r="L1403" s="353" t="s">
        <v>32</v>
      </c>
      <c r="M1403" s="352">
        <v>67900</v>
      </c>
      <c r="N1403" s="371">
        <v>44974</v>
      </c>
      <c r="O1403" s="74">
        <f t="shared" si="67"/>
        <v>2</v>
      </c>
      <c r="P1403" s="74">
        <f t="shared" si="68"/>
        <v>2</v>
      </c>
      <c r="Q1403" s="139" t="str">
        <f t="shared" si="69"/>
        <v>Gastos_Gerais</v>
      </c>
    </row>
    <row r="1404" spans="1:17" ht="24" x14ac:dyDescent="0.2">
      <c r="A1404" s="357">
        <v>1401</v>
      </c>
      <c r="B1404" s="358">
        <v>44980</v>
      </c>
      <c r="C1404" s="580">
        <v>44959</v>
      </c>
      <c r="D1404" s="359" t="s">
        <v>264</v>
      </c>
      <c r="E1404" s="359" t="s">
        <v>138</v>
      </c>
      <c r="F1404" s="410">
        <v>459.33</v>
      </c>
      <c r="G1404" s="359" t="s">
        <v>138</v>
      </c>
      <c r="H1404" s="359" t="s">
        <v>417</v>
      </c>
      <c r="I1404" s="361" t="s">
        <v>1237</v>
      </c>
      <c r="J1404" s="362" t="s">
        <v>1238</v>
      </c>
      <c r="K1404" s="352" t="s">
        <v>1157</v>
      </c>
      <c r="L1404" s="353" t="s">
        <v>32</v>
      </c>
      <c r="M1404" s="352">
        <v>27247</v>
      </c>
      <c r="N1404" s="371">
        <v>44967</v>
      </c>
      <c r="O1404" s="74">
        <f t="shared" si="67"/>
        <v>2</v>
      </c>
      <c r="P1404" s="74">
        <f t="shared" si="68"/>
        <v>2</v>
      </c>
      <c r="Q1404" s="139" t="str">
        <f t="shared" si="69"/>
        <v>Gastos_Gerais</v>
      </c>
    </row>
    <row r="1405" spans="1:17" ht="24" x14ac:dyDescent="0.2">
      <c r="A1405" s="357">
        <v>1402</v>
      </c>
      <c r="B1405" s="347">
        <v>44980</v>
      </c>
      <c r="C1405" s="580">
        <v>44959</v>
      </c>
      <c r="D1405" s="349" t="s">
        <v>264</v>
      </c>
      <c r="E1405" s="349" t="s">
        <v>404</v>
      </c>
      <c r="F1405" s="350">
        <v>1457.5</v>
      </c>
      <c r="G1405" s="349" t="s">
        <v>2875</v>
      </c>
      <c r="H1405" s="349" t="s">
        <v>422</v>
      </c>
      <c r="I1405" s="351" t="s">
        <v>2876</v>
      </c>
      <c r="J1405" s="352" t="s">
        <v>2877</v>
      </c>
      <c r="K1405" s="352" t="s">
        <v>1157</v>
      </c>
      <c r="L1405" s="353" t="s">
        <v>32</v>
      </c>
      <c r="M1405" s="352">
        <v>1307</v>
      </c>
      <c r="N1405" s="371">
        <v>44973</v>
      </c>
      <c r="O1405" s="74">
        <f t="shared" si="67"/>
        <v>2</v>
      </c>
      <c r="P1405" s="74">
        <f t="shared" si="68"/>
        <v>2</v>
      </c>
      <c r="Q1405" s="139" t="str">
        <f t="shared" si="69"/>
        <v>Gastos_Gerais</v>
      </c>
    </row>
    <row r="1406" spans="1:17" ht="48" x14ac:dyDescent="0.2">
      <c r="A1406" s="357">
        <v>1403</v>
      </c>
      <c r="B1406" s="358">
        <v>44980</v>
      </c>
      <c r="C1406" s="580">
        <v>44959</v>
      </c>
      <c r="D1406" s="359" t="s">
        <v>264</v>
      </c>
      <c r="E1406" s="359" t="s">
        <v>293</v>
      </c>
      <c r="F1406" s="360">
        <v>170</v>
      </c>
      <c r="G1406" s="359" t="s">
        <v>2878</v>
      </c>
      <c r="H1406" s="359" t="s">
        <v>421</v>
      </c>
      <c r="I1406" s="361" t="s">
        <v>2879</v>
      </c>
      <c r="J1406" s="362" t="s">
        <v>1279</v>
      </c>
      <c r="K1406" s="362" t="s">
        <v>1157</v>
      </c>
      <c r="L1406" s="363" t="s">
        <v>32</v>
      </c>
      <c r="M1406" s="362">
        <v>39787</v>
      </c>
      <c r="N1406" s="371">
        <v>44962</v>
      </c>
      <c r="O1406" s="74">
        <f t="shared" si="67"/>
        <v>2</v>
      </c>
      <c r="P1406" s="74">
        <f t="shared" si="68"/>
        <v>2</v>
      </c>
      <c r="Q1406" s="139" t="str">
        <f t="shared" si="69"/>
        <v>Gastos_Gerais</v>
      </c>
    </row>
    <row r="1407" spans="1:17" ht="36" x14ac:dyDescent="0.2">
      <c r="A1407" s="357">
        <v>1404</v>
      </c>
      <c r="B1407" s="358">
        <v>44980</v>
      </c>
      <c r="C1407" s="580">
        <v>44959</v>
      </c>
      <c r="D1407" s="359" t="s">
        <v>264</v>
      </c>
      <c r="E1407" s="359" t="s">
        <v>293</v>
      </c>
      <c r="F1407" s="360">
        <v>170</v>
      </c>
      <c r="G1407" s="359" t="s">
        <v>2880</v>
      </c>
      <c r="H1407" s="359" t="s">
        <v>421</v>
      </c>
      <c r="I1407" s="361" t="s">
        <v>2879</v>
      </c>
      <c r="J1407" s="362" t="s">
        <v>1279</v>
      </c>
      <c r="K1407" s="362" t="s">
        <v>1157</v>
      </c>
      <c r="L1407" s="353" t="s">
        <v>32</v>
      </c>
      <c r="M1407" s="352">
        <v>39775</v>
      </c>
      <c r="N1407" s="371">
        <v>44961</v>
      </c>
      <c r="O1407" s="74">
        <f t="shared" ref="O1407:O1470" si="70">IF(B1407=0,0,IF(YEAR(B1407)=$P$1,MONTH(B1407)-$O$1+1,(YEAR(B1407)-$P$1)*12-$O$1+1+MONTH(B1407)))</f>
        <v>2</v>
      </c>
      <c r="P1407" s="74">
        <f t="shared" ref="P1407:P1470" si="71">IF(C1407=0,0,IF(YEAR(C1407)=$P$1,MONTH(C1407)-$O$1+1,(YEAR(C1407)-$P$1)*12-$O$1+1+MONTH(C1407)))</f>
        <v>2</v>
      </c>
      <c r="Q1407" s="139" t="str">
        <f t="shared" ref="Q1407:Q1470" si="72">SUBSTITUTE(D1407," ","_")</f>
        <v>Gastos_Gerais</v>
      </c>
    </row>
    <row r="1408" spans="1:17" ht="24" x14ac:dyDescent="0.2">
      <c r="A1408" s="357">
        <v>1405</v>
      </c>
      <c r="B1408" s="358">
        <v>44980</v>
      </c>
      <c r="C1408" s="580">
        <v>44959</v>
      </c>
      <c r="D1408" s="359" t="s">
        <v>264</v>
      </c>
      <c r="E1408" s="359" t="s">
        <v>404</v>
      </c>
      <c r="F1408" s="360">
        <v>496.8</v>
      </c>
      <c r="G1408" s="359" t="s">
        <v>2881</v>
      </c>
      <c r="H1408" s="359" t="s">
        <v>414</v>
      </c>
      <c r="I1408" s="361" t="s">
        <v>2882</v>
      </c>
      <c r="J1408" s="362" t="s">
        <v>2883</v>
      </c>
      <c r="K1408" s="362" t="s">
        <v>1157</v>
      </c>
      <c r="L1408" s="363" t="s">
        <v>32</v>
      </c>
      <c r="M1408" s="362">
        <v>220147</v>
      </c>
      <c r="N1408" s="587">
        <v>44970</v>
      </c>
      <c r="O1408" s="74">
        <f t="shared" si="70"/>
        <v>2</v>
      </c>
      <c r="P1408" s="74">
        <f t="shared" si="71"/>
        <v>2</v>
      </c>
      <c r="Q1408" s="139" t="str">
        <f t="shared" si="72"/>
        <v>Gastos_Gerais</v>
      </c>
    </row>
    <row r="1409" spans="1:17" ht="25.5" x14ac:dyDescent="0.2">
      <c r="A1409" s="357">
        <v>1406</v>
      </c>
      <c r="B1409" s="358">
        <v>44980</v>
      </c>
      <c r="C1409" s="580">
        <v>44986</v>
      </c>
      <c r="D1409" s="359" t="s">
        <v>176</v>
      </c>
      <c r="E1409" s="359" t="s">
        <v>6</v>
      </c>
      <c r="F1409" s="360">
        <v>18083.88</v>
      </c>
      <c r="G1409" s="359" t="s">
        <v>2884</v>
      </c>
      <c r="H1409" s="359" t="s">
        <v>302</v>
      </c>
      <c r="I1409" s="361" t="s">
        <v>1231</v>
      </c>
      <c r="J1409" s="362" t="s">
        <v>1232</v>
      </c>
      <c r="K1409" s="362" t="s">
        <v>1157</v>
      </c>
      <c r="L1409" s="363" t="s">
        <v>32</v>
      </c>
      <c r="M1409" s="352">
        <v>2972123</v>
      </c>
      <c r="N1409" s="371">
        <v>44983</v>
      </c>
      <c r="O1409" s="74">
        <f t="shared" si="70"/>
        <v>2</v>
      </c>
      <c r="P1409" s="74">
        <f t="shared" si="71"/>
        <v>3</v>
      </c>
      <c r="Q1409" s="139" t="str">
        <f t="shared" si="72"/>
        <v>Gastos_com_Pessoal</v>
      </c>
    </row>
    <row r="1410" spans="1:17" ht="36" x14ac:dyDescent="0.2">
      <c r="A1410" s="357">
        <v>1407</v>
      </c>
      <c r="B1410" s="347">
        <v>44980</v>
      </c>
      <c r="C1410" s="580">
        <v>44958</v>
      </c>
      <c r="D1410" s="349" t="s">
        <v>264</v>
      </c>
      <c r="E1410" s="349" t="s">
        <v>96</v>
      </c>
      <c r="F1410" s="350">
        <v>550.5</v>
      </c>
      <c r="G1410" s="349" t="s">
        <v>2885</v>
      </c>
      <c r="H1410" s="349" t="s">
        <v>419</v>
      </c>
      <c r="I1410" s="351" t="s">
        <v>2117</v>
      </c>
      <c r="J1410" s="353" t="s">
        <v>2886</v>
      </c>
      <c r="K1410" s="353" t="s">
        <v>1157</v>
      </c>
      <c r="L1410" s="353" t="s">
        <v>32</v>
      </c>
      <c r="M1410" s="352">
        <v>685</v>
      </c>
      <c r="N1410" s="371">
        <v>44973</v>
      </c>
      <c r="O1410" s="74">
        <f t="shared" si="70"/>
        <v>2</v>
      </c>
      <c r="P1410" s="74">
        <f t="shared" si="71"/>
        <v>2</v>
      </c>
      <c r="Q1410" s="139" t="str">
        <f t="shared" si="72"/>
        <v>Gastos_Gerais</v>
      </c>
    </row>
    <row r="1411" spans="1:17" ht="24" x14ac:dyDescent="0.2">
      <c r="A1411" s="357">
        <v>1408</v>
      </c>
      <c r="B1411" s="347">
        <v>44980</v>
      </c>
      <c r="C1411" s="580">
        <v>44958</v>
      </c>
      <c r="D1411" s="349" t="s">
        <v>264</v>
      </c>
      <c r="E1411" s="349" t="s">
        <v>60</v>
      </c>
      <c r="F1411" s="350">
        <v>937</v>
      </c>
      <c r="G1411" s="349" t="s">
        <v>2398</v>
      </c>
      <c r="H1411" s="349" t="s">
        <v>302</v>
      </c>
      <c r="I1411" s="351" t="s">
        <v>2117</v>
      </c>
      <c r="J1411" s="353" t="s">
        <v>2886</v>
      </c>
      <c r="K1411" s="353" t="s">
        <v>1157</v>
      </c>
      <c r="L1411" s="353" t="s">
        <v>32</v>
      </c>
      <c r="M1411" s="352">
        <v>687</v>
      </c>
      <c r="N1411" s="371">
        <v>44974</v>
      </c>
      <c r="O1411" s="74">
        <f t="shared" si="70"/>
        <v>2</v>
      </c>
      <c r="P1411" s="74">
        <f t="shared" si="71"/>
        <v>2</v>
      </c>
      <c r="Q1411" s="139" t="str">
        <f t="shared" si="72"/>
        <v>Gastos_Gerais</v>
      </c>
    </row>
    <row r="1412" spans="1:17" ht="24" x14ac:dyDescent="0.2">
      <c r="A1412" s="357">
        <v>1409</v>
      </c>
      <c r="B1412" s="347">
        <v>44980</v>
      </c>
      <c r="C1412" s="580">
        <v>44958</v>
      </c>
      <c r="D1412" s="349" t="s">
        <v>264</v>
      </c>
      <c r="E1412" s="349" t="s">
        <v>96</v>
      </c>
      <c r="F1412" s="350">
        <v>990.5</v>
      </c>
      <c r="G1412" s="349" t="s">
        <v>2887</v>
      </c>
      <c r="H1412" s="349" t="s">
        <v>421</v>
      </c>
      <c r="I1412" s="351" t="s">
        <v>2117</v>
      </c>
      <c r="J1412" s="353" t="s">
        <v>2886</v>
      </c>
      <c r="K1412" s="353" t="s">
        <v>1157</v>
      </c>
      <c r="L1412" s="353" t="s">
        <v>32</v>
      </c>
      <c r="M1412" s="352">
        <v>688</v>
      </c>
      <c r="N1412" s="371">
        <v>44974</v>
      </c>
      <c r="O1412" s="74">
        <f t="shared" si="70"/>
        <v>2</v>
      </c>
      <c r="P1412" s="74">
        <f t="shared" si="71"/>
        <v>2</v>
      </c>
      <c r="Q1412" s="139" t="str">
        <f t="shared" si="72"/>
        <v>Gastos_Gerais</v>
      </c>
    </row>
    <row r="1413" spans="1:17" ht="24" x14ac:dyDescent="0.2">
      <c r="A1413" s="357">
        <v>1410</v>
      </c>
      <c r="B1413" s="347">
        <v>44980</v>
      </c>
      <c r="C1413" s="580">
        <v>44958</v>
      </c>
      <c r="D1413" s="349" t="s">
        <v>264</v>
      </c>
      <c r="E1413" s="349" t="s">
        <v>402</v>
      </c>
      <c r="F1413" s="374">
        <v>44.72</v>
      </c>
      <c r="G1413" s="349" t="s">
        <v>1487</v>
      </c>
      <c r="H1413" s="349" t="s">
        <v>421</v>
      </c>
      <c r="I1413" s="351" t="s">
        <v>2059</v>
      </c>
      <c r="J1413" s="352" t="s">
        <v>2060</v>
      </c>
      <c r="K1413" s="352" t="s">
        <v>1157</v>
      </c>
      <c r="L1413" s="353" t="s">
        <v>32</v>
      </c>
      <c r="M1413" s="352">
        <v>271</v>
      </c>
      <c r="N1413" s="371">
        <v>44974</v>
      </c>
      <c r="O1413" s="74">
        <f t="shared" si="70"/>
        <v>2</v>
      </c>
      <c r="P1413" s="74">
        <f t="shared" si="71"/>
        <v>2</v>
      </c>
      <c r="Q1413" s="139" t="str">
        <f t="shared" si="72"/>
        <v>Gastos_Gerais</v>
      </c>
    </row>
    <row r="1414" spans="1:17" ht="24" x14ac:dyDescent="0.2">
      <c r="A1414" s="357">
        <v>1411</v>
      </c>
      <c r="B1414" s="347">
        <v>44980</v>
      </c>
      <c r="C1414" s="580">
        <v>44958</v>
      </c>
      <c r="D1414" s="349" t="s">
        <v>264</v>
      </c>
      <c r="E1414" s="349" t="s">
        <v>402</v>
      </c>
      <c r="F1414" s="350">
        <v>27.8</v>
      </c>
      <c r="G1414" s="349" t="s">
        <v>1487</v>
      </c>
      <c r="H1414" s="349" t="s">
        <v>419</v>
      </c>
      <c r="I1414" s="351" t="s">
        <v>2059</v>
      </c>
      <c r="J1414" s="352" t="s">
        <v>2060</v>
      </c>
      <c r="K1414" s="352" t="s">
        <v>1157</v>
      </c>
      <c r="L1414" s="353" t="s">
        <v>32</v>
      </c>
      <c r="M1414" s="352">
        <v>272</v>
      </c>
      <c r="N1414" s="371">
        <v>44974</v>
      </c>
      <c r="O1414" s="74">
        <f t="shared" si="70"/>
        <v>2</v>
      </c>
      <c r="P1414" s="74">
        <f t="shared" si="71"/>
        <v>2</v>
      </c>
      <c r="Q1414" s="139" t="str">
        <f t="shared" si="72"/>
        <v>Gastos_Gerais</v>
      </c>
    </row>
    <row r="1415" spans="1:17" ht="25.5" x14ac:dyDescent="0.2">
      <c r="A1415" s="357">
        <v>1412</v>
      </c>
      <c r="B1415" s="347">
        <v>44980</v>
      </c>
      <c r="C1415" s="580">
        <v>44958</v>
      </c>
      <c r="D1415" s="349" t="s">
        <v>176</v>
      </c>
      <c r="E1415" s="349" t="s">
        <v>262</v>
      </c>
      <c r="F1415" s="350">
        <v>910.74</v>
      </c>
      <c r="G1415" s="349" t="s">
        <v>2888</v>
      </c>
      <c r="H1415" s="349" t="s">
        <v>421</v>
      </c>
      <c r="I1415" s="351" t="s">
        <v>2889</v>
      </c>
      <c r="J1415" s="352" t="s">
        <v>496</v>
      </c>
      <c r="K1415" s="352" t="s">
        <v>1188</v>
      </c>
      <c r="L1415" s="353" t="s">
        <v>1189</v>
      </c>
      <c r="M1415" s="352">
        <v>363329726</v>
      </c>
      <c r="N1415" s="371">
        <v>44980</v>
      </c>
      <c r="O1415" s="74">
        <f t="shared" si="70"/>
        <v>2</v>
      </c>
      <c r="P1415" s="74">
        <f t="shared" si="71"/>
        <v>2</v>
      </c>
      <c r="Q1415" s="139" t="str">
        <f t="shared" si="72"/>
        <v>Gastos_com_Pessoal</v>
      </c>
    </row>
    <row r="1416" spans="1:17" ht="25.5" x14ac:dyDescent="0.2">
      <c r="A1416" s="357">
        <v>1413</v>
      </c>
      <c r="B1416" s="355">
        <v>44980</v>
      </c>
      <c r="C1416" s="348">
        <v>44958</v>
      </c>
      <c r="D1416" s="351" t="s">
        <v>176</v>
      </c>
      <c r="E1416" s="351" t="s">
        <v>280</v>
      </c>
      <c r="F1416" s="356">
        <v>2540.5500000000002</v>
      </c>
      <c r="G1416" s="351" t="s">
        <v>2890</v>
      </c>
      <c r="H1416" s="351" t="s">
        <v>421</v>
      </c>
      <c r="I1416" s="351" t="s">
        <v>2889</v>
      </c>
      <c r="J1416" s="352" t="s">
        <v>496</v>
      </c>
      <c r="K1416" s="352" t="s">
        <v>1188</v>
      </c>
      <c r="L1416" s="353" t="s">
        <v>1189</v>
      </c>
      <c r="M1416" s="352">
        <v>363329726</v>
      </c>
      <c r="N1416" s="371">
        <v>44980</v>
      </c>
      <c r="O1416" s="74">
        <f t="shared" si="70"/>
        <v>2</v>
      </c>
      <c r="P1416" s="74">
        <f t="shared" si="71"/>
        <v>2</v>
      </c>
      <c r="Q1416" s="139" t="str">
        <f t="shared" si="72"/>
        <v>Gastos_com_Pessoal</v>
      </c>
    </row>
    <row r="1417" spans="1:17" ht="41.25" customHeight="1" x14ac:dyDescent="0.2">
      <c r="A1417" s="357">
        <v>1414</v>
      </c>
      <c r="B1417" s="347">
        <v>44980</v>
      </c>
      <c r="C1417" s="580">
        <v>44958</v>
      </c>
      <c r="D1417" s="349" t="s">
        <v>176</v>
      </c>
      <c r="E1417" s="359" t="s">
        <v>262</v>
      </c>
      <c r="F1417" s="360">
        <v>964.38</v>
      </c>
      <c r="G1417" s="359" t="s">
        <v>2891</v>
      </c>
      <c r="H1417" s="349" t="s">
        <v>419</v>
      </c>
      <c r="I1417" s="351" t="s">
        <v>2892</v>
      </c>
      <c r="J1417" s="352" t="s">
        <v>486</v>
      </c>
      <c r="K1417" s="352" t="s">
        <v>1188</v>
      </c>
      <c r="L1417" s="353" t="s">
        <v>1189</v>
      </c>
      <c r="M1417" s="352">
        <v>363329726</v>
      </c>
      <c r="N1417" s="371">
        <v>44980</v>
      </c>
      <c r="O1417" s="74">
        <f t="shared" si="70"/>
        <v>2</v>
      </c>
      <c r="P1417" s="74">
        <f t="shared" si="71"/>
        <v>2</v>
      </c>
      <c r="Q1417" s="139" t="str">
        <f t="shared" si="72"/>
        <v>Gastos_com_Pessoal</v>
      </c>
    </row>
    <row r="1418" spans="1:17" ht="25.5" x14ac:dyDescent="0.2">
      <c r="A1418" s="357">
        <v>1415</v>
      </c>
      <c r="B1418" s="347">
        <v>44980</v>
      </c>
      <c r="C1418" s="580">
        <v>44958</v>
      </c>
      <c r="D1418" s="349" t="s">
        <v>176</v>
      </c>
      <c r="E1418" s="359" t="s">
        <v>280</v>
      </c>
      <c r="F1418" s="360">
        <v>2661.28</v>
      </c>
      <c r="G1418" s="359" t="s">
        <v>2893</v>
      </c>
      <c r="H1418" s="349" t="s">
        <v>419</v>
      </c>
      <c r="I1418" s="351" t="s">
        <v>2892</v>
      </c>
      <c r="J1418" s="352" t="s">
        <v>486</v>
      </c>
      <c r="K1418" s="352" t="s">
        <v>1188</v>
      </c>
      <c r="L1418" s="353" t="s">
        <v>1189</v>
      </c>
      <c r="M1418" s="352">
        <v>363329726</v>
      </c>
      <c r="N1418" s="371">
        <v>44980</v>
      </c>
      <c r="O1418" s="74">
        <f t="shared" si="70"/>
        <v>2</v>
      </c>
      <c r="P1418" s="74">
        <f t="shared" si="71"/>
        <v>2</v>
      </c>
      <c r="Q1418" s="139" t="str">
        <f t="shared" si="72"/>
        <v>Gastos_com_Pessoal</v>
      </c>
    </row>
    <row r="1419" spans="1:17" ht="25.5" x14ac:dyDescent="0.2">
      <c r="A1419" s="357">
        <v>1416</v>
      </c>
      <c r="B1419" s="347">
        <v>44980</v>
      </c>
      <c r="C1419" s="580">
        <v>44958</v>
      </c>
      <c r="D1419" s="349" t="s">
        <v>176</v>
      </c>
      <c r="E1419" s="349" t="s">
        <v>262</v>
      </c>
      <c r="F1419" s="350">
        <v>910.74</v>
      </c>
      <c r="G1419" s="349" t="s">
        <v>2894</v>
      </c>
      <c r="H1419" s="349" t="s">
        <v>419</v>
      </c>
      <c r="I1419" s="351" t="s">
        <v>2895</v>
      </c>
      <c r="J1419" s="352" t="s">
        <v>514</v>
      </c>
      <c r="K1419" s="352" t="s">
        <v>1188</v>
      </c>
      <c r="L1419" s="353" t="s">
        <v>1189</v>
      </c>
      <c r="M1419" s="352">
        <v>363329726</v>
      </c>
      <c r="N1419" s="371">
        <v>44980</v>
      </c>
      <c r="O1419" s="74">
        <f t="shared" si="70"/>
        <v>2</v>
      </c>
      <c r="P1419" s="74">
        <f t="shared" si="71"/>
        <v>2</v>
      </c>
      <c r="Q1419" s="139" t="str">
        <f t="shared" si="72"/>
        <v>Gastos_com_Pessoal</v>
      </c>
    </row>
    <row r="1420" spans="1:17" ht="25.5" x14ac:dyDescent="0.2">
      <c r="A1420" s="357">
        <v>1417</v>
      </c>
      <c r="B1420" s="347">
        <v>44980</v>
      </c>
      <c r="C1420" s="580">
        <v>44958</v>
      </c>
      <c r="D1420" s="349" t="s">
        <v>176</v>
      </c>
      <c r="E1420" s="349" t="s">
        <v>280</v>
      </c>
      <c r="F1420" s="350">
        <v>2540.5500000000002</v>
      </c>
      <c r="G1420" s="349" t="s">
        <v>2896</v>
      </c>
      <c r="H1420" s="349" t="s">
        <v>419</v>
      </c>
      <c r="I1420" s="351" t="s">
        <v>2895</v>
      </c>
      <c r="J1420" s="352" t="s">
        <v>514</v>
      </c>
      <c r="K1420" s="352" t="s">
        <v>1188</v>
      </c>
      <c r="L1420" s="353" t="s">
        <v>1189</v>
      </c>
      <c r="M1420" s="352">
        <v>363329726</v>
      </c>
      <c r="N1420" s="371">
        <v>44980</v>
      </c>
      <c r="O1420" s="74">
        <f t="shared" si="70"/>
        <v>2</v>
      </c>
      <c r="P1420" s="74">
        <f t="shared" si="71"/>
        <v>2</v>
      </c>
      <c r="Q1420" s="139" t="str">
        <f t="shared" si="72"/>
        <v>Gastos_com_Pessoal</v>
      </c>
    </row>
    <row r="1421" spans="1:17" ht="25.5" x14ac:dyDescent="0.2">
      <c r="A1421" s="357">
        <v>1418</v>
      </c>
      <c r="B1421" s="347">
        <v>44980</v>
      </c>
      <c r="C1421" s="580">
        <v>44958</v>
      </c>
      <c r="D1421" s="349" t="s">
        <v>176</v>
      </c>
      <c r="E1421" s="349" t="s">
        <v>262</v>
      </c>
      <c r="F1421" s="350">
        <v>891.57</v>
      </c>
      <c r="G1421" s="349" t="s">
        <v>2897</v>
      </c>
      <c r="H1421" s="349" t="s">
        <v>419</v>
      </c>
      <c r="I1421" s="351" t="s">
        <v>2898</v>
      </c>
      <c r="J1421" s="352" t="s">
        <v>674</v>
      </c>
      <c r="K1421" s="352" t="s">
        <v>1188</v>
      </c>
      <c r="L1421" s="353" t="s">
        <v>1189</v>
      </c>
      <c r="M1421" s="352">
        <v>363329726</v>
      </c>
      <c r="N1421" s="371">
        <v>44980</v>
      </c>
      <c r="O1421" s="74">
        <f t="shared" si="70"/>
        <v>2</v>
      </c>
      <c r="P1421" s="74">
        <f t="shared" si="71"/>
        <v>2</v>
      </c>
      <c r="Q1421" s="139" t="str">
        <f t="shared" si="72"/>
        <v>Gastos_com_Pessoal</v>
      </c>
    </row>
    <row r="1422" spans="1:17" ht="25.5" x14ac:dyDescent="0.2">
      <c r="A1422" s="357">
        <v>1419</v>
      </c>
      <c r="B1422" s="347">
        <v>44980</v>
      </c>
      <c r="C1422" s="580">
        <v>44958</v>
      </c>
      <c r="D1422" s="349" t="s">
        <v>176</v>
      </c>
      <c r="E1422" s="349" t="s">
        <v>280</v>
      </c>
      <c r="F1422" s="350">
        <v>2494.4699999999998</v>
      </c>
      <c r="G1422" s="349" t="s">
        <v>2899</v>
      </c>
      <c r="H1422" s="349" t="s">
        <v>419</v>
      </c>
      <c r="I1422" s="351" t="s">
        <v>2898</v>
      </c>
      <c r="J1422" s="352" t="s">
        <v>674</v>
      </c>
      <c r="K1422" s="352" t="s">
        <v>1188</v>
      </c>
      <c r="L1422" s="353" t="s">
        <v>1189</v>
      </c>
      <c r="M1422" s="352">
        <v>363329726</v>
      </c>
      <c r="N1422" s="371">
        <v>44980</v>
      </c>
      <c r="O1422" s="74">
        <f t="shared" si="70"/>
        <v>2</v>
      </c>
      <c r="P1422" s="74">
        <f t="shared" si="71"/>
        <v>2</v>
      </c>
      <c r="Q1422" s="139" t="str">
        <f t="shared" si="72"/>
        <v>Gastos_com_Pessoal</v>
      </c>
    </row>
    <row r="1423" spans="1:17" ht="25.5" x14ac:dyDescent="0.2">
      <c r="A1423" s="357">
        <v>1420</v>
      </c>
      <c r="B1423" s="347">
        <v>44980</v>
      </c>
      <c r="C1423" s="580">
        <v>44958</v>
      </c>
      <c r="D1423" s="349" t="s">
        <v>176</v>
      </c>
      <c r="E1423" s="359" t="s">
        <v>262</v>
      </c>
      <c r="F1423" s="360">
        <v>975.32</v>
      </c>
      <c r="G1423" s="359" t="s">
        <v>2900</v>
      </c>
      <c r="H1423" s="349" t="s">
        <v>414</v>
      </c>
      <c r="I1423" s="351" t="s">
        <v>2901</v>
      </c>
      <c r="J1423" s="352" t="s">
        <v>517</v>
      </c>
      <c r="K1423" s="352" t="s">
        <v>1188</v>
      </c>
      <c r="L1423" s="353" t="s">
        <v>1189</v>
      </c>
      <c r="M1423" s="352">
        <v>363329726</v>
      </c>
      <c r="N1423" s="371">
        <v>44980</v>
      </c>
      <c r="O1423" s="74">
        <f t="shared" si="70"/>
        <v>2</v>
      </c>
      <c r="P1423" s="74">
        <f t="shared" si="71"/>
        <v>2</v>
      </c>
      <c r="Q1423" s="139" t="str">
        <f t="shared" si="72"/>
        <v>Gastos_com_Pessoal</v>
      </c>
    </row>
    <row r="1424" spans="1:17" ht="25.5" x14ac:dyDescent="0.2">
      <c r="A1424" s="357">
        <v>1421</v>
      </c>
      <c r="B1424" s="347">
        <v>44980</v>
      </c>
      <c r="C1424" s="580">
        <v>44958</v>
      </c>
      <c r="D1424" s="349" t="s">
        <v>176</v>
      </c>
      <c r="E1424" s="349" t="s">
        <v>280</v>
      </c>
      <c r="F1424" s="350">
        <v>2684.33</v>
      </c>
      <c r="G1424" s="349" t="s">
        <v>2902</v>
      </c>
      <c r="H1424" s="349" t="s">
        <v>414</v>
      </c>
      <c r="I1424" s="351" t="s">
        <v>2901</v>
      </c>
      <c r="J1424" s="352" t="s">
        <v>517</v>
      </c>
      <c r="K1424" s="352" t="s">
        <v>1188</v>
      </c>
      <c r="L1424" s="353" t="s">
        <v>1189</v>
      </c>
      <c r="M1424" s="352">
        <v>363329726</v>
      </c>
      <c r="N1424" s="371">
        <v>44980</v>
      </c>
      <c r="O1424" s="74">
        <f t="shared" si="70"/>
        <v>2</v>
      </c>
      <c r="P1424" s="74">
        <f t="shared" si="71"/>
        <v>2</v>
      </c>
      <c r="Q1424" s="139" t="str">
        <f t="shared" si="72"/>
        <v>Gastos_com_Pessoal</v>
      </c>
    </row>
    <row r="1425" spans="1:17" ht="24" x14ac:dyDescent="0.2">
      <c r="A1425" s="357">
        <v>1422</v>
      </c>
      <c r="B1425" s="347">
        <v>44980</v>
      </c>
      <c r="C1425" s="580">
        <v>44958</v>
      </c>
      <c r="D1425" s="349" t="s">
        <v>264</v>
      </c>
      <c r="E1425" s="349" t="s">
        <v>293</v>
      </c>
      <c r="F1425" s="350">
        <v>10.4</v>
      </c>
      <c r="G1425" s="349" t="s">
        <v>2903</v>
      </c>
      <c r="H1425" s="349" t="s">
        <v>422</v>
      </c>
      <c r="I1425" s="351" t="s">
        <v>2737</v>
      </c>
      <c r="J1425" s="352" t="s">
        <v>1034</v>
      </c>
      <c r="K1425" s="352" t="s">
        <v>1188</v>
      </c>
      <c r="L1425" s="353" t="s">
        <v>1189</v>
      </c>
      <c r="M1425" s="352">
        <v>363329726</v>
      </c>
      <c r="N1425" s="371">
        <v>44980</v>
      </c>
      <c r="O1425" s="74">
        <f t="shared" si="70"/>
        <v>2</v>
      </c>
      <c r="P1425" s="74">
        <f t="shared" si="71"/>
        <v>2</v>
      </c>
      <c r="Q1425" s="139" t="str">
        <f t="shared" si="72"/>
        <v>Gastos_Gerais</v>
      </c>
    </row>
    <row r="1426" spans="1:17" ht="24" x14ac:dyDescent="0.2">
      <c r="A1426" s="357">
        <v>1423</v>
      </c>
      <c r="B1426" s="347">
        <v>44980</v>
      </c>
      <c r="C1426" s="580">
        <v>44958</v>
      </c>
      <c r="D1426" s="349" t="s">
        <v>264</v>
      </c>
      <c r="E1426" s="349" t="s">
        <v>293</v>
      </c>
      <c r="F1426" s="350">
        <v>120</v>
      </c>
      <c r="G1426" s="349" t="s">
        <v>2904</v>
      </c>
      <c r="H1426" s="349" t="s">
        <v>414</v>
      </c>
      <c r="I1426" s="351" t="s">
        <v>2905</v>
      </c>
      <c r="J1426" s="352" t="s">
        <v>805</v>
      </c>
      <c r="K1426" s="352" t="s">
        <v>1188</v>
      </c>
      <c r="L1426" s="353" t="s">
        <v>1189</v>
      </c>
      <c r="M1426" s="352">
        <v>363329726</v>
      </c>
      <c r="N1426" s="371">
        <v>44980</v>
      </c>
      <c r="O1426" s="74">
        <f t="shared" si="70"/>
        <v>2</v>
      </c>
      <c r="P1426" s="74">
        <f t="shared" si="71"/>
        <v>2</v>
      </c>
      <c r="Q1426" s="139" t="str">
        <f t="shared" si="72"/>
        <v>Gastos_Gerais</v>
      </c>
    </row>
    <row r="1427" spans="1:17" x14ac:dyDescent="0.2">
      <c r="A1427" s="357">
        <v>1424</v>
      </c>
      <c r="B1427" s="347">
        <v>44981</v>
      </c>
      <c r="C1427" s="580">
        <v>44958</v>
      </c>
      <c r="D1427" s="349" t="s">
        <v>264</v>
      </c>
      <c r="E1427" s="349" t="s">
        <v>60</v>
      </c>
      <c r="F1427" s="350">
        <v>15277.87</v>
      </c>
      <c r="G1427" s="349" t="s">
        <v>1349</v>
      </c>
      <c r="H1427" s="349" t="s">
        <v>418</v>
      </c>
      <c r="I1427" s="351" t="s">
        <v>1350</v>
      </c>
      <c r="J1427" s="352" t="s">
        <v>1351</v>
      </c>
      <c r="K1427" s="352" t="s">
        <v>1157</v>
      </c>
      <c r="L1427" s="353" t="s">
        <v>32</v>
      </c>
      <c r="M1427" s="352">
        <v>77</v>
      </c>
      <c r="N1427" s="371">
        <v>44973</v>
      </c>
      <c r="O1427" s="74">
        <f t="shared" si="70"/>
        <v>2</v>
      </c>
      <c r="P1427" s="74">
        <f t="shared" si="71"/>
        <v>2</v>
      </c>
      <c r="Q1427" s="139" t="str">
        <f t="shared" si="72"/>
        <v>Gastos_Gerais</v>
      </c>
    </row>
    <row r="1428" spans="1:17" x14ac:dyDescent="0.2">
      <c r="A1428" s="357">
        <v>1425</v>
      </c>
      <c r="B1428" s="347">
        <v>44981</v>
      </c>
      <c r="C1428" s="580">
        <v>44958</v>
      </c>
      <c r="D1428" s="349" t="s">
        <v>264</v>
      </c>
      <c r="E1428" s="349" t="s">
        <v>60</v>
      </c>
      <c r="F1428" s="350">
        <v>45213.97</v>
      </c>
      <c r="G1428" s="409" t="s">
        <v>2005</v>
      </c>
      <c r="H1428" s="349" t="s">
        <v>416</v>
      </c>
      <c r="I1428" s="351" t="s">
        <v>1350</v>
      </c>
      <c r="J1428" s="352" t="s">
        <v>1351</v>
      </c>
      <c r="K1428" s="352" t="s">
        <v>1163</v>
      </c>
      <c r="L1428" s="353" t="s">
        <v>32</v>
      </c>
      <c r="M1428" s="352">
        <v>76</v>
      </c>
      <c r="N1428" s="371">
        <v>44973</v>
      </c>
      <c r="O1428" s="74">
        <f t="shared" si="70"/>
        <v>2</v>
      </c>
      <c r="P1428" s="74">
        <f t="shared" si="71"/>
        <v>2</v>
      </c>
      <c r="Q1428" s="139" t="str">
        <f t="shared" si="72"/>
        <v>Gastos_Gerais</v>
      </c>
    </row>
    <row r="1429" spans="1:17" x14ac:dyDescent="0.2">
      <c r="A1429" s="357">
        <v>1426</v>
      </c>
      <c r="B1429" s="347">
        <v>44981</v>
      </c>
      <c r="C1429" s="580">
        <v>44927</v>
      </c>
      <c r="D1429" s="349" t="s">
        <v>264</v>
      </c>
      <c r="E1429" s="349" t="s">
        <v>83</v>
      </c>
      <c r="F1429" s="350">
        <v>1131.48</v>
      </c>
      <c r="G1429" s="359" t="s">
        <v>2006</v>
      </c>
      <c r="H1429" s="349" t="s">
        <v>414</v>
      </c>
      <c r="I1429" s="351" t="s">
        <v>2007</v>
      </c>
      <c r="J1429" s="352" t="s">
        <v>2008</v>
      </c>
      <c r="K1429" s="352" t="s">
        <v>1157</v>
      </c>
      <c r="L1429" s="353" t="s">
        <v>1157</v>
      </c>
      <c r="M1429" s="352">
        <v>29527642</v>
      </c>
      <c r="N1429" s="371">
        <v>44981</v>
      </c>
      <c r="O1429" s="74">
        <f t="shared" si="70"/>
        <v>2</v>
      </c>
      <c r="P1429" s="74">
        <f t="shared" si="71"/>
        <v>1</v>
      </c>
      <c r="Q1429" s="139" t="str">
        <f t="shared" si="72"/>
        <v>Gastos_Gerais</v>
      </c>
    </row>
    <row r="1430" spans="1:17" x14ac:dyDescent="0.2">
      <c r="A1430" s="357">
        <v>1427</v>
      </c>
      <c r="B1430" s="347">
        <v>44981</v>
      </c>
      <c r="C1430" s="580">
        <v>44927</v>
      </c>
      <c r="D1430" s="349" t="s">
        <v>264</v>
      </c>
      <c r="E1430" s="349" t="s">
        <v>83</v>
      </c>
      <c r="F1430" s="350">
        <v>2631.42</v>
      </c>
      <c r="G1430" s="351" t="s">
        <v>2006</v>
      </c>
      <c r="H1430" s="349" t="s">
        <v>416</v>
      </c>
      <c r="I1430" s="351" t="s">
        <v>2007</v>
      </c>
      <c r="J1430" s="352" t="s">
        <v>2008</v>
      </c>
      <c r="K1430" s="352" t="s">
        <v>1157</v>
      </c>
      <c r="L1430" s="353" t="s">
        <v>1157</v>
      </c>
      <c r="M1430" s="352">
        <v>29596247</v>
      </c>
      <c r="N1430" s="371">
        <v>44981</v>
      </c>
      <c r="O1430" s="74">
        <f t="shared" si="70"/>
        <v>2</v>
      </c>
      <c r="P1430" s="74">
        <f t="shared" si="71"/>
        <v>1</v>
      </c>
      <c r="Q1430" s="139" t="str">
        <f t="shared" si="72"/>
        <v>Gastos_Gerais</v>
      </c>
    </row>
    <row r="1431" spans="1:17" x14ac:dyDescent="0.2">
      <c r="A1431" s="357">
        <v>1428</v>
      </c>
      <c r="B1431" s="347">
        <v>44981</v>
      </c>
      <c r="C1431" s="580">
        <v>44927</v>
      </c>
      <c r="D1431" s="349" t="s">
        <v>264</v>
      </c>
      <c r="E1431" s="349" t="s">
        <v>83</v>
      </c>
      <c r="F1431" s="350">
        <v>534.58000000000004</v>
      </c>
      <c r="G1431" s="351" t="s">
        <v>2006</v>
      </c>
      <c r="H1431" s="349" t="s">
        <v>417</v>
      </c>
      <c r="I1431" s="351" t="s">
        <v>2007</v>
      </c>
      <c r="J1431" s="352" t="s">
        <v>2008</v>
      </c>
      <c r="K1431" s="352" t="s">
        <v>1157</v>
      </c>
      <c r="L1431" s="353" t="s">
        <v>1157</v>
      </c>
      <c r="M1431" s="352">
        <v>29487078</v>
      </c>
      <c r="N1431" s="371">
        <v>44981</v>
      </c>
      <c r="O1431" s="74">
        <f t="shared" si="70"/>
        <v>2</v>
      </c>
      <c r="P1431" s="74">
        <f t="shared" si="71"/>
        <v>1</v>
      </c>
      <c r="Q1431" s="139" t="str">
        <f t="shared" si="72"/>
        <v>Gastos_Gerais</v>
      </c>
    </row>
    <row r="1432" spans="1:17" x14ac:dyDescent="0.2">
      <c r="A1432" s="357">
        <v>1429</v>
      </c>
      <c r="B1432" s="347">
        <v>44981</v>
      </c>
      <c r="C1432" s="580">
        <v>44927</v>
      </c>
      <c r="D1432" s="349" t="s">
        <v>264</v>
      </c>
      <c r="E1432" s="349" t="s">
        <v>83</v>
      </c>
      <c r="F1432" s="350">
        <v>1739.98</v>
      </c>
      <c r="G1432" s="351" t="s">
        <v>2006</v>
      </c>
      <c r="H1432" s="349" t="s">
        <v>423</v>
      </c>
      <c r="I1432" s="351" t="s">
        <v>2007</v>
      </c>
      <c r="J1432" s="352" t="s">
        <v>2008</v>
      </c>
      <c r="K1432" s="352" t="s">
        <v>1157</v>
      </c>
      <c r="L1432" s="353" t="s">
        <v>1157</v>
      </c>
      <c r="M1432" s="352">
        <v>29542588</v>
      </c>
      <c r="N1432" s="371">
        <v>44981</v>
      </c>
      <c r="O1432" s="74">
        <f t="shared" si="70"/>
        <v>2</v>
      </c>
      <c r="P1432" s="74">
        <f t="shared" si="71"/>
        <v>1</v>
      </c>
      <c r="Q1432" s="139" t="str">
        <f t="shared" si="72"/>
        <v>Gastos_Gerais</v>
      </c>
    </row>
    <row r="1433" spans="1:17" x14ac:dyDescent="0.2">
      <c r="A1433" s="357">
        <v>1430</v>
      </c>
      <c r="B1433" s="347">
        <v>44981</v>
      </c>
      <c r="C1433" s="580">
        <v>44927</v>
      </c>
      <c r="D1433" s="349" t="s">
        <v>264</v>
      </c>
      <c r="E1433" s="349" t="s">
        <v>83</v>
      </c>
      <c r="F1433" s="350">
        <v>810.82</v>
      </c>
      <c r="G1433" s="349" t="s">
        <v>2006</v>
      </c>
      <c r="H1433" s="349" t="s">
        <v>493</v>
      </c>
      <c r="I1433" s="351" t="s">
        <v>2007</v>
      </c>
      <c r="J1433" s="352" t="s">
        <v>2008</v>
      </c>
      <c r="K1433" s="352" t="s">
        <v>1157</v>
      </c>
      <c r="L1433" s="353" t="s">
        <v>1157</v>
      </c>
      <c r="M1433" s="352">
        <v>29527646</v>
      </c>
      <c r="N1433" s="371">
        <v>44981</v>
      </c>
      <c r="O1433" s="74">
        <f t="shared" si="70"/>
        <v>2</v>
      </c>
      <c r="P1433" s="74">
        <f t="shared" si="71"/>
        <v>1</v>
      </c>
      <c r="Q1433" s="139" t="str">
        <f t="shared" si="72"/>
        <v>Gastos_Gerais</v>
      </c>
    </row>
    <row r="1434" spans="1:17" x14ac:dyDescent="0.2">
      <c r="A1434" s="357">
        <v>1431</v>
      </c>
      <c r="B1434" s="347">
        <v>44981</v>
      </c>
      <c r="C1434" s="580">
        <v>44927</v>
      </c>
      <c r="D1434" s="349" t="s">
        <v>264</v>
      </c>
      <c r="E1434" s="349" t="s">
        <v>83</v>
      </c>
      <c r="F1434" s="350">
        <v>1309.72</v>
      </c>
      <c r="G1434" s="349" t="s">
        <v>2006</v>
      </c>
      <c r="H1434" s="349" t="s">
        <v>421</v>
      </c>
      <c r="I1434" s="351" t="s">
        <v>2007</v>
      </c>
      <c r="J1434" s="352" t="s">
        <v>2008</v>
      </c>
      <c r="K1434" s="352" t="s">
        <v>1157</v>
      </c>
      <c r="L1434" s="353" t="s">
        <v>1157</v>
      </c>
      <c r="M1434" s="352">
        <v>29542578</v>
      </c>
      <c r="N1434" s="371">
        <v>44981</v>
      </c>
      <c r="O1434" s="74">
        <f t="shared" si="70"/>
        <v>2</v>
      </c>
      <c r="P1434" s="74">
        <f t="shared" si="71"/>
        <v>1</v>
      </c>
      <c r="Q1434" s="139" t="str">
        <f t="shared" si="72"/>
        <v>Gastos_Gerais</v>
      </c>
    </row>
    <row r="1435" spans="1:17" x14ac:dyDescent="0.2">
      <c r="A1435" s="357">
        <v>1432</v>
      </c>
      <c r="B1435" s="347">
        <v>44981</v>
      </c>
      <c r="C1435" s="580">
        <v>44927</v>
      </c>
      <c r="D1435" s="349" t="s">
        <v>264</v>
      </c>
      <c r="E1435" s="349" t="s">
        <v>83</v>
      </c>
      <c r="F1435" s="350">
        <v>1616.66</v>
      </c>
      <c r="G1435" s="349" t="s">
        <v>2006</v>
      </c>
      <c r="H1435" s="349" t="s">
        <v>422</v>
      </c>
      <c r="I1435" s="351" t="s">
        <v>2007</v>
      </c>
      <c r="J1435" s="352" t="s">
        <v>2008</v>
      </c>
      <c r="K1435" s="352" t="s">
        <v>1157</v>
      </c>
      <c r="L1435" s="353" t="s">
        <v>1157</v>
      </c>
      <c r="M1435" s="352">
        <v>29596474</v>
      </c>
      <c r="N1435" s="371">
        <v>44981</v>
      </c>
      <c r="O1435" s="74">
        <f t="shared" si="70"/>
        <v>2</v>
      </c>
      <c r="P1435" s="74">
        <f t="shared" si="71"/>
        <v>1</v>
      </c>
      <c r="Q1435" s="139" t="str">
        <f t="shared" si="72"/>
        <v>Gastos_Gerais</v>
      </c>
    </row>
    <row r="1436" spans="1:17" x14ac:dyDescent="0.2">
      <c r="A1436" s="357">
        <v>1433</v>
      </c>
      <c r="B1436" s="355">
        <v>44981</v>
      </c>
      <c r="C1436" s="348">
        <v>44927</v>
      </c>
      <c r="D1436" s="351" t="s">
        <v>264</v>
      </c>
      <c r="E1436" s="351" t="s">
        <v>83</v>
      </c>
      <c r="F1436" s="356">
        <v>7342.68</v>
      </c>
      <c r="G1436" s="351" t="s">
        <v>2906</v>
      </c>
      <c r="H1436" s="351" t="s">
        <v>1032</v>
      </c>
      <c r="I1436" s="351" t="s">
        <v>1161</v>
      </c>
      <c r="J1436" s="353" t="s">
        <v>1162</v>
      </c>
      <c r="K1436" s="353" t="s">
        <v>1157</v>
      </c>
      <c r="L1436" s="353" t="s">
        <v>32</v>
      </c>
      <c r="M1436" s="380">
        <v>1630070</v>
      </c>
      <c r="N1436" s="368">
        <v>44981</v>
      </c>
      <c r="O1436" s="74">
        <f t="shared" si="70"/>
        <v>2</v>
      </c>
      <c r="P1436" s="74">
        <f t="shared" si="71"/>
        <v>1</v>
      </c>
      <c r="Q1436" s="139" t="str">
        <f t="shared" si="72"/>
        <v>Gastos_Gerais</v>
      </c>
    </row>
    <row r="1437" spans="1:17" ht="24" x14ac:dyDescent="0.2">
      <c r="A1437" s="357">
        <v>1434</v>
      </c>
      <c r="B1437" s="355">
        <v>44981</v>
      </c>
      <c r="C1437" s="348">
        <v>44958</v>
      </c>
      <c r="D1437" s="351" t="s">
        <v>264</v>
      </c>
      <c r="E1437" s="351" t="s">
        <v>82</v>
      </c>
      <c r="F1437" s="356">
        <v>1443.22</v>
      </c>
      <c r="G1437" s="351" t="s">
        <v>1154</v>
      </c>
      <c r="H1437" s="349" t="s">
        <v>418</v>
      </c>
      <c r="I1437" s="351" t="s">
        <v>1682</v>
      </c>
      <c r="J1437" s="352" t="s">
        <v>1156</v>
      </c>
      <c r="K1437" s="352" t="s">
        <v>1157</v>
      </c>
      <c r="L1437" s="353" t="s">
        <v>1158</v>
      </c>
      <c r="M1437" s="353" t="s">
        <v>2907</v>
      </c>
      <c r="N1437" s="368">
        <v>44981</v>
      </c>
      <c r="O1437" s="74">
        <f t="shared" si="70"/>
        <v>2</v>
      </c>
      <c r="P1437" s="74">
        <f t="shared" si="71"/>
        <v>2</v>
      </c>
      <c r="Q1437" s="139" t="str">
        <f t="shared" si="72"/>
        <v>Gastos_Gerais</v>
      </c>
    </row>
    <row r="1438" spans="1:17" ht="24" x14ac:dyDescent="0.2">
      <c r="A1438" s="357">
        <v>1435</v>
      </c>
      <c r="B1438" s="347">
        <v>44981</v>
      </c>
      <c r="C1438" s="580">
        <v>44958</v>
      </c>
      <c r="D1438" s="349" t="s">
        <v>264</v>
      </c>
      <c r="E1438" s="349" t="s">
        <v>82</v>
      </c>
      <c r="F1438" s="350">
        <v>120.33</v>
      </c>
      <c r="G1438" s="349" t="s">
        <v>1154</v>
      </c>
      <c r="H1438" s="349" t="s">
        <v>418</v>
      </c>
      <c r="I1438" s="351" t="s">
        <v>1682</v>
      </c>
      <c r="J1438" s="352" t="s">
        <v>1156</v>
      </c>
      <c r="K1438" s="352" t="s">
        <v>1157</v>
      </c>
      <c r="L1438" s="353" t="s">
        <v>1158</v>
      </c>
      <c r="M1438" s="352" t="s">
        <v>2908</v>
      </c>
      <c r="N1438" s="371">
        <v>44981</v>
      </c>
      <c r="O1438" s="74">
        <f t="shared" si="70"/>
        <v>2</v>
      </c>
      <c r="P1438" s="74">
        <f t="shared" si="71"/>
        <v>2</v>
      </c>
      <c r="Q1438" s="139" t="str">
        <f t="shared" si="72"/>
        <v>Gastos_Gerais</v>
      </c>
    </row>
    <row r="1439" spans="1:17" ht="24" x14ac:dyDescent="0.2">
      <c r="A1439" s="357">
        <v>1436</v>
      </c>
      <c r="B1439" s="347">
        <v>44981</v>
      </c>
      <c r="C1439" s="580">
        <v>44958</v>
      </c>
      <c r="D1439" s="349" t="s">
        <v>264</v>
      </c>
      <c r="E1439" s="349" t="s">
        <v>82</v>
      </c>
      <c r="F1439" s="350">
        <v>11423.03</v>
      </c>
      <c r="G1439" s="349" t="s">
        <v>1154</v>
      </c>
      <c r="H1439" s="349" t="s">
        <v>419</v>
      </c>
      <c r="I1439" s="351" t="s">
        <v>1682</v>
      </c>
      <c r="J1439" s="352" t="s">
        <v>1156</v>
      </c>
      <c r="K1439" s="352" t="s">
        <v>1157</v>
      </c>
      <c r="L1439" s="353" t="s">
        <v>1158</v>
      </c>
      <c r="M1439" s="352" t="s">
        <v>2909</v>
      </c>
      <c r="N1439" s="371">
        <v>44981</v>
      </c>
      <c r="O1439" s="74">
        <f t="shared" si="70"/>
        <v>2</v>
      </c>
      <c r="P1439" s="74">
        <f t="shared" si="71"/>
        <v>2</v>
      </c>
      <c r="Q1439" s="139" t="str">
        <f t="shared" si="72"/>
        <v>Gastos_Gerais</v>
      </c>
    </row>
    <row r="1440" spans="1:17" ht="24" x14ac:dyDescent="0.2">
      <c r="A1440" s="357">
        <v>1437</v>
      </c>
      <c r="B1440" s="347">
        <v>44981</v>
      </c>
      <c r="C1440" s="580">
        <v>44958</v>
      </c>
      <c r="D1440" s="349" t="s">
        <v>264</v>
      </c>
      <c r="E1440" s="349" t="s">
        <v>82</v>
      </c>
      <c r="F1440" s="350">
        <v>1119.8499999999999</v>
      </c>
      <c r="G1440" s="349" t="s">
        <v>1154</v>
      </c>
      <c r="H1440" s="349" t="s">
        <v>493</v>
      </c>
      <c r="I1440" s="351" t="s">
        <v>1682</v>
      </c>
      <c r="J1440" s="352" t="s">
        <v>1156</v>
      </c>
      <c r="K1440" s="352" t="s">
        <v>1157</v>
      </c>
      <c r="L1440" s="353" t="s">
        <v>1158</v>
      </c>
      <c r="M1440" s="352" t="s">
        <v>2910</v>
      </c>
      <c r="N1440" s="371">
        <v>44981</v>
      </c>
      <c r="O1440" s="74">
        <f t="shared" si="70"/>
        <v>2</v>
      </c>
      <c r="P1440" s="74">
        <f t="shared" si="71"/>
        <v>2</v>
      </c>
      <c r="Q1440" s="139" t="str">
        <f t="shared" si="72"/>
        <v>Gastos_Gerais</v>
      </c>
    </row>
    <row r="1441" spans="1:17" ht="25.5" x14ac:dyDescent="0.2">
      <c r="A1441" s="357">
        <v>1438</v>
      </c>
      <c r="B1441" s="347">
        <v>44981</v>
      </c>
      <c r="C1441" s="580">
        <v>44986</v>
      </c>
      <c r="D1441" s="349" t="s">
        <v>176</v>
      </c>
      <c r="E1441" s="349" t="s">
        <v>158</v>
      </c>
      <c r="F1441" s="350">
        <v>201.6</v>
      </c>
      <c r="G1441" s="349" t="s">
        <v>3983</v>
      </c>
      <c r="H1441" s="349" t="s">
        <v>416</v>
      </c>
      <c r="I1441" s="351" t="s">
        <v>2057</v>
      </c>
      <c r="J1441" s="352" t="s">
        <v>2058</v>
      </c>
      <c r="K1441" s="352" t="s">
        <v>1163</v>
      </c>
      <c r="L1441" s="353" t="s">
        <v>1393</v>
      </c>
      <c r="M1441" s="352">
        <v>147852</v>
      </c>
      <c r="N1441" s="371">
        <v>44981</v>
      </c>
      <c r="O1441" s="74">
        <f t="shared" si="70"/>
        <v>2</v>
      </c>
      <c r="P1441" s="74">
        <f t="shared" si="71"/>
        <v>3</v>
      </c>
      <c r="Q1441" s="139" t="str">
        <f t="shared" si="72"/>
        <v>Gastos_com_Pessoal</v>
      </c>
    </row>
    <row r="1442" spans="1:17" ht="24" x14ac:dyDescent="0.2">
      <c r="A1442" s="357">
        <v>1439</v>
      </c>
      <c r="B1442" s="347">
        <v>44981</v>
      </c>
      <c r="C1442" s="580">
        <v>44927</v>
      </c>
      <c r="D1442" s="349" t="s">
        <v>264</v>
      </c>
      <c r="E1442" s="349" t="s">
        <v>408</v>
      </c>
      <c r="F1442" s="350">
        <v>172.8</v>
      </c>
      <c r="G1442" s="349" t="s">
        <v>1180</v>
      </c>
      <c r="H1442" s="349" t="s">
        <v>1133</v>
      </c>
      <c r="I1442" s="351" t="s">
        <v>1181</v>
      </c>
      <c r="J1442" s="352" t="s">
        <v>1182</v>
      </c>
      <c r="K1442" s="352" t="s">
        <v>1157</v>
      </c>
      <c r="L1442" s="353" t="s">
        <v>32</v>
      </c>
      <c r="M1442" s="352">
        <v>111118</v>
      </c>
      <c r="N1442" s="371">
        <v>44952</v>
      </c>
      <c r="O1442" s="74">
        <f t="shared" si="70"/>
        <v>2</v>
      </c>
      <c r="P1442" s="74">
        <f t="shared" si="71"/>
        <v>1</v>
      </c>
      <c r="Q1442" s="139" t="str">
        <f t="shared" si="72"/>
        <v>Gastos_Gerais</v>
      </c>
    </row>
    <row r="1443" spans="1:17" ht="24" x14ac:dyDescent="0.2">
      <c r="A1443" s="357">
        <v>1440</v>
      </c>
      <c r="B1443" s="347">
        <v>44981</v>
      </c>
      <c r="C1443" s="580">
        <v>44958</v>
      </c>
      <c r="D1443" s="349" t="s">
        <v>264</v>
      </c>
      <c r="E1443" s="349" t="s">
        <v>247</v>
      </c>
      <c r="F1443" s="350">
        <v>1598.5</v>
      </c>
      <c r="G1443" s="349" t="s">
        <v>2911</v>
      </c>
      <c r="H1443" s="349" t="s">
        <v>416</v>
      </c>
      <c r="I1443" s="351" t="s">
        <v>1123</v>
      </c>
      <c r="J1443" s="352" t="s">
        <v>1667</v>
      </c>
      <c r="K1443" s="352" t="s">
        <v>1157</v>
      </c>
      <c r="L1443" s="353" t="s">
        <v>32</v>
      </c>
      <c r="M1443" s="352">
        <v>26</v>
      </c>
      <c r="N1443" s="371">
        <v>44973</v>
      </c>
      <c r="O1443" s="74">
        <f t="shared" si="70"/>
        <v>2</v>
      </c>
      <c r="P1443" s="74">
        <f t="shared" si="71"/>
        <v>2</v>
      </c>
      <c r="Q1443" s="139" t="str">
        <f t="shared" si="72"/>
        <v>Gastos_Gerais</v>
      </c>
    </row>
    <row r="1444" spans="1:17" ht="36" x14ac:dyDescent="0.2">
      <c r="A1444" s="357">
        <v>1441</v>
      </c>
      <c r="B1444" s="347">
        <v>44981</v>
      </c>
      <c r="C1444" s="580">
        <v>44958</v>
      </c>
      <c r="D1444" s="349" t="s">
        <v>141</v>
      </c>
      <c r="E1444" s="349" t="s">
        <v>220</v>
      </c>
      <c r="F1444" s="350">
        <v>25480.84</v>
      </c>
      <c r="G1444" s="351" t="s">
        <v>2912</v>
      </c>
      <c r="H1444" s="349" t="s">
        <v>416</v>
      </c>
      <c r="I1444" s="351" t="s">
        <v>1123</v>
      </c>
      <c r="J1444" s="352" t="s">
        <v>1667</v>
      </c>
      <c r="K1444" s="352" t="s">
        <v>1157</v>
      </c>
      <c r="L1444" s="353" t="s">
        <v>32</v>
      </c>
      <c r="M1444" s="352">
        <v>26</v>
      </c>
      <c r="N1444" s="371">
        <v>44973</v>
      </c>
      <c r="O1444" s="74">
        <f t="shared" si="70"/>
        <v>2</v>
      </c>
      <c r="P1444" s="74">
        <f t="shared" si="71"/>
        <v>2</v>
      </c>
      <c r="Q1444" s="139" t="str">
        <f t="shared" si="72"/>
        <v>Aquisição_de_Bens_Permanentes</v>
      </c>
    </row>
    <row r="1445" spans="1:17" ht="25.5" x14ac:dyDescent="0.2">
      <c r="A1445" s="357">
        <v>1442</v>
      </c>
      <c r="B1445" s="347">
        <v>44981</v>
      </c>
      <c r="C1445" s="580">
        <v>44986</v>
      </c>
      <c r="D1445" s="349" t="s">
        <v>176</v>
      </c>
      <c r="E1445" s="349" t="s">
        <v>158</v>
      </c>
      <c r="F1445" s="350">
        <v>2492.8000000000002</v>
      </c>
      <c r="G1445" s="351" t="s">
        <v>2913</v>
      </c>
      <c r="H1445" s="349" t="s">
        <v>416</v>
      </c>
      <c r="I1445" s="351" t="s">
        <v>1573</v>
      </c>
      <c r="J1445" s="352" t="s">
        <v>1574</v>
      </c>
      <c r="K1445" s="352" t="s">
        <v>1157</v>
      </c>
      <c r="L1445" s="353" t="s">
        <v>32</v>
      </c>
      <c r="M1445" s="352">
        <v>20233605</v>
      </c>
      <c r="N1445" s="371">
        <v>44985</v>
      </c>
      <c r="O1445" s="74">
        <f t="shared" si="70"/>
        <v>2</v>
      </c>
      <c r="P1445" s="74">
        <f t="shared" si="71"/>
        <v>3</v>
      </c>
      <c r="Q1445" s="139" t="str">
        <f t="shared" si="72"/>
        <v>Gastos_com_Pessoal</v>
      </c>
    </row>
    <row r="1446" spans="1:17" ht="25.5" x14ac:dyDescent="0.2">
      <c r="A1446" s="357">
        <v>1443</v>
      </c>
      <c r="B1446" s="347">
        <v>44981</v>
      </c>
      <c r="C1446" s="580">
        <v>44986</v>
      </c>
      <c r="D1446" s="349" t="s">
        <v>176</v>
      </c>
      <c r="E1446" s="349" t="s">
        <v>158</v>
      </c>
      <c r="F1446" s="350">
        <v>128</v>
      </c>
      <c r="G1446" s="351" t="s">
        <v>2914</v>
      </c>
      <c r="H1446" s="349" t="s">
        <v>416</v>
      </c>
      <c r="I1446" s="351" t="s">
        <v>1573</v>
      </c>
      <c r="J1446" s="352" t="s">
        <v>1574</v>
      </c>
      <c r="K1446" s="352" t="s">
        <v>1157</v>
      </c>
      <c r="L1446" s="353" t="s">
        <v>32</v>
      </c>
      <c r="M1446" s="352">
        <v>20233604</v>
      </c>
      <c r="N1446" s="371">
        <v>44985</v>
      </c>
      <c r="O1446" s="74">
        <f t="shared" si="70"/>
        <v>2</v>
      </c>
      <c r="P1446" s="74">
        <f t="shared" si="71"/>
        <v>3</v>
      </c>
      <c r="Q1446" s="139" t="str">
        <f t="shared" si="72"/>
        <v>Gastos_com_Pessoal</v>
      </c>
    </row>
    <row r="1447" spans="1:17" ht="25.5" x14ac:dyDescent="0.2">
      <c r="A1447" s="357">
        <v>1444</v>
      </c>
      <c r="B1447" s="358">
        <v>44981</v>
      </c>
      <c r="C1447" s="579">
        <v>44986</v>
      </c>
      <c r="D1447" s="359" t="s">
        <v>176</v>
      </c>
      <c r="E1447" s="359" t="s">
        <v>158</v>
      </c>
      <c r="F1447" s="360">
        <v>96.15</v>
      </c>
      <c r="G1447" s="359" t="s">
        <v>2914</v>
      </c>
      <c r="H1447" s="349" t="s">
        <v>303</v>
      </c>
      <c r="I1447" s="351" t="s">
        <v>1991</v>
      </c>
      <c r="J1447" s="352" t="s">
        <v>1992</v>
      </c>
      <c r="K1447" s="352" t="s">
        <v>1157</v>
      </c>
      <c r="L1447" s="353" t="s">
        <v>1157</v>
      </c>
      <c r="M1447" s="362">
        <v>1000255711</v>
      </c>
      <c r="N1447" s="587">
        <v>44981</v>
      </c>
      <c r="O1447" s="74">
        <f t="shared" si="70"/>
        <v>2</v>
      </c>
      <c r="P1447" s="74">
        <f t="shared" si="71"/>
        <v>3</v>
      </c>
      <c r="Q1447" s="139" t="str">
        <f t="shared" si="72"/>
        <v>Gastos_com_Pessoal</v>
      </c>
    </row>
    <row r="1448" spans="1:17" ht="24" x14ac:dyDescent="0.2">
      <c r="A1448" s="357">
        <v>1445</v>
      </c>
      <c r="B1448" s="347">
        <v>44981</v>
      </c>
      <c r="C1448" s="580">
        <v>44958</v>
      </c>
      <c r="D1448" s="349" t="s">
        <v>264</v>
      </c>
      <c r="E1448" s="349" t="s">
        <v>96</v>
      </c>
      <c r="F1448" s="350">
        <v>110</v>
      </c>
      <c r="G1448" s="351" t="s">
        <v>2915</v>
      </c>
      <c r="H1448" s="349" t="s">
        <v>418</v>
      </c>
      <c r="I1448" s="351" t="s">
        <v>2916</v>
      </c>
      <c r="J1448" s="352" t="s">
        <v>2917</v>
      </c>
      <c r="K1448" s="352" t="s">
        <v>1157</v>
      </c>
      <c r="L1448" s="353" t="s">
        <v>32</v>
      </c>
      <c r="M1448" s="352">
        <v>1821</v>
      </c>
      <c r="N1448" s="371">
        <v>44973</v>
      </c>
      <c r="O1448" s="74">
        <f t="shared" si="70"/>
        <v>2</v>
      </c>
      <c r="P1448" s="74">
        <f t="shared" si="71"/>
        <v>2</v>
      </c>
      <c r="Q1448" s="139" t="str">
        <f t="shared" si="72"/>
        <v>Gastos_Gerais</v>
      </c>
    </row>
    <row r="1449" spans="1:17" ht="36" x14ac:dyDescent="0.2">
      <c r="A1449" s="357">
        <v>1446</v>
      </c>
      <c r="B1449" s="355">
        <v>44981</v>
      </c>
      <c r="C1449" s="348">
        <v>44986</v>
      </c>
      <c r="D1449" s="351" t="s">
        <v>176</v>
      </c>
      <c r="E1449" s="351" t="s">
        <v>158</v>
      </c>
      <c r="F1449" s="356">
        <v>40639.4</v>
      </c>
      <c r="G1449" s="351" t="s">
        <v>3986</v>
      </c>
      <c r="H1449" s="349" t="s">
        <v>303</v>
      </c>
      <c r="I1449" s="351" t="s">
        <v>1391</v>
      </c>
      <c r="J1449" s="352" t="s">
        <v>1392</v>
      </c>
      <c r="K1449" s="352" t="s">
        <v>1157</v>
      </c>
      <c r="L1449" s="353" t="s">
        <v>32</v>
      </c>
      <c r="M1449" s="352">
        <v>202363859</v>
      </c>
      <c r="N1449" s="371">
        <v>44985</v>
      </c>
      <c r="O1449" s="74">
        <f t="shared" si="70"/>
        <v>2</v>
      </c>
      <c r="P1449" s="74">
        <f t="shared" si="71"/>
        <v>3</v>
      </c>
      <c r="Q1449" s="139" t="str">
        <f t="shared" si="72"/>
        <v>Gastos_com_Pessoal</v>
      </c>
    </row>
    <row r="1450" spans="1:17" ht="25.5" x14ac:dyDescent="0.2">
      <c r="A1450" s="357">
        <v>1447</v>
      </c>
      <c r="B1450" s="347">
        <v>44981</v>
      </c>
      <c r="C1450" s="580">
        <v>44986</v>
      </c>
      <c r="D1450" s="349" t="s">
        <v>176</v>
      </c>
      <c r="E1450" s="349" t="s">
        <v>158</v>
      </c>
      <c r="F1450" s="350">
        <v>45686.080000000002</v>
      </c>
      <c r="G1450" s="351" t="s">
        <v>3992</v>
      </c>
      <c r="H1450" s="349" t="s">
        <v>303</v>
      </c>
      <c r="I1450" s="351" t="s">
        <v>3946</v>
      </c>
      <c r="J1450" s="352" t="s">
        <v>1405</v>
      </c>
      <c r="K1450" s="352" t="s">
        <v>1157</v>
      </c>
      <c r="L1450" s="353" t="s">
        <v>32</v>
      </c>
      <c r="M1450" s="352">
        <v>202349604</v>
      </c>
      <c r="N1450" s="371">
        <v>44985</v>
      </c>
      <c r="O1450" s="74">
        <f t="shared" si="70"/>
        <v>2</v>
      </c>
      <c r="P1450" s="74">
        <f t="shared" si="71"/>
        <v>3</v>
      </c>
      <c r="Q1450" s="139" t="str">
        <f t="shared" si="72"/>
        <v>Gastos_com_Pessoal</v>
      </c>
    </row>
    <row r="1451" spans="1:17" x14ac:dyDescent="0.2">
      <c r="A1451" s="357">
        <v>1448</v>
      </c>
      <c r="B1451" s="347">
        <v>44981</v>
      </c>
      <c r="C1451" s="580">
        <v>44958</v>
      </c>
      <c r="D1451" s="349" t="s">
        <v>264</v>
      </c>
      <c r="E1451" s="349" t="s">
        <v>398</v>
      </c>
      <c r="F1451" s="350">
        <v>670.02</v>
      </c>
      <c r="G1451" s="351" t="s">
        <v>1271</v>
      </c>
      <c r="H1451" s="349" t="s">
        <v>418</v>
      </c>
      <c r="I1451" s="351" t="s">
        <v>1281</v>
      </c>
      <c r="J1451" s="352" t="s">
        <v>1282</v>
      </c>
      <c r="K1451" s="352" t="s">
        <v>1157</v>
      </c>
      <c r="L1451" s="353" t="s">
        <v>32</v>
      </c>
      <c r="M1451" s="352">
        <v>11721</v>
      </c>
      <c r="N1451" s="371">
        <v>44974</v>
      </c>
      <c r="O1451" s="74">
        <f t="shared" si="70"/>
        <v>2</v>
      </c>
      <c r="P1451" s="74">
        <f t="shared" si="71"/>
        <v>2</v>
      </c>
      <c r="Q1451" s="139" t="str">
        <f t="shared" si="72"/>
        <v>Gastos_Gerais</v>
      </c>
    </row>
    <row r="1452" spans="1:17" ht="24" x14ac:dyDescent="0.2">
      <c r="A1452" s="357">
        <v>1449</v>
      </c>
      <c r="B1452" s="355">
        <v>44981</v>
      </c>
      <c r="C1452" s="348">
        <v>44958</v>
      </c>
      <c r="D1452" s="351" t="s">
        <v>264</v>
      </c>
      <c r="E1452" s="351" t="s">
        <v>320</v>
      </c>
      <c r="F1452" s="356">
        <v>245</v>
      </c>
      <c r="G1452" s="351" t="s">
        <v>2918</v>
      </c>
      <c r="H1452" s="351" t="s">
        <v>1032</v>
      </c>
      <c r="I1452" s="351" t="s">
        <v>2919</v>
      </c>
      <c r="J1452" s="353" t="s">
        <v>2920</v>
      </c>
      <c r="K1452" s="353" t="s">
        <v>1157</v>
      </c>
      <c r="L1452" s="353" t="s">
        <v>32</v>
      </c>
      <c r="M1452" s="353">
        <v>290</v>
      </c>
      <c r="N1452" s="368">
        <v>44972</v>
      </c>
      <c r="O1452" s="74">
        <f t="shared" si="70"/>
        <v>2</v>
      </c>
      <c r="P1452" s="74">
        <f t="shared" si="71"/>
        <v>2</v>
      </c>
      <c r="Q1452" s="139" t="str">
        <f t="shared" si="72"/>
        <v>Gastos_Gerais</v>
      </c>
    </row>
    <row r="1453" spans="1:17" x14ac:dyDescent="0.2">
      <c r="A1453" s="357">
        <v>1450</v>
      </c>
      <c r="B1453" s="347">
        <v>44981</v>
      </c>
      <c r="C1453" s="580">
        <v>44927</v>
      </c>
      <c r="D1453" s="349" t="s">
        <v>264</v>
      </c>
      <c r="E1453" s="349" t="s">
        <v>412</v>
      </c>
      <c r="F1453" s="350">
        <v>4195.8599999999997</v>
      </c>
      <c r="G1453" s="351" t="s">
        <v>1782</v>
      </c>
      <c r="H1453" s="349" t="s">
        <v>421</v>
      </c>
      <c r="I1453" s="351" t="s">
        <v>2921</v>
      </c>
      <c r="J1453" s="352" t="s">
        <v>1784</v>
      </c>
      <c r="K1453" s="352" t="s">
        <v>1157</v>
      </c>
      <c r="L1453" s="353" t="s">
        <v>32</v>
      </c>
      <c r="M1453" s="352">
        <v>202346</v>
      </c>
      <c r="N1453" s="371">
        <v>44973</v>
      </c>
      <c r="O1453" s="74">
        <f t="shared" si="70"/>
        <v>2</v>
      </c>
      <c r="P1453" s="74">
        <f t="shared" si="71"/>
        <v>1</v>
      </c>
      <c r="Q1453" s="139" t="str">
        <f t="shared" si="72"/>
        <v>Gastos_Gerais</v>
      </c>
    </row>
    <row r="1454" spans="1:17" x14ac:dyDescent="0.2">
      <c r="A1454" s="357">
        <v>1451</v>
      </c>
      <c r="B1454" s="347">
        <v>44981</v>
      </c>
      <c r="C1454" s="580">
        <v>44927</v>
      </c>
      <c r="D1454" s="349" t="s">
        <v>264</v>
      </c>
      <c r="E1454" s="349" t="s">
        <v>412</v>
      </c>
      <c r="F1454" s="350">
        <v>491.24</v>
      </c>
      <c r="G1454" s="351" t="s">
        <v>1786</v>
      </c>
      <c r="H1454" s="349" t="s">
        <v>423</v>
      </c>
      <c r="I1454" s="351" t="s">
        <v>2921</v>
      </c>
      <c r="J1454" s="352" t="s">
        <v>1784</v>
      </c>
      <c r="K1454" s="352" t="s">
        <v>1157</v>
      </c>
      <c r="L1454" s="353" t="s">
        <v>32</v>
      </c>
      <c r="M1454" s="352">
        <v>202347</v>
      </c>
      <c r="N1454" s="371">
        <v>44973</v>
      </c>
      <c r="O1454" s="74">
        <f t="shared" si="70"/>
        <v>2</v>
      </c>
      <c r="P1454" s="74">
        <f t="shared" si="71"/>
        <v>1</v>
      </c>
      <c r="Q1454" s="139" t="str">
        <f t="shared" si="72"/>
        <v>Gastos_Gerais</v>
      </c>
    </row>
    <row r="1455" spans="1:17" x14ac:dyDescent="0.2">
      <c r="A1455" s="357">
        <v>1452</v>
      </c>
      <c r="B1455" s="347">
        <v>44981</v>
      </c>
      <c r="C1455" s="580">
        <v>44927</v>
      </c>
      <c r="D1455" s="349" t="s">
        <v>264</v>
      </c>
      <c r="E1455" s="349" t="s">
        <v>412</v>
      </c>
      <c r="F1455" s="350">
        <v>1073.7</v>
      </c>
      <c r="G1455" s="351" t="s">
        <v>1785</v>
      </c>
      <c r="H1455" s="349" t="s">
        <v>493</v>
      </c>
      <c r="I1455" s="351" t="s">
        <v>2921</v>
      </c>
      <c r="J1455" s="352" t="s">
        <v>1784</v>
      </c>
      <c r="K1455" s="352" t="s">
        <v>1157</v>
      </c>
      <c r="L1455" s="353" t="s">
        <v>32</v>
      </c>
      <c r="M1455" s="352">
        <v>202348</v>
      </c>
      <c r="N1455" s="371">
        <v>44973</v>
      </c>
      <c r="O1455" s="74">
        <f t="shared" si="70"/>
        <v>2</v>
      </c>
      <c r="P1455" s="74">
        <f t="shared" si="71"/>
        <v>1</v>
      </c>
      <c r="Q1455" s="139" t="str">
        <f t="shared" si="72"/>
        <v>Gastos_Gerais</v>
      </c>
    </row>
    <row r="1456" spans="1:17" x14ac:dyDescent="0.2">
      <c r="A1456" s="357">
        <v>1453</v>
      </c>
      <c r="B1456" s="347">
        <v>44981</v>
      </c>
      <c r="C1456" s="580">
        <v>44927</v>
      </c>
      <c r="D1456" s="349" t="s">
        <v>264</v>
      </c>
      <c r="E1456" s="349" t="s">
        <v>412</v>
      </c>
      <c r="F1456" s="350">
        <v>3376.15</v>
      </c>
      <c r="G1456" s="349" t="s">
        <v>2922</v>
      </c>
      <c r="H1456" s="349" t="s">
        <v>419</v>
      </c>
      <c r="I1456" s="351" t="s">
        <v>2921</v>
      </c>
      <c r="J1456" s="352" t="s">
        <v>1784</v>
      </c>
      <c r="K1456" s="352" t="s">
        <v>1157</v>
      </c>
      <c r="L1456" s="353" t="s">
        <v>32</v>
      </c>
      <c r="M1456" s="352">
        <v>202352</v>
      </c>
      <c r="N1456" s="371">
        <v>44973</v>
      </c>
      <c r="O1456" s="74">
        <f t="shared" si="70"/>
        <v>2</v>
      </c>
      <c r="P1456" s="74">
        <f t="shared" si="71"/>
        <v>1</v>
      </c>
      <c r="Q1456" s="139" t="str">
        <f t="shared" si="72"/>
        <v>Gastos_Gerais</v>
      </c>
    </row>
    <row r="1457" spans="1:17" x14ac:dyDescent="0.2">
      <c r="A1457" s="357">
        <v>1454</v>
      </c>
      <c r="B1457" s="347">
        <v>44981</v>
      </c>
      <c r="C1457" s="580">
        <v>44958</v>
      </c>
      <c r="D1457" s="349" t="s">
        <v>264</v>
      </c>
      <c r="E1457" s="349" t="s">
        <v>398</v>
      </c>
      <c r="F1457" s="350">
        <v>2139.86</v>
      </c>
      <c r="G1457" s="349" t="s">
        <v>1271</v>
      </c>
      <c r="H1457" s="349" t="s">
        <v>1032</v>
      </c>
      <c r="I1457" s="351" t="s">
        <v>1815</v>
      </c>
      <c r="J1457" s="352" t="s">
        <v>1816</v>
      </c>
      <c r="K1457" s="352" t="s">
        <v>1157</v>
      </c>
      <c r="L1457" s="353" t="s">
        <v>32</v>
      </c>
      <c r="M1457" s="352">
        <v>10282</v>
      </c>
      <c r="N1457" s="371">
        <v>44972</v>
      </c>
      <c r="O1457" s="74">
        <f t="shared" si="70"/>
        <v>2</v>
      </c>
      <c r="P1457" s="74">
        <f t="shared" si="71"/>
        <v>2</v>
      </c>
      <c r="Q1457" s="139" t="str">
        <f t="shared" si="72"/>
        <v>Gastos_Gerais</v>
      </c>
    </row>
    <row r="1458" spans="1:17" ht="24" x14ac:dyDescent="0.2">
      <c r="A1458" s="357">
        <v>1455</v>
      </c>
      <c r="B1458" s="347">
        <v>44981</v>
      </c>
      <c r="C1458" s="580">
        <v>44958</v>
      </c>
      <c r="D1458" s="349" t="s">
        <v>264</v>
      </c>
      <c r="E1458" s="349" t="s">
        <v>183</v>
      </c>
      <c r="F1458" s="350">
        <v>560</v>
      </c>
      <c r="G1458" s="351" t="s">
        <v>1357</v>
      </c>
      <c r="H1458" s="349" t="s">
        <v>414</v>
      </c>
      <c r="I1458" s="351" t="s">
        <v>1602</v>
      </c>
      <c r="J1458" s="353" t="s">
        <v>1603</v>
      </c>
      <c r="K1458" s="353" t="s">
        <v>1157</v>
      </c>
      <c r="L1458" s="353" t="s">
        <v>32</v>
      </c>
      <c r="M1458" s="352">
        <v>3206</v>
      </c>
      <c r="N1458" s="371">
        <v>44971</v>
      </c>
      <c r="O1458" s="74">
        <f t="shared" si="70"/>
        <v>2</v>
      </c>
      <c r="P1458" s="74">
        <f t="shared" si="71"/>
        <v>2</v>
      </c>
      <c r="Q1458" s="139" t="str">
        <f t="shared" si="72"/>
        <v>Gastos_Gerais</v>
      </c>
    </row>
    <row r="1459" spans="1:17" ht="24" x14ac:dyDescent="0.2">
      <c r="A1459" s="357">
        <v>1456</v>
      </c>
      <c r="B1459" s="347">
        <v>44981</v>
      </c>
      <c r="C1459" s="580">
        <v>44958</v>
      </c>
      <c r="D1459" s="349" t="s">
        <v>264</v>
      </c>
      <c r="E1459" s="349" t="s">
        <v>183</v>
      </c>
      <c r="F1459" s="350">
        <v>980</v>
      </c>
      <c r="G1459" s="349" t="s">
        <v>1357</v>
      </c>
      <c r="H1459" s="349" t="s">
        <v>302</v>
      </c>
      <c r="I1459" s="351" t="s">
        <v>1602</v>
      </c>
      <c r="J1459" s="353" t="s">
        <v>1603</v>
      </c>
      <c r="K1459" s="353" t="s">
        <v>1157</v>
      </c>
      <c r="L1459" s="353" t="s">
        <v>32</v>
      </c>
      <c r="M1459" s="352">
        <v>3208</v>
      </c>
      <c r="N1459" s="371">
        <v>44971</v>
      </c>
      <c r="O1459" s="74">
        <f t="shared" si="70"/>
        <v>2</v>
      </c>
      <c r="P1459" s="74">
        <f t="shared" si="71"/>
        <v>2</v>
      </c>
      <c r="Q1459" s="139" t="str">
        <f t="shared" si="72"/>
        <v>Gastos_Gerais</v>
      </c>
    </row>
    <row r="1460" spans="1:17" ht="24" x14ac:dyDescent="0.2">
      <c r="A1460" s="357">
        <v>1457</v>
      </c>
      <c r="B1460" s="347">
        <v>44981</v>
      </c>
      <c r="C1460" s="580">
        <v>44958</v>
      </c>
      <c r="D1460" s="349" t="s">
        <v>264</v>
      </c>
      <c r="E1460" s="349" t="s">
        <v>183</v>
      </c>
      <c r="F1460" s="350">
        <v>140</v>
      </c>
      <c r="G1460" s="349" t="s">
        <v>1357</v>
      </c>
      <c r="H1460" s="349" t="s">
        <v>493</v>
      </c>
      <c r="I1460" s="351" t="s">
        <v>1602</v>
      </c>
      <c r="J1460" s="353" t="s">
        <v>1603</v>
      </c>
      <c r="K1460" s="353" t="s">
        <v>1157</v>
      </c>
      <c r="L1460" s="353" t="s">
        <v>32</v>
      </c>
      <c r="M1460" s="352">
        <v>3209</v>
      </c>
      <c r="N1460" s="371">
        <v>44971</v>
      </c>
      <c r="O1460" s="74">
        <f t="shared" si="70"/>
        <v>2</v>
      </c>
      <c r="P1460" s="74">
        <f t="shared" si="71"/>
        <v>2</v>
      </c>
      <c r="Q1460" s="139" t="str">
        <f t="shared" si="72"/>
        <v>Gastos_Gerais</v>
      </c>
    </row>
    <row r="1461" spans="1:17" ht="24" x14ac:dyDescent="0.2">
      <c r="A1461" s="357">
        <v>1458</v>
      </c>
      <c r="B1461" s="355">
        <v>44981</v>
      </c>
      <c r="C1461" s="348">
        <v>44958</v>
      </c>
      <c r="D1461" s="351" t="s">
        <v>264</v>
      </c>
      <c r="E1461" s="351" t="s">
        <v>183</v>
      </c>
      <c r="F1461" s="356">
        <v>280</v>
      </c>
      <c r="G1461" s="351" t="s">
        <v>1357</v>
      </c>
      <c r="H1461" s="351" t="s">
        <v>423</v>
      </c>
      <c r="I1461" s="351" t="s">
        <v>1602</v>
      </c>
      <c r="J1461" s="353" t="s">
        <v>1603</v>
      </c>
      <c r="K1461" s="353" t="s">
        <v>1157</v>
      </c>
      <c r="L1461" s="353" t="s">
        <v>32</v>
      </c>
      <c r="M1461" s="353">
        <v>3210</v>
      </c>
      <c r="N1461" s="368">
        <v>44971</v>
      </c>
      <c r="O1461" s="74">
        <f t="shared" si="70"/>
        <v>2</v>
      </c>
      <c r="P1461" s="74">
        <f t="shared" si="71"/>
        <v>2</v>
      </c>
      <c r="Q1461" s="139" t="str">
        <f t="shared" si="72"/>
        <v>Gastos_Gerais</v>
      </c>
    </row>
    <row r="1462" spans="1:17" ht="24" x14ac:dyDescent="0.2">
      <c r="A1462" s="357">
        <v>1459</v>
      </c>
      <c r="B1462" s="347">
        <v>44981</v>
      </c>
      <c r="C1462" s="580">
        <v>44958</v>
      </c>
      <c r="D1462" s="349" t="s">
        <v>264</v>
      </c>
      <c r="E1462" s="349" t="s">
        <v>183</v>
      </c>
      <c r="F1462" s="350">
        <v>980</v>
      </c>
      <c r="G1462" s="349" t="s">
        <v>1357</v>
      </c>
      <c r="H1462" s="349" t="s">
        <v>419</v>
      </c>
      <c r="I1462" s="351" t="s">
        <v>1602</v>
      </c>
      <c r="J1462" s="353" t="s">
        <v>1603</v>
      </c>
      <c r="K1462" s="353" t="s">
        <v>1157</v>
      </c>
      <c r="L1462" s="353" t="s">
        <v>32</v>
      </c>
      <c r="M1462" s="352">
        <v>3211</v>
      </c>
      <c r="N1462" s="371">
        <v>44971</v>
      </c>
      <c r="O1462" s="74">
        <f t="shared" si="70"/>
        <v>2</v>
      </c>
      <c r="P1462" s="74">
        <f t="shared" si="71"/>
        <v>2</v>
      </c>
      <c r="Q1462" s="139" t="str">
        <f t="shared" si="72"/>
        <v>Gastos_Gerais</v>
      </c>
    </row>
    <row r="1463" spans="1:17" ht="24" x14ac:dyDescent="0.2">
      <c r="A1463" s="357">
        <v>1460</v>
      </c>
      <c r="B1463" s="347">
        <v>44981</v>
      </c>
      <c r="C1463" s="580">
        <v>44958</v>
      </c>
      <c r="D1463" s="349" t="s">
        <v>264</v>
      </c>
      <c r="E1463" s="349" t="s">
        <v>183</v>
      </c>
      <c r="F1463" s="350">
        <v>280</v>
      </c>
      <c r="G1463" s="349" t="s">
        <v>1357</v>
      </c>
      <c r="H1463" s="349" t="s">
        <v>421</v>
      </c>
      <c r="I1463" s="351" t="s">
        <v>1602</v>
      </c>
      <c r="J1463" s="353" t="s">
        <v>1603</v>
      </c>
      <c r="K1463" s="353" t="s">
        <v>1157</v>
      </c>
      <c r="L1463" s="353" t="s">
        <v>32</v>
      </c>
      <c r="M1463" s="352">
        <v>3212</v>
      </c>
      <c r="N1463" s="371">
        <v>44971</v>
      </c>
      <c r="O1463" s="74">
        <f t="shared" si="70"/>
        <v>2</v>
      </c>
      <c r="P1463" s="74">
        <f t="shared" si="71"/>
        <v>2</v>
      </c>
      <c r="Q1463" s="139" t="str">
        <f t="shared" si="72"/>
        <v>Gastos_Gerais</v>
      </c>
    </row>
    <row r="1464" spans="1:17" ht="36" x14ac:dyDescent="0.2">
      <c r="A1464" s="357">
        <v>1461</v>
      </c>
      <c r="B1464" s="347">
        <v>44981</v>
      </c>
      <c r="C1464" s="580">
        <v>44958</v>
      </c>
      <c r="D1464" s="349" t="s">
        <v>264</v>
      </c>
      <c r="E1464" s="349" t="s">
        <v>96</v>
      </c>
      <c r="F1464" s="350">
        <v>505.12</v>
      </c>
      <c r="G1464" s="349" t="s">
        <v>2923</v>
      </c>
      <c r="H1464" s="349" t="s">
        <v>416</v>
      </c>
      <c r="I1464" s="351" t="s">
        <v>2924</v>
      </c>
      <c r="J1464" s="353" t="s">
        <v>2925</v>
      </c>
      <c r="K1464" s="353" t="s">
        <v>1157</v>
      </c>
      <c r="L1464" s="353" t="s">
        <v>32</v>
      </c>
      <c r="M1464" s="352">
        <v>2764</v>
      </c>
      <c r="N1464" s="371">
        <v>44973</v>
      </c>
      <c r="O1464" s="74">
        <f t="shared" si="70"/>
        <v>2</v>
      </c>
      <c r="P1464" s="74">
        <f t="shared" si="71"/>
        <v>2</v>
      </c>
      <c r="Q1464" s="139" t="str">
        <f t="shared" si="72"/>
        <v>Gastos_Gerais</v>
      </c>
    </row>
    <row r="1465" spans="1:17" x14ac:dyDescent="0.2">
      <c r="A1465" s="357">
        <v>1462</v>
      </c>
      <c r="B1465" s="347">
        <v>44981</v>
      </c>
      <c r="C1465" s="580">
        <v>44958</v>
      </c>
      <c r="D1465" s="349" t="s">
        <v>264</v>
      </c>
      <c r="E1465" s="349" t="s">
        <v>60</v>
      </c>
      <c r="F1465" s="350">
        <v>72304.23</v>
      </c>
      <c r="G1465" s="349" t="s">
        <v>1345</v>
      </c>
      <c r="H1465" s="349" t="s">
        <v>414</v>
      </c>
      <c r="I1465" s="351" t="s">
        <v>1316</v>
      </c>
      <c r="J1465" s="353" t="s">
        <v>1552</v>
      </c>
      <c r="K1465" s="353" t="s">
        <v>1157</v>
      </c>
      <c r="L1465" s="353" t="s">
        <v>32</v>
      </c>
      <c r="M1465" s="352">
        <v>228</v>
      </c>
      <c r="N1465" s="371">
        <v>44973</v>
      </c>
      <c r="O1465" s="74">
        <f t="shared" si="70"/>
        <v>2</v>
      </c>
      <c r="P1465" s="74">
        <f t="shared" si="71"/>
        <v>2</v>
      </c>
      <c r="Q1465" s="139" t="str">
        <f t="shared" si="72"/>
        <v>Gastos_Gerais</v>
      </c>
    </row>
    <row r="1466" spans="1:17" x14ac:dyDescent="0.2">
      <c r="A1466" s="357">
        <v>1463</v>
      </c>
      <c r="B1466" s="347">
        <v>44981</v>
      </c>
      <c r="C1466" s="580">
        <v>44958</v>
      </c>
      <c r="D1466" s="349" t="s">
        <v>264</v>
      </c>
      <c r="E1466" s="349" t="s">
        <v>60</v>
      </c>
      <c r="F1466" s="350">
        <v>56039.09</v>
      </c>
      <c r="G1466" s="349" t="s">
        <v>1315</v>
      </c>
      <c r="H1466" s="349" t="s">
        <v>419</v>
      </c>
      <c r="I1466" s="372" t="s">
        <v>1316</v>
      </c>
      <c r="J1466" s="375" t="s">
        <v>1317</v>
      </c>
      <c r="K1466" s="353" t="s">
        <v>1157</v>
      </c>
      <c r="L1466" s="353" t="s">
        <v>32</v>
      </c>
      <c r="M1466" s="352">
        <v>227</v>
      </c>
      <c r="N1466" s="371">
        <v>44973</v>
      </c>
      <c r="O1466" s="74">
        <f t="shared" si="70"/>
        <v>2</v>
      </c>
      <c r="P1466" s="74">
        <f t="shared" si="71"/>
        <v>2</v>
      </c>
      <c r="Q1466" s="139" t="str">
        <f t="shared" si="72"/>
        <v>Gastos_Gerais</v>
      </c>
    </row>
    <row r="1467" spans="1:17" x14ac:dyDescent="0.2">
      <c r="A1467" s="357">
        <v>1464</v>
      </c>
      <c r="B1467" s="347">
        <v>44981</v>
      </c>
      <c r="C1467" s="580">
        <v>44958</v>
      </c>
      <c r="D1467" s="349" t="s">
        <v>264</v>
      </c>
      <c r="E1467" s="349" t="s">
        <v>60</v>
      </c>
      <c r="F1467" s="350">
        <v>15408.91</v>
      </c>
      <c r="G1467" s="349" t="s">
        <v>1353</v>
      </c>
      <c r="H1467" s="349" t="s">
        <v>422</v>
      </c>
      <c r="I1467" s="351" t="s">
        <v>1316</v>
      </c>
      <c r="J1467" s="353" t="s">
        <v>1552</v>
      </c>
      <c r="K1467" s="353" t="s">
        <v>1157</v>
      </c>
      <c r="L1467" s="353" t="s">
        <v>32</v>
      </c>
      <c r="M1467" s="352">
        <v>226</v>
      </c>
      <c r="N1467" s="371">
        <v>44964</v>
      </c>
      <c r="O1467" s="74">
        <f t="shared" si="70"/>
        <v>2</v>
      </c>
      <c r="P1467" s="74">
        <f t="shared" si="71"/>
        <v>2</v>
      </c>
      <c r="Q1467" s="139" t="str">
        <f t="shared" si="72"/>
        <v>Gastos_Gerais</v>
      </c>
    </row>
    <row r="1468" spans="1:17" ht="36" x14ac:dyDescent="0.2">
      <c r="A1468" s="357">
        <v>1465</v>
      </c>
      <c r="B1468" s="347">
        <v>44981</v>
      </c>
      <c r="C1468" s="580">
        <v>44958</v>
      </c>
      <c r="D1468" s="349" t="s">
        <v>264</v>
      </c>
      <c r="E1468" s="349" t="s">
        <v>182</v>
      </c>
      <c r="F1468" s="350">
        <v>110</v>
      </c>
      <c r="G1468" s="351" t="s">
        <v>2926</v>
      </c>
      <c r="H1468" s="349" t="s">
        <v>416</v>
      </c>
      <c r="I1468" s="351" t="s">
        <v>2927</v>
      </c>
      <c r="J1468" s="353" t="s">
        <v>2928</v>
      </c>
      <c r="K1468" s="353" t="s">
        <v>1157</v>
      </c>
      <c r="L1468" s="353" t="s">
        <v>32</v>
      </c>
      <c r="M1468" s="352">
        <v>20136</v>
      </c>
      <c r="N1468" s="371">
        <v>44980</v>
      </c>
      <c r="O1468" s="74">
        <f t="shared" si="70"/>
        <v>2</v>
      </c>
      <c r="P1468" s="74">
        <f t="shared" si="71"/>
        <v>2</v>
      </c>
      <c r="Q1468" s="139" t="str">
        <f t="shared" si="72"/>
        <v>Gastos_Gerais</v>
      </c>
    </row>
    <row r="1469" spans="1:17" ht="36" x14ac:dyDescent="0.2">
      <c r="A1469" s="357">
        <v>1466</v>
      </c>
      <c r="B1469" s="347">
        <v>44981</v>
      </c>
      <c r="C1469" s="580">
        <v>44958</v>
      </c>
      <c r="D1469" s="349" t="s">
        <v>264</v>
      </c>
      <c r="E1469" s="349" t="s">
        <v>388</v>
      </c>
      <c r="F1469" s="350">
        <v>21996.03</v>
      </c>
      <c r="G1469" s="351" t="s">
        <v>2929</v>
      </c>
      <c r="H1469" s="349" t="s">
        <v>423</v>
      </c>
      <c r="I1469" s="351" t="s">
        <v>1416</v>
      </c>
      <c r="J1469" s="352" t="s">
        <v>1417</v>
      </c>
      <c r="K1469" s="352" t="s">
        <v>1157</v>
      </c>
      <c r="L1469" s="353" t="s">
        <v>32</v>
      </c>
      <c r="M1469" s="352">
        <v>202313</v>
      </c>
      <c r="N1469" s="371">
        <v>44973</v>
      </c>
      <c r="O1469" s="74">
        <f t="shared" si="70"/>
        <v>2</v>
      </c>
      <c r="P1469" s="74">
        <f t="shared" si="71"/>
        <v>2</v>
      </c>
      <c r="Q1469" s="139" t="str">
        <f t="shared" si="72"/>
        <v>Gastos_Gerais</v>
      </c>
    </row>
    <row r="1470" spans="1:17" ht="25.5" x14ac:dyDescent="0.2">
      <c r="A1470" s="357">
        <v>1467</v>
      </c>
      <c r="B1470" s="347">
        <v>44981</v>
      </c>
      <c r="C1470" s="580">
        <v>44986</v>
      </c>
      <c r="D1470" s="349" t="s">
        <v>176</v>
      </c>
      <c r="E1470" s="349" t="s">
        <v>158</v>
      </c>
      <c r="F1470" s="374">
        <v>2582.1</v>
      </c>
      <c r="G1470" s="349" t="s">
        <v>3998</v>
      </c>
      <c r="H1470" s="349" t="s">
        <v>416</v>
      </c>
      <c r="I1470" s="351" t="s">
        <v>2003</v>
      </c>
      <c r="J1470" s="352" t="s">
        <v>2004</v>
      </c>
      <c r="K1470" s="352" t="s">
        <v>1157</v>
      </c>
      <c r="L1470" s="353" t="s">
        <v>1393</v>
      </c>
      <c r="M1470" s="352">
        <v>70013</v>
      </c>
      <c r="N1470" s="371">
        <v>44984</v>
      </c>
      <c r="O1470" s="74">
        <f t="shared" si="70"/>
        <v>2</v>
      </c>
      <c r="P1470" s="74">
        <f t="shared" si="71"/>
        <v>3</v>
      </c>
      <c r="Q1470" s="139" t="str">
        <f t="shared" si="72"/>
        <v>Gastos_com_Pessoal</v>
      </c>
    </row>
    <row r="1471" spans="1:17" x14ac:dyDescent="0.2">
      <c r="A1471" s="357">
        <v>1468</v>
      </c>
      <c r="B1471" s="347">
        <v>44981</v>
      </c>
      <c r="C1471" s="580">
        <v>44927</v>
      </c>
      <c r="D1471" s="349" t="s">
        <v>264</v>
      </c>
      <c r="E1471" s="349" t="s">
        <v>83</v>
      </c>
      <c r="F1471" s="350">
        <v>1808.62</v>
      </c>
      <c r="G1471" s="349" t="s">
        <v>2006</v>
      </c>
      <c r="H1471" s="349" t="s">
        <v>420</v>
      </c>
      <c r="I1471" s="351" t="s">
        <v>2007</v>
      </c>
      <c r="J1471" s="352" t="s">
        <v>2008</v>
      </c>
      <c r="K1471" s="352" t="s">
        <v>1157</v>
      </c>
      <c r="L1471" s="353" t="s">
        <v>1157</v>
      </c>
      <c r="M1471" s="352">
        <v>29864277</v>
      </c>
      <c r="N1471" s="371">
        <v>44981</v>
      </c>
      <c r="O1471" s="74">
        <f t="shared" ref="O1471:O1534" si="73">IF(B1471=0,0,IF(YEAR(B1471)=$P$1,MONTH(B1471)-$O$1+1,(YEAR(B1471)-$P$1)*12-$O$1+1+MONTH(B1471)))</f>
        <v>2</v>
      </c>
      <c r="P1471" s="74">
        <f t="shared" ref="P1471:P1534" si="74">IF(C1471=0,0,IF(YEAR(C1471)=$P$1,MONTH(C1471)-$O$1+1,(YEAR(C1471)-$P$1)*12-$O$1+1+MONTH(C1471)))</f>
        <v>1</v>
      </c>
      <c r="Q1471" s="139" t="str">
        <f t="shared" ref="Q1471:Q1534" si="75">SUBSTITUTE(D1471," ","_")</f>
        <v>Gastos_Gerais</v>
      </c>
    </row>
    <row r="1472" spans="1:17" ht="36" x14ac:dyDescent="0.2">
      <c r="A1472" s="357">
        <v>1469</v>
      </c>
      <c r="B1472" s="347">
        <v>44981</v>
      </c>
      <c r="C1472" s="580">
        <v>44958</v>
      </c>
      <c r="D1472" s="349" t="s">
        <v>176</v>
      </c>
      <c r="E1472" s="349" t="s">
        <v>158</v>
      </c>
      <c r="F1472" s="350">
        <v>1615</v>
      </c>
      <c r="G1472" s="349" t="s">
        <v>3979</v>
      </c>
      <c r="H1472" s="349" t="s">
        <v>420</v>
      </c>
      <c r="I1472" s="351" t="s">
        <v>1973</v>
      </c>
      <c r="J1472" s="352" t="s">
        <v>1974</v>
      </c>
      <c r="K1472" s="352" t="s">
        <v>1163</v>
      </c>
      <c r="L1472" s="353" t="s">
        <v>32</v>
      </c>
      <c r="M1472" s="352">
        <v>20232415</v>
      </c>
      <c r="N1472" s="371">
        <v>44984</v>
      </c>
      <c r="O1472" s="74">
        <f t="shared" si="73"/>
        <v>2</v>
      </c>
      <c r="P1472" s="74">
        <f t="shared" si="74"/>
        <v>2</v>
      </c>
      <c r="Q1472" s="139" t="str">
        <f t="shared" si="75"/>
        <v>Gastos_com_Pessoal</v>
      </c>
    </row>
    <row r="1473" spans="1:17" ht="25.5" x14ac:dyDescent="0.2">
      <c r="A1473" s="357">
        <v>1470</v>
      </c>
      <c r="B1473" s="347">
        <v>44981</v>
      </c>
      <c r="C1473" s="580">
        <v>44958</v>
      </c>
      <c r="D1473" s="349" t="s">
        <v>176</v>
      </c>
      <c r="E1473" s="349" t="s">
        <v>158</v>
      </c>
      <c r="F1473" s="350">
        <v>2467.9</v>
      </c>
      <c r="G1473" s="349" t="s">
        <v>1975</v>
      </c>
      <c r="H1473" s="349" t="s">
        <v>417</v>
      </c>
      <c r="I1473" s="351" t="s">
        <v>1395</v>
      </c>
      <c r="J1473" s="352" t="s">
        <v>1396</v>
      </c>
      <c r="K1473" s="352" t="s">
        <v>1188</v>
      </c>
      <c r="L1473" s="353" t="s">
        <v>1158</v>
      </c>
      <c r="M1473" s="352" t="s">
        <v>2930</v>
      </c>
      <c r="N1473" s="371">
        <v>44981</v>
      </c>
      <c r="O1473" s="74">
        <f t="shared" si="73"/>
        <v>2</v>
      </c>
      <c r="P1473" s="74">
        <f t="shared" si="74"/>
        <v>2</v>
      </c>
      <c r="Q1473" s="139" t="str">
        <f t="shared" si="75"/>
        <v>Gastos_com_Pessoal</v>
      </c>
    </row>
    <row r="1474" spans="1:17" ht="24" x14ac:dyDescent="0.2">
      <c r="A1474" s="357">
        <v>1471</v>
      </c>
      <c r="B1474" s="347">
        <v>44981</v>
      </c>
      <c r="C1474" s="580">
        <v>44958</v>
      </c>
      <c r="D1474" s="349" t="s">
        <v>264</v>
      </c>
      <c r="E1474" s="349" t="s">
        <v>96</v>
      </c>
      <c r="F1474" s="350">
        <v>108.64</v>
      </c>
      <c r="G1474" s="349" t="s">
        <v>2931</v>
      </c>
      <c r="H1474" s="349" t="s">
        <v>493</v>
      </c>
      <c r="I1474" s="351" t="s">
        <v>2932</v>
      </c>
      <c r="J1474" s="352" t="s">
        <v>2933</v>
      </c>
      <c r="K1474" s="352" t="s">
        <v>1188</v>
      </c>
      <c r="L1474" s="353" t="s">
        <v>32</v>
      </c>
      <c r="M1474" s="352">
        <v>12934</v>
      </c>
      <c r="N1474" s="371">
        <v>44981</v>
      </c>
      <c r="O1474" s="74">
        <f t="shared" si="73"/>
        <v>2</v>
      </c>
      <c r="P1474" s="74">
        <f t="shared" si="74"/>
        <v>2</v>
      </c>
      <c r="Q1474" s="139" t="str">
        <f t="shared" si="75"/>
        <v>Gastos_Gerais</v>
      </c>
    </row>
    <row r="1475" spans="1:17" ht="36" x14ac:dyDescent="0.2">
      <c r="A1475" s="357">
        <v>1472</v>
      </c>
      <c r="B1475" s="347">
        <v>44981</v>
      </c>
      <c r="C1475" s="580">
        <v>44958</v>
      </c>
      <c r="D1475" s="349" t="s">
        <v>176</v>
      </c>
      <c r="E1475" s="349" t="s">
        <v>280</v>
      </c>
      <c r="F1475" s="350">
        <v>1523.35</v>
      </c>
      <c r="G1475" s="349" t="s">
        <v>2934</v>
      </c>
      <c r="H1475" s="349" t="s">
        <v>417</v>
      </c>
      <c r="I1475" s="351" t="s">
        <v>1362</v>
      </c>
      <c r="J1475" s="352" t="s">
        <v>1363</v>
      </c>
      <c r="K1475" s="352" t="s">
        <v>1188</v>
      </c>
      <c r="L1475" s="353" t="s">
        <v>1163</v>
      </c>
      <c r="M1475" s="352" t="s">
        <v>425</v>
      </c>
      <c r="N1475" s="371">
        <v>44981</v>
      </c>
      <c r="O1475" s="74">
        <f t="shared" si="73"/>
        <v>2</v>
      </c>
      <c r="P1475" s="74">
        <f t="shared" si="74"/>
        <v>2</v>
      </c>
      <c r="Q1475" s="139" t="str">
        <f t="shared" si="75"/>
        <v>Gastos_com_Pessoal</v>
      </c>
    </row>
    <row r="1476" spans="1:17" ht="24" x14ac:dyDescent="0.2">
      <c r="A1476" s="357">
        <v>1473</v>
      </c>
      <c r="B1476" s="347">
        <v>44981</v>
      </c>
      <c r="C1476" s="580">
        <v>44958</v>
      </c>
      <c r="D1476" s="349" t="s">
        <v>264</v>
      </c>
      <c r="E1476" s="349" t="s">
        <v>402</v>
      </c>
      <c r="F1476" s="350">
        <v>41.8</v>
      </c>
      <c r="G1476" s="349" t="s">
        <v>1487</v>
      </c>
      <c r="H1476" s="349" t="s">
        <v>421</v>
      </c>
      <c r="I1476" s="351" t="s">
        <v>1488</v>
      </c>
      <c r="J1476" s="352" t="s">
        <v>1489</v>
      </c>
      <c r="K1476" s="352" t="s">
        <v>1188</v>
      </c>
      <c r="L1476" s="353" t="s">
        <v>32</v>
      </c>
      <c r="M1476" s="352">
        <v>899</v>
      </c>
      <c r="N1476" s="371">
        <v>44980</v>
      </c>
      <c r="O1476" s="74">
        <f t="shared" si="73"/>
        <v>2</v>
      </c>
      <c r="P1476" s="74">
        <f t="shared" si="74"/>
        <v>2</v>
      </c>
      <c r="Q1476" s="139" t="str">
        <f t="shared" si="75"/>
        <v>Gastos_Gerais</v>
      </c>
    </row>
    <row r="1477" spans="1:17" ht="24" x14ac:dyDescent="0.2">
      <c r="A1477" s="357">
        <v>1474</v>
      </c>
      <c r="B1477" s="347">
        <v>44981</v>
      </c>
      <c r="C1477" s="580">
        <v>44927</v>
      </c>
      <c r="D1477" s="349" t="s">
        <v>264</v>
      </c>
      <c r="E1477" s="349" t="s">
        <v>290</v>
      </c>
      <c r="F1477" s="350">
        <v>200.96</v>
      </c>
      <c r="G1477" s="349" t="s">
        <v>2935</v>
      </c>
      <c r="H1477" s="349" t="s">
        <v>422</v>
      </c>
      <c r="I1477" s="351" t="s">
        <v>2936</v>
      </c>
      <c r="J1477" s="352" t="s">
        <v>2937</v>
      </c>
      <c r="K1477" s="352" t="s">
        <v>1163</v>
      </c>
      <c r="L1477" s="353" t="s">
        <v>32</v>
      </c>
      <c r="M1477" s="352">
        <v>1138</v>
      </c>
      <c r="N1477" s="371">
        <v>44953</v>
      </c>
      <c r="O1477" s="74">
        <f t="shared" si="73"/>
        <v>2</v>
      </c>
      <c r="P1477" s="74">
        <f t="shared" si="74"/>
        <v>1</v>
      </c>
      <c r="Q1477" s="139" t="str">
        <f t="shared" si="75"/>
        <v>Gastos_Gerais</v>
      </c>
    </row>
    <row r="1478" spans="1:17" ht="36" x14ac:dyDescent="0.2">
      <c r="A1478" s="357">
        <v>1475</v>
      </c>
      <c r="B1478" s="347">
        <v>44981</v>
      </c>
      <c r="C1478" s="580">
        <v>44986</v>
      </c>
      <c r="D1478" s="349" t="s">
        <v>176</v>
      </c>
      <c r="E1478" s="349" t="s">
        <v>158</v>
      </c>
      <c r="F1478" s="350">
        <v>1606.5</v>
      </c>
      <c r="G1478" s="349" t="s">
        <v>3997</v>
      </c>
      <c r="H1478" s="349" t="s">
        <v>417</v>
      </c>
      <c r="I1478" s="351" t="s">
        <v>1322</v>
      </c>
      <c r="J1478" s="352" t="s">
        <v>1323</v>
      </c>
      <c r="K1478" s="352" t="s">
        <v>1157</v>
      </c>
      <c r="L1478" s="353" t="s">
        <v>32</v>
      </c>
      <c r="M1478" s="352">
        <v>198427</v>
      </c>
      <c r="N1478" s="371">
        <v>44984</v>
      </c>
      <c r="O1478" s="74">
        <f t="shared" si="73"/>
        <v>2</v>
      </c>
      <c r="P1478" s="74">
        <f t="shared" si="74"/>
        <v>3</v>
      </c>
      <c r="Q1478" s="139" t="str">
        <f t="shared" si="75"/>
        <v>Gastos_com_Pessoal</v>
      </c>
    </row>
    <row r="1479" spans="1:17" ht="25.5" x14ac:dyDescent="0.2">
      <c r="A1479" s="357">
        <v>1476</v>
      </c>
      <c r="B1479" s="347">
        <v>44981</v>
      </c>
      <c r="C1479" s="580">
        <v>44986</v>
      </c>
      <c r="D1479" s="349" t="s">
        <v>176</v>
      </c>
      <c r="E1479" s="349" t="s">
        <v>158</v>
      </c>
      <c r="F1479" s="350">
        <v>564.79999999999995</v>
      </c>
      <c r="G1479" s="349" t="s">
        <v>4001</v>
      </c>
      <c r="H1479" s="349" t="s">
        <v>418</v>
      </c>
      <c r="I1479" s="351" t="s">
        <v>1985</v>
      </c>
      <c r="J1479" s="352" t="s">
        <v>1986</v>
      </c>
      <c r="K1479" s="352" t="s">
        <v>1157</v>
      </c>
      <c r="L1479" s="353" t="s">
        <v>32</v>
      </c>
      <c r="M1479" s="352">
        <v>65697</v>
      </c>
      <c r="N1479" s="371">
        <v>44984</v>
      </c>
      <c r="O1479" s="74">
        <f t="shared" si="73"/>
        <v>2</v>
      </c>
      <c r="P1479" s="74">
        <f t="shared" si="74"/>
        <v>3</v>
      </c>
      <c r="Q1479" s="139" t="str">
        <f t="shared" si="75"/>
        <v>Gastos_com_Pessoal</v>
      </c>
    </row>
    <row r="1480" spans="1:17" ht="25.5" x14ac:dyDescent="0.2">
      <c r="A1480" s="357">
        <v>1477</v>
      </c>
      <c r="B1480" s="347">
        <v>44981</v>
      </c>
      <c r="C1480" s="580">
        <v>44958</v>
      </c>
      <c r="D1480" s="349" t="s">
        <v>176</v>
      </c>
      <c r="E1480" s="349" t="s">
        <v>262</v>
      </c>
      <c r="F1480" s="350">
        <v>1783.41</v>
      </c>
      <c r="G1480" s="349" t="s">
        <v>2938</v>
      </c>
      <c r="H1480" s="349" t="s">
        <v>417</v>
      </c>
      <c r="I1480" s="351" t="s">
        <v>2939</v>
      </c>
      <c r="J1480" s="352" t="s">
        <v>487</v>
      </c>
      <c r="K1480" s="352" t="s">
        <v>1188</v>
      </c>
      <c r="L1480" s="353" t="s">
        <v>1189</v>
      </c>
      <c r="M1480" s="352">
        <v>163559230</v>
      </c>
      <c r="N1480" s="371">
        <v>44981</v>
      </c>
      <c r="O1480" s="74">
        <f t="shared" si="73"/>
        <v>2</v>
      </c>
      <c r="P1480" s="74">
        <f t="shared" si="74"/>
        <v>2</v>
      </c>
      <c r="Q1480" s="139" t="str">
        <f t="shared" si="75"/>
        <v>Gastos_com_Pessoal</v>
      </c>
    </row>
    <row r="1481" spans="1:17" ht="25.5" x14ac:dyDescent="0.2">
      <c r="A1481" s="357">
        <v>1478</v>
      </c>
      <c r="B1481" s="347">
        <v>44981</v>
      </c>
      <c r="C1481" s="580">
        <v>44958</v>
      </c>
      <c r="D1481" s="349" t="s">
        <v>176</v>
      </c>
      <c r="E1481" s="349" t="s">
        <v>280</v>
      </c>
      <c r="F1481" s="350">
        <v>2786.62</v>
      </c>
      <c r="G1481" s="349" t="s">
        <v>2940</v>
      </c>
      <c r="H1481" s="349" t="s">
        <v>417</v>
      </c>
      <c r="I1481" s="351" t="s">
        <v>2939</v>
      </c>
      <c r="J1481" s="352" t="s">
        <v>487</v>
      </c>
      <c r="K1481" s="352" t="s">
        <v>1188</v>
      </c>
      <c r="L1481" s="353" t="s">
        <v>1189</v>
      </c>
      <c r="M1481" s="352">
        <v>163559230</v>
      </c>
      <c r="N1481" s="371">
        <v>44981</v>
      </c>
      <c r="O1481" s="74">
        <f t="shared" si="73"/>
        <v>2</v>
      </c>
      <c r="P1481" s="74">
        <f t="shared" si="74"/>
        <v>2</v>
      </c>
      <c r="Q1481" s="139" t="str">
        <f t="shared" si="75"/>
        <v>Gastos_com_Pessoal</v>
      </c>
    </row>
    <row r="1482" spans="1:17" ht="25.5" x14ac:dyDescent="0.2">
      <c r="A1482" s="357">
        <v>1479</v>
      </c>
      <c r="B1482" s="347">
        <v>44981</v>
      </c>
      <c r="C1482" s="580">
        <v>44958</v>
      </c>
      <c r="D1482" s="349" t="s">
        <v>176</v>
      </c>
      <c r="E1482" s="349" t="s">
        <v>262</v>
      </c>
      <c r="F1482" s="374">
        <v>617.9</v>
      </c>
      <c r="G1482" s="349" t="s">
        <v>2941</v>
      </c>
      <c r="H1482" s="349" t="s">
        <v>416</v>
      </c>
      <c r="I1482" s="351" t="s">
        <v>2942</v>
      </c>
      <c r="J1482" s="352" t="s">
        <v>943</v>
      </c>
      <c r="K1482" s="352" t="s">
        <v>1188</v>
      </c>
      <c r="L1482" s="353" t="s">
        <v>1189</v>
      </c>
      <c r="M1482" s="352">
        <v>163559230</v>
      </c>
      <c r="N1482" s="371">
        <v>44981</v>
      </c>
      <c r="O1482" s="74">
        <f t="shared" si="73"/>
        <v>2</v>
      </c>
      <c r="P1482" s="74">
        <f t="shared" si="74"/>
        <v>2</v>
      </c>
      <c r="Q1482" s="139" t="str">
        <f t="shared" si="75"/>
        <v>Gastos_com_Pessoal</v>
      </c>
    </row>
    <row r="1483" spans="1:17" ht="25.5" x14ac:dyDescent="0.2">
      <c r="A1483" s="357">
        <v>1480</v>
      </c>
      <c r="B1483" s="377">
        <v>44981</v>
      </c>
      <c r="C1483" s="583">
        <v>44958</v>
      </c>
      <c r="D1483" s="361" t="s">
        <v>176</v>
      </c>
      <c r="E1483" s="361" t="s">
        <v>280</v>
      </c>
      <c r="F1483" s="366">
        <v>1811.2</v>
      </c>
      <c r="G1483" s="361" t="s">
        <v>2943</v>
      </c>
      <c r="H1483" s="361" t="s">
        <v>416</v>
      </c>
      <c r="I1483" s="361" t="s">
        <v>2942</v>
      </c>
      <c r="J1483" s="363" t="s">
        <v>943</v>
      </c>
      <c r="K1483" s="362" t="s">
        <v>1188</v>
      </c>
      <c r="L1483" s="363" t="s">
        <v>1189</v>
      </c>
      <c r="M1483" s="352">
        <v>163559230</v>
      </c>
      <c r="N1483" s="371">
        <v>44981</v>
      </c>
      <c r="O1483" s="74">
        <f t="shared" si="73"/>
        <v>2</v>
      </c>
      <c r="P1483" s="74">
        <f t="shared" si="74"/>
        <v>2</v>
      </c>
      <c r="Q1483" s="139" t="str">
        <f t="shared" si="75"/>
        <v>Gastos_com_Pessoal</v>
      </c>
    </row>
    <row r="1484" spans="1:17" ht="25.5" x14ac:dyDescent="0.2">
      <c r="A1484" s="357">
        <v>1481</v>
      </c>
      <c r="B1484" s="358">
        <v>44981</v>
      </c>
      <c r="C1484" s="579">
        <v>44958</v>
      </c>
      <c r="D1484" s="359" t="s">
        <v>176</v>
      </c>
      <c r="E1484" s="359" t="s">
        <v>262</v>
      </c>
      <c r="F1484" s="360">
        <v>631.55999999999995</v>
      </c>
      <c r="G1484" s="359" t="s">
        <v>2944</v>
      </c>
      <c r="H1484" s="359" t="s">
        <v>493</v>
      </c>
      <c r="I1484" s="361" t="s">
        <v>2945</v>
      </c>
      <c r="J1484" s="362" t="s">
        <v>509</v>
      </c>
      <c r="K1484" s="362" t="s">
        <v>1188</v>
      </c>
      <c r="L1484" s="363" t="s">
        <v>1189</v>
      </c>
      <c r="M1484" s="352">
        <v>163559230</v>
      </c>
      <c r="N1484" s="371">
        <v>44981</v>
      </c>
      <c r="O1484" s="74">
        <f t="shared" si="73"/>
        <v>2</v>
      </c>
      <c r="P1484" s="74">
        <f t="shared" si="74"/>
        <v>2</v>
      </c>
      <c r="Q1484" s="139" t="str">
        <f t="shared" si="75"/>
        <v>Gastos_com_Pessoal</v>
      </c>
    </row>
    <row r="1485" spans="1:17" ht="25.5" x14ac:dyDescent="0.2">
      <c r="A1485" s="357">
        <v>1482</v>
      </c>
      <c r="B1485" s="358">
        <v>44981</v>
      </c>
      <c r="C1485" s="579">
        <v>44958</v>
      </c>
      <c r="D1485" s="359" t="s">
        <v>176</v>
      </c>
      <c r="E1485" s="359" t="s">
        <v>280</v>
      </c>
      <c r="F1485" s="360">
        <v>1848.07</v>
      </c>
      <c r="G1485" s="349" t="s">
        <v>2946</v>
      </c>
      <c r="H1485" s="359" t="s">
        <v>493</v>
      </c>
      <c r="I1485" s="361" t="s">
        <v>2945</v>
      </c>
      <c r="J1485" s="362" t="s">
        <v>509</v>
      </c>
      <c r="K1485" s="362" t="s">
        <v>1188</v>
      </c>
      <c r="L1485" s="363" t="s">
        <v>1189</v>
      </c>
      <c r="M1485" s="352">
        <v>163559230</v>
      </c>
      <c r="N1485" s="371">
        <v>44981</v>
      </c>
      <c r="O1485" s="74">
        <f t="shared" si="73"/>
        <v>2</v>
      </c>
      <c r="P1485" s="74">
        <f t="shared" si="74"/>
        <v>2</v>
      </c>
      <c r="Q1485" s="139" t="str">
        <f t="shared" si="75"/>
        <v>Gastos_com_Pessoal</v>
      </c>
    </row>
    <row r="1486" spans="1:17" ht="25.5" x14ac:dyDescent="0.2">
      <c r="A1486" s="357">
        <v>1483</v>
      </c>
      <c r="B1486" s="377">
        <v>44981</v>
      </c>
      <c r="C1486" s="583">
        <v>44958</v>
      </c>
      <c r="D1486" s="361" t="s">
        <v>176</v>
      </c>
      <c r="E1486" s="351" t="s">
        <v>262</v>
      </c>
      <c r="F1486" s="366">
        <v>580.19000000000005</v>
      </c>
      <c r="G1486" s="361" t="s">
        <v>2947</v>
      </c>
      <c r="H1486" s="361" t="s">
        <v>414</v>
      </c>
      <c r="I1486" s="351" t="s">
        <v>2088</v>
      </c>
      <c r="J1486" s="362" t="s">
        <v>529</v>
      </c>
      <c r="K1486" s="362" t="s">
        <v>1188</v>
      </c>
      <c r="L1486" s="363" t="s">
        <v>1189</v>
      </c>
      <c r="M1486" s="352">
        <v>163559230</v>
      </c>
      <c r="N1486" s="371">
        <v>44981</v>
      </c>
      <c r="O1486" s="74">
        <f t="shared" si="73"/>
        <v>2</v>
      </c>
      <c r="P1486" s="74">
        <f t="shared" si="74"/>
        <v>2</v>
      </c>
      <c r="Q1486" s="139" t="str">
        <f t="shared" si="75"/>
        <v>Gastos_com_Pessoal</v>
      </c>
    </row>
    <row r="1487" spans="1:17" ht="25.5" x14ac:dyDescent="0.2">
      <c r="A1487" s="357">
        <v>1484</v>
      </c>
      <c r="B1487" s="358">
        <v>44981</v>
      </c>
      <c r="C1487" s="579">
        <v>44958</v>
      </c>
      <c r="D1487" s="359" t="s">
        <v>176</v>
      </c>
      <c r="E1487" s="359" t="s">
        <v>280</v>
      </c>
      <c r="F1487" s="360">
        <v>1740.62</v>
      </c>
      <c r="G1487" s="359" t="s">
        <v>2948</v>
      </c>
      <c r="H1487" s="359" t="s">
        <v>414</v>
      </c>
      <c r="I1487" s="351" t="s">
        <v>2088</v>
      </c>
      <c r="J1487" s="362" t="s">
        <v>529</v>
      </c>
      <c r="K1487" s="362" t="s">
        <v>1188</v>
      </c>
      <c r="L1487" s="363" t="s">
        <v>1189</v>
      </c>
      <c r="M1487" s="352">
        <v>163559230</v>
      </c>
      <c r="N1487" s="371">
        <v>44981</v>
      </c>
      <c r="O1487" s="74">
        <f t="shared" si="73"/>
        <v>2</v>
      </c>
      <c r="P1487" s="74">
        <f t="shared" si="74"/>
        <v>2</v>
      </c>
      <c r="Q1487" s="139" t="str">
        <f t="shared" si="75"/>
        <v>Gastos_com_Pessoal</v>
      </c>
    </row>
    <row r="1488" spans="1:17" ht="25.5" x14ac:dyDescent="0.2">
      <c r="A1488" s="357">
        <v>1485</v>
      </c>
      <c r="B1488" s="358">
        <v>44981</v>
      </c>
      <c r="C1488" s="579">
        <v>44958</v>
      </c>
      <c r="D1488" s="359" t="s">
        <v>176</v>
      </c>
      <c r="E1488" s="359" t="s">
        <v>262</v>
      </c>
      <c r="F1488" s="360">
        <v>1128.74</v>
      </c>
      <c r="G1488" s="359" t="s">
        <v>2949</v>
      </c>
      <c r="H1488" s="359" t="s">
        <v>417</v>
      </c>
      <c r="I1488" s="361" t="s">
        <v>2950</v>
      </c>
      <c r="J1488" s="362" t="s">
        <v>497</v>
      </c>
      <c r="K1488" s="362" t="s">
        <v>1188</v>
      </c>
      <c r="L1488" s="363" t="s">
        <v>1189</v>
      </c>
      <c r="M1488" s="352">
        <v>163559230</v>
      </c>
      <c r="N1488" s="371">
        <v>44981</v>
      </c>
      <c r="O1488" s="74">
        <f t="shared" si="73"/>
        <v>2</v>
      </c>
      <c r="P1488" s="74">
        <f t="shared" si="74"/>
        <v>2</v>
      </c>
      <c r="Q1488" s="139" t="str">
        <f t="shared" si="75"/>
        <v>Gastos_com_Pessoal</v>
      </c>
    </row>
    <row r="1489" spans="1:17" ht="25.5" x14ac:dyDescent="0.2">
      <c r="A1489" s="357">
        <v>1486</v>
      </c>
      <c r="B1489" s="358">
        <v>44981</v>
      </c>
      <c r="C1489" s="579">
        <v>44958</v>
      </c>
      <c r="D1489" s="359" t="s">
        <v>176</v>
      </c>
      <c r="E1489" s="359" t="s">
        <v>280</v>
      </c>
      <c r="F1489" s="360">
        <v>3006.63</v>
      </c>
      <c r="G1489" s="359" t="s">
        <v>2951</v>
      </c>
      <c r="H1489" s="359" t="s">
        <v>417</v>
      </c>
      <c r="I1489" s="361" t="s">
        <v>2950</v>
      </c>
      <c r="J1489" s="362" t="s">
        <v>497</v>
      </c>
      <c r="K1489" s="362" t="s">
        <v>1188</v>
      </c>
      <c r="L1489" s="363" t="s">
        <v>1189</v>
      </c>
      <c r="M1489" s="352">
        <v>163559230</v>
      </c>
      <c r="N1489" s="371">
        <v>44981</v>
      </c>
      <c r="O1489" s="74">
        <f t="shared" si="73"/>
        <v>2</v>
      </c>
      <c r="P1489" s="74">
        <f t="shared" si="74"/>
        <v>2</v>
      </c>
      <c r="Q1489" s="139" t="str">
        <f t="shared" si="75"/>
        <v>Gastos_com_Pessoal</v>
      </c>
    </row>
    <row r="1490" spans="1:17" ht="25.5" x14ac:dyDescent="0.2">
      <c r="A1490" s="357">
        <v>1487</v>
      </c>
      <c r="B1490" s="358">
        <v>44981</v>
      </c>
      <c r="C1490" s="579">
        <v>44958</v>
      </c>
      <c r="D1490" s="359" t="s">
        <v>176</v>
      </c>
      <c r="E1490" s="359" t="s">
        <v>262</v>
      </c>
      <c r="F1490" s="360">
        <v>920.22</v>
      </c>
      <c r="G1490" s="359" t="s">
        <v>2952</v>
      </c>
      <c r="H1490" s="359" t="s">
        <v>416</v>
      </c>
      <c r="I1490" s="361" t="s">
        <v>2953</v>
      </c>
      <c r="J1490" s="362" t="s">
        <v>627</v>
      </c>
      <c r="K1490" s="362" t="s">
        <v>1188</v>
      </c>
      <c r="L1490" s="363" t="s">
        <v>1189</v>
      </c>
      <c r="M1490" s="352">
        <v>163559230</v>
      </c>
      <c r="N1490" s="371">
        <v>44981</v>
      </c>
      <c r="O1490" s="74">
        <f t="shared" si="73"/>
        <v>2</v>
      </c>
      <c r="P1490" s="74">
        <f t="shared" si="74"/>
        <v>2</v>
      </c>
      <c r="Q1490" s="139" t="str">
        <f t="shared" si="75"/>
        <v>Gastos_com_Pessoal</v>
      </c>
    </row>
    <row r="1491" spans="1:17" ht="25.5" x14ac:dyDescent="0.2">
      <c r="A1491" s="357">
        <v>1488</v>
      </c>
      <c r="B1491" s="358">
        <v>44981</v>
      </c>
      <c r="C1491" s="579">
        <v>44958</v>
      </c>
      <c r="D1491" s="359" t="s">
        <v>176</v>
      </c>
      <c r="E1491" s="359" t="s">
        <v>280</v>
      </c>
      <c r="F1491" s="360">
        <v>2563.4</v>
      </c>
      <c r="G1491" s="359" t="s">
        <v>2954</v>
      </c>
      <c r="H1491" s="359" t="s">
        <v>416</v>
      </c>
      <c r="I1491" s="361" t="s">
        <v>2953</v>
      </c>
      <c r="J1491" s="362" t="s">
        <v>627</v>
      </c>
      <c r="K1491" s="362" t="s">
        <v>1188</v>
      </c>
      <c r="L1491" s="363" t="s">
        <v>1189</v>
      </c>
      <c r="M1491" s="352">
        <v>163559230</v>
      </c>
      <c r="N1491" s="371">
        <v>44981</v>
      </c>
      <c r="O1491" s="74">
        <f t="shared" si="73"/>
        <v>2</v>
      </c>
      <c r="P1491" s="74">
        <f t="shared" si="74"/>
        <v>2</v>
      </c>
      <c r="Q1491" s="139" t="str">
        <f t="shared" si="75"/>
        <v>Gastos_com_Pessoal</v>
      </c>
    </row>
    <row r="1492" spans="1:17" ht="25.5" x14ac:dyDescent="0.2">
      <c r="A1492" s="357">
        <v>1489</v>
      </c>
      <c r="B1492" s="358">
        <v>44981</v>
      </c>
      <c r="C1492" s="579">
        <v>44958</v>
      </c>
      <c r="D1492" s="359" t="s">
        <v>176</v>
      </c>
      <c r="E1492" s="359" t="s">
        <v>262</v>
      </c>
      <c r="F1492" s="360">
        <v>654.38</v>
      </c>
      <c r="G1492" s="359" t="s">
        <v>2955</v>
      </c>
      <c r="H1492" s="359" t="s">
        <v>417</v>
      </c>
      <c r="I1492" s="361" t="s">
        <v>2956</v>
      </c>
      <c r="J1492" s="362" t="s">
        <v>960</v>
      </c>
      <c r="K1492" s="362" t="s">
        <v>1188</v>
      </c>
      <c r="L1492" s="363" t="s">
        <v>1189</v>
      </c>
      <c r="M1492" s="352">
        <v>163559230</v>
      </c>
      <c r="N1492" s="371">
        <v>44981</v>
      </c>
      <c r="O1492" s="74">
        <f t="shared" si="73"/>
        <v>2</v>
      </c>
      <c r="P1492" s="74">
        <f t="shared" si="74"/>
        <v>2</v>
      </c>
      <c r="Q1492" s="139" t="str">
        <f t="shared" si="75"/>
        <v>Gastos_com_Pessoal</v>
      </c>
    </row>
    <row r="1493" spans="1:17" ht="25.5" x14ac:dyDescent="0.2">
      <c r="A1493" s="357">
        <v>1490</v>
      </c>
      <c r="B1493" s="358">
        <v>44981</v>
      </c>
      <c r="C1493" s="579">
        <v>44958</v>
      </c>
      <c r="D1493" s="359" t="s">
        <v>176</v>
      </c>
      <c r="E1493" s="359" t="s">
        <v>280</v>
      </c>
      <c r="F1493" s="360">
        <v>1909.5</v>
      </c>
      <c r="G1493" s="359" t="s">
        <v>2957</v>
      </c>
      <c r="H1493" s="359" t="s">
        <v>417</v>
      </c>
      <c r="I1493" s="361" t="s">
        <v>2956</v>
      </c>
      <c r="J1493" s="362" t="s">
        <v>960</v>
      </c>
      <c r="K1493" s="362" t="s">
        <v>1188</v>
      </c>
      <c r="L1493" s="363" t="s">
        <v>1189</v>
      </c>
      <c r="M1493" s="352">
        <v>163559230</v>
      </c>
      <c r="N1493" s="371">
        <v>44981</v>
      </c>
      <c r="O1493" s="74">
        <f t="shared" si="73"/>
        <v>2</v>
      </c>
      <c r="P1493" s="74">
        <f t="shared" si="74"/>
        <v>2</v>
      </c>
      <c r="Q1493" s="139" t="str">
        <f t="shared" si="75"/>
        <v>Gastos_com_Pessoal</v>
      </c>
    </row>
    <row r="1494" spans="1:17" ht="25.5" x14ac:dyDescent="0.2">
      <c r="A1494" s="357">
        <v>1491</v>
      </c>
      <c r="B1494" s="347">
        <v>44981</v>
      </c>
      <c r="C1494" s="580">
        <v>44958</v>
      </c>
      <c r="D1494" s="349" t="s">
        <v>176</v>
      </c>
      <c r="E1494" s="349" t="s">
        <v>262</v>
      </c>
      <c r="F1494" s="350">
        <v>584.33000000000004</v>
      </c>
      <c r="G1494" s="349" t="s">
        <v>2958</v>
      </c>
      <c r="H1494" s="349" t="s">
        <v>416</v>
      </c>
      <c r="I1494" s="351" t="s">
        <v>2959</v>
      </c>
      <c r="J1494" s="352" t="s">
        <v>968</v>
      </c>
      <c r="K1494" s="352" t="s">
        <v>1188</v>
      </c>
      <c r="L1494" s="353" t="s">
        <v>1189</v>
      </c>
      <c r="M1494" s="352">
        <v>163559230</v>
      </c>
      <c r="N1494" s="371">
        <v>44981</v>
      </c>
      <c r="O1494" s="74">
        <f t="shared" si="73"/>
        <v>2</v>
      </c>
      <c r="P1494" s="74">
        <f t="shared" si="74"/>
        <v>2</v>
      </c>
      <c r="Q1494" s="139" t="str">
        <f t="shared" si="75"/>
        <v>Gastos_com_Pessoal</v>
      </c>
    </row>
    <row r="1495" spans="1:17" ht="25.5" x14ac:dyDescent="0.2">
      <c r="A1495" s="357">
        <v>1492</v>
      </c>
      <c r="B1495" s="347">
        <v>44981</v>
      </c>
      <c r="C1495" s="580">
        <v>44958</v>
      </c>
      <c r="D1495" s="349" t="s">
        <v>176</v>
      </c>
      <c r="E1495" s="349" t="s">
        <v>280</v>
      </c>
      <c r="F1495" s="350">
        <v>1720.42</v>
      </c>
      <c r="G1495" s="349" t="s">
        <v>2960</v>
      </c>
      <c r="H1495" s="349" t="s">
        <v>416</v>
      </c>
      <c r="I1495" s="351" t="s">
        <v>2959</v>
      </c>
      <c r="J1495" s="352" t="s">
        <v>968</v>
      </c>
      <c r="K1495" s="352" t="s">
        <v>1188</v>
      </c>
      <c r="L1495" s="353" t="s">
        <v>1189</v>
      </c>
      <c r="M1495" s="352">
        <v>163559230</v>
      </c>
      <c r="N1495" s="371">
        <v>44981</v>
      </c>
      <c r="O1495" s="74">
        <f t="shared" si="73"/>
        <v>2</v>
      </c>
      <c r="P1495" s="74">
        <f t="shared" si="74"/>
        <v>2</v>
      </c>
      <c r="Q1495" s="139" t="str">
        <f t="shared" si="75"/>
        <v>Gastos_com_Pessoal</v>
      </c>
    </row>
    <row r="1496" spans="1:17" ht="24" x14ac:dyDescent="0.2">
      <c r="A1496" s="357">
        <v>1493</v>
      </c>
      <c r="B1496" s="347">
        <v>44981</v>
      </c>
      <c r="C1496" s="580">
        <v>44958</v>
      </c>
      <c r="D1496" s="349" t="s">
        <v>264</v>
      </c>
      <c r="E1496" s="349" t="s">
        <v>293</v>
      </c>
      <c r="F1496" s="350">
        <v>120</v>
      </c>
      <c r="G1496" s="349" t="s">
        <v>2377</v>
      </c>
      <c r="H1496" s="349" t="s">
        <v>418</v>
      </c>
      <c r="I1496" s="351" t="s">
        <v>2378</v>
      </c>
      <c r="J1496" s="352" t="s">
        <v>468</v>
      </c>
      <c r="K1496" s="352" t="s">
        <v>1188</v>
      </c>
      <c r="L1496" s="353" t="s">
        <v>1189</v>
      </c>
      <c r="M1496" s="352">
        <v>163559230</v>
      </c>
      <c r="N1496" s="371">
        <v>44981</v>
      </c>
      <c r="O1496" s="74">
        <f t="shared" si="73"/>
        <v>2</v>
      </c>
      <c r="P1496" s="74">
        <f t="shared" si="74"/>
        <v>2</v>
      </c>
      <c r="Q1496" s="139" t="str">
        <f t="shared" si="75"/>
        <v>Gastos_Gerais</v>
      </c>
    </row>
    <row r="1497" spans="1:17" ht="24" x14ac:dyDescent="0.2">
      <c r="A1497" s="357">
        <v>1494</v>
      </c>
      <c r="B1497" s="347">
        <v>44981</v>
      </c>
      <c r="C1497" s="580">
        <v>44958</v>
      </c>
      <c r="D1497" s="349" t="s">
        <v>264</v>
      </c>
      <c r="E1497" s="349" t="s">
        <v>293</v>
      </c>
      <c r="F1497" s="350">
        <v>120</v>
      </c>
      <c r="G1497" s="349" t="s">
        <v>2961</v>
      </c>
      <c r="H1497" s="349" t="s">
        <v>418</v>
      </c>
      <c r="I1497" s="351" t="s">
        <v>2038</v>
      </c>
      <c r="J1497" s="352" t="s">
        <v>465</v>
      </c>
      <c r="K1497" s="352" t="s">
        <v>1188</v>
      </c>
      <c r="L1497" s="353" t="s">
        <v>1189</v>
      </c>
      <c r="M1497" s="352">
        <v>163559230</v>
      </c>
      <c r="N1497" s="371">
        <v>44981</v>
      </c>
      <c r="O1497" s="74">
        <f t="shared" si="73"/>
        <v>2</v>
      </c>
      <c r="P1497" s="74">
        <f t="shared" si="74"/>
        <v>2</v>
      </c>
      <c r="Q1497" s="139" t="str">
        <f t="shared" si="75"/>
        <v>Gastos_Gerais</v>
      </c>
    </row>
    <row r="1498" spans="1:17" ht="24" x14ac:dyDescent="0.2">
      <c r="A1498" s="357">
        <v>1495</v>
      </c>
      <c r="B1498" s="347">
        <v>44981</v>
      </c>
      <c r="C1498" s="580">
        <v>44958</v>
      </c>
      <c r="D1498" s="349" t="s">
        <v>264</v>
      </c>
      <c r="E1498" s="349" t="s">
        <v>293</v>
      </c>
      <c r="F1498" s="350">
        <v>60</v>
      </c>
      <c r="G1498" s="349" t="s">
        <v>2962</v>
      </c>
      <c r="H1498" s="349" t="s">
        <v>493</v>
      </c>
      <c r="I1498" s="351" t="s">
        <v>2963</v>
      </c>
      <c r="J1498" s="352" t="s">
        <v>796</v>
      </c>
      <c r="K1498" s="352" t="s">
        <v>1188</v>
      </c>
      <c r="L1498" s="353" t="s">
        <v>1189</v>
      </c>
      <c r="M1498" s="352">
        <v>163559230</v>
      </c>
      <c r="N1498" s="371">
        <v>44981</v>
      </c>
      <c r="O1498" s="74">
        <f t="shared" si="73"/>
        <v>2</v>
      </c>
      <c r="P1498" s="74">
        <f t="shared" si="74"/>
        <v>2</v>
      </c>
      <c r="Q1498" s="139" t="str">
        <f t="shared" si="75"/>
        <v>Gastos_Gerais</v>
      </c>
    </row>
    <row r="1499" spans="1:17" ht="24" x14ac:dyDescent="0.2">
      <c r="A1499" s="357">
        <v>1496</v>
      </c>
      <c r="B1499" s="347">
        <v>44981</v>
      </c>
      <c r="C1499" s="580">
        <v>44958</v>
      </c>
      <c r="D1499" s="349" t="s">
        <v>264</v>
      </c>
      <c r="E1499" s="349" t="s">
        <v>293</v>
      </c>
      <c r="F1499" s="350">
        <v>60</v>
      </c>
      <c r="G1499" s="349" t="s">
        <v>2964</v>
      </c>
      <c r="H1499" s="349" t="s">
        <v>493</v>
      </c>
      <c r="I1499" s="351" t="s">
        <v>2965</v>
      </c>
      <c r="J1499" s="352" t="s">
        <v>932</v>
      </c>
      <c r="K1499" s="352" t="s">
        <v>1188</v>
      </c>
      <c r="L1499" s="353" t="s">
        <v>1189</v>
      </c>
      <c r="M1499" s="352">
        <v>163559230</v>
      </c>
      <c r="N1499" s="371">
        <v>44981</v>
      </c>
      <c r="O1499" s="74">
        <f t="shared" si="73"/>
        <v>2</v>
      </c>
      <c r="P1499" s="74">
        <f t="shared" si="74"/>
        <v>2</v>
      </c>
      <c r="Q1499" s="139" t="str">
        <f t="shared" si="75"/>
        <v>Gastos_Gerais</v>
      </c>
    </row>
    <row r="1500" spans="1:17" ht="24" x14ac:dyDescent="0.2">
      <c r="A1500" s="357">
        <v>1497</v>
      </c>
      <c r="B1500" s="347">
        <v>44981</v>
      </c>
      <c r="C1500" s="580">
        <v>44958</v>
      </c>
      <c r="D1500" s="349" t="s">
        <v>264</v>
      </c>
      <c r="E1500" s="349" t="s">
        <v>293</v>
      </c>
      <c r="F1500" s="350">
        <v>60</v>
      </c>
      <c r="G1500" s="349" t="s">
        <v>2844</v>
      </c>
      <c r="H1500" s="349" t="s">
        <v>414</v>
      </c>
      <c r="I1500" s="351" t="s">
        <v>2845</v>
      </c>
      <c r="J1500" s="352" t="s">
        <v>798</v>
      </c>
      <c r="K1500" s="352" t="s">
        <v>1188</v>
      </c>
      <c r="L1500" s="353" t="s">
        <v>1189</v>
      </c>
      <c r="M1500" s="352">
        <v>163559230</v>
      </c>
      <c r="N1500" s="371">
        <v>44981</v>
      </c>
      <c r="O1500" s="74">
        <f t="shared" si="73"/>
        <v>2</v>
      </c>
      <c r="P1500" s="74">
        <f t="shared" si="74"/>
        <v>2</v>
      </c>
      <c r="Q1500" s="139" t="str">
        <f t="shared" si="75"/>
        <v>Gastos_Gerais</v>
      </c>
    </row>
    <row r="1501" spans="1:17" ht="24" x14ac:dyDescent="0.2">
      <c r="A1501" s="357">
        <v>1498</v>
      </c>
      <c r="B1501" s="347">
        <v>44981</v>
      </c>
      <c r="C1501" s="580">
        <v>44958</v>
      </c>
      <c r="D1501" s="349" t="s">
        <v>264</v>
      </c>
      <c r="E1501" s="349" t="s">
        <v>293</v>
      </c>
      <c r="F1501" s="350">
        <v>20.5</v>
      </c>
      <c r="G1501" s="349" t="s">
        <v>2966</v>
      </c>
      <c r="H1501" s="349" t="s">
        <v>414</v>
      </c>
      <c r="I1501" s="351" t="s">
        <v>2967</v>
      </c>
      <c r="J1501" s="352" t="s">
        <v>798</v>
      </c>
      <c r="K1501" s="352" t="s">
        <v>1188</v>
      </c>
      <c r="L1501" s="353" t="s">
        <v>1189</v>
      </c>
      <c r="M1501" s="352">
        <v>163559230</v>
      </c>
      <c r="N1501" s="371">
        <v>44981</v>
      </c>
      <c r="O1501" s="74">
        <f t="shared" si="73"/>
        <v>2</v>
      </c>
      <c r="P1501" s="74">
        <f t="shared" si="74"/>
        <v>2</v>
      </c>
      <c r="Q1501" s="139" t="str">
        <f t="shared" si="75"/>
        <v>Gastos_Gerais</v>
      </c>
    </row>
    <row r="1502" spans="1:17" ht="24" x14ac:dyDescent="0.2">
      <c r="A1502" s="357">
        <v>1499</v>
      </c>
      <c r="B1502" s="347">
        <v>44981</v>
      </c>
      <c r="C1502" s="580">
        <v>44958</v>
      </c>
      <c r="D1502" s="349" t="s">
        <v>264</v>
      </c>
      <c r="E1502" s="349" t="s">
        <v>293</v>
      </c>
      <c r="F1502" s="350">
        <v>134</v>
      </c>
      <c r="G1502" s="349" t="s">
        <v>2968</v>
      </c>
      <c r="H1502" s="349" t="s">
        <v>420</v>
      </c>
      <c r="I1502" s="351" t="s">
        <v>1554</v>
      </c>
      <c r="J1502" s="352" t="s">
        <v>1555</v>
      </c>
      <c r="K1502" s="352" t="s">
        <v>1188</v>
      </c>
      <c r="L1502" s="353" t="s">
        <v>1189</v>
      </c>
      <c r="M1502" s="352">
        <v>163559230</v>
      </c>
      <c r="N1502" s="371">
        <v>44981</v>
      </c>
      <c r="O1502" s="74">
        <f t="shared" si="73"/>
        <v>2</v>
      </c>
      <c r="P1502" s="74">
        <f t="shared" si="74"/>
        <v>2</v>
      </c>
      <c r="Q1502" s="139" t="str">
        <f t="shared" si="75"/>
        <v>Gastos_Gerais</v>
      </c>
    </row>
    <row r="1503" spans="1:17" ht="25.5" x14ac:dyDescent="0.2">
      <c r="A1503" s="357">
        <v>1500</v>
      </c>
      <c r="B1503" s="347">
        <v>44981</v>
      </c>
      <c r="C1503" s="580">
        <v>44958</v>
      </c>
      <c r="D1503" s="349" t="s">
        <v>176</v>
      </c>
      <c r="E1503" s="349" t="s">
        <v>261</v>
      </c>
      <c r="F1503" s="350">
        <v>101.93</v>
      </c>
      <c r="G1503" s="349" t="s">
        <v>1207</v>
      </c>
      <c r="H1503" s="349" t="s">
        <v>493</v>
      </c>
      <c r="I1503" s="351" t="s">
        <v>1643</v>
      </c>
      <c r="J1503" s="352" t="s">
        <v>726</v>
      </c>
      <c r="K1503" s="352" t="s">
        <v>1188</v>
      </c>
      <c r="L1503" s="353" t="s">
        <v>1189</v>
      </c>
      <c r="M1503" s="352">
        <v>163559230</v>
      </c>
      <c r="N1503" s="371">
        <v>44981</v>
      </c>
      <c r="O1503" s="74">
        <f t="shared" si="73"/>
        <v>2</v>
      </c>
      <c r="P1503" s="74">
        <f t="shared" si="74"/>
        <v>2</v>
      </c>
      <c r="Q1503" s="139" t="str">
        <f t="shared" si="75"/>
        <v>Gastos_com_Pessoal</v>
      </c>
    </row>
    <row r="1504" spans="1:17" ht="25.5" x14ac:dyDescent="0.2">
      <c r="A1504" s="357">
        <v>1501</v>
      </c>
      <c r="B1504" s="347">
        <v>44981</v>
      </c>
      <c r="C1504" s="580">
        <v>44958</v>
      </c>
      <c r="D1504" s="349" t="s">
        <v>176</v>
      </c>
      <c r="E1504" s="349" t="s">
        <v>280</v>
      </c>
      <c r="F1504" s="350">
        <v>560.61</v>
      </c>
      <c r="G1504" s="349" t="s">
        <v>1209</v>
      </c>
      <c r="H1504" s="349" t="s">
        <v>493</v>
      </c>
      <c r="I1504" s="351" t="s">
        <v>1643</v>
      </c>
      <c r="J1504" s="352" t="s">
        <v>726</v>
      </c>
      <c r="K1504" s="352" t="s">
        <v>1188</v>
      </c>
      <c r="L1504" s="353" t="s">
        <v>1189</v>
      </c>
      <c r="M1504" s="352">
        <v>163559230</v>
      </c>
      <c r="N1504" s="371">
        <v>44981</v>
      </c>
      <c r="O1504" s="74">
        <f t="shared" si="73"/>
        <v>2</v>
      </c>
      <c r="P1504" s="74">
        <f t="shared" si="74"/>
        <v>2</v>
      </c>
      <c r="Q1504" s="139" t="str">
        <f t="shared" si="75"/>
        <v>Gastos_com_Pessoal</v>
      </c>
    </row>
    <row r="1505" spans="1:17" ht="25.5" x14ac:dyDescent="0.2">
      <c r="A1505" s="357">
        <v>1502</v>
      </c>
      <c r="B1505" s="347">
        <v>44981</v>
      </c>
      <c r="C1505" s="580">
        <v>44958</v>
      </c>
      <c r="D1505" s="349" t="s">
        <v>176</v>
      </c>
      <c r="E1505" s="349" t="s">
        <v>262</v>
      </c>
      <c r="F1505" s="350">
        <v>186.87</v>
      </c>
      <c r="G1505" s="349" t="s">
        <v>1210</v>
      </c>
      <c r="H1505" s="349" t="s">
        <v>493</v>
      </c>
      <c r="I1505" s="351" t="s">
        <v>1643</v>
      </c>
      <c r="J1505" s="352" t="s">
        <v>726</v>
      </c>
      <c r="K1505" s="352" t="s">
        <v>1188</v>
      </c>
      <c r="L1505" s="353" t="s">
        <v>1189</v>
      </c>
      <c r="M1505" s="352">
        <v>163559230</v>
      </c>
      <c r="N1505" s="371">
        <v>44981</v>
      </c>
      <c r="O1505" s="74">
        <f t="shared" si="73"/>
        <v>2</v>
      </c>
      <c r="P1505" s="74">
        <f t="shared" si="74"/>
        <v>2</v>
      </c>
      <c r="Q1505" s="139" t="str">
        <f t="shared" si="75"/>
        <v>Gastos_com_Pessoal</v>
      </c>
    </row>
    <row r="1506" spans="1:17" ht="36" x14ac:dyDescent="0.2">
      <c r="A1506" s="357">
        <v>1503</v>
      </c>
      <c r="B1506" s="347">
        <v>44981</v>
      </c>
      <c r="C1506" s="580">
        <v>44958</v>
      </c>
      <c r="D1506" s="349" t="s">
        <v>176</v>
      </c>
      <c r="E1506" s="349" t="s">
        <v>169</v>
      </c>
      <c r="F1506" s="350">
        <v>534.73</v>
      </c>
      <c r="G1506" s="349" t="s">
        <v>1211</v>
      </c>
      <c r="H1506" s="349" t="s">
        <v>493</v>
      </c>
      <c r="I1506" s="351" t="s">
        <v>1643</v>
      </c>
      <c r="J1506" s="352" t="s">
        <v>726</v>
      </c>
      <c r="K1506" s="352" t="s">
        <v>1188</v>
      </c>
      <c r="L1506" s="353" t="s">
        <v>1189</v>
      </c>
      <c r="M1506" s="352">
        <v>163559230</v>
      </c>
      <c r="N1506" s="371">
        <v>44981</v>
      </c>
      <c r="O1506" s="74">
        <f t="shared" si="73"/>
        <v>2</v>
      </c>
      <c r="P1506" s="74">
        <f t="shared" si="74"/>
        <v>2</v>
      </c>
      <c r="Q1506" s="139" t="str">
        <f t="shared" si="75"/>
        <v>Gastos_com_Pessoal</v>
      </c>
    </row>
    <row r="1507" spans="1:17" x14ac:dyDescent="0.2">
      <c r="A1507" s="357">
        <v>1504</v>
      </c>
      <c r="B1507" s="347">
        <v>44984</v>
      </c>
      <c r="C1507" s="580">
        <v>44958</v>
      </c>
      <c r="D1507" s="349" t="s">
        <v>264</v>
      </c>
      <c r="E1507" s="349" t="s">
        <v>161</v>
      </c>
      <c r="F1507" s="350">
        <v>197.47</v>
      </c>
      <c r="G1507" s="349" t="s">
        <v>2100</v>
      </c>
      <c r="H1507" s="349" t="s">
        <v>1032</v>
      </c>
      <c r="I1507" s="351" t="s">
        <v>1833</v>
      </c>
      <c r="J1507" s="352" t="s">
        <v>1834</v>
      </c>
      <c r="K1507" s="352" t="s">
        <v>1157</v>
      </c>
      <c r="L1507" s="353" t="s">
        <v>1158</v>
      </c>
      <c r="M1507" s="352">
        <v>423809182</v>
      </c>
      <c r="N1507" s="371">
        <v>44984</v>
      </c>
      <c r="O1507" s="74">
        <f t="shared" si="73"/>
        <v>2</v>
      </c>
      <c r="P1507" s="74">
        <f t="shared" si="74"/>
        <v>2</v>
      </c>
      <c r="Q1507" s="139" t="str">
        <f t="shared" si="75"/>
        <v>Gastos_Gerais</v>
      </c>
    </row>
    <row r="1508" spans="1:17" x14ac:dyDescent="0.2">
      <c r="A1508" s="357">
        <v>1505</v>
      </c>
      <c r="B1508" s="347">
        <v>44984</v>
      </c>
      <c r="C1508" s="580">
        <v>44958</v>
      </c>
      <c r="D1508" s="349" t="s">
        <v>264</v>
      </c>
      <c r="E1508" s="349" t="s">
        <v>60</v>
      </c>
      <c r="F1508" s="350">
        <v>28303.19</v>
      </c>
      <c r="G1508" s="349" t="s">
        <v>1547</v>
      </c>
      <c r="H1508" s="349" t="s">
        <v>420</v>
      </c>
      <c r="I1508" s="351" t="s">
        <v>1350</v>
      </c>
      <c r="J1508" s="352" t="s">
        <v>1351</v>
      </c>
      <c r="K1508" s="352" t="s">
        <v>1157</v>
      </c>
      <c r="L1508" s="353" t="s">
        <v>32</v>
      </c>
      <c r="M1508" s="352">
        <v>78</v>
      </c>
      <c r="N1508" s="371">
        <v>44974</v>
      </c>
      <c r="O1508" s="74">
        <f t="shared" si="73"/>
        <v>2</v>
      </c>
      <c r="P1508" s="74">
        <f t="shared" si="74"/>
        <v>2</v>
      </c>
      <c r="Q1508" s="139" t="str">
        <f t="shared" si="75"/>
        <v>Gastos_Gerais</v>
      </c>
    </row>
    <row r="1509" spans="1:17" ht="36" x14ac:dyDescent="0.2">
      <c r="A1509" s="357">
        <v>1506</v>
      </c>
      <c r="B1509" s="355">
        <v>44984</v>
      </c>
      <c r="C1509" s="348">
        <v>44958</v>
      </c>
      <c r="D1509" s="351" t="s">
        <v>264</v>
      </c>
      <c r="E1509" s="351" t="s">
        <v>290</v>
      </c>
      <c r="F1509" s="356">
        <v>240</v>
      </c>
      <c r="G1509" s="349" t="s">
        <v>4031</v>
      </c>
      <c r="H1509" s="351" t="s">
        <v>417</v>
      </c>
      <c r="I1509" s="351" t="s">
        <v>2386</v>
      </c>
      <c r="J1509" s="352" t="s">
        <v>1445</v>
      </c>
      <c r="K1509" s="352" t="s">
        <v>1157</v>
      </c>
      <c r="L1509" s="353" t="s">
        <v>32</v>
      </c>
      <c r="M1509" s="352">
        <v>16079</v>
      </c>
      <c r="N1509" s="371">
        <v>44970</v>
      </c>
      <c r="O1509" s="74">
        <f t="shared" si="73"/>
        <v>2</v>
      </c>
      <c r="P1509" s="74">
        <f t="shared" si="74"/>
        <v>2</v>
      </c>
      <c r="Q1509" s="139" t="str">
        <f t="shared" si="75"/>
        <v>Gastos_Gerais</v>
      </c>
    </row>
    <row r="1510" spans="1:17" ht="24" x14ac:dyDescent="0.2">
      <c r="A1510" s="357">
        <v>1507</v>
      </c>
      <c r="B1510" s="347">
        <v>44984</v>
      </c>
      <c r="C1510" s="580">
        <v>44958</v>
      </c>
      <c r="D1510" s="349" t="s">
        <v>264</v>
      </c>
      <c r="E1510" s="349" t="s">
        <v>96</v>
      </c>
      <c r="F1510" s="350">
        <v>80.8</v>
      </c>
      <c r="G1510" s="349" t="s">
        <v>2103</v>
      </c>
      <c r="H1510" s="349" t="s">
        <v>420</v>
      </c>
      <c r="I1510" s="351" t="s">
        <v>2578</v>
      </c>
      <c r="J1510" s="352" t="s">
        <v>2579</v>
      </c>
      <c r="K1510" s="352" t="s">
        <v>1157</v>
      </c>
      <c r="L1510" s="353" t="s">
        <v>32</v>
      </c>
      <c r="M1510" s="352">
        <v>6128</v>
      </c>
      <c r="N1510" s="371">
        <v>44973</v>
      </c>
      <c r="O1510" s="74">
        <f t="shared" si="73"/>
        <v>2</v>
      </c>
      <c r="P1510" s="74">
        <f t="shared" si="74"/>
        <v>2</v>
      </c>
      <c r="Q1510" s="139" t="str">
        <f t="shared" si="75"/>
        <v>Gastos_Gerais</v>
      </c>
    </row>
    <row r="1511" spans="1:17" ht="24" x14ac:dyDescent="0.2">
      <c r="A1511" s="357">
        <v>1508</v>
      </c>
      <c r="B1511" s="347">
        <v>44984</v>
      </c>
      <c r="C1511" s="580">
        <v>44958</v>
      </c>
      <c r="D1511" s="349" t="s">
        <v>264</v>
      </c>
      <c r="E1511" s="349" t="s">
        <v>80</v>
      </c>
      <c r="F1511" s="350">
        <v>4402.2</v>
      </c>
      <c r="G1511" s="349" t="s">
        <v>2969</v>
      </c>
      <c r="H1511" s="349" t="s">
        <v>423</v>
      </c>
      <c r="I1511" s="351" t="s">
        <v>2970</v>
      </c>
      <c r="J1511" s="352" t="s">
        <v>2971</v>
      </c>
      <c r="K1511" s="352" t="s">
        <v>1157</v>
      </c>
      <c r="L1511" s="353" t="s">
        <v>32</v>
      </c>
      <c r="M1511" s="352">
        <v>1455</v>
      </c>
      <c r="N1511" s="371">
        <v>44980</v>
      </c>
      <c r="O1511" s="74">
        <f t="shared" si="73"/>
        <v>2</v>
      </c>
      <c r="P1511" s="74">
        <f t="shared" si="74"/>
        <v>2</v>
      </c>
      <c r="Q1511" s="139" t="str">
        <f t="shared" si="75"/>
        <v>Gastos_Gerais</v>
      </c>
    </row>
    <row r="1512" spans="1:17" ht="24" x14ac:dyDescent="0.2">
      <c r="A1512" s="357">
        <v>1509</v>
      </c>
      <c r="B1512" s="347">
        <v>44984</v>
      </c>
      <c r="C1512" s="580">
        <v>44958</v>
      </c>
      <c r="D1512" s="349" t="s">
        <v>264</v>
      </c>
      <c r="E1512" s="349" t="s">
        <v>96</v>
      </c>
      <c r="F1512" s="350">
        <v>215</v>
      </c>
      <c r="G1512" s="349" t="s">
        <v>2972</v>
      </c>
      <c r="H1512" s="349" t="s">
        <v>420</v>
      </c>
      <c r="I1512" s="351" t="s">
        <v>2591</v>
      </c>
      <c r="J1512" s="352" t="s">
        <v>2592</v>
      </c>
      <c r="K1512" s="352" t="s">
        <v>1157</v>
      </c>
      <c r="L1512" s="353" t="s">
        <v>32</v>
      </c>
      <c r="M1512" s="352">
        <v>8465</v>
      </c>
      <c r="N1512" s="371">
        <v>44974</v>
      </c>
      <c r="O1512" s="74">
        <f t="shared" si="73"/>
        <v>2</v>
      </c>
      <c r="P1512" s="74">
        <f t="shared" si="74"/>
        <v>2</v>
      </c>
      <c r="Q1512" s="139" t="str">
        <f t="shared" si="75"/>
        <v>Gastos_Gerais</v>
      </c>
    </row>
    <row r="1513" spans="1:17" ht="24" x14ac:dyDescent="0.2">
      <c r="A1513" s="357">
        <v>1510</v>
      </c>
      <c r="B1513" s="347">
        <v>44984</v>
      </c>
      <c r="C1513" s="580">
        <v>44958</v>
      </c>
      <c r="D1513" s="349" t="s">
        <v>264</v>
      </c>
      <c r="E1513" s="349" t="s">
        <v>320</v>
      </c>
      <c r="F1513" s="350">
        <v>95</v>
      </c>
      <c r="G1513" s="372" t="s">
        <v>2973</v>
      </c>
      <c r="H1513" s="349" t="s">
        <v>419</v>
      </c>
      <c r="I1513" s="351" t="s">
        <v>2974</v>
      </c>
      <c r="J1513" s="352" t="s">
        <v>2975</v>
      </c>
      <c r="K1513" s="352" t="s">
        <v>1163</v>
      </c>
      <c r="L1513" s="353" t="s">
        <v>32</v>
      </c>
      <c r="M1513" s="352">
        <v>2023162</v>
      </c>
      <c r="N1513" s="371">
        <v>44980</v>
      </c>
      <c r="O1513" s="74">
        <f t="shared" si="73"/>
        <v>2</v>
      </c>
      <c r="P1513" s="74">
        <f t="shared" si="74"/>
        <v>2</v>
      </c>
      <c r="Q1513" s="139" t="str">
        <f t="shared" si="75"/>
        <v>Gastos_Gerais</v>
      </c>
    </row>
    <row r="1514" spans="1:17" ht="24" x14ac:dyDescent="0.2">
      <c r="A1514" s="357">
        <v>1511</v>
      </c>
      <c r="B1514" s="347">
        <v>44984</v>
      </c>
      <c r="C1514" s="580">
        <v>44958</v>
      </c>
      <c r="D1514" s="349" t="s">
        <v>264</v>
      </c>
      <c r="E1514" s="349" t="s">
        <v>320</v>
      </c>
      <c r="F1514" s="350">
        <v>104</v>
      </c>
      <c r="G1514" s="349" t="s">
        <v>2976</v>
      </c>
      <c r="H1514" s="349" t="s">
        <v>419</v>
      </c>
      <c r="I1514" s="351" t="s">
        <v>2974</v>
      </c>
      <c r="J1514" s="352" t="s">
        <v>2975</v>
      </c>
      <c r="K1514" s="352" t="s">
        <v>1163</v>
      </c>
      <c r="L1514" s="353" t="s">
        <v>32</v>
      </c>
      <c r="M1514" s="352">
        <v>60759</v>
      </c>
      <c r="N1514" s="371">
        <v>44980</v>
      </c>
      <c r="O1514" s="74">
        <f t="shared" si="73"/>
        <v>2</v>
      </c>
      <c r="P1514" s="74">
        <f t="shared" si="74"/>
        <v>2</v>
      </c>
      <c r="Q1514" s="139" t="str">
        <f t="shared" si="75"/>
        <v>Gastos_Gerais</v>
      </c>
    </row>
    <row r="1515" spans="1:17" ht="24" x14ac:dyDescent="0.2">
      <c r="A1515" s="357">
        <v>1512</v>
      </c>
      <c r="B1515" s="347">
        <v>44984</v>
      </c>
      <c r="C1515" s="580">
        <v>44958</v>
      </c>
      <c r="D1515" s="349" t="s">
        <v>264</v>
      </c>
      <c r="E1515" s="349" t="s">
        <v>320</v>
      </c>
      <c r="F1515" s="350">
        <v>95</v>
      </c>
      <c r="G1515" s="349" t="s">
        <v>2973</v>
      </c>
      <c r="H1515" s="349" t="s">
        <v>419</v>
      </c>
      <c r="I1515" s="351" t="s">
        <v>2974</v>
      </c>
      <c r="J1515" s="352" t="s">
        <v>2975</v>
      </c>
      <c r="K1515" s="352" t="s">
        <v>1163</v>
      </c>
      <c r="L1515" s="353" t="s">
        <v>32</v>
      </c>
      <c r="M1515" s="352">
        <v>2023163</v>
      </c>
      <c r="N1515" s="371">
        <v>44980</v>
      </c>
      <c r="O1515" s="74">
        <f t="shared" si="73"/>
        <v>2</v>
      </c>
      <c r="P1515" s="74">
        <f t="shared" si="74"/>
        <v>2</v>
      </c>
      <c r="Q1515" s="139" t="str">
        <f t="shared" si="75"/>
        <v>Gastos_Gerais</v>
      </c>
    </row>
    <row r="1516" spans="1:17" ht="24" x14ac:dyDescent="0.2">
      <c r="A1516" s="357">
        <v>1513</v>
      </c>
      <c r="B1516" s="347">
        <v>44984</v>
      </c>
      <c r="C1516" s="580">
        <v>44958</v>
      </c>
      <c r="D1516" s="349" t="s">
        <v>264</v>
      </c>
      <c r="E1516" s="349" t="s">
        <v>320</v>
      </c>
      <c r="F1516" s="350">
        <v>129</v>
      </c>
      <c r="G1516" s="349" t="s">
        <v>2976</v>
      </c>
      <c r="H1516" s="349" t="s">
        <v>419</v>
      </c>
      <c r="I1516" s="351" t="s">
        <v>2974</v>
      </c>
      <c r="J1516" s="352" t="s">
        <v>2975</v>
      </c>
      <c r="K1516" s="352" t="s">
        <v>1163</v>
      </c>
      <c r="L1516" s="353" t="s">
        <v>32</v>
      </c>
      <c r="M1516" s="352">
        <v>60760</v>
      </c>
      <c r="N1516" s="371">
        <v>44980</v>
      </c>
      <c r="O1516" s="74">
        <f t="shared" si="73"/>
        <v>2</v>
      </c>
      <c r="P1516" s="74">
        <f t="shared" si="74"/>
        <v>2</v>
      </c>
      <c r="Q1516" s="139" t="str">
        <f t="shared" si="75"/>
        <v>Gastos_Gerais</v>
      </c>
    </row>
    <row r="1517" spans="1:17" ht="24" x14ac:dyDescent="0.2">
      <c r="A1517" s="357">
        <v>1514</v>
      </c>
      <c r="B1517" s="347">
        <v>44984</v>
      </c>
      <c r="C1517" s="580">
        <v>44958</v>
      </c>
      <c r="D1517" s="349" t="s">
        <v>264</v>
      </c>
      <c r="E1517" s="349" t="s">
        <v>89</v>
      </c>
      <c r="F1517" s="350">
        <v>2000</v>
      </c>
      <c r="G1517" s="349" t="s">
        <v>2977</v>
      </c>
      <c r="H1517" s="349" t="s">
        <v>302</v>
      </c>
      <c r="I1517" s="351" t="s">
        <v>2978</v>
      </c>
      <c r="J1517" s="352" t="s">
        <v>2979</v>
      </c>
      <c r="K1517" s="352" t="s">
        <v>1163</v>
      </c>
      <c r="L1517" s="353" t="s">
        <v>2980</v>
      </c>
      <c r="M1517" s="352">
        <v>18977</v>
      </c>
      <c r="N1517" s="371">
        <v>44981</v>
      </c>
      <c r="O1517" s="74">
        <f t="shared" si="73"/>
        <v>2</v>
      </c>
      <c r="P1517" s="74">
        <f t="shared" si="74"/>
        <v>2</v>
      </c>
      <c r="Q1517" s="139" t="str">
        <f t="shared" si="75"/>
        <v>Gastos_Gerais</v>
      </c>
    </row>
    <row r="1518" spans="1:17" ht="24" x14ac:dyDescent="0.2">
      <c r="A1518" s="357">
        <v>1515</v>
      </c>
      <c r="B1518" s="347">
        <v>44984</v>
      </c>
      <c r="C1518" s="580">
        <v>44958</v>
      </c>
      <c r="D1518" s="349" t="s">
        <v>264</v>
      </c>
      <c r="E1518" s="351" t="s">
        <v>80</v>
      </c>
      <c r="F1518" s="374">
        <v>1948</v>
      </c>
      <c r="G1518" s="349" t="s">
        <v>2981</v>
      </c>
      <c r="H1518" s="349" t="s">
        <v>421</v>
      </c>
      <c r="I1518" s="351" t="s">
        <v>2982</v>
      </c>
      <c r="J1518" s="352" t="s">
        <v>2983</v>
      </c>
      <c r="K1518" s="352" t="s">
        <v>1163</v>
      </c>
      <c r="L1518" s="353" t="s">
        <v>32</v>
      </c>
      <c r="M1518" s="352">
        <v>4130</v>
      </c>
      <c r="N1518" s="371">
        <v>44981</v>
      </c>
      <c r="O1518" s="74">
        <f t="shared" si="73"/>
        <v>2</v>
      </c>
      <c r="P1518" s="74">
        <f t="shared" si="74"/>
        <v>2</v>
      </c>
      <c r="Q1518" s="139" t="str">
        <f t="shared" si="75"/>
        <v>Gastos_Gerais</v>
      </c>
    </row>
    <row r="1519" spans="1:17" ht="24" x14ac:dyDescent="0.2">
      <c r="A1519" s="357">
        <v>1516</v>
      </c>
      <c r="B1519" s="347">
        <v>44984</v>
      </c>
      <c r="C1519" s="580">
        <v>44958</v>
      </c>
      <c r="D1519" s="349" t="s">
        <v>264</v>
      </c>
      <c r="E1519" s="349" t="s">
        <v>402</v>
      </c>
      <c r="F1519" s="350">
        <v>132.80000000000001</v>
      </c>
      <c r="G1519" s="349" t="s">
        <v>1487</v>
      </c>
      <c r="H1519" s="349" t="s">
        <v>414</v>
      </c>
      <c r="I1519" s="351" t="s">
        <v>1488</v>
      </c>
      <c r="J1519" s="352" t="s">
        <v>1489</v>
      </c>
      <c r="K1519" s="352" t="s">
        <v>1163</v>
      </c>
      <c r="L1519" s="353" t="s">
        <v>32</v>
      </c>
      <c r="M1519" s="352">
        <v>903</v>
      </c>
      <c r="N1519" s="371">
        <v>44984</v>
      </c>
      <c r="O1519" s="74">
        <f t="shared" si="73"/>
        <v>2</v>
      </c>
      <c r="P1519" s="74">
        <f t="shared" si="74"/>
        <v>2</v>
      </c>
      <c r="Q1519" s="139" t="str">
        <f t="shared" si="75"/>
        <v>Gastos_Gerais</v>
      </c>
    </row>
    <row r="1520" spans="1:17" ht="24" x14ac:dyDescent="0.2">
      <c r="A1520" s="357">
        <v>1517</v>
      </c>
      <c r="B1520" s="347">
        <v>44984</v>
      </c>
      <c r="C1520" s="580">
        <v>44958</v>
      </c>
      <c r="D1520" s="349" t="s">
        <v>264</v>
      </c>
      <c r="E1520" s="349" t="s">
        <v>406</v>
      </c>
      <c r="F1520" s="350">
        <v>34.770000000000003</v>
      </c>
      <c r="G1520" s="349" t="s">
        <v>2984</v>
      </c>
      <c r="H1520" s="349" t="s">
        <v>414</v>
      </c>
      <c r="I1520" s="351" t="s">
        <v>2076</v>
      </c>
      <c r="J1520" s="352" t="s">
        <v>2077</v>
      </c>
      <c r="K1520" s="352" t="s">
        <v>1163</v>
      </c>
      <c r="L1520" s="353" t="s">
        <v>32</v>
      </c>
      <c r="M1520" s="352">
        <v>2023229</v>
      </c>
      <c r="N1520" s="371">
        <v>44981</v>
      </c>
      <c r="O1520" s="74">
        <f t="shared" si="73"/>
        <v>2</v>
      </c>
      <c r="P1520" s="74">
        <f t="shared" si="74"/>
        <v>2</v>
      </c>
      <c r="Q1520" s="139" t="str">
        <f t="shared" si="75"/>
        <v>Gastos_Gerais</v>
      </c>
    </row>
    <row r="1521" spans="1:17" ht="24" x14ac:dyDescent="0.2">
      <c r="A1521" s="357">
        <v>1518</v>
      </c>
      <c r="B1521" s="347">
        <v>44984</v>
      </c>
      <c r="C1521" s="580">
        <v>44958</v>
      </c>
      <c r="D1521" s="349" t="s">
        <v>264</v>
      </c>
      <c r="E1521" s="349" t="s">
        <v>388</v>
      </c>
      <c r="F1521" s="350">
        <v>456.75</v>
      </c>
      <c r="G1521" s="349" t="s">
        <v>2985</v>
      </c>
      <c r="H1521" s="349" t="s">
        <v>421</v>
      </c>
      <c r="I1521" s="351" t="s">
        <v>2187</v>
      </c>
      <c r="J1521" s="352" t="s">
        <v>2188</v>
      </c>
      <c r="K1521" s="352" t="s">
        <v>1163</v>
      </c>
      <c r="L1521" s="353" t="s">
        <v>32</v>
      </c>
      <c r="M1521" s="352">
        <v>20236</v>
      </c>
      <c r="N1521" s="371">
        <v>44973</v>
      </c>
      <c r="O1521" s="74">
        <f t="shared" si="73"/>
        <v>2</v>
      </c>
      <c r="P1521" s="74">
        <f t="shared" si="74"/>
        <v>2</v>
      </c>
      <c r="Q1521" s="139" t="str">
        <f t="shared" si="75"/>
        <v>Gastos_Gerais</v>
      </c>
    </row>
    <row r="1522" spans="1:17" ht="24" x14ac:dyDescent="0.2">
      <c r="A1522" s="357">
        <v>1519</v>
      </c>
      <c r="B1522" s="347">
        <v>44984</v>
      </c>
      <c r="C1522" s="580">
        <v>44958</v>
      </c>
      <c r="D1522" s="349" t="s">
        <v>264</v>
      </c>
      <c r="E1522" s="349" t="s">
        <v>388</v>
      </c>
      <c r="F1522" s="350">
        <v>1191.8900000000001</v>
      </c>
      <c r="G1522" s="349" t="s">
        <v>2986</v>
      </c>
      <c r="H1522" s="349" t="s">
        <v>421</v>
      </c>
      <c r="I1522" s="351" t="s">
        <v>2187</v>
      </c>
      <c r="J1522" s="352" t="s">
        <v>2188</v>
      </c>
      <c r="K1522" s="352" t="s">
        <v>1163</v>
      </c>
      <c r="L1522" s="353" t="s">
        <v>32</v>
      </c>
      <c r="M1522" s="352">
        <v>36969130</v>
      </c>
      <c r="N1522" s="371">
        <v>44953</v>
      </c>
      <c r="O1522" s="74">
        <f t="shared" si="73"/>
        <v>2</v>
      </c>
      <c r="P1522" s="74">
        <f t="shared" si="74"/>
        <v>2</v>
      </c>
      <c r="Q1522" s="139" t="str">
        <f t="shared" si="75"/>
        <v>Gastos_Gerais</v>
      </c>
    </row>
    <row r="1523" spans="1:17" ht="48" x14ac:dyDescent="0.2">
      <c r="A1523" s="357">
        <v>1520</v>
      </c>
      <c r="B1523" s="347">
        <v>44984</v>
      </c>
      <c r="C1523" s="580">
        <v>44958</v>
      </c>
      <c r="D1523" s="349" t="s">
        <v>176</v>
      </c>
      <c r="E1523" s="349" t="s">
        <v>173</v>
      </c>
      <c r="F1523" s="350">
        <v>4471.46</v>
      </c>
      <c r="G1523" s="349" t="s">
        <v>2130</v>
      </c>
      <c r="H1523" s="349" t="s">
        <v>303</v>
      </c>
      <c r="I1523" s="351" t="s">
        <v>1275</v>
      </c>
      <c r="J1523" s="352" t="s">
        <v>1276</v>
      </c>
      <c r="K1523" s="352" t="s">
        <v>1157</v>
      </c>
      <c r="L1523" s="353" t="s">
        <v>32</v>
      </c>
      <c r="M1523" s="352">
        <v>2023379</v>
      </c>
      <c r="N1523" s="371">
        <v>44963</v>
      </c>
      <c r="O1523" s="74">
        <f t="shared" si="73"/>
        <v>2</v>
      </c>
      <c r="P1523" s="74">
        <f t="shared" si="74"/>
        <v>2</v>
      </c>
      <c r="Q1523" s="139" t="str">
        <f t="shared" si="75"/>
        <v>Gastos_com_Pessoal</v>
      </c>
    </row>
    <row r="1524" spans="1:17" ht="48" x14ac:dyDescent="0.2">
      <c r="A1524" s="357">
        <v>1521</v>
      </c>
      <c r="B1524" s="347">
        <v>44984</v>
      </c>
      <c r="C1524" s="580">
        <v>44958</v>
      </c>
      <c r="D1524" s="349" t="s">
        <v>176</v>
      </c>
      <c r="E1524" s="349" t="s">
        <v>173</v>
      </c>
      <c r="F1524" s="350">
        <v>2964.65</v>
      </c>
      <c r="G1524" s="349" t="s">
        <v>2987</v>
      </c>
      <c r="H1524" s="349" t="s">
        <v>303</v>
      </c>
      <c r="I1524" s="351" t="s">
        <v>1275</v>
      </c>
      <c r="J1524" s="352" t="s">
        <v>1276</v>
      </c>
      <c r="K1524" s="352" t="s">
        <v>1157</v>
      </c>
      <c r="L1524" s="353" t="s">
        <v>32</v>
      </c>
      <c r="M1524" s="352">
        <v>2023380</v>
      </c>
      <c r="N1524" s="371">
        <v>44963</v>
      </c>
      <c r="O1524" s="74">
        <f t="shared" si="73"/>
        <v>2</v>
      </c>
      <c r="P1524" s="74">
        <f t="shared" si="74"/>
        <v>2</v>
      </c>
      <c r="Q1524" s="139" t="str">
        <f t="shared" si="75"/>
        <v>Gastos_com_Pessoal</v>
      </c>
    </row>
    <row r="1525" spans="1:17" x14ac:dyDescent="0.2">
      <c r="A1525" s="357">
        <v>1522</v>
      </c>
      <c r="B1525" s="347">
        <v>44984</v>
      </c>
      <c r="C1525" s="580">
        <v>44958</v>
      </c>
      <c r="D1525" s="349" t="s">
        <v>264</v>
      </c>
      <c r="E1525" s="349" t="s">
        <v>60</v>
      </c>
      <c r="F1525" s="350">
        <v>23343.85</v>
      </c>
      <c r="G1525" s="349" t="s">
        <v>2012</v>
      </c>
      <c r="H1525" s="349" t="s">
        <v>421</v>
      </c>
      <c r="I1525" s="351" t="s">
        <v>1316</v>
      </c>
      <c r="J1525" s="352" t="s">
        <v>2988</v>
      </c>
      <c r="K1525" s="352" t="s">
        <v>1157</v>
      </c>
      <c r="L1525" s="353" t="s">
        <v>32</v>
      </c>
      <c r="M1525" s="352">
        <v>229</v>
      </c>
      <c r="N1525" s="371">
        <v>44964</v>
      </c>
      <c r="O1525" s="74">
        <f t="shared" si="73"/>
        <v>2</v>
      </c>
      <c r="P1525" s="74">
        <f t="shared" si="74"/>
        <v>2</v>
      </c>
      <c r="Q1525" s="139" t="str">
        <f t="shared" si="75"/>
        <v>Gastos_Gerais</v>
      </c>
    </row>
    <row r="1526" spans="1:17" ht="24" x14ac:dyDescent="0.2">
      <c r="A1526" s="357">
        <v>1523</v>
      </c>
      <c r="B1526" s="347">
        <v>44984</v>
      </c>
      <c r="C1526" s="580">
        <v>44958</v>
      </c>
      <c r="D1526" s="349" t="s">
        <v>264</v>
      </c>
      <c r="E1526" s="349" t="s">
        <v>293</v>
      </c>
      <c r="F1526" s="350">
        <v>13.8</v>
      </c>
      <c r="G1526" s="349" t="s">
        <v>2989</v>
      </c>
      <c r="H1526" s="349" t="s">
        <v>418</v>
      </c>
      <c r="I1526" s="351" t="s">
        <v>2038</v>
      </c>
      <c r="J1526" s="352" t="s">
        <v>465</v>
      </c>
      <c r="K1526" s="352" t="s">
        <v>1188</v>
      </c>
      <c r="L1526" s="353" t="s">
        <v>1189</v>
      </c>
      <c r="M1526" s="352">
        <v>563819997</v>
      </c>
      <c r="N1526" s="371">
        <v>44984</v>
      </c>
      <c r="O1526" s="74">
        <f t="shared" si="73"/>
        <v>2</v>
      </c>
      <c r="P1526" s="74">
        <f t="shared" si="74"/>
        <v>2</v>
      </c>
      <c r="Q1526" s="139" t="str">
        <f t="shared" si="75"/>
        <v>Gastos_Gerais</v>
      </c>
    </row>
    <row r="1527" spans="1:17" ht="36" x14ac:dyDescent="0.2">
      <c r="A1527" s="357">
        <v>1524</v>
      </c>
      <c r="B1527" s="347">
        <v>44984</v>
      </c>
      <c r="C1527" s="580">
        <v>44958</v>
      </c>
      <c r="D1527" s="349" t="s">
        <v>264</v>
      </c>
      <c r="E1527" s="349" t="s">
        <v>293</v>
      </c>
      <c r="F1527" s="350">
        <v>360</v>
      </c>
      <c r="G1527" s="349" t="s">
        <v>2990</v>
      </c>
      <c r="H1527" s="349" t="s">
        <v>421</v>
      </c>
      <c r="I1527" s="351" t="s">
        <v>2991</v>
      </c>
      <c r="J1527" s="352" t="s">
        <v>673</v>
      </c>
      <c r="K1527" s="352" t="s">
        <v>1188</v>
      </c>
      <c r="L1527" s="353" t="s">
        <v>1189</v>
      </c>
      <c r="M1527" s="352">
        <v>563819997</v>
      </c>
      <c r="N1527" s="371">
        <v>44984</v>
      </c>
      <c r="O1527" s="74">
        <f t="shared" si="73"/>
        <v>2</v>
      </c>
      <c r="P1527" s="74">
        <f t="shared" si="74"/>
        <v>2</v>
      </c>
      <c r="Q1527" s="139" t="str">
        <f t="shared" si="75"/>
        <v>Gastos_Gerais</v>
      </c>
    </row>
    <row r="1528" spans="1:17" ht="24" x14ac:dyDescent="0.2">
      <c r="A1528" s="357">
        <v>1525</v>
      </c>
      <c r="B1528" s="347">
        <v>44984</v>
      </c>
      <c r="C1528" s="580">
        <v>44958</v>
      </c>
      <c r="D1528" s="349" t="s">
        <v>264</v>
      </c>
      <c r="E1528" s="349" t="s">
        <v>293</v>
      </c>
      <c r="F1528" s="350">
        <v>100</v>
      </c>
      <c r="G1528" s="349" t="s">
        <v>2992</v>
      </c>
      <c r="H1528" s="349" t="s">
        <v>423</v>
      </c>
      <c r="I1528" s="351" t="s">
        <v>2374</v>
      </c>
      <c r="J1528" s="352" t="s">
        <v>819</v>
      </c>
      <c r="K1528" s="352" t="s">
        <v>1188</v>
      </c>
      <c r="L1528" s="353" t="s">
        <v>1189</v>
      </c>
      <c r="M1528" s="352">
        <v>563819997</v>
      </c>
      <c r="N1528" s="371">
        <v>44984</v>
      </c>
      <c r="O1528" s="74">
        <f t="shared" si="73"/>
        <v>2</v>
      </c>
      <c r="P1528" s="74">
        <f t="shared" si="74"/>
        <v>2</v>
      </c>
      <c r="Q1528" s="139" t="str">
        <f t="shared" si="75"/>
        <v>Gastos_Gerais</v>
      </c>
    </row>
    <row r="1529" spans="1:17" ht="36" x14ac:dyDescent="0.2">
      <c r="A1529" s="357">
        <v>1526</v>
      </c>
      <c r="B1529" s="347">
        <v>44984</v>
      </c>
      <c r="C1529" s="580">
        <v>44958</v>
      </c>
      <c r="D1529" s="349" t="s">
        <v>264</v>
      </c>
      <c r="E1529" s="349" t="s">
        <v>293</v>
      </c>
      <c r="F1529" s="350">
        <v>360</v>
      </c>
      <c r="G1529" s="349" t="s">
        <v>2993</v>
      </c>
      <c r="H1529" s="349" t="s">
        <v>421</v>
      </c>
      <c r="I1529" s="351" t="s">
        <v>2994</v>
      </c>
      <c r="J1529" s="352" t="s">
        <v>1016</v>
      </c>
      <c r="K1529" s="352" t="s">
        <v>1188</v>
      </c>
      <c r="L1529" s="353" t="s">
        <v>1189</v>
      </c>
      <c r="M1529" s="352">
        <v>563819997</v>
      </c>
      <c r="N1529" s="371">
        <v>44984</v>
      </c>
      <c r="O1529" s="74">
        <f t="shared" si="73"/>
        <v>2</v>
      </c>
      <c r="P1529" s="74">
        <f t="shared" si="74"/>
        <v>2</v>
      </c>
      <c r="Q1529" s="139" t="str">
        <f t="shared" si="75"/>
        <v>Gastos_Gerais</v>
      </c>
    </row>
    <row r="1530" spans="1:17" ht="36" x14ac:dyDescent="0.2">
      <c r="A1530" s="357">
        <v>1527</v>
      </c>
      <c r="B1530" s="347">
        <v>44984</v>
      </c>
      <c r="C1530" s="580">
        <v>44958</v>
      </c>
      <c r="D1530" s="349" t="s">
        <v>264</v>
      </c>
      <c r="E1530" s="349" t="s">
        <v>293</v>
      </c>
      <c r="F1530" s="350">
        <v>360</v>
      </c>
      <c r="G1530" s="349" t="s">
        <v>2995</v>
      </c>
      <c r="H1530" s="349" t="s">
        <v>421</v>
      </c>
      <c r="I1530" s="351" t="s">
        <v>1704</v>
      </c>
      <c r="J1530" s="352" t="s">
        <v>820</v>
      </c>
      <c r="K1530" s="352" t="s">
        <v>1188</v>
      </c>
      <c r="L1530" s="353" t="s">
        <v>1189</v>
      </c>
      <c r="M1530" s="352">
        <v>563819997</v>
      </c>
      <c r="N1530" s="371">
        <v>44984</v>
      </c>
      <c r="O1530" s="74">
        <f t="shared" si="73"/>
        <v>2</v>
      </c>
      <c r="P1530" s="74">
        <f t="shared" si="74"/>
        <v>2</v>
      </c>
      <c r="Q1530" s="139" t="str">
        <f t="shared" si="75"/>
        <v>Gastos_Gerais</v>
      </c>
    </row>
    <row r="1531" spans="1:17" ht="36" x14ac:dyDescent="0.2">
      <c r="A1531" s="357">
        <v>1528</v>
      </c>
      <c r="B1531" s="347">
        <v>44984</v>
      </c>
      <c r="C1531" s="580">
        <v>44958</v>
      </c>
      <c r="D1531" s="349" t="s">
        <v>264</v>
      </c>
      <c r="E1531" s="349" t="s">
        <v>211</v>
      </c>
      <c r="F1531" s="350">
        <v>120</v>
      </c>
      <c r="G1531" s="349" t="s">
        <v>2996</v>
      </c>
      <c r="H1531" s="349" t="s">
        <v>420</v>
      </c>
      <c r="I1531" s="351" t="s">
        <v>2997</v>
      </c>
      <c r="J1531" s="352" t="s">
        <v>2998</v>
      </c>
      <c r="K1531" s="352" t="s">
        <v>1188</v>
      </c>
      <c r="L1531" s="353" t="s">
        <v>1189</v>
      </c>
      <c r="M1531" s="352">
        <v>563819997</v>
      </c>
      <c r="N1531" s="371">
        <v>44984</v>
      </c>
      <c r="O1531" s="74">
        <f t="shared" si="73"/>
        <v>2</v>
      </c>
      <c r="P1531" s="74">
        <f t="shared" si="74"/>
        <v>2</v>
      </c>
      <c r="Q1531" s="139" t="str">
        <f t="shared" si="75"/>
        <v>Gastos_Gerais</v>
      </c>
    </row>
    <row r="1532" spans="1:17" ht="25.5" x14ac:dyDescent="0.2">
      <c r="A1532" s="357">
        <v>1529</v>
      </c>
      <c r="B1532" s="347">
        <v>44984</v>
      </c>
      <c r="C1532" s="580">
        <v>44958</v>
      </c>
      <c r="D1532" s="349" t="s">
        <v>176</v>
      </c>
      <c r="E1532" s="349" t="s">
        <v>262</v>
      </c>
      <c r="F1532" s="350">
        <v>3370.95</v>
      </c>
      <c r="G1532" s="349" t="s">
        <v>2999</v>
      </c>
      <c r="H1532" s="349" t="s">
        <v>302</v>
      </c>
      <c r="I1532" s="351" t="s">
        <v>2298</v>
      </c>
      <c r="J1532" s="352" t="s">
        <v>455</v>
      </c>
      <c r="K1532" s="352" t="s">
        <v>1188</v>
      </c>
      <c r="L1532" s="353" t="s">
        <v>1189</v>
      </c>
      <c r="M1532" s="352">
        <v>563819997</v>
      </c>
      <c r="N1532" s="371">
        <v>44984</v>
      </c>
      <c r="O1532" s="74">
        <f t="shared" si="73"/>
        <v>2</v>
      </c>
      <c r="P1532" s="74">
        <f t="shared" si="74"/>
        <v>2</v>
      </c>
      <c r="Q1532" s="139" t="str">
        <f t="shared" si="75"/>
        <v>Gastos_com_Pessoal</v>
      </c>
    </row>
    <row r="1533" spans="1:17" ht="25.5" x14ac:dyDescent="0.2">
      <c r="A1533" s="357">
        <v>1530</v>
      </c>
      <c r="B1533" s="347">
        <v>44984</v>
      </c>
      <c r="C1533" s="580">
        <v>44958</v>
      </c>
      <c r="D1533" s="349" t="s">
        <v>176</v>
      </c>
      <c r="E1533" s="349" t="s">
        <v>280</v>
      </c>
      <c r="F1533" s="350">
        <v>7326.5</v>
      </c>
      <c r="G1533" s="349" t="s">
        <v>3000</v>
      </c>
      <c r="H1533" s="349" t="s">
        <v>302</v>
      </c>
      <c r="I1533" s="351" t="s">
        <v>2298</v>
      </c>
      <c r="J1533" s="352" t="s">
        <v>455</v>
      </c>
      <c r="K1533" s="352" t="s">
        <v>1188</v>
      </c>
      <c r="L1533" s="353" t="s">
        <v>1189</v>
      </c>
      <c r="M1533" s="352">
        <v>563819997</v>
      </c>
      <c r="N1533" s="371">
        <v>44984</v>
      </c>
      <c r="O1533" s="74">
        <f t="shared" si="73"/>
        <v>2</v>
      </c>
      <c r="P1533" s="74">
        <f t="shared" si="74"/>
        <v>2</v>
      </c>
      <c r="Q1533" s="139" t="str">
        <f t="shared" si="75"/>
        <v>Gastos_com_Pessoal</v>
      </c>
    </row>
    <row r="1534" spans="1:17" ht="25.5" x14ac:dyDescent="0.2">
      <c r="A1534" s="357">
        <v>1531</v>
      </c>
      <c r="B1534" s="347">
        <v>44984</v>
      </c>
      <c r="C1534" s="580">
        <v>44958</v>
      </c>
      <c r="D1534" s="349" t="s">
        <v>176</v>
      </c>
      <c r="E1534" s="349" t="s">
        <v>262</v>
      </c>
      <c r="F1534" s="350">
        <v>925.52</v>
      </c>
      <c r="G1534" s="349" t="s">
        <v>3001</v>
      </c>
      <c r="H1534" s="349" t="s">
        <v>414</v>
      </c>
      <c r="I1534" s="351" t="s">
        <v>3002</v>
      </c>
      <c r="J1534" s="352" t="s">
        <v>963</v>
      </c>
      <c r="K1534" s="352" t="s">
        <v>1188</v>
      </c>
      <c r="L1534" s="353" t="s">
        <v>1189</v>
      </c>
      <c r="M1534" s="352">
        <v>563819997</v>
      </c>
      <c r="N1534" s="371">
        <v>44984</v>
      </c>
      <c r="O1534" s="74">
        <f t="shared" si="73"/>
        <v>2</v>
      </c>
      <c r="P1534" s="74">
        <f t="shared" si="74"/>
        <v>2</v>
      </c>
      <c r="Q1534" s="139" t="str">
        <f t="shared" si="75"/>
        <v>Gastos_com_Pessoal</v>
      </c>
    </row>
    <row r="1535" spans="1:17" ht="25.5" x14ac:dyDescent="0.2">
      <c r="A1535" s="357">
        <v>1532</v>
      </c>
      <c r="B1535" s="347">
        <v>44984</v>
      </c>
      <c r="C1535" s="580">
        <v>44958</v>
      </c>
      <c r="D1535" s="349" t="s">
        <v>176</v>
      </c>
      <c r="E1535" s="349" t="s">
        <v>280</v>
      </c>
      <c r="F1535" s="350">
        <v>2632.82</v>
      </c>
      <c r="G1535" s="349" t="s">
        <v>3003</v>
      </c>
      <c r="H1535" s="349" t="s">
        <v>414</v>
      </c>
      <c r="I1535" s="351" t="s">
        <v>3002</v>
      </c>
      <c r="J1535" s="352" t="s">
        <v>963</v>
      </c>
      <c r="K1535" s="352" t="s">
        <v>1188</v>
      </c>
      <c r="L1535" s="353" t="s">
        <v>1189</v>
      </c>
      <c r="M1535" s="352">
        <v>563819997</v>
      </c>
      <c r="N1535" s="371">
        <v>44984</v>
      </c>
      <c r="O1535" s="74">
        <f t="shared" ref="O1535:O1599" si="76">IF(B1535=0,0,IF(YEAR(B1535)=$P$1,MONTH(B1535)-$O$1+1,(YEAR(B1535)-$P$1)*12-$O$1+1+MONTH(B1535)))</f>
        <v>2</v>
      </c>
      <c r="P1535" s="74">
        <f t="shared" ref="P1535:P1599" si="77">IF(C1535=0,0,IF(YEAR(C1535)=$P$1,MONTH(C1535)-$O$1+1,(YEAR(C1535)-$P$1)*12-$O$1+1+MONTH(C1535)))</f>
        <v>2</v>
      </c>
      <c r="Q1535" s="139" t="str">
        <f t="shared" ref="Q1535:Q1599" si="78">SUBSTITUTE(D1535," ","_")</f>
        <v>Gastos_com_Pessoal</v>
      </c>
    </row>
    <row r="1536" spans="1:17" ht="25.5" x14ac:dyDescent="0.2">
      <c r="A1536" s="357">
        <v>1533</v>
      </c>
      <c r="B1536" s="347">
        <v>44984</v>
      </c>
      <c r="C1536" s="580">
        <v>44958</v>
      </c>
      <c r="D1536" s="349" t="s">
        <v>176</v>
      </c>
      <c r="E1536" s="349" t="s">
        <v>262</v>
      </c>
      <c r="F1536" s="374">
        <v>895.71</v>
      </c>
      <c r="G1536" s="349" t="s">
        <v>3004</v>
      </c>
      <c r="H1536" s="349" t="s">
        <v>421</v>
      </c>
      <c r="I1536" s="351" t="s">
        <v>3005</v>
      </c>
      <c r="J1536" s="352" t="s">
        <v>481</v>
      </c>
      <c r="K1536" s="352" t="s">
        <v>1188</v>
      </c>
      <c r="L1536" s="353" t="s">
        <v>1189</v>
      </c>
      <c r="M1536" s="352">
        <v>563819997</v>
      </c>
      <c r="N1536" s="371">
        <v>44984</v>
      </c>
      <c r="O1536" s="74">
        <f t="shared" si="76"/>
        <v>2</v>
      </c>
      <c r="P1536" s="74">
        <f t="shared" si="77"/>
        <v>2</v>
      </c>
      <c r="Q1536" s="139" t="str">
        <f t="shared" si="78"/>
        <v>Gastos_com_Pessoal</v>
      </c>
    </row>
    <row r="1537" spans="1:17" ht="25.5" x14ac:dyDescent="0.2">
      <c r="A1537" s="357">
        <v>1534</v>
      </c>
      <c r="B1537" s="347">
        <v>44984</v>
      </c>
      <c r="C1537" s="580">
        <v>44958</v>
      </c>
      <c r="D1537" s="349" t="s">
        <v>176</v>
      </c>
      <c r="E1537" s="349" t="s">
        <v>280</v>
      </c>
      <c r="F1537" s="350">
        <v>2504.67</v>
      </c>
      <c r="G1537" s="349" t="s">
        <v>3006</v>
      </c>
      <c r="H1537" s="349" t="s">
        <v>421</v>
      </c>
      <c r="I1537" s="351" t="s">
        <v>3005</v>
      </c>
      <c r="J1537" s="352" t="s">
        <v>481</v>
      </c>
      <c r="K1537" s="352" t="s">
        <v>1188</v>
      </c>
      <c r="L1537" s="353" t="s">
        <v>1189</v>
      </c>
      <c r="M1537" s="352">
        <v>563819997</v>
      </c>
      <c r="N1537" s="371">
        <v>44984</v>
      </c>
      <c r="O1537" s="74">
        <f t="shared" si="76"/>
        <v>2</v>
      </c>
      <c r="P1537" s="74">
        <f t="shared" si="77"/>
        <v>2</v>
      </c>
      <c r="Q1537" s="139" t="str">
        <f t="shared" si="78"/>
        <v>Gastos_com_Pessoal</v>
      </c>
    </row>
    <row r="1538" spans="1:17" s="325" customFormat="1" ht="25.5" x14ac:dyDescent="0.2">
      <c r="A1538" s="357">
        <v>1535</v>
      </c>
      <c r="B1538" s="373">
        <v>44984</v>
      </c>
      <c r="C1538" s="580">
        <v>44958</v>
      </c>
      <c r="D1538" s="372" t="s">
        <v>176</v>
      </c>
      <c r="E1538" s="372" t="s">
        <v>262</v>
      </c>
      <c r="F1538" s="374">
        <v>948.33</v>
      </c>
      <c r="G1538" s="349" t="s">
        <v>3007</v>
      </c>
      <c r="H1538" s="372" t="s">
        <v>414</v>
      </c>
      <c r="I1538" s="351" t="s">
        <v>3008</v>
      </c>
      <c r="J1538" s="352" t="s">
        <v>490</v>
      </c>
      <c r="K1538" s="352" t="s">
        <v>1188</v>
      </c>
      <c r="L1538" s="353" t="s">
        <v>1189</v>
      </c>
      <c r="M1538" s="352">
        <v>563819997</v>
      </c>
      <c r="N1538" s="371">
        <v>44984</v>
      </c>
      <c r="O1538" s="74">
        <f t="shared" si="76"/>
        <v>2</v>
      </c>
      <c r="P1538" s="74">
        <f t="shared" si="77"/>
        <v>2</v>
      </c>
      <c r="Q1538" s="139" t="str">
        <f t="shared" si="78"/>
        <v>Gastos_com_Pessoal</v>
      </c>
    </row>
    <row r="1539" spans="1:17" ht="25.5" x14ac:dyDescent="0.2">
      <c r="A1539" s="357">
        <v>1536</v>
      </c>
      <c r="B1539" s="358">
        <v>44984</v>
      </c>
      <c r="C1539" s="580">
        <v>44958</v>
      </c>
      <c r="D1539" s="359" t="s">
        <v>176</v>
      </c>
      <c r="E1539" s="359" t="s">
        <v>280</v>
      </c>
      <c r="F1539" s="360">
        <v>2659.24</v>
      </c>
      <c r="G1539" s="361" t="s">
        <v>3009</v>
      </c>
      <c r="H1539" s="359" t="s">
        <v>414</v>
      </c>
      <c r="I1539" s="361" t="s">
        <v>3008</v>
      </c>
      <c r="J1539" s="362" t="s">
        <v>490</v>
      </c>
      <c r="K1539" s="362" t="s">
        <v>1188</v>
      </c>
      <c r="L1539" s="363" t="s">
        <v>1189</v>
      </c>
      <c r="M1539" s="362">
        <v>563819997</v>
      </c>
      <c r="N1539" s="587">
        <v>44984</v>
      </c>
      <c r="O1539" s="74">
        <f t="shared" si="76"/>
        <v>2</v>
      </c>
      <c r="P1539" s="74">
        <f t="shared" si="77"/>
        <v>2</v>
      </c>
      <c r="Q1539" s="139" t="str">
        <f t="shared" si="78"/>
        <v>Gastos_com_Pessoal</v>
      </c>
    </row>
    <row r="1540" spans="1:17" ht="24" x14ac:dyDescent="0.2">
      <c r="A1540" s="357">
        <v>1537</v>
      </c>
      <c r="B1540" s="347">
        <v>44985</v>
      </c>
      <c r="C1540" s="580">
        <v>44958</v>
      </c>
      <c r="D1540" s="349" t="s">
        <v>264</v>
      </c>
      <c r="E1540" s="349" t="s">
        <v>82</v>
      </c>
      <c r="F1540" s="350">
        <v>20609.66</v>
      </c>
      <c r="G1540" s="351" t="s">
        <v>1154</v>
      </c>
      <c r="H1540" s="349" t="s">
        <v>414</v>
      </c>
      <c r="I1540" s="351" t="s">
        <v>1682</v>
      </c>
      <c r="J1540" s="353" t="s">
        <v>1156</v>
      </c>
      <c r="K1540" s="353" t="s">
        <v>1188</v>
      </c>
      <c r="L1540" s="353" t="s">
        <v>1189</v>
      </c>
      <c r="M1540" s="352">
        <v>563819997</v>
      </c>
      <c r="N1540" s="371">
        <v>44984</v>
      </c>
      <c r="O1540" s="74">
        <f t="shared" si="76"/>
        <v>2</v>
      </c>
      <c r="P1540" s="74">
        <f t="shared" si="77"/>
        <v>2</v>
      </c>
      <c r="Q1540" s="139" t="str">
        <f t="shared" si="78"/>
        <v>Gastos_Gerais</v>
      </c>
    </row>
    <row r="1541" spans="1:17" ht="25.5" x14ac:dyDescent="0.2">
      <c r="A1541" s="357">
        <v>1538</v>
      </c>
      <c r="B1541" s="347">
        <v>44985</v>
      </c>
      <c r="C1541" s="580">
        <v>44986</v>
      </c>
      <c r="D1541" s="349" t="s">
        <v>176</v>
      </c>
      <c r="E1541" s="349" t="s">
        <v>158</v>
      </c>
      <c r="F1541" s="350">
        <v>128</v>
      </c>
      <c r="G1541" s="349" t="s">
        <v>1572</v>
      </c>
      <c r="H1541" s="349" t="s">
        <v>416</v>
      </c>
      <c r="I1541" s="351" t="s">
        <v>1573</v>
      </c>
      <c r="J1541" s="352" t="s">
        <v>1574</v>
      </c>
      <c r="K1541" s="352" t="s">
        <v>1157</v>
      </c>
      <c r="L1541" s="353" t="s">
        <v>32</v>
      </c>
      <c r="M1541" s="352">
        <v>20234031</v>
      </c>
      <c r="N1541" s="371">
        <v>44986</v>
      </c>
      <c r="O1541" s="74">
        <f t="shared" si="76"/>
        <v>2</v>
      </c>
      <c r="P1541" s="74">
        <f t="shared" si="77"/>
        <v>3</v>
      </c>
      <c r="Q1541" s="139" t="str">
        <f t="shared" si="78"/>
        <v>Gastos_com_Pessoal</v>
      </c>
    </row>
    <row r="1542" spans="1:17" ht="24" x14ac:dyDescent="0.2">
      <c r="A1542" s="357">
        <v>1539</v>
      </c>
      <c r="B1542" s="347">
        <v>44985</v>
      </c>
      <c r="C1542" s="580">
        <v>44958</v>
      </c>
      <c r="D1542" s="349" t="s">
        <v>264</v>
      </c>
      <c r="E1542" s="349" t="s">
        <v>138</v>
      </c>
      <c r="F1542" s="350">
        <v>1945.4</v>
      </c>
      <c r="G1542" s="349" t="s">
        <v>138</v>
      </c>
      <c r="H1542" s="349" t="s">
        <v>422</v>
      </c>
      <c r="I1542" s="351" t="s">
        <v>1237</v>
      </c>
      <c r="J1542" s="352" t="s">
        <v>1238</v>
      </c>
      <c r="K1542" s="352" t="s">
        <v>1157</v>
      </c>
      <c r="L1542" s="353" t="s">
        <v>32</v>
      </c>
      <c r="M1542" s="352">
        <v>27283</v>
      </c>
      <c r="N1542" s="371">
        <v>44972</v>
      </c>
      <c r="O1542" s="74">
        <f t="shared" si="76"/>
        <v>2</v>
      </c>
      <c r="P1542" s="74">
        <f t="shared" si="77"/>
        <v>2</v>
      </c>
      <c r="Q1542" s="139" t="str">
        <f t="shared" si="78"/>
        <v>Gastos_Gerais</v>
      </c>
    </row>
    <row r="1543" spans="1:17" ht="36" x14ac:dyDescent="0.2">
      <c r="A1543" s="357">
        <v>1540</v>
      </c>
      <c r="B1543" s="347">
        <v>44985</v>
      </c>
      <c r="C1543" s="580">
        <v>44958</v>
      </c>
      <c r="D1543" s="349" t="s">
        <v>264</v>
      </c>
      <c r="E1543" s="349" t="s">
        <v>293</v>
      </c>
      <c r="F1543" s="350">
        <v>250</v>
      </c>
      <c r="G1543" s="349" t="s">
        <v>3010</v>
      </c>
      <c r="H1543" s="349" t="s">
        <v>418</v>
      </c>
      <c r="I1543" s="351" t="s">
        <v>3011</v>
      </c>
      <c r="J1543" s="352" t="s">
        <v>3012</v>
      </c>
      <c r="K1543" s="352" t="s">
        <v>1157</v>
      </c>
      <c r="L1543" s="353" t="s">
        <v>32</v>
      </c>
      <c r="M1543" s="352">
        <v>2023181</v>
      </c>
      <c r="N1543" s="371">
        <v>44965</v>
      </c>
      <c r="O1543" s="74">
        <f t="shared" si="76"/>
        <v>2</v>
      </c>
      <c r="P1543" s="74">
        <f t="shared" si="77"/>
        <v>2</v>
      </c>
      <c r="Q1543" s="139" t="str">
        <f t="shared" si="78"/>
        <v>Gastos_Gerais</v>
      </c>
    </row>
    <row r="1544" spans="1:17" ht="24" x14ac:dyDescent="0.2">
      <c r="A1544" s="357">
        <v>1541</v>
      </c>
      <c r="B1544" s="377">
        <v>44985</v>
      </c>
      <c r="C1544" s="583">
        <v>44958</v>
      </c>
      <c r="D1544" s="361" t="s">
        <v>264</v>
      </c>
      <c r="E1544" s="361" t="s">
        <v>404</v>
      </c>
      <c r="F1544" s="366">
        <v>2558.67</v>
      </c>
      <c r="G1544" s="361" t="s">
        <v>3013</v>
      </c>
      <c r="H1544" s="351" t="s">
        <v>414</v>
      </c>
      <c r="I1544" s="351" t="s">
        <v>3014</v>
      </c>
      <c r="J1544" s="352" t="s">
        <v>3015</v>
      </c>
      <c r="K1544" s="352" t="s">
        <v>1157</v>
      </c>
      <c r="L1544" s="353" t="s">
        <v>32</v>
      </c>
      <c r="M1544" s="352">
        <v>1239395</v>
      </c>
      <c r="N1544" s="371">
        <v>44958</v>
      </c>
      <c r="O1544" s="74">
        <f t="shared" si="76"/>
        <v>2</v>
      </c>
      <c r="P1544" s="74">
        <f t="shared" si="77"/>
        <v>2</v>
      </c>
      <c r="Q1544" s="139" t="str">
        <f t="shared" si="78"/>
        <v>Gastos_Gerais</v>
      </c>
    </row>
    <row r="1545" spans="1:17" ht="24" x14ac:dyDescent="0.2">
      <c r="A1545" s="357">
        <v>1542</v>
      </c>
      <c r="B1545" s="347">
        <v>44985</v>
      </c>
      <c r="C1545" s="580">
        <v>44958</v>
      </c>
      <c r="D1545" s="349" t="s">
        <v>264</v>
      </c>
      <c r="E1545" s="349" t="s">
        <v>404</v>
      </c>
      <c r="F1545" s="350">
        <v>9.64</v>
      </c>
      <c r="G1545" s="349" t="s">
        <v>3016</v>
      </c>
      <c r="H1545" s="349" t="s">
        <v>414</v>
      </c>
      <c r="I1545" s="351" t="s">
        <v>3014</v>
      </c>
      <c r="J1545" s="352" t="s">
        <v>3015</v>
      </c>
      <c r="K1545" s="352" t="s">
        <v>1157</v>
      </c>
      <c r="L1545" s="353" t="s">
        <v>32</v>
      </c>
      <c r="M1545" s="352">
        <v>1239394</v>
      </c>
      <c r="N1545" s="371">
        <v>44958</v>
      </c>
      <c r="O1545" s="74">
        <f t="shared" si="76"/>
        <v>2</v>
      </c>
      <c r="P1545" s="74">
        <f t="shared" si="77"/>
        <v>2</v>
      </c>
      <c r="Q1545" s="139" t="str">
        <f t="shared" si="78"/>
        <v>Gastos_Gerais</v>
      </c>
    </row>
    <row r="1546" spans="1:17" ht="24" x14ac:dyDescent="0.2">
      <c r="A1546" s="357">
        <v>1543</v>
      </c>
      <c r="B1546" s="347">
        <v>44985</v>
      </c>
      <c r="C1546" s="580">
        <v>44958</v>
      </c>
      <c r="D1546" s="349" t="s">
        <v>264</v>
      </c>
      <c r="E1546" s="349" t="s">
        <v>402</v>
      </c>
      <c r="F1546" s="350">
        <v>69.8</v>
      </c>
      <c r="G1546" s="349" t="s">
        <v>1487</v>
      </c>
      <c r="H1546" s="349" t="s">
        <v>414</v>
      </c>
      <c r="I1546" s="351" t="s">
        <v>1732</v>
      </c>
      <c r="J1546" s="352" t="s">
        <v>1733</v>
      </c>
      <c r="K1546" s="352" t="s">
        <v>1157</v>
      </c>
      <c r="L1546" s="353" t="s">
        <v>32</v>
      </c>
      <c r="M1546" s="352">
        <v>211355</v>
      </c>
      <c r="N1546" s="371">
        <v>44981</v>
      </c>
      <c r="O1546" s="74">
        <f t="shared" si="76"/>
        <v>2</v>
      </c>
      <c r="P1546" s="74">
        <f t="shared" si="77"/>
        <v>2</v>
      </c>
      <c r="Q1546" s="139" t="str">
        <f t="shared" si="78"/>
        <v>Gastos_Gerais</v>
      </c>
    </row>
    <row r="1547" spans="1:17" ht="25.5" x14ac:dyDescent="0.2">
      <c r="A1547" s="357">
        <v>1544</v>
      </c>
      <c r="B1547" s="355">
        <v>44985</v>
      </c>
      <c r="C1547" s="348">
        <v>44986</v>
      </c>
      <c r="D1547" s="351" t="s">
        <v>176</v>
      </c>
      <c r="E1547" s="351" t="s">
        <v>158</v>
      </c>
      <c r="F1547" s="356">
        <v>1125.2</v>
      </c>
      <c r="G1547" s="351" t="s">
        <v>3993</v>
      </c>
      <c r="H1547" s="349" t="s">
        <v>303</v>
      </c>
      <c r="I1547" s="351" t="s">
        <v>3946</v>
      </c>
      <c r="J1547" s="352" t="s">
        <v>1405</v>
      </c>
      <c r="K1547" s="352" t="s">
        <v>1163</v>
      </c>
      <c r="L1547" s="353" t="s">
        <v>1393</v>
      </c>
      <c r="M1547" s="352">
        <v>5376</v>
      </c>
      <c r="N1547" s="581">
        <v>44985</v>
      </c>
      <c r="O1547" s="74">
        <f t="shared" si="76"/>
        <v>2</v>
      </c>
      <c r="P1547" s="74">
        <f t="shared" si="77"/>
        <v>3</v>
      </c>
      <c r="Q1547" s="139" t="str">
        <f t="shared" si="78"/>
        <v>Gastos_com_Pessoal</v>
      </c>
    </row>
    <row r="1548" spans="1:17" ht="36" x14ac:dyDescent="0.2">
      <c r="A1548" s="357">
        <v>1545</v>
      </c>
      <c r="B1548" s="347">
        <v>44985</v>
      </c>
      <c r="C1548" s="580">
        <v>44986</v>
      </c>
      <c r="D1548" s="349" t="s">
        <v>176</v>
      </c>
      <c r="E1548" s="349" t="s">
        <v>158</v>
      </c>
      <c r="F1548" s="350">
        <v>1215</v>
      </c>
      <c r="G1548" s="349" t="s">
        <v>3987</v>
      </c>
      <c r="H1548" s="349" t="s">
        <v>303</v>
      </c>
      <c r="I1548" s="351" t="s">
        <v>1391</v>
      </c>
      <c r="J1548" s="352" t="s">
        <v>1392</v>
      </c>
      <c r="K1548" s="352" t="s">
        <v>1163</v>
      </c>
      <c r="L1548" s="353" t="s">
        <v>1393</v>
      </c>
      <c r="M1548" s="352">
        <v>88582</v>
      </c>
      <c r="N1548" s="371">
        <v>44987</v>
      </c>
      <c r="O1548" s="74">
        <f t="shared" si="76"/>
        <v>2</v>
      </c>
      <c r="P1548" s="74">
        <f t="shared" si="77"/>
        <v>3</v>
      </c>
      <c r="Q1548" s="139" t="str">
        <f t="shared" si="78"/>
        <v>Gastos_com_Pessoal</v>
      </c>
    </row>
    <row r="1549" spans="1:17" ht="36" x14ac:dyDescent="0.2">
      <c r="A1549" s="357">
        <v>1546</v>
      </c>
      <c r="B1549" s="373">
        <v>44985</v>
      </c>
      <c r="C1549" s="417">
        <v>44958</v>
      </c>
      <c r="D1549" s="372" t="s">
        <v>141</v>
      </c>
      <c r="E1549" s="351" t="s">
        <v>229</v>
      </c>
      <c r="F1549" s="374">
        <v>250</v>
      </c>
      <c r="G1549" s="372" t="s">
        <v>4034</v>
      </c>
      <c r="H1549" s="372" t="s">
        <v>419</v>
      </c>
      <c r="I1549" s="372" t="s">
        <v>3017</v>
      </c>
      <c r="J1549" s="375" t="s">
        <v>3018</v>
      </c>
      <c r="K1549" s="375" t="s">
        <v>1163</v>
      </c>
      <c r="L1549" s="375" t="s">
        <v>32</v>
      </c>
      <c r="M1549" s="375">
        <v>290</v>
      </c>
      <c r="N1549" s="418">
        <v>44985</v>
      </c>
      <c r="O1549" s="74">
        <f t="shared" si="76"/>
        <v>2</v>
      </c>
      <c r="P1549" s="74">
        <f t="shared" si="77"/>
        <v>2</v>
      </c>
      <c r="Q1549" s="139" t="str">
        <f t="shared" si="78"/>
        <v>Aquisição_de_Bens_Permanentes</v>
      </c>
    </row>
    <row r="1550" spans="1:17" ht="36" x14ac:dyDescent="0.2">
      <c r="A1550" s="357">
        <v>1547</v>
      </c>
      <c r="B1550" s="373">
        <v>44985</v>
      </c>
      <c r="C1550" s="417">
        <v>44958</v>
      </c>
      <c r="D1550" s="372" t="s">
        <v>264</v>
      </c>
      <c r="E1550" s="372" t="s">
        <v>388</v>
      </c>
      <c r="F1550" s="374">
        <v>44</v>
      </c>
      <c r="G1550" s="372" t="s">
        <v>4033</v>
      </c>
      <c r="H1550" s="372" t="s">
        <v>419</v>
      </c>
      <c r="I1550" s="372" t="s">
        <v>3017</v>
      </c>
      <c r="J1550" s="375" t="s">
        <v>3018</v>
      </c>
      <c r="K1550" s="375" t="s">
        <v>1163</v>
      </c>
      <c r="L1550" s="375" t="s">
        <v>32</v>
      </c>
      <c r="M1550" s="375">
        <v>290</v>
      </c>
      <c r="N1550" s="418">
        <v>44985</v>
      </c>
      <c r="O1550" s="74">
        <f t="shared" ref="O1550" si="79">IF(B1550=0,0,IF(YEAR(B1550)=$P$1,MONTH(B1550)-$O$1+1,(YEAR(B1550)-$P$1)*12-$O$1+1+MONTH(B1550)))</f>
        <v>2</v>
      </c>
      <c r="P1550" s="74">
        <f t="shared" ref="P1550" si="80">IF(C1550=0,0,IF(YEAR(C1550)=$P$1,MONTH(C1550)-$O$1+1,(YEAR(C1550)-$P$1)*12-$O$1+1+MONTH(C1550)))</f>
        <v>2</v>
      </c>
      <c r="Q1550" s="139" t="str">
        <f t="shared" ref="Q1550" si="81">SUBSTITUTE(D1550," ","_")</f>
        <v>Gastos_Gerais</v>
      </c>
    </row>
    <row r="1551" spans="1:17" ht="36" x14ac:dyDescent="0.2">
      <c r="A1551" s="357">
        <v>1548</v>
      </c>
      <c r="B1551" s="347">
        <v>44985</v>
      </c>
      <c r="C1551" s="580">
        <v>44958</v>
      </c>
      <c r="D1551" s="349" t="s">
        <v>176</v>
      </c>
      <c r="E1551" s="349" t="s">
        <v>169</v>
      </c>
      <c r="F1551" s="350">
        <v>137.80000000000001</v>
      </c>
      <c r="G1551" s="349" t="s">
        <v>1211</v>
      </c>
      <c r="H1551" s="349" t="s">
        <v>423</v>
      </c>
      <c r="I1551" s="351" t="s">
        <v>1961</v>
      </c>
      <c r="J1551" s="352" t="s">
        <v>3019</v>
      </c>
      <c r="K1551" s="352" t="s">
        <v>1163</v>
      </c>
      <c r="L1551" s="353" t="s">
        <v>1189</v>
      </c>
      <c r="M1551" s="352">
        <v>164003177</v>
      </c>
      <c r="N1551" s="371">
        <v>44985</v>
      </c>
      <c r="O1551" s="74">
        <f t="shared" si="76"/>
        <v>2</v>
      </c>
      <c r="P1551" s="74">
        <f t="shared" si="77"/>
        <v>2</v>
      </c>
      <c r="Q1551" s="139" t="str">
        <f t="shared" si="78"/>
        <v>Gastos_com_Pessoal</v>
      </c>
    </row>
    <row r="1552" spans="1:17" ht="36" x14ac:dyDescent="0.2">
      <c r="A1552" s="357">
        <v>1549</v>
      </c>
      <c r="B1552" s="347">
        <v>44985</v>
      </c>
      <c r="C1552" s="580">
        <v>44958</v>
      </c>
      <c r="D1552" s="349" t="s">
        <v>264</v>
      </c>
      <c r="E1552" s="349" t="s">
        <v>293</v>
      </c>
      <c r="F1552" s="350">
        <v>40</v>
      </c>
      <c r="G1552" s="349" t="s">
        <v>3020</v>
      </c>
      <c r="H1552" s="349" t="s">
        <v>302</v>
      </c>
      <c r="I1552" s="351" t="s">
        <v>3021</v>
      </c>
      <c r="J1552" s="352" t="s">
        <v>455</v>
      </c>
      <c r="K1552" s="352" t="s">
        <v>1163</v>
      </c>
      <c r="L1552" s="353" t="s">
        <v>1163</v>
      </c>
      <c r="M1552" s="352" t="s">
        <v>425</v>
      </c>
      <c r="N1552" s="371">
        <v>44985</v>
      </c>
      <c r="O1552" s="74">
        <f t="shared" si="76"/>
        <v>2</v>
      </c>
      <c r="P1552" s="74">
        <f t="shared" si="77"/>
        <v>2</v>
      </c>
      <c r="Q1552" s="139" t="str">
        <f t="shared" si="78"/>
        <v>Gastos_Gerais</v>
      </c>
    </row>
    <row r="1553" spans="1:17" ht="36" x14ac:dyDescent="0.2">
      <c r="A1553" s="357">
        <v>1550</v>
      </c>
      <c r="B1553" s="354">
        <v>44985</v>
      </c>
      <c r="C1553" s="580">
        <v>44958</v>
      </c>
      <c r="D1553" s="349" t="s">
        <v>288</v>
      </c>
      <c r="E1553" s="349" t="s">
        <v>288</v>
      </c>
      <c r="F1553" s="350">
        <v>185406.27</v>
      </c>
      <c r="G1553" s="349" t="s">
        <v>2229</v>
      </c>
      <c r="H1553" s="349" t="s">
        <v>303</v>
      </c>
      <c r="I1553" s="351" t="s">
        <v>1509</v>
      </c>
      <c r="J1553" s="352" t="s">
        <v>1510</v>
      </c>
      <c r="K1553" s="352" t="s">
        <v>425</v>
      </c>
      <c r="L1553" s="363" t="s">
        <v>1511</v>
      </c>
      <c r="M1553" s="352" t="s">
        <v>425</v>
      </c>
      <c r="N1553" s="371">
        <v>44985</v>
      </c>
      <c r="O1553" s="74">
        <f t="shared" si="76"/>
        <v>2</v>
      </c>
      <c r="P1553" s="74">
        <f t="shared" si="77"/>
        <v>2</v>
      </c>
      <c r="Q1553" s="139" t="str">
        <f t="shared" si="78"/>
        <v>Rendimentos_de_Aplicações_Fin.</v>
      </c>
    </row>
    <row r="1554" spans="1:17" ht="36" x14ac:dyDescent="0.2">
      <c r="A1554" s="357">
        <v>1551</v>
      </c>
      <c r="B1554" s="347">
        <v>44986</v>
      </c>
      <c r="C1554" s="580">
        <v>44986</v>
      </c>
      <c r="D1554" s="349" t="s">
        <v>141</v>
      </c>
      <c r="E1554" s="349" t="s">
        <v>220</v>
      </c>
      <c r="F1554" s="350">
        <v>328</v>
      </c>
      <c r="G1554" s="349" t="s">
        <v>3030</v>
      </c>
      <c r="H1554" s="349" t="s">
        <v>419</v>
      </c>
      <c r="I1554" s="351" t="s">
        <v>2234</v>
      </c>
      <c r="J1554" s="352" t="s">
        <v>3031</v>
      </c>
      <c r="K1554" s="352" t="s">
        <v>1157</v>
      </c>
      <c r="L1554" s="353" t="s">
        <v>32</v>
      </c>
      <c r="M1554" s="352">
        <v>354</v>
      </c>
      <c r="N1554" s="371">
        <v>44986</v>
      </c>
      <c r="O1554" s="74">
        <f t="shared" si="76"/>
        <v>3</v>
      </c>
      <c r="P1554" s="74">
        <f t="shared" si="77"/>
        <v>3</v>
      </c>
      <c r="Q1554" s="139" t="str">
        <f t="shared" si="78"/>
        <v>Aquisição_de_Bens_Permanentes</v>
      </c>
    </row>
    <row r="1555" spans="1:17" ht="24" x14ac:dyDescent="0.2">
      <c r="A1555" s="357">
        <v>1552</v>
      </c>
      <c r="B1555" s="347">
        <v>44986</v>
      </c>
      <c r="C1555" s="580">
        <v>44986</v>
      </c>
      <c r="D1555" s="349" t="s">
        <v>264</v>
      </c>
      <c r="E1555" s="349" t="s">
        <v>402</v>
      </c>
      <c r="F1555" s="350">
        <v>79.599999999999994</v>
      </c>
      <c r="G1555" s="349" t="s">
        <v>3032</v>
      </c>
      <c r="H1555" s="349" t="s">
        <v>420</v>
      </c>
      <c r="I1555" s="351" t="s">
        <v>1799</v>
      </c>
      <c r="J1555" s="352" t="s">
        <v>1800</v>
      </c>
      <c r="K1555" s="352" t="s">
        <v>1157</v>
      </c>
      <c r="L1555" s="353" t="s">
        <v>32</v>
      </c>
      <c r="M1555" s="352">
        <v>10029</v>
      </c>
      <c r="N1555" s="371">
        <v>44986</v>
      </c>
      <c r="O1555" s="74">
        <f t="shared" si="76"/>
        <v>3</v>
      </c>
      <c r="P1555" s="74">
        <f t="shared" si="77"/>
        <v>3</v>
      </c>
      <c r="Q1555" s="139" t="str">
        <f t="shared" si="78"/>
        <v>Gastos_Gerais</v>
      </c>
    </row>
    <row r="1556" spans="1:17" ht="24" x14ac:dyDescent="0.2">
      <c r="A1556" s="357">
        <v>1553</v>
      </c>
      <c r="B1556" s="347">
        <v>44986</v>
      </c>
      <c r="C1556" s="580">
        <v>44958</v>
      </c>
      <c r="D1556" s="349" t="s">
        <v>264</v>
      </c>
      <c r="E1556" s="349" t="s">
        <v>402</v>
      </c>
      <c r="F1556" s="350">
        <v>28.48</v>
      </c>
      <c r="G1556" s="349" t="s">
        <v>1487</v>
      </c>
      <c r="H1556" s="349" t="s">
        <v>414</v>
      </c>
      <c r="I1556" s="351" t="s">
        <v>1488</v>
      </c>
      <c r="J1556" s="352" t="s">
        <v>1489</v>
      </c>
      <c r="K1556" s="352" t="s">
        <v>1157</v>
      </c>
      <c r="L1556" s="353" t="s">
        <v>32</v>
      </c>
      <c r="M1556" s="352">
        <v>904</v>
      </c>
      <c r="N1556" s="371">
        <v>44984</v>
      </c>
      <c r="O1556" s="74">
        <f t="shared" si="76"/>
        <v>3</v>
      </c>
      <c r="P1556" s="74">
        <f t="shared" si="77"/>
        <v>2</v>
      </c>
      <c r="Q1556" s="139" t="str">
        <f t="shared" si="78"/>
        <v>Gastos_Gerais</v>
      </c>
    </row>
    <row r="1557" spans="1:17" ht="24" x14ac:dyDescent="0.2">
      <c r="A1557" s="357">
        <v>1554</v>
      </c>
      <c r="B1557" s="347">
        <v>44986</v>
      </c>
      <c r="C1557" s="580">
        <v>44958</v>
      </c>
      <c r="D1557" s="349" t="s">
        <v>264</v>
      </c>
      <c r="E1557" s="349" t="s">
        <v>402</v>
      </c>
      <c r="F1557" s="350">
        <v>18.899999999999999</v>
      </c>
      <c r="G1557" s="349" t="s">
        <v>1487</v>
      </c>
      <c r="H1557" s="349" t="s">
        <v>493</v>
      </c>
      <c r="I1557" s="351" t="s">
        <v>1488</v>
      </c>
      <c r="J1557" s="352" t="s">
        <v>1489</v>
      </c>
      <c r="K1557" s="352" t="s">
        <v>1157</v>
      </c>
      <c r="L1557" s="353" t="s">
        <v>32</v>
      </c>
      <c r="M1557" s="352">
        <v>18.899999999999999</v>
      </c>
      <c r="N1557" s="371">
        <v>44984</v>
      </c>
      <c r="O1557" s="74">
        <f t="shared" si="76"/>
        <v>3</v>
      </c>
      <c r="P1557" s="74">
        <f t="shared" si="77"/>
        <v>2</v>
      </c>
      <c r="Q1557" s="139" t="str">
        <f t="shared" si="78"/>
        <v>Gastos_Gerais</v>
      </c>
    </row>
    <row r="1558" spans="1:17" x14ac:dyDescent="0.2">
      <c r="A1558" s="357">
        <v>1555</v>
      </c>
      <c r="B1558" s="347">
        <v>44986</v>
      </c>
      <c r="C1558" s="580">
        <v>44958</v>
      </c>
      <c r="D1558" s="349" t="s">
        <v>264</v>
      </c>
      <c r="E1558" s="359" t="s">
        <v>83</v>
      </c>
      <c r="F1558" s="374">
        <v>248.06</v>
      </c>
      <c r="G1558" s="349" t="s">
        <v>1160</v>
      </c>
      <c r="H1558" s="349" t="s">
        <v>422</v>
      </c>
      <c r="I1558" s="351" t="s">
        <v>1161</v>
      </c>
      <c r="J1558" s="352" t="s">
        <v>1162</v>
      </c>
      <c r="K1558" s="352" t="s">
        <v>1157</v>
      </c>
      <c r="L1558" s="353" t="s">
        <v>32</v>
      </c>
      <c r="M1558" s="352">
        <v>9169634</v>
      </c>
      <c r="N1558" s="354">
        <v>44986</v>
      </c>
      <c r="O1558" s="74">
        <f t="shared" si="76"/>
        <v>3</v>
      </c>
      <c r="P1558" s="74">
        <f t="shared" si="77"/>
        <v>2</v>
      </c>
      <c r="Q1558" s="139" t="str">
        <f t="shared" si="78"/>
        <v>Gastos_Gerais</v>
      </c>
    </row>
    <row r="1559" spans="1:17" ht="24" x14ac:dyDescent="0.2">
      <c r="A1559" s="357">
        <v>1556</v>
      </c>
      <c r="B1559" s="347">
        <v>44986</v>
      </c>
      <c r="C1559" s="580">
        <v>44986</v>
      </c>
      <c r="D1559" s="349" t="s">
        <v>264</v>
      </c>
      <c r="E1559" s="349" t="s">
        <v>293</v>
      </c>
      <c r="F1559" s="350">
        <v>240</v>
      </c>
      <c r="G1559" s="349" t="s">
        <v>3033</v>
      </c>
      <c r="H1559" s="349" t="s">
        <v>414</v>
      </c>
      <c r="I1559" s="351" t="s">
        <v>3034</v>
      </c>
      <c r="J1559" s="352" t="s">
        <v>522</v>
      </c>
      <c r="K1559" s="352" t="s">
        <v>1188</v>
      </c>
      <c r="L1559" s="353" t="s">
        <v>1189</v>
      </c>
      <c r="M1559" s="352">
        <v>164197209</v>
      </c>
      <c r="N1559" s="371">
        <v>44986</v>
      </c>
      <c r="O1559" s="74">
        <f t="shared" si="76"/>
        <v>3</v>
      </c>
      <c r="P1559" s="74">
        <f t="shared" si="77"/>
        <v>3</v>
      </c>
      <c r="Q1559" s="139" t="str">
        <f t="shared" si="78"/>
        <v>Gastos_Gerais</v>
      </c>
    </row>
    <row r="1560" spans="1:17" ht="24" x14ac:dyDescent="0.2">
      <c r="A1560" s="357">
        <v>1557</v>
      </c>
      <c r="B1560" s="347">
        <v>44986</v>
      </c>
      <c r="C1560" s="580">
        <v>44986</v>
      </c>
      <c r="D1560" s="349" t="s">
        <v>264</v>
      </c>
      <c r="E1560" s="349" t="s">
        <v>293</v>
      </c>
      <c r="F1560" s="350">
        <v>240</v>
      </c>
      <c r="G1560" s="349" t="s">
        <v>3035</v>
      </c>
      <c r="H1560" s="349" t="s">
        <v>414</v>
      </c>
      <c r="I1560" s="351" t="s">
        <v>3491</v>
      </c>
      <c r="J1560" s="352" t="s">
        <v>476</v>
      </c>
      <c r="K1560" s="352" t="s">
        <v>1188</v>
      </c>
      <c r="L1560" s="353" t="s">
        <v>1189</v>
      </c>
      <c r="M1560" s="352">
        <v>164197209</v>
      </c>
      <c r="N1560" s="371">
        <v>44986</v>
      </c>
      <c r="O1560" s="74">
        <f t="shared" si="76"/>
        <v>3</v>
      </c>
      <c r="P1560" s="74">
        <f t="shared" si="77"/>
        <v>3</v>
      </c>
      <c r="Q1560" s="139" t="str">
        <f t="shared" si="78"/>
        <v>Gastos_Gerais</v>
      </c>
    </row>
    <row r="1561" spans="1:17" ht="24" x14ac:dyDescent="0.2">
      <c r="A1561" s="357">
        <v>1558</v>
      </c>
      <c r="B1561" s="347">
        <v>44986</v>
      </c>
      <c r="C1561" s="580">
        <v>44986</v>
      </c>
      <c r="D1561" s="349" t="s">
        <v>264</v>
      </c>
      <c r="E1561" s="349" t="s">
        <v>293</v>
      </c>
      <c r="F1561" s="350">
        <v>240</v>
      </c>
      <c r="G1561" s="349" t="s">
        <v>2428</v>
      </c>
      <c r="H1561" s="349" t="s">
        <v>414</v>
      </c>
      <c r="I1561" s="351" t="s">
        <v>3036</v>
      </c>
      <c r="J1561" s="352" t="s">
        <v>987</v>
      </c>
      <c r="K1561" s="352" t="s">
        <v>1188</v>
      </c>
      <c r="L1561" s="353" t="s">
        <v>1189</v>
      </c>
      <c r="M1561" s="352">
        <v>164197209</v>
      </c>
      <c r="N1561" s="371">
        <v>44986</v>
      </c>
      <c r="O1561" s="74">
        <f t="shared" si="76"/>
        <v>3</v>
      </c>
      <c r="P1561" s="74">
        <f t="shared" si="77"/>
        <v>3</v>
      </c>
      <c r="Q1561" s="139" t="str">
        <f t="shared" si="78"/>
        <v>Gastos_Gerais</v>
      </c>
    </row>
    <row r="1562" spans="1:17" ht="25.5" x14ac:dyDescent="0.2">
      <c r="A1562" s="357">
        <v>1559</v>
      </c>
      <c r="B1562" s="347">
        <v>44986</v>
      </c>
      <c r="C1562" s="580">
        <v>44986</v>
      </c>
      <c r="D1562" s="349" t="s">
        <v>176</v>
      </c>
      <c r="E1562" s="349" t="s">
        <v>261</v>
      </c>
      <c r="F1562" s="350">
        <v>783.86</v>
      </c>
      <c r="G1562" s="349" t="s">
        <v>1207</v>
      </c>
      <c r="H1562" s="349" t="s">
        <v>422</v>
      </c>
      <c r="I1562" s="351" t="s">
        <v>3037</v>
      </c>
      <c r="J1562" s="352" t="s">
        <v>1055</v>
      </c>
      <c r="K1562" s="352" t="s">
        <v>1188</v>
      </c>
      <c r="L1562" s="353" t="s">
        <v>1189</v>
      </c>
      <c r="M1562" s="352">
        <v>964260178</v>
      </c>
      <c r="N1562" s="371">
        <v>44986</v>
      </c>
      <c r="O1562" s="74">
        <f t="shared" si="76"/>
        <v>3</v>
      </c>
      <c r="P1562" s="74">
        <f t="shared" si="77"/>
        <v>3</v>
      </c>
      <c r="Q1562" s="139" t="str">
        <f t="shared" si="78"/>
        <v>Gastos_com_Pessoal</v>
      </c>
    </row>
    <row r="1563" spans="1:17" ht="25.5" x14ac:dyDescent="0.2">
      <c r="A1563" s="357">
        <v>1560</v>
      </c>
      <c r="B1563" s="347">
        <v>44986</v>
      </c>
      <c r="C1563" s="580">
        <v>44986</v>
      </c>
      <c r="D1563" s="349" t="s">
        <v>176</v>
      </c>
      <c r="E1563" s="349" t="s">
        <v>280</v>
      </c>
      <c r="F1563" s="350">
        <v>1994.06</v>
      </c>
      <c r="G1563" s="349" t="s">
        <v>1209</v>
      </c>
      <c r="H1563" s="349" t="s">
        <v>422</v>
      </c>
      <c r="I1563" s="351" t="s">
        <v>3037</v>
      </c>
      <c r="J1563" s="352" t="s">
        <v>1055</v>
      </c>
      <c r="K1563" s="352" t="s">
        <v>1188</v>
      </c>
      <c r="L1563" s="353" t="s">
        <v>1189</v>
      </c>
      <c r="M1563" s="352">
        <v>964260178</v>
      </c>
      <c r="N1563" s="371">
        <v>44986</v>
      </c>
      <c r="O1563" s="74">
        <f t="shared" si="76"/>
        <v>3</v>
      </c>
      <c r="P1563" s="74">
        <f t="shared" si="77"/>
        <v>3</v>
      </c>
      <c r="Q1563" s="139" t="str">
        <f t="shared" si="78"/>
        <v>Gastos_com_Pessoal</v>
      </c>
    </row>
    <row r="1564" spans="1:17" ht="25.5" x14ac:dyDescent="0.2">
      <c r="A1564" s="357">
        <v>1561</v>
      </c>
      <c r="B1564" s="347">
        <v>44986</v>
      </c>
      <c r="C1564" s="580">
        <v>44986</v>
      </c>
      <c r="D1564" s="349" t="s">
        <v>176</v>
      </c>
      <c r="E1564" s="349" t="s">
        <v>262</v>
      </c>
      <c r="F1564" s="350">
        <v>664.69</v>
      </c>
      <c r="G1564" s="349" t="s">
        <v>1210</v>
      </c>
      <c r="H1564" s="349" t="s">
        <v>422</v>
      </c>
      <c r="I1564" s="351" t="s">
        <v>3037</v>
      </c>
      <c r="J1564" s="352" t="s">
        <v>1055</v>
      </c>
      <c r="K1564" s="352" t="s">
        <v>1188</v>
      </c>
      <c r="L1564" s="353" t="s">
        <v>1189</v>
      </c>
      <c r="M1564" s="352">
        <v>964260178</v>
      </c>
      <c r="N1564" s="371">
        <v>44986</v>
      </c>
      <c r="O1564" s="74">
        <f t="shared" si="76"/>
        <v>3</v>
      </c>
      <c r="P1564" s="74">
        <f t="shared" si="77"/>
        <v>3</v>
      </c>
      <c r="Q1564" s="139" t="str">
        <f t="shared" si="78"/>
        <v>Gastos_com_Pessoal</v>
      </c>
    </row>
    <row r="1565" spans="1:17" ht="36" x14ac:dyDescent="0.2">
      <c r="A1565" s="357">
        <v>1562</v>
      </c>
      <c r="B1565" s="347">
        <v>44986</v>
      </c>
      <c r="C1565" s="580">
        <v>44986</v>
      </c>
      <c r="D1565" s="349" t="s">
        <v>176</v>
      </c>
      <c r="E1565" s="349" t="s">
        <v>169</v>
      </c>
      <c r="F1565" s="350">
        <v>5424.14</v>
      </c>
      <c r="G1565" s="349" t="s">
        <v>1211</v>
      </c>
      <c r="H1565" s="349" t="s">
        <v>422</v>
      </c>
      <c r="I1565" s="351" t="s">
        <v>3037</v>
      </c>
      <c r="J1565" s="352" t="s">
        <v>1055</v>
      </c>
      <c r="K1565" s="352" t="s">
        <v>1188</v>
      </c>
      <c r="L1565" s="353" t="s">
        <v>1189</v>
      </c>
      <c r="M1565" s="352">
        <v>964260178</v>
      </c>
      <c r="N1565" s="371">
        <v>44986</v>
      </c>
      <c r="O1565" s="74">
        <f t="shared" si="76"/>
        <v>3</v>
      </c>
      <c r="P1565" s="74">
        <f t="shared" si="77"/>
        <v>3</v>
      </c>
      <c r="Q1565" s="139" t="str">
        <f t="shared" si="78"/>
        <v>Gastos_com_Pessoal</v>
      </c>
    </row>
    <row r="1566" spans="1:17" ht="24" x14ac:dyDescent="0.2">
      <c r="A1566" s="357">
        <v>1563</v>
      </c>
      <c r="B1566" s="347">
        <v>44986</v>
      </c>
      <c r="C1566" s="580">
        <v>44986</v>
      </c>
      <c r="D1566" s="349" t="s">
        <v>264</v>
      </c>
      <c r="E1566" s="349" t="s">
        <v>293</v>
      </c>
      <c r="F1566" s="350">
        <v>180</v>
      </c>
      <c r="G1566" s="349" t="s">
        <v>3038</v>
      </c>
      <c r="H1566" s="349" t="s">
        <v>423</v>
      </c>
      <c r="I1566" s="351" t="s">
        <v>3039</v>
      </c>
      <c r="J1566" s="352" t="s">
        <v>1007</v>
      </c>
      <c r="K1566" s="352" t="s">
        <v>1188</v>
      </c>
      <c r="L1566" s="353" t="s">
        <v>1189</v>
      </c>
      <c r="M1566" s="352">
        <v>964260178</v>
      </c>
      <c r="N1566" s="371">
        <v>44986</v>
      </c>
      <c r="O1566" s="74">
        <f t="shared" si="76"/>
        <v>3</v>
      </c>
      <c r="P1566" s="74">
        <f t="shared" si="77"/>
        <v>3</v>
      </c>
      <c r="Q1566" s="139" t="str">
        <f t="shared" si="78"/>
        <v>Gastos_Gerais</v>
      </c>
    </row>
    <row r="1567" spans="1:17" ht="24" x14ac:dyDescent="0.2">
      <c r="A1567" s="357">
        <v>1564</v>
      </c>
      <c r="B1567" s="347">
        <v>44986</v>
      </c>
      <c r="C1567" s="580">
        <v>44986</v>
      </c>
      <c r="D1567" s="349" t="s">
        <v>264</v>
      </c>
      <c r="E1567" s="349" t="s">
        <v>293</v>
      </c>
      <c r="F1567" s="350">
        <v>60</v>
      </c>
      <c r="G1567" s="349" t="s">
        <v>2371</v>
      </c>
      <c r="H1567" s="349" t="s">
        <v>419</v>
      </c>
      <c r="I1567" s="351" t="s">
        <v>4077</v>
      </c>
      <c r="J1567" s="352" t="s">
        <v>2372</v>
      </c>
      <c r="K1567" s="352" t="s">
        <v>1188</v>
      </c>
      <c r="L1567" s="353" t="s">
        <v>1189</v>
      </c>
      <c r="M1567" s="352">
        <v>964260178</v>
      </c>
      <c r="N1567" s="371">
        <v>44986</v>
      </c>
      <c r="O1567" s="74">
        <f t="shared" si="76"/>
        <v>3</v>
      </c>
      <c r="P1567" s="74">
        <f t="shared" si="77"/>
        <v>3</v>
      </c>
      <c r="Q1567" s="139" t="str">
        <f t="shared" si="78"/>
        <v>Gastos_Gerais</v>
      </c>
    </row>
    <row r="1568" spans="1:17" ht="24" x14ac:dyDescent="0.2">
      <c r="A1568" s="357">
        <v>1565</v>
      </c>
      <c r="B1568" s="347">
        <v>44986</v>
      </c>
      <c r="C1568" s="580">
        <v>44986</v>
      </c>
      <c r="D1568" s="349" t="s">
        <v>264</v>
      </c>
      <c r="E1568" s="349" t="s">
        <v>293</v>
      </c>
      <c r="F1568" s="350">
        <v>60</v>
      </c>
      <c r="G1568" s="349" t="s">
        <v>3040</v>
      </c>
      <c r="H1568" s="349" t="s">
        <v>419</v>
      </c>
      <c r="I1568" s="351" t="s">
        <v>3041</v>
      </c>
      <c r="J1568" s="352" t="s">
        <v>827</v>
      </c>
      <c r="K1568" s="352" t="s">
        <v>1188</v>
      </c>
      <c r="L1568" s="353" t="s">
        <v>1189</v>
      </c>
      <c r="M1568" s="352">
        <v>964260178</v>
      </c>
      <c r="N1568" s="371">
        <v>44986</v>
      </c>
      <c r="O1568" s="74">
        <f t="shared" si="76"/>
        <v>3</v>
      </c>
      <c r="P1568" s="74">
        <f t="shared" si="77"/>
        <v>3</v>
      </c>
      <c r="Q1568" s="139" t="str">
        <f t="shared" si="78"/>
        <v>Gastos_Gerais</v>
      </c>
    </row>
    <row r="1569" spans="1:17" ht="24" x14ac:dyDescent="0.2">
      <c r="A1569" s="357">
        <v>1566</v>
      </c>
      <c r="B1569" s="347">
        <v>44986</v>
      </c>
      <c r="C1569" s="580">
        <v>44986</v>
      </c>
      <c r="D1569" s="349" t="s">
        <v>264</v>
      </c>
      <c r="E1569" s="349" t="s">
        <v>293</v>
      </c>
      <c r="F1569" s="350">
        <v>180</v>
      </c>
      <c r="G1569" s="349" t="s">
        <v>3042</v>
      </c>
      <c r="H1569" s="349" t="s">
        <v>423</v>
      </c>
      <c r="I1569" s="351" t="s">
        <v>3043</v>
      </c>
      <c r="J1569" s="352" t="s">
        <v>1031</v>
      </c>
      <c r="K1569" s="352" t="s">
        <v>1188</v>
      </c>
      <c r="L1569" s="353" t="s">
        <v>1189</v>
      </c>
      <c r="M1569" s="352">
        <v>964260178</v>
      </c>
      <c r="N1569" s="371">
        <v>44986</v>
      </c>
      <c r="O1569" s="74">
        <f t="shared" si="76"/>
        <v>3</v>
      </c>
      <c r="P1569" s="74">
        <f t="shared" si="77"/>
        <v>3</v>
      </c>
      <c r="Q1569" s="139" t="str">
        <f t="shared" si="78"/>
        <v>Gastos_Gerais</v>
      </c>
    </row>
    <row r="1570" spans="1:17" ht="24" x14ac:dyDescent="0.2">
      <c r="A1570" s="357">
        <v>1567</v>
      </c>
      <c r="B1570" s="347">
        <v>44986</v>
      </c>
      <c r="C1570" s="580">
        <v>44986</v>
      </c>
      <c r="D1570" s="349" t="s">
        <v>264</v>
      </c>
      <c r="E1570" s="349" t="s">
        <v>293</v>
      </c>
      <c r="F1570" s="350">
        <v>180</v>
      </c>
      <c r="G1570" s="349" t="s">
        <v>3044</v>
      </c>
      <c r="H1570" s="349" t="s">
        <v>423</v>
      </c>
      <c r="I1570" s="351" t="s">
        <v>2621</v>
      </c>
      <c r="J1570" s="352" t="s">
        <v>1959</v>
      </c>
      <c r="K1570" s="352" t="s">
        <v>1188</v>
      </c>
      <c r="L1570" s="353" t="s">
        <v>1189</v>
      </c>
      <c r="M1570" s="352">
        <v>964260178</v>
      </c>
      <c r="N1570" s="371">
        <v>44986</v>
      </c>
      <c r="O1570" s="74">
        <f t="shared" si="76"/>
        <v>3</v>
      </c>
      <c r="P1570" s="74">
        <f t="shared" si="77"/>
        <v>3</v>
      </c>
      <c r="Q1570" s="139" t="str">
        <f t="shared" si="78"/>
        <v>Gastos_Gerais</v>
      </c>
    </row>
    <row r="1571" spans="1:17" ht="36" x14ac:dyDescent="0.2">
      <c r="A1571" s="357">
        <v>1568</v>
      </c>
      <c r="B1571" s="347">
        <v>44986</v>
      </c>
      <c r="C1571" s="580">
        <v>44986</v>
      </c>
      <c r="D1571" s="349" t="s">
        <v>264</v>
      </c>
      <c r="E1571" s="349" t="s">
        <v>293</v>
      </c>
      <c r="F1571" s="350">
        <v>60</v>
      </c>
      <c r="G1571" s="349" t="s">
        <v>3045</v>
      </c>
      <c r="H1571" s="349" t="s">
        <v>416</v>
      </c>
      <c r="I1571" s="351" t="s">
        <v>3046</v>
      </c>
      <c r="J1571" s="352" t="s">
        <v>1295</v>
      </c>
      <c r="K1571" s="352" t="s">
        <v>1188</v>
      </c>
      <c r="L1571" s="353" t="s">
        <v>1189</v>
      </c>
      <c r="M1571" s="352">
        <v>964260178</v>
      </c>
      <c r="N1571" s="371">
        <v>44986</v>
      </c>
      <c r="O1571" s="74">
        <f t="shared" si="76"/>
        <v>3</v>
      </c>
      <c r="P1571" s="74">
        <f t="shared" si="77"/>
        <v>3</v>
      </c>
      <c r="Q1571" s="139" t="str">
        <f t="shared" si="78"/>
        <v>Gastos_Gerais</v>
      </c>
    </row>
    <row r="1572" spans="1:17" ht="24" x14ac:dyDescent="0.2">
      <c r="A1572" s="357">
        <v>1569</v>
      </c>
      <c r="B1572" s="347">
        <v>44986</v>
      </c>
      <c r="C1572" s="580">
        <v>44986</v>
      </c>
      <c r="D1572" s="349" t="s">
        <v>264</v>
      </c>
      <c r="E1572" s="349" t="s">
        <v>293</v>
      </c>
      <c r="F1572" s="350">
        <v>60</v>
      </c>
      <c r="G1572" s="349" t="s">
        <v>3047</v>
      </c>
      <c r="H1572" s="349" t="s">
        <v>416</v>
      </c>
      <c r="I1572" s="351" t="s">
        <v>3048</v>
      </c>
      <c r="J1572" s="352" t="s">
        <v>738</v>
      </c>
      <c r="K1572" s="352" t="s">
        <v>1188</v>
      </c>
      <c r="L1572" s="353" t="s">
        <v>1189</v>
      </c>
      <c r="M1572" s="352">
        <v>964260178</v>
      </c>
      <c r="N1572" s="371">
        <v>44986</v>
      </c>
      <c r="O1572" s="74">
        <f t="shared" si="76"/>
        <v>3</v>
      </c>
      <c r="P1572" s="74">
        <f t="shared" si="77"/>
        <v>3</v>
      </c>
      <c r="Q1572" s="139" t="str">
        <f t="shared" si="78"/>
        <v>Gastos_Gerais</v>
      </c>
    </row>
    <row r="1573" spans="1:17" ht="25.5" x14ac:dyDescent="0.2">
      <c r="A1573" s="357">
        <v>1570</v>
      </c>
      <c r="B1573" s="354">
        <v>44986</v>
      </c>
      <c r="C1573" s="580">
        <v>44986</v>
      </c>
      <c r="D1573" s="349" t="s">
        <v>176</v>
      </c>
      <c r="E1573" s="349" t="s">
        <v>10</v>
      </c>
      <c r="F1573" s="350">
        <v>1335.07</v>
      </c>
      <c r="G1573" s="351" t="s">
        <v>1216</v>
      </c>
      <c r="H1573" s="349" t="s">
        <v>422</v>
      </c>
      <c r="I1573" s="351" t="s">
        <v>3037</v>
      </c>
      <c r="J1573" s="352" t="s">
        <v>1055</v>
      </c>
      <c r="K1573" s="352" t="s">
        <v>1217</v>
      </c>
      <c r="L1573" s="353" t="s">
        <v>1218</v>
      </c>
      <c r="M1573" s="352" t="s">
        <v>3049</v>
      </c>
      <c r="N1573" s="371">
        <v>44986</v>
      </c>
      <c r="O1573" s="74">
        <f t="shared" si="76"/>
        <v>3</v>
      </c>
      <c r="P1573" s="74">
        <f t="shared" si="77"/>
        <v>3</v>
      </c>
      <c r="Q1573" s="139" t="str">
        <f t="shared" si="78"/>
        <v>Gastos_com_Pessoal</v>
      </c>
    </row>
    <row r="1574" spans="1:17" x14ac:dyDescent="0.2">
      <c r="A1574" s="357">
        <v>1571</v>
      </c>
      <c r="B1574" s="347">
        <v>44987</v>
      </c>
      <c r="C1574" s="580">
        <v>44958</v>
      </c>
      <c r="D1574" s="349" t="s">
        <v>264</v>
      </c>
      <c r="E1574" s="349" t="s">
        <v>96</v>
      </c>
      <c r="F1574" s="374">
        <v>894</v>
      </c>
      <c r="G1574" s="349" t="s">
        <v>3050</v>
      </c>
      <c r="H1574" s="349" t="s">
        <v>418</v>
      </c>
      <c r="I1574" s="351" t="s">
        <v>3051</v>
      </c>
      <c r="J1574" s="352" t="s">
        <v>3052</v>
      </c>
      <c r="K1574" s="352" t="s">
        <v>1163</v>
      </c>
      <c r="L1574" s="353" t="s">
        <v>32</v>
      </c>
      <c r="M1574" s="352">
        <v>588</v>
      </c>
      <c r="N1574" s="371">
        <v>44984</v>
      </c>
      <c r="O1574" s="74">
        <f t="shared" si="76"/>
        <v>3</v>
      </c>
      <c r="P1574" s="74">
        <f t="shared" si="77"/>
        <v>2</v>
      </c>
      <c r="Q1574" s="139" t="str">
        <f t="shared" si="78"/>
        <v>Gastos_Gerais</v>
      </c>
    </row>
    <row r="1575" spans="1:17" ht="36" x14ac:dyDescent="0.2">
      <c r="A1575" s="357">
        <v>1572</v>
      </c>
      <c r="B1575" s="347">
        <v>44987</v>
      </c>
      <c r="C1575" s="580">
        <v>44986</v>
      </c>
      <c r="D1575" s="349" t="s">
        <v>264</v>
      </c>
      <c r="E1575" s="349" t="s">
        <v>96</v>
      </c>
      <c r="F1575" s="350">
        <v>328</v>
      </c>
      <c r="G1575" s="349" t="s">
        <v>3053</v>
      </c>
      <c r="H1575" s="349" t="s">
        <v>1032</v>
      </c>
      <c r="I1575" s="351" t="s">
        <v>2570</v>
      </c>
      <c r="J1575" s="352" t="s">
        <v>3054</v>
      </c>
      <c r="K1575" s="352" t="s">
        <v>1163</v>
      </c>
      <c r="L1575" s="353" t="s">
        <v>32</v>
      </c>
      <c r="M1575" s="352">
        <v>164</v>
      </c>
      <c r="N1575" s="371">
        <v>44987</v>
      </c>
      <c r="O1575" s="74">
        <f t="shared" si="76"/>
        <v>3</v>
      </c>
      <c r="P1575" s="74">
        <f t="shared" si="77"/>
        <v>3</v>
      </c>
      <c r="Q1575" s="139" t="str">
        <f t="shared" si="78"/>
        <v>Gastos_Gerais</v>
      </c>
    </row>
    <row r="1576" spans="1:17" ht="60" x14ac:dyDescent="0.2">
      <c r="A1576" s="357">
        <v>1573</v>
      </c>
      <c r="B1576" s="347">
        <v>44987</v>
      </c>
      <c r="C1576" s="580">
        <v>44958</v>
      </c>
      <c r="D1576" s="349" t="s">
        <v>264</v>
      </c>
      <c r="E1576" s="349" t="s">
        <v>290</v>
      </c>
      <c r="F1576" s="374">
        <v>309</v>
      </c>
      <c r="G1576" s="349" t="s">
        <v>3055</v>
      </c>
      <c r="H1576" s="349" t="s">
        <v>1032</v>
      </c>
      <c r="I1576" s="351" t="s">
        <v>1895</v>
      </c>
      <c r="J1576" s="352" t="s">
        <v>1896</v>
      </c>
      <c r="K1576" s="352" t="s">
        <v>1157</v>
      </c>
      <c r="L1576" s="353" t="s">
        <v>32</v>
      </c>
      <c r="M1576" s="352">
        <v>36633</v>
      </c>
      <c r="N1576" s="371">
        <v>44980</v>
      </c>
      <c r="O1576" s="74">
        <f t="shared" si="76"/>
        <v>3</v>
      </c>
      <c r="P1576" s="74">
        <f t="shared" si="77"/>
        <v>2</v>
      </c>
      <c r="Q1576" s="139" t="str">
        <f t="shared" si="78"/>
        <v>Gastos_Gerais</v>
      </c>
    </row>
    <row r="1577" spans="1:17" ht="25.5" x14ac:dyDescent="0.2">
      <c r="A1577" s="357">
        <v>1574</v>
      </c>
      <c r="B1577" s="347">
        <v>44987</v>
      </c>
      <c r="C1577" s="580">
        <v>44986</v>
      </c>
      <c r="D1577" s="349" t="s">
        <v>176</v>
      </c>
      <c r="E1577" s="349" t="s">
        <v>158</v>
      </c>
      <c r="F1577" s="350">
        <v>128</v>
      </c>
      <c r="G1577" s="351" t="s">
        <v>1572</v>
      </c>
      <c r="H1577" s="349" t="s">
        <v>416</v>
      </c>
      <c r="I1577" s="351" t="s">
        <v>1573</v>
      </c>
      <c r="J1577" s="352" t="s">
        <v>1574</v>
      </c>
      <c r="K1577" s="352" t="s">
        <v>1157</v>
      </c>
      <c r="L1577" s="353" t="s">
        <v>32</v>
      </c>
      <c r="M1577" s="352">
        <v>20234694</v>
      </c>
      <c r="N1577" s="371">
        <v>44995</v>
      </c>
      <c r="O1577" s="74">
        <f t="shared" si="76"/>
        <v>3</v>
      </c>
      <c r="P1577" s="74">
        <f t="shared" si="77"/>
        <v>3</v>
      </c>
      <c r="Q1577" s="139" t="str">
        <f t="shared" si="78"/>
        <v>Gastos_com_Pessoal</v>
      </c>
    </row>
    <row r="1578" spans="1:17" ht="24" x14ac:dyDescent="0.2">
      <c r="A1578" s="357">
        <v>1575</v>
      </c>
      <c r="B1578" s="347">
        <v>44987</v>
      </c>
      <c r="C1578" s="580">
        <v>44958</v>
      </c>
      <c r="D1578" s="349" t="s">
        <v>264</v>
      </c>
      <c r="E1578" s="349" t="s">
        <v>181</v>
      </c>
      <c r="F1578" s="350">
        <v>1100</v>
      </c>
      <c r="G1578" s="349" t="s">
        <v>4012</v>
      </c>
      <c r="H1578" s="349" t="s">
        <v>417</v>
      </c>
      <c r="I1578" s="351" t="s">
        <v>3056</v>
      </c>
      <c r="J1578" s="352" t="s">
        <v>3057</v>
      </c>
      <c r="K1578" s="352" t="s">
        <v>1157</v>
      </c>
      <c r="L1578" s="353" t="s">
        <v>32</v>
      </c>
      <c r="M1578" s="352">
        <v>20185</v>
      </c>
      <c r="N1578" s="371">
        <v>44985</v>
      </c>
      <c r="O1578" s="74">
        <f t="shared" si="76"/>
        <v>3</v>
      </c>
      <c r="P1578" s="74">
        <f t="shared" si="77"/>
        <v>2</v>
      </c>
      <c r="Q1578" s="139" t="str">
        <f t="shared" si="78"/>
        <v>Gastos_Gerais</v>
      </c>
    </row>
    <row r="1579" spans="1:17" ht="24" x14ac:dyDescent="0.2">
      <c r="A1579" s="357">
        <v>1576</v>
      </c>
      <c r="B1579" s="347">
        <v>44987</v>
      </c>
      <c r="C1579" s="580">
        <v>44958</v>
      </c>
      <c r="D1579" s="349" t="s">
        <v>264</v>
      </c>
      <c r="E1579" s="349" t="s">
        <v>247</v>
      </c>
      <c r="F1579" s="350">
        <v>570</v>
      </c>
      <c r="G1579" s="349" t="s">
        <v>3058</v>
      </c>
      <c r="H1579" s="349" t="s">
        <v>422</v>
      </c>
      <c r="I1579" s="351" t="s">
        <v>1899</v>
      </c>
      <c r="J1579" s="352" t="s">
        <v>1900</v>
      </c>
      <c r="K1579" s="352" t="s">
        <v>1157</v>
      </c>
      <c r="L1579" s="353" t="s">
        <v>32</v>
      </c>
      <c r="M1579" s="352">
        <v>37375516</v>
      </c>
      <c r="N1579" s="371">
        <v>44981</v>
      </c>
      <c r="O1579" s="74">
        <f t="shared" si="76"/>
        <v>3</v>
      </c>
      <c r="P1579" s="74">
        <f t="shared" si="77"/>
        <v>2</v>
      </c>
      <c r="Q1579" s="139" t="str">
        <f t="shared" si="78"/>
        <v>Gastos_Gerais</v>
      </c>
    </row>
    <row r="1580" spans="1:17" ht="24" x14ac:dyDescent="0.2">
      <c r="A1580" s="357">
        <v>1577</v>
      </c>
      <c r="B1580" s="347">
        <v>44987</v>
      </c>
      <c r="C1580" s="580">
        <v>44958</v>
      </c>
      <c r="D1580" s="349" t="s">
        <v>264</v>
      </c>
      <c r="E1580" s="349" t="s">
        <v>388</v>
      </c>
      <c r="F1580" s="350">
        <v>439</v>
      </c>
      <c r="G1580" s="349" t="s">
        <v>3059</v>
      </c>
      <c r="H1580" s="349" t="s">
        <v>418</v>
      </c>
      <c r="I1580" s="351" t="s">
        <v>3060</v>
      </c>
      <c r="J1580" s="352" t="s">
        <v>3061</v>
      </c>
      <c r="K1580" s="352" t="s">
        <v>1157</v>
      </c>
      <c r="L1580" s="353" t="s">
        <v>32</v>
      </c>
      <c r="M1580" s="352">
        <v>607</v>
      </c>
      <c r="N1580" s="371">
        <v>44981</v>
      </c>
      <c r="O1580" s="74">
        <f t="shared" si="76"/>
        <v>3</v>
      </c>
      <c r="P1580" s="74">
        <f t="shared" si="77"/>
        <v>2</v>
      </c>
      <c r="Q1580" s="139" t="str">
        <f t="shared" si="78"/>
        <v>Gastos_Gerais</v>
      </c>
    </row>
    <row r="1581" spans="1:17" ht="24" x14ac:dyDescent="0.2">
      <c r="A1581" s="357">
        <v>1578</v>
      </c>
      <c r="B1581" s="347">
        <v>44987</v>
      </c>
      <c r="C1581" s="580">
        <v>44958</v>
      </c>
      <c r="D1581" s="349" t="s">
        <v>264</v>
      </c>
      <c r="E1581" s="349" t="s">
        <v>138</v>
      </c>
      <c r="F1581" s="374">
        <v>672.3</v>
      </c>
      <c r="G1581" s="349" t="s">
        <v>138</v>
      </c>
      <c r="H1581" s="349" t="s">
        <v>417</v>
      </c>
      <c r="I1581" s="351" t="s">
        <v>1237</v>
      </c>
      <c r="J1581" s="352" t="s">
        <v>1238</v>
      </c>
      <c r="K1581" s="352" t="s">
        <v>1157</v>
      </c>
      <c r="L1581" s="353" t="s">
        <v>32</v>
      </c>
      <c r="M1581" s="352">
        <v>27295</v>
      </c>
      <c r="N1581" s="371">
        <v>44974</v>
      </c>
      <c r="O1581" s="74">
        <f t="shared" si="76"/>
        <v>3</v>
      </c>
      <c r="P1581" s="74">
        <f t="shared" si="77"/>
        <v>2</v>
      </c>
      <c r="Q1581" s="139" t="str">
        <f t="shared" si="78"/>
        <v>Gastos_Gerais</v>
      </c>
    </row>
    <row r="1582" spans="1:17" ht="36" x14ac:dyDescent="0.2">
      <c r="A1582" s="357">
        <v>1579</v>
      </c>
      <c r="B1582" s="347">
        <v>44987</v>
      </c>
      <c r="C1582" s="580">
        <v>44958</v>
      </c>
      <c r="D1582" s="349" t="s">
        <v>141</v>
      </c>
      <c r="E1582" s="349" t="s">
        <v>220</v>
      </c>
      <c r="F1582" s="350">
        <v>2073.4499999999998</v>
      </c>
      <c r="G1582" s="349" t="s">
        <v>3062</v>
      </c>
      <c r="H1582" s="349" t="s">
        <v>417</v>
      </c>
      <c r="I1582" s="351" t="s">
        <v>3056</v>
      </c>
      <c r="J1582" s="352" t="s">
        <v>3057</v>
      </c>
      <c r="K1582" s="352" t="s">
        <v>1157</v>
      </c>
      <c r="L1582" s="353" t="s">
        <v>32</v>
      </c>
      <c r="M1582" s="352">
        <v>100157</v>
      </c>
      <c r="N1582" s="371">
        <v>44983</v>
      </c>
      <c r="O1582" s="74">
        <f t="shared" si="76"/>
        <v>3</v>
      </c>
      <c r="P1582" s="74">
        <f t="shared" si="77"/>
        <v>2</v>
      </c>
      <c r="Q1582" s="139" t="str">
        <f t="shared" si="78"/>
        <v>Aquisição_de_Bens_Permanentes</v>
      </c>
    </row>
    <row r="1583" spans="1:17" ht="25.5" x14ac:dyDescent="0.2">
      <c r="A1583" s="357">
        <v>1580</v>
      </c>
      <c r="B1583" s="347">
        <v>44987</v>
      </c>
      <c r="C1583" s="580">
        <v>44986</v>
      </c>
      <c r="D1583" s="349" t="s">
        <v>176</v>
      </c>
      <c r="E1583" s="349" t="s">
        <v>262</v>
      </c>
      <c r="F1583" s="350">
        <v>609.53</v>
      </c>
      <c r="G1583" s="349" t="s">
        <v>3063</v>
      </c>
      <c r="H1583" s="349" t="s">
        <v>302</v>
      </c>
      <c r="I1583" s="351" t="s">
        <v>3064</v>
      </c>
      <c r="J1583" s="352" t="s">
        <v>923</v>
      </c>
      <c r="K1583" s="352" t="s">
        <v>1188</v>
      </c>
      <c r="L1583" s="353" t="s">
        <v>1189</v>
      </c>
      <c r="M1583" s="352">
        <v>364476798</v>
      </c>
      <c r="N1583" s="371">
        <v>44987</v>
      </c>
      <c r="O1583" s="74">
        <f t="shared" si="76"/>
        <v>3</v>
      </c>
      <c r="P1583" s="74">
        <f t="shared" si="77"/>
        <v>3</v>
      </c>
      <c r="Q1583" s="139" t="str">
        <f t="shared" si="78"/>
        <v>Gastos_com_Pessoal</v>
      </c>
    </row>
    <row r="1584" spans="1:17" ht="25.5" x14ac:dyDescent="0.2">
      <c r="A1584" s="357">
        <v>1581</v>
      </c>
      <c r="B1584" s="347">
        <v>44987</v>
      </c>
      <c r="C1584" s="580">
        <v>44986</v>
      </c>
      <c r="D1584" s="349" t="s">
        <v>176</v>
      </c>
      <c r="E1584" s="349" t="s">
        <v>280</v>
      </c>
      <c r="F1584" s="350">
        <v>1788.63</v>
      </c>
      <c r="G1584" s="349" t="s">
        <v>3065</v>
      </c>
      <c r="H1584" s="349" t="s">
        <v>302</v>
      </c>
      <c r="I1584" s="351" t="s">
        <v>3064</v>
      </c>
      <c r="J1584" s="352" t="s">
        <v>923</v>
      </c>
      <c r="K1584" s="352" t="s">
        <v>1188</v>
      </c>
      <c r="L1584" s="353" t="s">
        <v>1189</v>
      </c>
      <c r="M1584" s="352">
        <v>364476798</v>
      </c>
      <c r="N1584" s="371">
        <v>44987</v>
      </c>
      <c r="O1584" s="74">
        <f t="shared" si="76"/>
        <v>3</v>
      </c>
      <c r="P1584" s="74">
        <f t="shared" si="77"/>
        <v>3</v>
      </c>
      <c r="Q1584" s="139" t="str">
        <f t="shared" si="78"/>
        <v>Gastos_com_Pessoal</v>
      </c>
    </row>
    <row r="1585" spans="1:17" ht="25.5" x14ac:dyDescent="0.2">
      <c r="A1585" s="357">
        <v>1582</v>
      </c>
      <c r="B1585" s="347">
        <v>44987</v>
      </c>
      <c r="C1585" s="580">
        <v>44986</v>
      </c>
      <c r="D1585" s="349" t="s">
        <v>176</v>
      </c>
      <c r="E1585" s="349" t="s">
        <v>262</v>
      </c>
      <c r="F1585" s="350">
        <v>727.31</v>
      </c>
      <c r="G1585" s="349" t="s">
        <v>3066</v>
      </c>
      <c r="H1585" s="349" t="s">
        <v>420</v>
      </c>
      <c r="I1585" s="351" t="s">
        <v>3067</v>
      </c>
      <c r="J1585" s="352" t="s">
        <v>3068</v>
      </c>
      <c r="K1585" s="352" t="s">
        <v>1188</v>
      </c>
      <c r="L1585" s="353" t="s">
        <v>1189</v>
      </c>
      <c r="M1585" s="352">
        <v>364476798</v>
      </c>
      <c r="N1585" s="371">
        <v>44987</v>
      </c>
      <c r="O1585" s="74">
        <f t="shared" si="76"/>
        <v>3</v>
      </c>
      <c r="P1585" s="74">
        <f t="shared" si="77"/>
        <v>3</v>
      </c>
      <c r="Q1585" s="139" t="str">
        <f t="shared" si="78"/>
        <v>Gastos_com_Pessoal</v>
      </c>
    </row>
    <row r="1586" spans="1:17" ht="25.5" x14ac:dyDescent="0.2">
      <c r="A1586" s="357">
        <v>1583</v>
      </c>
      <c r="B1586" s="347">
        <v>44987</v>
      </c>
      <c r="C1586" s="580">
        <v>44986</v>
      </c>
      <c r="D1586" s="349" t="s">
        <v>176</v>
      </c>
      <c r="E1586" s="349" t="s">
        <v>280</v>
      </c>
      <c r="F1586" s="350">
        <v>2100.48</v>
      </c>
      <c r="G1586" s="349" t="s">
        <v>3069</v>
      </c>
      <c r="H1586" s="349" t="s">
        <v>420</v>
      </c>
      <c r="I1586" s="351" t="s">
        <v>3067</v>
      </c>
      <c r="J1586" s="352" t="s">
        <v>3068</v>
      </c>
      <c r="K1586" s="352" t="s">
        <v>1188</v>
      </c>
      <c r="L1586" s="353" t="s">
        <v>1189</v>
      </c>
      <c r="M1586" s="352">
        <v>364476798</v>
      </c>
      <c r="N1586" s="371">
        <v>44987</v>
      </c>
      <c r="O1586" s="74">
        <f t="shared" si="76"/>
        <v>3</v>
      </c>
      <c r="P1586" s="74">
        <f t="shared" si="77"/>
        <v>3</v>
      </c>
      <c r="Q1586" s="139" t="str">
        <f t="shared" si="78"/>
        <v>Gastos_com_Pessoal</v>
      </c>
    </row>
    <row r="1587" spans="1:17" ht="25.5" x14ac:dyDescent="0.2">
      <c r="A1587" s="357">
        <v>1584</v>
      </c>
      <c r="B1587" s="347">
        <v>44987</v>
      </c>
      <c r="C1587" s="580">
        <v>44986</v>
      </c>
      <c r="D1587" s="349" t="s">
        <v>176</v>
      </c>
      <c r="E1587" s="349" t="s">
        <v>262</v>
      </c>
      <c r="F1587" s="350">
        <v>1023</v>
      </c>
      <c r="G1587" s="349" t="s">
        <v>3070</v>
      </c>
      <c r="H1587" s="349" t="s">
        <v>416</v>
      </c>
      <c r="I1587" s="351" t="s">
        <v>3071</v>
      </c>
      <c r="J1587" s="352" t="s">
        <v>508</v>
      </c>
      <c r="K1587" s="352" t="s">
        <v>1188</v>
      </c>
      <c r="L1587" s="353" t="s">
        <v>1189</v>
      </c>
      <c r="M1587" s="352">
        <v>364476798</v>
      </c>
      <c r="N1587" s="371">
        <v>44987</v>
      </c>
      <c r="O1587" s="74">
        <f t="shared" si="76"/>
        <v>3</v>
      </c>
      <c r="P1587" s="74">
        <f t="shared" si="77"/>
        <v>3</v>
      </c>
      <c r="Q1587" s="139" t="str">
        <f t="shared" si="78"/>
        <v>Gastos_com_Pessoal</v>
      </c>
    </row>
    <row r="1588" spans="1:17" ht="25.5" x14ac:dyDescent="0.2">
      <c r="A1588" s="357">
        <v>1585</v>
      </c>
      <c r="B1588" s="347">
        <v>44987</v>
      </c>
      <c r="C1588" s="580">
        <v>44986</v>
      </c>
      <c r="D1588" s="349" t="s">
        <v>176</v>
      </c>
      <c r="E1588" s="349" t="s">
        <v>280</v>
      </c>
      <c r="F1588" s="350">
        <v>2784.28</v>
      </c>
      <c r="G1588" s="349" t="s">
        <v>3072</v>
      </c>
      <c r="H1588" s="349" t="s">
        <v>416</v>
      </c>
      <c r="I1588" s="351" t="s">
        <v>3071</v>
      </c>
      <c r="J1588" s="352" t="s">
        <v>508</v>
      </c>
      <c r="K1588" s="352" t="s">
        <v>1188</v>
      </c>
      <c r="L1588" s="353" t="s">
        <v>1189</v>
      </c>
      <c r="M1588" s="352">
        <v>364476798</v>
      </c>
      <c r="N1588" s="371">
        <v>44987</v>
      </c>
      <c r="O1588" s="74">
        <f t="shared" si="76"/>
        <v>3</v>
      </c>
      <c r="P1588" s="74">
        <f t="shared" si="77"/>
        <v>3</v>
      </c>
      <c r="Q1588" s="139" t="str">
        <f t="shared" si="78"/>
        <v>Gastos_com_Pessoal</v>
      </c>
    </row>
    <row r="1589" spans="1:17" ht="25.5" x14ac:dyDescent="0.2">
      <c r="A1589" s="357">
        <v>1586</v>
      </c>
      <c r="B1589" s="347">
        <v>44987</v>
      </c>
      <c r="C1589" s="580">
        <v>44986</v>
      </c>
      <c r="D1589" s="349" t="s">
        <v>176</v>
      </c>
      <c r="E1589" s="349" t="s">
        <v>262</v>
      </c>
      <c r="F1589" s="350">
        <v>609.53</v>
      </c>
      <c r="G1589" s="349" t="s">
        <v>3073</v>
      </c>
      <c r="H1589" s="349" t="s">
        <v>302</v>
      </c>
      <c r="I1589" s="351" t="s">
        <v>3074</v>
      </c>
      <c r="J1589" s="352" t="s">
        <v>3075</v>
      </c>
      <c r="K1589" s="352" t="s">
        <v>1188</v>
      </c>
      <c r="L1589" s="353" t="s">
        <v>1189</v>
      </c>
      <c r="M1589" s="352">
        <v>364476798</v>
      </c>
      <c r="N1589" s="371">
        <v>44987</v>
      </c>
      <c r="O1589" s="74">
        <f t="shared" si="76"/>
        <v>3</v>
      </c>
      <c r="P1589" s="74">
        <f t="shared" si="77"/>
        <v>3</v>
      </c>
      <c r="Q1589" s="139" t="str">
        <f t="shared" si="78"/>
        <v>Gastos_com_Pessoal</v>
      </c>
    </row>
    <row r="1590" spans="1:17" ht="25.5" x14ac:dyDescent="0.2">
      <c r="A1590" s="357">
        <v>1587</v>
      </c>
      <c r="B1590" s="347">
        <v>44987</v>
      </c>
      <c r="C1590" s="580">
        <v>44986</v>
      </c>
      <c r="D1590" s="349" t="s">
        <v>176</v>
      </c>
      <c r="E1590" s="349" t="s">
        <v>280</v>
      </c>
      <c r="F1590" s="350">
        <v>1788.63</v>
      </c>
      <c r="G1590" s="349" t="s">
        <v>3076</v>
      </c>
      <c r="H1590" s="349" t="s">
        <v>302</v>
      </c>
      <c r="I1590" s="351" t="s">
        <v>3074</v>
      </c>
      <c r="J1590" s="353" t="s">
        <v>3075</v>
      </c>
      <c r="K1590" s="352" t="s">
        <v>1188</v>
      </c>
      <c r="L1590" s="353" t="s">
        <v>1189</v>
      </c>
      <c r="M1590" s="352">
        <v>364476798</v>
      </c>
      <c r="N1590" s="371">
        <v>44987</v>
      </c>
      <c r="O1590" s="74">
        <f t="shared" si="76"/>
        <v>3</v>
      </c>
      <c r="P1590" s="74">
        <f t="shared" si="77"/>
        <v>3</v>
      </c>
      <c r="Q1590" s="139" t="str">
        <f t="shared" si="78"/>
        <v>Gastos_com_Pessoal</v>
      </c>
    </row>
    <row r="1591" spans="1:17" ht="25.5" x14ac:dyDescent="0.2">
      <c r="A1591" s="357">
        <v>1588</v>
      </c>
      <c r="B1591" s="347">
        <v>44987</v>
      </c>
      <c r="C1591" s="580">
        <v>44986</v>
      </c>
      <c r="D1591" s="349" t="s">
        <v>176</v>
      </c>
      <c r="E1591" s="349" t="s">
        <v>262</v>
      </c>
      <c r="F1591" s="350">
        <v>970.27</v>
      </c>
      <c r="G1591" s="349" t="s">
        <v>3077</v>
      </c>
      <c r="H1591" s="349" t="s">
        <v>493</v>
      </c>
      <c r="I1591" s="351" t="s">
        <v>3078</v>
      </c>
      <c r="J1591" s="352" t="s">
        <v>697</v>
      </c>
      <c r="K1591" s="352" t="s">
        <v>1188</v>
      </c>
      <c r="L1591" s="353" t="s">
        <v>1189</v>
      </c>
      <c r="M1591" s="352">
        <v>364476798</v>
      </c>
      <c r="N1591" s="371">
        <v>44987</v>
      </c>
      <c r="O1591" s="74">
        <f t="shared" si="76"/>
        <v>3</v>
      </c>
      <c r="P1591" s="74">
        <f t="shared" si="77"/>
        <v>3</v>
      </c>
      <c r="Q1591" s="139" t="str">
        <f t="shared" si="78"/>
        <v>Gastos_com_Pessoal</v>
      </c>
    </row>
    <row r="1592" spans="1:17" ht="25.5" x14ac:dyDescent="0.2">
      <c r="A1592" s="357">
        <v>1589</v>
      </c>
      <c r="B1592" s="355">
        <v>44987</v>
      </c>
      <c r="C1592" s="348">
        <v>44986</v>
      </c>
      <c r="D1592" s="351" t="s">
        <v>176</v>
      </c>
      <c r="E1592" s="351" t="s">
        <v>280</v>
      </c>
      <c r="F1592" s="356">
        <v>2673.77</v>
      </c>
      <c r="G1592" s="351" t="s">
        <v>3079</v>
      </c>
      <c r="H1592" s="351" t="s">
        <v>493</v>
      </c>
      <c r="I1592" s="351" t="s">
        <v>3078</v>
      </c>
      <c r="J1592" s="353" t="s">
        <v>697</v>
      </c>
      <c r="K1592" s="353" t="s">
        <v>1188</v>
      </c>
      <c r="L1592" s="353" t="s">
        <v>1189</v>
      </c>
      <c r="M1592" s="353">
        <v>364476798</v>
      </c>
      <c r="N1592" s="371">
        <v>44987</v>
      </c>
      <c r="O1592" s="74">
        <f t="shared" si="76"/>
        <v>3</v>
      </c>
      <c r="P1592" s="74">
        <f t="shared" si="77"/>
        <v>3</v>
      </c>
      <c r="Q1592" s="139" t="str">
        <f t="shared" si="78"/>
        <v>Gastos_com_Pessoal</v>
      </c>
    </row>
    <row r="1593" spans="1:17" ht="25.5" x14ac:dyDescent="0.2">
      <c r="A1593" s="357">
        <v>1590</v>
      </c>
      <c r="B1593" s="377">
        <v>44987</v>
      </c>
      <c r="C1593" s="583">
        <v>44986</v>
      </c>
      <c r="D1593" s="361" t="s">
        <v>176</v>
      </c>
      <c r="E1593" s="361" t="s">
        <v>262</v>
      </c>
      <c r="F1593" s="366">
        <v>763.42</v>
      </c>
      <c r="G1593" s="361" t="s">
        <v>3080</v>
      </c>
      <c r="H1593" s="361" t="s">
        <v>420</v>
      </c>
      <c r="I1593" s="361" t="s">
        <v>3081</v>
      </c>
      <c r="J1593" s="363" t="s">
        <v>3082</v>
      </c>
      <c r="K1593" s="363" t="s">
        <v>1188</v>
      </c>
      <c r="L1593" s="363" t="s">
        <v>1189</v>
      </c>
      <c r="M1593" s="363">
        <v>364476798</v>
      </c>
      <c r="N1593" s="587">
        <v>44987</v>
      </c>
      <c r="O1593" s="74">
        <f t="shared" si="76"/>
        <v>3</v>
      </c>
      <c r="P1593" s="74">
        <f t="shared" si="77"/>
        <v>3</v>
      </c>
      <c r="Q1593" s="139" t="str">
        <f t="shared" si="78"/>
        <v>Gastos_com_Pessoal</v>
      </c>
    </row>
    <row r="1594" spans="1:17" ht="25.5" x14ac:dyDescent="0.2">
      <c r="A1594" s="357">
        <v>1591</v>
      </c>
      <c r="B1594" s="355">
        <v>44987</v>
      </c>
      <c r="C1594" s="348">
        <v>44986</v>
      </c>
      <c r="D1594" s="351" t="s">
        <v>176</v>
      </c>
      <c r="E1594" s="351" t="s">
        <v>280</v>
      </c>
      <c r="F1594" s="356">
        <v>2246.61</v>
      </c>
      <c r="G1594" s="349" t="s">
        <v>3083</v>
      </c>
      <c r="H1594" s="351" t="s">
        <v>420</v>
      </c>
      <c r="I1594" s="351" t="s">
        <v>3081</v>
      </c>
      <c r="J1594" s="353" t="s">
        <v>3082</v>
      </c>
      <c r="K1594" s="353" t="s">
        <v>1188</v>
      </c>
      <c r="L1594" s="353" t="s">
        <v>1189</v>
      </c>
      <c r="M1594" s="353">
        <v>364476798</v>
      </c>
      <c r="N1594" s="368">
        <v>44987</v>
      </c>
      <c r="O1594" s="74">
        <f t="shared" si="76"/>
        <v>3</v>
      </c>
      <c r="P1594" s="74">
        <f t="shared" si="77"/>
        <v>3</v>
      </c>
      <c r="Q1594" s="139" t="str">
        <f t="shared" si="78"/>
        <v>Gastos_com_Pessoal</v>
      </c>
    </row>
    <row r="1595" spans="1:17" ht="25.5" x14ac:dyDescent="0.2">
      <c r="A1595" s="357">
        <v>1592</v>
      </c>
      <c r="B1595" s="347">
        <v>44987</v>
      </c>
      <c r="C1595" s="580">
        <v>44986</v>
      </c>
      <c r="D1595" s="349" t="s">
        <v>176</v>
      </c>
      <c r="E1595" s="349" t="s">
        <v>262</v>
      </c>
      <c r="F1595" s="350">
        <v>642.54</v>
      </c>
      <c r="G1595" s="349" t="s">
        <v>3084</v>
      </c>
      <c r="H1595" s="349" t="s">
        <v>419</v>
      </c>
      <c r="I1595" s="351" t="s">
        <v>3085</v>
      </c>
      <c r="J1595" s="352" t="s">
        <v>919</v>
      </c>
      <c r="K1595" s="352" t="s">
        <v>1188</v>
      </c>
      <c r="L1595" s="353" t="s">
        <v>1189</v>
      </c>
      <c r="M1595" s="352">
        <v>364476798</v>
      </c>
      <c r="N1595" s="371">
        <v>44987</v>
      </c>
      <c r="O1595" s="74">
        <f t="shared" si="76"/>
        <v>3</v>
      </c>
      <c r="P1595" s="74">
        <f t="shared" si="77"/>
        <v>3</v>
      </c>
      <c r="Q1595" s="139" t="str">
        <f t="shared" si="78"/>
        <v>Gastos_com_Pessoal</v>
      </c>
    </row>
    <row r="1596" spans="1:17" ht="25.5" x14ac:dyDescent="0.2">
      <c r="A1596" s="357">
        <v>1593</v>
      </c>
      <c r="B1596" s="355">
        <v>44987</v>
      </c>
      <c r="C1596" s="348">
        <v>44986</v>
      </c>
      <c r="D1596" s="351" t="s">
        <v>176</v>
      </c>
      <c r="E1596" s="351" t="s">
        <v>280</v>
      </c>
      <c r="F1596" s="356">
        <v>1877.66</v>
      </c>
      <c r="G1596" s="351" t="s">
        <v>3086</v>
      </c>
      <c r="H1596" s="351" t="s">
        <v>419</v>
      </c>
      <c r="I1596" s="351" t="s">
        <v>3085</v>
      </c>
      <c r="J1596" s="353" t="s">
        <v>919</v>
      </c>
      <c r="K1596" s="353" t="s">
        <v>1188</v>
      </c>
      <c r="L1596" s="353" t="s">
        <v>1189</v>
      </c>
      <c r="M1596" s="353">
        <v>364476798</v>
      </c>
      <c r="N1596" s="371">
        <v>44987</v>
      </c>
      <c r="O1596" s="74">
        <f t="shared" si="76"/>
        <v>3</v>
      </c>
      <c r="P1596" s="74">
        <f t="shared" si="77"/>
        <v>3</v>
      </c>
      <c r="Q1596" s="139" t="str">
        <f t="shared" si="78"/>
        <v>Gastos_com_Pessoal</v>
      </c>
    </row>
    <row r="1597" spans="1:17" ht="25.5" x14ac:dyDescent="0.2">
      <c r="A1597" s="357">
        <v>1594</v>
      </c>
      <c r="B1597" s="347">
        <v>44987</v>
      </c>
      <c r="C1597" s="580">
        <v>44986</v>
      </c>
      <c r="D1597" s="349" t="s">
        <v>176</v>
      </c>
      <c r="E1597" s="349" t="s">
        <v>262</v>
      </c>
      <c r="F1597" s="350">
        <v>995.87</v>
      </c>
      <c r="G1597" s="349" t="s">
        <v>3087</v>
      </c>
      <c r="H1597" s="349" t="s">
        <v>423</v>
      </c>
      <c r="I1597" s="351" t="s">
        <v>3088</v>
      </c>
      <c r="J1597" s="352" t="s">
        <v>512</v>
      </c>
      <c r="K1597" s="352" t="s">
        <v>1188</v>
      </c>
      <c r="L1597" s="353" t="s">
        <v>1189</v>
      </c>
      <c r="M1597" s="352">
        <v>364476798</v>
      </c>
      <c r="N1597" s="371">
        <v>44987</v>
      </c>
      <c r="O1597" s="74">
        <f t="shared" si="76"/>
        <v>3</v>
      </c>
      <c r="P1597" s="74">
        <f t="shared" si="77"/>
        <v>3</v>
      </c>
      <c r="Q1597" s="139" t="str">
        <f t="shared" si="78"/>
        <v>Gastos_com_Pessoal</v>
      </c>
    </row>
    <row r="1598" spans="1:17" ht="25.5" x14ac:dyDescent="0.2">
      <c r="A1598" s="357">
        <v>1595</v>
      </c>
      <c r="B1598" s="347">
        <v>44987</v>
      </c>
      <c r="C1598" s="580">
        <v>44986</v>
      </c>
      <c r="D1598" s="349" t="s">
        <v>176</v>
      </c>
      <c r="E1598" s="349" t="s">
        <v>280</v>
      </c>
      <c r="F1598" s="350">
        <v>2830.36</v>
      </c>
      <c r="G1598" s="349" t="s">
        <v>3089</v>
      </c>
      <c r="H1598" s="349" t="s">
        <v>423</v>
      </c>
      <c r="I1598" s="351" t="s">
        <v>3088</v>
      </c>
      <c r="J1598" s="352" t="s">
        <v>512</v>
      </c>
      <c r="K1598" s="352" t="s">
        <v>1188</v>
      </c>
      <c r="L1598" s="353" t="s">
        <v>1189</v>
      </c>
      <c r="M1598" s="352">
        <v>364476798</v>
      </c>
      <c r="N1598" s="371">
        <v>44987</v>
      </c>
      <c r="O1598" s="74">
        <f t="shared" si="76"/>
        <v>3</v>
      </c>
      <c r="P1598" s="74">
        <f t="shared" si="77"/>
        <v>3</v>
      </c>
      <c r="Q1598" s="139" t="str">
        <f t="shared" si="78"/>
        <v>Gastos_com_Pessoal</v>
      </c>
    </row>
    <row r="1599" spans="1:17" ht="25.5" x14ac:dyDescent="0.2">
      <c r="A1599" s="357">
        <v>1596</v>
      </c>
      <c r="B1599" s="347">
        <v>44987</v>
      </c>
      <c r="C1599" s="580">
        <v>44986</v>
      </c>
      <c r="D1599" s="349" t="s">
        <v>176</v>
      </c>
      <c r="E1599" s="349" t="s">
        <v>262</v>
      </c>
      <c r="F1599" s="350">
        <v>853.48</v>
      </c>
      <c r="G1599" s="349" t="s">
        <v>3090</v>
      </c>
      <c r="H1599" s="349" t="s">
        <v>422</v>
      </c>
      <c r="I1599" s="351" t="s">
        <v>3091</v>
      </c>
      <c r="J1599" s="352" t="s">
        <v>955</v>
      </c>
      <c r="K1599" s="352" t="s">
        <v>1188</v>
      </c>
      <c r="L1599" s="353" t="s">
        <v>1189</v>
      </c>
      <c r="M1599" s="352">
        <v>364476798</v>
      </c>
      <c r="N1599" s="371">
        <v>44987</v>
      </c>
      <c r="O1599" s="74">
        <f t="shared" si="76"/>
        <v>3</v>
      </c>
      <c r="P1599" s="74">
        <f t="shared" si="77"/>
        <v>3</v>
      </c>
      <c r="Q1599" s="139" t="str">
        <f t="shared" si="78"/>
        <v>Gastos_com_Pessoal</v>
      </c>
    </row>
    <row r="1600" spans="1:17" ht="25.5" x14ac:dyDescent="0.2">
      <c r="A1600" s="357">
        <v>1597</v>
      </c>
      <c r="B1600" s="347">
        <v>44987</v>
      </c>
      <c r="C1600" s="580">
        <v>44986</v>
      </c>
      <c r="D1600" s="349" t="s">
        <v>176</v>
      </c>
      <c r="E1600" s="349" t="s">
        <v>280</v>
      </c>
      <c r="F1600" s="350">
        <v>2585.0300000000002</v>
      </c>
      <c r="G1600" s="349" t="s">
        <v>3092</v>
      </c>
      <c r="H1600" s="349" t="s">
        <v>422</v>
      </c>
      <c r="I1600" s="351" t="s">
        <v>3091</v>
      </c>
      <c r="J1600" s="352" t="s">
        <v>955</v>
      </c>
      <c r="K1600" s="352" t="s">
        <v>1188</v>
      </c>
      <c r="L1600" s="353" t="s">
        <v>1189</v>
      </c>
      <c r="M1600" s="352">
        <v>364476798</v>
      </c>
      <c r="N1600" s="371">
        <v>44987</v>
      </c>
      <c r="O1600" s="74">
        <f t="shared" ref="O1600:O1663" si="82">IF(B1600=0,0,IF(YEAR(B1600)=$P$1,MONTH(B1600)-$O$1+1,(YEAR(B1600)-$P$1)*12-$O$1+1+MONTH(B1600)))</f>
        <v>3</v>
      </c>
      <c r="P1600" s="74">
        <f t="shared" ref="P1600:P1663" si="83">IF(C1600=0,0,IF(YEAR(C1600)=$P$1,MONTH(C1600)-$O$1+1,(YEAR(C1600)-$P$1)*12-$O$1+1+MONTH(C1600)))</f>
        <v>3</v>
      </c>
      <c r="Q1600" s="139" t="str">
        <f t="shared" ref="Q1600:Q1663" si="84">SUBSTITUTE(D1600," ","_")</f>
        <v>Gastos_com_Pessoal</v>
      </c>
    </row>
    <row r="1601" spans="1:17" ht="25.5" x14ac:dyDescent="0.2">
      <c r="A1601" s="357">
        <v>1598</v>
      </c>
      <c r="B1601" s="347">
        <v>44987</v>
      </c>
      <c r="C1601" s="580">
        <v>44986</v>
      </c>
      <c r="D1601" s="349" t="s">
        <v>176</v>
      </c>
      <c r="E1601" s="349" t="s">
        <v>262</v>
      </c>
      <c r="F1601" s="350">
        <v>942.48</v>
      </c>
      <c r="G1601" s="349" t="s">
        <v>3093</v>
      </c>
      <c r="H1601" s="349" t="s">
        <v>420</v>
      </c>
      <c r="I1601" s="351" t="s">
        <v>3094</v>
      </c>
      <c r="J1601" s="352" t="s">
        <v>3095</v>
      </c>
      <c r="K1601" s="352" t="s">
        <v>1188</v>
      </c>
      <c r="L1601" s="353" t="s">
        <v>1189</v>
      </c>
      <c r="M1601" s="352">
        <v>364476798</v>
      </c>
      <c r="N1601" s="371">
        <v>44987</v>
      </c>
      <c r="O1601" s="74">
        <f t="shared" si="82"/>
        <v>3</v>
      </c>
      <c r="P1601" s="74">
        <f t="shared" si="83"/>
        <v>3</v>
      </c>
      <c r="Q1601" s="139" t="str">
        <f t="shared" si="84"/>
        <v>Gastos_com_Pessoal</v>
      </c>
    </row>
    <row r="1602" spans="1:17" ht="25.5" x14ac:dyDescent="0.2">
      <c r="A1602" s="357">
        <v>1599</v>
      </c>
      <c r="B1602" s="347">
        <v>44987</v>
      </c>
      <c r="C1602" s="580">
        <v>44986</v>
      </c>
      <c r="D1602" s="349" t="s">
        <v>176</v>
      </c>
      <c r="E1602" s="349" t="s">
        <v>280</v>
      </c>
      <c r="F1602" s="350">
        <v>2615.2399999999998</v>
      </c>
      <c r="G1602" s="349" t="s">
        <v>3096</v>
      </c>
      <c r="H1602" s="349" t="s">
        <v>420</v>
      </c>
      <c r="I1602" s="351" t="s">
        <v>3094</v>
      </c>
      <c r="J1602" s="352" t="s">
        <v>3095</v>
      </c>
      <c r="K1602" s="352" t="s">
        <v>1188</v>
      </c>
      <c r="L1602" s="353" t="s">
        <v>1189</v>
      </c>
      <c r="M1602" s="352">
        <v>364476798</v>
      </c>
      <c r="N1602" s="371">
        <v>44987</v>
      </c>
      <c r="O1602" s="74">
        <f t="shared" si="82"/>
        <v>3</v>
      </c>
      <c r="P1602" s="74">
        <f t="shared" si="83"/>
        <v>3</v>
      </c>
      <c r="Q1602" s="139" t="str">
        <f t="shared" si="84"/>
        <v>Gastos_com_Pessoal</v>
      </c>
    </row>
    <row r="1603" spans="1:17" ht="25.5" x14ac:dyDescent="0.2">
      <c r="A1603" s="357">
        <v>1600</v>
      </c>
      <c r="B1603" s="347">
        <v>44987</v>
      </c>
      <c r="C1603" s="580">
        <v>44986</v>
      </c>
      <c r="D1603" s="349" t="s">
        <v>176</v>
      </c>
      <c r="E1603" s="349" t="s">
        <v>262</v>
      </c>
      <c r="F1603" s="350">
        <v>785.87</v>
      </c>
      <c r="G1603" s="349" t="s">
        <v>3097</v>
      </c>
      <c r="H1603" s="349" t="s">
        <v>420</v>
      </c>
      <c r="I1603" s="351" t="s">
        <v>3098</v>
      </c>
      <c r="J1603" s="352" t="s">
        <v>3099</v>
      </c>
      <c r="K1603" s="352" t="s">
        <v>1188</v>
      </c>
      <c r="L1603" s="353" t="s">
        <v>1189</v>
      </c>
      <c r="M1603" s="352">
        <v>364476798</v>
      </c>
      <c r="N1603" s="371">
        <v>44987</v>
      </c>
      <c r="O1603" s="74">
        <f t="shared" si="82"/>
        <v>3</v>
      </c>
      <c r="P1603" s="74">
        <f t="shared" si="83"/>
        <v>3</v>
      </c>
      <c r="Q1603" s="139" t="str">
        <f t="shared" si="84"/>
        <v>Gastos_com_Pessoal</v>
      </c>
    </row>
    <row r="1604" spans="1:17" ht="25.5" x14ac:dyDescent="0.2">
      <c r="A1604" s="357">
        <v>1601</v>
      </c>
      <c r="B1604" s="347">
        <v>44987</v>
      </c>
      <c r="C1604" s="580">
        <v>44986</v>
      </c>
      <c r="D1604" s="349" t="s">
        <v>176</v>
      </c>
      <c r="E1604" s="349" t="s">
        <v>280</v>
      </c>
      <c r="F1604" s="350">
        <v>2240.96</v>
      </c>
      <c r="G1604" s="349" t="s">
        <v>3100</v>
      </c>
      <c r="H1604" s="349" t="s">
        <v>420</v>
      </c>
      <c r="I1604" s="351" t="s">
        <v>3098</v>
      </c>
      <c r="J1604" s="352" t="s">
        <v>3099</v>
      </c>
      <c r="K1604" s="352" t="s">
        <v>1188</v>
      </c>
      <c r="L1604" s="353" t="s">
        <v>1189</v>
      </c>
      <c r="M1604" s="352">
        <v>364476798</v>
      </c>
      <c r="N1604" s="371">
        <v>44987</v>
      </c>
      <c r="O1604" s="74">
        <f t="shared" si="82"/>
        <v>3</v>
      </c>
      <c r="P1604" s="74">
        <f t="shared" si="83"/>
        <v>3</v>
      </c>
      <c r="Q1604" s="139" t="str">
        <f t="shared" si="84"/>
        <v>Gastos_com_Pessoal</v>
      </c>
    </row>
    <row r="1605" spans="1:17" ht="25.5" x14ac:dyDescent="0.2">
      <c r="A1605" s="357">
        <v>1602</v>
      </c>
      <c r="B1605" s="347">
        <v>44987</v>
      </c>
      <c r="C1605" s="580">
        <v>44986</v>
      </c>
      <c r="D1605" s="349" t="s">
        <v>176</v>
      </c>
      <c r="E1605" s="349" t="s">
        <v>262</v>
      </c>
      <c r="F1605" s="350">
        <v>514.47</v>
      </c>
      <c r="G1605" s="349" t="s">
        <v>3101</v>
      </c>
      <c r="H1605" s="349" t="s">
        <v>419</v>
      </c>
      <c r="I1605" s="351" t="s">
        <v>3102</v>
      </c>
      <c r="J1605" s="352" t="s">
        <v>595</v>
      </c>
      <c r="K1605" s="352" t="s">
        <v>1188</v>
      </c>
      <c r="L1605" s="353" t="s">
        <v>1189</v>
      </c>
      <c r="M1605" s="352">
        <v>364476798</v>
      </c>
      <c r="N1605" s="371">
        <v>44987</v>
      </c>
      <c r="O1605" s="74">
        <f t="shared" si="82"/>
        <v>3</v>
      </c>
      <c r="P1605" s="74">
        <f t="shared" si="83"/>
        <v>3</v>
      </c>
      <c r="Q1605" s="139" t="str">
        <f t="shared" si="84"/>
        <v>Gastos_com_Pessoal</v>
      </c>
    </row>
    <row r="1606" spans="1:17" ht="25.5" x14ac:dyDescent="0.2">
      <c r="A1606" s="357">
        <v>1603</v>
      </c>
      <c r="B1606" s="347">
        <v>44987</v>
      </c>
      <c r="C1606" s="580">
        <v>44986</v>
      </c>
      <c r="D1606" s="349" t="s">
        <v>176</v>
      </c>
      <c r="E1606" s="349" t="s">
        <v>280</v>
      </c>
      <c r="F1606" s="350">
        <v>1531.92</v>
      </c>
      <c r="G1606" s="349" t="s">
        <v>3103</v>
      </c>
      <c r="H1606" s="349" t="s">
        <v>419</v>
      </c>
      <c r="I1606" s="351" t="s">
        <v>3102</v>
      </c>
      <c r="J1606" s="352" t="s">
        <v>595</v>
      </c>
      <c r="K1606" s="352" t="s">
        <v>1188</v>
      </c>
      <c r="L1606" s="353" t="s">
        <v>1189</v>
      </c>
      <c r="M1606" s="352">
        <v>364476798</v>
      </c>
      <c r="N1606" s="371">
        <v>44987</v>
      </c>
      <c r="O1606" s="74">
        <f t="shared" si="82"/>
        <v>3</v>
      </c>
      <c r="P1606" s="74">
        <f t="shared" si="83"/>
        <v>3</v>
      </c>
      <c r="Q1606" s="139" t="str">
        <f t="shared" si="84"/>
        <v>Gastos_com_Pessoal</v>
      </c>
    </row>
    <row r="1607" spans="1:17" ht="25.5" x14ac:dyDescent="0.2">
      <c r="A1607" s="357">
        <v>1604</v>
      </c>
      <c r="B1607" s="347">
        <v>44987</v>
      </c>
      <c r="C1607" s="580">
        <v>44986</v>
      </c>
      <c r="D1607" s="349" t="s">
        <v>176</v>
      </c>
      <c r="E1607" s="349" t="s">
        <v>262</v>
      </c>
      <c r="F1607" s="350">
        <v>980.37</v>
      </c>
      <c r="G1607" s="349" t="s">
        <v>3104</v>
      </c>
      <c r="H1607" s="349" t="s">
        <v>419</v>
      </c>
      <c r="I1607" s="351" t="s">
        <v>3105</v>
      </c>
      <c r="J1607" s="352" t="s">
        <v>3106</v>
      </c>
      <c r="K1607" s="352" t="s">
        <v>1188</v>
      </c>
      <c r="L1607" s="353" t="s">
        <v>1189</v>
      </c>
      <c r="M1607" s="352">
        <v>364476798</v>
      </c>
      <c r="N1607" s="371">
        <v>44987</v>
      </c>
      <c r="O1607" s="74">
        <f t="shared" si="82"/>
        <v>3</v>
      </c>
      <c r="P1607" s="74">
        <f t="shared" si="83"/>
        <v>3</v>
      </c>
      <c r="Q1607" s="139" t="str">
        <f t="shared" si="84"/>
        <v>Gastos_com_Pessoal</v>
      </c>
    </row>
    <row r="1608" spans="1:17" ht="25.5" x14ac:dyDescent="0.2">
      <c r="A1608" s="357">
        <v>1605</v>
      </c>
      <c r="B1608" s="347">
        <v>44987</v>
      </c>
      <c r="C1608" s="580">
        <v>44986</v>
      </c>
      <c r="D1608" s="349" t="s">
        <v>176</v>
      </c>
      <c r="E1608" s="349" t="s">
        <v>280</v>
      </c>
      <c r="F1608" s="350">
        <v>2694.86</v>
      </c>
      <c r="G1608" s="349" t="s">
        <v>3107</v>
      </c>
      <c r="H1608" s="349" t="s">
        <v>419</v>
      </c>
      <c r="I1608" s="351" t="s">
        <v>3105</v>
      </c>
      <c r="J1608" s="352" t="s">
        <v>3106</v>
      </c>
      <c r="K1608" s="352" t="s">
        <v>1188</v>
      </c>
      <c r="L1608" s="353" t="s">
        <v>1189</v>
      </c>
      <c r="M1608" s="352">
        <v>364476798</v>
      </c>
      <c r="N1608" s="371">
        <v>44987</v>
      </c>
      <c r="O1608" s="74">
        <f t="shared" si="82"/>
        <v>3</v>
      </c>
      <c r="P1608" s="74">
        <f t="shared" si="83"/>
        <v>3</v>
      </c>
      <c r="Q1608" s="139" t="str">
        <f t="shared" si="84"/>
        <v>Gastos_com_Pessoal</v>
      </c>
    </row>
    <row r="1609" spans="1:17" s="324" customFormat="1" ht="25.5" x14ac:dyDescent="0.2">
      <c r="A1609" s="357">
        <v>1606</v>
      </c>
      <c r="B1609" s="347">
        <v>44987</v>
      </c>
      <c r="C1609" s="580">
        <v>44986</v>
      </c>
      <c r="D1609" s="349" t="s">
        <v>176</v>
      </c>
      <c r="E1609" s="349" t="s">
        <v>262</v>
      </c>
      <c r="F1609" s="350">
        <v>859.09</v>
      </c>
      <c r="G1609" s="349" t="s">
        <v>3108</v>
      </c>
      <c r="H1609" s="372" t="s">
        <v>416</v>
      </c>
      <c r="I1609" s="351" t="s">
        <v>3109</v>
      </c>
      <c r="J1609" s="352" t="s">
        <v>524</v>
      </c>
      <c r="K1609" s="352" t="s">
        <v>1188</v>
      </c>
      <c r="L1609" s="353" t="s">
        <v>1189</v>
      </c>
      <c r="M1609" s="375">
        <v>364476798</v>
      </c>
      <c r="N1609" s="418">
        <v>44987</v>
      </c>
      <c r="O1609" s="74">
        <f t="shared" si="82"/>
        <v>3</v>
      </c>
      <c r="P1609" s="74">
        <f t="shared" si="83"/>
        <v>3</v>
      </c>
      <c r="Q1609" s="139" t="str">
        <f t="shared" si="84"/>
        <v>Gastos_com_Pessoal</v>
      </c>
    </row>
    <row r="1610" spans="1:17" s="324" customFormat="1" ht="25.5" x14ac:dyDescent="0.2">
      <c r="A1610" s="357">
        <v>1607</v>
      </c>
      <c r="B1610" s="373">
        <v>44987</v>
      </c>
      <c r="C1610" s="417">
        <v>44986</v>
      </c>
      <c r="D1610" s="372" t="s">
        <v>176</v>
      </c>
      <c r="E1610" s="372" t="s">
        <v>280</v>
      </c>
      <c r="F1610" s="374">
        <v>2444.9699999999998</v>
      </c>
      <c r="G1610" s="349" t="s">
        <v>3110</v>
      </c>
      <c r="H1610" s="372" t="s">
        <v>416</v>
      </c>
      <c r="I1610" s="351" t="s">
        <v>3109</v>
      </c>
      <c r="J1610" s="352" t="s">
        <v>524</v>
      </c>
      <c r="K1610" s="352" t="s">
        <v>1188</v>
      </c>
      <c r="L1610" s="353" t="s">
        <v>1189</v>
      </c>
      <c r="M1610" s="375">
        <v>364476798</v>
      </c>
      <c r="N1610" s="418">
        <v>44987</v>
      </c>
      <c r="O1610" s="74">
        <f t="shared" si="82"/>
        <v>3</v>
      </c>
      <c r="P1610" s="74">
        <f t="shared" si="83"/>
        <v>3</v>
      </c>
      <c r="Q1610" s="139" t="str">
        <f t="shared" si="84"/>
        <v>Gastos_com_Pessoal</v>
      </c>
    </row>
    <row r="1611" spans="1:17" ht="25.5" x14ac:dyDescent="0.2">
      <c r="A1611" s="357">
        <v>1608</v>
      </c>
      <c r="B1611" s="373">
        <v>44987</v>
      </c>
      <c r="C1611" s="417">
        <v>44986</v>
      </c>
      <c r="D1611" s="372" t="s">
        <v>176</v>
      </c>
      <c r="E1611" s="372" t="s">
        <v>262</v>
      </c>
      <c r="F1611" s="374">
        <v>503.94</v>
      </c>
      <c r="G1611" s="349" t="s">
        <v>3111</v>
      </c>
      <c r="H1611" s="349" t="s">
        <v>416</v>
      </c>
      <c r="I1611" s="351" t="s">
        <v>3112</v>
      </c>
      <c r="J1611" s="352" t="s">
        <v>599</v>
      </c>
      <c r="K1611" s="352" t="s">
        <v>1188</v>
      </c>
      <c r="L1611" s="353" t="s">
        <v>1189</v>
      </c>
      <c r="M1611" s="375">
        <v>364476798</v>
      </c>
      <c r="N1611" s="418">
        <v>44987</v>
      </c>
      <c r="O1611" s="74">
        <f t="shared" si="82"/>
        <v>3</v>
      </c>
      <c r="P1611" s="74">
        <f t="shared" si="83"/>
        <v>3</v>
      </c>
      <c r="Q1611" s="139" t="str">
        <f t="shared" si="84"/>
        <v>Gastos_com_Pessoal</v>
      </c>
    </row>
    <row r="1612" spans="1:17" ht="25.5" x14ac:dyDescent="0.2">
      <c r="A1612" s="357">
        <v>1609</v>
      </c>
      <c r="B1612" s="347">
        <v>44987</v>
      </c>
      <c r="C1612" s="580">
        <v>44986</v>
      </c>
      <c r="D1612" s="349" t="s">
        <v>176</v>
      </c>
      <c r="E1612" s="349" t="s">
        <v>280</v>
      </c>
      <c r="F1612" s="350">
        <v>1511.85</v>
      </c>
      <c r="G1612" s="349" t="s">
        <v>3113</v>
      </c>
      <c r="H1612" s="349" t="s">
        <v>416</v>
      </c>
      <c r="I1612" s="351" t="s">
        <v>3112</v>
      </c>
      <c r="J1612" s="352" t="s">
        <v>599</v>
      </c>
      <c r="K1612" s="352" t="s">
        <v>1188</v>
      </c>
      <c r="L1612" s="353" t="s">
        <v>1189</v>
      </c>
      <c r="M1612" s="352">
        <v>364476798</v>
      </c>
      <c r="N1612" s="371">
        <v>44987</v>
      </c>
      <c r="O1612" s="74">
        <f t="shared" si="82"/>
        <v>3</v>
      </c>
      <c r="P1612" s="74">
        <f t="shared" si="83"/>
        <v>3</v>
      </c>
      <c r="Q1612" s="139" t="str">
        <f t="shared" si="84"/>
        <v>Gastos_com_Pessoal</v>
      </c>
    </row>
    <row r="1613" spans="1:17" ht="25.5" x14ac:dyDescent="0.2">
      <c r="A1613" s="357">
        <v>1610</v>
      </c>
      <c r="B1613" s="347">
        <v>44987</v>
      </c>
      <c r="C1613" s="580">
        <v>44986</v>
      </c>
      <c r="D1613" s="349" t="s">
        <v>176</v>
      </c>
      <c r="E1613" s="349" t="s">
        <v>262</v>
      </c>
      <c r="F1613" s="350">
        <v>886.96</v>
      </c>
      <c r="G1613" s="349" t="s">
        <v>3114</v>
      </c>
      <c r="H1613" s="349" t="s">
        <v>417</v>
      </c>
      <c r="I1613" s="351" t="s">
        <v>3115</v>
      </c>
      <c r="J1613" s="352" t="s">
        <v>469</v>
      </c>
      <c r="K1613" s="352" t="s">
        <v>1188</v>
      </c>
      <c r="L1613" s="353" t="s">
        <v>1189</v>
      </c>
      <c r="M1613" s="352">
        <v>364476798</v>
      </c>
      <c r="N1613" s="371">
        <v>44987</v>
      </c>
      <c r="O1613" s="74">
        <f t="shared" si="82"/>
        <v>3</v>
      </c>
      <c r="P1613" s="74">
        <f t="shared" si="83"/>
        <v>3</v>
      </c>
      <c r="Q1613" s="139" t="str">
        <f t="shared" si="84"/>
        <v>Gastos_com_Pessoal</v>
      </c>
    </row>
    <row r="1614" spans="1:17" ht="25.5" x14ac:dyDescent="0.2">
      <c r="A1614" s="357">
        <v>1611</v>
      </c>
      <c r="B1614" s="347">
        <v>44987</v>
      </c>
      <c r="C1614" s="580">
        <v>44986</v>
      </c>
      <c r="D1614" s="349" t="s">
        <v>176</v>
      </c>
      <c r="E1614" s="349" t="s">
        <v>280</v>
      </c>
      <c r="F1614" s="350">
        <v>2511.9899999999998</v>
      </c>
      <c r="G1614" s="349" t="s">
        <v>3116</v>
      </c>
      <c r="H1614" s="349" t="s">
        <v>417</v>
      </c>
      <c r="I1614" s="351" t="s">
        <v>3115</v>
      </c>
      <c r="J1614" s="352" t="s">
        <v>469</v>
      </c>
      <c r="K1614" s="352" t="s">
        <v>1188</v>
      </c>
      <c r="L1614" s="353" t="s">
        <v>1189</v>
      </c>
      <c r="M1614" s="352">
        <v>364476798</v>
      </c>
      <c r="N1614" s="371">
        <v>44987</v>
      </c>
      <c r="O1614" s="74">
        <f t="shared" si="82"/>
        <v>3</v>
      </c>
      <c r="P1614" s="74">
        <f t="shared" si="83"/>
        <v>3</v>
      </c>
      <c r="Q1614" s="139" t="str">
        <f t="shared" si="84"/>
        <v>Gastos_com_Pessoal</v>
      </c>
    </row>
    <row r="1615" spans="1:17" ht="25.5" x14ac:dyDescent="0.2">
      <c r="A1615" s="357">
        <v>1612</v>
      </c>
      <c r="B1615" s="347">
        <v>44987</v>
      </c>
      <c r="C1615" s="580">
        <v>44986</v>
      </c>
      <c r="D1615" s="349" t="s">
        <v>176</v>
      </c>
      <c r="E1615" s="349" t="s">
        <v>262</v>
      </c>
      <c r="F1615" s="350">
        <v>1011.26</v>
      </c>
      <c r="G1615" s="349" t="s">
        <v>3117</v>
      </c>
      <c r="H1615" s="349" t="s">
        <v>423</v>
      </c>
      <c r="I1615" s="351" t="s">
        <v>3118</v>
      </c>
      <c r="J1615" s="352" t="s">
        <v>462</v>
      </c>
      <c r="K1615" s="352" t="s">
        <v>1188</v>
      </c>
      <c r="L1615" s="353" t="s">
        <v>1189</v>
      </c>
      <c r="M1615" s="352">
        <v>364476798</v>
      </c>
      <c r="N1615" s="371">
        <v>44987</v>
      </c>
      <c r="O1615" s="74">
        <f t="shared" si="82"/>
        <v>3</v>
      </c>
      <c r="P1615" s="74">
        <f t="shared" si="83"/>
        <v>3</v>
      </c>
      <c r="Q1615" s="139" t="str">
        <f t="shared" si="84"/>
        <v>Gastos_com_Pessoal</v>
      </c>
    </row>
    <row r="1616" spans="1:17" ht="25.5" x14ac:dyDescent="0.2">
      <c r="A1616" s="357">
        <v>1613</v>
      </c>
      <c r="B1616" s="347">
        <v>44987</v>
      </c>
      <c r="C1616" s="580">
        <v>44986</v>
      </c>
      <c r="D1616" s="349" t="s">
        <v>176</v>
      </c>
      <c r="E1616" s="349" t="s">
        <v>280</v>
      </c>
      <c r="F1616" s="350">
        <v>2759.83</v>
      </c>
      <c r="G1616" s="351" t="s">
        <v>3119</v>
      </c>
      <c r="H1616" s="349" t="s">
        <v>423</v>
      </c>
      <c r="I1616" s="351" t="s">
        <v>3118</v>
      </c>
      <c r="J1616" s="352" t="s">
        <v>462</v>
      </c>
      <c r="K1616" s="352" t="s">
        <v>1188</v>
      </c>
      <c r="L1616" s="353" t="s">
        <v>1189</v>
      </c>
      <c r="M1616" s="352">
        <v>364476798</v>
      </c>
      <c r="N1616" s="371">
        <v>44987</v>
      </c>
      <c r="O1616" s="74">
        <f t="shared" si="82"/>
        <v>3</v>
      </c>
      <c r="P1616" s="74">
        <f t="shared" si="83"/>
        <v>3</v>
      </c>
      <c r="Q1616" s="139" t="str">
        <f t="shared" si="84"/>
        <v>Gastos_com_Pessoal</v>
      </c>
    </row>
    <row r="1617" spans="1:17" ht="25.5" x14ac:dyDescent="0.2">
      <c r="A1617" s="357">
        <v>1614</v>
      </c>
      <c r="B1617" s="347">
        <v>44987</v>
      </c>
      <c r="C1617" s="580">
        <v>44986</v>
      </c>
      <c r="D1617" s="349" t="s">
        <v>176</v>
      </c>
      <c r="E1617" s="349" t="s">
        <v>262</v>
      </c>
      <c r="F1617" s="350">
        <v>717.13</v>
      </c>
      <c r="G1617" s="349" t="s">
        <v>3120</v>
      </c>
      <c r="H1617" s="349" t="s">
        <v>422</v>
      </c>
      <c r="I1617" s="351" t="s">
        <v>3121</v>
      </c>
      <c r="J1617" s="352" t="s">
        <v>975</v>
      </c>
      <c r="K1617" s="352" t="s">
        <v>1188</v>
      </c>
      <c r="L1617" s="353" t="s">
        <v>1189</v>
      </c>
      <c r="M1617" s="352">
        <v>364476798</v>
      </c>
      <c r="N1617" s="371">
        <v>44987</v>
      </c>
      <c r="O1617" s="74">
        <f t="shared" si="82"/>
        <v>3</v>
      </c>
      <c r="P1617" s="74">
        <f t="shared" si="83"/>
        <v>3</v>
      </c>
      <c r="Q1617" s="139" t="str">
        <f t="shared" si="84"/>
        <v>Gastos_com_Pessoal</v>
      </c>
    </row>
    <row r="1618" spans="1:17" ht="25.5" x14ac:dyDescent="0.2">
      <c r="A1618" s="357">
        <v>1615</v>
      </c>
      <c r="B1618" s="347">
        <v>44987</v>
      </c>
      <c r="C1618" s="580">
        <v>44986</v>
      </c>
      <c r="D1618" s="349" t="s">
        <v>176</v>
      </c>
      <c r="E1618" s="349" t="s">
        <v>280</v>
      </c>
      <c r="F1618" s="350">
        <v>2076.63</v>
      </c>
      <c r="G1618" s="349" t="s">
        <v>3122</v>
      </c>
      <c r="H1618" s="349" t="s">
        <v>422</v>
      </c>
      <c r="I1618" s="351" t="s">
        <v>3121</v>
      </c>
      <c r="J1618" s="352" t="s">
        <v>975</v>
      </c>
      <c r="K1618" s="352" t="s">
        <v>1188</v>
      </c>
      <c r="L1618" s="353" t="s">
        <v>1189</v>
      </c>
      <c r="M1618" s="352">
        <v>364476798</v>
      </c>
      <c r="N1618" s="371">
        <v>44987</v>
      </c>
      <c r="O1618" s="74">
        <f t="shared" si="82"/>
        <v>3</v>
      </c>
      <c r="P1618" s="74">
        <f t="shared" si="83"/>
        <v>3</v>
      </c>
      <c r="Q1618" s="139" t="str">
        <f t="shared" si="84"/>
        <v>Gastos_com_Pessoal</v>
      </c>
    </row>
    <row r="1619" spans="1:17" s="411" customFormat="1" ht="25.5" x14ac:dyDescent="0.2">
      <c r="A1619" s="357">
        <v>1616</v>
      </c>
      <c r="B1619" s="373">
        <v>44987</v>
      </c>
      <c r="C1619" s="417">
        <v>44986</v>
      </c>
      <c r="D1619" s="372" t="s">
        <v>176</v>
      </c>
      <c r="E1619" s="372" t="s">
        <v>262</v>
      </c>
      <c r="F1619" s="374">
        <v>898.51</v>
      </c>
      <c r="G1619" s="372" t="s">
        <v>3123</v>
      </c>
      <c r="H1619" s="372" t="s">
        <v>420</v>
      </c>
      <c r="I1619" s="372" t="s">
        <v>3124</v>
      </c>
      <c r="J1619" s="375" t="s">
        <v>3125</v>
      </c>
      <c r="K1619" s="375" t="s">
        <v>1188</v>
      </c>
      <c r="L1619" s="375" t="s">
        <v>1189</v>
      </c>
      <c r="M1619" s="375">
        <v>364476798</v>
      </c>
      <c r="N1619" s="418">
        <v>44987</v>
      </c>
      <c r="O1619" s="74">
        <f t="shared" si="82"/>
        <v>3</v>
      </c>
      <c r="P1619" s="74">
        <f t="shared" si="83"/>
        <v>3</v>
      </c>
      <c r="Q1619" s="423" t="str">
        <f t="shared" si="84"/>
        <v>Gastos_com_Pessoal</v>
      </c>
    </row>
    <row r="1620" spans="1:17" ht="25.5" x14ac:dyDescent="0.2">
      <c r="A1620" s="357">
        <v>1617</v>
      </c>
      <c r="B1620" s="347">
        <v>44987</v>
      </c>
      <c r="C1620" s="580">
        <v>44986</v>
      </c>
      <c r="D1620" s="349" t="s">
        <v>176</v>
      </c>
      <c r="E1620" s="349" t="s">
        <v>280</v>
      </c>
      <c r="F1620" s="350">
        <v>2539.69</v>
      </c>
      <c r="G1620" s="349" t="s">
        <v>3126</v>
      </c>
      <c r="H1620" s="349" t="s">
        <v>420</v>
      </c>
      <c r="I1620" s="351" t="s">
        <v>3124</v>
      </c>
      <c r="J1620" s="352" t="s">
        <v>3125</v>
      </c>
      <c r="K1620" s="352" t="s">
        <v>1188</v>
      </c>
      <c r="L1620" s="353" t="s">
        <v>1189</v>
      </c>
      <c r="M1620" s="352">
        <v>364476798</v>
      </c>
      <c r="N1620" s="371">
        <v>44987</v>
      </c>
      <c r="O1620" s="74">
        <f t="shared" si="82"/>
        <v>3</v>
      </c>
      <c r="P1620" s="74">
        <f t="shared" si="83"/>
        <v>3</v>
      </c>
      <c r="Q1620" s="139" t="str">
        <f t="shared" si="84"/>
        <v>Gastos_com_Pessoal</v>
      </c>
    </row>
    <row r="1621" spans="1:17" ht="25.5" x14ac:dyDescent="0.2">
      <c r="A1621" s="357">
        <v>1618</v>
      </c>
      <c r="B1621" s="347">
        <v>44987</v>
      </c>
      <c r="C1621" s="580">
        <v>44986</v>
      </c>
      <c r="D1621" s="349" t="s">
        <v>176</v>
      </c>
      <c r="E1621" s="349" t="s">
        <v>262</v>
      </c>
      <c r="F1621" s="350">
        <v>980.48</v>
      </c>
      <c r="G1621" s="351" t="s">
        <v>3127</v>
      </c>
      <c r="H1621" s="349" t="s">
        <v>420</v>
      </c>
      <c r="I1621" s="361" t="s">
        <v>3128</v>
      </c>
      <c r="J1621" s="362" t="s">
        <v>3129</v>
      </c>
      <c r="K1621" s="362" t="s">
        <v>1188</v>
      </c>
      <c r="L1621" s="363" t="s">
        <v>1189</v>
      </c>
      <c r="M1621" s="362">
        <v>364476798</v>
      </c>
      <c r="N1621" s="371">
        <v>44987</v>
      </c>
      <c r="O1621" s="74">
        <f t="shared" si="82"/>
        <v>3</v>
      </c>
      <c r="P1621" s="74">
        <f t="shared" si="83"/>
        <v>3</v>
      </c>
      <c r="Q1621" s="139" t="str">
        <f t="shared" si="84"/>
        <v>Gastos_com_Pessoal</v>
      </c>
    </row>
    <row r="1622" spans="1:17" ht="25.5" x14ac:dyDescent="0.2">
      <c r="A1622" s="357">
        <v>1619</v>
      </c>
      <c r="B1622" s="347">
        <v>44987</v>
      </c>
      <c r="C1622" s="580">
        <v>44986</v>
      </c>
      <c r="D1622" s="349" t="s">
        <v>176</v>
      </c>
      <c r="E1622" s="349" t="s">
        <v>280</v>
      </c>
      <c r="F1622" s="350">
        <v>2764.77</v>
      </c>
      <c r="G1622" s="359" t="s">
        <v>3130</v>
      </c>
      <c r="H1622" s="349" t="s">
        <v>420</v>
      </c>
      <c r="I1622" s="361" t="s">
        <v>3128</v>
      </c>
      <c r="J1622" s="362" t="s">
        <v>3129</v>
      </c>
      <c r="K1622" s="362" t="s">
        <v>1188</v>
      </c>
      <c r="L1622" s="363" t="s">
        <v>1189</v>
      </c>
      <c r="M1622" s="362">
        <v>364476798</v>
      </c>
      <c r="N1622" s="371">
        <v>44987</v>
      </c>
      <c r="O1622" s="74">
        <f t="shared" si="82"/>
        <v>3</v>
      </c>
      <c r="P1622" s="74">
        <f t="shared" si="83"/>
        <v>3</v>
      </c>
      <c r="Q1622" s="139" t="str">
        <f t="shared" si="84"/>
        <v>Gastos_com_Pessoal</v>
      </c>
    </row>
    <row r="1623" spans="1:17" ht="25.5" x14ac:dyDescent="0.2">
      <c r="A1623" s="357">
        <v>1620</v>
      </c>
      <c r="B1623" s="347">
        <v>44987</v>
      </c>
      <c r="C1623" s="580">
        <v>44986</v>
      </c>
      <c r="D1623" s="349" t="s">
        <v>176</v>
      </c>
      <c r="E1623" s="349" t="s">
        <v>262</v>
      </c>
      <c r="F1623" s="350">
        <v>1013.91</v>
      </c>
      <c r="G1623" s="351" t="s">
        <v>3131</v>
      </c>
      <c r="H1623" s="349" t="s">
        <v>422</v>
      </c>
      <c r="I1623" s="361" t="s">
        <v>3132</v>
      </c>
      <c r="J1623" s="362" t="s">
        <v>899</v>
      </c>
      <c r="K1623" s="362" t="s">
        <v>1188</v>
      </c>
      <c r="L1623" s="363" t="s">
        <v>1189</v>
      </c>
      <c r="M1623" s="362">
        <v>364476798</v>
      </c>
      <c r="N1623" s="371">
        <v>44987</v>
      </c>
      <c r="O1623" s="74">
        <f t="shared" si="82"/>
        <v>3</v>
      </c>
      <c r="P1623" s="74">
        <f t="shared" si="83"/>
        <v>3</v>
      </c>
      <c r="Q1623" s="139" t="str">
        <f t="shared" si="84"/>
        <v>Gastos_com_Pessoal</v>
      </c>
    </row>
    <row r="1624" spans="1:17" ht="25.5" x14ac:dyDescent="0.2">
      <c r="A1624" s="357">
        <v>1621</v>
      </c>
      <c r="B1624" s="358">
        <v>44987</v>
      </c>
      <c r="C1624" s="579">
        <v>44986</v>
      </c>
      <c r="D1624" s="359" t="s">
        <v>176</v>
      </c>
      <c r="E1624" s="359" t="s">
        <v>280</v>
      </c>
      <c r="F1624" s="360">
        <v>2765.38</v>
      </c>
      <c r="G1624" s="359" t="s">
        <v>3133</v>
      </c>
      <c r="H1624" s="359" t="s">
        <v>422</v>
      </c>
      <c r="I1624" s="359" t="s">
        <v>3132</v>
      </c>
      <c r="J1624" s="362" t="s">
        <v>899</v>
      </c>
      <c r="K1624" s="362" t="s">
        <v>1188</v>
      </c>
      <c r="L1624" s="363" t="s">
        <v>1189</v>
      </c>
      <c r="M1624" s="352">
        <v>364476798</v>
      </c>
      <c r="N1624" s="371">
        <v>44987</v>
      </c>
      <c r="O1624" s="74">
        <f t="shared" si="82"/>
        <v>3</v>
      </c>
      <c r="P1624" s="74">
        <f t="shared" si="83"/>
        <v>3</v>
      </c>
      <c r="Q1624" s="139" t="str">
        <f t="shared" si="84"/>
        <v>Gastos_com_Pessoal</v>
      </c>
    </row>
    <row r="1625" spans="1:17" ht="25.5" x14ac:dyDescent="0.2">
      <c r="A1625" s="357">
        <v>1622</v>
      </c>
      <c r="B1625" s="358">
        <v>44987</v>
      </c>
      <c r="C1625" s="579">
        <v>44986</v>
      </c>
      <c r="D1625" s="359" t="s">
        <v>176</v>
      </c>
      <c r="E1625" s="359" t="s">
        <v>262</v>
      </c>
      <c r="F1625" s="360">
        <v>987.81</v>
      </c>
      <c r="G1625" s="359" t="s">
        <v>3134</v>
      </c>
      <c r="H1625" s="359" t="s">
        <v>416</v>
      </c>
      <c r="I1625" s="361" t="s">
        <v>3135</v>
      </c>
      <c r="J1625" s="362" t="s">
        <v>527</v>
      </c>
      <c r="K1625" s="362" t="s">
        <v>1188</v>
      </c>
      <c r="L1625" s="353" t="s">
        <v>1189</v>
      </c>
      <c r="M1625" s="352">
        <v>364476798</v>
      </c>
      <c r="N1625" s="371">
        <v>44987</v>
      </c>
      <c r="O1625" s="74">
        <f t="shared" si="82"/>
        <v>3</v>
      </c>
      <c r="P1625" s="74">
        <f t="shared" si="83"/>
        <v>3</v>
      </c>
      <c r="Q1625" s="139" t="str">
        <f t="shared" si="84"/>
        <v>Gastos_com_Pessoal</v>
      </c>
    </row>
    <row r="1626" spans="1:17" ht="25.5" x14ac:dyDescent="0.2">
      <c r="A1626" s="357">
        <v>1623</v>
      </c>
      <c r="B1626" s="347">
        <v>44987</v>
      </c>
      <c r="C1626" s="580">
        <v>44986</v>
      </c>
      <c r="D1626" s="349" t="s">
        <v>176</v>
      </c>
      <c r="E1626" s="349" t="s">
        <v>280</v>
      </c>
      <c r="F1626" s="350">
        <v>2839.2</v>
      </c>
      <c r="G1626" s="349" t="s">
        <v>3136</v>
      </c>
      <c r="H1626" s="349" t="s">
        <v>416</v>
      </c>
      <c r="I1626" s="351" t="s">
        <v>3135</v>
      </c>
      <c r="J1626" s="352" t="s">
        <v>527</v>
      </c>
      <c r="K1626" s="352" t="s">
        <v>1188</v>
      </c>
      <c r="L1626" s="353" t="s">
        <v>1189</v>
      </c>
      <c r="M1626" s="352">
        <v>364476798</v>
      </c>
      <c r="N1626" s="371">
        <v>44987</v>
      </c>
      <c r="O1626" s="74">
        <f t="shared" si="82"/>
        <v>3</v>
      </c>
      <c r="P1626" s="74">
        <f t="shared" si="83"/>
        <v>3</v>
      </c>
      <c r="Q1626" s="139" t="str">
        <f t="shared" si="84"/>
        <v>Gastos_com_Pessoal</v>
      </c>
    </row>
    <row r="1627" spans="1:17" ht="24" x14ac:dyDescent="0.2">
      <c r="A1627" s="357">
        <v>1624</v>
      </c>
      <c r="B1627" s="347">
        <v>44987</v>
      </c>
      <c r="C1627" s="580">
        <v>44986</v>
      </c>
      <c r="D1627" s="349" t="s">
        <v>264</v>
      </c>
      <c r="E1627" s="349" t="s">
        <v>293</v>
      </c>
      <c r="F1627" s="350">
        <v>120</v>
      </c>
      <c r="G1627" s="349" t="s">
        <v>3137</v>
      </c>
      <c r="H1627" s="349" t="s">
        <v>1032</v>
      </c>
      <c r="I1627" s="351" t="s">
        <v>3138</v>
      </c>
      <c r="J1627" s="352" t="s">
        <v>576</v>
      </c>
      <c r="K1627" s="352" t="s">
        <v>1188</v>
      </c>
      <c r="L1627" s="353" t="s">
        <v>1189</v>
      </c>
      <c r="M1627" s="352">
        <v>364476798</v>
      </c>
      <c r="N1627" s="371">
        <v>44987</v>
      </c>
      <c r="O1627" s="74">
        <f t="shared" si="82"/>
        <v>3</v>
      </c>
      <c r="P1627" s="74">
        <f t="shared" si="83"/>
        <v>3</v>
      </c>
      <c r="Q1627" s="139" t="str">
        <f t="shared" si="84"/>
        <v>Gastos_Gerais</v>
      </c>
    </row>
    <row r="1628" spans="1:17" ht="24" x14ac:dyDescent="0.2">
      <c r="A1628" s="357">
        <v>1625</v>
      </c>
      <c r="B1628" s="358">
        <v>44987</v>
      </c>
      <c r="C1628" s="579">
        <v>44986</v>
      </c>
      <c r="D1628" s="359" t="s">
        <v>264</v>
      </c>
      <c r="E1628" s="359" t="s">
        <v>293</v>
      </c>
      <c r="F1628" s="360">
        <v>120</v>
      </c>
      <c r="G1628" s="359" t="s">
        <v>3139</v>
      </c>
      <c r="H1628" s="359" t="s">
        <v>1032</v>
      </c>
      <c r="I1628" s="361" t="s">
        <v>3140</v>
      </c>
      <c r="J1628" s="362" t="s">
        <v>763</v>
      </c>
      <c r="K1628" s="362" t="s">
        <v>1188</v>
      </c>
      <c r="L1628" s="363" t="s">
        <v>1189</v>
      </c>
      <c r="M1628" s="362">
        <v>364476798</v>
      </c>
      <c r="N1628" s="371">
        <v>44987</v>
      </c>
      <c r="O1628" s="74">
        <f t="shared" si="82"/>
        <v>3</v>
      </c>
      <c r="P1628" s="74">
        <f t="shared" si="83"/>
        <v>3</v>
      </c>
      <c r="Q1628" s="139" t="str">
        <f t="shared" si="84"/>
        <v>Gastos_Gerais</v>
      </c>
    </row>
    <row r="1629" spans="1:17" ht="25.5" x14ac:dyDescent="0.2">
      <c r="A1629" s="357">
        <v>1626</v>
      </c>
      <c r="B1629" s="358">
        <v>44987</v>
      </c>
      <c r="C1629" s="579">
        <v>44986</v>
      </c>
      <c r="D1629" s="359" t="s">
        <v>176</v>
      </c>
      <c r="E1629" s="359" t="s">
        <v>261</v>
      </c>
      <c r="F1629" s="360">
        <v>922.69</v>
      </c>
      <c r="G1629" s="359" t="s">
        <v>1207</v>
      </c>
      <c r="H1629" s="359" t="s">
        <v>420</v>
      </c>
      <c r="I1629" s="361" t="s">
        <v>3141</v>
      </c>
      <c r="J1629" s="362" t="s">
        <v>3142</v>
      </c>
      <c r="K1629" s="362" t="s">
        <v>1188</v>
      </c>
      <c r="L1629" s="363" t="s">
        <v>1189</v>
      </c>
      <c r="M1629" s="362">
        <v>364476798</v>
      </c>
      <c r="N1629" s="587">
        <v>44987</v>
      </c>
      <c r="O1629" s="74">
        <f t="shared" si="82"/>
        <v>3</v>
      </c>
      <c r="P1629" s="74">
        <f t="shared" si="83"/>
        <v>3</v>
      </c>
      <c r="Q1629" s="139" t="str">
        <f t="shared" si="84"/>
        <v>Gastos_com_Pessoal</v>
      </c>
    </row>
    <row r="1630" spans="1:17" ht="25.5" x14ac:dyDescent="0.2">
      <c r="A1630" s="357">
        <v>1627</v>
      </c>
      <c r="B1630" s="358">
        <v>44987</v>
      </c>
      <c r="C1630" s="579">
        <v>44986</v>
      </c>
      <c r="D1630" s="359" t="s">
        <v>176</v>
      </c>
      <c r="E1630" s="359" t="s">
        <v>280</v>
      </c>
      <c r="F1630" s="360">
        <v>2847.41</v>
      </c>
      <c r="G1630" s="359" t="s">
        <v>1209</v>
      </c>
      <c r="H1630" s="359" t="s">
        <v>420</v>
      </c>
      <c r="I1630" s="361" t="s">
        <v>3141</v>
      </c>
      <c r="J1630" s="362" t="s">
        <v>3142</v>
      </c>
      <c r="K1630" s="362" t="s">
        <v>1188</v>
      </c>
      <c r="L1630" s="353" t="s">
        <v>1189</v>
      </c>
      <c r="M1630" s="352">
        <v>364476798</v>
      </c>
      <c r="N1630" s="371">
        <v>44987</v>
      </c>
      <c r="O1630" s="74">
        <f t="shared" si="82"/>
        <v>3</v>
      </c>
      <c r="P1630" s="74">
        <f t="shared" si="83"/>
        <v>3</v>
      </c>
      <c r="Q1630" s="139" t="str">
        <f t="shared" si="84"/>
        <v>Gastos_com_Pessoal</v>
      </c>
    </row>
    <row r="1631" spans="1:17" ht="25.5" x14ac:dyDescent="0.2">
      <c r="A1631" s="357">
        <v>1628</v>
      </c>
      <c r="B1631" s="358">
        <v>44987</v>
      </c>
      <c r="C1631" s="579">
        <v>44986</v>
      </c>
      <c r="D1631" s="359" t="s">
        <v>176</v>
      </c>
      <c r="E1631" s="359" t="s">
        <v>262</v>
      </c>
      <c r="F1631" s="360">
        <v>949.13</v>
      </c>
      <c r="G1631" s="359" t="s">
        <v>1210</v>
      </c>
      <c r="H1631" s="359" t="s">
        <v>420</v>
      </c>
      <c r="I1631" s="361" t="s">
        <v>3141</v>
      </c>
      <c r="J1631" s="362" t="s">
        <v>3142</v>
      </c>
      <c r="K1631" s="362" t="s">
        <v>1188</v>
      </c>
      <c r="L1631" s="353" t="s">
        <v>1189</v>
      </c>
      <c r="M1631" s="352">
        <v>364476798</v>
      </c>
      <c r="N1631" s="371">
        <v>44987</v>
      </c>
      <c r="O1631" s="74">
        <f t="shared" si="82"/>
        <v>3</v>
      </c>
      <c r="P1631" s="74">
        <f t="shared" si="83"/>
        <v>3</v>
      </c>
      <c r="Q1631" s="139" t="str">
        <f t="shared" si="84"/>
        <v>Gastos_com_Pessoal</v>
      </c>
    </row>
    <row r="1632" spans="1:17" ht="36" x14ac:dyDescent="0.2">
      <c r="A1632" s="357">
        <v>1629</v>
      </c>
      <c r="B1632" s="347">
        <v>44987</v>
      </c>
      <c r="C1632" s="580">
        <v>44986</v>
      </c>
      <c r="D1632" s="349" t="s">
        <v>176</v>
      </c>
      <c r="E1632" s="349" t="s">
        <v>169</v>
      </c>
      <c r="F1632" s="350">
        <v>5813.12</v>
      </c>
      <c r="G1632" s="349" t="s">
        <v>1211</v>
      </c>
      <c r="H1632" s="349" t="s">
        <v>420</v>
      </c>
      <c r="I1632" s="351" t="s">
        <v>3141</v>
      </c>
      <c r="J1632" s="352" t="s">
        <v>3142</v>
      </c>
      <c r="K1632" s="352" t="s">
        <v>1188</v>
      </c>
      <c r="L1632" s="353" t="s">
        <v>1189</v>
      </c>
      <c r="M1632" s="352">
        <v>364476798</v>
      </c>
      <c r="N1632" s="371">
        <v>44987</v>
      </c>
      <c r="O1632" s="74">
        <f t="shared" si="82"/>
        <v>3</v>
      </c>
      <c r="P1632" s="74">
        <f t="shared" si="83"/>
        <v>3</v>
      </c>
      <c r="Q1632" s="139" t="str">
        <f t="shared" si="84"/>
        <v>Gastos_com_Pessoal</v>
      </c>
    </row>
    <row r="1633" spans="1:17" ht="25.5" x14ac:dyDescent="0.2">
      <c r="A1633" s="357">
        <v>1630</v>
      </c>
      <c r="B1633" s="347">
        <v>44987</v>
      </c>
      <c r="C1633" s="580">
        <v>44986</v>
      </c>
      <c r="D1633" s="349" t="s">
        <v>176</v>
      </c>
      <c r="E1633" s="349" t="s">
        <v>261</v>
      </c>
      <c r="F1633" s="350">
        <v>910.7</v>
      </c>
      <c r="G1633" s="349" t="s">
        <v>1207</v>
      </c>
      <c r="H1633" s="349" t="s">
        <v>420</v>
      </c>
      <c r="I1633" s="351" t="s">
        <v>3143</v>
      </c>
      <c r="J1633" s="352" t="s">
        <v>3144</v>
      </c>
      <c r="K1633" s="352" t="s">
        <v>1188</v>
      </c>
      <c r="L1633" s="353" t="s">
        <v>1189</v>
      </c>
      <c r="M1633" s="352">
        <v>364476798</v>
      </c>
      <c r="N1633" s="371">
        <v>44987</v>
      </c>
      <c r="O1633" s="74">
        <f t="shared" si="82"/>
        <v>3</v>
      </c>
      <c r="P1633" s="74">
        <f t="shared" si="83"/>
        <v>3</v>
      </c>
      <c r="Q1633" s="139" t="str">
        <f t="shared" si="84"/>
        <v>Gastos_com_Pessoal</v>
      </c>
    </row>
    <row r="1634" spans="1:17" ht="25.5" x14ac:dyDescent="0.2">
      <c r="A1634" s="357">
        <v>1631</v>
      </c>
      <c r="B1634" s="347">
        <v>44987</v>
      </c>
      <c r="C1634" s="580">
        <v>44986</v>
      </c>
      <c r="D1634" s="349" t="s">
        <v>176</v>
      </c>
      <c r="E1634" s="349" t="s">
        <v>280</v>
      </c>
      <c r="F1634" s="350">
        <v>1553.15</v>
      </c>
      <c r="G1634" s="349" t="s">
        <v>1209</v>
      </c>
      <c r="H1634" s="349" t="s">
        <v>420</v>
      </c>
      <c r="I1634" s="351" t="s">
        <v>3143</v>
      </c>
      <c r="J1634" s="352" t="s">
        <v>3144</v>
      </c>
      <c r="K1634" s="352" t="s">
        <v>1188</v>
      </c>
      <c r="L1634" s="353" t="s">
        <v>1189</v>
      </c>
      <c r="M1634" s="352">
        <v>364476798</v>
      </c>
      <c r="N1634" s="371">
        <v>44987</v>
      </c>
      <c r="O1634" s="74">
        <f t="shared" si="82"/>
        <v>3</v>
      </c>
      <c r="P1634" s="74">
        <f t="shared" si="83"/>
        <v>3</v>
      </c>
      <c r="Q1634" s="139" t="str">
        <f t="shared" si="84"/>
        <v>Gastos_com_Pessoal</v>
      </c>
    </row>
    <row r="1635" spans="1:17" ht="25.5" x14ac:dyDescent="0.2">
      <c r="A1635" s="357">
        <v>1632</v>
      </c>
      <c r="B1635" s="347">
        <v>44987</v>
      </c>
      <c r="C1635" s="580">
        <v>44986</v>
      </c>
      <c r="D1635" s="349" t="s">
        <v>176</v>
      </c>
      <c r="E1635" s="349" t="s">
        <v>262</v>
      </c>
      <c r="F1635" s="350">
        <v>517.72</v>
      </c>
      <c r="G1635" s="349" t="s">
        <v>1210</v>
      </c>
      <c r="H1635" s="349" t="s">
        <v>420</v>
      </c>
      <c r="I1635" s="351" t="s">
        <v>3143</v>
      </c>
      <c r="J1635" s="352" t="s">
        <v>3144</v>
      </c>
      <c r="K1635" s="352" t="s">
        <v>1188</v>
      </c>
      <c r="L1635" s="353" t="s">
        <v>1189</v>
      </c>
      <c r="M1635" s="352">
        <v>364476798</v>
      </c>
      <c r="N1635" s="371">
        <v>44987</v>
      </c>
      <c r="O1635" s="74">
        <f t="shared" si="82"/>
        <v>3</v>
      </c>
      <c r="P1635" s="74">
        <f t="shared" si="83"/>
        <v>3</v>
      </c>
      <c r="Q1635" s="139" t="str">
        <f t="shared" si="84"/>
        <v>Gastos_com_Pessoal</v>
      </c>
    </row>
    <row r="1636" spans="1:17" ht="36" x14ac:dyDescent="0.2">
      <c r="A1636" s="357">
        <v>1633</v>
      </c>
      <c r="B1636" s="347">
        <v>44987</v>
      </c>
      <c r="C1636" s="580">
        <v>44986</v>
      </c>
      <c r="D1636" s="349" t="s">
        <v>176</v>
      </c>
      <c r="E1636" s="349" t="s">
        <v>169</v>
      </c>
      <c r="F1636" s="350">
        <v>5263.14</v>
      </c>
      <c r="G1636" s="349" t="s">
        <v>1211</v>
      </c>
      <c r="H1636" s="349" t="s">
        <v>420</v>
      </c>
      <c r="I1636" s="351" t="s">
        <v>3143</v>
      </c>
      <c r="J1636" s="352" t="s">
        <v>3144</v>
      </c>
      <c r="K1636" s="352" t="s">
        <v>1188</v>
      </c>
      <c r="L1636" s="353" t="s">
        <v>1189</v>
      </c>
      <c r="M1636" s="352">
        <v>364476798</v>
      </c>
      <c r="N1636" s="371">
        <v>44987</v>
      </c>
      <c r="O1636" s="74">
        <f t="shared" si="82"/>
        <v>3</v>
      </c>
      <c r="P1636" s="74">
        <f t="shared" si="83"/>
        <v>3</v>
      </c>
      <c r="Q1636" s="139" t="str">
        <f t="shared" si="84"/>
        <v>Gastos_com_Pessoal</v>
      </c>
    </row>
    <row r="1637" spans="1:17" ht="25.5" x14ac:dyDescent="0.2">
      <c r="A1637" s="357">
        <v>1634</v>
      </c>
      <c r="B1637" s="354">
        <v>44987</v>
      </c>
      <c r="C1637" s="580">
        <v>44986</v>
      </c>
      <c r="D1637" s="349" t="s">
        <v>176</v>
      </c>
      <c r="E1637" s="349" t="s">
        <v>10</v>
      </c>
      <c r="F1637" s="350">
        <v>1795.22</v>
      </c>
      <c r="G1637" s="351" t="s">
        <v>1216</v>
      </c>
      <c r="H1637" s="349" t="s">
        <v>420</v>
      </c>
      <c r="I1637" s="351" t="s">
        <v>3141</v>
      </c>
      <c r="J1637" s="352" t="s">
        <v>3142</v>
      </c>
      <c r="K1637" s="352" t="s">
        <v>1217</v>
      </c>
      <c r="L1637" s="353" t="s">
        <v>1218</v>
      </c>
      <c r="M1637" s="352" t="s">
        <v>3145</v>
      </c>
      <c r="N1637" s="371">
        <v>44987</v>
      </c>
      <c r="O1637" s="74">
        <f t="shared" si="82"/>
        <v>3</v>
      </c>
      <c r="P1637" s="74">
        <f t="shared" si="83"/>
        <v>3</v>
      </c>
      <c r="Q1637" s="139" t="str">
        <f t="shared" si="84"/>
        <v>Gastos_com_Pessoal</v>
      </c>
    </row>
    <row r="1638" spans="1:17" ht="25.5" x14ac:dyDescent="0.2">
      <c r="A1638" s="357">
        <v>1635</v>
      </c>
      <c r="B1638" s="354">
        <v>44987</v>
      </c>
      <c r="C1638" s="580">
        <v>44986</v>
      </c>
      <c r="D1638" s="349" t="s">
        <v>176</v>
      </c>
      <c r="E1638" s="349" t="s">
        <v>10</v>
      </c>
      <c r="F1638" s="350">
        <v>1207.3800000000001</v>
      </c>
      <c r="G1638" s="351" t="s">
        <v>1216</v>
      </c>
      <c r="H1638" s="349" t="s">
        <v>420</v>
      </c>
      <c r="I1638" s="351" t="s">
        <v>3143</v>
      </c>
      <c r="J1638" s="352" t="s">
        <v>3144</v>
      </c>
      <c r="K1638" s="352" t="s">
        <v>1217</v>
      </c>
      <c r="L1638" s="353" t="s">
        <v>1218</v>
      </c>
      <c r="M1638" s="352" t="s">
        <v>3146</v>
      </c>
      <c r="N1638" s="371">
        <v>44987</v>
      </c>
      <c r="O1638" s="74">
        <f t="shared" si="82"/>
        <v>3</v>
      </c>
      <c r="P1638" s="74">
        <f t="shared" si="83"/>
        <v>3</v>
      </c>
      <c r="Q1638" s="139" t="str">
        <f t="shared" si="84"/>
        <v>Gastos_com_Pessoal</v>
      </c>
    </row>
    <row r="1639" spans="1:17" x14ac:dyDescent="0.2">
      <c r="A1639" s="357">
        <v>1636</v>
      </c>
      <c r="B1639" s="358">
        <v>44987</v>
      </c>
      <c r="C1639" s="579">
        <v>44986</v>
      </c>
      <c r="D1639" s="359" t="s">
        <v>264</v>
      </c>
      <c r="E1639" s="359" t="s">
        <v>69</v>
      </c>
      <c r="F1639" s="360">
        <v>72.8</v>
      </c>
      <c r="G1639" s="359" t="s">
        <v>3147</v>
      </c>
      <c r="H1639" s="359" t="s">
        <v>303</v>
      </c>
      <c r="I1639" s="361" t="s">
        <v>1253</v>
      </c>
      <c r="J1639" s="362" t="s">
        <v>425</v>
      </c>
      <c r="K1639" s="362" t="s">
        <v>1254</v>
      </c>
      <c r="L1639" s="353" t="s">
        <v>1255</v>
      </c>
      <c r="M1639" s="362" t="s">
        <v>425</v>
      </c>
      <c r="N1639" s="587">
        <v>44987</v>
      </c>
      <c r="O1639" s="74">
        <f t="shared" si="82"/>
        <v>3</v>
      </c>
      <c r="P1639" s="74">
        <f t="shared" si="83"/>
        <v>3</v>
      </c>
      <c r="Q1639" s="139" t="str">
        <f t="shared" si="84"/>
        <v>Gastos_Gerais</v>
      </c>
    </row>
    <row r="1640" spans="1:17" x14ac:dyDescent="0.2">
      <c r="A1640" s="357">
        <v>1637</v>
      </c>
      <c r="B1640" s="347">
        <v>44988</v>
      </c>
      <c r="C1640" s="580">
        <v>44958</v>
      </c>
      <c r="D1640" s="349" t="s">
        <v>264</v>
      </c>
      <c r="E1640" s="349" t="s">
        <v>412</v>
      </c>
      <c r="F1640" s="350">
        <v>1262.74</v>
      </c>
      <c r="G1640" s="349" t="s">
        <v>1223</v>
      </c>
      <c r="H1640" s="349" t="s">
        <v>417</v>
      </c>
      <c r="I1640" s="351" t="s">
        <v>1224</v>
      </c>
      <c r="J1640" s="352" t="s">
        <v>3148</v>
      </c>
      <c r="K1640" s="352" t="s">
        <v>1163</v>
      </c>
      <c r="L1640" s="353" t="s">
        <v>32</v>
      </c>
      <c r="M1640" s="352">
        <v>27884</v>
      </c>
      <c r="N1640" s="371">
        <v>44977</v>
      </c>
      <c r="O1640" s="74">
        <f t="shared" si="82"/>
        <v>3</v>
      </c>
      <c r="P1640" s="74">
        <f t="shared" si="83"/>
        <v>2</v>
      </c>
      <c r="Q1640" s="139" t="str">
        <f t="shared" si="84"/>
        <v>Gastos_Gerais</v>
      </c>
    </row>
    <row r="1641" spans="1:17" ht="24" x14ac:dyDescent="0.2">
      <c r="A1641" s="357">
        <v>1638</v>
      </c>
      <c r="B1641" s="347">
        <v>44988</v>
      </c>
      <c r="C1641" s="580">
        <v>44958</v>
      </c>
      <c r="D1641" s="349" t="s">
        <v>264</v>
      </c>
      <c r="E1641" s="349" t="s">
        <v>398</v>
      </c>
      <c r="F1641" s="350">
        <v>412.8</v>
      </c>
      <c r="G1641" s="349" t="s">
        <v>1271</v>
      </c>
      <c r="H1641" s="349" t="s">
        <v>420</v>
      </c>
      <c r="I1641" s="351" t="s">
        <v>1272</v>
      </c>
      <c r="J1641" s="352" t="s">
        <v>1273</v>
      </c>
      <c r="K1641" s="352" t="s">
        <v>1157</v>
      </c>
      <c r="L1641" s="353" t="s">
        <v>32</v>
      </c>
      <c r="M1641" s="352">
        <v>236</v>
      </c>
      <c r="N1641" s="371">
        <v>44984</v>
      </c>
      <c r="O1641" s="74">
        <f t="shared" si="82"/>
        <v>3</v>
      </c>
      <c r="P1641" s="74">
        <f t="shared" si="83"/>
        <v>2</v>
      </c>
      <c r="Q1641" s="139" t="str">
        <f t="shared" si="84"/>
        <v>Gastos_Gerais</v>
      </c>
    </row>
    <row r="1642" spans="1:17" ht="24" x14ac:dyDescent="0.2">
      <c r="A1642" s="357">
        <v>1639</v>
      </c>
      <c r="B1642" s="347">
        <v>44988</v>
      </c>
      <c r="C1642" s="580">
        <v>44958</v>
      </c>
      <c r="D1642" s="349" t="s">
        <v>264</v>
      </c>
      <c r="E1642" s="349" t="s">
        <v>0</v>
      </c>
      <c r="F1642" s="350">
        <v>577.29999999999995</v>
      </c>
      <c r="G1642" s="349" t="s">
        <v>1283</v>
      </c>
      <c r="H1642" s="349" t="s">
        <v>422</v>
      </c>
      <c r="I1642" s="351" t="s">
        <v>1988</v>
      </c>
      <c r="J1642" s="352" t="s">
        <v>1989</v>
      </c>
      <c r="K1642" s="352" t="s">
        <v>1157</v>
      </c>
      <c r="L1642" s="353" t="s">
        <v>32</v>
      </c>
      <c r="M1642" s="352">
        <v>642</v>
      </c>
      <c r="N1642" s="371">
        <v>44984</v>
      </c>
      <c r="O1642" s="74">
        <f t="shared" si="82"/>
        <v>3</v>
      </c>
      <c r="P1642" s="74">
        <f t="shared" si="83"/>
        <v>2</v>
      </c>
      <c r="Q1642" s="139" t="str">
        <f t="shared" si="84"/>
        <v>Gastos_Gerais</v>
      </c>
    </row>
    <row r="1643" spans="1:17" ht="48" x14ac:dyDescent="0.2">
      <c r="A1643" s="357">
        <v>1640</v>
      </c>
      <c r="B1643" s="347">
        <v>44988</v>
      </c>
      <c r="C1643" s="597">
        <v>44958</v>
      </c>
      <c r="D1643" s="569" t="s">
        <v>176</v>
      </c>
      <c r="E1643" s="569" t="s">
        <v>173</v>
      </c>
      <c r="F1643" s="374">
        <v>674.35</v>
      </c>
      <c r="G1643" s="372" t="s">
        <v>1274</v>
      </c>
      <c r="H1643" s="349" t="s">
        <v>303</v>
      </c>
      <c r="I1643" s="351" t="s">
        <v>1275</v>
      </c>
      <c r="J1643" s="352" t="s">
        <v>1276</v>
      </c>
      <c r="K1643" s="572" t="s">
        <v>1157</v>
      </c>
      <c r="L1643" s="571" t="s">
        <v>32</v>
      </c>
      <c r="M1643" s="352">
        <v>2023364</v>
      </c>
      <c r="N1643" s="371">
        <v>44963</v>
      </c>
      <c r="O1643" s="74">
        <f t="shared" si="82"/>
        <v>3</v>
      </c>
      <c r="P1643" s="74">
        <f t="shared" si="83"/>
        <v>2</v>
      </c>
      <c r="Q1643" s="139" t="str">
        <f t="shared" si="84"/>
        <v>Gastos_com_Pessoal</v>
      </c>
    </row>
    <row r="1644" spans="1:17" ht="24" x14ac:dyDescent="0.2">
      <c r="A1644" s="357">
        <v>1641</v>
      </c>
      <c r="B1644" s="347">
        <v>44988</v>
      </c>
      <c r="C1644" s="580">
        <v>44958</v>
      </c>
      <c r="D1644" s="349" t="s">
        <v>264</v>
      </c>
      <c r="E1644" s="349" t="s">
        <v>82</v>
      </c>
      <c r="F1644" s="350">
        <v>1720.13</v>
      </c>
      <c r="G1644" s="349" t="s">
        <v>2204</v>
      </c>
      <c r="H1644" s="349" t="s">
        <v>417</v>
      </c>
      <c r="I1644" s="351" t="s">
        <v>1256</v>
      </c>
      <c r="J1644" s="352" t="s">
        <v>1257</v>
      </c>
      <c r="K1644" s="352" t="s">
        <v>1157</v>
      </c>
      <c r="L1644" s="353" t="s">
        <v>1158</v>
      </c>
      <c r="M1644" s="352" t="s">
        <v>3149</v>
      </c>
      <c r="N1644" s="371">
        <v>44988</v>
      </c>
      <c r="O1644" s="74">
        <f t="shared" si="82"/>
        <v>3</v>
      </c>
      <c r="P1644" s="74">
        <f t="shared" si="83"/>
        <v>2</v>
      </c>
      <c r="Q1644" s="139" t="str">
        <f t="shared" si="84"/>
        <v>Gastos_Gerais</v>
      </c>
    </row>
    <row r="1645" spans="1:17" ht="24" x14ac:dyDescent="0.2">
      <c r="A1645" s="357">
        <v>1642</v>
      </c>
      <c r="B1645" s="347">
        <v>44988</v>
      </c>
      <c r="C1645" s="580">
        <v>44958</v>
      </c>
      <c r="D1645" s="349" t="s">
        <v>264</v>
      </c>
      <c r="E1645" s="349" t="s">
        <v>208</v>
      </c>
      <c r="F1645" s="350">
        <v>397.9</v>
      </c>
      <c r="G1645" s="349" t="s">
        <v>3150</v>
      </c>
      <c r="H1645" s="349" t="s">
        <v>414</v>
      </c>
      <c r="I1645" s="351" t="s">
        <v>3151</v>
      </c>
      <c r="J1645" s="352" t="s">
        <v>3152</v>
      </c>
      <c r="K1645" s="352" t="s">
        <v>1157</v>
      </c>
      <c r="L1645" s="353" t="s">
        <v>32</v>
      </c>
      <c r="M1645" s="352">
        <v>20231224</v>
      </c>
      <c r="N1645" s="371">
        <v>44963</v>
      </c>
      <c r="O1645" s="74">
        <f t="shared" si="82"/>
        <v>3</v>
      </c>
      <c r="P1645" s="74">
        <f t="shared" si="83"/>
        <v>2</v>
      </c>
      <c r="Q1645" s="139" t="str">
        <f t="shared" si="84"/>
        <v>Gastos_Gerais</v>
      </c>
    </row>
    <row r="1646" spans="1:17" ht="24" x14ac:dyDescent="0.2">
      <c r="A1646" s="357">
        <v>1643</v>
      </c>
      <c r="B1646" s="347">
        <v>44988</v>
      </c>
      <c r="C1646" s="580">
        <v>44958</v>
      </c>
      <c r="D1646" s="349" t="s">
        <v>264</v>
      </c>
      <c r="E1646" s="349" t="s">
        <v>208</v>
      </c>
      <c r="F1646" s="350">
        <v>348.24</v>
      </c>
      <c r="G1646" s="349" t="s">
        <v>3153</v>
      </c>
      <c r="H1646" s="349" t="s">
        <v>414</v>
      </c>
      <c r="I1646" s="351" t="s">
        <v>3151</v>
      </c>
      <c r="J1646" s="352" t="s">
        <v>3152</v>
      </c>
      <c r="K1646" s="352" t="s">
        <v>1157</v>
      </c>
      <c r="L1646" s="353" t="s">
        <v>32</v>
      </c>
      <c r="M1646" s="352">
        <v>222865</v>
      </c>
      <c r="N1646" s="371">
        <v>44963</v>
      </c>
      <c r="O1646" s="74">
        <f t="shared" si="82"/>
        <v>3</v>
      </c>
      <c r="P1646" s="74">
        <f t="shared" si="83"/>
        <v>2</v>
      </c>
      <c r="Q1646" s="139" t="str">
        <f t="shared" si="84"/>
        <v>Gastos_Gerais</v>
      </c>
    </row>
    <row r="1647" spans="1:17" ht="24" x14ac:dyDescent="0.2">
      <c r="A1647" s="357">
        <v>1644</v>
      </c>
      <c r="B1647" s="347">
        <v>44988</v>
      </c>
      <c r="C1647" s="580">
        <v>44986</v>
      </c>
      <c r="D1647" s="349" t="s">
        <v>264</v>
      </c>
      <c r="E1647" s="349" t="s">
        <v>404</v>
      </c>
      <c r="F1647" s="350">
        <v>5354</v>
      </c>
      <c r="G1647" s="349" t="s">
        <v>2875</v>
      </c>
      <c r="H1647" s="349" t="s">
        <v>1032</v>
      </c>
      <c r="I1647" s="351" t="s">
        <v>2791</v>
      </c>
      <c r="J1647" s="352" t="s">
        <v>2792</v>
      </c>
      <c r="K1647" s="352" t="s">
        <v>1157</v>
      </c>
      <c r="L1647" s="353" t="s">
        <v>32</v>
      </c>
      <c r="M1647" s="352">
        <v>1011</v>
      </c>
      <c r="N1647" s="371">
        <v>44986</v>
      </c>
      <c r="O1647" s="74">
        <f t="shared" si="82"/>
        <v>3</v>
      </c>
      <c r="P1647" s="74">
        <f t="shared" si="83"/>
        <v>3</v>
      </c>
      <c r="Q1647" s="139" t="str">
        <f t="shared" si="84"/>
        <v>Gastos_Gerais</v>
      </c>
    </row>
    <row r="1648" spans="1:17" ht="24" x14ac:dyDescent="0.2">
      <c r="A1648" s="357">
        <v>1645</v>
      </c>
      <c r="B1648" s="347">
        <v>44988</v>
      </c>
      <c r="C1648" s="580">
        <v>44986</v>
      </c>
      <c r="D1648" s="349" t="s">
        <v>264</v>
      </c>
      <c r="E1648" s="349" t="s">
        <v>81</v>
      </c>
      <c r="F1648" s="350">
        <v>2600</v>
      </c>
      <c r="G1648" s="349" t="s">
        <v>2339</v>
      </c>
      <c r="H1648" s="349" t="s">
        <v>423</v>
      </c>
      <c r="I1648" s="351" t="s">
        <v>1290</v>
      </c>
      <c r="J1648" s="352" t="s">
        <v>1291</v>
      </c>
      <c r="K1648" s="352" t="s">
        <v>1157</v>
      </c>
      <c r="L1648" s="353" t="s">
        <v>32</v>
      </c>
      <c r="M1648" s="352">
        <v>2061780</v>
      </c>
      <c r="N1648" s="371">
        <v>44990</v>
      </c>
      <c r="O1648" s="74">
        <f t="shared" si="82"/>
        <v>3</v>
      </c>
      <c r="P1648" s="74">
        <f t="shared" si="83"/>
        <v>3</v>
      </c>
      <c r="Q1648" s="139" t="str">
        <f t="shared" si="84"/>
        <v>Gastos_Gerais</v>
      </c>
    </row>
    <row r="1649" spans="1:17" ht="24" x14ac:dyDescent="0.2">
      <c r="A1649" s="357">
        <v>1646</v>
      </c>
      <c r="B1649" s="347">
        <v>44988</v>
      </c>
      <c r="C1649" s="580">
        <v>44958</v>
      </c>
      <c r="D1649" s="349" t="s">
        <v>264</v>
      </c>
      <c r="E1649" s="349" t="s">
        <v>320</v>
      </c>
      <c r="F1649" s="350">
        <v>90</v>
      </c>
      <c r="G1649" s="349" t="s">
        <v>3154</v>
      </c>
      <c r="H1649" s="349" t="s">
        <v>422</v>
      </c>
      <c r="I1649" s="351" t="s">
        <v>3155</v>
      </c>
      <c r="J1649" s="352" t="s">
        <v>3156</v>
      </c>
      <c r="K1649" s="352" t="s">
        <v>1157</v>
      </c>
      <c r="L1649" s="353" t="s">
        <v>32</v>
      </c>
      <c r="M1649" s="352">
        <v>8616</v>
      </c>
      <c r="N1649" s="371">
        <v>44985</v>
      </c>
      <c r="O1649" s="74">
        <f t="shared" si="82"/>
        <v>3</v>
      </c>
      <c r="P1649" s="74">
        <f t="shared" si="83"/>
        <v>2</v>
      </c>
      <c r="Q1649" s="139" t="str">
        <f t="shared" si="84"/>
        <v>Gastos_Gerais</v>
      </c>
    </row>
    <row r="1650" spans="1:17" ht="36" x14ac:dyDescent="0.2">
      <c r="A1650" s="357">
        <v>1647</v>
      </c>
      <c r="B1650" s="347">
        <v>44988</v>
      </c>
      <c r="C1650" s="580">
        <v>44986</v>
      </c>
      <c r="D1650" s="349" t="s">
        <v>264</v>
      </c>
      <c r="E1650" s="349" t="s">
        <v>388</v>
      </c>
      <c r="F1650" s="350">
        <v>45548.69</v>
      </c>
      <c r="G1650" s="349" t="s">
        <v>3157</v>
      </c>
      <c r="H1650" s="349" t="s">
        <v>414</v>
      </c>
      <c r="I1650" s="351" t="s">
        <v>1416</v>
      </c>
      <c r="J1650" s="352" t="s">
        <v>1417</v>
      </c>
      <c r="K1650" s="352" t="s">
        <v>1157</v>
      </c>
      <c r="L1650" s="353" t="s">
        <v>32</v>
      </c>
      <c r="M1650" s="352">
        <v>202315</v>
      </c>
      <c r="N1650" s="371">
        <v>44986</v>
      </c>
      <c r="O1650" s="74">
        <f t="shared" si="82"/>
        <v>3</v>
      </c>
      <c r="P1650" s="74">
        <f t="shared" si="83"/>
        <v>3</v>
      </c>
      <c r="Q1650" s="139" t="str">
        <f t="shared" si="84"/>
        <v>Gastos_Gerais</v>
      </c>
    </row>
    <row r="1651" spans="1:17" ht="24" x14ac:dyDescent="0.2">
      <c r="A1651" s="357">
        <v>1648</v>
      </c>
      <c r="B1651" s="347">
        <v>44988</v>
      </c>
      <c r="C1651" s="580">
        <v>44986</v>
      </c>
      <c r="D1651" s="349" t="s">
        <v>264</v>
      </c>
      <c r="E1651" s="349" t="s">
        <v>81</v>
      </c>
      <c r="F1651" s="350">
        <v>4300</v>
      </c>
      <c r="G1651" s="349" t="s">
        <v>3158</v>
      </c>
      <c r="H1651" s="349" t="s">
        <v>1032</v>
      </c>
      <c r="I1651" s="351" t="s">
        <v>1290</v>
      </c>
      <c r="J1651" s="352" t="s">
        <v>1291</v>
      </c>
      <c r="K1651" s="352" t="s">
        <v>1157</v>
      </c>
      <c r="L1651" s="353" t="s">
        <v>32</v>
      </c>
      <c r="M1651" s="352">
        <v>2061738</v>
      </c>
      <c r="N1651" s="371">
        <v>44990</v>
      </c>
      <c r="O1651" s="74">
        <f t="shared" si="82"/>
        <v>3</v>
      </c>
      <c r="P1651" s="74">
        <f t="shared" si="83"/>
        <v>3</v>
      </c>
      <c r="Q1651" s="139" t="str">
        <f t="shared" si="84"/>
        <v>Gastos_Gerais</v>
      </c>
    </row>
    <row r="1652" spans="1:17" ht="24" x14ac:dyDescent="0.2">
      <c r="A1652" s="357">
        <v>1649</v>
      </c>
      <c r="B1652" s="347">
        <v>44988</v>
      </c>
      <c r="C1652" s="580">
        <v>44986</v>
      </c>
      <c r="D1652" s="349" t="s">
        <v>264</v>
      </c>
      <c r="E1652" s="349" t="s">
        <v>96</v>
      </c>
      <c r="F1652" s="350">
        <v>276.5</v>
      </c>
      <c r="G1652" s="349" t="s">
        <v>3159</v>
      </c>
      <c r="H1652" s="349" t="s">
        <v>423</v>
      </c>
      <c r="I1652" s="351" t="s">
        <v>2117</v>
      </c>
      <c r="J1652" s="352" t="s">
        <v>2118</v>
      </c>
      <c r="K1652" s="352" t="s">
        <v>1163</v>
      </c>
      <c r="L1652" s="353" t="s">
        <v>32</v>
      </c>
      <c r="M1652" s="352">
        <v>692</v>
      </c>
      <c r="N1652" s="371">
        <v>44987</v>
      </c>
      <c r="O1652" s="74">
        <f t="shared" si="82"/>
        <v>3</v>
      </c>
      <c r="P1652" s="74">
        <f t="shared" si="83"/>
        <v>3</v>
      </c>
      <c r="Q1652" s="139" t="str">
        <f t="shared" si="84"/>
        <v>Gastos_Gerais</v>
      </c>
    </row>
    <row r="1653" spans="1:17" ht="24" x14ac:dyDescent="0.2">
      <c r="A1653" s="357">
        <v>1650</v>
      </c>
      <c r="B1653" s="347">
        <v>44988</v>
      </c>
      <c r="C1653" s="580">
        <v>44986</v>
      </c>
      <c r="D1653" s="349" t="s">
        <v>264</v>
      </c>
      <c r="E1653" s="349" t="s">
        <v>404</v>
      </c>
      <c r="F1653" s="350">
        <v>340</v>
      </c>
      <c r="G1653" s="349" t="s">
        <v>3160</v>
      </c>
      <c r="H1653" s="349" t="s">
        <v>418</v>
      </c>
      <c r="I1653" s="351" t="s">
        <v>2289</v>
      </c>
      <c r="J1653" s="352" t="s">
        <v>2290</v>
      </c>
      <c r="K1653" s="352" t="s">
        <v>1163</v>
      </c>
      <c r="L1653" s="353" t="s">
        <v>32</v>
      </c>
      <c r="M1653" s="352">
        <v>69</v>
      </c>
      <c r="N1653" s="371">
        <v>44988</v>
      </c>
      <c r="O1653" s="74">
        <f t="shared" si="82"/>
        <v>3</v>
      </c>
      <c r="P1653" s="74">
        <f t="shared" si="83"/>
        <v>3</v>
      </c>
      <c r="Q1653" s="139" t="str">
        <f t="shared" si="84"/>
        <v>Gastos_Gerais</v>
      </c>
    </row>
    <row r="1654" spans="1:17" ht="24" x14ac:dyDescent="0.2">
      <c r="A1654" s="357">
        <v>1651</v>
      </c>
      <c r="B1654" s="347">
        <v>44988</v>
      </c>
      <c r="C1654" s="580">
        <v>44986</v>
      </c>
      <c r="D1654" s="349" t="s">
        <v>264</v>
      </c>
      <c r="E1654" s="349" t="s">
        <v>388</v>
      </c>
      <c r="F1654" s="350">
        <v>250</v>
      </c>
      <c r="G1654" s="349" t="s">
        <v>3161</v>
      </c>
      <c r="H1654" s="349" t="s">
        <v>418</v>
      </c>
      <c r="I1654" s="351" t="s">
        <v>2289</v>
      </c>
      <c r="J1654" s="352" t="s">
        <v>2290</v>
      </c>
      <c r="K1654" s="352" t="s">
        <v>1163</v>
      </c>
      <c r="L1654" s="353" t="s">
        <v>32</v>
      </c>
      <c r="M1654" s="352">
        <v>70</v>
      </c>
      <c r="N1654" s="371">
        <v>44988</v>
      </c>
      <c r="O1654" s="74">
        <f t="shared" si="82"/>
        <v>3</v>
      </c>
      <c r="P1654" s="74">
        <f t="shared" si="83"/>
        <v>3</v>
      </c>
      <c r="Q1654" s="139" t="str">
        <f t="shared" si="84"/>
        <v>Gastos_Gerais</v>
      </c>
    </row>
    <row r="1655" spans="1:17" ht="24" x14ac:dyDescent="0.2">
      <c r="A1655" s="357">
        <v>1652</v>
      </c>
      <c r="B1655" s="347">
        <v>44988</v>
      </c>
      <c r="C1655" s="580">
        <v>44986</v>
      </c>
      <c r="D1655" s="349" t="s">
        <v>264</v>
      </c>
      <c r="E1655" s="349" t="s">
        <v>388</v>
      </c>
      <c r="F1655" s="350">
        <v>100</v>
      </c>
      <c r="G1655" s="349" t="s">
        <v>3162</v>
      </c>
      <c r="H1655" s="349" t="s">
        <v>418</v>
      </c>
      <c r="I1655" s="351" t="s">
        <v>2289</v>
      </c>
      <c r="J1655" s="352" t="s">
        <v>2290</v>
      </c>
      <c r="K1655" s="352" t="s">
        <v>1163</v>
      </c>
      <c r="L1655" s="353" t="s">
        <v>32</v>
      </c>
      <c r="M1655" s="352">
        <v>71</v>
      </c>
      <c r="N1655" s="371">
        <v>44988</v>
      </c>
      <c r="O1655" s="74">
        <f t="shared" si="82"/>
        <v>3</v>
      </c>
      <c r="P1655" s="74">
        <f t="shared" si="83"/>
        <v>3</v>
      </c>
      <c r="Q1655" s="139" t="str">
        <f t="shared" si="84"/>
        <v>Gastos_Gerais</v>
      </c>
    </row>
    <row r="1656" spans="1:17" ht="24" x14ac:dyDescent="0.2">
      <c r="A1656" s="357">
        <v>1653</v>
      </c>
      <c r="B1656" s="347">
        <v>44988</v>
      </c>
      <c r="C1656" s="580">
        <v>44986</v>
      </c>
      <c r="D1656" s="349" t="s">
        <v>264</v>
      </c>
      <c r="E1656" s="349" t="s">
        <v>208</v>
      </c>
      <c r="F1656" s="350">
        <v>140</v>
      </c>
      <c r="G1656" s="349" t="s">
        <v>1268</v>
      </c>
      <c r="H1656" s="349" t="s">
        <v>418</v>
      </c>
      <c r="I1656" s="351" t="s">
        <v>1269</v>
      </c>
      <c r="J1656" s="352" t="s">
        <v>1270</v>
      </c>
      <c r="K1656" s="352" t="s">
        <v>1163</v>
      </c>
      <c r="L1656" s="353" t="s">
        <v>32</v>
      </c>
      <c r="M1656" s="352">
        <v>324</v>
      </c>
      <c r="N1656" s="371">
        <v>44986</v>
      </c>
      <c r="O1656" s="74">
        <f t="shared" si="82"/>
        <v>3</v>
      </c>
      <c r="P1656" s="74">
        <f t="shared" si="83"/>
        <v>3</v>
      </c>
      <c r="Q1656" s="139" t="str">
        <f t="shared" si="84"/>
        <v>Gastos_Gerais</v>
      </c>
    </row>
    <row r="1657" spans="1:17" ht="48" x14ac:dyDescent="0.2">
      <c r="A1657" s="357">
        <v>1654</v>
      </c>
      <c r="B1657" s="347">
        <v>44988</v>
      </c>
      <c r="C1657" s="580">
        <v>44958</v>
      </c>
      <c r="D1657" s="349" t="s">
        <v>176</v>
      </c>
      <c r="E1657" s="349" t="s">
        <v>173</v>
      </c>
      <c r="F1657" s="350">
        <v>2661.88</v>
      </c>
      <c r="G1657" s="349" t="s">
        <v>2987</v>
      </c>
      <c r="H1657" s="349" t="s">
        <v>303</v>
      </c>
      <c r="I1657" s="351" t="s">
        <v>1275</v>
      </c>
      <c r="J1657" s="352" t="s">
        <v>1276</v>
      </c>
      <c r="K1657" s="352" t="s">
        <v>1157</v>
      </c>
      <c r="L1657" s="353" t="s">
        <v>32</v>
      </c>
      <c r="M1657" s="352">
        <v>2023569</v>
      </c>
      <c r="N1657" s="371">
        <v>44963</v>
      </c>
      <c r="O1657" s="74">
        <f t="shared" si="82"/>
        <v>3</v>
      </c>
      <c r="P1657" s="74">
        <f t="shared" si="83"/>
        <v>2</v>
      </c>
      <c r="Q1657" s="139" t="str">
        <f t="shared" si="84"/>
        <v>Gastos_com_Pessoal</v>
      </c>
    </row>
    <row r="1658" spans="1:17" x14ac:dyDescent="0.2">
      <c r="A1658" s="357">
        <v>1655</v>
      </c>
      <c r="B1658" s="347">
        <v>44988</v>
      </c>
      <c r="C1658" s="580">
        <v>44958</v>
      </c>
      <c r="D1658" s="349" t="s">
        <v>264</v>
      </c>
      <c r="E1658" s="349" t="s">
        <v>208</v>
      </c>
      <c r="F1658" s="350">
        <v>433.2</v>
      </c>
      <c r="G1658" s="349" t="s">
        <v>1978</v>
      </c>
      <c r="H1658" s="349" t="s">
        <v>423</v>
      </c>
      <c r="I1658" s="351" t="s">
        <v>3163</v>
      </c>
      <c r="J1658" s="352" t="s">
        <v>3164</v>
      </c>
      <c r="K1658" s="352" t="s">
        <v>1157</v>
      </c>
      <c r="L1658" s="353" t="s">
        <v>32</v>
      </c>
      <c r="M1658" s="352">
        <v>20231689</v>
      </c>
      <c r="N1658" s="371">
        <v>44960</v>
      </c>
      <c r="O1658" s="74">
        <f t="shared" si="82"/>
        <v>3</v>
      </c>
      <c r="P1658" s="74">
        <f t="shared" si="83"/>
        <v>2</v>
      </c>
      <c r="Q1658" s="139" t="str">
        <f t="shared" si="84"/>
        <v>Gastos_Gerais</v>
      </c>
    </row>
    <row r="1659" spans="1:17" x14ac:dyDescent="0.2">
      <c r="A1659" s="357">
        <v>1656</v>
      </c>
      <c r="B1659" s="347">
        <v>44988</v>
      </c>
      <c r="C1659" s="580">
        <v>44958</v>
      </c>
      <c r="D1659" s="349" t="s">
        <v>264</v>
      </c>
      <c r="E1659" s="349" t="s">
        <v>208</v>
      </c>
      <c r="F1659" s="350">
        <v>408.88</v>
      </c>
      <c r="G1659" s="349" t="s">
        <v>3165</v>
      </c>
      <c r="H1659" s="349" t="s">
        <v>423</v>
      </c>
      <c r="I1659" s="351" t="s">
        <v>3163</v>
      </c>
      <c r="J1659" s="352" t="s">
        <v>3164</v>
      </c>
      <c r="K1659" s="352" t="s">
        <v>1157</v>
      </c>
      <c r="L1659" s="353" t="s">
        <v>32</v>
      </c>
      <c r="M1659" s="352">
        <v>1275655</v>
      </c>
      <c r="N1659" s="371">
        <v>44960</v>
      </c>
      <c r="O1659" s="74">
        <f t="shared" si="82"/>
        <v>3</v>
      </c>
      <c r="P1659" s="74">
        <f t="shared" si="83"/>
        <v>2</v>
      </c>
      <c r="Q1659" s="139" t="str">
        <f t="shared" si="84"/>
        <v>Gastos_Gerais</v>
      </c>
    </row>
    <row r="1660" spans="1:17" ht="24" x14ac:dyDescent="0.2">
      <c r="A1660" s="357">
        <v>1657</v>
      </c>
      <c r="B1660" s="347">
        <v>44988</v>
      </c>
      <c r="C1660" s="580">
        <v>44986</v>
      </c>
      <c r="D1660" s="349" t="s">
        <v>264</v>
      </c>
      <c r="E1660" s="349" t="s">
        <v>81</v>
      </c>
      <c r="F1660" s="350">
        <v>2500</v>
      </c>
      <c r="G1660" s="349" t="s">
        <v>2344</v>
      </c>
      <c r="H1660" s="349" t="s">
        <v>414</v>
      </c>
      <c r="I1660" s="351" t="s">
        <v>1290</v>
      </c>
      <c r="J1660" s="352" t="s">
        <v>1291</v>
      </c>
      <c r="K1660" s="352" t="s">
        <v>1157</v>
      </c>
      <c r="L1660" s="353" t="s">
        <v>32</v>
      </c>
      <c r="M1660" s="352">
        <v>2061829</v>
      </c>
      <c r="N1660" s="371">
        <v>44990</v>
      </c>
      <c r="O1660" s="74">
        <f t="shared" si="82"/>
        <v>3</v>
      </c>
      <c r="P1660" s="74">
        <f t="shared" si="83"/>
        <v>3</v>
      </c>
      <c r="Q1660" s="139" t="str">
        <f t="shared" si="84"/>
        <v>Gastos_Gerais</v>
      </c>
    </row>
    <row r="1661" spans="1:17" ht="24" x14ac:dyDescent="0.2">
      <c r="A1661" s="357">
        <v>1658</v>
      </c>
      <c r="B1661" s="347">
        <v>44988</v>
      </c>
      <c r="C1661" s="580">
        <v>44986</v>
      </c>
      <c r="D1661" s="349" t="s">
        <v>264</v>
      </c>
      <c r="E1661" s="349" t="s">
        <v>81</v>
      </c>
      <c r="F1661" s="350">
        <v>3900</v>
      </c>
      <c r="G1661" s="349" t="s">
        <v>2341</v>
      </c>
      <c r="H1661" s="349" t="s">
        <v>421</v>
      </c>
      <c r="I1661" s="351" t="s">
        <v>1290</v>
      </c>
      <c r="J1661" s="352" t="s">
        <v>1291</v>
      </c>
      <c r="K1661" s="352" t="s">
        <v>1157</v>
      </c>
      <c r="L1661" s="353" t="s">
        <v>32</v>
      </c>
      <c r="M1661" s="352">
        <v>2061790</v>
      </c>
      <c r="N1661" s="371">
        <v>44990</v>
      </c>
      <c r="O1661" s="74">
        <f t="shared" si="82"/>
        <v>3</v>
      </c>
      <c r="P1661" s="74">
        <f t="shared" si="83"/>
        <v>3</v>
      </c>
      <c r="Q1661" s="139" t="str">
        <f t="shared" si="84"/>
        <v>Gastos_Gerais</v>
      </c>
    </row>
    <row r="1662" spans="1:17" x14ac:dyDescent="0.2">
      <c r="A1662" s="357">
        <v>1659</v>
      </c>
      <c r="B1662" s="347">
        <v>44988</v>
      </c>
      <c r="C1662" s="580">
        <v>44958</v>
      </c>
      <c r="D1662" s="349" t="s">
        <v>264</v>
      </c>
      <c r="E1662" s="349" t="s">
        <v>208</v>
      </c>
      <c r="F1662" s="350">
        <v>592.79999999999995</v>
      </c>
      <c r="G1662" s="349" t="s">
        <v>3166</v>
      </c>
      <c r="H1662" s="349" t="s">
        <v>419</v>
      </c>
      <c r="I1662" s="351" t="s">
        <v>3163</v>
      </c>
      <c r="J1662" s="352" t="s">
        <v>3164</v>
      </c>
      <c r="K1662" s="352" t="s">
        <v>1157</v>
      </c>
      <c r="L1662" s="353" t="s">
        <v>32</v>
      </c>
      <c r="M1662" s="352">
        <v>20231683</v>
      </c>
      <c r="N1662" s="371">
        <v>44960</v>
      </c>
      <c r="O1662" s="74">
        <f t="shared" si="82"/>
        <v>3</v>
      </c>
      <c r="P1662" s="74">
        <f t="shared" si="83"/>
        <v>2</v>
      </c>
      <c r="Q1662" s="139" t="str">
        <f t="shared" si="84"/>
        <v>Gastos_Gerais</v>
      </c>
    </row>
    <row r="1663" spans="1:17" x14ac:dyDescent="0.2">
      <c r="A1663" s="357">
        <v>1660</v>
      </c>
      <c r="B1663" s="347">
        <v>44988</v>
      </c>
      <c r="C1663" s="580">
        <v>44958</v>
      </c>
      <c r="D1663" s="349" t="s">
        <v>264</v>
      </c>
      <c r="E1663" s="349" t="s">
        <v>208</v>
      </c>
      <c r="F1663" s="350">
        <v>751.21</v>
      </c>
      <c r="G1663" s="349" t="s">
        <v>3165</v>
      </c>
      <c r="H1663" s="349" t="s">
        <v>419</v>
      </c>
      <c r="I1663" s="351" t="s">
        <v>3163</v>
      </c>
      <c r="J1663" s="352" t="s">
        <v>3164</v>
      </c>
      <c r="K1663" s="352" t="s">
        <v>1157</v>
      </c>
      <c r="L1663" s="353" t="s">
        <v>32</v>
      </c>
      <c r="M1663" s="352">
        <v>1275642</v>
      </c>
      <c r="N1663" s="371">
        <v>44960</v>
      </c>
      <c r="O1663" s="74">
        <f t="shared" si="82"/>
        <v>3</v>
      </c>
      <c r="P1663" s="74">
        <f t="shared" si="83"/>
        <v>2</v>
      </c>
      <c r="Q1663" s="139" t="str">
        <f t="shared" si="84"/>
        <v>Gastos_Gerais</v>
      </c>
    </row>
    <row r="1664" spans="1:17" ht="36" x14ac:dyDescent="0.2">
      <c r="A1664" s="357">
        <v>1661</v>
      </c>
      <c r="B1664" s="347">
        <v>44988</v>
      </c>
      <c r="C1664" s="580">
        <v>44958</v>
      </c>
      <c r="D1664" s="349" t="s">
        <v>264</v>
      </c>
      <c r="E1664" s="349" t="s">
        <v>182</v>
      </c>
      <c r="F1664" s="350">
        <v>267.95999999999998</v>
      </c>
      <c r="G1664" s="349" t="s">
        <v>3167</v>
      </c>
      <c r="H1664" s="349" t="s">
        <v>414</v>
      </c>
      <c r="I1664" s="351" t="s">
        <v>1287</v>
      </c>
      <c r="J1664" s="352" t="s">
        <v>1288</v>
      </c>
      <c r="K1664" s="352" t="s">
        <v>1157</v>
      </c>
      <c r="L1664" s="353" t="s">
        <v>32</v>
      </c>
      <c r="M1664" s="352">
        <v>124</v>
      </c>
      <c r="N1664" s="371">
        <v>44981</v>
      </c>
      <c r="O1664" s="74">
        <f t="shared" ref="O1664:O1727" si="85">IF(B1664=0,0,IF(YEAR(B1664)=$P$1,MONTH(B1664)-$O$1+1,(YEAR(B1664)-$P$1)*12-$O$1+1+MONTH(B1664)))</f>
        <v>3</v>
      </c>
      <c r="P1664" s="74">
        <f t="shared" ref="P1664:P1727" si="86">IF(C1664=0,0,IF(YEAR(C1664)=$P$1,MONTH(C1664)-$O$1+1,(YEAR(C1664)-$P$1)*12-$O$1+1+MONTH(C1664)))</f>
        <v>2</v>
      </c>
      <c r="Q1664" s="139" t="str">
        <f t="shared" ref="Q1664:Q1727" si="87">SUBSTITUTE(D1664," ","_")</f>
        <v>Gastos_Gerais</v>
      </c>
    </row>
    <row r="1665" spans="1:17" ht="24" x14ac:dyDescent="0.2">
      <c r="A1665" s="357">
        <v>1662</v>
      </c>
      <c r="B1665" s="347">
        <v>44988</v>
      </c>
      <c r="C1665" s="580">
        <v>44986</v>
      </c>
      <c r="D1665" s="349" t="s">
        <v>264</v>
      </c>
      <c r="E1665" s="349" t="s">
        <v>81</v>
      </c>
      <c r="F1665" s="350">
        <v>500</v>
      </c>
      <c r="G1665" s="349" t="s">
        <v>2342</v>
      </c>
      <c r="H1665" s="349" t="s">
        <v>418</v>
      </c>
      <c r="I1665" s="351" t="s">
        <v>1290</v>
      </c>
      <c r="J1665" s="352" t="s">
        <v>1291</v>
      </c>
      <c r="K1665" s="352" t="s">
        <v>1157</v>
      </c>
      <c r="L1665" s="353" t="s">
        <v>32</v>
      </c>
      <c r="M1665" s="352">
        <v>2061810</v>
      </c>
      <c r="N1665" s="371">
        <v>44990</v>
      </c>
      <c r="O1665" s="74">
        <f t="shared" si="85"/>
        <v>3</v>
      </c>
      <c r="P1665" s="74">
        <f t="shared" si="86"/>
        <v>3</v>
      </c>
      <c r="Q1665" s="139" t="str">
        <f t="shared" si="87"/>
        <v>Gastos_Gerais</v>
      </c>
    </row>
    <row r="1666" spans="1:17" ht="24" x14ac:dyDescent="0.2">
      <c r="A1666" s="357">
        <v>1663</v>
      </c>
      <c r="B1666" s="347">
        <v>44988</v>
      </c>
      <c r="C1666" s="580">
        <v>44986</v>
      </c>
      <c r="D1666" s="349" t="s">
        <v>264</v>
      </c>
      <c r="E1666" s="349" t="s">
        <v>81</v>
      </c>
      <c r="F1666" s="350">
        <v>300</v>
      </c>
      <c r="G1666" s="349" t="s">
        <v>2338</v>
      </c>
      <c r="H1666" s="349" t="s">
        <v>417</v>
      </c>
      <c r="I1666" s="351" t="s">
        <v>1290</v>
      </c>
      <c r="J1666" s="352" t="s">
        <v>1291</v>
      </c>
      <c r="K1666" s="352" t="s">
        <v>1157</v>
      </c>
      <c r="L1666" s="353" t="s">
        <v>32</v>
      </c>
      <c r="M1666" s="352">
        <v>2061768</v>
      </c>
      <c r="N1666" s="371">
        <v>44990</v>
      </c>
      <c r="O1666" s="74">
        <f t="shared" si="85"/>
        <v>3</v>
      </c>
      <c r="P1666" s="74">
        <f t="shared" si="86"/>
        <v>3</v>
      </c>
      <c r="Q1666" s="139" t="str">
        <f t="shared" si="87"/>
        <v>Gastos_Gerais</v>
      </c>
    </row>
    <row r="1667" spans="1:17" ht="24" x14ac:dyDescent="0.2">
      <c r="A1667" s="357">
        <v>1664</v>
      </c>
      <c r="B1667" s="358">
        <v>44988</v>
      </c>
      <c r="C1667" s="579">
        <v>44986</v>
      </c>
      <c r="D1667" s="359" t="s">
        <v>264</v>
      </c>
      <c r="E1667" s="359" t="s">
        <v>81</v>
      </c>
      <c r="F1667" s="360">
        <v>260</v>
      </c>
      <c r="G1667" s="359" t="s">
        <v>3168</v>
      </c>
      <c r="H1667" s="359" t="s">
        <v>420</v>
      </c>
      <c r="I1667" s="361" t="s">
        <v>1290</v>
      </c>
      <c r="J1667" s="362" t="s">
        <v>1291</v>
      </c>
      <c r="K1667" s="362" t="s">
        <v>1157</v>
      </c>
      <c r="L1667" s="353" t="s">
        <v>32</v>
      </c>
      <c r="M1667" s="362">
        <v>2061749</v>
      </c>
      <c r="N1667" s="371">
        <v>44990</v>
      </c>
      <c r="O1667" s="74">
        <f t="shared" si="85"/>
        <v>3</v>
      </c>
      <c r="P1667" s="74">
        <f t="shared" si="86"/>
        <v>3</v>
      </c>
      <c r="Q1667" s="139" t="str">
        <f t="shared" si="87"/>
        <v>Gastos_Gerais</v>
      </c>
    </row>
    <row r="1668" spans="1:17" ht="24" x14ac:dyDescent="0.2">
      <c r="A1668" s="357">
        <v>1665</v>
      </c>
      <c r="B1668" s="347">
        <v>44988</v>
      </c>
      <c r="C1668" s="580">
        <v>44986</v>
      </c>
      <c r="D1668" s="349" t="s">
        <v>264</v>
      </c>
      <c r="E1668" s="349" t="s">
        <v>81</v>
      </c>
      <c r="F1668" s="350">
        <v>5000</v>
      </c>
      <c r="G1668" s="349" t="s">
        <v>2337</v>
      </c>
      <c r="H1668" s="349" t="s">
        <v>419</v>
      </c>
      <c r="I1668" s="351" t="s">
        <v>1290</v>
      </c>
      <c r="J1668" s="352" t="s">
        <v>1291</v>
      </c>
      <c r="K1668" s="352" t="s">
        <v>1157</v>
      </c>
      <c r="L1668" s="353" t="s">
        <v>32</v>
      </c>
      <c r="M1668" s="352">
        <v>2061758</v>
      </c>
      <c r="N1668" s="371">
        <v>44990</v>
      </c>
      <c r="O1668" s="74">
        <f t="shared" si="85"/>
        <v>3</v>
      </c>
      <c r="P1668" s="74">
        <f t="shared" si="86"/>
        <v>3</v>
      </c>
      <c r="Q1668" s="139" t="str">
        <f t="shared" si="87"/>
        <v>Gastos_Gerais</v>
      </c>
    </row>
    <row r="1669" spans="1:17" ht="24" x14ac:dyDescent="0.2">
      <c r="A1669" s="357">
        <v>1666</v>
      </c>
      <c r="B1669" s="358">
        <v>44988</v>
      </c>
      <c r="C1669" s="579">
        <v>44986</v>
      </c>
      <c r="D1669" s="359" t="s">
        <v>264</v>
      </c>
      <c r="E1669" s="359" t="s">
        <v>81</v>
      </c>
      <c r="F1669" s="360">
        <v>1400</v>
      </c>
      <c r="G1669" s="351" t="s">
        <v>3169</v>
      </c>
      <c r="H1669" s="359" t="s">
        <v>302</v>
      </c>
      <c r="I1669" s="351" t="s">
        <v>1290</v>
      </c>
      <c r="J1669" s="352" t="s">
        <v>1291</v>
      </c>
      <c r="K1669" s="352" t="s">
        <v>1157</v>
      </c>
      <c r="L1669" s="353" t="s">
        <v>32</v>
      </c>
      <c r="M1669" s="352">
        <v>2061820</v>
      </c>
      <c r="N1669" s="371">
        <v>44990</v>
      </c>
      <c r="O1669" s="74">
        <f t="shared" si="85"/>
        <v>3</v>
      </c>
      <c r="P1669" s="74">
        <f t="shared" si="86"/>
        <v>3</v>
      </c>
      <c r="Q1669" s="139" t="str">
        <f t="shared" si="87"/>
        <v>Gastos_Gerais</v>
      </c>
    </row>
    <row r="1670" spans="1:17" ht="25.5" x14ac:dyDescent="0.2">
      <c r="A1670" s="357">
        <v>1667</v>
      </c>
      <c r="B1670" s="347">
        <v>44988</v>
      </c>
      <c r="C1670" s="580">
        <v>44986</v>
      </c>
      <c r="D1670" s="349" t="s">
        <v>176</v>
      </c>
      <c r="E1670" s="349" t="s">
        <v>262</v>
      </c>
      <c r="F1670" s="350">
        <v>609.53</v>
      </c>
      <c r="G1670" s="349" t="s">
        <v>3170</v>
      </c>
      <c r="H1670" s="349" t="s">
        <v>421</v>
      </c>
      <c r="I1670" s="351" t="s">
        <v>3171</v>
      </c>
      <c r="J1670" s="352" t="s">
        <v>703</v>
      </c>
      <c r="K1670" s="352" t="s">
        <v>1188</v>
      </c>
      <c r="L1670" s="353" t="s">
        <v>1189</v>
      </c>
      <c r="M1670" s="352">
        <v>164707556</v>
      </c>
      <c r="N1670" s="371">
        <v>44988</v>
      </c>
      <c r="O1670" s="74">
        <f t="shared" si="85"/>
        <v>3</v>
      </c>
      <c r="P1670" s="74">
        <f t="shared" si="86"/>
        <v>3</v>
      </c>
      <c r="Q1670" s="139" t="str">
        <f t="shared" si="87"/>
        <v>Gastos_com_Pessoal</v>
      </c>
    </row>
    <row r="1671" spans="1:17" ht="25.5" x14ac:dyDescent="0.2">
      <c r="A1671" s="357">
        <v>1668</v>
      </c>
      <c r="B1671" s="347">
        <v>44988</v>
      </c>
      <c r="C1671" s="580">
        <v>44986</v>
      </c>
      <c r="D1671" s="349" t="s">
        <v>176</v>
      </c>
      <c r="E1671" s="349" t="s">
        <v>280</v>
      </c>
      <c r="F1671" s="350">
        <v>1788.63</v>
      </c>
      <c r="G1671" s="349" t="s">
        <v>3172</v>
      </c>
      <c r="H1671" s="349" t="s">
        <v>421</v>
      </c>
      <c r="I1671" s="351" t="s">
        <v>3171</v>
      </c>
      <c r="J1671" s="352" t="s">
        <v>703</v>
      </c>
      <c r="K1671" s="352" t="s">
        <v>1188</v>
      </c>
      <c r="L1671" s="353" t="s">
        <v>1189</v>
      </c>
      <c r="M1671" s="352">
        <v>164707556</v>
      </c>
      <c r="N1671" s="371">
        <v>44988</v>
      </c>
      <c r="O1671" s="74">
        <f t="shared" si="85"/>
        <v>3</v>
      </c>
      <c r="P1671" s="74">
        <f t="shared" si="86"/>
        <v>3</v>
      </c>
      <c r="Q1671" s="139" t="str">
        <f t="shared" si="87"/>
        <v>Gastos_com_Pessoal</v>
      </c>
    </row>
    <row r="1672" spans="1:17" ht="25.5" x14ac:dyDescent="0.2">
      <c r="A1672" s="357">
        <v>1669</v>
      </c>
      <c r="B1672" s="347">
        <v>44988</v>
      </c>
      <c r="C1672" s="580">
        <v>44986</v>
      </c>
      <c r="D1672" s="349" t="s">
        <v>176</v>
      </c>
      <c r="E1672" s="349" t="s">
        <v>262</v>
      </c>
      <c r="F1672" s="350">
        <v>1017.18</v>
      </c>
      <c r="G1672" s="349" t="s">
        <v>3173</v>
      </c>
      <c r="H1672" s="349" t="s">
        <v>421</v>
      </c>
      <c r="I1672" s="351" t="s">
        <v>3174</v>
      </c>
      <c r="J1672" s="352" t="s">
        <v>513</v>
      </c>
      <c r="K1672" s="352" t="s">
        <v>1188</v>
      </c>
      <c r="L1672" s="353" t="s">
        <v>1189</v>
      </c>
      <c r="M1672" s="352">
        <v>164707556</v>
      </c>
      <c r="N1672" s="371">
        <v>44988</v>
      </c>
      <c r="O1672" s="74">
        <f t="shared" si="85"/>
        <v>3</v>
      </c>
      <c r="P1672" s="74">
        <f t="shared" si="86"/>
        <v>3</v>
      </c>
      <c r="Q1672" s="139" t="str">
        <f t="shared" si="87"/>
        <v>Gastos_com_Pessoal</v>
      </c>
    </row>
    <row r="1673" spans="1:17" ht="25.5" x14ac:dyDescent="0.2">
      <c r="A1673" s="357">
        <v>1670</v>
      </c>
      <c r="B1673" s="347">
        <v>44988</v>
      </c>
      <c r="C1673" s="580">
        <v>44986</v>
      </c>
      <c r="D1673" s="349" t="s">
        <v>176</v>
      </c>
      <c r="E1673" s="349" t="s">
        <v>280</v>
      </c>
      <c r="F1673" s="350">
        <v>2772.14</v>
      </c>
      <c r="G1673" s="349" t="s">
        <v>3175</v>
      </c>
      <c r="H1673" s="349" t="s">
        <v>421</v>
      </c>
      <c r="I1673" s="351" t="s">
        <v>3174</v>
      </c>
      <c r="J1673" s="352" t="s">
        <v>513</v>
      </c>
      <c r="K1673" s="352" t="s">
        <v>1188</v>
      </c>
      <c r="L1673" s="353" t="s">
        <v>1189</v>
      </c>
      <c r="M1673" s="352">
        <v>164707556</v>
      </c>
      <c r="N1673" s="371">
        <v>44988</v>
      </c>
      <c r="O1673" s="74">
        <f t="shared" si="85"/>
        <v>3</v>
      </c>
      <c r="P1673" s="74">
        <f t="shared" si="86"/>
        <v>3</v>
      </c>
      <c r="Q1673" s="139" t="str">
        <f t="shared" si="87"/>
        <v>Gastos_com_Pessoal</v>
      </c>
    </row>
    <row r="1674" spans="1:17" ht="24" x14ac:dyDescent="0.2">
      <c r="A1674" s="357">
        <v>1671</v>
      </c>
      <c r="B1674" s="347">
        <v>44988</v>
      </c>
      <c r="C1674" s="580">
        <v>44986</v>
      </c>
      <c r="D1674" s="349" t="s">
        <v>264</v>
      </c>
      <c r="E1674" s="349" t="s">
        <v>293</v>
      </c>
      <c r="F1674" s="350">
        <v>60</v>
      </c>
      <c r="G1674" s="349" t="s">
        <v>3176</v>
      </c>
      <c r="H1674" s="349" t="s">
        <v>417</v>
      </c>
      <c r="I1674" s="351" t="s">
        <v>2672</v>
      </c>
      <c r="J1674" s="352" t="s">
        <v>994</v>
      </c>
      <c r="K1674" s="352" t="s">
        <v>1188</v>
      </c>
      <c r="L1674" s="353" t="s">
        <v>1189</v>
      </c>
      <c r="M1674" s="352">
        <v>164707556</v>
      </c>
      <c r="N1674" s="371">
        <v>44988</v>
      </c>
      <c r="O1674" s="74">
        <f t="shared" si="85"/>
        <v>3</v>
      </c>
      <c r="P1674" s="74">
        <f t="shared" si="86"/>
        <v>3</v>
      </c>
      <c r="Q1674" s="139" t="str">
        <f t="shared" si="87"/>
        <v>Gastos_Gerais</v>
      </c>
    </row>
    <row r="1675" spans="1:17" ht="36" x14ac:dyDescent="0.2">
      <c r="A1675" s="357">
        <v>1672</v>
      </c>
      <c r="B1675" s="347">
        <v>44988</v>
      </c>
      <c r="C1675" s="580">
        <v>44986</v>
      </c>
      <c r="D1675" s="349" t="s">
        <v>264</v>
      </c>
      <c r="E1675" s="349" t="s">
        <v>293</v>
      </c>
      <c r="F1675" s="350">
        <v>60</v>
      </c>
      <c r="G1675" s="349" t="s">
        <v>3177</v>
      </c>
      <c r="H1675" s="349" t="s">
        <v>417</v>
      </c>
      <c r="I1675" s="351" t="s">
        <v>3178</v>
      </c>
      <c r="J1675" s="352" t="s">
        <v>640</v>
      </c>
      <c r="K1675" s="352" t="s">
        <v>1188</v>
      </c>
      <c r="L1675" s="353" t="s">
        <v>1189</v>
      </c>
      <c r="M1675" s="352">
        <v>164707556</v>
      </c>
      <c r="N1675" s="371">
        <v>44988</v>
      </c>
      <c r="O1675" s="74">
        <f t="shared" si="85"/>
        <v>3</v>
      </c>
      <c r="P1675" s="74">
        <f t="shared" si="86"/>
        <v>3</v>
      </c>
      <c r="Q1675" s="139" t="str">
        <f t="shared" si="87"/>
        <v>Gastos_Gerais</v>
      </c>
    </row>
    <row r="1676" spans="1:17" ht="108" x14ac:dyDescent="0.2">
      <c r="A1676" s="357">
        <v>1673</v>
      </c>
      <c r="B1676" s="347">
        <v>44988</v>
      </c>
      <c r="C1676" s="580">
        <v>44958</v>
      </c>
      <c r="D1676" s="349" t="s">
        <v>176</v>
      </c>
      <c r="E1676" s="349" t="s">
        <v>1</v>
      </c>
      <c r="F1676" s="350">
        <v>2309402</v>
      </c>
      <c r="G1676" s="349" t="s">
        <v>3976</v>
      </c>
      <c r="H1676" s="349" t="s">
        <v>303</v>
      </c>
      <c r="I1676" s="351" t="s">
        <v>425</v>
      </c>
      <c r="J1676" s="352" t="s">
        <v>425</v>
      </c>
      <c r="K1676" s="352" t="s">
        <v>1188</v>
      </c>
      <c r="L1676" s="353" t="s">
        <v>1189</v>
      </c>
      <c r="M1676" s="352">
        <v>355574853</v>
      </c>
      <c r="N1676" s="371">
        <v>44929</v>
      </c>
      <c r="O1676" s="74">
        <f t="shared" si="85"/>
        <v>3</v>
      </c>
      <c r="P1676" s="74">
        <f t="shared" si="86"/>
        <v>2</v>
      </c>
      <c r="Q1676" s="139" t="str">
        <f t="shared" si="87"/>
        <v>Gastos_com_Pessoal</v>
      </c>
    </row>
    <row r="1677" spans="1:17" ht="24" x14ac:dyDescent="0.2">
      <c r="A1677" s="357">
        <v>1674</v>
      </c>
      <c r="B1677" s="347">
        <v>44988</v>
      </c>
      <c r="C1677" s="580">
        <v>44958</v>
      </c>
      <c r="D1677" s="349" t="s">
        <v>264</v>
      </c>
      <c r="E1677" s="349" t="s">
        <v>65</v>
      </c>
      <c r="F1677" s="350">
        <v>128.79</v>
      </c>
      <c r="G1677" s="349" t="s">
        <v>3272</v>
      </c>
      <c r="H1677" s="349" t="s">
        <v>417</v>
      </c>
      <c r="I1677" s="351" t="s">
        <v>1306</v>
      </c>
      <c r="J1677" s="352" t="s">
        <v>3179</v>
      </c>
      <c r="K1677" s="352" t="s">
        <v>1217</v>
      </c>
      <c r="L1677" s="353" t="s">
        <v>1217</v>
      </c>
      <c r="M1677" s="352" t="s">
        <v>425</v>
      </c>
      <c r="N1677" s="371">
        <v>44988</v>
      </c>
      <c r="O1677" s="74">
        <f t="shared" si="85"/>
        <v>3</v>
      </c>
      <c r="P1677" s="74">
        <f t="shared" si="86"/>
        <v>2</v>
      </c>
      <c r="Q1677" s="139" t="str">
        <f t="shared" si="87"/>
        <v>Gastos_Gerais</v>
      </c>
    </row>
    <row r="1678" spans="1:17" ht="36" x14ac:dyDescent="0.2">
      <c r="A1678" s="357">
        <v>1675</v>
      </c>
      <c r="B1678" s="347">
        <v>44991</v>
      </c>
      <c r="C1678" s="580">
        <v>44958</v>
      </c>
      <c r="D1678" s="349" t="s">
        <v>176</v>
      </c>
      <c r="E1678" s="349" t="s">
        <v>1</v>
      </c>
      <c r="F1678" s="350">
        <v>515.48</v>
      </c>
      <c r="G1678" s="349" t="s">
        <v>3180</v>
      </c>
      <c r="H1678" s="349" t="s">
        <v>423</v>
      </c>
      <c r="I1678" s="351" t="s">
        <v>1368</v>
      </c>
      <c r="J1678" s="352" t="s">
        <v>1369</v>
      </c>
      <c r="K1678" s="352" t="s">
        <v>1188</v>
      </c>
      <c r="L1678" s="353" t="s">
        <v>1163</v>
      </c>
      <c r="M1678" s="352" t="s">
        <v>425</v>
      </c>
      <c r="N1678" s="371">
        <v>44991</v>
      </c>
      <c r="O1678" s="74">
        <f t="shared" si="85"/>
        <v>3</v>
      </c>
      <c r="P1678" s="74">
        <f t="shared" si="86"/>
        <v>2</v>
      </c>
      <c r="Q1678" s="139" t="str">
        <f t="shared" si="87"/>
        <v>Gastos_com_Pessoal</v>
      </c>
    </row>
    <row r="1679" spans="1:17" ht="36" x14ac:dyDescent="0.2">
      <c r="A1679" s="357">
        <v>1676</v>
      </c>
      <c r="B1679" s="347">
        <v>44991</v>
      </c>
      <c r="C1679" s="580">
        <v>44958</v>
      </c>
      <c r="D1679" s="349" t="s">
        <v>176</v>
      </c>
      <c r="E1679" s="349" t="s">
        <v>1</v>
      </c>
      <c r="F1679" s="350">
        <v>780.34</v>
      </c>
      <c r="G1679" s="349" t="s">
        <v>3181</v>
      </c>
      <c r="H1679" s="349" t="s">
        <v>419</v>
      </c>
      <c r="I1679" s="351" t="s">
        <v>1385</v>
      </c>
      <c r="J1679" s="352" t="s">
        <v>1386</v>
      </c>
      <c r="K1679" s="352" t="s">
        <v>1188</v>
      </c>
      <c r="L1679" s="353" t="s">
        <v>1163</v>
      </c>
      <c r="M1679" s="352" t="s">
        <v>425</v>
      </c>
      <c r="N1679" s="371">
        <v>44991</v>
      </c>
      <c r="O1679" s="74">
        <f t="shared" si="85"/>
        <v>3</v>
      </c>
      <c r="P1679" s="74">
        <f t="shared" si="86"/>
        <v>2</v>
      </c>
      <c r="Q1679" s="139" t="str">
        <f t="shared" si="87"/>
        <v>Gastos_com_Pessoal</v>
      </c>
    </row>
    <row r="1680" spans="1:17" ht="24" x14ac:dyDescent="0.2">
      <c r="A1680" s="357">
        <v>1677</v>
      </c>
      <c r="B1680" s="347">
        <v>44991</v>
      </c>
      <c r="C1680" s="580">
        <v>44958</v>
      </c>
      <c r="D1680" s="349" t="s">
        <v>264</v>
      </c>
      <c r="E1680" s="349" t="s">
        <v>96</v>
      </c>
      <c r="F1680" s="350">
        <v>81.2</v>
      </c>
      <c r="G1680" s="349" t="s">
        <v>3182</v>
      </c>
      <c r="H1680" s="349" t="s">
        <v>418</v>
      </c>
      <c r="I1680" s="351" t="s">
        <v>1688</v>
      </c>
      <c r="J1680" s="352" t="s">
        <v>1689</v>
      </c>
      <c r="K1680" s="352" t="s">
        <v>1157</v>
      </c>
      <c r="L1680" s="353" t="s">
        <v>32</v>
      </c>
      <c r="M1680" s="376">
        <v>27612</v>
      </c>
      <c r="N1680" s="371">
        <v>44964</v>
      </c>
      <c r="O1680" s="74">
        <f t="shared" si="85"/>
        <v>3</v>
      </c>
      <c r="P1680" s="74">
        <f t="shared" si="86"/>
        <v>2</v>
      </c>
      <c r="Q1680" s="139" t="str">
        <f t="shared" si="87"/>
        <v>Gastos_Gerais</v>
      </c>
    </row>
    <row r="1681" spans="1:17" ht="36" x14ac:dyDescent="0.2">
      <c r="A1681" s="357">
        <v>1678</v>
      </c>
      <c r="B1681" s="347">
        <v>44991</v>
      </c>
      <c r="C1681" s="580">
        <v>44958</v>
      </c>
      <c r="D1681" s="349" t="s">
        <v>176</v>
      </c>
      <c r="E1681" s="349" t="s">
        <v>1</v>
      </c>
      <c r="F1681" s="350">
        <v>1562.4</v>
      </c>
      <c r="G1681" s="351" t="s">
        <v>3183</v>
      </c>
      <c r="H1681" s="349" t="s">
        <v>493</v>
      </c>
      <c r="I1681" s="351" t="s">
        <v>1371</v>
      </c>
      <c r="J1681" s="352" t="s">
        <v>1372</v>
      </c>
      <c r="K1681" s="352" t="s">
        <v>1188</v>
      </c>
      <c r="L1681" s="353" t="s">
        <v>1163</v>
      </c>
      <c r="M1681" s="352" t="s">
        <v>425</v>
      </c>
      <c r="N1681" s="371">
        <v>44991</v>
      </c>
      <c r="O1681" s="74">
        <f t="shared" si="85"/>
        <v>3</v>
      </c>
      <c r="P1681" s="74">
        <f t="shared" si="86"/>
        <v>2</v>
      </c>
      <c r="Q1681" s="139" t="str">
        <f t="shared" si="87"/>
        <v>Gastos_com_Pessoal</v>
      </c>
    </row>
    <row r="1682" spans="1:17" ht="24" x14ac:dyDescent="0.2">
      <c r="A1682" s="357">
        <v>1679</v>
      </c>
      <c r="B1682" s="347">
        <v>44991</v>
      </c>
      <c r="C1682" s="580">
        <v>44986</v>
      </c>
      <c r="D1682" s="349" t="s">
        <v>264</v>
      </c>
      <c r="E1682" s="349" t="s">
        <v>402</v>
      </c>
      <c r="F1682" s="350">
        <v>49.6</v>
      </c>
      <c r="G1682" s="349" t="s">
        <v>1487</v>
      </c>
      <c r="H1682" s="349" t="s">
        <v>1032</v>
      </c>
      <c r="I1682" s="351" t="s">
        <v>3184</v>
      </c>
      <c r="J1682" s="352" t="s">
        <v>1614</v>
      </c>
      <c r="K1682" s="352" t="s">
        <v>1163</v>
      </c>
      <c r="L1682" s="353" t="s">
        <v>32</v>
      </c>
      <c r="M1682" s="352">
        <v>84</v>
      </c>
      <c r="N1682" s="371">
        <v>44986</v>
      </c>
      <c r="O1682" s="74">
        <f t="shared" si="85"/>
        <v>3</v>
      </c>
      <c r="P1682" s="74">
        <f t="shared" si="86"/>
        <v>3</v>
      </c>
      <c r="Q1682" s="139" t="str">
        <f t="shared" si="87"/>
        <v>Gastos_Gerais</v>
      </c>
    </row>
    <row r="1683" spans="1:17" s="416" customFormat="1" ht="24" x14ac:dyDescent="0.2">
      <c r="A1683" s="357">
        <v>1680</v>
      </c>
      <c r="B1683" s="408">
        <v>44991</v>
      </c>
      <c r="C1683" s="584">
        <v>44986</v>
      </c>
      <c r="D1683" s="409" t="s">
        <v>264</v>
      </c>
      <c r="E1683" s="409" t="s">
        <v>402</v>
      </c>
      <c r="F1683" s="410">
        <v>181.54</v>
      </c>
      <c r="G1683" s="409" t="s">
        <v>1487</v>
      </c>
      <c r="H1683" s="409" t="s">
        <v>419</v>
      </c>
      <c r="I1683" s="409" t="s">
        <v>2059</v>
      </c>
      <c r="J1683" s="412" t="s">
        <v>3185</v>
      </c>
      <c r="K1683" s="412" t="s">
        <v>1163</v>
      </c>
      <c r="L1683" s="412" t="s">
        <v>32</v>
      </c>
      <c r="M1683" s="412">
        <v>274</v>
      </c>
      <c r="N1683" s="586">
        <v>44991</v>
      </c>
      <c r="O1683" s="415">
        <f t="shared" si="85"/>
        <v>3</v>
      </c>
      <c r="P1683" s="415">
        <f t="shared" si="86"/>
        <v>3</v>
      </c>
      <c r="Q1683" s="139" t="str">
        <f t="shared" si="87"/>
        <v>Gastos_Gerais</v>
      </c>
    </row>
    <row r="1684" spans="1:17" ht="24" x14ac:dyDescent="0.2">
      <c r="A1684" s="357">
        <v>1681</v>
      </c>
      <c r="B1684" s="347">
        <v>44991</v>
      </c>
      <c r="C1684" s="580">
        <v>44986</v>
      </c>
      <c r="D1684" s="349" t="s">
        <v>264</v>
      </c>
      <c r="E1684" s="349" t="s">
        <v>402</v>
      </c>
      <c r="F1684" s="350">
        <v>63</v>
      </c>
      <c r="G1684" s="349" t="s">
        <v>1487</v>
      </c>
      <c r="H1684" s="349" t="s">
        <v>422</v>
      </c>
      <c r="I1684" s="351" t="s">
        <v>1718</v>
      </c>
      <c r="J1684" s="352" t="s">
        <v>1719</v>
      </c>
      <c r="K1684" s="352" t="s">
        <v>1163</v>
      </c>
      <c r="L1684" s="353" t="s">
        <v>32</v>
      </c>
      <c r="M1684" s="352">
        <v>11589</v>
      </c>
      <c r="N1684" s="371">
        <v>44986</v>
      </c>
      <c r="O1684" s="74">
        <f t="shared" si="85"/>
        <v>3</v>
      </c>
      <c r="P1684" s="74">
        <f t="shared" si="86"/>
        <v>3</v>
      </c>
      <c r="Q1684" s="139" t="str">
        <f t="shared" si="87"/>
        <v>Gastos_Gerais</v>
      </c>
    </row>
    <row r="1685" spans="1:17" ht="25.5" x14ac:dyDescent="0.2">
      <c r="A1685" s="357">
        <v>1682</v>
      </c>
      <c r="B1685" s="347">
        <v>44991</v>
      </c>
      <c r="C1685" s="580">
        <v>44958</v>
      </c>
      <c r="D1685" s="349" t="s">
        <v>176</v>
      </c>
      <c r="E1685" s="349" t="s">
        <v>1</v>
      </c>
      <c r="F1685" s="350">
        <v>1406</v>
      </c>
      <c r="G1685" s="349" t="s">
        <v>3972</v>
      </c>
      <c r="H1685" s="349" t="s">
        <v>416</v>
      </c>
      <c r="I1685" s="351" t="s">
        <v>3186</v>
      </c>
      <c r="J1685" s="352" t="s">
        <v>432</v>
      </c>
      <c r="K1685" s="352" t="s">
        <v>1163</v>
      </c>
      <c r="L1685" s="353" t="s">
        <v>1163</v>
      </c>
      <c r="M1685" s="352" t="s">
        <v>425</v>
      </c>
      <c r="N1685" s="371">
        <v>44991</v>
      </c>
      <c r="O1685" s="74">
        <f t="shared" si="85"/>
        <v>3</v>
      </c>
      <c r="P1685" s="74">
        <f t="shared" si="86"/>
        <v>2</v>
      </c>
      <c r="Q1685" s="139" t="str">
        <f t="shared" si="87"/>
        <v>Gastos_com_Pessoal</v>
      </c>
    </row>
    <row r="1686" spans="1:17" ht="36" x14ac:dyDescent="0.2">
      <c r="A1686" s="357">
        <v>1683</v>
      </c>
      <c r="B1686" s="347">
        <v>44991</v>
      </c>
      <c r="C1686" s="580">
        <v>44958</v>
      </c>
      <c r="D1686" s="349" t="s">
        <v>176</v>
      </c>
      <c r="E1686" s="349" t="s">
        <v>1</v>
      </c>
      <c r="F1686" s="350">
        <v>780.34</v>
      </c>
      <c r="G1686" s="349" t="s">
        <v>3187</v>
      </c>
      <c r="H1686" s="349" t="s">
        <v>419</v>
      </c>
      <c r="I1686" s="351" t="s">
        <v>1377</v>
      </c>
      <c r="J1686" s="352" t="s">
        <v>1378</v>
      </c>
      <c r="K1686" s="352" t="s">
        <v>1188</v>
      </c>
      <c r="L1686" s="353" t="s">
        <v>1163</v>
      </c>
      <c r="M1686" s="352" t="s">
        <v>425</v>
      </c>
      <c r="N1686" s="371">
        <v>44991</v>
      </c>
      <c r="O1686" s="74">
        <f t="shared" si="85"/>
        <v>3</v>
      </c>
      <c r="P1686" s="74">
        <f t="shared" si="86"/>
        <v>2</v>
      </c>
      <c r="Q1686" s="139" t="str">
        <f t="shared" si="87"/>
        <v>Gastos_com_Pessoal</v>
      </c>
    </row>
    <row r="1687" spans="1:17" s="324" customFormat="1" ht="36" x14ac:dyDescent="0.2">
      <c r="A1687" s="357">
        <v>1684</v>
      </c>
      <c r="B1687" s="347">
        <v>44991</v>
      </c>
      <c r="C1687" s="580">
        <v>44958</v>
      </c>
      <c r="D1687" s="349" t="s">
        <v>176</v>
      </c>
      <c r="E1687" s="349" t="s">
        <v>1</v>
      </c>
      <c r="F1687" s="350">
        <v>525.99</v>
      </c>
      <c r="G1687" s="349" t="s">
        <v>3188</v>
      </c>
      <c r="H1687" s="349" t="s">
        <v>423</v>
      </c>
      <c r="I1687" s="351" t="s">
        <v>1388</v>
      </c>
      <c r="J1687" s="352" t="s">
        <v>1389</v>
      </c>
      <c r="K1687" s="352" t="s">
        <v>1188</v>
      </c>
      <c r="L1687" s="353" t="s">
        <v>1163</v>
      </c>
      <c r="M1687" s="352" t="s">
        <v>425</v>
      </c>
      <c r="N1687" s="371">
        <v>44991</v>
      </c>
      <c r="O1687" s="74">
        <f t="shared" si="85"/>
        <v>3</v>
      </c>
      <c r="P1687" s="74">
        <f t="shared" si="86"/>
        <v>2</v>
      </c>
      <c r="Q1687" s="139" t="str">
        <f t="shared" si="87"/>
        <v>Gastos_com_Pessoal</v>
      </c>
    </row>
    <row r="1688" spans="1:17" ht="36" x14ac:dyDescent="0.2">
      <c r="A1688" s="357">
        <v>1685</v>
      </c>
      <c r="B1688" s="355">
        <v>44991</v>
      </c>
      <c r="C1688" s="348">
        <v>44958</v>
      </c>
      <c r="D1688" s="351" t="s">
        <v>176</v>
      </c>
      <c r="E1688" s="351" t="s">
        <v>1</v>
      </c>
      <c r="F1688" s="356">
        <v>747.33</v>
      </c>
      <c r="G1688" s="349" t="s">
        <v>3189</v>
      </c>
      <c r="H1688" s="351" t="s">
        <v>1032</v>
      </c>
      <c r="I1688" s="351" t="s">
        <v>1374</v>
      </c>
      <c r="J1688" s="362" t="s">
        <v>1375</v>
      </c>
      <c r="K1688" s="353" t="s">
        <v>1188</v>
      </c>
      <c r="L1688" s="353" t="s">
        <v>1163</v>
      </c>
      <c r="M1688" s="353" t="s">
        <v>425</v>
      </c>
      <c r="N1688" s="368">
        <v>44991</v>
      </c>
      <c r="O1688" s="74">
        <f t="shared" si="85"/>
        <v>3</v>
      </c>
      <c r="P1688" s="74">
        <f t="shared" si="86"/>
        <v>2</v>
      </c>
      <c r="Q1688" s="139" t="str">
        <f t="shared" si="87"/>
        <v>Gastos_com_Pessoal</v>
      </c>
    </row>
    <row r="1689" spans="1:17" ht="36" x14ac:dyDescent="0.2">
      <c r="A1689" s="357">
        <v>1686</v>
      </c>
      <c r="B1689" s="347">
        <v>44991</v>
      </c>
      <c r="C1689" s="580">
        <v>44958</v>
      </c>
      <c r="D1689" s="349" t="s">
        <v>176</v>
      </c>
      <c r="E1689" s="349" t="s">
        <v>1</v>
      </c>
      <c r="F1689" s="350">
        <v>1219.52</v>
      </c>
      <c r="G1689" s="349" t="s">
        <v>3190</v>
      </c>
      <c r="H1689" s="349" t="s">
        <v>417</v>
      </c>
      <c r="I1689" s="351" t="s">
        <v>1362</v>
      </c>
      <c r="J1689" s="362" t="s">
        <v>1363</v>
      </c>
      <c r="K1689" s="352" t="s">
        <v>1188</v>
      </c>
      <c r="L1689" s="353" t="s">
        <v>1163</v>
      </c>
      <c r="M1689" s="352" t="s">
        <v>425</v>
      </c>
      <c r="N1689" s="371">
        <v>44991</v>
      </c>
      <c r="O1689" s="74">
        <f t="shared" si="85"/>
        <v>3</v>
      </c>
      <c r="P1689" s="74">
        <f t="shared" si="86"/>
        <v>2</v>
      </c>
      <c r="Q1689" s="139" t="str">
        <f t="shared" si="87"/>
        <v>Gastos_com_Pessoal</v>
      </c>
    </row>
    <row r="1690" spans="1:17" ht="24" x14ac:dyDescent="0.2">
      <c r="A1690" s="357">
        <v>1687</v>
      </c>
      <c r="B1690" s="358">
        <v>44991</v>
      </c>
      <c r="C1690" s="579">
        <v>44988</v>
      </c>
      <c r="D1690" s="359" t="s">
        <v>264</v>
      </c>
      <c r="E1690" s="359" t="s">
        <v>402</v>
      </c>
      <c r="F1690" s="360">
        <v>162.80000000000001</v>
      </c>
      <c r="G1690" s="359" t="s">
        <v>1487</v>
      </c>
      <c r="H1690" s="359" t="s">
        <v>414</v>
      </c>
      <c r="I1690" s="361" t="s">
        <v>1488</v>
      </c>
      <c r="J1690" s="362" t="s">
        <v>1489</v>
      </c>
      <c r="K1690" s="362" t="s">
        <v>1163</v>
      </c>
      <c r="L1690" s="363" t="s">
        <v>32</v>
      </c>
      <c r="M1690" s="362">
        <v>910</v>
      </c>
      <c r="N1690" s="587">
        <v>44988</v>
      </c>
      <c r="O1690" s="74">
        <f t="shared" si="85"/>
        <v>3</v>
      </c>
      <c r="P1690" s="74">
        <f t="shared" si="86"/>
        <v>3</v>
      </c>
      <c r="Q1690" s="139" t="str">
        <f t="shared" si="87"/>
        <v>Gastos_Gerais</v>
      </c>
    </row>
    <row r="1691" spans="1:17" ht="24" x14ac:dyDescent="0.2">
      <c r="A1691" s="357">
        <v>1688</v>
      </c>
      <c r="B1691" s="408">
        <v>44991</v>
      </c>
      <c r="C1691" s="584">
        <v>44988</v>
      </c>
      <c r="D1691" s="409" t="s">
        <v>264</v>
      </c>
      <c r="E1691" s="409" t="s">
        <v>402</v>
      </c>
      <c r="F1691" s="410">
        <v>36.799999999999997</v>
      </c>
      <c r="G1691" s="409" t="s">
        <v>1487</v>
      </c>
      <c r="H1691" s="359" t="s">
        <v>423</v>
      </c>
      <c r="I1691" s="361" t="s">
        <v>1488</v>
      </c>
      <c r="J1691" s="362" t="s">
        <v>1489</v>
      </c>
      <c r="K1691" s="352" t="s">
        <v>1163</v>
      </c>
      <c r="L1691" s="353" t="s">
        <v>32</v>
      </c>
      <c r="M1691" s="362">
        <v>909</v>
      </c>
      <c r="N1691" s="587">
        <v>44988</v>
      </c>
      <c r="O1691" s="74">
        <f t="shared" si="85"/>
        <v>3</v>
      </c>
      <c r="P1691" s="74">
        <f t="shared" si="86"/>
        <v>3</v>
      </c>
      <c r="Q1691" s="139" t="str">
        <f t="shared" si="87"/>
        <v>Gastos_Gerais</v>
      </c>
    </row>
    <row r="1692" spans="1:17" ht="36" x14ac:dyDescent="0.2">
      <c r="A1692" s="357">
        <v>1689</v>
      </c>
      <c r="B1692" s="408">
        <v>44991</v>
      </c>
      <c r="C1692" s="584">
        <v>44958</v>
      </c>
      <c r="D1692" s="409" t="s">
        <v>176</v>
      </c>
      <c r="E1692" s="409" t="s">
        <v>1</v>
      </c>
      <c r="F1692" s="410">
        <v>864.26</v>
      </c>
      <c r="G1692" s="409" t="s">
        <v>3191</v>
      </c>
      <c r="H1692" s="359" t="s">
        <v>423</v>
      </c>
      <c r="I1692" s="361" t="s">
        <v>1383</v>
      </c>
      <c r="J1692" s="362" t="s">
        <v>1384</v>
      </c>
      <c r="K1692" s="352" t="s">
        <v>1188</v>
      </c>
      <c r="L1692" s="353" t="s">
        <v>1163</v>
      </c>
      <c r="M1692" s="362" t="s">
        <v>425</v>
      </c>
      <c r="N1692" s="587">
        <v>44991</v>
      </c>
      <c r="O1692" s="74">
        <f t="shared" si="85"/>
        <v>3</v>
      </c>
      <c r="P1692" s="74">
        <f t="shared" si="86"/>
        <v>2</v>
      </c>
      <c r="Q1692" s="139" t="str">
        <f t="shared" si="87"/>
        <v>Gastos_com_Pessoal</v>
      </c>
    </row>
    <row r="1693" spans="1:17" ht="36" x14ac:dyDescent="0.2">
      <c r="A1693" s="357">
        <v>1690</v>
      </c>
      <c r="B1693" s="347">
        <v>44991</v>
      </c>
      <c r="C1693" s="580">
        <v>44958</v>
      </c>
      <c r="D1693" s="349" t="s">
        <v>176</v>
      </c>
      <c r="E1693" s="349" t="s">
        <v>1</v>
      </c>
      <c r="F1693" s="350">
        <v>859.32</v>
      </c>
      <c r="G1693" s="349" t="s">
        <v>3192</v>
      </c>
      <c r="H1693" s="349" t="s">
        <v>423</v>
      </c>
      <c r="I1693" s="351" t="s">
        <v>1380</v>
      </c>
      <c r="J1693" s="352" t="s">
        <v>1381</v>
      </c>
      <c r="K1693" s="352" t="s">
        <v>1188</v>
      </c>
      <c r="L1693" s="353" t="s">
        <v>1163</v>
      </c>
      <c r="M1693" s="352" t="s">
        <v>425</v>
      </c>
      <c r="N1693" s="371">
        <v>44991</v>
      </c>
      <c r="O1693" s="74">
        <f t="shared" si="85"/>
        <v>3</v>
      </c>
      <c r="P1693" s="74">
        <f t="shared" si="86"/>
        <v>2</v>
      </c>
      <c r="Q1693" s="139" t="str">
        <f t="shared" si="87"/>
        <v>Gastos_com_Pessoal</v>
      </c>
    </row>
    <row r="1694" spans="1:17" s="326" customFormat="1" ht="36" x14ac:dyDescent="0.2">
      <c r="A1694" s="357">
        <v>1691</v>
      </c>
      <c r="B1694" s="355">
        <v>44991</v>
      </c>
      <c r="C1694" s="348">
        <v>44958</v>
      </c>
      <c r="D1694" s="351" t="s">
        <v>176</v>
      </c>
      <c r="E1694" s="351" t="s">
        <v>1</v>
      </c>
      <c r="F1694" s="356">
        <v>1185.06</v>
      </c>
      <c r="G1694" s="351" t="s">
        <v>3193</v>
      </c>
      <c r="H1694" s="351" t="s">
        <v>419</v>
      </c>
      <c r="I1694" s="351" t="s">
        <v>1365</v>
      </c>
      <c r="J1694" s="353" t="s">
        <v>1366</v>
      </c>
      <c r="K1694" s="353" t="s">
        <v>1188</v>
      </c>
      <c r="L1694" s="353" t="s">
        <v>1163</v>
      </c>
      <c r="M1694" s="353" t="s">
        <v>425</v>
      </c>
      <c r="N1694" s="368">
        <v>44991</v>
      </c>
      <c r="O1694" s="74">
        <f t="shared" si="85"/>
        <v>3</v>
      </c>
      <c r="P1694" s="74">
        <f t="shared" si="86"/>
        <v>2</v>
      </c>
      <c r="Q1694" s="139" t="str">
        <f t="shared" si="87"/>
        <v>Gastos_com_Pessoal</v>
      </c>
    </row>
    <row r="1695" spans="1:17" s="326" customFormat="1" ht="24" x14ac:dyDescent="0.2">
      <c r="A1695" s="357">
        <v>1692</v>
      </c>
      <c r="B1695" s="355">
        <v>44991</v>
      </c>
      <c r="C1695" s="348">
        <v>44958</v>
      </c>
      <c r="D1695" s="351" t="s">
        <v>264</v>
      </c>
      <c r="E1695" s="351" t="s">
        <v>2</v>
      </c>
      <c r="F1695" s="356">
        <v>6300</v>
      </c>
      <c r="G1695" s="349" t="s">
        <v>1340</v>
      </c>
      <c r="H1695" s="351" t="s">
        <v>302</v>
      </c>
      <c r="I1695" s="351" t="s">
        <v>1341</v>
      </c>
      <c r="J1695" s="353" t="s">
        <v>1342</v>
      </c>
      <c r="K1695" s="353" t="s">
        <v>1157</v>
      </c>
      <c r="L1695" s="353" t="s">
        <v>1157</v>
      </c>
      <c r="M1695" s="353">
        <v>24299</v>
      </c>
      <c r="N1695" s="368">
        <v>44991</v>
      </c>
      <c r="O1695" s="74">
        <f t="shared" si="85"/>
        <v>3</v>
      </c>
      <c r="P1695" s="74">
        <f t="shared" si="86"/>
        <v>2</v>
      </c>
      <c r="Q1695" s="139" t="str">
        <f t="shared" si="87"/>
        <v>Gastos_Gerais</v>
      </c>
    </row>
    <row r="1696" spans="1:17" ht="24" x14ac:dyDescent="0.2">
      <c r="A1696" s="357">
        <v>1693</v>
      </c>
      <c r="B1696" s="347">
        <v>44991</v>
      </c>
      <c r="C1696" s="580">
        <v>44958</v>
      </c>
      <c r="D1696" s="349" t="s">
        <v>264</v>
      </c>
      <c r="E1696" s="349" t="s">
        <v>152</v>
      </c>
      <c r="F1696" s="350">
        <v>1187.92</v>
      </c>
      <c r="G1696" s="349" t="s">
        <v>1343</v>
      </c>
      <c r="H1696" s="349" t="s">
        <v>302</v>
      </c>
      <c r="I1696" s="351" t="s">
        <v>1341</v>
      </c>
      <c r="J1696" s="352" t="s">
        <v>1342</v>
      </c>
      <c r="K1696" s="352" t="s">
        <v>1157</v>
      </c>
      <c r="L1696" s="353" t="s">
        <v>1157</v>
      </c>
      <c r="M1696" s="352">
        <v>24299</v>
      </c>
      <c r="N1696" s="371">
        <v>44991</v>
      </c>
      <c r="O1696" s="74">
        <f t="shared" si="85"/>
        <v>3</v>
      </c>
      <c r="P1696" s="74">
        <f t="shared" si="86"/>
        <v>2</v>
      </c>
      <c r="Q1696" s="139" t="str">
        <f t="shared" si="87"/>
        <v>Gastos_Gerais</v>
      </c>
    </row>
    <row r="1697" spans="1:17" ht="24" x14ac:dyDescent="0.2">
      <c r="A1697" s="357">
        <v>1694</v>
      </c>
      <c r="B1697" s="347">
        <v>44991</v>
      </c>
      <c r="C1697" s="580">
        <v>44958</v>
      </c>
      <c r="D1697" s="349" t="s">
        <v>264</v>
      </c>
      <c r="E1697" s="349" t="s">
        <v>63</v>
      </c>
      <c r="F1697" s="350">
        <v>555.97</v>
      </c>
      <c r="G1697" s="349" t="s">
        <v>3194</v>
      </c>
      <c r="H1697" s="349" t="s">
        <v>302</v>
      </c>
      <c r="I1697" s="351" t="s">
        <v>1341</v>
      </c>
      <c r="J1697" s="352" t="s">
        <v>1342</v>
      </c>
      <c r="K1697" s="352" t="s">
        <v>1157</v>
      </c>
      <c r="L1697" s="353" t="s">
        <v>1157</v>
      </c>
      <c r="M1697" s="352">
        <v>24299</v>
      </c>
      <c r="N1697" s="371">
        <v>44991</v>
      </c>
      <c r="O1697" s="74">
        <f t="shared" si="85"/>
        <v>3</v>
      </c>
      <c r="P1697" s="74">
        <f t="shared" si="86"/>
        <v>2</v>
      </c>
      <c r="Q1697" s="139" t="str">
        <f t="shared" si="87"/>
        <v>Gastos_Gerais</v>
      </c>
    </row>
    <row r="1698" spans="1:17" ht="24" x14ac:dyDescent="0.2">
      <c r="A1698" s="357">
        <v>1695</v>
      </c>
      <c r="B1698" s="347">
        <v>44991</v>
      </c>
      <c r="C1698" s="580">
        <v>44958</v>
      </c>
      <c r="D1698" s="349" t="s">
        <v>264</v>
      </c>
      <c r="E1698" s="349" t="s">
        <v>3</v>
      </c>
      <c r="F1698" s="350">
        <v>881.93</v>
      </c>
      <c r="G1698" s="349" t="s">
        <v>4007</v>
      </c>
      <c r="H1698" s="349" t="s">
        <v>302</v>
      </c>
      <c r="I1698" s="351" t="s">
        <v>1341</v>
      </c>
      <c r="J1698" s="352" t="s">
        <v>1342</v>
      </c>
      <c r="K1698" s="352" t="s">
        <v>1157</v>
      </c>
      <c r="L1698" s="353" t="s">
        <v>1157</v>
      </c>
      <c r="M1698" s="352">
        <v>24299</v>
      </c>
      <c r="N1698" s="371">
        <v>44991</v>
      </c>
      <c r="O1698" s="74">
        <f t="shared" si="85"/>
        <v>3</v>
      </c>
      <c r="P1698" s="74">
        <f t="shared" si="86"/>
        <v>2</v>
      </c>
      <c r="Q1698" s="139" t="str">
        <f t="shared" si="87"/>
        <v>Gastos_Gerais</v>
      </c>
    </row>
    <row r="1699" spans="1:17" ht="36" x14ac:dyDescent="0.2">
      <c r="A1699" s="357">
        <v>1696</v>
      </c>
      <c r="B1699" s="347">
        <v>44991</v>
      </c>
      <c r="C1699" s="580">
        <v>44986</v>
      </c>
      <c r="D1699" s="349" t="s">
        <v>264</v>
      </c>
      <c r="E1699" s="349" t="s">
        <v>388</v>
      </c>
      <c r="F1699" s="350">
        <v>5456.38</v>
      </c>
      <c r="G1699" s="349" t="s">
        <v>3195</v>
      </c>
      <c r="H1699" s="349" t="s">
        <v>414</v>
      </c>
      <c r="I1699" s="351" t="s">
        <v>1416</v>
      </c>
      <c r="J1699" s="352" t="s">
        <v>1417</v>
      </c>
      <c r="K1699" s="352" t="s">
        <v>1157</v>
      </c>
      <c r="L1699" s="353" t="s">
        <v>32</v>
      </c>
      <c r="M1699" s="352">
        <v>202316</v>
      </c>
      <c r="N1699" s="371">
        <v>44986</v>
      </c>
      <c r="O1699" s="74">
        <f t="shared" si="85"/>
        <v>3</v>
      </c>
      <c r="P1699" s="74">
        <f t="shared" si="86"/>
        <v>3</v>
      </c>
      <c r="Q1699" s="139" t="str">
        <f t="shared" si="87"/>
        <v>Gastos_Gerais</v>
      </c>
    </row>
    <row r="1700" spans="1:17" ht="48" x14ac:dyDescent="0.2">
      <c r="A1700" s="357">
        <v>1697</v>
      </c>
      <c r="B1700" s="347">
        <v>44991</v>
      </c>
      <c r="C1700" s="580">
        <v>44958</v>
      </c>
      <c r="D1700" s="349" t="s">
        <v>264</v>
      </c>
      <c r="E1700" s="349" t="s">
        <v>386</v>
      </c>
      <c r="F1700" s="350">
        <v>569.6</v>
      </c>
      <c r="G1700" s="349" t="s">
        <v>3196</v>
      </c>
      <c r="H1700" s="349" t="s">
        <v>422</v>
      </c>
      <c r="I1700" s="351" t="s">
        <v>2388</v>
      </c>
      <c r="J1700" s="352" t="s">
        <v>2389</v>
      </c>
      <c r="K1700" s="352" t="s">
        <v>1157</v>
      </c>
      <c r="L1700" s="353" t="s">
        <v>32</v>
      </c>
      <c r="M1700" s="352">
        <v>1077</v>
      </c>
      <c r="N1700" s="371">
        <v>44985</v>
      </c>
      <c r="O1700" s="74">
        <f t="shared" si="85"/>
        <v>3</v>
      </c>
      <c r="P1700" s="74">
        <f t="shared" si="86"/>
        <v>2</v>
      </c>
      <c r="Q1700" s="139" t="str">
        <f t="shared" si="87"/>
        <v>Gastos_Gerais</v>
      </c>
    </row>
    <row r="1701" spans="1:17" ht="36" x14ac:dyDescent="0.2">
      <c r="A1701" s="357">
        <v>1698</v>
      </c>
      <c r="B1701" s="347">
        <v>44991</v>
      </c>
      <c r="C1701" s="580">
        <v>44986</v>
      </c>
      <c r="D1701" s="349" t="s">
        <v>264</v>
      </c>
      <c r="E1701" s="349" t="s">
        <v>96</v>
      </c>
      <c r="F1701" s="350">
        <v>1384.74</v>
      </c>
      <c r="G1701" s="349" t="s">
        <v>3197</v>
      </c>
      <c r="H1701" s="349" t="s">
        <v>419</v>
      </c>
      <c r="I1701" s="351" t="s">
        <v>3198</v>
      </c>
      <c r="J1701" s="352" t="s">
        <v>3199</v>
      </c>
      <c r="K1701" s="352" t="s">
        <v>1157</v>
      </c>
      <c r="L1701" s="353" t="s">
        <v>32</v>
      </c>
      <c r="M1701" s="352">
        <v>878</v>
      </c>
      <c r="N1701" s="371">
        <v>44988</v>
      </c>
      <c r="O1701" s="74">
        <f t="shared" si="85"/>
        <v>3</v>
      </c>
      <c r="P1701" s="74">
        <f t="shared" si="86"/>
        <v>3</v>
      </c>
      <c r="Q1701" s="139" t="str">
        <f t="shared" si="87"/>
        <v>Gastos_Gerais</v>
      </c>
    </row>
    <row r="1702" spans="1:17" ht="25.5" x14ac:dyDescent="0.2">
      <c r="A1702" s="357">
        <v>1699</v>
      </c>
      <c r="B1702" s="347">
        <v>44991</v>
      </c>
      <c r="C1702" s="580">
        <v>44986</v>
      </c>
      <c r="D1702" s="349" t="s">
        <v>176</v>
      </c>
      <c r="E1702" s="349" t="s">
        <v>262</v>
      </c>
      <c r="F1702" s="350">
        <v>944.58</v>
      </c>
      <c r="G1702" s="349" t="s">
        <v>3200</v>
      </c>
      <c r="H1702" s="349" t="s">
        <v>1032</v>
      </c>
      <c r="I1702" s="351" t="s">
        <v>3201</v>
      </c>
      <c r="J1702" s="352" t="s">
        <v>502</v>
      </c>
      <c r="K1702" s="352" t="s">
        <v>1188</v>
      </c>
      <c r="L1702" s="353" t="s">
        <v>1189</v>
      </c>
      <c r="M1702" s="352">
        <v>565023251</v>
      </c>
      <c r="N1702" s="371">
        <v>44991</v>
      </c>
      <c r="O1702" s="74">
        <f t="shared" si="85"/>
        <v>3</v>
      </c>
      <c r="P1702" s="74">
        <f t="shared" si="86"/>
        <v>3</v>
      </c>
      <c r="Q1702" s="139" t="str">
        <f t="shared" si="87"/>
        <v>Gastos_com_Pessoal</v>
      </c>
    </row>
    <row r="1703" spans="1:17" ht="25.5" x14ac:dyDescent="0.2">
      <c r="A1703" s="357">
        <v>1700</v>
      </c>
      <c r="B1703" s="347">
        <v>44991</v>
      </c>
      <c r="C1703" s="580">
        <v>44986</v>
      </c>
      <c r="D1703" s="349" t="s">
        <v>176</v>
      </c>
      <c r="E1703" s="349" t="s">
        <v>280</v>
      </c>
      <c r="F1703" s="350">
        <v>2650.15</v>
      </c>
      <c r="G1703" s="349" t="s">
        <v>3202</v>
      </c>
      <c r="H1703" s="349" t="s">
        <v>1032</v>
      </c>
      <c r="I1703" s="351" t="s">
        <v>3201</v>
      </c>
      <c r="J1703" s="352" t="s">
        <v>502</v>
      </c>
      <c r="K1703" s="352" t="s">
        <v>1188</v>
      </c>
      <c r="L1703" s="353" t="s">
        <v>1189</v>
      </c>
      <c r="M1703" s="352">
        <v>565023251</v>
      </c>
      <c r="N1703" s="371">
        <v>44991</v>
      </c>
      <c r="O1703" s="74">
        <f t="shared" si="85"/>
        <v>3</v>
      </c>
      <c r="P1703" s="74">
        <f t="shared" si="86"/>
        <v>3</v>
      </c>
      <c r="Q1703" s="139" t="str">
        <f t="shared" si="87"/>
        <v>Gastos_com_Pessoal</v>
      </c>
    </row>
    <row r="1704" spans="1:17" ht="25.5" x14ac:dyDescent="0.2">
      <c r="A1704" s="357">
        <v>1701</v>
      </c>
      <c r="B1704" s="347">
        <v>44991</v>
      </c>
      <c r="C1704" s="580">
        <v>44986</v>
      </c>
      <c r="D1704" s="349" t="s">
        <v>176</v>
      </c>
      <c r="E1704" s="349" t="s">
        <v>262</v>
      </c>
      <c r="F1704" s="350">
        <v>895.77</v>
      </c>
      <c r="G1704" s="349" t="s">
        <v>3203</v>
      </c>
      <c r="H1704" s="349" t="s">
        <v>1032</v>
      </c>
      <c r="I1704" s="351" t="s">
        <v>3204</v>
      </c>
      <c r="J1704" s="352" t="s">
        <v>554</v>
      </c>
      <c r="K1704" s="352" t="s">
        <v>1188</v>
      </c>
      <c r="L1704" s="353" t="s">
        <v>1189</v>
      </c>
      <c r="M1704" s="352">
        <v>565023251</v>
      </c>
      <c r="N1704" s="371">
        <v>44991</v>
      </c>
      <c r="O1704" s="74">
        <f t="shared" si="85"/>
        <v>3</v>
      </c>
      <c r="P1704" s="74">
        <f t="shared" si="86"/>
        <v>3</v>
      </c>
      <c r="Q1704" s="139" t="str">
        <f t="shared" si="87"/>
        <v>Gastos_com_Pessoal</v>
      </c>
    </row>
    <row r="1705" spans="1:17" ht="25.5" x14ac:dyDescent="0.2">
      <c r="A1705" s="357">
        <v>1702</v>
      </c>
      <c r="B1705" s="347">
        <v>44991</v>
      </c>
      <c r="C1705" s="580">
        <v>44986</v>
      </c>
      <c r="D1705" s="349" t="s">
        <v>176</v>
      </c>
      <c r="E1705" s="349" t="s">
        <v>280</v>
      </c>
      <c r="F1705" s="350">
        <v>2504.8200000000002</v>
      </c>
      <c r="G1705" s="349" t="s">
        <v>3205</v>
      </c>
      <c r="H1705" s="349" t="s">
        <v>1032</v>
      </c>
      <c r="I1705" s="351" t="s">
        <v>3204</v>
      </c>
      <c r="J1705" s="352" t="s">
        <v>554</v>
      </c>
      <c r="K1705" s="352" t="s">
        <v>1188</v>
      </c>
      <c r="L1705" s="353" t="s">
        <v>1189</v>
      </c>
      <c r="M1705" s="352">
        <v>565023251</v>
      </c>
      <c r="N1705" s="371">
        <v>44991</v>
      </c>
      <c r="O1705" s="74">
        <f t="shared" si="85"/>
        <v>3</v>
      </c>
      <c r="P1705" s="74">
        <f t="shared" si="86"/>
        <v>3</v>
      </c>
      <c r="Q1705" s="139" t="str">
        <f t="shared" si="87"/>
        <v>Gastos_com_Pessoal</v>
      </c>
    </row>
    <row r="1706" spans="1:17" ht="25.5" x14ac:dyDescent="0.2">
      <c r="A1706" s="357">
        <v>1703</v>
      </c>
      <c r="B1706" s="347">
        <v>44991</v>
      </c>
      <c r="C1706" s="580">
        <v>44986</v>
      </c>
      <c r="D1706" s="349" t="s">
        <v>176</v>
      </c>
      <c r="E1706" s="349" t="s">
        <v>262</v>
      </c>
      <c r="F1706" s="350">
        <v>655.69</v>
      </c>
      <c r="G1706" s="349" t="s">
        <v>3206</v>
      </c>
      <c r="H1706" s="349" t="s">
        <v>1032</v>
      </c>
      <c r="I1706" s="351" t="s">
        <v>3207</v>
      </c>
      <c r="J1706" s="352" t="s">
        <v>541</v>
      </c>
      <c r="K1706" s="352" t="s">
        <v>1188</v>
      </c>
      <c r="L1706" s="353" t="s">
        <v>1189</v>
      </c>
      <c r="M1706" s="352">
        <v>565023251</v>
      </c>
      <c r="N1706" s="371">
        <v>44991</v>
      </c>
      <c r="O1706" s="74">
        <f t="shared" si="85"/>
        <v>3</v>
      </c>
      <c r="P1706" s="74">
        <f t="shared" si="86"/>
        <v>3</v>
      </c>
      <c r="Q1706" s="139" t="str">
        <f t="shared" si="87"/>
        <v>Gastos_com_Pessoal</v>
      </c>
    </row>
    <row r="1707" spans="1:17" ht="25.5" x14ac:dyDescent="0.2">
      <c r="A1707" s="357">
        <v>1704</v>
      </c>
      <c r="B1707" s="347">
        <v>44991</v>
      </c>
      <c r="C1707" s="580">
        <v>44986</v>
      </c>
      <c r="D1707" s="349" t="s">
        <v>176</v>
      </c>
      <c r="E1707" s="349" t="s">
        <v>280</v>
      </c>
      <c r="F1707" s="350">
        <v>1913.11</v>
      </c>
      <c r="G1707" s="349" t="s">
        <v>3208</v>
      </c>
      <c r="H1707" s="349" t="s">
        <v>1032</v>
      </c>
      <c r="I1707" s="351" t="s">
        <v>3207</v>
      </c>
      <c r="J1707" s="352" t="s">
        <v>541</v>
      </c>
      <c r="K1707" s="352" t="s">
        <v>1188</v>
      </c>
      <c r="L1707" s="353" t="s">
        <v>1189</v>
      </c>
      <c r="M1707" s="352">
        <v>565023251</v>
      </c>
      <c r="N1707" s="371">
        <v>44991</v>
      </c>
      <c r="O1707" s="74">
        <f t="shared" si="85"/>
        <v>3</v>
      </c>
      <c r="P1707" s="74">
        <f t="shared" si="86"/>
        <v>3</v>
      </c>
      <c r="Q1707" s="139" t="str">
        <f t="shared" si="87"/>
        <v>Gastos_com_Pessoal</v>
      </c>
    </row>
    <row r="1708" spans="1:17" ht="25.5" x14ac:dyDescent="0.2">
      <c r="A1708" s="357">
        <v>1705</v>
      </c>
      <c r="B1708" s="347">
        <v>44991</v>
      </c>
      <c r="C1708" s="580">
        <v>44986</v>
      </c>
      <c r="D1708" s="349" t="s">
        <v>176</v>
      </c>
      <c r="E1708" s="349" t="s">
        <v>262</v>
      </c>
      <c r="F1708" s="350">
        <v>920.05</v>
      </c>
      <c r="G1708" s="349" t="s">
        <v>3209</v>
      </c>
      <c r="H1708" s="349" t="s">
        <v>1032</v>
      </c>
      <c r="I1708" s="351" t="s">
        <v>3210</v>
      </c>
      <c r="J1708" s="352" t="s">
        <v>454</v>
      </c>
      <c r="K1708" s="352" t="s">
        <v>1188</v>
      </c>
      <c r="L1708" s="353" t="s">
        <v>1189</v>
      </c>
      <c r="M1708" s="352">
        <v>565023251</v>
      </c>
      <c r="N1708" s="371">
        <v>44991</v>
      </c>
      <c r="O1708" s="74">
        <f t="shared" si="85"/>
        <v>3</v>
      </c>
      <c r="P1708" s="74">
        <f t="shared" si="86"/>
        <v>3</v>
      </c>
      <c r="Q1708" s="139" t="str">
        <f t="shared" si="87"/>
        <v>Gastos_com_Pessoal</v>
      </c>
    </row>
    <row r="1709" spans="1:17" ht="25.5" x14ac:dyDescent="0.2">
      <c r="A1709" s="357">
        <v>1706</v>
      </c>
      <c r="B1709" s="347">
        <v>44991</v>
      </c>
      <c r="C1709" s="580">
        <v>44986</v>
      </c>
      <c r="D1709" s="349" t="s">
        <v>176</v>
      </c>
      <c r="E1709" s="349" t="s">
        <v>280</v>
      </c>
      <c r="F1709" s="350">
        <v>2563.0300000000002</v>
      </c>
      <c r="G1709" s="349" t="s">
        <v>3211</v>
      </c>
      <c r="H1709" s="349" t="s">
        <v>1032</v>
      </c>
      <c r="I1709" s="351" t="s">
        <v>3210</v>
      </c>
      <c r="J1709" s="352" t="s">
        <v>454</v>
      </c>
      <c r="K1709" s="352" t="s">
        <v>1188</v>
      </c>
      <c r="L1709" s="353" t="s">
        <v>1189</v>
      </c>
      <c r="M1709" s="352">
        <v>565023251</v>
      </c>
      <c r="N1709" s="371">
        <v>44991</v>
      </c>
      <c r="O1709" s="74">
        <f t="shared" si="85"/>
        <v>3</v>
      </c>
      <c r="P1709" s="74">
        <f t="shared" si="86"/>
        <v>3</v>
      </c>
      <c r="Q1709" s="139" t="str">
        <f t="shared" si="87"/>
        <v>Gastos_com_Pessoal</v>
      </c>
    </row>
    <row r="1710" spans="1:17" ht="25.5" x14ac:dyDescent="0.2">
      <c r="A1710" s="357">
        <v>1707</v>
      </c>
      <c r="B1710" s="347">
        <v>44991</v>
      </c>
      <c r="C1710" s="580">
        <v>44986</v>
      </c>
      <c r="D1710" s="349" t="s">
        <v>176</v>
      </c>
      <c r="E1710" s="349" t="s">
        <v>262</v>
      </c>
      <c r="F1710" s="350">
        <v>895.77</v>
      </c>
      <c r="G1710" s="349" t="s">
        <v>3212</v>
      </c>
      <c r="H1710" s="349" t="s">
        <v>422</v>
      </c>
      <c r="I1710" s="351" t="s">
        <v>3213</v>
      </c>
      <c r="J1710" s="352" t="s">
        <v>3214</v>
      </c>
      <c r="K1710" s="352" t="s">
        <v>1188</v>
      </c>
      <c r="L1710" s="353" t="s">
        <v>1189</v>
      </c>
      <c r="M1710" s="352">
        <v>565023251</v>
      </c>
      <c r="N1710" s="371">
        <v>44991</v>
      </c>
      <c r="O1710" s="74">
        <f t="shared" si="85"/>
        <v>3</v>
      </c>
      <c r="P1710" s="74">
        <f t="shared" si="86"/>
        <v>3</v>
      </c>
      <c r="Q1710" s="139" t="str">
        <f t="shared" si="87"/>
        <v>Gastos_com_Pessoal</v>
      </c>
    </row>
    <row r="1711" spans="1:17" ht="25.5" x14ac:dyDescent="0.2">
      <c r="A1711" s="357">
        <v>1708</v>
      </c>
      <c r="B1711" s="347">
        <v>44991</v>
      </c>
      <c r="C1711" s="580">
        <v>44986</v>
      </c>
      <c r="D1711" s="349" t="s">
        <v>176</v>
      </c>
      <c r="E1711" s="349" t="s">
        <v>280</v>
      </c>
      <c r="F1711" s="350">
        <v>2504.8200000000002</v>
      </c>
      <c r="G1711" s="349" t="s">
        <v>3215</v>
      </c>
      <c r="H1711" s="349" t="s">
        <v>422</v>
      </c>
      <c r="I1711" s="351" t="s">
        <v>3213</v>
      </c>
      <c r="J1711" s="352" t="s">
        <v>3214</v>
      </c>
      <c r="K1711" s="352" t="s">
        <v>1188</v>
      </c>
      <c r="L1711" s="353" t="s">
        <v>1189</v>
      </c>
      <c r="M1711" s="352">
        <v>565023251</v>
      </c>
      <c r="N1711" s="371">
        <v>44991</v>
      </c>
      <c r="O1711" s="74">
        <f t="shared" si="85"/>
        <v>3</v>
      </c>
      <c r="P1711" s="74">
        <f t="shared" si="86"/>
        <v>3</v>
      </c>
      <c r="Q1711" s="139" t="str">
        <f t="shared" si="87"/>
        <v>Gastos_com_Pessoal</v>
      </c>
    </row>
    <row r="1712" spans="1:17" ht="25.5" x14ac:dyDescent="0.2">
      <c r="A1712" s="357">
        <v>1709</v>
      </c>
      <c r="B1712" s="347">
        <v>44991</v>
      </c>
      <c r="C1712" s="580">
        <v>44986</v>
      </c>
      <c r="D1712" s="349" t="s">
        <v>176</v>
      </c>
      <c r="E1712" s="349" t="s">
        <v>262</v>
      </c>
      <c r="F1712" s="350">
        <v>628.55999999999995</v>
      </c>
      <c r="G1712" s="349" t="s">
        <v>3216</v>
      </c>
      <c r="H1712" s="349" t="s">
        <v>416</v>
      </c>
      <c r="I1712" s="351" t="s">
        <v>3217</v>
      </c>
      <c r="J1712" s="352" t="s">
        <v>538</v>
      </c>
      <c r="K1712" s="352" t="s">
        <v>1188</v>
      </c>
      <c r="L1712" s="353" t="s">
        <v>1189</v>
      </c>
      <c r="M1712" s="352">
        <v>565023251</v>
      </c>
      <c r="N1712" s="371">
        <v>44991</v>
      </c>
      <c r="O1712" s="74">
        <f t="shared" si="85"/>
        <v>3</v>
      </c>
      <c r="P1712" s="74">
        <f t="shared" si="86"/>
        <v>3</v>
      </c>
      <c r="Q1712" s="139" t="str">
        <f t="shared" si="87"/>
        <v>Gastos_com_Pessoal</v>
      </c>
    </row>
    <row r="1713" spans="1:17" ht="25.5" x14ac:dyDescent="0.2">
      <c r="A1713" s="357">
        <v>1710</v>
      </c>
      <c r="B1713" s="347">
        <v>44991</v>
      </c>
      <c r="C1713" s="580">
        <v>44986</v>
      </c>
      <c r="D1713" s="349" t="s">
        <v>176</v>
      </c>
      <c r="E1713" s="349" t="s">
        <v>280</v>
      </c>
      <c r="F1713" s="350">
        <v>1839.89</v>
      </c>
      <c r="G1713" s="349" t="s">
        <v>3218</v>
      </c>
      <c r="H1713" s="349" t="s">
        <v>416</v>
      </c>
      <c r="I1713" s="351" t="s">
        <v>3217</v>
      </c>
      <c r="J1713" s="352" t="s">
        <v>538</v>
      </c>
      <c r="K1713" s="352" t="s">
        <v>1188</v>
      </c>
      <c r="L1713" s="353" t="s">
        <v>1189</v>
      </c>
      <c r="M1713" s="352">
        <v>565023251</v>
      </c>
      <c r="N1713" s="371">
        <v>44991</v>
      </c>
      <c r="O1713" s="74">
        <f t="shared" si="85"/>
        <v>3</v>
      </c>
      <c r="P1713" s="74">
        <f t="shared" si="86"/>
        <v>3</v>
      </c>
      <c r="Q1713" s="139" t="str">
        <f t="shared" si="87"/>
        <v>Gastos_com_Pessoal</v>
      </c>
    </row>
    <row r="1714" spans="1:17" ht="36" x14ac:dyDescent="0.2">
      <c r="A1714" s="357">
        <v>1711</v>
      </c>
      <c r="B1714" s="347">
        <v>44991</v>
      </c>
      <c r="C1714" s="580">
        <v>44986</v>
      </c>
      <c r="D1714" s="349" t="s">
        <v>264</v>
      </c>
      <c r="E1714" s="349" t="s">
        <v>293</v>
      </c>
      <c r="F1714" s="350">
        <v>360</v>
      </c>
      <c r="G1714" s="349" t="s">
        <v>2871</v>
      </c>
      <c r="H1714" s="349" t="s">
        <v>302</v>
      </c>
      <c r="I1714" s="351" t="s">
        <v>2298</v>
      </c>
      <c r="J1714" s="352" t="s">
        <v>455</v>
      </c>
      <c r="K1714" s="352" t="s">
        <v>1188</v>
      </c>
      <c r="L1714" s="353" t="s">
        <v>1189</v>
      </c>
      <c r="M1714" s="352">
        <v>565023251</v>
      </c>
      <c r="N1714" s="371">
        <v>44991</v>
      </c>
      <c r="O1714" s="74">
        <f t="shared" si="85"/>
        <v>3</v>
      </c>
      <c r="P1714" s="74">
        <f t="shared" si="86"/>
        <v>3</v>
      </c>
      <c r="Q1714" s="139" t="str">
        <f t="shared" si="87"/>
        <v>Gastos_Gerais</v>
      </c>
    </row>
    <row r="1715" spans="1:17" ht="36" x14ac:dyDescent="0.2">
      <c r="A1715" s="357">
        <v>1712</v>
      </c>
      <c r="B1715" s="347">
        <v>44991</v>
      </c>
      <c r="C1715" s="580">
        <v>44986</v>
      </c>
      <c r="D1715" s="349" t="s">
        <v>264</v>
      </c>
      <c r="E1715" s="349" t="s">
        <v>293</v>
      </c>
      <c r="F1715" s="350">
        <v>360</v>
      </c>
      <c r="G1715" s="349" t="s">
        <v>4074</v>
      </c>
      <c r="H1715" s="349" t="s">
        <v>302</v>
      </c>
      <c r="I1715" s="351" t="s">
        <v>2314</v>
      </c>
      <c r="J1715" s="352" t="s">
        <v>456</v>
      </c>
      <c r="K1715" s="352" t="s">
        <v>1188</v>
      </c>
      <c r="L1715" s="353" t="s">
        <v>1189</v>
      </c>
      <c r="M1715" s="352">
        <v>565023251</v>
      </c>
      <c r="N1715" s="371">
        <v>44991</v>
      </c>
      <c r="O1715" s="74">
        <f t="shared" si="85"/>
        <v>3</v>
      </c>
      <c r="P1715" s="74">
        <f t="shared" si="86"/>
        <v>3</v>
      </c>
      <c r="Q1715" s="139" t="str">
        <f t="shared" si="87"/>
        <v>Gastos_Gerais</v>
      </c>
    </row>
    <row r="1716" spans="1:17" ht="25.5" x14ac:dyDescent="0.2">
      <c r="A1716" s="357">
        <v>1713</v>
      </c>
      <c r="B1716" s="347">
        <v>44991</v>
      </c>
      <c r="C1716" s="580">
        <v>44986</v>
      </c>
      <c r="D1716" s="349" t="s">
        <v>176</v>
      </c>
      <c r="E1716" s="349" t="s">
        <v>261</v>
      </c>
      <c r="F1716" s="350">
        <v>69.5</v>
      </c>
      <c r="G1716" s="349" t="s">
        <v>1207</v>
      </c>
      <c r="H1716" s="349" t="s">
        <v>422</v>
      </c>
      <c r="I1716" s="351" t="s">
        <v>3219</v>
      </c>
      <c r="J1716" s="352" t="s">
        <v>1108</v>
      </c>
      <c r="K1716" s="352" t="s">
        <v>1188</v>
      </c>
      <c r="L1716" s="353" t="s">
        <v>1189</v>
      </c>
      <c r="M1716" s="352">
        <v>764896939</v>
      </c>
      <c r="N1716" s="371">
        <v>44991</v>
      </c>
      <c r="O1716" s="74">
        <f t="shared" si="85"/>
        <v>3</v>
      </c>
      <c r="P1716" s="74">
        <f t="shared" si="86"/>
        <v>3</v>
      </c>
      <c r="Q1716" s="139" t="str">
        <f t="shared" si="87"/>
        <v>Gastos_com_Pessoal</v>
      </c>
    </row>
    <row r="1717" spans="1:17" ht="25.5" x14ac:dyDescent="0.2">
      <c r="A1717" s="357">
        <v>1714</v>
      </c>
      <c r="B1717" s="347">
        <v>44991</v>
      </c>
      <c r="C1717" s="580">
        <v>44986</v>
      </c>
      <c r="D1717" s="349" t="s">
        <v>176</v>
      </c>
      <c r="E1717" s="349" t="s">
        <v>280</v>
      </c>
      <c r="F1717" s="350">
        <v>139</v>
      </c>
      <c r="G1717" s="349" t="s">
        <v>1209</v>
      </c>
      <c r="H1717" s="349" t="s">
        <v>422</v>
      </c>
      <c r="I1717" s="351" t="s">
        <v>3219</v>
      </c>
      <c r="J1717" s="352" t="s">
        <v>1108</v>
      </c>
      <c r="K1717" s="352" t="s">
        <v>1188</v>
      </c>
      <c r="L1717" s="353" t="s">
        <v>1189</v>
      </c>
      <c r="M1717" s="352">
        <v>764896939</v>
      </c>
      <c r="N1717" s="371">
        <v>44991</v>
      </c>
      <c r="O1717" s="74">
        <f t="shared" si="85"/>
        <v>3</v>
      </c>
      <c r="P1717" s="74">
        <f t="shared" si="86"/>
        <v>3</v>
      </c>
      <c r="Q1717" s="139" t="str">
        <f t="shared" si="87"/>
        <v>Gastos_com_Pessoal</v>
      </c>
    </row>
    <row r="1718" spans="1:17" ht="25.5" x14ac:dyDescent="0.2">
      <c r="A1718" s="357">
        <v>1715</v>
      </c>
      <c r="B1718" s="347">
        <v>44991</v>
      </c>
      <c r="C1718" s="580">
        <v>44986</v>
      </c>
      <c r="D1718" s="349" t="s">
        <v>176</v>
      </c>
      <c r="E1718" s="349" t="s">
        <v>262</v>
      </c>
      <c r="F1718" s="350">
        <v>46.33</v>
      </c>
      <c r="G1718" s="349" t="s">
        <v>1210</v>
      </c>
      <c r="H1718" s="349" t="s">
        <v>422</v>
      </c>
      <c r="I1718" s="351" t="s">
        <v>3219</v>
      </c>
      <c r="J1718" s="352" t="s">
        <v>1108</v>
      </c>
      <c r="K1718" s="352" t="s">
        <v>1188</v>
      </c>
      <c r="L1718" s="353" t="s">
        <v>1189</v>
      </c>
      <c r="M1718" s="352">
        <v>764896939</v>
      </c>
      <c r="N1718" s="371">
        <v>44991</v>
      </c>
      <c r="O1718" s="74">
        <f t="shared" si="85"/>
        <v>3</v>
      </c>
      <c r="P1718" s="74">
        <f t="shared" si="86"/>
        <v>3</v>
      </c>
      <c r="Q1718" s="139" t="str">
        <f t="shared" si="87"/>
        <v>Gastos_com_Pessoal</v>
      </c>
    </row>
    <row r="1719" spans="1:17" ht="36" x14ac:dyDescent="0.2">
      <c r="A1719" s="357">
        <v>1716</v>
      </c>
      <c r="B1719" s="347">
        <v>44991</v>
      </c>
      <c r="C1719" s="580">
        <v>44986</v>
      </c>
      <c r="D1719" s="349" t="s">
        <v>176</v>
      </c>
      <c r="E1719" s="349" t="s">
        <v>169</v>
      </c>
      <c r="F1719" s="350">
        <v>431.44</v>
      </c>
      <c r="G1719" s="349" t="s">
        <v>1211</v>
      </c>
      <c r="H1719" s="349" t="s">
        <v>422</v>
      </c>
      <c r="I1719" s="351" t="s">
        <v>3219</v>
      </c>
      <c r="J1719" s="352" t="s">
        <v>1108</v>
      </c>
      <c r="K1719" s="352" t="s">
        <v>1188</v>
      </c>
      <c r="L1719" s="353" t="s">
        <v>1189</v>
      </c>
      <c r="M1719" s="352">
        <v>764896939</v>
      </c>
      <c r="N1719" s="371">
        <v>44991</v>
      </c>
      <c r="O1719" s="74">
        <f t="shared" si="85"/>
        <v>3</v>
      </c>
      <c r="P1719" s="74">
        <f t="shared" si="86"/>
        <v>3</v>
      </c>
      <c r="Q1719" s="139" t="str">
        <f t="shared" si="87"/>
        <v>Gastos_com_Pessoal</v>
      </c>
    </row>
    <row r="1720" spans="1:17" ht="25.5" x14ac:dyDescent="0.2">
      <c r="A1720" s="357">
        <v>1717</v>
      </c>
      <c r="B1720" s="347">
        <v>44991</v>
      </c>
      <c r="C1720" s="580">
        <v>44986</v>
      </c>
      <c r="D1720" s="349" t="s">
        <v>176</v>
      </c>
      <c r="E1720" s="349" t="s">
        <v>280</v>
      </c>
      <c r="F1720" s="350">
        <v>751.29</v>
      </c>
      <c r="G1720" s="349" t="s">
        <v>1209</v>
      </c>
      <c r="H1720" s="349" t="s">
        <v>416</v>
      </c>
      <c r="I1720" s="351" t="s">
        <v>3220</v>
      </c>
      <c r="J1720" s="352" t="s">
        <v>592</v>
      </c>
      <c r="K1720" s="352" t="s">
        <v>1188</v>
      </c>
      <c r="L1720" s="353" t="s">
        <v>1189</v>
      </c>
      <c r="M1720" s="352">
        <v>764896939</v>
      </c>
      <c r="N1720" s="371">
        <v>44991</v>
      </c>
      <c r="O1720" s="74">
        <f t="shared" si="85"/>
        <v>3</v>
      </c>
      <c r="P1720" s="74">
        <f t="shared" si="86"/>
        <v>3</v>
      </c>
      <c r="Q1720" s="139" t="str">
        <f t="shared" si="87"/>
        <v>Gastos_com_Pessoal</v>
      </c>
    </row>
    <row r="1721" spans="1:17" s="326" customFormat="1" ht="25.5" x14ac:dyDescent="0.2">
      <c r="A1721" s="357">
        <v>1718</v>
      </c>
      <c r="B1721" s="355">
        <v>44991</v>
      </c>
      <c r="C1721" s="348">
        <v>44986</v>
      </c>
      <c r="D1721" s="351" t="s">
        <v>176</v>
      </c>
      <c r="E1721" s="351" t="s">
        <v>262</v>
      </c>
      <c r="F1721" s="356">
        <v>250.43</v>
      </c>
      <c r="G1721" s="349" t="s">
        <v>1210</v>
      </c>
      <c r="H1721" s="351" t="s">
        <v>416</v>
      </c>
      <c r="I1721" s="351" t="s">
        <v>3220</v>
      </c>
      <c r="J1721" s="353" t="s">
        <v>592</v>
      </c>
      <c r="K1721" s="353" t="s">
        <v>1188</v>
      </c>
      <c r="L1721" s="353" t="s">
        <v>1189</v>
      </c>
      <c r="M1721" s="353">
        <v>764896939</v>
      </c>
      <c r="N1721" s="368">
        <v>44991</v>
      </c>
      <c r="O1721" s="74">
        <f t="shared" si="85"/>
        <v>3</v>
      </c>
      <c r="P1721" s="74">
        <f t="shared" si="86"/>
        <v>3</v>
      </c>
      <c r="Q1721" s="139" t="str">
        <f t="shared" si="87"/>
        <v>Gastos_com_Pessoal</v>
      </c>
    </row>
    <row r="1722" spans="1:17" s="326" customFormat="1" ht="36" x14ac:dyDescent="0.2">
      <c r="A1722" s="357">
        <v>1719</v>
      </c>
      <c r="B1722" s="355">
        <v>44991</v>
      </c>
      <c r="C1722" s="348">
        <v>44986</v>
      </c>
      <c r="D1722" s="351" t="s">
        <v>176</v>
      </c>
      <c r="E1722" s="351" t="s">
        <v>169</v>
      </c>
      <c r="F1722" s="356">
        <v>707.33</v>
      </c>
      <c r="G1722" s="349" t="s">
        <v>1211</v>
      </c>
      <c r="H1722" s="351" t="s">
        <v>416</v>
      </c>
      <c r="I1722" s="351" t="s">
        <v>3220</v>
      </c>
      <c r="J1722" s="353" t="s">
        <v>592</v>
      </c>
      <c r="K1722" s="353" t="s">
        <v>1188</v>
      </c>
      <c r="L1722" s="353" t="s">
        <v>1189</v>
      </c>
      <c r="M1722" s="353">
        <v>764896939</v>
      </c>
      <c r="N1722" s="368">
        <v>44991</v>
      </c>
      <c r="O1722" s="74">
        <f t="shared" si="85"/>
        <v>3</v>
      </c>
      <c r="P1722" s="74">
        <f t="shared" si="86"/>
        <v>3</v>
      </c>
      <c r="Q1722" s="139" t="str">
        <f t="shared" si="87"/>
        <v>Gastos_com_Pessoal</v>
      </c>
    </row>
    <row r="1723" spans="1:17" ht="25.5" x14ac:dyDescent="0.2">
      <c r="A1723" s="357">
        <v>1720</v>
      </c>
      <c r="B1723" s="347">
        <v>44991</v>
      </c>
      <c r="C1723" s="580">
        <v>44986</v>
      </c>
      <c r="D1723" s="349" t="s">
        <v>176</v>
      </c>
      <c r="E1723" s="349" t="s">
        <v>261</v>
      </c>
      <c r="F1723" s="374">
        <v>17.8</v>
      </c>
      <c r="G1723" s="349" t="s">
        <v>1207</v>
      </c>
      <c r="H1723" s="349" t="s">
        <v>493</v>
      </c>
      <c r="I1723" s="351" t="s">
        <v>1879</v>
      </c>
      <c r="J1723" s="352" t="s">
        <v>437</v>
      </c>
      <c r="K1723" s="352" t="s">
        <v>1188</v>
      </c>
      <c r="L1723" s="353" t="s">
        <v>1189</v>
      </c>
      <c r="M1723" s="352">
        <v>764896939</v>
      </c>
      <c r="N1723" s="371">
        <v>44991</v>
      </c>
      <c r="O1723" s="74">
        <f t="shared" si="85"/>
        <v>3</v>
      </c>
      <c r="P1723" s="74">
        <f t="shared" si="86"/>
        <v>3</v>
      </c>
      <c r="Q1723" s="139" t="str">
        <f t="shared" si="87"/>
        <v>Gastos_com_Pessoal</v>
      </c>
    </row>
    <row r="1724" spans="1:17" ht="25.5" x14ac:dyDescent="0.2">
      <c r="A1724" s="357">
        <v>1721</v>
      </c>
      <c r="B1724" s="347">
        <v>44991</v>
      </c>
      <c r="C1724" s="580">
        <v>44986</v>
      </c>
      <c r="D1724" s="349" t="s">
        <v>176</v>
      </c>
      <c r="E1724" s="349" t="s">
        <v>280</v>
      </c>
      <c r="F1724" s="350">
        <v>33.43</v>
      </c>
      <c r="G1724" s="349" t="s">
        <v>1209</v>
      </c>
      <c r="H1724" s="349" t="s">
        <v>493</v>
      </c>
      <c r="I1724" s="351" t="s">
        <v>1879</v>
      </c>
      <c r="J1724" s="352" t="s">
        <v>437</v>
      </c>
      <c r="K1724" s="352" t="s">
        <v>1188</v>
      </c>
      <c r="L1724" s="353" t="s">
        <v>1189</v>
      </c>
      <c r="M1724" s="352">
        <v>764896939</v>
      </c>
      <c r="N1724" s="371">
        <v>44991</v>
      </c>
      <c r="O1724" s="74">
        <f t="shared" si="85"/>
        <v>3</v>
      </c>
      <c r="P1724" s="74">
        <f t="shared" si="86"/>
        <v>3</v>
      </c>
      <c r="Q1724" s="139" t="str">
        <f t="shared" si="87"/>
        <v>Gastos_com_Pessoal</v>
      </c>
    </row>
    <row r="1725" spans="1:17" ht="25.5" x14ac:dyDescent="0.2">
      <c r="A1725" s="357">
        <v>1722</v>
      </c>
      <c r="B1725" s="347">
        <v>44991</v>
      </c>
      <c r="C1725" s="580">
        <v>44986</v>
      </c>
      <c r="D1725" s="349" t="s">
        <v>176</v>
      </c>
      <c r="E1725" s="349" t="s">
        <v>262</v>
      </c>
      <c r="F1725" s="350">
        <v>11.14</v>
      </c>
      <c r="G1725" s="349" t="s">
        <v>1210</v>
      </c>
      <c r="H1725" s="349" t="s">
        <v>493</v>
      </c>
      <c r="I1725" s="351" t="s">
        <v>1879</v>
      </c>
      <c r="J1725" s="352" t="s">
        <v>437</v>
      </c>
      <c r="K1725" s="352" t="s">
        <v>1188</v>
      </c>
      <c r="L1725" s="353" t="s">
        <v>1189</v>
      </c>
      <c r="M1725" s="352">
        <v>764896939</v>
      </c>
      <c r="N1725" s="371">
        <v>44991</v>
      </c>
      <c r="O1725" s="74">
        <f t="shared" si="85"/>
        <v>3</v>
      </c>
      <c r="P1725" s="74">
        <f t="shared" si="86"/>
        <v>3</v>
      </c>
      <c r="Q1725" s="139" t="str">
        <f t="shared" si="87"/>
        <v>Gastos_com_Pessoal</v>
      </c>
    </row>
    <row r="1726" spans="1:17" ht="36" x14ac:dyDescent="0.2">
      <c r="A1726" s="357">
        <v>1723</v>
      </c>
      <c r="B1726" s="347">
        <v>44991</v>
      </c>
      <c r="C1726" s="580">
        <v>44986</v>
      </c>
      <c r="D1726" s="349" t="s">
        <v>176</v>
      </c>
      <c r="E1726" s="349" t="s">
        <v>169</v>
      </c>
      <c r="F1726" s="350">
        <v>136.32</v>
      </c>
      <c r="G1726" s="349" t="s">
        <v>1211</v>
      </c>
      <c r="H1726" s="349" t="s">
        <v>493</v>
      </c>
      <c r="I1726" s="351" t="s">
        <v>1879</v>
      </c>
      <c r="J1726" s="352" t="s">
        <v>437</v>
      </c>
      <c r="K1726" s="352" t="s">
        <v>1188</v>
      </c>
      <c r="L1726" s="353" t="s">
        <v>1189</v>
      </c>
      <c r="M1726" s="352">
        <v>764896939</v>
      </c>
      <c r="N1726" s="371">
        <v>44991</v>
      </c>
      <c r="O1726" s="74">
        <f t="shared" si="85"/>
        <v>3</v>
      </c>
      <c r="P1726" s="74">
        <f t="shared" si="86"/>
        <v>3</v>
      </c>
      <c r="Q1726" s="139" t="str">
        <f t="shared" si="87"/>
        <v>Gastos_com_Pessoal</v>
      </c>
    </row>
    <row r="1727" spans="1:17" ht="38.25" x14ac:dyDescent="0.2">
      <c r="A1727" s="357">
        <v>1724</v>
      </c>
      <c r="B1727" s="347">
        <v>44991</v>
      </c>
      <c r="C1727" s="580">
        <v>44986</v>
      </c>
      <c r="D1727" s="349" t="s">
        <v>308</v>
      </c>
      <c r="E1727" s="349" t="s">
        <v>308</v>
      </c>
      <c r="F1727" s="350">
        <v>185406.27</v>
      </c>
      <c r="G1727" s="349" t="s">
        <v>3221</v>
      </c>
      <c r="H1727" s="349" t="s">
        <v>303</v>
      </c>
      <c r="I1727" s="351" t="s">
        <v>1509</v>
      </c>
      <c r="J1727" s="352" t="s">
        <v>1510</v>
      </c>
      <c r="K1727" s="352" t="s">
        <v>425</v>
      </c>
      <c r="L1727" s="363" t="s">
        <v>1511</v>
      </c>
      <c r="M1727" s="352" t="s">
        <v>425</v>
      </c>
      <c r="N1727" s="371">
        <v>44991</v>
      </c>
      <c r="O1727" s="74">
        <f t="shared" si="85"/>
        <v>3</v>
      </c>
      <c r="P1727" s="74">
        <f t="shared" si="86"/>
        <v>3</v>
      </c>
      <c r="Q1727" s="139" t="str">
        <f t="shared" si="87"/>
        <v>Transferência_para_Reserva_de_Recursos</v>
      </c>
    </row>
    <row r="1728" spans="1:17" ht="25.5" x14ac:dyDescent="0.2">
      <c r="A1728" s="357">
        <v>1725</v>
      </c>
      <c r="B1728" s="581">
        <v>44991</v>
      </c>
      <c r="C1728" s="348">
        <v>44958</v>
      </c>
      <c r="D1728" s="351" t="s">
        <v>176</v>
      </c>
      <c r="E1728" s="351" t="s">
        <v>4</v>
      </c>
      <c r="F1728" s="356">
        <v>225140.45</v>
      </c>
      <c r="G1728" s="351" t="s">
        <v>3222</v>
      </c>
      <c r="H1728" s="351" t="s">
        <v>303</v>
      </c>
      <c r="I1728" s="351" t="s">
        <v>1409</v>
      </c>
      <c r="J1728" s="353" t="s">
        <v>425</v>
      </c>
      <c r="K1728" s="352" t="s">
        <v>1188</v>
      </c>
      <c r="L1728" s="353" t="s">
        <v>1410</v>
      </c>
      <c r="M1728" s="352" t="s">
        <v>425</v>
      </c>
      <c r="N1728" s="371">
        <v>44991</v>
      </c>
      <c r="O1728" s="74">
        <f t="shared" ref="O1728:O1791" si="88">IF(B1728=0,0,IF(YEAR(B1728)=$P$1,MONTH(B1728)-$O$1+1,(YEAR(B1728)-$P$1)*12-$O$1+1+MONTH(B1728)))</f>
        <v>3</v>
      </c>
      <c r="P1728" s="74">
        <f t="shared" ref="P1728:P1791" si="89">IF(C1728=0,0,IF(YEAR(C1728)=$P$1,MONTH(C1728)-$O$1+1,(YEAR(C1728)-$P$1)*12-$O$1+1+MONTH(C1728)))</f>
        <v>2</v>
      </c>
      <c r="Q1728" s="139" t="str">
        <f t="shared" ref="Q1728:Q1791" si="90">SUBSTITUTE(D1728," ","_")</f>
        <v>Gastos_com_Pessoal</v>
      </c>
    </row>
    <row r="1729" spans="1:17" ht="36" x14ac:dyDescent="0.2">
      <c r="A1729" s="357">
        <v>1726</v>
      </c>
      <c r="B1729" s="347">
        <v>44992</v>
      </c>
      <c r="C1729" s="580">
        <v>44986</v>
      </c>
      <c r="D1729" s="349" t="s">
        <v>264</v>
      </c>
      <c r="E1729" s="349" t="s">
        <v>80</v>
      </c>
      <c r="F1729" s="350">
        <v>363.2</v>
      </c>
      <c r="G1729" s="349" t="s">
        <v>3223</v>
      </c>
      <c r="H1729" s="349" t="s">
        <v>493</v>
      </c>
      <c r="I1729" s="351" t="s">
        <v>2970</v>
      </c>
      <c r="J1729" s="352" t="s">
        <v>2971</v>
      </c>
      <c r="K1729" s="352" t="s">
        <v>1157</v>
      </c>
      <c r="L1729" s="353" t="s">
        <v>32</v>
      </c>
      <c r="M1729" s="352">
        <v>1465</v>
      </c>
      <c r="N1729" s="371">
        <v>44987</v>
      </c>
      <c r="O1729" s="74">
        <f t="shared" si="88"/>
        <v>3</v>
      </c>
      <c r="P1729" s="74">
        <f t="shared" si="89"/>
        <v>3</v>
      </c>
      <c r="Q1729" s="139" t="str">
        <f t="shared" si="90"/>
        <v>Gastos_Gerais</v>
      </c>
    </row>
    <row r="1730" spans="1:17" ht="24" x14ac:dyDescent="0.2">
      <c r="A1730" s="357">
        <v>1727</v>
      </c>
      <c r="B1730" s="347">
        <v>44992</v>
      </c>
      <c r="C1730" s="580">
        <v>44958</v>
      </c>
      <c r="D1730" s="349" t="s">
        <v>264</v>
      </c>
      <c r="E1730" s="349" t="s">
        <v>208</v>
      </c>
      <c r="F1730" s="350">
        <v>545</v>
      </c>
      <c r="G1730" s="349" t="s">
        <v>3224</v>
      </c>
      <c r="H1730" s="349" t="s">
        <v>423</v>
      </c>
      <c r="I1730" s="351" t="s">
        <v>3225</v>
      </c>
      <c r="J1730" s="352" t="s">
        <v>2565</v>
      </c>
      <c r="K1730" s="352" t="s">
        <v>1157</v>
      </c>
      <c r="L1730" s="353" t="s">
        <v>32</v>
      </c>
      <c r="M1730" s="352">
        <v>81851</v>
      </c>
      <c r="N1730" s="371">
        <v>44963</v>
      </c>
      <c r="O1730" s="74">
        <f t="shared" si="88"/>
        <v>3</v>
      </c>
      <c r="P1730" s="74">
        <f t="shared" si="89"/>
        <v>2</v>
      </c>
      <c r="Q1730" s="139" t="str">
        <f t="shared" si="90"/>
        <v>Gastos_Gerais</v>
      </c>
    </row>
    <row r="1731" spans="1:17" ht="36" x14ac:dyDescent="0.2">
      <c r="A1731" s="357">
        <v>1728</v>
      </c>
      <c r="B1731" s="347">
        <v>44992</v>
      </c>
      <c r="C1731" s="580">
        <v>44986</v>
      </c>
      <c r="D1731" s="349" t="s">
        <v>264</v>
      </c>
      <c r="E1731" s="349" t="s">
        <v>80</v>
      </c>
      <c r="F1731" s="350">
        <v>4481.3999999999996</v>
      </c>
      <c r="G1731" s="349" t="s">
        <v>3226</v>
      </c>
      <c r="H1731" s="349" t="s">
        <v>419</v>
      </c>
      <c r="I1731" s="351" t="s">
        <v>2970</v>
      </c>
      <c r="J1731" s="352" t="s">
        <v>2971</v>
      </c>
      <c r="K1731" s="352" t="s">
        <v>1157</v>
      </c>
      <c r="L1731" s="353" t="s">
        <v>32</v>
      </c>
      <c r="M1731" s="352">
        <v>1468</v>
      </c>
      <c r="N1731" s="371">
        <v>44987</v>
      </c>
      <c r="O1731" s="74">
        <f t="shared" si="88"/>
        <v>3</v>
      </c>
      <c r="P1731" s="74">
        <f t="shared" si="89"/>
        <v>3</v>
      </c>
      <c r="Q1731" s="139" t="str">
        <f t="shared" si="90"/>
        <v>Gastos_Gerais</v>
      </c>
    </row>
    <row r="1732" spans="1:17" ht="24" x14ac:dyDescent="0.2">
      <c r="A1732" s="357">
        <v>1729</v>
      </c>
      <c r="B1732" s="347">
        <v>44992</v>
      </c>
      <c r="C1732" s="580">
        <v>44986</v>
      </c>
      <c r="D1732" s="349" t="s">
        <v>264</v>
      </c>
      <c r="E1732" s="349" t="s">
        <v>80</v>
      </c>
      <c r="F1732" s="350">
        <v>8230.9</v>
      </c>
      <c r="G1732" s="349" t="s">
        <v>3227</v>
      </c>
      <c r="H1732" s="349" t="s">
        <v>419</v>
      </c>
      <c r="I1732" s="351" t="s">
        <v>2970</v>
      </c>
      <c r="J1732" s="352" t="s">
        <v>2971</v>
      </c>
      <c r="K1732" s="352" t="s">
        <v>1157</v>
      </c>
      <c r="L1732" s="353" t="s">
        <v>32</v>
      </c>
      <c r="M1732" s="352">
        <v>1470</v>
      </c>
      <c r="N1732" s="371">
        <v>44987</v>
      </c>
      <c r="O1732" s="74">
        <f t="shared" si="88"/>
        <v>3</v>
      </c>
      <c r="P1732" s="74">
        <f t="shared" si="89"/>
        <v>3</v>
      </c>
      <c r="Q1732" s="139" t="str">
        <f t="shared" si="90"/>
        <v>Gastos_Gerais</v>
      </c>
    </row>
    <row r="1733" spans="1:17" ht="24" x14ac:dyDescent="0.2">
      <c r="A1733" s="357">
        <v>1730</v>
      </c>
      <c r="B1733" s="347">
        <v>44992</v>
      </c>
      <c r="C1733" s="580">
        <v>44986</v>
      </c>
      <c r="D1733" s="349" t="s">
        <v>264</v>
      </c>
      <c r="E1733" s="349" t="s">
        <v>80</v>
      </c>
      <c r="F1733" s="350">
        <v>4014.75</v>
      </c>
      <c r="G1733" s="349" t="s">
        <v>3228</v>
      </c>
      <c r="H1733" s="349" t="s">
        <v>493</v>
      </c>
      <c r="I1733" s="351" t="s">
        <v>2970</v>
      </c>
      <c r="J1733" s="352" t="s">
        <v>2971</v>
      </c>
      <c r="K1733" s="352" t="s">
        <v>1157</v>
      </c>
      <c r="L1733" s="353" t="s">
        <v>32</v>
      </c>
      <c r="M1733" s="352">
        <v>1466</v>
      </c>
      <c r="N1733" s="371">
        <v>44987</v>
      </c>
      <c r="O1733" s="74">
        <f t="shared" si="88"/>
        <v>3</v>
      </c>
      <c r="P1733" s="74">
        <f t="shared" si="89"/>
        <v>3</v>
      </c>
      <c r="Q1733" s="139" t="str">
        <f t="shared" si="90"/>
        <v>Gastos_Gerais</v>
      </c>
    </row>
    <row r="1734" spans="1:17" ht="24" x14ac:dyDescent="0.2">
      <c r="A1734" s="357">
        <v>1731</v>
      </c>
      <c r="B1734" s="347">
        <v>44992</v>
      </c>
      <c r="C1734" s="580">
        <v>44986</v>
      </c>
      <c r="D1734" s="349" t="s">
        <v>264</v>
      </c>
      <c r="E1734" s="372" t="s">
        <v>388</v>
      </c>
      <c r="F1734" s="350">
        <v>223.81</v>
      </c>
      <c r="G1734" s="349" t="s">
        <v>3229</v>
      </c>
      <c r="H1734" s="349" t="s">
        <v>421</v>
      </c>
      <c r="I1734" s="351" t="s">
        <v>3230</v>
      </c>
      <c r="J1734" s="352" t="s">
        <v>3231</v>
      </c>
      <c r="K1734" s="352" t="s">
        <v>1157</v>
      </c>
      <c r="L1734" s="353" t="s">
        <v>32</v>
      </c>
      <c r="M1734" s="352">
        <v>37537823</v>
      </c>
      <c r="N1734" s="371">
        <v>44992</v>
      </c>
      <c r="O1734" s="74">
        <f t="shared" si="88"/>
        <v>3</v>
      </c>
      <c r="P1734" s="74">
        <f t="shared" si="89"/>
        <v>3</v>
      </c>
      <c r="Q1734" s="139" t="str">
        <f t="shared" si="90"/>
        <v>Gastos_Gerais</v>
      </c>
    </row>
    <row r="1735" spans="1:17" ht="24" x14ac:dyDescent="0.2">
      <c r="A1735" s="357">
        <v>1732</v>
      </c>
      <c r="B1735" s="347">
        <v>44992</v>
      </c>
      <c r="C1735" s="580">
        <v>44986</v>
      </c>
      <c r="D1735" s="349" t="s">
        <v>264</v>
      </c>
      <c r="E1735" s="372" t="s">
        <v>388</v>
      </c>
      <c r="F1735" s="350">
        <v>395</v>
      </c>
      <c r="G1735" s="349" t="s">
        <v>3232</v>
      </c>
      <c r="H1735" s="349" t="s">
        <v>421</v>
      </c>
      <c r="I1735" s="351" t="s">
        <v>3230</v>
      </c>
      <c r="J1735" s="352" t="s">
        <v>3231</v>
      </c>
      <c r="K1735" s="352" t="s">
        <v>1157</v>
      </c>
      <c r="L1735" s="353" t="s">
        <v>32</v>
      </c>
      <c r="M1735" s="352">
        <v>15</v>
      </c>
      <c r="N1735" s="371">
        <v>44988</v>
      </c>
      <c r="O1735" s="74">
        <f t="shared" si="88"/>
        <v>3</v>
      </c>
      <c r="P1735" s="74">
        <f t="shared" si="89"/>
        <v>3</v>
      </c>
      <c r="Q1735" s="139" t="str">
        <f t="shared" si="90"/>
        <v>Gastos_Gerais</v>
      </c>
    </row>
    <row r="1736" spans="1:17" ht="24" x14ac:dyDescent="0.2">
      <c r="A1736" s="357">
        <v>1733</v>
      </c>
      <c r="B1736" s="347">
        <v>44992</v>
      </c>
      <c r="C1736" s="580">
        <v>44958</v>
      </c>
      <c r="D1736" s="349" t="s">
        <v>264</v>
      </c>
      <c r="E1736" s="349" t="s">
        <v>208</v>
      </c>
      <c r="F1736" s="350">
        <v>212</v>
      </c>
      <c r="G1736" s="349" t="s">
        <v>1268</v>
      </c>
      <c r="H1736" s="349" t="s">
        <v>416</v>
      </c>
      <c r="I1736" s="351" t="s">
        <v>3233</v>
      </c>
      <c r="J1736" s="352" t="s">
        <v>2294</v>
      </c>
      <c r="K1736" s="352" t="s">
        <v>1163</v>
      </c>
      <c r="L1736" s="353" t="s">
        <v>32</v>
      </c>
      <c r="M1736" s="352">
        <v>202313</v>
      </c>
      <c r="N1736" s="371">
        <v>44991</v>
      </c>
      <c r="O1736" s="74">
        <f t="shared" si="88"/>
        <v>3</v>
      </c>
      <c r="P1736" s="74">
        <f t="shared" si="89"/>
        <v>2</v>
      </c>
      <c r="Q1736" s="139" t="str">
        <f t="shared" si="90"/>
        <v>Gastos_Gerais</v>
      </c>
    </row>
    <row r="1737" spans="1:17" ht="24" x14ac:dyDescent="0.2">
      <c r="A1737" s="357">
        <v>1734</v>
      </c>
      <c r="B1737" s="347">
        <v>44992</v>
      </c>
      <c r="C1737" s="580">
        <v>44986</v>
      </c>
      <c r="D1737" s="349" t="s">
        <v>264</v>
      </c>
      <c r="E1737" s="349" t="s">
        <v>402</v>
      </c>
      <c r="F1737" s="350">
        <v>41.8</v>
      </c>
      <c r="G1737" s="349" t="s">
        <v>1487</v>
      </c>
      <c r="H1737" s="349" t="s">
        <v>423</v>
      </c>
      <c r="I1737" s="351" t="s">
        <v>1488</v>
      </c>
      <c r="J1737" s="352" t="s">
        <v>1489</v>
      </c>
      <c r="K1737" s="352" t="s">
        <v>1163</v>
      </c>
      <c r="L1737" s="353" t="s">
        <v>32</v>
      </c>
      <c r="M1737" s="352">
        <v>912</v>
      </c>
      <c r="N1737" s="371">
        <v>44991</v>
      </c>
      <c r="O1737" s="74">
        <f t="shared" si="88"/>
        <v>3</v>
      </c>
      <c r="P1737" s="74">
        <f t="shared" si="89"/>
        <v>3</v>
      </c>
      <c r="Q1737" s="139" t="str">
        <f t="shared" si="90"/>
        <v>Gastos_Gerais</v>
      </c>
    </row>
    <row r="1738" spans="1:17" ht="24" x14ac:dyDescent="0.2">
      <c r="A1738" s="357">
        <v>1735</v>
      </c>
      <c r="B1738" s="347">
        <v>44992</v>
      </c>
      <c r="C1738" s="580">
        <v>44986</v>
      </c>
      <c r="D1738" s="349" t="s">
        <v>264</v>
      </c>
      <c r="E1738" s="349" t="s">
        <v>80</v>
      </c>
      <c r="F1738" s="350">
        <v>6928.95</v>
      </c>
      <c r="G1738" s="349" t="s">
        <v>3234</v>
      </c>
      <c r="H1738" s="349" t="s">
        <v>414</v>
      </c>
      <c r="I1738" s="351" t="s">
        <v>2970</v>
      </c>
      <c r="J1738" s="352" t="s">
        <v>2971</v>
      </c>
      <c r="K1738" s="352" t="s">
        <v>1157</v>
      </c>
      <c r="L1738" s="353" t="s">
        <v>32</v>
      </c>
      <c r="M1738" s="352">
        <v>1464</v>
      </c>
      <c r="N1738" s="371">
        <v>44987</v>
      </c>
      <c r="O1738" s="74">
        <f t="shared" si="88"/>
        <v>3</v>
      </c>
      <c r="P1738" s="74">
        <f t="shared" si="89"/>
        <v>3</v>
      </c>
      <c r="Q1738" s="139" t="str">
        <f t="shared" si="90"/>
        <v>Gastos_Gerais</v>
      </c>
    </row>
    <row r="1739" spans="1:17" ht="24" x14ac:dyDescent="0.2">
      <c r="A1739" s="357">
        <v>1736</v>
      </c>
      <c r="B1739" s="347">
        <v>44992</v>
      </c>
      <c r="C1739" s="580">
        <v>44986</v>
      </c>
      <c r="D1739" s="349" t="s">
        <v>264</v>
      </c>
      <c r="E1739" s="349" t="s">
        <v>80</v>
      </c>
      <c r="F1739" s="350">
        <v>2640.15</v>
      </c>
      <c r="G1739" s="349" t="s">
        <v>3235</v>
      </c>
      <c r="H1739" s="349" t="s">
        <v>423</v>
      </c>
      <c r="I1739" s="351" t="s">
        <v>2970</v>
      </c>
      <c r="J1739" s="352" t="s">
        <v>2971</v>
      </c>
      <c r="K1739" s="352" t="s">
        <v>1157</v>
      </c>
      <c r="L1739" s="353" t="s">
        <v>32</v>
      </c>
      <c r="M1739" s="352">
        <v>1472</v>
      </c>
      <c r="N1739" s="371">
        <v>44987</v>
      </c>
      <c r="O1739" s="74">
        <f t="shared" si="88"/>
        <v>3</v>
      </c>
      <c r="P1739" s="74">
        <f t="shared" si="89"/>
        <v>3</v>
      </c>
      <c r="Q1739" s="139" t="str">
        <f t="shared" si="90"/>
        <v>Gastos_Gerais</v>
      </c>
    </row>
    <row r="1740" spans="1:17" ht="24" x14ac:dyDescent="0.2">
      <c r="A1740" s="357">
        <v>1737</v>
      </c>
      <c r="B1740" s="347">
        <v>44992</v>
      </c>
      <c r="C1740" s="580">
        <v>44958</v>
      </c>
      <c r="D1740" s="349" t="s">
        <v>264</v>
      </c>
      <c r="E1740" s="349" t="s">
        <v>82</v>
      </c>
      <c r="F1740" s="350">
        <v>1011.47</v>
      </c>
      <c r="G1740" s="349" t="s">
        <v>1154</v>
      </c>
      <c r="H1740" s="349" t="s">
        <v>422</v>
      </c>
      <c r="I1740" s="351" t="s">
        <v>1337</v>
      </c>
      <c r="J1740" s="352" t="s">
        <v>1338</v>
      </c>
      <c r="K1740" s="352" t="s">
        <v>1157</v>
      </c>
      <c r="L1740" s="353" t="s">
        <v>1158</v>
      </c>
      <c r="M1740" s="352" t="s">
        <v>3236</v>
      </c>
      <c r="N1740" s="371">
        <v>44992</v>
      </c>
      <c r="O1740" s="74">
        <f t="shared" si="88"/>
        <v>3</v>
      </c>
      <c r="P1740" s="74">
        <f t="shared" si="89"/>
        <v>2</v>
      </c>
      <c r="Q1740" s="139" t="str">
        <f t="shared" si="90"/>
        <v>Gastos_Gerais</v>
      </c>
    </row>
    <row r="1741" spans="1:17" ht="36" x14ac:dyDescent="0.2">
      <c r="A1741" s="357">
        <v>1738</v>
      </c>
      <c r="B1741" s="347">
        <v>44992</v>
      </c>
      <c r="C1741" s="580">
        <v>44986</v>
      </c>
      <c r="D1741" s="349" t="s">
        <v>264</v>
      </c>
      <c r="E1741" s="349" t="s">
        <v>80</v>
      </c>
      <c r="F1741" s="350">
        <v>14946.6</v>
      </c>
      <c r="G1741" s="349" t="s">
        <v>3237</v>
      </c>
      <c r="H1741" s="349" t="s">
        <v>414</v>
      </c>
      <c r="I1741" s="351" t="s">
        <v>2970</v>
      </c>
      <c r="J1741" s="352" t="s">
        <v>2971</v>
      </c>
      <c r="K1741" s="352" t="s">
        <v>1157</v>
      </c>
      <c r="L1741" s="353" t="s">
        <v>32</v>
      </c>
      <c r="M1741" s="352">
        <v>1463</v>
      </c>
      <c r="N1741" s="371">
        <v>44987</v>
      </c>
      <c r="O1741" s="74">
        <f t="shared" si="88"/>
        <v>3</v>
      </c>
      <c r="P1741" s="74">
        <f t="shared" si="89"/>
        <v>3</v>
      </c>
      <c r="Q1741" s="139" t="str">
        <f t="shared" si="90"/>
        <v>Gastos_Gerais</v>
      </c>
    </row>
    <row r="1742" spans="1:17" ht="24" x14ac:dyDescent="0.2">
      <c r="A1742" s="357">
        <v>1739</v>
      </c>
      <c r="B1742" s="347">
        <v>44992</v>
      </c>
      <c r="C1742" s="580">
        <v>44986</v>
      </c>
      <c r="D1742" s="349" t="s">
        <v>264</v>
      </c>
      <c r="E1742" s="349" t="s">
        <v>80</v>
      </c>
      <c r="F1742" s="350">
        <v>1620</v>
      </c>
      <c r="G1742" s="349" t="s">
        <v>3238</v>
      </c>
      <c r="H1742" s="349" t="s">
        <v>423</v>
      </c>
      <c r="I1742" s="351" t="s">
        <v>2970</v>
      </c>
      <c r="J1742" s="352" t="s">
        <v>2971</v>
      </c>
      <c r="K1742" s="352" t="s">
        <v>1157</v>
      </c>
      <c r="L1742" s="353" t="s">
        <v>32</v>
      </c>
      <c r="M1742" s="352">
        <v>1471</v>
      </c>
      <c r="N1742" s="371">
        <v>44987</v>
      </c>
      <c r="O1742" s="74">
        <f t="shared" si="88"/>
        <v>3</v>
      </c>
      <c r="P1742" s="74">
        <f t="shared" si="89"/>
        <v>3</v>
      </c>
      <c r="Q1742" s="139" t="str">
        <f t="shared" si="90"/>
        <v>Gastos_Gerais</v>
      </c>
    </row>
    <row r="1743" spans="1:17" ht="36" x14ac:dyDescent="0.2">
      <c r="A1743" s="357">
        <v>1740</v>
      </c>
      <c r="B1743" s="347">
        <v>44992</v>
      </c>
      <c r="C1743" s="580">
        <v>44986</v>
      </c>
      <c r="D1743" s="349" t="s">
        <v>264</v>
      </c>
      <c r="E1743" s="349" t="s">
        <v>80</v>
      </c>
      <c r="F1743" s="350">
        <v>6995</v>
      </c>
      <c r="G1743" s="349" t="s">
        <v>3239</v>
      </c>
      <c r="H1743" s="349" t="s">
        <v>421</v>
      </c>
      <c r="I1743" s="351" t="s">
        <v>2970</v>
      </c>
      <c r="J1743" s="352" t="s">
        <v>2971</v>
      </c>
      <c r="K1743" s="352" t="s">
        <v>1157</v>
      </c>
      <c r="L1743" s="353" t="s">
        <v>32</v>
      </c>
      <c r="M1743" s="352">
        <v>1473</v>
      </c>
      <c r="N1743" s="371">
        <v>44987</v>
      </c>
      <c r="O1743" s="74">
        <f t="shared" si="88"/>
        <v>3</v>
      </c>
      <c r="P1743" s="74">
        <f t="shared" si="89"/>
        <v>3</v>
      </c>
      <c r="Q1743" s="139" t="str">
        <f t="shared" si="90"/>
        <v>Gastos_Gerais</v>
      </c>
    </row>
    <row r="1744" spans="1:17" ht="24" x14ac:dyDescent="0.2">
      <c r="A1744" s="357">
        <v>1741</v>
      </c>
      <c r="B1744" s="347">
        <v>44992</v>
      </c>
      <c r="C1744" s="580">
        <v>44986</v>
      </c>
      <c r="D1744" s="349" t="s">
        <v>264</v>
      </c>
      <c r="E1744" s="349" t="s">
        <v>80</v>
      </c>
      <c r="F1744" s="350">
        <v>5966.45</v>
      </c>
      <c r="G1744" s="349" t="s">
        <v>3240</v>
      </c>
      <c r="H1744" s="349" t="s">
        <v>421</v>
      </c>
      <c r="I1744" s="351" t="s">
        <v>2970</v>
      </c>
      <c r="J1744" s="352" t="s">
        <v>2971</v>
      </c>
      <c r="K1744" s="352" t="s">
        <v>1157</v>
      </c>
      <c r="L1744" s="353" t="s">
        <v>32</v>
      </c>
      <c r="M1744" s="352">
        <v>1474</v>
      </c>
      <c r="N1744" s="371">
        <v>44987</v>
      </c>
      <c r="O1744" s="74">
        <f t="shared" si="88"/>
        <v>3</v>
      </c>
      <c r="P1744" s="74">
        <f t="shared" si="89"/>
        <v>3</v>
      </c>
      <c r="Q1744" s="139" t="str">
        <f t="shared" si="90"/>
        <v>Gastos_Gerais</v>
      </c>
    </row>
    <row r="1745" spans="1:17" ht="24" x14ac:dyDescent="0.2">
      <c r="A1745" s="357">
        <v>1742</v>
      </c>
      <c r="B1745" s="347">
        <v>44992</v>
      </c>
      <c r="C1745" s="580">
        <v>44986</v>
      </c>
      <c r="D1745" s="349" t="s">
        <v>264</v>
      </c>
      <c r="E1745" s="349" t="s">
        <v>293</v>
      </c>
      <c r="F1745" s="350">
        <v>60</v>
      </c>
      <c r="G1745" s="349" t="s">
        <v>3241</v>
      </c>
      <c r="H1745" s="349" t="s">
        <v>422</v>
      </c>
      <c r="I1745" s="351" t="s">
        <v>2737</v>
      </c>
      <c r="J1745" s="352" t="s">
        <v>1034</v>
      </c>
      <c r="K1745" s="352" t="s">
        <v>1188</v>
      </c>
      <c r="L1745" s="353" t="s">
        <v>1189</v>
      </c>
      <c r="M1745" s="352">
        <v>565287747</v>
      </c>
      <c r="N1745" s="371">
        <v>44992</v>
      </c>
      <c r="O1745" s="74">
        <f t="shared" si="88"/>
        <v>3</v>
      </c>
      <c r="P1745" s="74">
        <f t="shared" si="89"/>
        <v>3</v>
      </c>
      <c r="Q1745" s="139" t="str">
        <f t="shared" si="90"/>
        <v>Gastos_Gerais</v>
      </c>
    </row>
    <row r="1746" spans="1:17" ht="24" x14ac:dyDescent="0.2">
      <c r="A1746" s="357">
        <v>1743</v>
      </c>
      <c r="B1746" s="347">
        <v>44992</v>
      </c>
      <c r="C1746" s="580">
        <v>44986</v>
      </c>
      <c r="D1746" s="349" t="s">
        <v>264</v>
      </c>
      <c r="E1746" s="349" t="s">
        <v>293</v>
      </c>
      <c r="F1746" s="350">
        <v>60</v>
      </c>
      <c r="G1746" s="349" t="s">
        <v>3242</v>
      </c>
      <c r="H1746" s="349" t="s">
        <v>422</v>
      </c>
      <c r="I1746" s="351" t="s">
        <v>3243</v>
      </c>
      <c r="J1746" s="352" t="s">
        <v>884</v>
      </c>
      <c r="K1746" s="352" t="s">
        <v>1188</v>
      </c>
      <c r="L1746" s="353" t="s">
        <v>1189</v>
      </c>
      <c r="M1746" s="352">
        <v>565287747</v>
      </c>
      <c r="N1746" s="371">
        <v>44992</v>
      </c>
      <c r="O1746" s="74">
        <f t="shared" si="88"/>
        <v>3</v>
      </c>
      <c r="P1746" s="74">
        <f t="shared" si="89"/>
        <v>3</v>
      </c>
      <c r="Q1746" s="139" t="str">
        <f t="shared" si="90"/>
        <v>Gastos_Gerais</v>
      </c>
    </row>
    <row r="1747" spans="1:17" ht="36" x14ac:dyDescent="0.2">
      <c r="A1747" s="357">
        <v>1744</v>
      </c>
      <c r="B1747" s="347">
        <v>44992</v>
      </c>
      <c r="C1747" s="580">
        <v>44986</v>
      </c>
      <c r="D1747" s="349" t="s">
        <v>264</v>
      </c>
      <c r="E1747" s="349" t="s">
        <v>293</v>
      </c>
      <c r="F1747" s="350">
        <v>60</v>
      </c>
      <c r="G1747" s="349" t="s">
        <v>3244</v>
      </c>
      <c r="H1747" s="349" t="s">
        <v>422</v>
      </c>
      <c r="I1747" s="351" t="s">
        <v>3245</v>
      </c>
      <c r="J1747" s="352" t="s">
        <v>3246</v>
      </c>
      <c r="K1747" s="352" t="s">
        <v>1188</v>
      </c>
      <c r="L1747" s="353" t="s">
        <v>1189</v>
      </c>
      <c r="M1747" s="352">
        <v>565287747</v>
      </c>
      <c r="N1747" s="371">
        <v>44992</v>
      </c>
      <c r="O1747" s="74">
        <f t="shared" si="88"/>
        <v>3</v>
      </c>
      <c r="P1747" s="74">
        <f t="shared" si="89"/>
        <v>3</v>
      </c>
      <c r="Q1747" s="139" t="str">
        <f t="shared" si="90"/>
        <v>Gastos_Gerais</v>
      </c>
    </row>
    <row r="1748" spans="1:17" ht="24" x14ac:dyDescent="0.2">
      <c r="A1748" s="357">
        <v>1745</v>
      </c>
      <c r="B1748" s="347">
        <v>44992</v>
      </c>
      <c r="C1748" s="580">
        <v>44986</v>
      </c>
      <c r="D1748" s="349" t="s">
        <v>264</v>
      </c>
      <c r="E1748" s="349" t="s">
        <v>293</v>
      </c>
      <c r="F1748" s="350">
        <v>10.8</v>
      </c>
      <c r="G1748" s="349" t="s">
        <v>2736</v>
      </c>
      <c r="H1748" s="349" t="s">
        <v>422</v>
      </c>
      <c r="I1748" s="351" t="s">
        <v>2737</v>
      </c>
      <c r="J1748" s="352" t="s">
        <v>1034</v>
      </c>
      <c r="K1748" s="352" t="s">
        <v>1188</v>
      </c>
      <c r="L1748" s="353" t="s">
        <v>1189</v>
      </c>
      <c r="M1748" s="352">
        <v>565287747</v>
      </c>
      <c r="N1748" s="371">
        <v>44992</v>
      </c>
      <c r="O1748" s="74">
        <f t="shared" si="88"/>
        <v>3</v>
      </c>
      <c r="P1748" s="74">
        <f t="shared" si="89"/>
        <v>3</v>
      </c>
      <c r="Q1748" s="139" t="str">
        <f t="shared" si="90"/>
        <v>Gastos_Gerais</v>
      </c>
    </row>
    <row r="1749" spans="1:17" ht="24" x14ac:dyDescent="0.2">
      <c r="A1749" s="357">
        <v>1746</v>
      </c>
      <c r="B1749" s="347">
        <v>44992</v>
      </c>
      <c r="C1749" s="580">
        <v>44986</v>
      </c>
      <c r="D1749" s="349" t="s">
        <v>264</v>
      </c>
      <c r="E1749" s="349" t="s">
        <v>293</v>
      </c>
      <c r="F1749" s="350">
        <v>120</v>
      </c>
      <c r="G1749" s="349" t="s">
        <v>1921</v>
      </c>
      <c r="H1749" s="349" t="s">
        <v>414</v>
      </c>
      <c r="I1749" s="351" t="s">
        <v>1922</v>
      </c>
      <c r="J1749" s="352" t="s">
        <v>793</v>
      </c>
      <c r="K1749" s="352" t="s">
        <v>1188</v>
      </c>
      <c r="L1749" s="353" t="s">
        <v>1189</v>
      </c>
      <c r="M1749" s="352">
        <v>565287747</v>
      </c>
      <c r="N1749" s="371">
        <v>44992</v>
      </c>
      <c r="O1749" s="74">
        <f t="shared" si="88"/>
        <v>3</v>
      </c>
      <c r="P1749" s="74">
        <f t="shared" si="89"/>
        <v>3</v>
      </c>
      <c r="Q1749" s="139" t="str">
        <f t="shared" si="90"/>
        <v>Gastos_Gerais</v>
      </c>
    </row>
    <row r="1750" spans="1:17" ht="24" x14ac:dyDescent="0.2">
      <c r="A1750" s="357">
        <v>1747</v>
      </c>
      <c r="B1750" s="347">
        <v>44992</v>
      </c>
      <c r="C1750" s="580">
        <v>44986</v>
      </c>
      <c r="D1750" s="349" t="s">
        <v>264</v>
      </c>
      <c r="E1750" s="349" t="s">
        <v>293</v>
      </c>
      <c r="F1750" s="350">
        <v>120</v>
      </c>
      <c r="G1750" s="349" t="s">
        <v>2085</v>
      </c>
      <c r="H1750" s="349" t="s">
        <v>414</v>
      </c>
      <c r="I1750" s="351" t="s">
        <v>2086</v>
      </c>
      <c r="J1750" s="352" t="s">
        <v>3247</v>
      </c>
      <c r="K1750" s="352" t="s">
        <v>1188</v>
      </c>
      <c r="L1750" s="353" t="s">
        <v>1189</v>
      </c>
      <c r="M1750" s="352">
        <v>565287747</v>
      </c>
      <c r="N1750" s="371">
        <v>44992</v>
      </c>
      <c r="O1750" s="74">
        <f t="shared" si="88"/>
        <v>3</v>
      </c>
      <c r="P1750" s="74">
        <f t="shared" si="89"/>
        <v>3</v>
      </c>
      <c r="Q1750" s="139" t="str">
        <f t="shared" si="90"/>
        <v>Gastos_Gerais</v>
      </c>
    </row>
    <row r="1751" spans="1:17" x14ac:dyDescent="0.2">
      <c r="A1751" s="357">
        <v>1748</v>
      </c>
      <c r="B1751" s="347">
        <v>44993</v>
      </c>
      <c r="C1751" s="580">
        <v>44958</v>
      </c>
      <c r="D1751" s="349" t="s">
        <v>264</v>
      </c>
      <c r="E1751" s="349" t="s">
        <v>83</v>
      </c>
      <c r="F1751" s="350">
        <v>178.21</v>
      </c>
      <c r="G1751" s="349" t="s">
        <v>1160</v>
      </c>
      <c r="H1751" s="349" t="s">
        <v>493</v>
      </c>
      <c r="I1751" s="351" t="s">
        <v>1161</v>
      </c>
      <c r="J1751" s="352" t="s">
        <v>1162</v>
      </c>
      <c r="K1751" s="352" t="s">
        <v>1157</v>
      </c>
      <c r="L1751" s="353" t="s">
        <v>32</v>
      </c>
      <c r="M1751" s="352">
        <v>9162199</v>
      </c>
      <c r="N1751" s="371">
        <v>44987</v>
      </c>
      <c r="O1751" s="74">
        <f t="shared" si="88"/>
        <v>3</v>
      </c>
      <c r="P1751" s="74">
        <f t="shared" si="89"/>
        <v>2</v>
      </c>
      <c r="Q1751" s="139" t="str">
        <f t="shared" si="90"/>
        <v>Gastos_Gerais</v>
      </c>
    </row>
    <row r="1752" spans="1:17" ht="24" x14ac:dyDescent="0.2">
      <c r="A1752" s="357">
        <v>1749</v>
      </c>
      <c r="B1752" s="347">
        <v>44993</v>
      </c>
      <c r="C1752" s="580">
        <v>44986</v>
      </c>
      <c r="D1752" s="349" t="s">
        <v>264</v>
      </c>
      <c r="E1752" s="349" t="s">
        <v>96</v>
      </c>
      <c r="F1752" s="350">
        <v>93.8</v>
      </c>
      <c r="G1752" s="349" t="s">
        <v>3248</v>
      </c>
      <c r="H1752" s="349" t="s">
        <v>421</v>
      </c>
      <c r="I1752" s="351" t="s">
        <v>2202</v>
      </c>
      <c r="J1752" s="352" t="s">
        <v>2873</v>
      </c>
      <c r="K1752" s="352" t="s">
        <v>1157</v>
      </c>
      <c r="L1752" s="353" t="s">
        <v>32</v>
      </c>
      <c r="M1752" s="352">
        <v>68236</v>
      </c>
      <c r="N1752" s="371">
        <v>44987</v>
      </c>
      <c r="O1752" s="74">
        <f t="shared" si="88"/>
        <v>3</v>
      </c>
      <c r="P1752" s="74">
        <f t="shared" si="89"/>
        <v>3</v>
      </c>
      <c r="Q1752" s="139" t="str">
        <f t="shared" si="90"/>
        <v>Gastos_Gerais</v>
      </c>
    </row>
    <row r="1753" spans="1:17" x14ac:dyDescent="0.2">
      <c r="A1753" s="357">
        <v>1750</v>
      </c>
      <c r="B1753" s="347">
        <v>44993</v>
      </c>
      <c r="C1753" s="580">
        <v>44958</v>
      </c>
      <c r="D1753" s="349" t="s">
        <v>264</v>
      </c>
      <c r="E1753" s="349" t="s">
        <v>83</v>
      </c>
      <c r="F1753" s="350">
        <v>191.75</v>
      </c>
      <c r="G1753" s="349" t="s">
        <v>1160</v>
      </c>
      <c r="H1753" s="349" t="s">
        <v>423</v>
      </c>
      <c r="I1753" s="351" t="s">
        <v>1161</v>
      </c>
      <c r="J1753" s="352" t="s">
        <v>1162</v>
      </c>
      <c r="K1753" s="352" t="s">
        <v>1157</v>
      </c>
      <c r="L1753" s="353" t="s">
        <v>32</v>
      </c>
      <c r="M1753" s="352">
        <v>9140915</v>
      </c>
      <c r="N1753" s="371">
        <v>44987</v>
      </c>
      <c r="O1753" s="74">
        <f t="shared" si="88"/>
        <v>3</v>
      </c>
      <c r="P1753" s="74">
        <f t="shared" si="89"/>
        <v>2</v>
      </c>
      <c r="Q1753" s="139" t="str">
        <f t="shared" si="90"/>
        <v>Gastos_Gerais</v>
      </c>
    </row>
    <row r="1754" spans="1:17" x14ac:dyDescent="0.2">
      <c r="A1754" s="357">
        <v>1751</v>
      </c>
      <c r="B1754" s="347">
        <v>44993</v>
      </c>
      <c r="C1754" s="580">
        <v>44958</v>
      </c>
      <c r="D1754" s="349" t="s">
        <v>264</v>
      </c>
      <c r="E1754" s="349" t="s">
        <v>83</v>
      </c>
      <c r="F1754" s="350">
        <v>401.06</v>
      </c>
      <c r="G1754" s="349" t="s">
        <v>1160</v>
      </c>
      <c r="H1754" s="349" t="s">
        <v>421</v>
      </c>
      <c r="I1754" s="351" t="s">
        <v>1161</v>
      </c>
      <c r="J1754" s="352" t="s">
        <v>1162</v>
      </c>
      <c r="K1754" s="352" t="s">
        <v>1157</v>
      </c>
      <c r="L1754" s="353" t="s">
        <v>32</v>
      </c>
      <c r="M1754" s="352">
        <v>9172337</v>
      </c>
      <c r="N1754" s="371">
        <v>44987</v>
      </c>
      <c r="O1754" s="74">
        <f t="shared" si="88"/>
        <v>3</v>
      </c>
      <c r="P1754" s="74">
        <f t="shared" si="89"/>
        <v>2</v>
      </c>
      <c r="Q1754" s="139" t="str">
        <f t="shared" si="90"/>
        <v>Gastos_Gerais</v>
      </c>
    </row>
    <row r="1755" spans="1:17" ht="24" x14ac:dyDescent="0.2">
      <c r="A1755" s="357">
        <v>1752</v>
      </c>
      <c r="B1755" s="347">
        <v>44993</v>
      </c>
      <c r="C1755" s="580">
        <v>44958</v>
      </c>
      <c r="D1755" s="349" t="s">
        <v>264</v>
      </c>
      <c r="E1755" s="349" t="s">
        <v>96</v>
      </c>
      <c r="F1755" s="350">
        <v>484.9</v>
      </c>
      <c r="G1755" s="349" t="s">
        <v>3249</v>
      </c>
      <c r="H1755" s="349" t="s">
        <v>417</v>
      </c>
      <c r="I1755" s="351" t="s">
        <v>3250</v>
      </c>
      <c r="J1755" s="352" t="s">
        <v>3251</v>
      </c>
      <c r="K1755" s="352" t="s">
        <v>1157</v>
      </c>
      <c r="L1755" s="353" t="s">
        <v>32</v>
      </c>
      <c r="M1755" s="352">
        <v>152</v>
      </c>
      <c r="N1755" s="371">
        <v>44985</v>
      </c>
      <c r="O1755" s="74">
        <f t="shared" si="88"/>
        <v>3</v>
      </c>
      <c r="P1755" s="74">
        <f t="shared" si="89"/>
        <v>2</v>
      </c>
      <c r="Q1755" s="139" t="str">
        <f t="shared" si="90"/>
        <v>Gastos_Gerais</v>
      </c>
    </row>
    <row r="1756" spans="1:17" ht="24" x14ac:dyDescent="0.2">
      <c r="A1756" s="357">
        <v>1753</v>
      </c>
      <c r="B1756" s="347">
        <v>44993</v>
      </c>
      <c r="C1756" s="580">
        <v>44986</v>
      </c>
      <c r="D1756" s="349" t="s">
        <v>264</v>
      </c>
      <c r="E1756" s="349" t="s">
        <v>402</v>
      </c>
      <c r="F1756" s="350">
        <v>9.9</v>
      </c>
      <c r="G1756" s="349" t="s">
        <v>1487</v>
      </c>
      <c r="H1756" s="349" t="s">
        <v>419</v>
      </c>
      <c r="I1756" s="351" t="s">
        <v>1488</v>
      </c>
      <c r="J1756" s="352" t="s">
        <v>1489</v>
      </c>
      <c r="K1756" s="352" t="s">
        <v>1163</v>
      </c>
      <c r="L1756" s="353" t="s">
        <v>32</v>
      </c>
      <c r="M1756" s="352">
        <v>917</v>
      </c>
      <c r="N1756" s="371">
        <v>44992</v>
      </c>
      <c r="O1756" s="74">
        <f t="shared" si="88"/>
        <v>3</v>
      </c>
      <c r="P1756" s="74">
        <f t="shared" si="89"/>
        <v>3</v>
      </c>
      <c r="Q1756" s="139" t="str">
        <f t="shared" si="90"/>
        <v>Gastos_Gerais</v>
      </c>
    </row>
    <row r="1757" spans="1:17" ht="36" x14ac:dyDescent="0.2">
      <c r="A1757" s="357">
        <v>1754</v>
      </c>
      <c r="B1757" s="347">
        <v>44993</v>
      </c>
      <c r="C1757" s="580">
        <v>44986</v>
      </c>
      <c r="D1757" s="349" t="s">
        <v>176</v>
      </c>
      <c r="E1757" s="349" t="s">
        <v>158</v>
      </c>
      <c r="F1757" s="350">
        <v>185.25</v>
      </c>
      <c r="G1757" s="349" t="s">
        <v>3252</v>
      </c>
      <c r="H1757" s="349" t="s">
        <v>303</v>
      </c>
      <c r="I1757" s="351" t="s">
        <v>1391</v>
      </c>
      <c r="J1757" s="352" t="s">
        <v>1392</v>
      </c>
      <c r="K1757" s="352" t="s">
        <v>1163</v>
      </c>
      <c r="L1757" s="353" t="s">
        <v>32</v>
      </c>
      <c r="M1757" s="352">
        <v>202383459</v>
      </c>
      <c r="N1757" s="371">
        <v>44998</v>
      </c>
      <c r="O1757" s="74">
        <f t="shared" si="88"/>
        <v>3</v>
      </c>
      <c r="P1757" s="74">
        <f t="shared" si="89"/>
        <v>3</v>
      </c>
      <c r="Q1757" s="139" t="str">
        <f t="shared" si="90"/>
        <v>Gastos_com_Pessoal</v>
      </c>
    </row>
    <row r="1758" spans="1:17" ht="24" x14ac:dyDescent="0.2">
      <c r="A1758" s="357">
        <v>1755</v>
      </c>
      <c r="B1758" s="347">
        <v>44993</v>
      </c>
      <c r="C1758" s="580">
        <v>44986</v>
      </c>
      <c r="D1758" s="349" t="s">
        <v>264</v>
      </c>
      <c r="E1758" s="349" t="s">
        <v>402</v>
      </c>
      <c r="F1758" s="350">
        <v>229.56</v>
      </c>
      <c r="G1758" s="349" t="s">
        <v>1487</v>
      </c>
      <c r="H1758" s="349" t="s">
        <v>1032</v>
      </c>
      <c r="I1758" s="351" t="s">
        <v>2364</v>
      </c>
      <c r="J1758" s="352" t="s">
        <v>2365</v>
      </c>
      <c r="K1758" s="352" t="s">
        <v>1163</v>
      </c>
      <c r="L1758" s="353" t="s">
        <v>32</v>
      </c>
      <c r="M1758" s="352">
        <v>625</v>
      </c>
      <c r="N1758" s="371">
        <v>44993</v>
      </c>
      <c r="O1758" s="74">
        <f t="shared" si="88"/>
        <v>3</v>
      </c>
      <c r="P1758" s="74">
        <f t="shared" si="89"/>
        <v>3</v>
      </c>
      <c r="Q1758" s="139" t="str">
        <f t="shared" si="90"/>
        <v>Gastos_Gerais</v>
      </c>
    </row>
    <row r="1759" spans="1:17" ht="24" x14ac:dyDescent="0.2">
      <c r="A1759" s="357">
        <v>1756</v>
      </c>
      <c r="B1759" s="347">
        <v>44993</v>
      </c>
      <c r="C1759" s="580">
        <v>44986</v>
      </c>
      <c r="D1759" s="349" t="s">
        <v>264</v>
      </c>
      <c r="E1759" s="349" t="s">
        <v>402</v>
      </c>
      <c r="F1759" s="350">
        <v>79.95</v>
      </c>
      <c r="G1759" s="349" t="s">
        <v>1487</v>
      </c>
      <c r="H1759" s="349" t="s">
        <v>1032</v>
      </c>
      <c r="I1759" s="351" t="s">
        <v>2364</v>
      </c>
      <c r="J1759" s="352" t="s">
        <v>2365</v>
      </c>
      <c r="K1759" s="352" t="s">
        <v>1163</v>
      </c>
      <c r="L1759" s="353" t="s">
        <v>32</v>
      </c>
      <c r="M1759" s="352">
        <v>622</v>
      </c>
      <c r="N1759" s="371">
        <v>44626</v>
      </c>
      <c r="O1759" s="74">
        <f t="shared" si="88"/>
        <v>3</v>
      </c>
      <c r="P1759" s="74">
        <f t="shared" si="89"/>
        <v>3</v>
      </c>
      <c r="Q1759" s="139" t="str">
        <f t="shared" si="90"/>
        <v>Gastos_Gerais</v>
      </c>
    </row>
    <row r="1760" spans="1:17" ht="24" x14ac:dyDescent="0.2">
      <c r="A1760" s="357">
        <v>1757</v>
      </c>
      <c r="B1760" s="347">
        <v>44993</v>
      </c>
      <c r="C1760" s="580">
        <v>44958</v>
      </c>
      <c r="D1760" s="349" t="s">
        <v>264</v>
      </c>
      <c r="E1760" s="349" t="s">
        <v>208</v>
      </c>
      <c r="F1760" s="350">
        <v>336.06</v>
      </c>
      <c r="G1760" s="349" t="s">
        <v>1978</v>
      </c>
      <c r="H1760" s="349" t="s">
        <v>417</v>
      </c>
      <c r="I1760" s="351" t="s">
        <v>3151</v>
      </c>
      <c r="J1760" s="352" t="s">
        <v>3253</v>
      </c>
      <c r="K1760" s="352" t="s">
        <v>1157</v>
      </c>
      <c r="L1760" s="353" t="s">
        <v>32</v>
      </c>
      <c r="M1760" s="352">
        <v>2023410</v>
      </c>
      <c r="N1760" s="371">
        <v>44966</v>
      </c>
      <c r="O1760" s="74">
        <f t="shared" si="88"/>
        <v>3</v>
      </c>
      <c r="P1760" s="74">
        <f t="shared" si="89"/>
        <v>2</v>
      </c>
      <c r="Q1760" s="139" t="str">
        <f t="shared" si="90"/>
        <v>Gastos_Gerais</v>
      </c>
    </row>
    <row r="1761" spans="1:17" ht="24" x14ac:dyDescent="0.2">
      <c r="A1761" s="357">
        <v>1758</v>
      </c>
      <c r="B1761" s="347">
        <v>44993</v>
      </c>
      <c r="C1761" s="580">
        <v>44958</v>
      </c>
      <c r="D1761" s="349" t="s">
        <v>264</v>
      </c>
      <c r="E1761" s="349" t="s">
        <v>208</v>
      </c>
      <c r="F1761" s="350">
        <v>391.53</v>
      </c>
      <c r="G1761" s="349" t="s">
        <v>1247</v>
      </c>
      <c r="H1761" s="349" t="s">
        <v>417</v>
      </c>
      <c r="I1761" s="351" t="s">
        <v>3151</v>
      </c>
      <c r="J1761" s="352" t="s">
        <v>3253</v>
      </c>
      <c r="K1761" s="352" t="s">
        <v>1157</v>
      </c>
      <c r="L1761" s="353" t="s">
        <v>32</v>
      </c>
      <c r="M1761" s="352">
        <v>568055</v>
      </c>
      <c r="N1761" s="371">
        <v>44966</v>
      </c>
      <c r="O1761" s="74">
        <f t="shared" si="88"/>
        <v>3</v>
      </c>
      <c r="P1761" s="74">
        <f t="shared" si="89"/>
        <v>2</v>
      </c>
      <c r="Q1761" s="139" t="str">
        <f t="shared" si="90"/>
        <v>Gastos_Gerais</v>
      </c>
    </row>
    <row r="1762" spans="1:17" ht="24" x14ac:dyDescent="0.2">
      <c r="A1762" s="357">
        <v>1759</v>
      </c>
      <c r="B1762" s="347">
        <v>44993</v>
      </c>
      <c r="C1762" s="580">
        <v>44986</v>
      </c>
      <c r="D1762" s="349" t="s">
        <v>264</v>
      </c>
      <c r="E1762" s="349" t="s">
        <v>293</v>
      </c>
      <c r="F1762" s="350">
        <v>120</v>
      </c>
      <c r="G1762" s="349" t="s">
        <v>2662</v>
      </c>
      <c r="H1762" s="349" t="s">
        <v>421</v>
      </c>
      <c r="I1762" s="351" t="s">
        <v>3254</v>
      </c>
      <c r="J1762" s="352" t="s">
        <v>1016</v>
      </c>
      <c r="K1762" s="352" t="s">
        <v>1188</v>
      </c>
      <c r="L1762" s="353" t="s">
        <v>1189</v>
      </c>
      <c r="M1762" s="352">
        <v>765498716</v>
      </c>
      <c r="N1762" s="371">
        <v>44993</v>
      </c>
      <c r="O1762" s="74">
        <f t="shared" si="88"/>
        <v>3</v>
      </c>
      <c r="P1762" s="74">
        <f t="shared" si="89"/>
        <v>3</v>
      </c>
      <c r="Q1762" s="139" t="str">
        <f t="shared" si="90"/>
        <v>Gastos_Gerais</v>
      </c>
    </row>
    <row r="1763" spans="1:17" ht="24" x14ac:dyDescent="0.2">
      <c r="A1763" s="357">
        <v>1760</v>
      </c>
      <c r="B1763" s="347">
        <v>44993</v>
      </c>
      <c r="C1763" s="580">
        <v>44986</v>
      </c>
      <c r="D1763" s="349" t="s">
        <v>264</v>
      </c>
      <c r="E1763" s="349" t="s">
        <v>293</v>
      </c>
      <c r="F1763" s="350">
        <v>120</v>
      </c>
      <c r="G1763" s="349" t="s">
        <v>3255</v>
      </c>
      <c r="H1763" s="349" t="s">
        <v>421</v>
      </c>
      <c r="I1763" s="351" t="s">
        <v>2269</v>
      </c>
      <c r="J1763" s="352" t="s">
        <v>820</v>
      </c>
      <c r="K1763" s="352" t="s">
        <v>1188</v>
      </c>
      <c r="L1763" s="353" t="s">
        <v>1189</v>
      </c>
      <c r="M1763" s="352">
        <v>765498716</v>
      </c>
      <c r="N1763" s="371">
        <v>44993</v>
      </c>
      <c r="O1763" s="74">
        <f t="shared" si="88"/>
        <v>3</v>
      </c>
      <c r="P1763" s="74">
        <f t="shared" si="89"/>
        <v>3</v>
      </c>
      <c r="Q1763" s="139" t="str">
        <f t="shared" si="90"/>
        <v>Gastos_Gerais</v>
      </c>
    </row>
    <row r="1764" spans="1:17" ht="24" x14ac:dyDescent="0.2">
      <c r="A1764" s="357">
        <v>1761</v>
      </c>
      <c r="B1764" s="347">
        <v>44993</v>
      </c>
      <c r="C1764" s="580">
        <v>44986</v>
      </c>
      <c r="D1764" s="349" t="s">
        <v>264</v>
      </c>
      <c r="E1764" s="349" t="s">
        <v>293</v>
      </c>
      <c r="F1764" s="350">
        <v>120</v>
      </c>
      <c r="G1764" s="349" t="s">
        <v>3256</v>
      </c>
      <c r="H1764" s="349" t="s">
        <v>421</v>
      </c>
      <c r="I1764" s="351" t="s">
        <v>3257</v>
      </c>
      <c r="J1764" s="352" t="s">
        <v>3258</v>
      </c>
      <c r="K1764" s="352" t="s">
        <v>1188</v>
      </c>
      <c r="L1764" s="353" t="s">
        <v>1189</v>
      </c>
      <c r="M1764" s="352">
        <v>765498716</v>
      </c>
      <c r="N1764" s="371">
        <v>44993</v>
      </c>
      <c r="O1764" s="74">
        <f t="shared" si="88"/>
        <v>3</v>
      </c>
      <c r="P1764" s="74">
        <f t="shared" si="89"/>
        <v>3</v>
      </c>
      <c r="Q1764" s="139" t="str">
        <f t="shared" si="90"/>
        <v>Gastos_Gerais</v>
      </c>
    </row>
    <row r="1765" spans="1:17" ht="24" x14ac:dyDescent="0.2">
      <c r="A1765" s="357">
        <v>1762</v>
      </c>
      <c r="B1765" s="347">
        <v>44993</v>
      </c>
      <c r="C1765" s="580">
        <v>44986</v>
      </c>
      <c r="D1765" s="349" t="s">
        <v>264</v>
      </c>
      <c r="E1765" s="349" t="s">
        <v>293</v>
      </c>
      <c r="F1765" s="350">
        <v>120</v>
      </c>
      <c r="G1765" s="349" t="s">
        <v>3259</v>
      </c>
      <c r="H1765" s="349" t="s">
        <v>417</v>
      </c>
      <c r="I1765" s="351" t="s">
        <v>1928</v>
      </c>
      <c r="J1765" s="352" t="s">
        <v>994</v>
      </c>
      <c r="K1765" s="352" t="s">
        <v>1188</v>
      </c>
      <c r="L1765" s="353" t="s">
        <v>1189</v>
      </c>
      <c r="M1765" s="352">
        <v>765498716</v>
      </c>
      <c r="N1765" s="371">
        <v>44993</v>
      </c>
      <c r="O1765" s="74">
        <f t="shared" si="88"/>
        <v>3</v>
      </c>
      <c r="P1765" s="74">
        <f t="shared" si="89"/>
        <v>3</v>
      </c>
      <c r="Q1765" s="139" t="str">
        <f t="shared" si="90"/>
        <v>Gastos_Gerais</v>
      </c>
    </row>
    <row r="1766" spans="1:17" ht="25.5" x14ac:dyDescent="0.2">
      <c r="A1766" s="357">
        <v>1763</v>
      </c>
      <c r="B1766" s="347">
        <v>44993</v>
      </c>
      <c r="C1766" s="580">
        <v>44986</v>
      </c>
      <c r="D1766" s="349" t="s">
        <v>176</v>
      </c>
      <c r="E1766" s="349" t="s">
        <v>261</v>
      </c>
      <c r="F1766" s="350">
        <v>727.35</v>
      </c>
      <c r="G1766" s="349" t="s">
        <v>1207</v>
      </c>
      <c r="H1766" s="349" t="s">
        <v>420</v>
      </c>
      <c r="I1766" s="351" t="s">
        <v>3260</v>
      </c>
      <c r="J1766" s="352" t="s">
        <v>3261</v>
      </c>
      <c r="K1766" s="352" t="s">
        <v>1188</v>
      </c>
      <c r="L1766" s="353" t="s">
        <v>1189</v>
      </c>
      <c r="M1766" s="352">
        <v>765498716</v>
      </c>
      <c r="N1766" s="371">
        <v>44993</v>
      </c>
      <c r="O1766" s="74">
        <f t="shared" si="88"/>
        <v>3</v>
      </c>
      <c r="P1766" s="74">
        <f t="shared" si="89"/>
        <v>3</v>
      </c>
      <c r="Q1766" s="139" t="str">
        <f t="shared" si="90"/>
        <v>Gastos_com_Pessoal</v>
      </c>
    </row>
    <row r="1767" spans="1:17" ht="25.5" x14ac:dyDescent="0.2">
      <c r="A1767" s="357">
        <v>1764</v>
      </c>
      <c r="B1767" s="347">
        <v>44993</v>
      </c>
      <c r="C1767" s="580">
        <v>44986</v>
      </c>
      <c r="D1767" s="349" t="s">
        <v>176</v>
      </c>
      <c r="E1767" s="349" t="s">
        <v>280</v>
      </c>
      <c r="F1767" s="350">
        <v>1163.1300000000001</v>
      </c>
      <c r="G1767" s="349" t="s">
        <v>1209</v>
      </c>
      <c r="H1767" s="349" t="s">
        <v>420</v>
      </c>
      <c r="I1767" s="351" t="s">
        <v>3260</v>
      </c>
      <c r="J1767" s="352" t="s">
        <v>3261</v>
      </c>
      <c r="K1767" s="352" t="s">
        <v>1188</v>
      </c>
      <c r="L1767" s="353" t="s">
        <v>1189</v>
      </c>
      <c r="M1767" s="352">
        <v>765498716</v>
      </c>
      <c r="N1767" s="371">
        <v>44993</v>
      </c>
      <c r="O1767" s="74">
        <f t="shared" si="88"/>
        <v>3</v>
      </c>
      <c r="P1767" s="74">
        <f t="shared" si="89"/>
        <v>3</v>
      </c>
      <c r="Q1767" s="139" t="str">
        <f t="shared" si="90"/>
        <v>Gastos_com_Pessoal</v>
      </c>
    </row>
    <row r="1768" spans="1:17" ht="25.5" x14ac:dyDescent="0.2">
      <c r="A1768" s="357">
        <v>1765</v>
      </c>
      <c r="B1768" s="347">
        <v>44993</v>
      </c>
      <c r="C1768" s="580">
        <v>44986</v>
      </c>
      <c r="D1768" s="349" t="s">
        <v>176</v>
      </c>
      <c r="E1768" s="349" t="s">
        <v>262</v>
      </c>
      <c r="F1768" s="350">
        <v>387.71</v>
      </c>
      <c r="G1768" s="349" t="s">
        <v>1210</v>
      </c>
      <c r="H1768" s="349" t="s">
        <v>420</v>
      </c>
      <c r="I1768" s="351" t="s">
        <v>3260</v>
      </c>
      <c r="J1768" s="352" t="s">
        <v>3261</v>
      </c>
      <c r="K1768" s="352" t="s">
        <v>1188</v>
      </c>
      <c r="L1768" s="353" t="s">
        <v>1189</v>
      </c>
      <c r="M1768" s="352">
        <v>765498716</v>
      </c>
      <c r="N1768" s="371">
        <v>44993</v>
      </c>
      <c r="O1768" s="74">
        <f t="shared" si="88"/>
        <v>3</v>
      </c>
      <c r="P1768" s="74">
        <f t="shared" si="89"/>
        <v>3</v>
      </c>
      <c r="Q1768" s="139" t="str">
        <f t="shared" si="90"/>
        <v>Gastos_com_Pessoal</v>
      </c>
    </row>
    <row r="1769" spans="1:17" ht="36" x14ac:dyDescent="0.2">
      <c r="A1769" s="357">
        <v>1766</v>
      </c>
      <c r="B1769" s="347">
        <v>44993</v>
      </c>
      <c r="C1769" s="580">
        <v>44986</v>
      </c>
      <c r="D1769" s="349" t="s">
        <v>176</v>
      </c>
      <c r="E1769" s="349" t="s">
        <v>169</v>
      </c>
      <c r="F1769" s="350">
        <v>2660.32</v>
      </c>
      <c r="G1769" s="349" t="s">
        <v>1211</v>
      </c>
      <c r="H1769" s="349" t="s">
        <v>420</v>
      </c>
      <c r="I1769" s="351" t="s">
        <v>3260</v>
      </c>
      <c r="J1769" s="352" t="s">
        <v>3261</v>
      </c>
      <c r="K1769" s="352" t="s">
        <v>1188</v>
      </c>
      <c r="L1769" s="353" t="s">
        <v>1189</v>
      </c>
      <c r="M1769" s="352">
        <v>765498716</v>
      </c>
      <c r="N1769" s="371">
        <v>44993</v>
      </c>
      <c r="O1769" s="74">
        <f t="shared" si="88"/>
        <v>3</v>
      </c>
      <c r="P1769" s="74">
        <f t="shared" si="89"/>
        <v>3</v>
      </c>
      <c r="Q1769" s="139" t="str">
        <f t="shared" si="90"/>
        <v>Gastos_com_Pessoal</v>
      </c>
    </row>
    <row r="1770" spans="1:17" ht="25.5" x14ac:dyDescent="0.2">
      <c r="A1770" s="357">
        <v>1767</v>
      </c>
      <c r="B1770" s="347">
        <v>44993</v>
      </c>
      <c r="C1770" s="580">
        <v>44986</v>
      </c>
      <c r="D1770" s="349" t="s">
        <v>176</v>
      </c>
      <c r="E1770" s="349" t="s">
        <v>261</v>
      </c>
      <c r="F1770" s="350">
        <v>742.37</v>
      </c>
      <c r="G1770" s="349" t="s">
        <v>1207</v>
      </c>
      <c r="H1770" s="349" t="s">
        <v>416</v>
      </c>
      <c r="I1770" s="351" t="s">
        <v>3262</v>
      </c>
      <c r="J1770" s="352" t="s">
        <v>600</v>
      </c>
      <c r="K1770" s="352" t="s">
        <v>1188</v>
      </c>
      <c r="L1770" s="353" t="s">
        <v>1189</v>
      </c>
      <c r="M1770" s="352">
        <v>765498716</v>
      </c>
      <c r="N1770" s="371">
        <v>44993</v>
      </c>
      <c r="O1770" s="74">
        <f t="shared" si="88"/>
        <v>3</v>
      </c>
      <c r="P1770" s="74">
        <f t="shared" si="89"/>
        <v>3</v>
      </c>
      <c r="Q1770" s="139" t="str">
        <f t="shared" si="90"/>
        <v>Gastos_com_Pessoal</v>
      </c>
    </row>
    <row r="1771" spans="1:17" ht="25.5" x14ac:dyDescent="0.2">
      <c r="A1771" s="357">
        <v>1768</v>
      </c>
      <c r="B1771" s="347">
        <v>44993</v>
      </c>
      <c r="C1771" s="580">
        <v>44986</v>
      </c>
      <c r="D1771" s="349" t="s">
        <v>176</v>
      </c>
      <c r="E1771" s="349" t="s">
        <v>280</v>
      </c>
      <c r="F1771" s="350">
        <v>3515.59</v>
      </c>
      <c r="G1771" s="349" t="s">
        <v>1209</v>
      </c>
      <c r="H1771" s="349" t="s">
        <v>416</v>
      </c>
      <c r="I1771" s="351" t="s">
        <v>3262</v>
      </c>
      <c r="J1771" s="352" t="s">
        <v>600</v>
      </c>
      <c r="K1771" s="352" t="s">
        <v>1188</v>
      </c>
      <c r="L1771" s="353" t="s">
        <v>1189</v>
      </c>
      <c r="M1771" s="352">
        <v>765498716</v>
      </c>
      <c r="N1771" s="371">
        <v>44993</v>
      </c>
      <c r="O1771" s="74">
        <f t="shared" si="88"/>
        <v>3</v>
      </c>
      <c r="P1771" s="74">
        <f t="shared" si="89"/>
        <v>3</v>
      </c>
      <c r="Q1771" s="139" t="str">
        <f t="shared" si="90"/>
        <v>Gastos_com_Pessoal</v>
      </c>
    </row>
    <row r="1772" spans="1:17" ht="25.5" x14ac:dyDescent="0.2">
      <c r="A1772" s="357">
        <v>1769</v>
      </c>
      <c r="B1772" s="347">
        <v>44993</v>
      </c>
      <c r="C1772" s="580">
        <v>44986</v>
      </c>
      <c r="D1772" s="349" t="s">
        <v>176</v>
      </c>
      <c r="E1772" s="349" t="s">
        <v>262</v>
      </c>
      <c r="F1772" s="350">
        <v>1171.8599999999999</v>
      </c>
      <c r="G1772" s="349" t="s">
        <v>1210</v>
      </c>
      <c r="H1772" s="349" t="s">
        <v>416</v>
      </c>
      <c r="I1772" s="351" t="s">
        <v>3262</v>
      </c>
      <c r="J1772" s="352" t="s">
        <v>600</v>
      </c>
      <c r="K1772" s="352" t="s">
        <v>1188</v>
      </c>
      <c r="L1772" s="353" t="s">
        <v>1189</v>
      </c>
      <c r="M1772" s="352">
        <v>765498716</v>
      </c>
      <c r="N1772" s="371">
        <v>44993</v>
      </c>
      <c r="O1772" s="74">
        <f t="shared" si="88"/>
        <v>3</v>
      </c>
      <c r="P1772" s="74">
        <f t="shared" si="89"/>
        <v>3</v>
      </c>
      <c r="Q1772" s="139" t="str">
        <f t="shared" si="90"/>
        <v>Gastos_com_Pessoal</v>
      </c>
    </row>
    <row r="1773" spans="1:17" ht="36" x14ac:dyDescent="0.2">
      <c r="A1773" s="357">
        <v>1770</v>
      </c>
      <c r="B1773" s="347">
        <v>44993</v>
      </c>
      <c r="C1773" s="580">
        <v>44986</v>
      </c>
      <c r="D1773" s="349" t="s">
        <v>176</v>
      </c>
      <c r="E1773" s="349" t="s">
        <v>169</v>
      </c>
      <c r="F1773" s="350">
        <v>3505.52</v>
      </c>
      <c r="G1773" s="349" t="s">
        <v>1211</v>
      </c>
      <c r="H1773" s="349" t="s">
        <v>416</v>
      </c>
      <c r="I1773" s="351" t="s">
        <v>3262</v>
      </c>
      <c r="J1773" s="352" t="s">
        <v>600</v>
      </c>
      <c r="K1773" s="352" t="s">
        <v>1188</v>
      </c>
      <c r="L1773" s="353" t="s">
        <v>1189</v>
      </c>
      <c r="M1773" s="352">
        <v>765498716</v>
      </c>
      <c r="N1773" s="371">
        <v>44993</v>
      </c>
      <c r="O1773" s="74">
        <f t="shared" si="88"/>
        <v>3</v>
      </c>
      <c r="P1773" s="74">
        <f t="shared" si="89"/>
        <v>3</v>
      </c>
      <c r="Q1773" s="139" t="str">
        <f t="shared" si="90"/>
        <v>Gastos_com_Pessoal</v>
      </c>
    </row>
    <row r="1774" spans="1:17" ht="25.5" x14ac:dyDescent="0.2">
      <c r="A1774" s="357">
        <v>1771</v>
      </c>
      <c r="B1774" s="347">
        <v>44993</v>
      </c>
      <c r="C1774" s="580">
        <v>44986</v>
      </c>
      <c r="D1774" s="349" t="s">
        <v>176</v>
      </c>
      <c r="E1774" s="349" t="s">
        <v>261</v>
      </c>
      <c r="F1774" s="350">
        <v>288.06</v>
      </c>
      <c r="G1774" s="349" t="s">
        <v>1207</v>
      </c>
      <c r="H1774" s="349" t="s">
        <v>423</v>
      </c>
      <c r="I1774" s="351" t="s">
        <v>3263</v>
      </c>
      <c r="J1774" s="352" t="s">
        <v>3264</v>
      </c>
      <c r="K1774" s="352" t="s">
        <v>1188</v>
      </c>
      <c r="L1774" s="353" t="s">
        <v>1189</v>
      </c>
      <c r="M1774" s="352">
        <v>765498716</v>
      </c>
      <c r="N1774" s="371">
        <v>44993</v>
      </c>
      <c r="O1774" s="74">
        <f t="shared" si="88"/>
        <v>3</v>
      </c>
      <c r="P1774" s="74">
        <f t="shared" si="89"/>
        <v>3</v>
      </c>
      <c r="Q1774" s="139" t="str">
        <f t="shared" si="90"/>
        <v>Gastos_com_Pessoal</v>
      </c>
    </row>
    <row r="1775" spans="1:17" ht="25.5" x14ac:dyDescent="0.2">
      <c r="A1775" s="357">
        <v>1772</v>
      </c>
      <c r="B1775" s="347">
        <v>44993</v>
      </c>
      <c r="C1775" s="580">
        <v>44986</v>
      </c>
      <c r="D1775" s="349" t="s">
        <v>176</v>
      </c>
      <c r="E1775" s="349" t="s">
        <v>280</v>
      </c>
      <c r="F1775" s="350">
        <v>144.03</v>
      </c>
      <c r="G1775" s="349" t="s">
        <v>1209</v>
      </c>
      <c r="H1775" s="349" t="s">
        <v>423</v>
      </c>
      <c r="I1775" s="351" t="s">
        <v>3263</v>
      </c>
      <c r="J1775" s="352" t="s">
        <v>3264</v>
      </c>
      <c r="K1775" s="352" t="s">
        <v>1188</v>
      </c>
      <c r="L1775" s="353" t="s">
        <v>1189</v>
      </c>
      <c r="M1775" s="352">
        <v>765498716</v>
      </c>
      <c r="N1775" s="371">
        <v>44993</v>
      </c>
      <c r="O1775" s="74">
        <f t="shared" si="88"/>
        <v>3</v>
      </c>
      <c r="P1775" s="74">
        <f t="shared" si="89"/>
        <v>3</v>
      </c>
      <c r="Q1775" s="139" t="str">
        <f t="shared" si="90"/>
        <v>Gastos_com_Pessoal</v>
      </c>
    </row>
    <row r="1776" spans="1:17" ht="25.5" x14ac:dyDescent="0.2">
      <c r="A1776" s="357">
        <v>1773</v>
      </c>
      <c r="B1776" s="347">
        <v>44993</v>
      </c>
      <c r="C1776" s="580">
        <v>44986</v>
      </c>
      <c r="D1776" s="349" t="s">
        <v>176</v>
      </c>
      <c r="E1776" s="349" t="s">
        <v>262</v>
      </c>
      <c r="F1776" s="374">
        <v>48.01</v>
      </c>
      <c r="G1776" s="349" t="s">
        <v>1210</v>
      </c>
      <c r="H1776" s="349" t="s">
        <v>423</v>
      </c>
      <c r="I1776" s="351" t="s">
        <v>3263</v>
      </c>
      <c r="J1776" s="352" t="s">
        <v>3264</v>
      </c>
      <c r="K1776" s="352" t="s">
        <v>1188</v>
      </c>
      <c r="L1776" s="353" t="s">
        <v>1189</v>
      </c>
      <c r="M1776" s="352">
        <v>765498716</v>
      </c>
      <c r="N1776" s="371">
        <v>44993</v>
      </c>
      <c r="O1776" s="74">
        <f t="shared" si="88"/>
        <v>3</v>
      </c>
      <c r="P1776" s="74">
        <f t="shared" si="89"/>
        <v>3</v>
      </c>
      <c r="Q1776" s="139" t="str">
        <f t="shared" si="90"/>
        <v>Gastos_com_Pessoal</v>
      </c>
    </row>
    <row r="1777" spans="1:17" ht="36" x14ac:dyDescent="0.2">
      <c r="A1777" s="357">
        <v>1774</v>
      </c>
      <c r="B1777" s="347">
        <v>44993</v>
      </c>
      <c r="C1777" s="580">
        <v>44986</v>
      </c>
      <c r="D1777" s="349" t="s">
        <v>176</v>
      </c>
      <c r="E1777" s="349" t="s">
        <v>169</v>
      </c>
      <c r="F1777" s="374">
        <v>45.72</v>
      </c>
      <c r="G1777" s="349" t="s">
        <v>1211</v>
      </c>
      <c r="H1777" s="349" t="s">
        <v>423</v>
      </c>
      <c r="I1777" s="351" t="s">
        <v>3263</v>
      </c>
      <c r="J1777" s="352" t="s">
        <v>3264</v>
      </c>
      <c r="K1777" s="352" t="s">
        <v>1188</v>
      </c>
      <c r="L1777" s="353" t="s">
        <v>1189</v>
      </c>
      <c r="M1777" s="352">
        <v>765498716</v>
      </c>
      <c r="N1777" s="371">
        <v>44993</v>
      </c>
      <c r="O1777" s="74">
        <f t="shared" si="88"/>
        <v>3</v>
      </c>
      <c r="P1777" s="74">
        <f t="shared" si="89"/>
        <v>3</v>
      </c>
      <c r="Q1777" s="139" t="str">
        <f t="shared" si="90"/>
        <v>Gastos_com_Pessoal</v>
      </c>
    </row>
    <row r="1778" spans="1:17" ht="25.5" x14ac:dyDescent="0.2">
      <c r="A1778" s="357">
        <v>1775</v>
      </c>
      <c r="B1778" s="347">
        <v>44993</v>
      </c>
      <c r="C1778" s="580">
        <v>44986</v>
      </c>
      <c r="D1778" s="349" t="s">
        <v>176</v>
      </c>
      <c r="E1778" s="349" t="s">
        <v>261</v>
      </c>
      <c r="F1778" s="350">
        <v>706.21</v>
      </c>
      <c r="G1778" s="349" t="s">
        <v>1207</v>
      </c>
      <c r="H1778" s="349" t="s">
        <v>423</v>
      </c>
      <c r="I1778" s="351" t="s">
        <v>3265</v>
      </c>
      <c r="J1778" s="352" t="s">
        <v>1049</v>
      </c>
      <c r="K1778" s="352" t="s">
        <v>1188</v>
      </c>
      <c r="L1778" s="353" t="s">
        <v>1189</v>
      </c>
      <c r="M1778" s="352">
        <v>765498716</v>
      </c>
      <c r="N1778" s="371">
        <v>44993</v>
      </c>
      <c r="O1778" s="74">
        <f t="shared" si="88"/>
        <v>3</v>
      </c>
      <c r="P1778" s="74">
        <f t="shared" si="89"/>
        <v>3</v>
      </c>
      <c r="Q1778" s="139" t="str">
        <f t="shared" si="90"/>
        <v>Gastos_com_Pessoal</v>
      </c>
    </row>
    <row r="1779" spans="1:17" ht="25.5" x14ac:dyDescent="0.2">
      <c r="A1779" s="357">
        <v>1776</v>
      </c>
      <c r="B1779" s="347">
        <v>44993</v>
      </c>
      <c r="C1779" s="580">
        <v>44986</v>
      </c>
      <c r="D1779" s="349" t="s">
        <v>176</v>
      </c>
      <c r="E1779" s="349" t="s">
        <v>280</v>
      </c>
      <c r="F1779" s="350">
        <v>1841.9</v>
      </c>
      <c r="G1779" s="349" t="s">
        <v>1209</v>
      </c>
      <c r="H1779" s="349" t="s">
        <v>423</v>
      </c>
      <c r="I1779" s="351" t="s">
        <v>3265</v>
      </c>
      <c r="J1779" s="352" t="s">
        <v>1049</v>
      </c>
      <c r="K1779" s="352" t="s">
        <v>1188</v>
      </c>
      <c r="L1779" s="353" t="s">
        <v>1189</v>
      </c>
      <c r="M1779" s="352">
        <v>765498716</v>
      </c>
      <c r="N1779" s="371">
        <v>44993</v>
      </c>
      <c r="O1779" s="74">
        <f t="shared" si="88"/>
        <v>3</v>
      </c>
      <c r="P1779" s="74">
        <f t="shared" si="89"/>
        <v>3</v>
      </c>
      <c r="Q1779" s="139" t="str">
        <f t="shared" si="90"/>
        <v>Gastos_com_Pessoal</v>
      </c>
    </row>
    <row r="1780" spans="1:17" ht="25.5" x14ac:dyDescent="0.2">
      <c r="A1780" s="357">
        <v>1777</v>
      </c>
      <c r="B1780" s="347">
        <v>44993</v>
      </c>
      <c r="C1780" s="580">
        <v>44986</v>
      </c>
      <c r="D1780" s="349" t="s">
        <v>176</v>
      </c>
      <c r="E1780" s="349" t="s">
        <v>262</v>
      </c>
      <c r="F1780" s="350">
        <v>613.97</v>
      </c>
      <c r="G1780" s="349" t="s">
        <v>1210</v>
      </c>
      <c r="H1780" s="349" t="s">
        <v>423</v>
      </c>
      <c r="I1780" s="351" t="s">
        <v>3265</v>
      </c>
      <c r="J1780" s="352" t="s">
        <v>1049</v>
      </c>
      <c r="K1780" s="352" t="s">
        <v>1188</v>
      </c>
      <c r="L1780" s="353" t="s">
        <v>1189</v>
      </c>
      <c r="M1780" s="352">
        <v>765498716</v>
      </c>
      <c r="N1780" s="371">
        <v>44993</v>
      </c>
      <c r="O1780" s="74">
        <f t="shared" si="88"/>
        <v>3</v>
      </c>
      <c r="P1780" s="74">
        <f t="shared" si="89"/>
        <v>3</v>
      </c>
      <c r="Q1780" s="139" t="str">
        <f t="shared" si="90"/>
        <v>Gastos_com_Pessoal</v>
      </c>
    </row>
    <row r="1781" spans="1:17" ht="36" x14ac:dyDescent="0.2">
      <c r="A1781" s="357">
        <v>1778</v>
      </c>
      <c r="B1781" s="347">
        <v>44993</v>
      </c>
      <c r="C1781" s="580">
        <v>44986</v>
      </c>
      <c r="D1781" s="349" t="s">
        <v>176</v>
      </c>
      <c r="E1781" s="349" t="s">
        <v>169</v>
      </c>
      <c r="F1781" s="350">
        <v>2773.66</v>
      </c>
      <c r="G1781" s="349" t="s">
        <v>1211</v>
      </c>
      <c r="H1781" s="349" t="s">
        <v>423</v>
      </c>
      <c r="I1781" s="351" t="s">
        <v>3265</v>
      </c>
      <c r="J1781" s="352" t="s">
        <v>1049</v>
      </c>
      <c r="K1781" s="352" t="s">
        <v>1188</v>
      </c>
      <c r="L1781" s="353" t="s">
        <v>1189</v>
      </c>
      <c r="M1781" s="352">
        <v>765498716</v>
      </c>
      <c r="N1781" s="371">
        <v>44993</v>
      </c>
      <c r="O1781" s="74">
        <f t="shared" si="88"/>
        <v>3</v>
      </c>
      <c r="P1781" s="74">
        <f t="shared" si="89"/>
        <v>3</v>
      </c>
      <c r="Q1781" s="139" t="str">
        <f t="shared" si="90"/>
        <v>Gastos_com_Pessoal</v>
      </c>
    </row>
    <row r="1782" spans="1:17" s="324" customFormat="1" ht="25.5" x14ac:dyDescent="0.2">
      <c r="A1782" s="357">
        <v>1779</v>
      </c>
      <c r="B1782" s="377">
        <v>44993</v>
      </c>
      <c r="C1782" s="583">
        <v>44986</v>
      </c>
      <c r="D1782" s="361" t="s">
        <v>176</v>
      </c>
      <c r="E1782" s="361" t="s">
        <v>261</v>
      </c>
      <c r="F1782" s="366">
        <v>819.14</v>
      </c>
      <c r="G1782" s="351" t="s">
        <v>1207</v>
      </c>
      <c r="H1782" s="361" t="s">
        <v>416</v>
      </c>
      <c r="I1782" s="351" t="s">
        <v>3266</v>
      </c>
      <c r="J1782" s="353" t="s">
        <v>845</v>
      </c>
      <c r="K1782" s="363" t="s">
        <v>1188</v>
      </c>
      <c r="L1782" s="363" t="s">
        <v>1189</v>
      </c>
      <c r="M1782" s="363">
        <v>765498716</v>
      </c>
      <c r="N1782" s="588">
        <v>44993</v>
      </c>
      <c r="O1782" s="74">
        <f t="shared" si="88"/>
        <v>3</v>
      </c>
      <c r="P1782" s="74">
        <f t="shared" si="89"/>
        <v>3</v>
      </c>
      <c r="Q1782" s="139" t="str">
        <f t="shared" si="90"/>
        <v>Gastos_com_Pessoal</v>
      </c>
    </row>
    <row r="1783" spans="1:17" ht="25.5" x14ac:dyDescent="0.2">
      <c r="A1783" s="357">
        <v>1780</v>
      </c>
      <c r="B1783" s="347">
        <v>44993</v>
      </c>
      <c r="C1783" s="580">
        <v>44986</v>
      </c>
      <c r="D1783" s="349" t="s">
        <v>176</v>
      </c>
      <c r="E1783" s="349" t="s">
        <v>280</v>
      </c>
      <c r="F1783" s="350">
        <v>3327.45</v>
      </c>
      <c r="G1783" s="349" t="s">
        <v>1209</v>
      </c>
      <c r="H1783" s="349" t="s">
        <v>416</v>
      </c>
      <c r="I1783" s="351" t="s">
        <v>3266</v>
      </c>
      <c r="J1783" s="352" t="s">
        <v>845</v>
      </c>
      <c r="K1783" s="352" t="s">
        <v>1188</v>
      </c>
      <c r="L1783" s="353" t="s">
        <v>1189</v>
      </c>
      <c r="M1783" s="352">
        <v>765498716</v>
      </c>
      <c r="N1783" s="371">
        <v>44993</v>
      </c>
      <c r="O1783" s="74">
        <f t="shared" si="88"/>
        <v>3</v>
      </c>
      <c r="P1783" s="74">
        <f t="shared" si="89"/>
        <v>3</v>
      </c>
      <c r="Q1783" s="139" t="str">
        <f t="shared" si="90"/>
        <v>Gastos_com_Pessoal</v>
      </c>
    </row>
    <row r="1784" spans="1:17" s="327" customFormat="1" ht="25.5" x14ac:dyDescent="0.2">
      <c r="A1784" s="357">
        <v>1781</v>
      </c>
      <c r="B1784" s="355">
        <v>44993</v>
      </c>
      <c r="C1784" s="348">
        <v>44986</v>
      </c>
      <c r="D1784" s="351" t="s">
        <v>176</v>
      </c>
      <c r="E1784" s="351" t="s">
        <v>262</v>
      </c>
      <c r="F1784" s="356">
        <v>1109.1500000000001</v>
      </c>
      <c r="G1784" s="351" t="s">
        <v>1210</v>
      </c>
      <c r="H1784" s="351" t="s">
        <v>416</v>
      </c>
      <c r="I1784" s="351" t="s">
        <v>3266</v>
      </c>
      <c r="J1784" s="353" t="s">
        <v>845</v>
      </c>
      <c r="K1784" s="353" t="s">
        <v>1188</v>
      </c>
      <c r="L1784" s="353" t="s">
        <v>1189</v>
      </c>
      <c r="M1784" s="353">
        <v>765498716</v>
      </c>
      <c r="N1784" s="368">
        <v>44993</v>
      </c>
      <c r="O1784" s="74">
        <f t="shared" si="88"/>
        <v>3</v>
      </c>
      <c r="P1784" s="74">
        <f t="shared" si="89"/>
        <v>3</v>
      </c>
      <c r="Q1784" s="139" t="str">
        <f t="shared" si="90"/>
        <v>Gastos_com_Pessoal</v>
      </c>
    </row>
    <row r="1785" spans="1:17" ht="36" x14ac:dyDescent="0.2">
      <c r="A1785" s="357">
        <v>1782</v>
      </c>
      <c r="B1785" s="347">
        <v>44993</v>
      </c>
      <c r="C1785" s="580">
        <v>44986</v>
      </c>
      <c r="D1785" s="349" t="s">
        <v>176</v>
      </c>
      <c r="E1785" s="349" t="s">
        <v>169</v>
      </c>
      <c r="F1785" s="350">
        <v>3574.58</v>
      </c>
      <c r="G1785" s="349" t="s">
        <v>1211</v>
      </c>
      <c r="H1785" s="349" t="s">
        <v>416</v>
      </c>
      <c r="I1785" s="351" t="s">
        <v>3266</v>
      </c>
      <c r="J1785" s="352" t="s">
        <v>845</v>
      </c>
      <c r="K1785" s="352" t="s">
        <v>1188</v>
      </c>
      <c r="L1785" s="353" t="s">
        <v>1189</v>
      </c>
      <c r="M1785" s="352">
        <v>765498716</v>
      </c>
      <c r="N1785" s="371">
        <v>44993</v>
      </c>
      <c r="O1785" s="74">
        <f t="shared" si="88"/>
        <v>3</v>
      </c>
      <c r="P1785" s="74">
        <f t="shared" si="89"/>
        <v>3</v>
      </c>
      <c r="Q1785" s="139" t="str">
        <f t="shared" si="90"/>
        <v>Gastos_com_Pessoal</v>
      </c>
    </row>
    <row r="1786" spans="1:17" ht="25.5" x14ac:dyDescent="0.2">
      <c r="A1786" s="357">
        <v>1783</v>
      </c>
      <c r="B1786" s="354">
        <v>44993</v>
      </c>
      <c r="C1786" s="580">
        <v>44986</v>
      </c>
      <c r="D1786" s="349" t="s">
        <v>176</v>
      </c>
      <c r="E1786" s="349" t="s">
        <v>10</v>
      </c>
      <c r="F1786" s="350">
        <v>29.16</v>
      </c>
      <c r="G1786" s="351" t="s">
        <v>1216</v>
      </c>
      <c r="H1786" s="349" t="s">
        <v>423</v>
      </c>
      <c r="I1786" s="351" t="s">
        <v>3263</v>
      </c>
      <c r="J1786" s="352" t="s">
        <v>3264</v>
      </c>
      <c r="K1786" s="352" t="s">
        <v>1217</v>
      </c>
      <c r="L1786" s="353" t="s">
        <v>1218</v>
      </c>
      <c r="M1786" s="352" t="s">
        <v>3267</v>
      </c>
      <c r="N1786" s="371">
        <v>44993</v>
      </c>
      <c r="O1786" s="74">
        <f t="shared" si="88"/>
        <v>3</v>
      </c>
      <c r="P1786" s="74">
        <f t="shared" si="89"/>
        <v>3</v>
      </c>
      <c r="Q1786" s="139" t="str">
        <f t="shared" si="90"/>
        <v>Gastos_com_Pessoal</v>
      </c>
    </row>
    <row r="1787" spans="1:17" ht="25.5" x14ac:dyDescent="0.2">
      <c r="A1787" s="357">
        <v>1784</v>
      </c>
      <c r="B1787" s="354">
        <v>44993</v>
      </c>
      <c r="C1787" s="580">
        <v>44986</v>
      </c>
      <c r="D1787" s="349" t="s">
        <v>176</v>
      </c>
      <c r="E1787" s="349" t="s">
        <v>10</v>
      </c>
      <c r="F1787" s="350">
        <v>2936</v>
      </c>
      <c r="G1787" s="351" t="s">
        <v>1216</v>
      </c>
      <c r="H1787" s="349" t="s">
        <v>416</v>
      </c>
      <c r="I1787" s="351" t="s">
        <v>3262</v>
      </c>
      <c r="J1787" s="352" t="s">
        <v>600</v>
      </c>
      <c r="K1787" s="352" t="s">
        <v>1217</v>
      </c>
      <c r="L1787" s="353" t="s">
        <v>1218</v>
      </c>
      <c r="M1787" s="352" t="s">
        <v>3268</v>
      </c>
      <c r="N1787" s="371">
        <v>44993</v>
      </c>
      <c r="O1787" s="74">
        <f t="shared" si="88"/>
        <v>3</v>
      </c>
      <c r="P1787" s="74">
        <f t="shared" si="89"/>
        <v>3</v>
      </c>
      <c r="Q1787" s="139" t="str">
        <f t="shared" si="90"/>
        <v>Gastos_com_Pessoal</v>
      </c>
    </row>
    <row r="1788" spans="1:17" ht="25.5" x14ac:dyDescent="0.2">
      <c r="A1788" s="357">
        <v>1785</v>
      </c>
      <c r="B1788" s="354">
        <v>44993</v>
      </c>
      <c r="C1788" s="580">
        <v>44986</v>
      </c>
      <c r="D1788" s="349" t="s">
        <v>176</v>
      </c>
      <c r="E1788" s="349" t="s">
        <v>10</v>
      </c>
      <c r="F1788" s="350">
        <v>1093.08</v>
      </c>
      <c r="G1788" s="351" t="s">
        <v>1216</v>
      </c>
      <c r="H1788" s="349" t="s">
        <v>423</v>
      </c>
      <c r="I1788" s="351" t="s">
        <v>3265</v>
      </c>
      <c r="J1788" s="352" t="s">
        <v>1049</v>
      </c>
      <c r="K1788" s="352" t="s">
        <v>1217</v>
      </c>
      <c r="L1788" s="353" t="s">
        <v>1218</v>
      </c>
      <c r="M1788" s="352" t="s">
        <v>3269</v>
      </c>
      <c r="N1788" s="371">
        <v>44993</v>
      </c>
      <c r="O1788" s="74">
        <f t="shared" si="88"/>
        <v>3</v>
      </c>
      <c r="P1788" s="74">
        <f t="shared" si="89"/>
        <v>3</v>
      </c>
      <c r="Q1788" s="139" t="str">
        <f t="shared" si="90"/>
        <v>Gastos_com_Pessoal</v>
      </c>
    </row>
    <row r="1789" spans="1:17" ht="25.5" x14ac:dyDescent="0.2">
      <c r="A1789" s="357">
        <v>1786</v>
      </c>
      <c r="B1789" s="354">
        <v>44993</v>
      </c>
      <c r="C1789" s="580">
        <v>44986</v>
      </c>
      <c r="D1789" s="349" t="s">
        <v>176</v>
      </c>
      <c r="E1789" s="349" t="s">
        <v>10</v>
      </c>
      <c r="F1789" s="350">
        <v>2738.53</v>
      </c>
      <c r="G1789" s="351" t="s">
        <v>1216</v>
      </c>
      <c r="H1789" s="349" t="s">
        <v>416</v>
      </c>
      <c r="I1789" s="351" t="s">
        <v>3266</v>
      </c>
      <c r="J1789" s="352" t="s">
        <v>845</v>
      </c>
      <c r="K1789" s="352" t="s">
        <v>1217</v>
      </c>
      <c r="L1789" s="353" t="s">
        <v>1218</v>
      </c>
      <c r="M1789" s="352" t="s">
        <v>3270</v>
      </c>
      <c r="N1789" s="371">
        <v>44993</v>
      </c>
      <c r="O1789" s="74">
        <f t="shared" si="88"/>
        <v>3</v>
      </c>
      <c r="P1789" s="74">
        <f t="shared" si="89"/>
        <v>3</v>
      </c>
      <c r="Q1789" s="139" t="str">
        <f t="shared" si="90"/>
        <v>Gastos_com_Pessoal</v>
      </c>
    </row>
    <row r="1790" spans="1:17" ht="25.5" x14ac:dyDescent="0.2">
      <c r="A1790" s="357">
        <v>1787</v>
      </c>
      <c r="B1790" s="354">
        <v>44993</v>
      </c>
      <c r="C1790" s="580">
        <v>44986</v>
      </c>
      <c r="D1790" s="349" t="s">
        <v>176</v>
      </c>
      <c r="E1790" s="349" t="s">
        <v>10</v>
      </c>
      <c r="F1790" s="350">
        <v>908.83</v>
      </c>
      <c r="G1790" s="351" t="s">
        <v>1216</v>
      </c>
      <c r="H1790" s="349" t="s">
        <v>420</v>
      </c>
      <c r="I1790" s="351" t="s">
        <v>3260</v>
      </c>
      <c r="J1790" s="352" t="s">
        <v>3261</v>
      </c>
      <c r="K1790" s="352" t="s">
        <v>1217</v>
      </c>
      <c r="L1790" s="353" t="s">
        <v>1218</v>
      </c>
      <c r="M1790" s="352" t="s">
        <v>3271</v>
      </c>
      <c r="N1790" s="371">
        <v>44993</v>
      </c>
      <c r="O1790" s="74">
        <f t="shared" si="88"/>
        <v>3</v>
      </c>
      <c r="P1790" s="74">
        <f t="shared" si="89"/>
        <v>3</v>
      </c>
      <c r="Q1790" s="139" t="str">
        <f t="shared" si="90"/>
        <v>Gastos_com_Pessoal</v>
      </c>
    </row>
    <row r="1791" spans="1:17" ht="48" x14ac:dyDescent="0.2">
      <c r="A1791" s="357">
        <v>1788</v>
      </c>
      <c r="B1791" s="355">
        <v>44993</v>
      </c>
      <c r="C1791" s="348">
        <v>44958</v>
      </c>
      <c r="D1791" s="351" t="s">
        <v>264</v>
      </c>
      <c r="E1791" s="351" t="s">
        <v>65</v>
      </c>
      <c r="F1791" s="356">
        <v>5641.75</v>
      </c>
      <c r="G1791" s="351" t="s">
        <v>3272</v>
      </c>
      <c r="H1791" s="349" t="s">
        <v>303</v>
      </c>
      <c r="I1791" s="351" t="s">
        <v>1412</v>
      </c>
      <c r="J1791" s="352" t="s">
        <v>425</v>
      </c>
      <c r="K1791" s="352" t="s">
        <v>1157</v>
      </c>
      <c r="L1791" s="353" t="s">
        <v>1413</v>
      </c>
      <c r="M1791" s="352" t="s">
        <v>3273</v>
      </c>
      <c r="N1791" s="371">
        <v>44993</v>
      </c>
      <c r="O1791" s="74">
        <f t="shared" si="88"/>
        <v>3</v>
      </c>
      <c r="P1791" s="74">
        <f t="shared" si="89"/>
        <v>2</v>
      </c>
      <c r="Q1791" s="139" t="str">
        <f t="shared" si="90"/>
        <v>Gastos_Gerais</v>
      </c>
    </row>
    <row r="1792" spans="1:17" x14ac:dyDescent="0.2">
      <c r="A1792" s="357">
        <v>1789</v>
      </c>
      <c r="B1792" s="347">
        <v>44994</v>
      </c>
      <c r="C1792" s="580">
        <v>44958</v>
      </c>
      <c r="D1792" s="349" t="s">
        <v>264</v>
      </c>
      <c r="E1792" s="349" t="s">
        <v>60</v>
      </c>
      <c r="F1792" s="350">
        <v>55567.51</v>
      </c>
      <c r="G1792" s="349" t="s">
        <v>1345</v>
      </c>
      <c r="H1792" s="349" t="s">
        <v>414</v>
      </c>
      <c r="I1792" s="351" t="s">
        <v>1316</v>
      </c>
      <c r="J1792" s="352" t="s">
        <v>1552</v>
      </c>
      <c r="K1792" s="352" t="s">
        <v>1157</v>
      </c>
      <c r="L1792" s="353" t="s">
        <v>32</v>
      </c>
      <c r="M1792" s="352">
        <v>232</v>
      </c>
      <c r="N1792" s="371">
        <v>44960</v>
      </c>
      <c r="O1792" s="74">
        <f t="shared" ref="O1792:O1855" si="91">IF(B1792=0,0,IF(YEAR(B1792)=$P$1,MONTH(B1792)-$O$1+1,(YEAR(B1792)-$P$1)*12-$O$1+1+MONTH(B1792)))</f>
        <v>3</v>
      </c>
      <c r="P1792" s="74">
        <f t="shared" ref="P1792:P1855" si="92">IF(C1792=0,0,IF(YEAR(C1792)=$P$1,MONTH(C1792)-$O$1+1,(YEAR(C1792)-$P$1)*12-$O$1+1+MONTH(C1792)))</f>
        <v>2</v>
      </c>
      <c r="Q1792" s="139" t="str">
        <f t="shared" ref="Q1792:Q1855" si="93">SUBSTITUTE(D1792," ","_")</f>
        <v>Gastos_Gerais</v>
      </c>
    </row>
    <row r="1793" spans="1:17" ht="25.5" x14ac:dyDescent="0.2">
      <c r="A1793" s="357">
        <v>1790</v>
      </c>
      <c r="B1793" s="347">
        <v>44994</v>
      </c>
      <c r="C1793" s="580">
        <v>44958</v>
      </c>
      <c r="D1793" s="349" t="s">
        <v>176</v>
      </c>
      <c r="E1793" s="349" t="s">
        <v>331</v>
      </c>
      <c r="F1793" s="350">
        <v>22538.45</v>
      </c>
      <c r="G1793" s="349" t="s">
        <v>3274</v>
      </c>
      <c r="H1793" s="349" t="s">
        <v>303</v>
      </c>
      <c r="I1793" s="351" t="s">
        <v>1428</v>
      </c>
      <c r="J1793" s="352" t="s">
        <v>1429</v>
      </c>
      <c r="K1793" s="352" t="s">
        <v>1157</v>
      </c>
      <c r="L1793" s="353" t="s">
        <v>1157</v>
      </c>
      <c r="M1793" s="352">
        <v>620541</v>
      </c>
      <c r="N1793" s="371">
        <v>44993</v>
      </c>
      <c r="O1793" s="74">
        <f t="shared" si="91"/>
        <v>3</v>
      </c>
      <c r="P1793" s="74">
        <f t="shared" si="92"/>
        <v>2</v>
      </c>
      <c r="Q1793" s="139" t="str">
        <f t="shared" si="93"/>
        <v>Gastos_com_Pessoal</v>
      </c>
    </row>
    <row r="1794" spans="1:17" ht="48" x14ac:dyDescent="0.2">
      <c r="A1794" s="357">
        <v>1791</v>
      </c>
      <c r="B1794" s="347">
        <v>44994</v>
      </c>
      <c r="C1794" s="580">
        <v>44958</v>
      </c>
      <c r="D1794" s="349" t="s">
        <v>176</v>
      </c>
      <c r="E1794" s="349" t="s">
        <v>170</v>
      </c>
      <c r="F1794" s="350">
        <v>25940.49</v>
      </c>
      <c r="G1794" s="349" t="s">
        <v>1474</v>
      </c>
      <c r="H1794" s="349" t="s">
        <v>303</v>
      </c>
      <c r="I1794" s="351" t="s">
        <v>1425</v>
      </c>
      <c r="J1794" s="352" t="s">
        <v>1426</v>
      </c>
      <c r="K1794" s="352" t="s">
        <v>1157</v>
      </c>
      <c r="L1794" s="353" t="s">
        <v>1157</v>
      </c>
      <c r="M1794" s="352">
        <v>12947</v>
      </c>
      <c r="N1794" s="371">
        <v>44993</v>
      </c>
      <c r="O1794" s="74">
        <f t="shared" si="91"/>
        <v>3</v>
      </c>
      <c r="P1794" s="74">
        <f t="shared" si="92"/>
        <v>2</v>
      </c>
      <c r="Q1794" s="139" t="str">
        <f t="shared" si="93"/>
        <v>Gastos_com_Pessoal</v>
      </c>
    </row>
    <row r="1795" spans="1:17" ht="24" x14ac:dyDescent="0.2">
      <c r="A1795" s="357">
        <v>1792</v>
      </c>
      <c r="B1795" s="347">
        <v>44994</v>
      </c>
      <c r="C1795" s="580">
        <v>44958</v>
      </c>
      <c r="D1795" s="349" t="s">
        <v>264</v>
      </c>
      <c r="E1795" s="349" t="s">
        <v>320</v>
      </c>
      <c r="F1795" s="350">
        <v>844.17</v>
      </c>
      <c r="G1795" s="349" t="s">
        <v>3275</v>
      </c>
      <c r="H1795" s="349" t="s">
        <v>416</v>
      </c>
      <c r="I1795" s="351" t="s">
        <v>1431</v>
      </c>
      <c r="J1795" s="352" t="s">
        <v>1432</v>
      </c>
      <c r="K1795" s="352" t="s">
        <v>1157</v>
      </c>
      <c r="L1795" s="353" t="s">
        <v>32</v>
      </c>
      <c r="M1795" s="352">
        <v>2023129</v>
      </c>
      <c r="N1795" s="371">
        <v>44980</v>
      </c>
      <c r="O1795" s="74">
        <f t="shared" si="91"/>
        <v>3</v>
      </c>
      <c r="P1795" s="74">
        <f t="shared" si="92"/>
        <v>2</v>
      </c>
      <c r="Q1795" s="139" t="str">
        <f t="shared" si="93"/>
        <v>Gastos_Gerais</v>
      </c>
    </row>
    <row r="1796" spans="1:17" x14ac:dyDescent="0.2">
      <c r="A1796" s="357">
        <v>1793</v>
      </c>
      <c r="B1796" s="347">
        <v>44994</v>
      </c>
      <c r="C1796" s="580">
        <v>44958</v>
      </c>
      <c r="D1796" s="349" t="s">
        <v>264</v>
      </c>
      <c r="E1796" s="349" t="s">
        <v>60</v>
      </c>
      <c r="F1796" s="350">
        <v>19670.650000000001</v>
      </c>
      <c r="G1796" s="349" t="s">
        <v>2012</v>
      </c>
      <c r="H1796" s="349" t="s">
        <v>421</v>
      </c>
      <c r="I1796" s="351" t="s">
        <v>1316</v>
      </c>
      <c r="J1796" s="352" t="s">
        <v>1552</v>
      </c>
      <c r="K1796" s="352" t="s">
        <v>1157</v>
      </c>
      <c r="L1796" s="353" t="s">
        <v>32</v>
      </c>
      <c r="M1796" s="352">
        <v>233</v>
      </c>
      <c r="N1796" s="371">
        <v>44991</v>
      </c>
      <c r="O1796" s="74">
        <f t="shared" si="91"/>
        <v>3</v>
      </c>
      <c r="P1796" s="74">
        <f t="shared" si="92"/>
        <v>2</v>
      </c>
      <c r="Q1796" s="139" t="str">
        <f t="shared" si="93"/>
        <v>Gastos_Gerais</v>
      </c>
    </row>
    <row r="1797" spans="1:17" x14ac:dyDescent="0.2">
      <c r="A1797" s="357">
        <v>1794</v>
      </c>
      <c r="B1797" s="347">
        <v>44994</v>
      </c>
      <c r="C1797" s="580">
        <v>44958</v>
      </c>
      <c r="D1797" s="349" t="s">
        <v>264</v>
      </c>
      <c r="E1797" s="349" t="s">
        <v>83</v>
      </c>
      <c r="F1797" s="350">
        <v>4165.84</v>
      </c>
      <c r="G1797" s="349" t="s">
        <v>1160</v>
      </c>
      <c r="H1797" s="349" t="s">
        <v>420</v>
      </c>
      <c r="I1797" s="351" t="s">
        <v>1161</v>
      </c>
      <c r="J1797" s="352" t="s">
        <v>1162</v>
      </c>
      <c r="K1797" s="352" t="s">
        <v>1157</v>
      </c>
      <c r="L1797" s="353" t="s">
        <v>32</v>
      </c>
      <c r="M1797" s="352">
        <v>10841138</v>
      </c>
      <c r="N1797" s="371">
        <v>44994</v>
      </c>
      <c r="O1797" s="74">
        <f t="shared" si="91"/>
        <v>3</v>
      </c>
      <c r="P1797" s="74">
        <f t="shared" si="92"/>
        <v>2</v>
      </c>
      <c r="Q1797" s="139" t="str">
        <f t="shared" si="93"/>
        <v>Gastos_Gerais</v>
      </c>
    </row>
    <row r="1798" spans="1:17" ht="24" x14ac:dyDescent="0.2">
      <c r="A1798" s="357">
        <v>1795</v>
      </c>
      <c r="B1798" s="347">
        <v>44994</v>
      </c>
      <c r="C1798" s="580">
        <v>44986</v>
      </c>
      <c r="D1798" s="349" t="s">
        <v>264</v>
      </c>
      <c r="E1798" s="372" t="s">
        <v>388</v>
      </c>
      <c r="F1798" s="350">
        <v>547</v>
      </c>
      <c r="G1798" s="349" t="s">
        <v>3276</v>
      </c>
      <c r="H1798" s="349" t="s">
        <v>422</v>
      </c>
      <c r="I1798" s="351" t="s">
        <v>3277</v>
      </c>
      <c r="J1798" s="352" t="s">
        <v>3278</v>
      </c>
      <c r="K1798" s="352" t="s">
        <v>1157</v>
      </c>
      <c r="L1798" s="353" t="s">
        <v>32</v>
      </c>
      <c r="M1798" s="352">
        <v>1393</v>
      </c>
      <c r="N1798" s="371">
        <v>44993</v>
      </c>
      <c r="O1798" s="74">
        <f t="shared" si="91"/>
        <v>3</v>
      </c>
      <c r="P1798" s="74">
        <f t="shared" si="92"/>
        <v>3</v>
      </c>
      <c r="Q1798" s="139" t="str">
        <f t="shared" si="93"/>
        <v>Gastos_Gerais</v>
      </c>
    </row>
    <row r="1799" spans="1:17" ht="24" x14ac:dyDescent="0.2">
      <c r="A1799" s="357">
        <v>1796</v>
      </c>
      <c r="B1799" s="347">
        <v>44994</v>
      </c>
      <c r="C1799" s="580">
        <v>44986</v>
      </c>
      <c r="D1799" s="349" t="s">
        <v>264</v>
      </c>
      <c r="E1799" s="349" t="s">
        <v>402</v>
      </c>
      <c r="F1799" s="350">
        <v>131.19</v>
      </c>
      <c r="G1799" s="349" t="s">
        <v>1487</v>
      </c>
      <c r="H1799" s="349" t="s">
        <v>421</v>
      </c>
      <c r="I1799" s="351" t="s">
        <v>2059</v>
      </c>
      <c r="J1799" s="352" t="s">
        <v>2060</v>
      </c>
      <c r="K1799" s="352" t="s">
        <v>1163</v>
      </c>
      <c r="L1799" s="353" t="s">
        <v>32</v>
      </c>
      <c r="M1799" s="352">
        <v>276</v>
      </c>
      <c r="N1799" s="371">
        <v>44991</v>
      </c>
      <c r="O1799" s="74">
        <f t="shared" si="91"/>
        <v>3</v>
      </c>
      <c r="P1799" s="74">
        <f t="shared" si="92"/>
        <v>3</v>
      </c>
      <c r="Q1799" s="139" t="str">
        <f t="shared" si="93"/>
        <v>Gastos_Gerais</v>
      </c>
    </row>
    <row r="1800" spans="1:17" ht="24" x14ac:dyDescent="0.2">
      <c r="A1800" s="357">
        <v>1797</v>
      </c>
      <c r="B1800" s="347">
        <v>44994</v>
      </c>
      <c r="C1800" s="580">
        <v>44986</v>
      </c>
      <c r="D1800" s="349" t="s">
        <v>264</v>
      </c>
      <c r="E1800" s="349" t="s">
        <v>402</v>
      </c>
      <c r="F1800" s="350">
        <v>464.14</v>
      </c>
      <c r="G1800" s="349" t="s">
        <v>1487</v>
      </c>
      <c r="H1800" s="349" t="s">
        <v>421</v>
      </c>
      <c r="I1800" s="351" t="s">
        <v>2059</v>
      </c>
      <c r="J1800" s="352" t="s">
        <v>2060</v>
      </c>
      <c r="K1800" s="352" t="s">
        <v>1163</v>
      </c>
      <c r="L1800" s="353" t="s">
        <v>32</v>
      </c>
      <c r="M1800" s="352">
        <v>277</v>
      </c>
      <c r="N1800" s="371">
        <v>44991</v>
      </c>
      <c r="O1800" s="74">
        <f t="shared" si="91"/>
        <v>3</v>
      </c>
      <c r="P1800" s="74">
        <f t="shared" si="92"/>
        <v>3</v>
      </c>
      <c r="Q1800" s="139" t="str">
        <f t="shared" si="93"/>
        <v>Gastos_Gerais</v>
      </c>
    </row>
    <row r="1801" spans="1:17" ht="24" x14ac:dyDescent="0.2">
      <c r="A1801" s="357">
        <v>1798</v>
      </c>
      <c r="B1801" s="347">
        <v>44994</v>
      </c>
      <c r="C1801" s="580">
        <v>44986</v>
      </c>
      <c r="D1801" s="349" t="s">
        <v>264</v>
      </c>
      <c r="E1801" s="349" t="s">
        <v>402</v>
      </c>
      <c r="F1801" s="350">
        <v>34.85</v>
      </c>
      <c r="G1801" s="349" t="s">
        <v>1487</v>
      </c>
      <c r="H1801" s="349" t="s">
        <v>421</v>
      </c>
      <c r="I1801" s="351" t="s">
        <v>2059</v>
      </c>
      <c r="J1801" s="352" t="s">
        <v>2060</v>
      </c>
      <c r="K1801" s="352" t="s">
        <v>1163</v>
      </c>
      <c r="L1801" s="353" t="s">
        <v>32</v>
      </c>
      <c r="M1801" s="352">
        <v>275</v>
      </c>
      <c r="N1801" s="371">
        <v>44991</v>
      </c>
      <c r="O1801" s="74">
        <f t="shared" si="91"/>
        <v>3</v>
      </c>
      <c r="P1801" s="74">
        <f t="shared" si="92"/>
        <v>3</v>
      </c>
      <c r="Q1801" s="139" t="str">
        <f t="shared" si="93"/>
        <v>Gastos_Gerais</v>
      </c>
    </row>
    <row r="1802" spans="1:17" ht="24" x14ac:dyDescent="0.2">
      <c r="A1802" s="357">
        <v>1799</v>
      </c>
      <c r="B1802" s="347">
        <v>44994</v>
      </c>
      <c r="C1802" s="580">
        <v>44986</v>
      </c>
      <c r="D1802" s="349" t="s">
        <v>264</v>
      </c>
      <c r="E1802" s="349" t="s">
        <v>402</v>
      </c>
      <c r="F1802" s="350">
        <v>17.78</v>
      </c>
      <c r="G1802" s="349" t="s">
        <v>1487</v>
      </c>
      <c r="H1802" s="349" t="s">
        <v>423</v>
      </c>
      <c r="I1802" s="351" t="s">
        <v>2059</v>
      </c>
      <c r="J1802" s="352" t="s">
        <v>2060</v>
      </c>
      <c r="K1802" s="352" t="s">
        <v>1163</v>
      </c>
      <c r="L1802" s="353" t="s">
        <v>32</v>
      </c>
      <c r="M1802" s="352">
        <v>278</v>
      </c>
      <c r="N1802" s="371">
        <v>44992</v>
      </c>
      <c r="O1802" s="74">
        <f t="shared" si="91"/>
        <v>3</v>
      </c>
      <c r="P1802" s="74">
        <f t="shared" si="92"/>
        <v>3</v>
      </c>
      <c r="Q1802" s="139" t="str">
        <f t="shared" si="93"/>
        <v>Gastos_Gerais</v>
      </c>
    </row>
    <row r="1803" spans="1:17" ht="24" x14ac:dyDescent="0.2">
      <c r="A1803" s="357">
        <v>1800</v>
      </c>
      <c r="B1803" s="347">
        <v>44994</v>
      </c>
      <c r="C1803" s="580">
        <v>44986</v>
      </c>
      <c r="D1803" s="349" t="s">
        <v>264</v>
      </c>
      <c r="E1803" s="349" t="s">
        <v>247</v>
      </c>
      <c r="F1803" s="350">
        <v>78</v>
      </c>
      <c r="G1803" s="349" t="s">
        <v>3279</v>
      </c>
      <c r="H1803" s="349" t="s">
        <v>423</v>
      </c>
      <c r="I1803" s="351" t="s">
        <v>3280</v>
      </c>
      <c r="J1803" s="352" t="s">
        <v>2235</v>
      </c>
      <c r="K1803" s="352" t="s">
        <v>1163</v>
      </c>
      <c r="L1803" s="353" t="s">
        <v>32</v>
      </c>
      <c r="M1803" s="352">
        <v>13044</v>
      </c>
      <c r="N1803" s="371">
        <v>44994</v>
      </c>
      <c r="O1803" s="74">
        <f t="shared" si="91"/>
        <v>3</v>
      </c>
      <c r="P1803" s="74">
        <f t="shared" si="92"/>
        <v>3</v>
      </c>
      <c r="Q1803" s="139" t="str">
        <f t="shared" si="93"/>
        <v>Gastos_Gerais</v>
      </c>
    </row>
    <row r="1804" spans="1:17" ht="36" x14ac:dyDescent="0.2">
      <c r="A1804" s="357">
        <v>1801</v>
      </c>
      <c r="B1804" s="347">
        <v>44994</v>
      </c>
      <c r="C1804" s="580">
        <v>44986</v>
      </c>
      <c r="D1804" s="349" t="s">
        <v>264</v>
      </c>
      <c r="E1804" s="349" t="s">
        <v>96</v>
      </c>
      <c r="F1804" s="350">
        <v>106.79</v>
      </c>
      <c r="G1804" s="349" t="s">
        <v>3281</v>
      </c>
      <c r="H1804" s="349" t="s">
        <v>420</v>
      </c>
      <c r="I1804" s="351" t="s">
        <v>3282</v>
      </c>
      <c r="J1804" s="352" t="s">
        <v>3283</v>
      </c>
      <c r="K1804" s="352" t="s">
        <v>1163</v>
      </c>
      <c r="L1804" s="353" t="s">
        <v>32</v>
      </c>
      <c r="M1804" s="352">
        <v>576</v>
      </c>
      <c r="N1804" s="371">
        <v>44993</v>
      </c>
      <c r="O1804" s="74">
        <f t="shared" si="91"/>
        <v>3</v>
      </c>
      <c r="P1804" s="74">
        <f t="shared" si="92"/>
        <v>3</v>
      </c>
      <c r="Q1804" s="139" t="str">
        <f t="shared" si="93"/>
        <v>Gastos_Gerais</v>
      </c>
    </row>
    <row r="1805" spans="1:17" ht="24" x14ac:dyDescent="0.2">
      <c r="A1805" s="357">
        <v>1802</v>
      </c>
      <c r="B1805" s="347">
        <v>44994</v>
      </c>
      <c r="C1805" s="580">
        <v>44986</v>
      </c>
      <c r="D1805" s="349" t="s">
        <v>264</v>
      </c>
      <c r="E1805" s="349" t="s">
        <v>96</v>
      </c>
      <c r="F1805" s="350">
        <v>83.78</v>
      </c>
      <c r="G1805" s="349" t="s">
        <v>3248</v>
      </c>
      <c r="H1805" s="349" t="s">
        <v>416</v>
      </c>
      <c r="I1805" s="351" t="s">
        <v>3284</v>
      </c>
      <c r="J1805" s="352" t="s">
        <v>3285</v>
      </c>
      <c r="K1805" s="352" t="s">
        <v>1163</v>
      </c>
      <c r="L1805" s="353" t="s">
        <v>32</v>
      </c>
      <c r="M1805" s="352">
        <v>6209</v>
      </c>
      <c r="N1805" s="371">
        <v>44993</v>
      </c>
      <c r="O1805" s="74">
        <f t="shared" si="91"/>
        <v>3</v>
      </c>
      <c r="P1805" s="74">
        <f t="shared" si="92"/>
        <v>3</v>
      </c>
      <c r="Q1805" s="139" t="str">
        <f t="shared" si="93"/>
        <v>Gastos_Gerais</v>
      </c>
    </row>
    <row r="1806" spans="1:17" ht="24" x14ac:dyDescent="0.2">
      <c r="A1806" s="357">
        <v>1803</v>
      </c>
      <c r="B1806" s="347">
        <v>44994</v>
      </c>
      <c r="C1806" s="580">
        <v>44958</v>
      </c>
      <c r="D1806" s="349" t="s">
        <v>264</v>
      </c>
      <c r="E1806" s="349" t="s">
        <v>320</v>
      </c>
      <c r="F1806" s="350">
        <v>8488.75</v>
      </c>
      <c r="G1806" s="349" t="s">
        <v>3275</v>
      </c>
      <c r="H1806" s="349" t="s">
        <v>1032</v>
      </c>
      <c r="I1806" s="351" t="s">
        <v>1431</v>
      </c>
      <c r="J1806" s="352" t="s">
        <v>1432</v>
      </c>
      <c r="K1806" s="352" t="s">
        <v>1157</v>
      </c>
      <c r="L1806" s="353" t="s">
        <v>32</v>
      </c>
      <c r="M1806" s="352">
        <v>2023132</v>
      </c>
      <c r="N1806" s="371">
        <v>44981</v>
      </c>
      <c r="O1806" s="74">
        <f t="shared" si="91"/>
        <v>3</v>
      </c>
      <c r="P1806" s="74">
        <f t="shared" si="92"/>
        <v>2</v>
      </c>
      <c r="Q1806" s="139" t="str">
        <f t="shared" si="93"/>
        <v>Gastos_Gerais</v>
      </c>
    </row>
    <row r="1807" spans="1:17" ht="36" x14ac:dyDescent="0.2">
      <c r="A1807" s="357">
        <v>1804</v>
      </c>
      <c r="B1807" s="347">
        <v>44994</v>
      </c>
      <c r="C1807" s="580">
        <v>44958</v>
      </c>
      <c r="D1807" s="349" t="s">
        <v>141</v>
      </c>
      <c r="E1807" s="349" t="s">
        <v>224</v>
      </c>
      <c r="F1807" s="350">
        <v>750</v>
      </c>
      <c r="G1807" s="349" t="s">
        <v>3286</v>
      </c>
      <c r="H1807" s="349" t="s">
        <v>1032</v>
      </c>
      <c r="I1807" s="351" t="s">
        <v>1431</v>
      </c>
      <c r="J1807" s="352" t="s">
        <v>1432</v>
      </c>
      <c r="K1807" s="352" t="s">
        <v>1157</v>
      </c>
      <c r="L1807" s="353" t="s">
        <v>32</v>
      </c>
      <c r="M1807" s="352">
        <v>10520</v>
      </c>
      <c r="N1807" s="371">
        <v>44980</v>
      </c>
      <c r="O1807" s="74">
        <f t="shared" si="91"/>
        <v>3</v>
      </c>
      <c r="P1807" s="74">
        <f t="shared" si="92"/>
        <v>2</v>
      </c>
      <c r="Q1807" s="139" t="str">
        <f t="shared" si="93"/>
        <v>Aquisição_de_Bens_Permanentes</v>
      </c>
    </row>
    <row r="1808" spans="1:17" ht="36" x14ac:dyDescent="0.2">
      <c r="A1808" s="357">
        <v>1805</v>
      </c>
      <c r="B1808" s="347">
        <v>44994</v>
      </c>
      <c r="C1808" s="580">
        <v>44958</v>
      </c>
      <c r="D1808" s="349" t="s">
        <v>141</v>
      </c>
      <c r="E1808" s="349" t="s">
        <v>247</v>
      </c>
      <c r="F1808" s="350">
        <v>750</v>
      </c>
      <c r="G1808" s="349" t="s">
        <v>3287</v>
      </c>
      <c r="H1808" s="349" t="s">
        <v>1032</v>
      </c>
      <c r="I1808" s="351" t="s">
        <v>1431</v>
      </c>
      <c r="J1808" s="352" t="s">
        <v>1432</v>
      </c>
      <c r="K1808" s="352" t="s">
        <v>1157</v>
      </c>
      <c r="L1808" s="353" t="s">
        <v>32</v>
      </c>
      <c r="M1808" s="352">
        <v>10520</v>
      </c>
      <c r="N1808" s="371">
        <v>44980</v>
      </c>
      <c r="O1808" s="74">
        <f t="shared" si="91"/>
        <v>3</v>
      </c>
      <c r="P1808" s="74">
        <f t="shared" si="92"/>
        <v>2</v>
      </c>
      <c r="Q1808" s="139" t="str">
        <f t="shared" si="93"/>
        <v>Aquisição_de_Bens_Permanentes</v>
      </c>
    </row>
    <row r="1809" spans="1:17" ht="36" x14ac:dyDescent="0.2">
      <c r="A1809" s="357">
        <v>1806</v>
      </c>
      <c r="B1809" s="347">
        <v>44994</v>
      </c>
      <c r="C1809" s="580">
        <v>44958</v>
      </c>
      <c r="D1809" s="349" t="s">
        <v>264</v>
      </c>
      <c r="E1809" s="349" t="s">
        <v>247</v>
      </c>
      <c r="F1809" s="350">
        <v>1875</v>
      </c>
      <c r="G1809" s="349" t="s">
        <v>4011</v>
      </c>
      <c r="H1809" s="349" t="s">
        <v>1032</v>
      </c>
      <c r="I1809" s="351" t="s">
        <v>1431</v>
      </c>
      <c r="J1809" s="352" t="s">
        <v>1432</v>
      </c>
      <c r="K1809" s="352" t="s">
        <v>1157</v>
      </c>
      <c r="L1809" s="353" t="s">
        <v>32</v>
      </c>
      <c r="M1809" s="352">
        <v>10520</v>
      </c>
      <c r="N1809" s="371">
        <v>44980</v>
      </c>
      <c r="O1809" s="74">
        <f t="shared" si="91"/>
        <v>3</v>
      </c>
      <c r="P1809" s="74">
        <f t="shared" si="92"/>
        <v>2</v>
      </c>
      <c r="Q1809" s="139" t="str">
        <f t="shared" si="93"/>
        <v>Gastos_Gerais</v>
      </c>
    </row>
    <row r="1810" spans="1:17" ht="24" x14ac:dyDescent="0.2">
      <c r="A1810" s="357">
        <v>1807</v>
      </c>
      <c r="B1810" s="347">
        <v>44994</v>
      </c>
      <c r="C1810" s="580">
        <v>44986</v>
      </c>
      <c r="D1810" s="349" t="s">
        <v>264</v>
      </c>
      <c r="E1810" s="349" t="s">
        <v>181</v>
      </c>
      <c r="F1810" s="350">
        <v>600</v>
      </c>
      <c r="G1810" s="349" t="s">
        <v>1453</v>
      </c>
      <c r="H1810" s="349" t="s">
        <v>416</v>
      </c>
      <c r="I1810" s="351" t="s">
        <v>1454</v>
      </c>
      <c r="J1810" s="352" t="s">
        <v>1455</v>
      </c>
      <c r="K1810" s="352" t="s">
        <v>1157</v>
      </c>
      <c r="L1810" s="353" t="s">
        <v>32</v>
      </c>
      <c r="M1810" s="352">
        <v>2023106</v>
      </c>
      <c r="N1810" s="371">
        <v>44988</v>
      </c>
      <c r="O1810" s="74">
        <f t="shared" si="91"/>
        <v>3</v>
      </c>
      <c r="P1810" s="74">
        <f t="shared" si="92"/>
        <v>3</v>
      </c>
      <c r="Q1810" s="139" t="str">
        <f t="shared" si="93"/>
        <v>Gastos_Gerais</v>
      </c>
    </row>
    <row r="1811" spans="1:17" x14ac:dyDescent="0.2">
      <c r="A1811" s="357">
        <v>1808</v>
      </c>
      <c r="B1811" s="347">
        <v>44994</v>
      </c>
      <c r="C1811" s="580">
        <v>44986</v>
      </c>
      <c r="D1811" s="349" t="s">
        <v>264</v>
      </c>
      <c r="E1811" s="349" t="s">
        <v>247</v>
      </c>
      <c r="F1811" s="350">
        <v>170</v>
      </c>
      <c r="G1811" s="349" t="s">
        <v>3377</v>
      </c>
      <c r="H1811" s="349" t="s">
        <v>420</v>
      </c>
      <c r="I1811" s="351" t="s">
        <v>3288</v>
      </c>
      <c r="J1811" s="352" t="s">
        <v>3289</v>
      </c>
      <c r="K1811" s="352" t="s">
        <v>1157</v>
      </c>
      <c r="L1811" s="353" t="s">
        <v>32</v>
      </c>
      <c r="M1811" s="352">
        <v>7748</v>
      </c>
      <c r="N1811" s="371">
        <v>44988</v>
      </c>
      <c r="O1811" s="74">
        <f t="shared" si="91"/>
        <v>3</v>
      </c>
      <c r="P1811" s="74">
        <f t="shared" si="92"/>
        <v>3</v>
      </c>
      <c r="Q1811" s="139" t="str">
        <f t="shared" si="93"/>
        <v>Gastos_Gerais</v>
      </c>
    </row>
    <row r="1812" spans="1:17" ht="48" x14ac:dyDescent="0.2">
      <c r="A1812" s="357">
        <v>1809</v>
      </c>
      <c r="B1812" s="347">
        <v>44994</v>
      </c>
      <c r="C1812" s="580">
        <v>44958</v>
      </c>
      <c r="D1812" s="361" t="s">
        <v>176</v>
      </c>
      <c r="E1812" s="361" t="s">
        <v>170</v>
      </c>
      <c r="F1812" s="366">
        <v>6028.45</v>
      </c>
      <c r="G1812" s="349" t="s">
        <v>3290</v>
      </c>
      <c r="H1812" s="349" t="s">
        <v>303</v>
      </c>
      <c r="I1812" s="351" t="s">
        <v>1425</v>
      </c>
      <c r="J1812" s="352" t="s">
        <v>1426</v>
      </c>
      <c r="K1812" s="352" t="s">
        <v>1157</v>
      </c>
      <c r="L1812" s="353" t="s">
        <v>1157</v>
      </c>
      <c r="M1812" s="352">
        <v>13917</v>
      </c>
      <c r="N1812" s="371">
        <v>44994</v>
      </c>
      <c r="O1812" s="74">
        <f t="shared" si="91"/>
        <v>3</v>
      </c>
      <c r="P1812" s="74">
        <f t="shared" si="92"/>
        <v>2</v>
      </c>
      <c r="Q1812" s="139" t="str">
        <f t="shared" si="93"/>
        <v>Gastos_com_Pessoal</v>
      </c>
    </row>
    <row r="1813" spans="1:17" ht="48" x14ac:dyDescent="0.2">
      <c r="A1813" s="357">
        <v>1810</v>
      </c>
      <c r="B1813" s="347">
        <v>44994</v>
      </c>
      <c r="C1813" s="580">
        <v>44958</v>
      </c>
      <c r="D1813" s="349" t="s">
        <v>176</v>
      </c>
      <c r="E1813" s="349" t="s">
        <v>170</v>
      </c>
      <c r="F1813" s="350">
        <v>12380.4</v>
      </c>
      <c r="G1813" s="349" t="s">
        <v>3291</v>
      </c>
      <c r="H1813" s="349" t="s">
        <v>303</v>
      </c>
      <c r="I1813" s="351" t="s">
        <v>1425</v>
      </c>
      <c r="J1813" s="352" t="s">
        <v>1426</v>
      </c>
      <c r="K1813" s="352" t="s">
        <v>1157</v>
      </c>
      <c r="L1813" s="353" t="s">
        <v>1157</v>
      </c>
      <c r="M1813" s="352">
        <v>15709</v>
      </c>
      <c r="N1813" s="371">
        <v>44994</v>
      </c>
      <c r="O1813" s="74">
        <f t="shared" si="91"/>
        <v>3</v>
      </c>
      <c r="P1813" s="74">
        <f t="shared" si="92"/>
        <v>2</v>
      </c>
      <c r="Q1813" s="139" t="str">
        <f t="shared" si="93"/>
        <v>Gastos_com_Pessoal</v>
      </c>
    </row>
    <row r="1814" spans="1:17" ht="24" x14ac:dyDescent="0.2">
      <c r="A1814" s="357">
        <v>1811</v>
      </c>
      <c r="B1814" s="347">
        <v>44994</v>
      </c>
      <c r="C1814" s="580">
        <v>44958</v>
      </c>
      <c r="D1814" s="349" t="s">
        <v>264</v>
      </c>
      <c r="E1814" s="349" t="s">
        <v>60</v>
      </c>
      <c r="F1814" s="350">
        <v>39921.58</v>
      </c>
      <c r="G1814" s="351" t="s">
        <v>1421</v>
      </c>
      <c r="H1814" s="349" t="s">
        <v>417</v>
      </c>
      <c r="I1814" s="351" t="s">
        <v>1422</v>
      </c>
      <c r="J1814" s="352" t="s">
        <v>1423</v>
      </c>
      <c r="K1814" s="352" t="s">
        <v>1157</v>
      </c>
      <c r="L1814" s="353" t="s">
        <v>32</v>
      </c>
      <c r="M1814" s="352">
        <v>33</v>
      </c>
      <c r="N1814" s="371">
        <v>44992</v>
      </c>
      <c r="O1814" s="74">
        <f t="shared" si="91"/>
        <v>3</v>
      </c>
      <c r="P1814" s="74">
        <f t="shared" si="92"/>
        <v>2</v>
      </c>
      <c r="Q1814" s="139" t="str">
        <f t="shared" si="93"/>
        <v>Gastos_Gerais</v>
      </c>
    </row>
    <row r="1815" spans="1:17" ht="48" x14ac:dyDescent="0.2">
      <c r="A1815" s="357">
        <v>1812</v>
      </c>
      <c r="B1815" s="347">
        <v>44994</v>
      </c>
      <c r="C1815" s="580">
        <v>44958</v>
      </c>
      <c r="D1815" s="349" t="s">
        <v>176</v>
      </c>
      <c r="E1815" s="349" t="s">
        <v>170</v>
      </c>
      <c r="F1815" s="350">
        <v>6209.12</v>
      </c>
      <c r="G1815" s="349" t="s">
        <v>1438</v>
      </c>
      <c r="H1815" s="349" t="s">
        <v>303</v>
      </c>
      <c r="I1815" s="351" t="s">
        <v>1425</v>
      </c>
      <c r="J1815" s="352" t="s">
        <v>1426</v>
      </c>
      <c r="K1815" s="352" t="s">
        <v>1157</v>
      </c>
      <c r="L1815" s="353" t="s">
        <v>1157</v>
      </c>
      <c r="M1815" s="352">
        <v>11279</v>
      </c>
      <c r="N1815" s="371">
        <v>44993</v>
      </c>
      <c r="O1815" s="74">
        <f t="shared" si="91"/>
        <v>3</v>
      </c>
      <c r="P1815" s="74">
        <f t="shared" si="92"/>
        <v>2</v>
      </c>
      <c r="Q1815" s="139" t="str">
        <f t="shared" si="93"/>
        <v>Gastos_com_Pessoal</v>
      </c>
    </row>
    <row r="1816" spans="1:17" x14ac:dyDescent="0.2">
      <c r="A1816" s="357">
        <v>1813</v>
      </c>
      <c r="B1816" s="347">
        <v>44994</v>
      </c>
      <c r="C1816" s="580">
        <v>44958</v>
      </c>
      <c r="D1816" s="349" t="s">
        <v>264</v>
      </c>
      <c r="E1816" s="349" t="s">
        <v>60</v>
      </c>
      <c r="F1816" s="350">
        <v>21335.200000000001</v>
      </c>
      <c r="G1816" s="349" t="s">
        <v>1547</v>
      </c>
      <c r="H1816" s="349" t="s">
        <v>420</v>
      </c>
      <c r="I1816" s="351" t="s">
        <v>1350</v>
      </c>
      <c r="J1816" s="352" t="s">
        <v>1351</v>
      </c>
      <c r="K1816" s="352" t="s">
        <v>1157</v>
      </c>
      <c r="L1816" s="353" t="s">
        <v>32</v>
      </c>
      <c r="M1816" s="352">
        <v>79</v>
      </c>
      <c r="N1816" s="371">
        <v>44987</v>
      </c>
      <c r="O1816" s="74">
        <f t="shared" si="91"/>
        <v>3</v>
      </c>
      <c r="P1816" s="74">
        <f t="shared" si="92"/>
        <v>2</v>
      </c>
      <c r="Q1816" s="139" t="str">
        <f t="shared" si="93"/>
        <v>Gastos_Gerais</v>
      </c>
    </row>
    <row r="1817" spans="1:17" x14ac:dyDescent="0.2">
      <c r="A1817" s="357">
        <v>1814</v>
      </c>
      <c r="B1817" s="347">
        <v>44994</v>
      </c>
      <c r="C1817" s="580">
        <v>44958</v>
      </c>
      <c r="D1817" s="349" t="s">
        <v>264</v>
      </c>
      <c r="E1817" s="349" t="s">
        <v>60</v>
      </c>
      <c r="F1817" s="350">
        <v>36361.35</v>
      </c>
      <c r="G1817" s="409" t="s">
        <v>2005</v>
      </c>
      <c r="H1817" s="349" t="s">
        <v>416</v>
      </c>
      <c r="I1817" s="351" t="s">
        <v>1350</v>
      </c>
      <c r="J1817" s="352" t="s">
        <v>1351</v>
      </c>
      <c r="K1817" s="352" t="s">
        <v>1157</v>
      </c>
      <c r="L1817" s="353" t="s">
        <v>32</v>
      </c>
      <c r="M1817" s="352">
        <v>80</v>
      </c>
      <c r="N1817" s="371">
        <v>44987</v>
      </c>
      <c r="O1817" s="74">
        <f t="shared" si="91"/>
        <v>3</v>
      </c>
      <c r="P1817" s="74">
        <f t="shared" si="92"/>
        <v>2</v>
      </c>
      <c r="Q1817" s="139" t="str">
        <f t="shared" si="93"/>
        <v>Gastos_Gerais</v>
      </c>
    </row>
    <row r="1818" spans="1:17" ht="25.5" x14ac:dyDescent="0.2">
      <c r="A1818" s="357">
        <v>1815</v>
      </c>
      <c r="B1818" s="347">
        <v>44994</v>
      </c>
      <c r="C1818" s="580">
        <v>44958</v>
      </c>
      <c r="D1818" s="349" t="s">
        <v>176</v>
      </c>
      <c r="E1818" s="349" t="s">
        <v>8</v>
      </c>
      <c r="F1818" s="350">
        <v>9644.36</v>
      </c>
      <c r="G1818" s="349" t="s">
        <v>3292</v>
      </c>
      <c r="H1818" s="349" t="s">
        <v>303</v>
      </c>
      <c r="I1818" s="351" t="s">
        <v>1437</v>
      </c>
      <c r="J1818" s="352" t="s">
        <v>1429</v>
      </c>
      <c r="K1818" s="352" t="s">
        <v>1157</v>
      </c>
      <c r="L1818" s="353" t="s">
        <v>1157</v>
      </c>
      <c r="M1818" s="352">
        <v>620659</v>
      </c>
      <c r="N1818" s="371">
        <v>44993</v>
      </c>
      <c r="O1818" s="74">
        <f t="shared" si="91"/>
        <v>3</v>
      </c>
      <c r="P1818" s="74">
        <f t="shared" si="92"/>
        <v>2</v>
      </c>
      <c r="Q1818" s="139" t="str">
        <f t="shared" si="93"/>
        <v>Gastos_com_Pessoal</v>
      </c>
    </row>
    <row r="1819" spans="1:17" ht="36" x14ac:dyDescent="0.2">
      <c r="A1819" s="357">
        <v>1816</v>
      </c>
      <c r="B1819" s="347">
        <v>44994</v>
      </c>
      <c r="C1819" s="580">
        <v>44958</v>
      </c>
      <c r="D1819" s="349" t="s">
        <v>141</v>
      </c>
      <c r="E1819" s="349" t="s">
        <v>224</v>
      </c>
      <c r="F1819" s="350">
        <v>1469.5</v>
      </c>
      <c r="G1819" s="349" t="s">
        <v>3293</v>
      </c>
      <c r="H1819" s="349" t="s">
        <v>416</v>
      </c>
      <c r="I1819" s="351" t="s">
        <v>2804</v>
      </c>
      <c r="J1819" s="352" t="s">
        <v>2805</v>
      </c>
      <c r="K1819" s="352" t="s">
        <v>1157</v>
      </c>
      <c r="L1819" s="353" t="s">
        <v>32</v>
      </c>
      <c r="M1819" s="352">
        <v>364779</v>
      </c>
      <c r="N1819" s="371">
        <v>44967</v>
      </c>
      <c r="O1819" s="74">
        <f t="shared" si="91"/>
        <v>3</v>
      </c>
      <c r="P1819" s="74">
        <f t="shared" si="92"/>
        <v>2</v>
      </c>
      <c r="Q1819" s="139" t="str">
        <f t="shared" si="93"/>
        <v>Aquisição_de_Bens_Permanentes</v>
      </c>
    </row>
    <row r="1820" spans="1:17" x14ac:dyDescent="0.2">
      <c r="A1820" s="357">
        <v>1817</v>
      </c>
      <c r="B1820" s="347">
        <v>44994</v>
      </c>
      <c r="C1820" s="580">
        <v>44958</v>
      </c>
      <c r="D1820" s="349" t="s">
        <v>264</v>
      </c>
      <c r="E1820" s="349" t="s">
        <v>60</v>
      </c>
      <c r="F1820" s="350">
        <v>11784.35</v>
      </c>
      <c r="G1820" s="349" t="s">
        <v>1349</v>
      </c>
      <c r="H1820" s="349" t="s">
        <v>418</v>
      </c>
      <c r="I1820" s="351" t="s">
        <v>1350</v>
      </c>
      <c r="J1820" s="352" t="s">
        <v>1351</v>
      </c>
      <c r="K1820" s="352" t="s">
        <v>1157</v>
      </c>
      <c r="L1820" s="353" t="s">
        <v>32</v>
      </c>
      <c r="M1820" s="352">
        <v>82</v>
      </c>
      <c r="N1820" s="371">
        <v>44991</v>
      </c>
      <c r="O1820" s="74">
        <f t="shared" si="91"/>
        <v>3</v>
      </c>
      <c r="P1820" s="74">
        <f t="shared" si="92"/>
        <v>2</v>
      </c>
      <c r="Q1820" s="139" t="str">
        <f t="shared" si="93"/>
        <v>Gastos_Gerais</v>
      </c>
    </row>
    <row r="1821" spans="1:17" ht="24" x14ac:dyDescent="0.2">
      <c r="A1821" s="357">
        <v>1818</v>
      </c>
      <c r="B1821" s="347">
        <v>44994</v>
      </c>
      <c r="C1821" s="580">
        <v>44986</v>
      </c>
      <c r="D1821" s="349" t="s">
        <v>264</v>
      </c>
      <c r="E1821" s="349" t="s">
        <v>136</v>
      </c>
      <c r="F1821" s="350">
        <v>342.2</v>
      </c>
      <c r="G1821" s="349" t="s">
        <v>3294</v>
      </c>
      <c r="H1821" s="349" t="s">
        <v>302</v>
      </c>
      <c r="I1821" s="351" t="s">
        <v>1910</v>
      </c>
      <c r="J1821" s="352" t="s">
        <v>1911</v>
      </c>
      <c r="K1821" s="352" t="s">
        <v>1157</v>
      </c>
      <c r="L1821" s="353" t="s">
        <v>32</v>
      </c>
      <c r="M1821" s="352">
        <v>24220</v>
      </c>
      <c r="N1821" s="371">
        <v>44986</v>
      </c>
      <c r="O1821" s="74">
        <f t="shared" si="91"/>
        <v>3</v>
      </c>
      <c r="P1821" s="74">
        <f t="shared" si="92"/>
        <v>3</v>
      </c>
      <c r="Q1821" s="139" t="str">
        <f t="shared" si="93"/>
        <v>Gastos_Gerais</v>
      </c>
    </row>
    <row r="1822" spans="1:17" ht="36" x14ac:dyDescent="0.2">
      <c r="A1822" s="357">
        <v>1819</v>
      </c>
      <c r="B1822" s="347">
        <v>44994</v>
      </c>
      <c r="C1822" s="580">
        <v>44958</v>
      </c>
      <c r="D1822" s="349" t="s">
        <v>264</v>
      </c>
      <c r="E1822" s="349" t="s">
        <v>90</v>
      </c>
      <c r="F1822" s="350">
        <v>330</v>
      </c>
      <c r="G1822" s="349" t="s">
        <v>2392</v>
      </c>
      <c r="H1822" s="349" t="s">
        <v>420</v>
      </c>
      <c r="I1822" s="351" t="s">
        <v>2393</v>
      </c>
      <c r="J1822" s="352" t="s">
        <v>2394</v>
      </c>
      <c r="K1822" s="352" t="s">
        <v>1157</v>
      </c>
      <c r="L1822" s="353" t="s">
        <v>32</v>
      </c>
      <c r="M1822" s="352">
        <v>202320</v>
      </c>
      <c r="N1822" s="371">
        <v>44985</v>
      </c>
      <c r="O1822" s="74">
        <f t="shared" si="91"/>
        <v>3</v>
      </c>
      <c r="P1822" s="74">
        <f t="shared" si="92"/>
        <v>2</v>
      </c>
      <c r="Q1822" s="139" t="str">
        <f t="shared" si="93"/>
        <v>Gastos_Gerais</v>
      </c>
    </row>
    <row r="1823" spans="1:17" ht="24" x14ac:dyDescent="0.2">
      <c r="A1823" s="357">
        <v>1820</v>
      </c>
      <c r="B1823" s="347">
        <v>44994</v>
      </c>
      <c r="C1823" s="580">
        <v>44986</v>
      </c>
      <c r="D1823" s="349" t="s">
        <v>264</v>
      </c>
      <c r="E1823" s="349" t="s">
        <v>290</v>
      </c>
      <c r="F1823" s="350">
        <v>64.8</v>
      </c>
      <c r="G1823" s="349" t="s">
        <v>3295</v>
      </c>
      <c r="H1823" s="349" t="s">
        <v>423</v>
      </c>
      <c r="I1823" s="351" t="s">
        <v>1568</v>
      </c>
      <c r="J1823" s="352" t="s">
        <v>1569</v>
      </c>
      <c r="K1823" s="352" t="s">
        <v>1157</v>
      </c>
      <c r="L1823" s="353" t="s">
        <v>32</v>
      </c>
      <c r="M1823" s="352">
        <v>4563</v>
      </c>
      <c r="N1823" s="371">
        <v>44988</v>
      </c>
      <c r="O1823" s="74">
        <f t="shared" si="91"/>
        <v>3</v>
      </c>
      <c r="P1823" s="74">
        <f t="shared" si="92"/>
        <v>3</v>
      </c>
      <c r="Q1823" s="139" t="str">
        <f t="shared" si="93"/>
        <v>Gastos_Gerais</v>
      </c>
    </row>
    <row r="1824" spans="1:17" x14ac:dyDescent="0.2">
      <c r="A1824" s="357">
        <v>1821</v>
      </c>
      <c r="B1824" s="347">
        <v>44994</v>
      </c>
      <c r="C1824" s="580">
        <v>44958</v>
      </c>
      <c r="D1824" s="349" t="s">
        <v>264</v>
      </c>
      <c r="E1824" s="349" t="s">
        <v>60</v>
      </c>
      <c r="F1824" s="350">
        <v>45294.99</v>
      </c>
      <c r="G1824" s="349" t="s">
        <v>1315</v>
      </c>
      <c r="H1824" s="349" t="s">
        <v>419</v>
      </c>
      <c r="I1824" s="372" t="s">
        <v>1316</v>
      </c>
      <c r="J1824" s="375" t="s">
        <v>1317</v>
      </c>
      <c r="K1824" s="352" t="s">
        <v>1157</v>
      </c>
      <c r="L1824" s="353" t="s">
        <v>32</v>
      </c>
      <c r="M1824" s="352">
        <v>230</v>
      </c>
      <c r="N1824" s="371">
        <v>44987</v>
      </c>
      <c r="O1824" s="74">
        <f t="shared" si="91"/>
        <v>3</v>
      </c>
      <c r="P1824" s="74">
        <f t="shared" si="92"/>
        <v>2</v>
      </c>
      <c r="Q1824" s="139" t="str">
        <f t="shared" si="93"/>
        <v>Gastos_Gerais</v>
      </c>
    </row>
    <row r="1825" spans="1:17" ht="60" x14ac:dyDescent="0.2">
      <c r="A1825" s="357">
        <v>1822</v>
      </c>
      <c r="B1825" s="347">
        <v>44994</v>
      </c>
      <c r="C1825" s="580">
        <v>44958</v>
      </c>
      <c r="D1825" s="349" t="s">
        <v>264</v>
      </c>
      <c r="E1825" s="349" t="s">
        <v>211</v>
      </c>
      <c r="F1825" s="350">
        <v>12620.16</v>
      </c>
      <c r="G1825" s="349" t="s">
        <v>3296</v>
      </c>
      <c r="H1825" s="349" t="s">
        <v>303</v>
      </c>
      <c r="I1825" s="351" t="s">
        <v>1549</v>
      </c>
      <c r="J1825" s="352" t="s">
        <v>1550</v>
      </c>
      <c r="K1825" s="352" t="s">
        <v>1157</v>
      </c>
      <c r="L1825" s="353" t="s">
        <v>1158</v>
      </c>
      <c r="M1825" s="352">
        <v>16</v>
      </c>
      <c r="N1825" s="371">
        <v>44994</v>
      </c>
      <c r="O1825" s="74">
        <f t="shared" si="91"/>
        <v>3</v>
      </c>
      <c r="P1825" s="74">
        <f t="shared" si="92"/>
        <v>2</v>
      </c>
      <c r="Q1825" s="139" t="str">
        <f t="shared" si="93"/>
        <v>Gastos_Gerais</v>
      </c>
    </row>
    <row r="1826" spans="1:17" ht="24" x14ac:dyDescent="0.2">
      <c r="A1826" s="357">
        <v>1823</v>
      </c>
      <c r="B1826" s="347">
        <v>44994</v>
      </c>
      <c r="C1826" s="580">
        <v>44958</v>
      </c>
      <c r="D1826" s="349" t="s">
        <v>264</v>
      </c>
      <c r="E1826" s="349" t="s">
        <v>247</v>
      </c>
      <c r="F1826" s="350">
        <v>150</v>
      </c>
      <c r="G1826" s="349" t="s">
        <v>3297</v>
      </c>
      <c r="H1826" s="349" t="s">
        <v>416</v>
      </c>
      <c r="I1826" s="351" t="s">
        <v>1431</v>
      </c>
      <c r="J1826" s="352" t="s">
        <v>1432</v>
      </c>
      <c r="K1826" s="352" t="s">
        <v>1157</v>
      </c>
      <c r="L1826" s="353" t="s">
        <v>32</v>
      </c>
      <c r="M1826" s="352">
        <v>10521</v>
      </c>
      <c r="N1826" s="371">
        <v>44980</v>
      </c>
      <c r="O1826" s="74">
        <f t="shared" si="91"/>
        <v>3</v>
      </c>
      <c r="P1826" s="74">
        <f t="shared" si="92"/>
        <v>2</v>
      </c>
      <c r="Q1826" s="139" t="str">
        <f t="shared" si="93"/>
        <v>Gastos_Gerais</v>
      </c>
    </row>
    <row r="1827" spans="1:17" ht="36" x14ac:dyDescent="0.2">
      <c r="A1827" s="357">
        <v>1824</v>
      </c>
      <c r="B1827" s="347">
        <v>44994</v>
      </c>
      <c r="C1827" s="580">
        <v>44958</v>
      </c>
      <c r="D1827" s="349" t="s">
        <v>141</v>
      </c>
      <c r="E1827" s="349" t="s">
        <v>220</v>
      </c>
      <c r="F1827" s="350">
        <v>250</v>
      </c>
      <c r="G1827" s="349" t="s">
        <v>3298</v>
      </c>
      <c r="H1827" s="349" t="s">
        <v>416</v>
      </c>
      <c r="I1827" s="351" t="s">
        <v>1431</v>
      </c>
      <c r="J1827" s="352" t="s">
        <v>1432</v>
      </c>
      <c r="K1827" s="352" t="s">
        <v>1157</v>
      </c>
      <c r="L1827" s="353" t="s">
        <v>32</v>
      </c>
      <c r="M1827" s="352">
        <v>10521</v>
      </c>
      <c r="N1827" s="371">
        <v>44980</v>
      </c>
      <c r="O1827" s="74">
        <f t="shared" si="91"/>
        <v>3</v>
      </c>
      <c r="P1827" s="74">
        <f t="shared" si="92"/>
        <v>2</v>
      </c>
      <c r="Q1827" s="139" t="str">
        <f t="shared" si="93"/>
        <v>Aquisição_de_Bens_Permanentes</v>
      </c>
    </row>
    <row r="1828" spans="1:17" ht="24" x14ac:dyDescent="0.2">
      <c r="A1828" s="357">
        <v>1825</v>
      </c>
      <c r="B1828" s="347">
        <v>44994</v>
      </c>
      <c r="C1828" s="580">
        <v>44958</v>
      </c>
      <c r="D1828" s="349" t="s">
        <v>264</v>
      </c>
      <c r="E1828" s="349" t="s">
        <v>208</v>
      </c>
      <c r="F1828" s="350">
        <v>334.78</v>
      </c>
      <c r="G1828" s="349" t="s">
        <v>1247</v>
      </c>
      <c r="H1828" s="349" t="s">
        <v>418</v>
      </c>
      <c r="I1828" s="351" t="s">
        <v>3299</v>
      </c>
      <c r="J1828" s="352" t="s">
        <v>3300</v>
      </c>
      <c r="K1828" s="352" t="s">
        <v>1157</v>
      </c>
      <c r="L1828" s="353" t="s">
        <v>32</v>
      </c>
      <c r="M1828" s="352">
        <v>105760</v>
      </c>
      <c r="N1828" s="371">
        <v>44985</v>
      </c>
      <c r="O1828" s="74">
        <f t="shared" si="91"/>
        <v>3</v>
      </c>
      <c r="P1828" s="74">
        <f t="shared" si="92"/>
        <v>2</v>
      </c>
      <c r="Q1828" s="139" t="str">
        <f t="shared" si="93"/>
        <v>Gastos_Gerais</v>
      </c>
    </row>
    <row r="1829" spans="1:17" x14ac:dyDescent="0.2">
      <c r="A1829" s="357">
        <v>1826</v>
      </c>
      <c r="B1829" s="347">
        <v>44994</v>
      </c>
      <c r="C1829" s="580">
        <v>44958</v>
      </c>
      <c r="D1829" s="349" t="s">
        <v>264</v>
      </c>
      <c r="E1829" s="349" t="s">
        <v>208</v>
      </c>
      <c r="F1829" s="350">
        <v>450</v>
      </c>
      <c r="G1829" s="349" t="s">
        <v>2417</v>
      </c>
      <c r="H1829" s="349" t="s">
        <v>418</v>
      </c>
      <c r="I1829" s="351" t="s">
        <v>3299</v>
      </c>
      <c r="J1829" s="352" t="s">
        <v>3300</v>
      </c>
      <c r="K1829" s="352" t="s">
        <v>1157</v>
      </c>
      <c r="L1829" s="353" t="s">
        <v>32</v>
      </c>
      <c r="M1829" s="352">
        <v>42978</v>
      </c>
      <c r="N1829" s="371">
        <v>44985</v>
      </c>
      <c r="O1829" s="74">
        <f t="shared" si="91"/>
        <v>3</v>
      </c>
      <c r="P1829" s="74">
        <f t="shared" si="92"/>
        <v>2</v>
      </c>
      <c r="Q1829" s="139" t="str">
        <f t="shared" si="93"/>
        <v>Gastos_Gerais</v>
      </c>
    </row>
    <row r="1830" spans="1:17" x14ac:dyDescent="0.2">
      <c r="A1830" s="357">
        <v>1827</v>
      </c>
      <c r="B1830" s="347">
        <v>44994</v>
      </c>
      <c r="C1830" s="580">
        <v>44958</v>
      </c>
      <c r="D1830" s="349" t="s">
        <v>264</v>
      </c>
      <c r="E1830" s="349" t="s">
        <v>60</v>
      </c>
      <c r="F1830" s="350">
        <v>12002.76</v>
      </c>
      <c r="G1830" s="349" t="s">
        <v>1353</v>
      </c>
      <c r="H1830" s="349" t="s">
        <v>422</v>
      </c>
      <c r="I1830" s="351" t="s">
        <v>1316</v>
      </c>
      <c r="J1830" s="352" t="s">
        <v>1552</v>
      </c>
      <c r="K1830" s="352" t="s">
        <v>1157</v>
      </c>
      <c r="L1830" s="353" t="s">
        <v>32</v>
      </c>
      <c r="M1830" s="352">
        <v>234</v>
      </c>
      <c r="N1830" s="371">
        <v>44992</v>
      </c>
      <c r="O1830" s="74">
        <f t="shared" si="91"/>
        <v>3</v>
      </c>
      <c r="P1830" s="74">
        <f t="shared" si="92"/>
        <v>2</v>
      </c>
      <c r="Q1830" s="139" t="str">
        <f t="shared" si="93"/>
        <v>Gastos_Gerais</v>
      </c>
    </row>
    <row r="1831" spans="1:17" ht="24" x14ac:dyDescent="0.2">
      <c r="A1831" s="357">
        <v>1828</v>
      </c>
      <c r="B1831" s="347">
        <v>44994</v>
      </c>
      <c r="C1831" s="580">
        <v>44986</v>
      </c>
      <c r="D1831" s="349" t="s">
        <v>264</v>
      </c>
      <c r="E1831" s="349" t="s">
        <v>293</v>
      </c>
      <c r="F1831" s="350">
        <v>60</v>
      </c>
      <c r="G1831" s="349" t="s">
        <v>3301</v>
      </c>
      <c r="H1831" s="349" t="s">
        <v>1032</v>
      </c>
      <c r="I1831" s="351" t="s">
        <v>3302</v>
      </c>
      <c r="J1831" s="352" t="s">
        <v>1059</v>
      </c>
      <c r="K1831" s="352" t="s">
        <v>1188</v>
      </c>
      <c r="L1831" s="353" t="s">
        <v>1189</v>
      </c>
      <c r="M1831" s="352">
        <v>565700069</v>
      </c>
      <c r="N1831" s="371">
        <v>44994</v>
      </c>
      <c r="O1831" s="74">
        <f t="shared" si="91"/>
        <v>3</v>
      </c>
      <c r="P1831" s="74">
        <f t="shared" si="92"/>
        <v>3</v>
      </c>
      <c r="Q1831" s="139" t="str">
        <f t="shared" si="93"/>
        <v>Gastos_Gerais</v>
      </c>
    </row>
    <row r="1832" spans="1:17" ht="24" x14ac:dyDescent="0.2">
      <c r="A1832" s="357">
        <v>1829</v>
      </c>
      <c r="B1832" s="347">
        <v>44994</v>
      </c>
      <c r="C1832" s="580">
        <v>44986</v>
      </c>
      <c r="D1832" s="349" t="s">
        <v>264</v>
      </c>
      <c r="E1832" s="349" t="s">
        <v>293</v>
      </c>
      <c r="F1832" s="350">
        <v>60</v>
      </c>
      <c r="G1832" s="349" t="s">
        <v>3303</v>
      </c>
      <c r="H1832" s="349" t="s">
        <v>1032</v>
      </c>
      <c r="I1832" s="351" t="s">
        <v>3304</v>
      </c>
      <c r="J1832" s="352" t="s">
        <v>561</v>
      </c>
      <c r="K1832" s="352" t="s">
        <v>1188</v>
      </c>
      <c r="L1832" s="353" t="s">
        <v>1189</v>
      </c>
      <c r="M1832" s="352">
        <v>565700069</v>
      </c>
      <c r="N1832" s="371">
        <v>44994</v>
      </c>
      <c r="O1832" s="74">
        <f t="shared" si="91"/>
        <v>3</v>
      </c>
      <c r="P1832" s="74">
        <f t="shared" si="92"/>
        <v>3</v>
      </c>
      <c r="Q1832" s="139" t="str">
        <f t="shared" si="93"/>
        <v>Gastos_Gerais</v>
      </c>
    </row>
    <row r="1833" spans="1:17" ht="24" x14ac:dyDescent="0.2">
      <c r="A1833" s="357">
        <v>1830</v>
      </c>
      <c r="B1833" s="347">
        <v>44994</v>
      </c>
      <c r="C1833" s="580">
        <v>44986</v>
      </c>
      <c r="D1833" s="349" t="s">
        <v>264</v>
      </c>
      <c r="E1833" s="349" t="s">
        <v>293</v>
      </c>
      <c r="F1833" s="350">
        <v>60</v>
      </c>
      <c r="G1833" s="349" t="s">
        <v>3305</v>
      </c>
      <c r="H1833" s="349" t="s">
        <v>1032</v>
      </c>
      <c r="I1833" s="351" t="s">
        <v>3204</v>
      </c>
      <c r="J1833" s="352" t="s">
        <v>554</v>
      </c>
      <c r="K1833" s="352" t="s">
        <v>1188</v>
      </c>
      <c r="L1833" s="353" t="s">
        <v>1189</v>
      </c>
      <c r="M1833" s="352">
        <v>565700069</v>
      </c>
      <c r="N1833" s="371">
        <v>44994</v>
      </c>
      <c r="O1833" s="74">
        <f t="shared" si="91"/>
        <v>3</v>
      </c>
      <c r="P1833" s="74">
        <f t="shared" si="92"/>
        <v>3</v>
      </c>
      <c r="Q1833" s="139" t="str">
        <f t="shared" si="93"/>
        <v>Gastos_Gerais</v>
      </c>
    </row>
    <row r="1834" spans="1:17" ht="24" x14ac:dyDescent="0.2">
      <c r="A1834" s="357">
        <v>1831</v>
      </c>
      <c r="B1834" s="347">
        <v>44994</v>
      </c>
      <c r="C1834" s="580">
        <v>44986</v>
      </c>
      <c r="D1834" s="349" t="s">
        <v>264</v>
      </c>
      <c r="E1834" s="349" t="s">
        <v>293</v>
      </c>
      <c r="F1834" s="350">
        <v>60</v>
      </c>
      <c r="G1834" s="349" t="s">
        <v>3306</v>
      </c>
      <c r="H1834" s="349" t="s">
        <v>1032</v>
      </c>
      <c r="I1834" s="351" t="s">
        <v>3307</v>
      </c>
      <c r="J1834" s="352" t="s">
        <v>1057</v>
      </c>
      <c r="K1834" s="352" t="s">
        <v>1188</v>
      </c>
      <c r="L1834" s="353" t="s">
        <v>1189</v>
      </c>
      <c r="M1834" s="352">
        <v>565700069</v>
      </c>
      <c r="N1834" s="371">
        <v>44994</v>
      </c>
      <c r="O1834" s="74">
        <f t="shared" si="91"/>
        <v>3</v>
      </c>
      <c r="P1834" s="74">
        <f t="shared" si="92"/>
        <v>3</v>
      </c>
      <c r="Q1834" s="139" t="str">
        <f t="shared" si="93"/>
        <v>Gastos_Gerais</v>
      </c>
    </row>
    <row r="1835" spans="1:17" ht="24" x14ac:dyDescent="0.2">
      <c r="A1835" s="357">
        <v>1832</v>
      </c>
      <c r="B1835" s="347">
        <v>44994</v>
      </c>
      <c r="C1835" s="580">
        <v>44986</v>
      </c>
      <c r="D1835" s="349" t="s">
        <v>264</v>
      </c>
      <c r="E1835" s="349" t="s">
        <v>293</v>
      </c>
      <c r="F1835" s="350">
        <v>139.05000000000001</v>
      </c>
      <c r="G1835" s="349" t="s">
        <v>3308</v>
      </c>
      <c r="H1835" s="349" t="s">
        <v>423</v>
      </c>
      <c r="I1835" s="351" t="s">
        <v>2621</v>
      </c>
      <c r="J1835" s="352" t="s">
        <v>1959</v>
      </c>
      <c r="K1835" s="352" t="s">
        <v>1188</v>
      </c>
      <c r="L1835" s="353" t="s">
        <v>1189</v>
      </c>
      <c r="M1835" s="352">
        <v>565700069</v>
      </c>
      <c r="N1835" s="371">
        <v>44994</v>
      </c>
      <c r="O1835" s="74">
        <f t="shared" si="91"/>
        <v>3</v>
      </c>
      <c r="P1835" s="74">
        <f t="shared" si="92"/>
        <v>3</v>
      </c>
      <c r="Q1835" s="139" t="str">
        <f t="shared" si="93"/>
        <v>Gastos_Gerais</v>
      </c>
    </row>
    <row r="1836" spans="1:17" x14ac:dyDescent="0.2">
      <c r="A1836" s="357">
        <v>1833</v>
      </c>
      <c r="B1836" s="347">
        <v>44994</v>
      </c>
      <c r="C1836" s="580">
        <v>44986</v>
      </c>
      <c r="D1836" s="349" t="s">
        <v>264</v>
      </c>
      <c r="E1836" s="349" t="s">
        <v>293</v>
      </c>
      <c r="F1836" s="350">
        <v>139.05000000000001</v>
      </c>
      <c r="G1836" s="349" t="s">
        <v>3309</v>
      </c>
      <c r="H1836" s="349" t="s">
        <v>423</v>
      </c>
      <c r="I1836" s="351" t="s">
        <v>3310</v>
      </c>
      <c r="J1836" s="352" t="s">
        <v>3311</v>
      </c>
      <c r="K1836" s="352" t="s">
        <v>1188</v>
      </c>
      <c r="L1836" s="353" t="s">
        <v>1189</v>
      </c>
      <c r="M1836" s="352">
        <v>565700069</v>
      </c>
      <c r="N1836" s="371">
        <v>44994</v>
      </c>
      <c r="O1836" s="74">
        <f t="shared" si="91"/>
        <v>3</v>
      </c>
      <c r="P1836" s="74">
        <f t="shared" si="92"/>
        <v>3</v>
      </c>
      <c r="Q1836" s="139" t="str">
        <f t="shared" si="93"/>
        <v>Gastos_Gerais</v>
      </c>
    </row>
    <row r="1837" spans="1:17" ht="24" x14ac:dyDescent="0.2">
      <c r="A1837" s="357">
        <v>1834</v>
      </c>
      <c r="B1837" s="347">
        <v>44994</v>
      </c>
      <c r="C1837" s="580">
        <v>44986</v>
      </c>
      <c r="D1837" s="349" t="s">
        <v>264</v>
      </c>
      <c r="E1837" s="349" t="s">
        <v>293</v>
      </c>
      <c r="F1837" s="350">
        <v>139.05000000000001</v>
      </c>
      <c r="G1837" s="349" t="s">
        <v>3312</v>
      </c>
      <c r="H1837" s="349" t="s">
        <v>423</v>
      </c>
      <c r="I1837" s="351" t="s">
        <v>3313</v>
      </c>
      <c r="J1837" s="352" t="s">
        <v>1007</v>
      </c>
      <c r="K1837" s="352" t="s">
        <v>1188</v>
      </c>
      <c r="L1837" s="353" t="s">
        <v>1189</v>
      </c>
      <c r="M1837" s="352">
        <v>565700069</v>
      </c>
      <c r="N1837" s="371">
        <v>44994</v>
      </c>
      <c r="O1837" s="74">
        <f t="shared" si="91"/>
        <v>3</v>
      </c>
      <c r="P1837" s="74">
        <f t="shared" si="92"/>
        <v>3</v>
      </c>
      <c r="Q1837" s="139" t="str">
        <f t="shared" si="93"/>
        <v>Gastos_Gerais</v>
      </c>
    </row>
    <row r="1838" spans="1:17" ht="24" x14ac:dyDescent="0.2">
      <c r="A1838" s="357">
        <v>1835</v>
      </c>
      <c r="B1838" s="347">
        <v>44994</v>
      </c>
      <c r="C1838" s="580">
        <v>44986</v>
      </c>
      <c r="D1838" s="349" t="s">
        <v>264</v>
      </c>
      <c r="E1838" s="349" t="s">
        <v>293</v>
      </c>
      <c r="F1838" s="350">
        <v>300</v>
      </c>
      <c r="G1838" s="349" t="s">
        <v>3314</v>
      </c>
      <c r="H1838" s="349" t="s">
        <v>420</v>
      </c>
      <c r="I1838" s="351" t="s">
        <v>3315</v>
      </c>
      <c r="J1838" s="352" t="s">
        <v>2998</v>
      </c>
      <c r="K1838" s="352" t="s">
        <v>1188</v>
      </c>
      <c r="L1838" s="353" t="s">
        <v>1189</v>
      </c>
      <c r="M1838" s="352">
        <v>565700069</v>
      </c>
      <c r="N1838" s="371">
        <v>44994</v>
      </c>
      <c r="O1838" s="74">
        <f t="shared" si="91"/>
        <v>3</v>
      </c>
      <c r="P1838" s="74">
        <f t="shared" si="92"/>
        <v>3</v>
      </c>
      <c r="Q1838" s="139" t="str">
        <f t="shared" si="93"/>
        <v>Gastos_Gerais</v>
      </c>
    </row>
    <row r="1839" spans="1:17" ht="24" x14ac:dyDescent="0.2">
      <c r="A1839" s="357">
        <v>1836</v>
      </c>
      <c r="B1839" s="347">
        <v>44994</v>
      </c>
      <c r="C1839" s="580">
        <v>44986</v>
      </c>
      <c r="D1839" s="349" t="s">
        <v>264</v>
      </c>
      <c r="E1839" s="349" t="s">
        <v>293</v>
      </c>
      <c r="F1839" s="350">
        <v>300</v>
      </c>
      <c r="G1839" s="349" t="s">
        <v>3316</v>
      </c>
      <c r="H1839" s="349" t="s">
        <v>420</v>
      </c>
      <c r="I1839" s="351" t="s">
        <v>3317</v>
      </c>
      <c r="J1839" s="352" t="s">
        <v>3318</v>
      </c>
      <c r="K1839" s="352" t="s">
        <v>1188</v>
      </c>
      <c r="L1839" s="353" t="s">
        <v>1189</v>
      </c>
      <c r="M1839" s="352">
        <v>565700069</v>
      </c>
      <c r="N1839" s="371">
        <v>44994</v>
      </c>
      <c r="O1839" s="74">
        <f t="shared" si="91"/>
        <v>3</v>
      </c>
      <c r="P1839" s="74">
        <f t="shared" si="92"/>
        <v>3</v>
      </c>
      <c r="Q1839" s="139" t="str">
        <f t="shared" si="93"/>
        <v>Gastos_Gerais</v>
      </c>
    </row>
    <row r="1840" spans="1:17" ht="24" x14ac:dyDescent="0.2">
      <c r="A1840" s="357">
        <v>1837</v>
      </c>
      <c r="B1840" s="347">
        <v>44994</v>
      </c>
      <c r="C1840" s="580">
        <v>44986</v>
      </c>
      <c r="D1840" s="349" t="s">
        <v>264</v>
      </c>
      <c r="E1840" s="349" t="s">
        <v>211</v>
      </c>
      <c r="F1840" s="350">
        <v>438.49</v>
      </c>
      <c r="G1840" s="349" t="s">
        <v>3319</v>
      </c>
      <c r="H1840" s="349" t="s">
        <v>420</v>
      </c>
      <c r="I1840" s="351" t="s">
        <v>3315</v>
      </c>
      <c r="J1840" s="352" t="s">
        <v>2998</v>
      </c>
      <c r="K1840" s="352" t="s">
        <v>1188</v>
      </c>
      <c r="L1840" s="353" t="s">
        <v>1189</v>
      </c>
      <c r="M1840" s="352">
        <v>565700069</v>
      </c>
      <c r="N1840" s="371">
        <v>44994</v>
      </c>
      <c r="O1840" s="74">
        <f t="shared" si="91"/>
        <v>3</v>
      </c>
      <c r="P1840" s="74">
        <f t="shared" si="92"/>
        <v>3</v>
      </c>
      <c r="Q1840" s="139" t="str">
        <f t="shared" si="93"/>
        <v>Gastos_Gerais</v>
      </c>
    </row>
    <row r="1841" spans="1:17" ht="24" x14ac:dyDescent="0.2">
      <c r="A1841" s="357">
        <v>1838</v>
      </c>
      <c r="B1841" s="347">
        <v>44994</v>
      </c>
      <c r="C1841" s="580">
        <v>44986</v>
      </c>
      <c r="D1841" s="349" t="s">
        <v>264</v>
      </c>
      <c r="E1841" s="349" t="s">
        <v>211</v>
      </c>
      <c r="F1841" s="350">
        <v>438.49</v>
      </c>
      <c r="G1841" s="349" t="s">
        <v>3320</v>
      </c>
      <c r="H1841" s="349" t="s">
        <v>420</v>
      </c>
      <c r="I1841" s="351" t="s">
        <v>3317</v>
      </c>
      <c r="J1841" s="352" t="s">
        <v>3318</v>
      </c>
      <c r="K1841" s="352" t="s">
        <v>1188</v>
      </c>
      <c r="L1841" s="353" t="s">
        <v>1189</v>
      </c>
      <c r="M1841" s="352">
        <v>565700069</v>
      </c>
      <c r="N1841" s="371">
        <v>44994</v>
      </c>
      <c r="O1841" s="74">
        <f t="shared" si="91"/>
        <v>3</v>
      </c>
      <c r="P1841" s="74">
        <f t="shared" si="92"/>
        <v>3</v>
      </c>
      <c r="Q1841" s="139" t="str">
        <f t="shared" si="93"/>
        <v>Gastos_Gerais</v>
      </c>
    </row>
    <row r="1842" spans="1:17" ht="24" x14ac:dyDescent="0.2">
      <c r="A1842" s="357">
        <v>1839</v>
      </c>
      <c r="B1842" s="347">
        <v>44994</v>
      </c>
      <c r="C1842" s="580">
        <v>44986</v>
      </c>
      <c r="D1842" s="349" t="s">
        <v>264</v>
      </c>
      <c r="E1842" s="349" t="s">
        <v>293</v>
      </c>
      <c r="F1842" s="350">
        <v>120</v>
      </c>
      <c r="G1842" s="349" t="s">
        <v>3321</v>
      </c>
      <c r="H1842" s="349" t="s">
        <v>1032</v>
      </c>
      <c r="I1842" s="351" t="s">
        <v>3322</v>
      </c>
      <c r="J1842" s="352" t="s">
        <v>758</v>
      </c>
      <c r="K1842" s="352" t="s">
        <v>1188</v>
      </c>
      <c r="L1842" s="353" t="s">
        <v>1189</v>
      </c>
      <c r="M1842" s="352">
        <v>565700069</v>
      </c>
      <c r="N1842" s="371">
        <v>44994</v>
      </c>
      <c r="O1842" s="74">
        <f t="shared" si="91"/>
        <v>3</v>
      </c>
      <c r="P1842" s="74">
        <f t="shared" si="92"/>
        <v>3</v>
      </c>
      <c r="Q1842" s="139" t="str">
        <f t="shared" si="93"/>
        <v>Gastos_Gerais</v>
      </c>
    </row>
    <row r="1843" spans="1:17" ht="24" x14ac:dyDescent="0.2">
      <c r="A1843" s="357">
        <v>1840</v>
      </c>
      <c r="B1843" s="347">
        <v>44994</v>
      </c>
      <c r="C1843" s="580">
        <v>44986</v>
      </c>
      <c r="D1843" s="349" t="s">
        <v>264</v>
      </c>
      <c r="E1843" s="349" t="s">
        <v>293</v>
      </c>
      <c r="F1843" s="350">
        <v>120</v>
      </c>
      <c r="G1843" s="349" t="s">
        <v>3323</v>
      </c>
      <c r="H1843" s="349" t="s">
        <v>1032</v>
      </c>
      <c r="I1843" s="351" t="s">
        <v>3322</v>
      </c>
      <c r="J1843" s="352" t="s">
        <v>758</v>
      </c>
      <c r="K1843" s="352" t="s">
        <v>1188</v>
      </c>
      <c r="L1843" s="353" t="s">
        <v>1189</v>
      </c>
      <c r="M1843" s="352">
        <v>565700069</v>
      </c>
      <c r="N1843" s="371">
        <v>44994</v>
      </c>
      <c r="O1843" s="74">
        <f t="shared" si="91"/>
        <v>3</v>
      </c>
      <c r="P1843" s="74">
        <f t="shared" si="92"/>
        <v>3</v>
      </c>
      <c r="Q1843" s="139" t="str">
        <f t="shared" si="93"/>
        <v>Gastos_Gerais</v>
      </c>
    </row>
    <row r="1844" spans="1:17" ht="24" x14ac:dyDescent="0.2">
      <c r="A1844" s="357">
        <v>1841</v>
      </c>
      <c r="B1844" s="347">
        <v>44994</v>
      </c>
      <c r="C1844" s="580">
        <v>44986</v>
      </c>
      <c r="D1844" s="349" t="s">
        <v>264</v>
      </c>
      <c r="E1844" s="349" t="s">
        <v>293</v>
      </c>
      <c r="F1844" s="350">
        <v>120</v>
      </c>
      <c r="G1844" s="349" t="s">
        <v>3324</v>
      </c>
      <c r="H1844" s="349" t="s">
        <v>1032</v>
      </c>
      <c r="I1844" s="351" t="s">
        <v>3325</v>
      </c>
      <c r="J1844" s="352" t="s">
        <v>1010</v>
      </c>
      <c r="K1844" s="352" t="s">
        <v>1188</v>
      </c>
      <c r="L1844" s="353" t="s">
        <v>1189</v>
      </c>
      <c r="M1844" s="352">
        <v>565700069</v>
      </c>
      <c r="N1844" s="371">
        <v>44994</v>
      </c>
      <c r="O1844" s="74">
        <f t="shared" si="91"/>
        <v>3</v>
      </c>
      <c r="P1844" s="74">
        <f t="shared" si="92"/>
        <v>3</v>
      </c>
      <c r="Q1844" s="139" t="str">
        <f t="shared" si="93"/>
        <v>Gastos_Gerais</v>
      </c>
    </row>
    <row r="1845" spans="1:17" ht="25.5" x14ac:dyDescent="0.2">
      <c r="A1845" s="357">
        <v>1842</v>
      </c>
      <c r="B1845" s="347">
        <v>44994</v>
      </c>
      <c r="C1845" s="580">
        <v>44986</v>
      </c>
      <c r="D1845" s="349" t="s">
        <v>176</v>
      </c>
      <c r="E1845" s="349" t="s">
        <v>262</v>
      </c>
      <c r="F1845" s="350">
        <v>1154.07</v>
      </c>
      <c r="G1845" s="349" t="s">
        <v>3326</v>
      </c>
      <c r="H1845" s="349" t="s">
        <v>419</v>
      </c>
      <c r="I1845" s="351" t="s">
        <v>3327</v>
      </c>
      <c r="J1845" s="352" t="s">
        <v>546</v>
      </c>
      <c r="K1845" s="352" t="s">
        <v>1188</v>
      </c>
      <c r="L1845" s="353" t="s">
        <v>1189</v>
      </c>
      <c r="M1845" s="352">
        <v>565700069</v>
      </c>
      <c r="N1845" s="371">
        <v>44994</v>
      </c>
      <c r="O1845" s="74">
        <f t="shared" si="91"/>
        <v>3</v>
      </c>
      <c r="P1845" s="74">
        <f t="shared" si="92"/>
        <v>3</v>
      </c>
      <c r="Q1845" s="139" t="str">
        <f t="shared" si="93"/>
        <v>Gastos_com_Pessoal</v>
      </c>
    </row>
    <row r="1846" spans="1:17" ht="25.5" x14ac:dyDescent="0.2">
      <c r="A1846" s="357">
        <v>1843</v>
      </c>
      <c r="B1846" s="347">
        <v>44994</v>
      </c>
      <c r="C1846" s="580">
        <v>44986</v>
      </c>
      <c r="D1846" s="349" t="s">
        <v>176</v>
      </c>
      <c r="E1846" s="349" t="s">
        <v>280</v>
      </c>
      <c r="F1846" s="350">
        <v>3144.81</v>
      </c>
      <c r="G1846" s="349" t="s">
        <v>3328</v>
      </c>
      <c r="H1846" s="349" t="s">
        <v>419</v>
      </c>
      <c r="I1846" s="351" t="s">
        <v>3327</v>
      </c>
      <c r="J1846" s="352" t="s">
        <v>546</v>
      </c>
      <c r="K1846" s="352" t="s">
        <v>1188</v>
      </c>
      <c r="L1846" s="353" t="s">
        <v>1189</v>
      </c>
      <c r="M1846" s="352">
        <v>565700069</v>
      </c>
      <c r="N1846" s="371">
        <v>44994</v>
      </c>
      <c r="O1846" s="74">
        <f t="shared" si="91"/>
        <v>3</v>
      </c>
      <c r="P1846" s="74">
        <f t="shared" si="92"/>
        <v>3</v>
      </c>
      <c r="Q1846" s="139" t="str">
        <f t="shared" si="93"/>
        <v>Gastos_com_Pessoal</v>
      </c>
    </row>
    <row r="1847" spans="1:17" ht="25.5" x14ac:dyDescent="0.2">
      <c r="A1847" s="357">
        <v>1844</v>
      </c>
      <c r="B1847" s="347">
        <v>44994</v>
      </c>
      <c r="C1847" s="580">
        <v>44986</v>
      </c>
      <c r="D1847" s="349" t="s">
        <v>176</v>
      </c>
      <c r="E1847" s="349" t="s">
        <v>262</v>
      </c>
      <c r="F1847" s="350">
        <v>895.77</v>
      </c>
      <c r="G1847" s="349" t="s">
        <v>3329</v>
      </c>
      <c r="H1847" s="349" t="s">
        <v>423</v>
      </c>
      <c r="I1847" s="351" t="s">
        <v>3330</v>
      </c>
      <c r="J1847" s="352" t="s">
        <v>978</v>
      </c>
      <c r="K1847" s="352" t="s">
        <v>1188</v>
      </c>
      <c r="L1847" s="353" t="s">
        <v>1189</v>
      </c>
      <c r="M1847" s="352">
        <v>565700069</v>
      </c>
      <c r="N1847" s="371">
        <v>44994</v>
      </c>
      <c r="O1847" s="74">
        <f t="shared" si="91"/>
        <v>3</v>
      </c>
      <c r="P1847" s="74">
        <f t="shared" si="92"/>
        <v>3</v>
      </c>
      <c r="Q1847" s="139" t="str">
        <f t="shared" si="93"/>
        <v>Gastos_com_Pessoal</v>
      </c>
    </row>
    <row r="1848" spans="1:17" ht="25.5" x14ac:dyDescent="0.2">
      <c r="A1848" s="357">
        <v>1845</v>
      </c>
      <c r="B1848" s="347">
        <v>44994</v>
      </c>
      <c r="C1848" s="580">
        <v>44986</v>
      </c>
      <c r="D1848" s="349" t="s">
        <v>176</v>
      </c>
      <c r="E1848" s="349" t="s">
        <v>280</v>
      </c>
      <c r="F1848" s="350">
        <v>2504.8200000000002</v>
      </c>
      <c r="G1848" s="349" t="s">
        <v>3331</v>
      </c>
      <c r="H1848" s="349" t="s">
        <v>423</v>
      </c>
      <c r="I1848" s="351" t="s">
        <v>3330</v>
      </c>
      <c r="J1848" s="352" t="s">
        <v>978</v>
      </c>
      <c r="K1848" s="352" t="s">
        <v>1188</v>
      </c>
      <c r="L1848" s="353" t="s">
        <v>1189</v>
      </c>
      <c r="M1848" s="352">
        <v>565700069</v>
      </c>
      <c r="N1848" s="371">
        <v>44994</v>
      </c>
      <c r="O1848" s="74">
        <f t="shared" si="91"/>
        <v>3</v>
      </c>
      <c r="P1848" s="74">
        <f t="shared" si="92"/>
        <v>3</v>
      </c>
      <c r="Q1848" s="139" t="str">
        <f t="shared" si="93"/>
        <v>Gastos_com_Pessoal</v>
      </c>
    </row>
    <row r="1849" spans="1:17" ht="25.5" x14ac:dyDescent="0.2">
      <c r="A1849" s="357">
        <v>1846</v>
      </c>
      <c r="B1849" s="347">
        <v>44994</v>
      </c>
      <c r="C1849" s="580">
        <v>44986</v>
      </c>
      <c r="D1849" s="349" t="s">
        <v>176</v>
      </c>
      <c r="E1849" s="349" t="s">
        <v>262</v>
      </c>
      <c r="F1849" s="350">
        <v>921</v>
      </c>
      <c r="G1849" s="349" t="s">
        <v>3332</v>
      </c>
      <c r="H1849" s="349" t="s">
        <v>419</v>
      </c>
      <c r="I1849" s="351" t="s">
        <v>3333</v>
      </c>
      <c r="J1849" s="352" t="s">
        <v>511</v>
      </c>
      <c r="K1849" s="352" t="s">
        <v>1188</v>
      </c>
      <c r="L1849" s="353" t="s">
        <v>1189</v>
      </c>
      <c r="M1849" s="352">
        <v>565700069</v>
      </c>
      <c r="N1849" s="371">
        <v>44994</v>
      </c>
      <c r="O1849" s="74">
        <f t="shared" si="91"/>
        <v>3</v>
      </c>
      <c r="P1849" s="74">
        <f t="shared" si="92"/>
        <v>3</v>
      </c>
      <c r="Q1849" s="139" t="str">
        <f t="shared" si="93"/>
        <v>Gastos_com_Pessoal</v>
      </c>
    </row>
    <row r="1850" spans="1:17" ht="25.5" x14ac:dyDescent="0.2">
      <c r="A1850" s="357">
        <v>1847</v>
      </c>
      <c r="B1850" s="347">
        <v>44994</v>
      </c>
      <c r="C1850" s="580">
        <v>44986</v>
      </c>
      <c r="D1850" s="349" t="s">
        <v>176</v>
      </c>
      <c r="E1850" s="349" t="s">
        <v>280</v>
      </c>
      <c r="F1850" s="350">
        <v>2565.17</v>
      </c>
      <c r="G1850" s="349" t="s">
        <v>3334</v>
      </c>
      <c r="H1850" s="349" t="s">
        <v>419</v>
      </c>
      <c r="I1850" s="351" t="s">
        <v>3333</v>
      </c>
      <c r="J1850" s="352" t="s">
        <v>511</v>
      </c>
      <c r="K1850" s="352" t="s">
        <v>1188</v>
      </c>
      <c r="L1850" s="353" t="s">
        <v>1189</v>
      </c>
      <c r="M1850" s="352">
        <v>565700069</v>
      </c>
      <c r="N1850" s="371">
        <v>44994</v>
      </c>
      <c r="O1850" s="74">
        <f t="shared" si="91"/>
        <v>3</v>
      </c>
      <c r="P1850" s="74">
        <f t="shared" si="92"/>
        <v>3</v>
      </c>
      <c r="Q1850" s="139" t="str">
        <f t="shared" si="93"/>
        <v>Gastos_com_Pessoal</v>
      </c>
    </row>
    <row r="1851" spans="1:17" ht="25.5" x14ac:dyDescent="0.2">
      <c r="A1851" s="357">
        <v>1848</v>
      </c>
      <c r="B1851" s="347">
        <v>44994</v>
      </c>
      <c r="C1851" s="580">
        <v>44986</v>
      </c>
      <c r="D1851" s="349" t="s">
        <v>176</v>
      </c>
      <c r="E1851" s="349" t="s">
        <v>262</v>
      </c>
      <c r="F1851" s="374">
        <v>910.76</v>
      </c>
      <c r="G1851" s="349" t="s">
        <v>3335</v>
      </c>
      <c r="H1851" s="349" t="s">
        <v>414</v>
      </c>
      <c r="I1851" s="351" t="s">
        <v>2086</v>
      </c>
      <c r="J1851" s="352" t="s">
        <v>597</v>
      </c>
      <c r="K1851" s="352" t="s">
        <v>1188</v>
      </c>
      <c r="L1851" s="353" t="s">
        <v>1189</v>
      </c>
      <c r="M1851" s="352">
        <v>565700069</v>
      </c>
      <c r="N1851" s="371">
        <v>44994</v>
      </c>
      <c r="O1851" s="74">
        <f t="shared" si="91"/>
        <v>3</v>
      </c>
      <c r="P1851" s="74">
        <f t="shared" si="92"/>
        <v>3</v>
      </c>
      <c r="Q1851" s="139" t="str">
        <f t="shared" si="93"/>
        <v>Gastos_com_Pessoal</v>
      </c>
    </row>
    <row r="1852" spans="1:17" ht="25.5" x14ac:dyDescent="0.2">
      <c r="A1852" s="357">
        <v>1849</v>
      </c>
      <c r="B1852" s="347">
        <v>44994</v>
      </c>
      <c r="C1852" s="580">
        <v>44986</v>
      </c>
      <c r="D1852" s="349" t="s">
        <v>176</v>
      </c>
      <c r="E1852" s="349" t="s">
        <v>280</v>
      </c>
      <c r="F1852" s="350">
        <v>2540.59</v>
      </c>
      <c r="G1852" s="349" t="s">
        <v>3336</v>
      </c>
      <c r="H1852" s="349" t="s">
        <v>414</v>
      </c>
      <c r="I1852" s="351" t="s">
        <v>2086</v>
      </c>
      <c r="J1852" s="352" t="s">
        <v>597</v>
      </c>
      <c r="K1852" s="352" t="s">
        <v>1188</v>
      </c>
      <c r="L1852" s="353" t="s">
        <v>1189</v>
      </c>
      <c r="M1852" s="352">
        <v>565700069</v>
      </c>
      <c r="N1852" s="371">
        <v>44994</v>
      </c>
      <c r="O1852" s="74">
        <f t="shared" si="91"/>
        <v>3</v>
      </c>
      <c r="P1852" s="74">
        <f t="shared" si="92"/>
        <v>3</v>
      </c>
      <c r="Q1852" s="139" t="str">
        <f t="shared" si="93"/>
        <v>Gastos_com_Pessoal</v>
      </c>
    </row>
    <row r="1853" spans="1:17" ht="25.5" x14ac:dyDescent="0.2">
      <c r="A1853" s="357">
        <v>1850</v>
      </c>
      <c r="B1853" s="347">
        <v>44994</v>
      </c>
      <c r="C1853" s="580">
        <v>44986</v>
      </c>
      <c r="D1853" s="349" t="s">
        <v>176</v>
      </c>
      <c r="E1853" s="349" t="s">
        <v>262</v>
      </c>
      <c r="F1853" s="350">
        <v>895.77</v>
      </c>
      <c r="G1853" s="349" t="s">
        <v>3337</v>
      </c>
      <c r="H1853" s="349" t="s">
        <v>493</v>
      </c>
      <c r="I1853" s="351" t="s">
        <v>3338</v>
      </c>
      <c r="J1853" s="352" t="s">
        <v>544</v>
      </c>
      <c r="K1853" s="352" t="s">
        <v>1188</v>
      </c>
      <c r="L1853" s="353" t="s">
        <v>1189</v>
      </c>
      <c r="M1853" s="352">
        <v>565700069</v>
      </c>
      <c r="N1853" s="371">
        <v>44994</v>
      </c>
      <c r="O1853" s="74">
        <f t="shared" si="91"/>
        <v>3</v>
      </c>
      <c r="P1853" s="74">
        <f t="shared" si="92"/>
        <v>3</v>
      </c>
      <c r="Q1853" s="139" t="str">
        <f t="shared" si="93"/>
        <v>Gastos_com_Pessoal</v>
      </c>
    </row>
    <row r="1854" spans="1:17" ht="25.5" x14ac:dyDescent="0.2">
      <c r="A1854" s="357">
        <v>1851</v>
      </c>
      <c r="B1854" s="347">
        <v>44994</v>
      </c>
      <c r="C1854" s="580">
        <v>44986</v>
      </c>
      <c r="D1854" s="349" t="s">
        <v>176</v>
      </c>
      <c r="E1854" s="349" t="s">
        <v>280</v>
      </c>
      <c r="F1854" s="350">
        <v>2504.8200000000002</v>
      </c>
      <c r="G1854" s="349" t="s">
        <v>3215</v>
      </c>
      <c r="H1854" s="349" t="s">
        <v>493</v>
      </c>
      <c r="I1854" s="351" t="s">
        <v>3338</v>
      </c>
      <c r="J1854" s="352" t="s">
        <v>544</v>
      </c>
      <c r="K1854" s="352" t="s">
        <v>1188</v>
      </c>
      <c r="L1854" s="353" t="s">
        <v>1189</v>
      </c>
      <c r="M1854" s="352">
        <v>565700069</v>
      </c>
      <c r="N1854" s="371">
        <v>44994</v>
      </c>
      <c r="O1854" s="74">
        <f t="shared" si="91"/>
        <v>3</v>
      </c>
      <c r="P1854" s="74">
        <f t="shared" si="92"/>
        <v>3</v>
      </c>
      <c r="Q1854" s="139" t="str">
        <f t="shared" si="93"/>
        <v>Gastos_com_Pessoal</v>
      </c>
    </row>
    <row r="1855" spans="1:17" ht="25.5" x14ac:dyDescent="0.2">
      <c r="A1855" s="357">
        <v>1852</v>
      </c>
      <c r="B1855" s="347">
        <v>44994</v>
      </c>
      <c r="C1855" s="580">
        <v>44986</v>
      </c>
      <c r="D1855" s="349" t="s">
        <v>176</v>
      </c>
      <c r="E1855" s="349" t="s">
        <v>262</v>
      </c>
      <c r="F1855" s="350">
        <v>971.48</v>
      </c>
      <c r="G1855" s="349" t="s">
        <v>3339</v>
      </c>
      <c r="H1855" s="349" t="s">
        <v>1032</v>
      </c>
      <c r="I1855" s="351" t="s">
        <v>3340</v>
      </c>
      <c r="J1855" s="352" t="s">
        <v>759</v>
      </c>
      <c r="K1855" s="352" t="s">
        <v>1188</v>
      </c>
      <c r="L1855" s="353" t="s">
        <v>1189</v>
      </c>
      <c r="M1855" s="352">
        <v>565700069</v>
      </c>
      <c r="N1855" s="371">
        <v>44994</v>
      </c>
      <c r="O1855" s="74">
        <f t="shared" si="91"/>
        <v>3</v>
      </c>
      <c r="P1855" s="74">
        <f t="shared" si="92"/>
        <v>3</v>
      </c>
      <c r="Q1855" s="139" t="str">
        <f t="shared" si="93"/>
        <v>Gastos_com_Pessoal</v>
      </c>
    </row>
    <row r="1856" spans="1:17" ht="25.5" x14ac:dyDescent="0.2">
      <c r="A1856" s="357">
        <v>1853</v>
      </c>
      <c r="B1856" s="347">
        <v>44994</v>
      </c>
      <c r="C1856" s="580">
        <v>44986</v>
      </c>
      <c r="D1856" s="349" t="s">
        <v>176</v>
      </c>
      <c r="E1856" s="349" t="s">
        <v>280</v>
      </c>
      <c r="F1856" s="350">
        <v>2676.14</v>
      </c>
      <c r="G1856" s="349" t="s">
        <v>3341</v>
      </c>
      <c r="H1856" s="349" t="s">
        <v>1032</v>
      </c>
      <c r="I1856" s="351" t="s">
        <v>3340</v>
      </c>
      <c r="J1856" s="352" t="s">
        <v>759</v>
      </c>
      <c r="K1856" s="352" t="s">
        <v>1188</v>
      </c>
      <c r="L1856" s="353" t="s">
        <v>1189</v>
      </c>
      <c r="M1856" s="352">
        <v>565700069</v>
      </c>
      <c r="N1856" s="371">
        <v>44994</v>
      </c>
      <c r="O1856" s="74">
        <f t="shared" ref="O1856:O1919" si="94">IF(B1856=0,0,IF(YEAR(B1856)=$P$1,MONTH(B1856)-$O$1+1,(YEAR(B1856)-$P$1)*12-$O$1+1+MONTH(B1856)))</f>
        <v>3</v>
      </c>
      <c r="P1856" s="74">
        <f t="shared" ref="P1856:P1919" si="95">IF(C1856=0,0,IF(YEAR(C1856)=$P$1,MONTH(C1856)-$O$1+1,(YEAR(C1856)-$P$1)*12-$O$1+1+MONTH(C1856)))</f>
        <v>3</v>
      </c>
      <c r="Q1856" s="139" t="str">
        <f t="shared" ref="Q1856:Q1919" si="96">SUBSTITUTE(D1856," ","_")</f>
        <v>Gastos_com_Pessoal</v>
      </c>
    </row>
    <row r="1857" spans="1:17" ht="25.5" x14ac:dyDescent="0.2">
      <c r="A1857" s="357">
        <v>1854</v>
      </c>
      <c r="B1857" s="347">
        <v>44994</v>
      </c>
      <c r="C1857" s="580">
        <v>44986</v>
      </c>
      <c r="D1857" s="349" t="s">
        <v>176</v>
      </c>
      <c r="E1857" s="349" t="s">
        <v>262</v>
      </c>
      <c r="F1857" s="350">
        <v>906.06</v>
      </c>
      <c r="G1857" s="349" t="s">
        <v>3342</v>
      </c>
      <c r="H1857" s="349" t="s">
        <v>1032</v>
      </c>
      <c r="I1857" s="351" t="s">
        <v>3343</v>
      </c>
      <c r="J1857" s="352" t="s">
        <v>501</v>
      </c>
      <c r="K1857" s="352" t="s">
        <v>1188</v>
      </c>
      <c r="L1857" s="353" t="s">
        <v>1189</v>
      </c>
      <c r="M1857" s="352">
        <v>565700069</v>
      </c>
      <c r="N1857" s="371">
        <v>44994</v>
      </c>
      <c r="O1857" s="74">
        <f t="shared" si="94"/>
        <v>3</v>
      </c>
      <c r="P1857" s="74">
        <f t="shared" si="95"/>
        <v>3</v>
      </c>
      <c r="Q1857" s="139" t="str">
        <f t="shared" si="96"/>
        <v>Gastos_com_Pessoal</v>
      </c>
    </row>
    <row r="1858" spans="1:17" ht="25.5" x14ac:dyDescent="0.2">
      <c r="A1858" s="357">
        <v>1855</v>
      </c>
      <c r="B1858" s="347">
        <v>44994</v>
      </c>
      <c r="C1858" s="580">
        <v>44986</v>
      </c>
      <c r="D1858" s="349" t="s">
        <v>176</v>
      </c>
      <c r="E1858" s="349" t="s">
        <v>280</v>
      </c>
      <c r="F1858" s="350">
        <v>2529.41</v>
      </c>
      <c r="G1858" s="349" t="s">
        <v>3215</v>
      </c>
      <c r="H1858" s="349" t="s">
        <v>1032</v>
      </c>
      <c r="I1858" s="351" t="s">
        <v>3343</v>
      </c>
      <c r="J1858" s="352" t="s">
        <v>501</v>
      </c>
      <c r="K1858" s="352" t="s">
        <v>1188</v>
      </c>
      <c r="L1858" s="353" t="s">
        <v>1189</v>
      </c>
      <c r="M1858" s="352">
        <v>565700069</v>
      </c>
      <c r="N1858" s="371">
        <v>44994</v>
      </c>
      <c r="O1858" s="74">
        <f t="shared" si="94"/>
        <v>3</v>
      </c>
      <c r="P1858" s="74">
        <f t="shared" si="95"/>
        <v>3</v>
      </c>
      <c r="Q1858" s="139" t="str">
        <f t="shared" si="96"/>
        <v>Gastos_com_Pessoal</v>
      </c>
    </row>
    <row r="1859" spans="1:17" ht="25.5" x14ac:dyDescent="0.2">
      <c r="A1859" s="357">
        <v>1856</v>
      </c>
      <c r="B1859" s="347">
        <v>44994</v>
      </c>
      <c r="C1859" s="580">
        <v>44986</v>
      </c>
      <c r="D1859" s="349" t="s">
        <v>176</v>
      </c>
      <c r="E1859" s="349" t="s">
        <v>262</v>
      </c>
      <c r="F1859" s="350">
        <v>899.33</v>
      </c>
      <c r="G1859" s="349" t="s">
        <v>3344</v>
      </c>
      <c r="H1859" s="349" t="s">
        <v>414</v>
      </c>
      <c r="I1859" s="351" t="s">
        <v>3345</v>
      </c>
      <c r="J1859" s="352" t="s">
        <v>565</v>
      </c>
      <c r="K1859" s="352" t="s">
        <v>1188</v>
      </c>
      <c r="L1859" s="353" t="s">
        <v>1189</v>
      </c>
      <c r="M1859" s="352">
        <v>565700069</v>
      </c>
      <c r="N1859" s="371">
        <v>44994</v>
      </c>
      <c r="O1859" s="74">
        <f t="shared" si="94"/>
        <v>3</v>
      </c>
      <c r="P1859" s="74">
        <f t="shared" si="95"/>
        <v>3</v>
      </c>
      <c r="Q1859" s="139" t="str">
        <f t="shared" si="96"/>
        <v>Gastos_com_Pessoal</v>
      </c>
    </row>
    <row r="1860" spans="1:17" ht="25.5" x14ac:dyDescent="0.2">
      <c r="A1860" s="357">
        <v>1857</v>
      </c>
      <c r="B1860" s="347">
        <v>44994</v>
      </c>
      <c r="C1860" s="580">
        <v>44986</v>
      </c>
      <c r="D1860" s="349" t="s">
        <v>176</v>
      </c>
      <c r="E1860" s="349" t="s">
        <v>280</v>
      </c>
      <c r="F1860" s="350">
        <v>2513.08</v>
      </c>
      <c r="G1860" s="349" t="s">
        <v>3346</v>
      </c>
      <c r="H1860" s="349" t="s">
        <v>414</v>
      </c>
      <c r="I1860" s="351" t="s">
        <v>3345</v>
      </c>
      <c r="J1860" s="352" t="s">
        <v>565</v>
      </c>
      <c r="K1860" s="352" t="s">
        <v>1188</v>
      </c>
      <c r="L1860" s="353" t="s">
        <v>1189</v>
      </c>
      <c r="M1860" s="352">
        <v>565700069</v>
      </c>
      <c r="N1860" s="371">
        <v>44994</v>
      </c>
      <c r="O1860" s="74">
        <f t="shared" si="94"/>
        <v>3</v>
      </c>
      <c r="P1860" s="74">
        <f t="shared" si="95"/>
        <v>3</v>
      </c>
      <c r="Q1860" s="139" t="str">
        <f t="shared" si="96"/>
        <v>Gastos_com_Pessoal</v>
      </c>
    </row>
    <row r="1861" spans="1:17" ht="25.5" x14ac:dyDescent="0.2">
      <c r="A1861" s="357">
        <v>1858</v>
      </c>
      <c r="B1861" s="347">
        <v>44994</v>
      </c>
      <c r="C1861" s="580">
        <v>44986</v>
      </c>
      <c r="D1861" s="349" t="s">
        <v>176</v>
      </c>
      <c r="E1861" s="349" t="s">
        <v>262</v>
      </c>
      <c r="F1861" s="350">
        <v>887.76</v>
      </c>
      <c r="G1861" s="349" t="s">
        <v>3347</v>
      </c>
      <c r="H1861" s="349" t="s">
        <v>419</v>
      </c>
      <c r="I1861" s="351" t="s">
        <v>3348</v>
      </c>
      <c r="J1861" s="352" t="s">
        <v>525</v>
      </c>
      <c r="K1861" s="352" t="s">
        <v>1188</v>
      </c>
      <c r="L1861" s="353" t="s">
        <v>1189</v>
      </c>
      <c r="M1861" s="352">
        <v>565700069</v>
      </c>
      <c r="N1861" s="371">
        <v>44994</v>
      </c>
      <c r="O1861" s="74">
        <f t="shared" si="94"/>
        <v>3</v>
      </c>
      <c r="P1861" s="74">
        <f t="shared" si="95"/>
        <v>3</v>
      </c>
      <c r="Q1861" s="139" t="str">
        <f t="shared" si="96"/>
        <v>Gastos_com_Pessoal</v>
      </c>
    </row>
    <row r="1862" spans="1:17" ht="25.5" x14ac:dyDescent="0.2">
      <c r="A1862" s="357">
        <v>1859</v>
      </c>
      <c r="B1862" s="347">
        <v>44994</v>
      </c>
      <c r="C1862" s="580">
        <v>44986</v>
      </c>
      <c r="D1862" s="349" t="s">
        <v>176</v>
      </c>
      <c r="E1862" s="349" t="s">
        <v>280</v>
      </c>
      <c r="F1862" s="350">
        <v>2485.3000000000002</v>
      </c>
      <c r="G1862" s="349" t="s">
        <v>3349</v>
      </c>
      <c r="H1862" s="349" t="s">
        <v>419</v>
      </c>
      <c r="I1862" s="351" t="s">
        <v>3348</v>
      </c>
      <c r="J1862" s="352" t="s">
        <v>525</v>
      </c>
      <c r="K1862" s="352" t="s">
        <v>1188</v>
      </c>
      <c r="L1862" s="353" t="s">
        <v>1189</v>
      </c>
      <c r="M1862" s="352">
        <v>565700069</v>
      </c>
      <c r="N1862" s="371">
        <v>44994</v>
      </c>
      <c r="O1862" s="74">
        <f t="shared" si="94"/>
        <v>3</v>
      </c>
      <c r="P1862" s="74">
        <f t="shared" si="95"/>
        <v>3</v>
      </c>
      <c r="Q1862" s="139" t="str">
        <f t="shared" si="96"/>
        <v>Gastos_com_Pessoal</v>
      </c>
    </row>
    <row r="1863" spans="1:17" ht="25.5" x14ac:dyDescent="0.2">
      <c r="A1863" s="357">
        <v>1860</v>
      </c>
      <c r="B1863" s="347">
        <v>44994</v>
      </c>
      <c r="C1863" s="580">
        <v>44986</v>
      </c>
      <c r="D1863" s="349" t="s">
        <v>176</v>
      </c>
      <c r="E1863" s="349" t="s">
        <v>262</v>
      </c>
      <c r="F1863" s="350">
        <v>779.43</v>
      </c>
      <c r="G1863" s="349" t="s">
        <v>3350</v>
      </c>
      <c r="H1863" s="349" t="s">
        <v>493</v>
      </c>
      <c r="I1863" s="351" t="s">
        <v>3351</v>
      </c>
      <c r="J1863" s="352" t="s">
        <v>699</v>
      </c>
      <c r="K1863" s="352" t="s">
        <v>1188</v>
      </c>
      <c r="L1863" s="353" t="s">
        <v>1189</v>
      </c>
      <c r="M1863" s="352">
        <v>565700069</v>
      </c>
      <c r="N1863" s="371">
        <v>44994</v>
      </c>
      <c r="O1863" s="74">
        <f t="shared" si="94"/>
        <v>3</v>
      </c>
      <c r="P1863" s="74">
        <f t="shared" si="95"/>
        <v>3</v>
      </c>
      <c r="Q1863" s="139" t="str">
        <f t="shared" si="96"/>
        <v>Gastos_com_Pessoal</v>
      </c>
    </row>
    <row r="1864" spans="1:17" ht="25.5" x14ac:dyDescent="0.2">
      <c r="A1864" s="357">
        <v>1861</v>
      </c>
      <c r="B1864" s="347">
        <v>44994</v>
      </c>
      <c r="C1864" s="580">
        <v>44986</v>
      </c>
      <c r="D1864" s="349" t="s">
        <v>176</v>
      </c>
      <c r="E1864" s="349" t="s">
        <v>280</v>
      </c>
      <c r="F1864" s="350">
        <v>2225.3000000000002</v>
      </c>
      <c r="G1864" s="349" t="s">
        <v>3215</v>
      </c>
      <c r="H1864" s="349" t="s">
        <v>493</v>
      </c>
      <c r="I1864" s="351" t="s">
        <v>3351</v>
      </c>
      <c r="J1864" s="352" t="s">
        <v>699</v>
      </c>
      <c r="K1864" s="352" t="s">
        <v>1188</v>
      </c>
      <c r="L1864" s="353" t="s">
        <v>1189</v>
      </c>
      <c r="M1864" s="352">
        <v>565700069</v>
      </c>
      <c r="N1864" s="371">
        <v>44994</v>
      </c>
      <c r="O1864" s="74">
        <f t="shared" si="94"/>
        <v>3</v>
      </c>
      <c r="P1864" s="74">
        <f t="shared" si="95"/>
        <v>3</v>
      </c>
      <c r="Q1864" s="139" t="str">
        <f t="shared" si="96"/>
        <v>Gastos_com_Pessoal</v>
      </c>
    </row>
    <row r="1865" spans="1:17" ht="25.5" x14ac:dyDescent="0.2">
      <c r="A1865" s="357">
        <v>1862</v>
      </c>
      <c r="B1865" s="347">
        <v>44994</v>
      </c>
      <c r="C1865" s="580">
        <v>44986</v>
      </c>
      <c r="D1865" s="349" t="s">
        <v>176</v>
      </c>
      <c r="E1865" s="349" t="s">
        <v>262</v>
      </c>
      <c r="F1865" s="350">
        <v>945.88</v>
      </c>
      <c r="G1865" s="349" t="s">
        <v>3352</v>
      </c>
      <c r="H1865" s="349" t="s">
        <v>423</v>
      </c>
      <c r="I1865" s="351" t="s">
        <v>3353</v>
      </c>
      <c r="J1865" s="352" t="s">
        <v>3354</v>
      </c>
      <c r="K1865" s="352" t="s">
        <v>1188</v>
      </c>
      <c r="L1865" s="353" t="s">
        <v>1189</v>
      </c>
      <c r="M1865" s="352">
        <v>565700069</v>
      </c>
      <c r="N1865" s="371">
        <v>44994</v>
      </c>
      <c r="O1865" s="74">
        <f t="shared" si="94"/>
        <v>3</v>
      </c>
      <c r="P1865" s="74">
        <f t="shared" si="95"/>
        <v>3</v>
      </c>
      <c r="Q1865" s="139" t="str">
        <f t="shared" si="96"/>
        <v>Gastos_com_Pessoal</v>
      </c>
    </row>
    <row r="1866" spans="1:17" ht="25.5" x14ac:dyDescent="0.2">
      <c r="A1866" s="357">
        <v>1863</v>
      </c>
      <c r="B1866" s="347">
        <v>44994</v>
      </c>
      <c r="C1866" s="580">
        <v>44986</v>
      </c>
      <c r="D1866" s="349" t="s">
        <v>176</v>
      </c>
      <c r="E1866" s="349" t="s">
        <v>280</v>
      </c>
      <c r="F1866" s="350">
        <v>2622.5</v>
      </c>
      <c r="G1866" s="349" t="s">
        <v>3355</v>
      </c>
      <c r="H1866" s="349" t="s">
        <v>423</v>
      </c>
      <c r="I1866" s="351" t="s">
        <v>3353</v>
      </c>
      <c r="J1866" s="352" t="s">
        <v>3354</v>
      </c>
      <c r="K1866" s="352" t="s">
        <v>1188</v>
      </c>
      <c r="L1866" s="353" t="s">
        <v>1189</v>
      </c>
      <c r="M1866" s="352">
        <v>565700069</v>
      </c>
      <c r="N1866" s="371">
        <v>44994</v>
      </c>
      <c r="O1866" s="74">
        <f t="shared" si="94"/>
        <v>3</v>
      </c>
      <c r="P1866" s="74">
        <f t="shared" si="95"/>
        <v>3</v>
      </c>
      <c r="Q1866" s="139" t="str">
        <f t="shared" si="96"/>
        <v>Gastos_com_Pessoal</v>
      </c>
    </row>
    <row r="1867" spans="1:17" ht="25.5" x14ac:dyDescent="0.2">
      <c r="A1867" s="357">
        <v>1864</v>
      </c>
      <c r="B1867" s="347">
        <v>44994</v>
      </c>
      <c r="C1867" s="580">
        <v>44986</v>
      </c>
      <c r="D1867" s="349" t="s">
        <v>176</v>
      </c>
      <c r="E1867" s="349" t="s">
        <v>262</v>
      </c>
      <c r="F1867" s="350">
        <v>925.41</v>
      </c>
      <c r="G1867" s="349" t="s">
        <v>3356</v>
      </c>
      <c r="H1867" s="349" t="s">
        <v>419</v>
      </c>
      <c r="I1867" s="351" t="s">
        <v>3357</v>
      </c>
      <c r="J1867" s="352" t="s">
        <v>745</v>
      </c>
      <c r="K1867" s="352" t="s">
        <v>1188</v>
      </c>
      <c r="L1867" s="353" t="s">
        <v>1189</v>
      </c>
      <c r="M1867" s="352">
        <v>565700069</v>
      </c>
      <c r="N1867" s="371">
        <v>44994</v>
      </c>
      <c r="O1867" s="74">
        <f t="shared" si="94"/>
        <v>3</v>
      </c>
      <c r="P1867" s="74">
        <f t="shared" si="95"/>
        <v>3</v>
      </c>
      <c r="Q1867" s="139" t="str">
        <f t="shared" si="96"/>
        <v>Gastos_com_Pessoal</v>
      </c>
    </row>
    <row r="1868" spans="1:17" ht="25.5" x14ac:dyDescent="0.2">
      <c r="A1868" s="357">
        <v>1865</v>
      </c>
      <c r="B1868" s="347">
        <v>44994</v>
      </c>
      <c r="C1868" s="580">
        <v>44986</v>
      </c>
      <c r="D1868" s="349" t="s">
        <v>176</v>
      </c>
      <c r="E1868" s="349" t="s">
        <v>280</v>
      </c>
      <c r="F1868" s="350">
        <v>2575.71</v>
      </c>
      <c r="G1868" s="349" t="s">
        <v>3358</v>
      </c>
      <c r="H1868" s="349" t="s">
        <v>419</v>
      </c>
      <c r="I1868" s="351" t="s">
        <v>3357</v>
      </c>
      <c r="J1868" s="352" t="s">
        <v>745</v>
      </c>
      <c r="K1868" s="352" t="s">
        <v>1188</v>
      </c>
      <c r="L1868" s="353" t="s">
        <v>1189</v>
      </c>
      <c r="M1868" s="352">
        <v>565700069</v>
      </c>
      <c r="N1868" s="371">
        <v>44994</v>
      </c>
      <c r="O1868" s="74">
        <f t="shared" si="94"/>
        <v>3</v>
      </c>
      <c r="P1868" s="74">
        <f t="shared" si="95"/>
        <v>3</v>
      </c>
      <c r="Q1868" s="139" t="str">
        <f t="shared" si="96"/>
        <v>Gastos_com_Pessoal</v>
      </c>
    </row>
    <row r="1869" spans="1:17" ht="24" x14ac:dyDescent="0.2">
      <c r="A1869" s="357">
        <v>1866</v>
      </c>
      <c r="B1869" s="347">
        <v>44994</v>
      </c>
      <c r="C1869" s="580">
        <v>44986</v>
      </c>
      <c r="D1869" s="349" t="s">
        <v>264</v>
      </c>
      <c r="E1869" s="349" t="s">
        <v>180</v>
      </c>
      <c r="F1869" s="350">
        <v>232.31</v>
      </c>
      <c r="G1869" s="349" t="s">
        <v>3359</v>
      </c>
      <c r="H1869" s="349" t="s">
        <v>303</v>
      </c>
      <c r="I1869" s="351" t="s">
        <v>3360</v>
      </c>
      <c r="J1869" s="352" t="s">
        <v>3361</v>
      </c>
      <c r="K1869" s="352" t="s">
        <v>1157</v>
      </c>
      <c r="L1869" s="353" t="s">
        <v>32</v>
      </c>
      <c r="M1869" s="352">
        <v>20235464</v>
      </c>
      <c r="N1869" s="371">
        <v>44986</v>
      </c>
      <c r="O1869" s="74">
        <f t="shared" si="94"/>
        <v>3</v>
      </c>
      <c r="P1869" s="74">
        <f t="shared" si="95"/>
        <v>3</v>
      </c>
      <c r="Q1869" s="139" t="str">
        <f t="shared" si="96"/>
        <v>Gastos_Gerais</v>
      </c>
    </row>
    <row r="1870" spans="1:17" ht="24" x14ac:dyDescent="0.2">
      <c r="A1870" s="357">
        <v>1867</v>
      </c>
      <c r="B1870" s="354">
        <v>44994</v>
      </c>
      <c r="C1870" s="580">
        <v>44896</v>
      </c>
      <c r="D1870" s="349" t="s">
        <v>33</v>
      </c>
      <c r="E1870" s="349" t="s">
        <v>323</v>
      </c>
      <c r="F1870" s="350">
        <v>4012000.7</v>
      </c>
      <c r="G1870" s="578" t="s">
        <v>3967</v>
      </c>
      <c r="H1870" s="349" t="s">
        <v>303</v>
      </c>
      <c r="I1870" s="351" t="s">
        <v>1509</v>
      </c>
      <c r="J1870" s="352" t="s">
        <v>1510</v>
      </c>
      <c r="K1870" s="352" t="s">
        <v>4035</v>
      </c>
      <c r="L1870" s="353" t="s">
        <v>1255</v>
      </c>
      <c r="M1870" s="352" t="s">
        <v>425</v>
      </c>
      <c r="N1870" s="371">
        <v>44995</v>
      </c>
      <c r="O1870" s="74">
        <f t="shared" si="94"/>
        <v>3</v>
      </c>
      <c r="P1870" s="74">
        <f t="shared" si="95"/>
        <v>0</v>
      </c>
      <c r="Q1870" s="139" t="str">
        <f t="shared" si="96"/>
        <v>Receitas</v>
      </c>
    </row>
    <row r="1871" spans="1:17" ht="36" x14ac:dyDescent="0.2">
      <c r="A1871" s="357">
        <v>1868</v>
      </c>
      <c r="B1871" s="347">
        <v>44995</v>
      </c>
      <c r="C1871" s="580">
        <v>44986</v>
      </c>
      <c r="D1871" s="349" t="s">
        <v>264</v>
      </c>
      <c r="E1871" s="349" t="s">
        <v>80</v>
      </c>
      <c r="F1871" s="350">
        <v>3755</v>
      </c>
      <c r="G1871" s="349" t="s">
        <v>3362</v>
      </c>
      <c r="H1871" s="349" t="s">
        <v>420</v>
      </c>
      <c r="I1871" s="351" t="s">
        <v>2970</v>
      </c>
      <c r="J1871" s="352" t="s">
        <v>3363</v>
      </c>
      <c r="K1871" s="352" t="s">
        <v>1157</v>
      </c>
      <c r="L1871" s="353" t="s">
        <v>32</v>
      </c>
      <c r="M1871" s="352">
        <v>1477</v>
      </c>
      <c r="N1871" s="371">
        <v>44992</v>
      </c>
      <c r="O1871" s="74">
        <f t="shared" si="94"/>
        <v>3</v>
      </c>
      <c r="P1871" s="74">
        <f t="shared" si="95"/>
        <v>3</v>
      </c>
      <c r="Q1871" s="139" t="str">
        <f t="shared" si="96"/>
        <v>Gastos_Gerais</v>
      </c>
    </row>
    <row r="1872" spans="1:17" ht="24" x14ac:dyDescent="0.2">
      <c r="A1872" s="357">
        <v>1869</v>
      </c>
      <c r="B1872" s="347">
        <v>44995</v>
      </c>
      <c r="C1872" s="580">
        <v>44958</v>
      </c>
      <c r="D1872" s="349" t="s">
        <v>264</v>
      </c>
      <c r="E1872" s="349" t="s">
        <v>60</v>
      </c>
      <c r="F1872" s="350">
        <v>21146.799999999999</v>
      </c>
      <c r="G1872" s="349" t="s">
        <v>1757</v>
      </c>
      <c r="H1872" s="349" t="s">
        <v>493</v>
      </c>
      <c r="I1872" s="351" t="s">
        <v>1422</v>
      </c>
      <c r="J1872" s="352" t="s">
        <v>1423</v>
      </c>
      <c r="K1872" s="352" t="s">
        <v>1157</v>
      </c>
      <c r="L1872" s="353" t="s">
        <v>32</v>
      </c>
      <c r="M1872" s="352">
        <v>34</v>
      </c>
      <c r="N1872" s="371">
        <v>44992</v>
      </c>
      <c r="O1872" s="74">
        <f t="shared" si="94"/>
        <v>3</v>
      </c>
      <c r="P1872" s="74">
        <f t="shared" si="95"/>
        <v>2</v>
      </c>
      <c r="Q1872" s="139" t="str">
        <f t="shared" si="96"/>
        <v>Gastos_Gerais</v>
      </c>
    </row>
    <row r="1873" spans="1:17" ht="24" x14ac:dyDescent="0.2">
      <c r="A1873" s="357">
        <v>1870</v>
      </c>
      <c r="B1873" s="347">
        <v>44995</v>
      </c>
      <c r="C1873" s="580">
        <v>44986</v>
      </c>
      <c r="D1873" s="349" t="s">
        <v>264</v>
      </c>
      <c r="E1873" s="349" t="s">
        <v>0</v>
      </c>
      <c r="F1873" s="350">
        <v>1213.45</v>
      </c>
      <c r="G1873" s="349" t="s">
        <v>1283</v>
      </c>
      <c r="H1873" s="349" t="s">
        <v>418</v>
      </c>
      <c r="I1873" s="351" t="s">
        <v>3364</v>
      </c>
      <c r="J1873" s="352" t="s">
        <v>1285</v>
      </c>
      <c r="K1873" s="352" t="s">
        <v>1157</v>
      </c>
      <c r="L1873" s="353" t="s">
        <v>32</v>
      </c>
      <c r="M1873" s="352">
        <v>5094</v>
      </c>
      <c r="N1873" s="371">
        <v>44994</v>
      </c>
      <c r="O1873" s="74">
        <f t="shared" si="94"/>
        <v>3</v>
      </c>
      <c r="P1873" s="74">
        <f t="shared" si="95"/>
        <v>3</v>
      </c>
      <c r="Q1873" s="139" t="str">
        <f t="shared" si="96"/>
        <v>Gastos_Gerais</v>
      </c>
    </row>
    <row r="1874" spans="1:17" ht="24" x14ac:dyDescent="0.2">
      <c r="A1874" s="357">
        <v>1871</v>
      </c>
      <c r="B1874" s="347">
        <v>44995</v>
      </c>
      <c r="C1874" s="580">
        <v>44958</v>
      </c>
      <c r="D1874" s="349" t="s">
        <v>264</v>
      </c>
      <c r="E1874" s="349" t="s">
        <v>293</v>
      </c>
      <c r="F1874" s="350">
        <v>151.41</v>
      </c>
      <c r="G1874" s="349" t="s">
        <v>3365</v>
      </c>
      <c r="H1874" s="349" t="s">
        <v>302</v>
      </c>
      <c r="I1874" s="351" t="s">
        <v>1172</v>
      </c>
      <c r="J1874" s="352" t="s">
        <v>1173</v>
      </c>
      <c r="K1874" s="352" t="s">
        <v>1157</v>
      </c>
      <c r="L1874" s="353" t="s">
        <v>32</v>
      </c>
      <c r="M1874" s="352">
        <v>2023639</v>
      </c>
      <c r="N1874" s="371">
        <v>44981</v>
      </c>
      <c r="O1874" s="74">
        <f t="shared" si="94"/>
        <v>3</v>
      </c>
      <c r="P1874" s="74">
        <f t="shared" si="95"/>
        <v>2</v>
      </c>
      <c r="Q1874" s="139" t="str">
        <f t="shared" si="96"/>
        <v>Gastos_Gerais</v>
      </c>
    </row>
    <row r="1875" spans="1:17" ht="24" x14ac:dyDescent="0.2">
      <c r="A1875" s="357">
        <v>1872</v>
      </c>
      <c r="B1875" s="347">
        <v>44995</v>
      </c>
      <c r="C1875" s="580">
        <v>44958</v>
      </c>
      <c r="D1875" s="349" t="s">
        <v>264</v>
      </c>
      <c r="E1875" s="349" t="s">
        <v>293</v>
      </c>
      <c r="F1875" s="350">
        <v>151.41</v>
      </c>
      <c r="G1875" s="349" t="s">
        <v>3366</v>
      </c>
      <c r="H1875" s="349" t="s">
        <v>302</v>
      </c>
      <c r="I1875" s="351" t="s">
        <v>1172</v>
      </c>
      <c r="J1875" s="352" t="s">
        <v>1173</v>
      </c>
      <c r="K1875" s="352" t="s">
        <v>1157</v>
      </c>
      <c r="L1875" s="353" t="s">
        <v>32</v>
      </c>
      <c r="M1875" s="352">
        <v>2023640</v>
      </c>
      <c r="N1875" s="371">
        <v>44981</v>
      </c>
      <c r="O1875" s="74">
        <f t="shared" si="94"/>
        <v>3</v>
      </c>
      <c r="P1875" s="74">
        <f t="shared" si="95"/>
        <v>2</v>
      </c>
      <c r="Q1875" s="139" t="str">
        <f t="shared" si="96"/>
        <v>Gastos_Gerais</v>
      </c>
    </row>
    <row r="1876" spans="1:17" s="327" customFormat="1" ht="24" x14ac:dyDescent="0.2">
      <c r="A1876" s="357">
        <v>1873</v>
      </c>
      <c r="B1876" s="355">
        <v>44995</v>
      </c>
      <c r="C1876" s="348">
        <v>44958</v>
      </c>
      <c r="D1876" s="351" t="s">
        <v>264</v>
      </c>
      <c r="E1876" s="351" t="s">
        <v>293</v>
      </c>
      <c r="F1876" s="356">
        <v>151.41</v>
      </c>
      <c r="G1876" s="351" t="s">
        <v>3367</v>
      </c>
      <c r="H1876" s="351" t="s">
        <v>302</v>
      </c>
      <c r="I1876" s="351" t="s">
        <v>1172</v>
      </c>
      <c r="J1876" s="353" t="s">
        <v>1173</v>
      </c>
      <c r="K1876" s="353" t="s">
        <v>1157</v>
      </c>
      <c r="L1876" s="353" t="s">
        <v>32</v>
      </c>
      <c r="M1876" s="353">
        <v>2023641</v>
      </c>
      <c r="N1876" s="368">
        <v>44981</v>
      </c>
      <c r="O1876" s="74">
        <f t="shared" si="94"/>
        <v>3</v>
      </c>
      <c r="P1876" s="74">
        <f t="shared" si="95"/>
        <v>2</v>
      </c>
      <c r="Q1876" s="139" t="str">
        <f t="shared" si="96"/>
        <v>Gastos_Gerais</v>
      </c>
    </row>
    <row r="1877" spans="1:17" ht="24" x14ac:dyDescent="0.2">
      <c r="A1877" s="357">
        <v>1874</v>
      </c>
      <c r="B1877" s="347">
        <v>44995</v>
      </c>
      <c r="C1877" s="580">
        <v>44958</v>
      </c>
      <c r="D1877" s="349" t="s">
        <v>264</v>
      </c>
      <c r="E1877" s="349" t="s">
        <v>177</v>
      </c>
      <c r="F1877" s="350">
        <v>745.02</v>
      </c>
      <c r="G1877" s="349" t="s">
        <v>1729</v>
      </c>
      <c r="H1877" s="349" t="s">
        <v>423</v>
      </c>
      <c r="I1877" s="351" t="s">
        <v>1165</v>
      </c>
      <c r="J1877" s="352" t="s">
        <v>1166</v>
      </c>
      <c r="K1877" s="352" t="s">
        <v>1157</v>
      </c>
      <c r="L1877" s="353" t="s">
        <v>1158</v>
      </c>
      <c r="M1877" s="352" t="s">
        <v>3368</v>
      </c>
      <c r="N1877" s="371">
        <v>44995</v>
      </c>
      <c r="O1877" s="74">
        <f t="shared" si="94"/>
        <v>3</v>
      </c>
      <c r="P1877" s="74">
        <f t="shared" si="95"/>
        <v>2</v>
      </c>
      <c r="Q1877" s="139" t="str">
        <f t="shared" si="96"/>
        <v>Gastos_Gerais</v>
      </c>
    </row>
    <row r="1878" spans="1:17" ht="24" x14ac:dyDescent="0.2">
      <c r="A1878" s="357">
        <v>1875</v>
      </c>
      <c r="B1878" s="347">
        <v>44995</v>
      </c>
      <c r="C1878" s="580">
        <v>44986</v>
      </c>
      <c r="D1878" s="349" t="s">
        <v>264</v>
      </c>
      <c r="E1878" s="349" t="s">
        <v>80</v>
      </c>
      <c r="F1878" s="350">
        <v>3630.2</v>
      </c>
      <c r="G1878" s="349" t="s">
        <v>3369</v>
      </c>
      <c r="H1878" s="349" t="s">
        <v>417</v>
      </c>
      <c r="I1878" s="351" t="s">
        <v>2970</v>
      </c>
      <c r="J1878" s="352" t="s">
        <v>2971</v>
      </c>
      <c r="K1878" s="352" t="s">
        <v>1157</v>
      </c>
      <c r="L1878" s="353" t="s">
        <v>32</v>
      </c>
      <c r="M1878" s="352">
        <v>1482</v>
      </c>
      <c r="N1878" s="371">
        <v>44992</v>
      </c>
      <c r="O1878" s="74">
        <f t="shared" si="94"/>
        <v>3</v>
      </c>
      <c r="P1878" s="74">
        <f t="shared" si="95"/>
        <v>3</v>
      </c>
      <c r="Q1878" s="139" t="str">
        <f t="shared" si="96"/>
        <v>Gastos_Gerais</v>
      </c>
    </row>
    <row r="1879" spans="1:17" ht="24" x14ac:dyDescent="0.2">
      <c r="A1879" s="357">
        <v>1876</v>
      </c>
      <c r="B1879" s="347">
        <v>44995</v>
      </c>
      <c r="C1879" s="580">
        <v>44958</v>
      </c>
      <c r="D1879" s="349" t="s">
        <v>264</v>
      </c>
      <c r="E1879" s="349" t="s">
        <v>177</v>
      </c>
      <c r="F1879" s="350">
        <v>739.54</v>
      </c>
      <c r="G1879" s="349" t="s">
        <v>1729</v>
      </c>
      <c r="H1879" s="349" t="s">
        <v>417</v>
      </c>
      <c r="I1879" s="351" t="s">
        <v>1165</v>
      </c>
      <c r="J1879" s="352" t="s">
        <v>1166</v>
      </c>
      <c r="K1879" s="352" t="s">
        <v>1157</v>
      </c>
      <c r="L1879" s="353" t="s">
        <v>1158</v>
      </c>
      <c r="M1879" s="352" t="s">
        <v>3370</v>
      </c>
      <c r="N1879" s="371">
        <v>44995</v>
      </c>
      <c r="O1879" s="74">
        <f t="shared" si="94"/>
        <v>3</v>
      </c>
      <c r="P1879" s="74">
        <f t="shared" si="95"/>
        <v>2</v>
      </c>
      <c r="Q1879" s="139" t="str">
        <f t="shared" si="96"/>
        <v>Gastos_Gerais</v>
      </c>
    </row>
    <row r="1880" spans="1:17" ht="48" x14ac:dyDescent="0.2">
      <c r="A1880" s="357">
        <v>1877</v>
      </c>
      <c r="B1880" s="347">
        <v>44995</v>
      </c>
      <c r="C1880" s="580">
        <v>44986</v>
      </c>
      <c r="D1880" s="349" t="s">
        <v>264</v>
      </c>
      <c r="E1880" s="349" t="s">
        <v>386</v>
      </c>
      <c r="F1880" s="350">
        <v>467.25</v>
      </c>
      <c r="G1880" s="349" t="s">
        <v>3371</v>
      </c>
      <c r="H1880" s="349" t="s">
        <v>417</v>
      </c>
      <c r="I1880" s="351" t="s">
        <v>3372</v>
      </c>
      <c r="J1880" s="352" t="s">
        <v>3373</v>
      </c>
      <c r="K1880" s="352" t="s">
        <v>1157</v>
      </c>
      <c r="L1880" s="353" t="s">
        <v>32</v>
      </c>
      <c r="M1880" s="352">
        <v>20171</v>
      </c>
      <c r="N1880" s="371">
        <v>44994</v>
      </c>
      <c r="O1880" s="74">
        <f t="shared" si="94"/>
        <v>3</v>
      </c>
      <c r="P1880" s="74">
        <f t="shared" si="95"/>
        <v>3</v>
      </c>
      <c r="Q1880" s="139" t="str">
        <f t="shared" si="96"/>
        <v>Gastos_Gerais</v>
      </c>
    </row>
    <row r="1881" spans="1:17" ht="36" x14ac:dyDescent="0.2">
      <c r="A1881" s="357">
        <v>1878</v>
      </c>
      <c r="B1881" s="347">
        <v>44995</v>
      </c>
      <c r="C1881" s="580">
        <v>44986</v>
      </c>
      <c r="D1881" s="349" t="s">
        <v>264</v>
      </c>
      <c r="E1881" s="349" t="s">
        <v>80</v>
      </c>
      <c r="F1881" s="350">
        <v>3863</v>
      </c>
      <c r="G1881" s="349" t="s">
        <v>3374</v>
      </c>
      <c r="H1881" s="349" t="s">
        <v>1032</v>
      </c>
      <c r="I1881" s="351" t="s">
        <v>2970</v>
      </c>
      <c r="J1881" s="352" t="s">
        <v>3363</v>
      </c>
      <c r="K1881" s="352" t="s">
        <v>1157</v>
      </c>
      <c r="L1881" s="353" t="s">
        <v>32</v>
      </c>
      <c r="M1881" s="352">
        <v>1475</v>
      </c>
      <c r="N1881" s="371">
        <v>44992</v>
      </c>
      <c r="O1881" s="74">
        <f t="shared" si="94"/>
        <v>3</v>
      </c>
      <c r="P1881" s="74">
        <f t="shared" si="95"/>
        <v>3</v>
      </c>
      <c r="Q1881" s="139" t="str">
        <f t="shared" si="96"/>
        <v>Gastos_Gerais</v>
      </c>
    </row>
    <row r="1882" spans="1:17" ht="24" x14ac:dyDescent="0.2">
      <c r="A1882" s="357">
        <v>1879</v>
      </c>
      <c r="B1882" s="347">
        <v>44995</v>
      </c>
      <c r="C1882" s="580">
        <v>44958</v>
      </c>
      <c r="D1882" s="349" t="s">
        <v>264</v>
      </c>
      <c r="E1882" s="349" t="s">
        <v>177</v>
      </c>
      <c r="F1882" s="350">
        <v>745.02</v>
      </c>
      <c r="G1882" s="349" t="s">
        <v>1729</v>
      </c>
      <c r="H1882" s="349" t="s">
        <v>419</v>
      </c>
      <c r="I1882" s="351" t="s">
        <v>1165</v>
      </c>
      <c r="J1882" s="352" t="s">
        <v>1166</v>
      </c>
      <c r="K1882" s="352" t="s">
        <v>1157</v>
      </c>
      <c r="L1882" s="353" t="s">
        <v>1158</v>
      </c>
      <c r="M1882" s="352" t="s">
        <v>3375</v>
      </c>
      <c r="N1882" s="371">
        <v>44995</v>
      </c>
      <c r="O1882" s="74">
        <f t="shared" si="94"/>
        <v>3</v>
      </c>
      <c r="P1882" s="74">
        <f t="shared" si="95"/>
        <v>2</v>
      </c>
      <c r="Q1882" s="139" t="str">
        <f t="shared" si="96"/>
        <v>Gastos_Gerais</v>
      </c>
    </row>
    <row r="1883" spans="1:17" ht="24" x14ac:dyDescent="0.2">
      <c r="A1883" s="357">
        <v>1880</v>
      </c>
      <c r="B1883" s="347">
        <v>44995</v>
      </c>
      <c r="C1883" s="580">
        <v>44958</v>
      </c>
      <c r="D1883" s="349" t="s">
        <v>264</v>
      </c>
      <c r="E1883" s="349" t="s">
        <v>177</v>
      </c>
      <c r="F1883" s="350">
        <v>739.55</v>
      </c>
      <c r="G1883" s="349" t="s">
        <v>1729</v>
      </c>
      <c r="H1883" s="349" t="s">
        <v>421</v>
      </c>
      <c r="I1883" s="351" t="s">
        <v>1165</v>
      </c>
      <c r="J1883" s="352" t="s">
        <v>1166</v>
      </c>
      <c r="K1883" s="352" t="s">
        <v>1157</v>
      </c>
      <c r="L1883" s="353" t="s">
        <v>1158</v>
      </c>
      <c r="M1883" s="352" t="s">
        <v>3376</v>
      </c>
      <c r="N1883" s="371">
        <v>44995</v>
      </c>
      <c r="O1883" s="74">
        <f t="shared" si="94"/>
        <v>3</v>
      </c>
      <c r="P1883" s="74">
        <f t="shared" si="95"/>
        <v>2</v>
      </c>
      <c r="Q1883" s="139" t="str">
        <f t="shared" si="96"/>
        <v>Gastos_Gerais</v>
      </c>
    </row>
    <row r="1884" spans="1:17" ht="24" x14ac:dyDescent="0.2">
      <c r="A1884" s="357">
        <v>1881</v>
      </c>
      <c r="B1884" s="347">
        <v>44995</v>
      </c>
      <c r="C1884" s="580">
        <v>44986</v>
      </c>
      <c r="D1884" s="349" t="s">
        <v>264</v>
      </c>
      <c r="E1884" s="349" t="s">
        <v>402</v>
      </c>
      <c r="F1884" s="350">
        <v>396</v>
      </c>
      <c r="G1884" s="349" t="s">
        <v>1487</v>
      </c>
      <c r="H1884" s="349" t="s">
        <v>421</v>
      </c>
      <c r="I1884" s="351" t="s">
        <v>2059</v>
      </c>
      <c r="J1884" s="352" t="s">
        <v>2060</v>
      </c>
      <c r="K1884" s="352" t="s">
        <v>1157</v>
      </c>
      <c r="L1884" s="353" t="s">
        <v>32</v>
      </c>
      <c r="M1884" s="352">
        <v>280</v>
      </c>
      <c r="N1884" s="371">
        <v>44995</v>
      </c>
      <c r="O1884" s="74">
        <f t="shared" si="94"/>
        <v>3</v>
      </c>
      <c r="P1884" s="74">
        <f t="shared" si="95"/>
        <v>3</v>
      </c>
      <c r="Q1884" s="139" t="str">
        <f t="shared" si="96"/>
        <v>Gastos_Gerais</v>
      </c>
    </row>
    <row r="1885" spans="1:17" ht="24" x14ac:dyDescent="0.2">
      <c r="A1885" s="357">
        <v>1882</v>
      </c>
      <c r="B1885" s="347">
        <v>44995</v>
      </c>
      <c r="C1885" s="580">
        <v>44986</v>
      </c>
      <c r="D1885" s="349" t="s">
        <v>264</v>
      </c>
      <c r="E1885" s="349" t="s">
        <v>402</v>
      </c>
      <c r="F1885" s="350">
        <v>15.95</v>
      </c>
      <c r="G1885" s="349" t="s">
        <v>1487</v>
      </c>
      <c r="H1885" s="349" t="s">
        <v>419</v>
      </c>
      <c r="I1885" s="351" t="s">
        <v>2059</v>
      </c>
      <c r="J1885" s="352" t="s">
        <v>2060</v>
      </c>
      <c r="K1885" s="352" t="s">
        <v>1157</v>
      </c>
      <c r="L1885" s="353" t="s">
        <v>32</v>
      </c>
      <c r="M1885" s="352">
        <v>279</v>
      </c>
      <c r="N1885" s="371">
        <v>44994</v>
      </c>
      <c r="O1885" s="74">
        <f t="shared" si="94"/>
        <v>3</v>
      </c>
      <c r="P1885" s="74">
        <f t="shared" si="95"/>
        <v>3</v>
      </c>
      <c r="Q1885" s="139" t="str">
        <f t="shared" si="96"/>
        <v>Gastos_Gerais</v>
      </c>
    </row>
    <row r="1886" spans="1:17" ht="24" x14ac:dyDescent="0.2">
      <c r="A1886" s="357">
        <v>1883</v>
      </c>
      <c r="B1886" s="347">
        <v>44995</v>
      </c>
      <c r="C1886" s="580">
        <v>44986</v>
      </c>
      <c r="D1886" s="349" t="s">
        <v>264</v>
      </c>
      <c r="E1886" s="349" t="s">
        <v>402</v>
      </c>
      <c r="F1886" s="350">
        <v>41.8</v>
      </c>
      <c r="G1886" s="349" t="s">
        <v>1487</v>
      </c>
      <c r="H1886" s="349" t="s">
        <v>421</v>
      </c>
      <c r="I1886" s="351" t="s">
        <v>1488</v>
      </c>
      <c r="J1886" s="352" t="s">
        <v>1489</v>
      </c>
      <c r="K1886" s="352" t="s">
        <v>1157</v>
      </c>
      <c r="L1886" s="353" t="s">
        <v>32</v>
      </c>
      <c r="M1886" s="352">
        <v>919</v>
      </c>
      <c r="N1886" s="371">
        <v>44995</v>
      </c>
      <c r="O1886" s="74">
        <f t="shared" si="94"/>
        <v>3</v>
      </c>
      <c r="P1886" s="74">
        <f t="shared" si="95"/>
        <v>3</v>
      </c>
      <c r="Q1886" s="139" t="str">
        <f t="shared" si="96"/>
        <v>Gastos_Gerais</v>
      </c>
    </row>
    <row r="1887" spans="1:17" ht="24" x14ac:dyDescent="0.2">
      <c r="A1887" s="357">
        <v>1884</v>
      </c>
      <c r="B1887" s="347">
        <v>44995</v>
      </c>
      <c r="C1887" s="580">
        <v>44986</v>
      </c>
      <c r="D1887" s="349" t="s">
        <v>264</v>
      </c>
      <c r="E1887" s="349" t="s">
        <v>247</v>
      </c>
      <c r="F1887" s="350">
        <v>328</v>
      </c>
      <c r="G1887" s="349" t="s">
        <v>3377</v>
      </c>
      <c r="H1887" s="349" t="s">
        <v>422</v>
      </c>
      <c r="I1887" s="351" t="s">
        <v>3378</v>
      </c>
      <c r="J1887" s="352" t="s">
        <v>3379</v>
      </c>
      <c r="K1887" s="352" t="s">
        <v>1157</v>
      </c>
      <c r="L1887" s="353" t="s">
        <v>32</v>
      </c>
      <c r="M1887" s="352">
        <v>4702</v>
      </c>
      <c r="N1887" s="371">
        <v>44993</v>
      </c>
      <c r="O1887" s="74">
        <f t="shared" si="94"/>
        <v>3</v>
      </c>
      <c r="P1887" s="74">
        <f t="shared" si="95"/>
        <v>3</v>
      </c>
      <c r="Q1887" s="139" t="str">
        <f t="shared" si="96"/>
        <v>Gastos_Gerais</v>
      </c>
    </row>
    <row r="1888" spans="1:17" ht="24" x14ac:dyDescent="0.2">
      <c r="A1888" s="357">
        <v>1885</v>
      </c>
      <c r="B1888" s="373">
        <v>44995</v>
      </c>
      <c r="C1888" s="417">
        <v>44986</v>
      </c>
      <c r="D1888" s="372" t="s">
        <v>264</v>
      </c>
      <c r="E1888" s="372" t="s">
        <v>211</v>
      </c>
      <c r="F1888" s="374">
        <v>66.14</v>
      </c>
      <c r="G1888" s="372" t="s">
        <v>3380</v>
      </c>
      <c r="H1888" s="372" t="s">
        <v>1032</v>
      </c>
      <c r="I1888" s="372" t="s">
        <v>3381</v>
      </c>
      <c r="J1888" s="375" t="s">
        <v>3382</v>
      </c>
      <c r="K1888" s="375" t="s">
        <v>1163</v>
      </c>
      <c r="L1888" s="375" t="s">
        <v>3383</v>
      </c>
      <c r="M1888" s="375">
        <v>24507103</v>
      </c>
      <c r="N1888" s="418">
        <v>44995</v>
      </c>
      <c r="O1888" s="74">
        <f t="shared" si="94"/>
        <v>3</v>
      </c>
      <c r="P1888" s="74">
        <f t="shared" si="95"/>
        <v>3</v>
      </c>
      <c r="Q1888" s="139" t="str">
        <f t="shared" si="96"/>
        <v>Gastos_Gerais</v>
      </c>
    </row>
    <row r="1889" spans="1:17" x14ac:dyDescent="0.2">
      <c r="A1889" s="357">
        <v>1886</v>
      </c>
      <c r="B1889" s="347">
        <v>44995</v>
      </c>
      <c r="C1889" s="580">
        <v>44986</v>
      </c>
      <c r="D1889" s="349" t="s">
        <v>264</v>
      </c>
      <c r="E1889" s="349" t="s">
        <v>96</v>
      </c>
      <c r="F1889" s="350">
        <v>1661</v>
      </c>
      <c r="G1889" s="349" t="s">
        <v>3050</v>
      </c>
      <c r="H1889" s="349" t="s">
        <v>1032</v>
      </c>
      <c r="I1889" s="351" t="s">
        <v>3384</v>
      </c>
      <c r="J1889" s="352" t="s">
        <v>3385</v>
      </c>
      <c r="K1889" s="352" t="s">
        <v>1157</v>
      </c>
      <c r="L1889" s="353" t="s">
        <v>32</v>
      </c>
      <c r="M1889" s="352">
        <v>380</v>
      </c>
      <c r="N1889" s="371">
        <v>44994</v>
      </c>
      <c r="O1889" s="74">
        <f t="shared" si="94"/>
        <v>3</v>
      </c>
      <c r="P1889" s="74">
        <f t="shared" si="95"/>
        <v>3</v>
      </c>
      <c r="Q1889" s="139" t="str">
        <f t="shared" si="96"/>
        <v>Gastos_Gerais</v>
      </c>
    </row>
    <row r="1890" spans="1:17" ht="48" x14ac:dyDescent="0.2">
      <c r="A1890" s="357">
        <v>1887</v>
      </c>
      <c r="B1890" s="347">
        <v>44995</v>
      </c>
      <c r="C1890" s="580">
        <v>44958</v>
      </c>
      <c r="D1890" s="349" t="s">
        <v>264</v>
      </c>
      <c r="E1890" s="349" t="s">
        <v>59</v>
      </c>
      <c r="F1890" s="350">
        <v>2882.35</v>
      </c>
      <c r="G1890" s="349" t="s">
        <v>1538</v>
      </c>
      <c r="H1890" s="349" t="s">
        <v>302</v>
      </c>
      <c r="I1890" s="351" t="s">
        <v>1539</v>
      </c>
      <c r="J1890" s="352" t="s">
        <v>1540</v>
      </c>
      <c r="K1890" s="352" t="s">
        <v>1157</v>
      </c>
      <c r="L1890" s="353" t="s">
        <v>1157</v>
      </c>
      <c r="M1890" s="352">
        <v>1743273</v>
      </c>
      <c r="N1890" s="371">
        <v>44995</v>
      </c>
      <c r="O1890" s="74">
        <f t="shared" si="94"/>
        <v>3</v>
      </c>
      <c r="P1890" s="74">
        <f t="shared" si="95"/>
        <v>2</v>
      </c>
      <c r="Q1890" s="139" t="str">
        <f t="shared" si="96"/>
        <v>Gastos_Gerais</v>
      </c>
    </row>
    <row r="1891" spans="1:17" ht="24" x14ac:dyDescent="0.2">
      <c r="A1891" s="357">
        <v>1888</v>
      </c>
      <c r="B1891" s="347">
        <v>44995</v>
      </c>
      <c r="C1891" s="580">
        <v>44986</v>
      </c>
      <c r="D1891" s="349" t="s">
        <v>264</v>
      </c>
      <c r="E1891" s="349" t="s">
        <v>80</v>
      </c>
      <c r="F1891" s="350">
        <v>2970.55</v>
      </c>
      <c r="G1891" s="349" t="s">
        <v>3386</v>
      </c>
      <c r="H1891" s="349" t="s">
        <v>418</v>
      </c>
      <c r="I1891" s="351" t="s">
        <v>2970</v>
      </c>
      <c r="J1891" s="352" t="s">
        <v>2971</v>
      </c>
      <c r="K1891" s="352" t="s">
        <v>1157</v>
      </c>
      <c r="L1891" s="353" t="s">
        <v>32</v>
      </c>
      <c r="M1891" s="352">
        <v>1486</v>
      </c>
      <c r="N1891" s="371">
        <v>44992</v>
      </c>
      <c r="O1891" s="74">
        <f t="shared" si="94"/>
        <v>3</v>
      </c>
      <c r="P1891" s="74">
        <f t="shared" si="95"/>
        <v>3</v>
      </c>
      <c r="Q1891" s="139" t="str">
        <f t="shared" si="96"/>
        <v>Gastos_Gerais</v>
      </c>
    </row>
    <row r="1892" spans="1:17" ht="36" x14ac:dyDescent="0.2">
      <c r="A1892" s="357">
        <v>1889</v>
      </c>
      <c r="B1892" s="347">
        <v>44995</v>
      </c>
      <c r="C1892" s="580">
        <v>44986</v>
      </c>
      <c r="D1892" s="349" t="s">
        <v>264</v>
      </c>
      <c r="E1892" s="349" t="s">
        <v>80</v>
      </c>
      <c r="F1892" s="350">
        <v>4074</v>
      </c>
      <c r="G1892" s="349" t="s">
        <v>3387</v>
      </c>
      <c r="H1892" s="349" t="s">
        <v>416</v>
      </c>
      <c r="I1892" s="351" t="s">
        <v>2970</v>
      </c>
      <c r="J1892" s="352" t="s">
        <v>3363</v>
      </c>
      <c r="K1892" s="352" t="s">
        <v>1157</v>
      </c>
      <c r="L1892" s="353" t="s">
        <v>32</v>
      </c>
      <c r="M1892" s="352">
        <v>1483</v>
      </c>
      <c r="N1892" s="371">
        <v>44992</v>
      </c>
      <c r="O1892" s="74">
        <f t="shared" si="94"/>
        <v>3</v>
      </c>
      <c r="P1892" s="74">
        <f t="shared" si="95"/>
        <v>3</v>
      </c>
      <c r="Q1892" s="139" t="str">
        <f t="shared" si="96"/>
        <v>Gastos_Gerais</v>
      </c>
    </row>
    <row r="1893" spans="1:17" ht="24" x14ac:dyDescent="0.2">
      <c r="A1893" s="357">
        <v>1890</v>
      </c>
      <c r="B1893" s="347">
        <v>44995</v>
      </c>
      <c r="C1893" s="580">
        <v>44986</v>
      </c>
      <c r="D1893" s="349" t="s">
        <v>264</v>
      </c>
      <c r="E1893" s="349" t="s">
        <v>404</v>
      </c>
      <c r="F1893" s="350">
        <v>349.8</v>
      </c>
      <c r="G1893" s="349" t="s">
        <v>3388</v>
      </c>
      <c r="H1893" s="349" t="s">
        <v>423</v>
      </c>
      <c r="I1893" s="351" t="s">
        <v>3389</v>
      </c>
      <c r="J1893" s="352" t="s">
        <v>3390</v>
      </c>
      <c r="K1893" s="352" t="s">
        <v>1157</v>
      </c>
      <c r="L1893" s="353" t="s">
        <v>32</v>
      </c>
      <c r="M1893" s="352">
        <v>4716</v>
      </c>
      <c r="N1893" s="371">
        <v>44991</v>
      </c>
      <c r="O1893" s="74">
        <f t="shared" si="94"/>
        <v>3</v>
      </c>
      <c r="P1893" s="74">
        <f t="shared" si="95"/>
        <v>3</v>
      </c>
      <c r="Q1893" s="139" t="str">
        <f t="shared" si="96"/>
        <v>Gastos_Gerais</v>
      </c>
    </row>
    <row r="1894" spans="1:17" x14ac:dyDescent="0.2">
      <c r="A1894" s="357">
        <v>1891</v>
      </c>
      <c r="B1894" s="347">
        <v>44995</v>
      </c>
      <c r="C1894" s="580">
        <v>44986</v>
      </c>
      <c r="D1894" s="349" t="s">
        <v>264</v>
      </c>
      <c r="E1894" s="349" t="s">
        <v>412</v>
      </c>
      <c r="F1894" s="350">
        <v>1628.78</v>
      </c>
      <c r="G1894" s="349" t="s">
        <v>1442</v>
      </c>
      <c r="H1894" s="349" t="s">
        <v>418</v>
      </c>
      <c r="I1894" s="351" t="s">
        <v>1443</v>
      </c>
      <c r="J1894" s="352" t="s">
        <v>1444</v>
      </c>
      <c r="K1894" s="352" t="s">
        <v>1157</v>
      </c>
      <c r="L1894" s="353" t="s">
        <v>32</v>
      </c>
      <c r="M1894" s="352">
        <v>1506</v>
      </c>
      <c r="N1894" s="371">
        <v>44994</v>
      </c>
      <c r="O1894" s="74">
        <f t="shared" si="94"/>
        <v>3</v>
      </c>
      <c r="P1894" s="74">
        <f t="shared" si="95"/>
        <v>3</v>
      </c>
      <c r="Q1894" s="139" t="str">
        <f t="shared" si="96"/>
        <v>Gastos_Gerais</v>
      </c>
    </row>
    <row r="1895" spans="1:17" ht="24" x14ac:dyDescent="0.2">
      <c r="A1895" s="357">
        <v>1892</v>
      </c>
      <c r="B1895" s="347">
        <v>44995</v>
      </c>
      <c r="C1895" s="580">
        <v>44986</v>
      </c>
      <c r="D1895" s="349" t="s">
        <v>264</v>
      </c>
      <c r="E1895" s="349" t="s">
        <v>80</v>
      </c>
      <c r="F1895" s="350">
        <v>11235.95</v>
      </c>
      <c r="G1895" s="349" t="s">
        <v>3391</v>
      </c>
      <c r="H1895" s="349" t="s">
        <v>416</v>
      </c>
      <c r="I1895" s="351" t="s">
        <v>2970</v>
      </c>
      <c r="J1895" s="352" t="s">
        <v>2971</v>
      </c>
      <c r="K1895" s="352" t="s">
        <v>1157</v>
      </c>
      <c r="L1895" s="353" t="s">
        <v>32</v>
      </c>
      <c r="M1895" s="352">
        <v>1484</v>
      </c>
      <c r="N1895" s="371">
        <v>44992</v>
      </c>
      <c r="O1895" s="74">
        <f t="shared" si="94"/>
        <v>3</v>
      </c>
      <c r="P1895" s="74">
        <f t="shared" si="95"/>
        <v>3</v>
      </c>
      <c r="Q1895" s="139" t="str">
        <f t="shared" si="96"/>
        <v>Gastos_Gerais</v>
      </c>
    </row>
    <row r="1896" spans="1:17" ht="24" x14ac:dyDescent="0.2">
      <c r="A1896" s="357">
        <v>1893</v>
      </c>
      <c r="B1896" s="347">
        <v>44995</v>
      </c>
      <c r="C1896" s="580">
        <v>44958</v>
      </c>
      <c r="D1896" s="349" t="s">
        <v>264</v>
      </c>
      <c r="E1896" s="349" t="s">
        <v>177</v>
      </c>
      <c r="F1896" s="350">
        <v>754.51</v>
      </c>
      <c r="G1896" s="349" t="s">
        <v>1729</v>
      </c>
      <c r="H1896" s="349" t="s">
        <v>416</v>
      </c>
      <c r="I1896" s="351" t="s">
        <v>1165</v>
      </c>
      <c r="J1896" s="352" t="s">
        <v>1166</v>
      </c>
      <c r="K1896" s="352" t="s">
        <v>1157</v>
      </c>
      <c r="L1896" s="353" t="s">
        <v>1158</v>
      </c>
      <c r="M1896" s="352" t="s">
        <v>3392</v>
      </c>
      <c r="N1896" s="371">
        <v>44995</v>
      </c>
      <c r="O1896" s="74">
        <f t="shared" si="94"/>
        <v>3</v>
      </c>
      <c r="P1896" s="74">
        <f t="shared" si="95"/>
        <v>2</v>
      </c>
      <c r="Q1896" s="139" t="str">
        <f t="shared" si="96"/>
        <v>Gastos_Gerais</v>
      </c>
    </row>
    <row r="1897" spans="1:17" ht="36" x14ac:dyDescent="0.2">
      <c r="A1897" s="357">
        <v>1894</v>
      </c>
      <c r="B1897" s="347">
        <v>44995</v>
      </c>
      <c r="C1897" s="580">
        <v>44986</v>
      </c>
      <c r="D1897" s="349" t="s">
        <v>264</v>
      </c>
      <c r="E1897" s="349" t="s">
        <v>80</v>
      </c>
      <c r="F1897" s="350">
        <v>3259.2</v>
      </c>
      <c r="G1897" s="349" t="s">
        <v>3393</v>
      </c>
      <c r="H1897" s="349" t="s">
        <v>422</v>
      </c>
      <c r="I1897" s="351" t="s">
        <v>2970</v>
      </c>
      <c r="J1897" s="352" t="s">
        <v>3363</v>
      </c>
      <c r="K1897" s="352" t="s">
        <v>1157</v>
      </c>
      <c r="L1897" s="353" t="s">
        <v>32</v>
      </c>
      <c r="M1897" s="352">
        <v>1479</v>
      </c>
      <c r="N1897" s="371">
        <v>44992</v>
      </c>
      <c r="O1897" s="74">
        <f t="shared" si="94"/>
        <v>3</v>
      </c>
      <c r="P1897" s="74">
        <f t="shared" si="95"/>
        <v>3</v>
      </c>
      <c r="Q1897" s="139" t="str">
        <f t="shared" si="96"/>
        <v>Gastos_Gerais</v>
      </c>
    </row>
    <row r="1898" spans="1:17" ht="24" x14ac:dyDescent="0.2">
      <c r="A1898" s="357">
        <v>1895</v>
      </c>
      <c r="B1898" s="347">
        <v>44995</v>
      </c>
      <c r="C1898" s="580">
        <v>44986</v>
      </c>
      <c r="D1898" s="349" t="s">
        <v>264</v>
      </c>
      <c r="E1898" s="349" t="s">
        <v>80</v>
      </c>
      <c r="F1898" s="350">
        <v>4981.7</v>
      </c>
      <c r="G1898" s="349" t="s">
        <v>3394</v>
      </c>
      <c r="H1898" s="349" t="s">
        <v>1032</v>
      </c>
      <c r="I1898" s="351" t="s">
        <v>2970</v>
      </c>
      <c r="J1898" s="352" t="s">
        <v>2971</v>
      </c>
      <c r="K1898" s="352" t="s">
        <v>1157</v>
      </c>
      <c r="L1898" s="353" t="s">
        <v>32</v>
      </c>
      <c r="M1898" s="352">
        <v>1489</v>
      </c>
      <c r="N1898" s="371">
        <v>44993</v>
      </c>
      <c r="O1898" s="74">
        <f t="shared" si="94"/>
        <v>3</v>
      </c>
      <c r="P1898" s="74">
        <f t="shared" si="95"/>
        <v>3</v>
      </c>
      <c r="Q1898" s="139" t="str">
        <f t="shared" si="96"/>
        <v>Gastos_Gerais</v>
      </c>
    </row>
    <row r="1899" spans="1:17" ht="24" x14ac:dyDescent="0.2">
      <c r="A1899" s="357">
        <v>1896</v>
      </c>
      <c r="B1899" s="347">
        <v>44995</v>
      </c>
      <c r="C1899" s="580">
        <v>44958</v>
      </c>
      <c r="D1899" s="349" t="s">
        <v>264</v>
      </c>
      <c r="E1899" s="349" t="s">
        <v>177</v>
      </c>
      <c r="F1899" s="350">
        <v>998.94</v>
      </c>
      <c r="G1899" s="349" t="s">
        <v>1514</v>
      </c>
      <c r="H1899" s="349" t="s">
        <v>303</v>
      </c>
      <c r="I1899" s="351" t="s">
        <v>1515</v>
      </c>
      <c r="J1899" s="352" t="s">
        <v>1516</v>
      </c>
      <c r="K1899" s="352" t="s">
        <v>1157</v>
      </c>
      <c r="L1899" s="353" t="s">
        <v>1158</v>
      </c>
      <c r="M1899" s="352" t="s">
        <v>3395</v>
      </c>
      <c r="N1899" s="371">
        <v>44995</v>
      </c>
      <c r="O1899" s="74">
        <f t="shared" si="94"/>
        <v>3</v>
      </c>
      <c r="P1899" s="74">
        <f t="shared" si="95"/>
        <v>2</v>
      </c>
      <c r="Q1899" s="139" t="str">
        <f t="shared" si="96"/>
        <v>Gastos_Gerais</v>
      </c>
    </row>
    <row r="1900" spans="1:17" ht="24" x14ac:dyDescent="0.2">
      <c r="A1900" s="357">
        <v>1897</v>
      </c>
      <c r="B1900" s="347">
        <v>44995</v>
      </c>
      <c r="C1900" s="580">
        <v>44986</v>
      </c>
      <c r="D1900" s="349" t="s">
        <v>264</v>
      </c>
      <c r="E1900" s="349" t="s">
        <v>80</v>
      </c>
      <c r="F1900" s="350">
        <v>5655.2</v>
      </c>
      <c r="G1900" s="349" t="s">
        <v>3396</v>
      </c>
      <c r="H1900" s="349" t="s">
        <v>422</v>
      </c>
      <c r="I1900" s="351" t="s">
        <v>2970</v>
      </c>
      <c r="J1900" s="352" t="s">
        <v>2971</v>
      </c>
      <c r="K1900" s="352" t="s">
        <v>1157</v>
      </c>
      <c r="L1900" s="353" t="s">
        <v>32</v>
      </c>
      <c r="M1900" s="352">
        <v>1480</v>
      </c>
      <c r="N1900" s="371">
        <v>44992</v>
      </c>
      <c r="O1900" s="74">
        <f t="shared" si="94"/>
        <v>3</v>
      </c>
      <c r="P1900" s="74">
        <f t="shared" si="95"/>
        <v>3</v>
      </c>
      <c r="Q1900" s="139" t="str">
        <f t="shared" si="96"/>
        <v>Gastos_Gerais</v>
      </c>
    </row>
    <row r="1901" spans="1:17" ht="36" x14ac:dyDescent="0.2">
      <c r="A1901" s="357">
        <v>1898</v>
      </c>
      <c r="B1901" s="347">
        <v>44995</v>
      </c>
      <c r="C1901" s="580">
        <v>44986</v>
      </c>
      <c r="D1901" s="349" t="s">
        <v>264</v>
      </c>
      <c r="E1901" s="349" t="s">
        <v>80</v>
      </c>
      <c r="F1901" s="350">
        <v>7053</v>
      </c>
      <c r="G1901" s="349" t="s">
        <v>3397</v>
      </c>
      <c r="H1901" s="349" t="s">
        <v>417</v>
      </c>
      <c r="I1901" s="351" t="s">
        <v>2970</v>
      </c>
      <c r="J1901" s="352" t="s">
        <v>3363</v>
      </c>
      <c r="K1901" s="352" t="s">
        <v>1157</v>
      </c>
      <c r="L1901" s="353" t="s">
        <v>32</v>
      </c>
      <c r="M1901" s="352">
        <v>1481</v>
      </c>
      <c r="N1901" s="371">
        <v>44992</v>
      </c>
      <c r="O1901" s="74">
        <f t="shared" si="94"/>
        <v>3</v>
      </c>
      <c r="P1901" s="74">
        <f t="shared" si="95"/>
        <v>3</v>
      </c>
      <c r="Q1901" s="139" t="str">
        <f t="shared" si="96"/>
        <v>Gastos_Gerais</v>
      </c>
    </row>
    <row r="1902" spans="1:17" x14ac:dyDescent="0.2">
      <c r="A1902" s="357">
        <v>1899</v>
      </c>
      <c r="B1902" s="347">
        <v>44995</v>
      </c>
      <c r="C1902" s="580">
        <v>44958</v>
      </c>
      <c r="D1902" s="349" t="s">
        <v>264</v>
      </c>
      <c r="E1902" s="349" t="s">
        <v>177</v>
      </c>
      <c r="F1902" s="350">
        <v>299</v>
      </c>
      <c r="G1902" s="349" t="s">
        <v>177</v>
      </c>
      <c r="H1902" s="349" t="s">
        <v>1032</v>
      </c>
      <c r="I1902" s="351" t="s">
        <v>1535</v>
      </c>
      <c r="J1902" s="352" t="s">
        <v>1536</v>
      </c>
      <c r="K1902" s="352" t="s">
        <v>1157</v>
      </c>
      <c r="L1902" s="353" t="s">
        <v>1157</v>
      </c>
      <c r="M1902" s="352" t="s">
        <v>3398</v>
      </c>
      <c r="N1902" s="371">
        <v>44995</v>
      </c>
      <c r="O1902" s="74">
        <f t="shared" si="94"/>
        <v>3</v>
      </c>
      <c r="P1902" s="74">
        <f t="shared" si="95"/>
        <v>2</v>
      </c>
      <c r="Q1902" s="139" t="str">
        <f t="shared" si="96"/>
        <v>Gastos_Gerais</v>
      </c>
    </row>
    <row r="1903" spans="1:17" ht="36" x14ac:dyDescent="0.2">
      <c r="A1903" s="357">
        <v>1900</v>
      </c>
      <c r="B1903" s="347">
        <v>44995</v>
      </c>
      <c r="C1903" s="580">
        <v>44986</v>
      </c>
      <c r="D1903" s="349" t="s">
        <v>264</v>
      </c>
      <c r="E1903" s="349" t="s">
        <v>80</v>
      </c>
      <c r="F1903" s="350">
        <v>3416</v>
      </c>
      <c r="G1903" s="349" t="s">
        <v>3399</v>
      </c>
      <c r="H1903" s="349" t="s">
        <v>418</v>
      </c>
      <c r="I1903" s="351" t="s">
        <v>2970</v>
      </c>
      <c r="J1903" s="352" t="s">
        <v>3363</v>
      </c>
      <c r="K1903" s="352" t="s">
        <v>1157</v>
      </c>
      <c r="L1903" s="353" t="s">
        <v>32</v>
      </c>
      <c r="M1903" s="352">
        <v>1485</v>
      </c>
      <c r="N1903" s="371">
        <v>44992</v>
      </c>
      <c r="O1903" s="74">
        <f t="shared" si="94"/>
        <v>3</v>
      </c>
      <c r="P1903" s="74">
        <f t="shared" si="95"/>
        <v>3</v>
      </c>
      <c r="Q1903" s="139" t="str">
        <f t="shared" si="96"/>
        <v>Gastos_Gerais</v>
      </c>
    </row>
    <row r="1904" spans="1:17" ht="24" x14ac:dyDescent="0.2">
      <c r="A1904" s="357">
        <v>1901</v>
      </c>
      <c r="B1904" s="347">
        <v>44995</v>
      </c>
      <c r="C1904" s="580">
        <v>44958</v>
      </c>
      <c r="D1904" s="349" t="s">
        <v>264</v>
      </c>
      <c r="E1904" s="349" t="s">
        <v>177</v>
      </c>
      <c r="F1904" s="350">
        <v>754.51</v>
      </c>
      <c r="G1904" s="349" t="s">
        <v>1729</v>
      </c>
      <c r="H1904" s="349" t="s">
        <v>414</v>
      </c>
      <c r="I1904" s="351" t="s">
        <v>1165</v>
      </c>
      <c r="J1904" s="352" t="s">
        <v>1166</v>
      </c>
      <c r="K1904" s="352" t="s">
        <v>1157</v>
      </c>
      <c r="L1904" s="353" t="s">
        <v>1158</v>
      </c>
      <c r="M1904" s="352" t="s">
        <v>3400</v>
      </c>
      <c r="N1904" s="371">
        <v>44995</v>
      </c>
      <c r="O1904" s="74">
        <f t="shared" si="94"/>
        <v>3</v>
      </c>
      <c r="P1904" s="74">
        <f t="shared" si="95"/>
        <v>2</v>
      </c>
      <c r="Q1904" s="139" t="str">
        <f t="shared" si="96"/>
        <v>Gastos_Gerais</v>
      </c>
    </row>
    <row r="1905" spans="1:17" ht="24" x14ac:dyDescent="0.2">
      <c r="A1905" s="357">
        <v>1902</v>
      </c>
      <c r="B1905" s="347">
        <v>44995</v>
      </c>
      <c r="C1905" s="580">
        <v>44958</v>
      </c>
      <c r="D1905" s="349" t="s">
        <v>264</v>
      </c>
      <c r="E1905" s="349" t="s">
        <v>83</v>
      </c>
      <c r="F1905" s="350">
        <v>1774.02</v>
      </c>
      <c r="G1905" s="349" t="s">
        <v>1160</v>
      </c>
      <c r="H1905" s="349" t="s">
        <v>302</v>
      </c>
      <c r="I1905" s="351" t="s">
        <v>1161</v>
      </c>
      <c r="J1905" s="352" t="s">
        <v>1162</v>
      </c>
      <c r="K1905" s="352" t="s">
        <v>1157</v>
      </c>
      <c r="L1905" s="353" t="s">
        <v>32</v>
      </c>
      <c r="M1905" s="352">
        <v>11301888</v>
      </c>
      <c r="N1905" s="371">
        <v>44995</v>
      </c>
      <c r="O1905" s="74">
        <f t="shared" si="94"/>
        <v>3</v>
      </c>
      <c r="P1905" s="74">
        <f t="shared" si="95"/>
        <v>2</v>
      </c>
      <c r="Q1905" s="139" t="str">
        <f t="shared" si="96"/>
        <v>Gastos_Gerais</v>
      </c>
    </row>
    <row r="1906" spans="1:17" ht="24" x14ac:dyDescent="0.2">
      <c r="A1906" s="357">
        <v>1903</v>
      </c>
      <c r="B1906" s="347">
        <v>44995</v>
      </c>
      <c r="C1906" s="580">
        <v>44958</v>
      </c>
      <c r="D1906" s="349" t="s">
        <v>264</v>
      </c>
      <c r="E1906" s="349" t="s">
        <v>60</v>
      </c>
      <c r="F1906" s="350">
        <v>47863</v>
      </c>
      <c r="G1906" s="349" t="s">
        <v>1945</v>
      </c>
      <c r="H1906" s="349" t="s">
        <v>423</v>
      </c>
      <c r="I1906" s="351" t="s">
        <v>1422</v>
      </c>
      <c r="J1906" s="352" t="s">
        <v>1423</v>
      </c>
      <c r="K1906" s="352" t="s">
        <v>1157</v>
      </c>
      <c r="L1906" s="353" t="s">
        <v>32</v>
      </c>
      <c r="M1906" s="352">
        <v>35</v>
      </c>
      <c r="N1906" s="371">
        <v>44992</v>
      </c>
      <c r="O1906" s="74">
        <f t="shared" si="94"/>
        <v>3</v>
      </c>
      <c r="P1906" s="74">
        <f t="shared" si="95"/>
        <v>2</v>
      </c>
      <c r="Q1906" s="139" t="str">
        <f t="shared" si="96"/>
        <v>Gastos_Gerais</v>
      </c>
    </row>
    <row r="1907" spans="1:17" ht="36" x14ac:dyDescent="0.2">
      <c r="A1907" s="357">
        <v>1904</v>
      </c>
      <c r="B1907" s="347">
        <v>44995</v>
      </c>
      <c r="C1907" s="580">
        <v>44986</v>
      </c>
      <c r="D1907" s="349" t="s">
        <v>264</v>
      </c>
      <c r="E1907" s="349" t="s">
        <v>394</v>
      </c>
      <c r="F1907" s="350">
        <v>6942.6</v>
      </c>
      <c r="G1907" s="349" t="s">
        <v>3401</v>
      </c>
      <c r="H1907" s="349" t="s">
        <v>420</v>
      </c>
      <c r="I1907" s="351" t="s">
        <v>2552</v>
      </c>
      <c r="J1907" s="352" t="s">
        <v>2553</v>
      </c>
      <c r="K1907" s="352" t="s">
        <v>1157</v>
      </c>
      <c r="L1907" s="353" t="s">
        <v>32</v>
      </c>
      <c r="M1907" s="352">
        <v>42</v>
      </c>
      <c r="N1907" s="371">
        <v>44992</v>
      </c>
      <c r="O1907" s="74">
        <f t="shared" si="94"/>
        <v>3</v>
      </c>
      <c r="P1907" s="74">
        <f t="shared" si="95"/>
        <v>3</v>
      </c>
      <c r="Q1907" s="139" t="str">
        <f t="shared" si="96"/>
        <v>Gastos_Gerais</v>
      </c>
    </row>
    <row r="1908" spans="1:17" ht="24" x14ac:dyDescent="0.2">
      <c r="A1908" s="357">
        <v>1905</v>
      </c>
      <c r="B1908" s="347">
        <v>44995</v>
      </c>
      <c r="C1908" s="580">
        <v>44986</v>
      </c>
      <c r="D1908" s="349" t="s">
        <v>264</v>
      </c>
      <c r="E1908" s="349" t="s">
        <v>80</v>
      </c>
      <c r="F1908" s="350">
        <v>8925.15</v>
      </c>
      <c r="G1908" s="349" t="s">
        <v>3402</v>
      </c>
      <c r="H1908" s="349" t="s">
        <v>420</v>
      </c>
      <c r="I1908" s="351" t="s">
        <v>2970</v>
      </c>
      <c r="J1908" s="352" t="s">
        <v>2971</v>
      </c>
      <c r="K1908" s="352" t="s">
        <v>1157</v>
      </c>
      <c r="L1908" s="353" t="s">
        <v>32</v>
      </c>
      <c r="M1908" s="352">
        <v>1478</v>
      </c>
      <c r="N1908" s="371">
        <v>44992</v>
      </c>
      <c r="O1908" s="74">
        <f t="shared" si="94"/>
        <v>3</v>
      </c>
      <c r="P1908" s="74">
        <f t="shared" si="95"/>
        <v>3</v>
      </c>
      <c r="Q1908" s="139" t="str">
        <f t="shared" si="96"/>
        <v>Gastos_Gerais</v>
      </c>
    </row>
    <row r="1909" spans="1:17" ht="24" x14ac:dyDescent="0.2">
      <c r="A1909" s="357">
        <v>1906</v>
      </c>
      <c r="B1909" s="347">
        <v>44995</v>
      </c>
      <c r="C1909" s="580">
        <v>44986</v>
      </c>
      <c r="D1909" s="349" t="s">
        <v>264</v>
      </c>
      <c r="E1909" s="349" t="s">
        <v>96</v>
      </c>
      <c r="F1909" s="350">
        <v>312</v>
      </c>
      <c r="G1909" s="349" t="s">
        <v>3403</v>
      </c>
      <c r="H1909" s="349" t="s">
        <v>1032</v>
      </c>
      <c r="I1909" s="351" t="s">
        <v>3404</v>
      </c>
      <c r="J1909" s="352" t="s">
        <v>3405</v>
      </c>
      <c r="K1909" s="352" t="s">
        <v>1157</v>
      </c>
      <c r="L1909" s="353" t="s">
        <v>32</v>
      </c>
      <c r="M1909" s="352">
        <v>2965</v>
      </c>
      <c r="N1909" s="371">
        <v>44993</v>
      </c>
      <c r="O1909" s="74">
        <f t="shared" si="94"/>
        <v>3</v>
      </c>
      <c r="P1909" s="74">
        <f t="shared" si="95"/>
        <v>3</v>
      </c>
      <c r="Q1909" s="139" t="str">
        <f t="shared" si="96"/>
        <v>Gastos_Gerais</v>
      </c>
    </row>
    <row r="1910" spans="1:17" ht="48" x14ac:dyDescent="0.2">
      <c r="A1910" s="357">
        <v>1907</v>
      </c>
      <c r="B1910" s="347">
        <v>44995</v>
      </c>
      <c r="C1910" s="580">
        <v>44958</v>
      </c>
      <c r="D1910" s="349" t="s">
        <v>176</v>
      </c>
      <c r="E1910" s="349" t="s">
        <v>170</v>
      </c>
      <c r="F1910" s="350">
        <v>38</v>
      </c>
      <c r="G1910" s="349" t="s">
        <v>1474</v>
      </c>
      <c r="H1910" s="349" t="s">
        <v>303</v>
      </c>
      <c r="I1910" s="351" t="s">
        <v>1425</v>
      </c>
      <c r="J1910" s="352" t="s">
        <v>1426</v>
      </c>
      <c r="K1910" s="352" t="s">
        <v>1157</v>
      </c>
      <c r="L1910" s="353" t="s">
        <v>1157</v>
      </c>
      <c r="M1910" s="352">
        <v>19857</v>
      </c>
      <c r="N1910" s="371">
        <v>44995</v>
      </c>
      <c r="O1910" s="74">
        <f t="shared" si="94"/>
        <v>3</v>
      </c>
      <c r="P1910" s="74">
        <f t="shared" si="95"/>
        <v>2</v>
      </c>
      <c r="Q1910" s="139" t="str">
        <f t="shared" si="96"/>
        <v>Gastos_com_Pessoal</v>
      </c>
    </row>
    <row r="1911" spans="1:17" ht="24" x14ac:dyDescent="0.2">
      <c r="A1911" s="357">
        <v>1908</v>
      </c>
      <c r="B1911" s="347">
        <v>44995</v>
      </c>
      <c r="C1911" s="580">
        <v>44986</v>
      </c>
      <c r="D1911" s="349" t="s">
        <v>264</v>
      </c>
      <c r="E1911" s="349" t="s">
        <v>293</v>
      </c>
      <c r="F1911" s="350">
        <v>180</v>
      </c>
      <c r="G1911" s="349" t="s">
        <v>3406</v>
      </c>
      <c r="H1911" s="349" t="s">
        <v>423</v>
      </c>
      <c r="I1911" s="351" t="s">
        <v>3407</v>
      </c>
      <c r="J1911" s="352" t="s">
        <v>567</v>
      </c>
      <c r="K1911" s="352" t="s">
        <v>1188</v>
      </c>
      <c r="L1911" s="353" t="s">
        <v>1189</v>
      </c>
      <c r="M1911" s="352">
        <v>165902928</v>
      </c>
      <c r="N1911" s="371">
        <v>44995</v>
      </c>
      <c r="O1911" s="74">
        <f t="shared" si="94"/>
        <v>3</v>
      </c>
      <c r="P1911" s="74">
        <f t="shared" si="95"/>
        <v>3</v>
      </c>
      <c r="Q1911" s="139" t="str">
        <f t="shared" si="96"/>
        <v>Gastos_Gerais</v>
      </c>
    </row>
    <row r="1912" spans="1:17" ht="24" x14ac:dyDescent="0.2">
      <c r="A1912" s="357">
        <v>1909</v>
      </c>
      <c r="B1912" s="347">
        <v>44995</v>
      </c>
      <c r="C1912" s="580">
        <v>44986</v>
      </c>
      <c r="D1912" s="349" t="s">
        <v>264</v>
      </c>
      <c r="E1912" s="349" t="s">
        <v>293</v>
      </c>
      <c r="F1912" s="350">
        <v>180</v>
      </c>
      <c r="G1912" s="349" t="s">
        <v>3408</v>
      </c>
      <c r="H1912" s="349" t="s">
        <v>423</v>
      </c>
      <c r="I1912" s="351" t="s">
        <v>2374</v>
      </c>
      <c r="J1912" s="352" t="s">
        <v>819</v>
      </c>
      <c r="K1912" s="352" t="s">
        <v>1188</v>
      </c>
      <c r="L1912" s="353" t="s">
        <v>1189</v>
      </c>
      <c r="M1912" s="352">
        <v>165902928</v>
      </c>
      <c r="N1912" s="371">
        <v>44995</v>
      </c>
      <c r="O1912" s="74">
        <f t="shared" si="94"/>
        <v>3</v>
      </c>
      <c r="P1912" s="74">
        <f t="shared" si="95"/>
        <v>3</v>
      </c>
      <c r="Q1912" s="139" t="str">
        <f t="shared" si="96"/>
        <v>Gastos_Gerais</v>
      </c>
    </row>
    <row r="1913" spans="1:17" ht="24" x14ac:dyDescent="0.2">
      <c r="A1913" s="357">
        <v>1910</v>
      </c>
      <c r="B1913" s="347">
        <v>44995</v>
      </c>
      <c r="C1913" s="580">
        <v>44986</v>
      </c>
      <c r="D1913" s="349" t="s">
        <v>264</v>
      </c>
      <c r="E1913" s="349" t="s">
        <v>293</v>
      </c>
      <c r="F1913" s="350">
        <v>180</v>
      </c>
      <c r="G1913" s="349" t="s">
        <v>3409</v>
      </c>
      <c r="H1913" s="349" t="s">
        <v>423</v>
      </c>
      <c r="I1913" s="351" t="s">
        <v>3410</v>
      </c>
      <c r="J1913" s="352" t="s">
        <v>686</v>
      </c>
      <c r="K1913" s="352" t="s">
        <v>1188</v>
      </c>
      <c r="L1913" s="353" t="s">
        <v>1189</v>
      </c>
      <c r="M1913" s="352">
        <v>165902928</v>
      </c>
      <c r="N1913" s="371">
        <v>44995</v>
      </c>
      <c r="O1913" s="74">
        <f t="shared" si="94"/>
        <v>3</v>
      </c>
      <c r="P1913" s="74">
        <f t="shared" si="95"/>
        <v>3</v>
      </c>
      <c r="Q1913" s="139" t="str">
        <f t="shared" si="96"/>
        <v>Gastos_Gerais</v>
      </c>
    </row>
    <row r="1914" spans="1:17" ht="24" x14ac:dyDescent="0.2">
      <c r="A1914" s="357">
        <v>1911</v>
      </c>
      <c r="B1914" s="347">
        <v>44995</v>
      </c>
      <c r="C1914" s="580">
        <v>44986</v>
      </c>
      <c r="D1914" s="349" t="s">
        <v>264</v>
      </c>
      <c r="E1914" s="349" t="s">
        <v>293</v>
      </c>
      <c r="F1914" s="350">
        <v>10.8</v>
      </c>
      <c r="G1914" s="349" t="s">
        <v>3411</v>
      </c>
      <c r="H1914" s="349" t="s">
        <v>422</v>
      </c>
      <c r="I1914" s="351" t="s">
        <v>2737</v>
      </c>
      <c r="J1914" s="352" t="s">
        <v>1034</v>
      </c>
      <c r="K1914" s="352" t="s">
        <v>1188</v>
      </c>
      <c r="L1914" s="353" t="s">
        <v>1189</v>
      </c>
      <c r="M1914" s="352">
        <v>165902928</v>
      </c>
      <c r="N1914" s="371">
        <v>44995</v>
      </c>
      <c r="O1914" s="74">
        <f t="shared" si="94"/>
        <v>3</v>
      </c>
      <c r="P1914" s="74">
        <f t="shared" si="95"/>
        <v>3</v>
      </c>
      <c r="Q1914" s="139" t="str">
        <f t="shared" si="96"/>
        <v>Gastos_Gerais</v>
      </c>
    </row>
    <row r="1915" spans="1:17" ht="25.5" x14ac:dyDescent="0.2">
      <c r="A1915" s="357">
        <v>1912</v>
      </c>
      <c r="B1915" s="347">
        <v>44995</v>
      </c>
      <c r="C1915" s="580">
        <v>44986</v>
      </c>
      <c r="D1915" s="349" t="s">
        <v>176</v>
      </c>
      <c r="E1915" s="349" t="s">
        <v>262</v>
      </c>
      <c r="F1915" s="350">
        <v>897.65</v>
      </c>
      <c r="G1915" s="349" t="s">
        <v>3412</v>
      </c>
      <c r="H1915" s="349" t="s">
        <v>417</v>
      </c>
      <c r="I1915" s="351" t="s">
        <v>3413</v>
      </c>
      <c r="J1915" s="352" t="s">
        <v>640</v>
      </c>
      <c r="K1915" s="352" t="s">
        <v>1188</v>
      </c>
      <c r="L1915" s="353" t="s">
        <v>1189</v>
      </c>
      <c r="M1915" s="352">
        <v>165902928</v>
      </c>
      <c r="N1915" s="371">
        <v>44995</v>
      </c>
      <c r="O1915" s="74">
        <f t="shared" si="94"/>
        <v>3</v>
      </c>
      <c r="P1915" s="74">
        <f t="shared" si="95"/>
        <v>3</v>
      </c>
      <c r="Q1915" s="139" t="str">
        <f t="shared" si="96"/>
        <v>Gastos_com_Pessoal</v>
      </c>
    </row>
    <row r="1916" spans="1:17" ht="25.5" x14ac:dyDescent="0.2">
      <c r="A1916" s="357">
        <v>1913</v>
      </c>
      <c r="B1916" s="347">
        <v>44995</v>
      </c>
      <c r="C1916" s="580">
        <v>44986</v>
      </c>
      <c r="D1916" s="349" t="s">
        <v>176</v>
      </c>
      <c r="E1916" s="349" t="s">
        <v>280</v>
      </c>
      <c r="F1916" s="350">
        <v>2509.3000000000002</v>
      </c>
      <c r="G1916" s="349" t="s">
        <v>3414</v>
      </c>
      <c r="H1916" s="349" t="s">
        <v>417</v>
      </c>
      <c r="I1916" s="351" t="s">
        <v>3413</v>
      </c>
      <c r="J1916" s="352" t="s">
        <v>640</v>
      </c>
      <c r="K1916" s="352" t="s">
        <v>1188</v>
      </c>
      <c r="L1916" s="353" t="s">
        <v>1189</v>
      </c>
      <c r="M1916" s="352">
        <v>165902928</v>
      </c>
      <c r="N1916" s="371">
        <v>44995</v>
      </c>
      <c r="O1916" s="74">
        <f t="shared" si="94"/>
        <v>3</v>
      </c>
      <c r="P1916" s="74">
        <f t="shared" si="95"/>
        <v>3</v>
      </c>
      <c r="Q1916" s="139" t="str">
        <f t="shared" si="96"/>
        <v>Gastos_com_Pessoal</v>
      </c>
    </row>
    <row r="1917" spans="1:17" ht="25.5" x14ac:dyDescent="0.2">
      <c r="A1917" s="357">
        <v>1914</v>
      </c>
      <c r="B1917" s="347">
        <v>44995</v>
      </c>
      <c r="C1917" s="580">
        <v>44986</v>
      </c>
      <c r="D1917" s="349" t="s">
        <v>176</v>
      </c>
      <c r="E1917" s="349" t="s">
        <v>262</v>
      </c>
      <c r="F1917" s="350">
        <v>897.65</v>
      </c>
      <c r="G1917" s="349" t="s">
        <v>3415</v>
      </c>
      <c r="H1917" s="349" t="s">
        <v>419</v>
      </c>
      <c r="I1917" s="351" t="s">
        <v>3416</v>
      </c>
      <c r="J1917" s="352" t="s">
        <v>976</v>
      </c>
      <c r="K1917" s="352" t="s">
        <v>1188</v>
      </c>
      <c r="L1917" s="353" t="s">
        <v>1189</v>
      </c>
      <c r="M1917" s="352">
        <v>165902928</v>
      </c>
      <c r="N1917" s="371">
        <v>44995</v>
      </c>
      <c r="O1917" s="74">
        <f t="shared" si="94"/>
        <v>3</v>
      </c>
      <c r="P1917" s="74">
        <f t="shared" si="95"/>
        <v>3</v>
      </c>
      <c r="Q1917" s="139" t="str">
        <f t="shared" si="96"/>
        <v>Gastos_com_Pessoal</v>
      </c>
    </row>
    <row r="1918" spans="1:17" ht="25.5" x14ac:dyDescent="0.2">
      <c r="A1918" s="357">
        <v>1915</v>
      </c>
      <c r="B1918" s="347">
        <v>44995</v>
      </c>
      <c r="C1918" s="580">
        <v>44986</v>
      </c>
      <c r="D1918" s="349" t="s">
        <v>176</v>
      </c>
      <c r="E1918" s="349" t="s">
        <v>280</v>
      </c>
      <c r="F1918" s="350">
        <v>2509.3000000000002</v>
      </c>
      <c r="G1918" s="349" t="s">
        <v>3417</v>
      </c>
      <c r="H1918" s="349" t="s">
        <v>419</v>
      </c>
      <c r="I1918" s="351" t="s">
        <v>3416</v>
      </c>
      <c r="J1918" s="352" t="s">
        <v>976</v>
      </c>
      <c r="K1918" s="352" t="s">
        <v>1188</v>
      </c>
      <c r="L1918" s="353" t="s">
        <v>1189</v>
      </c>
      <c r="M1918" s="352">
        <v>165902928</v>
      </c>
      <c r="N1918" s="371">
        <v>44995</v>
      </c>
      <c r="O1918" s="74">
        <f t="shared" si="94"/>
        <v>3</v>
      </c>
      <c r="P1918" s="74">
        <f t="shared" si="95"/>
        <v>3</v>
      </c>
      <c r="Q1918" s="139" t="str">
        <f t="shared" si="96"/>
        <v>Gastos_com_Pessoal</v>
      </c>
    </row>
    <row r="1919" spans="1:17" ht="25.5" x14ac:dyDescent="0.2">
      <c r="A1919" s="357">
        <v>1916</v>
      </c>
      <c r="B1919" s="347">
        <v>44995</v>
      </c>
      <c r="C1919" s="580">
        <v>44986</v>
      </c>
      <c r="D1919" s="349" t="s">
        <v>176</v>
      </c>
      <c r="E1919" s="349" t="s">
        <v>262</v>
      </c>
      <c r="F1919" s="350">
        <v>952.74</v>
      </c>
      <c r="G1919" s="349" t="s">
        <v>3418</v>
      </c>
      <c r="H1919" s="349" t="s">
        <v>1032</v>
      </c>
      <c r="I1919" s="351" t="s">
        <v>3419</v>
      </c>
      <c r="J1919" s="352" t="s">
        <v>776</v>
      </c>
      <c r="K1919" s="352" t="s">
        <v>1188</v>
      </c>
      <c r="L1919" s="353" t="s">
        <v>1189</v>
      </c>
      <c r="M1919" s="352">
        <v>165902928</v>
      </c>
      <c r="N1919" s="371">
        <v>44995</v>
      </c>
      <c r="O1919" s="74">
        <f t="shared" si="94"/>
        <v>3</v>
      </c>
      <c r="P1919" s="74">
        <f t="shared" si="95"/>
        <v>3</v>
      </c>
      <c r="Q1919" s="139" t="str">
        <f t="shared" si="96"/>
        <v>Gastos_com_Pessoal</v>
      </c>
    </row>
    <row r="1920" spans="1:17" ht="25.5" x14ac:dyDescent="0.2">
      <c r="A1920" s="357">
        <v>1917</v>
      </c>
      <c r="B1920" s="347">
        <v>44995</v>
      </c>
      <c r="C1920" s="580">
        <v>44986</v>
      </c>
      <c r="D1920" s="349" t="s">
        <v>176</v>
      </c>
      <c r="E1920" s="349" t="s">
        <v>280</v>
      </c>
      <c r="F1920" s="350">
        <v>2636.9</v>
      </c>
      <c r="G1920" s="349" t="s">
        <v>3420</v>
      </c>
      <c r="H1920" s="349" t="s">
        <v>1032</v>
      </c>
      <c r="I1920" s="351" t="s">
        <v>3419</v>
      </c>
      <c r="J1920" s="352" t="s">
        <v>776</v>
      </c>
      <c r="K1920" s="352" t="s">
        <v>1188</v>
      </c>
      <c r="L1920" s="353" t="s">
        <v>1189</v>
      </c>
      <c r="M1920" s="352">
        <v>165902928</v>
      </c>
      <c r="N1920" s="371">
        <v>44995</v>
      </c>
      <c r="O1920" s="74">
        <f t="shared" ref="O1920:O1983" si="97">IF(B1920=0,0,IF(YEAR(B1920)=$P$1,MONTH(B1920)-$O$1+1,(YEAR(B1920)-$P$1)*12-$O$1+1+MONTH(B1920)))</f>
        <v>3</v>
      </c>
      <c r="P1920" s="74">
        <f t="shared" ref="P1920:P1983" si="98">IF(C1920=0,0,IF(YEAR(C1920)=$P$1,MONTH(C1920)-$O$1+1,(YEAR(C1920)-$P$1)*12-$O$1+1+MONTH(C1920)))</f>
        <v>3</v>
      </c>
      <c r="Q1920" s="139" t="str">
        <f t="shared" ref="Q1920:Q1983" si="99">SUBSTITUTE(D1920," ","_")</f>
        <v>Gastos_com_Pessoal</v>
      </c>
    </row>
    <row r="1921" spans="1:17" ht="25.5" x14ac:dyDescent="0.2">
      <c r="A1921" s="357">
        <v>1918</v>
      </c>
      <c r="B1921" s="347">
        <v>44995</v>
      </c>
      <c r="C1921" s="580">
        <v>44986</v>
      </c>
      <c r="D1921" s="349" t="s">
        <v>176</v>
      </c>
      <c r="E1921" s="349" t="s">
        <v>262</v>
      </c>
      <c r="F1921" s="350">
        <v>519.54</v>
      </c>
      <c r="G1921" s="349" t="s">
        <v>3421</v>
      </c>
      <c r="H1921" s="349" t="s">
        <v>416</v>
      </c>
      <c r="I1921" s="351" t="s">
        <v>3422</v>
      </c>
      <c r="J1921" s="352" t="s">
        <v>463</v>
      </c>
      <c r="K1921" s="352" t="s">
        <v>1188</v>
      </c>
      <c r="L1921" s="353" t="s">
        <v>1189</v>
      </c>
      <c r="M1921" s="352">
        <v>165902928</v>
      </c>
      <c r="N1921" s="371">
        <v>44995</v>
      </c>
      <c r="O1921" s="74">
        <f t="shared" si="97"/>
        <v>3</v>
      </c>
      <c r="P1921" s="74">
        <f t="shared" si="98"/>
        <v>3</v>
      </c>
      <c r="Q1921" s="139" t="str">
        <f t="shared" si="99"/>
        <v>Gastos_com_Pessoal</v>
      </c>
    </row>
    <row r="1922" spans="1:17" ht="25.5" x14ac:dyDescent="0.2">
      <c r="A1922" s="357">
        <v>1919</v>
      </c>
      <c r="B1922" s="347">
        <v>44995</v>
      </c>
      <c r="C1922" s="580">
        <v>44986</v>
      </c>
      <c r="D1922" s="349" t="s">
        <v>176</v>
      </c>
      <c r="E1922" s="349" t="s">
        <v>280</v>
      </c>
      <c r="F1922" s="350">
        <v>1545.64</v>
      </c>
      <c r="G1922" s="349" t="s">
        <v>3423</v>
      </c>
      <c r="H1922" s="349" t="s">
        <v>416</v>
      </c>
      <c r="I1922" s="351" t="s">
        <v>3422</v>
      </c>
      <c r="J1922" s="352" t="s">
        <v>463</v>
      </c>
      <c r="K1922" s="352" t="s">
        <v>1188</v>
      </c>
      <c r="L1922" s="353" t="s">
        <v>1189</v>
      </c>
      <c r="M1922" s="352">
        <v>165902928</v>
      </c>
      <c r="N1922" s="371">
        <v>44995</v>
      </c>
      <c r="O1922" s="74">
        <f t="shared" si="97"/>
        <v>3</v>
      </c>
      <c r="P1922" s="74">
        <f t="shared" si="98"/>
        <v>3</v>
      </c>
      <c r="Q1922" s="139" t="str">
        <f t="shared" si="99"/>
        <v>Gastos_com_Pessoal</v>
      </c>
    </row>
    <row r="1923" spans="1:17" ht="25.5" x14ac:dyDescent="0.2">
      <c r="A1923" s="357">
        <v>1920</v>
      </c>
      <c r="B1923" s="347">
        <v>44995</v>
      </c>
      <c r="C1923" s="580">
        <v>44986</v>
      </c>
      <c r="D1923" s="349" t="s">
        <v>176</v>
      </c>
      <c r="E1923" s="349" t="s">
        <v>262</v>
      </c>
      <c r="F1923" s="350">
        <v>618.72</v>
      </c>
      <c r="G1923" s="349" t="s">
        <v>3424</v>
      </c>
      <c r="H1923" s="349" t="s">
        <v>414</v>
      </c>
      <c r="I1923" s="351" t="s">
        <v>3425</v>
      </c>
      <c r="J1923" s="352" t="s">
        <v>515</v>
      </c>
      <c r="K1923" s="352" t="s">
        <v>1188</v>
      </c>
      <c r="L1923" s="353" t="s">
        <v>1189</v>
      </c>
      <c r="M1923" s="352">
        <v>165902928</v>
      </c>
      <c r="N1923" s="371">
        <v>44995</v>
      </c>
      <c r="O1923" s="74">
        <f t="shared" si="97"/>
        <v>3</v>
      </c>
      <c r="P1923" s="74">
        <f t="shared" si="98"/>
        <v>3</v>
      </c>
      <c r="Q1923" s="139" t="str">
        <f t="shared" si="99"/>
        <v>Gastos_com_Pessoal</v>
      </c>
    </row>
    <row r="1924" spans="1:17" ht="25.5" x14ac:dyDescent="0.2">
      <c r="A1924" s="357">
        <v>1921</v>
      </c>
      <c r="B1924" s="347">
        <v>44995</v>
      </c>
      <c r="C1924" s="580">
        <v>44986</v>
      </c>
      <c r="D1924" s="349" t="s">
        <v>176</v>
      </c>
      <c r="E1924" s="349" t="s">
        <v>280</v>
      </c>
      <c r="F1924" s="350">
        <v>1841.75</v>
      </c>
      <c r="G1924" s="349" t="s">
        <v>3426</v>
      </c>
      <c r="H1924" s="349" t="s">
        <v>414</v>
      </c>
      <c r="I1924" s="351" t="s">
        <v>3425</v>
      </c>
      <c r="J1924" s="352" t="s">
        <v>515</v>
      </c>
      <c r="K1924" s="352" t="s">
        <v>1188</v>
      </c>
      <c r="L1924" s="353" t="s">
        <v>1189</v>
      </c>
      <c r="M1924" s="352">
        <v>165902928</v>
      </c>
      <c r="N1924" s="371">
        <v>44995</v>
      </c>
      <c r="O1924" s="74">
        <f t="shared" si="97"/>
        <v>3</v>
      </c>
      <c r="P1924" s="74">
        <f t="shared" si="98"/>
        <v>3</v>
      </c>
      <c r="Q1924" s="139" t="str">
        <f t="shared" si="99"/>
        <v>Gastos_com_Pessoal</v>
      </c>
    </row>
    <row r="1925" spans="1:17" ht="25.5" x14ac:dyDescent="0.2">
      <c r="A1925" s="357">
        <v>1922</v>
      </c>
      <c r="B1925" s="347">
        <v>44995</v>
      </c>
      <c r="C1925" s="580">
        <v>44986</v>
      </c>
      <c r="D1925" s="349" t="s">
        <v>176</v>
      </c>
      <c r="E1925" s="349" t="s">
        <v>262</v>
      </c>
      <c r="F1925" s="350">
        <v>945.78</v>
      </c>
      <c r="G1925" s="349" t="s">
        <v>3427</v>
      </c>
      <c r="H1925" s="349" t="s">
        <v>414</v>
      </c>
      <c r="I1925" s="351" t="s">
        <v>3428</v>
      </c>
      <c r="J1925" s="352" t="s">
        <v>748</v>
      </c>
      <c r="K1925" s="352" t="s">
        <v>1188</v>
      </c>
      <c r="L1925" s="353" t="s">
        <v>1189</v>
      </c>
      <c r="M1925" s="352">
        <v>165902928</v>
      </c>
      <c r="N1925" s="371">
        <v>44995</v>
      </c>
      <c r="O1925" s="74">
        <f t="shared" si="97"/>
        <v>3</v>
      </c>
      <c r="P1925" s="74">
        <f t="shared" si="98"/>
        <v>3</v>
      </c>
      <c r="Q1925" s="139" t="str">
        <f t="shared" si="99"/>
        <v>Gastos_com_Pessoal</v>
      </c>
    </row>
    <row r="1926" spans="1:17" ht="25.5" x14ac:dyDescent="0.2">
      <c r="A1926" s="357">
        <v>1923</v>
      </c>
      <c r="B1926" s="347">
        <v>44995</v>
      </c>
      <c r="C1926" s="580">
        <v>44986</v>
      </c>
      <c r="D1926" s="349" t="s">
        <v>176</v>
      </c>
      <c r="E1926" s="349" t="s">
        <v>280</v>
      </c>
      <c r="F1926" s="350">
        <v>2653.2</v>
      </c>
      <c r="G1926" s="349" t="s">
        <v>3429</v>
      </c>
      <c r="H1926" s="349" t="s">
        <v>414</v>
      </c>
      <c r="I1926" s="351" t="s">
        <v>3428</v>
      </c>
      <c r="J1926" s="352" t="s">
        <v>748</v>
      </c>
      <c r="K1926" s="352" t="s">
        <v>1188</v>
      </c>
      <c r="L1926" s="353" t="s">
        <v>1189</v>
      </c>
      <c r="M1926" s="352">
        <v>165902928</v>
      </c>
      <c r="N1926" s="371">
        <v>44995</v>
      </c>
      <c r="O1926" s="74">
        <f t="shared" si="97"/>
        <v>3</v>
      </c>
      <c r="P1926" s="74">
        <f t="shared" si="98"/>
        <v>3</v>
      </c>
      <c r="Q1926" s="139" t="str">
        <f t="shared" si="99"/>
        <v>Gastos_com_Pessoal</v>
      </c>
    </row>
    <row r="1927" spans="1:17" ht="25.5" x14ac:dyDescent="0.2">
      <c r="A1927" s="357">
        <v>1924</v>
      </c>
      <c r="B1927" s="347">
        <v>44995</v>
      </c>
      <c r="C1927" s="580">
        <v>44986</v>
      </c>
      <c r="D1927" s="349" t="s">
        <v>176</v>
      </c>
      <c r="E1927" s="349" t="s">
        <v>262</v>
      </c>
      <c r="F1927" s="350">
        <v>904.76</v>
      </c>
      <c r="G1927" s="349" t="s">
        <v>3430</v>
      </c>
      <c r="H1927" s="349" t="s">
        <v>418</v>
      </c>
      <c r="I1927" s="351" t="s">
        <v>3431</v>
      </c>
      <c r="J1927" s="352" t="s">
        <v>735</v>
      </c>
      <c r="K1927" s="352" t="s">
        <v>1188</v>
      </c>
      <c r="L1927" s="353" t="s">
        <v>1189</v>
      </c>
      <c r="M1927" s="352">
        <v>165902928</v>
      </c>
      <c r="N1927" s="371">
        <v>44995</v>
      </c>
      <c r="O1927" s="74">
        <f t="shared" si="97"/>
        <v>3</v>
      </c>
      <c r="P1927" s="74">
        <f t="shared" si="98"/>
        <v>3</v>
      </c>
      <c r="Q1927" s="139" t="str">
        <f t="shared" si="99"/>
        <v>Gastos_com_Pessoal</v>
      </c>
    </row>
    <row r="1928" spans="1:17" ht="25.5" x14ac:dyDescent="0.2">
      <c r="A1928" s="357">
        <v>1925</v>
      </c>
      <c r="B1928" s="347">
        <v>44995</v>
      </c>
      <c r="C1928" s="580">
        <v>44986</v>
      </c>
      <c r="D1928" s="349" t="s">
        <v>176</v>
      </c>
      <c r="E1928" s="349" t="s">
        <v>280</v>
      </c>
      <c r="F1928" s="350">
        <v>2526.19</v>
      </c>
      <c r="G1928" s="349" t="s">
        <v>3432</v>
      </c>
      <c r="H1928" s="349" t="s">
        <v>418</v>
      </c>
      <c r="I1928" s="351" t="s">
        <v>3431</v>
      </c>
      <c r="J1928" s="352" t="s">
        <v>735</v>
      </c>
      <c r="K1928" s="352" t="s">
        <v>1188</v>
      </c>
      <c r="L1928" s="353" t="s">
        <v>1189</v>
      </c>
      <c r="M1928" s="352">
        <v>165902928</v>
      </c>
      <c r="N1928" s="371">
        <v>44995</v>
      </c>
      <c r="O1928" s="74">
        <f t="shared" si="97"/>
        <v>3</v>
      </c>
      <c r="P1928" s="74">
        <f t="shared" si="98"/>
        <v>3</v>
      </c>
      <c r="Q1928" s="139" t="str">
        <f t="shared" si="99"/>
        <v>Gastos_com_Pessoal</v>
      </c>
    </row>
    <row r="1929" spans="1:17" ht="25.5" x14ac:dyDescent="0.2">
      <c r="A1929" s="357">
        <v>1926</v>
      </c>
      <c r="B1929" s="347">
        <v>44995</v>
      </c>
      <c r="C1929" s="580">
        <v>44986</v>
      </c>
      <c r="D1929" s="349" t="s">
        <v>176</v>
      </c>
      <c r="E1929" s="349" t="s">
        <v>262</v>
      </c>
      <c r="F1929" s="350">
        <v>939.45</v>
      </c>
      <c r="G1929" s="349" t="s">
        <v>3433</v>
      </c>
      <c r="H1929" s="349" t="s">
        <v>421</v>
      </c>
      <c r="I1929" s="351" t="s">
        <v>3434</v>
      </c>
      <c r="J1929" s="352" t="s">
        <v>547</v>
      </c>
      <c r="K1929" s="352" t="s">
        <v>1188</v>
      </c>
      <c r="L1929" s="353" t="s">
        <v>1189</v>
      </c>
      <c r="M1929" s="352">
        <v>165902928</v>
      </c>
      <c r="N1929" s="371">
        <v>44995</v>
      </c>
      <c r="O1929" s="74">
        <f t="shared" si="97"/>
        <v>3</v>
      </c>
      <c r="P1929" s="74">
        <f t="shared" si="98"/>
        <v>3</v>
      </c>
      <c r="Q1929" s="139" t="str">
        <f t="shared" si="99"/>
        <v>Gastos_com_Pessoal</v>
      </c>
    </row>
    <row r="1930" spans="1:17" ht="25.5" x14ac:dyDescent="0.2">
      <c r="A1930" s="357">
        <v>1927</v>
      </c>
      <c r="B1930" s="347">
        <v>44995</v>
      </c>
      <c r="C1930" s="580">
        <v>44986</v>
      </c>
      <c r="D1930" s="349" t="s">
        <v>176</v>
      </c>
      <c r="E1930" s="349" t="s">
        <v>280</v>
      </c>
      <c r="F1930" s="350">
        <v>2609.0100000000002</v>
      </c>
      <c r="G1930" s="349" t="s">
        <v>3435</v>
      </c>
      <c r="H1930" s="349" t="s">
        <v>421</v>
      </c>
      <c r="I1930" s="351" t="s">
        <v>3434</v>
      </c>
      <c r="J1930" s="352" t="s">
        <v>547</v>
      </c>
      <c r="K1930" s="352" t="s">
        <v>1188</v>
      </c>
      <c r="L1930" s="353" t="s">
        <v>1189</v>
      </c>
      <c r="M1930" s="352">
        <v>165902928</v>
      </c>
      <c r="N1930" s="371">
        <v>44995</v>
      </c>
      <c r="O1930" s="74">
        <f t="shared" si="97"/>
        <v>3</v>
      </c>
      <c r="P1930" s="74">
        <f t="shared" si="98"/>
        <v>3</v>
      </c>
      <c r="Q1930" s="139" t="str">
        <f t="shared" si="99"/>
        <v>Gastos_com_Pessoal</v>
      </c>
    </row>
    <row r="1931" spans="1:17" ht="25.5" x14ac:dyDescent="0.2">
      <c r="A1931" s="357">
        <v>1928</v>
      </c>
      <c r="B1931" s="347">
        <v>44995</v>
      </c>
      <c r="C1931" s="580">
        <v>44986</v>
      </c>
      <c r="D1931" s="349" t="s">
        <v>176</v>
      </c>
      <c r="E1931" s="349" t="s">
        <v>262</v>
      </c>
      <c r="F1931" s="350">
        <v>892.47</v>
      </c>
      <c r="G1931" s="349" t="s">
        <v>3436</v>
      </c>
      <c r="H1931" s="349" t="s">
        <v>414</v>
      </c>
      <c r="I1931" s="351" t="s">
        <v>3437</v>
      </c>
      <c r="J1931" s="352" t="s">
        <v>562</v>
      </c>
      <c r="K1931" s="352" t="s">
        <v>1188</v>
      </c>
      <c r="L1931" s="353" t="s">
        <v>1189</v>
      </c>
      <c r="M1931" s="352">
        <v>165902928</v>
      </c>
      <c r="N1931" s="371">
        <v>44995</v>
      </c>
      <c r="O1931" s="74">
        <f t="shared" si="97"/>
        <v>3</v>
      </c>
      <c r="P1931" s="74">
        <f t="shared" si="98"/>
        <v>3</v>
      </c>
      <c r="Q1931" s="139" t="str">
        <f t="shared" si="99"/>
        <v>Gastos_com_Pessoal</v>
      </c>
    </row>
    <row r="1932" spans="1:17" ht="25.5" x14ac:dyDescent="0.2">
      <c r="A1932" s="357">
        <v>1929</v>
      </c>
      <c r="B1932" s="347">
        <v>44995</v>
      </c>
      <c r="C1932" s="580">
        <v>44986</v>
      </c>
      <c r="D1932" s="349" t="s">
        <v>176</v>
      </c>
      <c r="E1932" s="349" t="s">
        <v>280</v>
      </c>
      <c r="F1932" s="350">
        <v>2525.25</v>
      </c>
      <c r="G1932" s="349" t="s">
        <v>3438</v>
      </c>
      <c r="H1932" s="349" t="s">
        <v>414</v>
      </c>
      <c r="I1932" s="351" t="s">
        <v>3437</v>
      </c>
      <c r="J1932" s="352" t="s">
        <v>562</v>
      </c>
      <c r="K1932" s="352" t="s">
        <v>1188</v>
      </c>
      <c r="L1932" s="353" t="s">
        <v>1189</v>
      </c>
      <c r="M1932" s="352">
        <v>165902928</v>
      </c>
      <c r="N1932" s="371">
        <v>44995</v>
      </c>
      <c r="O1932" s="74">
        <f t="shared" si="97"/>
        <v>3</v>
      </c>
      <c r="P1932" s="74">
        <f t="shared" si="98"/>
        <v>3</v>
      </c>
      <c r="Q1932" s="139" t="str">
        <f t="shared" si="99"/>
        <v>Gastos_com_Pessoal</v>
      </c>
    </row>
    <row r="1933" spans="1:17" ht="24" x14ac:dyDescent="0.2">
      <c r="A1933" s="357">
        <v>1930</v>
      </c>
      <c r="B1933" s="354">
        <v>44995</v>
      </c>
      <c r="C1933" s="580">
        <v>44986</v>
      </c>
      <c r="D1933" s="349" t="s">
        <v>33</v>
      </c>
      <c r="E1933" s="349" t="s">
        <v>324</v>
      </c>
      <c r="F1933" s="350">
        <v>1500</v>
      </c>
      <c r="G1933" s="349" t="s">
        <v>3439</v>
      </c>
      <c r="H1933" s="349" t="s">
        <v>303</v>
      </c>
      <c r="I1933" s="351" t="s">
        <v>1509</v>
      </c>
      <c r="J1933" s="352" t="s">
        <v>1510</v>
      </c>
      <c r="K1933" s="352" t="s">
        <v>4035</v>
      </c>
      <c r="L1933" s="353" t="s">
        <v>1255</v>
      </c>
      <c r="M1933" s="352" t="s">
        <v>425</v>
      </c>
      <c r="N1933" s="371">
        <v>44995</v>
      </c>
      <c r="O1933" s="74">
        <f t="shared" si="97"/>
        <v>3</v>
      </c>
      <c r="P1933" s="74">
        <f t="shared" si="98"/>
        <v>3</v>
      </c>
      <c r="Q1933" s="139" t="str">
        <f t="shared" si="99"/>
        <v>Receitas</v>
      </c>
    </row>
    <row r="1934" spans="1:17" ht="24" x14ac:dyDescent="0.2">
      <c r="A1934" s="357">
        <v>1931</v>
      </c>
      <c r="B1934" s="354">
        <v>44995</v>
      </c>
      <c r="C1934" s="580">
        <v>44986</v>
      </c>
      <c r="D1934" s="349" t="s">
        <v>33</v>
      </c>
      <c r="E1934" s="349" t="s">
        <v>324</v>
      </c>
      <c r="F1934" s="350">
        <v>600</v>
      </c>
      <c r="G1934" s="349" t="s">
        <v>3440</v>
      </c>
      <c r="H1934" s="349" t="s">
        <v>303</v>
      </c>
      <c r="I1934" s="351" t="s">
        <v>1509</v>
      </c>
      <c r="J1934" s="352" t="s">
        <v>1510</v>
      </c>
      <c r="K1934" s="352" t="s">
        <v>4035</v>
      </c>
      <c r="L1934" s="353" t="s">
        <v>1255</v>
      </c>
      <c r="M1934" s="352" t="s">
        <v>425</v>
      </c>
      <c r="N1934" s="371">
        <v>44995</v>
      </c>
      <c r="O1934" s="74">
        <f t="shared" si="97"/>
        <v>3</v>
      </c>
      <c r="P1934" s="74">
        <f t="shared" si="98"/>
        <v>3</v>
      </c>
      <c r="Q1934" s="139" t="str">
        <f t="shared" si="99"/>
        <v>Receitas</v>
      </c>
    </row>
    <row r="1935" spans="1:17" ht="36" x14ac:dyDescent="0.2">
      <c r="A1935" s="357">
        <v>1932</v>
      </c>
      <c r="B1935" s="354">
        <v>44995</v>
      </c>
      <c r="C1935" s="580">
        <v>44986</v>
      </c>
      <c r="D1935" s="349" t="s">
        <v>33</v>
      </c>
      <c r="E1935" s="349" t="s">
        <v>324</v>
      </c>
      <c r="F1935" s="350">
        <v>600</v>
      </c>
      <c r="G1935" s="349" t="s">
        <v>3441</v>
      </c>
      <c r="H1935" s="349" t="s">
        <v>303</v>
      </c>
      <c r="I1935" s="351" t="s">
        <v>1509</v>
      </c>
      <c r="J1935" s="352" t="s">
        <v>1510</v>
      </c>
      <c r="K1935" s="352" t="s">
        <v>4035</v>
      </c>
      <c r="L1935" s="353" t="s">
        <v>1255</v>
      </c>
      <c r="M1935" s="352" t="s">
        <v>425</v>
      </c>
      <c r="N1935" s="371">
        <v>44995</v>
      </c>
      <c r="O1935" s="74">
        <f t="shared" si="97"/>
        <v>3</v>
      </c>
      <c r="P1935" s="74">
        <f t="shared" si="98"/>
        <v>3</v>
      </c>
      <c r="Q1935" s="139" t="str">
        <f t="shared" si="99"/>
        <v>Receitas</v>
      </c>
    </row>
    <row r="1936" spans="1:17" ht="24" x14ac:dyDescent="0.2">
      <c r="A1936" s="357">
        <v>1933</v>
      </c>
      <c r="B1936" s="354">
        <v>44995</v>
      </c>
      <c r="C1936" s="580">
        <v>44986</v>
      </c>
      <c r="D1936" s="349" t="s">
        <v>33</v>
      </c>
      <c r="E1936" s="349" t="s">
        <v>324</v>
      </c>
      <c r="F1936" s="350">
        <v>450</v>
      </c>
      <c r="G1936" s="349" t="s">
        <v>3442</v>
      </c>
      <c r="H1936" s="349" t="s">
        <v>303</v>
      </c>
      <c r="I1936" s="351" t="s">
        <v>1509</v>
      </c>
      <c r="J1936" s="352" t="s">
        <v>1510</v>
      </c>
      <c r="K1936" s="352" t="s">
        <v>4035</v>
      </c>
      <c r="L1936" s="353" t="s">
        <v>1255</v>
      </c>
      <c r="M1936" s="352" t="s">
        <v>425</v>
      </c>
      <c r="N1936" s="371">
        <v>44995</v>
      </c>
      <c r="O1936" s="74">
        <f t="shared" si="97"/>
        <v>3</v>
      </c>
      <c r="P1936" s="74">
        <f t="shared" si="98"/>
        <v>3</v>
      </c>
      <c r="Q1936" s="139" t="str">
        <f t="shared" si="99"/>
        <v>Receitas</v>
      </c>
    </row>
    <row r="1937" spans="1:17" ht="24" x14ac:dyDescent="0.2">
      <c r="A1937" s="357">
        <v>1934</v>
      </c>
      <c r="B1937" s="354">
        <v>44995</v>
      </c>
      <c r="C1937" s="580">
        <v>44986</v>
      </c>
      <c r="D1937" s="349" t="s">
        <v>33</v>
      </c>
      <c r="E1937" s="349" t="s">
        <v>324</v>
      </c>
      <c r="F1937" s="350">
        <v>600</v>
      </c>
      <c r="G1937" s="349" t="s">
        <v>3443</v>
      </c>
      <c r="H1937" s="349" t="s">
        <v>303</v>
      </c>
      <c r="I1937" s="351" t="s">
        <v>1509</v>
      </c>
      <c r="J1937" s="352" t="s">
        <v>1510</v>
      </c>
      <c r="K1937" s="352" t="s">
        <v>4035</v>
      </c>
      <c r="L1937" s="353" t="s">
        <v>1255</v>
      </c>
      <c r="M1937" s="352" t="s">
        <v>425</v>
      </c>
      <c r="N1937" s="371">
        <v>44995</v>
      </c>
      <c r="O1937" s="74">
        <f t="shared" si="97"/>
        <v>3</v>
      </c>
      <c r="P1937" s="74">
        <f t="shared" si="98"/>
        <v>3</v>
      </c>
      <c r="Q1937" s="139" t="str">
        <f t="shared" si="99"/>
        <v>Receitas</v>
      </c>
    </row>
    <row r="1938" spans="1:17" ht="24" x14ac:dyDescent="0.2">
      <c r="A1938" s="357">
        <v>1935</v>
      </c>
      <c r="B1938" s="347">
        <v>44998</v>
      </c>
      <c r="C1938" s="580">
        <v>44986</v>
      </c>
      <c r="D1938" s="349" t="s">
        <v>264</v>
      </c>
      <c r="E1938" s="349" t="s">
        <v>290</v>
      </c>
      <c r="F1938" s="350">
        <v>173.8</v>
      </c>
      <c r="G1938" s="349" t="s">
        <v>3444</v>
      </c>
      <c r="H1938" s="349" t="s">
        <v>422</v>
      </c>
      <c r="I1938" s="351" t="s">
        <v>3445</v>
      </c>
      <c r="J1938" s="352" t="s">
        <v>3446</v>
      </c>
      <c r="K1938" s="352" t="s">
        <v>1163</v>
      </c>
      <c r="L1938" s="353" t="s">
        <v>32</v>
      </c>
      <c r="M1938" s="352">
        <v>6140</v>
      </c>
      <c r="N1938" s="371">
        <v>44998</v>
      </c>
      <c r="O1938" s="74">
        <f t="shared" si="97"/>
        <v>3</v>
      </c>
      <c r="P1938" s="74">
        <f t="shared" si="98"/>
        <v>3</v>
      </c>
      <c r="Q1938" s="139" t="str">
        <f t="shared" si="99"/>
        <v>Gastos_Gerais</v>
      </c>
    </row>
    <row r="1939" spans="1:17" ht="24" x14ac:dyDescent="0.2">
      <c r="A1939" s="357">
        <v>1936</v>
      </c>
      <c r="B1939" s="347">
        <v>44998</v>
      </c>
      <c r="C1939" s="580">
        <v>44986</v>
      </c>
      <c r="D1939" s="349" t="s">
        <v>264</v>
      </c>
      <c r="E1939" s="349" t="s">
        <v>293</v>
      </c>
      <c r="F1939" s="350">
        <v>340</v>
      </c>
      <c r="G1939" s="349" t="s">
        <v>3447</v>
      </c>
      <c r="H1939" s="349" t="s">
        <v>302</v>
      </c>
      <c r="I1939" s="351" t="s">
        <v>3448</v>
      </c>
      <c r="J1939" s="352" t="s">
        <v>3449</v>
      </c>
      <c r="K1939" s="352" t="s">
        <v>1163</v>
      </c>
      <c r="L1939" s="353" t="s">
        <v>32</v>
      </c>
      <c r="M1939" s="352">
        <v>7464</v>
      </c>
      <c r="N1939" s="371">
        <v>44995</v>
      </c>
      <c r="O1939" s="74">
        <f t="shared" si="97"/>
        <v>3</v>
      </c>
      <c r="P1939" s="74">
        <f t="shared" si="98"/>
        <v>3</v>
      </c>
      <c r="Q1939" s="139" t="str">
        <f t="shared" si="99"/>
        <v>Gastos_Gerais</v>
      </c>
    </row>
    <row r="1940" spans="1:17" ht="24" x14ac:dyDescent="0.2">
      <c r="A1940" s="357">
        <v>1937</v>
      </c>
      <c r="B1940" s="347">
        <v>44998</v>
      </c>
      <c r="C1940" s="580">
        <v>44986</v>
      </c>
      <c r="D1940" s="349" t="s">
        <v>264</v>
      </c>
      <c r="E1940" s="349" t="s">
        <v>0</v>
      </c>
      <c r="F1940" s="350">
        <v>729.81</v>
      </c>
      <c r="G1940" s="349" t="s">
        <v>1283</v>
      </c>
      <c r="H1940" s="349" t="s">
        <v>493</v>
      </c>
      <c r="I1940" s="351" t="s">
        <v>1570</v>
      </c>
      <c r="J1940" s="352" t="s">
        <v>3450</v>
      </c>
      <c r="K1940" s="352" t="s">
        <v>1157</v>
      </c>
      <c r="L1940" s="353" t="s">
        <v>32</v>
      </c>
      <c r="M1940" s="352">
        <v>36072</v>
      </c>
      <c r="N1940" s="371">
        <v>44991</v>
      </c>
      <c r="O1940" s="74">
        <f t="shared" si="97"/>
        <v>3</v>
      </c>
      <c r="P1940" s="74">
        <f t="shared" si="98"/>
        <v>3</v>
      </c>
      <c r="Q1940" s="139" t="str">
        <f t="shared" si="99"/>
        <v>Gastos_Gerais</v>
      </c>
    </row>
    <row r="1941" spans="1:17" ht="24" x14ac:dyDescent="0.2">
      <c r="A1941" s="357">
        <v>1938</v>
      </c>
      <c r="B1941" s="347">
        <v>44998</v>
      </c>
      <c r="C1941" s="580">
        <v>44986</v>
      </c>
      <c r="D1941" s="349" t="s">
        <v>264</v>
      </c>
      <c r="E1941" s="349" t="s">
        <v>320</v>
      </c>
      <c r="F1941" s="350">
        <v>2568.15</v>
      </c>
      <c r="G1941" s="349" t="s">
        <v>3451</v>
      </c>
      <c r="H1941" s="349" t="s">
        <v>419</v>
      </c>
      <c r="I1941" s="351" t="s">
        <v>3452</v>
      </c>
      <c r="J1941" s="352" t="s">
        <v>3453</v>
      </c>
      <c r="K1941" s="352" t="s">
        <v>1157</v>
      </c>
      <c r="L1941" s="353" t="s">
        <v>32</v>
      </c>
      <c r="M1941" s="352">
        <v>202318</v>
      </c>
      <c r="N1941" s="371">
        <v>44992</v>
      </c>
      <c r="O1941" s="74">
        <f t="shared" si="97"/>
        <v>3</v>
      </c>
      <c r="P1941" s="74">
        <f t="shared" si="98"/>
        <v>3</v>
      </c>
      <c r="Q1941" s="139" t="str">
        <f t="shared" si="99"/>
        <v>Gastos_Gerais</v>
      </c>
    </row>
    <row r="1942" spans="1:17" ht="24" x14ac:dyDescent="0.2">
      <c r="A1942" s="357">
        <v>1939</v>
      </c>
      <c r="B1942" s="347">
        <v>44998</v>
      </c>
      <c r="C1942" s="580">
        <v>44958</v>
      </c>
      <c r="D1942" s="349" t="s">
        <v>264</v>
      </c>
      <c r="E1942" s="349" t="s">
        <v>208</v>
      </c>
      <c r="F1942" s="350">
        <v>436</v>
      </c>
      <c r="G1942" s="349" t="s">
        <v>3454</v>
      </c>
      <c r="H1942" s="349" t="s">
        <v>418</v>
      </c>
      <c r="I1942" s="351" t="s">
        <v>1248</v>
      </c>
      <c r="J1942" s="352" t="s">
        <v>1249</v>
      </c>
      <c r="K1942" s="352" t="s">
        <v>1157</v>
      </c>
      <c r="L1942" s="353" t="s">
        <v>32</v>
      </c>
      <c r="M1942" s="352">
        <v>2023154</v>
      </c>
      <c r="N1942" s="371">
        <v>44971</v>
      </c>
      <c r="O1942" s="74">
        <f t="shared" si="97"/>
        <v>3</v>
      </c>
      <c r="P1942" s="74">
        <f t="shared" si="98"/>
        <v>2</v>
      </c>
      <c r="Q1942" s="139" t="str">
        <f t="shared" si="99"/>
        <v>Gastos_Gerais</v>
      </c>
    </row>
    <row r="1943" spans="1:17" ht="24" x14ac:dyDescent="0.2">
      <c r="A1943" s="357">
        <v>1940</v>
      </c>
      <c r="B1943" s="347">
        <v>44998</v>
      </c>
      <c r="C1943" s="580">
        <v>44986</v>
      </c>
      <c r="D1943" s="349" t="s">
        <v>264</v>
      </c>
      <c r="E1943" s="349" t="s">
        <v>320</v>
      </c>
      <c r="F1943" s="350">
        <v>2567.17</v>
      </c>
      <c r="G1943" s="349" t="s">
        <v>3451</v>
      </c>
      <c r="H1943" s="349" t="s">
        <v>414</v>
      </c>
      <c r="I1943" s="351" t="s">
        <v>3452</v>
      </c>
      <c r="J1943" s="352" t="s">
        <v>3453</v>
      </c>
      <c r="K1943" s="352" t="s">
        <v>1157</v>
      </c>
      <c r="L1943" s="353" t="s">
        <v>32</v>
      </c>
      <c r="M1943" s="352">
        <v>202319</v>
      </c>
      <c r="N1943" s="371">
        <v>44992</v>
      </c>
      <c r="O1943" s="74">
        <f t="shared" si="97"/>
        <v>3</v>
      </c>
      <c r="P1943" s="74">
        <f t="shared" si="98"/>
        <v>3</v>
      </c>
      <c r="Q1943" s="139" t="str">
        <f t="shared" si="99"/>
        <v>Gastos_Gerais</v>
      </c>
    </row>
    <row r="1944" spans="1:17" ht="24" x14ac:dyDescent="0.2">
      <c r="A1944" s="357">
        <v>1941</v>
      </c>
      <c r="B1944" s="347">
        <v>44998</v>
      </c>
      <c r="C1944" s="580">
        <v>44986</v>
      </c>
      <c r="D1944" s="349" t="s">
        <v>264</v>
      </c>
      <c r="E1944" s="349" t="s">
        <v>0</v>
      </c>
      <c r="F1944" s="350">
        <v>850.67</v>
      </c>
      <c r="G1944" s="349" t="s">
        <v>1283</v>
      </c>
      <c r="H1944" s="349" t="s">
        <v>423</v>
      </c>
      <c r="I1944" s="351" t="s">
        <v>1570</v>
      </c>
      <c r="J1944" s="352" t="s">
        <v>1571</v>
      </c>
      <c r="K1944" s="352" t="s">
        <v>1157</v>
      </c>
      <c r="L1944" s="353" t="s">
        <v>32</v>
      </c>
      <c r="M1944" s="352">
        <v>36071</v>
      </c>
      <c r="N1944" s="371">
        <v>44991</v>
      </c>
      <c r="O1944" s="74">
        <f t="shared" si="97"/>
        <v>3</v>
      </c>
      <c r="P1944" s="74">
        <f t="shared" si="98"/>
        <v>3</v>
      </c>
      <c r="Q1944" s="139" t="str">
        <f t="shared" si="99"/>
        <v>Gastos_Gerais</v>
      </c>
    </row>
    <row r="1945" spans="1:17" ht="24" x14ac:dyDescent="0.2">
      <c r="A1945" s="357">
        <v>1942</v>
      </c>
      <c r="B1945" s="347">
        <v>44998</v>
      </c>
      <c r="C1945" s="580">
        <v>44958</v>
      </c>
      <c r="D1945" s="349" t="s">
        <v>264</v>
      </c>
      <c r="E1945" s="349" t="s">
        <v>208</v>
      </c>
      <c r="F1945" s="350">
        <v>391.45</v>
      </c>
      <c r="G1945" s="349" t="s">
        <v>3455</v>
      </c>
      <c r="H1945" s="349" t="s">
        <v>418</v>
      </c>
      <c r="I1945" s="351" t="s">
        <v>1248</v>
      </c>
      <c r="J1945" s="352" t="s">
        <v>1249</v>
      </c>
      <c r="K1945" s="352" t="s">
        <v>1157</v>
      </c>
      <c r="L1945" s="353" t="s">
        <v>32</v>
      </c>
      <c r="M1945" s="352">
        <v>3816</v>
      </c>
      <c r="N1945" s="371">
        <v>44971</v>
      </c>
      <c r="O1945" s="74">
        <f t="shared" si="97"/>
        <v>3</v>
      </c>
      <c r="P1945" s="74">
        <f t="shared" si="98"/>
        <v>2</v>
      </c>
      <c r="Q1945" s="139" t="str">
        <f t="shared" si="99"/>
        <v>Gastos_Gerais</v>
      </c>
    </row>
    <row r="1946" spans="1:17" ht="24" x14ac:dyDescent="0.2">
      <c r="A1946" s="357">
        <v>1943</v>
      </c>
      <c r="B1946" s="347">
        <v>44998</v>
      </c>
      <c r="C1946" s="580">
        <v>44986</v>
      </c>
      <c r="D1946" s="349" t="s">
        <v>264</v>
      </c>
      <c r="E1946" s="349" t="s">
        <v>320</v>
      </c>
      <c r="F1946" s="350">
        <v>880</v>
      </c>
      <c r="G1946" s="349" t="s">
        <v>3456</v>
      </c>
      <c r="H1946" s="349" t="s">
        <v>419</v>
      </c>
      <c r="I1946" s="351" t="s">
        <v>1485</v>
      </c>
      <c r="J1946" s="352" t="s">
        <v>1486</v>
      </c>
      <c r="K1946" s="352" t="s">
        <v>1157</v>
      </c>
      <c r="L1946" s="353" t="s">
        <v>32</v>
      </c>
      <c r="M1946" s="352">
        <v>20472</v>
      </c>
      <c r="N1946" s="371">
        <v>44992</v>
      </c>
      <c r="O1946" s="74">
        <f t="shared" si="97"/>
        <v>3</v>
      </c>
      <c r="P1946" s="74">
        <f t="shared" si="98"/>
        <v>3</v>
      </c>
      <c r="Q1946" s="139" t="str">
        <f t="shared" si="99"/>
        <v>Gastos_Gerais</v>
      </c>
    </row>
    <row r="1947" spans="1:17" ht="24" x14ac:dyDescent="0.2">
      <c r="A1947" s="357">
        <v>1944</v>
      </c>
      <c r="B1947" s="347">
        <v>44998</v>
      </c>
      <c r="C1947" s="580">
        <v>44986</v>
      </c>
      <c r="D1947" s="349" t="s">
        <v>264</v>
      </c>
      <c r="E1947" s="349" t="s">
        <v>320</v>
      </c>
      <c r="F1947" s="350">
        <v>2567.17</v>
      </c>
      <c r="G1947" s="349" t="s">
        <v>3451</v>
      </c>
      <c r="H1947" s="349" t="s">
        <v>493</v>
      </c>
      <c r="I1947" s="351" t="s">
        <v>3452</v>
      </c>
      <c r="J1947" s="352" t="s">
        <v>3453</v>
      </c>
      <c r="K1947" s="352" t="s">
        <v>1157</v>
      </c>
      <c r="L1947" s="353" t="s">
        <v>32</v>
      </c>
      <c r="M1947" s="352">
        <v>202319</v>
      </c>
      <c r="N1947" s="371">
        <v>44992</v>
      </c>
      <c r="O1947" s="74">
        <f t="shared" si="97"/>
        <v>3</v>
      </c>
      <c r="P1947" s="74">
        <f t="shared" si="98"/>
        <v>3</v>
      </c>
      <c r="Q1947" s="139" t="str">
        <f t="shared" si="99"/>
        <v>Gastos_Gerais</v>
      </c>
    </row>
    <row r="1948" spans="1:17" ht="24" x14ac:dyDescent="0.2">
      <c r="A1948" s="357">
        <v>1945</v>
      </c>
      <c r="B1948" s="347">
        <v>44998</v>
      </c>
      <c r="C1948" s="580">
        <v>44986</v>
      </c>
      <c r="D1948" s="349" t="s">
        <v>264</v>
      </c>
      <c r="E1948" s="349" t="s">
        <v>0</v>
      </c>
      <c r="F1948" s="350">
        <v>1026.79</v>
      </c>
      <c r="G1948" s="349" t="s">
        <v>1283</v>
      </c>
      <c r="H1948" s="349" t="s">
        <v>421</v>
      </c>
      <c r="I1948" s="351" t="s">
        <v>1570</v>
      </c>
      <c r="J1948" s="352" t="s">
        <v>1571</v>
      </c>
      <c r="K1948" s="352" t="s">
        <v>1157</v>
      </c>
      <c r="L1948" s="353" t="s">
        <v>32</v>
      </c>
      <c r="M1948" s="352">
        <v>36070</v>
      </c>
      <c r="N1948" s="371">
        <v>44991</v>
      </c>
      <c r="O1948" s="74">
        <f t="shared" si="97"/>
        <v>3</v>
      </c>
      <c r="P1948" s="74">
        <f t="shared" si="98"/>
        <v>3</v>
      </c>
      <c r="Q1948" s="139" t="str">
        <f t="shared" si="99"/>
        <v>Gastos_Gerais</v>
      </c>
    </row>
    <row r="1949" spans="1:17" ht="24" x14ac:dyDescent="0.2">
      <c r="A1949" s="357">
        <v>1946</v>
      </c>
      <c r="B1949" s="347">
        <v>44998</v>
      </c>
      <c r="C1949" s="580">
        <v>44986</v>
      </c>
      <c r="D1949" s="349" t="s">
        <v>264</v>
      </c>
      <c r="E1949" s="349" t="s">
        <v>293</v>
      </c>
      <c r="F1949" s="350">
        <v>40.4</v>
      </c>
      <c r="G1949" s="349" t="s">
        <v>3457</v>
      </c>
      <c r="H1949" s="349" t="s">
        <v>302</v>
      </c>
      <c r="I1949" s="351" t="s">
        <v>2298</v>
      </c>
      <c r="J1949" s="352" t="s">
        <v>455</v>
      </c>
      <c r="K1949" s="352" t="s">
        <v>1188</v>
      </c>
      <c r="L1949" s="353" t="s">
        <v>1189</v>
      </c>
      <c r="M1949" s="352">
        <v>166207384</v>
      </c>
      <c r="N1949" s="371">
        <v>44998</v>
      </c>
      <c r="O1949" s="74">
        <f t="shared" si="97"/>
        <v>3</v>
      </c>
      <c r="P1949" s="74">
        <f t="shared" si="98"/>
        <v>3</v>
      </c>
      <c r="Q1949" s="139" t="str">
        <f t="shared" si="99"/>
        <v>Gastos_Gerais</v>
      </c>
    </row>
    <row r="1950" spans="1:17" ht="48" x14ac:dyDescent="0.2">
      <c r="A1950" s="357">
        <v>1947</v>
      </c>
      <c r="B1950" s="347">
        <v>44998</v>
      </c>
      <c r="C1950" s="580">
        <v>44986</v>
      </c>
      <c r="D1950" s="349" t="s">
        <v>264</v>
      </c>
      <c r="E1950" s="349" t="s">
        <v>293</v>
      </c>
      <c r="F1950" s="350">
        <v>60</v>
      </c>
      <c r="G1950" s="349" t="s">
        <v>3458</v>
      </c>
      <c r="H1950" s="349" t="s">
        <v>422</v>
      </c>
      <c r="I1950" s="351" t="s">
        <v>2737</v>
      </c>
      <c r="J1950" s="352" t="s">
        <v>1034</v>
      </c>
      <c r="K1950" s="352" t="s">
        <v>1188</v>
      </c>
      <c r="L1950" s="353" t="s">
        <v>1189</v>
      </c>
      <c r="M1950" s="352">
        <v>166207384</v>
      </c>
      <c r="N1950" s="371">
        <v>44998</v>
      </c>
      <c r="O1950" s="74">
        <f t="shared" si="97"/>
        <v>3</v>
      </c>
      <c r="P1950" s="74">
        <f t="shared" si="98"/>
        <v>3</v>
      </c>
      <c r="Q1950" s="139" t="str">
        <f t="shared" si="99"/>
        <v>Gastos_Gerais</v>
      </c>
    </row>
    <row r="1951" spans="1:17" ht="36" x14ac:dyDescent="0.2">
      <c r="A1951" s="357">
        <v>1948</v>
      </c>
      <c r="B1951" s="347">
        <v>44998</v>
      </c>
      <c r="C1951" s="580">
        <v>44986</v>
      </c>
      <c r="D1951" s="349" t="s">
        <v>264</v>
      </c>
      <c r="E1951" s="349" t="s">
        <v>293</v>
      </c>
      <c r="F1951" s="350">
        <v>60</v>
      </c>
      <c r="G1951" s="349" t="s">
        <v>3459</v>
      </c>
      <c r="H1951" s="349" t="s">
        <v>422</v>
      </c>
      <c r="I1951" s="351" t="s">
        <v>3460</v>
      </c>
      <c r="J1951" s="352" t="s">
        <v>448</v>
      </c>
      <c r="K1951" s="352" t="s">
        <v>1188</v>
      </c>
      <c r="L1951" s="353" t="s">
        <v>1189</v>
      </c>
      <c r="M1951" s="352">
        <v>166207384</v>
      </c>
      <c r="N1951" s="371">
        <v>44998</v>
      </c>
      <c r="O1951" s="74">
        <f t="shared" si="97"/>
        <v>3</v>
      </c>
      <c r="P1951" s="74">
        <f t="shared" si="98"/>
        <v>3</v>
      </c>
      <c r="Q1951" s="139" t="str">
        <f t="shared" si="99"/>
        <v>Gastos_Gerais</v>
      </c>
    </row>
    <row r="1952" spans="1:17" ht="25.5" x14ac:dyDescent="0.2">
      <c r="A1952" s="357">
        <v>1949</v>
      </c>
      <c r="B1952" s="347">
        <v>44998</v>
      </c>
      <c r="C1952" s="580">
        <v>44986</v>
      </c>
      <c r="D1952" s="349" t="s">
        <v>176</v>
      </c>
      <c r="E1952" s="349" t="s">
        <v>261</v>
      </c>
      <c r="F1952" s="350">
        <v>182.44</v>
      </c>
      <c r="G1952" s="349" t="s">
        <v>1207</v>
      </c>
      <c r="H1952" s="349" t="s">
        <v>420</v>
      </c>
      <c r="I1952" s="351" t="s">
        <v>3461</v>
      </c>
      <c r="J1952" s="352" t="s">
        <v>3462</v>
      </c>
      <c r="K1952" s="352" t="s">
        <v>1188</v>
      </c>
      <c r="L1952" s="353" t="s">
        <v>1189</v>
      </c>
      <c r="M1952" s="352">
        <v>966156887</v>
      </c>
      <c r="N1952" s="371">
        <v>44998</v>
      </c>
      <c r="O1952" s="74">
        <f t="shared" si="97"/>
        <v>3</v>
      </c>
      <c r="P1952" s="74">
        <f t="shared" si="98"/>
        <v>3</v>
      </c>
      <c r="Q1952" s="139" t="str">
        <f t="shared" si="99"/>
        <v>Gastos_com_Pessoal</v>
      </c>
    </row>
    <row r="1953" spans="1:17" ht="25.5" x14ac:dyDescent="0.2">
      <c r="A1953" s="357">
        <v>1950</v>
      </c>
      <c r="B1953" s="347">
        <v>44998</v>
      </c>
      <c r="C1953" s="580">
        <v>44986</v>
      </c>
      <c r="D1953" s="349" t="s">
        <v>176</v>
      </c>
      <c r="E1953" s="349" t="s">
        <v>280</v>
      </c>
      <c r="F1953" s="350">
        <v>3377.46</v>
      </c>
      <c r="G1953" s="349" t="s">
        <v>1209</v>
      </c>
      <c r="H1953" s="349" t="s">
        <v>420</v>
      </c>
      <c r="I1953" s="351" t="s">
        <v>3461</v>
      </c>
      <c r="J1953" s="352" t="s">
        <v>3462</v>
      </c>
      <c r="K1953" s="352" t="s">
        <v>1188</v>
      </c>
      <c r="L1953" s="353" t="s">
        <v>1189</v>
      </c>
      <c r="M1953" s="352">
        <v>966156887</v>
      </c>
      <c r="N1953" s="371">
        <v>44998</v>
      </c>
      <c r="O1953" s="74">
        <f t="shared" si="97"/>
        <v>3</v>
      </c>
      <c r="P1953" s="74">
        <f t="shared" si="98"/>
        <v>3</v>
      </c>
      <c r="Q1953" s="139" t="str">
        <f t="shared" si="99"/>
        <v>Gastos_com_Pessoal</v>
      </c>
    </row>
    <row r="1954" spans="1:17" ht="25.5" x14ac:dyDescent="0.2">
      <c r="A1954" s="357">
        <v>1951</v>
      </c>
      <c r="B1954" s="347">
        <v>44998</v>
      </c>
      <c r="C1954" s="580">
        <v>44986</v>
      </c>
      <c r="D1954" s="349" t="s">
        <v>176</v>
      </c>
      <c r="E1954" s="349" t="s">
        <v>262</v>
      </c>
      <c r="F1954" s="350">
        <v>1125.81</v>
      </c>
      <c r="G1954" s="349" t="s">
        <v>1210</v>
      </c>
      <c r="H1954" s="349" t="s">
        <v>420</v>
      </c>
      <c r="I1954" s="351" t="s">
        <v>3461</v>
      </c>
      <c r="J1954" s="352" t="s">
        <v>3462</v>
      </c>
      <c r="K1954" s="352" t="s">
        <v>1188</v>
      </c>
      <c r="L1954" s="353" t="s">
        <v>1189</v>
      </c>
      <c r="M1954" s="352">
        <v>966156887</v>
      </c>
      <c r="N1954" s="371">
        <v>44998</v>
      </c>
      <c r="O1954" s="74">
        <f t="shared" si="97"/>
        <v>3</v>
      </c>
      <c r="P1954" s="74">
        <f t="shared" si="98"/>
        <v>3</v>
      </c>
      <c r="Q1954" s="139" t="str">
        <f t="shared" si="99"/>
        <v>Gastos_com_Pessoal</v>
      </c>
    </row>
    <row r="1955" spans="1:17" ht="36" x14ac:dyDescent="0.2">
      <c r="A1955" s="357">
        <v>1952</v>
      </c>
      <c r="B1955" s="347">
        <v>44998</v>
      </c>
      <c r="C1955" s="580">
        <v>44986</v>
      </c>
      <c r="D1955" s="349" t="s">
        <v>176</v>
      </c>
      <c r="E1955" s="349" t="s">
        <v>169</v>
      </c>
      <c r="F1955" s="350">
        <v>3952.19</v>
      </c>
      <c r="G1955" s="349" t="s">
        <v>1211</v>
      </c>
      <c r="H1955" s="349" t="s">
        <v>420</v>
      </c>
      <c r="I1955" s="351" t="s">
        <v>3461</v>
      </c>
      <c r="J1955" s="352" t="s">
        <v>3462</v>
      </c>
      <c r="K1955" s="352" t="s">
        <v>1188</v>
      </c>
      <c r="L1955" s="353" t="s">
        <v>1189</v>
      </c>
      <c r="M1955" s="352">
        <v>966156887</v>
      </c>
      <c r="N1955" s="371">
        <v>44998</v>
      </c>
      <c r="O1955" s="74">
        <f t="shared" si="97"/>
        <v>3</v>
      </c>
      <c r="P1955" s="74">
        <f t="shared" si="98"/>
        <v>3</v>
      </c>
      <c r="Q1955" s="139" t="str">
        <f t="shared" si="99"/>
        <v>Gastos_com_Pessoal</v>
      </c>
    </row>
    <row r="1956" spans="1:17" ht="25.5" x14ac:dyDescent="0.2">
      <c r="A1956" s="357">
        <v>1953</v>
      </c>
      <c r="B1956" s="347">
        <v>44998</v>
      </c>
      <c r="C1956" s="580">
        <v>44986</v>
      </c>
      <c r="D1956" s="349" t="s">
        <v>176</v>
      </c>
      <c r="E1956" s="349" t="s">
        <v>262</v>
      </c>
      <c r="F1956" s="350">
        <v>1129.1600000000001</v>
      </c>
      <c r="G1956" s="349" t="s">
        <v>3463</v>
      </c>
      <c r="H1956" s="349" t="s">
        <v>417</v>
      </c>
      <c r="I1956" s="351" t="s">
        <v>3464</v>
      </c>
      <c r="J1956" s="352" t="s">
        <v>555</v>
      </c>
      <c r="K1956" s="352" t="s">
        <v>1188</v>
      </c>
      <c r="L1956" s="353" t="s">
        <v>1189</v>
      </c>
      <c r="M1956" s="352">
        <v>966156887</v>
      </c>
      <c r="N1956" s="371">
        <v>44998</v>
      </c>
      <c r="O1956" s="74">
        <f t="shared" si="97"/>
        <v>3</v>
      </c>
      <c r="P1956" s="74">
        <f t="shared" si="98"/>
        <v>3</v>
      </c>
      <c r="Q1956" s="139" t="str">
        <f t="shared" si="99"/>
        <v>Gastos_com_Pessoal</v>
      </c>
    </row>
    <row r="1957" spans="1:17" ht="25.5" x14ac:dyDescent="0.2">
      <c r="A1957" s="357">
        <v>1954</v>
      </c>
      <c r="B1957" s="347">
        <v>44998</v>
      </c>
      <c r="C1957" s="580">
        <v>44986</v>
      </c>
      <c r="D1957" s="349" t="s">
        <v>176</v>
      </c>
      <c r="E1957" s="349" t="s">
        <v>280</v>
      </c>
      <c r="F1957" s="350">
        <v>3092.76</v>
      </c>
      <c r="G1957" s="349" t="s">
        <v>3465</v>
      </c>
      <c r="H1957" s="349" t="s">
        <v>417</v>
      </c>
      <c r="I1957" s="351" t="s">
        <v>3464</v>
      </c>
      <c r="J1957" s="352" t="s">
        <v>555</v>
      </c>
      <c r="K1957" s="352" t="s">
        <v>1188</v>
      </c>
      <c r="L1957" s="353" t="s">
        <v>1189</v>
      </c>
      <c r="M1957" s="352">
        <v>966156887</v>
      </c>
      <c r="N1957" s="371">
        <v>44998</v>
      </c>
      <c r="O1957" s="74">
        <f t="shared" si="97"/>
        <v>3</v>
      </c>
      <c r="P1957" s="74">
        <f t="shared" si="98"/>
        <v>3</v>
      </c>
      <c r="Q1957" s="139" t="str">
        <f t="shared" si="99"/>
        <v>Gastos_com_Pessoal</v>
      </c>
    </row>
    <row r="1958" spans="1:17" ht="25.5" x14ac:dyDescent="0.2">
      <c r="A1958" s="357">
        <v>1955</v>
      </c>
      <c r="B1958" s="354">
        <v>44998</v>
      </c>
      <c r="C1958" s="580">
        <v>44986</v>
      </c>
      <c r="D1958" s="349" t="s">
        <v>176</v>
      </c>
      <c r="E1958" s="349" t="s">
        <v>10</v>
      </c>
      <c r="F1958" s="350">
        <v>2350.37</v>
      </c>
      <c r="G1958" s="351" t="s">
        <v>1216</v>
      </c>
      <c r="H1958" s="349" t="s">
        <v>417</v>
      </c>
      <c r="I1958" s="351" t="s">
        <v>3464</v>
      </c>
      <c r="J1958" s="352" t="s">
        <v>555</v>
      </c>
      <c r="K1958" s="352" t="s">
        <v>1217</v>
      </c>
      <c r="L1958" s="353" t="s">
        <v>1218</v>
      </c>
      <c r="M1958" s="352" t="s">
        <v>3466</v>
      </c>
      <c r="N1958" s="371">
        <v>44998</v>
      </c>
      <c r="O1958" s="74">
        <f t="shared" si="97"/>
        <v>3</v>
      </c>
      <c r="P1958" s="74">
        <f t="shared" si="98"/>
        <v>3</v>
      </c>
      <c r="Q1958" s="139" t="str">
        <f t="shared" si="99"/>
        <v>Gastos_com_Pessoal</v>
      </c>
    </row>
    <row r="1959" spans="1:17" ht="84" x14ac:dyDescent="0.2">
      <c r="A1959" s="357">
        <v>1956</v>
      </c>
      <c r="B1959" s="354">
        <v>44998</v>
      </c>
      <c r="C1959" s="580">
        <v>44986</v>
      </c>
      <c r="D1959" s="349" t="s">
        <v>33</v>
      </c>
      <c r="E1959" s="349" t="s">
        <v>164</v>
      </c>
      <c r="F1959" s="350">
        <v>1.3</v>
      </c>
      <c r="G1959" s="349" t="s">
        <v>4070</v>
      </c>
      <c r="H1959" s="349" t="s">
        <v>303</v>
      </c>
      <c r="I1959" s="351" t="s">
        <v>1509</v>
      </c>
      <c r="J1959" s="352" t="s">
        <v>1510</v>
      </c>
      <c r="K1959" s="352" t="s">
        <v>4035</v>
      </c>
      <c r="L1959" s="353" t="s">
        <v>1255</v>
      </c>
      <c r="M1959" s="352" t="s">
        <v>425</v>
      </c>
      <c r="N1959" s="371">
        <v>44995</v>
      </c>
      <c r="O1959" s="74">
        <f t="shared" si="97"/>
        <v>3</v>
      </c>
      <c r="P1959" s="74">
        <f t="shared" si="98"/>
        <v>3</v>
      </c>
      <c r="Q1959" s="139" t="str">
        <f t="shared" si="99"/>
        <v>Receitas</v>
      </c>
    </row>
    <row r="1960" spans="1:17" x14ac:dyDescent="0.2">
      <c r="A1960" s="357">
        <v>1957</v>
      </c>
      <c r="B1960" s="347">
        <v>44999</v>
      </c>
      <c r="C1960" s="580">
        <v>44958</v>
      </c>
      <c r="D1960" s="349" t="s">
        <v>264</v>
      </c>
      <c r="E1960" s="349" t="s">
        <v>83</v>
      </c>
      <c r="F1960" s="350">
        <v>6173.27</v>
      </c>
      <c r="G1960" s="349" t="s">
        <v>1160</v>
      </c>
      <c r="H1960" s="349" t="s">
        <v>419</v>
      </c>
      <c r="I1960" s="351" t="s">
        <v>1161</v>
      </c>
      <c r="J1960" s="352" t="s">
        <v>1162</v>
      </c>
      <c r="K1960" s="352" t="s">
        <v>1157</v>
      </c>
      <c r="L1960" s="353" t="s">
        <v>32</v>
      </c>
      <c r="M1960" s="352">
        <v>10286772</v>
      </c>
      <c r="N1960" s="371">
        <v>44999</v>
      </c>
      <c r="O1960" s="74">
        <f t="shared" si="97"/>
        <v>3</v>
      </c>
      <c r="P1960" s="74">
        <f t="shared" si="98"/>
        <v>2</v>
      </c>
      <c r="Q1960" s="139" t="str">
        <f t="shared" si="99"/>
        <v>Gastos_Gerais</v>
      </c>
    </row>
    <row r="1961" spans="1:17" ht="24" x14ac:dyDescent="0.2">
      <c r="A1961" s="357">
        <v>1958</v>
      </c>
      <c r="B1961" s="347">
        <v>44999</v>
      </c>
      <c r="C1961" s="580">
        <v>44986</v>
      </c>
      <c r="D1961" s="349" t="s">
        <v>264</v>
      </c>
      <c r="E1961" s="349" t="s">
        <v>96</v>
      </c>
      <c r="F1961" s="350">
        <v>197</v>
      </c>
      <c r="G1961" s="349" t="s">
        <v>3467</v>
      </c>
      <c r="H1961" s="349" t="s">
        <v>1032</v>
      </c>
      <c r="I1961" s="351" t="s">
        <v>3468</v>
      </c>
      <c r="J1961" s="352" t="s">
        <v>3469</v>
      </c>
      <c r="K1961" s="352" t="s">
        <v>1157</v>
      </c>
      <c r="L1961" s="353" t="s">
        <v>32</v>
      </c>
      <c r="M1961" s="352">
        <v>11281</v>
      </c>
      <c r="N1961" s="371">
        <v>44993</v>
      </c>
      <c r="O1961" s="74">
        <f t="shared" si="97"/>
        <v>3</v>
      </c>
      <c r="P1961" s="74">
        <f t="shared" si="98"/>
        <v>3</v>
      </c>
      <c r="Q1961" s="139" t="str">
        <f t="shared" si="99"/>
        <v>Gastos_Gerais</v>
      </c>
    </row>
    <row r="1962" spans="1:17" ht="24" x14ac:dyDescent="0.2">
      <c r="A1962" s="357">
        <v>1959</v>
      </c>
      <c r="B1962" s="347">
        <v>44999</v>
      </c>
      <c r="C1962" s="580">
        <v>44958</v>
      </c>
      <c r="D1962" s="349" t="s">
        <v>264</v>
      </c>
      <c r="E1962" s="349" t="s">
        <v>57</v>
      </c>
      <c r="F1962" s="350">
        <v>45124.65</v>
      </c>
      <c r="G1962" s="349" t="s">
        <v>1663</v>
      </c>
      <c r="H1962" s="349" t="s">
        <v>302</v>
      </c>
      <c r="I1962" s="351" t="s">
        <v>1664</v>
      </c>
      <c r="J1962" s="352" t="s">
        <v>1665</v>
      </c>
      <c r="K1962" s="352" t="s">
        <v>1157</v>
      </c>
      <c r="L1962" s="353" t="s">
        <v>32</v>
      </c>
      <c r="M1962" s="352">
        <v>202399</v>
      </c>
      <c r="N1962" s="371">
        <v>44986</v>
      </c>
      <c r="O1962" s="74">
        <f t="shared" si="97"/>
        <v>3</v>
      </c>
      <c r="P1962" s="74">
        <f t="shared" si="98"/>
        <v>2</v>
      </c>
      <c r="Q1962" s="139" t="str">
        <f t="shared" si="99"/>
        <v>Gastos_Gerais</v>
      </c>
    </row>
    <row r="1963" spans="1:17" ht="24" x14ac:dyDescent="0.2">
      <c r="A1963" s="357">
        <v>1960</v>
      </c>
      <c r="B1963" s="347">
        <v>44999</v>
      </c>
      <c r="C1963" s="580">
        <v>44986</v>
      </c>
      <c r="D1963" s="349" t="s">
        <v>264</v>
      </c>
      <c r="E1963" s="349" t="s">
        <v>0</v>
      </c>
      <c r="F1963" s="350">
        <v>888.34</v>
      </c>
      <c r="G1963" s="349" t="s">
        <v>1283</v>
      </c>
      <c r="H1963" s="349" t="s">
        <v>302</v>
      </c>
      <c r="I1963" s="351" t="s">
        <v>1570</v>
      </c>
      <c r="J1963" s="352" t="s">
        <v>1571</v>
      </c>
      <c r="K1963" s="352" t="s">
        <v>1157</v>
      </c>
      <c r="L1963" s="353" t="s">
        <v>32</v>
      </c>
      <c r="M1963" s="352">
        <v>36158</v>
      </c>
      <c r="N1963" s="371">
        <v>44993</v>
      </c>
      <c r="O1963" s="74">
        <f t="shared" si="97"/>
        <v>3</v>
      </c>
      <c r="P1963" s="74">
        <f t="shared" si="98"/>
        <v>3</v>
      </c>
      <c r="Q1963" s="139" t="str">
        <f t="shared" si="99"/>
        <v>Gastos_Gerais</v>
      </c>
    </row>
    <row r="1964" spans="1:17" ht="24" x14ac:dyDescent="0.2">
      <c r="A1964" s="357">
        <v>1961</v>
      </c>
      <c r="B1964" s="347">
        <v>44999</v>
      </c>
      <c r="C1964" s="580">
        <v>44958</v>
      </c>
      <c r="D1964" s="349" t="s">
        <v>264</v>
      </c>
      <c r="E1964" s="349" t="s">
        <v>0</v>
      </c>
      <c r="F1964" s="350">
        <v>1550.71</v>
      </c>
      <c r="G1964" s="349" t="s">
        <v>1283</v>
      </c>
      <c r="H1964" s="349" t="s">
        <v>1032</v>
      </c>
      <c r="I1964" s="351" t="s">
        <v>1678</v>
      </c>
      <c r="J1964" s="352" t="s">
        <v>1679</v>
      </c>
      <c r="K1964" s="352" t="s">
        <v>1157</v>
      </c>
      <c r="L1964" s="353" t="s">
        <v>32</v>
      </c>
      <c r="M1964" s="352">
        <v>19178</v>
      </c>
      <c r="N1964" s="371">
        <v>44972</v>
      </c>
      <c r="O1964" s="74">
        <f t="shared" si="97"/>
        <v>3</v>
      </c>
      <c r="P1964" s="74">
        <f t="shared" si="98"/>
        <v>2</v>
      </c>
      <c r="Q1964" s="139" t="str">
        <f t="shared" si="99"/>
        <v>Gastos_Gerais</v>
      </c>
    </row>
    <row r="1965" spans="1:17" x14ac:dyDescent="0.2">
      <c r="A1965" s="357">
        <v>1962</v>
      </c>
      <c r="B1965" s="347">
        <v>44999</v>
      </c>
      <c r="C1965" s="580">
        <v>44958</v>
      </c>
      <c r="D1965" s="349" t="s">
        <v>264</v>
      </c>
      <c r="E1965" s="349" t="s">
        <v>161</v>
      </c>
      <c r="F1965" s="350">
        <v>4592.78</v>
      </c>
      <c r="G1965" s="349" t="s">
        <v>1680</v>
      </c>
      <c r="H1965" s="349" t="s">
        <v>303</v>
      </c>
      <c r="I1965" s="351" t="s">
        <v>1515</v>
      </c>
      <c r="J1965" s="352" t="s">
        <v>1681</v>
      </c>
      <c r="K1965" s="352" t="s">
        <v>1157</v>
      </c>
      <c r="L1965" s="353" t="s">
        <v>1158</v>
      </c>
      <c r="M1965" s="352" t="s">
        <v>3470</v>
      </c>
      <c r="N1965" s="371">
        <v>44999</v>
      </c>
      <c r="O1965" s="74">
        <f t="shared" si="97"/>
        <v>3</v>
      </c>
      <c r="P1965" s="74">
        <f t="shared" si="98"/>
        <v>2</v>
      </c>
      <c r="Q1965" s="139" t="str">
        <f t="shared" si="99"/>
        <v>Gastos_Gerais</v>
      </c>
    </row>
    <row r="1966" spans="1:17" ht="36" x14ac:dyDescent="0.2">
      <c r="A1966" s="357">
        <v>1963</v>
      </c>
      <c r="B1966" s="347">
        <v>44999</v>
      </c>
      <c r="C1966" s="580">
        <v>44958</v>
      </c>
      <c r="D1966" s="349" t="s">
        <v>264</v>
      </c>
      <c r="E1966" s="349" t="s">
        <v>90</v>
      </c>
      <c r="F1966" s="350">
        <v>1107.54</v>
      </c>
      <c r="G1966" s="349" t="s">
        <v>1446</v>
      </c>
      <c r="H1966" s="349" t="s">
        <v>302</v>
      </c>
      <c r="I1966" s="351" t="s">
        <v>1447</v>
      </c>
      <c r="J1966" s="352" t="s">
        <v>1448</v>
      </c>
      <c r="K1966" s="352" t="s">
        <v>1157</v>
      </c>
      <c r="L1966" s="353" t="s">
        <v>32</v>
      </c>
      <c r="M1966" s="352" t="s">
        <v>3471</v>
      </c>
      <c r="N1966" s="371">
        <v>44994</v>
      </c>
      <c r="O1966" s="74">
        <f t="shared" si="97"/>
        <v>3</v>
      </c>
      <c r="P1966" s="74">
        <f t="shared" si="98"/>
        <v>2</v>
      </c>
      <c r="Q1966" s="139" t="str">
        <f t="shared" si="99"/>
        <v>Gastos_Gerais</v>
      </c>
    </row>
    <row r="1967" spans="1:17" ht="48" x14ac:dyDescent="0.2">
      <c r="A1967" s="357">
        <v>1964</v>
      </c>
      <c r="B1967" s="347">
        <v>44999</v>
      </c>
      <c r="C1967" s="580">
        <v>44986</v>
      </c>
      <c r="D1967" s="349" t="s">
        <v>264</v>
      </c>
      <c r="E1967" s="349" t="s">
        <v>404</v>
      </c>
      <c r="F1967" s="350">
        <v>120</v>
      </c>
      <c r="G1967" s="349" t="s">
        <v>3472</v>
      </c>
      <c r="H1967" s="349" t="s">
        <v>420</v>
      </c>
      <c r="I1967" s="351" t="s">
        <v>3473</v>
      </c>
      <c r="J1967" s="352" t="s">
        <v>1951</v>
      </c>
      <c r="K1967" s="352" t="s">
        <v>1157</v>
      </c>
      <c r="L1967" s="353" t="s">
        <v>32</v>
      </c>
      <c r="M1967" s="352">
        <v>1205</v>
      </c>
      <c r="N1967" s="371">
        <v>44994</v>
      </c>
      <c r="O1967" s="74">
        <f t="shared" si="97"/>
        <v>3</v>
      </c>
      <c r="P1967" s="74">
        <f t="shared" si="98"/>
        <v>3</v>
      </c>
      <c r="Q1967" s="139" t="str">
        <f t="shared" si="99"/>
        <v>Gastos_Gerais</v>
      </c>
    </row>
    <row r="1968" spans="1:17" x14ac:dyDescent="0.2">
      <c r="A1968" s="357">
        <v>1965</v>
      </c>
      <c r="B1968" s="347">
        <v>44999</v>
      </c>
      <c r="C1968" s="580">
        <v>44958</v>
      </c>
      <c r="D1968" s="349" t="s">
        <v>264</v>
      </c>
      <c r="E1968" s="349" t="s">
        <v>60</v>
      </c>
      <c r="F1968" s="350">
        <v>83386.78</v>
      </c>
      <c r="G1968" s="351" t="s">
        <v>1418</v>
      </c>
      <c r="H1968" s="349" t="s">
        <v>1032</v>
      </c>
      <c r="I1968" s="351" t="s">
        <v>2641</v>
      </c>
      <c r="J1968" s="352" t="s">
        <v>1420</v>
      </c>
      <c r="K1968" s="352" t="s">
        <v>1157</v>
      </c>
      <c r="L1968" s="353" t="s">
        <v>32</v>
      </c>
      <c r="M1968" s="352">
        <v>217</v>
      </c>
      <c r="N1968" s="371">
        <v>44987</v>
      </c>
      <c r="O1968" s="74">
        <f t="shared" si="97"/>
        <v>3</v>
      </c>
      <c r="P1968" s="74">
        <f t="shared" si="98"/>
        <v>2</v>
      </c>
      <c r="Q1968" s="139" t="str">
        <f t="shared" si="99"/>
        <v>Gastos_Gerais</v>
      </c>
    </row>
    <row r="1969" spans="1:17" ht="36" x14ac:dyDescent="0.2">
      <c r="A1969" s="357">
        <v>1966</v>
      </c>
      <c r="B1969" s="347">
        <v>44999</v>
      </c>
      <c r="C1969" s="580">
        <v>44958</v>
      </c>
      <c r="D1969" s="349" t="s">
        <v>264</v>
      </c>
      <c r="E1969" s="349" t="s">
        <v>90</v>
      </c>
      <c r="F1969" s="350">
        <v>316.44</v>
      </c>
      <c r="G1969" s="349" t="s">
        <v>1464</v>
      </c>
      <c r="H1969" s="349" t="s">
        <v>493</v>
      </c>
      <c r="I1969" s="351" t="s">
        <v>1447</v>
      </c>
      <c r="J1969" s="352" t="s">
        <v>1448</v>
      </c>
      <c r="K1969" s="352" t="s">
        <v>1157</v>
      </c>
      <c r="L1969" s="353" t="s">
        <v>32</v>
      </c>
      <c r="M1969" s="352" t="s">
        <v>3474</v>
      </c>
      <c r="N1969" s="371">
        <v>44994</v>
      </c>
      <c r="O1969" s="74">
        <f t="shared" si="97"/>
        <v>3</v>
      </c>
      <c r="P1969" s="74">
        <f t="shared" si="98"/>
        <v>2</v>
      </c>
      <c r="Q1969" s="139" t="str">
        <f t="shared" si="99"/>
        <v>Gastos_Gerais</v>
      </c>
    </row>
    <row r="1970" spans="1:17" ht="36" x14ac:dyDescent="0.2">
      <c r="A1970" s="357">
        <v>1967</v>
      </c>
      <c r="B1970" s="347">
        <v>44999</v>
      </c>
      <c r="C1970" s="580">
        <v>44958</v>
      </c>
      <c r="D1970" s="349" t="s">
        <v>264</v>
      </c>
      <c r="E1970" s="349" t="s">
        <v>90</v>
      </c>
      <c r="F1970" s="350">
        <v>360</v>
      </c>
      <c r="G1970" s="349" t="s">
        <v>1460</v>
      </c>
      <c r="H1970" s="349" t="s">
        <v>417</v>
      </c>
      <c r="I1970" s="351" t="s">
        <v>1447</v>
      </c>
      <c r="J1970" s="352" t="s">
        <v>1448</v>
      </c>
      <c r="K1970" s="352" t="s">
        <v>1157</v>
      </c>
      <c r="L1970" s="353" t="s">
        <v>32</v>
      </c>
      <c r="M1970" s="352" t="s">
        <v>3475</v>
      </c>
      <c r="N1970" s="371">
        <v>44998</v>
      </c>
      <c r="O1970" s="74">
        <f t="shared" si="97"/>
        <v>3</v>
      </c>
      <c r="P1970" s="74">
        <f t="shared" si="98"/>
        <v>2</v>
      </c>
      <c r="Q1970" s="139" t="str">
        <f t="shared" si="99"/>
        <v>Gastos_Gerais</v>
      </c>
    </row>
    <row r="1971" spans="1:17" ht="36" x14ac:dyDescent="0.2">
      <c r="A1971" s="357">
        <v>1968</v>
      </c>
      <c r="B1971" s="347">
        <v>44999</v>
      </c>
      <c r="C1971" s="580">
        <v>44986</v>
      </c>
      <c r="D1971" s="349" t="s">
        <v>264</v>
      </c>
      <c r="E1971" s="349" t="s">
        <v>388</v>
      </c>
      <c r="F1971" s="350">
        <v>153191.78</v>
      </c>
      <c r="G1971" s="349" t="s">
        <v>3476</v>
      </c>
      <c r="H1971" s="349" t="s">
        <v>302</v>
      </c>
      <c r="I1971" s="351" t="s">
        <v>1416</v>
      </c>
      <c r="J1971" s="352" t="s">
        <v>1417</v>
      </c>
      <c r="K1971" s="352" t="s">
        <v>1157</v>
      </c>
      <c r="L1971" s="353" t="s">
        <v>32</v>
      </c>
      <c r="M1971" s="352">
        <v>202318</v>
      </c>
      <c r="N1971" s="371">
        <v>44995</v>
      </c>
      <c r="O1971" s="74">
        <f t="shared" si="97"/>
        <v>3</v>
      </c>
      <c r="P1971" s="74">
        <f t="shared" si="98"/>
        <v>3</v>
      </c>
      <c r="Q1971" s="139" t="str">
        <f t="shared" si="99"/>
        <v>Gastos_Gerais</v>
      </c>
    </row>
    <row r="1972" spans="1:17" ht="36" x14ac:dyDescent="0.2">
      <c r="A1972" s="357">
        <v>1969</v>
      </c>
      <c r="B1972" s="347">
        <v>44999</v>
      </c>
      <c r="C1972" s="580">
        <v>44958</v>
      </c>
      <c r="D1972" s="349" t="s">
        <v>264</v>
      </c>
      <c r="E1972" s="349" t="s">
        <v>90</v>
      </c>
      <c r="F1972" s="350">
        <v>474.66</v>
      </c>
      <c r="G1972" s="349" t="s">
        <v>1458</v>
      </c>
      <c r="H1972" s="349" t="s">
        <v>421</v>
      </c>
      <c r="I1972" s="351" t="s">
        <v>1447</v>
      </c>
      <c r="J1972" s="352" t="s">
        <v>1448</v>
      </c>
      <c r="K1972" s="352" t="s">
        <v>1157</v>
      </c>
      <c r="L1972" s="353" t="s">
        <v>32</v>
      </c>
      <c r="M1972" s="352" t="s">
        <v>3477</v>
      </c>
      <c r="N1972" s="371">
        <v>44994</v>
      </c>
      <c r="O1972" s="74">
        <f t="shared" si="97"/>
        <v>3</v>
      </c>
      <c r="P1972" s="74">
        <f t="shared" si="98"/>
        <v>2</v>
      </c>
      <c r="Q1972" s="139" t="str">
        <f t="shared" si="99"/>
        <v>Gastos_Gerais</v>
      </c>
    </row>
    <row r="1973" spans="1:17" ht="36" x14ac:dyDescent="0.2">
      <c r="A1973" s="357">
        <v>1970</v>
      </c>
      <c r="B1973" s="347">
        <v>44999</v>
      </c>
      <c r="C1973" s="580">
        <v>44986</v>
      </c>
      <c r="D1973" s="349" t="s">
        <v>264</v>
      </c>
      <c r="E1973" s="349" t="s">
        <v>320</v>
      </c>
      <c r="F1973" s="350">
        <v>1102.1099999999999</v>
      </c>
      <c r="G1973" s="349" t="s">
        <v>3478</v>
      </c>
      <c r="H1973" s="349" t="s">
        <v>414</v>
      </c>
      <c r="I1973" s="351" t="s">
        <v>3479</v>
      </c>
      <c r="J1973" s="352" t="s">
        <v>3480</v>
      </c>
      <c r="K1973" s="352" t="s">
        <v>1163</v>
      </c>
      <c r="L1973" s="353" t="s">
        <v>32</v>
      </c>
      <c r="M1973" s="352">
        <v>14135</v>
      </c>
      <c r="N1973" s="371">
        <v>44991</v>
      </c>
      <c r="O1973" s="74">
        <f t="shared" si="97"/>
        <v>3</v>
      </c>
      <c r="P1973" s="74">
        <f t="shared" si="98"/>
        <v>3</v>
      </c>
      <c r="Q1973" s="139" t="str">
        <f t="shared" si="99"/>
        <v>Gastos_Gerais</v>
      </c>
    </row>
    <row r="1974" spans="1:17" ht="36" x14ac:dyDescent="0.2">
      <c r="A1974" s="357">
        <v>1971</v>
      </c>
      <c r="B1974" s="347">
        <v>44999</v>
      </c>
      <c r="C1974" s="580">
        <v>44986</v>
      </c>
      <c r="D1974" s="349" t="s">
        <v>264</v>
      </c>
      <c r="E1974" s="349" t="s">
        <v>320</v>
      </c>
      <c r="F1974" s="350">
        <v>456</v>
      </c>
      <c r="G1974" s="349" t="s">
        <v>3481</v>
      </c>
      <c r="H1974" s="349" t="s">
        <v>414</v>
      </c>
      <c r="I1974" s="351" t="s">
        <v>3479</v>
      </c>
      <c r="J1974" s="352" t="s">
        <v>3480</v>
      </c>
      <c r="K1974" s="352" t="s">
        <v>1163</v>
      </c>
      <c r="L1974" s="353" t="s">
        <v>32</v>
      </c>
      <c r="M1974" s="352">
        <v>2023337</v>
      </c>
      <c r="N1974" s="371">
        <v>44992</v>
      </c>
      <c r="O1974" s="74">
        <f t="shared" si="97"/>
        <v>3</v>
      </c>
      <c r="P1974" s="74">
        <f t="shared" si="98"/>
        <v>3</v>
      </c>
      <c r="Q1974" s="139" t="str">
        <f t="shared" si="99"/>
        <v>Gastos_Gerais</v>
      </c>
    </row>
    <row r="1975" spans="1:17" ht="24" x14ac:dyDescent="0.2">
      <c r="A1975" s="357">
        <v>1972</v>
      </c>
      <c r="B1975" s="347">
        <v>44999</v>
      </c>
      <c r="C1975" s="580">
        <v>44986</v>
      </c>
      <c r="D1975" s="349" t="s">
        <v>264</v>
      </c>
      <c r="E1975" s="349" t="s">
        <v>402</v>
      </c>
      <c r="F1975" s="350">
        <v>41.54</v>
      </c>
      <c r="G1975" s="349" t="s">
        <v>1487</v>
      </c>
      <c r="H1975" s="349" t="s">
        <v>422</v>
      </c>
      <c r="I1975" s="351" t="s">
        <v>1718</v>
      </c>
      <c r="J1975" s="352" t="s">
        <v>1719</v>
      </c>
      <c r="K1975" s="352" t="s">
        <v>1163</v>
      </c>
      <c r="L1975" s="353" t="s">
        <v>32</v>
      </c>
      <c r="M1975" s="352">
        <v>11645</v>
      </c>
      <c r="N1975" s="371">
        <v>44995</v>
      </c>
      <c r="O1975" s="74">
        <f t="shared" si="97"/>
        <v>3</v>
      </c>
      <c r="P1975" s="74">
        <f t="shared" si="98"/>
        <v>3</v>
      </c>
      <c r="Q1975" s="139" t="str">
        <f t="shared" si="99"/>
        <v>Gastos_Gerais</v>
      </c>
    </row>
    <row r="1976" spans="1:17" ht="24" x14ac:dyDescent="0.2">
      <c r="A1976" s="357">
        <v>1973</v>
      </c>
      <c r="B1976" s="347">
        <v>44999</v>
      </c>
      <c r="C1976" s="580">
        <v>44986</v>
      </c>
      <c r="D1976" s="349" t="s">
        <v>264</v>
      </c>
      <c r="E1976" s="349" t="s">
        <v>96</v>
      </c>
      <c r="F1976" s="350">
        <v>35.9</v>
      </c>
      <c r="G1976" s="349" t="s">
        <v>3482</v>
      </c>
      <c r="H1976" s="349" t="s">
        <v>416</v>
      </c>
      <c r="I1976" s="351" t="s">
        <v>3483</v>
      </c>
      <c r="J1976" s="352" t="s">
        <v>1740</v>
      </c>
      <c r="K1976" s="352" t="s">
        <v>1163</v>
      </c>
      <c r="L1976" s="353" t="s">
        <v>32</v>
      </c>
      <c r="M1976" s="352">
        <v>10389</v>
      </c>
      <c r="N1976" s="371">
        <v>44999</v>
      </c>
      <c r="O1976" s="74">
        <f t="shared" si="97"/>
        <v>3</v>
      </c>
      <c r="P1976" s="74">
        <f t="shared" si="98"/>
        <v>3</v>
      </c>
      <c r="Q1976" s="139" t="str">
        <f t="shared" si="99"/>
        <v>Gastos_Gerais</v>
      </c>
    </row>
    <row r="1977" spans="1:17" ht="36" x14ac:dyDescent="0.2">
      <c r="A1977" s="357">
        <v>1974</v>
      </c>
      <c r="B1977" s="347">
        <v>44999</v>
      </c>
      <c r="C1977" s="580">
        <v>44958</v>
      </c>
      <c r="D1977" s="349" t="s">
        <v>264</v>
      </c>
      <c r="E1977" s="349" t="s">
        <v>90</v>
      </c>
      <c r="F1977" s="350">
        <v>369.18</v>
      </c>
      <c r="G1977" s="349" t="s">
        <v>1462</v>
      </c>
      <c r="H1977" s="349" t="s">
        <v>423</v>
      </c>
      <c r="I1977" s="351" t="s">
        <v>1447</v>
      </c>
      <c r="J1977" s="352" t="s">
        <v>1448</v>
      </c>
      <c r="K1977" s="352" t="s">
        <v>1157</v>
      </c>
      <c r="L1977" s="353" t="s">
        <v>32</v>
      </c>
      <c r="M1977" s="352" t="s">
        <v>3484</v>
      </c>
      <c r="N1977" s="371">
        <v>44994</v>
      </c>
      <c r="O1977" s="74">
        <f t="shared" si="97"/>
        <v>3</v>
      </c>
      <c r="P1977" s="74">
        <f t="shared" si="98"/>
        <v>2</v>
      </c>
      <c r="Q1977" s="139" t="str">
        <f t="shared" si="99"/>
        <v>Gastos_Gerais</v>
      </c>
    </row>
    <row r="1978" spans="1:17" ht="24" x14ac:dyDescent="0.2">
      <c r="A1978" s="357">
        <v>1975</v>
      </c>
      <c r="B1978" s="347">
        <v>44999</v>
      </c>
      <c r="C1978" s="580">
        <v>44958</v>
      </c>
      <c r="D1978" s="349" t="s">
        <v>264</v>
      </c>
      <c r="E1978" s="349" t="s">
        <v>0</v>
      </c>
      <c r="F1978" s="350">
        <v>2079.15</v>
      </c>
      <c r="G1978" s="349" t="s">
        <v>1283</v>
      </c>
      <c r="H1978" s="349" t="s">
        <v>419</v>
      </c>
      <c r="I1978" s="351" t="s">
        <v>1570</v>
      </c>
      <c r="J1978" s="352" t="s">
        <v>1571</v>
      </c>
      <c r="K1978" s="352" t="s">
        <v>1157</v>
      </c>
      <c r="L1978" s="353" t="s">
        <v>32</v>
      </c>
      <c r="M1978" s="352">
        <v>36077</v>
      </c>
      <c r="N1978" s="371">
        <v>44992</v>
      </c>
      <c r="O1978" s="74">
        <f t="shared" si="97"/>
        <v>3</v>
      </c>
      <c r="P1978" s="74">
        <f t="shared" si="98"/>
        <v>2</v>
      </c>
      <c r="Q1978" s="139" t="str">
        <f t="shared" si="99"/>
        <v>Gastos_Gerais</v>
      </c>
    </row>
    <row r="1979" spans="1:17" ht="24" x14ac:dyDescent="0.2">
      <c r="A1979" s="357">
        <v>1976</v>
      </c>
      <c r="B1979" s="347">
        <v>44999</v>
      </c>
      <c r="C1979" s="580">
        <v>44986</v>
      </c>
      <c r="D1979" s="349" t="s">
        <v>264</v>
      </c>
      <c r="E1979" s="349" t="s">
        <v>90</v>
      </c>
      <c r="F1979" s="350">
        <v>720</v>
      </c>
      <c r="G1979" s="349" t="s">
        <v>3485</v>
      </c>
      <c r="H1979" s="349" t="s">
        <v>1032</v>
      </c>
      <c r="I1979" s="351" t="s">
        <v>1676</v>
      </c>
      <c r="J1979" s="352" t="s">
        <v>1677</v>
      </c>
      <c r="K1979" s="352" t="s">
        <v>1157</v>
      </c>
      <c r="L1979" s="353" t="s">
        <v>1158</v>
      </c>
      <c r="M1979" s="352">
        <v>12792</v>
      </c>
      <c r="N1979" s="371">
        <v>44999</v>
      </c>
      <c r="O1979" s="74">
        <f t="shared" si="97"/>
        <v>3</v>
      </c>
      <c r="P1979" s="74">
        <f t="shared" si="98"/>
        <v>3</v>
      </c>
      <c r="Q1979" s="139" t="str">
        <f t="shared" si="99"/>
        <v>Gastos_Gerais</v>
      </c>
    </row>
    <row r="1980" spans="1:17" ht="24" x14ac:dyDescent="0.2">
      <c r="A1980" s="357">
        <v>1977</v>
      </c>
      <c r="B1980" s="347">
        <v>44999</v>
      </c>
      <c r="C1980" s="580">
        <v>44958</v>
      </c>
      <c r="D1980" s="349" t="s">
        <v>264</v>
      </c>
      <c r="E1980" s="349" t="s">
        <v>0</v>
      </c>
      <c r="F1980" s="350">
        <v>2283.36</v>
      </c>
      <c r="G1980" s="349" t="s">
        <v>1283</v>
      </c>
      <c r="H1980" s="349" t="s">
        <v>414</v>
      </c>
      <c r="I1980" s="351" t="s">
        <v>1570</v>
      </c>
      <c r="J1980" s="352" t="s">
        <v>1571</v>
      </c>
      <c r="K1980" s="352" t="s">
        <v>1157</v>
      </c>
      <c r="L1980" s="353" t="s">
        <v>32</v>
      </c>
      <c r="M1980" s="352">
        <v>36078</v>
      </c>
      <c r="N1980" s="371">
        <v>44992</v>
      </c>
      <c r="O1980" s="74">
        <f t="shared" si="97"/>
        <v>3</v>
      </c>
      <c r="P1980" s="74">
        <f t="shared" si="98"/>
        <v>2</v>
      </c>
      <c r="Q1980" s="139" t="str">
        <f t="shared" si="99"/>
        <v>Gastos_Gerais</v>
      </c>
    </row>
    <row r="1981" spans="1:17" ht="48" x14ac:dyDescent="0.2">
      <c r="A1981" s="357">
        <v>1978</v>
      </c>
      <c r="B1981" s="347">
        <v>44999</v>
      </c>
      <c r="C1981" s="580">
        <v>44958</v>
      </c>
      <c r="D1981" s="349" t="s">
        <v>264</v>
      </c>
      <c r="E1981" s="349" t="s">
        <v>177</v>
      </c>
      <c r="F1981" s="350">
        <v>215.92</v>
      </c>
      <c r="G1981" s="349" t="s">
        <v>1164</v>
      </c>
      <c r="H1981" s="349" t="s">
        <v>303</v>
      </c>
      <c r="I1981" s="351" t="s">
        <v>1165</v>
      </c>
      <c r="J1981" s="352" t="s">
        <v>3486</v>
      </c>
      <c r="K1981" s="352" t="s">
        <v>1157</v>
      </c>
      <c r="L1981" s="353" t="s">
        <v>1158</v>
      </c>
      <c r="M1981" s="352" t="s">
        <v>3487</v>
      </c>
      <c r="N1981" s="371">
        <v>44999</v>
      </c>
      <c r="O1981" s="74">
        <f t="shared" si="97"/>
        <v>3</v>
      </c>
      <c r="P1981" s="74">
        <f t="shared" si="98"/>
        <v>2</v>
      </c>
      <c r="Q1981" s="139" t="str">
        <f t="shared" si="99"/>
        <v>Gastos_Gerais</v>
      </c>
    </row>
    <row r="1982" spans="1:17" ht="36" x14ac:dyDescent="0.2">
      <c r="A1982" s="357">
        <v>1979</v>
      </c>
      <c r="B1982" s="347">
        <v>44999</v>
      </c>
      <c r="C1982" s="580">
        <v>44958</v>
      </c>
      <c r="D1982" s="349" t="s">
        <v>264</v>
      </c>
      <c r="E1982" s="349" t="s">
        <v>90</v>
      </c>
      <c r="F1982" s="350">
        <v>567.48</v>
      </c>
      <c r="G1982" s="349" t="s">
        <v>1456</v>
      </c>
      <c r="H1982" s="349" t="s">
        <v>414</v>
      </c>
      <c r="I1982" s="351" t="s">
        <v>1447</v>
      </c>
      <c r="J1982" s="352" t="s">
        <v>1448</v>
      </c>
      <c r="K1982" s="352" t="s">
        <v>1157</v>
      </c>
      <c r="L1982" s="353" t="s">
        <v>32</v>
      </c>
      <c r="M1982" s="352" t="s">
        <v>3488</v>
      </c>
      <c r="N1982" s="371">
        <v>44995</v>
      </c>
      <c r="O1982" s="74">
        <f t="shared" si="97"/>
        <v>3</v>
      </c>
      <c r="P1982" s="74">
        <f t="shared" si="98"/>
        <v>2</v>
      </c>
      <c r="Q1982" s="139" t="str">
        <f t="shared" si="99"/>
        <v>Gastos_Gerais</v>
      </c>
    </row>
    <row r="1983" spans="1:17" ht="36" x14ac:dyDescent="0.2">
      <c r="A1983" s="357">
        <v>1980</v>
      </c>
      <c r="B1983" s="347">
        <v>44999</v>
      </c>
      <c r="C1983" s="580">
        <v>44958</v>
      </c>
      <c r="D1983" s="349" t="s">
        <v>264</v>
      </c>
      <c r="E1983" s="349" t="s">
        <v>90</v>
      </c>
      <c r="F1983" s="350">
        <v>316.44</v>
      </c>
      <c r="G1983" s="349" t="s">
        <v>1466</v>
      </c>
      <c r="H1983" s="349" t="s">
        <v>419</v>
      </c>
      <c r="I1983" s="351" t="s">
        <v>1447</v>
      </c>
      <c r="J1983" s="352" t="s">
        <v>1448</v>
      </c>
      <c r="K1983" s="352" t="s">
        <v>1157</v>
      </c>
      <c r="L1983" s="353" t="s">
        <v>32</v>
      </c>
      <c r="M1983" s="352" t="s">
        <v>3489</v>
      </c>
      <c r="N1983" s="371">
        <v>44995</v>
      </c>
      <c r="O1983" s="74">
        <f t="shared" si="97"/>
        <v>3</v>
      </c>
      <c r="P1983" s="74">
        <f t="shared" si="98"/>
        <v>2</v>
      </c>
      <c r="Q1983" s="139" t="str">
        <f t="shared" si="99"/>
        <v>Gastos_Gerais</v>
      </c>
    </row>
    <row r="1984" spans="1:17" ht="24" x14ac:dyDescent="0.2">
      <c r="A1984" s="357">
        <v>1981</v>
      </c>
      <c r="B1984" s="347">
        <v>44999</v>
      </c>
      <c r="C1984" s="580">
        <v>44986</v>
      </c>
      <c r="D1984" s="349" t="s">
        <v>264</v>
      </c>
      <c r="E1984" s="349" t="s">
        <v>0</v>
      </c>
      <c r="F1984" s="350">
        <v>395.4</v>
      </c>
      <c r="G1984" s="349" t="s">
        <v>1283</v>
      </c>
      <c r="H1984" s="349" t="s">
        <v>420</v>
      </c>
      <c r="I1984" s="351" t="s">
        <v>1311</v>
      </c>
      <c r="J1984" s="352" t="s">
        <v>1312</v>
      </c>
      <c r="K1984" s="352" t="s">
        <v>1157</v>
      </c>
      <c r="L1984" s="353" t="s">
        <v>32</v>
      </c>
      <c r="M1984" s="352">
        <v>6298</v>
      </c>
      <c r="N1984" s="371">
        <v>44992</v>
      </c>
      <c r="O1984" s="74">
        <f t="shared" ref="O1984:O2047" si="100">IF(B1984=0,0,IF(YEAR(B1984)=$P$1,MONTH(B1984)-$O$1+1,(YEAR(B1984)-$P$1)*12-$O$1+1+MONTH(B1984)))</f>
        <v>3</v>
      </c>
      <c r="P1984" s="74">
        <f t="shared" ref="P1984:P2047" si="101">IF(C1984=0,0,IF(YEAR(C1984)=$P$1,MONTH(C1984)-$O$1+1,(YEAR(C1984)-$P$1)*12-$O$1+1+MONTH(C1984)))</f>
        <v>3</v>
      </c>
      <c r="Q1984" s="139" t="str">
        <f t="shared" ref="Q1984:Q2047" si="102">SUBSTITUTE(D1984," ","_")</f>
        <v>Gastos_Gerais</v>
      </c>
    </row>
    <row r="1985" spans="1:17" ht="24" x14ac:dyDescent="0.2">
      <c r="A1985" s="357">
        <v>1982</v>
      </c>
      <c r="B1985" s="347">
        <v>44999</v>
      </c>
      <c r="C1985" s="580">
        <v>44986</v>
      </c>
      <c r="D1985" s="349" t="s">
        <v>264</v>
      </c>
      <c r="E1985" s="349" t="s">
        <v>293</v>
      </c>
      <c r="F1985" s="350">
        <v>120</v>
      </c>
      <c r="G1985" s="349" t="s">
        <v>2428</v>
      </c>
      <c r="H1985" s="349" t="s">
        <v>414</v>
      </c>
      <c r="I1985" s="351" t="s">
        <v>3036</v>
      </c>
      <c r="J1985" s="352" t="s">
        <v>987</v>
      </c>
      <c r="K1985" s="352" t="s">
        <v>1188</v>
      </c>
      <c r="L1985" s="353" t="s">
        <v>1189</v>
      </c>
      <c r="M1985" s="352">
        <v>166408548</v>
      </c>
      <c r="N1985" s="371">
        <v>44999</v>
      </c>
      <c r="O1985" s="74">
        <f t="shared" si="100"/>
        <v>3</v>
      </c>
      <c r="P1985" s="74">
        <f t="shared" si="101"/>
        <v>3</v>
      </c>
      <c r="Q1985" s="139" t="str">
        <f t="shared" si="102"/>
        <v>Gastos_Gerais</v>
      </c>
    </row>
    <row r="1986" spans="1:17" ht="24" x14ac:dyDescent="0.2">
      <c r="A1986" s="357">
        <v>1983</v>
      </c>
      <c r="B1986" s="347">
        <v>44999</v>
      </c>
      <c r="C1986" s="580">
        <v>44986</v>
      </c>
      <c r="D1986" s="349" t="s">
        <v>264</v>
      </c>
      <c r="E1986" s="349" t="s">
        <v>293</v>
      </c>
      <c r="F1986" s="350">
        <v>120</v>
      </c>
      <c r="G1986" s="349" t="s">
        <v>3490</v>
      </c>
      <c r="H1986" s="349" t="s">
        <v>414</v>
      </c>
      <c r="I1986" s="351" t="s">
        <v>3491</v>
      </c>
      <c r="J1986" s="352" t="s">
        <v>476</v>
      </c>
      <c r="K1986" s="352" t="s">
        <v>1188</v>
      </c>
      <c r="L1986" s="353" t="s">
        <v>1189</v>
      </c>
      <c r="M1986" s="352">
        <v>166408548</v>
      </c>
      <c r="N1986" s="371">
        <v>44999</v>
      </c>
      <c r="O1986" s="74">
        <f t="shared" si="100"/>
        <v>3</v>
      </c>
      <c r="P1986" s="74">
        <f t="shared" si="101"/>
        <v>3</v>
      </c>
      <c r="Q1986" s="139" t="str">
        <f t="shared" si="102"/>
        <v>Gastos_Gerais</v>
      </c>
    </row>
    <row r="1987" spans="1:17" ht="24" x14ac:dyDescent="0.2">
      <c r="A1987" s="357">
        <v>1984</v>
      </c>
      <c r="B1987" s="347">
        <v>44999</v>
      </c>
      <c r="C1987" s="580">
        <v>44986</v>
      </c>
      <c r="D1987" s="349" t="s">
        <v>264</v>
      </c>
      <c r="E1987" s="349" t="s">
        <v>293</v>
      </c>
      <c r="F1987" s="350">
        <v>120</v>
      </c>
      <c r="G1987" s="349" t="s">
        <v>3492</v>
      </c>
      <c r="H1987" s="349" t="s">
        <v>414</v>
      </c>
      <c r="I1987" s="351" t="s">
        <v>3493</v>
      </c>
      <c r="J1987" s="352" t="s">
        <v>522</v>
      </c>
      <c r="K1987" s="352" t="s">
        <v>1188</v>
      </c>
      <c r="L1987" s="353" t="s">
        <v>1189</v>
      </c>
      <c r="M1987" s="352">
        <v>166408548</v>
      </c>
      <c r="N1987" s="371">
        <v>44999</v>
      </c>
      <c r="O1987" s="74">
        <f t="shared" si="100"/>
        <v>3</v>
      </c>
      <c r="P1987" s="74">
        <f t="shared" si="101"/>
        <v>3</v>
      </c>
      <c r="Q1987" s="139" t="str">
        <f t="shared" si="102"/>
        <v>Gastos_Gerais</v>
      </c>
    </row>
    <row r="1988" spans="1:17" ht="24" x14ac:dyDescent="0.2">
      <c r="A1988" s="357">
        <v>1985</v>
      </c>
      <c r="B1988" s="354">
        <v>44999</v>
      </c>
      <c r="C1988" s="580">
        <v>44986</v>
      </c>
      <c r="D1988" s="349" t="s">
        <v>33</v>
      </c>
      <c r="E1988" s="349" t="s">
        <v>324</v>
      </c>
      <c r="F1988" s="350">
        <v>450</v>
      </c>
      <c r="G1988" s="349" t="s">
        <v>3494</v>
      </c>
      <c r="H1988" s="349" t="s">
        <v>303</v>
      </c>
      <c r="I1988" s="351" t="s">
        <v>1509</v>
      </c>
      <c r="J1988" s="352" t="s">
        <v>1510</v>
      </c>
      <c r="K1988" s="352" t="s">
        <v>4035</v>
      </c>
      <c r="L1988" s="353" t="s">
        <v>1255</v>
      </c>
      <c r="M1988" s="352" t="s">
        <v>425</v>
      </c>
      <c r="N1988" s="371">
        <v>44999</v>
      </c>
      <c r="O1988" s="74">
        <f t="shared" si="100"/>
        <v>3</v>
      </c>
      <c r="P1988" s="74">
        <f t="shared" si="101"/>
        <v>3</v>
      </c>
      <c r="Q1988" s="139" t="str">
        <f t="shared" si="102"/>
        <v>Receitas</v>
      </c>
    </row>
    <row r="1989" spans="1:17" ht="36" x14ac:dyDescent="0.2">
      <c r="A1989" s="357">
        <v>1986</v>
      </c>
      <c r="B1989" s="347">
        <v>45000</v>
      </c>
      <c r="C1989" s="580">
        <v>44986</v>
      </c>
      <c r="D1989" s="349" t="s">
        <v>264</v>
      </c>
      <c r="E1989" s="349" t="s">
        <v>394</v>
      </c>
      <c r="F1989" s="350">
        <v>57757.63</v>
      </c>
      <c r="G1989" s="349" t="s">
        <v>2551</v>
      </c>
      <c r="H1989" s="349" t="s">
        <v>416</v>
      </c>
      <c r="I1989" s="351" t="s">
        <v>2552</v>
      </c>
      <c r="J1989" s="352" t="s">
        <v>2553</v>
      </c>
      <c r="K1989" s="352" t="s">
        <v>1163</v>
      </c>
      <c r="L1989" s="353" t="s">
        <v>32</v>
      </c>
      <c r="M1989" s="352">
        <v>202356</v>
      </c>
      <c r="N1989" s="371">
        <v>44999</v>
      </c>
      <c r="O1989" s="74">
        <f t="shared" si="100"/>
        <v>3</v>
      </c>
      <c r="P1989" s="74">
        <f t="shared" si="101"/>
        <v>3</v>
      </c>
      <c r="Q1989" s="139" t="str">
        <f t="shared" si="102"/>
        <v>Gastos_Gerais</v>
      </c>
    </row>
    <row r="1990" spans="1:17" x14ac:dyDescent="0.2">
      <c r="A1990" s="357">
        <v>1987</v>
      </c>
      <c r="B1990" s="347">
        <v>45000</v>
      </c>
      <c r="C1990" s="580">
        <v>44958</v>
      </c>
      <c r="D1990" s="349" t="s">
        <v>264</v>
      </c>
      <c r="E1990" s="349" t="s">
        <v>83</v>
      </c>
      <c r="F1990" s="350">
        <v>89.64</v>
      </c>
      <c r="G1990" s="349" t="s">
        <v>1160</v>
      </c>
      <c r="H1990" s="349" t="s">
        <v>417</v>
      </c>
      <c r="I1990" s="351" t="s">
        <v>1161</v>
      </c>
      <c r="J1990" s="352" t="s">
        <v>3495</v>
      </c>
      <c r="K1990" s="352" t="s">
        <v>1157</v>
      </c>
      <c r="L1990" s="353" t="s">
        <v>32</v>
      </c>
      <c r="M1990" s="352">
        <v>9172336</v>
      </c>
      <c r="N1990" s="371">
        <v>44999</v>
      </c>
      <c r="O1990" s="74">
        <f t="shared" si="100"/>
        <v>3</v>
      </c>
      <c r="P1990" s="74">
        <f t="shared" si="101"/>
        <v>2</v>
      </c>
      <c r="Q1990" s="139" t="str">
        <f t="shared" si="102"/>
        <v>Gastos_Gerais</v>
      </c>
    </row>
    <row r="1991" spans="1:17" x14ac:dyDescent="0.2">
      <c r="A1991" s="357">
        <v>1988</v>
      </c>
      <c r="B1991" s="347">
        <v>45000</v>
      </c>
      <c r="C1991" s="580">
        <v>44958</v>
      </c>
      <c r="D1991" s="349" t="s">
        <v>264</v>
      </c>
      <c r="E1991" s="349" t="s">
        <v>83</v>
      </c>
      <c r="F1991" s="350">
        <v>206.45</v>
      </c>
      <c r="G1991" s="349" t="s">
        <v>1160</v>
      </c>
      <c r="H1991" s="349" t="s">
        <v>414</v>
      </c>
      <c r="I1991" s="351" t="s">
        <v>1161</v>
      </c>
      <c r="J1991" s="352" t="s">
        <v>3495</v>
      </c>
      <c r="K1991" s="352" t="s">
        <v>1157</v>
      </c>
      <c r="L1991" s="353" t="s">
        <v>32</v>
      </c>
      <c r="M1991" s="352">
        <v>9172335</v>
      </c>
      <c r="N1991" s="371">
        <v>44999</v>
      </c>
      <c r="O1991" s="74">
        <f t="shared" si="100"/>
        <v>3</v>
      </c>
      <c r="P1991" s="74">
        <f t="shared" si="101"/>
        <v>2</v>
      </c>
      <c r="Q1991" s="139" t="str">
        <f t="shared" si="102"/>
        <v>Gastos_Gerais</v>
      </c>
    </row>
    <row r="1992" spans="1:17" x14ac:dyDescent="0.2">
      <c r="A1992" s="357">
        <v>1989</v>
      </c>
      <c r="B1992" s="347">
        <v>45000</v>
      </c>
      <c r="C1992" s="580">
        <v>44986</v>
      </c>
      <c r="D1992" s="349" t="s">
        <v>264</v>
      </c>
      <c r="E1992" s="349" t="s">
        <v>96</v>
      </c>
      <c r="F1992" s="350">
        <v>1306</v>
      </c>
      <c r="G1992" s="349" t="s">
        <v>3496</v>
      </c>
      <c r="H1992" s="349" t="s">
        <v>423</v>
      </c>
      <c r="I1992" s="351" t="s">
        <v>3497</v>
      </c>
      <c r="J1992" s="352" t="s">
        <v>3498</v>
      </c>
      <c r="K1992" s="352" t="s">
        <v>1157</v>
      </c>
      <c r="L1992" s="353" t="s">
        <v>32</v>
      </c>
      <c r="M1992" s="352">
        <v>1133</v>
      </c>
      <c r="N1992" s="371">
        <v>44994</v>
      </c>
      <c r="O1992" s="74">
        <f t="shared" si="100"/>
        <v>3</v>
      </c>
      <c r="P1992" s="74">
        <f t="shared" si="101"/>
        <v>3</v>
      </c>
      <c r="Q1992" s="139" t="str">
        <f t="shared" si="102"/>
        <v>Gastos_Gerais</v>
      </c>
    </row>
    <row r="1993" spans="1:17" ht="36" x14ac:dyDescent="0.2">
      <c r="A1993" s="357">
        <v>1990</v>
      </c>
      <c r="B1993" s="347">
        <v>45000</v>
      </c>
      <c r="C1993" s="580">
        <v>44986</v>
      </c>
      <c r="D1993" s="349" t="s">
        <v>264</v>
      </c>
      <c r="E1993" s="349" t="s">
        <v>182</v>
      </c>
      <c r="F1993" s="350">
        <v>772.44</v>
      </c>
      <c r="G1993" s="349" t="s">
        <v>3499</v>
      </c>
      <c r="H1993" s="349" t="s">
        <v>414</v>
      </c>
      <c r="I1993" s="351" t="s">
        <v>1123</v>
      </c>
      <c r="J1993" s="352" t="s">
        <v>1667</v>
      </c>
      <c r="K1993" s="352" t="s">
        <v>1157</v>
      </c>
      <c r="L1993" s="353" t="s">
        <v>32</v>
      </c>
      <c r="M1993" s="352">
        <v>202310</v>
      </c>
      <c r="N1993" s="371">
        <v>44998</v>
      </c>
      <c r="O1993" s="74">
        <f t="shared" si="100"/>
        <v>3</v>
      </c>
      <c r="P1993" s="74">
        <f t="shared" si="101"/>
        <v>3</v>
      </c>
      <c r="Q1993" s="139" t="str">
        <f t="shared" si="102"/>
        <v>Gastos_Gerais</v>
      </c>
    </row>
    <row r="1994" spans="1:17" ht="24" x14ac:dyDescent="0.2">
      <c r="A1994" s="357">
        <v>1991</v>
      </c>
      <c r="B1994" s="347">
        <v>45000</v>
      </c>
      <c r="C1994" s="580">
        <v>44958</v>
      </c>
      <c r="D1994" s="349" t="s">
        <v>264</v>
      </c>
      <c r="E1994" s="349" t="s">
        <v>290</v>
      </c>
      <c r="F1994" s="350">
        <v>999</v>
      </c>
      <c r="G1994" s="349" t="s">
        <v>3500</v>
      </c>
      <c r="H1994" s="349" t="s">
        <v>419</v>
      </c>
      <c r="I1994" s="351" t="s">
        <v>3501</v>
      </c>
      <c r="J1994" s="352" t="s">
        <v>3502</v>
      </c>
      <c r="K1994" s="352" t="s">
        <v>1157</v>
      </c>
      <c r="L1994" s="353" t="s">
        <v>32</v>
      </c>
      <c r="M1994" s="352">
        <v>1061</v>
      </c>
      <c r="N1994" s="371">
        <v>44971</v>
      </c>
      <c r="O1994" s="74">
        <f t="shared" si="100"/>
        <v>3</v>
      </c>
      <c r="P1994" s="74">
        <f t="shared" si="101"/>
        <v>2</v>
      </c>
      <c r="Q1994" s="139" t="str">
        <f t="shared" si="102"/>
        <v>Gastos_Gerais</v>
      </c>
    </row>
    <row r="1995" spans="1:17" ht="24" x14ac:dyDescent="0.2">
      <c r="A1995" s="357">
        <v>1992</v>
      </c>
      <c r="B1995" s="347">
        <v>45000</v>
      </c>
      <c r="C1995" s="580">
        <v>44958</v>
      </c>
      <c r="D1995" s="349" t="s">
        <v>264</v>
      </c>
      <c r="E1995" s="349" t="s">
        <v>290</v>
      </c>
      <c r="F1995" s="350">
        <v>759.6</v>
      </c>
      <c r="G1995" s="349" t="s">
        <v>3503</v>
      </c>
      <c r="H1995" s="349" t="s">
        <v>416</v>
      </c>
      <c r="I1995" s="351" t="s">
        <v>3501</v>
      </c>
      <c r="J1995" s="352" t="s">
        <v>3502</v>
      </c>
      <c r="K1995" s="352" t="s">
        <v>1157</v>
      </c>
      <c r="L1995" s="353" t="s">
        <v>32</v>
      </c>
      <c r="M1995" s="352">
        <v>1060</v>
      </c>
      <c r="N1995" s="371">
        <v>44971</v>
      </c>
      <c r="O1995" s="74">
        <f t="shared" si="100"/>
        <v>3</v>
      </c>
      <c r="P1995" s="74">
        <f t="shared" si="101"/>
        <v>2</v>
      </c>
      <c r="Q1995" s="139" t="str">
        <f t="shared" si="102"/>
        <v>Gastos_Gerais</v>
      </c>
    </row>
    <row r="1996" spans="1:17" ht="24" x14ac:dyDescent="0.2">
      <c r="A1996" s="357">
        <v>1993</v>
      </c>
      <c r="B1996" s="347">
        <v>45000</v>
      </c>
      <c r="C1996" s="580">
        <v>44986</v>
      </c>
      <c r="D1996" s="349" t="s">
        <v>264</v>
      </c>
      <c r="E1996" s="349" t="s">
        <v>96</v>
      </c>
      <c r="F1996" s="350">
        <v>3795</v>
      </c>
      <c r="G1996" s="349" t="s">
        <v>3504</v>
      </c>
      <c r="H1996" s="349" t="s">
        <v>1032</v>
      </c>
      <c r="I1996" s="351" t="s">
        <v>3505</v>
      </c>
      <c r="J1996" s="352" t="s">
        <v>3506</v>
      </c>
      <c r="K1996" s="352" t="s">
        <v>1157</v>
      </c>
      <c r="L1996" s="353" t="s">
        <v>32</v>
      </c>
      <c r="M1996" s="352">
        <v>8420</v>
      </c>
      <c r="N1996" s="371">
        <v>44993</v>
      </c>
      <c r="O1996" s="74">
        <f t="shared" si="100"/>
        <v>3</v>
      </c>
      <c r="P1996" s="74">
        <f t="shared" si="101"/>
        <v>3</v>
      </c>
      <c r="Q1996" s="139" t="str">
        <f t="shared" si="102"/>
        <v>Gastos_Gerais</v>
      </c>
    </row>
    <row r="1997" spans="1:17" ht="24" x14ac:dyDescent="0.2">
      <c r="A1997" s="357">
        <v>1994</v>
      </c>
      <c r="B1997" s="347">
        <v>45000</v>
      </c>
      <c r="C1997" s="580">
        <v>44986</v>
      </c>
      <c r="D1997" s="349" t="s">
        <v>264</v>
      </c>
      <c r="E1997" s="349" t="s">
        <v>180</v>
      </c>
      <c r="F1997" s="350">
        <v>1550</v>
      </c>
      <c r="G1997" s="349" t="s">
        <v>1671</v>
      </c>
      <c r="H1997" s="349" t="s">
        <v>303</v>
      </c>
      <c r="I1997" s="351" t="s">
        <v>1672</v>
      </c>
      <c r="J1997" s="352" t="s">
        <v>1673</v>
      </c>
      <c r="K1997" s="352" t="s">
        <v>1157</v>
      </c>
      <c r="L1997" s="353" t="s">
        <v>32</v>
      </c>
      <c r="M1997" s="352">
        <v>546177</v>
      </c>
      <c r="N1997" s="371">
        <v>44992</v>
      </c>
      <c r="O1997" s="74">
        <f t="shared" si="100"/>
        <v>3</v>
      </c>
      <c r="P1997" s="74">
        <f t="shared" si="101"/>
        <v>3</v>
      </c>
      <c r="Q1997" s="139" t="str">
        <f t="shared" si="102"/>
        <v>Gastos_Gerais</v>
      </c>
    </row>
    <row r="1998" spans="1:17" ht="24" x14ac:dyDescent="0.2">
      <c r="A1998" s="357">
        <v>1995</v>
      </c>
      <c r="B1998" s="347">
        <v>45000</v>
      </c>
      <c r="C1998" s="580">
        <v>44958</v>
      </c>
      <c r="D1998" s="349" t="s">
        <v>264</v>
      </c>
      <c r="E1998" s="349" t="s">
        <v>90</v>
      </c>
      <c r="F1998" s="350">
        <v>900</v>
      </c>
      <c r="G1998" s="349" t="s">
        <v>1715</v>
      </c>
      <c r="H1998" s="349" t="s">
        <v>416</v>
      </c>
      <c r="I1998" s="351" t="s">
        <v>1716</v>
      </c>
      <c r="J1998" s="352" t="s">
        <v>1717</v>
      </c>
      <c r="K1998" s="352" t="s">
        <v>1157</v>
      </c>
      <c r="L1998" s="353" t="s">
        <v>32</v>
      </c>
      <c r="M1998" s="352">
        <v>202381</v>
      </c>
      <c r="N1998" s="371">
        <v>44998</v>
      </c>
      <c r="O1998" s="74">
        <f t="shared" si="100"/>
        <v>3</v>
      </c>
      <c r="P1998" s="74">
        <f t="shared" si="101"/>
        <v>2</v>
      </c>
      <c r="Q1998" s="139" t="str">
        <f t="shared" si="102"/>
        <v>Gastos_Gerais</v>
      </c>
    </row>
    <row r="1999" spans="1:17" ht="24" x14ac:dyDescent="0.2">
      <c r="A1999" s="357">
        <v>1996</v>
      </c>
      <c r="B1999" s="347">
        <v>45000</v>
      </c>
      <c r="C1999" s="580">
        <v>44986</v>
      </c>
      <c r="D1999" s="349" t="s">
        <v>264</v>
      </c>
      <c r="E1999" s="349" t="s">
        <v>96</v>
      </c>
      <c r="F1999" s="350">
        <v>320.2</v>
      </c>
      <c r="G1999" s="349" t="s">
        <v>3507</v>
      </c>
      <c r="H1999" s="349" t="s">
        <v>421</v>
      </c>
      <c r="I1999" s="351" t="s">
        <v>3508</v>
      </c>
      <c r="J1999" s="352" t="s">
        <v>3509</v>
      </c>
      <c r="K1999" s="352" t="s">
        <v>1157</v>
      </c>
      <c r="L1999" s="353" t="s">
        <v>32</v>
      </c>
      <c r="M1999" s="352">
        <v>51975</v>
      </c>
      <c r="N1999" s="371">
        <v>44999</v>
      </c>
      <c r="O1999" s="74">
        <f t="shared" si="100"/>
        <v>3</v>
      </c>
      <c r="P1999" s="74">
        <f t="shared" si="101"/>
        <v>3</v>
      </c>
      <c r="Q1999" s="139" t="str">
        <f t="shared" si="102"/>
        <v>Gastos_Gerais</v>
      </c>
    </row>
    <row r="2000" spans="1:17" ht="24" x14ac:dyDescent="0.2">
      <c r="A2000" s="357">
        <v>1997</v>
      </c>
      <c r="B2000" s="347">
        <v>45000</v>
      </c>
      <c r="C2000" s="580">
        <v>44986</v>
      </c>
      <c r="D2000" s="349" t="s">
        <v>264</v>
      </c>
      <c r="E2000" s="349" t="s">
        <v>136</v>
      </c>
      <c r="F2000" s="350">
        <v>233.76</v>
      </c>
      <c r="G2000" s="349" t="s">
        <v>3510</v>
      </c>
      <c r="H2000" s="349" t="s">
        <v>302</v>
      </c>
      <c r="I2000" s="351" t="s">
        <v>1347</v>
      </c>
      <c r="J2000" s="352" t="s">
        <v>1348</v>
      </c>
      <c r="K2000" s="352" t="s">
        <v>1157</v>
      </c>
      <c r="L2000" s="353" t="s">
        <v>32</v>
      </c>
      <c r="M2000" s="352">
        <v>2594</v>
      </c>
      <c r="N2000" s="371">
        <v>45000</v>
      </c>
      <c r="O2000" s="74">
        <f t="shared" si="100"/>
        <v>3</v>
      </c>
      <c r="P2000" s="74">
        <f t="shared" si="101"/>
        <v>3</v>
      </c>
      <c r="Q2000" s="139" t="str">
        <f t="shared" si="102"/>
        <v>Gastos_Gerais</v>
      </c>
    </row>
    <row r="2001" spans="1:17" ht="24" x14ac:dyDescent="0.2">
      <c r="A2001" s="357">
        <v>1998</v>
      </c>
      <c r="B2001" s="347">
        <v>45000</v>
      </c>
      <c r="C2001" s="580">
        <v>44986</v>
      </c>
      <c r="D2001" s="349" t="s">
        <v>264</v>
      </c>
      <c r="E2001" s="349" t="s">
        <v>290</v>
      </c>
      <c r="F2001" s="350">
        <v>330</v>
      </c>
      <c r="G2001" s="349" t="s">
        <v>3511</v>
      </c>
      <c r="H2001" s="349" t="s">
        <v>421</v>
      </c>
      <c r="I2001" s="351" t="s">
        <v>3512</v>
      </c>
      <c r="J2001" s="352" t="s">
        <v>3513</v>
      </c>
      <c r="K2001" s="352" t="s">
        <v>1157</v>
      </c>
      <c r="L2001" s="353" t="s">
        <v>32</v>
      </c>
      <c r="M2001" s="352">
        <v>46</v>
      </c>
      <c r="N2001" s="371">
        <v>44998</v>
      </c>
      <c r="O2001" s="74">
        <f t="shared" si="100"/>
        <v>3</v>
      </c>
      <c r="P2001" s="74">
        <f t="shared" si="101"/>
        <v>3</v>
      </c>
      <c r="Q2001" s="139" t="str">
        <f t="shared" si="102"/>
        <v>Gastos_Gerais</v>
      </c>
    </row>
    <row r="2002" spans="1:17" x14ac:dyDescent="0.2">
      <c r="A2002" s="357">
        <v>1999</v>
      </c>
      <c r="B2002" s="347">
        <v>45000</v>
      </c>
      <c r="C2002" s="580">
        <v>44958</v>
      </c>
      <c r="D2002" s="349" t="s">
        <v>264</v>
      </c>
      <c r="E2002" s="349" t="s">
        <v>83</v>
      </c>
      <c r="F2002" s="350">
        <v>323.31</v>
      </c>
      <c r="G2002" s="349" t="s">
        <v>1160</v>
      </c>
      <c r="H2002" s="349" t="s">
        <v>416</v>
      </c>
      <c r="I2002" s="351" t="s">
        <v>1161</v>
      </c>
      <c r="J2002" s="352" t="s">
        <v>1162</v>
      </c>
      <c r="K2002" s="352" t="s">
        <v>1157</v>
      </c>
      <c r="L2002" s="353" t="s">
        <v>32</v>
      </c>
      <c r="M2002" s="352">
        <v>9157024</v>
      </c>
      <c r="N2002" s="371">
        <v>45000</v>
      </c>
      <c r="O2002" s="74">
        <f t="shared" si="100"/>
        <v>3</v>
      </c>
      <c r="P2002" s="74">
        <f t="shared" si="101"/>
        <v>2</v>
      </c>
      <c r="Q2002" s="139" t="str">
        <f t="shared" si="102"/>
        <v>Gastos_Gerais</v>
      </c>
    </row>
    <row r="2003" spans="1:17" ht="24" x14ac:dyDescent="0.2">
      <c r="A2003" s="357">
        <v>2000</v>
      </c>
      <c r="B2003" s="347">
        <v>45000</v>
      </c>
      <c r="C2003" s="580">
        <v>44958</v>
      </c>
      <c r="D2003" s="349" t="s">
        <v>264</v>
      </c>
      <c r="E2003" s="349" t="s">
        <v>208</v>
      </c>
      <c r="F2003" s="350">
        <v>86.85</v>
      </c>
      <c r="G2003" s="349" t="s">
        <v>3514</v>
      </c>
      <c r="H2003" s="349" t="s">
        <v>414</v>
      </c>
      <c r="I2003" s="351" t="s">
        <v>3515</v>
      </c>
      <c r="J2003" s="352" t="s">
        <v>3516</v>
      </c>
      <c r="K2003" s="352" t="s">
        <v>1157</v>
      </c>
      <c r="L2003" s="353" t="s">
        <v>32</v>
      </c>
      <c r="M2003" s="352">
        <v>202312</v>
      </c>
      <c r="N2003" s="371">
        <v>44973</v>
      </c>
      <c r="O2003" s="74">
        <f t="shared" si="100"/>
        <v>3</v>
      </c>
      <c r="P2003" s="74">
        <f t="shared" si="101"/>
        <v>2</v>
      </c>
      <c r="Q2003" s="139" t="str">
        <f t="shared" si="102"/>
        <v>Gastos_Gerais</v>
      </c>
    </row>
    <row r="2004" spans="1:17" ht="24" x14ac:dyDescent="0.2">
      <c r="A2004" s="357">
        <v>2001</v>
      </c>
      <c r="B2004" s="347">
        <v>45000</v>
      </c>
      <c r="C2004" s="580">
        <v>44958</v>
      </c>
      <c r="D2004" s="349" t="s">
        <v>264</v>
      </c>
      <c r="E2004" s="349" t="s">
        <v>208</v>
      </c>
      <c r="F2004" s="350">
        <v>149.9</v>
      </c>
      <c r="G2004" s="349" t="s">
        <v>3517</v>
      </c>
      <c r="H2004" s="349" t="s">
        <v>414</v>
      </c>
      <c r="I2004" s="351" t="s">
        <v>3515</v>
      </c>
      <c r="J2004" s="352" t="s">
        <v>3516</v>
      </c>
      <c r="K2004" s="352" t="s">
        <v>1157</v>
      </c>
      <c r="L2004" s="353" t="s">
        <v>32</v>
      </c>
      <c r="M2004" s="352">
        <v>539</v>
      </c>
      <c r="N2004" s="371">
        <v>44973</v>
      </c>
      <c r="O2004" s="74">
        <f t="shared" si="100"/>
        <v>3</v>
      </c>
      <c r="P2004" s="74">
        <f t="shared" si="101"/>
        <v>2</v>
      </c>
      <c r="Q2004" s="139" t="str">
        <f t="shared" si="102"/>
        <v>Gastos_Gerais</v>
      </c>
    </row>
    <row r="2005" spans="1:17" ht="25.5" x14ac:dyDescent="0.2">
      <c r="A2005" s="357">
        <v>2002</v>
      </c>
      <c r="B2005" s="347">
        <v>45000</v>
      </c>
      <c r="C2005" s="580">
        <v>44986</v>
      </c>
      <c r="D2005" s="349" t="s">
        <v>176</v>
      </c>
      <c r="E2005" s="349" t="s">
        <v>261</v>
      </c>
      <c r="F2005" s="350">
        <v>505.9</v>
      </c>
      <c r="G2005" s="349" t="s">
        <v>1207</v>
      </c>
      <c r="H2005" s="349" t="s">
        <v>421</v>
      </c>
      <c r="I2005" s="351" t="s">
        <v>2625</v>
      </c>
      <c r="J2005" s="352" t="s">
        <v>1053</v>
      </c>
      <c r="K2005" s="352" t="s">
        <v>1188</v>
      </c>
      <c r="L2005" s="353" t="s">
        <v>1189</v>
      </c>
      <c r="M2005" s="352">
        <v>366657127</v>
      </c>
      <c r="N2005" s="371">
        <v>45000</v>
      </c>
      <c r="O2005" s="74">
        <f t="shared" si="100"/>
        <v>3</v>
      </c>
      <c r="P2005" s="74">
        <f t="shared" si="101"/>
        <v>3</v>
      </c>
      <c r="Q2005" s="139" t="str">
        <f t="shared" si="102"/>
        <v>Gastos_com_Pessoal</v>
      </c>
    </row>
    <row r="2006" spans="1:17" ht="25.5" x14ac:dyDescent="0.2">
      <c r="A2006" s="357">
        <v>2003</v>
      </c>
      <c r="B2006" s="347">
        <v>45000</v>
      </c>
      <c r="C2006" s="580">
        <v>44986</v>
      </c>
      <c r="D2006" s="349" t="s">
        <v>176</v>
      </c>
      <c r="E2006" s="349" t="s">
        <v>280</v>
      </c>
      <c r="F2006" s="350">
        <v>2023.58</v>
      </c>
      <c r="G2006" s="349" t="s">
        <v>1209</v>
      </c>
      <c r="H2006" s="349" t="s">
        <v>421</v>
      </c>
      <c r="I2006" s="351" t="s">
        <v>2625</v>
      </c>
      <c r="J2006" s="352" t="s">
        <v>1053</v>
      </c>
      <c r="K2006" s="352" t="s">
        <v>1188</v>
      </c>
      <c r="L2006" s="353" t="s">
        <v>1189</v>
      </c>
      <c r="M2006" s="352">
        <v>366657127</v>
      </c>
      <c r="N2006" s="371">
        <v>45000</v>
      </c>
      <c r="O2006" s="74">
        <f t="shared" si="100"/>
        <v>3</v>
      </c>
      <c r="P2006" s="74">
        <f t="shared" si="101"/>
        <v>3</v>
      </c>
      <c r="Q2006" s="139" t="str">
        <f t="shared" si="102"/>
        <v>Gastos_com_Pessoal</v>
      </c>
    </row>
    <row r="2007" spans="1:17" ht="25.5" x14ac:dyDescent="0.2">
      <c r="A2007" s="357">
        <v>2004</v>
      </c>
      <c r="B2007" s="347">
        <v>45000</v>
      </c>
      <c r="C2007" s="580">
        <v>44986</v>
      </c>
      <c r="D2007" s="349" t="s">
        <v>176</v>
      </c>
      <c r="E2007" s="349" t="s">
        <v>262</v>
      </c>
      <c r="F2007" s="350">
        <v>674.53</v>
      </c>
      <c r="G2007" s="349" t="s">
        <v>1210</v>
      </c>
      <c r="H2007" s="349" t="s">
        <v>421</v>
      </c>
      <c r="I2007" s="351" t="s">
        <v>2625</v>
      </c>
      <c r="J2007" s="352" t="s">
        <v>1053</v>
      </c>
      <c r="K2007" s="352" t="s">
        <v>1188</v>
      </c>
      <c r="L2007" s="353" t="s">
        <v>1189</v>
      </c>
      <c r="M2007" s="352">
        <v>366657127</v>
      </c>
      <c r="N2007" s="371">
        <v>45000</v>
      </c>
      <c r="O2007" s="74">
        <f t="shared" si="100"/>
        <v>3</v>
      </c>
      <c r="P2007" s="74">
        <f t="shared" si="101"/>
        <v>3</v>
      </c>
      <c r="Q2007" s="139" t="str">
        <f t="shared" si="102"/>
        <v>Gastos_com_Pessoal</v>
      </c>
    </row>
    <row r="2008" spans="1:17" ht="36" x14ac:dyDescent="0.2">
      <c r="A2008" s="357">
        <v>2005</v>
      </c>
      <c r="B2008" s="347">
        <v>45000</v>
      </c>
      <c r="C2008" s="580">
        <v>44986</v>
      </c>
      <c r="D2008" s="349" t="s">
        <v>176</v>
      </c>
      <c r="E2008" s="349" t="s">
        <v>169</v>
      </c>
      <c r="F2008" s="350">
        <v>770.21</v>
      </c>
      <c r="G2008" s="349" t="s">
        <v>1211</v>
      </c>
      <c r="H2008" s="349" t="s">
        <v>421</v>
      </c>
      <c r="I2008" s="351" t="s">
        <v>2625</v>
      </c>
      <c r="J2008" s="352" t="s">
        <v>1053</v>
      </c>
      <c r="K2008" s="352" t="s">
        <v>1188</v>
      </c>
      <c r="L2008" s="353" t="s">
        <v>1189</v>
      </c>
      <c r="M2008" s="352">
        <v>366657127</v>
      </c>
      <c r="N2008" s="371">
        <v>45000</v>
      </c>
      <c r="O2008" s="74">
        <f t="shared" si="100"/>
        <v>3</v>
      </c>
      <c r="P2008" s="74">
        <f t="shared" si="101"/>
        <v>3</v>
      </c>
      <c r="Q2008" s="139" t="str">
        <f t="shared" si="102"/>
        <v>Gastos_com_Pessoal</v>
      </c>
    </row>
    <row r="2009" spans="1:17" x14ac:dyDescent="0.2">
      <c r="A2009" s="357">
        <v>2006</v>
      </c>
      <c r="B2009" s="347">
        <v>45000</v>
      </c>
      <c r="C2009" s="580">
        <v>44986</v>
      </c>
      <c r="D2009" s="349" t="s">
        <v>264</v>
      </c>
      <c r="E2009" s="349" t="s">
        <v>293</v>
      </c>
      <c r="F2009" s="350">
        <v>15.2</v>
      </c>
      <c r="G2009" s="349" t="s">
        <v>3518</v>
      </c>
      <c r="H2009" s="349" t="s">
        <v>421</v>
      </c>
      <c r="I2009" s="351" t="s">
        <v>1215</v>
      </c>
      <c r="J2009" s="352" t="s">
        <v>820</v>
      </c>
      <c r="K2009" s="352" t="s">
        <v>1188</v>
      </c>
      <c r="L2009" s="353" t="s">
        <v>1189</v>
      </c>
      <c r="M2009" s="352">
        <v>366657127</v>
      </c>
      <c r="N2009" s="371">
        <v>45000</v>
      </c>
      <c r="O2009" s="74">
        <f t="shared" si="100"/>
        <v>3</v>
      </c>
      <c r="P2009" s="74">
        <f t="shared" si="101"/>
        <v>3</v>
      </c>
      <c r="Q2009" s="139" t="str">
        <f t="shared" si="102"/>
        <v>Gastos_Gerais</v>
      </c>
    </row>
    <row r="2010" spans="1:17" ht="24" x14ac:dyDescent="0.2">
      <c r="A2010" s="357">
        <v>2007</v>
      </c>
      <c r="B2010" s="347">
        <v>45000</v>
      </c>
      <c r="C2010" s="580">
        <v>44986</v>
      </c>
      <c r="D2010" s="349" t="s">
        <v>264</v>
      </c>
      <c r="E2010" s="349" t="s">
        <v>293</v>
      </c>
      <c r="F2010" s="350">
        <v>60</v>
      </c>
      <c r="G2010" s="349" t="s">
        <v>3519</v>
      </c>
      <c r="H2010" s="349" t="s">
        <v>420</v>
      </c>
      <c r="I2010" s="351" t="s">
        <v>2374</v>
      </c>
      <c r="J2010" s="352" t="s">
        <v>3520</v>
      </c>
      <c r="K2010" s="352" t="s">
        <v>1188</v>
      </c>
      <c r="L2010" s="353" t="s">
        <v>1189</v>
      </c>
      <c r="M2010" s="352">
        <v>366657127</v>
      </c>
      <c r="N2010" s="371">
        <v>45000</v>
      </c>
      <c r="O2010" s="74">
        <f t="shared" si="100"/>
        <v>3</v>
      </c>
      <c r="P2010" s="74">
        <f t="shared" si="101"/>
        <v>3</v>
      </c>
      <c r="Q2010" s="139" t="str">
        <f t="shared" si="102"/>
        <v>Gastos_Gerais</v>
      </c>
    </row>
    <row r="2011" spans="1:17" ht="24" x14ac:dyDescent="0.2">
      <c r="A2011" s="357">
        <v>2008</v>
      </c>
      <c r="B2011" s="347">
        <v>45000</v>
      </c>
      <c r="C2011" s="580">
        <v>44986</v>
      </c>
      <c r="D2011" s="349" t="s">
        <v>264</v>
      </c>
      <c r="E2011" s="349" t="s">
        <v>293</v>
      </c>
      <c r="F2011" s="350">
        <v>60</v>
      </c>
      <c r="G2011" s="349" t="s">
        <v>3521</v>
      </c>
      <c r="H2011" s="349" t="s">
        <v>420</v>
      </c>
      <c r="I2011" s="351" t="s">
        <v>3522</v>
      </c>
      <c r="J2011" s="352" t="s">
        <v>3523</v>
      </c>
      <c r="K2011" s="352" t="s">
        <v>1188</v>
      </c>
      <c r="L2011" s="353" t="s">
        <v>1189</v>
      </c>
      <c r="M2011" s="352">
        <v>366657127</v>
      </c>
      <c r="N2011" s="371">
        <v>45000</v>
      </c>
      <c r="O2011" s="74">
        <f t="shared" si="100"/>
        <v>3</v>
      </c>
      <c r="P2011" s="74">
        <f t="shared" si="101"/>
        <v>3</v>
      </c>
      <c r="Q2011" s="139" t="str">
        <f t="shared" si="102"/>
        <v>Gastos_Gerais</v>
      </c>
    </row>
    <row r="2012" spans="1:17" ht="24" x14ac:dyDescent="0.2">
      <c r="A2012" s="357">
        <v>2009</v>
      </c>
      <c r="B2012" s="347">
        <v>45000</v>
      </c>
      <c r="C2012" s="580">
        <v>44986</v>
      </c>
      <c r="D2012" s="349" t="s">
        <v>264</v>
      </c>
      <c r="E2012" s="349" t="s">
        <v>293</v>
      </c>
      <c r="F2012" s="350">
        <v>120</v>
      </c>
      <c r="G2012" s="349" t="s">
        <v>2904</v>
      </c>
      <c r="H2012" s="349" t="s">
        <v>414</v>
      </c>
      <c r="I2012" s="351" t="s">
        <v>2905</v>
      </c>
      <c r="J2012" s="352" t="s">
        <v>805</v>
      </c>
      <c r="K2012" s="352" t="s">
        <v>1188</v>
      </c>
      <c r="L2012" s="353" t="s">
        <v>1189</v>
      </c>
      <c r="M2012" s="352">
        <v>366657127</v>
      </c>
      <c r="N2012" s="371">
        <v>45000</v>
      </c>
      <c r="O2012" s="74">
        <f t="shared" si="100"/>
        <v>3</v>
      </c>
      <c r="P2012" s="74">
        <f t="shared" si="101"/>
        <v>3</v>
      </c>
      <c r="Q2012" s="139" t="str">
        <f t="shared" si="102"/>
        <v>Gastos_Gerais</v>
      </c>
    </row>
    <row r="2013" spans="1:17" ht="24" x14ac:dyDescent="0.2">
      <c r="A2013" s="357">
        <v>2010</v>
      </c>
      <c r="B2013" s="347">
        <v>45000</v>
      </c>
      <c r="C2013" s="580">
        <v>44986</v>
      </c>
      <c r="D2013" s="349" t="s">
        <v>264</v>
      </c>
      <c r="E2013" s="349" t="s">
        <v>293</v>
      </c>
      <c r="F2013" s="350">
        <v>120</v>
      </c>
      <c r="G2013" s="349" t="s">
        <v>3524</v>
      </c>
      <c r="H2013" s="349" t="s">
        <v>414</v>
      </c>
      <c r="I2013" s="351" t="s">
        <v>1630</v>
      </c>
      <c r="J2013" s="352" t="s">
        <v>1631</v>
      </c>
      <c r="K2013" s="352" t="s">
        <v>1188</v>
      </c>
      <c r="L2013" s="353" t="s">
        <v>1189</v>
      </c>
      <c r="M2013" s="352">
        <v>366657127</v>
      </c>
      <c r="N2013" s="371">
        <v>45000</v>
      </c>
      <c r="O2013" s="74">
        <f t="shared" si="100"/>
        <v>3</v>
      </c>
      <c r="P2013" s="74">
        <f t="shared" si="101"/>
        <v>3</v>
      </c>
      <c r="Q2013" s="139" t="str">
        <f t="shared" si="102"/>
        <v>Gastos_Gerais</v>
      </c>
    </row>
    <row r="2014" spans="1:17" x14ac:dyDescent="0.2">
      <c r="A2014" s="357">
        <v>2011</v>
      </c>
      <c r="B2014" s="347">
        <v>45001</v>
      </c>
      <c r="C2014" s="580">
        <v>44958</v>
      </c>
      <c r="D2014" s="349" t="s">
        <v>264</v>
      </c>
      <c r="E2014" s="349" t="s">
        <v>412</v>
      </c>
      <c r="F2014" s="350">
        <v>574.54</v>
      </c>
      <c r="G2014" s="351" t="s">
        <v>1785</v>
      </c>
      <c r="H2014" s="349" t="s">
        <v>493</v>
      </c>
      <c r="I2014" s="351" t="s">
        <v>2921</v>
      </c>
      <c r="J2014" s="352" t="s">
        <v>1784</v>
      </c>
      <c r="K2014" s="352" t="s">
        <v>1157</v>
      </c>
      <c r="L2014" s="353" t="s">
        <v>32</v>
      </c>
      <c r="M2014" s="352">
        <v>202389</v>
      </c>
      <c r="N2014" s="371">
        <v>44994</v>
      </c>
      <c r="O2014" s="74">
        <f t="shared" si="100"/>
        <v>3</v>
      </c>
      <c r="P2014" s="74">
        <f t="shared" si="101"/>
        <v>2</v>
      </c>
      <c r="Q2014" s="139" t="str">
        <f t="shared" si="102"/>
        <v>Gastos_Gerais</v>
      </c>
    </row>
    <row r="2015" spans="1:17" ht="24" x14ac:dyDescent="0.2">
      <c r="A2015" s="357">
        <v>2012</v>
      </c>
      <c r="B2015" s="347">
        <v>45001</v>
      </c>
      <c r="C2015" s="580">
        <v>44958</v>
      </c>
      <c r="D2015" s="349" t="s">
        <v>264</v>
      </c>
      <c r="E2015" s="349" t="s">
        <v>138</v>
      </c>
      <c r="F2015" s="374">
        <v>824.2</v>
      </c>
      <c r="G2015" s="349" t="s">
        <v>138</v>
      </c>
      <c r="H2015" s="349" t="s">
        <v>420</v>
      </c>
      <c r="I2015" s="351" t="s">
        <v>1902</v>
      </c>
      <c r="J2015" s="352" t="s">
        <v>1903</v>
      </c>
      <c r="K2015" s="352" t="s">
        <v>1157</v>
      </c>
      <c r="L2015" s="353" t="s">
        <v>32</v>
      </c>
      <c r="M2015" s="352">
        <v>47219</v>
      </c>
      <c r="N2015" s="371">
        <v>44979</v>
      </c>
      <c r="O2015" s="74">
        <f t="shared" si="100"/>
        <v>3</v>
      </c>
      <c r="P2015" s="74">
        <f t="shared" si="101"/>
        <v>2</v>
      </c>
      <c r="Q2015" s="139" t="str">
        <f t="shared" si="102"/>
        <v>Gastos_Gerais</v>
      </c>
    </row>
    <row r="2016" spans="1:17" x14ac:dyDescent="0.2">
      <c r="A2016" s="357">
        <v>2013</v>
      </c>
      <c r="B2016" s="347">
        <v>45001</v>
      </c>
      <c r="C2016" s="580">
        <v>44958</v>
      </c>
      <c r="D2016" s="349" t="s">
        <v>264</v>
      </c>
      <c r="E2016" s="349" t="s">
        <v>160</v>
      </c>
      <c r="F2016" s="350">
        <v>405.61</v>
      </c>
      <c r="G2016" s="349" t="s">
        <v>1737</v>
      </c>
      <c r="H2016" s="349" t="s">
        <v>422</v>
      </c>
      <c r="I2016" s="361" t="s">
        <v>1730</v>
      </c>
      <c r="J2016" s="362" t="s">
        <v>1736</v>
      </c>
      <c r="K2016" s="352" t="s">
        <v>1157</v>
      </c>
      <c r="L2016" s="353" t="s">
        <v>1158</v>
      </c>
      <c r="M2016" s="352">
        <v>417459105</v>
      </c>
      <c r="N2016" s="371">
        <v>45001</v>
      </c>
      <c r="O2016" s="74">
        <f t="shared" si="100"/>
        <v>3</v>
      </c>
      <c r="P2016" s="74">
        <f t="shared" si="101"/>
        <v>2</v>
      </c>
      <c r="Q2016" s="139" t="str">
        <f t="shared" si="102"/>
        <v>Gastos_Gerais</v>
      </c>
    </row>
    <row r="2017" spans="1:17" ht="24" x14ac:dyDescent="0.2">
      <c r="A2017" s="357">
        <v>2014</v>
      </c>
      <c r="B2017" s="347">
        <v>45001</v>
      </c>
      <c r="C2017" s="580">
        <v>44986</v>
      </c>
      <c r="D2017" s="349" t="s">
        <v>264</v>
      </c>
      <c r="E2017" s="349" t="s">
        <v>398</v>
      </c>
      <c r="F2017" s="350">
        <v>1924.67</v>
      </c>
      <c r="G2017" s="349" t="s">
        <v>1271</v>
      </c>
      <c r="H2017" s="349" t="s">
        <v>414</v>
      </c>
      <c r="I2017" s="351" t="s">
        <v>1803</v>
      </c>
      <c r="J2017" s="352" t="s">
        <v>1804</v>
      </c>
      <c r="K2017" s="352" t="s">
        <v>1157</v>
      </c>
      <c r="L2017" s="353" t="s">
        <v>32</v>
      </c>
      <c r="M2017" s="352">
        <v>37757</v>
      </c>
      <c r="N2017" s="371">
        <v>44992</v>
      </c>
      <c r="O2017" s="74">
        <f t="shared" si="100"/>
        <v>3</v>
      </c>
      <c r="P2017" s="74">
        <f t="shared" si="101"/>
        <v>3</v>
      </c>
      <c r="Q2017" s="139" t="str">
        <f t="shared" si="102"/>
        <v>Gastos_Gerais</v>
      </c>
    </row>
    <row r="2018" spans="1:17" ht="24" x14ac:dyDescent="0.2">
      <c r="A2018" s="357">
        <v>2015</v>
      </c>
      <c r="B2018" s="347">
        <v>45001</v>
      </c>
      <c r="C2018" s="580">
        <v>44958</v>
      </c>
      <c r="D2018" s="349" t="s">
        <v>264</v>
      </c>
      <c r="E2018" s="349" t="s">
        <v>247</v>
      </c>
      <c r="F2018" s="350">
        <v>2073.4499999999998</v>
      </c>
      <c r="G2018" s="349" t="s">
        <v>4013</v>
      </c>
      <c r="H2018" s="349" t="s">
        <v>417</v>
      </c>
      <c r="I2018" s="351" t="s">
        <v>3056</v>
      </c>
      <c r="J2018" s="352" t="s">
        <v>3057</v>
      </c>
      <c r="K2018" s="352" t="s">
        <v>1157</v>
      </c>
      <c r="L2018" s="353" t="s">
        <v>32</v>
      </c>
      <c r="M2018" s="352">
        <v>100157</v>
      </c>
      <c r="N2018" s="371">
        <v>44983</v>
      </c>
      <c r="O2018" s="74">
        <f t="shared" si="100"/>
        <v>3</v>
      </c>
      <c r="P2018" s="74">
        <f t="shared" si="101"/>
        <v>2</v>
      </c>
      <c r="Q2018" s="139" t="str">
        <f t="shared" si="102"/>
        <v>Gastos_Gerais</v>
      </c>
    </row>
    <row r="2019" spans="1:17" ht="24" x14ac:dyDescent="0.2">
      <c r="A2019" s="357">
        <v>2016</v>
      </c>
      <c r="B2019" s="347">
        <v>45001</v>
      </c>
      <c r="C2019" s="580">
        <v>44986</v>
      </c>
      <c r="D2019" s="349" t="s">
        <v>264</v>
      </c>
      <c r="E2019" s="349" t="s">
        <v>398</v>
      </c>
      <c r="F2019" s="350">
        <v>63.31</v>
      </c>
      <c r="G2019" s="349" t="s">
        <v>1271</v>
      </c>
      <c r="H2019" s="349" t="s">
        <v>493</v>
      </c>
      <c r="I2019" s="351" t="s">
        <v>1803</v>
      </c>
      <c r="J2019" s="352" t="s">
        <v>1804</v>
      </c>
      <c r="K2019" s="352" t="s">
        <v>1157</v>
      </c>
      <c r="L2019" s="353" t="s">
        <v>32</v>
      </c>
      <c r="M2019" s="352">
        <v>37759</v>
      </c>
      <c r="N2019" s="371">
        <v>44992</v>
      </c>
      <c r="O2019" s="74">
        <f t="shared" si="100"/>
        <v>3</v>
      </c>
      <c r="P2019" s="74">
        <f t="shared" si="101"/>
        <v>3</v>
      </c>
      <c r="Q2019" s="139" t="str">
        <f t="shared" si="102"/>
        <v>Gastos_Gerais</v>
      </c>
    </row>
    <row r="2020" spans="1:17" x14ac:dyDescent="0.2">
      <c r="A2020" s="357">
        <v>2017</v>
      </c>
      <c r="B2020" s="347">
        <v>45001</v>
      </c>
      <c r="C2020" s="580">
        <v>44958</v>
      </c>
      <c r="D2020" s="349" t="s">
        <v>264</v>
      </c>
      <c r="E2020" s="349" t="s">
        <v>160</v>
      </c>
      <c r="F2020" s="350">
        <v>453.82</v>
      </c>
      <c r="G2020" s="349" t="s">
        <v>1737</v>
      </c>
      <c r="H2020" s="349" t="s">
        <v>420</v>
      </c>
      <c r="I2020" s="361" t="s">
        <v>1730</v>
      </c>
      <c r="J2020" s="362" t="s">
        <v>1736</v>
      </c>
      <c r="K2020" s="352" t="s">
        <v>1157</v>
      </c>
      <c r="L2020" s="353" t="s">
        <v>1158</v>
      </c>
      <c r="M2020" s="352">
        <v>417204913</v>
      </c>
      <c r="N2020" s="371">
        <v>45001</v>
      </c>
      <c r="O2020" s="74">
        <f t="shared" si="100"/>
        <v>3</v>
      </c>
      <c r="P2020" s="74">
        <f t="shared" si="101"/>
        <v>2</v>
      </c>
      <c r="Q2020" s="139" t="str">
        <f t="shared" si="102"/>
        <v>Gastos_Gerais</v>
      </c>
    </row>
    <row r="2021" spans="1:17" x14ac:dyDescent="0.2">
      <c r="A2021" s="357">
        <v>2018</v>
      </c>
      <c r="B2021" s="347">
        <v>45001</v>
      </c>
      <c r="C2021" s="580">
        <v>44958</v>
      </c>
      <c r="D2021" s="349" t="s">
        <v>264</v>
      </c>
      <c r="E2021" s="349" t="s">
        <v>412</v>
      </c>
      <c r="F2021" s="350">
        <v>2044.38</v>
      </c>
      <c r="G2021" s="349" t="s">
        <v>2922</v>
      </c>
      <c r="H2021" s="349" t="s">
        <v>419</v>
      </c>
      <c r="I2021" s="351" t="s">
        <v>2921</v>
      </c>
      <c r="J2021" s="352" t="s">
        <v>1784</v>
      </c>
      <c r="K2021" s="352" t="s">
        <v>1157</v>
      </c>
      <c r="L2021" s="353" t="s">
        <v>32</v>
      </c>
      <c r="M2021" s="352">
        <v>202390</v>
      </c>
      <c r="N2021" s="371">
        <v>44994</v>
      </c>
      <c r="O2021" s="74">
        <f t="shared" si="100"/>
        <v>3</v>
      </c>
      <c r="P2021" s="74">
        <f t="shared" si="101"/>
        <v>2</v>
      </c>
      <c r="Q2021" s="139" t="str">
        <f t="shared" si="102"/>
        <v>Gastos_Gerais</v>
      </c>
    </row>
    <row r="2022" spans="1:17" ht="24" x14ac:dyDescent="0.2">
      <c r="A2022" s="357">
        <v>2019</v>
      </c>
      <c r="B2022" s="347">
        <v>45001</v>
      </c>
      <c r="C2022" s="580">
        <v>44958</v>
      </c>
      <c r="D2022" s="349" t="s">
        <v>264</v>
      </c>
      <c r="E2022" s="349" t="s">
        <v>177</v>
      </c>
      <c r="F2022" s="350">
        <v>925.98</v>
      </c>
      <c r="G2022" s="349" t="s">
        <v>1729</v>
      </c>
      <c r="H2022" s="349" t="s">
        <v>422</v>
      </c>
      <c r="I2022" s="351" t="s">
        <v>1730</v>
      </c>
      <c r="J2022" s="352" t="s">
        <v>1731</v>
      </c>
      <c r="K2022" s="352" t="s">
        <v>1157</v>
      </c>
      <c r="L2022" s="353" t="s">
        <v>1158</v>
      </c>
      <c r="M2022" s="352">
        <v>417110383</v>
      </c>
      <c r="N2022" s="371">
        <v>45001</v>
      </c>
      <c r="O2022" s="74">
        <f t="shared" si="100"/>
        <v>3</v>
      </c>
      <c r="P2022" s="74">
        <f t="shared" si="101"/>
        <v>2</v>
      </c>
      <c r="Q2022" s="139" t="str">
        <f t="shared" si="102"/>
        <v>Gastos_Gerais</v>
      </c>
    </row>
    <row r="2023" spans="1:17" x14ac:dyDescent="0.2">
      <c r="A2023" s="357">
        <v>2020</v>
      </c>
      <c r="B2023" s="347">
        <v>45001</v>
      </c>
      <c r="C2023" s="580">
        <v>44986</v>
      </c>
      <c r="D2023" s="349" t="s">
        <v>264</v>
      </c>
      <c r="E2023" s="349" t="s">
        <v>138</v>
      </c>
      <c r="F2023" s="350">
        <v>4047.2</v>
      </c>
      <c r="G2023" s="349" t="s">
        <v>138</v>
      </c>
      <c r="H2023" s="349" t="s">
        <v>1032</v>
      </c>
      <c r="I2023" s="351" t="s">
        <v>1997</v>
      </c>
      <c r="J2023" s="352" t="s">
        <v>1998</v>
      </c>
      <c r="K2023" s="352" t="s">
        <v>1157</v>
      </c>
      <c r="L2023" s="353" t="s">
        <v>32</v>
      </c>
      <c r="M2023" s="352">
        <v>37625045</v>
      </c>
      <c r="N2023" s="371">
        <v>44998</v>
      </c>
      <c r="O2023" s="74">
        <f t="shared" si="100"/>
        <v>3</v>
      </c>
      <c r="P2023" s="74">
        <f t="shared" si="101"/>
        <v>3</v>
      </c>
      <c r="Q2023" s="139" t="str">
        <f t="shared" si="102"/>
        <v>Gastos_Gerais</v>
      </c>
    </row>
    <row r="2024" spans="1:17" ht="24" x14ac:dyDescent="0.2">
      <c r="A2024" s="357">
        <v>2021</v>
      </c>
      <c r="B2024" s="347">
        <v>45001</v>
      </c>
      <c r="C2024" s="580">
        <v>44958</v>
      </c>
      <c r="D2024" s="349" t="s">
        <v>264</v>
      </c>
      <c r="E2024" s="349" t="s">
        <v>177</v>
      </c>
      <c r="F2024" s="350">
        <v>640.16</v>
      </c>
      <c r="G2024" s="349" t="s">
        <v>1729</v>
      </c>
      <c r="H2024" s="349" t="s">
        <v>420</v>
      </c>
      <c r="I2024" s="351" t="s">
        <v>1730</v>
      </c>
      <c r="J2024" s="352" t="s">
        <v>1731</v>
      </c>
      <c r="K2024" s="352" t="s">
        <v>1157</v>
      </c>
      <c r="L2024" s="353" t="s">
        <v>1158</v>
      </c>
      <c r="M2024" s="352">
        <v>417395212</v>
      </c>
      <c r="N2024" s="371">
        <v>45001</v>
      </c>
      <c r="O2024" s="74">
        <f t="shared" si="100"/>
        <v>3</v>
      </c>
      <c r="P2024" s="74">
        <f t="shared" si="101"/>
        <v>2</v>
      </c>
      <c r="Q2024" s="139" t="str">
        <f t="shared" si="102"/>
        <v>Gastos_Gerais</v>
      </c>
    </row>
    <row r="2025" spans="1:17" ht="24" x14ac:dyDescent="0.2">
      <c r="A2025" s="357">
        <v>2022</v>
      </c>
      <c r="B2025" s="347">
        <v>45001</v>
      </c>
      <c r="C2025" s="580">
        <v>44986</v>
      </c>
      <c r="D2025" s="349" t="s">
        <v>264</v>
      </c>
      <c r="E2025" s="349" t="s">
        <v>398</v>
      </c>
      <c r="F2025" s="350">
        <v>815.95</v>
      </c>
      <c r="G2025" s="349" t="s">
        <v>1271</v>
      </c>
      <c r="H2025" s="349" t="s">
        <v>423</v>
      </c>
      <c r="I2025" s="351" t="s">
        <v>1803</v>
      </c>
      <c r="J2025" s="352" t="s">
        <v>1804</v>
      </c>
      <c r="K2025" s="352" t="s">
        <v>1157</v>
      </c>
      <c r="L2025" s="353" t="s">
        <v>32</v>
      </c>
      <c r="M2025" s="352">
        <v>37758</v>
      </c>
      <c r="N2025" s="371">
        <v>44992</v>
      </c>
      <c r="O2025" s="74">
        <f t="shared" si="100"/>
        <v>3</v>
      </c>
      <c r="P2025" s="74">
        <f t="shared" si="101"/>
        <v>3</v>
      </c>
      <c r="Q2025" s="139" t="str">
        <f t="shared" si="102"/>
        <v>Gastos_Gerais</v>
      </c>
    </row>
    <row r="2026" spans="1:17" x14ac:dyDescent="0.2">
      <c r="A2026" s="357">
        <v>2023</v>
      </c>
      <c r="B2026" s="347">
        <v>45001</v>
      </c>
      <c r="C2026" s="580">
        <v>44958</v>
      </c>
      <c r="D2026" s="349" t="s">
        <v>264</v>
      </c>
      <c r="E2026" s="349" t="s">
        <v>412</v>
      </c>
      <c r="F2026" s="350">
        <v>1612.08</v>
      </c>
      <c r="G2026" s="351" t="s">
        <v>1786</v>
      </c>
      <c r="H2026" s="349" t="s">
        <v>423</v>
      </c>
      <c r="I2026" s="351" t="s">
        <v>2921</v>
      </c>
      <c r="J2026" s="352" t="s">
        <v>1784</v>
      </c>
      <c r="K2026" s="352" t="s">
        <v>1157</v>
      </c>
      <c r="L2026" s="353" t="s">
        <v>32</v>
      </c>
      <c r="M2026" s="352">
        <v>202388</v>
      </c>
      <c r="N2026" s="371">
        <v>44994</v>
      </c>
      <c r="O2026" s="74">
        <f t="shared" si="100"/>
        <v>3</v>
      </c>
      <c r="P2026" s="74">
        <f t="shared" si="101"/>
        <v>2</v>
      </c>
      <c r="Q2026" s="139" t="str">
        <f t="shared" si="102"/>
        <v>Gastos_Gerais</v>
      </c>
    </row>
    <row r="2027" spans="1:17" ht="36" x14ac:dyDescent="0.2">
      <c r="A2027" s="357">
        <v>2024</v>
      </c>
      <c r="B2027" s="347">
        <v>45001</v>
      </c>
      <c r="C2027" s="580">
        <v>44986</v>
      </c>
      <c r="D2027" s="349" t="s">
        <v>141</v>
      </c>
      <c r="E2027" s="349" t="s">
        <v>220</v>
      </c>
      <c r="F2027" s="350">
        <v>3800</v>
      </c>
      <c r="G2027" s="349" t="s">
        <v>3525</v>
      </c>
      <c r="H2027" s="349" t="s">
        <v>419</v>
      </c>
      <c r="I2027" s="351" t="s">
        <v>1178</v>
      </c>
      <c r="J2027" s="352" t="s">
        <v>1179</v>
      </c>
      <c r="K2027" s="352" t="s">
        <v>1157</v>
      </c>
      <c r="L2027" s="353" t="s">
        <v>32</v>
      </c>
      <c r="M2027" s="352">
        <v>442</v>
      </c>
      <c r="N2027" s="371">
        <v>45000</v>
      </c>
      <c r="O2027" s="74">
        <f t="shared" si="100"/>
        <v>3</v>
      </c>
      <c r="P2027" s="74">
        <f t="shared" si="101"/>
        <v>3</v>
      </c>
      <c r="Q2027" s="139" t="str">
        <f t="shared" si="102"/>
        <v>Aquisição_de_Bens_Permanentes</v>
      </c>
    </row>
    <row r="2028" spans="1:17" ht="36" x14ac:dyDescent="0.2">
      <c r="A2028" s="357">
        <v>2025</v>
      </c>
      <c r="B2028" s="347">
        <v>45001</v>
      </c>
      <c r="C2028" s="580">
        <v>44986</v>
      </c>
      <c r="D2028" s="349" t="s">
        <v>264</v>
      </c>
      <c r="E2028" s="349" t="s">
        <v>96</v>
      </c>
      <c r="F2028" s="350">
        <v>1147.2</v>
      </c>
      <c r="G2028" s="349" t="s">
        <v>3526</v>
      </c>
      <c r="H2028" s="349" t="s">
        <v>423</v>
      </c>
      <c r="I2028" s="351" t="s">
        <v>3527</v>
      </c>
      <c r="J2028" s="352" t="s">
        <v>3528</v>
      </c>
      <c r="K2028" s="352" t="s">
        <v>1157</v>
      </c>
      <c r="L2028" s="353" t="s">
        <v>32</v>
      </c>
      <c r="M2028" s="352">
        <v>47863</v>
      </c>
      <c r="N2028" s="371">
        <v>44995</v>
      </c>
      <c r="O2028" s="74">
        <f t="shared" si="100"/>
        <v>3</v>
      </c>
      <c r="P2028" s="74">
        <f t="shared" si="101"/>
        <v>3</v>
      </c>
      <c r="Q2028" s="139" t="str">
        <f t="shared" si="102"/>
        <v>Gastos_Gerais</v>
      </c>
    </row>
    <row r="2029" spans="1:17" ht="24" x14ac:dyDescent="0.2">
      <c r="A2029" s="357">
        <v>2026</v>
      </c>
      <c r="B2029" s="347">
        <v>45001</v>
      </c>
      <c r="C2029" s="580">
        <v>44958</v>
      </c>
      <c r="D2029" s="349" t="s">
        <v>264</v>
      </c>
      <c r="E2029" s="349" t="s">
        <v>177</v>
      </c>
      <c r="F2029" s="350">
        <v>1144.71</v>
      </c>
      <c r="G2029" s="349" t="s">
        <v>4008</v>
      </c>
      <c r="H2029" s="349" t="s">
        <v>302</v>
      </c>
      <c r="I2029" s="351" t="s">
        <v>1730</v>
      </c>
      <c r="J2029" s="352" t="s">
        <v>1731</v>
      </c>
      <c r="K2029" s="352" t="s">
        <v>1157</v>
      </c>
      <c r="L2029" s="353" t="s">
        <v>1158</v>
      </c>
      <c r="M2029" s="352">
        <v>417317558</v>
      </c>
      <c r="N2029" s="371">
        <v>45001</v>
      </c>
      <c r="O2029" s="74">
        <f t="shared" si="100"/>
        <v>3</v>
      </c>
      <c r="P2029" s="74">
        <f t="shared" si="101"/>
        <v>2</v>
      </c>
      <c r="Q2029" s="139" t="str">
        <f t="shared" si="102"/>
        <v>Gastos_Gerais</v>
      </c>
    </row>
    <row r="2030" spans="1:17" ht="24" x14ac:dyDescent="0.2">
      <c r="A2030" s="357">
        <v>2027</v>
      </c>
      <c r="B2030" s="347">
        <v>45001</v>
      </c>
      <c r="C2030" s="580">
        <v>44986</v>
      </c>
      <c r="D2030" s="349" t="s">
        <v>264</v>
      </c>
      <c r="E2030" s="349" t="s">
        <v>0</v>
      </c>
      <c r="F2030" s="350">
        <v>1118.6400000000001</v>
      </c>
      <c r="G2030" s="349" t="s">
        <v>1283</v>
      </c>
      <c r="H2030" s="349" t="s">
        <v>417</v>
      </c>
      <c r="I2030" s="351" t="s">
        <v>1570</v>
      </c>
      <c r="J2030" s="352" t="s">
        <v>1571</v>
      </c>
      <c r="K2030" s="352" t="s">
        <v>1157</v>
      </c>
      <c r="L2030" s="353" t="s">
        <v>32</v>
      </c>
      <c r="M2030" s="352">
        <v>36312</v>
      </c>
      <c r="N2030" s="371">
        <v>44998</v>
      </c>
      <c r="O2030" s="74">
        <f t="shared" si="100"/>
        <v>3</v>
      </c>
      <c r="P2030" s="74">
        <f t="shared" si="101"/>
        <v>3</v>
      </c>
      <c r="Q2030" s="139" t="str">
        <f t="shared" si="102"/>
        <v>Gastos_Gerais</v>
      </c>
    </row>
    <row r="2031" spans="1:17" ht="36" x14ac:dyDescent="0.2">
      <c r="A2031" s="357">
        <v>2028</v>
      </c>
      <c r="B2031" s="347">
        <v>45001</v>
      </c>
      <c r="C2031" s="580">
        <v>44986</v>
      </c>
      <c r="D2031" s="349" t="s">
        <v>264</v>
      </c>
      <c r="E2031" s="349" t="s">
        <v>182</v>
      </c>
      <c r="F2031" s="350">
        <v>1365.42</v>
      </c>
      <c r="G2031" s="349" t="s">
        <v>3529</v>
      </c>
      <c r="H2031" s="349" t="s">
        <v>423</v>
      </c>
      <c r="I2031" s="351" t="s">
        <v>1123</v>
      </c>
      <c r="J2031" s="352" t="s">
        <v>3530</v>
      </c>
      <c r="K2031" s="352" t="s">
        <v>1157</v>
      </c>
      <c r="L2031" s="353" t="s">
        <v>32</v>
      </c>
      <c r="M2031" s="352">
        <v>202311</v>
      </c>
      <c r="N2031" s="371">
        <v>44998</v>
      </c>
      <c r="O2031" s="74">
        <f t="shared" si="100"/>
        <v>3</v>
      </c>
      <c r="P2031" s="74">
        <f t="shared" si="101"/>
        <v>3</v>
      </c>
      <c r="Q2031" s="139" t="str">
        <f t="shared" si="102"/>
        <v>Gastos_Gerais</v>
      </c>
    </row>
    <row r="2032" spans="1:17" ht="24" x14ac:dyDescent="0.2">
      <c r="A2032" s="357">
        <v>2029</v>
      </c>
      <c r="B2032" s="347">
        <v>45001</v>
      </c>
      <c r="C2032" s="580">
        <v>44986</v>
      </c>
      <c r="D2032" s="349" t="s">
        <v>264</v>
      </c>
      <c r="E2032" s="349" t="s">
        <v>398</v>
      </c>
      <c r="F2032" s="350">
        <v>511.5</v>
      </c>
      <c r="G2032" s="349" t="s">
        <v>1271</v>
      </c>
      <c r="H2032" s="349" t="s">
        <v>422</v>
      </c>
      <c r="I2032" s="351" t="s">
        <v>2806</v>
      </c>
      <c r="J2032" s="352" t="s">
        <v>1734</v>
      </c>
      <c r="K2032" s="352" t="s">
        <v>1157</v>
      </c>
      <c r="L2032" s="353" t="s">
        <v>32</v>
      </c>
      <c r="M2032" s="352">
        <v>27</v>
      </c>
      <c r="N2032" s="371">
        <v>44996</v>
      </c>
      <c r="O2032" s="74">
        <f t="shared" si="100"/>
        <v>3</v>
      </c>
      <c r="P2032" s="74">
        <f t="shared" si="101"/>
        <v>3</v>
      </c>
      <c r="Q2032" s="139" t="str">
        <f t="shared" si="102"/>
        <v>Gastos_Gerais</v>
      </c>
    </row>
    <row r="2033" spans="1:17" ht="36" x14ac:dyDescent="0.2">
      <c r="A2033" s="357">
        <v>2030</v>
      </c>
      <c r="B2033" s="347">
        <v>45001</v>
      </c>
      <c r="C2033" s="580">
        <v>44986</v>
      </c>
      <c r="D2033" s="349" t="s">
        <v>264</v>
      </c>
      <c r="E2033" s="349" t="s">
        <v>394</v>
      </c>
      <c r="F2033" s="350">
        <v>7984.81</v>
      </c>
      <c r="G2033" s="349" t="s">
        <v>2551</v>
      </c>
      <c r="H2033" s="349" t="s">
        <v>417</v>
      </c>
      <c r="I2033" s="351" t="s">
        <v>2552</v>
      </c>
      <c r="J2033" s="352" t="s">
        <v>2553</v>
      </c>
      <c r="K2033" s="352" t="s">
        <v>1163</v>
      </c>
      <c r="L2033" s="353" t="s">
        <v>32</v>
      </c>
      <c r="M2033" s="352">
        <v>202354</v>
      </c>
      <c r="N2033" s="371">
        <v>44995</v>
      </c>
      <c r="O2033" s="74">
        <f t="shared" si="100"/>
        <v>3</v>
      </c>
      <c r="P2033" s="74">
        <f t="shared" si="101"/>
        <v>3</v>
      </c>
      <c r="Q2033" s="139" t="str">
        <f t="shared" si="102"/>
        <v>Gastos_Gerais</v>
      </c>
    </row>
    <row r="2034" spans="1:17" x14ac:dyDescent="0.2">
      <c r="A2034" s="357">
        <v>2031</v>
      </c>
      <c r="B2034" s="347">
        <v>45001</v>
      </c>
      <c r="C2034" s="580">
        <v>44986</v>
      </c>
      <c r="D2034" s="349" t="s">
        <v>264</v>
      </c>
      <c r="E2034" s="349" t="s">
        <v>412</v>
      </c>
      <c r="F2034" s="350">
        <v>2643.24</v>
      </c>
      <c r="G2034" s="351" t="s">
        <v>1782</v>
      </c>
      <c r="H2034" s="349" t="s">
        <v>421</v>
      </c>
      <c r="I2034" s="351" t="s">
        <v>2921</v>
      </c>
      <c r="J2034" s="352" t="s">
        <v>1784</v>
      </c>
      <c r="K2034" s="352" t="s">
        <v>1157</v>
      </c>
      <c r="L2034" s="353" t="s">
        <v>32</v>
      </c>
      <c r="M2034" s="352">
        <v>202387</v>
      </c>
      <c r="N2034" s="371">
        <v>44994</v>
      </c>
      <c r="O2034" s="74">
        <f t="shared" si="100"/>
        <v>3</v>
      </c>
      <c r="P2034" s="74">
        <f t="shared" si="101"/>
        <v>3</v>
      </c>
      <c r="Q2034" s="139" t="str">
        <f t="shared" si="102"/>
        <v>Gastos_Gerais</v>
      </c>
    </row>
    <row r="2035" spans="1:17" ht="25.5" x14ac:dyDescent="0.2">
      <c r="A2035" s="357">
        <v>2032</v>
      </c>
      <c r="B2035" s="347">
        <v>45001</v>
      </c>
      <c r="C2035" s="580">
        <v>44986</v>
      </c>
      <c r="D2035" s="349" t="s">
        <v>176</v>
      </c>
      <c r="E2035" s="349" t="s">
        <v>262</v>
      </c>
      <c r="F2035" s="350">
        <v>540.77</v>
      </c>
      <c r="G2035" s="349" t="s">
        <v>3531</v>
      </c>
      <c r="H2035" s="349" t="s">
        <v>421</v>
      </c>
      <c r="I2035" s="351" t="s">
        <v>3532</v>
      </c>
      <c r="J2035" s="352" t="s">
        <v>556</v>
      </c>
      <c r="K2035" s="352" t="s">
        <v>1188</v>
      </c>
      <c r="L2035" s="353" t="s">
        <v>1189</v>
      </c>
      <c r="M2035" s="352">
        <v>566761025</v>
      </c>
      <c r="N2035" s="371">
        <v>45001</v>
      </c>
      <c r="O2035" s="74">
        <f t="shared" si="100"/>
        <v>3</v>
      </c>
      <c r="P2035" s="74">
        <f t="shared" si="101"/>
        <v>3</v>
      </c>
      <c r="Q2035" s="139" t="str">
        <f t="shared" si="102"/>
        <v>Gastos_com_Pessoal</v>
      </c>
    </row>
    <row r="2036" spans="1:17" ht="25.5" x14ac:dyDescent="0.2">
      <c r="A2036" s="357">
        <v>2033</v>
      </c>
      <c r="B2036" s="347">
        <v>45001</v>
      </c>
      <c r="C2036" s="580">
        <v>44986</v>
      </c>
      <c r="D2036" s="349" t="s">
        <v>176</v>
      </c>
      <c r="E2036" s="349" t="s">
        <v>280</v>
      </c>
      <c r="F2036" s="350">
        <v>1602.86</v>
      </c>
      <c r="G2036" s="349" t="s">
        <v>3533</v>
      </c>
      <c r="H2036" s="349" t="s">
        <v>421</v>
      </c>
      <c r="I2036" s="351" t="s">
        <v>3532</v>
      </c>
      <c r="J2036" s="352" t="s">
        <v>556</v>
      </c>
      <c r="K2036" s="352" t="s">
        <v>1188</v>
      </c>
      <c r="L2036" s="353" t="s">
        <v>1189</v>
      </c>
      <c r="M2036" s="352">
        <v>566761025</v>
      </c>
      <c r="N2036" s="371">
        <v>45001</v>
      </c>
      <c r="O2036" s="74">
        <f t="shared" si="100"/>
        <v>3</v>
      </c>
      <c r="P2036" s="74">
        <f t="shared" si="101"/>
        <v>3</v>
      </c>
      <c r="Q2036" s="139" t="str">
        <f t="shared" si="102"/>
        <v>Gastos_com_Pessoal</v>
      </c>
    </row>
    <row r="2037" spans="1:17" ht="25.5" x14ac:dyDescent="0.2">
      <c r="A2037" s="357">
        <v>2034</v>
      </c>
      <c r="B2037" s="347">
        <v>45001</v>
      </c>
      <c r="C2037" s="580">
        <v>44986</v>
      </c>
      <c r="D2037" s="349" t="s">
        <v>176</v>
      </c>
      <c r="E2037" s="349" t="s">
        <v>262</v>
      </c>
      <c r="F2037" s="350">
        <v>965.02</v>
      </c>
      <c r="G2037" s="349" t="s">
        <v>3534</v>
      </c>
      <c r="H2037" s="349" t="s">
        <v>422</v>
      </c>
      <c r="I2037" s="351" t="s">
        <v>3535</v>
      </c>
      <c r="J2037" s="352" t="s">
        <v>883</v>
      </c>
      <c r="K2037" s="352" t="s">
        <v>1188</v>
      </c>
      <c r="L2037" s="353" t="s">
        <v>1189</v>
      </c>
      <c r="M2037" s="352">
        <v>566761025</v>
      </c>
      <c r="N2037" s="371">
        <v>45001</v>
      </c>
      <c r="O2037" s="74">
        <f t="shared" si="100"/>
        <v>3</v>
      </c>
      <c r="P2037" s="74">
        <f t="shared" si="101"/>
        <v>3</v>
      </c>
      <c r="Q2037" s="139" t="str">
        <f t="shared" si="102"/>
        <v>Gastos_com_Pessoal</v>
      </c>
    </row>
    <row r="2038" spans="1:17" ht="25.5" x14ac:dyDescent="0.2">
      <c r="A2038" s="357">
        <v>2035</v>
      </c>
      <c r="B2038" s="347">
        <v>45001</v>
      </c>
      <c r="C2038" s="580">
        <v>44986</v>
      </c>
      <c r="D2038" s="349" t="s">
        <v>176</v>
      </c>
      <c r="E2038" s="349" t="s">
        <v>280</v>
      </c>
      <c r="F2038" s="350">
        <v>2662.52</v>
      </c>
      <c r="G2038" s="349" t="s">
        <v>3536</v>
      </c>
      <c r="H2038" s="349" t="s">
        <v>422</v>
      </c>
      <c r="I2038" s="351" t="s">
        <v>3535</v>
      </c>
      <c r="J2038" s="352" t="s">
        <v>883</v>
      </c>
      <c r="K2038" s="352" t="s">
        <v>1188</v>
      </c>
      <c r="L2038" s="353" t="s">
        <v>1189</v>
      </c>
      <c r="M2038" s="352">
        <v>566761025</v>
      </c>
      <c r="N2038" s="371">
        <v>45001</v>
      </c>
      <c r="O2038" s="74">
        <f t="shared" si="100"/>
        <v>3</v>
      </c>
      <c r="P2038" s="74">
        <f t="shared" si="101"/>
        <v>3</v>
      </c>
      <c r="Q2038" s="139" t="str">
        <f t="shared" si="102"/>
        <v>Gastos_com_Pessoal</v>
      </c>
    </row>
    <row r="2039" spans="1:17" s="324" customFormat="1" ht="25.5" x14ac:dyDescent="0.2">
      <c r="A2039" s="357">
        <v>2036</v>
      </c>
      <c r="B2039" s="373">
        <v>45001</v>
      </c>
      <c r="C2039" s="417">
        <v>44986</v>
      </c>
      <c r="D2039" s="372" t="s">
        <v>176</v>
      </c>
      <c r="E2039" s="372" t="s">
        <v>262</v>
      </c>
      <c r="F2039" s="374">
        <v>904.19</v>
      </c>
      <c r="G2039" s="372" t="s">
        <v>3537</v>
      </c>
      <c r="H2039" s="372" t="s">
        <v>422</v>
      </c>
      <c r="I2039" s="372" t="s">
        <v>3538</v>
      </c>
      <c r="J2039" s="375" t="s">
        <v>980</v>
      </c>
      <c r="K2039" s="375" t="s">
        <v>1188</v>
      </c>
      <c r="L2039" s="375" t="s">
        <v>1189</v>
      </c>
      <c r="M2039" s="375">
        <v>566761025</v>
      </c>
      <c r="N2039" s="418">
        <v>45001</v>
      </c>
      <c r="O2039" s="74">
        <f t="shared" si="100"/>
        <v>3</v>
      </c>
      <c r="P2039" s="74">
        <f t="shared" si="101"/>
        <v>3</v>
      </c>
      <c r="Q2039" s="139" t="str">
        <f t="shared" si="102"/>
        <v>Gastos_com_Pessoal</v>
      </c>
    </row>
    <row r="2040" spans="1:17" ht="25.5" x14ac:dyDescent="0.2">
      <c r="A2040" s="357">
        <v>2037</v>
      </c>
      <c r="B2040" s="347">
        <v>45001</v>
      </c>
      <c r="C2040" s="580">
        <v>44986</v>
      </c>
      <c r="D2040" s="349" t="s">
        <v>176</v>
      </c>
      <c r="E2040" s="349" t="s">
        <v>280</v>
      </c>
      <c r="F2040" s="350">
        <v>2553.38</v>
      </c>
      <c r="G2040" s="349" t="s">
        <v>3539</v>
      </c>
      <c r="H2040" s="349" t="s">
        <v>422</v>
      </c>
      <c r="I2040" s="351" t="s">
        <v>3538</v>
      </c>
      <c r="J2040" s="352" t="s">
        <v>980</v>
      </c>
      <c r="K2040" s="352" t="s">
        <v>1188</v>
      </c>
      <c r="L2040" s="353" t="s">
        <v>1189</v>
      </c>
      <c r="M2040" s="352">
        <v>566761025</v>
      </c>
      <c r="N2040" s="371">
        <v>45001</v>
      </c>
      <c r="O2040" s="74">
        <f t="shared" si="100"/>
        <v>3</v>
      </c>
      <c r="P2040" s="74">
        <f t="shared" si="101"/>
        <v>3</v>
      </c>
      <c r="Q2040" s="139" t="str">
        <f t="shared" si="102"/>
        <v>Gastos_com_Pessoal</v>
      </c>
    </row>
    <row r="2041" spans="1:17" ht="25.5" x14ac:dyDescent="0.2">
      <c r="A2041" s="357">
        <v>2038</v>
      </c>
      <c r="B2041" s="347">
        <v>45001</v>
      </c>
      <c r="C2041" s="580">
        <v>44986</v>
      </c>
      <c r="D2041" s="349" t="s">
        <v>176</v>
      </c>
      <c r="E2041" s="349" t="s">
        <v>262</v>
      </c>
      <c r="F2041" s="350">
        <v>924.09</v>
      </c>
      <c r="G2041" s="349" t="s">
        <v>3540</v>
      </c>
      <c r="H2041" s="349" t="s">
        <v>302</v>
      </c>
      <c r="I2041" s="351" t="s">
        <v>3541</v>
      </c>
      <c r="J2041" s="352" t="s">
        <v>858</v>
      </c>
      <c r="K2041" s="352" t="s">
        <v>1188</v>
      </c>
      <c r="L2041" s="353" t="s">
        <v>1189</v>
      </c>
      <c r="M2041" s="352">
        <v>566761025</v>
      </c>
      <c r="N2041" s="371">
        <v>45001</v>
      </c>
      <c r="O2041" s="74">
        <f t="shared" si="100"/>
        <v>3</v>
      </c>
      <c r="P2041" s="74">
        <f t="shared" si="101"/>
        <v>3</v>
      </c>
      <c r="Q2041" s="139" t="str">
        <f t="shared" si="102"/>
        <v>Gastos_com_Pessoal</v>
      </c>
    </row>
    <row r="2042" spans="1:17" ht="25.5" x14ac:dyDescent="0.2">
      <c r="A2042" s="357">
        <v>2039</v>
      </c>
      <c r="B2042" s="347">
        <v>45001</v>
      </c>
      <c r="C2042" s="580">
        <v>44986</v>
      </c>
      <c r="D2042" s="349" t="s">
        <v>176</v>
      </c>
      <c r="E2042" s="349" t="s">
        <v>280</v>
      </c>
      <c r="F2042" s="350">
        <v>2572.75</v>
      </c>
      <c r="G2042" s="349" t="s">
        <v>3542</v>
      </c>
      <c r="H2042" s="349" t="s">
        <v>302</v>
      </c>
      <c r="I2042" s="351" t="s">
        <v>3541</v>
      </c>
      <c r="J2042" s="352" t="s">
        <v>858</v>
      </c>
      <c r="K2042" s="352" t="s">
        <v>1188</v>
      </c>
      <c r="L2042" s="353" t="s">
        <v>1189</v>
      </c>
      <c r="M2042" s="352">
        <v>566761025</v>
      </c>
      <c r="N2042" s="371">
        <v>45001</v>
      </c>
      <c r="O2042" s="74">
        <f t="shared" si="100"/>
        <v>3</v>
      </c>
      <c r="P2042" s="74">
        <f t="shared" si="101"/>
        <v>3</v>
      </c>
      <c r="Q2042" s="139" t="str">
        <f t="shared" si="102"/>
        <v>Gastos_com_Pessoal</v>
      </c>
    </row>
    <row r="2043" spans="1:17" s="324" customFormat="1" ht="25.5" x14ac:dyDescent="0.2">
      <c r="A2043" s="357">
        <v>2040</v>
      </c>
      <c r="B2043" s="373">
        <v>45001</v>
      </c>
      <c r="C2043" s="417">
        <v>44986</v>
      </c>
      <c r="D2043" s="372" t="s">
        <v>176</v>
      </c>
      <c r="E2043" s="372" t="s">
        <v>262</v>
      </c>
      <c r="F2043" s="374">
        <v>1217.55</v>
      </c>
      <c r="G2043" s="372" t="s">
        <v>3543</v>
      </c>
      <c r="H2043" s="372" t="s">
        <v>414</v>
      </c>
      <c r="I2043" s="372" t="s">
        <v>3544</v>
      </c>
      <c r="J2043" s="375" t="s">
        <v>523</v>
      </c>
      <c r="K2043" s="375" t="s">
        <v>1188</v>
      </c>
      <c r="L2043" s="375" t="s">
        <v>1189</v>
      </c>
      <c r="M2043" s="375">
        <v>566761025</v>
      </c>
      <c r="N2043" s="418">
        <v>45001</v>
      </c>
      <c r="O2043" s="74">
        <f t="shared" si="100"/>
        <v>3</v>
      </c>
      <c r="P2043" s="74">
        <f t="shared" si="101"/>
        <v>3</v>
      </c>
      <c r="Q2043" s="139" t="str">
        <f t="shared" si="102"/>
        <v>Gastos_com_Pessoal</v>
      </c>
    </row>
    <row r="2044" spans="1:17" ht="25.5" x14ac:dyDescent="0.2">
      <c r="A2044" s="357">
        <v>2041</v>
      </c>
      <c r="B2044" s="347">
        <v>45001</v>
      </c>
      <c r="C2044" s="580">
        <v>44986</v>
      </c>
      <c r="D2044" s="349" t="s">
        <v>176</v>
      </c>
      <c r="E2044" s="349" t="s">
        <v>280</v>
      </c>
      <c r="F2044" s="350">
        <v>3182.83</v>
      </c>
      <c r="G2044" s="349" t="s">
        <v>3545</v>
      </c>
      <c r="H2044" s="349" t="s">
        <v>414</v>
      </c>
      <c r="I2044" s="351" t="s">
        <v>3544</v>
      </c>
      <c r="J2044" s="352" t="s">
        <v>523</v>
      </c>
      <c r="K2044" s="352" t="s">
        <v>1188</v>
      </c>
      <c r="L2044" s="353" t="s">
        <v>1189</v>
      </c>
      <c r="M2044" s="352">
        <v>566761025</v>
      </c>
      <c r="N2044" s="371">
        <v>45001</v>
      </c>
      <c r="O2044" s="74">
        <f t="shared" si="100"/>
        <v>3</v>
      </c>
      <c r="P2044" s="74">
        <f t="shared" si="101"/>
        <v>3</v>
      </c>
      <c r="Q2044" s="139" t="str">
        <f t="shared" si="102"/>
        <v>Gastos_com_Pessoal</v>
      </c>
    </row>
    <row r="2045" spans="1:17" ht="25.5" x14ac:dyDescent="0.2">
      <c r="A2045" s="357">
        <v>2042</v>
      </c>
      <c r="B2045" s="347">
        <v>45001</v>
      </c>
      <c r="C2045" s="580">
        <v>44986</v>
      </c>
      <c r="D2045" s="349" t="s">
        <v>176</v>
      </c>
      <c r="E2045" s="349" t="s">
        <v>262</v>
      </c>
      <c r="F2045" s="350">
        <v>1030.6199999999999</v>
      </c>
      <c r="G2045" s="349" t="s">
        <v>3546</v>
      </c>
      <c r="H2045" s="349" t="s">
        <v>1032</v>
      </c>
      <c r="I2045" s="351" t="s">
        <v>3547</v>
      </c>
      <c r="J2045" s="352" t="s">
        <v>777</v>
      </c>
      <c r="K2045" s="352" t="s">
        <v>1188</v>
      </c>
      <c r="L2045" s="353" t="s">
        <v>1189</v>
      </c>
      <c r="M2045" s="352">
        <v>566761025</v>
      </c>
      <c r="N2045" s="371">
        <v>45001</v>
      </c>
      <c r="O2045" s="74">
        <f t="shared" si="100"/>
        <v>3</v>
      </c>
      <c r="P2045" s="74">
        <f t="shared" si="101"/>
        <v>3</v>
      </c>
      <c r="Q2045" s="139" t="str">
        <f t="shared" si="102"/>
        <v>Gastos_com_Pessoal</v>
      </c>
    </row>
    <row r="2046" spans="1:17" ht="25.5" x14ac:dyDescent="0.2">
      <c r="A2046" s="357">
        <v>2043</v>
      </c>
      <c r="B2046" s="347">
        <v>45001</v>
      </c>
      <c r="C2046" s="580">
        <v>44986</v>
      </c>
      <c r="D2046" s="349" t="s">
        <v>176</v>
      </c>
      <c r="E2046" s="349" t="s">
        <v>280</v>
      </c>
      <c r="F2046" s="350">
        <v>2800.31</v>
      </c>
      <c r="G2046" s="349" t="s">
        <v>3548</v>
      </c>
      <c r="H2046" s="349" t="s">
        <v>1032</v>
      </c>
      <c r="I2046" s="351" t="s">
        <v>3547</v>
      </c>
      <c r="J2046" s="352" t="s">
        <v>777</v>
      </c>
      <c r="K2046" s="352" t="s">
        <v>1188</v>
      </c>
      <c r="L2046" s="353" t="s">
        <v>1189</v>
      </c>
      <c r="M2046" s="352">
        <v>566761025</v>
      </c>
      <c r="N2046" s="371">
        <v>45001</v>
      </c>
      <c r="O2046" s="74">
        <f t="shared" si="100"/>
        <v>3</v>
      </c>
      <c r="P2046" s="74">
        <f t="shared" si="101"/>
        <v>3</v>
      </c>
      <c r="Q2046" s="139" t="str">
        <f t="shared" si="102"/>
        <v>Gastos_com_Pessoal</v>
      </c>
    </row>
    <row r="2047" spans="1:17" ht="25.5" x14ac:dyDescent="0.2">
      <c r="A2047" s="357">
        <v>2044</v>
      </c>
      <c r="B2047" s="347">
        <v>45001</v>
      </c>
      <c r="C2047" s="580">
        <v>44986</v>
      </c>
      <c r="D2047" s="349" t="s">
        <v>176</v>
      </c>
      <c r="E2047" s="349" t="s">
        <v>262</v>
      </c>
      <c r="F2047" s="350">
        <v>889.12</v>
      </c>
      <c r="G2047" s="349" t="s">
        <v>3549</v>
      </c>
      <c r="H2047" s="349" t="s">
        <v>419</v>
      </c>
      <c r="I2047" s="351" t="s">
        <v>3550</v>
      </c>
      <c r="J2047" s="352" t="s">
        <v>557</v>
      </c>
      <c r="K2047" s="352" t="s">
        <v>1188</v>
      </c>
      <c r="L2047" s="353" t="s">
        <v>1189</v>
      </c>
      <c r="M2047" s="352">
        <v>566761025</v>
      </c>
      <c r="N2047" s="371">
        <v>45001</v>
      </c>
      <c r="O2047" s="74">
        <f t="shared" si="100"/>
        <v>3</v>
      </c>
      <c r="P2047" s="74">
        <f t="shared" si="101"/>
        <v>3</v>
      </c>
      <c r="Q2047" s="139" t="str">
        <f t="shared" si="102"/>
        <v>Gastos_com_Pessoal</v>
      </c>
    </row>
    <row r="2048" spans="1:17" ht="25.5" x14ac:dyDescent="0.2">
      <c r="A2048" s="357">
        <v>2045</v>
      </c>
      <c r="B2048" s="347">
        <v>45001</v>
      </c>
      <c r="C2048" s="580">
        <v>44986</v>
      </c>
      <c r="D2048" s="349" t="s">
        <v>176</v>
      </c>
      <c r="E2048" s="349" t="s">
        <v>280</v>
      </c>
      <c r="F2048" s="350">
        <v>2488.67</v>
      </c>
      <c r="G2048" s="349" t="s">
        <v>3551</v>
      </c>
      <c r="H2048" s="349" t="s">
        <v>419</v>
      </c>
      <c r="I2048" s="351" t="s">
        <v>3550</v>
      </c>
      <c r="J2048" s="352" t="s">
        <v>557</v>
      </c>
      <c r="K2048" s="352" t="s">
        <v>1188</v>
      </c>
      <c r="L2048" s="353" t="s">
        <v>1189</v>
      </c>
      <c r="M2048" s="352">
        <v>566761025</v>
      </c>
      <c r="N2048" s="371">
        <v>45001</v>
      </c>
      <c r="O2048" s="74">
        <f t="shared" ref="O2048:O2111" si="103">IF(B2048=0,0,IF(YEAR(B2048)=$P$1,MONTH(B2048)-$O$1+1,(YEAR(B2048)-$P$1)*12-$O$1+1+MONTH(B2048)))</f>
        <v>3</v>
      </c>
      <c r="P2048" s="74">
        <f t="shared" ref="P2048:P2111" si="104">IF(C2048=0,0,IF(YEAR(C2048)=$P$1,MONTH(C2048)-$O$1+1,(YEAR(C2048)-$P$1)*12-$O$1+1+MONTH(C2048)))</f>
        <v>3</v>
      </c>
      <c r="Q2048" s="139" t="str">
        <f t="shared" ref="Q2048:Q2111" si="105">SUBSTITUTE(D2048," ","_")</f>
        <v>Gastos_com_Pessoal</v>
      </c>
    </row>
    <row r="2049" spans="1:17" ht="25.5" x14ac:dyDescent="0.2">
      <c r="A2049" s="357">
        <v>2046</v>
      </c>
      <c r="B2049" s="347">
        <v>45001</v>
      </c>
      <c r="C2049" s="580">
        <v>44986</v>
      </c>
      <c r="D2049" s="349" t="s">
        <v>176</v>
      </c>
      <c r="E2049" s="349" t="s">
        <v>262</v>
      </c>
      <c r="F2049" s="350">
        <v>2122.7199999999998</v>
      </c>
      <c r="G2049" s="349" t="s">
        <v>3552</v>
      </c>
      <c r="H2049" s="349" t="s">
        <v>422</v>
      </c>
      <c r="I2049" s="351" t="s">
        <v>3553</v>
      </c>
      <c r="J2049" s="352" t="s">
        <v>466</v>
      </c>
      <c r="K2049" s="352" t="s">
        <v>1188</v>
      </c>
      <c r="L2049" s="353" t="s">
        <v>1189</v>
      </c>
      <c r="M2049" s="352">
        <v>566761025</v>
      </c>
      <c r="N2049" s="371">
        <v>45001</v>
      </c>
      <c r="O2049" s="74">
        <f t="shared" si="103"/>
        <v>3</v>
      </c>
      <c r="P2049" s="74">
        <f t="shared" si="104"/>
        <v>3</v>
      </c>
      <c r="Q2049" s="139" t="str">
        <f t="shared" si="105"/>
        <v>Gastos_com_Pessoal</v>
      </c>
    </row>
    <row r="2050" spans="1:17" ht="25.5" x14ac:dyDescent="0.2">
      <c r="A2050" s="357">
        <v>2047</v>
      </c>
      <c r="B2050" s="347">
        <v>45001</v>
      </c>
      <c r="C2050" s="580">
        <v>44986</v>
      </c>
      <c r="D2050" s="349" t="s">
        <v>176</v>
      </c>
      <c r="E2050" s="349" t="s">
        <v>280</v>
      </c>
      <c r="F2050" s="350">
        <v>5110.7700000000004</v>
      </c>
      <c r="G2050" s="349" t="s">
        <v>3554</v>
      </c>
      <c r="H2050" s="349" t="s">
        <v>422</v>
      </c>
      <c r="I2050" s="351" t="s">
        <v>3553</v>
      </c>
      <c r="J2050" s="352" t="s">
        <v>466</v>
      </c>
      <c r="K2050" s="352" t="s">
        <v>1188</v>
      </c>
      <c r="L2050" s="353" t="s">
        <v>1189</v>
      </c>
      <c r="M2050" s="352">
        <v>566761025</v>
      </c>
      <c r="N2050" s="371">
        <v>45001</v>
      </c>
      <c r="O2050" s="74">
        <f t="shared" si="103"/>
        <v>3</v>
      </c>
      <c r="P2050" s="74">
        <f t="shared" si="104"/>
        <v>3</v>
      </c>
      <c r="Q2050" s="139" t="str">
        <f t="shared" si="105"/>
        <v>Gastos_com_Pessoal</v>
      </c>
    </row>
    <row r="2051" spans="1:17" ht="25.5" x14ac:dyDescent="0.2">
      <c r="A2051" s="357">
        <v>2048</v>
      </c>
      <c r="B2051" s="347">
        <v>45001</v>
      </c>
      <c r="C2051" s="580">
        <v>44986</v>
      </c>
      <c r="D2051" s="349" t="s">
        <v>176</v>
      </c>
      <c r="E2051" s="349" t="s">
        <v>262</v>
      </c>
      <c r="F2051" s="350">
        <v>954.51</v>
      </c>
      <c r="G2051" s="349" t="s">
        <v>3555</v>
      </c>
      <c r="H2051" s="349" t="s">
        <v>418</v>
      </c>
      <c r="I2051" s="351" t="s">
        <v>3556</v>
      </c>
      <c r="J2051" s="352" t="s">
        <v>537</v>
      </c>
      <c r="K2051" s="352" t="s">
        <v>1188</v>
      </c>
      <c r="L2051" s="353" t="s">
        <v>1189</v>
      </c>
      <c r="M2051" s="352">
        <v>566761025</v>
      </c>
      <c r="N2051" s="371">
        <v>45001</v>
      </c>
      <c r="O2051" s="74">
        <f t="shared" si="103"/>
        <v>3</v>
      </c>
      <c r="P2051" s="74">
        <f t="shared" si="104"/>
        <v>3</v>
      </c>
      <c r="Q2051" s="139" t="str">
        <f t="shared" si="105"/>
        <v>Gastos_com_Pessoal</v>
      </c>
    </row>
    <row r="2052" spans="1:17" ht="25.5" x14ac:dyDescent="0.2">
      <c r="A2052" s="357">
        <v>2049</v>
      </c>
      <c r="B2052" s="347">
        <v>45001</v>
      </c>
      <c r="C2052" s="580">
        <v>44986</v>
      </c>
      <c r="D2052" s="349" t="s">
        <v>176</v>
      </c>
      <c r="E2052" s="349" t="s">
        <v>280</v>
      </c>
      <c r="F2052" s="350">
        <v>2741.01</v>
      </c>
      <c r="G2052" s="349" t="s">
        <v>3557</v>
      </c>
      <c r="H2052" s="349" t="s">
        <v>418</v>
      </c>
      <c r="I2052" s="351" t="s">
        <v>3556</v>
      </c>
      <c r="J2052" s="352" t="s">
        <v>537</v>
      </c>
      <c r="K2052" s="352" t="s">
        <v>1188</v>
      </c>
      <c r="L2052" s="353" t="s">
        <v>1189</v>
      </c>
      <c r="M2052" s="352">
        <v>566761025</v>
      </c>
      <c r="N2052" s="371">
        <v>45001</v>
      </c>
      <c r="O2052" s="74">
        <f t="shared" si="103"/>
        <v>3</v>
      </c>
      <c r="P2052" s="74">
        <f t="shared" si="104"/>
        <v>3</v>
      </c>
      <c r="Q2052" s="139" t="str">
        <f t="shared" si="105"/>
        <v>Gastos_com_Pessoal</v>
      </c>
    </row>
    <row r="2053" spans="1:17" ht="25.5" x14ac:dyDescent="0.2">
      <c r="A2053" s="357">
        <v>2050</v>
      </c>
      <c r="B2053" s="347">
        <v>45001</v>
      </c>
      <c r="C2053" s="580">
        <v>44986</v>
      </c>
      <c r="D2053" s="349" t="s">
        <v>176</v>
      </c>
      <c r="E2053" s="349" t="s">
        <v>262</v>
      </c>
      <c r="F2053" s="350">
        <v>652.55999999999995</v>
      </c>
      <c r="G2053" s="349" t="s">
        <v>3558</v>
      </c>
      <c r="H2053" s="349" t="s">
        <v>422</v>
      </c>
      <c r="I2053" s="351" t="s">
        <v>3559</v>
      </c>
      <c r="J2053" s="352" t="s">
        <v>898</v>
      </c>
      <c r="K2053" s="352" t="s">
        <v>1188</v>
      </c>
      <c r="L2053" s="353" t="s">
        <v>1189</v>
      </c>
      <c r="M2053" s="352">
        <v>566761025</v>
      </c>
      <c r="N2053" s="371">
        <v>45001</v>
      </c>
      <c r="O2053" s="74">
        <f t="shared" si="103"/>
        <v>3</v>
      </c>
      <c r="P2053" s="74">
        <f t="shared" si="104"/>
        <v>3</v>
      </c>
      <c r="Q2053" s="139" t="str">
        <f t="shared" si="105"/>
        <v>Gastos_com_Pessoal</v>
      </c>
    </row>
    <row r="2054" spans="1:17" ht="25.5" x14ac:dyDescent="0.2">
      <c r="A2054" s="357">
        <v>2051</v>
      </c>
      <c r="B2054" s="347">
        <v>45001</v>
      </c>
      <c r="C2054" s="580">
        <v>44986</v>
      </c>
      <c r="D2054" s="349" t="s">
        <v>176</v>
      </c>
      <c r="E2054" s="349" t="s">
        <v>280</v>
      </c>
      <c r="F2054" s="350">
        <v>1904.86</v>
      </c>
      <c r="G2054" s="349" t="s">
        <v>3560</v>
      </c>
      <c r="H2054" s="349" t="s">
        <v>422</v>
      </c>
      <c r="I2054" s="351" t="s">
        <v>3559</v>
      </c>
      <c r="J2054" s="352" t="s">
        <v>898</v>
      </c>
      <c r="K2054" s="352" t="s">
        <v>1188</v>
      </c>
      <c r="L2054" s="353" t="s">
        <v>1189</v>
      </c>
      <c r="M2054" s="352">
        <v>566761025</v>
      </c>
      <c r="N2054" s="371">
        <v>45001</v>
      </c>
      <c r="O2054" s="74">
        <f t="shared" si="103"/>
        <v>3</v>
      </c>
      <c r="P2054" s="74">
        <f t="shared" si="104"/>
        <v>3</v>
      </c>
      <c r="Q2054" s="139" t="str">
        <f t="shared" si="105"/>
        <v>Gastos_com_Pessoal</v>
      </c>
    </row>
    <row r="2055" spans="1:17" ht="25.5" x14ac:dyDescent="0.2">
      <c r="A2055" s="357">
        <v>2052</v>
      </c>
      <c r="B2055" s="347">
        <v>45001</v>
      </c>
      <c r="C2055" s="580">
        <v>44986</v>
      </c>
      <c r="D2055" s="349" t="s">
        <v>176</v>
      </c>
      <c r="E2055" s="349" t="s">
        <v>262</v>
      </c>
      <c r="F2055" s="350">
        <v>857.93</v>
      </c>
      <c r="G2055" s="349" t="s">
        <v>3561</v>
      </c>
      <c r="H2055" s="349" t="s">
        <v>414</v>
      </c>
      <c r="I2055" s="351" t="s">
        <v>3562</v>
      </c>
      <c r="J2055" s="352" t="s">
        <v>559</v>
      </c>
      <c r="K2055" s="352" t="s">
        <v>1188</v>
      </c>
      <c r="L2055" s="353" t="s">
        <v>1189</v>
      </c>
      <c r="M2055" s="352">
        <v>566761025</v>
      </c>
      <c r="N2055" s="371">
        <v>45001</v>
      </c>
      <c r="O2055" s="74">
        <f t="shared" si="103"/>
        <v>3</v>
      </c>
      <c r="P2055" s="74">
        <f t="shared" si="104"/>
        <v>3</v>
      </c>
      <c r="Q2055" s="139" t="str">
        <f t="shared" si="105"/>
        <v>Gastos_com_Pessoal</v>
      </c>
    </row>
    <row r="2056" spans="1:17" ht="25.5" x14ac:dyDescent="0.2">
      <c r="A2056" s="357">
        <v>2053</v>
      </c>
      <c r="B2056" s="347">
        <v>45001</v>
      </c>
      <c r="C2056" s="580">
        <v>44986</v>
      </c>
      <c r="D2056" s="349" t="s">
        <v>176</v>
      </c>
      <c r="E2056" s="349" t="s">
        <v>280</v>
      </c>
      <c r="F2056" s="350">
        <v>2442.31</v>
      </c>
      <c r="G2056" s="349" t="s">
        <v>3560</v>
      </c>
      <c r="H2056" s="349" t="s">
        <v>414</v>
      </c>
      <c r="I2056" s="351" t="s">
        <v>3562</v>
      </c>
      <c r="J2056" s="352" t="s">
        <v>559</v>
      </c>
      <c r="K2056" s="352" t="s">
        <v>1188</v>
      </c>
      <c r="L2056" s="353" t="s">
        <v>1189</v>
      </c>
      <c r="M2056" s="352">
        <v>566761025</v>
      </c>
      <c r="N2056" s="371">
        <v>45001</v>
      </c>
      <c r="O2056" s="74">
        <f t="shared" si="103"/>
        <v>3</v>
      </c>
      <c r="P2056" s="74">
        <f t="shared" si="104"/>
        <v>3</v>
      </c>
      <c r="Q2056" s="139" t="str">
        <f t="shared" si="105"/>
        <v>Gastos_com_Pessoal</v>
      </c>
    </row>
    <row r="2057" spans="1:17" ht="25.5" x14ac:dyDescent="0.2">
      <c r="A2057" s="357">
        <v>2054</v>
      </c>
      <c r="B2057" s="347">
        <v>45001</v>
      </c>
      <c r="C2057" s="580">
        <v>44986</v>
      </c>
      <c r="D2057" s="349" t="s">
        <v>176</v>
      </c>
      <c r="E2057" s="349" t="s">
        <v>262</v>
      </c>
      <c r="F2057" s="350">
        <v>659.02</v>
      </c>
      <c r="G2057" s="349" t="s">
        <v>3563</v>
      </c>
      <c r="H2057" s="349" t="s">
        <v>416</v>
      </c>
      <c r="I2057" s="351" t="s">
        <v>3564</v>
      </c>
      <c r="J2057" s="352" t="s">
        <v>942</v>
      </c>
      <c r="K2057" s="352" t="s">
        <v>1188</v>
      </c>
      <c r="L2057" s="353" t="s">
        <v>1189</v>
      </c>
      <c r="M2057" s="352">
        <v>566761025</v>
      </c>
      <c r="N2057" s="371">
        <v>45001</v>
      </c>
      <c r="O2057" s="74">
        <f t="shared" si="103"/>
        <v>3</v>
      </c>
      <c r="P2057" s="74">
        <f t="shared" si="104"/>
        <v>3</v>
      </c>
      <c r="Q2057" s="139" t="str">
        <f t="shared" si="105"/>
        <v>Gastos_com_Pessoal</v>
      </c>
    </row>
    <row r="2058" spans="1:17" ht="25.5" x14ac:dyDescent="0.2">
      <c r="A2058" s="357">
        <v>2055</v>
      </c>
      <c r="B2058" s="347">
        <v>45001</v>
      </c>
      <c r="C2058" s="580">
        <v>44986</v>
      </c>
      <c r="D2058" s="349" t="s">
        <v>176</v>
      </c>
      <c r="E2058" s="349" t="s">
        <v>280</v>
      </c>
      <c r="F2058" s="350">
        <v>1922.16</v>
      </c>
      <c r="G2058" s="349" t="s">
        <v>3565</v>
      </c>
      <c r="H2058" s="349" t="s">
        <v>416</v>
      </c>
      <c r="I2058" s="351" t="s">
        <v>3564</v>
      </c>
      <c r="J2058" s="352" t="s">
        <v>942</v>
      </c>
      <c r="K2058" s="352" t="s">
        <v>1188</v>
      </c>
      <c r="L2058" s="353" t="s">
        <v>1189</v>
      </c>
      <c r="M2058" s="352">
        <v>566761025</v>
      </c>
      <c r="N2058" s="371">
        <v>45001</v>
      </c>
      <c r="O2058" s="74">
        <f t="shared" si="103"/>
        <v>3</v>
      </c>
      <c r="P2058" s="74">
        <f t="shared" si="104"/>
        <v>3</v>
      </c>
      <c r="Q2058" s="139" t="str">
        <f t="shared" si="105"/>
        <v>Gastos_com_Pessoal</v>
      </c>
    </row>
    <row r="2059" spans="1:17" ht="24" x14ac:dyDescent="0.2">
      <c r="A2059" s="357">
        <v>2056</v>
      </c>
      <c r="B2059" s="347">
        <v>45001</v>
      </c>
      <c r="C2059" s="580">
        <v>44986</v>
      </c>
      <c r="D2059" s="349" t="s">
        <v>264</v>
      </c>
      <c r="E2059" s="349" t="s">
        <v>293</v>
      </c>
      <c r="F2059" s="350">
        <v>120</v>
      </c>
      <c r="G2059" s="349" t="s">
        <v>2685</v>
      </c>
      <c r="H2059" s="349" t="s">
        <v>418</v>
      </c>
      <c r="I2059" s="351" t="s">
        <v>2038</v>
      </c>
      <c r="J2059" s="352" t="s">
        <v>465</v>
      </c>
      <c r="K2059" s="352" t="s">
        <v>1188</v>
      </c>
      <c r="L2059" s="353" t="s">
        <v>1189</v>
      </c>
      <c r="M2059" s="352">
        <v>566777551</v>
      </c>
      <c r="N2059" s="371">
        <v>45001</v>
      </c>
      <c r="O2059" s="74">
        <f t="shared" si="103"/>
        <v>3</v>
      </c>
      <c r="P2059" s="74">
        <f t="shared" si="104"/>
        <v>3</v>
      </c>
      <c r="Q2059" s="139" t="str">
        <f t="shared" si="105"/>
        <v>Gastos_Gerais</v>
      </c>
    </row>
    <row r="2060" spans="1:17" ht="24" x14ac:dyDescent="0.2">
      <c r="A2060" s="357">
        <v>2057</v>
      </c>
      <c r="B2060" s="347">
        <v>45001</v>
      </c>
      <c r="C2060" s="580">
        <v>44986</v>
      </c>
      <c r="D2060" s="349" t="s">
        <v>264</v>
      </c>
      <c r="E2060" s="349" t="s">
        <v>293</v>
      </c>
      <c r="F2060" s="350">
        <v>120</v>
      </c>
      <c r="G2060" s="349" t="s">
        <v>3566</v>
      </c>
      <c r="H2060" s="349" t="s">
        <v>418</v>
      </c>
      <c r="I2060" s="351" t="s">
        <v>3567</v>
      </c>
      <c r="J2060" s="352" t="s">
        <v>464</v>
      </c>
      <c r="K2060" s="352" t="s">
        <v>1188</v>
      </c>
      <c r="L2060" s="353" t="s">
        <v>1189</v>
      </c>
      <c r="M2060" s="352">
        <v>566777551</v>
      </c>
      <c r="N2060" s="371">
        <v>45001</v>
      </c>
      <c r="O2060" s="74">
        <f t="shared" si="103"/>
        <v>3</v>
      </c>
      <c r="P2060" s="74">
        <f t="shared" si="104"/>
        <v>3</v>
      </c>
      <c r="Q2060" s="139" t="str">
        <f t="shared" si="105"/>
        <v>Gastos_Gerais</v>
      </c>
    </row>
    <row r="2061" spans="1:17" ht="24" x14ac:dyDescent="0.2">
      <c r="A2061" s="357">
        <v>2058</v>
      </c>
      <c r="B2061" s="347">
        <v>45001</v>
      </c>
      <c r="C2061" s="580">
        <v>44986</v>
      </c>
      <c r="D2061" s="349" t="s">
        <v>264</v>
      </c>
      <c r="E2061" s="349" t="s">
        <v>293</v>
      </c>
      <c r="F2061" s="350">
        <v>120</v>
      </c>
      <c r="G2061" s="349" t="s">
        <v>2034</v>
      </c>
      <c r="H2061" s="349" t="s">
        <v>418</v>
      </c>
      <c r="I2061" s="351" t="s">
        <v>2035</v>
      </c>
      <c r="J2061" s="352" t="s">
        <v>993</v>
      </c>
      <c r="K2061" s="352" t="s">
        <v>1188</v>
      </c>
      <c r="L2061" s="353" t="s">
        <v>1189</v>
      </c>
      <c r="M2061" s="352">
        <v>566777551</v>
      </c>
      <c r="N2061" s="371">
        <v>45001</v>
      </c>
      <c r="O2061" s="74">
        <f t="shared" si="103"/>
        <v>3</v>
      </c>
      <c r="P2061" s="74">
        <f t="shared" si="104"/>
        <v>3</v>
      </c>
      <c r="Q2061" s="139" t="str">
        <f t="shared" si="105"/>
        <v>Gastos_Gerais</v>
      </c>
    </row>
    <row r="2062" spans="1:17" ht="24" x14ac:dyDescent="0.2">
      <c r="A2062" s="357">
        <v>2059</v>
      </c>
      <c r="B2062" s="347">
        <v>45001</v>
      </c>
      <c r="C2062" s="580">
        <v>44986</v>
      </c>
      <c r="D2062" s="349" t="s">
        <v>264</v>
      </c>
      <c r="E2062" s="349" t="s">
        <v>293</v>
      </c>
      <c r="F2062" s="350">
        <v>60</v>
      </c>
      <c r="G2062" s="349" t="s">
        <v>3568</v>
      </c>
      <c r="H2062" s="349" t="s">
        <v>417</v>
      </c>
      <c r="I2062" s="351" t="s">
        <v>2376</v>
      </c>
      <c r="J2062" s="352" t="s">
        <v>1040</v>
      </c>
      <c r="K2062" s="352" t="s">
        <v>1188</v>
      </c>
      <c r="L2062" s="353" t="s">
        <v>1189</v>
      </c>
      <c r="M2062" s="352">
        <v>566777551</v>
      </c>
      <c r="N2062" s="371">
        <v>45001</v>
      </c>
      <c r="O2062" s="74">
        <f t="shared" si="103"/>
        <v>3</v>
      </c>
      <c r="P2062" s="74">
        <f t="shared" si="104"/>
        <v>3</v>
      </c>
      <c r="Q2062" s="139" t="str">
        <f t="shared" si="105"/>
        <v>Gastos_Gerais</v>
      </c>
    </row>
    <row r="2063" spans="1:17" ht="24" x14ac:dyDescent="0.2">
      <c r="A2063" s="357">
        <v>2060</v>
      </c>
      <c r="B2063" s="347">
        <v>45001</v>
      </c>
      <c r="C2063" s="580">
        <v>44986</v>
      </c>
      <c r="D2063" s="349" t="s">
        <v>264</v>
      </c>
      <c r="E2063" s="349" t="s">
        <v>293</v>
      </c>
      <c r="F2063" s="350">
        <v>60</v>
      </c>
      <c r="G2063" s="349" t="s">
        <v>1774</v>
      </c>
      <c r="H2063" s="349" t="s">
        <v>417</v>
      </c>
      <c r="I2063" s="351" t="s">
        <v>1928</v>
      </c>
      <c r="J2063" s="352" t="s">
        <v>994</v>
      </c>
      <c r="K2063" s="352" t="s">
        <v>1188</v>
      </c>
      <c r="L2063" s="353" t="s">
        <v>1189</v>
      </c>
      <c r="M2063" s="352">
        <v>566777551</v>
      </c>
      <c r="N2063" s="371">
        <v>45001</v>
      </c>
      <c r="O2063" s="74">
        <f t="shared" si="103"/>
        <v>3</v>
      </c>
      <c r="P2063" s="74">
        <f t="shared" si="104"/>
        <v>3</v>
      </c>
      <c r="Q2063" s="139" t="str">
        <f t="shared" si="105"/>
        <v>Gastos_Gerais</v>
      </c>
    </row>
    <row r="2064" spans="1:17" ht="24" x14ac:dyDescent="0.2">
      <c r="A2064" s="357">
        <v>2061</v>
      </c>
      <c r="B2064" s="347">
        <v>45002</v>
      </c>
      <c r="C2064" s="580">
        <v>44986</v>
      </c>
      <c r="D2064" s="349" t="s">
        <v>264</v>
      </c>
      <c r="E2064" s="349" t="s">
        <v>398</v>
      </c>
      <c r="F2064" s="350">
        <v>1082.6199999999999</v>
      </c>
      <c r="G2064" s="349" t="s">
        <v>1271</v>
      </c>
      <c r="H2064" s="349" t="s">
        <v>421</v>
      </c>
      <c r="I2064" s="351" t="s">
        <v>1803</v>
      </c>
      <c r="J2064" s="352" t="s">
        <v>1804</v>
      </c>
      <c r="K2064" s="352" t="s">
        <v>1157</v>
      </c>
      <c r="L2064" s="353" t="s">
        <v>32</v>
      </c>
      <c r="M2064" s="352">
        <v>37790</v>
      </c>
      <c r="N2064" s="371">
        <v>44994</v>
      </c>
      <c r="O2064" s="74">
        <f t="shared" si="103"/>
        <v>3</v>
      </c>
      <c r="P2064" s="74">
        <f t="shared" si="104"/>
        <v>3</v>
      </c>
      <c r="Q2064" s="139" t="str">
        <f t="shared" si="105"/>
        <v>Gastos_Gerais</v>
      </c>
    </row>
    <row r="2065" spans="1:17" ht="36" x14ac:dyDescent="0.2">
      <c r="A2065" s="357">
        <v>2062</v>
      </c>
      <c r="B2065" s="347">
        <v>45002</v>
      </c>
      <c r="C2065" s="580">
        <v>44958</v>
      </c>
      <c r="D2065" s="349" t="s">
        <v>264</v>
      </c>
      <c r="E2065" s="349" t="s">
        <v>410</v>
      </c>
      <c r="F2065" s="350">
        <v>1453.5</v>
      </c>
      <c r="G2065" s="349" t="s">
        <v>1541</v>
      </c>
      <c r="H2065" s="349" t="s">
        <v>421</v>
      </c>
      <c r="I2065" s="351" t="s">
        <v>1820</v>
      </c>
      <c r="J2065" s="352" t="s">
        <v>1821</v>
      </c>
      <c r="K2065" s="352" t="s">
        <v>1157</v>
      </c>
      <c r="L2065" s="353" t="s">
        <v>32</v>
      </c>
      <c r="M2065" s="352">
        <v>2889</v>
      </c>
      <c r="N2065" s="371">
        <v>44991</v>
      </c>
      <c r="O2065" s="74">
        <f t="shared" si="103"/>
        <v>3</v>
      </c>
      <c r="P2065" s="74">
        <f t="shared" si="104"/>
        <v>2</v>
      </c>
      <c r="Q2065" s="139" t="str">
        <f t="shared" si="105"/>
        <v>Gastos_Gerais</v>
      </c>
    </row>
    <row r="2066" spans="1:17" ht="24" x14ac:dyDescent="0.2">
      <c r="A2066" s="357">
        <v>2063</v>
      </c>
      <c r="B2066" s="347">
        <v>45002</v>
      </c>
      <c r="C2066" s="580">
        <v>44986</v>
      </c>
      <c r="D2066" s="349" t="s">
        <v>264</v>
      </c>
      <c r="E2066" s="349" t="s">
        <v>64</v>
      </c>
      <c r="F2066" s="350">
        <v>288.7</v>
      </c>
      <c r="G2066" s="349" t="s">
        <v>3569</v>
      </c>
      <c r="H2066" s="349" t="s">
        <v>302</v>
      </c>
      <c r="I2066" s="351" t="s">
        <v>3570</v>
      </c>
      <c r="J2066" s="352" t="s">
        <v>3571</v>
      </c>
      <c r="K2066" s="352" t="s">
        <v>1157</v>
      </c>
      <c r="L2066" s="353" t="s">
        <v>32</v>
      </c>
      <c r="M2066" s="352">
        <v>202312772</v>
      </c>
      <c r="N2066" s="371">
        <v>45001</v>
      </c>
      <c r="O2066" s="74">
        <f t="shared" si="103"/>
        <v>3</v>
      </c>
      <c r="P2066" s="74">
        <f t="shared" si="104"/>
        <v>3</v>
      </c>
      <c r="Q2066" s="139" t="str">
        <f t="shared" si="105"/>
        <v>Gastos_Gerais</v>
      </c>
    </row>
    <row r="2067" spans="1:17" ht="36" x14ac:dyDescent="0.2">
      <c r="A2067" s="357">
        <v>2064</v>
      </c>
      <c r="B2067" s="347">
        <v>45002</v>
      </c>
      <c r="C2067" s="580">
        <v>44958</v>
      </c>
      <c r="D2067" s="349" t="s">
        <v>264</v>
      </c>
      <c r="E2067" s="349" t="s">
        <v>408</v>
      </c>
      <c r="F2067" s="350">
        <v>161.5</v>
      </c>
      <c r="G2067" s="349" t="s">
        <v>3572</v>
      </c>
      <c r="H2067" s="349" t="s">
        <v>493</v>
      </c>
      <c r="I2067" s="351" t="s">
        <v>1820</v>
      </c>
      <c r="J2067" s="352" t="s">
        <v>1821</v>
      </c>
      <c r="K2067" s="352" t="s">
        <v>1157</v>
      </c>
      <c r="L2067" s="353" t="s">
        <v>32</v>
      </c>
      <c r="M2067" s="352">
        <v>2957</v>
      </c>
      <c r="N2067" s="371">
        <v>44998</v>
      </c>
      <c r="O2067" s="74">
        <f t="shared" si="103"/>
        <v>3</v>
      </c>
      <c r="P2067" s="74">
        <f t="shared" si="104"/>
        <v>2</v>
      </c>
      <c r="Q2067" s="139" t="str">
        <f t="shared" si="105"/>
        <v>Gastos_Gerais</v>
      </c>
    </row>
    <row r="2068" spans="1:17" ht="36" x14ac:dyDescent="0.2">
      <c r="A2068" s="357">
        <v>2065</v>
      </c>
      <c r="B2068" s="347">
        <v>45002</v>
      </c>
      <c r="C2068" s="580">
        <v>44958</v>
      </c>
      <c r="D2068" s="349" t="s">
        <v>264</v>
      </c>
      <c r="E2068" s="349" t="s">
        <v>408</v>
      </c>
      <c r="F2068" s="350">
        <v>161.5</v>
      </c>
      <c r="G2068" s="349" t="s">
        <v>3572</v>
      </c>
      <c r="H2068" s="349" t="s">
        <v>419</v>
      </c>
      <c r="I2068" s="351" t="s">
        <v>1820</v>
      </c>
      <c r="J2068" s="352" t="s">
        <v>1821</v>
      </c>
      <c r="K2068" s="352" t="s">
        <v>1157</v>
      </c>
      <c r="L2068" s="353" t="s">
        <v>32</v>
      </c>
      <c r="M2068" s="352">
        <v>2788</v>
      </c>
      <c r="N2068" s="371">
        <v>44998</v>
      </c>
      <c r="O2068" s="74">
        <f t="shared" si="103"/>
        <v>3</v>
      </c>
      <c r="P2068" s="74">
        <f t="shared" si="104"/>
        <v>2</v>
      </c>
      <c r="Q2068" s="139" t="str">
        <f t="shared" si="105"/>
        <v>Gastos_Gerais</v>
      </c>
    </row>
    <row r="2069" spans="1:17" ht="24" x14ac:dyDescent="0.2">
      <c r="A2069" s="357">
        <v>2066</v>
      </c>
      <c r="B2069" s="347">
        <v>45002</v>
      </c>
      <c r="C2069" s="580">
        <v>44958</v>
      </c>
      <c r="D2069" s="349" t="s">
        <v>264</v>
      </c>
      <c r="E2069" s="349" t="s">
        <v>82</v>
      </c>
      <c r="F2069" s="350">
        <v>4158.7700000000004</v>
      </c>
      <c r="G2069" s="349" t="s">
        <v>2204</v>
      </c>
      <c r="H2069" s="349" t="s">
        <v>423</v>
      </c>
      <c r="I2069" s="351" t="s">
        <v>1682</v>
      </c>
      <c r="J2069" s="352" t="s">
        <v>1156</v>
      </c>
      <c r="K2069" s="352" t="s">
        <v>1157</v>
      </c>
      <c r="L2069" s="353" t="s">
        <v>1158</v>
      </c>
      <c r="M2069" s="352" t="s">
        <v>3573</v>
      </c>
      <c r="N2069" s="371">
        <v>45002</v>
      </c>
      <c r="O2069" s="74">
        <f t="shared" si="103"/>
        <v>3</v>
      </c>
      <c r="P2069" s="74">
        <f t="shared" si="104"/>
        <v>2</v>
      </c>
      <c r="Q2069" s="139" t="str">
        <f t="shared" si="105"/>
        <v>Gastos_Gerais</v>
      </c>
    </row>
    <row r="2070" spans="1:17" ht="24" x14ac:dyDescent="0.2">
      <c r="A2070" s="357">
        <v>2067</v>
      </c>
      <c r="B2070" s="347">
        <v>45002</v>
      </c>
      <c r="C2070" s="580">
        <v>44986</v>
      </c>
      <c r="D2070" s="349" t="s">
        <v>264</v>
      </c>
      <c r="E2070" s="349" t="s">
        <v>398</v>
      </c>
      <c r="F2070" s="350">
        <v>2985.02</v>
      </c>
      <c r="G2070" s="349" t="s">
        <v>1271</v>
      </c>
      <c r="H2070" s="349" t="s">
        <v>419</v>
      </c>
      <c r="I2070" s="351" t="s">
        <v>1803</v>
      </c>
      <c r="J2070" s="352" t="s">
        <v>1804</v>
      </c>
      <c r="K2070" s="352" t="s">
        <v>1157</v>
      </c>
      <c r="L2070" s="353" t="s">
        <v>32</v>
      </c>
      <c r="M2070" s="352">
        <v>37791</v>
      </c>
      <c r="N2070" s="371">
        <v>44994</v>
      </c>
      <c r="O2070" s="74">
        <f t="shared" si="103"/>
        <v>3</v>
      </c>
      <c r="P2070" s="74">
        <f t="shared" si="104"/>
        <v>3</v>
      </c>
      <c r="Q2070" s="139" t="str">
        <f t="shared" si="105"/>
        <v>Gastos_Gerais</v>
      </c>
    </row>
    <row r="2071" spans="1:17" ht="24" x14ac:dyDescent="0.2">
      <c r="A2071" s="357">
        <v>2068</v>
      </c>
      <c r="B2071" s="347">
        <v>45002</v>
      </c>
      <c r="C2071" s="580">
        <v>44986</v>
      </c>
      <c r="D2071" s="349" t="s">
        <v>264</v>
      </c>
      <c r="E2071" s="349" t="s">
        <v>64</v>
      </c>
      <c r="F2071" s="350">
        <v>288.7</v>
      </c>
      <c r="G2071" s="349" t="s">
        <v>3574</v>
      </c>
      <c r="H2071" s="349" t="s">
        <v>302</v>
      </c>
      <c r="I2071" s="351" t="s">
        <v>3570</v>
      </c>
      <c r="J2071" s="352" t="s">
        <v>3571</v>
      </c>
      <c r="K2071" s="352" t="s">
        <v>1157</v>
      </c>
      <c r="L2071" s="353" t="s">
        <v>32</v>
      </c>
      <c r="M2071" s="352">
        <v>202312730</v>
      </c>
      <c r="N2071" s="371">
        <v>45001</v>
      </c>
      <c r="O2071" s="74">
        <f t="shared" si="103"/>
        <v>3</v>
      </c>
      <c r="P2071" s="74">
        <f t="shared" si="104"/>
        <v>3</v>
      </c>
      <c r="Q2071" s="139" t="str">
        <f t="shared" si="105"/>
        <v>Gastos_Gerais</v>
      </c>
    </row>
    <row r="2072" spans="1:17" ht="36" x14ac:dyDescent="0.2">
      <c r="A2072" s="357">
        <v>2069</v>
      </c>
      <c r="B2072" s="347">
        <v>45002</v>
      </c>
      <c r="C2072" s="580">
        <v>44958</v>
      </c>
      <c r="D2072" s="349" t="s">
        <v>264</v>
      </c>
      <c r="E2072" s="349" t="s">
        <v>408</v>
      </c>
      <c r="F2072" s="350">
        <v>161.5</v>
      </c>
      <c r="G2072" s="349" t="s">
        <v>3572</v>
      </c>
      <c r="H2072" s="349" t="s">
        <v>421</v>
      </c>
      <c r="I2072" s="351" t="s">
        <v>1820</v>
      </c>
      <c r="J2072" s="352" t="s">
        <v>1821</v>
      </c>
      <c r="K2072" s="352" t="s">
        <v>1157</v>
      </c>
      <c r="L2072" s="353" t="s">
        <v>32</v>
      </c>
      <c r="M2072" s="352">
        <v>2959</v>
      </c>
      <c r="N2072" s="371">
        <v>44998</v>
      </c>
      <c r="O2072" s="74">
        <f t="shared" si="103"/>
        <v>3</v>
      </c>
      <c r="P2072" s="74">
        <f t="shared" si="104"/>
        <v>2</v>
      </c>
      <c r="Q2072" s="139" t="str">
        <f t="shared" si="105"/>
        <v>Gastos_Gerais</v>
      </c>
    </row>
    <row r="2073" spans="1:17" ht="36" x14ac:dyDescent="0.2">
      <c r="A2073" s="357">
        <v>2070</v>
      </c>
      <c r="B2073" s="347">
        <v>45002</v>
      </c>
      <c r="C2073" s="580">
        <v>44958</v>
      </c>
      <c r="D2073" s="349" t="s">
        <v>264</v>
      </c>
      <c r="E2073" s="349" t="s">
        <v>410</v>
      </c>
      <c r="F2073" s="350">
        <v>1415.5</v>
      </c>
      <c r="G2073" s="349" t="s">
        <v>1541</v>
      </c>
      <c r="H2073" s="349" t="s">
        <v>493</v>
      </c>
      <c r="I2073" s="351" t="s">
        <v>1820</v>
      </c>
      <c r="J2073" s="352" t="s">
        <v>1821</v>
      </c>
      <c r="K2073" s="352" t="s">
        <v>1157</v>
      </c>
      <c r="L2073" s="353" t="s">
        <v>32</v>
      </c>
      <c r="M2073" s="352">
        <v>2888</v>
      </c>
      <c r="N2073" s="371">
        <v>44991</v>
      </c>
      <c r="O2073" s="74">
        <f t="shared" si="103"/>
        <v>3</v>
      </c>
      <c r="P2073" s="74">
        <f t="shared" si="104"/>
        <v>2</v>
      </c>
      <c r="Q2073" s="139" t="str">
        <f t="shared" si="105"/>
        <v>Gastos_Gerais</v>
      </c>
    </row>
    <row r="2074" spans="1:17" ht="25.5" x14ac:dyDescent="0.2">
      <c r="A2074" s="357">
        <v>2071</v>
      </c>
      <c r="B2074" s="347">
        <v>45002</v>
      </c>
      <c r="C2074" s="580">
        <v>44986</v>
      </c>
      <c r="D2074" s="349" t="s">
        <v>176</v>
      </c>
      <c r="E2074" s="349" t="s">
        <v>55</v>
      </c>
      <c r="F2074" s="350">
        <v>21259.19</v>
      </c>
      <c r="G2074" s="349" t="s">
        <v>4003</v>
      </c>
      <c r="H2074" s="349" t="s">
        <v>303</v>
      </c>
      <c r="I2074" s="351" t="s">
        <v>1848</v>
      </c>
      <c r="J2074" s="352" t="s">
        <v>1849</v>
      </c>
      <c r="K2074" s="352" t="s">
        <v>1157</v>
      </c>
      <c r="L2074" s="353" t="s">
        <v>32</v>
      </c>
      <c r="M2074" s="352">
        <v>345963</v>
      </c>
      <c r="N2074" s="371">
        <v>44988</v>
      </c>
      <c r="O2074" s="74">
        <f t="shared" si="103"/>
        <v>3</v>
      </c>
      <c r="P2074" s="74">
        <f t="shared" si="104"/>
        <v>3</v>
      </c>
      <c r="Q2074" s="139" t="str">
        <f t="shared" si="105"/>
        <v>Gastos_com_Pessoal</v>
      </c>
    </row>
    <row r="2075" spans="1:17" ht="24" x14ac:dyDescent="0.2">
      <c r="A2075" s="357">
        <v>2072</v>
      </c>
      <c r="B2075" s="347">
        <v>45002</v>
      </c>
      <c r="C2075" s="580">
        <v>44986</v>
      </c>
      <c r="D2075" s="349" t="s">
        <v>264</v>
      </c>
      <c r="E2075" s="349" t="s">
        <v>96</v>
      </c>
      <c r="F2075" s="350">
        <v>1278.5999999999999</v>
      </c>
      <c r="G2075" s="349" t="s">
        <v>3575</v>
      </c>
      <c r="H2075" s="349" t="s">
        <v>422</v>
      </c>
      <c r="I2075" s="351" t="s">
        <v>3576</v>
      </c>
      <c r="J2075" s="352" t="s">
        <v>3577</v>
      </c>
      <c r="K2075" s="352" t="s">
        <v>1157</v>
      </c>
      <c r="L2075" s="353" t="s">
        <v>32</v>
      </c>
      <c r="M2075" s="352">
        <v>31113</v>
      </c>
      <c r="N2075" s="371">
        <v>44994</v>
      </c>
      <c r="O2075" s="74">
        <f t="shared" si="103"/>
        <v>3</v>
      </c>
      <c r="P2075" s="74">
        <f t="shared" si="104"/>
        <v>3</v>
      </c>
      <c r="Q2075" s="139" t="str">
        <f t="shared" si="105"/>
        <v>Gastos_Gerais</v>
      </c>
    </row>
    <row r="2076" spans="1:17" ht="24" x14ac:dyDescent="0.2">
      <c r="A2076" s="357">
        <v>2073</v>
      </c>
      <c r="B2076" s="347">
        <v>45002</v>
      </c>
      <c r="C2076" s="580">
        <v>44986</v>
      </c>
      <c r="D2076" s="349" t="s">
        <v>264</v>
      </c>
      <c r="E2076" s="349" t="s">
        <v>86</v>
      </c>
      <c r="F2076" s="350">
        <v>100.3</v>
      </c>
      <c r="G2076" s="349" t="s">
        <v>3578</v>
      </c>
      <c r="H2076" s="349" t="s">
        <v>420</v>
      </c>
      <c r="I2076" s="351" t="s">
        <v>1311</v>
      </c>
      <c r="J2076" s="352" t="s">
        <v>1312</v>
      </c>
      <c r="K2076" s="352" t="s">
        <v>1157</v>
      </c>
      <c r="L2076" s="353" t="s">
        <v>32</v>
      </c>
      <c r="M2076" s="352">
        <v>202313</v>
      </c>
      <c r="N2076" s="371">
        <v>44989</v>
      </c>
      <c r="O2076" s="74">
        <f t="shared" si="103"/>
        <v>3</v>
      </c>
      <c r="P2076" s="74">
        <f t="shared" si="104"/>
        <v>3</v>
      </c>
      <c r="Q2076" s="139" t="str">
        <f t="shared" si="105"/>
        <v>Gastos_Gerais</v>
      </c>
    </row>
    <row r="2077" spans="1:17" ht="24" x14ac:dyDescent="0.2">
      <c r="A2077" s="357">
        <v>2074</v>
      </c>
      <c r="B2077" s="347">
        <v>45002</v>
      </c>
      <c r="C2077" s="580">
        <v>44958</v>
      </c>
      <c r="D2077" s="349" t="s">
        <v>264</v>
      </c>
      <c r="E2077" s="349" t="s">
        <v>390</v>
      </c>
      <c r="F2077" s="350">
        <v>824.3</v>
      </c>
      <c r="G2077" s="349" t="s">
        <v>3579</v>
      </c>
      <c r="H2077" s="349" t="s">
        <v>420</v>
      </c>
      <c r="I2077" s="351" t="s">
        <v>3580</v>
      </c>
      <c r="J2077" s="352" t="s">
        <v>3581</v>
      </c>
      <c r="K2077" s="352" t="s">
        <v>1157</v>
      </c>
      <c r="L2077" s="353" t="s">
        <v>32</v>
      </c>
      <c r="M2077" s="352">
        <v>2023159</v>
      </c>
      <c r="N2077" s="371">
        <v>44980</v>
      </c>
      <c r="O2077" s="74">
        <f t="shared" si="103"/>
        <v>3</v>
      </c>
      <c r="P2077" s="74">
        <f t="shared" si="104"/>
        <v>2</v>
      </c>
      <c r="Q2077" s="139" t="str">
        <f t="shared" si="105"/>
        <v>Gastos_Gerais</v>
      </c>
    </row>
    <row r="2078" spans="1:17" ht="36" x14ac:dyDescent="0.2">
      <c r="A2078" s="357">
        <v>2075</v>
      </c>
      <c r="B2078" s="347">
        <v>45002</v>
      </c>
      <c r="C2078" s="580">
        <v>44958</v>
      </c>
      <c r="D2078" s="349" t="s">
        <v>264</v>
      </c>
      <c r="E2078" s="349" t="s">
        <v>410</v>
      </c>
      <c r="F2078" s="350">
        <v>1510.5</v>
      </c>
      <c r="G2078" s="349" t="s">
        <v>1541</v>
      </c>
      <c r="H2078" s="349" t="s">
        <v>414</v>
      </c>
      <c r="I2078" s="351" t="s">
        <v>1820</v>
      </c>
      <c r="J2078" s="352" t="s">
        <v>1821</v>
      </c>
      <c r="K2078" s="352" t="s">
        <v>1157</v>
      </c>
      <c r="L2078" s="353" t="s">
        <v>32</v>
      </c>
      <c r="M2078" s="352">
        <v>2890</v>
      </c>
      <c r="N2078" s="371">
        <v>44991</v>
      </c>
      <c r="O2078" s="74">
        <f t="shared" si="103"/>
        <v>3</v>
      </c>
      <c r="P2078" s="74">
        <f t="shared" si="104"/>
        <v>2</v>
      </c>
      <c r="Q2078" s="139" t="str">
        <f t="shared" si="105"/>
        <v>Gastos_Gerais</v>
      </c>
    </row>
    <row r="2079" spans="1:17" ht="36" x14ac:dyDescent="0.2">
      <c r="A2079" s="357">
        <v>2076</v>
      </c>
      <c r="B2079" s="347">
        <v>45002</v>
      </c>
      <c r="C2079" s="580">
        <v>44958</v>
      </c>
      <c r="D2079" s="349" t="s">
        <v>264</v>
      </c>
      <c r="E2079" s="349" t="s">
        <v>410</v>
      </c>
      <c r="F2079" s="350">
        <v>2470</v>
      </c>
      <c r="G2079" s="349" t="s">
        <v>1541</v>
      </c>
      <c r="H2079" s="349" t="s">
        <v>419</v>
      </c>
      <c r="I2079" s="351" t="s">
        <v>1820</v>
      </c>
      <c r="J2079" s="352" t="s">
        <v>1821</v>
      </c>
      <c r="K2079" s="352" t="s">
        <v>1157</v>
      </c>
      <c r="L2079" s="353" t="s">
        <v>32</v>
      </c>
      <c r="M2079" s="352">
        <v>2887</v>
      </c>
      <c r="N2079" s="371">
        <v>44991</v>
      </c>
      <c r="O2079" s="74">
        <f t="shared" si="103"/>
        <v>3</v>
      </c>
      <c r="P2079" s="74">
        <f t="shared" si="104"/>
        <v>2</v>
      </c>
      <c r="Q2079" s="139" t="str">
        <f t="shared" si="105"/>
        <v>Gastos_Gerais</v>
      </c>
    </row>
    <row r="2080" spans="1:17" ht="24" x14ac:dyDescent="0.2">
      <c r="A2080" s="357">
        <v>2077</v>
      </c>
      <c r="B2080" s="347">
        <v>45002</v>
      </c>
      <c r="C2080" s="580">
        <v>44986</v>
      </c>
      <c r="D2080" s="349" t="s">
        <v>264</v>
      </c>
      <c r="E2080" s="349" t="s">
        <v>64</v>
      </c>
      <c r="F2080" s="350">
        <v>188.66</v>
      </c>
      <c r="G2080" s="349" t="s">
        <v>3582</v>
      </c>
      <c r="H2080" s="349" t="s">
        <v>302</v>
      </c>
      <c r="I2080" s="351" t="s">
        <v>3570</v>
      </c>
      <c r="J2080" s="352" t="s">
        <v>3571</v>
      </c>
      <c r="K2080" s="352" t="s">
        <v>1157</v>
      </c>
      <c r="L2080" s="353" t="s">
        <v>32</v>
      </c>
      <c r="M2080" s="352">
        <v>202312727</v>
      </c>
      <c r="N2080" s="371">
        <v>45001</v>
      </c>
      <c r="O2080" s="74">
        <f t="shared" si="103"/>
        <v>3</v>
      </c>
      <c r="P2080" s="74">
        <f t="shared" si="104"/>
        <v>3</v>
      </c>
      <c r="Q2080" s="139" t="str">
        <f t="shared" si="105"/>
        <v>Gastos_Gerais</v>
      </c>
    </row>
    <row r="2081" spans="1:17" ht="24" x14ac:dyDescent="0.2">
      <c r="A2081" s="357">
        <v>2078</v>
      </c>
      <c r="B2081" s="347">
        <v>45002</v>
      </c>
      <c r="C2081" s="580">
        <v>44986</v>
      </c>
      <c r="D2081" s="349" t="s">
        <v>264</v>
      </c>
      <c r="E2081" s="349" t="s">
        <v>136</v>
      </c>
      <c r="F2081" s="350">
        <v>59.9</v>
      </c>
      <c r="G2081" s="349" t="s">
        <v>3583</v>
      </c>
      <c r="H2081" s="349" t="s">
        <v>302</v>
      </c>
      <c r="I2081" s="351" t="s">
        <v>3584</v>
      </c>
      <c r="J2081" s="352" t="s">
        <v>3585</v>
      </c>
      <c r="K2081" s="352" t="s">
        <v>1163</v>
      </c>
      <c r="L2081" s="353" t="s">
        <v>32</v>
      </c>
      <c r="M2081" s="352">
        <v>1131</v>
      </c>
      <c r="N2081" s="371">
        <v>45001</v>
      </c>
      <c r="O2081" s="74">
        <f t="shared" si="103"/>
        <v>3</v>
      </c>
      <c r="P2081" s="74">
        <f t="shared" si="104"/>
        <v>3</v>
      </c>
      <c r="Q2081" s="139" t="str">
        <f t="shared" si="105"/>
        <v>Gastos_Gerais</v>
      </c>
    </row>
    <row r="2082" spans="1:17" ht="24" x14ac:dyDescent="0.2">
      <c r="A2082" s="357">
        <v>2079</v>
      </c>
      <c r="B2082" s="347">
        <v>45002</v>
      </c>
      <c r="C2082" s="580">
        <v>44986</v>
      </c>
      <c r="D2082" s="349" t="s">
        <v>264</v>
      </c>
      <c r="E2082" s="349" t="s">
        <v>208</v>
      </c>
      <c r="F2082" s="350">
        <v>42.75</v>
      </c>
      <c r="G2082" s="349" t="s">
        <v>1268</v>
      </c>
      <c r="H2082" s="349" t="s">
        <v>414</v>
      </c>
      <c r="I2082" s="351" t="s">
        <v>1851</v>
      </c>
      <c r="J2082" s="352" t="s">
        <v>3586</v>
      </c>
      <c r="K2082" s="352" t="s">
        <v>1163</v>
      </c>
      <c r="L2082" s="353" t="s">
        <v>32</v>
      </c>
      <c r="M2082" s="352">
        <v>202343</v>
      </c>
      <c r="N2082" s="371">
        <v>44986</v>
      </c>
      <c r="O2082" s="74">
        <f t="shared" si="103"/>
        <v>3</v>
      </c>
      <c r="P2082" s="74">
        <f t="shared" si="104"/>
        <v>3</v>
      </c>
      <c r="Q2082" s="139" t="str">
        <f t="shared" si="105"/>
        <v>Gastos_Gerais</v>
      </c>
    </row>
    <row r="2083" spans="1:17" ht="24" x14ac:dyDescent="0.2">
      <c r="A2083" s="357">
        <v>2080</v>
      </c>
      <c r="B2083" s="347">
        <v>45002</v>
      </c>
      <c r="C2083" s="580">
        <v>44986</v>
      </c>
      <c r="D2083" s="349" t="s">
        <v>264</v>
      </c>
      <c r="E2083" s="349" t="s">
        <v>208</v>
      </c>
      <c r="F2083" s="350">
        <v>76</v>
      </c>
      <c r="G2083" s="349" t="s">
        <v>3587</v>
      </c>
      <c r="H2083" s="349" t="s">
        <v>421</v>
      </c>
      <c r="I2083" s="351" t="s">
        <v>1851</v>
      </c>
      <c r="J2083" s="352" t="s">
        <v>3586</v>
      </c>
      <c r="K2083" s="352" t="s">
        <v>1163</v>
      </c>
      <c r="L2083" s="353" t="s">
        <v>32</v>
      </c>
      <c r="M2083" s="352">
        <v>202338</v>
      </c>
      <c r="N2083" s="371">
        <v>44986</v>
      </c>
      <c r="O2083" s="74">
        <f t="shared" si="103"/>
        <v>3</v>
      </c>
      <c r="P2083" s="74">
        <f t="shared" si="104"/>
        <v>3</v>
      </c>
      <c r="Q2083" s="139" t="str">
        <f t="shared" si="105"/>
        <v>Gastos_Gerais</v>
      </c>
    </row>
    <row r="2084" spans="1:17" ht="24" x14ac:dyDescent="0.2">
      <c r="A2084" s="357">
        <v>2081</v>
      </c>
      <c r="B2084" s="347">
        <v>45002</v>
      </c>
      <c r="C2084" s="580">
        <v>44986</v>
      </c>
      <c r="D2084" s="349" t="s">
        <v>264</v>
      </c>
      <c r="E2084" s="349" t="s">
        <v>208</v>
      </c>
      <c r="F2084" s="350">
        <v>76</v>
      </c>
      <c r="G2084" s="349" t="s">
        <v>3587</v>
      </c>
      <c r="H2084" s="349" t="s">
        <v>493</v>
      </c>
      <c r="I2084" s="351" t="s">
        <v>1851</v>
      </c>
      <c r="J2084" s="352" t="s">
        <v>3586</v>
      </c>
      <c r="K2084" s="352" t="s">
        <v>1163</v>
      </c>
      <c r="L2084" s="353" t="s">
        <v>32</v>
      </c>
      <c r="M2084" s="352">
        <v>202339</v>
      </c>
      <c r="N2084" s="371">
        <v>44986</v>
      </c>
      <c r="O2084" s="74">
        <f t="shared" si="103"/>
        <v>3</v>
      </c>
      <c r="P2084" s="74">
        <f t="shared" si="104"/>
        <v>3</v>
      </c>
      <c r="Q2084" s="139" t="str">
        <f t="shared" si="105"/>
        <v>Gastos_Gerais</v>
      </c>
    </row>
    <row r="2085" spans="1:17" ht="24" x14ac:dyDescent="0.2">
      <c r="A2085" s="357">
        <v>2082</v>
      </c>
      <c r="B2085" s="347">
        <v>45002</v>
      </c>
      <c r="C2085" s="580">
        <v>44986</v>
      </c>
      <c r="D2085" s="349" t="s">
        <v>264</v>
      </c>
      <c r="E2085" s="349" t="s">
        <v>208</v>
      </c>
      <c r="F2085" s="350">
        <v>76</v>
      </c>
      <c r="G2085" s="349" t="s">
        <v>3587</v>
      </c>
      <c r="H2085" s="349" t="s">
        <v>423</v>
      </c>
      <c r="I2085" s="351" t="s">
        <v>1851</v>
      </c>
      <c r="J2085" s="352" t="s">
        <v>3586</v>
      </c>
      <c r="K2085" s="352" t="s">
        <v>1163</v>
      </c>
      <c r="L2085" s="353" t="s">
        <v>32</v>
      </c>
      <c r="M2085" s="352">
        <v>202340</v>
      </c>
      <c r="N2085" s="371">
        <v>44986</v>
      </c>
      <c r="O2085" s="74">
        <f t="shared" si="103"/>
        <v>3</v>
      </c>
      <c r="P2085" s="74">
        <f t="shared" si="104"/>
        <v>3</v>
      </c>
      <c r="Q2085" s="139" t="str">
        <f t="shared" si="105"/>
        <v>Gastos_Gerais</v>
      </c>
    </row>
    <row r="2086" spans="1:17" ht="24" x14ac:dyDescent="0.2">
      <c r="A2086" s="357">
        <v>2083</v>
      </c>
      <c r="B2086" s="347">
        <v>45002</v>
      </c>
      <c r="C2086" s="580">
        <v>44986</v>
      </c>
      <c r="D2086" s="349" t="s">
        <v>264</v>
      </c>
      <c r="E2086" s="349" t="s">
        <v>208</v>
      </c>
      <c r="F2086" s="350">
        <v>76</v>
      </c>
      <c r="G2086" s="349" t="s">
        <v>3587</v>
      </c>
      <c r="H2086" s="349" t="s">
        <v>419</v>
      </c>
      <c r="I2086" s="351" t="s">
        <v>1851</v>
      </c>
      <c r="J2086" s="352" t="s">
        <v>3586</v>
      </c>
      <c r="K2086" s="352" t="s">
        <v>1163</v>
      </c>
      <c r="L2086" s="353" t="s">
        <v>32</v>
      </c>
      <c r="M2086" s="352">
        <v>202341</v>
      </c>
      <c r="N2086" s="371">
        <v>44986</v>
      </c>
      <c r="O2086" s="74">
        <f t="shared" si="103"/>
        <v>3</v>
      </c>
      <c r="P2086" s="74">
        <f t="shared" si="104"/>
        <v>3</v>
      </c>
      <c r="Q2086" s="139" t="str">
        <f t="shared" si="105"/>
        <v>Gastos_Gerais</v>
      </c>
    </row>
    <row r="2087" spans="1:17" ht="24" x14ac:dyDescent="0.2">
      <c r="A2087" s="357">
        <v>2084</v>
      </c>
      <c r="B2087" s="347">
        <v>45002</v>
      </c>
      <c r="C2087" s="580">
        <v>44986</v>
      </c>
      <c r="D2087" s="349" t="s">
        <v>264</v>
      </c>
      <c r="E2087" s="349" t="s">
        <v>208</v>
      </c>
      <c r="F2087" s="350">
        <v>33.25</v>
      </c>
      <c r="G2087" s="349" t="s">
        <v>1268</v>
      </c>
      <c r="H2087" s="349" t="s">
        <v>302</v>
      </c>
      <c r="I2087" s="351" t="s">
        <v>1851</v>
      </c>
      <c r="J2087" s="352" t="s">
        <v>3586</v>
      </c>
      <c r="K2087" s="352" t="s">
        <v>1163</v>
      </c>
      <c r="L2087" s="353" t="s">
        <v>32</v>
      </c>
      <c r="M2087" s="352">
        <v>202342</v>
      </c>
      <c r="N2087" s="371">
        <v>44986</v>
      </c>
      <c r="O2087" s="74">
        <f t="shared" si="103"/>
        <v>3</v>
      </c>
      <c r="P2087" s="74">
        <f t="shared" si="104"/>
        <v>3</v>
      </c>
      <c r="Q2087" s="139" t="str">
        <f t="shared" si="105"/>
        <v>Gastos_Gerais</v>
      </c>
    </row>
    <row r="2088" spans="1:17" ht="24" x14ac:dyDescent="0.2">
      <c r="A2088" s="357">
        <v>2085</v>
      </c>
      <c r="B2088" s="347">
        <v>45002</v>
      </c>
      <c r="C2088" s="580">
        <v>44986</v>
      </c>
      <c r="D2088" s="349" t="s">
        <v>264</v>
      </c>
      <c r="E2088" s="349" t="s">
        <v>402</v>
      </c>
      <c r="F2088" s="350">
        <v>34.9</v>
      </c>
      <c r="G2088" s="349" t="s">
        <v>1487</v>
      </c>
      <c r="H2088" s="349" t="s">
        <v>421</v>
      </c>
      <c r="I2088" s="351" t="s">
        <v>3588</v>
      </c>
      <c r="J2088" s="352" t="s">
        <v>3589</v>
      </c>
      <c r="K2088" s="352" t="s">
        <v>1163</v>
      </c>
      <c r="L2088" s="353" t="s">
        <v>32</v>
      </c>
      <c r="M2088" s="352">
        <v>3339</v>
      </c>
      <c r="N2088" s="371">
        <v>45002</v>
      </c>
      <c r="O2088" s="74">
        <f t="shared" si="103"/>
        <v>3</v>
      </c>
      <c r="P2088" s="74">
        <f t="shared" si="104"/>
        <v>3</v>
      </c>
      <c r="Q2088" s="139" t="str">
        <f t="shared" si="105"/>
        <v>Gastos_Gerais</v>
      </c>
    </row>
    <row r="2089" spans="1:17" ht="24" x14ac:dyDescent="0.2">
      <c r="A2089" s="357">
        <v>2086</v>
      </c>
      <c r="B2089" s="347">
        <v>45002</v>
      </c>
      <c r="C2089" s="580">
        <v>44986</v>
      </c>
      <c r="D2089" s="349" t="s">
        <v>264</v>
      </c>
      <c r="E2089" s="349" t="s">
        <v>96</v>
      </c>
      <c r="F2089" s="350">
        <v>487.31</v>
      </c>
      <c r="G2089" s="349" t="s">
        <v>3590</v>
      </c>
      <c r="H2089" s="349" t="s">
        <v>420</v>
      </c>
      <c r="I2089" s="351" t="s">
        <v>2748</v>
      </c>
      <c r="J2089" s="352" t="s">
        <v>2749</v>
      </c>
      <c r="K2089" s="352" t="s">
        <v>1163</v>
      </c>
      <c r="L2089" s="353" t="s">
        <v>32</v>
      </c>
      <c r="M2089" s="352">
        <v>49</v>
      </c>
      <c r="N2089" s="371">
        <v>44995</v>
      </c>
      <c r="O2089" s="74">
        <f t="shared" si="103"/>
        <v>3</v>
      </c>
      <c r="P2089" s="74">
        <f t="shared" si="104"/>
        <v>3</v>
      </c>
      <c r="Q2089" s="139" t="str">
        <f t="shared" si="105"/>
        <v>Gastos_Gerais</v>
      </c>
    </row>
    <row r="2090" spans="1:17" ht="24" x14ac:dyDescent="0.2">
      <c r="A2090" s="357">
        <v>2087</v>
      </c>
      <c r="B2090" s="347">
        <v>45002</v>
      </c>
      <c r="C2090" s="580">
        <v>44986</v>
      </c>
      <c r="D2090" s="349" t="s">
        <v>264</v>
      </c>
      <c r="E2090" s="349" t="s">
        <v>406</v>
      </c>
      <c r="F2090" s="350">
        <v>184.49</v>
      </c>
      <c r="G2090" s="349" t="s">
        <v>3591</v>
      </c>
      <c r="H2090" s="349" t="s">
        <v>414</v>
      </c>
      <c r="I2090" s="351" t="s">
        <v>3592</v>
      </c>
      <c r="J2090" s="352" t="s">
        <v>3593</v>
      </c>
      <c r="K2090" s="352" t="s">
        <v>1163</v>
      </c>
      <c r="L2090" s="353" t="s">
        <v>32</v>
      </c>
      <c r="M2090" s="352">
        <v>2023115</v>
      </c>
      <c r="N2090" s="371">
        <v>45001</v>
      </c>
      <c r="O2090" s="74">
        <f t="shared" si="103"/>
        <v>3</v>
      </c>
      <c r="P2090" s="74">
        <f t="shared" si="104"/>
        <v>3</v>
      </c>
      <c r="Q2090" s="139" t="str">
        <f t="shared" si="105"/>
        <v>Gastos_Gerais</v>
      </c>
    </row>
    <row r="2091" spans="1:17" ht="24" x14ac:dyDescent="0.2">
      <c r="A2091" s="357">
        <v>2088</v>
      </c>
      <c r="B2091" s="347">
        <v>45002</v>
      </c>
      <c r="C2091" s="580">
        <v>44986</v>
      </c>
      <c r="D2091" s="349" t="s">
        <v>264</v>
      </c>
      <c r="E2091" s="349" t="s">
        <v>96</v>
      </c>
      <c r="F2091" s="350">
        <v>547.48</v>
      </c>
      <c r="G2091" s="349" t="s">
        <v>3594</v>
      </c>
      <c r="H2091" s="349" t="s">
        <v>419</v>
      </c>
      <c r="I2091" s="351" t="s">
        <v>3595</v>
      </c>
      <c r="J2091" s="352" t="s">
        <v>3596</v>
      </c>
      <c r="K2091" s="352" t="s">
        <v>1163</v>
      </c>
      <c r="L2091" s="353" t="s">
        <v>32</v>
      </c>
      <c r="M2091" s="352">
        <v>10309</v>
      </c>
      <c r="N2091" s="371">
        <v>45002</v>
      </c>
      <c r="O2091" s="74">
        <f t="shared" si="103"/>
        <v>3</v>
      </c>
      <c r="P2091" s="74">
        <f t="shared" si="104"/>
        <v>3</v>
      </c>
      <c r="Q2091" s="139" t="str">
        <f t="shared" si="105"/>
        <v>Gastos_Gerais</v>
      </c>
    </row>
    <row r="2092" spans="1:17" ht="24" x14ac:dyDescent="0.2">
      <c r="A2092" s="357">
        <v>2089</v>
      </c>
      <c r="B2092" s="347">
        <v>45002</v>
      </c>
      <c r="C2092" s="580">
        <v>44986</v>
      </c>
      <c r="D2092" s="349" t="s">
        <v>264</v>
      </c>
      <c r="E2092" s="349" t="s">
        <v>96</v>
      </c>
      <c r="F2092" s="350">
        <v>121.5</v>
      </c>
      <c r="G2092" s="349" t="s">
        <v>3597</v>
      </c>
      <c r="H2092" s="349" t="s">
        <v>417</v>
      </c>
      <c r="I2092" s="351" t="s">
        <v>3598</v>
      </c>
      <c r="J2092" s="352" t="s">
        <v>3599</v>
      </c>
      <c r="K2092" s="352" t="s">
        <v>1163</v>
      </c>
      <c r="L2092" s="353" t="s">
        <v>32</v>
      </c>
      <c r="M2092" s="352">
        <v>1632</v>
      </c>
      <c r="N2092" s="371">
        <v>45000</v>
      </c>
      <c r="O2092" s="74">
        <f t="shared" si="103"/>
        <v>3</v>
      </c>
      <c r="P2092" s="74">
        <f t="shared" si="104"/>
        <v>3</v>
      </c>
      <c r="Q2092" s="139" t="str">
        <f t="shared" si="105"/>
        <v>Gastos_Gerais</v>
      </c>
    </row>
    <row r="2093" spans="1:17" x14ac:dyDescent="0.2">
      <c r="A2093" s="357">
        <v>2090</v>
      </c>
      <c r="B2093" s="347">
        <v>45002</v>
      </c>
      <c r="C2093" s="580">
        <v>44986</v>
      </c>
      <c r="D2093" s="349" t="s">
        <v>264</v>
      </c>
      <c r="E2093" s="349" t="s">
        <v>208</v>
      </c>
      <c r="F2093" s="374">
        <v>300.14</v>
      </c>
      <c r="G2093" s="349" t="s">
        <v>3600</v>
      </c>
      <c r="H2093" s="349" t="s">
        <v>419</v>
      </c>
      <c r="I2093" s="351" t="s">
        <v>3601</v>
      </c>
      <c r="J2093" s="352" t="s">
        <v>1980</v>
      </c>
      <c r="K2093" s="352" t="s">
        <v>1163</v>
      </c>
      <c r="L2093" s="353" t="s">
        <v>32</v>
      </c>
      <c r="M2093" s="352">
        <v>5850</v>
      </c>
      <c r="N2093" s="371">
        <v>45002</v>
      </c>
      <c r="O2093" s="74">
        <f t="shared" si="103"/>
        <v>3</v>
      </c>
      <c r="P2093" s="74">
        <f t="shared" si="104"/>
        <v>3</v>
      </c>
      <c r="Q2093" s="139" t="str">
        <f t="shared" si="105"/>
        <v>Gastos_Gerais</v>
      </c>
    </row>
    <row r="2094" spans="1:17" ht="24" x14ac:dyDescent="0.2">
      <c r="A2094" s="357">
        <v>2091</v>
      </c>
      <c r="B2094" s="347">
        <v>45002</v>
      </c>
      <c r="C2094" s="580">
        <v>44986</v>
      </c>
      <c r="D2094" s="349" t="s">
        <v>264</v>
      </c>
      <c r="E2094" s="349" t="s">
        <v>208</v>
      </c>
      <c r="F2094" s="350">
        <v>1234.8900000000001</v>
      </c>
      <c r="G2094" s="349" t="s">
        <v>1247</v>
      </c>
      <c r="H2094" s="349" t="s">
        <v>419</v>
      </c>
      <c r="I2094" s="351" t="s">
        <v>3601</v>
      </c>
      <c r="J2094" s="352" t="s">
        <v>1980</v>
      </c>
      <c r="K2094" s="352" t="s">
        <v>1163</v>
      </c>
      <c r="L2094" s="353" t="s">
        <v>32</v>
      </c>
      <c r="M2094" s="352">
        <v>9678</v>
      </c>
      <c r="N2094" s="371">
        <v>45002</v>
      </c>
      <c r="O2094" s="74">
        <f t="shared" si="103"/>
        <v>3</v>
      </c>
      <c r="P2094" s="74">
        <f t="shared" si="104"/>
        <v>3</v>
      </c>
      <c r="Q2094" s="139" t="str">
        <f t="shared" si="105"/>
        <v>Gastos_Gerais</v>
      </c>
    </row>
    <row r="2095" spans="1:17" ht="24" x14ac:dyDescent="0.2">
      <c r="A2095" s="357">
        <v>2092</v>
      </c>
      <c r="B2095" s="347">
        <v>45002</v>
      </c>
      <c r="C2095" s="580">
        <v>44986</v>
      </c>
      <c r="D2095" s="349" t="s">
        <v>264</v>
      </c>
      <c r="E2095" s="349" t="s">
        <v>96</v>
      </c>
      <c r="F2095" s="350">
        <v>819.39</v>
      </c>
      <c r="G2095" s="349" t="s">
        <v>3602</v>
      </c>
      <c r="H2095" s="349" t="s">
        <v>422</v>
      </c>
      <c r="I2095" s="351" t="s">
        <v>3603</v>
      </c>
      <c r="J2095" s="352" t="s">
        <v>3604</v>
      </c>
      <c r="K2095" s="352" t="s">
        <v>1163</v>
      </c>
      <c r="L2095" s="353" t="s">
        <v>32</v>
      </c>
      <c r="M2095" s="352">
        <v>31892</v>
      </c>
      <c r="N2095" s="371">
        <v>44999</v>
      </c>
      <c r="O2095" s="74">
        <f t="shared" si="103"/>
        <v>3</v>
      </c>
      <c r="P2095" s="74">
        <f t="shared" si="104"/>
        <v>3</v>
      </c>
      <c r="Q2095" s="139" t="str">
        <f t="shared" si="105"/>
        <v>Gastos_Gerais</v>
      </c>
    </row>
    <row r="2096" spans="1:17" ht="36" x14ac:dyDescent="0.2">
      <c r="A2096" s="357">
        <v>2093</v>
      </c>
      <c r="B2096" s="347">
        <v>45002</v>
      </c>
      <c r="C2096" s="580">
        <v>44958</v>
      </c>
      <c r="D2096" s="349" t="s">
        <v>264</v>
      </c>
      <c r="E2096" s="349" t="s">
        <v>408</v>
      </c>
      <c r="F2096" s="350">
        <v>161.5</v>
      </c>
      <c r="G2096" s="349" t="s">
        <v>3572</v>
      </c>
      <c r="H2096" s="349" t="s">
        <v>423</v>
      </c>
      <c r="I2096" s="351" t="s">
        <v>1820</v>
      </c>
      <c r="J2096" s="352" t="s">
        <v>1821</v>
      </c>
      <c r="K2096" s="352" t="s">
        <v>1157</v>
      </c>
      <c r="L2096" s="353" t="s">
        <v>32</v>
      </c>
      <c r="M2096" s="352">
        <v>2961</v>
      </c>
      <c r="N2096" s="371">
        <v>44998</v>
      </c>
      <c r="O2096" s="74">
        <f t="shared" si="103"/>
        <v>3</v>
      </c>
      <c r="P2096" s="74">
        <f t="shared" si="104"/>
        <v>2</v>
      </c>
      <c r="Q2096" s="139" t="str">
        <f t="shared" si="105"/>
        <v>Gastos_Gerais</v>
      </c>
    </row>
    <row r="2097" spans="1:17" ht="36" x14ac:dyDescent="0.2">
      <c r="A2097" s="357">
        <v>2094</v>
      </c>
      <c r="B2097" s="347">
        <v>45002</v>
      </c>
      <c r="C2097" s="580">
        <v>44958</v>
      </c>
      <c r="D2097" s="349" t="s">
        <v>264</v>
      </c>
      <c r="E2097" s="349" t="s">
        <v>408</v>
      </c>
      <c r="F2097" s="350">
        <v>161.5</v>
      </c>
      <c r="G2097" s="349" t="s">
        <v>3572</v>
      </c>
      <c r="H2097" s="349" t="s">
        <v>414</v>
      </c>
      <c r="I2097" s="351" t="s">
        <v>1820</v>
      </c>
      <c r="J2097" s="352" t="s">
        <v>1821</v>
      </c>
      <c r="K2097" s="352" t="s">
        <v>1157</v>
      </c>
      <c r="L2097" s="353" t="s">
        <v>32</v>
      </c>
      <c r="M2097" s="352">
        <v>2960</v>
      </c>
      <c r="N2097" s="371">
        <v>44998</v>
      </c>
      <c r="O2097" s="74">
        <f t="shared" si="103"/>
        <v>3</v>
      </c>
      <c r="P2097" s="74">
        <f t="shared" si="104"/>
        <v>2</v>
      </c>
      <c r="Q2097" s="139" t="str">
        <f t="shared" si="105"/>
        <v>Gastos_Gerais</v>
      </c>
    </row>
    <row r="2098" spans="1:17" ht="24" x14ac:dyDescent="0.2">
      <c r="A2098" s="357">
        <v>2095</v>
      </c>
      <c r="B2098" s="347">
        <v>45002</v>
      </c>
      <c r="C2098" s="580">
        <v>44986</v>
      </c>
      <c r="D2098" s="349" t="s">
        <v>264</v>
      </c>
      <c r="E2098" s="349" t="s">
        <v>293</v>
      </c>
      <c r="F2098" s="350">
        <v>60</v>
      </c>
      <c r="G2098" s="349" t="s">
        <v>3605</v>
      </c>
      <c r="H2098" s="349" t="s">
        <v>1032</v>
      </c>
      <c r="I2098" s="351" t="s">
        <v>3304</v>
      </c>
      <c r="J2098" s="352" t="s">
        <v>561</v>
      </c>
      <c r="K2098" s="352" t="s">
        <v>1188</v>
      </c>
      <c r="L2098" s="353" t="s">
        <v>1189</v>
      </c>
      <c r="M2098" s="352">
        <v>366918074</v>
      </c>
      <c r="N2098" s="371">
        <v>45002</v>
      </c>
      <c r="O2098" s="74">
        <f t="shared" si="103"/>
        <v>3</v>
      </c>
      <c r="P2098" s="74">
        <f t="shared" si="104"/>
        <v>3</v>
      </c>
      <c r="Q2098" s="139" t="str">
        <f t="shared" si="105"/>
        <v>Gastos_Gerais</v>
      </c>
    </row>
    <row r="2099" spans="1:17" ht="24" x14ac:dyDescent="0.2">
      <c r="A2099" s="357">
        <v>2096</v>
      </c>
      <c r="B2099" s="347">
        <v>45002</v>
      </c>
      <c r="C2099" s="580">
        <v>44986</v>
      </c>
      <c r="D2099" s="349" t="s">
        <v>264</v>
      </c>
      <c r="E2099" s="349" t="s">
        <v>293</v>
      </c>
      <c r="F2099" s="350">
        <v>30</v>
      </c>
      <c r="G2099" s="349" t="s">
        <v>3606</v>
      </c>
      <c r="H2099" s="349" t="s">
        <v>1032</v>
      </c>
      <c r="I2099" s="351" t="s">
        <v>3304</v>
      </c>
      <c r="J2099" s="352" t="s">
        <v>561</v>
      </c>
      <c r="K2099" s="352" t="s">
        <v>1188</v>
      </c>
      <c r="L2099" s="353" t="s">
        <v>1189</v>
      </c>
      <c r="M2099" s="352">
        <v>366918074</v>
      </c>
      <c r="N2099" s="371">
        <v>45002</v>
      </c>
      <c r="O2099" s="74">
        <f t="shared" si="103"/>
        <v>3</v>
      </c>
      <c r="P2099" s="74">
        <f t="shared" si="104"/>
        <v>3</v>
      </c>
      <c r="Q2099" s="139" t="str">
        <f t="shared" si="105"/>
        <v>Gastos_Gerais</v>
      </c>
    </row>
    <row r="2100" spans="1:17" ht="24" x14ac:dyDescent="0.2">
      <c r="A2100" s="357">
        <v>2097</v>
      </c>
      <c r="B2100" s="347">
        <v>45002</v>
      </c>
      <c r="C2100" s="580">
        <v>44986</v>
      </c>
      <c r="D2100" s="349" t="s">
        <v>264</v>
      </c>
      <c r="E2100" s="349" t="s">
        <v>293</v>
      </c>
      <c r="F2100" s="350">
        <v>60</v>
      </c>
      <c r="G2100" s="349" t="s">
        <v>3607</v>
      </c>
      <c r="H2100" s="349" t="s">
        <v>1032</v>
      </c>
      <c r="I2100" s="351" t="s">
        <v>3204</v>
      </c>
      <c r="J2100" s="352" t="s">
        <v>554</v>
      </c>
      <c r="K2100" s="352" t="s">
        <v>1188</v>
      </c>
      <c r="L2100" s="353" t="s">
        <v>1189</v>
      </c>
      <c r="M2100" s="352">
        <v>366918074</v>
      </c>
      <c r="N2100" s="371">
        <v>45002</v>
      </c>
      <c r="O2100" s="74">
        <f t="shared" si="103"/>
        <v>3</v>
      </c>
      <c r="P2100" s="74">
        <f t="shared" si="104"/>
        <v>3</v>
      </c>
      <c r="Q2100" s="139" t="str">
        <f t="shared" si="105"/>
        <v>Gastos_Gerais</v>
      </c>
    </row>
    <row r="2101" spans="1:17" ht="24" x14ac:dyDescent="0.2">
      <c r="A2101" s="357">
        <v>2098</v>
      </c>
      <c r="B2101" s="347">
        <v>45002</v>
      </c>
      <c r="C2101" s="580">
        <v>44986</v>
      </c>
      <c r="D2101" s="349" t="s">
        <v>264</v>
      </c>
      <c r="E2101" s="349" t="s">
        <v>293</v>
      </c>
      <c r="F2101" s="350">
        <v>120</v>
      </c>
      <c r="G2101" s="349" t="s">
        <v>3608</v>
      </c>
      <c r="H2101" s="349" t="s">
        <v>416</v>
      </c>
      <c r="I2101" s="351" t="s">
        <v>3609</v>
      </c>
      <c r="J2101" s="352" t="s">
        <v>1072</v>
      </c>
      <c r="K2101" s="352" t="s">
        <v>1188</v>
      </c>
      <c r="L2101" s="353" t="s">
        <v>1189</v>
      </c>
      <c r="M2101" s="352">
        <v>366918074</v>
      </c>
      <c r="N2101" s="371">
        <v>45002</v>
      </c>
      <c r="O2101" s="74">
        <f t="shared" si="103"/>
        <v>3</v>
      </c>
      <c r="P2101" s="74">
        <f t="shared" si="104"/>
        <v>3</v>
      </c>
      <c r="Q2101" s="139" t="str">
        <f t="shared" si="105"/>
        <v>Gastos_Gerais</v>
      </c>
    </row>
    <row r="2102" spans="1:17" ht="24" x14ac:dyDescent="0.2">
      <c r="A2102" s="357">
        <v>2099</v>
      </c>
      <c r="B2102" s="347">
        <v>45002</v>
      </c>
      <c r="C2102" s="580">
        <v>44986</v>
      </c>
      <c r="D2102" s="349" t="s">
        <v>264</v>
      </c>
      <c r="E2102" s="349" t="s">
        <v>293</v>
      </c>
      <c r="F2102" s="350">
        <v>90</v>
      </c>
      <c r="G2102" s="349" t="s">
        <v>3610</v>
      </c>
      <c r="H2102" s="349" t="s">
        <v>423</v>
      </c>
      <c r="I2102" s="351" t="s">
        <v>2374</v>
      </c>
      <c r="J2102" s="352" t="s">
        <v>819</v>
      </c>
      <c r="K2102" s="352" t="s">
        <v>1188</v>
      </c>
      <c r="L2102" s="353" t="s">
        <v>1189</v>
      </c>
      <c r="M2102" s="352">
        <v>366918074</v>
      </c>
      <c r="N2102" s="371">
        <v>45002</v>
      </c>
      <c r="O2102" s="74">
        <f t="shared" si="103"/>
        <v>3</v>
      </c>
      <c r="P2102" s="74">
        <f t="shared" si="104"/>
        <v>3</v>
      </c>
      <c r="Q2102" s="139" t="str">
        <f t="shared" si="105"/>
        <v>Gastos_Gerais</v>
      </c>
    </row>
    <row r="2103" spans="1:17" ht="24" x14ac:dyDescent="0.2">
      <c r="A2103" s="357">
        <v>2100</v>
      </c>
      <c r="B2103" s="347">
        <v>45002</v>
      </c>
      <c r="C2103" s="580">
        <v>44986</v>
      </c>
      <c r="D2103" s="349" t="s">
        <v>264</v>
      </c>
      <c r="E2103" s="349" t="s">
        <v>293</v>
      </c>
      <c r="F2103" s="350">
        <v>25.4</v>
      </c>
      <c r="G2103" s="349" t="s">
        <v>3611</v>
      </c>
      <c r="H2103" s="349" t="s">
        <v>420</v>
      </c>
      <c r="I2103" s="351" t="s">
        <v>3522</v>
      </c>
      <c r="J2103" s="352" t="s">
        <v>3523</v>
      </c>
      <c r="K2103" s="352" t="s">
        <v>1188</v>
      </c>
      <c r="L2103" s="353" t="s">
        <v>1189</v>
      </c>
      <c r="M2103" s="352">
        <v>366918074</v>
      </c>
      <c r="N2103" s="371">
        <v>45002</v>
      </c>
      <c r="O2103" s="74">
        <f t="shared" si="103"/>
        <v>3</v>
      </c>
      <c r="P2103" s="74">
        <f t="shared" si="104"/>
        <v>3</v>
      </c>
      <c r="Q2103" s="139" t="str">
        <f t="shared" si="105"/>
        <v>Gastos_Gerais</v>
      </c>
    </row>
    <row r="2104" spans="1:17" ht="24" x14ac:dyDescent="0.2">
      <c r="A2104" s="357">
        <v>2101</v>
      </c>
      <c r="B2104" s="347">
        <v>45002</v>
      </c>
      <c r="C2104" s="580">
        <v>44986</v>
      </c>
      <c r="D2104" s="349" t="s">
        <v>264</v>
      </c>
      <c r="E2104" s="349" t="s">
        <v>293</v>
      </c>
      <c r="F2104" s="350">
        <v>10.8</v>
      </c>
      <c r="G2104" s="349" t="s">
        <v>3612</v>
      </c>
      <c r="H2104" s="349" t="s">
        <v>422</v>
      </c>
      <c r="I2104" s="351" t="s">
        <v>2737</v>
      </c>
      <c r="J2104" s="352" t="s">
        <v>1034</v>
      </c>
      <c r="K2104" s="352" t="s">
        <v>1188</v>
      </c>
      <c r="L2104" s="353" t="s">
        <v>1189</v>
      </c>
      <c r="M2104" s="352">
        <v>366918074</v>
      </c>
      <c r="N2104" s="371">
        <v>45002</v>
      </c>
      <c r="O2104" s="74">
        <f t="shared" si="103"/>
        <v>3</v>
      </c>
      <c r="P2104" s="74">
        <f t="shared" si="104"/>
        <v>3</v>
      </c>
      <c r="Q2104" s="139" t="str">
        <f t="shared" si="105"/>
        <v>Gastos_Gerais</v>
      </c>
    </row>
    <row r="2105" spans="1:17" ht="25.5" x14ac:dyDescent="0.2">
      <c r="A2105" s="357">
        <v>2102</v>
      </c>
      <c r="B2105" s="347">
        <v>45002</v>
      </c>
      <c r="C2105" s="580">
        <v>44986</v>
      </c>
      <c r="D2105" s="349" t="s">
        <v>176</v>
      </c>
      <c r="E2105" s="349" t="s">
        <v>262</v>
      </c>
      <c r="F2105" s="350">
        <v>522.39</v>
      </c>
      <c r="G2105" s="349" t="s">
        <v>3613</v>
      </c>
      <c r="H2105" s="349" t="s">
        <v>1032</v>
      </c>
      <c r="I2105" s="351" t="s">
        <v>3614</v>
      </c>
      <c r="J2105" s="352" t="s">
        <v>764</v>
      </c>
      <c r="K2105" s="352" t="s">
        <v>1188</v>
      </c>
      <c r="L2105" s="353" t="s">
        <v>1189</v>
      </c>
      <c r="M2105" s="352">
        <v>366918074</v>
      </c>
      <c r="N2105" s="371">
        <v>45002</v>
      </c>
      <c r="O2105" s="74">
        <f t="shared" si="103"/>
        <v>3</v>
      </c>
      <c r="P2105" s="74">
        <f t="shared" si="104"/>
        <v>3</v>
      </c>
      <c r="Q2105" s="139" t="str">
        <f t="shared" si="105"/>
        <v>Gastos_com_Pessoal</v>
      </c>
    </row>
    <row r="2106" spans="1:17" ht="25.5" x14ac:dyDescent="0.2">
      <c r="A2106" s="357">
        <v>2103</v>
      </c>
      <c r="B2106" s="347">
        <v>45002</v>
      </c>
      <c r="C2106" s="580">
        <v>44986</v>
      </c>
      <c r="D2106" s="349" t="s">
        <v>176</v>
      </c>
      <c r="E2106" s="349" t="s">
        <v>280</v>
      </c>
      <c r="F2106" s="350">
        <v>1553.22</v>
      </c>
      <c r="G2106" s="349" t="s">
        <v>3615</v>
      </c>
      <c r="H2106" s="349" t="s">
        <v>1032</v>
      </c>
      <c r="I2106" s="351" t="s">
        <v>3614</v>
      </c>
      <c r="J2106" s="352" t="s">
        <v>764</v>
      </c>
      <c r="K2106" s="352" t="s">
        <v>1188</v>
      </c>
      <c r="L2106" s="353" t="s">
        <v>1189</v>
      </c>
      <c r="M2106" s="352">
        <v>366918074</v>
      </c>
      <c r="N2106" s="371">
        <v>45002</v>
      </c>
      <c r="O2106" s="74">
        <f t="shared" si="103"/>
        <v>3</v>
      </c>
      <c r="P2106" s="74">
        <f t="shared" si="104"/>
        <v>3</v>
      </c>
      <c r="Q2106" s="139" t="str">
        <f t="shared" si="105"/>
        <v>Gastos_com_Pessoal</v>
      </c>
    </row>
    <row r="2107" spans="1:17" ht="24" x14ac:dyDescent="0.2">
      <c r="A2107" s="357">
        <v>2104</v>
      </c>
      <c r="B2107" s="347">
        <v>45002</v>
      </c>
      <c r="C2107" s="580">
        <v>44986</v>
      </c>
      <c r="D2107" s="349" t="s">
        <v>264</v>
      </c>
      <c r="E2107" s="349" t="s">
        <v>293</v>
      </c>
      <c r="F2107" s="350">
        <v>120</v>
      </c>
      <c r="G2107" s="349" t="s">
        <v>3616</v>
      </c>
      <c r="H2107" s="349" t="s">
        <v>416</v>
      </c>
      <c r="I2107" s="351" t="s">
        <v>3046</v>
      </c>
      <c r="J2107" s="352" t="s">
        <v>1295</v>
      </c>
      <c r="K2107" s="352" t="s">
        <v>1188</v>
      </c>
      <c r="L2107" s="353" t="s">
        <v>1189</v>
      </c>
      <c r="M2107" s="352">
        <v>366918074</v>
      </c>
      <c r="N2107" s="371">
        <v>45002</v>
      </c>
      <c r="O2107" s="74">
        <f t="shared" si="103"/>
        <v>3</v>
      </c>
      <c r="P2107" s="74">
        <f t="shared" si="104"/>
        <v>3</v>
      </c>
      <c r="Q2107" s="139" t="str">
        <f t="shared" si="105"/>
        <v>Gastos_Gerais</v>
      </c>
    </row>
    <row r="2108" spans="1:17" ht="24" x14ac:dyDescent="0.2">
      <c r="A2108" s="357">
        <v>2105</v>
      </c>
      <c r="B2108" s="347">
        <v>45002</v>
      </c>
      <c r="C2108" s="580">
        <v>44986</v>
      </c>
      <c r="D2108" s="349" t="s">
        <v>264</v>
      </c>
      <c r="E2108" s="349" t="s">
        <v>293</v>
      </c>
      <c r="F2108" s="350">
        <v>60</v>
      </c>
      <c r="G2108" s="349" t="s">
        <v>3306</v>
      </c>
      <c r="H2108" s="349" t="s">
        <v>1032</v>
      </c>
      <c r="I2108" s="351" t="s">
        <v>3307</v>
      </c>
      <c r="J2108" s="352" t="s">
        <v>1057</v>
      </c>
      <c r="K2108" s="352" t="s">
        <v>1188</v>
      </c>
      <c r="L2108" s="353" t="s">
        <v>1189</v>
      </c>
      <c r="M2108" s="352">
        <v>366918074</v>
      </c>
      <c r="N2108" s="371">
        <v>45002</v>
      </c>
      <c r="O2108" s="74">
        <f t="shared" si="103"/>
        <v>3</v>
      </c>
      <c r="P2108" s="74">
        <f t="shared" si="104"/>
        <v>3</v>
      </c>
      <c r="Q2108" s="139" t="str">
        <f t="shared" si="105"/>
        <v>Gastos_Gerais</v>
      </c>
    </row>
    <row r="2109" spans="1:17" ht="24" x14ac:dyDescent="0.2">
      <c r="A2109" s="357">
        <v>2106</v>
      </c>
      <c r="B2109" s="347">
        <v>45002</v>
      </c>
      <c r="C2109" s="580">
        <v>44986</v>
      </c>
      <c r="D2109" s="349" t="s">
        <v>264</v>
      </c>
      <c r="E2109" s="349" t="s">
        <v>293</v>
      </c>
      <c r="F2109" s="350">
        <v>90</v>
      </c>
      <c r="G2109" s="349" t="s">
        <v>3617</v>
      </c>
      <c r="H2109" s="349" t="s">
        <v>423</v>
      </c>
      <c r="I2109" s="351" t="s">
        <v>3410</v>
      </c>
      <c r="J2109" s="352" t="s">
        <v>686</v>
      </c>
      <c r="K2109" s="352" t="s">
        <v>1188</v>
      </c>
      <c r="L2109" s="353" t="s">
        <v>1189</v>
      </c>
      <c r="M2109" s="352">
        <v>366918074</v>
      </c>
      <c r="N2109" s="371">
        <v>45002</v>
      </c>
      <c r="O2109" s="74">
        <f t="shared" si="103"/>
        <v>3</v>
      </c>
      <c r="P2109" s="74">
        <f t="shared" si="104"/>
        <v>3</v>
      </c>
      <c r="Q2109" s="139" t="str">
        <f t="shared" si="105"/>
        <v>Gastos_Gerais</v>
      </c>
    </row>
    <row r="2110" spans="1:17" ht="24" x14ac:dyDescent="0.2">
      <c r="A2110" s="357">
        <v>2107</v>
      </c>
      <c r="B2110" s="347">
        <v>45002</v>
      </c>
      <c r="C2110" s="580">
        <v>44986</v>
      </c>
      <c r="D2110" s="349" t="s">
        <v>264</v>
      </c>
      <c r="E2110" s="349" t="s">
        <v>293</v>
      </c>
      <c r="F2110" s="350">
        <v>60</v>
      </c>
      <c r="G2110" s="349" t="s">
        <v>3618</v>
      </c>
      <c r="H2110" s="349" t="s">
        <v>1032</v>
      </c>
      <c r="I2110" s="351" t="s">
        <v>3302</v>
      </c>
      <c r="J2110" s="352" t="s">
        <v>1059</v>
      </c>
      <c r="K2110" s="352" t="s">
        <v>1188</v>
      </c>
      <c r="L2110" s="353" t="s">
        <v>1189</v>
      </c>
      <c r="M2110" s="352">
        <v>366918074</v>
      </c>
      <c r="N2110" s="371">
        <v>45002</v>
      </c>
      <c r="O2110" s="74">
        <f t="shared" si="103"/>
        <v>3</v>
      </c>
      <c r="P2110" s="74">
        <f t="shared" si="104"/>
        <v>3</v>
      </c>
      <c r="Q2110" s="139" t="str">
        <f t="shared" si="105"/>
        <v>Gastos_Gerais</v>
      </c>
    </row>
    <row r="2111" spans="1:17" ht="24" x14ac:dyDescent="0.2">
      <c r="A2111" s="357">
        <v>2108</v>
      </c>
      <c r="B2111" s="347">
        <v>45002</v>
      </c>
      <c r="C2111" s="580">
        <v>44986</v>
      </c>
      <c r="D2111" s="349" t="s">
        <v>264</v>
      </c>
      <c r="E2111" s="349" t="s">
        <v>293</v>
      </c>
      <c r="F2111" s="350">
        <v>90</v>
      </c>
      <c r="G2111" s="349" t="s">
        <v>3619</v>
      </c>
      <c r="H2111" s="349" t="s">
        <v>423</v>
      </c>
      <c r="I2111" s="351" t="s">
        <v>3407</v>
      </c>
      <c r="J2111" s="352" t="s">
        <v>567</v>
      </c>
      <c r="K2111" s="352" t="s">
        <v>1188</v>
      </c>
      <c r="L2111" s="353" t="s">
        <v>1189</v>
      </c>
      <c r="M2111" s="352">
        <v>366918074</v>
      </c>
      <c r="N2111" s="371">
        <v>45002</v>
      </c>
      <c r="O2111" s="74">
        <f t="shared" si="103"/>
        <v>3</v>
      </c>
      <c r="P2111" s="74">
        <f t="shared" si="104"/>
        <v>3</v>
      </c>
      <c r="Q2111" s="139" t="str">
        <f t="shared" si="105"/>
        <v>Gastos_Gerais</v>
      </c>
    </row>
    <row r="2112" spans="1:17" ht="25.5" x14ac:dyDescent="0.2">
      <c r="A2112" s="357">
        <v>2109</v>
      </c>
      <c r="B2112" s="347">
        <v>45002</v>
      </c>
      <c r="C2112" s="580">
        <v>44986</v>
      </c>
      <c r="D2112" s="349" t="s">
        <v>176</v>
      </c>
      <c r="E2112" s="349" t="s">
        <v>262</v>
      </c>
      <c r="F2112" s="350">
        <v>963.12</v>
      </c>
      <c r="G2112" s="349" t="s">
        <v>3620</v>
      </c>
      <c r="H2112" s="349" t="s">
        <v>421</v>
      </c>
      <c r="I2112" s="351" t="s">
        <v>3621</v>
      </c>
      <c r="J2112" s="352" t="s">
        <v>3622</v>
      </c>
      <c r="K2112" s="352" t="s">
        <v>1188</v>
      </c>
      <c r="L2112" s="353" t="s">
        <v>1189</v>
      </c>
      <c r="M2112" s="352">
        <v>766938311</v>
      </c>
      <c r="N2112" s="371">
        <v>45002</v>
      </c>
      <c r="O2112" s="74">
        <f t="shared" ref="O2112:O2175" si="106">IF(B2112=0,0,IF(YEAR(B2112)=$P$1,MONTH(B2112)-$O$1+1,(YEAR(B2112)-$P$1)*12-$O$1+1+MONTH(B2112)))</f>
        <v>3</v>
      </c>
      <c r="P2112" s="74">
        <f t="shared" ref="P2112:P2175" si="107">IF(C2112=0,0,IF(YEAR(C2112)=$P$1,MONTH(C2112)-$O$1+1,(YEAR(C2112)-$P$1)*12-$O$1+1+MONTH(C2112)))</f>
        <v>3</v>
      </c>
      <c r="Q2112" s="139" t="str">
        <f t="shared" ref="Q2112:Q2175" si="108">SUBSTITUTE(D2112," ","_")</f>
        <v>Gastos_com_Pessoal</v>
      </c>
    </row>
    <row r="2113" spans="1:17" ht="25.5" x14ac:dyDescent="0.2">
      <c r="A2113" s="357">
        <v>2110</v>
      </c>
      <c r="B2113" s="347">
        <v>45002</v>
      </c>
      <c r="C2113" s="580">
        <v>44986</v>
      </c>
      <c r="D2113" s="349" t="s">
        <v>176</v>
      </c>
      <c r="E2113" s="349" t="s">
        <v>280</v>
      </c>
      <c r="F2113" s="350">
        <v>2658.8</v>
      </c>
      <c r="G2113" s="349" t="s">
        <v>3623</v>
      </c>
      <c r="H2113" s="349" t="s">
        <v>421</v>
      </c>
      <c r="I2113" s="351" t="s">
        <v>3621</v>
      </c>
      <c r="J2113" s="352" t="s">
        <v>3622</v>
      </c>
      <c r="K2113" s="352" t="s">
        <v>1188</v>
      </c>
      <c r="L2113" s="353" t="s">
        <v>1189</v>
      </c>
      <c r="M2113" s="352">
        <v>766938311</v>
      </c>
      <c r="N2113" s="371">
        <v>45002</v>
      </c>
      <c r="O2113" s="74">
        <f t="shared" si="106"/>
        <v>3</v>
      </c>
      <c r="P2113" s="74">
        <f t="shared" si="107"/>
        <v>3</v>
      </c>
      <c r="Q2113" s="139" t="str">
        <f t="shared" si="108"/>
        <v>Gastos_com_Pessoal</v>
      </c>
    </row>
    <row r="2114" spans="1:17" ht="25.5" x14ac:dyDescent="0.2">
      <c r="A2114" s="357">
        <v>2111</v>
      </c>
      <c r="B2114" s="347">
        <v>45002</v>
      </c>
      <c r="C2114" s="580">
        <v>44986</v>
      </c>
      <c r="D2114" s="349" t="s">
        <v>176</v>
      </c>
      <c r="E2114" s="349" t="s">
        <v>262</v>
      </c>
      <c r="F2114" s="350">
        <v>603.97</v>
      </c>
      <c r="G2114" s="349" t="s">
        <v>3624</v>
      </c>
      <c r="H2114" s="349" t="s">
        <v>1032</v>
      </c>
      <c r="I2114" s="351" t="s">
        <v>3625</v>
      </c>
      <c r="J2114" s="352" t="s">
        <v>666</v>
      </c>
      <c r="K2114" s="352" t="s">
        <v>1188</v>
      </c>
      <c r="L2114" s="353" t="s">
        <v>1189</v>
      </c>
      <c r="M2114" s="352">
        <v>766938311</v>
      </c>
      <c r="N2114" s="371">
        <v>45002</v>
      </c>
      <c r="O2114" s="74">
        <f t="shared" si="106"/>
        <v>3</v>
      </c>
      <c r="P2114" s="74">
        <f t="shared" si="107"/>
        <v>3</v>
      </c>
      <c r="Q2114" s="139" t="str">
        <f t="shared" si="108"/>
        <v>Gastos_com_Pessoal</v>
      </c>
    </row>
    <row r="2115" spans="1:17" ht="25.5" x14ac:dyDescent="0.2">
      <c r="A2115" s="357">
        <v>2112</v>
      </c>
      <c r="B2115" s="347">
        <v>45002</v>
      </c>
      <c r="C2115" s="580">
        <v>44986</v>
      </c>
      <c r="D2115" s="349" t="s">
        <v>176</v>
      </c>
      <c r="E2115" s="349" t="s">
        <v>280</v>
      </c>
      <c r="F2115" s="350">
        <v>1811.86</v>
      </c>
      <c r="G2115" s="349" t="s">
        <v>3626</v>
      </c>
      <c r="H2115" s="349" t="s">
        <v>1032</v>
      </c>
      <c r="I2115" s="351" t="s">
        <v>3625</v>
      </c>
      <c r="J2115" s="352" t="s">
        <v>666</v>
      </c>
      <c r="K2115" s="352" t="s">
        <v>1188</v>
      </c>
      <c r="L2115" s="353" t="s">
        <v>1189</v>
      </c>
      <c r="M2115" s="352">
        <v>766938311</v>
      </c>
      <c r="N2115" s="371">
        <v>45002</v>
      </c>
      <c r="O2115" s="74">
        <f t="shared" si="106"/>
        <v>3</v>
      </c>
      <c r="P2115" s="74">
        <f t="shared" si="107"/>
        <v>3</v>
      </c>
      <c r="Q2115" s="139" t="str">
        <f t="shared" si="108"/>
        <v>Gastos_com_Pessoal</v>
      </c>
    </row>
    <row r="2116" spans="1:17" ht="25.5" x14ac:dyDescent="0.2">
      <c r="A2116" s="357">
        <v>2113</v>
      </c>
      <c r="B2116" s="347">
        <v>45002</v>
      </c>
      <c r="C2116" s="580">
        <v>44958</v>
      </c>
      <c r="D2116" s="349" t="s">
        <v>176</v>
      </c>
      <c r="E2116" s="349" t="s">
        <v>1</v>
      </c>
      <c r="F2116" s="350">
        <v>239789.38</v>
      </c>
      <c r="G2116" s="361" t="s">
        <v>3973</v>
      </c>
      <c r="H2116" s="349" t="s">
        <v>303</v>
      </c>
      <c r="I2116" s="361" t="s">
        <v>1887</v>
      </c>
      <c r="J2116" s="363" t="s">
        <v>425</v>
      </c>
      <c r="K2116" s="363" t="s">
        <v>1188</v>
      </c>
      <c r="L2116" s="363" t="s">
        <v>1410</v>
      </c>
      <c r="M2116" s="352" t="s">
        <v>425</v>
      </c>
      <c r="N2116" s="371">
        <v>45002</v>
      </c>
      <c r="O2116" s="74">
        <f t="shared" si="106"/>
        <v>3</v>
      </c>
      <c r="P2116" s="74">
        <f t="shared" si="107"/>
        <v>2</v>
      </c>
      <c r="Q2116" s="139" t="str">
        <f t="shared" si="108"/>
        <v>Gastos_com_Pessoal</v>
      </c>
    </row>
    <row r="2117" spans="1:17" ht="25.5" x14ac:dyDescent="0.2">
      <c r="A2117" s="357">
        <v>2114</v>
      </c>
      <c r="B2117" s="347">
        <v>45002</v>
      </c>
      <c r="C2117" s="580">
        <v>44958</v>
      </c>
      <c r="D2117" s="349" t="s">
        <v>176</v>
      </c>
      <c r="E2117" s="349" t="s">
        <v>245</v>
      </c>
      <c r="F2117" s="374">
        <v>127343.22</v>
      </c>
      <c r="G2117" s="349" t="s">
        <v>3977</v>
      </c>
      <c r="H2117" s="349" t="s">
        <v>303</v>
      </c>
      <c r="I2117" s="351" t="s">
        <v>1885</v>
      </c>
      <c r="J2117" s="352" t="s">
        <v>425</v>
      </c>
      <c r="K2117" s="352" t="s">
        <v>1188</v>
      </c>
      <c r="L2117" s="353" t="s">
        <v>1410</v>
      </c>
      <c r="M2117" s="352" t="s">
        <v>425</v>
      </c>
      <c r="N2117" s="354">
        <v>45002</v>
      </c>
      <c r="O2117" s="74">
        <f t="shared" si="106"/>
        <v>3</v>
      </c>
      <c r="P2117" s="74">
        <f t="shared" si="107"/>
        <v>2</v>
      </c>
      <c r="Q2117" s="139" t="str">
        <f t="shared" si="108"/>
        <v>Gastos_com_Pessoal</v>
      </c>
    </row>
    <row r="2118" spans="1:17" s="328" customFormat="1" ht="25.5" x14ac:dyDescent="0.2">
      <c r="A2118" s="357">
        <v>2115</v>
      </c>
      <c r="B2118" s="355">
        <v>45002</v>
      </c>
      <c r="C2118" s="348">
        <v>44958</v>
      </c>
      <c r="D2118" s="351" t="s">
        <v>176</v>
      </c>
      <c r="E2118" s="351" t="s">
        <v>1</v>
      </c>
      <c r="F2118" s="356">
        <v>89456.88</v>
      </c>
      <c r="G2118" s="349" t="s">
        <v>3974</v>
      </c>
      <c r="H2118" s="349" t="s">
        <v>303</v>
      </c>
      <c r="I2118" s="351" t="s">
        <v>1889</v>
      </c>
      <c r="J2118" s="352" t="s">
        <v>425</v>
      </c>
      <c r="K2118" s="352" t="s">
        <v>1188</v>
      </c>
      <c r="L2118" s="353" t="s">
        <v>1410</v>
      </c>
      <c r="M2118" s="352" t="s">
        <v>425</v>
      </c>
      <c r="N2118" s="371">
        <v>44974</v>
      </c>
      <c r="O2118" s="74">
        <f t="shared" si="106"/>
        <v>3</v>
      </c>
      <c r="P2118" s="74">
        <f t="shared" si="107"/>
        <v>2</v>
      </c>
      <c r="Q2118" s="139" t="str">
        <f t="shared" si="108"/>
        <v>Gastos_com_Pessoal</v>
      </c>
    </row>
    <row r="2119" spans="1:17" ht="36" x14ac:dyDescent="0.2">
      <c r="A2119" s="357">
        <v>2116</v>
      </c>
      <c r="B2119" s="347">
        <v>45002</v>
      </c>
      <c r="C2119" s="580">
        <v>44958</v>
      </c>
      <c r="D2119" s="349" t="s">
        <v>264</v>
      </c>
      <c r="E2119" s="349" t="s">
        <v>65</v>
      </c>
      <c r="F2119" s="350">
        <v>260.54000000000002</v>
      </c>
      <c r="G2119" s="349" t="s">
        <v>3627</v>
      </c>
      <c r="H2119" s="349" t="s">
        <v>303</v>
      </c>
      <c r="I2119" s="351" t="s">
        <v>1891</v>
      </c>
      <c r="J2119" s="352" t="s">
        <v>425</v>
      </c>
      <c r="K2119" s="352" t="s">
        <v>1157</v>
      </c>
      <c r="L2119" s="353" t="s">
        <v>1892</v>
      </c>
      <c r="M2119" s="352">
        <v>1708</v>
      </c>
      <c r="N2119" s="371">
        <v>45002</v>
      </c>
      <c r="O2119" s="74">
        <f t="shared" si="106"/>
        <v>3</v>
      </c>
      <c r="P2119" s="74">
        <f t="shared" si="107"/>
        <v>2</v>
      </c>
      <c r="Q2119" s="139" t="str">
        <f t="shared" si="108"/>
        <v>Gastos_Gerais</v>
      </c>
    </row>
    <row r="2120" spans="1:17" ht="36" x14ac:dyDescent="0.2">
      <c r="A2120" s="357">
        <v>2117</v>
      </c>
      <c r="B2120" s="347">
        <v>45002</v>
      </c>
      <c r="C2120" s="580">
        <v>44958</v>
      </c>
      <c r="D2120" s="349" t="s">
        <v>264</v>
      </c>
      <c r="E2120" s="349" t="s">
        <v>65</v>
      </c>
      <c r="F2120" s="350">
        <v>773.37</v>
      </c>
      <c r="G2120" s="349" t="s">
        <v>3628</v>
      </c>
      <c r="H2120" s="349" t="s">
        <v>303</v>
      </c>
      <c r="I2120" s="351" t="s">
        <v>1891</v>
      </c>
      <c r="J2120" s="352" t="s">
        <v>425</v>
      </c>
      <c r="K2120" s="352" t="s">
        <v>1157</v>
      </c>
      <c r="L2120" s="353" t="s">
        <v>1892</v>
      </c>
      <c r="M2120" s="352">
        <v>5952</v>
      </c>
      <c r="N2120" s="371">
        <v>45002</v>
      </c>
      <c r="O2120" s="74">
        <f t="shared" si="106"/>
        <v>3</v>
      </c>
      <c r="P2120" s="74">
        <f t="shared" si="107"/>
        <v>2</v>
      </c>
      <c r="Q2120" s="139" t="str">
        <f t="shared" si="108"/>
        <v>Gastos_Gerais</v>
      </c>
    </row>
    <row r="2121" spans="1:17" ht="36" x14ac:dyDescent="0.2">
      <c r="A2121" s="357">
        <v>2118</v>
      </c>
      <c r="B2121" s="347">
        <v>45005</v>
      </c>
      <c r="C2121" s="580">
        <v>44986</v>
      </c>
      <c r="D2121" s="349" t="s">
        <v>141</v>
      </c>
      <c r="E2121" s="349" t="s">
        <v>224</v>
      </c>
      <c r="F2121" s="350">
        <v>1100</v>
      </c>
      <c r="G2121" s="349" t="s">
        <v>3629</v>
      </c>
      <c r="H2121" s="349" t="s">
        <v>422</v>
      </c>
      <c r="I2121" s="351" t="s">
        <v>3630</v>
      </c>
      <c r="J2121" s="352" t="s">
        <v>3631</v>
      </c>
      <c r="K2121" s="352" t="s">
        <v>1157</v>
      </c>
      <c r="L2121" s="353" t="s">
        <v>32</v>
      </c>
      <c r="M2121" s="352">
        <v>2150</v>
      </c>
      <c r="N2121" s="371">
        <v>44999</v>
      </c>
      <c r="O2121" s="74">
        <f t="shared" si="106"/>
        <v>3</v>
      </c>
      <c r="P2121" s="74">
        <f t="shared" si="107"/>
        <v>3</v>
      </c>
      <c r="Q2121" s="139" t="str">
        <f t="shared" si="108"/>
        <v>Aquisição_de_Bens_Permanentes</v>
      </c>
    </row>
    <row r="2122" spans="1:17" ht="24" x14ac:dyDescent="0.2">
      <c r="A2122" s="357">
        <v>2119</v>
      </c>
      <c r="B2122" s="347">
        <v>45005</v>
      </c>
      <c r="C2122" s="580">
        <v>44986</v>
      </c>
      <c r="D2122" s="349" t="s">
        <v>264</v>
      </c>
      <c r="E2122" s="349" t="s">
        <v>404</v>
      </c>
      <c r="F2122" s="350">
        <v>320</v>
      </c>
      <c r="G2122" s="349" t="s">
        <v>3632</v>
      </c>
      <c r="H2122" s="349" t="s">
        <v>419</v>
      </c>
      <c r="I2122" s="351" t="s">
        <v>3633</v>
      </c>
      <c r="J2122" s="352" t="s">
        <v>3634</v>
      </c>
      <c r="K2122" s="352" t="s">
        <v>1157</v>
      </c>
      <c r="L2122" s="353" t="s">
        <v>32</v>
      </c>
      <c r="M2122" s="352">
        <v>37652512</v>
      </c>
      <c r="N2122" s="371">
        <v>44999</v>
      </c>
      <c r="O2122" s="74">
        <f t="shared" si="106"/>
        <v>3</v>
      </c>
      <c r="P2122" s="74">
        <f t="shared" si="107"/>
        <v>3</v>
      </c>
      <c r="Q2122" s="139" t="str">
        <f t="shared" si="108"/>
        <v>Gastos_Gerais</v>
      </c>
    </row>
    <row r="2123" spans="1:17" s="324" customFormat="1" x14ac:dyDescent="0.2">
      <c r="A2123" s="357">
        <v>2120</v>
      </c>
      <c r="B2123" s="355">
        <v>45005</v>
      </c>
      <c r="C2123" s="348">
        <v>44986</v>
      </c>
      <c r="D2123" s="351" t="s">
        <v>264</v>
      </c>
      <c r="E2123" s="351" t="s">
        <v>392</v>
      </c>
      <c r="F2123" s="356">
        <v>107</v>
      </c>
      <c r="G2123" s="351" t="s">
        <v>3635</v>
      </c>
      <c r="H2123" s="351" t="s">
        <v>417</v>
      </c>
      <c r="I2123" s="351" t="s">
        <v>3636</v>
      </c>
      <c r="J2123" s="353" t="s">
        <v>3637</v>
      </c>
      <c r="K2123" s="353" t="s">
        <v>1157</v>
      </c>
      <c r="L2123" s="353" t="s">
        <v>32</v>
      </c>
      <c r="M2123" s="353">
        <v>20033</v>
      </c>
      <c r="N2123" s="368">
        <v>45000</v>
      </c>
      <c r="O2123" s="74">
        <f t="shared" si="106"/>
        <v>3</v>
      </c>
      <c r="P2123" s="74">
        <f t="shared" si="107"/>
        <v>3</v>
      </c>
      <c r="Q2123" s="139" t="str">
        <f t="shared" si="108"/>
        <v>Gastos_Gerais</v>
      </c>
    </row>
    <row r="2124" spans="1:17" ht="24" x14ac:dyDescent="0.2">
      <c r="A2124" s="357">
        <v>2121</v>
      </c>
      <c r="B2124" s="347">
        <v>45005</v>
      </c>
      <c r="C2124" s="580">
        <v>44986</v>
      </c>
      <c r="D2124" s="349" t="s">
        <v>264</v>
      </c>
      <c r="E2124" s="349" t="s">
        <v>293</v>
      </c>
      <c r="F2124" s="350">
        <v>185</v>
      </c>
      <c r="G2124" s="349" t="s">
        <v>3638</v>
      </c>
      <c r="H2124" s="349" t="s">
        <v>302</v>
      </c>
      <c r="I2124" s="351" t="s">
        <v>2714</v>
      </c>
      <c r="J2124" s="352" t="s">
        <v>2715</v>
      </c>
      <c r="K2124" s="352" t="s">
        <v>1157</v>
      </c>
      <c r="L2124" s="353" t="s">
        <v>32</v>
      </c>
      <c r="M2124" s="352">
        <v>5991</v>
      </c>
      <c r="N2124" s="371">
        <v>44994</v>
      </c>
      <c r="O2124" s="74">
        <f t="shared" si="106"/>
        <v>3</v>
      </c>
      <c r="P2124" s="74">
        <f t="shared" si="107"/>
        <v>3</v>
      </c>
      <c r="Q2124" s="139" t="str">
        <f t="shared" si="108"/>
        <v>Gastos_Gerais</v>
      </c>
    </row>
    <row r="2125" spans="1:17" ht="24" x14ac:dyDescent="0.2">
      <c r="A2125" s="357">
        <v>2122</v>
      </c>
      <c r="B2125" s="347">
        <v>45005</v>
      </c>
      <c r="C2125" s="580">
        <v>44986</v>
      </c>
      <c r="D2125" s="349" t="s">
        <v>264</v>
      </c>
      <c r="E2125" s="349" t="s">
        <v>293</v>
      </c>
      <c r="F2125" s="350">
        <v>185</v>
      </c>
      <c r="G2125" s="349" t="s">
        <v>3639</v>
      </c>
      <c r="H2125" s="349" t="s">
        <v>302</v>
      </c>
      <c r="I2125" s="351" t="s">
        <v>2714</v>
      </c>
      <c r="J2125" s="352" t="s">
        <v>2715</v>
      </c>
      <c r="K2125" s="352" t="s">
        <v>1157</v>
      </c>
      <c r="L2125" s="353" t="s">
        <v>32</v>
      </c>
      <c r="M2125" s="352">
        <v>5993</v>
      </c>
      <c r="N2125" s="371">
        <v>44994</v>
      </c>
      <c r="O2125" s="74">
        <f t="shared" si="106"/>
        <v>3</v>
      </c>
      <c r="P2125" s="74">
        <f t="shared" si="107"/>
        <v>3</v>
      </c>
      <c r="Q2125" s="139" t="str">
        <f t="shared" si="108"/>
        <v>Gastos_Gerais</v>
      </c>
    </row>
    <row r="2126" spans="1:17" ht="24" x14ac:dyDescent="0.2">
      <c r="A2126" s="357">
        <v>2123</v>
      </c>
      <c r="B2126" s="347">
        <v>45005</v>
      </c>
      <c r="C2126" s="580">
        <v>44986</v>
      </c>
      <c r="D2126" s="349" t="s">
        <v>264</v>
      </c>
      <c r="E2126" s="349" t="s">
        <v>206</v>
      </c>
      <c r="F2126" s="350">
        <v>316.5</v>
      </c>
      <c r="G2126" s="349" t="s">
        <v>2801</v>
      </c>
      <c r="H2126" s="349" t="s">
        <v>1032</v>
      </c>
      <c r="I2126" s="351" t="s">
        <v>1809</v>
      </c>
      <c r="J2126" s="352" t="s">
        <v>1810</v>
      </c>
      <c r="K2126" s="352" t="s">
        <v>1157</v>
      </c>
      <c r="L2126" s="353" t="s">
        <v>1157</v>
      </c>
      <c r="M2126" s="352">
        <v>547052</v>
      </c>
      <c r="N2126" s="371">
        <v>45005</v>
      </c>
      <c r="O2126" s="74">
        <f t="shared" si="106"/>
        <v>3</v>
      </c>
      <c r="P2126" s="74">
        <f t="shared" si="107"/>
        <v>3</v>
      </c>
      <c r="Q2126" s="139" t="str">
        <f t="shared" si="108"/>
        <v>Gastos_Gerais</v>
      </c>
    </row>
    <row r="2127" spans="1:17" ht="24" x14ac:dyDescent="0.2">
      <c r="A2127" s="357">
        <v>2124</v>
      </c>
      <c r="B2127" s="347">
        <v>45005</v>
      </c>
      <c r="C2127" s="580">
        <v>44986</v>
      </c>
      <c r="D2127" s="349" t="s">
        <v>264</v>
      </c>
      <c r="E2127" s="349" t="s">
        <v>206</v>
      </c>
      <c r="F2127" s="350">
        <v>316.5</v>
      </c>
      <c r="G2127" s="349" t="s">
        <v>2795</v>
      </c>
      <c r="H2127" s="349" t="s">
        <v>416</v>
      </c>
      <c r="I2127" s="351" t="s">
        <v>1809</v>
      </c>
      <c r="J2127" s="352" t="s">
        <v>1810</v>
      </c>
      <c r="K2127" s="352" t="s">
        <v>1157</v>
      </c>
      <c r="L2127" s="353" t="s">
        <v>1157</v>
      </c>
      <c r="M2127" s="352">
        <v>547054</v>
      </c>
      <c r="N2127" s="371">
        <v>45005</v>
      </c>
      <c r="O2127" s="74">
        <f t="shared" si="106"/>
        <v>3</v>
      </c>
      <c r="P2127" s="74">
        <f t="shared" si="107"/>
        <v>3</v>
      </c>
      <c r="Q2127" s="139" t="str">
        <f t="shared" si="108"/>
        <v>Gastos_Gerais</v>
      </c>
    </row>
    <row r="2128" spans="1:17" ht="24" x14ac:dyDescent="0.2">
      <c r="A2128" s="357">
        <v>2125</v>
      </c>
      <c r="B2128" s="347">
        <v>45005</v>
      </c>
      <c r="C2128" s="580">
        <v>44986</v>
      </c>
      <c r="D2128" s="349" t="s">
        <v>264</v>
      </c>
      <c r="E2128" s="349" t="s">
        <v>206</v>
      </c>
      <c r="F2128" s="350">
        <v>316.5</v>
      </c>
      <c r="G2128" s="349" t="s">
        <v>2794</v>
      </c>
      <c r="H2128" s="349" t="s">
        <v>416</v>
      </c>
      <c r="I2128" s="351" t="s">
        <v>1809</v>
      </c>
      <c r="J2128" s="352" t="s">
        <v>1810</v>
      </c>
      <c r="K2128" s="352" t="s">
        <v>1157</v>
      </c>
      <c r="L2128" s="353" t="s">
        <v>1157</v>
      </c>
      <c r="M2128" s="352">
        <v>547050</v>
      </c>
      <c r="N2128" s="371">
        <v>45005</v>
      </c>
      <c r="O2128" s="74">
        <f t="shared" si="106"/>
        <v>3</v>
      </c>
      <c r="P2128" s="74">
        <f t="shared" si="107"/>
        <v>3</v>
      </c>
      <c r="Q2128" s="139" t="str">
        <f t="shared" si="108"/>
        <v>Gastos_Gerais</v>
      </c>
    </row>
    <row r="2129" spans="1:17" ht="24" x14ac:dyDescent="0.2">
      <c r="A2129" s="357">
        <v>2126</v>
      </c>
      <c r="B2129" s="347">
        <v>45005</v>
      </c>
      <c r="C2129" s="580">
        <v>44986</v>
      </c>
      <c r="D2129" s="349" t="s">
        <v>264</v>
      </c>
      <c r="E2129" s="349" t="s">
        <v>206</v>
      </c>
      <c r="F2129" s="350">
        <v>316.5</v>
      </c>
      <c r="G2129" s="349" t="s">
        <v>2800</v>
      </c>
      <c r="H2129" s="349" t="s">
        <v>420</v>
      </c>
      <c r="I2129" s="351" t="s">
        <v>1809</v>
      </c>
      <c r="J2129" s="352" t="s">
        <v>1810</v>
      </c>
      <c r="K2129" s="352" t="s">
        <v>1157</v>
      </c>
      <c r="L2129" s="353" t="s">
        <v>1157</v>
      </c>
      <c r="M2129" s="352">
        <v>547063</v>
      </c>
      <c r="N2129" s="371">
        <v>45005</v>
      </c>
      <c r="O2129" s="74">
        <f t="shared" si="106"/>
        <v>3</v>
      </c>
      <c r="P2129" s="74">
        <f t="shared" si="107"/>
        <v>3</v>
      </c>
      <c r="Q2129" s="139" t="str">
        <f t="shared" si="108"/>
        <v>Gastos_Gerais</v>
      </c>
    </row>
    <row r="2130" spans="1:17" ht="24" x14ac:dyDescent="0.2">
      <c r="A2130" s="357">
        <v>2127</v>
      </c>
      <c r="B2130" s="347">
        <v>45005</v>
      </c>
      <c r="C2130" s="580">
        <v>44986</v>
      </c>
      <c r="D2130" s="349" t="s">
        <v>264</v>
      </c>
      <c r="E2130" s="349" t="s">
        <v>206</v>
      </c>
      <c r="F2130" s="350">
        <v>316.5</v>
      </c>
      <c r="G2130" s="349" t="s">
        <v>3640</v>
      </c>
      <c r="H2130" s="349" t="s">
        <v>414</v>
      </c>
      <c r="I2130" s="351" t="s">
        <v>1809</v>
      </c>
      <c r="J2130" s="352" t="s">
        <v>1810</v>
      </c>
      <c r="K2130" s="352" t="s">
        <v>1157</v>
      </c>
      <c r="L2130" s="353" t="s">
        <v>1157</v>
      </c>
      <c r="M2130" s="352">
        <v>547060</v>
      </c>
      <c r="N2130" s="371">
        <v>45005</v>
      </c>
      <c r="O2130" s="74">
        <f t="shared" si="106"/>
        <v>3</v>
      </c>
      <c r="P2130" s="74">
        <f t="shared" si="107"/>
        <v>3</v>
      </c>
      <c r="Q2130" s="139" t="str">
        <f t="shared" si="108"/>
        <v>Gastos_Gerais</v>
      </c>
    </row>
    <row r="2131" spans="1:17" ht="24" x14ac:dyDescent="0.2">
      <c r="A2131" s="357">
        <v>2128</v>
      </c>
      <c r="B2131" s="347">
        <v>45005</v>
      </c>
      <c r="C2131" s="580">
        <v>44986</v>
      </c>
      <c r="D2131" s="349" t="s">
        <v>264</v>
      </c>
      <c r="E2131" s="349" t="s">
        <v>206</v>
      </c>
      <c r="F2131" s="350">
        <v>316.5</v>
      </c>
      <c r="G2131" s="349" t="s">
        <v>2797</v>
      </c>
      <c r="H2131" s="349" t="s">
        <v>423</v>
      </c>
      <c r="I2131" s="351" t="s">
        <v>1809</v>
      </c>
      <c r="J2131" s="352" t="s">
        <v>1810</v>
      </c>
      <c r="K2131" s="352" t="s">
        <v>1157</v>
      </c>
      <c r="L2131" s="353" t="s">
        <v>1157</v>
      </c>
      <c r="M2131" s="352">
        <v>547057</v>
      </c>
      <c r="N2131" s="371">
        <v>45005</v>
      </c>
      <c r="O2131" s="74">
        <f t="shared" si="106"/>
        <v>3</v>
      </c>
      <c r="P2131" s="74">
        <f t="shared" si="107"/>
        <v>3</v>
      </c>
      <c r="Q2131" s="139" t="str">
        <f t="shared" si="108"/>
        <v>Gastos_Gerais</v>
      </c>
    </row>
    <row r="2132" spans="1:17" ht="24" x14ac:dyDescent="0.2">
      <c r="A2132" s="357">
        <v>2129</v>
      </c>
      <c r="B2132" s="347">
        <v>45005</v>
      </c>
      <c r="C2132" s="580">
        <v>44986</v>
      </c>
      <c r="D2132" s="349" t="s">
        <v>264</v>
      </c>
      <c r="E2132" s="349" t="s">
        <v>206</v>
      </c>
      <c r="F2132" s="350">
        <v>316.5</v>
      </c>
      <c r="G2132" s="349" t="s">
        <v>2799</v>
      </c>
      <c r="H2132" s="349" t="s">
        <v>417</v>
      </c>
      <c r="I2132" s="351" t="s">
        <v>1809</v>
      </c>
      <c r="J2132" s="352" t="s">
        <v>1810</v>
      </c>
      <c r="K2132" s="352" t="s">
        <v>1157</v>
      </c>
      <c r="L2132" s="353" t="s">
        <v>1157</v>
      </c>
      <c r="M2132" s="352">
        <v>547061</v>
      </c>
      <c r="N2132" s="371">
        <v>45005</v>
      </c>
      <c r="O2132" s="74">
        <f t="shared" si="106"/>
        <v>3</v>
      </c>
      <c r="P2132" s="74">
        <f t="shared" si="107"/>
        <v>3</v>
      </c>
      <c r="Q2132" s="139" t="str">
        <f t="shared" si="108"/>
        <v>Gastos_Gerais</v>
      </c>
    </row>
    <row r="2133" spans="1:17" ht="36" x14ac:dyDescent="0.2">
      <c r="A2133" s="357">
        <v>2130</v>
      </c>
      <c r="B2133" s="347">
        <v>45005</v>
      </c>
      <c r="C2133" s="580">
        <v>44958</v>
      </c>
      <c r="D2133" s="349" t="s">
        <v>264</v>
      </c>
      <c r="E2133" s="349" t="s">
        <v>410</v>
      </c>
      <c r="F2133" s="350">
        <v>1415.5</v>
      </c>
      <c r="G2133" s="349" t="s">
        <v>1541</v>
      </c>
      <c r="H2133" s="349" t="s">
        <v>423</v>
      </c>
      <c r="I2133" s="351" t="s">
        <v>1820</v>
      </c>
      <c r="J2133" s="352" t="s">
        <v>1821</v>
      </c>
      <c r="K2133" s="352" t="s">
        <v>1157</v>
      </c>
      <c r="L2133" s="353" t="s">
        <v>32</v>
      </c>
      <c r="M2133" s="352">
        <v>2891</v>
      </c>
      <c r="N2133" s="371">
        <v>44991</v>
      </c>
      <c r="O2133" s="74">
        <f t="shared" si="106"/>
        <v>3</v>
      </c>
      <c r="P2133" s="74">
        <f t="shared" si="107"/>
        <v>2</v>
      </c>
      <c r="Q2133" s="139" t="str">
        <f t="shared" si="108"/>
        <v>Gastos_Gerais</v>
      </c>
    </row>
    <row r="2134" spans="1:17" ht="36" x14ac:dyDescent="0.2">
      <c r="A2134" s="357">
        <v>2131</v>
      </c>
      <c r="B2134" s="347">
        <v>45005</v>
      </c>
      <c r="C2134" s="580">
        <v>44958</v>
      </c>
      <c r="D2134" s="349" t="s">
        <v>264</v>
      </c>
      <c r="E2134" s="349" t="s">
        <v>408</v>
      </c>
      <c r="F2134" s="350">
        <v>90</v>
      </c>
      <c r="G2134" s="349" t="s">
        <v>1471</v>
      </c>
      <c r="H2134" s="349" t="s">
        <v>420</v>
      </c>
      <c r="I2134" s="351" t="s">
        <v>1472</v>
      </c>
      <c r="J2134" s="352" t="s">
        <v>1473</v>
      </c>
      <c r="K2134" s="352" t="s">
        <v>1157</v>
      </c>
      <c r="L2134" s="353" t="s">
        <v>32</v>
      </c>
      <c r="M2134" s="352">
        <v>2023539</v>
      </c>
      <c r="N2134" s="371">
        <v>44995</v>
      </c>
      <c r="O2134" s="74">
        <f t="shared" si="106"/>
        <v>3</v>
      </c>
      <c r="P2134" s="74">
        <f t="shared" si="107"/>
        <v>2</v>
      </c>
      <c r="Q2134" s="139" t="str">
        <f t="shared" si="108"/>
        <v>Gastos_Gerais</v>
      </c>
    </row>
    <row r="2135" spans="1:17" ht="24" x14ac:dyDescent="0.2">
      <c r="A2135" s="357">
        <v>2132</v>
      </c>
      <c r="B2135" s="347">
        <v>45005</v>
      </c>
      <c r="C2135" s="580">
        <v>44986</v>
      </c>
      <c r="D2135" s="349" t="s">
        <v>264</v>
      </c>
      <c r="E2135" s="349" t="s">
        <v>96</v>
      </c>
      <c r="F2135" s="350">
        <v>694.5</v>
      </c>
      <c r="G2135" s="349" t="s">
        <v>3641</v>
      </c>
      <c r="H2135" s="349" t="s">
        <v>421</v>
      </c>
      <c r="I2135" s="351" t="s">
        <v>3642</v>
      </c>
      <c r="J2135" s="352" t="s">
        <v>3643</v>
      </c>
      <c r="K2135" s="352" t="s">
        <v>1157</v>
      </c>
      <c r="L2135" s="353" t="s">
        <v>32</v>
      </c>
      <c r="M2135" s="352">
        <v>37680189</v>
      </c>
      <c r="N2135" s="371">
        <v>45000</v>
      </c>
      <c r="O2135" s="74">
        <f t="shared" si="106"/>
        <v>3</v>
      </c>
      <c r="P2135" s="74">
        <f t="shared" si="107"/>
        <v>3</v>
      </c>
      <c r="Q2135" s="139" t="str">
        <f t="shared" si="108"/>
        <v>Gastos_Gerais</v>
      </c>
    </row>
    <row r="2136" spans="1:17" ht="24" x14ac:dyDescent="0.2">
      <c r="A2136" s="357">
        <v>2133</v>
      </c>
      <c r="B2136" s="347">
        <v>45005</v>
      </c>
      <c r="C2136" s="580">
        <v>44986</v>
      </c>
      <c r="D2136" s="349" t="s">
        <v>264</v>
      </c>
      <c r="E2136" s="349" t="s">
        <v>96</v>
      </c>
      <c r="F2136" s="350">
        <v>694.5</v>
      </c>
      <c r="G2136" s="349" t="s">
        <v>3644</v>
      </c>
      <c r="H2136" s="349" t="s">
        <v>421</v>
      </c>
      <c r="I2136" s="351" t="s">
        <v>3642</v>
      </c>
      <c r="J2136" s="352" t="s">
        <v>3643</v>
      </c>
      <c r="K2136" s="352" t="s">
        <v>1157</v>
      </c>
      <c r="L2136" s="353" t="s">
        <v>32</v>
      </c>
      <c r="M2136" s="352">
        <v>37670825</v>
      </c>
      <c r="N2136" s="371">
        <v>45000</v>
      </c>
      <c r="O2136" s="74">
        <f t="shared" si="106"/>
        <v>3</v>
      </c>
      <c r="P2136" s="74">
        <f t="shared" si="107"/>
        <v>3</v>
      </c>
      <c r="Q2136" s="139" t="str">
        <f t="shared" si="108"/>
        <v>Gastos_Gerais</v>
      </c>
    </row>
    <row r="2137" spans="1:17" ht="24" x14ac:dyDescent="0.2">
      <c r="A2137" s="357">
        <v>2134</v>
      </c>
      <c r="B2137" s="347">
        <v>45005</v>
      </c>
      <c r="C2137" s="580">
        <v>44986</v>
      </c>
      <c r="D2137" s="349" t="s">
        <v>264</v>
      </c>
      <c r="E2137" s="349" t="s">
        <v>390</v>
      </c>
      <c r="F2137" s="350">
        <v>645</v>
      </c>
      <c r="G2137" s="349" t="s">
        <v>3645</v>
      </c>
      <c r="H2137" s="349" t="s">
        <v>418</v>
      </c>
      <c r="I2137" s="351" t="s">
        <v>3646</v>
      </c>
      <c r="J2137" s="352" t="s">
        <v>3647</v>
      </c>
      <c r="K2137" s="352" t="s">
        <v>1157</v>
      </c>
      <c r="L2137" s="353" t="s">
        <v>32</v>
      </c>
      <c r="M2137" s="352">
        <v>3902</v>
      </c>
      <c r="N2137" s="371">
        <v>44999</v>
      </c>
      <c r="O2137" s="74">
        <f t="shared" si="106"/>
        <v>3</v>
      </c>
      <c r="P2137" s="74">
        <f t="shared" si="107"/>
        <v>3</v>
      </c>
      <c r="Q2137" s="139" t="str">
        <f t="shared" si="108"/>
        <v>Gastos_Gerais</v>
      </c>
    </row>
    <row r="2138" spans="1:17" ht="24" x14ac:dyDescent="0.2">
      <c r="A2138" s="357">
        <v>2135</v>
      </c>
      <c r="B2138" s="347">
        <v>45005</v>
      </c>
      <c r="C2138" s="580">
        <v>44986</v>
      </c>
      <c r="D2138" s="349" t="s">
        <v>264</v>
      </c>
      <c r="E2138" s="349" t="s">
        <v>404</v>
      </c>
      <c r="F2138" s="350">
        <v>19.899999999999999</v>
      </c>
      <c r="G2138" s="349" t="s">
        <v>3648</v>
      </c>
      <c r="H2138" s="349" t="s">
        <v>423</v>
      </c>
      <c r="I2138" s="351" t="s">
        <v>3389</v>
      </c>
      <c r="J2138" s="352" t="s">
        <v>3390</v>
      </c>
      <c r="K2138" s="352" t="s">
        <v>1157</v>
      </c>
      <c r="L2138" s="353" t="s">
        <v>32</v>
      </c>
      <c r="M2138" s="352">
        <v>4746</v>
      </c>
      <c r="N2138" s="371">
        <v>45001</v>
      </c>
      <c r="O2138" s="74">
        <f t="shared" si="106"/>
        <v>3</v>
      </c>
      <c r="P2138" s="74">
        <f t="shared" si="107"/>
        <v>3</v>
      </c>
      <c r="Q2138" s="139" t="str">
        <f t="shared" si="108"/>
        <v>Gastos_Gerais</v>
      </c>
    </row>
    <row r="2139" spans="1:17" ht="24" x14ac:dyDescent="0.2">
      <c r="A2139" s="357">
        <v>2136</v>
      </c>
      <c r="B2139" s="347">
        <v>45005</v>
      </c>
      <c r="C2139" s="580">
        <v>44986</v>
      </c>
      <c r="D2139" s="349" t="s">
        <v>264</v>
      </c>
      <c r="E2139" s="349" t="s">
        <v>0</v>
      </c>
      <c r="F2139" s="350">
        <v>2257.5</v>
      </c>
      <c r="G2139" s="349" t="s">
        <v>1283</v>
      </c>
      <c r="H2139" s="349" t="s">
        <v>416</v>
      </c>
      <c r="I2139" s="351" t="s">
        <v>2673</v>
      </c>
      <c r="J2139" s="352" t="s">
        <v>2674</v>
      </c>
      <c r="K2139" s="352" t="s">
        <v>1157</v>
      </c>
      <c r="L2139" s="353" t="s">
        <v>32</v>
      </c>
      <c r="M2139" s="352">
        <v>37619</v>
      </c>
      <c r="N2139" s="371">
        <v>45001</v>
      </c>
      <c r="O2139" s="74">
        <f t="shared" si="106"/>
        <v>3</v>
      </c>
      <c r="P2139" s="74">
        <f t="shared" si="107"/>
        <v>3</v>
      </c>
      <c r="Q2139" s="139" t="str">
        <f t="shared" si="108"/>
        <v>Gastos_Gerais</v>
      </c>
    </row>
    <row r="2140" spans="1:17" ht="24" x14ac:dyDescent="0.2">
      <c r="A2140" s="357">
        <v>2137</v>
      </c>
      <c r="B2140" s="347">
        <v>45005</v>
      </c>
      <c r="C2140" s="580">
        <v>44958</v>
      </c>
      <c r="D2140" s="349" t="s">
        <v>264</v>
      </c>
      <c r="E2140" s="349" t="s">
        <v>177</v>
      </c>
      <c r="F2140" s="350">
        <v>754.51</v>
      </c>
      <c r="G2140" s="349" t="s">
        <v>4009</v>
      </c>
      <c r="H2140" s="349" t="s">
        <v>419</v>
      </c>
      <c r="I2140" s="351" t="s">
        <v>1165</v>
      </c>
      <c r="J2140" s="352" t="s">
        <v>3649</v>
      </c>
      <c r="K2140" s="352" t="s">
        <v>1157</v>
      </c>
      <c r="L2140" s="353" t="s">
        <v>1158</v>
      </c>
      <c r="M2140" s="352" t="s">
        <v>3650</v>
      </c>
      <c r="N2140" s="371">
        <v>45005</v>
      </c>
      <c r="O2140" s="74">
        <f t="shared" si="106"/>
        <v>3</v>
      </c>
      <c r="P2140" s="74">
        <f t="shared" si="107"/>
        <v>2</v>
      </c>
      <c r="Q2140" s="139" t="str">
        <f t="shared" si="108"/>
        <v>Gastos_Gerais</v>
      </c>
    </row>
    <row r="2141" spans="1:17" s="329" customFormat="1" ht="24" x14ac:dyDescent="0.2">
      <c r="A2141" s="357">
        <v>2138</v>
      </c>
      <c r="B2141" s="355">
        <v>45005</v>
      </c>
      <c r="C2141" s="348">
        <v>44958</v>
      </c>
      <c r="D2141" s="351" t="s">
        <v>264</v>
      </c>
      <c r="E2141" s="351" t="s">
        <v>177</v>
      </c>
      <c r="F2141" s="356">
        <v>761.76</v>
      </c>
      <c r="G2141" s="351" t="s">
        <v>1729</v>
      </c>
      <c r="H2141" s="351" t="s">
        <v>493</v>
      </c>
      <c r="I2141" s="351" t="s">
        <v>1165</v>
      </c>
      <c r="J2141" s="353" t="s">
        <v>3649</v>
      </c>
      <c r="K2141" s="353" t="s">
        <v>1157</v>
      </c>
      <c r="L2141" s="353" t="s">
        <v>1158</v>
      </c>
      <c r="M2141" s="353" t="s">
        <v>3651</v>
      </c>
      <c r="N2141" s="368">
        <v>45005</v>
      </c>
      <c r="O2141" s="74">
        <f t="shared" si="106"/>
        <v>3</v>
      </c>
      <c r="P2141" s="74">
        <f t="shared" si="107"/>
        <v>2</v>
      </c>
      <c r="Q2141" s="139" t="str">
        <f t="shared" si="108"/>
        <v>Gastos_Gerais</v>
      </c>
    </row>
    <row r="2142" spans="1:17" x14ac:dyDescent="0.2">
      <c r="A2142" s="357">
        <v>2139</v>
      </c>
      <c r="B2142" s="347">
        <v>45005</v>
      </c>
      <c r="C2142" s="580">
        <v>44958</v>
      </c>
      <c r="D2142" s="349" t="s">
        <v>264</v>
      </c>
      <c r="E2142" s="349" t="s">
        <v>160</v>
      </c>
      <c r="F2142" s="350">
        <v>100.83</v>
      </c>
      <c r="G2142" s="349" t="s">
        <v>3652</v>
      </c>
      <c r="H2142" s="349" t="s">
        <v>419</v>
      </c>
      <c r="I2142" s="351" t="s">
        <v>1165</v>
      </c>
      <c r="J2142" s="352" t="s">
        <v>3649</v>
      </c>
      <c r="K2142" s="352" t="s">
        <v>1157</v>
      </c>
      <c r="L2142" s="353" t="s">
        <v>1158</v>
      </c>
      <c r="M2142" s="352" t="s">
        <v>3653</v>
      </c>
      <c r="N2142" s="371">
        <v>45005</v>
      </c>
      <c r="O2142" s="74">
        <f t="shared" si="106"/>
        <v>3</v>
      </c>
      <c r="P2142" s="74">
        <f t="shared" si="107"/>
        <v>2</v>
      </c>
      <c r="Q2142" s="139" t="str">
        <f t="shared" si="108"/>
        <v>Gastos_Gerais</v>
      </c>
    </row>
    <row r="2143" spans="1:17" x14ac:dyDescent="0.2">
      <c r="A2143" s="357">
        <v>2140</v>
      </c>
      <c r="B2143" s="347">
        <v>45005</v>
      </c>
      <c r="C2143" s="580">
        <v>44958</v>
      </c>
      <c r="D2143" s="349" t="s">
        <v>264</v>
      </c>
      <c r="E2143" s="349" t="s">
        <v>160</v>
      </c>
      <c r="F2143" s="350">
        <v>106.03</v>
      </c>
      <c r="G2143" s="349" t="s">
        <v>1737</v>
      </c>
      <c r="H2143" s="349" t="s">
        <v>418</v>
      </c>
      <c r="I2143" s="351" t="s">
        <v>1165</v>
      </c>
      <c r="J2143" s="352" t="s">
        <v>3649</v>
      </c>
      <c r="K2143" s="352" t="s">
        <v>1157</v>
      </c>
      <c r="L2143" s="353" t="s">
        <v>1158</v>
      </c>
      <c r="M2143" s="352" t="s">
        <v>3654</v>
      </c>
      <c r="N2143" s="371">
        <v>45005</v>
      </c>
      <c r="O2143" s="74">
        <f t="shared" si="106"/>
        <v>3</v>
      </c>
      <c r="P2143" s="74">
        <f t="shared" si="107"/>
        <v>2</v>
      </c>
      <c r="Q2143" s="139" t="str">
        <f t="shared" si="108"/>
        <v>Gastos_Gerais</v>
      </c>
    </row>
    <row r="2144" spans="1:17" x14ac:dyDescent="0.2">
      <c r="A2144" s="357">
        <v>2141</v>
      </c>
      <c r="B2144" s="347">
        <v>45005</v>
      </c>
      <c r="C2144" s="580">
        <v>44958</v>
      </c>
      <c r="D2144" s="349" t="s">
        <v>264</v>
      </c>
      <c r="E2144" s="349" t="s">
        <v>160</v>
      </c>
      <c r="F2144" s="350">
        <v>104.39</v>
      </c>
      <c r="G2144" s="349" t="s">
        <v>1737</v>
      </c>
      <c r="H2144" s="349" t="s">
        <v>419</v>
      </c>
      <c r="I2144" s="351" t="s">
        <v>1165</v>
      </c>
      <c r="J2144" s="352" t="s">
        <v>3649</v>
      </c>
      <c r="K2144" s="352" t="s">
        <v>1157</v>
      </c>
      <c r="L2144" s="353" t="s">
        <v>1158</v>
      </c>
      <c r="M2144" s="352" t="s">
        <v>3655</v>
      </c>
      <c r="N2144" s="371">
        <v>45005</v>
      </c>
      <c r="O2144" s="74">
        <f t="shared" si="106"/>
        <v>3</v>
      </c>
      <c r="P2144" s="74">
        <f t="shared" si="107"/>
        <v>2</v>
      </c>
      <c r="Q2144" s="139" t="str">
        <f t="shared" si="108"/>
        <v>Gastos_Gerais</v>
      </c>
    </row>
    <row r="2145" spans="1:17" x14ac:dyDescent="0.2">
      <c r="A2145" s="357">
        <v>2142</v>
      </c>
      <c r="B2145" s="347">
        <v>45005</v>
      </c>
      <c r="C2145" s="580">
        <v>44958</v>
      </c>
      <c r="D2145" s="349" t="s">
        <v>264</v>
      </c>
      <c r="E2145" s="349" t="s">
        <v>160</v>
      </c>
      <c r="F2145" s="350">
        <v>106.03</v>
      </c>
      <c r="G2145" s="349" t="s">
        <v>1737</v>
      </c>
      <c r="H2145" s="349" t="s">
        <v>493</v>
      </c>
      <c r="I2145" s="351" t="s">
        <v>1165</v>
      </c>
      <c r="J2145" s="352" t="s">
        <v>3649</v>
      </c>
      <c r="K2145" s="352" t="s">
        <v>1157</v>
      </c>
      <c r="L2145" s="353" t="s">
        <v>1158</v>
      </c>
      <c r="M2145" s="352" t="s">
        <v>3656</v>
      </c>
      <c r="N2145" s="371">
        <v>45005</v>
      </c>
      <c r="O2145" s="74">
        <f t="shared" si="106"/>
        <v>3</v>
      </c>
      <c r="P2145" s="74">
        <f t="shared" si="107"/>
        <v>2</v>
      </c>
      <c r="Q2145" s="139" t="str">
        <f t="shared" si="108"/>
        <v>Gastos_Gerais</v>
      </c>
    </row>
    <row r="2146" spans="1:17" ht="24" x14ac:dyDescent="0.2">
      <c r="A2146" s="357">
        <v>2143</v>
      </c>
      <c r="B2146" s="347">
        <v>45005</v>
      </c>
      <c r="C2146" s="580">
        <v>44958</v>
      </c>
      <c r="D2146" s="349" t="s">
        <v>264</v>
      </c>
      <c r="E2146" s="349" t="s">
        <v>177</v>
      </c>
      <c r="F2146" s="350">
        <v>683.32</v>
      </c>
      <c r="G2146" s="349" t="s">
        <v>1729</v>
      </c>
      <c r="H2146" s="349" t="s">
        <v>418</v>
      </c>
      <c r="I2146" s="351" t="s">
        <v>1165</v>
      </c>
      <c r="J2146" s="352" t="s">
        <v>3649</v>
      </c>
      <c r="K2146" s="352" t="s">
        <v>1157</v>
      </c>
      <c r="L2146" s="353" t="s">
        <v>1158</v>
      </c>
      <c r="M2146" s="352" t="s">
        <v>3657</v>
      </c>
      <c r="N2146" s="371">
        <v>45005</v>
      </c>
      <c r="O2146" s="74">
        <f t="shared" si="106"/>
        <v>3</v>
      </c>
      <c r="P2146" s="74">
        <f t="shared" si="107"/>
        <v>2</v>
      </c>
      <c r="Q2146" s="139" t="str">
        <f t="shared" si="108"/>
        <v>Gastos_Gerais</v>
      </c>
    </row>
    <row r="2147" spans="1:17" ht="24" x14ac:dyDescent="0.2">
      <c r="A2147" s="357">
        <v>2144</v>
      </c>
      <c r="B2147" s="347">
        <v>45005</v>
      </c>
      <c r="C2147" s="580">
        <v>44958</v>
      </c>
      <c r="D2147" s="349" t="s">
        <v>264</v>
      </c>
      <c r="E2147" s="349" t="s">
        <v>82</v>
      </c>
      <c r="F2147" s="350">
        <v>14509.64</v>
      </c>
      <c r="G2147" s="349" t="s">
        <v>2204</v>
      </c>
      <c r="H2147" s="349" t="s">
        <v>1032</v>
      </c>
      <c r="I2147" s="351" t="s">
        <v>1829</v>
      </c>
      <c r="J2147" s="352" t="s">
        <v>1830</v>
      </c>
      <c r="K2147" s="352" t="s">
        <v>1157</v>
      </c>
      <c r="L2147" s="353" t="s">
        <v>1158</v>
      </c>
      <c r="M2147" s="352" t="s">
        <v>3658</v>
      </c>
      <c r="N2147" s="371">
        <v>45005</v>
      </c>
      <c r="O2147" s="74">
        <f t="shared" si="106"/>
        <v>3</v>
      </c>
      <c r="P2147" s="74">
        <f t="shared" si="107"/>
        <v>2</v>
      </c>
      <c r="Q2147" s="139" t="str">
        <f t="shared" si="108"/>
        <v>Gastos_Gerais</v>
      </c>
    </row>
    <row r="2148" spans="1:17" ht="24" x14ac:dyDescent="0.2">
      <c r="A2148" s="357">
        <v>2145</v>
      </c>
      <c r="B2148" s="347">
        <v>45005</v>
      </c>
      <c r="C2148" s="580">
        <v>44958</v>
      </c>
      <c r="D2148" s="349" t="s">
        <v>264</v>
      </c>
      <c r="E2148" s="349" t="s">
        <v>82</v>
      </c>
      <c r="F2148" s="350">
        <v>47.02</v>
      </c>
      <c r="G2148" s="349" t="s">
        <v>2204</v>
      </c>
      <c r="H2148" s="349" t="s">
        <v>1032</v>
      </c>
      <c r="I2148" s="351" t="s">
        <v>1829</v>
      </c>
      <c r="J2148" s="352" t="s">
        <v>1830</v>
      </c>
      <c r="K2148" s="352" t="s">
        <v>1157</v>
      </c>
      <c r="L2148" s="353" t="s">
        <v>1158</v>
      </c>
      <c r="M2148" s="352" t="s">
        <v>3659</v>
      </c>
      <c r="N2148" s="371">
        <v>45005</v>
      </c>
      <c r="O2148" s="74">
        <f t="shared" si="106"/>
        <v>3</v>
      </c>
      <c r="P2148" s="74">
        <f t="shared" si="107"/>
        <v>2</v>
      </c>
      <c r="Q2148" s="139" t="str">
        <f t="shared" si="108"/>
        <v>Gastos_Gerais</v>
      </c>
    </row>
    <row r="2149" spans="1:17" x14ac:dyDescent="0.2">
      <c r="A2149" s="357">
        <v>2146</v>
      </c>
      <c r="B2149" s="347">
        <v>45005</v>
      </c>
      <c r="C2149" s="580">
        <v>44958</v>
      </c>
      <c r="D2149" s="349" t="s">
        <v>264</v>
      </c>
      <c r="E2149" s="349" t="s">
        <v>160</v>
      </c>
      <c r="F2149" s="350">
        <v>196.18</v>
      </c>
      <c r="G2149" s="349" t="s">
        <v>1737</v>
      </c>
      <c r="H2149" s="349" t="s">
        <v>416</v>
      </c>
      <c r="I2149" s="351" t="s">
        <v>1833</v>
      </c>
      <c r="J2149" s="352" t="s">
        <v>2784</v>
      </c>
      <c r="K2149" s="352" t="s">
        <v>1157</v>
      </c>
      <c r="L2149" s="353" t="s">
        <v>1158</v>
      </c>
      <c r="M2149" s="352" t="s">
        <v>3660</v>
      </c>
      <c r="N2149" s="371">
        <v>45005</v>
      </c>
      <c r="O2149" s="74">
        <f t="shared" si="106"/>
        <v>3</v>
      </c>
      <c r="P2149" s="74">
        <f t="shared" si="107"/>
        <v>2</v>
      </c>
      <c r="Q2149" s="139" t="str">
        <f t="shared" si="108"/>
        <v>Gastos_Gerais</v>
      </c>
    </row>
    <row r="2150" spans="1:17" x14ac:dyDescent="0.2">
      <c r="A2150" s="357">
        <v>2147</v>
      </c>
      <c r="B2150" s="347">
        <v>45005</v>
      </c>
      <c r="C2150" s="580">
        <v>44958</v>
      </c>
      <c r="D2150" s="349" t="s">
        <v>264</v>
      </c>
      <c r="E2150" s="349" t="s">
        <v>160</v>
      </c>
      <c r="F2150" s="350">
        <v>234.97</v>
      </c>
      <c r="G2150" s="349" t="s">
        <v>1737</v>
      </c>
      <c r="H2150" s="349" t="s">
        <v>417</v>
      </c>
      <c r="I2150" s="351" t="s">
        <v>1833</v>
      </c>
      <c r="J2150" s="352" t="s">
        <v>2784</v>
      </c>
      <c r="K2150" s="352" t="s">
        <v>1157</v>
      </c>
      <c r="L2150" s="353" t="s">
        <v>1158</v>
      </c>
      <c r="M2150" s="352" t="s">
        <v>3661</v>
      </c>
      <c r="N2150" s="371">
        <v>45005</v>
      </c>
      <c r="O2150" s="74">
        <f t="shared" si="106"/>
        <v>3</v>
      </c>
      <c r="P2150" s="74">
        <f t="shared" si="107"/>
        <v>2</v>
      </c>
      <c r="Q2150" s="139" t="str">
        <f t="shared" si="108"/>
        <v>Gastos_Gerais</v>
      </c>
    </row>
    <row r="2151" spans="1:17" x14ac:dyDescent="0.2">
      <c r="A2151" s="357">
        <v>2148</v>
      </c>
      <c r="B2151" s="347">
        <v>45005</v>
      </c>
      <c r="C2151" s="580">
        <v>44958</v>
      </c>
      <c r="D2151" s="349" t="s">
        <v>264</v>
      </c>
      <c r="E2151" s="349" t="s">
        <v>160</v>
      </c>
      <c r="F2151" s="350">
        <v>161.06</v>
      </c>
      <c r="G2151" s="349" t="s">
        <v>1737</v>
      </c>
      <c r="H2151" s="349" t="s">
        <v>423</v>
      </c>
      <c r="I2151" s="351" t="s">
        <v>1833</v>
      </c>
      <c r="J2151" s="352" t="s">
        <v>2784</v>
      </c>
      <c r="K2151" s="352" t="s">
        <v>1157</v>
      </c>
      <c r="L2151" s="353" t="s">
        <v>1158</v>
      </c>
      <c r="M2151" s="352" t="s">
        <v>3662</v>
      </c>
      <c r="N2151" s="371">
        <v>45005</v>
      </c>
      <c r="O2151" s="74">
        <f t="shared" si="106"/>
        <v>3</v>
      </c>
      <c r="P2151" s="74">
        <f t="shared" si="107"/>
        <v>2</v>
      </c>
      <c r="Q2151" s="139" t="str">
        <f t="shared" si="108"/>
        <v>Gastos_Gerais</v>
      </c>
    </row>
    <row r="2152" spans="1:17" x14ac:dyDescent="0.2">
      <c r="A2152" s="357">
        <v>2149</v>
      </c>
      <c r="B2152" s="347">
        <v>45005</v>
      </c>
      <c r="C2152" s="580">
        <v>44958</v>
      </c>
      <c r="D2152" s="349" t="s">
        <v>264</v>
      </c>
      <c r="E2152" s="349" t="s">
        <v>160</v>
      </c>
      <c r="F2152" s="350">
        <v>203.05</v>
      </c>
      <c r="G2152" s="349" t="s">
        <v>1737</v>
      </c>
      <c r="H2152" s="349" t="s">
        <v>414</v>
      </c>
      <c r="I2152" s="351" t="s">
        <v>1833</v>
      </c>
      <c r="J2152" s="352" t="s">
        <v>2784</v>
      </c>
      <c r="K2152" s="352" t="s">
        <v>1157</v>
      </c>
      <c r="L2152" s="353" t="s">
        <v>1158</v>
      </c>
      <c r="M2152" s="352" t="s">
        <v>3663</v>
      </c>
      <c r="N2152" s="371">
        <v>45005</v>
      </c>
      <c r="O2152" s="74">
        <f t="shared" si="106"/>
        <v>3</v>
      </c>
      <c r="P2152" s="74">
        <f t="shared" si="107"/>
        <v>2</v>
      </c>
      <c r="Q2152" s="139" t="str">
        <f t="shared" si="108"/>
        <v>Gastos_Gerais</v>
      </c>
    </row>
    <row r="2153" spans="1:17" x14ac:dyDescent="0.2">
      <c r="A2153" s="357">
        <v>2150</v>
      </c>
      <c r="B2153" s="347">
        <v>45005</v>
      </c>
      <c r="C2153" s="580">
        <v>44958</v>
      </c>
      <c r="D2153" s="349" t="s">
        <v>264</v>
      </c>
      <c r="E2153" s="349" t="s">
        <v>160</v>
      </c>
      <c r="F2153" s="350">
        <v>134.12</v>
      </c>
      <c r="G2153" s="349" t="s">
        <v>1737</v>
      </c>
      <c r="H2153" s="349" t="s">
        <v>421</v>
      </c>
      <c r="I2153" s="351" t="s">
        <v>1833</v>
      </c>
      <c r="J2153" s="352" t="s">
        <v>2784</v>
      </c>
      <c r="K2153" s="352" t="s">
        <v>1157</v>
      </c>
      <c r="L2153" s="353" t="s">
        <v>1158</v>
      </c>
      <c r="M2153" s="352" t="s">
        <v>3664</v>
      </c>
      <c r="N2153" s="371">
        <v>45005</v>
      </c>
      <c r="O2153" s="74">
        <f t="shared" si="106"/>
        <v>3</v>
      </c>
      <c r="P2153" s="74">
        <f t="shared" si="107"/>
        <v>2</v>
      </c>
      <c r="Q2153" s="139" t="str">
        <f t="shared" si="108"/>
        <v>Gastos_Gerais</v>
      </c>
    </row>
    <row r="2154" spans="1:17" ht="24" x14ac:dyDescent="0.2">
      <c r="A2154" s="357">
        <v>2151</v>
      </c>
      <c r="B2154" s="347">
        <v>45005</v>
      </c>
      <c r="C2154" s="580">
        <v>44986</v>
      </c>
      <c r="D2154" s="349" t="s">
        <v>264</v>
      </c>
      <c r="E2154" s="349" t="s">
        <v>404</v>
      </c>
      <c r="F2154" s="350">
        <v>171</v>
      </c>
      <c r="G2154" s="349" t="s">
        <v>3665</v>
      </c>
      <c r="H2154" s="349" t="s">
        <v>418</v>
      </c>
      <c r="I2154" s="351" t="s">
        <v>1761</v>
      </c>
      <c r="J2154" s="352" t="s">
        <v>1762</v>
      </c>
      <c r="K2154" s="352" t="s">
        <v>1163</v>
      </c>
      <c r="L2154" s="353" t="s">
        <v>32</v>
      </c>
      <c r="M2154" s="352">
        <v>441</v>
      </c>
      <c r="N2154" s="371">
        <v>45002</v>
      </c>
      <c r="O2154" s="74">
        <f t="shared" si="106"/>
        <v>3</v>
      </c>
      <c r="P2154" s="74">
        <f t="shared" si="107"/>
        <v>3</v>
      </c>
      <c r="Q2154" s="139" t="str">
        <f t="shared" si="108"/>
        <v>Gastos_Gerais</v>
      </c>
    </row>
    <row r="2155" spans="1:17" ht="25.5" x14ac:dyDescent="0.2">
      <c r="A2155" s="357">
        <v>2152</v>
      </c>
      <c r="B2155" s="347">
        <v>45005</v>
      </c>
      <c r="C2155" s="580">
        <v>44986</v>
      </c>
      <c r="D2155" s="349" t="s">
        <v>176</v>
      </c>
      <c r="E2155" s="349" t="s">
        <v>262</v>
      </c>
      <c r="F2155" s="350">
        <v>1113.6500000000001</v>
      </c>
      <c r="G2155" s="349" t="s">
        <v>3666</v>
      </c>
      <c r="H2155" s="349" t="s">
        <v>417</v>
      </c>
      <c r="I2155" s="351" t="s">
        <v>3667</v>
      </c>
      <c r="J2155" s="352" t="s">
        <v>552</v>
      </c>
      <c r="K2155" s="352" t="s">
        <v>1188</v>
      </c>
      <c r="L2155" s="353" t="s">
        <v>1189</v>
      </c>
      <c r="M2155" s="352">
        <v>567384902</v>
      </c>
      <c r="N2155" s="371">
        <v>45005</v>
      </c>
      <c r="O2155" s="74">
        <f t="shared" si="106"/>
        <v>3</v>
      </c>
      <c r="P2155" s="74">
        <f t="shared" si="107"/>
        <v>3</v>
      </c>
      <c r="Q2155" s="139" t="str">
        <f t="shared" si="108"/>
        <v>Gastos_com_Pessoal</v>
      </c>
    </row>
    <row r="2156" spans="1:17" ht="25.5" x14ac:dyDescent="0.2">
      <c r="A2156" s="357">
        <v>2153</v>
      </c>
      <c r="B2156" s="347">
        <v>45005</v>
      </c>
      <c r="C2156" s="580">
        <v>44986</v>
      </c>
      <c r="D2156" s="349" t="s">
        <v>176</v>
      </c>
      <c r="E2156" s="349" t="s">
        <v>280</v>
      </c>
      <c r="F2156" s="350">
        <v>3102.84</v>
      </c>
      <c r="G2156" s="349" t="s">
        <v>3666</v>
      </c>
      <c r="H2156" s="349" t="s">
        <v>417</v>
      </c>
      <c r="I2156" s="351" t="s">
        <v>3667</v>
      </c>
      <c r="J2156" s="352" t="s">
        <v>552</v>
      </c>
      <c r="K2156" s="352" t="s">
        <v>1188</v>
      </c>
      <c r="L2156" s="353" t="s">
        <v>1189</v>
      </c>
      <c r="M2156" s="352">
        <v>567384902</v>
      </c>
      <c r="N2156" s="371">
        <v>45005</v>
      </c>
      <c r="O2156" s="74">
        <f t="shared" si="106"/>
        <v>3</v>
      </c>
      <c r="P2156" s="74">
        <f t="shared" si="107"/>
        <v>3</v>
      </c>
      <c r="Q2156" s="139" t="str">
        <f t="shared" si="108"/>
        <v>Gastos_com_Pessoal</v>
      </c>
    </row>
    <row r="2157" spans="1:17" ht="36" x14ac:dyDescent="0.2">
      <c r="A2157" s="357">
        <v>2154</v>
      </c>
      <c r="B2157" s="347">
        <v>45005</v>
      </c>
      <c r="C2157" s="580">
        <v>44986</v>
      </c>
      <c r="D2157" s="349" t="s">
        <v>264</v>
      </c>
      <c r="E2157" s="349" t="s">
        <v>293</v>
      </c>
      <c r="F2157" s="350">
        <v>240</v>
      </c>
      <c r="G2157" s="349" t="s">
        <v>3668</v>
      </c>
      <c r="H2157" s="349" t="s">
        <v>416</v>
      </c>
      <c r="I2157" s="351" t="s">
        <v>3669</v>
      </c>
      <c r="J2157" s="352" t="s">
        <v>711</v>
      </c>
      <c r="K2157" s="352" t="s">
        <v>1188</v>
      </c>
      <c r="L2157" s="353" t="s">
        <v>1189</v>
      </c>
      <c r="M2157" s="352">
        <v>567384902</v>
      </c>
      <c r="N2157" s="371">
        <v>45005</v>
      </c>
      <c r="O2157" s="74">
        <f t="shared" si="106"/>
        <v>3</v>
      </c>
      <c r="P2157" s="74">
        <f t="shared" si="107"/>
        <v>3</v>
      </c>
      <c r="Q2157" s="139" t="str">
        <f t="shared" si="108"/>
        <v>Gastos_Gerais</v>
      </c>
    </row>
    <row r="2158" spans="1:17" ht="24" x14ac:dyDescent="0.2">
      <c r="A2158" s="357">
        <v>2155</v>
      </c>
      <c r="B2158" s="355">
        <v>45005</v>
      </c>
      <c r="C2158" s="348">
        <v>44986</v>
      </c>
      <c r="D2158" s="351" t="s">
        <v>264</v>
      </c>
      <c r="E2158" s="351" t="s">
        <v>211</v>
      </c>
      <c r="F2158" s="356">
        <v>100.45</v>
      </c>
      <c r="G2158" s="351" t="s">
        <v>3670</v>
      </c>
      <c r="H2158" s="351" t="s">
        <v>416</v>
      </c>
      <c r="I2158" s="351" t="s">
        <v>3669</v>
      </c>
      <c r="J2158" s="353" t="s">
        <v>711</v>
      </c>
      <c r="K2158" s="353" t="s">
        <v>1188</v>
      </c>
      <c r="L2158" s="353" t="s">
        <v>1189</v>
      </c>
      <c r="M2158" s="353">
        <v>567384902</v>
      </c>
      <c r="N2158" s="368">
        <v>45005</v>
      </c>
      <c r="O2158" s="74">
        <f t="shared" si="106"/>
        <v>3</v>
      </c>
      <c r="P2158" s="74">
        <f t="shared" si="107"/>
        <v>3</v>
      </c>
      <c r="Q2158" s="139" t="str">
        <f t="shared" si="108"/>
        <v>Gastos_Gerais</v>
      </c>
    </row>
    <row r="2159" spans="1:17" ht="36" x14ac:dyDescent="0.2">
      <c r="A2159" s="357">
        <v>2156</v>
      </c>
      <c r="B2159" s="347">
        <v>45005</v>
      </c>
      <c r="C2159" s="580">
        <v>44986</v>
      </c>
      <c r="D2159" s="349" t="s">
        <v>264</v>
      </c>
      <c r="E2159" s="349" t="s">
        <v>293</v>
      </c>
      <c r="F2159" s="350">
        <v>60</v>
      </c>
      <c r="G2159" s="349" t="s">
        <v>3671</v>
      </c>
      <c r="H2159" s="349" t="s">
        <v>417</v>
      </c>
      <c r="I2159" s="351" t="s">
        <v>3672</v>
      </c>
      <c r="J2159" s="352" t="s">
        <v>638</v>
      </c>
      <c r="K2159" s="352" t="s">
        <v>1188</v>
      </c>
      <c r="L2159" s="353" t="s">
        <v>1189</v>
      </c>
      <c r="M2159" s="352">
        <v>567384902</v>
      </c>
      <c r="N2159" s="371">
        <v>45005</v>
      </c>
      <c r="O2159" s="74">
        <f t="shared" si="106"/>
        <v>3</v>
      </c>
      <c r="P2159" s="74">
        <f t="shared" si="107"/>
        <v>3</v>
      </c>
      <c r="Q2159" s="139" t="str">
        <f t="shared" si="108"/>
        <v>Gastos_Gerais</v>
      </c>
    </row>
    <row r="2160" spans="1:17" ht="36" x14ac:dyDescent="0.2">
      <c r="A2160" s="357">
        <v>2157</v>
      </c>
      <c r="B2160" s="347">
        <v>45005</v>
      </c>
      <c r="C2160" s="580">
        <v>44986</v>
      </c>
      <c r="D2160" s="349" t="s">
        <v>264</v>
      </c>
      <c r="E2160" s="349" t="s">
        <v>293</v>
      </c>
      <c r="F2160" s="350">
        <v>60</v>
      </c>
      <c r="G2160" s="349" t="s">
        <v>3673</v>
      </c>
      <c r="H2160" s="349" t="s">
        <v>417</v>
      </c>
      <c r="I2160" s="351" t="s">
        <v>3674</v>
      </c>
      <c r="J2160" s="352" t="s">
        <v>471</v>
      </c>
      <c r="K2160" s="352" t="s">
        <v>1188</v>
      </c>
      <c r="L2160" s="353" t="s">
        <v>1189</v>
      </c>
      <c r="M2160" s="352">
        <v>567384902</v>
      </c>
      <c r="N2160" s="371">
        <v>45005</v>
      </c>
      <c r="O2160" s="74">
        <f t="shared" si="106"/>
        <v>3</v>
      </c>
      <c r="P2160" s="74">
        <f t="shared" si="107"/>
        <v>3</v>
      </c>
      <c r="Q2160" s="139" t="str">
        <f t="shared" si="108"/>
        <v>Gastos_Gerais</v>
      </c>
    </row>
    <row r="2161" spans="1:17" s="325" customFormat="1" ht="24" x14ac:dyDescent="0.2">
      <c r="A2161" s="357">
        <v>2158</v>
      </c>
      <c r="B2161" s="373">
        <v>45005</v>
      </c>
      <c r="C2161" s="417">
        <v>44986</v>
      </c>
      <c r="D2161" s="372" t="s">
        <v>264</v>
      </c>
      <c r="E2161" s="372" t="s">
        <v>293</v>
      </c>
      <c r="F2161" s="374">
        <v>120</v>
      </c>
      <c r="G2161" s="372" t="s">
        <v>3675</v>
      </c>
      <c r="H2161" s="372" t="s">
        <v>421</v>
      </c>
      <c r="I2161" s="372" t="s">
        <v>3676</v>
      </c>
      <c r="J2161" s="375" t="s">
        <v>874</v>
      </c>
      <c r="K2161" s="375" t="s">
        <v>1188</v>
      </c>
      <c r="L2161" s="375" t="s">
        <v>1189</v>
      </c>
      <c r="M2161" s="375">
        <v>567384902</v>
      </c>
      <c r="N2161" s="418">
        <v>45005</v>
      </c>
      <c r="O2161" s="74">
        <f t="shared" si="106"/>
        <v>3</v>
      </c>
      <c r="P2161" s="74">
        <f t="shared" si="107"/>
        <v>3</v>
      </c>
      <c r="Q2161" s="139" t="str">
        <f t="shared" si="108"/>
        <v>Gastos_Gerais</v>
      </c>
    </row>
    <row r="2162" spans="1:17" ht="24" x14ac:dyDescent="0.2">
      <c r="A2162" s="357">
        <v>2159</v>
      </c>
      <c r="B2162" s="347">
        <v>45005</v>
      </c>
      <c r="C2162" s="580">
        <v>44986</v>
      </c>
      <c r="D2162" s="349" t="s">
        <v>264</v>
      </c>
      <c r="E2162" s="349" t="s">
        <v>293</v>
      </c>
      <c r="F2162" s="350">
        <v>60</v>
      </c>
      <c r="G2162" s="349" t="s">
        <v>3677</v>
      </c>
      <c r="H2162" s="349" t="s">
        <v>418</v>
      </c>
      <c r="I2162" s="351" t="s">
        <v>3678</v>
      </c>
      <c r="J2162" s="352" t="s">
        <v>1056</v>
      </c>
      <c r="K2162" s="352" t="s">
        <v>1188</v>
      </c>
      <c r="L2162" s="353" t="s">
        <v>1189</v>
      </c>
      <c r="M2162" s="352">
        <v>567384902</v>
      </c>
      <c r="N2162" s="371">
        <v>45005</v>
      </c>
      <c r="O2162" s="74">
        <f t="shared" si="106"/>
        <v>3</v>
      </c>
      <c r="P2162" s="74">
        <f t="shared" si="107"/>
        <v>3</v>
      </c>
      <c r="Q2162" s="139" t="str">
        <f t="shared" si="108"/>
        <v>Gastos_Gerais</v>
      </c>
    </row>
    <row r="2163" spans="1:17" ht="36" x14ac:dyDescent="0.2">
      <c r="A2163" s="357">
        <v>2160</v>
      </c>
      <c r="B2163" s="347">
        <v>45005</v>
      </c>
      <c r="C2163" s="580">
        <v>44986</v>
      </c>
      <c r="D2163" s="349" t="s">
        <v>264</v>
      </c>
      <c r="E2163" s="349" t="s">
        <v>293</v>
      </c>
      <c r="F2163" s="350">
        <v>60</v>
      </c>
      <c r="G2163" s="349" t="s">
        <v>3679</v>
      </c>
      <c r="H2163" s="349" t="s">
        <v>417</v>
      </c>
      <c r="I2163" s="351" t="s">
        <v>3680</v>
      </c>
      <c r="J2163" s="352" t="s">
        <v>435</v>
      </c>
      <c r="K2163" s="352" t="s">
        <v>1188</v>
      </c>
      <c r="L2163" s="353" t="s">
        <v>1189</v>
      </c>
      <c r="M2163" s="352">
        <v>567384902</v>
      </c>
      <c r="N2163" s="371">
        <v>45005</v>
      </c>
      <c r="O2163" s="74">
        <f t="shared" si="106"/>
        <v>3</v>
      </c>
      <c r="P2163" s="74">
        <f t="shared" si="107"/>
        <v>3</v>
      </c>
      <c r="Q2163" s="139" t="str">
        <f t="shared" si="108"/>
        <v>Gastos_Gerais</v>
      </c>
    </row>
    <row r="2164" spans="1:17" ht="36" x14ac:dyDescent="0.2">
      <c r="A2164" s="357">
        <v>2161</v>
      </c>
      <c r="B2164" s="347">
        <v>45005</v>
      </c>
      <c r="C2164" s="580">
        <v>44986</v>
      </c>
      <c r="D2164" s="349" t="s">
        <v>264</v>
      </c>
      <c r="E2164" s="349" t="s">
        <v>293</v>
      </c>
      <c r="F2164" s="350">
        <v>60</v>
      </c>
      <c r="G2164" s="349" t="s">
        <v>3681</v>
      </c>
      <c r="H2164" s="349" t="s">
        <v>417</v>
      </c>
      <c r="I2164" s="351" t="s">
        <v>3682</v>
      </c>
      <c r="J2164" s="352" t="s">
        <v>3683</v>
      </c>
      <c r="K2164" s="352" t="s">
        <v>1188</v>
      </c>
      <c r="L2164" s="353" t="s">
        <v>1189</v>
      </c>
      <c r="M2164" s="352">
        <v>567384902</v>
      </c>
      <c r="N2164" s="371">
        <v>45005</v>
      </c>
      <c r="O2164" s="74">
        <f t="shared" si="106"/>
        <v>3</v>
      </c>
      <c r="P2164" s="74">
        <f t="shared" si="107"/>
        <v>3</v>
      </c>
      <c r="Q2164" s="139" t="str">
        <f t="shared" si="108"/>
        <v>Gastos_Gerais</v>
      </c>
    </row>
    <row r="2165" spans="1:17" ht="24" x14ac:dyDescent="0.2">
      <c r="A2165" s="357">
        <v>2162</v>
      </c>
      <c r="B2165" s="347">
        <v>45005</v>
      </c>
      <c r="C2165" s="580">
        <v>44986</v>
      </c>
      <c r="D2165" s="349" t="s">
        <v>264</v>
      </c>
      <c r="E2165" s="349" t="s">
        <v>293</v>
      </c>
      <c r="F2165" s="350">
        <v>120</v>
      </c>
      <c r="G2165" s="349" t="s">
        <v>3684</v>
      </c>
      <c r="H2165" s="349" t="s">
        <v>421</v>
      </c>
      <c r="I2165" s="351" t="s">
        <v>3685</v>
      </c>
      <c r="J2165" s="352" t="s">
        <v>1073</v>
      </c>
      <c r="K2165" s="352" t="s">
        <v>1188</v>
      </c>
      <c r="L2165" s="353" t="s">
        <v>1189</v>
      </c>
      <c r="M2165" s="352">
        <v>567384902</v>
      </c>
      <c r="N2165" s="371">
        <v>45005</v>
      </c>
      <c r="O2165" s="74">
        <f t="shared" si="106"/>
        <v>3</v>
      </c>
      <c r="P2165" s="74">
        <f t="shared" si="107"/>
        <v>3</v>
      </c>
      <c r="Q2165" s="139" t="str">
        <f t="shared" si="108"/>
        <v>Gastos_Gerais</v>
      </c>
    </row>
    <row r="2166" spans="1:17" ht="48" x14ac:dyDescent="0.2">
      <c r="A2166" s="357">
        <v>2163</v>
      </c>
      <c r="B2166" s="347">
        <v>45005</v>
      </c>
      <c r="C2166" s="580">
        <v>44986</v>
      </c>
      <c r="D2166" s="349" t="s">
        <v>264</v>
      </c>
      <c r="E2166" s="349" t="s">
        <v>293</v>
      </c>
      <c r="F2166" s="350">
        <v>60</v>
      </c>
      <c r="G2166" s="349" t="s">
        <v>3686</v>
      </c>
      <c r="H2166" s="349" t="s">
        <v>418</v>
      </c>
      <c r="I2166" s="351" t="s">
        <v>3687</v>
      </c>
      <c r="J2166" s="352" t="s">
        <v>733</v>
      </c>
      <c r="K2166" s="352" t="s">
        <v>1188</v>
      </c>
      <c r="L2166" s="353" t="s">
        <v>1189</v>
      </c>
      <c r="M2166" s="352">
        <v>567384902</v>
      </c>
      <c r="N2166" s="371">
        <v>45005</v>
      </c>
      <c r="O2166" s="74">
        <f t="shared" si="106"/>
        <v>3</v>
      </c>
      <c r="P2166" s="74">
        <f t="shared" si="107"/>
        <v>3</v>
      </c>
      <c r="Q2166" s="139" t="str">
        <f t="shared" si="108"/>
        <v>Gastos_Gerais</v>
      </c>
    </row>
    <row r="2167" spans="1:17" ht="48" x14ac:dyDescent="0.2">
      <c r="A2167" s="357">
        <v>2164</v>
      </c>
      <c r="B2167" s="347">
        <v>45005</v>
      </c>
      <c r="C2167" s="580">
        <v>44986</v>
      </c>
      <c r="D2167" s="349" t="s">
        <v>264</v>
      </c>
      <c r="E2167" s="349" t="s">
        <v>293</v>
      </c>
      <c r="F2167" s="350">
        <v>60</v>
      </c>
      <c r="G2167" s="349" t="s">
        <v>3688</v>
      </c>
      <c r="H2167" s="349" t="s">
        <v>418</v>
      </c>
      <c r="I2167" s="351" t="s">
        <v>2038</v>
      </c>
      <c r="J2167" s="352" t="s">
        <v>465</v>
      </c>
      <c r="K2167" s="352" t="s">
        <v>1188</v>
      </c>
      <c r="L2167" s="353" t="s">
        <v>1189</v>
      </c>
      <c r="M2167" s="352">
        <v>567384902</v>
      </c>
      <c r="N2167" s="371">
        <v>45005</v>
      </c>
      <c r="O2167" s="74">
        <f t="shared" si="106"/>
        <v>3</v>
      </c>
      <c r="P2167" s="74">
        <f t="shared" si="107"/>
        <v>3</v>
      </c>
      <c r="Q2167" s="139" t="str">
        <f t="shared" si="108"/>
        <v>Gastos_Gerais</v>
      </c>
    </row>
    <row r="2168" spans="1:17" ht="24" x14ac:dyDescent="0.2">
      <c r="A2168" s="357">
        <v>2165</v>
      </c>
      <c r="B2168" s="347">
        <v>45005</v>
      </c>
      <c r="C2168" s="580">
        <v>44986</v>
      </c>
      <c r="D2168" s="349" t="s">
        <v>264</v>
      </c>
      <c r="E2168" s="349" t="s">
        <v>293</v>
      </c>
      <c r="F2168" s="350">
        <v>120</v>
      </c>
      <c r="G2168" s="349" t="s">
        <v>3689</v>
      </c>
      <c r="H2168" s="349" t="s">
        <v>421</v>
      </c>
      <c r="I2168" s="351" t="s">
        <v>3690</v>
      </c>
      <c r="J2168" s="352" t="s">
        <v>704</v>
      </c>
      <c r="K2168" s="352" t="s">
        <v>1188</v>
      </c>
      <c r="L2168" s="353" t="s">
        <v>1189</v>
      </c>
      <c r="M2168" s="352">
        <v>567384902</v>
      </c>
      <c r="N2168" s="371">
        <v>45005</v>
      </c>
      <c r="O2168" s="74">
        <f t="shared" si="106"/>
        <v>3</v>
      </c>
      <c r="P2168" s="74">
        <f t="shared" si="107"/>
        <v>3</v>
      </c>
      <c r="Q2168" s="139" t="str">
        <f t="shared" si="108"/>
        <v>Gastos_Gerais</v>
      </c>
    </row>
    <row r="2169" spans="1:17" ht="36" x14ac:dyDescent="0.2">
      <c r="A2169" s="357">
        <v>2166</v>
      </c>
      <c r="B2169" s="347">
        <v>45005</v>
      </c>
      <c r="C2169" s="580">
        <v>44986</v>
      </c>
      <c r="D2169" s="349" t="s">
        <v>264</v>
      </c>
      <c r="E2169" s="349" t="s">
        <v>293</v>
      </c>
      <c r="F2169" s="350">
        <v>60</v>
      </c>
      <c r="G2169" s="349" t="s">
        <v>3691</v>
      </c>
      <c r="H2169" s="349" t="s">
        <v>417</v>
      </c>
      <c r="I2169" s="351" t="s">
        <v>3692</v>
      </c>
      <c r="J2169" s="352" t="s">
        <v>1091</v>
      </c>
      <c r="K2169" s="352" t="s">
        <v>1188</v>
      </c>
      <c r="L2169" s="353" t="s">
        <v>1189</v>
      </c>
      <c r="M2169" s="352">
        <v>567384902</v>
      </c>
      <c r="N2169" s="371">
        <v>45005</v>
      </c>
      <c r="O2169" s="74">
        <f t="shared" si="106"/>
        <v>3</v>
      </c>
      <c r="P2169" s="74">
        <f t="shared" si="107"/>
        <v>3</v>
      </c>
      <c r="Q2169" s="139" t="str">
        <f t="shared" si="108"/>
        <v>Gastos_Gerais</v>
      </c>
    </row>
    <row r="2170" spans="1:17" ht="24" x14ac:dyDescent="0.2">
      <c r="A2170" s="357">
        <v>2167</v>
      </c>
      <c r="B2170" s="347">
        <v>45006</v>
      </c>
      <c r="C2170" s="580">
        <v>44986</v>
      </c>
      <c r="D2170" s="349" t="s">
        <v>264</v>
      </c>
      <c r="E2170" s="349" t="s">
        <v>86</v>
      </c>
      <c r="F2170" s="350">
        <v>111.2</v>
      </c>
      <c r="G2170" s="349" t="s">
        <v>3693</v>
      </c>
      <c r="H2170" s="349" t="s">
        <v>422</v>
      </c>
      <c r="I2170" s="351" t="s">
        <v>3694</v>
      </c>
      <c r="J2170" s="352" t="s">
        <v>3695</v>
      </c>
      <c r="K2170" s="352" t="s">
        <v>1157</v>
      </c>
      <c r="L2170" s="353" t="s">
        <v>32</v>
      </c>
      <c r="M2170" s="352">
        <v>37</v>
      </c>
      <c r="N2170" s="371">
        <v>45002</v>
      </c>
      <c r="O2170" s="74">
        <f t="shared" si="106"/>
        <v>3</v>
      </c>
      <c r="P2170" s="74">
        <f t="shared" si="107"/>
        <v>3</v>
      </c>
      <c r="Q2170" s="139" t="str">
        <f t="shared" si="108"/>
        <v>Gastos_Gerais</v>
      </c>
    </row>
    <row r="2171" spans="1:17" ht="24" x14ac:dyDescent="0.2">
      <c r="A2171" s="357">
        <v>2168</v>
      </c>
      <c r="B2171" s="347">
        <v>45006</v>
      </c>
      <c r="C2171" s="580">
        <v>44958</v>
      </c>
      <c r="D2171" s="349" t="s">
        <v>264</v>
      </c>
      <c r="E2171" s="349" t="s">
        <v>82</v>
      </c>
      <c r="F2171" s="350">
        <v>42181.45</v>
      </c>
      <c r="G2171" s="349" t="s">
        <v>2204</v>
      </c>
      <c r="H2171" s="349" t="s">
        <v>416</v>
      </c>
      <c r="I2171" s="351" t="s">
        <v>1682</v>
      </c>
      <c r="J2171" s="352" t="s">
        <v>1156</v>
      </c>
      <c r="K2171" s="352" t="s">
        <v>1157</v>
      </c>
      <c r="L2171" s="353" t="s">
        <v>1158</v>
      </c>
      <c r="M2171" s="352" t="s">
        <v>3696</v>
      </c>
      <c r="N2171" s="371">
        <v>45006</v>
      </c>
      <c r="O2171" s="74">
        <f t="shared" si="106"/>
        <v>3</v>
      </c>
      <c r="P2171" s="74">
        <f t="shared" si="107"/>
        <v>2</v>
      </c>
      <c r="Q2171" s="139" t="str">
        <f t="shared" si="108"/>
        <v>Gastos_Gerais</v>
      </c>
    </row>
    <row r="2172" spans="1:17" x14ac:dyDescent="0.2">
      <c r="A2172" s="357">
        <v>2169</v>
      </c>
      <c r="B2172" s="347">
        <v>45006</v>
      </c>
      <c r="C2172" s="580">
        <v>44986</v>
      </c>
      <c r="D2172" s="349" t="s">
        <v>264</v>
      </c>
      <c r="E2172" s="349" t="s">
        <v>138</v>
      </c>
      <c r="F2172" s="350">
        <v>558.61</v>
      </c>
      <c r="G2172" s="349" t="s">
        <v>138</v>
      </c>
      <c r="H2172" s="349" t="s">
        <v>418</v>
      </c>
      <c r="I2172" s="351" t="s">
        <v>1668</v>
      </c>
      <c r="J2172" s="352" t="s">
        <v>1669</v>
      </c>
      <c r="K2172" s="352" t="s">
        <v>1157</v>
      </c>
      <c r="L2172" s="353" t="s">
        <v>32</v>
      </c>
      <c r="M2172" s="352">
        <v>2663</v>
      </c>
      <c r="N2172" s="371">
        <v>45000</v>
      </c>
      <c r="O2172" s="74">
        <f t="shared" si="106"/>
        <v>3</v>
      </c>
      <c r="P2172" s="74">
        <f t="shared" si="107"/>
        <v>3</v>
      </c>
      <c r="Q2172" s="139" t="str">
        <f t="shared" si="108"/>
        <v>Gastos_Gerais</v>
      </c>
    </row>
    <row r="2173" spans="1:17" ht="60" x14ac:dyDescent="0.2">
      <c r="A2173" s="357">
        <v>2170</v>
      </c>
      <c r="B2173" s="347">
        <v>45006</v>
      </c>
      <c r="C2173" s="580">
        <v>44986</v>
      </c>
      <c r="D2173" s="349" t="s">
        <v>264</v>
      </c>
      <c r="E2173" s="349" t="s">
        <v>290</v>
      </c>
      <c r="F2173" s="350">
        <v>309</v>
      </c>
      <c r="G2173" s="349" t="s">
        <v>3055</v>
      </c>
      <c r="H2173" s="349" t="s">
        <v>1032</v>
      </c>
      <c r="I2173" s="351" t="s">
        <v>1895</v>
      </c>
      <c r="J2173" s="352" t="s">
        <v>1896</v>
      </c>
      <c r="K2173" s="352" t="s">
        <v>1157</v>
      </c>
      <c r="L2173" s="353" t="s">
        <v>32</v>
      </c>
      <c r="M2173" s="352">
        <v>36864</v>
      </c>
      <c r="N2173" s="371">
        <v>45000</v>
      </c>
      <c r="O2173" s="74">
        <f t="shared" si="106"/>
        <v>3</v>
      </c>
      <c r="P2173" s="74">
        <f t="shared" si="107"/>
        <v>3</v>
      </c>
      <c r="Q2173" s="139" t="str">
        <f t="shared" si="108"/>
        <v>Gastos_Gerais</v>
      </c>
    </row>
    <row r="2174" spans="1:17" x14ac:dyDescent="0.2">
      <c r="A2174" s="357">
        <v>2171</v>
      </c>
      <c r="B2174" s="347">
        <v>45006</v>
      </c>
      <c r="C2174" s="580">
        <v>44927</v>
      </c>
      <c r="D2174" s="349" t="s">
        <v>264</v>
      </c>
      <c r="E2174" s="349" t="s">
        <v>83</v>
      </c>
      <c r="F2174" s="350">
        <v>61.66</v>
      </c>
      <c r="G2174" s="349" t="s">
        <v>1160</v>
      </c>
      <c r="H2174" s="349" t="s">
        <v>418</v>
      </c>
      <c r="I2174" s="351" t="s">
        <v>1161</v>
      </c>
      <c r="J2174" s="352" t="s">
        <v>1162</v>
      </c>
      <c r="K2174" s="352" t="s">
        <v>1157</v>
      </c>
      <c r="L2174" s="353" t="s">
        <v>32</v>
      </c>
      <c r="M2174" s="352">
        <v>7671862</v>
      </c>
      <c r="N2174" s="371">
        <v>45006</v>
      </c>
      <c r="O2174" s="74">
        <f t="shared" si="106"/>
        <v>3</v>
      </c>
      <c r="P2174" s="74">
        <f t="shared" si="107"/>
        <v>1</v>
      </c>
      <c r="Q2174" s="139" t="str">
        <f t="shared" si="108"/>
        <v>Gastos_Gerais</v>
      </c>
    </row>
    <row r="2175" spans="1:17" ht="24" x14ac:dyDescent="0.2">
      <c r="A2175" s="357">
        <v>2172</v>
      </c>
      <c r="B2175" s="347">
        <v>45006</v>
      </c>
      <c r="C2175" s="580">
        <v>44986</v>
      </c>
      <c r="D2175" s="349" t="s">
        <v>264</v>
      </c>
      <c r="E2175" s="349" t="s">
        <v>138</v>
      </c>
      <c r="F2175" s="374">
        <v>2494.0100000000002</v>
      </c>
      <c r="G2175" s="349" t="s">
        <v>138</v>
      </c>
      <c r="H2175" s="349" t="s">
        <v>421</v>
      </c>
      <c r="I2175" s="351" t="s">
        <v>1237</v>
      </c>
      <c r="J2175" s="352" t="s">
        <v>1238</v>
      </c>
      <c r="K2175" s="352" t="s">
        <v>1157</v>
      </c>
      <c r="L2175" s="353" t="s">
        <v>32</v>
      </c>
      <c r="M2175" s="352">
        <v>27392</v>
      </c>
      <c r="N2175" s="371">
        <v>44993</v>
      </c>
      <c r="O2175" s="74">
        <f t="shared" si="106"/>
        <v>3</v>
      </c>
      <c r="P2175" s="74">
        <f t="shared" si="107"/>
        <v>3</v>
      </c>
      <c r="Q2175" s="139" t="str">
        <f t="shared" si="108"/>
        <v>Gastos_Gerais</v>
      </c>
    </row>
    <row r="2176" spans="1:17" s="324" customFormat="1" ht="36" x14ac:dyDescent="0.2">
      <c r="A2176" s="357">
        <v>2173</v>
      </c>
      <c r="B2176" s="355">
        <v>45006</v>
      </c>
      <c r="C2176" s="348">
        <v>44958</v>
      </c>
      <c r="D2176" s="351" t="s">
        <v>264</v>
      </c>
      <c r="E2176" s="351" t="s">
        <v>82</v>
      </c>
      <c r="F2176" s="356">
        <v>4784.6000000000004</v>
      </c>
      <c r="G2176" s="351" t="s">
        <v>2204</v>
      </c>
      <c r="H2176" s="351" t="s">
        <v>420</v>
      </c>
      <c r="I2176" s="351" t="s">
        <v>3697</v>
      </c>
      <c r="J2176" s="353" t="s">
        <v>1857</v>
      </c>
      <c r="K2176" s="353" t="s">
        <v>1157</v>
      </c>
      <c r="L2176" s="353" t="s">
        <v>32</v>
      </c>
      <c r="M2176" s="353">
        <v>402417</v>
      </c>
      <c r="N2176" s="368">
        <v>45006</v>
      </c>
      <c r="O2176" s="74">
        <f t="shared" ref="O2176:O2239" si="109">IF(B2176=0,0,IF(YEAR(B2176)=$P$1,MONTH(B2176)-$O$1+1,(YEAR(B2176)-$P$1)*12-$O$1+1+MONTH(B2176)))</f>
        <v>3</v>
      </c>
      <c r="P2176" s="74">
        <f t="shared" ref="P2176:P2239" si="110">IF(C2176=0,0,IF(YEAR(C2176)=$P$1,MONTH(C2176)-$O$1+1,(YEAR(C2176)-$P$1)*12-$O$1+1+MONTH(C2176)))</f>
        <v>2</v>
      </c>
      <c r="Q2176" s="139" t="str">
        <f t="shared" ref="Q2176:Q2239" si="111">SUBSTITUTE(D2176," ","_")</f>
        <v>Gastos_Gerais</v>
      </c>
    </row>
    <row r="2177" spans="1:17" ht="24" x14ac:dyDescent="0.2">
      <c r="A2177" s="357">
        <v>2174</v>
      </c>
      <c r="B2177" s="347">
        <v>45006</v>
      </c>
      <c r="C2177" s="580">
        <v>44986</v>
      </c>
      <c r="D2177" s="349" t="s">
        <v>264</v>
      </c>
      <c r="E2177" s="372" t="s">
        <v>388</v>
      </c>
      <c r="F2177" s="350">
        <v>23.3</v>
      </c>
      <c r="G2177" s="349" t="s">
        <v>3698</v>
      </c>
      <c r="H2177" s="349" t="s">
        <v>417</v>
      </c>
      <c r="I2177" s="351" t="s">
        <v>3699</v>
      </c>
      <c r="J2177" s="352" t="s">
        <v>3700</v>
      </c>
      <c r="K2177" s="352" t="s">
        <v>1157</v>
      </c>
      <c r="L2177" s="353" t="s">
        <v>32</v>
      </c>
      <c r="M2177" s="352">
        <v>18538</v>
      </c>
      <c r="N2177" s="371">
        <v>45000</v>
      </c>
      <c r="O2177" s="74">
        <f t="shared" si="109"/>
        <v>3</v>
      </c>
      <c r="P2177" s="74">
        <f t="shared" si="110"/>
        <v>3</v>
      </c>
      <c r="Q2177" s="139" t="str">
        <f t="shared" si="111"/>
        <v>Gastos_Gerais</v>
      </c>
    </row>
    <row r="2178" spans="1:17" ht="24" x14ac:dyDescent="0.2">
      <c r="A2178" s="357">
        <v>2175</v>
      </c>
      <c r="B2178" s="347">
        <v>45006</v>
      </c>
      <c r="C2178" s="580">
        <v>44986</v>
      </c>
      <c r="D2178" s="349" t="s">
        <v>264</v>
      </c>
      <c r="E2178" s="349" t="s">
        <v>402</v>
      </c>
      <c r="F2178" s="350">
        <v>34.5</v>
      </c>
      <c r="G2178" s="349" t="s">
        <v>1487</v>
      </c>
      <c r="H2178" s="349" t="s">
        <v>414</v>
      </c>
      <c r="I2178" s="351" t="s">
        <v>1488</v>
      </c>
      <c r="J2178" s="352" t="s">
        <v>1489</v>
      </c>
      <c r="K2178" s="352" t="s">
        <v>1157</v>
      </c>
      <c r="L2178" s="353" t="s">
        <v>32</v>
      </c>
      <c r="M2178" s="352">
        <v>924</v>
      </c>
      <c r="N2178" s="371">
        <v>45006</v>
      </c>
      <c r="O2178" s="74">
        <f t="shared" si="109"/>
        <v>3</v>
      </c>
      <c r="P2178" s="74">
        <f t="shared" si="110"/>
        <v>3</v>
      </c>
      <c r="Q2178" s="139" t="str">
        <f t="shared" si="111"/>
        <v>Gastos_Gerais</v>
      </c>
    </row>
    <row r="2179" spans="1:17" ht="24" x14ac:dyDescent="0.2">
      <c r="A2179" s="357">
        <v>2176</v>
      </c>
      <c r="B2179" s="347">
        <v>45006</v>
      </c>
      <c r="C2179" s="580">
        <v>44986</v>
      </c>
      <c r="D2179" s="349" t="s">
        <v>264</v>
      </c>
      <c r="E2179" s="349" t="s">
        <v>402</v>
      </c>
      <c r="F2179" s="350">
        <v>69</v>
      </c>
      <c r="G2179" s="349" t="s">
        <v>3701</v>
      </c>
      <c r="H2179" s="349" t="s">
        <v>418</v>
      </c>
      <c r="I2179" s="351" t="s">
        <v>3702</v>
      </c>
      <c r="J2179" s="352" t="s">
        <v>3703</v>
      </c>
      <c r="K2179" s="352" t="s">
        <v>1157</v>
      </c>
      <c r="L2179" s="353" t="s">
        <v>32</v>
      </c>
      <c r="M2179" s="352">
        <v>641</v>
      </c>
      <c r="N2179" s="371">
        <v>45002</v>
      </c>
      <c r="O2179" s="74">
        <f t="shared" si="109"/>
        <v>3</v>
      </c>
      <c r="P2179" s="74">
        <f t="shared" si="110"/>
        <v>3</v>
      </c>
      <c r="Q2179" s="139" t="str">
        <f t="shared" si="111"/>
        <v>Gastos_Gerais</v>
      </c>
    </row>
    <row r="2180" spans="1:17" ht="24" x14ac:dyDescent="0.2">
      <c r="A2180" s="357">
        <v>2177</v>
      </c>
      <c r="B2180" s="347">
        <v>45006</v>
      </c>
      <c r="C2180" s="580">
        <v>44986</v>
      </c>
      <c r="D2180" s="349" t="s">
        <v>264</v>
      </c>
      <c r="E2180" s="349" t="s">
        <v>404</v>
      </c>
      <c r="F2180" s="350">
        <v>139.9</v>
      </c>
      <c r="G2180" s="349" t="s">
        <v>3704</v>
      </c>
      <c r="H2180" s="349" t="s">
        <v>423</v>
      </c>
      <c r="I2180" s="351" t="s">
        <v>3389</v>
      </c>
      <c r="J2180" s="352" t="s">
        <v>3390</v>
      </c>
      <c r="K2180" s="352" t="s">
        <v>1157</v>
      </c>
      <c r="L2180" s="353" t="s">
        <v>32</v>
      </c>
      <c r="M2180" s="352">
        <v>4749</v>
      </c>
      <c r="N2180" s="371">
        <v>45002</v>
      </c>
      <c r="O2180" s="74">
        <f t="shared" si="109"/>
        <v>3</v>
      </c>
      <c r="P2180" s="74">
        <f t="shared" si="110"/>
        <v>3</v>
      </c>
      <c r="Q2180" s="139" t="str">
        <f t="shared" si="111"/>
        <v>Gastos_Gerais</v>
      </c>
    </row>
    <row r="2181" spans="1:17" ht="24" x14ac:dyDescent="0.2">
      <c r="A2181" s="357">
        <v>2178</v>
      </c>
      <c r="B2181" s="347">
        <v>45006</v>
      </c>
      <c r="C2181" s="580">
        <v>44986</v>
      </c>
      <c r="D2181" s="349" t="s">
        <v>264</v>
      </c>
      <c r="E2181" s="349" t="s">
        <v>138</v>
      </c>
      <c r="F2181" s="374">
        <v>1914.54</v>
      </c>
      <c r="G2181" s="349" t="s">
        <v>138</v>
      </c>
      <c r="H2181" s="349" t="s">
        <v>423</v>
      </c>
      <c r="I2181" s="351" t="s">
        <v>1237</v>
      </c>
      <c r="J2181" s="352" t="s">
        <v>1238</v>
      </c>
      <c r="K2181" s="352" t="s">
        <v>1157</v>
      </c>
      <c r="L2181" s="353" t="s">
        <v>32</v>
      </c>
      <c r="M2181" s="352">
        <v>27399</v>
      </c>
      <c r="N2181" s="371">
        <v>44993</v>
      </c>
      <c r="O2181" s="74">
        <f t="shared" si="109"/>
        <v>3</v>
      </c>
      <c r="P2181" s="74">
        <f t="shared" si="110"/>
        <v>3</v>
      </c>
      <c r="Q2181" s="139" t="str">
        <f t="shared" si="111"/>
        <v>Gastos_Gerais</v>
      </c>
    </row>
    <row r="2182" spans="1:17" x14ac:dyDescent="0.2">
      <c r="A2182" s="357">
        <v>2179</v>
      </c>
      <c r="B2182" s="347">
        <v>45006</v>
      </c>
      <c r="C2182" s="580">
        <v>44958</v>
      </c>
      <c r="D2182" s="349" t="s">
        <v>264</v>
      </c>
      <c r="E2182" s="349" t="s">
        <v>83</v>
      </c>
      <c r="F2182" s="350">
        <v>48.92</v>
      </c>
      <c r="G2182" s="349" t="s">
        <v>1160</v>
      </c>
      <c r="H2182" s="349" t="s">
        <v>418</v>
      </c>
      <c r="I2182" s="351" t="s">
        <v>1161</v>
      </c>
      <c r="J2182" s="352" t="s">
        <v>1162</v>
      </c>
      <c r="K2182" s="352" t="s">
        <v>1157</v>
      </c>
      <c r="L2182" s="353" t="s">
        <v>32</v>
      </c>
      <c r="M2182" s="352">
        <v>7671861</v>
      </c>
      <c r="N2182" s="371">
        <v>45006</v>
      </c>
      <c r="O2182" s="74">
        <f t="shared" si="109"/>
        <v>3</v>
      </c>
      <c r="P2182" s="74">
        <f t="shared" si="110"/>
        <v>2</v>
      </c>
      <c r="Q2182" s="139" t="str">
        <f t="shared" si="111"/>
        <v>Gastos_Gerais</v>
      </c>
    </row>
    <row r="2183" spans="1:17" ht="25.5" x14ac:dyDescent="0.2">
      <c r="A2183" s="357">
        <v>2180</v>
      </c>
      <c r="B2183" s="347">
        <v>45006</v>
      </c>
      <c r="C2183" s="580">
        <v>45017</v>
      </c>
      <c r="D2183" s="349" t="s">
        <v>176</v>
      </c>
      <c r="E2183" s="349" t="s">
        <v>6</v>
      </c>
      <c r="F2183" s="350">
        <v>272.45999999999998</v>
      </c>
      <c r="G2183" s="349" t="s">
        <v>1230</v>
      </c>
      <c r="H2183" s="349" t="s">
        <v>302</v>
      </c>
      <c r="I2183" s="351" t="s">
        <v>1231</v>
      </c>
      <c r="J2183" s="352" t="s">
        <v>1232</v>
      </c>
      <c r="K2183" s="352" t="s">
        <v>1157</v>
      </c>
      <c r="L2183" s="353" t="s">
        <v>1157</v>
      </c>
      <c r="M2183" s="352">
        <v>13957628</v>
      </c>
      <c r="N2183" s="371">
        <v>45006</v>
      </c>
      <c r="O2183" s="74">
        <f t="shared" si="109"/>
        <v>3</v>
      </c>
      <c r="P2183" s="74">
        <f t="shared" si="110"/>
        <v>4</v>
      </c>
      <c r="Q2183" s="139" t="str">
        <f t="shared" si="111"/>
        <v>Gastos_com_Pessoal</v>
      </c>
    </row>
    <row r="2184" spans="1:17" ht="36" x14ac:dyDescent="0.2">
      <c r="A2184" s="357">
        <v>2181</v>
      </c>
      <c r="B2184" s="347">
        <v>45006</v>
      </c>
      <c r="C2184" s="580">
        <v>44986</v>
      </c>
      <c r="D2184" s="349" t="s">
        <v>264</v>
      </c>
      <c r="E2184" s="349" t="s">
        <v>181</v>
      </c>
      <c r="F2184" s="350">
        <v>6225.05</v>
      </c>
      <c r="G2184" s="349" t="s">
        <v>1177</v>
      </c>
      <c r="H2184" s="349" t="s">
        <v>303</v>
      </c>
      <c r="I2184" s="351" t="s">
        <v>1178</v>
      </c>
      <c r="J2184" s="352" t="s">
        <v>1179</v>
      </c>
      <c r="K2184" s="352" t="s">
        <v>1157</v>
      </c>
      <c r="L2184" s="353" t="s">
        <v>32</v>
      </c>
      <c r="M2184" s="352">
        <v>202336</v>
      </c>
      <c r="N2184" s="371">
        <v>44987</v>
      </c>
      <c r="O2184" s="74">
        <f t="shared" si="109"/>
        <v>3</v>
      </c>
      <c r="P2184" s="74">
        <f t="shared" si="110"/>
        <v>3</v>
      </c>
      <c r="Q2184" s="139" t="str">
        <f t="shared" si="111"/>
        <v>Gastos_Gerais</v>
      </c>
    </row>
    <row r="2185" spans="1:17" ht="24" x14ac:dyDescent="0.2">
      <c r="A2185" s="357">
        <v>2182</v>
      </c>
      <c r="B2185" s="347">
        <v>45006</v>
      </c>
      <c r="C2185" s="580">
        <v>44986</v>
      </c>
      <c r="D2185" s="349" t="s">
        <v>264</v>
      </c>
      <c r="E2185" s="349" t="s">
        <v>138</v>
      </c>
      <c r="F2185" s="374">
        <v>3994.59</v>
      </c>
      <c r="G2185" s="349" t="s">
        <v>138</v>
      </c>
      <c r="H2185" s="349" t="s">
        <v>414</v>
      </c>
      <c r="I2185" s="351" t="s">
        <v>1237</v>
      </c>
      <c r="J2185" s="352" t="s">
        <v>1238</v>
      </c>
      <c r="K2185" s="352" t="s">
        <v>1157</v>
      </c>
      <c r="L2185" s="353" t="s">
        <v>32</v>
      </c>
      <c r="M2185" s="352">
        <v>27393</v>
      </c>
      <c r="N2185" s="371">
        <v>44993</v>
      </c>
      <c r="O2185" s="74">
        <f t="shared" si="109"/>
        <v>3</v>
      </c>
      <c r="P2185" s="74">
        <f t="shared" si="110"/>
        <v>3</v>
      </c>
      <c r="Q2185" s="139" t="str">
        <f t="shared" si="111"/>
        <v>Gastos_Gerais</v>
      </c>
    </row>
    <row r="2186" spans="1:17" ht="24" x14ac:dyDescent="0.2">
      <c r="A2186" s="357">
        <v>2183</v>
      </c>
      <c r="B2186" s="347">
        <v>45006</v>
      </c>
      <c r="C2186" s="580">
        <v>44986</v>
      </c>
      <c r="D2186" s="349" t="s">
        <v>264</v>
      </c>
      <c r="E2186" s="349" t="s">
        <v>138</v>
      </c>
      <c r="F2186" s="374">
        <v>1853.89</v>
      </c>
      <c r="G2186" s="349" t="s">
        <v>138</v>
      </c>
      <c r="H2186" s="349" t="s">
        <v>493</v>
      </c>
      <c r="I2186" s="351" t="s">
        <v>1237</v>
      </c>
      <c r="J2186" s="352" t="s">
        <v>1238</v>
      </c>
      <c r="K2186" s="352" t="s">
        <v>1157</v>
      </c>
      <c r="L2186" s="353" t="s">
        <v>32</v>
      </c>
      <c r="M2186" s="352">
        <v>27398</v>
      </c>
      <c r="N2186" s="371">
        <v>44993</v>
      </c>
      <c r="O2186" s="74">
        <f t="shared" si="109"/>
        <v>3</v>
      </c>
      <c r="P2186" s="74">
        <f t="shared" si="110"/>
        <v>3</v>
      </c>
      <c r="Q2186" s="139" t="str">
        <f t="shared" si="111"/>
        <v>Gastos_Gerais</v>
      </c>
    </row>
    <row r="2187" spans="1:17" ht="24" x14ac:dyDescent="0.2">
      <c r="A2187" s="357">
        <v>2184</v>
      </c>
      <c r="B2187" s="347">
        <v>45006</v>
      </c>
      <c r="C2187" s="580">
        <v>44986</v>
      </c>
      <c r="D2187" s="349" t="s">
        <v>264</v>
      </c>
      <c r="E2187" s="349" t="s">
        <v>138</v>
      </c>
      <c r="F2187" s="374">
        <v>4348.88</v>
      </c>
      <c r="G2187" s="349" t="s">
        <v>138</v>
      </c>
      <c r="H2187" s="349" t="s">
        <v>419</v>
      </c>
      <c r="I2187" s="351" t="s">
        <v>1237</v>
      </c>
      <c r="J2187" s="352" t="s">
        <v>1238</v>
      </c>
      <c r="K2187" s="352" t="s">
        <v>1157</v>
      </c>
      <c r="L2187" s="353" t="s">
        <v>32</v>
      </c>
      <c r="M2187" s="352">
        <v>27391</v>
      </c>
      <c r="N2187" s="371">
        <v>44993</v>
      </c>
      <c r="O2187" s="74">
        <f t="shared" si="109"/>
        <v>3</v>
      </c>
      <c r="P2187" s="74">
        <f t="shared" si="110"/>
        <v>3</v>
      </c>
      <c r="Q2187" s="139" t="str">
        <f t="shared" si="111"/>
        <v>Gastos_Gerais</v>
      </c>
    </row>
    <row r="2188" spans="1:17" ht="36" x14ac:dyDescent="0.2">
      <c r="A2188" s="357">
        <v>2185</v>
      </c>
      <c r="B2188" s="347">
        <v>45006</v>
      </c>
      <c r="C2188" s="580">
        <v>44986</v>
      </c>
      <c r="D2188" s="349" t="s">
        <v>264</v>
      </c>
      <c r="E2188" s="349" t="s">
        <v>388</v>
      </c>
      <c r="F2188" s="350">
        <v>5456.38</v>
      </c>
      <c r="G2188" s="349" t="s">
        <v>3705</v>
      </c>
      <c r="H2188" s="349" t="s">
        <v>414</v>
      </c>
      <c r="I2188" s="351" t="s">
        <v>1416</v>
      </c>
      <c r="J2188" s="352" t="s">
        <v>1417</v>
      </c>
      <c r="K2188" s="352" t="s">
        <v>1157</v>
      </c>
      <c r="L2188" s="353" t="s">
        <v>32</v>
      </c>
      <c r="M2188" s="352">
        <v>202319</v>
      </c>
      <c r="N2188" s="371">
        <v>45002</v>
      </c>
      <c r="O2188" s="74">
        <f t="shared" si="109"/>
        <v>3</v>
      </c>
      <c r="P2188" s="74">
        <f t="shared" si="110"/>
        <v>3</v>
      </c>
      <c r="Q2188" s="139" t="str">
        <f t="shared" si="111"/>
        <v>Gastos_Gerais</v>
      </c>
    </row>
    <row r="2189" spans="1:17" x14ac:dyDescent="0.2">
      <c r="A2189" s="357">
        <v>2186</v>
      </c>
      <c r="B2189" s="347">
        <v>45006</v>
      </c>
      <c r="C2189" s="580">
        <v>44958</v>
      </c>
      <c r="D2189" s="349" t="s">
        <v>264</v>
      </c>
      <c r="E2189" s="349" t="s">
        <v>83</v>
      </c>
      <c r="F2189" s="350">
        <v>1365.71</v>
      </c>
      <c r="G2189" s="349" t="s">
        <v>1160</v>
      </c>
      <c r="H2189" s="349" t="s">
        <v>418</v>
      </c>
      <c r="I2189" s="351" t="s">
        <v>1161</v>
      </c>
      <c r="J2189" s="352" t="s">
        <v>1162</v>
      </c>
      <c r="K2189" s="352" t="s">
        <v>1157</v>
      </c>
      <c r="L2189" s="353" t="s">
        <v>32</v>
      </c>
      <c r="M2189" s="352">
        <v>4802374</v>
      </c>
      <c r="N2189" s="371">
        <v>45006</v>
      </c>
      <c r="O2189" s="74">
        <f t="shared" si="109"/>
        <v>3</v>
      </c>
      <c r="P2189" s="74">
        <f t="shared" si="110"/>
        <v>2</v>
      </c>
      <c r="Q2189" s="139" t="str">
        <f t="shared" si="111"/>
        <v>Gastos_Gerais</v>
      </c>
    </row>
    <row r="2190" spans="1:17" ht="24" x14ac:dyDescent="0.2">
      <c r="A2190" s="357">
        <v>2187</v>
      </c>
      <c r="B2190" s="347">
        <v>45006</v>
      </c>
      <c r="C2190" s="580">
        <v>44986</v>
      </c>
      <c r="D2190" s="349" t="s">
        <v>264</v>
      </c>
      <c r="E2190" s="349" t="s">
        <v>293</v>
      </c>
      <c r="F2190" s="350">
        <v>120</v>
      </c>
      <c r="G2190" s="349" t="s">
        <v>3706</v>
      </c>
      <c r="H2190" s="349" t="s">
        <v>417</v>
      </c>
      <c r="I2190" s="351" t="s">
        <v>3707</v>
      </c>
      <c r="J2190" s="352" t="s">
        <v>1114</v>
      </c>
      <c r="K2190" s="352" t="s">
        <v>1188</v>
      </c>
      <c r="L2190" s="353" t="s">
        <v>1189</v>
      </c>
      <c r="M2190" s="352">
        <v>367618204</v>
      </c>
      <c r="N2190" s="371">
        <v>45006</v>
      </c>
      <c r="O2190" s="74">
        <f t="shared" si="109"/>
        <v>3</v>
      </c>
      <c r="P2190" s="74">
        <f t="shared" si="110"/>
        <v>3</v>
      </c>
      <c r="Q2190" s="139" t="str">
        <f t="shared" si="111"/>
        <v>Gastos_Gerais</v>
      </c>
    </row>
    <row r="2191" spans="1:17" ht="24" x14ac:dyDescent="0.2">
      <c r="A2191" s="357">
        <v>2188</v>
      </c>
      <c r="B2191" s="347">
        <v>45006</v>
      </c>
      <c r="C2191" s="580">
        <v>44986</v>
      </c>
      <c r="D2191" s="349" t="s">
        <v>264</v>
      </c>
      <c r="E2191" s="349" t="s">
        <v>293</v>
      </c>
      <c r="F2191" s="350">
        <v>10.8</v>
      </c>
      <c r="G2191" s="349" t="s">
        <v>3411</v>
      </c>
      <c r="H2191" s="349" t="s">
        <v>422</v>
      </c>
      <c r="I2191" s="351" t="s">
        <v>2737</v>
      </c>
      <c r="J2191" s="352" t="s">
        <v>1034</v>
      </c>
      <c r="K2191" s="352" t="s">
        <v>1188</v>
      </c>
      <c r="L2191" s="353" t="s">
        <v>1189</v>
      </c>
      <c r="M2191" s="352">
        <v>367618204</v>
      </c>
      <c r="N2191" s="371">
        <v>45006</v>
      </c>
      <c r="O2191" s="74">
        <f t="shared" si="109"/>
        <v>3</v>
      </c>
      <c r="P2191" s="74">
        <f t="shared" si="110"/>
        <v>3</v>
      </c>
      <c r="Q2191" s="139" t="str">
        <f t="shared" si="111"/>
        <v>Gastos_Gerais</v>
      </c>
    </row>
    <row r="2192" spans="1:17" ht="24" x14ac:dyDescent="0.2">
      <c r="A2192" s="357">
        <v>2189</v>
      </c>
      <c r="B2192" s="347">
        <v>45007</v>
      </c>
      <c r="C2192" s="580">
        <v>44986</v>
      </c>
      <c r="D2192" s="349" t="s">
        <v>264</v>
      </c>
      <c r="E2192" s="349" t="s">
        <v>199</v>
      </c>
      <c r="F2192" s="350">
        <v>807.5</v>
      </c>
      <c r="G2192" s="349" t="s">
        <v>3708</v>
      </c>
      <c r="H2192" s="349" t="s">
        <v>419</v>
      </c>
      <c r="I2192" s="351" t="s">
        <v>3709</v>
      </c>
      <c r="J2192" s="352" t="s">
        <v>2124</v>
      </c>
      <c r="K2192" s="352" t="s">
        <v>1163</v>
      </c>
      <c r="L2192" s="353" t="s">
        <v>32</v>
      </c>
      <c r="M2192" s="352">
        <v>202311</v>
      </c>
      <c r="N2192" s="371">
        <v>45006</v>
      </c>
      <c r="O2192" s="74">
        <f t="shared" si="109"/>
        <v>3</v>
      </c>
      <c r="P2192" s="74">
        <f t="shared" si="110"/>
        <v>3</v>
      </c>
      <c r="Q2192" s="139" t="str">
        <f t="shared" si="111"/>
        <v>Gastos_Gerais</v>
      </c>
    </row>
    <row r="2193" spans="1:17" ht="24" x14ac:dyDescent="0.2">
      <c r="A2193" s="357">
        <v>2190</v>
      </c>
      <c r="B2193" s="347">
        <v>45007</v>
      </c>
      <c r="C2193" s="580">
        <v>44986</v>
      </c>
      <c r="D2193" s="349" t="s">
        <v>264</v>
      </c>
      <c r="E2193" s="349" t="s">
        <v>404</v>
      </c>
      <c r="F2193" s="350">
        <v>60</v>
      </c>
      <c r="G2193" s="349" t="s">
        <v>3710</v>
      </c>
      <c r="H2193" s="349" t="s">
        <v>419</v>
      </c>
      <c r="I2193" s="351" t="s">
        <v>2055</v>
      </c>
      <c r="J2193" s="352" t="s">
        <v>2056</v>
      </c>
      <c r="K2193" s="352" t="s">
        <v>1163</v>
      </c>
      <c r="L2193" s="353" t="s">
        <v>32</v>
      </c>
      <c r="M2193" s="352">
        <v>1409</v>
      </c>
      <c r="N2193" s="371">
        <v>45007</v>
      </c>
      <c r="O2193" s="74">
        <f t="shared" si="109"/>
        <v>3</v>
      </c>
      <c r="P2193" s="74">
        <f t="shared" si="110"/>
        <v>3</v>
      </c>
      <c r="Q2193" s="139" t="str">
        <f t="shared" si="111"/>
        <v>Gastos_Gerais</v>
      </c>
    </row>
    <row r="2194" spans="1:17" ht="24" x14ac:dyDescent="0.2">
      <c r="A2194" s="357">
        <v>2191</v>
      </c>
      <c r="B2194" s="347">
        <v>45007</v>
      </c>
      <c r="C2194" s="580">
        <v>44986</v>
      </c>
      <c r="D2194" s="349" t="s">
        <v>264</v>
      </c>
      <c r="E2194" s="349" t="s">
        <v>402</v>
      </c>
      <c r="F2194" s="350">
        <v>116.88</v>
      </c>
      <c r="G2194" s="349" t="s">
        <v>1487</v>
      </c>
      <c r="H2194" s="349" t="s">
        <v>420</v>
      </c>
      <c r="I2194" s="351" t="s">
        <v>3711</v>
      </c>
      <c r="J2194" s="352" t="s">
        <v>1800</v>
      </c>
      <c r="K2194" s="352" t="s">
        <v>1163</v>
      </c>
      <c r="L2194" s="353" t="s">
        <v>32</v>
      </c>
      <c r="M2194" s="352">
        <v>10177</v>
      </c>
      <c r="N2194" s="371">
        <v>45007</v>
      </c>
      <c r="O2194" s="74">
        <f t="shared" si="109"/>
        <v>3</v>
      </c>
      <c r="P2194" s="74">
        <f t="shared" si="110"/>
        <v>3</v>
      </c>
      <c r="Q2194" s="139" t="str">
        <f t="shared" si="111"/>
        <v>Gastos_Gerais</v>
      </c>
    </row>
    <row r="2195" spans="1:17" ht="24" x14ac:dyDescent="0.2">
      <c r="A2195" s="357">
        <v>2192</v>
      </c>
      <c r="B2195" s="347">
        <v>45007</v>
      </c>
      <c r="C2195" s="580">
        <v>44986</v>
      </c>
      <c r="D2195" s="349" t="s">
        <v>264</v>
      </c>
      <c r="E2195" s="349" t="s">
        <v>206</v>
      </c>
      <c r="F2195" s="350">
        <v>316.5</v>
      </c>
      <c r="G2195" s="349" t="s">
        <v>1812</v>
      </c>
      <c r="H2195" s="349" t="s">
        <v>1032</v>
      </c>
      <c r="I2195" s="351" t="s">
        <v>1809</v>
      </c>
      <c r="J2195" s="352" t="s">
        <v>1810</v>
      </c>
      <c r="K2195" s="352" t="s">
        <v>1157</v>
      </c>
      <c r="L2195" s="353" t="s">
        <v>1157</v>
      </c>
      <c r="M2195" s="352">
        <v>549049</v>
      </c>
      <c r="N2195" s="371">
        <v>45006</v>
      </c>
      <c r="O2195" s="74">
        <f t="shared" si="109"/>
        <v>3</v>
      </c>
      <c r="P2195" s="74">
        <f t="shared" si="110"/>
        <v>3</v>
      </c>
      <c r="Q2195" s="139" t="str">
        <f t="shared" si="111"/>
        <v>Gastos_Gerais</v>
      </c>
    </row>
    <row r="2196" spans="1:17" ht="24" x14ac:dyDescent="0.2">
      <c r="A2196" s="357">
        <v>2193</v>
      </c>
      <c r="B2196" s="347">
        <v>45007</v>
      </c>
      <c r="C2196" s="580">
        <v>44986</v>
      </c>
      <c r="D2196" s="349" t="s">
        <v>264</v>
      </c>
      <c r="E2196" s="349" t="s">
        <v>206</v>
      </c>
      <c r="F2196" s="350">
        <v>316.5</v>
      </c>
      <c r="G2196" s="349" t="s">
        <v>1813</v>
      </c>
      <c r="H2196" s="349" t="s">
        <v>422</v>
      </c>
      <c r="I2196" s="351" t="s">
        <v>1809</v>
      </c>
      <c r="J2196" s="352" t="s">
        <v>1810</v>
      </c>
      <c r="K2196" s="352" t="s">
        <v>1157</v>
      </c>
      <c r="L2196" s="353" t="s">
        <v>1157</v>
      </c>
      <c r="M2196" s="352">
        <v>549054</v>
      </c>
      <c r="N2196" s="371">
        <v>45006</v>
      </c>
      <c r="O2196" s="74">
        <f t="shared" si="109"/>
        <v>3</v>
      </c>
      <c r="P2196" s="74">
        <f t="shared" si="110"/>
        <v>3</v>
      </c>
      <c r="Q2196" s="139" t="str">
        <f t="shared" si="111"/>
        <v>Gastos_Gerais</v>
      </c>
    </row>
    <row r="2197" spans="1:17" ht="24" x14ac:dyDescent="0.2">
      <c r="A2197" s="357">
        <v>2194</v>
      </c>
      <c r="B2197" s="347">
        <v>45007</v>
      </c>
      <c r="C2197" s="580">
        <v>44986</v>
      </c>
      <c r="D2197" s="349" t="s">
        <v>264</v>
      </c>
      <c r="E2197" s="349" t="s">
        <v>206</v>
      </c>
      <c r="F2197" s="350">
        <v>316.5</v>
      </c>
      <c r="G2197" s="349" t="s">
        <v>1814</v>
      </c>
      <c r="H2197" s="349" t="s">
        <v>418</v>
      </c>
      <c r="I2197" s="351" t="s">
        <v>1809</v>
      </c>
      <c r="J2197" s="352" t="s">
        <v>1810</v>
      </c>
      <c r="K2197" s="352" t="s">
        <v>1157</v>
      </c>
      <c r="L2197" s="353" t="s">
        <v>1157</v>
      </c>
      <c r="M2197" s="352">
        <v>549052</v>
      </c>
      <c r="N2197" s="371">
        <v>45006</v>
      </c>
      <c r="O2197" s="74">
        <f t="shared" si="109"/>
        <v>3</v>
      </c>
      <c r="P2197" s="74">
        <f t="shared" si="110"/>
        <v>3</v>
      </c>
      <c r="Q2197" s="139" t="str">
        <f t="shared" si="111"/>
        <v>Gastos_Gerais</v>
      </c>
    </row>
    <row r="2198" spans="1:17" ht="24" x14ac:dyDescent="0.2">
      <c r="A2198" s="357">
        <v>2195</v>
      </c>
      <c r="B2198" s="347">
        <v>45007</v>
      </c>
      <c r="C2198" s="580">
        <v>44986</v>
      </c>
      <c r="D2198" s="349" t="s">
        <v>264</v>
      </c>
      <c r="E2198" s="349" t="s">
        <v>206</v>
      </c>
      <c r="F2198" s="350">
        <v>316.5</v>
      </c>
      <c r="G2198" s="349" t="s">
        <v>1846</v>
      </c>
      <c r="H2198" s="349" t="s">
        <v>493</v>
      </c>
      <c r="I2198" s="351" t="s">
        <v>1809</v>
      </c>
      <c r="J2198" s="352" t="s">
        <v>1810</v>
      </c>
      <c r="K2198" s="352" t="s">
        <v>1157</v>
      </c>
      <c r="L2198" s="353" t="s">
        <v>1157</v>
      </c>
      <c r="M2198" s="352">
        <v>549053</v>
      </c>
      <c r="N2198" s="371">
        <v>45006</v>
      </c>
      <c r="O2198" s="74">
        <f t="shared" si="109"/>
        <v>3</v>
      </c>
      <c r="P2198" s="74">
        <f t="shared" si="110"/>
        <v>3</v>
      </c>
      <c r="Q2198" s="139" t="str">
        <f t="shared" si="111"/>
        <v>Gastos_Gerais</v>
      </c>
    </row>
    <row r="2199" spans="1:17" ht="24" x14ac:dyDescent="0.2">
      <c r="A2199" s="357">
        <v>2196</v>
      </c>
      <c r="B2199" s="347">
        <v>45007</v>
      </c>
      <c r="C2199" s="580">
        <v>44986</v>
      </c>
      <c r="D2199" s="349" t="s">
        <v>264</v>
      </c>
      <c r="E2199" s="349" t="s">
        <v>81</v>
      </c>
      <c r="F2199" s="350">
        <v>1000</v>
      </c>
      <c r="G2199" s="349" t="s">
        <v>3712</v>
      </c>
      <c r="H2199" s="349" t="s">
        <v>302</v>
      </c>
      <c r="I2199" s="351" t="s">
        <v>1290</v>
      </c>
      <c r="J2199" s="352" t="s">
        <v>1291</v>
      </c>
      <c r="K2199" s="352" t="s">
        <v>1157</v>
      </c>
      <c r="L2199" s="353" t="s">
        <v>32</v>
      </c>
      <c r="M2199" s="352">
        <v>2069566</v>
      </c>
      <c r="N2199" s="371">
        <v>45008</v>
      </c>
      <c r="O2199" s="74">
        <f t="shared" si="109"/>
        <v>3</v>
      </c>
      <c r="P2199" s="74">
        <f t="shared" si="110"/>
        <v>3</v>
      </c>
      <c r="Q2199" s="139" t="str">
        <f t="shared" si="111"/>
        <v>Gastos_Gerais</v>
      </c>
    </row>
    <row r="2200" spans="1:17" ht="24" x14ac:dyDescent="0.2">
      <c r="A2200" s="357">
        <v>2197</v>
      </c>
      <c r="B2200" s="347">
        <v>45007</v>
      </c>
      <c r="C2200" s="580">
        <v>44986</v>
      </c>
      <c r="D2200" s="349" t="s">
        <v>264</v>
      </c>
      <c r="E2200" s="349" t="s">
        <v>206</v>
      </c>
      <c r="F2200" s="350">
        <v>316.5</v>
      </c>
      <c r="G2200" s="349" t="s">
        <v>1811</v>
      </c>
      <c r="H2200" s="349" t="s">
        <v>419</v>
      </c>
      <c r="I2200" s="351" t="s">
        <v>1809</v>
      </c>
      <c r="J2200" s="352" t="s">
        <v>1810</v>
      </c>
      <c r="K2200" s="352" t="s">
        <v>1157</v>
      </c>
      <c r="L2200" s="353" t="s">
        <v>1157</v>
      </c>
      <c r="M2200" s="352">
        <v>549050</v>
      </c>
      <c r="N2200" s="371">
        <v>45006</v>
      </c>
      <c r="O2200" s="74">
        <f t="shared" si="109"/>
        <v>3</v>
      </c>
      <c r="P2200" s="74">
        <f t="shared" si="110"/>
        <v>3</v>
      </c>
      <c r="Q2200" s="139" t="str">
        <f t="shared" si="111"/>
        <v>Gastos_Gerais</v>
      </c>
    </row>
    <row r="2201" spans="1:17" ht="24" x14ac:dyDescent="0.2">
      <c r="A2201" s="357">
        <v>2198</v>
      </c>
      <c r="B2201" s="347">
        <v>45007</v>
      </c>
      <c r="C2201" s="580">
        <v>44986</v>
      </c>
      <c r="D2201" s="349" t="s">
        <v>264</v>
      </c>
      <c r="E2201" s="349" t="s">
        <v>206</v>
      </c>
      <c r="F2201" s="350">
        <v>316.5</v>
      </c>
      <c r="G2201" s="349" t="s">
        <v>1808</v>
      </c>
      <c r="H2201" s="349" t="s">
        <v>419</v>
      </c>
      <c r="I2201" s="351" t="s">
        <v>1809</v>
      </c>
      <c r="J2201" s="352" t="s">
        <v>1810</v>
      </c>
      <c r="K2201" s="352" t="s">
        <v>1157</v>
      </c>
      <c r="L2201" s="353" t="s">
        <v>1157</v>
      </c>
      <c r="M2201" s="352">
        <v>549051</v>
      </c>
      <c r="N2201" s="371">
        <v>45006</v>
      </c>
      <c r="O2201" s="74">
        <f t="shared" si="109"/>
        <v>3</v>
      </c>
      <c r="P2201" s="74">
        <f t="shared" si="110"/>
        <v>3</v>
      </c>
      <c r="Q2201" s="139" t="str">
        <f t="shared" si="111"/>
        <v>Gastos_Gerais</v>
      </c>
    </row>
    <row r="2202" spans="1:17" ht="24" x14ac:dyDescent="0.2">
      <c r="A2202" s="357">
        <v>2199</v>
      </c>
      <c r="B2202" s="347">
        <v>45007</v>
      </c>
      <c r="C2202" s="580">
        <v>44986</v>
      </c>
      <c r="D2202" s="349" t="s">
        <v>264</v>
      </c>
      <c r="E2202" s="349" t="s">
        <v>206</v>
      </c>
      <c r="F2202" s="350">
        <v>316.5</v>
      </c>
      <c r="G2202" s="349" t="s">
        <v>2798</v>
      </c>
      <c r="H2202" s="349" t="s">
        <v>421</v>
      </c>
      <c r="I2202" s="351" t="s">
        <v>1809</v>
      </c>
      <c r="J2202" s="352" t="s">
        <v>1810</v>
      </c>
      <c r="K2202" s="352" t="s">
        <v>1157</v>
      </c>
      <c r="L2202" s="353" t="s">
        <v>1157</v>
      </c>
      <c r="M2202" s="352">
        <v>549056</v>
      </c>
      <c r="N2202" s="371">
        <v>45006</v>
      </c>
      <c r="O2202" s="74">
        <f t="shared" si="109"/>
        <v>3</v>
      </c>
      <c r="P2202" s="74">
        <f t="shared" si="110"/>
        <v>3</v>
      </c>
      <c r="Q2202" s="139" t="str">
        <f t="shared" si="111"/>
        <v>Gastos_Gerais</v>
      </c>
    </row>
    <row r="2203" spans="1:17" ht="24" x14ac:dyDescent="0.2">
      <c r="A2203" s="357">
        <v>2200</v>
      </c>
      <c r="B2203" s="347">
        <v>45007</v>
      </c>
      <c r="C2203" s="580">
        <v>44958</v>
      </c>
      <c r="D2203" s="349" t="s">
        <v>264</v>
      </c>
      <c r="E2203" s="349" t="s">
        <v>290</v>
      </c>
      <c r="F2203" s="350">
        <v>2338.5</v>
      </c>
      <c r="G2203" s="349" t="s">
        <v>4071</v>
      </c>
      <c r="H2203" s="349" t="s">
        <v>416</v>
      </c>
      <c r="I2203" s="351" t="s">
        <v>3501</v>
      </c>
      <c r="J2203" s="352" t="s">
        <v>3502</v>
      </c>
      <c r="K2203" s="352" t="s">
        <v>1157</v>
      </c>
      <c r="L2203" s="353" t="s">
        <v>32</v>
      </c>
      <c r="M2203" s="352">
        <v>1065</v>
      </c>
      <c r="N2203" s="371">
        <v>44980</v>
      </c>
      <c r="O2203" s="74">
        <f t="shared" si="109"/>
        <v>3</v>
      </c>
      <c r="P2203" s="74">
        <f t="shared" si="110"/>
        <v>2</v>
      </c>
      <c r="Q2203" s="139" t="str">
        <f t="shared" si="111"/>
        <v>Gastos_Gerais</v>
      </c>
    </row>
    <row r="2204" spans="1:17" ht="24" x14ac:dyDescent="0.2">
      <c r="A2204" s="357">
        <v>2201</v>
      </c>
      <c r="B2204" s="347">
        <v>45007</v>
      </c>
      <c r="C2204" s="580">
        <v>44958</v>
      </c>
      <c r="D2204" s="349" t="s">
        <v>264</v>
      </c>
      <c r="E2204" s="349" t="s">
        <v>138</v>
      </c>
      <c r="F2204" s="350">
        <v>2083.7600000000002</v>
      </c>
      <c r="G2204" s="349" t="s">
        <v>138</v>
      </c>
      <c r="H2204" s="349" t="s">
        <v>416</v>
      </c>
      <c r="I2204" s="351" t="s">
        <v>1237</v>
      </c>
      <c r="J2204" s="352" t="s">
        <v>1238</v>
      </c>
      <c r="K2204" s="352" t="s">
        <v>1157</v>
      </c>
      <c r="L2204" s="353" t="s">
        <v>32</v>
      </c>
      <c r="M2204" s="352">
        <v>27305</v>
      </c>
      <c r="N2204" s="371">
        <v>44980</v>
      </c>
      <c r="O2204" s="74">
        <f t="shared" si="109"/>
        <v>3</v>
      </c>
      <c r="P2204" s="74">
        <f t="shared" si="110"/>
        <v>2</v>
      </c>
      <c r="Q2204" s="139" t="str">
        <f t="shared" si="111"/>
        <v>Gastos_Gerais</v>
      </c>
    </row>
    <row r="2205" spans="1:17" ht="24" x14ac:dyDescent="0.2">
      <c r="A2205" s="357">
        <v>2202</v>
      </c>
      <c r="B2205" s="347">
        <v>45007</v>
      </c>
      <c r="C2205" s="580">
        <v>44986</v>
      </c>
      <c r="D2205" s="349" t="s">
        <v>264</v>
      </c>
      <c r="E2205" s="349" t="s">
        <v>293</v>
      </c>
      <c r="F2205" s="350">
        <v>60</v>
      </c>
      <c r="G2205" s="349" t="s">
        <v>3713</v>
      </c>
      <c r="H2205" s="349" t="s">
        <v>419</v>
      </c>
      <c r="I2205" s="351" t="s">
        <v>3714</v>
      </c>
      <c r="J2205" s="352" t="s">
        <v>742</v>
      </c>
      <c r="K2205" s="352" t="s">
        <v>1188</v>
      </c>
      <c r="L2205" s="353" t="s">
        <v>1189</v>
      </c>
      <c r="M2205" s="352">
        <v>567802412</v>
      </c>
      <c r="N2205" s="371">
        <v>45006</v>
      </c>
      <c r="O2205" s="74">
        <f t="shared" si="109"/>
        <v>3</v>
      </c>
      <c r="P2205" s="74">
        <f t="shared" si="110"/>
        <v>3</v>
      </c>
      <c r="Q2205" s="139" t="str">
        <f t="shared" si="111"/>
        <v>Gastos_Gerais</v>
      </c>
    </row>
    <row r="2206" spans="1:17" ht="24" x14ac:dyDescent="0.2">
      <c r="A2206" s="357">
        <v>2203</v>
      </c>
      <c r="B2206" s="347">
        <v>45007</v>
      </c>
      <c r="C2206" s="580">
        <v>44986</v>
      </c>
      <c r="D2206" s="349" t="s">
        <v>264</v>
      </c>
      <c r="E2206" s="349" t="s">
        <v>293</v>
      </c>
      <c r="F2206" s="350">
        <v>60</v>
      </c>
      <c r="G2206" s="349" t="s">
        <v>2600</v>
      </c>
      <c r="H2206" s="349" t="s">
        <v>418</v>
      </c>
      <c r="I2206" s="351" t="s">
        <v>2601</v>
      </c>
      <c r="J2206" s="352" t="s">
        <v>956</v>
      </c>
      <c r="K2206" s="352" t="s">
        <v>1188</v>
      </c>
      <c r="L2206" s="353" t="s">
        <v>1189</v>
      </c>
      <c r="M2206" s="352">
        <v>567802412</v>
      </c>
      <c r="N2206" s="371">
        <v>45006</v>
      </c>
      <c r="O2206" s="74">
        <f t="shared" si="109"/>
        <v>3</v>
      </c>
      <c r="P2206" s="74">
        <f t="shared" si="110"/>
        <v>3</v>
      </c>
      <c r="Q2206" s="139" t="str">
        <f t="shared" si="111"/>
        <v>Gastos_Gerais</v>
      </c>
    </row>
    <row r="2207" spans="1:17" ht="24" x14ac:dyDescent="0.2">
      <c r="A2207" s="357">
        <v>2204</v>
      </c>
      <c r="B2207" s="347">
        <v>45007</v>
      </c>
      <c r="C2207" s="580">
        <v>44986</v>
      </c>
      <c r="D2207" s="349" t="s">
        <v>264</v>
      </c>
      <c r="E2207" s="349" t="s">
        <v>293</v>
      </c>
      <c r="F2207" s="350">
        <v>120</v>
      </c>
      <c r="G2207" s="349" t="s">
        <v>3715</v>
      </c>
      <c r="H2207" s="349" t="s">
        <v>416</v>
      </c>
      <c r="I2207" s="351" t="s">
        <v>3716</v>
      </c>
      <c r="J2207" s="352" t="s">
        <v>1008</v>
      </c>
      <c r="K2207" s="352" t="s">
        <v>1188</v>
      </c>
      <c r="L2207" s="353" t="s">
        <v>1189</v>
      </c>
      <c r="M2207" s="352">
        <v>567802412</v>
      </c>
      <c r="N2207" s="371">
        <v>45006</v>
      </c>
      <c r="O2207" s="74">
        <f t="shared" si="109"/>
        <v>3</v>
      </c>
      <c r="P2207" s="74">
        <f t="shared" si="110"/>
        <v>3</v>
      </c>
      <c r="Q2207" s="139" t="str">
        <f t="shared" si="111"/>
        <v>Gastos_Gerais</v>
      </c>
    </row>
    <row r="2208" spans="1:17" ht="24" x14ac:dyDescent="0.2">
      <c r="A2208" s="357">
        <v>2205</v>
      </c>
      <c r="B2208" s="347">
        <v>45007</v>
      </c>
      <c r="C2208" s="580">
        <v>44986</v>
      </c>
      <c r="D2208" s="349" t="s">
        <v>264</v>
      </c>
      <c r="E2208" s="349" t="s">
        <v>293</v>
      </c>
      <c r="F2208" s="350">
        <v>60</v>
      </c>
      <c r="G2208" s="349" t="s">
        <v>2685</v>
      </c>
      <c r="H2208" s="349" t="s">
        <v>418</v>
      </c>
      <c r="I2208" s="351" t="s">
        <v>2038</v>
      </c>
      <c r="J2208" s="352" t="s">
        <v>465</v>
      </c>
      <c r="K2208" s="352" t="s">
        <v>1188</v>
      </c>
      <c r="L2208" s="353" t="s">
        <v>1189</v>
      </c>
      <c r="M2208" s="352">
        <v>567802412</v>
      </c>
      <c r="N2208" s="371">
        <v>45006</v>
      </c>
      <c r="O2208" s="74">
        <f t="shared" si="109"/>
        <v>3</v>
      </c>
      <c r="P2208" s="74">
        <f t="shared" si="110"/>
        <v>3</v>
      </c>
      <c r="Q2208" s="139" t="str">
        <f t="shared" si="111"/>
        <v>Gastos_Gerais</v>
      </c>
    </row>
    <row r="2209" spans="1:17" s="324" customFormat="1" ht="24" x14ac:dyDescent="0.2">
      <c r="A2209" s="357">
        <v>2206</v>
      </c>
      <c r="B2209" s="377">
        <v>45007</v>
      </c>
      <c r="C2209" s="583">
        <v>44986</v>
      </c>
      <c r="D2209" s="361" t="s">
        <v>264</v>
      </c>
      <c r="E2209" s="361" t="s">
        <v>293</v>
      </c>
      <c r="F2209" s="366">
        <v>120</v>
      </c>
      <c r="G2209" s="351" t="s">
        <v>3616</v>
      </c>
      <c r="H2209" s="361" t="s">
        <v>416</v>
      </c>
      <c r="I2209" s="351" t="s">
        <v>3046</v>
      </c>
      <c r="J2209" s="353" t="s">
        <v>1295</v>
      </c>
      <c r="K2209" s="363" t="s">
        <v>1188</v>
      </c>
      <c r="L2209" s="363" t="s">
        <v>1189</v>
      </c>
      <c r="M2209" s="363">
        <v>567802412</v>
      </c>
      <c r="N2209" s="588">
        <v>45006</v>
      </c>
      <c r="O2209" s="74">
        <f t="shared" si="109"/>
        <v>3</v>
      </c>
      <c r="P2209" s="74">
        <f t="shared" si="110"/>
        <v>3</v>
      </c>
      <c r="Q2209" s="139" t="str">
        <f t="shared" si="111"/>
        <v>Gastos_Gerais</v>
      </c>
    </row>
    <row r="2210" spans="1:17" ht="24" x14ac:dyDescent="0.2">
      <c r="A2210" s="357">
        <v>2207</v>
      </c>
      <c r="B2210" s="347">
        <v>45007</v>
      </c>
      <c r="C2210" s="580">
        <v>44986</v>
      </c>
      <c r="D2210" s="349" t="s">
        <v>264</v>
      </c>
      <c r="E2210" s="349" t="s">
        <v>293</v>
      </c>
      <c r="F2210" s="350">
        <v>60</v>
      </c>
      <c r="G2210" s="349" t="s">
        <v>2686</v>
      </c>
      <c r="H2210" s="349" t="s">
        <v>418</v>
      </c>
      <c r="I2210" s="351" t="s">
        <v>3717</v>
      </c>
      <c r="J2210" s="352" t="s">
        <v>467</v>
      </c>
      <c r="K2210" s="352" t="s">
        <v>1188</v>
      </c>
      <c r="L2210" s="353" t="s">
        <v>1189</v>
      </c>
      <c r="M2210" s="352">
        <v>567802412</v>
      </c>
      <c r="N2210" s="371">
        <v>45006</v>
      </c>
      <c r="O2210" s="74">
        <f t="shared" si="109"/>
        <v>3</v>
      </c>
      <c r="P2210" s="74">
        <f t="shared" si="110"/>
        <v>3</v>
      </c>
      <c r="Q2210" s="139" t="str">
        <f t="shared" si="111"/>
        <v>Gastos_Gerais</v>
      </c>
    </row>
    <row r="2211" spans="1:17" ht="25.5" x14ac:dyDescent="0.2">
      <c r="A2211" s="357">
        <v>2208</v>
      </c>
      <c r="B2211" s="347">
        <v>45007</v>
      </c>
      <c r="C2211" s="580">
        <v>44986</v>
      </c>
      <c r="D2211" s="349" t="s">
        <v>176</v>
      </c>
      <c r="E2211" s="349" t="s">
        <v>261</v>
      </c>
      <c r="F2211" s="350">
        <v>490.59</v>
      </c>
      <c r="G2211" s="349" t="s">
        <v>1207</v>
      </c>
      <c r="H2211" s="349" t="s">
        <v>420</v>
      </c>
      <c r="I2211" s="351" t="s">
        <v>1802</v>
      </c>
      <c r="J2211" s="352" t="s">
        <v>1113</v>
      </c>
      <c r="K2211" s="352" t="s">
        <v>1188</v>
      </c>
      <c r="L2211" s="353" t="s">
        <v>1189</v>
      </c>
      <c r="M2211" s="352">
        <v>567802412</v>
      </c>
      <c r="N2211" s="371">
        <v>45006</v>
      </c>
      <c r="O2211" s="74">
        <f t="shared" si="109"/>
        <v>3</v>
      </c>
      <c r="P2211" s="74">
        <f t="shared" si="110"/>
        <v>3</v>
      </c>
      <c r="Q2211" s="139" t="str">
        <f t="shared" si="111"/>
        <v>Gastos_com_Pessoal</v>
      </c>
    </row>
    <row r="2212" spans="1:17" ht="25.5" x14ac:dyDescent="0.2">
      <c r="A2212" s="357">
        <v>2209</v>
      </c>
      <c r="B2212" s="347">
        <v>45007</v>
      </c>
      <c r="C2212" s="580">
        <v>44986</v>
      </c>
      <c r="D2212" s="349" t="s">
        <v>176</v>
      </c>
      <c r="E2212" s="349" t="s">
        <v>280</v>
      </c>
      <c r="F2212" s="350">
        <v>490.38</v>
      </c>
      <c r="G2212" s="349" t="s">
        <v>1209</v>
      </c>
      <c r="H2212" s="349" t="s">
        <v>420</v>
      </c>
      <c r="I2212" s="351" t="s">
        <v>1802</v>
      </c>
      <c r="J2212" s="352" t="s">
        <v>1113</v>
      </c>
      <c r="K2212" s="352" t="s">
        <v>1188</v>
      </c>
      <c r="L2212" s="353" t="s">
        <v>1189</v>
      </c>
      <c r="M2212" s="352">
        <v>567802412</v>
      </c>
      <c r="N2212" s="371">
        <v>45006</v>
      </c>
      <c r="O2212" s="74">
        <f t="shared" si="109"/>
        <v>3</v>
      </c>
      <c r="P2212" s="74">
        <f t="shared" si="110"/>
        <v>3</v>
      </c>
      <c r="Q2212" s="139" t="str">
        <f t="shared" si="111"/>
        <v>Gastos_com_Pessoal</v>
      </c>
    </row>
    <row r="2213" spans="1:17" ht="25.5" x14ac:dyDescent="0.2">
      <c r="A2213" s="357">
        <v>2210</v>
      </c>
      <c r="B2213" s="347">
        <v>45007</v>
      </c>
      <c r="C2213" s="580">
        <v>44986</v>
      </c>
      <c r="D2213" s="349" t="s">
        <v>176</v>
      </c>
      <c r="E2213" s="349" t="s">
        <v>262</v>
      </c>
      <c r="F2213" s="350">
        <v>163.46</v>
      </c>
      <c r="G2213" s="349" t="s">
        <v>1210</v>
      </c>
      <c r="H2213" s="349" t="s">
        <v>420</v>
      </c>
      <c r="I2213" s="351" t="s">
        <v>1802</v>
      </c>
      <c r="J2213" s="352" t="s">
        <v>1113</v>
      </c>
      <c r="K2213" s="352" t="s">
        <v>1188</v>
      </c>
      <c r="L2213" s="353" t="s">
        <v>1189</v>
      </c>
      <c r="M2213" s="352">
        <v>567802412</v>
      </c>
      <c r="N2213" s="371">
        <v>45006</v>
      </c>
      <c r="O2213" s="74">
        <f t="shared" si="109"/>
        <v>3</v>
      </c>
      <c r="P2213" s="74">
        <f t="shared" si="110"/>
        <v>3</v>
      </c>
      <c r="Q2213" s="139" t="str">
        <f t="shared" si="111"/>
        <v>Gastos_com_Pessoal</v>
      </c>
    </row>
    <row r="2214" spans="1:17" ht="36" x14ac:dyDescent="0.2">
      <c r="A2214" s="357">
        <v>2211</v>
      </c>
      <c r="B2214" s="347">
        <v>45007</v>
      </c>
      <c r="C2214" s="580">
        <v>44986</v>
      </c>
      <c r="D2214" s="349" t="s">
        <v>176</v>
      </c>
      <c r="E2214" s="349" t="s">
        <v>169</v>
      </c>
      <c r="F2214" s="350">
        <v>1073.8900000000001</v>
      </c>
      <c r="G2214" s="349" t="s">
        <v>1211</v>
      </c>
      <c r="H2214" s="349" t="s">
        <v>420</v>
      </c>
      <c r="I2214" s="351" t="s">
        <v>1802</v>
      </c>
      <c r="J2214" s="352" t="s">
        <v>1113</v>
      </c>
      <c r="K2214" s="352" t="s">
        <v>1188</v>
      </c>
      <c r="L2214" s="353" t="s">
        <v>1189</v>
      </c>
      <c r="M2214" s="352">
        <v>567802412</v>
      </c>
      <c r="N2214" s="371">
        <v>45006</v>
      </c>
      <c r="O2214" s="74">
        <f t="shared" si="109"/>
        <v>3</v>
      </c>
      <c r="P2214" s="74">
        <f t="shared" si="110"/>
        <v>3</v>
      </c>
      <c r="Q2214" s="139" t="str">
        <f t="shared" si="111"/>
        <v>Gastos_com_Pessoal</v>
      </c>
    </row>
    <row r="2215" spans="1:17" ht="25.5" x14ac:dyDescent="0.2">
      <c r="A2215" s="357">
        <v>2212</v>
      </c>
      <c r="B2215" s="347">
        <v>45007</v>
      </c>
      <c r="C2215" s="580">
        <v>44986</v>
      </c>
      <c r="D2215" s="349" t="s">
        <v>176</v>
      </c>
      <c r="E2215" s="349" t="s">
        <v>261</v>
      </c>
      <c r="F2215" s="350">
        <v>758.84</v>
      </c>
      <c r="G2215" s="349" t="s">
        <v>1207</v>
      </c>
      <c r="H2215" s="349" t="s">
        <v>417</v>
      </c>
      <c r="I2215" s="351" t="s">
        <v>3674</v>
      </c>
      <c r="J2215" s="352" t="s">
        <v>828</v>
      </c>
      <c r="K2215" s="352" t="s">
        <v>1188</v>
      </c>
      <c r="L2215" s="353" t="s">
        <v>1189</v>
      </c>
      <c r="M2215" s="352">
        <v>567802412</v>
      </c>
      <c r="N2215" s="371">
        <v>45006</v>
      </c>
      <c r="O2215" s="74">
        <f t="shared" si="109"/>
        <v>3</v>
      </c>
      <c r="P2215" s="74">
        <f t="shared" si="110"/>
        <v>3</v>
      </c>
      <c r="Q2215" s="139" t="str">
        <f t="shared" si="111"/>
        <v>Gastos_com_Pessoal</v>
      </c>
    </row>
    <row r="2216" spans="1:17" ht="25.5" x14ac:dyDescent="0.2">
      <c r="A2216" s="357">
        <v>2213</v>
      </c>
      <c r="B2216" s="347">
        <v>45007</v>
      </c>
      <c r="C2216" s="580">
        <v>44986</v>
      </c>
      <c r="D2216" s="349" t="s">
        <v>176</v>
      </c>
      <c r="E2216" s="349" t="s">
        <v>280</v>
      </c>
      <c r="F2216" s="350">
        <v>2782.42</v>
      </c>
      <c r="G2216" s="349" t="s">
        <v>1209</v>
      </c>
      <c r="H2216" s="349" t="s">
        <v>417</v>
      </c>
      <c r="I2216" s="351" t="s">
        <v>3674</v>
      </c>
      <c r="J2216" s="352" t="s">
        <v>828</v>
      </c>
      <c r="K2216" s="352" t="s">
        <v>1188</v>
      </c>
      <c r="L2216" s="353" t="s">
        <v>1189</v>
      </c>
      <c r="M2216" s="352">
        <v>567802412</v>
      </c>
      <c r="N2216" s="371">
        <v>45006</v>
      </c>
      <c r="O2216" s="74">
        <f t="shared" si="109"/>
        <v>3</v>
      </c>
      <c r="P2216" s="74">
        <f t="shared" si="110"/>
        <v>3</v>
      </c>
      <c r="Q2216" s="139" t="str">
        <f t="shared" si="111"/>
        <v>Gastos_com_Pessoal</v>
      </c>
    </row>
    <row r="2217" spans="1:17" ht="25.5" x14ac:dyDescent="0.2">
      <c r="A2217" s="357">
        <v>2214</v>
      </c>
      <c r="B2217" s="347">
        <v>45007</v>
      </c>
      <c r="C2217" s="580">
        <v>44986</v>
      </c>
      <c r="D2217" s="349" t="s">
        <v>176</v>
      </c>
      <c r="E2217" s="349" t="s">
        <v>262</v>
      </c>
      <c r="F2217" s="350">
        <v>927.47</v>
      </c>
      <c r="G2217" s="349" t="s">
        <v>1210</v>
      </c>
      <c r="H2217" s="349" t="s">
        <v>417</v>
      </c>
      <c r="I2217" s="351" t="s">
        <v>3674</v>
      </c>
      <c r="J2217" s="352" t="s">
        <v>828</v>
      </c>
      <c r="K2217" s="352" t="s">
        <v>1188</v>
      </c>
      <c r="L2217" s="353" t="s">
        <v>1189</v>
      </c>
      <c r="M2217" s="352">
        <v>567802412</v>
      </c>
      <c r="N2217" s="371">
        <v>45006</v>
      </c>
      <c r="O2217" s="74">
        <f t="shared" si="109"/>
        <v>3</v>
      </c>
      <c r="P2217" s="74">
        <f t="shared" si="110"/>
        <v>3</v>
      </c>
      <c r="Q2217" s="139" t="str">
        <f t="shared" si="111"/>
        <v>Gastos_com_Pessoal</v>
      </c>
    </row>
    <row r="2218" spans="1:17" ht="36" x14ac:dyDescent="0.2">
      <c r="A2218" s="357">
        <v>2215</v>
      </c>
      <c r="B2218" s="347">
        <v>45007</v>
      </c>
      <c r="C2218" s="580">
        <v>44986</v>
      </c>
      <c r="D2218" s="349" t="s">
        <v>176</v>
      </c>
      <c r="E2218" s="349" t="s">
        <v>169</v>
      </c>
      <c r="F2218" s="350">
        <v>1422.65</v>
      </c>
      <c r="G2218" s="349" t="s">
        <v>1211</v>
      </c>
      <c r="H2218" s="349" t="s">
        <v>417</v>
      </c>
      <c r="I2218" s="351" t="s">
        <v>3674</v>
      </c>
      <c r="J2218" s="352" t="s">
        <v>828</v>
      </c>
      <c r="K2218" s="352" t="s">
        <v>1188</v>
      </c>
      <c r="L2218" s="353" t="s">
        <v>1189</v>
      </c>
      <c r="M2218" s="352">
        <v>567802412</v>
      </c>
      <c r="N2218" s="371">
        <v>45006</v>
      </c>
      <c r="O2218" s="74">
        <f t="shared" si="109"/>
        <v>3</v>
      </c>
      <c r="P2218" s="74">
        <f t="shared" si="110"/>
        <v>3</v>
      </c>
      <c r="Q2218" s="139" t="str">
        <f t="shared" si="111"/>
        <v>Gastos_com_Pessoal</v>
      </c>
    </row>
    <row r="2219" spans="1:17" ht="25.5" x14ac:dyDescent="0.2">
      <c r="A2219" s="357">
        <v>2216</v>
      </c>
      <c r="B2219" s="354">
        <v>45007</v>
      </c>
      <c r="C2219" s="580">
        <v>44986</v>
      </c>
      <c r="D2219" s="349" t="s">
        <v>176</v>
      </c>
      <c r="E2219" s="349" t="s">
        <v>10</v>
      </c>
      <c r="F2219" s="350">
        <v>135.34</v>
      </c>
      <c r="G2219" s="351" t="s">
        <v>1216</v>
      </c>
      <c r="H2219" s="349" t="s">
        <v>420</v>
      </c>
      <c r="I2219" s="351" t="s">
        <v>1802</v>
      </c>
      <c r="J2219" s="352" t="s">
        <v>1113</v>
      </c>
      <c r="K2219" s="352" t="s">
        <v>1307</v>
      </c>
      <c r="L2219" s="353" t="s">
        <v>1218</v>
      </c>
      <c r="M2219" s="352" t="s">
        <v>3718</v>
      </c>
      <c r="N2219" s="371">
        <v>45006</v>
      </c>
      <c r="O2219" s="74">
        <f t="shared" si="109"/>
        <v>3</v>
      </c>
      <c r="P2219" s="74">
        <f t="shared" si="110"/>
        <v>3</v>
      </c>
      <c r="Q2219" s="139" t="str">
        <f t="shared" si="111"/>
        <v>Gastos_com_Pessoal</v>
      </c>
    </row>
    <row r="2220" spans="1:17" ht="24" x14ac:dyDescent="0.2">
      <c r="A2220" s="357">
        <v>2217</v>
      </c>
      <c r="B2220" s="347">
        <v>45008</v>
      </c>
      <c r="C2220" s="580">
        <v>44986</v>
      </c>
      <c r="D2220" s="349" t="s">
        <v>264</v>
      </c>
      <c r="E2220" s="349" t="s">
        <v>181</v>
      </c>
      <c r="F2220" s="350">
        <v>1100</v>
      </c>
      <c r="G2220" s="349" t="s">
        <v>3719</v>
      </c>
      <c r="H2220" s="349" t="s">
        <v>417</v>
      </c>
      <c r="I2220" s="351" t="s">
        <v>3056</v>
      </c>
      <c r="J2220" s="352" t="s">
        <v>3057</v>
      </c>
      <c r="K2220" s="352" t="s">
        <v>1157</v>
      </c>
      <c r="L2220" s="353" t="s">
        <v>32</v>
      </c>
      <c r="M2220" s="352">
        <v>20190</v>
      </c>
      <c r="N2220" s="371">
        <v>45002</v>
      </c>
      <c r="O2220" s="74">
        <f t="shared" si="109"/>
        <v>3</v>
      </c>
      <c r="P2220" s="74">
        <f t="shared" si="110"/>
        <v>3</v>
      </c>
      <c r="Q2220" s="139" t="str">
        <f t="shared" si="111"/>
        <v>Gastos_Gerais</v>
      </c>
    </row>
    <row r="2221" spans="1:17" ht="48" x14ac:dyDescent="0.2">
      <c r="A2221" s="357">
        <v>2218</v>
      </c>
      <c r="B2221" s="347">
        <v>45008</v>
      </c>
      <c r="C2221" s="580">
        <v>44986</v>
      </c>
      <c r="D2221" s="349" t="s">
        <v>264</v>
      </c>
      <c r="E2221" s="349" t="s">
        <v>386</v>
      </c>
      <c r="F2221" s="350">
        <v>5785</v>
      </c>
      <c r="G2221" s="349" t="s">
        <v>3720</v>
      </c>
      <c r="H2221" s="349" t="s">
        <v>419</v>
      </c>
      <c r="I2221" s="351" t="s">
        <v>3721</v>
      </c>
      <c r="J2221" s="352" t="s">
        <v>3722</v>
      </c>
      <c r="K2221" s="352" t="s">
        <v>1157</v>
      </c>
      <c r="L2221" s="353" t="s">
        <v>32</v>
      </c>
      <c r="M2221" s="352">
        <v>100680</v>
      </c>
      <c r="N2221" s="371">
        <v>45005</v>
      </c>
      <c r="O2221" s="74">
        <f t="shared" si="109"/>
        <v>3</v>
      </c>
      <c r="P2221" s="74">
        <f t="shared" si="110"/>
        <v>3</v>
      </c>
      <c r="Q2221" s="139" t="str">
        <f t="shared" si="111"/>
        <v>Gastos_Gerais</v>
      </c>
    </row>
    <row r="2222" spans="1:17" x14ac:dyDescent="0.2">
      <c r="A2222" s="357">
        <v>2219</v>
      </c>
      <c r="B2222" s="347">
        <v>45008</v>
      </c>
      <c r="C2222" s="580">
        <v>44986</v>
      </c>
      <c r="D2222" s="349" t="s">
        <v>264</v>
      </c>
      <c r="E2222" s="349" t="s">
        <v>398</v>
      </c>
      <c r="F2222" s="350">
        <v>752.91</v>
      </c>
      <c r="G2222" s="349" t="s">
        <v>1271</v>
      </c>
      <c r="H2222" s="349" t="s">
        <v>418</v>
      </c>
      <c r="I2222" s="351" t="s">
        <v>1281</v>
      </c>
      <c r="J2222" s="352" t="s">
        <v>1282</v>
      </c>
      <c r="K2222" s="352" t="s">
        <v>1157</v>
      </c>
      <c r="L2222" s="353" t="s">
        <v>32</v>
      </c>
      <c r="M2222" s="352">
        <v>11857</v>
      </c>
      <c r="N2222" s="371">
        <v>45002</v>
      </c>
      <c r="O2222" s="74">
        <f t="shared" si="109"/>
        <v>3</v>
      </c>
      <c r="P2222" s="74">
        <f t="shared" si="110"/>
        <v>3</v>
      </c>
      <c r="Q2222" s="139" t="str">
        <f t="shared" si="111"/>
        <v>Gastos_Gerais</v>
      </c>
    </row>
    <row r="2223" spans="1:17" ht="24" x14ac:dyDescent="0.2">
      <c r="A2223" s="357">
        <v>2220</v>
      </c>
      <c r="B2223" s="347">
        <v>45008</v>
      </c>
      <c r="C2223" s="580">
        <v>44986</v>
      </c>
      <c r="D2223" s="349" t="s">
        <v>264</v>
      </c>
      <c r="E2223" s="349" t="s">
        <v>208</v>
      </c>
      <c r="F2223" s="350">
        <v>3351.83</v>
      </c>
      <c r="G2223" s="349" t="s">
        <v>3723</v>
      </c>
      <c r="H2223" s="349" t="s">
        <v>303</v>
      </c>
      <c r="I2223" s="351" t="s">
        <v>3724</v>
      </c>
      <c r="J2223" s="352" t="s">
        <v>3725</v>
      </c>
      <c r="K2223" s="352" t="s">
        <v>1157</v>
      </c>
      <c r="L2223" s="353" t="s">
        <v>32</v>
      </c>
      <c r="M2223" s="352">
        <v>22887</v>
      </c>
      <c r="N2223" s="371">
        <v>45002</v>
      </c>
      <c r="O2223" s="74">
        <f t="shared" si="109"/>
        <v>3</v>
      </c>
      <c r="P2223" s="74">
        <f t="shared" si="110"/>
        <v>3</v>
      </c>
      <c r="Q2223" s="139" t="str">
        <f t="shared" si="111"/>
        <v>Gastos_Gerais</v>
      </c>
    </row>
    <row r="2224" spans="1:17" ht="24" x14ac:dyDescent="0.2">
      <c r="A2224" s="357">
        <v>2221</v>
      </c>
      <c r="B2224" s="347">
        <v>45008</v>
      </c>
      <c r="C2224" s="580">
        <v>44986</v>
      </c>
      <c r="D2224" s="349" t="s">
        <v>264</v>
      </c>
      <c r="E2224" s="349" t="s">
        <v>247</v>
      </c>
      <c r="F2224" s="350">
        <v>244.5</v>
      </c>
      <c r="G2224" s="349" t="s">
        <v>3726</v>
      </c>
      <c r="H2224" s="349" t="s">
        <v>414</v>
      </c>
      <c r="I2224" s="351" t="s">
        <v>3727</v>
      </c>
      <c r="J2224" s="352" t="s">
        <v>1793</v>
      </c>
      <c r="K2224" s="352" t="s">
        <v>1157</v>
      </c>
      <c r="L2224" s="353" t="s">
        <v>32</v>
      </c>
      <c r="M2224" s="352">
        <v>510331</v>
      </c>
      <c r="N2224" s="371">
        <v>44988</v>
      </c>
      <c r="O2224" s="74">
        <f t="shared" si="109"/>
        <v>3</v>
      </c>
      <c r="P2224" s="74">
        <f t="shared" si="110"/>
        <v>3</v>
      </c>
      <c r="Q2224" s="139" t="str">
        <f t="shared" si="111"/>
        <v>Gastos_Gerais</v>
      </c>
    </row>
    <row r="2225" spans="1:17" x14ac:dyDescent="0.2">
      <c r="A2225" s="357">
        <v>2222</v>
      </c>
      <c r="B2225" s="347">
        <v>45008</v>
      </c>
      <c r="C2225" s="580">
        <v>44986</v>
      </c>
      <c r="D2225" s="349" t="s">
        <v>264</v>
      </c>
      <c r="E2225" s="349" t="s">
        <v>406</v>
      </c>
      <c r="F2225" s="350">
        <v>15</v>
      </c>
      <c r="G2225" s="349" t="s">
        <v>3728</v>
      </c>
      <c r="H2225" s="349" t="s">
        <v>423</v>
      </c>
      <c r="I2225" s="351" t="s">
        <v>1913</v>
      </c>
      <c r="J2225" s="352" t="s">
        <v>1914</v>
      </c>
      <c r="K2225" s="352" t="s">
        <v>1157</v>
      </c>
      <c r="L2225" s="353" t="s">
        <v>32</v>
      </c>
      <c r="M2225" s="352">
        <v>202312</v>
      </c>
      <c r="N2225" s="371">
        <v>45007</v>
      </c>
      <c r="O2225" s="74">
        <f t="shared" si="109"/>
        <v>3</v>
      </c>
      <c r="P2225" s="74">
        <f t="shared" si="110"/>
        <v>3</v>
      </c>
      <c r="Q2225" s="139" t="str">
        <f t="shared" si="111"/>
        <v>Gastos_Gerais</v>
      </c>
    </row>
    <row r="2226" spans="1:17" ht="24" x14ac:dyDescent="0.2">
      <c r="A2226" s="357">
        <v>2223</v>
      </c>
      <c r="B2226" s="347">
        <v>45008</v>
      </c>
      <c r="C2226" s="580">
        <v>44986</v>
      </c>
      <c r="D2226" s="349" t="s">
        <v>264</v>
      </c>
      <c r="E2226" s="349" t="s">
        <v>290</v>
      </c>
      <c r="F2226" s="350">
        <v>135</v>
      </c>
      <c r="G2226" s="349" t="s">
        <v>4032</v>
      </c>
      <c r="H2226" s="349" t="s">
        <v>414</v>
      </c>
      <c r="I2226" s="351" t="s">
        <v>3729</v>
      </c>
      <c r="J2226" s="352" t="s">
        <v>3730</v>
      </c>
      <c r="K2226" s="352" t="s">
        <v>1163</v>
      </c>
      <c r="L2226" s="353" t="s">
        <v>32</v>
      </c>
      <c r="M2226" s="352">
        <v>459</v>
      </c>
      <c r="N2226" s="371">
        <v>45008</v>
      </c>
      <c r="O2226" s="74">
        <f t="shared" si="109"/>
        <v>3</v>
      </c>
      <c r="P2226" s="74">
        <f t="shared" si="110"/>
        <v>3</v>
      </c>
      <c r="Q2226" s="139" t="str">
        <f t="shared" si="111"/>
        <v>Gastos_Gerais</v>
      </c>
    </row>
    <row r="2227" spans="1:17" ht="24" x14ac:dyDescent="0.2">
      <c r="A2227" s="357">
        <v>2224</v>
      </c>
      <c r="B2227" s="347">
        <v>45008</v>
      </c>
      <c r="C2227" s="580">
        <v>44986</v>
      </c>
      <c r="D2227" s="349" t="s">
        <v>264</v>
      </c>
      <c r="E2227" s="349" t="s">
        <v>96</v>
      </c>
      <c r="F2227" s="350">
        <v>1394.4</v>
      </c>
      <c r="G2227" s="349" t="s">
        <v>3731</v>
      </c>
      <c r="H2227" s="349" t="s">
        <v>416</v>
      </c>
      <c r="I2227" s="351" t="s">
        <v>2924</v>
      </c>
      <c r="J2227" s="352" t="s">
        <v>3732</v>
      </c>
      <c r="K2227" s="352" t="s">
        <v>1163</v>
      </c>
      <c r="L2227" s="353" t="s">
        <v>32</v>
      </c>
      <c r="M2227" s="352">
        <v>2786</v>
      </c>
      <c r="N2227" s="371">
        <v>45008</v>
      </c>
      <c r="O2227" s="74">
        <f t="shared" si="109"/>
        <v>3</v>
      </c>
      <c r="P2227" s="74">
        <f t="shared" si="110"/>
        <v>3</v>
      </c>
      <c r="Q2227" s="139" t="str">
        <f t="shared" si="111"/>
        <v>Gastos_Gerais</v>
      </c>
    </row>
    <row r="2228" spans="1:17" ht="24" x14ac:dyDescent="0.2">
      <c r="A2228" s="357">
        <v>2225</v>
      </c>
      <c r="B2228" s="347">
        <v>45008</v>
      </c>
      <c r="C2228" s="580">
        <v>44986</v>
      </c>
      <c r="D2228" s="349" t="s">
        <v>264</v>
      </c>
      <c r="E2228" s="349" t="s">
        <v>208</v>
      </c>
      <c r="F2228" s="350">
        <v>7820.92</v>
      </c>
      <c r="G2228" s="349" t="s">
        <v>3733</v>
      </c>
      <c r="H2228" s="349" t="s">
        <v>303</v>
      </c>
      <c r="I2228" s="351" t="s">
        <v>3724</v>
      </c>
      <c r="J2228" s="352" t="s">
        <v>3725</v>
      </c>
      <c r="K2228" s="352" t="s">
        <v>1157</v>
      </c>
      <c r="L2228" s="353" t="s">
        <v>32</v>
      </c>
      <c r="M2228" s="352">
        <v>21435</v>
      </c>
      <c r="N2228" s="371">
        <v>45002</v>
      </c>
      <c r="O2228" s="74">
        <f t="shared" si="109"/>
        <v>3</v>
      </c>
      <c r="P2228" s="74">
        <f t="shared" si="110"/>
        <v>3</v>
      </c>
      <c r="Q2228" s="139" t="str">
        <f t="shared" si="111"/>
        <v>Gastos_Gerais</v>
      </c>
    </row>
    <row r="2229" spans="1:17" x14ac:dyDescent="0.2">
      <c r="A2229" s="357">
        <v>2226</v>
      </c>
      <c r="B2229" s="347">
        <v>45008</v>
      </c>
      <c r="C2229" s="580">
        <v>44986</v>
      </c>
      <c r="D2229" s="349" t="s">
        <v>264</v>
      </c>
      <c r="E2229" s="349" t="s">
        <v>398</v>
      </c>
      <c r="F2229" s="350">
        <v>498.15</v>
      </c>
      <c r="G2229" s="349" t="s">
        <v>1271</v>
      </c>
      <c r="H2229" s="349" t="s">
        <v>417</v>
      </c>
      <c r="I2229" s="351" t="s">
        <v>2041</v>
      </c>
      <c r="J2229" s="352" t="s">
        <v>2042</v>
      </c>
      <c r="K2229" s="352" t="s">
        <v>1157</v>
      </c>
      <c r="L2229" s="353" t="s">
        <v>32</v>
      </c>
      <c r="M2229" s="352">
        <v>564</v>
      </c>
      <c r="N2229" s="371">
        <v>45001</v>
      </c>
      <c r="O2229" s="74">
        <f t="shared" si="109"/>
        <v>3</v>
      </c>
      <c r="P2229" s="74">
        <f t="shared" si="110"/>
        <v>3</v>
      </c>
      <c r="Q2229" s="139" t="str">
        <f t="shared" si="111"/>
        <v>Gastos_Gerais</v>
      </c>
    </row>
    <row r="2230" spans="1:17" ht="24" x14ac:dyDescent="0.2">
      <c r="A2230" s="357">
        <v>2227</v>
      </c>
      <c r="B2230" s="347">
        <v>45008</v>
      </c>
      <c r="C2230" s="580">
        <v>44986</v>
      </c>
      <c r="D2230" s="349" t="s">
        <v>264</v>
      </c>
      <c r="E2230" s="349" t="s">
        <v>247</v>
      </c>
      <c r="F2230" s="350">
        <v>380</v>
      </c>
      <c r="G2230" s="349" t="s">
        <v>1898</v>
      </c>
      <c r="H2230" s="349" t="s">
        <v>422</v>
      </c>
      <c r="I2230" s="351" t="s">
        <v>1899</v>
      </c>
      <c r="J2230" s="352" t="s">
        <v>1900</v>
      </c>
      <c r="K2230" s="352" t="s">
        <v>1157</v>
      </c>
      <c r="L2230" s="353" t="s">
        <v>32</v>
      </c>
      <c r="M2230" s="352">
        <v>37716793</v>
      </c>
      <c r="N2230" s="371">
        <v>45002</v>
      </c>
      <c r="O2230" s="74">
        <f t="shared" si="109"/>
        <v>3</v>
      </c>
      <c r="P2230" s="74">
        <f t="shared" si="110"/>
        <v>3</v>
      </c>
      <c r="Q2230" s="139" t="str">
        <f t="shared" si="111"/>
        <v>Gastos_Gerais</v>
      </c>
    </row>
    <row r="2231" spans="1:17" ht="36" x14ac:dyDescent="0.2">
      <c r="A2231" s="357">
        <v>2228</v>
      </c>
      <c r="B2231" s="347">
        <v>45008</v>
      </c>
      <c r="C2231" s="580">
        <v>44986</v>
      </c>
      <c r="D2231" s="349" t="s">
        <v>264</v>
      </c>
      <c r="E2231" s="349" t="s">
        <v>293</v>
      </c>
      <c r="F2231" s="350">
        <v>300</v>
      </c>
      <c r="G2231" s="349" t="s">
        <v>3734</v>
      </c>
      <c r="H2231" s="349" t="s">
        <v>302</v>
      </c>
      <c r="I2231" s="351" t="s">
        <v>3735</v>
      </c>
      <c r="J2231" s="352" t="s">
        <v>988</v>
      </c>
      <c r="K2231" s="352" t="s">
        <v>1188</v>
      </c>
      <c r="L2231" s="353" t="s">
        <v>1189</v>
      </c>
      <c r="M2231" s="352">
        <v>367959299</v>
      </c>
      <c r="N2231" s="371">
        <v>45008</v>
      </c>
      <c r="O2231" s="74">
        <f t="shared" si="109"/>
        <v>3</v>
      </c>
      <c r="P2231" s="74">
        <f t="shared" si="110"/>
        <v>3</v>
      </c>
      <c r="Q2231" s="139" t="str">
        <f t="shared" si="111"/>
        <v>Gastos_Gerais</v>
      </c>
    </row>
    <row r="2232" spans="1:17" ht="36" x14ac:dyDescent="0.2">
      <c r="A2232" s="357">
        <v>2229</v>
      </c>
      <c r="B2232" s="347">
        <v>45008</v>
      </c>
      <c r="C2232" s="580">
        <v>44986</v>
      </c>
      <c r="D2232" s="349" t="s">
        <v>264</v>
      </c>
      <c r="E2232" s="349" t="s">
        <v>293</v>
      </c>
      <c r="F2232" s="350">
        <v>300</v>
      </c>
      <c r="G2232" s="349" t="s">
        <v>3736</v>
      </c>
      <c r="H2232" s="349" t="s">
        <v>302</v>
      </c>
      <c r="I2232" s="351" t="s">
        <v>3737</v>
      </c>
      <c r="J2232" s="352" t="s">
        <v>965</v>
      </c>
      <c r="K2232" s="352" t="s">
        <v>1188</v>
      </c>
      <c r="L2232" s="353" t="s">
        <v>1189</v>
      </c>
      <c r="M2232" s="352">
        <v>367959299</v>
      </c>
      <c r="N2232" s="371">
        <v>45008</v>
      </c>
      <c r="O2232" s="74">
        <f t="shared" si="109"/>
        <v>3</v>
      </c>
      <c r="P2232" s="74">
        <f t="shared" si="110"/>
        <v>3</v>
      </c>
      <c r="Q2232" s="139" t="str">
        <f t="shared" si="111"/>
        <v>Gastos_Gerais</v>
      </c>
    </row>
    <row r="2233" spans="1:17" ht="24" x14ac:dyDescent="0.2">
      <c r="A2233" s="357">
        <v>2230</v>
      </c>
      <c r="B2233" s="347">
        <v>45008</v>
      </c>
      <c r="C2233" s="580">
        <v>44986</v>
      </c>
      <c r="D2233" s="349" t="s">
        <v>264</v>
      </c>
      <c r="E2233" s="349" t="s">
        <v>293</v>
      </c>
      <c r="F2233" s="350">
        <v>60</v>
      </c>
      <c r="G2233" s="349" t="s">
        <v>3738</v>
      </c>
      <c r="H2233" s="349" t="s">
        <v>422</v>
      </c>
      <c r="I2233" s="351" t="s">
        <v>3739</v>
      </c>
      <c r="J2233" s="352" t="s">
        <v>3740</v>
      </c>
      <c r="K2233" s="352" t="s">
        <v>1188</v>
      </c>
      <c r="L2233" s="353" t="s">
        <v>1189</v>
      </c>
      <c r="M2233" s="352">
        <v>367959299</v>
      </c>
      <c r="N2233" s="371">
        <v>45008</v>
      </c>
      <c r="O2233" s="74">
        <f t="shared" si="109"/>
        <v>3</v>
      </c>
      <c r="P2233" s="74">
        <f t="shared" si="110"/>
        <v>3</v>
      </c>
      <c r="Q2233" s="139" t="str">
        <f t="shared" si="111"/>
        <v>Gastos_Gerais</v>
      </c>
    </row>
    <row r="2234" spans="1:17" ht="24" x14ac:dyDescent="0.2">
      <c r="A2234" s="357">
        <v>2231</v>
      </c>
      <c r="B2234" s="347">
        <v>45008</v>
      </c>
      <c r="C2234" s="580">
        <v>44986</v>
      </c>
      <c r="D2234" s="349" t="s">
        <v>264</v>
      </c>
      <c r="E2234" s="349" t="s">
        <v>293</v>
      </c>
      <c r="F2234" s="350">
        <v>60</v>
      </c>
      <c r="G2234" s="349" t="s">
        <v>3824</v>
      </c>
      <c r="H2234" s="349" t="s">
        <v>417</v>
      </c>
      <c r="I2234" s="351" t="s">
        <v>3741</v>
      </c>
      <c r="J2234" s="352" t="s">
        <v>3742</v>
      </c>
      <c r="K2234" s="352" t="s">
        <v>1188</v>
      </c>
      <c r="L2234" s="353" t="s">
        <v>1189</v>
      </c>
      <c r="M2234" s="352">
        <v>367959299</v>
      </c>
      <c r="N2234" s="371">
        <v>45008</v>
      </c>
      <c r="O2234" s="74">
        <f t="shared" si="109"/>
        <v>3</v>
      </c>
      <c r="P2234" s="74">
        <f t="shared" si="110"/>
        <v>3</v>
      </c>
      <c r="Q2234" s="139" t="str">
        <f t="shared" si="111"/>
        <v>Gastos_Gerais</v>
      </c>
    </row>
    <row r="2235" spans="1:17" ht="36" x14ac:dyDescent="0.2">
      <c r="A2235" s="357">
        <v>2232</v>
      </c>
      <c r="B2235" s="347">
        <v>45008</v>
      </c>
      <c r="C2235" s="580">
        <v>44986</v>
      </c>
      <c r="D2235" s="349" t="s">
        <v>264</v>
      </c>
      <c r="E2235" s="349" t="s">
        <v>293</v>
      </c>
      <c r="F2235" s="350">
        <v>300</v>
      </c>
      <c r="G2235" s="349" t="s">
        <v>3743</v>
      </c>
      <c r="H2235" s="349" t="s">
        <v>302</v>
      </c>
      <c r="I2235" s="351" t="s">
        <v>3744</v>
      </c>
      <c r="J2235" s="352" t="s">
        <v>3745</v>
      </c>
      <c r="K2235" s="352" t="s">
        <v>1188</v>
      </c>
      <c r="L2235" s="353" t="s">
        <v>1189</v>
      </c>
      <c r="M2235" s="352">
        <v>367959299</v>
      </c>
      <c r="N2235" s="371">
        <v>45008</v>
      </c>
      <c r="O2235" s="74">
        <f t="shared" si="109"/>
        <v>3</v>
      </c>
      <c r="P2235" s="74">
        <f t="shared" si="110"/>
        <v>3</v>
      </c>
      <c r="Q2235" s="139" t="str">
        <f t="shared" si="111"/>
        <v>Gastos_Gerais</v>
      </c>
    </row>
    <row r="2236" spans="1:17" ht="36" x14ac:dyDescent="0.2">
      <c r="A2236" s="357">
        <v>2233</v>
      </c>
      <c r="B2236" s="347">
        <v>45008</v>
      </c>
      <c r="C2236" s="580">
        <v>44986</v>
      </c>
      <c r="D2236" s="349" t="s">
        <v>264</v>
      </c>
      <c r="E2236" s="349" t="s">
        <v>293</v>
      </c>
      <c r="F2236" s="350">
        <v>60</v>
      </c>
      <c r="G2236" s="349" t="s">
        <v>3746</v>
      </c>
      <c r="H2236" s="349" t="s">
        <v>417</v>
      </c>
      <c r="I2236" s="351" t="s">
        <v>2737</v>
      </c>
      <c r="J2236" s="352" t="s">
        <v>1034</v>
      </c>
      <c r="K2236" s="352" t="s">
        <v>1188</v>
      </c>
      <c r="L2236" s="353" t="s">
        <v>1189</v>
      </c>
      <c r="M2236" s="352">
        <v>367959299</v>
      </c>
      <c r="N2236" s="371">
        <v>45008</v>
      </c>
      <c r="O2236" s="74">
        <f t="shared" si="109"/>
        <v>3</v>
      </c>
      <c r="P2236" s="74">
        <f t="shared" si="110"/>
        <v>3</v>
      </c>
      <c r="Q2236" s="139" t="str">
        <f t="shared" si="111"/>
        <v>Gastos_Gerais</v>
      </c>
    </row>
    <row r="2237" spans="1:17" ht="36" x14ac:dyDescent="0.2">
      <c r="A2237" s="357">
        <v>2234</v>
      </c>
      <c r="B2237" s="347">
        <v>45008</v>
      </c>
      <c r="C2237" s="580">
        <v>44986</v>
      </c>
      <c r="D2237" s="349" t="s">
        <v>264</v>
      </c>
      <c r="E2237" s="349" t="s">
        <v>293</v>
      </c>
      <c r="F2237" s="350">
        <v>300</v>
      </c>
      <c r="G2237" s="349" t="s">
        <v>3747</v>
      </c>
      <c r="H2237" s="349" t="s">
        <v>302</v>
      </c>
      <c r="I2237" s="351" t="s">
        <v>3748</v>
      </c>
      <c r="J2237" s="352" t="s">
        <v>620</v>
      </c>
      <c r="K2237" s="352" t="s">
        <v>1188</v>
      </c>
      <c r="L2237" s="353" t="s">
        <v>1189</v>
      </c>
      <c r="M2237" s="352">
        <v>367959299</v>
      </c>
      <c r="N2237" s="371">
        <v>45008</v>
      </c>
      <c r="O2237" s="74">
        <f t="shared" si="109"/>
        <v>3</v>
      </c>
      <c r="P2237" s="74">
        <f t="shared" si="110"/>
        <v>3</v>
      </c>
      <c r="Q2237" s="139" t="str">
        <f t="shared" si="111"/>
        <v>Gastos_Gerais</v>
      </c>
    </row>
    <row r="2238" spans="1:17" ht="36" x14ac:dyDescent="0.2">
      <c r="A2238" s="357">
        <v>2235</v>
      </c>
      <c r="B2238" s="347">
        <v>45008</v>
      </c>
      <c r="C2238" s="580">
        <v>44986</v>
      </c>
      <c r="D2238" s="349" t="s">
        <v>264</v>
      </c>
      <c r="E2238" s="349" t="s">
        <v>293</v>
      </c>
      <c r="F2238" s="350">
        <v>300</v>
      </c>
      <c r="G2238" s="349" t="s">
        <v>3749</v>
      </c>
      <c r="H2238" s="349" t="s">
        <v>302</v>
      </c>
      <c r="I2238" s="351" t="s">
        <v>3750</v>
      </c>
      <c r="J2238" s="352" t="s">
        <v>921</v>
      </c>
      <c r="K2238" s="352" t="s">
        <v>1188</v>
      </c>
      <c r="L2238" s="353" t="s">
        <v>1189</v>
      </c>
      <c r="M2238" s="352">
        <v>367959299</v>
      </c>
      <c r="N2238" s="371">
        <v>45008</v>
      </c>
      <c r="O2238" s="74">
        <f t="shared" si="109"/>
        <v>3</v>
      </c>
      <c r="P2238" s="74">
        <f t="shared" si="110"/>
        <v>3</v>
      </c>
      <c r="Q2238" s="139" t="str">
        <f t="shared" si="111"/>
        <v>Gastos_Gerais</v>
      </c>
    </row>
    <row r="2239" spans="1:17" ht="36" x14ac:dyDescent="0.2">
      <c r="A2239" s="357">
        <v>2236</v>
      </c>
      <c r="B2239" s="347">
        <v>45008</v>
      </c>
      <c r="C2239" s="580">
        <v>44986</v>
      </c>
      <c r="D2239" s="349" t="s">
        <v>264</v>
      </c>
      <c r="E2239" s="349" t="s">
        <v>211</v>
      </c>
      <c r="F2239" s="350">
        <v>208.79</v>
      </c>
      <c r="G2239" s="349" t="s">
        <v>3751</v>
      </c>
      <c r="H2239" s="349" t="s">
        <v>302</v>
      </c>
      <c r="I2239" s="351" t="s">
        <v>3744</v>
      </c>
      <c r="J2239" s="352" t="s">
        <v>3745</v>
      </c>
      <c r="K2239" s="352" t="s">
        <v>1188</v>
      </c>
      <c r="L2239" s="353" t="s">
        <v>1189</v>
      </c>
      <c r="M2239" s="352">
        <v>367959299</v>
      </c>
      <c r="N2239" s="371">
        <v>45008</v>
      </c>
      <c r="O2239" s="74">
        <f t="shared" si="109"/>
        <v>3</v>
      </c>
      <c r="P2239" s="74">
        <f t="shared" si="110"/>
        <v>3</v>
      </c>
      <c r="Q2239" s="139" t="str">
        <f t="shared" si="111"/>
        <v>Gastos_Gerais</v>
      </c>
    </row>
    <row r="2240" spans="1:17" ht="36" x14ac:dyDescent="0.2">
      <c r="A2240" s="357">
        <v>2237</v>
      </c>
      <c r="B2240" s="347">
        <v>45008</v>
      </c>
      <c r="C2240" s="580">
        <v>44986</v>
      </c>
      <c r="D2240" s="349" t="s">
        <v>264</v>
      </c>
      <c r="E2240" s="349" t="s">
        <v>211</v>
      </c>
      <c r="F2240" s="350">
        <v>208.79</v>
      </c>
      <c r="G2240" s="349" t="s">
        <v>3752</v>
      </c>
      <c r="H2240" s="349" t="s">
        <v>302</v>
      </c>
      <c r="I2240" s="351" t="s">
        <v>3737</v>
      </c>
      <c r="J2240" s="352" t="s">
        <v>965</v>
      </c>
      <c r="K2240" s="352" t="s">
        <v>1188</v>
      </c>
      <c r="L2240" s="353" t="s">
        <v>1189</v>
      </c>
      <c r="M2240" s="352">
        <v>367959299</v>
      </c>
      <c r="N2240" s="371">
        <v>45008</v>
      </c>
      <c r="O2240" s="74">
        <f t="shared" ref="O2240:O2285" si="112">IF(B2240=0,0,IF(YEAR(B2240)=$P$1,MONTH(B2240)-$O$1+1,(YEAR(B2240)-$P$1)*12-$O$1+1+MONTH(B2240)))</f>
        <v>3</v>
      </c>
      <c r="P2240" s="74">
        <f t="shared" ref="P2240:P2285" si="113">IF(C2240=0,0,IF(YEAR(C2240)=$P$1,MONTH(C2240)-$O$1+1,(YEAR(C2240)-$P$1)*12-$O$1+1+MONTH(C2240)))</f>
        <v>3</v>
      </c>
      <c r="Q2240" s="139" t="str">
        <f t="shared" ref="Q2240:Q2285" si="114">SUBSTITUTE(D2240," ","_")</f>
        <v>Gastos_Gerais</v>
      </c>
    </row>
    <row r="2241" spans="1:17" ht="36" x14ac:dyDescent="0.2">
      <c r="A2241" s="357">
        <v>2238</v>
      </c>
      <c r="B2241" s="347">
        <v>45008</v>
      </c>
      <c r="C2241" s="580">
        <v>44986</v>
      </c>
      <c r="D2241" s="349" t="s">
        <v>264</v>
      </c>
      <c r="E2241" s="349" t="s">
        <v>211</v>
      </c>
      <c r="F2241" s="350">
        <v>208.79</v>
      </c>
      <c r="G2241" s="349" t="s">
        <v>3753</v>
      </c>
      <c r="H2241" s="349" t="s">
        <v>302</v>
      </c>
      <c r="I2241" s="351" t="s">
        <v>3735</v>
      </c>
      <c r="J2241" s="352" t="s">
        <v>988</v>
      </c>
      <c r="K2241" s="352" t="s">
        <v>1188</v>
      </c>
      <c r="L2241" s="353" t="s">
        <v>1189</v>
      </c>
      <c r="M2241" s="352">
        <v>367959299</v>
      </c>
      <c r="N2241" s="371">
        <v>45008</v>
      </c>
      <c r="O2241" s="74">
        <f t="shared" si="112"/>
        <v>3</v>
      </c>
      <c r="P2241" s="74">
        <f t="shared" si="113"/>
        <v>3</v>
      </c>
      <c r="Q2241" s="139" t="str">
        <f t="shared" si="114"/>
        <v>Gastos_Gerais</v>
      </c>
    </row>
    <row r="2242" spans="1:17" ht="36" x14ac:dyDescent="0.2">
      <c r="A2242" s="357">
        <v>2239</v>
      </c>
      <c r="B2242" s="347">
        <v>45008</v>
      </c>
      <c r="C2242" s="580">
        <v>44986</v>
      </c>
      <c r="D2242" s="349" t="s">
        <v>264</v>
      </c>
      <c r="E2242" s="349" t="s">
        <v>211</v>
      </c>
      <c r="F2242" s="350">
        <v>208.79</v>
      </c>
      <c r="G2242" s="349" t="s">
        <v>3754</v>
      </c>
      <c r="H2242" s="349" t="s">
        <v>302</v>
      </c>
      <c r="I2242" s="351" t="s">
        <v>3748</v>
      </c>
      <c r="J2242" s="352" t="s">
        <v>620</v>
      </c>
      <c r="K2242" s="352" t="s">
        <v>1188</v>
      </c>
      <c r="L2242" s="353" t="s">
        <v>1189</v>
      </c>
      <c r="M2242" s="352">
        <v>367959299</v>
      </c>
      <c r="N2242" s="371">
        <v>45008</v>
      </c>
      <c r="O2242" s="74">
        <f t="shared" si="112"/>
        <v>3</v>
      </c>
      <c r="P2242" s="74">
        <f t="shared" si="113"/>
        <v>3</v>
      </c>
      <c r="Q2242" s="139" t="str">
        <f t="shared" si="114"/>
        <v>Gastos_Gerais</v>
      </c>
    </row>
    <row r="2243" spans="1:17" ht="36" x14ac:dyDescent="0.2">
      <c r="A2243" s="357">
        <v>2240</v>
      </c>
      <c r="B2243" s="347">
        <v>45008</v>
      </c>
      <c r="C2243" s="580">
        <v>44986</v>
      </c>
      <c r="D2243" s="349" t="s">
        <v>264</v>
      </c>
      <c r="E2243" s="349" t="s">
        <v>211</v>
      </c>
      <c r="F2243" s="350">
        <v>208.79</v>
      </c>
      <c r="G2243" s="349" t="s">
        <v>3755</v>
      </c>
      <c r="H2243" s="349" t="s">
        <v>302</v>
      </c>
      <c r="I2243" s="351" t="s">
        <v>3750</v>
      </c>
      <c r="J2243" s="352" t="s">
        <v>921</v>
      </c>
      <c r="K2243" s="352" t="s">
        <v>1188</v>
      </c>
      <c r="L2243" s="353" t="s">
        <v>1189</v>
      </c>
      <c r="M2243" s="352">
        <v>367959299</v>
      </c>
      <c r="N2243" s="371">
        <v>45008</v>
      </c>
      <c r="O2243" s="74">
        <f t="shared" si="112"/>
        <v>3</v>
      </c>
      <c r="P2243" s="74">
        <f t="shared" si="113"/>
        <v>3</v>
      </c>
      <c r="Q2243" s="139" t="str">
        <f t="shared" si="114"/>
        <v>Gastos_Gerais</v>
      </c>
    </row>
    <row r="2244" spans="1:17" x14ac:dyDescent="0.2">
      <c r="A2244" s="357">
        <v>2241</v>
      </c>
      <c r="B2244" s="347">
        <v>45008</v>
      </c>
      <c r="C2244" s="580">
        <v>44986</v>
      </c>
      <c r="D2244" s="349" t="s">
        <v>264</v>
      </c>
      <c r="E2244" s="349" t="s">
        <v>293</v>
      </c>
      <c r="F2244" s="350">
        <v>12.8</v>
      </c>
      <c r="G2244" s="349" t="s">
        <v>3756</v>
      </c>
      <c r="H2244" s="349" t="s">
        <v>419</v>
      </c>
      <c r="I2244" s="351" t="s">
        <v>3714</v>
      </c>
      <c r="J2244" s="352" t="s">
        <v>742</v>
      </c>
      <c r="K2244" s="352" t="s">
        <v>1188</v>
      </c>
      <c r="L2244" s="353" t="s">
        <v>1189</v>
      </c>
      <c r="M2244" s="352">
        <v>367959299</v>
      </c>
      <c r="N2244" s="371">
        <v>45008</v>
      </c>
      <c r="O2244" s="74">
        <f t="shared" si="112"/>
        <v>3</v>
      </c>
      <c r="P2244" s="74">
        <f t="shared" si="113"/>
        <v>3</v>
      </c>
      <c r="Q2244" s="139" t="str">
        <f t="shared" si="114"/>
        <v>Gastos_Gerais</v>
      </c>
    </row>
    <row r="2245" spans="1:17" ht="36" x14ac:dyDescent="0.2">
      <c r="A2245" s="357">
        <v>2242</v>
      </c>
      <c r="B2245" s="347">
        <v>45008</v>
      </c>
      <c r="C2245" s="580">
        <v>44986</v>
      </c>
      <c r="D2245" s="349" t="s">
        <v>264</v>
      </c>
      <c r="E2245" s="349" t="s">
        <v>293</v>
      </c>
      <c r="F2245" s="350">
        <v>35</v>
      </c>
      <c r="G2245" s="349" t="s">
        <v>3757</v>
      </c>
      <c r="H2245" s="349" t="s">
        <v>302</v>
      </c>
      <c r="I2245" s="351" t="s">
        <v>2298</v>
      </c>
      <c r="J2245" s="352" t="s">
        <v>455</v>
      </c>
      <c r="K2245" s="352" t="s">
        <v>1188</v>
      </c>
      <c r="L2245" s="353" t="s">
        <v>1189</v>
      </c>
      <c r="M2245" s="352">
        <v>367959299</v>
      </c>
      <c r="N2245" s="371">
        <v>45008</v>
      </c>
      <c r="O2245" s="74">
        <f t="shared" si="112"/>
        <v>3</v>
      </c>
      <c r="P2245" s="74">
        <f t="shared" si="113"/>
        <v>3</v>
      </c>
      <c r="Q2245" s="139" t="str">
        <f t="shared" si="114"/>
        <v>Gastos_Gerais</v>
      </c>
    </row>
    <row r="2246" spans="1:17" ht="36" x14ac:dyDescent="0.2">
      <c r="A2246" s="357">
        <v>2243</v>
      </c>
      <c r="B2246" s="347">
        <v>45009</v>
      </c>
      <c r="C2246" s="580">
        <v>44986</v>
      </c>
      <c r="D2246" s="349" t="s">
        <v>264</v>
      </c>
      <c r="E2246" s="349" t="s">
        <v>183</v>
      </c>
      <c r="F2246" s="350">
        <v>1250</v>
      </c>
      <c r="G2246" s="351" t="s">
        <v>4014</v>
      </c>
      <c r="H2246" s="349" t="s">
        <v>414</v>
      </c>
      <c r="I2246" s="351" t="s">
        <v>1602</v>
      </c>
      <c r="J2246" s="352" t="s">
        <v>1603</v>
      </c>
      <c r="K2246" s="352" t="s">
        <v>1157</v>
      </c>
      <c r="L2246" s="353" t="s">
        <v>32</v>
      </c>
      <c r="M2246" s="352">
        <v>3334</v>
      </c>
      <c r="N2246" s="371">
        <v>45008</v>
      </c>
      <c r="O2246" s="74">
        <f t="shared" si="112"/>
        <v>3</v>
      </c>
      <c r="P2246" s="74">
        <f t="shared" si="113"/>
        <v>3</v>
      </c>
      <c r="Q2246" s="139" t="str">
        <f t="shared" si="114"/>
        <v>Gastos_Gerais</v>
      </c>
    </row>
    <row r="2247" spans="1:17" x14ac:dyDescent="0.2">
      <c r="A2247" s="357">
        <v>2244</v>
      </c>
      <c r="B2247" s="347">
        <v>45009</v>
      </c>
      <c r="C2247" s="580">
        <v>44958</v>
      </c>
      <c r="D2247" s="349" t="s">
        <v>264</v>
      </c>
      <c r="E2247" s="349" t="s">
        <v>83</v>
      </c>
      <c r="F2247" s="350">
        <v>1253.45</v>
      </c>
      <c r="G2247" s="349" t="s">
        <v>2006</v>
      </c>
      <c r="H2247" s="349" t="s">
        <v>493</v>
      </c>
      <c r="I2247" s="351" t="s">
        <v>2007</v>
      </c>
      <c r="J2247" s="352" t="s">
        <v>2008</v>
      </c>
      <c r="K2247" s="352" t="s">
        <v>1157</v>
      </c>
      <c r="L2247" s="353" t="s">
        <v>1157</v>
      </c>
      <c r="M2247" s="352">
        <v>31017484</v>
      </c>
      <c r="N2247" s="371">
        <v>45009</v>
      </c>
      <c r="O2247" s="74">
        <f t="shared" si="112"/>
        <v>3</v>
      </c>
      <c r="P2247" s="74">
        <f t="shared" si="113"/>
        <v>2</v>
      </c>
      <c r="Q2247" s="139" t="str">
        <f t="shared" si="114"/>
        <v>Gastos_Gerais</v>
      </c>
    </row>
    <row r="2248" spans="1:17" x14ac:dyDescent="0.2">
      <c r="A2248" s="357">
        <v>2245</v>
      </c>
      <c r="B2248" s="347">
        <v>45009</v>
      </c>
      <c r="C2248" s="580">
        <v>44986</v>
      </c>
      <c r="D2248" s="349" t="s">
        <v>264</v>
      </c>
      <c r="E2248" s="349" t="s">
        <v>60</v>
      </c>
      <c r="F2248" s="350">
        <v>45213.97</v>
      </c>
      <c r="G2248" s="409" t="s">
        <v>2005</v>
      </c>
      <c r="H2248" s="349" t="s">
        <v>416</v>
      </c>
      <c r="I2248" s="351" t="s">
        <v>1350</v>
      </c>
      <c r="J2248" s="352" t="s">
        <v>1351</v>
      </c>
      <c r="K2248" s="352" t="s">
        <v>1157</v>
      </c>
      <c r="L2248" s="353" t="s">
        <v>32</v>
      </c>
      <c r="M2248" s="352">
        <v>83</v>
      </c>
      <c r="N2248" s="371">
        <v>45002</v>
      </c>
      <c r="O2248" s="74">
        <f t="shared" si="112"/>
        <v>3</v>
      </c>
      <c r="P2248" s="74">
        <f t="shared" si="113"/>
        <v>3</v>
      </c>
      <c r="Q2248" s="139" t="str">
        <f t="shared" si="114"/>
        <v>Gastos_Gerais</v>
      </c>
    </row>
    <row r="2249" spans="1:17" x14ac:dyDescent="0.2">
      <c r="A2249" s="357">
        <v>2246</v>
      </c>
      <c r="B2249" s="347">
        <v>45009</v>
      </c>
      <c r="C2249" s="580">
        <v>44986</v>
      </c>
      <c r="D2249" s="349" t="s">
        <v>264</v>
      </c>
      <c r="E2249" s="349" t="s">
        <v>60</v>
      </c>
      <c r="F2249" s="350">
        <v>74312.55</v>
      </c>
      <c r="G2249" s="349" t="s">
        <v>1345</v>
      </c>
      <c r="H2249" s="349" t="s">
        <v>414</v>
      </c>
      <c r="I2249" s="351" t="s">
        <v>1316</v>
      </c>
      <c r="J2249" s="352" t="s">
        <v>1552</v>
      </c>
      <c r="K2249" s="352" t="s">
        <v>1157</v>
      </c>
      <c r="L2249" s="353" t="s">
        <v>32</v>
      </c>
      <c r="M2249" s="352">
        <v>237</v>
      </c>
      <c r="N2249" s="371">
        <v>45006</v>
      </c>
      <c r="O2249" s="74">
        <f t="shared" si="112"/>
        <v>3</v>
      </c>
      <c r="P2249" s="74">
        <f t="shared" si="113"/>
        <v>3</v>
      </c>
      <c r="Q2249" s="139" t="str">
        <f t="shared" si="114"/>
        <v>Gastos_Gerais</v>
      </c>
    </row>
    <row r="2250" spans="1:17" x14ac:dyDescent="0.2">
      <c r="A2250" s="357">
        <v>2247</v>
      </c>
      <c r="B2250" s="347">
        <v>45009</v>
      </c>
      <c r="C2250" s="580">
        <v>44958</v>
      </c>
      <c r="D2250" s="349" t="s">
        <v>264</v>
      </c>
      <c r="E2250" s="349" t="s">
        <v>83</v>
      </c>
      <c r="F2250" s="350">
        <v>1538.39</v>
      </c>
      <c r="G2250" s="349" t="s">
        <v>2006</v>
      </c>
      <c r="H2250" s="349" t="s">
        <v>423</v>
      </c>
      <c r="I2250" s="351" t="s">
        <v>2007</v>
      </c>
      <c r="J2250" s="352" t="s">
        <v>2008</v>
      </c>
      <c r="K2250" s="352" t="s">
        <v>1157</v>
      </c>
      <c r="L2250" s="353" t="s">
        <v>1157</v>
      </c>
      <c r="M2250" s="352">
        <v>31023260</v>
      </c>
      <c r="N2250" s="371">
        <v>45009</v>
      </c>
      <c r="O2250" s="74">
        <f t="shared" si="112"/>
        <v>3</v>
      </c>
      <c r="P2250" s="74">
        <f t="shared" si="113"/>
        <v>2</v>
      </c>
      <c r="Q2250" s="139" t="str">
        <f t="shared" si="114"/>
        <v>Gastos_Gerais</v>
      </c>
    </row>
    <row r="2251" spans="1:17" ht="24" x14ac:dyDescent="0.2">
      <c r="A2251" s="357">
        <v>2248</v>
      </c>
      <c r="B2251" s="347">
        <v>45009</v>
      </c>
      <c r="C2251" s="580">
        <v>44986</v>
      </c>
      <c r="D2251" s="349" t="s">
        <v>264</v>
      </c>
      <c r="E2251" s="349" t="s">
        <v>80</v>
      </c>
      <c r="F2251" s="350">
        <v>4402.2</v>
      </c>
      <c r="G2251" s="349" t="s">
        <v>3758</v>
      </c>
      <c r="H2251" s="349" t="s">
        <v>423</v>
      </c>
      <c r="I2251" s="351" t="s">
        <v>2970</v>
      </c>
      <c r="J2251" s="352" t="s">
        <v>2971</v>
      </c>
      <c r="K2251" s="352" t="s">
        <v>1157</v>
      </c>
      <c r="L2251" s="353" t="s">
        <v>32</v>
      </c>
      <c r="M2251" s="352">
        <v>1500</v>
      </c>
      <c r="N2251" s="371">
        <v>45006</v>
      </c>
      <c r="O2251" s="74">
        <f t="shared" si="112"/>
        <v>3</v>
      </c>
      <c r="P2251" s="74">
        <f t="shared" si="113"/>
        <v>3</v>
      </c>
      <c r="Q2251" s="139" t="str">
        <f t="shared" si="114"/>
        <v>Gastos_Gerais</v>
      </c>
    </row>
    <row r="2252" spans="1:17" x14ac:dyDescent="0.2">
      <c r="A2252" s="357">
        <v>2249</v>
      </c>
      <c r="B2252" s="347">
        <v>45009</v>
      </c>
      <c r="C2252" s="580">
        <v>44986</v>
      </c>
      <c r="D2252" s="349" t="s">
        <v>264</v>
      </c>
      <c r="E2252" s="349" t="s">
        <v>398</v>
      </c>
      <c r="F2252" s="350">
        <v>2116.8200000000002</v>
      </c>
      <c r="G2252" s="349" t="s">
        <v>1271</v>
      </c>
      <c r="H2252" s="349" t="s">
        <v>1032</v>
      </c>
      <c r="I2252" s="351" t="s">
        <v>1815</v>
      </c>
      <c r="J2252" s="352" t="s">
        <v>3759</v>
      </c>
      <c r="K2252" s="352" t="s">
        <v>1157</v>
      </c>
      <c r="L2252" s="353" t="s">
        <v>32</v>
      </c>
      <c r="M2252" s="352">
        <v>10370</v>
      </c>
      <c r="N2252" s="371">
        <v>44998</v>
      </c>
      <c r="O2252" s="74">
        <f t="shared" si="112"/>
        <v>3</v>
      </c>
      <c r="P2252" s="74">
        <f t="shared" si="113"/>
        <v>3</v>
      </c>
      <c r="Q2252" s="139" t="str">
        <f t="shared" si="114"/>
        <v>Gastos_Gerais</v>
      </c>
    </row>
    <row r="2253" spans="1:17" x14ac:dyDescent="0.2">
      <c r="A2253" s="357">
        <v>2250</v>
      </c>
      <c r="B2253" s="347">
        <v>45009</v>
      </c>
      <c r="C2253" s="580">
        <v>44986</v>
      </c>
      <c r="D2253" s="349" t="s">
        <v>264</v>
      </c>
      <c r="E2253" s="349" t="s">
        <v>60</v>
      </c>
      <c r="F2253" s="350">
        <v>17515.16</v>
      </c>
      <c r="G2253" s="349" t="s">
        <v>1349</v>
      </c>
      <c r="H2253" s="349" t="s">
        <v>418</v>
      </c>
      <c r="I2253" s="351" t="s">
        <v>1350</v>
      </c>
      <c r="J2253" s="352" t="s">
        <v>1351</v>
      </c>
      <c r="K2253" s="352" t="s">
        <v>1157</v>
      </c>
      <c r="L2253" s="353" t="s">
        <v>32</v>
      </c>
      <c r="M2253" s="352">
        <v>84</v>
      </c>
      <c r="N2253" s="371">
        <v>45002</v>
      </c>
      <c r="O2253" s="74">
        <f t="shared" si="112"/>
        <v>3</v>
      </c>
      <c r="P2253" s="74">
        <f t="shared" si="113"/>
        <v>3</v>
      </c>
      <c r="Q2253" s="139" t="str">
        <f t="shared" si="114"/>
        <v>Gastos_Gerais</v>
      </c>
    </row>
    <row r="2254" spans="1:17" x14ac:dyDescent="0.2">
      <c r="A2254" s="357">
        <v>2251</v>
      </c>
      <c r="B2254" s="347">
        <v>45009</v>
      </c>
      <c r="C2254" s="580">
        <v>44986</v>
      </c>
      <c r="D2254" s="349" t="s">
        <v>264</v>
      </c>
      <c r="E2254" s="349" t="s">
        <v>60</v>
      </c>
      <c r="F2254" s="350">
        <v>26000.52</v>
      </c>
      <c r="G2254" s="349" t="s">
        <v>1547</v>
      </c>
      <c r="H2254" s="349" t="s">
        <v>420</v>
      </c>
      <c r="I2254" s="351" t="s">
        <v>1350</v>
      </c>
      <c r="J2254" s="352" t="s">
        <v>1351</v>
      </c>
      <c r="K2254" s="352" t="s">
        <v>1157</v>
      </c>
      <c r="L2254" s="353" t="s">
        <v>32</v>
      </c>
      <c r="M2254" s="352">
        <v>85</v>
      </c>
      <c r="N2254" s="371">
        <v>45002</v>
      </c>
      <c r="O2254" s="74">
        <f t="shared" si="112"/>
        <v>3</v>
      </c>
      <c r="P2254" s="74">
        <f t="shared" si="113"/>
        <v>3</v>
      </c>
      <c r="Q2254" s="139" t="str">
        <f t="shared" si="114"/>
        <v>Gastos_Gerais</v>
      </c>
    </row>
    <row r="2255" spans="1:17" x14ac:dyDescent="0.2">
      <c r="A2255" s="357">
        <v>2252</v>
      </c>
      <c r="B2255" s="347">
        <v>45009</v>
      </c>
      <c r="C2255" s="580">
        <v>44958</v>
      </c>
      <c r="D2255" s="349" t="s">
        <v>264</v>
      </c>
      <c r="E2255" s="349" t="s">
        <v>83</v>
      </c>
      <c r="F2255" s="350">
        <v>1847.88</v>
      </c>
      <c r="G2255" s="349" t="s">
        <v>2006</v>
      </c>
      <c r="H2255" s="349" t="s">
        <v>414</v>
      </c>
      <c r="I2255" s="351" t="s">
        <v>2007</v>
      </c>
      <c r="J2255" s="352" t="s">
        <v>2008</v>
      </c>
      <c r="K2255" s="352" t="s">
        <v>1157</v>
      </c>
      <c r="L2255" s="353" t="s">
        <v>1157</v>
      </c>
      <c r="M2255" s="352">
        <v>31017471</v>
      </c>
      <c r="N2255" s="371">
        <v>45009</v>
      </c>
      <c r="O2255" s="74">
        <f t="shared" si="112"/>
        <v>3</v>
      </c>
      <c r="P2255" s="74">
        <f t="shared" si="113"/>
        <v>2</v>
      </c>
      <c r="Q2255" s="139" t="str">
        <f t="shared" si="114"/>
        <v>Gastos_Gerais</v>
      </c>
    </row>
    <row r="2256" spans="1:17" ht="24" x14ac:dyDescent="0.2">
      <c r="A2256" s="357">
        <v>2253</v>
      </c>
      <c r="B2256" s="347">
        <v>45009</v>
      </c>
      <c r="C2256" s="580">
        <v>44986</v>
      </c>
      <c r="D2256" s="349" t="s">
        <v>264</v>
      </c>
      <c r="E2256" s="349" t="s">
        <v>404</v>
      </c>
      <c r="F2256" s="350">
        <v>330.34</v>
      </c>
      <c r="G2256" s="349" t="s">
        <v>3760</v>
      </c>
      <c r="H2256" s="349" t="s">
        <v>414</v>
      </c>
      <c r="I2256" s="351" t="s">
        <v>1123</v>
      </c>
      <c r="J2256" s="352" t="s">
        <v>1667</v>
      </c>
      <c r="K2256" s="352" t="s">
        <v>1157</v>
      </c>
      <c r="L2256" s="353" t="s">
        <v>32</v>
      </c>
      <c r="M2256" s="352">
        <v>30</v>
      </c>
      <c r="N2256" s="371">
        <v>45007</v>
      </c>
      <c r="O2256" s="74">
        <f t="shared" si="112"/>
        <v>3</v>
      </c>
      <c r="P2256" s="74">
        <f t="shared" si="113"/>
        <v>3</v>
      </c>
      <c r="Q2256" s="139" t="str">
        <f t="shared" si="114"/>
        <v>Gastos_Gerais</v>
      </c>
    </row>
    <row r="2257" spans="1:17" x14ac:dyDescent="0.2">
      <c r="A2257" s="357">
        <v>2254</v>
      </c>
      <c r="B2257" s="347">
        <v>45009</v>
      </c>
      <c r="C2257" s="580">
        <v>44958</v>
      </c>
      <c r="D2257" s="349" t="s">
        <v>264</v>
      </c>
      <c r="E2257" s="349" t="s">
        <v>83</v>
      </c>
      <c r="F2257" s="350">
        <v>2523.06</v>
      </c>
      <c r="G2257" s="349" t="s">
        <v>2006</v>
      </c>
      <c r="H2257" s="349" t="s">
        <v>421</v>
      </c>
      <c r="I2257" s="351" t="s">
        <v>2007</v>
      </c>
      <c r="J2257" s="352" t="s">
        <v>2008</v>
      </c>
      <c r="K2257" s="352" t="s">
        <v>1157</v>
      </c>
      <c r="L2257" s="353" t="s">
        <v>1157</v>
      </c>
      <c r="M2257" s="352">
        <v>31017471</v>
      </c>
      <c r="N2257" s="371">
        <v>45009</v>
      </c>
      <c r="O2257" s="74">
        <f t="shared" si="112"/>
        <v>3</v>
      </c>
      <c r="P2257" s="74">
        <f t="shared" si="113"/>
        <v>2</v>
      </c>
      <c r="Q2257" s="139" t="str">
        <f t="shared" si="114"/>
        <v>Gastos_Gerais</v>
      </c>
    </row>
    <row r="2258" spans="1:17" x14ac:dyDescent="0.2">
      <c r="A2258" s="357">
        <v>2255</v>
      </c>
      <c r="B2258" s="347">
        <v>45009</v>
      </c>
      <c r="C2258" s="580">
        <v>44986</v>
      </c>
      <c r="D2258" s="349" t="s">
        <v>264</v>
      </c>
      <c r="E2258" s="349" t="s">
        <v>60</v>
      </c>
      <c r="F2258" s="350">
        <v>27557.88</v>
      </c>
      <c r="G2258" s="349" t="s">
        <v>2012</v>
      </c>
      <c r="H2258" s="349" t="s">
        <v>421</v>
      </c>
      <c r="I2258" s="351" t="s">
        <v>1316</v>
      </c>
      <c r="J2258" s="352" t="s">
        <v>1552</v>
      </c>
      <c r="K2258" s="352" t="s">
        <v>1157</v>
      </c>
      <c r="L2258" s="353" t="s">
        <v>32</v>
      </c>
      <c r="M2258" s="352">
        <v>236</v>
      </c>
      <c r="N2258" s="371">
        <v>45005</v>
      </c>
      <c r="O2258" s="74">
        <f t="shared" si="112"/>
        <v>3</v>
      </c>
      <c r="P2258" s="74">
        <f t="shared" si="113"/>
        <v>3</v>
      </c>
      <c r="Q2258" s="139" t="str">
        <f t="shared" si="114"/>
        <v>Gastos_Gerais</v>
      </c>
    </row>
    <row r="2259" spans="1:17" ht="24" x14ac:dyDescent="0.2">
      <c r="A2259" s="357">
        <v>2256</v>
      </c>
      <c r="B2259" s="347">
        <v>45009</v>
      </c>
      <c r="C2259" s="580">
        <v>44986</v>
      </c>
      <c r="D2259" s="349" t="s">
        <v>264</v>
      </c>
      <c r="E2259" s="349" t="s">
        <v>96</v>
      </c>
      <c r="F2259" s="350">
        <v>1769</v>
      </c>
      <c r="G2259" s="349" t="s">
        <v>6605</v>
      </c>
      <c r="H2259" s="349" t="s">
        <v>303</v>
      </c>
      <c r="I2259" s="351" t="s">
        <v>3642</v>
      </c>
      <c r="J2259" s="352" t="s">
        <v>3643</v>
      </c>
      <c r="K2259" s="352" t="s">
        <v>1157</v>
      </c>
      <c r="L2259" s="353" t="s">
        <v>32</v>
      </c>
      <c r="M2259" s="352">
        <v>37788436</v>
      </c>
      <c r="N2259" s="371">
        <v>45007</v>
      </c>
      <c r="O2259" s="74">
        <f t="shared" si="112"/>
        <v>3</v>
      </c>
      <c r="P2259" s="74">
        <f t="shared" si="113"/>
        <v>3</v>
      </c>
      <c r="Q2259" s="139" t="str">
        <f t="shared" si="114"/>
        <v>Gastos_Gerais</v>
      </c>
    </row>
    <row r="2260" spans="1:17" x14ac:dyDescent="0.2">
      <c r="A2260" s="357">
        <v>2257</v>
      </c>
      <c r="B2260" s="347">
        <v>45009</v>
      </c>
      <c r="C2260" s="580">
        <v>44958</v>
      </c>
      <c r="D2260" s="349" t="s">
        <v>264</v>
      </c>
      <c r="E2260" s="349" t="s">
        <v>83</v>
      </c>
      <c r="F2260" s="350">
        <v>9880.89</v>
      </c>
      <c r="G2260" s="349" t="s">
        <v>1160</v>
      </c>
      <c r="H2260" s="349" t="s">
        <v>1032</v>
      </c>
      <c r="I2260" s="351" t="s">
        <v>1161</v>
      </c>
      <c r="J2260" s="352" t="s">
        <v>1162</v>
      </c>
      <c r="K2260" s="352" t="s">
        <v>1157</v>
      </c>
      <c r="L2260" s="353" t="s">
        <v>32</v>
      </c>
      <c r="M2260" s="352">
        <v>10287583</v>
      </c>
      <c r="N2260" s="371">
        <v>45009</v>
      </c>
      <c r="O2260" s="74">
        <f t="shared" si="112"/>
        <v>3</v>
      </c>
      <c r="P2260" s="74">
        <f t="shared" si="113"/>
        <v>2</v>
      </c>
      <c r="Q2260" s="139" t="str">
        <f t="shared" si="114"/>
        <v>Gastos_Gerais</v>
      </c>
    </row>
    <row r="2261" spans="1:17" x14ac:dyDescent="0.2">
      <c r="A2261" s="357">
        <v>2258</v>
      </c>
      <c r="B2261" s="347">
        <v>45009</v>
      </c>
      <c r="C2261" s="580">
        <v>44986</v>
      </c>
      <c r="D2261" s="349" t="s">
        <v>264</v>
      </c>
      <c r="E2261" s="349" t="s">
        <v>60</v>
      </c>
      <c r="F2261" s="350">
        <v>15636.42</v>
      </c>
      <c r="G2261" s="349" t="s">
        <v>1353</v>
      </c>
      <c r="H2261" s="349" t="s">
        <v>422</v>
      </c>
      <c r="I2261" s="351" t="s">
        <v>1316</v>
      </c>
      <c r="J2261" s="352" t="s">
        <v>1552</v>
      </c>
      <c r="K2261" s="352" t="s">
        <v>1157</v>
      </c>
      <c r="L2261" s="353" t="s">
        <v>32</v>
      </c>
      <c r="M2261" s="352">
        <v>235</v>
      </c>
      <c r="N2261" s="371">
        <v>45005</v>
      </c>
      <c r="O2261" s="74">
        <f t="shared" si="112"/>
        <v>3</v>
      </c>
      <c r="P2261" s="74">
        <f t="shared" si="113"/>
        <v>3</v>
      </c>
      <c r="Q2261" s="139" t="str">
        <f t="shared" si="114"/>
        <v>Gastos_Gerais</v>
      </c>
    </row>
    <row r="2262" spans="1:17" ht="24" x14ac:dyDescent="0.2">
      <c r="A2262" s="357">
        <v>2259</v>
      </c>
      <c r="B2262" s="347">
        <v>45009</v>
      </c>
      <c r="C2262" s="580">
        <v>44986</v>
      </c>
      <c r="D2262" s="349" t="s">
        <v>264</v>
      </c>
      <c r="E2262" s="349" t="s">
        <v>247</v>
      </c>
      <c r="F2262" s="350">
        <v>375</v>
      </c>
      <c r="G2262" s="349" t="s">
        <v>3761</v>
      </c>
      <c r="H2262" s="349" t="s">
        <v>418</v>
      </c>
      <c r="I2262" s="351" t="s">
        <v>3762</v>
      </c>
      <c r="J2262" s="352" t="s">
        <v>3763</v>
      </c>
      <c r="K2262" s="352" t="s">
        <v>1157</v>
      </c>
      <c r="L2262" s="353" t="s">
        <v>32</v>
      </c>
      <c r="M2262" s="352">
        <v>32263</v>
      </c>
      <c r="N2262" s="371">
        <v>45007</v>
      </c>
      <c r="O2262" s="74">
        <f t="shared" si="112"/>
        <v>3</v>
      </c>
      <c r="P2262" s="74">
        <f t="shared" si="113"/>
        <v>3</v>
      </c>
      <c r="Q2262" s="139" t="str">
        <f t="shared" si="114"/>
        <v>Gastos_Gerais</v>
      </c>
    </row>
    <row r="2263" spans="1:17" ht="36" x14ac:dyDescent="0.2">
      <c r="A2263" s="357">
        <v>2260</v>
      </c>
      <c r="B2263" s="347">
        <v>45009</v>
      </c>
      <c r="C2263" s="580">
        <v>45017</v>
      </c>
      <c r="D2263" s="349" t="s">
        <v>176</v>
      </c>
      <c r="E2263" s="349" t="s">
        <v>158</v>
      </c>
      <c r="F2263" s="350">
        <v>1453.5</v>
      </c>
      <c r="G2263" s="349" t="s">
        <v>3979</v>
      </c>
      <c r="H2263" s="349" t="s">
        <v>420</v>
      </c>
      <c r="I2263" s="351" t="s">
        <v>1973</v>
      </c>
      <c r="J2263" s="352" t="s">
        <v>1974</v>
      </c>
      <c r="K2263" s="352" t="s">
        <v>1163</v>
      </c>
      <c r="L2263" s="353" t="s">
        <v>32</v>
      </c>
      <c r="M2263" s="352">
        <v>20233819</v>
      </c>
      <c r="N2263" s="371">
        <v>45012</v>
      </c>
      <c r="O2263" s="74">
        <f t="shared" si="112"/>
        <v>3</v>
      </c>
      <c r="P2263" s="74">
        <f t="shared" si="113"/>
        <v>4</v>
      </c>
      <c r="Q2263" s="139" t="str">
        <f t="shared" si="114"/>
        <v>Gastos_com_Pessoal</v>
      </c>
    </row>
    <row r="2264" spans="1:17" ht="25.5" x14ac:dyDescent="0.2">
      <c r="A2264" s="357">
        <v>2261</v>
      </c>
      <c r="B2264" s="347">
        <v>45009</v>
      </c>
      <c r="C2264" s="580">
        <v>45017</v>
      </c>
      <c r="D2264" s="349" t="s">
        <v>176</v>
      </c>
      <c r="E2264" s="349" t="s">
        <v>158</v>
      </c>
      <c r="F2264" s="350">
        <v>153.6</v>
      </c>
      <c r="G2264" s="349" t="s">
        <v>3984</v>
      </c>
      <c r="H2264" s="349" t="s">
        <v>416</v>
      </c>
      <c r="I2264" s="351" t="s">
        <v>2057</v>
      </c>
      <c r="J2264" s="352" t="s">
        <v>2058</v>
      </c>
      <c r="K2264" s="352" t="s">
        <v>1163</v>
      </c>
      <c r="L2264" s="353" t="s">
        <v>1393</v>
      </c>
      <c r="M2264" s="352">
        <v>148150</v>
      </c>
      <c r="N2264" s="371">
        <v>45009</v>
      </c>
      <c r="O2264" s="74">
        <f t="shared" si="112"/>
        <v>3</v>
      </c>
      <c r="P2264" s="74">
        <f t="shared" si="113"/>
        <v>4</v>
      </c>
      <c r="Q2264" s="139" t="str">
        <f t="shared" si="114"/>
        <v>Gastos_com_Pessoal</v>
      </c>
    </row>
    <row r="2265" spans="1:17" ht="24" x14ac:dyDescent="0.2">
      <c r="A2265" s="357">
        <v>2262</v>
      </c>
      <c r="B2265" s="347">
        <v>45009</v>
      </c>
      <c r="C2265" s="580">
        <v>44986</v>
      </c>
      <c r="D2265" s="349" t="s">
        <v>264</v>
      </c>
      <c r="E2265" s="349" t="s">
        <v>402</v>
      </c>
      <c r="F2265" s="350">
        <v>50.43</v>
      </c>
      <c r="G2265" s="349" t="s">
        <v>1487</v>
      </c>
      <c r="H2265" s="349" t="s">
        <v>418</v>
      </c>
      <c r="I2265" s="351" t="s">
        <v>2401</v>
      </c>
      <c r="J2265" s="352" t="s">
        <v>2402</v>
      </c>
      <c r="K2265" s="352" t="s">
        <v>1163</v>
      </c>
      <c r="L2265" s="353" t="s">
        <v>32</v>
      </c>
      <c r="M2265" s="352">
        <v>11101</v>
      </c>
      <c r="N2265" s="371">
        <v>45008</v>
      </c>
      <c r="O2265" s="74">
        <f t="shared" si="112"/>
        <v>3</v>
      </c>
      <c r="P2265" s="74">
        <f t="shared" si="113"/>
        <v>3</v>
      </c>
      <c r="Q2265" s="139" t="str">
        <f t="shared" si="114"/>
        <v>Gastos_Gerais</v>
      </c>
    </row>
    <row r="2266" spans="1:17" ht="24" x14ac:dyDescent="0.2">
      <c r="A2266" s="357">
        <v>2263</v>
      </c>
      <c r="B2266" s="347">
        <v>45009</v>
      </c>
      <c r="C2266" s="580">
        <v>44986</v>
      </c>
      <c r="D2266" s="349" t="s">
        <v>264</v>
      </c>
      <c r="E2266" s="349" t="s">
        <v>86</v>
      </c>
      <c r="F2266" s="350">
        <v>300</v>
      </c>
      <c r="G2266" s="349" t="s">
        <v>3764</v>
      </c>
      <c r="H2266" s="349" t="s">
        <v>1032</v>
      </c>
      <c r="I2266" s="351" t="s">
        <v>3765</v>
      </c>
      <c r="J2266" s="352" t="s">
        <v>3766</v>
      </c>
      <c r="K2266" s="352" t="s">
        <v>1163</v>
      </c>
      <c r="L2266" s="353" t="s">
        <v>32</v>
      </c>
      <c r="M2266" s="352">
        <v>5668</v>
      </c>
      <c r="N2266" s="371">
        <v>45008</v>
      </c>
      <c r="O2266" s="74">
        <f t="shared" si="112"/>
        <v>3</v>
      </c>
      <c r="P2266" s="74">
        <f t="shared" si="113"/>
        <v>3</v>
      </c>
      <c r="Q2266" s="139" t="str">
        <f t="shared" si="114"/>
        <v>Gastos_Gerais</v>
      </c>
    </row>
    <row r="2267" spans="1:17" ht="36" x14ac:dyDescent="0.2">
      <c r="A2267" s="357">
        <v>2264</v>
      </c>
      <c r="B2267" s="347">
        <v>45009</v>
      </c>
      <c r="C2267" s="580">
        <v>44986</v>
      </c>
      <c r="D2267" s="349" t="s">
        <v>264</v>
      </c>
      <c r="E2267" s="349" t="s">
        <v>290</v>
      </c>
      <c r="F2267" s="350">
        <v>315</v>
      </c>
      <c r="G2267" s="349" t="s">
        <v>3767</v>
      </c>
      <c r="H2267" s="349" t="s">
        <v>420</v>
      </c>
      <c r="I2267" s="351" t="s">
        <v>3768</v>
      </c>
      <c r="J2267" s="352" t="s">
        <v>3769</v>
      </c>
      <c r="K2267" s="352" t="s">
        <v>1163</v>
      </c>
      <c r="L2267" s="353" t="s">
        <v>32</v>
      </c>
      <c r="M2267" s="352">
        <v>18525</v>
      </c>
      <c r="N2267" s="371">
        <v>45009</v>
      </c>
      <c r="O2267" s="74">
        <f t="shared" si="112"/>
        <v>3</v>
      </c>
      <c r="P2267" s="74">
        <f t="shared" si="113"/>
        <v>3</v>
      </c>
      <c r="Q2267" s="139" t="str">
        <f t="shared" si="114"/>
        <v>Gastos_Gerais</v>
      </c>
    </row>
    <row r="2268" spans="1:17" ht="24" x14ac:dyDescent="0.2">
      <c r="A2268" s="357">
        <v>2265</v>
      </c>
      <c r="B2268" s="347">
        <v>45009</v>
      </c>
      <c r="C2268" s="580">
        <v>44986</v>
      </c>
      <c r="D2268" s="349" t="s">
        <v>264</v>
      </c>
      <c r="E2268" s="349" t="s">
        <v>402</v>
      </c>
      <c r="F2268" s="350">
        <v>34.9</v>
      </c>
      <c r="G2268" s="349" t="s">
        <v>1487</v>
      </c>
      <c r="H2268" s="349" t="s">
        <v>414</v>
      </c>
      <c r="I2268" s="351" t="s">
        <v>1488</v>
      </c>
      <c r="J2268" s="352" t="s">
        <v>1489</v>
      </c>
      <c r="K2268" s="352" t="s">
        <v>1163</v>
      </c>
      <c r="L2268" s="353" t="s">
        <v>32</v>
      </c>
      <c r="M2268" s="352">
        <v>926</v>
      </c>
      <c r="N2268" s="371">
        <v>45007</v>
      </c>
      <c r="O2268" s="74">
        <f t="shared" si="112"/>
        <v>3</v>
      </c>
      <c r="P2268" s="74">
        <f t="shared" si="113"/>
        <v>3</v>
      </c>
      <c r="Q2268" s="139" t="str">
        <f t="shared" si="114"/>
        <v>Gastos_Gerais</v>
      </c>
    </row>
    <row r="2269" spans="1:17" ht="24" x14ac:dyDescent="0.2">
      <c r="A2269" s="357">
        <v>2266</v>
      </c>
      <c r="B2269" s="347">
        <v>45009</v>
      </c>
      <c r="C2269" s="580">
        <v>44986</v>
      </c>
      <c r="D2269" s="349" t="s">
        <v>264</v>
      </c>
      <c r="E2269" s="349" t="s">
        <v>402</v>
      </c>
      <c r="F2269" s="350">
        <v>5</v>
      </c>
      <c r="G2269" s="349" t="s">
        <v>1487</v>
      </c>
      <c r="H2269" s="349" t="s">
        <v>414</v>
      </c>
      <c r="I2269" s="351" t="s">
        <v>1488</v>
      </c>
      <c r="J2269" s="352" t="s">
        <v>1489</v>
      </c>
      <c r="K2269" s="352" t="s">
        <v>1163</v>
      </c>
      <c r="L2269" s="353" t="s">
        <v>32</v>
      </c>
      <c r="M2269" s="352">
        <v>925</v>
      </c>
      <c r="N2269" s="371">
        <v>45007</v>
      </c>
      <c r="O2269" s="74">
        <f t="shared" si="112"/>
        <v>3</v>
      </c>
      <c r="P2269" s="74">
        <f t="shared" si="113"/>
        <v>3</v>
      </c>
      <c r="Q2269" s="139" t="str">
        <f t="shared" si="114"/>
        <v>Gastos_Gerais</v>
      </c>
    </row>
    <row r="2270" spans="1:17" ht="36" x14ac:dyDescent="0.2">
      <c r="A2270" s="357">
        <v>2267</v>
      </c>
      <c r="B2270" s="347">
        <v>45009</v>
      </c>
      <c r="C2270" s="580">
        <v>44986</v>
      </c>
      <c r="D2270" s="349" t="s">
        <v>264</v>
      </c>
      <c r="E2270" s="349" t="s">
        <v>182</v>
      </c>
      <c r="F2270" s="350">
        <v>707.4</v>
      </c>
      <c r="G2270" s="349" t="s">
        <v>3770</v>
      </c>
      <c r="H2270" s="349" t="s">
        <v>416</v>
      </c>
      <c r="I2270" s="351" t="s">
        <v>2217</v>
      </c>
      <c r="J2270" s="352" t="s">
        <v>2218</v>
      </c>
      <c r="K2270" s="352" t="s">
        <v>1163</v>
      </c>
      <c r="L2270" s="353" t="s">
        <v>32</v>
      </c>
      <c r="M2270" s="352">
        <v>1114</v>
      </c>
      <c r="N2270" s="371">
        <v>45008</v>
      </c>
      <c r="O2270" s="74">
        <f t="shared" si="112"/>
        <v>3</v>
      </c>
      <c r="P2270" s="74">
        <f t="shared" si="113"/>
        <v>3</v>
      </c>
      <c r="Q2270" s="139" t="str">
        <f t="shared" si="114"/>
        <v>Gastos_Gerais</v>
      </c>
    </row>
    <row r="2271" spans="1:17" ht="25.5" x14ac:dyDescent="0.2">
      <c r="A2271" s="357">
        <v>2268</v>
      </c>
      <c r="B2271" s="347">
        <v>45009</v>
      </c>
      <c r="C2271" s="580">
        <v>45017</v>
      </c>
      <c r="D2271" s="349" t="s">
        <v>176</v>
      </c>
      <c r="E2271" s="349" t="s">
        <v>158</v>
      </c>
      <c r="F2271" s="350">
        <v>1931.4</v>
      </c>
      <c r="G2271" s="349" t="s">
        <v>3996</v>
      </c>
      <c r="H2271" s="349" t="s">
        <v>417</v>
      </c>
      <c r="I2271" s="351" t="s">
        <v>1395</v>
      </c>
      <c r="J2271" s="352" t="s">
        <v>1396</v>
      </c>
      <c r="K2271" s="352" t="s">
        <v>1163</v>
      </c>
      <c r="L2271" s="353" t="s">
        <v>1158</v>
      </c>
      <c r="M2271" s="352" t="s">
        <v>3771</v>
      </c>
      <c r="N2271" s="371">
        <v>45009</v>
      </c>
      <c r="O2271" s="74">
        <f t="shared" si="112"/>
        <v>3</v>
      </c>
      <c r="P2271" s="74">
        <f t="shared" si="113"/>
        <v>4</v>
      </c>
      <c r="Q2271" s="139" t="str">
        <f t="shared" si="114"/>
        <v>Gastos_com_Pessoal</v>
      </c>
    </row>
    <row r="2272" spans="1:17" ht="36" x14ac:dyDescent="0.2">
      <c r="A2272" s="357">
        <v>2269</v>
      </c>
      <c r="B2272" s="347">
        <v>45009</v>
      </c>
      <c r="C2272" s="580">
        <v>45017</v>
      </c>
      <c r="D2272" s="349" t="s">
        <v>176</v>
      </c>
      <c r="E2272" s="349" t="s">
        <v>158</v>
      </c>
      <c r="F2272" s="350">
        <v>1734</v>
      </c>
      <c r="G2272" s="349" t="s">
        <v>4000</v>
      </c>
      <c r="H2272" s="349" t="s">
        <v>417</v>
      </c>
      <c r="I2272" s="351" t="s">
        <v>3772</v>
      </c>
      <c r="J2272" s="352" t="s">
        <v>1323</v>
      </c>
      <c r="K2272" s="352" t="s">
        <v>1163</v>
      </c>
      <c r="L2272" s="353" t="s">
        <v>32</v>
      </c>
      <c r="M2272" s="352">
        <v>199966</v>
      </c>
      <c r="N2272" s="371">
        <v>45012</v>
      </c>
      <c r="O2272" s="74">
        <f t="shared" si="112"/>
        <v>3</v>
      </c>
      <c r="P2272" s="74">
        <f t="shared" si="113"/>
        <v>4</v>
      </c>
      <c r="Q2272" s="139" t="str">
        <f t="shared" si="114"/>
        <v>Gastos_com_Pessoal</v>
      </c>
    </row>
    <row r="2273" spans="1:17" ht="25.5" x14ac:dyDescent="0.2">
      <c r="A2273" s="357">
        <v>2270</v>
      </c>
      <c r="B2273" s="347">
        <v>45009</v>
      </c>
      <c r="C2273" s="580">
        <v>45017</v>
      </c>
      <c r="D2273" s="349" t="s">
        <v>176</v>
      </c>
      <c r="E2273" s="349" t="s">
        <v>158</v>
      </c>
      <c r="F2273" s="350">
        <v>501</v>
      </c>
      <c r="G2273" s="349" t="s">
        <v>4002</v>
      </c>
      <c r="H2273" s="349" t="s">
        <v>418</v>
      </c>
      <c r="I2273" s="351" t="s">
        <v>1985</v>
      </c>
      <c r="J2273" s="352" t="s">
        <v>1986</v>
      </c>
      <c r="K2273" s="352" t="s">
        <v>1163</v>
      </c>
      <c r="L2273" s="353" t="s">
        <v>32</v>
      </c>
      <c r="M2273" s="352">
        <v>66221</v>
      </c>
      <c r="N2273" s="371">
        <v>45012</v>
      </c>
      <c r="O2273" s="74">
        <f t="shared" si="112"/>
        <v>3</v>
      </c>
      <c r="P2273" s="74">
        <f t="shared" si="113"/>
        <v>4</v>
      </c>
      <c r="Q2273" s="139" t="str">
        <f t="shared" si="114"/>
        <v>Gastos_com_Pessoal</v>
      </c>
    </row>
    <row r="2274" spans="1:17" x14ac:dyDescent="0.2">
      <c r="A2274" s="357">
        <v>2271</v>
      </c>
      <c r="B2274" s="347">
        <v>45009</v>
      </c>
      <c r="C2274" s="580">
        <v>44958</v>
      </c>
      <c r="D2274" s="349" t="s">
        <v>264</v>
      </c>
      <c r="E2274" s="349" t="s">
        <v>83</v>
      </c>
      <c r="F2274" s="350">
        <v>803.29</v>
      </c>
      <c r="G2274" s="349" t="s">
        <v>2006</v>
      </c>
      <c r="H2274" s="349" t="s">
        <v>417</v>
      </c>
      <c r="I2274" s="351" t="s">
        <v>2007</v>
      </c>
      <c r="J2274" s="352" t="s">
        <v>2008</v>
      </c>
      <c r="K2274" s="352" t="s">
        <v>1157</v>
      </c>
      <c r="L2274" s="353" t="s">
        <v>1157</v>
      </c>
      <c r="M2274" s="352">
        <v>30922582</v>
      </c>
      <c r="N2274" s="371">
        <v>45009</v>
      </c>
      <c r="O2274" s="74">
        <f t="shared" si="112"/>
        <v>3</v>
      </c>
      <c r="P2274" s="74">
        <f t="shared" si="113"/>
        <v>2</v>
      </c>
      <c r="Q2274" s="139" t="str">
        <f t="shared" si="114"/>
        <v>Gastos_Gerais</v>
      </c>
    </row>
    <row r="2275" spans="1:17" ht="25.5" x14ac:dyDescent="0.2">
      <c r="A2275" s="357">
        <v>2272</v>
      </c>
      <c r="B2275" s="347">
        <v>45009</v>
      </c>
      <c r="C2275" s="580">
        <v>45017</v>
      </c>
      <c r="D2275" s="349" t="s">
        <v>176</v>
      </c>
      <c r="E2275" s="349" t="s">
        <v>158</v>
      </c>
      <c r="F2275" s="350">
        <v>2140.8000000000002</v>
      </c>
      <c r="G2275" s="349" t="s">
        <v>3999</v>
      </c>
      <c r="H2275" s="349" t="s">
        <v>416</v>
      </c>
      <c r="I2275" s="351" t="s">
        <v>2003</v>
      </c>
      <c r="J2275" s="352" t="s">
        <v>2004</v>
      </c>
      <c r="K2275" s="352" t="s">
        <v>1157</v>
      </c>
      <c r="L2275" s="353" t="s">
        <v>1157</v>
      </c>
      <c r="M2275" s="352">
        <v>100106085</v>
      </c>
      <c r="N2275" s="371">
        <v>45009</v>
      </c>
      <c r="O2275" s="74">
        <f t="shared" si="112"/>
        <v>3</v>
      </c>
      <c r="P2275" s="74">
        <f t="shared" si="113"/>
        <v>4</v>
      </c>
      <c r="Q2275" s="139" t="str">
        <f t="shared" si="114"/>
        <v>Gastos_com_Pessoal</v>
      </c>
    </row>
    <row r="2276" spans="1:17" x14ac:dyDescent="0.2">
      <c r="A2276" s="357">
        <v>2273</v>
      </c>
      <c r="B2276" s="347">
        <v>45009</v>
      </c>
      <c r="C2276" s="580">
        <v>44958</v>
      </c>
      <c r="D2276" s="349" t="s">
        <v>264</v>
      </c>
      <c r="E2276" s="349" t="s">
        <v>83</v>
      </c>
      <c r="F2276" s="350">
        <v>4550.03</v>
      </c>
      <c r="G2276" s="349" t="s">
        <v>2006</v>
      </c>
      <c r="H2276" s="349" t="s">
        <v>416</v>
      </c>
      <c r="I2276" s="351" t="s">
        <v>2007</v>
      </c>
      <c r="J2276" s="352" t="s">
        <v>2008</v>
      </c>
      <c r="K2276" s="352" t="s">
        <v>1157</v>
      </c>
      <c r="L2276" s="353" t="s">
        <v>1157</v>
      </c>
      <c r="M2276" s="352">
        <v>31085570</v>
      </c>
      <c r="N2276" s="371">
        <v>45009</v>
      </c>
      <c r="O2276" s="74">
        <f t="shared" si="112"/>
        <v>3</v>
      </c>
      <c r="P2276" s="74">
        <f t="shared" si="113"/>
        <v>2</v>
      </c>
      <c r="Q2276" s="139" t="str">
        <f t="shared" si="114"/>
        <v>Gastos_Gerais</v>
      </c>
    </row>
    <row r="2277" spans="1:17" x14ac:dyDescent="0.2">
      <c r="A2277" s="357">
        <v>2274</v>
      </c>
      <c r="B2277" s="347">
        <v>45009</v>
      </c>
      <c r="C2277" s="580">
        <v>44958</v>
      </c>
      <c r="D2277" s="349" t="s">
        <v>264</v>
      </c>
      <c r="E2277" s="349" t="s">
        <v>83</v>
      </c>
      <c r="F2277" s="350">
        <v>2862.75</v>
      </c>
      <c r="G2277" s="349" t="s">
        <v>2006</v>
      </c>
      <c r="H2277" s="349" t="s">
        <v>422</v>
      </c>
      <c r="I2277" s="351" t="s">
        <v>2007</v>
      </c>
      <c r="J2277" s="352" t="s">
        <v>2008</v>
      </c>
      <c r="K2277" s="352" t="s">
        <v>1157</v>
      </c>
      <c r="L2277" s="353" t="s">
        <v>1157</v>
      </c>
      <c r="M2277" s="352">
        <v>31093553</v>
      </c>
      <c r="N2277" s="371">
        <v>45009</v>
      </c>
      <c r="O2277" s="74">
        <f t="shared" si="112"/>
        <v>3</v>
      </c>
      <c r="P2277" s="74">
        <f t="shared" si="113"/>
        <v>2</v>
      </c>
      <c r="Q2277" s="139" t="str">
        <f t="shared" si="114"/>
        <v>Gastos_Gerais</v>
      </c>
    </row>
    <row r="2278" spans="1:17" x14ac:dyDescent="0.2">
      <c r="A2278" s="357">
        <v>2275</v>
      </c>
      <c r="B2278" s="347">
        <v>45009</v>
      </c>
      <c r="C2278" s="580">
        <v>44986</v>
      </c>
      <c r="D2278" s="349" t="s">
        <v>264</v>
      </c>
      <c r="E2278" s="349" t="s">
        <v>60</v>
      </c>
      <c r="F2278" s="350">
        <v>57105.43</v>
      </c>
      <c r="G2278" s="349" t="s">
        <v>1315</v>
      </c>
      <c r="H2278" s="349" t="s">
        <v>419</v>
      </c>
      <c r="I2278" s="372" t="s">
        <v>1316</v>
      </c>
      <c r="J2278" s="375" t="s">
        <v>1317</v>
      </c>
      <c r="K2278" s="352" t="s">
        <v>1157</v>
      </c>
      <c r="L2278" s="353" t="s">
        <v>32</v>
      </c>
      <c r="M2278" s="352">
        <v>240</v>
      </c>
      <c r="N2278" s="371">
        <v>45008</v>
      </c>
      <c r="O2278" s="74">
        <f t="shared" si="112"/>
        <v>3</v>
      </c>
      <c r="P2278" s="74">
        <f t="shared" si="113"/>
        <v>3</v>
      </c>
      <c r="Q2278" s="139" t="str">
        <f t="shared" si="114"/>
        <v>Gastos_Gerais</v>
      </c>
    </row>
    <row r="2279" spans="1:17" x14ac:dyDescent="0.2">
      <c r="A2279" s="357">
        <v>2276</v>
      </c>
      <c r="B2279" s="347">
        <v>45009</v>
      </c>
      <c r="C2279" s="580">
        <v>44958</v>
      </c>
      <c r="D2279" s="349" t="s">
        <v>264</v>
      </c>
      <c r="E2279" s="349" t="s">
        <v>83</v>
      </c>
      <c r="F2279" s="350">
        <v>2851.97</v>
      </c>
      <c r="G2279" s="349" t="s">
        <v>2006</v>
      </c>
      <c r="H2279" s="349" t="s">
        <v>420</v>
      </c>
      <c r="I2279" s="351" t="s">
        <v>2007</v>
      </c>
      <c r="J2279" s="352" t="s">
        <v>2008</v>
      </c>
      <c r="K2279" s="352" t="s">
        <v>1157</v>
      </c>
      <c r="L2279" s="353" t="s">
        <v>1157</v>
      </c>
      <c r="M2279" s="352">
        <v>31093553</v>
      </c>
      <c r="N2279" s="371">
        <v>45009</v>
      </c>
      <c r="O2279" s="74">
        <f t="shared" si="112"/>
        <v>3</v>
      </c>
      <c r="P2279" s="74">
        <f t="shared" si="113"/>
        <v>2</v>
      </c>
      <c r="Q2279" s="139" t="str">
        <f t="shared" si="114"/>
        <v>Gastos_Gerais</v>
      </c>
    </row>
    <row r="2280" spans="1:17" ht="25.5" x14ac:dyDescent="0.2">
      <c r="A2280" s="357">
        <v>2277</v>
      </c>
      <c r="B2280" s="347">
        <v>45009</v>
      </c>
      <c r="C2280" s="580">
        <v>44986</v>
      </c>
      <c r="D2280" s="349" t="s">
        <v>176</v>
      </c>
      <c r="E2280" s="349" t="s">
        <v>261</v>
      </c>
      <c r="F2280" s="350">
        <v>432.08</v>
      </c>
      <c r="G2280" s="349" t="s">
        <v>1207</v>
      </c>
      <c r="H2280" s="349" t="s">
        <v>423</v>
      </c>
      <c r="I2280" s="351" t="s">
        <v>3773</v>
      </c>
      <c r="J2280" s="352" t="s">
        <v>3774</v>
      </c>
      <c r="K2280" s="352" t="s">
        <v>1188</v>
      </c>
      <c r="L2280" s="353" t="s">
        <v>1407</v>
      </c>
      <c r="M2280" s="352" t="s">
        <v>425</v>
      </c>
      <c r="N2280" s="371">
        <v>45009</v>
      </c>
      <c r="O2280" s="74">
        <f t="shared" si="112"/>
        <v>3</v>
      </c>
      <c r="P2280" s="74">
        <f t="shared" si="113"/>
        <v>3</v>
      </c>
      <c r="Q2280" s="139" t="str">
        <f t="shared" si="114"/>
        <v>Gastos_com_Pessoal</v>
      </c>
    </row>
    <row r="2281" spans="1:17" ht="25.5" x14ac:dyDescent="0.2">
      <c r="A2281" s="357">
        <v>2278</v>
      </c>
      <c r="B2281" s="347">
        <v>45009</v>
      </c>
      <c r="C2281" s="580">
        <v>44986</v>
      </c>
      <c r="D2281" s="349" t="s">
        <v>176</v>
      </c>
      <c r="E2281" s="349" t="s">
        <v>280</v>
      </c>
      <c r="F2281" s="350">
        <v>432.08</v>
      </c>
      <c r="G2281" s="349" t="s">
        <v>1209</v>
      </c>
      <c r="H2281" s="349" t="s">
        <v>423</v>
      </c>
      <c r="I2281" s="351" t="s">
        <v>3773</v>
      </c>
      <c r="J2281" s="352" t="s">
        <v>3774</v>
      </c>
      <c r="K2281" s="352" t="s">
        <v>1188</v>
      </c>
      <c r="L2281" s="353" t="s">
        <v>1407</v>
      </c>
      <c r="M2281" s="352" t="s">
        <v>425</v>
      </c>
      <c r="N2281" s="371">
        <v>45009</v>
      </c>
      <c r="O2281" s="74">
        <f t="shared" si="112"/>
        <v>3</v>
      </c>
      <c r="P2281" s="74">
        <f t="shared" si="113"/>
        <v>3</v>
      </c>
      <c r="Q2281" s="139" t="str">
        <f t="shared" si="114"/>
        <v>Gastos_com_Pessoal</v>
      </c>
    </row>
    <row r="2282" spans="1:17" ht="25.5" x14ac:dyDescent="0.2">
      <c r="A2282" s="357">
        <v>2279</v>
      </c>
      <c r="B2282" s="347">
        <v>45009</v>
      </c>
      <c r="C2282" s="580">
        <v>44986</v>
      </c>
      <c r="D2282" s="349" t="s">
        <v>176</v>
      </c>
      <c r="E2282" s="349" t="s">
        <v>262</v>
      </c>
      <c r="F2282" s="350">
        <v>144.03</v>
      </c>
      <c r="G2282" s="349" t="s">
        <v>1210</v>
      </c>
      <c r="H2282" s="349" t="s">
        <v>423</v>
      </c>
      <c r="I2282" s="351" t="s">
        <v>3773</v>
      </c>
      <c r="J2282" s="352" t="s">
        <v>3774</v>
      </c>
      <c r="K2282" s="352" t="s">
        <v>1188</v>
      </c>
      <c r="L2282" s="353" t="s">
        <v>1407</v>
      </c>
      <c r="M2282" s="352" t="s">
        <v>425</v>
      </c>
      <c r="N2282" s="371">
        <v>45009</v>
      </c>
      <c r="O2282" s="74">
        <f t="shared" si="112"/>
        <v>3</v>
      </c>
      <c r="P2282" s="74">
        <f t="shared" si="113"/>
        <v>3</v>
      </c>
      <c r="Q2282" s="139" t="str">
        <f t="shared" si="114"/>
        <v>Gastos_com_Pessoal</v>
      </c>
    </row>
    <row r="2283" spans="1:17" ht="36" x14ac:dyDescent="0.2">
      <c r="A2283" s="357">
        <v>2280</v>
      </c>
      <c r="B2283" s="347">
        <v>45009</v>
      </c>
      <c r="C2283" s="580">
        <v>44986</v>
      </c>
      <c r="D2283" s="349" t="s">
        <v>176</v>
      </c>
      <c r="E2283" s="349" t="s">
        <v>169</v>
      </c>
      <c r="F2283" s="350">
        <v>1065.71</v>
      </c>
      <c r="G2283" s="349" t="s">
        <v>1211</v>
      </c>
      <c r="H2283" s="349" t="s">
        <v>423</v>
      </c>
      <c r="I2283" s="351" t="s">
        <v>3773</v>
      </c>
      <c r="J2283" s="352" t="s">
        <v>3774</v>
      </c>
      <c r="K2283" s="352" t="s">
        <v>1188</v>
      </c>
      <c r="L2283" s="353" t="s">
        <v>1407</v>
      </c>
      <c r="M2283" s="352" t="s">
        <v>425</v>
      </c>
      <c r="N2283" s="371">
        <v>45009</v>
      </c>
      <c r="O2283" s="74">
        <f t="shared" si="112"/>
        <v>3</v>
      </c>
      <c r="P2283" s="74">
        <f t="shared" si="113"/>
        <v>3</v>
      </c>
      <c r="Q2283" s="139" t="str">
        <f t="shared" si="114"/>
        <v>Gastos_com_Pessoal</v>
      </c>
    </row>
    <row r="2284" spans="1:17" ht="24" x14ac:dyDescent="0.2">
      <c r="A2284" s="357">
        <v>2281</v>
      </c>
      <c r="B2284" s="347">
        <v>45009</v>
      </c>
      <c r="C2284" s="580">
        <v>44986</v>
      </c>
      <c r="D2284" s="349" t="s">
        <v>264</v>
      </c>
      <c r="E2284" s="349" t="s">
        <v>293</v>
      </c>
      <c r="F2284" s="350">
        <v>120</v>
      </c>
      <c r="G2284" s="349" t="s">
        <v>3775</v>
      </c>
      <c r="H2284" s="349" t="s">
        <v>420</v>
      </c>
      <c r="I2284" s="351" t="s">
        <v>3317</v>
      </c>
      <c r="J2284" s="352" t="s">
        <v>3318</v>
      </c>
      <c r="K2284" s="352" t="s">
        <v>1188</v>
      </c>
      <c r="L2284" s="353" t="s">
        <v>1189</v>
      </c>
      <c r="M2284" s="352">
        <v>568115147</v>
      </c>
      <c r="N2284" s="371">
        <v>45009</v>
      </c>
      <c r="O2284" s="74">
        <f t="shared" si="112"/>
        <v>3</v>
      </c>
      <c r="P2284" s="74">
        <f t="shared" si="113"/>
        <v>3</v>
      </c>
      <c r="Q2284" s="139" t="str">
        <f t="shared" si="114"/>
        <v>Gastos_Gerais</v>
      </c>
    </row>
    <row r="2285" spans="1:17" ht="36" x14ac:dyDescent="0.2">
      <c r="A2285" s="357">
        <v>2282</v>
      </c>
      <c r="B2285" s="347">
        <v>45009</v>
      </c>
      <c r="C2285" s="580">
        <v>44986</v>
      </c>
      <c r="D2285" s="349" t="s">
        <v>264</v>
      </c>
      <c r="E2285" s="349" t="s">
        <v>293</v>
      </c>
      <c r="F2285" s="350">
        <v>120</v>
      </c>
      <c r="G2285" s="349" t="s">
        <v>3776</v>
      </c>
      <c r="H2285" s="349" t="s">
        <v>422</v>
      </c>
      <c r="I2285" s="351" t="s">
        <v>3777</v>
      </c>
      <c r="J2285" s="352" t="s">
        <v>889</v>
      </c>
      <c r="K2285" s="352" t="s">
        <v>1188</v>
      </c>
      <c r="L2285" s="353" t="s">
        <v>1189</v>
      </c>
      <c r="M2285" s="352">
        <v>568115147</v>
      </c>
      <c r="N2285" s="371">
        <v>45009</v>
      </c>
      <c r="O2285" s="74">
        <f t="shared" si="112"/>
        <v>3</v>
      </c>
      <c r="P2285" s="74">
        <f t="shared" si="113"/>
        <v>3</v>
      </c>
      <c r="Q2285" s="139" t="str">
        <f t="shared" si="114"/>
        <v>Gastos_Gerais</v>
      </c>
    </row>
    <row r="2286" spans="1:17" ht="24" x14ac:dyDescent="0.2">
      <c r="A2286" s="357">
        <v>2283</v>
      </c>
      <c r="B2286" s="347">
        <v>45009</v>
      </c>
      <c r="C2286" s="580">
        <v>44986</v>
      </c>
      <c r="D2286" s="349" t="s">
        <v>264</v>
      </c>
      <c r="E2286" s="349" t="s">
        <v>293</v>
      </c>
      <c r="F2286" s="350">
        <v>120</v>
      </c>
      <c r="G2286" s="349" t="s">
        <v>3778</v>
      </c>
      <c r="H2286" s="349" t="s">
        <v>420</v>
      </c>
      <c r="I2286" s="351" t="s">
        <v>1579</v>
      </c>
      <c r="J2286" s="352" t="s">
        <v>1580</v>
      </c>
      <c r="K2286" s="352" t="s">
        <v>1188</v>
      </c>
      <c r="L2286" s="353" t="s">
        <v>1189</v>
      </c>
      <c r="M2286" s="352">
        <v>568115147</v>
      </c>
      <c r="N2286" s="371">
        <v>45009</v>
      </c>
      <c r="O2286" s="74">
        <f t="shared" si="64"/>
        <v>3</v>
      </c>
      <c r="P2286" s="74">
        <f t="shared" si="65"/>
        <v>3</v>
      </c>
      <c r="Q2286" s="139" t="str">
        <f t="shared" si="66"/>
        <v>Gastos_Gerais</v>
      </c>
    </row>
    <row r="2287" spans="1:17" ht="24" x14ac:dyDescent="0.2">
      <c r="A2287" s="357">
        <v>2284</v>
      </c>
      <c r="B2287" s="347">
        <v>45009</v>
      </c>
      <c r="C2287" s="580">
        <v>44986</v>
      </c>
      <c r="D2287" s="349" t="s">
        <v>264</v>
      </c>
      <c r="E2287" s="349" t="s">
        <v>293</v>
      </c>
      <c r="F2287" s="350">
        <v>120</v>
      </c>
      <c r="G2287" s="349" t="s">
        <v>3779</v>
      </c>
      <c r="H2287" s="349" t="s">
        <v>420</v>
      </c>
      <c r="I2287" s="351" t="s">
        <v>3780</v>
      </c>
      <c r="J2287" s="352" t="s">
        <v>3781</v>
      </c>
      <c r="K2287" s="352" t="s">
        <v>1188</v>
      </c>
      <c r="L2287" s="353" t="s">
        <v>1189</v>
      </c>
      <c r="M2287" s="352">
        <v>568115147</v>
      </c>
      <c r="N2287" s="371">
        <v>45009</v>
      </c>
      <c r="O2287" s="74">
        <f t="shared" si="64"/>
        <v>3</v>
      </c>
      <c r="P2287" s="74">
        <f t="shared" si="65"/>
        <v>3</v>
      </c>
      <c r="Q2287" s="139" t="str">
        <f t="shared" si="66"/>
        <v>Gastos_Gerais</v>
      </c>
    </row>
    <row r="2288" spans="1:17" ht="24" x14ac:dyDescent="0.2">
      <c r="A2288" s="357">
        <v>2285</v>
      </c>
      <c r="B2288" s="347">
        <v>45009</v>
      </c>
      <c r="C2288" s="580">
        <v>44986</v>
      </c>
      <c r="D2288" s="349" t="s">
        <v>264</v>
      </c>
      <c r="E2288" s="349" t="s">
        <v>293</v>
      </c>
      <c r="F2288" s="350">
        <v>120</v>
      </c>
      <c r="G2288" s="349" t="s">
        <v>3782</v>
      </c>
      <c r="H2288" s="349" t="s">
        <v>421</v>
      </c>
      <c r="I2288" s="351" t="s">
        <v>3783</v>
      </c>
      <c r="J2288" s="352" t="s">
        <v>436</v>
      </c>
      <c r="K2288" s="352" t="s">
        <v>1188</v>
      </c>
      <c r="L2288" s="353" t="s">
        <v>1189</v>
      </c>
      <c r="M2288" s="352">
        <v>568115147</v>
      </c>
      <c r="N2288" s="371">
        <v>45009</v>
      </c>
      <c r="O2288" s="74">
        <f t="shared" si="64"/>
        <v>3</v>
      </c>
      <c r="P2288" s="74">
        <f t="shared" si="65"/>
        <v>3</v>
      </c>
      <c r="Q2288" s="139" t="str">
        <f t="shared" si="66"/>
        <v>Gastos_Gerais</v>
      </c>
    </row>
    <row r="2289" spans="1:17" ht="24" x14ac:dyDescent="0.2">
      <c r="A2289" s="357">
        <v>2286</v>
      </c>
      <c r="B2289" s="347">
        <v>45009</v>
      </c>
      <c r="C2289" s="580">
        <v>44986</v>
      </c>
      <c r="D2289" s="349" t="s">
        <v>264</v>
      </c>
      <c r="E2289" s="349" t="s">
        <v>293</v>
      </c>
      <c r="F2289" s="350">
        <v>300</v>
      </c>
      <c r="G2289" s="349" t="s">
        <v>3784</v>
      </c>
      <c r="H2289" s="349" t="s">
        <v>421</v>
      </c>
      <c r="I2289" s="351" t="s">
        <v>3785</v>
      </c>
      <c r="J2289" s="352" t="s">
        <v>1026</v>
      </c>
      <c r="K2289" s="352" t="s">
        <v>1188</v>
      </c>
      <c r="L2289" s="353" t="s">
        <v>1189</v>
      </c>
      <c r="M2289" s="352">
        <v>568115147</v>
      </c>
      <c r="N2289" s="371">
        <v>45009</v>
      </c>
      <c r="O2289" s="74">
        <f t="shared" si="64"/>
        <v>3</v>
      </c>
      <c r="P2289" s="74">
        <f t="shared" si="65"/>
        <v>3</v>
      </c>
      <c r="Q2289" s="139" t="str">
        <f t="shared" si="66"/>
        <v>Gastos_Gerais</v>
      </c>
    </row>
    <row r="2290" spans="1:17" ht="36" x14ac:dyDescent="0.2">
      <c r="A2290" s="357">
        <v>2287</v>
      </c>
      <c r="B2290" s="347">
        <v>45009</v>
      </c>
      <c r="C2290" s="580">
        <v>44986</v>
      </c>
      <c r="D2290" s="349" t="s">
        <v>264</v>
      </c>
      <c r="E2290" s="349" t="s">
        <v>293</v>
      </c>
      <c r="F2290" s="350">
        <v>60</v>
      </c>
      <c r="G2290" s="349" t="s">
        <v>3786</v>
      </c>
      <c r="H2290" s="349" t="s">
        <v>422</v>
      </c>
      <c r="I2290" s="351" t="s">
        <v>2737</v>
      </c>
      <c r="J2290" s="352" t="s">
        <v>1034</v>
      </c>
      <c r="K2290" s="352" t="s">
        <v>1188</v>
      </c>
      <c r="L2290" s="353" t="s">
        <v>1189</v>
      </c>
      <c r="M2290" s="352">
        <v>568115147</v>
      </c>
      <c r="N2290" s="371">
        <v>45009</v>
      </c>
      <c r="O2290" s="74">
        <f t="shared" si="64"/>
        <v>3</v>
      </c>
      <c r="P2290" s="74">
        <f t="shared" si="65"/>
        <v>3</v>
      </c>
      <c r="Q2290" s="139" t="str">
        <f t="shared" si="66"/>
        <v>Gastos_Gerais</v>
      </c>
    </row>
    <row r="2291" spans="1:17" ht="24" x14ac:dyDescent="0.2">
      <c r="A2291" s="357">
        <v>2288</v>
      </c>
      <c r="B2291" s="347">
        <v>45009</v>
      </c>
      <c r="C2291" s="580">
        <v>44986</v>
      </c>
      <c r="D2291" s="349" t="s">
        <v>264</v>
      </c>
      <c r="E2291" s="349" t="s">
        <v>293</v>
      </c>
      <c r="F2291" s="350">
        <v>120</v>
      </c>
      <c r="G2291" s="349" t="s">
        <v>3787</v>
      </c>
      <c r="H2291" s="349" t="s">
        <v>421</v>
      </c>
      <c r="I2291" s="351" t="s">
        <v>1215</v>
      </c>
      <c r="J2291" s="352" t="s">
        <v>820</v>
      </c>
      <c r="K2291" s="352" t="s">
        <v>1188</v>
      </c>
      <c r="L2291" s="353" t="s">
        <v>1189</v>
      </c>
      <c r="M2291" s="352">
        <v>568115147</v>
      </c>
      <c r="N2291" s="371">
        <v>45009</v>
      </c>
      <c r="O2291" s="74">
        <f t="shared" si="64"/>
        <v>3</v>
      </c>
      <c r="P2291" s="74">
        <f t="shared" si="65"/>
        <v>3</v>
      </c>
      <c r="Q2291" s="139" t="str">
        <f t="shared" si="66"/>
        <v>Gastos_Gerais</v>
      </c>
    </row>
    <row r="2292" spans="1:17" ht="24" x14ac:dyDescent="0.2">
      <c r="A2292" s="357">
        <v>2289</v>
      </c>
      <c r="B2292" s="347">
        <v>45009</v>
      </c>
      <c r="C2292" s="580">
        <v>44986</v>
      </c>
      <c r="D2292" s="349" t="s">
        <v>264</v>
      </c>
      <c r="E2292" s="349" t="s">
        <v>293</v>
      </c>
      <c r="F2292" s="350">
        <v>120</v>
      </c>
      <c r="G2292" s="349" t="s">
        <v>3788</v>
      </c>
      <c r="H2292" s="349" t="s">
        <v>420</v>
      </c>
      <c r="I2292" s="351" t="s">
        <v>3315</v>
      </c>
      <c r="J2292" s="352" t="s">
        <v>2998</v>
      </c>
      <c r="K2292" s="352" t="s">
        <v>1188</v>
      </c>
      <c r="L2292" s="353" t="s">
        <v>1189</v>
      </c>
      <c r="M2292" s="352">
        <v>568115147</v>
      </c>
      <c r="N2292" s="371">
        <v>45009</v>
      </c>
      <c r="O2292" s="74">
        <f t="shared" si="64"/>
        <v>3</v>
      </c>
      <c r="P2292" s="74">
        <f t="shared" si="65"/>
        <v>3</v>
      </c>
      <c r="Q2292" s="139" t="str">
        <f t="shared" si="66"/>
        <v>Gastos_Gerais</v>
      </c>
    </row>
    <row r="2293" spans="1:17" ht="36" x14ac:dyDescent="0.2">
      <c r="A2293" s="357">
        <v>2290</v>
      </c>
      <c r="B2293" s="347">
        <v>45009</v>
      </c>
      <c r="C2293" s="580">
        <v>44986</v>
      </c>
      <c r="D2293" s="349" t="s">
        <v>264</v>
      </c>
      <c r="E2293" s="349" t="s">
        <v>293</v>
      </c>
      <c r="F2293" s="350">
        <v>120</v>
      </c>
      <c r="G2293" s="349" t="s">
        <v>3789</v>
      </c>
      <c r="H2293" s="349" t="s">
        <v>422</v>
      </c>
      <c r="I2293" s="351" t="s">
        <v>3460</v>
      </c>
      <c r="J2293" s="352" t="s">
        <v>448</v>
      </c>
      <c r="K2293" s="352" t="s">
        <v>1188</v>
      </c>
      <c r="L2293" s="353" t="s">
        <v>1189</v>
      </c>
      <c r="M2293" s="352">
        <v>568115147</v>
      </c>
      <c r="N2293" s="371">
        <v>45009</v>
      </c>
      <c r="O2293" s="74">
        <f t="shared" si="64"/>
        <v>3</v>
      </c>
      <c r="P2293" s="74">
        <f t="shared" si="65"/>
        <v>3</v>
      </c>
      <c r="Q2293" s="139" t="str">
        <f t="shared" si="66"/>
        <v>Gastos_Gerais</v>
      </c>
    </row>
    <row r="2294" spans="1:17" ht="24" x14ac:dyDescent="0.2">
      <c r="A2294" s="357">
        <v>2291</v>
      </c>
      <c r="B2294" s="347">
        <v>45009</v>
      </c>
      <c r="C2294" s="580">
        <v>44986</v>
      </c>
      <c r="D2294" s="349" t="s">
        <v>264</v>
      </c>
      <c r="E2294" s="349" t="s">
        <v>293</v>
      </c>
      <c r="F2294" s="350">
        <v>120</v>
      </c>
      <c r="G2294" s="349" t="s">
        <v>3790</v>
      </c>
      <c r="H2294" s="349" t="s">
        <v>422</v>
      </c>
      <c r="I2294" s="351" t="s">
        <v>3245</v>
      </c>
      <c r="J2294" s="352" t="s">
        <v>3246</v>
      </c>
      <c r="K2294" s="352" t="s">
        <v>1188</v>
      </c>
      <c r="L2294" s="353" t="s">
        <v>1189</v>
      </c>
      <c r="M2294" s="352">
        <v>568115147</v>
      </c>
      <c r="N2294" s="371">
        <v>45009</v>
      </c>
      <c r="O2294" s="74">
        <f t="shared" si="64"/>
        <v>3</v>
      </c>
      <c r="P2294" s="74">
        <f t="shared" si="65"/>
        <v>3</v>
      </c>
      <c r="Q2294" s="139" t="str">
        <f t="shared" si="66"/>
        <v>Gastos_Gerais</v>
      </c>
    </row>
    <row r="2295" spans="1:17" ht="24" x14ac:dyDescent="0.2">
      <c r="A2295" s="357">
        <v>2292</v>
      </c>
      <c r="B2295" s="347">
        <v>45009</v>
      </c>
      <c r="C2295" s="580">
        <v>44986</v>
      </c>
      <c r="D2295" s="349" t="s">
        <v>264</v>
      </c>
      <c r="E2295" s="349" t="s">
        <v>293</v>
      </c>
      <c r="F2295" s="350">
        <v>120</v>
      </c>
      <c r="G2295" s="349" t="s">
        <v>3791</v>
      </c>
      <c r="H2295" s="349" t="s">
        <v>414</v>
      </c>
      <c r="I2295" s="351" t="s">
        <v>3792</v>
      </c>
      <c r="J2295" s="352" t="s">
        <v>520</v>
      </c>
      <c r="K2295" s="352" t="s">
        <v>1188</v>
      </c>
      <c r="L2295" s="353" t="s">
        <v>1407</v>
      </c>
      <c r="M2295" s="352" t="s">
        <v>425</v>
      </c>
      <c r="N2295" s="371">
        <v>45009</v>
      </c>
      <c r="O2295" s="74">
        <f t="shared" si="64"/>
        <v>3</v>
      </c>
      <c r="P2295" s="74">
        <f t="shared" si="65"/>
        <v>3</v>
      </c>
      <c r="Q2295" s="139" t="str">
        <f t="shared" si="66"/>
        <v>Gastos_Gerais</v>
      </c>
    </row>
    <row r="2296" spans="1:17" ht="24" x14ac:dyDescent="0.2">
      <c r="A2296" s="357">
        <v>2293</v>
      </c>
      <c r="B2296" s="347">
        <v>45009</v>
      </c>
      <c r="C2296" s="580">
        <v>44986</v>
      </c>
      <c r="D2296" s="349" t="s">
        <v>264</v>
      </c>
      <c r="E2296" s="349" t="s">
        <v>293</v>
      </c>
      <c r="F2296" s="350">
        <v>120</v>
      </c>
      <c r="G2296" s="349" t="s">
        <v>3793</v>
      </c>
      <c r="H2296" s="349" t="s">
        <v>419</v>
      </c>
      <c r="I2296" s="351" t="s">
        <v>4077</v>
      </c>
      <c r="J2296" s="352" t="s">
        <v>2372</v>
      </c>
      <c r="K2296" s="352" t="s">
        <v>1188</v>
      </c>
      <c r="L2296" s="353" t="s">
        <v>1189</v>
      </c>
      <c r="M2296" s="352">
        <v>968149301</v>
      </c>
      <c r="N2296" s="371">
        <v>45009</v>
      </c>
      <c r="O2296" s="74">
        <f t="shared" si="64"/>
        <v>3</v>
      </c>
      <c r="P2296" s="74">
        <f t="shared" si="65"/>
        <v>3</v>
      </c>
      <c r="Q2296" s="139" t="str">
        <f t="shared" si="66"/>
        <v>Gastos_Gerais</v>
      </c>
    </row>
    <row r="2297" spans="1:17" ht="24" x14ac:dyDescent="0.2">
      <c r="A2297" s="357">
        <v>2294</v>
      </c>
      <c r="B2297" s="347">
        <v>45009</v>
      </c>
      <c r="C2297" s="580">
        <v>44986</v>
      </c>
      <c r="D2297" s="349" t="s">
        <v>264</v>
      </c>
      <c r="E2297" s="349" t="s">
        <v>293</v>
      </c>
      <c r="F2297" s="350">
        <v>120</v>
      </c>
      <c r="G2297" s="349" t="s">
        <v>3794</v>
      </c>
      <c r="H2297" s="349" t="s">
        <v>419</v>
      </c>
      <c r="I2297" s="351" t="s">
        <v>3847</v>
      </c>
      <c r="J2297" s="352" t="s">
        <v>1117</v>
      </c>
      <c r="K2297" s="352" t="s">
        <v>1188</v>
      </c>
      <c r="L2297" s="353" t="s">
        <v>1189</v>
      </c>
      <c r="M2297" s="352">
        <v>968149301</v>
      </c>
      <c r="N2297" s="371">
        <v>45009</v>
      </c>
      <c r="O2297" s="74">
        <f t="shared" si="64"/>
        <v>3</v>
      </c>
      <c r="P2297" s="74">
        <f t="shared" si="65"/>
        <v>3</v>
      </c>
      <c r="Q2297" s="139" t="str">
        <f t="shared" si="66"/>
        <v>Gastos_Gerais</v>
      </c>
    </row>
    <row r="2298" spans="1:17" ht="25.5" x14ac:dyDescent="0.2">
      <c r="A2298" s="357">
        <v>2295</v>
      </c>
      <c r="B2298" s="354">
        <v>45009</v>
      </c>
      <c r="C2298" s="580">
        <v>44986</v>
      </c>
      <c r="D2298" s="349" t="s">
        <v>176</v>
      </c>
      <c r="E2298" s="349" t="s">
        <v>10</v>
      </c>
      <c r="F2298" s="350">
        <v>134.44999999999999</v>
      </c>
      <c r="G2298" s="351" t="s">
        <v>1216</v>
      </c>
      <c r="H2298" s="349" t="s">
        <v>423</v>
      </c>
      <c r="I2298" s="351" t="s">
        <v>3773</v>
      </c>
      <c r="J2298" s="352" t="s">
        <v>3774</v>
      </c>
      <c r="K2298" s="352" t="s">
        <v>1307</v>
      </c>
      <c r="L2298" s="353" t="s">
        <v>1218</v>
      </c>
      <c r="M2298" s="352" t="s">
        <v>3795</v>
      </c>
      <c r="N2298" s="371">
        <v>45009</v>
      </c>
      <c r="O2298" s="74">
        <f t="shared" si="64"/>
        <v>3</v>
      </c>
      <c r="P2298" s="74">
        <f t="shared" si="65"/>
        <v>3</v>
      </c>
      <c r="Q2298" s="139" t="str">
        <f t="shared" si="66"/>
        <v>Gastos_com_Pessoal</v>
      </c>
    </row>
    <row r="2299" spans="1:17" ht="25.5" x14ac:dyDescent="0.2">
      <c r="A2299" s="357">
        <v>2296</v>
      </c>
      <c r="B2299" s="347">
        <v>45012</v>
      </c>
      <c r="C2299" s="580">
        <v>45017</v>
      </c>
      <c r="D2299" s="349" t="s">
        <v>176</v>
      </c>
      <c r="E2299" s="349" t="s">
        <v>158</v>
      </c>
      <c r="F2299" s="350">
        <v>38453.22</v>
      </c>
      <c r="G2299" s="349" t="s">
        <v>3994</v>
      </c>
      <c r="H2299" s="349" t="s">
        <v>303</v>
      </c>
      <c r="I2299" s="351" t="s">
        <v>3946</v>
      </c>
      <c r="J2299" s="352" t="s">
        <v>1405</v>
      </c>
      <c r="K2299" s="352" t="s">
        <v>1157</v>
      </c>
      <c r="L2299" s="353" t="s">
        <v>1995</v>
      </c>
      <c r="M2299" s="352" t="s">
        <v>3796</v>
      </c>
      <c r="N2299" s="371">
        <v>45012</v>
      </c>
      <c r="O2299" s="74">
        <f t="shared" si="64"/>
        <v>3</v>
      </c>
      <c r="P2299" s="74">
        <f t="shared" si="65"/>
        <v>4</v>
      </c>
      <c r="Q2299" s="139" t="str">
        <f t="shared" si="66"/>
        <v>Gastos_com_Pessoal</v>
      </c>
    </row>
    <row r="2300" spans="1:17" ht="25.5" x14ac:dyDescent="0.2">
      <c r="A2300" s="357">
        <v>2297</v>
      </c>
      <c r="B2300" s="347">
        <v>45012</v>
      </c>
      <c r="C2300" s="580">
        <v>45017</v>
      </c>
      <c r="D2300" s="349" t="s">
        <v>176</v>
      </c>
      <c r="E2300" s="349" t="s">
        <v>158</v>
      </c>
      <c r="F2300" s="350">
        <v>96.15</v>
      </c>
      <c r="G2300" s="349" t="s">
        <v>1572</v>
      </c>
      <c r="H2300" s="349" t="s">
        <v>303</v>
      </c>
      <c r="I2300" s="351" t="s">
        <v>1991</v>
      </c>
      <c r="J2300" s="352" t="s">
        <v>1992</v>
      </c>
      <c r="K2300" s="352" t="s">
        <v>1157</v>
      </c>
      <c r="L2300" s="353" t="s">
        <v>32</v>
      </c>
      <c r="M2300" s="352">
        <v>152422</v>
      </c>
      <c r="N2300" s="371">
        <v>45013</v>
      </c>
      <c r="O2300" s="74">
        <f t="shared" si="64"/>
        <v>3</v>
      </c>
      <c r="P2300" s="74">
        <f t="shared" si="65"/>
        <v>4</v>
      </c>
      <c r="Q2300" s="139" t="str">
        <f t="shared" si="66"/>
        <v>Gastos_com_Pessoal</v>
      </c>
    </row>
    <row r="2301" spans="1:17" ht="48" x14ac:dyDescent="0.2">
      <c r="A2301" s="357">
        <v>2298</v>
      </c>
      <c r="B2301" s="347">
        <v>45012</v>
      </c>
      <c r="C2301" s="580">
        <v>44986</v>
      </c>
      <c r="D2301" s="349" t="s">
        <v>176</v>
      </c>
      <c r="E2301" s="349" t="s">
        <v>173</v>
      </c>
      <c r="F2301" s="350">
        <v>2964.65</v>
      </c>
      <c r="G2301" s="349" t="s">
        <v>3797</v>
      </c>
      <c r="H2301" s="349" t="s">
        <v>303</v>
      </c>
      <c r="I2301" s="351" t="s">
        <v>1275</v>
      </c>
      <c r="J2301" s="352" t="s">
        <v>1276</v>
      </c>
      <c r="K2301" s="352" t="s">
        <v>1157</v>
      </c>
      <c r="L2301" s="353" t="s">
        <v>32</v>
      </c>
      <c r="M2301" s="352">
        <v>2023562</v>
      </c>
      <c r="N2301" s="371">
        <v>44987</v>
      </c>
      <c r="O2301" s="74">
        <f t="shared" si="64"/>
        <v>3</v>
      </c>
      <c r="P2301" s="74">
        <f t="shared" si="65"/>
        <v>3</v>
      </c>
      <c r="Q2301" s="139" t="str">
        <f t="shared" si="66"/>
        <v>Gastos_com_Pessoal</v>
      </c>
    </row>
    <row r="2302" spans="1:17" ht="48" x14ac:dyDescent="0.2">
      <c r="A2302" s="357">
        <v>2299</v>
      </c>
      <c r="B2302" s="347">
        <v>45012</v>
      </c>
      <c r="C2302" s="580">
        <v>44986</v>
      </c>
      <c r="D2302" s="349" t="s">
        <v>264</v>
      </c>
      <c r="E2302" s="349" t="s">
        <v>386</v>
      </c>
      <c r="F2302" s="350">
        <v>1771.1</v>
      </c>
      <c r="G2302" s="349" t="s">
        <v>3798</v>
      </c>
      <c r="H2302" s="349" t="s">
        <v>418</v>
      </c>
      <c r="I2302" s="351" t="s">
        <v>3799</v>
      </c>
      <c r="J2302" s="352" t="s">
        <v>3800</v>
      </c>
      <c r="K2302" s="352" t="s">
        <v>1157</v>
      </c>
      <c r="L2302" s="353" t="s">
        <v>32</v>
      </c>
      <c r="M2302" s="352">
        <v>3989</v>
      </c>
      <c r="N2302" s="371">
        <v>45005</v>
      </c>
      <c r="O2302" s="74">
        <f t="shared" si="64"/>
        <v>3</v>
      </c>
      <c r="P2302" s="74">
        <f t="shared" si="65"/>
        <v>3</v>
      </c>
      <c r="Q2302" s="139" t="str">
        <f t="shared" si="66"/>
        <v>Gastos_Gerais</v>
      </c>
    </row>
    <row r="2303" spans="1:17" ht="24" x14ac:dyDescent="0.2">
      <c r="A2303" s="357">
        <v>2300</v>
      </c>
      <c r="B2303" s="347">
        <v>45012</v>
      </c>
      <c r="C2303" s="580">
        <v>44986</v>
      </c>
      <c r="D2303" s="349" t="s">
        <v>264</v>
      </c>
      <c r="E2303" s="349" t="s">
        <v>402</v>
      </c>
      <c r="F2303" s="350">
        <v>49.94</v>
      </c>
      <c r="G2303" s="349" t="s">
        <v>1487</v>
      </c>
      <c r="H2303" s="349" t="s">
        <v>414</v>
      </c>
      <c r="I2303" s="351" t="s">
        <v>1732</v>
      </c>
      <c r="J2303" s="352" t="s">
        <v>1733</v>
      </c>
      <c r="K2303" s="352" t="s">
        <v>1157</v>
      </c>
      <c r="L2303" s="353" t="s">
        <v>32</v>
      </c>
      <c r="M2303" s="352">
        <v>212577</v>
      </c>
      <c r="N2303" s="371">
        <v>45008</v>
      </c>
      <c r="O2303" s="74">
        <f t="shared" si="64"/>
        <v>3</v>
      </c>
      <c r="P2303" s="74">
        <f t="shared" si="65"/>
        <v>3</v>
      </c>
      <c r="Q2303" s="139" t="str">
        <f t="shared" si="66"/>
        <v>Gastos_Gerais</v>
      </c>
    </row>
    <row r="2304" spans="1:17" ht="48" x14ac:dyDescent="0.2">
      <c r="A2304" s="357">
        <v>2301</v>
      </c>
      <c r="B2304" s="347">
        <v>45012</v>
      </c>
      <c r="C2304" s="580">
        <v>44986</v>
      </c>
      <c r="D2304" s="349" t="s">
        <v>176</v>
      </c>
      <c r="E2304" s="349" t="s">
        <v>173</v>
      </c>
      <c r="F2304" s="350">
        <v>4471.46</v>
      </c>
      <c r="G2304" s="349" t="s">
        <v>3801</v>
      </c>
      <c r="H2304" s="349" t="s">
        <v>303</v>
      </c>
      <c r="I2304" s="351" t="s">
        <v>1275</v>
      </c>
      <c r="J2304" s="352" t="s">
        <v>1276</v>
      </c>
      <c r="K2304" s="352" t="s">
        <v>1157</v>
      </c>
      <c r="L2304" s="353" t="s">
        <v>32</v>
      </c>
      <c r="M2304" s="352">
        <v>2023561</v>
      </c>
      <c r="N2304" s="371">
        <v>44987</v>
      </c>
      <c r="O2304" s="74">
        <f t="shared" si="64"/>
        <v>3</v>
      </c>
      <c r="P2304" s="74">
        <f t="shared" si="65"/>
        <v>3</v>
      </c>
      <c r="Q2304" s="139" t="str">
        <f t="shared" si="66"/>
        <v>Gastos_com_Pessoal</v>
      </c>
    </row>
    <row r="2305" spans="1:17" ht="24" x14ac:dyDescent="0.2">
      <c r="A2305" s="357">
        <v>2302</v>
      </c>
      <c r="B2305" s="347">
        <v>45012</v>
      </c>
      <c r="C2305" s="580">
        <v>44986</v>
      </c>
      <c r="D2305" s="349" t="s">
        <v>264</v>
      </c>
      <c r="E2305" s="349" t="s">
        <v>82</v>
      </c>
      <c r="F2305" s="350">
        <v>1327.22</v>
      </c>
      <c r="G2305" s="349" t="s">
        <v>2204</v>
      </c>
      <c r="H2305" s="349" t="s">
        <v>418</v>
      </c>
      <c r="I2305" s="351" t="s">
        <v>1682</v>
      </c>
      <c r="J2305" s="352" t="s">
        <v>1156</v>
      </c>
      <c r="K2305" s="352" t="s">
        <v>1157</v>
      </c>
      <c r="L2305" s="353" t="s">
        <v>1158</v>
      </c>
      <c r="M2305" s="352" t="s">
        <v>3802</v>
      </c>
      <c r="N2305" s="371">
        <v>45012</v>
      </c>
      <c r="O2305" s="74">
        <f t="shared" si="64"/>
        <v>3</v>
      </c>
      <c r="P2305" s="74">
        <f t="shared" si="65"/>
        <v>3</v>
      </c>
      <c r="Q2305" s="139" t="str">
        <f t="shared" si="66"/>
        <v>Gastos_Gerais</v>
      </c>
    </row>
    <row r="2306" spans="1:17" ht="36" x14ac:dyDescent="0.2">
      <c r="A2306" s="357">
        <v>2303</v>
      </c>
      <c r="B2306" s="347">
        <v>45012</v>
      </c>
      <c r="C2306" s="580">
        <v>44986</v>
      </c>
      <c r="D2306" s="349" t="s">
        <v>141</v>
      </c>
      <c r="E2306" s="349" t="s">
        <v>220</v>
      </c>
      <c r="F2306" s="350">
        <v>479.99</v>
      </c>
      <c r="G2306" s="349" t="s">
        <v>3803</v>
      </c>
      <c r="H2306" s="349" t="s">
        <v>414</v>
      </c>
      <c r="I2306" s="351" t="s">
        <v>3727</v>
      </c>
      <c r="J2306" s="352" t="s">
        <v>1793</v>
      </c>
      <c r="K2306" s="352" t="s">
        <v>1157</v>
      </c>
      <c r="L2306" s="353" t="s">
        <v>32</v>
      </c>
      <c r="M2306" s="352">
        <v>513061</v>
      </c>
      <c r="N2306" s="371">
        <v>45008</v>
      </c>
      <c r="O2306" s="74">
        <f t="shared" si="64"/>
        <v>3</v>
      </c>
      <c r="P2306" s="74">
        <f t="shared" si="65"/>
        <v>3</v>
      </c>
      <c r="Q2306" s="139" t="str">
        <f t="shared" si="66"/>
        <v>Aquisição_de_Bens_Permanentes</v>
      </c>
    </row>
    <row r="2307" spans="1:17" ht="24" x14ac:dyDescent="0.2">
      <c r="A2307" s="357">
        <v>2304</v>
      </c>
      <c r="B2307" s="347">
        <v>45012</v>
      </c>
      <c r="C2307" s="580">
        <v>44986</v>
      </c>
      <c r="D2307" s="349" t="s">
        <v>264</v>
      </c>
      <c r="E2307" s="349" t="s">
        <v>81</v>
      </c>
      <c r="F2307" s="350">
        <v>700</v>
      </c>
      <c r="G2307" s="349" t="s">
        <v>2337</v>
      </c>
      <c r="H2307" s="349" t="s">
        <v>419</v>
      </c>
      <c r="I2307" s="351" t="s">
        <v>1290</v>
      </c>
      <c r="J2307" s="352" t="s">
        <v>1291</v>
      </c>
      <c r="K2307" s="352" t="s">
        <v>1157</v>
      </c>
      <c r="L2307" s="353" t="s">
        <v>32</v>
      </c>
      <c r="M2307" s="352">
        <v>2071102</v>
      </c>
      <c r="N2307" s="371">
        <v>45013</v>
      </c>
      <c r="O2307" s="74">
        <f t="shared" si="64"/>
        <v>3</v>
      </c>
      <c r="P2307" s="74">
        <f t="shared" si="65"/>
        <v>3</v>
      </c>
      <c r="Q2307" s="139" t="str">
        <f t="shared" si="66"/>
        <v>Gastos_Gerais</v>
      </c>
    </row>
    <row r="2308" spans="1:17" ht="24" x14ac:dyDescent="0.2">
      <c r="A2308" s="357">
        <v>2305</v>
      </c>
      <c r="B2308" s="347">
        <v>45012</v>
      </c>
      <c r="C2308" s="580">
        <v>44986</v>
      </c>
      <c r="D2308" s="349" t="s">
        <v>264</v>
      </c>
      <c r="E2308" s="349" t="s">
        <v>96</v>
      </c>
      <c r="F2308" s="350">
        <v>212.84</v>
      </c>
      <c r="G2308" s="349" t="s">
        <v>3804</v>
      </c>
      <c r="H2308" s="349" t="s">
        <v>418</v>
      </c>
      <c r="I2308" s="351" t="s">
        <v>3805</v>
      </c>
      <c r="J2308" s="352" t="s">
        <v>1620</v>
      </c>
      <c r="K2308" s="352" t="s">
        <v>1157</v>
      </c>
      <c r="L2308" s="353" t="s">
        <v>32</v>
      </c>
      <c r="M2308" s="352">
        <v>1015</v>
      </c>
      <c r="N2308" s="371">
        <v>45012</v>
      </c>
      <c r="O2308" s="74">
        <f t="shared" si="64"/>
        <v>3</v>
      </c>
      <c r="P2308" s="74">
        <f t="shared" si="65"/>
        <v>3</v>
      </c>
      <c r="Q2308" s="139" t="str">
        <f t="shared" si="66"/>
        <v>Gastos_Gerais</v>
      </c>
    </row>
    <row r="2309" spans="1:17" ht="24" x14ac:dyDescent="0.2">
      <c r="A2309" s="357">
        <v>2306</v>
      </c>
      <c r="B2309" s="347">
        <v>45012</v>
      </c>
      <c r="C2309" s="580">
        <v>44986</v>
      </c>
      <c r="D2309" s="349" t="s">
        <v>264</v>
      </c>
      <c r="E2309" s="349" t="s">
        <v>402</v>
      </c>
      <c r="F2309" s="350">
        <v>71.8</v>
      </c>
      <c r="G2309" s="349" t="s">
        <v>1487</v>
      </c>
      <c r="H2309" s="349" t="s">
        <v>423</v>
      </c>
      <c r="I2309" s="351" t="s">
        <v>1488</v>
      </c>
      <c r="J2309" s="352" t="s">
        <v>1489</v>
      </c>
      <c r="K2309" s="352" t="s">
        <v>1163</v>
      </c>
      <c r="L2309" s="353" t="s">
        <v>32</v>
      </c>
      <c r="M2309" s="352">
        <v>15</v>
      </c>
      <c r="N2309" s="371">
        <v>45008</v>
      </c>
      <c r="O2309" s="74">
        <f t="shared" si="64"/>
        <v>3</v>
      </c>
      <c r="P2309" s="74">
        <f t="shared" si="65"/>
        <v>3</v>
      </c>
      <c r="Q2309" s="139" t="str">
        <f t="shared" si="66"/>
        <v>Gastos_Gerais</v>
      </c>
    </row>
    <row r="2310" spans="1:17" x14ac:dyDescent="0.2">
      <c r="A2310" s="357">
        <v>2307</v>
      </c>
      <c r="B2310" s="347">
        <v>45012</v>
      </c>
      <c r="C2310" s="580">
        <v>44986</v>
      </c>
      <c r="D2310" s="349" t="s">
        <v>264</v>
      </c>
      <c r="E2310" s="349" t="s">
        <v>398</v>
      </c>
      <c r="F2310" s="350">
        <v>1617.55</v>
      </c>
      <c r="G2310" s="349" t="s">
        <v>1271</v>
      </c>
      <c r="H2310" s="349" t="s">
        <v>416</v>
      </c>
      <c r="I2310" s="351" t="s">
        <v>3806</v>
      </c>
      <c r="J2310" s="352" t="s">
        <v>1692</v>
      </c>
      <c r="K2310" s="352" t="s">
        <v>1163</v>
      </c>
      <c r="L2310" s="353" t="s">
        <v>32</v>
      </c>
      <c r="M2310" s="352">
        <v>118</v>
      </c>
      <c r="N2310" s="371">
        <v>45007</v>
      </c>
      <c r="O2310" s="74">
        <f t="shared" si="64"/>
        <v>3</v>
      </c>
      <c r="P2310" s="74">
        <f t="shared" si="65"/>
        <v>3</v>
      </c>
      <c r="Q2310" s="139" t="str">
        <f t="shared" si="66"/>
        <v>Gastos_Gerais</v>
      </c>
    </row>
    <row r="2311" spans="1:17" ht="24" x14ac:dyDescent="0.2">
      <c r="A2311" s="357">
        <v>2308</v>
      </c>
      <c r="B2311" s="347">
        <v>45012</v>
      </c>
      <c r="C2311" s="580">
        <v>44986</v>
      </c>
      <c r="D2311" s="349" t="s">
        <v>264</v>
      </c>
      <c r="E2311" s="349" t="s">
        <v>293</v>
      </c>
      <c r="F2311" s="350">
        <v>180</v>
      </c>
      <c r="G2311" s="349" t="s">
        <v>3807</v>
      </c>
      <c r="H2311" s="349" t="s">
        <v>414</v>
      </c>
      <c r="I2311" s="351" t="s">
        <v>3808</v>
      </c>
      <c r="J2311" s="352" t="s">
        <v>3809</v>
      </c>
      <c r="K2311" s="352" t="s">
        <v>1163</v>
      </c>
      <c r="L2311" s="353" t="s">
        <v>32</v>
      </c>
      <c r="M2311" s="352">
        <v>11339</v>
      </c>
      <c r="N2311" s="371">
        <v>45012</v>
      </c>
      <c r="O2311" s="74">
        <f t="shared" si="64"/>
        <v>3</v>
      </c>
      <c r="P2311" s="74">
        <f t="shared" si="65"/>
        <v>3</v>
      </c>
      <c r="Q2311" s="139" t="str">
        <f t="shared" si="66"/>
        <v>Gastos_Gerais</v>
      </c>
    </row>
    <row r="2312" spans="1:17" ht="24" x14ac:dyDescent="0.2">
      <c r="A2312" s="357">
        <v>2309</v>
      </c>
      <c r="B2312" s="355">
        <v>45012</v>
      </c>
      <c r="C2312" s="348">
        <v>44986</v>
      </c>
      <c r="D2312" s="351" t="s">
        <v>264</v>
      </c>
      <c r="E2312" s="351" t="s">
        <v>402</v>
      </c>
      <c r="F2312" s="356">
        <v>939.38</v>
      </c>
      <c r="G2312" s="351" t="s">
        <v>1487</v>
      </c>
      <c r="H2312" s="351" t="s">
        <v>416</v>
      </c>
      <c r="I2312" s="351" t="s">
        <v>3806</v>
      </c>
      <c r="J2312" s="353" t="s">
        <v>3810</v>
      </c>
      <c r="K2312" s="353" t="s">
        <v>1163</v>
      </c>
      <c r="L2312" s="353" t="s">
        <v>32</v>
      </c>
      <c r="M2312" s="352">
        <v>119</v>
      </c>
      <c r="N2312" s="371">
        <v>45007</v>
      </c>
      <c r="O2312" s="74">
        <f t="shared" si="64"/>
        <v>3</v>
      </c>
      <c r="P2312" s="74">
        <f t="shared" si="65"/>
        <v>3</v>
      </c>
      <c r="Q2312" s="139" t="str">
        <f t="shared" si="66"/>
        <v>Gastos_Gerais</v>
      </c>
    </row>
    <row r="2313" spans="1:17" ht="24" x14ac:dyDescent="0.2">
      <c r="A2313" s="357">
        <v>2310</v>
      </c>
      <c r="B2313" s="347">
        <v>45012</v>
      </c>
      <c r="C2313" s="580">
        <v>44986</v>
      </c>
      <c r="D2313" s="349" t="s">
        <v>264</v>
      </c>
      <c r="E2313" s="349" t="s">
        <v>404</v>
      </c>
      <c r="F2313" s="350">
        <v>700</v>
      </c>
      <c r="G2313" s="349" t="s">
        <v>3811</v>
      </c>
      <c r="H2313" s="349" t="s">
        <v>418</v>
      </c>
      <c r="I2313" s="351" t="s">
        <v>1761</v>
      </c>
      <c r="J2313" s="352" t="s">
        <v>1762</v>
      </c>
      <c r="K2313" s="352" t="s">
        <v>1163</v>
      </c>
      <c r="L2313" s="353" t="s">
        <v>32</v>
      </c>
      <c r="M2313" s="352">
        <v>450</v>
      </c>
      <c r="N2313" s="371">
        <v>45009</v>
      </c>
      <c r="O2313" s="74">
        <f t="shared" si="64"/>
        <v>3</v>
      </c>
      <c r="P2313" s="74">
        <f t="shared" si="65"/>
        <v>3</v>
      </c>
      <c r="Q2313" s="139" t="str">
        <f t="shared" si="66"/>
        <v>Gastos_Gerais</v>
      </c>
    </row>
    <row r="2314" spans="1:17" ht="24" x14ac:dyDescent="0.2">
      <c r="A2314" s="357">
        <v>2311</v>
      </c>
      <c r="B2314" s="347">
        <v>45012</v>
      </c>
      <c r="C2314" s="580">
        <v>44986</v>
      </c>
      <c r="D2314" s="349" t="s">
        <v>264</v>
      </c>
      <c r="E2314" s="349" t="s">
        <v>290</v>
      </c>
      <c r="F2314" s="350">
        <v>160</v>
      </c>
      <c r="G2314" s="349" t="s">
        <v>3812</v>
      </c>
      <c r="H2314" s="349" t="s">
        <v>417</v>
      </c>
      <c r="I2314" s="351" t="s">
        <v>2386</v>
      </c>
      <c r="J2314" s="352" t="s">
        <v>1445</v>
      </c>
      <c r="K2314" s="352" t="s">
        <v>1157</v>
      </c>
      <c r="L2314" s="353" t="s">
        <v>32</v>
      </c>
      <c r="M2314" s="352">
        <v>16255</v>
      </c>
      <c r="N2314" s="371">
        <v>44998</v>
      </c>
      <c r="O2314" s="74">
        <f t="shared" si="64"/>
        <v>3</v>
      </c>
      <c r="P2314" s="74">
        <f t="shared" si="65"/>
        <v>3</v>
      </c>
      <c r="Q2314" s="139" t="str">
        <f t="shared" si="66"/>
        <v>Gastos_Gerais</v>
      </c>
    </row>
    <row r="2315" spans="1:17" ht="48" x14ac:dyDescent="0.2">
      <c r="A2315" s="357">
        <v>2312</v>
      </c>
      <c r="B2315" s="347">
        <v>45012</v>
      </c>
      <c r="C2315" s="580">
        <v>44986</v>
      </c>
      <c r="D2315" s="349" t="s">
        <v>176</v>
      </c>
      <c r="E2315" s="349" t="s">
        <v>173</v>
      </c>
      <c r="F2315" s="374">
        <v>4081.84</v>
      </c>
      <c r="G2315" s="349" t="s">
        <v>3797</v>
      </c>
      <c r="H2315" s="349" t="s">
        <v>303</v>
      </c>
      <c r="I2315" s="351" t="s">
        <v>1275</v>
      </c>
      <c r="J2315" s="352" t="s">
        <v>1276</v>
      </c>
      <c r="K2315" s="352" t="s">
        <v>1157</v>
      </c>
      <c r="L2315" s="353" t="s">
        <v>32</v>
      </c>
      <c r="M2315" s="352">
        <v>2023634</v>
      </c>
      <c r="N2315" s="371">
        <v>44999</v>
      </c>
      <c r="O2315" s="74">
        <f t="shared" si="64"/>
        <v>3</v>
      </c>
      <c r="P2315" s="74">
        <f t="shared" si="65"/>
        <v>3</v>
      </c>
      <c r="Q2315" s="139" t="str">
        <f t="shared" si="66"/>
        <v>Gastos_com_Pessoal</v>
      </c>
    </row>
    <row r="2316" spans="1:17" ht="24" x14ac:dyDescent="0.2">
      <c r="A2316" s="357">
        <v>2313</v>
      </c>
      <c r="B2316" s="347">
        <v>45012</v>
      </c>
      <c r="C2316" s="580">
        <v>44986</v>
      </c>
      <c r="D2316" s="349" t="s">
        <v>264</v>
      </c>
      <c r="E2316" s="349" t="s">
        <v>181</v>
      </c>
      <c r="F2316" s="350">
        <v>800</v>
      </c>
      <c r="G2316" s="349" t="s">
        <v>3813</v>
      </c>
      <c r="H2316" s="349" t="s">
        <v>417</v>
      </c>
      <c r="I2316" s="351" t="s">
        <v>3056</v>
      </c>
      <c r="J2316" s="352" t="s">
        <v>3057</v>
      </c>
      <c r="K2316" s="352" t="s">
        <v>1157</v>
      </c>
      <c r="L2316" s="353" t="s">
        <v>32</v>
      </c>
      <c r="M2316" s="352">
        <v>20194</v>
      </c>
      <c r="N2316" s="371">
        <v>45007</v>
      </c>
      <c r="O2316" s="74">
        <f t="shared" ref="O2316:O2356" si="115">IF(B2316=0,0,IF(YEAR(B2316)=$P$1,MONTH(B2316)-$O$1+1,(YEAR(B2316)-$P$1)*12-$O$1+1+MONTH(B2316)))</f>
        <v>3</v>
      </c>
      <c r="P2316" s="74">
        <f t="shared" ref="P2316:P2356" si="116">IF(C2316=0,0,IF(YEAR(C2316)=$P$1,MONTH(C2316)-$O$1+1,(YEAR(C2316)-$P$1)*12-$O$1+1+MONTH(C2316)))</f>
        <v>3</v>
      </c>
      <c r="Q2316" s="139" t="str">
        <f t="shared" ref="Q2316:Q2356" si="117">SUBSTITUTE(D2316," ","_")</f>
        <v>Gastos_Gerais</v>
      </c>
    </row>
    <row r="2317" spans="1:17" ht="25.5" x14ac:dyDescent="0.2">
      <c r="A2317" s="357">
        <v>2314</v>
      </c>
      <c r="B2317" s="347">
        <v>45012</v>
      </c>
      <c r="C2317" s="580">
        <v>45017</v>
      </c>
      <c r="D2317" s="349" t="s">
        <v>176</v>
      </c>
      <c r="E2317" s="349" t="s">
        <v>6</v>
      </c>
      <c r="F2317" s="350">
        <v>15071.46</v>
      </c>
      <c r="G2317" s="349" t="s">
        <v>2112</v>
      </c>
      <c r="H2317" s="349" t="s">
        <v>302</v>
      </c>
      <c r="I2317" s="351" t="s">
        <v>1231</v>
      </c>
      <c r="J2317" s="352" t="s">
        <v>1232</v>
      </c>
      <c r="K2317" s="352" t="s">
        <v>1157</v>
      </c>
      <c r="L2317" s="353" t="s">
        <v>32</v>
      </c>
      <c r="M2317" s="352">
        <v>29721</v>
      </c>
      <c r="N2317" s="371">
        <v>45015</v>
      </c>
      <c r="O2317" s="74">
        <f t="shared" si="115"/>
        <v>3</v>
      </c>
      <c r="P2317" s="74">
        <f t="shared" si="116"/>
        <v>4</v>
      </c>
      <c r="Q2317" s="139" t="str">
        <f t="shared" si="117"/>
        <v>Gastos_com_Pessoal</v>
      </c>
    </row>
    <row r="2318" spans="1:17" x14ac:dyDescent="0.2">
      <c r="A2318" s="357">
        <v>2315</v>
      </c>
      <c r="B2318" s="347">
        <v>45012</v>
      </c>
      <c r="C2318" s="580">
        <v>44958</v>
      </c>
      <c r="D2318" s="349" t="s">
        <v>264</v>
      </c>
      <c r="E2318" s="349" t="s">
        <v>161</v>
      </c>
      <c r="F2318" s="350">
        <v>198.46</v>
      </c>
      <c r="G2318" s="349" t="s">
        <v>2100</v>
      </c>
      <c r="H2318" s="349" t="s">
        <v>1032</v>
      </c>
      <c r="I2318" s="351" t="s">
        <v>1833</v>
      </c>
      <c r="J2318" s="352" t="s">
        <v>1834</v>
      </c>
      <c r="K2318" s="352" t="s">
        <v>1157</v>
      </c>
      <c r="L2318" s="353" t="s">
        <v>1158</v>
      </c>
      <c r="M2318" s="352" t="s">
        <v>3814</v>
      </c>
      <c r="N2318" s="371">
        <v>45012</v>
      </c>
      <c r="O2318" s="74">
        <f t="shared" si="115"/>
        <v>3</v>
      </c>
      <c r="P2318" s="74">
        <f t="shared" si="116"/>
        <v>2</v>
      </c>
      <c r="Q2318" s="139" t="str">
        <f t="shared" si="117"/>
        <v>Gastos_Gerais</v>
      </c>
    </row>
    <row r="2319" spans="1:17" ht="36" x14ac:dyDescent="0.2">
      <c r="A2319" s="357">
        <v>2316</v>
      </c>
      <c r="B2319" s="347">
        <v>45012</v>
      </c>
      <c r="C2319" s="580">
        <v>45017</v>
      </c>
      <c r="D2319" s="349" t="s">
        <v>176</v>
      </c>
      <c r="E2319" s="349" t="s">
        <v>158</v>
      </c>
      <c r="F2319" s="350">
        <v>39009.22</v>
      </c>
      <c r="G2319" s="349" t="s">
        <v>3988</v>
      </c>
      <c r="H2319" s="349" t="s">
        <v>303</v>
      </c>
      <c r="I2319" s="351" t="s">
        <v>1391</v>
      </c>
      <c r="J2319" s="352" t="s">
        <v>1392</v>
      </c>
      <c r="K2319" s="352" t="s">
        <v>1157</v>
      </c>
      <c r="L2319" s="353" t="s">
        <v>32</v>
      </c>
      <c r="M2319" s="352">
        <v>2023101195</v>
      </c>
      <c r="N2319" s="371">
        <v>45012</v>
      </c>
      <c r="O2319" s="74">
        <f t="shared" si="115"/>
        <v>3</v>
      </c>
      <c r="P2319" s="74">
        <f t="shared" si="116"/>
        <v>4</v>
      </c>
      <c r="Q2319" s="139" t="str">
        <f t="shared" si="117"/>
        <v>Gastos_com_Pessoal</v>
      </c>
    </row>
    <row r="2320" spans="1:17" ht="24" x14ac:dyDescent="0.2">
      <c r="A2320" s="357">
        <v>2317</v>
      </c>
      <c r="B2320" s="347">
        <v>45012</v>
      </c>
      <c r="C2320" s="580">
        <v>44986</v>
      </c>
      <c r="D2320" s="349" t="s">
        <v>264</v>
      </c>
      <c r="E2320" s="349" t="s">
        <v>82</v>
      </c>
      <c r="F2320" s="350">
        <v>131.62</v>
      </c>
      <c r="G2320" s="349" t="s">
        <v>2204</v>
      </c>
      <c r="H2320" s="349" t="s">
        <v>418</v>
      </c>
      <c r="I2320" s="351" t="s">
        <v>1682</v>
      </c>
      <c r="J2320" s="352" t="s">
        <v>1156</v>
      </c>
      <c r="K2320" s="352" t="s">
        <v>1157</v>
      </c>
      <c r="L2320" s="353" t="s">
        <v>1158</v>
      </c>
      <c r="M2320" s="352" t="s">
        <v>3815</v>
      </c>
      <c r="N2320" s="371">
        <v>45012</v>
      </c>
      <c r="O2320" s="74">
        <f t="shared" si="115"/>
        <v>3</v>
      </c>
      <c r="P2320" s="74">
        <f t="shared" si="116"/>
        <v>3</v>
      </c>
      <c r="Q2320" s="139" t="str">
        <f t="shared" si="117"/>
        <v>Gastos_Gerais</v>
      </c>
    </row>
    <row r="2321" spans="1:17" ht="24" x14ac:dyDescent="0.2">
      <c r="A2321" s="357">
        <v>2318</v>
      </c>
      <c r="B2321" s="347">
        <v>45012</v>
      </c>
      <c r="C2321" s="580">
        <v>44986</v>
      </c>
      <c r="D2321" s="349" t="s">
        <v>264</v>
      </c>
      <c r="E2321" s="349" t="s">
        <v>321</v>
      </c>
      <c r="F2321" s="350">
        <v>4829.82</v>
      </c>
      <c r="G2321" s="349" t="s">
        <v>3816</v>
      </c>
      <c r="H2321" s="349" t="s">
        <v>302</v>
      </c>
      <c r="I2321" s="351" t="s">
        <v>3817</v>
      </c>
      <c r="J2321" s="352" t="s">
        <v>430</v>
      </c>
      <c r="K2321" s="352" t="s">
        <v>1188</v>
      </c>
      <c r="L2321" s="353" t="s">
        <v>1189</v>
      </c>
      <c r="M2321" s="352">
        <v>968325314</v>
      </c>
      <c r="N2321" s="371">
        <v>45012</v>
      </c>
      <c r="O2321" s="74">
        <f t="shared" si="115"/>
        <v>3</v>
      </c>
      <c r="P2321" s="74">
        <f t="shared" si="116"/>
        <v>3</v>
      </c>
      <c r="Q2321" s="139" t="str">
        <f t="shared" si="117"/>
        <v>Gastos_Gerais</v>
      </c>
    </row>
    <row r="2322" spans="1:17" ht="48" x14ac:dyDescent="0.2">
      <c r="A2322" s="357">
        <v>2319</v>
      </c>
      <c r="B2322" s="355">
        <v>45012</v>
      </c>
      <c r="C2322" s="348">
        <v>44986</v>
      </c>
      <c r="D2322" s="351" t="s">
        <v>264</v>
      </c>
      <c r="E2322" s="351" t="s">
        <v>321</v>
      </c>
      <c r="F2322" s="356">
        <v>1368.58</v>
      </c>
      <c r="G2322" s="351" t="s">
        <v>3818</v>
      </c>
      <c r="H2322" s="351" t="s">
        <v>302</v>
      </c>
      <c r="I2322" s="351" t="s">
        <v>3819</v>
      </c>
      <c r="J2322" s="352" t="s">
        <v>616</v>
      </c>
      <c r="K2322" s="352" t="s">
        <v>1188</v>
      </c>
      <c r="L2322" s="353" t="s">
        <v>1189</v>
      </c>
      <c r="M2322" s="352">
        <v>968325314</v>
      </c>
      <c r="N2322" s="371">
        <v>45012</v>
      </c>
      <c r="O2322" s="74">
        <f t="shared" si="115"/>
        <v>3</v>
      </c>
      <c r="P2322" s="74">
        <f t="shared" si="116"/>
        <v>3</v>
      </c>
      <c r="Q2322" s="139" t="str">
        <f t="shared" si="117"/>
        <v>Gastos_Gerais</v>
      </c>
    </row>
    <row r="2323" spans="1:17" ht="24" x14ac:dyDescent="0.2">
      <c r="A2323" s="357">
        <v>2320</v>
      </c>
      <c r="B2323" s="347">
        <v>45012</v>
      </c>
      <c r="C2323" s="580">
        <v>44986</v>
      </c>
      <c r="D2323" s="349" t="s">
        <v>264</v>
      </c>
      <c r="E2323" s="349" t="s">
        <v>293</v>
      </c>
      <c r="F2323" s="350">
        <v>5.55</v>
      </c>
      <c r="G2323" s="349" t="s">
        <v>3820</v>
      </c>
      <c r="H2323" s="349" t="s">
        <v>423</v>
      </c>
      <c r="I2323" s="351" t="s">
        <v>3821</v>
      </c>
      <c r="J2323" s="352" t="s">
        <v>1086</v>
      </c>
      <c r="K2323" s="352" t="s">
        <v>1188</v>
      </c>
      <c r="L2323" s="353" t="s">
        <v>1189</v>
      </c>
      <c r="M2323" s="352">
        <v>968325314</v>
      </c>
      <c r="N2323" s="371">
        <v>45012</v>
      </c>
      <c r="O2323" s="74">
        <f t="shared" si="115"/>
        <v>3</v>
      </c>
      <c r="P2323" s="74">
        <f t="shared" si="116"/>
        <v>3</v>
      </c>
      <c r="Q2323" s="139" t="str">
        <f t="shared" si="117"/>
        <v>Gastos_Gerais</v>
      </c>
    </row>
    <row r="2324" spans="1:17" ht="24" x14ac:dyDescent="0.2">
      <c r="A2324" s="357">
        <v>2321</v>
      </c>
      <c r="B2324" s="347">
        <v>45012</v>
      </c>
      <c r="C2324" s="580">
        <v>44986</v>
      </c>
      <c r="D2324" s="349" t="s">
        <v>264</v>
      </c>
      <c r="E2324" s="349" t="s">
        <v>293</v>
      </c>
      <c r="F2324" s="350">
        <v>60</v>
      </c>
      <c r="G2324" s="349" t="s">
        <v>3822</v>
      </c>
      <c r="H2324" s="349" t="s">
        <v>417</v>
      </c>
      <c r="I2324" s="351" t="s">
        <v>1928</v>
      </c>
      <c r="J2324" s="352" t="s">
        <v>994</v>
      </c>
      <c r="K2324" s="352" t="s">
        <v>1188</v>
      </c>
      <c r="L2324" s="353" t="s">
        <v>1189</v>
      </c>
      <c r="M2324" s="352">
        <v>968325314</v>
      </c>
      <c r="N2324" s="371">
        <v>45012</v>
      </c>
      <c r="O2324" s="74">
        <f t="shared" si="115"/>
        <v>3</v>
      </c>
      <c r="P2324" s="74">
        <f t="shared" si="116"/>
        <v>3</v>
      </c>
      <c r="Q2324" s="139" t="str">
        <f t="shared" si="117"/>
        <v>Gastos_Gerais</v>
      </c>
    </row>
    <row r="2325" spans="1:17" ht="36" x14ac:dyDescent="0.2">
      <c r="A2325" s="357">
        <v>2322</v>
      </c>
      <c r="B2325" s="347">
        <v>45012</v>
      </c>
      <c r="C2325" s="580">
        <v>44986</v>
      </c>
      <c r="D2325" s="349" t="s">
        <v>264</v>
      </c>
      <c r="E2325" s="349" t="s">
        <v>293</v>
      </c>
      <c r="F2325" s="350">
        <v>360</v>
      </c>
      <c r="G2325" s="349" t="s">
        <v>2318</v>
      </c>
      <c r="H2325" s="349" t="s">
        <v>302</v>
      </c>
      <c r="I2325" s="351" t="s">
        <v>2319</v>
      </c>
      <c r="J2325" s="352" t="s">
        <v>429</v>
      </c>
      <c r="K2325" s="352" t="s">
        <v>1188</v>
      </c>
      <c r="L2325" s="353" t="s">
        <v>1189</v>
      </c>
      <c r="M2325" s="352">
        <v>968325314</v>
      </c>
      <c r="N2325" s="371">
        <v>45012</v>
      </c>
      <c r="O2325" s="74">
        <f t="shared" si="115"/>
        <v>3</v>
      </c>
      <c r="P2325" s="74">
        <f t="shared" si="116"/>
        <v>3</v>
      </c>
      <c r="Q2325" s="139" t="str">
        <f t="shared" si="117"/>
        <v>Gastos_Gerais</v>
      </c>
    </row>
    <row r="2326" spans="1:17" ht="36" x14ac:dyDescent="0.2">
      <c r="A2326" s="357">
        <v>2323</v>
      </c>
      <c r="B2326" s="347">
        <v>45012</v>
      </c>
      <c r="C2326" s="580">
        <v>44986</v>
      </c>
      <c r="D2326" s="349" t="s">
        <v>264</v>
      </c>
      <c r="E2326" s="349" t="s">
        <v>293</v>
      </c>
      <c r="F2326" s="350">
        <v>360</v>
      </c>
      <c r="G2326" s="349" t="s">
        <v>4074</v>
      </c>
      <c r="H2326" s="349" t="s">
        <v>302</v>
      </c>
      <c r="I2326" s="351" t="s">
        <v>2314</v>
      </c>
      <c r="J2326" s="352" t="s">
        <v>456</v>
      </c>
      <c r="K2326" s="352" t="s">
        <v>1188</v>
      </c>
      <c r="L2326" s="353" t="s">
        <v>1189</v>
      </c>
      <c r="M2326" s="352">
        <v>968325314</v>
      </c>
      <c r="N2326" s="371">
        <v>45012</v>
      </c>
      <c r="O2326" s="74">
        <f t="shared" si="115"/>
        <v>3</v>
      </c>
      <c r="P2326" s="74">
        <f t="shared" si="116"/>
        <v>3</v>
      </c>
      <c r="Q2326" s="139" t="str">
        <f t="shared" si="117"/>
        <v>Gastos_Gerais</v>
      </c>
    </row>
    <row r="2327" spans="1:17" ht="24" x14ac:dyDescent="0.2">
      <c r="A2327" s="357">
        <v>2324</v>
      </c>
      <c r="B2327" s="347">
        <v>45012</v>
      </c>
      <c r="C2327" s="580">
        <v>44986</v>
      </c>
      <c r="D2327" s="349" t="s">
        <v>264</v>
      </c>
      <c r="E2327" s="349" t="s">
        <v>293</v>
      </c>
      <c r="F2327" s="350">
        <v>60</v>
      </c>
      <c r="G2327" s="349" t="s">
        <v>3823</v>
      </c>
      <c r="H2327" s="349" t="s">
        <v>417</v>
      </c>
      <c r="I2327" s="351" t="s">
        <v>1771</v>
      </c>
      <c r="J2327" s="352" t="s">
        <v>972</v>
      </c>
      <c r="K2327" s="352" t="s">
        <v>1188</v>
      </c>
      <c r="L2327" s="353" t="s">
        <v>1189</v>
      </c>
      <c r="M2327" s="352">
        <v>968325314</v>
      </c>
      <c r="N2327" s="371">
        <v>45012</v>
      </c>
      <c r="O2327" s="74">
        <f t="shared" si="115"/>
        <v>3</v>
      </c>
      <c r="P2327" s="74">
        <f t="shared" si="116"/>
        <v>3</v>
      </c>
      <c r="Q2327" s="139" t="str">
        <f t="shared" si="117"/>
        <v>Gastos_Gerais</v>
      </c>
    </row>
    <row r="2328" spans="1:17" ht="24" x14ac:dyDescent="0.2">
      <c r="A2328" s="357">
        <v>2325</v>
      </c>
      <c r="B2328" s="347">
        <v>45012</v>
      </c>
      <c r="C2328" s="580">
        <v>44986</v>
      </c>
      <c r="D2328" s="349" t="s">
        <v>264</v>
      </c>
      <c r="E2328" s="349" t="s">
        <v>293</v>
      </c>
      <c r="F2328" s="374">
        <v>60</v>
      </c>
      <c r="G2328" s="349" t="s">
        <v>3824</v>
      </c>
      <c r="H2328" s="349" t="s">
        <v>417</v>
      </c>
      <c r="I2328" s="351" t="s">
        <v>3741</v>
      </c>
      <c r="J2328" s="352" t="s">
        <v>3742</v>
      </c>
      <c r="K2328" s="352" t="s">
        <v>1188</v>
      </c>
      <c r="L2328" s="353" t="s">
        <v>1189</v>
      </c>
      <c r="M2328" s="352">
        <v>968325314</v>
      </c>
      <c r="N2328" s="371">
        <v>45012</v>
      </c>
      <c r="O2328" s="74">
        <f t="shared" si="115"/>
        <v>3</v>
      </c>
      <c r="P2328" s="74">
        <f t="shared" si="116"/>
        <v>3</v>
      </c>
      <c r="Q2328" s="139" t="str">
        <f t="shared" si="117"/>
        <v>Gastos_Gerais</v>
      </c>
    </row>
    <row r="2329" spans="1:17" ht="24" x14ac:dyDescent="0.2">
      <c r="A2329" s="357">
        <v>2326</v>
      </c>
      <c r="B2329" s="355">
        <v>45012</v>
      </c>
      <c r="C2329" s="348">
        <v>44986</v>
      </c>
      <c r="D2329" s="351" t="s">
        <v>264</v>
      </c>
      <c r="E2329" s="351" t="s">
        <v>293</v>
      </c>
      <c r="F2329" s="356">
        <v>60</v>
      </c>
      <c r="G2329" s="351" t="s">
        <v>3825</v>
      </c>
      <c r="H2329" s="351" t="s">
        <v>417</v>
      </c>
      <c r="I2329" s="351" t="s">
        <v>2376</v>
      </c>
      <c r="J2329" s="353" t="s">
        <v>1040</v>
      </c>
      <c r="K2329" s="353" t="s">
        <v>1188</v>
      </c>
      <c r="L2329" s="353" t="s">
        <v>1189</v>
      </c>
      <c r="M2329" s="352">
        <v>968325314</v>
      </c>
      <c r="N2329" s="371">
        <v>45012</v>
      </c>
      <c r="O2329" s="74">
        <f t="shared" si="115"/>
        <v>3</v>
      </c>
      <c r="P2329" s="74">
        <f t="shared" si="116"/>
        <v>3</v>
      </c>
      <c r="Q2329" s="139" t="str">
        <f t="shared" si="117"/>
        <v>Gastos_Gerais</v>
      </c>
    </row>
    <row r="2330" spans="1:17" ht="24" x14ac:dyDescent="0.2">
      <c r="A2330" s="357">
        <v>2327</v>
      </c>
      <c r="B2330" s="347">
        <v>45012</v>
      </c>
      <c r="C2330" s="580">
        <v>44986</v>
      </c>
      <c r="D2330" s="349" t="s">
        <v>264</v>
      </c>
      <c r="E2330" s="349" t="s">
        <v>293</v>
      </c>
      <c r="F2330" s="350">
        <v>60</v>
      </c>
      <c r="G2330" s="349" t="s">
        <v>3826</v>
      </c>
      <c r="H2330" s="349" t="s">
        <v>417</v>
      </c>
      <c r="I2330" s="351" t="s">
        <v>3827</v>
      </c>
      <c r="J2330" s="352" t="s">
        <v>498</v>
      </c>
      <c r="K2330" s="352" t="s">
        <v>1188</v>
      </c>
      <c r="L2330" s="353" t="s">
        <v>1189</v>
      </c>
      <c r="M2330" s="352">
        <v>968325314</v>
      </c>
      <c r="N2330" s="371">
        <v>45012</v>
      </c>
      <c r="O2330" s="74">
        <f t="shared" si="115"/>
        <v>3</v>
      </c>
      <c r="P2330" s="74">
        <f t="shared" si="116"/>
        <v>3</v>
      </c>
      <c r="Q2330" s="139" t="str">
        <f t="shared" si="117"/>
        <v>Gastos_Gerais</v>
      </c>
    </row>
    <row r="2331" spans="1:17" ht="24" x14ac:dyDescent="0.2">
      <c r="A2331" s="357">
        <v>2328</v>
      </c>
      <c r="B2331" s="347">
        <v>45012</v>
      </c>
      <c r="C2331" s="580">
        <v>44986</v>
      </c>
      <c r="D2331" s="349" t="s">
        <v>264</v>
      </c>
      <c r="E2331" s="349" t="s">
        <v>293</v>
      </c>
      <c r="F2331" s="350">
        <v>60</v>
      </c>
      <c r="G2331" s="349" t="s">
        <v>3828</v>
      </c>
      <c r="H2331" s="349" t="s">
        <v>417</v>
      </c>
      <c r="I2331" s="351" t="s">
        <v>3829</v>
      </c>
      <c r="J2331" s="352" t="s">
        <v>3830</v>
      </c>
      <c r="K2331" s="352" t="s">
        <v>1188</v>
      </c>
      <c r="L2331" s="353" t="s">
        <v>1189</v>
      </c>
      <c r="M2331" s="352">
        <v>968325314</v>
      </c>
      <c r="N2331" s="371">
        <v>45012</v>
      </c>
      <c r="O2331" s="74">
        <f t="shared" si="115"/>
        <v>3</v>
      </c>
      <c r="P2331" s="74">
        <f t="shared" si="116"/>
        <v>3</v>
      </c>
      <c r="Q2331" s="139" t="str">
        <f t="shared" si="117"/>
        <v>Gastos_Gerais</v>
      </c>
    </row>
    <row r="2332" spans="1:17" ht="36" x14ac:dyDescent="0.2">
      <c r="A2332" s="357">
        <v>2329</v>
      </c>
      <c r="B2332" s="347">
        <v>45012</v>
      </c>
      <c r="C2332" s="580">
        <v>44986</v>
      </c>
      <c r="D2332" s="349" t="s">
        <v>264</v>
      </c>
      <c r="E2332" s="349" t="s">
        <v>293</v>
      </c>
      <c r="F2332" s="350">
        <v>360</v>
      </c>
      <c r="G2332" s="349" t="s">
        <v>2871</v>
      </c>
      <c r="H2332" s="349" t="s">
        <v>302</v>
      </c>
      <c r="I2332" s="351" t="s">
        <v>2298</v>
      </c>
      <c r="J2332" s="352" t="s">
        <v>455</v>
      </c>
      <c r="K2332" s="352" t="s">
        <v>1188</v>
      </c>
      <c r="L2332" s="353" t="s">
        <v>1189</v>
      </c>
      <c r="M2332" s="352">
        <v>968325314</v>
      </c>
      <c r="N2332" s="371">
        <v>45012</v>
      </c>
      <c r="O2332" s="74">
        <f t="shared" si="115"/>
        <v>3</v>
      </c>
      <c r="P2332" s="74">
        <f t="shared" si="116"/>
        <v>3</v>
      </c>
      <c r="Q2332" s="139" t="str">
        <f t="shared" si="117"/>
        <v>Gastos_Gerais</v>
      </c>
    </row>
    <row r="2333" spans="1:17" ht="24" x14ac:dyDescent="0.2">
      <c r="A2333" s="357">
        <v>2330</v>
      </c>
      <c r="B2333" s="347">
        <v>45012</v>
      </c>
      <c r="C2333" s="580">
        <v>44986</v>
      </c>
      <c r="D2333" s="349" t="s">
        <v>264</v>
      </c>
      <c r="E2333" s="349" t="s">
        <v>293</v>
      </c>
      <c r="F2333" s="350">
        <v>60</v>
      </c>
      <c r="G2333" s="349" t="s">
        <v>3831</v>
      </c>
      <c r="H2333" s="349" t="s">
        <v>417</v>
      </c>
      <c r="I2333" s="351" t="s">
        <v>3832</v>
      </c>
      <c r="J2333" s="352" t="s">
        <v>935</v>
      </c>
      <c r="K2333" s="352" t="s">
        <v>1188</v>
      </c>
      <c r="L2333" s="353" t="s">
        <v>1189</v>
      </c>
      <c r="M2333" s="352">
        <v>968325314</v>
      </c>
      <c r="N2333" s="371">
        <v>45012</v>
      </c>
      <c r="O2333" s="74">
        <f t="shared" si="115"/>
        <v>3</v>
      </c>
      <c r="P2333" s="74">
        <f t="shared" si="116"/>
        <v>3</v>
      </c>
      <c r="Q2333" s="139" t="str">
        <f t="shared" si="117"/>
        <v>Gastos_Gerais</v>
      </c>
    </row>
    <row r="2334" spans="1:17" ht="25.5" x14ac:dyDescent="0.2">
      <c r="A2334" s="357">
        <v>2331</v>
      </c>
      <c r="B2334" s="355">
        <v>45012</v>
      </c>
      <c r="C2334" s="348">
        <v>44986</v>
      </c>
      <c r="D2334" s="351" t="s">
        <v>176</v>
      </c>
      <c r="E2334" s="351" t="s">
        <v>262</v>
      </c>
      <c r="F2334" s="356">
        <v>1325</v>
      </c>
      <c r="G2334" s="351" t="s">
        <v>3833</v>
      </c>
      <c r="H2334" s="351" t="s">
        <v>421</v>
      </c>
      <c r="I2334" s="351" t="s">
        <v>3834</v>
      </c>
      <c r="J2334" s="353" t="s">
        <v>570</v>
      </c>
      <c r="K2334" s="352" t="s">
        <v>1188</v>
      </c>
      <c r="L2334" s="353" t="s">
        <v>1189</v>
      </c>
      <c r="M2334" s="352">
        <v>968325314</v>
      </c>
      <c r="N2334" s="371">
        <v>45012</v>
      </c>
      <c r="O2334" s="74">
        <f t="shared" si="115"/>
        <v>3</v>
      </c>
      <c r="P2334" s="74">
        <f t="shared" si="116"/>
        <v>3</v>
      </c>
      <c r="Q2334" s="139" t="str">
        <f t="shared" si="117"/>
        <v>Gastos_com_Pessoal</v>
      </c>
    </row>
    <row r="2335" spans="1:17" ht="25.5" x14ac:dyDescent="0.2">
      <c r="A2335" s="357">
        <v>2332</v>
      </c>
      <c r="B2335" s="347">
        <v>45012</v>
      </c>
      <c r="C2335" s="580">
        <v>44986</v>
      </c>
      <c r="D2335" s="349" t="s">
        <v>176</v>
      </c>
      <c r="E2335" s="349" t="s">
        <v>280</v>
      </c>
      <c r="F2335" s="350">
        <v>2997.98</v>
      </c>
      <c r="G2335" s="349" t="s">
        <v>3835</v>
      </c>
      <c r="H2335" s="349" t="s">
        <v>421</v>
      </c>
      <c r="I2335" s="351" t="s">
        <v>3834</v>
      </c>
      <c r="J2335" s="352" t="s">
        <v>570</v>
      </c>
      <c r="K2335" s="352" t="s">
        <v>1188</v>
      </c>
      <c r="L2335" s="353" t="s">
        <v>1189</v>
      </c>
      <c r="M2335" s="352">
        <v>968325314</v>
      </c>
      <c r="N2335" s="371">
        <v>45012</v>
      </c>
      <c r="O2335" s="74">
        <f t="shared" si="115"/>
        <v>3</v>
      </c>
      <c r="P2335" s="74">
        <f t="shared" si="116"/>
        <v>3</v>
      </c>
      <c r="Q2335" s="139" t="str">
        <f t="shared" si="117"/>
        <v>Gastos_com_Pessoal</v>
      </c>
    </row>
    <row r="2336" spans="1:17" ht="25.5" x14ac:dyDescent="0.2">
      <c r="A2336" s="357">
        <v>2333</v>
      </c>
      <c r="B2336" s="347">
        <v>45013</v>
      </c>
      <c r="C2336" s="580">
        <v>45017</v>
      </c>
      <c r="D2336" s="349" t="s">
        <v>176</v>
      </c>
      <c r="E2336" s="349" t="s">
        <v>158</v>
      </c>
      <c r="F2336" s="350">
        <v>2160.5</v>
      </c>
      <c r="G2336" s="349" t="s">
        <v>3980</v>
      </c>
      <c r="H2336" s="349" t="s">
        <v>416</v>
      </c>
      <c r="I2336" s="351" t="s">
        <v>1573</v>
      </c>
      <c r="J2336" s="352" t="s">
        <v>1574</v>
      </c>
      <c r="K2336" s="352" t="s">
        <v>1157</v>
      </c>
      <c r="L2336" s="353" t="s">
        <v>32</v>
      </c>
      <c r="M2336" s="352">
        <v>20235756</v>
      </c>
      <c r="N2336" s="371">
        <v>45014</v>
      </c>
      <c r="O2336" s="74">
        <f t="shared" si="115"/>
        <v>3</v>
      </c>
      <c r="P2336" s="74">
        <f t="shared" si="116"/>
        <v>4</v>
      </c>
      <c r="Q2336" s="139" t="str">
        <f t="shared" si="117"/>
        <v>Gastos_com_Pessoal</v>
      </c>
    </row>
    <row r="2337" spans="1:17" ht="24" x14ac:dyDescent="0.2">
      <c r="A2337" s="357">
        <v>2334</v>
      </c>
      <c r="B2337" s="347">
        <v>45013</v>
      </c>
      <c r="C2337" s="580">
        <v>44986</v>
      </c>
      <c r="D2337" s="349" t="s">
        <v>264</v>
      </c>
      <c r="E2337" s="349" t="s">
        <v>183</v>
      </c>
      <c r="F2337" s="350">
        <v>280</v>
      </c>
      <c r="G2337" s="349" t="s">
        <v>1357</v>
      </c>
      <c r="H2337" s="349" t="s">
        <v>423</v>
      </c>
      <c r="I2337" s="351" t="s">
        <v>1602</v>
      </c>
      <c r="J2337" s="352" t="s">
        <v>1603</v>
      </c>
      <c r="K2337" s="352" t="s">
        <v>1157</v>
      </c>
      <c r="L2337" s="353" t="s">
        <v>32</v>
      </c>
      <c r="M2337" s="352">
        <v>3329</v>
      </c>
      <c r="N2337" s="371">
        <v>45007</v>
      </c>
      <c r="O2337" s="74">
        <f t="shared" si="115"/>
        <v>3</v>
      </c>
      <c r="P2337" s="74">
        <f t="shared" si="116"/>
        <v>3</v>
      </c>
      <c r="Q2337" s="139" t="str">
        <f t="shared" si="117"/>
        <v>Gastos_Gerais</v>
      </c>
    </row>
    <row r="2338" spans="1:17" ht="24" x14ac:dyDescent="0.2">
      <c r="A2338" s="357">
        <v>2335</v>
      </c>
      <c r="B2338" s="347">
        <v>45013</v>
      </c>
      <c r="C2338" s="580">
        <v>44986</v>
      </c>
      <c r="D2338" s="349" t="s">
        <v>264</v>
      </c>
      <c r="E2338" s="349" t="s">
        <v>82</v>
      </c>
      <c r="F2338" s="350">
        <v>1583.98</v>
      </c>
      <c r="G2338" s="349" t="s">
        <v>2204</v>
      </c>
      <c r="H2338" s="349" t="s">
        <v>493</v>
      </c>
      <c r="I2338" s="351" t="s">
        <v>1682</v>
      </c>
      <c r="J2338" s="352" t="s">
        <v>1156</v>
      </c>
      <c r="K2338" s="352" t="s">
        <v>1157</v>
      </c>
      <c r="L2338" s="353" t="s">
        <v>1158</v>
      </c>
      <c r="M2338" s="352" t="s">
        <v>3836</v>
      </c>
      <c r="N2338" s="371">
        <v>45013</v>
      </c>
      <c r="O2338" s="74">
        <f t="shared" si="115"/>
        <v>3</v>
      </c>
      <c r="P2338" s="74">
        <f t="shared" si="116"/>
        <v>3</v>
      </c>
      <c r="Q2338" s="139" t="str">
        <f t="shared" si="117"/>
        <v>Gastos_Gerais</v>
      </c>
    </row>
    <row r="2339" spans="1:17" ht="24" x14ac:dyDescent="0.2">
      <c r="A2339" s="357">
        <v>2336</v>
      </c>
      <c r="B2339" s="347">
        <v>45013</v>
      </c>
      <c r="C2339" s="580">
        <v>44986</v>
      </c>
      <c r="D2339" s="349" t="s">
        <v>264</v>
      </c>
      <c r="E2339" s="349" t="s">
        <v>183</v>
      </c>
      <c r="F2339" s="350">
        <v>980</v>
      </c>
      <c r="G2339" s="349" t="s">
        <v>1357</v>
      </c>
      <c r="H2339" s="349" t="s">
        <v>302</v>
      </c>
      <c r="I2339" s="351" t="s">
        <v>1602</v>
      </c>
      <c r="J2339" s="352" t="s">
        <v>1603</v>
      </c>
      <c r="K2339" s="352" t="s">
        <v>1157</v>
      </c>
      <c r="L2339" s="353" t="s">
        <v>32</v>
      </c>
      <c r="M2339" s="352">
        <v>3330</v>
      </c>
      <c r="N2339" s="371">
        <v>45007</v>
      </c>
      <c r="O2339" s="74">
        <f t="shared" si="115"/>
        <v>3</v>
      </c>
      <c r="P2339" s="74">
        <f t="shared" si="116"/>
        <v>3</v>
      </c>
      <c r="Q2339" s="139" t="str">
        <f t="shared" si="117"/>
        <v>Gastos_Gerais</v>
      </c>
    </row>
    <row r="2340" spans="1:17" ht="24" x14ac:dyDescent="0.2">
      <c r="A2340" s="357">
        <v>2337</v>
      </c>
      <c r="B2340" s="347">
        <v>45013</v>
      </c>
      <c r="C2340" s="580">
        <v>44986</v>
      </c>
      <c r="D2340" s="349" t="s">
        <v>264</v>
      </c>
      <c r="E2340" s="349" t="s">
        <v>402</v>
      </c>
      <c r="F2340" s="350">
        <v>135.19999999999999</v>
      </c>
      <c r="G2340" s="349" t="s">
        <v>1487</v>
      </c>
      <c r="H2340" s="349" t="s">
        <v>1032</v>
      </c>
      <c r="I2340" s="351" t="s">
        <v>3184</v>
      </c>
      <c r="J2340" s="352" t="s">
        <v>1614</v>
      </c>
      <c r="K2340" s="352" t="s">
        <v>1163</v>
      </c>
      <c r="L2340" s="353" t="s">
        <v>32</v>
      </c>
      <c r="M2340" s="352">
        <v>95</v>
      </c>
      <c r="N2340" s="371">
        <v>45012</v>
      </c>
      <c r="O2340" s="74">
        <f t="shared" si="115"/>
        <v>3</v>
      </c>
      <c r="P2340" s="74">
        <f t="shared" si="116"/>
        <v>3</v>
      </c>
      <c r="Q2340" s="139" t="str">
        <f t="shared" si="117"/>
        <v>Gastos_Gerais</v>
      </c>
    </row>
    <row r="2341" spans="1:17" x14ac:dyDescent="0.2">
      <c r="A2341" s="357">
        <v>2338</v>
      </c>
      <c r="B2341" s="347">
        <v>45013</v>
      </c>
      <c r="C2341" s="580">
        <v>44986</v>
      </c>
      <c r="D2341" s="349" t="s">
        <v>264</v>
      </c>
      <c r="E2341" s="349" t="s">
        <v>208</v>
      </c>
      <c r="F2341" s="350">
        <v>25</v>
      </c>
      <c r="G2341" s="349" t="s">
        <v>3837</v>
      </c>
      <c r="H2341" s="349" t="s">
        <v>422</v>
      </c>
      <c r="I2341" s="351" t="s">
        <v>3838</v>
      </c>
      <c r="J2341" s="352" t="s">
        <v>3839</v>
      </c>
      <c r="K2341" s="352" t="s">
        <v>1163</v>
      </c>
      <c r="L2341" s="353" t="s">
        <v>32</v>
      </c>
      <c r="M2341" s="352">
        <v>1199</v>
      </c>
      <c r="N2341" s="371">
        <v>45013</v>
      </c>
      <c r="O2341" s="74">
        <f t="shared" si="115"/>
        <v>3</v>
      </c>
      <c r="P2341" s="74">
        <f t="shared" si="116"/>
        <v>3</v>
      </c>
      <c r="Q2341" s="139" t="str">
        <f t="shared" si="117"/>
        <v>Gastos_Gerais</v>
      </c>
    </row>
    <row r="2342" spans="1:17" ht="24" x14ac:dyDescent="0.2">
      <c r="A2342" s="357">
        <v>2339</v>
      </c>
      <c r="B2342" s="347">
        <v>45013</v>
      </c>
      <c r="C2342" s="580">
        <v>44986</v>
      </c>
      <c r="D2342" s="349" t="s">
        <v>264</v>
      </c>
      <c r="E2342" s="349" t="s">
        <v>402</v>
      </c>
      <c r="F2342" s="350">
        <v>20.9</v>
      </c>
      <c r="G2342" s="349" t="s">
        <v>1487</v>
      </c>
      <c r="H2342" s="349" t="s">
        <v>421</v>
      </c>
      <c r="I2342" s="351" t="s">
        <v>1488</v>
      </c>
      <c r="J2342" s="352" t="s">
        <v>1489</v>
      </c>
      <c r="K2342" s="352" t="s">
        <v>1163</v>
      </c>
      <c r="L2342" s="353" t="s">
        <v>32</v>
      </c>
      <c r="M2342" s="352">
        <v>930</v>
      </c>
      <c r="N2342" s="371">
        <v>45013</v>
      </c>
      <c r="O2342" s="74">
        <f t="shared" si="115"/>
        <v>3</v>
      </c>
      <c r="P2342" s="74">
        <f t="shared" si="116"/>
        <v>3</v>
      </c>
      <c r="Q2342" s="139" t="str">
        <f t="shared" si="117"/>
        <v>Gastos_Gerais</v>
      </c>
    </row>
    <row r="2343" spans="1:17" ht="24" x14ac:dyDescent="0.2">
      <c r="A2343" s="357">
        <v>2340</v>
      </c>
      <c r="B2343" s="347">
        <v>45013</v>
      </c>
      <c r="C2343" s="580">
        <v>44986</v>
      </c>
      <c r="D2343" s="349" t="s">
        <v>264</v>
      </c>
      <c r="E2343" s="349" t="s">
        <v>96</v>
      </c>
      <c r="F2343" s="350">
        <v>234.4</v>
      </c>
      <c r="G2343" s="349" t="s">
        <v>3840</v>
      </c>
      <c r="H2343" s="349" t="s">
        <v>422</v>
      </c>
      <c r="I2343" s="351" t="s">
        <v>3841</v>
      </c>
      <c r="J2343" s="352" t="s">
        <v>3842</v>
      </c>
      <c r="K2343" s="352" t="s">
        <v>1163</v>
      </c>
      <c r="L2343" s="353" t="s">
        <v>32</v>
      </c>
      <c r="M2343" s="352">
        <v>218601</v>
      </c>
      <c r="N2343" s="371">
        <v>45012</v>
      </c>
      <c r="O2343" s="74">
        <f t="shared" si="115"/>
        <v>3</v>
      </c>
      <c r="P2343" s="74">
        <f t="shared" si="116"/>
        <v>3</v>
      </c>
      <c r="Q2343" s="139" t="str">
        <f t="shared" si="117"/>
        <v>Gastos_Gerais</v>
      </c>
    </row>
    <row r="2344" spans="1:17" ht="24" x14ac:dyDescent="0.2">
      <c r="A2344" s="357">
        <v>2341</v>
      </c>
      <c r="B2344" s="347">
        <v>45013</v>
      </c>
      <c r="C2344" s="580">
        <v>44986</v>
      </c>
      <c r="D2344" s="349" t="s">
        <v>264</v>
      </c>
      <c r="E2344" s="349" t="s">
        <v>402</v>
      </c>
      <c r="F2344" s="350">
        <v>113.4</v>
      </c>
      <c r="G2344" s="349" t="s">
        <v>1487</v>
      </c>
      <c r="H2344" s="349" t="s">
        <v>419</v>
      </c>
      <c r="I2344" s="351" t="s">
        <v>1488</v>
      </c>
      <c r="J2344" s="352" t="s">
        <v>1489</v>
      </c>
      <c r="K2344" s="352" t="s">
        <v>1163</v>
      </c>
      <c r="L2344" s="353" t="s">
        <v>32</v>
      </c>
      <c r="M2344" s="352">
        <v>927</v>
      </c>
      <c r="N2344" s="371">
        <v>45009</v>
      </c>
      <c r="O2344" s="74">
        <f t="shared" si="115"/>
        <v>3</v>
      </c>
      <c r="P2344" s="74">
        <f t="shared" si="116"/>
        <v>3</v>
      </c>
      <c r="Q2344" s="139" t="str">
        <f t="shared" si="117"/>
        <v>Gastos_Gerais</v>
      </c>
    </row>
    <row r="2345" spans="1:17" ht="7.5" customHeight="1" x14ac:dyDescent="0.2">
      <c r="A2345" s="357">
        <v>2342</v>
      </c>
      <c r="B2345" s="347">
        <v>45013</v>
      </c>
      <c r="C2345" s="580">
        <v>44986</v>
      </c>
      <c r="D2345" s="349" t="s">
        <v>264</v>
      </c>
      <c r="E2345" s="349" t="s">
        <v>183</v>
      </c>
      <c r="F2345" s="350">
        <v>140</v>
      </c>
      <c r="G2345" s="349" t="s">
        <v>1357</v>
      </c>
      <c r="H2345" s="349" t="s">
        <v>493</v>
      </c>
      <c r="I2345" s="351" t="s">
        <v>1602</v>
      </c>
      <c r="J2345" s="352" t="s">
        <v>1603</v>
      </c>
      <c r="K2345" s="352" t="s">
        <v>1157</v>
      </c>
      <c r="L2345" s="353" t="s">
        <v>32</v>
      </c>
      <c r="M2345" s="352">
        <v>3326</v>
      </c>
      <c r="N2345" s="371">
        <v>45007</v>
      </c>
      <c r="O2345" s="74">
        <f t="shared" si="115"/>
        <v>3</v>
      </c>
      <c r="P2345" s="74">
        <f t="shared" si="116"/>
        <v>3</v>
      </c>
      <c r="Q2345" s="139" t="str">
        <f t="shared" si="117"/>
        <v>Gastos_Gerais</v>
      </c>
    </row>
    <row r="2346" spans="1:17" ht="24" x14ac:dyDescent="0.2">
      <c r="A2346" s="357">
        <v>2343</v>
      </c>
      <c r="B2346" s="347">
        <v>45013</v>
      </c>
      <c r="C2346" s="580">
        <v>44986</v>
      </c>
      <c r="D2346" s="349" t="s">
        <v>264</v>
      </c>
      <c r="E2346" s="349" t="s">
        <v>183</v>
      </c>
      <c r="F2346" s="350">
        <v>560</v>
      </c>
      <c r="G2346" s="349" t="s">
        <v>1357</v>
      </c>
      <c r="H2346" s="349" t="s">
        <v>414</v>
      </c>
      <c r="I2346" s="351" t="s">
        <v>1602</v>
      </c>
      <c r="J2346" s="352" t="s">
        <v>1603</v>
      </c>
      <c r="K2346" s="352" t="s">
        <v>1157</v>
      </c>
      <c r="L2346" s="353" t="s">
        <v>32</v>
      </c>
      <c r="M2346" s="352">
        <v>3325</v>
      </c>
      <c r="N2346" s="371">
        <v>45007</v>
      </c>
      <c r="O2346" s="74">
        <f t="shared" si="115"/>
        <v>3</v>
      </c>
      <c r="P2346" s="74">
        <f t="shared" si="116"/>
        <v>3</v>
      </c>
      <c r="Q2346" s="139" t="str">
        <f t="shared" si="117"/>
        <v>Gastos_Gerais</v>
      </c>
    </row>
    <row r="2347" spans="1:17" x14ac:dyDescent="0.2">
      <c r="A2347" s="357">
        <v>2344</v>
      </c>
      <c r="B2347" s="347">
        <v>45013</v>
      </c>
      <c r="C2347" s="580">
        <v>44986</v>
      </c>
      <c r="D2347" s="349" t="s">
        <v>264</v>
      </c>
      <c r="E2347" s="349" t="s">
        <v>96</v>
      </c>
      <c r="F2347" s="350">
        <v>752.35</v>
      </c>
      <c r="G2347" s="349" t="s">
        <v>3843</v>
      </c>
      <c r="H2347" s="349" t="s">
        <v>423</v>
      </c>
      <c r="I2347" s="351" t="s">
        <v>1355</v>
      </c>
      <c r="J2347" s="352" t="s">
        <v>3844</v>
      </c>
      <c r="K2347" s="352" t="s">
        <v>1157</v>
      </c>
      <c r="L2347" s="353" t="s">
        <v>32</v>
      </c>
      <c r="M2347" s="352">
        <v>302</v>
      </c>
      <c r="N2347" s="371">
        <v>45008</v>
      </c>
      <c r="O2347" s="74">
        <f t="shared" si="115"/>
        <v>3</v>
      </c>
      <c r="P2347" s="74">
        <f t="shared" si="116"/>
        <v>3</v>
      </c>
      <c r="Q2347" s="139" t="str">
        <f t="shared" si="117"/>
        <v>Gastos_Gerais</v>
      </c>
    </row>
    <row r="2348" spans="1:17" ht="24" x14ac:dyDescent="0.2">
      <c r="A2348" s="357">
        <v>2345</v>
      </c>
      <c r="B2348" s="347">
        <v>45013</v>
      </c>
      <c r="C2348" s="580">
        <v>44986</v>
      </c>
      <c r="D2348" s="349" t="s">
        <v>264</v>
      </c>
      <c r="E2348" s="349" t="s">
        <v>404</v>
      </c>
      <c r="F2348" s="350">
        <v>878.44</v>
      </c>
      <c r="G2348" s="349" t="s">
        <v>3845</v>
      </c>
      <c r="H2348" s="349" t="s">
        <v>414</v>
      </c>
      <c r="I2348" s="351" t="s">
        <v>1123</v>
      </c>
      <c r="J2348" s="352" t="s">
        <v>1667</v>
      </c>
      <c r="K2348" s="352" t="s">
        <v>1157</v>
      </c>
      <c r="L2348" s="353" t="s">
        <v>32</v>
      </c>
      <c r="M2348" s="352">
        <v>29</v>
      </c>
      <c r="N2348" s="371">
        <v>45006</v>
      </c>
      <c r="O2348" s="74">
        <f t="shared" si="115"/>
        <v>3</v>
      </c>
      <c r="P2348" s="74">
        <f t="shared" si="116"/>
        <v>3</v>
      </c>
      <c r="Q2348" s="139" t="str">
        <f t="shared" si="117"/>
        <v>Gastos_Gerais</v>
      </c>
    </row>
    <row r="2349" spans="1:17" ht="24" x14ac:dyDescent="0.2">
      <c r="A2349" s="357">
        <v>2346</v>
      </c>
      <c r="B2349" s="347">
        <v>45013</v>
      </c>
      <c r="C2349" s="580">
        <v>44986</v>
      </c>
      <c r="D2349" s="349" t="s">
        <v>264</v>
      </c>
      <c r="E2349" s="349" t="s">
        <v>96</v>
      </c>
      <c r="F2349" s="350">
        <v>1417.25</v>
      </c>
      <c r="G2349" s="349" t="s">
        <v>1606</v>
      </c>
      <c r="H2349" s="349" t="s">
        <v>423</v>
      </c>
      <c r="I2349" s="351" t="s">
        <v>1355</v>
      </c>
      <c r="J2349" s="352" t="s">
        <v>1356</v>
      </c>
      <c r="K2349" s="352" t="s">
        <v>1157</v>
      </c>
      <c r="L2349" s="353" t="s">
        <v>32</v>
      </c>
      <c r="M2349" s="352">
        <v>300</v>
      </c>
      <c r="N2349" s="371">
        <v>45008</v>
      </c>
      <c r="O2349" s="74">
        <f t="shared" si="115"/>
        <v>3</v>
      </c>
      <c r="P2349" s="74">
        <f t="shared" si="116"/>
        <v>3</v>
      </c>
      <c r="Q2349" s="139" t="str">
        <f t="shared" si="117"/>
        <v>Gastos_Gerais</v>
      </c>
    </row>
    <row r="2350" spans="1:17" ht="24" x14ac:dyDescent="0.2">
      <c r="A2350" s="357">
        <v>2347</v>
      </c>
      <c r="B2350" s="347">
        <v>45013</v>
      </c>
      <c r="C2350" s="580">
        <v>44986</v>
      </c>
      <c r="D2350" s="349" t="s">
        <v>264</v>
      </c>
      <c r="E2350" s="349" t="s">
        <v>183</v>
      </c>
      <c r="F2350" s="350">
        <v>980</v>
      </c>
      <c r="G2350" s="349" t="s">
        <v>1357</v>
      </c>
      <c r="H2350" s="349" t="s">
        <v>419</v>
      </c>
      <c r="I2350" s="351" t="s">
        <v>1602</v>
      </c>
      <c r="J2350" s="352" t="s">
        <v>1603</v>
      </c>
      <c r="K2350" s="352" t="s">
        <v>1157</v>
      </c>
      <c r="L2350" s="353" t="s">
        <v>32</v>
      </c>
      <c r="M2350" s="352">
        <v>3328</v>
      </c>
      <c r="N2350" s="371">
        <v>45007</v>
      </c>
      <c r="O2350" s="74">
        <f t="shared" si="115"/>
        <v>3</v>
      </c>
      <c r="P2350" s="74">
        <f t="shared" si="116"/>
        <v>3</v>
      </c>
      <c r="Q2350" s="139" t="str">
        <f t="shared" si="117"/>
        <v>Gastos_Gerais</v>
      </c>
    </row>
    <row r="2351" spans="1:17" ht="24" x14ac:dyDescent="0.2">
      <c r="A2351" s="357">
        <v>2348</v>
      </c>
      <c r="B2351" s="347">
        <v>45013</v>
      </c>
      <c r="C2351" s="580">
        <v>44986</v>
      </c>
      <c r="D2351" s="349" t="s">
        <v>264</v>
      </c>
      <c r="E2351" s="349" t="s">
        <v>183</v>
      </c>
      <c r="F2351" s="350">
        <v>280</v>
      </c>
      <c r="G2351" s="349" t="s">
        <v>1357</v>
      </c>
      <c r="H2351" s="349" t="s">
        <v>421</v>
      </c>
      <c r="I2351" s="351" t="s">
        <v>1602</v>
      </c>
      <c r="J2351" s="352" t="s">
        <v>1603</v>
      </c>
      <c r="K2351" s="352" t="s">
        <v>1157</v>
      </c>
      <c r="L2351" s="353" t="s">
        <v>32</v>
      </c>
      <c r="M2351" s="352">
        <v>3327</v>
      </c>
      <c r="N2351" s="371">
        <v>45007</v>
      </c>
      <c r="O2351" s="74">
        <f t="shared" si="115"/>
        <v>3</v>
      </c>
      <c r="P2351" s="74">
        <f t="shared" si="116"/>
        <v>3</v>
      </c>
      <c r="Q2351" s="139" t="str">
        <f t="shared" si="117"/>
        <v>Gastos_Gerais</v>
      </c>
    </row>
    <row r="2352" spans="1:17" ht="24" x14ac:dyDescent="0.2">
      <c r="A2352" s="357">
        <v>2349</v>
      </c>
      <c r="B2352" s="347">
        <v>45013</v>
      </c>
      <c r="C2352" s="580">
        <v>44986</v>
      </c>
      <c r="D2352" s="349" t="s">
        <v>264</v>
      </c>
      <c r="E2352" s="349" t="s">
        <v>293</v>
      </c>
      <c r="F2352" s="350">
        <v>25.2</v>
      </c>
      <c r="G2352" s="349" t="s">
        <v>3846</v>
      </c>
      <c r="H2352" s="349" t="s">
        <v>419</v>
      </c>
      <c r="I2352" s="351" t="s">
        <v>3847</v>
      </c>
      <c r="J2352" s="352" t="s">
        <v>1117</v>
      </c>
      <c r="K2352" s="352" t="s">
        <v>1188</v>
      </c>
      <c r="L2352" s="353" t="s">
        <v>1189</v>
      </c>
      <c r="M2352" s="352">
        <v>568577006</v>
      </c>
      <c r="N2352" s="371">
        <v>45013</v>
      </c>
      <c r="O2352" s="74">
        <f t="shared" si="115"/>
        <v>3</v>
      </c>
      <c r="P2352" s="74">
        <f t="shared" si="116"/>
        <v>3</v>
      </c>
      <c r="Q2352" s="139" t="str">
        <f t="shared" si="117"/>
        <v>Gastos_Gerais</v>
      </c>
    </row>
    <row r="2353" spans="1:17" ht="25.5" x14ac:dyDescent="0.2">
      <c r="A2353" s="357">
        <v>2350</v>
      </c>
      <c r="B2353" s="347">
        <v>45013</v>
      </c>
      <c r="C2353" s="580">
        <v>44986</v>
      </c>
      <c r="D2353" s="349" t="s">
        <v>176</v>
      </c>
      <c r="E2353" s="349" t="s">
        <v>261</v>
      </c>
      <c r="F2353" s="350">
        <v>851.07</v>
      </c>
      <c r="G2353" s="349" t="s">
        <v>1207</v>
      </c>
      <c r="H2353" s="349" t="s">
        <v>493</v>
      </c>
      <c r="I2353" s="351" t="s">
        <v>3848</v>
      </c>
      <c r="J2353" s="352" t="s">
        <v>727</v>
      </c>
      <c r="K2353" s="352" t="s">
        <v>1188</v>
      </c>
      <c r="L2353" s="353" t="s">
        <v>1189</v>
      </c>
      <c r="M2353" s="352">
        <v>568577006</v>
      </c>
      <c r="N2353" s="371">
        <v>45013</v>
      </c>
      <c r="O2353" s="74">
        <f t="shared" si="115"/>
        <v>3</v>
      </c>
      <c r="P2353" s="74">
        <f t="shared" si="116"/>
        <v>3</v>
      </c>
      <c r="Q2353" s="139" t="str">
        <f t="shared" si="117"/>
        <v>Gastos_com_Pessoal</v>
      </c>
    </row>
    <row r="2354" spans="1:17" ht="25.5" x14ac:dyDescent="0.2">
      <c r="A2354" s="357">
        <v>2351</v>
      </c>
      <c r="B2354" s="347">
        <v>45013</v>
      </c>
      <c r="C2354" s="580">
        <v>44986</v>
      </c>
      <c r="D2354" s="349" t="s">
        <v>176</v>
      </c>
      <c r="E2354" s="349" t="s">
        <v>280</v>
      </c>
      <c r="F2354" s="350">
        <v>3527.7</v>
      </c>
      <c r="G2354" s="349" t="s">
        <v>1209</v>
      </c>
      <c r="H2354" s="349" t="s">
        <v>493</v>
      </c>
      <c r="I2354" s="351" t="s">
        <v>3848</v>
      </c>
      <c r="J2354" s="352" t="s">
        <v>727</v>
      </c>
      <c r="K2354" s="352" t="s">
        <v>1188</v>
      </c>
      <c r="L2354" s="353" t="s">
        <v>1189</v>
      </c>
      <c r="M2354" s="352">
        <v>568577006</v>
      </c>
      <c r="N2354" s="371">
        <v>45013</v>
      </c>
      <c r="O2354" s="74">
        <f t="shared" si="115"/>
        <v>3</v>
      </c>
      <c r="P2354" s="74">
        <f t="shared" si="116"/>
        <v>3</v>
      </c>
      <c r="Q2354" s="139" t="str">
        <f t="shared" si="117"/>
        <v>Gastos_com_Pessoal</v>
      </c>
    </row>
    <row r="2355" spans="1:17" ht="25.5" x14ac:dyDescent="0.2">
      <c r="A2355" s="357">
        <v>2352</v>
      </c>
      <c r="B2355" s="347">
        <v>45013</v>
      </c>
      <c r="C2355" s="580">
        <v>44986</v>
      </c>
      <c r="D2355" s="349" t="s">
        <v>176</v>
      </c>
      <c r="E2355" s="349" t="s">
        <v>262</v>
      </c>
      <c r="F2355" s="350">
        <v>1175.9000000000001</v>
      </c>
      <c r="G2355" s="349" t="s">
        <v>1210</v>
      </c>
      <c r="H2355" s="349" t="s">
        <v>493</v>
      </c>
      <c r="I2355" s="351" t="s">
        <v>3848</v>
      </c>
      <c r="J2355" s="352" t="s">
        <v>727</v>
      </c>
      <c r="K2355" s="352" t="s">
        <v>1188</v>
      </c>
      <c r="L2355" s="353" t="s">
        <v>1189</v>
      </c>
      <c r="M2355" s="352">
        <v>568577006</v>
      </c>
      <c r="N2355" s="371">
        <v>45013</v>
      </c>
      <c r="O2355" s="74">
        <f t="shared" si="115"/>
        <v>3</v>
      </c>
      <c r="P2355" s="74">
        <f t="shared" si="116"/>
        <v>3</v>
      </c>
      <c r="Q2355" s="139" t="str">
        <f t="shared" si="117"/>
        <v>Gastos_com_Pessoal</v>
      </c>
    </row>
    <row r="2356" spans="1:17" ht="36" x14ac:dyDescent="0.2">
      <c r="A2356" s="357">
        <v>2353</v>
      </c>
      <c r="B2356" s="347">
        <v>45013</v>
      </c>
      <c r="C2356" s="580">
        <v>44986</v>
      </c>
      <c r="D2356" s="349" t="s">
        <v>176</v>
      </c>
      <c r="E2356" s="349" t="s">
        <v>169</v>
      </c>
      <c r="F2356" s="350">
        <v>1544.16</v>
      </c>
      <c r="G2356" s="349" t="s">
        <v>1211</v>
      </c>
      <c r="H2356" s="349" t="s">
        <v>493</v>
      </c>
      <c r="I2356" s="351" t="s">
        <v>3848</v>
      </c>
      <c r="J2356" s="352" t="s">
        <v>727</v>
      </c>
      <c r="K2356" s="352" t="s">
        <v>1188</v>
      </c>
      <c r="L2356" s="353" t="s">
        <v>1189</v>
      </c>
      <c r="M2356" s="352">
        <v>568577006</v>
      </c>
      <c r="N2356" s="371">
        <v>45013</v>
      </c>
      <c r="O2356" s="74">
        <f t="shared" si="115"/>
        <v>3</v>
      </c>
      <c r="P2356" s="74">
        <f t="shared" si="116"/>
        <v>3</v>
      </c>
      <c r="Q2356" s="139" t="str">
        <f t="shared" si="117"/>
        <v>Gastos_com_Pessoal</v>
      </c>
    </row>
    <row r="2357" spans="1:17" ht="24" x14ac:dyDescent="0.2">
      <c r="A2357" s="357">
        <v>2354</v>
      </c>
      <c r="B2357" s="347">
        <v>45014</v>
      </c>
      <c r="C2357" s="580">
        <v>44986</v>
      </c>
      <c r="D2357" s="349" t="s">
        <v>264</v>
      </c>
      <c r="E2357" s="349" t="s">
        <v>410</v>
      </c>
      <c r="F2357" s="350">
        <v>201.6</v>
      </c>
      <c r="G2357" s="349" t="s">
        <v>1180</v>
      </c>
      <c r="H2357" s="349" t="s">
        <v>1032</v>
      </c>
      <c r="I2357" s="351" t="s">
        <v>1181</v>
      </c>
      <c r="J2357" s="352" t="s">
        <v>1182</v>
      </c>
      <c r="K2357" s="352" t="s">
        <v>1157</v>
      </c>
      <c r="L2357" s="353" t="s">
        <v>32</v>
      </c>
      <c r="M2357" s="352">
        <v>115263</v>
      </c>
      <c r="N2357" s="371">
        <v>45008</v>
      </c>
      <c r="O2357" s="74">
        <f t="shared" ref="O2357:O2378" si="118">IF(B2357=0,0,IF(YEAR(B2357)=$P$1,MONTH(B2357)-$O$1+1,(YEAR(B2357)-$P$1)*12-$O$1+1+MONTH(B2357)))</f>
        <v>3</v>
      </c>
      <c r="P2357" s="74">
        <f t="shared" ref="P2357:P2378" si="119">IF(C2357=0,0,IF(YEAR(C2357)=$P$1,MONTH(C2357)-$O$1+1,(YEAR(C2357)-$P$1)*12-$O$1+1+MONTH(C2357)))</f>
        <v>3</v>
      </c>
      <c r="Q2357" s="139" t="str">
        <f t="shared" ref="Q2357:Q2378" si="120">SUBSTITUTE(D2357," ","_")</f>
        <v>Gastos_Gerais</v>
      </c>
    </row>
    <row r="2358" spans="1:17" ht="24" x14ac:dyDescent="0.2">
      <c r="A2358" s="357">
        <v>2355</v>
      </c>
      <c r="B2358" s="347">
        <v>45014</v>
      </c>
      <c r="C2358" s="580">
        <v>44986</v>
      </c>
      <c r="D2358" s="349" t="s">
        <v>264</v>
      </c>
      <c r="E2358" s="349" t="s">
        <v>96</v>
      </c>
      <c r="F2358" s="350">
        <v>1107.6199999999999</v>
      </c>
      <c r="G2358" s="349" t="s">
        <v>3849</v>
      </c>
      <c r="H2358" s="349" t="s">
        <v>419</v>
      </c>
      <c r="I2358" s="351" t="s">
        <v>3595</v>
      </c>
      <c r="J2358" s="352" t="s">
        <v>3596</v>
      </c>
      <c r="K2358" s="352" t="s">
        <v>1163</v>
      </c>
      <c r="L2358" s="353" t="s">
        <v>32</v>
      </c>
      <c r="M2358" s="352">
        <v>10363</v>
      </c>
      <c r="N2358" s="371">
        <v>45014</v>
      </c>
      <c r="O2358" s="74">
        <f t="shared" si="118"/>
        <v>3</v>
      </c>
      <c r="P2358" s="74">
        <f t="shared" si="119"/>
        <v>3</v>
      </c>
      <c r="Q2358" s="139" t="str">
        <f t="shared" si="120"/>
        <v>Gastos_Gerais</v>
      </c>
    </row>
    <row r="2359" spans="1:17" ht="36" x14ac:dyDescent="0.2">
      <c r="A2359" s="357">
        <v>2356</v>
      </c>
      <c r="B2359" s="347">
        <v>45014</v>
      </c>
      <c r="C2359" s="580">
        <v>44986</v>
      </c>
      <c r="D2359" s="349" t="s">
        <v>176</v>
      </c>
      <c r="E2359" s="349" t="s">
        <v>1</v>
      </c>
      <c r="F2359" s="350">
        <v>967.44</v>
      </c>
      <c r="G2359" s="349" t="s">
        <v>3850</v>
      </c>
      <c r="H2359" s="349" t="s">
        <v>419</v>
      </c>
      <c r="I2359" s="351" t="s">
        <v>1377</v>
      </c>
      <c r="J2359" s="352" t="s">
        <v>1378</v>
      </c>
      <c r="K2359" s="352" t="s">
        <v>1188</v>
      </c>
      <c r="L2359" s="353" t="s">
        <v>1163</v>
      </c>
      <c r="M2359" s="352" t="s">
        <v>425</v>
      </c>
      <c r="N2359" s="371">
        <v>45014</v>
      </c>
      <c r="O2359" s="74">
        <f t="shared" si="118"/>
        <v>3</v>
      </c>
      <c r="P2359" s="74">
        <f t="shared" si="119"/>
        <v>3</v>
      </c>
      <c r="Q2359" s="139" t="str">
        <f t="shared" si="120"/>
        <v>Gastos_com_Pessoal</v>
      </c>
    </row>
    <row r="2360" spans="1:17" ht="24" x14ac:dyDescent="0.2">
      <c r="A2360" s="357">
        <v>2357</v>
      </c>
      <c r="B2360" s="347">
        <v>45014</v>
      </c>
      <c r="C2360" s="580">
        <v>44986</v>
      </c>
      <c r="D2360" s="349" t="s">
        <v>264</v>
      </c>
      <c r="E2360" s="349" t="s">
        <v>60</v>
      </c>
      <c r="F2360" s="350">
        <v>1396.5</v>
      </c>
      <c r="G2360" s="349" t="s">
        <v>3851</v>
      </c>
      <c r="H2360" s="349" t="s">
        <v>302</v>
      </c>
      <c r="I2360" s="351" t="s">
        <v>3852</v>
      </c>
      <c r="J2360" s="352" t="s">
        <v>3853</v>
      </c>
      <c r="K2360" s="352" t="s">
        <v>1163</v>
      </c>
      <c r="L2360" s="353" t="s">
        <v>32</v>
      </c>
      <c r="M2360" s="352">
        <v>150</v>
      </c>
      <c r="N2360" s="371">
        <v>45014</v>
      </c>
      <c r="O2360" s="74">
        <f t="shared" si="118"/>
        <v>3</v>
      </c>
      <c r="P2360" s="74">
        <f t="shared" si="119"/>
        <v>3</v>
      </c>
      <c r="Q2360" s="139" t="str">
        <f t="shared" si="120"/>
        <v>Gastos_Gerais</v>
      </c>
    </row>
    <row r="2361" spans="1:17" ht="24" x14ac:dyDescent="0.2">
      <c r="A2361" s="357">
        <v>2358</v>
      </c>
      <c r="B2361" s="347">
        <v>45014</v>
      </c>
      <c r="C2361" s="580">
        <v>44986</v>
      </c>
      <c r="D2361" s="349" t="s">
        <v>264</v>
      </c>
      <c r="E2361" s="349" t="s">
        <v>404</v>
      </c>
      <c r="F2361" s="350">
        <v>37.6</v>
      </c>
      <c r="G2361" s="349" t="s">
        <v>3854</v>
      </c>
      <c r="H2361" s="349" t="s">
        <v>420</v>
      </c>
      <c r="I2361" s="351" t="s">
        <v>3855</v>
      </c>
      <c r="J2361" s="352" t="s">
        <v>3856</v>
      </c>
      <c r="K2361" s="352" t="s">
        <v>1163</v>
      </c>
      <c r="L2361" s="353" t="s">
        <v>32</v>
      </c>
      <c r="M2361" s="352">
        <v>7895</v>
      </c>
      <c r="N2361" s="371">
        <v>45008</v>
      </c>
      <c r="O2361" s="74">
        <f t="shared" si="118"/>
        <v>3</v>
      </c>
      <c r="P2361" s="74">
        <f t="shared" si="119"/>
        <v>3</v>
      </c>
      <c r="Q2361" s="139" t="str">
        <f t="shared" si="120"/>
        <v>Gastos_Gerais</v>
      </c>
    </row>
    <row r="2362" spans="1:17" ht="24" x14ac:dyDescent="0.2">
      <c r="A2362" s="357">
        <v>2359</v>
      </c>
      <c r="B2362" s="347">
        <v>45014</v>
      </c>
      <c r="C2362" s="580">
        <v>44986</v>
      </c>
      <c r="D2362" s="349" t="s">
        <v>264</v>
      </c>
      <c r="E2362" s="349" t="s">
        <v>96</v>
      </c>
      <c r="F2362" s="350">
        <v>165.1</v>
      </c>
      <c r="G2362" s="349" t="s">
        <v>1360</v>
      </c>
      <c r="H2362" s="349" t="s">
        <v>419</v>
      </c>
      <c r="I2362" s="351" t="s">
        <v>3857</v>
      </c>
      <c r="J2362" s="352" t="s">
        <v>3858</v>
      </c>
      <c r="K2362" s="352" t="s">
        <v>1163</v>
      </c>
      <c r="L2362" s="353" t="s">
        <v>32</v>
      </c>
      <c r="M2362" s="352">
        <v>12446</v>
      </c>
      <c r="N2362" s="371">
        <v>45013</v>
      </c>
      <c r="O2362" s="74">
        <f t="shared" si="118"/>
        <v>3</v>
      </c>
      <c r="P2362" s="74">
        <f t="shared" si="119"/>
        <v>3</v>
      </c>
      <c r="Q2362" s="139" t="str">
        <f t="shared" si="120"/>
        <v>Gastos_Gerais</v>
      </c>
    </row>
    <row r="2363" spans="1:17" ht="24" x14ac:dyDescent="0.2">
      <c r="A2363" s="357">
        <v>2360</v>
      </c>
      <c r="B2363" s="347">
        <v>45014</v>
      </c>
      <c r="C2363" s="580">
        <v>44986</v>
      </c>
      <c r="D2363" s="349" t="s">
        <v>264</v>
      </c>
      <c r="E2363" s="349" t="s">
        <v>96</v>
      </c>
      <c r="F2363" s="350">
        <v>514.05999999999995</v>
      </c>
      <c r="G2363" s="349" t="s">
        <v>3859</v>
      </c>
      <c r="H2363" s="349" t="s">
        <v>419</v>
      </c>
      <c r="I2363" s="351" t="s">
        <v>2028</v>
      </c>
      <c r="J2363" s="352" t="s">
        <v>2420</v>
      </c>
      <c r="K2363" s="352" t="s">
        <v>1163</v>
      </c>
      <c r="L2363" s="353" t="s">
        <v>32</v>
      </c>
      <c r="M2363" s="352">
        <v>190</v>
      </c>
      <c r="N2363" s="371">
        <v>45014</v>
      </c>
      <c r="O2363" s="74">
        <f t="shared" si="118"/>
        <v>3</v>
      </c>
      <c r="P2363" s="74">
        <f t="shared" si="119"/>
        <v>3</v>
      </c>
      <c r="Q2363" s="139" t="str">
        <f t="shared" si="120"/>
        <v>Gastos_Gerais</v>
      </c>
    </row>
    <row r="2364" spans="1:17" ht="24" x14ac:dyDescent="0.2">
      <c r="A2364" s="357">
        <v>2361</v>
      </c>
      <c r="B2364" s="347">
        <v>45014</v>
      </c>
      <c r="C2364" s="580">
        <v>44986</v>
      </c>
      <c r="D2364" s="349" t="s">
        <v>264</v>
      </c>
      <c r="E2364" s="349" t="s">
        <v>404</v>
      </c>
      <c r="F2364" s="350">
        <v>38</v>
      </c>
      <c r="G2364" s="349" t="s">
        <v>3860</v>
      </c>
      <c r="H2364" s="349" t="s">
        <v>420</v>
      </c>
      <c r="I2364" s="351" t="s">
        <v>3473</v>
      </c>
      <c r="J2364" s="352" t="s">
        <v>1951</v>
      </c>
      <c r="K2364" s="352" t="s">
        <v>1163</v>
      </c>
      <c r="L2364" s="353" t="s">
        <v>32</v>
      </c>
      <c r="M2364" s="352">
        <v>1221</v>
      </c>
      <c r="N2364" s="371">
        <v>45007</v>
      </c>
      <c r="O2364" s="74">
        <f t="shared" si="118"/>
        <v>3</v>
      </c>
      <c r="P2364" s="74">
        <f t="shared" si="119"/>
        <v>3</v>
      </c>
      <c r="Q2364" s="139" t="str">
        <f t="shared" si="120"/>
        <v>Gastos_Gerais</v>
      </c>
    </row>
    <row r="2365" spans="1:17" ht="24" x14ac:dyDescent="0.2">
      <c r="A2365" s="357">
        <v>2362</v>
      </c>
      <c r="B2365" s="347">
        <v>45014</v>
      </c>
      <c r="C2365" s="580">
        <v>44986</v>
      </c>
      <c r="D2365" s="349" t="s">
        <v>264</v>
      </c>
      <c r="E2365" s="349" t="s">
        <v>290</v>
      </c>
      <c r="F2365" s="350">
        <v>414.5</v>
      </c>
      <c r="G2365" s="349" t="s">
        <v>3861</v>
      </c>
      <c r="H2365" s="349" t="s">
        <v>419</v>
      </c>
      <c r="I2365" s="351" t="s">
        <v>3862</v>
      </c>
      <c r="J2365" s="352" t="s">
        <v>3863</v>
      </c>
      <c r="K2365" s="352" t="s">
        <v>1163</v>
      </c>
      <c r="L2365" s="353" t="s">
        <v>32</v>
      </c>
      <c r="M2365" s="352">
        <v>5853</v>
      </c>
      <c r="N2365" s="371">
        <v>45014</v>
      </c>
      <c r="O2365" s="74">
        <f t="shared" si="118"/>
        <v>3</v>
      </c>
      <c r="P2365" s="74">
        <f t="shared" si="119"/>
        <v>3</v>
      </c>
      <c r="Q2365" s="139" t="str">
        <f t="shared" si="120"/>
        <v>Gastos_Gerais</v>
      </c>
    </row>
    <row r="2366" spans="1:17" ht="24" x14ac:dyDescent="0.2">
      <c r="A2366" s="357">
        <v>2363</v>
      </c>
      <c r="B2366" s="347">
        <v>45014</v>
      </c>
      <c r="C2366" s="580">
        <v>44986</v>
      </c>
      <c r="D2366" s="349" t="s">
        <v>264</v>
      </c>
      <c r="E2366" s="349" t="s">
        <v>96</v>
      </c>
      <c r="F2366" s="350">
        <v>1187.4000000000001</v>
      </c>
      <c r="G2366" s="349" t="s">
        <v>3864</v>
      </c>
      <c r="H2366" s="349" t="s">
        <v>423</v>
      </c>
      <c r="I2366" s="351" t="s">
        <v>3865</v>
      </c>
      <c r="J2366" s="352" t="s">
        <v>3866</v>
      </c>
      <c r="K2366" s="352" t="s">
        <v>1163</v>
      </c>
      <c r="L2366" s="353" t="s">
        <v>32</v>
      </c>
      <c r="M2366" s="352">
        <v>8175</v>
      </c>
      <c r="N2366" s="371">
        <v>45013</v>
      </c>
      <c r="O2366" s="74">
        <f t="shared" si="118"/>
        <v>3</v>
      </c>
      <c r="P2366" s="74">
        <f t="shared" si="119"/>
        <v>3</v>
      </c>
      <c r="Q2366" s="139" t="str">
        <f t="shared" si="120"/>
        <v>Gastos_Gerais</v>
      </c>
    </row>
    <row r="2367" spans="1:17" ht="24" x14ac:dyDescent="0.2">
      <c r="A2367" s="357">
        <v>2364</v>
      </c>
      <c r="B2367" s="347">
        <v>45014</v>
      </c>
      <c r="C2367" s="580">
        <v>44986</v>
      </c>
      <c r="D2367" s="349" t="s">
        <v>264</v>
      </c>
      <c r="E2367" s="349" t="s">
        <v>404</v>
      </c>
      <c r="F2367" s="350">
        <v>731.47</v>
      </c>
      <c r="G2367" s="349" t="s">
        <v>3867</v>
      </c>
      <c r="H2367" s="349" t="s">
        <v>414</v>
      </c>
      <c r="I2367" s="351" t="s">
        <v>1123</v>
      </c>
      <c r="J2367" s="352" t="s">
        <v>1667</v>
      </c>
      <c r="K2367" s="352" t="s">
        <v>1157</v>
      </c>
      <c r="L2367" s="353" t="s">
        <v>32</v>
      </c>
      <c r="M2367" s="352">
        <v>202313</v>
      </c>
      <c r="N2367" s="371">
        <v>45007</v>
      </c>
      <c r="O2367" s="74">
        <f t="shared" si="118"/>
        <v>3</v>
      </c>
      <c r="P2367" s="74">
        <f t="shared" si="119"/>
        <v>3</v>
      </c>
      <c r="Q2367" s="139" t="str">
        <f t="shared" si="120"/>
        <v>Gastos_Gerais</v>
      </c>
    </row>
    <row r="2368" spans="1:17" s="411" customFormat="1" ht="24" x14ac:dyDescent="0.2">
      <c r="A2368" s="357">
        <v>2365</v>
      </c>
      <c r="B2368" s="373">
        <v>45014</v>
      </c>
      <c r="C2368" s="417">
        <v>44986</v>
      </c>
      <c r="D2368" s="372" t="s">
        <v>264</v>
      </c>
      <c r="E2368" s="372" t="s">
        <v>96</v>
      </c>
      <c r="F2368" s="374">
        <v>6186.16</v>
      </c>
      <c r="G2368" s="372" t="s">
        <v>3868</v>
      </c>
      <c r="H2368" s="372" t="s">
        <v>422</v>
      </c>
      <c r="I2368" s="372" t="s">
        <v>3869</v>
      </c>
      <c r="J2368" s="375" t="s">
        <v>3870</v>
      </c>
      <c r="K2368" s="375" t="s">
        <v>1157</v>
      </c>
      <c r="L2368" s="375" t="s">
        <v>32</v>
      </c>
      <c r="M2368" s="375">
        <v>49235</v>
      </c>
      <c r="N2368" s="418">
        <v>45007</v>
      </c>
      <c r="O2368" s="74">
        <f t="shared" si="118"/>
        <v>3</v>
      </c>
      <c r="P2368" s="74">
        <f t="shared" si="119"/>
        <v>3</v>
      </c>
      <c r="Q2368" s="423" t="str">
        <f t="shared" si="120"/>
        <v>Gastos_Gerais</v>
      </c>
    </row>
    <row r="2369" spans="1:17" ht="25.5" x14ac:dyDescent="0.2">
      <c r="A2369" s="357">
        <v>2366</v>
      </c>
      <c r="B2369" s="347">
        <v>45014</v>
      </c>
      <c r="C2369" s="580">
        <v>44986</v>
      </c>
      <c r="D2369" s="349" t="s">
        <v>176</v>
      </c>
      <c r="E2369" s="349" t="s">
        <v>262</v>
      </c>
      <c r="F2369" s="350">
        <v>1030.07</v>
      </c>
      <c r="G2369" s="349" t="s">
        <v>3871</v>
      </c>
      <c r="H2369" s="349" t="s">
        <v>414</v>
      </c>
      <c r="I2369" s="351" t="s">
        <v>3872</v>
      </c>
      <c r="J2369" s="352" t="s">
        <v>803</v>
      </c>
      <c r="K2369" s="352" t="s">
        <v>1188</v>
      </c>
      <c r="L2369" s="353" t="s">
        <v>1189</v>
      </c>
      <c r="M2369" s="352">
        <v>568720543</v>
      </c>
      <c r="N2369" s="371">
        <v>45014</v>
      </c>
      <c r="O2369" s="74">
        <f t="shared" ref="O2369:O2377" si="121">IF(B2369=0,0,IF(YEAR(B2369)=$P$1,MONTH(B2369)-$O$1+1,(YEAR(B2369)-$P$1)*12-$O$1+1+MONTH(B2369)))</f>
        <v>3</v>
      </c>
      <c r="P2369" s="74">
        <f t="shared" ref="P2369:P2377" si="122">IF(C2369=0,0,IF(YEAR(C2369)=$P$1,MONTH(C2369)-$O$1+1,(YEAR(C2369)-$P$1)*12-$O$1+1+MONTH(C2369)))</f>
        <v>3</v>
      </c>
      <c r="Q2369" s="139" t="str">
        <f t="shared" ref="Q2369:Q2377" si="123">SUBSTITUTE(D2369," ","_")</f>
        <v>Gastos_com_Pessoal</v>
      </c>
    </row>
    <row r="2370" spans="1:17" ht="25.5" x14ac:dyDescent="0.2">
      <c r="A2370" s="357">
        <v>2367</v>
      </c>
      <c r="B2370" s="347">
        <v>45014</v>
      </c>
      <c r="C2370" s="580">
        <v>44986</v>
      </c>
      <c r="D2370" s="349" t="s">
        <v>176</v>
      </c>
      <c r="E2370" s="349" t="s">
        <v>280</v>
      </c>
      <c r="F2370" s="350">
        <v>2799.21</v>
      </c>
      <c r="G2370" s="349" t="s">
        <v>3873</v>
      </c>
      <c r="H2370" s="349" t="s">
        <v>414</v>
      </c>
      <c r="I2370" s="351" t="s">
        <v>3872</v>
      </c>
      <c r="J2370" s="352" t="s">
        <v>803</v>
      </c>
      <c r="K2370" s="352" t="s">
        <v>1188</v>
      </c>
      <c r="L2370" s="353" t="s">
        <v>1189</v>
      </c>
      <c r="M2370" s="352">
        <v>568720543</v>
      </c>
      <c r="N2370" s="371">
        <v>45014</v>
      </c>
      <c r="O2370" s="74">
        <f t="shared" si="121"/>
        <v>3</v>
      </c>
      <c r="P2370" s="74">
        <f t="shared" si="122"/>
        <v>3</v>
      </c>
      <c r="Q2370" s="139" t="str">
        <f t="shared" si="123"/>
        <v>Gastos_com_Pessoal</v>
      </c>
    </row>
    <row r="2371" spans="1:17" ht="25.5" x14ac:dyDescent="0.2">
      <c r="A2371" s="357">
        <v>2368</v>
      </c>
      <c r="B2371" s="347">
        <v>45014</v>
      </c>
      <c r="C2371" s="580">
        <v>44986</v>
      </c>
      <c r="D2371" s="349" t="s">
        <v>176</v>
      </c>
      <c r="E2371" s="349" t="s">
        <v>262</v>
      </c>
      <c r="F2371" s="350">
        <v>1011.22</v>
      </c>
      <c r="G2371" s="349" t="s">
        <v>3874</v>
      </c>
      <c r="H2371" s="349" t="s">
        <v>423</v>
      </c>
      <c r="I2371" s="351" t="s">
        <v>3875</v>
      </c>
      <c r="J2371" s="352" t="s">
        <v>3876</v>
      </c>
      <c r="K2371" s="352" t="s">
        <v>1188</v>
      </c>
      <c r="L2371" s="353" t="s">
        <v>1189</v>
      </c>
      <c r="M2371" s="352">
        <v>568720543</v>
      </c>
      <c r="N2371" s="371">
        <v>45014</v>
      </c>
      <c r="O2371" s="74">
        <f t="shared" si="121"/>
        <v>3</v>
      </c>
      <c r="P2371" s="74">
        <f t="shared" si="122"/>
        <v>3</v>
      </c>
      <c r="Q2371" s="139" t="str">
        <f t="shared" si="123"/>
        <v>Gastos_com_Pessoal</v>
      </c>
    </row>
    <row r="2372" spans="1:17" ht="25.5" x14ac:dyDescent="0.2">
      <c r="A2372" s="357">
        <v>2369</v>
      </c>
      <c r="B2372" s="347">
        <v>45014</v>
      </c>
      <c r="C2372" s="580">
        <v>44986</v>
      </c>
      <c r="D2372" s="349" t="s">
        <v>176</v>
      </c>
      <c r="E2372" s="349" t="s">
        <v>280</v>
      </c>
      <c r="F2372" s="350">
        <v>2867.11</v>
      </c>
      <c r="G2372" s="349" t="s">
        <v>3877</v>
      </c>
      <c r="H2372" s="349" t="s">
        <v>423</v>
      </c>
      <c r="I2372" s="351" t="s">
        <v>3875</v>
      </c>
      <c r="J2372" s="352" t="s">
        <v>3876</v>
      </c>
      <c r="K2372" s="352" t="s">
        <v>1188</v>
      </c>
      <c r="L2372" s="353" t="s">
        <v>1189</v>
      </c>
      <c r="M2372" s="352">
        <v>568720543</v>
      </c>
      <c r="N2372" s="371">
        <v>45014</v>
      </c>
      <c r="O2372" s="74">
        <f t="shared" si="121"/>
        <v>3</v>
      </c>
      <c r="P2372" s="74">
        <f t="shared" si="122"/>
        <v>3</v>
      </c>
      <c r="Q2372" s="139" t="str">
        <f t="shared" si="123"/>
        <v>Gastos_com_Pessoal</v>
      </c>
    </row>
    <row r="2373" spans="1:17" ht="25.5" x14ac:dyDescent="0.2">
      <c r="A2373" s="357">
        <v>2370</v>
      </c>
      <c r="B2373" s="347">
        <v>45014</v>
      </c>
      <c r="C2373" s="580">
        <v>44986</v>
      </c>
      <c r="D2373" s="349" t="s">
        <v>176</v>
      </c>
      <c r="E2373" s="349" t="s">
        <v>262</v>
      </c>
      <c r="F2373" s="350">
        <v>931.57</v>
      </c>
      <c r="G2373" s="349" t="s">
        <v>3878</v>
      </c>
      <c r="H2373" s="349" t="s">
        <v>493</v>
      </c>
      <c r="I2373" s="351" t="s">
        <v>1728</v>
      </c>
      <c r="J2373" s="352" t="s">
        <v>670</v>
      </c>
      <c r="K2373" s="352" t="s">
        <v>1188</v>
      </c>
      <c r="L2373" s="353" t="s">
        <v>1189</v>
      </c>
      <c r="M2373" s="352">
        <v>568720543</v>
      </c>
      <c r="N2373" s="371">
        <v>45014</v>
      </c>
      <c r="O2373" s="74">
        <f t="shared" si="121"/>
        <v>3</v>
      </c>
      <c r="P2373" s="74">
        <f t="shared" si="122"/>
        <v>3</v>
      </c>
      <c r="Q2373" s="139" t="str">
        <f t="shared" si="123"/>
        <v>Gastos_com_Pessoal</v>
      </c>
    </row>
    <row r="2374" spans="1:17" ht="25.5" x14ac:dyDescent="0.2">
      <c r="A2374" s="357">
        <v>2371</v>
      </c>
      <c r="B2374" s="347">
        <v>45014</v>
      </c>
      <c r="C2374" s="580">
        <v>44986</v>
      </c>
      <c r="D2374" s="349" t="s">
        <v>176</v>
      </c>
      <c r="E2374" s="349" t="s">
        <v>280</v>
      </c>
      <c r="F2374" s="350">
        <v>2590.5300000000002</v>
      </c>
      <c r="G2374" s="349" t="s">
        <v>3879</v>
      </c>
      <c r="H2374" s="349" t="s">
        <v>493</v>
      </c>
      <c r="I2374" s="351" t="s">
        <v>1728</v>
      </c>
      <c r="J2374" s="352" t="s">
        <v>670</v>
      </c>
      <c r="K2374" s="352" t="s">
        <v>1188</v>
      </c>
      <c r="L2374" s="353" t="s">
        <v>1189</v>
      </c>
      <c r="M2374" s="352">
        <v>568720543</v>
      </c>
      <c r="N2374" s="371">
        <v>45014</v>
      </c>
      <c r="O2374" s="74">
        <f t="shared" si="121"/>
        <v>3</v>
      </c>
      <c r="P2374" s="74">
        <f t="shared" si="122"/>
        <v>3</v>
      </c>
      <c r="Q2374" s="139" t="str">
        <f t="shared" si="123"/>
        <v>Gastos_com_Pessoal</v>
      </c>
    </row>
    <row r="2375" spans="1:17" ht="25.5" x14ac:dyDescent="0.2">
      <c r="A2375" s="357">
        <v>2372</v>
      </c>
      <c r="B2375" s="347">
        <v>45014</v>
      </c>
      <c r="C2375" s="580">
        <v>44986</v>
      </c>
      <c r="D2375" s="349" t="s">
        <v>176</v>
      </c>
      <c r="E2375" s="349" t="s">
        <v>262</v>
      </c>
      <c r="F2375" s="350">
        <v>823.86</v>
      </c>
      <c r="G2375" s="349" t="s">
        <v>3880</v>
      </c>
      <c r="H2375" s="349" t="s">
        <v>421</v>
      </c>
      <c r="I2375" s="351" t="s">
        <v>3881</v>
      </c>
      <c r="J2375" s="352" t="s">
        <v>510</v>
      </c>
      <c r="K2375" s="352" t="s">
        <v>1188</v>
      </c>
      <c r="L2375" s="353" t="s">
        <v>1189</v>
      </c>
      <c r="M2375" s="352">
        <v>568720543</v>
      </c>
      <c r="N2375" s="371">
        <v>45014</v>
      </c>
      <c r="O2375" s="74">
        <f t="shared" si="121"/>
        <v>3</v>
      </c>
      <c r="P2375" s="74">
        <f t="shared" si="122"/>
        <v>3</v>
      </c>
      <c r="Q2375" s="139" t="str">
        <f t="shared" si="123"/>
        <v>Gastos_com_Pessoal</v>
      </c>
    </row>
    <row r="2376" spans="1:17" ht="25.5" x14ac:dyDescent="0.2">
      <c r="A2376" s="357">
        <v>2373</v>
      </c>
      <c r="B2376" s="347">
        <v>45014</v>
      </c>
      <c r="C2376" s="580">
        <v>44986</v>
      </c>
      <c r="D2376" s="349" t="s">
        <v>176</v>
      </c>
      <c r="E2376" s="349" t="s">
        <v>280</v>
      </c>
      <c r="F2376" s="350">
        <v>2332.06</v>
      </c>
      <c r="G2376" s="349" t="s">
        <v>3882</v>
      </c>
      <c r="H2376" s="349" t="s">
        <v>421</v>
      </c>
      <c r="I2376" s="351" t="s">
        <v>3881</v>
      </c>
      <c r="J2376" s="352" t="s">
        <v>510</v>
      </c>
      <c r="K2376" s="352" t="s">
        <v>1188</v>
      </c>
      <c r="L2376" s="353" t="s">
        <v>1189</v>
      </c>
      <c r="M2376" s="352">
        <v>568720543</v>
      </c>
      <c r="N2376" s="371">
        <v>45014</v>
      </c>
      <c r="O2376" s="74">
        <f t="shared" si="121"/>
        <v>3</v>
      </c>
      <c r="P2376" s="74">
        <f t="shared" si="122"/>
        <v>3</v>
      </c>
      <c r="Q2376" s="139" t="str">
        <f t="shared" si="123"/>
        <v>Gastos_com_Pessoal</v>
      </c>
    </row>
    <row r="2377" spans="1:17" ht="25.5" x14ac:dyDescent="0.2">
      <c r="A2377" s="357">
        <v>2374</v>
      </c>
      <c r="B2377" s="347">
        <v>45014</v>
      </c>
      <c r="C2377" s="580">
        <v>44986</v>
      </c>
      <c r="D2377" s="349" t="s">
        <v>176</v>
      </c>
      <c r="E2377" s="349" t="s">
        <v>262</v>
      </c>
      <c r="F2377" s="350">
        <v>629.1</v>
      </c>
      <c r="G2377" s="349" t="s">
        <v>3883</v>
      </c>
      <c r="H2377" s="349" t="s">
        <v>302</v>
      </c>
      <c r="I2377" s="351" t="s">
        <v>3884</v>
      </c>
      <c r="J2377" s="352" t="s">
        <v>984</v>
      </c>
      <c r="K2377" s="352" t="s">
        <v>1188</v>
      </c>
      <c r="L2377" s="353" t="s">
        <v>1189</v>
      </c>
      <c r="M2377" s="352">
        <v>568720543</v>
      </c>
      <c r="N2377" s="371">
        <v>45014</v>
      </c>
      <c r="O2377" s="74">
        <f t="shared" si="121"/>
        <v>3</v>
      </c>
      <c r="P2377" s="74">
        <f t="shared" si="122"/>
        <v>3</v>
      </c>
      <c r="Q2377" s="139" t="str">
        <f t="shared" si="123"/>
        <v>Gastos_com_Pessoal</v>
      </c>
    </row>
    <row r="2378" spans="1:17" ht="25.5" x14ac:dyDescent="0.2">
      <c r="A2378" s="357">
        <v>2375</v>
      </c>
      <c r="B2378" s="347">
        <v>45014</v>
      </c>
      <c r="C2378" s="580">
        <v>44986</v>
      </c>
      <c r="D2378" s="349" t="s">
        <v>176</v>
      </c>
      <c r="E2378" s="349" t="s">
        <v>280</v>
      </c>
      <c r="F2378" s="350">
        <v>1841.26</v>
      </c>
      <c r="G2378" s="349" t="s">
        <v>3885</v>
      </c>
      <c r="H2378" s="349" t="s">
        <v>302</v>
      </c>
      <c r="I2378" s="351" t="s">
        <v>3884</v>
      </c>
      <c r="J2378" s="352" t="s">
        <v>984</v>
      </c>
      <c r="K2378" s="352" t="s">
        <v>1188</v>
      </c>
      <c r="L2378" s="353" t="s">
        <v>1189</v>
      </c>
      <c r="M2378" s="352">
        <v>568720543</v>
      </c>
      <c r="N2378" s="371">
        <v>45014</v>
      </c>
      <c r="O2378" s="74">
        <f t="shared" si="118"/>
        <v>3</v>
      </c>
      <c r="P2378" s="74">
        <f t="shared" si="119"/>
        <v>3</v>
      </c>
      <c r="Q2378" s="139" t="str">
        <f t="shared" si="120"/>
        <v>Gastos_com_Pessoal</v>
      </c>
    </row>
    <row r="2379" spans="1:17" ht="25.5" x14ac:dyDescent="0.2">
      <c r="A2379" s="357">
        <v>2376</v>
      </c>
      <c r="B2379" s="347">
        <v>45014</v>
      </c>
      <c r="C2379" s="580">
        <v>44986</v>
      </c>
      <c r="D2379" s="349" t="s">
        <v>176</v>
      </c>
      <c r="E2379" s="349" t="s">
        <v>262</v>
      </c>
      <c r="F2379" s="350">
        <v>620.71</v>
      </c>
      <c r="G2379" s="349" t="s">
        <v>3886</v>
      </c>
      <c r="H2379" s="349" t="s">
        <v>419</v>
      </c>
      <c r="I2379" s="351" t="s">
        <v>3887</v>
      </c>
      <c r="J2379" s="352" t="s">
        <v>451</v>
      </c>
      <c r="K2379" s="352" t="s">
        <v>1188</v>
      </c>
      <c r="L2379" s="353" t="s">
        <v>1189</v>
      </c>
      <c r="M2379" s="352">
        <v>568720543</v>
      </c>
      <c r="N2379" s="371">
        <v>45014</v>
      </c>
      <c r="O2379" s="74">
        <f t="shared" ref="O2379:O2423" si="124">IF(B2379=0,0,IF(YEAR(B2379)=$P$1,MONTH(B2379)-$O$1+1,(YEAR(B2379)-$P$1)*12-$O$1+1+MONTH(B2379)))</f>
        <v>3</v>
      </c>
      <c r="P2379" s="74">
        <f t="shared" ref="P2379:P2423" si="125">IF(C2379=0,0,IF(YEAR(C2379)=$P$1,MONTH(C2379)-$O$1+1,(YEAR(C2379)-$P$1)*12-$O$1+1+MONTH(C2379)))</f>
        <v>3</v>
      </c>
      <c r="Q2379" s="139" t="str">
        <f t="shared" ref="Q2379:Q2423" si="126">SUBSTITUTE(D2379," ","_")</f>
        <v>Gastos_com_Pessoal</v>
      </c>
    </row>
    <row r="2380" spans="1:17" ht="25.5" x14ac:dyDescent="0.2">
      <c r="A2380" s="357">
        <v>2377</v>
      </c>
      <c r="B2380" s="347">
        <v>45014</v>
      </c>
      <c r="C2380" s="580">
        <v>44986</v>
      </c>
      <c r="D2380" s="349" t="s">
        <v>176</v>
      </c>
      <c r="E2380" s="349" t="s">
        <v>280</v>
      </c>
      <c r="F2380" s="350">
        <v>2833.95</v>
      </c>
      <c r="G2380" s="349" t="s">
        <v>3888</v>
      </c>
      <c r="H2380" s="349" t="s">
        <v>419</v>
      </c>
      <c r="I2380" s="351" t="s">
        <v>3887</v>
      </c>
      <c r="J2380" s="352" t="s">
        <v>451</v>
      </c>
      <c r="K2380" s="352" t="s">
        <v>1188</v>
      </c>
      <c r="L2380" s="353" t="s">
        <v>1189</v>
      </c>
      <c r="M2380" s="352">
        <v>568720543</v>
      </c>
      <c r="N2380" s="371">
        <v>45014</v>
      </c>
      <c r="O2380" s="74">
        <f t="shared" si="124"/>
        <v>3</v>
      </c>
      <c r="P2380" s="74">
        <f t="shared" si="125"/>
        <v>3</v>
      </c>
      <c r="Q2380" s="139" t="str">
        <f t="shared" si="126"/>
        <v>Gastos_com_Pessoal</v>
      </c>
    </row>
    <row r="2381" spans="1:17" ht="25.5" x14ac:dyDescent="0.2">
      <c r="A2381" s="357">
        <v>2378</v>
      </c>
      <c r="B2381" s="347">
        <v>45014</v>
      </c>
      <c r="C2381" s="580">
        <v>44986</v>
      </c>
      <c r="D2381" s="349" t="s">
        <v>176</v>
      </c>
      <c r="E2381" s="349" t="s">
        <v>262</v>
      </c>
      <c r="F2381" s="350">
        <v>1002.3</v>
      </c>
      <c r="G2381" s="349" t="s">
        <v>3889</v>
      </c>
      <c r="H2381" s="349" t="s">
        <v>414</v>
      </c>
      <c r="I2381" s="351" t="s">
        <v>3890</v>
      </c>
      <c r="J2381" s="352" t="s">
        <v>3891</v>
      </c>
      <c r="K2381" s="352" t="s">
        <v>1188</v>
      </c>
      <c r="L2381" s="353" t="s">
        <v>1189</v>
      </c>
      <c r="M2381" s="352">
        <v>568720543</v>
      </c>
      <c r="N2381" s="371">
        <v>45014</v>
      </c>
      <c r="O2381" s="74">
        <f t="shared" si="124"/>
        <v>3</v>
      </c>
      <c r="P2381" s="74">
        <f t="shared" si="125"/>
        <v>3</v>
      </c>
      <c r="Q2381" s="139" t="str">
        <f t="shared" si="126"/>
        <v>Gastos_com_Pessoal</v>
      </c>
    </row>
    <row r="2382" spans="1:17" ht="25.5" x14ac:dyDescent="0.2">
      <c r="A2382" s="357">
        <v>2379</v>
      </c>
      <c r="B2382" s="347">
        <v>45014</v>
      </c>
      <c r="C2382" s="580">
        <v>44986</v>
      </c>
      <c r="D2382" s="349" t="s">
        <v>176</v>
      </c>
      <c r="E2382" s="349" t="s">
        <v>280</v>
      </c>
      <c r="F2382" s="350">
        <v>2783.77</v>
      </c>
      <c r="G2382" s="349" t="s">
        <v>3892</v>
      </c>
      <c r="H2382" s="349" t="s">
        <v>414</v>
      </c>
      <c r="I2382" s="351" t="s">
        <v>3890</v>
      </c>
      <c r="J2382" s="352" t="s">
        <v>3891</v>
      </c>
      <c r="K2382" s="352" t="s">
        <v>1188</v>
      </c>
      <c r="L2382" s="353" t="s">
        <v>1189</v>
      </c>
      <c r="M2382" s="352">
        <v>568720543</v>
      </c>
      <c r="N2382" s="371">
        <v>45014</v>
      </c>
      <c r="O2382" s="74">
        <f t="shared" si="124"/>
        <v>3</v>
      </c>
      <c r="P2382" s="74">
        <f t="shared" si="125"/>
        <v>3</v>
      </c>
      <c r="Q2382" s="139" t="str">
        <f t="shared" si="126"/>
        <v>Gastos_com_Pessoal</v>
      </c>
    </row>
    <row r="2383" spans="1:17" ht="25.5" x14ac:dyDescent="0.2">
      <c r="A2383" s="357">
        <v>2380</v>
      </c>
      <c r="B2383" s="347">
        <v>45014</v>
      </c>
      <c r="C2383" s="580">
        <v>44986</v>
      </c>
      <c r="D2383" s="349" t="s">
        <v>176</v>
      </c>
      <c r="E2383" s="349" t="s">
        <v>262</v>
      </c>
      <c r="F2383" s="350">
        <v>934.35</v>
      </c>
      <c r="G2383" s="349" t="s">
        <v>3893</v>
      </c>
      <c r="H2383" s="349" t="s">
        <v>414</v>
      </c>
      <c r="I2383" s="351" t="s">
        <v>3894</v>
      </c>
      <c r="J2383" s="352" t="s">
        <v>550</v>
      </c>
      <c r="K2383" s="352" t="s">
        <v>1188</v>
      </c>
      <c r="L2383" s="353" t="s">
        <v>1189</v>
      </c>
      <c r="M2383" s="352">
        <v>568720543</v>
      </c>
      <c r="N2383" s="371">
        <v>45014</v>
      </c>
      <c r="O2383" s="74">
        <f t="shared" si="124"/>
        <v>3</v>
      </c>
      <c r="P2383" s="74">
        <f t="shared" si="125"/>
        <v>3</v>
      </c>
      <c r="Q2383" s="139" t="str">
        <f t="shared" si="126"/>
        <v>Gastos_com_Pessoal</v>
      </c>
    </row>
    <row r="2384" spans="1:17" ht="25.5" x14ac:dyDescent="0.2">
      <c r="A2384" s="357">
        <v>2381</v>
      </c>
      <c r="B2384" s="347">
        <v>45014</v>
      </c>
      <c r="C2384" s="580">
        <v>44986</v>
      </c>
      <c r="D2384" s="349" t="s">
        <v>176</v>
      </c>
      <c r="E2384" s="349" t="s">
        <v>280</v>
      </c>
      <c r="F2384" s="350">
        <v>2597.1</v>
      </c>
      <c r="G2384" s="349" t="s">
        <v>3895</v>
      </c>
      <c r="H2384" s="349" t="s">
        <v>414</v>
      </c>
      <c r="I2384" s="351" t="s">
        <v>3894</v>
      </c>
      <c r="J2384" s="352" t="s">
        <v>550</v>
      </c>
      <c r="K2384" s="352" t="s">
        <v>1188</v>
      </c>
      <c r="L2384" s="353" t="s">
        <v>1189</v>
      </c>
      <c r="M2384" s="352">
        <v>568720543</v>
      </c>
      <c r="N2384" s="371">
        <v>45014</v>
      </c>
      <c r="O2384" s="74">
        <f t="shared" si="124"/>
        <v>3</v>
      </c>
      <c r="P2384" s="74">
        <f t="shared" si="125"/>
        <v>3</v>
      </c>
      <c r="Q2384" s="139" t="str">
        <f t="shared" si="126"/>
        <v>Gastos_com_Pessoal</v>
      </c>
    </row>
    <row r="2385" spans="1:17" ht="25.5" x14ac:dyDescent="0.2">
      <c r="A2385" s="357">
        <v>2382</v>
      </c>
      <c r="B2385" s="347">
        <v>45014</v>
      </c>
      <c r="C2385" s="580">
        <v>44986</v>
      </c>
      <c r="D2385" s="349" t="s">
        <v>176</v>
      </c>
      <c r="E2385" s="349" t="s">
        <v>262</v>
      </c>
      <c r="F2385" s="350">
        <v>1135.08</v>
      </c>
      <c r="G2385" s="349" t="s">
        <v>3896</v>
      </c>
      <c r="H2385" s="349" t="s">
        <v>421</v>
      </c>
      <c r="I2385" s="351" t="s">
        <v>3897</v>
      </c>
      <c r="J2385" s="352">
        <v>100319656.01000001</v>
      </c>
      <c r="K2385" s="352" t="s">
        <v>1188</v>
      </c>
      <c r="L2385" s="353" t="s">
        <v>1189</v>
      </c>
      <c r="M2385" s="352">
        <v>568720543</v>
      </c>
      <c r="N2385" s="371">
        <v>45014</v>
      </c>
      <c r="O2385" s="74">
        <f t="shared" si="124"/>
        <v>3</v>
      </c>
      <c r="P2385" s="74">
        <f t="shared" si="125"/>
        <v>3</v>
      </c>
      <c r="Q2385" s="139" t="str">
        <f t="shared" si="126"/>
        <v>Gastos_com_Pessoal</v>
      </c>
    </row>
    <row r="2386" spans="1:17" ht="25.5" x14ac:dyDescent="0.2">
      <c r="A2386" s="357">
        <v>2383</v>
      </c>
      <c r="B2386" s="347">
        <v>45014</v>
      </c>
      <c r="C2386" s="580">
        <v>44986</v>
      </c>
      <c r="D2386" s="349" t="s">
        <v>176</v>
      </c>
      <c r="E2386" s="349" t="s">
        <v>280</v>
      </c>
      <c r="F2386" s="374">
        <v>3019.94</v>
      </c>
      <c r="G2386" s="349" t="s">
        <v>3898</v>
      </c>
      <c r="H2386" s="349" t="s">
        <v>421</v>
      </c>
      <c r="I2386" s="351" t="s">
        <v>3897</v>
      </c>
      <c r="J2386" s="352">
        <v>100319656.01000001</v>
      </c>
      <c r="K2386" s="352" t="s">
        <v>1188</v>
      </c>
      <c r="L2386" s="353" t="s">
        <v>1189</v>
      </c>
      <c r="M2386" s="352">
        <v>568720543</v>
      </c>
      <c r="N2386" s="371">
        <v>45014</v>
      </c>
      <c r="O2386" s="74">
        <f t="shared" si="124"/>
        <v>3</v>
      </c>
      <c r="P2386" s="74">
        <f t="shared" si="125"/>
        <v>3</v>
      </c>
      <c r="Q2386" s="139" t="str">
        <f t="shared" si="126"/>
        <v>Gastos_com_Pessoal</v>
      </c>
    </row>
    <row r="2387" spans="1:17" ht="25.5" x14ac:dyDescent="0.2">
      <c r="A2387" s="357">
        <v>2384</v>
      </c>
      <c r="B2387" s="347">
        <v>45014</v>
      </c>
      <c r="C2387" s="580">
        <v>44986</v>
      </c>
      <c r="D2387" s="349" t="s">
        <v>176</v>
      </c>
      <c r="E2387" s="349" t="s">
        <v>262</v>
      </c>
      <c r="F2387" s="350">
        <v>1036.24</v>
      </c>
      <c r="G2387" s="349" t="s">
        <v>3899</v>
      </c>
      <c r="H2387" s="349" t="s">
        <v>414</v>
      </c>
      <c r="I2387" s="351" t="s">
        <v>3900</v>
      </c>
      <c r="J2387" s="352" t="s">
        <v>702</v>
      </c>
      <c r="K2387" s="352" t="s">
        <v>1188</v>
      </c>
      <c r="L2387" s="353" t="s">
        <v>1189</v>
      </c>
      <c r="M2387" s="352">
        <v>568720543</v>
      </c>
      <c r="N2387" s="371">
        <v>45014</v>
      </c>
      <c r="O2387" s="74">
        <f t="shared" si="124"/>
        <v>3</v>
      </c>
      <c r="P2387" s="74">
        <f t="shared" si="125"/>
        <v>3</v>
      </c>
      <c r="Q2387" s="139" t="str">
        <f t="shared" si="126"/>
        <v>Gastos_com_Pessoal</v>
      </c>
    </row>
    <row r="2388" spans="1:17" ht="25.5" x14ac:dyDescent="0.2">
      <c r="A2388" s="357">
        <v>2385</v>
      </c>
      <c r="B2388" s="347">
        <v>45014</v>
      </c>
      <c r="C2388" s="580">
        <v>44986</v>
      </c>
      <c r="D2388" s="349" t="s">
        <v>176</v>
      </c>
      <c r="E2388" s="349" t="s">
        <v>280</v>
      </c>
      <c r="F2388" s="350">
        <v>2812.41</v>
      </c>
      <c r="G2388" s="349" t="s">
        <v>3901</v>
      </c>
      <c r="H2388" s="349" t="s">
        <v>414</v>
      </c>
      <c r="I2388" s="351" t="s">
        <v>3900</v>
      </c>
      <c r="J2388" s="352" t="s">
        <v>702</v>
      </c>
      <c r="K2388" s="352" t="s">
        <v>1188</v>
      </c>
      <c r="L2388" s="353" t="s">
        <v>1189</v>
      </c>
      <c r="M2388" s="352">
        <v>568720543</v>
      </c>
      <c r="N2388" s="371">
        <v>45014</v>
      </c>
      <c r="O2388" s="74">
        <f t="shared" si="124"/>
        <v>3</v>
      </c>
      <c r="P2388" s="74">
        <f t="shared" si="125"/>
        <v>3</v>
      </c>
      <c r="Q2388" s="139" t="str">
        <f t="shared" si="126"/>
        <v>Gastos_com_Pessoal</v>
      </c>
    </row>
    <row r="2389" spans="1:17" ht="25.5" x14ac:dyDescent="0.2">
      <c r="A2389" s="357">
        <v>2386</v>
      </c>
      <c r="B2389" s="347">
        <v>45014</v>
      </c>
      <c r="C2389" s="580">
        <v>44986</v>
      </c>
      <c r="D2389" s="349" t="s">
        <v>176</v>
      </c>
      <c r="E2389" s="349" t="s">
        <v>262</v>
      </c>
      <c r="F2389" s="350">
        <v>629.1</v>
      </c>
      <c r="G2389" s="349" t="s">
        <v>3902</v>
      </c>
      <c r="H2389" s="349" t="s">
        <v>302</v>
      </c>
      <c r="I2389" s="351" t="s">
        <v>1875</v>
      </c>
      <c r="J2389" s="352" t="s">
        <v>1876</v>
      </c>
      <c r="K2389" s="352" t="s">
        <v>1188</v>
      </c>
      <c r="L2389" s="353" t="s">
        <v>1189</v>
      </c>
      <c r="M2389" s="352">
        <v>568720543</v>
      </c>
      <c r="N2389" s="371">
        <v>45014</v>
      </c>
      <c r="O2389" s="74">
        <f t="shared" si="124"/>
        <v>3</v>
      </c>
      <c r="P2389" s="74">
        <f t="shared" si="125"/>
        <v>3</v>
      </c>
      <c r="Q2389" s="139" t="str">
        <f t="shared" si="126"/>
        <v>Gastos_com_Pessoal</v>
      </c>
    </row>
    <row r="2390" spans="1:17" ht="25.5" x14ac:dyDescent="0.2">
      <c r="A2390" s="357">
        <v>2387</v>
      </c>
      <c r="B2390" s="347">
        <v>45014</v>
      </c>
      <c r="C2390" s="580">
        <v>44986</v>
      </c>
      <c r="D2390" s="349" t="s">
        <v>176</v>
      </c>
      <c r="E2390" s="349" t="s">
        <v>280</v>
      </c>
      <c r="F2390" s="350">
        <v>1841.26</v>
      </c>
      <c r="G2390" s="349" t="s">
        <v>3903</v>
      </c>
      <c r="H2390" s="349" t="s">
        <v>302</v>
      </c>
      <c r="I2390" s="351" t="s">
        <v>1875</v>
      </c>
      <c r="J2390" s="352" t="s">
        <v>1876</v>
      </c>
      <c r="K2390" s="352" t="s">
        <v>1188</v>
      </c>
      <c r="L2390" s="353" t="s">
        <v>1189</v>
      </c>
      <c r="M2390" s="352">
        <v>568720543</v>
      </c>
      <c r="N2390" s="371">
        <v>45014</v>
      </c>
      <c r="O2390" s="74">
        <f t="shared" si="124"/>
        <v>3</v>
      </c>
      <c r="P2390" s="74">
        <f t="shared" si="125"/>
        <v>3</v>
      </c>
      <c r="Q2390" s="139" t="str">
        <f t="shared" si="126"/>
        <v>Gastos_com_Pessoal</v>
      </c>
    </row>
    <row r="2391" spans="1:17" ht="25.5" x14ac:dyDescent="0.2">
      <c r="A2391" s="357">
        <v>2388</v>
      </c>
      <c r="B2391" s="347">
        <v>45014</v>
      </c>
      <c r="C2391" s="580">
        <v>44986</v>
      </c>
      <c r="D2391" s="349" t="s">
        <v>176</v>
      </c>
      <c r="E2391" s="349" t="s">
        <v>262</v>
      </c>
      <c r="F2391" s="350">
        <v>623.26</v>
      </c>
      <c r="G2391" s="349" t="s">
        <v>3904</v>
      </c>
      <c r="H2391" s="349" t="s">
        <v>419</v>
      </c>
      <c r="I2391" s="351" t="s">
        <v>3905</v>
      </c>
      <c r="J2391" s="352" t="s">
        <v>797</v>
      </c>
      <c r="K2391" s="352" t="s">
        <v>1188</v>
      </c>
      <c r="L2391" s="353" t="s">
        <v>1189</v>
      </c>
      <c r="M2391" s="352">
        <v>568720543</v>
      </c>
      <c r="N2391" s="371">
        <v>45014</v>
      </c>
      <c r="O2391" s="74">
        <f t="shared" si="124"/>
        <v>3</v>
      </c>
      <c r="P2391" s="74">
        <f t="shared" si="125"/>
        <v>3</v>
      </c>
      <c r="Q2391" s="139" t="str">
        <f t="shared" si="126"/>
        <v>Gastos_com_Pessoal</v>
      </c>
    </row>
    <row r="2392" spans="1:17" ht="25.5" x14ac:dyDescent="0.2">
      <c r="A2392" s="357">
        <v>2389</v>
      </c>
      <c r="B2392" s="347">
        <v>45014</v>
      </c>
      <c r="C2392" s="580">
        <v>44986</v>
      </c>
      <c r="D2392" s="349" t="s">
        <v>176</v>
      </c>
      <c r="E2392" s="349" t="s">
        <v>280</v>
      </c>
      <c r="F2392" s="350">
        <v>1634.09</v>
      </c>
      <c r="G2392" s="349" t="s">
        <v>3906</v>
      </c>
      <c r="H2392" s="349" t="s">
        <v>302</v>
      </c>
      <c r="I2392" s="351" t="s">
        <v>3905</v>
      </c>
      <c r="J2392" s="352" t="s">
        <v>797</v>
      </c>
      <c r="K2392" s="352" t="s">
        <v>1188</v>
      </c>
      <c r="L2392" s="353" t="s">
        <v>1189</v>
      </c>
      <c r="M2392" s="352">
        <v>568720543</v>
      </c>
      <c r="N2392" s="371">
        <v>45014</v>
      </c>
      <c r="O2392" s="74">
        <f t="shared" si="124"/>
        <v>3</v>
      </c>
      <c r="P2392" s="74">
        <f t="shared" si="125"/>
        <v>3</v>
      </c>
      <c r="Q2392" s="139" t="str">
        <f t="shared" si="126"/>
        <v>Gastos_com_Pessoal</v>
      </c>
    </row>
    <row r="2393" spans="1:17" ht="25.5" x14ac:dyDescent="0.2">
      <c r="A2393" s="357">
        <v>2390</v>
      </c>
      <c r="B2393" s="347">
        <v>45014</v>
      </c>
      <c r="C2393" s="580">
        <v>44986</v>
      </c>
      <c r="D2393" s="349" t="s">
        <v>176</v>
      </c>
      <c r="E2393" s="349" t="s">
        <v>262</v>
      </c>
      <c r="F2393" s="350">
        <v>881.75</v>
      </c>
      <c r="G2393" s="349" t="s">
        <v>3907</v>
      </c>
      <c r="H2393" s="349" t="s">
        <v>414</v>
      </c>
      <c r="I2393" s="351" t="s">
        <v>2905</v>
      </c>
      <c r="J2393" s="352" t="s">
        <v>805</v>
      </c>
      <c r="K2393" s="352" t="s">
        <v>1188</v>
      </c>
      <c r="L2393" s="353" t="s">
        <v>1189</v>
      </c>
      <c r="M2393" s="352">
        <v>568720543</v>
      </c>
      <c r="N2393" s="371">
        <v>45014</v>
      </c>
      <c r="O2393" s="74">
        <f t="shared" si="124"/>
        <v>3</v>
      </c>
      <c r="P2393" s="74">
        <f t="shared" si="125"/>
        <v>3</v>
      </c>
      <c r="Q2393" s="139" t="str">
        <f t="shared" si="126"/>
        <v>Gastos_com_Pessoal</v>
      </c>
    </row>
    <row r="2394" spans="1:17" ht="25.5" x14ac:dyDescent="0.2">
      <c r="A2394" s="357">
        <v>2391</v>
      </c>
      <c r="B2394" s="347">
        <v>45014</v>
      </c>
      <c r="C2394" s="580">
        <v>44986</v>
      </c>
      <c r="D2394" s="349" t="s">
        <v>176</v>
      </c>
      <c r="E2394" s="349" t="s">
        <v>280</v>
      </c>
      <c r="F2394" s="350">
        <v>2470.9299999999998</v>
      </c>
      <c r="G2394" s="349" t="s">
        <v>3908</v>
      </c>
      <c r="H2394" s="349" t="s">
        <v>414</v>
      </c>
      <c r="I2394" s="351" t="s">
        <v>2905</v>
      </c>
      <c r="J2394" s="352" t="s">
        <v>805</v>
      </c>
      <c r="K2394" s="352" t="s">
        <v>1188</v>
      </c>
      <c r="L2394" s="353" t="s">
        <v>1189</v>
      </c>
      <c r="M2394" s="352">
        <v>568720543</v>
      </c>
      <c r="N2394" s="371">
        <v>45014</v>
      </c>
      <c r="O2394" s="74">
        <f t="shared" si="124"/>
        <v>3</v>
      </c>
      <c r="P2394" s="74">
        <f t="shared" si="125"/>
        <v>3</v>
      </c>
      <c r="Q2394" s="139" t="str">
        <f t="shared" si="126"/>
        <v>Gastos_com_Pessoal</v>
      </c>
    </row>
    <row r="2395" spans="1:17" ht="25.5" x14ac:dyDescent="0.2">
      <c r="A2395" s="357">
        <v>2392</v>
      </c>
      <c r="B2395" s="347">
        <v>45014</v>
      </c>
      <c r="C2395" s="580">
        <v>44986</v>
      </c>
      <c r="D2395" s="349" t="s">
        <v>176</v>
      </c>
      <c r="E2395" s="349" t="s">
        <v>262</v>
      </c>
      <c r="F2395" s="350">
        <v>1007.36</v>
      </c>
      <c r="G2395" s="349" t="s">
        <v>3909</v>
      </c>
      <c r="H2395" s="349" t="s">
        <v>416</v>
      </c>
      <c r="I2395" s="351" t="s">
        <v>3910</v>
      </c>
      <c r="J2395" s="352" t="s">
        <v>587</v>
      </c>
      <c r="K2395" s="352" t="s">
        <v>1188</v>
      </c>
      <c r="L2395" s="353" t="s">
        <v>1189</v>
      </c>
      <c r="M2395" s="352">
        <v>568720543</v>
      </c>
      <c r="N2395" s="371">
        <v>45014</v>
      </c>
      <c r="O2395" s="74">
        <f t="shared" si="124"/>
        <v>3</v>
      </c>
      <c r="P2395" s="74">
        <f t="shared" si="125"/>
        <v>3</v>
      </c>
      <c r="Q2395" s="139" t="str">
        <f t="shared" si="126"/>
        <v>Gastos_com_Pessoal</v>
      </c>
    </row>
    <row r="2396" spans="1:17" ht="25.5" x14ac:dyDescent="0.2">
      <c r="A2396" s="357">
        <v>2393</v>
      </c>
      <c r="B2396" s="347">
        <v>45014</v>
      </c>
      <c r="C2396" s="580">
        <v>44986</v>
      </c>
      <c r="D2396" s="349" t="s">
        <v>176</v>
      </c>
      <c r="E2396" s="349" t="s">
        <v>280</v>
      </c>
      <c r="F2396" s="350">
        <v>2732.34</v>
      </c>
      <c r="G2396" s="349" t="s">
        <v>3911</v>
      </c>
      <c r="H2396" s="349" t="s">
        <v>416</v>
      </c>
      <c r="I2396" s="351" t="s">
        <v>3910</v>
      </c>
      <c r="J2396" s="352" t="s">
        <v>587</v>
      </c>
      <c r="K2396" s="352" t="s">
        <v>1188</v>
      </c>
      <c r="L2396" s="353" t="s">
        <v>1189</v>
      </c>
      <c r="M2396" s="352">
        <v>568720543</v>
      </c>
      <c r="N2396" s="371">
        <v>45014</v>
      </c>
      <c r="O2396" s="74">
        <f t="shared" si="124"/>
        <v>3</v>
      </c>
      <c r="P2396" s="74">
        <f t="shared" si="125"/>
        <v>3</v>
      </c>
      <c r="Q2396" s="139" t="str">
        <f t="shared" si="126"/>
        <v>Gastos_com_Pessoal</v>
      </c>
    </row>
    <row r="2397" spans="1:17" ht="25.5" x14ac:dyDescent="0.2">
      <c r="A2397" s="357">
        <v>2394</v>
      </c>
      <c r="B2397" s="347">
        <v>45014</v>
      </c>
      <c r="C2397" s="580">
        <v>44986</v>
      </c>
      <c r="D2397" s="349" t="s">
        <v>176</v>
      </c>
      <c r="E2397" s="349" t="s">
        <v>262</v>
      </c>
      <c r="F2397" s="350">
        <v>1016.91</v>
      </c>
      <c r="G2397" s="349" t="s">
        <v>3912</v>
      </c>
      <c r="H2397" s="349" t="s">
        <v>1032</v>
      </c>
      <c r="I2397" s="351" t="s">
        <v>3913</v>
      </c>
      <c r="J2397" s="352" t="s">
        <v>572</v>
      </c>
      <c r="K2397" s="352" t="s">
        <v>1188</v>
      </c>
      <c r="L2397" s="353" t="s">
        <v>1189</v>
      </c>
      <c r="M2397" s="352">
        <v>568720543</v>
      </c>
      <c r="N2397" s="371">
        <v>45014</v>
      </c>
      <c r="O2397" s="74">
        <f t="shared" si="124"/>
        <v>3</v>
      </c>
      <c r="P2397" s="74">
        <f t="shared" si="125"/>
        <v>3</v>
      </c>
      <c r="Q2397" s="139" t="str">
        <f t="shared" si="126"/>
        <v>Gastos_com_Pessoal</v>
      </c>
    </row>
    <row r="2398" spans="1:17" ht="25.5" x14ac:dyDescent="0.2">
      <c r="A2398" s="357">
        <v>2395</v>
      </c>
      <c r="B2398" s="347">
        <v>45014</v>
      </c>
      <c r="C2398" s="580">
        <v>44986</v>
      </c>
      <c r="D2398" s="349" t="s">
        <v>176</v>
      </c>
      <c r="E2398" s="349" t="s">
        <v>280</v>
      </c>
      <c r="F2398" s="350">
        <v>1606.3</v>
      </c>
      <c r="G2398" s="349" t="s">
        <v>3914</v>
      </c>
      <c r="H2398" s="349" t="s">
        <v>1032</v>
      </c>
      <c r="I2398" s="351" t="s">
        <v>3913</v>
      </c>
      <c r="J2398" s="352" t="s">
        <v>572</v>
      </c>
      <c r="K2398" s="352" t="s">
        <v>1188</v>
      </c>
      <c r="L2398" s="353" t="s">
        <v>1189</v>
      </c>
      <c r="M2398" s="352">
        <v>568720543</v>
      </c>
      <c r="N2398" s="371">
        <v>45014</v>
      </c>
      <c r="O2398" s="74">
        <f t="shared" si="124"/>
        <v>3</v>
      </c>
      <c r="P2398" s="74">
        <f t="shared" si="125"/>
        <v>3</v>
      </c>
      <c r="Q2398" s="139" t="str">
        <f t="shared" si="126"/>
        <v>Gastos_com_Pessoal</v>
      </c>
    </row>
    <row r="2399" spans="1:17" ht="25.5" x14ac:dyDescent="0.2">
      <c r="A2399" s="357">
        <v>2396</v>
      </c>
      <c r="B2399" s="347">
        <v>45014</v>
      </c>
      <c r="C2399" s="580">
        <v>44986</v>
      </c>
      <c r="D2399" s="349" t="s">
        <v>176</v>
      </c>
      <c r="E2399" s="349" t="s">
        <v>261</v>
      </c>
      <c r="F2399" s="350">
        <v>762.4</v>
      </c>
      <c r="G2399" s="349" t="s">
        <v>1207</v>
      </c>
      <c r="H2399" s="349" t="s">
        <v>418</v>
      </c>
      <c r="I2399" s="351" t="s">
        <v>3915</v>
      </c>
      <c r="J2399" s="352" t="s">
        <v>548</v>
      </c>
      <c r="K2399" s="352" t="s">
        <v>1188</v>
      </c>
      <c r="L2399" s="353" t="s">
        <v>1189</v>
      </c>
      <c r="M2399" s="352">
        <v>568720543</v>
      </c>
      <c r="N2399" s="371">
        <v>45014</v>
      </c>
      <c r="O2399" s="74">
        <f t="shared" si="124"/>
        <v>3</v>
      </c>
      <c r="P2399" s="74">
        <f t="shared" si="125"/>
        <v>3</v>
      </c>
      <c r="Q2399" s="139" t="str">
        <f t="shared" si="126"/>
        <v>Gastos_com_Pessoal</v>
      </c>
    </row>
    <row r="2400" spans="1:17" ht="25.5" x14ac:dyDescent="0.2">
      <c r="A2400" s="357">
        <v>2397</v>
      </c>
      <c r="B2400" s="347">
        <v>45014</v>
      </c>
      <c r="C2400" s="580">
        <v>44986</v>
      </c>
      <c r="D2400" s="349" t="s">
        <v>176</v>
      </c>
      <c r="E2400" s="349" t="s">
        <v>280</v>
      </c>
      <c r="F2400" s="350">
        <v>3328.59</v>
      </c>
      <c r="G2400" s="349" t="s">
        <v>1209</v>
      </c>
      <c r="H2400" s="349" t="s">
        <v>418</v>
      </c>
      <c r="I2400" s="351" t="s">
        <v>3915</v>
      </c>
      <c r="J2400" s="352" t="s">
        <v>548</v>
      </c>
      <c r="K2400" s="352" t="s">
        <v>1188</v>
      </c>
      <c r="L2400" s="353" t="s">
        <v>1189</v>
      </c>
      <c r="M2400" s="352">
        <v>568720543</v>
      </c>
      <c r="N2400" s="371">
        <v>45014</v>
      </c>
      <c r="O2400" s="74">
        <f t="shared" si="124"/>
        <v>3</v>
      </c>
      <c r="P2400" s="74">
        <f t="shared" si="125"/>
        <v>3</v>
      </c>
      <c r="Q2400" s="139" t="str">
        <f t="shared" si="126"/>
        <v>Gastos_com_Pessoal</v>
      </c>
    </row>
    <row r="2401" spans="1:17" ht="25.5" x14ac:dyDescent="0.2">
      <c r="A2401" s="357">
        <v>2398</v>
      </c>
      <c r="B2401" s="347">
        <v>45014</v>
      </c>
      <c r="C2401" s="580">
        <v>44986</v>
      </c>
      <c r="D2401" s="349" t="s">
        <v>176</v>
      </c>
      <c r="E2401" s="349" t="s">
        <v>262</v>
      </c>
      <c r="F2401" s="350">
        <v>1109.53</v>
      </c>
      <c r="G2401" s="349" t="s">
        <v>1210</v>
      </c>
      <c r="H2401" s="349" t="s">
        <v>418</v>
      </c>
      <c r="I2401" s="351" t="s">
        <v>3915</v>
      </c>
      <c r="J2401" s="352" t="s">
        <v>548</v>
      </c>
      <c r="K2401" s="352" t="s">
        <v>1188</v>
      </c>
      <c r="L2401" s="353" t="s">
        <v>1189</v>
      </c>
      <c r="M2401" s="352">
        <v>568720543</v>
      </c>
      <c r="N2401" s="371">
        <v>45014</v>
      </c>
      <c r="O2401" s="74">
        <f t="shared" si="124"/>
        <v>3</v>
      </c>
      <c r="P2401" s="74">
        <f t="shared" si="125"/>
        <v>3</v>
      </c>
      <c r="Q2401" s="139" t="str">
        <f t="shared" si="126"/>
        <v>Gastos_com_Pessoal</v>
      </c>
    </row>
    <row r="2402" spans="1:17" ht="36" x14ac:dyDescent="0.2">
      <c r="A2402" s="357">
        <v>2399</v>
      </c>
      <c r="B2402" s="347">
        <v>45014</v>
      </c>
      <c r="C2402" s="580">
        <v>44986</v>
      </c>
      <c r="D2402" s="349" t="s">
        <v>176</v>
      </c>
      <c r="E2402" s="349" t="s">
        <v>169</v>
      </c>
      <c r="F2402" s="350">
        <v>2273.44</v>
      </c>
      <c r="G2402" s="349" t="s">
        <v>1211</v>
      </c>
      <c r="H2402" s="349" t="s">
        <v>418</v>
      </c>
      <c r="I2402" s="351" t="s">
        <v>3915</v>
      </c>
      <c r="J2402" s="352" t="s">
        <v>548</v>
      </c>
      <c r="K2402" s="352" t="s">
        <v>1188</v>
      </c>
      <c r="L2402" s="353" t="s">
        <v>1189</v>
      </c>
      <c r="M2402" s="352">
        <v>568720543</v>
      </c>
      <c r="N2402" s="371">
        <v>45014</v>
      </c>
      <c r="O2402" s="74">
        <f t="shared" si="124"/>
        <v>3</v>
      </c>
      <c r="P2402" s="74">
        <f t="shared" si="125"/>
        <v>3</v>
      </c>
      <c r="Q2402" s="139" t="str">
        <f t="shared" si="126"/>
        <v>Gastos_com_Pessoal</v>
      </c>
    </row>
    <row r="2403" spans="1:17" ht="25.5" x14ac:dyDescent="0.2">
      <c r="A2403" s="357">
        <v>2400</v>
      </c>
      <c r="B2403" s="347">
        <v>45014</v>
      </c>
      <c r="C2403" s="580">
        <v>44986</v>
      </c>
      <c r="D2403" s="349" t="s">
        <v>176</v>
      </c>
      <c r="E2403" s="349" t="s">
        <v>261</v>
      </c>
      <c r="F2403" s="350">
        <v>2054.8000000000002</v>
      </c>
      <c r="G2403" s="349" t="s">
        <v>1207</v>
      </c>
      <c r="H2403" s="349" t="s">
        <v>418</v>
      </c>
      <c r="I2403" s="351" t="s">
        <v>1661</v>
      </c>
      <c r="J2403" s="352" t="s">
        <v>907</v>
      </c>
      <c r="K2403" s="352" t="s">
        <v>1188</v>
      </c>
      <c r="L2403" s="353" t="s">
        <v>1189</v>
      </c>
      <c r="M2403" s="352">
        <v>568720543</v>
      </c>
      <c r="N2403" s="371">
        <v>45014</v>
      </c>
      <c r="O2403" s="74">
        <f t="shared" si="124"/>
        <v>3</v>
      </c>
      <c r="P2403" s="74">
        <f t="shared" si="125"/>
        <v>3</v>
      </c>
      <c r="Q2403" s="139" t="str">
        <f t="shared" si="126"/>
        <v>Gastos_com_Pessoal</v>
      </c>
    </row>
    <row r="2404" spans="1:17" ht="25.5" x14ac:dyDescent="0.2">
      <c r="A2404" s="357">
        <v>2401</v>
      </c>
      <c r="B2404" s="347">
        <v>45014</v>
      </c>
      <c r="C2404" s="580">
        <v>44986</v>
      </c>
      <c r="D2404" s="349" t="s">
        <v>176</v>
      </c>
      <c r="E2404" s="349" t="s">
        <v>280</v>
      </c>
      <c r="F2404" s="350">
        <v>5650.69</v>
      </c>
      <c r="G2404" s="349" t="s">
        <v>1209</v>
      </c>
      <c r="H2404" s="349" t="s">
        <v>418</v>
      </c>
      <c r="I2404" s="351" t="s">
        <v>1661</v>
      </c>
      <c r="J2404" s="352" t="s">
        <v>907</v>
      </c>
      <c r="K2404" s="352" t="s">
        <v>1188</v>
      </c>
      <c r="L2404" s="353" t="s">
        <v>1189</v>
      </c>
      <c r="M2404" s="352">
        <v>568720543</v>
      </c>
      <c r="N2404" s="371">
        <v>45014</v>
      </c>
      <c r="O2404" s="74">
        <f t="shared" si="124"/>
        <v>3</v>
      </c>
      <c r="P2404" s="74">
        <f t="shared" si="125"/>
        <v>3</v>
      </c>
      <c r="Q2404" s="139" t="str">
        <f t="shared" si="126"/>
        <v>Gastos_com_Pessoal</v>
      </c>
    </row>
    <row r="2405" spans="1:17" ht="25.5" x14ac:dyDescent="0.2">
      <c r="A2405" s="357">
        <v>2402</v>
      </c>
      <c r="B2405" s="347">
        <v>45014</v>
      </c>
      <c r="C2405" s="580">
        <v>44986</v>
      </c>
      <c r="D2405" s="349" t="s">
        <v>176</v>
      </c>
      <c r="E2405" s="349" t="s">
        <v>262</v>
      </c>
      <c r="F2405" s="350">
        <v>1883.57</v>
      </c>
      <c r="G2405" s="349" t="s">
        <v>1210</v>
      </c>
      <c r="H2405" s="349" t="s">
        <v>418</v>
      </c>
      <c r="I2405" s="351" t="s">
        <v>1661</v>
      </c>
      <c r="J2405" s="352" t="s">
        <v>907</v>
      </c>
      <c r="K2405" s="352" t="s">
        <v>1188</v>
      </c>
      <c r="L2405" s="353" t="s">
        <v>1189</v>
      </c>
      <c r="M2405" s="352">
        <v>568720543</v>
      </c>
      <c r="N2405" s="371">
        <v>45014</v>
      </c>
      <c r="O2405" s="74">
        <f t="shared" si="124"/>
        <v>3</v>
      </c>
      <c r="P2405" s="74">
        <f t="shared" si="125"/>
        <v>3</v>
      </c>
      <c r="Q2405" s="139" t="str">
        <f t="shared" si="126"/>
        <v>Gastos_com_Pessoal</v>
      </c>
    </row>
    <row r="2406" spans="1:17" ht="36" x14ac:dyDescent="0.2">
      <c r="A2406" s="357">
        <v>2403</v>
      </c>
      <c r="B2406" s="347">
        <v>45014</v>
      </c>
      <c r="C2406" s="580">
        <v>44986</v>
      </c>
      <c r="D2406" s="349" t="s">
        <v>176</v>
      </c>
      <c r="E2406" s="349" t="s">
        <v>169</v>
      </c>
      <c r="F2406" s="350">
        <v>10307.370000000001</v>
      </c>
      <c r="G2406" s="349" t="s">
        <v>1211</v>
      </c>
      <c r="H2406" s="349" t="s">
        <v>418</v>
      </c>
      <c r="I2406" s="351" t="s">
        <v>1661</v>
      </c>
      <c r="J2406" s="352" t="s">
        <v>907</v>
      </c>
      <c r="K2406" s="352" t="s">
        <v>1188</v>
      </c>
      <c r="L2406" s="353" t="s">
        <v>1189</v>
      </c>
      <c r="M2406" s="352">
        <v>568720543</v>
      </c>
      <c r="N2406" s="371">
        <v>45014</v>
      </c>
      <c r="O2406" s="74">
        <f t="shared" si="124"/>
        <v>3</v>
      </c>
      <c r="P2406" s="74">
        <f t="shared" si="125"/>
        <v>3</v>
      </c>
      <c r="Q2406" s="139" t="str">
        <f t="shared" si="126"/>
        <v>Gastos_com_Pessoal</v>
      </c>
    </row>
    <row r="2407" spans="1:17" ht="24" x14ac:dyDescent="0.2">
      <c r="A2407" s="357">
        <v>2404</v>
      </c>
      <c r="B2407" s="347">
        <v>45014</v>
      </c>
      <c r="C2407" s="580">
        <v>44986</v>
      </c>
      <c r="D2407" s="349" t="s">
        <v>264</v>
      </c>
      <c r="E2407" s="349" t="s">
        <v>293</v>
      </c>
      <c r="F2407" s="350">
        <v>240</v>
      </c>
      <c r="G2407" s="349" t="s">
        <v>3916</v>
      </c>
      <c r="H2407" s="349" t="s">
        <v>414</v>
      </c>
      <c r="I2407" s="351" t="s">
        <v>3917</v>
      </c>
      <c r="J2407" s="352" t="s">
        <v>688</v>
      </c>
      <c r="K2407" s="352" t="s">
        <v>1188</v>
      </c>
      <c r="L2407" s="353" t="s">
        <v>1189</v>
      </c>
      <c r="M2407" s="352">
        <v>568720543</v>
      </c>
      <c r="N2407" s="371">
        <v>45014</v>
      </c>
      <c r="O2407" s="74">
        <f t="shared" si="124"/>
        <v>3</v>
      </c>
      <c r="P2407" s="74">
        <f t="shared" si="125"/>
        <v>3</v>
      </c>
      <c r="Q2407" s="139" t="str">
        <f t="shared" si="126"/>
        <v>Gastos_Gerais</v>
      </c>
    </row>
    <row r="2408" spans="1:17" ht="24" x14ac:dyDescent="0.2">
      <c r="A2408" s="357">
        <v>2405</v>
      </c>
      <c r="B2408" s="347">
        <v>45014</v>
      </c>
      <c r="C2408" s="580">
        <v>44986</v>
      </c>
      <c r="D2408" s="349" t="s">
        <v>264</v>
      </c>
      <c r="E2408" s="349" t="s">
        <v>293</v>
      </c>
      <c r="F2408" s="350">
        <v>240</v>
      </c>
      <c r="G2408" s="349" t="s">
        <v>2423</v>
      </c>
      <c r="H2408" s="349" t="s">
        <v>414</v>
      </c>
      <c r="I2408" s="351" t="s">
        <v>3491</v>
      </c>
      <c r="J2408" s="352" t="s">
        <v>476</v>
      </c>
      <c r="K2408" s="352" t="s">
        <v>1188</v>
      </c>
      <c r="L2408" s="353" t="s">
        <v>1189</v>
      </c>
      <c r="M2408" s="352">
        <v>568720543</v>
      </c>
      <c r="N2408" s="371">
        <v>45014</v>
      </c>
      <c r="O2408" s="74">
        <f t="shared" si="124"/>
        <v>3</v>
      </c>
      <c r="P2408" s="74">
        <f t="shared" si="125"/>
        <v>3</v>
      </c>
      <c r="Q2408" s="139" t="str">
        <f t="shared" si="126"/>
        <v>Gastos_Gerais</v>
      </c>
    </row>
    <row r="2409" spans="1:17" ht="24" x14ac:dyDescent="0.2">
      <c r="A2409" s="357">
        <v>2406</v>
      </c>
      <c r="B2409" s="347">
        <v>45014</v>
      </c>
      <c r="C2409" s="580">
        <v>44986</v>
      </c>
      <c r="D2409" s="349" t="s">
        <v>264</v>
      </c>
      <c r="E2409" s="349" t="s">
        <v>293</v>
      </c>
      <c r="F2409" s="350">
        <v>240</v>
      </c>
      <c r="G2409" s="349" t="s">
        <v>2089</v>
      </c>
      <c r="H2409" s="349" t="s">
        <v>414</v>
      </c>
      <c r="I2409" s="351" t="s">
        <v>3918</v>
      </c>
      <c r="J2409" s="352" t="s">
        <v>1037</v>
      </c>
      <c r="K2409" s="352" t="s">
        <v>1188</v>
      </c>
      <c r="L2409" s="353" t="s">
        <v>1189</v>
      </c>
      <c r="M2409" s="352">
        <v>568720543</v>
      </c>
      <c r="N2409" s="371">
        <v>45014</v>
      </c>
      <c r="O2409" s="74">
        <f t="shared" si="124"/>
        <v>3</v>
      </c>
      <c r="P2409" s="74">
        <f t="shared" si="125"/>
        <v>3</v>
      </c>
      <c r="Q2409" s="139" t="str">
        <f t="shared" si="126"/>
        <v>Gastos_Gerais</v>
      </c>
    </row>
    <row r="2410" spans="1:17" ht="24" x14ac:dyDescent="0.2">
      <c r="A2410" s="357">
        <v>2407</v>
      </c>
      <c r="B2410" s="347">
        <v>45014</v>
      </c>
      <c r="C2410" s="580">
        <v>44986</v>
      </c>
      <c r="D2410" s="349" t="s">
        <v>264</v>
      </c>
      <c r="E2410" s="349" t="s">
        <v>293</v>
      </c>
      <c r="F2410" s="350">
        <v>17.5</v>
      </c>
      <c r="G2410" s="349" t="s">
        <v>3919</v>
      </c>
      <c r="H2410" s="349" t="s">
        <v>417</v>
      </c>
      <c r="I2410" s="351" t="s">
        <v>1928</v>
      </c>
      <c r="J2410" s="352" t="s">
        <v>994</v>
      </c>
      <c r="K2410" s="352" t="s">
        <v>1188</v>
      </c>
      <c r="L2410" s="353" t="s">
        <v>1189</v>
      </c>
      <c r="M2410" s="352">
        <v>568720543</v>
      </c>
      <c r="N2410" s="371">
        <v>45014</v>
      </c>
      <c r="O2410" s="74">
        <f t="shared" si="124"/>
        <v>3</v>
      </c>
      <c r="P2410" s="74">
        <f t="shared" si="125"/>
        <v>3</v>
      </c>
      <c r="Q2410" s="139" t="str">
        <f t="shared" si="126"/>
        <v>Gastos_Gerais</v>
      </c>
    </row>
    <row r="2411" spans="1:17" ht="25.5" x14ac:dyDescent="0.2">
      <c r="A2411" s="357">
        <v>2408</v>
      </c>
      <c r="B2411" s="354">
        <v>45014</v>
      </c>
      <c r="C2411" s="580">
        <v>44986</v>
      </c>
      <c r="D2411" s="349" t="s">
        <v>176</v>
      </c>
      <c r="E2411" s="349" t="s">
        <v>10</v>
      </c>
      <c r="F2411" s="350">
        <v>4541.3999999999996</v>
      </c>
      <c r="G2411" s="351" t="s">
        <v>1216</v>
      </c>
      <c r="H2411" s="349" t="s">
        <v>418</v>
      </c>
      <c r="I2411" s="351" t="s">
        <v>1661</v>
      </c>
      <c r="J2411" s="352" t="s">
        <v>907</v>
      </c>
      <c r="K2411" s="352" t="s">
        <v>1307</v>
      </c>
      <c r="L2411" s="353" t="s">
        <v>1218</v>
      </c>
      <c r="M2411" s="352" t="s">
        <v>3920</v>
      </c>
      <c r="N2411" s="371">
        <v>45014</v>
      </c>
      <c r="O2411" s="74">
        <f t="shared" si="124"/>
        <v>3</v>
      </c>
      <c r="P2411" s="74">
        <f t="shared" si="125"/>
        <v>3</v>
      </c>
      <c r="Q2411" s="139" t="str">
        <f t="shared" si="126"/>
        <v>Gastos_com_Pessoal</v>
      </c>
    </row>
    <row r="2412" spans="1:17" ht="24" x14ac:dyDescent="0.2">
      <c r="A2412" s="357">
        <v>2409</v>
      </c>
      <c r="B2412" s="347">
        <v>45015</v>
      </c>
      <c r="C2412" s="580">
        <v>44986</v>
      </c>
      <c r="D2412" s="349" t="s">
        <v>264</v>
      </c>
      <c r="E2412" s="349" t="s">
        <v>402</v>
      </c>
      <c r="F2412" s="350">
        <v>30</v>
      </c>
      <c r="G2412" s="349" t="s">
        <v>1487</v>
      </c>
      <c r="H2412" s="349" t="s">
        <v>414</v>
      </c>
      <c r="I2412" s="351" t="s">
        <v>2059</v>
      </c>
      <c r="J2412" s="352" t="s">
        <v>2060</v>
      </c>
      <c r="K2412" s="352" t="s">
        <v>1163</v>
      </c>
      <c r="L2412" s="353" t="s">
        <v>32</v>
      </c>
      <c r="M2412" s="352">
        <v>281</v>
      </c>
      <c r="N2412" s="371">
        <v>45014</v>
      </c>
      <c r="O2412" s="74">
        <f t="shared" si="124"/>
        <v>3</v>
      </c>
      <c r="P2412" s="74">
        <f t="shared" si="125"/>
        <v>3</v>
      </c>
      <c r="Q2412" s="139" t="str">
        <f t="shared" si="126"/>
        <v>Gastos_Gerais</v>
      </c>
    </row>
    <row r="2413" spans="1:17" ht="24" x14ac:dyDescent="0.2">
      <c r="A2413" s="357">
        <v>2410</v>
      </c>
      <c r="B2413" s="347">
        <v>45015</v>
      </c>
      <c r="C2413" s="580">
        <v>44986</v>
      </c>
      <c r="D2413" s="349" t="s">
        <v>264</v>
      </c>
      <c r="E2413" s="349" t="s">
        <v>96</v>
      </c>
      <c r="F2413" s="350">
        <v>864.85</v>
      </c>
      <c r="G2413" s="349" t="s">
        <v>3921</v>
      </c>
      <c r="H2413" s="349" t="s">
        <v>416</v>
      </c>
      <c r="I2413" s="351" t="s">
        <v>3922</v>
      </c>
      <c r="J2413" s="352" t="s">
        <v>3923</v>
      </c>
      <c r="K2413" s="352" t="s">
        <v>1157</v>
      </c>
      <c r="L2413" s="353" t="s">
        <v>32</v>
      </c>
      <c r="M2413" s="352">
        <v>720</v>
      </c>
      <c r="N2413" s="371">
        <v>45015</v>
      </c>
      <c r="O2413" s="74">
        <f t="shared" si="124"/>
        <v>3</v>
      </c>
      <c r="P2413" s="74">
        <f t="shared" si="125"/>
        <v>3</v>
      </c>
      <c r="Q2413" s="139" t="str">
        <f t="shared" si="126"/>
        <v>Gastos_Gerais</v>
      </c>
    </row>
    <row r="2414" spans="1:17" ht="24" x14ac:dyDescent="0.2">
      <c r="A2414" s="357">
        <v>2411</v>
      </c>
      <c r="B2414" s="347">
        <v>45015</v>
      </c>
      <c r="C2414" s="580">
        <v>44986</v>
      </c>
      <c r="D2414" s="349" t="s">
        <v>264</v>
      </c>
      <c r="E2414" s="349" t="s">
        <v>402</v>
      </c>
      <c r="F2414" s="350">
        <v>18.34</v>
      </c>
      <c r="G2414" s="349" t="s">
        <v>1487</v>
      </c>
      <c r="H2414" s="349" t="s">
        <v>423</v>
      </c>
      <c r="I2414" s="351" t="s">
        <v>1982</v>
      </c>
      <c r="J2414" s="352" t="s">
        <v>1983</v>
      </c>
      <c r="K2414" s="352" t="s">
        <v>1157</v>
      </c>
      <c r="L2414" s="353" t="s">
        <v>32</v>
      </c>
      <c r="M2414" s="352">
        <v>11163</v>
      </c>
      <c r="N2414" s="371">
        <v>45015</v>
      </c>
      <c r="O2414" s="74">
        <f t="shared" si="124"/>
        <v>3</v>
      </c>
      <c r="P2414" s="74">
        <f t="shared" si="125"/>
        <v>3</v>
      </c>
      <c r="Q2414" s="139" t="str">
        <f t="shared" si="126"/>
        <v>Gastos_Gerais</v>
      </c>
    </row>
    <row r="2415" spans="1:17" ht="24" x14ac:dyDescent="0.2">
      <c r="A2415" s="357">
        <v>2412</v>
      </c>
      <c r="B2415" s="347">
        <v>45015</v>
      </c>
      <c r="C2415" s="580">
        <v>44986</v>
      </c>
      <c r="D2415" s="349" t="s">
        <v>264</v>
      </c>
      <c r="E2415" s="349" t="s">
        <v>293</v>
      </c>
      <c r="F2415" s="350">
        <v>60</v>
      </c>
      <c r="G2415" s="349" t="s">
        <v>3822</v>
      </c>
      <c r="H2415" s="349" t="s">
        <v>417</v>
      </c>
      <c r="I2415" s="351" t="s">
        <v>1928</v>
      </c>
      <c r="J2415" s="352" t="s">
        <v>994</v>
      </c>
      <c r="K2415" s="352" t="s">
        <v>1188</v>
      </c>
      <c r="L2415" s="353" t="s">
        <v>1189</v>
      </c>
      <c r="M2415" s="352">
        <v>768866530</v>
      </c>
      <c r="N2415" s="371">
        <v>45015</v>
      </c>
      <c r="O2415" s="74">
        <f t="shared" si="124"/>
        <v>3</v>
      </c>
      <c r="P2415" s="74">
        <f t="shared" si="125"/>
        <v>3</v>
      </c>
      <c r="Q2415" s="139" t="str">
        <f t="shared" si="126"/>
        <v>Gastos_Gerais</v>
      </c>
    </row>
    <row r="2416" spans="1:17" ht="24" x14ac:dyDescent="0.2">
      <c r="A2416" s="357">
        <v>2413</v>
      </c>
      <c r="B2416" s="347">
        <v>45015</v>
      </c>
      <c r="C2416" s="580">
        <v>44986</v>
      </c>
      <c r="D2416" s="349" t="s">
        <v>264</v>
      </c>
      <c r="E2416" s="349" t="s">
        <v>293</v>
      </c>
      <c r="F2416" s="350">
        <v>24.96</v>
      </c>
      <c r="G2416" s="349" t="s">
        <v>3924</v>
      </c>
      <c r="H2416" s="349" t="s">
        <v>414</v>
      </c>
      <c r="I2416" s="351" t="s">
        <v>3792</v>
      </c>
      <c r="J2416" s="352" t="s">
        <v>3925</v>
      </c>
      <c r="K2416" s="352" t="s">
        <v>1188</v>
      </c>
      <c r="L2416" s="353" t="s">
        <v>1189</v>
      </c>
      <c r="M2416" s="352">
        <v>768866530</v>
      </c>
      <c r="N2416" s="371">
        <v>45015</v>
      </c>
      <c r="O2416" s="74">
        <f t="shared" si="124"/>
        <v>3</v>
      </c>
      <c r="P2416" s="74">
        <f t="shared" si="125"/>
        <v>3</v>
      </c>
      <c r="Q2416" s="139" t="str">
        <f t="shared" si="126"/>
        <v>Gastos_Gerais</v>
      </c>
    </row>
    <row r="2417" spans="1:17" ht="36" x14ac:dyDescent="0.2">
      <c r="A2417" s="357">
        <v>2414</v>
      </c>
      <c r="B2417" s="347">
        <v>45015</v>
      </c>
      <c r="C2417" s="580">
        <v>44986</v>
      </c>
      <c r="D2417" s="349" t="s">
        <v>264</v>
      </c>
      <c r="E2417" s="349" t="s">
        <v>293</v>
      </c>
      <c r="F2417" s="350">
        <v>132</v>
      </c>
      <c r="G2417" s="349" t="s">
        <v>3926</v>
      </c>
      <c r="H2417" s="349" t="s">
        <v>421</v>
      </c>
      <c r="I2417" s="351" t="s">
        <v>3783</v>
      </c>
      <c r="J2417" s="352" t="s">
        <v>3927</v>
      </c>
      <c r="K2417" s="352" t="s">
        <v>1188</v>
      </c>
      <c r="L2417" s="353" t="s">
        <v>1189</v>
      </c>
      <c r="M2417" s="352">
        <v>768866530</v>
      </c>
      <c r="N2417" s="371">
        <v>45015</v>
      </c>
      <c r="O2417" s="74">
        <f t="shared" si="124"/>
        <v>3</v>
      </c>
      <c r="P2417" s="74">
        <f t="shared" si="125"/>
        <v>3</v>
      </c>
      <c r="Q2417" s="139" t="str">
        <f t="shared" si="126"/>
        <v>Gastos_Gerais</v>
      </c>
    </row>
    <row r="2418" spans="1:17" ht="36" x14ac:dyDescent="0.2">
      <c r="A2418" s="357">
        <v>2415</v>
      </c>
      <c r="B2418" s="347">
        <v>45015</v>
      </c>
      <c r="C2418" s="580">
        <v>44986</v>
      </c>
      <c r="D2418" s="349" t="s">
        <v>264</v>
      </c>
      <c r="E2418" s="349" t="s">
        <v>293</v>
      </c>
      <c r="F2418" s="350">
        <v>100</v>
      </c>
      <c r="G2418" s="349" t="s">
        <v>3928</v>
      </c>
      <c r="H2418" s="349" t="s">
        <v>421</v>
      </c>
      <c r="I2418" s="351" t="s">
        <v>1215</v>
      </c>
      <c r="J2418" s="352" t="s">
        <v>820</v>
      </c>
      <c r="K2418" s="352" t="s">
        <v>1188</v>
      </c>
      <c r="L2418" s="353" t="s">
        <v>1189</v>
      </c>
      <c r="M2418" s="352">
        <v>768866530</v>
      </c>
      <c r="N2418" s="371">
        <v>45015</v>
      </c>
      <c r="O2418" s="74">
        <f t="shared" si="124"/>
        <v>3</v>
      </c>
      <c r="P2418" s="74">
        <f t="shared" si="125"/>
        <v>3</v>
      </c>
      <c r="Q2418" s="139" t="str">
        <f t="shared" si="126"/>
        <v>Gastos_Gerais</v>
      </c>
    </row>
    <row r="2419" spans="1:17" ht="36" x14ac:dyDescent="0.2">
      <c r="A2419" s="357">
        <v>2416</v>
      </c>
      <c r="B2419" s="347">
        <v>45016</v>
      </c>
      <c r="C2419" s="580">
        <v>44986</v>
      </c>
      <c r="D2419" s="349" t="s">
        <v>264</v>
      </c>
      <c r="E2419" s="349" t="s">
        <v>290</v>
      </c>
      <c r="F2419" s="350">
        <v>437.25</v>
      </c>
      <c r="G2419" s="349" t="s">
        <v>3929</v>
      </c>
      <c r="H2419" s="349" t="s">
        <v>419</v>
      </c>
      <c r="I2419" s="351" t="s">
        <v>3930</v>
      </c>
      <c r="J2419" s="352" t="s">
        <v>1798</v>
      </c>
      <c r="K2419" s="352" t="s">
        <v>1157</v>
      </c>
      <c r="L2419" s="353" t="s">
        <v>3931</v>
      </c>
      <c r="M2419" s="352">
        <v>96888</v>
      </c>
      <c r="N2419" s="371">
        <v>45007</v>
      </c>
      <c r="O2419" s="74">
        <f t="shared" si="124"/>
        <v>3</v>
      </c>
      <c r="P2419" s="74">
        <f t="shared" si="125"/>
        <v>3</v>
      </c>
      <c r="Q2419" s="139" t="str">
        <f t="shared" si="126"/>
        <v>Gastos_Gerais</v>
      </c>
    </row>
    <row r="2420" spans="1:17" ht="24" x14ac:dyDescent="0.2">
      <c r="A2420" s="357">
        <v>2417</v>
      </c>
      <c r="B2420" s="347">
        <v>45016</v>
      </c>
      <c r="C2420" s="580">
        <v>44986</v>
      </c>
      <c r="D2420" s="349" t="s">
        <v>264</v>
      </c>
      <c r="E2420" s="349" t="s">
        <v>293</v>
      </c>
      <c r="F2420" s="350">
        <v>447</v>
      </c>
      <c r="G2420" s="349" t="s">
        <v>3932</v>
      </c>
      <c r="H2420" s="349" t="s">
        <v>414</v>
      </c>
      <c r="I2420" s="351" t="s">
        <v>3933</v>
      </c>
      <c r="J2420" s="352" t="s">
        <v>3934</v>
      </c>
      <c r="K2420" s="352" t="s">
        <v>1157</v>
      </c>
      <c r="L2420" s="353" t="s">
        <v>3931</v>
      </c>
      <c r="M2420" s="352">
        <v>105267</v>
      </c>
      <c r="N2420" s="371">
        <v>44987</v>
      </c>
      <c r="O2420" s="74">
        <f t="shared" si="124"/>
        <v>3</v>
      </c>
      <c r="P2420" s="74">
        <f t="shared" si="125"/>
        <v>3</v>
      </c>
      <c r="Q2420" s="139" t="str">
        <f t="shared" si="126"/>
        <v>Gastos_Gerais</v>
      </c>
    </row>
    <row r="2421" spans="1:17" ht="36" x14ac:dyDescent="0.2">
      <c r="A2421" s="357">
        <v>2418</v>
      </c>
      <c r="B2421" s="347">
        <v>45016</v>
      </c>
      <c r="C2421" s="580">
        <v>44986</v>
      </c>
      <c r="D2421" s="349" t="s">
        <v>264</v>
      </c>
      <c r="E2421" s="349" t="s">
        <v>290</v>
      </c>
      <c r="F2421" s="350">
        <v>466.27</v>
      </c>
      <c r="G2421" s="349" t="s">
        <v>3935</v>
      </c>
      <c r="H2421" s="349" t="s">
        <v>1032</v>
      </c>
      <c r="I2421" s="351" t="s">
        <v>2025</v>
      </c>
      <c r="J2421" s="352" t="s">
        <v>2026</v>
      </c>
      <c r="K2421" s="352" t="s">
        <v>1157</v>
      </c>
      <c r="L2421" s="353" t="s">
        <v>3931</v>
      </c>
      <c r="M2421" s="352">
        <v>6261</v>
      </c>
      <c r="N2421" s="371">
        <v>45007</v>
      </c>
      <c r="O2421" s="74">
        <f t="shared" si="124"/>
        <v>3</v>
      </c>
      <c r="P2421" s="74">
        <f t="shared" si="125"/>
        <v>3</v>
      </c>
      <c r="Q2421" s="139" t="str">
        <f t="shared" si="126"/>
        <v>Gastos_Gerais</v>
      </c>
    </row>
    <row r="2422" spans="1:17" ht="48" x14ac:dyDescent="0.2">
      <c r="A2422" s="357">
        <v>2419</v>
      </c>
      <c r="B2422" s="347">
        <v>45016</v>
      </c>
      <c r="C2422" s="580">
        <v>44986</v>
      </c>
      <c r="D2422" s="349" t="s">
        <v>264</v>
      </c>
      <c r="E2422" s="349" t="s">
        <v>290</v>
      </c>
      <c r="F2422" s="350">
        <v>1529.64</v>
      </c>
      <c r="G2422" s="349" t="s">
        <v>3936</v>
      </c>
      <c r="H2422" s="349" t="s">
        <v>1032</v>
      </c>
      <c r="I2422" s="351" t="s">
        <v>2025</v>
      </c>
      <c r="J2422" s="352" t="s">
        <v>2026</v>
      </c>
      <c r="K2422" s="352" t="s">
        <v>1157</v>
      </c>
      <c r="L2422" s="353" t="s">
        <v>3931</v>
      </c>
      <c r="M2422" s="352">
        <v>6260</v>
      </c>
      <c r="N2422" s="371">
        <v>45007</v>
      </c>
      <c r="O2422" s="74">
        <f t="shared" si="124"/>
        <v>3</v>
      </c>
      <c r="P2422" s="74">
        <f t="shared" si="125"/>
        <v>3</v>
      </c>
      <c r="Q2422" s="139" t="str">
        <f t="shared" si="126"/>
        <v>Gastos_Gerais</v>
      </c>
    </row>
    <row r="2423" spans="1:17" x14ac:dyDescent="0.2">
      <c r="A2423" s="357">
        <v>2420</v>
      </c>
      <c r="B2423" s="347">
        <v>45016</v>
      </c>
      <c r="C2423" s="580">
        <v>44986</v>
      </c>
      <c r="D2423" s="349" t="s">
        <v>264</v>
      </c>
      <c r="E2423" s="349" t="s">
        <v>412</v>
      </c>
      <c r="F2423" s="350">
        <v>1501.95</v>
      </c>
      <c r="G2423" s="349" t="s">
        <v>1223</v>
      </c>
      <c r="H2423" s="349" t="s">
        <v>417</v>
      </c>
      <c r="I2423" s="351" t="s">
        <v>1224</v>
      </c>
      <c r="J2423" s="352" t="s">
        <v>1225</v>
      </c>
      <c r="K2423" s="352" t="s">
        <v>1157</v>
      </c>
      <c r="L2423" s="353" t="s">
        <v>3931</v>
      </c>
      <c r="M2423" s="352">
        <v>27943</v>
      </c>
      <c r="N2423" s="371">
        <v>45005</v>
      </c>
      <c r="O2423" s="74">
        <f t="shared" si="124"/>
        <v>3</v>
      </c>
      <c r="P2423" s="74">
        <f t="shared" si="125"/>
        <v>3</v>
      </c>
      <c r="Q2423" s="139" t="str">
        <f t="shared" si="126"/>
        <v>Gastos_Gerais</v>
      </c>
    </row>
    <row r="2424" spans="1:17" ht="36" x14ac:dyDescent="0.2">
      <c r="A2424" s="357">
        <v>2421</v>
      </c>
      <c r="B2424" s="347">
        <v>45016</v>
      </c>
      <c r="C2424" s="417">
        <v>44986</v>
      </c>
      <c r="D2424" s="372" t="s">
        <v>264</v>
      </c>
      <c r="E2424" s="372" t="s">
        <v>388</v>
      </c>
      <c r="F2424" s="374">
        <v>35048.9</v>
      </c>
      <c r="G2424" s="372" t="s">
        <v>3937</v>
      </c>
      <c r="H2424" s="349" t="s">
        <v>418</v>
      </c>
      <c r="I2424" s="351" t="s">
        <v>3938</v>
      </c>
      <c r="J2424" s="352" t="s">
        <v>3939</v>
      </c>
      <c r="K2424" s="352" t="s">
        <v>1157</v>
      </c>
      <c r="L2424" s="353" t="s">
        <v>3931</v>
      </c>
      <c r="M2424" s="352">
        <v>31</v>
      </c>
      <c r="N2424" s="371">
        <v>45013</v>
      </c>
      <c r="O2424" s="74">
        <f t="shared" ref="O2424" si="127">IF(B2424=0,0,IF(YEAR(B2424)=$P$1,MONTH(B2424)-$O$1+1,(YEAR(B2424)-$P$1)*12-$O$1+1+MONTH(B2424)))</f>
        <v>3</v>
      </c>
      <c r="P2424" s="74">
        <f t="shared" ref="P2424" si="128">IF(C2424=0,0,IF(YEAR(C2424)=$P$1,MONTH(C2424)-$O$1+1,(YEAR(C2424)-$P$1)*12-$O$1+1+MONTH(C2424)))</f>
        <v>3</v>
      </c>
      <c r="Q2424" s="139" t="str">
        <f t="shared" ref="Q2424" si="129">SUBSTITUTE(D2424," ","_")</f>
        <v>Gastos_Gerais</v>
      </c>
    </row>
    <row r="2425" spans="1:17" ht="36" x14ac:dyDescent="0.2">
      <c r="A2425" s="357">
        <v>2422</v>
      </c>
      <c r="B2425" s="347">
        <v>45016</v>
      </c>
      <c r="C2425" s="580">
        <v>44986</v>
      </c>
      <c r="D2425" s="349" t="s">
        <v>264</v>
      </c>
      <c r="E2425" s="349" t="s">
        <v>182</v>
      </c>
      <c r="F2425" s="350">
        <v>672</v>
      </c>
      <c r="G2425" s="349" t="s">
        <v>3940</v>
      </c>
      <c r="H2425" s="349" t="s">
        <v>419</v>
      </c>
      <c r="I2425" s="351" t="s">
        <v>3941</v>
      </c>
      <c r="J2425" s="352" t="s">
        <v>3942</v>
      </c>
      <c r="K2425" s="352" t="s">
        <v>1157</v>
      </c>
      <c r="L2425" s="353" t="s">
        <v>3931</v>
      </c>
      <c r="M2425" s="352">
        <v>67200</v>
      </c>
      <c r="N2425" s="371">
        <v>44991</v>
      </c>
      <c r="O2425" s="74">
        <f t="shared" ref="O2425:O2445" si="130">IF(B2425=0,0,IF(YEAR(B2425)=$P$1,MONTH(B2425)-$O$1+1,(YEAR(B2425)-$P$1)*12-$O$1+1+MONTH(B2425)))</f>
        <v>3</v>
      </c>
      <c r="P2425" s="74">
        <f t="shared" ref="P2425:P2445" si="131">IF(C2425=0,0,IF(YEAR(C2425)=$P$1,MONTH(C2425)-$O$1+1,(YEAR(C2425)-$P$1)*12-$O$1+1+MONTH(C2425)))</f>
        <v>3</v>
      </c>
      <c r="Q2425" s="139" t="str">
        <f t="shared" ref="Q2425:Q2445" si="132">SUBSTITUTE(D2425," ","_")</f>
        <v>Gastos_Gerais</v>
      </c>
    </row>
    <row r="2426" spans="1:17" ht="24" x14ac:dyDescent="0.2">
      <c r="A2426" s="357">
        <v>2423</v>
      </c>
      <c r="B2426" s="347">
        <v>45016</v>
      </c>
      <c r="C2426" s="580">
        <v>44986</v>
      </c>
      <c r="D2426" s="349" t="s">
        <v>264</v>
      </c>
      <c r="E2426" s="349" t="s">
        <v>96</v>
      </c>
      <c r="F2426" s="350">
        <v>240.35</v>
      </c>
      <c r="G2426" s="349" t="s">
        <v>3864</v>
      </c>
      <c r="H2426" s="349" t="s">
        <v>414</v>
      </c>
      <c r="I2426" s="351" t="s">
        <v>3865</v>
      </c>
      <c r="J2426" s="352" t="s">
        <v>3866</v>
      </c>
      <c r="K2426" s="352" t="s">
        <v>1157</v>
      </c>
      <c r="L2426" s="353" t="s">
        <v>3931</v>
      </c>
      <c r="M2426" s="352">
        <v>8174</v>
      </c>
      <c r="N2426" s="371">
        <v>45013</v>
      </c>
      <c r="O2426" s="74">
        <f t="shared" si="130"/>
        <v>3</v>
      </c>
      <c r="P2426" s="74">
        <f t="shared" si="131"/>
        <v>3</v>
      </c>
      <c r="Q2426" s="139" t="str">
        <f t="shared" si="132"/>
        <v>Gastos_Gerais</v>
      </c>
    </row>
    <row r="2427" spans="1:17" ht="24" x14ac:dyDescent="0.2">
      <c r="A2427" s="357">
        <v>2424</v>
      </c>
      <c r="B2427" s="347">
        <v>45016</v>
      </c>
      <c r="C2427" s="580">
        <v>44986</v>
      </c>
      <c r="D2427" s="349" t="s">
        <v>264</v>
      </c>
      <c r="E2427" s="349" t="s">
        <v>402</v>
      </c>
      <c r="F2427" s="350">
        <v>140.9</v>
      </c>
      <c r="G2427" s="349" t="s">
        <v>1487</v>
      </c>
      <c r="H2427" s="349" t="s">
        <v>422</v>
      </c>
      <c r="I2427" s="351" t="s">
        <v>1718</v>
      </c>
      <c r="J2427" s="352" t="s">
        <v>1719</v>
      </c>
      <c r="K2427" s="352" t="s">
        <v>1163</v>
      </c>
      <c r="L2427" s="353" t="s">
        <v>3931</v>
      </c>
      <c r="M2427" s="352">
        <v>11768</v>
      </c>
      <c r="N2427" s="371">
        <v>45015</v>
      </c>
      <c r="O2427" s="74">
        <f t="shared" si="130"/>
        <v>3</v>
      </c>
      <c r="P2427" s="74">
        <f t="shared" si="131"/>
        <v>3</v>
      </c>
      <c r="Q2427" s="139" t="str">
        <f t="shared" si="132"/>
        <v>Gastos_Gerais</v>
      </c>
    </row>
    <row r="2428" spans="1:17" ht="24" x14ac:dyDescent="0.2">
      <c r="A2428" s="357">
        <v>2425</v>
      </c>
      <c r="B2428" s="347">
        <v>45016</v>
      </c>
      <c r="C2428" s="580">
        <v>44986</v>
      </c>
      <c r="D2428" s="349" t="s">
        <v>264</v>
      </c>
      <c r="E2428" s="349" t="s">
        <v>96</v>
      </c>
      <c r="F2428" s="350">
        <v>173.4</v>
      </c>
      <c r="G2428" s="349" t="s">
        <v>4015</v>
      </c>
      <c r="H2428" s="349" t="s">
        <v>419</v>
      </c>
      <c r="I2428" s="351" t="s">
        <v>3943</v>
      </c>
      <c r="J2428" s="352" t="s">
        <v>3944</v>
      </c>
      <c r="K2428" s="352" t="s">
        <v>1163</v>
      </c>
      <c r="L2428" s="353" t="s">
        <v>3931</v>
      </c>
      <c r="M2428" s="352">
        <v>700</v>
      </c>
      <c r="N2428" s="371">
        <v>45016</v>
      </c>
      <c r="O2428" s="74">
        <f t="shared" si="130"/>
        <v>3</v>
      </c>
      <c r="P2428" s="74">
        <f t="shared" si="131"/>
        <v>3</v>
      </c>
      <c r="Q2428" s="139" t="str">
        <f t="shared" si="132"/>
        <v>Gastos_Gerais</v>
      </c>
    </row>
    <row r="2429" spans="1:17" x14ac:dyDescent="0.2">
      <c r="A2429" s="357">
        <v>2426</v>
      </c>
      <c r="B2429" s="347">
        <v>45016</v>
      </c>
      <c r="C2429" s="580">
        <v>44986</v>
      </c>
      <c r="D2429" s="349" t="s">
        <v>264</v>
      </c>
      <c r="E2429" s="349" t="s">
        <v>404</v>
      </c>
      <c r="F2429" s="350">
        <v>231</v>
      </c>
      <c r="G2429" s="349" t="s">
        <v>3945</v>
      </c>
      <c r="H2429" s="349" t="s">
        <v>422</v>
      </c>
      <c r="I2429" s="351" t="s">
        <v>2832</v>
      </c>
      <c r="J2429" s="352" t="s">
        <v>2833</v>
      </c>
      <c r="K2429" s="352" t="s">
        <v>1163</v>
      </c>
      <c r="L2429" s="353" t="s">
        <v>3931</v>
      </c>
      <c r="M2429" s="352">
        <v>9</v>
      </c>
      <c r="N2429" s="371">
        <v>45015</v>
      </c>
      <c r="O2429" s="74">
        <f t="shared" si="130"/>
        <v>3</v>
      </c>
      <c r="P2429" s="74">
        <f t="shared" si="131"/>
        <v>3</v>
      </c>
      <c r="Q2429" s="139" t="str">
        <f t="shared" si="132"/>
        <v>Gastos_Gerais</v>
      </c>
    </row>
    <row r="2430" spans="1:17" ht="36" x14ac:dyDescent="0.2">
      <c r="A2430" s="357">
        <v>2427</v>
      </c>
      <c r="B2430" s="347">
        <v>45016</v>
      </c>
      <c r="C2430" s="580">
        <v>45017</v>
      </c>
      <c r="D2430" s="349" t="s">
        <v>176</v>
      </c>
      <c r="E2430" s="349" t="s">
        <v>158</v>
      </c>
      <c r="F2430" s="350">
        <v>607.5</v>
      </c>
      <c r="G2430" s="349" t="s">
        <v>3989</v>
      </c>
      <c r="H2430" s="349" t="s">
        <v>303</v>
      </c>
      <c r="I2430" s="351" t="s">
        <v>1391</v>
      </c>
      <c r="J2430" s="352" t="s">
        <v>1392</v>
      </c>
      <c r="K2430" s="352" t="s">
        <v>1163</v>
      </c>
      <c r="L2430" s="353" t="s">
        <v>1393</v>
      </c>
      <c r="M2430" s="352">
        <v>88697</v>
      </c>
      <c r="N2430" s="371">
        <v>45020</v>
      </c>
      <c r="O2430" s="74">
        <f t="shared" si="130"/>
        <v>3</v>
      </c>
      <c r="P2430" s="74">
        <f t="shared" si="131"/>
        <v>4</v>
      </c>
      <c r="Q2430" s="139" t="str">
        <f t="shared" si="132"/>
        <v>Gastos_com_Pessoal</v>
      </c>
    </row>
    <row r="2431" spans="1:17" ht="25.5" x14ac:dyDescent="0.2">
      <c r="A2431" s="357">
        <v>2428</v>
      </c>
      <c r="B2431" s="347">
        <v>45016</v>
      </c>
      <c r="C2431" s="580">
        <v>45017</v>
      </c>
      <c r="D2431" s="349" t="s">
        <v>176</v>
      </c>
      <c r="E2431" s="349" t="s">
        <v>158</v>
      </c>
      <c r="F2431" s="350">
        <v>1312.6</v>
      </c>
      <c r="G2431" s="349" t="s">
        <v>3995</v>
      </c>
      <c r="H2431" s="349" t="s">
        <v>303</v>
      </c>
      <c r="I2431" s="351" t="s">
        <v>3946</v>
      </c>
      <c r="J2431" s="352" t="s">
        <v>1405</v>
      </c>
      <c r="K2431" s="352" t="s">
        <v>1163</v>
      </c>
      <c r="L2431" s="353" t="s">
        <v>1393</v>
      </c>
      <c r="M2431" s="352">
        <v>5416</v>
      </c>
      <c r="N2431" s="371">
        <v>45020</v>
      </c>
      <c r="O2431" s="74">
        <f t="shared" si="130"/>
        <v>3</v>
      </c>
      <c r="P2431" s="74">
        <f t="shared" si="131"/>
        <v>4</v>
      </c>
      <c r="Q2431" s="139" t="str">
        <f t="shared" si="132"/>
        <v>Gastos_com_Pessoal</v>
      </c>
    </row>
    <row r="2432" spans="1:17" ht="24" x14ac:dyDescent="0.2">
      <c r="A2432" s="357">
        <v>2429</v>
      </c>
      <c r="B2432" s="347">
        <v>45016</v>
      </c>
      <c r="C2432" s="580">
        <v>44986</v>
      </c>
      <c r="D2432" s="349" t="s">
        <v>264</v>
      </c>
      <c r="E2432" s="349" t="s">
        <v>402</v>
      </c>
      <c r="F2432" s="350">
        <v>58.2</v>
      </c>
      <c r="G2432" s="349" t="s">
        <v>1487</v>
      </c>
      <c r="H2432" s="349" t="s">
        <v>423</v>
      </c>
      <c r="I2432" s="351" t="s">
        <v>1488</v>
      </c>
      <c r="J2432" s="352" t="s">
        <v>1489</v>
      </c>
      <c r="K2432" s="352" t="s">
        <v>1163</v>
      </c>
      <c r="L2432" s="353" t="s">
        <v>32</v>
      </c>
      <c r="M2432" s="352">
        <v>933</v>
      </c>
      <c r="N2432" s="371">
        <v>45015</v>
      </c>
      <c r="O2432" s="74">
        <f t="shared" si="130"/>
        <v>3</v>
      </c>
      <c r="P2432" s="74">
        <f t="shared" si="131"/>
        <v>3</v>
      </c>
      <c r="Q2432" s="139" t="str">
        <f t="shared" si="132"/>
        <v>Gastos_Gerais</v>
      </c>
    </row>
    <row r="2433" spans="1:17" ht="24" x14ac:dyDescent="0.2">
      <c r="A2433" s="357">
        <v>2430</v>
      </c>
      <c r="B2433" s="347">
        <v>45016</v>
      </c>
      <c r="C2433" s="580">
        <v>44986</v>
      </c>
      <c r="D2433" s="349" t="s">
        <v>264</v>
      </c>
      <c r="E2433" s="349" t="s">
        <v>82</v>
      </c>
      <c r="F2433" s="350">
        <v>24701.58</v>
      </c>
      <c r="G2433" s="349" t="s">
        <v>1154</v>
      </c>
      <c r="H2433" s="349" t="s">
        <v>414</v>
      </c>
      <c r="I2433" s="351" t="s">
        <v>1682</v>
      </c>
      <c r="J2433" s="352" t="s">
        <v>1156</v>
      </c>
      <c r="K2433" s="352" t="s">
        <v>1163</v>
      </c>
      <c r="L2433" s="353" t="s">
        <v>1158</v>
      </c>
      <c r="M2433" s="352" t="s">
        <v>3947</v>
      </c>
      <c r="N2433" s="371">
        <v>45015</v>
      </c>
      <c r="O2433" s="74">
        <f t="shared" si="130"/>
        <v>3</v>
      </c>
      <c r="P2433" s="74">
        <f t="shared" si="131"/>
        <v>3</v>
      </c>
      <c r="Q2433" s="139" t="str">
        <f t="shared" si="132"/>
        <v>Gastos_Gerais</v>
      </c>
    </row>
    <row r="2434" spans="1:17" ht="36" x14ac:dyDescent="0.2">
      <c r="A2434" s="357">
        <v>2431</v>
      </c>
      <c r="B2434" s="347">
        <v>45016</v>
      </c>
      <c r="C2434" s="580">
        <v>44986</v>
      </c>
      <c r="D2434" s="349" t="s">
        <v>264</v>
      </c>
      <c r="E2434" s="349" t="s">
        <v>182</v>
      </c>
      <c r="F2434" s="350">
        <v>320.39999999999998</v>
      </c>
      <c r="G2434" s="349" t="s">
        <v>3948</v>
      </c>
      <c r="H2434" s="349" t="s">
        <v>420</v>
      </c>
      <c r="I2434" s="351" t="s">
        <v>3949</v>
      </c>
      <c r="J2434" s="352" t="s">
        <v>3950</v>
      </c>
      <c r="K2434" s="352" t="s">
        <v>1163</v>
      </c>
      <c r="L2434" s="353" t="s">
        <v>32</v>
      </c>
      <c r="M2434" s="352">
        <v>2023530</v>
      </c>
      <c r="N2434" s="371">
        <v>45008</v>
      </c>
      <c r="O2434" s="74">
        <f t="shared" si="130"/>
        <v>3</v>
      </c>
      <c r="P2434" s="74">
        <f t="shared" si="131"/>
        <v>3</v>
      </c>
      <c r="Q2434" s="139" t="str">
        <f t="shared" si="132"/>
        <v>Gastos_Gerais</v>
      </c>
    </row>
    <row r="2435" spans="1:17" ht="24" x14ac:dyDescent="0.2">
      <c r="A2435" s="357">
        <v>2432</v>
      </c>
      <c r="B2435" s="347">
        <v>45016</v>
      </c>
      <c r="C2435" s="580">
        <v>44986</v>
      </c>
      <c r="D2435" s="349" t="s">
        <v>264</v>
      </c>
      <c r="E2435" s="349" t="s">
        <v>293</v>
      </c>
      <c r="F2435" s="350">
        <v>524.6</v>
      </c>
      <c r="G2435" s="349" t="s">
        <v>3951</v>
      </c>
      <c r="H2435" s="349" t="s">
        <v>420</v>
      </c>
      <c r="I2435" s="351" t="s">
        <v>3952</v>
      </c>
      <c r="J2435" s="352" t="s">
        <v>3953</v>
      </c>
      <c r="K2435" s="352" t="s">
        <v>1163</v>
      </c>
      <c r="L2435" s="353" t="s">
        <v>32</v>
      </c>
      <c r="M2435" s="352">
        <v>20234005</v>
      </c>
      <c r="N2435" s="371">
        <v>45001</v>
      </c>
      <c r="O2435" s="74">
        <f t="shared" si="130"/>
        <v>3</v>
      </c>
      <c r="P2435" s="74">
        <f t="shared" si="131"/>
        <v>3</v>
      </c>
      <c r="Q2435" s="139" t="str">
        <f t="shared" si="132"/>
        <v>Gastos_Gerais</v>
      </c>
    </row>
    <row r="2436" spans="1:17" ht="24" x14ac:dyDescent="0.2">
      <c r="A2436" s="357">
        <v>2433</v>
      </c>
      <c r="B2436" s="347">
        <v>45016</v>
      </c>
      <c r="C2436" s="580">
        <v>44986</v>
      </c>
      <c r="D2436" s="349" t="s">
        <v>264</v>
      </c>
      <c r="E2436" s="349" t="s">
        <v>293</v>
      </c>
      <c r="F2436" s="350">
        <v>524.6</v>
      </c>
      <c r="G2436" s="349" t="s">
        <v>3954</v>
      </c>
      <c r="H2436" s="349" t="s">
        <v>420</v>
      </c>
      <c r="I2436" s="351" t="s">
        <v>3952</v>
      </c>
      <c r="J2436" s="352" t="s">
        <v>3953</v>
      </c>
      <c r="K2436" s="352" t="s">
        <v>1163</v>
      </c>
      <c r="L2436" s="353" t="s">
        <v>32</v>
      </c>
      <c r="M2436" s="352">
        <v>20234006</v>
      </c>
      <c r="N2436" s="371">
        <v>45001</v>
      </c>
      <c r="O2436" s="74">
        <f t="shared" si="130"/>
        <v>3</v>
      </c>
      <c r="P2436" s="74">
        <f t="shared" si="131"/>
        <v>3</v>
      </c>
      <c r="Q2436" s="139" t="str">
        <f t="shared" si="132"/>
        <v>Gastos_Gerais</v>
      </c>
    </row>
    <row r="2437" spans="1:17" ht="24" x14ac:dyDescent="0.2">
      <c r="A2437" s="357">
        <v>2434</v>
      </c>
      <c r="B2437" s="347">
        <v>45016</v>
      </c>
      <c r="C2437" s="580">
        <v>44986</v>
      </c>
      <c r="D2437" s="349" t="s">
        <v>264</v>
      </c>
      <c r="E2437" s="349" t="s">
        <v>293</v>
      </c>
      <c r="F2437" s="350">
        <v>120</v>
      </c>
      <c r="G2437" s="349" t="s">
        <v>3955</v>
      </c>
      <c r="H2437" s="349" t="s">
        <v>423</v>
      </c>
      <c r="I2437" s="351" t="s">
        <v>3956</v>
      </c>
      <c r="J2437" s="352" t="s">
        <v>1092</v>
      </c>
      <c r="K2437" s="352" t="s">
        <v>1188</v>
      </c>
      <c r="L2437" s="353" t="s">
        <v>1407</v>
      </c>
      <c r="M2437" s="352" t="s">
        <v>425</v>
      </c>
      <c r="N2437" s="371">
        <v>45016</v>
      </c>
      <c r="O2437" s="74">
        <f t="shared" si="130"/>
        <v>3</v>
      </c>
      <c r="P2437" s="74">
        <f t="shared" si="131"/>
        <v>3</v>
      </c>
      <c r="Q2437" s="139" t="str">
        <f t="shared" si="132"/>
        <v>Gastos_Gerais</v>
      </c>
    </row>
    <row r="2438" spans="1:17" ht="24" x14ac:dyDescent="0.2">
      <c r="A2438" s="357">
        <v>2435</v>
      </c>
      <c r="B2438" s="347">
        <v>45016</v>
      </c>
      <c r="C2438" s="580">
        <v>44986</v>
      </c>
      <c r="D2438" s="349" t="s">
        <v>264</v>
      </c>
      <c r="E2438" s="349" t="s">
        <v>293</v>
      </c>
      <c r="F2438" s="350">
        <v>360</v>
      </c>
      <c r="G2438" s="349" t="s">
        <v>3957</v>
      </c>
      <c r="H2438" s="349" t="s">
        <v>414</v>
      </c>
      <c r="I2438" s="351" t="s">
        <v>3958</v>
      </c>
      <c r="J2438" s="352" t="s">
        <v>526</v>
      </c>
      <c r="K2438" s="352" t="s">
        <v>1188</v>
      </c>
      <c r="L2438" s="353" t="s">
        <v>1189</v>
      </c>
      <c r="M2438" s="352">
        <v>569081426</v>
      </c>
      <c r="N2438" s="371">
        <v>45016</v>
      </c>
      <c r="O2438" s="74">
        <f t="shared" si="130"/>
        <v>3</v>
      </c>
      <c r="P2438" s="74">
        <f t="shared" si="131"/>
        <v>3</v>
      </c>
      <c r="Q2438" s="139" t="str">
        <f t="shared" si="132"/>
        <v>Gastos_Gerais</v>
      </c>
    </row>
    <row r="2439" spans="1:17" ht="24" x14ac:dyDescent="0.2">
      <c r="A2439" s="357">
        <v>2436</v>
      </c>
      <c r="B2439" s="347">
        <v>45016</v>
      </c>
      <c r="C2439" s="580">
        <v>44986</v>
      </c>
      <c r="D2439" s="349" t="s">
        <v>264</v>
      </c>
      <c r="E2439" s="349" t="s">
        <v>293</v>
      </c>
      <c r="F2439" s="350">
        <v>360</v>
      </c>
      <c r="G2439" s="349" t="s">
        <v>3959</v>
      </c>
      <c r="H2439" s="349" t="s">
        <v>414</v>
      </c>
      <c r="I2439" s="351" t="s">
        <v>3960</v>
      </c>
      <c r="J2439" s="352" t="s">
        <v>3961</v>
      </c>
      <c r="K2439" s="352" t="s">
        <v>1188</v>
      </c>
      <c r="L2439" s="353" t="s">
        <v>1189</v>
      </c>
      <c r="M2439" s="352">
        <v>569081426</v>
      </c>
      <c r="N2439" s="371">
        <v>45016</v>
      </c>
      <c r="O2439" s="74">
        <f t="shared" si="130"/>
        <v>3</v>
      </c>
      <c r="P2439" s="74">
        <f t="shared" si="131"/>
        <v>3</v>
      </c>
      <c r="Q2439" s="139" t="str">
        <f t="shared" si="132"/>
        <v>Gastos_Gerais</v>
      </c>
    </row>
    <row r="2440" spans="1:17" ht="24" x14ac:dyDescent="0.2">
      <c r="A2440" s="357">
        <v>2437</v>
      </c>
      <c r="B2440" s="347">
        <v>45016</v>
      </c>
      <c r="C2440" s="580">
        <v>44986</v>
      </c>
      <c r="D2440" s="349" t="s">
        <v>264</v>
      </c>
      <c r="E2440" s="349" t="s">
        <v>293</v>
      </c>
      <c r="F2440" s="350">
        <v>360</v>
      </c>
      <c r="G2440" s="349" t="s">
        <v>3962</v>
      </c>
      <c r="H2440" s="349" t="s">
        <v>414</v>
      </c>
      <c r="I2440" s="351" t="s">
        <v>2088</v>
      </c>
      <c r="J2440" s="352" t="s">
        <v>529</v>
      </c>
      <c r="K2440" s="352" t="s">
        <v>1188</v>
      </c>
      <c r="L2440" s="353" t="s">
        <v>1189</v>
      </c>
      <c r="M2440" s="352">
        <v>569081426</v>
      </c>
      <c r="N2440" s="371">
        <v>45016</v>
      </c>
      <c r="O2440" s="74">
        <f t="shared" si="130"/>
        <v>3</v>
      </c>
      <c r="P2440" s="74">
        <f t="shared" si="131"/>
        <v>3</v>
      </c>
      <c r="Q2440" s="139" t="str">
        <f t="shared" si="132"/>
        <v>Gastos_Gerais</v>
      </c>
    </row>
    <row r="2441" spans="1:17" ht="24" x14ac:dyDescent="0.2">
      <c r="A2441" s="357">
        <v>2438</v>
      </c>
      <c r="B2441" s="347">
        <v>45016</v>
      </c>
      <c r="C2441" s="580">
        <v>44986</v>
      </c>
      <c r="D2441" s="349" t="s">
        <v>264</v>
      </c>
      <c r="E2441" s="349" t="s">
        <v>293</v>
      </c>
      <c r="F2441" s="350">
        <v>360</v>
      </c>
      <c r="G2441" s="349" t="s">
        <v>2428</v>
      </c>
      <c r="H2441" s="349" t="s">
        <v>414</v>
      </c>
      <c r="I2441" s="351" t="s">
        <v>3963</v>
      </c>
      <c r="J2441" s="352" t="s">
        <v>987</v>
      </c>
      <c r="K2441" s="352" t="s">
        <v>1188</v>
      </c>
      <c r="L2441" s="353" t="s">
        <v>1189</v>
      </c>
      <c r="M2441" s="352">
        <v>569081426</v>
      </c>
      <c r="N2441" s="371">
        <v>45016</v>
      </c>
      <c r="O2441" s="74">
        <f t="shared" si="130"/>
        <v>3</v>
      </c>
      <c r="P2441" s="74">
        <f t="shared" si="131"/>
        <v>3</v>
      </c>
      <c r="Q2441" s="139" t="str">
        <f t="shared" si="132"/>
        <v>Gastos_Gerais</v>
      </c>
    </row>
    <row r="2442" spans="1:17" ht="24" x14ac:dyDescent="0.2">
      <c r="A2442" s="357">
        <v>2439</v>
      </c>
      <c r="B2442" s="347">
        <v>45016</v>
      </c>
      <c r="C2442" s="580">
        <v>44986</v>
      </c>
      <c r="D2442" s="349" t="s">
        <v>264</v>
      </c>
      <c r="E2442" s="349" t="s">
        <v>293</v>
      </c>
      <c r="F2442" s="350">
        <v>60</v>
      </c>
      <c r="G2442" s="349" t="s">
        <v>2034</v>
      </c>
      <c r="H2442" s="349" t="s">
        <v>418</v>
      </c>
      <c r="I2442" s="351" t="s">
        <v>2035</v>
      </c>
      <c r="J2442" s="352" t="s">
        <v>993</v>
      </c>
      <c r="K2442" s="352" t="s">
        <v>1188</v>
      </c>
      <c r="L2442" s="353" t="s">
        <v>1189</v>
      </c>
      <c r="M2442" s="352">
        <v>769089877</v>
      </c>
      <c r="N2442" s="371">
        <v>45016</v>
      </c>
      <c r="O2442" s="74">
        <f t="shared" si="130"/>
        <v>3</v>
      </c>
      <c r="P2442" s="74">
        <f t="shared" si="131"/>
        <v>3</v>
      </c>
      <c r="Q2442" s="139" t="str">
        <f t="shared" si="132"/>
        <v>Gastos_Gerais</v>
      </c>
    </row>
    <row r="2443" spans="1:17" ht="24" x14ac:dyDescent="0.2">
      <c r="A2443" s="357">
        <v>2440</v>
      </c>
      <c r="B2443" s="347">
        <v>45016</v>
      </c>
      <c r="C2443" s="580">
        <v>44986</v>
      </c>
      <c r="D2443" s="349" t="s">
        <v>264</v>
      </c>
      <c r="E2443" s="349" t="s">
        <v>293</v>
      </c>
      <c r="F2443" s="350">
        <v>60</v>
      </c>
      <c r="G2443" s="349" t="s">
        <v>2037</v>
      </c>
      <c r="H2443" s="349" t="s">
        <v>418</v>
      </c>
      <c r="I2443" s="351" t="s">
        <v>2038</v>
      </c>
      <c r="J2443" s="352" t="s">
        <v>465</v>
      </c>
      <c r="K2443" s="352" t="s">
        <v>1188</v>
      </c>
      <c r="L2443" s="353" t="s">
        <v>1189</v>
      </c>
      <c r="M2443" s="352">
        <v>769089877</v>
      </c>
      <c r="N2443" s="371">
        <v>45016</v>
      </c>
      <c r="O2443" s="74">
        <f t="shared" si="130"/>
        <v>3</v>
      </c>
      <c r="P2443" s="74">
        <f t="shared" si="131"/>
        <v>3</v>
      </c>
      <c r="Q2443" s="139" t="str">
        <f t="shared" si="132"/>
        <v>Gastos_Gerais</v>
      </c>
    </row>
    <row r="2444" spans="1:17" ht="24" x14ac:dyDescent="0.2">
      <c r="A2444" s="357">
        <v>2441</v>
      </c>
      <c r="B2444" s="347">
        <v>45016</v>
      </c>
      <c r="C2444" s="580">
        <v>44986</v>
      </c>
      <c r="D2444" s="349" t="s">
        <v>264</v>
      </c>
      <c r="E2444" s="349" t="s">
        <v>293</v>
      </c>
      <c r="F2444" s="350">
        <v>60</v>
      </c>
      <c r="G2444" s="349" t="s">
        <v>2686</v>
      </c>
      <c r="H2444" s="349" t="s">
        <v>418</v>
      </c>
      <c r="I2444" s="351" t="s">
        <v>3717</v>
      </c>
      <c r="J2444" s="352" t="s">
        <v>467</v>
      </c>
      <c r="K2444" s="352" t="s">
        <v>1188</v>
      </c>
      <c r="L2444" s="353" t="s">
        <v>1189</v>
      </c>
      <c r="M2444" s="352">
        <v>769089877</v>
      </c>
      <c r="N2444" s="371">
        <v>45016</v>
      </c>
      <c r="O2444" s="74">
        <f t="shared" si="130"/>
        <v>3</v>
      </c>
      <c r="P2444" s="74">
        <f t="shared" si="131"/>
        <v>3</v>
      </c>
      <c r="Q2444" s="139" t="str">
        <f t="shared" si="132"/>
        <v>Gastos_Gerais</v>
      </c>
    </row>
    <row r="2445" spans="1:17" ht="24" x14ac:dyDescent="0.2">
      <c r="A2445" s="357">
        <v>2442</v>
      </c>
      <c r="B2445" s="347">
        <v>45016</v>
      </c>
      <c r="C2445" s="580">
        <v>44986</v>
      </c>
      <c r="D2445" s="349" t="s">
        <v>264</v>
      </c>
      <c r="E2445" s="349" t="s">
        <v>293</v>
      </c>
      <c r="F2445" s="350">
        <v>120</v>
      </c>
      <c r="G2445" s="349" t="s">
        <v>3964</v>
      </c>
      <c r="H2445" s="349" t="s">
        <v>423</v>
      </c>
      <c r="I2445" s="351" t="s">
        <v>3965</v>
      </c>
      <c r="J2445" s="352" t="s">
        <v>3966</v>
      </c>
      <c r="K2445" s="352" t="s">
        <v>1188</v>
      </c>
      <c r="L2445" s="353" t="s">
        <v>1407</v>
      </c>
      <c r="M2445" s="352" t="s">
        <v>425</v>
      </c>
      <c r="N2445" s="371">
        <v>45016</v>
      </c>
      <c r="O2445" s="74">
        <f t="shared" si="130"/>
        <v>3</v>
      </c>
      <c r="P2445" s="74">
        <f t="shared" si="131"/>
        <v>3</v>
      </c>
      <c r="Q2445" s="139" t="str">
        <f t="shared" si="132"/>
        <v>Gastos_Gerais</v>
      </c>
    </row>
    <row r="2446" spans="1:17" ht="36" x14ac:dyDescent="0.2">
      <c r="A2446" s="357">
        <v>2443</v>
      </c>
      <c r="B2446" s="354">
        <v>45016</v>
      </c>
      <c r="C2446" s="580">
        <v>44986</v>
      </c>
      <c r="D2446" s="349" t="s">
        <v>288</v>
      </c>
      <c r="E2446" s="349" t="s">
        <v>288</v>
      </c>
      <c r="F2446" s="350">
        <v>218417.72</v>
      </c>
      <c r="G2446" s="349" t="s">
        <v>2229</v>
      </c>
      <c r="H2446" s="349" t="s">
        <v>303</v>
      </c>
      <c r="I2446" s="351" t="s">
        <v>1509</v>
      </c>
      <c r="J2446" s="352" t="s">
        <v>1510</v>
      </c>
      <c r="K2446" s="352" t="s">
        <v>425</v>
      </c>
      <c r="L2446" s="363" t="s">
        <v>1511</v>
      </c>
      <c r="M2446" s="352" t="s">
        <v>425</v>
      </c>
      <c r="N2446" s="354">
        <v>45016</v>
      </c>
      <c r="O2446" s="74">
        <f t="shared" ref="O2446:O2509" si="133">IF(B2446=0,0,IF(YEAR(B2446)=$P$1,MONTH(B2446)-$O$1+1,(YEAR(B2446)-$P$1)*12-$O$1+1+MONTH(B2446)))</f>
        <v>3</v>
      </c>
      <c r="P2446" s="74">
        <f t="shared" ref="P2446:P2509" si="134">IF(C2446=0,0,IF(YEAR(C2446)=$P$1,MONTH(C2446)-$O$1+1,(YEAR(C2446)-$P$1)*12-$O$1+1+MONTH(C2446)))</f>
        <v>3</v>
      </c>
      <c r="Q2446" s="139" t="str">
        <f t="shared" ref="Q2446:Q2509" si="135">SUBSTITUTE(D2446," ","_")</f>
        <v>Rendimentos_de_Aplicações_Fin.</v>
      </c>
    </row>
    <row r="2447" spans="1:17" x14ac:dyDescent="0.2">
      <c r="A2447" s="357"/>
      <c r="B2447" s="347"/>
      <c r="C2447" s="580"/>
      <c r="D2447" s="349"/>
      <c r="E2447" s="349"/>
      <c r="F2447" s="350"/>
      <c r="G2447" s="349"/>
      <c r="H2447" s="349"/>
      <c r="I2447" s="351"/>
      <c r="J2447" s="352"/>
      <c r="K2447" s="352"/>
      <c r="L2447" s="353"/>
      <c r="M2447" s="352"/>
      <c r="N2447" s="371"/>
      <c r="O2447" s="74">
        <f t="shared" si="133"/>
        <v>0</v>
      </c>
      <c r="P2447" s="74">
        <f t="shared" si="134"/>
        <v>0</v>
      </c>
      <c r="Q2447" s="139" t="str">
        <f t="shared" si="135"/>
        <v/>
      </c>
    </row>
    <row r="2448" spans="1:17" x14ac:dyDescent="0.2">
      <c r="A2448" s="357"/>
      <c r="B2448" s="347"/>
      <c r="C2448" s="580"/>
      <c r="D2448" s="349"/>
      <c r="E2448" s="349"/>
      <c r="F2448" s="350"/>
      <c r="G2448" s="349"/>
      <c r="H2448" s="349"/>
      <c r="I2448" s="351"/>
      <c r="J2448" s="352"/>
      <c r="K2448" s="352"/>
      <c r="L2448" s="353"/>
      <c r="M2448" s="352"/>
      <c r="N2448" s="371"/>
      <c r="O2448" s="74">
        <f t="shared" si="133"/>
        <v>0</v>
      </c>
      <c r="P2448" s="74">
        <f t="shared" si="134"/>
        <v>0</v>
      </c>
      <c r="Q2448" s="139" t="str">
        <f t="shared" si="135"/>
        <v/>
      </c>
    </row>
    <row r="2449" spans="1:17" x14ac:dyDescent="0.2">
      <c r="A2449" s="357"/>
      <c r="B2449" s="347"/>
      <c r="C2449" s="580"/>
      <c r="D2449" s="349"/>
      <c r="E2449" s="349"/>
      <c r="F2449" s="350"/>
      <c r="G2449" s="349"/>
      <c r="H2449" s="349"/>
      <c r="I2449" s="351"/>
      <c r="J2449" s="352"/>
      <c r="K2449" s="352"/>
      <c r="L2449" s="353"/>
      <c r="M2449" s="352"/>
      <c r="N2449" s="371"/>
      <c r="O2449" s="74">
        <f t="shared" si="133"/>
        <v>0</v>
      </c>
      <c r="P2449" s="74">
        <f t="shared" si="134"/>
        <v>0</v>
      </c>
      <c r="Q2449" s="139" t="str">
        <f t="shared" si="135"/>
        <v/>
      </c>
    </row>
    <row r="2450" spans="1:17" x14ac:dyDescent="0.2">
      <c r="A2450" s="357"/>
      <c r="B2450" s="347"/>
      <c r="C2450" s="580"/>
      <c r="D2450" s="349"/>
      <c r="E2450" s="349"/>
      <c r="F2450" s="350"/>
      <c r="G2450" s="349"/>
      <c r="H2450" s="349"/>
      <c r="I2450" s="351"/>
      <c r="J2450" s="352"/>
      <c r="K2450" s="352"/>
      <c r="L2450" s="353"/>
      <c r="M2450" s="352"/>
      <c r="N2450" s="371"/>
      <c r="O2450" s="74">
        <f t="shared" si="133"/>
        <v>0</v>
      </c>
      <c r="P2450" s="74">
        <f t="shared" si="134"/>
        <v>0</v>
      </c>
      <c r="Q2450" s="139" t="str">
        <f t="shared" si="135"/>
        <v/>
      </c>
    </row>
    <row r="2451" spans="1:17" x14ac:dyDescent="0.2">
      <c r="A2451" s="357"/>
      <c r="B2451" s="347"/>
      <c r="C2451" s="580"/>
      <c r="D2451" s="349"/>
      <c r="E2451" s="349"/>
      <c r="F2451" s="350"/>
      <c r="G2451" s="349"/>
      <c r="H2451" s="349"/>
      <c r="I2451" s="351"/>
      <c r="J2451" s="352"/>
      <c r="K2451" s="352"/>
      <c r="L2451" s="353"/>
      <c r="M2451" s="352"/>
      <c r="N2451" s="371"/>
      <c r="O2451" s="74">
        <f t="shared" si="133"/>
        <v>0</v>
      </c>
      <c r="P2451" s="74">
        <f t="shared" si="134"/>
        <v>0</v>
      </c>
      <c r="Q2451" s="139" t="str">
        <f t="shared" si="135"/>
        <v/>
      </c>
    </row>
    <row r="2452" spans="1:17" x14ac:dyDescent="0.2">
      <c r="A2452" s="357"/>
      <c r="B2452" s="347"/>
      <c r="C2452" s="580"/>
      <c r="D2452" s="349"/>
      <c r="E2452" s="349"/>
      <c r="F2452" s="350"/>
      <c r="G2452" s="349"/>
      <c r="H2452" s="349"/>
      <c r="I2452" s="351"/>
      <c r="J2452" s="352"/>
      <c r="K2452" s="352"/>
      <c r="L2452" s="353"/>
      <c r="M2452" s="352"/>
      <c r="N2452" s="371"/>
      <c r="O2452" s="74">
        <f t="shared" si="133"/>
        <v>0</v>
      </c>
      <c r="P2452" s="74">
        <f t="shared" si="134"/>
        <v>0</v>
      </c>
      <c r="Q2452" s="139" t="str">
        <f t="shared" si="135"/>
        <v/>
      </c>
    </row>
    <row r="2453" spans="1:17" x14ac:dyDescent="0.2">
      <c r="A2453" s="357"/>
      <c r="B2453" s="347"/>
      <c r="C2453" s="580"/>
      <c r="D2453" s="349"/>
      <c r="E2453" s="349"/>
      <c r="F2453" s="350"/>
      <c r="G2453" s="349"/>
      <c r="H2453" s="349"/>
      <c r="I2453" s="351"/>
      <c r="J2453" s="352"/>
      <c r="K2453" s="352"/>
      <c r="L2453" s="353"/>
      <c r="M2453" s="352"/>
      <c r="N2453" s="371"/>
      <c r="O2453" s="74">
        <f t="shared" si="133"/>
        <v>0</v>
      </c>
      <c r="P2453" s="74">
        <f t="shared" si="134"/>
        <v>0</v>
      </c>
      <c r="Q2453" s="139" t="str">
        <f t="shared" si="135"/>
        <v/>
      </c>
    </row>
    <row r="2454" spans="1:17" x14ac:dyDescent="0.2">
      <c r="A2454" s="357"/>
      <c r="B2454" s="347"/>
      <c r="C2454" s="580"/>
      <c r="D2454" s="349"/>
      <c r="E2454" s="349"/>
      <c r="F2454" s="350"/>
      <c r="G2454" s="349"/>
      <c r="H2454" s="349"/>
      <c r="I2454" s="351"/>
      <c r="J2454" s="352"/>
      <c r="K2454" s="352"/>
      <c r="L2454" s="353"/>
      <c r="M2454" s="352"/>
      <c r="N2454" s="371"/>
      <c r="O2454" s="74">
        <f t="shared" si="133"/>
        <v>0</v>
      </c>
      <c r="P2454" s="74">
        <f t="shared" si="134"/>
        <v>0</v>
      </c>
      <c r="Q2454" s="139" t="str">
        <f t="shared" si="135"/>
        <v/>
      </c>
    </row>
    <row r="2455" spans="1:17" x14ac:dyDescent="0.2">
      <c r="A2455" s="357"/>
      <c r="B2455" s="347"/>
      <c r="C2455" s="580"/>
      <c r="D2455" s="349"/>
      <c r="E2455" s="349"/>
      <c r="F2455" s="350"/>
      <c r="G2455" s="349"/>
      <c r="H2455" s="349"/>
      <c r="I2455" s="351"/>
      <c r="J2455" s="352"/>
      <c r="K2455" s="352"/>
      <c r="L2455" s="353"/>
      <c r="M2455" s="352"/>
      <c r="N2455" s="371"/>
      <c r="O2455" s="74">
        <f t="shared" si="133"/>
        <v>0</v>
      </c>
      <c r="P2455" s="74">
        <f t="shared" si="134"/>
        <v>0</v>
      </c>
      <c r="Q2455" s="139" t="str">
        <f t="shared" si="135"/>
        <v/>
      </c>
    </row>
    <row r="2456" spans="1:17" x14ac:dyDescent="0.2">
      <c r="A2456" s="357"/>
      <c r="B2456" s="347"/>
      <c r="C2456" s="580"/>
      <c r="D2456" s="349"/>
      <c r="E2456" s="349"/>
      <c r="F2456" s="350"/>
      <c r="G2456" s="349"/>
      <c r="H2456" s="349"/>
      <c r="I2456" s="351"/>
      <c r="J2456" s="352"/>
      <c r="K2456" s="352"/>
      <c r="L2456" s="353"/>
      <c r="M2456" s="352"/>
      <c r="N2456" s="371"/>
      <c r="O2456" s="74">
        <f t="shared" si="133"/>
        <v>0</v>
      </c>
      <c r="P2456" s="74">
        <f t="shared" si="134"/>
        <v>0</v>
      </c>
      <c r="Q2456" s="139" t="str">
        <f t="shared" si="135"/>
        <v/>
      </c>
    </row>
    <row r="2457" spans="1:17" x14ac:dyDescent="0.2">
      <c r="A2457" s="357"/>
      <c r="B2457" s="347"/>
      <c r="C2457" s="580"/>
      <c r="D2457" s="349"/>
      <c r="E2457" s="349"/>
      <c r="F2457" s="350"/>
      <c r="G2457" s="349"/>
      <c r="H2457" s="349"/>
      <c r="I2457" s="351"/>
      <c r="J2457" s="352"/>
      <c r="K2457" s="352"/>
      <c r="L2457" s="353"/>
      <c r="M2457" s="352"/>
      <c r="N2457" s="371"/>
      <c r="O2457" s="74">
        <f t="shared" si="133"/>
        <v>0</v>
      </c>
      <c r="P2457" s="74">
        <f t="shared" si="134"/>
        <v>0</v>
      </c>
      <c r="Q2457" s="139" t="str">
        <f t="shared" si="135"/>
        <v/>
      </c>
    </row>
    <row r="2458" spans="1:17" x14ac:dyDescent="0.2">
      <c r="A2458" s="357"/>
      <c r="B2458" s="347"/>
      <c r="C2458" s="580"/>
      <c r="D2458" s="349"/>
      <c r="E2458" s="349"/>
      <c r="F2458" s="350"/>
      <c r="G2458" s="349"/>
      <c r="H2458" s="349"/>
      <c r="I2458" s="351"/>
      <c r="J2458" s="352"/>
      <c r="K2458" s="352"/>
      <c r="L2458" s="353"/>
      <c r="M2458" s="352"/>
      <c r="N2458" s="371"/>
      <c r="O2458" s="74">
        <f t="shared" si="133"/>
        <v>0</v>
      </c>
      <c r="P2458" s="74">
        <f t="shared" si="134"/>
        <v>0</v>
      </c>
      <c r="Q2458" s="139" t="str">
        <f t="shared" si="135"/>
        <v/>
      </c>
    </row>
    <row r="2459" spans="1:17" x14ac:dyDescent="0.2">
      <c r="A2459" s="357"/>
      <c r="B2459" s="347"/>
      <c r="C2459" s="580"/>
      <c r="D2459" s="349"/>
      <c r="E2459" s="349"/>
      <c r="F2459" s="350"/>
      <c r="G2459" s="349"/>
      <c r="H2459" s="349"/>
      <c r="I2459" s="351"/>
      <c r="J2459" s="352"/>
      <c r="K2459" s="352"/>
      <c r="L2459" s="353"/>
      <c r="M2459" s="352"/>
      <c r="N2459" s="371"/>
      <c r="O2459" s="74">
        <f t="shared" si="133"/>
        <v>0</v>
      </c>
      <c r="P2459" s="74">
        <f t="shared" si="134"/>
        <v>0</v>
      </c>
      <c r="Q2459" s="139" t="str">
        <f t="shared" si="135"/>
        <v/>
      </c>
    </row>
    <row r="2460" spans="1:17" x14ac:dyDescent="0.2">
      <c r="A2460" s="357"/>
      <c r="B2460" s="347"/>
      <c r="C2460" s="580"/>
      <c r="D2460" s="349"/>
      <c r="E2460" s="349"/>
      <c r="F2460" s="350"/>
      <c r="G2460" s="349"/>
      <c r="H2460" s="349"/>
      <c r="I2460" s="351"/>
      <c r="J2460" s="352"/>
      <c r="K2460" s="352"/>
      <c r="L2460" s="353"/>
      <c r="M2460" s="352"/>
      <c r="N2460" s="371"/>
      <c r="O2460" s="74">
        <f t="shared" si="133"/>
        <v>0</v>
      </c>
      <c r="P2460" s="74">
        <f t="shared" si="134"/>
        <v>0</v>
      </c>
      <c r="Q2460" s="139" t="str">
        <f t="shared" si="135"/>
        <v/>
      </c>
    </row>
    <row r="2461" spans="1:17" x14ac:dyDescent="0.2">
      <c r="A2461" s="357"/>
      <c r="B2461" s="347"/>
      <c r="C2461" s="580"/>
      <c r="D2461" s="349"/>
      <c r="E2461" s="349"/>
      <c r="F2461" s="350"/>
      <c r="G2461" s="349"/>
      <c r="H2461" s="349"/>
      <c r="I2461" s="351"/>
      <c r="J2461" s="352"/>
      <c r="K2461" s="352"/>
      <c r="L2461" s="353"/>
      <c r="M2461" s="352"/>
      <c r="N2461" s="371"/>
      <c r="O2461" s="74">
        <f t="shared" si="133"/>
        <v>0</v>
      </c>
      <c r="P2461" s="74">
        <f t="shared" si="134"/>
        <v>0</v>
      </c>
      <c r="Q2461" s="139" t="str">
        <f t="shared" si="135"/>
        <v/>
      </c>
    </row>
    <row r="2462" spans="1:17" x14ac:dyDescent="0.2">
      <c r="A2462" s="357"/>
      <c r="B2462" s="347"/>
      <c r="C2462" s="580"/>
      <c r="D2462" s="349"/>
      <c r="E2462" s="349"/>
      <c r="F2462" s="350"/>
      <c r="G2462" s="349"/>
      <c r="H2462" s="349"/>
      <c r="I2462" s="351"/>
      <c r="J2462" s="352"/>
      <c r="K2462" s="352"/>
      <c r="L2462" s="353"/>
      <c r="M2462" s="352"/>
      <c r="N2462" s="371"/>
      <c r="O2462" s="74">
        <f t="shared" si="133"/>
        <v>0</v>
      </c>
      <c r="P2462" s="74">
        <f t="shared" si="134"/>
        <v>0</v>
      </c>
      <c r="Q2462" s="139" t="str">
        <f t="shared" si="135"/>
        <v/>
      </c>
    </row>
    <row r="2463" spans="1:17" x14ac:dyDescent="0.2">
      <c r="A2463" s="357"/>
      <c r="B2463" s="347"/>
      <c r="C2463" s="580"/>
      <c r="D2463" s="349"/>
      <c r="E2463" s="349"/>
      <c r="F2463" s="350"/>
      <c r="G2463" s="349"/>
      <c r="H2463" s="349"/>
      <c r="I2463" s="351"/>
      <c r="J2463" s="352"/>
      <c r="K2463" s="352"/>
      <c r="L2463" s="353"/>
      <c r="M2463" s="352"/>
      <c r="N2463" s="371"/>
      <c r="O2463" s="74">
        <f t="shared" si="133"/>
        <v>0</v>
      </c>
      <c r="P2463" s="74">
        <f t="shared" si="134"/>
        <v>0</v>
      </c>
      <c r="Q2463" s="139" t="str">
        <f t="shared" si="135"/>
        <v/>
      </c>
    </row>
    <row r="2464" spans="1:17" x14ac:dyDescent="0.2">
      <c r="A2464" s="357"/>
      <c r="B2464" s="347"/>
      <c r="C2464" s="580"/>
      <c r="D2464" s="349"/>
      <c r="E2464" s="349"/>
      <c r="F2464" s="350"/>
      <c r="G2464" s="349"/>
      <c r="H2464" s="349"/>
      <c r="I2464" s="351"/>
      <c r="J2464" s="352"/>
      <c r="K2464" s="352"/>
      <c r="L2464" s="353"/>
      <c r="M2464" s="352"/>
      <c r="N2464" s="371"/>
      <c r="O2464" s="74">
        <f t="shared" si="133"/>
        <v>0</v>
      </c>
      <c r="P2464" s="74">
        <f t="shared" si="134"/>
        <v>0</v>
      </c>
      <c r="Q2464" s="139" t="str">
        <f t="shared" si="135"/>
        <v/>
      </c>
    </row>
    <row r="2465" spans="1:17" x14ac:dyDescent="0.2">
      <c r="A2465" s="357"/>
      <c r="B2465" s="347"/>
      <c r="C2465" s="580"/>
      <c r="D2465" s="349"/>
      <c r="E2465" s="349"/>
      <c r="F2465" s="350"/>
      <c r="G2465" s="349"/>
      <c r="H2465" s="349"/>
      <c r="I2465" s="351"/>
      <c r="J2465" s="352"/>
      <c r="K2465" s="352"/>
      <c r="L2465" s="353"/>
      <c r="M2465" s="352"/>
      <c r="N2465" s="371"/>
      <c r="O2465" s="74">
        <f t="shared" si="133"/>
        <v>0</v>
      </c>
      <c r="P2465" s="74">
        <f t="shared" si="134"/>
        <v>0</v>
      </c>
      <c r="Q2465" s="139" t="str">
        <f t="shared" si="135"/>
        <v/>
      </c>
    </row>
    <row r="2466" spans="1:17" x14ac:dyDescent="0.2">
      <c r="A2466" s="357"/>
      <c r="B2466" s="347"/>
      <c r="C2466" s="580"/>
      <c r="D2466" s="349"/>
      <c r="E2466" s="349"/>
      <c r="F2466" s="350"/>
      <c r="G2466" s="349"/>
      <c r="H2466" s="349"/>
      <c r="I2466" s="351"/>
      <c r="J2466" s="352"/>
      <c r="K2466" s="352"/>
      <c r="L2466" s="353"/>
      <c r="M2466" s="352"/>
      <c r="N2466" s="371"/>
      <c r="O2466" s="74">
        <f t="shared" si="133"/>
        <v>0</v>
      </c>
      <c r="P2466" s="74">
        <f t="shared" si="134"/>
        <v>0</v>
      </c>
      <c r="Q2466" s="139" t="str">
        <f t="shared" si="135"/>
        <v/>
      </c>
    </row>
    <row r="2467" spans="1:17" x14ac:dyDescent="0.2">
      <c r="A2467" s="357"/>
      <c r="B2467" s="347"/>
      <c r="C2467" s="580"/>
      <c r="D2467" s="349"/>
      <c r="E2467" s="349"/>
      <c r="F2467" s="350"/>
      <c r="G2467" s="349"/>
      <c r="H2467" s="349"/>
      <c r="I2467" s="351"/>
      <c r="J2467" s="352"/>
      <c r="K2467" s="352"/>
      <c r="L2467" s="353"/>
      <c r="M2467" s="352"/>
      <c r="N2467" s="371"/>
      <c r="O2467" s="74">
        <f t="shared" si="133"/>
        <v>0</v>
      </c>
      <c r="P2467" s="74">
        <f t="shared" si="134"/>
        <v>0</v>
      </c>
      <c r="Q2467" s="139" t="str">
        <f t="shared" si="135"/>
        <v/>
      </c>
    </row>
    <row r="2468" spans="1:17" x14ac:dyDescent="0.2">
      <c r="A2468" s="357"/>
      <c r="B2468" s="347"/>
      <c r="C2468" s="580"/>
      <c r="D2468" s="349"/>
      <c r="E2468" s="349"/>
      <c r="F2468" s="350"/>
      <c r="G2468" s="349"/>
      <c r="H2468" s="349"/>
      <c r="I2468" s="351"/>
      <c r="J2468" s="352"/>
      <c r="K2468" s="352"/>
      <c r="L2468" s="353"/>
      <c r="M2468" s="352"/>
      <c r="N2468" s="371"/>
      <c r="O2468" s="74">
        <f t="shared" si="133"/>
        <v>0</v>
      </c>
      <c r="P2468" s="74">
        <f t="shared" si="134"/>
        <v>0</v>
      </c>
      <c r="Q2468" s="139" t="str">
        <f t="shared" si="135"/>
        <v/>
      </c>
    </row>
    <row r="2469" spans="1:17" x14ac:dyDescent="0.2">
      <c r="A2469" s="357"/>
      <c r="B2469" s="347"/>
      <c r="C2469" s="580"/>
      <c r="D2469" s="349"/>
      <c r="E2469" s="349"/>
      <c r="F2469" s="350"/>
      <c r="G2469" s="349"/>
      <c r="H2469" s="349"/>
      <c r="I2469" s="351"/>
      <c r="J2469" s="352"/>
      <c r="K2469" s="352"/>
      <c r="L2469" s="353"/>
      <c r="M2469" s="352"/>
      <c r="N2469" s="371"/>
      <c r="O2469" s="74">
        <f t="shared" si="133"/>
        <v>0</v>
      </c>
      <c r="P2469" s="74">
        <f t="shared" si="134"/>
        <v>0</v>
      </c>
      <c r="Q2469" s="139" t="str">
        <f t="shared" si="135"/>
        <v/>
      </c>
    </row>
    <row r="2470" spans="1:17" x14ac:dyDescent="0.2">
      <c r="A2470" s="357"/>
      <c r="B2470" s="347"/>
      <c r="C2470" s="580"/>
      <c r="D2470" s="349"/>
      <c r="E2470" s="349"/>
      <c r="F2470" s="350"/>
      <c r="G2470" s="349"/>
      <c r="H2470" s="349"/>
      <c r="I2470" s="351"/>
      <c r="J2470" s="352"/>
      <c r="K2470" s="352"/>
      <c r="L2470" s="353"/>
      <c r="M2470" s="352"/>
      <c r="N2470" s="371"/>
      <c r="O2470" s="74">
        <f t="shared" si="133"/>
        <v>0</v>
      </c>
      <c r="P2470" s="74">
        <f t="shared" si="134"/>
        <v>0</v>
      </c>
      <c r="Q2470" s="139" t="str">
        <f t="shared" si="135"/>
        <v/>
      </c>
    </row>
    <row r="2471" spans="1:17" x14ac:dyDescent="0.2">
      <c r="A2471" s="357"/>
      <c r="B2471" s="347"/>
      <c r="C2471" s="580"/>
      <c r="D2471" s="349"/>
      <c r="E2471" s="349"/>
      <c r="F2471" s="350"/>
      <c r="G2471" s="349"/>
      <c r="H2471" s="349"/>
      <c r="I2471" s="351"/>
      <c r="J2471" s="352"/>
      <c r="K2471" s="352"/>
      <c r="L2471" s="353"/>
      <c r="M2471" s="352"/>
      <c r="N2471" s="371"/>
      <c r="O2471" s="74">
        <f t="shared" si="133"/>
        <v>0</v>
      </c>
      <c r="P2471" s="74">
        <f t="shared" si="134"/>
        <v>0</v>
      </c>
      <c r="Q2471" s="139" t="str">
        <f t="shared" si="135"/>
        <v/>
      </c>
    </row>
    <row r="2472" spans="1:17" x14ac:dyDescent="0.2">
      <c r="A2472" s="357"/>
      <c r="B2472" s="347"/>
      <c r="C2472" s="580"/>
      <c r="D2472" s="349"/>
      <c r="E2472" s="349"/>
      <c r="F2472" s="350"/>
      <c r="G2472" s="349"/>
      <c r="H2472" s="349"/>
      <c r="I2472" s="351"/>
      <c r="J2472" s="352"/>
      <c r="K2472" s="352"/>
      <c r="L2472" s="353"/>
      <c r="M2472" s="352"/>
      <c r="N2472" s="371"/>
      <c r="O2472" s="74">
        <f t="shared" si="133"/>
        <v>0</v>
      </c>
      <c r="P2472" s="74">
        <f t="shared" si="134"/>
        <v>0</v>
      </c>
      <c r="Q2472" s="139" t="str">
        <f t="shared" si="135"/>
        <v/>
      </c>
    </row>
    <row r="2473" spans="1:17" x14ac:dyDescent="0.2">
      <c r="A2473" s="357"/>
      <c r="B2473" s="347"/>
      <c r="C2473" s="580"/>
      <c r="D2473" s="349"/>
      <c r="E2473" s="349"/>
      <c r="F2473" s="350"/>
      <c r="G2473" s="349"/>
      <c r="H2473" s="349"/>
      <c r="I2473" s="351"/>
      <c r="J2473" s="352"/>
      <c r="K2473" s="352"/>
      <c r="L2473" s="353"/>
      <c r="M2473" s="352"/>
      <c r="N2473" s="371"/>
      <c r="O2473" s="74">
        <f t="shared" si="133"/>
        <v>0</v>
      </c>
      <c r="P2473" s="74">
        <f t="shared" si="134"/>
        <v>0</v>
      </c>
      <c r="Q2473" s="139" t="str">
        <f t="shared" si="135"/>
        <v/>
      </c>
    </row>
    <row r="2474" spans="1:17" x14ac:dyDescent="0.2">
      <c r="A2474" s="357"/>
      <c r="B2474" s="347"/>
      <c r="C2474" s="580"/>
      <c r="D2474" s="349"/>
      <c r="E2474" s="349"/>
      <c r="F2474" s="350"/>
      <c r="G2474" s="349"/>
      <c r="H2474" s="349"/>
      <c r="I2474" s="351"/>
      <c r="J2474" s="352"/>
      <c r="K2474" s="352"/>
      <c r="L2474" s="353"/>
      <c r="M2474" s="352"/>
      <c r="N2474" s="371"/>
      <c r="O2474" s="74">
        <f t="shared" si="133"/>
        <v>0</v>
      </c>
      <c r="P2474" s="74">
        <f t="shared" si="134"/>
        <v>0</v>
      </c>
      <c r="Q2474" s="139" t="str">
        <f t="shared" si="135"/>
        <v/>
      </c>
    </row>
    <row r="2475" spans="1:17" x14ac:dyDescent="0.2">
      <c r="A2475" s="357"/>
      <c r="B2475" s="347"/>
      <c r="C2475" s="580"/>
      <c r="D2475" s="349"/>
      <c r="E2475" s="349"/>
      <c r="F2475" s="350"/>
      <c r="G2475" s="349"/>
      <c r="H2475" s="349"/>
      <c r="I2475" s="351"/>
      <c r="J2475" s="352"/>
      <c r="K2475" s="352"/>
      <c r="L2475" s="353"/>
      <c r="M2475" s="352"/>
      <c r="N2475" s="371"/>
      <c r="O2475" s="74">
        <f t="shared" si="133"/>
        <v>0</v>
      </c>
      <c r="P2475" s="74">
        <f t="shared" si="134"/>
        <v>0</v>
      </c>
      <c r="Q2475" s="139" t="str">
        <f t="shared" si="135"/>
        <v/>
      </c>
    </row>
    <row r="2476" spans="1:17" x14ac:dyDescent="0.2">
      <c r="A2476" s="357"/>
      <c r="B2476" s="347"/>
      <c r="C2476" s="580"/>
      <c r="D2476" s="349"/>
      <c r="E2476" s="349"/>
      <c r="F2476" s="350"/>
      <c r="G2476" s="349"/>
      <c r="H2476" s="349"/>
      <c r="I2476" s="351"/>
      <c r="J2476" s="352"/>
      <c r="K2476" s="352"/>
      <c r="L2476" s="353"/>
      <c r="M2476" s="352"/>
      <c r="N2476" s="371"/>
      <c r="O2476" s="74">
        <f t="shared" si="133"/>
        <v>0</v>
      </c>
      <c r="P2476" s="74">
        <f t="shared" si="134"/>
        <v>0</v>
      </c>
      <c r="Q2476" s="139" t="str">
        <f t="shared" si="135"/>
        <v/>
      </c>
    </row>
    <row r="2477" spans="1:17" x14ac:dyDescent="0.2">
      <c r="A2477" s="357"/>
      <c r="B2477" s="347"/>
      <c r="C2477" s="580"/>
      <c r="D2477" s="349"/>
      <c r="E2477" s="349"/>
      <c r="F2477" s="350"/>
      <c r="G2477" s="349"/>
      <c r="H2477" s="349"/>
      <c r="I2477" s="351"/>
      <c r="J2477" s="352"/>
      <c r="K2477" s="352"/>
      <c r="L2477" s="353"/>
      <c r="M2477" s="352"/>
      <c r="N2477" s="371"/>
      <c r="O2477" s="74">
        <f t="shared" si="133"/>
        <v>0</v>
      </c>
      <c r="P2477" s="74">
        <f t="shared" si="134"/>
        <v>0</v>
      </c>
      <c r="Q2477" s="139" t="str">
        <f t="shared" si="135"/>
        <v/>
      </c>
    </row>
    <row r="2478" spans="1:17" x14ac:dyDescent="0.2">
      <c r="A2478" s="357"/>
      <c r="B2478" s="347"/>
      <c r="C2478" s="580"/>
      <c r="D2478" s="349"/>
      <c r="E2478" s="349"/>
      <c r="F2478" s="350"/>
      <c r="G2478" s="349"/>
      <c r="H2478" s="349"/>
      <c r="I2478" s="351"/>
      <c r="J2478" s="352"/>
      <c r="K2478" s="352"/>
      <c r="L2478" s="353"/>
      <c r="M2478" s="352"/>
      <c r="N2478" s="371"/>
      <c r="O2478" s="74">
        <f t="shared" si="133"/>
        <v>0</v>
      </c>
      <c r="P2478" s="74">
        <f t="shared" si="134"/>
        <v>0</v>
      </c>
      <c r="Q2478" s="139" t="str">
        <f t="shared" si="135"/>
        <v/>
      </c>
    </row>
    <row r="2479" spans="1:17" x14ac:dyDescent="0.2">
      <c r="A2479" s="357"/>
      <c r="B2479" s="347"/>
      <c r="C2479" s="580"/>
      <c r="D2479" s="349"/>
      <c r="E2479" s="349"/>
      <c r="F2479" s="350"/>
      <c r="G2479" s="349"/>
      <c r="H2479" s="349"/>
      <c r="I2479" s="351"/>
      <c r="J2479" s="352"/>
      <c r="K2479" s="352"/>
      <c r="L2479" s="353"/>
      <c r="M2479" s="352"/>
      <c r="N2479" s="371"/>
      <c r="O2479" s="74">
        <f t="shared" si="133"/>
        <v>0</v>
      </c>
      <c r="P2479" s="74">
        <f t="shared" si="134"/>
        <v>0</v>
      </c>
      <c r="Q2479" s="139" t="str">
        <f t="shared" si="135"/>
        <v/>
      </c>
    </row>
    <row r="2480" spans="1:17" x14ac:dyDescent="0.2">
      <c r="A2480" s="357"/>
      <c r="B2480" s="347"/>
      <c r="C2480" s="580"/>
      <c r="D2480" s="349"/>
      <c r="E2480" s="349"/>
      <c r="F2480" s="350"/>
      <c r="G2480" s="349"/>
      <c r="H2480" s="349"/>
      <c r="I2480" s="351"/>
      <c r="J2480" s="352"/>
      <c r="K2480" s="352"/>
      <c r="L2480" s="353"/>
      <c r="M2480" s="352"/>
      <c r="N2480" s="371"/>
      <c r="O2480" s="74">
        <f t="shared" si="133"/>
        <v>0</v>
      </c>
      <c r="P2480" s="74">
        <f t="shared" si="134"/>
        <v>0</v>
      </c>
      <c r="Q2480" s="139" t="str">
        <f t="shared" si="135"/>
        <v/>
      </c>
    </row>
    <row r="2481" spans="1:17" x14ac:dyDescent="0.2">
      <c r="A2481" s="357"/>
      <c r="B2481" s="347"/>
      <c r="C2481" s="580"/>
      <c r="D2481" s="349"/>
      <c r="E2481" s="349"/>
      <c r="F2481" s="350"/>
      <c r="G2481" s="349"/>
      <c r="H2481" s="349"/>
      <c r="I2481" s="351"/>
      <c r="J2481" s="352"/>
      <c r="K2481" s="352"/>
      <c r="L2481" s="353"/>
      <c r="M2481" s="352"/>
      <c r="N2481" s="371"/>
      <c r="O2481" s="74">
        <f t="shared" si="133"/>
        <v>0</v>
      </c>
      <c r="P2481" s="74">
        <f t="shared" si="134"/>
        <v>0</v>
      </c>
      <c r="Q2481" s="139" t="str">
        <f t="shared" si="135"/>
        <v/>
      </c>
    </row>
    <row r="2482" spans="1:17" x14ac:dyDescent="0.2">
      <c r="A2482" s="357"/>
      <c r="B2482" s="347"/>
      <c r="C2482" s="580"/>
      <c r="D2482" s="349"/>
      <c r="E2482" s="349"/>
      <c r="F2482" s="350"/>
      <c r="G2482" s="349"/>
      <c r="H2482" s="349"/>
      <c r="I2482" s="351"/>
      <c r="J2482" s="352"/>
      <c r="K2482" s="352"/>
      <c r="L2482" s="353"/>
      <c r="M2482" s="352"/>
      <c r="N2482" s="371"/>
      <c r="O2482" s="74">
        <f t="shared" si="133"/>
        <v>0</v>
      </c>
      <c r="P2482" s="74">
        <f t="shared" si="134"/>
        <v>0</v>
      </c>
      <c r="Q2482" s="139" t="str">
        <f t="shared" si="135"/>
        <v/>
      </c>
    </row>
    <row r="2483" spans="1:17" x14ac:dyDescent="0.2">
      <c r="A2483" s="357"/>
      <c r="B2483" s="347"/>
      <c r="C2483" s="580"/>
      <c r="D2483" s="349"/>
      <c r="E2483" s="349"/>
      <c r="F2483" s="350"/>
      <c r="G2483" s="349"/>
      <c r="H2483" s="349"/>
      <c r="I2483" s="351"/>
      <c r="J2483" s="352"/>
      <c r="K2483" s="352"/>
      <c r="L2483" s="353"/>
      <c r="M2483" s="352"/>
      <c r="N2483" s="371"/>
      <c r="O2483" s="74">
        <f t="shared" si="133"/>
        <v>0</v>
      </c>
      <c r="P2483" s="74">
        <f t="shared" si="134"/>
        <v>0</v>
      </c>
      <c r="Q2483" s="139" t="str">
        <f t="shared" si="135"/>
        <v/>
      </c>
    </row>
    <row r="2484" spans="1:17" x14ac:dyDescent="0.2">
      <c r="A2484" s="357"/>
      <c r="B2484" s="347"/>
      <c r="C2484" s="580"/>
      <c r="D2484" s="349"/>
      <c r="E2484" s="349"/>
      <c r="F2484" s="350"/>
      <c r="G2484" s="349"/>
      <c r="H2484" s="349"/>
      <c r="I2484" s="351"/>
      <c r="J2484" s="352"/>
      <c r="K2484" s="352"/>
      <c r="L2484" s="353"/>
      <c r="M2484" s="352"/>
      <c r="N2484" s="371"/>
      <c r="O2484" s="74">
        <f t="shared" si="133"/>
        <v>0</v>
      </c>
      <c r="P2484" s="74">
        <f t="shared" si="134"/>
        <v>0</v>
      </c>
      <c r="Q2484" s="139" t="str">
        <f t="shared" si="135"/>
        <v/>
      </c>
    </row>
    <row r="2485" spans="1:17" x14ac:dyDescent="0.2">
      <c r="A2485" s="357"/>
      <c r="B2485" s="347"/>
      <c r="C2485" s="580"/>
      <c r="D2485" s="349"/>
      <c r="E2485" s="349"/>
      <c r="F2485" s="350"/>
      <c r="G2485" s="349"/>
      <c r="H2485" s="349"/>
      <c r="I2485" s="351"/>
      <c r="J2485" s="352"/>
      <c r="K2485" s="352"/>
      <c r="L2485" s="353"/>
      <c r="M2485" s="352"/>
      <c r="N2485" s="371"/>
      <c r="O2485" s="74">
        <f t="shared" si="133"/>
        <v>0</v>
      </c>
      <c r="P2485" s="74">
        <f t="shared" si="134"/>
        <v>0</v>
      </c>
      <c r="Q2485" s="139" t="str">
        <f t="shared" si="135"/>
        <v/>
      </c>
    </row>
    <row r="2486" spans="1:17" x14ac:dyDescent="0.2">
      <c r="A2486" s="357"/>
      <c r="B2486" s="347"/>
      <c r="C2486" s="580"/>
      <c r="D2486" s="349"/>
      <c r="E2486" s="349"/>
      <c r="F2486" s="350"/>
      <c r="G2486" s="349"/>
      <c r="H2486" s="349"/>
      <c r="I2486" s="351"/>
      <c r="J2486" s="352"/>
      <c r="K2486" s="352"/>
      <c r="L2486" s="353"/>
      <c r="M2486" s="352"/>
      <c r="N2486" s="371"/>
      <c r="O2486" s="74">
        <f t="shared" si="133"/>
        <v>0</v>
      </c>
      <c r="P2486" s="74">
        <f t="shared" si="134"/>
        <v>0</v>
      </c>
      <c r="Q2486" s="139" t="str">
        <f t="shared" si="135"/>
        <v/>
      </c>
    </row>
    <row r="2487" spans="1:17" x14ac:dyDescent="0.2">
      <c r="A2487" s="357"/>
      <c r="B2487" s="347"/>
      <c r="C2487" s="580"/>
      <c r="D2487" s="349"/>
      <c r="E2487" s="349"/>
      <c r="F2487" s="350"/>
      <c r="G2487" s="349"/>
      <c r="H2487" s="349"/>
      <c r="I2487" s="351"/>
      <c r="J2487" s="352"/>
      <c r="K2487" s="352"/>
      <c r="L2487" s="353"/>
      <c r="M2487" s="352"/>
      <c r="N2487" s="371"/>
      <c r="O2487" s="74">
        <f t="shared" si="133"/>
        <v>0</v>
      </c>
      <c r="P2487" s="74">
        <f t="shared" si="134"/>
        <v>0</v>
      </c>
      <c r="Q2487" s="139" t="str">
        <f t="shared" si="135"/>
        <v/>
      </c>
    </row>
    <row r="2488" spans="1:17" x14ac:dyDescent="0.2">
      <c r="A2488" s="357"/>
      <c r="B2488" s="347"/>
      <c r="C2488" s="580"/>
      <c r="D2488" s="349"/>
      <c r="E2488" s="349"/>
      <c r="F2488" s="350"/>
      <c r="G2488" s="349"/>
      <c r="H2488" s="349"/>
      <c r="I2488" s="351"/>
      <c r="J2488" s="352"/>
      <c r="K2488" s="352"/>
      <c r="L2488" s="353"/>
      <c r="M2488" s="352"/>
      <c r="N2488" s="371"/>
      <c r="O2488" s="74">
        <f t="shared" si="133"/>
        <v>0</v>
      </c>
      <c r="P2488" s="74">
        <f t="shared" si="134"/>
        <v>0</v>
      </c>
      <c r="Q2488" s="139" t="str">
        <f t="shared" si="135"/>
        <v/>
      </c>
    </row>
    <row r="2489" spans="1:17" x14ac:dyDescent="0.2">
      <c r="A2489" s="357"/>
      <c r="B2489" s="347"/>
      <c r="C2489" s="580"/>
      <c r="D2489" s="349"/>
      <c r="E2489" s="349"/>
      <c r="F2489" s="350"/>
      <c r="G2489" s="349"/>
      <c r="H2489" s="349"/>
      <c r="I2489" s="351"/>
      <c r="J2489" s="352"/>
      <c r="K2489" s="352"/>
      <c r="L2489" s="353"/>
      <c r="M2489" s="352"/>
      <c r="N2489" s="371"/>
      <c r="O2489" s="74">
        <f t="shared" si="133"/>
        <v>0</v>
      </c>
      <c r="P2489" s="74">
        <f t="shared" si="134"/>
        <v>0</v>
      </c>
      <c r="Q2489" s="139" t="str">
        <f t="shared" si="135"/>
        <v/>
      </c>
    </row>
    <row r="2490" spans="1:17" x14ac:dyDescent="0.2">
      <c r="A2490" s="357"/>
      <c r="B2490" s="347"/>
      <c r="C2490" s="580"/>
      <c r="D2490" s="349"/>
      <c r="E2490" s="349"/>
      <c r="F2490" s="350"/>
      <c r="G2490" s="349"/>
      <c r="H2490" s="349"/>
      <c r="I2490" s="351"/>
      <c r="J2490" s="352"/>
      <c r="K2490" s="352"/>
      <c r="L2490" s="353"/>
      <c r="M2490" s="352"/>
      <c r="N2490" s="371"/>
      <c r="O2490" s="74">
        <f t="shared" si="133"/>
        <v>0</v>
      </c>
      <c r="P2490" s="74">
        <f t="shared" si="134"/>
        <v>0</v>
      </c>
      <c r="Q2490" s="139" t="str">
        <f t="shared" si="135"/>
        <v/>
      </c>
    </row>
    <row r="2491" spans="1:17" x14ac:dyDescent="0.2">
      <c r="A2491" s="357"/>
      <c r="B2491" s="347"/>
      <c r="C2491" s="580"/>
      <c r="D2491" s="349"/>
      <c r="E2491" s="349"/>
      <c r="F2491" s="350"/>
      <c r="G2491" s="349"/>
      <c r="H2491" s="349"/>
      <c r="I2491" s="351"/>
      <c r="J2491" s="352"/>
      <c r="K2491" s="352"/>
      <c r="L2491" s="353"/>
      <c r="M2491" s="352"/>
      <c r="N2491" s="371"/>
      <c r="O2491" s="74">
        <f t="shared" si="133"/>
        <v>0</v>
      </c>
      <c r="P2491" s="74">
        <f t="shared" si="134"/>
        <v>0</v>
      </c>
      <c r="Q2491" s="139" t="str">
        <f t="shared" si="135"/>
        <v/>
      </c>
    </row>
    <row r="2492" spans="1:17" x14ac:dyDescent="0.2">
      <c r="A2492" s="357"/>
      <c r="B2492" s="347"/>
      <c r="C2492" s="580"/>
      <c r="D2492" s="349"/>
      <c r="E2492" s="349"/>
      <c r="F2492" s="350"/>
      <c r="G2492" s="349"/>
      <c r="H2492" s="349"/>
      <c r="I2492" s="351"/>
      <c r="J2492" s="352"/>
      <c r="K2492" s="352"/>
      <c r="L2492" s="353"/>
      <c r="M2492" s="352"/>
      <c r="N2492" s="371"/>
      <c r="O2492" s="74">
        <f t="shared" si="133"/>
        <v>0</v>
      </c>
      <c r="P2492" s="74">
        <f t="shared" si="134"/>
        <v>0</v>
      </c>
      <c r="Q2492" s="139" t="str">
        <f t="shared" si="135"/>
        <v/>
      </c>
    </row>
    <row r="2493" spans="1:17" x14ac:dyDescent="0.2">
      <c r="A2493" s="357"/>
      <c r="B2493" s="347"/>
      <c r="C2493" s="580"/>
      <c r="D2493" s="349"/>
      <c r="E2493" s="349"/>
      <c r="F2493" s="350"/>
      <c r="G2493" s="349"/>
      <c r="H2493" s="349"/>
      <c r="I2493" s="351"/>
      <c r="J2493" s="352"/>
      <c r="K2493" s="352"/>
      <c r="L2493" s="353"/>
      <c r="M2493" s="352"/>
      <c r="N2493" s="371"/>
      <c r="O2493" s="74">
        <f t="shared" si="133"/>
        <v>0</v>
      </c>
      <c r="P2493" s="74">
        <f t="shared" si="134"/>
        <v>0</v>
      </c>
      <c r="Q2493" s="139" t="str">
        <f t="shared" si="135"/>
        <v/>
      </c>
    </row>
    <row r="2494" spans="1:17" x14ac:dyDescent="0.2">
      <c r="A2494" s="357"/>
      <c r="B2494" s="347"/>
      <c r="C2494" s="580"/>
      <c r="D2494" s="349"/>
      <c r="E2494" s="349"/>
      <c r="F2494" s="350"/>
      <c r="G2494" s="349"/>
      <c r="H2494" s="349"/>
      <c r="I2494" s="351"/>
      <c r="J2494" s="352"/>
      <c r="K2494" s="352"/>
      <c r="L2494" s="353"/>
      <c r="M2494" s="352"/>
      <c r="N2494" s="371"/>
      <c r="O2494" s="74">
        <f t="shared" si="133"/>
        <v>0</v>
      </c>
      <c r="P2494" s="74">
        <f t="shared" si="134"/>
        <v>0</v>
      </c>
      <c r="Q2494" s="139" t="str">
        <f t="shared" si="135"/>
        <v/>
      </c>
    </row>
    <row r="2495" spans="1:17" x14ac:dyDescent="0.2">
      <c r="A2495" s="357"/>
      <c r="B2495" s="347"/>
      <c r="C2495" s="580"/>
      <c r="D2495" s="349"/>
      <c r="E2495" s="349"/>
      <c r="F2495" s="350"/>
      <c r="G2495" s="349"/>
      <c r="H2495" s="349"/>
      <c r="I2495" s="351"/>
      <c r="J2495" s="352"/>
      <c r="K2495" s="352"/>
      <c r="L2495" s="353"/>
      <c r="M2495" s="352"/>
      <c r="N2495" s="371"/>
      <c r="O2495" s="74">
        <f t="shared" si="133"/>
        <v>0</v>
      </c>
      <c r="P2495" s="74">
        <f t="shared" si="134"/>
        <v>0</v>
      </c>
      <c r="Q2495" s="139" t="str">
        <f t="shared" si="135"/>
        <v/>
      </c>
    </row>
    <row r="2496" spans="1:17" x14ac:dyDescent="0.2">
      <c r="A2496" s="357"/>
      <c r="B2496" s="347"/>
      <c r="C2496" s="580"/>
      <c r="D2496" s="349"/>
      <c r="E2496" s="349"/>
      <c r="F2496" s="350"/>
      <c r="G2496" s="349"/>
      <c r="H2496" s="349"/>
      <c r="I2496" s="351"/>
      <c r="J2496" s="352"/>
      <c r="K2496" s="352"/>
      <c r="L2496" s="353"/>
      <c r="M2496" s="352"/>
      <c r="N2496" s="371"/>
      <c r="O2496" s="74">
        <f t="shared" si="133"/>
        <v>0</v>
      </c>
      <c r="P2496" s="74">
        <f t="shared" si="134"/>
        <v>0</v>
      </c>
      <c r="Q2496" s="139" t="str">
        <f t="shared" si="135"/>
        <v/>
      </c>
    </row>
    <row r="2497" spans="1:17" x14ac:dyDescent="0.2">
      <c r="A2497" s="357"/>
      <c r="B2497" s="347"/>
      <c r="C2497" s="580"/>
      <c r="D2497" s="349"/>
      <c r="E2497" s="349"/>
      <c r="F2497" s="350"/>
      <c r="G2497" s="349"/>
      <c r="H2497" s="349"/>
      <c r="I2497" s="351"/>
      <c r="J2497" s="352"/>
      <c r="K2497" s="352"/>
      <c r="L2497" s="353"/>
      <c r="M2497" s="352"/>
      <c r="N2497" s="371"/>
      <c r="O2497" s="74">
        <f t="shared" si="133"/>
        <v>0</v>
      </c>
      <c r="P2497" s="74">
        <f t="shared" si="134"/>
        <v>0</v>
      </c>
      <c r="Q2497" s="139" t="str">
        <f t="shared" si="135"/>
        <v/>
      </c>
    </row>
    <row r="2498" spans="1:17" x14ac:dyDescent="0.2">
      <c r="A2498" s="357"/>
      <c r="B2498" s="347"/>
      <c r="C2498" s="580"/>
      <c r="D2498" s="349"/>
      <c r="E2498" s="349"/>
      <c r="F2498" s="350"/>
      <c r="G2498" s="349"/>
      <c r="H2498" s="349"/>
      <c r="I2498" s="351"/>
      <c r="J2498" s="352"/>
      <c r="K2498" s="352"/>
      <c r="L2498" s="353"/>
      <c r="M2498" s="352"/>
      <c r="N2498" s="371"/>
      <c r="O2498" s="74">
        <f t="shared" si="133"/>
        <v>0</v>
      </c>
      <c r="P2498" s="74">
        <f t="shared" si="134"/>
        <v>0</v>
      </c>
      <c r="Q2498" s="139" t="str">
        <f t="shared" si="135"/>
        <v/>
      </c>
    </row>
    <row r="2499" spans="1:17" x14ac:dyDescent="0.2">
      <c r="A2499" s="357"/>
      <c r="B2499" s="347"/>
      <c r="C2499" s="580"/>
      <c r="D2499" s="349"/>
      <c r="E2499" s="349"/>
      <c r="F2499" s="350"/>
      <c r="G2499" s="349"/>
      <c r="H2499" s="349"/>
      <c r="I2499" s="351"/>
      <c r="J2499" s="352"/>
      <c r="K2499" s="352"/>
      <c r="L2499" s="353"/>
      <c r="M2499" s="352"/>
      <c r="N2499" s="371"/>
      <c r="O2499" s="74">
        <f t="shared" si="133"/>
        <v>0</v>
      </c>
      <c r="P2499" s="74">
        <f t="shared" si="134"/>
        <v>0</v>
      </c>
      <c r="Q2499" s="139" t="str">
        <f t="shared" si="135"/>
        <v/>
      </c>
    </row>
    <row r="2500" spans="1:17" x14ac:dyDescent="0.2">
      <c r="A2500" s="357"/>
      <c r="B2500" s="347"/>
      <c r="C2500" s="580"/>
      <c r="D2500" s="349"/>
      <c r="E2500" s="349"/>
      <c r="F2500" s="350"/>
      <c r="G2500" s="349"/>
      <c r="H2500" s="349"/>
      <c r="I2500" s="351"/>
      <c r="J2500" s="352"/>
      <c r="K2500" s="352"/>
      <c r="L2500" s="353"/>
      <c r="M2500" s="352"/>
      <c r="N2500" s="371"/>
      <c r="O2500" s="74">
        <f t="shared" si="133"/>
        <v>0</v>
      </c>
      <c r="P2500" s="74">
        <f t="shared" si="134"/>
        <v>0</v>
      </c>
      <c r="Q2500" s="139" t="str">
        <f t="shared" si="135"/>
        <v/>
      </c>
    </row>
    <row r="2501" spans="1:17" x14ac:dyDescent="0.2">
      <c r="A2501" s="357"/>
      <c r="B2501" s="347"/>
      <c r="C2501" s="580"/>
      <c r="D2501" s="349"/>
      <c r="E2501" s="349"/>
      <c r="F2501" s="350"/>
      <c r="G2501" s="349"/>
      <c r="H2501" s="349"/>
      <c r="I2501" s="351"/>
      <c r="J2501" s="352"/>
      <c r="K2501" s="352"/>
      <c r="L2501" s="353"/>
      <c r="M2501" s="352"/>
      <c r="N2501" s="371"/>
      <c r="O2501" s="74">
        <f t="shared" si="133"/>
        <v>0</v>
      </c>
      <c r="P2501" s="74">
        <f t="shared" si="134"/>
        <v>0</v>
      </c>
      <c r="Q2501" s="139" t="str">
        <f t="shared" si="135"/>
        <v/>
      </c>
    </row>
    <row r="2502" spans="1:17" x14ac:dyDescent="0.2">
      <c r="A2502" s="357"/>
      <c r="B2502" s="347"/>
      <c r="C2502" s="580"/>
      <c r="D2502" s="349"/>
      <c r="E2502" s="349"/>
      <c r="F2502" s="350"/>
      <c r="G2502" s="349"/>
      <c r="H2502" s="349"/>
      <c r="I2502" s="351"/>
      <c r="J2502" s="352"/>
      <c r="K2502" s="352"/>
      <c r="L2502" s="353"/>
      <c r="M2502" s="352"/>
      <c r="N2502" s="371"/>
      <c r="O2502" s="74">
        <f t="shared" si="133"/>
        <v>0</v>
      </c>
      <c r="P2502" s="74">
        <f t="shared" si="134"/>
        <v>0</v>
      </c>
      <c r="Q2502" s="139" t="str">
        <f t="shared" si="135"/>
        <v/>
      </c>
    </row>
    <row r="2503" spans="1:17" x14ac:dyDescent="0.2">
      <c r="A2503" s="357"/>
      <c r="B2503" s="347"/>
      <c r="C2503" s="580"/>
      <c r="D2503" s="349"/>
      <c r="E2503" s="349"/>
      <c r="F2503" s="350"/>
      <c r="G2503" s="349"/>
      <c r="H2503" s="349"/>
      <c r="I2503" s="351"/>
      <c r="J2503" s="352"/>
      <c r="K2503" s="352"/>
      <c r="L2503" s="353"/>
      <c r="M2503" s="352"/>
      <c r="N2503" s="371"/>
      <c r="O2503" s="74">
        <f t="shared" si="133"/>
        <v>0</v>
      </c>
      <c r="P2503" s="74">
        <f t="shared" si="134"/>
        <v>0</v>
      </c>
      <c r="Q2503" s="139" t="str">
        <f t="shared" si="135"/>
        <v/>
      </c>
    </row>
    <row r="2504" spans="1:17" x14ac:dyDescent="0.2">
      <c r="A2504" s="357"/>
      <c r="B2504" s="347"/>
      <c r="C2504" s="580"/>
      <c r="D2504" s="349"/>
      <c r="E2504" s="349"/>
      <c r="F2504" s="350"/>
      <c r="G2504" s="349"/>
      <c r="H2504" s="349"/>
      <c r="I2504" s="351"/>
      <c r="J2504" s="352"/>
      <c r="K2504" s="352"/>
      <c r="L2504" s="353"/>
      <c r="M2504" s="352"/>
      <c r="N2504" s="371"/>
      <c r="O2504" s="74">
        <f t="shared" si="133"/>
        <v>0</v>
      </c>
      <c r="P2504" s="74">
        <f t="shared" si="134"/>
        <v>0</v>
      </c>
      <c r="Q2504" s="139" t="str">
        <f t="shared" si="135"/>
        <v/>
      </c>
    </row>
    <row r="2505" spans="1:17" x14ac:dyDescent="0.2">
      <c r="A2505" s="357"/>
      <c r="B2505" s="347"/>
      <c r="C2505" s="580"/>
      <c r="D2505" s="349"/>
      <c r="E2505" s="349"/>
      <c r="F2505" s="350"/>
      <c r="G2505" s="349"/>
      <c r="H2505" s="349"/>
      <c r="I2505" s="351"/>
      <c r="J2505" s="352"/>
      <c r="K2505" s="352"/>
      <c r="L2505" s="353"/>
      <c r="M2505" s="352"/>
      <c r="N2505" s="371"/>
      <c r="O2505" s="74">
        <f t="shared" si="133"/>
        <v>0</v>
      </c>
      <c r="P2505" s="74">
        <f t="shared" si="134"/>
        <v>0</v>
      </c>
      <c r="Q2505" s="139" t="str">
        <f t="shared" si="135"/>
        <v/>
      </c>
    </row>
    <row r="2506" spans="1:17" x14ac:dyDescent="0.2">
      <c r="A2506" s="357"/>
      <c r="B2506" s="347"/>
      <c r="C2506" s="580"/>
      <c r="D2506" s="349"/>
      <c r="E2506" s="349"/>
      <c r="F2506" s="350"/>
      <c r="G2506" s="349"/>
      <c r="H2506" s="349"/>
      <c r="I2506" s="351"/>
      <c r="J2506" s="352"/>
      <c r="K2506" s="352"/>
      <c r="L2506" s="353"/>
      <c r="M2506" s="352"/>
      <c r="N2506" s="371"/>
      <c r="O2506" s="74">
        <f t="shared" si="133"/>
        <v>0</v>
      </c>
      <c r="P2506" s="74">
        <f t="shared" si="134"/>
        <v>0</v>
      </c>
      <c r="Q2506" s="139" t="str">
        <f t="shared" si="135"/>
        <v/>
      </c>
    </row>
    <row r="2507" spans="1:17" x14ac:dyDescent="0.2">
      <c r="A2507" s="357"/>
      <c r="B2507" s="347"/>
      <c r="C2507" s="580"/>
      <c r="D2507" s="349"/>
      <c r="E2507" s="349"/>
      <c r="F2507" s="350"/>
      <c r="G2507" s="349"/>
      <c r="H2507" s="349"/>
      <c r="I2507" s="351"/>
      <c r="J2507" s="352"/>
      <c r="K2507" s="352"/>
      <c r="L2507" s="353"/>
      <c r="M2507" s="352"/>
      <c r="N2507" s="371"/>
      <c r="O2507" s="74">
        <f t="shared" si="133"/>
        <v>0</v>
      </c>
      <c r="P2507" s="74">
        <f t="shared" si="134"/>
        <v>0</v>
      </c>
      <c r="Q2507" s="139" t="str">
        <f t="shared" si="135"/>
        <v/>
      </c>
    </row>
    <row r="2508" spans="1:17" x14ac:dyDescent="0.2">
      <c r="A2508" s="357"/>
      <c r="B2508" s="347"/>
      <c r="C2508" s="580"/>
      <c r="D2508" s="349"/>
      <c r="E2508" s="349"/>
      <c r="F2508" s="350"/>
      <c r="G2508" s="349"/>
      <c r="H2508" s="349"/>
      <c r="I2508" s="351"/>
      <c r="J2508" s="352"/>
      <c r="K2508" s="352"/>
      <c r="L2508" s="353"/>
      <c r="M2508" s="352"/>
      <c r="N2508" s="371"/>
      <c r="O2508" s="74">
        <f t="shared" si="133"/>
        <v>0</v>
      </c>
      <c r="P2508" s="74">
        <f t="shared" si="134"/>
        <v>0</v>
      </c>
      <c r="Q2508" s="139" t="str">
        <f t="shared" si="135"/>
        <v/>
      </c>
    </row>
    <row r="2509" spans="1:17" x14ac:dyDescent="0.2">
      <c r="A2509" s="357"/>
      <c r="B2509" s="347"/>
      <c r="C2509" s="580"/>
      <c r="D2509" s="349"/>
      <c r="E2509" s="349"/>
      <c r="F2509" s="350"/>
      <c r="G2509" s="349"/>
      <c r="H2509" s="349"/>
      <c r="I2509" s="351"/>
      <c r="J2509" s="352"/>
      <c r="K2509" s="352"/>
      <c r="L2509" s="353"/>
      <c r="M2509" s="352"/>
      <c r="N2509" s="371"/>
      <c r="O2509" s="74">
        <f t="shared" si="133"/>
        <v>0</v>
      </c>
      <c r="P2509" s="74">
        <f t="shared" si="134"/>
        <v>0</v>
      </c>
      <c r="Q2509" s="139" t="str">
        <f t="shared" si="135"/>
        <v/>
      </c>
    </row>
    <row r="2510" spans="1:17" x14ac:dyDescent="0.2">
      <c r="A2510" s="357"/>
      <c r="B2510" s="347"/>
      <c r="C2510" s="580"/>
      <c r="D2510" s="349"/>
      <c r="E2510" s="349"/>
      <c r="F2510" s="350"/>
      <c r="G2510" s="349"/>
      <c r="H2510" s="349"/>
      <c r="I2510" s="351"/>
      <c r="J2510" s="352"/>
      <c r="K2510" s="352"/>
      <c r="L2510" s="353"/>
      <c r="M2510" s="352"/>
      <c r="N2510" s="371"/>
      <c r="O2510" s="74">
        <f t="shared" ref="O2510:O2558" si="136">IF(B2510=0,0,IF(YEAR(B2510)=$P$1,MONTH(B2510)-$O$1+1,(YEAR(B2510)-$P$1)*12-$O$1+1+MONTH(B2510)))</f>
        <v>0</v>
      </c>
      <c r="P2510" s="74">
        <f t="shared" ref="P2510:P2558" si="137">IF(C2510=0,0,IF(YEAR(C2510)=$P$1,MONTH(C2510)-$O$1+1,(YEAR(C2510)-$P$1)*12-$O$1+1+MONTH(C2510)))</f>
        <v>0</v>
      </c>
      <c r="Q2510" s="139" t="str">
        <f t="shared" ref="Q2510:Q2558" si="138">SUBSTITUTE(D2510," ","_")</f>
        <v/>
      </c>
    </row>
    <row r="2511" spans="1:17" x14ac:dyDescent="0.2">
      <c r="A2511" s="357"/>
      <c r="B2511" s="347"/>
      <c r="C2511" s="580"/>
      <c r="D2511" s="349"/>
      <c r="E2511" s="349"/>
      <c r="F2511" s="350"/>
      <c r="G2511" s="349"/>
      <c r="H2511" s="349"/>
      <c r="I2511" s="351"/>
      <c r="J2511" s="352"/>
      <c r="K2511" s="352"/>
      <c r="L2511" s="353"/>
      <c r="M2511" s="352"/>
      <c r="N2511" s="371"/>
      <c r="O2511" s="74">
        <f t="shared" si="136"/>
        <v>0</v>
      </c>
      <c r="P2511" s="74">
        <f t="shared" si="137"/>
        <v>0</v>
      </c>
      <c r="Q2511" s="139" t="str">
        <f t="shared" si="138"/>
        <v/>
      </c>
    </row>
    <row r="2512" spans="1:17" x14ac:dyDescent="0.2">
      <c r="A2512" s="357"/>
      <c r="B2512" s="347"/>
      <c r="C2512" s="580"/>
      <c r="D2512" s="349"/>
      <c r="E2512" s="349"/>
      <c r="F2512" s="350"/>
      <c r="G2512" s="349"/>
      <c r="H2512" s="349"/>
      <c r="I2512" s="351"/>
      <c r="J2512" s="352"/>
      <c r="K2512" s="352"/>
      <c r="L2512" s="353"/>
      <c r="M2512" s="352"/>
      <c r="N2512" s="371"/>
      <c r="O2512" s="74">
        <f t="shared" si="136"/>
        <v>0</v>
      </c>
      <c r="P2512" s="74">
        <f t="shared" si="137"/>
        <v>0</v>
      </c>
      <c r="Q2512" s="139" t="str">
        <f t="shared" si="138"/>
        <v/>
      </c>
    </row>
    <row r="2513" spans="1:17" x14ac:dyDescent="0.2">
      <c r="A2513" s="357"/>
      <c r="B2513" s="347"/>
      <c r="C2513" s="580"/>
      <c r="D2513" s="349"/>
      <c r="E2513" s="349"/>
      <c r="F2513" s="350"/>
      <c r="G2513" s="349"/>
      <c r="H2513" s="349"/>
      <c r="I2513" s="351"/>
      <c r="J2513" s="352"/>
      <c r="K2513" s="352"/>
      <c r="L2513" s="353"/>
      <c r="M2513" s="352"/>
      <c r="N2513" s="371"/>
      <c r="O2513" s="74">
        <f t="shared" si="136"/>
        <v>0</v>
      </c>
      <c r="P2513" s="74">
        <f t="shared" si="137"/>
        <v>0</v>
      </c>
      <c r="Q2513" s="139" t="str">
        <f t="shared" si="138"/>
        <v/>
      </c>
    </row>
    <row r="2514" spans="1:17" x14ac:dyDescent="0.2">
      <c r="A2514" s="357"/>
      <c r="B2514" s="347"/>
      <c r="C2514" s="580"/>
      <c r="D2514" s="349"/>
      <c r="E2514" s="349"/>
      <c r="F2514" s="350"/>
      <c r="G2514" s="349"/>
      <c r="H2514" s="349"/>
      <c r="I2514" s="351"/>
      <c r="J2514" s="352"/>
      <c r="K2514" s="352"/>
      <c r="L2514" s="353"/>
      <c r="M2514" s="352"/>
      <c r="N2514" s="371"/>
      <c r="O2514" s="74">
        <f t="shared" si="136"/>
        <v>0</v>
      </c>
      <c r="P2514" s="74">
        <f t="shared" si="137"/>
        <v>0</v>
      </c>
      <c r="Q2514" s="139" t="str">
        <f t="shared" si="138"/>
        <v/>
      </c>
    </row>
    <row r="2515" spans="1:17" x14ac:dyDescent="0.2">
      <c r="A2515" s="357"/>
      <c r="B2515" s="347"/>
      <c r="C2515" s="580"/>
      <c r="D2515" s="349"/>
      <c r="E2515" s="349"/>
      <c r="F2515" s="350"/>
      <c r="G2515" s="349"/>
      <c r="H2515" s="349"/>
      <c r="I2515" s="351"/>
      <c r="J2515" s="352"/>
      <c r="K2515" s="352"/>
      <c r="L2515" s="353"/>
      <c r="M2515" s="352"/>
      <c r="N2515" s="371"/>
      <c r="O2515" s="74">
        <f t="shared" si="136"/>
        <v>0</v>
      </c>
      <c r="P2515" s="74">
        <f t="shared" si="137"/>
        <v>0</v>
      </c>
      <c r="Q2515" s="139" t="str">
        <f t="shared" si="138"/>
        <v/>
      </c>
    </row>
    <row r="2516" spans="1:17" x14ac:dyDescent="0.2">
      <c r="A2516" s="357"/>
      <c r="B2516" s="347"/>
      <c r="C2516" s="580"/>
      <c r="D2516" s="349"/>
      <c r="E2516" s="349"/>
      <c r="F2516" s="350"/>
      <c r="G2516" s="349"/>
      <c r="H2516" s="349"/>
      <c r="I2516" s="351"/>
      <c r="J2516" s="352"/>
      <c r="K2516" s="352"/>
      <c r="L2516" s="353"/>
      <c r="M2516" s="352"/>
      <c r="N2516" s="371"/>
      <c r="O2516" s="74">
        <f t="shared" si="136"/>
        <v>0</v>
      </c>
      <c r="P2516" s="74">
        <f t="shared" si="137"/>
        <v>0</v>
      </c>
      <c r="Q2516" s="139" t="str">
        <f t="shared" si="138"/>
        <v/>
      </c>
    </row>
    <row r="2517" spans="1:17" x14ac:dyDescent="0.2">
      <c r="A2517" s="357"/>
      <c r="B2517" s="347"/>
      <c r="C2517" s="580"/>
      <c r="D2517" s="349"/>
      <c r="E2517" s="349"/>
      <c r="F2517" s="350"/>
      <c r="G2517" s="349"/>
      <c r="H2517" s="349"/>
      <c r="I2517" s="351"/>
      <c r="J2517" s="352"/>
      <c r="K2517" s="352"/>
      <c r="L2517" s="353"/>
      <c r="M2517" s="352"/>
      <c r="N2517" s="371"/>
      <c r="O2517" s="74">
        <f t="shared" si="136"/>
        <v>0</v>
      </c>
      <c r="P2517" s="74">
        <f t="shared" si="137"/>
        <v>0</v>
      </c>
      <c r="Q2517" s="139" t="str">
        <f t="shared" si="138"/>
        <v/>
      </c>
    </row>
    <row r="2518" spans="1:17" x14ac:dyDescent="0.2">
      <c r="A2518" s="357"/>
      <c r="B2518" s="347"/>
      <c r="C2518" s="580"/>
      <c r="D2518" s="349"/>
      <c r="E2518" s="349"/>
      <c r="F2518" s="350"/>
      <c r="G2518" s="349"/>
      <c r="H2518" s="349"/>
      <c r="I2518" s="351"/>
      <c r="J2518" s="352"/>
      <c r="K2518" s="352"/>
      <c r="L2518" s="353"/>
      <c r="M2518" s="352"/>
      <c r="N2518" s="371"/>
      <c r="O2518" s="74">
        <f t="shared" si="136"/>
        <v>0</v>
      </c>
      <c r="P2518" s="74">
        <f t="shared" si="137"/>
        <v>0</v>
      </c>
      <c r="Q2518" s="139" t="str">
        <f t="shared" si="138"/>
        <v/>
      </c>
    </row>
    <row r="2519" spans="1:17" x14ac:dyDescent="0.2">
      <c r="A2519" s="357"/>
      <c r="B2519" s="347"/>
      <c r="C2519" s="580"/>
      <c r="D2519" s="349"/>
      <c r="E2519" s="349"/>
      <c r="F2519" s="350"/>
      <c r="G2519" s="349"/>
      <c r="H2519" s="349"/>
      <c r="I2519" s="351"/>
      <c r="J2519" s="352"/>
      <c r="K2519" s="352"/>
      <c r="L2519" s="353"/>
      <c r="M2519" s="352"/>
      <c r="N2519" s="371"/>
      <c r="O2519" s="74">
        <f t="shared" si="136"/>
        <v>0</v>
      </c>
      <c r="P2519" s="74">
        <f t="shared" si="137"/>
        <v>0</v>
      </c>
      <c r="Q2519" s="139" t="str">
        <f t="shared" si="138"/>
        <v/>
      </c>
    </row>
    <row r="2520" spans="1:17" x14ac:dyDescent="0.2">
      <c r="A2520" s="357"/>
      <c r="B2520" s="347"/>
      <c r="C2520" s="580"/>
      <c r="D2520" s="349"/>
      <c r="E2520" s="349"/>
      <c r="F2520" s="350"/>
      <c r="G2520" s="349"/>
      <c r="H2520" s="349"/>
      <c r="I2520" s="351"/>
      <c r="J2520" s="352"/>
      <c r="K2520" s="352"/>
      <c r="L2520" s="353"/>
      <c r="M2520" s="352"/>
      <c r="N2520" s="371"/>
      <c r="O2520" s="74">
        <f t="shared" si="136"/>
        <v>0</v>
      </c>
      <c r="P2520" s="74">
        <f t="shared" si="137"/>
        <v>0</v>
      </c>
      <c r="Q2520" s="139" t="str">
        <f t="shared" si="138"/>
        <v/>
      </c>
    </row>
    <row r="2521" spans="1:17" x14ac:dyDescent="0.2">
      <c r="A2521" s="357"/>
      <c r="B2521" s="347"/>
      <c r="C2521" s="580"/>
      <c r="D2521" s="349"/>
      <c r="E2521" s="349"/>
      <c r="F2521" s="350"/>
      <c r="G2521" s="349"/>
      <c r="H2521" s="349"/>
      <c r="I2521" s="351"/>
      <c r="J2521" s="352"/>
      <c r="K2521" s="352"/>
      <c r="L2521" s="353"/>
      <c r="M2521" s="352"/>
      <c r="N2521" s="371"/>
      <c r="O2521" s="74">
        <f t="shared" si="136"/>
        <v>0</v>
      </c>
      <c r="P2521" s="74">
        <f t="shared" si="137"/>
        <v>0</v>
      </c>
      <c r="Q2521" s="139" t="str">
        <f t="shared" si="138"/>
        <v/>
      </c>
    </row>
    <row r="2522" spans="1:17" x14ac:dyDescent="0.2">
      <c r="A2522" s="357"/>
      <c r="B2522" s="347"/>
      <c r="C2522" s="580"/>
      <c r="D2522" s="349"/>
      <c r="E2522" s="349"/>
      <c r="F2522" s="350"/>
      <c r="G2522" s="349"/>
      <c r="H2522" s="349"/>
      <c r="I2522" s="351"/>
      <c r="J2522" s="352"/>
      <c r="K2522" s="352"/>
      <c r="L2522" s="353"/>
      <c r="M2522" s="352"/>
      <c r="N2522" s="371"/>
      <c r="O2522" s="74">
        <f t="shared" si="136"/>
        <v>0</v>
      </c>
      <c r="P2522" s="74">
        <f t="shared" si="137"/>
        <v>0</v>
      </c>
      <c r="Q2522" s="139" t="str">
        <f t="shared" si="138"/>
        <v/>
      </c>
    </row>
    <row r="2523" spans="1:17" x14ac:dyDescent="0.2">
      <c r="A2523" s="357"/>
      <c r="B2523" s="347"/>
      <c r="C2523" s="580"/>
      <c r="D2523" s="349"/>
      <c r="E2523" s="349"/>
      <c r="F2523" s="350"/>
      <c r="G2523" s="349"/>
      <c r="H2523" s="349"/>
      <c r="I2523" s="351"/>
      <c r="J2523" s="352"/>
      <c r="K2523" s="352"/>
      <c r="L2523" s="353"/>
      <c r="M2523" s="352"/>
      <c r="N2523" s="371"/>
      <c r="O2523" s="74">
        <f t="shared" si="136"/>
        <v>0</v>
      </c>
      <c r="P2523" s="74">
        <f t="shared" si="137"/>
        <v>0</v>
      </c>
      <c r="Q2523" s="139" t="str">
        <f t="shared" si="138"/>
        <v/>
      </c>
    </row>
    <row r="2524" spans="1:17" x14ac:dyDescent="0.2">
      <c r="A2524" s="357"/>
      <c r="B2524" s="347"/>
      <c r="C2524" s="580"/>
      <c r="D2524" s="349"/>
      <c r="E2524" s="349"/>
      <c r="F2524" s="350"/>
      <c r="G2524" s="349"/>
      <c r="H2524" s="349"/>
      <c r="I2524" s="351"/>
      <c r="J2524" s="352"/>
      <c r="K2524" s="352"/>
      <c r="L2524" s="353"/>
      <c r="M2524" s="352"/>
      <c r="N2524" s="371"/>
      <c r="O2524" s="74">
        <f t="shared" si="136"/>
        <v>0</v>
      </c>
      <c r="P2524" s="74">
        <f t="shared" si="137"/>
        <v>0</v>
      </c>
      <c r="Q2524" s="139" t="str">
        <f t="shared" si="138"/>
        <v/>
      </c>
    </row>
    <row r="2525" spans="1:17" x14ac:dyDescent="0.2">
      <c r="A2525" s="357"/>
      <c r="B2525" s="347"/>
      <c r="C2525" s="580"/>
      <c r="D2525" s="349"/>
      <c r="E2525" s="349"/>
      <c r="F2525" s="350"/>
      <c r="G2525" s="349"/>
      <c r="H2525" s="349"/>
      <c r="I2525" s="351"/>
      <c r="J2525" s="352"/>
      <c r="K2525" s="352"/>
      <c r="L2525" s="353"/>
      <c r="M2525" s="352"/>
      <c r="N2525" s="371"/>
      <c r="O2525" s="74">
        <f t="shared" si="136"/>
        <v>0</v>
      </c>
      <c r="P2525" s="74">
        <f t="shared" si="137"/>
        <v>0</v>
      </c>
      <c r="Q2525" s="139" t="str">
        <f t="shared" si="138"/>
        <v/>
      </c>
    </row>
    <row r="2526" spans="1:17" x14ac:dyDescent="0.2">
      <c r="A2526" s="357"/>
      <c r="B2526" s="347"/>
      <c r="C2526" s="580"/>
      <c r="D2526" s="349"/>
      <c r="E2526" s="349"/>
      <c r="F2526" s="350"/>
      <c r="G2526" s="349"/>
      <c r="H2526" s="349"/>
      <c r="I2526" s="351"/>
      <c r="J2526" s="352"/>
      <c r="K2526" s="352"/>
      <c r="L2526" s="353"/>
      <c r="M2526" s="352"/>
      <c r="N2526" s="371"/>
      <c r="O2526" s="74">
        <f t="shared" si="136"/>
        <v>0</v>
      </c>
      <c r="P2526" s="74">
        <f t="shared" si="137"/>
        <v>0</v>
      </c>
      <c r="Q2526" s="139" t="str">
        <f t="shared" si="138"/>
        <v/>
      </c>
    </row>
    <row r="2527" spans="1:17" x14ac:dyDescent="0.2">
      <c r="A2527" s="357"/>
      <c r="B2527" s="347"/>
      <c r="C2527" s="580"/>
      <c r="D2527" s="349"/>
      <c r="E2527" s="349"/>
      <c r="F2527" s="350"/>
      <c r="G2527" s="349"/>
      <c r="H2527" s="349"/>
      <c r="I2527" s="351"/>
      <c r="J2527" s="352"/>
      <c r="K2527" s="352"/>
      <c r="L2527" s="353"/>
      <c r="M2527" s="352"/>
      <c r="N2527" s="371"/>
      <c r="O2527" s="74">
        <f t="shared" si="136"/>
        <v>0</v>
      </c>
      <c r="P2527" s="74">
        <f t="shared" si="137"/>
        <v>0</v>
      </c>
      <c r="Q2527" s="139" t="str">
        <f t="shared" si="138"/>
        <v/>
      </c>
    </row>
    <row r="2528" spans="1:17" x14ac:dyDescent="0.2">
      <c r="A2528" s="357"/>
      <c r="B2528" s="347"/>
      <c r="C2528" s="580"/>
      <c r="D2528" s="349"/>
      <c r="E2528" s="349"/>
      <c r="F2528" s="350"/>
      <c r="G2528" s="349"/>
      <c r="H2528" s="349"/>
      <c r="I2528" s="351"/>
      <c r="J2528" s="352"/>
      <c r="K2528" s="352"/>
      <c r="L2528" s="353"/>
      <c r="M2528" s="352"/>
      <c r="N2528" s="371"/>
      <c r="O2528" s="74">
        <f t="shared" si="136"/>
        <v>0</v>
      </c>
      <c r="P2528" s="74">
        <f t="shared" si="137"/>
        <v>0</v>
      </c>
      <c r="Q2528" s="139" t="str">
        <f t="shared" si="138"/>
        <v/>
      </c>
    </row>
    <row r="2529" spans="1:17" x14ac:dyDescent="0.2">
      <c r="A2529" s="357"/>
      <c r="B2529" s="347"/>
      <c r="C2529" s="580"/>
      <c r="D2529" s="349"/>
      <c r="E2529" s="349"/>
      <c r="F2529" s="350"/>
      <c r="G2529" s="349"/>
      <c r="H2529" s="349"/>
      <c r="I2529" s="351"/>
      <c r="J2529" s="352"/>
      <c r="K2529" s="352"/>
      <c r="L2529" s="353"/>
      <c r="M2529" s="352"/>
      <c r="N2529" s="371"/>
      <c r="O2529" s="74">
        <f t="shared" si="136"/>
        <v>0</v>
      </c>
      <c r="P2529" s="74">
        <f t="shared" si="137"/>
        <v>0</v>
      </c>
      <c r="Q2529" s="139" t="str">
        <f t="shared" si="138"/>
        <v/>
      </c>
    </row>
    <row r="2530" spans="1:17" x14ac:dyDescent="0.2">
      <c r="A2530" s="357"/>
      <c r="B2530" s="347"/>
      <c r="C2530" s="580"/>
      <c r="D2530" s="349"/>
      <c r="E2530" s="349"/>
      <c r="F2530" s="350"/>
      <c r="G2530" s="349"/>
      <c r="H2530" s="349"/>
      <c r="I2530" s="351"/>
      <c r="J2530" s="352"/>
      <c r="K2530" s="352"/>
      <c r="L2530" s="353"/>
      <c r="M2530" s="352"/>
      <c r="N2530" s="371"/>
      <c r="O2530" s="74">
        <f t="shared" si="136"/>
        <v>0</v>
      </c>
      <c r="P2530" s="74">
        <f t="shared" si="137"/>
        <v>0</v>
      </c>
      <c r="Q2530" s="139" t="str">
        <f t="shared" si="138"/>
        <v/>
      </c>
    </row>
    <row r="2531" spans="1:17" x14ac:dyDescent="0.2">
      <c r="A2531" s="357"/>
      <c r="B2531" s="347"/>
      <c r="C2531" s="580"/>
      <c r="D2531" s="349"/>
      <c r="E2531" s="349"/>
      <c r="F2531" s="350"/>
      <c r="G2531" s="349"/>
      <c r="H2531" s="349"/>
      <c r="I2531" s="351"/>
      <c r="J2531" s="352"/>
      <c r="K2531" s="352"/>
      <c r="L2531" s="353"/>
      <c r="M2531" s="352"/>
      <c r="N2531" s="371"/>
      <c r="O2531" s="74">
        <f t="shared" si="136"/>
        <v>0</v>
      </c>
      <c r="P2531" s="74">
        <f t="shared" si="137"/>
        <v>0</v>
      </c>
      <c r="Q2531" s="139" t="str">
        <f t="shared" si="138"/>
        <v/>
      </c>
    </row>
    <row r="2532" spans="1:17" x14ac:dyDescent="0.2">
      <c r="A2532" s="357"/>
      <c r="B2532" s="347"/>
      <c r="C2532" s="580"/>
      <c r="D2532" s="349"/>
      <c r="E2532" s="349"/>
      <c r="F2532" s="350"/>
      <c r="G2532" s="349"/>
      <c r="H2532" s="349"/>
      <c r="I2532" s="351"/>
      <c r="J2532" s="352"/>
      <c r="K2532" s="352"/>
      <c r="L2532" s="353"/>
      <c r="M2532" s="352"/>
      <c r="N2532" s="371"/>
      <c r="O2532" s="74">
        <f t="shared" si="136"/>
        <v>0</v>
      </c>
      <c r="P2532" s="74">
        <f t="shared" si="137"/>
        <v>0</v>
      </c>
      <c r="Q2532" s="139" t="str">
        <f t="shared" si="138"/>
        <v/>
      </c>
    </row>
    <row r="2533" spans="1:17" x14ac:dyDescent="0.2">
      <c r="A2533" s="357"/>
      <c r="B2533" s="347"/>
      <c r="C2533" s="580"/>
      <c r="D2533" s="349"/>
      <c r="E2533" s="349"/>
      <c r="F2533" s="350"/>
      <c r="G2533" s="349"/>
      <c r="H2533" s="349"/>
      <c r="I2533" s="351"/>
      <c r="J2533" s="352"/>
      <c r="K2533" s="352"/>
      <c r="L2533" s="353"/>
      <c r="M2533" s="352"/>
      <c r="N2533" s="371"/>
      <c r="O2533" s="74">
        <f t="shared" si="136"/>
        <v>0</v>
      </c>
      <c r="P2533" s="74">
        <f t="shared" si="137"/>
        <v>0</v>
      </c>
      <c r="Q2533" s="139" t="str">
        <f t="shared" si="138"/>
        <v/>
      </c>
    </row>
    <row r="2534" spans="1:17" x14ac:dyDescent="0.2">
      <c r="A2534" s="357"/>
      <c r="B2534" s="347"/>
      <c r="C2534" s="580"/>
      <c r="D2534" s="349"/>
      <c r="E2534" s="349"/>
      <c r="F2534" s="374"/>
      <c r="G2534" s="349"/>
      <c r="H2534" s="349"/>
      <c r="I2534" s="351"/>
      <c r="J2534" s="352"/>
      <c r="K2534" s="352"/>
      <c r="L2534" s="353"/>
      <c r="M2534" s="352"/>
      <c r="N2534" s="371"/>
      <c r="O2534" s="74">
        <f t="shared" si="136"/>
        <v>0</v>
      </c>
      <c r="P2534" s="74">
        <f t="shared" si="137"/>
        <v>0</v>
      </c>
      <c r="Q2534" s="139" t="str">
        <f t="shared" si="138"/>
        <v/>
      </c>
    </row>
    <row r="2535" spans="1:17" x14ac:dyDescent="0.2">
      <c r="A2535" s="357"/>
      <c r="B2535" s="347"/>
      <c r="C2535" s="580"/>
      <c r="D2535" s="349"/>
      <c r="E2535" s="349"/>
      <c r="F2535" s="350"/>
      <c r="G2535" s="349"/>
      <c r="H2535" s="349"/>
      <c r="I2535" s="351"/>
      <c r="J2535" s="352"/>
      <c r="K2535" s="352"/>
      <c r="L2535" s="353"/>
      <c r="M2535" s="352"/>
      <c r="N2535" s="371"/>
      <c r="O2535" s="74">
        <f t="shared" si="136"/>
        <v>0</v>
      </c>
      <c r="P2535" s="74">
        <f t="shared" si="137"/>
        <v>0</v>
      </c>
      <c r="Q2535" s="139" t="str">
        <f t="shared" si="138"/>
        <v/>
      </c>
    </row>
    <row r="2536" spans="1:17" x14ac:dyDescent="0.2">
      <c r="A2536" s="357"/>
      <c r="B2536" s="347"/>
      <c r="C2536" s="580"/>
      <c r="D2536" s="349"/>
      <c r="E2536" s="349"/>
      <c r="F2536" s="374"/>
      <c r="G2536" s="349"/>
      <c r="H2536" s="349"/>
      <c r="I2536" s="351"/>
      <c r="J2536" s="352"/>
      <c r="K2536" s="352"/>
      <c r="L2536" s="353"/>
      <c r="M2536" s="352"/>
      <c r="N2536" s="371"/>
      <c r="O2536" s="74">
        <f t="shared" si="136"/>
        <v>0</v>
      </c>
      <c r="P2536" s="74">
        <f t="shared" si="137"/>
        <v>0</v>
      </c>
      <c r="Q2536" s="139" t="str">
        <f t="shared" si="138"/>
        <v/>
      </c>
    </row>
    <row r="2537" spans="1:17" x14ac:dyDescent="0.2">
      <c r="A2537" s="357"/>
      <c r="B2537" s="347"/>
      <c r="C2537" s="580"/>
      <c r="D2537" s="349"/>
      <c r="E2537" s="349"/>
      <c r="F2537" s="374"/>
      <c r="G2537" s="349"/>
      <c r="H2537" s="349"/>
      <c r="I2537" s="351"/>
      <c r="J2537" s="352"/>
      <c r="K2537" s="352"/>
      <c r="L2537" s="353"/>
      <c r="M2537" s="352"/>
      <c r="N2537" s="371"/>
      <c r="O2537" s="74">
        <f t="shared" si="136"/>
        <v>0</v>
      </c>
      <c r="P2537" s="74">
        <f t="shared" si="137"/>
        <v>0</v>
      </c>
      <c r="Q2537" s="139" t="str">
        <f t="shared" si="138"/>
        <v/>
      </c>
    </row>
    <row r="2538" spans="1:17" x14ac:dyDescent="0.2">
      <c r="A2538" s="357"/>
      <c r="B2538" s="347"/>
      <c r="C2538" s="580"/>
      <c r="D2538" s="349"/>
      <c r="E2538" s="349"/>
      <c r="F2538" s="350"/>
      <c r="G2538" s="349"/>
      <c r="H2538" s="349"/>
      <c r="I2538" s="351"/>
      <c r="J2538" s="352"/>
      <c r="K2538" s="352"/>
      <c r="L2538" s="353"/>
      <c r="M2538" s="352"/>
      <c r="N2538" s="371"/>
      <c r="O2538" s="74">
        <f t="shared" si="136"/>
        <v>0</v>
      </c>
      <c r="P2538" s="74">
        <f t="shared" si="137"/>
        <v>0</v>
      </c>
      <c r="Q2538" s="139" t="str">
        <f t="shared" si="138"/>
        <v/>
      </c>
    </row>
    <row r="2539" spans="1:17" x14ac:dyDescent="0.2">
      <c r="A2539" s="357"/>
      <c r="B2539" s="347"/>
      <c r="C2539" s="580"/>
      <c r="D2539" s="349"/>
      <c r="E2539" s="349"/>
      <c r="F2539" s="350"/>
      <c r="G2539" s="349"/>
      <c r="H2539" s="349"/>
      <c r="I2539" s="351"/>
      <c r="J2539" s="352"/>
      <c r="K2539" s="352"/>
      <c r="L2539" s="353"/>
      <c r="M2539" s="352"/>
      <c r="N2539" s="371"/>
      <c r="O2539" s="74">
        <f t="shared" si="136"/>
        <v>0</v>
      </c>
      <c r="P2539" s="74">
        <f t="shared" si="137"/>
        <v>0</v>
      </c>
      <c r="Q2539" s="139" t="str">
        <f t="shared" si="138"/>
        <v/>
      </c>
    </row>
    <row r="2540" spans="1:17" x14ac:dyDescent="0.2">
      <c r="A2540" s="357"/>
      <c r="B2540" s="347"/>
      <c r="C2540" s="580"/>
      <c r="D2540" s="349"/>
      <c r="E2540" s="349"/>
      <c r="F2540" s="350"/>
      <c r="G2540" s="349"/>
      <c r="H2540" s="349"/>
      <c r="I2540" s="351"/>
      <c r="J2540" s="352"/>
      <c r="K2540" s="352"/>
      <c r="L2540" s="353"/>
      <c r="M2540" s="352"/>
      <c r="N2540" s="371"/>
      <c r="O2540" s="74">
        <f t="shared" si="136"/>
        <v>0</v>
      </c>
      <c r="P2540" s="74">
        <f t="shared" si="137"/>
        <v>0</v>
      </c>
      <c r="Q2540" s="139" t="str">
        <f t="shared" si="138"/>
        <v/>
      </c>
    </row>
    <row r="2541" spans="1:17" x14ac:dyDescent="0.2">
      <c r="A2541" s="357"/>
      <c r="B2541" s="347"/>
      <c r="C2541" s="580"/>
      <c r="D2541" s="349"/>
      <c r="E2541" s="349"/>
      <c r="F2541" s="350"/>
      <c r="G2541" s="349"/>
      <c r="H2541" s="349"/>
      <c r="I2541" s="351"/>
      <c r="J2541" s="352"/>
      <c r="K2541" s="352"/>
      <c r="L2541" s="353"/>
      <c r="M2541" s="352"/>
      <c r="N2541" s="371"/>
      <c r="O2541" s="74">
        <f t="shared" si="136"/>
        <v>0</v>
      </c>
      <c r="P2541" s="74">
        <f t="shared" si="137"/>
        <v>0</v>
      </c>
      <c r="Q2541" s="139" t="str">
        <f t="shared" si="138"/>
        <v/>
      </c>
    </row>
    <row r="2542" spans="1:17" x14ac:dyDescent="0.2">
      <c r="A2542" s="357"/>
      <c r="B2542" s="347"/>
      <c r="C2542" s="580"/>
      <c r="D2542" s="349"/>
      <c r="E2542" s="349"/>
      <c r="F2542" s="350"/>
      <c r="G2542" s="349"/>
      <c r="H2542" s="349"/>
      <c r="I2542" s="351"/>
      <c r="J2542" s="352"/>
      <c r="K2542" s="352"/>
      <c r="L2542" s="353"/>
      <c r="M2542" s="352"/>
      <c r="N2542" s="371"/>
      <c r="O2542" s="74">
        <f t="shared" si="136"/>
        <v>0</v>
      </c>
      <c r="P2542" s="74">
        <f t="shared" si="137"/>
        <v>0</v>
      </c>
      <c r="Q2542" s="139" t="str">
        <f t="shared" si="138"/>
        <v/>
      </c>
    </row>
    <row r="2543" spans="1:17" x14ac:dyDescent="0.2">
      <c r="A2543" s="357"/>
      <c r="B2543" s="347"/>
      <c r="C2543" s="580"/>
      <c r="D2543" s="349"/>
      <c r="E2543" s="349"/>
      <c r="F2543" s="350"/>
      <c r="G2543" s="349"/>
      <c r="H2543" s="349"/>
      <c r="I2543" s="351"/>
      <c r="J2543" s="352"/>
      <c r="K2543" s="352"/>
      <c r="L2543" s="353"/>
      <c r="M2543" s="352"/>
      <c r="N2543" s="371"/>
      <c r="O2543" s="74">
        <f t="shared" si="136"/>
        <v>0</v>
      </c>
      <c r="P2543" s="74">
        <f t="shared" si="137"/>
        <v>0</v>
      </c>
      <c r="Q2543" s="139" t="str">
        <f t="shared" si="138"/>
        <v/>
      </c>
    </row>
    <row r="2544" spans="1:17" x14ac:dyDescent="0.2">
      <c r="A2544" s="357"/>
      <c r="B2544" s="347"/>
      <c r="C2544" s="580"/>
      <c r="D2544" s="349"/>
      <c r="E2544" s="349"/>
      <c r="F2544" s="350"/>
      <c r="G2544" s="349"/>
      <c r="H2544" s="349"/>
      <c r="I2544" s="351"/>
      <c r="J2544" s="352"/>
      <c r="K2544" s="352"/>
      <c r="L2544" s="353"/>
      <c r="M2544" s="352"/>
      <c r="N2544" s="371"/>
      <c r="O2544" s="74">
        <f t="shared" si="136"/>
        <v>0</v>
      </c>
      <c r="P2544" s="74">
        <f t="shared" si="137"/>
        <v>0</v>
      </c>
      <c r="Q2544" s="139" t="str">
        <f t="shared" si="138"/>
        <v/>
      </c>
    </row>
    <row r="2545" spans="1:17" x14ac:dyDescent="0.2">
      <c r="A2545" s="357"/>
      <c r="B2545" s="347"/>
      <c r="C2545" s="580"/>
      <c r="D2545" s="349"/>
      <c r="E2545" s="349"/>
      <c r="F2545" s="350"/>
      <c r="G2545" s="349"/>
      <c r="H2545" s="349"/>
      <c r="I2545" s="351"/>
      <c r="J2545" s="352"/>
      <c r="K2545" s="352"/>
      <c r="L2545" s="353"/>
      <c r="M2545" s="352"/>
      <c r="N2545" s="371"/>
      <c r="O2545" s="74">
        <f t="shared" si="136"/>
        <v>0</v>
      </c>
      <c r="P2545" s="74">
        <f t="shared" si="137"/>
        <v>0</v>
      </c>
      <c r="Q2545" s="139" t="str">
        <f t="shared" si="138"/>
        <v/>
      </c>
    </row>
    <row r="2546" spans="1:17" x14ac:dyDescent="0.2">
      <c r="A2546" s="357"/>
      <c r="B2546" s="347"/>
      <c r="C2546" s="580"/>
      <c r="D2546" s="349"/>
      <c r="E2546" s="349"/>
      <c r="F2546" s="350"/>
      <c r="G2546" s="349"/>
      <c r="H2546" s="349"/>
      <c r="I2546" s="351"/>
      <c r="J2546" s="352"/>
      <c r="K2546" s="352"/>
      <c r="L2546" s="353"/>
      <c r="M2546" s="352"/>
      <c r="N2546" s="371"/>
      <c r="O2546" s="74">
        <f t="shared" si="136"/>
        <v>0</v>
      </c>
      <c r="P2546" s="74">
        <f t="shared" si="137"/>
        <v>0</v>
      </c>
      <c r="Q2546" s="139" t="str">
        <f t="shared" si="138"/>
        <v/>
      </c>
    </row>
    <row r="2547" spans="1:17" x14ac:dyDescent="0.2">
      <c r="A2547" s="357"/>
      <c r="B2547" s="347"/>
      <c r="C2547" s="580"/>
      <c r="D2547" s="349"/>
      <c r="E2547" s="349"/>
      <c r="F2547" s="350"/>
      <c r="G2547" s="349"/>
      <c r="H2547" s="349"/>
      <c r="I2547" s="351"/>
      <c r="J2547" s="352"/>
      <c r="K2547" s="352"/>
      <c r="L2547" s="353"/>
      <c r="M2547" s="352"/>
      <c r="N2547" s="371"/>
      <c r="O2547" s="74">
        <f t="shared" si="136"/>
        <v>0</v>
      </c>
      <c r="P2547" s="74">
        <f t="shared" si="137"/>
        <v>0</v>
      </c>
      <c r="Q2547" s="139" t="str">
        <f t="shared" si="138"/>
        <v/>
      </c>
    </row>
    <row r="2548" spans="1:17" x14ac:dyDescent="0.2">
      <c r="A2548" s="357"/>
      <c r="B2548" s="347"/>
      <c r="C2548" s="580"/>
      <c r="D2548" s="349"/>
      <c r="E2548" s="349"/>
      <c r="F2548" s="350"/>
      <c r="G2548" s="349"/>
      <c r="H2548" s="349"/>
      <c r="I2548" s="351"/>
      <c r="J2548" s="352"/>
      <c r="K2548" s="352"/>
      <c r="L2548" s="353"/>
      <c r="M2548" s="352"/>
      <c r="N2548" s="371"/>
      <c r="O2548" s="74">
        <f t="shared" si="136"/>
        <v>0</v>
      </c>
      <c r="P2548" s="74">
        <f t="shared" si="137"/>
        <v>0</v>
      </c>
      <c r="Q2548" s="139" t="str">
        <f t="shared" si="138"/>
        <v/>
      </c>
    </row>
    <row r="2549" spans="1:17" x14ac:dyDescent="0.2">
      <c r="A2549" s="357"/>
      <c r="B2549" s="347"/>
      <c r="C2549" s="580"/>
      <c r="D2549" s="349"/>
      <c r="E2549" s="349"/>
      <c r="F2549" s="350"/>
      <c r="G2549" s="349"/>
      <c r="H2549" s="349"/>
      <c r="I2549" s="351"/>
      <c r="J2549" s="352"/>
      <c r="K2549" s="352"/>
      <c r="L2549" s="353"/>
      <c r="M2549" s="352"/>
      <c r="N2549" s="371"/>
      <c r="O2549" s="74">
        <f t="shared" si="136"/>
        <v>0</v>
      </c>
      <c r="P2549" s="74">
        <f t="shared" si="137"/>
        <v>0</v>
      </c>
      <c r="Q2549" s="139" t="str">
        <f t="shared" si="138"/>
        <v/>
      </c>
    </row>
    <row r="2550" spans="1:17" x14ac:dyDescent="0.2">
      <c r="A2550" s="357"/>
      <c r="B2550" s="347"/>
      <c r="C2550" s="580"/>
      <c r="D2550" s="349"/>
      <c r="E2550" s="349"/>
      <c r="F2550" s="350"/>
      <c r="G2550" s="349"/>
      <c r="H2550" s="349"/>
      <c r="I2550" s="351"/>
      <c r="J2550" s="352"/>
      <c r="K2550" s="352"/>
      <c r="L2550" s="353"/>
      <c r="M2550" s="352"/>
      <c r="N2550" s="371"/>
      <c r="O2550" s="74">
        <f t="shared" si="136"/>
        <v>0</v>
      </c>
      <c r="P2550" s="74">
        <f t="shared" si="137"/>
        <v>0</v>
      </c>
      <c r="Q2550" s="139" t="str">
        <f t="shared" si="138"/>
        <v/>
      </c>
    </row>
    <row r="2551" spans="1:17" x14ac:dyDescent="0.2">
      <c r="A2551" s="357"/>
      <c r="B2551" s="347"/>
      <c r="C2551" s="580"/>
      <c r="D2551" s="349"/>
      <c r="E2551" s="349"/>
      <c r="F2551" s="350"/>
      <c r="G2551" s="349"/>
      <c r="H2551" s="349"/>
      <c r="I2551" s="351"/>
      <c r="J2551" s="352"/>
      <c r="K2551" s="352"/>
      <c r="L2551" s="353"/>
      <c r="M2551" s="352"/>
      <c r="N2551" s="371"/>
      <c r="O2551" s="74">
        <f t="shared" si="136"/>
        <v>0</v>
      </c>
      <c r="P2551" s="74">
        <f t="shared" si="137"/>
        <v>0</v>
      </c>
      <c r="Q2551" s="139" t="str">
        <f t="shared" si="138"/>
        <v/>
      </c>
    </row>
    <row r="2552" spans="1:17" x14ac:dyDescent="0.2">
      <c r="A2552" s="357"/>
      <c r="B2552" s="347"/>
      <c r="C2552" s="580"/>
      <c r="D2552" s="349"/>
      <c r="E2552" s="349"/>
      <c r="F2552" s="350"/>
      <c r="G2552" s="349"/>
      <c r="H2552" s="349"/>
      <c r="I2552" s="351"/>
      <c r="J2552" s="352"/>
      <c r="K2552" s="352"/>
      <c r="L2552" s="353"/>
      <c r="M2552" s="352"/>
      <c r="N2552" s="371"/>
      <c r="O2552" s="74">
        <f t="shared" si="136"/>
        <v>0</v>
      </c>
      <c r="P2552" s="74">
        <f t="shared" si="137"/>
        <v>0</v>
      </c>
      <c r="Q2552" s="139" t="str">
        <f t="shared" si="138"/>
        <v/>
      </c>
    </row>
    <row r="2553" spans="1:17" x14ac:dyDescent="0.2">
      <c r="A2553" s="357"/>
      <c r="B2553" s="347"/>
      <c r="C2553" s="580"/>
      <c r="D2553" s="349"/>
      <c r="E2553" s="349"/>
      <c r="F2553" s="350"/>
      <c r="G2553" s="349"/>
      <c r="H2553" s="349"/>
      <c r="I2553" s="351"/>
      <c r="J2553" s="352"/>
      <c r="K2553" s="352"/>
      <c r="L2553" s="353"/>
      <c r="M2553" s="352"/>
      <c r="N2553" s="371"/>
      <c r="O2553" s="74">
        <f t="shared" si="136"/>
        <v>0</v>
      </c>
      <c r="P2553" s="74">
        <f t="shared" si="137"/>
        <v>0</v>
      </c>
      <c r="Q2553" s="139" t="str">
        <f t="shared" si="138"/>
        <v/>
      </c>
    </row>
    <row r="2554" spans="1:17" x14ac:dyDescent="0.2">
      <c r="A2554" s="357"/>
      <c r="B2554" s="347"/>
      <c r="C2554" s="580"/>
      <c r="D2554" s="349"/>
      <c r="E2554" s="349"/>
      <c r="F2554" s="350"/>
      <c r="G2554" s="349"/>
      <c r="H2554" s="349"/>
      <c r="I2554" s="351"/>
      <c r="J2554" s="352"/>
      <c r="K2554" s="352"/>
      <c r="L2554" s="353"/>
      <c r="M2554" s="352"/>
      <c r="N2554" s="371"/>
      <c r="O2554" s="74">
        <f t="shared" si="136"/>
        <v>0</v>
      </c>
      <c r="P2554" s="74">
        <f t="shared" si="137"/>
        <v>0</v>
      </c>
      <c r="Q2554" s="139" t="str">
        <f t="shared" si="138"/>
        <v/>
      </c>
    </row>
    <row r="2555" spans="1:17" x14ac:dyDescent="0.2">
      <c r="A2555" s="357"/>
      <c r="B2555" s="347"/>
      <c r="C2555" s="580"/>
      <c r="D2555" s="349"/>
      <c r="E2555" s="349"/>
      <c r="F2555" s="350"/>
      <c r="G2555" s="349"/>
      <c r="H2555" s="349"/>
      <c r="I2555" s="351"/>
      <c r="J2555" s="352"/>
      <c r="K2555" s="352"/>
      <c r="L2555" s="353"/>
      <c r="M2555" s="352"/>
      <c r="N2555" s="371"/>
      <c r="O2555" s="74">
        <f t="shared" si="136"/>
        <v>0</v>
      </c>
      <c r="P2555" s="74">
        <f t="shared" si="137"/>
        <v>0</v>
      </c>
      <c r="Q2555" s="139" t="str">
        <f t="shared" si="138"/>
        <v/>
      </c>
    </row>
    <row r="2556" spans="1:17" x14ac:dyDescent="0.2">
      <c r="A2556" s="357"/>
      <c r="B2556" s="347"/>
      <c r="C2556" s="580"/>
      <c r="D2556" s="349"/>
      <c r="E2556" s="349"/>
      <c r="F2556" s="350"/>
      <c r="G2556" s="349"/>
      <c r="H2556" s="349"/>
      <c r="I2556" s="351"/>
      <c r="J2556" s="352"/>
      <c r="K2556" s="352"/>
      <c r="L2556" s="353"/>
      <c r="M2556" s="352"/>
      <c r="N2556" s="371"/>
      <c r="O2556" s="74">
        <f t="shared" si="136"/>
        <v>0</v>
      </c>
      <c r="P2556" s="74">
        <f t="shared" si="137"/>
        <v>0</v>
      </c>
      <c r="Q2556" s="139" t="str">
        <f t="shared" si="138"/>
        <v/>
      </c>
    </row>
    <row r="2557" spans="1:17" x14ac:dyDescent="0.2">
      <c r="A2557" s="357"/>
      <c r="B2557" s="347"/>
      <c r="C2557" s="580"/>
      <c r="D2557" s="349"/>
      <c r="E2557" s="349"/>
      <c r="F2557" s="350"/>
      <c r="G2557" s="349"/>
      <c r="H2557" s="349"/>
      <c r="I2557" s="351"/>
      <c r="J2557" s="352"/>
      <c r="K2557" s="352"/>
      <c r="L2557" s="353"/>
      <c r="M2557" s="352"/>
      <c r="N2557" s="371"/>
      <c r="O2557" s="74">
        <f t="shared" si="136"/>
        <v>0</v>
      </c>
      <c r="P2557" s="74">
        <f t="shared" si="137"/>
        <v>0</v>
      </c>
      <c r="Q2557" s="139" t="str">
        <f t="shared" si="138"/>
        <v/>
      </c>
    </row>
    <row r="2558" spans="1:17" x14ac:dyDescent="0.2">
      <c r="A2558" s="357"/>
      <c r="B2558" s="347"/>
      <c r="C2558" s="580"/>
      <c r="D2558" s="349"/>
      <c r="E2558" s="349"/>
      <c r="F2558" s="350"/>
      <c r="G2558" s="349"/>
      <c r="H2558" s="349"/>
      <c r="I2558" s="351"/>
      <c r="J2558" s="352"/>
      <c r="K2558" s="352"/>
      <c r="L2558" s="353"/>
      <c r="M2558" s="352"/>
      <c r="N2558" s="371"/>
      <c r="O2558" s="74">
        <f t="shared" si="136"/>
        <v>0</v>
      </c>
      <c r="P2558" s="74">
        <f t="shared" si="137"/>
        <v>0</v>
      </c>
      <c r="Q2558" s="139" t="str">
        <f t="shared" si="138"/>
        <v/>
      </c>
    </row>
    <row r="2559" spans="1:17" x14ac:dyDescent="0.2">
      <c r="A2559" s="357"/>
      <c r="B2559" s="347"/>
      <c r="C2559" s="580"/>
      <c r="D2559" s="349"/>
      <c r="E2559" s="349"/>
      <c r="F2559" s="350"/>
      <c r="G2559" s="349"/>
      <c r="H2559" s="349"/>
      <c r="I2559" s="351"/>
      <c r="J2559" s="352"/>
      <c r="K2559" s="352"/>
      <c r="L2559" s="353"/>
      <c r="M2559" s="352"/>
      <c r="N2559" s="371"/>
      <c r="O2559" s="74">
        <f t="shared" ref="O2559:O2622" si="139">IF(B2559=0,0,IF(YEAR(B2559)=$P$1,MONTH(B2559)-$O$1+1,(YEAR(B2559)-$P$1)*12-$O$1+1+MONTH(B2559)))</f>
        <v>0</v>
      </c>
      <c r="P2559" s="74">
        <f t="shared" ref="P2559:P2622" si="140">IF(C2559=0,0,IF(YEAR(C2559)=$P$1,MONTH(C2559)-$O$1+1,(YEAR(C2559)-$P$1)*12-$O$1+1+MONTH(C2559)))</f>
        <v>0</v>
      </c>
      <c r="Q2559" s="139" t="str">
        <f t="shared" ref="Q2559:Q2622" si="141">SUBSTITUTE(D2559," ","_")</f>
        <v/>
      </c>
    </row>
    <row r="2560" spans="1:17" x14ac:dyDescent="0.2">
      <c r="A2560" s="357"/>
      <c r="B2560" s="347"/>
      <c r="C2560" s="580"/>
      <c r="D2560" s="349"/>
      <c r="E2560" s="349"/>
      <c r="F2560" s="350"/>
      <c r="G2560" s="349"/>
      <c r="H2560" s="349"/>
      <c r="I2560" s="351"/>
      <c r="J2560" s="352"/>
      <c r="K2560" s="352"/>
      <c r="L2560" s="353"/>
      <c r="M2560" s="352"/>
      <c r="N2560" s="371"/>
      <c r="O2560" s="74">
        <f t="shared" si="139"/>
        <v>0</v>
      </c>
      <c r="P2560" s="74">
        <f t="shared" si="140"/>
        <v>0</v>
      </c>
      <c r="Q2560" s="139" t="str">
        <f t="shared" si="141"/>
        <v/>
      </c>
    </row>
    <row r="2561" spans="1:17" x14ac:dyDescent="0.2">
      <c r="A2561" s="357"/>
      <c r="B2561" s="347"/>
      <c r="C2561" s="580"/>
      <c r="D2561" s="349"/>
      <c r="E2561" s="349"/>
      <c r="F2561" s="350"/>
      <c r="G2561" s="349"/>
      <c r="H2561" s="349"/>
      <c r="I2561" s="351"/>
      <c r="J2561" s="352"/>
      <c r="K2561" s="352"/>
      <c r="L2561" s="353"/>
      <c r="M2561" s="352"/>
      <c r="N2561" s="371"/>
      <c r="O2561" s="74">
        <f t="shared" si="139"/>
        <v>0</v>
      </c>
      <c r="P2561" s="74">
        <f t="shared" si="140"/>
        <v>0</v>
      </c>
      <c r="Q2561" s="139" t="str">
        <f t="shared" si="141"/>
        <v/>
      </c>
    </row>
    <row r="2562" spans="1:17" x14ac:dyDescent="0.2">
      <c r="A2562" s="357"/>
      <c r="B2562" s="347"/>
      <c r="C2562" s="580"/>
      <c r="D2562" s="349"/>
      <c r="E2562" s="349"/>
      <c r="F2562" s="350"/>
      <c r="G2562" s="349"/>
      <c r="H2562" s="349"/>
      <c r="I2562" s="351"/>
      <c r="J2562" s="352"/>
      <c r="K2562" s="352"/>
      <c r="L2562" s="353"/>
      <c r="M2562" s="352"/>
      <c r="N2562" s="371"/>
      <c r="O2562" s="74">
        <f t="shared" si="139"/>
        <v>0</v>
      </c>
      <c r="P2562" s="74">
        <f t="shared" si="140"/>
        <v>0</v>
      </c>
      <c r="Q2562" s="139" t="str">
        <f t="shared" si="141"/>
        <v/>
      </c>
    </row>
    <row r="2563" spans="1:17" x14ac:dyDescent="0.2">
      <c r="A2563" s="357"/>
      <c r="B2563" s="347"/>
      <c r="C2563" s="580"/>
      <c r="D2563" s="349"/>
      <c r="E2563" s="349"/>
      <c r="F2563" s="350"/>
      <c r="G2563" s="349"/>
      <c r="H2563" s="349"/>
      <c r="I2563" s="351"/>
      <c r="J2563" s="352"/>
      <c r="K2563" s="352"/>
      <c r="L2563" s="353"/>
      <c r="M2563" s="352"/>
      <c r="N2563" s="371"/>
      <c r="O2563" s="74">
        <f t="shared" si="139"/>
        <v>0</v>
      </c>
      <c r="P2563" s="74">
        <f t="shared" si="140"/>
        <v>0</v>
      </c>
      <c r="Q2563" s="139" t="str">
        <f t="shared" si="141"/>
        <v/>
      </c>
    </row>
    <row r="2564" spans="1:17" x14ac:dyDescent="0.2">
      <c r="A2564" s="357"/>
      <c r="B2564" s="347"/>
      <c r="C2564" s="580"/>
      <c r="D2564" s="349"/>
      <c r="E2564" s="349"/>
      <c r="F2564" s="350"/>
      <c r="G2564" s="349"/>
      <c r="H2564" s="349"/>
      <c r="I2564" s="351"/>
      <c r="J2564" s="352"/>
      <c r="K2564" s="352"/>
      <c r="L2564" s="353"/>
      <c r="M2564" s="352"/>
      <c r="N2564" s="371"/>
      <c r="O2564" s="74">
        <f t="shared" si="139"/>
        <v>0</v>
      </c>
      <c r="P2564" s="74">
        <f t="shared" si="140"/>
        <v>0</v>
      </c>
      <c r="Q2564" s="139" t="str">
        <f t="shared" si="141"/>
        <v/>
      </c>
    </row>
    <row r="2565" spans="1:17" x14ac:dyDescent="0.2">
      <c r="A2565" s="357"/>
      <c r="B2565" s="347"/>
      <c r="C2565" s="580"/>
      <c r="D2565" s="349"/>
      <c r="E2565" s="349"/>
      <c r="F2565" s="350"/>
      <c r="G2565" s="349"/>
      <c r="H2565" s="349"/>
      <c r="I2565" s="351"/>
      <c r="J2565" s="352"/>
      <c r="K2565" s="352"/>
      <c r="L2565" s="353"/>
      <c r="M2565" s="352"/>
      <c r="N2565" s="371"/>
      <c r="O2565" s="74">
        <f t="shared" si="139"/>
        <v>0</v>
      </c>
      <c r="P2565" s="74">
        <f t="shared" si="140"/>
        <v>0</v>
      </c>
      <c r="Q2565" s="139" t="str">
        <f t="shared" si="141"/>
        <v/>
      </c>
    </row>
    <row r="2566" spans="1:17" x14ac:dyDescent="0.2">
      <c r="A2566" s="357"/>
      <c r="B2566" s="347"/>
      <c r="C2566" s="580"/>
      <c r="D2566" s="349"/>
      <c r="E2566" s="349"/>
      <c r="F2566" s="350"/>
      <c r="G2566" s="349"/>
      <c r="H2566" s="349"/>
      <c r="I2566" s="351"/>
      <c r="J2566" s="352"/>
      <c r="K2566" s="352"/>
      <c r="L2566" s="353"/>
      <c r="M2566" s="352"/>
      <c r="N2566" s="371"/>
      <c r="O2566" s="74">
        <f t="shared" si="139"/>
        <v>0</v>
      </c>
      <c r="P2566" s="74">
        <f t="shared" si="140"/>
        <v>0</v>
      </c>
      <c r="Q2566" s="139" t="str">
        <f t="shared" si="141"/>
        <v/>
      </c>
    </row>
    <row r="2567" spans="1:17" x14ac:dyDescent="0.2">
      <c r="A2567" s="357"/>
      <c r="B2567" s="347"/>
      <c r="C2567" s="580"/>
      <c r="D2567" s="349"/>
      <c r="E2567" s="349"/>
      <c r="F2567" s="350"/>
      <c r="G2567" s="349"/>
      <c r="H2567" s="349"/>
      <c r="I2567" s="351"/>
      <c r="J2567" s="352"/>
      <c r="K2567" s="352"/>
      <c r="L2567" s="353"/>
      <c r="M2567" s="352"/>
      <c r="N2567" s="371"/>
      <c r="O2567" s="74">
        <f t="shared" si="139"/>
        <v>0</v>
      </c>
      <c r="P2567" s="74">
        <f t="shared" si="140"/>
        <v>0</v>
      </c>
      <c r="Q2567" s="139" t="str">
        <f t="shared" si="141"/>
        <v/>
      </c>
    </row>
    <row r="2568" spans="1:17" x14ac:dyDescent="0.2">
      <c r="A2568" s="357"/>
      <c r="B2568" s="347"/>
      <c r="C2568" s="580"/>
      <c r="D2568" s="349"/>
      <c r="E2568" s="349"/>
      <c r="F2568" s="350"/>
      <c r="G2568" s="349"/>
      <c r="H2568" s="349"/>
      <c r="I2568" s="351"/>
      <c r="J2568" s="352"/>
      <c r="K2568" s="352"/>
      <c r="L2568" s="353"/>
      <c r="M2568" s="352"/>
      <c r="N2568" s="371"/>
      <c r="O2568" s="74">
        <f t="shared" si="139"/>
        <v>0</v>
      </c>
      <c r="P2568" s="74">
        <f t="shared" si="140"/>
        <v>0</v>
      </c>
      <c r="Q2568" s="139" t="str">
        <f t="shared" si="141"/>
        <v/>
      </c>
    </row>
    <row r="2569" spans="1:17" x14ac:dyDescent="0.2">
      <c r="A2569" s="357"/>
      <c r="B2569" s="347"/>
      <c r="C2569" s="580"/>
      <c r="D2569" s="349"/>
      <c r="E2569" s="349"/>
      <c r="F2569" s="350"/>
      <c r="G2569" s="349"/>
      <c r="H2569" s="349"/>
      <c r="I2569" s="351"/>
      <c r="J2569" s="352"/>
      <c r="K2569" s="352"/>
      <c r="L2569" s="353"/>
      <c r="M2569" s="352"/>
      <c r="N2569" s="371"/>
      <c r="O2569" s="74">
        <f t="shared" si="139"/>
        <v>0</v>
      </c>
      <c r="P2569" s="74">
        <f t="shared" si="140"/>
        <v>0</v>
      </c>
      <c r="Q2569" s="139" t="str">
        <f t="shared" si="141"/>
        <v/>
      </c>
    </row>
    <row r="2570" spans="1:17" x14ac:dyDescent="0.2">
      <c r="A2570" s="357"/>
      <c r="B2570" s="347"/>
      <c r="C2570" s="580"/>
      <c r="D2570" s="349"/>
      <c r="E2570" s="349"/>
      <c r="F2570" s="350"/>
      <c r="G2570" s="349"/>
      <c r="H2570" s="349"/>
      <c r="I2570" s="351"/>
      <c r="J2570" s="352"/>
      <c r="K2570" s="352"/>
      <c r="L2570" s="353"/>
      <c r="M2570" s="352"/>
      <c r="N2570" s="371"/>
      <c r="O2570" s="74">
        <f t="shared" si="139"/>
        <v>0</v>
      </c>
      <c r="P2570" s="74">
        <f t="shared" si="140"/>
        <v>0</v>
      </c>
      <c r="Q2570" s="139" t="str">
        <f t="shared" si="141"/>
        <v/>
      </c>
    </row>
    <row r="2571" spans="1:17" x14ac:dyDescent="0.2">
      <c r="A2571" s="357"/>
      <c r="B2571" s="347"/>
      <c r="C2571" s="580"/>
      <c r="D2571" s="349"/>
      <c r="E2571" s="349"/>
      <c r="F2571" s="350"/>
      <c r="G2571" s="349"/>
      <c r="H2571" s="349"/>
      <c r="I2571" s="351"/>
      <c r="J2571" s="352"/>
      <c r="K2571" s="352"/>
      <c r="L2571" s="353"/>
      <c r="M2571" s="352"/>
      <c r="N2571" s="371"/>
      <c r="O2571" s="74">
        <f t="shared" si="139"/>
        <v>0</v>
      </c>
      <c r="P2571" s="74">
        <f t="shared" si="140"/>
        <v>0</v>
      </c>
      <c r="Q2571" s="139" t="str">
        <f t="shared" si="141"/>
        <v/>
      </c>
    </row>
    <row r="2572" spans="1:17" x14ac:dyDescent="0.2">
      <c r="A2572" s="357"/>
      <c r="B2572" s="347"/>
      <c r="C2572" s="580"/>
      <c r="D2572" s="349"/>
      <c r="E2572" s="349"/>
      <c r="F2572" s="350"/>
      <c r="G2572" s="349"/>
      <c r="H2572" s="349"/>
      <c r="I2572" s="351"/>
      <c r="J2572" s="352"/>
      <c r="K2572" s="352"/>
      <c r="L2572" s="353"/>
      <c r="M2572" s="352"/>
      <c r="N2572" s="371"/>
      <c r="O2572" s="74">
        <f t="shared" si="139"/>
        <v>0</v>
      </c>
      <c r="P2572" s="74">
        <f t="shared" si="140"/>
        <v>0</v>
      </c>
      <c r="Q2572" s="139" t="str">
        <f t="shared" si="141"/>
        <v/>
      </c>
    </row>
    <row r="2573" spans="1:17" x14ac:dyDescent="0.2">
      <c r="A2573" s="357"/>
      <c r="B2573" s="347"/>
      <c r="C2573" s="580"/>
      <c r="D2573" s="349"/>
      <c r="E2573" s="349"/>
      <c r="F2573" s="350"/>
      <c r="G2573" s="349"/>
      <c r="H2573" s="349"/>
      <c r="I2573" s="351"/>
      <c r="J2573" s="352"/>
      <c r="K2573" s="352"/>
      <c r="L2573" s="353"/>
      <c r="M2573" s="352"/>
      <c r="N2573" s="371"/>
      <c r="O2573" s="74">
        <f t="shared" si="139"/>
        <v>0</v>
      </c>
      <c r="P2573" s="74">
        <f t="shared" si="140"/>
        <v>0</v>
      </c>
      <c r="Q2573" s="139" t="str">
        <f t="shared" si="141"/>
        <v/>
      </c>
    </row>
    <row r="2574" spans="1:17" x14ac:dyDescent="0.2">
      <c r="A2574" s="357"/>
      <c r="B2574" s="347"/>
      <c r="C2574" s="580"/>
      <c r="D2574" s="349"/>
      <c r="E2574" s="349"/>
      <c r="F2574" s="350"/>
      <c r="G2574" s="349"/>
      <c r="H2574" s="349"/>
      <c r="I2574" s="351"/>
      <c r="J2574" s="352"/>
      <c r="K2574" s="352"/>
      <c r="L2574" s="353"/>
      <c r="M2574" s="352"/>
      <c r="N2574" s="371"/>
      <c r="O2574" s="74">
        <f t="shared" si="139"/>
        <v>0</v>
      </c>
      <c r="P2574" s="74">
        <f t="shared" si="140"/>
        <v>0</v>
      </c>
      <c r="Q2574" s="139" t="str">
        <f t="shared" si="141"/>
        <v/>
      </c>
    </row>
    <row r="2575" spans="1:17" x14ac:dyDescent="0.2">
      <c r="A2575" s="357"/>
      <c r="B2575" s="347"/>
      <c r="C2575" s="580"/>
      <c r="D2575" s="349"/>
      <c r="E2575" s="349"/>
      <c r="F2575" s="350"/>
      <c r="G2575" s="349"/>
      <c r="H2575" s="349"/>
      <c r="I2575" s="351"/>
      <c r="J2575" s="352"/>
      <c r="K2575" s="352"/>
      <c r="L2575" s="353"/>
      <c r="M2575" s="352"/>
      <c r="N2575" s="371"/>
      <c r="O2575" s="74">
        <f t="shared" si="139"/>
        <v>0</v>
      </c>
      <c r="P2575" s="74">
        <f t="shared" si="140"/>
        <v>0</v>
      </c>
      <c r="Q2575" s="139" t="str">
        <f t="shared" si="141"/>
        <v/>
      </c>
    </row>
    <row r="2576" spans="1:17" x14ac:dyDescent="0.2">
      <c r="A2576" s="357"/>
      <c r="B2576" s="347"/>
      <c r="C2576" s="580"/>
      <c r="D2576" s="349"/>
      <c r="E2576" s="349"/>
      <c r="F2576" s="350"/>
      <c r="G2576" s="349"/>
      <c r="H2576" s="349"/>
      <c r="I2576" s="351"/>
      <c r="J2576" s="352"/>
      <c r="K2576" s="352"/>
      <c r="L2576" s="353"/>
      <c r="M2576" s="352"/>
      <c r="N2576" s="371"/>
      <c r="O2576" s="74">
        <f t="shared" si="139"/>
        <v>0</v>
      </c>
      <c r="P2576" s="74">
        <f t="shared" si="140"/>
        <v>0</v>
      </c>
      <c r="Q2576" s="139" t="str">
        <f t="shared" si="141"/>
        <v/>
      </c>
    </row>
    <row r="2577" spans="1:17" x14ac:dyDescent="0.2">
      <c r="A2577" s="357"/>
      <c r="B2577" s="347"/>
      <c r="C2577" s="580"/>
      <c r="D2577" s="349"/>
      <c r="E2577" s="349"/>
      <c r="F2577" s="350"/>
      <c r="G2577" s="349"/>
      <c r="H2577" s="349"/>
      <c r="I2577" s="351"/>
      <c r="J2577" s="352"/>
      <c r="K2577" s="352"/>
      <c r="L2577" s="353"/>
      <c r="M2577" s="352"/>
      <c r="N2577" s="371"/>
      <c r="O2577" s="74">
        <f t="shared" si="139"/>
        <v>0</v>
      </c>
      <c r="P2577" s="74">
        <f t="shared" si="140"/>
        <v>0</v>
      </c>
      <c r="Q2577" s="139" t="str">
        <f t="shared" si="141"/>
        <v/>
      </c>
    </row>
    <row r="2578" spans="1:17" x14ac:dyDescent="0.2">
      <c r="A2578" s="357"/>
      <c r="B2578" s="347"/>
      <c r="C2578" s="580"/>
      <c r="D2578" s="349"/>
      <c r="E2578" s="349"/>
      <c r="F2578" s="350"/>
      <c r="G2578" s="349"/>
      <c r="H2578" s="349"/>
      <c r="I2578" s="351"/>
      <c r="J2578" s="352"/>
      <c r="K2578" s="352"/>
      <c r="L2578" s="353"/>
      <c r="M2578" s="352"/>
      <c r="N2578" s="371"/>
      <c r="O2578" s="74">
        <f t="shared" si="139"/>
        <v>0</v>
      </c>
      <c r="P2578" s="74">
        <f t="shared" si="140"/>
        <v>0</v>
      </c>
      <c r="Q2578" s="139" t="str">
        <f t="shared" si="141"/>
        <v/>
      </c>
    </row>
    <row r="2579" spans="1:17" x14ac:dyDescent="0.2">
      <c r="A2579" s="357"/>
      <c r="B2579" s="347"/>
      <c r="C2579" s="580"/>
      <c r="D2579" s="349"/>
      <c r="E2579" s="349"/>
      <c r="F2579" s="350"/>
      <c r="G2579" s="349"/>
      <c r="H2579" s="349"/>
      <c r="I2579" s="351"/>
      <c r="J2579" s="352"/>
      <c r="K2579" s="352"/>
      <c r="L2579" s="353"/>
      <c r="M2579" s="352"/>
      <c r="N2579" s="371"/>
      <c r="O2579" s="74">
        <f t="shared" si="139"/>
        <v>0</v>
      </c>
      <c r="P2579" s="74">
        <f t="shared" si="140"/>
        <v>0</v>
      </c>
      <c r="Q2579" s="139" t="str">
        <f t="shared" si="141"/>
        <v/>
      </c>
    </row>
    <row r="2580" spans="1:17" x14ac:dyDescent="0.2">
      <c r="A2580" s="357"/>
      <c r="B2580" s="347"/>
      <c r="C2580" s="580"/>
      <c r="D2580" s="349"/>
      <c r="E2580" s="349"/>
      <c r="F2580" s="350"/>
      <c r="G2580" s="349"/>
      <c r="H2580" s="349"/>
      <c r="I2580" s="351"/>
      <c r="J2580" s="352"/>
      <c r="K2580" s="352"/>
      <c r="L2580" s="353"/>
      <c r="M2580" s="352"/>
      <c r="N2580" s="371"/>
      <c r="O2580" s="74">
        <f t="shared" si="139"/>
        <v>0</v>
      </c>
      <c r="P2580" s="74">
        <f t="shared" si="140"/>
        <v>0</v>
      </c>
      <c r="Q2580" s="139" t="str">
        <f t="shared" si="141"/>
        <v/>
      </c>
    </row>
    <row r="2581" spans="1:17" x14ac:dyDescent="0.2">
      <c r="A2581" s="357"/>
      <c r="B2581" s="347"/>
      <c r="C2581" s="580"/>
      <c r="D2581" s="349"/>
      <c r="E2581" s="349"/>
      <c r="F2581" s="350"/>
      <c r="G2581" s="349"/>
      <c r="H2581" s="349"/>
      <c r="I2581" s="351"/>
      <c r="J2581" s="352"/>
      <c r="K2581" s="352"/>
      <c r="L2581" s="353"/>
      <c r="M2581" s="352"/>
      <c r="N2581" s="371"/>
      <c r="O2581" s="74">
        <f t="shared" si="139"/>
        <v>0</v>
      </c>
      <c r="P2581" s="74">
        <f t="shared" si="140"/>
        <v>0</v>
      </c>
      <c r="Q2581" s="139" t="str">
        <f t="shared" si="141"/>
        <v/>
      </c>
    </row>
    <row r="2582" spans="1:17" x14ac:dyDescent="0.2">
      <c r="A2582" s="357"/>
      <c r="B2582" s="347"/>
      <c r="C2582" s="580"/>
      <c r="D2582" s="349"/>
      <c r="E2582" s="349"/>
      <c r="F2582" s="350"/>
      <c r="G2582" s="349"/>
      <c r="H2582" s="349"/>
      <c r="I2582" s="351"/>
      <c r="J2582" s="352"/>
      <c r="K2582" s="352"/>
      <c r="L2582" s="353"/>
      <c r="M2582" s="352"/>
      <c r="N2582" s="371"/>
      <c r="O2582" s="74">
        <f t="shared" si="139"/>
        <v>0</v>
      </c>
      <c r="P2582" s="74">
        <f t="shared" si="140"/>
        <v>0</v>
      </c>
      <c r="Q2582" s="139" t="str">
        <f t="shared" si="141"/>
        <v/>
      </c>
    </row>
    <row r="2583" spans="1:17" x14ac:dyDescent="0.2">
      <c r="A2583" s="357"/>
      <c r="B2583" s="347"/>
      <c r="C2583" s="580"/>
      <c r="D2583" s="349"/>
      <c r="E2583" s="349"/>
      <c r="F2583" s="350"/>
      <c r="G2583" s="349"/>
      <c r="H2583" s="349"/>
      <c r="I2583" s="351"/>
      <c r="J2583" s="352"/>
      <c r="K2583" s="352"/>
      <c r="L2583" s="353"/>
      <c r="M2583" s="352"/>
      <c r="N2583" s="371"/>
      <c r="O2583" s="74">
        <f t="shared" si="139"/>
        <v>0</v>
      </c>
      <c r="P2583" s="74">
        <f t="shared" si="140"/>
        <v>0</v>
      </c>
      <c r="Q2583" s="139" t="str">
        <f t="shared" si="141"/>
        <v/>
      </c>
    </row>
    <row r="2584" spans="1:17" x14ac:dyDescent="0.2">
      <c r="A2584" s="357"/>
      <c r="B2584" s="347"/>
      <c r="C2584" s="580"/>
      <c r="D2584" s="349"/>
      <c r="E2584" s="349"/>
      <c r="F2584" s="350"/>
      <c r="G2584" s="349"/>
      <c r="H2584" s="349"/>
      <c r="I2584" s="351"/>
      <c r="J2584" s="352"/>
      <c r="K2584" s="352"/>
      <c r="L2584" s="353"/>
      <c r="M2584" s="352"/>
      <c r="N2584" s="371"/>
      <c r="O2584" s="74">
        <f t="shared" si="139"/>
        <v>0</v>
      </c>
      <c r="P2584" s="74">
        <f t="shared" si="140"/>
        <v>0</v>
      </c>
      <c r="Q2584" s="139" t="str">
        <f t="shared" si="141"/>
        <v/>
      </c>
    </row>
    <row r="2585" spans="1:17" x14ac:dyDescent="0.2">
      <c r="A2585" s="357"/>
      <c r="B2585" s="347"/>
      <c r="C2585" s="580"/>
      <c r="D2585" s="349"/>
      <c r="E2585" s="349"/>
      <c r="F2585" s="350"/>
      <c r="G2585" s="349"/>
      <c r="H2585" s="349"/>
      <c r="I2585" s="351"/>
      <c r="J2585" s="352"/>
      <c r="K2585" s="352"/>
      <c r="L2585" s="353"/>
      <c r="M2585" s="352"/>
      <c r="N2585" s="371"/>
      <c r="O2585" s="74">
        <f t="shared" si="139"/>
        <v>0</v>
      </c>
      <c r="P2585" s="74">
        <f t="shared" si="140"/>
        <v>0</v>
      </c>
      <c r="Q2585" s="139" t="str">
        <f t="shared" si="141"/>
        <v/>
      </c>
    </row>
    <row r="2586" spans="1:17" x14ac:dyDescent="0.2">
      <c r="A2586" s="357"/>
      <c r="B2586" s="347"/>
      <c r="C2586" s="580"/>
      <c r="D2586" s="349"/>
      <c r="E2586" s="349"/>
      <c r="F2586" s="350"/>
      <c r="G2586" s="349"/>
      <c r="H2586" s="349"/>
      <c r="I2586" s="351"/>
      <c r="J2586" s="352"/>
      <c r="K2586" s="352"/>
      <c r="L2586" s="353"/>
      <c r="M2586" s="352"/>
      <c r="N2586" s="371"/>
      <c r="O2586" s="74">
        <f t="shared" si="139"/>
        <v>0</v>
      </c>
      <c r="P2586" s="74">
        <f t="shared" si="140"/>
        <v>0</v>
      </c>
      <c r="Q2586" s="139" t="str">
        <f t="shared" si="141"/>
        <v/>
      </c>
    </row>
    <row r="2587" spans="1:17" x14ac:dyDescent="0.2">
      <c r="A2587" s="357"/>
      <c r="B2587" s="347"/>
      <c r="C2587" s="580"/>
      <c r="D2587" s="349"/>
      <c r="E2587" s="349"/>
      <c r="F2587" s="350"/>
      <c r="G2587" s="349"/>
      <c r="H2587" s="349"/>
      <c r="I2587" s="351"/>
      <c r="J2587" s="352"/>
      <c r="K2587" s="352"/>
      <c r="L2587" s="353"/>
      <c r="M2587" s="352"/>
      <c r="N2587" s="371"/>
      <c r="O2587" s="74">
        <f t="shared" si="139"/>
        <v>0</v>
      </c>
      <c r="P2587" s="74">
        <f t="shared" si="140"/>
        <v>0</v>
      </c>
      <c r="Q2587" s="139" t="str">
        <f t="shared" si="141"/>
        <v/>
      </c>
    </row>
    <row r="2588" spans="1:17" x14ac:dyDescent="0.2">
      <c r="A2588" s="357"/>
      <c r="B2588" s="347"/>
      <c r="C2588" s="580"/>
      <c r="D2588" s="349"/>
      <c r="E2588" s="349"/>
      <c r="F2588" s="350"/>
      <c r="G2588" s="349"/>
      <c r="H2588" s="349"/>
      <c r="I2588" s="351"/>
      <c r="J2588" s="352"/>
      <c r="K2588" s="352"/>
      <c r="L2588" s="353"/>
      <c r="M2588" s="352"/>
      <c r="N2588" s="371"/>
      <c r="O2588" s="74">
        <f t="shared" si="139"/>
        <v>0</v>
      </c>
      <c r="P2588" s="74">
        <f t="shared" si="140"/>
        <v>0</v>
      </c>
      <c r="Q2588" s="139" t="str">
        <f t="shared" si="141"/>
        <v/>
      </c>
    </row>
    <row r="2589" spans="1:17" x14ac:dyDescent="0.2">
      <c r="A2589" s="357"/>
      <c r="B2589" s="347"/>
      <c r="C2589" s="580"/>
      <c r="D2589" s="349"/>
      <c r="E2589" s="349"/>
      <c r="F2589" s="350"/>
      <c r="G2589" s="349"/>
      <c r="H2589" s="349"/>
      <c r="I2589" s="351"/>
      <c r="J2589" s="352"/>
      <c r="K2589" s="352"/>
      <c r="L2589" s="353"/>
      <c r="M2589" s="352"/>
      <c r="N2589" s="371"/>
      <c r="O2589" s="74">
        <f t="shared" si="139"/>
        <v>0</v>
      </c>
      <c r="P2589" s="74">
        <f t="shared" si="140"/>
        <v>0</v>
      </c>
      <c r="Q2589" s="139" t="str">
        <f t="shared" si="141"/>
        <v/>
      </c>
    </row>
    <row r="2590" spans="1:17" x14ac:dyDescent="0.2">
      <c r="A2590" s="357"/>
      <c r="B2590" s="347"/>
      <c r="C2590" s="580"/>
      <c r="D2590" s="349"/>
      <c r="E2590" s="349"/>
      <c r="F2590" s="350"/>
      <c r="G2590" s="349"/>
      <c r="H2590" s="349"/>
      <c r="I2590" s="351"/>
      <c r="J2590" s="352"/>
      <c r="K2590" s="352"/>
      <c r="L2590" s="353"/>
      <c r="M2590" s="352"/>
      <c r="N2590" s="371"/>
      <c r="O2590" s="74">
        <f t="shared" si="139"/>
        <v>0</v>
      </c>
      <c r="P2590" s="74">
        <f t="shared" si="140"/>
        <v>0</v>
      </c>
      <c r="Q2590" s="139" t="str">
        <f t="shared" si="141"/>
        <v/>
      </c>
    </row>
    <row r="2591" spans="1:17" x14ac:dyDescent="0.2">
      <c r="A2591" s="357"/>
      <c r="B2591" s="347"/>
      <c r="C2591" s="580"/>
      <c r="D2591" s="349"/>
      <c r="E2591" s="349"/>
      <c r="F2591" s="350"/>
      <c r="G2591" s="349"/>
      <c r="H2591" s="349"/>
      <c r="I2591" s="351"/>
      <c r="J2591" s="352"/>
      <c r="K2591" s="352"/>
      <c r="L2591" s="353"/>
      <c r="M2591" s="352"/>
      <c r="N2591" s="371"/>
      <c r="O2591" s="74">
        <f t="shared" si="139"/>
        <v>0</v>
      </c>
      <c r="P2591" s="74">
        <f t="shared" si="140"/>
        <v>0</v>
      </c>
      <c r="Q2591" s="139" t="str">
        <f t="shared" si="141"/>
        <v/>
      </c>
    </row>
    <row r="2592" spans="1:17" x14ac:dyDescent="0.2">
      <c r="A2592" s="357"/>
      <c r="B2592" s="347"/>
      <c r="C2592" s="580"/>
      <c r="D2592" s="349"/>
      <c r="E2592" s="349"/>
      <c r="F2592" s="350"/>
      <c r="G2592" s="349"/>
      <c r="H2592" s="349"/>
      <c r="I2592" s="351"/>
      <c r="J2592" s="352"/>
      <c r="K2592" s="352"/>
      <c r="L2592" s="353"/>
      <c r="M2592" s="352"/>
      <c r="N2592" s="371"/>
      <c r="O2592" s="74">
        <f t="shared" si="139"/>
        <v>0</v>
      </c>
      <c r="P2592" s="74">
        <f t="shared" si="140"/>
        <v>0</v>
      </c>
      <c r="Q2592" s="139" t="str">
        <f t="shared" si="141"/>
        <v/>
      </c>
    </row>
    <row r="2593" spans="1:17" x14ac:dyDescent="0.2">
      <c r="A2593" s="357"/>
      <c r="B2593" s="347"/>
      <c r="C2593" s="580"/>
      <c r="D2593" s="349"/>
      <c r="E2593" s="349"/>
      <c r="F2593" s="350"/>
      <c r="G2593" s="349"/>
      <c r="H2593" s="349"/>
      <c r="I2593" s="351"/>
      <c r="J2593" s="352"/>
      <c r="K2593" s="352"/>
      <c r="L2593" s="353"/>
      <c r="M2593" s="352"/>
      <c r="N2593" s="371"/>
      <c r="O2593" s="74">
        <f t="shared" si="139"/>
        <v>0</v>
      </c>
      <c r="P2593" s="74">
        <f t="shared" si="140"/>
        <v>0</v>
      </c>
      <c r="Q2593" s="139" t="str">
        <f t="shared" si="141"/>
        <v/>
      </c>
    </row>
    <row r="2594" spans="1:17" x14ac:dyDescent="0.2">
      <c r="A2594" s="357"/>
      <c r="B2594" s="347"/>
      <c r="C2594" s="580"/>
      <c r="D2594" s="349"/>
      <c r="E2594" s="349"/>
      <c r="F2594" s="350"/>
      <c r="G2594" s="349"/>
      <c r="H2594" s="349"/>
      <c r="I2594" s="351"/>
      <c r="J2594" s="352"/>
      <c r="K2594" s="352"/>
      <c r="L2594" s="353"/>
      <c r="M2594" s="352"/>
      <c r="N2594" s="371"/>
      <c r="O2594" s="74">
        <f t="shared" si="139"/>
        <v>0</v>
      </c>
      <c r="P2594" s="74">
        <f t="shared" si="140"/>
        <v>0</v>
      </c>
      <c r="Q2594" s="139" t="str">
        <f t="shared" si="141"/>
        <v/>
      </c>
    </row>
    <row r="2595" spans="1:17" x14ac:dyDescent="0.2">
      <c r="A2595" s="357"/>
      <c r="B2595" s="347"/>
      <c r="C2595" s="580"/>
      <c r="D2595" s="349"/>
      <c r="E2595" s="349"/>
      <c r="F2595" s="350"/>
      <c r="G2595" s="349"/>
      <c r="H2595" s="349"/>
      <c r="I2595" s="351"/>
      <c r="J2595" s="352"/>
      <c r="K2595" s="352"/>
      <c r="L2595" s="353"/>
      <c r="M2595" s="352"/>
      <c r="N2595" s="371"/>
      <c r="O2595" s="74">
        <f t="shared" si="139"/>
        <v>0</v>
      </c>
      <c r="P2595" s="74">
        <f t="shared" si="140"/>
        <v>0</v>
      </c>
      <c r="Q2595" s="139" t="str">
        <f t="shared" si="141"/>
        <v/>
      </c>
    </row>
    <row r="2596" spans="1:17" x14ac:dyDescent="0.2">
      <c r="A2596" s="357"/>
      <c r="B2596" s="347"/>
      <c r="C2596" s="580"/>
      <c r="D2596" s="349"/>
      <c r="E2596" s="349"/>
      <c r="F2596" s="350"/>
      <c r="G2596" s="349"/>
      <c r="H2596" s="349"/>
      <c r="I2596" s="351"/>
      <c r="J2596" s="352"/>
      <c r="K2596" s="352"/>
      <c r="L2596" s="353"/>
      <c r="M2596" s="352"/>
      <c r="N2596" s="371"/>
      <c r="O2596" s="74">
        <f t="shared" si="139"/>
        <v>0</v>
      </c>
      <c r="P2596" s="74">
        <f t="shared" si="140"/>
        <v>0</v>
      </c>
      <c r="Q2596" s="139" t="str">
        <f t="shared" si="141"/>
        <v/>
      </c>
    </row>
    <row r="2597" spans="1:17" x14ac:dyDescent="0.2">
      <c r="A2597" s="357"/>
      <c r="B2597" s="347"/>
      <c r="C2597" s="580"/>
      <c r="D2597" s="349"/>
      <c r="E2597" s="349"/>
      <c r="F2597" s="350"/>
      <c r="G2597" s="349"/>
      <c r="H2597" s="349"/>
      <c r="I2597" s="351"/>
      <c r="J2597" s="352"/>
      <c r="K2597" s="352"/>
      <c r="L2597" s="353"/>
      <c r="M2597" s="352"/>
      <c r="N2597" s="371"/>
      <c r="O2597" s="74">
        <f t="shared" si="139"/>
        <v>0</v>
      </c>
      <c r="P2597" s="74">
        <f t="shared" si="140"/>
        <v>0</v>
      </c>
      <c r="Q2597" s="139" t="str">
        <f t="shared" si="141"/>
        <v/>
      </c>
    </row>
    <row r="2598" spans="1:17" x14ac:dyDescent="0.2">
      <c r="A2598" s="357"/>
      <c r="B2598" s="347"/>
      <c r="C2598" s="580"/>
      <c r="D2598" s="349"/>
      <c r="E2598" s="349"/>
      <c r="F2598" s="350"/>
      <c r="G2598" s="349"/>
      <c r="H2598" s="349"/>
      <c r="I2598" s="351"/>
      <c r="J2598" s="352"/>
      <c r="K2598" s="352"/>
      <c r="L2598" s="353"/>
      <c r="M2598" s="352"/>
      <c r="N2598" s="371"/>
      <c r="O2598" s="74">
        <f t="shared" si="139"/>
        <v>0</v>
      </c>
      <c r="P2598" s="74">
        <f t="shared" si="140"/>
        <v>0</v>
      </c>
      <c r="Q2598" s="139" t="str">
        <f t="shared" si="141"/>
        <v/>
      </c>
    </row>
    <row r="2599" spans="1:17" x14ac:dyDescent="0.2">
      <c r="A2599" s="357"/>
      <c r="B2599" s="347"/>
      <c r="C2599" s="580"/>
      <c r="D2599" s="349"/>
      <c r="E2599" s="349"/>
      <c r="F2599" s="350"/>
      <c r="G2599" s="349"/>
      <c r="H2599" s="349"/>
      <c r="I2599" s="351"/>
      <c r="J2599" s="352"/>
      <c r="K2599" s="352"/>
      <c r="L2599" s="353"/>
      <c r="M2599" s="352"/>
      <c r="N2599" s="371"/>
      <c r="O2599" s="74">
        <f t="shared" si="139"/>
        <v>0</v>
      </c>
      <c r="P2599" s="74">
        <f t="shared" si="140"/>
        <v>0</v>
      </c>
      <c r="Q2599" s="139" t="str">
        <f t="shared" si="141"/>
        <v/>
      </c>
    </row>
    <row r="2600" spans="1:17" x14ac:dyDescent="0.2">
      <c r="A2600" s="357"/>
      <c r="B2600" s="347"/>
      <c r="C2600" s="580"/>
      <c r="D2600" s="349"/>
      <c r="E2600" s="349"/>
      <c r="F2600" s="350"/>
      <c r="G2600" s="349"/>
      <c r="H2600" s="349"/>
      <c r="I2600" s="351"/>
      <c r="J2600" s="352"/>
      <c r="K2600" s="352"/>
      <c r="L2600" s="353"/>
      <c r="M2600" s="352"/>
      <c r="N2600" s="371"/>
      <c r="O2600" s="74">
        <f t="shared" si="139"/>
        <v>0</v>
      </c>
      <c r="P2600" s="74">
        <f t="shared" si="140"/>
        <v>0</v>
      </c>
      <c r="Q2600" s="139" t="str">
        <f t="shared" si="141"/>
        <v/>
      </c>
    </row>
    <row r="2601" spans="1:17" x14ac:dyDescent="0.2">
      <c r="A2601" s="357"/>
      <c r="B2601" s="347"/>
      <c r="C2601" s="580"/>
      <c r="D2601" s="349"/>
      <c r="E2601" s="349"/>
      <c r="F2601" s="350"/>
      <c r="G2601" s="349"/>
      <c r="H2601" s="349"/>
      <c r="I2601" s="351"/>
      <c r="J2601" s="352"/>
      <c r="K2601" s="352"/>
      <c r="L2601" s="353"/>
      <c r="M2601" s="352"/>
      <c r="N2601" s="371"/>
      <c r="O2601" s="74">
        <f t="shared" si="139"/>
        <v>0</v>
      </c>
      <c r="P2601" s="74">
        <f t="shared" si="140"/>
        <v>0</v>
      </c>
      <c r="Q2601" s="139" t="str">
        <f t="shared" si="141"/>
        <v/>
      </c>
    </row>
    <row r="2602" spans="1:17" x14ac:dyDescent="0.2">
      <c r="A2602" s="357"/>
      <c r="B2602" s="347"/>
      <c r="C2602" s="580"/>
      <c r="D2602" s="349"/>
      <c r="E2602" s="349"/>
      <c r="F2602" s="350"/>
      <c r="G2602" s="349"/>
      <c r="H2602" s="349"/>
      <c r="I2602" s="351"/>
      <c r="J2602" s="352"/>
      <c r="K2602" s="352"/>
      <c r="L2602" s="353"/>
      <c r="M2602" s="352"/>
      <c r="N2602" s="371"/>
      <c r="O2602" s="74">
        <f t="shared" si="139"/>
        <v>0</v>
      </c>
      <c r="P2602" s="74">
        <f t="shared" si="140"/>
        <v>0</v>
      </c>
      <c r="Q2602" s="139" t="str">
        <f t="shared" si="141"/>
        <v/>
      </c>
    </row>
    <row r="2603" spans="1:17" x14ac:dyDescent="0.2">
      <c r="A2603" s="357"/>
      <c r="B2603" s="347"/>
      <c r="C2603" s="580"/>
      <c r="D2603" s="349"/>
      <c r="E2603" s="349"/>
      <c r="F2603" s="350"/>
      <c r="G2603" s="349"/>
      <c r="H2603" s="349"/>
      <c r="I2603" s="351"/>
      <c r="J2603" s="352"/>
      <c r="K2603" s="352"/>
      <c r="L2603" s="353"/>
      <c r="M2603" s="352"/>
      <c r="N2603" s="371"/>
      <c r="O2603" s="74">
        <f t="shared" si="139"/>
        <v>0</v>
      </c>
      <c r="P2603" s="74">
        <f t="shared" si="140"/>
        <v>0</v>
      </c>
      <c r="Q2603" s="139" t="str">
        <f t="shared" si="141"/>
        <v/>
      </c>
    </row>
    <row r="2604" spans="1:17" x14ac:dyDescent="0.2">
      <c r="A2604" s="357"/>
      <c r="B2604" s="347"/>
      <c r="C2604" s="580"/>
      <c r="D2604" s="349"/>
      <c r="E2604" s="349"/>
      <c r="F2604" s="350"/>
      <c r="G2604" s="349"/>
      <c r="H2604" s="349"/>
      <c r="I2604" s="351"/>
      <c r="J2604" s="352"/>
      <c r="K2604" s="352"/>
      <c r="L2604" s="353"/>
      <c r="M2604" s="352"/>
      <c r="N2604" s="371"/>
      <c r="O2604" s="74">
        <f t="shared" si="139"/>
        <v>0</v>
      </c>
      <c r="P2604" s="74">
        <f t="shared" si="140"/>
        <v>0</v>
      </c>
      <c r="Q2604" s="139" t="str">
        <f t="shared" si="141"/>
        <v/>
      </c>
    </row>
    <row r="2605" spans="1:17" x14ac:dyDescent="0.2">
      <c r="A2605" s="357"/>
      <c r="B2605" s="347"/>
      <c r="C2605" s="580"/>
      <c r="D2605" s="349"/>
      <c r="E2605" s="349"/>
      <c r="F2605" s="350"/>
      <c r="G2605" s="349"/>
      <c r="H2605" s="349"/>
      <c r="I2605" s="351"/>
      <c r="J2605" s="352"/>
      <c r="K2605" s="352"/>
      <c r="L2605" s="353"/>
      <c r="M2605" s="352"/>
      <c r="N2605" s="371"/>
      <c r="O2605" s="74">
        <f t="shared" si="139"/>
        <v>0</v>
      </c>
      <c r="P2605" s="74">
        <f t="shared" si="140"/>
        <v>0</v>
      </c>
      <c r="Q2605" s="139" t="str">
        <f t="shared" si="141"/>
        <v/>
      </c>
    </row>
    <row r="2606" spans="1:17" x14ac:dyDescent="0.2">
      <c r="A2606" s="357"/>
      <c r="B2606" s="347"/>
      <c r="C2606" s="580"/>
      <c r="D2606" s="349"/>
      <c r="E2606" s="349"/>
      <c r="F2606" s="350"/>
      <c r="G2606" s="349"/>
      <c r="H2606" s="349"/>
      <c r="I2606" s="351"/>
      <c r="J2606" s="352"/>
      <c r="K2606" s="352"/>
      <c r="L2606" s="353"/>
      <c r="M2606" s="352"/>
      <c r="N2606" s="371"/>
      <c r="O2606" s="74">
        <f t="shared" si="139"/>
        <v>0</v>
      </c>
      <c r="P2606" s="74">
        <f t="shared" si="140"/>
        <v>0</v>
      </c>
      <c r="Q2606" s="139" t="str">
        <f t="shared" si="141"/>
        <v/>
      </c>
    </row>
    <row r="2607" spans="1:17" x14ac:dyDescent="0.2">
      <c r="A2607" s="357"/>
      <c r="B2607" s="347"/>
      <c r="C2607" s="580"/>
      <c r="D2607" s="349"/>
      <c r="E2607" s="349"/>
      <c r="F2607" s="350"/>
      <c r="G2607" s="349"/>
      <c r="H2607" s="349"/>
      <c r="I2607" s="351"/>
      <c r="J2607" s="352"/>
      <c r="K2607" s="352"/>
      <c r="L2607" s="353"/>
      <c r="M2607" s="352"/>
      <c r="N2607" s="371"/>
      <c r="O2607" s="74">
        <f t="shared" si="139"/>
        <v>0</v>
      </c>
      <c r="P2607" s="74">
        <f t="shared" si="140"/>
        <v>0</v>
      </c>
      <c r="Q2607" s="139" t="str">
        <f t="shared" si="141"/>
        <v/>
      </c>
    </row>
    <row r="2608" spans="1:17" x14ac:dyDescent="0.2">
      <c r="A2608" s="357"/>
      <c r="B2608" s="347"/>
      <c r="C2608" s="580"/>
      <c r="D2608" s="349"/>
      <c r="E2608" s="349"/>
      <c r="F2608" s="350"/>
      <c r="G2608" s="349"/>
      <c r="H2608" s="349"/>
      <c r="I2608" s="351"/>
      <c r="J2608" s="352"/>
      <c r="K2608" s="352"/>
      <c r="L2608" s="353"/>
      <c r="M2608" s="352"/>
      <c r="N2608" s="371"/>
      <c r="O2608" s="74">
        <f t="shared" si="139"/>
        <v>0</v>
      </c>
      <c r="P2608" s="74">
        <f t="shared" si="140"/>
        <v>0</v>
      </c>
      <c r="Q2608" s="139" t="str">
        <f t="shared" si="141"/>
        <v/>
      </c>
    </row>
    <row r="2609" spans="1:17" x14ac:dyDescent="0.2">
      <c r="A2609" s="357"/>
      <c r="B2609" s="347"/>
      <c r="C2609" s="580"/>
      <c r="D2609" s="349"/>
      <c r="E2609" s="349"/>
      <c r="F2609" s="350"/>
      <c r="G2609" s="349"/>
      <c r="H2609" s="349"/>
      <c r="I2609" s="351"/>
      <c r="J2609" s="352"/>
      <c r="K2609" s="352"/>
      <c r="L2609" s="353"/>
      <c r="M2609" s="352"/>
      <c r="N2609" s="371"/>
      <c r="O2609" s="74">
        <f t="shared" si="139"/>
        <v>0</v>
      </c>
      <c r="P2609" s="74">
        <f t="shared" si="140"/>
        <v>0</v>
      </c>
      <c r="Q2609" s="139" t="str">
        <f t="shared" si="141"/>
        <v/>
      </c>
    </row>
    <row r="2610" spans="1:17" x14ac:dyDescent="0.2">
      <c r="A2610" s="357"/>
      <c r="B2610" s="347"/>
      <c r="C2610" s="580"/>
      <c r="D2610" s="349"/>
      <c r="E2610" s="349"/>
      <c r="F2610" s="350"/>
      <c r="G2610" s="349"/>
      <c r="H2610" s="349"/>
      <c r="I2610" s="351"/>
      <c r="J2610" s="352"/>
      <c r="K2610" s="352"/>
      <c r="L2610" s="353"/>
      <c r="M2610" s="352"/>
      <c r="N2610" s="371"/>
      <c r="O2610" s="74">
        <f t="shared" si="139"/>
        <v>0</v>
      </c>
      <c r="P2610" s="74">
        <f t="shared" si="140"/>
        <v>0</v>
      </c>
      <c r="Q2610" s="139" t="str">
        <f t="shared" si="141"/>
        <v/>
      </c>
    </row>
    <row r="2611" spans="1:17" x14ac:dyDescent="0.2">
      <c r="A2611" s="357"/>
      <c r="B2611" s="347"/>
      <c r="C2611" s="580"/>
      <c r="D2611" s="349"/>
      <c r="E2611" s="349"/>
      <c r="F2611" s="350"/>
      <c r="G2611" s="349"/>
      <c r="H2611" s="349"/>
      <c r="I2611" s="351"/>
      <c r="J2611" s="352"/>
      <c r="K2611" s="352"/>
      <c r="L2611" s="353"/>
      <c r="M2611" s="352"/>
      <c r="N2611" s="371"/>
      <c r="O2611" s="74">
        <f t="shared" si="139"/>
        <v>0</v>
      </c>
      <c r="P2611" s="74">
        <f t="shared" si="140"/>
        <v>0</v>
      </c>
      <c r="Q2611" s="139" t="str">
        <f t="shared" si="141"/>
        <v/>
      </c>
    </row>
    <row r="2612" spans="1:17" x14ac:dyDescent="0.2">
      <c r="A2612" s="357"/>
      <c r="B2612" s="347"/>
      <c r="C2612" s="580"/>
      <c r="D2612" s="349"/>
      <c r="E2612" s="349"/>
      <c r="F2612" s="350"/>
      <c r="G2612" s="349"/>
      <c r="H2612" s="349"/>
      <c r="I2612" s="351"/>
      <c r="J2612" s="352"/>
      <c r="K2612" s="352"/>
      <c r="L2612" s="353"/>
      <c r="M2612" s="352"/>
      <c r="N2612" s="371"/>
      <c r="O2612" s="74">
        <f t="shared" si="139"/>
        <v>0</v>
      </c>
      <c r="P2612" s="74">
        <f t="shared" si="140"/>
        <v>0</v>
      </c>
      <c r="Q2612" s="139" t="str">
        <f t="shared" si="141"/>
        <v/>
      </c>
    </row>
    <row r="2613" spans="1:17" x14ac:dyDescent="0.2">
      <c r="A2613" s="357"/>
      <c r="B2613" s="347"/>
      <c r="C2613" s="580"/>
      <c r="D2613" s="349"/>
      <c r="E2613" s="349"/>
      <c r="F2613" s="350"/>
      <c r="G2613" s="349"/>
      <c r="H2613" s="349"/>
      <c r="I2613" s="351"/>
      <c r="J2613" s="352"/>
      <c r="K2613" s="352"/>
      <c r="L2613" s="353"/>
      <c r="M2613" s="352"/>
      <c r="N2613" s="371"/>
      <c r="O2613" s="74">
        <f t="shared" si="139"/>
        <v>0</v>
      </c>
      <c r="P2613" s="74">
        <f t="shared" si="140"/>
        <v>0</v>
      </c>
      <c r="Q2613" s="139" t="str">
        <f t="shared" si="141"/>
        <v/>
      </c>
    </row>
    <row r="2614" spans="1:17" x14ac:dyDescent="0.2">
      <c r="A2614" s="357"/>
      <c r="B2614" s="347"/>
      <c r="C2614" s="580"/>
      <c r="D2614" s="349"/>
      <c r="E2614" s="349"/>
      <c r="F2614" s="350"/>
      <c r="G2614" s="349"/>
      <c r="H2614" s="349"/>
      <c r="I2614" s="351"/>
      <c r="J2614" s="352"/>
      <c r="K2614" s="352"/>
      <c r="L2614" s="353"/>
      <c r="M2614" s="352"/>
      <c r="N2614" s="371"/>
      <c r="O2614" s="74">
        <f t="shared" si="139"/>
        <v>0</v>
      </c>
      <c r="P2614" s="74">
        <f t="shared" si="140"/>
        <v>0</v>
      </c>
      <c r="Q2614" s="139" t="str">
        <f t="shared" si="141"/>
        <v/>
      </c>
    </row>
    <row r="2615" spans="1:17" x14ac:dyDescent="0.2">
      <c r="A2615" s="357"/>
      <c r="B2615" s="347"/>
      <c r="C2615" s="580"/>
      <c r="D2615" s="349"/>
      <c r="E2615" s="349"/>
      <c r="F2615" s="350"/>
      <c r="G2615" s="349"/>
      <c r="H2615" s="349"/>
      <c r="I2615" s="351"/>
      <c r="J2615" s="352"/>
      <c r="K2615" s="352"/>
      <c r="L2615" s="353"/>
      <c r="M2615" s="352"/>
      <c r="N2615" s="371"/>
      <c r="O2615" s="74">
        <f t="shared" si="139"/>
        <v>0</v>
      </c>
      <c r="P2615" s="74">
        <f t="shared" si="140"/>
        <v>0</v>
      </c>
      <c r="Q2615" s="139" t="str">
        <f t="shared" si="141"/>
        <v/>
      </c>
    </row>
    <row r="2616" spans="1:17" x14ac:dyDescent="0.2">
      <c r="A2616" s="357"/>
      <c r="B2616" s="347"/>
      <c r="C2616" s="580"/>
      <c r="D2616" s="349"/>
      <c r="E2616" s="349"/>
      <c r="F2616" s="350"/>
      <c r="G2616" s="349"/>
      <c r="H2616" s="349"/>
      <c r="I2616" s="351"/>
      <c r="J2616" s="352"/>
      <c r="K2616" s="352"/>
      <c r="L2616" s="353"/>
      <c r="M2616" s="352"/>
      <c r="N2616" s="371"/>
      <c r="O2616" s="74">
        <f t="shared" si="139"/>
        <v>0</v>
      </c>
      <c r="P2616" s="74">
        <f t="shared" si="140"/>
        <v>0</v>
      </c>
      <c r="Q2616" s="139" t="str">
        <f t="shared" si="141"/>
        <v/>
      </c>
    </row>
    <row r="2617" spans="1:17" x14ac:dyDescent="0.2">
      <c r="A2617" s="357"/>
      <c r="B2617" s="347"/>
      <c r="C2617" s="580"/>
      <c r="D2617" s="349"/>
      <c r="E2617" s="349"/>
      <c r="F2617" s="350"/>
      <c r="G2617" s="349"/>
      <c r="H2617" s="349"/>
      <c r="I2617" s="351"/>
      <c r="J2617" s="352"/>
      <c r="K2617" s="352"/>
      <c r="L2617" s="353"/>
      <c r="M2617" s="352"/>
      <c r="N2617" s="371"/>
      <c r="O2617" s="74">
        <f t="shared" si="139"/>
        <v>0</v>
      </c>
      <c r="P2617" s="74">
        <f t="shared" si="140"/>
        <v>0</v>
      </c>
      <c r="Q2617" s="139" t="str">
        <f t="shared" si="141"/>
        <v/>
      </c>
    </row>
    <row r="2618" spans="1:17" x14ac:dyDescent="0.2">
      <c r="A2618" s="357"/>
      <c r="B2618" s="347"/>
      <c r="C2618" s="580"/>
      <c r="D2618" s="349"/>
      <c r="E2618" s="349"/>
      <c r="F2618" s="350"/>
      <c r="G2618" s="349"/>
      <c r="H2618" s="349"/>
      <c r="I2618" s="351"/>
      <c r="J2618" s="352"/>
      <c r="K2618" s="352"/>
      <c r="L2618" s="353"/>
      <c r="M2618" s="352"/>
      <c r="N2618" s="371"/>
      <c r="O2618" s="74">
        <f t="shared" si="139"/>
        <v>0</v>
      </c>
      <c r="P2618" s="74">
        <f t="shared" si="140"/>
        <v>0</v>
      </c>
      <c r="Q2618" s="139" t="str">
        <f t="shared" si="141"/>
        <v/>
      </c>
    </row>
    <row r="2619" spans="1:17" x14ac:dyDescent="0.2">
      <c r="A2619" s="357"/>
      <c r="B2619" s="347"/>
      <c r="C2619" s="580"/>
      <c r="D2619" s="349"/>
      <c r="E2619" s="349"/>
      <c r="F2619" s="350"/>
      <c r="G2619" s="349"/>
      <c r="H2619" s="349"/>
      <c r="I2619" s="351"/>
      <c r="J2619" s="352"/>
      <c r="K2619" s="352"/>
      <c r="L2619" s="353"/>
      <c r="M2619" s="352"/>
      <c r="N2619" s="371"/>
      <c r="O2619" s="74">
        <f t="shared" si="139"/>
        <v>0</v>
      </c>
      <c r="P2619" s="74">
        <f t="shared" si="140"/>
        <v>0</v>
      </c>
      <c r="Q2619" s="139" t="str">
        <f t="shared" si="141"/>
        <v/>
      </c>
    </row>
    <row r="2620" spans="1:17" x14ac:dyDescent="0.2">
      <c r="A2620" s="357"/>
      <c r="B2620" s="347"/>
      <c r="C2620" s="580"/>
      <c r="D2620" s="349"/>
      <c r="E2620" s="349"/>
      <c r="F2620" s="350"/>
      <c r="G2620" s="349"/>
      <c r="H2620" s="349"/>
      <c r="I2620" s="351"/>
      <c r="J2620" s="352"/>
      <c r="K2620" s="352"/>
      <c r="L2620" s="353"/>
      <c r="M2620" s="352"/>
      <c r="N2620" s="371"/>
      <c r="O2620" s="74">
        <f t="shared" si="139"/>
        <v>0</v>
      </c>
      <c r="P2620" s="74">
        <f t="shared" si="140"/>
        <v>0</v>
      </c>
      <c r="Q2620" s="139" t="str">
        <f t="shared" si="141"/>
        <v/>
      </c>
    </row>
    <row r="2621" spans="1:17" x14ac:dyDescent="0.2">
      <c r="A2621" s="357"/>
      <c r="B2621" s="347"/>
      <c r="C2621" s="580"/>
      <c r="D2621" s="349"/>
      <c r="E2621" s="349"/>
      <c r="F2621" s="350"/>
      <c r="G2621" s="349"/>
      <c r="H2621" s="349"/>
      <c r="I2621" s="351"/>
      <c r="J2621" s="352"/>
      <c r="K2621" s="352"/>
      <c r="L2621" s="353"/>
      <c r="M2621" s="352"/>
      <c r="N2621" s="371"/>
      <c r="O2621" s="74">
        <f t="shared" si="139"/>
        <v>0</v>
      </c>
      <c r="P2621" s="74">
        <f t="shared" si="140"/>
        <v>0</v>
      </c>
      <c r="Q2621" s="139" t="str">
        <f t="shared" si="141"/>
        <v/>
      </c>
    </row>
    <row r="2622" spans="1:17" x14ac:dyDescent="0.2">
      <c r="A2622" s="357"/>
      <c r="B2622" s="347"/>
      <c r="C2622" s="580"/>
      <c r="D2622" s="349"/>
      <c r="E2622" s="349"/>
      <c r="F2622" s="350"/>
      <c r="G2622" s="349"/>
      <c r="H2622" s="349"/>
      <c r="I2622" s="351"/>
      <c r="J2622" s="352"/>
      <c r="K2622" s="352"/>
      <c r="L2622" s="353"/>
      <c r="M2622" s="352"/>
      <c r="N2622" s="371"/>
      <c r="O2622" s="74">
        <f t="shared" si="139"/>
        <v>0</v>
      </c>
      <c r="P2622" s="74">
        <f t="shared" si="140"/>
        <v>0</v>
      </c>
      <c r="Q2622" s="139" t="str">
        <f t="shared" si="141"/>
        <v/>
      </c>
    </row>
    <row r="2623" spans="1:17" x14ac:dyDescent="0.2">
      <c r="A2623" s="357"/>
      <c r="B2623" s="347"/>
      <c r="C2623" s="580"/>
      <c r="D2623" s="349"/>
      <c r="E2623" s="349"/>
      <c r="F2623" s="350"/>
      <c r="G2623" s="349"/>
      <c r="H2623" s="349"/>
      <c r="I2623" s="351"/>
      <c r="J2623" s="352"/>
      <c r="K2623" s="352"/>
      <c r="L2623" s="353"/>
      <c r="M2623" s="352"/>
      <c r="N2623" s="371"/>
      <c r="O2623" s="74">
        <f t="shared" ref="O2623:O2681" si="142">IF(B2623=0,0,IF(YEAR(B2623)=$P$1,MONTH(B2623)-$O$1+1,(YEAR(B2623)-$P$1)*12-$O$1+1+MONTH(B2623)))</f>
        <v>0</v>
      </c>
      <c r="P2623" s="74">
        <f t="shared" ref="P2623:P2681" si="143">IF(C2623=0,0,IF(YEAR(C2623)=$P$1,MONTH(C2623)-$O$1+1,(YEAR(C2623)-$P$1)*12-$O$1+1+MONTH(C2623)))</f>
        <v>0</v>
      </c>
      <c r="Q2623" s="139" t="str">
        <f t="shared" ref="Q2623:Q2681" si="144">SUBSTITUTE(D2623," ","_")</f>
        <v/>
      </c>
    </row>
    <row r="2624" spans="1:17" x14ac:dyDescent="0.2">
      <c r="A2624" s="357"/>
      <c r="B2624" s="347"/>
      <c r="C2624" s="580"/>
      <c r="D2624" s="349"/>
      <c r="E2624" s="349"/>
      <c r="F2624" s="350"/>
      <c r="G2624" s="349"/>
      <c r="H2624" s="349"/>
      <c r="I2624" s="351"/>
      <c r="J2624" s="352"/>
      <c r="K2624" s="352"/>
      <c r="L2624" s="353"/>
      <c r="M2624" s="352"/>
      <c r="N2624" s="371"/>
      <c r="O2624" s="74">
        <f t="shared" si="142"/>
        <v>0</v>
      </c>
      <c r="P2624" s="74">
        <f t="shared" si="143"/>
        <v>0</v>
      </c>
      <c r="Q2624" s="139" t="str">
        <f t="shared" si="144"/>
        <v/>
      </c>
    </row>
    <row r="2625" spans="1:17" x14ac:dyDescent="0.2">
      <c r="A2625" s="357"/>
      <c r="B2625" s="347"/>
      <c r="C2625" s="580"/>
      <c r="D2625" s="349"/>
      <c r="E2625" s="349"/>
      <c r="F2625" s="350"/>
      <c r="G2625" s="349"/>
      <c r="H2625" s="349"/>
      <c r="I2625" s="351"/>
      <c r="J2625" s="352"/>
      <c r="K2625" s="352"/>
      <c r="L2625" s="353"/>
      <c r="M2625" s="352"/>
      <c r="N2625" s="371"/>
      <c r="O2625" s="74">
        <f t="shared" si="142"/>
        <v>0</v>
      </c>
      <c r="P2625" s="74">
        <f t="shared" si="143"/>
        <v>0</v>
      </c>
      <c r="Q2625" s="139" t="str">
        <f t="shared" si="144"/>
        <v/>
      </c>
    </row>
    <row r="2626" spans="1:17" x14ac:dyDescent="0.2">
      <c r="A2626" s="357"/>
      <c r="B2626" s="347"/>
      <c r="C2626" s="580"/>
      <c r="D2626" s="349"/>
      <c r="E2626" s="349"/>
      <c r="F2626" s="350"/>
      <c r="G2626" s="349"/>
      <c r="H2626" s="349"/>
      <c r="I2626" s="351"/>
      <c r="J2626" s="352"/>
      <c r="K2626" s="352"/>
      <c r="L2626" s="353"/>
      <c r="M2626" s="352"/>
      <c r="N2626" s="371"/>
      <c r="O2626" s="74">
        <f t="shared" si="142"/>
        <v>0</v>
      </c>
      <c r="P2626" s="74">
        <f t="shared" si="143"/>
        <v>0</v>
      </c>
      <c r="Q2626" s="139" t="str">
        <f t="shared" si="144"/>
        <v/>
      </c>
    </row>
    <row r="2627" spans="1:17" x14ac:dyDescent="0.2">
      <c r="A2627" s="357"/>
      <c r="B2627" s="347"/>
      <c r="C2627" s="580"/>
      <c r="D2627" s="349"/>
      <c r="E2627" s="349"/>
      <c r="F2627" s="350"/>
      <c r="G2627" s="349"/>
      <c r="H2627" s="349"/>
      <c r="I2627" s="351"/>
      <c r="J2627" s="352"/>
      <c r="K2627" s="352"/>
      <c r="L2627" s="353"/>
      <c r="M2627" s="352"/>
      <c r="N2627" s="371"/>
      <c r="O2627" s="74">
        <f t="shared" si="142"/>
        <v>0</v>
      </c>
      <c r="P2627" s="74">
        <f t="shared" si="143"/>
        <v>0</v>
      </c>
      <c r="Q2627" s="139" t="str">
        <f t="shared" si="144"/>
        <v/>
      </c>
    </row>
    <row r="2628" spans="1:17" x14ac:dyDescent="0.2">
      <c r="A2628" s="357"/>
      <c r="B2628" s="347"/>
      <c r="C2628" s="580"/>
      <c r="D2628" s="349"/>
      <c r="E2628" s="349"/>
      <c r="F2628" s="350"/>
      <c r="G2628" s="349"/>
      <c r="H2628" s="349"/>
      <c r="I2628" s="351"/>
      <c r="J2628" s="352"/>
      <c r="K2628" s="352"/>
      <c r="L2628" s="353"/>
      <c r="M2628" s="352"/>
      <c r="N2628" s="371"/>
      <c r="O2628" s="74">
        <f t="shared" si="142"/>
        <v>0</v>
      </c>
      <c r="P2628" s="74">
        <f t="shared" si="143"/>
        <v>0</v>
      </c>
      <c r="Q2628" s="139" t="str">
        <f t="shared" si="144"/>
        <v/>
      </c>
    </row>
    <row r="2629" spans="1:17" x14ac:dyDescent="0.2">
      <c r="A2629" s="357"/>
      <c r="B2629" s="347"/>
      <c r="C2629" s="580"/>
      <c r="D2629" s="349"/>
      <c r="E2629" s="349"/>
      <c r="F2629" s="350"/>
      <c r="G2629" s="349"/>
      <c r="H2629" s="349"/>
      <c r="I2629" s="351"/>
      <c r="J2629" s="352"/>
      <c r="K2629" s="352"/>
      <c r="L2629" s="353"/>
      <c r="M2629" s="352"/>
      <c r="N2629" s="371"/>
      <c r="O2629" s="74">
        <f t="shared" si="142"/>
        <v>0</v>
      </c>
      <c r="P2629" s="74">
        <f t="shared" si="143"/>
        <v>0</v>
      </c>
      <c r="Q2629" s="139" t="str">
        <f t="shared" si="144"/>
        <v/>
      </c>
    </row>
    <row r="2630" spans="1:17" x14ac:dyDescent="0.2">
      <c r="A2630" s="357"/>
      <c r="B2630" s="347"/>
      <c r="C2630" s="580"/>
      <c r="D2630" s="349"/>
      <c r="E2630" s="349"/>
      <c r="F2630" s="350"/>
      <c r="G2630" s="349"/>
      <c r="H2630" s="349"/>
      <c r="I2630" s="351"/>
      <c r="J2630" s="352"/>
      <c r="K2630" s="352"/>
      <c r="L2630" s="353"/>
      <c r="M2630" s="352"/>
      <c r="N2630" s="371"/>
      <c r="O2630" s="74">
        <f t="shared" si="142"/>
        <v>0</v>
      </c>
      <c r="P2630" s="74">
        <f t="shared" si="143"/>
        <v>0</v>
      </c>
      <c r="Q2630" s="139" t="str">
        <f t="shared" si="144"/>
        <v/>
      </c>
    </row>
    <row r="2631" spans="1:17" x14ac:dyDescent="0.2">
      <c r="A2631" s="357"/>
      <c r="B2631" s="347"/>
      <c r="C2631" s="580"/>
      <c r="D2631" s="349"/>
      <c r="E2631" s="349"/>
      <c r="F2631" s="350"/>
      <c r="G2631" s="349"/>
      <c r="H2631" s="349"/>
      <c r="I2631" s="351"/>
      <c r="J2631" s="352"/>
      <c r="K2631" s="352"/>
      <c r="L2631" s="353"/>
      <c r="M2631" s="352"/>
      <c r="N2631" s="371"/>
      <c r="O2631" s="74">
        <f t="shared" si="142"/>
        <v>0</v>
      </c>
      <c r="P2631" s="74">
        <f t="shared" si="143"/>
        <v>0</v>
      </c>
      <c r="Q2631" s="139" t="str">
        <f t="shared" si="144"/>
        <v/>
      </c>
    </row>
    <row r="2632" spans="1:17" x14ac:dyDescent="0.2">
      <c r="A2632" s="357"/>
      <c r="B2632" s="347"/>
      <c r="C2632" s="580"/>
      <c r="D2632" s="349"/>
      <c r="E2632" s="349"/>
      <c r="F2632" s="350"/>
      <c r="G2632" s="349"/>
      <c r="H2632" s="349"/>
      <c r="I2632" s="351"/>
      <c r="J2632" s="352"/>
      <c r="K2632" s="352"/>
      <c r="L2632" s="353"/>
      <c r="M2632" s="352"/>
      <c r="N2632" s="371"/>
      <c r="O2632" s="74">
        <f t="shared" si="142"/>
        <v>0</v>
      </c>
      <c r="P2632" s="74">
        <f t="shared" si="143"/>
        <v>0</v>
      </c>
      <c r="Q2632" s="139" t="str">
        <f t="shared" si="144"/>
        <v/>
      </c>
    </row>
    <row r="2633" spans="1:17" x14ac:dyDescent="0.2">
      <c r="A2633" s="357"/>
      <c r="B2633" s="347"/>
      <c r="C2633" s="580"/>
      <c r="D2633" s="349"/>
      <c r="E2633" s="349"/>
      <c r="F2633" s="350"/>
      <c r="G2633" s="349"/>
      <c r="H2633" s="349"/>
      <c r="I2633" s="351"/>
      <c r="J2633" s="352"/>
      <c r="K2633" s="352"/>
      <c r="L2633" s="353"/>
      <c r="M2633" s="352"/>
      <c r="N2633" s="371"/>
      <c r="O2633" s="74">
        <f t="shared" si="142"/>
        <v>0</v>
      </c>
      <c r="P2633" s="74">
        <f t="shared" si="143"/>
        <v>0</v>
      </c>
      <c r="Q2633" s="139" t="str">
        <f t="shared" si="144"/>
        <v/>
      </c>
    </row>
    <row r="2634" spans="1:17" x14ac:dyDescent="0.2">
      <c r="A2634" s="357"/>
      <c r="B2634" s="347"/>
      <c r="C2634" s="580"/>
      <c r="D2634" s="349"/>
      <c r="E2634" s="349"/>
      <c r="F2634" s="350"/>
      <c r="G2634" s="349"/>
      <c r="H2634" s="349"/>
      <c r="I2634" s="351"/>
      <c r="J2634" s="352"/>
      <c r="K2634" s="352"/>
      <c r="L2634" s="353"/>
      <c r="M2634" s="352"/>
      <c r="N2634" s="371"/>
      <c r="O2634" s="74">
        <f t="shared" si="142"/>
        <v>0</v>
      </c>
      <c r="P2634" s="74">
        <f t="shared" si="143"/>
        <v>0</v>
      </c>
      <c r="Q2634" s="139" t="str">
        <f t="shared" si="144"/>
        <v/>
      </c>
    </row>
    <row r="2635" spans="1:17" x14ac:dyDescent="0.2">
      <c r="A2635" s="357"/>
      <c r="B2635" s="347"/>
      <c r="C2635" s="580"/>
      <c r="D2635" s="349"/>
      <c r="E2635" s="349"/>
      <c r="F2635" s="350"/>
      <c r="G2635" s="349"/>
      <c r="H2635" s="349"/>
      <c r="I2635" s="351"/>
      <c r="J2635" s="352"/>
      <c r="K2635" s="352"/>
      <c r="L2635" s="353"/>
      <c r="M2635" s="352"/>
      <c r="N2635" s="371"/>
      <c r="O2635" s="74">
        <f t="shared" si="142"/>
        <v>0</v>
      </c>
      <c r="P2635" s="74">
        <f t="shared" si="143"/>
        <v>0</v>
      </c>
      <c r="Q2635" s="139" t="str">
        <f t="shared" si="144"/>
        <v/>
      </c>
    </row>
    <row r="2636" spans="1:17" x14ac:dyDescent="0.2">
      <c r="A2636" s="357"/>
      <c r="B2636" s="347"/>
      <c r="C2636" s="580"/>
      <c r="D2636" s="349"/>
      <c r="E2636" s="349"/>
      <c r="F2636" s="350"/>
      <c r="G2636" s="349"/>
      <c r="H2636" s="349"/>
      <c r="I2636" s="351"/>
      <c r="J2636" s="352"/>
      <c r="K2636" s="352"/>
      <c r="L2636" s="353"/>
      <c r="M2636" s="352"/>
      <c r="N2636" s="371"/>
      <c r="O2636" s="74">
        <f t="shared" si="142"/>
        <v>0</v>
      </c>
      <c r="P2636" s="74">
        <f t="shared" si="143"/>
        <v>0</v>
      </c>
      <c r="Q2636" s="139" t="str">
        <f t="shared" si="144"/>
        <v/>
      </c>
    </row>
    <row r="2637" spans="1:17" x14ac:dyDescent="0.2">
      <c r="A2637" s="357"/>
      <c r="B2637" s="347"/>
      <c r="C2637" s="580"/>
      <c r="D2637" s="349"/>
      <c r="E2637" s="349"/>
      <c r="F2637" s="350"/>
      <c r="G2637" s="349"/>
      <c r="H2637" s="349"/>
      <c r="I2637" s="351"/>
      <c r="J2637" s="352"/>
      <c r="K2637" s="352"/>
      <c r="L2637" s="353"/>
      <c r="M2637" s="352"/>
      <c r="N2637" s="371"/>
      <c r="O2637" s="74">
        <f t="shared" si="142"/>
        <v>0</v>
      </c>
      <c r="P2637" s="74">
        <f t="shared" si="143"/>
        <v>0</v>
      </c>
      <c r="Q2637" s="139" t="str">
        <f t="shared" si="144"/>
        <v/>
      </c>
    </row>
    <row r="2638" spans="1:17" x14ac:dyDescent="0.2">
      <c r="A2638" s="357"/>
      <c r="B2638" s="347"/>
      <c r="C2638" s="580"/>
      <c r="D2638" s="349"/>
      <c r="E2638" s="349"/>
      <c r="F2638" s="350"/>
      <c r="G2638" s="349"/>
      <c r="H2638" s="349"/>
      <c r="I2638" s="351"/>
      <c r="J2638" s="352"/>
      <c r="K2638" s="352"/>
      <c r="L2638" s="353"/>
      <c r="M2638" s="352"/>
      <c r="N2638" s="371"/>
      <c r="O2638" s="74">
        <f t="shared" si="142"/>
        <v>0</v>
      </c>
      <c r="P2638" s="74">
        <f t="shared" si="143"/>
        <v>0</v>
      </c>
      <c r="Q2638" s="139" t="str">
        <f t="shared" si="144"/>
        <v/>
      </c>
    </row>
    <row r="2639" spans="1:17" x14ac:dyDescent="0.2">
      <c r="A2639" s="357"/>
      <c r="B2639" s="347"/>
      <c r="C2639" s="580"/>
      <c r="D2639" s="349"/>
      <c r="E2639" s="349"/>
      <c r="F2639" s="350"/>
      <c r="G2639" s="349"/>
      <c r="H2639" s="349"/>
      <c r="I2639" s="351"/>
      <c r="J2639" s="352"/>
      <c r="K2639" s="352"/>
      <c r="L2639" s="353"/>
      <c r="M2639" s="352"/>
      <c r="N2639" s="371"/>
      <c r="O2639" s="74">
        <f t="shared" si="142"/>
        <v>0</v>
      </c>
      <c r="P2639" s="74">
        <f t="shared" si="143"/>
        <v>0</v>
      </c>
      <c r="Q2639" s="139" t="str">
        <f t="shared" si="144"/>
        <v/>
      </c>
    </row>
    <row r="2640" spans="1:17" x14ac:dyDescent="0.2">
      <c r="A2640" s="357"/>
      <c r="B2640" s="347"/>
      <c r="C2640" s="580"/>
      <c r="D2640" s="349"/>
      <c r="E2640" s="349"/>
      <c r="F2640" s="350"/>
      <c r="G2640" s="349"/>
      <c r="H2640" s="349"/>
      <c r="I2640" s="351"/>
      <c r="J2640" s="352"/>
      <c r="K2640" s="352"/>
      <c r="L2640" s="353"/>
      <c r="M2640" s="352"/>
      <c r="N2640" s="371"/>
      <c r="O2640" s="74">
        <f t="shared" si="142"/>
        <v>0</v>
      </c>
      <c r="P2640" s="74">
        <f t="shared" si="143"/>
        <v>0</v>
      </c>
      <c r="Q2640" s="139" t="str">
        <f t="shared" si="144"/>
        <v/>
      </c>
    </row>
    <row r="2641" spans="1:17" x14ac:dyDescent="0.2">
      <c r="A2641" s="357"/>
      <c r="B2641" s="347"/>
      <c r="C2641" s="580"/>
      <c r="D2641" s="349"/>
      <c r="E2641" s="349"/>
      <c r="F2641" s="350"/>
      <c r="G2641" s="349"/>
      <c r="H2641" s="349"/>
      <c r="I2641" s="351"/>
      <c r="J2641" s="352"/>
      <c r="K2641" s="352"/>
      <c r="L2641" s="353"/>
      <c r="M2641" s="352"/>
      <c r="N2641" s="371"/>
      <c r="O2641" s="74">
        <f t="shared" si="142"/>
        <v>0</v>
      </c>
      <c r="P2641" s="74">
        <f t="shared" si="143"/>
        <v>0</v>
      </c>
      <c r="Q2641" s="139" t="str">
        <f t="shared" si="144"/>
        <v/>
      </c>
    </row>
    <row r="2642" spans="1:17" x14ac:dyDescent="0.2">
      <c r="A2642" s="357"/>
      <c r="B2642" s="347"/>
      <c r="C2642" s="580"/>
      <c r="D2642" s="349"/>
      <c r="E2642" s="349"/>
      <c r="F2642" s="350"/>
      <c r="G2642" s="349"/>
      <c r="H2642" s="349"/>
      <c r="I2642" s="351"/>
      <c r="J2642" s="352"/>
      <c r="K2642" s="352"/>
      <c r="L2642" s="353"/>
      <c r="M2642" s="352"/>
      <c r="N2642" s="371"/>
      <c r="O2642" s="74">
        <f t="shared" si="142"/>
        <v>0</v>
      </c>
      <c r="P2642" s="74">
        <f t="shared" si="143"/>
        <v>0</v>
      </c>
      <c r="Q2642" s="139" t="str">
        <f t="shared" si="144"/>
        <v/>
      </c>
    </row>
    <row r="2643" spans="1:17" x14ac:dyDescent="0.2">
      <c r="A2643" s="357"/>
      <c r="B2643" s="347"/>
      <c r="C2643" s="580"/>
      <c r="D2643" s="349"/>
      <c r="E2643" s="349"/>
      <c r="F2643" s="350"/>
      <c r="G2643" s="349"/>
      <c r="H2643" s="349"/>
      <c r="I2643" s="351"/>
      <c r="J2643" s="352"/>
      <c r="K2643" s="352"/>
      <c r="L2643" s="353"/>
      <c r="M2643" s="352"/>
      <c r="N2643" s="371"/>
      <c r="O2643" s="74">
        <f t="shared" si="142"/>
        <v>0</v>
      </c>
      <c r="P2643" s="74">
        <f t="shared" si="143"/>
        <v>0</v>
      </c>
      <c r="Q2643" s="139" t="str">
        <f t="shared" si="144"/>
        <v/>
      </c>
    </row>
    <row r="2644" spans="1:17" x14ac:dyDescent="0.2">
      <c r="A2644" s="357"/>
      <c r="B2644" s="347"/>
      <c r="C2644" s="580"/>
      <c r="D2644" s="349"/>
      <c r="E2644" s="349"/>
      <c r="F2644" s="350"/>
      <c r="G2644" s="349"/>
      <c r="H2644" s="349"/>
      <c r="I2644" s="351"/>
      <c r="J2644" s="352"/>
      <c r="K2644" s="352"/>
      <c r="L2644" s="353"/>
      <c r="M2644" s="352"/>
      <c r="N2644" s="371"/>
      <c r="O2644" s="74">
        <f t="shared" si="142"/>
        <v>0</v>
      </c>
      <c r="P2644" s="74">
        <f t="shared" si="143"/>
        <v>0</v>
      </c>
      <c r="Q2644" s="139" t="str">
        <f t="shared" si="144"/>
        <v/>
      </c>
    </row>
    <row r="2645" spans="1:17" x14ac:dyDescent="0.2">
      <c r="A2645" s="357"/>
      <c r="B2645" s="347"/>
      <c r="C2645" s="580"/>
      <c r="D2645" s="349"/>
      <c r="E2645" s="349"/>
      <c r="F2645" s="350"/>
      <c r="G2645" s="349"/>
      <c r="H2645" s="349"/>
      <c r="I2645" s="351"/>
      <c r="J2645" s="352"/>
      <c r="K2645" s="352"/>
      <c r="L2645" s="353"/>
      <c r="M2645" s="352"/>
      <c r="N2645" s="371"/>
      <c r="O2645" s="74">
        <f t="shared" si="142"/>
        <v>0</v>
      </c>
      <c r="P2645" s="74">
        <f t="shared" si="143"/>
        <v>0</v>
      </c>
      <c r="Q2645" s="139" t="str">
        <f t="shared" si="144"/>
        <v/>
      </c>
    </row>
    <row r="2646" spans="1:17" x14ac:dyDescent="0.2">
      <c r="A2646" s="357"/>
      <c r="B2646" s="347"/>
      <c r="C2646" s="580"/>
      <c r="D2646" s="349"/>
      <c r="E2646" s="349"/>
      <c r="F2646" s="350"/>
      <c r="G2646" s="349"/>
      <c r="H2646" s="349"/>
      <c r="I2646" s="351"/>
      <c r="J2646" s="352"/>
      <c r="K2646" s="352"/>
      <c r="L2646" s="353"/>
      <c r="M2646" s="352"/>
      <c r="N2646" s="371"/>
      <c r="O2646" s="74">
        <f t="shared" si="142"/>
        <v>0</v>
      </c>
      <c r="P2646" s="74">
        <f t="shared" si="143"/>
        <v>0</v>
      </c>
      <c r="Q2646" s="139" t="str">
        <f t="shared" si="144"/>
        <v/>
      </c>
    </row>
    <row r="2647" spans="1:17" x14ac:dyDescent="0.2">
      <c r="A2647" s="357"/>
      <c r="B2647" s="347"/>
      <c r="C2647" s="580"/>
      <c r="D2647" s="349"/>
      <c r="E2647" s="349"/>
      <c r="F2647" s="350"/>
      <c r="G2647" s="349"/>
      <c r="H2647" s="349"/>
      <c r="I2647" s="351"/>
      <c r="J2647" s="352"/>
      <c r="K2647" s="352"/>
      <c r="L2647" s="353"/>
      <c r="M2647" s="352"/>
      <c r="N2647" s="371"/>
      <c r="O2647" s="74">
        <f t="shared" si="142"/>
        <v>0</v>
      </c>
      <c r="P2647" s="74">
        <f t="shared" si="143"/>
        <v>0</v>
      </c>
      <c r="Q2647" s="139" t="str">
        <f t="shared" si="144"/>
        <v/>
      </c>
    </row>
    <row r="2648" spans="1:17" x14ac:dyDescent="0.2">
      <c r="A2648" s="357"/>
      <c r="B2648" s="347"/>
      <c r="C2648" s="580"/>
      <c r="D2648" s="349"/>
      <c r="E2648" s="349"/>
      <c r="F2648" s="350"/>
      <c r="G2648" s="349"/>
      <c r="H2648" s="349"/>
      <c r="I2648" s="351"/>
      <c r="J2648" s="352"/>
      <c r="K2648" s="352"/>
      <c r="L2648" s="353"/>
      <c r="M2648" s="352"/>
      <c r="N2648" s="371"/>
      <c r="O2648" s="74">
        <f t="shared" si="142"/>
        <v>0</v>
      </c>
      <c r="P2648" s="74">
        <f t="shared" si="143"/>
        <v>0</v>
      </c>
      <c r="Q2648" s="139" t="str">
        <f t="shared" si="144"/>
        <v/>
      </c>
    </row>
    <row r="2649" spans="1:17" x14ac:dyDescent="0.2">
      <c r="A2649" s="357"/>
      <c r="B2649" s="347"/>
      <c r="C2649" s="580"/>
      <c r="D2649" s="349"/>
      <c r="E2649" s="349"/>
      <c r="F2649" s="350"/>
      <c r="G2649" s="349"/>
      <c r="H2649" s="349"/>
      <c r="I2649" s="351"/>
      <c r="J2649" s="352"/>
      <c r="K2649" s="352"/>
      <c r="L2649" s="353"/>
      <c r="M2649" s="352"/>
      <c r="N2649" s="371"/>
      <c r="O2649" s="74">
        <f t="shared" si="142"/>
        <v>0</v>
      </c>
      <c r="P2649" s="74">
        <f t="shared" si="143"/>
        <v>0</v>
      </c>
      <c r="Q2649" s="139" t="str">
        <f t="shared" si="144"/>
        <v/>
      </c>
    </row>
    <row r="2650" spans="1:17" x14ac:dyDescent="0.2">
      <c r="A2650" s="357"/>
      <c r="B2650" s="347"/>
      <c r="C2650" s="580"/>
      <c r="D2650" s="349"/>
      <c r="E2650" s="349"/>
      <c r="F2650" s="350"/>
      <c r="G2650" s="349"/>
      <c r="H2650" s="349"/>
      <c r="I2650" s="351"/>
      <c r="J2650" s="352"/>
      <c r="K2650" s="352"/>
      <c r="L2650" s="353"/>
      <c r="M2650" s="352"/>
      <c r="N2650" s="371"/>
      <c r="O2650" s="74">
        <f t="shared" si="142"/>
        <v>0</v>
      </c>
      <c r="P2650" s="74">
        <f t="shared" si="143"/>
        <v>0</v>
      </c>
      <c r="Q2650" s="139" t="str">
        <f t="shared" si="144"/>
        <v/>
      </c>
    </row>
    <row r="2651" spans="1:17" x14ac:dyDescent="0.2">
      <c r="A2651" s="357"/>
      <c r="B2651" s="347"/>
      <c r="C2651" s="580"/>
      <c r="D2651" s="349"/>
      <c r="E2651" s="349"/>
      <c r="F2651" s="350"/>
      <c r="G2651" s="349"/>
      <c r="H2651" s="349"/>
      <c r="I2651" s="351"/>
      <c r="J2651" s="352"/>
      <c r="K2651" s="352"/>
      <c r="L2651" s="353"/>
      <c r="M2651" s="352"/>
      <c r="N2651" s="371"/>
      <c r="O2651" s="74">
        <f t="shared" si="142"/>
        <v>0</v>
      </c>
      <c r="P2651" s="74">
        <f t="shared" si="143"/>
        <v>0</v>
      </c>
      <c r="Q2651" s="139" t="str">
        <f t="shared" si="144"/>
        <v/>
      </c>
    </row>
    <row r="2652" spans="1:17" x14ac:dyDescent="0.2">
      <c r="A2652" s="357"/>
      <c r="B2652" s="347"/>
      <c r="C2652" s="580"/>
      <c r="D2652" s="349"/>
      <c r="E2652" s="349"/>
      <c r="F2652" s="350"/>
      <c r="G2652" s="349"/>
      <c r="H2652" s="349"/>
      <c r="I2652" s="351"/>
      <c r="J2652" s="352"/>
      <c r="K2652" s="352"/>
      <c r="L2652" s="353"/>
      <c r="M2652" s="352"/>
      <c r="N2652" s="371"/>
      <c r="O2652" s="74">
        <f t="shared" si="142"/>
        <v>0</v>
      </c>
      <c r="P2652" s="74">
        <f t="shared" si="143"/>
        <v>0</v>
      </c>
      <c r="Q2652" s="139" t="str">
        <f t="shared" si="144"/>
        <v/>
      </c>
    </row>
    <row r="2653" spans="1:17" x14ac:dyDescent="0.2">
      <c r="A2653" s="357"/>
      <c r="B2653" s="347"/>
      <c r="C2653" s="580"/>
      <c r="D2653" s="349"/>
      <c r="E2653" s="349"/>
      <c r="F2653" s="350"/>
      <c r="G2653" s="349"/>
      <c r="H2653" s="349"/>
      <c r="I2653" s="351"/>
      <c r="J2653" s="352"/>
      <c r="K2653" s="352"/>
      <c r="L2653" s="353"/>
      <c r="M2653" s="352"/>
      <c r="N2653" s="371"/>
      <c r="O2653" s="74">
        <f t="shared" si="142"/>
        <v>0</v>
      </c>
      <c r="P2653" s="74">
        <f t="shared" si="143"/>
        <v>0</v>
      </c>
      <c r="Q2653" s="139" t="str">
        <f t="shared" si="144"/>
        <v/>
      </c>
    </row>
    <row r="2654" spans="1:17" x14ac:dyDescent="0.2">
      <c r="A2654" s="357"/>
      <c r="B2654" s="347"/>
      <c r="C2654" s="580"/>
      <c r="D2654" s="349"/>
      <c r="E2654" s="349"/>
      <c r="F2654" s="350"/>
      <c r="G2654" s="349"/>
      <c r="H2654" s="349"/>
      <c r="I2654" s="351"/>
      <c r="J2654" s="352"/>
      <c r="K2654" s="352"/>
      <c r="L2654" s="353"/>
      <c r="M2654" s="352"/>
      <c r="N2654" s="371"/>
      <c r="O2654" s="74">
        <f t="shared" si="142"/>
        <v>0</v>
      </c>
      <c r="P2654" s="74">
        <f t="shared" si="143"/>
        <v>0</v>
      </c>
      <c r="Q2654" s="139" t="str">
        <f t="shared" si="144"/>
        <v/>
      </c>
    </row>
    <row r="2655" spans="1:17" x14ac:dyDescent="0.2">
      <c r="A2655" s="357"/>
      <c r="B2655" s="347"/>
      <c r="C2655" s="580"/>
      <c r="D2655" s="349"/>
      <c r="E2655" s="349"/>
      <c r="F2655" s="350"/>
      <c r="G2655" s="349"/>
      <c r="H2655" s="349"/>
      <c r="I2655" s="351"/>
      <c r="J2655" s="352"/>
      <c r="K2655" s="352"/>
      <c r="L2655" s="353"/>
      <c r="M2655" s="352"/>
      <c r="N2655" s="371"/>
      <c r="O2655" s="74">
        <f t="shared" si="142"/>
        <v>0</v>
      </c>
      <c r="P2655" s="74">
        <f t="shared" si="143"/>
        <v>0</v>
      </c>
      <c r="Q2655" s="139" t="str">
        <f t="shared" si="144"/>
        <v/>
      </c>
    </row>
    <row r="2656" spans="1:17" x14ac:dyDescent="0.2">
      <c r="A2656" s="357"/>
      <c r="B2656" s="347"/>
      <c r="C2656" s="580"/>
      <c r="D2656" s="349"/>
      <c r="E2656" s="349"/>
      <c r="F2656" s="350"/>
      <c r="G2656" s="349"/>
      <c r="H2656" s="349"/>
      <c r="I2656" s="351"/>
      <c r="J2656" s="352"/>
      <c r="K2656" s="352"/>
      <c r="L2656" s="353"/>
      <c r="M2656" s="352"/>
      <c r="N2656" s="371"/>
      <c r="O2656" s="74">
        <f t="shared" si="142"/>
        <v>0</v>
      </c>
      <c r="P2656" s="74">
        <f t="shared" si="143"/>
        <v>0</v>
      </c>
      <c r="Q2656" s="139" t="str">
        <f t="shared" si="144"/>
        <v/>
      </c>
    </row>
    <row r="2657" spans="1:17" x14ac:dyDescent="0.2">
      <c r="A2657" s="357"/>
      <c r="B2657" s="347"/>
      <c r="C2657" s="580"/>
      <c r="D2657" s="349"/>
      <c r="E2657" s="349"/>
      <c r="F2657" s="350"/>
      <c r="G2657" s="349"/>
      <c r="H2657" s="349"/>
      <c r="I2657" s="351"/>
      <c r="J2657" s="352"/>
      <c r="K2657" s="352"/>
      <c r="L2657" s="353"/>
      <c r="M2657" s="352"/>
      <c r="N2657" s="371"/>
      <c r="O2657" s="74">
        <f t="shared" si="142"/>
        <v>0</v>
      </c>
      <c r="P2657" s="74">
        <f t="shared" si="143"/>
        <v>0</v>
      </c>
      <c r="Q2657" s="139" t="str">
        <f t="shared" si="144"/>
        <v/>
      </c>
    </row>
    <row r="2658" spans="1:17" x14ac:dyDescent="0.2">
      <c r="A2658" s="357"/>
      <c r="B2658" s="347"/>
      <c r="C2658" s="580"/>
      <c r="D2658" s="349"/>
      <c r="E2658" s="349"/>
      <c r="F2658" s="350"/>
      <c r="G2658" s="349"/>
      <c r="H2658" s="349"/>
      <c r="I2658" s="351"/>
      <c r="J2658" s="352"/>
      <c r="K2658" s="352"/>
      <c r="L2658" s="353"/>
      <c r="M2658" s="352"/>
      <c r="N2658" s="371"/>
      <c r="O2658" s="74">
        <f t="shared" si="142"/>
        <v>0</v>
      </c>
      <c r="P2658" s="74">
        <f t="shared" si="143"/>
        <v>0</v>
      </c>
      <c r="Q2658" s="139" t="str">
        <f t="shared" si="144"/>
        <v/>
      </c>
    </row>
    <row r="2659" spans="1:17" x14ac:dyDescent="0.2">
      <c r="A2659" s="357"/>
      <c r="B2659" s="347"/>
      <c r="C2659" s="580"/>
      <c r="D2659" s="349"/>
      <c r="E2659" s="349"/>
      <c r="F2659" s="350"/>
      <c r="G2659" s="349"/>
      <c r="H2659" s="349"/>
      <c r="I2659" s="351"/>
      <c r="J2659" s="352"/>
      <c r="K2659" s="352"/>
      <c r="L2659" s="353"/>
      <c r="M2659" s="352"/>
      <c r="N2659" s="371"/>
      <c r="O2659" s="74">
        <f t="shared" si="142"/>
        <v>0</v>
      </c>
      <c r="P2659" s="74">
        <f t="shared" si="143"/>
        <v>0</v>
      </c>
      <c r="Q2659" s="139" t="str">
        <f t="shared" si="144"/>
        <v/>
      </c>
    </row>
    <row r="2660" spans="1:17" x14ac:dyDescent="0.2">
      <c r="A2660" s="357"/>
      <c r="B2660" s="347"/>
      <c r="C2660" s="580"/>
      <c r="D2660" s="349"/>
      <c r="E2660" s="349"/>
      <c r="F2660" s="350"/>
      <c r="G2660" s="349"/>
      <c r="H2660" s="349"/>
      <c r="I2660" s="351"/>
      <c r="J2660" s="352"/>
      <c r="K2660" s="352"/>
      <c r="L2660" s="353"/>
      <c r="M2660" s="352"/>
      <c r="N2660" s="371"/>
      <c r="O2660" s="74">
        <f t="shared" si="142"/>
        <v>0</v>
      </c>
      <c r="P2660" s="74">
        <f t="shared" si="143"/>
        <v>0</v>
      </c>
      <c r="Q2660" s="139" t="str">
        <f t="shared" si="144"/>
        <v/>
      </c>
    </row>
    <row r="2661" spans="1:17" x14ac:dyDescent="0.2">
      <c r="A2661" s="357"/>
      <c r="B2661" s="347"/>
      <c r="C2661" s="580"/>
      <c r="D2661" s="349"/>
      <c r="E2661" s="351"/>
      <c r="F2661" s="350"/>
      <c r="G2661" s="349"/>
      <c r="H2661" s="349"/>
      <c r="I2661" s="351"/>
      <c r="J2661" s="352"/>
      <c r="K2661" s="352"/>
      <c r="L2661" s="353"/>
      <c r="M2661" s="352"/>
      <c r="N2661" s="371"/>
      <c r="O2661" s="74">
        <f t="shared" si="142"/>
        <v>0</v>
      </c>
      <c r="P2661" s="74">
        <f t="shared" si="143"/>
        <v>0</v>
      </c>
      <c r="Q2661" s="139" t="str">
        <f t="shared" si="144"/>
        <v/>
      </c>
    </row>
    <row r="2662" spans="1:17" x14ac:dyDescent="0.2">
      <c r="A2662" s="357"/>
      <c r="B2662" s="347"/>
      <c r="C2662" s="580"/>
      <c r="D2662" s="349"/>
      <c r="E2662" s="349"/>
      <c r="F2662" s="350"/>
      <c r="G2662" s="349"/>
      <c r="H2662" s="349"/>
      <c r="I2662" s="351"/>
      <c r="J2662" s="352"/>
      <c r="K2662" s="352"/>
      <c r="L2662" s="353"/>
      <c r="M2662" s="352"/>
      <c r="N2662" s="371"/>
      <c r="O2662" s="74">
        <f t="shared" si="142"/>
        <v>0</v>
      </c>
      <c r="P2662" s="74">
        <f t="shared" si="143"/>
        <v>0</v>
      </c>
      <c r="Q2662" s="139" t="str">
        <f t="shared" si="144"/>
        <v/>
      </c>
    </row>
    <row r="2663" spans="1:17" x14ac:dyDescent="0.2">
      <c r="A2663" s="357"/>
      <c r="B2663" s="347"/>
      <c r="C2663" s="580"/>
      <c r="D2663" s="349"/>
      <c r="E2663" s="349"/>
      <c r="F2663" s="350"/>
      <c r="G2663" s="349"/>
      <c r="H2663" s="349"/>
      <c r="I2663" s="351"/>
      <c r="J2663" s="352"/>
      <c r="K2663" s="352"/>
      <c r="L2663" s="353"/>
      <c r="M2663" s="352"/>
      <c r="N2663" s="371"/>
      <c r="O2663" s="74">
        <f t="shared" si="142"/>
        <v>0</v>
      </c>
      <c r="P2663" s="74">
        <f t="shared" si="143"/>
        <v>0</v>
      </c>
      <c r="Q2663" s="139" t="str">
        <f t="shared" si="144"/>
        <v/>
      </c>
    </row>
    <row r="2664" spans="1:17" x14ac:dyDescent="0.2">
      <c r="A2664" s="357"/>
      <c r="B2664" s="347"/>
      <c r="C2664" s="580"/>
      <c r="D2664" s="349"/>
      <c r="E2664" s="349"/>
      <c r="F2664" s="350"/>
      <c r="G2664" s="349"/>
      <c r="H2664" s="349"/>
      <c r="I2664" s="351"/>
      <c r="J2664" s="352"/>
      <c r="K2664" s="352"/>
      <c r="L2664" s="353"/>
      <c r="M2664" s="352"/>
      <c r="N2664" s="371"/>
      <c r="O2664" s="74">
        <f t="shared" si="142"/>
        <v>0</v>
      </c>
      <c r="P2664" s="74">
        <f t="shared" si="143"/>
        <v>0</v>
      </c>
      <c r="Q2664" s="139" t="str">
        <f t="shared" si="144"/>
        <v/>
      </c>
    </row>
    <row r="2665" spans="1:17" x14ac:dyDescent="0.2">
      <c r="A2665" s="357"/>
      <c r="B2665" s="347"/>
      <c r="C2665" s="580"/>
      <c r="D2665" s="349"/>
      <c r="E2665" s="349"/>
      <c r="F2665" s="350"/>
      <c r="G2665" s="349"/>
      <c r="H2665" s="349"/>
      <c r="I2665" s="351"/>
      <c r="J2665" s="352"/>
      <c r="K2665" s="352"/>
      <c r="L2665" s="353"/>
      <c r="M2665" s="352"/>
      <c r="N2665" s="371"/>
      <c r="O2665" s="74">
        <f t="shared" si="142"/>
        <v>0</v>
      </c>
      <c r="P2665" s="74">
        <f t="shared" si="143"/>
        <v>0</v>
      </c>
      <c r="Q2665" s="139" t="str">
        <f t="shared" si="144"/>
        <v/>
      </c>
    </row>
    <row r="2666" spans="1:17" x14ac:dyDescent="0.2">
      <c r="A2666" s="357"/>
      <c r="B2666" s="347"/>
      <c r="C2666" s="580"/>
      <c r="D2666" s="349"/>
      <c r="E2666" s="349"/>
      <c r="F2666" s="350"/>
      <c r="G2666" s="349"/>
      <c r="H2666" s="349"/>
      <c r="I2666" s="351"/>
      <c r="J2666" s="352"/>
      <c r="K2666" s="352"/>
      <c r="L2666" s="353"/>
      <c r="M2666" s="352"/>
      <c r="N2666" s="371"/>
      <c r="O2666" s="74">
        <f t="shared" si="142"/>
        <v>0</v>
      </c>
      <c r="P2666" s="74">
        <f t="shared" si="143"/>
        <v>0</v>
      </c>
      <c r="Q2666" s="139" t="str">
        <f t="shared" si="144"/>
        <v/>
      </c>
    </row>
    <row r="2667" spans="1:17" x14ac:dyDescent="0.2">
      <c r="A2667" s="357"/>
      <c r="B2667" s="347"/>
      <c r="C2667" s="580"/>
      <c r="D2667" s="349"/>
      <c r="E2667" s="349"/>
      <c r="F2667" s="350"/>
      <c r="G2667" s="349"/>
      <c r="H2667" s="349"/>
      <c r="I2667" s="351"/>
      <c r="J2667" s="352"/>
      <c r="K2667" s="352"/>
      <c r="L2667" s="353"/>
      <c r="M2667" s="352"/>
      <c r="N2667" s="371"/>
      <c r="O2667" s="74">
        <f t="shared" si="142"/>
        <v>0</v>
      </c>
      <c r="P2667" s="74">
        <f t="shared" si="143"/>
        <v>0</v>
      </c>
      <c r="Q2667" s="139" t="str">
        <f t="shared" si="144"/>
        <v/>
      </c>
    </row>
    <row r="2668" spans="1:17" x14ac:dyDescent="0.2">
      <c r="A2668" s="357"/>
      <c r="B2668" s="347"/>
      <c r="C2668" s="580"/>
      <c r="D2668" s="349"/>
      <c r="E2668" s="349"/>
      <c r="F2668" s="350"/>
      <c r="G2668" s="349"/>
      <c r="H2668" s="349"/>
      <c r="I2668" s="351"/>
      <c r="J2668" s="352"/>
      <c r="K2668" s="352"/>
      <c r="L2668" s="353"/>
      <c r="M2668" s="352"/>
      <c r="N2668" s="371"/>
      <c r="O2668" s="74">
        <f t="shared" si="142"/>
        <v>0</v>
      </c>
      <c r="P2668" s="74">
        <f t="shared" si="143"/>
        <v>0</v>
      </c>
      <c r="Q2668" s="139" t="str">
        <f t="shared" si="144"/>
        <v/>
      </c>
    </row>
    <row r="2669" spans="1:17" x14ac:dyDescent="0.2">
      <c r="A2669" s="357"/>
      <c r="B2669" s="347"/>
      <c r="C2669" s="580"/>
      <c r="D2669" s="349"/>
      <c r="E2669" s="349"/>
      <c r="F2669" s="350"/>
      <c r="G2669" s="349"/>
      <c r="H2669" s="349"/>
      <c r="I2669" s="351"/>
      <c r="J2669" s="352"/>
      <c r="K2669" s="352"/>
      <c r="L2669" s="353"/>
      <c r="M2669" s="352"/>
      <c r="N2669" s="371"/>
      <c r="O2669" s="74">
        <f t="shared" si="142"/>
        <v>0</v>
      </c>
      <c r="P2669" s="74">
        <f t="shared" si="143"/>
        <v>0</v>
      </c>
      <c r="Q2669" s="139" t="str">
        <f t="shared" si="144"/>
        <v/>
      </c>
    </row>
    <row r="2670" spans="1:17" x14ac:dyDescent="0.2">
      <c r="A2670" s="357"/>
      <c r="B2670" s="347"/>
      <c r="C2670" s="580"/>
      <c r="D2670" s="349"/>
      <c r="E2670" s="349"/>
      <c r="F2670" s="350"/>
      <c r="G2670" s="349"/>
      <c r="H2670" s="349"/>
      <c r="I2670" s="351"/>
      <c r="J2670" s="352"/>
      <c r="K2670" s="352"/>
      <c r="L2670" s="353"/>
      <c r="M2670" s="352"/>
      <c r="N2670" s="371"/>
      <c r="O2670" s="74">
        <f t="shared" si="142"/>
        <v>0</v>
      </c>
      <c r="P2670" s="74">
        <f t="shared" si="143"/>
        <v>0</v>
      </c>
      <c r="Q2670" s="139" t="str">
        <f t="shared" si="144"/>
        <v/>
      </c>
    </row>
    <row r="2671" spans="1:17" x14ac:dyDescent="0.2">
      <c r="A2671" s="357"/>
      <c r="B2671" s="347"/>
      <c r="C2671" s="580"/>
      <c r="D2671" s="349"/>
      <c r="E2671" s="349"/>
      <c r="F2671" s="350"/>
      <c r="G2671" s="349"/>
      <c r="H2671" s="349"/>
      <c r="I2671" s="351"/>
      <c r="J2671" s="352"/>
      <c r="K2671" s="352"/>
      <c r="L2671" s="353"/>
      <c r="M2671" s="352"/>
      <c r="N2671" s="371"/>
      <c r="O2671" s="74">
        <f t="shared" si="142"/>
        <v>0</v>
      </c>
      <c r="P2671" s="74">
        <f t="shared" si="143"/>
        <v>0</v>
      </c>
      <c r="Q2671" s="139" t="str">
        <f t="shared" si="144"/>
        <v/>
      </c>
    </row>
    <row r="2672" spans="1:17" x14ac:dyDescent="0.2">
      <c r="A2672" s="357"/>
      <c r="B2672" s="347"/>
      <c r="C2672" s="580"/>
      <c r="D2672" s="349"/>
      <c r="E2672" s="349"/>
      <c r="F2672" s="350"/>
      <c r="G2672" s="349"/>
      <c r="H2672" s="349"/>
      <c r="I2672" s="351"/>
      <c r="J2672" s="352"/>
      <c r="K2672" s="352"/>
      <c r="L2672" s="353"/>
      <c r="M2672" s="352"/>
      <c r="N2672" s="371"/>
      <c r="O2672" s="74">
        <f t="shared" si="142"/>
        <v>0</v>
      </c>
      <c r="P2672" s="74">
        <f t="shared" si="143"/>
        <v>0</v>
      </c>
      <c r="Q2672" s="139" t="str">
        <f t="shared" si="144"/>
        <v/>
      </c>
    </row>
    <row r="2673" spans="1:17" x14ac:dyDescent="0.2">
      <c r="A2673" s="357"/>
      <c r="B2673" s="347"/>
      <c r="C2673" s="580"/>
      <c r="D2673" s="349"/>
      <c r="E2673" s="349"/>
      <c r="F2673" s="350"/>
      <c r="G2673" s="349"/>
      <c r="H2673" s="349"/>
      <c r="I2673" s="351"/>
      <c r="J2673" s="352"/>
      <c r="K2673" s="352"/>
      <c r="L2673" s="353"/>
      <c r="M2673" s="352"/>
      <c r="N2673" s="371"/>
      <c r="O2673" s="74">
        <f t="shared" si="142"/>
        <v>0</v>
      </c>
      <c r="P2673" s="74">
        <f t="shared" si="143"/>
        <v>0</v>
      </c>
      <c r="Q2673" s="139" t="str">
        <f t="shared" si="144"/>
        <v/>
      </c>
    </row>
    <row r="2674" spans="1:17" x14ac:dyDescent="0.2">
      <c r="A2674" s="357"/>
      <c r="B2674" s="347"/>
      <c r="C2674" s="580"/>
      <c r="D2674" s="349"/>
      <c r="E2674" s="349"/>
      <c r="F2674" s="350"/>
      <c r="G2674" s="349"/>
      <c r="H2674" s="349"/>
      <c r="I2674" s="351"/>
      <c r="J2674" s="352"/>
      <c r="K2674" s="352"/>
      <c r="L2674" s="353"/>
      <c r="M2674" s="352"/>
      <c r="N2674" s="371"/>
      <c r="O2674" s="74">
        <f t="shared" si="142"/>
        <v>0</v>
      </c>
      <c r="P2674" s="74">
        <f t="shared" si="143"/>
        <v>0</v>
      </c>
      <c r="Q2674" s="139" t="str">
        <f t="shared" si="144"/>
        <v/>
      </c>
    </row>
    <row r="2675" spans="1:17" x14ac:dyDescent="0.2">
      <c r="A2675" s="357"/>
      <c r="B2675" s="347"/>
      <c r="C2675" s="580"/>
      <c r="D2675" s="349"/>
      <c r="E2675" s="349"/>
      <c r="F2675" s="350"/>
      <c r="G2675" s="349"/>
      <c r="H2675" s="349"/>
      <c r="I2675" s="351"/>
      <c r="J2675" s="352"/>
      <c r="K2675" s="352"/>
      <c r="L2675" s="353"/>
      <c r="M2675" s="352"/>
      <c r="N2675" s="371"/>
      <c r="O2675" s="74">
        <f t="shared" si="142"/>
        <v>0</v>
      </c>
      <c r="P2675" s="74">
        <f t="shared" si="143"/>
        <v>0</v>
      </c>
      <c r="Q2675" s="139" t="str">
        <f t="shared" si="144"/>
        <v/>
      </c>
    </row>
    <row r="2676" spans="1:17" x14ac:dyDescent="0.2">
      <c r="A2676" s="357"/>
      <c r="B2676" s="347"/>
      <c r="C2676" s="580"/>
      <c r="D2676" s="349"/>
      <c r="E2676" s="349"/>
      <c r="F2676" s="350"/>
      <c r="G2676" s="349"/>
      <c r="H2676" s="349"/>
      <c r="I2676" s="351"/>
      <c r="J2676" s="352"/>
      <c r="K2676" s="352"/>
      <c r="L2676" s="353"/>
      <c r="M2676" s="352"/>
      <c r="N2676" s="371"/>
      <c r="O2676" s="74">
        <f t="shared" si="142"/>
        <v>0</v>
      </c>
      <c r="P2676" s="74">
        <f t="shared" si="143"/>
        <v>0</v>
      </c>
      <c r="Q2676" s="139" t="str">
        <f t="shared" si="144"/>
        <v/>
      </c>
    </row>
    <row r="2677" spans="1:17" x14ac:dyDescent="0.2">
      <c r="A2677" s="357"/>
      <c r="B2677" s="347"/>
      <c r="C2677" s="580"/>
      <c r="D2677" s="349"/>
      <c r="E2677" s="349"/>
      <c r="F2677" s="350"/>
      <c r="G2677" s="349"/>
      <c r="H2677" s="349"/>
      <c r="I2677" s="351"/>
      <c r="J2677" s="352"/>
      <c r="K2677" s="352"/>
      <c r="L2677" s="353"/>
      <c r="M2677" s="352"/>
      <c r="N2677" s="371"/>
      <c r="O2677" s="74">
        <f t="shared" si="142"/>
        <v>0</v>
      </c>
      <c r="P2677" s="74">
        <f t="shared" si="143"/>
        <v>0</v>
      </c>
      <c r="Q2677" s="139" t="str">
        <f t="shared" si="144"/>
        <v/>
      </c>
    </row>
    <row r="2678" spans="1:17" x14ac:dyDescent="0.2">
      <c r="A2678" s="357"/>
      <c r="B2678" s="347"/>
      <c r="C2678" s="580"/>
      <c r="D2678" s="349"/>
      <c r="E2678" s="349"/>
      <c r="F2678" s="350"/>
      <c r="G2678" s="349"/>
      <c r="H2678" s="349"/>
      <c r="I2678" s="351"/>
      <c r="J2678" s="352"/>
      <c r="K2678" s="352"/>
      <c r="L2678" s="353"/>
      <c r="M2678" s="352"/>
      <c r="N2678" s="371"/>
      <c r="O2678" s="74">
        <f t="shared" si="142"/>
        <v>0</v>
      </c>
      <c r="P2678" s="74">
        <f t="shared" si="143"/>
        <v>0</v>
      </c>
      <c r="Q2678" s="139" t="str">
        <f t="shared" si="144"/>
        <v/>
      </c>
    </row>
    <row r="2679" spans="1:17" x14ac:dyDescent="0.2">
      <c r="A2679" s="357"/>
      <c r="B2679" s="347"/>
      <c r="C2679" s="580"/>
      <c r="D2679" s="349"/>
      <c r="E2679" s="349"/>
      <c r="F2679" s="350"/>
      <c r="G2679" s="349"/>
      <c r="H2679" s="349"/>
      <c r="I2679" s="351"/>
      <c r="J2679" s="352"/>
      <c r="K2679" s="352"/>
      <c r="L2679" s="353"/>
      <c r="M2679" s="352"/>
      <c r="N2679" s="371"/>
      <c r="O2679" s="74">
        <f t="shared" si="142"/>
        <v>0</v>
      </c>
      <c r="P2679" s="74">
        <f t="shared" si="143"/>
        <v>0</v>
      </c>
      <c r="Q2679" s="139" t="str">
        <f t="shared" si="144"/>
        <v/>
      </c>
    </row>
    <row r="2680" spans="1:17" x14ac:dyDescent="0.2">
      <c r="A2680" s="357"/>
      <c r="B2680" s="347"/>
      <c r="C2680" s="580"/>
      <c r="D2680" s="349"/>
      <c r="E2680" s="349"/>
      <c r="F2680" s="350"/>
      <c r="G2680" s="349"/>
      <c r="H2680" s="349"/>
      <c r="I2680" s="351"/>
      <c r="J2680" s="352"/>
      <c r="K2680" s="352"/>
      <c r="L2680" s="353"/>
      <c r="M2680" s="352"/>
      <c r="N2680" s="371"/>
      <c r="O2680" s="74">
        <f t="shared" si="142"/>
        <v>0</v>
      </c>
      <c r="P2680" s="74">
        <f t="shared" si="143"/>
        <v>0</v>
      </c>
      <c r="Q2680" s="139" t="str">
        <f t="shared" si="144"/>
        <v/>
      </c>
    </row>
    <row r="2681" spans="1:17" x14ac:dyDescent="0.2">
      <c r="A2681" s="357"/>
      <c r="B2681" s="347"/>
      <c r="C2681" s="580"/>
      <c r="D2681" s="349"/>
      <c r="E2681" s="349"/>
      <c r="F2681" s="350"/>
      <c r="G2681" s="349"/>
      <c r="H2681" s="349"/>
      <c r="I2681" s="351"/>
      <c r="J2681" s="352"/>
      <c r="K2681" s="352"/>
      <c r="L2681" s="353"/>
      <c r="M2681" s="352"/>
      <c r="N2681" s="371"/>
      <c r="O2681" s="74">
        <f t="shared" si="142"/>
        <v>0</v>
      </c>
      <c r="P2681" s="74">
        <f t="shared" si="143"/>
        <v>0</v>
      </c>
      <c r="Q2681" s="139" t="str">
        <f t="shared" si="144"/>
        <v/>
      </c>
    </row>
    <row r="2682" spans="1:17" x14ac:dyDescent="0.2">
      <c r="A2682" s="357"/>
      <c r="B2682" s="347"/>
      <c r="C2682" s="580"/>
      <c r="D2682" s="349"/>
      <c r="E2682" s="349"/>
      <c r="F2682" s="350"/>
      <c r="G2682" s="349"/>
      <c r="H2682" s="349"/>
      <c r="I2682" s="351"/>
      <c r="J2682" s="352"/>
      <c r="K2682" s="352"/>
      <c r="L2682" s="353"/>
      <c r="M2682" s="352"/>
      <c r="N2682" s="371"/>
      <c r="O2682" s="74">
        <f t="shared" ref="O2682:O2745" si="145">IF(B2682=0,0,IF(YEAR(B2682)=$P$1,MONTH(B2682)-$O$1+1,(YEAR(B2682)-$P$1)*12-$O$1+1+MONTH(B2682)))</f>
        <v>0</v>
      </c>
      <c r="P2682" s="74">
        <f t="shared" ref="P2682:P2745" si="146">IF(C2682=0,0,IF(YEAR(C2682)=$P$1,MONTH(C2682)-$O$1+1,(YEAR(C2682)-$P$1)*12-$O$1+1+MONTH(C2682)))</f>
        <v>0</v>
      </c>
      <c r="Q2682" s="139" t="str">
        <f t="shared" ref="Q2682:Q2745" si="147">SUBSTITUTE(D2682," ","_")</f>
        <v/>
      </c>
    </row>
    <row r="2683" spans="1:17" x14ac:dyDescent="0.2">
      <c r="A2683" s="357"/>
      <c r="B2683" s="347"/>
      <c r="C2683" s="580"/>
      <c r="D2683" s="349"/>
      <c r="E2683" s="349"/>
      <c r="F2683" s="350"/>
      <c r="G2683" s="349"/>
      <c r="H2683" s="349"/>
      <c r="I2683" s="351"/>
      <c r="J2683" s="352"/>
      <c r="K2683" s="352"/>
      <c r="L2683" s="353"/>
      <c r="M2683" s="352"/>
      <c r="N2683" s="371"/>
      <c r="O2683" s="74">
        <f t="shared" si="145"/>
        <v>0</v>
      </c>
      <c r="P2683" s="74">
        <f t="shared" si="146"/>
        <v>0</v>
      </c>
      <c r="Q2683" s="139" t="str">
        <f t="shared" si="147"/>
        <v/>
      </c>
    </row>
    <row r="2684" spans="1:17" x14ac:dyDescent="0.2">
      <c r="A2684" s="357"/>
      <c r="B2684" s="347"/>
      <c r="C2684" s="580"/>
      <c r="D2684" s="349"/>
      <c r="E2684" s="349"/>
      <c r="F2684" s="350"/>
      <c r="G2684" s="349"/>
      <c r="H2684" s="349"/>
      <c r="I2684" s="351"/>
      <c r="J2684" s="352"/>
      <c r="K2684" s="352"/>
      <c r="L2684" s="353"/>
      <c r="M2684" s="352"/>
      <c r="N2684" s="371"/>
      <c r="O2684" s="74">
        <f t="shared" si="145"/>
        <v>0</v>
      </c>
      <c r="P2684" s="74">
        <f t="shared" si="146"/>
        <v>0</v>
      </c>
      <c r="Q2684" s="139" t="str">
        <f t="shared" si="147"/>
        <v/>
      </c>
    </row>
    <row r="2685" spans="1:17" x14ac:dyDescent="0.2">
      <c r="A2685" s="357"/>
      <c r="B2685" s="347"/>
      <c r="C2685" s="580"/>
      <c r="D2685" s="349"/>
      <c r="E2685" s="349"/>
      <c r="F2685" s="350"/>
      <c r="G2685" s="349"/>
      <c r="H2685" s="349"/>
      <c r="I2685" s="351"/>
      <c r="J2685" s="352"/>
      <c r="K2685" s="352"/>
      <c r="L2685" s="353"/>
      <c r="M2685" s="352"/>
      <c r="N2685" s="371"/>
      <c r="O2685" s="74">
        <f t="shared" si="145"/>
        <v>0</v>
      </c>
      <c r="P2685" s="74">
        <f t="shared" si="146"/>
        <v>0</v>
      </c>
      <c r="Q2685" s="139" t="str">
        <f t="shared" si="147"/>
        <v/>
      </c>
    </row>
    <row r="2686" spans="1:17" x14ac:dyDescent="0.2">
      <c r="A2686" s="357"/>
      <c r="B2686" s="347"/>
      <c r="C2686" s="580"/>
      <c r="D2686" s="349"/>
      <c r="E2686" s="349"/>
      <c r="F2686" s="350"/>
      <c r="G2686" s="349"/>
      <c r="H2686" s="349"/>
      <c r="I2686" s="351"/>
      <c r="J2686" s="352"/>
      <c r="K2686" s="352"/>
      <c r="L2686" s="353"/>
      <c r="M2686" s="352"/>
      <c r="N2686" s="371"/>
      <c r="O2686" s="74">
        <f t="shared" si="145"/>
        <v>0</v>
      </c>
      <c r="P2686" s="74">
        <f t="shared" si="146"/>
        <v>0</v>
      </c>
      <c r="Q2686" s="139" t="str">
        <f t="shared" si="147"/>
        <v/>
      </c>
    </row>
    <row r="2687" spans="1:17" x14ac:dyDescent="0.2">
      <c r="A2687" s="357"/>
      <c r="B2687" s="347"/>
      <c r="C2687" s="580"/>
      <c r="D2687" s="349"/>
      <c r="E2687" s="349"/>
      <c r="F2687" s="350"/>
      <c r="G2687" s="349"/>
      <c r="H2687" s="349"/>
      <c r="I2687" s="351"/>
      <c r="J2687" s="352"/>
      <c r="K2687" s="352"/>
      <c r="L2687" s="353"/>
      <c r="M2687" s="352"/>
      <c r="N2687" s="371"/>
      <c r="O2687" s="74">
        <f t="shared" si="145"/>
        <v>0</v>
      </c>
      <c r="P2687" s="74">
        <f t="shared" si="146"/>
        <v>0</v>
      </c>
      <c r="Q2687" s="139" t="str">
        <f t="shared" si="147"/>
        <v/>
      </c>
    </row>
    <row r="2688" spans="1:17" x14ac:dyDescent="0.2">
      <c r="A2688" s="357"/>
      <c r="B2688" s="347"/>
      <c r="C2688" s="580"/>
      <c r="D2688" s="349"/>
      <c r="E2688" s="349"/>
      <c r="F2688" s="350"/>
      <c r="G2688" s="349"/>
      <c r="H2688" s="349"/>
      <c r="I2688" s="351"/>
      <c r="J2688" s="352"/>
      <c r="K2688" s="352"/>
      <c r="L2688" s="353"/>
      <c r="M2688" s="352"/>
      <c r="N2688" s="371"/>
      <c r="O2688" s="74">
        <f t="shared" si="145"/>
        <v>0</v>
      </c>
      <c r="P2688" s="74">
        <f t="shared" si="146"/>
        <v>0</v>
      </c>
      <c r="Q2688" s="139" t="str">
        <f t="shared" si="147"/>
        <v/>
      </c>
    </row>
    <row r="2689" spans="1:17" x14ac:dyDescent="0.2">
      <c r="A2689" s="357"/>
      <c r="B2689" s="347"/>
      <c r="C2689" s="580"/>
      <c r="D2689" s="349"/>
      <c r="E2689" s="349"/>
      <c r="F2689" s="350"/>
      <c r="G2689" s="349"/>
      <c r="H2689" s="349"/>
      <c r="I2689" s="351"/>
      <c r="J2689" s="352"/>
      <c r="K2689" s="352"/>
      <c r="L2689" s="353"/>
      <c r="M2689" s="352"/>
      <c r="N2689" s="371"/>
      <c r="O2689" s="74">
        <f t="shared" si="145"/>
        <v>0</v>
      </c>
      <c r="P2689" s="74">
        <f t="shared" si="146"/>
        <v>0</v>
      </c>
      <c r="Q2689" s="139" t="str">
        <f t="shared" si="147"/>
        <v/>
      </c>
    </row>
    <row r="2690" spans="1:17" x14ac:dyDescent="0.2">
      <c r="A2690" s="357"/>
      <c r="B2690" s="347"/>
      <c r="C2690" s="580"/>
      <c r="D2690" s="349"/>
      <c r="E2690" s="349"/>
      <c r="F2690" s="350"/>
      <c r="G2690" s="349"/>
      <c r="H2690" s="349"/>
      <c r="I2690" s="351"/>
      <c r="J2690" s="352"/>
      <c r="K2690" s="352"/>
      <c r="L2690" s="353"/>
      <c r="M2690" s="352"/>
      <c r="N2690" s="371"/>
      <c r="O2690" s="74">
        <f t="shared" si="145"/>
        <v>0</v>
      </c>
      <c r="P2690" s="74">
        <f t="shared" si="146"/>
        <v>0</v>
      </c>
      <c r="Q2690" s="139" t="str">
        <f t="shared" si="147"/>
        <v/>
      </c>
    </row>
    <row r="2691" spans="1:17" x14ac:dyDescent="0.2">
      <c r="A2691" s="357"/>
      <c r="B2691" s="347"/>
      <c r="C2691" s="580"/>
      <c r="D2691" s="349"/>
      <c r="E2691" s="349"/>
      <c r="F2691" s="350"/>
      <c r="G2691" s="349"/>
      <c r="H2691" s="349"/>
      <c r="I2691" s="351"/>
      <c r="J2691" s="352"/>
      <c r="K2691" s="352"/>
      <c r="L2691" s="353"/>
      <c r="M2691" s="352"/>
      <c r="N2691" s="371"/>
      <c r="O2691" s="74">
        <f t="shared" si="145"/>
        <v>0</v>
      </c>
      <c r="P2691" s="74">
        <f t="shared" si="146"/>
        <v>0</v>
      </c>
      <c r="Q2691" s="139" t="str">
        <f t="shared" si="147"/>
        <v/>
      </c>
    </row>
    <row r="2692" spans="1:17" x14ac:dyDescent="0.2">
      <c r="A2692" s="357"/>
      <c r="B2692" s="347"/>
      <c r="C2692" s="580"/>
      <c r="D2692" s="349"/>
      <c r="E2692" s="349"/>
      <c r="F2692" s="350"/>
      <c r="G2692" s="349"/>
      <c r="H2692" s="349"/>
      <c r="I2692" s="351"/>
      <c r="J2692" s="352"/>
      <c r="K2692" s="352"/>
      <c r="L2692" s="353"/>
      <c r="M2692" s="352"/>
      <c r="N2692" s="371"/>
      <c r="O2692" s="74">
        <f t="shared" si="145"/>
        <v>0</v>
      </c>
      <c r="P2692" s="74">
        <f t="shared" si="146"/>
        <v>0</v>
      </c>
      <c r="Q2692" s="139" t="str">
        <f t="shared" si="147"/>
        <v/>
      </c>
    </row>
    <row r="2693" spans="1:17" x14ac:dyDescent="0.2">
      <c r="A2693" s="357"/>
      <c r="B2693" s="347"/>
      <c r="C2693" s="580"/>
      <c r="D2693" s="349"/>
      <c r="E2693" s="349"/>
      <c r="F2693" s="350"/>
      <c r="G2693" s="349"/>
      <c r="H2693" s="349"/>
      <c r="I2693" s="351"/>
      <c r="J2693" s="352"/>
      <c r="K2693" s="352"/>
      <c r="L2693" s="353"/>
      <c r="M2693" s="352"/>
      <c r="N2693" s="371"/>
      <c r="O2693" s="74">
        <f t="shared" si="145"/>
        <v>0</v>
      </c>
      <c r="P2693" s="74">
        <f t="shared" si="146"/>
        <v>0</v>
      </c>
      <c r="Q2693" s="139" t="str">
        <f t="shared" si="147"/>
        <v/>
      </c>
    </row>
    <row r="2694" spans="1:17" x14ac:dyDescent="0.2">
      <c r="A2694" s="357"/>
      <c r="B2694" s="347"/>
      <c r="C2694" s="580"/>
      <c r="D2694" s="349"/>
      <c r="E2694" s="349"/>
      <c r="F2694" s="350"/>
      <c r="G2694" s="349"/>
      <c r="H2694" s="349"/>
      <c r="I2694" s="351"/>
      <c r="J2694" s="352"/>
      <c r="K2694" s="352"/>
      <c r="L2694" s="353"/>
      <c r="M2694" s="352"/>
      <c r="N2694" s="371"/>
      <c r="O2694" s="74">
        <f t="shared" si="145"/>
        <v>0</v>
      </c>
      <c r="P2694" s="74">
        <f t="shared" si="146"/>
        <v>0</v>
      </c>
      <c r="Q2694" s="139" t="str">
        <f t="shared" si="147"/>
        <v/>
      </c>
    </row>
    <row r="2695" spans="1:17" x14ac:dyDescent="0.2">
      <c r="A2695" s="357"/>
      <c r="B2695" s="347"/>
      <c r="C2695" s="580"/>
      <c r="D2695" s="349"/>
      <c r="E2695" s="349"/>
      <c r="F2695" s="350"/>
      <c r="G2695" s="349"/>
      <c r="H2695" s="349"/>
      <c r="I2695" s="351"/>
      <c r="J2695" s="352"/>
      <c r="K2695" s="352"/>
      <c r="L2695" s="353"/>
      <c r="M2695" s="352"/>
      <c r="N2695" s="371"/>
      <c r="O2695" s="74">
        <f t="shared" si="145"/>
        <v>0</v>
      </c>
      <c r="P2695" s="74">
        <f t="shared" si="146"/>
        <v>0</v>
      </c>
      <c r="Q2695" s="139" t="str">
        <f t="shared" si="147"/>
        <v/>
      </c>
    </row>
    <row r="2696" spans="1:17" x14ac:dyDescent="0.2">
      <c r="A2696" s="357"/>
      <c r="B2696" s="347"/>
      <c r="C2696" s="580"/>
      <c r="D2696" s="349"/>
      <c r="E2696" s="349"/>
      <c r="F2696" s="350"/>
      <c r="G2696" s="349"/>
      <c r="H2696" s="349"/>
      <c r="I2696" s="351"/>
      <c r="J2696" s="352"/>
      <c r="K2696" s="352"/>
      <c r="L2696" s="353"/>
      <c r="M2696" s="352"/>
      <c r="N2696" s="371"/>
      <c r="O2696" s="74">
        <f t="shared" si="145"/>
        <v>0</v>
      </c>
      <c r="P2696" s="74">
        <f t="shared" si="146"/>
        <v>0</v>
      </c>
      <c r="Q2696" s="139" t="str">
        <f t="shared" si="147"/>
        <v/>
      </c>
    </row>
    <row r="2697" spans="1:17" x14ac:dyDescent="0.2">
      <c r="A2697" s="357"/>
      <c r="B2697" s="347"/>
      <c r="C2697" s="580"/>
      <c r="D2697" s="349"/>
      <c r="E2697" s="349"/>
      <c r="F2697" s="350"/>
      <c r="G2697" s="349"/>
      <c r="H2697" s="349"/>
      <c r="I2697" s="351"/>
      <c r="J2697" s="352"/>
      <c r="K2697" s="352"/>
      <c r="L2697" s="353"/>
      <c r="M2697" s="352"/>
      <c r="N2697" s="371"/>
      <c r="O2697" s="74">
        <f t="shared" si="145"/>
        <v>0</v>
      </c>
      <c r="P2697" s="74">
        <f t="shared" si="146"/>
        <v>0</v>
      </c>
      <c r="Q2697" s="139" t="str">
        <f t="shared" si="147"/>
        <v/>
      </c>
    </row>
    <row r="2698" spans="1:17" x14ac:dyDescent="0.2">
      <c r="A2698" s="357"/>
      <c r="B2698" s="347"/>
      <c r="C2698" s="580"/>
      <c r="D2698" s="349"/>
      <c r="E2698" s="349"/>
      <c r="F2698" s="350"/>
      <c r="G2698" s="349"/>
      <c r="H2698" s="349"/>
      <c r="I2698" s="351"/>
      <c r="J2698" s="352"/>
      <c r="K2698" s="352"/>
      <c r="L2698" s="353"/>
      <c r="M2698" s="352"/>
      <c r="N2698" s="371"/>
      <c r="O2698" s="74">
        <f t="shared" si="145"/>
        <v>0</v>
      </c>
      <c r="P2698" s="74">
        <f t="shared" si="146"/>
        <v>0</v>
      </c>
      <c r="Q2698" s="139" t="str">
        <f t="shared" si="147"/>
        <v/>
      </c>
    </row>
    <row r="2699" spans="1:17" x14ac:dyDescent="0.2">
      <c r="A2699" s="357"/>
      <c r="B2699" s="347"/>
      <c r="C2699" s="580"/>
      <c r="D2699" s="349"/>
      <c r="E2699" s="349"/>
      <c r="F2699" s="350"/>
      <c r="G2699" s="349"/>
      <c r="H2699" s="349"/>
      <c r="I2699" s="351"/>
      <c r="J2699" s="352"/>
      <c r="K2699" s="352"/>
      <c r="L2699" s="353"/>
      <c r="M2699" s="352"/>
      <c r="N2699" s="371"/>
      <c r="O2699" s="74">
        <f t="shared" si="145"/>
        <v>0</v>
      </c>
      <c r="P2699" s="74">
        <f t="shared" si="146"/>
        <v>0</v>
      </c>
      <c r="Q2699" s="139" t="str">
        <f t="shared" si="147"/>
        <v/>
      </c>
    </row>
    <row r="2700" spans="1:17" x14ac:dyDescent="0.2">
      <c r="A2700" s="357"/>
      <c r="B2700" s="347"/>
      <c r="C2700" s="580"/>
      <c r="D2700" s="349"/>
      <c r="E2700" s="349"/>
      <c r="F2700" s="350"/>
      <c r="G2700" s="349"/>
      <c r="H2700" s="349"/>
      <c r="I2700" s="351"/>
      <c r="J2700" s="352"/>
      <c r="K2700" s="352"/>
      <c r="L2700" s="353"/>
      <c r="M2700" s="352"/>
      <c r="N2700" s="371"/>
      <c r="O2700" s="74">
        <f t="shared" si="145"/>
        <v>0</v>
      </c>
      <c r="P2700" s="74">
        <f t="shared" si="146"/>
        <v>0</v>
      </c>
      <c r="Q2700" s="139" t="str">
        <f t="shared" si="147"/>
        <v/>
      </c>
    </row>
    <row r="2701" spans="1:17" x14ac:dyDescent="0.2">
      <c r="A2701" s="357"/>
      <c r="B2701" s="347"/>
      <c r="C2701" s="580"/>
      <c r="D2701" s="349"/>
      <c r="E2701" s="349"/>
      <c r="F2701" s="350"/>
      <c r="G2701" s="349"/>
      <c r="H2701" s="349"/>
      <c r="I2701" s="351"/>
      <c r="J2701" s="352"/>
      <c r="K2701" s="352"/>
      <c r="L2701" s="353"/>
      <c r="M2701" s="352"/>
      <c r="N2701" s="371"/>
      <c r="O2701" s="74">
        <f t="shared" si="145"/>
        <v>0</v>
      </c>
      <c r="P2701" s="74">
        <f t="shared" si="146"/>
        <v>0</v>
      </c>
      <c r="Q2701" s="139" t="str">
        <f t="shared" si="147"/>
        <v/>
      </c>
    </row>
    <row r="2702" spans="1:17" x14ac:dyDescent="0.2">
      <c r="A2702" s="357"/>
      <c r="B2702" s="347"/>
      <c r="C2702" s="580"/>
      <c r="D2702" s="349"/>
      <c r="E2702" s="349"/>
      <c r="F2702" s="350"/>
      <c r="G2702" s="349"/>
      <c r="H2702" s="349"/>
      <c r="I2702" s="351"/>
      <c r="J2702" s="352"/>
      <c r="K2702" s="352"/>
      <c r="L2702" s="353"/>
      <c r="M2702" s="352"/>
      <c r="N2702" s="371"/>
      <c r="O2702" s="74">
        <f t="shared" si="145"/>
        <v>0</v>
      </c>
      <c r="P2702" s="74">
        <f t="shared" si="146"/>
        <v>0</v>
      </c>
      <c r="Q2702" s="139" t="str">
        <f t="shared" si="147"/>
        <v/>
      </c>
    </row>
    <row r="2703" spans="1:17" x14ac:dyDescent="0.2">
      <c r="A2703" s="357"/>
      <c r="B2703" s="347"/>
      <c r="C2703" s="580"/>
      <c r="D2703" s="349"/>
      <c r="E2703" s="349"/>
      <c r="F2703" s="350"/>
      <c r="G2703" s="349"/>
      <c r="H2703" s="349"/>
      <c r="I2703" s="351"/>
      <c r="J2703" s="352"/>
      <c r="K2703" s="352"/>
      <c r="L2703" s="353"/>
      <c r="M2703" s="352"/>
      <c r="N2703" s="371"/>
      <c r="O2703" s="74">
        <f t="shared" si="145"/>
        <v>0</v>
      </c>
      <c r="P2703" s="74">
        <f t="shared" si="146"/>
        <v>0</v>
      </c>
      <c r="Q2703" s="139" t="str">
        <f t="shared" si="147"/>
        <v/>
      </c>
    </row>
    <row r="2704" spans="1:17" x14ac:dyDescent="0.2">
      <c r="A2704" s="357"/>
      <c r="B2704" s="347"/>
      <c r="C2704" s="580"/>
      <c r="D2704" s="349"/>
      <c r="E2704" s="349"/>
      <c r="F2704" s="350"/>
      <c r="G2704" s="349"/>
      <c r="H2704" s="349"/>
      <c r="I2704" s="351"/>
      <c r="J2704" s="352"/>
      <c r="K2704" s="352"/>
      <c r="L2704" s="353"/>
      <c r="M2704" s="352"/>
      <c r="N2704" s="371"/>
      <c r="O2704" s="74">
        <f t="shared" si="145"/>
        <v>0</v>
      </c>
      <c r="P2704" s="74">
        <f t="shared" si="146"/>
        <v>0</v>
      </c>
      <c r="Q2704" s="139" t="str">
        <f t="shared" si="147"/>
        <v/>
      </c>
    </row>
    <row r="2705" spans="1:17" x14ac:dyDescent="0.2">
      <c r="A2705" s="357"/>
      <c r="B2705" s="347"/>
      <c r="C2705" s="580"/>
      <c r="D2705" s="349"/>
      <c r="E2705" s="349"/>
      <c r="F2705" s="350"/>
      <c r="G2705" s="349"/>
      <c r="H2705" s="349"/>
      <c r="I2705" s="351"/>
      <c r="J2705" s="352"/>
      <c r="K2705" s="352"/>
      <c r="L2705" s="353"/>
      <c r="M2705" s="352"/>
      <c r="N2705" s="371"/>
      <c r="O2705" s="74">
        <f t="shared" si="145"/>
        <v>0</v>
      </c>
      <c r="P2705" s="74">
        <f t="shared" si="146"/>
        <v>0</v>
      </c>
      <c r="Q2705" s="139" t="str">
        <f t="shared" si="147"/>
        <v/>
      </c>
    </row>
    <row r="2706" spans="1:17" x14ac:dyDescent="0.2">
      <c r="A2706" s="357"/>
      <c r="B2706" s="347"/>
      <c r="C2706" s="580"/>
      <c r="D2706" s="349"/>
      <c r="E2706" s="349"/>
      <c r="F2706" s="350"/>
      <c r="G2706" s="349"/>
      <c r="H2706" s="349"/>
      <c r="I2706" s="351"/>
      <c r="J2706" s="352"/>
      <c r="K2706" s="352"/>
      <c r="L2706" s="353"/>
      <c r="M2706" s="352"/>
      <c r="N2706" s="371"/>
      <c r="O2706" s="74">
        <f t="shared" si="145"/>
        <v>0</v>
      </c>
      <c r="P2706" s="74">
        <f t="shared" si="146"/>
        <v>0</v>
      </c>
      <c r="Q2706" s="139" t="str">
        <f t="shared" si="147"/>
        <v/>
      </c>
    </row>
    <row r="2707" spans="1:17" x14ac:dyDescent="0.2">
      <c r="A2707" s="357"/>
      <c r="B2707" s="347"/>
      <c r="C2707" s="580"/>
      <c r="D2707" s="349"/>
      <c r="E2707" s="349"/>
      <c r="F2707" s="350"/>
      <c r="G2707" s="349"/>
      <c r="H2707" s="349"/>
      <c r="I2707" s="351"/>
      <c r="J2707" s="352"/>
      <c r="K2707" s="352"/>
      <c r="L2707" s="353"/>
      <c r="M2707" s="352"/>
      <c r="N2707" s="371"/>
      <c r="O2707" s="74">
        <f t="shared" si="145"/>
        <v>0</v>
      </c>
      <c r="P2707" s="74">
        <f t="shared" si="146"/>
        <v>0</v>
      </c>
      <c r="Q2707" s="139" t="str">
        <f t="shared" si="147"/>
        <v/>
      </c>
    </row>
    <row r="2708" spans="1:17" x14ac:dyDescent="0.2">
      <c r="A2708" s="357"/>
      <c r="B2708" s="347"/>
      <c r="C2708" s="580"/>
      <c r="D2708" s="349"/>
      <c r="E2708" s="349"/>
      <c r="F2708" s="350"/>
      <c r="G2708" s="349"/>
      <c r="H2708" s="349"/>
      <c r="I2708" s="351"/>
      <c r="J2708" s="352"/>
      <c r="K2708" s="352"/>
      <c r="L2708" s="353"/>
      <c r="M2708" s="352"/>
      <c r="N2708" s="371"/>
      <c r="O2708" s="74">
        <f t="shared" si="145"/>
        <v>0</v>
      </c>
      <c r="P2708" s="74">
        <f t="shared" si="146"/>
        <v>0</v>
      </c>
      <c r="Q2708" s="139" t="str">
        <f t="shared" si="147"/>
        <v/>
      </c>
    </row>
    <row r="2709" spans="1:17" x14ac:dyDescent="0.2">
      <c r="A2709" s="357"/>
      <c r="B2709" s="347"/>
      <c r="C2709" s="580"/>
      <c r="D2709" s="349"/>
      <c r="E2709" s="349"/>
      <c r="F2709" s="350"/>
      <c r="G2709" s="349"/>
      <c r="H2709" s="349"/>
      <c r="I2709" s="351"/>
      <c r="J2709" s="352"/>
      <c r="K2709" s="352"/>
      <c r="L2709" s="353"/>
      <c r="M2709" s="352"/>
      <c r="N2709" s="371"/>
      <c r="O2709" s="74">
        <f t="shared" si="145"/>
        <v>0</v>
      </c>
      <c r="P2709" s="74">
        <f t="shared" si="146"/>
        <v>0</v>
      </c>
      <c r="Q2709" s="139" t="str">
        <f t="shared" si="147"/>
        <v/>
      </c>
    </row>
    <row r="2710" spans="1:17" x14ac:dyDescent="0.2">
      <c r="A2710" s="357"/>
      <c r="B2710" s="347"/>
      <c r="C2710" s="580"/>
      <c r="D2710" s="349"/>
      <c r="E2710" s="349"/>
      <c r="F2710" s="350"/>
      <c r="G2710" s="349"/>
      <c r="H2710" s="349"/>
      <c r="I2710" s="351"/>
      <c r="J2710" s="352"/>
      <c r="K2710" s="352"/>
      <c r="L2710" s="353"/>
      <c r="M2710" s="352"/>
      <c r="N2710" s="371"/>
      <c r="O2710" s="74">
        <f t="shared" si="145"/>
        <v>0</v>
      </c>
      <c r="P2710" s="74">
        <f t="shared" si="146"/>
        <v>0</v>
      </c>
      <c r="Q2710" s="139" t="str">
        <f t="shared" si="147"/>
        <v/>
      </c>
    </row>
    <row r="2711" spans="1:17" x14ac:dyDescent="0.2">
      <c r="A2711" s="357"/>
      <c r="B2711" s="347"/>
      <c r="C2711" s="580"/>
      <c r="D2711" s="349"/>
      <c r="E2711" s="349"/>
      <c r="F2711" s="350"/>
      <c r="G2711" s="349"/>
      <c r="H2711" s="349"/>
      <c r="I2711" s="351"/>
      <c r="J2711" s="352"/>
      <c r="K2711" s="352"/>
      <c r="L2711" s="353"/>
      <c r="M2711" s="352"/>
      <c r="N2711" s="371"/>
      <c r="O2711" s="74">
        <f t="shared" si="145"/>
        <v>0</v>
      </c>
      <c r="P2711" s="74">
        <f t="shared" si="146"/>
        <v>0</v>
      </c>
      <c r="Q2711" s="139" t="str">
        <f t="shared" si="147"/>
        <v/>
      </c>
    </row>
    <row r="2712" spans="1:17" x14ac:dyDescent="0.2">
      <c r="A2712" s="357"/>
      <c r="B2712" s="347"/>
      <c r="C2712" s="580"/>
      <c r="D2712" s="349"/>
      <c r="E2712" s="349"/>
      <c r="F2712" s="350"/>
      <c r="G2712" s="349"/>
      <c r="H2712" s="349"/>
      <c r="I2712" s="351"/>
      <c r="J2712" s="352"/>
      <c r="K2712" s="352"/>
      <c r="L2712" s="353"/>
      <c r="M2712" s="352"/>
      <c r="N2712" s="371"/>
      <c r="O2712" s="74">
        <f t="shared" si="145"/>
        <v>0</v>
      </c>
      <c r="P2712" s="74">
        <f t="shared" si="146"/>
        <v>0</v>
      </c>
      <c r="Q2712" s="139" t="str">
        <f t="shared" si="147"/>
        <v/>
      </c>
    </row>
    <row r="2713" spans="1:17" x14ac:dyDescent="0.2">
      <c r="A2713" s="357"/>
      <c r="B2713" s="347"/>
      <c r="C2713" s="580"/>
      <c r="D2713" s="349"/>
      <c r="E2713" s="349"/>
      <c r="F2713" s="350"/>
      <c r="G2713" s="349"/>
      <c r="H2713" s="349"/>
      <c r="I2713" s="351"/>
      <c r="J2713" s="352"/>
      <c r="K2713" s="352"/>
      <c r="L2713" s="353"/>
      <c r="M2713" s="352"/>
      <c r="N2713" s="371"/>
      <c r="O2713" s="74">
        <f t="shared" si="145"/>
        <v>0</v>
      </c>
      <c r="P2713" s="74">
        <f t="shared" si="146"/>
        <v>0</v>
      </c>
      <c r="Q2713" s="139" t="str">
        <f t="shared" si="147"/>
        <v/>
      </c>
    </row>
    <row r="2714" spans="1:17" x14ac:dyDescent="0.2">
      <c r="A2714" s="357"/>
      <c r="B2714" s="347"/>
      <c r="C2714" s="580"/>
      <c r="D2714" s="349"/>
      <c r="E2714" s="349"/>
      <c r="F2714" s="350"/>
      <c r="G2714" s="349"/>
      <c r="H2714" s="349"/>
      <c r="I2714" s="351"/>
      <c r="J2714" s="352"/>
      <c r="K2714" s="352"/>
      <c r="L2714" s="353"/>
      <c r="M2714" s="352"/>
      <c r="N2714" s="371"/>
      <c r="O2714" s="74">
        <f t="shared" si="145"/>
        <v>0</v>
      </c>
      <c r="P2714" s="74">
        <f t="shared" si="146"/>
        <v>0</v>
      </c>
      <c r="Q2714" s="139" t="str">
        <f t="shared" si="147"/>
        <v/>
      </c>
    </row>
    <row r="2715" spans="1:17" x14ac:dyDescent="0.2">
      <c r="A2715" s="357"/>
      <c r="B2715" s="347"/>
      <c r="C2715" s="580"/>
      <c r="D2715" s="349"/>
      <c r="E2715" s="349"/>
      <c r="F2715" s="350"/>
      <c r="G2715" s="349"/>
      <c r="H2715" s="349"/>
      <c r="I2715" s="351"/>
      <c r="J2715" s="352"/>
      <c r="K2715" s="352"/>
      <c r="L2715" s="353"/>
      <c r="M2715" s="352"/>
      <c r="N2715" s="371"/>
      <c r="O2715" s="74">
        <f t="shared" si="145"/>
        <v>0</v>
      </c>
      <c r="P2715" s="74">
        <f t="shared" si="146"/>
        <v>0</v>
      </c>
      <c r="Q2715" s="139" t="str">
        <f t="shared" si="147"/>
        <v/>
      </c>
    </row>
    <row r="2716" spans="1:17" x14ac:dyDescent="0.2">
      <c r="A2716" s="357"/>
      <c r="B2716" s="347"/>
      <c r="C2716" s="580"/>
      <c r="D2716" s="349"/>
      <c r="E2716" s="349"/>
      <c r="F2716" s="350"/>
      <c r="G2716" s="349"/>
      <c r="H2716" s="349"/>
      <c r="I2716" s="351"/>
      <c r="J2716" s="352"/>
      <c r="K2716" s="352"/>
      <c r="L2716" s="353"/>
      <c r="M2716" s="352"/>
      <c r="N2716" s="371"/>
      <c r="O2716" s="74">
        <f t="shared" si="145"/>
        <v>0</v>
      </c>
      <c r="P2716" s="74">
        <f t="shared" si="146"/>
        <v>0</v>
      </c>
      <c r="Q2716" s="139" t="str">
        <f t="shared" si="147"/>
        <v/>
      </c>
    </row>
    <row r="2717" spans="1:17" x14ac:dyDescent="0.2">
      <c r="A2717" s="357"/>
      <c r="B2717" s="347"/>
      <c r="C2717" s="580"/>
      <c r="D2717" s="349"/>
      <c r="E2717" s="349"/>
      <c r="F2717" s="350"/>
      <c r="G2717" s="349"/>
      <c r="H2717" s="349"/>
      <c r="I2717" s="351"/>
      <c r="J2717" s="352"/>
      <c r="K2717" s="352"/>
      <c r="L2717" s="353"/>
      <c r="M2717" s="352"/>
      <c r="N2717" s="371"/>
      <c r="O2717" s="74">
        <f t="shared" si="145"/>
        <v>0</v>
      </c>
      <c r="P2717" s="74">
        <f t="shared" si="146"/>
        <v>0</v>
      </c>
      <c r="Q2717" s="139" t="str">
        <f t="shared" si="147"/>
        <v/>
      </c>
    </row>
    <row r="2718" spans="1:17" x14ac:dyDescent="0.2">
      <c r="A2718" s="357"/>
      <c r="B2718" s="347"/>
      <c r="C2718" s="580"/>
      <c r="D2718" s="349"/>
      <c r="E2718" s="349"/>
      <c r="F2718" s="350"/>
      <c r="G2718" s="349"/>
      <c r="H2718" s="349"/>
      <c r="I2718" s="351"/>
      <c r="J2718" s="352"/>
      <c r="K2718" s="352"/>
      <c r="L2718" s="353"/>
      <c r="M2718" s="352"/>
      <c r="N2718" s="371"/>
      <c r="O2718" s="74">
        <f t="shared" si="145"/>
        <v>0</v>
      </c>
      <c r="P2718" s="74">
        <f t="shared" si="146"/>
        <v>0</v>
      </c>
      <c r="Q2718" s="139" t="str">
        <f t="shared" si="147"/>
        <v/>
      </c>
    </row>
    <row r="2719" spans="1:17" x14ac:dyDescent="0.2">
      <c r="A2719" s="357"/>
      <c r="B2719" s="347"/>
      <c r="C2719" s="580"/>
      <c r="D2719" s="349"/>
      <c r="E2719" s="349"/>
      <c r="F2719" s="350"/>
      <c r="G2719" s="349"/>
      <c r="H2719" s="349"/>
      <c r="I2719" s="351"/>
      <c r="J2719" s="352"/>
      <c r="K2719" s="352"/>
      <c r="L2719" s="353"/>
      <c r="M2719" s="352"/>
      <c r="N2719" s="371"/>
      <c r="O2719" s="74">
        <f t="shared" si="145"/>
        <v>0</v>
      </c>
      <c r="P2719" s="74">
        <f t="shared" si="146"/>
        <v>0</v>
      </c>
      <c r="Q2719" s="139" t="str">
        <f t="shared" si="147"/>
        <v/>
      </c>
    </row>
    <row r="2720" spans="1:17" x14ac:dyDescent="0.2">
      <c r="A2720" s="357"/>
      <c r="B2720" s="347"/>
      <c r="C2720" s="580"/>
      <c r="D2720" s="349"/>
      <c r="E2720" s="349"/>
      <c r="F2720" s="350"/>
      <c r="G2720" s="349"/>
      <c r="H2720" s="349"/>
      <c r="I2720" s="351"/>
      <c r="J2720" s="352"/>
      <c r="K2720" s="352"/>
      <c r="L2720" s="353"/>
      <c r="M2720" s="352"/>
      <c r="N2720" s="371"/>
      <c r="O2720" s="74">
        <f t="shared" si="145"/>
        <v>0</v>
      </c>
      <c r="P2720" s="74">
        <f t="shared" si="146"/>
        <v>0</v>
      </c>
      <c r="Q2720" s="139" t="str">
        <f t="shared" si="147"/>
        <v/>
      </c>
    </row>
    <row r="2721" spans="1:17" x14ac:dyDescent="0.2">
      <c r="A2721" s="357"/>
      <c r="B2721" s="347"/>
      <c r="C2721" s="580"/>
      <c r="D2721" s="349"/>
      <c r="E2721" s="349"/>
      <c r="F2721" s="350"/>
      <c r="G2721" s="349"/>
      <c r="H2721" s="349"/>
      <c r="I2721" s="351"/>
      <c r="J2721" s="352"/>
      <c r="K2721" s="352"/>
      <c r="L2721" s="353"/>
      <c r="M2721" s="352"/>
      <c r="N2721" s="371"/>
      <c r="O2721" s="74">
        <f t="shared" si="145"/>
        <v>0</v>
      </c>
      <c r="P2721" s="74">
        <f t="shared" si="146"/>
        <v>0</v>
      </c>
      <c r="Q2721" s="139" t="str">
        <f t="shared" si="147"/>
        <v/>
      </c>
    </row>
    <row r="2722" spans="1:17" x14ac:dyDescent="0.2">
      <c r="A2722" s="357"/>
      <c r="B2722" s="347"/>
      <c r="C2722" s="580"/>
      <c r="D2722" s="349"/>
      <c r="E2722" s="349"/>
      <c r="F2722" s="350"/>
      <c r="G2722" s="349"/>
      <c r="H2722" s="349"/>
      <c r="I2722" s="351"/>
      <c r="J2722" s="352"/>
      <c r="K2722" s="352"/>
      <c r="L2722" s="353"/>
      <c r="M2722" s="352"/>
      <c r="N2722" s="371"/>
      <c r="O2722" s="74">
        <f t="shared" si="145"/>
        <v>0</v>
      </c>
      <c r="P2722" s="74">
        <f t="shared" si="146"/>
        <v>0</v>
      </c>
      <c r="Q2722" s="139" t="str">
        <f t="shared" si="147"/>
        <v/>
      </c>
    </row>
    <row r="2723" spans="1:17" x14ac:dyDescent="0.2">
      <c r="A2723" s="357"/>
      <c r="B2723" s="347"/>
      <c r="C2723" s="580"/>
      <c r="D2723" s="349"/>
      <c r="E2723" s="349"/>
      <c r="F2723" s="350"/>
      <c r="G2723" s="349"/>
      <c r="H2723" s="349"/>
      <c r="I2723" s="351"/>
      <c r="J2723" s="352"/>
      <c r="K2723" s="352"/>
      <c r="L2723" s="353"/>
      <c r="M2723" s="352"/>
      <c r="N2723" s="371"/>
      <c r="O2723" s="74">
        <f t="shared" si="145"/>
        <v>0</v>
      </c>
      <c r="P2723" s="74">
        <f t="shared" si="146"/>
        <v>0</v>
      </c>
      <c r="Q2723" s="139" t="str">
        <f t="shared" si="147"/>
        <v/>
      </c>
    </row>
    <row r="2724" spans="1:17" x14ac:dyDescent="0.2">
      <c r="A2724" s="357"/>
      <c r="B2724" s="347"/>
      <c r="C2724" s="580"/>
      <c r="D2724" s="349"/>
      <c r="E2724" s="349"/>
      <c r="F2724" s="350"/>
      <c r="G2724" s="349"/>
      <c r="H2724" s="349"/>
      <c r="I2724" s="351"/>
      <c r="J2724" s="352"/>
      <c r="K2724" s="352"/>
      <c r="L2724" s="353"/>
      <c r="M2724" s="352"/>
      <c r="N2724" s="371"/>
      <c r="O2724" s="74">
        <f t="shared" si="145"/>
        <v>0</v>
      </c>
      <c r="P2724" s="74">
        <f t="shared" si="146"/>
        <v>0</v>
      </c>
      <c r="Q2724" s="139" t="str">
        <f t="shared" si="147"/>
        <v/>
      </c>
    </row>
    <row r="2725" spans="1:17" x14ac:dyDescent="0.2">
      <c r="A2725" s="357"/>
      <c r="B2725" s="347"/>
      <c r="C2725" s="580"/>
      <c r="D2725" s="349"/>
      <c r="E2725" s="349"/>
      <c r="F2725" s="350"/>
      <c r="G2725" s="349"/>
      <c r="H2725" s="349"/>
      <c r="I2725" s="351"/>
      <c r="J2725" s="352"/>
      <c r="K2725" s="352"/>
      <c r="L2725" s="353"/>
      <c r="M2725" s="352"/>
      <c r="N2725" s="371"/>
      <c r="O2725" s="74">
        <f t="shared" si="145"/>
        <v>0</v>
      </c>
      <c r="P2725" s="74">
        <f t="shared" si="146"/>
        <v>0</v>
      </c>
      <c r="Q2725" s="139" t="str">
        <f t="shared" si="147"/>
        <v/>
      </c>
    </row>
    <row r="2726" spans="1:17" x14ac:dyDescent="0.2">
      <c r="A2726" s="357"/>
      <c r="B2726" s="347"/>
      <c r="C2726" s="580"/>
      <c r="D2726" s="349"/>
      <c r="E2726" s="349"/>
      <c r="F2726" s="350"/>
      <c r="G2726" s="349"/>
      <c r="H2726" s="349"/>
      <c r="I2726" s="351"/>
      <c r="J2726" s="352"/>
      <c r="K2726" s="352"/>
      <c r="L2726" s="353"/>
      <c r="M2726" s="352"/>
      <c r="N2726" s="371"/>
      <c r="O2726" s="74">
        <f t="shared" si="145"/>
        <v>0</v>
      </c>
      <c r="P2726" s="74">
        <f t="shared" si="146"/>
        <v>0</v>
      </c>
      <c r="Q2726" s="139" t="str">
        <f t="shared" si="147"/>
        <v/>
      </c>
    </row>
    <row r="2727" spans="1:17" x14ac:dyDescent="0.2">
      <c r="A2727" s="357"/>
      <c r="B2727" s="347"/>
      <c r="C2727" s="580"/>
      <c r="D2727" s="349"/>
      <c r="E2727" s="349"/>
      <c r="F2727" s="350"/>
      <c r="G2727" s="349"/>
      <c r="H2727" s="349"/>
      <c r="I2727" s="351"/>
      <c r="J2727" s="352"/>
      <c r="K2727" s="352"/>
      <c r="L2727" s="353"/>
      <c r="M2727" s="352"/>
      <c r="N2727" s="371"/>
      <c r="O2727" s="74">
        <f t="shared" si="145"/>
        <v>0</v>
      </c>
      <c r="P2727" s="74">
        <f t="shared" si="146"/>
        <v>0</v>
      </c>
      <c r="Q2727" s="139" t="str">
        <f t="shared" si="147"/>
        <v/>
      </c>
    </row>
    <row r="2728" spans="1:17" x14ac:dyDescent="0.2">
      <c r="A2728" s="357"/>
      <c r="B2728" s="347"/>
      <c r="C2728" s="580"/>
      <c r="D2728" s="349"/>
      <c r="E2728" s="349"/>
      <c r="F2728" s="350"/>
      <c r="G2728" s="349"/>
      <c r="H2728" s="349"/>
      <c r="I2728" s="351"/>
      <c r="J2728" s="352"/>
      <c r="K2728" s="352"/>
      <c r="L2728" s="353"/>
      <c r="M2728" s="352"/>
      <c r="N2728" s="371"/>
      <c r="O2728" s="74">
        <f t="shared" si="145"/>
        <v>0</v>
      </c>
      <c r="P2728" s="74">
        <f t="shared" si="146"/>
        <v>0</v>
      </c>
      <c r="Q2728" s="139" t="str">
        <f t="shared" si="147"/>
        <v/>
      </c>
    </row>
    <row r="2729" spans="1:17" x14ac:dyDescent="0.2">
      <c r="A2729" s="357"/>
      <c r="B2729" s="347"/>
      <c r="C2729" s="580"/>
      <c r="D2729" s="349"/>
      <c r="E2729" s="349"/>
      <c r="F2729" s="350"/>
      <c r="G2729" s="349"/>
      <c r="H2729" s="349"/>
      <c r="I2729" s="351"/>
      <c r="J2729" s="352"/>
      <c r="K2729" s="352"/>
      <c r="L2729" s="353"/>
      <c r="M2729" s="352"/>
      <c r="N2729" s="371"/>
      <c r="O2729" s="74">
        <f t="shared" si="145"/>
        <v>0</v>
      </c>
      <c r="P2729" s="74">
        <f t="shared" si="146"/>
        <v>0</v>
      </c>
      <c r="Q2729" s="139" t="str">
        <f t="shared" si="147"/>
        <v/>
      </c>
    </row>
    <row r="2730" spans="1:17" x14ac:dyDescent="0.2">
      <c r="A2730" s="357"/>
      <c r="B2730" s="347"/>
      <c r="C2730" s="580"/>
      <c r="D2730" s="349"/>
      <c r="E2730" s="349"/>
      <c r="F2730" s="350"/>
      <c r="G2730" s="349"/>
      <c r="H2730" s="349"/>
      <c r="I2730" s="351"/>
      <c r="J2730" s="352"/>
      <c r="K2730" s="352"/>
      <c r="L2730" s="353"/>
      <c r="M2730" s="352"/>
      <c r="N2730" s="371"/>
      <c r="O2730" s="74">
        <f t="shared" si="145"/>
        <v>0</v>
      </c>
      <c r="P2730" s="74">
        <f t="shared" si="146"/>
        <v>0</v>
      </c>
      <c r="Q2730" s="139" t="str">
        <f t="shared" si="147"/>
        <v/>
      </c>
    </row>
    <row r="2731" spans="1:17" x14ac:dyDescent="0.2">
      <c r="A2731" s="357"/>
      <c r="B2731" s="347"/>
      <c r="C2731" s="580"/>
      <c r="D2731" s="349"/>
      <c r="E2731" s="349"/>
      <c r="F2731" s="350"/>
      <c r="G2731" s="349"/>
      <c r="H2731" s="349"/>
      <c r="I2731" s="351"/>
      <c r="J2731" s="352"/>
      <c r="K2731" s="352"/>
      <c r="L2731" s="353"/>
      <c r="M2731" s="352"/>
      <c r="N2731" s="371"/>
      <c r="O2731" s="74">
        <f t="shared" si="145"/>
        <v>0</v>
      </c>
      <c r="P2731" s="74">
        <f t="shared" si="146"/>
        <v>0</v>
      </c>
      <c r="Q2731" s="139" t="str">
        <f t="shared" si="147"/>
        <v/>
      </c>
    </row>
    <row r="2732" spans="1:17" x14ac:dyDescent="0.2">
      <c r="A2732" s="357"/>
      <c r="B2732" s="347"/>
      <c r="C2732" s="580"/>
      <c r="D2732" s="349"/>
      <c r="E2732" s="349"/>
      <c r="F2732" s="350"/>
      <c r="G2732" s="349"/>
      <c r="H2732" s="349"/>
      <c r="I2732" s="351"/>
      <c r="J2732" s="352"/>
      <c r="K2732" s="352"/>
      <c r="L2732" s="353"/>
      <c r="M2732" s="352"/>
      <c r="N2732" s="371"/>
      <c r="O2732" s="74">
        <f t="shared" si="145"/>
        <v>0</v>
      </c>
      <c r="P2732" s="74">
        <f t="shared" si="146"/>
        <v>0</v>
      </c>
      <c r="Q2732" s="139" t="str">
        <f t="shared" si="147"/>
        <v/>
      </c>
    </row>
    <row r="2733" spans="1:17" x14ac:dyDescent="0.2">
      <c r="A2733" s="357"/>
      <c r="B2733" s="347"/>
      <c r="C2733" s="580"/>
      <c r="D2733" s="349"/>
      <c r="E2733" s="349"/>
      <c r="F2733" s="350"/>
      <c r="G2733" s="349"/>
      <c r="H2733" s="349"/>
      <c r="I2733" s="351"/>
      <c r="J2733" s="352"/>
      <c r="K2733" s="352"/>
      <c r="L2733" s="353"/>
      <c r="M2733" s="352"/>
      <c r="N2733" s="371"/>
      <c r="O2733" s="74">
        <f t="shared" si="145"/>
        <v>0</v>
      </c>
      <c r="P2733" s="74">
        <f t="shared" si="146"/>
        <v>0</v>
      </c>
      <c r="Q2733" s="139" t="str">
        <f t="shared" si="147"/>
        <v/>
      </c>
    </row>
    <row r="2734" spans="1:17" x14ac:dyDescent="0.2">
      <c r="A2734" s="357"/>
      <c r="B2734" s="347"/>
      <c r="C2734" s="580"/>
      <c r="D2734" s="349"/>
      <c r="E2734" s="349"/>
      <c r="F2734" s="350"/>
      <c r="G2734" s="349"/>
      <c r="H2734" s="349"/>
      <c r="I2734" s="351"/>
      <c r="J2734" s="352"/>
      <c r="K2734" s="352"/>
      <c r="L2734" s="353"/>
      <c r="M2734" s="352"/>
      <c r="N2734" s="371"/>
      <c r="O2734" s="74">
        <f t="shared" si="145"/>
        <v>0</v>
      </c>
      <c r="P2734" s="74">
        <f t="shared" si="146"/>
        <v>0</v>
      </c>
      <c r="Q2734" s="139" t="str">
        <f t="shared" si="147"/>
        <v/>
      </c>
    </row>
    <row r="2735" spans="1:17" x14ac:dyDescent="0.2">
      <c r="A2735" s="357"/>
      <c r="B2735" s="347"/>
      <c r="C2735" s="580"/>
      <c r="D2735" s="349"/>
      <c r="E2735" s="349"/>
      <c r="F2735" s="350"/>
      <c r="G2735" s="349"/>
      <c r="H2735" s="349"/>
      <c r="I2735" s="351"/>
      <c r="J2735" s="352"/>
      <c r="K2735" s="352"/>
      <c r="L2735" s="353"/>
      <c r="M2735" s="352"/>
      <c r="N2735" s="371"/>
      <c r="O2735" s="74">
        <f t="shared" si="145"/>
        <v>0</v>
      </c>
      <c r="P2735" s="74">
        <f t="shared" si="146"/>
        <v>0</v>
      </c>
      <c r="Q2735" s="139" t="str">
        <f t="shared" si="147"/>
        <v/>
      </c>
    </row>
    <row r="2736" spans="1:17" x14ac:dyDescent="0.2">
      <c r="A2736" s="357"/>
      <c r="B2736" s="347"/>
      <c r="C2736" s="580"/>
      <c r="D2736" s="349"/>
      <c r="E2736" s="349"/>
      <c r="F2736" s="350"/>
      <c r="G2736" s="349"/>
      <c r="H2736" s="349"/>
      <c r="I2736" s="351"/>
      <c r="J2736" s="352"/>
      <c r="K2736" s="352"/>
      <c r="L2736" s="353"/>
      <c r="M2736" s="352"/>
      <c r="N2736" s="371"/>
      <c r="O2736" s="74">
        <f t="shared" si="145"/>
        <v>0</v>
      </c>
      <c r="P2736" s="74">
        <f t="shared" si="146"/>
        <v>0</v>
      </c>
      <c r="Q2736" s="139" t="str">
        <f t="shared" si="147"/>
        <v/>
      </c>
    </row>
    <row r="2737" spans="1:17" x14ac:dyDescent="0.2">
      <c r="A2737" s="357"/>
      <c r="B2737" s="347"/>
      <c r="C2737" s="580"/>
      <c r="D2737" s="349"/>
      <c r="E2737" s="349"/>
      <c r="F2737" s="350"/>
      <c r="G2737" s="349"/>
      <c r="H2737" s="349"/>
      <c r="I2737" s="351"/>
      <c r="J2737" s="352"/>
      <c r="K2737" s="352"/>
      <c r="L2737" s="353"/>
      <c r="M2737" s="352"/>
      <c r="N2737" s="371"/>
      <c r="O2737" s="74">
        <f t="shared" si="145"/>
        <v>0</v>
      </c>
      <c r="P2737" s="74">
        <f t="shared" si="146"/>
        <v>0</v>
      </c>
      <c r="Q2737" s="139" t="str">
        <f t="shared" si="147"/>
        <v/>
      </c>
    </row>
    <row r="2738" spans="1:17" x14ac:dyDescent="0.2">
      <c r="A2738" s="357"/>
      <c r="B2738" s="347"/>
      <c r="C2738" s="580"/>
      <c r="D2738" s="349"/>
      <c r="E2738" s="349"/>
      <c r="F2738" s="350"/>
      <c r="G2738" s="349"/>
      <c r="H2738" s="349"/>
      <c r="I2738" s="351"/>
      <c r="J2738" s="352"/>
      <c r="K2738" s="352"/>
      <c r="L2738" s="353"/>
      <c r="M2738" s="352"/>
      <c r="N2738" s="371"/>
      <c r="O2738" s="74">
        <f t="shared" si="145"/>
        <v>0</v>
      </c>
      <c r="P2738" s="74">
        <f t="shared" si="146"/>
        <v>0</v>
      </c>
      <c r="Q2738" s="139" t="str">
        <f t="shared" si="147"/>
        <v/>
      </c>
    </row>
    <row r="2739" spans="1:17" x14ac:dyDescent="0.2">
      <c r="A2739" s="357"/>
      <c r="B2739" s="347"/>
      <c r="C2739" s="580"/>
      <c r="D2739" s="349"/>
      <c r="E2739" s="349"/>
      <c r="F2739" s="350"/>
      <c r="G2739" s="349"/>
      <c r="H2739" s="349"/>
      <c r="I2739" s="351"/>
      <c r="J2739" s="352"/>
      <c r="K2739" s="352"/>
      <c r="L2739" s="353"/>
      <c r="M2739" s="352"/>
      <c r="N2739" s="371"/>
      <c r="O2739" s="74">
        <f t="shared" si="145"/>
        <v>0</v>
      </c>
      <c r="P2739" s="74">
        <f t="shared" si="146"/>
        <v>0</v>
      </c>
      <c r="Q2739" s="139" t="str">
        <f t="shared" si="147"/>
        <v/>
      </c>
    </row>
    <row r="2740" spans="1:17" x14ac:dyDescent="0.2">
      <c r="A2740" s="357"/>
      <c r="B2740" s="347"/>
      <c r="C2740" s="580"/>
      <c r="D2740" s="349"/>
      <c r="E2740" s="349"/>
      <c r="F2740" s="350"/>
      <c r="G2740" s="349"/>
      <c r="H2740" s="349"/>
      <c r="I2740" s="351"/>
      <c r="J2740" s="352"/>
      <c r="K2740" s="352"/>
      <c r="L2740" s="353"/>
      <c r="M2740" s="352"/>
      <c r="N2740" s="371"/>
      <c r="O2740" s="74">
        <f t="shared" si="145"/>
        <v>0</v>
      </c>
      <c r="P2740" s="74">
        <f t="shared" si="146"/>
        <v>0</v>
      </c>
      <c r="Q2740" s="139" t="str">
        <f t="shared" si="147"/>
        <v/>
      </c>
    </row>
    <row r="2741" spans="1:17" x14ac:dyDescent="0.2">
      <c r="A2741" s="357"/>
      <c r="B2741" s="347"/>
      <c r="C2741" s="580"/>
      <c r="D2741" s="349"/>
      <c r="E2741" s="349"/>
      <c r="F2741" s="350"/>
      <c r="G2741" s="349"/>
      <c r="H2741" s="349"/>
      <c r="I2741" s="351"/>
      <c r="J2741" s="352"/>
      <c r="K2741" s="352"/>
      <c r="L2741" s="353"/>
      <c r="M2741" s="352"/>
      <c r="N2741" s="371"/>
      <c r="O2741" s="74">
        <f t="shared" si="145"/>
        <v>0</v>
      </c>
      <c r="P2741" s="74">
        <f t="shared" si="146"/>
        <v>0</v>
      </c>
      <c r="Q2741" s="139" t="str">
        <f t="shared" si="147"/>
        <v/>
      </c>
    </row>
    <row r="2742" spans="1:17" x14ac:dyDescent="0.2">
      <c r="A2742" s="357"/>
      <c r="B2742" s="347"/>
      <c r="C2742" s="580"/>
      <c r="D2742" s="349"/>
      <c r="E2742" s="349"/>
      <c r="F2742" s="350"/>
      <c r="G2742" s="349"/>
      <c r="H2742" s="349"/>
      <c r="I2742" s="351"/>
      <c r="J2742" s="352"/>
      <c r="K2742" s="352"/>
      <c r="L2742" s="353"/>
      <c r="M2742" s="352"/>
      <c r="N2742" s="371"/>
      <c r="O2742" s="74">
        <f t="shared" si="145"/>
        <v>0</v>
      </c>
      <c r="P2742" s="74">
        <f t="shared" si="146"/>
        <v>0</v>
      </c>
      <c r="Q2742" s="139" t="str">
        <f t="shared" si="147"/>
        <v/>
      </c>
    </row>
    <row r="2743" spans="1:17" x14ac:dyDescent="0.2">
      <c r="A2743" s="357"/>
      <c r="B2743" s="347"/>
      <c r="C2743" s="580"/>
      <c r="D2743" s="349"/>
      <c r="E2743" s="349"/>
      <c r="F2743" s="350"/>
      <c r="G2743" s="349"/>
      <c r="H2743" s="349"/>
      <c r="I2743" s="351"/>
      <c r="J2743" s="352"/>
      <c r="K2743" s="352"/>
      <c r="L2743" s="353"/>
      <c r="M2743" s="352"/>
      <c r="N2743" s="371"/>
      <c r="O2743" s="74">
        <f t="shared" si="145"/>
        <v>0</v>
      </c>
      <c r="P2743" s="74">
        <f t="shared" si="146"/>
        <v>0</v>
      </c>
      <c r="Q2743" s="139" t="str">
        <f t="shared" si="147"/>
        <v/>
      </c>
    </row>
    <row r="2744" spans="1:17" x14ac:dyDescent="0.2">
      <c r="A2744" s="357"/>
      <c r="B2744" s="347"/>
      <c r="C2744" s="580"/>
      <c r="D2744" s="349"/>
      <c r="E2744" s="349"/>
      <c r="F2744" s="350"/>
      <c r="G2744" s="349"/>
      <c r="H2744" s="349"/>
      <c r="I2744" s="351"/>
      <c r="J2744" s="352"/>
      <c r="K2744" s="352"/>
      <c r="L2744" s="353"/>
      <c r="M2744" s="352"/>
      <c r="N2744" s="371"/>
      <c r="O2744" s="74">
        <f t="shared" si="145"/>
        <v>0</v>
      </c>
      <c r="P2744" s="74">
        <f t="shared" si="146"/>
        <v>0</v>
      </c>
      <c r="Q2744" s="139" t="str">
        <f t="shared" si="147"/>
        <v/>
      </c>
    </row>
    <row r="2745" spans="1:17" x14ac:dyDescent="0.2">
      <c r="A2745" s="357"/>
      <c r="B2745" s="347"/>
      <c r="C2745" s="580"/>
      <c r="D2745" s="349"/>
      <c r="E2745" s="349"/>
      <c r="F2745" s="350"/>
      <c r="G2745" s="349"/>
      <c r="H2745" s="349"/>
      <c r="I2745" s="351"/>
      <c r="J2745" s="352"/>
      <c r="K2745" s="352"/>
      <c r="L2745" s="353"/>
      <c r="M2745" s="352"/>
      <c r="N2745" s="371"/>
      <c r="O2745" s="74">
        <f t="shared" si="145"/>
        <v>0</v>
      </c>
      <c r="P2745" s="74">
        <f t="shared" si="146"/>
        <v>0</v>
      </c>
      <c r="Q2745" s="139" t="str">
        <f t="shared" si="147"/>
        <v/>
      </c>
    </row>
    <row r="2746" spans="1:17" x14ac:dyDescent="0.2">
      <c r="A2746" s="357"/>
      <c r="B2746" s="347"/>
      <c r="C2746" s="580"/>
      <c r="D2746" s="349"/>
      <c r="E2746" s="349"/>
      <c r="F2746" s="350"/>
      <c r="G2746" s="349"/>
      <c r="H2746" s="349"/>
      <c r="I2746" s="351"/>
      <c r="J2746" s="352"/>
      <c r="K2746" s="352"/>
      <c r="L2746" s="353"/>
      <c r="M2746" s="352"/>
      <c r="N2746" s="371"/>
      <c r="O2746" s="74">
        <f t="shared" ref="O2746:O2801" si="148">IF(B2746=0,0,IF(YEAR(B2746)=$P$1,MONTH(B2746)-$O$1+1,(YEAR(B2746)-$P$1)*12-$O$1+1+MONTH(B2746)))</f>
        <v>0</v>
      </c>
      <c r="P2746" s="74">
        <f t="shared" ref="P2746:P2801" si="149">IF(C2746=0,0,IF(YEAR(C2746)=$P$1,MONTH(C2746)-$O$1+1,(YEAR(C2746)-$P$1)*12-$O$1+1+MONTH(C2746)))</f>
        <v>0</v>
      </c>
      <c r="Q2746" s="139" t="str">
        <f t="shared" ref="Q2746:Q2801" si="150">SUBSTITUTE(D2746," ","_")</f>
        <v/>
      </c>
    </row>
    <row r="2747" spans="1:17" x14ac:dyDescent="0.2">
      <c r="A2747" s="357"/>
      <c r="B2747" s="347"/>
      <c r="C2747" s="580"/>
      <c r="D2747" s="349"/>
      <c r="E2747" s="349"/>
      <c r="F2747" s="350"/>
      <c r="G2747" s="349"/>
      <c r="H2747" s="349"/>
      <c r="I2747" s="351"/>
      <c r="J2747" s="352"/>
      <c r="K2747" s="352"/>
      <c r="L2747" s="353"/>
      <c r="M2747" s="352"/>
      <c r="N2747" s="371"/>
      <c r="O2747" s="74">
        <f t="shared" si="148"/>
        <v>0</v>
      </c>
      <c r="P2747" s="74">
        <f t="shared" si="149"/>
        <v>0</v>
      </c>
      <c r="Q2747" s="139" t="str">
        <f t="shared" si="150"/>
        <v/>
      </c>
    </row>
    <row r="2748" spans="1:17" x14ac:dyDescent="0.2">
      <c r="A2748" s="357"/>
      <c r="B2748" s="347"/>
      <c r="C2748" s="580"/>
      <c r="D2748" s="349"/>
      <c r="E2748" s="349"/>
      <c r="F2748" s="350"/>
      <c r="G2748" s="349"/>
      <c r="H2748" s="349"/>
      <c r="I2748" s="351"/>
      <c r="J2748" s="352"/>
      <c r="K2748" s="352"/>
      <c r="L2748" s="353"/>
      <c r="M2748" s="352"/>
      <c r="N2748" s="371"/>
      <c r="O2748" s="74">
        <f t="shared" si="148"/>
        <v>0</v>
      </c>
      <c r="P2748" s="74">
        <f t="shared" si="149"/>
        <v>0</v>
      </c>
      <c r="Q2748" s="139" t="str">
        <f t="shared" si="150"/>
        <v/>
      </c>
    </row>
    <row r="2749" spans="1:17" x14ac:dyDescent="0.2">
      <c r="A2749" s="357"/>
      <c r="B2749" s="347"/>
      <c r="C2749" s="580"/>
      <c r="D2749" s="349"/>
      <c r="E2749" s="349"/>
      <c r="F2749" s="350"/>
      <c r="G2749" s="349"/>
      <c r="H2749" s="349"/>
      <c r="I2749" s="351"/>
      <c r="J2749" s="352"/>
      <c r="K2749" s="352"/>
      <c r="L2749" s="353"/>
      <c r="M2749" s="352"/>
      <c r="N2749" s="371"/>
      <c r="O2749" s="74">
        <f t="shared" si="148"/>
        <v>0</v>
      </c>
      <c r="P2749" s="74">
        <f t="shared" si="149"/>
        <v>0</v>
      </c>
      <c r="Q2749" s="139" t="str">
        <f t="shared" si="150"/>
        <v/>
      </c>
    </row>
    <row r="2750" spans="1:17" x14ac:dyDescent="0.2">
      <c r="A2750" s="357"/>
      <c r="B2750" s="347"/>
      <c r="C2750" s="580"/>
      <c r="D2750" s="349"/>
      <c r="E2750" s="349"/>
      <c r="F2750" s="350"/>
      <c r="G2750" s="349"/>
      <c r="H2750" s="349"/>
      <c r="I2750" s="351"/>
      <c r="J2750" s="352"/>
      <c r="K2750" s="352"/>
      <c r="L2750" s="353"/>
      <c r="M2750" s="352"/>
      <c r="N2750" s="371"/>
      <c r="O2750" s="74">
        <f t="shared" si="148"/>
        <v>0</v>
      </c>
      <c r="P2750" s="74">
        <f t="shared" si="149"/>
        <v>0</v>
      </c>
      <c r="Q2750" s="139" t="str">
        <f t="shared" si="150"/>
        <v/>
      </c>
    </row>
    <row r="2751" spans="1:17" x14ac:dyDescent="0.2">
      <c r="A2751" s="357"/>
      <c r="B2751" s="347"/>
      <c r="C2751" s="580"/>
      <c r="D2751" s="349"/>
      <c r="E2751" s="349"/>
      <c r="F2751" s="350"/>
      <c r="G2751" s="349"/>
      <c r="H2751" s="349"/>
      <c r="I2751" s="351"/>
      <c r="J2751" s="352"/>
      <c r="K2751" s="352"/>
      <c r="L2751" s="353"/>
      <c r="M2751" s="352"/>
      <c r="N2751" s="371"/>
      <c r="O2751" s="74">
        <f t="shared" si="148"/>
        <v>0</v>
      </c>
      <c r="P2751" s="74">
        <f t="shared" si="149"/>
        <v>0</v>
      </c>
      <c r="Q2751" s="139" t="str">
        <f t="shared" si="150"/>
        <v/>
      </c>
    </row>
    <row r="2752" spans="1:17" x14ac:dyDescent="0.2">
      <c r="A2752" s="357"/>
      <c r="B2752" s="347"/>
      <c r="C2752" s="580"/>
      <c r="D2752" s="349"/>
      <c r="E2752" s="349"/>
      <c r="F2752" s="350"/>
      <c r="G2752" s="349"/>
      <c r="H2752" s="349"/>
      <c r="I2752" s="351"/>
      <c r="J2752" s="352"/>
      <c r="K2752" s="352"/>
      <c r="L2752" s="353"/>
      <c r="M2752" s="352"/>
      <c r="N2752" s="371"/>
      <c r="O2752" s="74">
        <f t="shared" si="148"/>
        <v>0</v>
      </c>
      <c r="P2752" s="74">
        <f t="shared" si="149"/>
        <v>0</v>
      </c>
      <c r="Q2752" s="139" t="str">
        <f t="shared" si="150"/>
        <v/>
      </c>
    </row>
    <row r="2753" spans="1:17" x14ac:dyDescent="0.2">
      <c r="A2753" s="357"/>
      <c r="B2753" s="347"/>
      <c r="C2753" s="580"/>
      <c r="D2753" s="349"/>
      <c r="E2753" s="349"/>
      <c r="F2753" s="350"/>
      <c r="G2753" s="349"/>
      <c r="H2753" s="349"/>
      <c r="I2753" s="351"/>
      <c r="J2753" s="352"/>
      <c r="K2753" s="352"/>
      <c r="L2753" s="353"/>
      <c r="M2753" s="352"/>
      <c r="N2753" s="371"/>
      <c r="O2753" s="74">
        <f t="shared" si="148"/>
        <v>0</v>
      </c>
      <c r="P2753" s="74">
        <f t="shared" si="149"/>
        <v>0</v>
      </c>
      <c r="Q2753" s="139" t="str">
        <f t="shared" si="150"/>
        <v/>
      </c>
    </row>
    <row r="2754" spans="1:17" x14ac:dyDescent="0.2">
      <c r="A2754" s="357"/>
      <c r="B2754" s="347"/>
      <c r="C2754" s="580"/>
      <c r="D2754" s="349"/>
      <c r="E2754" s="349"/>
      <c r="F2754" s="350"/>
      <c r="G2754" s="349"/>
      <c r="H2754" s="349"/>
      <c r="I2754" s="351"/>
      <c r="J2754" s="352"/>
      <c r="K2754" s="352"/>
      <c r="L2754" s="353"/>
      <c r="M2754" s="352"/>
      <c r="N2754" s="371"/>
      <c r="O2754" s="74">
        <f t="shared" si="148"/>
        <v>0</v>
      </c>
      <c r="P2754" s="74">
        <f t="shared" si="149"/>
        <v>0</v>
      </c>
      <c r="Q2754" s="139" t="str">
        <f t="shared" si="150"/>
        <v/>
      </c>
    </row>
    <row r="2755" spans="1:17" x14ac:dyDescent="0.2">
      <c r="A2755" s="357"/>
      <c r="B2755" s="347"/>
      <c r="C2755" s="580"/>
      <c r="D2755" s="349"/>
      <c r="E2755" s="349"/>
      <c r="F2755" s="350"/>
      <c r="G2755" s="349"/>
      <c r="H2755" s="349"/>
      <c r="I2755" s="351"/>
      <c r="J2755" s="352"/>
      <c r="K2755" s="352"/>
      <c r="L2755" s="353"/>
      <c r="M2755" s="352"/>
      <c r="N2755" s="371"/>
      <c r="O2755" s="74">
        <f t="shared" si="148"/>
        <v>0</v>
      </c>
      <c r="P2755" s="74">
        <f t="shared" si="149"/>
        <v>0</v>
      </c>
      <c r="Q2755" s="139" t="str">
        <f t="shared" si="150"/>
        <v/>
      </c>
    </row>
    <row r="2756" spans="1:17" x14ac:dyDescent="0.2">
      <c r="A2756" s="357"/>
      <c r="B2756" s="347"/>
      <c r="C2756" s="580"/>
      <c r="D2756" s="349"/>
      <c r="E2756" s="349"/>
      <c r="F2756" s="350"/>
      <c r="G2756" s="349"/>
      <c r="H2756" s="349"/>
      <c r="I2756" s="351"/>
      <c r="J2756" s="352"/>
      <c r="K2756" s="352"/>
      <c r="L2756" s="353"/>
      <c r="M2756" s="352"/>
      <c r="N2756" s="371"/>
      <c r="O2756" s="74">
        <f t="shared" si="148"/>
        <v>0</v>
      </c>
      <c r="P2756" s="74">
        <f t="shared" si="149"/>
        <v>0</v>
      </c>
      <c r="Q2756" s="139" t="str">
        <f t="shared" si="150"/>
        <v/>
      </c>
    </row>
    <row r="2757" spans="1:17" x14ac:dyDescent="0.2">
      <c r="A2757" s="357"/>
      <c r="B2757" s="347"/>
      <c r="C2757" s="580"/>
      <c r="D2757" s="349"/>
      <c r="E2757" s="349"/>
      <c r="F2757" s="350"/>
      <c r="G2757" s="349"/>
      <c r="H2757" s="349"/>
      <c r="I2757" s="351"/>
      <c r="J2757" s="352"/>
      <c r="K2757" s="352"/>
      <c r="L2757" s="353"/>
      <c r="M2757" s="352"/>
      <c r="N2757" s="371"/>
      <c r="O2757" s="74">
        <f t="shared" si="148"/>
        <v>0</v>
      </c>
      <c r="P2757" s="74">
        <f t="shared" si="149"/>
        <v>0</v>
      </c>
      <c r="Q2757" s="139" t="str">
        <f t="shared" si="150"/>
        <v/>
      </c>
    </row>
    <row r="2758" spans="1:17" x14ac:dyDescent="0.2">
      <c r="A2758" s="357"/>
      <c r="B2758" s="347"/>
      <c r="C2758" s="580"/>
      <c r="D2758" s="349"/>
      <c r="E2758" s="349"/>
      <c r="F2758" s="350"/>
      <c r="G2758" s="349"/>
      <c r="H2758" s="349"/>
      <c r="I2758" s="351"/>
      <c r="J2758" s="352"/>
      <c r="K2758" s="352"/>
      <c r="L2758" s="353"/>
      <c r="M2758" s="352"/>
      <c r="N2758" s="371"/>
      <c r="O2758" s="74">
        <f t="shared" si="148"/>
        <v>0</v>
      </c>
      <c r="P2758" s="74">
        <f t="shared" si="149"/>
        <v>0</v>
      </c>
      <c r="Q2758" s="139" t="str">
        <f t="shared" si="150"/>
        <v/>
      </c>
    </row>
    <row r="2759" spans="1:17" x14ac:dyDescent="0.2">
      <c r="A2759" s="357"/>
      <c r="B2759" s="347"/>
      <c r="C2759" s="580"/>
      <c r="D2759" s="349"/>
      <c r="E2759" s="349"/>
      <c r="F2759" s="350"/>
      <c r="G2759" s="349"/>
      <c r="H2759" s="349"/>
      <c r="I2759" s="351"/>
      <c r="J2759" s="352"/>
      <c r="K2759" s="352"/>
      <c r="L2759" s="353"/>
      <c r="M2759" s="352"/>
      <c r="N2759" s="371"/>
      <c r="O2759" s="74">
        <f t="shared" si="148"/>
        <v>0</v>
      </c>
      <c r="P2759" s="74">
        <f t="shared" si="149"/>
        <v>0</v>
      </c>
      <c r="Q2759" s="139" t="str">
        <f t="shared" si="150"/>
        <v/>
      </c>
    </row>
    <row r="2760" spans="1:17" x14ac:dyDescent="0.2">
      <c r="A2760" s="357"/>
      <c r="B2760" s="347"/>
      <c r="C2760" s="580"/>
      <c r="D2760" s="349"/>
      <c r="E2760" s="349"/>
      <c r="F2760" s="350"/>
      <c r="G2760" s="349"/>
      <c r="H2760" s="349"/>
      <c r="I2760" s="351"/>
      <c r="J2760" s="352"/>
      <c r="K2760" s="352"/>
      <c r="L2760" s="353"/>
      <c r="M2760" s="352"/>
      <c r="N2760" s="371"/>
      <c r="O2760" s="74">
        <f t="shared" si="148"/>
        <v>0</v>
      </c>
      <c r="P2760" s="74">
        <f t="shared" si="149"/>
        <v>0</v>
      </c>
      <c r="Q2760" s="139" t="str">
        <f t="shared" si="150"/>
        <v/>
      </c>
    </row>
    <row r="2761" spans="1:17" x14ac:dyDescent="0.2">
      <c r="A2761" s="357"/>
      <c r="B2761" s="347"/>
      <c r="C2761" s="580"/>
      <c r="D2761" s="349"/>
      <c r="E2761" s="349"/>
      <c r="F2761" s="350"/>
      <c r="G2761" s="349"/>
      <c r="H2761" s="349"/>
      <c r="I2761" s="351"/>
      <c r="J2761" s="352"/>
      <c r="K2761" s="352"/>
      <c r="L2761" s="353"/>
      <c r="M2761" s="352"/>
      <c r="N2761" s="371"/>
      <c r="O2761" s="74">
        <f t="shared" si="148"/>
        <v>0</v>
      </c>
      <c r="P2761" s="74">
        <f t="shared" si="149"/>
        <v>0</v>
      </c>
      <c r="Q2761" s="139" t="str">
        <f t="shared" si="150"/>
        <v/>
      </c>
    </row>
    <row r="2762" spans="1:17" x14ac:dyDescent="0.2">
      <c r="A2762" s="357"/>
      <c r="B2762" s="347"/>
      <c r="C2762" s="580"/>
      <c r="D2762" s="349"/>
      <c r="E2762" s="349"/>
      <c r="F2762" s="350"/>
      <c r="G2762" s="349"/>
      <c r="H2762" s="349"/>
      <c r="I2762" s="351"/>
      <c r="J2762" s="352"/>
      <c r="K2762" s="352"/>
      <c r="L2762" s="353"/>
      <c r="M2762" s="352"/>
      <c r="N2762" s="371"/>
      <c r="O2762" s="74">
        <f t="shared" si="148"/>
        <v>0</v>
      </c>
      <c r="P2762" s="74">
        <f t="shared" si="149"/>
        <v>0</v>
      </c>
      <c r="Q2762" s="139" t="str">
        <f t="shared" si="150"/>
        <v/>
      </c>
    </row>
    <row r="2763" spans="1:17" x14ac:dyDescent="0.2">
      <c r="A2763" s="357"/>
      <c r="B2763" s="347"/>
      <c r="C2763" s="580"/>
      <c r="D2763" s="349"/>
      <c r="E2763" s="349"/>
      <c r="F2763" s="350"/>
      <c r="G2763" s="349"/>
      <c r="H2763" s="349"/>
      <c r="I2763" s="351"/>
      <c r="J2763" s="352"/>
      <c r="K2763" s="352"/>
      <c r="L2763" s="353"/>
      <c r="M2763" s="352"/>
      <c r="N2763" s="371"/>
      <c r="O2763" s="74">
        <f t="shared" si="148"/>
        <v>0</v>
      </c>
      <c r="P2763" s="74">
        <f t="shared" si="149"/>
        <v>0</v>
      </c>
      <c r="Q2763" s="139" t="str">
        <f t="shared" si="150"/>
        <v/>
      </c>
    </row>
    <row r="2764" spans="1:17" x14ac:dyDescent="0.2">
      <c r="A2764" s="357"/>
      <c r="B2764" s="347"/>
      <c r="C2764" s="580"/>
      <c r="D2764" s="349"/>
      <c r="E2764" s="349"/>
      <c r="F2764" s="350"/>
      <c r="G2764" s="349"/>
      <c r="H2764" s="349"/>
      <c r="I2764" s="351"/>
      <c r="J2764" s="352"/>
      <c r="K2764" s="352"/>
      <c r="L2764" s="353"/>
      <c r="M2764" s="352"/>
      <c r="N2764" s="371"/>
      <c r="O2764" s="74">
        <f t="shared" si="148"/>
        <v>0</v>
      </c>
      <c r="P2764" s="74">
        <f t="shared" si="149"/>
        <v>0</v>
      </c>
      <c r="Q2764" s="139" t="str">
        <f t="shared" si="150"/>
        <v/>
      </c>
    </row>
    <row r="2765" spans="1:17" x14ac:dyDescent="0.2">
      <c r="A2765" s="357"/>
      <c r="B2765" s="347"/>
      <c r="C2765" s="580"/>
      <c r="D2765" s="349"/>
      <c r="E2765" s="349"/>
      <c r="F2765" s="350"/>
      <c r="G2765" s="349"/>
      <c r="H2765" s="349"/>
      <c r="I2765" s="351"/>
      <c r="J2765" s="352"/>
      <c r="K2765" s="352"/>
      <c r="L2765" s="353"/>
      <c r="M2765" s="352"/>
      <c r="N2765" s="371"/>
      <c r="O2765" s="74">
        <f t="shared" si="148"/>
        <v>0</v>
      </c>
      <c r="P2765" s="74">
        <f t="shared" si="149"/>
        <v>0</v>
      </c>
      <c r="Q2765" s="139" t="str">
        <f t="shared" si="150"/>
        <v/>
      </c>
    </row>
    <row r="2766" spans="1:17" x14ac:dyDescent="0.2">
      <c r="A2766" s="357"/>
      <c r="B2766" s="347"/>
      <c r="C2766" s="580"/>
      <c r="D2766" s="349"/>
      <c r="E2766" s="349"/>
      <c r="F2766" s="350"/>
      <c r="G2766" s="349"/>
      <c r="H2766" s="349"/>
      <c r="I2766" s="351"/>
      <c r="J2766" s="352"/>
      <c r="K2766" s="352"/>
      <c r="L2766" s="353"/>
      <c r="M2766" s="352"/>
      <c r="N2766" s="371"/>
      <c r="O2766" s="74">
        <f t="shared" si="148"/>
        <v>0</v>
      </c>
      <c r="P2766" s="74">
        <f t="shared" si="149"/>
        <v>0</v>
      </c>
      <c r="Q2766" s="139" t="str">
        <f t="shared" si="150"/>
        <v/>
      </c>
    </row>
    <row r="2767" spans="1:17" x14ac:dyDescent="0.2">
      <c r="A2767" s="357"/>
      <c r="B2767" s="347"/>
      <c r="C2767" s="580"/>
      <c r="D2767" s="349"/>
      <c r="E2767" s="349"/>
      <c r="F2767" s="350"/>
      <c r="G2767" s="349"/>
      <c r="H2767" s="349"/>
      <c r="I2767" s="351"/>
      <c r="J2767" s="352"/>
      <c r="K2767" s="352"/>
      <c r="L2767" s="353"/>
      <c r="M2767" s="352"/>
      <c r="N2767" s="371"/>
      <c r="O2767" s="74">
        <f t="shared" si="148"/>
        <v>0</v>
      </c>
      <c r="P2767" s="74">
        <f t="shared" si="149"/>
        <v>0</v>
      </c>
      <c r="Q2767" s="139" t="str">
        <f t="shared" si="150"/>
        <v/>
      </c>
    </row>
    <row r="2768" spans="1:17" x14ac:dyDescent="0.2">
      <c r="A2768" s="357"/>
      <c r="B2768" s="347"/>
      <c r="C2768" s="580"/>
      <c r="D2768" s="349"/>
      <c r="E2768" s="349"/>
      <c r="F2768" s="350"/>
      <c r="G2768" s="349"/>
      <c r="H2768" s="349"/>
      <c r="I2768" s="351"/>
      <c r="J2768" s="352"/>
      <c r="K2768" s="352"/>
      <c r="L2768" s="353"/>
      <c r="M2768" s="352"/>
      <c r="N2768" s="371"/>
      <c r="O2768" s="74">
        <f t="shared" si="148"/>
        <v>0</v>
      </c>
      <c r="P2768" s="74">
        <f t="shared" si="149"/>
        <v>0</v>
      </c>
      <c r="Q2768" s="139" t="str">
        <f t="shared" si="150"/>
        <v/>
      </c>
    </row>
    <row r="2769" spans="1:17" x14ac:dyDescent="0.2">
      <c r="A2769" s="357"/>
      <c r="B2769" s="347"/>
      <c r="C2769" s="580"/>
      <c r="D2769" s="349"/>
      <c r="E2769" s="349"/>
      <c r="F2769" s="350"/>
      <c r="G2769" s="349"/>
      <c r="H2769" s="349"/>
      <c r="I2769" s="351"/>
      <c r="J2769" s="352"/>
      <c r="K2769" s="352"/>
      <c r="L2769" s="353"/>
      <c r="M2769" s="352"/>
      <c r="N2769" s="371"/>
      <c r="O2769" s="74">
        <f t="shared" si="148"/>
        <v>0</v>
      </c>
      <c r="P2769" s="74">
        <f t="shared" si="149"/>
        <v>0</v>
      </c>
      <c r="Q2769" s="139" t="str">
        <f t="shared" si="150"/>
        <v/>
      </c>
    </row>
    <row r="2770" spans="1:17" x14ac:dyDescent="0.2">
      <c r="A2770" s="357"/>
      <c r="B2770" s="347"/>
      <c r="C2770" s="580"/>
      <c r="D2770" s="349"/>
      <c r="E2770" s="349"/>
      <c r="F2770" s="350"/>
      <c r="G2770" s="349"/>
      <c r="H2770" s="349"/>
      <c r="I2770" s="351"/>
      <c r="J2770" s="352"/>
      <c r="K2770" s="352"/>
      <c r="L2770" s="353"/>
      <c r="M2770" s="352"/>
      <c r="N2770" s="371"/>
      <c r="O2770" s="74">
        <f t="shared" si="148"/>
        <v>0</v>
      </c>
      <c r="P2770" s="74">
        <f t="shared" si="149"/>
        <v>0</v>
      </c>
      <c r="Q2770" s="139" t="str">
        <f t="shared" si="150"/>
        <v/>
      </c>
    </row>
    <row r="2771" spans="1:17" x14ac:dyDescent="0.2">
      <c r="A2771" s="357"/>
      <c r="B2771" s="347"/>
      <c r="C2771" s="580"/>
      <c r="D2771" s="349"/>
      <c r="E2771" s="349"/>
      <c r="F2771" s="350"/>
      <c r="G2771" s="349"/>
      <c r="H2771" s="349"/>
      <c r="I2771" s="351"/>
      <c r="J2771" s="352"/>
      <c r="K2771" s="352"/>
      <c r="L2771" s="353"/>
      <c r="M2771" s="352"/>
      <c r="N2771" s="371"/>
      <c r="O2771" s="74">
        <f t="shared" si="148"/>
        <v>0</v>
      </c>
      <c r="P2771" s="74">
        <f t="shared" si="149"/>
        <v>0</v>
      </c>
      <c r="Q2771" s="139" t="str">
        <f t="shared" si="150"/>
        <v/>
      </c>
    </row>
    <row r="2772" spans="1:17" x14ac:dyDescent="0.2">
      <c r="A2772" s="357"/>
      <c r="B2772" s="347"/>
      <c r="C2772" s="580"/>
      <c r="D2772" s="349"/>
      <c r="E2772" s="349"/>
      <c r="F2772" s="350"/>
      <c r="G2772" s="349"/>
      <c r="H2772" s="349"/>
      <c r="I2772" s="351"/>
      <c r="J2772" s="352"/>
      <c r="K2772" s="352"/>
      <c r="L2772" s="353"/>
      <c r="M2772" s="352"/>
      <c r="N2772" s="371"/>
      <c r="O2772" s="74">
        <f t="shared" si="148"/>
        <v>0</v>
      </c>
      <c r="P2772" s="74">
        <f t="shared" si="149"/>
        <v>0</v>
      </c>
      <c r="Q2772" s="139" t="str">
        <f t="shared" si="150"/>
        <v/>
      </c>
    </row>
    <row r="2773" spans="1:17" x14ac:dyDescent="0.2">
      <c r="A2773" s="357"/>
      <c r="B2773" s="347"/>
      <c r="C2773" s="580"/>
      <c r="D2773" s="349"/>
      <c r="E2773" s="349"/>
      <c r="F2773" s="350"/>
      <c r="G2773" s="349"/>
      <c r="H2773" s="349"/>
      <c r="I2773" s="351"/>
      <c r="J2773" s="352"/>
      <c r="K2773" s="352"/>
      <c r="L2773" s="353"/>
      <c r="M2773" s="352"/>
      <c r="N2773" s="371"/>
      <c r="O2773" s="74">
        <f t="shared" si="148"/>
        <v>0</v>
      </c>
      <c r="P2773" s="74">
        <f t="shared" si="149"/>
        <v>0</v>
      </c>
      <c r="Q2773" s="139" t="str">
        <f t="shared" si="150"/>
        <v/>
      </c>
    </row>
    <row r="2774" spans="1:17" x14ac:dyDescent="0.2">
      <c r="A2774" s="357"/>
      <c r="B2774" s="347"/>
      <c r="C2774" s="580"/>
      <c r="D2774" s="349"/>
      <c r="E2774" s="349"/>
      <c r="F2774" s="350"/>
      <c r="G2774" s="349"/>
      <c r="H2774" s="349"/>
      <c r="I2774" s="351"/>
      <c r="J2774" s="352"/>
      <c r="K2774" s="352"/>
      <c r="L2774" s="353"/>
      <c r="M2774" s="352"/>
      <c r="N2774" s="371"/>
      <c r="O2774" s="74">
        <f t="shared" si="148"/>
        <v>0</v>
      </c>
      <c r="P2774" s="74">
        <f t="shared" si="149"/>
        <v>0</v>
      </c>
      <c r="Q2774" s="139" t="str">
        <f t="shared" si="150"/>
        <v/>
      </c>
    </row>
    <row r="2775" spans="1:17" x14ac:dyDescent="0.2">
      <c r="A2775" s="357"/>
      <c r="B2775" s="347"/>
      <c r="C2775" s="580"/>
      <c r="D2775" s="349"/>
      <c r="E2775" s="349"/>
      <c r="F2775" s="350"/>
      <c r="G2775" s="349"/>
      <c r="H2775" s="349"/>
      <c r="I2775" s="351"/>
      <c r="J2775" s="352"/>
      <c r="K2775" s="352"/>
      <c r="L2775" s="353"/>
      <c r="M2775" s="352"/>
      <c r="N2775" s="371"/>
      <c r="O2775" s="74">
        <f t="shared" si="148"/>
        <v>0</v>
      </c>
      <c r="P2775" s="74">
        <f t="shared" si="149"/>
        <v>0</v>
      </c>
      <c r="Q2775" s="139" t="str">
        <f t="shared" si="150"/>
        <v/>
      </c>
    </row>
    <row r="2776" spans="1:17" x14ac:dyDescent="0.2">
      <c r="A2776" s="357"/>
      <c r="B2776" s="347"/>
      <c r="C2776" s="580"/>
      <c r="D2776" s="349"/>
      <c r="E2776" s="349"/>
      <c r="F2776" s="350"/>
      <c r="G2776" s="349"/>
      <c r="H2776" s="349"/>
      <c r="I2776" s="351"/>
      <c r="J2776" s="352"/>
      <c r="K2776" s="352"/>
      <c r="L2776" s="353"/>
      <c r="M2776" s="352"/>
      <c r="N2776" s="371"/>
      <c r="O2776" s="74">
        <f t="shared" si="148"/>
        <v>0</v>
      </c>
      <c r="P2776" s="74">
        <f t="shared" si="149"/>
        <v>0</v>
      </c>
      <c r="Q2776" s="139" t="str">
        <f t="shared" si="150"/>
        <v/>
      </c>
    </row>
    <row r="2777" spans="1:17" x14ac:dyDescent="0.2">
      <c r="A2777" s="357"/>
      <c r="B2777" s="347"/>
      <c r="C2777" s="580"/>
      <c r="D2777" s="349"/>
      <c r="E2777" s="349"/>
      <c r="F2777" s="350"/>
      <c r="G2777" s="349"/>
      <c r="H2777" s="349"/>
      <c r="I2777" s="351"/>
      <c r="J2777" s="352"/>
      <c r="K2777" s="352"/>
      <c r="L2777" s="353"/>
      <c r="M2777" s="352"/>
      <c r="N2777" s="371"/>
      <c r="O2777" s="74">
        <f t="shared" si="148"/>
        <v>0</v>
      </c>
      <c r="P2777" s="74">
        <f t="shared" si="149"/>
        <v>0</v>
      </c>
      <c r="Q2777" s="139" t="str">
        <f t="shared" si="150"/>
        <v/>
      </c>
    </row>
    <row r="2778" spans="1:17" x14ac:dyDescent="0.2">
      <c r="A2778" s="357"/>
      <c r="B2778" s="347"/>
      <c r="C2778" s="580"/>
      <c r="D2778" s="349"/>
      <c r="E2778" s="349"/>
      <c r="F2778" s="350"/>
      <c r="G2778" s="349"/>
      <c r="H2778" s="349"/>
      <c r="I2778" s="351"/>
      <c r="J2778" s="352"/>
      <c r="K2778" s="352"/>
      <c r="L2778" s="353"/>
      <c r="M2778" s="352"/>
      <c r="N2778" s="371"/>
      <c r="O2778" s="74">
        <f t="shared" si="148"/>
        <v>0</v>
      </c>
      <c r="P2778" s="74">
        <f t="shared" si="149"/>
        <v>0</v>
      </c>
      <c r="Q2778" s="139" t="str">
        <f t="shared" si="150"/>
        <v/>
      </c>
    </row>
    <row r="2779" spans="1:17" x14ac:dyDescent="0.2">
      <c r="A2779" s="357"/>
      <c r="B2779" s="347"/>
      <c r="C2779" s="580"/>
      <c r="D2779" s="349"/>
      <c r="E2779" s="349"/>
      <c r="F2779" s="350"/>
      <c r="G2779" s="349"/>
      <c r="H2779" s="349"/>
      <c r="I2779" s="351"/>
      <c r="J2779" s="352"/>
      <c r="K2779" s="352"/>
      <c r="L2779" s="353"/>
      <c r="M2779" s="352"/>
      <c r="N2779" s="371"/>
      <c r="O2779" s="74">
        <f t="shared" si="148"/>
        <v>0</v>
      </c>
      <c r="P2779" s="74">
        <f t="shared" si="149"/>
        <v>0</v>
      </c>
      <c r="Q2779" s="139" t="str">
        <f t="shared" si="150"/>
        <v/>
      </c>
    </row>
    <row r="2780" spans="1:17" x14ac:dyDescent="0.2">
      <c r="A2780" s="357"/>
      <c r="B2780" s="347"/>
      <c r="C2780" s="580"/>
      <c r="D2780" s="349"/>
      <c r="E2780" s="349"/>
      <c r="F2780" s="350"/>
      <c r="G2780" s="349"/>
      <c r="H2780" s="349"/>
      <c r="I2780" s="351"/>
      <c r="J2780" s="352"/>
      <c r="K2780" s="352"/>
      <c r="L2780" s="353"/>
      <c r="M2780" s="352"/>
      <c r="N2780" s="371"/>
      <c r="O2780" s="74">
        <f t="shared" si="148"/>
        <v>0</v>
      </c>
      <c r="P2780" s="74">
        <f t="shared" si="149"/>
        <v>0</v>
      </c>
      <c r="Q2780" s="139" t="str">
        <f t="shared" si="150"/>
        <v/>
      </c>
    </row>
    <row r="2781" spans="1:17" x14ac:dyDescent="0.2">
      <c r="A2781" s="357"/>
      <c r="B2781" s="347"/>
      <c r="C2781" s="580"/>
      <c r="D2781" s="349"/>
      <c r="E2781" s="349"/>
      <c r="F2781" s="350"/>
      <c r="G2781" s="349"/>
      <c r="H2781" s="349"/>
      <c r="I2781" s="351"/>
      <c r="J2781" s="352"/>
      <c r="K2781" s="352"/>
      <c r="L2781" s="353"/>
      <c r="M2781" s="352"/>
      <c r="N2781" s="371"/>
      <c r="O2781" s="74">
        <f t="shared" si="148"/>
        <v>0</v>
      </c>
      <c r="P2781" s="74">
        <f t="shared" si="149"/>
        <v>0</v>
      </c>
      <c r="Q2781" s="139" t="str">
        <f t="shared" si="150"/>
        <v/>
      </c>
    </row>
    <row r="2782" spans="1:17" x14ac:dyDescent="0.2">
      <c r="A2782" s="357"/>
      <c r="B2782" s="347"/>
      <c r="C2782" s="580"/>
      <c r="D2782" s="349"/>
      <c r="E2782" s="349"/>
      <c r="F2782" s="350"/>
      <c r="G2782" s="349"/>
      <c r="H2782" s="349"/>
      <c r="I2782" s="351"/>
      <c r="J2782" s="352"/>
      <c r="K2782" s="352"/>
      <c r="L2782" s="353"/>
      <c r="M2782" s="352"/>
      <c r="N2782" s="371"/>
      <c r="O2782" s="74">
        <f t="shared" si="148"/>
        <v>0</v>
      </c>
      <c r="P2782" s="74">
        <f t="shared" si="149"/>
        <v>0</v>
      </c>
      <c r="Q2782" s="139" t="str">
        <f t="shared" si="150"/>
        <v/>
      </c>
    </row>
    <row r="2783" spans="1:17" x14ac:dyDescent="0.2">
      <c r="A2783" s="357"/>
      <c r="B2783" s="347"/>
      <c r="C2783" s="580"/>
      <c r="D2783" s="349"/>
      <c r="E2783" s="349"/>
      <c r="F2783" s="350"/>
      <c r="G2783" s="349"/>
      <c r="H2783" s="349"/>
      <c r="I2783" s="351"/>
      <c r="J2783" s="352"/>
      <c r="K2783" s="352"/>
      <c r="L2783" s="353"/>
      <c r="M2783" s="352"/>
      <c r="N2783" s="371"/>
      <c r="O2783" s="74">
        <f t="shared" si="148"/>
        <v>0</v>
      </c>
      <c r="P2783" s="74">
        <f t="shared" si="149"/>
        <v>0</v>
      </c>
      <c r="Q2783" s="139" t="str">
        <f t="shared" si="150"/>
        <v/>
      </c>
    </row>
    <row r="2784" spans="1:17" x14ac:dyDescent="0.2">
      <c r="A2784" s="357"/>
      <c r="B2784" s="347"/>
      <c r="C2784" s="580"/>
      <c r="D2784" s="349"/>
      <c r="E2784" s="349"/>
      <c r="F2784" s="350"/>
      <c r="G2784" s="349"/>
      <c r="H2784" s="349"/>
      <c r="I2784" s="351"/>
      <c r="J2784" s="352"/>
      <c r="K2784" s="352"/>
      <c r="L2784" s="353"/>
      <c r="M2784" s="352"/>
      <c r="N2784" s="371"/>
      <c r="O2784" s="74">
        <f t="shared" si="148"/>
        <v>0</v>
      </c>
      <c r="P2784" s="74">
        <f t="shared" si="149"/>
        <v>0</v>
      </c>
      <c r="Q2784" s="139" t="str">
        <f t="shared" si="150"/>
        <v/>
      </c>
    </row>
    <row r="2785" spans="1:17" x14ac:dyDescent="0.2">
      <c r="A2785" s="357"/>
      <c r="B2785" s="347"/>
      <c r="C2785" s="580"/>
      <c r="D2785" s="349"/>
      <c r="E2785" s="349"/>
      <c r="F2785" s="350"/>
      <c r="G2785" s="349"/>
      <c r="H2785" s="349"/>
      <c r="I2785" s="351"/>
      <c r="J2785" s="352"/>
      <c r="K2785" s="352"/>
      <c r="L2785" s="353"/>
      <c r="M2785" s="352"/>
      <c r="N2785" s="371"/>
      <c r="O2785" s="74">
        <f t="shared" si="148"/>
        <v>0</v>
      </c>
      <c r="P2785" s="74">
        <f t="shared" si="149"/>
        <v>0</v>
      </c>
      <c r="Q2785" s="139" t="str">
        <f t="shared" si="150"/>
        <v/>
      </c>
    </row>
    <row r="2786" spans="1:17" x14ac:dyDescent="0.2">
      <c r="A2786" s="357"/>
      <c r="B2786" s="347"/>
      <c r="C2786" s="580"/>
      <c r="D2786" s="349"/>
      <c r="E2786" s="349"/>
      <c r="F2786" s="350"/>
      <c r="G2786" s="349"/>
      <c r="H2786" s="349"/>
      <c r="I2786" s="351"/>
      <c r="J2786" s="352"/>
      <c r="K2786" s="352"/>
      <c r="L2786" s="353"/>
      <c r="M2786" s="352"/>
      <c r="N2786" s="371"/>
      <c r="O2786" s="74">
        <f t="shared" si="148"/>
        <v>0</v>
      </c>
      <c r="P2786" s="74">
        <f t="shared" si="149"/>
        <v>0</v>
      </c>
      <c r="Q2786" s="139" t="str">
        <f t="shared" si="150"/>
        <v/>
      </c>
    </row>
    <row r="2787" spans="1:17" x14ac:dyDescent="0.2">
      <c r="A2787" s="357"/>
      <c r="B2787" s="347"/>
      <c r="C2787" s="580"/>
      <c r="D2787" s="349"/>
      <c r="E2787" s="349"/>
      <c r="F2787" s="350"/>
      <c r="G2787" s="349"/>
      <c r="H2787" s="349"/>
      <c r="I2787" s="351"/>
      <c r="J2787" s="352"/>
      <c r="K2787" s="352"/>
      <c r="L2787" s="353"/>
      <c r="M2787" s="352"/>
      <c r="N2787" s="371"/>
      <c r="O2787" s="74">
        <f t="shared" si="148"/>
        <v>0</v>
      </c>
      <c r="P2787" s="74">
        <f t="shared" si="149"/>
        <v>0</v>
      </c>
      <c r="Q2787" s="139" t="str">
        <f t="shared" si="150"/>
        <v/>
      </c>
    </row>
    <row r="2788" spans="1:17" x14ac:dyDescent="0.2">
      <c r="A2788" s="357"/>
      <c r="B2788" s="347"/>
      <c r="C2788" s="580"/>
      <c r="D2788" s="349"/>
      <c r="E2788" s="349"/>
      <c r="F2788" s="350"/>
      <c r="G2788" s="349"/>
      <c r="H2788" s="349"/>
      <c r="I2788" s="351"/>
      <c r="J2788" s="352"/>
      <c r="K2788" s="352"/>
      <c r="L2788" s="353"/>
      <c r="M2788" s="352"/>
      <c r="N2788" s="371"/>
      <c r="O2788" s="74">
        <f t="shared" si="148"/>
        <v>0</v>
      </c>
      <c r="P2788" s="74">
        <f t="shared" si="149"/>
        <v>0</v>
      </c>
      <c r="Q2788" s="139" t="str">
        <f t="shared" si="150"/>
        <v/>
      </c>
    </row>
    <row r="2789" spans="1:17" x14ac:dyDescent="0.2">
      <c r="A2789" s="357"/>
      <c r="B2789" s="347"/>
      <c r="C2789" s="580"/>
      <c r="D2789" s="349"/>
      <c r="E2789" s="349"/>
      <c r="F2789" s="350"/>
      <c r="G2789" s="349"/>
      <c r="H2789" s="349"/>
      <c r="I2789" s="351"/>
      <c r="J2789" s="352"/>
      <c r="K2789" s="352"/>
      <c r="L2789" s="353"/>
      <c r="M2789" s="352"/>
      <c r="N2789" s="371"/>
      <c r="O2789" s="74">
        <f t="shared" si="148"/>
        <v>0</v>
      </c>
      <c r="P2789" s="74">
        <f t="shared" si="149"/>
        <v>0</v>
      </c>
      <c r="Q2789" s="139" t="str">
        <f t="shared" si="150"/>
        <v/>
      </c>
    </row>
    <row r="2790" spans="1:17" x14ac:dyDescent="0.2">
      <c r="A2790" s="357"/>
      <c r="B2790" s="347"/>
      <c r="C2790" s="580"/>
      <c r="D2790" s="349"/>
      <c r="E2790" s="349"/>
      <c r="F2790" s="350"/>
      <c r="G2790" s="349"/>
      <c r="H2790" s="349"/>
      <c r="I2790" s="351"/>
      <c r="J2790" s="352"/>
      <c r="K2790" s="352"/>
      <c r="L2790" s="353"/>
      <c r="M2790" s="352"/>
      <c r="N2790" s="371"/>
      <c r="O2790" s="74">
        <f t="shared" si="148"/>
        <v>0</v>
      </c>
      <c r="P2790" s="74">
        <f t="shared" si="149"/>
        <v>0</v>
      </c>
      <c r="Q2790" s="139" t="str">
        <f t="shared" si="150"/>
        <v/>
      </c>
    </row>
    <row r="2791" spans="1:17" x14ac:dyDescent="0.2">
      <c r="A2791" s="357"/>
      <c r="B2791" s="347"/>
      <c r="C2791" s="580"/>
      <c r="D2791" s="349"/>
      <c r="E2791" s="349"/>
      <c r="F2791" s="350"/>
      <c r="G2791" s="349"/>
      <c r="H2791" s="349"/>
      <c r="I2791" s="351"/>
      <c r="J2791" s="352"/>
      <c r="K2791" s="352"/>
      <c r="L2791" s="353"/>
      <c r="M2791" s="352"/>
      <c r="N2791" s="371"/>
      <c r="O2791" s="74">
        <f t="shared" si="148"/>
        <v>0</v>
      </c>
      <c r="P2791" s="74">
        <f t="shared" si="149"/>
        <v>0</v>
      </c>
      <c r="Q2791" s="139" t="str">
        <f t="shared" si="150"/>
        <v/>
      </c>
    </row>
    <row r="2792" spans="1:17" x14ac:dyDescent="0.2">
      <c r="A2792" s="357"/>
      <c r="B2792" s="347"/>
      <c r="C2792" s="580"/>
      <c r="D2792" s="349"/>
      <c r="E2792" s="349"/>
      <c r="F2792" s="350"/>
      <c r="G2792" s="349"/>
      <c r="H2792" s="349"/>
      <c r="I2792" s="351"/>
      <c r="J2792" s="352"/>
      <c r="K2792" s="352"/>
      <c r="L2792" s="353"/>
      <c r="M2792" s="352"/>
      <c r="N2792" s="371"/>
      <c r="O2792" s="74">
        <f t="shared" si="148"/>
        <v>0</v>
      </c>
      <c r="P2792" s="74">
        <f t="shared" si="149"/>
        <v>0</v>
      </c>
      <c r="Q2792" s="139" t="str">
        <f t="shared" si="150"/>
        <v/>
      </c>
    </row>
    <row r="2793" spans="1:17" x14ac:dyDescent="0.2">
      <c r="A2793" s="357"/>
      <c r="B2793" s="347"/>
      <c r="C2793" s="580"/>
      <c r="D2793" s="349"/>
      <c r="E2793" s="349"/>
      <c r="F2793" s="374"/>
      <c r="G2793" s="349"/>
      <c r="H2793" s="349"/>
      <c r="I2793" s="351"/>
      <c r="J2793" s="352"/>
      <c r="K2793" s="352"/>
      <c r="L2793" s="353"/>
      <c r="M2793" s="352"/>
      <c r="N2793" s="371"/>
      <c r="O2793" s="74">
        <f t="shared" si="148"/>
        <v>0</v>
      </c>
      <c r="P2793" s="74">
        <f t="shared" si="149"/>
        <v>0</v>
      </c>
      <c r="Q2793" s="139" t="str">
        <f t="shared" si="150"/>
        <v/>
      </c>
    </row>
    <row r="2794" spans="1:17" x14ac:dyDescent="0.2">
      <c r="A2794" s="357"/>
      <c r="B2794" s="347"/>
      <c r="C2794" s="580"/>
      <c r="D2794" s="349"/>
      <c r="E2794" s="349"/>
      <c r="F2794" s="350"/>
      <c r="G2794" s="349"/>
      <c r="H2794" s="349"/>
      <c r="I2794" s="351"/>
      <c r="J2794" s="352"/>
      <c r="K2794" s="352"/>
      <c r="L2794" s="353"/>
      <c r="M2794" s="352"/>
      <c r="N2794" s="371"/>
      <c r="O2794" s="74">
        <f t="shared" si="148"/>
        <v>0</v>
      </c>
      <c r="P2794" s="74">
        <f t="shared" si="149"/>
        <v>0</v>
      </c>
      <c r="Q2794" s="139" t="str">
        <f t="shared" si="150"/>
        <v/>
      </c>
    </row>
    <row r="2795" spans="1:17" x14ac:dyDescent="0.2">
      <c r="A2795" s="357"/>
      <c r="B2795" s="347"/>
      <c r="C2795" s="580"/>
      <c r="D2795" s="349"/>
      <c r="E2795" s="349"/>
      <c r="F2795" s="350"/>
      <c r="G2795" s="349"/>
      <c r="H2795" s="349"/>
      <c r="I2795" s="351"/>
      <c r="J2795" s="352"/>
      <c r="K2795" s="352"/>
      <c r="L2795" s="353"/>
      <c r="M2795" s="352"/>
      <c r="N2795" s="371"/>
      <c r="O2795" s="74">
        <f t="shared" si="148"/>
        <v>0</v>
      </c>
      <c r="P2795" s="74">
        <f t="shared" si="149"/>
        <v>0</v>
      </c>
      <c r="Q2795" s="139" t="str">
        <f t="shared" si="150"/>
        <v/>
      </c>
    </row>
    <row r="2796" spans="1:17" x14ac:dyDescent="0.2">
      <c r="A2796" s="357"/>
      <c r="B2796" s="347"/>
      <c r="C2796" s="580"/>
      <c r="D2796" s="349"/>
      <c r="E2796" s="349"/>
      <c r="F2796" s="350"/>
      <c r="G2796" s="349"/>
      <c r="H2796" s="349"/>
      <c r="I2796" s="351"/>
      <c r="J2796" s="352"/>
      <c r="K2796" s="352"/>
      <c r="L2796" s="353"/>
      <c r="M2796" s="352"/>
      <c r="N2796" s="371"/>
      <c r="O2796" s="74">
        <f t="shared" si="148"/>
        <v>0</v>
      </c>
      <c r="P2796" s="74">
        <f t="shared" si="149"/>
        <v>0</v>
      </c>
      <c r="Q2796" s="139" t="str">
        <f t="shared" si="150"/>
        <v/>
      </c>
    </row>
    <row r="2797" spans="1:17" x14ac:dyDescent="0.2">
      <c r="A2797" s="357"/>
      <c r="B2797" s="347"/>
      <c r="C2797" s="580"/>
      <c r="D2797" s="349"/>
      <c r="E2797" s="349"/>
      <c r="F2797" s="350"/>
      <c r="G2797" s="349"/>
      <c r="H2797" s="349"/>
      <c r="I2797" s="351"/>
      <c r="J2797" s="352"/>
      <c r="K2797" s="352"/>
      <c r="L2797" s="353"/>
      <c r="M2797" s="352"/>
      <c r="N2797" s="371"/>
      <c r="O2797" s="74">
        <f t="shared" si="148"/>
        <v>0</v>
      </c>
      <c r="P2797" s="74">
        <f t="shared" si="149"/>
        <v>0</v>
      </c>
      <c r="Q2797" s="139" t="str">
        <f t="shared" si="150"/>
        <v/>
      </c>
    </row>
    <row r="2798" spans="1:17" x14ac:dyDescent="0.2">
      <c r="A2798" s="357"/>
      <c r="B2798" s="347"/>
      <c r="C2798" s="580"/>
      <c r="D2798" s="349"/>
      <c r="E2798" s="349"/>
      <c r="F2798" s="350"/>
      <c r="G2798" s="349"/>
      <c r="H2798" s="349"/>
      <c r="I2798" s="351"/>
      <c r="J2798" s="352"/>
      <c r="K2798" s="352"/>
      <c r="L2798" s="353"/>
      <c r="M2798" s="352"/>
      <c r="N2798" s="371"/>
      <c r="O2798" s="74">
        <f t="shared" si="148"/>
        <v>0</v>
      </c>
      <c r="P2798" s="74">
        <f t="shared" si="149"/>
        <v>0</v>
      </c>
      <c r="Q2798" s="139" t="str">
        <f t="shared" si="150"/>
        <v/>
      </c>
    </row>
    <row r="2799" spans="1:17" x14ac:dyDescent="0.2">
      <c r="A2799" s="357"/>
      <c r="B2799" s="347"/>
      <c r="C2799" s="580"/>
      <c r="D2799" s="349"/>
      <c r="E2799" s="349"/>
      <c r="F2799" s="350"/>
      <c r="G2799" s="349"/>
      <c r="H2799" s="349"/>
      <c r="I2799" s="351"/>
      <c r="J2799" s="352"/>
      <c r="K2799" s="352"/>
      <c r="L2799" s="353"/>
      <c r="M2799" s="352"/>
      <c r="N2799" s="371"/>
      <c r="O2799" s="74">
        <f t="shared" si="148"/>
        <v>0</v>
      </c>
      <c r="P2799" s="74">
        <f t="shared" si="149"/>
        <v>0</v>
      </c>
      <c r="Q2799" s="139" t="str">
        <f t="shared" si="150"/>
        <v/>
      </c>
    </row>
    <row r="2800" spans="1:17" x14ac:dyDescent="0.2">
      <c r="A2800" s="357"/>
      <c r="B2800" s="347"/>
      <c r="C2800" s="580"/>
      <c r="D2800" s="349"/>
      <c r="E2800" s="349"/>
      <c r="F2800" s="350"/>
      <c r="G2800" s="349"/>
      <c r="H2800" s="349"/>
      <c r="I2800" s="351"/>
      <c r="J2800" s="352"/>
      <c r="K2800" s="352"/>
      <c r="L2800" s="353"/>
      <c r="M2800" s="352"/>
      <c r="N2800" s="371"/>
      <c r="O2800" s="74">
        <f t="shared" si="148"/>
        <v>0</v>
      </c>
      <c r="P2800" s="74">
        <f t="shared" si="149"/>
        <v>0</v>
      </c>
      <c r="Q2800" s="139" t="str">
        <f t="shared" si="150"/>
        <v/>
      </c>
    </row>
    <row r="2801" spans="1:17" x14ac:dyDescent="0.2">
      <c r="A2801" s="357"/>
      <c r="B2801" s="347"/>
      <c r="C2801" s="580"/>
      <c r="D2801" s="349"/>
      <c r="E2801" s="349"/>
      <c r="F2801" s="350"/>
      <c r="G2801" s="349"/>
      <c r="H2801" s="349"/>
      <c r="I2801" s="351"/>
      <c r="J2801" s="352"/>
      <c r="K2801" s="352"/>
      <c r="L2801" s="353"/>
      <c r="M2801" s="352"/>
      <c r="N2801" s="371"/>
      <c r="O2801" s="74">
        <f t="shared" si="148"/>
        <v>0</v>
      </c>
      <c r="P2801" s="74">
        <f t="shared" si="149"/>
        <v>0</v>
      </c>
      <c r="Q2801" s="139" t="str">
        <f t="shared" si="150"/>
        <v/>
      </c>
    </row>
    <row r="2802" spans="1:17" x14ac:dyDescent="0.2">
      <c r="A2802" s="357"/>
      <c r="B2802" s="347"/>
      <c r="C2802" s="580"/>
      <c r="D2802" s="349"/>
      <c r="E2802" s="349"/>
      <c r="F2802" s="350"/>
      <c r="G2802" s="349"/>
      <c r="H2802" s="349"/>
      <c r="I2802" s="351"/>
      <c r="J2802" s="352"/>
      <c r="K2802" s="352"/>
      <c r="L2802" s="353"/>
      <c r="M2802" s="352"/>
      <c r="N2802" s="371"/>
      <c r="O2802" s="74">
        <f t="shared" ref="O2802:O2865" si="151">IF(B2802=0,0,IF(YEAR(B2802)=$P$1,MONTH(B2802)-$O$1+1,(YEAR(B2802)-$P$1)*12-$O$1+1+MONTH(B2802)))</f>
        <v>0</v>
      </c>
      <c r="P2802" s="74">
        <f t="shared" ref="P2802:P2865" si="152">IF(C2802=0,0,IF(YEAR(C2802)=$P$1,MONTH(C2802)-$O$1+1,(YEAR(C2802)-$P$1)*12-$O$1+1+MONTH(C2802)))</f>
        <v>0</v>
      </c>
      <c r="Q2802" s="139" t="str">
        <f t="shared" ref="Q2802:Q2865" si="153">SUBSTITUTE(D2802," ","_")</f>
        <v/>
      </c>
    </row>
    <row r="2803" spans="1:17" x14ac:dyDescent="0.2">
      <c r="A2803" s="357"/>
      <c r="B2803" s="347"/>
      <c r="C2803" s="580"/>
      <c r="D2803" s="349"/>
      <c r="E2803" s="349"/>
      <c r="F2803" s="350"/>
      <c r="G2803" s="349"/>
      <c r="H2803" s="349"/>
      <c r="I2803" s="351"/>
      <c r="J2803" s="352"/>
      <c r="K2803" s="352"/>
      <c r="L2803" s="353"/>
      <c r="M2803" s="352"/>
      <c r="N2803" s="371"/>
      <c r="O2803" s="74">
        <f t="shared" si="151"/>
        <v>0</v>
      </c>
      <c r="P2803" s="74">
        <f t="shared" si="152"/>
        <v>0</v>
      </c>
      <c r="Q2803" s="139" t="str">
        <f t="shared" si="153"/>
        <v/>
      </c>
    </row>
    <row r="2804" spans="1:17" x14ac:dyDescent="0.2">
      <c r="A2804" s="357"/>
      <c r="B2804" s="347"/>
      <c r="C2804" s="580"/>
      <c r="D2804" s="349"/>
      <c r="E2804" s="349"/>
      <c r="F2804" s="350"/>
      <c r="G2804" s="349"/>
      <c r="H2804" s="349"/>
      <c r="I2804" s="351"/>
      <c r="J2804" s="352"/>
      <c r="K2804" s="352"/>
      <c r="L2804" s="353"/>
      <c r="M2804" s="352"/>
      <c r="N2804" s="371"/>
      <c r="O2804" s="74">
        <f t="shared" si="151"/>
        <v>0</v>
      </c>
      <c r="P2804" s="74">
        <f t="shared" si="152"/>
        <v>0</v>
      </c>
      <c r="Q2804" s="139" t="str">
        <f t="shared" si="153"/>
        <v/>
      </c>
    </row>
    <row r="2805" spans="1:17" x14ac:dyDescent="0.2">
      <c r="A2805" s="357"/>
      <c r="B2805" s="347"/>
      <c r="C2805" s="580"/>
      <c r="D2805" s="349"/>
      <c r="E2805" s="349"/>
      <c r="F2805" s="350"/>
      <c r="G2805" s="349"/>
      <c r="H2805" s="349"/>
      <c r="I2805" s="351"/>
      <c r="J2805" s="352"/>
      <c r="K2805" s="352"/>
      <c r="L2805" s="353"/>
      <c r="M2805" s="352"/>
      <c r="N2805" s="371"/>
      <c r="O2805" s="74">
        <f t="shared" si="151"/>
        <v>0</v>
      </c>
      <c r="P2805" s="74">
        <f t="shared" si="152"/>
        <v>0</v>
      </c>
      <c r="Q2805" s="139" t="str">
        <f t="shared" si="153"/>
        <v/>
      </c>
    </row>
    <row r="2806" spans="1:17" x14ac:dyDescent="0.2">
      <c r="A2806" s="357"/>
      <c r="B2806" s="347"/>
      <c r="C2806" s="580"/>
      <c r="D2806" s="349"/>
      <c r="E2806" s="349"/>
      <c r="F2806" s="350"/>
      <c r="G2806" s="349"/>
      <c r="H2806" s="349"/>
      <c r="I2806" s="351"/>
      <c r="J2806" s="352"/>
      <c r="K2806" s="352"/>
      <c r="L2806" s="353"/>
      <c r="M2806" s="352"/>
      <c r="N2806" s="371"/>
      <c r="O2806" s="74">
        <f t="shared" si="151"/>
        <v>0</v>
      </c>
      <c r="P2806" s="74">
        <f t="shared" si="152"/>
        <v>0</v>
      </c>
      <c r="Q2806" s="139" t="str">
        <f t="shared" si="153"/>
        <v/>
      </c>
    </row>
    <row r="2807" spans="1:17" x14ac:dyDescent="0.2">
      <c r="A2807" s="357"/>
      <c r="B2807" s="347"/>
      <c r="C2807" s="580"/>
      <c r="D2807" s="349"/>
      <c r="E2807" s="349"/>
      <c r="F2807" s="350"/>
      <c r="G2807" s="349"/>
      <c r="H2807" s="349"/>
      <c r="I2807" s="351"/>
      <c r="J2807" s="352"/>
      <c r="K2807" s="352"/>
      <c r="L2807" s="353"/>
      <c r="M2807" s="352"/>
      <c r="N2807" s="371"/>
      <c r="O2807" s="74">
        <f t="shared" si="151"/>
        <v>0</v>
      </c>
      <c r="P2807" s="74">
        <f t="shared" si="152"/>
        <v>0</v>
      </c>
      <c r="Q2807" s="139" t="str">
        <f t="shared" si="153"/>
        <v/>
      </c>
    </row>
    <row r="2808" spans="1:17" x14ac:dyDescent="0.2">
      <c r="A2808" s="357"/>
      <c r="B2808" s="347"/>
      <c r="C2808" s="580"/>
      <c r="D2808" s="349"/>
      <c r="E2808" s="349"/>
      <c r="F2808" s="350"/>
      <c r="G2808" s="349"/>
      <c r="H2808" s="349"/>
      <c r="I2808" s="351"/>
      <c r="J2808" s="352"/>
      <c r="K2808" s="352"/>
      <c r="L2808" s="353"/>
      <c r="M2808" s="352"/>
      <c r="N2808" s="371"/>
      <c r="O2808" s="74">
        <f t="shared" si="151"/>
        <v>0</v>
      </c>
      <c r="P2808" s="74">
        <f t="shared" si="152"/>
        <v>0</v>
      </c>
      <c r="Q2808" s="139" t="str">
        <f t="shared" si="153"/>
        <v/>
      </c>
    </row>
    <row r="2809" spans="1:17" x14ac:dyDescent="0.2">
      <c r="A2809" s="357"/>
      <c r="B2809" s="347"/>
      <c r="C2809" s="580"/>
      <c r="D2809" s="349"/>
      <c r="E2809" s="349"/>
      <c r="F2809" s="350"/>
      <c r="G2809" s="349"/>
      <c r="H2809" s="349"/>
      <c r="I2809" s="351"/>
      <c r="J2809" s="352"/>
      <c r="K2809" s="352"/>
      <c r="L2809" s="353"/>
      <c r="M2809" s="352"/>
      <c r="N2809" s="371"/>
      <c r="O2809" s="74">
        <f t="shared" si="151"/>
        <v>0</v>
      </c>
      <c r="P2809" s="74">
        <f t="shared" si="152"/>
        <v>0</v>
      </c>
      <c r="Q2809" s="139" t="str">
        <f t="shared" si="153"/>
        <v/>
      </c>
    </row>
    <row r="2810" spans="1:17" x14ac:dyDescent="0.2">
      <c r="A2810" s="357"/>
      <c r="B2810" s="347"/>
      <c r="C2810" s="580"/>
      <c r="D2810" s="349"/>
      <c r="E2810" s="349"/>
      <c r="F2810" s="350"/>
      <c r="G2810" s="349"/>
      <c r="H2810" s="349"/>
      <c r="I2810" s="351"/>
      <c r="J2810" s="352"/>
      <c r="K2810" s="352"/>
      <c r="L2810" s="353"/>
      <c r="M2810" s="352"/>
      <c r="N2810" s="371"/>
      <c r="O2810" s="74">
        <f t="shared" si="151"/>
        <v>0</v>
      </c>
      <c r="P2810" s="74">
        <f t="shared" si="152"/>
        <v>0</v>
      </c>
      <c r="Q2810" s="139" t="str">
        <f t="shared" si="153"/>
        <v/>
      </c>
    </row>
    <row r="2811" spans="1:17" x14ac:dyDescent="0.2">
      <c r="A2811" s="357"/>
      <c r="B2811" s="347"/>
      <c r="C2811" s="580"/>
      <c r="D2811" s="349"/>
      <c r="E2811" s="349"/>
      <c r="F2811" s="350"/>
      <c r="G2811" s="349"/>
      <c r="H2811" s="349"/>
      <c r="I2811" s="351"/>
      <c r="J2811" s="352"/>
      <c r="K2811" s="352"/>
      <c r="L2811" s="353"/>
      <c r="M2811" s="352"/>
      <c r="N2811" s="371"/>
      <c r="O2811" s="74">
        <f t="shared" si="151"/>
        <v>0</v>
      </c>
      <c r="P2811" s="74">
        <f t="shared" si="152"/>
        <v>0</v>
      </c>
      <c r="Q2811" s="139" t="str">
        <f t="shared" si="153"/>
        <v/>
      </c>
    </row>
    <row r="2812" spans="1:17" x14ac:dyDescent="0.2">
      <c r="A2812" s="357"/>
      <c r="B2812" s="347"/>
      <c r="C2812" s="580"/>
      <c r="D2812" s="349"/>
      <c r="E2812" s="349"/>
      <c r="F2812" s="350"/>
      <c r="G2812" s="349"/>
      <c r="H2812" s="349"/>
      <c r="I2812" s="351"/>
      <c r="J2812" s="352"/>
      <c r="K2812" s="352"/>
      <c r="L2812" s="353"/>
      <c r="M2812" s="352"/>
      <c r="N2812" s="371"/>
      <c r="O2812" s="74">
        <f t="shared" si="151"/>
        <v>0</v>
      </c>
      <c r="P2812" s="74">
        <f t="shared" si="152"/>
        <v>0</v>
      </c>
      <c r="Q2812" s="139" t="str">
        <f t="shared" si="153"/>
        <v/>
      </c>
    </row>
    <row r="2813" spans="1:17" x14ac:dyDescent="0.2">
      <c r="A2813" s="357"/>
      <c r="B2813" s="347"/>
      <c r="C2813" s="580"/>
      <c r="D2813" s="349"/>
      <c r="E2813" s="349"/>
      <c r="F2813" s="350"/>
      <c r="G2813" s="349"/>
      <c r="H2813" s="349"/>
      <c r="I2813" s="351"/>
      <c r="J2813" s="352"/>
      <c r="K2813" s="352"/>
      <c r="L2813" s="353"/>
      <c r="M2813" s="352"/>
      <c r="N2813" s="371"/>
      <c r="O2813" s="74">
        <f t="shared" si="151"/>
        <v>0</v>
      </c>
      <c r="P2813" s="74">
        <f t="shared" si="152"/>
        <v>0</v>
      </c>
      <c r="Q2813" s="139" t="str">
        <f t="shared" si="153"/>
        <v/>
      </c>
    </row>
    <row r="2814" spans="1:17" x14ac:dyDescent="0.2">
      <c r="A2814" s="357"/>
      <c r="B2814" s="347"/>
      <c r="C2814" s="580"/>
      <c r="D2814" s="349"/>
      <c r="E2814" s="349"/>
      <c r="F2814" s="350"/>
      <c r="G2814" s="349"/>
      <c r="H2814" s="349"/>
      <c r="I2814" s="351"/>
      <c r="J2814" s="352"/>
      <c r="K2814" s="352"/>
      <c r="L2814" s="353"/>
      <c r="M2814" s="352"/>
      <c r="N2814" s="371"/>
      <c r="O2814" s="74">
        <f t="shared" si="151"/>
        <v>0</v>
      </c>
      <c r="P2814" s="74">
        <f t="shared" si="152"/>
        <v>0</v>
      </c>
      <c r="Q2814" s="139" t="str">
        <f t="shared" si="153"/>
        <v/>
      </c>
    </row>
    <row r="2815" spans="1:17" x14ac:dyDescent="0.2">
      <c r="A2815" s="357"/>
      <c r="B2815" s="347"/>
      <c r="C2815" s="580"/>
      <c r="D2815" s="349"/>
      <c r="E2815" s="349"/>
      <c r="F2815" s="350"/>
      <c r="G2815" s="349"/>
      <c r="H2815" s="349"/>
      <c r="I2815" s="351"/>
      <c r="J2815" s="352"/>
      <c r="K2815" s="352"/>
      <c r="L2815" s="353"/>
      <c r="M2815" s="352"/>
      <c r="N2815" s="371"/>
      <c r="O2815" s="74">
        <f t="shared" si="151"/>
        <v>0</v>
      </c>
      <c r="P2815" s="74">
        <f t="shared" si="152"/>
        <v>0</v>
      </c>
      <c r="Q2815" s="139" t="str">
        <f t="shared" si="153"/>
        <v/>
      </c>
    </row>
    <row r="2816" spans="1:17" x14ac:dyDescent="0.2">
      <c r="A2816" s="357"/>
      <c r="B2816" s="347"/>
      <c r="C2816" s="580"/>
      <c r="D2816" s="349"/>
      <c r="E2816" s="349"/>
      <c r="F2816" s="350"/>
      <c r="G2816" s="349"/>
      <c r="H2816" s="349"/>
      <c r="I2816" s="351"/>
      <c r="J2816" s="352"/>
      <c r="K2816" s="352"/>
      <c r="L2816" s="353"/>
      <c r="M2816" s="352"/>
      <c r="N2816" s="371"/>
      <c r="O2816" s="74">
        <f t="shared" si="151"/>
        <v>0</v>
      </c>
      <c r="P2816" s="74">
        <f t="shared" si="152"/>
        <v>0</v>
      </c>
      <c r="Q2816" s="139" t="str">
        <f t="shared" si="153"/>
        <v/>
      </c>
    </row>
    <row r="2817" spans="1:17" x14ac:dyDescent="0.2">
      <c r="A2817" s="357"/>
      <c r="B2817" s="347"/>
      <c r="C2817" s="580"/>
      <c r="D2817" s="349"/>
      <c r="E2817" s="349"/>
      <c r="F2817" s="350"/>
      <c r="G2817" s="349"/>
      <c r="H2817" s="349"/>
      <c r="I2817" s="351"/>
      <c r="J2817" s="352"/>
      <c r="K2817" s="352"/>
      <c r="L2817" s="353"/>
      <c r="M2817" s="352"/>
      <c r="N2817" s="371"/>
      <c r="O2817" s="74">
        <f t="shared" si="151"/>
        <v>0</v>
      </c>
      <c r="P2817" s="74">
        <f t="shared" si="152"/>
        <v>0</v>
      </c>
      <c r="Q2817" s="139" t="str">
        <f t="shared" si="153"/>
        <v/>
      </c>
    </row>
    <row r="2818" spans="1:17" x14ac:dyDescent="0.2">
      <c r="A2818" s="357"/>
      <c r="B2818" s="347"/>
      <c r="C2818" s="580"/>
      <c r="D2818" s="349"/>
      <c r="E2818" s="349"/>
      <c r="F2818" s="350"/>
      <c r="G2818" s="349"/>
      <c r="H2818" s="349"/>
      <c r="I2818" s="351"/>
      <c r="J2818" s="352"/>
      <c r="K2818" s="352"/>
      <c r="L2818" s="353"/>
      <c r="M2818" s="352"/>
      <c r="N2818" s="371"/>
      <c r="O2818" s="74">
        <f t="shared" si="151"/>
        <v>0</v>
      </c>
      <c r="P2818" s="74">
        <f t="shared" si="152"/>
        <v>0</v>
      </c>
      <c r="Q2818" s="139" t="str">
        <f t="shared" si="153"/>
        <v/>
      </c>
    </row>
    <row r="2819" spans="1:17" x14ac:dyDescent="0.2">
      <c r="A2819" s="357"/>
      <c r="B2819" s="347"/>
      <c r="C2819" s="580"/>
      <c r="D2819" s="349"/>
      <c r="E2819" s="349"/>
      <c r="F2819" s="350"/>
      <c r="G2819" s="349"/>
      <c r="H2819" s="349"/>
      <c r="I2819" s="351"/>
      <c r="J2819" s="352"/>
      <c r="K2819" s="352"/>
      <c r="L2819" s="353"/>
      <c r="M2819" s="352"/>
      <c r="N2819" s="371"/>
      <c r="O2819" s="74">
        <f t="shared" si="151"/>
        <v>0</v>
      </c>
      <c r="P2819" s="74">
        <f t="shared" si="152"/>
        <v>0</v>
      </c>
      <c r="Q2819" s="139" t="str">
        <f t="shared" si="153"/>
        <v/>
      </c>
    </row>
    <row r="2820" spans="1:17" x14ac:dyDescent="0.2">
      <c r="A2820" s="357"/>
      <c r="B2820" s="347"/>
      <c r="C2820" s="580"/>
      <c r="D2820" s="349"/>
      <c r="E2820" s="349"/>
      <c r="F2820" s="350"/>
      <c r="G2820" s="349"/>
      <c r="H2820" s="349"/>
      <c r="I2820" s="351"/>
      <c r="J2820" s="352"/>
      <c r="K2820" s="352"/>
      <c r="L2820" s="353"/>
      <c r="M2820" s="352"/>
      <c r="N2820" s="371"/>
      <c r="O2820" s="74">
        <f t="shared" si="151"/>
        <v>0</v>
      </c>
      <c r="P2820" s="74">
        <f t="shared" si="152"/>
        <v>0</v>
      </c>
      <c r="Q2820" s="139" t="str">
        <f t="shared" si="153"/>
        <v/>
      </c>
    </row>
    <row r="2821" spans="1:17" x14ac:dyDescent="0.2">
      <c r="A2821" s="357"/>
      <c r="B2821" s="347"/>
      <c r="C2821" s="580"/>
      <c r="D2821" s="349"/>
      <c r="E2821" s="349"/>
      <c r="F2821" s="350"/>
      <c r="G2821" s="349"/>
      <c r="H2821" s="349"/>
      <c r="I2821" s="351"/>
      <c r="J2821" s="352"/>
      <c r="K2821" s="352"/>
      <c r="L2821" s="353"/>
      <c r="M2821" s="352"/>
      <c r="N2821" s="371"/>
      <c r="O2821" s="74">
        <f t="shared" si="151"/>
        <v>0</v>
      </c>
      <c r="P2821" s="74">
        <f t="shared" si="152"/>
        <v>0</v>
      </c>
      <c r="Q2821" s="139" t="str">
        <f t="shared" si="153"/>
        <v/>
      </c>
    </row>
    <row r="2822" spans="1:17" x14ac:dyDescent="0.2">
      <c r="A2822" s="357"/>
      <c r="B2822" s="347"/>
      <c r="C2822" s="580"/>
      <c r="D2822" s="349"/>
      <c r="E2822" s="349"/>
      <c r="F2822" s="350"/>
      <c r="G2822" s="349"/>
      <c r="H2822" s="349"/>
      <c r="I2822" s="351"/>
      <c r="J2822" s="352"/>
      <c r="K2822" s="352"/>
      <c r="L2822" s="353"/>
      <c r="M2822" s="352"/>
      <c r="N2822" s="371"/>
      <c r="O2822" s="74">
        <f t="shared" si="151"/>
        <v>0</v>
      </c>
      <c r="P2822" s="74">
        <f t="shared" si="152"/>
        <v>0</v>
      </c>
      <c r="Q2822" s="139" t="str">
        <f t="shared" si="153"/>
        <v/>
      </c>
    </row>
    <row r="2823" spans="1:17" x14ac:dyDescent="0.2">
      <c r="A2823" s="357"/>
      <c r="B2823" s="347"/>
      <c r="C2823" s="580"/>
      <c r="D2823" s="349"/>
      <c r="E2823" s="349"/>
      <c r="F2823" s="350"/>
      <c r="G2823" s="349"/>
      <c r="H2823" s="349"/>
      <c r="I2823" s="351"/>
      <c r="J2823" s="352"/>
      <c r="K2823" s="352"/>
      <c r="L2823" s="353"/>
      <c r="M2823" s="352"/>
      <c r="N2823" s="371"/>
      <c r="O2823" s="74">
        <f t="shared" si="151"/>
        <v>0</v>
      </c>
      <c r="P2823" s="74">
        <f t="shared" si="152"/>
        <v>0</v>
      </c>
      <c r="Q2823" s="139" t="str">
        <f t="shared" si="153"/>
        <v/>
      </c>
    </row>
    <row r="2824" spans="1:17" x14ac:dyDescent="0.2">
      <c r="A2824" s="357"/>
      <c r="B2824" s="347"/>
      <c r="C2824" s="580"/>
      <c r="D2824" s="349"/>
      <c r="E2824" s="349"/>
      <c r="F2824" s="350"/>
      <c r="G2824" s="349"/>
      <c r="H2824" s="349"/>
      <c r="I2824" s="351"/>
      <c r="J2824" s="352"/>
      <c r="K2824" s="352"/>
      <c r="L2824" s="353"/>
      <c r="M2824" s="352"/>
      <c r="N2824" s="371"/>
      <c r="O2824" s="74">
        <f t="shared" si="151"/>
        <v>0</v>
      </c>
      <c r="P2824" s="74">
        <f t="shared" si="152"/>
        <v>0</v>
      </c>
      <c r="Q2824" s="139" t="str">
        <f t="shared" si="153"/>
        <v/>
      </c>
    </row>
    <row r="2825" spans="1:17" x14ac:dyDescent="0.2">
      <c r="A2825" s="357"/>
      <c r="B2825" s="347"/>
      <c r="C2825" s="580"/>
      <c r="D2825" s="349"/>
      <c r="E2825" s="349"/>
      <c r="F2825" s="350"/>
      <c r="G2825" s="349"/>
      <c r="H2825" s="349"/>
      <c r="I2825" s="351"/>
      <c r="J2825" s="352"/>
      <c r="K2825" s="352"/>
      <c r="L2825" s="353"/>
      <c r="M2825" s="352"/>
      <c r="N2825" s="371"/>
      <c r="O2825" s="74">
        <f t="shared" si="151"/>
        <v>0</v>
      </c>
      <c r="P2825" s="74">
        <f t="shared" si="152"/>
        <v>0</v>
      </c>
      <c r="Q2825" s="139" t="str">
        <f t="shared" si="153"/>
        <v/>
      </c>
    </row>
    <row r="2826" spans="1:17" x14ac:dyDescent="0.2">
      <c r="A2826" s="357"/>
      <c r="B2826" s="347"/>
      <c r="C2826" s="580"/>
      <c r="D2826" s="349"/>
      <c r="E2826" s="349"/>
      <c r="F2826" s="350"/>
      <c r="G2826" s="349"/>
      <c r="H2826" s="349"/>
      <c r="I2826" s="351"/>
      <c r="J2826" s="352"/>
      <c r="K2826" s="352"/>
      <c r="L2826" s="353"/>
      <c r="M2826" s="352"/>
      <c r="N2826" s="371"/>
      <c r="O2826" s="74">
        <f t="shared" si="151"/>
        <v>0</v>
      </c>
      <c r="P2826" s="74">
        <f t="shared" si="152"/>
        <v>0</v>
      </c>
      <c r="Q2826" s="139" t="str">
        <f t="shared" si="153"/>
        <v/>
      </c>
    </row>
    <row r="2827" spans="1:17" x14ac:dyDescent="0.2">
      <c r="A2827" s="357"/>
      <c r="B2827" s="347"/>
      <c r="C2827" s="580"/>
      <c r="D2827" s="349"/>
      <c r="E2827" s="349"/>
      <c r="F2827" s="350"/>
      <c r="G2827" s="349"/>
      <c r="H2827" s="349"/>
      <c r="I2827" s="351"/>
      <c r="J2827" s="352"/>
      <c r="K2827" s="352"/>
      <c r="L2827" s="353"/>
      <c r="M2827" s="352"/>
      <c r="N2827" s="371"/>
      <c r="O2827" s="74">
        <f t="shared" si="151"/>
        <v>0</v>
      </c>
      <c r="P2827" s="74">
        <f t="shared" si="152"/>
        <v>0</v>
      </c>
      <c r="Q2827" s="139" t="str">
        <f t="shared" si="153"/>
        <v/>
      </c>
    </row>
    <row r="2828" spans="1:17" x14ac:dyDescent="0.2">
      <c r="A2828" s="357"/>
      <c r="B2828" s="347"/>
      <c r="C2828" s="580"/>
      <c r="D2828" s="349"/>
      <c r="E2828" s="349"/>
      <c r="F2828" s="350"/>
      <c r="G2828" s="349"/>
      <c r="H2828" s="349"/>
      <c r="I2828" s="351"/>
      <c r="J2828" s="352"/>
      <c r="K2828" s="352"/>
      <c r="L2828" s="353"/>
      <c r="M2828" s="352"/>
      <c r="N2828" s="371"/>
      <c r="O2828" s="74">
        <f t="shared" si="151"/>
        <v>0</v>
      </c>
      <c r="P2828" s="74">
        <f t="shared" si="152"/>
        <v>0</v>
      </c>
      <c r="Q2828" s="139" t="str">
        <f t="shared" si="153"/>
        <v/>
      </c>
    </row>
    <row r="2829" spans="1:17" x14ac:dyDescent="0.2">
      <c r="A2829" s="357"/>
      <c r="B2829" s="347"/>
      <c r="C2829" s="580"/>
      <c r="D2829" s="349"/>
      <c r="E2829" s="349"/>
      <c r="F2829" s="350"/>
      <c r="G2829" s="349"/>
      <c r="H2829" s="349"/>
      <c r="I2829" s="351"/>
      <c r="J2829" s="352"/>
      <c r="K2829" s="352"/>
      <c r="L2829" s="353"/>
      <c r="M2829" s="352"/>
      <c r="N2829" s="371"/>
      <c r="O2829" s="74">
        <f t="shared" si="151"/>
        <v>0</v>
      </c>
      <c r="P2829" s="74">
        <f t="shared" si="152"/>
        <v>0</v>
      </c>
      <c r="Q2829" s="139" t="str">
        <f t="shared" si="153"/>
        <v/>
      </c>
    </row>
    <row r="2830" spans="1:17" x14ac:dyDescent="0.2">
      <c r="A2830" s="357"/>
      <c r="B2830" s="347"/>
      <c r="C2830" s="580"/>
      <c r="D2830" s="349"/>
      <c r="E2830" s="349"/>
      <c r="F2830" s="350"/>
      <c r="G2830" s="349"/>
      <c r="H2830" s="349"/>
      <c r="I2830" s="351"/>
      <c r="J2830" s="352"/>
      <c r="K2830" s="352"/>
      <c r="L2830" s="353"/>
      <c r="M2830" s="352"/>
      <c r="N2830" s="371"/>
      <c r="O2830" s="74">
        <f t="shared" si="151"/>
        <v>0</v>
      </c>
      <c r="P2830" s="74">
        <f t="shared" si="152"/>
        <v>0</v>
      </c>
      <c r="Q2830" s="139" t="str">
        <f t="shared" si="153"/>
        <v/>
      </c>
    </row>
    <row r="2831" spans="1:17" x14ac:dyDescent="0.2">
      <c r="A2831" s="357"/>
      <c r="B2831" s="347"/>
      <c r="C2831" s="580"/>
      <c r="D2831" s="349"/>
      <c r="E2831" s="349"/>
      <c r="F2831" s="350"/>
      <c r="G2831" s="349"/>
      <c r="H2831" s="349"/>
      <c r="I2831" s="351"/>
      <c r="J2831" s="352"/>
      <c r="K2831" s="352"/>
      <c r="L2831" s="353"/>
      <c r="M2831" s="352"/>
      <c r="N2831" s="371"/>
      <c r="O2831" s="74">
        <f t="shared" si="151"/>
        <v>0</v>
      </c>
      <c r="P2831" s="74">
        <f t="shared" si="152"/>
        <v>0</v>
      </c>
      <c r="Q2831" s="139" t="str">
        <f t="shared" si="153"/>
        <v/>
      </c>
    </row>
    <row r="2832" spans="1:17" x14ac:dyDescent="0.2">
      <c r="A2832" s="357"/>
      <c r="B2832" s="347"/>
      <c r="C2832" s="580"/>
      <c r="D2832" s="349"/>
      <c r="E2832" s="349"/>
      <c r="F2832" s="350"/>
      <c r="G2832" s="349"/>
      <c r="H2832" s="349"/>
      <c r="I2832" s="351"/>
      <c r="J2832" s="352"/>
      <c r="K2832" s="352"/>
      <c r="L2832" s="353"/>
      <c r="M2832" s="352"/>
      <c r="N2832" s="371"/>
      <c r="O2832" s="74">
        <f t="shared" si="151"/>
        <v>0</v>
      </c>
      <c r="P2832" s="74">
        <f t="shared" si="152"/>
        <v>0</v>
      </c>
      <c r="Q2832" s="139" t="str">
        <f t="shared" si="153"/>
        <v/>
      </c>
    </row>
    <row r="2833" spans="1:17" x14ac:dyDescent="0.2">
      <c r="A2833" s="357"/>
      <c r="B2833" s="347"/>
      <c r="C2833" s="580"/>
      <c r="D2833" s="349"/>
      <c r="E2833" s="349"/>
      <c r="F2833" s="350"/>
      <c r="G2833" s="349"/>
      <c r="H2833" s="349"/>
      <c r="I2833" s="351"/>
      <c r="J2833" s="352"/>
      <c r="K2833" s="352"/>
      <c r="L2833" s="353"/>
      <c r="M2833" s="352"/>
      <c r="N2833" s="371"/>
      <c r="O2833" s="74">
        <f t="shared" si="151"/>
        <v>0</v>
      </c>
      <c r="P2833" s="74">
        <f t="shared" si="152"/>
        <v>0</v>
      </c>
      <c r="Q2833" s="139" t="str">
        <f t="shared" si="153"/>
        <v/>
      </c>
    </row>
    <row r="2834" spans="1:17" x14ac:dyDescent="0.2">
      <c r="A2834" s="357"/>
      <c r="B2834" s="347"/>
      <c r="C2834" s="580"/>
      <c r="D2834" s="349"/>
      <c r="E2834" s="349"/>
      <c r="F2834" s="350"/>
      <c r="G2834" s="349"/>
      <c r="H2834" s="349"/>
      <c r="I2834" s="351"/>
      <c r="J2834" s="352"/>
      <c r="K2834" s="352"/>
      <c r="L2834" s="353"/>
      <c r="M2834" s="352"/>
      <c r="N2834" s="371"/>
      <c r="O2834" s="74">
        <f t="shared" si="151"/>
        <v>0</v>
      </c>
      <c r="P2834" s="74">
        <f t="shared" si="152"/>
        <v>0</v>
      </c>
      <c r="Q2834" s="139" t="str">
        <f t="shared" si="153"/>
        <v/>
      </c>
    </row>
    <row r="2835" spans="1:17" x14ac:dyDescent="0.2">
      <c r="A2835" s="357"/>
      <c r="B2835" s="347"/>
      <c r="C2835" s="580"/>
      <c r="D2835" s="349"/>
      <c r="E2835" s="349"/>
      <c r="F2835" s="350"/>
      <c r="G2835" s="349"/>
      <c r="H2835" s="349"/>
      <c r="I2835" s="351"/>
      <c r="J2835" s="352"/>
      <c r="K2835" s="352"/>
      <c r="L2835" s="353"/>
      <c r="M2835" s="352"/>
      <c r="N2835" s="371"/>
      <c r="O2835" s="74">
        <f t="shared" si="151"/>
        <v>0</v>
      </c>
      <c r="P2835" s="74">
        <f t="shared" si="152"/>
        <v>0</v>
      </c>
      <c r="Q2835" s="139" t="str">
        <f t="shared" si="153"/>
        <v/>
      </c>
    </row>
    <row r="2836" spans="1:17" x14ac:dyDescent="0.2">
      <c r="A2836" s="357"/>
      <c r="B2836" s="347"/>
      <c r="C2836" s="580"/>
      <c r="D2836" s="349"/>
      <c r="E2836" s="349"/>
      <c r="F2836" s="350"/>
      <c r="G2836" s="349"/>
      <c r="H2836" s="349"/>
      <c r="I2836" s="351"/>
      <c r="J2836" s="352"/>
      <c r="K2836" s="352"/>
      <c r="L2836" s="353"/>
      <c r="M2836" s="352"/>
      <c r="N2836" s="371"/>
      <c r="O2836" s="74">
        <f t="shared" si="151"/>
        <v>0</v>
      </c>
      <c r="P2836" s="74">
        <f t="shared" si="152"/>
        <v>0</v>
      </c>
      <c r="Q2836" s="139" t="str">
        <f t="shared" si="153"/>
        <v/>
      </c>
    </row>
    <row r="2837" spans="1:17" x14ac:dyDescent="0.2">
      <c r="A2837" s="357"/>
      <c r="B2837" s="347"/>
      <c r="C2837" s="580"/>
      <c r="D2837" s="349"/>
      <c r="E2837" s="349"/>
      <c r="F2837" s="350"/>
      <c r="G2837" s="349"/>
      <c r="H2837" s="349"/>
      <c r="I2837" s="351"/>
      <c r="J2837" s="352"/>
      <c r="K2837" s="352"/>
      <c r="L2837" s="353"/>
      <c r="M2837" s="352"/>
      <c r="N2837" s="371"/>
      <c r="O2837" s="74">
        <f t="shared" si="151"/>
        <v>0</v>
      </c>
      <c r="P2837" s="74">
        <f t="shared" si="152"/>
        <v>0</v>
      </c>
      <c r="Q2837" s="139" t="str">
        <f t="shared" si="153"/>
        <v/>
      </c>
    </row>
    <row r="2838" spans="1:17" x14ac:dyDescent="0.2">
      <c r="A2838" s="357"/>
      <c r="B2838" s="347"/>
      <c r="C2838" s="580"/>
      <c r="D2838" s="349"/>
      <c r="E2838" s="349"/>
      <c r="F2838" s="350"/>
      <c r="G2838" s="349"/>
      <c r="H2838" s="349"/>
      <c r="I2838" s="351"/>
      <c r="J2838" s="352"/>
      <c r="K2838" s="352"/>
      <c r="L2838" s="353"/>
      <c r="M2838" s="352"/>
      <c r="N2838" s="371"/>
      <c r="O2838" s="74">
        <f t="shared" si="151"/>
        <v>0</v>
      </c>
      <c r="P2838" s="74">
        <f t="shared" si="152"/>
        <v>0</v>
      </c>
      <c r="Q2838" s="139" t="str">
        <f t="shared" si="153"/>
        <v/>
      </c>
    </row>
    <row r="2839" spans="1:17" x14ac:dyDescent="0.2">
      <c r="A2839" s="357"/>
      <c r="B2839" s="347"/>
      <c r="C2839" s="580"/>
      <c r="D2839" s="349"/>
      <c r="E2839" s="349"/>
      <c r="F2839" s="350"/>
      <c r="G2839" s="349"/>
      <c r="H2839" s="349"/>
      <c r="I2839" s="351"/>
      <c r="J2839" s="352"/>
      <c r="K2839" s="352"/>
      <c r="L2839" s="353"/>
      <c r="M2839" s="352"/>
      <c r="N2839" s="371"/>
      <c r="O2839" s="74">
        <f t="shared" si="151"/>
        <v>0</v>
      </c>
      <c r="P2839" s="74">
        <f t="shared" si="152"/>
        <v>0</v>
      </c>
      <c r="Q2839" s="139" t="str">
        <f t="shared" si="153"/>
        <v/>
      </c>
    </row>
    <row r="2840" spans="1:17" x14ac:dyDescent="0.2">
      <c r="A2840" s="357"/>
      <c r="B2840" s="347"/>
      <c r="C2840" s="580"/>
      <c r="D2840" s="349"/>
      <c r="E2840" s="349"/>
      <c r="F2840" s="350"/>
      <c r="G2840" s="349"/>
      <c r="H2840" s="349"/>
      <c r="I2840" s="351"/>
      <c r="J2840" s="352"/>
      <c r="K2840" s="352"/>
      <c r="L2840" s="353"/>
      <c r="M2840" s="352"/>
      <c r="N2840" s="371"/>
      <c r="O2840" s="74">
        <f t="shared" si="151"/>
        <v>0</v>
      </c>
      <c r="P2840" s="74">
        <f t="shared" si="152"/>
        <v>0</v>
      </c>
      <c r="Q2840" s="139" t="str">
        <f t="shared" si="153"/>
        <v/>
      </c>
    </row>
    <row r="2841" spans="1:17" x14ac:dyDescent="0.2">
      <c r="A2841" s="357"/>
      <c r="B2841" s="347"/>
      <c r="C2841" s="580"/>
      <c r="D2841" s="349"/>
      <c r="E2841" s="349"/>
      <c r="F2841" s="350"/>
      <c r="G2841" s="349"/>
      <c r="H2841" s="349"/>
      <c r="I2841" s="351"/>
      <c r="J2841" s="352"/>
      <c r="K2841" s="352"/>
      <c r="L2841" s="353"/>
      <c r="M2841" s="352"/>
      <c r="N2841" s="371"/>
      <c r="O2841" s="74">
        <f t="shared" si="151"/>
        <v>0</v>
      </c>
      <c r="P2841" s="74">
        <f t="shared" si="152"/>
        <v>0</v>
      </c>
      <c r="Q2841" s="139" t="str">
        <f t="shared" si="153"/>
        <v/>
      </c>
    </row>
    <row r="2842" spans="1:17" x14ac:dyDescent="0.2">
      <c r="A2842" s="357"/>
      <c r="B2842" s="347"/>
      <c r="C2842" s="580"/>
      <c r="D2842" s="349"/>
      <c r="E2842" s="349"/>
      <c r="F2842" s="350"/>
      <c r="G2842" s="349"/>
      <c r="H2842" s="349"/>
      <c r="I2842" s="351"/>
      <c r="J2842" s="352"/>
      <c r="K2842" s="352"/>
      <c r="L2842" s="353"/>
      <c r="M2842" s="352"/>
      <c r="N2842" s="371"/>
      <c r="O2842" s="74">
        <f t="shared" si="151"/>
        <v>0</v>
      </c>
      <c r="P2842" s="74">
        <f t="shared" si="152"/>
        <v>0</v>
      </c>
      <c r="Q2842" s="139" t="str">
        <f t="shared" si="153"/>
        <v/>
      </c>
    </row>
    <row r="2843" spans="1:17" x14ac:dyDescent="0.2">
      <c r="A2843" s="357"/>
      <c r="B2843" s="347"/>
      <c r="C2843" s="580"/>
      <c r="D2843" s="349"/>
      <c r="E2843" s="349"/>
      <c r="F2843" s="350"/>
      <c r="G2843" s="349"/>
      <c r="H2843" s="349"/>
      <c r="I2843" s="351"/>
      <c r="J2843" s="352"/>
      <c r="K2843" s="352"/>
      <c r="L2843" s="353"/>
      <c r="M2843" s="352"/>
      <c r="N2843" s="371"/>
      <c r="O2843" s="74">
        <f t="shared" si="151"/>
        <v>0</v>
      </c>
      <c r="P2843" s="74">
        <f t="shared" si="152"/>
        <v>0</v>
      </c>
      <c r="Q2843" s="139" t="str">
        <f t="shared" si="153"/>
        <v/>
      </c>
    </row>
    <row r="2844" spans="1:17" x14ac:dyDescent="0.2">
      <c r="A2844" s="357"/>
      <c r="B2844" s="347"/>
      <c r="C2844" s="580"/>
      <c r="D2844" s="349"/>
      <c r="E2844" s="349"/>
      <c r="F2844" s="350"/>
      <c r="G2844" s="349"/>
      <c r="H2844" s="349"/>
      <c r="I2844" s="351"/>
      <c r="J2844" s="352"/>
      <c r="K2844" s="352"/>
      <c r="L2844" s="353"/>
      <c r="M2844" s="352"/>
      <c r="N2844" s="371"/>
      <c r="O2844" s="74">
        <f t="shared" si="151"/>
        <v>0</v>
      </c>
      <c r="P2844" s="74">
        <f t="shared" si="152"/>
        <v>0</v>
      </c>
      <c r="Q2844" s="139" t="str">
        <f t="shared" si="153"/>
        <v/>
      </c>
    </row>
    <row r="2845" spans="1:17" x14ac:dyDescent="0.2">
      <c r="A2845" s="357"/>
      <c r="B2845" s="347"/>
      <c r="C2845" s="580"/>
      <c r="D2845" s="349"/>
      <c r="E2845" s="349"/>
      <c r="F2845" s="350"/>
      <c r="G2845" s="349"/>
      <c r="H2845" s="349"/>
      <c r="I2845" s="351"/>
      <c r="J2845" s="352"/>
      <c r="K2845" s="352"/>
      <c r="L2845" s="353"/>
      <c r="M2845" s="352"/>
      <c r="N2845" s="371"/>
      <c r="O2845" s="74">
        <f t="shared" si="151"/>
        <v>0</v>
      </c>
      <c r="P2845" s="74">
        <f t="shared" si="152"/>
        <v>0</v>
      </c>
      <c r="Q2845" s="139" t="str">
        <f t="shared" si="153"/>
        <v/>
      </c>
    </row>
    <row r="2846" spans="1:17" x14ac:dyDescent="0.2">
      <c r="A2846" s="357"/>
      <c r="B2846" s="347"/>
      <c r="C2846" s="580"/>
      <c r="D2846" s="349"/>
      <c r="E2846" s="349"/>
      <c r="F2846" s="350"/>
      <c r="G2846" s="349"/>
      <c r="H2846" s="349"/>
      <c r="I2846" s="351"/>
      <c r="J2846" s="352"/>
      <c r="K2846" s="352"/>
      <c r="L2846" s="353"/>
      <c r="M2846" s="352"/>
      <c r="N2846" s="371"/>
      <c r="O2846" s="74">
        <f t="shared" si="151"/>
        <v>0</v>
      </c>
      <c r="P2846" s="74">
        <f t="shared" si="152"/>
        <v>0</v>
      </c>
      <c r="Q2846" s="139" t="str">
        <f t="shared" si="153"/>
        <v/>
      </c>
    </row>
    <row r="2847" spans="1:17" x14ac:dyDescent="0.2">
      <c r="A2847" s="357"/>
      <c r="B2847" s="347"/>
      <c r="C2847" s="580"/>
      <c r="D2847" s="349"/>
      <c r="E2847" s="349"/>
      <c r="F2847" s="350"/>
      <c r="G2847" s="349"/>
      <c r="H2847" s="349"/>
      <c r="I2847" s="351"/>
      <c r="J2847" s="352"/>
      <c r="K2847" s="352"/>
      <c r="L2847" s="353"/>
      <c r="M2847" s="352"/>
      <c r="N2847" s="371"/>
      <c r="O2847" s="74">
        <f t="shared" si="151"/>
        <v>0</v>
      </c>
      <c r="P2847" s="74">
        <f t="shared" si="152"/>
        <v>0</v>
      </c>
      <c r="Q2847" s="139" t="str">
        <f t="shared" si="153"/>
        <v/>
      </c>
    </row>
    <row r="2848" spans="1:17" x14ac:dyDescent="0.2">
      <c r="A2848" s="357"/>
      <c r="B2848" s="347"/>
      <c r="C2848" s="580"/>
      <c r="D2848" s="349"/>
      <c r="E2848" s="349"/>
      <c r="F2848" s="350"/>
      <c r="G2848" s="349"/>
      <c r="H2848" s="349"/>
      <c r="I2848" s="351"/>
      <c r="J2848" s="352"/>
      <c r="K2848" s="352"/>
      <c r="L2848" s="353"/>
      <c r="M2848" s="352"/>
      <c r="N2848" s="371"/>
      <c r="O2848" s="74">
        <f t="shared" si="151"/>
        <v>0</v>
      </c>
      <c r="P2848" s="74">
        <f t="shared" si="152"/>
        <v>0</v>
      </c>
      <c r="Q2848" s="139" t="str">
        <f t="shared" si="153"/>
        <v/>
      </c>
    </row>
    <row r="2849" spans="1:17" x14ac:dyDescent="0.2">
      <c r="A2849" s="357"/>
      <c r="B2849" s="347"/>
      <c r="C2849" s="580"/>
      <c r="D2849" s="349"/>
      <c r="E2849" s="349"/>
      <c r="F2849" s="350"/>
      <c r="G2849" s="349"/>
      <c r="H2849" s="349"/>
      <c r="I2849" s="351"/>
      <c r="J2849" s="352"/>
      <c r="K2849" s="352"/>
      <c r="L2849" s="353"/>
      <c r="M2849" s="352"/>
      <c r="N2849" s="371"/>
      <c r="O2849" s="74">
        <f t="shared" si="151"/>
        <v>0</v>
      </c>
      <c r="P2849" s="74">
        <f t="shared" si="152"/>
        <v>0</v>
      </c>
      <c r="Q2849" s="139" t="str">
        <f t="shared" si="153"/>
        <v/>
      </c>
    </row>
    <row r="2850" spans="1:17" x14ac:dyDescent="0.2">
      <c r="A2850" s="357"/>
      <c r="B2850" s="347"/>
      <c r="C2850" s="580"/>
      <c r="D2850" s="349"/>
      <c r="E2850" s="349"/>
      <c r="F2850" s="350"/>
      <c r="G2850" s="349"/>
      <c r="H2850" s="349"/>
      <c r="I2850" s="351"/>
      <c r="J2850" s="352"/>
      <c r="K2850" s="352"/>
      <c r="L2850" s="353"/>
      <c r="M2850" s="352"/>
      <c r="N2850" s="371"/>
      <c r="O2850" s="74">
        <f t="shared" si="151"/>
        <v>0</v>
      </c>
      <c r="P2850" s="74">
        <f t="shared" si="152"/>
        <v>0</v>
      </c>
      <c r="Q2850" s="139" t="str">
        <f t="shared" si="153"/>
        <v/>
      </c>
    </row>
    <row r="2851" spans="1:17" x14ac:dyDescent="0.2">
      <c r="A2851" s="357"/>
      <c r="B2851" s="347"/>
      <c r="C2851" s="580"/>
      <c r="D2851" s="349"/>
      <c r="E2851" s="349"/>
      <c r="F2851" s="350"/>
      <c r="G2851" s="349"/>
      <c r="H2851" s="349"/>
      <c r="I2851" s="351"/>
      <c r="J2851" s="352"/>
      <c r="K2851" s="352"/>
      <c r="L2851" s="353"/>
      <c r="M2851" s="352"/>
      <c r="N2851" s="371"/>
      <c r="O2851" s="74">
        <f t="shared" si="151"/>
        <v>0</v>
      </c>
      <c r="P2851" s="74">
        <f t="shared" si="152"/>
        <v>0</v>
      </c>
      <c r="Q2851" s="139" t="str">
        <f t="shared" si="153"/>
        <v/>
      </c>
    </row>
    <row r="2852" spans="1:17" x14ac:dyDescent="0.2">
      <c r="A2852" s="357"/>
      <c r="B2852" s="347"/>
      <c r="C2852" s="580"/>
      <c r="D2852" s="349"/>
      <c r="E2852" s="349"/>
      <c r="F2852" s="350"/>
      <c r="G2852" s="349"/>
      <c r="H2852" s="349"/>
      <c r="I2852" s="351"/>
      <c r="J2852" s="352"/>
      <c r="K2852" s="352"/>
      <c r="L2852" s="353"/>
      <c r="M2852" s="352"/>
      <c r="N2852" s="371"/>
      <c r="O2852" s="74">
        <f t="shared" si="151"/>
        <v>0</v>
      </c>
      <c r="P2852" s="74">
        <f t="shared" si="152"/>
        <v>0</v>
      </c>
      <c r="Q2852" s="139" t="str">
        <f t="shared" si="153"/>
        <v/>
      </c>
    </row>
    <row r="2853" spans="1:17" x14ac:dyDescent="0.2">
      <c r="A2853" s="357"/>
      <c r="B2853" s="347"/>
      <c r="C2853" s="580"/>
      <c r="D2853" s="349"/>
      <c r="E2853" s="349"/>
      <c r="F2853" s="350"/>
      <c r="G2853" s="349"/>
      <c r="H2853" s="349"/>
      <c r="I2853" s="351"/>
      <c r="J2853" s="352"/>
      <c r="K2853" s="352"/>
      <c r="L2853" s="353"/>
      <c r="M2853" s="352"/>
      <c r="N2853" s="371"/>
      <c r="O2853" s="74">
        <f t="shared" si="151"/>
        <v>0</v>
      </c>
      <c r="P2853" s="74">
        <f t="shared" si="152"/>
        <v>0</v>
      </c>
      <c r="Q2853" s="139" t="str">
        <f t="shared" si="153"/>
        <v/>
      </c>
    </row>
    <row r="2854" spans="1:17" x14ac:dyDescent="0.2">
      <c r="A2854" s="357"/>
      <c r="B2854" s="347"/>
      <c r="C2854" s="580"/>
      <c r="D2854" s="349"/>
      <c r="E2854" s="349"/>
      <c r="F2854" s="350"/>
      <c r="G2854" s="349"/>
      <c r="H2854" s="349"/>
      <c r="I2854" s="351"/>
      <c r="J2854" s="352"/>
      <c r="K2854" s="352"/>
      <c r="L2854" s="353"/>
      <c r="M2854" s="352"/>
      <c r="N2854" s="371"/>
      <c r="O2854" s="74">
        <f t="shared" si="151"/>
        <v>0</v>
      </c>
      <c r="P2854" s="74">
        <f t="shared" si="152"/>
        <v>0</v>
      </c>
      <c r="Q2854" s="139" t="str">
        <f t="shared" si="153"/>
        <v/>
      </c>
    </row>
    <row r="2855" spans="1:17" x14ac:dyDescent="0.2">
      <c r="A2855" s="357"/>
      <c r="B2855" s="347"/>
      <c r="C2855" s="580"/>
      <c r="D2855" s="349"/>
      <c r="E2855" s="349"/>
      <c r="F2855" s="350"/>
      <c r="G2855" s="349"/>
      <c r="H2855" s="349"/>
      <c r="I2855" s="351"/>
      <c r="J2855" s="352"/>
      <c r="K2855" s="352"/>
      <c r="L2855" s="353"/>
      <c r="M2855" s="352"/>
      <c r="N2855" s="371"/>
      <c r="O2855" s="74">
        <f t="shared" si="151"/>
        <v>0</v>
      </c>
      <c r="P2855" s="74">
        <f t="shared" si="152"/>
        <v>0</v>
      </c>
      <c r="Q2855" s="139" t="str">
        <f t="shared" si="153"/>
        <v/>
      </c>
    </row>
    <row r="2856" spans="1:17" x14ac:dyDescent="0.2">
      <c r="A2856" s="357"/>
      <c r="B2856" s="347"/>
      <c r="C2856" s="580"/>
      <c r="D2856" s="349"/>
      <c r="E2856" s="349"/>
      <c r="F2856" s="350"/>
      <c r="G2856" s="349"/>
      <c r="H2856" s="349"/>
      <c r="I2856" s="351"/>
      <c r="J2856" s="352"/>
      <c r="K2856" s="352"/>
      <c r="L2856" s="353"/>
      <c r="M2856" s="352"/>
      <c r="N2856" s="371"/>
      <c r="O2856" s="74">
        <f t="shared" si="151"/>
        <v>0</v>
      </c>
      <c r="P2856" s="74">
        <f t="shared" si="152"/>
        <v>0</v>
      </c>
      <c r="Q2856" s="139" t="str">
        <f t="shared" si="153"/>
        <v/>
      </c>
    </row>
    <row r="2857" spans="1:17" x14ac:dyDescent="0.2">
      <c r="A2857" s="357"/>
      <c r="B2857" s="347"/>
      <c r="C2857" s="580"/>
      <c r="D2857" s="349"/>
      <c r="E2857" s="349"/>
      <c r="F2857" s="350"/>
      <c r="G2857" s="349"/>
      <c r="H2857" s="349"/>
      <c r="I2857" s="351"/>
      <c r="J2857" s="352"/>
      <c r="K2857" s="352"/>
      <c r="L2857" s="353"/>
      <c r="M2857" s="352"/>
      <c r="N2857" s="371"/>
      <c r="O2857" s="74">
        <f t="shared" si="151"/>
        <v>0</v>
      </c>
      <c r="P2857" s="74">
        <f t="shared" si="152"/>
        <v>0</v>
      </c>
      <c r="Q2857" s="139" t="str">
        <f t="shared" si="153"/>
        <v/>
      </c>
    </row>
    <row r="2858" spans="1:17" x14ac:dyDescent="0.2">
      <c r="A2858" s="357"/>
      <c r="B2858" s="347"/>
      <c r="C2858" s="580"/>
      <c r="D2858" s="349"/>
      <c r="E2858" s="349"/>
      <c r="F2858" s="350"/>
      <c r="G2858" s="349"/>
      <c r="H2858" s="349"/>
      <c r="I2858" s="351"/>
      <c r="J2858" s="352"/>
      <c r="K2858" s="352"/>
      <c r="L2858" s="353"/>
      <c r="M2858" s="352"/>
      <c r="N2858" s="371"/>
      <c r="O2858" s="74">
        <f t="shared" si="151"/>
        <v>0</v>
      </c>
      <c r="P2858" s="74">
        <f t="shared" si="152"/>
        <v>0</v>
      </c>
      <c r="Q2858" s="139" t="str">
        <f t="shared" si="153"/>
        <v/>
      </c>
    </row>
    <row r="2859" spans="1:17" x14ac:dyDescent="0.2">
      <c r="A2859" s="357"/>
      <c r="B2859" s="347"/>
      <c r="C2859" s="580"/>
      <c r="D2859" s="349"/>
      <c r="E2859" s="349"/>
      <c r="F2859" s="350"/>
      <c r="G2859" s="349"/>
      <c r="H2859" s="349"/>
      <c r="I2859" s="351"/>
      <c r="J2859" s="352"/>
      <c r="K2859" s="352"/>
      <c r="L2859" s="353"/>
      <c r="M2859" s="352"/>
      <c r="N2859" s="371"/>
      <c r="O2859" s="74">
        <f t="shared" si="151"/>
        <v>0</v>
      </c>
      <c r="P2859" s="74">
        <f t="shared" si="152"/>
        <v>0</v>
      </c>
      <c r="Q2859" s="139" t="str">
        <f t="shared" si="153"/>
        <v/>
      </c>
    </row>
    <row r="2860" spans="1:17" x14ac:dyDescent="0.2">
      <c r="A2860" s="357"/>
      <c r="B2860" s="347"/>
      <c r="C2860" s="580"/>
      <c r="D2860" s="349"/>
      <c r="E2860" s="349"/>
      <c r="F2860" s="350"/>
      <c r="G2860" s="349"/>
      <c r="H2860" s="349"/>
      <c r="I2860" s="351"/>
      <c r="J2860" s="352"/>
      <c r="K2860" s="352"/>
      <c r="L2860" s="353"/>
      <c r="M2860" s="352"/>
      <c r="N2860" s="371"/>
      <c r="O2860" s="74">
        <f t="shared" si="151"/>
        <v>0</v>
      </c>
      <c r="P2860" s="74">
        <f t="shared" si="152"/>
        <v>0</v>
      </c>
      <c r="Q2860" s="139" t="str">
        <f t="shared" si="153"/>
        <v/>
      </c>
    </row>
    <row r="2861" spans="1:17" x14ac:dyDescent="0.2">
      <c r="A2861" s="357"/>
      <c r="B2861" s="347"/>
      <c r="C2861" s="580"/>
      <c r="D2861" s="349"/>
      <c r="E2861" s="349"/>
      <c r="F2861" s="350"/>
      <c r="G2861" s="349"/>
      <c r="H2861" s="349"/>
      <c r="I2861" s="351"/>
      <c r="J2861" s="352"/>
      <c r="K2861" s="352"/>
      <c r="L2861" s="353"/>
      <c r="M2861" s="352"/>
      <c r="N2861" s="371"/>
      <c r="O2861" s="74">
        <f t="shared" si="151"/>
        <v>0</v>
      </c>
      <c r="P2861" s="74">
        <f t="shared" si="152"/>
        <v>0</v>
      </c>
      <c r="Q2861" s="139" t="str">
        <f t="shared" si="153"/>
        <v/>
      </c>
    </row>
    <row r="2862" spans="1:17" x14ac:dyDescent="0.2">
      <c r="A2862" s="357"/>
      <c r="B2862" s="347"/>
      <c r="C2862" s="580"/>
      <c r="D2862" s="349"/>
      <c r="E2862" s="349"/>
      <c r="F2862" s="350"/>
      <c r="G2862" s="349"/>
      <c r="H2862" s="349"/>
      <c r="I2862" s="351"/>
      <c r="J2862" s="352"/>
      <c r="K2862" s="352"/>
      <c r="L2862" s="353"/>
      <c r="M2862" s="352"/>
      <c r="N2862" s="371"/>
      <c r="O2862" s="74">
        <f t="shared" si="151"/>
        <v>0</v>
      </c>
      <c r="P2862" s="74">
        <f t="shared" si="152"/>
        <v>0</v>
      </c>
      <c r="Q2862" s="139" t="str">
        <f t="shared" si="153"/>
        <v/>
      </c>
    </row>
    <row r="2863" spans="1:17" x14ac:dyDescent="0.2">
      <c r="A2863" s="357"/>
      <c r="B2863" s="347"/>
      <c r="C2863" s="580"/>
      <c r="D2863" s="349"/>
      <c r="E2863" s="349"/>
      <c r="F2863" s="350"/>
      <c r="G2863" s="349"/>
      <c r="H2863" s="349"/>
      <c r="I2863" s="351"/>
      <c r="J2863" s="352"/>
      <c r="K2863" s="352"/>
      <c r="L2863" s="353"/>
      <c r="M2863" s="352"/>
      <c r="N2863" s="371"/>
      <c r="O2863" s="74">
        <f t="shared" si="151"/>
        <v>0</v>
      </c>
      <c r="P2863" s="74">
        <f t="shared" si="152"/>
        <v>0</v>
      </c>
      <c r="Q2863" s="139" t="str">
        <f t="shared" si="153"/>
        <v/>
      </c>
    </row>
    <row r="2864" spans="1:17" x14ac:dyDescent="0.2">
      <c r="A2864" s="357"/>
      <c r="B2864" s="347"/>
      <c r="C2864" s="580"/>
      <c r="D2864" s="349"/>
      <c r="E2864" s="349"/>
      <c r="F2864" s="350"/>
      <c r="G2864" s="349"/>
      <c r="H2864" s="349"/>
      <c r="I2864" s="351"/>
      <c r="J2864" s="352"/>
      <c r="K2864" s="352"/>
      <c r="L2864" s="353"/>
      <c r="M2864" s="352"/>
      <c r="N2864" s="371"/>
      <c r="O2864" s="74">
        <f t="shared" si="151"/>
        <v>0</v>
      </c>
      <c r="P2864" s="74">
        <f t="shared" si="152"/>
        <v>0</v>
      </c>
      <c r="Q2864" s="139" t="str">
        <f t="shared" si="153"/>
        <v/>
      </c>
    </row>
    <row r="2865" spans="1:17" x14ac:dyDescent="0.2">
      <c r="A2865" s="357"/>
      <c r="B2865" s="347"/>
      <c r="C2865" s="580"/>
      <c r="D2865" s="349"/>
      <c r="E2865" s="349"/>
      <c r="F2865" s="350"/>
      <c r="G2865" s="349"/>
      <c r="H2865" s="349"/>
      <c r="I2865" s="351"/>
      <c r="J2865" s="352"/>
      <c r="K2865" s="352"/>
      <c r="L2865" s="353"/>
      <c r="M2865" s="352"/>
      <c r="N2865" s="371"/>
      <c r="O2865" s="74">
        <f t="shared" si="151"/>
        <v>0</v>
      </c>
      <c r="P2865" s="74">
        <f t="shared" si="152"/>
        <v>0</v>
      </c>
      <c r="Q2865" s="139" t="str">
        <f t="shared" si="153"/>
        <v/>
      </c>
    </row>
    <row r="2866" spans="1:17" x14ac:dyDescent="0.2">
      <c r="A2866" s="357"/>
      <c r="B2866" s="347"/>
      <c r="C2866" s="580"/>
      <c r="D2866" s="349"/>
      <c r="E2866" s="349"/>
      <c r="F2866" s="350"/>
      <c r="G2866" s="349"/>
      <c r="H2866" s="349"/>
      <c r="I2866" s="351"/>
      <c r="J2866" s="352"/>
      <c r="K2866" s="352"/>
      <c r="L2866" s="353"/>
      <c r="M2866" s="352"/>
      <c r="N2866" s="371"/>
      <c r="O2866" s="74">
        <f t="shared" ref="O2866:O2929" si="154">IF(B2866=0,0,IF(YEAR(B2866)=$P$1,MONTH(B2866)-$O$1+1,(YEAR(B2866)-$P$1)*12-$O$1+1+MONTH(B2866)))</f>
        <v>0</v>
      </c>
      <c r="P2866" s="74">
        <f t="shared" ref="P2866:P2929" si="155">IF(C2866=0,0,IF(YEAR(C2866)=$P$1,MONTH(C2866)-$O$1+1,(YEAR(C2866)-$P$1)*12-$O$1+1+MONTH(C2866)))</f>
        <v>0</v>
      </c>
      <c r="Q2866" s="139" t="str">
        <f t="shared" ref="Q2866:Q2929" si="156">SUBSTITUTE(D2866," ","_")</f>
        <v/>
      </c>
    </row>
    <row r="2867" spans="1:17" x14ac:dyDescent="0.2">
      <c r="A2867" s="357"/>
      <c r="B2867" s="347"/>
      <c r="C2867" s="580"/>
      <c r="D2867" s="349"/>
      <c r="E2867" s="349"/>
      <c r="F2867" s="350"/>
      <c r="G2867" s="349"/>
      <c r="H2867" s="349"/>
      <c r="I2867" s="351"/>
      <c r="J2867" s="352"/>
      <c r="K2867" s="352"/>
      <c r="L2867" s="353"/>
      <c r="M2867" s="352"/>
      <c r="N2867" s="371"/>
      <c r="O2867" s="74">
        <f t="shared" si="154"/>
        <v>0</v>
      </c>
      <c r="P2867" s="74">
        <f t="shared" si="155"/>
        <v>0</v>
      </c>
      <c r="Q2867" s="139" t="str">
        <f t="shared" si="156"/>
        <v/>
      </c>
    </row>
    <row r="2868" spans="1:17" x14ac:dyDescent="0.2">
      <c r="A2868" s="357"/>
      <c r="B2868" s="347"/>
      <c r="C2868" s="580"/>
      <c r="D2868" s="349"/>
      <c r="E2868" s="349"/>
      <c r="F2868" s="350"/>
      <c r="G2868" s="349"/>
      <c r="H2868" s="349"/>
      <c r="I2868" s="351"/>
      <c r="J2868" s="352"/>
      <c r="K2868" s="352"/>
      <c r="L2868" s="353"/>
      <c r="M2868" s="352"/>
      <c r="N2868" s="371"/>
      <c r="O2868" s="74">
        <f t="shared" si="154"/>
        <v>0</v>
      </c>
      <c r="P2868" s="74">
        <f t="shared" si="155"/>
        <v>0</v>
      </c>
      <c r="Q2868" s="139" t="str">
        <f t="shared" si="156"/>
        <v/>
      </c>
    </row>
    <row r="2869" spans="1:17" x14ac:dyDescent="0.2">
      <c r="A2869" s="357"/>
      <c r="B2869" s="347"/>
      <c r="C2869" s="580"/>
      <c r="D2869" s="349"/>
      <c r="E2869" s="349"/>
      <c r="F2869" s="350"/>
      <c r="G2869" s="349"/>
      <c r="H2869" s="349"/>
      <c r="I2869" s="351"/>
      <c r="J2869" s="352"/>
      <c r="K2869" s="352"/>
      <c r="L2869" s="353"/>
      <c r="M2869" s="352"/>
      <c r="N2869" s="371"/>
      <c r="O2869" s="74">
        <f t="shared" si="154"/>
        <v>0</v>
      </c>
      <c r="P2869" s="74">
        <f t="shared" si="155"/>
        <v>0</v>
      </c>
      <c r="Q2869" s="139" t="str">
        <f t="shared" si="156"/>
        <v/>
      </c>
    </row>
    <row r="2870" spans="1:17" x14ac:dyDescent="0.2">
      <c r="A2870" s="357"/>
      <c r="B2870" s="347"/>
      <c r="C2870" s="580"/>
      <c r="D2870" s="349"/>
      <c r="E2870" s="349"/>
      <c r="F2870" s="350"/>
      <c r="G2870" s="349"/>
      <c r="H2870" s="349"/>
      <c r="I2870" s="351"/>
      <c r="J2870" s="352"/>
      <c r="K2870" s="352"/>
      <c r="L2870" s="353"/>
      <c r="M2870" s="352"/>
      <c r="N2870" s="371"/>
      <c r="O2870" s="74">
        <f t="shared" si="154"/>
        <v>0</v>
      </c>
      <c r="P2870" s="74">
        <f t="shared" si="155"/>
        <v>0</v>
      </c>
      <c r="Q2870" s="139" t="str">
        <f t="shared" si="156"/>
        <v/>
      </c>
    </row>
    <row r="2871" spans="1:17" x14ac:dyDescent="0.2">
      <c r="A2871" s="357"/>
      <c r="B2871" s="347"/>
      <c r="C2871" s="580"/>
      <c r="D2871" s="349"/>
      <c r="E2871" s="349"/>
      <c r="F2871" s="350"/>
      <c r="G2871" s="349"/>
      <c r="H2871" s="349"/>
      <c r="I2871" s="351"/>
      <c r="J2871" s="352"/>
      <c r="K2871" s="352"/>
      <c r="L2871" s="353"/>
      <c r="M2871" s="352"/>
      <c r="N2871" s="371"/>
      <c r="O2871" s="74">
        <f t="shared" si="154"/>
        <v>0</v>
      </c>
      <c r="P2871" s="74">
        <f t="shared" si="155"/>
        <v>0</v>
      </c>
      <c r="Q2871" s="139" t="str">
        <f t="shared" si="156"/>
        <v/>
      </c>
    </row>
    <row r="2872" spans="1:17" x14ac:dyDescent="0.2">
      <c r="A2872" s="357"/>
      <c r="B2872" s="347"/>
      <c r="C2872" s="580"/>
      <c r="D2872" s="349"/>
      <c r="E2872" s="349"/>
      <c r="F2872" s="350"/>
      <c r="G2872" s="349"/>
      <c r="H2872" s="349"/>
      <c r="I2872" s="351"/>
      <c r="J2872" s="352"/>
      <c r="K2872" s="352"/>
      <c r="L2872" s="353"/>
      <c r="M2872" s="352"/>
      <c r="N2872" s="371"/>
      <c r="O2872" s="74">
        <f t="shared" si="154"/>
        <v>0</v>
      </c>
      <c r="P2872" s="74">
        <f t="shared" si="155"/>
        <v>0</v>
      </c>
      <c r="Q2872" s="139" t="str">
        <f t="shared" si="156"/>
        <v/>
      </c>
    </row>
    <row r="2873" spans="1:17" x14ac:dyDescent="0.2">
      <c r="A2873" s="357"/>
      <c r="B2873" s="347"/>
      <c r="C2873" s="580"/>
      <c r="D2873" s="349"/>
      <c r="E2873" s="349"/>
      <c r="F2873" s="350"/>
      <c r="G2873" s="349"/>
      <c r="H2873" s="349"/>
      <c r="I2873" s="351"/>
      <c r="J2873" s="352"/>
      <c r="K2873" s="352"/>
      <c r="L2873" s="353"/>
      <c r="M2873" s="352"/>
      <c r="N2873" s="371"/>
      <c r="O2873" s="74">
        <f t="shared" si="154"/>
        <v>0</v>
      </c>
      <c r="P2873" s="74">
        <f t="shared" si="155"/>
        <v>0</v>
      </c>
      <c r="Q2873" s="139" t="str">
        <f t="shared" si="156"/>
        <v/>
      </c>
    </row>
    <row r="2874" spans="1:17" x14ac:dyDescent="0.2">
      <c r="A2874" s="357"/>
      <c r="B2874" s="347"/>
      <c r="C2874" s="580"/>
      <c r="D2874" s="349"/>
      <c r="E2874" s="349"/>
      <c r="F2874" s="350"/>
      <c r="G2874" s="349"/>
      <c r="H2874" s="349"/>
      <c r="I2874" s="351"/>
      <c r="J2874" s="352"/>
      <c r="K2874" s="352"/>
      <c r="L2874" s="353"/>
      <c r="M2874" s="352"/>
      <c r="N2874" s="371"/>
      <c r="O2874" s="74">
        <f t="shared" si="154"/>
        <v>0</v>
      </c>
      <c r="P2874" s="74">
        <f t="shared" si="155"/>
        <v>0</v>
      </c>
      <c r="Q2874" s="139" t="str">
        <f t="shared" si="156"/>
        <v/>
      </c>
    </row>
    <row r="2875" spans="1:17" x14ac:dyDescent="0.2">
      <c r="A2875" s="357"/>
      <c r="B2875" s="347"/>
      <c r="C2875" s="580"/>
      <c r="D2875" s="349"/>
      <c r="E2875" s="349"/>
      <c r="F2875" s="350"/>
      <c r="G2875" s="349"/>
      <c r="H2875" s="349"/>
      <c r="I2875" s="351"/>
      <c r="J2875" s="352"/>
      <c r="K2875" s="352"/>
      <c r="L2875" s="353"/>
      <c r="M2875" s="352"/>
      <c r="N2875" s="371"/>
      <c r="O2875" s="74">
        <f t="shared" si="154"/>
        <v>0</v>
      </c>
      <c r="P2875" s="74">
        <f t="shared" si="155"/>
        <v>0</v>
      </c>
      <c r="Q2875" s="139" t="str">
        <f t="shared" si="156"/>
        <v/>
      </c>
    </row>
    <row r="2876" spans="1:17" x14ac:dyDescent="0.2">
      <c r="A2876" s="357"/>
      <c r="B2876" s="347"/>
      <c r="C2876" s="580"/>
      <c r="D2876" s="349"/>
      <c r="E2876" s="349"/>
      <c r="F2876" s="350"/>
      <c r="G2876" s="349"/>
      <c r="H2876" s="349"/>
      <c r="I2876" s="351"/>
      <c r="J2876" s="352"/>
      <c r="K2876" s="352"/>
      <c r="L2876" s="353"/>
      <c r="M2876" s="352"/>
      <c r="N2876" s="371"/>
      <c r="O2876" s="74">
        <f t="shared" si="154"/>
        <v>0</v>
      </c>
      <c r="P2876" s="74">
        <f t="shared" si="155"/>
        <v>0</v>
      </c>
      <c r="Q2876" s="139" t="str">
        <f t="shared" si="156"/>
        <v/>
      </c>
    </row>
    <row r="2877" spans="1:17" x14ac:dyDescent="0.2">
      <c r="A2877" s="357"/>
      <c r="B2877" s="347"/>
      <c r="C2877" s="580"/>
      <c r="D2877" s="349"/>
      <c r="E2877" s="349"/>
      <c r="F2877" s="350"/>
      <c r="G2877" s="349"/>
      <c r="H2877" s="349"/>
      <c r="I2877" s="351"/>
      <c r="J2877" s="352"/>
      <c r="K2877" s="352"/>
      <c r="L2877" s="353"/>
      <c r="M2877" s="352"/>
      <c r="N2877" s="371"/>
      <c r="O2877" s="74">
        <f t="shared" si="154"/>
        <v>0</v>
      </c>
      <c r="P2877" s="74">
        <f t="shared" si="155"/>
        <v>0</v>
      </c>
      <c r="Q2877" s="139" t="str">
        <f t="shared" si="156"/>
        <v/>
      </c>
    </row>
    <row r="2878" spans="1:17" x14ac:dyDescent="0.2">
      <c r="A2878" s="357"/>
      <c r="B2878" s="347"/>
      <c r="C2878" s="580"/>
      <c r="D2878" s="349"/>
      <c r="E2878" s="349"/>
      <c r="F2878" s="350"/>
      <c r="G2878" s="349"/>
      <c r="H2878" s="349"/>
      <c r="I2878" s="351"/>
      <c r="J2878" s="352"/>
      <c r="K2878" s="352"/>
      <c r="L2878" s="353"/>
      <c r="M2878" s="352"/>
      <c r="N2878" s="371"/>
      <c r="O2878" s="74">
        <f t="shared" si="154"/>
        <v>0</v>
      </c>
      <c r="P2878" s="74">
        <f t="shared" si="155"/>
        <v>0</v>
      </c>
      <c r="Q2878" s="139" t="str">
        <f t="shared" si="156"/>
        <v/>
      </c>
    </row>
    <row r="2879" spans="1:17" x14ac:dyDescent="0.2">
      <c r="A2879" s="357"/>
      <c r="B2879" s="347"/>
      <c r="C2879" s="580"/>
      <c r="D2879" s="349"/>
      <c r="E2879" s="349"/>
      <c r="F2879" s="350"/>
      <c r="G2879" s="349"/>
      <c r="H2879" s="349"/>
      <c r="I2879" s="351"/>
      <c r="J2879" s="352"/>
      <c r="K2879" s="352"/>
      <c r="L2879" s="353"/>
      <c r="M2879" s="352"/>
      <c r="N2879" s="371"/>
      <c r="O2879" s="74">
        <f t="shared" si="154"/>
        <v>0</v>
      </c>
      <c r="P2879" s="74">
        <f t="shared" si="155"/>
        <v>0</v>
      </c>
      <c r="Q2879" s="139" t="str">
        <f t="shared" si="156"/>
        <v/>
      </c>
    </row>
    <row r="2880" spans="1:17" x14ac:dyDescent="0.2">
      <c r="A2880" s="357"/>
      <c r="B2880" s="347"/>
      <c r="C2880" s="580"/>
      <c r="D2880" s="349"/>
      <c r="E2880" s="349"/>
      <c r="F2880" s="350"/>
      <c r="G2880" s="349"/>
      <c r="H2880" s="349"/>
      <c r="I2880" s="351"/>
      <c r="J2880" s="352"/>
      <c r="K2880" s="352"/>
      <c r="L2880" s="353"/>
      <c r="M2880" s="352"/>
      <c r="N2880" s="371"/>
      <c r="O2880" s="74">
        <f t="shared" si="154"/>
        <v>0</v>
      </c>
      <c r="P2880" s="74">
        <f t="shared" si="155"/>
        <v>0</v>
      </c>
      <c r="Q2880" s="139" t="str">
        <f t="shared" si="156"/>
        <v/>
      </c>
    </row>
    <row r="2881" spans="1:17" x14ac:dyDescent="0.2">
      <c r="A2881" s="357"/>
      <c r="B2881" s="347"/>
      <c r="C2881" s="580"/>
      <c r="D2881" s="349"/>
      <c r="E2881" s="349"/>
      <c r="F2881" s="350"/>
      <c r="G2881" s="349"/>
      <c r="H2881" s="349"/>
      <c r="I2881" s="351"/>
      <c r="J2881" s="352"/>
      <c r="K2881" s="352"/>
      <c r="L2881" s="353"/>
      <c r="M2881" s="352"/>
      <c r="N2881" s="371"/>
      <c r="O2881" s="74">
        <f t="shared" si="154"/>
        <v>0</v>
      </c>
      <c r="P2881" s="74">
        <f t="shared" si="155"/>
        <v>0</v>
      </c>
      <c r="Q2881" s="139" t="str">
        <f t="shared" si="156"/>
        <v/>
      </c>
    </row>
    <row r="2882" spans="1:17" x14ac:dyDescent="0.2">
      <c r="A2882" s="357"/>
      <c r="B2882" s="347"/>
      <c r="C2882" s="580"/>
      <c r="D2882" s="349"/>
      <c r="E2882" s="349"/>
      <c r="F2882" s="350"/>
      <c r="G2882" s="349"/>
      <c r="H2882" s="349"/>
      <c r="I2882" s="351"/>
      <c r="J2882" s="352"/>
      <c r="K2882" s="352"/>
      <c r="L2882" s="353"/>
      <c r="M2882" s="352"/>
      <c r="N2882" s="371"/>
      <c r="O2882" s="74">
        <f t="shared" si="154"/>
        <v>0</v>
      </c>
      <c r="P2882" s="74">
        <f t="shared" si="155"/>
        <v>0</v>
      </c>
      <c r="Q2882" s="139" t="str">
        <f t="shared" si="156"/>
        <v/>
      </c>
    </row>
    <row r="2883" spans="1:17" x14ac:dyDescent="0.2">
      <c r="A2883" s="357"/>
      <c r="B2883" s="347"/>
      <c r="C2883" s="580"/>
      <c r="D2883" s="349"/>
      <c r="E2883" s="349"/>
      <c r="F2883" s="350"/>
      <c r="G2883" s="349"/>
      <c r="H2883" s="349"/>
      <c r="I2883" s="351"/>
      <c r="J2883" s="352"/>
      <c r="K2883" s="352"/>
      <c r="L2883" s="353"/>
      <c r="M2883" s="352"/>
      <c r="N2883" s="371"/>
      <c r="O2883" s="74">
        <f t="shared" si="154"/>
        <v>0</v>
      </c>
      <c r="P2883" s="74">
        <f t="shared" si="155"/>
        <v>0</v>
      </c>
      <c r="Q2883" s="139" t="str">
        <f t="shared" si="156"/>
        <v/>
      </c>
    </row>
    <row r="2884" spans="1:17" x14ac:dyDescent="0.2">
      <c r="A2884" s="357"/>
      <c r="B2884" s="347"/>
      <c r="C2884" s="580"/>
      <c r="D2884" s="349"/>
      <c r="E2884" s="349"/>
      <c r="F2884" s="350"/>
      <c r="G2884" s="349"/>
      <c r="H2884" s="349"/>
      <c r="I2884" s="351"/>
      <c r="J2884" s="352"/>
      <c r="K2884" s="352"/>
      <c r="L2884" s="353"/>
      <c r="M2884" s="352"/>
      <c r="N2884" s="371"/>
      <c r="O2884" s="74">
        <f t="shared" si="154"/>
        <v>0</v>
      </c>
      <c r="P2884" s="74">
        <f t="shared" si="155"/>
        <v>0</v>
      </c>
      <c r="Q2884" s="139" t="str">
        <f t="shared" si="156"/>
        <v/>
      </c>
    </row>
    <row r="2885" spans="1:17" x14ac:dyDescent="0.2">
      <c r="A2885" s="357"/>
      <c r="B2885" s="347"/>
      <c r="C2885" s="580"/>
      <c r="D2885" s="349"/>
      <c r="E2885" s="349"/>
      <c r="F2885" s="350"/>
      <c r="G2885" s="349"/>
      <c r="H2885" s="349"/>
      <c r="I2885" s="351"/>
      <c r="J2885" s="352"/>
      <c r="K2885" s="352"/>
      <c r="L2885" s="353"/>
      <c r="M2885" s="352"/>
      <c r="N2885" s="371"/>
      <c r="O2885" s="74">
        <f t="shared" si="154"/>
        <v>0</v>
      </c>
      <c r="P2885" s="74">
        <f t="shared" si="155"/>
        <v>0</v>
      </c>
      <c r="Q2885" s="139" t="str">
        <f t="shared" si="156"/>
        <v/>
      </c>
    </row>
    <row r="2886" spans="1:17" x14ac:dyDescent="0.2">
      <c r="A2886" s="357"/>
      <c r="B2886" s="347"/>
      <c r="C2886" s="580"/>
      <c r="D2886" s="349"/>
      <c r="E2886" s="349"/>
      <c r="F2886" s="350"/>
      <c r="G2886" s="349"/>
      <c r="H2886" s="349"/>
      <c r="I2886" s="351"/>
      <c r="J2886" s="352"/>
      <c r="K2886" s="352"/>
      <c r="L2886" s="353"/>
      <c r="M2886" s="352"/>
      <c r="N2886" s="371"/>
      <c r="O2886" s="74">
        <f t="shared" si="154"/>
        <v>0</v>
      </c>
      <c r="P2886" s="74">
        <f t="shared" si="155"/>
        <v>0</v>
      </c>
      <c r="Q2886" s="139" t="str">
        <f t="shared" si="156"/>
        <v/>
      </c>
    </row>
    <row r="2887" spans="1:17" x14ac:dyDescent="0.2">
      <c r="A2887" s="357"/>
      <c r="B2887" s="347"/>
      <c r="C2887" s="580"/>
      <c r="D2887" s="349"/>
      <c r="E2887" s="349"/>
      <c r="F2887" s="350"/>
      <c r="G2887" s="349"/>
      <c r="H2887" s="349"/>
      <c r="I2887" s="351"/>
      <c r="J2887" s="352"/>
      <c r="K2887" s="352"/>
      <c r="L2887" s="353"/>
      <c r="M2887" s="352"/>
      <c r="N2887" s="371"/>
      <c r="O2887" s="74">
        <f t="shared" si="154"/>
        <v>0</v>
      </c>
      <c r="P2887" s="74">
        <f t="shared" si="155"/>
        <v>0</v>
      </c>
      <c r="Q2887" s="139" t="str">
        <f t="shared" si="156"/>
        <v/>
      </c>
    </row>
    <row r="2888" spans="1:17" x14ac:dyDescent="0.2">
      <c r="A2888" s="357"/>
      <c r="B2888" s="347"/>
      <c r="C2888" s="580"/>
      <c r="D2888" s="349"/>
      <c r="E2888" s="349"/>
      <c r="F2888" s="350"/>
      <c r="G2888" s="349"/>
      <c r="H2888" s="349"/>
      <c r="I2888" s="351"/>
      <c r="J2888" s="352"/>
      <c r="K2888" s="352"/>
      <c r="L2888" s="353"/>
      <c r="M2888" s="352"/>
      <c r="N2888" s="371"/>
      <c r="O2888" s="74">
        <f t="shared" si="154"/>
        <v>0</v>
      </c>
      <c r="P2888" s="74">
        <f t="shared" si="155"/>
        <v>0</v>
      </c>
      <c r="Q2888" s="139" t="str">
        <f t="shared" si="156"/>
        <v/>
      </c>
    </row>
    <row r="2889" spans="1:17" x14ac:dyDescent="0.2">
      <c r="A2889" s="357"/>
      <c r="B2889" s="347"/>
      <c r="C2889" s="580"/>
      <c r="D2889" s="349"/>
      <c r="E2889" s="349"/>
      <c r="F2889" s="350"/>
      <c r="G2889" s="349"/>
      <c r="H2889" s="349"/>
      <c r="I2889" s="351"/>
      <c r="J2889" s="352"/>
      <c r="K2889" s="352"/>
      <c r="L2889" s="353"/>
      <c r="M2889" s="352"/>
      <c r="N2889" s="371"/>
      <c r="O2889" s="74">
        <f t="shared" si="154"/>
        <v>0</v>
      </c>
      <c r="P2889" s="74">
        <f t="shared" si="155"/>
        <v>0</v>
      </c>
      <c r="Q2889" s="139" t="str">
        <f t="shared" si="156"/>
        <v/>
      </c>
    </row>
    <row r="2890" spans="1:17" x14ac:dyDescent="0.2">
      <c r="A2890" s="357"/>
      <c r="B2890" s="347"/>
      <c r="C2890" s="580"/>
      <c r="D2890" s="349"/>
      <c r="E2890" s="349"/>
      <c r="F2890" s="350"/>
      <c r="G2890" s="349"/>
      <c r="H2890" s="349"/>
      <c r="I2890" s="351"/>
      <c r="J2890" s="352"/>
      <c r="K2890" s="352"/>
      <c r="L2890" s="353"/>
      <c r="M2890" s="352"/>
      <c r="N2890" s="371"/>
      <c r="O2890" s="74">
        <f t="shared" si="154"/>
        <v>0</v>
      </c>
      <c r="P2890" s="74">
        <f t="shared" si="155"/>
        <v>0</v>
      </c>
      <c r="Q2890" s="139" t="str">
        <f t="shared" si="156"/>
        <v/>
      </c>
    </row>
    <row r="2891" spans="1:17" x14ac:dyDescent="0.2">
      <c r="A2891" s="357"/>
      <c r="B2891" s="347"/>
      <c r="C2891" s="580"/>
      <c r="D2891" s="349"/>
      <c r="E2891" s="349"/>
      <c r="F2891" s="350"/>
      <c r="G2891" s="349"/>
      <c r="H2891" s="349"/>
      <c r="I2891" s="351"/>
      <c r="J2891" s="352"/>
      <c r="K2891" s="352"/>
      <c r="L2891" s="353"/>
      <c r="M2891" s="352"/>
      <c r="N2891" s="371"/>
      <c r="O2891" s="74">
        <f t="shared" si="154"/>
        <v>0</v>
      </c>
      <c r="P2891" s="74">
        <f t="shared" si="155"/>
        <v>0</v>
      </c>
      <c r="Q2891" s="139" t="str">
        <f t="shared" si="156"/>
        <v/>
      </c>
    </row>
    <row r="2892" spans="1:17" x14ac:dyDescent="0.2">
      <c r="A2892" s="357"/>
      <c r="B2892" s="347"/>
      <c r="C2892" s="580"/>
      <c r="D2892" s="349"/>
      <c r="E2892" s="349"/>
      <c r="F2892" s="350"/>
      <c r="G2892" s="349"/>
      <c r="H2892" s="349"/>
      <c r="I2892" s="351"/>
      <c r="J2892" s="352"/>
      <c r="K2892" s="352"/>
      <c r="L2892" s="353"/>
      <c r="M2892" s="352"/>
      <c r="N2892" s="371"/>
      <c r="O2892" s="74">
        <f t="shared" si="154"/>
        <v>0</v>
      </c>
      <c r="P2892" s="74">
        <f t="shared" si="155"/>
        <v>0</v>
      </c>
      <c r="Q2892" s="139" t="str">
        <f t="shared" si="156"/>
        <v/>
      </c>
    </row>
    <row r="2893" spans="1:17" x14ac:dyDescent="0.2">
      <c r="A2893" s="357"/>
      <c r="B2893" s="347"/>
      <c r="C2893" s="580"/>
      <c r="D2893" s="349"/>
      <c r="E2893" s="349"/>
      <c r="F2893" s="350"/>
      <c r="G2893" s="349"/>
      <c r="H2893" s="349"/>
      <c r="I2893" s="351"/>
      <c r="J2893" s="352"/>
      <c r="K2893" s="352"/>
      <c r="L2893" s="353"/>
      <c r="M2893" s="352"/>
      <c r="N2893" s="371"/>
      <c r="O2893" s="74">
        <f t="shared" si="154"/>
        <v>0</v>
      </c>
      <c r="P2893" s="74">
        <f t="shared" si="155"/>
        <v>0</v>
      </c>
      <c r="Q2893" s="139" t="str">
        <f t="shared" si="156"/>
        <v/>
      </c>
    </row>
    <row r="2894" spans="1:17" x14ac:dyDescent="0.2">
      <c r="A2894" s="357"/>
      <c r="B2894" s="347"/>
      <c r="C2894" s="580"/>
      <c r="D2894" s="349"/>
      <c r="E2894" s="351"/>
      <c r="F2894" s="350"/>
      <c r="G2894" s="349"/>
      <c r="H2894" s="349"/>
      <c r="I2894" s="351"/>
      <c r="J2894" s="352"/>
      <c r="K2894" s="352"/>
      <c r="L2894" s="353"/>
      <c r="M2894" s="352"/>
      <c r="N2894" s="371"/>
      <c r="O2894" s="74">
        <f t="shared" si="154"/>
        <v>0</v>
      </c>
      <c r="P2894" s="74">
        <f t="shared" si="155"/>
        <v>0</v>
      </c>
      <c r="Q2894" s="139" t="str">
        <f t="shared" si="156"/>
        <v/>
      </c>
    </row>
    <row r="2895" spans="1:17" x14ac:dyDescent="0.2">
      <c r="A2895" s="357"/>
      <c r="B2895" s="347"/>
      <c r="C2895" s="580"/>
      <c r="D2895" s="349"/>
      <c r="E2895" s="349"/>
      <c r="F2895" s="350"/>
      <c r="G2895" s="349"/>
      <c r="H2895" s="349"/>
      <c r="I2895" s="351"/>
      <c r="J2895" s="352"/>
      <c r="K2895" s="352"/>
      <c r="L2895" s="353"/>
      <c r="M2895" s="352"/>
      <c r="N2895" s="371"/>
      <c r="O2895" s="74">
        <f t="shared" si="154"/>
        <v>0</v>
      </c>
      <c r="P2895" s="74">
        <f t="shared" si="155"/>
        <v>0</v>
      </c>
      <c r="Q2895" s="139" t="str">
        <f t="shared" si="156"/>
        <v/>
      </c>
    </row>
    <row r="2896" spans="1:17" x14ac:dyDescent="0.2">
      <c r="A2896" s="357"/>
      <c r="B2896" s="347"/>
      <c r="C2896" s="580"/>
      <c r="D2896" s="349"/>
      <c r="E2896" s="349"/>
      <c r="F2896" s="350"/>
      <c r="G2896" s="349"/>
      <c r="H2896" s="349"/>
      <c r="I2896" s="351"/>
      <c r="J2896" s="352"/>
      <c r="K2896" s="352"/>
      <c r="L2896" s="353"/>
      <c r="M2896" s="352"/>
      <c r="N2896" s="371"/>
      <c r="O2896" s="74">
        <f t="shared" si="154"/>
        <v>0</v>
      </c>
      <c r="P2896" s="74">
        <f t="shared" si="155"/>
        <v>0</v>
      </c>
      <c r="Q2896" s="139" t="str">
        <f t="shared" si="156"/>
        <v/>
      </c>
    </row>
    <row r="2897" spans="1:17" x14ac:dyDescent="0.2">
      <c r="A2897" s="357"/>
      <c r="B2897" s="347"/>
      <c r="C2897" s="580"/>
      <c r="D2897" s="349"/>
      <c r="E2897" s="349"/>
      <c r="F2897" s="350"/>
      <c r="G2897" s="349"/>
      <c r="H2897" s="349"/>
      <c r="I2897" s="351"/>
      <c r="J2897" s="352"/>
      <c r="K2897" s="352"/>
      <c r="L2897" s="353"/>
      <c r="M2897" s="352"/>
      <c r="N2897" s="371"/>
      <c r="O2897" s="74">
        <f t="shared" si="154"/>
        <v>0</v>
      </c>
      <c r="P2897" s="74">
        <f t="shared" si="155"/>
        <v>0</v>
      </c>
      <c r="Q2897" s="139" t="str">
        <f t="shared" si="156"/>
        <v/>
      </c>
    </row>
    <row r="2898" spans="1:17" x14ac:dyDescent="0.2">
      <c r="A2898" s="357"/>
      <c r="B2898" s="347"/>
      <c r="C2898" s="580"/>
      <c r="D2898" s="349"/>
      <c r="E2898" s="349"/>
      <c r="F2898" s="350"/>
      <c r="G2898" s="349"/>
      <c r="H2898" s="349"/>
      <c r="I2898" s="351"/>
      <c r="J2898" s="352"/>
      <c r="K2898" s="352"/>
      <c r="L2898" s="353"/>
      <c r="M2898" s="352"/>
      <c r="N2898" s="371"/>
      <c r="O2898" s="74">
        <f t="shared" si="154"/>
        <v>0</v>
      </c>
      <c r="P2898" s="74">
        <f t="shared" si="155"/>
        <v>0</v>
      </c>
      <c r="Q2898" s="139" t="str">
        <f t="shared" si="156"/>
        <v/>
      </c>
    </row>
    <row r="2899" spans="1:17" x14ac:dyDescent="0.2">
      <c r="A2899" s="357"/>
      <c r="B2899" s="347"/>
      <c r="C2899" s="580"/>
      <c r="D2899" s="349"/>
      <c r="E2899" s="349"/>
      <c r="F2899" s="350"/>
      <c r="G2899" s="349"/>
      <c r="H2899" s="349"/>
      <c r="I2899" s="351"/>
      <c r="J2899" s="352"/>
      <c r="K2899" s="352"/>
      <c r="L2899" s="353"/>
      <c r="M2899" s="352"/>
      <c r="N2899" s="371"/>
      <c r="O2899" s="74">
        <f t="shared" si="154"/>
        <v>0</v>
      </c>
      <c r="P2899" s="74">
        <f t="shared" si="155"/>
        <v>0</v>
      </c>
      <c r="Q2899" s="139" t="str">
        <f t="shared" si="156"/>
        <v/>
      </c>
    </row>
    <row r="2900" spans="1:17" x14ac:dyDescent="0.2">
      <c r="A2900" s="357"/>
      <c r="B2900" s="347"/>
      <c r="C2900" s="580"/>
      <c r="D2900" s="349"/>
      <c r="E2900" s="349"/>
      <c r="F2900" s="350"/>
      <c r="G2900" s="349"/>
      <c r="H2900" s="349"/>
      <c r="I2900" s="351"/>
      <c r="J2900" s="352"/>
      <c r="K2900" s="352"/>
      <c r="L2900" s="353"/>
      <c r="M2900" s="352"/>
      <c r="N2900" s="371"/>
      <c r="O2900" s="74">
        <f t="shared" si="154"/>
        <v>0</v>
      </c>
      <c r="P2900" s="74">
        <f t="shared" si="155"/>
        <v>0</v>
      </c>
      <c r="Q2900" s="139" t="str">
        <f t="shared" si="156"/>
        <v/>
      </c>
    </row>
    <row r="2901" spans="1:17" x14ac:dyDescent="0.2">
      <c r="A2901" s="357"/>
      <c r="B2901" s="347"/>
      <c r="C2901" s="580"/>
      <c r="D2901" s="349"/>
      <c r="E2901" s="349"/>
      <c r="F2901" s="350"/>
      <c r="G2901" s="349"/>
      <c r="H2901" s="349"/>
      <c r="I2901" s="351"/>
      <c r="J2901" s="352"/>
      <c r="K2901" s="352"/>
      <c r="L2901" s="353"/>
      <c r="M2901" s="352"/>
      <c r="N2901" s="371"/>
      <c r="O2901" s="74">
        <f t="shared" si="154"/>
        <v>0</v>
      </c>
      <c r="P2901" s="74">
        <f t="shared" si="155"/>
        <v>0</v>
      </c>
      <c r="Q2901" s="139" t="str">
        <f t="shared" si="156"/>
        <v/>
      </c>
    </row>
    <row r="2902" spans="1:17" x14ac:dyDescent="0.2">
      <c r="A2902" s="357"/>
      <c r="B2902" s="347"/>
      <c r="C2902" s="580"/>
      <c r="D2902" s="349"/>
      <c r="E2902" s="349"/>
      <c r="F2902" s="350"/>
      <c r="G2902" s="349"/>
      <c r="H2902" s="349"/>
      <c r="I2902" s="351"/>
      <c r="J2902" s="352"/>
      <c r="K2902" s="352"/>
      <c r="L2902" s="353"/>
      <c r="M2902" s="352"/>
      <c r="N2902" s="371"/>
      <c r="O2902" s="74">
        <f t="shared" si="154"/>
        <v>0</v>
      </c>
      <c r="P2902" s="74">
        <f t="shared" si="155"/>
        <v>0</v>
      </c>
      <c r="Q2902" s="139" t="str">
        <f t="shared" si="156"/>
        <v/>
      </c>
    </row>
    <row r="2903" spans="1:17" x14ac:dyDescent="0.2">
      <c r="A2903" s="357"/>
      <c r="B2903" s="347"/>
      <c r="C2903" s="580"/>
      <c r="D2903" s="349"/>
      <c r="E2903" s="349"/>
      <c r="F2903" s="350"/>
      <c r="G2903" s="349"/>
      <c r="H2903" s="349"/>
      <c r="I2903" s="351"/>
      <c r="J2903" s="352"/>
      <c r="K2903" s="352"/>
      <c r="L2903" s="353"/>
      <c r="M2903" s="352"/>
      <c r="N2903" s="371"/>
      <c r="O2903" s="74">
        <f t="shared" si="154"/>
        <v>0</v>
      </c>
      <c r="P2903" s="74">
        <f t="shared" si="155"/>
        <v>0</v>
      </c>
      <c r="Q2903" s="139" t="str">
        <f t="shared" si="156"/>
        <v/>
      </c>
    </row>
    <row r="2904" spans="1:17" x14ac:dyDescent="0.2">
      <c r="A2904" s="357"/>
      <c r="B2904" s="347"/>
      <c r="C2904" s="580"/>
      <c r="D2904" s="349"/>
      <c r="E2904" s="349"/>
      <c r="F2904" s="350"/>
      <c r="G2904" s="349"/>
      <c r="H2904" s="349"/>
      <c r="I2904" s="351"/>
      <c r="J2904" s="352"/>
      <c r="K2904" s="352"/>
      <c r="L2904" s="353"/>
      <c r="M2904" s="352"/>
      <c r="N2904" s="371"/>
      <c r="O2904" s="74">
        <f t="shared" si="154"/>
        <v>0</v>
      </c>
      <c r="P2904" s="74">
        <f t="shared" si="155"/>
        <v>0</v>
      </c>
      <c r="Q2904" s="139" t="str">
        <f t="shared" si="156"/>
        <v/>
      </c>
    </row>
    <row r="2905" spans="1:17" x14ac:dyDescent="0.2">
      <c r="A2905" s="357"/>
      <c r="B2905" s="347"/>
      <c r="C2905" s="580"/>
      <c r="D2905" s="349"/>
      <c r="E2905" s="349"/>
      <c r="F2905" s="350"/>
      <c r="G2905" s="349"/>
      <c r="H2905" s="349"/>
      <c r="I2905" s="351"/>
      <c r="J2905" s="352"/>
      <c r="K2905" s="352"/>
      <c r="L2905" s="353"/>
      <c r="M2905" s="352"/>
      <c r="N2905" s="371"/>
      <c r="O2905" s="74">
        <f t="shared" si="154"/>
        <v>0</v>
      </c>
      <c r="P2905" s="74">
        <f t="shared" si="155"/>
        <v>0</v>
      </c>
      <c r="Q2905" s="139" t="str">
        <f t="shared" si="156"/>
        <v/>
      </c>
    </row>
    <row r="2906" spans="1:17" x14ac:dyDescent="0.2">
      <c r="A2906" s="357"/>
      <c r="B2906" s="347"/>
      <c r="C2906" s="580"/>
      <c r="D2906" s="349"/>
      <c r="E2906" s="349"/>
      <c r="F2906" s="350"/>
      <c r="G2906" s="349"/>
      <c r="H2906" s="349"/>
      <c r="I2906" s="351"/>
      <c r="J2906" s="352"/>
      <c r="K2906" s="352"/>
      <c r="L2906" s="353"/>
      <c r="M2906" s="352"/>
      <c r="N2906" s="371"/>
      <c r="O2906" s="74">
        <f t="shared" si="154"/>
        <v>0</v>
      </c>
      <c r="P2906" s="74">
        <f t="shared" si="155"/>
        <v>0</v>
      </c>
      <c r="Q2906" s="139" t="str">
        <f t="shared" si="156"/>
        <v/>
      </c>
    </row>
    <row r="2907" spans="1:17" x14ac:dyDescent="0.2">
      <c r="A2907" s="357"/>
      <c r="B2907" s="347"/>
      <c r="C2907" s="580"/>
      <c r="D2907" s="349"/>
      <c r="E2907" s="349"/>
      <c r="F2907" s="350"/>
      <c r="G2907" s="349"/>
      <c r="H2907" s="349"/>
      <c r="I2907" s="351"/>
      <c r="J2907" s="352"/>
      <c r="K2907" s="352"/>
      <c r="L2907" s="353"/>
      <c r="M2907" s="352"/>
      <c r="N2907" s="371"/>
      <c r="O2907" s="74">
        <f t="shared" si="154"/>
        <v>0</v>
      </c>
      <c r="P2907" s="74">
        <f t="shared" si="155"/>
        <v>0</v>
      </c>
      <c r="Q2907" s="139" t="str">
        <f t="shared" si="156"/>
        <v/>
      </c>
    </row>
    <row r="2908" spans="1:17" x14ac:dyDescent="0.2">
      <c r="A2908" s="357"/>
      <c r="B2908" s="347"/>
      <c r="C2908" s="580"/>
      <c r="D2908" s="349"/>
      <c r="E2908" s="349"/>
      <c r="F2908" s="350"/>
      <c r="G2908" s="349"/>
      <c r="H2908" s="349"/>
      <c r="I2908" s="351"/>
      <c r="J2908" s="352"/>
      <c r="K2908" s="352"/>
      <c r="L2908" s="353"/>
      <c r="M2908" s="352"/>
      <c r="N2908" s="371"/>
      <c r="O2908" s="74">
        <f t="shared" si="154"/>
        <v>0</v>
      </c>
      <c r="P2908" s="74">
        <f t="shared" si="155"/>
        <v>0</v>
      </c>
      <c r="Q2908" s="139" t="str">
        <f t="shared" si="156"/>
        <v/>
      </c>
    </row>
    <row r="2909" spans="1:17" x14ac:dyDescent="0.2">
      <c r="A2909" s="357"/>
      <c r="B2909" s="347"/>
      <c r="C2909" s="580"/>
      <c r="D2909" s="349"/>
      <c r="E2909" s="349"/>
      <c r="F2909" s="350"/>
      <c r="G2909" s="349"/>
      <c r="H2909" s="349"/>
      <c r="I2909" s="351"/>
      <c r="J2909" s="352"/>
      <c r="K2909" s="352"/>
      <c r="L2909" s="353"/>
      <c r="M2909" s="352"/>
      <c r="N2909" s="371"/>
      <c r="O2909" s="74">
        <f t="shared" si="154"/>
        <v>0</v>
      </c>
      <c r="P2909" s="74">
        <f t="shared" si="155"/>
        <v>0</v>
      </c>
      <c r="Q2909" s="139" t="str">
        <f t="shared" si="156"/>
        <v/>
      </c>
    </row>
    <row r="2910" spans="1:17" x14ac:dyDescent="0.2">
      <c r="A2910" s="357"/>
      <c r="B2910" s="347"/>
      <c r="C2910" s="580"/>
      <c r="D2910" s="349"/>
      <c r="E2910" s="349"/>
      <c r="F2910" s="350"/>
      <c r="G2910" s="349"/>
      <c r="H2910" s="349"/>
      <c r="I2910" s="351"/>
      <c r="J2910" s="352"/>
      <c r="K2910" s="352"/>
      <c r="L2910" s="353"/>
      <c r="M2910" s="352"/>
      <c r="N2910" s="371"/>
      <c r="O2910" s="74">
        <f t="shared" si="154"/>
        <v>0</v>
      </c>
      <c r="P2910" s="74">
        <f t="shared" si="155"/>
        <v>0</v>
      </c>
      <c r="Q2910" s="139" t="str">
        <f t="shared" si="156"/>
        <v/>
      </c>
    </row>
    <row r="2911" spans="1:17" x14ac:dyDescent="0.2">
      <c r="A2911" s="357"/>
      <c r="B2911" s="347"/>
      <c r="C2911" s="580"/>
      <c r="D2911" s="349"/>
      <c r="E2911" s="349"/>
      <c r="F2911" s="350"/>
      <c r="G2911" s="349"/>
      <c r="H2911" s="349"/>
      <c r="I2911" s="351"/>
      <c r="J2911" s="352"/>
      <c r="K2911" s="352"/>
      <c r="L2911" s="353"/>
      <c r="M2911" s="352"/>
      <c r="N2911" s="371"/>
      <c r="O2911" s="74">
        <f t="shared" si="154"/>
        <v>0</v>
      </c>
      <c r="P2911" s="74">
        <f t="shared" si="155"/>
        <v>0</v>
      </c>
      <c r="Q2911" s="139" t="str">
        <f t="shared" si="156"/>
        <v/>
      </c>
    </row>
    <row r="2912" spans="1:17" x14ac:dyDescent="0.2">
      <c r="A2912" s="357"/>
      <c r="B2912" s="347"/>
      <c r="C2912" s="580"/>
      <c r="D2912" s="349"/>
      <c r="E2912" s="349"/>
      <c r="F2912" s="350"/>
      <c r="G2912" s="349"/>
      <c r="H2912" s="349"/>
      <c r="I2912" s="351"/>
      <c r="J2912" s="352"/>
      <c r="K2912" s="352"/>
      <c r="L2912" s="353"/>
      <c r="M2912" s="352"/>
      <c r="N2912" s="371"/>
      <c r="O2912" s="74">
        <f t="shared" si="154"/>
        <v>0</v>
      </c>
      <c r="P2912" s="74">
        <f t="shared" si="155"/>
        <v>0</v>
      </c>
      <c r="Q2912" s="139" t="str">
        <f t="shared" si="156"/>
        <v/>
      </c>
    </row>
    <row r="2913" spans="1:17" x14ac:dyDescent="0.2">
      <c r="A2913" s="357"/>
      <c r="B2913" s="347"/>
      <c r="C2913" s="580"/>
      <c r="D2913" s="349"/>
      <c r="E2913" s="349"/>
      <c r="F2913" s="350"/>
      <c r="G2913" s="349"/>
      <c r="H2913" s="349"/>
      <c r="I2913" s="351"/>
      <c r="J2913" s="352"/>
      <c r="K2913" s="352"/>
      <c r="L2913" s="353"/>
      <c r="M2913" s="352"/>
      <c r="N2913" s="371"/>
      <c r="O2913" s="74">
        <f t="shared" si="154"/>
        <v>0</v>
      </c>
      <c r="P2913" s="74">
        <f t="shared" si="155"/>
        <v>0</v>
      </c>
      <c r="Q2913" s="139" t="str">
        <f t="shared" si="156"/>
        <v/>
      </c>
    </row>
    <row r="2914" spans="1:17" x14ac:dyDescent="0.2">
      <c r="A2914" s="357"/>
      <c r="B2914" s="347"/>
      <c r="C2914" s="580"/>
      <c r="D2914" s="349"/>
      <c r="E2914" s="349"/>
      <c r="F2914" s="350"/>
      <c r="G2914" s="349"/>
      <c r="H2914" s="349"/>
      <c r="I2914" s="351"/>
      <c r="J2914" s="352"/>
      <c r="K2914" s="352"/>
      <c r="L2914" s="353"/>
      <c r="M2914" s="352"/>
      <c r="N2914" s="371"/>
      <c r="O2914" s="74">
        <f t="shared" si="154"/>
        <v>0</v>
      </c>
      <c r="P2914" s="74">
        <f t="shared" si="155"/>
        <v>0</v>
      </c>
      <c r="Q2914" s="139" t="str">
        <f t="shared" si="156"/>
        <v/>
      </c>
    </row>
    <row r="2915" spans="1:17" x14ac:dyDescent="0.2">
      <c r="A2915" s="357"/>
      <c r="B2915" s="347"/>
      <c r="C2915" s="580"/>
      <c r="D2915" s="349"/>
      <c r="E2915" s="349"/>
      <c r="F2915" s="350"/>
      <c r="G2915" s="349"/>
      <c r="H2915" s="349"/>
      <c r="I2915" s="351"/>
      <c r="J2915" s="352"/>
      <c r="K2915" s="352"/>
      <c r="L2915" s="353"/>
      <c r="M2915" s="352"/>
      <c r="N2915" s="371"/>
      <c r="O2915" s="74">
        <f t="shared" si="154"/>
        <v>0</v>
      </c>
      <c r="P2915" s="74">
        <f t="shared" si="155"/>
        <v>0</v>
      </c>
      <c r="Q2915" s="139" t="str">
        <f t="shared" si="156"/>
        <v/>
      </c>
    </row>
    <row r="2916" spans="1:17" x14ac:dyDescent="0.2">
      <c r="A2916" s="357"/>
      <c r="B2916" s="347"/>
      <c r="C2916" s="580"/>
      <c r="D2916" s="349"/>
      <c r="E2916" s="349"/>
      <c r="F2916" s="350"/>
      <c r="G2916" s="349"/>
      <c r="H2916" s="349"/>
      <c r="I2916" s="351"/>
      <c r="J2916" s="352"/>
      <c r="K2916" s="352"/>
      <c r="L2916" s="353"/>
      <c r="M2916" s="352"/>
      <c r="N2916" s="371"/>
      <c r="O2916" s="74">
        <f t="shared" si="154"/>
        <v>0</v>
      </c>
      <c r="P2916" s="74">
        <f t="shared" si="155"/>
        <v>0</v>
      </c>
      <c r="Q2916" s="139" t="str">
        <f t="shared" si="156"/>
        <v/>
      </c>
    </row>
    <row r="2917" spans="1:17" x14ac:dyDescent="0.2">
      <c r="A2917" s="357"/>
      <c r="B2917" s="347"/>
      <c r="C2917" s="580"/>
      <c r="D2917" s="349"/>
      <c r="E2917" s="349"/>
      <c r="F2917" s="350"/>
      <c r="G2917" s="349"/>
      <c r="H2917" s="349"/>
      <c r="I2917" s="351"/>
      <c r="J2917" s="352"/>
      <c r="K2917" s="352"/>
      <c r="L2917" s="353"/>
      <c r="M2917" s="352"/>
      <c r="N2917" s="371"/>
      <c r="O2917" s="74">
        <f t="shared" si="154"/>
        <v>0</v>
      </c>
      <c r="P2917" s="74">
        <f t="shared" si="155"/>
        <v>0</v>
      </c>
      <c r="Q2917" s="139" t="str">
        <f t="shared" si="156"/>
        <v/>
      </c>
    </row>
    <row r="2918" spans="1:17" x14ac:dyDescent="0.2">
      <c r="A2918" s="357"/>
      <c r="B2918" s="347"/>
      <c r="C2918" s="580"/>
      <c r="D2918" s="349"/>
      <c r="E2918" s="349"/>
      <c r="F2918" s="350"/>
      <c r="G2918" s="349"/>
      <c r="H2918" s="349"/>
      <c r="I2918" s="351"/>
      <c r="J2918" s="352"/>
      <c r="K2918" s="352"/>
      <c r="L2918" s="353"/>
      <c r="M2918" s="352"/>
      <c r="N2918" s="371"/>
      <c r="O2918" s="74">
        <f t="shared" si="154"/>
        <v>0</v>
      </c>
      <c r="P2918" s="74">
        <f t="shared" si="155"/>
        <v>0</v>
      </c>
      <c r="Q2918" s="139" t="str">
        <f t="shared" si="156"/>
        <v/>
      </c>
    </row>
    <row r="2919" spans="1:17" x14ac:dyDescent="0.2">
      <c r="A2919" s="357"/>
      <c r="B2919" s="347"/>
      <c r="C2919" s="580"/>
      <c r="D2919" s="349"/>
      <c r="E2919" s="349"/>
      <c r="F2919" s="350"/>
      <c r="G2919" s="349"/>
      <c r="H2919" s="349"/>
      <c r="I2919" s="351"/>
      <c r="J2919" s="352"/>
      <c r="K2919" s="352"/>
      <c r="L2919" s="353"/>
      <c r="M2919" s="352"/>
      <c r="N2919" s="371"/>
      <c r="O2919" s="74">
        <f t="shared" si="154"/>
        <v>0</v>
      </c>
      <c r="P2919" s="74">
        <f t="shared" si="155"/>
        <v>0</v>
      </c>
      <c r="Q2919" s="139" t="str">
        <f t="shared" si="156"/>
        <v/>
      </c>
    </row>
    <row r="2920" spans="1:17" x14ac:dyDescent="0.2">
      <c r="A2920" s="357"/>
      <c r="B2920" s="347"/>
      <c r="C2920" s="580"/>
      <c r="D2920" s="349"/>
      <c r="E2920" s="349"/>
      <c r="F2920" s="350"/>
      <c r="G2920" s="349"/>
      <c r="H2920" s="349"/>
      <c r="I2920" s="351"/>
      <c r="J2920" s="352"/>
      <c r="K2920" s="352"/>
      <c r="L2920" s="353"/>
      <c r="M2920" s="352"/>
      <c r="N2920" s="371"/>
      <c r="O2920" s="74">
        <f t="shared" si="154"/>
        <v>0</v>
      </c>
      <c r="P2920" s="74">
        <f t="shared" si="155"/>
        <v>0</v>
      </c>
      <c r="Q2920" s="139" t="str">
        <f t="shared" si="156"/>
        <v/>
      </c>
    </row>
    <row r="2921" spans="1:17" x14ac:dyDescent="0.2">
      <c r="A2921" s="357"/>
      <c r="B2921" s="347"/>
      <c r="C2921" s="580"/>
      <c r="D2921" s="349"/>
      <c r="E2921" s="349"/>
      <c r="F2921" s="350"/>
      <c r="G2921" s="349"/>
      <c r="H2921" s="349"/>
      <c r="I2921" s="351"/>
      <c r="J2921" s="352"/>
      <c r="K2921" s="352"/>
      <c r="L2921" s="353"/>
      <c r="M2921" s="352"/>
      <c r="N2921" s="371"/>
      <c r="O2921" s="74">
        <f t="shared" si="154"/>
        <v>0</v>
      </c>
      <c r="P2921" s="74">
        <f t="shared" si="155"/>
        <v>0</v>
      </c>
      <c r="Q2921" s="139" t="str">
        <f t="shared" si="156"/>
        <v/>
      </c>
    </row>
    <row r="2922" spans="1:17" x14ac:dyDescent="0.2">
      <c r="A2922" s="357"/>
      <c r="B2922" s="347"/>
      <c r="C2922" s="580"/>
      <c r="D2922" s="349"/>
      <c r="E2922" s="349"/>
      <c r="F2922" s="350"/>
      <c r="G2922" s="349"/>
      <c r="H2922" s="349"/>
      <c r="I2922" s="351"/>
      <c r="J2922" s="352"/>
      <c r="K2922" s="352"/>
      <c r="L2922" s="353"/>
      <c r="M2922" s="352"/>
      <c r="N2922" s="371"/>
      <c r="O2922" s="74">
        <f t="shared" si="154"/>
        <v>0</v>
      </c>
      <c r="P2922" s="74">
        <f t="shared" si="155"/>
        <v>0</v>
      </c>
      <c r="Q2922" s="139" t="str">
        <f t="shared" si="156"/>
        <v/>
      </c>
    </row>
    <row r="2923" spans="1:17" x14ac:dyDescent="0.2">
      <c r="A2923" s="357"/>
      <c r="B2923" s="347"/>
      <c r="C2923" s="580"/>
      <c r="D2923" s="349"/>
      <c r="E2923" s="349"/>
      <c r="F2923" s="350"/>
      <c r="G2923" s="349"/>
      <c r="H2923" s="349"/>
      <c r="I2923" s="351"/>
      <c r="J2923" s="352"/>
      <c r="K2923" s="352"/>
      <c r="L2923" s="353"/>
      <c r="M2923" s="352"/>
      <c r="N2923" s="371"/>
      <c r="O2923" s="74">
        <f t="shared" si="154"/>
        <v>0</v>
      </c>
      <c r="P2923" s="74">
        <f t="shared" si="155"/>
        <v>0</v>
      </c>
      <c r="Q2923" s="139" t="str">
        <f t="shared" si="156"/>
        <v/>
      </c>
    </row>
    <row r="2924" spans="1:17" x14ac:dyDescent="0.2">
      <c r="A2924" s="357"/>
      <c r="B2924" s="347"/>
      <c r="C2924" s="580"/>
      <c r="D2924" s="349"/>
      <c r="E2924" s="349"/>
      <c r="F2924" s="350"/>
      <c r="G2924" s="349"/>
      <c r="H2924" s="349"/>
      <c r="I2924" s="351"/>
      <c r="J2924" s="352"/>
      <c r="K2924" s="352"/>
      <c r="L2924" s="353"/>
      <c r="M2924" s="352"/>
      <c r="N2924" s="371"/>
      <c r="O2924" s="74">
        <f t="shared" si="154"/>
        <v>0</v>
      </c>
      <c r="P2924" s="74">
        <f t="shared" si="155"/>
        <v>0</v>
      </c>
      <c r="Q2924" s="139" t="str">
        <f t="shared" si="156"/>
        <v/>
      </c>
    </row>
    <row r="2925" spans="1:17" x14ac:dyDescent="0.2">
      <c r="A2925" s="357"/>
      <c r="B2925" s="347"/>
      <c r="C2925" s="580"/>
      <c r="D2925" s="349"/>
      <c r="E2925" s="349"/>
      <c r="F2925" s="350"/>
      <c r="G2925" s="349"/>
      <c r="H2925" s="349"/>
      <c r="I2925" s="351"/>
      <c r="J2925" s="352"/>
      <c r="K2925" s="352"/>
      <c r="L2925" s="353"/>
      <c r="M2925" s="352"/>
      <c r="N2925" s="371"/>
      <c r="O2925" s="74">
        <f t="shared" si="154"/>
        <v>0</v>
      </c>
      <c r="P2925" s="74">
        <f t="shared" si="155"/>
        <v>0</v>
      </c>
      <c r="Q2925" s="139" t="str">
        <f t="shared" si="156"/>
        <v/>
      </c>
    </row>
    <row r="2926" spans="1:17" x14ac:dyDescent="0.2">
      <c r="A2926" s="357"/>
      <c r="B2926" s="347"/>
      <c r="C2926" s="580"/>
      <c r="D2926" s="349"/>
      <c r="E2926" s="349"/>
      <c r="F2926" s="350"/>
      <c r="G2926" s="349"/>
      <c r="H2926" s="349"/>
      <c r="I2926" s="351"/>
      <c r="J2926" s="352"/>
      <c r="K2926" s="352"/>
      <c r="L2926" s="353"/>
      <c r="M2926" s="352"/>
      <c r="N2926" s="371"/>
      <c r="O2926" s="74">
        <f t="shared" si="154"/>
        <v>0</v>
      </c>
      <c r="P2926" s="74">
        <f t="shared" si="155"/>
        <v>0</v>
      </c>
      <c r="Q2926" s="139" t="str">
        <f t="shared" si="156"/>
        <v/>
      </c>
    </row>
    <row r="2927" spans="1:17" x14ac:dyDescent="0.2">
      <c r="A2927" s="357"/>
      <c r="B2927" s="347"/>
      <c r="C2927" s="580"/>
      <c r="D2927" s="349"/>
      <c r="E2927" s="349"/>
      <c r="F2927" s="350"/>
      <c r="G2927" s="349"/>
      <c r="H2927" s="349"/>
      <c r="I2927" s="351"/>
      <c r="J2927" s="352"/>
      <c r="K2927" s="352"/>
      <c r="L2927" s="353"/>
      <c r="M2927" s="352"/>
      <c r="N2927" s="371"/>
      <c r="O2927" s="74">
        <f t="shared" si="154"/>
        <v>0</v>
      </c>
      <c r="P2927" s="74">
        <f t="shared" si="155"/>
        <v>0</v>
      </c>
      <c r="Q2927" s="139" t="str">
        <f t="shared" si="156"/>
        <v/>
      </c>
    </row>
    <row r="2928" spans="1:17" x14ac:dyDescent="0.2">
      <c r="A2928" s="357"/>
      <c r="B2928" s="347"/>
      <c r="C2928" s="580"/>
      <c r="D2928" s="349"/>
      <c r="E2928" s="349"/>
      <c r="F2928" s="350"/>
      <c r="G2928" s="349"/>
      <c r="H2928" s="349"/>
      <c r="I2928" s="351"/>
      <c r="J2928" s="352"/>
      <c r="K2928" s="352"/>
      <c r="L2928" s="353"/>
      <c r="M2928" s="352"/>
      <c r="N2928" s="371"/>
      <c r="O2928" s="74">
        <f t="shared" si="154"/>
        <v>0</v>
      </c>
      <c r="P2928" s="74">
        <f t="shared" si="155"/>
        <v>0</v>
      </c>
      <c r="Q2928" s="139" t="str">
        <f t="shared" si="156"/>
        <v/>
      </c>
    </row>
    <row r="2929" spans="1:17" x14ac:dyDescent="0.2">
      <c r="A2929" s="357"/>
      <c r="B2929" s="347"/>
      <c r="C2929" s="580"/>
      <c r="D2929" s="349"/>
      <c r="E2929" s="349"/>
      <c r="F2929" s="350"/>
      <c r="G2929" s="349"/>
      <c r="H2929" s="349"/>
      <c r="I2929" s="351"/>
      <c r="J2929" s="352"/>
      <c r="K2929" s="352"/>
      <c r="L2929" s="353"/>
      <c r="M2929" s="352"/>
      <c r="N2929" s="371"/>
      <c r="O2929" s="74">
        <f t="shared" si="154"/>
        <v>0</v>
      </c>
      <c r="P2929" s="74">
        <f t="shared" si="155"/>
        <v>0</v>
      </c>
      <c r="Q2929" s="139" t="str">
        <f t="shared" si="156"/>
        <v/>
      </c>
    </row>
    <row r="2930" spans="1:17" x14ac:dyDescent="0.2">
      <c r="A2930" s="357"/>
      <c r="B2930" s="347"/>
      <c r="C2930" s="580"/>
      <c r="D2930" s="349"/>
      <c r="E2930" s="349"/>
      <c r="F2930" s="350"/>
      <c r="G2930" s="349"/>
      <c r="H2930" s="349"/>
      <c r="I2930" s="351"/>
      <c r="J2930" s="352"/>
      <c r="K2930" s="352"/>
      <c r="L2930" s="353"/>
      <c r="M2930" s="352"/>
      <c r="N2930" s="371"/>
      <c r="O2930" s="74">
        <f t="shared" ref="O2930:O2993" si="157">IF(B2930=0,0,IF(YEAR(B2930)=$P$1,MONTH(B2930)-$O$1+1,(YEAR(B2930)-$P$1)*12-$O$1+1+MONTH(B2930)))</f>
        <v>0</v>
      </c>
      <c r="P2930" s="74">
        <f t="shared" ref="P2930:P2993" si="158">IF(C2930=0,0,IF(YEAR(C2930)=$P$1,MONTH(C2930)-$O$1+1,(YEAR(C2930)-$P$1)*12-$O$1+1+MONTH(C2930)))</f>
        <v>0</v>
      </c>
      <c r="Q2930" s="139" t="str">
        <f t="shared" ref="Q2930:Q2993" si="159">SUBSTITUTE(D2930," ","_")</f>
        <v/>
      </c>
    </row>
    <row r="2931" spans="1:17" x14ac:dyDescent="0.2">
      <c r="A2931" s="357"/>
      <c r="B2931" s="347"/>
      <c r="C2931" s="580"/>
      <c r="D2931" s="349"/>
      <c r="E2931" s="349"/>
      <c r="F2931" s="350"/>
      <c r="G2931" s="349"/>
      <c r="H2931" s="349"/>
      <c r="I2931" s="351"/>
      <c r="J2931" s="352"/>
      <c r="K2931" s="352"/>
      <c r="L2931" s="353"/>
      <c r="M2931" s="352"/>
      <c r="N2931" s="371"/>
      <c r="O2931" s="74">
        <f t="shared" si="157"/>
        <v>0</v>
      </c>
      <c r="P2931" s="74">
        <f t="shared" si="158"/>
        <v>0</v>
      </c>
      <c r="Q2931" s="139" t="str">
        <f t="shared" si="159"/>
        <v/>
      </c>
    </row>
    <row r="2932" spans="1:17" x14ac:dyDescent="0.2">
      <c r="A2932" s="357"/>
      <c r="B2932" s="347"/>
      <c r="C2932" s="580"/>
      <c r="D2932" s="349"/>
      <c r="E2932" s="349"/>
      <c r="F2932" s="350"/>
      <c r="G2932" s="349"/>
      <c r="H2932" s="349"/>
      <c r="I2932" s="351"/>
      <c r="J2932" s="352"/>
      <c r="K2932" s="352"/>
      <c r="L2932" s="353"/>
      <c r="M2932" s="352"/>
      <c r="N2932" s="371"/>
      <c r="O2932" s="74">
        <f t="shared" si="157"/>
        <v>0</v>
      </c>
      <c r="P2932" s="74">
        <f t="shared" si="158"/>
        <v>0</v>
      </c>
      <c r="Q2932" s="139" t="str">
        <f t="shared" si="159"/>
        <v/>
      </c>
    </row>
    <row r="2933" spans="1:17" x14ac:dyDescent="0.2">
      <c r="A2933" s="357"/>
      <c r="B2933" s="347"/>
      <c r="C2933" s="580"/>
      <c r="D2933" s="349"/>
      <c r="E2933" s="349"/>
      <c r="F2933" s="350"/>
      <c r="G2933" s="349"/>
      <c r="H2933" s="349"/>
      <c r="I2933" s="351"/>
      <c r="J2933" s="352"/>
      <c r="K2933" s="352"/>
      <c r="L2933" s="353"/>
      <c r="M2933" s="352"/>
      <c r="N2933" s="371"/>
      <c r="O2933" s="74">
        <f t="shared" si="157"/>
        <v>0</v>
      </c>
      <c r="P2933" s="74">
        <f t="shared" si="158"/>
        <v>0</v>
      </c>
      <c r="Q2933" s="139" t="str">
        <f t="shared" si="159"/>
        <v/>
      </c>
    </row>
    <row r="2934" spans="1:17" x14ac:dyDescent="0.2">
      <c r="A2934" s="357"/>
      <c r="B2934" s="347"/>
      <c r="C2934" s="580"/>
      <c r="D2934" s="349"/>
      <c r="E2934" s="349"/>
      <c r="F2934" s="350"/>
      <c r="G2934" s="349"/>
      <c r="H2934" s="349"/>
      <c r="I2934" s="351"/>
      <c r="J2934" s="352"/>
      <c r="K2934" s="352"/>
      <c r="L2934" s="353"/>
      <c r="M2934" s="352"/>
      <c r="N2934" s="371"/>
      <c r="O2934" s="74">
        <f t="shared" si="157"/>
        <v>0</v>
      </c>
      <c r="P2934" s="74">
        <f t="shared" si="158"/>
        <v>0</v>
      </c>
      <c r="Q2934" s="139" t="str">
        <f t="shared" si="159"/>
        <v/>
      </c>
    </row>
    <row r="2935" spans="1:17" x14ac:dyDescent="0.2">
      <c r="A2935" s="357"/>
      <c r="B2935" s="347"/>
      <c r="C2935" s="580"/>
      <c r="D2935" s="349"/>
      <c r="E2935" s="349"/>
      <c r="F2935" s="350"/>
      <c r="G2935" s="349"/>
      <c r="H2935" s="349"/>
      <c r="I2935" s="351"/>
      <c r="J2935" s="352"/>
      <c r="K2935" s="352"/>
      <c r="L2935" s="353"/>
      <c r="M2935" s="352"/>
      <c r="N2935" s="371"/>
      <c r="O2935" s="74">
        <f t="shared" si="157"/>
        <v>0</v>
      </c>
      <c r="P2935" s="74">
        <f t="shared" si="158"/>
        <v>0</v>
      </c>
      <c r="Q2935" s="139" t="str">
        <f t="shared" si="159"/>
        <v/>
      </c>
    </row>
    <row r="2936" spans="1:17" x14ac:dyDescent="0.2">
      <c r="A2936" s="357"/>
      <c r="B2936" s="347"/>
      <c r="C2936" s="580"/>
      <c r="D2936" s="349"/>
      <c r="E2936" s="349"/>
      <c r="F2936" s="350"/>
      <c r="G2936" s="349"/>
      <c r="H2936" s="349"/>
      <c r="I2936" s="351"/>
      <c r="J2936" s="352"/>
      <c r="K2936" s="352"/>
      <c r="L2936" s="353"/>
      <c r="M2936" s="352"/>
      <c r="N2936" s="371"/>
      <c r="O2936" s="74">
        <f t="shared" si="157"/>
        <v>0</v>
      </c>
      <c r="P2936" s="74">
        <f t="shared" si="158"/>
        <v>0</v>
      </c>
      <c r="Q2936" s="139" t="str">
        <f t="shared" si="159"/>
        <v/>
      </c>
    </row>
    <row r="2937" spans="1:17" x14ac:dyDescent="0.2">
      <c r="A2937" s="357"/>
      <c r="B2937" s="347"/>
      <c r="C2937" s="580"/>
      <c r="D2937" s="349"/>
      <c r="E2937" s="349"/>
      <c r="F2937" s="350"/>
      <c r="G2937" s="349"/>
      <c r="H2937" s="349"/>
      <c r="I2937" s="351"/>
      <c r="J2937" s="352"/>
      <c r="K2937" s="352"/>
      <c r="L2937" s="353"/>
      <c r="M2937" s="352"/>
      <c r="N2937" s="371"/>
      <c r="O2937" s="74">
        <f t="shared" si="157"/>
        <v>0</v>
      </c>
      <c r="P2937" s="74">
        <f t="shared" si="158"/>
        <v>0</v>
      </c>
      <c r="Q2937" s="139" t="str">
        <f t="shared" si="159"/>
        <v/>
      </c>
    </row>
    <row r="2938" spans="1:17" x14ac:dyDescent="0.2">
      <c r="A2938" s="357"/>
      <c r="B2938" s="347"/>
      <c r="C2938" s="580"/>
      <c r="D2938" s="349"/>
      <c r="E2938" s="349"/>
      <c r="F2938" s="350"/>
      <c r="G2938" s="349"/>
      <c r="H2938" s="349"/>
      <c r="I2938" s="351"/>
      <c r="J2938" s="352"/>
      <c r="K2938" s="352"/>
      <c r="L2938" s="353"/>
      <c r="M2938" s="352"/>
      <c r="N2938" s="371"/>
      <c r="O2938" s="74">
        <f t="shared" si="157"/>
        <v>0</v>
      </c>
      <c r="P2938" s="74">
        <f t="shared" si="158"/>
        <v>0</v>
      </c>
      <c r="Q2938" s="139" t="str">
        <f t="shared" si="159"/>
        <v/>
      </c>
    </row>
    <row r="2939" spans="1:17" x14ac:dyDescent="0.2">
      <c r="A2939" s="357"/>
      <c r="B2939" s="347"/>
      <c r="C2939" s="580"/>
      <c r="D2939" s="349"/>
      <c r="E2939" s="349"/>
      <c r="F2939" s="350"/>
      <c r="G2939" s="349"/>
      <c r="H2939" s="349"/>
      <c r="I2939" s="351"/>
      <c r="J2939" s="352"/>
      <c r="K2939" s="352"/>
      <c r="L2939" s="353"/>
      <c r="M2939" s="352"/>
      <c r="N2939" s="371"/>
      <c r="O2939" s="74">
        <f t="shared" si="157"/>
        <v>0</v>
      </c>
      <c r="P2939" s="74">
        <f t="shared" si="158"/>
        <v>0</v>
      </c>
      <c r="Q2939" s="139" t="str">
        <f t="shared" si="159"/>
        <v/>
      </c>
    </row>
    <row r="2940" spans="1:17" x14ac:dyDescent="0.2">
      <c r="A2940" s="357"/>
      <c r="B2940" s="347"/>
      <c r="C2940" s="580"/>
      <c r="D2940" s="349"/>
      <c r="E2940" s="349"/>
      <c r="F2940" s="350"/>
      <c r="G2940" s="349"/>
      <c r="H2940" s="349"/>
      <c r="I2940" s="351"/>
      <c r="J2940" s="352"/>
      <c r="K2940" s="352"/>
      <c r="L2940" s="353"/>
      <c r="M2940" s="352"/>
      <c r="N2940" s="371"/>
      <c r="O2940" s="74">
        <f t="shared" si="157"/>
        <v>0</v>
      </c>
      <c r="P2940" s="74">
        <f t="shared" si="158"/>
        <v>0</v>
      </c>
      <c r="Q2940" s="139" t="str">
        <f t="shared" si="159"/>
        <v/>
      </c>
    </row>
    <row r="2941" spans="1:17" x14ac:dyDescent="0.2">
      <c r="A2941" s="357"/>
      <c r="B2941" s="347"/>
      <c r="C2941" s="580"/>
      <c r="D2941" s="349"/>
      <c r="E2941" s="349"/>
      <c r="F2941" s="350"/>
      <c r="G2941" s="349"/>
      <c r="H2941" s="349"/>
      <c r="I2941" s="351"/>
      <c r="J2941" s="352"/>
      <c r="K2941" s="352"/>
      <c r="L2941" s="353"/>
      <c r="M2941" s="352"/>
      <c r="N2941" s="371"/>
      <c r="O2941" s="74">
        <f t="shared" si="157"/>
        <v>0</v>
      </c>
      <c r="P2941" s="74">
        <f t="shared" si="158"/>
        <v>0</v>
      </c>
      <c r="Q2941" s="139" t="str">
        <f t="shared" si="159"/>
        <v/>
      </c>
    </row>
    <row r="2942" spans="1:17" x14ac:dyDescent="0.2">
      <c r="A2942" s="357"/>
      <c r="B2942" s="347"/>
      <c r="C2942" s="580"/>
      <c r="D2942" s="349"/>
      <c r="E2942" s="349"/>
      <c r="F2942" s="350"/>
      <c r="G2942" s="349"/>
      <c r="H2942" s="349"/>
      <c r="I2942" s="351"/>
      <c r="J2942" s="352"/>
      <c r="K2942" s="352"/>
      <c r="L2942" s="353"/>
      <c r="M2942" s="352"/>
      <c r="N2942" s="371"/>
      <c r="O2942" s="74">
        <f t="shared" si="157"/>
        <v>0</v>
      </c>
      <c r="P2942" s="74">
        <f t="shared" si="158"/>
        <v>0</v>
      </c>
      <c r="Q2942" s="139" t="str">
        <f t="shared" si="159"/>
        <v/>
      </c>
    </row>
    <row r="2943" spans="1:17" x14ac:dyDescent="0.2">
      <c r="A2943" s="357"/>
      <c r="B2943" s="347"/>
      <c r="C2943" s="580"/>
      <c r="D2943" s="349"/>
      <c r="E2943" s="349"/>
      <c r="F2943" s="350"/>
      <c r="G2943" s="349"/>
      <c r="H2943" s="349"/>
      <c r="I2943" s="351"/>
      <c r="J2943" s="352"/>
      <c r="K2943" s="352"/>
      <c r="L2943" s="353"/>
      <c r="M2943" s="352"/>
      <c r="N2943" s="371"/>
      <c r="O2943" s="74">
        <f t="shared" si="157"/>
        <v>0</v>
      </c>
      <c r="P2943" s="74">
        <f t="shared" si="158"/>
        <v>0</v>
      </c>
      <c r="Q2943" s="139" t="str">
        <f t="shared" si="159"/>
        <v/>
      </c>
    </row>
    <row r="2944" spans="1:17" x14ac:dyDescent="0.2">
      <c r="A2944" s="357"/>
      <c r="B2944" s="347"/>
      <c r="C2944" s="580"/>
      <c r="D2944" s="349"/>
      <c r="E2944" s="349"/>
      <c r="F2944" s="350"/>
      <c r="G2944" s="349"/>
      <c r="H2944" s="349"/>
      <c r="I2944" s="351"/>
      <c r="J2944" s="352"/>
      <c r="K2944" s="352"/>
      <c r="L2944" s="353"/>
      <c r="M2944" s="352"/>
      <c r="N2944" s="371"/>
      <c r="O2944" s="74">
        <f t="shared" si="157"/>
        <v>0</v>
      </c>
      <c r="P2944" s="74">
        <f t="shared" si="158"/>
        <v>0</v>
      </c>
      <c r="Q2944" s="139" t="str">
        <f t="shared" si="159"/>
        <v/>
      </c>
    </row>
    <row r="2945" spans="1:17" x14ac:dyDescent="0.2">
      <c r="A2945" s="357"/>
      <c r="B2945" s="347"/>
      <c r="C2945" s="580"/>
      <c r="D2945" s="349"/>
      <c r="E2945" s="349"/>
      <c r="F2945" s="350"/>
      <c r="G2945" s="349"/>
      <c r="H2945" s="349"/>
      <c r="I2945" s="351"/>
      <c r="J2945" s="352"/>
      <c r="K2945" s="352"/>
      <c r="L2945" s="353"/>
      <c r="M2945" s="352"/>
      <c r="N2945" s="371"/>
      <c r="O2945" s="74">
        <f t="shared" si="157"/>
        <v>0</v>
      </c>
      <c r="P2945" s="74">
        <f t="shared" si="158"/>
        <v>0</v>
      </c>
      <c r="Q2945" s="139" t="str">
        <f t="shared" si="159"/>
        <v/>
      </c>
    </row>
    <row r="2946" spans="1:17" x14ac:dyDescent="0.2">
      <c r="A2946" s="357"/>
      <c r="B2946" s="347"/>
      <c r="C2946" s="580"/>
      <c r="D2946" s="349"/>
      <c r="E2946" s="349"/>
      <c r="F2946" s="350"/>
      <c r="G2946" s="349"/>
      <c r="H2946" s="349"/>
      <c r="I2946" s="351"/>
      <c r="J2946" s="352"/>
      <c r="K2946" s="352"/>
      <c r="L2946" s="353"/>
      <c r="M2946" s="352"/>
      <c r="N2946" s="371"/>
      <c r="O2946" s="74">
        <f t="shared" si="157"/>
        <v>0</v>
      </c>
      <c r="P2946" s="74">
        <f t="shared" si="158"/>
        <v>0</v>
      </c>
      <c r="Q2946" s="139" t="str">
        <f t="shared" si="159"/>
        <v/>
      </c>
    </row>
    <row r="2947" spans="1:17" x14ac:dyDescent="0.2">
      <c r="A2947" s="357"/>
      <c r="B2947" s="347"/>
      <c r="C2947" s="580"/>
      <c r="D2947" s="349"/>
      <c r="E2947" s="349"/>
      <c r="F2947" s="350"/>
      <c r="G2947" s="349"/>
      <c r="H2947" s="349"/>
      <c r="I2947" s="351"/>
      <c r="J2947" s="352"/>
      <c r="K2947" s="352"/>
      <c r="L2947" s="353"/>
      <c r="M2947" s="352"/>
      <c r="N2947" s="371"/>
      <c r="O2947" s="74">
        <f t="shared" si="157"/>
        <v>0</v>
      </c>
      <c r="P2947" s="74">
        <f t="shared" si="158"/>
        <v>0</v>
      </c>
      <c r="Q2947" s="139" t="str">
        <f t="shared" si="159"/>
        <v/>
      </c>
    </row>
    <row r="2948" spans="1:17" x14ac:dyDescent="0.2">
      <c r="A2948" s="357"/>
      <c r="B2948" s="347"/>
      <c r="C2948" s="580"/>
      <c r="D2948" s="349"/>
      <c r="E2948" s="349"/>
      <c r="F2948" s="350"/>
      <c r="G2948" s="349"/>
      <c r="H2948" s="349"/>
      <c r="I2948" s="351"/>
      <c r="J2948" s="352"/>
      <c r="K2948" s="352"/>
      <c r="L2948" s="353"/>
      <c r="M2948" s="352"/>
      <c r="N2948" s="371"/>
      <c r="O2948" s="74">
        <f t="shared" si="157"/>
        <v>0</v>
      </c>
      <c r="P2948" s="74">
        <f t="shared" si="158"/>
        <v>0</v>
      </c>
      <c r="Q2948" s="139" t="str">
        <f t="shared" si="159"/>
        <v/>
      </c>
    </row>
    <row r="2949" spans="1:17" x14ac:dyDescent="0.2">
      <c r="A2949" s="357"/>
      <c r="B2949" s="347"/>
      <c r="C2949" s="580"/>
      <c r="D2949" s="349"/>
      <c r="E2949" s="349"/>
      <c r="F2949" s="350"/>
      <c r="G2949" s="349"/>
      <c r="H2949" s="349"/>
      <c r="I2949" s="351"/>
      <c r="J2949" s="352"/>
      <c r="K2949" s="352"/>
      <c r="L2949" s="353"/>
      <c r="M2949" s="352"/>
      <c r="N2949" s="371"/>
      <c r="O2949" s="74">
        <f t="shared" si="157"/>
        <v>0</v>
      </c>
      <c r="P2949" s="74">
        <f t="shared" si="158"/>
        <v>0</v>
      </c>
      <c r="Q2949" s="139" t="str">
        <f t="shared" si="159"/>
        <v/>
      </c>
    </row>
    <row r="2950" spans="1:17" x14ac:dyDescent="0.2">
      <c r="A2950" s="357"/>
      <c r="B2950" s="347"/>
      <c r="C2950" s="580"/>
      <c r="D2950" s="349"/>
      <c r="E2950" s="349"/>
      <c r="F2950" s="350"/>
      <c r="G2950" s="349"/>
      <c r="H2950" s="349"/>
      <c r="I2950" s="351"/>
      <c r="J2950" s="352"/>
      <c r="K2950" s="352"/>
      <c r="L2950" s="353"/>
      <c r="M2950" s="352"/>
      <c r="N2950" s="371"/>
      <c r="O2950" s="74">
        <f t="shared" si="157"/>
        <v>0</v>
      </c>
      <c r="P2950" s="74">
        <f t="shared" si="158"/>
        <v>0</v>
      </c>
      <c r="Q2950" s="139" t="str">
        <f t="shared" si="159"/>
        <v/>
      </c>
    </row>
    <row r="2951" spans="1:17" x14ac:dyDescent="0.2">
      <c r="A2951" s="357"/>
      <c r="B2951" s="347"/>
      <c r="C2951" s="580"/>
      <c r="D2951" s="349"/>
      <c r="E2951" s="349"/>
      <c r="F2951" s="350"/>
      <c r="G2951" s="349"/>
      <c r="H2951" s="349"/>
      <c r="I2951" s="351"/>
      <c r="J2951" s="352"/>
      <c r="K2951" s="352"/>
      <c r="L2951" s="353"/>
      <c r="M2951" s="352"/>
      <c r="N2951" s="371"/>
      <c r="O2951" s="74">
        <f t="shared" si="157"/>
        <v>0</v>
      </c>
      <c r="P2951" s="74">
        <f t="shared" si="158"/>
        <v>0</v>
      </c>
      <c r="Q2951" s="139" t="str">
        <f t="shared" si="159"/>
        <v/>
      </c>
    </row>
    <row r="2952" spans="1:17" x14ac:dyDescent="0.2">
      <c r="A2952" s="357"/>
      <c r="B2952" s="347"/>
      <c r="C2952" s="580"/>
      <c r="D2952" s="349"/>
      <c r="E2952" s="349"/>
      <c r="F2952" s="350"/>
      <c r="G2952" s="349"/>
      <c r="H2952" s="349"/>
      <c r="I2952" s="351"/>
      <c r="J2952" s="352"/>
      <c r="K2952" s="352"/>
      <c r="L2952" s="353"/>
      <c r="M2952" s="352"/>
      <c r="N2952" s="371"/>
      <c r="O2952" s="74">
        <f t="shared" si="157"/>
        <v>0</v>
      </c>
      <c r="P2952" s="74">
        <f t="shared" si="158"/>
        <v>0</v>
      </c>
      <c r="Q2952" s="139" t="str">
        <f t="shared" si="159"/>
        <v/>
      </c>
    </row>
    <row r="2953" spans="1:17" x14ac:dyDescent="0.2">
      <c r="A2953" s="357"/>
      <c r="B2953" s="347"/>
      <c r="C2953" s="580"/>
      <c r="D2953" s="349"/>
      <c r="E2953" s="349"/>
      <c r="F2953" s="350"/>
      <c r="G2953" s="349"/>
      <c r="H2953" s="349"/>
      <c r="I2953" s="351"/>
      <c r="J2953" s="352"/>
      <c r="K2953" s="352"/>
      <c r="L2953" s="353"/>
      <c r="M2953" s="352"/>
      <c r="N2953" s="371"/>
      <c r="O2953" s="74">
        <f t="shared" si="157"/>
        <v>0</v>
      </c>
      <c r="P2953" s="74">
        <f t="shared" si="158"/>
        <v>0</v>
      </c>
      <c r="Q2953" s="139" t="str">
        <f t="shared" si="159"/>
        <v/>
      </c>
    </row>
    <row r="2954" spans="1:17" x14ac:dyDescent="0.2">
      <c r="A2954" s="357"/>
      <c r="B2954" s="347"/>
      <c r="C2954" s="580"/>
      <c r="D2954" s="349"/>
      <c r="E2954" s="349"/>
      <c r="F2954" s="350"/>
      <c r="G2954" s="349"/>
      <c r="H2954" s="349"/>
      <c r="I2954" s="351"/>
      <c r="J2954" s="352"/>
      <c r="K2954" s="352"/>
      <c r="L2954" s="353"/>
      <c r="M2954" s="352"/>
      <c r="N2954" s="371"/>
      <c r="O2954" s="74">
        <f t="shared" si="157"/>
        <v>0</v>
      </c>
      <c r="P2954" s="74">
        <f t="shared" si="158"/>
        <v>0</v>
      </c>
      <c r="Q2954" s="139" t="str">
        <f t="shared" si="159"/>
        <v/>
      </c>
    </row>
    <row r="2955" spans="1:17" x14ac:dyDescent="0.2">
      <c r="A2955" s="357"/>
      <c r="B2955" s="347"/>
      <c r="C2955" s="580"/>
      <c r="D2955" s="349"/>
      <c r="E2955" s="349"/>
      <c r="F2955" s="350"/>
      <c r="G2955" s="349"/>
      <c r="H2955" s="349"/>
      <c r="I2955" s="351"/>
      <c r="J2955" s="352"/>
      <c r="K2955" s="352"/>
      <c r="L2955" s="353"/>
      <c r="M2955" s="352"/>
      <c r="N2955" s="371"/>
      <c r="O2955" s="74">
        <f t="shared" si="157"/>
        <v>0</v>
      </c>
      <c r="P2955" s="74">
        <f t="shared" si="158"/>
        <v>0</v>
      </c>
      <c r="Q2955" s="139" t="str">
        <f t="shared" si="159"/>
        <v/>
      </c>
    </row>
    <row r="2956" spans="1:17" x14ac:dyDescent="0.2">
      <c r="A2956" s="357"/>
      <c r="B2956" s="347"/>
      <c r="C2956" s="580"/>
      <c r="D2956" s="349"/>
      <c r="E2956" s="349"/>
      <c r="F2956" s="350"/>
      <c r="G2956" s="349"/>
      <c r="H2956" s="349"/>
      <c r="I2956" s="351"/>
      <c r="J2956" s="352"/>
      <c r="K2956" s="352"/>
      <c r="L2956" s="353"/>
      <c r="M2956" s="352"/>
      <c r="N2956" s="371"/>
      <c r="O2956" s="74">
        <f t="shared" si="157"/>
        <v>0</v>
      </c>
      <c r="P2956" s="74">
        <f t="shared" si="158"/>
        <v>0</v>
      </c>
      <c r="Q2956" s="139" t="str">
        <f t="shared" si="159"/>
        <v/>
      </c>
    </row>
    <row r="2957" spans="1:17" x14ac:dyDescent="0.2">
      <c r="A2957" s="357"/>
      <c r="B2957" s="347"/>
      <c r="C2957" s="580"/>
      <c r="D2957" s="349"/>
      <c r="E2957" s="349"/>
      <c r="F2957" s="350"/>
      <c r="G2957" s="349"/>
      <c r="H2957" s="349"/>
      <c r="I2957" s="351"/>
      <c r="J2957" s="352"/>
      <c r="K2957" s="352"/>
      <c r="L2957" s="353"/>
      <c r="M2957" s="352"/>
      <c r="N2957" s="371"/>
      <c r="O2957" s="74">
        <f t="shared" si="157"/>
        <v>0</v>
      </c>
      <c r="P2957" s="74">
        <f t="shared" si="158"/>
        <v>0</v>
      </c>
      <c r="Q2957" s="139" t="str">
        <f t="shared" si="159"/>
        <v/>
      </c>
    </row>
    <row r="2958" spans="1:17" x14ac:dyDescent="0.2">
      <c r="A2958" s="357"/>
      <c r="B2958" s="347"/>
      <c r="C2958" s="580"/>
      <c r="D2958" s="349"/>
      <c r="E2958" s="349"/>
      <c r="F2958" s="350"/>
      <c r="G2958" s="349"/>
      <c r="H2958" s="349"/>
      <c r="I2958" s="351"/>
      <c r="J2958" s="352"/>
      <c r="K2958" s="352"/>
      <c r="L2958" s="353"/>
      <c r="M2958" s="352"/>
      <c r="N2958" s="371"/>
      <c r="O2958" s="74">
        <f t="shared" si="157"/>
        <v>0</v>
      </c>
      <c r="P2958" s="74">
        <f t="shared" si="158"/>
        <v>0</v>
      </c>
      <c r="Q2958" s="139" t="str">
        <f t="shared" si="159"/>
        <v/>
      </c>
    </row>
    <row r="2959" spans="1:17" x14ac:dyDescent="0.2">
      <c r="A2959" s="357"/>
      <c r="B2959" s="347"/>
      <c r="C2959" s="580"/>
      <c r="D2959" s="349"/>
      <c r="E2959" s="349"/>
      <c r="F2959" s="350"/>
      <c r="G2959" s="349"/>
      <c r="H2959" s="349"/>
      <c r="I2959" s="351"/>
      <c r="J2959" s="352"/>
      <c r="K2959" s="352"/>
      <c r="L2959" s="353"/>
      <c r="M2959" s="352"/>
      <c r="N2959" s="371"/>
      <c r="O2959" s="74">
        <f t="shared" si="157"/>
        <v>0</v>
      </c>
      <c r="P2959" s="74">
        <f t="shared" si="158"/>
        <v>0</v>
      </c>
      <c r="Q2959" s="139" t="str">
        <f t="shared" si="159"/>
        <v/>
      </c>
    </row>
    <row r="2960" spans="1:17" x14ac:dyDescent="0.2">
      <c r="A2960" s="357"/>
      <c r="B2960" s="347"/>
      <c r="C2960" s="580"/>
      <c r="D2960" s="349"/>
      <c r="E2960" s="349"/>
      <c r="F2960" s="350"/>
      <c r="G2960" s="349"/>
      <c r="H2960" s="349"/>
      <c r="I2960" s="351"/>
      <c r="J2960" s="352"/>
      <c r="K2960" s="352"/>
      <c r="L2960" s="353"/>
      <c r="M2960" s="352"/>
      <c r="N2960" s="371"/>
      <c r="O2960" s="74">
        <f t="shared" si="157"/>
        <v>0</v>
      </c>
      <c r="P2960" s="74">
        <f t="shared" si="158"/>
        <v>0</v>
      </c>
      <c r="Q2960" s="139" t="str">
        <f t="shared" si="159"/>
        <v/>
      </c>
    </row>
    <row r="2961" spans="1:17" x14ac:dyDescent="0.2">
      <c r="A2961" s="357"/>
      <c r="B2961" s="347"/>
      <c r="C2961" s="580"/>
      <c r="D2961" s="349"/>
      <c r="E2961" s="349"/>
      <c r="F2961" s="350"/>
      <c r="G2961" s="349"/>
      <c r="H2961" s="349"/>
      <c r="I2961" s="351"/>
      <c r="J2961" s="352"/>
      <c r="K2961" s="352"/>
      <c r="L2961" s="353"/>
      <c r="M2961" s="352"/>
      <c r="N2961" s="371"/>
      <c r="O2961" s="74">
        <f t="shared" si="157"/>
        <v>0</v>
      </c>
      <c r="P2961" s="74">
        <f t="shared" si="158"/>
        <v>0</v>
      </c>
      <c r="Q2961" s="139" t="str">
        <f t="shared" si="159"/>
        <v/>
      </c>
    </row>
    <row r="2962" spans="1:17" x14ac:dyDescent="0.2">
      <c r="A2962" s="357"/>
      <c r="B2962" s="347"/>
      <c r="C2962" s="580"/>
      <c r="D2962" s="349"/>
      <c r="E2962" s="349"/>
      <c r="F2962" s="350"/>
      <c r="G2962" s="349"/>
      <c r="H2962" s="349"/>
      <c r="I2962" s="351"/>
      <c r="J2962" s="352"/>
      <c r="K2962" s="352"/>
      <c r="L2962" s="353"/>
      <c r="M2962" s="352"/>
      <c r="N2962" s="371"/>
      <c r="O2962" s="74">
        <f t="shared" si="157"/>
        <v>0</v>
      </c>
      <c r="P2962" s="74">
        <f t="shared" si="158"/>
        <v>0</v>
      </c>
      <c r="Q2962" s="139" t="str">
        <f t="shared" si="159"/>
        <v/>
      </c>
    </row>
    <row r="2963" spans="1:17" x14ac:dyDescent="0.2">
      <c r="A2963" s="357"/>
      <c r="B2963" s="347"/>
      <c r="C2963" s="580"/>
      <c r="D2963" s="349"/>
      <c r="E2963" s="349"/>
      <c r="F2963" s="350"/>
      <c r="G2963" s="349"/>
      <c r="H2963" s="349"/>
      <c r="I2963" s="351"/>
      <c r="J2963" s="352"/>
      <c r="K2963" s="352"/>
      <c r="L2963" s="353"/>
      <c r="M2963" s="352"/>
      <c r="N2963" s="371"/>
      <c r="O2963" s="74">
        <f t="shared" si="157"/>
        <v>0</v>
      </c>
      <c r="P2963" s="74">
        <f t="shared" si="158"/>
        <v>0</v>
      </c>
      <c r="Q2963" s="139" t="str">
        <f t="shared" si="159"/>
        <v/>
      </c>
    </row>
    <row r="2964" spans="1:17" x14ac:dyDescent="0.2">
      <c r="A2964" s="357"/>
      <c r="B2964" s="347"/>
      <c r="C2964" s="580"/>
      <c r="D2964" s="349"/>
      <c r="E2964" s="349"/>
      <c r="F2964" s="350"/>
      <c r="G2964" s="349"/>
      <c r="H2964" s="349"/>
      <c r="I2964" s="351"/>
      <c r="J2964" s="352"/>
      <c r="K2964" s="352"/>
      <c r="L2964" s="353"/>
      <c r="M2964" s="352"/>
      <c r="N2964" s="371"/>
      <c r="O2964" s="74">
        <f t="shared" si="157"/>
        <v>0</v>
      </c>
      <c r="P2964" s="74">
        <f t="shared" si="158"/>
        <v>0</v>
      </c>
      <c r="Q2964" s="139" t="str">
        <f t="shared" si="159"/>
        <v/>
      </c>
    </row>
    <row r="2965" spans="1:17" x14ac:dyDescent="0.2">
      <c r="A2965" s="357"/>
      <c r="B2965" s="347"/>
      <c r="C2965" s="580"/>
      <c r="D2965" s="349"/>
      <c r="E2965" s="349"/>
      <c r="F2965" s="350"/>
      <c r="G2965" s="349"/>
      <c r="H2965" s="349"/>
      <c r="I2965" s="351"/>
      <c r="J2965" s="352"/>
      <c r="K2965" s="352"/>
      <c r="L2965" s="353"/>
      <c r="M2965" s="352"/>
      <c r="N2965" s="371"/>
      <c r="O2965" s="74">
        <f t="shared" si="157"/>
        <v>0</v>
      </c>
      <c r="P2965" s="74">
        <f t="shared" si="158"/>
        <v>0</v>
      </c>
      <c r="Q2965" s="139" t="str">
        <f t="shared" si="159"/>
        <v/>
      </c>
    </row>
    <row r="2966" spans="1:17" x14ac:dyDescent="0.2">
      <c r="A2966" s="357"/>
      <c r="B2966" s="347"/>
      <c r="C2966" s="580"/>
      <c r="D2966" s="349"/>
      <c r="E2966" s="349"/>
      <c r="F2966" s="350"/>
      <c r="G2966" s="349"/>
      <c r="H2966" s="349"/>
      <c r="I2966" s="351"/>
      <c r="J2966" s="352"/>
      <c r="K2966" s="352"/>
      <c r="L2966" s="353"/>
      <c r="M2966" s="352"/>
      <c r="N2966" s="371"/>
      <c r="O2966" s="74">
        <f t="shared" si="157"/>
        <v>0</v>
      </c>
      <c r="P2966" s="74">
        <f t="shared" si="158"/>
        <v>0</v>
      </c>
      <c r="Q2966" s="139" t="str">
        <f t="shared" si="159"/>
        <v/>
      </c>
    </row>
    <row r="2967" spans="1:17" x14ac:dyDescent="0.2">
      <c r="A2967" s="357"/>
      <c r="B2967" s="347"/>
      <c r="C2967" s="580"/>
      <c r="D2967" s="349"/>
      <c r="E2967" s="349"/>
      <c r="F2967" s="350"/>
      <c r="G2967" s="349"/>
      <c r="H2967" s="349"/>
      <c r="I2967" s="351"/>
      <c r="J2967" s="352"/>
      <c r="K2967" s="352"/>
      <c r="L2967" s="353"/>
      <c r="M2967" s="352"/>
      <c r="N2967" s="371"/>
      <c r="O2967" s="74">
        <f t="shared" si="157"/>
        <v>0</v>
      </c>
      <c r="P2967" s="74">
        <f t="shared" si="158"/>
        <v>0</v>
      </c>
      <c r="Q2967" s="139" t="str">
        <f t="shared" si="159"/>
        <v/>
      </c>
    </row>
    <row r="2968" spans="1:17" x14ac:dyDescent="0.2">
      <c r="A2968" s="357"/>
      <c r="B2968" s="347"/>
      <c r="C2968" s="580"/>
      <c r="D2968" s="349"/>
      <c r="E2968" s="349"/>
      <c r="F2968" s="350"/>
      <c r="G2968" s="349"/>
      <c r="H2968" s="349"/>
      <c r="I2968" s="351"/>
      <c r="J2968" s="352"/>
      <c r="K2968" s="352"/>
      <c r="L2968" s="353"/>
      <c r="M2968" s="352"/>
      <c r="N2968" s="371"/>
      <c r="O2968" s="74">
        <f t="shared" si="157"/>
        <v>0</v>
      </c>
      <c r="P2968" s="74">
        <f t="shared" si="158"/>
        <v>0</v>
      </c>
      <c r="Q2968" s="139" t="str">
        <f t="shared" si="159"/>
        <v/>
      </c>
    </row>
    <row r="2969" spans="1:17" x14ac:dyDescent="0.2">
      <c r="A2969" s="357"/>
      <c r="B2969" s="347"/>
      <c r="C2969" s="580"/>
      <c r="D2969" s="349"/>
      <c r="E2969" s="349"/>
      <c r="F2969" s="350"/>
      <c r="G2969" s="349"/>
      <c r="H2969" s="349"/>
      <c r="I2969" s="351"/>
      <c r="J2969" s="352"/>
      <c r="K2969" s="352"/>
      <c r="L2969" s="353"/>
      <c r="M2969" s="352"/>
      <c r="N2969" s="371"/>
      <c r="O2969" s="74">
        <f t="shared" si="157"/>
        <v>0</v>
      </c>
      <c r="P2969" s="74">
        <f t="shared" si="158"/>
        <v>0</v>
      </c>
      <c r="Q2969" s="139" t="str">
        <f t="shared" si="159"/>
        <v/>
      </c>
    </row>
    <row r="2970" spans="1:17" x14ac:dyDescent="0.2">
      <c r="A2970" s="357"/>
      <c r="B2970" s="347"/>
      <c r="C2970" s="580"/>
      <c r="D2970" s="349"/>
      <c r="E2970" s="349"/>
      <c r="F2970" s="350"/>
      <c r="G2970" s="349"/>
      <c r="H2970" s="349"/>
      <c r="I2970" s="351"/>
      <c r="J2970" s="352"/>
      <c r="K2970" s="352"/>
      <c r="L2970" s="353"/>
      <c r="M2970" s="352"/>
      <c r="N2970" s="371"/>
      <c r="O2970" s="74">
        <f t="shared" si="157"/>
        <v>0</v>
      </c>
      <c r="P2970" s="74">
        <f t="shared" si="158"/>
        <v>0</v>
      </c>
      <c r="Q2970" s="139" t="str">
        <f t="shared" si="159"/>
        <v/>
      </c>
    </row>
    <row r="2971" spans="1:17" x14ac:dyDescent="0.2">
      <c r="A2971" s="357"/>
      <c r="B2971" s="347"/>
      <c r="C2971" s="580"/>
      <c r="D2971" s="349"/>
      <c r="E2971" s="349"/>
      <c r="F2971" s="350"/>
      <c r="G2971" s="349"/>
      <c r="H2971" s="349"/>
      <c r="I2971" s="351"/>
      <c r="J2971" s="352"/>
      <c r="K2971" s="352"/>
      <c r="L2971" s="353"/>
      <c r="M2971" s="352"/>
      <c r="N2971" s="371"/>
      <c r="O2971" s="74">
        <f t="shared" si="157"/>
        <v>0</v>
      </c>
      <c r="P2971" s="74">
        <f t="shared" si="158"/>
        <v>0</v>
      </c>
      <c r="Q2971" s="139" t="str">
        <f t="shared" si="159"/>
        <v/>
      </c>
    </row>
    <row r="2972" spans="1:17" x14ac:dyDescent="0.2">
      <c r="A2972" s="357"/>
      <c r="B2972" s="347"/>
      <c r="C2972" s="580"/>
      <c r="D2972" s="349"/>
      <c r="E2972" s="349"/>
      <c r="F2972" s="350"/>
      <c r="G2972" s="349"/>
      <c r="H2972" s="349"/>
      <c r="I2972" s="351"/>
      <c r="J2972" s="352"/>
      <c r="K2972" s="352"/>
      <c r="L2972" s="353"/>
      <c r="M2972" s="352"/>
      <c r="N2972" s="371"/>
      <c r="O2972" s="74">
        <f t="shared" si="157"/>
        <v>0</v>
      </c>
      <c r="P2972" s="74">
        <f t="shared" si="158"/>
        <v>0</v>
      </c>
      <c r="Q2972" s="139" t="str">
        <f t="shared" si="159"/>
        <v/>
      </c>
    </row>
    <row r="2973" spans="1:17" x14ac:dyDescent="0.2">
      <c r="A2973" s="357"/>
      <c r="B2973" s="347"/>
      <c r="C2973" s="580"/>
      <c r="D2973" s="349"/>
      <c r="E2973" s="349"/>
      <c r="F2973" s="350"/>
      <c r="G2973" s="349"/>
      <c r="H2973" s="349"/>
      <c r="I2973" s="351"/>
      <c r="J2973" s="352"/>
      <c r="K2973" s="352"/>
      <c r="L2973" s="353"/>
      <c r="M2973" s="352"/>
      <c r="N2973" s="371"/>
      <c r="O2973" s="74">
        <f t="shared" si="157"/>
        <v>0</v>
      </c>
      <c r="P2973" s="74">
        <f t="shared" si="158"/>
        <v>0</v>
      </c>
      <c r="Q2973" s="139" t="str">
        <f t="shared" si="159"/>
        <v/>
      </c>
    </row>
    <row r="2974" spans="1:17" x14ac:dyDescent="0.2">
      <c r="A2974" s="357"/>
      <c r="B2974" s="347"/>
      <c r="C2974" s="580"/>
      <c r="D2974" s="349"/>
      <c r="E2974" s="349"/>
      <c r="F2974" s="350"/>
      <c r="G2974" s="349"/>
      <c r="H2974" s="349"/>
      <c r="I2974" s="351"/>
      <c r="J2974" s="352"/>
      <c r="K2974" s="352"/>
      <c r="L2974" s="353"/>
      <c r="M2974" s="352"/>
      <c r="N2974" s="371"/>
      <c r="O2974" s="74">
        <f t="shared" si="157"/>
        <v>0</v>
      </c>
      <c r="P2974" s="74">
        <f t="shared" si="158"/>
        <v>0</v>
      </c>
      <c r="Q2974" s="139" t="str">
        <f t="shared" si="159"/>
        <v/>
      </c>
    </row>
    <row r="2975" spans="1:17" x14ac:dyDescent="0.2">
      <c r="A2975" s="357"/>
      <c r="B2975" s="347"/>
      <c r="C2975" s="580"/>
      <c r="D2975" s="349"/>
      <c r="E2975" s="349"/>
      <c r="F2975" s="350"/>
      <c r="G2975" s="349"/>
      <c r="H2975" s="349"/>
      <c r="I2975" s="351"/>
      <c r="J2975" s="352"/>
      <c r="K2975" s="352"/>
      <c r="L2975" s="353"/>
      <c r="M2975" s="352"/>
      <c r="N2975" s="371"/>
      <c r="O2975" s="74">
        <f t="shared" si="157"/>
        <v>0</v>
      </c>
      <c r="P2975" s="74">
        <f t="shared" si="158"/>
        <v>0</v>
      </c>
      <c r="Q2975" s="139" t="str">
        <f t="shared" si="159"/>
        <v/>
      </c>
    </row>
    <row r="2976" spans="1:17" x14ac:dyDescent="0.2">
      <c r="A2976" s="357"/>
      <c r="B2976" s="347"/>
      <c r="C2976" s="580"/>
      <c r="D2976" s="349"/>
      <c r="E2976" s="349"/>
      <c r="F2976" s="350"/>
      <c r="G2976" s="349"/>
      <c r="H2976" s="349"/>
      <c r="I2976" s="351"/>
      <c r="J2976" s="352"/>
      <c r="K2976" s="352"/>
      <c r="L2976" s="353"/>
      <c r="M2976" s="352"/>
      <c r="N2976" s="371"/>
      <c r="O2976" s="74">
        <f t="shared" si="157"/>
        <v>0</v>
      </c>
      <c r="P2976" s="74">
        <f t="shared" si="158"/>
        <v>0</v>
      </c>
      <c r="Q2976" s="139" t="str">
        <f t="shared" si="159"/>
        <v/>
      </c>
    </row>
    <row r="2977" spans="1:17" x14ac:dyDescent="0.2">
      <c r="A2977" s="357"/>
      <c r="B2977" s="347"/>
      <c r="C2977" s="580"/>
      <c r="D2977" s="349"/>
      <c r="E2977" s="349"/>
      <c r="F2977" s="350"/>
      <c r="G2977" s="349"/>
      <c r="H2977" s="349"/>
      <c r="I2977" s="351"/>
      <c r="J2977" s="352"/>
      <c r="K2977" s="352"/>
      <c r="L2977" s="353"/>
      <c r="M2977" s="352"/>
      <c r="N2977" s="371"/>
      <c r="O2977" s="74">
        <f t="shared" si="157"/>
        <v>0</v>
      </c>
      <c r="P2977" s="74">
        <f t="shared" si="158"/>
        <v>0</v>
      </c>
      <c r="Q2977" s="139" t="str">
        <f t="shared" si="159"/>
        <v/>
      </c>
    </row>
    <row r="2978" spans="1:17" x14ac:dyDescent="0.2">
      <c r="A2978" s="357"/>
      <c r="B2978" s="347"/>
      <c r="C2978" s="580"/>
      <c r="D2978" s="349"/>
      <c r="E2978" s="349"/>
      <c r="F2978" s="350"/>
      <c r="G2978" s="349"/>
      <c r="H2978" s="349"/>
      <c r="I2978" s="351"/>
      <c r="J2978" s="352"/>
      <c r="K2978" s="352"/>
      <c r="L2978" s="353"/>
      <c r="M2978" s="352"/>
      <c r="N2978" s="371"/>
      <c r="O2978" s="74">
        <f t="shared" si="157"/>
        <v>0</v>
      </c>
      <c r="P2978" s="74">
        <f t="shared" si="158"/>
        <v>0</v>
      </c>
      <c r="Q2978" s="139" t="str">
        <f t="shared" si="159"/>
        <v/>
      </c>
    </row>
    <row r="2979" spans="1:17" x14ac:dyDescent="0.2">
      <c r="A2979" s="357"/>
      <c r="B2979" s="347"/>
      <c r="C2979" s="580"/>
      <c r="D2979" s="349"/>
      <c r="E2979" s="349"/>
      <c r="F2979" s="350"/>
      <c r="G2979" s="349"/>
      <c r="H2979" s="349"/>
      <c r="I2979" s="351"/>
      <c r="J2979" s="352"/>
      <c r="K2979" s="352"/>
      <c r="L2979" s="353"/>
      <c r="M2979" s="352"/>
      <c r="N2979" s="371"/>
      <c r="O2979" s="74">
        <f t="shared" si="157"/>
        <v>0</v>
      </c>
      <c r="P2979" s="74">
        <f t="shared" si="158"/>
        <v>0</v>
      </c>
      <c r="Q2979" s="139" t="str">
        <f t="shared" si="159"/>
        <v/>
      </c>
    </row>
    <row r="2980" spans="1:17" x14ac:dyDescent="0.2">
      <c r="A2980" s="357"/>
      <c r="B2980" s="347"/>
      <c r="C2980" s="580"/>
      <c r="D2980" s="349"/>
      <c r="E2980" s="349"/>
      <c r="F2980" s="350"/>
      <c r="G2980" s="349"/>
      <c r="H2980" s="349"/>
      <c r="I2980" s="351"/>
      <c r="J2980" s="352"/>
      <c r="K2980" s="352"/>
      <c r="L2980" s="353"/>
      <c r="M2980" s="352"/>
      <c r="N2980" s="371"/>
      <c r="O2980" s="74">
        <f t="shared" si="157"/>
        <v>0</v>
      </c>
      <c r="P2980" s="74">
        <f t="shared" si="158"/>
        <v>0</v>
      </c>
      <c r="Q2980" s="139" t="str">
        <f t="shared" si="159"/>
        <v/>
      </c>
    </row>
    <row r="2981" spans="1:17" x14ac:dyDescent="0.2">
      <c r="A2981" s="357"/>
      <c r="B2981" s="347"/>
      <c r="C2981" s="580"/>
      <c r="D2981" s="349"/>
      <c r="E2981" s="349"/>
      <c r="F2981" s="350"/>
      <c r="G2981" s="349"/>
      <c r="H2981" s="349"/>
      <c r="I2981" s="351"/>
      <c r="J2981" s="352"/>
      <c r="K2981" s="352"/>
      <c r="L2981" s="353"/>
      <c r="M2981" s="352"/>
      <c r="N2981" s="371"/>
      <c r="O2981" s="74">
        <f t="shared" si="157"/>
        <v>0</v>
      </c>
      <c r="P2981" s="74">
        <f t="shared" si="158"/>
        <v>0</v>
      </c>
      <c r="Q2981" s="139" t="str">
        <f t="shared" si="159"/>
        <v/>
      </c>
    </row>
    <row r="2982" spans="1:17" x14ac:dyDescent="0.2">
      <c r="A2982" s="357"/>
      <c r="B2982" s="347"/>
      <c r="C2982" s="580"/>
      <c r="D2982" s="349"/>
      <c r="E2982" s="349"/>
      <c r="F2982" s="350"/>
      <c r="G2982" s="349"/>
      <c r="H2982" s="349"/>
      <c r="I2982" s="351"/>
      <c r="J2982" s="352"/>
      <c r="K2982" s="352"/>
      <c r="L2982" s="353"/>
      <c r="M2982" s="352"/>
      <c r="N2982" s="371"/>
      <c r="O2982" s="74">
        <f t="shared" si="157"/>
        <v>0</v>
      </c>
      <c r="P2982" s="74">
        <f t="shared" si="158"/>
        <v>0</v>
      </c>
      <c r="Q2982" s="139" t="str">
        <f t="shared" si="159"/>
        <v/>
      </c>
    </row>
    <row r="2983" spans="1:17" x14ac:dyDescent="0.2">
      <c r="A2983" s="357"/>
      <c r="B2983" s="347"/>
      <c r="C2983" s="580"/>
      <c r="D2983" s="349"/>
      <c r="E2983" s="349"/>
      <c r="F2983" s="350"/>
      <c r="G2983" s="349"/>
      <c r="H2983" s="349"/>
      <c r="I2983" s="351"/>
      <c r="J2983" s="352"/>
      <c r="K2983" s="352"/>
      <c r="L2983" s="353"/>
      <c r="M2983" s="352"/>
      <c r="N2983" s="371"/>
      <c r="O2983" s="74">
        <f t="shared" si="157"/>
        <v>0</v>
      </c>
      <c r="P2983" s="74">
        <f t="shared" si="158"/>
        <v>0</v>
      </c>
      <c r="Q2983" s="139" t="str">
        <f t="shared" si="159"/>
        <v/>
      </c>
    </row>
    <row r="2984" spans="1:17" x14ac:dyDescent="0.2">
      <c r="A2984" s="357"/>
      <c r="B2984" s="347"/>
      <c r="C2984" s="580"/>
      <c r="D2984" s="349"/>
      <c r="E2984" s="349"/>
      <c r="F2984" s="350"/>
      <c r="G2984" s="349"/>
      <c r="H2984" s="349"/>
      <c r="I2984" s="351"/>
      <c r="J2984" s="352"/>
      <c r="K2984" s="352"/>
      <c r="L2984" s="353"/>
      <c r="M2984" s="352"/>
      <c r="N2984" s="371"/>
      <c r="O2984" s="74">
        <f t="shared" si="157"/>
        <v>0</v>
      </c>
      <c r="P2984" s="74">
        <f t="shared" si="158"/>
        <v>0</v>
      </c>
      <c r="Q2984" s="139" t="str">
        <f t="shared" si="159"/>
        <v/>
      </c>
    </row>
    <row r="2985" spans="1:17" x14ac:dyDescent="0.2">
      <c r="A2985" s="357"/>
      <c r="B2985" s="347"/>
      <c r="C2985" s="580"/>
      <c r="D2985" s="349"/>
      <c r="E2985" s="349"/>
      <c r="F2985" s="350"/>
      <c r="G2985" s="349"/>
      <c r="H2985" s="349"/>
      <c r="I2985" s="351"/>
      <c r="J2985" s="352"/>
      <c r="K2985" s="352"/>
      <c r="L2985" s="353"/>
      <c r="M2985" s="352"/>
      <c r="N2985" s="371"/>
      <c r="O2985" s="74">
        <f t="shared" si="157"/>
        <v>0</v>
      </c>
      <c r="P2985" s="74">
        <f t="shared" si="158"/>
        <v>0</v>
      </c>
      <c r="Q2985" s="139" t="str">
        <f t="shared" si="159"/>
        <v/>
      </c>
    </row>
    <row r="2986" spans="1:17" x14ac:dyDescent="0.2">
      <c r="A2986" s="357"/>
      <c r="B2986" s="347"/>
      <c r="C2986" s="580"/>
      <c r="D2986" s="349"/>
      <c r="E2986" s="349"/>
      <c r="F2986" s="350"/>
      <c r="G2986" s="349"/>
      <c r="H2986" s="349"/>
      <c r="I2986" s="351"/>
      <c r="J2986" s="352"/>
      <c r="K2986" s="352"/>
      <c r="L2986" s="353"/>
      <c r="M2986" s="352"/>
      <c r="N2986" s="371"/>
      <c r="O2986" s="74">
        <f t="shared" si="157"/>
        <v>0</v>
      </c>
      <c r="P2986" s="74">
        <f t="shared" si="158"/>
        <v>0</v>
      </c>
      <c r="Q2986" s="139" t="str">
        <f t="shared" si="159"/>
        <v/>
      </c>
    </row>
    <row r="2987" spans="1:17" x14ac:dyDescent="0.2">
      <c r="A2987" s="357"/>
      <c r="B2987" s="347"/>
      <c r="C2987" s="580"/>
      <c r="D2987" s="349"/>
      <c r="E2987" s="349"/>
      <c r="F2987" s="350"/>
      <c r="G2987" s="349"/>
      <c r="H2987" s="349"/>
      <c r="I2987" s="351"/>
      <c r="J2987" s="352"/>
      <c r="K2987" s="352"/>
      <c r="L2987" s="353"/>
      <c r="M2987" s="352"/>
      <c r="N2987" s="371"/>
      <c r="O2987" s="74">
        <f t="shared" si="157"/>
        <v>0</v>
      </c>
      <c r="P2987" s="74">
        <f t="shared" si="158"/>
        <v>0</v>
      </c>
      <c r="Q2987" s="139" t="str">
        <f t="shared" si="159"/>
        <v/>
      </c>
    </row>
    <row r="2988" spans="1:17" x14ac:dyDescent="0.2">
      <c r="A2988" s="357"/>
      <c r="B2988" s="347"/>
      <c r="C2988" s="580"/>
      <c r="D2988" s="349"/>
      <c r="E2988" s="349"/>
      <c r="F2988" s="350"/>
      <c r="G2988" s="349"/>
      <c r="H2988" s="349"/>
      <c r="I2988" s="351"/>
      <c r="J2988" s="352"/>
      <c r="K2988" s="352"/>
      <c r="L2988" s="353"/>
      <c r="M2988" s="352"/>
      <c r="N2988" s="371"/>
      <c r="O2988" s="74">
        <f t="shared" si="157"/>
        <v>0</v>
      </c>
      <c r="P2988" s="74">
        <f t="shared" si="158"/>
        <v>0</v>
      </c>
      <c r="Q2988" s="139" t="str">
        <f t="shared" si="159"/>
        <v/>
      </c>
    </row>
    <row r="2989" spans="1:17" x14ac:dyDescent="0.2">
      <c r="A2989" s="357"/>
      <c r="B2989" s="347"/>
      <c r="C2989" s="580"/>
      <c r="D2989" s="349"/>
      <c r="E2989" s="349"/>
      <c r="F2989" s="350"/>
      <c r="G2989" s="349"/>
      <c r="H2989" s="349"/>
      <c r="I2989" s="351"/>
      <c r="J2989" s="352"/>
      <c r="K2989" s="352"/>
      <c r="L2989" s="353"/>
      <c r="M2989" s="352"/>
      <c r="N2989" s="371"/>
      <c r="O2989" s="74">
        <f t="shared" si="157"/>
        <v>0</v>
      </c>
      <c r="P2989" s="74">
        <f t="shared" si="158"/>
        <v>0</v>
      </c>
      <c r="Q2989" s="139" t="str">
        <f t="shared" si="159"/>
        <v/>
      </c>
    </row>
    <row r="2990" spans="1:17" x14ac:dyDescent="0.2">
      <c r="A2990" s="357"/>
      <c r="B2990" s="347"/>
      <c r="C2990" s="580"/>
      <c r="D2990" s="349"/>
      <c r="E2990" s="349"/>
      <c r="F2990" s="350"/>
      <c r="G2990" s="349"/>
      <c r="H2990" s="349"/>
      <c r="I2990" s="351"/>
      <c r="J2990" s="352"/>
      <c r="K2990" s="352"/>
      <c r="L2990" s="353"/>
      <c r="M2990" s="352"/>
      <c r="N2990" s="371"/>
      <c r="O2990" s="74">
        <f t="shared" si="157"/>
        <v>0</v>
      </c>
      <c r="P2990" s="74">
        <f t="shared" si="158"/>
        <v>0</v>
      </c>
      <c r="Q2990" s="139" t="str">
        <f t="shared" si="159"/>
        <v/>
      </c>
    </row>
    <row r="2991" spans="1:17" x14ac:dyDescent="0.2">
      <c r="A2991" s="357"/>
      <c r="B2991" s="347"/>
      <c r="C2991" s="580"/>
      <c r="D2991" s="349"/>
      <c r="E2991" s="349"/>
      <c r="F2991" s="350"/>
      <c r="G2991" s="349"/>
      <c r="H2991" s="349"/>
      <c r="I2991" s="351"/>
      <c r="J2991" s="352"/>
      <c r="K2991" s="352"/>
      <c r="L2991" s="353"/>
      <c r="M2991" s="352"/>
      <c r="N2991" s="371"/>
      <c r="O2991" s="74">
        <f t="shared" si="157"/>
        <v>0</v>
      </c>
      <c r="P2991" s="74">
        <f t="shared" si="158"/>
        <v>0</v>
      </c>
      <c r="Q2991" s="139" t="str">
        <f t="shared" si="159"/>
        <v/>
      </c>
    </row>
    <row r="2992" spans="1:17" x14ac:dyDescent="0.2">
      <c r="A2992" s="357"/>
      <c r="B2992" s="347"/>
      <c r="C2992" s="580"/>
      <c r="D2992" s="349"/>
      <c r="E2992" s="349"/>
      <c r="F2992" s="350"/>
      <c r="G2992" s="349"/>
      <c r="H2992" s="349"/>
      <c r="I2992" s="351"/>
      <c r="J2992" s="352"/>
      <c r="K2992" s="352"/>
      <c r="L2992" s="353"/>
      <c r="M2992" s="352"/>
      <c r="N2992" s="371"/>
      <c r="O2992" s="74">
        <f t="shared" si="157"/>
        <v>0</v>
      </c>
      <c r="P2992" s="74">
        <f t="shared" si="158"/>
        <v>0</v>
      </c>
      <c r="Q2992" s="139" t="str">
        <f t="shared" si="159"/>
        <v/>
      </c>
    </row>
    <row r="2993" spans="1:17" x14ac:dyDescent="0.2">
      <c r="A2993" s="357"/>
      <c r="B2993" s="347"/>
      <c r="C2993" s="580"/>
      <c r="D2993" s="349"/>
      <c r="E2993" s="349"/>
      <c r="F2993" s="350"/>
      <c r="G2993" s="349"/>
      <c r="H2993" s="349"/>
      <c r="I2993" s="351"/>
      <c r="J2993" s="352"/>
      <c r="K2993" s="352"/>
      <c r="L2993" s="353"/>
      <c r="M2993" s="352"/>
      <c r="N2993" s="371"/>
      <c r="O2993" s="74">
        <f t="shared" si="157"/>
        <v>0</v>
      </c>
      <c r="P2993" s="74">
        <f t="shared" si="158"/>
        <v>0</v>
      </c>
      <c r="Q2993" s="139" t="str">
        <f t="shared" si="159"/>
        <v/>
      </c>
    </row>
    <row r="2994" spans="1:17" x14ac:dyDescent="0.2">
      <c r="A2994" s="357"/>
      <c r="B2994" s="347"/>
      <c r="C2994" s="580"/>
      <c r="D2994" s="349"/>
      <c r="E2994" s="349"/>
      <c r="F2994" s="350"/>
      <c r="G2994" s="349"/>
      <c r="H2994" s="349"/>
      <c r="I2994" s="351"/>
      <c r="J2994" s="352"/>
      <c r="K2994" s="352"/>
      <c r="L2994" s="353"/>
      <c r="M2994" s="352"/>
      <c r="N2994" s="371"/>
      <c r="O2994" s="74">
        <f t="shared" ref="O2994:O3057" si="160">IF(B2994=0,0,IF(YEAR(B2994)=$P$1,MONTH(B2994)-$O$1+1,(YEAR(B2994)-$P$1)*12-$O$1+1+MONTH(B2994)))</f>
        <v>0</v>
      </c>
      <c r="P2994" s="74">
        <f t="shared" ref="P2994:P3057" si="161">IF(C2994=0,0,IF(YEAR(C2994)=$P$1,MONTH(C2994)-$O$1+1,(YEAR(C2994)-$P$1)*12-$O$1+1+MONTH(C2994)))</f>
        <v>0</v>
      </c>
      <c r="Q2994" s="139" t="str">
        <f t="shared" ref="Q2994:Q3057" si="162">SUBSTITUTE(D2994," ","_")</f>
        <v/>
      </c>
    </row>
    <row r="2995" spans="1:17" x14ac:dyDescent="0.2">
      <c r="A2995" s="357"/>
      <c r="B2995" s="347"/>
      <c r="C2995" s="580"/>
      <c r="D2995" s="349"/>
      <c r="E2995" s="349"/>
      <c r="F2995" s="350"/>
      <c r="G2995" s="349"/>
      <c r="H2995" s="349"/>
      <c r="I2995" s="351"/>
      <c r="J2995" s="352"/>
      <c r="K2995" s="352"/>
      <c r="L2995" s="353"/>
      <c r="M2995" s="352"/>
      <c r="N2995" s="371"/>
      <c r="O2995" s="74">
        <f t="shared" si="160"/>
        <v>0</v>
      </c>
      <c r="P2995" s="74">
        <f t="shared" si="161"/>
        <v>0</v>
      </c>
      <c r="Q2995" s="139" t="str">
        <f t="shared" si="162"/>
        <v/>
      </c>
    </row>
    <row r="2996" spans="1:17" x14ac:dyDescent="0.2">
      <c r="A2996" s="357"/>
      <c r="B2996" s="347"/>
      <c r="C2996" s="580"/>
      <c r="D2996" s="349"/>
      <c r="E2996" s="349"/>
      <c r="F2996" s="350"/>
      <c r="G2996" s="349"/>
      <c r="H2996" s="349"/>
      <c r="I2996" s="351"/>
      <c r="J2996" s="352"/>
      <c r="K2996" s="352"/>
      <c r="L2996" s="353"/>
      <c r="M2996" s="352"/>
      <c r="N2996" s="371"/>
      <c r="O2996" s="74">
        <f t="shared" si="160"/>
        <v>0</v>
      </c>
      <c r="P2996" s="74">
        <f t="shared" si="161"/>
        <v>0</v>
      </c>
      <c r="Q2996" s="139" t="str">
        <f t="shared" si="162"/>
        <v/>
      </c>
    </row>
    <row r="2997" spans="1:17" x14ac:dyDescent="0.2">
      <c r="A2997" s="357"/>
      <c r="B2997" s="347"/>
      <c r="C2997" s="580"/>
      <c r="D2997" s="349"/>
      <c r="E2997" s="349"/>
      <c r="F2997" s="350"/>
      <c r="G2997" s="349"/>
      <c r="H2997" s="349"/>
      <c r="I2997" s="351"/>
      <c r="J2997" s="352"/>
      <c r="K2997" s="352"/>
      <c r="L2997" s="353"/>
      <c r="M2997" s="352"/>
      <c r="N2997" s="371"/>
      <c r="O2997" s="74">
        <f t="shared" si="160"/>
        <v>0</v>
      </c>
      <c r="P2997" s="74">
        <f t="shared" si="161"/>
        <v>0</v>
      </c>
      <c r="Q2997" s="139" t="str">
        <f t="shared" si="162"/>
        <v/>
      </c>
    </row>
    <row r="2998" spans="1:17" x14ac:dyDescent="0.2">
      <c r="A2998" s="357"/>
      <c r="B2998" s="347"/>
      <c r="C2998" s="580"/>
      <c r="D2998" s="349"/>
      <c r="E2998" s="349"/>
      <c r="F2998" s="350"/>
      <c r="G2998" s="349"/>
      <c r="H2998" s="349"/>
      <c r="I2998" s="351"/>
      <c r="J2998" s="352"/>
      <c r="K2998" s="352"/>
      <c r="L2998" s="353"/>
      <c r="M2998" s="352"/>
      <c r="N2998" s="371"/>
      <c r="O2998" s="74">
        <f t="shared" si="160"/>
        <v>0</v>
      </c>
      <c r="P2998" s="74">
        <f t="shared" si="161"/>
        <v>0</v>
      </c>
      <c r="Q2998" s="139" t="str">
        <f t="shared" si="162"/>
        <v/>
      </c>
    </row>
    <row r="2999" spans="1:17" x14ac:dyDescent="0.2">
      <c r="A2999" s="357"/>
      <c r="B2999" s="347"/>
      <c r="C2999" s="580"/>
      <c r="D2999" s="349"/>
      <c r="E2999" s="349"/>
      <c r="F2999" s="350"/>
      <c r="G2999" s="349"/>
      <c r="H2999" s="349"/>
      <c r="I2999" s="351"/>
      <c r="J2999" s="352"/>
      <c r="K2999" s="352"/>
      <c r="L2999" s="353"/>
      <c r="M2999" s="352"/>
      <c r="N2999" s="371"/>
      <c r="O2999" s="74">
        <f t="shared" si="160"/>
        <v>0</v>
      </c>
      <c r="P2999" s="74">
        <f t="shared" si="161"/>
        <v>0</v>
      </c>
      <c r="Q2999" s="139" t="str">
        <f t="shared" si="162"/>
        <v/>
      </c>
    </row>
    <row r="3000" spans="1:17" x14ac:dyDescent="0.2">
      <c r="A3000" s="357"/>
      <c r="B3000" s="347"/>
      <c r="C3000" s="580"/>
      <c r="D3000" s="349"/>
      <c r="E3000" s="349"/>
      <c r="F3000" s="350"/>
      <c r="G3000" s="349"/>
      <c r="H3000" s="349"/>
      <c r="I3000" s="351"/>
      <c r="J3000" s="352"/>
      <c r="K3000" s="352"/>
      <c r="L3000" s="353"/>
      <c r="M3000" s="352"/>
      <c r="N3000" s="371"/>
      <c r="O3000" s="74">
        <f t="shared" si="160"/>
        <v>0</v>
      </c>
      <c r="P3000" s="74">
        <f t="shared" si="161"/>
        <v>0</v>
      </c>
      <c r="Q3000" s="139" t="str">
        <f t="shared" si="162"/>
        <v/>
      </c>
    </row>
    <row r="3001" spans="1:17" x14ac:dyDescent="0.2">
      <c r="A3001" s="357"/>
      <c r="B3001" s="347"/>
      <c r="C3001" s="580"/>
      <c r="D3001" s="349"/>
      <c r="E3001" s="349"/>
      <c r="F3001" s="350"/>
      <c r="G3001" s="349"/>
      <c r="H3001" s="349"/>
      <c r="I3001" s="351"/>
      <c r="J3001" s="352"/>
      <c r="K3001" s="352"/>
      <c r="L3001" s="353"/>
      <c r="M3001" s="352"/>
      <c r="N3001" s="371"/>
      <c r="O3001" s="74">
        <f t="shared" si="160"/>
        <v>0</v>
      </c>
      <c r="P3001" s="74">
        <f t="shared" si="161"/>
        <v>0</v>
      </c>
      <c r="Q3001" s="139" t="str">
        <f t="shared" si="162"/>
        <v/>
      </c>
    </row>
    <row r="3002" spans="1:17" x14ac:dyDescent="0.2">
      <c r="A3002" s="357"/>
      <c r="B3002" s="347"/>
      <c r="C3002" s="580"/>
      <c r="D3002" s="349"/>
      <c r="E3002" s="349"/>
      <c r="F3002" s="350"/>
      <c r="G3002" s="349"/>
      <c r="H3002" s="349"/>
      <c r="I3002" s="351"/>
      <c r="J3002" s="352"/>
      <c r="K3002" s="352"/>
      <c r="L3002" s="353"/>
      <c r="M3002" s="352"/>
      <c r="N3002" s="371"/>
      <c r="O3002" s="74">
        <f t="shared" si="160"/>
        <v>0</v>
      </c>
      <c r="P3002" s="74">
        <f t="shared" si="161"/>
        <v>0</v>
      </c>
      <c r="Q3002" s="139" t="str">
        <f t="shared" si="162"/>
        <v/>
      </c>
    </row>
    <row r="3003" spans="1:17" x14ac:dyDescent="0.2">
      <c r="A3003" s="357"/>
      <c r="B3003" s="347"/>
      <c r="C3003" s="580"/>
      <c r="D3003" s="349"/>
      <c r="E3003" s="349"/>
      <c r="F3003" s="350"/>
      <c r="G3003" s="349"/>
      <c r="H3003" s="349"/>
      <c r="I3003" s="351"/>
      <c r="J3003" s="352"/>
      <c r="K3003" s="352"/>
      <c r="L3003" s="353"/>
      <c r="M3003" s="352"/>
      <c r="N3003" s="371"/>
      <c r="O3003" s="74">
        <f t="shared" si="160"/>
        <v>0</v>
      </c>
      <c r="P3003" s="74">
        <f t="shared" si="161"/>
        <v>0</v>
      </c>
      <c r="Q3003" s="139" t="str">
        <f t="shared" si="162"/>
        <v/>
      </c>
    </row>
    <row r="3004" spans="1:17" x14ac:dyDescent="0.2">
      <c r="A3004" s="357"/>
      <c r="B3004" s="347"/>
      <c r="C3004" s="580"/>
      <c r="D3004" s="349"/>
      <c r="E3004" s="349"/>
      <c r="F3004" s="350"/>
      <c r="G3004" s="349"/>
      <c r="H3004" s="349"/>
      <c r="I3004" s="351"/>
      <c r="J3004" s="352"/>
      <c r="K3004" s="352"/>
      <c r="L3004" s="353"/>
      <c r="M3004" s="352"/>
      <c r="N3004" s="371"/>
      <c r="O3004" s="74">
        <f t="shared" si="160"/>
        <v>0</v>
      </c>
      <c r="P3004" s="74">
        <f t="shared" si="161"/>
        <v>0</v>
      </c>
      <c r="Q3004" s="139" t="str">
        <f t="shared" si="162"/>
        <v/>
      </c>
    </row>
    <row r="3005" spans="1:17" x14ac:dyDescent="0.2">
      <c r="A3005" s="357"/>
      <c r="B3005" s="347"/>
      <c r="C3005" s="580"/>
      <c r="D3005" s="349"/>
      <c r="E3005" s="349"/>
      <c r="F3005" s="350"/>
      <c r="G3005" s="349"/>
      <c r="H3005" s="349"/>
      <c r="I3005" s="351"/>
      <c r="J3005" s="352"/>
      <c r="K3005" s="352"/>
      <c r="L3005" s="353"/>
      <c r="M3005" s="352"/>
      <c r="N3005" s="371"/>
      <c r="O3005" s="74">
        <f t="shared" si="160"/>
        <v>0</v>
      </c>
      <c r="P3005" s="74">
        <f t="shared" si="161"/>
        <v>0</v>
      </c>
      <c r="Q3005" s="139" t="str">
        <f t="shared" si="162"/>
        <v/>
      </c>
    </row>
    <row r="3006" spans="1:17" x14ac:dyDescent="0.2">
      <c r="A3006" s="357"/>
      <c r="B3006" s="347"/>
      <c r="C3006" s="580"/>
      <c r="D3006" s="349"/>
      <c r="E3006" s="349"/>
      <c r="F3006" s="350"/>
      <c r="G3006" s="349"/>
      <c r="H3006" s="349"/>
      <c r="I3006" s="351"/>
      <c r="J3006" s="352"/>
      <c r="K3006" s="352"/>
      <c r="L3006" s="353"/>
      <c r="M3006" s="352"/>
      <c r="N3006" s="371"/>
      <c r="O3006" s="74">
        <f t="shared" si="160"/>
        <v>0</v>
      </c>
      <c r="P3006" s="74">
        <f t="shared" si="161"/>
        <v>0</v>
      </c>
      <c r="Q3006" s="139" t="str">
        <f t="shared" si="162"/>
        <v/>
      </c>
    </row>
    <row r="3007" spans="1:17" x14ac:dyDescent="0.2">
      <c r="A3007" s="357"/>
      <c r="B3007" s="347"/>
      <c r="C3007" s="580"/>
      <c r="D3007" s="349"/>
      <c r="E3007" s="349"/>
      <c r="F3007" s="350"/>
      <c r="G3007" s="349"/>
      <c r="H3007" s="349"/>
      <c r="I3007" s="351"/>
      <c r="J3007" s="352"/>
      <c r="K3007" s="352"/>
      <c r="L3007" s="353"/>
      <c r="M3007" s="352"/>
      <c r="N3007" s="371"/>
      <c r="O3007" s="74">
        <f t="shared" si="160"/>
        <v>0</v>
      </c>
      <c r="P3007" s="74">
        <f t="shared" si="161"/>
        <v>0</v>
      </c>
      <c r="Q3007" s="139" t="str">
        <f t="shared" si="162"/>
        <v/>
      </c>
    </row>
    <row r="3008" spans="1:17" x14ac:dyDescent="0.2">
      <c r="A3008" s="357"/>
      <c r="B3008" s="347"/>
      <c r="C3008" s="580"/>
      <c r="D3008" s="349"/>
      <c r="E3008" s="349"/>
      <c r="F3008" s="350"/>
      <c r="G3008" s="349"/>
      <c r="H3008" s="349"/>
      <c r="I3008" s="351"/>
      <c r="J3008" s="352"/>
      <c r="K3008" s="352"/>
      <c r="L3008" s="353"/>
      <c r="M3008" s="352"/>
      <c r="N3008" s="371"/>
      <c r="O3008" s="74">
        <f t="shared" si="160"/>
        <v>0</v>
      </c>
      <c r="P3008" s="74">
        <f t="shared" si="161"/>
        <v>0</v>
      </c>
      <c r="Q3008" s="139" t="str">
        <f t="shared" si="162"/>
        <v/>
      </c>
    </row>
    <row r="3009" spans="1:17" x14ac:dyDescent="0.2">
      <c r="A3009" s="357"/>
      <c r="B3009" s="347"/>
      <c r="C3009" s="580"/>
      <c r="D3009" s="349"/>
      <c r="E3009" s="349"/>
      <c r="F3009" s="350"/>
      <c r="G3009" s="349"/>
      <c r="H3009" s="349"/>
      <c r="I3009" s="351"/>
      <c r="J3009" s="352"/>
      <c r="K3009" s="352"/>
      <c r="L3009" s="353"/>
      <c r="M3009" s="352"/>
      <c r="N3009" s="371"/>
      <c r="O3009" s="74">
        <f t="shared" si="160"/>
        <v>0</v>
      </c>
      <c r="P3009" s="74">
        <f t="shared" si="161"/>
        <v>0</v>
      </c>
      <c r="Q3009" s="139" t="str">
        <f t="shared" si="162"/>
        <v/>
      </c>
    </row>
    <row r="3010" spans="1:17" x14ac:dyDescent="0.2">
      <c r="A3010" s="357"/>
      <c r="B3010" s="347"/>
      <c r="C3010" s="580"/>
      <c r="D3010" s="349"/>
      <c r="E3010" s="349"/>
      <c r="F3010" s="350"/>
      <c r="G3010" s="349"/>
      <c r="H3010" s="349"/>
      <c r="I3010" s="351"/>
      <c r="J3010" s="352"/>
      <c r="K3010" s="352"/>
      <c r="L3010" s="353"/>
      <c r="M3010" s="352"/>
      <c r="N3010" s="371"/>
      <c r="O3010" s="74">
        <f t="shared" si="160"/>
        <v>0</v>
      </c>
      <c r="P3010" s="74">
        <f t="shared" si="161"/>
        <v>0</v>
      </c>
      <c r="Q3010" s="139" t="str">
        <f t="shared" si="162"/>
        <v/>
      </c>
    </row>
    <row r="3011" spans="1:17" x14ac:dyDescent="0.2">
      <c r="A3011" s="357"/>
      <c r="B3011" s="347"/>
      <c r="C3011" s="580"/>
      <c r="D3011" s="349"/>
      <c r="E3011" s="349"/>
      <c r="F3011" s="350"/>
      <c r="G3011" s="349"/>
      <c r="H3011" s="349"/>
      <c r="I3011" s="351"/>
      <c r="J3011" s="352"/>
      <c r="K3011" s="352"/>
      <c r="L3011" s="353"/>
      <c r="M3011" s="352"/>
      <c r="N3011" s="371"/>
      <c r="O3011" s="74">
        <f t="shared" si="160"/>
        <v>0</v>
      </c>
      <c r="P3011" s="74">
        <f t="shared" si="161"/>
        <v>0</v>
      </c>
      <c r="Q3011" s="139" t="str">
        <f t="shared" si="162"/>
        <v/>
      </c>
    </row>
    <row r="3012" spans="1:17" x14ac:dyDescent="0.2">
      <c r="A3012" s="357"/>
      <c r="B3012" s="347"/>
      <c r="C3012" s="580"/>
      <c r="D3012" s="349"/>
      <c r="E3012" s="349"/>
      <c r="F3012" s="350"/>
      <c r="G3012" s="349"/>
      <c r="H3012" s="349"/>
      <c r="I3012" s="351"/>
      <c r="J3012" s="352"/>
      <c r="K3012" s="352"/>
      <c r="L3012" s="353"/>
      <c r="M3012" s="352"/>
      <c r="N3012" s="371"/>
      <c r="O3012" s="74">
        <f t="shared" si="160"/>
        <v>0</v>
      </c>
      <c r="P3012" s="74">
        <f t="shared" si="161"/>
        <v>0</v>
      </c>
      <c r="Q3012" s="139" t="str">
        <f t="shared" si="162"/>
        <v/>
      </c>
    </row>
    <row r="3013" spans="1:17" x14ac:dyDescent="0.2">
      <c r="A3013" s="357"/>
      <c r="B3013" s="347"/>
      <c r="C3013" s="580"/>
      <c r="D3013" s="349"/>
      <c r="E3013" s="349"/>
      <c r="F3013" s="350"/>
      <c r="G3013" s="349"/>
      <c r="H3013" s="349"/>
      <c r="I3013" s="351"/>
      <c r="J3013" s="352"/>
      <c r="K3013" s="352"/>
      <c r="L3013" s="353"/>
      <c r="M3013" s="352"/>
      <c r="N3013" s="371"/>
      <c r="O3013" s="74">
        <f t="shared" si="160"/>
        <v>0</v>
      </c>
      <c r="P3013" s="74">
        <f t="shared" si="161"/>
        <v>0</v>
      </c>
      <c r="Q3013" s="139" t="str">
        <f t="shared" si="162"/>
        <v/>
      </c>
    </row>
    <row r="3014" spans="1:17" x14ac:dyDescent="0.2">
      <c r="A3014" s="357"/>
      <c r="B3014" s="347"/>
      <c r="C3014" s="580"/>
      <c r="D3014" s="349"/>
      <c r="E3014" s="349"/>
      <c r="F3014" s="350"/>
      <c r="G3014" s="349"/>
      <c r="H3014" s="349"/>
      <c r="I3014" s="351"/>
      <c r="J3014" s="352"/>
      <c r="K3014" s="352"/>
      <c r="L3014" s="353"/>
      <c r="M3014" s="352"/>
      <c r="N3014" s="371"/>
      <c r="O3014" s="74">
        <f t="shared" si="160"/>
        <v>0</v>
      </c>
      <c r="P3014" s="74">
        <f t="shared" si="161"/>
        <v>0</v>
      </c>
      <c r="Q3014" s="139" t="str">
        <f t="shared" si="162"/>
        <v/>
      </c>
    </row>
    <row r="3015" spans="1:17" x14ac:dyDescent="0.2">
      <c r="A3015" s="357"/>
      <c r="B3015" s="347"/>
      <c r="C3015" s="580"/>
      <c r="D3015" s="349"/>
      <c r="E3015" s="349"/>
      <c r="F3015" s="350"/>
      <c r="G3015" s="349"/>
      <c r="H3015" s="349"/>
      <c r="I3015" s="351"/>
      <c r="J3015" s="352"/>
      <c r="K3015" s="352"/>
      <c r="L3015" s="353"/>
      <c r="M3015" s="352"/>
      <c r="N3015" s="371"/>
      <c r="O3015" s="74">
        <f t="shared" si="160"/>
        <v>0</v>
      </c>
      <c r="P3015" s="74">
        <f t="shared" si="161"/>
        <v>0</v>
      </c>
      <c r="Q3015" s="139" t="str">
        <f t="shared" si="162"/>
        <v/>
      </c>
    </row>
    <row r="3016" spans="1:17" x14ac:dyDescent="0.2">
      <c r="A3016" s="357"/>
      <c r="B3016" s="347"/>
      <c r="C3016" s="580"/>
      <c r="D3016" s="349"/>
      <c r="E3016" s="349"/>
      <c r="F3016" s="350"/>
      <c r="G3016" s="349"/>
      <c r="H3016" s="349"/>
      <c r="I3016" s="351"/>
      <c r="J3016" s="352"/>
      <c r="K3016" s="352"/>
      <c r="L3016" s="353"/>
      <c r="M3016" s="352"/>
      <c r="N3016" s="371"/>
      <c r="O3016" s="74">
        <f t="shared" si="160"/>
        <v>0</v>
      </c>
      <c r="P3016" s="74">
        <f t="shared" si="161"/>
        <v>0</v>
      </c>
      <c r="Q3016" s="139" t="str">
        <f t="shared" si="162"/>
        <v/>
      </c>
    </row>
    <row r="3017" spans="1:17" x14ac:dyDescent="0.2">
      <c r="A3017" s="357"/>
      <c r="B3017" s="347"/>
      <c r="C3017" s="580"/>
      <c r="D3017" s="349"/>
      <c r="E3017" s="349"/>
      <c r="F3017" s="350"/>
      <c r="G3017" s="349"/>
      <c r="H3017" s="349"/>
      <c r="I3017" s="351"/>
      <c r="J3017" s="352"/>
      <c r="K3017" s="352"/>
      <c r="L3017" s="353"/>
      <c r="M3017" s="352"/>
      <c r="N3017" s="371"/>
      <c r="O3017" s="74">
        <f t="shared" si="160"/>
        <v>0</v>
      </c>
      <c r="P3017" s="74">
        <f t="shared" si="161"/>
        <v>0</v>
      </c>
      <c r="Q3017" s="139" t="str">
        <f t="shared" si="162"/>
        <v/>
      </c>
    </row>
    <row r="3018" spans="1:17" x14ac:dyDescent="0.2">
      <c r="A3018" s="357"/>
      <c r="B3018" s="347"/>
      <c r="C3018" s="580"/>
      <c r="D3018" s="349"/>
      <c r="E3018" s="349"/>
      <c r="F3018" s="350"/>
      <c r="G3018" s="349"/>
      <c r="H3018" s="349"/>
      <c r="I3018" s="351"/>
      <c r="J3018" s="352"/>
      <c r="K3018" s="352"/>
      <c r="L3018" s="353"/>
      <c r="M3018" s="352"/>
      <c r="N3018" s="371"/>
      <c r="O3018" s="74">
        <f t="shared" si="160"/>
        <v>0</v>
      </c>
      <c r="P3018" s="74">
        <f t="shared" si="161"/>
        <v>0</v>
      </c>
      <c r="Q3018" s="139" t="str">
        <f t="shared" si="162"/>
        <v/>
      </c>
    </row>
    <row r="3019" spans="1:17" x14ac:dyDescent="0.2">
      <c r="A3019" s="357"/>
      <c r="B3019" s="347"/>
      <c r="C3019" s="580"/>
      <c r="D3019" s="349"/>
      <c r="E3019" s="349"/>
      <c r="F3019" s="350"/>
      <c r="G3019" s="349"/>
      <c r="H3019" s="349"/>
      <c r="I3019" s="351"/>
      <c r="J3019" s="352"/>
      <c r="K3019" s="352"/>
      <c r="L3019" s="353"/>
      <c r="M3019" s="352"/>
      <c r="N3019" s="371"/>
      <c r="O3019" s="74">
        <f t="shared" si="160"/>
        <v>0</v>
      </c>
      <c r="P3019" s="74">
        <f t="shared" si="161"/>
        <v>0</v>
      </c>
      <c r="Q3019" s="139" t="str">
        <f t="shared" si="162"/>
        <v/>
      </c>
    </row>
    <row r="3020" spans="1:17" x14ac:dyDescent="0.2">
      <c r="A3020" s="357"/>
      <c r="B3020" s="347"/>
      <c r="C3020" s="580"/>
      <c r="D3020" s="349"/>
      <c r="E3020" s="349"/>
      <c r="F3020" s="350"/>
      <c r="G3020" s="349"/>
      <c r="H3020" s="349"/>
      <c r="I3020" s="351"/>
      <c r="J3020" s="352"/>
      <c r="K3020" s="352"/>
      <c r="L3020" s="353"/>
      <c r="M3020" s="352"/>
      <c r="N3020" s="371"/>
      <c r="O3020" s="74">
        <f t="shared" si="160"/>
        <v>0</v>
      </c>
      <c r="P3020" s="74">
        <f t="shared" si="161"/>
        <v>0</v>
      </c>
      <c r="Q3020" s="139" t="str">
        <f t="shared" si="162"/>
        <v/>
      </c>
    </row>
    <row r="3021" spans="1:17" x14ac:dyDescent="0.2">
      <c r="A3021" s="357"/>
      <c r="B3021" s="347"/>
      <c r="C3021" s="580"/>
      <c r="D3021" s="349"/>
      <c r="E3021" s="349"/>
      <c r="F3021" s="350"/>
      <c r="G3021" s="349"/>
      <c r="H3021" s="349"/>
      <c r="I3021" s="351"/>
      <c r="J3021" s="352"/>
      <c r="K3021" s="352"/>
      <c r="L3021" s="353"/>
      <c r="M3021" s="352"/>
      <c r="N3021" s="371"/>
      <c r="O3021" s="74">
        <f t="shared" si="160"/>
        <v>0</v>
      </c>
      <c r="P3021" s="74">
        <f t="shared" si="161"/>
        <v>0</v>
      </c>
      <c r="Q3021" s="139" t="str">
        <f t="shared" si="162"/>
        <v/>
      </c>
    </row>
    <row r="3022" spans="1:17" x14ac:dyDescent="0.2">
      <c r="A3022" s="357"/>
      <c r="B3022" s="347"/>
      <c r="C3022" s="580"/>
      <c r="D3022" s="349"/>
      <c r="E3022" s="349"/>
      <c r="F3022" s="350"/>
      <c r="G3022" s="349"/>
      <c r="H3022" s="349"/>
      <c r="I3022" s="351"/>
      <c r="J3022" s="352"/>
      <c r="K3022" s="352"/>
      <c r="L3022" s="353"/>
      <c r="M3022" s="352"/>
      <c r="N3022" s="371"/>
      <c r="O3022" s="74">
        <f t="shared" si="160"/>
        <v>0</v>
      </c>
      <c r="P3022" s="74">
        <f t="shared" si="161"/>
        <v>0</v>
      </c>
      <c r="Q3022" s="139" t="str">
        <f t="shared" si="162"/>
        <v/>
      </c>
    </row>
    <row r="3023" spans="1:17" x14ac:dyDescent="0.2">
      <c r="A3023" s="357"/>
      <c r="B3023" s="347"/>
      <c r="C3023" s="580"/>
      <c r="D3023" s="349"/>
      <c r="E3023" s="349"/>
      <c r="F3023" s="350"/>
      <c r="G3023" s="349"/>
      <c r="H3023" s="349"/>
      <c r="I3023" s="351"/>
      <c r="J3023" s="352"/>
      <c r="K3023" s="352"/>
      <c r="L3023" s="353"/>
      <c r="M3023" s="352"/>
      <c r="N3023" s="371"/>
      <c r="O3023" s="74">
        <f t="shared" si="160"/>
        <v>0</v>
      </c>
      <c r="P3023" s="74">
        <f t="shared" si="161"/>
        <v>0</v>
      </c>
      <c r="Q3023" s="139" t="str">
        <f t="shared" si="162"/>
        <v/>
      </c>
    </row>
    <row r="3024" spans="1:17" x14ac:dyDescent="0.2">
      <c r="A3024" s="357"/>
      <c r="B3024" s="347"/>
      <c r="C3024" s="580"/>
      <c r="D3024" s="349"/>
      <c r="E3024" s="349"/>
      <c r="F3024" s="350"/>
      <c r="G3024" s="349"/>
      <c r="H3024" s="349"/>
      <c r="I3024" s="351"/>
      <c r="J3024" s="352"/>
      <c r="K3024" s="352"/>
      <c r="L3024" s="353"/>
      <c r="M3024" s="352"/>
      <c r="N3024" s="371"/>
      <c r="O3024" s="74">
        <f t="shared" si="160"/>
        <v>0</v>
      </c>
      <c r="P3024" s="74">
        <f t="shared" si="161"/>
        <v>0</v>
      </c>
      <c r="Q3024" s="139" t="str">
        <f t="shared" si="162"/>
        <v/>
      </c>
    </row>
    <row r="3025" spans="1:17" x14ac:dyDescent="0.2">
      <c r="A3025" s="357"/>
      <c r="B3025" s="347"/>
      <c r="C3025" s="580"/>
      <c r="D3025" s="349"/>
      <c r="E3025" s="349"/>
      <c r="F3025" s="350"/>
      <c r="G3025" s="349"/>
      <c r="H3025" s="349"/>
      <c r="I3025" s="351"/>
      <c r="J3025" s="352"/>
      <c r="K3025" s="352"/>
      <c r="L3025" s="353"/>
      <c r="M3025" s="352"/>
      <c r="N3025" s="371"/>
      <c r="O3025" s="74">
        <f t="shared" si="160"/>
        <v>0</v>
      </c>
      <c r="P3025" s="74">
        <f t="shared" si="161"/>
        <v>0</v>
      </c>
      <c r="Q3025" s="139" t="str">
        <f t="shared" si="162"/>
        <v/>
      </c>
    </row>
    <row r="3026" spans="1:17" x14ac:dyDescent="0.2">
      <c r="A3026" s="357"/>
      <c r="B3026" s="347"/>
      <c r="C3026" s="580"/>
      <c r="D3026" s="349"/>
      <c r="E3026" s="349"/>
      <c r="F3026" s="350"/>
      <c r="G3026" s="349"/>
      <c r="H3026" s="349"/>
      <c r="I3026" s="351"/>
      <c r="J3026" s="352"/>
      <c r="K3026" s="352"/>
      <c r="L3026" s="353"/>
      <c r="M3026" s="352"/>
      <c r="N3026" s="371"/>
      <c r="O3026" s="74">
        <f t="shared" si="160"/>
        <v>0</v>
      </c>
      <c r="P3026" s="74">
        <f t="shared" si="161"/>
        <v>0</v>
      </c>
      <c r="Q3026" s="139" t="str">
        <f t="shared" si="162"/>
        <v/>
      </c>
    </row>
    <row r="3027" spans="1:17" x14ac:dyDescent="0.2">
      <c r="A3027" s="357"/>
      <c r="B3027" s="347"/>
      <c r="C3027" s="580"/>
      <c r="D3027" s="349"/>
      <c r="E3027" s="349"/>
      <c r="F3027" s="350"/>
      <c r="G3027" s="349"/>
      <c r="H3027" s="349"/>
      <c r="I3027" s="351"/>
      <c r="J3027" s="352"/>
      <c r="K3027" s="352"/>
      <c r="L3027" s="353"/>
      <c r="M3027" s="352"/>
      <c r="N3027" s="371"/>
      <c r="O3027" s="74">
        <f t="shared" si="160"/>
        <v>0</v>
      </c>
      <c r="P3027" s="74">
        <f t="shared" si="161"/>
        <v>0</v>
      </c>
      <c r="Q3027" s="139" t="str">
        <f t="shared" si="162"/>
        <v/>
      </c>
    </row>
    <row r="3028" spans="1:17" x14ac:dyDescent="0.2">
      <c r="A3028" s="357"/>
      <c r="B3028" s="347"/>
      <c r="C3028" s="580"/>
      <c r="D3028" s="349"/>
      <c r="E3028" s="349"/>
      <c r="F3028" s="350"/>
      <c r="G3028" s="349"/>
      <c r="H3028" s="349"/>
      <c r="I3028" s="351"/>
      <c r="J3028" s="352"/>
      <c r="K3028" s="352"/>
      <c r="L3028" s="353"/>
      <c r="M3028" s="352"/>
      <c r="N3028" s="371"/>
      <c r="O3028" s="74">
        <f t="shared" si="160"/>
        <v>0</v>
      </c>
      <c r="P3028" s="74">
        <f t="shared" si="161"/>
        <v>0</v>
      </c>
      <c r="Q3028" s="139" t="str">
        <f t="shared" si="162"/>
        <v/>
      </c>
    </row>
    <row r="3029" spans="1:17" x14ac:dyDescent="0.2">
      <c r="A3029" s="357"/>
      <c r="B3029" s="347"/>
      <c r="C3029" s="580"/>
      <c r="D3029" s="349"/>
      <c r="E3029" s="349"/>
      <c r="F3029" s="350"/>
      <c r="G3029" s="349"/>
      <c r="H3029" s="349"/>
      <c r="I3029" s="351"/>
      <c r="J3029" s="352"/>
      <c r="K3029" s="352"/>
      <c r="L3029" s="353"/>
      <c r="M3029" s="352"/>
      <c r="N3029" s="371"/>
      <c r="O3029" s="74">
        <f t="shared" si="160"/>
        <v>0</v>
      </c>
      <c r="P3029" s="74">
        <f t="shared" si="161"/>
        <v>0</v>
      </c>
      <c r="Q3029" s="139" t="str">
        <f t="shared" si="162"/>
        <v/>
      </c>
    </row>
    <row r="3030" spans="1:17" x14ac:dyDescent="0.2">
      <c r="A3030" s="357"/>
      <c r="B3030" s="347"/>
      <c r="C3030" s="580"/>
      <c r="D3030" s="349"/>
      <c r="E3030" s="349"/>
      <c r="F3030" s="350"/>
      <c r="G3030" s="349"/>
      <c r="H3030" s="349"/>
      <c r="I3030" s="351"/>
      <c r="J3030" s="352"/>
      <c r="K3030" s="352"/>
      <c r="L3030" s="353"/>
      <c r="M3030" s="352"/>
      <c r="N3030" s="371"/>
      <c r="O3030" s="74">
        <f t="shared" si="160"/>
        <v>0</v>
      </c>
      <c r="P3030" s="74">
        <f t="shared" si="161"/>
        <v>0</v>
      </c>
      <c r="Q3030" s="139" t="str">
        <f t="shared" si="162"/>
        <v/>
      </c>
    </row>
    <row r="3031" spans="1:17" x14ac:dyDescent="0.2">
      <c r="A3031" s="357"/>
      <c r="B3031" s="347"/>
      <c r="C3031" s="580"/>
      <c r="D3031" s="349"/>
      <c r="E3031" s="349"/>
      <c r="F3031" s="350"/>
      <c r="G3031" s="349"/>
      <c r="H3031" s="349"/>
      <c r="I3031" s="351"/>
      <c r="J3031" s="352"/>
      <c r="K3031" s="352"/>
      <c r="L3031" s="353"/>
      <c r="M3031" s="352"/>
      <c r="N3031" s="371"/>
      <c r="O3031" s="74">
        <f t="shared" si="160"/>
        <v>0</v>
      </c>
      <c r="P3031" s="74">
        <f t="shared" si="161"/>
        <v>0</v>
      </c>
      <c r="Q3031" s="139" t="str">
        <f t="shared" si="162"/>
        <v/>
      </c>
    </row>
    <row r="3032" spans="1:17" x14ac:dyDescent="0.2">
      <c r="A3032" s="357"/>
      <c r="B3032" s="347"/>
      <c r="C3032" s="580"/>
      <c r="D3032" s="349"/>
      <c r="E3032" s="349"/>
      <c r="F3032" s="350"/>
      <c r="G3032" s="349"/>
      <c r="H3032" s="349"/>
      <c r="I3032" s="351"/>
      <c r="J3032" s="352"/>
      <c r="K3032" s="352"/>
      <c r="L3032" s="353"/>
      <c r="M3032" s="352"/>
      <c r="N3032" s="371"/>
      <c r="O3032" s="74">
        <f t="shared" si="160"/>
        <v>0</v>
      </c>
      <c r="P3032" s="74">
        <f t="shared" si="161"/>
        <v>0</v>
      </c>
      <c r="Q3032" s="139" t="str">
        <f t="shared" si="162"/>
        <v/>
      </c>
    </row>
    <row r="3033" spans="1:17" x14ac:dyDescent="0.2">
      <c r="A3033" s="357"/>
      <c r="B3033" s="347"/>
      <c r="C3033" s="580"/>
      <c r="D3033" s="349"/>
      <c r="E3033" s="349"/>
      <c r="F3033" s="350"/>
      <c r="G3033" s="349"/>
      <c r="H3033" s="349"/>
      <c r="I3033" s="351"/>
      <c r="J3033" s="352"/>
      <c r="K3033" s="352"/>
      <c r="L3033" s="353"/>
      <c r="M3033" s="352"/>
      <c r="N3033" s="371"/>
      <c r="O3033" s="74">
        <f t="shared" si="160"/>
        <v>0</v>
      </c>
      <c r="P3033" s="74">
        <f t="shared" si="161"/>
        <v>0</v>
      </c>
      <c r="Q3033" s="139" t="str">
        <f t="shared" si="162"/>
        <v/>
      </c>
    </row>
    <row r="3034" spans="1:17" x14ac:dyDescent="0.2">
      <c r="A3034" s="357"/>
      <c r="B3034" s="347"/>
      <c r="C3034" s="580"/>
      <c r="D3034" s="349"/>
      <c r="E3034" s="349"/>
      <c r="F3034" s="350"/>
      <c r="G3034" s="349"/>
      <c r="H3034" s="349"/>
      <c r="I3034" s="351"/>
      <c r="J3034" s="352"/>
      <c r="K3034" s="352"/>
      <c r="L3034" s="353"/>
      <c r="M3034" s="352"/>
      <c r="N3034" s="371"/>
      <c r="O3034" s="74">
        <f t="shared" si="160"/>
        <v>0</v>
      </c>
      <c r="P3034" s="74">
        <f t="shared" si="161"/>
        <v>0</v>
      </c>
      <c r="Q3034" s="139" t="str">
        <f t="shared" si="162"/>
        <v/>
      </c>
    </row>
    <row r="3035" spans="1:17" x14ac:dyDescent="0.2">
      <c r="A3035" s="357"/>
      <c r="B3035" s="347"/>
      <c r="C3035" s="580"/>
      <c r="D3035" s="349"/>
      <c r="E3035" s="349"/>
      <c r="F3035" s="350"/>
      <c r="G3035" s="349"/>
      <c r="H3035" s="349"/>
      <c r="I3035" s="351"/>
      <c r="J3035" s="352"/>
      <c r="K3035" s="352"/>
      <c r="L3035" s="353"/>
      <c r="M3035" s="352"/>
      <c r="N3035" s="371"/>
      <c r="O3035" s="74">
        <f t="shared" si="160"/>
        <v>0</v>
      </c>
      <c r="P3035" s="74">
        <f t="shared" si="161"/>
        <v>0</v>
      </c>
      <c r="Q3035" s="139" t="str">
        <f t="shared" si="162"/>
        <v/>
      </c>
    </row>
    <row r="3036" spans="1:17" x14ac:dyDescent="0.2">
      <c r="A3036" s="357"/>
      <c r="B3036" s="347"/>
      <c r="C3036" s="580"/>
      <c r="D3036" s="349"/>
      <c r="E3036" s="349"/>
      <c r="F3036" s="350"/>
      <c r="G3036" s="349"/>
      <c r="H3036" s="349"/>
      <c r="I3036" s="351"/>
      <c r="J3036" s="352"/>
      <c r="K3036" s="352"/>
      <c r="L3036" s="353"/>
      <c r="M3036" s="352"/>
      <c r="N3036" s="371"/>
      <c r="O3036" s="74">
        <f t="shared" si="160"/>
        <v>0</v>
      </c>
      <c r="P3036" s="74">
        <f t="shared" si="161"/>
        <v>0</v>
      </c>
      <c r="Q3036" s="139" t="str">
        <f t="shared" si="162"/>
        <v/>
      </c>
    </row>
    <row r="3037" spans="1:17" x14ac:dyDescent="0.2">
      <c r="A3037" s="357"/>
      <c r="B3037" s="347"/>
      <c r="C3037" s="580"/>
      <c r="D3037" s="349"/>
      <c r="E3037" s="349"/>
      <c r="F3037" s="350"/>
      <c r="G3037" s="349"/>
      <c r="H3037" s="349"/>
      <c r="I3037" s="351"/>
      <c r="J3037" s="352"/>
      <c r="K3037" s="352"/>
      <c r="L3037" s="353"/>
      <c r="M3037" s="352"/>
      <c r="N3037" s="371"/>
      <c r="O3037" s="74">
        <f t="shared" si="160"/>
        <v>0</v>
      </c>
      <c r="P3037" s="74">
        <f t="shared" si="161"/>
        <v>0</v>
      </c>
      <c r="Q3037" s="139" t="str">
        <f t="shared" si="162"/>
        <v/>
      </c>
    </row>
    <row r="3038" spans="1:17" x14ac:dyDescent="0.2">
      <c r="A3038" s="357"/>
      <c r="B3038" s="347"/>
      <c r="C3038" s="580"/>
      <c r="D3038" s="349"/>
      <c r="E3038" s="349"/>
      <c r="F3038" s="350"/>
      <c r="G3038" s="349"/>
      <c r="H3038" s="349"/>
      <c r="I3038" s="351"/>
      <c r="J3038" s="352"/>
      <c r="K3038" s="352"/>
      <c r="L3038" s="353"/>
      <c r="M3038" s="352"/>
      <c r="N3038" s="371"/>
      <c r="O3038" s="74">
        <f t="shared" si="160"/>
        <v>0</v>
      </c>
      <c r="P3038" s="74">
        <f t="shared" si="161"/>
        <v>0</v>
      </c>
      <c r="Q3038" s="139" t="str">
        <f t="shared" si="162"/>
        <v/>
      </c>
    </row>
    <row r="3039" spans="1:17" x14ac:dyDescent="0.2">
      <c r="A3039" s="357"/>
      <c r="B3039" s="347"/>
      <c r="C3039" s="580"/>
      <c r="D3039" s="349"/>
      <c r="E3039" s="349"/>
      <c r="F3039" s="350"/>
      <c r="G3039" s="349"/>
      <c r="H3039" s="349"/>
      <c r="I3039" s="351"/>
      <c r="J3039" s="352"/>
      <c r="K3039" s="352"/>
      <c r="L3039" s="353"/>
      <c r="M3039" s="352"/>
      <c r="N3039" s="371"/>
      <c r="O3039" s="74">
        <f t="shared" si="160"/>
        <v>0</v>
      </c>
      <c r="P3039" s="74">
        <f t="shared" si="161"/>
        <v>0</v>
      </c>
      <c r="Q3039" s="139" t="str">
        <f t="shared" si="162"/>
        <v/>
      </c>
    </row>
    <row r="3040" spans="1:17" x14ac:dyDescent="0.2">
      <c r="A3040" s="357"/>
      <c r="B3040" s="347"/>
      <c r="C3040" s="580"/>
      <c r="D3040" s="349"/>
      <c r="E3040" s="349"/>
      <c r="F3040" s="350"/>
      <c r="G3040" s="349"/>
      <c r="H3040" s="349"/>
      <c r="I3040" s="351"/>
      <c r="J3040" s="352"/>
      <c r="K3040" s="352"/>
      <c r="L3040" s="353"/>
      <c r="M3040" s="352"/>
      <c r="N3040" s="371"/>
      <c r="O3040" s="74">
        <f t="shared" si="160"/>
        <v>0</v>
      </c>
      <c r="P3040" s="74">
        <f t="shared" si="161"/>
        <v>0</v>
      </c>
      <c r="Q3040" s="139" t="str">
        <f t="shared" si="162"/>
        <v/>
      </c>
    </row>
    <row r="3041" spans="1:17" x14ac:dyDescent="0.2">
      <c r="A3041" s="357"/>
      <c r="B3041" s="347"/>
      <c r="C3041" s="580"/>
      <c r="D3041" s="349"/>
      <c r="E3041" s="349"/>
      <c r="F3041" s="350"/>
      <c r="G3041" s="349"/>
      <c r="H3041" s="349"/>
      <c r="I3041" s="351"/>
      <c r="J3041" s="352"/>
      <c r="K3041" s="352"/>
      <c r="L3041" s="353"/>
      <c r="M3041" s="352"/>
      <c r="N3041" s="371"/>
      <c r="O3041" s="74">
        <f t="shared" si="160"/>
        <v>0</v>
      </c>
      <c r="P3041" s="74">
        <f t="shared" si="161"/>
        <v>0</v>
      </c>
      <c r="Q3041" s="139" t="str">
        <f t="shared" si="162"/>
        <v/>
      </c>
    </row>
    <row r="3042" spans="1:17" x14ac:dyDescent="0.2">
      <c r="A3042" s="357"/>
      <c r="B3042" s="347"/>
      <c r="C3042" s="580"/>
      <c r="D3042" s="349"/>
      <c r="E3042" s="349"/>
      <c r="F3042" s="350"/>
      <c r="G3042" s="349"/>
      <c r="H3042" s="349"/>
      <c r="I3042" s="351"/>
      <c r="J3042" s="352"/>
      <c r="K3042" s="352"/>
      <c r="L3042" s="353"/>
      <c r="M3042" s="352"/>
      <c r="N3042" s="371"/>
      <c r="O3042" s="74">
        <f t="shared" si="160"/>
        <v>0</v>
      </c>
      <c r="P3042" s="74">
        <f t="shared" si="161"/>
        <v>0</v>
      </c>
      <c r="Q3042" s="139" t="str">
        <f t="shared" si="162"/>
        <v/>
      </c>
    </row>
    <row r="3043" spans="1:17" x14ac:dyDescent="0.2">
      <c r="A3043" s="357"/>
      <c r="B3043" s="347"/>
      <c r="C3043" s="580"/>
      <c r="D3043" s="349"/>
      <c r="E3043" s="349"/>
      <c r="F3043" s="350"/>
      <c r="G3043" s="349"/>
      <c r="H3043" s="349"/>
      <c r="I3043" s="351"/>
      <c r="J3043" s="352"/>
      <c r="K3043" s="352"/>
      <c r="L3043" s="353"/>
      <c r="M3043" s="352"/>
      <c r="N3043" s="371"/>
      <c r="O3043" s="74">
        <f t="shared" si="160"/>
        <v>0</v>
      </c>
      <c r="P3043" s="74">
        <f t="shared" si="161"/>
        <v>0</v>
      </c>
      <c r="Q3043" s="139" t="str">
        <f t="shared" si="162"/>
        <v/>
      </c>
    </row>
    <row r="3044" spans="1:17" x14ac:dyDescent="0.2">
      <c r="A3044" s="357"/>
      <c r="B3044" s="347"/>
      <c r="C3044" s="580"/>
      <c r="D3044" s="349"/>
      <c r="E3044" s="349"/>
      <c r="F3044" s="350"/>
      <c r="G3044" s="349"/>
      <c r="H3044" s="349"/>
      <c r="I3044" s="351"/>
      <c r="J3044" s="352"/>
      <c r="K3044" s="352"/>
      <c r="L3044" s="353"/>
      <c r="M3044" s="352"/>
      <c r="N3044" s="371"/>
      <c r="O3044" s="74">
        <f t="shared" si="160"/>
        <v>0</v>
      </c>
      <c r="P3044" s="74">
        <f t="shared" si="161"/>
        <v>0</v>
      </c>
      <c r="Q3044" s="139" t="str">
        <f t="shared" si="162"/>
        <v/>
      </c>
    </row>
    <row r="3045" spans="1:17" x14ac:dyDescent="0.2">
      <c r="A3045" s="357"/>
      <c r="B3045" s="347"/>
      <c r="C3045" s="580"/>
      <c r="D3045" s="349"/>
      <c r="E3045" s="349"/>
      <c r="F3045" s="350"/>
      <c r="G3045" s="349"/>
      <c r="H3045" s="349"/>
      <c r="I3045" s="351"/>
      <c r="J3045" s="352"/>
      <c r="K3045" s="352"/>
      <c r="L3045" s="353"/>
      <c r="M3045" s="352"/>
      <c r="N3045" s="371"/>
      <c r="O3045" s="74">
        <f t="shared" si="160"/>
        <v>0</v>
      </c>
      <c r="P3045" s="74">
        <f t="shared" si="161"/>
        <v>0</v>
      </c>
      <c r="Q3045" s="139" t="str">
        <f t="shared" si="162"/>
        <v/>
      </c>
    </row>
    <row r="3046" spans="1:17" x14ac:dyDescent="0.2">
      <c r="A3046" s="357"/>
      <c r="B3046" s="347"/>
      <c r="C3046" s="580"/>
      <c r="D3046" s="349"/>
      <c r="E3046" s="349"/>
      <c r="F3046" s="350"/>
      <c r="G3046" s="349"/>
      <c r="H3046" s="349"/>
      <c r="I3046" s="351"/>
      <c r="J3046" s="352"/>
      <c r="K3046" s="352"/>
      <c r="L3046" s="353"/>
      <c r="M3046" s="352"/>
      <c r="N3046" s="371"/>
      <c r="O3046" s="74">
        <f t="shared" si="160"/>
        <v>0</v>
      </c>
      <c r="P3046" s="74">
        <f t="shared" si="161"/>
        <v>0</v>
      </c>
      <c r="Q3046" s="139" t="str">
        <f t="shared" si="162"/>
        <v/>
      </c>
    </row>
    <row r="3047" spans="1:17" x14ac:dyDescent="0.2">
      <c r="A3047" s="357"/>
      <c r="B3047" s="347"/>
      <c r="C3047" s="580"/>
      <c r="D3047" s="349"/>
      <c r="E3047" s="349"/>
      <c r="F3047" s="350"/>
      <c r="G3047" s="349"/>
      <c r="H3047" s="349"/>
      <c r="I3047" s="351"/>
      <c r="J3047" s="352"/>
      <c r="K3047" s="352"/>
      <c r="L3047" s="353"/>
      <c r="M3047" s="352"/>
      <c r="N3047" s="371"/>
      <c r="O3047" s="74">
        <f t="shared" si="160"/>
        <v>0</v>
      </c>
      <c r="P3047" s="74">
        <f t="shared" si="161"/>
        <v>0</v>
      </c>
      <c r="Q3047" s="139" t="str">
        <f t="shared" si="162"/>
        <v/>
      </c>
    </row>
    <row r="3048" spans="1:17" x14ac:dyDescent="0.2">
      <c r="A3048" s="357"/>
      <c r="B3048" s="347"/>
      <c r="C3048" s="580"/>
      <c r="D3048" s="349"/>
      <c r="E3048" s="349"/>
      <c r="F3048" s="350"/>
      <c r="G3048" s="349"/>
      <c r="H3048" s="349"/>
      <c r="I3048" s="351"/>
      <c r="J3048" s="352"/>
      <c r="K3048" s="352"/>
      <c r="L3048" s="353"/>
      <c r="M3048" s="352"/>
      <c r="N3048" s="371"/>
      <c r="O3048" s="74">
        <f t="shared" si="160"/>
        <v>0</v>
      </c>
      <c r="P3048" s="74">
        <f t="shared" si="161"/>
        <v>0</v>
      </c>
      <c r="Q3048" s="139" t="str">
        <f t="shared" si="162"/>
        <v/>
      </c>
    </row>
    <row r="3049" spans="1:17" x14ac:dyDescent="0.2">
      <c r="A3049" s="357"/>
      <c r="B3049" s="347"/>
      <c r="C3049" s="580"/>
      <c r="D3049" s="349"/>
      <c r="E3049" s="349"/>
      <c r="F3049" s="350"/>
      <c r="G3049" s="349"/>
      <c r="H3049" s="349"/>
      <c r="I3049" s="351"/>
      <c r="J3049" s="352"/>
      <c r="K3049" s="352"/>
      <c r="L3049" s="353"/>
      <c r="M3049" s="352"/>
      <c r="N3049" s="371"/>
      <c r="O3049" s="74">
        <f t="shared" si="160"/>
        <v>0</v>
      </c>
      <c r="P3049" s="74">
        <f t="shared" si="161"/>
        <v>0</v>
      </c>
      <c r="Q3049" s="139" t="str">
        <f t="shared" si="162"/>
        <v/>
      </c>
    </row>
    <row r="3050" spans="1:17" x14ac:dyDescent="0.2">
      <c r="A3050" s="357"/>
      <c r="B3050" s="347"/>
      <c r="C3050" s="580"/>
      <c r="D3050" s="349"/>
      <c r="E3050" s="349"/>
      <c r="F3050" s="350"/>
      <c r="G3050" s="349"/>
      <c r="H3050" s="349"/>
      <c r="I3050" s="351"/>
      <c r="J3050" s="352"/>
      <c r="K3050" s="352"/>
      <c r="L3050" s="353"/>
      <c r="M3050" s="352"/>
      <c r="N3050" s="371"/>
      <c r="O3050" s="74">
        <f t="shared" si="160"/>
        <v>0</v>
      </c>
      <c r="P3050" s="74">
        <f t="shared" si="161"/>
        <v>0</v>
      </c>
      <c r="Q3050" s="139" t="str">
        <f t="shared" si="162"/>
        <v/>
      </c>
    </row>
    <row r="3051" spans="1:17" x14ac:dyDescent="0.2">
      <c r="A3051" s="357"/>
      <c r="B3051" s="347"/>
      <c r="C3051" s="580"/>
      <c r="D3051" s="349"/>
      <c r="E3051" s="349"/>
      <c r="F3051" s="350"/>
      <c r="G3051" s="349"/>
      <c r="H3051" s="349"/>
      <c r="I3051" s="351"/>
      <c r="J3051" s="352"/>
      <c r="K3051" s="352"/>
      <c r="L3051" s="353"/>
      <c r="M3051" s="352"/>
      <c r="N3051" s="371"/>
      <c r="O3051" s="74">
        <f t="shared" si="160"/>
        <v>0</v>
      </c>
      <c r="P3051" s="74">
        <f t="shared" si="161"/>
        <v>0</v>
      </c>
      <c r="Q3051" s="139" t="str">
        <f t="shared" si="162"/>
        <v/>
      </c>
    </row>
    <row r="3052" spans="1:17" x14ac:dyDescent="0.2">
      <c r="A3052" s="357"/>
      <c r="B3052" s="347"/>
      <c r="C3052" s="580"/>
      <c r="D3052" s="349"/>
      <c r="E3052" s="349"/>
      <c r="F3052" s="350"/>
      <c r="G3052" s="349"/>
      <c r="H3052" s="349"/>
      <c r="I3052" s="351"/>
      <c r="J3052" s="352"/>
      <c r="K3052" s="352"/>
      <c r="L3052" s="353"/>
      <c r="M3052" s="352"/>
      <c r="N3052" s="371"/>
      <c r="O3052" s="74">
        <f t="shared" si="160"/>
        <v>0</v>
      </c>
      <c r="P3052" s="74">
        <f t="shared" si="161"/>
        <v>0</v>
      </c>
      <c r="Q3052" s="139" t="str">
        <f t="shared" si="162"/>
        <v/>
      </c>
    </row>
    <row r="3053" spans="1:17" x14ac:dyDescent="0.2">
      <c r="A3053" s="357"/>
      <c r="B3053" s="347"/>
      <c r="C3053" s="580"/>
      <c r="D3053" s="349"/>
      <c r="E3053" s="349"/>
      <c r="F3053" s="350"/>
      <c r="G3053" s="349"/>
      <c r="H3053" s="349"/>
      <c r="I3053" s="351"/>
      <c r="J3053" s="352"/>
      <c r="K3053" s="352"/>
      <c r="L3053" s="353"/>
      <c r="M3053" s="352"/>
      <c r="N3053" s="371"/>
      <c r="O3053" s="74">
        <f t="shared" si="160"/>
        <v>0</v>
      </c>
      <c r="P3053" s="74">
        <f t="shared" si="161"/>
        <v>0</v>
      </c>
      <c r="Q3053" s="139" t="str">
        <f t="shared" si="162"/>
        <v/>
      </c>
    </row>
    <row r="3054" spans="1:17" x14ac:dyDescent="0.2">
      <c r="A3054" s="357"/>
      <c r="B3054" s="347"/>
      <c r="C3054" s="580"/>
      <c r="D3054" s="349"/>
      <c r="E3054" s="349"/>
      <c r="F3054" s="350"/>
      <c r="G3054" s="349"/>
      <c r="H3054" s="349"/>
      <c r="I3054" s="351"/>
      <c r="J3054" s="352"/>
      <c r="K3054" s="352"/>
      <c r="L3054" s="353"/>
      <c r="M3054" s="352"/>
      <c r="N3054" s="371"/>
      <c r="O3054" s="74">
        <f t="shared" si="160"/>
        <v>0</v>
      </c>
      <c r="P3054" s="74">
        <f t="shared" si="161"/>
        <v>0</v>
      </c>
      <c r="Q3054" s="139" t="str">
        <f t="shared" si="162"/>
        <v/>
      </c>
    </row>
    <row r="3055" spans="1:17" x14ac:dyDescent="0.2">
      <c r="A3055" s="357"/>
      <c r="B3055" s="347"/>
      <c r="C3055" s="580"/>
      <c r="D3055" s="349"/>
      <c r="E3055" s="349"/>
      <c r="F3055" s="350"/>
      <c r="G3055" s="349"/>
      <c r="H3055" s="349"/>
      <c r="I3055" s="351"/>
      <c r="J3055" s="352"/>
      <c r="K3055" s="352"/>
      <c r="L3055" s="353"/>
      <c r="M3055" s="352"/>
      <c r="N3055" s="371"/>
      <c r="O3055" s="74">
        <f t="shared" si="160"/>
        <v>0</v>
      </c>
      <c r="P3055" s="74">
        <f t="shared" si="161"/>
        <v>0</v>
      </c>
      <c r="Q3055" s="139" t="str">
        <f t="shared" si="162"/>
        <v/>
      </c>
    </row>
    <row r="3056" spans="1:17" x14ac:dyDescent="0.2">
      <c r="A3056" s="357"/>
      <c r="B3056" s="347"/>
      <c r="C3056" s="580"/>
      <c r="D3056" s="349"/>
      <c r="E3056" s="349"/>
      <c r="F3056" s="350"/>
      <c r="G3056" s="349"/>
      <c r="H3056" s="349"/>
      <c r="I3056" s="351"/>
      <c r="J3056" s="352"/>
      <c r="K3056" s="352"/>
      <c r="L3056" s="353"/>
      <c r="M3056" s="352"/>
      <c r="N3056" s="371"/>
      <c r="O3056" s="74">
        <f t="shared" si="160"/>
        <v>0</v>
      </c>
      <c r="P3056" s="74">
        <f t="shared" si="161"/>
        <v>0</v>
      </c>
      <c r="Q3056" s="139" t="str">
        <f t="shared" si="162"/>
        <v/>
      </c>
    </row>
    <row r="3057" spans="1:17" x14ac:dyDescent="0.2">
      <c r="A3057" s="357"/>
      <c r="B3057" s="347"/>
      <c r="C3057" s="580"/>
      <c r="D3057" s="349"/>
      <c r="E3057" s="349"/>
      <c r="F3057" s="350"/>
      <c r="G3057" s="349"/>
      <c r="H3057" s="349"/>
      <c r="I3057" s="351"/>
      <c r="J3057" s="352"/>
      <c r="K3057" s="352"/>
      <c r="L3057" s="353"/>
      <c r="M3057" s="352"/>
      <c r="N3057" s="371"/>
      <c r="O3057" s="74">
        <f t="shared" si="160"/>
        <v>0</v>
      </c>
      <c r="P3057" s="74">
        <f t="shared" si="161"/>
        <v>0</v>
      </c>
      <c r="Q3057" s="139" t="str">
        <f t="shared" si="162"/>
        <v/>
      </c>
    </row>
    <row r="3058" spans="1:17" x14ac:dyDescent="0.2">
      <c r="A3058" s="357"/>
      <c r="B3058" s="347"/>
      <c r="C3058" s="580"/>
      <c r="D3058" s="349"/>
      <c r="E3058" s="349"/>
      <c r="F3058" s="350"/>
      <c r="G3058" s="349"/>
      <c r="H3058" s="349"/>
      <c r="I3058" s="351"/>
      <c r="J3058" s="352"/>
      <c r="K3058" s="352"/>
      <c r="L3058" s="353"/>
      <c r="M3058" s="352"/>
      <c r="N3058" s="371"/>
      <c r="O3058" s="74">
        <f t="shared" ref="O3058:O3116" si="163">IF(B3058=0,0,IF(YEAR(B3058)=$P$1,MONTH(B3058)-$O$1+1,(YEAR(B3058)-$P$1)*12-$O$1+1+MONTH(B3058)))</f>
        <v>0</v>
      </c>
      <c r="P3058" s="74">
        <f t="shared" ref="P3058:P3116" si="164">IF(C3058=0,0,IF(YEAR(C3058)=$P$1,MONTH(C3058)-$O$1+1,(YEAR(C3058)-$P$1)*12-$O$1+1+MONTH(C3058)))</f>
        <v>0</v>
      </c>
      <c r="Q3058" s="139" t="str">
        <f t="shared" ref="Q3058:Q3116" si="165">SUBSTITUTE(D3058," ","_")</f>
        <v/>
      </c>
    </row>
    <row r="3059" spans="1:17" x14ac:dyDescent="0.2">
      <c r="A3059" s="357"/>
      <c r="B3059" s="347"/>
      <c r="C3059" s="580"/>
      <c r="D3059" s="349"/>
      <c r="E3059" s="349"/>
      <c r="F3059" s="350"/>
      <c r="G3059" s="349"/>
      <c r="H3059" s="349"/>
      <c r="I3059" s="351"/>
      <c r="J3059" s="352"/>
      <c r="K3059" s="352"/>
      <c r="L3059" s="353"/>
      <c r="M3059" s="352"/>
      <c r="N3059" s="371"/>
      <c r="O3059" s="74">
        <f t="shared" si="163"/>
        <v>0</v>
      </c>
      <c r="P3059" s="74">
        <f t="shared" si="164"/>
        <v>0</v>
      </c>
      <c r="Q3059" s="139" t="str">
        <f t="shared" si="165"/>
        <v/>
      </c>
    </row>
    <row r="3060" spans="1:17" x14ac:dyDescent="0.2">
      <c r="A3060" s="357"/>
      <c r="B3060" s="347"/>
      <c r="C3060" s="580"/>
      <c r="D3060" s="349"/>
      <c r="E3060" s="349"/>
      <c r="F3060" s="350"/>
      <c r="G3060" s="349"/>
      <c r="H3060" s="349"/>
      <c r="I3060" s="351"/>
      <c r="J3060" s="352"/>
      <c r="K3060" s="352"/>
      <c r="L3060" s="353"/>
      <c r="M3060" s="352"/>
      <c r="N3060" s="371"/>
      <c r="O3060" s="74">
        <f t="shared" si="163"/>
        <v>0</v>
      </c>
      <c r="P3060" s="74">
        <f t="shared" si="164"/>
        <v>0</v>
      </c>
      <c r="Q3060" s="139" t="str">
        <f t="shared" si="165"/>
        <v/>
      </c>
    </row>
    <row r="3061" spans="1:17" x14ac:dyDescent="0.2">
      <c r="A3061" s="357"/>
      <c r="B3061" s="347"/>
      <c r="C3061" s="580"/>
      <c r="D3061" s="349"/>
      <c r="E3061" s="349"/>
      <c r="F3061" s="350"/>
      <c r="G3061" s="349"/>
      <c r="H3061" s="349"/>
      <c r="I3061" s="351"/>
      <c r="J3061" s="352"/>
      <c r="K3061" s="352"/>
      <c r="L3061" s="353"/>
      <c r="M3061" s="352"/>
      <c r="N3061" s="371"/>
      <c r="O3061" s="74">
        <f t="shared" si="163"/>
        <v>0</v>
      </c>
      <c r="P3061" s="74">
        <f t="shared" si="164"/>
        <v>0</v>
      </c>
      <c r="Q3061" s="139" t="str">
        <f t="shared" si="165"/>
        <v/>
      </c>
    </row>
    <row r="3062" spans="1:17" x14ac:dyDescent="0.2">
      <c r="A3062" s="357"/>
      <c r="B3062" s="347"/>
      <c r="C3062" s="580"/>
      <c r="D3062" s="349"/>
      <c r="E3062" s="349"/>
      <c r="F3062" s="350"/>
      <c r="G3062" s="349"/>
      <c r="H3062" s="349"/>
      <c r="I3062" s="351"/>
      <c r="J3062" s="352"/>
      <c r="K3062" s="352"/>
      <c r="L3062" s="353"/>
      <c r="M3062" s="352"/>
      <c r="N3062" s="371"/>
      <c r="O3062" s="74">
        <f t="shared" si="163"/>
        <v>0</v>
      </c>
      <c r="P3062" s="74">
        <f t="shared" si="164"/>
        <v>0</v>
      </c>
      <c r="Q3062" s="139" t="str">
        <f t="shared" si="165"/>
        <v/>
      </c>
    </row>
    <row r="3063" spans="1:17" x14ac:dyDescent="0.2">
      <c r="A3063" s="357"/>
      <c r="B3063" s="347"/>
      <c r="C3063" s="580"/>
      <c r="D3063" s="349"/>
      <c r="E3063" s="349"/>
      <c r="F3063" s="350"/>
      <c r="G3063" s="349"/>
      <c r="H3063" s="349"/>
      <c r="I3063" s="351"/>
      <c r="J3063" s="352"/>
      <c r="K3063" s="352"/>
      <c r="L3063" s="353"/>
      <c r="M3063" s="352"/>
      <c r="N3063" s="371"/>
      <c r="O3063" s="74">
        <f t="shared" si="163"/>
        <v>0</v>
      </c>
      <c r="P3063" s="74">
        <f t="shared" si="164"/>
        <v>0</v>
      </c>
      <c r="Q3063" s="139" t="str">
        <f t="shared" si="165"/>
        <v/>
      </c>
    </row>
    <row r="3064" spans="1:17" x14ac:dyDescent="0.2">
      <c r="A3064" s="357"/>
      <c r="B3064" s="347"/>
      <c r="C3064" s="580"/>
      <c r="D3064" s="349"/>
      <c r="E3064" s="349"/>
      <c r="F3064" s="350"/>
      <c r="G3064" s="349"/>
      <c r="H3064" s="349"/>
      <c r="I3064" s="351"/>
      <c r="J3064" s="352"/>
      <c r="K3064" s="352"/>
      <c r="L3064" s="353"/>
      <c r="M3064" s="352"/>
      <c r="N3064" s="371"/>
      <c r="O3064" s="74">
        <f t="shared" si="163"/>
        <v>0</v>
      </c>
      <c r="P3064" s="74">
        <f t="shared" si="164"/>
        <v>0</v>
      </c>
      <c r="Q3064" s="139" t="str">
        <f t="shared" si="165"/>
        <v/>
      </c>
    </row>
    <row r="3065" spans="1:17" x14ac:dyDescent="0.2">
      <c r="A3065" s="357"/>
      <c r="B3065" s="347"/>
      <c r="C3065" s="580"/>
      <c r="D3065" s="349"/>
      <c r="E3065" s="349"/>
      <c r="F3065" s="350"/>
      <c r="G3065" s="349"/>
      <c r="H3065" s="349"/>
      <c r="I3065" s="351"/>
      <c r="J3065" s="352"/>
      <c r="K3065" s="352"/>
      <c r="L3065" s="353"/>
      <c r="M3065" s="352"/>
      <c r="N3065" s="371"/>
      <c r="O3065" s="74">
        <f t="shared" si="163"/>
        <v>0</v>
      </c>
      <c r="P3065" s="74">
        <f t="shared" si="164"/>
        <v>0</v>
      </c>
      <c r="Q3065" s="139" t="str">
        <f t="shared" si="165"/>
        <v/>
      </c>
    </row>
    <row r="3066" spans="1:17" x14ac:dyDescent="0.2">
      <c r="A3066" s="357"/>
      <c r="B3066" s="347"/>
      <c r="C3066" s="580"/>
      <c r="D3066" s="349"/>
      <c r="E3066" s="349"/>
      <c r="F3066" s="350"/>
      <c r="G3066" s="349"/>
      <c r="H3066" s="349"/>
      <c r="I3066" s="351"/>
      <c r="J3066" s="352"/>
      <c r="K3066" s="352"/>
      <c r="L3066" s="353"/>
      <c r="M3066" s="352"/>
      <c r="N3066" s="371"/>
      <c r="O3066" s="74">
        <f t="shared" si="163"/>
        <v>0</v>
      </c>
      <c r="P3066" s="74">
        <f t="shared" si="164"/>
        <v>0</v>
      </c>
      <c r="Q3066" s="139" t="str">
        <f t="shared" si="165"/>
        <v/>
      </c>
    </row>
    <row r="3067" spans="1:17" x14ac:dyDescent="0.2">
      <c r="A3067" s="357"/>
      <c r="B3067" s="347"/>
      <c r="C3067" s="580"/>
      <c r="D3067" s="349"/>
      <c r="E3067" s="349"/>
      <c r="F3067" s="350"/>
      <c r="G3067" s="349"/>
      <c r="H3067" s="349"/>
      <c r="I3067" s="351"/>
      <c r="J3067" s="352"/>
      <c r="K3067" s="352"/>
      <c r="L3067" s="353"/>
      <c r="M3067" s="352"/>
      <c r="N3067" s="371"/>
      <c r="O3067" s="74">
        <f t="shared" si="163"/>
        <v>0</v>
      </c>
      <c r="P3067" s="74">
        <f t="shared" si="164"/>
        <v>0</v>
      </c>
      <c r="Q3067" s="139" t="str">
        <f t="shared" si="165"/>
        <v/>
      </c>
    </row>
    <row r="3068" spans="1:17" x14ac:dyDescent="0.2">
      <c r="A3068" s="357"/>
      <c r="B3068" s="347"/>
      <c r="C3068" s="580"/>
      <c r="D3068" s="349"/>
      <c r="E3068" s="349"/>
      <c r="F3068" s="350"/>
      <c r="G3068" s="349"/>
      <c r="H3068" s="349"/>
      <c r="I3068" s="351"/>
      <c r="J3068" s="352"/>
      <c r="K3068" s="352"/>
      <c r="L3068" s="353"/>
      <c r="M3068" s="352"/>
      <c r="N3068" s="371"/>
      <c r="O3068" s="74">
        <f t="shared" si="163"/>
        <v>0</v>
      </c>
      <c r="P3068" s="74">
        <f t="shared" si="164"/>
        <v>0</v>
      </c>
      <c r="Q3068" s="139" t="str">
        <f t="shared" si="165"/>
        <v/>
      </c>
    </row>
    <row r="3069" spans="1:17" x14ac:dyDescent="0.2">
      <c r="A3069" s="357"/>
      <c r="B3069" s="347"/>
      <c r="C3069" s="580"/>
      <c r="D3069" s="349"/>
      <c r="E3069" s="349"/>
      <c r="F3069" s="350"/>
      <c r="G3069" s="349"/>
      <c r="H3069" s="349"/>
      <c r="I3069" s="351"/>
      <c r="J3069" s="352"/>
      <c r="K3069" s="352"/>
      <c r="L3069" s="353"/>
      <c r="M3069" s="352"/>
      <c r="N3069" s="371"/>
      <c r="O3069" s="74">
        <f t="shared" si="163"/>
        <v>0</v>
      </c>
      <c r="P3069" s="74">
        <f t="shared" si="164"/>
        <v>0</v>
      </c>
      <c r="Q3069" s="139" t="str">
        <f t="shared" si="165"/>
        <v/>
      </c>
    </row>
    <row r="3070" spans="1:17" x14ac:dyDescent="0.2">
      <c r="A3070" s="357"/>
      <c r="B3070" s="347"/>
      <c r="C3070" s="580"/>
      <c r="D3070" s="349"/>
      <c r="E3070" s="349"/>
      <c r="F3070" s="350"/>
      <c r="G3070" s="349"/>
      <c r="H3070" s="349"/>
      <c r="I3070" s="351"/>
      <c r="J3070" s="352"/>
      <c r="K3070" s="352"/>
      <c r="L3070" s="353"/>
      <c r="M3070" s="352"/>
      <c r="N3070" s="371"/>
      <c r="O3070" s="74">
        <f t="shared" si="163"/>
        <v>0</v>
      </c>
      <c r="P3070" s="74">
        <f t="shared" si="164"/>
        <v>0</v>
      </c>
      <c r="Q3070" s="139" t="str">
        <f t="shared" si="165"/>
        <v/>
      </c>
    </row>
    <row r="3071" spans="1:17" x14ac:dyDescent="0.2">
      <c r="A3071" s="357"/>
      <c r="B3071" s="347"/>
      <c r="C3071" s="580"/>
      <c r="D3071" s="349"/>
      <c r="E3071" s="349"/>
      <c r="F3071" s="350"/>
      <c r="G3071" s="349"/>
      <c r="H3071" s="349"/>
      <c r="I3071" s="351"/>
      <c r="J3071" s="352"/>
      <c r="K3071" s="352"/>
      <c r="L3071" s="353"/>
      <c r="M3071" s="352"/>
      <c r="N3071" s="371"/>
      <c r="O3071" s="74">
        <f t="shared" si="163"/>
        <v>0</v>
      </c>
      <c r="P3071" s="74">
        <f t="shared" si="164"/>
        <v>0</v>
      </c>
      <c r="Q3071" s="139" t="str">
        <f t="shared" si="165"/>
        <v/>
      </c>
    </row>
    <row r="3072" spans="1:17" x14ac:dyDescent="0.2">
      <c r="A3072" s="357"/>
      <c r="B3072" s="347"/>
      <c r="C3072" s="580"/>
      <c r="D3072" s="349"/>
      <c r="E3072" s="349"/>
      <c r="F3072" s="350"/>
      <c r="G3072" s="349"/>
      <c r="H3072" s="349"/>
      <c r="I3072" s="351"/>
      <c r="J3072" s="352"/>
      <c r="K3072" s="352"/>
      <c r="L3072" s="353"/>
      <c r="M3072" s="352"/>
      <c r="N3072" s="371"/>
      <c r="O3072" s="74">
        <f t="shared" si="163"/>
        <v>0</v>
      </c>
      <c r="P3072" s="74">
        <f t="shared" si="164"/>
        <v>0</v>
      </c>
      <c r="Q3072" s="139" t="str">
        <f t="shared" si="165"/>
        <v/>
      </c>
    </row>
    <row r="3073" spans="1:17" x14ac:dyDescent="0.2">
      <c r="A3073" s="357"/>
      <c r="B3073" s="347"/>
      <c r="C3073" s="580"/>
      <c r="D3073" s="349"/>
      <c r="E3073" s="349"/>
      <c r="F3073" s="350"/>
      <c r="G3073" s="349"/>
      <c r="H3073" s="349"/>
      <c r="I3073" s="351"/>
      <c r="J3073" s="352"/>
      <c r="K3073" s="352"/>
      <c r="L3073" s="353"/>
      <c r="M3073" s="352"/>
      <c r="N3073" s="371"/>
      <c r="O3073" s="74">
        <f t="shared" si="163"/>
        <v>0</v>
      </c>
      <c r="P3073" s="74">
        <f t="shared" si="164"/>
        <v>0</v>
      </c>
      <c r="Q3073" s="139" t="str">
        <f t="shared" si="165"/>
        <v/>
      </c>
    </row>
    <row r="3074" spans="1:17" x14ac:dyDescent="0.2">
      <c r="A3074" s="357"/>
      <c r="B3074" s="347"/>
      <c r="C3074" s="580"/>
      <c r="D3074" s="349"/>
      <c r="E3074" s="349"/>
      <c r="F3074" s="350"/>
      <c r="G3074" s="349"/>
      <c r="H3074" s="349"/>
      <c r="I3074" s="351"/>
      <c r="J3074" s="352"/>
      <c r="K3074" s="352"/>
      <c r="L3074" s="353"/>
      <c r="M3074" s="352"/>
      <c r="N3074" s="371"/>
      <c r="O3074" s="74">
        <f t="shared" si="163"/>
        <v>0</v>
      </c>
      <c r="P3074" s="74">
        <f t="shared" si="164"/>
        <v>0</v>
      </c>
      <c r="Q3074" s="139" t="str">
        <f t="shared" si="165"/>
        <v/>
      </c>
    </row>
    <row r="3075" spans="1:17" x14ac:dyDescent="0.2">
      <c r="A3075" s="357"/>
      <c r="B3075" s="347"/>
      <c r="C3075" s="580"/>
      <c r="D3075" s="349"/>
      <c r="E3075" s="349"/>
      <c r="F3075" s="350"/>
      <c r="G3075" s="349"/>
      <c r="H3075" s="349"/>
      <c r="I3075" s="351"/>
      <c r="J3075" s="352"/>
      <c r="K3075" s="352"/>
      <c r="L3075" s="353"/>
      <c r="M3075" s="352"/>
      <c r="N3075" s="371"/>
      <c r="O3075" s="74">
        <f t="shared" si="163"/>
        <v>0</v>
      </c>
      <c r="P3075" s="74">
        <f t="shared" si="164"/>
        <v>0</v>
      </c>
      <c r="Q3075" s="139" t="str">
        <f t="shared" si="165"/>
        <v/>
      </c>
    </row>
    <row r="3076" spans="1:17" x14ac:dyDescent="0.2">
      <c r="A3076" s="357"/>
      <c r="B3076" s="347"/>
      <c r="C3076" s="580"/>
      <c r="D3076" s="349"/>
      <c r="E3076" s="349"/>
      <c r="F3076" s="350"/>
      <c r="G3076" s="349"/>
      <c r="H3076" s="349"/>
      <c r="I3076" s="351"/>
      <c r="J3076" s="352"/>
      <c r="K3076" s="352"/>
      <c r="L3076" s="353"/>
      <c r="M3076" s="352"/>
      <c r="N3076" s="371"/>
      <c r="O3076" s="74">
        <f t="shared" si="163"/>
        <v>0</v>
      </c>
      <c r="P3076" s="74">
        <f t="shared" si="164"/>
        <v>0</v>
      </c>
      <c r="Q3076" s="139" t="str">
        <f t="shared" si="165"/>
        <v/>
      </c>
    </row>
    <row r="3077" spans="1:17" x14ac:dyDescent="0.2">
      <c r="A3077" s="357"/>
      <c r="B3077" s="347"/>
      <c r="C3077" s="580"/>
      <c r="D3077" s="349"/>
      <c r="E3077" s="349"/>
      <c r="F3077" s="350"/>
      <c r="G3077" s="349"/>
      <c r="H3077" s="349"/>
      <c r="I3077" s="351"/>
      <c r="J3077" s="352"/>
      <c r="K3077" s="352"/>
      <c r="L3077" s="353"/>
      <c r="M3077" s="352"/>
      <c r="N3077" s="371"/>
      <c r="O3077" s="74">
        <f t="shared" si="163"/>
        <v>0</v>
      </c>
      <c r="P3077" s="74">
        <f t="shared" si="164"/>
        <v>0</v>
      </c>
      <c r="Q3077" s="139" t="str">
        <f t="shared" si="165"/>
        <v/>
      </c>
    </row>
    <row r="3078" spans="1:17" x14ac:dyDescent="0.2">
      <c r="A3078" s="357"/>
      <c r="B3078" s="347"/>
      <c r="C3078" s="580"/>
      <c r="D3078" s="349"/>
      <c r="E3078" s="349"/>
      <c r="F3078" s="350"/>
      <c r="G3078" s="349"/>
      <c r="H3078" s="349"/>
      <c r="I3078" s="351"/>
      <c r="J3078" s="352"/>
      <c r="K3078" s="352"/>
      <c r="L3078" s="353"/>
      <c r="M3078" s="352"/>
      <c r="N3078" s="371"/>
      <c r="O3078" s="74">
        <f t="shared" si="163"/>
        <v>0</v>
      </c>
      <c r="P3078" s="74">
        <f t="shared" si="164"/>
        <v>0</v>
      </c>
      <c r="Q3078" s="139" t="str">
        <f t="shared" si="165"/>
        <v/>
      </c>
    </row>
    <row r="3079" spans="1:17" x14ac:dyDescent="0.2">
      <c r="A3079" s="357"/>
      <c r="B3079" s="347"/>
      <c r="C3079" s="580"/>
      <c r="D3079" s="349"/>
      <c r="E3079" s="349"/>
      <c r="F3079" s="350"/>
      <c r="G3079" s="349"/>
      <c r="H3079" s="349"/>
      <c r="I3079" s="351"/>
      <c r="J3079" s="352"/>
      <c r="K3079" s="352"/>
      <c r="L3079" s="353"/>
      <c r="M3079" s="352"/>
      <c r="N3079" s="371"/>
      <c r="O3079" s="74">
        <f t="shared" si="163"/>
        <v>0</v>
      </c>
      <c r="P3079" s="74">
        <f t="shared" si="164"/>
        <v>0</v>
      </c>
      <c r="Q3079" s="139" t="str">
        <f t="shared" si="165"/>
        <v/>
      </c>
    </row>
    <row r="3080" spans="1:17" x14ac:dyDescent="0.2">
      <c r="A3080" s="357"/>
      <c r="B3080" s="347"/>
      <c r="C3080" s="580"/>
      <c r="D3080" s="349"/>
      <c r="E3080" s="349"/>
      <c r="F3080" s="350"/>
      <c r="G3080" s="349"/>
      <c r="H3080" s="349"/>
      <c r="I3080" s="351"/>
      <c r="J3080" s="352"/>
      <c r="K3080" s="352"/>
      <c r="L3080" s="353"/>
      <c r="M3080" s="352"/>
      <c r="N3080" s="371"/>
      <c r="O3080" s="74">
        <f t="shared" si="163"/>
        <v>0</v>
      </c>
      <c r="P3080" s="74">
        <f t="shared" si="164"/>
        <v>0</v>
      </c>
      <c r="Q3080" s="139" t="str">
        <f t="shared" si="165"/>
        <v/>
      </c>
    </row>
    <row r="3081" spans="1:17" x14ac:dyDescent="0.2">
      <c r="A3081" s="357"/>
      <c r="B3081" s="347"/>
      <c r="C3081" s="580"/>
      <c r="D3081" s="349"/>
      <c r="E3081" s="349"/>
      <c r="F3081" s="350"/>
      <c r="G3081" s="349"/>
      <c r="H3081" s="349"/>
      <c r="I3081" s="351"/>
      <c r="J3081" s="352"/>
      <c r="K3081" s="352"/>
      <c r="L3081" s="353"/>
      <c r="M3081" s="352"/>
      <c r="N3081" s="371"/>
      <c r="O3081" s="74">
        <f t="shared" si="163"/>
        <v>0</v>
      </c>
      <c r="P3081" s="74">
        <f t="shared" si="164"/>
        <v>0</v>
      </c>
      <c r="Q3081" s="139" t="str">
        <f t="shared" si="165"/>
        <v/>
      </c>
    </row>
    <row r="3082" spans="1:17" x14ac:dyDescent="0.2">
      <c r="A3082" s="357"/>
      <c r="B3082" s="347"/>
      <c r="C3082" s="580"/>
      <c r="D3082" s="349"/>
      <c r="E3082" s="349"/>
      <c r="F3082" s="350"/>
      <c r="G3082" s="349"/>
      <c r="H3082" s="349"/>
      <c r="I3082" s="351"/>
      <c r="J3082" s="352"/>
      <c r="K3082" s="352"/>
      <c r="L3082" s="353"/>
      <c r="M3082" s="352"/>
      <c r="N3082" s="371"/>
      <c r="O3082" s="74">
        <f t="shared" si="163"/>
        <v>0</v>
      </c>
      <c r="P3082" s="74">
        <f t="shared" si="164"/>
        <v>0</v>
      </c>
      <c r="Q3082" s="139" t="str">
        <f t="shared" si="165"/>
        <v/>
      </c>
    </row>
    <row r="3083" spans="1:17" x14ac:dyDescent="0.2">
      <c r="A3083" s="357"/>
      <c r="B3083" s="347"/>
      <c r="C3083" s="580"/>
      <c r="D3083" s="349"/>
      <c r="E3083" s="349"/>
      <c r="F3083" s="350"/>
      <c r="G3083" s="349"/>
      <c r="H3083" s="349"/>
      <c r="I3083" s="351"/>
      <c r="J3083" s="352"/>
      <c r="K3083" s="352"/>
      <c r="L3083" s="353"/>
      <c r="M3083" s="352"/>
      <c r="N3083" s="371"/>
      <c r="O3083" s="74">
        <f t="shared" si="163"/>
        <v>0</v>
      </c>
      <c r="P3083" s="74">
        <f t="shared" si="164"/>
        <v>0</v>
      </c>
      <c r="Q3083" s="139" t="str">
        <f t="shared" si="165"/>
        <v/>
      </c>
    </row>
    <row r="3084" spans="1:17" x14ac:dyDescent="0.2">
      <c r="A3084" s="357"/>
      <c r="B3084" s="347"/>
      <c r="C3084" s="580"/>
      <c r="D3084" s="349"/>
      <c r="E3084" s="349"/>
      <c r="F3084" s="350"/>
      <c r="G3084" s="349"/>
      <c r="H3084" s="349"/>
      <c r="I3084" s="351"/>
      <c r="J3084" s="352"/>
      <c r="K3084" s="352"/>
      <c r="L3084" s="353"/>
      <c r="M3084" s="352"/>
      <c r="N3084" s="371"/>
      <c r="O3084" s="74">
        <f t="shared" si="163"/>
        <v>0</v>
      </c>
      <c r="P3084" s="74">
        <f t="shared" si="164"/>
        <v>0</v>
      </c>
      <c r="Q3084" s="139" t="str">
        <f t="shared" si="165"/>
        <v/>
      </c>
    </row>
    <row r="3085" spans="1:17" x14ac:dyDescent="0.2">
      <c r="A3085" s="357"/>
      <c r="B3085" s="347"/>
      <c r="C3085" s="580"/>
      <c r="D3085" s="349"/>
      <c r="E3085" s="349"/>
      <c r="F3085" s="350"/>
      <c r="G3085" s="349"/>
      <c r="H3085" s="349"/>
      <c r="I3085" s="351"/>
      <c r="J3085" s="352"/>
      <c r="K3085" s="352"/>
      <c r="L3085" s="353"/>
      <c r="M3085" s="352"/>
      <c r="N3085" s="371"/>
      <c r="O3085" s="74">
        <f t="shared" si="163"/>
        <v>0</v>
      </c>
      <c r="P3085" s="74">
        <f t="shared" si="164"/>
        <v>0</v>
      </c>
      <c r="Q3085" s="139" t="str">
        <f t="shared" si="165"/>
        <v/>
      </c>
    </row>
    <row r="3086" spans="1:17" x14ac:dyDescent="0.2">
      <c r="A3086" s="357"/>
      <c r="B3086" s="347"/>
      <c r="C3086" s="580"/>
      <c r="D3086" s="349"/>
      <c r="E3086" s="349"/>
      <c r="F3086" s="350"/>
      <c r="G3086" s="349"/>
      <c r="H3086" s="349"/>
      <c r="I3086" s="351"/>
      <c r="J3086" s="352"/>
      <c r="K3086" s="352"/>
      <c r="L3086" s="353"/>
      <c r="M3086" s="352"/>
      <c r="N3086" s="371"/>
      <c r="O3086" s="74">
        <f t="shared" si="163"/>
        <v>0</v>
      </c>
      <c r="P3086" s="74">
        <f t="shared" si="164"/>
        <v>0</v>
      </c>
      <c r="Q3086" s="139" t="str">
        <f t="shared" si="165"/>
        <v/>
      </c>
    </row>
    <row r="3087" spans="1:17" x14ac:dyDescent="0.2">
      <c r="A3087" s="357"/>
      <c r="B3087" s="347"/>
      <c r="C3087" s="580"/>
      <c r="D3087" s="349"/>
      <c r="E3087" s="349"/>
      <c r="F3087" s="350"/>
      <c r="G3087" s="349"/>
      <c r="H3087" s="349"/>
      <c r="I3087" s="351"/>
      <c r="J3087" s="352"/>
      <c r="K3087" s="352"/>
      <c r="L3087" s="353"/>
      <c r="M3087" s="352"/>
      <c r="N3087" s="371"/>
      <c r="O3087" s="74">
        <f t="shared" si="163"/>
        <v>0</v>
      </c>
      <c r="P3087" s="74">
        <f t="shared" si="164"/>
        <v>0</v>
      </c>
      <c r="Q3087" s="139" t="str">
        <f t="shared" si="165"/>
        <v/>
      </c>
    </row>
    <row r="3088" spans="1:17" x14ac:dyDescent="0.2">
      <c r="A3088" s="357"/>
      <c r="B3088" s="347"/>
      <c r="C3088" s="580"/>
      <c r="D3088" s="349"/>
      <c r="E3088" s="349"/>
      <c r="F3088" s="350"/>
      <c r="G3088" s="349"/>
      <c r="H3088" s="349"/>
      <c r="I3088" s="351"/>
      <c r="J3088" s="352"/>
      <c r="K3088" s="352"/>
      <c r="L3088" s="353"/>
      <c r="M3088" s="352"/>
      <c r="N3088" s="371"/>
      <c r="O3088" s="74">
        <f t="shared" si="163"/>
        <v>0</v>
      </c>
      <c r="P3088" s="74">
        <f t="shared" si="164"/>
        <v>0</v>
      </c>
      <c r="Q3088" s="139" t="str">
        <f t="shared" si="165"/>
        <v/>
      </c>
    </row>
    <row r="3089" spans="1:17" x14ac:dyDescent="0.2">
      <c r="A3089" s="357"/>
      <c r="B3089" s="347"/>
      <c r="C3089" s="580"/>
      <c r="D3089" s="349"/>
      <c r="E3089" s="349"/>
      <c r="F3089" s="350"/>
      <c r="G3089" s="349"/>
      <c r="H3089" s="349"/>
      <c r="I3089" s="351"/>
      <c r="J3089" s="352"/>
      <c r="K3089" s="352"/>
      <c r="L3089" s="353"/>
      <c r="M3089" s="352"/>
      <c r="N3089" s="371"/>
      <c r="O3089" s="74">
        <f t="shared" si="163"/>
        <v>0</v>
      </c>
      <c r="P3089" s="74">
        <f t="shared" si="164"/>
        <v>0</v>
      </c>
      <c r="Q3089" s="139" t="str">
        <f t="shared" si="165"/>
        <v/>
      </c>
    </row>
    <row r="3090" spans="1:17" x14ac:dyDescent="0.2">
      <c r="A3090" s="357"/>
      <c r="B3090" s="347"/>
      <c r="C3090" s="580"/>
      <c r="D3090" s="349"/>
      <c r="E3090" s="349"/>
      <c r="F3090" s="350"/>
      <c r="G3090" s="349"/>
      <c r="H3090" s="100"/>
      <c r="I3090" s="100"/>
      <c r="J3090" s="319"/>
      <c r="K3090" s="319"/>
      <c r="L3090" s="319"/>
      <c r="M3090" s="352"/>
      <c r="N3090" s="371"/>
      <c r="O3090" s="74">
        <f t="shared" si="163"/>
        <v>0</v>
      </c>
      <c r="P3090" s="74">
        <f t="shared" si="164"/>
        <v>0</v>
      </c>
      <c r="Q3090" s="139" t="str">
        <f t="shared" si="165"/>
        <v/>
      </c>
    </row>
    <row r="3091" spans="1:17" x14ac:dyDescent="0.2">
      <c r="A3091" s="357" t="str">
        <f t="shared" ref="A3091:A3107" si="166">IF(B3091="","",ROW()-ROW($A$3))</f>
        <v/>
      </c>
      <c r="B3091" s="347"/>
      <c r="C3091" s="580"/>
      <c r="D3091" s="349"/>
      <c r="E3091" s="349"/>
      <c r="F3091" s="350"/>
      <c r="G3091" s="349"/>
      <c r="H3091" s="349"/>
      <c r="I3091" s="351"/>
      <c r="J3091" s="352"/>
      <c r="K3091" s="352"/>
      <c r="L3091" s="353"/>
      <c r="M3091" s="352"/>
      <c r="N3091" s="371"/>
      <c r="O3091" s="74">
        <f t="shared" si="163"/>
        <v>0</v>
      </c>
      <c r="P3091" s="74">
        <f t="shared" si="164"/>
        <v>0</v>
      </c>
      <c r="Q3091" s="139" t="str">
        <f t="shared" si="165"/>
        <v/>
      </c>
    </row>
    <row r="3092" spans="1:17" x14ac:dyDescent="0.2">
      <c r="A3092" s="357" t="str">
        <f t="shared" si="166"/>
        <v/>
      </c>
      <c r="B3092" s="347"/>
      <c r="C3092" s="580"/>
      <c r="D3092" s="349"/>
      <c r="E3092" s="349"/>
      <c r="F3092" s="350"/>
      <c r="G3092" s="349"/>
      <c r="H3092" s="349"/>
      <c r="I3092" s="351"/>
      <c r="J3092" s="352"/>
      <c r="K3092" s="352"/>
      <c r="L3092" s="353"/>
      <c r="M3092" s="352"/>
      <c r="N3092" s="371"/>
      <c r="O3092" s="74">
        <f t="shared" si="163"/>
        <v>0</v>
      </c>
      <c r="P3092" s="74">
        <f t="shared" si="164"/>
        <v>0</v>
      </c>
      <c r="Q3092" s="139" t="str">
        <f t="shared" si="165"/>
        <v/>
      </c>
    </row>
    <row r="3093" spans="1:17" x14ac:dyDescent="0.2">
      <c r="A3093" s="357" t="str">
        <f t="shared" si="166"/>
        <v/>
      </c>
      <c r="B3093" s="347"/>
      <c r="C3093" s="580"/>
      <c r="D3093" s="349"/>
      <c r="E3093" s="349"/>
      <c r="F3093" s="350"/>
      <c r="G3093" s="349"/>
      <c r="H3093" s="349"/>
      <c r="I3093" s="351"/>
      <c r="J3093" s="352"/>
      <c r="K3093" s="352"/>
      <c r="L3093" s="353"/>
      <c r="M3093" s="352"/>
      <c r="N3093" s="371"/>
      <c r="O3093" s="74">
        <f t="shared" si="163"/>
        <v>0</v>
      </c>
      <c r="P3093" s="74">
        <f t="shared" si="164"/>
        <v>0</v>
      </c>
      <c r="Q3093" s="139" t="str">
        <f t="shared" si="165"/>
        <v/>
      </c>
    </row>
    <row r="3094" spans="1:17" x14ac:dyDescent="0.2">
      <c r="A3094" s="357" t="str">
        <f t="shared" si="166"/>
        <v/>
      </c>
      <c r="B3094" s="347"/>
      <c r="C3094" s="580"/>
      <c r="D3094" s="349"/>
      <c r="E3094" s="349"/>
      <c r="F3094" s="350"/>
      <c r="G3094" s="349"/>
      <c r="H3094" s="349"/>
      <c r="I3094" s="351"/>
      <c r="J3094" s="352"/>
      <c r="K3094" s="352"/>
      <c r="L3094" s="353"/>
      <c r="M3094" s="352"/>
      <c r="N3094" s="371"/>
      <c r="O3094" s="74">
        <f t="shared" si="163"/>
        <v>0</v>
      </c>
      <c r="P3094" s="74">
        <f t="shared" si="164"/>
        <v>0</v>
      </c>
      <c r="Q3094" s="139" t="str">
        <f t="shared" si="165"/>
        <v/>
      </c>
    </row>
    <row r="3095" spans="1:17" x14ac:dyDescent="0.2">
      <c r="A3095" s="357" t="str">
        <f t="shared" si="166"/>
        <v/>
      </c>
      <c r="B3095" s="347"/>
      <c r="C3095" s="580"/>
      <c r="D3095" s="349"/>
      <c r="E3095" s="349"/>
      <c r="F3095" s="350"/>
      <c r="G3095" s="349"/>
      <c r="H3095" s="349"/>
      <c r="I3095" s="351"/>
      <c r="J3095" s="352"/>
      <c r="K3095" s="352"/>
      <c r="L3095" s="353"/>
      <c r="M3095" s="352"/>
      <c r="N3095" s="371"/>
      <c r="O3095" s="74">
        <f t="shared" si="163"/>
        <v>0</v>
      </c>
      <c r="P3095" s="74">
        <f t="shared" si="164"/>
        <v>0</v>
      </c>
      <c r="Q3095" s="139" t="str">
        <f t="shared" si="165"/>
        <v/>
      </c>
    </row>
    <row r="3096" spans="1:17" x14ac:dyDescent="0.2">
      <c r="A3096" s="357" t="str">
        <f t="shared" si="166"/>
        <v/>
      </c>
      <c r="B3096" s="347"/>
      <c r="C3096" s="580"/>
      <c r="D3096" s="349"/>
      <c r="E3096" s="349"/>
      <c r="F3096" s="350"/>
      <c r="G3096" s="349"/>
      <c r="H3096" s="349"/>
      <c r="I3096" s="351"/>
      <c r="J3096" s="352"/>
      <c r="K3096" s="352"/>
      <c r="L3096" s="353"/>
      <c r="M3096" s="352"/>
      <c r="N3096" s="371"/>
      <c r="O3096" s="74">
        <f t="shared" si="163"/>
        <v>0</v>
      </c>
      <c r="P3096" s="74">
        <f t="shared" si="164"/>
        <v>0</v>
      </c>
      <c r="Q3096" s="139" t="str">
        <f t="shared" si="165"/>
        <v/>
      </c>
    </row>
    <row r="3097" spans="1:17" x14ac:dyDescent="0.2">
      <c r="A3097" s="357" t="str">
        <f t="shared" si="166"/>
        <v/>
      </c>
      <c r="B3097" s="347"/>
      <c r="C3097" s="580"/>
      <c r="D3097" s="349"/>
      <c r="E3097" s="349"/>
      <c r="F3097" s="350"/>
      <c r="G3097" s="349"/>
      <c r="H3097" s="349"/>
      <c r="I3097" s="351"/>
      <c r="J3097" s="352"/>
      <c r="K3097" s="352"/>
      <c r="L3097" s="353"/>
      <c r="M3097" s="352"/>
      <c r="N3097" s="371"/>
      <c r="O3097" s="74">
        <f t="shared" si="163"/>
        <v>0</v>
      </c>
      <c r="P3097" s="74">
        <f t="shared" si="164"/>
        <v>0</v>
      </c>
      <c r="Q3097" s="139" t="str">
        <f t="shared" si="165"/>
        <v/>
      </c>
    </row>
    <row r="3098" spans="1:17" x14ac:dyDescent="0.2">
      <c r="A3098" s="357" t="str">
        <f t="shared" si="166"/>
        <v/>
      </c>
      <c r="B3098" s="347"/>
      <c r="C3098" s="580"/>
      <c r="D3098" s="349"/>
      <c r="E3098" s="349"/>
      <c r="F3098" s="350"/>
      <c r="G3098" s="349"/>
      <c r="H3098" s="349"/>
      <c r="I3098" s="351"/>
      <c r="J3098" s="352"/>
      <c r="K3098" s="352"/>
      <c r="L3098" s="353"/>
      <c r="M3098" s="352"/>
      <c r="N3098" s="371"/>
      <c r="O3098" s="74">
        <f t="shared" si="163"/>
        <v>0</v>
      </c>
      <c r="P3098" s="74">
        <f t="shared" si="164"/>
        <v>0</v>
      </c>
      <c r="Q3098" s="139" t="str">
        <f t="shared" si="165"/>
        <v/>
      </c>
    </row>
    <row r="3099" spans="1:17" x14ac:dyDescent="0.2">
      <c r="A3099" s="357" t="str">
        <f t="shared" si="166"/>
        <v/>
      </c>
      <c r="B3099" s="347"/>
      <c r="C3099" s="580"/>
      <c r="D3099" s="349"/>
      <c r="E3099" s="349"/>
      <c r="F3099" s="350"/>
      <c r="G3099" s="349"/>
      <c r="H3099" s="349"/>
      <c r="I3099" s="351"/>
      <c r="J3099" s="352"/>
      <c r="K3099" s="352"/>
      <c r="L3099" s="353"/>
      <c r="M3099" s="352"/>
      <c r="N3099" s="371"/>
      <c r="O3099" s="74">
        <f t="shared" si="163"/>
        <v>0</v>
      </c>
      <c r="P3099" s="74">
        <f t="shared" si="164"/>
        <v>0</v>
      </c>
      <c r="Q3099" s="139" t="str">
        <f t="shared" si="165"/>
        <v/>
      </c>
    </row>
    <row r="3100" spans="1:17" x14ac:dyDescent="0.2">
      <c r="A3100" s="357" t="str">
        <f t="shared" si="166"/>
        <v/>
      </c>
      <c r="B3100" s="347"/>
      <c r="C3100" s="580"/>
      <c r="D3100" s="349"/>
      <c r="E3100" s="349"/>
      <c r="F3100" s="350"/>
      <c r="G3100" s="349"/>
      <c r="H3100" s="349"/>
      <c r="I3100" s="351"/>
      <c r="J3100" s="352"/>
      <c r="K3100" s="352"/>
      <c r="L3100" s="353"/>
      <c r="M3100" s="352"/>
      <c r="N3100" s="371"/>
      <c r="O3100" s="74">
        <f t="shared" si="163"/>
        <v>0</v>
      </c>
      <c r="P3100" s="74">
        <f t="shared" si="164"/>
        <v>0</v>
      </c>
      <c r="Q3100" s="139" t="str">
        <f t="shared" si="165"/>
        <v/>
      </c>
    </row>
    <row r="3101" spans="1:17" x14ac:dyDescent="0.2">
      <c r="A3101" s="357" t="str">
        <f t="shared" si="166"/>
        <v/>
      </c>
      <c r="B3101" s="347"/>
      <c r="C3101" s="580"/>
      <c r="D3101" s="349"/>
      <c r="E3101" s="349"/>
      <c r="F3101" s="350"/>
      <c r="G3101" s="349"/>
      <c r="H3101" s="349"/>
      <c r="I3101" s="351"/>
      <c r="J3101" s="352"/>
      <c r="K3101" s="352"/>
      <c r="L3101" s="353"/>
      <c r="M3101" s="352"/>
      <c r="N3101" s="371"/>
      <c r="O3101" s="74">
        <f t="shared" si="163"/>
        <v>0</v>
      </c>
      <c r="P3101" s="74">
        <f t="shared" si="164"/>
        <v>0</v>
      </c>
      <c r="Q3101" s="139" t="str">
        <f t="shared" si="165"/>
        <v/>
      </c>
    </row>
    <row r="3102" spans="1:17" x14ac:dyDescent="0.2">
      <c r="A3102" s="357" t="str">
        <f t="shared" si="166"/>
        <v/>
      </c>
      <c r="B3102" s="347"/>
      <c r="C3102" s="580"/>
      <c r="D3102" s="349"/>
      <c r="E3102" s="349"/>
      <c r="F3102" s="350"/>
      <c r="G3102" s="349"/>
      <c r="H3102" s="349"/>
      <c r="I3102" s="351"/>
      <c r="J3102" s="352"/>
      <c r="K3102" s="352"/>
      <c r="L3102" s="353"/>
      <c r="M3102" s="352"/>
      <c r="N3102" s="371"/>
      <c r="O3102" s="74">
        <f t="shared" si="163"/>
        <v>0</v>
      </c>
      <c r="P3102" s="74">
        <f t="shared" si="164"/>
        <v>0</v>
      </c>
      <c r="Q3102" s="139" t="str">
        <f t="shared" si="165"/>
        <v/>
      </c>
    </row>
    <row r="3103" spans="1:17" x14ac:dyDescent="0.2">
      <c r="A3103" s="357" t="str">
        <f t="shared" si="166"/>
        <v/>
      </c>
      <c r="B3103" s="347"/>
      <c r="C3103" s="580"/>
      <c r="D3103" s="349"/>
      <c r="E3103" s="349"/>
      <c r="F3103" s="350"/>
      <c r="G3103" s="349"/>
      <c r="H3103" s="349"/>
      <c r="I3103" s="351"/>
      <c r="J3103" s="352"/>
      <c r="K3103" s="352"/>
      <c r="L3103" s="353"/>
      <c r="M3103" s="352"/>
      <c r="N3103" s="371"/>
      <c r="O3103" s="74">
        <f t="shared" si="163"/>
        <v>0</v>
      </c>
      <c r="P3103" s="74">
        <f t="shared" si="164"/>
        <v>0</v>
      </c>
      <c r="Q3103" s="139" t="str">
        <f t="shared" si="165"/>
        <v/>
      </c>
    </row>
    <row r="3104" spans="1:17" x14ac:dyDescent="0.2">
      <c r="A3104" s="357" t="str">
        <f t="shared" si="166"/>
        <v/>
      </c>
      <c r="B3104" s="347"/>
      <c r="C3104" s="580"/>
      <c r="D3104" s="349"/>
      <c r="E3104" s="349"/>
      <c r="F3104" s="350"/>
      <c r="G3104" s="349"/>
      <c r="H3104" s="349"/>
      <c r="I3104" s="351"/>
      <c r="J3104" s="352"/>
      <c r="K3104" s="352"/>
      <c r="L3104" s="353"/>
      <c r="M3104" s="352"/>
      <c r="N3104" s="371"/>
      <c r="O3104" s="74">
        <f t="shared" si="163"/>
        <v>0</v>
      </c>
      <c r="P3104" s="74">
        <f t="shared" si="164"/>
        <v>0</v>
      </c>
      <c r="Q3104" s="139" t="str">
        <f t="shared" si="165"/>
        <v/>
      </c>
    </row>
    <row r="3105" spans="1:17" x14ac:dyDescent="0.2">
      <c r="A3105" s="357" t="str">
        <f t="shared" si="166"/>
        <v/>
      </c>
      <c r="B3105" s="347"/>
      <c r="C3105" s="580"/>
      <c r="D3105" s="349"/>
      <c r="E3105" s="349"/>
      <c r="F3105" s="350"/>
      <c r="G3105" s="349"/>
      <c r="H3105" s="349"/>
      <c r="I3105" s="351"/>
      <c r="J3105" s="352"/>
      <c r="K3105" s="352"/>
      <c r="L3105" s="353"/>
      <c r="M3105" s="352"/>
      <c r="N3105" s="371"/>
      <c r="O3105" s="74">
        <f t="shared" si="163"/>
        <v>0</v>
      </c>
      <c r="P3105" s="74">
        <f t="shared" si="164"/>
        <v>0</v>
      </c>
      <c r="Q3105" s="139" t="str">
        <f t="shared" si="165"/>
        <v/>
      </c>
    </row>
    <row r="3106" spans="1:17" x14ac:dyDescent="0.2">
      <c r="A3106" s="357" t="str">
        <f t="shared" si="166"/>
        <v/>
      </c>
      <c r="B3106" s="347"/>
      <c r="C3106" s="580"/>
      <c r="D3106" s="349"/>
      <c r="E3106" s="349"/>
      <c r="F3106" s="350"/>
      <c r="G3106" s="349"/>
      <c r="H3106" s="349"/>
      <c r="I3106" s="351"/>
      <c r="J3106" s="352"/>
      <c r="K3106" s="352"/>
      <c r="L3106" s="353"/>
      <c r="M3106" s="352"/>
      <c r="N3106" s="371"/>
      <c r="O3106" s="74">
        <f t="shared" si="163"/>
        <v>0</v>
      </c>
      <c r="P3106" s="74">
        <f t="shared" si="164"/>
        <v>0</v>
      </c>
      <c r="Q3106" s="139" t="str">
        <f t="shared" si="165"/>
        <v/>
      </c>
    </row>
    <row r="3107" spans="1:17" x14ac:dyDescent="0.2">
      <c r="A3107" s="357" t="str">
        <f t="shared" si="166"/>
        <v/>
      </c>
      <c r="B3107" s="347"/>
      <c r="C3107" s="580"/>
      <c r="D3107" s="349"/>
      <c r="E3107" s="349"/>
      <c r="F3107" s="350"/>
      <c r="G3107" s="349"/>
      <c r="H3107" s="349"/>
      <c r="I3107" s="351"/>
      <c r="J3107" s="352"/>
      <c r="K3107" s="352"/>
      <c r="L3107" s="353"/>
      <c r="M3107" s="352"/>
      <c r="N3107" s="371"/>
      <c r="O3107" s="74">
        <f t="shared" si="163"/>
        <v>0</v>
      </c>
      <c r="P3107" s="74">
        <f t="shared" si="164"/>
        <v>0</v>
      </c>
      <c r="Q3107" s="139" t="str">
        <f t="shared" si="165"/>
        <v/>
      </c>
    </row>
    <row r="3108" spans="1:17" x14ac:dyDescent="0.2">
      <c r="A3108" s="357"/>
      <c r="B3108" s="347"/>
      <c r="C3108" s="580"/>
      <c r="D3108" s="349"/>
      <c r="E3108" s="349"/>
      <c r="F3108" s="350"/>
      <c r="G3108" s="349"/>
      <c r="H3108" s="349"/>
      <c r="I3108" s="351"/>
      <c r="J3108" s="352"/>
      <c r="K3108" s="352"/>
      <c r="L3108" s="353"/>
      <c r="M3108" s="352"/>
      <c r="N3108" s="371"/>
      <c r="O3108" s="74">
        <f t="shared" si="163"/>
        <v>0</v>
      </c>
      <c r="P3108" s="74">
        <f t="shared" si="164"/>
        <v>0</v>
      </c>
      <c r="Q3108" s="139" t="str">
        <f t="shared" si="165"/>
        <v/>
      </c>
    </row>
    <row r="3109" spans="1:17" x14ac:dyDescent="0.2">
      <c r="A3109" s="357"/>
      <c r="B3109" s="347"/>
      <c r="C3109" s="580"/>
      <c r="D3109" s="349"/>
      <c r="E3109" s="349"/>
      <c r="F3109" s="350"/>
      <c r="G3109" s="349"/>
      <c r="H3109" s="349"/>
      <c r="I3109" s="351"/>
      <c r="J3109" s="352"/>
      <c r="K3109" s="352"/>
      <c r="L3109" s="353"/>
      <c r="M3109" s="352"/>
      <c r="N3109" s="371"/>
      <c r="O3109" s="74">
        <f t="shared" si="163"/>
        <v>0</v>
      </c>
      <c r="P3109" s="74">
        <f t="shared" si="164"/>
        <v>0</v>
      </c>
      <c r="Q3109" s="139" t="str">
        <f t="shared" si="165"/>
        <v/>
      </c>
    </row>
    <row r="3110" spans="1:17" x14ac:dyDescent="0.2">
      <c r="A3110" s="357"/>
      <c r="B3110" s="347"/>
      <c r="C3110" s="580"/>
      <c r="D3110" s="349"/>
      <c r="E3110" s="349"/>
      <c r="F3110" s="350"/>
      <c r="G3110" s="349"/>
      <c r="H3110" s="349"/>
      <c r="I3110" s="351"/>
      <c r="J3110" s="352"/>
      <c r="K3110" s="352"/>
      <c r="L3110" s="353"/>
      <c r="M3110" s="352"/>
      <c r="N3110" s="371"/>
      <c r="O3110" s="74">
        <f t="shared" si="163"/>
        <v>0</v>
      </c>
      <c r="P3110" s="74">
        <f t="shared" si="164"/>
        <v>0</v>
      </c>
      <c r="Q3110" s="139" t="str">
        <f t="shared" si="165"/>
        <v/>
      </c>
    </row>
    <row r="3111" spans="1:17" x14ac:dyDescent="0.2">
      <c r="A3111" s="357"/>
      <c r="B3111" s="347"/>
      <c r="C3111" s="580"/>
      <c r="D3111" s="349"/>
      <c r="E3111" s="349"/>
      <c r="F3111" s="350"/>
      <c r="G3111" s="349"/>
      <c r="H3111" s="349"/>
      <c r="I3111" s="351"/>
      <c r="J3111" s="352"/>
      <c r="K3111" s="352"/>
      <c r="L3111" s="353"/>
      <c r="M3111" s="352"/>
      <c r="N3111" s="371"/>
      <c r="O3111" s="74">
        <f t="shared" si="163"/>
        <v>0</v>
      </c>
      <c r="P3111" s="74">
        <f t="shared" si="164"/>
        <v>0</v>
      </c>
      <c r="Q3111" s="139" t="str">
        <f t="shared" si="165"/>
        <v/>
      </c>
    </row>
    <row r="3112" spans="1:17" x14ac:dyDescent="0.2">
      <c r="A3112" s="357"/>
      <c r="B3112" s="347"/>
      <c r="C3112" s="580"/>
      <c r="D3112" s="349"/>
      <c r="E3112" s="349"/>
      <c r="F3112" s="350"/>
      <c r="G3112" s="349"/>
      <c r="H3112" s="349"/>
      <c r="I3112" s="351"/>
      <c r="J3112" s="352"/>
      <c r="K3112" s="352"/>
      <c r="L3112" s="353"/>
      <c r="M3112" s="352"/>
      <c r="N3112" s="371"/>
      <c r="O3112" s="74">
        <f t="shared" si="163"/>
        <v>0</v>
      </c>
      <c r="P3112" s="74">
        <f t="shared" si="164"/>
        <v>0</v>
      </c>
      <c r="Q3112" s="139" t="str">
        <f t="shared" si="165"/>
        <v/>
      </c>
    </row>
    <row r="3113" spans="1:17" x14ac:dyDescent="0.2">
      <c r="A3113" s="357"/>
      <c r="B3113" s="347"/>
      <c r="C3113" s="580"/>
      <c r="D3113" s="349"/>
      <c r="E3113" s="349"/>
      <c r="F3113" s="350"/>
      <c r="G3113" s="349"/>
      <c r="H3113" s="349"/>
      <c r="I3113" s="351"/>
      <c r="J3113" s="352"/>
      <c r="K3113" s="352"/>
      <c r="L3113" s="353"/>
      <c r="M3113" s="352"/>
      <c r="N3113" s="371"/>
      <c r="O3113" s="74">
        <f t="shared" si="163"/>
        <v>0</v>
      </c>
      <c r="P3113" s="74">
        <f t="shared" si="164"/>
        <v>0</v>
      </c>
      <c r="Q3113" s="139" t="str">
        <f t="shared" si="165"/>
        <v/>
      </c>
    </row>
    <row r="3114" spans="1:17" x14ac:dyDescent="0.2">
      <c r="A3114" s="357"/>
      <c r="B3114" s="347"/>
      <c r="C3114" s="580"/>
      <c r="D3114" s="349"/>
      <c r="E3114" s="349"/>
      <c r="F3114" s="350"/>
      <c r="G3114" s="349"/>
      <c r="H3114" s="349"/>
      <c r="I3114" s="351"/>
      <c r="J3114" s="352"/>
      <c r="K3114" s="352"/>
      <c r="L3114" s="353"/>
      <c r="M3114" s="352"/>
      <c r="N3114" s="371"/>
      <c r="O3114" s="74">
        <f t="shared" si="163"/>
        <v>0</v>
      </c>
      <c r="P3114" s="74">
        <f t="shared" si="164"/>
        <v>0</v>
      </c>
      <c r="Q3114" s="139" t="str">
        <f t="shared" si="165"/>
        <v/>
      </c>
    </row>
    <row r="3115" spans="1:17" x14ac:dyDescent="0.2">
      <c r="A3115" s="357"/>
      <c r="B3115" s="347"/>
      <c r="C3115" s="580"/>
      <c r="D3115" s="349"/>
      <c r="E3115" s="349"/>
      <c r="F3115" s="350"/>
      <c r="G3115" s="349"/>
      <c r="H3115" s="349"/>
      <c r="I3115" s="351"/>
      <c r="J3115" s="352"/>
      <c r="K3115" s="352"/>
      <c r="L3115" s="353"/>
      <c r="M3115" s="352"/>
      <c r="N3115" s="371"/>
      <c r="O3115" s="74">
        <f t="shared" si="163"/>
        <v>0</v>
      </c>
      <c r="P3115" s="74">
        <f t="shared" si="164"/>
        <v>0</v>
      </c>
      <c r="Q3115" s="139" t="str">
        <f t="shared" si="165"/>
        <v/>
      </c>
    </row>
    <row r="3116" spans="1:17" x14ac:dyDescent="0.2">
      <c r="A3116" s="357"/>
      <c r="B3116" s="347"/>
      <c r="C3116" s="580"/>
      <c r="D3116" s="349"/>
      <c r="E3116" s="349"/>
      <c r="F3116" s="350"/>
      <c r="G3116" s="349"/>
      <c r="H3116" s="349"/>
      <c r="I3116" s="351"/>
      <c r="J3116" s="352"/>
      <c r="K3116" s="352"/>
      <c r="L3116" s="353"/>
      <c r="M3116" s="352"/>
      <c r="N3116" s="371"/>
      <c r="O3116" s="74">
        <f t="shared" si="163"/>
        <v>0</v>
      </c>
      <c r="P3116" s="74">
        <f t="shared" si="164"/>
        <v>0</v>
      </c>
      <c r="Q3116" s="139" t="str">
        <f t="shared" si="165"/>
        <v/>
      </c>
    </row>
    <row r="3117" spans="1:17" x14ac:dyDescent="0.2">
      <c r="A3117" s="357"/>
      <c r="B3117" s="347"/>
      <c r="C3117" s="580"/>
      <c r="D3117" s="349"/>
      <c r="E3117" s="349"/>
      <c r="F3117" s="350"/>
      <c r="G3117" s="349"/>
      <c r="H3117" s="349"/>
      <c r="I3117" s="351"/>
      <c r="J3117" s="352"/>
      <c r="K3117" s="352"/>
      <c r="L3117" s="353"/>
      <c r="M3117" s="352"/>
      <c r="N3117" s="371"/>
      <c r="O3117" s="74">
        <f t="shared" ref="O3117" si="167">IF(B3117=0,0,IF(YEAR(B3117)=$P$1,MONTH(B3117)-$O$1+1,(YEAR(B3117)-$P$1)*12-$O$1+1+MONTH(B3117)))</f>
        <v>0</v>
      </c>
      <c r="P3117" s="74">
        <f t="shared" ref="P3117" si="168">IF(C3117=0,0,IF(YEAR(C3117)=$P$1,MONTH(C3117)-$O$1+1,(YEAR(C3117)-$P$1)*12-$O$1+1+MONTH(C3117)))</f>
        <v>0</v>
      </c>
      <c r="Q3117" s="139" t="str">
        <f t="shared" ref="Q3117" si="169">SUBSTITUTE(D3117," ","_")</f>
        <v/>
      </c>
    </row>
    <row r="3118" spans="1:17" x14ac:dyDescent="0.2">
      <c r="A3118" s="357"/>
      <c r="B3118" s="347"/>
      <c r="C3118" s="580"/>
      <c r="D3118" s="349"/>
      <c r="E3118" s="349"/>
      <c r="F3118" s="350"/>
      <c r="G3118" s="349"/>
      <c r="H3118" s="349"/>
      <c r="I3118" s="351"/>
      <c r="J3118" s="352"/>
      <c r="K3118" s="352"/>
      <c r="L3118" s="353"/>
      <c r="M3118" s="352"/>
      <c r="N3118" s="371"/>
      <c r="O3118" s="322"/>
      <c r="P3118" s="322"/>
      <c r="Q3118" s="323"/>
    </row>
    <row r="3119" spans="1:17" x14ac:dyDescent="0.2">
      <c r="A3119" s="357"/>
      <c r="B3119" s="347"/>
      <c r="C3119" s="580"/>
      <c r="D3119" s="349"/>
      <c r="E3119" s="349"/>
      <c r="F3119" s="350"/>
      <c r="G3119" s="349"/>
      <c r="H3119" s="349"/>
      <c r="I3119" s="351"/>
      <c r="J3119" s="352"/>
      <c r="K3119" s="352"/>
      <c r="L3119" s="353"/>
      <c r="M3119" s="352"/>
      <c r="N3119" s="371"/>
      <c r="O3119" s="322"/>
      <c r="P3119" s="322"/>
      <c r="Q3119" s="323"/>
    </row>
    <row r="3120" spans="1:17" x14ac:dyDescent="0.2">
      <c r="A3120" s="357"/>
      <c r="B3120" s="347"/>
      <c r="C3120" s="580"/>
      <c r="D3120" s="349"/>
      <c r="E3120" s="349"/>
      <c r="F3120" s="350"/>
      <c r="G3120" s="349"/>
      <c r="H3120" s="349"/>
      <c r="I3120" s="351"/>
      <c r="J3120" s="352"/>
      <c r="K3120" s="352"/>
      <c r="L3120" s="353"/>
      <c r="M3120" s="352"/>
      <c r="N3120" s="371"/>
      <c r="O3120" s="322"/>
      <c r="P3120" s="322"/>
      <c r="Q3120" s="323"/>
    </row>
    <row r="3121" spans="1:17" x14ac:dyDescent="0.2">
      <c r="A3121" s="357"/>
      <c r="B3121" s="347"/>
      <c r="C3121" s="580"/>
      <c r="D3121" s="349"/>
      <c r="E3121" s="349"/>
      <c r="F3121" s="350"/>
      <c r="G3121" s="349"/>
      <c r="H3121" s="349"/>
      <c r="I3121" s="351"/>
      <c r="J3121" s="352"/>
      <c r="K3121" s="352"/>
      <c r="L3121" s="353"/>
      <c r="M3121" s="352"/>
      <c r="N3121" s="371"/>
      <c r="O3121" s="322"/>
      <c r="P3121" s="322"/>
      <c r="Q3121" s="323"/>
    </row>
    <row r="3122" spans="1:17" x14ac:dyDescent="0.2">
      <c r="A3122" s="357"/>
      <c r="B3122" s="347"/>
      <c r="C3122" s="580"/>
      <c r="D3122" s="349"/>
      <c r="E3122" s="349"/>
      <c r="F3122" s="350"/>
      <c r="G3122" s="349"/>
      <c r="H3122" s="349"/>
      <c r="I3122" s="351"/>
      <c r="J3122" s="352"/>
      <c r="K3122" s="352"/>
      <c r="L3122" s="353"/>
      <c r="M3122" s="352"/>
      <c r="N3122" s="371"/>
      <c r="O3122" s="322"/>
      <c r="P3122" s="322"/>
      <c r="Q3122" s="323"/>
    </row>
    <row r="3123" spans="1:17" x14ac:dyDescent="0.2">
      <c r="A3123" s="357"/>
      <c r="B3123" s="347"/>
      <c r="C3123" s="580"/>
      <c r="D3123" s="349"/>
      <c r="E3123" s="349"/>
      <c r="F3123" s="350"/>
      <c r="G3123" s="349"/>
      <c r="H3123" s="349"/>
      <c r="I3123" s="351"/>
      <c r="J3123" s="352"/>
      <c r="K3123" s="352"/>
      <c r="L3123" s="353"/>
      <c r="M3123" s="352"/>
      <c r="N3123" s="371"/>
      <c r="O3123" s="322"/>
      <c r="P3123" s="322"/>
      <c r="Q3123" s="323"/>
    </row>
    <row r="3124" spans="1:17" x14ac:dyDescent="0.2">
      <c r="A3124" s="357"/>
      <c r="B3124" s="347"/>
      <c r="C3124" s="580"/>
      <c r="D3124" s="349"/>
      <c r="E3124" s="349"/>
      <c r="F3124" s="350"/>
      <c r="G3124" s="349"/>
      <c r="H3124" s="349"/>
      <c r="I3124" s="351"/>
      <c r="J3124" s="352"/>
      <c r="K3124" s="352"/>
      <c r="L3124" s="353"/>
      <c r="M3124" s="352"/>
      <c r="N3124" s="371"/>
      <c r="O3124" s="322"/>
      <c r="P3124" s="322"/>
      <c r="Q3124" s="323"/>
    </row>
    <row r="3125" spans="1:17" x14ac:dyDescent="0.2">
      <c r="A3125" s="357"/>
      <c r="B3125" s="347"/>
      <c r="C3125" s="580"/>
      <c r="D3125" s="349"/>
      <c r="E3125" s="349"/>
      <c r="F3125" s="350"/>
      <c r="G3125" s="349"/>
      <c r="H3125" s="349"/>
      <c r="I3125" s="351"/>
      <c r="J3125" s="352"/>
      <c r="K3125" s="352"/>
      <c r="L3125" s="353"/>
      <c r="M3125" s="352"/>
      <c r="N3125" s="371"/>
      <c r="O3125" s="322"/>
      <c r="P3125" s="322"/>
      <c r="Q3125" s="323"/>
    </row>
    <row r="3126" spans="1:17" x14ac:dyDescent="0.2">
      <c r="A3126" s="357"/>
      <c r="B3126" s="347"/>
      <c r="C3126" s="580"/>
      <c r="D3126" s="349"/>
      <c r="E3126" s="349"/>
      <c r="F3126" s="350"/>
      <c r="G3126" s="349"/>
      <c r="H3126" s="349"/>
      <c r="I3126" s="351"/>
      <c r="J3126" s="352"/>
      <c r="K3126" s="352"/>
      <c r="L3126" s="353"/>
      <c r="M3126" s="352"/>
      <c r="N3126" s="371"/>
      <c r="O3126" s="322"/>
      <c r="P3126" s="322"/>
      <c r="Q3126" s="323"/>
    </row>
    <row r="3127" spans="1:17" x14ac:dyDescent="0.2">
      <c r="A3127" s="357"/>
      <c r="B3127" s="347"/>
      <c r="C3127" s="580"/>
      <c r="D3127" s="349"/>
      <c r="E3127" s="349"/>
      <c r="F3127" s="350"/>
      <c r="G3127" s="349"/>
      <c r="H3127" s="349"/>
      <c r="I3127" s="351"/>
      <c r="J3127" s="352"/>
      <c r="K3127" s="352"/>
      <c r="L3127" s="353"/>
      <c r="M3127" s="352"/>
      <c r="N3127" s="371"/>
      <c r="O3127" s="322"/>
      <c r="P3127" s="322"/>
      <c r="Q3127" s="323"/>
    </row>
    <row r="3128" spans="1:17" x14ac:dyDescent="0.2">
      <c r="A3128" s="357"/>
      <c r="B3128" s="347"/>
      <c r="C3128" s="580"/>
      <c r="D3128" s="349"/>
      <c r="E3128" s="349"/>
      <c r="F3128" s="350"/>
      <c r="G3128" s="349"/>
      <c r="H3128" s="349"/>
      <c r="I3128" s="351"/>
      <c r="J3128" s="352"/>
      <c r="K3128" s="352"/>
      <c r="L3128" s="353"/>
      <c r="M3128" s="352"/>
      <c r="N3128" s="371"/>
      <c r="O3128" s="322"/>
      <c r="P3128" s="322"/>
      <c r="Q3128" s="323"/>
    </row>
    <row r="3129" spans="1:17" x14ac:dyDescent="0.2">
      <c r="A3129" s="357"/>
      <c r="B3129" s="347"/>
      <c r="C3129" s="580"/>
      <c r="D3129" s="349"/>
      <c r="E3129" s="349"/>
      <c r="F3129" s="350"/>
      <c r="G3129" s="349"/>
      <c r="H3129" s="349"/>
      <c r="I3129" s="351"/>
      <c r="J3129" s="352"/>
      <c r="K3129" s="352"/>
      <c r="L3129" s="353"/>
      <c r="M3129" s="352"/>
      <c r="N3129" s="371"/>
      <c r="O3129" s="322"/>
      <c r="P3129" s="322"/>
      <c r="Q3129" s="323"/>
    </row>
    <row r="3130" spans="1:17" x14ac:dyDescent="0.2">
      <c r="A3130" s="357"/>
      <c r="B3130" s="347"/>
      <c r="C3130" s="580"/>
      <c r="D3130" s="349"/>
      <c r="E3130" s="349"/>
      <c r="F3130" s="350"/>
      <c r="G3130" s="349"/>
      <c r="H3130" s="349"/>
      <c r="I3130" s="351"/>
      <c r="J3130" s="352"/>
      <c r="K3130" s="352"/>
      <c r="L3130" s="353"/>
      <c r="M3130" s="352"/>
      <c r="N3130" s="371"/>
      <c r="O3130" s="322"/>
      <c r="P3130" s="322"/>
      <c r="Q3130" s="323"/>
    </row>
    <row r="3131" spans="1:17" x14ac:dyDescent="0.2">
      <c r="A3131" s="357"/>
      <c r="B3131" s="347"/>
      <c r="C3131" s="580"/>
      <c r="D3131" s="349"/>
      <c r="E3131" s="349"/>
      <c r="F3131" s="350"/>
      <c r="G3131" s="349"/>
      <c r="H3131" s="349"/>
      <c r="I3131" s="351"/>
      <c r="J3131" s="352"/>
      <c r="K3131" s="352"/>
      <c r="L3131" s="353"/>
      <c r="M3131" s="352"/>
      <c r="N3131" s="371"/>
      <c r="O3131" s="322"/>
      <c r="P3131" s="322"/>
      <c r="Q3131" s="323"/>
    </row>
    <row r="3132" spans="1:17" x14ac:dyDescent="0.2">
      <c r="A3132" s="357"/>
      <c r="B3132" s="347"/>
      <c r="C3132" s="580"/>
      <c r="D3132" s="349"/>
      <c r="E3132" s="349"/>
      <c r="F3132" s="350"/>
      <c r="G3132" s="349"/>
      <c r="H3132" s="349"/>
      <c r="I3132" s="351"/>
      <c r="J3132" s="352"/>
      <c r="K3132" s="352"/>
      <c r="L3132" s="353"/>
      <c r="M3132" s="352"/>
      <c r="N3132" s="371"/>
      <c r="O3132" s="322"/>
      <c r="P3132" s="322"/>
      <c r="Q3132" s="323"/>
    </row>
    <row r="3133" spans="1:17" x14ac:dyDescent="0.2">
      <c r="A3133" s="357"/>
      <c r="B3133" s="347"/>
      <c r="C3133" s="580"/>
      <c r="D3133" s="349"/>
      <c r="E3133" s="349"/>
      <c r="F3133" s="350"/>
      <c r="G3133" s="349"/>
      <c r="H3133" s="349"/>
      <c r="I3133" s="351"/>
      <c r="J3133" s="352"/>
      <c r="K3133" s="352"/>
      <c r="L3133" s="353"/>
      <c r="M3133" s="352"/>
      <c r="N3133" s="371"/>
      <c r="O3133" s="322"/>
      <c r="P3133" s="322"/>
      <c r="Q3133" s="323"/>
    </row>
    <row r="3134" spans="1:17" x14ac:dyDescent="0.2">
      <c r="A3134" s="357"/>
      <c r="B3134" s="347"/>
      <c r="C3134" s="580"/>
      <c r="D3134" s="349"/>
      <c r="E3134" s="349"/>
      <c r="F3134" s="350"/>
      <c r="G3134" s="349"/>
      <c r="H3134" s="349"/>
      <c r="I3134" s="351"/>
      <c r="J3134" s="352"/>
      <c r="K3134" s="352"/>
      <c r="L3134" s="353"/>
      <c r="M3134" s="352"/>
      <c r="N3134" s="371"/>
      <c r="O3134" s="322"/>
      <c r="P3134" s="322"/>
      <c r="Q3134" s="323"/>
    </row>
    <row r="3135" spans="1:17" x14ac:dyDescent="0.2">
      <c r="A3135" s="357"/>
      <c r="B3135" s="347"/>
      <c r="C3135" s="580"/>
      <c r="D3135" s="349"/>
      <c r="E3135" s="349"/>
      <c r="F3135" s="350"/>
      <c r="G3135" s="349"/>
      <c r="H3135" s="349"/>
      <c r="I3135" s="351"/>
      <c r="J3135" s="352"/>
      <c r="K3135" s="352"/>
      <c r="L3135" s="353"/>
      <c r="M3135" s="352"/>
      <c r="N3135" s="371"/>
      <c r="O3135" s="322"/>
      <c r="P3135" s="322"/>
      <c r="Q3135" s="323"/>
    </row>
    <row r="3136" spans="1:17" x14ac:dyDescent="0.2">
      <c r="A3136" s="357"/>
      <c r="B3136" s="347"/>
      <c r="C3136" s="580"/>
      <c r="D3136" s="349"/>
      <c r="E3136" s="349"/>
      <c r="F3136" s="350"/>
      <c r="G3136" s="349"/>
      <c r="H3136" s="349"/>
      <c r="I3136" s="351"/>
      <c r="J3136" s="352"/>
      <c r="K3136" s="352"/>
      <c r="L3136" s="353"/>
      <c r="M3136" s="352"/>
      <c r="N3136" s="371"/>
      <c r="O3136" s="322"/>
      <c r="P3136" s="322"/>
      <c r="Q3136" s="323"/>
    </row>
    <row r="3137" spans="1:17" x14ac:dyDescent="0.2">
      <c r="A3137" s="357"/>
      <c r="B3137" s="347"/>
      <c r="C3137" s="580"/>
      <c r="D3137" s="349"/>
      <c r="E3137" s="349"/>
      <c r="F3137" s="350"/>
      <c r="G3137" s="349"/>
      <c r="H3137" s="349"/>
      <c r="I3137" s="351"/>
      <c r="J3137" s="352"/>
      <c r="K3137" s="352"/>
      <c r="L3137" s="353"/>
      <c r="M3137" s="352"/>
      <c r="N3137" s="371"/>
      <c r="O3137" s="322"/>
      <c r="P3137" s="322"/>
      <c r="Q3137" s="323"/>
    </row>
    <row r="3138" spans="1:17" x14ac:dyDescent="0.2">
      <c r="A3138" s="357"/>
      <c r="B3138" s="347"/>
      <c r="C3138" s="580"/>
      <c r="D3138" s="349"/>
      <c r="E3138" s="349"/>
      <c r="F3138" s="350"/>
      <c r="G3138" s="349"/>
      <c r="H3138" s="349"/>
      <c r="I3138" s="351"/>
      <c r="J3138" s="352"/>
      <c r="K3138" s="352"/>
      <c r="L3138" s="353"/>
      <c r="M3138" s="352"/>
      <c r="N3138" s="371"/>
      <c r="O3138" s="322"/>
      <c r="P3138" s="322"/>
      <c r="Q3138" s="323"/>
    </row>
    <row r="3139" spans="1:17" x14ac:dyDescent="0.2">
      <c r="A3139" s="357"/>
      <c r="B3139" s="347"/>
      <c r="C3139" s="580"/>
      <c r="D3139" s="349"/>
      <c r="E3139" s="349"/>
      <c r="F3139" s="350"/>
      <c r="G3139" s="349"/>
      <c r="H3139" s="349"/>
      <c r="I3139" s="351"/>
      <c r="J3139" s="352"/>
      <c r="K3139" s="352"/>
      <c r="L3139" s="353"/>
      <c r="M3139" s="352"/>
      <c r="N3139" s="371"/>
      <c r="O3139" s="322"/>
      <c r="P3139" s="322"/>
      <c r="Q3139" s="323"/>
    </row>
    <row r="3140" spans="1:17" x14ac:dyDescent="0.2">
      <c r="A3140" s="357"/>
      <c r="B3140" s="347"/>
      <c r="C3140" s="580"/>
      <c r="D3140" s="349"/>
      <c r="E3140" s="349"/>
      <c r="F3140" s="350"/>
      <c r="G3140" s="349"/>
      <c r="H3140" s="349"/>
      <c r="I3140" s="351"/>
      <c r="J3140" s="352"/>
      <c r="K3140" s="352"/>
      <c r="L3140" s="353"/>
      <c r="M3140" s="352"/>
      <c r="N3140" s="371"/>
      <c r="O3140" s="322"/>
      <c r="P3140" s="322"/>
      <c r="Q3140" s="323"/>
    </row>
    <row r="3141" spans="1:17" x14ac:dyDescent="0.2">
      <c r="A3141" s="357"/>
      <c r="B3141" s="347"/>
      <c r="C3141" s="580"/>
      <c r="D3141" s="349"/>
      <c r="E3141" s="349"/>
      <c r="F3141" s="350"/>
      <c r="G3141" s="349"/>
      <c r="H3141" s="349"/>
      <c r="I3141" s="351"/>
      <c r="J3141" s="352"/>
      <c r="K3141" s="352"/>
      <c r="L3141" s="353"/>
      <c r="M3141" s="352"/>
      <c r="N3141" s="371"/>
      <c r="O3141" s="322"/>
      <c r="P3141" s="322"/>
      <c r="Q3141" s="323"/>
    </row>
    <row r="3142" spans="1:17" x14ac:dyDescent="0.2">
      <c r="A3142" s="357"/>
      <c r="B3142" s="347"/>
      <c r="C3142" s="580"/>
      <c r="D3142" s="349"/>
      <c r="E3142" s="349"/>
      <c r="F3142" s="350"/>
      <c r="G3142" s="349"/>
      <c r="H3142" s="349"/>
      <c r="I3142" s="351"/>
      <c r="J3142" s="352"/>
      <c r="K3142" s="352"/>
      <c r="L3142" s="353"/>
      <c r="M3142" s="352"/>
      <c r="N3142" s="371"/>
      <c r="O3142" s="322"/>
      <c r="P3142" s="322"/>
      <c r="Q3142" s="323"/>
    </row>
    <row r="3143" spans="1:17" x14ac:dyDescent="0.2">
      <c r="A3143" s="357"/>
      <c r="B3143" s="347"/>
      <c r="C3143" s="580"/>
      <c r="D3143" s="349"/>
      <c r="E3143" s="349"/>
      <c r="F3143" s="350"/>
      <c r="G3143" s="349"/>
      <c r="H3143" s="349"/>
      <c r="I3143" s="351"/>
      <c r="J3143" s="352"/>
      <c r="K3143" s="352"/>
      <c r="L3143" s="353"/>
      <c r="M3143" s="352"/>
      <c r="N3143" s="371"/>
      <c r="O3143" s="322"/>
      <c r="P3143" s="322"/>
      <c r="Q3143" s="323"/>
    </row>
    <row r="3144" spans="1:17" x14ac:dyDescent="0.2">
      <c r="A3144" s="357"/>
      <c r="B3144" s="347"/>
      <c r="C3144" s="580"/>
      <c r="D3144" s="349"/>
      <c r="E3144" s="349"/>
      <c r="F3144" s="350"/>
      <c r="G3144" s="349"/>
      <c r="H3144" s="349"/>
      <c r="I3144" s="351"/>
      <c r="J3144" s="352"/>
      <c r="K3144" s="352"/>
      <c r="L3144" s="353"/>
      <c r="M3144" s="352"/>
      <c r="N3144" s="371"/>
      <c r="O3144" s="322"/>
      <c r="P3144" s="322"/>
      <c r="Q3144" s="323"/>
    </row>
    <row r="3145" spans="1:17" x14ac:dyDescent="0.2">
      <c r="A3145" s="357"/>
      <c r="B3145" s="347"/>
      <c r="C3145" s="580"/>
      <c r="D3145" s="349"/>
      <c r="E3145" s="349"/>
      <c r="F3145" s="350"/>
      <c r="G3145" s="349"/>
      <c r="H3145" s="349"/>
      <c r="I3145" s="351"/>
      <c r="J3145" s="352"/>
      <c r="K3145" s="352"/>
      <c r="L3145" s="353"/>
      <c r="M3145" s="352"/>
      <c r="N3145" s="371"/>
      <c r="O3145" s="322"/>
      <c r="P3145" s="322"/>
      <c r="Q3145" s="323"/>
    </row>
    <row r="3146" spans="1:17" x14ac:dyDescent="0.2">
      <c r="A3146" s="357"/>
      <c r="B3146" s="347"/>
      <c r="C3146" s="580"/>
      <c r="D3146" s="349"/>
      <c r="E3146" s="349"/>
      <c r="F3146" s="350"/>
      <c r="G3146" s="349"/>
      <c r="H3146" s="349"/>
      <c r="I3146" s="351"/>
      <c r="J3146" s="352"/>
      <c r="K3146" s="352"/>
      <c r="L3146" s="353"/>
      <c r="M3146" s="352"/>
      <c r="N3146" s="371"/>
      <c r="O3146" s="322"/>
      <c r="P3146" s="322"/>
      <c r="Q3146" s="323"/>
    </row>
    <row r="3147" spans="1:17" x14ac:dyDescent="0.2">
      <c r="A3147" s="357"/>
      <c r="B3147" s="347"/>
      <c r="C3147" s="580"/>
      <c r="D3147" s="349"/>
      <c r="E3147" s="349"/>
      <c r="F3147" s="350"/>
      <c r="G3147" s="349"/>
      <c r="H3147" s="349"/>
      <c r="I3147" s="351"/>
      <c r="J3147" s="352"/>
      <c r="K3147" s="352"/>
      <c r="L3147" s="353"/>
      <c r="M3147" s="352"/>
      <c r="N3147" s="371"/>
      <c r="O3147" s="322"/>
      <c r="P3147" s="322"/>
      <c r="Q3147" s="323"/>
    </row>
    <row r="3148" spans="1:17" x14ac:dyDescent="0.2">
      <c r="A3148" s="357"/>
      <c r="B3148" s="347"/>
      <c r="C3148" s="580"/>
      <c r="D3148" s="349"/>
      <c r="E3148" s="349"/>
      <c r="F3148" s="350"/>
      <c r="G3148" s="349"/>
      <c r="H3148" s="349"/>
      <c r="I3148" s="351"/>
      <c r="J3148" s="352"/>
      <c r="K3148" s="352"/>
      <c r="L3148" s="353"/>
      <c r="M3148" s="352"/>
      <c r="N3148" s="371"/>
      <c r="O3148" s="322"/>
      <c r="P3148" s="322"/>
      <c r="Q3148" s="323"/>
    </row>
    <row r="3149" spans="1:17" x14ac:dyDescent="0.2">
      <c r="A3149" s="357"/>
      <c r="B3149" s="347"/>
      <c r="C3149" s="580"/>
      <c r="D3149" s="349"/>
      <c r="E3149" s="349"/>
      <c r="F3149" s="350"/>
      <c r="G3149" s="349"/>
      <c r="H3149" s="349"/>
      <c r="I3149" s="351"/>
      <c r="J3149" s="352"/>
      <c r="K3149" s="352"/>
      <c r="L3149" s="353"/>
      <c r="M3149" s="352"/>
      <c r="N3149" s="371"/>
      <c r="O3149" s="322"/>
      <c r="P3149" s="322"/>
      <c r="Q3149" s="323"/>
    </row>
    <row r="3150" spans="1:17" x14ac:dyDescent="0.2">
      <c r="A3150" s="357"/>
      <c r="B3150" s="347"/>
      <c r="C3150" s="580"/>
      <c r="D3150" s="349"/>
      <c r="E3150" s="349"/>
      <c r="F3150" s="350"/>
      <c r="G3150" s="349"/>
      <c r="H3150" s="349"/>
      <c r="I3150" s="351"/>
      <c r="J3150" s="352"/>
      <c r="K3150" s="352"/>
      <c r="L3150" s="353"/>
      <c r="M3150" s="352"/>
      <c r="N3150" s="371"/>
      <c r="O3150" s="322"/>
      <c r="P3150" s="322"/>
      <c r="Q3150" s="323"/>
    </row>
    <row r="3151" spans="1:17" x14ac:dyDescent="0.2">
      <c r="A3151" s="357"/>
      <c r="B3151" s="347"/>
      <c r="C3151" s="580"/>
      <c r="D3151" s="349"/>
      <c r="E3151" s="349"/>
      <c r="F3151" s="350"/>
      <c r="G3151" s="349"/>
      <c r="H3151" s="349"/>
      <c r="I3151" s="351"/>
      <c r="J3151" s="352"/>
      <c r="K3151" s="352"/>
      <c r="L3151" s="353"/>
      <c r="M3151" s="352"/>
      <c r="N3151" s="371"/>
      <c r="O3151" s="322"/>
      <c r="P3151" s="322"/>
      <c r="Q3151" s="323"/>
    </row>
    <row r="3152" spans="1:17" x14ac:dyDescent="0.2">
      <c r="A3152" s="357"/>
      <c r="B3152" s="347"/>
      <c r="C3152" s="580"/>
      <c r="D3152" s="349"/>
      <c r="E3152" s="349"/>
      <c r="F3152" s="350"/>
      <c r="G3152" s="349"/>
      <c r="H3152" s="349"/>
      <c r="I3152" s="351"/>
      <c r="J3152" s="352"/>
      <c r="K3152" s="352"/>
      <c r="L3152" s="353"/>
      <c r="M3152" s="352"/>
      <c r="N3152" s="371"/>
      <c r="O3152" s="322"/>
      <c r="P3152" s="322"/>
      <c r="Q3152" s="323"/>
    </row>
    <row r="3153" spans="1:17" x14ac:dyDescent="0.2">
      <c r="A3153" s="357"/>
      <c r="B3153" s="347"/>
      <c r="C3153" s="580"/>
      <c r="D3153" s="349"/>
      <c r="E3153" s="349"/>
      <c r="F3153" s="350"/>
      <c r="G3153" s="349"/>
      <c r="H3153" s="349"/>
      <c r="I3153" s="351"/>
      <c r="J3153" s="352"/>
      <c r="K3153" s="352"/>
      <c r="L3153" s="353"/>
      <c r="M3153" s="352"/>
      <c r="N3153" s="371"/>
      <c r="O3153" s="322"/>
      <c r="P3153" s="322"/>
      <c r="Q3153" s="323"/>
    </row>
    <row r="3154" spans="1:17" x14ac:dyDescent="0.2">
      <c r="A3154" s="357"/>
      <c r="B3154" s="347"/>
      <c r="C3154" s="580"/>
      <c r="D3154" s="349"/>
      <c r="E3154" s="349"/>
      <c r="F3154" s="350"/>
      <c r="G3154" s="349"/>
      <c r="H3154" s="349"/>
      <c r="I3154" s="351"/>
      <c r="J3154" s="352"/>
      <c r="K3154" s="352"/>
      <c r="L3154" s="353"/>
      <c r="M3154" s="352"/>
      <c r="N3154" s="371"/>
      <c r="O3154" s="322"/>
      <c r="P3154" s="322"/>
      <c r="Q3154" s="323"/>
    </row>
    <row r="3155" spans="1:17" x14ac:dyDescent="0.2">
      <c r="A3155" s="357"/>
      <c r="B3155" s="347"/>
      <c r="C3155" s="580"/>
      <c r="D3155" s="349"/>
      <c r="E3155" s="349"/>
      <c r="F3155" s="350"/>
      <c r="G3155" s="349"/>
      <c r="H3155" s="349"/>
      <c r="I3155" s="351"/>
      <c r="J3155" s="352"/>
      <c r="K3155" s="352"/>
      <c r="L3155" s="353"/>
      <c r="M3155" s="352"/>
      <c r="N3155" s="371"/>
      <c r="O3155" s="322"/>
      <c r="P3155" s="322"/>
      <c r="Q3155" s="323"/>
    </row>
    <row r="3156" spans="1:17" x14ac:dyDescent="0.2">
      <c r="A3156" s="357"/>
      <c r="B3156" s="347"/>
      <c r="C3156" s="580"/>
      <c r="D3156" s="349"/>
      <c r="E3156" s="349"/>
      <c r="F3156" s="350"/>
      <c r="G3156" s="349"/>
      <c r="H3156" s="349"/>
      <c r="I3156" s="351"/>
      <c r="J3156" s="352"/>
      <c r="K3156" s="352"/>
      <c r="L3156" s="353"/>
      <c r="M3156" s="352"/>
      <c r="N3156" s="371"/>
      <c r="O3156" s="322"/>
      <c r="P3156" s="322"/>
      <c r="Q3156" s="323"/>
    </row>
    <row r="3157" spans="1:17" x14ac:dyDescent="0.2">
      <c r="A3157" s="357"/>
      <c r="B3157" s="347"/>
      <c r="C3157" s="580"/>
      <c r="D3157" s="349"/>
      <c r="E3157" s="349"/>
      <c r="F3157" s="350"/>
      <c r="G3157" s="349"/>
      <c r="H3157" s="349"/>
      <c r="I3157" s="351"/>
      <c r="J3157" s="352"/>
      <c r="K3157" s="352"/>
      <c r="L3157" s="353"/>
      <c r="M3157" s="352"/>
      <c r="N3157" s="371"/>
      <c r="O3157" s="322"/>
      <c r="P3157" s="322"/>
      <c r="Q3157" s="323"/>
    </row>
    <row r="3158" spans="1:17" x14ac:dyDescent="0.2">
      <c r="A3158" s="357"/>
      <c r="B3158" s="347"/>
      <c r="C3158" s="580"/>
      <c r="D3158" s="349"/>
      <c r="E3158" s="349"/>
      <c r="F3158" s="350"/>
      <c r="G3158" s="349"/>
      <c r="H3158" s="349"/>
      <c r="I3158" s="351"/>
      <c r="J3158" s="352"/>
      <c r="K3158" s="352"/>
      <c r="L3158" s="353"/>
      <c r="M3158" s="352"/>
      <c r="N3158" s="371"/>
      <c r="O3158" s="322"/>
      <c r="P3158" s="322"/>
      <c r="Q3158" s="323"/>
    </row>
    <row r="3159" spans="1:17" x14ac:dyDescent="0.2">
      <c r="A3159" s="357"/>
      <c r="B3159" s="347"/>
      <c r="C3159" s="580"/>
      <c r="D3159" s="349"/>
      <c r="E3159" s="349"/>
      <c r="F3159" s="350"/>
      <c r="G3159" s="349"/>
      <c r="H3159" s="349"/>
      <c r="I3159" s="351"/>
      <c r="J3159" s="352"/>
      <c r="K3159" s="352"/>
      <c r="L3159" s="353"/>
      <c r="M3159" s="352"/>
      <c r="N3159" s="371"/>
      <c r="O3159" s="322"/>
      <c r="P3159" s="322"/>
      <c r="Q3159" s="323"/>
    </row>
    <row r="3160" spans="1:17" x14ac:dyDescent="0.2">
      <c r="A3160" s="357"/>
      <c r="B3160" s="347"/>
      <c r="C3160" s="580"/>
      <c r="D3160" s="349"/>
      <c r="E3160" s="349"/>
      <c r="F3160" s="350"/>
      <c r="G3160" s="349"/>
      <c r="H3160" s="349"/>
      <c r="I3160" s="351"/>
      <c r="J3160" s="352"/>
      <c r="K3160" s="352"/>
      <c r="L3160" s="353"/>
      <c r="M3160" s="352"/>
      <c r="N3160" s="371"/>
      <c r="O3160" s="322"/>
      <c r="P3160" s="322"/>
      <c r="Q3160" s="323"/>
    </row>
    <row r="3161" spans="1:17" x14ac:dyDescent="0.2">
      <c r="A3161" s="357"/>
      <c r="B3161" s="347"/>
      <c r="C3161" s="580"/>
      <c r="D3161" s="349"/>
      <c r="E3161" s="349"/>
      <c r="F3161" s="350"/>
      <c r="G3161" s="349"/>
      <c r="H3161" s="349"/>
      <c r="I3161" s="351"/>
      <c r="J3161" s="352"/>
      <c r="K3161" s="352"/>
      <c r="L3161" s="353"/>
      <c r="M3161" s="352"/>
      <c r="N3161" s="371"/>
      <c r="O3161" s="322"/>
      <c r="P3161" s="322"/>
      <c r="Q3161" s="323"/>
    </row>
    <row r="3162" spans="1:17" x14ac:dyDescent="0.2">
      <c r="A3162" s="357"/>
      <c r="B3162" s="347"/>
      <c r="C3162" s="580"/>
      <c r="D3162" s="349"/>
      <c r="E3162" s="349"/>
      <c r="F3162" s="350"/>
      <c r="G3162" s="349"/>
      <c r="H3162" s="349"/>
      <c r="I3162" s="351"/>
      <c r="J3162" s="352"/>
      <c r="K3162" s="352"/>
      <c r="L3162" s="353"/>
      <c r="M3162" s="352"/>
      <c r="N3162" s="371"/>
      <c r="O3162" s="322"/>
      <c r="P3162" s="322"/>
      <c r="Q3162" s="323"/>
    </row>
    <row r="3163" spans="1:17" x14ac:dyDescent="0.2">
      <c r="A3163" s="357"/>
      <c r="B3163" s="347"/>
      <c r="C3163" s="580"/>
      <c r="D3163" s="349"/>
      <c r="E3163" s="349"/>
      <c r="F3163" s="350"/>
      <c r="G3163" s="349"/>
      <c r="H3163" s="349"/>
      <c r="I3163" s="351"/>
      <c r="J3163" s="352"/>
      <c r="K3163" s="352"/>
      <c r="L3163" s="353"/>
      <c r="M3163" s="352"/>
      <c r="N3163" s="371"/>
      <c r="O3163" s="322"/>
      <c r="P3163" s="322"/>
      <c r="Q3163" s="323"/>
    </row>
    <row r="3164" spans="1:17" x14ac:dyDescent="0.2">
      <c r="A3164" s="357"/>
      <c r="B3164" s="347"/>
      <c r="C3164" s="580"/>
      <c r="D3164" s="349"/>
      <c r="E3164" s="349"/>
      <c r="F3164" s="350"/>
      <c r="G3164" s="349"/>
      <c r="H3164" s="349"/>
      <c r="I3164" s="351"/>
      <c r="J3164" s="352"/>
      <c r="K3164" s="352"/>
      <c r="L3164" s="353"/>
      <c r="M3164" s="352"/>
      <c r="N3164" s="371"/>
      <c r="O3164" s="322"/>
      <c r="P3164" s="322"/>
      <c r="Q3164" s="323"/>
    </row>
    <row r="3165" spans="1:17" x14ac:dyDescent="0.2">
      <c r="A3165" s="357"/>
      <c r="B3165" s="347"/>
      <c r="C3165" s="580"/>
      <c r="D3165" s="349"/>
      <c r="E3165" s="349"/>
      <c r="F3165" s="350"/>
      <c r="G3165" s="349"/>
      <c r="H3165" s="349"/>
      <c r="I3165" s="351"/>
      <c r="J3165" s="352"/>
      <c r="K3165" s="352"/>
      <c r="L3165" s="353"/>
      <c r="M3165" s="352"/>
      <c r="N3165" s="371"/>
      <c r="O3165" s="322"/>
      <c r="P3165" s="322"/>
      <c r="Q3165" s="323"/>
    </row>
    <row r="3166" spans="1:17" x14ac:dyDescent="0.2">
      <c r="A3166" s="357"/>
      <c r="B3166" s="347"/>
      <c r="C3166" s="580"/>
      <c r="D3166" s="349"/>
      <c r="E3166" s="349"/>
      <c r="F3166" s="350"/>
      <c r="G3166" s="349"/>
      <c r="H3166" s="349"/>
      <c r="I3166" s="351"/>
      <c r="J3166" s="352"/>
      <c r="K3166" s="352"/>
      <c r="L3166" s="353"/>
      <c r="M3166" s="352"/>
      <c r="N3166" s="371"/>
      <c r="O3166" s="322"/>
      <c r="P3166" s="322"/>
      <c r="Q3166" s="323"/>
    </row>
    <row r="3167" spans="1:17" x14ac:dyDescent="0.2">
      <c r="A3167" s="357"/>
      <c r="B3167" s="347"/>
      <c r="C3167" s="580"/>
      <c r="D3167" s="349"/>
      <c r="E3167" s="349"/>
      <c r="F3167" s="350"/>
      <c r="G3167" s="349"/>
      <c r="H3167" s="349"/>
      <c r="I3167" s="351"/>
      <c r="J3167" s="352"/>
      <c r="K3167" s="352"/>
      <c r="L3167" s="353"/>
      <c r="M3167" s="352"/>
      <c r="N3167" s="371"/>
      <c r="O3167" s="322"/>
      <c r="P3167" s="322"/>
      <c r="Q3167" s="323"/>
    </row>
    <row r="3168" spans="1:17" x14ac:dyDescent="0.2">
      <c r="A3168" s="357"/>
      <c r="B3168" s="347"/>
      <c r="C3168" s="580"/>
      <c r="D3168" s="349"/>
      <c r="E3168" s="349"/>
      <c r="F3168" s="350"/>
      <c r="G3168" s="349"/>
      <c r="H3168" s="349"/>
      <c r="I3168" s="351"/>
      <c r="J3168" s="352"/>
      <c r="K3168" s="352"/>
      <c r="L3168" s="353"/>
      <c r="M3168" s="352"/>
      <c r="N3168" s="371"/>
      <c r="O3168" s="322"/>
      <c r="P3168" s="322"/>
      <c r="Q3168" s="323"/>
    </row>
    <row r="3169" spans="1:17" x14ac:dyDescent="0.2">
      <c r="A3169" s="357"/>
      <c r="B3169" s="347"/>
      <c r="C3169" s="580"/>
      <c r="D3169" s="349"/>
      <c r="E3169" s="349"/>
      <c r="F3169" s="350"/>
      <c r="G3169" s="349"/>
      <c r="H3169" s="349"/>
      <c r="I3169" s="351"/>
      <c r="J3169" s="352"/>
      <c r="K3169" s="352"/>
      <c r="L3169" s="353"/>
      <c r="M3169" s="352"/>
      <c r="N3169" s="371"/>
      <c r="O3169" s="322"/>
      <c r="P3169" s="322"/>
      <c r="Q3169" s="323"/>
    </row>
    <row r="3170" spans="1:17" x14ac:dyDescent="0.2">
      <c r="A3170" s="357"/>
      <c r="B3170" s="347"/>
      <c r="C3170" s="580"/>
      <c r="D3170" s="349"/>
      <c r="E3170" s="349"/>
      <c r="F3170" s="350"/>
      <c r="G3170" s="349"/>
      <c r="H3170" s="349"/>
      <c r="I3170" s="351"/>
      <c r="J3170" s="352"/>
      <c r="K3170" s="352"/>
      <c r="L3170" s="353"/>
      <c r="M3170" s="352"/>
      <c r="N3170" s="371"/>
      <c r="O3170" s="322"/>
      <c r="P3170" s="322"/>
      <c r="Q3170" s="323"/>
    </row>
    <row r="3171" spans="1:17" x14ac:dyDescent="0.2">
      <c r="A3171" s="357"/>
      <c r="B3171" s="347"/>
      <c r="C3171" s="580"/>
      <c r="D3171" s="349"/>
      <c r="E3171" s="349"/>
      <c r="F3171" s="350"/>
      <c r="G3171" s="349"/>
      <c r="H3171" s="349"/>
      <c r="I3171" s="351"/>
      <c r="J3171" s="352"/>
      <c r="K3171" s="352"/>
      <c r="L3171" s="353"/>
      <c r="M3171" s="352"/>
      <c r="N3171" s="371"/>
      <c r="O3171" s="322"/>
      <c r="P3171" s="322"/>
      <c r="Q3171" s="323"/>
    </row>
    <row r="3172" spans="1:17" x14ac:dyDescent="0.2">
      <c r="A3172" s="357"/>
      <c r="B3172" s="347"/>
      <c r="C3172" s="580"/>
      <c r="D3172" s="349"/>
      <c r="E3172" s="349"/>
      <c r="F3172" s="350"/>
      <c r="G3172" s="349"/>
      <c r="H3172" s="349"/>
      <c r="I3172" s="351"/>
      <c r="J3172" s="352"/>
      <c r="K3172" s="352"/>
      <c r="L3172" s="353"/>
      <c r="M3172" s="352"/>
      <c r="N3172" s="371"/>
      <c r="O3172" s="322"/>
      <c r="P3172" s="322"/>
      <c r="Q3172" s="323"/>
    </row>
    <row r="3173" spans="1:17" x14ac:dyDescent="0.2">
      <c r="A3173" s="357"/>
      <c r="B3173" s="347"/>
      <c r="C3173" s="580"/>
      <c r="D3173" s="349"/>
      <c r="E3173" s="349"/>
      <c r="F3173" s="350"/>
      <c r="G3173" s="349"/>
      <c r="H3173" s="349"/>
      <c r="I3173" s="351"/>
      <c r="J3173" s="352"/>
      <c r="K3173" s="352"/>
      <c r="L3173" s="353"/>
      <c r="M3173" s="352"/>
      <c r="N3173" s="371"/>
      <c r="O3173" s="322"/>
      <c r="P3173" s="322"/>
      <c r="Q3173" s="323"/>
    </row>
    <row r="3174" spans="1:17" x14ac:dyDescent="0.2">
      <c r="A3174" s="357"/>
      <c r="B3174" s="347"/>
      <c r="C3174" s="580"/>
      <c r="D3174" s="349"/>
      <c r="E3174" s="349"/>
      <c r="F3174" s="350"/>
      <c r="G3174" s="349"/>
      <c r="H3174" s="349"/>
      <c r="I3174" s="351"/>
      <c r="J3174" s="352"/>
      <c r="K3174" s="352"/>
      <c r="L3174" s="353"/>
      <c r="M3174" s="352"/>
      <c r="N3174" s="371"/>
      <c r="O3174" s="322"/>
      <c r="P3174" s="322"/>
      <c r="Q3174" s="323"/>
    </row>
    <row r="3175" spans="1:17" x14ac:dyDescent="0.2">
      <c r="A3175" s="357"/>
      <c r="B3175" s="347"/>
      <c r="C3175" s="580"/>
      <c r="D3175" s="349"/>
      <c r="E3175" s="349"/>
      <c r="F3175" s="350"/>
      <c r="G3175" s="349"/>
      <c r="H3175" s="349"/>
      <c r="I3175" s="351"/>
      <c r="J3175" s="352"/>
      <c r="K3175" s="352"/>
      <c r="L3175" s="353"/>
      <c r="M3175" s="352"/>
      <c r="N3175" s="371"/>
      <c r="O3175" s="322"/>
      <c r="P3175" s="322"/>
      <c r="Q3175" s="323"/>
    </row>
    <row r="3176" spans="1:17" x14ac:dyDescent="0.2">
      <c r="A3176" s="357"/>
      <c r="B3176" s="347"/>
      <c r="C3176" s="580"/>
      <c r="D3176" s="349"/>
      <c r="E3176" s="349"/>
      <c r="F3176" s="350"/>
      <c r="G3176" s="349"/>
      <c r="H3176" s="349"/>
      <c r="I3176" s="351"/>
      <c r="J3176" s="352"/>
      <c r="K3176" s="352"/>
      <c r="L3176" s="353"/>
      <c r="M3176" s="352"/>
      <c r="N3176" s="371"/>
      <c r="O3176" s="322"/>
      <c r="P3176" s="322"/>
      <c r="Q3176" s="323"/>
    </row>
    <row r="3177" spans="1:17" x14ac:dyDescent="0.2">
      <c r="A3177" s="357"/>
      <c r="B3177" s="347"/>
      <c r="C3177" s="580"/>
      <c r="D3177" s="349"/>
      <c r="E3177" s="349"/>
      <c r="F3177" s="350"/>
      <c r="G3177" s="349"/>
      <c r="H3177" s="349"/>
      <c r="I3177" s="351"/>
      <c r="J3177" s="352"/>
      <c r="K3177" s="352"/>
      <c r="L3177" s="353"/>
      <c r="M3177" s="352"/>
      <c r="N3177" s="371"/>
      <c r="O3177" s="322"/>
      <c r="P3177" s="322"/>
      <c r="Q3177" s="323"/>
    </row>
    <row r="3178" spans="1:17" x14ac:dyDescent="0.2">
      <c r="A3178" s="357"/>
      <c r="B3178" s="347"/>
      <c r="C3178" s="580"/>
      <c r="D3178" s="349"/>
      <c r="E3178" s="349"/>
      <c r="F3178" s="350"/>
      <c r="G3178" s="349"/>
      <c r="H3178" s="349"/>
      <c r="I3178" s="351"/>
      <c r="J3178" s="352"/>
      <c r="K3178" s="352"/>
      <c r="L3178" s="353"/>
      <c r="M3178" s="352"/>
      <c r="N3178" s="371"/>
      <c r="O3178" s="322"/>
      <c r="P3178" s="322"/>
      <c r="Q3178" s="323"/>
    </row>
    <row r="3179" spans="1:17" x14ac:dyDescent="0.2">
      <c r="A3179" s="357"/>
      <c r="B3179" s="347"/>
      <c r="C3179" s="580"/>
      <c r="D3179" s="349"/>
      <c r="E3179" s="349"/>
      <c r="F3179" s="350"/>
      <c r="G3179" s="349"/>
      <c r="H3179" s="349"/>
      <c r="I3179" s="351"/>
      <c r="J3179" s="352"/>
      <c r="K3179" s="352"/>
      <c r="L3179" s="353"/>
      <c r="M3179" s="352"/>
      <c r="N3179" s="371"/>
      <c r="O3179" s="322"/>
      <c r="P3179" s="322"/>
      <c r="Q3179" s="323"/>
    </row>
    <row r="3180" spans="1:17" x14ac:dyDescent="0.2">
      <c r="A3180" s="357"/>
      <c r="B3180" s="347"/>
      <c r="C3180" s="580"/>
      <c r="D3180" s="349"/>
      <c r="E3180" s="349"/>
      <c r="F3180" s="350"/>
      <c r="G3180" s="349"/>
      <c r="H3180" s="349"/>
      <c r="I3180" s="351"/>
      <c r="J3180" s="352"/>
      <c r="K3180" s="352"/>
      <c r="L3180" s="353"/>
      <c r="M3180" s="352"/>
      <c r="N3180" s="371"/>
      <c r="O3180" s="322"/>
      <c r="P3180" s="322"/>
      <c r="Q3180" s="323"/>
    </row>
    <row r="3181" spans="1:17" x14ac:dyDescent="0.2">
      <c r="A3181" s="357"/>
      <c r="B3181" s="347"/>
      <c r="C3181" s="580"/>
      <c r="D3181" s="349"/>
      <c r="E3181" s="349"/>
      <c r="F3181" s="350"/>
      <c r="G3181" s="349"/>
      <c r="H3181" s="349"/>
      <c r="I3181" s="351"/>
      <c r="J3181" s="352"/>
      <c r="K3181" s="352"/>
      <c r="L3181" s="353"/>
      <c r="M3181" s="352"/>
      <c r="N3181" s="371"/>
      <c r="O3181" s="322"/>
      <c r="P3181" s="322"/>
      <c r="Q3181" s="323"/>
    </row>
    <row r="3182" spans="1:17" x14ac:dyDescent="0.2">
      <c r="A3182" s="357"/>
      <c r="B3182" s="347"/>
      <c r="C3182" s="580"/>
      <c r="D3182" s="349"/>
      <c r="E3182" s="349"/>
      <c r="F3182" s="350"/>
      <c r="G3182" s="349"/>
      <c r="H3182" s="349"/>
      <c r="I3182" s="351"/>
      <c r="J3182" s="352"/>
      <c r="K3182" s="352"/>
      <c r="L3182" s="353"/>
      <c r="M3182" s="352"/>
      <c r="N3182" s="371"/>
      <c r="O3182" s="322"/>
      <c r="P3182" s="322"/>
      <c r="Q3182" s="323"/>
    </row>
    <row r="3183" spans="1:17" x14ac:dyDescent="0.2">
      <c r="A3183" s="357"/>
      <c r="B3183" s="347"/>
      <c r="C3183" s="580"/>
      <c r="D3183" s="349"/>
      <c r="E3183" s="349"/>
      <c r="F3183" s="350"/>
      <c r="G3183" s="349"/>
      <c r="H3183" s="349"/>
      <c r="I3183" s="351"/>
      <c r="J3183" s="352"/>
      <c r="K3183" s="352"/>
      <c r="L3183" s="353"/>
      <c r="M3183" s="352"/>
      <c r="N3183" s="371"/>
      <c r="O3183" s="322"/>
      <c r="P3183" s="322"/>
      <c r="Q3183" s="323"/>
    </row>
    <row r="3184" spans="1:17" x14ac:dyDescent="0.2">
      <c r="A3184" s="357"/>
      <c r="B3184" s="347"/>
      <c r="C3184" s="580"/>
      <c r="D3184" s="349"/>
      <c r="E3184" s="349"/>
      <c r="F3184" s="350"/>
      <c r="G3184" s="349"/>
      <c r="H3184" s="349"/>
      <c r="I3184" s="351"/>
      <c r="J3184" s="352"/>
      <c r="K3184" s="352"/>
      <c r="L3184" s="353"/>
      <c r="M3184" s="352"/>
      <c r="N3184" s="371"/>
      <c r="O3184" s="322"/>
      <c r="P3184" s="322"/>
      <c r="Q3184" s="323"/>
    </row>
    <row r="3185" spans="1:17" x14ac:dyDescent="0.2">
      <c r="A3185" s="357"/>
      <c r="B3185" s="347"/>
      <c r="C3185" s="580"/>
      <c r="D3185" s="349"/>
      <c r="E3185" s="349"/>
      <c r="F3185" s="350"/>
      <c r="G3185" s="349"/>
      <c r="H3185" s="349"/>
      <c r="I3185" s="351"/>
      <c r="J3185" s="352"/>
      <c r="K3185" s="352"/>
      <c r="L3185" s="353"/>
      <c r="M3185" s="352"/>
      <c r="N3185" s="371"/>
      <c r="O3185" s="322"/>
      <c r="P3185" s="322"/>
      <c r="Q3185" s="323"/>
    </row>
    <row r="3186" spans="1:17" x14ac:dyDescent="0.2">
      <c r="A3186" s="357"/>
      <c r="B3186" s="347"/>
      <c r="C3186" s="580"/>
      <c r="D3186" s="349"/>
      <c r="E3186" s="349"/>
      <c r="F3186" s="350"/>
      <c r="G3186" s="349"/>
      <c r="H3186" s="349"/>
      <c r="I3186" s="351"/>
      <c r="J3186" s="352"/>
      <c r="K3186" s="352"/>
      <c r="L3186" s="353"/>
      <c r="M3186" s="352"/>
      <c r="N3186" s="371"/>
      <c r="O3186" s="322"/>
      <c r="P3186" s="322"/>
      <c r="Q3186" s="323"/>
    </row>
    <row r="3187" spans="1:17" x14ac:dyDescent="0.2">
      <c r="A3187" s="357"/>
      <c r="B3187" s="347"/>
      <c r="C3187" s="580"/>
      <c r="D3187" s="349"/>
      <c r="E3187" s="349"/>
      <c r="F3187" s="350"/>
      <c r="G3187" s="349"/>
      <c r="H3187" s="349"/>
      <c r="I3187" s="351"/>
      <c r="J3187" s="352"/>
      <c r="K3187" s="352"/>
      <c r="L3187" s="353"/>
      <c r="M3187" s="352"/>
      <c r="N3187" s="371"/>
      <c r="O3187" s="322"/>
      <c r="P3187" s="322"/>
      <c r="Q3187" s="323"/>
    </row>
    <row r="3188" spans="1:17" x14ac:dyDescent="0.2">
      <c r="A3188" s="357"/>
      <c r="B3188" s="347"/>
      <c r="C3188" s="580"/>
      <c r="D3188" s="349"/>
      <c r="E3188" s="349"/>
      <c r="F3188" s="350"/>
      <c r="G3188" s="349"/>
      <c r="H3188" s="349"/>
      <c r="I3188" s="351"/>
      <c r="J3188" s="352"/>
      <c r="K3188" s="352"/>
      <c r="L3188" s="353"/>
      <c r="M3188" s="352"/>
      <c r="N3188" s="371"/>
      <c r="O3188" s="322"/>
      <c r="P3188" s="322"/>
      <c r="Q3188" s="323"/>
    </row>
    <row r="3189" spans="1:17" x14ac:dyDescent="0.2">
      <c r="A3189" s="357"/>
      <c r="B3189" s="347"/>
      <c r="C3189" s="580"/>
      <c r="D3189" s="349"/>
      <c r="E3189" s="349"/>
      <c r="F3189" s="350"/>
      <c r="G3189" s="349"/>
      <c r="H3189" s="349"/>
      <c r="I3189" s="351"/>
      <c r="J3189" s="352"/>
      <c r="K3189" s="352"/>
      <c r="L3189" s="353"/>
      <c r="M3189" s="352"/>
      <c r="N3189" s="371"/>
      <c r="O3189" s="322"/>
      <c r="P3189" s="322"/>
      <c r="Q3189" s="323"/>
    </row>
    <row r="3190" spans="1:17" x14ac:dyDescent="0.2">
      <c r="A3190" s="357"/>
      <c r="B3190" s="347"/>
      <c r="C3190" s="580"/>
      <c r="D3190" s="349"/>
      <c r="E3190" s="349"/>
      <c r="F3190" s="350"/>
      <c r="G3190" s="349"/>
      <c r="H3190" s="349"/>
      <c r="I3190" s="351"/>
      <c r="J3190" s="352"/>
      <c r="K3190" s="352"/>
      <c r="L3190" s="353"/>
      <c r="M3190" s="352"/>
      <c r="N3190" s="371"/>
      <c r="O3190" s="322"/>
      <c r="P3190" s="322"/>
      <c r="Q3190" s="323"/>
    </row>
    <row r="3191" spans="1:17" x14ac:dyDescent="0.2">
      <c r="A3191" s="357"/>
      <c r="B3191" s="347"/>
      <c r="C3191" s="580"/>
      <c r="D3191" s="349"/>
      <c r="E3191" s="349"/>
      <c r="F3191" s="350"/>
      <c r="G3191" s="349"/>
      <c r="H3191" s="349"/>
      <c r="I3191" s="351"/>
      <c r="J3191" s="352"/>
      <c r="K3191" s="352"/>
      <c r="L3191" s="353"/>
      <c r="M3191" s="352"/>
      <c r="N3191" s="371"/>
      <c r="O3191" s="322"/>
      <c r="P3191" s="322"/>
      <c r="Q3191" s="323"/>
    </row>
    <row r="3192" spans="1:17" x14ac:dyDescent="0.2">
      <c r="A3192" s="357"/>
      <c r="B3192" s="347"/>
      <c r="C3192" s="580"/>
      <c r="D3192" s="349"/>
      <c r="E3192" s="349"/>
      <c r="F3192" s="350"/>
      <c r="G3192" s="349"/>
      <c r="H3192" s="349"/>
      <c r="I3192" s="351"/>
      <c r="J3192" s="352"/>
      <c r="K3192" s="352"/>
      <c r="L3192" s="353"/>
      <c r="M3192" s="352"/>
      <c r="N3192" s="371"/>
      <c r="O3192" s="322"/>
      <c r="P3192" s="322"/>
      <c r="Q3192" s="323"/>
    </row>
    <row r="3193" spans="1:17" x14ac:dyDescent="0.2">
      <c r="A3193" s="357"/>
      <c r="B3193" s="347"/>
      <c r="C3193" s="580"/>
      <c r="D3193" s="349"/>
      <c r="E3193" s="349"/>
      <c r="F3193" s="350"/>
      <c r="G3193" s="349"/>
      <c r="H3193" s="349"/>
      <c r="I3193" s="351"/>
      <c r="J3193" s="352"/>
      <c r="K3193" s="352"/>
      <c r="L3193" s="353"/>
      <c r="M3193" s="352"/>
      <c r="N3193" s="371"/>
      <c r="O3193" s="322"/>
      <c r="P3193" s="322"/>
      <c r="Q3193" s="323"/>
    </row>
    <row r="3194" spans="1:17" x14ac:dyDescent="0.2">
      <c r="A3194" s="357"/>
      <c r="B3194" s="347"/>
      <c r="C3194" s="580"/>
      <c r="D3194" s="349"/>
      <c r="E3194" s="349"/>
      <c r="F3194" s="350"/>
      <c r="G3194" s="349"/>
      <c r="H3194" s="349"/>
      <c r="I3194" s="351"/>
      <c r="J3194" s="352"/>
      <c r="K3194" s="352"/>
      <c r="L3194" s="353"/>
      <c r="M3194" s="352"/>
      <c r="N3194" s="371"/>
      <c r="O3194" s="322"/>
      <c r="P3194" s="322"/>
      <c r="Q3194" s="323"/>
    </row>
    <row r="3195" spans="1:17" x14ac:dyDescent="0.2">
      <c r="A3195" s="357"/>
      <c r="B3195" s="347"/>
      <c r="C3195" s="580"/>
      <c r="D3195" s="349"/>
      <c r="E3195" s="349"/>
      <c r="F3195" s="350"/>
      <c r="G3195" s="349"/>
      <c r="H3195" s="349"/>
      <c r="I3195" s="351"/>
      <c r="J3195" s="352"/>
      <c r="K3195" s="352"/>
      <c r="L3195" s="353"/>
      <c r="M3195" s="352"/>
      <c r="N3195" s="371"/>
      <c r="O3195" s="322"/>
      <c r="P3195" s="322"/>
      <c r="Q3195" s="323"/>
    </row>
    <row r="3196" spans="1:17" x14ac:dyDescent="0.2">
      <c r="A3196" s="357"/>
      <c r="B3196" s="347"/>
      <c r="C3196" s="580"/>
      <c r="D3196" s="349"/>
      <c r="E3196" s="349"/>
      <c r="F3196" s="350"/>
      <c r="G3196" s="349"/>
      <c r="H3196" s="349"/>
      <c r="I3196" s="351"/>
      <c r="J3196" s="352"/>
      <c r="K3196" s="352"/>
      <c r="L3196" s="353"/>
      <c r="M3196" s="352"/>
      <c r="N3196" s="371"/>
      <c r="O3196" s="322"/>
      <c r="P3196" s="322"/>
      <c r="Q3196" s="323"/>
    </row>
    <row r="3197" spans="1:17" x14ac:dyDescent="0.2">
      <c r="A3197" s="357"/>
      <c r="B3197" s="347"/>
      <c r="C3197" s="580"/>
      <c r="D3197" s="349"/>
      <c r="E3197" s="349"/>
      <c r="F3197" s="350"/>
      <c r="G3197" s="349"/>
      <c r="H3197" s="349"/>
      <c r="I3197" s="351"/>
      <c r="J3197" s="352"/>
      <c r="K3197" s="352"/>
      <c r="L3197" s="353"/>
      <c r="M3197" s="352"/>
      <c r="N3197" s="371"/>
      <c r="O3197" s="322"/>
      <c r="P3197" s="322"/>
      <c r="Q3197" s="323"/>
    </row>
    <row r="3198" spans="1:17" x14ac:dyDescent="0.2">
      <c r="A3198" s="357"/>
      <c r="B3198" s="347"/>
      <c r="C3198" s="580"/>
      <c r="D3198" s="349"/>
      <c r="E3198" s="349"/>
      <c r="F3198" s="350"/>
      <c r="G3198" s="349"/>
      <c r="H3198" s="349"/>
      <c r="I3198" s="351"/>
      <c r="J3198" s="352"/>
      <c r="K3198" s="352"/>
      <c r="L3198" s="353"/>
      <c r="M3198" s="352"/>
      <c r="N3198" s="371"/>
      <c r="O3198" s="322"/>
      <c r="P3198" s="322"/>
      <c r="Q3198" s="323"/>
    </row>
    <row r="3199" spans="1:17" x14ac:dyDescent="0.2">
      <c r="A3199" s="357"/>
      <c r="B3199" s="347"/>
      <c r="C3199" s="580"/>
      <c r="D3199" s="349"/>
      <c r="E3199" s="349"/>
      <c r="F3199" s="350"/>
      <c r="G3199" s="349"/>
      <c r="H3199" s="349"/>
      <c r="I3199" s="351"/>
      <c r="J3199" s="352"/>
      <c r="K3199" s="352"/>
      <c r="L3199" s="353"/>
      <c r="M3199" s="352"/>
      <c r="N3199" s="371"/>
      <c r="O3199" s="322"/>
      <c r="P3199" s="322"/>
      <c r="Q3199" s="323"/>
    </row>
    <row r="3200" spans="1:17" x14ac:dyDescent="0.2">
      <c r="A3200" s="357"/>
      <c r="B3200" s="347"/>
      <c r="C3200" s="580"/>
      <c r="D3200" s="349"/>
      <c r="E3200" s="349"/>
      <c r="F3200" s="350"/>
      <c r="G3200" s="349"/>
      <c r="H3200" s="349"/>
      <c r="I3200" s="351"/>
      <c r="J3200" s="352"/>
      <c r="K3200" s="352"/>
      <c r="L3200" s="353"/>
      <c r="M3200" s="352"/>
      <c r="N3200" s="371"/>
      <c r="O3200" s="322"/>
      <c r="P3200" s="322"/>
      <c r="Q3200" s="323"/>
    </row>
    <row r="3201" spans="1:17" x14ac:dyDescent="0.2">
      <c r="A3201" s="357"/>
      <c r="B3201" s="347"/>
      <c r="C3201" s="580"/>
      <c r="D3201" s="349"/>
      <c r="E3201" s="349"/>
      <c r="F3201" s="350"/>
      <c r="G3201" s="349"/>
      <c r="H3201" s="349"/>
      <c r="I3201" s="351"/>
      <c r="J3201" s="352"/>
      <c r="K3201" s="352"/>
      <c r="L3201" s="353"/>
      <c r="M3201" s="352"/>
      <c r="N3201" s="371"/>
      <c r="O3201" s="322"/>
      <c r="P3201" s="322"/>
      <c r="Q3201" s="323"/>
    </row>
    <row r="3202" spans="1:17" x14ac:dyDescent="0.2">
      <c r="A3202" s="357"/>
      <c r="B3202" s="347"/>
      <c r="C3202" s="580"/>
      <c r="D3202" s="349"/>
      <c r="E3202" s="349"/>
      <c r="F3202" s="350"/>
      <c r="G3202" s="349"/>
      <c r="H3202" s="349"/>
      <c r="I3202" s="351"/>
      <c r="J3202" s="352"/>
      <c r="K3202" s="352"/>
      <c r="L3202" s="353"/>
      <c r="M3202" s="352"/>
      <c r="N3202" s="371"/>
      <c r="O3202" s="322"/>
      <c r="P3202" s="322"/>
      <c r="Q3202" s="323"/>
    </row>
    <row r="3203" spans="1:17" x14ac:dyDescent="0.2">
      <c r="A3203" s="357"/>
      <c r="B3203" s="347"/>
      <c r="C3203" s="580"/>
      <c r="D3203" s="349"/>
      <c r="E3203" s="349"/>
      <c r="F3203" s="350"/>
      <c r="G3203" s="349"/>
      <c r="H3203" s="349"/>
      <c r="I3203" s="351"/>
      <c r="J3203" s="352"/>
      <c r="K3203" s="352"/>
      <c r="L3203" s="353"/>
      <c r="M3203" s="352"/>
      <c r="N3203" s="371"/>
      <c r="O3203" s="322"/>
      <c r="P3203" s="322"/>
      <c r="Q3203" s="323"/>
    </row>
    <row r="3204" spans="1:17" x14ac:dyDescent="0.2">
      <c r="A3204" s="357"/>
      <c r="B3204" s="347"/>
      <c r="C3204" s="580"/>
      <c r="D3204" s="349"/>
      <c r="E3204" s="349"/>
      <c r="F3204" s="350"/>
      <c r="G3204" s="349"/>
      <c r="H3204" s="349"/>
      <c r="I3204" s="351"/>
      <c r="J3204" s="352"/>
      <c r="K3204" s="352"/>
      <c r="L3204" s="353"/>
      <c r="M3204" s="352"/>
      <c r="N3204" s="371"/>
      <c r="O3204" s="322"/>
      <c r="P3204" s="322"/>
      <c r="Q3204" s="323"/>
    </row>
    <row r="3205" spans="1:17" x14ac:dyDescent="0.2">
      <c r="A3205" s="357"/>
      <c r="B3205" s="347"/>
      <c r="C3205" s="580"/>
      <c r="D3205" s="349"/>
      <c r="E3205" s="349"/>
      <c r="F3205" s="350"/>
      <c r="G3205" s="349"/>
      <c r="H3205" s="349"/>
      <c r="I3205" s="351"/>
      <c r="J3205" s="352"/>
      <c r="K3205" s="352"/>
      <c r="L3205" s="353"/>
      <c r="M3205" s="352"/>
      <c r="N3205" s="371"/>
      <c r="O3205" s="322"/>
      <c r="P3205" s="322"/>
      <c r="Q3205" s="323"/>
    </row>
    <row r="3206" spans="1:17" x14ac:dyDescent="0.2">
      <c r="A3206" s="357"/>
      <c r="B3206" s="347"/>
      <c r="C3206" s="580"/>
      <c r="D3206" s="349"/>
      <c r="E3206" s="349"/>
      <c r="F3206" s="350"/>
      <c r="G3206" s="349"/>
      <c r="H3206" s="349"/>
      <c r="I3206" s="351"/>
      <c r="J3206" s="352"/>
      <c r="K3206" s="352"/>
      <c r="L3206" s="353"/>
      <c r="M3206" s="352"/>
      <c r="N3206" s="371"/>
      <c r="O3206" s="322"/>
      <c r="P3206" s="322"/>
      <c r="Q3206" s="323"/>
    </row>
    <row r="3207" spans="1:17" x14ac:dyDescent="0.2">
      <c r="A3207" s="357"/>
      <c r="B3207" s="347"/>
      <c r="C3207" s="580"/>
      <c r="D3207" s="349"/>
      <c r="E3207" s="349"/>
      <c r="F3207" s="350"/>
      <c r="G3207" s="349"/>
      <c r="H3207" s="349"/>
      <c r="I3207" s="351"/>
      <c r="J3207" s="352"/>
      <c r="K3207" s="352"/>
      <c r="L3207" s="353"/>
      <c r="M3207" s="352"/>
      <c r="N3207" s="371"/>
      <c r="O3207" s="322"/>
      <c r="P3207" s="322"/>
      <c r="Q3207" s="323"/>
    </row>
    <row r="3208" spans="1:17" x14ac:dyDescent="0.2">
      <c r="A3208" s="357"/>
      <c r="B3208" s="347"/>
      <c r="C3208" s="580"/>
      <c r="D3208" s="349"/>
      <c r="E3208" s="349"/>
      <c r="F3208" s="350"/>
      <c r="G3208" s="349"/>
      <c r="H3208" s="349"/>
      <c r="I3208" s="351"/>
      <c r="J3208" s="352"/>
      <c r="K3208" s="352"/>
      <c r="L3208" s="353"/>
      <c r="M3208" s="352"/>
      <c r="N3208" s="371"/>
      <c r="O3208" s="322"/>
      <c r="P3208" s="322"/>
      <c r="Q3208" s="323"/>
    </row>
    <row r="3209" spans="1:17" x14ac:dyDescent="0.2">
      <c r="A3209" s="357"/>
      <c r="B3209" s="347"/>
      <c r="C3209" s="580"/>
      <c r="D3209" s="349"/>
      <c r="E3209" s="349"/>
      <c r="F3209" s="350"/>
      <c r="G3209" s="349"/>
      <c r="H3209" s="349"/>
      <c r="I3209" s="351"/>
      <c r="J3209" s="352"/>
      <c r="K3209" s="352"/>
      <c r="L3209" s="353"/>
      <c r="M3209" s="352"/>
      <c r="N3209" s="371"/>
      <c r="O3209" s="322"/>
      <c r="P3209" s="322"/>
      <c r="Q3209" s="323"/>
    </row>
    <row r="3210" spans="1:17" x14ac:dyDescent="0.2">
      <c r="A3210" s="357"/>
      <c r="B3210" s="347"/>
      <c r="C3210" s="580"/>
      <c r="D3210" s="349"/>
      <c r="E3210" s="349"/>
      <c r="F3210" s="350"/>
      <c r="G3210" s="349"/>
      <c r="H3210" s="349"/>
      <c r="I3210" s="351"/>
      <c r="J3210" s="352"/>
      <c r="K3210" s="352"/>
      <c r="L3210" s="353"/>
      <c r="M3210" s="352"/>
      <c r="N3210" s="371"/>
      <c r="O3210" s="322"/>
      <c r="P3210" s="322"/>
      <c r="Q3210" s="323"/>
    </row>
    <row r="3211" spans="1:17" x14ac:dyDescent="0.2">
      <c r="A3211" s="357"/>
      <c r="B3211" s="347"/>
      <c r="C3211" s="580"/>
      <c r="D3211" s="349"/>
      <c r="E3211" s="349"/>
      <c r="F3211" s="350"/>
      <c r="G3211" s="349"/>
      <c r="H3211" s="349"/>
      <c r="I3211" s="351"/>
      <c r="J3211" s="352"/>
      <c r="K3211" s="352"/>
      <c r="L3211" s="353"/>
      <c r="M3211" s="352"/>
      <c r="N3211" s="371"/>
      <c r="O3211" s="322"/>
      <c r="P3211" s="322"/>
      <c r="Q3211" s="323"/>
    </row>
    <row r="3212" spans="1:17" x14ac:dyDescent="0.2">
      <c r="A3212" s="357"/>
      <c r="B3212" s="347"/>
      <c r="C3212" s="580"/>
      <c r="D3212" s="349"/>
      <c r="E3212" s="349"/>
      <c r="F3212" s="350"/>
      <c r="G3212" s="349"/>
      <c r="H3212" s="349"/>
      <c r="I3212" s="351"/>
      <c r="J3212" s="352"/>
      <c r="K3212" s="352"/>
      <c r="L3212" s="353"/>
      <c r="M3212" s="352"/>
      <c r="N3212" s="371"/>
      <c r="O3212" s="322"/>
      <c r="P3212" s="322"/>
      <c r="Q3212" s="323"/>
    </row>
    <row r="3213" spans="1:17" x14ac:dyDescent="0.2">
      <c r="A3213" s="357"/>
      <c r="B3213" s="347"/>
      <c r="C3213" s="580"/>
      <c r="D3213" s="349"/>
      <c r="E3213" s="349"/>
      <c r="F3213" s="350"/>
      <c r="G3213" s="349"/>
      <c r="H3213" s="349"/>
      <c r="I3213" s="351"/>
      <c r="J3213" s="352"/>
      <c r="K3213" s="352"/>
      <c r="L3213" s="353"/>
      <c r="M3213" s="352"/>
      <c r="N3213" s="371"/>
      <c r="O3213" s="322"/>
      <c r="P3213" s="322"/>
      <c r="Q3213" s="323"/>
    </row>
    <row r="3214" spans="1:17" x14ac:dyDescent="0.2">
      <c r="A3214" s="357"/>
      <c r="B3214" s="347"/>
      <c r="C3214" s="580"/>
      <c r="D3214" s="349"/>
      <c r="E3214" s="349"/>
      <c r="F3214" s="350"/>
      <c r="G3214" s="349"/>
      <c r="H3214" s="349"/>
      <c r="I3214" s="351"/>
      <c r="J3214" s="352"/>
      <c r="K3214" s="352"/>
      <c r="L3214" s="353"/>
      <c r="M3214" s="352"/>
      <c r="N3214" s="371"/>
      <c r="O3214" s="322"/>
      <c r="P3214" s="322"/>
      <c r="Q3214" s="323"/>
    </row>
    <row r="3215" spans="1:17" x14ac:dyDescent="0.2">
      <c r="A3215" s="357"/>
      <c r="B3215" s="347"/>
      <c r="C3215" s="580"/>
      <c r="D3215" s="349"/>
      <c r="E3215" s="349"/>
      <c r="F3215" s="350"/>
      <c r="G3215" s="349"/>
      <c r="H3215" s="349"/>
      <c r="I3215" s="351"/>
      <c r="J3215" s="352"/>
      <c r="K3215" s="352"/>
      <c r="L3215" s="353"/>
      <c r="M3215" s="352"/>
      <c r="N3215" s="371"/>
      <c r="O3215" s="322"/>
      <c r="P3215" s="322"/>
      <c r="Q3215" s="323"/>
    </row>
    <row r="3216" spans="1:17" x14ac:dyDescent="0.2">
      <c r="A3216" s="357"/>
      <c r="B3216" s="347"/>
      <c r="C3216" s="580"/>
      <c r="D3216" s="349"/>
      <c r="E3216" s="349"/>
      <c r="F3216" s="350"/>
      <c r="G3216" s="349"/>
      <c r="H3216" s="349"/>
      <c r="I3216" s="351"/>
      <c r="J3216" s="352"/>
      <c r="K3216" s="352"/>
      <c r="L3216" s="353"/>
      <c r="M3216" s="352"/>
      <c r="N3216" s="371"/>
      <c r="O3216" s="322"/>
      <c r="P3216" s="322"/>
      <c r="Q3216" s="323"/>
    </row>
    <row r="3217" spans="1:17" x14ac:dyDescent="0.2">
      <c r="A3217" s="357"/>
      <c r="B3217" s="347"/>
      <c r="C3217" s="580"/>
      <c r="D3217" s="349"/>
      <c r="E3217" s="349"/>
      <c r="F3217" s="350"/>
      <c r="G3217" s="349"/>
      <c r="H3217" s="349"/>
      <c r="I3217" s="351"/>
      <c r="J3217" s="352"/>
      <c r="K3217" s="352"/>
      <c r="L3217" s="353"/>
      <c r="M3217" s="352"/>
      <c r="N3217" s="371"/>
      <c r="O3217" s="322"/>
      <c r="P3217" s="322"/>
      <c r="Q3217" s="323"/>
    </row>
    <row r="3218" spans="1:17" x14ac:dyDescent="0.2">
      <c r="A3218" s="357"/>
      <c r="B3218" s="347"/>
      <c r="C3218" s="580"/>
      <c r="D3218" s="349"/>
      <c r="E3218" s="349"/>
      <c r="F3218" s="350"/>
      <c r="G3218" s="349"/>
      <c r="H3218" s="349"/>
      <c r="I3218" s="351"/>
      <c r="J3218" s="352"/>
      <c r="K3218" s="352"/>
      <c r="L3218" s="353"/>
      <c r="M3218" s="352"/>
      <c r="N3218" s="371"/>
      <c r="O3218" s="322"/>
      <c r="P3218" s="322"/>
      <c r="Q3218" s="323"/>
    </row>
    <row r="3219" spans="1:17" x14ac:dyDescent="0.2">
      <c r="A3219" s="357"/>
      <c r="B3219" s="347"/>
      <c r="C3219" s="580"/>
      <c r="D3219" s="349"/>
      <c r="E3219" s="349"/>
      <c r="F3219" s="350"/>
      <c r="G3219" s="349"/>
      <c r="H3219" s="349"/>
      <c r="I3219" s="351"/>
      <c r="J3219" s="352"/>
      <c r="K3219" s="352"/>
      <c r="L3219" s="353"/>
      <c r="M3219" s="352"/>
      <c r="N3219" s="371"/>
      <c r="O3219" s="322"/>
      <c r="P3219" s="322"/>
      <c r="Q3219" s="323"/>
    </row>
    <row r="3220" spans="1:17" x14ac:dyDescent="0.2">
      <c r="A3220" s="357"/>
      <c r="B3220" s="347"/>
      <c r="C3220" s="580"/>
      <c r="D3220" s="349"/>
      <c r="E3220" s="349"/>
      <c r="F3220" s="350"/>
      <c r="G3220" s="349"/>
      <c r="H3220" s="349"/>
      <c r="I3220" s="351"/>
      <c r="J3220" s="352"/>
      <c r="K3220" s="352"/>
      <c r="L3220" s="353"/>
      <c r="M3220" s="352"/>
      <c r="N3220" s="371"/>
      <c r="O3220" s="322"/>
      <c r="P3220" s="322"/>
      <c r="Q3220" s="323"/>
    </row>
    <row r="3221" spans="1:17" x14ac:dyDescent="0.2">
      <c r="A3221" s="357"/>
      <c r="B3221" s="347"/>
      <c r="C3221" s="580"/>
      <c r="D3221" s="349"/>
      <c r="E3221" s="349"/>
      <c r="F3221" s="350"/>
      <c r="G3221" s="349"/>
      <c r="H3221" s="349"/>
      <c r="I3221" s="351"/>
      <c r="J3221" s="352"/>
      <c r="K3221" s="352"/>
      <c r="L3221" s="353"/>
      <c r="M3221" s="352"/>
      <c r="N3221" s="371"/>
      <c r="O3221" s="322"/>
      <c r="P3221" s="322"/>
      <c r="Q3221" s="323"/>
    </row>
    <row r="3222" spans="1:17" x14ac:dyDescent="0.2">
      <c r="A3222" s="357"/>
      <c r="B3222" s="347"/>
      <c r="C3222" s="580"/>
      <c r="D3222" s="349"/>
      <c r="E3222" s="349"/>
      <c r="F3222" s="350"/>
      <c r="G3222" s="349"/>
      <c r="H3222" s="349"/>
      <c r="I3222" s="351"/>
      <c r="J3222" s="352"/>
      <c r="K3222" s="352"/>
      <c r="L3222" s="353"/>
      <c r="M3222" s="352"/>
      <c r="N3222" s="371"/>
      <c r="O3222" s="322"/>
      <c r="P3222" s="322"/>
      <c r="Q3222" s="323"/>
    </row>
    <row r="3223" spans="1:17" x14ac:dyDescent="0.2">
      <c r="A3223" s="357"/>
      <c r="B3223" s="347"/>
      <c r="C3223" s="580"/>
      <c r="D3223" s="349"/>
      <c r="E3223" s="349"/>
      <c r="F3223" s="350"/>
      <c r="G3223" s="349"/>
      <c r="H3223" s="349"/>
      <c r="I3223" s="351"/>
      <c r="J3223" s="352"/>
      <c r="K3223" s="352"/>
      <c r="L3223" s="353"/>
      <c r="M3223" s="352"/>
      <c r="N3223" s="371"/>
      <c r="O3223" s="322"/>
      <c r="P3223" s="322"/>
      <c r="Q3223" s="323"/>
    </row>
    <row r="3224" spans="1:17" x14ac:dyDescent="0.2">
      <c r="A3224" s="357"/>
      <c r="B3224" s="347"/>
      <c r="C3224" s="580"/>
      <c r="D3224" s="349"/>
      <c r="E3224" s="349"/>
      <c r="F3224" s="350"/>
      <c r="G3224" s="349"/>
      <c r="H3224" s="349"/>
      <c r="I3224" s="351"/>
      <c r="J3224" s="352"/>
      <c r="K3224" s="352"/>
      <c r="L3224" s="353"/>
      <c r="M3224" s="352"/>
      <c r="N3224" s="371"/>
      <c r="O3224" s="322"/>
      <c r="P3224" s="322"/>
      <c r="Q3224" s="323"/>
    </row>
    <row r="3225" spans="1:17" x14ac:dyDescent="0.2">
      <c r="A3225" s="357"/>
      <c r="B3225" s="347"/>
      <c r="C3225" s="580"/>
      <c r="D3225" s="349"/>
      <c r="E3225" s="349"/>
      <c r="F3225" s="350"/>
      <c r="G3225" s="349"/>
      <c r="H3225" s="349"/>
      <c r="I3225" s="351"/>
      <c r="J3225" s="352"/>
      <c r="K3225" s="352"/>
      <c r="L3225" s="353"/>
      <c r="M3225" s="352"/>
      <c r="N3225" s="371"/>
      <c r="O3225" s="322"/>
      <c r="P3225" s="322"/>
      <c r="Q3225" s="323"/>
    </row>
    <row r="3226" spans="1:17" x14ac:dyDescent="0.2">
      <c r="A3226" s="357"/>
      <c r="B3226" s="347"/>
      <c r="C3226" s="580"/>
      <c r="D3226" s="349"/>
      <c r="E3226" s="349"/>
      <c r="F3226" s="350"/>
      <c r="G3226" s="349"/>
      <c r="H3226" s="349"/>
      <c r="I3226" s="351"/>
      <c r="J3226" s="352"/>
      <c r="K3226" s="352"/>
      <c r="L3226" s="353"/>
      <c r="M3226" s="352"/>
      <c r="N3226" s="371"/>
      <c r="O3226" s="322"/>
      <c r="P3226" s="322"/>
      <c r="Q3226" s="323"/>
    </row>
    <row r="3227" spans="1:17" x14ac:dyDescent="0.2">
      <c r="A3227" s="357"/>
      <c r="B3227" s="347"/>
      <c r="C3227" s="580"/>
      <c r="D3227" s="349"/>
      <c r="E3227" s="349"/>
      <c r="F3227" s="350"/>
      <c r="G3227" s="349"/>
      <c r="H3227" s="349"/>
      <c r="I3227" s="351"/>
      <c r="J3227" s="352"/>
      <c r="K3227" s="352"/>
      <c r="L3227" s="353"/>
      <c r="M3227" s="352"/>
      <c r="N3227" s="371"/>
      <c r="O3227" s="322"/>
      <c r="P3227" s="322"/>
      <c r="Q3227" s="323"/>
    </row>
    <row r="3228" spans="1:17" x14ac:dyDescent="0.2">
      <c r="A3228" s="357"/>
      <c r="B3228" s="347"/>
      <c r="C3228" s="580"/>
      <c r="D3228" s="349"/>
      <c r="E3228" s="349"/>
      <c r="F3228" s="350"/>
      <c r="G3228" s="349"/>
      <c r="H3228" s="349"/>
      <c r="I3228" s="351"/>
      <c r="J3228" s="352"/>
      <c r="K3228" s="352"/>
      <c r="L3228" s="353"/>
      <c r="M3228" s="352"/>
      <c r="N3228" s="371"/>
      <c r="O3228" s="322"/>
      <c r="P3228" s="322"/>
      <c r="Q3228" s="323"/>
    </row>
    <row r="3229" spans="1:17" x14ac:dyDescent="0.2">
      <c r="A3229" s="357"/>
      <c r="B3229" s="347"/>
      <c r="C3229" s="580"/>
      <c r="D3229" s="349"/>
      <c r="E3229" s="349"/>
      <c r="F3229" s="350"/>
      <c r="G3229" s="349"/>
      <c r="H3229" s="349"/>
      <c r="I3229" s="351"/>
      <c r="J3229" s="352"/>
      <c r="K3229" s="352"/>
      <c r="L3229" s="353"/>
      <c r="M3229" s="352"/>
      <c r="N3229" s="371"/>
      <c r="O3229" s="322"/>
      <c r="P3229" s="322"/>
      <c r="Q3229" s="323"/>
    </row>
    <row r="3230" spans="1:17" x14ac:dyDescent="0.2">
      <c r="A3230" s="357"/>
      <c r="B3230" s="347"/>
      <c r="C3230" s="580"/>
      <c r="D3230" s="349"/>
      <c r="E3230" s="349"/>
      <c r="F3230" s="350"/>
      <c r="G3230" s="349"/>
      <c r="H3230" s="349"/>
      <c r="I3230" s="351"/>
      <c r="J3230" s="352"/>
      <c r="K3230" s="352"/>
      <c r="L3230" s="353"/>
      <c r="M3230" s="352"/>
      <c r="N3230" s="371"/>
      <c r="O3230" s="322"/>
      <c r="P3230" s="322"/>
      <c r="Q3230" s="323"/>
    </row>
    <row r="3231" spans="1:17" x14ac:dyDescent="0.2">
      <c r="A3231" s="357"/>
      <c r="B3231" s="347"/>
      <c r="C3231" s="580"/>
      <c r="D3231" s="349"/>
      <c r="E3231" s="349"/>
      <c r="F3231" s="350"/>
      <c r="G3231" s="349"/>
      <c r="H3231" s="349"/>
      <c r="I3231" s="351"/>
      <c r="J3231" s="352"/>
      <c r="K3231" s="352"/>
      <c r="L3231" s="353"/>
      <c r="M3231" s="352"/>
      <c r="N3231" s="371"/>
      <c r="O3231" s="322"/>
      <c r="P3231" s="322"/>
      <c r="Q3231" s="323"/>
    </row>
    <row r="3232" spans="1:17" x14ac:dyDescent="0.2">
      <c r="A3232" s="357"/>
      <c r="B3232" s="347"/>
      <c r="C3232" s="580"/>
      <c r="D3232" s="349"/>
      <c r="E3232" s="349"/>
      <c r="F3232" s="350"/>
      <c r="G3232" s="349"/>
      <c r="H3232" s="349"/>
      <c r="I3232" s="351"/>
      <c r="J3232" s="352"/>
      <c r="K3232" s="352"/>
      <c r="L3232" s="353"/>
      <c r="M3232" s="352"/>
      <c r="N3232" s="371"/>
      <c r="O3232" s="322"/>
      <c r="P3232" s="322"/>
      <c r="Q3232" s="323"/>
    </row>
    <row r="3233" spans="1:17" x14ac:dyDescent="0.2">
      <c r="A3233" s="357"/>
      <c r="B3233" s="347"/>
      <c r="C3233" s="580"/>
      <c r="D3233" s="349"/>
      <c r="E3233" s="349"/>
      <c r="F3233" s="350"/>
      <c r="G3233" s="349"/>
      <c r="H3233" s="349"/>
      <c r="I3233" s="351"/>
      <c r="J3233" s="352"/>
      <c r="K3233" s="352"/>
      <c r="L3233" s="353"/>
      <c r="M3233" s="352"/>
      <c r="N3233" s="371"/>
      <c r="O3233" s="322"/>
      <c r="P3233" s="322"/>
      <c r="Q3233" s="323"/>
    </row>
    <row r="3234" spans="1:17" x14ac:dyDescent="0.2">
      <c r="A3234" s="357"/>
      <c r="B3234" s="347"/>
      <c r="C3234" s="580"/>
      <c r="D3234" s="349"/>
      <c r="E3234" s="349"/>
      <c r="F3234" s="350"/>
      <c r="G3234" s="349"/>
      <c r="H3234" s="349"/>
      <c r="I3234" s="351"/>
      <c r="J3234" s="352"/>
      <c r="K3234" s="352"/>
      <c r="L3234" s="353"/>
      <c r="M3234" s="352"/>
      <c r="N3234" s="371"/>
      <c r="O3234" s="322"/>
      <c r="P3234" s="322"/>
      <c r="Q3234" s="323"/>
    </row>
    <row r="3235" spans="1:17" x14ac:dyDescent="0.2">
      <c r="A3235" s="357"/>
      <c r="B3235" s="347"/>
      <c r="C3235" s="580"/>
      <c r="D3235" s="349"/>
      <c r="E3235" s="349"/>
      <c r="F3235" s="350"/>
      <c r="G3235" s="349"/>
      <c r="H3235" s="349"/>
      <c r="I3235" s="351"/>
      <c r="J3235" s="352"/>
      <c r="K3235" s="352"/>
      <c r="L3235" s="353"/>
      <c r="M3235" s="352"/>
      <c r="N3235" s="371"/>
      <c r="O3235" s="322"/>
      <c r="P3235" s="322"/>
      <c r="Q3235" s="323"/>
    </row>
    <row r="3236" spans="1:17" x14ac:dyDescent="0.2">
      <c r="A3236" s="357"/>
      <c r="B3236" s="347"/>
      <c r="C3236" s="580"/>
      <c r="D3236" s="349"/>
      <c r="E3236" s="349"/>
      <c r="F3236" s="350"/>
      <c r="G3236" s="349"/>
      <c r="H3236" s="349"/>
      <c r="I3236" s="351"/>
      <c r="J3236" s="352"/>
      <c r="K3236" s="352"/>
      <c r="L3236" s="353"/>
      <c r="M3236" s="352"/>
      <c r="N3236" s="371"/>
      <c r="O3236" s="322"/>
      <c r="P3236" s="322"/>
      <c r="Q3236" s="323"/>
    </row>
    <row r="3237" spans="1:17" x14ac:dyDescent="0.2">
      <c r="A3237" s="357"/>
      <c r="B3237" s="347"/>
      <c r="C3237" s="580"/>
      <c r="D3237" s="349"/>
      <c r="E3237" s="349"/>
      <c r="F3237" s="350"/>
      <c r="G3237" s="349"/>
      <c r="H3237" s="349"/>
      <c r="I3237" s="351"/>
      <c r="J3237" s="352"/>
      <c r="K3237" s="352"/>
      <c r="L3237" s="353"/>
      <c r="M3237" s="352"/>
      <c r="N3237" s="371"/>
      <c r="O3237" s="322"/>
      <c r="P3237" s="322"/>
      <c r="Q3237" s="323"/>
    </row>
    <row r="3238" spans="1:17" x14ac:dyDescent="0.2">
      <c r="A3238" s="357"/>
      <c r="B3238" s="347"/>
      <c r="C3238" s="580"/>
      <c r="D3238" s="349"/>
      <c r="E3238" s="349"/>
      <c r="F3238" s="350"/>
      <c r="G3238" s="349"/>
      <c r="H3238" s="349"/>
      <c r="I3238" s="351"/>
      <c r="J3238" s="352"/>
      <c r="K3238" s="352"/>
      <c r="L3238" s="353"/>
      <c r="M3238" s="352"/>
      <c r="N3238" s="371"/>
      <c r="O3238" s="322"/>
      <c r="P3238" s="322"/>
      <c r="Q3238" s="323"/>
    </row>
    <row r="3239" spans="1:17" x14ac:dyDescent="0.2">
      <c r="A3239" s="357"/>
      <c r="B3239" s="347"/>
      <c r="C3239" s="580"/>
      <c r="D3239" s="349"/>
      <c r="E3239" s="349"/>
      <c r="F3239" s="350"/>
      <c r="G3239" s="349"/>
      <c r="H3239" s="349"/>
      <c r="I3239" s="351"/>
      <c r="J3239" s="352"/>
      <c r="K3239" s="352"/>
      <c r="L3239" s="353"/>
      <c r="M3239" s="352"/>
      <c r="N3239" s="371"/>
      <c r="O3239" s="322"/>
      <c r="P3239" s="322"/>
      <c r="Q3239" s="323"/>
    </row>
    <row r="3240" spans="1:17" x14ac:dyDescent="0.2">
      <c r="A3240" s="357"/>
      <c r="B3240" s="347"/>
      <c r="C3240" s="580"/>
      <c r="D3240" s="349"/>
      <c r="E3240" s="349"/>
      <c r="F3240" s="350"/>
      <c r="G3240" s="349"/>
      <c r="H3240" s="349"/>
      <c r="I3240" s="351"/>
      <c r="J3240" s="352"/>
      <c r="K3240" s="352"/>
      <c r="L3240" s="353"/>
      <c r="M3240" s="352"/>
      <c r="N3240" s="371"/>
      <c r="O3240" s="322"/>
      <c r="P3240" s="322"/>
      <c r="Q3240" s="323"/>
    </row>
    <row r="3241" spans="1:17" x14ac:dyDescent="0.2">
      <c r="A3241" s="357"/>
      <c r="B3241" s="347"/>
      <c r="C3241" s="580"/>
      <c r="D3241" s="349"/>
      <c r="E3241" s="349"/>
      <c r="F3241" s="350"/>
      <c r="G3241" s="349"/>
      <c r="H3241" s="349"/>
      <c r="I3241" s="351"/>
      <c r="J3241" s="352"/>
      <c r="K3241" s="352"/>
      <c r="L3241" s="353"/>
      <c r="M3241" s="352"/>
      <c r="N3241" s="371"/>
      <c r="O3241" s="322"/>
      <c r="P3241" s="322"/>
      <c r="Q3241" s="323"/>
    </row>
    <row r="3242" spans="1:17" x14ac:dyDescent="0.2">
      <c r="A3242" s="357"/>
      <c r="B3242" s="347"/>
      <c r="C3242" s="580"/>
      <c r="D3242" s="349"/>
      <c r="E3242" s="349"/>
      <c r="F3242" s="350"/>
      <c r="G3242" s="349"/>
      <c r="H3242" s="349"/>
      <c r="I3242" s="351"/>
      <c r="J3242" s="352"/>
      <c r="K3242" s="352"/>
      <c r="L3242" s="353"/>
      <c r="M3242" s="352"/>
      <c r="N3242" s="371"/>
      <c r="O3242" s="322"/>
      <c r="P3242" s="322"/>
      <c r="Q3242" s="323"/>
    </row>
    <row r="3243" spans="1:17" x14ac:dyDescent="0.2">
      <c r="A3243" s="357"/>
      <c r="B3243" s="347"/>
      <c r="C3243" s="580"/>
      <c r="D3243" s="349"/>
      <c r="E3243" s="349"/>
      <c r="F3243" s="350"/>
      <c r="G3243" s="349"/>
      <c r="H3243" s="349"/>
      <c r="I3243" s="351"/>
      <c r="J3243" s="352"/>
      <c r="K3243" s="352"/>
      <c r="L3243" s="353"/>
      <c r="M3243" s="352"/>
      <c r="N3243" s="371"/>
      <c r="O3243" s="322"/>
      <c r="P3243" s="322"/>
      <c r="Q3243" s="323"/>
    </row>
    <row r="3244" spans="1:17" x14ac:dyDescent="0.2">
      <c r="A3244" s="357"/>
      <c r="B3244" s="347"/>
      <c r="C3244" s="580"/>
      <c r="D3244" s="349"/>
      <c r="E3244" s="349"/>
      <c r="F3244" s="350"/>
      <c r="G3244" s="349"/>
      <c r="H3244" s="349"/>
      <c r="I3244" s="351"/>
      <c r="J3244" s="352"/>
      <c r="K3244" s="352"/>
      <c r="L3244" s="353"/>
      <c r="M3244" s="352"/>
      <c r="N3244" s="371"/>
      <c r="O3244" s="322"/>
      <c r="P3244" s="322"/>
      <c r="Q3244" s="323"/>
    </row>
    <row r="3245" spans="1:17" x14ac:dyDescent="0.2">
      <c r="A3245" s="357"/>
      <c r="B3245" s="347"/>
      <c r="C3245" s="580"/>
      <c r="D3245" s="349"/>
      <c r="E3245" s="349"/>
      <c r="F3245" s="350"/>
      <c r="G3245" s="349"/>
      <c r="H3245" s="349"/>
      <c r="I3245" s="351"/>
      <c r="J3245" s="352"/>
      <c r="K3245" s="352"/>
      <c r="L3245" s="353"/>
      <c r="M3245" s="352"/>
      <c r="N3245" s="371"/>
      <c r="O3245" s="322"/>
      <c r="P3245" s="322"/>
      <c r="Q3245" s="323"/>
    </row>
    <row r="3246" spans="1:17" x14ac:dyDescent="0.2">
      <c r="A3246" s="357"/>
      <c r="B3246" s="347"/>
      <c r="C3246" s="580"/>
      <c r="D3246" s="349"/>
      <c r="E3246" s="349"/>
      <c r="F3246" s="350"/>
      <c r="G3246" s="349"/>
      <c r="H3246" s="349"/>
      <c r="I3246" s="351"/>
      <c r="J3246" s="352"/>
      <c r="K3246" s="352"/>
      <c r="L3246" s="353"/>
      <c r="M3246" s="352"/>
      <c r="N3246" s="371"/>
      <c r="O3246" s="322"/>
      <c r="P3246" s="322"/>
      <c r="Q3246" s="323"/>
    </row>
    <row r="3247" spans="1:17" x14ac:dyDescent="0.2">
      <c r="A3247" s="357"/>
      <c r="B3247" s="347"/>
      <c r="C3247" s="580"/>
      <c r="D3247" s="349"/>
      <c r="E3247" s="349"/>
      <c r="F3247" s="350"/>
      <c r="G3247" s="349"/>
      <c r="H3247" s="349"/>
      <c r="I3247" s="351"/>
      <c r="J3247" s="352"/>
      <c r="K3247" s="352"/>
      <c r="L3247" s="353"/>
      <c r="M3247" s="352"/>
      <c r="N3247" s="371"/>
      <c r="O3247" s="322"/>
      <c r="P3247" s="322"/>
      <c r="Q3247" s="323"/>
    </row>
    <row r="3248" spans="1:17" x14ac:dyDescent="0.2">
      <c r="A3248" s="357"/>
      <c r="B3248" s="347"/>
      <c r="C3248" s="580"/>
      <c r="D3248" s="349"/>
      <c r="E3248" s="349"/>
      <c r="F3248" s="350"/>
      <c r="G3248" s="349"/>
      <c r="H3248" s="349"/>
      <c r="I3248" s="351"/>
      <c r="J3248" s="352"/>
      <c r="K3248" s="352"/>
      <c r="L3248" s="353"/>
      <c r="M3248" s="352"/>
      <c r="N3248" s="371"/>
      <c r="O3248" s="322"/>
      <c r="P3248" s="322"/>
      <c r="Q3248" s="323"/>
    </row>
    <row r="3249" spans="1:17" x14ac:dyDescent="0.2">
      <c r="A3249" s="357"/>
      <c r="B3249" s="347"/>
      <c r="C3249" s="580"/>
      <c r="D3249" s="349"/>
      <c r="E3249" s="349"/>
      <c r="F3249" s="350"/>
      <c r="G3249" s="349"/>
      <c r="H3249" s="349"/>
      <c r="I3249" s="351"/>
      <c r="J3249" s="352"/>
      <c r="K3249" s="352"/>
      <c r="L3249" s="353"/>
      <c r="M3249" s="352"/>
      <c r="N3249" s="371"/>
      <c r="O3249" s="322"/>
      <c r="P3249" s="322"/>
      <c r="Q3249" s="323"/>
    </row>
    <row r="3250" spans="1:17" x14ac:dyDescent="0.2">
      <c r="A3250" s="357"/>
      <c r="B3250" s="347"/>
      <c r="C3250" s="580"/>
      <c r="D3250" s="349"/>
      <c r="E3250" s="349"/>
      <c r="F3250" s="350"/>
      <c r="G3250" s="349"/>
      <c r="H3250" s="349"/>
      <c r="I3250" s="351"/>
      <c r="J3250" s="352"/>
      <c r="K3250" s="352"/>
      <c r="L3250" s="353"/>
      <c r="M3250" s="352"/>
      <c r="N3250" s="371"/>
      <c r="O3250" s="322"/>
      <c r="P3250" s="322"/>
      <c r="Q3250" s="323"/>
    </row>
    <row r="3251" spans="1:17" x14ac:dyDescent="0.2">
      <c r="A3251" s="357"/>
      <c r="B3251" s="347"/>
      <c r="C3251" s="580"/>
      <c r="D3251" s="349"/>
      <c r="E3251" s="349"/>
      <c r="F3251" s="350"/>
      <c r="G3251" s="349"/>
      <c r="H3251" s="349"/>
      <c r="I3251" s="351"/>
      <c r="J3251" s="352"/>
      <c r="K3251" s="352"/>
      <c r="L3251" s="353"/>
      <c r="M3251" s="352"/>
      <c r="N3251" s="371"/>
      <c r="O3251" s="322"/>
      <c r="P3251" s="322"/>
      <c r="Q3251" s="323"/>
    </row>
    <row r="3252" spans="1:17" x14ac:dyDescent="0.2">
      <c r="A3252" s="357"/>
      <c r="B3252" s="347"/>
      <c r="C3252" s="580"/>
      <c r="D3252" s="349"/>
      <c r="E3252" s="349"/>
      <c r="F3252" s="350"/>
      <c r="G3252" s="349"/>
      <c r="H3252" s="349"/>
      <c r="I3252" s="351"/>
      <c r="J3252" s="352"/>
      <c r="K3252" s="352"/>
      <c r="L3252" s="353"/>
      <c r="M3252" s="352"/>
      <c r="N3252" s="371"/>
      <c r="O3252" s="322"/>
      <c r="P3252" s="322"/>
      <c r="Q3252" s="323"/>
    </row>
    <row r="3253" spans="1:17" x14ac:dyDescent="0.2">
      <c r="A3253" s="357"/>
      <c r="B3253" s="347"/>
      <c r="C3253" s="580"/>
      <c r="D3253" s="349"/>
      <c r="E3253" s="349"/>
      <c r="F3253" s="350"/>
      <c r="G3253" s="349"/>
      <c r="H3253" s="349"/>
      <c r="I3253" s="351"/>
      <c r="J3253" s="352"/>
      <c r="K3253" s="352"/>
      <c r="L3253" s="353"/>
      <c r="M3253" s="352"/>
      <c r="N3253" s="371"/>
      <c r="O3253" s="322"/>
      <c r="P3253" s="322"/>
      <c r="Q3253" s="323"/>
    </row>
    <row r="3254" spans="1:17" x14ac:dyDescent="0.2">
      <c r="A3254" s="357"/>
      <c r="B3254" s="347"/>
      <c r="C3254" s="580"/>
      <c r="D3254" s="349"/>
      <c r="E3254" s="349"/>
      <c r="F3254" s="350"/>
      <c r="G3254" s="349"/>
      <c r="H3254" s="349"/>
      <c r="I3254" s="351"/>
      <c r="J3254" s="352"/>
      <c r="K3254" s="352"/>
      <c r="L3254" s="353"/>
      <c r="M3254" s="352"/>
      <c r="N3254" s="371"/>
      <c r="O3254" s="322"/>
      <c r="P3254" s="322"/>
      <c r="Q3254" s="323"/>
    </row>
    <row r="3255" spans="1:17" x14ac:dyDescent="0.2">
      <c r="A3255" s="357"/>
      <c r="B3255" s="347"/>
      <c r="C3255" s="580"/>
      <c r="D3255" s="349"/>
      <c r="E3255" s="349"/>
      <c r="F3255" s="350"/>
      <c r="G3255" s="349"/>
      <c r="H3255" s="349"/>
      <c r="I3255" s="351"/>
      <c r="J3255" s="352"/>
      <c r="K3255" s="352"/>
      <c r="L3255" s="353"/>
      <c r="M3255" s="352"/>
      <c r="N3255" s="371"/>
      <c r="O3255" s="322"/>
      <c r="P3255" s="322"/>
      <c r="Q3255" s="323"/>
    </row>
    <row r="3256" spans="1:17" x14ac:dyDescent="0.2">
      <c r="A3256" s="357"/>
      <c r="B3256" s="347"/>
      <c r="C3256" s="580"/>
      <c r="D3256" s="349"/>
      <c r="E3256" s="349"/>
      <c r="F3256" s="350"/>
      <c r="G3256" s="349"/>
      <c r="H3256" s="349"/>
      <c r="I3256" s="351"/>
      <c r="J3256" s="352"/>
      <c r="K3256" s="352"/>
      <c r="L3256" s="353"/>
      <c r="M3256" s="352"/>
      <c r="N3256" s="371"/>
      <c r="O3256" s="322"/>
      <c r="P3256" s="322"/>
      <c r="Q3256" s="323"/>
    </row>
    <row r="3257" spans="1:17" x14ac:dyDescent="0.2">
      <c r="A3257" s="357"/>
      <c r="B3257" s="347"/>
      <c r="C3257" s="580"/>
      <c r="D3257" s="349"/>
      <c r="E3257" s="349"/>
      <c r="F3257" s="350"/>
      <c r="G3257" s="349"/>
      <c r="H3257" s="349"/>
      <c r="I3257" s="351"/>
      <c r="J3257" s="352"/>
      <c r="K3257" s="352"/>
      <c r="L3257" s="353"/>
      <c r="M3257" s="352"/>
      <c r="N3257" s="371"/>
      <c r="O3257" s="322"/>
      <c r="P3257" s="322"/>
      <c r="Q3257" s="323"/>
    </row>
    <row r="3258" spans="1:17" x14ac:dyDescent="0.2">
      <c r="A3258" s="357"/>
      <c r="B3258" s="347"/>
      <c r="C3258" s="580"/>
      <c r="D3258" s="349"/>
      <c r="E3258" s="349"/>
      <c r="F3258" s="350"/>
      <c r="G3258" s="349"/>
      <c r="H3258" s="349"/>
      <c r="I3258" s="351"/>
      <c r="J3258" s="352"/>
      <c r="K3258" s="352"/>
      <c r="L3258" s="353"/>
      <c r="M3258" s="352"/>
      <c r="N3258" s="371"/>
      <c r="O3258" s="322"/>
      <c r="P3258" s="322"/>
      <c r="Q3258" s="323"/>
    </row>
    <row r="3259" spans="1:17" x14ac:dyDescent="0.2">
      <c r="A3259" s="357"/>
      <c r="B3259" s="347"/>
      <c r="C3259" s="580"/>
      <c r="D3259" s="349"/>
      <c r="E3259" s="349"/>
      <c r="F3259" s="350"/>
      <c r="G3259" s="349"/>
      <c r="H3259" s="349"/>
      <c r="I3259" s="351"/>
      <c r="J3259" s="352"/>
      <c r="K3259" s="352"/>
      <c r="L3259" s="353"/>
      <c r="M3259" s="352"/>
      <c r="N3259" s="371"/>
      <c r="O3259" s="322"/>
      <c r="P3259" s="322"/>
      <c r="Q3259" s="323"/>
    </row>
    <row r="3260" spans="1:17" x14ac:dyDescent="0.2">
      <c r="A3260" s="357"/>
      <c r="B3260" s="347"/>
      <c r="C3260" s="580"/>
      <c r="D3260" s="349"/>
      <c r="E3260" s="349"/>
      <c r="F3260" s="350"/>
      <c r="G3260" s="349"/>
      <c r="H3260" s="349"/>
      <c r="I3260" s="351"/>
      <c r="J3260" s="352"/>
      <c r="K3260" s="352"/>
      <c r="L3260" s="353"/>
      <c r="M3260" s="352"/>
      <c r="N3260" s="371"/>
      <c r="O3260" s="322"/>
      <c r="P3260" s="322"/>
      <c r="Q3260" s="323"/>
    </row>
    <row r="3261" spans="1:17" x14ac:dyDescent="0.2">
      <c r="A3261" s="357"/>
      <c r="B3261" s="347"/>
      <c r="C3261" s="580"/>
      <c r="D3261" s="349"/>
      <c r="E3261" s="349"/>
      <c r="F3261" s="350"/>
      <c r="G3261" s="349"/>
      <c r="H3261" s="349"/>
      <c r="I3261" s="351"/>
      <c r="J3261" s="352"/>
      <c r="K3261" s="352"/>
      <c r="L3261" s="353"/>
      <c r="M3261" s="352"/>
      <c r="N3261" s="371"/>
      <c r="O3261" s="322"/>
      <c r="P3261" s="322"/>
      <c r="Q3261" s="323"/>
    </row>
    <row r="3262" spans="1:17" x14ac:dyDescent="0.2">
      <c r="A3262" s="357"/>
      <c r="B3262" s="347"/>
      <c r="C3262" s="580"/>
      <c r="D3262" s="349"/>
      <c r="E3262" s="349"/>
      <c r="F3262" s="350"/>
      <c r="G3262" s="349"/>
      <c r="H3262" s="349"/>
      <c r="I3262" s="351"/>
      <c r="J3262" s="352"/>
      <c r="K3262" s="352"/>
      <c r="L3262" s="353"/>
      <c r="M3262" s="352"/>
      <c r="N3262" s="371"/>
      <c r="O3262" s="322"/>
      <c r="P3262" s="322"/>
      <c r="Q3262" s="323"/>
    </row>
    <row r="3263" spans="1:17" x14ac:dyDescent="0.2">
      <c r="A3263" s="357"/>
      <c r="B3263" s="347"/>
      <c r="C3263" s="580"/>
      <c r="D3263" s="349"/>
      <c r="E3263" s="349"/>
      <c r="F3263" s="350"/>
      <c r="G3263" s="349"/>
      <c r="H3263" s="349"/>
      <c r="I3263" s="351"/>
      <c r="J3263" s="352"/>
      <c r="K3263" s="352"/>
      <c r="L3263" s="353"/>
      <c r="M3263" s="352"/>
      <c r="N3263" s="371"/>
      <c r="O3263" s="322"/>
      <c r="P3263" s="322"/>
      <c r="Q3263" s="323"/>
    </row>
    <row r="3264" spans="1:17" x14ac:dyDescent="0.2">
      <c r="A3264" s="357"/>
      <c r="B3264" s="347"/>
      <c r="C3264" s="580"/>
      <c r="D3264" s="349"/>
      <c r="E3264" s="349"/>
      <c r="F3264" s="350"/>
      <c r="G3264" s="349"/>
      <c r="H3264" s="349"/>
      <c r="I3264" s="351"/>
      <c r="J3264" s="352"/>
      <c r="K3264" s="352"/>
      <c r="L3264" s="353"/>
      <c r="M3264" s="352"/>
      <c r="N3264" s="371"/>
      <c r="O3264" s="322"/>
      <c r="P3264" s="322"/>
      <c r="Q3264" s="323"/>
    </row>
    <row r="3265" spans="1:17" x14ac:dyDescent="0.2">
      <c r="A3265" s="357"/>
      <c r="B3265" s="347"/>
      <c r="C3265" s="580"/>
      <c r="D3265" s="349"/>
      <c r="E3265" s="349"/>
      <c r="F3265" s="350"/>
      <c r="G3265" s="349"/>
      <c r="H3265" s="349"/>
      <c r="I3265" s="351"/>
      <c r="J3265" s="352"/>
      <c r="K3265" s="352"/>
      <c r="L3265" s="353"/>
      <c r="M3265" s="352"/>
      <c r="N3265" s="371"/>
      <c r="O3265" s="322"/>
      <c r="P3265" s="322"/>
      <c r="Q3265" s="323"/>
    </row>
    <row r="3266" spans="1:17" x14ac:dyDescent="0.2">
      <c r="A3266" s="357"/>
      <c r="B3266" s="347"/>
      <c r="C3266" s="580"/>
      <c r="D3266" s="349"/>
      <c r="E3266" s="349"/>
      <c r="F3266" s="350"/>
      <c r="G3266" s="349"/>
      <c r="H3266" s="349"/>
      <c r="I3266" s="351"/>
      <c r="J3266" s="352"/>
      <c r="K3266" s="352"/>
      <c r="L3266" s="353"/>
      <c r="M3266" s="352"/>
      <c r="N3266" s="371"/>
      <c r="O3266" s="322"/>
      <c r="P3266" s="322"/>
      <c r="Q3266" s="323"/>
    </row>
    <row r="3267" spans="1:17" x14ac:dyDescent="0.2">
      <c r="A3267" s="357"/>
      <c r="B3267" s="347"/>
      <c r="C3267" s="580"/>
      <c r="D3267" s="349"/>
      <c r="E3267" s="349"/>
      <c r="F3267" s="350"/>
      <c r="G3267" s="349"/>
      <c r="H3267" s="349"/>
      <c r="I3267" s="351"/>
      <c r="J3267" s="352"/>
      <c r="K3267" s="352"/>
      <c r="L3267" s="353"/>
      <c r="M3267" s="352"/>
      <c r="N3267" s="371"/>
      <c r="O3267" s="322"/>
      <c r="P3267" s="322"/>
      <c r="Q3267" s="323"/>
    </row>
    <row r="3268" spans="1:17" x14ac:dyDescent="0.2">
      <c r="A3268" s="357"/>
      <c r="B3268" s="347"/>
      <c r="C3268" s="580"/>
      <c r="D3268" s="349"/>
      <c r="E3268" s="349"/>
      <c r="F3268" s="350"/>
      <c r="G3268" s="349"/>
      <c r="H3268" s="349"/>
      <c r="I3268" s="351"/>
      <c r="J3268" s="352"/>
      <c r="K3268" s="352"/>
      <c r="L3268" s="353"/>
      <c r="M3268" s="352"/>
      <c r="N3268" s="371"/>
      <c r="O3268" s="322"/>
      <c r="P3268" s="322"/>
      <c r="Q3268" s="323"/>
    </row>
    <row r="3269" spans="1:17" x14ac:dyDescent="0.2">
      <c r="A3269" s="357"/>
      <c r="B3269" s="347"/>
      <c r="C3269" s="580"/>
      <c r="D3269" s="349"/>
      <c r="E3269" s="349"/>
      <c r="F3269" s="350"/>
      <c r="G3269" s="349"/>
      <c r="H3269" s="349"/>
      <c r="I3269" s="351"/>
      <c r="J3269" s="352"/>
      <c r="K3269" s="352"/>
      <c r="L3269" s="353"/>
      <c r="M3269" s="352"/>
      <c r="N3269" s="371"/>
      <c r="O3269" s="322"/>
      <c r="P3269" s="322"/>
      <c r="Q3269" s="323"/>
    </row>
    <row r="3270" spans="1:17" x14ac:dyDescent="0.2">
      <c r="A3270" s="357"/>
      <c r="B3270" s="347"/>
      <c r="C3270" s="580"/>
      <c r="D3270" s="349"/>
      <c r="E3270" s="349"/>
      <c r="F3270" s="350"/>
      <c r="G3270" s="349"/>
      <c r="H3270" s="349"/>
      <c r="I3270" s="351"/>
      <c r="J3270" s="352"/>
      <c r="K3270" s="352"/>
      <c r="L3270" s="353"/>
      <c r="M3270" s="352"/>
      <c r="N3270" s="371"/>
      <c r="O3270" s="322"/>
      <c r="P3270" s="322"/>
      <c r="Q3270" s="323"/>
    </row>
    <row r="3271" spans="1:17" x14ac:dyDescent="0.2">
      <c r="A3271" s="357"/>
      <c r="B3271" s="347"/>
      <c r="C3271" s="580"/>
      <c r="D3271" s="349"/>
      <c r="E3271" s="349"/>
      <c r="F3271" s="350"/>
      <c r="G3271" s="349"/>
      <c r="H3271" s="349"/>
      <c r="I3271" s="351"/>
      <c r="J3271" s="352"/>
      <c r="K3271" s="352"/>
      <c r="L3271" s="353"/>
      <c r="M3271" s="352"/>
      <c r="N3271" s="371"/>
      <c r="O3271" s="322"/>
      <c r="P3271" s="322"/>
      <c r="Q3271" s="323"/>
    </row>
    <row r="3272" spans="1:17" x14ac:dyDescent="0.2">
      <c r="A3272" s="357"/>
      <c r="B3272" s="347"/>
      <c r="C3272" s="580"/>
      <c r="D3272" s="349"/>
      <c r="E3272" s="349"/>
      <c r="F3272" s="350"/>
      <c r="G3272" s="349"/>
      <c r="H3272" s="349"/>
      <c r="I3272" s="351"/>
      <c r="J3272" s="352"/>
      <c r="K3272" s="352"/>
      <c r="L3272" s="353"/>
      <c r="M3272" s="352"/>
      <c r="N3272" s="371"/>
      <c r="O3272" s="322"/>
      <c r="P3272" s="322"/>
      <c r="Q3272" s="323"/>
    </row>
    <row r="3273" spans="1:17" x14ac:dyDescent="0.2">
      <c r="A3273" s="357"/>
      <c r="B3273" s="347"/>
      <c r="C3273" s="580"/>
      <c r="D3273" s="349"/>
      <c r="E3273" s="349"/>
      <c r="F3273" s="350"/>
      <c r="G3273" s="349"/>
      <c r="H3273" s="349"/>
      <c r="I3273" s="351"/>
      <c r="J3273" s="352"/>
      <c r="K3273" s="352"/>
      <c r="L3273" s="353"/>
      <c r="M3273" s="352"/>
      <c r="N3273" s="371"/>
      <c r="O3273" s="322"/>
      <c r="P3273" s="322"/>
      <c r="Q3273" s="323"/>
    </row>
    <row r="3274" spans="1:17" x14ac:dyDescent="0.2">
      <c r="A3274" s="357"/>
      <c r="B3274" s="347"/>
      <c r="C3274" s="580"/>
      <c r="D3274" s="349"/>
      <c r="E3274" s="349"/>
      <c r="F3274" s="350"/>
      <c r="G3274" s="349"/>
      <c r="H3274" s="349"/>
      <c r="I3274" s="351"/>
      <c r="J3274" s="352"/>
      <c r="K3274" s="352"/>
      <c r="L3274" s="353"/>
      <c r="M3274" s="352"/>
      <c r="N3274" s="371"/>
      <c r="O3274" s="322"/>
      <c r="P3274" s="322"/>
      <c r="Q3274" s="323"/>
    </row>
    <row r="3275" spans="1:17" x14ac:dyDescent="0.2">
      <c r="A3275" s="357"/>
      <c r="B3275" s="347"/>
      <c r="C3275" s="580"/>
      <c r="D3275" s="349"/>
      <c r="E3275" s="349"/>
      <c r="F3275" s="350"/>
      <c r="G3275" s="349"/>
      <c r="H3275" s="349"/>
      <c r="I3275" s="351"/>
      <c r="J3275" s="352"/>
      <c r="K3275" s="352"/>
      <c r="L3275" s="353"/>
      <c r="M3275" s="352"/>
      <c r="N3275" s="371"/>
      <c r="O3275" s="322"/>
      <c r="P3275" s="322"/>
      <c r="Q3275" s="323"/>
    </row>
    <row r="3276" spans="1:17" x14ac:dyDescent="0.2">
      <c r="A3276" s="357"/>
      <c r="B3276" s="347"/>
      <c r="C3276" s="580"/>
      <c r="D3276" s="349"/>
      <c r="E3276" s="349"/>
      <c r="F3276" s="350"/>
      <c r="G3276" s="349"/>
      <c r="H3276" s="349"/>
      <c r="I3276" s="351"/>
      <c r="J3276" s="352"/>
      <c r="K3276" s="352"/>
      <c r="L3276" s="353"/>
      <c r="M3276" s="352"/>
      <c r="N3276" s="371"/>
      <c r="O3276" s="322"/>
      <c r="P3276" s="322"/>
      <c r="Q3276" s="323"/>
    </row>
    <row r="3277" spans="1:17" x14ac:dyDescent="0.2">
      <c r="A3277" s="357"/>
      <c r="B3277" s="347"/>
      <c r="C3277" s="580"/>
      <c r="D3277" s="349"/>
      <c r="E3277" s="349"/>
      <c r="F3277" s="350"/>
      <c r="G3277" s="349"/>
      <c r="H3277" s="349"/>
      <c r="I3277" s="351"/>
      <c r="J3277" s="352"/>
      <c r="K3277" s="352"/>
      <c r="L3277" s="353"/>
      <c r="M3277" s="352"/>
      <c r="N3277" s="371"/>
      <c r="O3277" s="322"/>
      <c r="P3277" s="322"/>
      <c r="Q3277" s="323"/>
    </row>
    <row r="3278" spans="1:17" x14ac:dyDescent="0.2">
      <c r="A3278" s="357"/>
      <c r="B3278" s="347"/>
      <c r="C3278" s="580"/>
      <c r="D3278" s="349"/>
      <c r="E3278" s="349"/>
      <c r="F3278" s="350"/>
      <c r="G3278" s="349"/>
      <c r="H3278" s="349"/>
      <c r="I3278" s="351"/>
      <c r="J3278" s="352"/>
      <c r="K3278" s="352"/>
      <c r="L3278" s="353"/>
      <c r="M3278" s="352"/>
      <c r="N3278" s="371"/>
      <c r="O3278" s="322"/>
      <c r="P3278" s="322"/>
      <c r="Q3278" s="323"/>
    </row>
    <row r="3279" spans="1:17" x14ac:dyDescent="0.2">
      <c r="A3279" s="357"/>
      <c r="B3279" s="347"/>
      <c r="C3279" s="580"/>
      <c r="D3279" s="349"/>
      <c r="E3279" s="349"/>
      <c r="F3279" s="350"/>
      <c r="G3279" s="349"/>
      <c r="H3279" s="349"/>
      <c r="I3279" s="351"/>
      <c r="J3279" s="352"/>
      <c r="K3279" s="352"/>
      <c r="L3279" s="353"/>
      <c r="M3279" s="352"/>
      <c r="N3279" s="371"/>
      <c r="O3279" s="322"/>
      <c r="P3279" s="322"/>
      <c r="Q3279" s="323"/>
    </row>
    <row r="3280" spans="1:17" x14ac:dyDescent="0.2">
      <c r="A3280" s="357"/>
      <c r="B3280" s="347"/>
      <c r="C3280" s="580"/>
      <c r="D3280" s="349"/>
      <c r="E3280" s="349"/>
      <c r="F3280" s="350"/>
      <c r="G3280" s="349"/>
      <c r="H3280" s="349"/>
      <c r="I3280" s="351"/>
      <c r="J3280" s="352"/>
      <c r="K3280" s="352"/>
      <c r="L3280" s="353"/>
      <c r="M3280" s="352"/>
      <c r="N3280" s="371"/>
      <c r="O3280" s="322"/>
      <c r="P3280" s="322"/>
      <c r="Q3280" s="323"/>
    </row>
    <row r="3281" spans="1:17" x14ac:dyDescent="0.2">
      <c r="A3281" s="357"/>
      <c r="B3281" s="347"/>
      <c r="C3281" s="580"/>
      <c r="D3281" s="349"/>
      <c r="E3281" s="349"/>
      <c r="F3281" s="350"/>
      <c r="G3281" s="349"/>
      <c r="H3281" s="349"/>
      <c r="I3281" s="351"/>
      <c r="J3281" s="352"/>
      <c r="K3281" s="352"/>
      <c r="L3281" s="353"/>
      <c r="M3281" s="352"/>
      <c r="N3281" s="371"/>
      <c r="O3281" s="322"/>
      <c r="P3281" s="322"/>
      <c r="Q3281" s="323"/>
    </row>
    <row r="3282" spans="1:17" x14ac:dyDescent="0.2">
      <c r="A3282" s="357"/>
      <c r="B3282" s="347"/>
      <c r="C3282" s="580"/>
      <c r="D3282" s="349"/>
      <c r="E3282" s="349"/>
      <c r="F3282" s="350"/>
      <c r="G3282" s="349"/>
      <c r="H3282" s="349"/>
      <c r="I3282" s="351"/>
      <c r="J3282" s="352"/>
      <c r="K3282" s="352"/>
      <c r="L3282" s="353"/>
      <c r="M3282" s="352"/>
      <c r="N3282" s="371"/>
      <c r="O3282" s="322"/>
      <c r="P3282" s="322"/>
      <c r="Q3282" s="323"/>
    </row>
    <row r="3283" spans="1:17" x14ac:dyDescent="0.2">
      <c r="A3283" s="357"/>
      <c r="B3283" s="347"/>
      <c r="C3283" s="580"/>
      <c r="D3283" s="349"/>
      <c r="E3283" s="349"/>
      <c r="F3283" s="350"/>
      <c r="G3283" s="349"/>
      <c r="H3283" s="349"/>
      <c r="I3283" s="351"/>
      <c r="J3283" s="352"/>
      <c r="K3283" s="352"/>
      <c r="L3283" s="353"/>
      <c r="M3283" s="352"/>
      <c r="N3283" s="371"/>
      <c r="O3283" s="322"/>
      <c r="P3283" s="322"/>
      <c r="Q3283" s="323"/>
    </row>
    <row r="3284" spans="1:17" x14ac:dyDescent="0.2">
      <c r="A3284" s="357"/>
      <c r="B3284" s="347"/>
      <c r="C3284" s="580"/>
      <c r="D3284" s="349"/>
      <c r="E3284" s="349"/>
      <c r="F3284" s="350"/>
      <c r="G3284" s="349"/>
      <c r="H3284" s="349"/>
      <c r="I3284" s="351"/>
      <c r="J3284" s="352"/>
      <c r="K3284" s="352"/>
      <c r="L3284" s="353"/>
      <c r="M3284" s="352"/>
      <c r="N3284" s="371"/>
      <c r="O3284" s="322"/>
      <c r="P3284" s="322"/>
      <c r="Q3284" s="323"/>
    </row>
    <row r="3285" spans="1:17" x14ac:dyDescent="0.2">
      <c r="A3285" s="357"/>
      <c r="B3285" s="347"/>
      <c r="C3285" s="580"/>
      <c r="D3285" s="349"/>
      <c r="E3285" s="349"/>
      <c r="F3285" s="350"/>
      <c r="G3285" s="349"/>
      <c r="H3285" s="349"/>
      <c r="I3285" s="351"/>
      <c r="J3285" s="352"/>
      <c r="K3285" s="352"/>
      <c r="L3285" s="353"/>
      <c r="M3285" s="352"/>
      <c r="N3285" s="371"/>
      <c r="O3285" s="322"/>
      <c r="P3285" s="322"/>
      <c r="Q3285" s="323"/>
    </row>
    <row r="3286" spans="1:17" x14ac:dyDescent="0.2">
      <c r="A3286" s="357"/>
      <c r="B3286" s="347"/>
      <c r="C3286" s="580"/>
      <c r="D3286" s="349"/>
      <c r="E3286" s="349"/>
      <c r="F3286" s="350"/>
      <c r="G3286" s="349"/>
      <c r="H3286" s="349"/>
      <c r="I3286" s="351"/>
      <c r="J3286" s="352"/>
      <c r="K3286" s="352"/>
      <c r="L3286" s="353"/>
      <c r="M3286" s="352"/>
      <c r="N3286" s="371"/>
      <c r="O3286" s="322"/>
      <c r="P3286" s="322"/>
      <c r="Q3286" s="323"/>
    </row>
    <row r="3287" spans="1:17" x14ac:dyDescent="0.2">
      <c r="A3287" s="357"/>
      <c r="B3287" s="347"/>
      <c r="C3287" s="580"/>
      <c r="D3287" s="349"/>
      <c r="E3287" s="349"/>
      <c r="F3287" s="350"/>
      <c r="G3287" s="349"/>
      <c r="H3287" s="349"/>
      <c r="I3287" s="351"/>
      <c r="J3287" s="352"/>
      <c r="K3287" s="352"/>
      <c r="L3287" s="353"/>
      <c r="M3287" s="352"/>
      <c r="N3287" s="371"/>
      <c r="O3287" s="322"/>
      <c r="P3287" s="322"/>
      <c r="Q3287" s="323"/>
    </row>
    <row r="3288" spans="1:17" x14ac:dyDescent="0.2">
      <c r="A3288" s="357"/>
      <c r="B3288" s="347"/>
      <c r="C3288" s="580"/>
      <c r="D3288" s="349"/>
      <c r="E3288" s="349"/>
      <c r="F3288" s="350"/>
      <c r="G3288" s="349"/>
      <c r="H3288" s="349"/>
      <c r="I3288" s="351"/>
      <c r="J3288" s="352"/>
      <c r="K3288" s="352"/>
      <c r="L3288" s="353"/>
      <c r="M3288" s="352"/>
      <c r="N3288" s="371"/>
      <c r="O3288" s="322"/>
      <c r="P3288" s="322"/>
      <c r="Q3288" s="323"/>
    </row>
    <row r="3289" spans="1:17" x14ac:dyDescent="0.2">
      <c r="A3289" s="357"/>
      <c r="B3289" s="347"/>
      <c r="C3289" s="580"/>
      <c r="D3289" s="349"/>
      <c r="E3289" s="349"/>
      <c r="F3289" s="350"/>
      <c r="G3289" s="349"/>
      <c r="H3289" s="349"/>
      <c r="I3289" s="351"/>
      <c r="J3289" s="352"/>
      <c r="K3289" s="352"/>
      <c r="L3289" s="353"/>
      <c r="M3289" s="352"/>
      <c r="N3289" s="371"/>
      <c r="O3289" s="322"/>
      <c r="P3289" s="322"/>
      <c r="Q3289" s="323"/>
    </row>
    <row r="3290" spans="1:17" x14ac:dyDescent="0.2">
      <c r="A3290" s="357"/>
      <c r="B3290" s="347"/>
      <c r="C3290" s="580"/>
      <c r="D3290" s="349"/>
      <c r="E3290" s="349"/>
      <c r="F3290" s="350"/>
      <c r="G3290" s="349"/>
      <c r="H3290" s="349"/>
      <c r="I3290" s="351"/>
      <c r="J3290" s="352"/>
      <c r="K3290" s="352"/>
      <c r="L3290" s="353"/>
      <c r="M3290" s="352"/>
      <c r="N3290" s="371"/>
      <c r="O3290" s="322"/>
      <c r="P3290" s="322"/>
      <c r="Q3290" s="323"/>
    </row>
    <row r="3291" spans="1:17" x14ac:dyDescent="0.2">
      <c r="A3291" s="357"/>
      <c r="B3291" s="347"/>
      <c r="C3291" s="580"/>
      <c r="D3291" s="349"/>
      <c r="E3291" s="349"/>
      <c r="F3291" s="350"/>
      <c r="G3291" s="349"/>
      <c r="H3291" s="349"/>
      <c r="I3291" s="351"/>
      <c r="J3291" s="352"/>
      <c r="K3291" s="352"/>
      <c r="L3291" s="353"/>
      <c r="M3291" s="352"/>
      <c r="N3291" s="371"/>
      <c r="O3291" s="322"/>
      <c r="P3291" s="322"/>
      <c r="Q3291" s="323"/>
    </row>
    <row r="3292" spans="1:17" x14ac:dyDescent="0.2">
      <c r="A3292" s="357"/>
      <c r="B3292" s="347"/>
      <c r="C3292" s="580"/>
      <c r="D3292" s="349"/>
      <c r="E3292" s="349"/>
      <c r="F3292" s="350"/>
      <c r="G3292" s="349"/>
      <c r="H3292" s="349"/>
      <c r="I3292" s="351"/>
      <c r="J3292" s="352"/>
      <c r="K3292" s="352"/>
      <c r="L3292" s="353"/>
      <c r="M3292" s="352"/>
      <c r="N3292" s="371"/>
      <c r="O3292" s="322"/>
      <c r="P3292" s="322"/>
      <c r="Q3292" s="323"/>
    </row>
    <row r="3293" spans="1:17" x14ac:dyDescent="0.2">
      <c r="A3293" s="357"/>
      <c r="B3293" s="347"/>
      <c r="C3293" s="580"/>
      <c r="D3293" s="349"/>
      <c r="E3293" s="349"/>
      <c r="F3293" s="350"/>
      <c r="G3293" s="349"/>
      <c r="H3293" s="349"/>
      <c r="I3293" s="351"/>
      <c r="J3293" s="352"/>
      <c r="K3293" s="352"/>
      <c r="L3293" s="353"/>
      <c r="M3293" s="352"/>
      <c r="N3293" s="371"/>
      <c r="O3293" s="322"/>
      <c r="P3293" s="322"/>
      <c r="Q3293" s="323"/>
    </row>
    <row r="3294" spans="1:17" x14ac:dyDescent="0.2">
      <c r="A3294" s="357"/>
      <c r="B3294" s="347"/>
      <c r="C3294" s="580"/>
      <c r="D3294" s="349"/>
      <c r="E3294" s="349"/>
      <c r="F3294" s="350"/>
      <c r="G3294" s="349"/>
      <c r="H3294" s="349"/>
      <c r="I3294" s="351"/>
      <c r="J3294" s="352"/>
      <c r="K3294" s="352"/>
      <c r="L3294" s="353"/>
      <c r="M3294" s="352"/>
      <c r="N3294" s="371"/>
      <c r="O3294" s="322"/>
      <c r="P3294" s="322"/>
      <c r="Q3294" s="323"/>
    </row>
    <row r="3295" spans="1:17" x14ac:dyDescent="0.2">
      <c r="A3295" s="357"/>
      <c r="B3295" s="347"/>
      <c r="C3295" s="580"/>
      <c r="D3295" s="349"/>
      <c r="E3295" s="349"/>
      <c r="F3295" s="350"/>
      <c r="G3295" s="349"/>
      <c r="H3295" s="349"/>
      <c r="I3295" s="351"/>
      <c r="J3295" s="352"/>
      <c r="K3295" s="352"/>
      <c r="L3295" s="353"/>
      <c r="M3295" s="352"/>
      <c r="N3295" s="371"/>
      <c r="O3295" s="322"/>
      <c r="P3295" s="322"/>
      <c r="Q3295" s="323"/>
    </row>
    <row r="3296" spans="1:17" x14ac:dyDescent="0.2">
      <c r="A3296" s="357"/>
      <c r="B3296" s="347"/>
      <c r="C3296" s="580"/>
      <c r="D3296" s="349"/>
      <c r="E3296" s="349"/>
      <c r="F3296" s="350"/>
      <c r="G3296" s="349"/>
      <c r="H3296" s="349"/>
      <c r="I3296" s="351"/>
      <c r="J3296" s="352"/>
      <c r="K3296" s="352"/>
      <c r="L3296" s="353"/>
      <c r="M3296" s="352"/>
      <c r="N3296" s="371"/>
      <c r="O3296" s="322"/>
      <c r="P3296" s="322"/>
      <c r="Q3296" s="323"/>
    </row>
    <row r="3297" spans="1:17" x14ac:dyDescent="0.2">
      <c r="A3297" s="357"/>
      <c r="B3297" s="347"/>
      <c r="C3297" s="580"/>
      <c r="D3297" s="349"/>
      <c r="E3297" s="349"/>
      <c r="F3297" s="350"/>
      <c r="G3297" s="349"/>
      <c r="H3297" s="349"/>
      <c r="I3297" s="351"/>
      <c r="J3297" s="352"/>
      <c r="K3297" s="352"/>
      <c r="L3297" s="353"/>
      <c r="M3297" s="352"/>
      <c r="N3297" s="371"/>
      <c r="O3297" s="322"/>
      <c r="P3297" s="322"/>
      <c r="Q3297" s="323"/>
    </row>
    <row r="3298" spans="1:17" x14ac:dyDescent="0.2">
      <c r="A3298" s="357"/>
      <c r="B3298" s="347"/>
      <c r="C3298" s="580"/>
      <c r="D3298" s="349"/>
      <c r="E3298" s="349"/>
      <c r="F3298" s="350"/>
      <c r="G3298" s="349"/>
      <c r="H3298" s="349"/>
      <c r="I3298" s="351"/>
      <c r="J3298" s="352"/>
      <c r="K3298" s="352"/>
      <c r="L3298" s="353"/>
      <c r="M3298" s="352"/>
      <c r="N3298" s="371"/>
      <c r="O3298" s="322"/>
      <c r="P3298" s="322"/>
      <c r="Q3298" s="323"/>
    </row>
    <row r="3299" spans="1:17" x14ac:dyDescent="0.2">
      <c r="A3299" s="357"/>
      <c r="B3299" s="347"/>
      <c r="C3299" s="580"/>
      <c r="D3299" s="349"/>
      <c r="E3299" s="349"/>
      <c r="F3299" s="350"/>
      <c r="G3299" s="349"/>
      <c r="H3299" s="349"/>
      <c r="I3299" s="351"/>
      <c r="J3299" s="352"/>
      <c r="K3299" s="352"/>
      <c r="L3299" s="353"/>
      <c r="M3299" s="352"/>
      <c r="N3299" s="371"/>
      <c r="O3299" s="322"/>
      <c r="P3299" s="322"/>
      <c r="Q3299" s="323"/>
    </row>
    <row r="3300" spans="1:17" x14ac:dyDescent="0.2">
      <c r="A3300" s="357"/>
      <c r="B3300" s="347"/>
      <c r="C3300" s="580"/>
      <c r="D3300" s="349"/>
      <c r="E3300" s="349"/>
      <c r="F3300" s="350"/>
      <c r="G3300" s="349"/>
      <c r="H3300" s="349"/>
      <c r="I3300" s="351"/>
      <c r="J3300" s="352"/>
      <c r="K3300" s="352"/>
      <c r="L3300" s="353"/>
      <c r="M3300" s="352"/>
      <c r="N3300" s="371"/>
      <c r="O3300" s="322"/>
      <c r="P3300" s="322"/>
      <c r="Q3300" s="323"/>
    </row>
    <row r="3301" spans="1:17" x14ac:dyDescent="0.2">
      <c r="A3301" s="357"/>
      <c r="B3301" s="347"/>
      <c r="C3301" s="580"/>
      <c r="D3301" s="349"/>
      <c r="E3301" s="349"/>
      <c r="F3301" s="350"/>
      <c r="G3301" s="349"/>
      <c r="H3301" s="349"/>
      <c r="I3301" s="351"/>
      <c r="J3301" s="352"/>
      <c r="K3301" s="352"/>
      <c r="L3301" s="353"/>
      <c r="M3301" s="352"/>
      <c r="N3301" s="371"/>
      <c r="O3301" s="322"/>
      <c r="P3301" s="322"/>
      <c r="Q3301" s="323"/>
    </row>
    <row r="3302" spans="1:17" x14ac:dyDescent="0.2">
      <c r="A3302" s="357"/>
      <c r="B3302" s="347"/>
      <c r="C3302" s="580"/>
      <c r="D3302" s="349"/>
      <c r="E3302" s="349"/>
      <c r="F3302" s="350"/>
      <c r="G3302" s="349"/>
      <c r="H3302" s="349"/>
      <c r="I3302" s="351"/>
      <c r="J3302" s="352"/>
      <c r="K3302" s="352"/>
      <c r="L3302" s="353"/>
      <c r="M3302" s="352"/>
      <c r="N3302" s="371"/>
      <c r="O3302" s="322"/>
      <c r="P3302" s="322"/>
      <c r="Q3302" s="323"/>
    </row>
    <row r="3303" spans="1:17" x14ac:dyDescent="0.2">
      <c r="A3303" s="357"/>
      <c r="B3303" s="347"/>
      <c r="C3303" s="580"/>
      <c r="D3303" s="349"/>
      <c r="E3303" s="349"/>
      <c r="F3303" s="350"/>
      <c r="G3303" s="349"/>
      <c r="H3303" s="349"/>
      <c r="I3303" s="351"/>
      <c r="J3303" s="352"/>
      <c r="K3303" s="352"/>
      <c r="L3303" s="353"/>
      <c r="M3303" s="352"/>
      <c r="N3303" s="371"/>
      <c r="O3303" s="322"/>
      <c r="P3303" s="322"/>
      <c r="Q3303" s="323"/>
    </row>
    <row r="3304" spans="1:17" x14ac:dyDescent="0.2">
      <c r="A3304" s="357"/>
      <c r="B3304" s="347"/>
      <c r="C3304" s="580"/>
      <c r="D3304" s="349"/>
      <c r="E3304" s="349"/>
      <c r="F3304" s="350"/>
      <c r="G3304" s="349"/>
      <c r="H3304" s="349"/>
      <c r="I3304" s="351"/>
      <c r="J3304" s="352"/>
      <c r="K3304" s="352"/>
      <c r="L3304" s="353"/>
      <c r="M3304" s="352"/>
      <c r="N3304" s="371"/>
      <c r="O3304" s="322"/>
      <c r="P3304" s="322"/>
      <c r="Q3304" s="323"/>
    </row>
    <row r="3305" spans="1:17" x14ac:dyDescent="0.2">
      <c r="A3305" s="357"/>
      <c r="B3305" s="347"/>
      <c r="C3305" s="580"/>
      <c r="D3305" s="349"/>
      <c r="E3305" s="349"/>
      <c r="F3305" s="350"/>
      <c r="G3305" s="349"/>
      <c r="H3305" s="349"/>
      <c r="I3305" s="351"/>
      <c r="J3305" s="352"/>
      <c r="K3305" s="352"/>
      <c r="L3305" s="353"/>
      <c r="M3305" s="352"/>
      <c r="N3305" s="371"/>
      <c r="O3305" s="322"/>
      <c r="P3305" s="322"/>
      <c r="Q3305" s="323"/>
    </row>
    <row r="3306" spans="1:17" x14ac:dyDescent="0.2">
      <c r="A3306" s="357"/>
      <c r="B3306" s="347"/>
      <c r="C3306" s="580"/>
      <c r="D3306" s="349"/>
      <c r="E3306" s="349"/>
      <c r="F3306" s="350"/>
      <c r="G3306" s="349"/>
      <c r="H3306" s="349"/>
      <c r="I3306" s="351"/>
      <c r="J3306" s="352"/>
      <c r="K3306" s="352"/>
      <c r="L3306" s="353"/>
      <c r="M3306" s="352"/>
      <c r="N3306" s="371"/>
      <c r="O3306" s="322"/>
      <c r="P3306" s="322"/>
      <c r="Q3306" s="323"/>
    </row>
    <row r="3307" spans="1:17" x14ac:dyDescent="0.2">
      <c r="A3307" s="357"/>
      <c r="B3307" s="347"/>
      <c r="C3307" s="580"/>
      <c r="D3307" s="349"/>
      <c r="E3307" s="349"/>
      <c r="F3307" s="350"/>
      <c r="G3307" s="349"/>
      <c r="H3307" s="349"/>
      <c r="I3307" s="351"/>
      <c r="J3307" s="352"/>
      <c r="K3307" s="352"/>
      <c r="L3307" s="353"/>
      <c r="M3307" s="352"/>
      <c r="N3307" s="371"/>
      <c r="O3307" s="322"/>
      <c r="P3307" s="322"/>
      <c r="Q3307" s="323"/>
    </row>
    <row r="3308" spans="1:17" x14ac:dyDescent="0.2">
      <c r="A3308" s="357"/>
      <c r="B3308" s="347"/>
      <c r="C3308" s="580"/>
      <c r="D3308" s="349"/>
      <c r="E3308" s="349"/>
      <c r="F3308" s="350"/>
      <c r="G3308" s="349"/>
      <c r="H3308" s="349"/>
      <c r="I3308" s="351"/>
      <c r="J3308" s="352"/>
      <c r="K3308" s="352"/>
      <c r="L3308" s="353"/>
      <c r="M3308" s="352"/>
      <c r="N3308" s="371"/>
      <c r="O3308" s="322"/>
      <c r="P3308" s="322"/>
      <c r="Q3308" s="323"/>
    </row>
    <row r="3309" spans="1:17" x14ac:dyDescent="0.2">
      <c r="A3309" s="357"/>
      <c r="B3309" s="347"/>
      <c r="C3309" s="580"/>
      <c r="D3309" s="349"/>
      <c r="E3309" s="349"/>
      <c r="F3309" s="350"/>
      <c r="G3309" s="349"/>
      <c r="H3309" s="349"/>
      <c r="I3309" s="351"/>
      <c r="J3309" s="352"/>
      <c r="K3309" s="352"/>
      <c r="L3309" s="353"/>
      <c r="M3309" s="352"/>
      <c r="N3309" s="371"/>
      <c r="O3309" s="322"/>
      <c r="P3309" s="322"/>
      <c r="Q3309" s="323"/>
    </row>
    <row r="3310" spans="1:17" x14ac:dyDescent="0.2">
      <c r="A3310" s="357"/>
      <c r="B3310" s="347"/>
      <c r="C3310" s="580"/>
      <c r="D3310" s="349"/>
      <c r="E3310" s="349"/>
      <c r="F3310" s="350"/>
      <c r="G3310" s="349"/>
      <c r="H3310" s="349"/>
      <c r="I3310" s="351"/>
      <c r="J3310" s="352"/>
      <c r="K3310" s="352"/>
      <c r="L3310" s="353"/>
      <c r="M3310" s="352"/>
      <c r="N3310" s="371"/>
      <c r="O3310" s="322"/>
      <c r="P3310" s="322"/>
      <c r="Q3310" s="323"/>
    </row>
    <row r="3311" spans="1:17" x14ac:dyDescent="0.2">
      <c r="A3311" s="357"/>
      <c r="B3311" s="347"/>
      <c r="C3311" s="580"/>
      <c r="D3311" s="349"/>
      <c r="E3311" s="349"/>
      <c r="F3311" s="350"/>
      <c r="G3311" s="349"/>
      <c r="H3311" s="349"/>
      <c r="I3311" s="351"/>
      <c r="J3311" s="352"/>
      <c r="K3311" s="352"/>
      <c r="L3311" s="353"/>
      <c r="M3311" s="352"/>
      <c r="N3311" s="371"/>
      <c r="O3311" s="322"/>
      <c r="P3311" s="322"/>
      <c r="Q3311" s="323"/>
    </row>
    <row r="3312" spans="1:17" x14ac:dyDescent="0.2">
      <c r="A3312" s="357"/>
      <c r="B3312" s="347"/>
      <c r="C3312" s="580"/>
      <c r="D3312" s="349"/>
      <c r="E3312" s="349"/>
      <c r="F3312" s="350"/>
      <c r="G3312" s="349"/>
      <c r="H3312" s="349"/>
      <c r="I3312" s="351"/>
      <c r="J3312" s="352"/>
      <c r="K3312" s="352"/>
      <c r="L3312" s="353"/>
      <c r="M3312" s="352"/>
      <c r="N3312" s="371"/>
      <c r="O3312" s="322"/>
      <c r="P3312" s="322"/>
      <c r="Q3312" s="323"/>
    </row>
    <row r="3313" spans="1:17" x14ac:dyDescent="0.2">
      <c r="A3313" s="357"/>
      <c r="B3313" s="347"/>
      <c r="C3313" s="580"/>
      <c r="D3313" s="349"/>
      <c r="E3313" s="349"/>
      <c r="F3313" s="350"/>
      <c r="G3313" s="349"/>
      <c r="H3313" s="349"/>
      <c r="I3313" s="351"/>
      <c r="J3313" s="352"/>
      <c r="K3313" s="352"/>
      <c r="L3313" s="353"/>
      <c r="M3313" s="352"/>
      <c r="N3313" s="371"/>
      <c r="O3313" s="322"/>
      <c r="P3313" s="322"/>
      <c r="Q3313" s="323"/>
    </row>
    <row r="3314" spans="1:17" x14ac:dyDescent="0.2">
      <c r="A3314" s="357"/>
      <c r="B3314" s="347"/>
      <c r="C3314" s="580"/>
      <c r="D3314" s="349"/>
      <c r="E3314" s="349"/>
      <c r="F3314" s="350"/>
      <c r="G3314" s="349"/>
      <c r="H3314" s="349"/>
      <c r="I3314" s="351"/>
      <c r="J3314" s="352"/>
      <c r="K3314" s="352"/>
      <c r="L3314" s="353"/>
      <c r="M3314" s="352"/>
      <c r="N3314" s="371"/>
      <c r="O3314" s="322"/>
      <c r="P3314" s="322"/>
      <c r="Q3314" s="323"/>
    </row>
    <row r="3315" spans="1:17" x14ac:dyDescent="0.2">
      <c r="A3315" s="357"/>
      <c r="B3315" s="347"/>
      <c r="C3315" s="580"/>
      <c r="D3315" s="349"/>
      <c r="E3315" s="349"/>
      <c r="F3315" s="350"/>
      <c r="G3315" s="349"/>
      <c r="H3315" s="349"/>
      <c r="I3315" s="351"/>
      <c r="J3315" s="352"/>
      <c r="K3315" s="352"/>
      <c r="L3315" s="353"/>
      <c r="M3315" s="352"/>
      <c r="N3315" s="371"/>
      <c r="O3315" s="322"/>
      <c r="P3315" s="322"/>
      <c r="Q3315" s="323"/>
    </row>
    <row r="3316" spans="1:17" x14ac:dyDescent="0.2">
      <c r="A3316" s="357"/>
      <c r="B3316" s="347"/>
      <c r="C3316" s="580"/>
      <c r="D3316" s="349"/>
      <c r="E3316" s="349"/>
      <c r="F3316" s="350"/>
      <c r="G3316" s="349"/>
      <c r="H3316" s="349"/>
      <c r="I3316" s="351"/>
      <c r="J3316" s="352"/>
      <c r="K3316" s="352"/>
      <c r="L3316" s="353"/>
      <c r="M3316" s="352"/>
      <c r="N3316" s="371"/>
      <c r="O3316" s="322"/>
      <c r="P3316" s="322"/>
      <c r="Q3316" s="323"/>
    </row>
    <row r="3317" spans="1:17" x14ac:dyDescent="0.2">
      <c r="A3317" s="357"/>
      <c r="B3317" s="347"/>
      <c r="C3317" s="580"/>
      <c r="D3317" s="349"/>
      <c r="E3317" s="349"/>
      <c r="F3317" s="350"/>
      <c r="G3317" s="349"/>
      <c r="H3317" s="349"/>
      <c r="I3317" s="351"/>
      <c r="J3317" s="352"/>
      <c r="K3317" s="352"/>
      <c r="L3317" s="353"/>
      <c r="M3317" s="352"/>
      <c r="N3317" s="371"/>
      <c r="O3317" s="322"/>
      <c r="P3317" s="322"/>
      <c r="Q3317" s="323"/>
    </row>
    <row r="3318" spans="1:17" x14ac:dyDescent="0.2">
      <c r="A3318" s="357"/>
      <c r="B3318" s="347"/>
      <c r="C3318" s="580"/>
      <c r="D3318" s="349"/>
      <c r="E3318" s="349"/>
      <c r="F3318" s="350"/>
      <c r="G3318" s="349"/>
      <c r="H3318" s="349"/>
      <c r="I3318" s="351"/>
      <c r="J3318" s="352"/>
      <c r="K3318" s="352"/>
      <c r="L3318" s="353"/>
      <c r="M3318" s="352"/>
      <c r="N3318" s="371"/>
      <c r="O3318" s="322"/>
      <c r="P3318" s="322"/>
      <c r="Q3318" s="323"/>
    </row>
    <row r="3319" spans="1:17" x14ac:dyDescent="0.2">
      <c r="A3319" s="357"/>
      <c r="B3319" s="347"/>
      <c r="C3319" s="580"/>
      <c r="D3319" s="349"/>
      <c r="E3319" s="349"/>
      <c r="F3319" s="350"/>
      <c r="G3319" s="349"/>
      <c r="H3319" s="349"/>
      <c r="I3319" s="351"/>
      <c r="J3319" s="352"/>
      <c r="K3319" s="352"/>
      <c r="L3319" s="353"/>
      <c r="M3319" s="352"/>
      <c r="N3319" s="371"/>
      <c r="O3319" s="322"/>
      <c r="P3319" s="322"/>
      <c r="Q3319" s="323"/>
    </row>
    <row r="3320" spans="1:17" x14ac:dyDescent="0.2">
      <c r="A3320" s="357"/>
      <c r="B3320" s="347"/>
      <c r="C3320" s="580"/>
      <c r="D3320" s="349"/>
      <c r="E3320" s="349"/>
      <c r="F3320" s="350"/>
      <c r="G3320" s="349"/>
      <c r="H3320" s="349"/>
      <c r="I3320" s="351"/>
      <c r="J3320" s="352"/>
      <c r="K3320" s="352"/>
      <c r="L3320" s="353"/>
      <c r="M3320" s="352"/>
      <c r="N3320" s="371"/>
      <c r="O3320" s="322"/>
      <c r="P3320" s="322"/>
      <c r="Q3320" s="323"/>
    </row>
    <row r="3321" spans="1:17" x14ac:dyDescent="0.2">
      <c r="A3321" s="357"/>
      <c r="B3321" s="347"/>
      <c r="C3321" s="580"/>
      <c r="D3321" s="349"/>
      <c r="E3321" s="349"/>
      <c r="F3321" s="350"/>
      <c r="G3321" s="349"/>
      <c r="H3321" s="349"/>
      <c r="I3321" s="351"/>
      <c r="J3321" s="352"/>
      <c r="K3321" s="352"/>
      <c r="L3321" s="353"/>
      <c r="M3321" s="352"/>
      <c r="N3321" s="371"/>
      <c r="O3321" s="322"/>
      <c r="P3321" s="322"/>
      <c r="Q3321" s="323"/>
    </row>
    <row r="3322" spans="1:17" x14ac:dyDescent="0.2">
      <c r="A3322" s="357"/>
      <c r="B3322" s="347"/>
      <c r="C3322" s="580"/>
      <c r="D3322" s="349"/>
      <c r="E3322" s="349"/>
      <c r="F3322" s="350"/>
      <c r="G3322" s="349"/>
      <c r="H3322" s="349"/>
      <c r="I3322" s="351"/>
      <c r="J3322" s="352"/>
      <c r="K3322" s="352"/>
      <c r="L3322" s="353"/>
      <c r="M3322" s="352"/>
      <c r="N3322" s="371"/>
      <c r="O3322" s="322"/>
      <c r="P3322" s="322"/>
      <c r="Q3322" s="323"/>
    </row>
    <row r="3323" spans="1:17" x14ac:dyDescent="0.2">
      <c r="A3323" s="357"/>
      <c r="B3323" s="347"/>
      <c r="C3323" s="580"/>
      <c r="D3323" s="349"/>
      <c r="E3323" s="349"/>
      <c r="F3323" s="350"/>
      <c r="G3323" s="349"/>
      <c r="H3323" s="349"/>
      <c r="I3323" s="351"/>
      <c r="J3323" s="352"/>
      <c r="K3323" s="352"/>
      <c r="L3323" s="353"/>
      <c r="M3323" s="352"/>
      <c r="N3323" s="371"/>
      <c r="O3323" s="322"/>
      <c r="P3323" s="322"/>
      <c r="Q3323" s="323"/>
    </row>
    <row r="3324" spans="1:17" x14ac:dyDescent="0.2">
      <c r="A3324" s="357"/>
      <c r="B3324" s="347"/>
      <c r="C3324" s="580"/>
      <c r="D3324" s="349"/>
      <c r="E3324" s="349"/>
      <c r="F3324" s="350"/>
      <c r="G3324" s="349"/>
      <c r="H3324" s="349"/>
      <c r="I3324" s="351"/>
      <c r="J3324" s="352"/>
      <c r="K3324" s="352"/>
      <c r="L3324" s="353"/>
      <c r="M3324" s="352"/>
      <c r="N3324" s="371"/>
      <c r="O3324" s="322"/>
      <c r="P3324" s="322"/>
      <c r="Q3324" s="323"/>
    </row>
    <row r="3325" spans="1:17" x14ac:dyDescent="0.2">
      <c r="A3325" s="357"/>
      <c r="B3325" s="347"/>
      <c r="C3325" s="580"/>
      <c r="D3325" s="349"/>
      <c r="E3325" s="349"/>
      <c r="F3325" s="350"/>
      <c r="G3325" s="349"/>
      <c r="H3325" s="349"/>
      <c r="I3325" s="351"/>
      <c r="J3325" s="352"/>
      <c r="K3325" s="352"/>
      <c r="L3325" s="353"/>
      <c r="M3325" s="352"/>
      <c r="N3325" s="371"/>
      <c r="O3325" s="322"/>
      <c r="P3325" s="322"/>
      <c r="Q3325" s="323"/>
    </row>
    <row r="3326" spans="1:17" x14ac:dyDescent="0.2">
      <c r="A3326" s="357"/>
      <c r="B3326" s="347"/>
      <c r="C3326" s="580"/>
      <c r="D3326" s="349"/>
      <c r="E3326" s="349"/>
      <c r="F3326" s="350"/>
      <c r="G3326" s="349"/>
      <c r="H3326" s="349"/>
      <c r="I3326" s="351"/>
      <c r="J3326" s="352"/>
      <c r="K3326" s="352"/>
      <c r="L3326" s="353"/>
      <c r="M3326" s="352"/>
      <c r="N3326" s="371"/>
      <c r="O3326" s="322"/>
      <c r="P3326" s="322"/>
      <c r="Q3326" s="323"/>
    </row>
    <row r="3327" spans="1:17" x14ac:dyDescent="0.2">
      <c r="A3327" s="357"/>
      <c r="B3327" s="347"/>
      <c r="C3327" s="580"/>
      <c r="D3327" s="349"/>
      <c r="E3327" s="349"/>
      <c r="F3327" s="350"/>
      <c r="G3327" s="349"/>
      <c r="H3327" s="349"/>
      <c r="I3327" s="351"/>
      <c r="J3327" s="352"/>
      <c r="K3327" s="352"/>
      <c r="L3327" s="353"/>
      <c r="M3327" s="352"/>
      <c r="N3327" s="371"/>
      <c r="O3327" s="322"/>
      <c r="P3327" s="322"/>
      <c r="Q3327" s="323"/>
    </row>
    <row r="3328" spans="1:17" x14ac:dyDescent="0.2">
      <c r="A3328" s="357"/>
      <c r="B3328" s="347"/>
      <c r="C3328" s="580"/>
      <c r="D3328" s="349"/>
      <c r="E3328" s="349"/>
      <c r="F3328" s="350"/>
      <c r="G3328" s="349"/>
      <c r="H3328" s="349"/>
      <c r="I3328" s="351"/>
      <c r="J3328" s="352"/>
      <c r="K3328" s="352"/>
      <c r="L3328" s="353"/>
      <c r="M3328" s="352"/>
      <c r="N3328" s="371"/>
      <c r="O3328" s="322"/>
      <c r="P3328" s="322"/>
      <c r="Q3328" s="323"/>
    </row>
    <row r="3329" spans="1:17" x14ac:dyDescent="0.2">
      <c r="A3329" s="357"/>
      <c r="B3329" s="347"/>
      <c r="C3329" s="580"/>
      <c r="D3329" s="349"/>
      <c r="E3329" s="349"/>
      <c r="F3329" s="350"/>
      <c r="G3329" s="349"/>
      <c r="H3329" s="349"/>
      <c r="I3329" s="351"/>
      <c r="J3329" s="352"/>
      <c r="K3329" s="352"/>
      <c r="L3329" s="353"/>
      <c r="M3329" s="352"/>
      <c r="N3329" s="371"/>
      <c r="O3329" s="322"/>
      <c r="P3329" s="322"/>
      <c r="Q3329" s="323"/>
    </row>
    <row r="3330" spans="1:17" x14ac:dyDescent="0.2">
      <c r="A3330" s="357"/>
      <c r="B3330" s="347"/>
      <c r="C3330" s="580"/>
      <c r="D3330" s="349"/>
      <c r="E3330" s="349"/>
      <c r="F3330" s="350"/>
      <c r="G3330" s="349"/>
      <c r="H3330" s="349"/>
      <c r="I3330" s="351"/>
      <c r="J3330" s="352"/>
      <c r="K3330" s="352"/>
      <c r="L3330" s="353"/>
      <c r="M3330" s="352"/>
      <c r="N3330" s="371"/>
      <c r="O3330" s="322"/>
      <c r="P3330" s="322"/>
      <c r="Q3330" s="323"/>
    </row>
    <row r="3331" spans="1:17" x14ac:dyDescent="0.2">
      <c r="A3331" s="357"/>
      <c r="B3331" s="347"/>
      <c r="C3331" s="580"/>
      <c r="D3331" s="349"/>
      <c r="E3331" s="349"/>
      <c r="F3331" s="350"/>
      <c r="G3331" s="349"/>
      <c r="H3331" s="349"/>
      <c r="I3331" s="351"/>
      <c r="J3331" s="352"/>
      <c r="K3331" s="352"/>
      <c r="L3331" s="353"/>
      <c r="M3331" s="352"/>
      <c r="N3331" s="371"/>
      <c r="O3331" s="322"/>
      <c r="P3331" s="322"/>
      <c r="Q3331" s="323"/>
    </row>
    <row r="3332" spans="1:17" x14ac:dyDescent="0.2">
      <c r="A3332" s="357"/>
      <c r="B3332" s="347"/>
      <c r="C3332" s="580"/>
      <c r="D3332" s="349"/>
      <c r="E3332" s="349"/>
      <c r="F3332" s="350"/>
      <c r="G3332" s="349"/>
      <c r="H3332" s="349"/>
      <c r="I3332" s="351"/>
      <c r="J3332" s="352"/>
      <c r="K3332" s="352"/>
      <c r="L3332" s="353"/>
      <c r="M3332" s="352"/>
      <c r="N3332" s="371"/>
      <c r="O3332" s="322"/>
      <c r="P3332" s="322"/>
      <c r="Q3332" s="323"/>
    </row>
    <row r="3333" spans="1:17" x14ac:dyDescent="0.2">
      <c r="A3333" s="357"/>
      <c r="B3333" s="347"/>
      <c r="C3333" s="580"/>
      <c r="D3333" s="349"/>
      <c r="E3333" s="349"/>
      <c r="F3333" s="350"/>
      <c r="G3333" s="349"/>
      <c r="H3333" s="349"/>
      <c r="I3333" s="351"/>
      <c r="J3333" s="352"/>
      <c r="K3333" s="352"/>
      <c r="L3333" s="353"/>
      <c r="M3333" s="352"/>
      <c r="N3333" s="371"/>
      <c r="O3333" s="322"/>
      <c r="P3333" s="322"/>
      <c r="Q3333" s="323"/>
    </row>
    <row r="3334" spans="1:17" x14ac:dyDescent="0.2">
      <c r="A3334" s="357"/>
      <c r="B3334" s="347"/>
      <c r="C3334" s="580"/>
      <c r="D3334" s="349"/>
      <c r="E3334" s="349"/>
      <c r="F3334" s="350"/>
      <c r="G3334" s="349"/>
      <c r="H3334" s="349"/>
      <c r="I3334" s="351"/>
      <c r="J3334" s="352"/>
      <c r="K3334" s="352"/>
      <c r="L3334" s="353"/>
      <c r="M3334" s="352"/>
      <c r="N3334" s="371"/>
      <c r="O3334" s="322"/>
      <c r="P3334" s="322"/>
      <c r="Q3334" s="323"/>
    </row>
    <row r="3335" spans="1:17" x14ac:dyDescent="0.2">
      <c r="A3335" s="357"/>
      <c r="B3335" s="347"/>
      <c r="C3335" s="580"/>
      <c r="D3335" s="349"/>
      <c r="E3335" s="349"/>
      <c r="F3335" s="350"/>
      <c r="G3335" s="349"/>
      <c r="H3335" s="349"/>
      <c r="I3335" s="351"/>
      <c r="J3335" s="352"/>
      <c r="K3335" s="352"/>
      <c r="L3335" s="353"/>
      <c r="M3335" s="352"/>
      <c r="N3335" s="371"/>
      <c r="O3335" s="322"/>
      <c r="P3335" s="322"/>
      <c r="Q3335" s="323"/>
    </row>
    <row r="3336" spans="1:17" x14ac:dyDescent="0.2">
      <c r="A3336" s="357"/>
      <c r="B3336" s="347"/>
      <c r="C3336" s="580"/>
      <c r="D3336" s="349"/>
      <c r="E3336" s="349"/>
      <c r="F3336" s="350"/>
      <c r="G3336" s="349"/>
      <c r="H3336" s="349"/>
      <c r="I3336" s="351"/>
      <c r="J3336" s="352"/>
      <c r="K3336" s="352"/>
      <c r="L3336" s="353"/>
      <c r="M3336" s="352"/>
      <c r="N3336" s="371"/>
      <c r="O3336" s="322"/>
      <c r="P3336" s="322"/>
      <c r="Q3336" s="323"/>
    </row>
    <row r="3337" spans="1:17" x14ac:dyDescent="0.2">
      <c r="A3337" s="357"/>
      <c r="B3337" s="347"/>
      <c r="C3337" s="580"/>
      <c r="D3337" s="349"/>
      <c r="E3337" s="349"/>
      <c r="F3337" s="350"/>
      <c r="G3337" s="349"/>
      <c r="H3337" s="349"/>
      <c r="I3337" s="351"/>
      <c r="J3337" s="352"/>
      <c r="K3337" s="352"/>
      <c r="L3337" s="353"/>
      <c r="M3337" s="352"/>
      <c r="N3337" s="371"/>
      <c r="O3337" s="322"/>
      <c r="P3337" s="322"/>
      <c r="Q3337" s="323"/>
    </row>
    <row r="3338" spans="1:17" x14ac:dyDescent="0.2">
      <c r="A3338" s="357"/>
      <c r="B3338" s="347"/>
      <c r="C3338" s="580"/>
      <c r="D3338" s="349"/>
      <c r="E3338" s="349"/>
      <c r="F3338" s="350"/>
      <c r="G3338" s="349"/>
      <c r="H3338" s="349"/>
      <c r="I3338" s="351"/>
      <c r="J3338" s="352"/>
      <c r="K3338" s="352"/>
      <c r="L3338" s="353"/>
      <c r="M3338" s="352"/>
      <c r="N3338" s="371"/>
      <c r="O3338" s="322"/>
      <c r="P3338" s="322"/>
      <c r="Q3338" s="323"/>
    </row>
    <row r="3339" spans="1:17" x14ac:dyDescent="0.2">
      <c r="A3339" s="357"/>
      <c r="B3339" s="347"/>
      <c r="C3339" s="580"/>
      <c r="D3339" s="349"/>
      <c r="E3339" s="349"/>
      <c r="F3339" s="350"/>
      <c r="G3339" s="349"/>
      <c r="H3339" s="349"/>
      <c r="I3339" s="351"/>
      <c r="J3339" s="352"/>
      <c r="K3339" s="352"/>
      <c r="L3339" s="353"/>
      <c r="M3339" s="352"/>
      <c r="N3339" s="371"/>
      <c r="O3339" s="322"/>
      <c r="P3339" s="322"/>
      <c r="Q3339" s="323"/>
    </row>
    <row r="3340" spans="1:17" x14ac:dyDescent="0.2">
      <c r="A3340" s="357"/>
      <c r="B3340" s="347"/>
      <c r="C3340" s="580"/>
      <c r="D3340" s="349"/>
      <c r="E3340" s="349"/>
      <c r="F3340" s="350"/>
      <c r="G3340" s="349"/>
      <c r="H3340" s="349"/>
      <c r="I3340" s="351"/>
      <c r="J3340" s="352"/>
      <c r="K3340" s="352"/>
      <c r="L3340" s="353"/>
      <c r="M3340" s="352"/>
      <c r="N3340" s="371"/>
      <c r="O3340" s="322"/>
      <c r="P3340" s="322"/>
      <c r="Q3340" s="323"/>
    </row>
    <row r="3341" spans="1:17" x14ac:dyDescent="0.2">
      <c r="A3341" s="357"/>
      <c r="B3341" s="347"/>
      <c r="C3341" s="580"/>
      <c r="D3341" s="349"/>
      <c r="E3341" s="349"/>
      <c r="F3341" s="350"/>
      <c r="G3341" s="349"/>
      <c r="H3341" s="349"/>
      <c r="I3341" s="351"/>
      <c r="J3341" s="352"/>
      <c r="K3341" s="352"/>
      <c r="L3341" s="353"/>
      <c r="M3341" s="352"/>
      <c r="N3341" s="371"/>
      <c r="O3341" s="322"/>
      <c r="P3341" s="322"/>
      <c r="Q3341" s="323"/>
    </row>
    <row r="3342" spans="1:17" x14ac:dyDescent="0.2">
      <c r="A3342" s="357"/>
      <c r="B3342" s="347"/>
      <c r="C3342" s="580"/>
      <c r="D3342" s="349"/>
      <c r="E3342" s="349"/>
      <c r="F3342" s="350"/>
      <c r="G3342" s="349"/>
      <c r="H3342" s="349"/>
      <c r="I3342" s="351"/>
      <c r="J3342" s="352"/>
      <c r="K3342" s="352"/>
      <c r="L3342" s="353"/>
      <c r="M3342" s="352"/>
      <c r="N3342" s="371"/>
      <c r="O3342" s="322"/>
      <c r="P3342" s="322"/>
      <c r="Q3342" s="323"/>
    </row>
    <row r="3343" spans="1:17" x14ac:dyDescent="0.2">
      <c r="A3343" s="357"/>
      <c r="B3343" s="347"/>
      <c r="C3343" s="580"/>
      <c r="D3343" s="349"/>
      <c r="E3343" s="349"/>
      <c r="F3343" s="350"/>
      <c r="G3343" s="349"/>
      <c r="H3343" s="349"/>
      <c r="I3343" s="351"/>
      <c r="J3343" s="352"/>
      <c r="K3343" s="352"/>
      <c r="L3343" s="353"/>
      <c r="M3343" s="352"/>
      <c r="N3343" s="371"/>
      <c r="O3343" s="322"/>
      <c r="P3343" s="322"/>
      <c r="Q3343" s="323"/>
    </row>
    <row r="3344" spans="1:17" x14ac:dyDescent="0.2">
      <c r="A3344" s="357"/>
      <c r="B3344" s="347"/>
      <c r="C3344" s="580"/>
      <c r="D3344" s="349"/>
      <c r="E3344" s="349"/>
      <c r="F3344" s="350"/>
      <c r="G3344" s="349"/>
      <c r="H3344" s="349"/>
      <c r="I3344" s="351"/>
      <c r="J3344" s="352"/>
      <c r="K3344" s="352"/>
      <c r="L3344" s="353"/>
      <c r="M3344" s="352"/>
      <c r="N3344" s="371"/>
      <c r="O3344" s="322"/>
      <c r="P3344" s="322"/>
      <c r="Q3344" s="323"/>
    </row>
    <row r="3345" spans="1:17" x14ac:dyDescent="0.2">
      <c r="A3345" s="357"/>
      <c r="B3345" s="347"/>
      <c r="C3345" s="580"/>
      <c r="D3345" s="349"/>
      <c r="E3345" s="349"/>
      <c r="F3345" s="350"/>
      <c r="G3345" s="349"/>
      <c r="H3345" s="349"/>
      <c r="I3345" s="351"/>
      <c r="J3345" s="352"/>
      <c r="K3345" s="352"/>
      <c r="L3345" s="353"/>
      <c r="M3345" s="352"/>
      <c r="N3345" s="371"/>
      <c r="O3345" s="322"/>
      <c r="P3345" s="322"/>
      <c r="Q3345" s="323"/>
    </row>
    <row r="3346" spans="1:17" x14ac:dyDescent="0.2">
      <c r="A3346" s="357"/>
      <c r="B3346" s="347"/>
      <c r="C3346" s="580"/>
      <c r="D3346" s="349"/>
      <c r="E3346" s="349"/>
      <c r="F3346" s="350"/>
      <c r="G3346" s="349"/>
      <c r="H3346" s="349"/>
      <c r="I3346" s="351"/>
      <c r="J3346" s="352"/>
      <c r="K3346" s="352"/>
      <c r="L3346" s="353"/>
      <c r="M3346" s="352"/>
      <c r="N3346" s="371"/>
      <c r="O3346" s="322"/>
      <c r="P3346" s="322"/>
      <c r="Q3346" s="323"/>
    </row>
    <row r="3347" spans="1:17" x14ac:dyDescent="0.2">
      <c r="A3347" s="357"/>
      <c r="B3347" s="347"/>
      <c r="C3347" s="580"/>
      <c r="D3347" s="349"/>
      <c r="E3347" s="349"/>
      <c r="F3347" s="350"/>
      <c r="G3347" s="349"/>
      <c r="H3347" s="349"/>
      <c r="I3347" s="351"/>
      <c r="J3347" s="352"/>
      <c r="K3347" s="352"/>
      <c r="L3347" s="353"/>
      <c r="M3347" s="352"/>
      <c r="N3347" s="371"/>
      <c r="O3347" s="322"/>
      <c r="P3347" s="322"/>
      <c r="Q3347" s="323"/>
    </row>
    <row r="3348" spans="1:17" x14ac:dyDescent="0.2">
      <c r="A3348" s="357"/>
      <c r="B3348" s="347"/>
      <c r="C3348" s="580"/>
      <c r="D3348" s="349"/>
      <c r="E3348" s="349"/>
      <c r="F3348" s="350"/>
      <c r="G3348" s="349"/>
      <c r="H3348" s="349"/>
      <c r="I3348" s="351"/>
      <c r="J3348" s="352"/>
      <c r="K3348" s="352"/>
      <c r="L3348" s="353"/>
      <c r="M3348" s="352"/>
      <c r="N3348" s="371"/>
      <c r="O3348" s="322"/>
      <c r="P3348" s="322"/>
      <c r="Q3348" s="323"/>
    </row>
    <row r="3349" spans="1:17" x14ac:dyDescent="0.2">
      <c r="A3349" s="357"/>
      <c r="B3349" s="347"/>
      <c r="C3349" s="580"/>
      <c r="D3349" s="349"/>
      <c r="E3349" s="349"/>
      <c r="F3349" s="350"/>
      <c r="G3349" s="349"/>
      <c r="H3349" s="349"/>
      <c r="I3349" s="351"/>
      <c r="J3349" s="352"/>
      <c r="K3349" s="352"/>
      <c r="L3349" s="353"/>
      <c r="M3349" s="352"/>
      <c r="N3349" s="371"/>
      <c r="O3349" s="322"/>
      <c r="P3349" s="322"/>
      <c r="Q3349" s="323"/>
    </row>
    <row r="3350" spans="1:17" x14ac:dyDescent="0.2">
      <c r="A3350" s="357"/>
      <c r="B3350" s="347"/>
      <c r="C3350" s="580"/>
      <c r="D3350" s="349"/>
      <c r="E3350" s="349"/>
      <c r="F3350" s="350"/>
      <c r="G3350" s="349"/>
      <c r="H3350" s="349"/>
      <c r="I3350" s="351"/>
      <c r="J3350" s="352"/>
      <c r="K3350" s="352"/>
      <c r="L3350" s="353"/>
      <c r="M3350" s="352"/>
      <c r="N3350" s="371"/>
      <c r="O3350" s="322"/>
      <c r="P3350" s="322"/>
      <c r="Q3350" s="323"/>
    </row>
    <row r="3351" spans="1:17" x14ac:dyDescent="0.2">
      <c r="A3351" s="357"/>
      <c r="B3351" s="347"/>
      <c r="C3351" s="580"/>
      <c r="D3351" s="349"/>
      <c r="E3351" s="349"/>
      <c r="F3351" s="350"/>
      <c r="G3351" s="349"/>
      <c r="H3351" s="349"/>
      <c r="I3351" s="351"/>
      <c r="J3351" s="352"/>
      <c r="K3351" s="352"/>
      <c r="L3351" s="353"/>
      <c r="M3351" s="352"/>
      <c r="N3351" s="371"/>
      <c r="O3351" s="322"/>
      <c r="P3351" s="322"/>
      <c r="Q3351" s="323"/>
    </row>
    <row r="3352" spans="1:17" x14ac:dyDescent="0.2">
      <c r="A3352" s="357"/>
      <c r="B3352" s="347"/>
      <c r="C3352" s="580"/>
      <c r="D3352" s="349"/>
      <c r="E3352" s="349"/>
      <c r="F3352" s="350"/>
      <c r="G3352" s="349"/>
      <c r="H3352" s="349"/>
      <c r="I3352" s="351"/>
      <c r="J3352" s="352"/>
      <c r="K3352" s="352"/>
      <c r="L3352" s="353"/>
      <c r="M3352" s="352"/>
      <c r="N3352" s="371"/>
      <c r="O3352" s="322"/>
      <c r="P3352" s="322"/>
      <c r="Q3352" s="323"/>
    </row>
    <row r="3353" spans="1:17" x14ac:dyDescent="0.2">
      <c r="A3353" s="357"/>
      <c r="B3353" s="347"/>
      <c r="C3353" s="580"/>
      <c r="D3353" s="349"/>
      <c r="E3353" s="349"/>
      <c r="F3353" s="350"/>
      <c r="G3353" s="349"/>
      <c r="H3353" s="349"/>
      <c r="I3353" s="351"/>
      <c r="J3353" s="352"/>
      <c r="K3353" s="352"/>
      <c r="L3353" s="353"/>
      <c r="M3353" s="352"/>
      <c r="N3353" s="371"/>
      <c r="O3353" s="322"/>
      <c r="P3353" s="322"/>
      <c r="Q3353" s="323"/>
    </row>
    <row r="3354" spans="1:17" x14ac:dyDescent="0.2">
      <c r="A3354" s="357"/>
      <c r="B3354" s="347"/>
      <c r="C3354" s="580"/>
      <c r="D3354" s="349"/>
      <c r="E3354" s="349"/>
      <c r="F3354" s="350"/>
      <c r="G3354" s="349"/>
      <c r="H3354" s="349"/>
      <c r="I3354" s="351"/>
      <c r="J3354" s="352"/>
      <c r="K3354" s="352"/>
      <c r="L3354" s="353"/>
      <c r="M3354" s="352"/>
      <c r="N3354" s="371"/>
      <c r="O3354" s="322"/>
      <c r="P3354" s="322"/>
      <c r="Q3354" s="323"/>
    </row>
    <row r="3355" spans="1:17" x14ac:dyDescent="0.2">
      <c r="A3355" s="357"/>
      <c r="B3355" s="347"/>
      <c r="C3355" s="580"/>
      <c r="D3355" s="349"/>
      <c r="E3355" s="349"/>
      <c r="F3355" s="350"/>
      <c r="G3355" s="349"/>
      <c r="H3355" s="349"/>
      <c r="I3355" s="351"/>
      <c r="J3355" s="352"/>
      <c r="K3355" s="352"/>
      <c r="L3355" s="353"/>
      <c r="M3355" s="352"/>
      <c r="N3355" s="371"/>
      <c r="O3355" s="322"/>
      <c r="P3355" s="322"/>
      <c r="Q3355" s="323"/>
    </row>
    <row r="3356" spans="1:17" x14ac:dyDescent="0.2">
      <c r="A3356" s="357"/>
      <c r="B3356" s="347"/>
      <c r="C3356" s="580"/>
      <c r="D3356" s="349"/>
      <c r="E3356" s="349"/>
      <c r="F3356" s="350"/>
      <c r="G3356" s="349"/>
      <c r="H3356" s="349"/>
      <c r="I3356" s="351"/>
      <c r="J3356" s="352"/>
      <c r="K3356" s="352"/>
      <c r="L3356" s="353"/>
      <c r="M3356" s="352"/>
      <c r="N3356" s="371"/>
      <c r="O3356" s="322"/>
      <c r="P3356" s="322"/>
      <c r="Q3356" s="323"/>
    </row>
    <row r="3357" spans="1:17" x14ac:dyDescent="0.2">
      <c r="A3357" s="357"/>
      <c r="B3357" s="347"/>
      <c r="C3357" s="580"/>
      <c r="D3357" s="349"/>
      <c r="E3357" s="349"/>
      <c r="F3357" s="350"/>
      <c r="G3357" s="349"/>
      <c r="H3357" s="349"/>
      <c r="I3357" s="351"/>
      <c r="J3357" s="352"/>
      <c r="K3357" s="352"/>
      <c r="L3357" s="353"/>
      <c r="M3357" s="352"/>
      <c r="N3357" s="371"/>
      <c r="O3357" s="322"/>
      <c r="P3357" s="322"/>
      <c r="Q3357" s="323"/>
    </row>
    <row r="3358" spans="1:17" x14ac:dyDescent="0.2">
      <c r="A3358" s="357"/>
      <c r="B3358" s="347"/>
      <c r="C3358" s="580"/>
      <c r="D3358" s="349"/>
      <c r="E3358" s="349"/>
      <c r="F3358" s="350"/>
      <c r="G3358" s="349"/>
      <c r="H3358" s="349"/>
      <c r="I3358" s="351"/>
      <c r="J3358" s="352"/>
      <c r="K3358" s="352"/>
      <c r="L3358" s="353"/>
      <c r="M3358" s="352"/>
      <c r="N3358" s="371"/>
      <c r="O3358" s="322"/>
      <c r="P3358" s="322"/>
      <c r="Q3358" s="323"/>
    </row>
    <row r="3359" spans="1:17" x14ac:dyDescent="0.2">
      <c r="A3359" s="357"/>
      <c r="B3359" s="347"/>
      <c r="C3359" s="580"/>
      <c r="D3359" s="349"/>
      <c r="E3359" s="349"/>
      <c r="F3359" s="350"/>
      <c r="G3359" s="349"/>
      <c r="H3359" s="349"/>
      <c r="I3359" s="351"/>
      <c r="J3359" s="352"/>
      <c r="K3359" s="352"/>
      <c r="L3359" s="353"/>
      <c r="M3359" s="352"/>
      <c r="N3359" s="371"/>
      <c r="O3359" s="322"/>
      <c r="P3359" s="322"/>
      <c r="Q3359" s="323"/>
    </row>
    <row r="3360" spans="1:17" x14ac:dyDescent="0.2">
      <c r="A3360" s="357"/>
      <c r="B3360" s="347"/>
      <c r="C3360" s="580"/>
      <c r="D3360" s="349"/>
      <c r="E3360" s="349"/>
      <c r="F3360" s="350"/>
      <c r="G3360" s="349"/>
      <c r="H3360" s="349"/>
      <c r="I3360" s="351"/>
      <c r="J3360" s="352"/>
      <c r="K3360" s="352"/>
      <c r="L3360" s="353"/>
      <c r="M3360" s="352"/>
      <c r="N3360" s="371"/>
      <c r="O3360" s="322"/>
      <c r="P3360" s="322"/>
      <c r="Q3360" s="323"/>
    </row>
    <row r="3361" spans="1:17" x14ac:dyDescent="0.2">
      <c r="A3361" s="357"/>
      <c r="B3361" s="347"/>
      <c r="C3361" s="580"/>
      <c r="D3361" s="349"/>
      <c r="E3361" s="349"/>
      <c r="F3361" s="350"/>
      <c r="G3361" s="349"/>
      <c r="H3361" s="349"/>
      <c r="I3361" s="351"/>
      <c r="J3361" s="352"/>
      <c r="K3361" s="352"/>
      <c r="L3361" s="353"/>
      <c r="M3361" s="352"/>
      <c r="N3361" s="371"/>
      <c r="O3361" s="322"/>
      <c r="P3361" s="322"/>
      <c r="Q3361" s="323"/>
    </row>
    <row r="3362" spans="1:17" x14ac:dyDescent="0.2">
      <c r="A3362" s="357"/>
      <c r="B3362" s="347"/>
      <c r="C3362" s="580"/>
      <c r="D3362" s="349"/>
      <c r="E3362" s="349"/>
      <c r="F3362" s="350"/>
      <c r="G3362" s="349"/>
      <c r="H3362" s="349"/>
      <c r="I3362" s="351"/>
      <c r="J3362" s="352"/>
      <c r="K3362" s="352"/>
      <c r="L3362" s="353"/>
      <c r="M3362" s="352"/>
      <c r="N3362" s="371"/>
      <c r="O3362" s="322"/>
      <c r="P3362" s="322"/>
      <c r="Q3362" s="323"/>
    </row>
    <row r="3363" spans="1:17" x14ac:dyDescent="0.2">
      <c r="A3363" s="357"/>
      <c r="B3363" s="347"/>
      <c r="C3363" s="580"/>
      <c r="D3363" s="349"/>
      <c r="E3363" s="349"/>
      <c r="F3363" s="350"/>
      <c r="G3363" s="349"/>
      <c r="H3363" s="349"/>
      <c r="I3363" s="351"/>
      <c r="J3363" s="352"/>
      <c r="K3363" s="352"/>
      <c r="L3363" s="353"/>
      <c r="M3363" s="352"/>
      <c r="N3363" s="371"/>
      <c r="O3363" s="322"/>
      <c r="P3363" s="322"/>
      <c r="Q3363" s="323"/>
    </row>
    <row r="3364" spans="1:17" x14ac:dyDescent="0.2">
      <c r="A3364" s="357"/>
      <c r="B3364" s="347"/>
      <c r="C3364" s="580"/>
      <c r="D3364" s="349"/>
      <c r="E3364" s="349"/>
      <c r="F3364" s="350"/>
      <c r="G3364" s="349"/>
      <c r="H3364" s="349"/>
      <c r="I3364" s="351"/>
      <c r="J3364" s="352"/>
      <c r="K3364" s="352"/>
      <c r="L3364" s="353"/>
      <c r="M3364" s="352"/>
      <c r="N3364" s="371"/>
      <c r="O3364" s="322"/>
      <c r="P3364" s="322"/>
      <c r="Q3364" s="323"/>
    </row>
    <row r="3365" spans="1:17" x14ac:dyDescent="0.2">
      <c r="A3365" s="357"/>
      <c r="B3365" s="347"/>
      <c r="C3365" s="580"/>
      <c r="D3365" s="349"/>
      <c r="E3365" s="349"/>
      <c r="F3365" s="350"/>
      <c r="G3365" s="349"/>
      <c r="H3365" s="349"/>
      <c r="I3365" s="351"/>
      <c r="J3365" s="352"/>
      <c r="K3365" s="352"/>
      <c r="L3365" s="353"/>
      <c r="M3365" s="352"/>
      <c r="N3365" s="371"/>
      <c r="O3365" s="322"/>
      <c r="P3365" s="322"/>
      <c r="Q3365" s="323"/>
    </row>
    <row r="3366" spans="1:17" x14ac:dyDescent="0.2">
      <c r="A3366" s="357"/>
      <c r="B3366" s="347"/>
      <c r="C3366" s="580"/>
      <c r="D3366" s="349"/>
      <c r="E3366" s="349"/>
      <c r="F3366" s="350"/>
      <c r="G3366" s="349"/>
      <c r="H3366" s="349"/>
      <c r="I3366" s="351"/>
      <c r="J3366" s="352"/>
      <c r="K3366" s="352"/>
      <c r="L3366" s="353"/>
      <c r="M3366" s="352"/>
      <c r="N3366" s="371"/>
      <c r="O3366" s="322"/>
      <c r="P3366" s="322"/>
      <c r="Q3366" s="323"/>
    </row>
    <row r="3367" spans="1:17" x14ac:dyDescent="0.2">
      <c r="A3367" s="357"/>
      <c r="B3367" s="347"/>
      <c r="C3367" s="580"/>
      <c r="D3367" s="349"/>
      <c r="E3367" s="349"/>
      <c r="F3367" s="350"/>
      <c r="G3367" s="349"/>
      <c r="H3367" s="349"/>
      <c r="I3367" s="351"/>
      <c r="J3367" s="352"/>
      <c r="K3367" s="352"/>
      <c r="L3367" s="353"/>
      <c r="M3367" s="352"/>
      <c r="N3367" s="371"/>
      <c r="O3367" s="322"/>
      <c r="P3367" s="322"/>
      <c r="Q3367" s="323"/>
    </row>
    <row r="3368" spans="1:17" x14ac:dyDescent="0.2">
      <c r="A3368" s="357"/>
      <c r="B3368" s="347"/>
      <c r="C3368" s="580"/>
      <c r="D3368" s="349"/>
      <c r="E3368" s="349"/>
      <c r="F3368" s="350"/>
      <c r="G3368" s="349"/>
      <c r="H3368" s="349"/>
      <c r="I3368" s="351"/>
      <c r="J3368" s="352"/>
      <c r="K3368" s="352"/>
      <c r="L3368" s="353"/>
      <c r="M3368" s="352"/>
      <c r="N3368" s="371"/>
      <c r="O3368" s="322"/>
      <c r="P3368" s="322"/>
      <c r="Q3368" s="323"/>
    </row>
    <row r="3369" spans="1:17" x14ac:dyDescent="0.2">
      <c r="A3369" s="357"/>
      <c r="B3369" s="347"/>
      <c r="C3369" s="580"/>
      <c r="D3369" s="349"/>
      <c r="E3369" s="349"/>
      <c r="F3369" s="350"/>
      <c r="G3369" s="349"/>
      <c r="H3369" s="349"/>
      <c r="I3369" s="351"/>
      <c r="J3369" s="352"/>
      <c r="K3369" s="352"/>
      <c r="L3369" s="353"/>
      <c r="M3369" s="352"/>
      <c r="N3369" s="371"/>
      <c r="O3369" s="322"/>
      <c r="P3369" s="322"/>
      <c r="Q3369" s="323"/>
    </row>
    <row r="3370" spans="1:17" x14ac:dyDescent="0.2">
      <c r="A3370" s="357"/>
      <c r="B3370" s="347"/>
      <c r="C3370" s="580"/>
      <c r="D3370" s="349"/>
      <c r="E3370" s="349"/>
      <c r="F3370" s="350"/>
      <c r="G3370" s="349"/>
      <c r="H3370" s="349"/>
      <c r="I3370" s="351"/>
      <c r="J3370" s="352"/>
      <c r="K3370" s="352"/>
      <c r="L3370" s="353"/>
      <c r="M3370" s="352"/>
      <c r="N3370" s="371"/>
      <c r="O3370" s="322"/>
      <c r="P3370" s="322"/>
      <c r="Q3370" s="323"/>
    </row>
    <row r="3371" spans="1:17" x14ac:dyDescent="0.2">
      <c r="A3371" s="357"/>
      <c r="B3371" s="347"/>
      <c r="C3371" s="580"/>
      <c r="D3371" s="349"/>
      <c r="E3371" s="349"/>
      <c r="F3371" s="350"/>
      <c r="G3371" s="349"/>
      <c r="H3371" s="349"/>
      <c r="I3371" s="351"/>
      <c r="J3371" s="352"/>
      <c r="K3371" s="352"/>
      <c r="L3371" s="353"/>
      <c r="M3371" s="352"/>
      <c r="N3371" s="371"/>
      <c r="O3371" s="322"/>
      <c r="P3371" s="322"/>
      <c r="Q3371" s="323"/>
    </row>
    <row r="3372" spans="1:17" x14ac:dyDescent="0.2">
      <c r="A3372" s="357"/>
      <c r="B3372" s="347"/>
      <c r="C3372" s="580"/>
      <c r="D3372" s="349"/>
      <c r="E3372" s="349"/>
      <c r="F3372" s="350"/>
      <c r="G3372" s="349"/>
      <c r="H3372" s="349"/>
      <c r="I3372" s="351"/>
      <c r="J3372" s="352"/>
      <c r="K3372" s="352"/>
      <c r="L3372" s="353"/>
      <c r="M3372" s="352"/>
      <c r="N3372" s="371"/>
      <c r="O3372" s="322"/>
      <c r="P3372" s="322"/>
      <c r="Q3372" s="323"/>
    </row>
    <row r="3373" spans="1:17" x14ac:dyDescent="0.2">
      <c r="A3373" s="357"/>
      <c r="B3373" s="347"/>
      <c r="C3373" s="580"/>
      <c r="D3373" s="349"/>
      <c r="E3373" s="349"/>
      <c r="F3373" s="350"/>
      <c r="G3373" s="349"/>
      <c r="H3373" s="349"/>
      <c r="I3373" s="351"/>
      <c r="J3373" s="352"/>
      <c r="K3373" s="352"/>
      <c r="L3373" s="353"/>
      <c r="M3373" s="352"/>
      <c r="N3373" s="371"/>
      <c r="O3373" s="322"/>
      <c r="P3373" s="322"/>
      <c r="Q3373" s="323"/>
    </row>
    <row r="3374" spans="1:17" x14ac:dyDescent="0.2">
      <c r="A3374" s="357"/>
      <c r="B3374" s="347"/>
      <c r="C3374" s="580"/>
      <c r="D3374" s="349"/>
      <c r="E3374" s="349"/>
      <c r="F3374" s="350"/>
      <c r="G3374" s="349"/>
      <c r="H3374" s="349"/>
      <c r="I3374" s="351"/>
      <c r="J3374" s="352"/>
      <c r="K3374" s="352"/>
      <c r="L3374" s="353"/>
      <c r="M3374" s="352"/>
      <c r="N3374" s="371"/>
      <c r="O3374" s="322"/>
      <c r="P3374" s="322"/>
      <c r="Q3374" s="323"/>
    </row>
    <row r="3375" spans="1:17" x14ac:dyDescent="0.2">
      <c r="A3375" s="357"/>
      <c r="B3375" s="347"/>
      <c r="C3375" s="580"/>
      <c r="D3375" s="349"/>
      <c r="E3375" s="349"/>
      <c r="F3375" s="350"/>
      <c r="G3375" s="349"/>
      <c r="H3375" s="349"/>
      <c r="I3375" s="351"/>
      <c r="J3375" s="352"/>
      <c r="K3375" s="352"/>
      <c r="L3375" s="353"/>
      <c r="M3375" s="352"/>
      <c r="N3375" s="371"/>
      <c r="O3375" s="322"/>
      <c r="P3375" s="322"/>
      <c r="Q3375" s="323"/>
    </row>
    <row r="3376" spans="1:17" x14ac:dyDescent="0.2">
      <c r="A3376" s="357"/>
      <c r="B3376" s="347"/>
      <c r="C3376" s="580"/>
      <c r="D3376" s="349"/>
      <c r="E3376" s="349"/>
      <c r="F3376" s="350"/>
      <c r="G3376" s="349"/>
      <c r="H3376" s="349"/>
      <c r="I3376" s="351"/>
      <c r="J3376" s="352"/>
      <c r="K3376" s="352"/>
      <c r="L3376" s="353"/>
      <c r="M3376" s="352"/>
      <c r="N3376" s="371"/>
      <c r="O3376" s="322"/>
      <c r="P3376" s="322"/>
      <c r="Q3376" s="323"/>
    </row>
    <row r="3377" spans="1:17" x14ac:dyDescent="0.2">
      <c r="A3377" s="357"/>
      <c r="B3377" s="347"/>
      <c r="C3377" s="580"/>
      <c r="D3377" s="349"/>
      <c r="E3377" s="349"/>
      <c r="F3377" s="350"/>
      <c r="G3377" s="349"/>
      <c r="H3377" s="349"/>
      <c r="I3377" s="351"/>
      <c r="J3377" s="352"/>
      <c r="K3377" s="352"/>
      <c r="L3377" s="353"/>
      <c r="M3377" s="352"/>
      <c r="N3377" s="371"/>
      <c r="O3377" s="322"/>
      <c r="P3377" s="322"/>
      <c r="Q3377" s="323"/>
    </row>
    <row r="3378" spans="1:17" x14ac:dyDescent="0.2">
      <c r="A3378" s="357"/>
      <c r="B3378" s="347"/>
      <c r="C3378" s="580"/>
      <c r="D3378" s="349"/>
      <c r="E3378" s="349"/>
      <c r="F3378" s="350"/>
      <c r="G3378" s="349"/>
      <c r="H3378" s="349"/>
      <c r="I3378" s="351"/>
      <c r="J3378" s="352"/>
      <c r="K3378" s="352"/>
      <c r="L3378" s="353"/>
      <c r="M3378" s="352"/>
      <c r="N3378" s="371"/>
      <c r="O3378" s="322"/>
      <c r="P3378" s="322"/>
      <c r="Q3378" s="323"/>
    </row>
    <row r="3379" spans="1:17" x14ac:dyDescent="0.2">
      <c r="A3379" s="357"/>
      <c r="B3379" s="347"/>
      <c r="C3379" s="580"/>
      <c r="D3379" s="349"/>
      <c r="E3379" s="349"/>
      <c r="F3379" s="350"/>
      <c r="G3379" s="349"/>
      <c r="H3379" s="349"/>
      <c r="I3379" s="351"/>
      <c r="J3379" s="352"/>
      <c r="K3379" s="352"/>
      <c r="L3379" s="353"/>
      <c r="M3379" s="352"/>
      <c r="N3379" s="371"/>
      <c r="O3379" s="322"/>
      <c r="P3379" s="322"/>
      <c r="Q3379" s="323"/>
    </row>
    <row r="3380" spans="1:17" x14ac:dyDescent="0.2">
      <c r="A3380" s="357"/>
      <c r="B3380" s="347"/>
      <c r="C3380" s="580"/>
      <c r="D3380" s="349"/>
      <c r="E3380" s="349"/>
      <c r="F3380" s="350"/>
      <c r="G3380" s="349"/>
      <c r="H3380" s="349"/>
      <c r="I3380" s="351"/>
      <c r="J3380" s="352"/>
      <c r="K3380" s="352"/>
      <c r="L3380" s="353"/>
      <c r="M3380" s="352"/>
      <c r="N3380" s="371"/>
      <c r="O3380" s="322"/>
      <c r="P3380" s="322"/>
      <c r="Q3380" s="323"/>
    </row>
    <row r="3381" spans="1:17" x14ac:dyDescent="0.2">
      <c r="A3381" s="357"/>
      <c r="B3381" s="347"/>
      <c r="C3381" s="580"/>
      <c r="D3381" s="349"/>
      <c r="E3381" s="349"/>
      <c r="F3381" s="350"/>
      <c r="G3381" s="349"/>
      <c r="H3381" s="349"/>
      <c r="I3381" s="351"/>
      <c r="J3381" s="352"/>
      <c r="K3381" s="352"/>
      <c r="L3381" s="353"/>
      <c r="M3381" s="352"/>
      <c r="N3381" s="371"/>
      <c r="O3381" s="322"/>
      <c r="P3381" s="322"/>
      <c r="Q3381" s="323"/>
    </row>
    <row r="3382" spans="1:17" x14ac:dyDescent="0.2">
      <c r="A3382" s="357"/>
      <c r="B3382" s="347"/>
      <c r="C3382" s="580"/>
      <c r="D3382" s="349"/>
      <c r="E3382" s="349"/>
      <c r="F3382" s="350"/>
      <c r="G3382" s="349"/>
      <c r="H3382" s="349"/>
      <c r="I3382" s="351"/>
      <c r="J3382" s="352"/>
      <c r="K3382" s="352"/>
      <c r="L3382" s="353"/>
      <c r="M3382" s="352"/>
      <c r="N3382" s="371"/>
      <c r="O3382" s="322"/>
      <c r="P3382" s="322"/>
      <c r="Q3382" s="323"/>
    </row>
    <row r="3383" spans="1:17" x14ac:dyDescent="0.2">
      <c r="A3383" s="357"/>
      <c r="B3383" s="347"/>
      <c r="C3383" s="580"/>
      <c r="D3383" s="349"/>
      <c r="E3383" s="349"/>
      <c r="F3383" s="350"/>
      <c r="G3383" s="349"/>
      <c r="H3383" s="349"/>
      <c r="I3383" s="351"/>
      <c r="J3383" s="352"/>
      <c r="K3383" s="352"/>
      <c r="L3383" s="353"/>
      <c r="M3383" s="352"/>
      <c r="N3383" s="371"/>
      <c r="O3383" s="322"/>
      <c r="P3383" s="322"/>
      <c r="Q3383" s="323"/>
    </row>
    <row r="3384" spans="1:17" x14ac:dyDescent="0.2">
      <c r="A3384" s="357"/>
      <c r="B3384" s="347"/>
      <c r="C3384" s="580"/>
      <c r="D3384" s="349"/>
      <c r="E3384" s="349"/>
      <c r="F3384" s="350"/>
      <c r="G3384" s="349"/>
      <c r="H3384" s="349"/>
      <c r="I3384" s="351"/>
      <c r="J3384" s="352"/>
      <c r="K3384" s="352"/>
      <c r="L3384" s="353"/>
      <c r="M3384" s="352"/>
      <c r="N3384" s="371"/>
      <c r="O3384" s="322"/>
      <c r="P3384" s="322"/>
      <c r="Q3384" s="323"/>
    </row>
    <row r="3385" spans="1:17" x14ac:dyDescent="0.2">
      <c r="A3385" s="357"/>
      <c r="B3385" s="347"/>
      <c r="C3385" s="580"/>
      <c r="D3385" s="349"/>
      <c r="E3385" s="349"/>
      <c r="F3385" s="350"/>
      <c r="G3385" s="349"/>
      <c r="H3385" s="349"/>
      <c r="I3385" s="351"/>
      <c r="J3385" s="352"/>
      <c r="K3385" s="352"/>
      <c r="L3385" s="353"/>
      <c r="M3385" s="352"/>
      <c r="N3385" s="371"/>
      <c r="O3385" s="322"/>
      <c r="P3385" s="322"/>
      <c r="Q3385" s="323"/>
    </row>
    <row r="3386" spans="1:17" x14ac:dyDescent="0.2">
      <c r="A3386" s="357"/>
      <c r="B3386" s="347"/>
      <c r="C3386" s="580"/>
      <c r="D3386" s="349"/>
      <c r="E3386" s="349"/>
      <c r="F3386" s="350"/>
      <c r="G3386" s="349"/>
      <c r="H3386" s="349"/>
      <c r="I3386" s="351"/>
      <c r="J3386" s="352"/>
      <c r="K3386" s="352"/>
      <c r="L3386" s="353"/>
      <c r="M3386" s="352"/>
      <c r="N3386" s="371"/>
      <c r="O3386" s="322"/>
      <c r="P3386" s="322"/>
      <c r="Q3386" s="323"/>
    </row>
    <row r="3387" spans="1:17" x14ac:dyDescent="0.2">
      <c r="A3387" s="357"/>
      <c r="B3387" s="347"/>
      <c r="C3387" s="580"/>
      <c r="D3387" s="349"/>
      <c r="E3387" s="349"/>
      <c r="F3387" s="350"/>
      <c r="G3387" s="349"/>
      <c r="H3387" s="349"/>
      <c r="I3387" s="351"/>
      <c r="J3387" s="352"/>
      <c r="K3387" s="352"/>
      <c r="L3387" s="353"/>
      <c r="M3387" s="352"/>
      <c r="N3387" s="371"/>
      <c r="O3387" s="322"/>
      <c r="P3387" s="322"/>
      <c r="Q3387" s="323"/>
    </row>
    <row r="3388" spans="1:17" x14ac:dyDescent="0.2">
      <c r="A3388" s="357"/>
      <c r="B3388" s="347"/>
      <c r="C3388" s="580"/>
      <c r="D3388" s="349"/>
      <c r="E3388" s="349"/>
      <c r="F3388" s="350"/>
      <c r="G3388" s="349"/>
      <c r="H3388" s="349"/>
      <c r="I3388" s="351"/>
      <c r="J3388" s="352"/>
      <c r="K3388" s="352"/>
      <c r="L3388" s="353"/>
      <c r="M3388" s="352"/>
      <c r="N3388" s="371"/>
      <c r="O3388" s="322"/>
      <c r="P3388" s="322"/>
      <c r="Q3388" s="323"/>
    </row>
    <row r="3389" spans="1:17" x14ac:dyDescent="0.2">
      <c r="A3389" s="357"/>
      <c r="B3389" s="347"/>
      <c r="C3389" s="580"/>
      <c r="D3389" s="349"/>
      <c r="E3389" s="349"/>
      <c r="F3389" s="350"/>
      <c r="G3389" s="349"/>
      <c r="H3389" s="349"/>
      <c r="I3389" s="351"/>
      <c r="J3389" s="352"/>
      <c r="K3389" s="352"/>
      <c r="L3389" s="353"/>
      <c r="M3389" s="352"/>
      <c r="N3389" s="371"/>
      <c r="O3389" s="322"/>
      <c r="P3389" s="322"/>
      <c r="Q3389" s="323"/>
    </row>
    <row r="3390" spans="1:17" x14ac:dyDescent="0.2">
      <c r="A3390" s="357"/>
      <c r="B3390" s="347"/>
      <c r="C3390" s="580"/>
      <c r="D3390" s="349"/>
      <c r="E3390" s="349"/>
      <c r="F3390" s="350"/>
      <c r="G3390" s="349"/>
      <c r="H3390" s="349"/>
      <c r="I3390" s="351"/>
      <c r="J3390" s="352"/>
      <c r="K3390" s="352"/>
      <c r="L3390" s="353"/>
      <c r="M3390" s="352"/>
      <c r="N3390" s="371"/>
      <c r="O3390" s="322"/>
      <c r="P3390" s="322"/>
      <c r="Q3390" s="323"/>
    </row>
    <row r="3391" spans="1:17" x14ac:dyDescent="0.2">
      <c r="A3391" s="357"/>
      <c r="B3391" s="347"/>
      <c r="C3391" s="580"/>
      <c r="D3391" s="349"/>
      <c r="E3391" s="349"/>
      <c r="F3391" s="350"/>
      <c r="G3391" s="349"/>
      <c r="H3391" s="349"/>
      <c r="I3391" s="351"/>
      <c r="J3391" s="352"/>
      <c r="K3391" s="352"/>
      <c r="L3391" s="353"/>
      <c r="M3391" s="352"/>
      <c r="N3391" s="371"/>
      <c r="O3391" s="322"/>
      <c r="P3391" s="322"/>
      <c r="Q3391" s="323"/>
    </row>
    <row r="3392" spans="1:17" x14ac:dyDescent="0.2">
      <c r="A3392" s="357"/>
      <c r="B3392" s="347"/>
      <c r="C3392" s="580"/>
      <c r="D3392" s="349"/>
      <c r="E3392" s="349"/>
      <c r="F3392" s="350"/>
      <c r="G3392" s="349"/>
      <c r="H3392" s="349"/>
      <c r="I3392" s="351"/>
      <c r="J3392" s="352"/>
      <c r="K3392" s="352"/>
      <c r="L3392" s="353"/>
      <c r="M3392" s="352"/>
      <c r="N3392" s="371"/>
      <c r="O3392" s="322"/>
      <c r="P3392" s="322"/>
      <c r="Q3392" s="323"/>
    </row>
    <row r="3393" spans="1:17" x14ac:dyDescent="0.2">
      <c r="A3393" s="357"/>
      <c r="B3393" s="347"/>
      <c r="C3393" s="580"/>
      <c r="D3393" s="349"/>
      <c r="E3393" s="349"/>
      <c r="F3393" s="350"/>
      <c r="G3393" s="349"/>
      <c r="H3393" s="349"/>
      <c r="I3393" s="351"/>
      <c r="J3393" s="352"/>
      <c r="K3393" s="352"/>
      <c r="L3393" s="353"/>
      <c r="M3393" s="352"/>
      <c r="N3393" s="371"/>
      <c r="O3393" s="322"/>
      <c r="P3393" s="322"/>
      <c r="Q3393" s="323"/>
    </row>
    <row r="3394" spans="1:17" x14ac:dyDescent="0.2">
      <c r="A3394" s="357"/>
      <c r="B3394" s="347"/>
      <c r="C3394" s="580"/>
      <c r="D3394" s="349"/>
      <c r="E3394" s="349"/>
      <c r="F3394" s="350"/>
      <c r="G3394" s="349"/>
      <c r="H3394" s="349"/>
      <c r="I3394" s="351"/>
      <c r="J3394" s="352"/>
      <c r="K3394" s="352"/>
      <c r="L3394" s="353"/>
      <c r="M3394" s="352"/>
      <c r="N3394" s="371"/>
      <c r="O3394" s="322"/>
      <c r="P3394" s="322"/>
      <c r="Q3394" s="323"/>
    </row>
    <row r="3395" spans="1:17" x14ac:dyDescent="0.2">
      <c r="A3395" s="357"/>
      <c r="B3395" s="347"/>
      <c r="C3395" s="580"/>
      <c r="D3395" s="349"/>
      <c r="E3395" s="349"/>
      <c r="F3395" s="350"/>
      <c r="G3395" s="349"/>
      <c r="H3395" s="349"/>
      <c r="I3395" s="351"/>
      <c r="J3395" s="352"/>
      <c r="K3395" s="352"/>
      <c r="L3395" s="353"/>
      <c r="M3395" s="352"/>
      <c r="N3395" s="371"/>
      <c r="O3395" s="322"/>
      <c r="P3395" s="322"/>
      <c r="Q3395" s="323"/>
    </row>
    <row r="3396" spans="1:17" x14ac:dyDescent="0.2">
      <c r="A3396" s="357"/>
      <c r="B3396" s="347"/>
      <c r="C3396" s="580"/>
      <c r="D3396" s="349"/>
      <c r="E3396" s="349"/>
      <c r="F3396" s="350"/>
      <c r="G3396" s="349"/>
      <c r="H3396" s="349"/>
      <c r="I3396" s="351"/>
      <c r="J3396" s="352"/>
      <c r="K3396" s="352"/>
      <c r="L3396" s="353"/>
      <c r="M3396" s="352"/>
      <c r="N3396" s="371"/>
      <c r="O3396" s="322"/>
      <c r="P3396" s="322"/>
      <c r="Q3396" s="323"/>
    </row>
    <row r="3397" spans="1:17" x14ac:dyDescent="0.2">
      <c r="A3397" s="357"/>
      <c r="B3397" s="347"/>
      <c r="C3397" s="580"/>
      <c r="D3397" s="349"/>
      <c r="E3397" s="349"/>
      <c r="F3397" s="350"/>
      <c r="G3397" s="349"/>
      <c r="H3397" s="349"/>
      <c r="I3397" s="351"/>
      <c r="J3397" s="352"/>
      <c r="K3397" s="352"/>
      <c r="L3397" s="353"/>
      <c r="M3397" s="352"/>
      <c r="N3397" s="371"/>
      <c r="O3397" s="322"/>
      <c r="P3397" s="322"/>
      <c r="Q3397" s="323"/>
    </row>
    <row r="3398" spans="1:17" x14ac:dyDescent="0.2">
      <c r="A3398" s="357"/>
      <c r="B3398" s="347"/>
      <c r="C3398" s="580"/>
      <c r="D3398" s="349"/>
      <c r="E3398" s="349"/>
      <c r="F3398" s="350"/>
      <c r="G3398" s="349"/>
      <c r="H3398" s="349"/>
      <c r="I3398" s="351"/>
      <c r="J3398" s="352"/>
      <c r="K3398" s="352"/>
      <c r="L3398" s="353"/>
      <c r="M3398" s="352"/>
      <c r="N3398" s="371"/>
      <c r="O3398" s="322"/>
      <c r="P3398" s="322"/>
      <c r="Q3398" s="323"/>
    </row>
    <row r="3399" spans="1:17" x14ac:dyDescent="0.2">
      <c r="A3399" s="357"/>
      <c r="B3399" s="347"/>
      <c r="C3399" s="580"/>
      <c r="D3399" s="349"/>
      <c r="E3399" s="349"/>
      <c r="F3399" s="350"/>
      <c r="G3399" s="349"/>
      <c r="H3399" s="349"/>
      <c r="I3399" s="351"/>
      <c r="J3399" s="352"/>
      <c r="K3399" s="352"/>
      <c r="L3399" s="353"/>
      <c r="M3399" s="352"/>
      <c r="N3399" s="371"/>
      <c r="O3399" s="322"/>
      <c r="P3399" s="322"/>
      <c r="Q3399" s="323"/>
    </row>
    <row r="3400" spans="1:17" x14ac:dyDescent="0.2">
      <c r="A3400" s="357"/>
      <c r="B3400" s="347"/>
      <c r="C3400" s="580"/>
      <c r="D3400" s="349"/>
      <c r="E3400" s="349"/>
      <c r="F3400" s="350"/>
      <c r="G3400" s="349"/>
      <c r="H3400" s="349"/>
      <c r="I3400" s="351"/>
      <c r="J3400" s="352"/>
      <c r="K3400" s="352"/>
      <c r="L3400" s="353"/>
      <c r="M3400" s="352"/>
      <c r="N3400" s="371"/>
      <c r="O3400" s="322"/>
      <c r="P3400" s="322"/>
      <c r="Q3400" s="323"/>
    </row>
    <row r="3401" spans="1:17" x14ac:dyDescent="0.2">
      <c r="A3401" s="357"/>
      <c r="B3401" s="347"/>
      <c r="C3401" s="580"/>
      <c r="D3401" s="349"/>
      <c r="E3401" s="349"/>
      <c r="F3401" s="350"/>
      <c r="G3401" s="349"/>
      <c r="H3401" s="349"/>
      <c r="I3401" s="351"/>
      <c r="J3401" s="352"/>
      <c r="K3401" s="352"/>
      <c r="L3401" s="353"/>
      <c r="M3401" s="352"/>
      <c r="N3401" s="371"/>
      <c r="O3401" s="322"/>
      <c r="P3401" s="322"/>
      <c r="Q3401" s="323"/>
    </row>
    <row r="3402" spans="1:17" x14ac:dyDescent="0.2">
      <c r="A3402" s="357"/>
      <c r="B3402" s="347"/>
      <c r="C3402" s="580"/>
      <c r="D3402" s="349"/>
      <c r="E3402" s="349"/>
      <c r="F3402" s="350"/>
      <c r="G3402" s="349"/>
      <c r="H3402" s="349"/>
      <c r="I3402" s="351"/>
      <c r="J3402" s="352"/>
      <c r="K3402" s="352"/>
      <c r="L3402" s="353"/>
      <c r="M3402" s="352"/>
      <c r="N3402" s="371"/>
      <c r="O3402" s="322"/>
      <c r="P3402" s="322"/>
      <c r="Q3402" s="323"/>
    </row>
    <row r="3403" spans="1:17" x14ac:dyDescent="0.2">
      <c r="A3403" s="357"/>
      <c r="B3403" s="347"/>
      <c r="C3403" s="580"/>
      <c r="D3403" s="349"/>
      <c r="E3403" s="349"/>
      <c r="F3403" s="350"/>
      <c r="G3403" s="349"/>
      <c r="H3403" s="349"/>
      <c r="I3403" s="351"/>
      <c r="J3403" s="352"/>
      <c r="K3403" s="352"/>
      <c r="L3403" s="353"/>
      <c r="M3403" s="352"/>
      <c r="N3403" s="371"/>
      <c r="O3403" s="322"/>
      <c r="P3403" s="322"/>
      <c r="Q3403" s="323"/>
    </row>
    <row r="3404" spans="1:17" x14ac:dyDescent="0.2">
      <c r="A3404" s="357"/>
      <c r="B3404" s="347"/>
      <c r="C3404" s="580"/>
      <c r="D3404" s="349"/>
      <c r="E3404" s="349"/>
      <c r="F3404" s="350"/>
      <c r="G3404" s="349"/>
      <c r="H3404" s="349"/>
      <c r="I3404" s="351"/>
      <c r="J3404" s="352"/>
      <c r="K3404" s="352"/>
      <c r="L3404" s="353"/>
      <c r="M3404" s="352"/>
      <c r="N3404" s="371"/>
      <c r="O3404" s="322"/>
      <c r="P3404" s="322"/>
      <c r="Q3404" s="323"/>
    </row>
    <row r="3405" spans="1:17" x14ac:dyDescent="0.2">
      <c r="A3405" s="357"/>
      <c r="B3405" s="347"/>
      <c r="C3405" s="580"/>
      <c r="D3405" s="349"/>
      <c r="E3405" s="349"/>
      <c r="F3405" s="350"/>
      <c r="G3405" s="349"/>
      <c r="H3405" s="349"/>
      <c r="I3405" s="351"/>
      <c r="J3405" s="352"/>
      <c r="K3405" s="352"/>
      <c r="L3405" s="353"/>
      <c r="M3405" s="352"/>
      <c r="N3405" s="371"/>
      <c r="O3405" s="322"/>
      <c r="P3405" s="322"/>
      <c r="Q3405" s="323"/>
    </row>
    <row r="3406" spans="1:17" x14ac:dyDescent="0.2">
      <c r="A3406" s="357"/>
      <c r="B3406" s="347"/>
      <c r="C3406" s="580"/>
      <c r="D3406" s="349"/>
      <c r="E3406" s="349"/>
      <c r="F3406" s="350"/>
      <c r="G3406" s="349"/>
      <c r="H3406" s="349"/>
      <c r="I3406" s="351"/>
      <c r="J3406" s="352"/>
      <c r="K3406" s="352"/>
      <c r="L3406" s="353"/>
      <c r="M3406" s="352"/>
      <c r="N3406" s="371"/>
      <c r="O3406" s="322"/>
      <c r="P3406" s="322"/>
      <c r="Q3406" s="323"/>
    </row>
    <row r="3407" spans="1:17" x14ac:dyDescent="0.2">
      <c r="A3407" s="357"/>
      <c r="B3407" s="347"/>
      <c r="C3407" s="580"/>
      <c r="D3407" s="349"/>
      <c r="E3407" s="349"/>
      <c r="F3407" s="350"/>
      <c r="G3407" s="349"/>
      <c r="H3407" s="349"/>
      <c r="I3407" s="351"/>
      <c r="J3407" s="352"/>
      <c r="K3407" s="352"/>
      <c r="L3407" s="353"/>
      <c r="M3407" s="352"/>
      <c r="N3407" s="371"/>
      <c r="O3407" s="322"/>
      <c r="P3407" s="322"/>
      <c r="Q3407" s="323"/>
    </row>
    <row r="3408" spans="1:17" x14ac:dyDescent="0.2">
      <c r="A3408" s="357"/>
      <c r="B3408" s="347"/>
      <c r="C3408" s="580"/>
      <c r="D3408" s="349"/>
      <c r="E3408" s="349"/>
      <c r="F3408" s="350"/>
      <c r="G3408" s="349"/>
      <c r="H3408" s="349"/>
      <c r="I3408" s="351"/>
      <c r="J3408" s="352"/>
      <c r="K3408" s="352"/>
      <c r="L3408" s="353"/>
      <c r="M3408" s="352"/>
      <c r="N3408" s="371"/>
      <c r="O3408" s="322"/>
      <c r="P3408" s="322"/>
      <c r="Q3408" s="323"/>
    </row>
    <row r="3409" spans="1:17" x14ac:dyDescent="0.2">
      <c r="A3409" s="357"/>
      <c r="B3409" s="347"/>
      <c r="C3409" s="580"/>
      <c r="D3409" s="349"/>
      <c r="E3409" s="349"/>
      <c r="F3409" s="350"/>
      <c r="G3409" s="349"/>
      <c r="H3409" s="349"/>
      <c r="I3409" s="351"/>
      <c r="J3409" s="352"/>
      <c r="K3409" s="352"/>
      <c r="L3409" s="353"/>
      <c r="M3409" s="352"/>
      <c r="N3409" s="371"/>
      <c r="O3409" s="322"/>
      <c r="P3409" s="322"/>
      <c r="Q3409" s="323"/>
    </row>
    <row r="3410" spans="1:17" x14ac:dyDescent="0.2">
      <c r="A3410" s="357"/>
      <c r="B3410" s="347"/>
      <c r="C3410" s="580"/>
      <c r="D3410" s="349"/>
      <c r="E3410" s="349"/>
      <c r="F3410" s="350"/>
      <c r="G3410" s="349"/>
      <c r="H3410" s="349"/>
      <c r="I3410" s="351"/>
      <c r="J3410" s="352"/>
      <c r="K3410" s="352"/>
      <c r="L3410" s="353"/>
      <c r="M3410" s="352"/>
      <c r="N3410" s="371"/>
      <c r="O3410" s="322"/>
      <c r="P3410" s="322"/>
      <c r="Q3410" s="323"/>
    </row>
    <row r="3411" spans="1:17" x14ac:dyDescent="0.2">
      <c r="A3411" s="357"/>
      <c r="B3411" s="347"/>
      <c r="C3411" s="580"/>
      <c r="D3411" s="349"/>
      <c r="E3411" s="349"/>
      <c r="F3411" s="350"/>
      <c r="G3411" s="349"/>
      <c r="H3411" s="349"/>
      <c r="I3411" s="351"/>
      <c r="J3411" s="352"/>
      <c r="K3411" s="352"/>
      <c r="L3411" s="353"/>
      <c r="M3411" s="352"/>
      <c r="N3411" s="371"/>
      <c r="O3411" s="322"/>
      <c r="P3411" s="322"/>
      <c r="Q3411" s="323"/>
    </row>
    <row r="3412" spans="1:17" x14ac:dyDescent="0.2">
      <c r="A3412" s="357"/>
      <c r="B3412" s="347"/>
      <c r="C3412" s="580"/>
      <c r="D3412" s="349"/>
      <c r="E3412" s="349"/>
      <c r="F3412" s="350"/>
      <c r="G3412" s="349"/>
      <c r="H3412" s="349"/>
      <c r="I3412" s="351"/>
      <c r="J3412" s="352"/>
      <c r="K3412" s="352"/>
      <c r="L3412" s="353"/>
      <c r="M3412" s="352"/>
      <c r="N3412" s="371"/>
      <c r="O3412" s="322"/>
      <c r="P3412" s="322"/>
      <c r="Q3412" s="323"/>
    </row>
    <row r="3413" spans="1:17" x14ac:dyDescent="0.2">
      <c r="A3413" s="357"/>
      <c r="B3413" s="347"/>
      <c r="C3413" s="580"/>
      <c r="D3413" s="349"/>
      <c r="E3413" s="349"/>
      <c r="F3413" s="350"/>
      <c r="G3413" s="349"/>
      <c r="H3413" s="349"/>
      <c r="I3413" s="351"/>
      <c r="J3413" s="352"/>
      <c r="K3413" s="352"/>
      <c r="L3413" s="353"/>
      <c r="M3413" s="352"/>
      <c r="N3413" s="371"/>
      <c r="O3413" s="322"/>
      <c r="P3413" s="322"/>
      <c r="Q3413" s="323"/>
    </row>
    <row r="3414" spans="1:17" x14ac:dyDescent="0.2">
      <c r="A3414" s="357"/>
      <c r="B3414" s="347"/>
      <c r="C3414" s="580"/>
      <c r="D3414" s="349"/>
      <c r="E3414" s="349"/>
      <c r="F3414" s="350"/>
      <c r="G3414" s="349"/>
      <c r="H3414" s="349"/>
      <c r="I3414" s="351"/>
      <c r="J3414" s="352"/>
      <c r="K3414" s="352"/>
      <c r="L3414" s="353"/>
      <c r="M3414" s="352"/>
      <c r="N3414" s="371"/>
      <c r="O3414" s="322"/>
      <c r="P3414" s="322"/>
      <c r="Q3414" s="323"/>
    </row>
    <row r="3415" spans="1:17" x14ac:dyDescent="0.2">
      <c r="A3415" s="357"/>
      <c r="B3415" s="347"/>
      <c r="C3415" s="580"/>
      <c r="D3415" s="349"/>
      <c r="E3415" s="349"/>
      <c r="F3415" s="350"/>
      <c r="G3415" s="349"/>
      <c r="H3415" s="349"/>
      <c r="I3415" s="351"/>
      <c r="J3415" s="352"/>
      <c r="K3415" s="352"/>
      <c r="L3415" s="353"/>
      <c r="M3415" s="352"/>
      <c r="N3415" s="371"/>
      <c r="O3415" s="322"/>
      <c r="P3415" s="322"/>
      <c r="Q3415" s="323"/>
    </row>
    <row r="3416" spans="1:17" x14ac:dyDescent="0.2">
      <c r="A3416" s="357"/>
      <c r="B3416" s="347"/>
      <c r="C3416" s="580"/>
      <c r="D3416" s="349"/>
      <c r="E3416" s="349"/>
      <c r="F3416" s="350"/>
      <c r="G3416" s="349"/>
      <c r="H3416" s="349"/>
      <c r="I3416" s="351"/>
      <c r="J3416" s="352"/>
      <c r="K3416" s="352"/>
      <c r="L3416" s="353"/>
      <c r="M3416" s="352"/>
      <c r="N3416" s="371"/>
      <c r="O3416" s="322"/>
      <c r="P3416" s="322"/>
      <c r="Q3416" s="323"/>
    </row>
    <row r="3417" spans="1:17" x14ac:dyDescent="0.2">
      <c r="A3417" s="357"/>
      <c r="B3417" s="347"/>
      <c r="C3417" s="580"/>
      <c r="D3417" s="349"/>
      <c r="E3417" s="349"/>
      <c r="F3417" s="350"/>
      <c r="G3417" s="349"/>
      <c r="H3417" s="349"/>
      <c r="I3417" s="351"/>
      <c r="J3417" s="352"/>
      <c r="K3417" s="352"/>
      <c r="L3417" s="353"/>
      <c r="M3417" s="352"/>
      <c r="N3417" s="371"/>
      <c r="O3417" s="322"/>
      <c r="P3417" s="322"/>
      <c r="Q3417" s="323"/>
    </row>
    <row r="3418" spans="1:17" x14ac:dyDescent="0.2">
      <c r="A3418" s="357"/>
      <c r="B3418" s="347"/>
      <c r="C3418" s="580"/>
      <c r="D3418" s="349"/>
      <c r="E3418" s="349"/>
      <c r="F3418" s="350"/>
      <c r="G3418" s="349"/>
      <c r="H3418" s="349"/>
      <c r="I3418" s="351"/>
      <c r="J3418" s="352"/>
      <c r="K3418" s="352"/>
      <c r="L3418" s="353"/>
      <c r="M3418" s="352"/>
      <c r="N3418" s="371"/>
      <c r="O3418" s="322"/>
      <c r="P3418" s="322"/>
      <c r="Q3418" s="323"/>
    </row>
    <row r="3419" spans="1:17" x14ac:dyDescent="0.2">
      <c r="A3419" s="357"/>
      <c r="B3419" s="347"/>
      <c r="C3419" s="580"/>
      <c r="D3419" s="349"/>
      <c r="E3419" s="349"/>
      <c r="F3419" s="350"/>
      <c r="G3419" s="349"/>
      <c r="H3419" s="349"/>
      <c r="I3419" s="351"/>
      <c r="J3419" s="352"/>
      <c r="K3419" s="352"/>
      <c r="L3419" s="353"/>
      <c r="M3419" s="352"/>
      <c r="N3419" s="371"/>
      <c r="O3419" s="322"/>
      <c r="P3419" s="322"/>
      <c r="Q3419" s="323"/>
    </row>
    <row r="3420" spans="1:17" x14ac:dyDescent="0.2">
      <c r="A3420" s="357"/>
      <c r="B3420" s="347"/>
      <c r="C3420" s="580"/>
      <c r="D3420" s="349"/>
      <c r="E3420" s="349"/>
      <c r="F3420" s="350"/>
      <c r="G3420" s="349"/>
      <c r="H3420" s="349"/>
      <c r="I3420" s="351"/>
      <c r="J3420" s="352"/>
      <c r="K3420" s="352"/>
      <c r="L3420" s="353"/>
      <c r="M3420" s="352"/>
      <c r="N3420" s="371"/>
      <c r="O3420" s="322"/>
      <c r="P3420" s="322"/>
      <c r="Q3420" s="323"/>
    </row>
    <row r="3421" spans="1:17" x14ac:dyDescent="0.2">
      <c r="A3421" s="357"/>
      <c r="B3421" s="347"/>
      <c r="C3421" s="580"/>
      <c r="D3421" s="349"/>
      <c r="E3421" s="349"/>
      <c r="F3421" s="350"/>
      <c r="G3421" s="349"/>
      <c r="H3421" s="349"/>
      <c r="I3421" s="351"/>
      <c r="J3421" s="352"/>
      <c r="K3421" s="352"/>
      <c r="L3421" s="353"/>
      <c r="M3421" s="352"/>
      <c r="N3421" s="371"/>
      <c r="O3421" s="322"/>
      <c r="P3421" s="322"/>
      <c r="Q3421" s="323"/>
    </row>
    <row r="3422" spans="1:17" x14ac:dyDescent="0.2">
      <c r="A3422" s="357"/>
      <c r="B3422" s="347"/>
      <c r="C3422" s="580"/>
      <c r="D3422" s="349"/>
      <c r="E3422" s="349"/>
      <c r="F3422" s="350"/>
      <c r="G3422" s="349"/>
      <c r="H3422" s="349"/>
      <c r="I3422" s="351"/>
      <c r="J3422" s="352"/>
      <c r="K3422" s="352"/>
      <c r="L3422" s="353"/>
      <c r="M3422" s="352"/>
      <c r="N3422" s="371"/>
      <c r="O3422" s="322"/>
      <c r="P3422" s="322"/>
      <c r="Q3422" s="323"/>
    </row>
    <row r="3423" spans="1:17" x14ac:dyDescent="0.2">
      <c r="A3423" s="357"/>
      <c r="B3423" s="347"/>
      <c r="C3423" s="580"/>
      <c r="D3423" s="349"/>
      <c r="E3423" s="349"/>
      <c r="F3423" s="350"/>
      <c r="G3423" s="349"/>
      <c r="H3423" s="349"/>
      <c r="I3423" s="351"/>
      <c r="J3423" s="352"/>
      <c r="K3423" s="352"/>
      <c r="L3423" s="353"/>
      <c r="M3423" s="352"/>
      <c r="N3423" s="371"/>
      <c r="O3423" s="322"/>
      <c r="P3423" s="322"/>
      <c r="Q3423" s="323"/>
    </row>
    <row r="3424" spans="1:17" x14ac:dyDescent="0.2">
      <c r="A3424" s="357"/>
      <c r="B3424" s="347"/>
      <c r="C3424" s="580"/>
      <c r="D3424" s="349"/>
      <c r="E3424" s="349"/>
      <c r="F3424" s="350"/>
      <c r="G3424" s="349"/>
      <c r="H3424" s="349"/>
      <c r="I3424" s="351"/>
      <c r="J3424" s="352"/>
      <c r="K3424" s="352"/>
      <c r="L3424" s="353"/>
      <c r="M3424" s="352"/>
      <c r="N3424" s="371"/>
      <c r="O3424" s="322"/>
      <c r="P3424" s="322"/>
      <c r="Q3424" s="323"/>
    </row>
    <row r="3425" spans="1:17" x14ac:dyDescent="0.2">
      <c r="A3425" s="357"/>
      <c r="B3425" s="347"/>
      <c r="C3425" s="580"/>
      <c r="D3425" s="349"/>
      <c r="E3425" s="349"/>
      <c r="F3425" s="350"/>
      <c r="G3425" s="349"/>
      <c r="H3425" s="349"/>
      <c r="I3425" s="351"/>
      <c r="J3425" s="352"/>
      <c r="K3425" s="352"/>
      <c r="L3425" s="353"/>
      <c r="M3425" s="352"/>
      <c r="N3425" s="371"/>
      <c r="O3425" s="322"/>
      <c r="P3425" s="322"/>
      <c r="Q3425" s="323"/>
    </row>
    <row r="3426" spans="1:17" x14ac:dyDescent="0.2">
      <c r="A3426" s="357"/>
      <c r="B3426" s="347"/>
      <c r="C3426" s="580"/>
      <c r="D3426" s="349"/>
      <c r="E3426" s="349"/>
      <c r="F3426" s="350"/>
      <c r="G3426" s="349"/>
      <c r="H3426" s="349"/>
      <c r="I3426" s="351"/>
      <c r="J3426" s="352"/>
      <c r="K3426" s="352"/>
      <c r="L3426" s="353"/>
      <c r="M3426" s="352"/>
      <c r="N3426" s="371"/>
      <c r="O3426" s="322"/>
      <c r="P3426" s="322"/>
      <c r="Q3426" s="323"/>
    </row>
    <row r="3427" spans="1:17" x14ac:dyDescent="0.2">
      <c r="A3427" s="357"/>
      <c r="B3427" s="347"/>
      <c r="C3427" s="580"/>
      <c r="D3427" s="349"/>
      <c r="E3427" s="349"/>
      <c r="F3427" s="350"/>
      <c r="G3427" s="349"/>
      <c r="H3427" s="349"/>
      <c r="I3427" s="351"/>
      <c r="J3427" s="352"/>
      <c r="K3427" s="352"/>
      <c r="L3427" s="353"/>
      <c r="M3427" s="352"/>
      <c r="N3427" s="371"/>
      <c r="O3427" s="322"/>
      <c r="P3427" s="322"/>
      <c r="Q3427" s="323"/>
    </row>
    <row r="3428" spans="1:17" x14ac:dyDescent="0.2">
      <c r="A3428" s="357"/>
      <c r="B3428" s="347"/>
      <c r="C3428" s="580"/>
      <c r="D3428" s="349"/>
      <c r="E3428" s="349"/>
      <c r="F3428" s="350"/>
      <c r="G3428" s="349"/>
      <c r="H3428" s="349"/>
      <c r="I3428" s="351"/>
      <c r="J3428" s="352"/>
      <c r="K3428" s="352"/>
      <c r="L3428" s="353"/>
      <c r="M3428" s="352"/>
      <c r="N3428" s="371"/>
      <c r="O3428" s="322"/>
      <c r="P3428" s="322"/>
      <c r="Q3428" s="323"/>
    </row>
    <row r="3429" spans="1:17" x14ac:dyDescent="0.2">
      <c r="A3429" s="357"/>
      <c r="B3429" s="347"/>
      <c r="C3429" s="580"/>
      <c r="D3429" s="349"/>
      <c r="E3429" s="349"/>
      <c r="F3429" s="350"/>
      <c r="G3429" s="349"/>
      <c r="H3429" s="349"/>
      <c r="I3429" s="351"/>
      <c r="J3429" s="352"/>
      <c r="K3429" s="352"/>
      <c r="L3429" s="353"/>
      <c r="M3429" s="352"/>
      <c r="N3429" s="371"/>
      <c r="O3429" s="322"/>
      <c r="P3429" s="322"/>
      <c r="Q3429" s="323"/>
    </row>
    <row r="3430" spans="1:17" x14ac:dyDescent="0.2">
      <c r="A3430" s="357"/>
      <c r="B3430" s="347"/>
      <c r="C3430" s="580"/>
      <c r="D3430" s="349"/>
      <c r="E3430" s="349"/>
      <c r="F3430" s="350"/>
      <c r="G3430" s="349"/>
      <c r="H3430" s="349"/>
      <c r="I3430" s="351"/>
      <c r="J3430" s="352"/>
      <c r="K3430" s="352"/>
      <c r="L3430" s="353"/>
      <c r="M3430" s="352"/>
      <c r="N3430" s="371"/>
      <c r="O3430" s="322"/>
      <c r="P3430" s="322"/>
      <c r="Q3430" s="323"/>
    </row>
    <row r="3431" spans="1:17" x14ac:dyDescent="0.2">
      <c r="A3431" s="357"/>
      <c r="B3431" s="347"/>
      <c r="C3431" s="580"/>
      <c r="D3431" s="349"/>
      <c r="E3431" s="349"/>
      <c r="F3431" s="350"/>
      <c r="G3431" s="349"/>
      <c r="H3431" s="349"/>
      <c r="I3431" s="351"/>
      <c r="J3431" s="352"/>
      <c r="K3431" s="352"/>
      <c r="L3431" s="353"/>
      <c r="M3431" s="352"/>
      <c r="N3431" s="371"/>
      <c r="O3431" s="322"/>
      <c r="P3431" s="322"/>
      <c r="Q3431" s="323"/>
    </row>
    <row r="3432" spans="1:17" x14ac:dyDescent="0.2">
      <c r="A3432" s="357"/>
      <c r="B3432" s="347"/>
      <c r="C3432" s="580"/>
      <c r="D3432" s="349"/>
      <c r="E3432" s="349"/>
      <c r="F3432" s="350"/>
      <c r="G3432" s="349"/>
      <c r="H3432" s="349"/>
      <c r="I3432" s="351"/>
      <c r="J3432" s="352"/>
      <c r="K3432" s="352"/>
      <c r="L3432" s="353"/>
      <c r="M3432" s="352"/>
      <c r="N3432" s="371"/>
      <c r="O3432" s="322"/>
      <c r="P3432" s="322"/>
      <c r="Q3432" s="323"/>
    </row>
    <row r="3433" spans="1:17" x14ac:dyDescent="0.2">
      <c r="A3433" s="357"/>
      <c r="B3433" s="347"/>
      <c r="C3433" s="580"/>
      <c r="D3433" s="349"/>
      <c r="E3433" s="349"/>
      <c r="F3433" s="350"/>
      <c r="G3433" s="349"/>
      <c r="H3433" s="349"/>
      <c r="I3433" s="351"/>
      <c r="J3433" s="352"/>
      <c r="K3433" s="352"/>
      <c r="L3433" s="353"/>
      <c r="M3433" s="352"/>
      <c r="N3433" s="371"/>
      <c r="O3433" s="322"/>
      <c r="P3433" s="322"/>
      <c r="Q3433" s="323"/>
    </row>
    <row r="3434" spans="1:17" x14ac:dyDescent="0.2">
      <c r="A3434" s="357"/>
      <c r="B3434" s="347"/>
      <c r="C3434" s="580"/>
      <c r="D3434" s="349"/>
      <c r="E3434" s="349"/>
      <c r="F3434" s="350"/>
      <c r="G3434" s="349"/>
      <c r="H3434" s="349"/>
      <c r="I3434" s="351"/>
      <c r="J3434" s="352"/>
      <c r="K3434" s="352"/>
      <c r="L3434" s="353"/>
      <c r="M3434" s="352"/>
      <c r="N3434" s="371"/>
      <c r="O3434" s="322"/>
      <c r="P3434" s="322"/>
      <c r="Q3434" s="323"/>
    </row>
    <row r="3435" spans="1:17" x14ac:dyDescent="0.2">
      <c r="A3435" s="357"/>
      <c r="B3435" s="347"/>
      <c r="C3435" s="580"/>
      <c r="D3435" s="349"/>
      <c r="E3435" s="349"/>
      <c r="F3435" s="350"/>
      <c r="G3435" s="349"/>
      <c r="H3435" s="349"/>
      <c r="I3435" s="351"/>
      <c r="J3435" s="352"/>
      <c r="K3435" s="352"/>
      <c r="L3435" s="353"/>
      <c r="M3435" s="352"/>
      <c r="N3435" s="371"/>
      <c r="O3435" s="322"/>
      <c r="P3435" s="322"/>
      <c r="Q3435" s="323"/>
    </row>
    <row r="3436" spans="1:17" x14ac:dyDescent="0.2">
      <c r="A3436" s="357"/>
      <c r="B3436" s="347"/>
      <c r="C3436" s="580"/>
      <c r="D3436" s="349"/>
      <c r="E3436" s="349"/>
      <c r="F3436" s="350"/>
      <c r="G3436" s="349"/>
      <c r="H3436" s="349"/>
      <c r="I3436" s="351"/>
      <c r="J3436" s="352"/>
      <c r="K3436" s="352"/>
      <c r="L3436" s="353"/>
      <c r="M3436" s="352"/>
      <c r="N3436" s="371"/>
      <c r="O3436" s="322"/>
      <c r="P3436" s="322"/>
      <c r="Q3436" s="323"/>
    </row>
    <row r="3437" spans="1:17" x14ac:dyDescent="0.2">
      <c r="A3437" s="357"/>
      <c r="B3437" s="347"/>
      <c r="C3437" s="580"/>
      <c r="D3437" s="349"/>
      <c r="E3437" s="349"/>
      <c r="F3437" s="350"/>
      <c r="G3437" s="349"/>
      <c r="H3437" s="349"/>
      <c r="I3437" s="351"/>
      <c r="J3437" s="352"/>
      <c r="K3437" s="352"/>
      <c r="L3437" s="353"/>
      <c r="M3437" s="352"/>
      <c r="N3437" s="371"/>
      <c r="O3437" s="322"/>
      <c r="P3437" s="322"/>
      <c r="Q3437" s="323"/>
    </row>
    <row r="3438" spans="1:17" x14ac:dyDescent="0.2">
      <c r="A3438" s="357"/>
      <c r="B3438" s="347"/>
      <c r="C3438" s="580"/>
      <c r="D3438" s="349"/>
      <c r="E3438" s="349"/>
      <c r="F3438" s="350"/>
      <c r="G3438" s="349"/>
      <c r="H3438" s="349"/>
      <c r="I3438" s="351"/>
      <c r="J3438" s="352"/>
      <c r="K3438" s="352"/>
      <c r="L3438" s="353"/>
      <c r="M3438" s="352"/>
      <c r="N3438" s="371"/>
      <c r="O3438" s="322"/>
      <c r="P3438" s="322"/>
      <c r="Q3438" s="323"/>
    </row>
    <row r="3439" spans="1:17" x14ac:dyDescent="0.2">
      <c r="A3439" s="357"/>
      <c r="B3439" s="347"/>
      <c r="C3439" s="580"/>
      <c r="D3439" s="349"/>
      <c r="E3439" s="349"/>
      <c r="F3439" s="350"/>
      <c r="G3439" s="349"/>
      <c r="H3439" s="349"/>
      <c r="I3439" s="351"/>
      <c r="J3439" s="352"/>
      <c r="K3439" s="352"/>
      <c r="L3439" s="353"/>
      <c r="M3439" s="352"/>
      <c r="N3439" s="371"/>
      <c r="O3439" s="322"/>
      <c r="P3439" s="322"/>
      <c r="Q3439" s="323"/>
    </row>
    <row r="3440" spans="1:17" x14ac:dyDescent="0.2">
      <c r="A3440" s="357"/>
      <c r="B3440" s="347"/>
      <c r="C3440" s="580"/>
      <c r="D3440" s="349"/>
      <c r="E3440" s="349"/>
      <c r="F3440" s="350"/>
      <c r="G3440" s="349"/>
      <c r="H3440" s="349"/>
      <c r="I3440" s="351"/>
      <c r="J3440" s="352"/>
      <c r="K3440" s="352"/>
      <c r="L3440" s="353"/>
      <c r="M3440" s="352"/>
      <c r="N3440" s="371"/>
      <c r="O3440" s="322"/>
      <c r="P3440" s="322"/>
      <c r="Q3440" s="323"/>
    </row>
    <row r="3441" spans="1:17" x14ac:dyDescent="0.2">
      <c r="A3441" s="357"/>
      <c r="B3441" s="347"/>
      <c r="C3441" s="580"/>
      <c r="D3441" s="349"/>
      <c r="E3441" s="349"/>
      <c r="F3441" s="350"/>
      <c r="G3441" s="349"/>
      <c r="H3441" s="349"/>
      <c r="I3441" s="351"/>
      <c r="J3441" s="352"/>
      <c r="K3441" s="352"/>
      <c r="L3441" s="353"/>
      <c r="M3441" s="352"/>
      <c r="N3441" s="371"/>
      <c r="O3441" s="322"/>
      <c r="P3441" s="322"/>
      <c r="Q3441" s="323"/>
    </row>
    <row r="3442" spans="1:17" x14ac:dyDescent="0.2">
      <c r="A3442" s="357"/>
      <c r="B3442" s="347"/>
      <c r="C3442" s="580"/>
      <c r="D3442" s="349"/>
      <c r="E3442" s="349"/>
      <c r="F3442" s="350"/>
      <c r="G3442" s="349"/>
      <c r="H3442" s="349"/>
      <c r="I3442" s="351"/>
      <c r="J3442" s="352"/>
      <c r="K3442" s="352"/>
      <c r="L3442" s="353"/>
      <c r="M3442" s="352"/>
      <c r="N3442" s="371"/>
      <c r="O3442" s="322"/>
      <c r="P3442" s="322"/>
      <c r="Q3442" s="323"/>
    </row>
    <row r="3443" spans="1:17" x14ac:dyDescent="0.2">
      <c r="A3443" s="357"/>
      <c r="B3443" s="347"/>
      <c r="C3443" s="580"/>
      <c r="D3443" s="349"/>
      <c r="E3443" s="349"/>
      <c r="F3443" s="350"/>
      <c r="G3443" s="349"/>
      <c r="H3443" s="349"/>
      <c r="I3443" s="351"/>
      <c r="J3443" s="352"/>
      <c r="K3443" s="352"/>
      <c r="L3443" s="353"/>
      <c r="M3443" s="352"/>
      <c r="N3443" s="371"/>
      <c r="O3443" s="322"/>
      <c r="P3443" s="322"/>
      <c r="Q3443" s="323"/>
    </row>
    <row r="3444" spans="1:17" x14ac:dyDescent="0.2">
      <c r="A3444" s="357"/>
      <c r="B3444" s="347"/>
      <c r="C3444" s="580"/>
      <c r="D3444" s="349"/>
      <c r="E3444" s="349"/>
      <c r="F3444" s="350"/>
      <c r="G3444" s="349"/>
      <c r="H3444" s="349"/>
      <c r="I3444" s="351"/>
      <c r="J3444" s="352"/>
      <c r="K3444" s="352"/>
      <c r="L3444" s="353"/>
      <c r="M3444" s="352"/>
      <c r="N3444" s="371"/>
      <c r="O3444" s="322"/>
      <c r="P3444" s="322"/>
      <c r="Q3444" s="323"/>
    </row>
    <row r="3445" spans="1:17" x14ac:dyDescent="0.2">
      <c r="A3445" s="357"/>
      <c r="B3445" s="347"/>
      <c r="C3445" s="580"/>
      <c r="D3445" s="349"/>
      <c r="E3445" s="349"/>
      <c r="F3445" s="350"/>
      <c r="G3445" s="349"/>
      <c r="H3445" s="349"/>
      <c r="I3445" s="351"/>
      <c r="J3445" s="352"/>
      <c r="K3445" s="352"/>
      <c r="L3445" s="353"/>
      <c r="M3445" s="352"/>
      <c r="N3445" s="371"/>
      <c r="O3445" s="322"/>
      <c r="P3445" s="322"/>
      <c r="Q3445" s="323"/>
    </row>
    <row r="3446" spans="1:17" x14ac:dyDescent="0.2">
      <c r="A3446" s="357"/>
      <c r="B3446" s="347"/>
      <c r="C3446" s="580"/>
      <c r="D3446" s="349"/>
      <c r="E3446" s="349"/>
      <c r="F3446" s="350"/>
      <c r="G3446" s="349"/>
      <c r="H3446" s="349"/>
      <c r="I3446" s="351"/>
      <c r="J3446" s="352"/>
      <c r="K3446" s="352"/>
      <c r="L3446" s="353"/>
      <c r="M3446" s="352"/>
      <c r="N3446" s="371"/>
      <c r="O3446" s="322"/>
      <c r="P3446" s="322"/>
      <c r="Q3446" s="323"/>
    </row>
    <row r="3447" spans="1:17" x14ac:dyDescent="0.2">
      <c r="A3447" s="357"/>
      <c r="B3447" s="347"/>
      <c r="C3447" s="580"/>
      <c r="D3447" s="349"/>
      <c r="E3447" s="349"/>
      <c r="F3447" s="350"/>
      <c r="G3447" s="349"/>
      <c r="H3447" s="349"/>
      <c r="I3447" s="351"/>
      <c r="J3447" s="352"/>
      <c r="K3447" s="352"/>
      <c r="L3447" s="353"/>
      <c r="M3447" s="352"/>
      <c r="N3447" s="371"/>
      <c r="O3447" s="322"/>
      <c r="P3447" s="322"/>
      <c r="Q3447" s="323"/>
    </row>
    <row r="3448" spans="1:17" x14ac:dyDescent="0.2">
      <c r="A3448" s="357"/>
      <c r="B3448" s="347"/>
      <c r="C3448" s="580"/>
      <c r="D3448" s="349"/>
      <c r="E3448" s="349"/>
      <c r="F3448" s="350"/>
      <c r="G3448" s="349"/>
      <c r="H3448" s="349"/>
      <c r="I3448" s="351"/>
      <c r="J3448" s="352"/>
      <c r="K3448" s="352"/>
      <c r="L3448" s="353"/>
      <c r="M3448" s="352"/>
      <c r="N3448" s="371"/>
      <c r="O3448" s="322"/>
      <c r="P3448" s="322"/>
      <c r="Q3448" s="323"/>
    </row>
    <row r="3449" spans="1:17" x14ac:dyDescent="0.2">
      <c r="A3449" s="357"/>
      <c r="B3449" s="347"/>
      <c r="C3449" s="580"/>
      <c r="D3449" s="349"/>
      <c r="E3449" s="349"/>
      <c r="F3449" s="350"/>
      <c r="G3449" s="349"/>
      <c r="H3449" s="349"/>
      <c r="I3449" s="351"/>
      <c r="J3449" s="352"/>
      <c r="K3449" s="352"/>
      <c r="L3449" s="353"/>
      <c r="M3449" s="352"/>
      <c r="N3449" s="371"/>
      <c r="O3449" s="322"/>
      <c r="P3449" s="322"/>
      <c r="Q3449" s="323"/>
    </row>
    <row r="3450" spans="1:17" x14ac:dyDescent="0.2">
      <c r="A3450" s="357"/>
      <c r="B3450" s="347"/>
      <c r="C3450" s="580"/>
      <c r="D3450" s="349"/>
      <c r="E3450" s="349"/>
      <c r="F3450" s="350"/>
      <c r="G3450" s="349"/>
      <c r="H3450" s="349"/>
      <c r="I3450" s="351"/>
      <c r="J3450" s="352"/>
      <c r="K3450" s="352"/>
      <c r="L3450" s="353"/>
      <c r="M3450" s="352"/>
      <c r="N3450" s="371"/>
      <c r="O3450" s="322"/>
      <c r="P3450" s="322"/>
      <c r="Q3450" s="323"/>
    </row>
    <row r="3451" spans="1:17" x14ac:dyDescent="0.2">
      <c r="A3451" s="357"/>
      <c r="B3451" s="347"/>
      <c r="C3451" s="580"/>
      <c r="D3451" s="349"/>
      <c r="E3451" s="349"/>
      <c r="F3451" s="350"/>
      <c r="G3451" s="349"/>
      <c r="H3451" s="349"/>
      <c r="I3451" s="351"/>
      <c r="J3451" s="352"/>
      <c r="K3451" s="352"/>
      <c r="L3451" s="353"/>
      <c r="M3451" s="352"/>
      <c r="N3451" s="371"/>
      <c r="O3451" s="322"/>
      <c r="P3451" s="322"/>
      <c r="Q3451" s="323"/>
    </row>
    <row r="3452" spans="1:17" x14ac:dyDescent="0.2">
      <c r="A3452" s="357"/>
      <c r="B3452" s="347"/>
      <c r="C3452" s="580"/>
      <c r="D3452" s="349"/>
      <c r="E3452" s="349"/>
      <c r="F3452" s="350"/>
      <c r="G3452" s="349"/>
      <c r="H3452" s="349"/>
      <c r="I3452" s="351"/>
      <c r="J3452" s="352"/>
      <c r="K3452" s="352"/>
      <c r="L3452" s="353"/>
      <c r="M3452" s="352"/>
      <c r="N3452" s="371"/>
      <c r="O3452" s="322"/>
      <c r="P3452" s="322"/>
      <c r="Q3452" s="323"/>
    </row>
    <row r="3453" spans="1:17" x14ac:dyDescent="0.2">
      <c r="A3453" s="357"/>
      <c r="B3453" s="347"/>
      <c r="C3453" s="580"/>
      <c r="D3453" s="349"/>
      <c r="E3453" s="349"/>
      <c r="F3453" s="350"/>
      <c r="G3453" s="349"/>
      <c r="H3453" s="349"/>
      <c r="I3453" s="351"/>
      <c r="J3453" s="352"/>
      <c r="K3453" s="352"/>
      <c r="L3453" s="353"/>
      <c r="M3453" s="352"/>
      <c r="N3453" s="371"/>
      <c r="O3453" s="322"/>
      <c r="P3453" s="322"/>
      <c r="Q3453" s="323"/>
    </row>
    <row r="3454" spans="1:17" x14ac:dyDescent="0.2">
      <c r="A3454" s="357"/>
      <c r="B3454" s="347"/>
      <c r="C3454" s="580"/>
      <c r="D3454" s="349"/>
      <c r="E3454" s="349"/>
      <c r="F3454" s="350"/>
      <c r="G3454" s="349"/>
      <c r="H3454" s="349"/>
      <c r="I3454" s="351"/>
      <c r="J3454" s="352"/>
      <c r="K3454" s="352"/>
      <c r="L3454" s="353"/>
      <c r="M3454" s="352"/>
      <c r="N3454" s="371"/>
      <c r="O3454" s="322"/>
      <c r="P3454" s="322"/>
      <c r="Q3454" s="323"/>
    </row>
    <row r="3455" spans="1:17" x14ac:dyDescent="0.2">
      <c r="A3455" s="357"/>
      <c r="B3455" s="347"/>
      <c r="C3455" s="580"/>
      <c r="D3455" s="349"/>
      <c r="E3455" s="349"/>
      <c r="F3455" s="350"/>
      <c r="G3455" s="349"/>
      <c r="H3455" s="349"/>
      <c r="I3455" s="351"/>
      <c r="J3455" s="352"/>
      <c r="K3455" s="352"/>
      <c r="L3455" s="353"/>
      <c r="M3455" s="352"/>
      <c r="N3455" s="371"/>
      <c r="O3455" s="322"/>
      <c r="P3455" s="322"/>
      <c r="Q3455" s="323"/>
    </row>
    <row r="3456" spans="1:17" x14ac:dyDescent="0.2">
      <c r="A3456" s="357"/>
      <c r="B3456" s="347"/>
      <c r="C3456" s="580"/>
      <c r="D3456" s="349"/>
      <c r="E3456" s="349"/>
      <c r="F3456" s="350"/>
      <c r="G3456" s="349"/>
      <c r="H3456" s="349"/>
      <c r="I3456" s="351"/>
      <c r="J3456" s="352"/>
      <c r="K3456" s="352"/>
      <c r="L3456" s="353"/>
      <c r="M3456" s="352"/>
      <c r="N3456" s="371"/>
      <c r="O3456" s="322"/>
      <c r="P3456" s="322"/>
      <c r="Q3456" s="323"/>
    </row>
    <row r="3457" spans="1:17" x14ac:dyDescent="0.2">
      <c r="A3457" s="357"/>
      <c r="B3457" s="347"/>
      <c r="C3457" s="580"/>
      <c r="D3457" s="349"/>
      <c r="E3457" s="349"/>
      <c r="F3457" s="350"/>
      <c r="G3457" s="349"/>
      <c r="H3457" s="349"/>
      <c r="I3457" s="351"/>
      <c r="J3457" s="352"/>
      <c r="K3457" s="352"/>
      <c r="L3457" s="353"/>
      <c r="M3457" s="352"/>
      <c r="N3457" s="371"/>
      <c r="O3457" s="322"/>
      <c r="P3457" s="322"/>
      <c r="Q3457" s="323"/>
    </row>
    <row r="3458" spans="1:17" x14ac:dyDescent="0.2">
      <c r="A3458" s="357"/>
      <c r="B3458" s="347"/>
      <c r="C3458" s="580"/>
      <c r="D3458" s="349"/>
      <c r="E3458" s="349"/>
      <c r="F3458" s="350"/>
      <c r="G3458" s="349"/>
      <c r="H3458" s="349"/>
      <c r="I3458" s="351"/>
      <c r="J3458" s="352"/>
      <c r="K3458" s="352"/>
      <c r="L3458" s="353"/>
      <c r="M3458" s="352"/>
      <c r="N3458" s="371"/>
      <c r="O3458" s="322"/>
      <c r="P3458" s="322"/>
      <c r="Q3458" s="323"/>
    </row>
    <row r="3459" spans="1:17" x14ac:dyDescent="0.2">
      <c r="A3459" s="357"/>
      <c r="B3459" s="347"/>
      <c r="C3459" s="580"/>
      <c r="D3459" s="349"/>
      <c r="E3459" s="349"/>
      <c r="F3459" s="350"/>
      <c r="G3459" s="349"/>
      <c r="H3459" s="349"/>
      <c r="I3459" s="351"/>
      <c r="J3459" s="352"/>
      <c r="K3459" s="352"/>
      <c r="L3459" s="353"/>
      <c r="M3459" s="352"/>
      <c r="N3459" s="371"/>
      <c r="O3459" s="322"/>
      <c r="P3459" s="322"/>
      <c r="Q3459" s="323"/>
    </row>
    <row r="3460" spans="1:17" x14ac:dyDescent="0.2">
      <c r="A3460" s="357"/>
      <c r="B3460" s="347"/>
      <c r="C3460" s="580"/>
      <c r="D3460" s="349"/>
      <c r="E3460" s="349"/>
      <c r="F3460" s="350"/>
      <c r="G3460" s="349"/>
      <c r="H3460" s="349"/>
      <c r="I3460" s="351"/>
      <c r="J3460" s="352"/>
      <c r="K3460" s="352"/>
      <c r="L3460" s="353"/>
      <c r="M3460" s="352"/>
      <c r="N3460" s="371"/>
      <c r="O3460" s="322"/>
      <c r="P3460" s="322"/>
      <c r="Q3460" s="323"/>
    </row>
    <row r="3461" spans="1:17" x14ac:dyDescent="0.2">
      <c r="A3461" s="357"/>
      <c r="B3461" s="347"/>
      <c r="C3461" s="580"/>
      <c r="D3461" s="349"/>
      <c r="E3461" s="349"/>
      <c r="F3461" s="350"/>
      <c r="G3461" s="349"/>
      <c r="H3461" s="349"/>
      <c r="I3461" s="351"/>
      <c r="J3461" s="352"/>
      <c r="K3461" s="352"/>
      <c r="L3461" s="353"/>
      <c r="M3461" s="352"/>
      <c r="N3461" s="371"/>
      <c r="O3461" s="322"/>
      <c r="P3461" s="322"/>
      <c r="Q3461" s="323"/>
    </row>
    <row r="3462" spans="1:17" x14ac:dyDescent="0.2">
      <c r="A3462" s="357"/>
      <c r="B3462" s="347"/>
      <c r="C3462" s="580"/>
      <c r="D3462" s="349"/>
      <c r="E3462" s="349"/>
      <c r="F3462" s="350"/>
      <c r="G3462" s="349"/>
      <c r="H3462" s="349"/>
      <c r="I3462" s="351"/>
      <c r="J3462" s="352"/>
      <c r="K3462" s="352"/>
      <c r="L3462" s="353"/>
      <c r="M3462" s="352"/>
      <c r="N3462" s="371"/>
      <c r="O3462" s="322"/>
      <c r="P3462" s="322"/>
      <c r="Q3462" s="323"/>
    </row>
    <row r="3463" spans="1:17" x14ac:dyDescent="0.2">
      <c r="A3463" s="357"/>
      <c r="B3463" s="347"/>
      <c r="C3463" s="580"/>
      <c r="D3463" s="349"/>
      <c r="E3463" s="349"/>
      <c r="F3463" s="350"/>
      <c r="G3463" s="349"/>
      <c r="H3463" s="349"/>
      <c r="I3463" s="351"/>
      <c r="J3463" s="352"/>
      <c r="K3463" s="352"/>
      <c r="L3463" s="353"/>
      <c r="M3463" s="352"/>
      <c r="N3463" s="371"/>
      <c r="O3463" s="322"/>
      <c r="P3463" s="322"/>
      <c r="Q3463" s="323"/>
    </row>
    <row r="3464" spans="1:17" x14ac:dyDescent="0.2">
      <c r="A3464" s="357"/>
      <c r="B3464" s="347"/>
      <c r="C3464" s="580"/>
      <c r="D3464" s="349"/>
      <c r="E3464" s="349"/>
      <c r="F3464" s="350"/>
      <c r="G3464" s="349"/>
      <c r="H3464" s="349"/>
      <c r="I3464" s="351"/>
      <c r="J3464" s="352"/>
      <c r="K3464" s="352"/>
      <c r="L3464" s="353"/>
      <c r="M3464" s="352"/>
      <c r="N3464" s="371"/>
      <c r="O3464" s="322"/>
      <c r="P3464" s="322"/>
      <c r="Q3464" s="323"/>
    </row>
    <row r="3465" spans="1:17" x14ac:dyDescent="0.2">
      <c r="A3465" s="357"/>
      <c r="B3465" s="347"/>
      <c r="C3465" s="580"/>
      <c r="D3465" s="349"/>
      <c r="E3465" s="349"/>
      <c r="F3465" s="350"/>
      <c r="G3465" s="349"/>
      <c r="H3465" s="349"/>
      <c r="I3465" s="351"/>
      <c r="J3465" s="352"/>
      <c r="K3465" s="352"/>
      <c r="L3465" s="353"/>
      <c r="M3465" s="352"/>
      <c r="N3465" s="371"/>
      <c r="O3465" s="322"/>
      <c r="P3465" s="322"/>
      <c r="Q3465" s="323"/>
    </row>
    <row r="3466" spans="1:17" x14ac:dyDescent="0.2">
      <c r="A3466" s="357"/>
      <c r="B3466" s="347"/>
      <c r="C3466" s="580"/>
      <c r="D3466" s="349"/>
      <c r="E3466" s="349"/>
      <c r="F3466" s="350"/>
      <c r="G3466" s="349"/>
      <c r="H3466" s="349"/>
      <c r="I3466" s="351"/>
      <c r="J3466" s="352"/>
      <c r="K3466" s="352"/>
      <c r="L3466" s="353"/>
      <c r="M3466" s="352"/>
      <c r="N3466" s="371"/>
      <c r="O3466" s="322"/>
      <c r="P3466" s="322"/>
      <c r="Q3466" s="323"/>
    </row>
    <row r="3467" spans="1:17" x14ac:dyDescent="0.2">
      <c r="A3467" s="357"/>
      <c r="B3467" s="347"/>
      <c r="C3467" s="580"/>
      <c r="D3467" s="349"/>
      <c r="E3467" s="349"/>
      <c r="F3467" s="350"/>
      <c r="G3467" s="349"/>
      <c r="H3467" s="349"/>
      <c r="I3467" s="351"/>
      <c r="J3467" s="352"/>
      <c r="K3467" s="352"/>
      <c r="L3467" s="353"/>
      <c r="M3467" s="352"/>
      <c r="N3467" s="371"/>
      <c r="O3467" s="322"/>
      <c r="P3467" s="322"/>
      <c r="Q3467" s="323"/>
    </row>
    <row r="3468" spans="1:17" x14ac:dyDescent="0.2">
      <c r="A3468" s="357"/>
      <c r="B3468" s="347"/>
      <c r="C3468" s="580"/>
      <c r="D3468" s="349"/>
      <c r="E3468" s="349"/>
      <c r="F3468" s="350"/>
      <c r="G3468" s="349"/>
      <c r="H3468" s="349"/>
      <c r="I3468" s="351"/>
      <c r="J3468" s="352"/>
      <c r="K3468" s="352"/>
      <c r="L3468" s="353"/>
      <c r="M3468" s="352"/>
      <c r="N3468" s="371"/>
      <c r="O3468" s="322"/>
      <c r="P3468" s="322"/>
      <c r="Q3468" s="323"/>
    </row>
    <row r="3469" spans="1:17" x14ac:dyDescent="0.2">
      <c r="A3469" s="357"/>
      <c r="B3469" s="347"/>
      <c r="C3469" s="580"/>
      <c r="D3469" s="349"/>
      <c r="E3469" s="349"/>
      <c r="F3469" s="350"/>
      <c r="G3469" s="349"/>
      <c r="H3469" s="349"/>
      <c r="I3469" s="351"/>
      <c r="J3469" s="352"/>
      <c r="K3469" s="352"/>
      <c r="L3469" s="353"/>
      <c r="M3469" s="352"/>
      <c r="N3469" s="371"/>
      <c r="O3469" s="322"/>
      <c r="P3469" s="322"/>
      <c r="Q3469" s="323"/>
    </row>
    <row r="3470" spans="1:17" x14ac:dyDescent="0.2">
      <c r="A3470" s="357"/>
      <c r="B3470" s="347"/>
      <c r="C3470" s="580"/>
      <c r="D3470" s="349"/>
      <c r="E3470" s="349"/>
      <c r="F3470" s="350"/>
      <c r="G3470" s="349"/>
      <c r="H3470" s="349"/>
      <c r="I3470" s="351"/>
      <c r="J3470" s="352"/>
      <c r="K3470" s="352"/>
      <c r="L3470" s="353"/>
      <c r="M3470" s="352"/>
      <c r="N3470" s="371"/>
      <c r="O3470" s="322"/>
      <c r="P3470" s="322"/>
      <c r="Q3470" s="323"/>
    </row>
    <row r="3471" spans="1:17" x14ac:dyDescent="0.2">
      <c r="A3471" s="357"/>
      <c r="B3471" s="347"/>
      <c r="C3471" s="580"/>
      <c r="D3471" s="349"/>
      <c r="E3471" s="349"/>
      <c r="F3471" s="350"/>
      <c r="G3471" s="349"/>
      <c r="H3471" s="349"/>
      <c r="I3471" s="351"/>
      <c r="J3471" s="352"/>
      <c r="K3471" s="352"/>
      <c r="L3471" s="353"/>
      <c r="M3471" s="352"/>
      <c r="N3471" s="371"/>
      <c r="O3471" s="322"/>
      <c r="P3471" s="322"/>
      <c r="Q3471" s="323"/>
    </row>
    <row r="3472" spans="1:17" x14ac:dyDescent="0.2">
      <c r="A3472" s="357"/>
      <c r="B3472" s="347"/>
      <c r="C3472" s="580"/>
      <c r="D3472" s="349"/>
      <c r="E3472" s="349"/>
      <c r="F3472" s="350"/>
      <c r="G3472" s="349"/>
      <c r="H3472" s="349"/>
      <c r="I3472" s="351"/>
      <c r="J3472" s="352"/>
      <c r="K3472" s="352"/>
      <c r="L3472" s="353"/>
      <c r="M3472" s="352"/>
      <c r="N3472" s="371"/>
      <c r="O3472" s="322"/>
      <c r="P3472" s="322"/>
      <c r="Q3472" s="323"/>
    </row>
    <row r="3473" spans="1:17" x14ac:dyDescent="0.2">
      <c r="A3473" s="357"/>
      <c r="B3473" s="347"/>
      <c r="C3473" s="580"/>
      <c r="D3473" s="349"/>
      <c r="E3473" s="349"/>
      <c r="F3473" s="350"/>
      <c r="G3473" s="349"/>
      <c r="H3473" s="349"/>
      <c r="I3473" s="351"/>
      <c r="J3473" s="352"/>
      <c r="K3473" s="352"/>
      <c r="L3473" s="353"/>
      <c r="M3473" s="352"/>
      <c r="N3473" s="371"/>
      <c r="O3473" s="322"/>
      <c r="P3473" s="322"/>
      <c r="Q3473" s="323"/>
    </row>
    <row r="3474" spans="1:17" x14ac:dyDescent="0.2">
      <c r="A3474" s="357"/>
      <c r="B3474" s="347"/>
      <c r="C3474" s="580"/>
      <c r="D3474" s="349"/>
      <c r="E3474" s="349"/>
      <c r="F3474" s="350"/>
      <c r="G3474" s="349"/>
      <c r="H3474" s="349"/>
      <c r="I3474" s="351"/>
      <c r="J3474" s="352"/>
      <c r="K3474" s="352"/>
      <c r="L3474" s="353"/>
      <c r="M3474" s="352"/>
      <c r="N3474" s="371"/>
      <c r="O3474" s="322"/>
      <c r="P3474" s="322"/>
      <c r="Q3474" s="323"/>
    </row>
    <row r="3475" spans="1:17" x14ac:dyDescent="0.2">
      <c r="A3475" s="357"/>
      <c r="B3475" s="347"/>
      <c r="C3475" s="580"/>
      <c r="D3475" s="349"/>
      <c r="E3475" s="349"/>
      <c r="F3475" s="350"/>
      <c r="G3475" s="349"/>
      <c r="H3475" s="349"/>
      <c r="I3475" s="351"/>
      <c r="J3475" s="352"/>
      <c r="K3475" s="352"/>
      <c r="L3475" s="353"/>
      <c r="M3475" s="352"/>
      <c r="N3475" s="371"/>
      <c r="O3475" s="322"/>
      <c r="P3475" s="322"/>
      <c r="Q3475" s="323"/>
    </row>
    <row r="3476" spans="1:17" x14ac:dyDescent="0.2">
      <c r="A3476" s="357"/>
      <c r="B3476" s="347"/>
      <c r="C3476" s="580"/>
      <c r="D3476" s="349"/>
      <c r="E3476" s="349"/>
      <c r="F3476" s="350"/>
      <c r="G3476" s="349"/>
      <c r="H3476" s="349"/>
      <c r="I3476" s="351"/>
      <c r="J3476" s="352"/>
      <c r="K3476" s="352"/>
      <c r="L3476" s="353"/>
      <c r="M3476" s="352"/>
      <c r="N3476" s="371"/>
      <c r="O3476" s="322"/>
      <c r="P3476" s="322"/>
      <c r="Q3476" s="323"/>
    </row>
    <row r="3477" spans="1:17" x14ac:dyDescent="0.2">
      <c r="A3477" s="357"/>
      <c r="B3477" s="347"/>
      <c r="C3477" s="580"/>
      <c r="D3477" s="349"/>
      <c r="E3477" s="349"/>
      <c r="F3477" s="350"/>
      <c r="G3477" s="349"/>
      <c r="H3477" s="349"/>
      <c r="I3477" s="351"/>
      <c r="J3477" s="352"/>
      <c r="K3477" s="352"/>
      <c r="L3477" s="353"/>
      <c r="M3477" s="352"/>
      <c r="N3477" s="371"/>
      <c r="O3477" s="322"/>
      <c r="P3477" s="322"/>
      <c r="Q3477" s="323"/>
    </row>
    <row r="3478" spans="1:17" x14ac:dyDescent="0.2">
      <c r="A3478" s="357"/>
      <c r="B3478" s="347"/>
      <c r="C3478" s="580"/>
      <c r="D3478" s="349"/>
      <c r="E3478" s="349"/>
      <c r="F3478" s="350"/>
      <c r="G3478" s="349"/>
      <c r="H3478" s="349"/>
      <c r="I3478" s="351"/>
      <c r="J3478" s="352"/>
      <c r="K3478" s="352"/>
      <c r="L3478" s="353"/>
      <c r="M3478" s="352"/>
      <c r="N3478" s="371"/>
      <c r="O3478" s="322"/>
      <c r="P3478" s="322"/>
      <c r="Q3478" s="323"/>
    </row>
    <row r="3479" spans="1:17" x14ac:dyDescent="0.2">
      <c r="A3479" s="357"/>
      <c r="B3479" s="347"/>
      <c r="C3479" s="580"/>
      <c r="D3479" s="349"/>
      <c r="E3479" s="349"/>
      <c r="F3479" s="350"/>
      <c r="G3479" s="349"/>
      <c r="H3479" s="349"/>
      <c r="I3479" s="351"/>
      <c r="J3479" s="352"/>
      <c r="K3479" s="352"/>
      <c r="L3479" s="353"/>
      <c r="M3479" s="352"/>
      <c r="N3479" s="371"/>
      <c r="O3479" s="322"/>
      <c r="P3479" s="322"/>
      <c r="Q3479" s="323"/>
    </row>
    <row r="3480" spans="1:17" x14ac:dyDescent="0.2">
      <c r="A3480" s="357"/>
      <c r="B3480" s="347"/>
      <c r="C3480" s="580"/>
      <c r="D3480" s="349"/>
      <c r="E3480" s="349"/>
      <c r="F3480" s="350"/>
      <c r="G3480" s="349"/>
      <c r="H3480" s="349"/>
      <c r="I3480" s="351"/>
      <c r="J3480" s="352"/>
      <c r="K3480" s="352"/>
      <c r="L3480" s="353"/>
      <c r="M3480" s="352"/>
      <c r="N3480" s="371"/>
      <c r="O3480" s="322"/>
      <c r="P3480" s="322"/>
      <c r="Q3480" s="323"/>
    </row>
    <row r="3481" spans="1:17" x14ac:dyDescent="0.2">
      <c r="A3481" s="357"/>
      <c r="B3481" s="347"/>
      <c r="C3481" s="580"/>
      <c r="D3481" s="349"/>
      <c r="E3481" s="349"/>
      <c r="F3481" s="350"/>
      <c r="G3481" s="349"/>
      <c r="H3481" s="349"/>
      <c r="I3481" s="351"/>
      <c r="J3481" s="352"/>
      <c r="K3481" s="352"/>
      <c r="L3481" s="353"/>
      <c r="M3481" s="352"/>
      <c r="N3481" s="371"/>
      <c r="O3481" s="322"/>
      <c r="P3481" s="322"/>
      <c r="Q3481" s="323"/>
    </row>
    <row r="3482" spans="1:17" x14ac:dyDescent="0.2">
      <c r="A3482" s="357"/>
      <c r="B3482" s="347"/>
      <c r="C3482" s="580"/>
      <c r="D3482" s="349"/>
      <c r="E3482" s="349"/>
      <c r="F3482" s="350"/>
      <c r="G3482" s="349"/>
      <c r="H3482" s="349"/>
      <c r="I3482" s="351"/>
      <c r="J3482" s="352"/>
      <c r="K3482" s="352"/>
      <c r="L3482" s="353"/>
      <c r="M3482" s="352"/>
      <c r="N3482" s="371"/>
      <c r="O3482" s="322"/>
      <c r="P3482" s="322"/>
      <c r="Q3482" s="323"/>
    </row>
    <row r="3483" spans="1:17" x14ac:dyDescent="0.2">
      <c r="A3483" s="357"/>
      <c r="B3483" s="347"/>
      <c r="C3483" s="580"/>
      <c r="D3483" s="349"/>
      <c r="E3483" s="349"/>
      <c r="F3483" s="350"/>
      <c r="G3483" s="349"/>
      <c r="H3483" s="349"/>
      <c r="I3483" s="351"/>
      <c r="J3483" s="352"/>
      <c r="K3483" s="352"/>
      <c r="L3483" s="353"/>
      <c r="M3483" s="352"/>
      <c r="N3483" s="371"/>
      <c r="O3483" s="322"/>
      <c r="P3483" s="322"/>
      <c r="Q3483" s="323"/>
    </row>
    <row r="3484" spans="1:17" x14ac:dyDescent="0.2">
      <c r="A3484" s="357"/>
      <c r="B3484" s="347"/>
      <c r="C3484" s="580"/>
      <c r="D3484" s="349"/>
      <c r="E3484" s="349"/>
      <c r="F3484" s="350"/>
      <c r="G3484" s="349"/>
      <c r="H3484" s="349"/>
      <c r="I3484" s="351"/>
      <c r="J3484" s="352"/>
      <c r="K3484" s="352"/>
      <c r="L3484" s="353"/>
      <c r="M3484" s="352"/>
      <c r="N3484" s="371"/>
      <c r="O3484" s="322"/>
      <c r="P3484" s="322"/>
      <c r="Q3484" s="323"/>
    </row>
    <row r="3485" spans="1:17" x14ac:dyDescent="0.2">
      <c r="A3485" s="357"/>
      <c r="B3485" s="347"/>
      <c r="C3485" s="580"/>
      <c r="D3485" s="349"/>
      <c r="E3485" s="349"/>
      <c r="F3485" s="350"/>
      <c r="G3485" s="349"/>
      <c r="H3485" s="349"/>
      <c r="I3485" s="351"/>
      <c r="J3485" s="352"/>
      <c r="K3485" s="352"/>
      <c r="L3485" s="353"/>
      <c r="M3485" s="352"/>
      <c r="N3485" s="371"/>
      <c r="O3485" s="322"/>
      <c r="P3485" s="322"/>
      <c r="Q3485" s="323"/>
    </row>
    <row r="3486" spans="1:17" x14ac:dyDescent="0.2">
      <c r="A3486" s="357"/>
      <c r="B3486" s="347"/>
      <c r="C3486" s="580"/>
      <c r="D3486" s="349"/>
      <c r="E3486" s="349"/>
      <c r="F3486" s="350"/>
      <c r="G3486" s="349"/>
      <c r="H3486" s="349"/>
      <c r="I3486" s="351"/>
      <c r="J3486" s="352"/>
      <c r="K3486" s="352"/>
      <c r="L3486" s="353"/>
      <c r="M3486" s="352"/>
      <c r="N3486" s="371"/>
      <c r="O3486" s="322"/>
      <c r="P3486" s="322"/>
      <c r="Q3486" s="323"/>
    </row>
    <row r="3487" spans="1:17" x14ac:dyDescent="0.2">
      <c r="A3487" s="357"/>
      <c r="B3487" s="347"/>
      <c r="C3487" s="580"/>
      <c r="D3487" s="349"/>
      <c r="E3487" s="349"/>
      <c r="F3487" s="350"/>
      <c r="G3487" s="349"/>
      <c r="H3487" s="349"/>
      <c r="I3487" s="351"/>
      <c r="J3487" s="352"/>
      <c r="K3487" s="352"/>
      <c r="L3487" s="353"/>
      <c r="M3487" s="352"/>
      <c r="N3487" s="371"/>
      <c r="O3487" s="322"/>
      <c r="P3487" s="322"/>
      <c r="Q3487" s="323"/>
    </row>
    <row r="3488" spans="1:17" x14ac:dyDescent="0.2">
      <c r="A3488" s="357"/>
      <c r="B3488" s="347"/>
      <c r="C3488" s="580"/>
      <c r="D3488" s="349"/>
      <c r="E3488" s="349"/>
      <c r="F3488" s="350"/>
      <c r="G3488" s="349"/>
      <c r="H3488" s="349"/>
      <c r="I3488" s="351"/>
      <c r="J3488" s="352"/>
      <c r="K3488" s="352"/>
      <c r="L3488" s="353"/>
      <c r="M3488" s="352"/>
      <c r="N3488" s="371"/>
      <c r="O3488" s="322"/>
      <c r="P3488" s="322"/>
      <c r="Q3488" s="323"/>
    </row>
    <row r="3489" spans="1:17" x14ac:dyDescent="0.2">
      <c r="A3489" s="357"/>
      <c r="B3489" s="347"/>
      <c r="C3489" s="580"/>
      <c r="D3489" s="349"/>
      <c r="E3489" s="349"/>
      <c r="F3489" s="350"/>
      <c r="G3489" s="349"/>
      <c r="H3489" s="349"/>
      <c r="I3489" s="351"/>
      <c r="J3489" s="352"/>
      <c r="K3489" s="352"/>
      <c r="L3489" s="353"/>
      <c r="M3489" s="352"/>
      <c r="N3489" s="371"/>
      <c r="O3489" s="322"/>
      <c r="P3489" s="322"/>
      <c r="Q3489" s="323"/>
    </row>
    <row r="3490" spans="1:17" x14ac:dyDescent="0.2">
      <c r="A3490" s="357"/>
      <c r="B3490" s="347"/>
      <c r="C3490" s="580"/>
      <c r="D3490" s="349"/>
      <c r="E3490" s="349"/>
      <c r="F3490" s="350"/>
      <c r="G3490" s="349"/>
      <c r="H3490" s="349"/>
      <c r="I3490" s="351"/>
      <c r="J3490" s="352"/>
      <c r="K3490" s="352"/>
      <c r="L3490" s="353"/>
      <c r="M3490" s="352"/>
      <c r="N3490" s="371"/>
      <c r="O3490" s="322"/>
      <c r="P3490" s="322"/>
      <c r="Q3490" s="323"/>
    </row>
    <row r="3491" spans="1:17" x14ac:dyDescent="0.2">
      <c r="A3491" s="357"/>
      <c r="B3491" s="347"/>
      <c r="C3491" s="580"/>
      <c r="D3491" s="349"/>
      <c r="E3491" s="349"/>
      <c r="F3491" s="350"/>
      <c r="G3491" s="349"/>
      <c r="H3491" s="349"/>
      <c r="I3491" s="351"/>
      <c r="J3491" s="352"/>
      <c r="K3491" s="352"/>
      <c r="L3491" s="353"/>
      <c r="M3491" s="352"/>
      <c r="N3491" s="371"/>
      <c r="O3491" s="322"/>
      <c r="P3491" s="322"/>
      <c r="Q3491" s="323"/>
    </row>
    <row r="3492" spans="1:17" x14ac:dyDescent="0.2">
      <c r="A3492" s="357"/>
      <c r="B3492" s="347"/>
      <c r="C3492" s="580"/>
      <c r="D3492" s="349"/>
      <c r="E3492" s="349"/>
      <c r="F3492" s="350"/>
      <c r="G3492" s="349"/>
      <c r="H3492" s="349"/>
      <c r="I3492" s="351"/>
      <c r="J3492" s="352"/>
      <c r="K3492" s="352"/>
      <c r="L3492" s="353"/>
      <c r="M3492" s="352"/>
      <c r="N3492" s="371"/>
      <c r="O3492" s="322"/>
      <c r="P3492" s="322"/>
      <c r="Q3492" s="323"/>
    </row>
    <row r="3493" spans="1:17" x14ac:dyDescent="0.2">
      <c r="A3493" s="357"/>
      <c r="B3493" s="347"/>
      <c r="C3493" s="580"/>
      <c r="D3493" s="349"/>
      <c r="E3493" s="349"/>
      <c r="F3493" s="350"/>
      <c r="G3493" s="349"/>
      <c r="H3493" s="349"/>
      <c r="I3493" s="351"/>
      <c r="J3493" s="352"/>
      <c r="K3493" s="352"/>
      <c r="L3493" s="353"/>
      <c r="M3493" s="352"/>
      <c r="N3493" s="371"/>
      <c r="O3493" s="322"/>
      <c r="P3493" s="322"/>
      <c r="Q3493" s="323"/>
    </row>
    <row r="3494" spans="1:17" x14ac:dyDescent="0.2">
      <c r="A3494" s="357"/>
      <c r="B3494" s="347"/>
      <c r="C3494" s="580"/>
      <c r="D3494" s="349"/>
      <c r="E3494" s="349"/>
      <c r="F3494" s="350"/>
      <c r="G3494" s="349"/>
      <c r="H3494" s="349"/>
      <c r="I3494" s="351"/>
      <c r="J3494" s="352"/>
      <c r="K3494" s="352"/>
      <c r="L3494" s="353"/>
      <c r="M3494" s="352"/>
      <c r="N3494" s="371"/>
      <c r="O3494" s="322"/>
      <c r="P3494" s="322"/>
      <c r="Q3494" s="323"/>
    </row>
    <row r="3495" spans="1:17" x14ac:dyDescent="0.2">
      <c r="A3495" s="357"/>
      <c r="B3495" s="347"/>
      <c r="C3495" s="580"/>
      <c r="D3495" s="349"/>
      <c r="E3495" s="349"/>
      <c r="F3495" s="350"/>
      <c r="G3495" s="349"/>
      <c r="H3495" s="349"/>
      <c r="I3495" s="351"/>
      <c r="J3495" s="352"/>
      <c r="K3495" s="352"/>
      <c r="L3495" s="353"/>
      <c r="M3495" s="352"/>
      <c r="N3495" s="371"/>
      <c r="O3495" s="322"/>
      <c r="P3495" s="322"/>
      <c r="Q3495" s="323"/>
    </row>
    <row r="3496" spans="1:17" x14ac:dyDescent="0.2">
      <c r="A3496" s="357"/>
      <c r="B3496" s="347"/>
      <c r="C3496" s="580"/>
      <c r="D3496" s="349"/>
      <c r="E3496" s="349"/>
      <c r="F3496" s="350"/>
      <c r="G3496" s="349"/>
      <c r="H3496" s="349"/>
      <c r="I3496" s="351"/>
      <c r="J3496" s="352"/>
      <c r="K3496" s="352"/>
      <c r="L3496" s="353"/>
      <c r="M3496" s="352"/>
      <c r="N3496" s="371"/>
      <c r="O3496" s="322"/>
      <c r="P3496" s="322"/>
      <c r="Q3496" s="323"/>
    </row>
    <row r="3497" spans="1:17" x14ac:dyDescent="0.2">
      <c r="A3497" s="357"/>
      <c r="B3497" s="347"/>
      <c r="C3497" s="580"/>
      <c r="D3497" s="349"/>
      <c r="E3497" s="349"/>
      <c r="F3497" s="350"/>
      <c r="G3497" s="349"/>
      <c r="H3497" s="349"/>
      <c r="I3497" s="351"/>
      <c r="J3497" s="352"/>
      <c r="K3497" s="352"/>
      <c r="L3497" s="353"/>
      <c r="M3497" s="352"/>
      <c r="N3497" s="371"/>
      <c r="O3497" s="322"/>
      <c r="P3497" s="322"/>
      <c r="Q3497" s="323"/>
    </row>
    <row r="3498" spans="1:17" x14ac:dyDescent="0.2">
      <c r="A3498" s="357"/>
      <c r="B3498" s="347"/>
      <c r="C3498" s="580"/>
      <c r="D3498" s="349"/>
      <c r="E3498" s="349"/>
      <c r="F3498" s="350"/>
      <c r="G3498" s="349"/>
      <c r="H3498" s="349"/>
      <c r="I3498" s="351"/>
      <c r="J3498" s="352"/>
      <c r="K3498" s="352"/>
      <c r="L3498" s="353"/>
      <c r="M3498" s="352"/>
      <c r="N3498" s="371"/>
      <c r="O3498" s="322"/>
      <c r="P3498" s="322"/>
      <c r="Q3498" s="323"/>
    </row>
    <row r="3499" spans="1:17" x14ac:dyDescent="0.2">
      <c r="A3499" s="357"/>
      <c r="B3499" s="347"/>
      <c r="C3499" s="580"/>
      <c r="D3499" s="349"/>
      <c r="E3499" s="349"/>
      <c r="F3499" s="350"/>
      <c r="G3499" s="349"/>
      <c r="H3499" s="349"/>
      <c r="I3499" s="351"/>
      <c r="J3499" s="352"/>
      <c r="K3499" s="352"/>
      <c r="L3499" s="353"/>
      <c r="M3499" s="352"/>
      <c r="N3499" s="371"/>
      <c r="O3499" s="322"/>
      <c r="P3499" s="322"/>
      <c r="Q3499" s="323"/>
    </row>
    <row r="3500" spans="1:17" x14ac:dyDescent="0.2">
      <c r="A3500" s="357"/>
      <c r="B3500" s="347"/>
      <c r="C3500" s="580"/>
      <c r="D3500" s="349"/>
      <c r="E3500" s="349"/>
      <c r="F3500" s="350"/>
      <c r="G3500" s="349"/>
      <c r="H3500" s="349"/>
      <c r="I3500" s="351"/>
      <c r="J3500" s="352"/>
      <c r="K3500" s="352"/>
      <c r="L3500" s="353"/>
      <c r="M3500" s="352"/>
      <c r="N3500" s="371"/>
      <c r="O3500" s="322"/>
      <c r="P3500" s="322"/>
      <c r="Q3500" s="323"/>
    </row>
    <row r="3501" spans="1:17" x14ac:dyDescent="0.2">
      <c r="A3501" s="357"/>
      <c r="B3501" s="347"/>
      <c r="C3501" s="580"/>
      <c r="D3501" s="349"/>
      <c r="E3501" s="349"/>
      <c r="F3501" s="350"/>
      <c r="G3501" s="349"/>
      <c r="H3501" s="349"/>
      <c r="I3501" s="351"/>
      <c r="J3501" s="352"/>
      <c r="K3501" s="352"/>
      <c r="L3501" s="353"/>
      <c r="M3501" s="352"/>
      <c r="N3501" s="371"/>
      <c r="O3501" s="322"/>
      <c r="P3501" s="322"/>
      <c r="Q3501" s="323"/>
    </row>
    <row r="3502" spans="1:17" x14ac:dyDescent="0.2">
      <c r="A3502" s="357"/>
      <c r="B3502" s="347"/>
      <c r="C3502" s="580"/>
      <c r="D3502" s="349"/>
      <c r="E3502" s="349"/>
      <c r="F3502" s="350"/>
      <c r="G3502" s="349"/>
      <c r="H3502" s="349"/>
      <c r="I3502" s="351"/>
      <c r="J3502" s="352"/>
      <c r="K3502" s="352"/>
      <c r="L3502" s="353"/>
      <c r="M3502" s="352"/>
      <c r="N3502" s="371"/>
      <c r="O3502" s="322"/>
      <c r="P3502" s="322"/>
      <c r="Q3502" s="323"/>
    </row>
    <row r="3503" spans="1:17" x14ac:dyDescent="0.2">
      <c r="A3503" s="357"/>
      <c r="B3503" s="347"/>
      <c r="C3503" s="580"/>
      <c r="D3503" s="349"/>
      <c r="E3503" s="349"/>
      <c r="F3503" s="350"/>
      <c r="G3503" s="349"/>
      <c r="H3503" s="349"/>
      <c r="I3503" s="351"/>
      <c r="J3503" s="352"/>
      <c r="K3503" s="352"/>
      <c r="L3503" s="353"/>
      <c r="M3503" s="352"/>
      <c r="N3503" s="371"/>
      <c r="O3503" s="322"/>
      <c r="P3503" s="322"/>
      <c r="Q3503" s="323"/>
    </row>
    <row r="3504" spans="1:17" x14ac:dyDescent="0.2">
      <c r="A3504" s="357"/>
      <c r="B3504" s="347"/>
      <c r="C3504" s="580"/>
      <c r="D3504" s="349"/>
      <c r="E3504" s="349"/>
      <c r="F3504" s="350"/>
      <c r="G3504" s="349"/>
      <c r="H3504" s="349"/>
      <c r="I3504" s="351"/>
      <c r="J3504" s="352"/>
      <c r="K3504" s="352"/>
      <c r="L3504" s="353"/>
      <c r="M3504" s="352"/>
      <c r="N3504" s="371"/>
      <c r="O3504" s="322"/>
      <c r="P3504" s="322"/>
      <c r="Q3504" s="323"/>
    </row>
    <row r="3505" spans="1:17" x14ac:dyDescent="0.2">
      <c r="A3505" s="357"/>
      <c r="B3505" s="347"/>
      <c r="C3505" s="580"/>
      <c r="D3505" s="349"/>
      <c r="E3505" s="349"/>
      <c r="F3505" s="350"/>
      <c r="G3505" s="349"/>
      <c r="H3505" s="349"/>
      <c r="I3505" s="351"/>
      <c r="J3505" s="352"/>
      <c r="K3505" s="352"/>
      <c r="L3505" s="353"/>
      <c r="M3505" s="352"/>
      <c r="N3505" s="371"/>
      <c r="O3505" s="322"/>
      <c r="P3505" s="322"/>
      <c r="Q3505" s="323"/>
    </row>
    <row r="3506" spans="1:17" x14ac:dyDescent="0.2">
      <c r="A3506" s="357"/>
      <c r="B3506" s="347"/>
      <c r="C3506" s="580"/>
      <c r="D3506" s="349"/>
      <c r="E3506" s="349"/>
      <c r="F3506" s="350"/>
      <c r="G3506" s="349"/>
      <c r="H3506" s="349"/>
      <c r="I3506" s="351"/>
      <c r="J3506" s="352"/>
      <c r="K3506" s="352"/>
      <c r="L3506" s="353"/>
      <c r="M3506" s="352"/>
      <c r="N3506" s="371"/>
      <c r="O3506" s="322"/>
      <c r="P3506" s="322"/>
      <c r="Q3506" s="323"/>
    </row>
    <row r="3507" spans="1:17" x14ac:dyDescent="0.2">
      <c r="A3507" s="357"/>
      <c r="B3507" s="347"/>
      <c r="C3507" s="580"/>
      <c r="D3507" s="349"/>
      <c r="E3507" s="349"/>
      <c r="F3507" s="350"/>
      <c r="G3507" s="349"/>
      <c r="H3507" s="349"/>
      <c r="I3507" s="351"/>
      <c r="J3507" s="352"/>
      <c r="K3507" s="352"/>
      <c r="L3507" s="353"/>
      <c r="M3507" s="352"/>
      <c r="N3507" s="371"/>
      <c r="O3507" s="322"/>
      <c r="P3507" s="322"/>
      <c r="Q3507" s="323"/>
    </row>
    <row r="3508" spans="1:17" x14ac:dyDescent="0.2">
      <c r="A3508" s="357"/>
      <c r="B3508" s="347"/>
      <c r="C3508" s="580"/>
      <c r="D3508" s="349"/>
      <c r="E3508" s="349"/>
      <c r="F3508" s="350"/>
      <c r="G3508" s="349"/>
      <c r="H3508" s="349"/>
      <c r="I3508" s="351"/>
      <c r="J3508" s="352"/>
      <c r="K3508" s="352"/>
      <c r="L3508" s="353"/>
      <c r="M3508" s="352"/>
      <c r="N3508" s="371"/>
      <c r="O3508" s="322"/>
      <c r="P3508" s="322"/>
      <c r="Q3508" s="323"/>
    </row>
    <row r="3509" spans="1:17" x14ac:dyDescent="0.2">
      <c r="A3509" s="357"/>
      <c r="B3509" s="347"/>
      <c r="C3509" s="580"/>
      <c r="D3509" s="349"/>
      <c r="E3509" s="349"/>
      <c r="F3509" s="350"/>
      <c r="G3509" s="349"/>
      <c r="H3509" s="349"/>
      <c r="I3509" s="351"/>
      <c r="J3509" s="352"/>
      <c r="K3509" s="352"/>
      <c r="L3509" s="353"/>
      <c r="M3509" s="352"/>
      <c r="N3509" s="371"/>
      <c r="O3509" s="322"/>
      <c r="P3509" s="322"/>
      <c r="Q3509" s="323"/>
    </row>
    <row r="3510" spans="1:17" x14ac:dyDescent="0.2">
      <c r="A3510" s="357"/>
      <c r="B3510" s="347"/>
      <c r="C3510" s="580"/>
      <c r="D3510" s="349"/>
      <c r="E3510" s="349"/>
      <c r="F3510" s="350"/>
      <c r="G3510" s="349"/>
      <c r="H3510" s="349"/>
      <c r="I3510" s="351"/>
      <c r="J3510" s="352"/>
      <c r="K3510" s="352"/>
      <c r="L3510" s="353"/>
      <c r="M3510" s="352"/>
      <c r="N3510" s="371"/>
      <c r="O3510" s="322"/>
      <c r="P3510" s="322"/>
      <c r="Q3510" s="323"/>
    </row>
    <row r="3511" spans="1:17" x14ac:dyDescent="0.2">
      <c r="A3511" s="357"/>
      <c r="B3511" s="347"/>
      <c r="C3511" s="580"/>
      <c r="D3511" s="349"/>
      <c r="E3511" s="349"/>
      <c r="F3511" s="350"/>
      <c r="G3511" s="349"/>
      <c r="H3511" s="349"/>
      <c r="I3511" s="351"/>
      <c r="J3511" s="352"/>
      <c r="K3511" s="352"/>
      <c r="L3511" s="353"/>
      <c r="M3511" s="352"/>
      <c r="N3511" s="371"/>
      <c r="O3511" s="322"/>
      <c r="P3511" s="322"/>
      <c r="Q3511" s="323"/>
    </row>
    <row r="3512" spans="1:17" x14ac:dyDescent="0.2">
      <c r="A3512" s="357"/>
      <c r="B3512" s="347"/>
      <c r="C3512" s="580"/>
      <c r="D3512" s="349"/>
      <c r="E3512" s="349"/>
      <c r="F3512" s="350"/>
      <c r="G3512" s="349"/>
      <c r="H3512" s="349"/>
      <c r="I3512" s="351"/>
      <c r="J3512" s="352"/>
      <c r="K3512" s="352"/>
      <c r="L3512" s="353"/>
      <c r="M3512" s="352"/>
      <c r="N3512" s="371"/>
      <c r="O3512" s="322"/>
      <c r="P3512" s="322"/>
      <c r="Q3512" s="323"/>
    </row>
    <row r="3513" spans="1:17" x14ac:dyDescent="0.2">
      <c r="A3513" s="357"/>
      <c r="B3513" s="347"/>
      <c r="C3513" s="580"/>
      <c r="D3513" s="349"/>
      <c r="E3513" s="349"/>
      <c r="F3513" s="350"/>
      <c r="G3513" s="349"/>
      <c r="H3513" s="349"/>
      <c r="I3513" s="351"/>
      <c r="J3513" s="352"/>
      <c r="K3513" s="352"/>
      <c r="L3513" s="353"/>
      <c r="M3513" s="352"/>
      <c r="N3513" s="371"/>
      <c r="O3513" s="322"/>
      <c r="P3513" s="322"/>
      <c r="Q3513" s="323"/>
    </row>
    <row r="3514" spans="1:17" x14ac:dyDescent="0.2">
      <c r="A3514" s="357"/>
      <c r="B3514" s="347"/>
      <c r="C3514" s="580"/>
      <c r="D3514" s="349"/>
      <c r="E3514" s="349"/>
      <c r="F3514" s="350"/>
      <c r="G3514" s="349"/>
      <c r="H3514" s="349"/>
      <c r="I3514" s="351"/>
      <c r="J3514" s="352"/>
      <c r="K3514" s="352"/>
      <c r="L3514" s="353"/>
      <c r="M3514" s="352"/>
      <c r="N3514" s="371"/>
      <c r="O3514" s="322"/>
      <c r="P3514" s="322"/>
      <c r="Q3514" s="323"/>
    </row>
    <row r="3515" spans="1:17" x14ac:dyDescent="0.2">
      <c r="A3515" s="357"/>
      <c r="B3515" s="347"/>
      <c r="C3515" s="580"/>
      <c r="D3515" s="349"/>
      <c r="E3515" s="349"/>
      <c r="F3515" s="350"/>
      <c r="G3515" s="349"/>
      <c r="H3515" s="349"/>
      <c r="I3515" s="351"/>
      <c r="J3515" s="352"/>
      <c r="K3515" s="352"/>
      <c r="L3515" s="353"/>
      <c r="M3515" s="352"/>
      <c r="N3515" s="371"/>
      <c r="O3515" s="322"/>
      <c r="P3515" s="322"/>
      <c r="Q3515" s="323"/>
    </row>
    <row r="3516" spans="1:17" x14ac:dyDescent="0.2">
      <c r="A3516" s="357"/>
      <c r="B3516" s="347"/>
      <c r="C3516" s="580"/>
      <c r="D3516" s="349"/>
      <c r="E3516" s="349"/>
      <c r="F3516" s="350"/>
      <c r="G3516" s="349"/>
      <c r="H3516" s="349"/>
      <c r="I3516" s="351"/>
      <c r="J3516" s="352"/>
      <c r="K3516" s="352"/>
      <c r="L3516" s="353"/>
      <c r="M3516" s="352"/>
      <c r="N3516" s="371"/>
      <c r="O3516" s="322"/>
      <c r="P3516" s="322"/>
      <c r="Q3516" s="323"/>
    </row>
    <row r="3517" spans="1:17" x14ac:dyDescent="0.2">
      <c r="A3517" s="357"/>
      <c r="B3517" s="347"/>
      <c r="C3517" s="580"/>
      <c r="D3517" s="349"/>
      <c r="E3517" s="349"/>
      <c r="F3517" s="350"/>
      <c r="G3517" s="349"/>
      <c r="H3517" s="349"/>
      <c r="I3517" s="351"/>
      <c r="J3517" s="352"/>
      <c r="K3517" s="352"/>
      <c r="L3517" s="353"/>
      <c r="M3517" s="352"/>
      <c r="N3517" s="371"/>
      <c r="O3517" s="322"/>
      <c r="P3517" s="322"/>
      <c r="Q3517" s="323"/>
    </row>
    <row r="3518" spans="1:17" x14ac:dyDescent="0.2">
      <c r="A3518" s="357"/>
      <c r="B3518" s="347"/>
      <c r="C3518" s="580"/>
      <c r="D3518" s="349"/>
      <c r="E3518" s="349"/>
      <c r="F3518" s="350"/>
      <c r="G3518" s="349"/>
      <c r="H3518" s="349"/>
      <c r="I3518" s="351"/>
      <c r="J3518" s="352"/>
      <c r="K3518" s="352"/>
      <c r="L3518" s="353"/>
      <c r="M3518" s="352"/>
      <c r="N3518" s="371"/>
      <c r="O3518" s="322"/>
      <c r="P3518" s="322"/>
      <c r="Q3518" s="323"/>
    </row>
    <row r="3519" spans="1:17" x14ac:dyDescent="0.2">
      <c r="A3519" s="357"/>
      <c r="B3519" s="347"/>
      <c r="C3519" s="580"/>
      <c r="D3519" s="349"/>
      <c r="E3519" s="349"/>
      <c r="F3519" s="350"/>
      <c r="G3519" s="349"/>
      <c r="H3519" s="349"/>
      <c r="I3519" s="351"/>
      <c r="J3519" s="352"/>
      <c r="K3519" s="352"/>
      <c r="L3519" s="353"/>
      <c r="M3519" s="352"/>
      <c r="N3519" s="371"/>
      <c r="O3519" s="322"/>
      <c r="P3519" s="322"/>
      <c r="Q3519" s="323"/>
    </row>
    <row r="3520" spans="1:17" x14ac:dyDescent="0.2">
      <c r="A3520" s="357"/>
      <c r="B3520" s="347"/>
      <c r="C3520" s="580"/>
      <c r="D3520" s="349"/>
      <c r="E3520" s="349"/>
      <c r="F3520" s="350"/>
      <c r="G3520" s="349"/>
      <c r="H3520" s="349"/>
      <c r="I3520" s="351"/>
      <c r="J3520" s="352"/>
      <c r="K3520" s="352"/>
      <c r="L3520" s="353"/>
      <c r="M3520" s="352"/>
      <c r="N3520" s="371"/>
      <c r="O3520" s="322"/>
      <c r="P3520" s="322"/>
      <c r="Q3520" s="323"/>
    </row>
    <row r="3521" spans="1:17" x14ac:dyDescent="0.2">
      <c r="A3521" s="357"/>
      <c r="B3521" s="347"/>
      <c r="C3521" s="580"/>
      <c r="D3521" s="349"/>
      <c r="E3521" s="349"/>
      <c r="F3521" s="350"/>
      <c r="G3521" s="349"/>
      <c r="H3521" s="349"/>
      <c r="I3521" s="351"/>
      <c r="J3521" s="352"/>
      <c r="K3521" s="352"/>
      <c r="L3521" s="353"/>
      <c r="M3521" s="352"/>
      <c r="N3521" s="371"/>
      <c r="O3521" s="322"/>
      <c r="P3521" s="322"/>
      <c r="Q3521" s="323"/>
    </row>
    <row r="3522" spans="1:17" x14ac:dyDescent="0.2">
      <c r="A3522" s="357"/>
      <c r="B3522" s="347"/>
      <c r="C3522" s="580"/>
      <c r="D3522" s="349"/>
      <c r="E3522" s="349"/>
      <c r="F3522" s="350"/>
      <c r="G3522" s="349"/>
      <c r="H3522" s="349"/>
      <c r="I3522" s="351"/>
      <c r="J3522" s="352"/>
      <c r="K3522" s="352"/>
      <c r="L3522" s="353"/>
      <c r="M3522" s="352"/>
      <c r="N3522" s="371"/>
      <c r="O3522" s="322"/>
      <c r="P3522" s="322"/>
      <c r="Q3522" s="323"/>
    </row>
    <row r="3523" spans="1:17" x14ac:dyDescent="0.2">
      <c r="A3523" s="357"/>
      <c r="B3523" s="347"/>
      <c r="C3523" s="580"/>
      <c r="D3523" s="349"/>
      <c r="E3523" s="349"/>
      <c r="F3523" s="350"/>
      <c r="G3523" s="349"/>
      <c r="H3523" s="349"/>
      <c r="I3523" s="351"/>
      <c r="J3523" s="352"/>
      <c r="K3523" s="352"/>
      <c r="L3523" s="353"/>
      <c r="M3523" s="352"/>
      <c r="N3523" s="371"/>
      <c r="O3523" s="322"/>
      <c r="P3523" s="322"/>
      <c r="Q3523" s="323"/>
    </row>
    <row r="3524" spans="1:17" x14ac:dyDescent="0.2">
      <c r="A3524" s="357"/>
      <c r="B3524" s="347"/>
      <c r="C3524" s="580"/>
      <c r="D3524" s="349"/>
      <c r="E3524" s="349"/>
      <c r="F3524" s="350"/>
      <c r="G3524" s="349"/>
      <c r="H3524" s="349"/>
      <c r="I3524" s="351"/>
      <c r="J3524" s="352"/>
      <c r="K3524" s="352"/>
      <c r="L3524" s="353"/>
      <c r="M3524" s="352"/>
      <c r="N3524" s="371"/>
      <c r="O3524" s="322"/>
      <c r="P3524" s="322"/>
      <c r="Q3524" s="323"/>
    </row>
    <row r="3525" spans="1:17" x14ac:dyDescent="0.2">
      <c r="A3525" s="357"/>
      <c r="B3525" s="347"/>
      <c r="C3525" s="580"/>
      <c r="D3525" s="349"/>
      <c r="E3525" s="349"/>
      <c r="F3525" s="350"/>
      <c r="G3525" s="349"/>
      <c r="H3525" s="349"/>
      <c r="I3525" s="351"/>
      <c r="J3525" s="352"/>
      <c r="K3525" s="352"/>
      <c r="L3525" s="353"/>
      <c r="M3525" s="352"/>
      <c r="N3525" s="371"/>
      <c r="O3525" s="322"/>
      <c r="P3525" s="322"/>
      <c r="Q3525" s="323"/>
    </row>
    <row r="3526" spans="1:17" x14ac:dyDescent="0.2">
      <c r="A3526" s="357"/>
      <c r="B3526" s="347"/>
      <c r="C3526" s="580"/>
      <c r="D3526" s="349"/>
      <c r="E3526" s="349"/>
      <c r="F3526" s="350"/>
      <c r="G3526" s="349"/>
      <c r="H3526" s="349"/>
      <c r="I3526" s="351"/>
      <c r="J3526" s="352"/>
      <c r="K3526" s="352"/>
      <c r="L3526" s="353"/>
      <c r="M3526" s="352"/>
      <c r="N3526" s="371"/>
      <c r="O3526" s="322"/>
      <c r="P3526" s="322"/>
      <c r="Q3526" s="323"/>
    </row>
    <row r="3527" spans="1:17" x14ac:dyDescent="0.2">
      <c r="A3527" s="357"/>
      <c r="B3527" s="347"/>
      <c r="C3527" s="580"/>
      <c r="D3527" s="349"/>
      <c r="E3527" s="349"/>
      <c r="F3527" s="350"/>
      <c r="G3527" s="349"/>
      <c r="H3527" s="349"/>
      <c r="I3527" s="351"/>
      <c r="J3527" s="352"/>
      <c r="K3527" s="352"/>
      <c r="L3527" s="353"/>
      <c r="M3527" s="352"/>
      <c r="N3527" s="371"/>
      <c r="O3527" s="322"/>
      <c r="P3527" s="322"/>
      <c r="Q3527" s="323"/>
    </row>
    <row r="3528" spans="1:17" x14ac:dyDescent="0.2">
      <c r="A3528" s="357"/>
      <c r="B3528" s="347"/>
      <c r="C3528" s="580"/>
      <c r="D3528" s="349"/>
      <c r="E3528" s="349"/>
      <c r="F3528" s="350"/>
      <c r="G3528" s="349"/>
      <c r="H3528" s="349"/>
      <c r="I3528" s="351"/>
      <c r="J3528" s="352"/>
      <c r="K3528" s="352"/>
      <c r="L3528" s="353"/>
      <c r="M3528" s="352"/>
      <c r="N3528" s="371"/>
      <c r="O3528" s="322"/>
      <c r="P3528" s="322"/>
      <c r="Q3528" s="323"/>
    </row>
    <row r="3529" spans="1:17" x14ac:dyDescent="0.2">
      <c r="A3529" s="357"/>
      <c r="B3529" s="347"/>
      <c r="C3529" s="580"/>
      <c r="D3529" s="349"/>
      <c r="E3529" s="349"/>
      <c r="F3529" s="350"/>
      <c r="G3529" s="349"/>
      <c r="H3529" s="349"/>
      <c r="I3529" s="351"/>
      <c r="J3529" s="352"/>
      <c r="K3529" s="352"/>
      <c r="L3529" s="353"/>
      <c r="M3529" s="352"/>
      <c r="N3529" s="371"/>
      <c r="O3529" s="322"/>
      <c r="P3529" s="322"/>
      <c r="Q3529" s="323"/>
    </row>
    <row r="3530" spans="1:17" x14ac:dyDescent="0.2">
      <c r="A3530" s="357"/>
      <c r="B3530" s="347"/>
      <c r="C3530" s="580"/>
      <c r="D3530" s="349"/>
      <c r="E3530" s="349"/>
      <c r="F3530" s="350"/>
      <c r="G3530" s="349"/>
      <c r="H3530" s="349"/>
      <c r="I3530" s="351"/>
      <c r="J3530" s="352"/>
      <c r="K3530" s="352"/>
      <c r="L3530" s="353"/>
      <c r="M3530" s="352"/>
      <c r="N3530" s="371"/>
      <c r="O3530" s="322"/>
      <c r="P3530" s="322"/>
      <c r="Q3530" s="323"/>
    </row>
    <row r="3531" spans="1:17" x14ac:dyDescent="0.2">
      <c r="A3531" s="357"/>
      <c r="B3531" s="347"/>
      <c r="C3531" s="580"/>
      <c r="D3531" s="349"/>
      <c r="E3531" s="349"/>
      <c r="F3531" s="350"/>
      <c r="G3531" s="349"/>
      <c r="H3531" s="349"/>
      <c r="I3531" s="351"/>
      <c r="J3531" s="352"/>
      <c r="K3531" s="352"/>
      <c r="L3531" s="353"/>
      <c r="M3531" s="352"/>
      <c r="N3531" s="371"/>
      <c r="O3531" s="322"/>
      <c r="P3531" s="322"/>
      <c r="Q3531" s="323"/>
    </row>
    <row r="3532" spans="1:17" x14ac:dyDescent="0.2">
      <c r="A3532" s="357"/>
      <c r="B3532" s="347"/>
      <c r="C3532" s="580"/>
      <c r="D3532" s="349"/>
      <c r="E3532" s="349"/>
      <c r="F3532" s="350"/>
      <c r="G3532" s="349"/>
      <c r="H3532" s="349"/>
      <c r="I3532" s="351"/>
      <c r="J3532" s="352"/>
      <c r="K3532" s="352"/>
      <c r="L3532" s="353"/>
      <c r="M3532" s="352"/>
      <c r="N3532" s="371"/>
      <c r="O3532" s="322"/>
      <c r="P3532" s="322"/>
      <c r="Q3532" s="323"/>
    </row>
    <row r="3533" spans="1:17" x14ac:dyDescent="0.2">
      <c r="A3533" s="357"/>
      <c r="B3533" s="347"/>
      <c r="C3533" s="580"/>
      <c r="D3533" s="349"/>
      <c r="E3533" s="349"/>
      <c r="F3533" s="350"/>
      <c r="G3533" s="349"/>
      <c r="H3533" s="349"/>
      <c r="I3533" s="351"/>
      <c r="J3533" s="352"/>
      <c r="K3533" s="352"/>
      <c r="L3533" s="353"/>
      <c r="M3533" s="352"/>
      <c r="N3533" s="371"/>
      <c r="O3533" s="322"/>
      <c r="P3533" s="322"/>
      <c r="Q3533" s="323"/>
    </row>
    <row r="3534" spans="1:17" x14ac:dyDescent="0.2">
      <c r="A3534" s="357"/>
      <c r="B3534" s="347"/>
      <c r="C3534" s="580"/>
      <c r="D3534" s="349"/>
      <c r="E3534" s="349"/>
      <c r="F3534" s="350"/>
      <c r="G3534" s="349"/>
      <c r="H3534" s="349"/>
      <c r="I3534" s="351"/>
      <c r="J3534" s="352"/>
      <c r="K3534" s="352"/>
      <c r="L3534" s="353"/>
      <c r="M3534" s="352"/>
      <c r="N3534" s="371"/>
      <c r="O3534" s="322"/>
      <c r="P3534" s="322"/>
      <c r="Q3534" s="323"/>
    </row>
    <row r="3535" spans="1:17" x14ac:dyDescent="0.2">
      <c r="A3535" s="357"/>
      <c r="B3535" s="347"/>
      <c r="C3535" s="580"/>
      <c r="D3535" s="349"/>
      <c r="E3535" s="349"/>
      <c r="F3535" s="350"/>
      <c r="G3535" s="349"/>
      <c r="H3535" s="349"/>
      <c r="I3535" s="351"/>
      <c r="J3535" s="352"/>
      <c r="K3535" s="352"/>
      <c r="L3535" s="353"/>
      <c r="M3535" s="352"/>
      <c r="N3535" s="371"/>
      <c r="O3535" s="322"/>
      <c r="P3535" s="322"/>
      <c r="Q3535" s="323"/>
    </row>
    <row r="3536" spans="1:17" x14ac:dyDescent="0.2">
      <c r="A3536" s="357"/>
      <c r="B3536" s="347"/>
      <c r="C3536" s="580"/>
      <c r="D3536" s="349"/>
      <c r="E3536" s="349"/>
      <c r="F3536" s="350"/>
      <c r="G3536" s="349"/>
      <c r="H3536" s="349"/>
      <c r="I3536" s="351"/>
      <c r="J3536" s="352"/>
      <c r="K3536" s="352"/>
      <c r="L3536" s="353"/>
      <c r="M3536" s="352"/>
      <c r="N3536" s="371"/>
      <c r="O3536" s="322"/>
      <c r="P3536" s="322"/>
      <c r="Q3536" s="323"/>
    </row>
    <row r="3537" spans="1:17" x14ac:dyDescent="0.2">
      <c r="A3537" s="357"/>
      <c r="B3537" s="347"/>
      <c r="C3537" s="580"/>
      <c r="D3537" s="349"/>
      <c r="E3537" s="349"/>
      <c r="F3537" s="350"/>
      <c r="G3537" s="349"/>
      <c r="H3537" s="349"/>
      <c r="I3537" s="351"/>
      <c r="J3537" s="352"/>
      <c r="K3537" s="352"/>
      <c r="L3537" s="353"/>
      <c r="M3537" s="352"/>
      <c r="N3537" s="371"/>
      <c r="O3537" s="322"/>
      <c r="P3537" s="322"/>
      <c r="Q3537" s="323"/>
    </row>
    <row r="3538" spans="1:17" x14ac:dyDescent="0.2">
      <c r="A3538" s="357"/>
      <c r="B3538" s="347"/>
      <c r="C3538" s="580"/>
      <c r="D3538" s="349"/>
      <c r="E3538" s="349"/>
      <c r="F3538" s="350"/>
      <c r="G3538" s="349"/>
      <c r="H3538" s="349"/>
      <c r="I3538" s="351"/>
      <c r="J3538" s="352"/>
      <c r="K3538" s="352"/>
      <c r="L3538" s="353"/>
      <c r="M3538" s="352"/>
      <c r="N3538" s="371"/>
      <c r="O3538" s="322"/>
      <c r="P3538" s="322"/>
      <c r="Q3538" s="323"/>
    </row>
    <row r="3539" spans="1:17" x14ac:dyDescent="0.2">
      <c r="A3539" s="357"/>
      <c r="B3539" s="347"/>
      <c r="C3539" s="580"/>
      <c r="D3539" s="349"/>
      <c r="E3539" s="349"/>
      <c r="F3539" s="350"/>
      <c r="G3539" s="349"/>
      <c r="H3539" s="349"/>
      <c r="I3539" s="351"/>
      <c r="J3539" s="352"/>
      <c r="K3539" s="352"/>
      <c r="L3539" s="353"/>
      <c r="M3539" s="352"/>
      <c r="N3539" s="371"/>
      <c r="O3539" s="322"/>
      <c r="P3539" s="322"/>
      <c r="Q3539" s="323"/>
    </row>
    <row r="3540" spans="1:17" x14ac:dyDescent="0.2">
      <c r="A3540" s="357"/>
      <c r="B3540" s="347"/>
      <c r="C3540" s="580"/>
      <c r="D3540" s="349"/>
      <c r="E3540" s="349"/>
      <c r="F3540" s="350"/>
      <c r="G3540" s="349"/>
      <c r="H3540" s="349"/>
      <c r="I3540" s="351"/>
      <c r="J3540" s="352"/>
      <c r="K3540" s="352"/>
      <c r="L3540" s="353"/>
      <c r="M3540" s="352"/>
      <c r="N3540" s="371"/>
      <c r="O3540" s="322"/>
      <c r="P3540" s="322"/>
      <c r="Q3540" s="323"/>
    </row>
    <row r="3541" spans="1:17" x14ac:dyDescent="0.2">
      <c r="A3541" s="357"/>
      <c r="B3541" s="347"/>
      <c r="C3541" s="580"/>
      <c r="D3541" s="349"/>
      <c r="E3541" s="349"/>
      <c r="F3541" s="350"/>
      <c r="G3541" s="349"/>
      <c r="H3541" s="349"/>
      <c r="I3541" s="351"/>
      <c r="J3541" s="352"/>
      <c r="K3541" s="352"/>
      <c r="L3541" s="353"/>
      <c r="M3541" s="352"/>
      <c r="N3541" s="371"/>
      <c r="O3541" s="322"/>
      <c r="P3541" s="322"/>
      <c r="Q3541" s="323"/>
    </row>
    <row r="3542" spans="1:17" x14ac:dyDescent="0.2">
      <c r="A3542" s="357"/>
      <c r="B3542" s="347"/>
      <c r="C3542" s="580"/>
      <c r="D3542" s="349"/>
      <c r="E3542" s="349"/>
      <c r="F3542" s="350"/>
      <c r="G3542" s="349"/>
      <c r="H3542" s="349"/>
      <c r="I3542" s="351"/>
      <c r="J3542" s="352"/>
      <c r="K3542" s="352"/>
      <c r="L3542" s="353"/>
      <c r="M3542" s="352"/>
      <c r="N3542" s="371"/>
      <c r="O3542" s="322"/>
      <c r="P3542" s="322"/>
      <c r="Q3542" s="323"/>
    </row>
    <row r="3543" spans="1:17" x14ac:dyDescent="0.2">
      <c r="A3543" s="357"/>
      <c r="B3543" s="347"/>
      <c r="C3543" s="580"/>
      <c r="D3543" s="349"/>
      <c r="E3543" s="349"/>
      <c r="F3543" s="350"/>
      <c r="G3543" s="349"/>
      <c r="H3543" s="349"/>
      <c r="I3543" s="351"/>
      <c r="J3543" s="352"/>
      <c r="K3543" s="352"/>
      <c r="L3543" s="353"/>
      <c r="M3543" s="352"/>
      <c r="N3543" s="371"/>
      <c r="O3543" s="322"/>
      <c r="P3543" s="322"/>
      <c r="Q3543" s="323"/>
    </row>
    <row r="3544" spans="1:17" x14ac:dyDescent="0.2">
      <c r="A3544" s="357"/>
      <c r="B3544" s="347"/>
      <c r="C3544" s="580"/>
      <c r="D3544" s="349"/>
      <c r="E3544" s="349"/>
      <c r="F3544" s="350"/>
      <c r="G3544" s="349"/>
      <c r="H3544" s="349"/>
      <c r="I3544" s="351"/>
      <c r="J3544" s="352"/>
      <c r="K3544" s="352"/>
      <c r="L3544" s="353"/>
      <c r="M3544" s="352"/>
      <c r="N3544" s="371"/>
      <c r="O3544" s="322"/>
      <c r="P3544" s="322"/>
      <c r="Q3544" s="323"/>
    </row>
    <row r="3545" spans="1:17" x14ac:dyDescent="0.2">
      <c r="A3545" s="357"/>
      <c r="B3545" s="347"/>
      <c r="C3545" s="580"/>
      <c r="D3545" s="349"/>
      <c r="E3545" s="349"/>
      <c r="F3545" s="350"/>
      <c r="G3545" s="349"/>
      <c r="H3545" s="349"/>
      <c r="I3545" s="351"/>
      <c r="J3545" s="352"/>
      <c r="K3545" s="352"/>
      <c r="L3545" s="353"/>
      <c r="M3545" s="352"/>
      <c r="N3545" s="371"/>
      <c r="O3545" s="322"/>
      <c r="P3545" s="322"/>
      <c r="Q3545" s="323"/>
    </row>
    <row r="3546" spans="1:17" x14ac:dyDescent="0.2">
      <c r="A3546" s="357"/>
      <c r="B3546" s="347"/>
      <c r="C3546" s="580"/>
      <c r="D3546" s="349"/>
      <c r="E3546" s="349"/>
      <c r="F3546" s="350"/>
      <c r="G3546" s="349"/>
      <c r="H3546" s="349"/>
      <c r="I3546" s="351"/>
      <c r="J3546" s="352"/>
      <c r="K3546" s="352"/>
      <c r="L3546" s="353"/>
      <c r="M3546" s="352"/>
      <c r="N3546" s="371"/>
      <c r="O3546" s="322"/>
      <c r="P3546" s="322"/>
      <c r="Q3546" s="323"/>
    </row>
    <row r="3547" spans="1:17" x14ac:dyDescent="0.2">
      <c r="A3547" s="357"/>
      <c r="B3547" s="347"/>
      <c r="C3547" s="580"/>
      <c r="D3547" s="349"/>
      <c r="E3547" s="349"/>
      <c r="F3547" s="350"/>
      <c r="G3547" s="349"/>
      <c r="H3547" s="349"/>
      <c r="I3547" s="351"/>
      <c r="J3547" s="352"/>
      <c r="K3547" s="352"/>
      <c r="L3547" s="353"/>
      <c r="M3547" s="352"/>
      <c r="N3547" s="371"/>
      <c r="O3547" s="322"/>
      <c r="P3547" s="322"/>
      <c r="Q3547" s="323"/>
    </row>
    <row r="3548" spans="1:17" x14ac:dyDescent="0.2">
      <c r="A3548" s="357"/>
      <c r="B3548" s="347"/>
      <c r="C3548" s="580"/>
      <c r="D3548" s="349"/>
      <c r="E3548" s="349"/>
      <c r="F3548" s="350"/>
      <c r="G3548" s="349"/>
      <c r="H3548" s="349"/>
      <c r="I3548" s="351"/>
      <c r="J3548" s="352"/>
      <c r="K3548" s="352"/>
      <c r="L3548" s="353"/>
      <c r="M3548" s="352"/>
      <c r="N3548" s="371"/>
      <c r="O3548" s="322"/>
      <c r="P3548" s="322"/>
      <c r="Q3548" s="323"/>
    </row>
    <row r="3549" spans="1:17" x14ac:dyDescent="0.2">
      <c r="A3549" s="357"/>
      <c r="B3549" s="347"/>
      <c r="C3549" s="580"/>
      <c r="D3549" s="349"/>
      <c r="E3549" s="349"/>
      <c r="F3549" s="350"/>
      <c r="G3549" s="349"/>
      <c r="H3549" s="349"/>
      <c r="I3549" s="351"/>
      <c r="J3549" s="352"/>
      <c r="K3549" s="352"/>
      <c r="L3549" s="353"/>
      <c r="M3549" s="352"/>
      <c r="N3549" s="371"/>
      <c r="O3549" s="322"/>
      <c r="P3549" s="322"/>
      <c r="Q3549" s="323"/>
    </row>
    <row r="3550" spans="1:17" x14ac:dyDescent="0.2">
      <c r="A3550" s="357"/>
      <c r="B3550" s="347"/>
      <c r="C3550" s="580"/>
      <c r="D3550" s="349"/>
      <c r="E3550" s="349"/>
      <c r="F3550" s="350"/>
      <c r="G3550" s="349"/>
      <c r="H3550" s="349"/>
      <c r="I3550" s="351"/>
      <c r="J3550" s="352"/>
      <c r="K3550" s="352"/>
      <c r="L3550" s="353"/>
      <c r="M3550" s="352"/>
      <c r="N3550" s="371"/>
      <c r="O3550" s="322"/>
      <c r="P3550" s="322"/>
      <c r="Q3550" s="323"/>
    </row>
    <row r="3551" spans="1:17" x14ac:dyDescent="0.2">
      <c r="A3551" s="357"/>
      <c r="B3551" s="347"/>
      <c r="C3551" s="580"/>
      <c r="D3551" s="349"/>
      <c r="E3551" s="349"/>
      <c r="F3551" s="350"/>
      <c r="G3551" s="349"/>
      <c r="H3551" s="349"/>
      <c r="I3551" s="351"/>
      <c r="J3551" s="352"/>
      <c r="K3551" s="352"/>
      <c r="L3551" s="353"/>
      <c r="M3551" s="352"/>
      <c r="N3551" s="371"/>
      <c r="O3551" s="322"/>
      <c r="P3551" s="322"/>
      <c r="Q3551" s="323"/>
    </row>
    <row r="3552" spans="1:17" x14ac:dyDescent="0.2">
      <c r="A3552" s="357"/>
      <c r="B3552" s="347"/>
      <c r="C3552" s="580"/>
      <c r="D3552" s="349"/>
      <c r="E3552" s="349"/>
      <c r="F3552" s="350"/>
      <c r="G3552" s="349"/>
      <c r="H3552" s="349"/>
      <c r="I3552" s="351"/>
      <c r="J3552" s="352"/>
      <c r="K3552" s="352"/>
      <c r="L3552" s="353"/>
      <c r="M3552" s="352"/>
      <c r="N3552" s="371"/>
      <c r="O3552" s="322"/>
      <c r="P3552" s="322"/>
      <c r="Q3552" s="323"/>
    </row>
    <row r="3553" spans="1:17" x14ac:dyDescent="0.2">
      <c r="A3553" s="357"/>
      <c r="B3553" s="347"/>
      <c r="C3553" s="580"/>
      <c r="D3553" s="349"/>
      <c r="E3553" s="349"/>
      <c r="F3553" s="350"/>
      <c r="G3553" s="349"/>
      <c r="H3553" s="349"/>
      <c r="I3553" s="351"/>
      <c r="J3553" s="352"/>
      <c r="K3553" s="352"/>
      <c r="L3553" s="353"/>
      <c r="M3553" s="352"/>
      <c r="N3553" s="371"/>
      <c r="O3553" s="322"/>
      <c r="P3553" s="322"/>
      <c r="Q3553" s="323"/>
    </row>
    <row r="3554" spans="1:17" x14ac:dyDescent="0.2">
      <c r="A3554" s="357"/>
      <c r="B3554" s="347"/>
      <c r="C3554" s="580"/>
      <c r="D3554" s="349"/>
      <c r="E3554" s="349"/>
      <c r="F3554" s="350"/>
      <c r="G3554" s="349"/>
      <c r="H3554" s="349"/>
      <c r="I3554" s="351"/>
      <c r="J3554" s="352"/>
      <c r="K3554" s="352"/>
      <c r="L3554" s="353"/>
      <c r="M3554" s="352"/>
      <c r="N3554" s="371"/>
      <c r="O3554" s="322"/>
      <c r="P3554" s="322"/>
      <c r="Q3554" s="323"/>
    </row>
    <row r="3555" spans="1:17" x14ac:dyDescent="0.2">
      <c r="A3555" s="357"/>
      <c r="B3555" s="347"/>
      <c r="C3555" s="580"/>
      <c r="D3555" s="349"/>
      <c r="E3555" s="349"/>
      <c r="F3555" s="350"/>
      <c r="G3555" s="349"/>
      <c r="H3555" s="349"/>
      <c r="I3555" s="351"/>
      <c r="J3555" s="352"/>
      <c r="K3555" s="352"/>
      <c r="L3555" s="353"/>
      <c r="M3555" s="352"/>
      <c r="N3555" s="371"/>
      <c r="O3555" s="322"/>
      <c r="P3555" s="322"/>
      <c r="Q3555" s="323"/>
    </row>
    <row r="3556" spans="1:17" x14ac:dyDescent="0.2">
      <c r="A3556" s="357"/>
      <c r="B3556" s="347"/>
      <c r="C3556" s="580"/>
      <c r="D3556" s="349"/>
      <c r="E3556" s="349"/>
      <c r="F3556" s="350"/>
      <c r="G3556" s="349"/>
      <c r="H3556" s="349"/>
      <c r="I3556" s="351"/>
      <c r="J3556" s="352"/>
      <c r="K3556" s="352"/>
      <c r="L3556" s="353"/>
      <c r="M3556" s="352"/>
      <c r="N3556" s="371"/>
      <c r="O3556" s="322"/>
      <c r="P3556" s="322"/>
      <c r="Q3556" s="323"/>
    </row>
    <row r="3557" spans="1:17" x14ac:dyDescent="0.2">
      <c r="A3557" s="357"/>
      <c r="B3557" s="347"/>
      <c r="C3557" s="580"/>
      <c r="D3557" s="349"/>
      <c r="E3557" s="349"/>
      <c r="F3557" s="350"/>
      <c r="G3557" s="349"/>
      <c r="H3557" s="349"/>
      <c r="I3557" s="351"/>
      <c r="J3557" s="352"/>
      <c r="K3557" s="352"/>
      <c r="L3557" s="353"/>
      <c r="M3557" s="352"/>
      <c r="N3557" s="371"/>
      <c r="O3557" s="322"/>
      <c r="P3557" s="322"/>
      <c r="Q3557" s="323"/>
    </row>
    <row r="3558" spans="1:17" x14ac:dyDescent="0.2">
      <c r="A3558" s="357"/>
      <c r="B3558" s="347"/>
      <c r="C3558" s="580"/>
      <c r="D3558" s="349"/>
      <c r="E3558" s="349"/>
      <c r="F3558" s="350"/>
      <c r="G3558" s="349"/>
      <c r="H3558" s="349"/>
      <c r="I3558" s="351"/>
      <c r="J3558" s="352"/>
      <c r="K3558" s="352"/>
      <c r="L3558" s="353"/>
      <c r="M3558" s="352"/>
      <c r="N3558" s="371"/>
      <c r="O3558" s="322"/>
      <c r="P3558" s="322"/>
      <c r="Q3558" s="323"/>
    </row>
    <row r="3559" spans="1:17" x14ac:dyDescent="0.2">
      <c r="A3559" s="357"/>
      <c r="B3559" s="347"/>
      <c r="C3559" s="580"/>
      <c r="D3559" s="349"/>
      <c r="E3559" s="349"/>
      <c r="F3559" s="350"/>
      <c r="G3559" s="349"/>
      <c r="H3559" s="349"/>
      <c r="I3559" s="351"/>
      <c r="J3559" s="352"/>
      <c r="K3559" s="352"/>
      <c r="L3559" s="353"/>
      <c r="M3559" s="352"/>
      <c r="N3559" s="371"/>
      <c r="O3559" s="322"/>
      <c r="P3559" s="322"/>
      <c r="Q3559" s="323"/>
    </row>
    <row r="3560" spans="1:17" x14ac:dyDescent="0.2">
      <c r="A3560" s="357"/>
      <c r="B3560" s="347"/>
      <c r="C3560" s="580"/>
      <c r="D3560" s="349"/>
      <c r="E3560" s="349"/>
      <c r="F3560" s="350"/>
      <c r="G3560" s="349"/>
      <c r="H3560" s="349"/>
      <c r="I3560" s="351"/>
      <c r="J3560" s="352"/>
      <c r="K3560" s="352"/>
      <c r="L3560" s="353"/>
      <c r="M3560" s="352"/>
      <c r="N3560" s="371"/>
      <c r="O3560" s="322"/>
      <c r="P3560" s="322"/>
      <c r="Q3560" s="323"/>
    </row>
    <row r="3561" spans="1:17" x14ac:dyDescent="0.2">
      <c r="A3561" s="357"/>
      <c r="B3561" s="347"/>
      <c r="C3561" s="580"/>
      <c r="D3561" s="349"/>
      <c r="E3561" s="349"/>
      <c r="F3561" s="350"/>
      <c r="G3561" s="349"/>
      <c r="H3561" s="349"/>
      <c r="I3561" s="351"/>
      <c r="J3561" s="352"/>
      <c r="K3561" s="352"/>
      <c r="L3561" s="353"/>
      <c r="M3561" s="352"/>
      <c r="N3561" s="371"/>
      <c r="O3561" s="322"/>
      <c r="P3561" s="322"/>
      <c r="Q3561" s="323"/>
    </row>
    <row r="3562" spans="1:17" x14ac:dyDescent="0.2">
      <c r="A3562" s="357"/>
      <c r="B3562" s="347"/>
      <c r="C3562" s="580"/>
      <c r="D3562" s="349"/>
      <c r="E3562" s="349"/>
      <c r="F3562" s="350"/>
      <c r="G3562" s="349"/>
      <c r="H3562" s="349"/>
      <c r="I3562" s="351"/>
      <c r="J3562" s="352"/>
      <c r="K3562" s="352"/>
      <c r="L3562" s="353"/>
      <c r="M3562" s="352"/>
      <c r="N3562" s="371"/>
      <c r="O3562" s="322"/>
      <c r="P3562" s="322"/>
      <c r="Q3562" s="323"/>
    </row>
    <row r="3563" spans="1:17" x14ac:dyDescent="0.2">
      <c r="A3563" s="357"/>
      <c r="B3563" s="347"/>
      <c r="C3563" s="580"/>
      <c r="D3563" s="349"/>
      <c r="E3563" s="349"/>
      <c r="F3563" s="350"/>
      <c r="G3563" s="349"/>
      <c r="H3563" s="349"/>
      <c r="I3563" s="351"/>
      <c r="J3563" s="352"/>
      <c r="K3563" s="352"/>
      <c r="L3563" s="353"/>
      <c r="M3563" s="352"/>
      <c r="N3563" s="371"/>
      <c r="O3563" s="322"/>
      <c r="P3563" s="322"/>
      <c r="Q3563" s="323"/>
    </row>
    <row r="3564" spans="1:17" x14ac:dyDescent="0.2">
      <c r="A3564" s="357"/>
      <c r="B3564" s="347"/>
      <c r="C3564" s="580"/>
      <c r="D3564" s="349"/>
      <c r="E3564" s="349"/>
      <c r="F3564" s="350"/>
      <c r="G3564" s="349"/>
      <c r="H3564" s="349"/>
      <c r="I3564" s="351"/>
      <c r="J3564" s="352"/>
      <c r="K3564" s="352"/>
      <c r="L3564" s="353"/>
      <c r="M3564" s="352"/>
      <c r="N3564" s="371"/>
      <c r="O3564" s="322"/>
      <c r="P3564" s="322"/>
      <c r="Q3564" s="323"/>
    </row>
    <row r="3565" spans="1:17" x14ac:dyDescent="0.2">
      <c r="A3565" s="357"/>
      <c r="B3565" s="347"/>
      <c r="C3565" s="580"/>
      <c r="D3565" s="349"/>
      <c r="E3565" s="349"/>
      <c r="F3565" s="350"/>
      <c r="G3565" s="349"/>
      <c r="H3565" s="349"/>
      <c r="I3565" s="351"/>
      <c r="J3565" s="352"/>
      <c r="K3565" s="352"/>
      <c r="L3565" s="353"/>
      <c r="M3565" s="352"/>
      <c r="N3565" s="371"/>
      <c r="O3565" s="322"/>
      <c r="P3565" s="322"/>
      <c r="Q3565" s="323"/>
    </row>
    <row r="3566" spans="1:17" x14ac:dyDescent="0.2">
      <c r="A3566" s="357"/>
      <c r="B3566" s="347"/>
      <c r="C3566" s="580"/>
      <c r="D3566" s="349"/>
      <c r="E3566" s="349"/>
      <c r="F3566" s="350"/>
      <c r="G3566" s="349"/>
      <c r="H3566" s="349"/>
      <c r="I3566" s="351"/>
      <c r="J3566" s="352"/>
      <c r="K3566" s="352"/>
      <c r="L3566" s="353"/>
      <c r="M3566" s="352"/>
      <c r="N3566" s="371"/>
      <c r="O3566" s="322"/>
      <c r="P3566" s="322"/>
      <c r="Q3566" s="323"/>
    </row>
    <row r="3567" spans="1:17" x14ac:dyDescent="0.2">
      <c r="A3567" s="357"/>
      <c r="B3567" s="347"/>
      <c r="C3567" s="580"/>
      <c r="D3567" s="349"/>
      <c r="E3567" s="349"/>
      <c r="F3567" s="350"/>
      <c r="G3567" s="349"/>
      <c r="H3567" s="349"/>
      <c r="I3567" s="351"/>
      <c r="J3567" s="352"/>
      <c r="K3567" s="352"/>
      <c r="L3567" s="353"/>
      <c r="M3567" s="352"/>
      <c r="N3567" s="371"/>
      <c r="O3567" s="322"/>
      <c r="P3567" s="322"/>
      <c r="Q3567" s="323"/>
    </row>
    <row r="3568" spans="1:17" x14ac:dyDescent="0.2">
      <c r="A3568" s="357"/>
      <c r="B3568" s="347"/>
      <c r="C3568" s="580"/>
      <c r="D3568" s="349"/>
      <c r="E3568" s="349"/>
      <c r="F3568" s="350"/>
      <c r="G3568" s="349"/>
      <c r="H3568" s="349"/>
      <c r="I3568" s="351"/>
      <c r="J3568" s="352"/>
      <c r="K3568" s="352"/>
      <c r="L3568" s="353"/>
      <c r="M3568" s="352"/>
      <c r="N3568" s="371"/>
      <c r="O3568" s="322"/>
      <c r="P3568" s="322"/>
      <c r="Q3568" s="323"/>
    </row>
    <row r="3569" spans="1:17" x14ac:dyDescent="0.2">
      <c r="A3569" s="357"/>
      <c r="B3569" s="347"/>
      <c r="C3569" s="580"/>
      <c r="D3569" s="349"/>
      <c r="E3569" s="349"/>
      <c r="F3569" s="350"/>
      <c r="G3569" s="349"/>
      <c r="H3569" s="349"/>
      <c r="I3569" s="351"/>
      <c r="J3569" s="352"/>
      <c r="K3569" s="352"/>
      <c r="L3569" s="353"/>
      <c r="M3569" s="352"/>
      <c r="N3569" s="371"/>
      <c r="O3569" s="322"/>
      <c r="P3569" s="322"/>
      <c r="Q3569" s="323"/>
    </row>
    <row r="3570" spans="1:17" x14ac:dyDescent="0.2">
      <c r="A3570" s="357"/>
      <c r="B3570" s="347"/>
      <c r="C3570" s="580"/>
      <c r="D3570" s="349"/>
      <c r="E3570" s="349"/>
      <c r="F3570" s="350"/>
      <c r="G3570" s="349"/>
      <c r="H3570" s="349"/>
      <c r="I3570" s="351"/>
      <c r="J3570" s="352"/>
      <c r="K3570" s="352"/>
      <c r="L3570" s="353"/>
      <c r="M3570" s="352"/>
      <c r="N3570" s="371"/>
      <c r="O3570" s="322"/>
      <c r="P3570" s="322"/>
      <c r="Q3570" s="323"/>
    </row>
    <row r="3571" spans="1:17" x14ac:dyDescent="0.2">
      <c r="A3571" s="357"/>
      <c r="B3571" s="347"/>
      <c r="C3571" s="580"/>
      <c r="D3571" s="349"/>
      <c r="E3571" s="349"/>
      <c r="F3571" s="350"/>
      <c r="G3571" s="349"/>
      <c r="H3571" s="349"/>
      <c r="I3571" s="351"/>
      <c r="J3571" s="352"/>
      <c r="K3571" s="352"/>
      <c r="L3571" s="353"/>
      <c r="M3571" s="352"/>
      <c r="N3571" s="371"/>
      <c r="O3571" s="322"/>
      <c r="P3571" s="322"/>
      <c r="Q3571" s="323"/>
    </row>
    <row r="3572" spans="1:17" x14ac:dyDescent="0.2">
      <c r="A3572" s="357"/>
      <c r="B3572" s="347"/>
      <c r="C3572" s="580"/>
      <c r="D3572" s="349"/>
      <c r="E3572" s="349"/>
      <c r="F3572" s="350"/>
      <c r="G3572" s="349"/>
      <c r="H3572" s="349"/>
      <c r="I3572" s="351"/>
      <c r="J3572" s="352"/>
      <c r="K3572" s="352"/>
      <c r="L3572" s="353"/>
      <c r="M3572" s="352"/>
      <c r="N3572" s="371"/>
      <c r="O3572" s="322"/>
      <c r="P3572" s="322"/>
      <c r="Q3572" s="323"/>
    </row>
    <row r="3573" spans="1:17" x14ac:dyDescent="0.2">
      <c r="A3573" s="357"/>
      <c r="B3573" s="347"/>
      <c r="C3573" s="580"/>
      <c r="D3573" s="349"/>
      <c r="E3573" s="349"/>
      <c r="F3573" s="350"/>
      <c r="G3573" s="349"/>
      <c r="H3573" s="349"/>
      <c r="I3573" s="351"/>
      <c r="J3573" s="352"/>
      <c r="K3573" s="352"/>
      <c r="L3573" s="353"/>
      <c r="M3573" s="352"/>
      <c r="N3573" s="371"/>
      <c r="O3573" s="322"/>
      <c r="P3573" s="322"/>
      <c r="Q3573" s="323"/>
    </row>
    <row r="3574" spans="1:17" x14ac:dyDescent="0.2">
      <c r="A3574" s="357"/>
      <c r="B3574" s="347"/>
      <c r="C3574" s="580"/>
      <c r="D3574" s="349"/>
      <c r="E3574" s="349"/>
      <c r="F3574" s="350"/>
      <c r="G3574" s="349"/>
      <c r="H3574" s="349"/>
      <c r="I3574" s="351"/>
      <c r="J3574" s="352"/>
      <c r="K3574" s="352"/>
      <c r="L3574" s="353"/>
      <c r="M3574" s="352"/>
      <c r="N3574" s="371"/>
      <c r="O3574" s="322"/>
      <c r="P3574" s="322"/>
      <c r="Q3574" s="323"/>
    </row>
    <row r="3575" spans="1:17" x14ac:dyDescent="0.2">
      <c r="A3575" s="357"/>
      <c r="B3575" s="347"/>
      <c r="C3575" s="580"/>
      <c r="D3575" s="349"/>
      <c r="E3575" s="349"/>
      <c r="F3575" s="350"/>
      <c r="G3575" s="349"/>
      <c r="H3575" s="349"/>
      <c r="I3575" s="351"/>
      <c r="J3575" s="352"/>
      <c r="K3575" s="352"/>
      <c r="L3575" s="353"/>
      <c r="M3575" s="352"/>
      <c r="N3575" s="371"/>
      <c r="O3575" s="322"/>
      <c r="P3575" s="322"/>
      <c r="Q3575" s="323"/>
    </row>
    <row r="3576" spans="1:17" x14ac:dyDescent="0.2">
      <c r="A3576" s="357"/>
      <c r="B3576" s="347"/>
      <c r="C3576" s="580"/>
      <c r="D3576" s="349"/>
      <c r="E3576" s="349"/>
      <c r="F3576" s="350"/>
      <c r="G3576" s="349"/>
      <c r="H3576" s="349"/>
      <c r="I3576" s="351"/>
      <c r="J3576" s="352"/>
      <c r="K3576" s="352"/>
      <c r="L3576" s="353"/>
      <c r="M3576" s="352"/>
      <c r="N3576" s="371"/>
      <c r="O3576" s="322"/>
      <c r="P3576" s="322"/>
      <c r="Q3576" s="323"/>
    </row>
    <row r="3577" spans="1:17" x14ac:dyDescent="0.2">
      <c r="A3577" s="357"/>
      <c r="B3577" s="347"/>
      <c r="C3577" s="580"/>
      <c r="D3577" s="349"/>
      <c r="E3577" s="349"/>
      <c r="F3577" s="350"/>
      <c r="G3577" s="349"/>
      <c r="H3577" s="349"/>
      <c r="I3577" s="351"/>
      <c r="J3577" s="352"/>
      <c r="K3577" s="352"/>
      <c r="L3577" s="353"/>
      <c r="M3577" s="352"/>
      <c r="N3577" s="371"/>
      <c r="O3577" s="322"/>
      <c r="P3577" s="322"/>
      <c r="Q3577" s="323"/>
    </row>
    <row r="3578" spans="1:17" x14ac:dyDescent="0.2">
      <c r="A3578" s="357"/>
      <c r="B3578" s="347"/>
      <c r="C3578" s="580"/>
      <c r="D3578" s="349"/>
      <c r="E3578" s="349"/>
      <c r="F3578" s="350"/>
      <c r="G3578" s="349"/>
      <c r="H3578" s="349"/>
      <c r="I3578" s="351"/>
      <c r="J3578" s="352"/>
      <c r="K3578" s="352"/>
      <c r="L3578" s="353"/>
      <c r="M3578" s="352"/>
      <c r="N3578" s="371"/>
      <c r="O3578" s="322"/>
      <c r="P3578" s="322"/>
      <c r="Q3578" s="323"/>
    </row>
    <row r="3579" spans="1:17" x14ac:dyDescent="0.2">
      <c r="A3579" s="357"/>
      <c r="B3579" s="347"/>
      <c r="C3579" s="580"/>
      <c r="D3579" s="349"/>
      <c r="E3579" s="349"/>
      <c r="F3579" s="350"/>
      <c r="G3579" s="349"/>
      <c r="H3579" s="349"/>
      <c r="I3579" s="351"/>
      <c r="J3579" s="352"/>
      <c r="K3579" s="352"/>
      <c r="L3579" s="353"/>
      <c r="M3579" s="352"/>
      <c r="N3579" s="371"/>
      <c r="O3579" s="322"/>
      <c r="P3579" s="322"/>
      <c r="Q3579" s="323"/>
    </row>
    <row r="3580" spans="1:17" x14ac:dyDescent="0.2">
      <c r="A3580" s="357"/>
      <c r="B3580" s="347"/>
      <c r="C3580" s="580"/>
      <c r="D3580" s="349"/>
      <c r="E3580" s="349"/>
      <c r="F3580" s="350"/>
      <c r="G3580" s="349"/>
      <c r="H3580" s="349"/>
      <c r="I3580" s="351"/>
      <c r="J3580" s="352"/>
      <c r="K3580" s="352"/>
      <c r="L3580" s="353"/>
      <c r="M3580" s="352"/>
      <c r="N3580" s="371"/>
      <c r="O3580" s="322"/>
      <c r="P3580" s="322"/>
      <c r="Q3580" s="323"/>
    </row>
    <row r="3581" spans="1:17" x14ac:dyDescent="0.2">
      <c r="A3581" s="357"/>
      <c r="B3581" s="347"/>
      <c r="C3581" s="580"/>
      <c r="D3581" s="349"/>
      <c r="E3581" s="349"/>
      <c r="F3581" s="350"/>
      <c r="G3581" s="349"/>
      <c r="H3581" s="349"/>
      <c r="I3581" s="351"/>
      <c r="J3581" s="352"/>
      <c r="K3581" s="352"/>
      <c r="L3581" s="353"/>
      <c r="M3581" s="352"/>
      <c r="N3581" s="371"/>
      <c r="O3581" s="322"/>
      <c r="P3581" s="322"/>
      <c r="Q3581" s="323"/>
    </row>
    <row r="3582" spans="1:17" x14ac:dyDescent="0.2">
      <c r="A3582" s="357"/>
      <c r="B3582" s="347"/>
      <c r="C3582" s="580"/>
      <c r="D3582" s="349"/>
      <c r="E3582" s="349"/>
      <c r="F3582" s="350"/>
      <c r="G3582" s="349"/>
      <c r="H3582" s="349"/>
      <c r="I3582" s="351"/>
      <c r="J3582" s="352"/>
      <c r="K3582" s="352"/>
      <c r="L3582" s="353"/>
      <c r="M3582" s="352"/>
      <c r="N3582" s="371"/>
      <c r="O3582" s="322"/>
      <c r="P3582" s="322"/>
      <c r="Q3582" s="323"/>
    </row>
    <row r="3583" spans="1:17" x14ac:dyDescent="0.2">
      <c r="A3583" s="357"/>
      <c r="B3583" s="347"/>
      <c r="C3583" s="580"/>
      <c r="D3583" s="349"/>
      <c r="E3583" s="349"/>
      <c r="F3583" s="350"/>
      <c r="G3583" s="349"/>
      <c r="H3583" s="349"/>
      <c r="I3583" s="351"/>
      <c r="J3583" s="352"/>
      <c r="K3583" s="352"/>
      <c r="L3583" s="353"/>
      <c r="M3583" s="352"/>
      <c r="N3583" s="371"/>
      <c r="O3583" s="322"/>
      <c r="P3583" s="322"/>
      <c r="Q3583" s="323"/>
    </row>
    <row r="3584" spans="1:17" x14ac:dyDescent="0.2">
      <c r="A3584" s="357"/>
      <c r="B3584" s="347"/>
      <c r="C3584" s="580"/>
      <c r="D3584" s="349"/>
      <c r="E3584" s="349"/>
      <c r="F3584" s="350"/>
      <c r="G3584" s="349"/>
      <c r="H3584" s="349"/>
      <c r="I3584" s="351"/>
      <c r="J3584" s="352"/>
      <c r="K3584" s="352"/>
      <c r="L3584" s="353"/>
      <c r="M3584" s="352"/>
      <c r="N3584" s="371"/>
      <c r="O3584" s="322"/>
      <c r="P3584" s="322"/>
      <c r="Q3584" s="323"/>
    </row>
    <row r="3585" spans="1:17" x14ac:dyDescent="0.2">
      <c r="A3585" s="357"/>
      <c r="B3585" s="347"/>
      <c r="C3585" s="580"/>
      <c r="D3585" s="349"/>
      <c r="E3585" s="349"/>
      <c r="F3585" s="350"/>
      <c r="G3585" s="349"/>
      <c r="H3585" s="349"/>
      <c r="I3585" s="351"/>
      <c r="J3585" s="352"/>
      <c r="K3585" s="352"/>
      <c r="L3585" s="353"/>
      <c r="M3585" s="352"/>
      <c r="N3585" s="371"/>
      <c r="O3585" s="322"/>
      <c r="P3585" s="322"/>
      <c r="Q3585" s="323"/>
    </row>
    <row r="3586" spans="1:17" x14ac:dyDescent="0.2">
      <c r="A3586" s="357"/>
      <c r="B3586" s="347"/>
      <c r="C3586" s="580"/>
      <c r="D3586" s="349"/>
      <c r="E3586" s="349"/>
      <c r="F3586" s="350"/>
      <c r="G3586" s="349"/>
      <c r="H3586" s="349"/>
      <c r="I3586" s="351"/>
      <c r="J3586" s="352"/>
      <c r="K3586" s="352"/>
      <c r="L3586" s="353"/>
      <c r="M3586" s="352"/>
      <c r="N3586" s="371"/>
      <c r="O3586" s="322"/>
      <c r="P3586" s="322"/>
      <c r="Q3586" s="323"/>
    </row>
    <row r="3587" spans="1:17" x14ac:dyDescent="0.2">
      <c r="A3587" s="357"/>
      <c r="B3587" s="347"/>
      <c r="C3587" s="580"/>
      <c r="D3587" s="349"/>
      <c r="E3587" s="349"/>
      <c r="F3587" s="350"/>
      <c r="G3587" s="349"/>
      <c r="H3587" s="349"/>
      <c r="I3587" s="351"/>
      <c r="J3587" s="352"/>
      <c r="K3587" s="352"/>
      <c r="L3587" s="353"/>
      <c r="M3587" s="352"/>
      <c r="N3587" s="371"/>
      <c r="O3587" s="322"/>
      <c r="P3587" s="322"/>
      <c r="Q3587" s="323"/>
    </row>
    <row r="3588" spans="1:17" x14ac:dyDescent="0.2">
      <c r="A3588" s="357"/>
      <c r="B3588" s="347"/>
      <c r="C3588" s="580"/>
      <c r="D3588" s="349"/>
      <c r="E3588" s="349"/>
      <c r="F3588" s="350"/>
      <c r="G3588" s="349"/>
      <c r="H3588" s="349"/>
      <c r="I3588" s="351"/>
      <c r="J3588" s="352"/>
      <c r="K3588" s="352"/>
      <c r="L3588" s="353"/>
      <c r="M3588" s="352"/>
      <c r="N3588" s="371"/>
      <c r="O3588" s="322"/>
      <c r="P3588" s="322"/>
      <c r="Q3588" s="323"/>
    </row>
    <row r="3589" spans="1:17" x14ac:dyDescent="0.2">
      <c r="A3589" s="357"/>
      <c r="B3589" s="347"/>
      <c r="C3589" s="580"/>
      <c r="D3589" s="349"/>
      <c r="E3589" s="349"/>
      <c r="F3589" s="350"/>
      <c r="G3589" s="349"/>
      <c r="H3589" s="349"/>
      <c r="I3589" s="351"/>
      <c r="J3589" s="352"/>
      <c r="K3589" s="352"/>
      <c r="L3589" s="353"/>
      <c r="M3589" s="352"/>
      <c r="N3589" s="371"/>
      <c r="O3589" s="322"/>
      <c r="P3589" s="322"/>
      <c r="Q3589" s="323"/>
    </row>
    <row r="3590" spans="1:17" x14ac:dyDescent="0.2">
      <c r="A3590" s="357"/>
      <c r="B3590" s="347"/>
      <c r="C3590" s="580"/>
      <c r="D3590" s="349"/>
      <c r="E3590" s="349"/>
      <c r="F3590" s="350"/>
      <c r="G3590" s="349"/>
      <c r="H3590" s="349"/>
      <c r="I3590" s="351"/>
      <c r="J3590" s="352"/>
      <c r="K3590" s="352"/>
      <c r="L3590" s="353"/>
      <c r="M3590" s="352"/>
      <c r="N3590" s="371"/>
      <c r="O3590" s="322"/>
      <c r="P3590" s="322"/>
      <c r="Q3590" s="323"/>
    </row>
    <row r="3591" spans="1:17" x14ac:dyDescent="0.2">
      <c r="A3591" s="357"/>
      <c r="B3591" s="347"/>
      <c r="C3591" s="580"/>
      <c r="D3591" s="349"/>
      <c r="E3591" s="349"/>
      <c r="F3591" s="350"/>
      <c r="G3591" s="349"/>
      <c r="H3591" s="349"/>
      <c r="I3591" s="351"/>
      <c r="J3591" s="352"/>
      <c r="K3591" s="352"/>
      <c r="L3591" s="353"/>
      <c r="M3591" s="352"/>
      <c r="N3591" s="371"/>
      <c r="O3591" s="322"/>
      <c r="P3591" s="322"/>
      <c r="Q3591" s="323"/>
    </row>
    <row r="3592" spans="1:17" x14ac:dyDescent="0.2">
      <c r="A3592" s="357"/>
      <c r="B3592" s="347"/>
      <c r="C3592" s="580"/>
      <c r="D3592" s="349"/>
      <c r="E3592" s="349"/>
      <c r="F3592" s="350"/>
      <c r="G3592" s="349"/>
      <c r="H3592" s="349"/>
      <c r="I3592" s="351"/>
      <c r="J3592" s="352"/>
      <c r="K3592" s="352"/>
      <c r="L3592" s="353"/>
      <c r="M3592" s="352"/>
      <c r="N3592" s="371"/>
      <c r="O3592" s="322"/>
      <c r="P3592" s="322"/>
      <c r="Q3592" s="323"/>
    </row>
    <row r="3593" spans="1:17" x14ac:dyDescent="0.2">
      <c r="A3593" s="357"/>
      <c r="B3593" s="347"/>
      <c r="C3593" s="580"/>
      <c r="D3593" s="349"/>
      <c r="E3593" s="349"/>
      <c r="F3593" s="350"/>
      <c r="G3593" s="349"/>
      <c r="H3593" s="349"/>
      <c r="I3593" s="351"/>
      <c r="J3593" s="352"/>
      <c r="K3593" s="352"/>
      <c r="L3593" s="353"/>
      <c r="M3593" s="352"/>
      <c r="N3593" s="371"/>
      <c r="O3593" s="322"/>
      <c r="P3593" s="322"/>
      <c r="Q3593" s="323"/>
    </row>
    <row r="3594" spans="1:17" x14ac:dyDescent="0.2">
      <c r="A3594" s="357"/>
      <c r="B3594" s="347"/>
      <c r="C3594" s="580"/>
      <c r="D3594" s="349"/>
      <c r="E3594" s="349"/>
      <c r="F3594" s="350"/>
      <c r="G3594" s="349"/>
      <c r="H3594" s="349"/>
      <c r="I3594" s="351"/>
      <c r="J3594" s="352"/>
      <c r="K3594" s="352"/>
      <c r="L3594" s="353"/>
      <c r="M3594" s="352"/>
      <c r="N3594" s="371"/>
      <c r="O3594" s="322"/>
      <c r="P3594" s="322"/>
      <c r="Q3594" s="323"/>
    </row>
    <row r="3595" spans="1:17" x14ac:dyDescent="0.2">
      <c r="A3595" s="357"/>
      <c r="B3595" s="347"/>
      <c r="C3595" s="580"/>
      <c r="D3595" s="349"/>
      <c r="E3595" s="349"/>
      <c r="F3595" s="350"/>
      <c r="G3595" s="349"/>
      <c r="H3595" s="349"/>
      <c r="I3595" s="351"/>
      <c r="J3595" s="352"/>
      <c r="K3595" s="352"/>
      <c r="L3595" s="353"/>
      <c r="M3595" s="352"/>
      <c r="N3595" s="371"/>
      <c r="O3595" s="322"/>
      <c r="P3595" s="322"/>
      <c r="Q3595" s="323"/>
    </row>
    <row r="3596" spans="1:17" x14ac:dyDescent="0.2">
      <c r="A3596" s="357"/>
      <c r="B3596" s="347"/>
      <c r="C3596" s="580"/>
      <c r="D3596" s="349"/>
      <c r="E3596" s="349"/>
      <c r="F3596" s="350"/>
      <c r="G3596" s="349"/>
      <c r="H3596" s="349"/>
      <c r="I3596" s="351"/>
      <c r="J3596" s="352"/>
      <c r="K3596" s="352"/>
      <c r="L3596" s="353"/>
      <c r="M3596" s="352"/>
      <c r="N3596" s="371"/>
      <c r="O3596" s="322"/>
      <c r="P3596" s="322"/>
      <c r="Q3596" s="323"/>
    </row>
    <row r="3597" spans="1:17" x14ac:dyDescent="0.2">
      <c r="A3597" s="357"/>
      <c r="B3597" s="347"/>
      <c r="C3597" s="580"/>
      <c r="D3597" s="349"/>
      <c r="E3597" s="349"/>
      <c r="F3597" s="350"/>
      <c r="G3597" s="349"/>
      <c r="H3597" s="349"/>
      <c r="I3597" s="351"/>
      <c r="J3597" s="352"/>
      <c r="K3597" s="352"/>
      <c r="L3597" s="353"/>
      <c r="M3597" s="352"/>
      <c r="N3597" s="371"/>
      <c r="O3597" s="322"/>
      <c r="P3597" s="322"/>
      <c r="Q3597" s="323"/>
    </row>
    <row r="3598" spans="1:17" x14ac:dyDescent="0.2">
      <c r="A3598" s="357"/>
      <c r="B3598" s="347"/>
      <c r="C3598" s="580"/>
      <c r="D3598" s="349"/>
      <c r="E3598" s="349"/>
      <c r="F3598" s="350"/>
      <c r="G3598" s="349"/>
      <c r="H3598" s="349"/>
      <c r="I3598" s="351"/>
      <c r="J3598" s="352"/>
      <c r="K3598" s="352"/>
      <c r="L3598" s="353"/>
      <c r="M3598" s="352"/>
      <c r="N3598" s="371"/>
      <c r="O3598" s="322"/>
      <c r="P3598" s="322"/>
      <c r="Q3598" s="323"/>
    </row>
    <row r="3599" spans="1:17" x14ac:dyDescent="0.2">
      <c r="A3599" s="357" t="str">
        <f t="shared" ref="A3599:A3607" si="170">IF(B3599="","",ROW()-ROW($A$3))</f>
        <v/>
      </c>
      <c r="B3599" s="347"/>
      <c r="C3599" s="580"/>
      <c r="D3599" s="349"/>
      <c r="E3599" s="349"/>
      <c r="F3599" s="350"/>
      <c r="G3599" s="349"/>
      <c r="H3599" s="349"/>
      <c r="I3599" s="351"/>
      <c r="J3599" s="352"/>
      <c r="K3599" s="352"/>
      <c r="L3599" s="353"/>
      <c r="M3599" s="352"/>
      <c r="N3599" s="371"/>
      <c r="O3599" s="74">
        <f t="shared" ref="O3599:O3617" si="171">IF(B3599=0,0,IF(YEAR(B3599)=$P$1,MONTH(B3599)-$O$1+1,(YEAR(B3599)-$P$1)*12-$O$1+1+MONTH(B3599)))</f>
        <v>0</v>
      </c>
      <c r="P3599" s="74">
        <f t="shared" ref="P3599:P3617" si="172">IF(C3599=0,0,IF(YEAR(C3599)=$P$1,MONTH(C3599)-$O$1+1,(YEAR(C3599)-$P$1)*12-$O$1+1+MONTH(C3599)))</f>
        <v>0</v>
      </c>
      <c r="Q3599" s="96" t="str">
        <f t="shared" ref="Q3599:Q3616" si="173">SUBSTITUTE(D3599," ","_")</f>
        <v/>
      </c>
    </row>
    <row r="3600" spans="1:17" x14ac:dyDescent="0.2">
      <c r="A3600" s="357" t="str">
        <f t="shared" si="170"/>
        <v/>
      </c>
      <c r="B3600" s="347"/>
      <c r="C3600" s="580"/>
      <c r="D3600" s="349"/>
      <c r="E3600" s="349"/>
      <c r="F3600" s="350"/>
      <c r="G3600" s="349"/>
      <c r="H3600" s="349"/>
      <c r="I3600" s="351"/>
      <c r="J3600" s="352"/>
      <c r="K3600" s="352"/>
      <c r="L3600" s="353"/>
      <c r="M3600" s="352"/>
      <c r="N3600" s="371"/>
      <c r="O3600" s="74">
        <f t="shared" si="171"/>
        <v>0</v>
      </c>
      <c r="P3600" s="74">
        <f t="shared" si="172"/>
        <v>0</v>
      </c>
      <c r="Q3600" s="96" t="str">
        <f t="shared" si="173"/>
        <v/>
      </c>
    </row>
    <row r="3601" spans="1:17" x14ac:dyDescent="0.2">
      <c r="A3601" s="357" t="str">
        <f t="shared" si="170"/>
        <v/>
      </c>
      <c r="B3601" s="347"/>
      <c r="C3601" s="580"/>
      <c r="D3601" s="349"/>
      <c r="E3601" s="349"/>
      <c r="F3601" s="350"/>
      <c r="G3601" s="349"/>
      <c r="H3601" s="349"/>
      <c r="I3601" s="351"/>
      <c r="J3601" s="352"/>
      <c r="K3601" s="352"/>
      <c r="L3601" s="353"/>
      <c r="M3601" s="352"/>
      <c r="N3601" s="371"/>
      <c r="O3601" s="74">
        <f t="shared" si="171"/>
        <v>0</v>
      </c>
      <c r="P3601" s="74">
        <f t="shared" si="172"/>
        <v>0</v>
      </c>
      <c r="Q3601" s="139" t="str">
        <f t="shared" si="173"/>
        <v/>
      </c>
    </row>
    <row r="3602" spans="1:17" x14ac:dyDescent="0.2">
      <c r="A3602" s="357" t="str">
        <f t="shared" si="170"/>
        <v/>
      </c>
      <c r="B3602" s="347"/>
      <c r="C3602" s="580"/>
      <c r="D3602" s="349"/>
      <c r="E3602" s="349"/>
      <c r="F3602" s="350"/>
      <c r="G3602" s="349"/>
      <c r="H3602" s="349"/>
      <c r="I3602" s="351"/>
      <c r="J3602" s="352"/>
      <c r="K3602" s="352"/>
      <c r="L3602" s="353"/>
      <c r="M3602" s="352"/>
      <c r="N3602" s="371"/>
      <c r="O3602" s="322">
        <f t="shared" si="171"/>
        <v>0</v>
      </c>
      <c r="P3602" s="322">
        <f t="shared" si="172"/>
        <v>0</v>
      </c>
      <c r="Q3602" s="323" t="str">
        <f t="shared" si="173"/>
        <v/>
      </c>
    </row>
    <row r="3603" spans="1:17" x14ac:dyDescent="0.2">
      <c r="A3603" s="357" t="str">
        <f t="shared" si="170"/>
        <v/>
      </c>
      <c r="B3603" s="347"/>
      <c r="C3603" s="580"/>
      <c r="D3603" s="349"/>
      <c r="E3603" s="349"/>
      <c r="F3603" s="350"/>
      <c r="G3603" s="349"/>
      <c r="H3603" s="349"/>
      <c r="I3603" s="351"/>
      <c r="J3603" s="352"/>
      <c r="K3603" s="352"/>
      <c r="L3603" s="353"/>
      <c r="M3603" s="352"/>
      <c r="N3603" s="371"/>
      <c r="O3603" s="74">
        <f t="shared" si="171"/>
        <v>0</v>
      </c>
      <c r="P3603" s="74">
        <f t="shared" si="172"/>
        <v>0</v>
      </c>
      <c r="Q3603" s="96" t="str">
        <f t="shared" si="173"/>
        <v/>
      </c>
    </row>
    <row r="3604" spans="1:17" x14ac:dyDescent="0.2">
      <c r="A3604" s="357" t="str">
        <f t="shared" si="170"/>
        <v/>
      </c>
      <c r="B3604" s="347"/>
      <c r="C3604" s="580"/>
      <c r="D3604" s="349"/>
      <c r="E3604" s="349"/>
      <c r="F3604" s="350"/>
      <c r="G3604" s="349"/>
      <c r="H3604" s="349"/>
      <c r="I3604" s="351"/>
      <c r="J3604" s="352"/>
      <c r="K3604" s="352"/>
      <c r="L3604" s="353"/>
      <c r="M3604" s="352"/>
      <c r="N3604" s="371"/>
      <c r="O3604" s="74">
        <f t="shared" si="171"/>
        <v>0</v>
      </c>
      <c r="P3604" s="74">
        <f t="shared" si="172"/>
        <v>0</v>
      </c>
      <c r="Q3604" s="96" t="str">
        <f t="shared" si="173"/>
        <v/>
      </c>
    </row>
    <row r="3605" spans="1:17" x14ac:dyDescent="0.2">
      <c r="A3605" s="357" t="str">
        <f t="shared" si="170"/>
        <v/>
      </c>
      <c r="B3605" s="347"/>
      <c r="C3605" s="580"/>
      <c r="D3605" s="349"/>
      <c r="E3605" s="349"/>
      <c r="F3605" s="350"/>
      <c r="G3605" s="349"/>
      <c r="H3605" s="349"/>
      <c r="I3605" s="351"/>
      <c r="J3605" s="352"/>
      <c r="K3605" s="352"/>
      <c r="L3605" s="353"/>
      <c r="M3605" s="352"/>
      <c r="N3605" s="371"/>
      <c r="O3605" s="74">
        <f t="shared" si="171"/>
        <v>0</v>
      </c>
      <c r="P3605" s="74">
        <f t="shared" si="172"/>
        <v>0</v>
      </c>
      <c r="Q3605" s="139" t="str">
        <f t="shared" si="173"/>
        <v/>
      </c>
    </row>
    <row r="3606" spans="1:17" x14ac:dyDescent="0.2">
      <c r="A3606" s="357" t="str">
        <f t="shared" si="170"/>
        <v/>
      </c>
      <c r="B3606" s="347"/>
      <c r="C3606" s="580"/>
      <c r="D3606" s="349"/>
      <c r="E3606" s="349"/>
      <c r="F3606" s="350"/>
      <c r="G3606" s="349"/>
      <c r="H3606" s="349"/>
      <c r="I3606" s="351"/>
      <c r="J3606" s="352"/>
      <c r="K3606" s="352"/>
      <c r="L3606" s="353"/>
      <c r="M3606" s="352"/>
      <c r="N3606" s="371"/>
      <c r="O3606" s="322">
        <f t="shared" si="171"/>
        <v>0</v>
      </c>
      <c r="P3606" s="322">
        <f t="shared" si="172"/>
        <v>0</v>
      </c>
      <c r="Q3606" s="323" t="str">
        <f t="shared" si="173"/>
        <v/>
      </c>
    </row>
    <row r="3607" spans="1:17" x14ac:dyDescent="0.2">
      <c r="A3607" s="357" t="str">
        <f t="shared" si="170"/>
        <v/>
      </c>
      <c r="B3607" s="347"/>
      <c r="C3607" s="580"/>
      <c r="D3607" s="349"/>
      <c r="E3607" s="349"/>
      <c r="F3607" s="350"/>
      <c r="G3607" s="349"/>
      <c r="H3607" s="349"/>
      <c r="I3607" s="351"/>
      <c r="J3607" s="352"/>
      <c r="K3607" s="352"/>
      <c r="L3607" s="353"/>
      <c r="M3607" s="352"/>
      <c r="N3607" s="371"/>
      <c r="O3607" s="74">
        <f t="shared" si="171"/>
        <v>0</v>
      </c>
      <c r="P3607" s="74">
        <f t="shared" si="172"/>
        <v>0</v>
      </c>
      <c r="Q3607" s="96" t="str">
        <f t="shared" si="173"/>
        <v/>
      </c>
    </row>
    <row r="3608" spans="1:17" s="330" customFormat="1" x14ac:dyDescent="0.2">
      <c r="A3608" s="357" t="str">
        <f t="shared" ref="A3608:A3671" si="174">IF(B3608="","",ROW()-ROW($A$3))</f>
        <v/>
      </c>
      <c r="B3608" s="355"/>
      <c r="C3608" s="348"/>
      <c r="D3608" s="351"/>
      <c r="E3608" s="351"/>
      <c r="F3608" s="356"/>
      <c r="G3608" s="351"/>
      <c r="H3608" s="351"/>
      <c r="I3608" s="351"/>
      <c r="J3608" s="353"/>
      <c r="K3608" s="353"/>
      <c r="L3608" s="353"/>
      <c r="M3608" s="353"/>
      <c r="N3608" s="368"/>
      <c r="O3608" s="74">
        <f t="shared" si="171"/>
        <v>0</v>
      </c>
      <c r="P3608" s="74">
        <f t="shared" si="172"/>
        <v>0</v>
      </c>
      <c r="Q3608" s="96" t="str">
        <f t="shared" si="173"/>
        <v/>
      </c>
    </row>
    <row r="3609" spans="1:17" x14ac:dyDescent="0.2">
      <c r="A3609" s="357" t="str">
        <f t="shared" si="174"/>
        <v/>
      </c>
      <c r="B3609" s="347"/>
      <c r="C3609" s="580"/>
      <c r="D3609" s="349"/>
      <c r="E3609" s="349"/>
      <c r="F3609" s="350"/>
      <c r="G3609" s="349"/>
      <c r="H3609" s="349"/>
      <c r="I3609" s="351"/>
      <c r="J3609" s="352"/>
      <c r="K3609" s="352"/>
      <c r="L3609" s="353"/>
      <c r="M3609" s="352"/>
      <c r="N3609" s="371"/>
      <c r="O3609" s="74">
        <f t="shared" si="171"/>
        <v>0</v>
      </c>
      <c r="P3609" s="74">
        <f t="shared" si="172"/>
        <v>0</v>
      </c>
      <c r="Q3609" s="139" t="str">
        <f t="shared" si="173"/>
        <v/>
      </c>
    </row>
    <row r="3610" spans="1:17" x14ac:dyDescent="0.2">
      <c r="A3610" s="357" t="str">
        <f t="shared" si="174"/>
        <v/>
      </c>
      <c r="B3610" s="347"/>
      <c r="C3610" s="580"/>
      <c r="D3610" s="349"/>
      <c r="E3610" s="349"/>
      <c r="F3610" s="350"/>
      <c r="G3610" s="349"/>
      <c r="H3610" s="349"/>
      <c r="I3610" s="351"/>
      <c r="J3610" s="352"/>
      <c r="K3610" s="352"/>
      <c r="L3610" s="353"/>
      <c r="M3610" s="352"/>
      <c r="N3610" s="371"/>
      <c r="O3610" s="322">
        <f t="shared" si="171"/>
        <v>0</v>
      </c>
      <c r="P3610" s="322">
        <f t="shared" si="172"/>
        <v>0</v>
      </c>
      <c r="Q3610" s="323" t="str">
        <f t="shared" si="173"/>
        <v/>
      </c>
    </row>
    <row r="3611" spans="1:17" x14ac:dyDescent="0.2">
      <c r="A3611" s="357" t="str">
        <f t="shared" si="174"/>
        <v/>
      </c>
      <c r="B3611" s="347"/>
      <c r="C3611" s="580"/>
      <c r="D3611" s="349"/>
      <c r="E3611" s="349"/>
      <c r="F3611" s="350"/>
      <c r="G3611" s="349"/>
      <c r="H3611" s="349"/>
      <c r="I3611" s="351"/>
      <c r="J3611" s="352"/>
      <c r="K3611" s="352"/>
      <c r="L3611" s="353"/>
      <c r="M3611" s="352"/>
      <c r="N3611" s="371"/>
      <c r="O3611" s="74">
        <f t="shared" si="171"/>
        <v>0</v>
      </c>
      <c r="P3611" s="74">
        <f t="shared" si="172"/>
        <v>0</v>
      </c>
      <c r="Q3611" s="96" t="str">
        <f t="shared" si="173"/>
        <v/>
      </c>
    </row>
    <row r="3612" spans="1:17" x14ac:dyDescent="0.2">
      <c r="A3612" s="357" t="str">
        <f t="shared" si="174"/>
        <v/>
      </c>
      <c r="B3612" s="347"/>
      <c r="C3612" s="580"/>
      <c r="D3612" s="349"/>
      <c r="E3612" s="349"/>
      <c r="F3612" s="350"/>
      <c r="G3612" s="349"/>
      <c r="H3612" s="349"/>
      <c r="I3612" s="351"/>
      <c r="J3612" s="352"/>
      <c r="K3612" s="352"/>
      <c r="L3612" s="353"/>
      <c r="M3612" s="352"/>
      <c r="N3612" s="371"/>
      <c r="O3612" s="74">
        <f t="shared" si="171"/>
        <v>0</v>
      </c>
      <c r="P3612" s="74">
        <f t="shared" si="172"/>
        <v>0</v>
      </c>
      <c r="Q3612" s="96" t="str">
        <f t="shared" si="173"/>
        <v/>
      </c>
    </row>
    <row r="3613" spans="1:17" x14ac:dyDescent="0.2">
      <c r="A3613" s="357" t="str">
        <f t="shared" si="174"/>
        <v/>
      </c>
      <c r="B3613" s="347"/>
      <c r="C3613" s="580"/>
      <c r="D3613" s="349"/>
      <c r="E3613" s="349"/>
      <c r="F3613" s="350"/>
      <c r="G3613" s="349"/>
      <c r="H3613" s="349"/>
      <c r="I3613" s="351"/>
      <c r="J3613" s="352"/>
      <c r="K3613" s="352"/>
      <c r="L3613" s="353"/>
      <c r="M3613" s="352"/>
      <c r="N3613" s="371"/>
      <c r="O3613" s="74">
        <f t="shared" si="171"/>
        <v>0</v>
      </c>
      <c r="P3613" s="74">
        <f t="shared" si="172"/>
        <v>0</v>
      </c>
      <c r="Q3613" s="139" t="str">
        <f t="shared" si="173"/>
        <v/>
      </c>
    </row>
    <row r="3614" spans="1:17" x14ac:dyDescent="0.2">
      <c r="A3614" s="357" t="str">
        <f t="shared" si="174"/>
        <v/>
      </c>
      <c r="B3614" s="347"/>
      <c r="C3614" s="580"/>
      <c r="D3614" s="349"/>
      <c r="E3614" s="349"/>
      <c r="F3614" s="350"/>
      <c r="G3614" s="349"/>
      <c r="H3614" s="349"/>
      <c r="I3614" s="351"/>
      <c r="J3614" s="352"/>
      <c r="K3614" s="352"/>
      <c r="L3614" s="353"/>
      <c r="M3614" s="352"/>
      <c r="N3614" s="371"/>
      <c r="O3614" s="322">
        <f t="shared" si="171"/>
        <v>0</v>
      </c>
      <c r="P3614" s="322">
        <f t="shared" si="172"/>
        <v>0</v>
      </c>
      <c r="Q3614" s="323" t="str">
        <f t="shared" si="173"/>
        <v/>
      </c>
    </row>
    <row r="3615" spans="1:17" x14ac:dyDescent="0.2">
      <c r="A3615" s="357" t="str">
        <f t="shared" si="174"/>
        <v/>
      </c>
      <c r="B3615" s="347"/>
      <c r="C3615" s="580"/>
      <c r="D3615" s="349"/>
      <c r="E3615" s="349"/>
      <c r="F3615" s="350"/>
      <c r="G3615" s="349"/>
      <c r="H3615" s="349"/>
      <c r="I3615" s="351"/>
      <c r="J3615" s="352"/>
      <c r="K3615" s="352"/>
      <c r="L3615" s="353"/>
      <c r="M3615" s="352"/>
      <c r="N3615" s="371"/>
      <c r="O3615" s="74">
        <f t="shared" si="171"/>
        <v>0</v>
      </c>
      <c r="P3615" s="74">
        <f t="shared" si="172"/>
        <v>0</v>
      </c>
      <c r="Q3615" s="96" t="str">
        <f t="shared" si="173"/>
        <v/>
      </c>
    </row>
    <row r="3616" spans="1:17" x14ac:dyDescent="0.2">
      <c r="A3616" s="357" t="str">
        <f t="shared" si="174"/>
        <v/>
      </c>
      <c r="B3616" s="347"/>
      <c r="C3616" s="580"/>
      <c r="D3616" s="349"/>
      <c r="E3616" s="349"/>
      <c r="F3616" s="350"/>
      <c r="G3616" s="349"/>
      <c r="H3616" s="349"/>
      <c r="I3616" s="351"/>
      <c r="J3616" s="352"/>
      <c r="K3616" s="352"/>
      <c r="L3616" s="353"/>
      <c r="M3616" s="352"/>
      <c r="N3616" s="371"/>
      <c r="O3616" s="74">
        <f t="shared" si="171"/>
        <v>0</v>
      </c>
      <c r="P3616" s="74">
        <f t="shared" si="172"/>
        <v>0</v>
      </c>
      <c r="Q3616" s="96" t="str">
        <f t="shared" si="173"/>
        <v/>
      </c>
    </row>
    <row r="3617" spans="1:17" x14ac:dyDescent="0.2">
      <c r="A3617" s="357" t="str">
        <f t="shared" si="174"/>
        <v/>
      </c>
      <c r="B3617" s="347"/>
      <c r="C3617" s="580"/>
      <c r="D3617" s="349"/>
      <c r="E3617" s="349"/>
      <c r="F3617" s="350"/>
      <c r="G3617" s="349"/>
      <c r="H3617" s="349"/>
      <c r="I3617" s="351"/>
      <c r="J3617" s="352"/>
      <c r="K3617" s="352"/>
      <c r="L3617" s="353"/>
      <c r="M3617" s="352"/>
      <c r="N3617" s="371"/>
      <c r="O3617" s="74">
        <f t="shared" si="171"/>
        <v>0</v>
      </c>
      <c r="P3617" s="74">
        <f t="shared" si="172"/>
        <v>0</v>
      </c>
      <c r="Q3617" s="139" t="str">
        <f t="shared" ref="Q3617:Q3680" si="175">SUBSTITUTE(D3617," ","_")</f>
        <v/>
      </c>
    </row>
    <row r="3618" spans="1:17" x14ac:dyDescent="0.2">
      <c r="A3618" s="357" t="str">
        <f t="shared" si="174"/>
        <v/>
      </c>
      <c r="B3618" s="347"/>
      <c r="C3618" s="580"/>
      <c r="D3618" s="349"/>
      <c r="E3618" s="349"/>
      <c r="F3618" s="350"/>
      <c r="G3618" s="349"/>
      <c r="H3618" s="349"/>
      <c r="I3618" s="351"/>
      <c r="J3618" s="352"/>
      <c r="K3618" s="352"/>
      <c r="L3618" s="353"/>
      <c r="M3618" s="352"/>
      <c r="N3618" s="371"/>
      <c r="O3618" s="322">
        <f t="shared" ref="O3618:O3681" si="176">IF(B3618=0,0,IF(YEAR(B3618)=$P$1,MONTH(B3618)-$O$1+1,(YEAR(B3618)-$P$1)*12-$O$1+1+MONTH(B3618)))</f>
        <v>0</v>
      </c>
      <c r="P3618" s="322">
        <f t="shared" ref="P3618:P3681" si="177">IF(C3618=0,0,IF(YEAR(C3618)=$P$1,MONTH(C3618)-$O$1+1,(YEAR(C3618)-$P$1)*12-$O$1+1+MONTH(C3618)))</f>
        <v>0</v>
      </c>
      <c r="Q3618" s="323" t="str">
        <f t="shared" si="175"/>
        <v/>
      </c>
    </row>
    <row r="3619" spans="1:17" x14ac:dyDescent="0.2">
      <c r="A3619" s="357" t="str">
        <f t="shared" si="174"/>
        <v/>
      </c>
      <c r="B3619" s="347"/>
      <c r="C3619" s="580"/>
      <c r="D3619" s="349"/>
      <c r="E3619" s="349"/>
      <c r="F3619" s="350"/>
      <c r="G3619" s="349"/>
      <c r="H3619" s="349"/>
      <c r="I3619" s="351"/>
      <c r="J3619" s="352"/>
      <c r="K3619" s="352"/>
      <c r="L3619" s="353"/>
      <c r="M3619" s="352"/>
      <c r="N3619" s="371"/>
      <c r="O3619" s="74">
        <f t="shared" si="176"/>
        <v>0</v>
      </c>
      <c r="P3619" s="74">
        <f t="shared" si="177"/>
        <v>0</v>
      </c>
      <c r="Q3619" s="96" t="str">
        <f t="shared" si="175"/>
        <v/>
      </c>
    </row>
    <row r="3620" spans="1:17" x14ac:dyDescent="0.2">
      <c r="A3620" s="357" t="str">
        <f t="shared" si="174"/>
        <v/>
      </c>
      <c r="B3620" s="347"/>
      <c r="C3620" s="580"/>
      <c r="D3620" s="349"/>
      <c r="E3620" s="349"/>
      <c r="F3620" s="350"/>
      <c r="G3620" s="349"/>
      <c r="H3620" s="349"/>
      <c r="I3620" s="351"/>
      <c r="J3620" s="352"/>
      <c r="K3620" s="352"/>
      <c r="L3620" s="353"/>
      <c r="M3620" s="352"/>
      <c r="N3620" s="371"/>
      <c r="O3620" s="74">
        <f t="shared" si="176"/>
        <v>0</v>
      </c>
      <c r="P3620" s="74">
        <f t="shared" si="177"/>
        <v>0</v>
      </c>
      <c r="Q3620" s="96" t="str">
        <f t="shared" si="175"/>
        <v/>
      </c>
    </row>
    <row r="3621" spans="1:17" x14ac:dyDescent="0.2">
      <c r="A3621" s="357" t="str">
        <f t="shared" si="174"/>
        <v/>
      </c>
      <c r="B3621" s="347"/>
      <c r="C3621" s="580"/>
      <c r="D3621" s="349"/>
      <c r="E3621" s="349"/>
      <c r="F3621" s="350"/>
      <c r="G3621" s="349"/>
      <c r="H3621" s="349"/>
      <c r="I3621" s="351"/>
      <c r="J3621" s="352"/>
      <c r="K3621" s="352"/>
      <c r="L3621" s="353"/>
      <c r="M3621" s="352"/>
      <c r="N3621" s="371"/>
      <c r="O3621" s="74">
        <f t="shared" si="176"/>
        <v>0</v>
      </c>
      <c r="P3621" s="74">
        <f t="shared" si="177"/>
        <v>0</v>
      </c>
      <c r="Q3621" s="139" t="str">
        <f t="shared" si="175"/>
        <v/>
      </c>
    </row>
    <row r="3622" spans="1:17" x14ac:dyDescent="0.2">
      <c r="A3622" s="357" t="str">
        <f t="shared" si="174"/>
        <v/>
      </c>
      <c r="B3622" s="347"/>
      <c r="C3622" s="580"/>
      <c r="D3622" s="349"/>
      <c r="E3622" s="349"/>
      <c r="F3622" s="350"/>
      <c r="G3622" s="349"/>
      <c r="H3622" s="349"/>
      <c r="I3622" s="351"/>
      <c r="J3622" s="352"/>
      <c r="K3622" s="352"/>
      <c r="L3622" s="353"/>
      <c r="M3622" s="352"/>
      <c r="N3622" s="371"/>
      <c r="O3622" s="322">
        <f t="shared" si="176"/>
        <v>0</v>
      </c>
      <c r="P3622" s="322">
        <f t="shared" si="177"/>
        <v>0</v>
      </c>
      <c r="Q3622" s="323" t="str">
        <f t="shared" si="175"/>
        <v/>
      </c>
    </row>
    <row r="3623" spans="1:17" x14ac:dyDescent="0.2">
      <c r="A3623" s="357" t="str">
        <f t="shared" si="174"/>
        <v/>
      </c>
      <c r="B3623" s="347"/>
      <c r="C3623" s="580"/>
      <c r="D3623" s="349"/>
      <c r="E3623" s="349"/>
      <c r="F3623" s="350"/>
      <c r="G3623" s="349"/>
      <c r="H3623" s="349"/>
      <c r="I3623" s="351"/>
      <c r="J3623" s="352"/>
      <c r="K3623" s="352"/>
      <c r="L3623" s="353"/>
      <c r="M3623" s="352"/>
      <c r="N3623" s="371"/>
      <c r="O3623" s="74">
        <f t="shared" si="176"/>
        <v>0</v>
      </c>
      <c r="P3623" s="74">
        <f t="shared" si="177"/>
        <v>0</v>
      </c>
      <c r="Q3623" s="96" t="str">
        <f t="shared" si="175"/>
        <v/>
      </c>
    </row>
    <row r="3624" spans="1:17" x14ac:dyDescent="0.2">
      <c r="A3624" s="357" t="str">
        <f t="shared" si="174"/>
        <v/>
      </c>
      <c r="B3624" s="347"/>
      <c r="C3624" s="580"/>
      <c r="D3624" s="349"/>
      <c r="E3624" s="349"/>
      <c r="F3624" s="350"/>
      <c r="G3624" s="349"/>
      <c r="H3624" s="349"/>
      <c r="I3624" s="351"/>
      <c r="J3624" s="352"/>
      <c r="K3624" s="352"/>
      <c r="L3624" s="353"/>
      <c r="M3624" s="352"/>
      <c r="N3624" s="371"/>
      <c r="O3624" s="74">
        <f t="shared" si="176"/>
        <v>0</v>
      </c>
      <c r="P3624" s="74">
        <f t="shared" si="177"/>
        <v>0</v>
      </c>
      <c r="Q3624" s="96" t="str">
        <f t="shared" si="175"/>
        <v/>
      </c>
    </row>
    <row r="3625" spans="1:17" x14ac:dyDescent="0.2">
      <c r="A3625" s="357" t="str">
        <f t="shared" si="174"/>
        <v/>
      </c>
      <c r="B3625" s="347"/>
      <c r="C3625" s="580"/>
      <c r="D3625" s="349"/>
      <c r="E3625" s="349"/>
      <c r="F3625" s="350"/>
      <c r="G3625" s="349"/>
      <c r="H3625" s="349"/>
      <c r="I3625" s="351"/>
      <c r="J3625" s="352"/>
      <c r="K3625" s="352"/>
      <c r="L3625" s="353"/>
      <c r="M3625" s="352"/>
      <c r="N3625" s="371"/>
      <c r="O3625" s="74">
        <f t="shared" si="176"/>
        <v>0</v>
      </c>
      <c r="P3625" s="74">
        <f t="shared" si="177"/>
        <v>0</v>
      </c>
      <c r="Q3625" s="139" t="str">
        <f t="shared" si="175"/>
        <v/>
      </c>
    </row>
    <row r="3626" spans="1:17" x14ac:dyDescent="0.2">
      <c r="A3626" s="357" t="str">
        <f t="shared" si="174"/>
        <v/>
      </c>
      <c r="B3626" s="347"/>
      <c r="C3626" s="580"/>
      <c r="D3626" s="349"/>
      <c r="E3626" s="349"/>
      <c r="F3626" s="350"/>
      <c r="G3626" s="349"/>
      <c r="H3626" s="349"/>
      <c r="I3626" s="351"/>
      <c r="J3626" s="352"/>
      <c r="K3626" s="352"/>
      <c r="L3626" s="353"/>
      <c r="M3626" s="352"/>
      <c r="N3626" s="371"/>
      <c r="O3626" s="322">
        <f t="shared" si="176"/>
        <v>0</v>
      </c>
      <c r="P3626" s="322">
        <f t="shared" si="177"/>
        <v>0</v>
      </c>
      <c r="Q3626" s="323" t="str">
        <f t="shared" si="175"/>
        <v/>
      </c>
    </row>
    <row r="3627" spans="1:17" x14ac:dyDescent="0.2">
      <c r="A3627" s="357" t="str">
        <f t="shared" si="174"/>
        <v/>
      </c>
      <c r="B3627" s="347"/>
      <c r="C3627" s="580"/>
      <c r="D3627" s="349"/>
      <c r="E3627" s="349"/>
      <c r="F3627" s="350"/>
      <c r="G3627" s="349"/>
      <c r="H3627" s="349"/>
      <c r="I3627" s="351"/>
      <c r="J3627" s="352"/>
      <c r="K3627" s="352"/>
      <c r="L3627" s="353"/>
      <c r="M3627" s="352"/>
      <c r="N3627" s="371"/>
      <c r="O3627" s="74">
        <f t="shared" si="176"/>
        <v>0</v>
      </c>
      <c r="P3627" s="74">
        <f t="shared" si="177"/>
        <v>0</v>
      </c>
      <c r="Q3627" s="96" t="str">
        <f t="shared" si="175"/>
        <v/>
      </c>
    </row>
    <row r="3628" spans="1:17" x14ac:dyDescent="0.2">
      <c r="A3628" s="357" t="str">
        <f t="shared" si="174"/>
        <v/>
      </c>
      <c r="B3628" s="347"/>
      <c r="C3628" s="580"/>
      <c r="D3628" s="349"/>
      <c r="E3628" s="349"/>
      <c r="F3628" s="350"/>
      <c r="G3628" s="349"/>
      <c r="H3628" s="349"/>
      <c r="I3628" s="351"/>
      <c r="J3628" s="352"/>
      <c r="K3628" s="352"/>
      <c r="L3628" s="353"/>
      <c r="M3628" s="352"/>
      <c r="N3628" s="371"/>
      <c r="O3628" s="74">
        <f t="shared" si="176"/>
        <v>0</v>
      </c>
      <c r="P3628" s="74">
        <f t="shared" si="177"/>
        <v>0</v>
      </c>
      <c r="Q3628" s="96" t="str">
        <f t="shared" si="175"/>
        <v/>
      </c>
    </row>
    <row r="3629" spans="1:17" x14ac:dyDescent="0.2">
      <c r="A3629" s="357" t="str">
        <f t="shared" si="174"/>
        <v/>
      </c>
      <c r="B3629" s="347"/>
      <c r="C3629" s="580"/>
      <c r="D3629" s="349"/>
      <c r="E3629" s="349"/>
      <c r="F3629" s="350"/>
      <c r="G3629" s="349"/>
      <c r="H3629" s="349"/>
      <c r="I3629" s="351"/>
      <c r="J3629" s="352"/>
      <c r="K3629" s="352"/>
      <c r="L3629" s="353"/>
      <c r="M3629" s="352"/>
      <c r="N3629" s="371"/>
      <c r="O3629" s="74">
        <f t="shared" si="176"/>
        <v>0</v>
      </c>
      <c r="P3629" s="74">
        <f t="shared" si="177"/>
        <v>0</v>
      </c>
      <c r="Q3629" s="139" t="str">
        <f t="shared" si="175"/>
        <v/>
      </c>
    </row>
    <row r="3630" spans="1:17" x14ac:dyDescent="0.2">
      <c r="A3630" s="357" t="str">
        <f t="shared" si="174"/>
        <v/>
      </c>
      <c r="B3630" s="347"/>
      <c r="C3630" s="580"/>
      <c r="D3630" s="349"/>
      <c r="E3630" s="349"/>
      <c r="F3630" s="350"/>
      <c r="G3630" s="349"/>
      <c r="H3630" s="349"/>
      <c r="I3630" s="351"/>
      <c r="J3630" s="352"/>
      <c r="K3630" s="352"/>
      <c r="L3630" s="353"/>
      <c r="M3630" s="352"/>
      <c r="N3630" s="371"/>
      <c r="O3630" s="322">
        <f t="shared" si="176"/>
        <v>0</v>
      </c>
      <c r="P3630" s="322">
        <f t="shared" si="177"/>
        <v>0</v>
      </c>
      <c r="Q3630" s="323" t="str">
        <f t="shared" si="175"/>
        <v/>
      </c>
    </row>
    <row r="3631" spans="1:17" x14ac:dyDescent="0.2">
      <c r="A3631" s="357" t="str">
        <f t="shared" si="174"/>
        <v/>
      </c>
      <c r="B3631" s="347"/>
      <c r="C3631" s="580"/>
      <c r="D3631" s="349"/>
      <c r="E3631" s="349"/>
      <c r="F3631" s="350"/>
      <c r="G3631" s="349"/>
      <c r="H3631" s="349"/>
      <c r="I3631" s="351"/>
      <c r="J3631" s="352"/>
      <c r="K3631" s="352"/>
      <c r="L3631" s="353"/>
      <c r="M3631" s="352"/>
      <c r="N3631" s="371"/>
      <c r="O3631" s="74">
        <f t="shared" si="176"/>
        <v>0</v>
      </c>
      <c r="P3631" s="74">
        <f t="shared" si="177"/>
        <v>0</v>
      </c>
      <c r="Q3631" s="96" t="str">
        <f t="shared" si="175"/>
        <v/>
      </c>
    </row>
    <row r="3632" spans="1:17" x14ac:dyDescent="0.2">
      <c r="A3632" s="357" t="str">
        <f t="shared" si="174"/>
        <v/>
      </c>
      <c r="B3632" s="347"/>
      <c r="C3632" s="580"/>
      <c r="D3632" s="349"/>
      <c r="E3632" s="349"/>
      <c r="F3632" s="350"/>
      <c r="G3632" s="349"/>
      <c r="H3632" s="349"/>
      <c r="I3632" s="351"/>
      <c r="J3632" s="352"/>
      <c r="K3632" s="352"/>
      <c r="L3632" s="353"/>
      <c r="M3632" s="352"/>
      <c r="N3632" s="371"/>
      <c r="O3632" s="74">
        <f t="shared" si="176"/>
        <v>0</v>
      </c>
      <c r="P3632" s="74">
        <f t="shared" si="177"/>
        <v>0</v>
      </c>
      <c r="Q3632" s="96" t="str">
        <f t="shared" si="175"/>
        <v/>
      </c>
    </row>
    <row r="3633" spans="1:17" x14ac:dyDescent="0.2">
      <c r="A3633" s="357" t="str">
        <f t="shared" si="174"/>
        <v/>
      </c>
      <c r="B3633" s="347"/>
      <c r="C3633" s="580"/>
      <c r="D3633" s="349"/>
      <c r="E3633" s="349"/>
      <c r="F3633" s="350"/>
      <c r="G3633" s="349"/>
      <c r="H3633" s="349"/>
      <c r="I3633" s="351"/>
      <c r="J3633" s="352"/>
      <c r="K3633" s="352"/>
      <c r="L3633" s="353"/>
      <c r="M3633" s="352"/>
      <c r="N3633" s="371"/>
      <c r="O3633" s="74">
        <f t="shared" si="176"/>
        <v>0</v>
      </c>
      <c r="P3633" s="74">
        <f t="shared" si="177"/>
        <v>0</v>
      </c>
      <c r="Q3633" s="139" t="str">
        <f t="shared" si="175"/>
        <v/>
      </c>
    </row>
    <row r="3634" spans="1:17" x14ac:dyDescent="0.2">
      <c r="A3634" s="357" t="str">
        <f t="shared" si="174"/>
        <v/>
      </c>
      <c r="B3634" s="347"/>
      <c r="C3634" s="580"/>
      <c r="D3634" s="349"/>
      <c r="E3634" s="349"/>
      <c r="F3634" s="350"/>
      <c r="G3634" s="349"/>
      <c r="H3634" s="349"/>
      <c r="I3634" s="351"/>
      <c r="J3634" s="352"/>
      <c r="K3634" s="352"/>
      <c r="L3634" s="353"/>
      <c r="M3634" s="352"/>
      <c r="N3634" s="371"/>
      <c r="O3634" s="322">
        <f t="shared" si="176"/>
        <v>0</v>
      </c>
      <c r="P3634" s="322">
        <f t="shared" si="177"/>
        <v>0</v>
      </c>
      <c r="Q3634" s="323" t="str">
        <f t="shared" si="175"/>
        <v/>
      </c>
    </row>
    <row r="3635" spans="1:17" x14ac:dyDescent="0.2">
      <c r="A3635" s="357" t="str">
        <f t="shared" si="174"/>
        <v/>
      </c>
      <c r="B3635" s="347"/>
      <c r="C3635" s="580"/>
      <c r="D3635" s="349"/>
      <c r="E3635" s="349"/>
      <c r="F3635" s="350"/>
      <c r="G3635" s="349"/>
      <c r="H3635" s="349"/>
      <c r="I3635" s="351"/>
      <c r="J3635" s="352"/>
      <c r="K3635" s="352"/>
      <c r="L3635" s="353"/>
      <c r="M3635" s="352"/>
      <c r="N3635" s="371"/>
      <c r="O3635" s="74">
        <f t="shared" si="176"/>
        <v>0</v>
      </c>
      <c r="P3635" s="74">
        <f t="shared" si="177"/>
        <v>0</v>
      </c>
      <c r="Q3635" s="96" t="str">
        <f t="shared" si="175"/>
        <v/>
      </c>
    </row>
    <row r="3636" spans="1:17" x14ac:dyDescent="0.2">
      <c r="A3636" s="357" t="str">
        <f t="shared" si="174"/>
        <v/>
      </c>
      <c r="B3636" s="347"/>
      <c r="C3636" s="580"/>
      <c r="D3636" s="349"/>
      <c r="E3636" s="349"/>
      <c r="F3636" s="350"/>
      <c r="G3636" s="349"/>
      <c r="H3636" s="349"/>
      <c r="I3636" s="351"/>
      <c r="J3636" s="352"/>
      <c r="K3636" s="352"/>
      <c r="L3636" s="353"/>
      <c r="M3636" s="352"/>
      <c r="N3636" s="371"/>
      <c r="O3636" s="74">
        <f t="shared" si="176"/>
        <v>0</v>
      </c>
      <c r="P3636" s="74">
        <f t="shared" si="177"/>
        <v>0</v>
      </c>
      <c r="Q3636" s="96" t="str">
        <f t="shared" si="175"/>
        <v/>
      </c>
    </row>
    <row r="3637" spans="1:17" x14ac:dyDescent="0.2">
      <c r="A3637" s="357" t="str">
        <f t="shared" si="174"/>
        <v/>
      </c>
      <c r="B3637" s="347"/>
      <c r="C3637" s="580"/>
      <c r="D3637" s="349"/>
      <c r="E3637" s="349"/>
      <c r="F3637" s="350"/>
      <c r="G3637" s="349"/>
      <c r="H3637" s="349"/>
      <c r="I3637" s="351"/>
      <c r="J3637" s="352"/>
      <c r="K3637" s="352"/>
      <c r="L3637" s="353"/>
      <c r="M3637" s="352"/>
      <c r="N3637" s="371"/>
      <c r="O3637" s="74">
        <f t="shared" si="176"/>
        <v>0</v>
      </c>
      <c r="P3637" s="74">
        <f t="shared" si="177"/>
        <v>0</v>
      </c>
      <c r="Q3637" s="139" t="str">
        <f t="shared" si="175"/>
        <v/>
      </c>
    </row>
    <row r="3638" spans="1:17" x14ac:dyDescent="0.2">
      <c r="A3638" s="357" t="str">
        <f t="shared" si="174"/>
        <v/>
      </c>
      <c r="B3638" s="347"/>
      <c r="C3638" s="580"/>
      <c r="D3638" s="349"/>
      <c r="E3638" s="349"/>
      <c r="F3638" s="350"/>
      <c r="G3638" s="349"/>
      <c r="H3638" s="349"/>
      <c r="I3638" s="351"/>
      <c r="J3638" s="352"/>
      <c r="K3638" s="352"/>
      <c r="L3638" s="353"/>
      <c r="M3638" s="352"/>
      <c r="N3638" s="371"/>
      <c r="O3638" s="322">
        <f t="shared" si="176"/>
        <v>0</v>
      </c>
      <c r="P3638" s="322">
        <f t="shared" si="177"/>
        <v>0</v>
      </c>
      <c r="Q3638" s="323" t="str">
        <f t="shared" si="175"/>
        <v/>
      </c>
    </row>
    <row r="3639" spans="1:17" x14ac:dyDescent="0.2">
      <c r="A3639" s="357" t="str">
        <f t="shared" si="174"/>
        <v/>
      </c>
      <c r="B3639" s="347"/>
      <c r="C3639" s="580"/>
      <c r="D3639" s="349"/>
      <c r="E3639" s="349"/>
      <c r="F3639" s="350"/>
      <c r="G3639" s="349"/>
      <c r="H3639" s="349"/>
      <c r="I3639" s="351"/>
      <c r="J3639" s="352"/>
      <c r="K3639" s="352"/>
      <c r="L3639" s="353"/>
      <c r="M3639" s="352"/>
      <c r="N3639" s="371"/>
      <c r="O3639" s="74">
        <f t="shared" si="176"/>
        <v>0</v>
      </c>
      <c r="P3639" s="74">
        <f t="shared" si="177"/>
        <v>0</v>
      </c>
      <c r="Q3639" s="96" t="str">
        <f t="shared" si="175"/>
        <v/>
      </c>
    </row>
    <row r="3640" spans="1:17" x14ac:dyDescent="0.2">
      <c r="A3640" s="357" t="str">
        <f t="shared" si="174"/>
        <v/>
      </c>
      <c r="B3640" s="347"/>
      <c r="C3640" s="580"/>
      <c r="D3640" s="349"/>
      <c r="E3640" s="349"/>
      <c r="F3640" s="350"/>
      <c r="G3640" s="349"/>
      <c r="H3640" s="349"/>
      <c r="I3640" s="351"/>
      <c r="J3640" s="352"/>
      <c r="K3640" s="352"/>
      <c r="L3640" s="353"/>
      <c r="M3640" s="352"/>
      <c r="N3640" s="371"/>
      <c r="O3640" s="74">
        <f t="shared" si="176"/>
        <v>0</v>
      </c>
      <c r="P3640" s="74">
        <f t="shared" si="177"/>
        <v>0</v>
      </c>
      <c r="Q3640" s="96" t="str">
        <f t="shared" si="175"/>
        <v/>
      </c>
    </row>
    <row r="3641" spans="1:17" x14ac:dyDescent="0.2">
      <c r="A3641" s="357" t="str">
        <f t="shared" si="174"/>
        <v/>
      </c>
      <c r="B3641" s="347"/>
      <c r="C3641" s="580"/>
      <c r="D3641" s="349"/>
      <c r="E3641" s="349"/>
      <c r="F3641" s="350"/>
      <c r="G3641" s="349"/>
      <c r="H3641" s="349"/>
      <c r="I3641" s="351"/>
      <c r="J3641" s="352"/>
      <c r="K3641" s="352"/>
      <c r="L3641" s="353"/>
      <c r="M3641" s="352"/>
      <c r="N3641" s="371"/>
      <c r="O3641" s="74">
        <f t="shared" si="176"/>
        <v>0</v>
      </c>
      <c r="P3641" s="74">
        <f t="shared" si="177"/>
        <v>0</v>
      </c>
      <c r="Q3641" s="139" t="str">
        <f t="shared" si="175"/>
        <v/>
      </c>
    </row>
    <row r="3642" spans="1:17" x14ac:dyDescent="0.2">
      <c r="A3642" s="357" t="str">
        <f t="shared" si="174"/>
        <v/>
      </c>
      <c r="B3642" s="347"/>
      <c r="C3642" s="580"/>
      <c r="D3642" s="349"/>
      <c r="E3642" s="349"/>
      <c r="F3642" s="350"/>
      <c r="G3642" s="349"/>
      <c r="H3642" s="349"/>
      <c r="I3642" s="351"/>
      <c r="J3642" s="352"/>
      <c r="K3642" s="352"/>
      <c r="L3642" s="353"/>
      <c r="M3642" s="352"/>
      <c r="N3642" s="371"/>
      <c r="O3642" s="322">
        <f t="shared" si="176"/>
        <v>0</v>
      </c>
      <c r="P3642" s="322">
        <f t="shared" si="177"/>
        <v>0</v>
      </c>
      <c r="Q3642" s="323" t="str">
        <f t="shared" si="175"/>
        <v/>
      </c>
    </row>
    <row r="3643" spans="1:17" x14ac:dyDescent="0.2">
      <c r="A3643" s="357" t="str">
        <f t="shared" si="174"/>
        <v/>
      </c>
      <c r="B3643" s="347"/>
      <c r="C3643" s="580"/>
      <c r="D3643" s="349"/>
      <c r="E3643" s="349"/>
      <c r="F3643" s="350"/>
      <c r="G3643" s="349"/>
      <c r="H3643" s="349"/>
      <c r="I3643" s="351"/>
      <c r="J3643" s="352"/>
      <c r="K3643" s="352"/>
      <c r="L3643" s="353"/>
      <c r="M3643" s="352"/>
      <c r="N3643" s="371"/>
      <c r="O3643" s="74">
        <f t="shared" si="176"/>
        <v>0</v>
      </c>
      <c r="P3643" s="74">
        <f t="shared" si="177"/>
        <v>0</v>
      </c>
      <c r="Q3643" s="96" t="str">
        <f t="shared" si="175"/>
        <v/>
      </c>
    </row>
    <row r="3644" spans="1:17" x14ac:dyDescent="0.2">
      <c r="A3644" s="357" t="str">
        <f t="shared" si="174"/>
        <v/>
      </c>
      <c r="B3644" s="347"/>
      <c r="C3644" s="580"/>
      <c r="D3644" s="349"/>
      <c r="E3644" s="349"/>
      <c r="F3644" s="350"/>
      <c r="G3644" s="349"/>
      <c r="H3644" s="349"/>
      <c r="I3644" s="351"/>
      <c r="J3644" s="352"/>
      <c r="K3644" s="352"/>
      <c r="L3644" s="353"/>
      <c r="M3644" s="352"/>
      <c r="N3644" s="371"/>
      <c r="O3644" s="74">
        <f t="shared" si="176"/>
        <v>0</v>
      </c>
      <c r="P3644" s="74">
        <f t="shared" si="177"/>
        <v>0</v>
      </c>
      <c r="Q3644" s="96" t="str">
        <f t="shared" si="175"/>
        <v/>
      </c>
    </row>
    <row r="3645" spans="1:17" x14ac:dyDescent="0.2">
      <c r="A3645" s="357" t="str">
        <f t="shared" si="174"/>
        <v/>
      </c>
      <c r="B3645" s="347"/>
      <c r="C3645" s="580"/>
      <c r="D3645" s="349"/>
      <c r="E3645" s="349"/>
      <c r="F3645" s="350"/>
      <c r="G3645" s="349"/>
      <c r="H3645" s="349"/>
      <c r="I3645" s="351"/>
      <c r="J3645" s="352"/>
      <c r="K3645" s="352"/>
      <c r="L3645" s="353"/>
      <c r="M3645" s="352"/>
      <c r="N3645" s="371"/>
      <c r="O3645" s="74">
        <f t="shared" si="176"/>
        <v>0</v>
      </c>
      <c r="P3645" s="74">
        <f t="shared" si="177"/>
        <v>0</v>
      </c>
      <c r="Q3645" s="139" t="str">
        <f t="shared" si="175"/>
        <v/>
      </c>
    </row>
    <row r="3646" spans="1:17" x14ac:dyDescent="0.2">
      <c r="A3646" s="357" t="str">
        <f t="shared" si="174"/>
        <v/>
      </c>
      <c r="B3646" s="347"/>
      <c r="C3646" s="580"/>
      <c r="D3646" s="349"/>
      <c r="E3646" s="349"/>
      <c r="F3646" s="350"/>
      <c r="G3646" s="349"/>
      <c r="H3646" s="349"/>
      <c r="I3646" s="351"/>
      <c r="J3646" s="352"/>
      <c r="K3646" s="352"/>
      <c r="L3646" s="353"/>
      <c r="M3646" s="352"/>
      <c r="N3646" s="371"/>
      <c r="O3646" s="322">
        <f t="shared" si="176"/>
        <v>0</v>
      </c>
      <c r="P3646" s="322">
        <f t="shared" si="177"/>
        <v>0</v>
      </c>
      <c r="Q3646" s="323" t="str">
        <f t="shared" si="175"/>
        <v/>
      </c>
    </row>
    <row r="3647" spans="1:17" x14ac:dyDescent="0.2">
      <c r="A3647" s="357" t="str">
        <f t="shared" si="174"/>
        <v/>
      </c>
      <c r="B3647" s="347"/>
      <c r="C3647" s="580"/>
      <c r="D3647" s="349"/>
      <c r="E3647" s="349"/>
      <c r="F3647" s="350"/>
      <c r="G3647" s="349"/>
      <c r="H3647" s="349"/>
      <c r="I3647" s="351"/>
      <c r="J3647" s="352"/>
      <c r="K3647" s="352"/>
      <c r="L3647" s="353"/>
      <c r="M3647" s="352"/>
      <c r="N3647" s="371"/>
      <c r="O3647" s="74">
        <f t="shared" si="176"/>
        <v>0</v>
      </c>
      <c r="P3647" s="74">
        <f t="shared" si="177"/>
        <v>0</v>
      </c>
      <c r="Q3647" s="96" t="str">
        <f t="shared" si="175"/>
        <v/>
      </c>
    </row>
    <row r="3648" spans="1:17" x14ac:dyDescent="0.2">
      <c r="A3648" s="357" t="str">
        <f t="shared" si="174"/>
        <v/>
      </c>
      <c r="B3648" s="347"/>
      <c r="C3648" s="580"/>
      <c r="D3648" s="349"/>
      <c r="E3648" s="349"/>
      <c r="F3648" s="350"/>
      <c r="G3648" s="349"/>
      <c r="H3648" s="349"/>
      <c r="I3648" s="351"/>
      <c r="J3648" s="352"/>
      <c r="K3648" s="352"/>
      <c r="L3648" s="353"/>
      <c r="M3648" s="352"/>
      <c r="N3648" s="371"/>
      <c r="O3648" s="74">
        <f t="shared" si="176"/>
        <v>0</v>
      </c>
      <c r="P3648" s="74">
        <f t="shared" si="177"/>
        <v>0</v>
      </c>
      <c r="Q3648" s="96" t="str">
        <f t="shared" si="175"/>
        <v/>
      </c>
    </row>
    <row r="3649" spans="1:17" x14ac:dyDescent="0.2">
      <c r="A3649" s="357" t="str">
        <f t="shared" si="174"/>
        <v/>
      </c>
      <c r="B3649" s="347"/>
      <c r="C3649" s="580"/>
      <c r="D3649" s="349"/>
      <c r="E3649" s="349"/>
      <c r="F3649" s="350"/>
      <c r="G3649" s="349"/>
      <c r="H3649" s="349"/>
      <c r="I3649" s="351"/>
      <c r="J3649" s="352"/>
      <c r="K3649" s="352"/>
      <c r="L3649" s="353"/>
      <c r="M3649" s="352"/>
      <c r="N3649" s="371"/>
      <c r="O3649" s="74">
        <f t="shared" si="176"/>
        <v>0</v>
      </c>
      <c r="P3649" s="74">
        <f t="shared" si="177"/>
        <v>0</v>
      </c>
      <c r="Q3649" s="139" t="str">
        <f t="shared" si="175"/>
        <v/>
      </c>
    </row>
    <row r="3650" spans="1:17" x14ac:dyDescent="0.2">
      <c r="A3650" s="357" t="str">
        <f t="shared" si="174"/>
        <v/>
      </c>
      <c r="B3650" s="347"/>
      <c r="C3650" s="580"/>
      <c r="D3650" s="349"/>
      <c r="E3650" s="349"/>
      <c r="F3650" s="350"/>
      <c r="G3650" s="349"/>
      <c r="H3650" s="349"/>
      <c r="I3650" s="351"/>
      <c r="J3650" s="352"/>
      <c r="K3650" s="352"/>
      <c r="L3650" s="353"/>
      <c r="M3650" s="352"/>
      <c r="N3650" s="371"/>
      <c r="O3650" s="322">
        <f t="shared" si="176"/>
        <v>0</v>
      </c>
      <c r="P3650" s="322">
        <f t="shared" si="177"/>
        <v>0</v>
      </c>
      <c r="Q3650" s="323" t="str">
        <f t="shared" si="175"/>
        <v/>
      </c>
    </row>
    <row r="3651" spans="1:17" x14ac:dyDescent="0.2">
      <c r="A3651" s="357" t="str">
        <f t="shared" si="174"/>
        <v/>
      </c>
      <c r="B3651" s="347"/>
      <c r="C3651" s="580"/>
      <c r="D3651" s="349"/>
      <c r="E3651" s="349"/>
      <c r="F3651" s="350"/>
      <c r="G3651" s="349"/>
      <c r="H3651" s="349"/>
      <c r="I3651" s="351"/>
      <c r="J3651" s="352"/>
      <c r="K3651" s="352"/>
      <c r="L3651" s="353"/>
      <c r="M3651" s="352"/>
      <c r="N3651" s="371"/>
      <c r="O3651" s="74">
        <f t="shared" si="176"/>
        <v>0</v>
      </c>
      <c r="P3651" s="74">
        <f t="shared" si="177"/>
        <v>0</v>
      </c>
      <c r="Q3651" s="96" t="str">
        <f t="shared" si="175"/>
        <v/>
      </c>
    </row>
    <row r="3652" spans="1:17" x14ac:dyDescent="0.2">
      <c r="A3652" s="357" t="str">
        <f t="shared" si="174"/>
        <v/>
      </c>
      <c r="B3652" s="347"/>
      <c r="C3652" s="580"/>
      <c r="D3652" s="349"/>
      <c r="E3652" s="349"/>
      <c r="F3652" s="350"/>
      <c r="G3652" s="349"/>
      <c r="H3652" s="349"/>
      <c r="I3652" s="351"/>
      <c r="J3652" s="352"/>
      <c r="K3652" s="352"/>
      <c r="L3652" s="353"/>
      <c r="M3652" s="352"/>
      <c r="N3652" s="371"/>
      <c r="O3652" s="74">
        <f t="shared" si="176"/>
        <v>0</v>
      </c>
      <c r="P3652" s="74">
        <f t="shared" si="177"/>
        <v>0</v>
      </c>
      <c r="Q3652" s="96" t="str">
        <f t="shared" si="175"/>
        <v/>
      </c>
    </row>
    <row r="3653" spans="1:17" x14ac:dyDescent="0.2">
      <c r="A3653" s="357" t="str">
        <f t="shared" si="174"/>
        <v/>
      </c>
      <c r="B3653" s="347"/>
      <c r="C3653" s="580"/>
      <c r="D3653" s="349"/>
      <c r="E3653" s="349"/>
      <c r="F3653" s="350"/>
      <c r="G3653" s="349"/>
      <c r="H3653" s="349"/>
      <c r="I3653" s="351"/>
      <c r="J3653" s="352"/>
      <c r="K3653" s="352"/>
      <c r="L3653" s="353"/>
      <c r="M3653" s="352"/>
      <c r="N3653" s="371"/>
      <c r="O3653" s="74">
        <f t="shared" si="176"/>
        <v>0</v>
      </c>
      <c r="P3653" s="74">
        <f t="shared" si="177"/>
        <v>0</v>
      </c>
      <c r="Q3653" s="139" t="str">
        <f t="shared" si="175"/>
        <v/>
      </c>
    </row>
    <row r="3654" spans="1:17" x14ac:dyDescent="0.2">
      <c r="A3654" s="357" t="str">
        <f t="shared" si="174"/>
        <v/>
      </c>
      <c r="B3654" s="347"/>
      <c r="C3654" s="580"/>
      <c r="D3654" s="349"/>
      <c r="E3654" s="349"/>
      <c r="F3654" s="350"/>
      <c r="G3654" s="349"/>
      <c r="H3654" s="349"/>
      <c r="I3654" s="351"/>
      <c r="J3654" s="352"/>
      <c r="K3654" s="352"/>
      <c r="L3654" s="353"/>
      <c r="M3654" s="352"/>
      <c r="N3654" s="371"/>
      <c r="O3654" s="322">
        <f t="shared" si="176"/>
        <v>0</v>
      </c>
      <c r="P3654" s="322">
        <f t="shared" si="177"/>
        <v>0</v>
      </c>
      <c r="Q3654" s="323" t="str">
        <f t="shared" si="175"/>
        <v/>
      </c>
    </row>
    <row r="3655" spans="1:17" x14ac:dyDescent="0.2">
      <c r="A3655" s="357" t="str">
        <f t="shared" si="174"/>
        <v/>
      </c>
      <c r="B3655" s="347"/>
      <c r="C3655" s="580"/>
      <c r="D3655" s="349"/>
      <c r="E3655" s="349"/>
      <c r="F3655" s="350"/>
      <c r="G3655" s="349"/>
      <c r="H3655" s="349"/>
      <c r="I3655" s="351"/>
      <c r="J3655" s="352"/>
      <c r="K3655" s="352"/>
      <c r="L3655" s="353"/>
      <c r="M3655" s="352"/>
      <c r="N3655" s="371"/>
      <c r="O3655" s="74">
        <f t="shared" si="176"/>
        <v>0</v>
      </c>
      <c r="P3655" s="74">
        <f t="shared" si="177"/>
        <v>0</v>
      </c>
      <c r="Q3655" s="96" t="str">
        <f t="shared" si="175"/>
        <v/>
      </c>
    </row>
    <row r="3656" spans="1:17" x14ac:dyDescent="0.2">
      <c r="A3656" s="357" t="str">
        <f t="shared" si="174"/>
        <v/>
      </c>
      <c r="B3656" s="347"/>
      <c r="C3656" s="580"/>
      <c r="D3656" s="349"/>
      <c r="E3656" s="349"/>
      <c r="F3656" s="350"/>
      <c r="G3656" s="349"/>
      <c r="H3656" s="349"/>
      <c r="I3656" s="351"/>
      <c r="J3656" s="352"/>
      <c r="K3656" s="352"/>
      <c r="L3656" s="353"/>
      <c r="M3656" s="352"/>
      <c r="N3656" s="371"/>
      <c r="O3656" s="74">
        <f t="shared" si="176"/>
        <v>0</v>
      </c>
      <c r="P3656" s="74">
        <f t="shared" si="177"/>
        <v>0</v>
      </c>
      <c r="Q3656" s="96" t="str">
        <f t="shared" si="175"/>
        <v/>
      </c>
    </row>
    <row r="3657" spans="1:17" x14ac:dyDescent="0.2">
      <c r="A3657" s="357" t="str">
        <f t="shared" si="174"/>
        <v/>
      </c>
      <c r="B3657" s="347"/>
      <c r="C3657" s="580"/>
      <c r="D3657" s="349"/>
      <c r="E3657" s="349"/>
      <c r="F3657" s="350"/>
      <c r="G3657" s="349"/>
      <c r="H3657" s="349"/>
      <c r="I3657" s="351"/>
      <c r="J3657" s="352"/>
      <c r="K3657" s="352"/>
      <c r="L3657" s="353"/>
      <c r="M3657" s="352"/>
      <c r="N3657" s="371"/>
      <c r="O3657" s="74">
        <f t="shared" si="176"/>
        <v>0</v>
      </c>
      <c r="P3657" s="74">
        <f t="shared" si="177"/>
        <v>0</v>
      </c>
      <c r="Q3657" s="139" t="str">
        <f t="shared" si="175"/>
        <v/>
      </c>
    </row>
    <row r="3658" spans="1:17" x14ac:dyDescent="0.2">
      <c r="A3658" s="357" t="str">
        <f t="shared" si="174"/>
        <v/>
      </c>
      <c r="B3658" s="347"/>
      <c r="C3658" s="580"/>
      <c r="D3658" s="349"/>
      <c r="E3658" s="349"/>
      <c r="F3658" s="350"/>
      <c r="G3658" s="349"/>
      <c r="H3658" s="349"/>
      <c r="I3658" s="351"/>
      <c r="J3658" s="352"/>
      <c r="K3658" s="352"/>
      <c r="L3658" s="353"/>
      <c r="M3658" s="352"/>
      <c r="N3658" s="371"/>
      <c r="O3658" s="322">
        <f t="shared" si="176"/>
        <v>0</v>
      </c>
      <c r="P3658" s="322">
        <f t="shared" si="177"/>
        <v>0</v>
      </c>
      <c r="Q3658" s="323" t="str">
        <f t="shared" si="175"/>
        <v/>
      </c>
    </row>
    <row r="3659" spans="1:17" x14ac:dyDescent="0.2">
      <c r="A3659" s="357" t="str">
        <f t="shared" si="174"/>
        <v/>
      </c>
      <c r="B3659" s="347"/>
      <c r="C3659" s="580"/>
      <c r="D3659" s="349"/>
      <c r="E3659" s="349"/>
      <c r="F3659" s="350"/>
      <c r="G3659" s="349"/>
      <c r="H3659" s="349"/>
      <c r="I3659" s="351"/>
      <c r="J3659" s="352"/>
      <c r="K3659" s="352"/>
      <c r="L3659" s="353"/>
      <c r="M3659" s="352"/>
      <c r="N3659" s="371"/>
      <c r="O3659" s="74">
        <f t="shared" si="176"/>
        <v>0</v>
      </c>
      <c r="P3659" s="74">
        <f t="shared" si="177"/>
        <v>0</v>
      </c>
      <c r="Q3659" s="96" t="str">
        <f t="shared" si="175"/>
        <v/>
      </c>
    </row>
    <row r="3660" spans="1:17" x14ac:dyDescent="0.2">
      <c r="A3660" s="357" t="str">
        <f t="shared" si="174"/>
        <v/>
      </c>
      <c r="B3660" s="347"/>
      <c r="C3660" s="580"/>
      <c r="D3660" s="349"/>
      <c r="E3660" s="349"/>
      <c r="F3660" s="350"/>
      <c r="G3660" s="349"/>
      <c r="H3660" s="349"/>
      <c r="I3660" s="351"/>
      <c r="J3660" s="352"/>
      <c r="K3660" s="352"/>
      <c r="L3660" s="353"/>
      <c r="M3660" s="352"/>
      <c r="N3660" s="371"/>
      <c r="O3660" s="74">
        <f t="shared" si="176"/>
        <v>0</v>
      </c>
      <c r="P3660" s="74">
        <f t="shared" si="177"/>
        <v>0</v>
      </c>
      <c r="Q3660" s="96" t="str">
        <f t="shared" si="175"/>
        <v/>
      </c>
    </row>
    <row r="3661" spans="1:17" x14ac:dyDescent="0.2">
      <c r="A3661" s="357" t="str">
        <f t="shared" si="174"/>
        <v/>
      </c>
      <c r="B3661" s="347"/>
      <c r="C3661" s="580"/>
      <c r="D3661" s="349"/>
      <c r="E3661" s="349"/>
      <c r="F3661" s="350"/>
      <c r="G3661" s="349"/>
      <c r="H3661" s="349"/>
      <c r="I3661" s="351"/>
      <c r="J3661" s="352"/>
      <c r="K3661" s="352"/>
      <c r="L3661" s="353"/>
      <c r="M3661" s="352"/>
      <c r="N3661" s="371"/>
      <c r="O3661" s="74">
        <f t="shared" si="176"/>
        <v>0</v>
      </c>
      <c r="P3661" s="74">
        <f t="shared" si="177"/>
        <v>0</v>
      </c>
      <c r="Q3661" s="139" t="str">
        <f t="shared" si="175"/>
        <v/>
      </c>
    </row>
    <row r="3662" spans="1:17" x14ac:dyDescent="0.2">
      <c r="A3662" s="357" t="str">
        <f t="shared" si="174"/>
        <v/>
      </c>
      <c r="B3662" s="347"/>
      <c r="C3662" s="580"/>
      <c r="D3662" s="349"/>
      <c r="E3662" s="349"/>
      <c r="F3662" s="350"/>
      <c r="G3662" s="349"/>
      <c r="H3662" s="349"/>
      <c r="I3662" s="351"/>
      <c r="J3662" s="352"/>
      <c r="K3662" s="352"/>
      <c r="L3662" s="353"/>
      <c r="M3662" s="352"/>
      <c r="N3662" s="371"/>
      <c r="O3662" s="322">
        <f t="shared" si="176"/>
        <v>0</v>
      </c>
      <c r="P3662" s="322">
        <f t="shared" si="177"/>
        <v>0</v>
      </c>
      <c r="Q3662" s="323" t="str">
        <f t="shared" si="175"/>
        <v/>
      </c>
    </row>
    <row r="3663" spans="1:17" x14ac:dyDescent="0.2">
      <c r="A3663" s="357" t="str">
        <f t="shared" si="174"/>
        <v/>
      </c>
      <c r="B3663" s="347"/>
      <c r="C3663" s="580"/>
      <c r="D3663" s="349"/>
      <c r="E3663" s="349"/>
      <c r="F3663" s="350"/>
      <c r="G3663" s="349"/>
      <c r="H3663" s="349"/>
      <c r="I3663" s="351"/>
      <c r="J3663" s="352"/>
      <c r="K3663" s="352"/>
      <c r="L3663" s="353"/>
      <c r="M3663" s="352"/>
      <c r="N3663" s="371"/>
      <c r="O3663" s="74">
        <f t="shared" si="176"/>
        <v>0</v>
      </c>
      <c r="P3663" s="74">
        <f t="shared" si="177"/>
        <v>0</v>
      </c>
      <c r="Q3663" s="96" t="str">
        <f t="shared" si="175"/>
        <v/>
      </c>
    </row>
    <row r="3664" spans="1:17" x14ac:dyDescent="0.2">
      <c r="A3664" s="357" t="str">
        <f t="shared" si="174"/>
        <v/>
      </c>
      <c r="B3664" s="347"/>
      <c r="C3664" s="580"/>
      <c r="D3664" s="349"/>
      <c r="E3664" s="349"/>
      <c r="F3664" s="350"/>
      <c r="G3664" s="349"/>
      <c r="H3664" s="349"/>
      <c r="I3664" s="351"/>
      <c r="J3664" s="352"/>
      <c r="K3664" s="352"/>
      <c r="L3664" s="353"/>
      <c r="M3664" s="352"/>
      <c r="N3664" s="371"/>
      <c r="O3664" s="74">
        <f t="shared" si="176"/>
        <v>0</v>
      </c>
      <c r="P3664" s="74">
        <f t="shared" si="177"/>
        <v>0</v>
      </c>
      <c r="Q3664" s="96" t="str">
        <f t="shared" si="175"/>
        <v/>
      </c>
    </row>
    <row r="3665" spans="1:17" x14ac:dyDescent="0.2">
      <c r="A3665" s="357" t="str">
        <f t="shared" si="174"/>
        <v/>
      </c>
      <c r="B3665" s="347"/>
      <c r="C3665" s="580"/>
      <c r="D3665" s="349"/>
      <c r="E3665" s="349"/>
      <c r="F3665" s="350"/>
      <c r="G3665" s="349"/>
      <c r="H3665" s="349"/>
      <c r="I3665" s="351"/>
      <c r="J3665" s="352"/>
      <c r="K3665" s="352"/>
      <c r="L3665" s="353"/>
      <c r="M3665" s="352"/>
      <c r="N3665" s="371"/>
      <c r="O3665" s="74">
        <f t="shared" si="176"/>
        <v>0</v>
      </c>
      <c r="P3665" s="74">
        <f t="shared" si="177"/>
        <v>0</v>
      </c>
      <c r="Q3665" s="139" t="str">
        <f t="shared" si="175"/>
        <v/>
      </c>
    </row>
    <row r="3666" spans="1:17" x14ac:dyDescent="0.2">
      <c r="A3666" s="357" t="str">
        <f t="shared" si="174"/>
        <v/>
      </c>
      <c r="B3666" s="347"/>
      <c r="C3666" s="580"/>
      <c r="D3666" s="349"/>
      <c r="E3666" s="349"/>
      <c r="F3666" s="350"/>
      <c r="G3666" s="349"/>
      <c r="H3666" s="349"/>
      <c r="I3666" s="351"/>
      <c r="J3666" s="352"/>
      <c r="K3666" s="352"/>
      <c r="L3666" s="353"/>
      <c r="M3666" s="352"/>
      <c r="N3666" s="371"/>
      <c r="O3666" s="322">
        <f t="shared" si="176"/>
        <v>0</v>
      </c>
      <c r="P3666" s="322">
        <f t="shared" si="177"/>
        <v>0</v>
      </c>
      <c r="Q3666" s="323" t="str">
        <f t="shared" si="175"/>
        <v/>
      </c>
    </row>
    <row r="3667" spans="1:17" x14ac:dyDescent="0.2">
      <c r="A3667" s="357" t="str">
        <f t="shared" si="174"/>
        <v/>
      </c>
      <c r="B3667" s="347"/>
      <c r="C3667" s="580"/>
      <c r="D3667" s="349"/>
      <c r="E3667" s="349"/>
      <c r="F3667" s="350"/>
      <c r="G3667" s="349"/>
      <c r="H3667" s="349"/>
      <c r="I3667" s="351"/>
      <c r="J3667" s="352"/>
      <c r="K3667" s="352"/>
      <c r="L3667" s="353"/>
      <c r="M3667" s="352"/>
      <c r="N3667" s="371"/>
      <c r="O3667" s="74">
        <f t="shared" si="176"/>
        <v>0</v>
      </c>
      <c r="P3667" s="74">
        <f t="shared" si="177"/>
        <v>0</v>
      </c>
      <c r="Q3667" s="96" t="str">
        <f t="shared" si="175"/>
        <v/>
      </c>
    </row>
    <row r="3668" spans="1:17" x14ac:dyDescent="0.2">
      <c r="A3668" s="357" t="str">
        <f t="shared" si="174"/>
        <v/>
      </c>
      <c r="B3668" s="347"/>
      <c r="C3668" s="580"/>
      <c r="D3668" s="349"/>
      <c r="E3668" s="349"/>
      <c r="F3668" s="350"/>
      <c r="G3668" s="349"/>
      <c r="H3668" s="349"/>
      <c r="I3668" s="351"/>
      <c r="J3668" s="352"/>
      <c r="K3668" s="352"/>
      <c r="L3668" s="353"/>
      <c r="M3668" s="352"/>
      <c r="N3668" s="371"/>
      <c r="O3668" s="74">
        <f t="shared" si="176"/>
        <v>0</v>
      </c>
      <c r="P3668" s="74">
        <f t="shared" si="177"/>
        <v>0</v>
      </c>
      <c r="Q3668" s="96" t="str">
        <f t="shared" si="175"/>
        <v/>
      </c>
    </row>
    <row r="3669" spans="1:17" x14ac:dyDescent="0.2">
      <c r="A3669" s="357" t="str">
        <f t="shared" si="174"/>
        <v/>
      </c>
      <c r="B3669" s="347"/>
      <c r="C3669" s="580"/>
      <c r="D3669" s="349"/>
      <c r="E3669" s="349"/>
      <c r="F3669" s="350"/>
      <c r="G3669" s="349"/>
      <c r="H3669" s="349"/>
      <c r="I3669" s="351"/>
      <c r="J3669" s="352"/>
      <c r="K3669" s="352"/>
      <c r="L3669" s="353"/>
      <c r="M3669" s="352"/>
      <c r="N3669" s="371"/>
      <c r="O3669" s="74">
        <f t="shared" si="176"/>
        <v>0</v>
      </c>
      <c r="P3669" s="74">
        <f t="shared" si="177"/>
        <v>0</v>
      </c>
      <c r="Q3669" s="139" t="str">
        <f t="shared" si="175"/>
        <v/>
      </c>
    </row>
    <row r="3670" spans="1:17" x14ac:dyDescent="0.2">
      <c r="A3670" s="357" t="str">
        <f t="shared" si="174"/>
        <v/>
      </c>
      <c r="B3670" s="347"/>
      <c r="C3670" s="580"/>
      <c r="D3670" s="349"/>
      <c r="E3670" s="349"/>
      <c r="F3670" s="350"/>
      <c r="G3670" s="349"/>
      <c r="H3670" s="349"/>
      <c r="I3670" s="351"/>
      <c r="J3670" s="352"/>
      <c r="K3670" s="352"/>
      <c r="L3670" s="353"/>
      <c r="M3670" s="352"/>
      <c r="N3670" s="371"/>
      <c r="O3670" s="322">
        <f t="shared" si="176"/>
        <v>0</v>
      </c>
      <c r="P3670" s="322">
        <f t="shared" si="177"/>
        <v>0</v>
      </c>
      <c r="Q3670" s="323" t="str">
        <f t="shared" si="175"/>
        <v/>
      </c>
    </row>
    <row r="3671" spans="1:17" x14ac:dyDescent="0.2">
      <c r="A3671" s="357" t="str">
        <f t="shared" si="174"/>
        <v/>
      </c>
      <c r="B3671" s="347"/>
      <c r="C3671" s="580"/>
      <c r="D3671" s="349"/>
      <c r="E3671" s="349"/>
      <c r="F3671" s="350"/>
      <c r="G3671" s="349"/>
      <c r="H3671" s="349"/>
      <c r="I3671" s="351"/>
      <c r="J3671" s="352"/>
      <c r="K3671" s="352"/>
      <c r="L3671" s="353"/>
      <c r="M3671" s="352"/>
      <c r="N3671" s="371"/>
      <c r="O3671" s="74">
        <f t="shared" si="176"/>
        <v>0</v>
      </c>
      <c r="P3671" s="74">
        <f t="shared" si="177"/>
        <v>0</v>
      </c>
      <c r="Q3671" s="96" t="str">
        <f t="shared" si="175"/>
        <v/>
      </c>
    </row>
    <row r="3672" spans="1:17" x14ac:dyDescent="0.2">
      <c r="A3672" s="357" t="str">
        <f t="shared" ref="A3672:A3735" si="178">IF(B3672="","",ROW()-ROW($A$3))</f>
        <v/>
      </c>
      <c r="B3672" s="347"/>
      <c r="C3672" s="580"/>
      <c r="D3672" s="349"/>
      <c r="E3672" s="349"/>
      <c r="F3672" s="350"/>
      <c r="G3672" s="349"/>
      <c r="H3672" s="349"/>
      <c r="I3672" s="351"/>
      <c r="J3672" s="352"/>
      <c r="K3672" s="352"/>
      <c r="L3672" s="353"/>
      <c r="M3672" s="352"/>
      <c r="N3672" s="371"/>
      <c r="O3672" s="74">
        <f t="shared" si="176"/>
        <v>0</v>
      </c>
      <c r="P3672" s="74">
        <f t="shared" si="177"/>
        <v>0</v>
      </c>
      <c r="Q3672" s="96" t="str">
        <f t="shared" si="175"/>
        <v/>
      </c>
    </row>
    <row r="3673" spans="1:17" x14ac:dyDescent="0.2">
      <c r="A3673" s="357" t="str">
        <f t="shared" si="178"/>
        <v/>
      </c>
      <c r="B3673" s="347"/>
      <c r="C3673" s="580"/>
      <c r="D3673" s="349"/>
      <c r="E3673" s="349"/>
      <c r="F3673" s="350"/>
      <c r="G3673" s="349"/>
      <c r="H3673" s="349"/>
      <c r="I3673" s="351"/>
      <c r="J3673" s="352"/>
      <c r="K3673" s="352"/>
      <c r="L3673" s="353"/>
      <c r="M3673" s="352"/>
      <c r="N3673" s="371"/>
      <c r="O3673" s="74">
        <f t="shared" si="176"/>
        <v>0</v>
      </c>
      <c r="P3673" s="74">
        <f t="shared" si="177"/>
        <v>0</v>
      </c>
      <c r="Q3673" s="139" t="str">
        <f t="shared" si="175"/>
        <v/>
      </c>
    </row>
    <row r="3674" spans="1:17" x14ac:dyDescent="0.2">
      <c r="A3674" s="357" t="str">
        <f t="shared" si="178"/>
        <v/>
      </c>
      <c r="B3674" s="347"/>
      <c r="C3674" s="580"/>
      <c r="D3674" s="349"/>
      <c r="E3674" s="349"/>
      <c r="F3674" s="350"/>
      <c r="G3674" s="349"/>
      <c r="H3674" s="349"/>
      <c r="I3674" s="351"/>
      <c r="J3674" s="352"/>
      <c r="K3674" s="352"/>
      <c r="L3674" s="353"/>
      <c r="M3674" s="352"/>
      <c r="N3674" s="371"/>
      <c r="O3674" s="322">
        <f t="shared" si="176"/>
        <v>0</v>
      </c>
      <c r="P3674" s="322">
        <f t="shared" si="177"/>
        <v>0</v>
      </c>
      <c r="Q3674" s="323" t="str">
        <f t="shared" si="175"/>
        <v/>
      </c>
    </row>
    <row r="3675" spans="1:17" x14ac:dyDescent="0.2">
      <c r="A3675" s="357" t="str">
        <f t="shared" si="178"/>
        <v/>
      </c>
      <c r="B3675" s="347"/>
      <c r="C3675" s="580"/>
      <c r="D3675" s="349"/>
      <c r="E3675" s="349"/>
      <c r="F3675" s="350"/>
      <c r="G3675" s="349"/>
      <c r="H3675" s="349"/>
      <c r="I3675" s="351"/>
      <c r="J3675" s="352"/>
      <c r="K3675" s="352"/>
      <c r="L3675" s="353"/>
      <c r="M3675" s="352"/>
      <c r="N3675" s="371"/>
      <c r="O3675" s="74">
        <f t="shared" si="176"/>
        <v>0</v>
      </c>
      <c r="P3675" s="74">
        <f t="shared" si="177"/>
        <v>0</v>
      </c>
      <c r="Q3675" s="96" t="str">
        <f t="shared" si="175"/>
        <v/>
      </c>
    </row>
    <row r="3676" spans="1:17" x14ac:dyDescent="0.2">
      <c r="A3676" s="357" t="str">
        <f t="shared" si="178"/>
        <v/>
      </c>
      <c r="B3676" s="347"/>
      <c r="C3676" s="580"/>
      <c r="D3676" s="349"/>
      <c r="E3676" s="349"/>
      <c r="F3676" s="350"/>
      <c r="G3676" s="349"/>
      <c r="H3676" s="349"/>
      <c r="I3676" s="351"/>
      <c r="J3676" s="352"/>
      <c r="K3676" s="352"/>
      <c r="L3676" s="353"/>
      <c r="M3676" s="352"/>
      <c r="N3676" s="371"/>
      <c r="O3676" s="74">
        <f t="shared" si="176"/>
        <v>0</v>
      </c>
      <c r="P3676" s="74">
        <f t="shared" si="177"/>
        <v>0</v>
      </c>
      <c r="Q3676" s="96" t="str">
        <f t="shared" si="175"/>
        <v/>
      </c>
    </row>
    <row r="3677" spans="1:17" x14ac:dyDescent="0.2">
      <c r="A3677" s="357" t="str">
        <f t="shared" si="178"/>
        <v/>
      </c>
      <c r="B3677" s="347"/>
      <c r="C3677" s="580"/>
      <c r="D3677" s="349"/>
      <c r="E3677" s="349"/>
      <c r="F3677" s="350"/>
      <c r="G3677" s="349"/>
      <c r="H3677" s="349"/>
      <c r="I3677" s="351"/>
      <c r="J3677" s="352"/>
      <c r="K3677" s="352"/>
      <c r="L3677" s="353"/>
      <c r="M3677" s="352"/>
      <c r="N3677" s="371"/>
      <c r="O3677" s="74">
        <f t="shared" si="176"/>
        <v>0</v>
      </c>
      <c r="P3677" s="74">
        <f t="shared" si="177"/>
        <v>0</v>
      </c>
      <c r="Q3677" s="139" t="str">
        <f t="shared" si="175"/>
        <v/>
      </c>
    </row>
    <row r="3678" spans="1:17" x14ac:dyDescent="0.2">
      <c r="A3678" s="357" t="str">
        <f t="shared" si="178"/>
        <v/>
      </c>
      <c r="B3678" s="347"/>
      <c r="C3678" s="580"/>
      <c r="D3678" s="349"/>
      <c r="E3678" s="349"/>
      <c r="F3678" s="350"/>
      <c r="G3678" s="349"/>
      <c r="H3678" s="349"/>
      <c r="I3678" s="351"/>
      <c r="J3678" s="352"/>
      <c r="K3678" s="352"/>
      <c r="L3678" s="353"/>
      <c r="M3678" s="352"/>
      <c r="N3678" s="371"/>
      <c r="O3678" s="322">
        <f t="shared" si="176"/>
        <v>0</v>
      </c>
      <c r="P3678" s="322">
        <f t="shared" si="177"/>
        <v>0</v>
      </c>
      <c r="Q3678" s="323" t="str">
        <f t="shared" si="175"/>
        <v/>
      </c>
    </row>
    <row r="3679" spans="1:17" x14ac:dyDescent="0.2">
      <c r="A3679" s="357" t="str">
        <f t="shared" si="178"/>
        <v/>
      </c>
      <c r="B3679" s="347"/>
      <c r="C3679" s="580"/>
      <c r="D3679" s="349"/>
      <c r="E3679" s="349"/>
      <c r="F3679" s="350"/>
      <c r="G3679" s="349"/>
      <c r="H3679" s="349"/>
      <c r="I3679" s="351"/>
      <c r="J3679" s="352"/>
      <c r="K3679" s="352"/>
      <c r="L3679" s="353"/>
      <c r="M3679" s="352"/>
      <c r="N3679" s="371"/>
      <c r="O3679" s="74">
        <f t="shared" si="176"/>
        <v>0</v>
      </c>
      <c r="P3679" s="74">
        <f t="shared" si="177"/>
        <v>0</v>
      </c>
      <c r="Q3679" s="96" t="str">
        <f t="shared" si="175"/>
        <v/>
      </c>
    </row>
    <row r="3680" spans="1:17" x14ac:dyDescent="0.2">
      <c r="A3680" s="357" t="str">
        <f t="shared" si="178"/>
        <v/>
      </c>
      <c r="B3680" s="347"/>
      <c r="C3680" s="580"/>
      <c r="D3680" s="349"/>
      <c r="E3680" s="349"/>
      <c r="F3680" s="350"/>
      <c r="G3680" s="349"/>
      <c r="H3680" s="349"/>
      <c r="I3680" s="351"/>
      <c r="J3680" s="352"/>
      <c r="K3680" s="352"/>
      <c r="L3680" s="353"/>
      <c r="M3680" s="352"/>
      <c r="N3680" s="371"/>
      <c r="O3680" s="74">
        <f t="shared" si="176"/>
        <v>0</v>
      </c>
      <c r="P3680" s="74">
        <f t="shared" si="177"/>
        <v>0</v>
      </c>
      <c r="Q3680" s="96" t="str">
        <f t="shared" si="175"/>
        <v/>
      </c>
    </row>
    <row r="3681" spans="1:17" x14ac:dyDescent="0.2">
      <c r="A3681" s="357" t="str">
        <f t="shared" si="178"/>
        <v/>
      </c>
      <c r="B3681" s="347"/>
      <c r="C3681" s="580"/>
      <c r="D3681" s="349"/>
      <c r="E3681" s="349"/>
      <c r="F3681" s="350"/>
      <c r="G3681" s="349"/>
      <c r="H3681" s="349"/>
      <c r="I3681" s="351"/>
      <c r="J3681" s="352"/>
      <c r="K3681" s="352"/>
      <c r="L3681" s="353"/>
      <c r="M3681" s="352"/>
      <c r="N3681" s="371"/>
      <c r="O3681" s="74">
        <f t="shared" si="176"/>
        <v>0</v>
      </c>
      <c r="P3681" s="74">
        <f t="shared" si="177"/>
        <v>0</v>
      </c>
      <c r="Q3681" s="139" t="str">
        <f t="shared" ref="Q3681:Q3744" si="179">SUBSTITUTE(D3681," ","_")</f>
        <v/>
      </c>
    </row>
    <row r="3682" spans="1:17" x14ac:dyDescent="0.2">
      <c r="A3682" s="357" t="str">
        <f t="shared" si="178"/>
        <v/>
      </c>
      <c r="B3682" s="347"/>
      <c r="C3682" s="580"/>
      <c r="D3682" s="349"/>
      <c r="E3682" s="349"/>
      <c r="F3682" s="350"/>
      <c r="G3682" s="349"/>
      <c r="H3682" s="349"/>
      <c r="I3682" s="351"/>
      <c r="J3682" s="352"/>
      <c r="K3682" s="352"/>
      <c r="L3682" s="353"/>
      <c r="M3682" s="352"/>
      <c r="N3682" s="371"/>
      <c r="O3682" s="322">
        <f t="shared" ref="O3682:O3745" si="180">IF(B3682=0,0,IF(YEAR(B3682)=$P$1,MONTH(B3682)-$O$1+1,(YEAR(B3682)-$P$1)*12-$O$1+1+MONTH(B3682)))</f>
        <v>0</v>
      </c>
      <c r="P3682" s="322">
        <f t="shared" ref="P3682:P3745" si="181">IF(C3682=0,0,IF(YEAR(C3682)=$P$1,MONTH(C3682)-$O$1+1,(YEAR(C3682)-$P$1)*12-$O$1+1+MONTH(C3682)))</f>
        <v>0</v>
      </c>
      <c r="Q3682" s="323" t="str">
        <f t="shared" si="179"/>
        <v/>
      </c>
    </row>
    <row r="3683" spans="1:17" x14ac:dyDescent="0.2">
      <c r="A3683" s="357" t="str">
        <f t="shared" si="178"/>
        <v/>
      </c>
      <c r="B3683" s="347"/>
      <c r="C3683" s="580"/>
      <c r="D3683" s="349"/>
      <c r="E3683" s="349"/>
      <c r="F3683" s="350"/>
      <c r="G3683" s="349"/>
      <c r="H3683" s="349"/>
      <c r="I3683" s="351"/>
      <c r="J3683" s="352"/>
      <c r="K3683" s="352"/>
      <c r="L3683" s="353"/>
      <c r="M3683" s="352"/>
      <c r="N3683" s="371"/>
      <c r="O3683" s="74">
        <f t="shared" si="180"/>
        <v>0</v>
      </c>
      <c r="P3683" s="74">
        <f t="shared" si="181"/>
        <v>0</v>
      </c>
      <c r="Q3683" s="96" t="str">
        <f t="shared" si="179"/>
        <v/>
      </c>
    </row>
    <row r="3684" spans="1:17" x14ac:dyDescent="0.2">
      <c r="A3684" s="357" t="str">
        <f t="shared" si="178"/>
        <v/>
      </c>
      <c r="B3684" s="347"/>
      <c r="C3684" s="580"/>
      <c r="D3684" s="349"/>
      <c r="E3684" s="349"/>
      <c r="F3684" s="350"/>
      <c r="G3684" s="349"/>
      <c r="H3684" s="349"/>
      <c r="I3684" s="351"/>
      <c r="J3684" s="352"/>
      <c r="K3684" s="352"/>
      <c r="L3684" s="353"/>
      <c r="M3684" s="352"/>
      <c r="N3684" s="371"/>
      <c r="O3684" s="74">
        <f t="shared" si="180"/>
        <v>0</v>
      </c>
      <c r="P3684" s="74">
        <f t="shared" si="181"/>
        <v>0</v>
      </c>
      <c r="Q3684" s="96" t="str">
        <f t="shared" si="179"/>
        <v/>
      </c>
    </row>
    <row r="3685" spans="1:17" x14ac:dyDescent="0.2">
      <c r="A3685" s="357" t="str">
        <f t="shared" si="178"/>
        <v/>
      </c>
      <c r="B3685" s="347"/>
      <c r="C3685" s="580"/>
      <c r="D3685" s="349"/>
      <c r="E3685" s="349"/>
      <c r="F3685" s="350"/>
      <c r="G3685" s="349"/>
      <c r="H3685" s="349"/>
      <c r="I3685" s="351"/>
      <c r="J3685" s="352"/>
      <c r="K3685" s="352"/>
      <c r="L3685" s="353"/>
      <c r="M3685" s="352"/>
      <c r="N3685" s="371"/>
      <c r="O3685" s="74">
        <f t="shared" si="180"/>
        <v>0</v>
      </c>
      <c r="P3685" s="74">
        <f t="shared" si="181"/>
        <v>0</v>
      </c>
      <c r="Q3685" s="139" t="str">
        <f t="shared" si="179"/>
        <v/>
      </c>
    </row>
    <row r="3686" spans="1:17" x14ac:dyDescent="0.2">
      <c r="A3686" s="357" t="str">
        <f t="shared" si="178"/>
        <v/>
      </c>
      <c r="B3686" s="347"/>
      <c r="C3686" s="580"/>
      <c r="D3686" s="349"/>
      <c r="E3686" s="349"/>
      <c r="F3686" s="350"/>
      <c r="G3686" s="349"/>
      <c r="H3686" s="349"/>
      <c r="I3686" s="351"/>
      <c r="J3686" s="352"/>
      <c r="K3686" s="352"/>
      <c r="L3686" s="353"/>
      <c r="M3686" s="352"/>
      <c r="N3686" s="371"/>
      <c r="O3686" s="322">
        <f t="shared" si="180"/>
        <v>0</v>
      </c>
      <c r="P3686" s="322">
        <f t="shared" si="181"/>
        <v>0</v>
      </c>
      <c r="Q3686" s="323" t="str">
        <f t="shared" si="179"/>
        <v/>
      </c>
    </row>
    <row r="3687" spans="1:17" x14ac:dyDescent="0.2">
      <c r="A3687" s="357" t="str">
        <f t="shared" si="178"/>
        <v/>
      </c>
      <c r="B3687" s="347"/>
      <c r="C3687" s="580"/>
      <c r="D3687" s="349"/>
      <c r="E3687" s="349"/>
      <c r="F3687" s="350"/>
      <c r="G3687" s="349"/>
      <c r="H3687" s="349"/>
      <c r="I3687" s="351"/>
      <c r="J3687" s="352"/>
      <c r="K3687" s="352"/>
      <c r="L3687" s="353"/>
      <c r="M3687" s="352"/>
      <c r="N3687" s="371"/>
      <c r="O3687" s="74">
        <f t="shared" si="180"/>
        <v>0</v>
      </c>
      <c r="P3687" s="74">
        <f t="shared" si="181"/>
        <v>0</v>
      </c>
      <c r="Q3687" s="96" t="str">
        <f t="shared" si="179"/>
        <v/>
      </c>
    </row>
    <row r="3688" spans="1:17" x14ac:dyDescent="0.2">
      <c r="A3688" s="357" t="str">
        <f t="shared" si="178"/>
        <v/>
      </c>
      <c r="B3688" s="347"/>
      <c r="C3688" s="580"/>
      <c r="D3688" s="349"/>
      <c r="E3688" s="349"/>
      <c r="F3688" s="350"/>
      <c r="G3688" s="349"/>
      <c r="H3688" s="349"/>
      <c r="I3688" s="351"/>
      <c r="J3688" s="352"/>
      <c r="K3688" s="352"/>
      <c r="L3688" s="353"/>
      <c r="M3688" s="352"/>
      <c r="N3688" s="371"/>
      <c r="O3688" s="74">
        <f t="shared" si="180"/>
        <v>0</v>
      </c>
      <c r="P3688" s="74">
        <f t="shared" si="181"/>
        <v>0</v>
      </c>
      <c r="Q3688" s="96" t="str">
        <f t="shared" si="179"/>
        <v/>
      </c>
    </row>
    <row r="3689" spans="1:17" x14ac:dyDescent="0.2">
      <c r="A3689" s="357" t="str">
        <f t="shared" si="178"/>
        <v/>
      </c>
      <c r="B3689" s="347"/>
      <c r="C3689" s="580"/>
      <c r="D3689" s="349"/>
      <c r="E3689" s="349"/>
      <c r="F3689" s="350"/>
      <c r="G3689" s="349"/>
      <c r="H3689" s="349"/>
      <c r="I3689" s="351"/>
      <c r="J3689" s="352"/>
      <c r="K3689" s="352"/>
      <c r="L3689" s="353"/>
      <c r="M3689" s="352"/>
      <c r="N3689" s="371"/>
      <c r="O3689" s="74">
        <f t="shared" si="180"/>
        <v>0</v>
      </c>
      <c r="P3689" s="74">
        <f t="shared" si="181"/>
        <v>0</v>
      </c>
      <c r="Q3689" s="139" t="str">
        <f t="shared" si="179"/>
        <v/>
      </c>
    </row>
    <row r="3690" spans="1:17" x14ac:dyDescent="0.2">
      <c r="A3690" s="357" t="str">
        <f t="shared" si="178"/>
        <v/>
      </c>
      <c r="B3690" s="347"/>
      <c r="C3690" s="580"/>
      <c r="D3690" s="349"/>
      <c r="E3690" s="349"/>
      <c r="F3690" s="350"/>
      <c r="G3690" s="349"/>
      <c r="H3690" s="349"/>
      <c r="I3690" s="351"/>
      <c r="J3690" s="352"/>
      <c r="K3690" s="352"/>
      <c r="L3690" s="353"/>
      <c r="M3690" s="352"/>
      <c r="N3690" s="371"/>
      <c r="O3690" s="322">
        <f t="shared" si="180"/>
        <v>0</v>
      </c>
      <c r="P3690" s="322">
        <f t="shared" si="181"/>
        <v>0</v>
      </c>
      <c r="Q3690" s="323" t="str">
        <f t="shared" si="179"/>
        <v/>
      </c>
    </row>
    <row r="3691" spans="1:17" x14ac:dyDescent="0.2">
      <c r="A3691" s="357" t="str">
        <f t="shared" si="178"/>
        <v/>
      </c>
      <c r="B3691" s="347"/>
      <c r="C3691" s="580"/>
      <c r="D3691" s="349"/>
      <c r="E3691" s="349"/>
      <c r="F3691" s="350"/>
      <c r="G3691" s="349"/>
      <c r="H3691" s="349"/>
      <c r="I3691" s="351"/>
      <c r="J3691" s="352"/>
      <c r="K3691" s="352"/>
      <c r="L3691" s="353"/>
      <c r="M3691" s="352"/>
      <c r="N3691" s="371"/>
      <c r="O3691" s="74">
        <f t="shared" si="180"/>
        <v>0</v>
      </c>
      <c r="P3691" s="74">
        <f t="shared" si="181"/>
        <v>0</v>
      </c>
      <c r="Q3691" s="96" t="str">
        <f t="shared" si="179"/>
        <v/>
      </c>
    </row>
    <row r="3692" spans="1:17" x14ac:dyDescent="0.2">
      <c r="A3692" s="357" t="str">
        <f t="shared" si="178"/>
        <v/>
      </c>
      <c r="B3692" s="347"/>
      <c r="C3692" s="580"/>
      <c r="D3692" s="349"/>
      <c r="E3692" s="349"/>
      <c r="F3692" s="350"/>
      <c r="G3692" s="349"/>
      <c r="H3692" s="349"/>
      <c r="I3692" s="351"/>
      <c r="J3692" s="352"/>
      <c r="K3692" s="352"/>
      <c r="L3692" s="353"/>
      <c r="M3692" s="352"/>
      <c r="N3692" s="371"/>
      <c r="O3692" s="74">
        <f t="shared" si="180"/>
        <v>0</v>
      </c>
      <c r="P3692" s="74">
        <f t="shared" si="181"/>
        <v>0</v>
      </c>
      <c r="Q3692" s="96" t="str">
        <f t="shared" si="179"/>
        <v/>
      </c>
    </row>
    <row r="3693" spans="1:17" x14ac:dyDescent="0.2">
      <c r="A3693" s="357" t="str">
        <f t="shared" si="178"/>
        <v/>
      </c>
      <c r="B3693" s="347"/>
      <c r="C3693" s="580"/>
      <c r="D3693" s="349"/>
      <c r="E3693" s="349"/>
      <c r="F3693" s="350"/>
      <c r="G3693" s="349"/>
      <c r="H3693" s="349"/>
      <c r="I3693" s="351"/>
      <c r="J3693" s="352"/>
      <c r="K3693" s="352"/>
      <c r="L3693" s="353"/>
      <c r="M3693" s="352"/>
      <c r="N3693" s="371"/>
      <c r="O3693" s="74">
        <f t="shared" si="180"/>
        <v>0</v>
      </c>
      <c r="P3693" s="74">
        <f t="shared" si="181"/>
        <v>0</v>
      </c>
      <c r="Q3693" s="139" t="str">
        <f t="shared" si="179"/>
        <v/>
      </c>
    </row>
    <row r="3694" spans="1:17" x14ac:dyDescent="0.2">
      <c r="A3694" s="357" t="str">
        <f t="shared" si="178"/>
        <v/>
      </c>
      <c r="B3694" s="347"/>
      <c r="C3694" s="580"/>
      <c r="D3694" s="349"/>
      <c r="E3694" s="349"/>
      <c r="F3694" s="350"/>
      <c r="G3694" s="349"/>
      <c r="H3694" s="349"/>
      <c r="I3694" s="351"/>
      <c r="J3694" s="352"/>
      <c r="K3694" s="352"/>
      <c r="L3694" s="353"/>
      <c r="M3694" s="352"/>
      <c r="N3694" s="371"/>
      <c r="O3694" s="322">
        <f t="shared" si="180"/>
        <v>0</v>
      </c>
      <c r="P3694" s="322">
        <f t="shared" si="181"/>
        <v>0</v>
      </c>
      <c r="Q3694" s="323" t="str">
        <f t="shared" si="179"/>
        <v/>
      </c>
    </row>
    <row r="3695" spans="1:17" x14ac:dyDescent="0.2">
      <c r="A3695" s="357" t="str">
        <f t="shared" si="178"/>
        <v/>
      </c>
      <c r="B3695" s="347"/>
      <c r="C3695" s="580"/>
      <c r="D3695" s="349"/>
      <c r="E3695" s="349"/>
      <c r="F3695" s="350"/>
      <c r="G3695" s="349"/>
      <c r="H3695" s="349"/>
      <c r="I3695" s="351"/>
      <c r="J3695" s="352"/>
      <c r="K3695" s="352"/>
      <c r="L3695" s="353"/>
      <c r="M3695" s="352"/>
      <c r="N3695" s="371"/>
      <c r="O3695" s="74">
        <f t="shared" si="180"/>
        <v>0</v>
      </c>
      <c r="P3695" s="74">
        <f t="shared" si="181"/>
        <v>0</v>
      </c>
      <c r="Q3695" s="96" t="str">
        <f t="shared" si="179"/>
        <v/>
      </c>
    </row>
    <row r="3696" spans="1:17" x14ac:dyDescent="0.2">
      <c r="A3696" s="357" t="str">
        <f t="shared" si="178"/>
        <v/>
      </c>
      <c r="B3696" s="347"/>
      <c r="C3696" s="580"/>
      <c r="D3696" s="349"/>
      <c r="E3696" s="349"/>
      <c r="F3696" s="350"/>
      <c r="G3696" s="349"/>
      <c r="H3696" s="349"/>
      <c r="I3696" s="351"/>
      <c r="J3696" s="352"/>
      <c r="K3696" s="352"/>
      <c r="L3696" s="353"/>
      <c r="M3696" s="352"/>
      <c r="N3696" s="371"/>
      <c r="O3696" s="74">
        <f t="shared" si="180"/>
        <v>0</v>
      </c>
      <c r="P3696" s="74">
        <f t="shared" si="181"/>
        <v>0</v>
      </c>
      <c r="Q3696" s="96" t="str">
        <f t="shared" si="179"/>
        <v/>
      </c>
    </row>
    <row r="3697" spans="1:17" x14ac:dyDescent="0.2">
      <c r="A3697" s="357" t="str">
        <f t="shared" si="178"/>
        <v/>
      </c>
      <c r="B3697" s="347"/>
      <c r="C3697" s="580"/>
      <c r="D3697" s="349"/>
      <c r="E3697" s="349"/>
      <c r="F3697" s="350"/>
      <c r="G3697" s="349"/>
      <c r="H3697" s="349"/>
      <c r="I3697" s="351"/>
      <c r="J3697" s="352"/>
      <c r="K3697" s="352"/>
      <c r="L3697" s="353"/>
      <c r="M3697" s="352"/>
      <c r="N3697" s="371"/>
      <c r="O3697" s="74">
        <f t="shared" si="180"/>
        <v>0</v>
      </c>
      <c r="P3697" s="74">
        <f t="shared" si="181"/>
        <v>0</v>
      </c>
      <c r="Q3697" s="139" t="str">
        <f t="shared" si="179"/>
        <v/>
      </c>
    </row>
    <row r="3698" spans="1:17" x14ac:dyDescent="0.2">
      <c r="A3698" s="357" t="str">
        <f t="shared" si="178"/>
        <v/>
      </c>
      <c r="B3698" s="347"/>
      <c r="C3698" s="580"/>
      <c r="D3698" s="349"/>
      <c r="E3698" s="349"/>
      <c r="F3698" s="350"/>
      <c r="G3698" s="349"/>
      <c r="H3698" s="349"/>
      <c r="I3698" s="351"/>
      <c r="J3698" s="352"/>
      <c r="K3698" s="352"/>
      <c r="L3698" s="353"/>
      <c r="M3698" s="352"/>
      <c r="N3698" s="371"/>
      <c r="O3698" s="322">
        <f t="shared" si="180"/>
        <v>0</v>
      </c>
      <c r="P3698" s="322">
        <f t="shared" si="181"/>
        <v>0</v>
      </c>
      <c r="Q3698" s="323" t="str">
        <f t="shared" si="179"/>
        <v/>
      </c>
    </row>
    <row r="3699" spans="1:17" x14ac:dyDescent="0.2">
      <c r="A3699" s="357" t="str">
        <f t="shared" si="178"/>
        <v/>
      </c>
      <c r="B3699" s="347"/>
      <c r="C3699" s="580"/>
      <c r="D3699" s="349"/>
      <c r="E3699" s="349"/>
      <c r="F3699" s="350"/>
      <c r="G3699" s="349"/>
      <c r="H3699" s="349"/>
      <c r="I3699" s="351"/>
      <c r="J3699" s="352"/>
      <c r="K3699" s="352"/>
      <c r="L3699" s="353"/>
      <c r="M3699" s="352"/>
      <c r="N3699" s="371"/>
      <c r="O3699" s="74">
        <f t="shared" si="180"/>
        <v>0</v>
      </c>
      <c r="P3699" s="74">
        <f t="shared" si="181"/>
        <v>0</v>
      </c>
      <c r="Q3699" s="96" t="str">
        <f t="shared" si="179"/>
        <v/>
      </c>
    </row>
    <row r="3700" spans="1:17" x14ac:dyDescent="0.2">
      <c r="A3700" s="357" t="str">
        <f t="shared" si="178"/>
        <v/>
      </c>
      <c r="B3700" s="347"/>
      <c r="C3700" s="580"/>
      <c r="D3700" s="349"/>
      <c r="E3700" s="349"/>
      <c r="F3700" s="350"/>
      <c r="G3700" s="349"/>
      <c r="H3700" s="349"/>
      <c r="I3700" s="351"/>
      <c r="J3700" s="352"/>
      <c r="K3700" s="352"/>
      <c r="L3700" s="353"/>
      <c r="M3700" s="352"/>
      <c r="N3700" s="371"/>
      <c r="O3700" s="74">
        <f t="shared" si="180"/>
        <v>0</v>
      </c>
      <c r="P3700" s="74">
        <f t="shared" si="181"/>
        <v>0</v>
      </c>
      <c r="Q3700" s="96" t="str">
        <f t="shared" si="179"/>
        <v/>
      </c>
    </row>
    <row r="3701" spans="1:17" x14ac:dyDescent="0.2">
      <c r="A3701" s="357" t="str">
        <f t="shared" si="178"/>
        <v/>
      </c>
      <c r="B3701" s="347"/>
      <c r="C3701" s="580"/>
      <c r="D3701" s="349"/>
      <c r="E3701" s="349"/>
      <c r="F3701" s="350"/>
      <c r="G3701" s="349"/>
      <c r="H3701" s="349"/>
      <c r="I3701" s="351"/>
      <c r="J3701" s="352"/>
      <c r="K3701" s="352"/>
      <c r="L3701" s="353"/>
      <c r="M3701" s="352"/>
      <c r="N3701" s="371"/>
      <c r="O3701" s="74">
        <f t="shared" si="180"/>
        <v>0</v>
      </c>
      <c r="P3701" s="74">
        <f t="shared" si="181"/>
        <v>0</v>
      </c>
      <c r="Q3701" s="139" t="str">
        <f t="shared" si="179"/>
        <v/>
      </c>
    </row>
    <row r="3702" spans="1:17" x14ac:dyDescent="0.2">
      <c r="A3702" s="357" t="str">
        <f t="shared" si="178"/>
        <v/>
      </c>
      <c r="B3702" s="347"/>
      <c r="C3702" s="580"/>
      <c r="D3702" s="349"/>
      <c r="E3702" s="349"/>
      <c r="F3702" s="350"/>
      <c r="G3702" s="349"/>
      <c r="H3702" s="349"/>
      <c r="I3702" s="351"/>
      <c r="J3702" s="352"/>
      <c r="K3702" s="352"/>
      <c r="L3702" s="353"/>
      <c r="M3702" s="352"/>
      <c r="N3702" s="371"/>
      <c r="O3702" s="322">
        <f t="shared" si="180"/>
        <v>0</v>
      </c>
      <c r="P3702" s="322">
        <f t="shared" si="181"/>
        <v>0</v>
      </c>
      <c r="Q3702" s="323" t="str">
        <f t="shared" si="179"/>
        <v/>
      </c>
    </row>
    <row r="3703" spans="1:17" x14ac:dyDescent="0.2">
      <c r="A3703" s="357" t="str">
        <f t="shared" si="178"/>
        <v/>
      </c>
      <c r="B3703" s="347"/>
      <c r="C3703" s="580"/>
      <c r="D3703" s="349"/>
      <c r="E3703" s="349"/>
      <c r="F3703" s="350"/>
      <c r="G3703" s="349"/>
      <c r="H3703" s="349"/>
      <c r="I3703" s="351"/>
      <c r="J3703" s="352"/>
      <c r="K3703" s="352"/>
      <c r="L3703" s="353"/>
      <c r="M3703" s="352"/>
      <c r="N3703" s="371"/>
      <c r="O3703" s="74">
        <f t="shared" si="180"/>
        <v>0</v>
      </c>
      <c r="P3703" s="74">
        <f t="shared" si="181"/>
        <v>0</v>
      </c>
      <c r="Q3703" s="96" t="str">
        <f t="shared" si="179"/>
        <v/>
      </c>
    </row>
    <row r="3704" spans="1:17" x14ac:dyDescent="0.2">
      <c r="A3704" s="357" t="str">
        <f t="shared" si="178"/>
        <v/>
      </c>
      <c r="B3704" s="347"/>
      <c r="C3704" s="580"/>
      <c r="D3704" s="349"/>
      <c r="E3704" s="349"/>
      <c r="F3704" s="350"/>
      <c r="G3704" s="349"/>
      <c r="H3704" s="349"/>
      <c r="I3704" s="351"/>
      <c r="J3704" s="352"/>
      <c r="K3704" s="352"/>
      <c r="L3704" s="353"/>
      <c r="M3704" s="352"/>
      <c r="N3704" s="371"/>
      <c r="O3704" s="74">
        <f t="shared" si="180"/>
        <v>0</v>
      </c>
      <c r="P3704" s="74">
        <f t="shared" si="181"/>
        <v>0</v>
      </c>
      <c r="Q3704" s="96" t="str">
        <f t="shared" si="179"/>
        <v/>
      </c>
    </row>
    <row r="3705" spans="1:17" x14ac:dyDescent="0.2">
      <c r="A3705" s="357" t="str">
        <f t="shared" si="178"/>
        <v/>
      </c>
      <c r="B3705" s="347"/>
      <c r="C3705" s="580"/>
      <c r="D3705" s="349"/>
      <c r="E3705" s="349"/>
      <c r="F3705" s="350"/>
      <c r="G3705" s="349"/>
      <c r="H3705" s="349"/>
      <c r="I3705" s="351"/>
      <c r="J3705" s="352"/>
      <c r="K3705" s="352"/>
      <c r="L3705" s="353"/>
      <c r="M3705" s="352"/>
      <c r="N3705" s="371"/>
      <c r="O3705" s="74">
        <f t="shared" si="180"/>
        <v>0</v>
      </c>
      <c r="P3705" s="74">
        <f t="shared" si="181"/>
        <v>0</v>
      </c>
      <c r="Q3705" s="139" t="str">
        <f t="shared" si="179"/>
        <v/>
      </c>
    </row>
    <row r="3706" spans="1:17" x14ac:dyDescent="0.2">
      <c r="A3706" s="357" t="str">
        <f t="shared" si="178"/>
        <v/>
      </c>
      <c r="B3706" s="347"/>
      <c r="C3706" s="580"/>
      <c r="D3706" s="349"/>
      <c r="E3706" s="349"/>
      <c r="F3706" s="350"/>
      <c r="G3706" s="349"/>
      <c r="H3706" s="349"/>
      <c r="I3706" s="351"/>
      <c r="J3706" s="352"/>
      <c r="K3706" s="352"/>
      <c r="L3706" s="353"/>
      <c r="M3706" s="352"/>
      <c r="N3706" s="371"/>
      <c r="O3706" s="322">
        <f t="shared" si="180"/>
        <v>0</v>
      </c>
      <c r="P3706" s="322">
        <f t="shared" si="181"/>
        <v>0</v>
      </c>
      <c r="Q3706" s="323" t="str">
        <f t="shared" si="179"/>
        <v/>
      </c>
    </row>
    <row r="3707" spans="1:17" x14ac:dyDescent="0.2">
      <c r="A3707" s="357" t="str">
        <f t="shared" si="178"/>
        <v/>
      </c>
      <c r="B3707" s="347"/>
      <c r="C3707" s="580"/>
      <c r="D3707" s="349"/>
      <c r="E3707" s="349"/>
      <c r="F3707" s="350"/>
      <c r="G3707" s="349"/>
      <c r="H3707" s="349"/>
      <c r="I3707" s="351"/>
      <c r="J3707" s="352"/>
      <c r="K3707" s="352"/>
      <c r="L3707" s="353"/>
      <c r="M3707" s="352"/>
      <c r="N3707" s="371"/>
      <c r="O3707" s="74">
        <f t="shared" si="180"/>
        <v>0</v>
      </c>
      <c r="P3707" s="74">
        <f t="shared" si="181"/>
        <v>0</v>
      </c>
      <c r="Q3707" s="96" t="str">
        <f t="shared" si="179"/>
        <v/>
      </c>
    </row>
    <row r="3708" spans="1:17" x14ac:dyDescent="0.2">
      <c r="A3708" s="357" t="str">
        <f t="shared" si="178"/>
        <v/>
      </c>
      <c r="B3708" s="347"/>
      <c r="C3708" s="580"/>
      <c r="D3708" s="349"/>
      <c r="E3708" s="349"/>
      <c r="F3708" s="350"/>
      <c r="G3708" s="349"/>
      <c r="H3708" s="349"/>
      <c r="I3708" s="351"/>
      <c r="J3708" s="352"/>
      <c r="K3708" s="352"/>
      <c r="L3708" s="353"/>
      <c r="M3708" s="352"/>
      <c r="N3708" s="371"/>
      <c r="O3708" s="74">
        <f t="shared" si="180"/>
        <v>0</v>
      </c>
      <c r="P3708" s="74">
        <f t="shared" si="181"/>
        <v>0</v>
      </c>
      <c r="Q3708" s="96" t="str">
        <f t="shared" si="179"/>
        <v/>
      </c>
    </row>
    <row r="3709" spans="1:17" x14ac:dyDescent="0.2">
      <c r="A3709" s="357" t="str">
        <f t="shared" si="178"/>
        <v/>
      </c>
      <c r="B3709" s="347"/>
      <c r="C3709" s="580"/>
      <c r="D3709" s="349"/>
      <c r="E3709" s="349"/>
      <c r="F3709" s="350"/>
      <c r="G3709" s="349"/>
      <c r="H3709" s="349"/>
      <c r="I3709" s="351"/>
      <c r="J3709" s="352"/>
      <c r="K3709" s="352"/>
      <c r="L3709" s="353"/>
      <c r="M3709" s="352"/>
      <c r="N3709" s="371"/>
      <c r="O3709" s="74">
        <f t="shared" si="180"/>
        <v>0</v>
      </c>
      <c r="P3709" s="74">
        <f t="shared" si="181"/>
        <v>0</v>
      </c>
      <c r="Q3709" s="139" t="str">
        <f t="shared" si="179"/>
        <v/>
      </c>
    </row>
    <row r="3710" spans="1:17" x14ac:dyDescent="0.2">
      <c r="A3710" s="357" t="str">
        <f t="shared" si="178"/>
        <v/>
      </c>
      <c r="B3710" s="347"/>
      <c r="C3710" s="580"/>
      <c r="D3710" s="349"/>
      <c r="E3710" s="349"/>
      <c r="F3710" s="350"/>
      <c r="G3710" s="349"/>
      <c r="H3710" s="349"/>
      <c r="I3710" s="351"/>
      <c r="J3710" s="352"/>
      <c r="K3710" s="352"/>
      <c r="L3710" s="353"/>
      <c r="M3710" s="352"/>
      <c r="N3710" s="371"/>
      <c r="O3710" s="322">
        <f t="shared" si="180"/>
        <v>0</v>
      </c>
      <c r="P3710" s="322">
        <f t="shared" si="181"/>
        <v>0</v>
      </c>
      <c r="Q3710" s="323" t="str">
        <f t="shared" si="179"/>
        <v/>
      </c>
    </row>
    <row r="3711" spans="1:17" x14ac:dyDescent="0.2">
      <c r="A3711" s="357" t="str">
        <f t="shared" si="178"/>
        <v/>
      </c>
      <c r="B3711" s="347"/>
      <c r="C3711" s="580"/>
      <c r="D3711" s="349"/>
      <c r="E3711" s="349"/>
      <c r="F3711" s="350"/>
      <c r="G3711" s="349"/>
      <c r="H3711" s="349"/>
      <c r="I3711" s="351"/>
      <c r="J3711" s="352"/>
      <c r="K3711" s="352"/>
      <c r="L3711" s="353"/>
      <c r="M3711" s="352"/>
      <c r="N3711" s="371"/>
      <c r="O3711" s="74">
        <f t="shared" si="180"/>
        <v>0</v>
      </c>
      <c r="P3711" s="74">
        <f t="shared" si="181"/>
        <v>0</v>
      </c>
      <c r="Q3711" s="96" t="str">
        <f t="shared" si="179"/>
        <v/>
      </c>
    </row>
    <row r="3712" spans="1:17" x14ac:dyDescent="0.2">
      <c r="A3712" s="357" t="str">
        <f t="shared" si="178"/>
        <v/>
      </c>
      <c r="B3712" s="347"/>
      <c r="C3712" s="580"/>
      <c r="D3712" s="349"/>
      <c r="E3712" s="349"/>
      <c r="F3712" s="350"/>
      <c r="G3712" s="349"/>
      <c r="H3712" s="349"/>
      <c r="I3712" s="351"/>
      <c r="J3712" s="352"/>
      <c r="K3712" s="352"/>
      <c r="L3712" s="353"/>
      <c r="M3712" s="352"/>
      <c r="N3712" s="371"/>
      <c r="O3712" s="74">
        <f t="shared" si="180"/>
        <v>0</v>
      </c>
      <c r="P3712" s="74">
        <f t="shared" si="181"/>
        <v>0</v>
      </c>
      <c r="Q3712" s="96" t="str">
        <f t="shared" si="179"/>
        <v/>
      </c>
    </row>
    <row r="3713" spans="1:17" x14ac:dyDescent="0.2">
      <c r="A3713" s="357" t="str">
        <f t="shared" si="178"/>
        <v/>
      </c>
      <c r="B3713" s="347"/>
      <c r="C3713" s="580"/>
      <c r="D3713" s="349"/>
      <c r="E3713" s="349"/>
      <c r="F3713" s="350"/>
      <c r="G3713" s="349"/>
      <c r="H3713" s="349"/>
      <c r="I3713" s="351"/>
      <c r="J3713" s="352"/>
      <c r="K3713" s="352"/>
      <c r="L3713" s="353"/>
      <c r="M3713" s="352"/>
      <c r="N3713" s="371"/>
      <c r="O3713" s="74">
        <f t="shared" si="180"/>
        <v>0</v>
      </c>
      <c r="P3713" s="74">
        <f t="shared" si="181"/>
        <v>0</v>
      </c>
      <c r="Q3713" s="139" t="str">
        <f t="shared" si="179"/>
        <v/>
      </c>
    </row>
    <row r="3714" spans="1:17" x14ac:dyDescent="0.2">
      <c r="A3714" s="357" t="str">
        <f t="shared" si="178"/>
        <v/>
      </c>
      <c r="B3714" s="347"/>
      <c r="C3714" s="580"/>
      <c r="D3714" s="349"/>
      <c r="E3714" s="349"/>
      <c r="F3714" s="350"/>
      <c r="G3714" s="349"/>
      <c r="H3714" s="349"/>
      <c r="I3714" s="351"/>
      <c r="J3714" s="352"/>
      <c r="K3714" s="352"/>
      <c r="L3714" s="353"/>
      <c r="M3714" s="352"/>
      <c r="N3714" s="371"/>
      <c r="O3714" s="322">
        <f t="shared" si="180"/>
        <v>0</v>
      </c>
      <c r="P3714" s="322">
        <f t="shared" si="181"/>
        <v>0</v>
      </c>
      <c r="Q3714" s="323" t="str">
        <f t="shared" si="179"/>
        <v/>
      </c>
    </row>
    <row r="3715" spans="1:17" x14ac:dyDescent="0.2">
      <c r="A3715" s="357" t="str">
        <f t="shared" si="178"/>
        <v/>
      </c>
      <c r="B3715" s="347"/>
      <c r="C3715" s="580"/>
      <c r="D3715" s="349"/>
      <c r="E3715" s="349"/>
      <c r="F3715" s="350"/>
      <c r="G3715" s="349"/>
      <c r="H3715" s="349"/>
      <c r="I3715" s="351"/>
      <c r="J3715" s="352"/>
      <c r="K3715" s="352"/>
      <c r="L3715" s="353"/>
      <c r="M3715" s="352"/>
      <c r="N3715" s="371"/>
      <c r="O3715" s="74">
        <f t="shared" si="180"/>
        <v>0</v>
      </c>
      <c r="P3715" s="74">
        <f t="shared" si="181"/>
        <v>0</v>
      </c>
      <c r="Q3715" s="96" t="str">
        <f t="shared" si="179"/>
        <v/>
      </c>
    </row>
    <row r="3716" spans="1:17" x14ac:dyDescent="0.2">
      <c r="A3716" s="357" t="str">
        <f t="shared" si="178"/>
        <v/>
      </c>
      <c r="B3716" s="347"/>
      <c r="C3716" s="580"/>
      <c r="D3716" s="349"/>
      <c r="E3716" s="349"/>
      <c r="F3716" s="350"/>
      <c r="G3716" s="349"/>
      <c r="H3716" s="349"/>
      <c r="I3716" s="351"/>
      <c r="J3716" s="352"/>
      <c r="K3716" s="352"/>
      <c r="L3716" s="353"/>
      <c r="M3716" s="352"/>
      <c r="N3716" s="371"/>
      <c r="O3716" s="74">
        <f t="shared" si="180"/>
        <v>0</v>
      </c>
      <c r="P3716" s="74">
        <f t="shared" si="181"/>
        <v>0</v>
      </c>
      <c r="Q3716" s="96" t="str">
        <f t="shared" si="179"/>
        <v/>
      </c>
    </row>
    <row r="3717" spans="1:17" x14ac:dyDescent="0.2">
      <c r="A3717" s="357" t="str">
        <f t="shared" si="178"/>
        <v/>
      </c>
      <c r="B3717" s="347"/>
      <c r="C3717" s="580"/>
      <c r="D3717" s="349"/>
      <c r="E3717" s="349"/>
      <c r="F3717" s="350"/>
      <c r="G3717" s="349"/>
      <c r="H3717" s="349"/>
      <c r="I3717" s="351"/>
      <c r="J3717" s="352"/>
      <c r="K3717" s="352"/>
      <c r="L3717" s="353"/>
      <c r="M3717" s="352"/>
      <c r="N3717" s="371"/>
      <c r="O3717" s="74">
        <f t="shared" si="180"/>
        <v>0</v>
      </c>
      <c r="P3717" s="74">
        <f t="shared" si="181"/>
        <v>0</v>
      </c>
      <c r="Q3717" s="139" t="str">
        <f t="shared" si="179"/>
        <v/>
      </c>
    </row>
    <row r="3718" spans="1:17" x14ac:dyDescent="0.2">
      <c r="A3718" s="357" t="str">
        <f t="shared" si="178"/>
        <v/>
      </c>
      <c r="B3718" s="347"/>
      <c r="C3718" s="580"/>
      <c r="D3718" s="349"/>
      <c r="E3718" s="349"/>
      <c r="F3718" s="350"/>
      <c r="G3718" s="349"/>
      <c r="H3718" s="349"/>
      <c r="I3718" s="351"/>
      <c r="J3718" s="352"/>
      <c r="K3718" s="352"/>
      <c r="L3718" s="353"/>
      <c r="M3718" s="352"/>
      <c r="N3718" s="371"/>
      <c r="O3718" s="322">
        <f t="shared" si="180"/>
        <v>0</v>
      </c>
      <c r="P3718" s="322">
        <f t="shared" si="181"/>
        <v>0</v>
      </c>
      <c r="Q3718" s="323" t="str">
        <f t="shared" si="179"/>
        <v/>
      </c>
    </row>
    <row r="3719" spans="1:17" x14ac:dyDescent="0.2">
      <c r="A3719" s="357" t="str">
        <f t="shared" si="178"/>
        <v/>
      </c>
      <c r="B3719" s="347"/>
      <c r="C3719" s="580"/>
      <c r="D3719" s="349"/>
      <c r="E3719" s="349"/>
      <c r="F3719" s="350"/>
      <c r="G3719" s="349"/>
      <c r="H3719" s="349"/>
      <c r="I3719" s="351"/>
      <c r="J3719" s="352"/>
      <c r="K3719" s="352"/>
      <c r="L3719" s="353"/>
      <c r="M3719" s="352"/>
      <c r="N3719" s="371"/>
      <c r="O3719" s="74">
        <f t="shared" si="180"/>
        <v>0</v>
      </c>
      <c r="P3719" s="74">
        <f t="shared" si="181"/>
        <v>0</v>
      </c>
      <c r="Q3719" s="96" t="str">
        <f t="shared" si="179"/>
        <v/>
      </c>
    </row>
    <row r="3720" spans="1:17" x14ac:dyDescent="0.2">
      <c r="A3720" s="357" t="str">
        <f t="shared" si="178"/>
        <v/>
      </c>
      <c r="B3720" s="347"/>
      <c r="C3720" s="580"/>
      <c r="D3720" s="349"/>
      <c r="E3720" s="349"/>
      <c r="F3720" s="350"/>
      <c r="G3720" s="349"/>
      <c r="H3720" s="349"/>
      <c r="I3720" s="351"/>
      <c r="J3720" s="352"/>
      <c r="K3720" s="352"/>
      <c r="L3720" s="353"/>
      <c r="M3720" s="352"/>
      <c r="N3720" s="371"/>
      <c r="O3720" s="74">
        <f t="shared" si="180"/>
        <v>0</v>
      </c>
      <c r="P3720" s="74">
        <f t="shared" si="181"/>
        <v>0</v>
      </c>
      <c r="Q3720" s="96" t="str">
        <f t="shared" si="179"/>
        <v/>
      </c>
    </row>
    <row r="3721" spans="1:17" x14ac:dyDescent="0.2">
      <c r="A3721" s="357" t="str">
        <f t="shared" si="178"/>
        <v/>
      </c>
      <c r="B3721" s="347"/>
      <c r="C3721" s="580"/>
      <c r="D3721" s="349"/>
      <c r="E3721" s="349"/>
      <c r="F3721" s="350"/>
      <c r="G3721" s="349"/>
      <c r="H3721" s="349"/>
      <c r="I3721" s="351"/>
      <c r="J3721" s="352"/>
      <c r="K3721" s="352"/>
      <c r="L3721" s="353"/>
      <c r="M3721" s="352"/>
      <c r="N3721" s="371"/>
      <c r="O3721" s="74">
        <f t="shared" si="180"/>
        <v>0</v>
      </c>
      <c r="P3721" s="74">
        <f t="shared" si="181"/>
        <v>0</v>
      </c>
      <c r="Q3721" s="139" t="str">
        <f t="shared" si="179"/>
        <v/>
      </c>
    </row>
    <row r="3722" spans="1:17" x14ac:dyDescent="0.2">
      <c r="A3722" s="357" t="str">
        <f t="shared" si="178"/>
        <v/>
      </c>
      <c r="B3722" s="347"/>
      <c r="C3722" s="580"/>
      <c r="D3722" s="349"/>
      <c r="E3722" s="349"/>
      <c r="F3722" s="350"/>
      <c r="G3722" s="349"/>
      <c r="H3722" s="349"/>
      <c r="I3722" s="351"/>
      <c r="J3722" s="352"/>
      <c r="K3722" s="352"/>
      <c r="L3722" s="353"/>
      <c r="M3722" s="352"/>
      <c r="N3722" s="371"/>
      <c r="O3722" s="322">
        <f t="shared" si="180"/>
        <v>0</v>
      </c>
      <c r="P3722" s="322">
        <f t="shared" si="181"/>
        <v>0</v>
      </c>
      <c r="Q3722" s="323" t="str">
        <f t="shared" si="179"/>
        <v/>
      </c>
    </row>
    <row r="3723" spans="1:17" x14ac:dyDescent="0.2">
      <c r="A3723" s="357" t="str">
        <f t="shared" si="178"/>
        <v/>
      </c>
      <c r="B3723" s="347"/>
      <c r="C3723" s="580"/>
      <c r="D3723" s="349"/>
      <c r="E3723" s="349"/>
      <c r="F3723" s="350"/>
      <c r="G3723" s="349"/>
      <c r="H3723" s="349"/>
      <c r="I3723" s="351"/>
      <c r="J3723" s="352"/>
      <c r="K3723" s="352"/>
      <c r="L3723" s="353"/>
      <c r="M3723" s="352"/>
      <c r="N3723" s="371"/>
      <c r="O3723" s="74">
        <f t="shared" si="180"/>
        <v>0</v>
      </c>
      <c r="P3723" s="74">
        <f t="shared" si="181"/>
        <v>0</v>
      </c>
      <c r="Q3723" s="96" t="str">
        <f t="shared" si="179"/>
        <v/>
      </c>
    </row>
    <row r="3724" spans="1:17" x14ac:dyDescent="0.2">
      <c r="A3724" s="357" t="str">
        <f t="shared" si="178"/>
        <v/>
      </c>
      <c r="B3724" s="347"/>
      <c r="C3724" s="580"/>
      <c r="D3724" s="349"/>
      <c r="E3724" s="349"/>
      <c r="F3724" s="350"/>
      <c r="G3724" s="349"/>
      <c r="H3724" s="349"/>
      <c r="I3724" s="351"/>
      <c r="J3724" s="352"/>
      <c r="K3724" s="352"/>
      <c r="L3724" s="353"/>
      <c r="M3724" s="352"/>
      <c r="N3724" s="371"/>
      <c r="O3724" s="74">
        <f t="shared" si="180"/>
        <v>0</v>
      </c>
      <c r="P3724" s="74">
        <f t="shared" si="181"/>
        <v>0</v>
      </c>
      <c r="Q3724" s="96" t="str">
        <f t="shared" si="179"/>
        <v/>
      </c>
    </row>
    <row r="3725" spans="1:17" x14ac:dyDescent="0.2">
      <c r="A3725" s="357" t="str">
        <f t="shared" si="178"/>
        <v/>
      </c>
      <c r="B3725" s="347"/>
      <c r="C3725" s="580"/>
      <c r="D3725" s="349"/>
      <c r="E3725" s="349"/>
      <c r="F3725" s="350"/>
      <c r="G3725" s="349"/>
      <c r="H3725" s="349"/>
      <c r="I3725" s="351"/>
      <c r="J3725" s="352"/>
      <c r="K3725" s="352"/>
      <c r="L3725" s="353"/>
      <c r="M3725" s="352"/>
      <c r="N3725" s="371"/>
      <c r="O3725" s="74">
        <f t="shared" si="180"/>
        <v>0</v>
      </c>
      <c r="P3725" s="74">
        <f t="shared" si="181"/>
        <v>0</v>
      </c>
      <c r="Q3725" s="139" t="str">
        <f t="shared" si="179"/>
        <v/>
      </c>
    </row>
    <row r="3726" spans="1:17" x14ac:dyDescent="0.2">
      <c r="A3726" s="357" t="str">
        <f t="shared" si="178"/>
        <v/>
      </c>
      <c r="B3726" s="347"/>
      <c r="C3726" s="580"/>
      <c r="D3726" s="349"/>
      <c r="E3726" s="349"/>
      <c r="F3726" s="350"/>
      <c r="G3726" s="349"/>
      <c r="H3726" s="349"/>
      <c r="I3726" s="351"/>
      <c r="J3726" s="352"/>
      <c r="K3726" s="352"/>
      <c r="L3726" s="353"/>
      <c r="M3726" s="352"/>
      <c r="N3726" s="371"/>
      <c r="O3726" s="322">
        <f t="shared" si="180"/>
        <v>0</v>
      </c>
      <c r="P3726" s="322">
        <f t="shared" si="181"/>
        <v>0</v>
      </c>
      <c r="Q3726" s="323" t="str">
        <f t="shared" si="179"/>
        <v/>
      </c>
    </row>
    <row r="3727" spans="1:17" x14ac:dyDescent="0.2">
      <c r="A3727" s="357" t="str">
        <f t="shared" si="178"/>
        <v/>
      </c>
      <c r="B3727" s="347"/>
      <c r="C3727" s="580"/>
      <c r="D3727" s="349"/>
      <c r="E3727" s="349"/>
      <c r="F3727" s="350"/>
      <c r="G3727" s="349"/>
      <c r="H3727" s="349"/>
      <c r="I3727" s="351"/>
      <c r="J3727" s="352"/>
      <c r="K3727" s="352"/>
      <c r="L3727" s="353"/>
      <c r="M3727" s="352"/>
      <c r="N3727" s="371"/>
      <c r="O3727" s="74">
        <f t="shared" si="180"/>
        <v>0</v>
      </c>
      <c r="P3727" s="74">
        <f t="shared" si="181"/>
        <v>0</v>
      </c>
      <c r="Q3727" s="96" t="str">
        <f t="shared" si="179"/>
        <v/>
      </c>
    </row>
    <row r="3728" spans="1:17" x14ac:dyDescent="0.2">
      <c r="A3728" s="357" t="str">
        <f t="shared" si="178"/>
        <v/>
      </c>
      <c r="B3728" s="347"/>
      <c r="C3728" s="580"/>
      <c r="D3728" s="349"/>
      <c r="E3728" s="349"/>
      <c r="F3728" s="350"/>
      <c r="G3728" s="349"/>
      <c r="H3728" s="349"/>
      <c r="I3728" s="351"/>
      <c r="J3728" s="352"/>
      <c r="K3728" s="352"/>
      <c r="L3728" s="353"/>
      <c r="M3728" s="352"/>
      <c r="N3728" s="371"/>
      <c r="O3728" s="74">
        <f t="shared" si="180"/>
        <v>0</v>
      </c>
      <c r="P3728" s="74">
        <f t="shared" si="181"/>
        <v>0</v>
      </c>
      <c r="Q3728" s="96" t="str">
        <f t="shared" si="179"/>
        <v/>
      </c>
    </row>
    <row r="3729" spans="1:17" x14ac:dyDescent="0.2">
      <c r="A3729" s="357" t="str">
        <f t="shared" si="178"/>
        <v/>
      </c>
      <c r="B3729" s="347"/>
      <c r="C3729" s="580"/>
      <c r="D3729" s="349"/>
      <c r="E3729" s="349"/>
      <c r="F3729" s="350"/>
      <c r="G3729" s="349"/>
      <c r="H3729" s="349"/>
      <c r="I3729" s="351"/>
      <c r="J3729" s="352"/>
      <c r="K3729" s="352"/>
      <c r="L3729" s="353"/>
      <c r="M3729" s="352"/>
      <c r="N3729" s="371"/>
      <c r="O3729" s="74">
        <f t="shared" si="180"/>
        <v>0</v>
      </c>
      <c r="P3729" s="74">
        <f t="shared" si="181"/>
        <v>0</v>
      </c>
      <c r="Q3729" s="139" t="str">
        <f t="shared" si="179"/>
        <v/>
      </c>
    </row>
    <row r="3730" spans="1:17" x14ac:dyDescent="0.2">
      <c r="A3730" s="357" t="str">
        <f t="shared" si="178"/>
        <v/>
      </c>
      <c r="B3730" s="347"/>
      <c r="C3730" s="580"/>
      <c r="D3730" s="349"/>
      <c r="E3730" s="349"/>
      <c r="F3730" s="350"/>
      <c r="G3730" s="349"/>
      <c r="H3730" s="349"/>
      <c r="I3730" s="351"/>
      <c r="J3730" s="352"/>
      <c r="K3730" s="352"/>
      <c r="L3730" s="353"/>
      <c r="M3730" s="352"/>
      <c r="N3730" s="371"/>
      <c r="O3730" s="322">
        <f t="shared" si="180"/>
        <v>0</v>
      </c>
      <c r="P3730" s="322">
        <f t="shared" si="181"/>
        <v>0</v>
      </c>
      <c r="Q3730" s="323" t="str">
        <f t="shared" si="179"/>
        <v/>
      </c>
    </row>
    <row r="3731" spans="1:17" x14ac:dyDescent="0.2">
      <c r="A3731" s="357" t="str">
        <f t="shared" si="178"/>
        <v/>
      </c>
      <c r="B3731" s="347"/>
      <c r="C3731" s="580"/>
      <c r="D3731" s="349"/>
      <c r="E3731" s="349"/>
      <c r="F3731" s="350"/>
      <c r="G3731" s="349"/>
      <c r="H3731" s="349"/>
      <c r="I3731" s="351"/>
      <c r="J3731" s="352"/>
      <c r="K3731" s="352"/>
      <c r="L3731" s="353"/>
      <c r="M3731" s="352"/>
      <c r="N3731" s="371"/>
      <c r="O3731" s="74">
        <f t="shared" si="180"/>
        <v>0</v>
      </c>
      <c r="P3731" s="74">
        <f t="shared" si="181"/>
        <v>0</v>
      </c>
      <c r="Q3731" s="96" t="str">
        <f t="shared" si="179"/>
        <v/>
      </c>
    </row>
    <row r="3732" spans="1:17" x14ac:dyDescent="0.2">
      <c r="A3732" s="357" t="str">
        <f t="shared" si="178"/>
        <v/>
      </c>
      <c r="B3732" s="347"/>
      <c r="C3732" s="580"/>
      <c r="D3732" s="349"/>
      <c r="E3732" s="349"/>
      <c r="F3732" s="350"/>
      <c r="G3732" s="349"/>
      <c r="H3732" s="349"/>
      <c r="I3732" s="351"/>
      <c r="J3732" s="352"/>
      <c r="K3732" s="352"/>
      <c r="L3732" s="353"/>
      <c r="M3732" s="352"/>
      <c r="N3732" s="371"/>
      <c r="O3732" s="74">
        <f t="shared" si="180"/>
        <v>0</v>
      </c>
      <c r="P3732" s="74">
        <f t="shared" si="181"/>
        <v>0</v>
      </c>
      <c r="Q3732" s="96" t="str">
        <f t="shared" si="179"/>
        <v/>
      </c>
    </row>
    <row r="3733" spans="1:17" x14ac:dyDescent="0.2">
      <c r="A3733" s="357" t="str">
        <f t="shared" si="178"/>
        <v/>
      </c>
      <c r="B3733" s="347"/>
      <c r="C3733" s="580"/>
      <c r="D3733" s="349"/>
      <c r="E3733" s="349"/>
      <c r="F3733" s="350"/>
      <c r="G3733" s="349"/>
      <c r="H3733" s="349"/>
      <c r="I3733" s="351"/>
      <c r="J3733" s="352"/>
      <c r="K3733" s="352"/>
      <c r="L3733" s="353"/>
      <c r="M3733" s="352"/>
      <c r="N3733" s="371"/>
      <c r="O3733" s="74">
        <f t="shared" si="180"/>
        <v>0</v>
      </c>
      <c r="P3733" s="74">
        <f t="shared" si="181"/>
        <v>0</v>
      </c>
      <c r="Q3733" s="139" t="str">
        <f t="shared" si="179"/>
        <v/>
      </c>
    </row>
    <row r="3734" spans="1:17" x14ac:dyDescent="0.2">
      <c r="A3734" s="357" t="str">
        <f t="shared" si="178"/>
        <v/>
      </c>
      <c r="B3734" s="347"/>
      <c r="C3734" s="580"/>
      <c r="D3734" s="349"/>
      <c r="E3734" s="349"/>
      <c r="F3734" s="350"/>
      <c r="G3734" s="349"/>
      <c r="H3734" s="349"/>
      <c r="I3734" s="351"/>
      <c r="J3734" s="352"/>
      <c r="K3734" s="352"/>
      <c r="L3734" s="353"/>
      <c r="M3734" s="352"/>
      <c r="N3734" s="371"/>
      <c r="O3734" s="322">
        <f t="shared" si="180"/>
        <v>0</v>
      </c>
      <c r="P3734" s="322">
        <f t="shared" si="181"/>
        <v>0</v>
      </c>
      <c r="Q3734" s="323" t="str">
        <f t="shared" si="179"/>
        <v/>
      </c>
    </row>
    <row r="3735" spans="1:17" x14ac:dyDescent="0.2">
      <c r="A3735" s="357" t="str">
        <f t="shared" si="178"/>
        <v/>
      </c>
      <c r="B3735" s="347"/>
      <c r="C3735" s="580"/>
      <c r="D3735" s="349"/>
      <c r="E3735" s="349"/>
      <c r="F3735" s="350"/>
      <c r="G3735" s="349"/>
      <c r="H3735" s="349"/>
      <c r="I3735" s="351"/>
      <c r="J3735" s="352"/>
      <c r="K3735" s="352"/>
      <c r="L3735" s="353"/>
      <c r="M3735" s="352"/>
      <c r="N3735" s="371"/>
      <c r="O3735" s="74">
        <f t="shared" si="180"/>
        <v>0</v>
      </c>
      <c r="P3735" s="74">
        <f t="shared" si="181"/>
        <v>0</v>
      </c>
      <c r="Q3735" s="96" t="str">
        <f t="shared" si="179"/>
        <v/>
      </c>
    </row>
    <row r="3736" spans="1:17" x14ac:dyDescent="0.2">
      <c r="A3736" s="357" t="str">
        <f t="shared" ref="A3736:A3799" si="182">IF(B3736="","",ROW()-ROW($A$3))</f>
        <v/>
      </c>
      <c r="B3736" s="347"/>
      <c r="C3736" s="580"/>
      <c r="D3736" s="349"/>
      <c r="E3736" s="349"/>
      <c r="F3736" s="350"/>
      <c r="G3736" s="349"/>
      <c r="H3736" s="349"/>
      <c r="I3736" s="351"/>
      <c r="J3736" s="352"/>
      <c r="K3736" s="352"/>
      <c r="L3736" s="353"/>
      <c r="M3736" s="352"/>
      <c r="N3736" s="371"/>
      <c r="O3736" s="74">
        <f t="shared" si="180"/>
        <v>0</v>
      </c>
      <c r="P3736" s="74">
        <f t="shared" si="181"/>
        <v>0</v>
      </c>
      <c r="Q3736" s="96" t="str">
        <f t="shared" si="179"/>
        <v/>
      </c>
    </row>
    <row r="3737" spans="1:17" x14ac:dyDescent="0.2">
      <c r="A3737" s="357" t="str">
        <f t="shared" si="182"/>
        <v/>
      </c>
      <c r="B3737" s="347"/>
      <c r="C3737" s="580"/>
      <c r="D3737" s="349"/>
      <c r="E3737" s="349"/>
      <c r="F3737" s="350"/>
      <c r="G3737" s="349"/>
      <c r="H3737" s="349"/>
      <c r="I3737" s="351"/>
      <c r="J3737" s="352"/>
      <c r="K3737" s="352"/>
      <c r="L3737" s="353"/>
      <c r="M3737" s="352"/>
      <c r="N3737" s="371"/>
      <c r="O3737" s="74">
        <f t="shared" si="180"/>
        <v>0</v>
      </c>
      <c r="P3737" s="74">
        <f t="shared" si="181"/>
        <v>0</v>
      </c>
      <c r="Q3737" s="139" t="str">
        <f t="shared" si="179"/>
        <v/>
      </c>
    </row>
    <row r="3738" spans="1:17" x14ac:dyDescent="0.2">
      <c r="A3738" s="357" t="str">
        <f t="shared" si="182"/>
        <v/>
      </c>
      <c r="B3738" s="347"/>
      <c r="C3738" s="580"/>
      <c r="D3738" s="349"/>
      <c r="E3738" s="349"/>
      <c r="F3738" s="350"/>
      <c r="G3738" s="349"/>
      <c r="H3738" s="349"/>
      <c r="I3738" s="351"/>
      <c r="J3738" s="352"/>
      <c r="K3738" s="352"/>
      <c r="L3738" s="353"/>
      <c r="M3738" s="352"/>
      <c r="N3738" s="371"/>
      <c r="O3738" s="322">
        <f t="shared" si="180"/>
        <v>0</v>
      </c>
      <c r="P3738" s="322">
        <f t="shared" si="181"/>
        <v>0</v>
      </c>
      <c r="Q3738" s="323" t="str">
        <f t="shared" si="179"/>
        <v/>
      </c>
    </row>
    <row r="3739" spans="1:17" x14ac:dyDescent="0.2">
      <c r="A3739" s="357" t="str">
        <f t="shared" si="182"/>
        <v/>
      </c>
      <c r="B3739" s="347"/>
      <c r="C3739" s="580"/>
      <c r="D3739" s="349"/>
      <c r="E3739" s="349"/>
      <c r="F3739" s="350"/>
      <c r="G3739" s="349"/>
      <c r="H3739" s="349"/>
      <c r="I3739" s="351"/>
      <c r="J3739" s="352"/>
      <c r="K3739" s="352"/>
      <c r="L3739" s="353"/>
      <c r="M3739" s="352"/>
      <c r="N3739" s="371"/>
      <c r="O3739" s="74">
        <f t="shared" si="180"/>
        <v>0</v>
      </c>
      <c r="P3739" s="74">
        <f t="shared" si="181"/>
        <v>0</v>
      </c>
      <c r="Q3739" s="96" t="str">
        <f t="shared" si="179"/>
        <v/>
      </c>
    </row>
    <row r="3740" spans="1:17" x14ac:dyDescent="0.2">
      <c r="A3740" s="357" t="str">
        <f t="shared" si="182"/>
        <v/>
      </c>
      <c r="B3740" s="347"/>
      <c r="C3740" s="580"/>
      <c r="D3740" s="349"/>
      <c r="E3740" s="349"/>
      <c r="F3740" s="350"/>
      <c r="G3740" s="349"/>
      <c r="H3740" s="349"/>
      <c r="I3740" s="351"/>
      <c r="J3740" s="352"/>
      <c r="K3740" s="352"/>
      <c r="L3740" s="353"/>
      <c r="M3740" s="352"/>
      <c r="N3740" s="371"/>
      <c r="O3740" s="74">
        <f t="shared" si="180"/>
        <v>0</v>
      </c>
      <c r="P3740" s="74">
        <f t="shared" si="181"/>
        <v>0</v>
      </c>
      <c r="Q3740" s="96" t="str">
        <f t="shared" si="179"/>
        <v/>
      </c>
    </row>
    <row r="3741" spans="1:17" x14ac:dyDescent="0.2">
      <c r="A3741" s="357" t="str">
        <f t="shared" si="182"/>
        <v/>
      </c>
      <c r="B3741" s="347"/>
      <c r="C3741" s="580"/>
      <c r="D3741" s="349"/>
      <c r="E3741" s="349"/>
      <c r="F3741" s="350"/>
      <c r="G3741" s="349"/>
      <c r="H3741" s="349"/>
      <c r="I3741" s="351"/>
      <c r="J3741" s="352"/>
      <c r="K3741" s="352"/>
      <c r="L3741" s="353"/>
      <c r="M3741" s="352"/>
      <c r="N3741" s="371"/>
      <c r="O3741" s="74">
        <f t="shared" si="180"/>
        <v>0</v>
      </c>
      <c r="P3741" s="74">
        <f t="shared" si="181"/>
        <v>0</v>
      </c>
      <c r="Q3741" s="139" t="str">
        <f t="shared" si="179"/>
        <v/>
      </c>
    </row>
    <row r="3742" spans="1:17" x14ac:dyDescent="0.2">
      <c r="A3742" s="357" t="str">
        <f t="shared" si="182"/>
        <v/>
      </c>
      <c r="B3742" s="347"/>
      <c r="C3742" s="580"/>
      <c r="D3742" s="349"/>
      <c r="E3742" s="349"/>
      <c r="F3742" s="350"/>
      <c r="G3742" s="349"/>
      <c r="H3742" s="349"/>
      <c r="I3742" s="351"/>
      <c r="J3742" s="352"/>
      <c r="K3742" s="352"/>
      <c r="L3742" s="353"/>
      <c r="M3742" s="352"/>
      <c r="N3742" s="371"/>
      <c r="O3742" s="322">
        <f t="shared" si="180"/>
        <v>0</v>
      </c>
      <c r="P3742" s="322">
        <f t="shared" si="181"/>
        <v>0</v>
      </c>
      <c r="Q3742" s="323" t="str">
        <f t="shared" si="179"/>
        <v/>
      </c>
    </row>
    <row r="3743" spans="1:17" x14ac:dyDescent="0.2">
      <c r="A3743" s="357" t="str">
        <f t="shared" si="182"/>
        <v/>
      </c>
      <c r="B3743" s="347"/>
      <c r="C3743" s="580"/>
      <c r="D3743" s="349"/>
      <c r="E3743" s="349"/>
      <c r="F3743" s="350"/>
      <c r="G3743" s="349"/>
      <c r="H3743" s="349"/>
      <c r="I3743" s="351"/>
      <c r="J3743" s="352"/>
      <c r="K3743" s="352"/>
      <c r="L3743" s="353"/>
      <c r="M3743" s="352"/>
      <c r="N3743" s="371"/>
      <c r="O3743" s="74">
        <f t="shared" si="180"/>
        <v>0</v>
      </c>
      <c r="P3743" s="74">
        <f t="shared" si="181"/>
        <v>0</v>
      </c>
      <c r="Q3743" s="96" t="str">
        <f t="shared" si="179"/>
        <v/>
      </c>
    </row>
    <row r="3744" spans="1:17" x14ac:dyDescent="0.2">
      <c r="A3744" s="357" t="str">
        <f t="shared" si="182"/>
        <v/>
      </c>
      <c r="B3744" s="347"/>
      <c r="C3744" s="580"/>
      <c r="D3744" s="349"/>
      <c r="E3744" s="349"/>
      <c r="F3744" s="350"/>
      <c r="G3744" s="349"/>
      <c r="H3744" s="349"/>
      <c r="I3744" s="351"/>
      <c r="J3744" s="352"/>
      <c r="K3744" s="352"/>
      <c r="L3744" s="353"/>
      <c r="M3744" s="352"/>
      <c r="N3744" s="371"/>
      <c r="O3744" s="74">
        <f t="shared" si="180"/>
        <v>0</v>
      </c>
      <c r="P3744" s="74">
        <f t="shared" si="181"/>
        <v>0</v>
      </c>
      <c r="Q3744" s="96" t="str">
        <f t="shared" si="179"/>
        <v/>
      </c>
    </row>
    <row r="3745" spans="1:17" x14ac:dyDescent="0.2">
      <c r="A3745" s="357" t="str">
        <f t="shared" si="182"/>
        <v/>
      </c>
      <c r="B3745" s="347"/>
      <c r="C3745" s="580"/>
      <c r="D3745" s="349"/>
      <c r="E3745" s="349"/>
      <c r="F3745" s="350"/>
      <c r="G3745" s="349"/>
      <c r="H3745" s="349"/>
      <c r="I3745" s="351"/>
      <c r="J3745" s="352"/>
      <c r="K3745" s="352"/>
      <c r="L3745" s="353"/>
      <c r="M3745" s="352"/>
      <c r="N3745" s="371"/>
      <c r="O3745" s="74">
        <f t="shared" si="180"/>
        <v>0</v>
      </c>
      <c r="P3745" s="74">
        <f t="shared" si="181"/>
        <v>0</v>
      </c>
      <c r="Q3745" s="139" t="str">
        <f t="shared" ref="Q3745:Q3808" si="183">SUBSTITUTE(D3745," ","_")</f>
        <v/>
      </c>
    </row>
    <row r="3746" spans="1:17" x14ac:dyDescent="0.2">
      <c r="A3746" s="357" t="str">
        <f t="shared" si="182"/>
        <v/>
      </c>
      <c r="B3746" s="347"/>
      <c r="C3746" s="580"/>
      <c r="D3746" s="349"/>
      <c r="E3746" s="349"/>
      <c r="F3746" s="350"/>
      <c r="G3746" s="349"/>
      <c r="H3746" s="349"/>
      <c r="I3746" s="351"/>
      <c r="J3746" s="352"/>
      <c r="K3746" s="352"/>
      <c r="L3746" s="353"/>
      <c r="M3746" s="352"/>
      <c r="N3746" s="371"/>
      <c r="O3746" s="322">
        <f t="shared" ref="O3746:O3809" si="184">IF(B3746=0,0,IF(YEAR(B3746)=$P$1,MONTH(B3746)-$O$1+1,(YEAR(B3746)-$P$1)*12-$O$1+1+MONTH(B3746)))</f>
        <v>0</v>
      </c>
      <c r="P3746" s="322">
        <f t="shared" ref="P3746:P3809" si="185">IF(C3746=0,0,IF(YEAR(C3746)=$P$1,MONTH(C3746)-$O$1+1,(YEAR(C3746)-$P$1)*12-$O$1+1+MONTH(C3746)))</f>
        <v>0</v>
      </c>
      <c r="Q3746" s="323" t="str">
        <f t="shared" si="183"/>
        <v/>
      </c>
    </row>
    <row r="3747" spans="1:17" x14ac:dyDescent="0.2">
      <c r="A3747" s="357" t="str">
        <f t="shared" si="182"/>
        <v/>
      </c>
      <c r="B3747" s="347"/>
      <c r="C3747" s="580"/>
      <c r="D3747" s="349"/>
      <c r="E3747" s="349"/>
      <c r="F3747" s="350"/>
      <c r="G3747" s="349"/>
      <c r="H3747" s="349"/>
      <c r="I3747" s="351"/>
      <c r="J3747" s="352"/>
      <c r="K3747" s="352"/>
      <c r="L3747" s="353"/>
      <c r="M3747" s="352"/>
      <c r="N3747" s="371"/>
      <c r="O3747" s="74">
        <f t="shared" si="184"/>
        <v>0</v>
      </c>
      <c r="P3747" s="74">
        <f t="shared" si="185"/>
        <v>0</v>
      </c>
      <c r="Q3747" s="96" t="str">
        <f t="shared" si="183"/>
        <v/>
      </c>
    </row>
    <row r="3748" spans="1:17" s="330" customFormat="1" x14ac:dyDescent="0.2">
      <c r="A3748" s="357" t="str">
        <f t="shared" si="182"/>
        <v/>
      </c>
      <c r="B3748" s="373"/>
      <c r="C3748" s="417"/>
      <c r="D3748" s="372"/>
      <c r="E3748" s="372"/>
      <c r="F3748" s="374"/>
      <c r="G3748" s="372"/>
      <c r="H3748" s="372"/>
      <c r="I3748" s="372"/>
      <c r="J3748" s="375"/>
      <c r="K3748" s="375"/>
      <c r="L3748" s="375"/>
      <c r="M3748" s="375"/>
      <c r="N3748" s="418"/>
      <c r="O3748" s="74">
        <f t="shared" si="184"/>
        <v>0</v>
      </c>
      <c r="P3748" s="74">
        <f t="shared" si="185"/>
        <v>0</v>
      </c>
      <c r="Q3748" s="96" t="str">
        <f t="shared" si="183"/>
        <v/>
      </c>
    </row>
    <row r="3749" spans="1:17" x14ac:dyDescent="0.2">
      <c r="A3749" s="357" t="str">
        <f t="shared" si="182"/>
        <v/>
      </c>
      <c r="B3749" s="347"/>
      <c r="C3749" s="580"/>
      <c r="D3749" s="349"/>
      <c r="E3749" s="349"/>
      <c r="F3749" s="350"/>
      <c r="G3749" s="349"/>
      <c r="H3749" s="349"/>
      <c r="I3749" s="351"/>
      <c r="J3749" s="352"/>
      <c r="K3749" s="352"/>
      <c r="L3749" s="353"/>
      <c r="M3749" s="352"/>
      <c r="N3749" s="371"/>
      <c r="O3749" s="74">
        <f t="shared" si="184"/>
        <v>0</v>
      </c>
      <c r="P3749" s="74">
        <f t="shared" si="185"/>
        <v>0</v>
      </c>
      <c r="Q3749" s="139" t="str">
        <f t="shared" si="183"/>
        <v/>
      </c>
    </row>
    <row r="3750" spans="1:17" x14ac:dyDescent="0.2">
      <c r="A3750" s="357" t="str">
        <f t="shared" si="182"/>
        <v/>
      </c>
      <c r="B3750" s="347"/>
      <c r="C3750" s="580"/>
      <c r="D3750" s="349"/>
      <c r="E3750" s="349"/>
      <c r="F3750" s="350"/>
      <c r="G3750" s="349"/>
      <c r="H3750" s="349"/>
      <c r="I3750" s="351"/>
      <c r="J3750" s="352"/>
      <c r="K3750" s="352"/>
      <c r="L3750" s="353"/>
      <c r="M3750" s="352"/>
      <c r="N3750" s="371"/>
      <c r="O3750" s="322">
        <f t="shared" si="184"/>
        <v>0</v>
      </c>
      <c r="P3750" s="322">
        <f t="shared" si="185"/>
        <v>0</v>
      </c>
      <c r="Q3750" s="323" t="str">
        <f t="shared" si="183"/>
        <v/>
      </c>
    </row>
    <row r="3751" spans="1:17" x14ac:dyDescent="0.2">
      <c r="A3751" s="357" t="str">
        <f t="shared" si="182"/>
        <v/>
      </c>
      <c r="B3751" s="347"/>
      <c r="C3751" s="580"/>
      <c r="D3751" s="349"/>
      <c r="E3751" s="349"/>
      <c r="F3751" s="350"/>
      <c r="G3751" s="349"/>
      <c r="H3751" s="349"/>
      <c r="I3751" s="351"/>
      <c r="J3751" s="352"/>
      <c r="K3751" s="352"/>
      <c r="L3751" s="353"/>
      <c r="M3751" s="352"/>
      <c r="N3751" s="371"/>
      <c r="O3751" s="74">
        <f t="shared" si="184"/>
        <v>0</v>
      </c>
      <c r="P3751" s="74">
        <f t="shared" si="185"/>
        <v>0</v>
      </c>
      <c r="Q3751" s="96" t="str">
        <f t="shared" si="183"/>
        <v/>
      </c>
    </row>
    <row r="3752" spans="1:17" x14ac:dyDescent="0.2">
      <c r="A3752" s="357" t="str">
        <f t="shared" si="182"/>
        <v/>
      </c>
      <c r="B3752" s="347"/>
      <c r="C3752" s="580"/>
      <c r="D3752" s="349"/>
      <c r="E3752" s="349"/>
      <c r="F3752" s="350"/>
      <c r="G3752" s="349"/>
      <c r="H3752" s="349"/>
      <c r="I3752" s="351"/>
      <c r="J3752" s="352"/>
      <c r="K3752" s="352"/>
      <c r="L3752" s="353"/>
      <c r="M3752" s="352"/>
      <c r="N3752" s="371"/>
      <c r="O3752" s="74">
        <f t="shared" si="184"/>
        <v>0</v>
      </c>
      <c r="P3752" s="74">
        <f t="shared" si="185"/>
        <v>0</v>
      </c>
      <c r="Q3752" s="96" t="str">
        <f t="shared" si="183"/>
        <v/>
      </c>
    </row>
    <row r="3753" spans="1:17" x14ac:dyDescent="0.2">
      <c r="A3753" s="357" t="str">
        <f t="shared" si="182"/>
        <v/>
      </c>
      <c r="B3753" s="347"/>
      <c r="C3753" s="580"/>
      <c r="D3753" s="349"/>
      <c r="E3753" s="349"/>
      <c r="F3753" s="350"/>
      <c r="G3753" s="349"/>
      <c r="H3753" s="349"/>
      <c r="I3753" s="351"/>
      <c r="J3753" s="352"/>
      <c r="K3753" s="352"/>
      <c r="L3753" s="353"/>
      <c r="M3753" s="352"/>
      <c r="N3753" s="371"/>
      <c r="O3753" s="74">
        <f t="shared" si="184"/>
        <v>0</v>
      </c>
      <c r="P3753" s="74">
        <f t="shared" si="185"/>
        <v>0</v>
      </c>
      <c r="Q3753" s="139" t="str">
        <f t="shared" si="183"/>
        <v/>
      </c>
    </row>
    <row r="3754" spans="1:17" x14ac:dyDescent="0.2">
      <c r="A3754" s="357" t="str">
        <f t="shared" si="182"/>
        <v/>
      </c>
      <c r="B3754" s="347"/>
      <c r="C3754" s="580"/>
      <c r="D3754" s="349"/>
      <c r="E3754" s="349"/>
      <c r="F3754" s="350"/>
      <c r="G3754" s="349"/>
      <c r="H3754" s="349"/>
      <c r="I3754" s="351"/>
      <c r="J3754" s="352"/>
      <c r="K3754" s="352"/>
      <c r="L3754" s="353"/>
      <c r="M3754" s="352"/>
      <c r="N3754" s="371"/>
      <c r="O3754" s="322">
        <f t="shared" si="184"/>
        <v>0</v>
      </c>
      <c r="P3754" s="322">
        <f t="shared" si="185"/>
        <v>0</v>
      </c>
      <c r="Q3754" s="323" t="str">
        <f t="shared" si="183"/>
        <v/>
      </c>
    </row>
    <row r="3755" spans="1:17" x14ac:dyDescent="0.2">
      <c r="A3755" s="357" t="str">
        <f t="shared" si="182"/>
        <v/>
      </c>
      <c r="B3755" s="347"/>
      <c r="C3755" s="580"/>
      <c r="D3755" s="349"/>
      <c r="E3755" s="349"/>
      <c r="F3755" s="350"/>
      <c r="G3755" s="349"/>
      <c r="H3755" s="349"/>
      <c r="I3755" s="351"/>
      <c r="J3755" s="352"/>
      <c r="K3755" s="352"/>
      <c r="L3755" s="353"/>
      <c r="M3755" s="352"/>
      <c r="N3755" s="371"/>
      <c r="O3755" s="74">
        <f t="shared" si="184"/>
        <v>0</v>
      </c>
      <c r="P3755" s="74">
        <f t="shared" si="185"/>
        <v>0</v>
      </c>
      <c r="Q3755" s="96" t="str">
        <f t="shared" si="183"/>
        <v/>
      </c>
    </row>
    <row r="3756" spans="1:17" x14ac:dyDescent="0.2">
      <c r="A3756" s="357" t="str">
        <f t="shared" si="182"/>
        <v/>
      </c>
      <c r="B3756" s="347"/>
      <c r="C3756" s="580"/>
      <c r="D3756" s="349"/>
      <c r="E3756" s="349"/>
      <c r="F3756" s="350"/>
      <c r="G3756" s="349"/>
      <c r="H3756" s="349"/>
      <c r="I3756" s="351"/>
      <c r="J3756" s="352"/>
      <c r="K3756" s="352"/>
      <c r="L3756" s="353"/>
      <c r="M3756" s="352"/>
      <c r="N3756" s="371"/>
      <c r="O3756" s="74">
        <f t="shared" si="184"/>
        <v>0</v>
      </c>
      <c r="P3756" s="74">
        <f t="shared" si="185"/>
        <v>0</v>
      </c>
      <c r="Q3756" s="96" t="str">
        <f t="shared" si="183"/>
        <v/>
      </c>
    </row>
    <row r="3757" spans="1:17" x14ac:dyDescent="0.2">
      <c r="A3757" s="357" t="str">
        <f t="shared" si="182"/>
        <v/>
      </c>
      <c r="B3757" s="347"/>
      <c r="C3757" s="580"/>
      <c r="D3757" s="349"/>
      <c r="E3757" s="349"/>
      <c r="F3757" s="350"/>
      <c r="G3757" s="349"/>
      <c r="H3757" s="349"/>
      <c r="I3757" s="351"/>
      <c r="J3757" s="352"/>
      <c r="K3757" s="352"/>
      <c r="L3757" s="353"/>
      <c r="M3757" s="352"/>
      <c r="N3757" s="371"/>
      <c r="O3757" s="74">
        <f t="shared" si="184"/>
        <v>0</v>
      </c>
      <c r="P3757" s="74">
        <f t="shared" si="185"/>
        <v>0</v>
      </c>
      <c r="Q3757" s="139" t="str">
        <f t="shared" si="183"/>
        <v/>
      </c>
    </row>
    <row r="3758" spans="1:17" x14ac:dyDescent="0.2">
      <c r="A3758" s="357" t="str">
        <f t="shared" si="182"/>
        <v/>
      </c>
      <c r="B3758" s="347"/>
      <c r="C3758" s="580"/>
      <c r="D3758" s="349"/>
      <c r="E3758" s="349"/>
      <c r="F3758" s="350"/>
      <c r="G3758" s="349"/>
      <c r="H3758" s="349"/>
      <c r="I3758" s="351"/>
      <c r="J3758" s="352"/>
      <c r="K3758" s="352"/>
      <c r="L3758" s="353"/>
      <c r="M3758" s="352"/>
      <c r="N3758" s="371"/>
      <c r="O3758" s="322">
        <f t="shared" si="184"/>
        <v>0</v>
      </c>
      <c r="P3758" s="322">
        <f t="shared" si="185"/>
        <v>0</v>
      </c>
      <c r="Q3758" s="323" t="str">
        <f t="shared" si="183"/>
        <v/>
      </c>
    </row>
    <row r="3759" spans="1:17" x14ac:dyDescent="0.2">
      <c r="A3759" s="357" t="str">
        <f t="shared" si="182"/>
        <v/>
      </c>
      <c r="B3759" s="347"/>
      <c r="C3759" s="580"/>
      <c r="D3759" s="349"/>
      <c r="E3759" s="349"/>
      <c r="F3759" s="350"/>
      <c r="G3759" s="349"/>
      <c r="H3759" s="349"/>
      <c r="I3759" s="351"/>
      <c r="J3759" s="352"/>
      <c r="K3759" s="352"/>
      <c r="L3759" s="353"/>
      <c r="M3759" s="352"/>
      <c r="N3759" s="371"/>
      <c r="O3759" s="74">
        <f t="shared" si="184"/>
        <v>0</v>
      </c>
      <c r="P3759" s="74">
        <f t="shared" si="185"/>
        <v>0</v>
      </c>
      <c r="Q3759" s="96" t="str">
        <f t="shared" si="183"/>
        <v/>
      </c>
    </row>
    <row r="3760" spans="1:17" x14ac:dyDescent="0.2">
      <c r="A3760" s="357" t="str">
        <f t="shared" si="182"/>
        <v/>
      </c>
      <c r="B3760" s="347"/>
      <c r="C3760" s="580"/>
      <c r="D3760" s="349"/>
      <c r="E3760" s="349"/>
      <c r="F3760" s="350"/>
      <c r="G3760" s="349"/>
      <c r="H3760" s="349"/>
      <c r="I3760" s="351"/>
      <c r="J3760" s="352"/>
      <c r="K3760" s="352"/>
      <c r="L3760" s="353"/>
      <c r="M3760" s="352"/>
      <c r="N3760" s="371"/>
      <c r="O3760" s="74">
        <f t="shared" si="184"/>
        <v>0</v>
      </c>
      <c r="P3760" s="74">
        <f t="shared" si="185"/>
        <v>0</v>
      </c>
      <c r="Q3760" s="96" t="str">
        <f t="shared" si="183"/>
        <v/>
      </c>
    </row>
    <row r="3761" spans="1:17" x14ac:dyDescent="0.2">
      <c r="A3761" s="357" t="str">
        <f t="shared" si="182"/>
        <v/>
      </c>
      <c r="B3761" s="347"/>
      <c r="C3761" s="580"/>
      <c r="D3761" s="349"/>
      <c r="E3761" s="349"/>
      <c r="F3761" s="350"/>
      <c r="G3761" s="349"/>
      <c r="H3761" s="349"/>
      <c r="I3761" s="351"/>
      <c r="J3761" s="352"/>
      <c r="K3761" s="352"/>
      <c r="L3761" s="353"/>
      <c r="M3761" s="352"/>
      <c r="N3761" s="371"/>
      <c r="O3761" s="74">
        <f t="shared" si="184"/>
        <v>0</v>
      </c>
      <c r="P3761" s="74">
        <f t="shared" si="185"/>
        <v>0</v>
      </c>
      <c r="Q3761" s="139" t="str">
        <f t="shared" si="183"/>
        <v/>
      </c>
    </row>
    <row r="3762" spans="1:17" x14ac:dyDescent="0.2">
      <c r="A3762" s="357" t="str">
        <f t="shared" si="182"/>
        <v/>
      </c>
      <c r="B3762" s="347"/>
      <c r="C3762" s="580"/>
      <c r="D3762" s="349"/>
      <c r="E3762" s="349"/>
      <c r="F3762" s="350"/>
      <c r="G3762" s="349"/>
      <c r="H3762" s="349"/>
      <c r="I3762" s="351"/>
      <c r="J3762" s="352"/>
      <c r="K3762" s="352"/>
      <c r="L3762" s="353"/>
      <c r="M3762" s="352"/>
      <c r="N3762" s="371"/>
      <c r="O3762" s="322">
        <f t="shared" si="184"/>
        <v>0</v>
      </c>
      <c r="P3762" s="322">
        <f t="shared" si="185"/>
        <v>0</v>
      </c>
      <c r="Q3762" s="323" t="str">
        <f t="shared" si="183"/>
        <v/>
      </c>
    </row>
    <row r="3763" spans="1:17" x14ac:dyDescent="0.2">
      <c r="A3763" s="357" t="str">
        <f t="shared" si="182"/>
        <v/>
      </c>
      <c r="B3763" s="347"/>
      <c r="C3763" s="580"/>
      <c r="D3763" s="349"/>
      <c r="E3763" s="349"/>
      <c r="F3763" s="350"/>
      <c r="G3763" s="349"/>
      <c r="H3763" s="349"/>
      <c r="I3763" s="351"/>
      <c r="J3763" s="352"/>
      <c r="K3763" s="352"/>
      <c r="L3763" s="353"/>
      <c r="M3763" s="352"/>
      <c r="N3763" s="371"/>
      <c r="O3763" s="74">
        <f t="shared" si="184"/>
        <v>0</v>
      </c>
      <c r="P3763" s="74">
        <f t="shared" si="185"/>
        <v>0</v>
      </c>
      <c r="Q3763" s="96" t="str">
        <f t="shared" si="183"/>
        <v/>
      </c>
    </row>
    <row r="3764" spans="1:17" x14ac:dyDescent="0.2">
      <c r="A3764" s="357" t="str">
        <f t="shared" si="182"/>
        <v/>
      </c>
      <c r="B3764" s="347"/>
      <c r="C3764" s="580"/>
      <c r="D3764" s="349"/>
      <c r="E3764" s="349"/>
      <c r="F3764" s="350"/>
      <c r="G3764" s="349"/>
      <c r="H3764" s="349"/>
      <c r="I3764" s="351"/>
      <c r="J3764" s="352"/>
      <c r="K3764" s="352"/>
      <c r="L3764" s="353"/>
      <c r="M3764" s="352"/>
      <c r="N3764" s="371"/>
      <c r="O3764" s="74">
        <f t="shared" si="184"/>
        <v>0</v>
      </c>
      <c r="P3764" s="74">
        <f t="shared" si="185"/>
        <v>0</v>
      </c>
      <c r="Q3764" s="96" t="str">
        <f t="shared" si="183"/>
        <v/>
      </c>
    </row>
    <row r="3765" spans="1:17" x14ac:dyDescent="0.2">
      <c r="A3765" s="357" t="str">
        <f t="shared" si="182"/>
        <v/>
      </c>
      <c r="B3765" s="347"/>
      <c r="C3765" s="580"/>
      <c r="D3765" s="349"/>
      <c r="E3765" s="349"/>
      <c r="F3765" s="350"/>
      <c r="G3765" s="349"/>
      <c r="H3765" s="349"/>
      <c r="I3765" s="351"/>
      <c r="J3765" s="352"/>
      <c r="K3765" s="352"/>
      <c r="L3765" s="353"/>
      <c r="M3765" s="352"/>
      <c r="N3765" s="371"/>
      <c r="O3765" s="74">
        <f t="shared" si="184"/>
        <v>0</v>
      </c>
      <c r="P3765" s="74">
        <f t="shared" si="185"/>
        <v>0</v>
      </c>
      <c r="Q3765" s="139" t="str">
        <f t="shared" si="183"/>
        <v/>
      </c>
    </row>
    <row r="3766" spans="1:17" s="324" customFormat="1" x14ac:dyDescent="0.2">
      <c r="A3766" s="357" t="str">
        <f t="shared" si="182"/>
        <v/>
      </c>
      <c r="B3766" s="373"/>
      <c r="C3766" s="417"/>
      <c r="D3766" s="372"/>
      <c r="E3766" s="372"/>
      <c r="F3766" s="374"/>
      <c r="G3766" s="372"/>
      <c r="H3766" s="372"/>
      <c r="I3766" s="372"/>
      <c r="J3766" s="375"/>
      <c r="K3766" s="375"/>
      <c r="L3766" s="375"/>
      <c r="M3766" s="375"/>
      <c r="N3766" s="418"/>
      <c r="O3766" s="322">
        <f t="shared" si="184"/>
        <v>0</v>
      </c>
      <c r="P3766" s="322">
        <f t="shared" si="185"/>
        <v>0</v>
      </c>
      <c r="Q3766" s="323" t="str">
        <f t="shared" si="183"/>
        <v/>
      </c>
    </row>
    <row r="3767" spans="1:17" x14ac:dyDescent="0.2">
      <c r="A3767" s="357" t="str">
        <f t="shared" si="182"/>
        <v/>
      </c>
      <c r="B3767" s="347"/>
      <c r="C3767" s="580"/>
      <c r="D3767" s="349"/>
      <c r="E3767" s="349"/>
      <c r="F3767" s="350"/>
      <c r="G3767" s="349"/>
      <c r="H3767" s="349"/>
      <c r="I3767" s="351"/>
      <c r="J3767" s="352"/>
      <c r="K3767" s="352"/>
      <c r="L3767" s="353"/>
      <c r="M3767" s="352"/>
      <c r="N3767" s="371"/>
      <c r="O3767" s="74">
        <f t="shared" si="184"/>
        <v>0</v>
      </c>
      <c r="P3767" s="74">
        <f t="shared" si="185"/>
        <v>0</v>
      </c>
      <c r="Q3767" s="96" t="str">
        <f t="shared" si="183"/>
        <v/>
      </c>
    </row>
    <row r="3768" spans="1:17" s="324" customFormat="1" x14ac:dyDescent="0.2">
      <c r="A3768" s="357" t="str">
        <f t="shared" si="182"/>
        <v/>
      </c>
      <c r="B3768" s="373"/>
      <c r="C3768" s="417"/>
      <c r="D3768" s="372"/>
      <c r="E3768" s="372"/>
      <c r="F3768" s="374"/>
      <c r="G3768" s="372"/>
      <c r="H3768" s="372"/>
      <c r="I3768" s="372"/>
      <c r="J3768" s="375"/>
      <c r="K3768" s="375"/>
      <c r="L3768" s="375"/>
      <c r="M3768" s="375"/>
      <c r="N3768" s="418"/>
      <c r="O3768" s="74">
        <f t="shared" si="184"/>
        <v>0</v>
      </c>
      <c r="P3768" s="74">
        <f t="shared" si="185"/>
        <v>0</v>
      </c>
      <c r="Q3768" s="96" t="str">
        <f t="shared" si="183"/>
        <v/>
      </c>
    </row>
    <row r="3769" spans="1:17" x14ac:dyDescent="0.2">
      <c r="A3769" s="357" t="str">
        <f t="shared" si="182"/>
        <v/>
      </c>
      <c r="B3769" s="347"/>
      <c r="C3769" s="580"/>
      <c r="D3769" s="349"/>
      <c r="E3769" s="349"/>
      <c r="F3769" s="350"/>
      <c r="G3769" s="349"/>
      <c r="H3769" s="349"/>
      <c r="I3769" s="351"/>
      <c r="J3769" s="352"/>
      <c r="K3769" s="352"/>
      <c r="L3769" s="353"/>
      <c r="M3769" s="352"/>
      <c r="N3769" s="371"/>
      <c r="O3769" s="74">
        <f t="shared" si="184"/>
        <v>0</v>
      </c>
      <c r="P3769" s="74">
        <f t="shared" si="185"/>
        <v>0</v>
      </c>
      <c r="Q3769" s="139" t="str">
        <f t="shared" si="183"/>
        <v/>
      </c>
    </row>
    <row r="3770" spans="1:17" x14ac:dyDescent="0.2">
      <c r="A3770" s="357" t="str">
        <f t="shared" si="182"/>
        <v/>
      </c>
      <c r="B3770" s="347"/>
      <c r="C3770" s="580"/>
      <c r="D3770" s="349"/>
      <c r="E3770" s="349"/>
      <c r="F3770" s="350"/>
      <c r="G3770" s="349"/>
      <c r="H3770" s="349"/>
      <c r="I3770" s="351"/>
      <c r="J3770" s="352"/>
      <c r="K3770" s="352"/>
      <c r="L3770" s="353"/>
      <c r="M3770" s="352"/>
      <c r="N3770" s="371"/>
      <c r="O3770" s="322">
        <f t="shared" si="184"/>
        <v>0</v>
      </c>
      <c r="P3770" s="322">
        <f t="shared" si="185"/>
        <v>0</v>
      </c>
      <c r="Q3770" s="323" t="str">
        <f t="shared" si="183"/>
        <v/>
      </c>
    </row>
    <row r="3771" spans="1:17" x14ac:dyDescent="0.2">
      <c r="A3771" s="357" t="str">
        <f t="shared" si="182"/>
        <v/>
      </c>
      <c r="B3771" s="347"/>
      <c r="C3771" s="580"/>
      <c r="D3771" s="349"/>
      <c r="E3771" s="349"/>
      <c r="F3771" s="350"/>
      <c r="G3771" s="349"/>
      <c r="H3771" s="349"/>
      <c r="I3771" s="351"/>
      <c r="J3771" s="352"/>
      <c r="K3771" s="352"/>
      <c r="L3771" s="353"/>
      <c r="M3771" s="352"/>
      <c r="N3771" s="371"/>
      <c r="O3771" s="74">
        <f t="shared" si="184"/>
        <v>0</v>
      </c>
      <c r="P3771" s="74">
        <f t="shared" si="185"/>
        <v>0</v>
      </c>
      <c r="Q3771" s="96" t="str">
        <f t="shared" si="183"/>
        <v/>
      </c>
    </row>
    <row r="3772" spans="1:17" x14ac:dyDescent="0.2">
      <c r="A3772" s="357" t="str">
        <f t="shared" si="182"/>
        <v/>
      </c>
      <c r="B3772" s="347"/>
      <c r="C3772" s="580"/>
      <c r="D3772" s="349"/>
      <c r="E3772" s="349"/>
      <c r="F3772" s="350"/>
      <c r="G3772" s="349"/>
      <c r="H3772" s="349"/>
      <c r="I3772" s="351"/>
      <c r="J3772" s="352"/>
      <c r="K3772" s="352"/>
      <c r="L3772" s="353"/>
      <c r="M3772" s="352"/>
      <c r="N3772" s="371"/>
      <c r="O3772" s="74">
        <f t="shared" si="184"/>
        <v>0</v>
      </c>
      <c r="P3772" s="74">
        <f t="shared" si="185"/>
        <v>0</v>
      </c>
      <c r="Q3772" s="96" t="str">
        <f t="shared" si="183"/>
        <v/>
      </c>
    </row>
    <row r="3773" spans="1:17" x14ac:dyDescent="0.2">
      <c r="A3773" s="357" t="str">
        <f t="shared" si="182"/>
        <v/>
      </c>
      <c r="B3773" s="347"/>
      <c r="C3773" s="580"/>
      <c r="D3773" s="349"/>
      <c r="E3773" s="349"/>
      <c r="F3773" s="350"/>
      <c r="G3773" s="349"/>
      <c r="H3773" s="349"/>
      <c r="I3773" s="351"/>
      <c r="J3773" s="352"/>
      <c r="K3773" s="352"/>
      <c r="L3773" s="353"/>
      <c r="M3773" s="352"/>
      <c r="N3773" s="371"/>
      <c r="O3773" s="74">
        <f t="shared" si="184"/>
        <v>0</v>
      </c>
      <c r="P3773" s="74">
        <f t="shared" si="185"/>
        <v>0</v>
      </c>
      <c r="Q3773" s="139" t="str">
        <f t="shared" si="183"/>
        <v/>
      </c>
    </row>
    <row r="3774" spans="1:17" x14ac:dyDescent="0.2">
      <c r="A3774" s="357" t="str">
        <f t="shared" si="182"/>
        <v/>
      </c>
      <c r="B3774" s="347"/>
      <c r="C3774" s="580"/>
      <c r="D3774" s="349"/>
      <c r="E3774" s="349"/>
      <c r="F3774" s="350"/>
      <c r="G3774" s="349"/>
      <c r="H3774" s="349"/>
      <c r="I3774" s="351"/>
      <c r="J3774" s="352"/>
      <c r="K3774" s="352"/>
      <c r="L3774" s="353"/>
      <c r="M3774" s="352"/>
      <c r="N3774" s="371"/>
      <c r="O3774" s="322">
        <f t="shared" si="184"/>
        <v>0</v>
      </c>
      <c r="P3774" s="322">
        <f t="shared" si="185"/>
        <v>0</v>
      </c>
      <c r="Q3774" s="323" t="str">
        <f t="shared" si="183"/>
        <v/>
      </c>
    </row>
    <row r="3775" spans="1:17" x14ac:dyDescent="0.2">
      <c r="A3775" s="357" t="str">
        <f t="shared" si="182"/>
        <v/>
      </c>
      <c r="B3775" s="347"/>
      <c r="C3775" s="580"/>
      <c r="D3775" s="349"/>
      <c r="E3775" s="349"/>
      <c r="F3775" s="350"/>
      <c r="G3775" s="349"/>
      <c r="H3775" s="349"/>
      <c r="I3775" s="351"/>
      <c r="J3775" s="352"/>
      <c r="K3775" s="352"/>
      <c r="L3775" s="353"/>
      <c r="M3775" s="352"/>
      <c r="N3775" s="371"/>
      <c r="O3775" s="74">
        <f t="shared" si="184"/>
        <v>0</v>
      </c>
      <c r="P3775" s="74">
        <f t="shared" si="185"/>
        <v>0</v>
      </c>
      <c r="Q3775" s="96" t="str">
        <f t="shared" si="183"/>
        <v/>
      </c>
    </row>
    <row r="3776" spans="1:17" x14ac:dyDescent="0.2">
      <c r="A3776" s="357" t="str">
        <f t="shared" si="182"/>
        <v/>
      </c>
      <c r="B3776" s="347"/>
      <c r="C3776" s="580"/>
      <c r="D3776" s="349"/>
      <c r="E3776" s="349"/>
      <c r="F3776" s="350"/>
      <c r="G3776" s="349"/>
      <c r="H3776" s="349"/>
      <c r="I3776" s="351"/>
      <c r="J3776" s="352"/>
      <c r="K3776" s="352"/>
      <c r="L3776" s="353"/>
      <c r="M3776" s="352"/>
      <c r="N3776" s="371"/>
      <c r="O3776" s="74">
        <f t="shared" si="184"/>
        <v>0</v>
      </c>
      <c r="P3776" s="74">
        <f t="shared" si="185"/>
        <v>0</v>
      </c>
      <c r="Q3776" s="96" t="str">
        <f t="shared" si="183"/>
        <v/>
      </c>
    </row>
    <row r="3777" spans="1:17" x14ac:dyDescent="0.2">
      <c r="A3777" s="357" t="str">
        <f t="shared" si="182"/>
        <v/>
      </c>
      <c r="B3777" s="347"/>
      <c r="C3777" s="580"/>
      <c r="D3777" s="349"/>
      <c r="E3777" s="349"/>
      <c r="F3777" s="350"/>
      <c r="G3777" s="349"/>
      <c r="H3777" s="349"/>
      <c r="I3777" s="351"/>
      <c r="J3777" s="352"/>
      <c r="K3777" s="352"/>
      <c r="L3777" s="353"/>
      <c r="M3777" s="352"/>
      <c r="N3777" s="371"/>
      <c r="O3777" s="74">
        <f t="shared" si="184"/>
        <v>0</v>
      </c>
      <c r="P3777" s="74">
        <f t="shared" si="185"/>
        <v>0</v>
      </c>
      <c r="Q3777" s="139" t="str">
        <f t="shared" si="183"/>
        <v/>
      </c>
    </row>
    <row r="3778" spans="1:17" x14ac:dyDescent="0.2">
      <c r="A3778" s="357" t="str">
        <f t="shared" si="182"/>
        <v/>
      </c>
      <c r="B3778" s="347"/>
      <c r="C3778" s="580"/>
      <c r="D3778" s="349"/>
      <c r="E3778" s="349"/>
      <c r="F3778" s="350"/>
      <c r="G3778" s="349"/>
      <c r="H3778" s="349"/>
      <c r="I3778" s="351"/>
      <c r="J3778" s="352"/>
      <c r="K3778" s="352"/>
      <c r="L3778" s="353"/>
      <c r="M3778" s="352"/>
      <c r="N3778" s="371"/>
      <c r="O3778" s="322">
        <f t="shared" si="184"/>
        <v>0</v>
      </c>
      <c r="P3778" s="322">
        <f t="shared" si="185"/>
        <v>0</v>
      </c>
      <c r="Q3778" s="323" t="str">
        <f t="shared" si="183"/>
        <v/>
      </c>
    </row>
    <row r="3779" spans="1:17" x14ac:dyDescent="0.2">
      <c r="A3779" s="357" t="str">
        <f t="shared" si="182"/>
        <v/>
      </c>
      <c r="B3779" s="347"/>
      <c r="C3779" s="580"/>
      <c r="D3779" s="349"/>
      <c r="E3779" s="349"/>
      <c r="F3779" s="350"/>
      <c r="G3779" s="349"/>
      <c r="H3779" s="349"/>
      <c r="I3779" s="351"/>
      <c r="J3779" s="352"/>
      <c r="K3779" s="352"/>
      <c r="L3779" s="353"/>
      <c r="M3779" s="352"/>
      <c r="N3779" s="371"/>
      <c r="O3779" s="74">
        <f t="shared" si="184"/>
        <v>0</v>
      </c>
      <c r="P3779" s="74">
        <f t="shared" si="185"/>
        <v>0</v>
      </c>
      <c r="Q3779" s="96" t="str">
        <f t="shared" si="183"/>
        <v/>
      </c>
    </row>
    <row r="3780" spans="1:17" x14ac:dyDescent="0.2">
      <c r="A3780" s="357" t="str">
        <f t="shared" si="182"/>
        <v/>
      </c>
      <c r="B3780" s="347"/>
      <c r="C3780" s="580"/>
      <c r="D3780" s="349"/>
      <c r="E3780" s="349"/>
      <c r="F3780" s="350"/>
      <c r="G3780" s="349"/>
      <c r="H3780" s="349"/>
      <c r="I3780" s="351"/>
      <c r="J3780" s="352"/>
      <c r="K3780" s="352"/>
      <c r="L3780" s="353"/>
      <c r="M3780" s="352"/>
      <c r="N3780" s="371"/>
      <c r="O3780" s="74">
        <f t="shared" si="184"/>
        <v>0</v>
      </c>
      <c r="P3780" s="74">
        <f t="shared" si="185"/>
        <v>0</v>
      </c>
      <c r="Q3780" s="96" t="str">
        <f t="shared" si="183"/>
        <v/>
      </c>
    </row>
    <row r="3781" spans="1:17" x14ac:dyDescent="0.2">
      <c r="A3781" s="357" t="str">
        <f t="shared" si="182"/>
        <v/>
      </c>
      <c r="B3781" s="347"/>
      <c r="C3781" s="580"/>
      <c r="D3781" s="349"/>
      <c r="E3781" s="349"/>
      <c r="F3781" s="350"/>
      <c r="G3781" s="349"/>
      <c r="H3781" s="349"/>
      <c r="I3781" s="351"/>
      <c r="J3781" s="352"/>
      <c r="K3781" s="352"/>
      <c r="L3781" s="353"/>
      <c r="M3781" s="352"/>
      <c r="N3781" s="371"/>
      <c r="O3781" s="74">
        <f t="shared" si="184"/>
        <v>0</v>
      </c>
      <c r="P3781" s="74">
        <f t="shared" si="185"/>
        <v>0</v>
      </c>
      <c r="Q3781" s="139" t="str">
        <f t="shared" si="183"/>
        <v/>
      </c>
    </row>
    <row r="3782" spans="1:17" x14ac:dyDescent="0.2">
      <c r="A3782" s="357" t="str">
        <f t="shared" si="182"/>
        <v/>
      </c>
      <c r="B3782" s="347"/>
      <c r="C3782" s="580"/>
      <c r="D3782" s="349"/>
      <c r="E3782" s="349"/>
      <c r="F3782" s="350"/>
      <c r="G3782" s="349"/>
      <c r="H3782" s="349"/>
      <c r="I3782" s="351"/>
      <c r="J3782" s="352"/>
      <c r="K3782" s="352"/>
      <c r="L3782" s="353"/>
      <c r="M3782" s="352"/>
      <c r="N3782" s="371"/>
      <c r="O3782" s="322">
        <f t="shared" si="184"/>
        <v>0</v>
      </c>
      <c r="P3782" s="322">
        <f t="shared" si="185"/>
        <v>0</v>
      </c>
      <c r="Q3782" s="323" t="str">
        <f t="shared" si="183"/>
        <v/>
      </c>
    </row>
    <row r="3783" spans="1:17" x14ac:dyDescent="0.2">
      <c r="A3783" s="357" t="str">
        <f t="shared" si="182"/>
        <v/>
      </c>
      <c r="B3783" s="347"/>
      <c r="C3783" s="580"/>
      <c r="D3783" s="349"/>
      <c r="E3783" s="349"/>
      <c r="F3783" s="350"/>
      <c r="G3783" s="349"/>
      <c r="H3783" s="349"/>
      <c r="I3783" s="351"/>
      <c r="J3783" s="352"/>
      <c r="K3783" s="352"/>
      <c r="L3783" s="353"/>
      <c r="M3783" s="352"/>
      <c r="N3783" s="371"/>
      <c r="O3783" s="74">
        <f t="shared" si="184"/>
        <v>0</v>
      </c>
      <c r="P3783" s="74">
        <f t="shared" si="185"/>
        <v>0</v>
      </c>
      <c r="Q3783" s="96" t="str">
        <f t="shared" si="183"/>
        <v/>
      </c>
    </row>
    <row r="3784" spans="1:17" x14ac:dyDescent="0.2">
      <c r="A3784" s="357" t="str">
        <f t="shared" si="182"/>
        <v/>
      </c>
      <c r="B3784" s="347"/>
      <c r="C3784" s="580"/>
      <c r="D3784" s="349"/>
      <c r="E3784" s="349"/>
      <c r="F3784" s="350"/>
      <c r="G3784" s="349"/>
      <c r="H3784" s="349"/>
      <c r="I3784" s="351"/>
      <c r="J3784" s="352"/>
      <c r="K3784" s="352"/>
      <c r="L3784" s="353"/>
      <c r="M3784" s="352"/>
      <c r="N3784" s="371"/>
      <c r="O3784" s="74">
        <f t="shared" si="184"/>
        <v>0</v>
      </c>
      <c r="P3784" s="74">
        <f t="shared" si="185"/>
        <v>0</v>
      </c>
      <c r="Q3784" s="96" t="str">
        <f t="shared" si="183"/>
        <v/>
      </c>
    </row>
    <row r="3785" spans="1:17" x14ac:dyDescent="0.2">
      <c r="A3785" s="357" t="str">
        <f t="shared" si="182"/>
        <v/>
      </c>
      <c r="B3785" s="347"/>
      <c r="C3785" s="580"/>
      <c r="D3785" s="349"/>
      <c r="E3785" s="349"/>
      <c r="F3785" s="350"/>
      <c r="G3785" s="349"/>
      <c r="H3785" s="349"/>
      <c r="I3785" s="351"/>
      <c r="J3785" s="352"/>
      <c r="K3785" s="352"/>
      <c r="L3785" s="353"/>
      <c r="M3785" s="352"/>
      <c r="N3785" s="371"/>
      <c r="O3785" s="74">
        <f t="shared" si="184"/>
        <v>0</v>
      </c>
      <c r="P3785" s="74">
        <f t="shared" si="185"/>
        <v>0</v>
      </c>
      <c r="Q3785" s="139" t="str">
        <f t="shared" si="183"/>
        <v/>
      </c>
    </row>
    <row r="3786" spans="1:17" x14ac:dyDescent="0.2">
      <c r="A3786" s="357" t="str">
        <f t="shared" si="182"/>
        <v/>
      </c>
      <c r="B3786" s="347"/>
      <c r="C3786" s="580"/>
      <c r="D3786" s="349"/>
      <c r="E3786" s="349"/>
      <c r="F3786" s="350"/>
      <c r="G3786" s="349"/>
      <c r="H3786" s="349"/>
      <c r="I3786" s="351"/>
      <c r="J3786" s="352"/>
      <c r="K3786" s="352"/>
      <c r="L3786" s="353"/>
      <c r="M3786" s="352"/>
      <c r="N3786" s="371"/>
      <c r="O3786" s="322">
        <f t="shared" si="184"/>
        <v>0</v>
      </c>
      <c r="P3786" s="322">
        <f t="shared" si="185"/>
        <v>0</v>
      </c>
      <c r="Q3786" s="323" t="str">
        <f t="shared" si="183"/>
        <v/>
      </c>
    </row>
    <row r="3787" spans="1:17" x14ac:dyDescent="0.2">
      <c r="A3787" s="357" t="str">
        <f t="shared" si="182"/>
        <v/>
      </c>
      <c r="B3787" s="347"/>
      <c r="C3787" s="580"/>
      <c r="D3787" s="349"/>
      <c r="E3787" s="349"/>
      <c r="F3787" s="350"/>
      <c r="G3787" s="349"/>
      <c r="H3787" s="349"/>
      <c r="I3787" s="351"/>
      <c r="J3787" s="352"/>
      <c r="K3787" s="352"/>
      <c r="L3787" s="353"/>
      <c r="M3787" s="352"/>
      <c r="N3787" s="371"/>
      <c r="O3787" s="74">
        <f t="shared" si="184"/>
        <v>0</v>
      </c>
      <c r="P3787" s="74">
        <f t="shared" si="185"/>
        <v>0</v>
      </c>
      <c r="Q3787" s="96" t="str">
        <f t="shared" si="183"/>
        <v/>
      </c>
    </row>
    <row r="3788" spans="1:17" x14ac:dyDescent="0.2">
      <c r="A3788" s="357" t="str">
        <f t="shared" si="182"/>
        <v/>
      </c>
      <c r="B3788" s="347"/>
      <c r="C3788" s="580"/>
      <c r="D3788" s="349"/>
      <c r="E3788" s="349"/>
      <c r="F3788" s="350"/>
      <c r="G3788" s="349"/>
      <c r="H3788" s="349"/>
      <c r="I3788" s="351"/>
      <c r="J3788" s="352"/>
      <c r="K3788" s="352"/>
      <c r="L3788" s="353"/>
      <c r="M3788" s="352"/>
      <c r="N3788" s="371"/>
      <c r="O3788" s="74">
        <f t="shared" si="184"/>
        <v>0</v>
      </c>
      <c r="P3788" s="74">
        <f t="shared" si="185"/>
        <v>0</v>
      </c>
      <c r="Q3788" s="96" t="str">
        <f t="shared" si="183"/>
        <v/>
      </c>
    </row>
    <row r="3789" spans="1:17" x14ac:dyDescent="0.2">
      <c r="A3789" s="357" t="str">
        <f t="shared" si="182"/>
        <v/>
      </c>
      <c r="B3789" s="347"/>
      <c r="C3789" s="580"/>
      <c r="D3789" s="349"/>
      <c r="E3789" s="349"/>
      <c r="F3789" s="350"/>
      <c r="G3789" s="349"/>
      <c r="H3789" s="349"/>
      <c r="I3789" s="351"/>
      <c r="J3789" s="352"/>
      <c r="K3789" s="352"/>
      <c r="L3789" s="353"/>
      <c r="M3789" s="352"/>
      <c r="N3789" s="371"/>
      <c r="O3789" s="74">
        <f t="shared" si="184"/>
        <v>0</v>
      </c>
      <c r="P3789" s="74">
        <f t="shared" si="185"/>
        <v>0</v>
      </c>
      <c r="Q3789" s="139" t="str">
        <f t="shared" si="183"/>
        <v/>
      </c>
    </row>
    <row r="3790" spans="1:17" x14ac:dyDescent="0.2">
      <c r="A3790" s="357" t="str">
        <f t="shared" si="182"/>
        <v/>
      </c>
      <c r="B3790" s="347"/>
      <c r="C3790" s="580"/>
      <c r="D3790" s="349"/>
      <c r="E3790" s="349"/>
      <c r="F3790" s="350"/>
      <c r="G3790" s="349"/>
      <c r="H3790" s="349"/>
      <c r="I3790" s="351"/>
      <c r="J3790" s="352"/>
      <c r="K3790" s="352"/>
      <c r="L3790" s="353"/>
      <c r="M3790" s="352"/>
      <c r="N3790" s="371"/>
      <c r="O3790" s="322">
        <f t="shared" si="184"/>
        <v>0</v>
      </c>
      <c r="P3790" s="322">
        <f t="shared" si="185"/>
        <v>0</v>
      </c>
      <c r="Q3790" s="323" t="str">
        <f t="shared" si="183"/>
        <v/>
      </c>
    </row>
    <row r="3791" spans="1:17" x14ac:dyDescent="0.2">
      <c r="A3791" s="357" t="str">
        <f t="shared" si="182"/>
        <v/>
      </c>
      <c r="B3791" s="347"/>
      <c r="C3791" s="580"/>
      <c r="D3791" s="349"/>
      <c r="E3791" s="349"/>
      <c r="F3791" s="350"/>
      <c r="G3791" s="349"/>
      <c r="H3791" s="349"/>
      <c r="I3791" s="351"/>
      <c r="J3791" s="352"/>
      <c r="K3791" s="352"/>
      <c r="L3791" s="353"/>
      <c r="M3791" s="352"/>
      <c r="N3791" s="371"/>
      <c r="O3791" s="74">
        <f t="shared" si="184"/>
        <v>0</v>
      </c>
      <c r="P3791" s="74">
        <f t="shared" si="185"/>
        <v>0</v>
      </c>
      <c r="Q3791" s="96" t="str">
        <f t="shared" si="183"/>
        <v/>
      </c>
    </row>
    <row r="3792" spans="1:17" s="331" customFormat="1" x14ac:dyDescent="0.2">
      <c r="A3792" s="357" t="str">
        <f t="shared" si="182"/>
        <v/>
      </c>
      <c r="B3792" s="355"/>
      <c r="C3792" s="348"/>
      <c r="D3792" s="351"/>
      <c r="E3792" s="351"/>
      <c r="F3792" s="356"/>
      <c r="G3792" s="351"/>
      <c r="H3792" s="351"/>
      <c r="I3792" s="351"/>
      <c r="J3792" s="353"/>
      <c r="K3792" s="353"/>
      <c r="L3792" s="353"/>
      <c r="M3792" s="353"/>
      <c r="N3792" s="368"/>
      <c r="O3792" s="74">
        <f t="shared" si="184"/>
        <v>0</v>
      </c>
      <c r="P3792" s="74">
        <f t="shared" si="185"/>
        <v>0</v>
      </c>
      <c r="Q3792" s="96" t="str">
        <f t="shared" si="183"/>
        <v/>
      </c>
    </row>
    <row r="3793" spans="1:17" s="331" customFormat="1" x14ac:dyDescent="0.2">
      <c r="A3793" s="357" t="str">
        <f t="shared" si="182"/>
        <v/>
      </c>
      <c r="B3793" s="373"/>
      <c r="C3793" s="417"/>
      <c r="D3793" s="372"/>
      <c r="E3793" s="372"/>
      <c r="F3793" s="374"/>
      <c r="G3793" s="372"/>
      <c r="H3793" s="372"/>
      <c r="I3793" s="372"/>
      <c r="J3793" s="375"/>
      <c r="K3793" s="375"/>
      <c r="L3793" s="375"/>
      <c r="M3793" s="378"/>
      <c r="N3793" s="418"/>
      <c r="O3793" s="74">
        <f t="shared" si="184"/>
        <v>0</v>
      </c>
      <c r="P3793" s="74">
        <f t="shared" si="185"/>
        <v>0</v>
      </c>
      <c r="Q3793" s="139" t="str">
        <f t="shared" si="183"/>
        <v/>
      </c>
    </row>
    <row r="3794" spans="1:17" x14ac:dyDescent="0.2">
      <c r="A3794" s="357" t="str">
        <f t="shared" si="182"/>
        <v/>
      </c>
      <c r="B3794" s="347"/>
      <c r="C3794" s="580"/>
      <c r="D3794" s="349"/>
      <c r="E3794" s="349"/>
      <c r="F3794" s="350"/>
      <c r="G3794" s="349"/>
      <c r="H3794" s="349"/>
      <c r="I3794" s="351"/>
      <c r="J3794" s="352"/>
      <c r="K3794" s="352"/>
      <c r="L3794" s="353"/>
      <c r="M3794" s="352"/>
      <c r="N3794" s="371"/>
      <c r="O3794" s="322">
        <f t="shared" si="184"/>
        <v>0</v>
      </c>
      <c r="P3794" s="322">
        <f t="shared" si="185"/>
        <v>0</v>
      </c>
      <c r="Q3794" s="323" t="str">
        <f t="shared" si="183"/>
        <v/>
      </c>
    </row>
    <row r="3795" spans="1:17" x14ac:dyDescent="0.2">
      <c r="A3795" s="357" t="str">
        <f t="shared" si="182"/>
        <v/>
      </c>
      <c r="B3795" s="347"/>
      <c r="C3795" s="580"/>
      <c r="D3795" s="349"/>
      <c r="E3795" s="349"/>
      <c r="F3795" s="350"/>
      <c r="G3795" s="349"/>
      <c r="H3795" s="349"/>
      <c r="I3795" s="351"/>
      <c r="J3795" s="352"/>
      <c r="K3795" s="352"/>
      <c r="L3795" s="353"/>
      <c r="M3795" s="352"/>
      <c r="N3795" s="371"/>
      <c r="O3795" s="74">
        <f t="shared" si="184"/>
        <v>0</v>
      </c>
      <c r="P3795" s="74">
        <f t="shared" si="185"/>
        <v>0</v>
      </c>
      <c r="Q3795" s="96" t="str">
        <f t="shared" si="183"/>
        <v/>
      </c>
    </row>
    <row r="3796" spans="1:17" s="324" customFormat="1" x14ac:dyDescent="0.2">
      <c r="A3796" s="357" t="str">
        <f t="shared" si="182"/>
        <v/>
      </c>
      <c r="B3796" s="377"/>
      <c r="C3796" s="583"/>
      <c r="D3796" s="361"/>
      <c r="E3796" s="361"/>
      <c r="F3796" s="366"/>
      <c r="G3796" s="351"/>
      <c r="H3796" s="361"/>
      <c r="I3796" s="351"/>
      <c r="J3796" s="353"/>
      <c r="K3796" s="363"/>
      <c r="L3796" s="363"/>
      <c r="M3796" s="363"/>
      <c r="N3796" s="588"/>
      <c r="O3796" s="74">
        <f t="shared" si="184"/>
        <v>0</v>
      </c>
      <c r="P3796" s="74">
        <f t="shared" si="185"/>
        <v>0</v>
      </c>
      <c r="Q3796" s="96" t="str">
        <f t="shared" si="183"/>
        <v/>
      </c>
    </row>
    <row r="3797" spans="1:17" x14ac:dyDescent="0.2">
      <c r="A3797" s="357" t="str">
        <f t="shared" si="182"/>
        <v/>
      </c>
      <c r="B3797" s="347"/>
      <c r="C3797" s="580"/>
      <c r="D3797" s="349"/>
      <c r="E3797" s="349"/>
      <c r="F3797" s="350"/>
      <c r="G3797" s="349"/>
      <c r="H3797" s="349"/>
      <c r="I3797" s="351"/>
      <c r="J3797" s="352"/>
      <c r="K3797" s="352"/>
      <c r="L3797" s="353"/>
      <c r="M3797" s="352"/>
      <c r="N3797" s="371"/>
      <c r="O3797" s="74">
        <f t="shared" si="184"/>
        <v>0</v>
      </c>
      <c r="P3797" s="74">
        <f t="shared" si="185"/>
        <v>0</v>
      </c>
      <c r="Q3797" s="139" t="str">
        <f t="shared" si="183"/>
        <v/>
      </c>
    </row>
    <row r="3798" spans="1:17" x14ac:dyDescent="0.2">
      <c r="A3798" s="357" t="str">
        <f t="shared" si="182"/>
        <v/>
      </c>
      <c r="B3798" s="347"/>
      <c r="C3798" s="580"/>
      <c r="D3798" s="349"/>
      <c r="E3798" s="349"/>
      <c r="F3798" s="350"/>
      <c r="G3798" s="349"/>
      <c r="H3798" s="349"/>
      <c r="I3798" s="351"/>
      <c r="J3798" s="352"/>
      <c r="K3798" s="352"/>
      <c r="L3798" s="353"/>
      <c r="M3798" s="352"/>
      <c r="N3798" s="371"/>
      <c r="O3798" s="322">
        <f t="shared" si="184"/>
        <v>0</v>
      </c>
      <c r="P3798" s="322">
        <f t="shared" si="185"/>
        <v>0</v>
      </c>
      <c r="Q3798" s="323" t="str">
        <f t="shared" si="183"/>
        <v/>
      </c>
    </row>
    <row r="3799" spans="1:17" x14ac:dyDescent="0.2">
      <c r="A3799" s="357" t="str">
        <f t="shared" si="182"/>
        <v/>
      </c>
      <c r="B3799" s="347"/>
      <c r="C3799" s="580"/>
      <c r="D3799" s="349"/>
      <c r="E3799" s="349"/>
      <c r="F3799" s="350"/>
      <c r="G3799" s="349"/>
      <c r="H3799" s="349"/>
      <c r="I3799" s="351"/>
      <c r="J3799" s="352"/>
      <c r="K3799" s="352"/>
      <c r="L3799" s="353"/>
      <c r="M3799" s="352"/>
      <c r="N3799" s="371"/>
      <c r="O3799" s="74">
        <f t="shared" si="184"/>
        <v>0</v>
      </c>
      <c r="P3799" s="74">
        <f t="shared" si="185"/>
        <v>0</v>
      </c>
      <c r="Q3799" s="96" t="str">
        <f t="shared" si="183"/>
        <v/>
      </c>
    </row>
    <row r="3800" spans="1:17" x14ac:dyDescent="0.2">
      <c r="A3800" s="357" t="str">
        <f t="shared" ref="A3800:A3863" si="186">IF(B3800="","",ROW()-ROW($A$3))</f>
        <v/>
      </c>
      <c r="B3800" s="347"/>
      <c r="C3800" s="580"/>
      <c r="D3800" s="349"/>
      <c r="E3800" s="349"/>
      <c r="F3800" s="350"/>
      <c r="G3800" s="349"/>
      <c r="H3800" s="349"/>
      <c r="I3800" s="351"/>
      <c r="J3800" s="352"/>
      <c r="K3800" s="352"/>
      <c r="L3800" s="353"/>
      <c r="M3800" s="352"/>
      <c r="N3800" s="371"/>
      <c r="O3800" s="74">
        <f t="shared" si="184"/>
        <v>0</v>
      </c>
      <c r="P3800" s="74">
        <f t="shared" si="185"/>
        <v>0</v>
      </c>
      <c r="Q3800" s="96" t="str">
        <f t="shared" si="183"/>
        <v/>
      </c>
    </row>
    <row r="3801" spans="1:17" x14ac:dyDescent="0.2">
      <c r="A3801" s="357" t="str">
        <f t="shared" si="186"/>
        <v/>
      </c>
      <c r="B3801" s="347"/>
      <c r="C3801" s="580"/>
      <c r="D3801" s="349"/>
      <c r="E3801" s="349"/>
      <c r="F3801" s="350"/>
      <c r="G3801" s="349"/>
      <c r="H3801" s="349"/>
      <c r="I3801" s="351"/>
      <c r="J3801" s="352"/>
      <c r="K3801" s="352"/>
      <c r="L3801" s="353"/>
      <c r="M3801" s="352"/>
      <c r="N3801" s="371"/>
      <c r="O3801" s="74">
        <f t="shared" si="184"/>
        <v>0</v>
      </c>
      <c r="P3801" s="74">
        <f t="shared" si="185"/>
        <v>0</v>
      </c>
      <c r="Q3801" s="139" t="str">
        <f t="shared" si="183"/>
        <v/>
      </c>
    </row>
    <row r="3802" spans="1:17" x14ac:dyDescent="0.2">
      <c r="A3802" s="357" t="str">
        <f t="shared" si="186"/>
        <v/>
      </c>
      <c r="B3802" s="347"/>
      <c r="C3802" s="580"/>
      <c r="D3802" s="349"/>
      <c r="E3802" s="349"/>
      <c r="F3802" s="350"/>
      <c r="G3802" s="349"/>
      <c r="H3802" s="349"/>
      <c r="I3802" s="351"/>
      <c r="J3802" s="352"/>
      <c r="K3802" s="352"/>
      <c r="L3802" s="353"/>
      <c r="M3802" s="352"/>
      <c r="N3802" s="371"/>
      <c r="O3802" s="322">
        <f t="shared" si="184"/>
        <v>0</v>
      </c>
      <c r="P3802" s="322">
        <f t="shared" si="185"/>
        <v>0</v>
      </c>
      <c r="Q3802" s="323" t="str">
        <f t="shared" si="183"/>
        <v/>
      </c>
    </row>
    <row r="3803" spans="1:17" x14ac:dyDescent="0.2">
      <c r="A3803" s="357" t="str">
        <f t="shared" si="186"/>
        <v/>
      </c>
      <c r="B3803" s="347"/>
      <c r="C3803" s="580"/>
      <c r="D3803" s="349"/>
      <c r="E3803" s="349"/>
      <c r="F3803" s="350"/>
      <c r="G3803" s="349"/>
      <c r="H3803" s="349"/>
      <c r="I3803" s="351"/>
      <c r="J3803" s="352"/>
      <c r="K3803" s="352"/>
      <c r="L3803" s="353"/>
      <c r="M3803" s="352"/>
      <c r="N3803" s="371"/>
      <c r="O3803" s="74">
        <f t="shared" si="184"/>
        <v>0</v>
      </c>
      <c r="P3803" s="74">
        <f t="shared" si="185"/>
        <v>0</v>
      </c>
      <c r="Q3803" s="96" t="str">
        <f t="shared" si="183"/>
        <v/>
      </c>
    </row>
    <row r="3804" spans="1:17" x14ac:dyDescent="0.2">
      <c r="A3804" s="357" t="str">
        <f t="shared" si="186"/>
        <v/>
      </c>
      <c r="B3804" s="347"/>
      <c r="C3804" s="580"/>
      <c r="D3804" s="349"/>
      <c r="E3804" s="349"/>
      <c r="F3804" s="350"/>
      <c r="G3804" s="349"/>
      <c r="H3804" s="349"/>
      <c r="I3804" s="351"/>
      <c r="J3804" s="352"/>
      <c r="K3804" s="352"/>
      <c r="L3804" s="353"/>
      <c r="M3804" s="352"/>
      <c r="N3804" s="371"/>
      <c r="O3804" s="74">
        <f t="shared" si="184"/>
        <v>0</v>
      </c>
      <c r="P3804" s="74">
        <f t="shared" si="185"/>
        <v>0</v>
      </c>
      <c r="Q3804" s="96" t="str">
        <f t="shared" si="183"/>
        <v/>
      </c>
    </row>
    <row r="3805" spans="1:17" x14ac:dyDescent="0.2">
      <c r="A3805" s="357" t="str">
        <f t="shared" si="186"/>
        <v/>
      </c>
      <c r="B3805" s="347"/>
      <c r="C3805" s="580"/>
      <c r="D3805" s="349"/>
      <c r="E3805" s="349"/>
      <c r="F3805" s="350"/>
      <c r="G3805" s="349"/>
      <c r="H3805" s="349"/>
      <c r="I3805" s="351"/>
      <c r="J3805" s="352"/>
      <c r="K3805" s="352"/>
      <c r="L3805" s="353"/>
      <c r="M3805" s="352"/>
      <c r="N3805" s="371"/>
      <c r="O3805" s="74">
        <f t="shared" si="184"/>
        <v>0</v>
      </c>
      <c r="P3805" s="74">
        <f t="shared" si="185"/>
        <v>0</v>
      </c>
      <c r="Q3805" s="139" t="str">
        <f t="shared" si="183"/>
        <v/>
      </c>
    </row>
    <row r="3806" spans="1:17" x14ac:dyDescent="0.2">
      <c r="A3806" s="357" t="str">
        <f t="shared" si="186"/>
        <v/>
      </c>
      <c r="B3806" s="347"/>
      <c r="C3806" s="580"/>
      <c r="D3806" s="349"/>
      <c r="E3806" s="349"/>
      <c r="F3806" s="350"/>
      <c r="G3806" s="349"/>
      <c r="H3806" s="349"/>
      <c r="I3806" s="351"/>
      <c r="J3806" s="352"/>
      <c r="K3806" s="352"/>
      <c r="L3806" s="353"/>
      <c r="M3806" s="352"/>
      <c r="N3806" s="371"/>
      <c r="O3806" s="322">
        <f t="shared" si="184"/>
        <v>0</v>
      </c>
      <c r="P3806" s="322">
        <f t="shared" si="185"/>
        <v>0</v>
      </c>
      <c r="Q3806" s="323" t="str">
        <f t="shared" si="183"/>
        <v/>
      </c>
    </row>
    <row r="3807" spans="1:17" x14ac:dyDescent="0.2">
      <c r="A3807" s="357" t="str">
        <f t="shared" si="186"/>
        <v/>
      </c>
      <c r="B3807" s="347"/>
      <c r="C3807" s="580"/>
      <c r="D3807" s="349"/>
      <c r="E3807" s="349"/>
      <c r="F3807" s="350"/>
      <c r="G3807" s="349"/>
      <c r="H3807" s="349"/>
      <c r="I3807" s="351"/>
      <c r="J3807" s="352"/>
      <c r="K3807" s="352"/>
      <c r="L3807" s="353"/>
      <c r="M3807" s="352"/>
      <c r="N3807" s="371"/>
      <c r="O3807" s="74">
        <f t="shared" si="184"/>
        <v>0</v>
      </c>
      <c r="P3807" s="74">
        <f t="shared" si="185"/>
        <v>0</v>
      </c>
      <c r="Q3807" s="96" t="str">
        <f t="shared" si="183"/>
        <v/>
      </c>
    </row>
    <row r="3808" spans="1:17" x14ac:dyDescent="0.2">
      <c r="A3808" s="357" t="str">
        <f t="shared" si="186"/>
        <v/>
      </c>
      <c r="B3808" s="347"/>
      <c r="C3808" s="580"/>
      <c r="D3808" s="349"/>
      <c r="E3808" s="349"/>
      <c r="F3808" s="350"/>
      <c r="G3808" s="349"/>
      <c r="H3808" s="349"/>
      <c r="I3808" s="351"/>
      <c r="J3808" s="352"/>
      <c r="K3808" s="352"/>
      <c r="L3808" s="353"/>
      <c r="M3808" s="352"/>
      <c r="N3808" s="371"/>
      <c r="O3808" s="74">
        <f t="shared" si="184"/>
        <v>0</v>
      </c>
      <c r="P3808" s="74">
        <f t="shared" si="185"/>
        <v>0</v>
      </c>
      <c r="Q3808" s="96" t="str">
        <f t="shared" si="183"/>
        <v/>
      </c>
    </row>
    <row r="3809" spans="1:17" x14ac:dyDescent="0.2">
      <c r="A3809" s="357" t="str">
        <f t="shared" si="186"/>
        <v/>
      </c>
      <c r="B3809" s="347"/>
      <c r="C3809" s="580"/>
      <c r="D3809" s="349"/>
      <c r="E3809" s="349"/>
      <c r="F3809" s="350"/>
      <c r="G3809" s="349"/>
      <c r="H3809" s="349"/>
      <c r="I3809" s="351"/>
      <c r="J3809" s="352"/>
      <c r="K3809" s="352"/>
      <c r="L3809" s="353"/>
      <c r="M3809" s="352"/>
      <c r="N3809" s="371"/>
      <c r="O3809" s="74">
        <f t="shared" si="184"/>
        <v>0</v>
      </c>
      <c r="P3809" s="74">
        <f t="shared" si="185"/>
        <v>0</v>
      </c>
      <c r="Q3809" s="139" t="str">
        <f t="shared" ref="Q3809:Q3872" si="187">SUBSTITUTE(D3809," ","_")</f>
        <v/>
      </c>
    </row>
    <row r="3810" spans="1:17" x14ac:dyDescent="0.2">
      <c r="A3810" s="357" t="str">
        <f t="shared" si="186"/>
        <v/>
      </c>
      <c r="B3810" s="347"/>
      <c r="C3810" s="580"/>
      <c r="D3810" s="349"/>
      <c r="E3810" s="349"/>
      <c r="F3810" s="350"/>
      <c r="G3810" s="349"/>
      <c r="H3810" s="349"/>
      <c r="I3810" s="351"/>
      <c r="J3810" s="352"/>
      <c r="K3810" s="352"/>
      <c r="L3810" s="353"/>
      <c r="M3810" s="352"/>
      <c r="N3810" s="371"/>
      <c r="O3810" s="322">
        <f t="shared" ref="O3810:O3873" si="188">IF(B3810=0,0,IF(YEAR(B3810)=$P$1,MONTH(B3810)-$O$1+1,(YEAR(B3810)-$P$1)*12-$O$1+1+MONTH(B3810)))</f>
        <v>0</v>
      </c>
      <c r="P3810" s="322">
        <f t="shared" ref="P3810:P3873" si="189">IF(C3810=0,0,IF(YEAR(C3810)=$P$1,MONTH(C3810)-$O$1+1,(YEAR(C3810)-$P$1)*12-$O$1+1+MONTH(C3810)))</f>
        <v>0</v>
      </c>
      <c r="Q3810" s="323" t="str">
        <f t="shared" si="187"/>
        <v/>
      </c>
    </row>
    <row r="3811" spans="1:17" s="331" customFormat="1" x14ac:dyDescent="0.2">
      <c r="A3811" s="357" t="str">
        <f t="shared" si="186"/>
        <v/>
      </c>
      <c r="B3811" s="355"/>
      <c r="C3811" s="348"/>
      <c r="D3811" s="351"/>
      <c r="E3811" s="351"/>
      <c r="F3811" s="356"/>
      <c r="G3811" s="351"/>
      <c r="H3811" s="351"/>
      <c r="I3811" s="351"/>
      <c r="J3811" s="353"/>
      <c r="K3811" s="353"/>
      <c r="L3811" s="353"/>
      <c r="M3811" s="353"/>
      <c r="N3811" s="368"/>
      <c r="O3811" s="74">
        <f t="shared" si="188"/>
        <v>0</v>
      </c>
      <c r="P3811" s="74">
        <f t="shared" si="189"/>
        <v>0</v>
      </c>
      <c r="Q3811" s="96" t="str">
        <f t="shared" si="187"/>
        <v/>
      </c>
    </row>
    <row r="3812" spans="1:17" x14ac:dyDescent="0.2">
      <c r="A3812" s="357" t="str">
        <f t="shared" si="186"/>
        <v/>
      </c>
      <c r="B3812" s="347"/>
      <c r="C3812" s="580"/>
      <c r="D3812" s="349"/>
      <c r="E3812" s="349"/>
      <c r="F3812" s="350"/>
      <c r="G3812" s="349"/>
      <c r="H3812" s="349"/>
      <c r="I3812" s="351"/>
      <c r="J3812" s="352"/>
      <c r="K3812" s="352"/>
      <c r="L3812" s="353"/>
      <c r="M3812" s="352"/>
      <c r="N3812" s="371"/>
      <c r="O3812" s="74">
        <f t="shared" si="188"/>
        <v>0</v>
      </c>
      <c r="P3812" s="74">
        <f t="shared" si="189"/>
        <v>0</v>
      </c>
      <c r="Q3812" s="96" t="str">
        <f t="shared" si="187"/>
        <v/>
      </c>
    </row>
    <row r="3813" spans="1:17" x14ac:dyDescent="0.2">
      <c r="A3813" s="357" t="str">
        <f t="shared" si="186"/>
        <v/>
      </c>
      <c r="B3813" s="347"/>
      <c r="C3813" s="580"/>
      <c r="D3813" s="349"/>
      <c r="E3813" s="349"/>
      <c r="F3813" s="350"/>
      <c r="G3813" s="349"/>
      <c r="H3813" s="349"/>
      <c r="I3813" s="351"/>
      <c r="J3813" s="352"/>
      <c r="K3813" s="352"/>
      <c r="L3813" s="353"/>
      <c r="M3813" s="352"/>
      <c r="N3813" s="371"/>
      <c r="O3813" s="74">
        <f t="shared" si="188"/>
        <v>0</v>
      </c>
      <c r="P3813" s="74">
        <f t="shared" si="189"/>
        <v>0</v>
      </c>
      <c r="Q3813" s="139" t="str">
        <f t="shared" si="187"/>
        <v/>
      </c>
    </row>
    <row r="3814" spans="1:17" x14ac:dyDescent="0.2">
      <c r="A3814" s="357" t="str">
        <f t="shared" si="186"/>
        <v/>
      </c>
      <c r="B3814" s="347"/>
      <c r="C3814" s="580"/>
      <c r="D3814" s="349"/>
      <c r="E3814" s="349"/>
      <c r="F3814" s="350"/>
      <c r="G3814" s="349"/>
      <c r="H3814" s="349"/>
      <c r="I3814" s="351"/>
      <c r="J3814" s="352"/>
      <c r="K3814" s="352"/>
      <c r="L3814" s="353"/>
      <c r="M3814" s="352"/>
      <c r="N3814" s="371"/>
      <c r="O3814" s="322">
        <f t="shared" si="188"/>
        <v>0</v>
      </c>
      <c r="P3814" s="322">
        <f t="shared" si="189"/>
        <v>0</v>
      </c>
      <c r="Q3814" s="323" t="str">
        <f t="shared" si="187"/>
        <v/>
      </c>
    </row>
    <row r="3815" spans="1:17" x14ac:dyDescent="0.2">
      <c r="A3815" s="357" t="str">
        <f t="shared" si="186"/>
        <v/>
      </c>
      <c r="B3815" s="347"/>
      <c r="C3815" s="580"/>
      <c r="D3815" s="349"/>
      <c r="E3815" s="349"/>
      <c r="F3815" s="350"/>
      <c r="G3815" s="349"/>
      <c r="H3815" s="349"/>
      <c r="I3815" s="351"/>
      <c r="J3815" s="352"/>
      <c r="K3815" s="352"/>
      <c r="L3815" s="353"/>
      <c r="M3815" s="352"/>
      <c r="N3815" s="371"/>
      <c r="O3815" s="74">
        <f t="shared" si="188"/>
        <v>0</v>
      </c>
      <c r="P3815" s="74">
        <f t="shared" si="189"/>
        <v>0</v>
      </c>
      <c r="Q3815" s="96" t="str">
        <f t="shared" si="187"/>
        <v/>
      </c>
    </row>
    <row r="3816" spans="1:17" x14ac:dyDescent="0.2">
      <c r="A3816" s="357" t="str">
        <f t="shared" si="186"/>
        <v/>
      </c>
      <c r="B3816" s="347"/>
      <c r="C3816" s="580"/>
      <c r="D3816" s="349"/>
      <c r="E3816" s="349"/>
      <c r="F3816" s="350"/>
      <c r="G3816" s="349"/>
      <c r="H3816" s="349"/>
      <c r="I3816" s="351"/>
      <c r="J3816" s="352"/>
      <c r="K3816" s="352"/>
      <c r="L3816" s="353"/>
      <c r="M3816" s="352"/>
      <c r="N3816" s="371"/>
      <c r="O3816" s="74">
        <f t="shared" si="188"/>
        <v>0</v>
      </c>
      <c r="P3816" s="74">
        <f t="shared" si="189"/>
        <v>0</v>
      </c>
      <c r="Q3816" s="96" t="str">
        <f t="shared" si="187"/>
        <v/>
      </c>
    </row>
    <row r="3817" spans="1:17" x14ac:dyDescent="0.2">
      <c r="A3817" s="357" t="str">
        <f t="shared" si="186"/>
        <v/>
      </c>
      <c r="B3817" s="347"/>
      <c r="C3817" s="580"/>
      <c r="D3817" s="349"/>
      <c r="E3817" s="349"/>
      <c r="F3817" s="350"/>
      <c r="G3817" s="349"/>
      <c r="H3817" s="349"/>
      <c r="I3817" s="351"/>
      <c r="J3817" s="352"/>
      <c r="K3817" s="352"/>
      <c r="L3817" s="353"/>
      <c r="M3817" s="352"/>
      <c r="N3817" s="371"/>
      <c r="O3817" s="74">
        <f t="shared" si="188"/>
        <v>0</v>
      </c>
      <c r="P3817" s="74">
        <f t="shared" si="189"/>
        <v>0</v>
      </c>
      <c r="Q3817" s="139" t="str">
        <f t="shared" si="187"/>
        <v/>
      </c>
    </row>
    <row r="3818" spans="1:17" x14ac:dyDescent="0.2">
      <c r="A3818" s="357" t="str">
        <f t="shared" si="186"/>
        <v/>
      </c>
      <c r="B3818" s="347"/>
      <c r="C3818" s="580"/>
      <c r="D3818" s="349"/>
      <c r="E3818" s="349"/>
      <c r="F3818" s="350"/>
      <c r="G3818" s="349"/>
      <c r="H3818" s="349"/>
      <c r="I3818" s="351"/>
      <c r="J3818" s="352"/>
      <c r="K3818" s="352"/>
      <c r="L3818" s="353"/>
      <c r="M3818" s="352"/>
      <c r="N3818" s="371"/>
      <c r="O3818" s="322">
        <f t="shared" si="188"/>
        <v>0</v>
      </c>
      <c r="P3818" s="322">
        <f t="shared" si="189"/>
        <v>0</v>
      </c>
      <c r="Q3818" s="323" t="str">
        <f t="shared" si="187"/>
        <v/>
      </c>
    </row>
    <row r="3819" spans="1:17" x14ac:dyDescent="0.2">
      <c r="A3819" s="357" t="str">
        <f t="shared" si="186"/>
        <v/>
      </c>
      <c r="B3819" s="347"/>
      <c r="C3819" s="580"/>
      <c r="D3819" s="349"/>
      <c r="E3819" s="349"/>
      <c r="F3819" s="350"/>
      <c r="G3819" s="349"/>
      <c r="H3819" s="349"/>
      <c r="I3819" s="351"/>
      <c r="J3819" s="352"/>
      <c r="K3819" s="352"/>
      <c r="L3819" s="353"/>
      <c r="M3819" s="352"/>
      <c r="N3819" s="371"/>
      <c r="O3819" s="74">
        <f t="shared" si="188"/>
        <v>0</v>
      </c>
      <c r="P3819" s="74">
        <f t="shared" si="189"/>
        <v>0</v>
      </c>
      <c r="Q3819" s="96" t="str">
        <f t="shared" si="187"/>
        <v/>
      </c>
    </row>
    <row r="3820" spans="1:17" x14ac:dyDescent="0.2">
      <c r="A3820" s="357" t="str">
        <f t="shared" si="186"/>
        <v/>
      </c>
      <c r="B3820" s="347"/>
      <c r="C3820" s="580"/>
      <c r="D3820" s="349"/>
      <c r="E3820" s="349"/>
      <c r="F3820" s="350"/>
      <c r="G3820" s="349"/>
      <c r="H3820" s="349"/>
      <c r="I3820" s="351"/>
      <c r="J3820" s="352"/>
      <c r="K3820" s="352"/>
      <c r="L3820" s="353"/>
      <c r="M3820" s="352"/>
      <c r="N3820" s="371"/>
      <c r="O3820" s="74">
        <f t="shared" si="188"/>
        <v>0</v>
      </c>
      <c r="P3820" s="74">
        <f t="shared" si="189"/>
        <v>0</v>
      </c>
      <c r="Q3820" s="96" t="str">
        <f t="shared" si="187"/>
        <v/>
      </c>
    </row>
    <row r="3821" spans="1:17" x14ac:dyDescent="0.2">
      <c r="A3821" s="357" t="str">
        <f t="shared" si="186"/>
        <v/>
      </c>
      <c r="B3821" s="347"/>
      <c r="C3821" s="580"/>
      <c r="D3821" s="349"/>
      <c r="E3821" s="349"/>
      <c r="F3821" s="360"/>
      <c r="G3821" s="349"/>
      <c r="H3821" s="349"/>
      <c r="I3821" s="351"/>
      <c r="J3821" s="353"/>
      <c r="K3821" s="353"/>
      <c r="L3821" s="353"/>
      <c r="M3821" s="353"/>
      <c r="N3821" s="368"/>
      <c r="O3821" s="74">
        <f t="shared" si="188"/>
        <v>0</v>
      </c>
      <c r="P3821" s="74">
        <f t="shared" si="189"/>
        <v>0</v>
      </c>
      <c r="Q3821" s="139" t="str">
        <f t="shared" si="187"/>
        <v/>
      </c>
    </row>
    <row r="3822" spans="1:17" x14ac:dyDescent="0.2">
      <c r="A3822" s="357" t="str">
        <f t="shared" si="186"/>
        <v/>
      </c>
      <c r="B3822" s="347"/>
      <c r="C3822" s="580"/>
      <c r="D3822" s="349"/>
      <c r="E3822" s="349"/>
      <c r="F3822" s="350"/>
      <c r="G3822" s="349"/>
      <c r="H3822" s="349"/>
      <c r="I3822" s="351"/>
      <c r="J3822" s="352"/>
      <c r="K3822" s="352"/>
      <c r="L3822" s="353"/>
      <c r="M3822" s="352"/>
      <c r="N3822" s="371"/>
      <c r="O3822" s="322">
        <f t="shared" si="188"/>
        <v>0</v>
      </c>
      <c r="P3822" s="322">
        <f t="shared" si="189"/>
        <v>0</v>
      </c>
      <c r="Q3822" s="323" t="str">
        <f t="shared" si="187"/>
        <v/>
      </c>
    </row>
    <row r="3823" spans="1:17" x14ac:dyDescent="0.2">
      <c r="A3823" s="357" t="str">
        <f t="shared" si="186"/>
        <v/>
      </c>
      <c r="B3823" s="347"/>
      <c r="C3823" s="580"/>
      <c r="D3823" s="349"/>
      <c r="E3823" s="349"/>
      <c r="F3823" s="350"/>
      <c r="G3823" s="349"/>
      <c r="H3823" s="349"/>
      <c r="I3823" s="351"/>
      <c r="J3823" s="352"/>
      <c r="K3823" s="352"/>
      <c r="L3823" s="353"/>
      <c r="M3823" s="352"/>
      <c r="N3823" s="371"/>
      <c r="O3823" s="74">
        <f t="shared" si="188"/>
        <v>0</v>
      </c>
      <c r="P3823" s="74">
        <f t="shared" si="189"/>
        <v>0</v>
      </c>
      <c r="Q3823" s="96" t="str">
        <f t="shared" si="187"/>
        <v/>
      </c>
    </row>
    <row r="3824" spans="1:17" x14ac:dyDescent="0.2">
      <c r="A3824" s="357" t="str">
        <f t="shared" si="186"/>
        <v/>
      </c>
      <c r="B3824" s="347"/>
      <c r="C3824" s="580"/>
      <c r="D3824" s="349"/>
      <c r="E3824" s="349"/>
      <c r="F3824" s="350"/>
      <c r="G3824" s="349"/>
      <c r="H3824" s="349"/>
      <c r="I3824" s="351"/>
      <c r="J3824" s="352"/>
      <c r="K3824" s="352"/>
      <c r="L3824" s="353"/>
      <c r="M3824" s="352"/>
      <c r="N3824" s="371"/>
      <c r="O3824" s="74">
        <f t="shared" si="188"/>
        <v>0</v>
      </c>
      <c r="P3824" s="74">
        <f t="shared" si="189"/>
        <v>0</v>
      </c>
      <c r="Q3824" s="96" t="str">
        <f t="shared" si="187"/>
        <v/>
      </c>
    </row>
    <row r="3825" spans="1:17" x14ac:dyDescent="0.2">
      <c r="A3825" s="357" t="str">
        <f t="shared" si="186"/>
        <v/>
      </c>
      <c r="B3825" s="347"/>
      <c r="C3825" s="580"/>
      <c r="D3825" s="349"/>
      <c r="E3825" s="349"/>
      <c r="F3825" s="350"/>
      <c r="G3825" s="349"/>
      <c r="H3825" s="349"/>
      <c r="I3825" s="351"/>
      <c r="J3825" s="352"/>
      <c r="K3825" s="352"/>
      <c r="L3825" s="353"/>
      <c r="M3825" s="352"/>
      <c r="N3825" s="371"/>
      <c r="O3825" s="74">
        <f t="shared" si="188"/>
        <v>0</v>
      </c>
      <c r="P3825" s="74">
        <f t="shared" si="189"/>
        <v>0</v>
      </c>
      <c r="Q3825" s="139" t="str">
        <f t="shared" si="187"/>
        <v/>
      </c>
    </row>
    <row r="3826" spans="1:17" x14ac:dyDescent="0.2">
      <c r="A3826" s="357" t="str">
        <f t="shared" si="186"/>
        <v/>
      </c>
      <c r="B3826" s="347"/>
      <c r="C3826" s="580"/>
      <c r="D3826" s="349"/>
      <c r="E3826" s="349"/>
      <c r="F3826" s="350"/>
      <c r="G3826" s="349"/>
      <c r="H3826" s="349"/>
      <c r="I3826" s="351"/>
      <c r="J3826" s="352"/>
      <c r="K3826" s="352"/>
      <c r="L3826" s="353"/>
      <c r="M3826" s="352"/>
      <c r="N3826" s="371"/>
      <c r="O3826" s="322">
        <f t="shared" si="188"/>
        <v>0</v>
      </c>
      <c r="P3826" s="322">
        <f t="shared" si="189"/>
        <v>0</v>
      </c>
      <c r="Q3826" s="323" t="str">
        <f t="shared" si="187"/>
        <v/>
      </c>
    </row>
    <row r="3827" spans="1:17" x14ac:dyDescent="0.2">
      <c r="A3827" s="357" t="str">
        <f t="shared" si="186"/>
        <v/>
      </c>
      <c r="B3827" s="347"/>
      <c r="C3827" s="580"/>
      <c r="D3827" s="349"/>
      <c r="E3827" s="349"/>
      <c r="F3827" s="350"/>
      <c r="G3827" s="349"/>
      <c r="H3827" s="349"/>
      <c r="I3827" s="351"/>
      <c r="J3827" s="352"/>
      <c r="K3827" s="352"/>
      <c r="L3827" s="353"/>
      <c r="M3827" s="352"/>
      <c r="N3827" s="371"/>
      <c r="O3827" s="74">
        <f t="shared" si="188"/>
        <v>0</v>
      </c>
      <c r="P3827" s="74">
        <f t="shared" si="189"/>
        <v>0</v>
      </c>
      <c r="Q3827" s="96" t="str">
        <f t="shared" si="187"/>
        <v/>
      </c>
    </row>
    <row r="3828" spans="1:17" x14ac:dyDescent="0.2">
      <c r="A3828" s="357" t="str">
        <f t="shared" si="186"/>
        <v/>
      </c>
      <c r="B3828" s="347"/>
      <c r="C3828" s="580"/>
      <c r="D3828" s="349"/>
      <c r="E3828" s="349"/>
      <c r="F3828" s="350"/>
      <c r="G3828" s="349"/>
      <c r="H3828" s="349"/>
      <c r="I3828" s="351"/>
      <c r="J3828" s="352"/>
      <c r="K3828" s="352"/>
      <c r="L3828" s="353"/>
      <c r="M3828" s="352"/>
      <c r="N3828" s="371"/>
      <c r="O3828" s="74">
        <f t="shared" si="188"/>
        <v>0</v>
      </c>
      <c r="P3828" s="74">
        <f t="shared" si="189"/>
        <v>0</v>
      </c>
      <c r="Q3828" s="96" t="str">
        <f t="shared" si="187"/>
        <v/>
      </c>
    </row>
    <row r="3829" spans="1:17" x14ac:dyDescent="0.2">
      <c r="A3829" s="357" t="str">
        <f t="shared" si="186"/>
        <v/>
      </c>
      <c r="B3829" s="347"/>
      <c r="C3829" s="580"/>
      <c r="D3829" s="349"/>
      <c r="E3829" s="349"/>
      <c r="F3829" s="350"/>
      <c r="G3829" s="349"/>
      <c r="H3829" s="349"/>
      <c r="I3829" s="351"/>
      <c r="J3829" s="352"/>
      <c r="K3829" s="352"/>
      <c r="L3829" s="353"/>
      <c r="M3829" s="352"/>
      <c r="N3829" s="371"/>
      <c r="O3829" s="74">
        <f t="shared" si="188"/>
        <v>0</v>
      </c>
      <c r="P3829" s="74">
        <f t="shared" si="189"/>
        <v>0</v>
      </c>
      <c r="Q3829" s="139" t="str">
        <f t="shared" si="187"/>
        <v/>
      </c>
    </row>
    <row r="3830" spans="1:17" x14ac:dyDescent="0.2">
      <c r="A3830" s="357" t="str">
        <f t="shared" si="186"/>
        <v/>
      </c>
      <c r="B3830" s="347"/>
      <c r="C3830" s="580"/>
      <c r="D3830" s="349"/>
      <c r="E3830" s="349"/>
      <c r="F3830" s="350"/>
      <c r="G3830" s="349"/>
      <c r="H3830" s="349"/>
      <c r="I3830" s="351"/>
      <c r="J3830" s="352"/>
      <c r="K3830" s="352"/>
      <c r="L3830" s="353"/>
      <c r="M3830" s="352"/>
      <c r="N3830" s="371"/>
      <c r="O3830" s="322">
        <f t="shared" si="188"/>
        <v>0</v>
      </c>
      <c r="P3830" s="322">
        <f t="shared" si="189"/>
        <v>0</v>
      </c>
      <c r="Q3830" s="323" t="str">
        <f t="shared" si="187"/>
        <v/>
      </c>
    </row>
    <row r="3831" spans="1:17" x14ac:dyDescent="0.2">
      <c r="A3831" s="357" t="str">
        <f t="shared" si="186"/>
        <v/>
      </c>
      <c r="B3831" s="347"/>
      <c r="C3831" s="580"/>
      <c r="D3831" s="349"/>
      <c r="E3831" s="349"/>
      <c r="F3831" s="350"/>
      <c r="G3831" s="349"/>
      <c r="H3831" s="349"/>
      <c r="I3831" s="351"/>
      <c r="J3831" s="352"/>
      <c r="K3831" s="352"/>
      <c r="L3831" s="353"/>
      <c r="M3831" s="352"/>
      <c r="N3831" s="371"/>
      <c r="O3831" s="74">
        <f t="shared" si="188"/>
        <v>0</v>
      </c>
      <c r="P3831" s="74">
        <f t="shared" si="189"/>
        <v>0</v>
      </c>
      <c r="Q3831" s="96" t="str">
        <f t="shared" si="187"/>
        <v/>
      </c>
    </row>
    <row r="3832" spans="1:17" x14ac:dyDescent="0.2">
      <c r="A3832" s="357" t="str">
        <f t="shared" si="186"/>
        <v/>
      </c>
      <c r="B3832" s="347"/>
      <c r="C3832" s="580"/>
      <c r="D3832" s="349"/>
      <c r="E3832" s="349"/>
      <c r="F3832" s="350"/>
      <c r="G3832" s="349"/>
      <c r="H3832" s="349"/>
      <c r="I3832" s="351"/>
      <c r="J3832" s="352"/>
      <c r="K3832" s="352"/>
      <c r="L3832" s="353"/>
      <c r="M3832" s="352"/>
      <c r="N3832" s="371"/>
      <c r="O3832" s="74">
        <f t="shared" si="188"/>
        <v>0</v>
      </c>
      <c r="P3832" s="74">
        <f t="shared" si="189"/>
        <v>0</v>
      </c>
      <c r="Q3832" s="96" t="str">
        <f t="shared" si="187"/>
        <v/>
      </c>
    </row>
    <row r="3833" spans="1:17" x14ac:dyDescent="0.2">
      <c r="A3833" s="357" t="str">
        <f t="shared" si="186"/>
        <v/>
      </c>
      <c r="B3833" s="347"/>
      <c r="C3833" s="580"/>
      <c r="D3833" s="349"/>
      <c r="E3833" s="349"/>
      <c r="F3833" s="350"/>
      <c r="G3833" s="349"/>
      <c r="H3833" s="349"/>
      <c r="I3833" s="351"/>
      <c r="J3833" s="352"/>
      <c r="K3833" s="352"/>
      <c r="L3833" s="353"/>
      <c r="M3833" s="352"/>
      <c r="N3833" s="371"/>
      <c r="O3833" s="74">
        <f t="shared" si="188"/>
        <v>0</v>
      </c>
      <c r="P3833" s="74">
        <f t="shared" si="189"/>
        <v>0</v>
      </c>
      <c r="Q3833" s="139" t="str">
        <f t="shared" si="187"/>
        <v/>
      </c>
    </row>
    <row r="3834" spans="1:17" x14ac:dyDescent="0.2">
      <c r="A3834" s="357" t="str">
        <f t="shared" si="186"/>
        <v/>
      </c>
      <c r="B3834" s="347"/>
      <c r="C3834" s="580"/>
      <c r="D3834" s="349"/>
      <c r="E3834" s="349"/>
      <c r="F3834" s="350"/>
      <c r="G3834" s="349"/>
      <c r="H3834" s="349"/>
      <c r="I3834" s="351"/>
      <c r="J3834" s="352"/>
      <c r="K3834" s="352"/>
      <c r="L3834" s="353"/>
      <c r="M3834" s="352"/>
      <c r="N3834" s="371"/>
      <c r="O3834" s="322">
        <f t="shared" si="188"/>
        <v>0</v>
      </c>
      <c r="P3834" s="322">
        <f t="shared" si="189"/>
        <v>0</v>
      </c>
      <c r="Q3834" s="323" t="str">
        <f t="shared" si="187"/>
        <v/>
      </c>
    </row>
    <row r="3835" spans="1:17" x14ac:dyDescent="0.2">
      <c r="A3835" s="357" t="str">
        <f t="shared" si="186"/>
        <v/>
      </c>
      <c r="B3835" s="347"/>
      <c r="C3835" s="580"/>
      <c r="D3835" s="349"/>
      <c r="E3835" s="349"/>
      <c r="F3835" s="350"/>
      <c r="G3835" s="349"/>
      <c r="H3835" s="349"/>
      <c r="I3835" s="351"/>
      <c r="J3835" s="352"/>
      <c r="K3835" s="352"/>
      <c r="L3835" s="353"/>
      <c r="M3835" s="352"/>
      <c r="N3835" s="371"/>
      <c r="O3835" s="74">
        <f t="shared" si="188"/>
        <v>0</v>
      </c>
      <c r="P3835" s="74">
        <f t="shared" si="189"/>
        <v>0</v>
      </c>
      <c r="Q3835" s="96" t="str">
        <f t="shared" si="187"/>
        <v/>
      </c>
    </row>
    <row r="3836" spans="1:17" x14ac:dyDescent="0.2">
      <c r="A3836" s="357" t="str">
        <f t="shared" si="186"/>
        <v/>
      </c>
      <c r="B3836" s="347"/>
      <c r="C3836" s="580"/>
      <c r="D3836" s="349"/>
      <c r="E3836" s="349"/>
      <c r="F3836" s="350"/>
      <c r="G3836" s="349"/>
      <c r="H3836" s="349"/>
      <c r="I3836" s="351"/>
      <c r="J3836" s="352"/>
      <c r="K3836" s="352"/>
      <c r="L3836" s="353"/>
      <c r="M3836" s="352"/>
      <c r="N3836" s="371"/>
      <c r="O3836" s="74">
        <f t="shared" si="188"/>
        <v>0</v>
      </c>
      <c r="P3836" s="74">
        <f t="shared" si="189"/>
        <v>0</v>
      </c>
      <c r="Q3836" s="96" t="str">
        <f t="shared" si="187"/>
        <v/>
      </c>
    </row>
    <row r="3837" spans="1:17" x14ac:dyDescent="0.2">
      <c r="A3837" s="357" t="str">
        <f t="shared" si="186"/>
        <v/>
      </c>
      <c r="B3837" s="347"/>
      <c r="C3837" s="580"/>
      <c r="D3837" s="349"/>
      <c r="E3837" s="349"/>
      <c r="F3837" s="350"/>
      <c r="G3837" s="349"/>
      <c r="H3837" s="349"/>
      <c r="I3837" s="351"/>
      <c r="J3837" s="352"/>
      <c r="K3837" s="352"/>
      <c r="L3837" s="353"/>
      <c r="M3837" s="352"/>
      <c r="N3837" s="371"/>
      <c r="O3837" s="74">
        <f t="shared" si="188"/>
        <v>0</v>
      </c>
      <c r="P3837" s="74">
        <f t="shared" si="189"/>
        <v>0</v>
      </c>
      <c r="Q3837" s="139" t="str">
        <f t="shared" si="187"/>
        <v/>
      </c>
    </row>
    <row r="3838" spans="1:17" x14ac:dyDescent="0.2">
      <c r="A3838" s="357" t="str">
        <f t="shared" si="186"/>
        <v/>
      </c>
      <c r="B3838" s="347"/>
      <c r="C3838" s="580"/>
      <c r="D3838" s="349"/>
      <c r="E3838" s="349"/>
      <c r="F3838" s="350"/>
      <c r="G3838" s="349"/>
      <c r="H3838" s="349"/>
      <c r="I3838" s="351"/>
      <c r="J3838" s="352"/>
      <c r="K3838" s="352"/>
      <c r="L3838" s="353"/>
      <c r="M3838" s="352"/>
      <c r="N3838" s="371"/>
      <c r="O3838" s="322">
        <f t="shared" si="188"/>
        <v>0</v>
      </c>
      <c r="P3838" s="322">
        <f t="shared" si="189"/>
        <v>0</v>
      </c>
      <c r="Q3838" s="323" t="str">
        <f t="shared" si="187"/>
        <v/>
      </c>
    </row>
    <row r="3839" spans="1:17" x14ac:dyDescent="0.2">
      <c r="A3839" s="357" t="str">
        <f t="shared" si="186"/>
        <v/>
      </c>
      <c r="B3839" s="347"/>
      <c r="C3839" s="580"/>
      <c r="D3839" s="349"/>
      <c r="E3839" s="349"/>
      <c r="F3839" s="350"/>
      <c r="G3839" s="349"/>
      <c r="H3839" s="349"/>
      <c r="I3839" s="351"/>
      <c r="J3839" s="352"/>
      <c r="K3839" s="352"/>
      <c r="L3839" s="353"/>
      <c r="M3839" s="352"/>
      <c r="N3839" s="371"/>
      <c r="O3839" s="74">
        <f t="shared" si="188"/>
        <v>0</v>
      </c>
      <c r="P3839" s="74">
        <f t="shared" si="189"/>
        <v>0</v>
      </c>
      <c r="Q3839" s="96" t="str">
        <f t="shared" si="187"/>
        <v/>
      </c>
    </row>
    <row r="3840" spans="1:17" x14ac:dyDescent="0.2">
      <c r="A3840" s="357" t="str">
        <f t="shared" si="186"/>
        <v/>
      </c>
      <c r="B3840" s="347"/>
      <c r="C3840" s="580"/>
      <c r="D3840" s="349"/>
      <c r="E3840" s="349"/>
      <c r="F3840" s="350"/>
      <c r="G3840" s="349"/>
      <c r="H3840" s="349"/>
      <c r="I3840" s="351"/>
      <c r="J3840" s="352"/>
      <c r="K3840" s="352"/>
      <c r="L3840" s="353"/>
      <c r="M3840" s="352"/>
      <c r="N3840" s="371"/>
      <c r="O3840" s="74">
        <f t="shared" si="188"/>
        <v>0</v>
      </c>
      <c r="P3840" s="74">
        <f t="shared" si="189"/>
        <v>0</v>
      </c>
      <c r="Q3840" s="96" t="str">
        <f t="shared" si="187"/>
        <v/>
      </c>
    </row>
    <row r="3841" spans="1:17" x14ac:dyDescent="0.2">
      <c r="A3841" s="357" t="str">
        <f t="shared" si="186"/>
        <v/>
      </c>
      <c r="B3841" s="347"/>
      <c r="C3841" s="580"/>
      <c r="D3841" s="349"/>
      <c r="E3841" s="349"/>
      <c r="F3841" s="350"/>
      <c r="G3841" s="349"/>
      <c r="H3841" s="349"/>
      <c r="I3841" s="351"/>
      <c r="J3841" s="352"/>
      <c r="K3841" s="352"/>
      <c r="L3841" s="353"/>
      <c r="M3841" s="352"/>
      <c r="N3841" s="371"/>
      <c r="O3841" s="74">
        <f t="shared" si="188"/>
        <v>0</v>
      </c>
      <c r="P3841" s="74">
        <f t="shared" si="189"/>
        <v>0</v>
      </c>
      <c r="Q3841" s="139" t="str">
        <f t="shared" si="187"/>
        <v/>
      </c>
    </row>
    <row r="3842" spans="1:17" s="324" customFormat="1" x14ac:dyDescent="0.2">
      <c r="A3842" s="357" t="str">
        <f t="shared" si="186"/>
        <v/>
      </c>
      <c r="B3842" s="377"/>
      <c r="C3842" s="583"/>
      <c r="D3842" s="361"/>
      <c r="E3842" s="361"/>
      <c r="F3842" s="366"/>
      <c r="G3842" s="351"/>
      <c r="H3842" s="361"/>
      <c r="I3842" s="351"/>
      <c r="J3842" s="353"/>
      <c r="K3842" s="363"/>
      <c r="L3842" s="363"/>
      <c r="M3842" s="363"/>
      <c r="N3842" s="588"/>
      <c r="O3842" s="322">
        <f t="shared" si="188"/>
        <v>0</v>
      </c>
      <c r="P3842" s="322">
        <f t="shared" si="189"/>
        <v>0</v>
      </c>
      <c r="Q3842" s="323" t="str">
        <f t="shared" si="187"/>
        <v/>
      </c>
    </row>
    <row r="3843" spans="1:17" x14ac:dyDescent="0.2">
      <c r="A3843" s="357" t="str">
        <f t="shared" si="186"/>
        <v/>
      </c>
      <c r="B3843" s="347"/>
      <c r="C3843" s="580"/>
      <c r="D3843" s="349"/>
      <c r="E3843" s="349"/>
      <c r="F3843" s="350"/>
      <c r="G3843" s="349"/>
      <c r="H3843" s="349"/>
      <c r="I3843" s="351"/>
      <c r="J3843" s="352"/>
      <c r="K3843" s="352"/>
      <c r="L3843" s="353"/>
      <c r="M3843" s="352"/>
      <c r="N3843" s="371"/>
      <c r="O3843" s="74">
        <f t="shared" si="188"/>
        <v>0</v>
      </c>
      <c r="P3843" s="74">
        <f t="shared" si="189"/>
        <v>0</v>
      </c>
      <c r="Q3843" s="96" t="str">
        <f t="shared" si="187"/>
        <v/>
      </c>
    </row>
    <row r="3844" spans="1:17" x14ac:dyDescent="0.2">
      <c r="A3844" s="357" t="str">
        <f t="shared" si="186"/>
        <v/>
      </c>
      <c r="B3844" s="347"/>
      <c r="C3844" s="580"/>
      <c r="D3844" s="349"/>
      <c r="E3844" s="349"/>
      <c r="F3844" s="350"/>
      <c r="G3844" s="349"/>
      <c r="H3844" s="349"/>
      <c r="I3844" s="351"/>
      <c r="J3844" s="352"/>
      <c r="K3844" s="352"/>
      <c r="L3844" s="353"/>
      <c r="M3844" s="352"/>
      <c r="N3844" s="371"/>
      <c r="O3844" s="74">
        <f t="shared" si="188"/>
        <v>0</v>
      </c>
      <c r="P3844" s="74">
        <f t="shared" si="189"/>
        <v>0</v>
      </c>
      <c r="Q3844" s="96" t="str">
        <f t="shared" si="187"/>
        <v/>
      </c>
    </row>
    <row r="3845" spans="1:17" x14ac:dyDescent="0.2">
      <c r="A3845" s="357" t="str">
        <f t="shared" si="186"/>
        <v/>
      </c>
      <c r="B3845" s="347"/>
      <c r="C3845" s="580"/>
      <c r="D3845" s="349"/>
      <c r="E3845" s="349"/>
      <c r="F3845" s="350"/>
      <c r="G3845" s="349"/>
      <c r="H3845" s="349"/>
      <c r="I3845" s="351"/>
      <c r="J3845" s="352"/>
      <c r="K3845" s="352"/>
      <c r="L3845" s="353"/>
      <c r="M3845" s="352"/>
      <c r="N3845" s="371"/>
      <c r="O3845" s="74">
        <f t="shared" si="188"/>
        <v>0</v>
      </c>
      <c r="P3845" s="74">
        <f t="shared" si="189"/>
        <v>0</v>
      </c>
      <c r="Q3845" s="139" t="str">
        <f t="shared" si="187"/>
        <v/>
      </c>
    </row>
    <row r="3846" spans="1:17" x14ac:dyDescent="0.2">
      <c r="A3846" s="357" t="str">
        <f t="shared" si="186"/>
        <v/>
      </c>
      <c r="B3846" s="347"/>
      <c r="C3846" s="580"/>
      <c r="D3846" s="349"/>
      <c r="E3846" s="349"/>
      <c r="F3846" s="350"/>
      <c r="G3846" s="349"/>
      <c r="H3846" s="349"/>
      <c r="I3846" s="351"/>
      <c r="J3846" s="352"/>
      <c r="K3846" s="352"/>
      <c r="L3846" s="353"/>
      <c r="M3846" s="352"/>
      <c r="N3846" s="371"/>
      <c r="O3846" s="322">
        <f t="shared" si="188"/>
        <v>0</v>
      </c>
      <c r="P3846" s="322">
        <f t="shared" si="189"/>
        <v>0</v>
      </c>
      <c r="Q3846" s="323" t="str">
        <f t="shared" si="187"/>
        <v/>
      </c>
    </row>
    <row r="3847" spans="1:17" x14ac:dyDescent="0.2">
      <c r="A3847" s="357" t="str">
        <f t="shared" si="186"/>
        <v/>
      </c>
      <c r="B3847" s="347"/>
      <c r="C3847" s="580"/>
      <c r="D3847" s="349"/>
      <c r="E3847" s="349"/>
      <c r="F3847" s="350"/>
      <c r="G3847" s="349"/>
      <c r="H3847" s="349"/>
      <c r="I3847" s="351"/>
      <c r="J3847" s="352"/>
      <c r="K3847" s="352"/>
      <c r="L3847" s="353"/>
      <c r="M3847" s="352"/>
      <c r="N3847" s="371"/>
      <c r="O3847" s="74">
        <f t="shared" si="188"/>
        <v>0</v>
      </c>
      <c r="P3847" s="74">
        <f t="shared" si="189"/>
        <v>0</v>
      </c>
      <c r="Q3847" s="96" t="str">
        <f t="shared" si="187"/>
        <v/>
      </c>
    </row>
    <row r="3848" spans="1:17" x14ac:dyDescent="0.2">
      <c r="A3848" s="357" t="str">
        <f t="shared" si="186"/>
        <v/>
      </c>
      <c r="B3848" s="347"/>
      <c r="C3848" s="580"/>
      <c r="D3848" s="349"/>
      <c r="E3848" s="349"/>
      <c r="F3848" s="350"/>
      <c r="G3848" s="349"/>
      <c r="H3848" s="349"/>
      <c r="I3848" s="351"/>
      <c r="J3848" s="352"/>
      <c r="K3848" s="352"/>
      <c r="L3848" s="353"/>
      <c r="M3848" s="352"/>
      <c r="N3848" s="371"/>
      <c r="O3848" s="74">
        <f t="shared" si="188"/>
        <v>0</v>
      </c>
      <c r="P3848" s="74">
        <f t="shared" si="189"/>
        <v>0</v>
      </c>
      <c r="Q3848" s="96" t="str">
        <f t="shared" si="187"/>
        <v/>
      </c>
    </row>
    <row r="3849" spans="1:17" x14ac:dyDescent="0.2">
      <c r="A3849" s="357" t="str">
        <f t="shared" si="186"/>
        <v/>
      </c>
      <c r="B3849" s="347"/>
      <c r="C3849" s="580"/>
      <c r="D3849" s="349"/>
      <c r="E3849" s="349"/>
      <c r="F3849" s="350"/>
      <c r="G3849" s="349"/>
      <c r="H3849" s="349"/>
      <c r="I3849" s="351"/>
      <c r="J3849" s="352"/>
      <c r="K3849" s="352"/>
      <c r="L3849" s="353"/>
      <c r="M3849" s="352"/>
      <c r="N3849" s="371"/>
      <c r="O3849" s="74">
        <f t="shared" si="188"/>
        <v>0</v>
      </c>
      <c r="P3849" s="74">
        <f t="shared" si="189"/>
        <v>0</v>
      </c>
      <c r="Q3849" s="139" t="str">
        <f t="shared" si="187"/>
        <v/>
      </c>
    </row>
    <row r="3850" spans="1:17" x14ac:dyDescent="0.2">
      <c r="A3850" s="357" t="str">
        <f t="shared" si="186"/>
        <v/>
      </c>
      <c r="B3850" s="347"/>
      <c r="C3850" s="580"/>
      <c r="D3850" s="349"/>
      <c r="E3850" s="349"/>
      <c r="F3850" s="350"/>
      <c r="G3850" s="349"/>
      <c r="H3850" s="349"/>
      <c r="I3850" s="351"/>
      <c r="J3850" s="352"/>
      <c r="K3850" s="352"/>
      <c r="L3850" s="353"/>
      <c r="M3850" s="352"/>
      <c r="N3850" s="371"/>
      <c r="O3850" s="322">
        <f t="shared" si="188"/>
        <v>0</v>
      </c>
      <c r="P3850" s="322">
        <f t="shared" si="189"/>
        <v>0</v>
      </c>
      <c r="Q3850" s="323" t="str">
        <f t="shared" si="187"/>
        <v/>
      </c>
    </row>
    <row r="3851" spans="1:17" x14ac:dyDescent="0.2">
      <c r="A3851" s="357" t="str">
        <f t="shared" si="186"/>
        <v/>
      </c>
      <c r="B3851" s="347"/>
      <c r="C3851" s="580"/>
      <c r="D3851" s="349"/>
      <c r="E3851" s="349"/>
      <c r="F3851" s="350"/>
      <c r="G3851" s="349"/>
      <c r="H3851" s="349"/>
      <c r="I3851" s="351"/>
      <c r="J3851" s="352"/>
      <c r="K3851" s="352"/>
      <c r="L3851" s="353"/>
      <c r="M3851" s="352"/>
      <c r="N3851" s="371"/>
      <c r="O3851" s="74">
        <f t="shared" si="188"/>
        <v>0</v>
      </c>
      <c r="P3851" s="74">
        <f t="shared" si="189"/>
        <v>0</v>
      </c>
      <c r="Q3851" s="96" t="str">
        <f t="shared" si="187"/>
        <v/>
      </c>
    </row>
    <row r="3852" spans="1:17" x14ac:dyDescent="0.2">
      <c r="A3852" s="357" t="str">
        <f t="shared" si="186"/>
        <v/>
      </c>
      <c r="B3852" s="347"/>
      <c r="C3852" s="580"/>
      <c r="D3852" s="349"/>
      <c r="E3852" s="349"/>
      <c r="F3852" s="350"/>
      <c r="G3852" s="349"/>
      <c r="H3852" s="349"/>
      <c r="I3852" s="351"/>
      <c r="J3852" s="352"/>
      <c r="K3852" s="352"/>
      <c r="L3852" s="353"/>
      <c r="M3852" s="352"/>
      <c r="N3852" s="371"/>
      <c r="O3852" s="74">
        <f t="shared" si="188"/>
        <v>0</v>
      </c>
      <c r="P3852" s="74">
        <f t="shared" si="189"/>
        <v>0</v>
      </c>
      <c r="Q3852" s="96" t="str">
        <f t="shared" si="187"/>
        <v/>
      </c>
    </row>
    <row r="3853" spans="1:17" x14ac:dyDescent="0.2">
      <c r="A3853" s="357" t="str">
        <f t="shared" si="186"/>
        <v/>
      </c>
      <c r="B3853" s="347"/>
      <c r="C3853" s="580"/>
      <c r="D3853" s="349"/>
      <c r="E3853" s="349"/>
      <c r="F3853" s="350"/>
      <c r="G3853" s="349"/>
      <c r="H3853" s="349"/>
      <c r="I3853" s="351"/>
      <c r="J3853" s="352"/>
      <c r="K3853" s="352"/>
      <c r="L3853" s="353"/>
      <c r="M3853" s="352"/>
      <c r="N3853" s="371"/>
      <c r="O3853" s="74">
        <f t="shared" si="188"/>
        <v>0</v>
      </c>
      <c r="P3853" s="74">
        <f t="shared" si="189"/>
        <v>0</v>
      </c>
      <c r="Q3853" s="139" t="str">
        <f t="shared" si="187"/>
        <v/>
      </c>
    </row>
    <row r="3854" spans="1:17" x14ac:dyDescent="0.2">
      <c r="A3854" s="357" t="str">
        <f t="shared" si="186"/>
        <v/>
      </c>
      <c r="B3854" s="347"/>
      <c r="C3854" s="580"/>
      <c r="D3854" s="349"/>
      <c r="E3854" s="349"/>
      <c r="F3854" s="350"/>
      <c r="G3854" s="349"/>
      <c r="H3854" s="349"/>
      <c r="I3854" s="351"/>
      <c r="J3854" s="352"/>
      <c r="K3854" s="352"/>
      <c r="L3854" s="353"/>
      <c r="M3854" s="352"/>
      <c r="N3854" s="371"/>
      <c r="O3854" s="322">
        <f t="shared" si="188"/>
        <v>0</v>
      </c>
      <c r="P3854" s="322">
        <f t="shared" si="189"/>
        <v>0</v>
      </c>
      <c r="Q3854" s="323" t="str">
        <f t="shared" si="187"/>
        <v/>
      </c>
    </row>
    <row r="3855" spans="1:17" x14ac:dyDescent="0.2">
      <c r="A3855" s="357" t="str">
        <f t="shared" si="186"/>
        <v/>
      </c>
      <c r="B3855" s="347"/>
      <c r="C3855" s="580"/>
      <c r="D3855" s="349"/>
      <c r="E3855" s="349"/>
      <c r="F3855" s="350"/>
      <c r="G3855" s="349"/>
      <c r="H3855" s="349"/>
      <c r="I3855" s="351"/>
      <c r="J3855" s="352"/>
      <c r="K3855" s="352"/>
      <c r="L3855" s="353"/>
      <c r="M3855" s="352"/>
      <c r="N3855" s="371"/>
      <c r="O3855" s="74">
        <f t="shared" si="188"/>
        <v>0</v>
      </c>
      <c r="P3855" s="74">
        <f t="shared" si="189"/>
        <v>0</v>
      </c>
      <c r="Q3855" s="96" t="str">
        <f t="shared" si="187"/>
        <v/>
      </c>
    </row>
    <row r="3856" spans="1:17" x14ac:dyDescent="0.2">
      <c r="A3856" s="357" t="str">
        <f t="shared" si="186"/>
        <v/>
      </c>
      <c r="B3856" s="347"/>
      <c r="C3856" s="580"/>
      <c r="D3856" s="349"/>
      <c r="E3856" s="349"/>
      <c r="F3856" s="350"/>
      <c r="G3856" s="349"/>
      <c r="H3856" s="349"/>
      <c r="I3856" s="351"/>
      <c r="J3856" s="352"/>
      <c r="K3856" s="352"/>
      <c r="L3856" s="353"/>
      <c r="M3856" s="352"/>
      <c r="N3856" s="371"/>
      <c r="O3856" s="74">
        <f t="shared" si="188"/>
        <v>0</v>
      </c>
      <c r="P3856" s="74">
        <f t="shared" si="189"/>
        <v>0</v>
      </c>
      <c r="Q3856" s="96" t="str">
        <f t="shared" si="187"/>
        <v/>
      </c>
    </row>
    <row r="3857" spans="1:17" x14ac:dyDescent="0.2">
      <c r="A3857" s="357" t="str">
        <f t="shared" si="186"/>
        <v/>
      </c>
      <c r="B3857" s="347"/>
      <c r="C3857" s="580"/>
      <c r="D3857" s="349"/>
      <c r="E3857" s="349"/>
      <c r="F3857" s="350"/>
      <c r="G3857" s="349"/>
      <c r="H3857" s="349"/>
      <c r="I3857" s="351"/>
      <c r="J3857" s="352"/>
      <c r="K3857" s="352"/>
      <c r="L3857" s="353"/>
      <c r="M3857" s="352"/>
      <c r="N3857" s="371"/>
      <c r="O3857" s="74">
        <f t="shared" si="188"/>
        <v>0</v>
      </c>
      <c r="P3857" s="74">
        <f t="shared" si="189"/>
        <v>0</v>
      </c>
      <c r="Q3857" s="139" t="str">
        <f t="shared" si="187"/>
        <v/>
      </c>
    </row>
    <row r="3858" spans="1:17" x14ac:dyDescent="0.2">
      <c r="A3858" s="357" t="str">
        <f t="shared" si="186"/>
        <v/>
      </c>
      <c r="B3858" s="347"/>
      <c r="C3858" s="580"/>
      <c r="D3858" s="349"/>
      <c r="E3858" s="349"/>
      <c r="F3858" s="350"/>
      <c r="G3858" s="349"/>
      <c r="H3858" s="349"/>
      <c r="I3858" s="351"/>
      <c r="J3858" s="352"/>
      <c r="K3858" s="352"/>
      <c r="L3858" s="353"/>
      <c r="M3858" s="352"/>
      <c r="N3858" s="371"/>
      <c r="O3858" s="322">
        <f t="shared" si="188"/>
        <v>0</v>
      </c>
      <c r="P3858" s="322">
        <f t="shared" si="189"/>
        <v>0</v>
      </c>
      <c r="Q3858" s="323" t="str">
        <f t="shared" si="187"/>
        <v/>
      </c>
    </row>
    <row r="3859" spans="1:17" x14ac:dyDescent="0.2">
      <c r="A3859" s="357" t="str">
        <f t="shared" si="186"/>
        <v/>
      </c>
      <c r="B3859" s="347"/>
      <c r="C3859" s="580"/>
      <c r="D3859" s="349"/>
      <c r="E3859" s="349"/>
      <c r="F3859" s="350"/>
      <c r="G3859" s="349"/>
      <c r="H3859" s="349"/>
      <c r="I3859" s="351"/>
      <c r="J3859" s="352"/>
      <c r="K3859" s="352"/>
      <c r="L3859" s="353"/>
      <c r="M3859" s="352"/>
      <c r="N3859" s="371"/>
      <c r="O3859" s="74">
        <f t="shared" si="188"/>
        <v>0</v>
      </c>
      <c r="P3859" s="74">
        <f t="shared" si="189"/>
        <v>0</v>
      </c>
      <c r="Q3859" s="96" t="str">
        <f t="shared" si="187"/>
        <v/>
      </c>
    </row>
    <row r="3860" spans="1:17" x14ac:dyDescent="0.2">
      <c r="A3860" s="357" t="str">
        <f t="shared" si="186"/>
        <v/>
      </c>
      <c r="B3860" s="347"/>
      <c r="C3860" s="580"/>
      <c r="D3860" s="349"/>
      <c r="E3860" s="349"/>
      <c r="F3860" s="350"/>
      <c r="G3860" s="349"/>
      <c r="H3860" s="349"/>
      <c r="I3860" s="351"/>
      <c r="J3860" s="352"/>
      <c r="K3860" s="352"/>
      <c r="L3860" s="353"/>
      <c r="M3860" s="352"/>
      <c r="N3860" s="371"/>
      <c r="O3860" s="74">
        <f t="shared" si="188"/>
        <v>0</v>
      </c>
      <c r="P3860" s="74">
        <f t="shared" si="189"/>
        <v>0</v>
      </c>
      <c r="Q3860" s="96" t="str">
        <f t="shared" si="187"/>
        <v/>
      </c>
    </row>
    <row r="3861" spans="1:17" x14ac:dyDescent="0.2">
      <c r="A3861" s="357" t="str">
        <f t="shared" si="186"/>
        <v/>
      </c>
      <c r="B3861" s="347"/>
      <c r="C3861" s="580"/>
      <c r="D3861" s="349"/>
      <c r="E3861" s="349"/>
      <c r="F3861" s="350"/>
      <c r="G3861" s="349"/>
      <c r="H3861" s="349"/>
      <c r="I3861" s="351"/>
      <c r="J3861" s="352"/>
      <c r="K3861" s="352"/>
      <c r="L3861" s="353"/>
      <c r="M3861" s="352"/>
      <c r="N3861" s="371"/>
      <c r="O3861" s="74">
        <f t="shared" si="188"/>
        <v>0</v>
      </c>
      <c r="P3861" s="74">
        <f t="shared" si="189"/>
        <v>0</v>
      </c>
      <c r="Q3861" s="139" t="str">
        <f t="shared" si="187"/>
        <v/>
      </c>
    </row>
    <row r="3862" spans="1:17" x14ac:dyDescent="0.2">
      <c r="A3862" s="357" t="str">
        <f t="shared" si="186"/>
        <v/>
      </c>
      <c r="B3862" s="347"/>
      <c r="C3862" s="580"/>
      <c r="D3862" s="349"/>
      <c r="E3862" s="349"/>
      <c r="F3862" s="350"/>
      <c r="G3862" s="349"/>
      <c r="H3862" s="349"/>
      <c r="I3862" s="351"/>
      <c r="J3862" s="352"/>
      <c r="K3862" s="352"/>
      <c r="L3862" s="353"/>
      <c r="M3862" s="352"/>
      <c r="N3862" s="371"/>
      <c r="O3862" s="322">
        <f t="shared" si="188"/>
        <v>0</v>
      </c>
      <c r="P3862" s="322">
        <f t="shared" si="189"/>
        <v>0</v>
      </c>
      <c r="Q3862" s="323" t="str">
        <f t="shared" si="187"/>
        <v/>
      </c>
    </row>
    <row r="3863" spans="1:17" x14ac:dyDescent="0.2">
      <c r="A3863" s="357" t="str">
        <f t="shared" si="186"/>
        <v/>
      </c>
      <c r="B3863" s="347"/>
      <c r="C3863" s="580"/>
      <c r="D3863" s="349"/>
      <c r="E3863" s="349"/>
      <c r="F3863" s="350"/>
      <c r="G3863" s="349"/>
      <c r="H3863" s="349"/>
      <c r="I3863" s="351"/>
      <c r="J3863" s="352"/>
      <c r="K3863" s="352"/>
      <c r="L3863" s="353"/>
      <c r="M3863" s="352"/>
      <c r="N3863" s="371"/>
      <c r="O3863" s="74">
        <f t="shared" si="188"/>
        <v>0</v>
      </c>
      <c r="P3863" s="74">
        <f t="shared" si="189"/>
        <v>0</v>
      </c>
      <c r="Q3863" s="96" t="str">
        <f t="shared" si="187"/>
        <v/>
      </c>
    </row>
    <row r="3864" spans="1:17" x14ac:dyDescent="0.2">
      <c r="A3864" s="357" t="str">
        <f t="shared" ref="A3864:A3927" si="190">IF(B3864="","",ROW()-ROW($A$3))</f>
        <v/>
      </c>
      <c r="B3864" s="347"/>
      <c r="C3864" s="580"/>
      <c r="D3864" s="349"/>
      <c r="E3864" s="349"/>
      <c r="F3864" s="350"/>
      <c r="G3864" s="349"/>
      <c r="H3864" s="349"/>
      <c r="I3864" s="351"/>
      <c r="J3864" s="352"/>
      <c r="K3864" s="352"/>
      <c r="L3864" s="353"/>
      <c r="M3864" s="352"/>
      <c r="N3864" s="371"/>
      <c r="O3864" s="74">
        <f t="shared" si="188"/>
        <v>0</v>
      </c>
      <c r="P3864" s="74">
        <f t="shared" si="189"/>
        <v>0</v>
      </c>
      <c r="Q3864" s="96" t="str">
        <f t="shared" si="187"/>
        <v/>
      </c>
    </row>
    <row r="3865" spans="1:17" x14ac:dyDescent="0.2">
      <c r="A3865" s="357" t="str">
        <f t="shared" si="190"/>
        <v/>
      </c>
      <c r="B3865" s="347"/>
      <c r="C3865" s="580"/>
      <c r="D3865" s="349"/>
      <c r="E3865" s="349"/>
      <c r="F3865" s="350"/>
      <c r="G3865" s="349"/>
      <c r="H3865" s="349"/>
      <c r="I3865" s="351"/>
      <c r="J3865" s="352"/>
      <c r="K3865" s="352"/>
      <c r="L3865" s="353"/>
      <c r="M3865" s="352"/>
      <c r="N3865" s="371"/>
      <c r="O3865" s="74">
        <f t="shared" si="188"/>
        <v>0</v>
      </c>
      <c r="P3865" s="74">
        <f t="shared" si="189"/>
        <v>0</v>
      </c>
      <c r="Q3865" s="139" t="str">
        <f t="shared" si="187"/>
        <v/>
      </c>
    </row>
    <row r="3866" spans="1:17" x14ac:dyDescent="0.2">
      <c r="A3866" s="357" t="str">
        <f t="shared" si="190"/>
        <v/>
      </c>
      <c r="B3866" s="347"/>
      <c r="C3866" s="580"/>
      <c r="D3866" s="349"/>
      <c r="E3866" s="349"/>
      <c r="F3866" s="350"/>
      <c r="G3866" s="349"/>
      <c r="H3866" s="349"/>
      <c r="I3866" s="351"/>
      <c r="J3866" s="352"/>
      <c r="K3866" s="352"/>
      <c r="L3866" s="353"/>
      <c r="M3866" s="352"/>
      <c r="N3866" s="371"/>
      <c r="O3866" s="322">
        <f t="shared" si="188"/>
        <v>0</v>
      </c>
      <c r="P3866" s="322">
        <f t="shared" si="189"/>
        <v>0</v>
      </c>
      <c r="Q3866" s="323" t="str">
        <f t="shared" si="187"/>
        <v/>
      </c>
    </row>
    <row r="3867" spans="1:17" x14ac:dyDescent="0.2">
      <c r="A3867" s="357" t="str">
        <f t="shared" si="190"/>
        <v/>
      </c>
      <c r="B3867" s="347"/>
      <c r="C3867" s="580"/>
      <c r="D3867" s="349"/>
      <c r="E3867" s="349"/>
      <c r="F3867" s="350"/>
      <c r="G3867" s="349"/>
      <c r="H3867" s="349"/>
      <c r="I3867" s="351"/>
      <c r="J3867" s="352"/>
      <c r="K3867" s="352"/>
      <c r="L3867" s="353"/>
      <c r="M3867" s="352"/>
      <c r="N3867" s="371"/>
      <c r="O3867" s="74">
        <f t="shared" si="188"/>
        <v>0</v>
      </c>
      <c r="P3867" s="74">
        <f t="shared" si="189"/>
        <v>0</v>
      </c>
      <c r="Q3867" s="96" t="str">
        <f t="shared" si="187"/>
        <v/>
      </c>
    </row>
    <row r="3868" spans="1:17" x14ac:dyDescent="0.2">
      <c r="A3868" s="357" t="str">
        <f t="shared" si="190"/>
        <v/>
      </c>
      <c r="B3868" s="347"/>
      <c r="C3868" s="580"/>
      <c r="D3868" s="349"/>
      <c r="E3868" s="349"/>
      <c r="F3868" s="350"/>
      <c r="G3868" s="349"/>
      <c r="H3868" s="349"/>
      <c r="I3868" s="351"/>
      <c r="J3868" s="352"/>
      <c r="K3868" s="352"/>
      <c r="L3868" s="353"/>
      <c r="M3868" s="352"/>
      <c r="N3868" s="371"/>
      <c r="O3868" s="74">
        <f t="shared" si="188"/>
        <v>0</v>
      </c>
      <c r="P3868" s="74">
        <f t="shared" si="189"/>
        <v>0</v>
      </c>
      <c r="Q3868" s="96" t="str">
        <f t="shared" si="187"/>
        <v/>
      </c>
    </row>
    <row r="3869" spans="1:17" x14ac:dyDescent="0.2">
      <c r="A3869" s="357" t="str">
        <f t="shared" si="190"/>
        <v/>
      </c>
      <c r="B3869" s="347"/>
      <c r="C3869" s="580"/>
      <c r="D3869" s="349"/>
      <c r="E3869" s="349"/>
      <c r="F3869" s="350"/>
      <c r="G3869" s="349"/>
      <c r="H3869" s="349"/>
      <c r="I3869" s="351"/>
      <c r="J3869" s="352"/>
      <c r="K3869" s="352"/>
      <c r="L3869" s="353"/>
      <c r="M3869" s="352"/>
      <c r="N3869" s="371"/>
      <c r="O3869" s="74">
        <f t="shared" si="188"/>
        <v>0</v>
      </c>
      <c r="P3869" s="74">
        <f t="shared" si="189"/>
        <v>0</v>
      </c>
      <c r="Q3869" s="139" t="str">
        <f t="shared" si="187"/>
        <v/>
      </c>
    </row>
    <row r="3870" spans="1:17" x14ac:dyDescent="0.2">
      <c r="A3870" s="357" t="str">
        <f t="shared" si="190"/>
        <v/>
      </c>
      <c r="B3870" s="347"/>
      <c r="C3870" s="580"/>
      <c r="D3870" s="349"/>
      <c r="E3870" s="349"/>
      <c r="F3870" s="350"/>
      <c r="G3870" s="349"/>
      <c r="H3870" s="349"/>
      <c r="I3870" s="351"/>
      <c r="J3870" s="352"/>
      <c r="K3870" s="352"/>
      <c r="L3870" s="353"/>
      <c r="M3870" s="352"/>
      <c r="N3870" s="371"/>
      <c r="O3870" s="322">
        <f t="shared" si="188"/>
        <v>0</v>
      </c>
      <c r="P3870" s="322">
        <f t="shared" si="189"/>
        <v>0</v>
      </c>
      <c r="Q3870" s="323" t="str">
        <f t="shared" si="187"/>
        <v/>
      </c>
    </row>
    <row r="3871" spans="1:17" x14ac:dyDescent="0.2">
      <c r="A3871" s="357" t="str">
        <f t="shared" si="190"/>
        <v/>
      </c>
      <c r="B3871" s="347"/>
      <c r="C3871" s="580"/>
      <c r="D3871" s="349"/>
      <c r="E3871" s="349"/>
      <c r="F3871" s="350"/>
      <c r="G3871" s="349"/>
      <c r="H3871" s="349"/>
      <c r="I3871" s="351"/>
      <c r="J3871" s="352"/>
      <c r="K3871" s="352"/>
      <c r="L3871" s="353"/>
      <c r="M3871" s="352"/>
      <c r="N3871" s="371"/>
      <c r="O3871" s="74">
        <f t="shared" si="188"/>
        <v>0</v>
      </c>
      <c r="P3871" s="74">
        <f t="shared" si="189"/>
        <v>0</v>
      </c>
      <c r="Q3871" s="96" t="str">
        <f t="shared" si="187"/>
        <v/>
      </c>
    </row>
    <row r="3872" spans="1:17" x14ac:dyDescent="0.2">
      <c r="A3872" s="357" t="str">
        <f t="shared" si="190"/>
        <v/>
      </c>
      <c r="B3872" s="347"/>
      <c r="C3872" s="580"/>
      <c r="D3872" s="349"/>
      <c r="E3872" s="349"/>
      <c r="F3872" s="350"/>
      <c r="G3872" s="349"/>
      <c r="H3872" s="349"/>
      <c r="I3872" s="351"/>
      <c r="J3872" s="352"/>
      <c r="K3872" s="352"/>
      <c r="L3872" s="353"/>
      <c r="M3872" s="352"/>
      <c r="N3872" s="371"/>
      <c r="O3872" s="74">
        <f t="shared" si="188"/>
        <v>0</v>
      </c>
      <c r="P3872" s="74">
        <f t="shared" si="189"/>
        <v>0</v>
      </c>
      <c r="Q3872" s="96" t="str">
        <f t="shared" si="187"/>
        <v/>
      </c>
    </row>
    <row r="3873" spans="1:17" x14ac:dyDescent="0.2">
      <c r="A3873" s="357" t="str">
        <f t="shared" si="190"/>
        <v/>
      </c>
      <c r="B3873" s="347"/>
      <c r="C3873" s="580"/>
      <c r="D3873" s="349"/>
      <c r="E3873" s="349"/>
      <c r="F3873" s="350"/>
      <c r="G3873" s="349"/>
      <c r="H3873" s="349"/>
      <c r="I3873" s="351"/>
      <c r="J3873" s="352"/>
      <c r="K3873" s="352"/>
      <c r="L3873" s="353"/>
      <c r="M3873" s="352"/>
      <c r="N3873" s="371"/>
      <c r="O3873" s="74">
        <f t="shared" si="188"/>
        <v>0</v>
      </c>
      <c r="P3873" s="74">
        <f t="shared" si="189"/>
        <v>0</v>
      </c>
      <c r="Q3873" s="139" t="str">
        <f t="shared" ref="Q3873:Q3936" si="191">SUBSTITUTE(D3873," ","_")</f>
        <v/>
      </c>
    </row>
    <row r="3874" spans="1:17" x14ac:dyDescent="0.2">
      <c r="A3874" s="357" t="str">
        <f t="shared" si="190"/>
        <v/>
      </c>
      <c r="B3874" s="347"/>
      <c r="C3874" s="580"/>
      <c r="D3874" s="349"/>
      <c r="E3874" s="349"/>
      <c r="F3874" s="350"/>
      <c r="G3874" s="349"/>
      <c r="H3874" s="349"/>
      <c r="I3874" s="351"/>
      <c r="J3874" s="352"/>
      <c r="K3874" s="352"/>
      <c r="L3874" s="353"/>
      <c r="M3874" s="352"/>
      <c r="N3874" s="371"/>
      <c r="O3874" s="322">
        <f t="shared" ref="O3874:O3937" si="192">IF(B3874=0,0,IF(YEAR(B3874)=$P$1,MONTH(B3874)-$O$1+1,(YEAR(B3874)-$P$1)*12-$O$1+1+MONTH(B3874)))</f>
        <v>0</v>
      </c>
      <c r="P3874" s="322">
        <f t="shared" ref="P3874:P3937" si="193">IF(C3874=0,0,IF(YEAR(C3874)=$P$1,MONTH(C3874)-$O$1+1,(YEAR(C3874)-$P$1)*12-$O$1+1+MONTH(C3874)))</f>
        <v>0</v>
      </c>
      <c r="Q3874" s="323" t="str">
        <f t="shared" si="191"/>
        <v/>
      </c>
    </row>
    <row r="3875" spans="1:17" x14ac:dyDescent="0.2">
      <c r="A3875" s="357" t="str">
        <f t="shared" si="190"/>
        <v/>
      </c>
      <c r="B3875" s="347"/>
      <c r="C3875" s="580"/>
      <c r="D3875" s="349"/>
      <c r="E3875" s="349"/>
      <c r="F3875" s="350"/>
      <c r="G3875" s="349"/>
      <c r="H3875" s="349"/>
      <c r="I3875" s="351"/>
      <c r="J3875" s="352"/>
      <c r="K3875" s="352"/>
      <c r="L3875" s="353"/>
      <c r="M3875" s="352"/>
      <c r="N3875" s="371"/>
      <c r="O3875" s="74">
        <f t="shared" si="192"/>
        <v>0</v>
      </c>
      <c r="P3875" s="74">
        <f t="shared" si="193"/>
        <v>0</v>
      </c>
      <c r="Q3875" s="96" t="str">
        <f t="shared" si="191"/>
        <v/>
      </c>
    </row>
    <row r="3876" spans="1:17" x14ac:dyDescent="0.2">
      <c r="A3876" s="357" t="str">
        <f t="shared" si="190"/>
        <v/>
      </c>
      <c r="B3876" s="347"/>
      <c r="C3876" s="580"/>
      <c r="D3876" s="349"/>
      <c r="E3876" s="349"/>
      <c r="F3876" s="350"/>
      <c r="G3876" s="349"/>
      <c r="H3876" s="349"/>
      <c r="I3876" s="351"/>
      <c r="J3876" s="352"/>
      <c r="K3876" s="352"/>
      <c r="L3876" s="353"/>
      <c r="M3876" s="352"/>
      <c r="N3876" s="371"/>
      <c r="O3876" s="74">
        <f t="shared" si="192"/>
        <v>0</v>
      </c>
      <c r="P3876" s="74">
        <f t="shared" si="193"/>
        <v>0</v>
      </c>
      <c r="Q3876" s="96" t="str">
        <f t="shared" si="191"/>
        <v/>
      </c>
    </row>
    <row r="3877" spans="1:17" x14ac:dyDescent="0.2">
      <c r="A3877" s="357" t="str">
        <f t="shared" si="190"/>
        <v/>
      </c>
      <c r="B3877" s="347"/>
      <c r="C3877" s="580"/>
      <c r="D3877" s="349"/>
      <c r="E3877" s="349"/>
      <c r="F3877" s="350"/>
      <c r="G3877" s="349"/>
      <c r="H3877" s="349"/>
      <c r="I3877" s="351"/>
      <c r="J3877" s="352"/>
      <c r="K3877" s="352"/>
      <c r="L3877" s="353"/>
      <c r="M3877" s="352"/>
      <c r="N3877" s="371"/>
      <c r="O3877" s="74">
        <f t="shared" si="192"/>
        <v>0</v>
      </c>
      <c r="P3877" s="74">
        <f t="shared" si="193"/>
        <v>0</v>
      </c>
      <c r="Q3877" s="139" t="str">
        <f t="shared" si="191"/>
        <v/>
      </c>
    </row>
    <row r="3878" spans="1:17" x14ac:dyDescent="0.2">
      <c r="A3878" s="357" t="str">
        <f t="shared" si="190"/>
        <v/>
      </c>
      <c r="B3878" s="347"/>
      <c r="C3878" s="580"/>
      <c r="D3878" s="349"/>
      <c r="E3878" s="349"/>
      <c r="F3878" s="350"/>
      <c r="G3878" s="349"/>
      <c r="H3878" s="349"/>
      <c r="I3878" s="351"/>
      <c r="J3878" s="352"/>
      <c r="K3878" s="352"/>
      <c r="L3878" s="353"/>
      <c r="M3878" s="352"/>
      <c r="N3878" s="371"/>
      <c r="O3878" s="322">
        <f t="shared" si="192"/>
        <v>0</v>
      </c>
      <c r="P3878" s="322">
        <f t="shared" si="193"/>
        <v>0</v>
      </c>
      <c r="Q3878" s="323" t="str">
        <f t="shared" si="191"/>
        <v/>
      </c>
    </row>
    <row r="3879" spans="1:17" x14ac:dyDescent="0.2">
      <c r="A3879" s="357" t="str">
        <f t="shared" si="190"/>
        <v/>
      </c>
      <c r="B3879" s="347"/>
      <c r="C3879" s="580"/>
      <c r="D3879" s="349"/>
      <c r="E3879" s="349"/>
      <c r="F3879" s="350"/>
      <c r="G3879" s="349"/>
      <c r="H3879" s="349"/>
      <c r="I3879" s="351"/>
      <c r="J3879" s="352"/>
      <c r="K3879" s="352"/>
      <c r="L3879" s="353"/>
      <c r="M3879" s="352"/>
      <c r="N3879" s="371"/>
      <c r="O3879" s="74">
        <f t="shared" si="192"/>
        <v>0</v>
      </c>
      <c r="P3879" s="74">
        <f t="shared" si="193"/>
        <v>0</v>
      </c>
      <c r="Q3879" s="96" t="str">
        <f t="shared" si="191"/>
        <v/>
      </c>
    </row>
    <row r="3880" spans="1:17" x14ac:dyDescent="0.2">
      <c r="A3880" s="357" t="str">
        <f t="shared" si="190"/>
        <v/>
      </c>
      <c r="B3880" s="347"/>
      <c r="C3880" s="580"/>
      <c r="D3880" s="349"/>
      <c r="E3880" s="349"/>
      <c r="F3880" s="350"/>
      <c r="G3880" s="349"/>
      <c r="H3880" s="349"/>
      <c r="I3880" s="351"/>
      <c r="J3880" s="352"/>
      <c r="K3880" s="352"/>
      <c r="L3880" s="353"/>
      <c r="M3880" s="352"/>
      <c r="N3880" s="371"/>
      <c r="O3880" s="74">
        <f t="shared" si="192"/>
        <v>0</v>
      </c>
      <c r="P3880" s="74">
        <f t="shared" si="193"/>
        <v>0</v>
      </c>
      <c r="Q3880" s="96" t="str">
        <f t="shared" si="191"/>
        <v/>
      </c>
    </row>
    <row r="3881" spans="1:17" x14ac:dyDescent="0.2">
      <c r="A3881" s="357" t="str">
        <f t="shared" si="190"/>
        <v/>
      </c>
      <c r="B3881" s="347"/>
      <c r="C3881" s="580"/>
      <c r="D3881" s="349"/>
      <c r="E3881" s="349"/>
      <c r="F3881" s="350"/>
      <c r="G3881" s="349"/>
      <c r="H3881" s="349"/>
      <c r="I3881" s="351"/>
      <c r="J3881" s="352"/>
      <c r="K3881" s="352"/>
      <c r="L3881" s="353"/>
      <c r="M3881" s="352"/>
      <c r="N3881" s="371"/>
      <c r="O3881" s="74">
        <f t="shared" si="192"/>
        <v>0</v>
      </c>
      <c r="P3881" s="74">
        <f t="shared" si="193"/>
        <v>0</v>
      </c>
      <c r="Q3881" s="139" t="str">
        <f t="shared" si="191"/>
        <v/>
      </c>
    </row>
    <row r="3882" spans="1:17" x14ac:dyDescent="0.2">
      <c r="A3882" s="357" t="str">
        <f t="shared" si="190"/>
        <v/>
      </c>
      <c r="B3882" s="347"/>
      <c r="C3882" s="580"/>
      <c r="D3882" s="349"/>
      <c r="E3882" s="349"/>
      <c r="F3882" s="350"/>
      <c r="G3882" s="349"/>
      <c r="H3882" s="349"/>
      <c r="I3882" s="351"/>
      <c r="J3882" s="352"/>
      <c r="K3882" s="352"/>
      <c r="L3882" s="353"/>
      <c r="M3882" s="352"/>
      <c r="N3882" s="371"/>
      <c r="O3882" s="322">
        <f t="shared" si="192"/>
        <v>0</v>
      </c>
      <c r="P3882" s="322">
        <f t="shared" si="193"/>
        <v>0</v>
      </c>
      <c r="Q3882" s="323" t="str">
        <f t="shared" si="191"/>
        <v/>
      </c>
    </row>
    <row r="3883" spans="1:17" x14ac:dyDescent="0.2">
      <c r="A3883" s="357" t="str">
        <f t="shared" si="190"/>
        <v/>
      </c>
      <c r="B3883" s="347"/>
      <c r="C3883" s="580"/>
      <c r="D3883" s="349"/>
      <c r="E3883" s="349"/>
      <c r="F3883" s="350"/>
      <c r="G3883" s="349"/>
      <c r="H3883" s="349"/>
      <c r="I3883" s="351"/>
      <c r="J3883" s="352"/>
      <c r="K3883" s="352"/>
      <c r="L3883" s="353"/>
      <c r="M3883" s="352"/>
      <c r="N3883" s="371"/>
      <c r="O3883" s="74">
        <f t="shared" si="192"/>
        <v>0</v>
      </c>
      <c r="P3883" s="74">
        <f t="shared" si="193"/>
        <v>0</v>
      </c>
      <c r="Q3883" s="96" t="str">
        <f t="shared" si="191"/>
        <v/>
      </c>
    </row>
    <row r="3884" spans="1:17" x14ac:dyDescent="0.2">
      <c r="A3884" s="357" t="str">
        <f t="shared" si="190"/>
        <v/>
      </c>
      <c r="B3884" s="347"/>
      <c r="C3884" s="580"/>
      <c r="D3884" s="349"/>
      <c r="E3884" s="349"/>
      <c r="F3884" s="350"/>
      <c r="G3884" s="349"/>
      <c r="H3884" s="349"/>
      <c r="I3884" s="351"/>
      <c r="J3884" s="352"/>
      <c r="K3884" s="352"/>
      <c r="L3884" s="353"/>
      <c r="M3884" s="352"/>
      <c r="N3884" s="371"/>
      <c r="O3884" s="74">
        <f t="shared" si="192"/>
        <v>0</v>
      </c>
      <c r="P3884" s="74">
        <f t="shared" si="193"/>
        <v>0</v>
      </c>
      <c r="Q3884" s="96" t="str">
        <f t="shared" si="191"/>
        <v/>
      </c>
    </row>
    <row r="3885" spans="1:17" x14ac:dyDescent="0.2">
      <c r="A3885" s="357" t="str">
        <f t="shared" si="190"/>
        <v/>
      </c>
      <c r="B3885" s="347"/>
      <c r="C3885" s="580"/>
      <c r="D3885" s="349"/>
      <c r="E3885" s="349"/>
      <c r="F3885" s="350"/>
      <c r="G3885" s="349"/>
      <c r="H3885" s="349"/>
      <c r="I3885" s="351"/>
      <c r="J3885" s="352"/>
      <c r="K3885" s="352"/>
      <c r="L3885" s="353"/>
      <c r="M3885" s="352"/>
      <c r="N3885" s="371"/>
      <c r="O3885" s="74">
        <f t="shared" si="192"/>
        <v>0</v>
      </c>
      <c r="P3885" s="74">
        <f t="shared" si="193"/>
        <v>0</v>
      </c>
      <c r="Q3885" s="139" t="str">
        <f t="shared" si="191"/>
        <v/>
      </c>
    </row>
    <row r="3886" spans="1:17" x14ac:dyDescent="0.2">
      <c r="A3886" s="357" t="str">
        <f t="shared" si="190"/>
        <v/>
      </c>
      <c r="B3886" s="347"/>
      <c r="C3886" s="580"/>
      <c r="D3886" s="349"/>
      <c r="E3886" s="349"/>
      <c r="F3886" s="350"/>
      <c r="G3886" s="349"/>
      <c r="H3886" s="349"/>
      <c r="I3886" s="351"/>
      <c r="J3886" s="352"/>
      <c r="K3886" s="352"/>
      <c r="L3886" s="353"/>
      <c r="M3886" s="352"/>
      <c r="N3886" s="371"/>
      <c r="O3886" s="322">
        <f t="shared" si="192"/>
        <v>0</v>
      </c>
      <c r="P3886" s="322">
        <f t="shared" si="193"/>
        <v>0</v>
      </c>
      <c r="Q3886" s="323" t="str">
        <f t="shared" si="191"/>
        <v/>
      </c>
    </row>
    <row r="3887" spans="1:17" x14ac:dyDescent="0.2">
      <c r="A3887" s="357" t="str">
        <f t="shared" si="190"/>
        <v/>
      </c>
      <c r="B3887" s="347"/>
      <c r="C3887" s="580"/>
      <c r="D3887" s="349"/>
      <c r="E3887" s="349"/>
      <c r="F3887" s="350"/>
      <c r="G3887" s="349"/>
      <c r="H3887" s="349"/>
      <c r="I3887" s="351"/>
      <c r="J3887" s="352"/>
      <c r="K3887" s="352"/>
      <c r="L3887" s="353"/>
      <c r="M3887" s="352"/>
      <c r="N3887" s="371"/>
      <c r="O3887" s="74">
        <f t="shared" si="192"/>
        <v>0</v>
      </c>
      <c r="P3887" s="74">
        <f t="shared" si="193"/>
        <v>0</v>
      </c>
      <c r="Q3887" s="96" t="str">
        <f t="shared" si="191"/>
        <v/>
      </c>
    </row>
    <row r="3888" spans="1:17" x14ac:dyDescent="0.2">
      <c r="A3888" s="357" t="str">
        <f t="shared" si="190"/>
        <v/>
      </c>
      <c r="B3888" s="347"/>
      <c r="C3888" s="580"/>
      <c r="D3888" s="349"/>
      <c r="E3888" s="349"/>
      <c r="F3888" s="350"/>
      <c r="G3888" s="349"/>
      <c r="H3888" s="349"/>
      <c r="I3888" s="351"/>
      <c r="J3888" s="352"/>
      <c r="K3888" s="352"/>
      <c r="L3888" s="353"/>
      <c r="M3888" s="352"/>
      <c r="N3888" s="371"/>
      <c r="O3888" s="74">
        <f t="shared" si="192"/>
        <v>0</v>
      </c>
      <c r="P3888" s="74">
        <f t="shared" si="193"/>
        <v>0</v>
      </c>
      <c r="Q3888" s="96" t="str">
        <f t="shared" si="191"/>
        <v/>
      </c>
    </row>
    <row r="3889" spans="1:17" x14ac:dyDescent="0.2">
      <c r="A3889" s="357" t="str">
        <f t="shared" si="190"/>
        <v/>
      </c>
      <c r="B3889" s="347"/>
      <c r="C3889" s="580"/>
      <c r="D3889" s="349"/>
      <c r="E3889" s="349"/>
      <c r="F3889" s="350"/>
      <c r="G3889" s="349"/>
      <c r="H3889" s="349"/>
      <c r="I3889" s="351"/>
      <c r="J3889" s="352"/>
      <c r="K3889" s="352"/>
      <c r="L3889" s="353"/>
      <c r="M3889" s="352"/>
      <c r="N3889" s="371"/>
      <c r="O3889" s="74">
        <f t="shared" si="192"/>
        <v>0</v>
      </c>
      <c r="P3889" s="74">
        <f t="shared" si="193"/>
        <v>0</v>
      </c>
      <c r="Q3889" s="139" t="str">
        <f t="shared" si="191"/>
        <v/>
      </c>
    </row>
    <row r="3890" spans="1:17" x14ac:dyDescent="0.2">
      <c r="A3890" s="357" t="str">
        <f t="shared" si="190"/>
        <v/>
      </c>
      <c r="B3890" s="347"/>
      <c r="C3890" s="580"/>
      <c r="D3890" s="349"/>
      <c r="E3890" s="349"/>
      <c r="F3890" s="350"/>
      <c r="G3890" s="349"/>
      <c r="H3890" s="349"/>
      <c r="I3890" s="351"/>
      <c r="J3890" s="352"/>
      <c r="K3890" s="352"/>
      <c r="L3890" s="353"/>
      <c r="M3890" s="352"/>
      <c r="N3890" s="371"/>
      <c r="O3890" s="322">
        <f t="shared" si="192"/>
        <v>0</v>
      </c>
      <c r="P3890" s="322">
        <f t="shared" si="193"/>
        <v>0</v>
      </c>
      <c r="Q3890" s="323" t="str">
        <f t="shared" si="191"/>
        <v/>
      </c>
    </row>
    <row r="3891" spans="1:17" x14ac:dyDescent="0.2">
      <c r="A3891" s="357" t="str">
        <f t="shared" si="190"/>
        <v/>
      </c>
      <c r="B3891" s="347"/>
      <c r="C3891" s="580"/>
      <c r="D3891" s="349"/>
      <c r="E3891" s="349"/>
      <c r="F3891" s="350"/>
      <c r="G3891" s="349"/>
      <c r="H3891" s="349"/>
      <c r="I3891" s="351"/>
      <c r="J3891" s="352"/>
      <c r="K3891" s="352"/>
      <c r="L3891" s="353"/>
      <c r="M3891" s="352"/>
      <c r="N3891" s="371"/>
      <c r="O3891" s="74">
        <f t="shared" si="192"/>
        <v>0</v>
      </c>
      <c r="P3891" s="74">
        <f t="shared" si="193"/>
        <v>0</v>
      </c>
      <c r="Q3891" s="96" t="str">
        <f t="shared" si="191"/>
        <v/>
      </c>
    </row>
    <row r="3892" spans="1:17" x14ac:dyDescent="0.2">
      <c r="A3892" s="357" t="str">
        <f t="shared" si="190"/>
        <v/>
      </c>
      <c r="B3892" s="347"/>
      <c r="C3892" s="580"/>
      <c r="D3892" s="349"/>
      <c r="E3892" s="349"/>
      <c r="F3892" s="350"/>
      <c r="G3892" s="349"/>
      <c r="H3892" s="349"/>
      <c r="I3892" s="351"/>
      <c r="J3892" s="352"/>
      <c r="K3892" s="352"/>
      <c r="L3892" s="353"/>
      <c r="M3892" s="352"/>
      <c r="N3892" s="371"/>
      <c r="O3892" s="74">
        <f t="shared" si="192"/>
        <v>0</v>
      </c>
      <c r="P3892" s="74">
        <f t="shared" si="193"/>
        <v>0</v>
      </c>
      <c r="Q3892" s="96" t="str">
        <f t="shared" si="191"/>
        <v/>
      </c>
    </row>
    <row r="3893" spans="1:17" x14ac:dyDescent="0.2">
      <c r="A3893" s="357" t="str">
        <f t="shared" si="190"/>
        <v/>
      </c>
      <c r="B3893" s="347"/>
      <c r="C3893" s="580"/>
      <c r="D3893" s="349"/>
      <c r="E3893" s="349"/>
      <c r="F3893" s="350"/>
      <c r="G3893" s="349"/>
      <c r="H3893" s="349"/>
      <c r="I3893" s="351"/>
      <c r="J3893" s="352"/>
      <c r="K3893" s="352"/>
      <c r="L3893" s="353"/>
      <c r="M3893" s="352"/>
      <c r="N3893" s="371"/>
      <c r="O3893" s="74">
        <f t="shared" si="192"/>
        <v>0</v>
      </c>
      <c r="P3893" s="74">
        <f t="shared" si="193"/>
        <v>0</v>
      </c>
      <c r="Q3893" s="139" t="str">
        <f t="shared" si="191"/>
        <v/>
      </c>
    </row>
    <row r="3894" spans="1:17" x14ac:dyDescent="0.2">
      <c r="A3894" s="357" t="str">
        <f t="shared" si="190"/>
        <v/>
      </c>
      <c r="B3894" s="347"/>
      <c r="C3894" s="580"/>
      <c r="D3894" s="349"/>
      <c r="E3894" s="349"/>
      <c r="F3894" s="350"/>
      <c r="G3894" s="349"/>
      <c r="H3894" s="349"/>
      <c r="I3894" s="351"/>
      <c r="J3894" s="352"/>
      <c r="K3894" s="352"/>
      <c r="L3894" s="353"/>
      <c r="M3894" s="352"/>
      <c r="N3894" s="371"/>
      <c r="O3894" s="322">
        <f t="shared" si="192"/>
        <v>0</v>
      </c>
      <c r="P3894" s="322">
        <f t="shared" si="193"/>
        <v>0</v>
      </c>
      <c r="Q3894" s="323" t="str">
        <f t="shared" si="191"/>
        <v/>
      </c>
    </row>
    <row r="3895" spans="1:17" x14ac:dyDescent="0.2">
      <c r="A3895" s="357" t="str">
        <f t="shared" si="190"/>
        <v/>
      </c>
      <c r="B3895" s="347"/>
      <c r="C3895" s="580"/>
      <c r="D3895" s="349"/>
      <c r="E3895" s="349"/>
      <c r="F3895" s="350"/>
      <c r="G3895" s="349"/>
      <c r="H3895" s="349"/>
      <c r="I3895" s="351"/>
      <c r="J3895" s="352"/>
      <c r="K3895" s="352"/>
      <c r="L3895" s="353"/>
      <c r="M3895" s="352"/>
      <c r="N3895" s="371"/>
      <c r="O3895" s="74">
        <f t="shared" si="192"/>
        <v>0</v>
      </c>
      <c r="P3895" s="74">
        <f t="shared" si="193"/>
        <v>0</v>
      </c>
      <c r="Q3895" s="96" t="str">
        <f t="shared" si="191"/>
        <v/>
      </c>
    </row>
    <row r="3896" spans="1:17" x14ac:dyDescent="0.2">
      <c r="A3896" s="357" t="str">
        <f t="shared" si="190"/>
        <v/>
      </c>
      <c r="B3896" s="347"/>
      <c r="C3896" s="580"/>
      <c r="D3896" s="349"/>
      <c r="E3896" s="349"/>
      <c r="F3896" s="350"/>
      <c r="G3896" s="349"/>
      <c r="H3896" s="349"/>
      <c r="I3896" s="351"/>
      <c r="J3896" s="352"/>
      <c r="K3896" s="352"/>
      <c r="L3896" s="353"/>
      <c r="M3896" s="352"/>
      <c r="N3896" s="371"/>
      <c r="O3896" s="74">
        <f t="shared" si="192"/>
        <v>0</v>
      </c>
      <c r="P3896" s="74">
        <f t="shared" si="193"/>
        <v>0</v>
      </c>
      <c r="Q3896" s="96" t="str">
        <f t="shared" si="191"/>
        <v/>
      </c>
    </row>
    <row r="3897" spans="1:17" x14ac:dyDescent="0.2">
      <c r="A3897" s="357" t="str">
        <f t="shared" si="190"/>
        <v/>
      </c>
      <c r="B3897" s="347"/>
      <c r="C3897" s="580"/>
      <c r="D3897" s="349"/>
      <c r="E3897" s="349"/>
      <c r="F3897" s="350"/>
      <c r="G3897" s="349"/>
      <c r="H3897" s="349"/>
      <c r="I3897" s="351"/>
      <c r="J3897" s="352"/>
      <c r="K3897" s="352"/>
      <c r="L3897" s="353"/>
      <c r="M3897" s="352"/>
      <c r="N3897" s="371"/>
      <c r="O3897" s="74">
        <f t="shared" si="192"/>
        <v>0</v>
      </c>
      <c r="P3897" s="74">
        <f t="shared" si="193"/>
        <v>0</v>
      </c>
      <c r="Q3897" s="139" t="str">
        <f t="shared" si="191"/>
        <v/>
      </c>
    </row>
    <row r="3898" spans="1:17" x14ac:dyDescent="0.2">
      <c r="A3898" s="357" t="str">
        <f t="shared" si="190"/>
        <v/>
      </c>
      <c r="B3898" s="347"/>
      <c r="C3898" s="580"/>
      <c r="D3898" s="349"/>
      <c r="E3898" s="349"/>
      <c r="F3898" s="350"/>
      <c r="G3898" s="349"/>
      <c r="H3898" s="349"/>
      <c r="I3898" s="351"/>
      <c r="J3898" s="352"/>
      <c r="K3898" s="352"/>
      <c r="L3898" s="353"/>
      <c r="M3898" s="352"/>
      <c r="N3898" s="371"/>
      <c r="O3898" s="322">
        <f t="shared" si="192"/>
        <v>0</v>
      </c>
      <c r="P3898" s="322">
        <f t="shared" si="193"/>
        <v>0</v>
      </c>
      <c r="Q3898" s="323" t="str">
        <f t="shared" si="191"/>
        <v/>
      </c>
    </row>
    <row r="3899" spans="1:17" x14ac:dyDescent="0.2">
      <c r="A3899" s="357" t="str">
        <f t="shared" si="190"/>
        <v/>
      </c>
      <c r="B3899" s="347"/>
      <c r="C3899" s="580"/>
      <c r="D3899" s="349"/>
      <c r="E3899" s="349"/>
      <c r="F3899" s="350"/>
      <c r="G3899" s="349"/>
      <c r="H3899" s="349"/>
      <c r="I3899" s="351"/>
      <c r="J3899" s="352"/>
      <c r="K3899" s="352"/>
      <c r="L3899" s="353"/>
      <c r="M3899" s="352"/>
      <c r="N3899" s="371"/>
      <c r="O3899" s="74">
        <f t="shared" si="192"/>
        <v>0</v>
      </c>
      <c r="P3899" s="74">
        <f t="shared" si="193"/>
        <v>0</v>
      </c>
      <c r="Q3899" s="96" t="str">
        <f t="shared" si="191"/>
        <v/>
      </c>
    </row>
    <row r="3900" spans="1:17" x14ac:dyDescent="0.2">
      <c r="A3900" s="357" t="str">
        <f t="shared" si="190"/>
        <v/>
      </c>
      <c r="B3900" s="347"/>
      <c r="C3900" s="580"/>
      <c r="D3900" s="349"/>
      <c r="E3900" s="349"/>
      <c r="F3900" s="350"/>
      <c r="G3900" s="349"/>
      <c r="H3900" s="349"/>
      <c r="I3900" s="351"/>
      <c r="J3900" s="352"/>
      <c r="K3900" s="352"/>
      <c r="L3900" s="353"/>
      <c r="M3900" s="352"/>
      <c r="N3900" s="371"/>
      <c r="O3900" s="74">
        <f t="shared" si="192"/>
        <v>0</v>
      </c>
      <c r="P3900" s="74">
        <f t="shared" si="193"/>
        <v>0</v>
      </c>
      <c r="Q3900" s="96" t="str">
        <f t="shared" si="191"/>
        <v/>
      </c>
    </row>
    <row r="3901" spans="1:17" x14ac:dyDescent="0.2">
      <c r="A3901" s="357" t="str">
        <f t="shared" si="190"/>
        <v/>
      </c>
      <c r="B3901" s="347"/>
      <c r="C3901" s="580"/>
      <c r="D3901" s="349"/>
      <c r="E3901" s="349"/>
      <c r="F3901" s="350"/>
      <c r="G3901" s="349"/>
      <c r="H3901" s="349"/>
      <c r="I3901" s="351"/>
      <c r="J3901" s="352"/>
      <c r="K3901" s="352"/>
      <c r="L3901" s="353"/>
      <c r="M3901" s="352"/>
      <c r="N3901" s="371"/>
      <c r="O3901" s="74">
        <f t="shared" si="192"/>
        <v>0</v>
      </c>
      <c r="P3901" s="74">
        <f t="shared" si="193"/>
        <v>0</v>
      </c>
      <c r="Q3901" s="139" t="str">
        <f t="shared" si="191"/>
        <v/>
      </c>
    </row>
    <row r="3902" spans="1:17" x14ac:dyDescent="0.2">
      <c r="A3902" s="357" t="str">
        <f t="shared" si="190"/>
        <v/>
      </c>
      <c r="B3902" s="347"/>
      <c r="C3902" s="580"/>
      <c r="D3902" s="349"/>
      <c r="E3902" s="349"/>
      <c r="F3902" s="350"/>
      <c r="G3902" s="349"/>
      <c r="H3902" s="349"/>
      <c r="I3902" s="351"/>
      <c r="J3902" s="352"/>
      <c r="K3902" s="352"/>
      <c r="L3902" s="353"/>
      <c r="M3902" s="352"/>
      <c r="N3902" s="371"/>
      <c r="O3902" s="322">
        <f t="shared" si="192"/>
        <v>0</v>
      </c>
      <c r="P3902" s="322">
        <f t="shared" si="193"/>
        <v>0</v>
      </c>
      <c r="Q3902" s="323" t="str">
        <f t="shared" si="191"/>
        <v/>
      </c>
    </row>
    <row r="3903" spans="1:17" x14ac:dyDescent="0.2">
      <c r="A3903" s="357" t="str">
        <f t="shared" si="190"/>
        <v/>
      </c>
      <c r="B3903" s="347"/>
      <c r="C3903" s="580"/>
      <c r="D3903" s="349"/>
      <c r="E3903" s="349"/>
      <c r="F3903" s="350"/>
      <c r="G3903" s="349"/>
      <c r="H3903" s="349"/>
      <c r="I3903" s="351"/>
      <c r="J3903" s="352"/>
      <c r="K3903" s="352"/>
      <c r="L3903" s="353"/>
      <c r="M3903" s="352"/>
      <c r="N3903" s="371"/>
      <c r="O3903" s="74">
        <f t="shared" si="192"/>
        <v>0</v>
      </c>
      <c r="P3903" s="74">
        <f t="shared" si="193"/>
        <v>0</v>
      </c>
      <c r="Q3903" s="96" t="str">
        <f t="shared" si="191"/>
        <v/>
      </c>
    </row>
    <row r="3904" spans="1:17" x14ac:dyDescent="0.2">
      <c r="A3904" s="357" t="str">
        <f t="shared" si="190"/>
        <v/>
      </c>
      <c r="B3904" s="347"/>
      <c r="C3904" s="580"/>
      <c r="D3904" s="349"/>
      <c r="E3904" s="349"/>
      <c r="F3904" s="350"/>
      <c r="G3904" s="349"/>
      <c r="H3904" s="349"/>
      <c r="I3904" s="351"/>
      <c r="J3904" s="352"/>
      <c r="K3904" s="352"/>
      <c r="L3904" s="353"/>
      <c r="M3904" s="352"/>
      <c r="N3904" s="371"/>
      <c r="O3904" s="74">
        <f t="shared" si="192"/>
        <v>0</v>
      </c>
      <c r="P3904" s="74">
        <f t="shared" si="193"/>
        <v>0</v>
      </c>
      <c r="Q3904" s="96" t="str">
        <f t="shared" si="191"/>
        <v/>
      </c>
    </row>
    <row r="3905" spans="1:17" x14ac:dyDescent="0.2">
      <c r="A3905" s="357" t="str">
        <f t="shared" si="190"/>
        <v/>
      </c>
      <c r="B3905" s="347"/>
      <c r="C3905" s="580"/>
      <c r="D3905" s="349"/>
      <c r="E3905" s="349"/>
      <c r="F3905" s="350"/>
      <c r="G3905" s="349"/>
      <c r="H3905" s="349"/>
      <c r="I3905" s="351"/>
      <c r="J3905" s="352"/>
      <c r="K3905" s="352"/>
      <c r="L3905" s="353"/>
      <c r="M3905" s="352"/>
      <c r="N3905" s="371"/>
      <c r="O3905" s="74">
        <f t="shared" si="192"/>
        <v>0</v>
      </c>
      <c r="P3905" s="74">
        <f t="shared" si="193"/>
        <v>0</v>
      </c>
      <c r="Q3905" s="139" t="str">
        <f t="shared" si="191"/>
        <v/>
      </c>
    </row>
    <row r="3906" spans="1:17" x14ac:dyDescent="0.2">
      <c r="A3906" s="357" t="str">
        <f t="shared" si="190"/>
        <v/>
      </c>
      <c r="B3906" s="347"/>
      <c r="C3906" s="580"/>
      <c r="D3906" s="349"/>
      <c r="E3906" s="349"/>
      <c r="F3906" s="350"/>
      <c r="G3906" s="349"/>
      <c r="H3906" s="349"/>
      <c r="I3906" s="351"/>
      <c r="J3906" s="352"/>
      <c r="K3906" s="352"/>
      <c r="L3906" s="353"/>
      <c r="M3906" s="352"/>
      <c r="N3906" s="371"/>
      <c r="O3906" s="322">
        <f t="shared" si="192"/>
        <v>0</v>
      </c>
      <c r="P3906" s="322">
        <f t="shared" si="193"/>
        <v>0</v>
      </c>
      <c r="Q3906" s="323" t="str">
        <f t="shared" si="191"/>
        <v/>
      </c>
    </row>
    <row r="3907" spans="1:17" x14ac:dyDescent="0.2">
      <c r="A3907" s="357" t="str">
        <f t="shared" si="190"/>
        <v/>
      </c>
      <c r="B3907" s="347"/>
      <c r="C3907" s="580"/>
      <c r="D3907" s="349"/>
      <c r="E3907" s="349"/>
      <c r="F3907" s="350"/>
      <c r="G3907" s="349"/>
      <c r="H3907" s="349"/>
      <c r="I3907" s="351"/>
      <c r="J3907" s="352"/>
      <c r="K3907" s="352"/>
      <c r="L3907" s="353"/>
      <c r="M3907" s="352"/>
      <c r="N3907" s="371"/>
      <c r="O3907" s="74">
        <f t="shared" si="192"/>
        <v>0</v>
      </c>
      <c r="P3907" s="74">
        <f t="shared" si="193"/>
        <v>0</v>
      </c>
      <c r="Q3907" s="96" t="str">
        <f t="shared" si="191"/>
        <v/>
      </c>
    </row>
    <row r="3908" spans="1:17" x14ac:dyDescent="0.2">
      <c r="A3908" s="357" t="str">
        <f t="shared" si="190"/>
        <v/>
      </c>
      <c r="B3908" s="347"/>
      <c r="C3908" s="580"/>
      <c r="D3908" s="349"/>
      <c r="E3908" s="349"/>
      <c r="F3908" s="350"/>
      <c r="G3908" s="349"/>
      <c r="H3908" s="349"/>
      <c r="I3908" s="351"/>
      <c r="J3908" s="352"/>
      <c r="K3908" s="352"/>
      <c r="L3908" s="353"/>
      <c r="M3908" s="352"/>
      <c r="N3908" s="371"/>
      <c r="O3908" s="74">
        <f t="shared" si="192"/>
        <v>0</v>
      </c>
      <c r="P3908" s="74">
        <f t="shared" si="193"/>
        <v>0</v>
      </c>
      <c r="Q3908" s="96" t="str">
        <f t="shared" si="191"/>
        <v/>
      </c>
    </row>
    <row r="3909" spans="1:17" x14ac:dyDescent="0.2">
      <c r="A3909" s="357" t="str">
        <f t="shared" si="190"/>
        <v/>
      </c>
      <c r="B3909" s="347"/>
      <c r="C3909" s="580"/>
      <c r="D3909" s="349"/>
      <c r="E3909" s="349"/>
      <c r="F3909" s="350"/>
      <c r="G3909" s="349"/>
      <c r="H3909" s="349"/>
      <c r="I3909" s="351"/>
      <c r="J3909" s="352"/>
      <c r="K3909" s="352"/>
      <c r="L3909" s="353"/>
      <c r="M3909" s="352"/>
      <c r="N3909" s="371"/>
      <c r="O3909" s="74">
        <f t="shared" si="192"/>
        <v>0</v>
      </c>
      <c r="P3909" s="74">
        <f t="shared" si="193"/>
        <v>0</v>
      </c>
      <c r="Q3909" s="139" t="str">
        <f t="shared" si="191"/>
        <v/>
      </c>
    </row>
    <row r="3910" spans="1:17" x14ac:dyDescent="0.2">
      <c r="A3910" s="357" t="str">
        <f t="shared" si="190"/>
        <v/>
      </c>
      <c r="B3910" s="347"/>
      <c r="C3910" s="580"/>
      <c r="D3910" s="349"/>
      <c r="E3910" s="349"/>
      <c r="F3910" s="350"/>
      <c r="G3910" s="349"/>
      <c r="H3910" s="349"/>
      <c r="I3910" s="351"/>
      <c r="J3910" s="352"/>
      <c r="K3910" s="352"/>
      <c r="L3910" s="353"/>
      <c r="M3910" s="352"/>
      <c r="N3910" s="371"/>
      <c r="O3910" s="322">
        <f t="shared" si="192"/>
        <v>0</v>
      </c>
      <c r="P3910" s="322">
        <f t="shared" si="193"/>
        <v>0</v>
      </c>
      <c r="Q3910" s="323" t="str">
        <f t="shared" si="191"/>
        <v/>
      </c>
    </row>
    <row r="3911" spans="1:17" x14ac:dyDescent="0.2">
      <c r="A3911" s="357" t="str">
        <f t="shared" si="190"/>
        <v/>
      </c>
      <c r="B3911" s="347"/>
      <c r="C3911" s="580"/>
      <c r="D3911" s="349"/>
      <c r="E3911" s="349"/>
      <c r="F3911" s="350"/>
      <c r="G3911" s="349"/>
      <c r="H3911" s="349"/>
      <c r="I3911" s="351"/>
      <c r="J3911" s="352"/>
      <c r="K3911" s="352"/>
      <c r="L3911" s="353"/>
      <c r="M3911" s="352"/>
      <c r="N3911" s="371"/>
      <c r="O3911" s="74">
        <f t="shared" si="192"/>
        <v>0</v>
      </c>
      <c r="P3911" s="74">
        <f t="shared" si="193"/>
        <v>0</v>
      </c>
      <c r="Q3911" s="96" t="str">
        <f t="shared" si="191"/>
        <v/>
      </c>
    </row>
    <row r="3912" spans="1:17" x14ac:dyDescent="0.2">
      <c r="A3912" s="357" t="str">
        <f t="shared" si="190"/>
        <v/>
      </c>
      <c r="B3912" s="347"/>
      <c r="C3912" s="580"/>
      <c r="D3912" s="349"/>
      <c r="E3912" s="349"/>
      <c r="F3912" s="350"/>
      <c r="G3912" s="349"/>
      <c r="H3912" s="349"/>
      <c r="I3912" s="351"/>
      <c r="J3912" s="352"/>
      <c r="K3912" s="352"/>
      <c r="L3912" s="353"/>
      <c r="M3912" s="352"/>
      <c r="N3912" s="371"/>
      <c r="O3912" s="74">
        <f t="shared" si="192"/>
        <v>0</v>
      </c>
      <c r="P3912" s="74">
        <f t="shared" si="193"/>
        <v>0</v>
      </c>
      <c r="Q3912" s="96" t="str">
        <f t="shared" si="191"/>
        <v/>
      </c>
    </row>
    <row r="3913" spans="1:17" x14ac:dyDescent="0.2">
      <c r="A3913" s="357" t="str">
        <f t="shared" si="190"/>
        <v/>
      </c>
      <c r="B3913" s="347"/>
      <c r="C3913" s="580"/>
      <c r="D3913" s="349"/>
      <c r="E3913" s="349"/>
      <c r="F3913" s="350"/>
      <c r="G3913" s="349"/>
      <c r="H3913" s="349"/>
      <c r="I3913" s="351"/>
      <c r="J3913" s="352"/>
      <c r="K3913" s="352"/>
      <c r="L3913" s="353"/>
      <c r="M3913" s="352"/>
      <c r="N3913" s="371"/>
      <c r="O3913" s="74">
        <f t="shared" si="192"/>
        <v>0</v>
      </c>
      <c r="P3913" s="74">
        <f t="shared" si="193"/>
        <v>0</v>
      </c>
      <c r="Q3913" s="139" t="str">
        <f t="shared" si="191"/>
        <v/>
      </c>
    </row>
    <row r="3914" spans="1:17" x14ac:dyDescent="0.2">
      <c r="A3914" s="357" t="str">
        <f t="shared" si="190"/>
        <v/>
      </c>
      <c r="B3914" s="347"/>
      <c r="C3914" s="580"/>
      <c r="D3914" s="349"/>
      <c r="E3914" s="349"/>
      <c r="F3914" s="350"/>
      <c r="G3914" s="349"/>
      <c r="H3914" s="349"/>
      <c r="I3914" s="351"/>
      <c r="J3914" s="352"/>
      <c r="K3914" s="352"/>
      <c r="L3914" s="353"/>
      <c r="M3914" s="352"/>
      <c r="N3914" s="371"/>
      <c r="O3914" s="322">
        <f t="shared" si="192"/>
        <v>0</v>
      </c>
      <c r="P3914" s="322">
        <f t="shared" si="193"/>
        <v>0</v>
      </c>
      <c r="Q3914" s="323" t="str">
        <f t="shared" si="191"/>
        <v/>
      </c>
    </row>
    <row r="3915" spans="1:17" x14ac:dyDescent="0.2">
      <c r="A3915" s="357" t="str">
        <f t="shared" si="190"/>
        <v/>
      </c>
      <c r="B3915" s="347"/>
      <c r="C3915" s="580"/>
      <c r="D3915" s="349"/>
      <c r="E3915" s="349"/>
      <c r="F3915" s="350"/>
      <c r="G3915" s="349"/>
      <c r="H3915" s="349"/>
      <c r="I3915" s="351"/>
      <c r="J3915" s="352"/>
      <c r="K3915" s="352"/>
      <c r="L3915" s="353"/>
      <c r="M3915" s="352"/>
      <c r="N3915" s="371"/>
      <c r="O3915" s="74">
        <f t="shared" si="192"/>
        <v>0</v>
      </c>
      <c r="P3915" s="74">
        <f t="shared" si="193"/>
        <v>0</v>
      </c>
      <c r="Q3915" s="96" t="str">
        <f t="shared" si="191"/>
        <v/>
      </c>
    </row>
    <row r="3916" spans="1:17" x14ac:dyDescent="0.2">
      <c r="A3916" s="357" t="str">
        <f t="shared" si="190"/>
        <v/>
      </c>
      <c r="B3916" s="347"/>
      <c r="C3916" s="580"/>
      <c r="D3916" s="349"/>
      <c r="E3916" s="349"/>
      <c r="F3916" s="350"/>
      <c r="G3916" s="349"/>
      <c r="H3916" s="349"/>
      <c r="I3916" s="351"/>
      <c r="J3916" s="352"/>
      <c r="K3916" s="352"/>
      <c r="L3916" s="353"/>
      <c r="M3916" s="352"/>
      <c r="N3916" s="371"/>
      <c r="O3916" s="74">
        <f t="shared" si="192"/>
        <v>0</v>
      </c>
      <c r="P3916" s="74">
        <f t="shared" si="193"/>
        <v>0</v>
      </c>
      <c r="Q3916" s="96" t="str">
        <f t="shared" si="191"/>
        <v/>
      </c>
    </row>
    <row r="3917" spans="1:17" x14ac:dyDescent="0.2">
      <c r="A3917" s="357" t="str">
        <f t="shared" si="190"/>
        <v/>
      </c>
      <c r="B3917" s="347"/>
      <c r="C3917" s="580"/>
      <c r="D3917" s="349"/>
      <c r="E3917" s="349"/>
      <c r="F3917" s="350"/>
      <c r="G3917" s="349"/>
      <c r="H3917" s="349"/>
      <c r="I3917" s="351"/>
      <c r="J3917" s="352"/>
      <c r="K3917" s="352"/>
      <c r="L3917" s="353"/>
      <c r="M3917" s="352"/>
      <c r="N3917" s="371"/>
      <c r="O3917" s="74">
        <f t="shared" si="192"/>
        <v>0</v>
      </c>
      <c r="P3917" s="74">
        <f t="shared" si="193"/>
        <v>0</v>
      </c>
      <c r="Q3917" s="139" t="str">
        <f t="shared" si="191"/>
        <v/>
      </c>
    </row>
    <row r="3918" spans="1:17" x14ac:dyDescent="0.2">
      <c r="A3918" s="357" t="str">
        <f t="shared" si="190"/>
        <v/>
      </c>
      <c r="B3918" s="347"/>
      <c r="C3918" s="580"/>
      <c r="D3918" s="349"/>
      <c r="E3918" s="349"/>
      <c r="F3918" s="350"/>
      <c r="G3918" s="349"/>
      <c r="H3918" s="349"/>
      <c r="I3918" s="351"/>
      <c r="J3918" s="352"/>
      <c r="K3918" s="352"/>
      <c r="L3918" s="353"/>
      <c r="M3918" s="352"/>
      <c r="N3918" s="371"/>
      <c r="O3918" s="322">
        <f t="shared" si="192"/>
        <v>0</v>
      </c>
      <c r="P3918" s="322">
        <f t="shared" si="193"/>
        <v>0</v>
      </c>
      <c r="Q3918" s="323" t="str">
        <f t="shared" si="191"/>
        <v/>
      </c>
    </row>
    <row r="3919" spans="1:17" x14ac:dyDescent="0.2">
      <c r="A3919" s="357" t="str">
        <f t="shared" si="190"/>
        <v/>
      </c>
      <c r="B3919" s="347"/>
      <c r="C3919" s="580"/>
      <c r="D3919" s="349"/>
      <c r="E3919" s="349"/>
      <c r="F3919" s="350"/>
      <c r="G3919" s="349"/>
      <c r="H3919" s="349"/>
      <c r="I3919" s="351"/>
      <c r="J3919" s="352"/>
      <c r="K3919" s="352"/>
      <c r="L3919" s="353"/>
      <c r="M3919" s="352"/>
      <c r="N3919" s="371"/>
      <c r="O3919" s="74">
        <f t="shared" si="192"/>
        <v>0</v>
      </c>
      <c r="P3919" s="74">
        <f t="shared" si="193"/>
        <v>0</v>
      </c>
      <c r="Q3919" s="96" t="str">
        <f t="shared" si="191"/>
        <v/>
      </c>
    </row>
    <row r="3920" spans="1:17" x14ac:dyDescent="0.2">
      <c r="A3920" s="357" t="str">
        <f t="shared" si="190"/>
        <v/>
      </c>
      <c r="B3920" s="347"/>
      <c r="C3920" s="580"/>
      <c r="D3920" s="349"/>
      <c r="E3920" s="349"/>
      <c r="F3920" s="350"/>
      <c r="G3920" s="349"/>
      <c r="H3920" s="349"/>
      <c r="I3920" s="351"/>
      <c r="J3920" s="352"/>
      <c r="K3920" s="352"/>
      <c r="L3920" s="353"/>
      <c r="M3920" s="352"/>
      <c r="N3920" s="371"/>
      <c r="O3920" s="74">
        <f t="shared" si="192"/>
        <v>0</v>
      </c>
      <c r="P3920" s="74">
        <f t="shared" si="193"/>
        <v>0</v>
      </c>
      <c r="Q3920" s="96" t="str">
        <f t="shared" si="191"/>
        <v/>
      </c>
    </row>
    <row r="3921" spans="1:17" x14ac:dyDescent="0.2">
      <c r="A3921" s="357" t="str">
        <f t="shared" si="190"/>
        <v/>
      </c>
      <c r="B3921" s="347"/>
      <c r="C3921" s="580"/>
      <c r="D3921" s="349"/>
      <c r="E3921" s="349"/>
      <c r="F3921" s="350"/>
      <c r="G3921" s="349"/>
      <c r="H3921" s="349"/>
      <c r="I3921" s="351"/>
      <c r="J3921" s="352"/>
      <c r="K3921" s="352"/>
      <c r="L3921" s="353"/>
      <c r="M3921" s="352"/>
      <c r="N3921" s="371"/>
      <c r="O3921" s="74">
        <f t="shared" si="192"/>
        <v>0</v>
      </c>
      <c r="P3921" s="74">
        <f t="shared" si="193"/>
        <v>0</v>
      </c>
      <c r="Q3921" s="139" t="str">
        <f t="shared" si="191"/>
        <v/>
      </c>
    </row>
    <row r="3922" spans="1:17" x14ac:dyDescent="0.2">
      <c r="A3922" s="357" t="str">
        <f t="shared" si="190"/>
        <v/>
      </c>
      <c r="B3922" s="347"/>
      <c r="C3922" s="580"/>
      <c r="D3922" s="349"/>
      <c r="E3922" s="349"/>
      <c r="F3922" s="350"/>
      <c r="G3922" s="349"/>
      <c r="H3922" s="349"/>
      <c r="I3922" s="351"/>
      <c r="J3922" s="352"/>
      <c r="K3922" s="352"/>
      <c r="L3922" s="353"/>
      <c r="M3922" s="352"/>
      <c r="N3922" s="371"/>
      <c r="O3922" s="322">
        <f t="shared" si="192"/>
        <v>0</v>
      </c>
      <c r="P3922" s="322">
        <f t="shared" si="193"/>
        <v>0</v>
      </c>
      <c r="Q3922" s="323" t="str">
        <f t="shared" si="191"/>
        <v/>
      </c>
    </row>
    <row r="3923" spans="1:17" x14ac:dyDescent="0.2">
      <c r="A3923" s="357" t="str">
        <f t="shared" si="190"/>
        <v/>
      </c>
      <c r="B3923" s="347"/>
      <c r="C3923" s="580"/>
      <c r="D3923" s="349"/>
      <c r="E3923" s="349"/>
      <c r="F3923" s="350"/>
      <c r="G3923" s="349"/>
      <c r="H3923" s="349"/>
      <c r="I3923" s="351"/>
      <c r="J3923" s="352"/>
      <c r="K3923" s="352"/>
      <c r="L3923" s="353"/>
      <c r="M3923" s="352"/>
      <c r="N3923" s="371"/>
      <c r="O3923" s="74">
        <f t="shared" si="192"/>
        <v>0</v>
      </c>
      <c r="P3923" s="74">
        <f t="shared" si="193"/>
        <v>0</v>
      </c>
      <c r="Q3923" s="96" t="str">
        <f t="shared" si="191"/>
        <v/>
      </c>
    </row>
    <row r="3924" spans="1:17" x14ac:dyDescent="0.2">
      <c r="A3924" s="357" t="str">
        <f t="shared" si="190"/>
        <v/>
      </c>
      <c r="B3924" s="347"/>
      <c r="C3924" s="580"/>
      <c r="D3924" s="349"/>
      <c r="E3924" s="349"/>
      <c r="F3924" s="350"/>
      <c r="G3924" s="349"/>
      <c r="H3924" s="349"/>
      <c r="I3924" s="351"/>
      <c r="J3924" s="352"/>
      <c r="K3924" s="352"/>
      <c r="L3924" s="353"/>
      <c r="M3924" s="352"/>
      <c r="N3924" s="371"/>
      <c r="O3924" s="74">
        <f t="shared" si="192"/>
        <v>0</v>
      </c>
      <c r="P3924" s="74">
        <f t="shared" si="193"/>
        <v>0</v>
      </c>
      <c r="Q3924" s="96" t="str">
        <f t="shared" si="191"/>
        <v/>
      </c>
    </row>
    <row r="3925" spans="1:17" x14ac:dyDescent="0.2">
      <c r="A3925" s="357" t="str">
        <f t="shared" si="190"/>
        <v/>
      </c>
      <c r="B3925" s="347"/>
      <c r="C3925" s="580"/>
      <c r="D3925" s="349"/>
      <c r="E3925" s="349"/>
      <c r="F3925" s="350"/>
      <c r="G3925" s="349"/>
      <c r="H3925" s="349"/>
      <c r="I3925" s="351"/>
      <c r="J3925" s="352"/>
      <c r="K3925" s="352"/>
      <c r="L3925" s="353"/>
      <c r="M3925" s="352"/>
      <c r="N3925" s="371"/>
      <c r="O3925" s="74">
        <f t="shared" si="192"/>
        <v>0</v>
      </c>
      <c r="P3925" s="74">
        <f t="shared" si="193"/>
        <v>0</v>
      </c>
      <c r="Q3925" s="139" t="str">
        <f t="shared" si="191"/>
        <v/>
      </c>
    </row>
    <row r="3926" spans="1:17" x14ac:dyDescent="0.2">
      <c r="A3926" s="357" t="str">
        <f t="shared" si="190"/>
        <v/>
      </c>
      <c r="B3926" s="347"/>
      <c r="C3926" s="580"/>
      <c r="D3926" s="349"/>
      <c r="E3926" s="349"/>
      <c r="F3926" s="350"/>
      <c r="G3926" s="349"/>
      <c r="H3926" s="349"/>
      <c r="I3926" s="351"/>
      <c r="J3926" s="352"/>
      <c r="K3926" s="352"/>
      <c r="L3926" s="353"/>
      <c r="M3926" s="352"/>
      <c r="N3926" s="371"/>
      <c r="O3926" s="322">
        <f t="shared" si="192"/>
        <v>0</v>
      </c>
      <c r="P3926" s="322">
        <f t="shared" si="193"/>
        <v>0</v>
      </c>
      <c r="Q3926" s="323" t="str">
        <f t="shared" si="191"/>
        <v/>
      </c>
    </row>
    <row r="3927" spans="1:17" x14ac:dyDescent="0.2">
      <c r="A3927" s="357" t="str">
        <f t="shared" si="190"/>
        <v/>
      </c>
      <c r="B3927" s="347"/>
      <c r="C3927" s="580"/>
      <c r="D3927" s="349"/>
      <c r="E3927" s="349"/>
      <c r="F3927" s="350"/>
      <c r="G3927" s="349"/>
      <c r="H3927" s="349"/>
      <c r="I3927" s="351"/>
      <c r="J3927" s="352"/>
      <c r="K3927" s="352"/>
      <c r="L3927" s="353"/>
      <c r="M3927" s="352"/>
      <c r="N3927" s="371"/>
      <c r="O3927" s="74">
        <f t="shared" si="192"/>
        <v>0</v>
      </c>
      <c r="P3927" s="74">
        <f t="shared" si="193"/>
        <v>0</v>
      </c>
      <c r="Q3927" s="96" t="str">
        <f t="shared" si="191"/>
        <v/>
      </c>
    </row>
    <row r="3928" spans="1:17" x14ac:dyDescent="0.2">
      <c r="A3928" s="357" t="str">
        <f t="shared" ref="A3928:A3991" si="194">IF(B3928="","",ROW()-ROW($A$3))</f>
        <v/>
      </c>
      <c r="B3928" s="347"/>
      <c r="C3928" s="580"/>
      <c r="D3928" s="349"/>
      <c r="E3928" s="349"/>
      <c r="F3928" s="350"/>
      <c r="G3928" s="349"/>
      <c r="H3928" s="349"/>
      <c r="I3928" s="351"/>
      <c r="J3928" s="352"/>
      <c r="K3928" s="352"/>
      <c r="L3928" s="353"/>
      <c r="M3928" s="352"/>
      <c r="N3928" s="371"/>
      <c r="O3928" s="74">
        <f t="shared" si="192"/>
        <v>0</v>
      </c>
      <c r="P3928" s="74">
        <f t="shared" si="193"/>
        <v>0</v>
      </c>
      <c r="Q3928" s="96" t="str">
        <f t="shared" si="191"/>
        <v/>
      </c>
    </row>
    <row r="3929" spans="1:17" x14ac:dyDescent="0.2">
      <c r="A3929" s="357" t="str">
        <f t="shared" si="194"/>
        <v/>
      </c>
      <c r="B3929" s="347"/>
      <c r="C3929" s="580"/>
      <c r="D3929" s="349"/>
      <c r="E3929" s="349"/>
      <c r="F3929" s="350"/>
      <c r="G3929" s="349"/>
      <c r="H3929" s="349"/>
      <c r="I3929" s="351"/>
      <c r="J3929" s="352"/>
      <c r="K3929" s="352"/>
      <c r="L3929" s="353"/>
      <c r="M3929" s="352"/>
      <c r="N3929" s="371"/>
      <c r="O3929" s="74">
        <f t="shared" si="192"/>
        <v>0</v>
      </c>
      <c r="P3929" s="74">
        <f t="shared" si="193"/>
        <v>0</v>
      </c>
      <c r="Q3929" s="139" t="str">
        <f t="shared" si="191"/>
        <v/>
      </c>
    </row>
    <row r="3930" spans="1:17" x14ac:dyDescent="0.2">
      <c r="A3930" s="357" t="str">
        <f t="shared" si="194"/>
        <v/>
      </c>
      <c r="B3930" s="347"/>
      <c r="C3930" s="580"/>
      <c r="D3930" s="349"/>
      <c r="E3930" s="349"/>
      <c r="F3930" s="350"/>
      <c r="G3930" s="349"/>
      <c r="H3930" s="349"/>
      <c r="I3930" s="351"/>
      <c r="J3930" s="352"/>
      <c r="K3930" s="352"/>
      <c r="L3930" s="353"/>
      <c r="M3930" s="352"/>
      <c r="N3930" s="371"/>
      <c r="O3930" s="322">
        <f t="shared" si="192"/>
        <v>0</v>
      </c>
      <c r="P3930" s="322">
        <f t="shared" si="193"/>
        <v>0</v>
      </c>
      <c r="Q3930" s="323" t="str">
        <f t="shared" si="191"/>
        <v/>
      </c>
    </row>
    <row r="3931" spans="1:17" x14ac:dyDescent="0.2">
      <c r="A3931" s="357" t="str">
        <f t="shared" si="194"/>
        <v/>
      </c>
      <c r="B3931" s="347"/>
      <c r="C3931" s="580"/>
      <c r="D3931" s="349"/>
      <c r="E3931" s="349"/>
      <c r="F3931" s="350"/>
      <c r="G3931" s="349"/>
      <c r="H3931" s="349"/>
      <c r="I3931" s="351"/>
      <c r="J3931" s="352"/>
      <c r="K3931" s="352"/>
      <c r="L3931" s="353"/>
      <c r="M3931" s="352"/>
      <c r="N3931" s="371"/>
      <c r="O3931" s="74">
        <f t="shared" si="192"/>
        <v>0</v>
      </c>
      <c r="P3931" s="74">
        <f t="shared" si="193"/>
        <v>0</v>
      </c>
      <c r="Q3931" s="96" t="str">
        <f t="shared" si="191"/>
        <v/>
      </c>
    </row>
    <row r="3932" spans="1:17" x14ac:dyDescent="0.2">
      <c r="A3932" s="357" t="str">
        <f t="shared" si="194"/>
        <v/>
      </c>
      <c r="B3932" s="347"/>
      <c r="C3932" s="580"/>
      <c r="D3932" s="349"/>
      <c r="E3932" s="349"/>
      <c r="F3932" s="350"/>
      <c r="G3932" s="349"/>
      <c r="H3932" s="349"/>
      <c r="I3932" s="351"/>
      <c r="J3932" s="352"/>
      <c r="K3932" s="352"/>
      <c r="L3932" s="353"/>
      <c r="M3932" s="352"/>
      <c r="N3932" s="371"/>
      <c r="O3932" s="74">
        <f t="shared" si="192"/>
        <v>0</v>
      </c>
      <c r="P3932" s="74">
        <f t="shared" si="193"/>
        <v>0</v>
      </c>
      <c r="Q3932" s="96" t="str">
        <f t="shared" si="191"/>
        <v/>
      </c>
    </row>
    <row r="3933" spans="1:17" x14ac:dyDescent="0.2">
      <c r="A3933" s="357" t="str">
        <f t="shared" si="194"/>
        <v/>
      </c>
      <c r="B3933" s="347"/>
      <c r="C3933" s="580"/>
      <c r="D3933" s="349"/>
      <c r="E3933" s="349"/>
      <c r="F3933" s="350"/>
      <c r="G3933" s="349"/>
      <c r="H3933" s="349"/>
      <c r="I3933" s="351"/>
      <c r="J3933" s="352"/>
      <c r="K3933" s="352"/>
      <c r="L3933" s="353"/>
      <c r="M3933" s="352"/>
      <c r="N3933" s="371"/>
      <c r="O3933" s="74">
        <f t="shared" si="192"/>
        <v>0</v>
      </c>
      <c r="P3933" s="74">
        <f t="shared" si="193"/>
        <v>0</v>
      </c>
      <c r="Q3933" s="139" t="str">
        <f t="shared" si="191"/>
        <v/>
      </c>
    </row>
    <row r="3934" spans="1:17" x14ac:dyDescent="0.2">
      <c r="A3934" s="357" t="str">
        <f t="shared" si="194"/>
        <v/>
      </c>
      <c r="B3934" s="347"/>
      <c r="C3934" s="580"/>
      <c r="D3934" s="349"/>
      <c r="E3934" s="349"/>
      <c r="F3934" s="350"/>
      <c r="G3934" s="349"/>
      <c r="H3934" s="349"/>
      <c r="I3934" s="351"/>
      <c r="J3934" s="352"/>
      <c r="K3934" s="352"/>
      <c r="L3934" s="353"/>
      <c r="M3934" s="352"/>
      <c r="N3934" s="371"/>
      <c r="O3934" s="322">
        <f t="shared" si="192"/>
        <v>0</v>
      </c>
      <c r="P3934" s="322">
        <f t="shared" si="193"/>
        <v>0</v>
      </c>
      <c r="Q3934" s="323" t="str">
        <f t="shared" si="191"/>
        <v/>
      </c>
    </row>
    <row r="3935" spans="1:17" x14ac:dyDescent="0.2">
      <c r="A3935" s="357" t="str">
        <f t="shared" si="194"/>
        <v/>
      </c>
      <c r="B3935" s="347"/>
      <c r="C3935" s="580"/>
      <c r="D3935" s="349"/>
      <c r="E3935" s="349"/>
      <c r="F3935" s="350"/>
      <c r="G3935" s="349"/>
      <c r="H3935" s="349"/>
      <c r="I3935" s="351"/>
      <c r="J3935" s="352"/>
      <c r="K3935" s="352"/>
      <c r="L3935" s="353"/>
      <c r="M3935" s="352"/>
      <c r="N3935" s="371"/>
      <c r="O3935" s="74">
        <f t="shared" si="192"/>
        <v>0</v>
      </c>
      <c r="P3935" s="74">
        <f t="shared" si="193"/>
        <v>0</v>
      </c>
      <c r="Q3935" s="96" t="str">
        <f t="shared" si="191"/>
        <v/>
      </c>
    </row>
    <row r="3936" spans="1:17" x14ac:dyDescent="0.2">
      <c r="A3936" s="357" t="str">
        <f t="shared" si="194"/>
        <v/>
      </c>
      <c r="B3936" s="347"/>
      <c r="C3936" s="580"/>
      <c r="D3936" s="349"/>
      <c r="E3936" s="349"/>
      <c r="F3936" s="350"/>
      <c r="G3936" s="349"/>
      <c r="H3936" s="349"/>
      <c r="I3936" s="351"/>
      <c r="J3936" s="352"/>
      <c r="K3936" s="352"/>
      <c r="L3936" s="353"/>
      <c r="M3936" s="352"/>
      <c r="N3936" s="371"/>
      <c r="O3936" s="74">
        <f t="shared" si="192"/>
        <v>0</v>
      </c>
      <c r="P3936" s="74">
        <f t="shared" si="193"/>
        <v>0</v>
      </c>
      <c r="Q3936" s="96" t="str">
        <f t="shared" si="191"/>
        <v/>
      </c>
    </row>
    <row r="3937" spans="1:17" x14ac:dyDescent="0.2">
      <c r="A3937" s="357" t="str">
        <f t="shared" si="194"/>
        <v/>
      </c>
      <c r="B3937" s="347"/>
      <c r="C3937" s="580"/>
      <c r="D3937" s="349"/>
      <c r="E3937" s="349"/>
      <c r="F3937" s="350"/>
      <c r="G3937" s="349"/>
      <c r="H3937" s="349"/>
      <c r="I3937" s="351"/>
      <c r="J3937" s="352"/>
      <c r="K3937" s="352"/>
      <c r="L3937" s="353"/>
      <c r="M3937" s="352"/>
      <c r="N3937" s="371"/>
      <c r="O3937" s="74">
        <f t="shared" si="192"/>
        <v>0</v>
      </c>
      <c r="P3937" s="74">
        <f t="shared" si="193"/>
        <v>0</v>
      </c>
      <c r="Q3937" s="139" t="str">
        <f t="shared" ref="Q3937:Q4000" si="195">SUBSTITUTE(D3937," ","_")</f>
        <v/>
      </c>
    </row>
    <row r="3938" spans="1:17" x14ac:dyDescent="0.2">
      <c r="A3938" s="357" t="str">
        <f t="shared" si="194"/>
        <v/>
      </c>
      <c r="B3938" s="347"/>
      <c r="C3938" s="580"/>
      <c r="D3938" s="349"/>
      <c r="E3938" s="349"/>
      <c r="F3938" s="350"/>
      <c r="G3938" s="349"/>
      <c r="H3938" s="349"/>
      <c r="I3938" s="351"/>
      <c r="J3938" s="352"/>
      <c r="K3938" s="352"/>
      <c r="L3938" s="353"/>
      <c r="M3938" s="352"/>
      <c r="N3938" s="371"/>
      <c r="O3938" s="322">
        <f t="shared" ref="O3938:O4001" si="196">IF(B3938=0,0,IF(YEAR(B3938)=$P$1,MONTH(B3938)-$O$1+1,(YEAR(B3938)-$P$1)*12-$O$1+1+MONTH(B3938)))</f>
        <v>0</v>
      </c>
      <c r="P3938" s="322">
        <f t="shared" ref="P3938:P4001" si="197">IF(C3938=0,0,IF(YEAR(C3938)=$P$1,MONTH(C3938)-$O$1+1,(YEAR(C3938)-$P$1)*12-$O$1+1+MONTH(C3938)))</f>
        <v>0</v>
      </c>
      <c r="Q3938" s="323" t="str">
        <f t="shared" si="195"/>
        <v/>
      </c>
    </row>
    <row r="3939" spans="1:17" x14ac:dyDescent="0.2">
      <c r="A3939" s="357" t="str">
        <f t="shared" si="194"/>
        <v/>
      </c>
      <c r="B3939" s="347"/>
      <c r="C3939" s="580"/>
      <c r="D3939" s="349"/>
      <c r="E3939" s="349"/>
      <c r="F3939" s="350"/>
      <c r="G3939" s="349"/>
      <c r="H3939" s="349"/>
      <c r="I3939" s="351"/>
      <c r="J3939" s="352"/>
      <c r="K3939" s="352"/>
      <c r="L3939" s="353"/>
      <c r="M3939" s="352"/>
      <c r="N3939" s="371"/>
      <c r="O3939" s="74">
        <f t="shared" si="196"/>
        <v>0</v>
      </c>
      <c r="P3939" s="74">
        <f t="shared" si="197"/>
        <v>0</v>
      </c>
      <c r="Q3939" s="96" t="str">
        <f t="shared" si="195"/>
        <v/>
      </c>
    </row>
    <row r="3940" spans="1:17" x14ac:dyDescent="0.2">
      <c r="A3940" s="357" t="str">
        <f t="shared" si="194"/>
        <v/>
      </c>
      <c r="B3940" s="347"/>
      <c r="C3940" s="580"/>
      <c r="D3940" s="349"/>
      <c r="E3940" s="349"/>
      <c r="F3940" s="350"/>
      <c r="G3940" s="349"/>
      <c r="H3940" s="349"/>
      <c r="I3940" s="351"/>
      <c r="J3940" s="352"/>
      <c r="K3940" s="352"/>
      <c r="L3940" s="353"/>
      <c r="M3940" s="352"/>
      <c r="N3940" s="371"/>
      <c r="O3940" s="74">
        <f t="shared" si="196"/>
        <v>0</v>
      </c>
      <c r="P3940" s="74">
        <f t="shared" si="197"/>
        <v>0</v>
      </c>
      <c r="Q3940" s="96" t="str">
        <f t="shared" si="195"/>
        <v/>
      </c>
    </row>
    <row r="3941" spans="1:17" x14ac:dyDescent="0.2">
      <c r="A3941" s="357" t="str">
        <f t="shared" si="194"/>
        <v/>
      </c>
      <c r="B3941" s="347"/>
      <c r="C3941" s="580"/>
      <c r="D3941" s="349"/>
      <c r="E3941" s="349"/>
      <c r="F3941" s="350"/>
      <c r="G3941" s="349"/>
      <c r="H3941" s="349"/>
      <c r="I3941" s="351"/>
      <c r="J3941" s="352"/>
      <c r="K3941" s="352"/>
      <c r="L3941" s="353"/>
      <c r="M3941" s="352"/>
      <c r="N3941" s="371"/>
      <c r="O3941" s="74">
        <f t="shared" si="196"/>
        <v>0</v>
      </c>
      <c r="P3941" s="74">
        <f t="shared" si="197"/>
        <v>0</v>
      </c>
      <c r="Q3941" s="139" t="str">
        <f t="shared" si="195"/>
        <v/>
      </c>
    </row>
    <row r="3942" spans="1:17" x14ac:dyDescent="0.2">
      <c r="A3942" s="357" t="str">
        <f t="shared" si="194"/>
        <v/>
      </c>
      <c r="B3942" s="347"/>
      <c r="C3942" s="580"/>
      <c r="D3942" s="349"/>
      <c r="E3942" s="349"/>
      <c r="F3942" s="350"/>
      <c r="G3942" s="349"/>
      <c r="H3942" s="349"/>
      <c r="I3942" s="351"/>
      <c r="J3942" s="352"/>
      <c r="K3942" s="352"/>
      <c r="L3942" s="353"/>
      <c r="M3942" s="352"/>
      <c r="N3942" s="371"/>
      <c r="O3942" s="322">
        <f t="shared" si="196"/>
        <v>0</v>
      </c>
      <c r="P3942" s="322">
        <f t="shared" si="197"/>
        <v>0</v>
      </c>
      <c r="Q3942" s="323" t="str">
        <f t="shared" si="195"/>
        <v/>
      </c>
    </row>
    <row r="3943" spans="1:17" x14ac:dyDescent="0.2">
      <c r="A3943" s="357" t="str">
        <f t="shared" si="194"/>
        <v/>
      </c>
      <c r="B3943" s="347"/>
      <c r="C3943" s="580"/>
      <c r="D3943" s="349"/>
      <c r="E3943" s="349"/>
      <c r="F3943" s="350"/>
      <c r="G3943" s="349"/>
      <c r="H3943" s="349"/>
      <c r="I3943" s="351"/>
      <c r="J3943" s="352"/>
      <c r="K3943" s="352"/>
      <c r="L3943" s="353"/>
      <c r="M3943" s="352"/>
      <c r="N3943" s="371"/>
      <c r="O3943" s="74">
        <f t="shared" si="196"/>
        <v>0</v>
      </c>
      <c r="P3943" s="74">
        <f t="shared" si="197"/>
        <v>0</v>
      </c>
      <c r="Q3943" s="96" t="str">
        <f t="shared" si="195"/>
        <v/>
      </c>
    </row>
    <row r="3944" spans="1:17" x14ac:dyDescent="0.2">
      <c r="A3944" s="357" t="str">
        <f t="shared" si="194"/>
        <v/>
      </c>
      <c r="B3944" s="347"/>
      <c r="C3944" s="580"/>
      <c r="D3944" s="349"/>
      <c r="E3944" s="349"/>
      <c r="F3944" s="350"/>
      <c r="G3944" s="349"/>
      <c r="H3944" s="349"/>
      <c r="I3944" s="351"/>
      <c r="J3944" s="352"/>
      <c r="K3944" s="352"/>
      <c r="L3944" s="353"/>
      <c r="M3944" s="352"/>
      <c r="N3944" s="371"/>
      <c r="O3944" s="74">
        <f t="shared" si="196"/>
        <v>0</v>
      </c>
      <c r="P3944" s="74">
        <f t="shared" si="197"/>
        <v>0</v>
      </c>
      <c r="Q3944" s="96" t="str">
        <f t="shared" si="195"/>
        <v/>
      </c>
    </row>
    <row r="3945" spans="1:17" x14ac:dyDescent="0.2">
      <c r="A3945" s="357" t="str">
        <f t="shared" si="194"/>
        <v/>
      </c>
      <c r="B3945" s="347"/>
      <c r="C3945" s="580"/>
      <c r="D3945" s="349"/>
      <c r="E3945" s="349"/>
      <c r="F3945" s="350"/>
      <c r="G3945" s="349"/>
      <c r="H3945" s="349"/>
      <c r="I3945" s="351"/>
      <c r="J3945" s="352"/>
      <c r="K3945" s="352"/>
      <c r="L3945" s="353"/>
      <c r="M3945" s="352"/>
      <c r="N3945" s="371"/>
      <c r="O3945" s="74">
        <f t="shared" si="196"/>
        <v>0</v>
      </c>
      <c r="P3945" s="74">
        <f t="shared" si="197"/>
        <v>0</v>
      </c>
      <c r="Q3945" s="139" t="str">
        <f t="shared" si="195"/>
        <v/>
      </c>
    </row>
    <row r="3946" spans="1:17" x14ac:dyDescent="0.2">
      <c r="A3946" s="357" t="str">
        <f t="shared" si="194"/>
        <v/>
      </c>
      <c r="B3946" s="347"/>
      <c r="C3946" s="580"/>
      <c r="D3946" s="349"/>
      <c r="E3946" s="349"/>
      <c r="F3946" s="350"/>
      <c r="G3946" s="349"/>
      <c r="H3946" s="349"/>
      <c r="I3946" s="351"/>
      <c r="J3946" s="352"/>
      <c r="K3946" s="352"/>
      <c r="L3946" s="353"/>
      <c r="M3946" s="352"/>
      <c r="N3946" s="371"/>
      <c r="O3946" s="322">
        <f t="shared" si="196"/>
        <v>0</v>
      </c>
      <c r="P3946" s="322">
        <f t="shared" si="197"/>
        <v>0</v>
      </c>
      <c r="Q3946" s="323" t="str">
        <f t="shared" si="195"/>
        <v/>
      </c>
    </row>
    <row r="3947" spans="1:17" x14ac:dyDescent="0.2">
      <c r="A3947" s="357" t="str">
        <f t="shared" si="194"/>
        <v/>
      </c>
      <c r="B3947" s="347"/>
      <c r="C3947" s="580"/>
      <c r="D3947" s="349"/>
      <c r="E3947" s="349"/>
      <c r="F3947" s="350"/>
      <c r="G3947" s="349"/>
      <c r="H3947" s="349"/>
      <c r="I3947" s="351"/>
      <c r="J3947" s="352"/>
      <c r="K3947" s="352"/>
      <c r="L3947" s="353"/>
      <c r="M3947" s="352"/>
      <c r="N3947" s="371"/>
      <c r="O3947" s="74">
        <f t="shared" si="196"/>
        <v>0</v>
      </c>
      <c r="P3947" s="74">
        <f t="shared" si="197"/>
        <v>0</v>
      </c>
      <c r="Q3947" s="96" t="str">
        <f t="shared" si="195"/>
        <v/>
      </c>
    </row>
    <row r="3948" spans="1:17" x14ac:dyDescent="0.2">
      <c r="A3948" s="357" t="str">
        <f t="shared" si="194"/>
        <v/>
      </c>
      <c r="B3948" s="347"/>
      <c r="C3948" s="580"/>
      <c r="D3948" s="349"/>
      <c r="E3948" s="349"/>
      <c r="F3948" s="350"/>
      <c r="G3948" s="349"/>
      <c r="H3948" s="349"/>
      <c r="I3948" s="351"/>
      <c r="J3948" s="352"/>
      <c r="K3948" s="352"/>
      <c r="L3948" s="353"/>
      <c r="M3948" s="352"/>
      <c r="N3948" s="371"/>
      <c r="O3948" s="74">
        <f t="shared" si="196"/>
        <v>0</v>
      </c>
      <c r="P3948" s="74">
        <f t="shared" si="197"/>
        <v>0</v>
      </c>
      <c r="Q3948" s="96" t="str">
        <f t="shared" si="195"/>
        <v/>
      </c>
    </row>
    <row r="3949" spans="1:17" x14ac:dyDescent="0.2">
      <c r="A3949" s="357" t="str">
        <f t="shared" si="194"/>
        <v/>
      </c>
      <c r="B3949" s="347"/>
      <c r="C3949" s="580"/>
      <c r="D3949" s="349"/>
      <c r="E3949" s="349"/>
      <c r="F3949" s="350"/>
      <c r="G3949" s="349"/>
      <c r="H3949" s="349"/>
      <c r="I3949" s="351"/>
      <c r="J3949" s="352"/>
      <c r="K3949" s="352"/>
      <c r="L3949" s="353"/>
      <c r="M3949" s="352"/>
      <c r="N3949" s="371"/>
      <c r="O3949" s="74">
        <f t="shared" si="196"/>
        <v>0</v>
      </c>
      <c r="P3949" s="74">
        <f t="shared" si="197"/>
        <v>0</v>
      </c>
      <c r="Q3949" s="139" t="str">
        <f t="shared" si="195"/>
        <v/>
      </c>
    </row>
    <row r="3950" spans="1:17" x14ac:dyDescent="0.2">
      <c r="A3950" s="357" t="str">
        <f t="shared" si="194"/>
        <v/>
      </c>
      <c r="B3950" s="347"/>
      <c r="C3950" s="580"/>
      <c r="D3950" s="349"/>
      <c r="E3950" s="349"/>
      <c r="F3950" s="350"/>
      <c r="G3950" s="349"/>
      <c r="H3950" s="349"/>
      <c r="I3950" s="351"/>
      <c r="J3950" s="352"/>
      <c r="K3950" s="352"/>
      <c r="L3950" s="353"/>
      <c r="M3950" s="352"/>
      <c r="N3950" s="371"/>
      <c r="O3950" s="322">
        <f t="shared" si="196"/>
        <v>0</v>
      </c>
      <c r="P3950" s="322">
        <f t="shared" si="197"/>
        <v>0</v>
      </c>
      <c r="Q3950" s="323" t="str">
        <f t="shared" si="195"/>
        <v/>
      </c>
    </row>
    <row r="3951" spans="1:17" x14ac:dyDescent="0.2">
      <c r="A3951" s="357" t="str">
        <f t="shared" si="194"/>
        <v/>
      </c>
      <c r="B3951" s="347"/>
      <c r="C3951" s="580"/>
      <c r="D3951" s="349"/>
      <c r="E3951" s="349"/>
      <c r="F3951" s="350"/>
      <c r="G3951" s="349"/>
      <c r="H3951" s="349"/>
      <c r="I3951" s="351"/>
      <c r="J3951" s="352"/>
      <c r="K3951" s="352"/>
      <c r="L3951" s="353"/>
      <c r="M3951" s="352"/>
      <c r="N3951" s="371"/>
      <c r="O3951" s="74">
        <f t="shared" si="196"/>
        <v>0</v>
      </c>
      <c r="P3951" s="74">
        <f t="shared" si="197"/>
        <v>0</v>
      </c>
      <c r="Q3951" s="96" t="str">
        <f t="shared" si="195"/>
        <v/>
      </c>
    </row>
    <row r="3952" spans="1:17" x14ac:dyDescent="0.2">
      <c r="A3952" s="357" t="str">
        <f t="shared" si="194"/>
        <v/>
      </c>
      <c r="B3952" s="347"/>
      <c r="C3952" s="580"/>
      <c r="D3952" s="349"/>
      <c r="E3952" s="349"/>
      <c r="F3952" s="350"/>
      <c r="G3952" s="349"/>
      <c r="H3952" s="349"/>
      <c r="I3952" s="351"/>
      <c r="J3952" s="352"/>
      <c r="K3952" s="352"/>
      <c r="L3952" s="353"/>
      <c r="M3952" s="352"/>
      <c r="N3952" s="371"/>
      <c r="O3952" s="74">
        <f t="shared" si="196"/>
        <v>0</v>
      </c>
      <c r="P3952" s="74">
        <f t="shared" si="197"/>
        <v>0</v>
      </c>
      <c r="Q3952" s="96" t="str">
        <f t="shared" si="195"/>
        <v/>
      </c>
    </row>
    <row r="3953" spans="1:17" x14ac:dyDescent="0.2">
      <c r="A3953" s="357" t="str">
        <f t="shared" si="194"/>
        <v/>
      </c>
      <c r="B3953" s="347"/>
      <c r="C3953" s="580"/>
      <c r="D3953" s="349"/>
      <c r="E3953" s="349"/>
      <c r="F3953" s="350"/>
      <c r="G3953" s="349"/>
      <c r="H3953" s="349"/>
      <c r="I3953" s="351"/>
      <c r="J3953" s="352"/>
      <c r="K3953" s="352"/>
      <c r="L3953" s="353"/>
      <c r="M3953" s="352"/>
      <c r="N3953" s="371"/>
      <c r="O3953" s="74">
        <f t="shared" si="196"/>
        <v>0</v>
      </c>
      <c r="P3953" s="74">
        <f t="shared" si="197"/>
        <v>0</v>
      </c>
      <c r="Q3953" s="139" t="str">
        <f t="shared" si="195"/>
        <v/>
      </c>
    </row>
    <row r="3954" spans="1:17" x14ac:dyDescent="0.2">
      <c r="A3954" s="357" t="str">
        <f t="shared" si="194"/>
        <v/>
      </c>
      <c r="B3954" s="347"/>
      <c r="C3954" s="580"/>
      <c r="D3954" s="349"/>
      <c r="E3954" s="349"/>
      <c r="F3954" s="350"/>
      <c r="G3954" s="349"/>
      <c r="H3954" s="349"/>
      <c r="I3954" s="351"/>
      <c r="J3954" s="352"/>
      <c r="K3954" s="352"/>
      <c r="L3954" s="353"/>
      <c r="M3954" s="352"/>
      <c r="N3954" s="371"/>
      <c r="O3954" s="322">
        <f t="shared" si="196"/>
        <v>0</v>
      </c>
      <c r="P3954" s="322">
        <f t="shared" si="197"/>
        <v>0</v>
      </c>
      <c r="Q3954" s="323" t="str">
        <f t="shared" si="195"/>
        <v/>
      </c>
    </row>
    <row r="3955" spans="1:17" x14ac:dyDescent="0.2">
      <c r="A3955" s="357" t="str">
        <f t="shared" si="194"/>
        <v/>
      </c>
      <c r="B3955" s="347"/>
      <c r="C3955" s="580"/>
      <c r="D3955" s="349"/>
      <c r="E3955" s="349"/>
      <c r="F3955" s="350"/>
      <c r="G3955" s="349"/>
      <c r="H3955" s="349"/>
      <c r="I3955" s="351"/>
      <c r="J3955" s="352"/>
      <c r="K3955" s="352"/>
      <c r="L3955" s="353"/>
      <c r="M3955" s="352"/>
      <c r="N3955" s="371"/>
      <c r="O3955" s="74">
        <f t="shared" si="196"/>
        <v>0</v>
      </c>
      <c r="P3955" s="74">
        <f t="shared" si="197"/>
        <v>0</v>
      </c>
      <c r="Q3955" s="96" t="str">
        <f t="shared" si="195"/>
        <v/>
      </c>
    </row>
    <row r="3956" spans="1:17" x14ac:dyDescent="0.2">
      <c r="A3956" s="357" t="str">
        <f t="shared" si="194"/>
        <v/>
      </c>
      <c r="B3956" s="347"/>
      <c r="C3956" s="580"/>
      <c r="D3956" s="349"/>
      <c r="E3956" s="349"/>
      <c r="F3956" s="350"/>
      <c r="G3956" s="349"/>
      <c r="H3956" s="349"/>
      <c r="I3956" s="351"/>
      <c r="J3956" s="352"/>
      <c r="K3956" s="352"/>
      <c r="L3956" s="353"/>
      <c r="M3956" s="352"/>
      <c r="N3956" s="371"/>
      <c r="O3956" s="74">
        <f t="shared" si="196"/>
        <v>0</v>
      </c>
      <c r="P3956" s="74">
        <f t="shared" si="197"/>
        <v>0</v>
      </c>
      <c r="Q3956" s="96" t="str">
        <f t="shared" si="195"/>
        <v/>
      </c>
    </row>
    <row r="3957" spans="1:17" x14ac:dyDescent="0.2">
      <c r="A3957" s="357" t="str">
        <f t="shared" si="194"/>
        <v/>
      </c>
      <c r="B3957" s="347"/>
      <c r="C3957" s="580"/>
      <c r="D3957" s="349"/>
      <c r="E3957" s="349"/>
      <c r="F3957" s="350"/>
      <c r="G3957" s="349"/>
      <c r="H3957" s="349"/>
      <c r="I3957" s="351"/>
      <c r="J3957" s="352"/>
      <c r="K3957" s="352"/>
      <c r="L3957" s="353"/>
      <c r="M3957" s="352"/>
      <c r="N3957" s="371"/>
      <c r="O3957" s="74">
        <f t="shared" si="196"/>
        <v>0</v>
      </c>
      <c r="P3957" s="74">
        <f t="shared" si="197"/>
        <v>0</v>
      </c>
      <c r="Q3957" s="139" t="str">
        <f t="shared" si="195"/>
        <v/>
      </c>
    </row>
    <row r="3958" spans="1:17" x14ac:dyDescent="0.2">
      <c r="A3958" s="357" t="str">
        <f t="shared" si="194"/>
        <v/>
      </c>
      <c r="B3958" s="347"/>
      <c r="C3958" s="580"/>
      <c r="D3958" s="349"/>
      <c r="E3958" s="349"/>
      <c r="F3958" s="350"/>
      <c r="G3958" s="349"/>
      <c r="H3958" s="349"/>
      <c r="I3958" s="351"/>
      <c r="J3958" s="352"/>
      <c r="K3958" s="352"/>
      <c r="L3958" s="353"/>
      <c r="M3958" s="352"/>
      <c r="N3958" s="371"/>
      <c r="O3958" s="322">
        <f t="shared" si="196"/>
        <v>0</v>
      </c>
      <c r="P3958" s="322">
        <f t="shared" si="197"/>
        <v>0</v>
      </c>
      <c r="Q3958" s="323" t="str">
        <f t="shared" si="195"/>
        <v/>
      </c>
    </row>
    <row r="3959" spans="1:17" x14ac:dyDescent="0.2">
      <c r="A3959" s="357" t="str">
        <f t="shared" si="194"/>
        <v/>
      </c>
      <c r="B3959" s="347"/>
      <c r="C3959" s="580"/>
      <c r="D3959" s="349"/>
      <c r="E3959" s="349"/>
      <c r="F3959" s="350"/>
      <c r="G3959" s="349"/>
      <c r="H3959" s="349"/>
      <c r="I3959" s="351"/>
      <c r="J3959" s="352"/>
      <c r="K3959" s="352"/>
      <c r="L3959" s="353"/>
      <c r="M3959" s="352"/>
      <c r="N3959" s="371"/>
      <c r="O3959" s="74">
        <f t="shared" si="196"/>
        <v>0</v>
      </c>
      <c r="P3959" s="74">
        <f t="shared" si="197"/>
        <v>0</v>
      </c>
      <c r="Q3959" s="96" t="str">
        <f t="shared" si="195"/>
        <v/>
      </c>
    </row>
    <row r="3960" spans="1:17" x14ac:dyDescent="0.2">
      <c r="A3960" s="357" t="str">
        <f t="shared" si="194"/>
        <v/>
      </c>
      <c r="B3960" s="347"/>
      <c r="C3960" s="580"/>
      <c r="D3960" s="349"/>
      <c r="E3960" s="349"/>
      <c r="F3960" s="350"/>
      <c r="G3960" s="349"/>
      <c r="H3960" s="349"/>
      <c r="I3960" s="351"/>
      <c r="J3960" s="352"/>
      <c r="K3960" s="352"/>
      <c r="L3960" s="353"/>
      <c r="M3960" s="352"/>
      <c r="N3960" s="371"/>
      <c r="O3960" s="74">
        <f t="shared" si="196"/>
        <v>0</v>
      </c>
      <c r="P3960" s="74">
        <f t="shared" si="197"/>
        <v>0</v>
      </c>
      <c r="Q3960" s="96" t="str">
        <f t="shared" si="195"/>
        <v/>
      </c>
    </row>
    <row r="3961" spans="1:17" x14ac:dyDescent="0.2">
      <c r="A3961" s="357" t="str">
        <f t="shared" si="194"/>
        <v/>
      </c>
      <c r="B3961" s="347"/>
      <c r="C3961" s="580"/>
      <c r="D3961" s="349"/>
      <c r="E3961" s="349"/>
      <c r="F3961" s="350"/>
      <c r="G3961" s="349"/>
      <c r="H3961" s="349"/>
      <c r="I3961" s="351"/>
      <c r="J3961" s="352"/>
      <c r="K3961" s="352"/>
      <c r="L3961" s="353"/>
      <c r="M3961" s="352"/>
      <c r="N3961" s="371"/>
      <c r="O3961" s="74">
        <f t="shared" si="196"/>
        <v>0</v>
      </c>
      <c r="P3961" s="74">
        <f t="shared" si="197"/>
        <v>0</v>
      </c>
      <c r="Q3961" s="139" t="str">
        <f t="shared" si="195"/>
        <v/>
      </c>
    </row>
    <row r="3962" spans="1:17" x14ac:dyDescent="0.2">
      <c r="A3962" s="357" t="str">
        <f t="shared" si="194"/>
        <v/>
      </c>
      <c r="B3962" s="347"/>
      <c r="C3962" s="580"/>
      <c r="D3962" s="349"/>
      <c r="E3962" s="349"/>
      <c r="F3962" s="350"/>
      <c r="G3962" s="349"/>
      <c r="H3962" s="349"/>
      <c r="I3962" s="351"/>
      <c r="J3962" s="352"/>
      <c r="K3962" s="352"/>
      <c r="L3962" s="353"/>
      <c r="M3962" s="352"/>
      <c r="N3962" s="371"/>
      <c r="O3962" s="322">
        <f t="shared" si="196"/>
        <v>0</v>
      </c>
      <c r="P3962" s="322">
        <f t="shared" si="197"/>
        <v>0</v>
      </c>
      <c r="Q3962" s="323" t="str">
        <f t="shared" si="195"/>
        <v/>
      </c>
    </row>
    <row r="3963" spans="1:17" x14ac:dyDescent="0.2">
      <c r="A3963" s="357" t="str">
        <f t="shared" si="194"/>
        <v/>
      </c>
      <c r="B3963" s="347"/>
      <c r="C3963" s="580"/>
      <c r="D3963" s="349"/>
      <c r="E3963" s="349"/>
      <c r="F3963" s="350"/>
      <c r="G3963" s="349"/>
      <c r="H3963" s="349"/>
      <c r="I3963" s="351"/>
      <c r="J3963" s="352"/>
      <c r="K3963" s="352"/>
      <c r="L3963" s="353"/>
      <c r="M3963" s="352"/>
      <c r="N3963" s="371"/>
      <c r="O3963" s="74">
        <f t="shared" si="196"/>
        <v>0</v>
      </c>
      <c r="P3963" s="74">
        <f t="shared" si="197"/>
        <v>0</v>
      </c>
      <c r="Q3963" s="96" t="str">
        <f t="shared" si="195"/>
        <v/>
      </c>
    </row>
    <row r="3964" spans="1:17" x14ac:dyDescent="0.2">
      <c r="A3964" s="357" t="str">
        <f t="shared" si="194"/>
        <v/>
      </c>
      <c r="B3964" s="347"/>
      <c r="C3964" s="580"/>
      <c r="D3964" s="349"/>
      <c r="E3964" s="349"/>
      <c r="F3964" s="350"/>
      <c r="G3964" s="349"/>
      <c r="H3964" s="349"/>
      <c r="I3964" s="351"/>
      <c r="J3964" s="352"/>
      <c r="K3964" s="352"/>
      <c r="L3964" s="353"/>
      <c r="M3964" s="352"/>
      <c r="N3964" s="371"/>
      <c r="O3964" s="74">
        <f t="shared" si="196"/>
        <v>0</v>
      </c>
      <c r="P3964" s="74">
        <f t="shared" si="197"/>
        <v>0</v>
      </c>
      <c r="Q3964" s="96" t="str">
        <f t="shared" si="195"/>
        <v/>
      </c>
    </row>
    <row r="3965" spans="1:17" x14ac:dyDescent="0.2">
      <c r="A3965" s="357" t="str">
        <f t="shared" si="194"/>
        <v/>
      </c>
      <c r="B3965" s="347"/>
      <c r="C3965" s="580"/>
      <c r="D3965" s="349"/>
      <c r="E3965" s="349"/>
      <c r="F3965" s="350"/>
      <c r="G3965" s="349"/>
      <c r="H3965" s="349"/>
      <c r="I3965" s="351"/>
      <c r="J3965" s="352"/>
      <c r="K3965" s="352"/>
      <c r="L3965" s="353"/>
      <c r="M3965" s="352"/>
      <c r="N3965" s="371"/>
      <c r="O3965" s="74">
        <f t="shared" si="196"/>
        <v>0</v>
      </c>
      <c r="P3965" s="74">
        <f t="shared" si="197"/>
        <v>0</v>
      </c>
      <c r="Q3965" s="139" t="str">
        <f t="shared" si="195"/>
        <v/>
      </c>
    </row>
    <row r="3966" spans="1:17" x14ac:dyDescent="0.2">
      <c r="A3966" s="357" t="str">
        <f t="shared" si="194"/>
        <v/>
      </c>
      <c r="B3966" s="347"/>
      <c r="C3966" s="580"/>
      <c r="D3966" s="349"/>
      <c r="E3966" s="349"/>
      <c r="F3966" s="350"/>
      <c r="G3966" s="349"/>
      <c r="H3966" s="349"/>
      <c r="I3966" s="351"/>
      <c r="J3966" s="352"/>
      <c r="K3966" s="352"/>
      <c r="L3966" s="353"/>
      <c r="M3966" s="352"/>
      <c r="N3966" s="371"/>
      <c r="O3966" s="322">
        <f t="shared" si="196"/>
        <v>0</v>
      </c>
      <c r="P3966" s="322">
        <f t="shared" si="197"/>
        <v>0</v>
      </c>
      <c r="Q3966" s="323" t="str">
        <f t="shared" si="195"/>
        <v/>
      </c>
    </row>
    <row r="3967" spans="1:17" x14ac:dyDescent="0.2">
      <c r="A3967" s="357" t="str">
        <f t="shared" si="194"/>
        <v/>
      </c>
      <c r="B3967" s="347"/>
      <c r="C3967" s="580"/>
      <c r="D3967" s="349"/>
      <c r="E3967" s="349"/>
      <c r="F3967" s="350"/>
      <c r="G3967" s="349"/>
      <c r="H3967" s="349"/>
      <c r="I3967" s="351"/>
      <c r="J3967" s="352"/>
      <c r="K3967" s="352"/>
      <c r="L3967" s="353"/>
      <c r="M3967" s="352"/>
      <c r="N3967" s="371"/>
      <c r="O3967" s="74">
        <f t="shared" si="196"/>
        <v>0</v>
      </c>
      <c r="P3967" s="74">
        <f t="shared" si="197"/>
        <v>0</v>
      </c>
      <c r="Q3967" s="96" t="str">
        <f t="shared" si="195"/>
        <v/>
      </c>
    </row>
    <row r="3968" spans="1:17" x14ac:dyDescent="0.2">
      <c r="A3968" s="357" t="str">
        <f t="shared" si="194"/>
        <v/>
      </c>
      <c r="B3968" s="347"/>
      <c r="C3968" s="580"/>
      <c r="D3968" s="349"/>
      <c r="E3968" s="349"/>
      <c r="F3968" s="350"/>
      <c r="G3968" s="349"/>
      <c r="H3968" s="349"/>
      <c r="I3968" s="351"/>
      <c r="J3968" s="352"/>
      <c r="K3968" s="352"/>
      <c r="L3968" s="353"/>
      <c r="M3968" s="352"/>
      <c r="N3968" s="371"/>
      <c r="O3968" s="74">
        <f t="shared" si="196"/>
        <v>0</v>
      </c>
      <c r="P3968" s="74">
        <f t="shared" si="197"/>
        <v>0</v>
      </c>
      <c r="Q3968" s="96" t="str">
        <f t="shared" si="195"/>
        <v/>
      </c>
    </row>
    <row r="3969" spans="1:17" x14ac:dyDescent="0.2">
      <c r="A3969" s="357" t="str">
        <f t="shared" si="194"/>
        <v/>
      </c>
      <c r="B3969" s="347"/>
      <c r="C3969" s="580"/>
      <c r="D3969" s="349"/>
      <c r="E3969" s="349"/>
      <c r="F3969" s="350"/>
      <c r="G3969" s="349"/>
      <c r="H3969" s="349"/>
      <c r="I3969" s="351"/>
      <c r="J3969" s="352"/>
      <c r="K3969" s="352"/>
      <c r="L3969" s="353"/>
      <c r="M3969" s="352"/>
      <c r="N3969" s="371"/>
      <c r="O3969" s="74">
        <f t="shared" si="196"/>
        <v>0</v>
      </c>
      <c r="P3969" s="74">
        <f t="shared" si="197"/>
        <v>0</v>
      </c>
      <c r="Q3969" s="139" t="str">
        <f t="shared" si="195"/>
        <v/>
      </c>
    </row>
    <row r="3970" spans="1:17" x14ac:dyDescent="0.2">
      <c r="A3970" s="357" t="str">
        <f t="shared" si="194"/>
        <v/>
      </c>
      <c r="B3970" s="347"/>
      <c r="C3970" s="580"/>
      <c r="D3970" s="349"/>
      <c r="E3970" s="349"/>
      <c r="F3970" s="350"/>
      <c r="G3970" s="349"/>
      <c r="H3970" s="349"/>
      <c r="I3970" s="351"/>
      <c r="J3970" s="352"/>
      <c r="K3970" s="352"/>
      <c r="L3970" s="353"/>
      <c r="M3970" s="352"/>
      <c r="N3970" s="371"/>
      <c r="O3970" s="322">
        <f t="shared" si="196"/>
        <v>0</v>
      </c>
      <c r="P3970" s="322">
        <f t="shared" si="197"/>
        <v>0</v>
      </c>
      <c r="Q3970" s="323" t="str">
        <f t="shared" si="195"/>
        <v/>
      </c>
    </row>
    <row r="3971" spans="1:17" x14ac:dyDescent="0.2">
      <c r="A3971" s="357" t="str">
        <f t="shared" si="194"/>
        <v/>
      </c>
      <c r="B3971" s="347"/>
      <c r="C3971" s="580"/>
      <c r="D3971" s="349"/>
      <c r="E3971" s="349"/>
      <c r="F3971" s="350"/>
      <c r="G3971" s="349"/>
      <c r="H3971" s="349"/>
      <c r="I3971" s="351"/>
      <c r="J3971" s="352"/>
      <c r="K3971" s="352"/>
      <c r="L3971" s="353"/>
      <c r="M3971" s="352"/>
      <c r="N3971" s="371"/>
      <c r="O3971" s="74">
        <f t="shared" si="196"/>
        <v>0</v>
      </c>
      <c r="P3971" s="74">
        <f t="shared" si="197"/>
        <v>0</v>
      </c>
      <c r="Q3971" s="96" t="str">
        <f t="shared" si="195"/>
        <v/>
      </c>
    </row>
    <row r="3972" spans="1:17" x14ac:dyDescent="0.2">
      <c r="A3972" s="357" t="str">
        <f t="shared" si="194"/>
        <v/>
      </c>
      <c r="B3972" s="347"/>
      <c r="C3972" s="580"/>
      <c r="D3972" s="349"/>
      <c r="E3972" s="349"/>
      <c r="F3972" s="350"/>
      <c r="G3972" s="349"/>
      <c r="H3972" s="349"/>
      <c r="I3972" s="351"/>
      <c r="J3972" s="352"/>
      <c r="K3972" s="352"/>
      <c r="L3972" s="353"/>
      <c r="M3972" s="352"/>
      <c r="N3972" s="371"/>
      <c r="O3972" s="74">
        <f t="shared" si="196"/>
        <v>0</v>
      </c>
      <c r="P3972" s="74">
        <f t="shared" si="197"/>
        <v>0</v>
      </c>
      <c r="Q3972" s="96" t="str">
        <f t="shared" si="195"/>
        <v/>
      </c>
    </row>
    <row r="3973" spans="1:17" x14ac:dyDescent="0.2">
      <c r="A3973" s="357" t="str">
        <f t="shared" si="194"/>
        <v/>
      </c>
      <c r="B3973" s="347"/>
      <c r="C3973" s="580"/>
      <c r="D3973" s="349"/>
      <c r="E3973" s="349"/>
      <c r="F3973" s="350"/>
      <c r="G3973" s="349"/>
      <c r="H3973" s="349"/>
      <c r="I3973" s="351"/>
      <c r="J3973" s="352"/>
      <c r="K3973" s="352"/>
      <c r="L3973" s="353"/>
      <c r="M3973" s="352"/>
      <c r="N3973" s="371"/>
      <c r="O3973" s="74">
        <f t="shared" si="196"/>
        <v>0</v>
      </c>
      <c r="P3973" s="74">
        <f t="shared" si="197"/>
        <v>0</v>
      </c>
      <c r="Q3973" s="139" t="str">
        <f t="shared" si="195"/>
        <v/>
      </c>
    </row>
    <row r="3974" spans="1:17" x14ac:dyDescent="0.2">
      <c r="A3974" s="357" t="str">
        <f t="shared" si="194"/>
        <v/>
      </c>
      <c r="B3974" s="347"/>
      <c r="C3974" s="580"/>
      <c r="D3974" s="349"/>
      <c r="E3974" s="349"/>
      <c r="F3974" s="350"/>
      <c r="G3974" s="349"/>
      <c r="H3974" s="349"/>
      <c r="I3974" s="351"/>
      <c r="J3974" s="352"/>
      <c r="K3974" s="352"/>
      <c r="L3974" s="353"/>
      <c r="M3974" s="352"/>
      <c r="N3974" s="371"/>
      <c r="O3974" s="322">
        <f t="shared" si="196"/>
        <v>0</v>
      </c>
      <c r="P3974" s="322">
        <f t="shared" si="197"/>
        <v>0</v>
      </c>
      <c r="Q3974" s="323" t="str">
        <f t="shared" si="195"/>
        <v/>
      </c>
    </row>
    <row r="3975" spans="1:17" x14ac:dyDescent="0.2">
      <c r="A3975" s="357" t="str">
        <f t="shared" si="194"/>
        <v/>
      </c>
      <c r="B3975" s="347"/>
      <c r="C3975" s="580"/>
      <c r="D3975" s="349"/>
      <c r="E3975" s="349"/>
      <c r="F3975" s="350"/>
      <c r="G3975" s="349"/>
      <c r="H3975" s="349"/>
      <c r="I3975" s="351"/>
      <c r="J3975" s="352"/>
      <c r="K3975" s="352"/>
      <c r="L3975" s="353"/>
      <c r="M3975" s="352"/>
      <c r="N3975" s="371"/>
      <c r="O3975" s="74">
        <f t="shared" si="196"/>
        <v>0</v>
      </c>
      <c r="P3975" s="74">
        <f t="shared" si="197"/>
        <v>0</v>
      </c>
      <c r="Q3975" s="96" t="str">
        <f t="shared" si="195"/>
        <v/>
      </c>
    </row>
    <row r="3976" spans="1:17" x14ac:dyDescent="0.2">
      <c r="A3976" s="357" t="str">
        <f t="shared" si="194"/>
        <v/>
      </c>
      <c r="B3976" s="347"/>
      <c r="C3976" s="580"/>
      <c r="D3976" s="349"/>
      <c r="E3976" s="349"/>
      <c r="F3976" s="350"/>
      <c r="G3976" s="349"/>
      <c r="H3976" s="349"/>
      <c r="I3976" s="351"/>
      <c r="J3976" s="352"/>
      <c r="K3976" s="352"/>
      <c r="L3976" s="353"/>
      <c r="M3976" s="352"/>
      <c r="N3976" s="371"/>
      <c r="O3976" s="74">
        <f t="shared" si="196"/>
        <v>0</v>
      </c>
      <c r="P3976" s="74">
        <f t="shared" si="197"/>
        <v>0</v>
      </c>
      <c r="Q3976" s="96" t="str">
        <f t="shared" si="195"/>
        <v/>
      </c>
    </row>
    <row r="3977" spans="1:17" x14ac:dyDescent="0.2">
      <c r="A3977" s="357" t="str">
        <f t="shared" si="194"/>
        <v/>
      </c>
      <c r="B3977" s="347"/>
      <c r="C3977" s="580"/>
      <c r="D3977" s="349"/>
      <c r="E3977" s="349"/>
      <c r="F3977" s="350"/>
      <c r="G3977" s="349"/>
      <c r="H3977" s="349"/>
      <c r="I3977" s="351"/>
      <c r="J3977" s="352"/>
      <c r="K3977" s="352"/>
      <c r="L3977" s="353"/>
      <c r="M3977" s="352"/>
      <c r="N3977" s="371"/>
      <c r="O3977" s="74">
        <f t="shared" si="196"/>
        <v>0</v>
      </c>
      <c r="P3977" s="74">
        <f t="shared" si="197"/>
        <v>0</v>
      </c>
      <c r="Q3977" s="139" t="str">
        <f t="shared" si="195"/>
        <v/>
      </c>
    </row>
    <row r="3978" spans="1:17" x14ac:dyDescent="0.2">
      <c r="A3978" s="357" t="str">
        <f t="shared" si="194"/>
        <v/>
      </c>
      <c r="B3978" s="347"/>
      <c r="C3978" s="580"/>
      <c r="D3978" s="349"/>
      <c r="E3978" s="349"/>
      <c r="F3978" s="350"/>
      <c r="G3978" s="349"/>
      <c r="H3978" s="349"/>
      <c r="I3978" s="351"/>
      <c r="J3978" s="352"/>
      <c r="K3978" s="352"/>
      <c r="L3978" s="353"/>
      <c r="M3978" s="352"/>
      <c r="N3978" s="371"/>
      <c r="O3978" s="322">
        <f t="shared" si="196"/>
        <v>0</v>
      </c>
      <c r="P3978" s="322">
        <f t="shared" si="197"/>
        <v>0</v>
      </c>
      <c r="Q3978" s="323" t="str">
        <f t="shared" si="195"/>
        <v/>
      </c>
    </row>
    <row r="3979" spans="1:17" x14ac:dyDescent="0.2">
      <c r="A3979" s="357" t="str">
        <f t="shared" si="194"/>
        <v/>
      </c>
      <c r="B3979" s="347"/>
      <c r="C3979" s="580"/>
      <c r="D3979" s="349"/>
      <c r="E3979" s="349"/>
      <c r="F3979" s="350"/>
      <c r="G3979" s="349"/>
      <c r="H3979" s="349"/>
      <c r="I3979" s="351"/>
      <c r="J3979" s="352"/>
      <c r="K3979" s="352"/>
      <c r="L3979" s="353"/>
      <c r="M3979" s="352"/>
      <c r="N3979" s="371"/>
      <c r="O3979" s="74">
        <f t="shared" si="196"/>
        <v>0</v>
      </c>
      <c r="P3979" s="74">
        <f t="shared" si="197"/>
        <v>0</v>
      </c>
      <c r="Q3979" s="96" t="str">
        <f t="shared" si="195"/>
        <v/>
      </c>
    </row>
    <row r="3980" spans="1:17" x14ac:dyDescent="0.2">
      <c r="A3980" s="357" t="str">
        <f t="shared" si="194"/>
        <v/>
      </c>
      <c r="B3980" s="347"/>
      <c r="C3980" s="580"/>
      <c r="D3980" s="349"/>
      <c r="E3980" s="349"/>
      <c r="F3980" s="350"/>
      <c r="G3980" s="349"/>
      <c r="H3980" s="349"/>
      <c r="I3980" s="351"/>
      <c r="J3980" s="352"/>
      <c r="K3980" s="352"/>
      <c r="L3980" s="353"/>
      <c r="M3980" s="352"/>
      <c r="N3980" s="371"/>
      <c r="O3980" s="74">
        <f t="shared" si="196"/>
        <v>0</v>
      </c>
      <c r="P3980" s="74">
        <f t="shared" si="197"/>
        <v>0</v>
      </c>
      <c r="Q3980" s="96" t="str">
        <f t="shared" si="195"/>
        <v/>
      </c>
    </row>
    <row r="3981" spans="1:17" x14ac:dyDescent="0.2">
      <c r="A3981" s="357" t="str">
        <f t="shared" si="194"/>
        <v/>
      </c>
      <c r="B3981" s="347"/>
      <c r="C3981" s="580"/>
      <c r="D3981" s="349"/>
      <c r="E3981" s="349"/>
      <c r="F3981" s="350"/>
      <c r="G3981" s="349"/>
      <c r="H3981" s="349"/>
      <c r="I3981" s="351"/>
      <c r="J3981" s="352"/>
      <c r="K3981" s="352"/>
      <c r="L3981" s="353"/>
      <c r="M3981" s="352"/>
      <c r="N3981" s="371"/>
      <c r="O3981" s="74">
        <f t="shared" si="196"/>
        <v>0</v>
      </c>
      <c r="P3981" s="74">
        <f t="shared" si="197"/>
        <v>0</v>
      </c>
      <c r="Q3981" s="139" t="str">
        <f t="shared" si="195"/>
        <v/>
      </c>
    </row>
    <row r="3982" spans="1:17" x14ac:dyDescent="0.2">
      <c r="A3982" s="357" t="str">
        <f t="shared" si="194"/>
        <v/>
      </c>
      <c r="B3982" s="347"/>
      <c r="C3982" s="580"/>
      <c r="D3982" s="349"/>
      <c r="E3982" s="349"/>
      <c r="F3982" s="350"/>
      <c r="G3982" s="349"/>
      <c r="H3982" s="349"/>
      <c r="I3982" s="351"/>
      <c r="J3982" s="352"/>
      <c r="K3982" s="352"/>
      <c r="L3982" s="353"/>
      <c r="M3982" s="352"/>
      <c r="N3982" s="371"/>
      <c r="O3982" s="322">
        <f t="shared" si="196"/>
        <v>0</v>
      </c>
      <c r="P3982" s="322">
        <f t="shared" si="197"/>
        <v>0</v>
      </c>
      <c r="Q3982" s="323" t="str">
        <f t="shared" si="195"/>
        <v/>
      </c>
    </row>
    <row r="3983" spans="1:17" x14ac:dyDescent="0.2">
      <c r="A3983" s="357" t="str">
        <f t="shared" si="194"/>
        <v/>
      </c>
      <c r="B3983" s="347"/>
      <c r="C3983" s="580"/>
      <c r="D3983" s="349"/>
      <c r="E3983" s="349"/>
      <c r="F3983" s="350"/>
      <c r="G3983" s="349"/>
      <c r="H3983" s="349"/>
      <c r="I3983" s="351"/>
      <c r="J3983" s="352"/>
      <c r="K3983" s="352"/>
      <c r="L3983" s="353"/>
      <c r="M3983" s="352"/>
      <c r="N3983" s="371"/>
      <c r="O3983" s="74">
        <f t="shared" si="196"/>
        <v>0</v>
      </c>
      <c r="P3983" s="74">
        <f t="shared" si="197"/>
        <v>0</v>
      </c>
      <c r="Q3983" s="96" t="str">
        <f t="shared" si="195"/>
        <v/>
      </c>
    </row>
    <row r="3984" spans="1:17" x14ac:dyDescent="0.2">
      <c r="A3984" s="357" t="str">
        <f t="shared" si="194"/>
        <v/>
      </c>
      <c r="B3984" s="347"/>
      <c r="C3984" s="580"/>
      <c r="D3984" s="349"/>
      <c r="E3984" s="349"/>
      <c r="F3984" s="350"/>
      <c r="G3984" s="349"/>
      <c r="H3984" s="349"/>
      <c r="I3984" s="351"/>
      <c r="J3984" s="352"/>
      <c r="K3984" s="352"/>
      <c r="L3984" s="353"/>
      <c r="M3984" s="352"/>
      <c r="N3984" s="371"/>
      <c r="O3984" s="74">
        <f t="shared" si="196"/>
        <v>0</v>
      </c>
      <c r="P3984" s="74">
        <f t="shared" si="197"/>
        <v>0</v>
      </c>
      <c r="Q3984" s="96" t="str">
        <f t="shared" si="195"/>
        <v/>
      </c>
    </row>
    <row r="3985" spans="1:17" x14ac:dyDescent="0.2">
      <c r="A3985" s="357" t="str">
        <f t="shared" si="194"/>
        <v/>
      </c>
      <c r="B3985" s="347"/>
      <c r="C3985" s="580"/>
      <c r="D3985" s="349"/>
      <c r="E3985" s="349"/>
      <c r="F3985" s="350"/>
      <c r="G3985" s="349"/>
      <c r="H3985" s="349"/>
      <c r="I3985" s="351"/>
      <c r="J3985" s="352"/>
      <c r="K3985" s="352"/>
      <c r="L3985" s="353"/>
      <c r="M3985" s="352"/>
      <c r="N3985" s="371"/>
      <c r="O3985" s="74">
        <f t="shared" si="196"/>
        <v>0</v>
      </c>
      <c r="P3985" s="74">
        <f t="shared" si="197"/>
        <v>0</v>
      </c>
      <c r="Q3985" s="139" t="str">
        <f t="shared" si="195"/>
        <v/>
      </c>
    </row>
    <row r="3986" spans="1:17" x14ac:dyDescent="0.2">
      <c r="A3986" s="357" t="str">
        <f t="shared" si="194"/>
        <v/>
      </c>
      <c r="B3986" s="347"/>
      <c r="C3986" s="580"/>
      <c r="D3986" s="349"/>
      <c r="E3986" s="349"/>
      <c r="F3986" s="350"/>
      <c r="G3986" s="349"/>
      <c r="H3986" s="349"/>
      <c r="I3986" s="351"/>
      <c r="J3986" s="352"/>
      <c r="K3986" s="352"/>
      <c r="L3986" s="353"/>
      <c r="M3986" s="352"/>
      <c r="N3986" s="371"/>
      <c r="O3986" s="322">
        <f t="shared" si="196"/>
        <v>0</v>
      </c>
      <c r="P3986" s="322">
        <f t="shared" si="197"/>
        <v>0</v>
      </c>
      <c r="Q3986" s="323" t="str">
        <f t="shared" si="195"/>
        <v/>
      </c>
    </row>
    <row r="3987" spans="1:17" x14ac:dyDescent="0.2">
      <c r="A3987" s="357" t="str">
        <f t="shared" si="194"/>
        <v/>
      </c>
      <c r="B3987" s="347"/>
      <c r="C3987" s="580"/>
      <c r="D3987" s="349"/>
      <c r="E3987" s="349"/>
      <c r="F3987" s="350"/>
      <c r="G3987" s="349"/>
      <c r="H3987" s="349"/>
      <c r="I3987" s="351"/>
      <c r="J3987" s="352"/>
      <c r="K3987" s="352"/>
      <c r="L3987" s="353"/>
      <c r="M3987" s="352"/>
      <c r="N3987" s="371"/>
      <c r="O3987" s="74">
        <f t="shared" si="196"/>
        <v>0</v>
      </c>
      <c r="P3987" s="74">
        <f t="shared" si="197"/>
        <v>0</v>
      </c>
      <c r="Q3987" s="96" t="str">
        <f t="shared" si="195"/>
        <v/>
      </c>
    </row>
    <row r="3988" spans="1:17" x14ac:dyDescent="0.2">
      <c r="A3988" s="357" t="str">
        <f t="shared" si="194"/>
        <v/>
      </c>
      <c r="B3988" s="347"/>
      <c r="C3988" s="580"/>
      <c r="D3988" s="349"/>
      <c r="E3988" s="349"/>
      <c r="F3988" s="350"/>
      <c r="G3988" s="349"/>
      <c r="H3988" s="349"/>
      <c r="I3988" s="351"/>
      <c r="J3988" s="352"/>
      <c r="K3988" s="352"/>
      <c r="L3988" s="353"/>
      <c r="M3988" s="352"/>
      <c r="N3988" s="371"/>
      <c r="O3988" s="74">
        <f t="shared" si="196"/>
        <v>0</v>
      </c>
      <c r="P3988" s="74">
        <f t="shared" si="197"/>
        <v>0</v>
      </c>
      <c r="Q3988" s="96" t="str">
        <f t="shared" si="195"/>
        <v/>
      </c>
    </row>
    <row r="3989" spans="1:17" x14ac:dyDescent="0.2">
      <c r="A3989" s="357" t="str">
        <f t="shared" si="194"/>
        <v/>
      </c>
      <c r="B3989" s="347"/>
      <c r="C3989" s="580"/>
      <c r="D3989" s="349"/>
      <c r="E3989" s="349"/>
      <c r="F3989" s="350"/>
      <c r="G3989" s="349"/>
      <c r="H3989" s="349"/>
      <c r="I3989" s="351"/>
      <c r="J3989" s="352"/>
      <c r="K3989" s="352"/>
      <c r="L3989" s="353"/>
      <c r="M3989" s="352"/>
      <c r="N3989" s="371"/>
      <c r="O3989" s="74">
        <f t="shared" si="196"/>
        <v>0</v>
      </c>
      <c r="P3989" s="74">
        <f t="shared" si="197"/>
        <v>0</v>
      </c>
      <c r="Q3989" s="139" t="str">
        <f t="shared" si="195"/>
        <v/>
      </c>
    </row>
    <row r="3990" spans="1:17" x14ac:dyDescent="0.2">
      <c r="A3990" s="357" t="str">
        <f t="shared" si="194"/>
        <v/>
      </c>
      <c r="B3990" s="347"/>
      <c r="C3990" s="580"/>
      <c r="D3990" s="349"/>
      <c r="E3990" s="349"/>
      <c r="F3990" s="350"/>
      <c r="G3990" s="349"/>
      <c r="H3990" s="349"/>
      <c r="I3990" s="351"/>
      <c r="J3990" s="352"/>
      <c r="K3990" s="352"/>
      <c r="L3990" s="353"/>
      <c r="M3990" s="352"/>
      <c r="N3990" s="371"/>
      <c r="O3990" s="322">
        <f t="shared" si="196"/>
        <v>0</v>
      </c>
      <c r="P3990" s="322">
        <f t="shared" si="197"/>
        <v>0</v>
      </c>
      <c r="Q3990" s="323" t="str">
        <f t="shared" si="195"/>
        <v/>
      </c>
    </row>
    <row r="3991" spans="1:17" x14ac:dyDescent="0.2">
      <c r="A3991" s="357" t="str">
        <f t="shared" si="194"/>
        <v/>
      </c>
      <c r="B3991" s="347"/>
      <c r="C3991" s="580"/>
      <c r="D3991" s="349"/>
      <c r="E3991" s="349"/>
      <c r="F3991" s="350"/>
      <c r="G3991" s="349"/>
      <c r="H3991" s="349"/>
      <c r="I3991" s="351"/>
      <c r="J3991" s="352"/>
      <c r="K3991" s="352"/>
      <c r="L3991" s="353"/>
      <c r="M3991" s="352"/>
      <c r="N3991" s="371"/>
      <c r="O3991" s="74">
        <f t="shared" si="196"/>
        <v>0</v>
      </c>
      <c r="P3991" s="74">
        <f t="shared" si="197"/>
        <v>0</v>
      </c>
      <c r="Q3991" s="96" t="str">
        <f t="shared" si="195"/>
        <v/>
      </c>
    </row>
    <row r="3992" spans="1:17" x14ac:dyDescent="0.2">
      <c r="A3992" s="357" t="str">
        <f t="shared" ref="A3992:A4145" si="198">IF(B3992="","",ROW()-ROW($A$3))</f>
        <v/>
      </c>
      <c r="B3992" s="347"/>
      <c r="C3992" s="580"/>
      <c r="D3992" s="349"/>
      <c r="E3992" s="349"/>
      <c r="F3992" s="350"/>
      <c r="G3992" s="349"/>
      <c r="H3992" s="349"/>
      <c r="I3992" s="351"/>
      <c r="J3992" s="352"/>
      <c r="K3992" s="352"/>
      <c r="L3992" s="353"/>
      <c r="M3992" s="352"/>
      <c r="N3992" s="371"/>
      <c r="O3992" s="74">
        <f t="shared" si="196"/>
        <v>0</v>
      </c>
      <c r="P3992" s="74">
        <f t="shared" si="197"/>
        <v>0</v>
      </c>
      <c r="Q3992" s="96" t="str">
        <f t="shared" si="195"/>
        <v/>
      </c>
    </row>
    <row r="3993" spans="1:17" x14ac:dyDescent="0.2">
      <c r="A3993" s="357" t="str">
        <f t="shared" si="198"/>
        <v/>
      </c>
      <c r="B3993" s="347"/>
      <c r="C3993" s="580"/>
      <c r="D3993" s="349"/>
      <c r="E3993" s="349"/>
      <c r="F3993" s="350"/>
      <c r="G3993" s="349"/>
      <c r="H3993" s="349"/>
      <c r="I3993" s="351"/>
      <c r="J3993" s="352"/>
      <c r="K3993" s="352"/>
      <c r="L3993" s="353"/>
      <c r="M3993" s="352"/>
      <c r="N3993" s="371"/>
      <c r="O3993" s="74">
        <f t="shared" si="196"/>
        <v>0</v>
      </c>
      <c r="P3993" s="74">
        <f t="shared" si="197"/>
        <v>0</v>
      </c>
      <c r="Q3993" s="139" t="str">
        <f t="shared" si="195"/>
        <v/>
      </c>
    </row>
    <row r="3994" spans="1:17" x14ac:dyDescent="0.2">
      <c r="A3994" s="357" t="str">
        <f t="shared" si="198"/>
        <v/>
      </c>
      <c r="B3994" s="347"/>
      <c r="C3994" s="580"/>
      <c r="D3994" s="349"/>
      <c r="E3994" s="349"/>
      <c r="F3994" s="350"/>
      <c r="G3994" s="349"/>
      <c r="H3994" s="349"/>
      <c r="I3994" s="351"/>
      <c r="J3994" s="352"/>
      <c r="K3994" s="352"/>
      <c r="L3994" s="353"/>
      <c r="M3994" s="352"/>
      <c r="N3994" s="371"/>
      <c r="O3994" s="322">
        <f t="shared" si="196"/>
        <v>0</v>
      </c>
      <c r="P3994" s="322">
        <f t="shared" si="197"/>
        <v>0</v>
      </c>
      <c r="Q3994" s="323" t="str">
        <f t="shared" si="195"/>
        <v/>
      </c>
    </row>
    <row r="3995" spans="1:17" x14ac:dyDescent="0.2">
      <c r="A3995" s="357" t="str">
        <f t="shared" si="198"/>
        <v/>
      </c>
      <c r="B3995" s="347"/>
      <c r="C3995" s="580"/>
      <c r="D3995" s="349"/>
      <c r="E3995" s="349"/>
      <c r="F3995" s="350"/>
      <c r="G3995" s="349"/>
      <c r="H3995" s="349"/>
      <c r="I3995" s="351"/>
      <c r="J3995" s="352"/>
      <c r="K3995" s="352"/>
      <c r="L3995" s="353"/>
      <c r="M3995" s="352"/>
      <c r="N3995" s="371"/>
      <c r="O3995" s="74">
        <f t="shared" si="196"/>
        <v>0</v>
      </c>
      <c r="P3995" s="74">
        <f t="shared" si="197"/>
        <v>0</v>
      </c>
      <c r="Q3995" s="96" t="str">
        <f t="shared" si="195"/>
        <v/>
      </c>
    </row>
    <row r="3996" spans="1:17" x14ac:dyDescent="0.2">
      <c r="A3996" s="357" t="str">
        <f t="shared" si="198"/>
        <v/>
      </c>
      <c r="B3996" s="347"/>
      <c r="C3996" s="580"/>
      <c r="D3996" s="349"/>
      <c r="E3996" s="349"/>
      <c r="F3996" s="350"/>
      <c r="G3996" s="349"/>
      <c r="H3996" s="349"/>
      <c r="I3996" s="351"/>
      <c r="J3996" s="352"/>
      <c r="K3996" s="352"/>
      <c r="L3996" s="353"/>
      <c r="M3996" s="352"/>
      <c r="N3996" s="371"/>
      <c r="O3996" s="74">
        <f t="shared" si="196"/>
        <v>0</v>
      </c>
      <c r="P3996" s="74">
        <f t="shared" si="197"/>
        <v>0</v>
      </c>
      <c r="Q3996" s="96" t="str">
        <f t="shared" si="195"/>
        <v/>
      </c>
    </row>
    <row r="3997" spans="1:17" x14ac:dyDescent="0.2">
      <c r="A3997" s="357" t="str">
        <f t="shared" si="198"/>
        <v/>
      </c>
      <c r="B3997" s="347"/>
      <c r="C3997" s="580"/>
      <c r="D3997" s="349"/>
      <c r="E3997" s="349"/>
      <c r="F3997" s="350"/>
      <c r="G3997" s="349"/>
      <c r="H3997" s="349"/>
      <c r="I3997" s="351"/>
      <c r="J3997" s="352"/>
      <c r="K3997" s="352"/>
      <c r="L3997" s="353"/>
      <c r="M3997" s="352"/>
      <c r="N3997" s="371"/>
      <c r="O3997" s="74">
        <f t="shared" si="196"/>
        <v>0</v>
      </c>
      <c r="P3997" s="74">
        <f t="shared" si="197"/>
        <v>0</v>
      </c>
      <c r="Q3997" s="139" t="str">
        <f t="shared" si="195"/>
        <v/>
      </c>
    </row>
    <row r="3998" spans="1:17" x14ac:dyDescent="0.2">
      <c r="A3998" s="357" t="str">
        <f t="shared" si="198"/>
        <v/>
      </c>
      <c r="B3998" s="347"/>
      <c r="C3998" s="580"/>
      <c r="D3998" s="349"/>
      <c r="E3998" s="349"/>
      <c r="F3998" s="350"/>
      <c r="G3998" s="349"/>
      <c r="H3998" s="349"/>
      <c r="I3998" s="351"/>
      <c r="J3998" s="352"/>
      <c r="K3998" s="352"/>
      <c r="L3998" s="353"/>
      <c r="M3998" s="352"/>
      <c r="N3998" s="371"/>
      <c r="O3998" s="322">
        <f t="shared" si="196"/>
        <v>0</v>
      </c>
      <c r="P3998" s="322">
        <f t="shared" si="197"/>
        <v>0</v>
      </c>
      <c r="Q3998" s="323" t="str">
        <f t="shared" si="195"/>
        <v/>
      </c>
    </row>
    <row r="3999" spans="1:17" x14ac:dyDescent="0.2">
      <c r="A3999" s="357" t="str">
        <f t="shared" si="198"/>
        <v/>
      </c>
      <c r="B3999" s="347"/>
      <c r="C3999" s="580"/>
      <c r="D3999" s="349"/>
      <c r="E3999" s="349"/>
      <c r="F3999" s="350"/>
      <c r="G3999" s="349"/>
      <c r="H3999" s="349"/>
      <c r="I3999" s="351"/>
      <c r="J3999" s="352"/>
      <c r="K3999" s="352"/>
      <c r="L3999" s="353"/>
      <c r="M3999" s="352"/>
      <c r="N3999" s="371"/>
      <c r="O3999" s="74">
        <f t="shared" si="196"/>
        <v>0</v>
      </c>
      <c r="P3999" s="74">
        <f t="shared" si="197"/>
        <v>0</v>
      </c>
      <c r="Q3999" s="96" t="str">
        <f t="shared" si="195"/>
        <v/>
      </c>
    </row>
    <row r="4000" spans="1:17" x14ac:dyDescent="0.2">
      <c r="A4000" s="357" t="str">
        <f t="shared" si="198"/>
        <v/>
      </c>
      <c r="B4000" s="347"/>
      <c r="C4000" s="580"/>
      <c r="D4000" s="349"/>
      <c r="E4000" s="349"/>
      <c r="F4000" s="350"/>
      <c r="G4000" s="349"/>
      <c r="H4000" s="349"/>
      <c r="I4000" s="351"/>
      <c r="J4000" s="352"/>
      <c r="K4000" s="352"/>
      <c r="L4000" s="353"/>
      <c r="M4000" s="352"/>
      <c r="N4000" s="371"/>
      <c r="O4000" s="74">
        <f t="shared" si="196"/>
        <v>0</v>
      </c>
      <c r="P4000" s="74">
        <f t="shared" si="197"/>
        <v>0</v>
      </c>
      <c r="Q4000" s="96" t="str">
        <f t="shared" si="195"/>
        <v/>
      </c>
    </row>
    <row r="4001" spans="1:17" x14ac:dyDescent="0.2">
      <c r="A4001" s="357" t="str">
        <f t="shared" si="198"/>
        <v/>
      </c>
      <c r="B4001" s="347"/>
      <c r="C4001" s="580"/>
      <c r="D4001" s="349"/>
      <c r="E4001" s="349"/>
      <c r="F4001" s="350"/>
      <c r="G4001" s="349"/>
      <c r="H4001" s="349"/>
      <c r="I4001" s="351"/>
      <c r="J4001" s="352"/>
      <c r="K4001" s="352"/>
      <c r="L4001" s="353"/>
      <c r="M4001" s="352"/>
      <c r="N4001" s="371"/>
      <c r="O4001" s="74">
        <f t="shared" si="196"/>
        <v>0</v>
      </c>
      <c r="P4001" s="74">
        <f t="shared" si="197"/>
        <v>0</v>
      </c>
      <c r="Q4001" s="139" t="str">
        <f t="shared" ref="Q4001:Q4352" si="199">SUBSTITUTE(D4001," ","_")</f>
        <v/>
      </c>
    </row>
    <row r="4002" spans="1:17" x14ac:dyDescent="0.2">
      <c r="A4002" s="357" t="str">
        <f t="shared" si="198"/>
        <v/>
      </c>
      <c r="B4002" s="347"/>
      <c r="C4002" s="580"/>
      <c r="D4002" s="349"/>
      <c r="E4002" s="349"/>
      <c r="F4002" s="350"/>
      <c r="G4002" s="349"/>
      <c r="H4002" s="349"/>
      <c r="I4002" s="351"/>
      <c r="J4002" s="352"/>
      <c r="K4002" s="352"/>
      <c r="L4002" s="353"/>
      <c r="M4002" s="352"/>
      <c r="N4002" s="371"/>
      <c r="O4002" s="322">
        <f t="shared" ref="O4002:O4353" si="200">IF(B4002=0,0,IF(YEAR(B4002)=$P$1,MONTH(B4002)-$O$1+1,(YEAR(B4002)-$P$1)*12-$O$1+1+MONTH(B4002)))</f>
        <v>0</v>
      </c>
      <c r="P4002" s="322">
        <f t="shared" ref="P4002:P4353" si="201">IF(C4002=0,0,IF(YEAR(C4002)=$P$1,MONTH(C4002)-$O$1+1,(YEAR(C4002)-$P$1)*12-$O$1+1+MONTH(C4002)))</f>
        <v>0</v>
      </c>
      <c r="Q4002" s="323" t="str">
        <f t="shared" si="199"/>
        <v/>
      </c>
    </row>
    <row r="4003" spans="1:17" x14ac:dyDescent="0.2">
      <c r="A4003" s="357" t="str">
        <f t="shared" si="198"/>
        <v/>
      </c>
      <c r="B4003" s="347"/>
      <c r="C4003" s="580"/>
      <c r="D4003" s="349"/>
      <c r="E4003" s="349"/>
      <c r="F4003" s="350"/>
      <c r="G4003" s="349"/>
      <c r="H4003" s="349"/>
      <c r="I4003" s="351"/>
      <c r="J4003" s="352"/>
      <c r="K4003" s="352"/>
      <c r="L4003" s="353"/>
      <c r="M4003" s="352"/>
      <c r="N4003" s="371"/>
      <c r="O4003" s="74">
        <f t="shared" si="200"/>
        <v>0</v>
      </c>
      <c r="P4003" s="74">
        <f t="shared" si="201"/>
        <v>0</v>
      </c>
      <c r="Q4003" s="96" t="str">
        <f t="shared" si="199"/>
        <v/>
      </c>
    </row>
    <row r="4004" spans="1:17" x14ac:dyDescent="0.2">
      <c r="A4004" s="357" t="str">
        <f t="shared" si="198"/>
        <v/>
      </c>
      <c r="B4004" s="347"/>
      <c r="C4004" s="580"/>
      <c r="D4004" s="349"/>
      <c r="E4004" s="349"/>
      <c r="F4004" s="350"/>
      <c r="G4004" s="349"/>
      <c r="H4004" s="349"/>
      <c r="I4004" s="351"/>
      <c r="J4004" s="352"/>
      <c r="K4004" s="352"/>
      <c r="L4004" s="353"/>
      <c r="M4004" s="352"/>
      <c r="N4004" s="371"/>
      <c r="O4004" s="74">
        <f t="shared" si="200"/>
        <v>0</v>
      </c>
      <c r="P4004" s="74">
        <f t="shared" si="201"/>
        <v>0</v>
      </c>
      <c r="Q4004" s="96" t="str">
        <f t="shared" si="199"/>
        <v/>
      </c>
    </row>
    <row r="4005" spans="1:17" x14ac:dyDescent="0.2">
      <c r="A4005" s="357" t="str">
        <f t="shared" si="198"/>
        <v/>
      </c>
      <c r="B4005" s="347"/>
      <c r="C4005" s="580"/>
      <c r="D4005" s="349"/>
      <c r="E4005" s="349"/>
      <c r="F4005" s="350"/>
      <c r="G4005" s="349"/>
      <c r="H4005" s="349"/>
      <c r="I4005" s="351"/>
      <c r="J4005" s="352"/>
      <c r="K4005" s="352"/>
      <c r="L4005" s="353"/>
      <c r="M4005" s="352"/>
      <c r="N4005" s="371"/>
      <c r="O4005" s="74">
        <f t="shared" si="200"/>
        <v>0</v>
      </c>
      <c r="P4005" s="74">
        <f t="shared" si="201"/>
        <v>0</v>
      </c>
      <c r="Q4005" s="139" t="str">
        <f t="shared" si="199"/>
        <v/>
      </c>
    </row>
    <row r="4006" spans="1:17" x14ac:dyDescent="0.2">
      <c r="A4006" s="357" t="str">
        <f t="shared" si="198"/>
        <v/>
      </c>
      <c r="B4006" s="347"/>
      <c r="C4006" s="580"/>
      <c r="D4006" s="349"/>
      <c r="E4006" s="349"/>
      <c r="F4006" s="350"/>
      <c r="G4006" s="349"/>
      <c r="H4006" s="349"/>
      <c r="I4006" s="351"/>
      <c r="J4006" s="352"/>
      <c r="K4006" s="352"/>
      <c r="L4006" s="353"/>
      <c r="M4006" s="352"/>
      <c r="N4006" s="371"/>
      <c r="O4006" s="322">
        <f t="shared" si="200"/>
        <v>0</v>
      </c>
      <c r="P4006" s="322">
        <f t="shared" si="201"/>
        <v>0</v>
      </c>
      <c r="Q4006" s="323" t="str">
        <f t="shared" si="199"/>
        <v/>
      </c>
    </row>
    <row r="4007" spans="1:17" x14ac:dyDescent="0.2">
      <c r="A4007" s="357" t="str">
        <f t="shared" si="198"/>
        <v/>
      </c>
      <c r="B4007" s="347"/>
      <c r="C4007" s="580"/>
      <c r="D4007" s="349"/>
      <c r="E4007" s="349"/>
      <c r="F4007" s="350"/>
      <c r="G4007" s="349"/>
      <c r="H4007" s="349"/>
      <c r="I4007" s="351"/>
      <c r="J4007" s="352"/>
      <c r="K4007" s="352"/>
      <c r="L4007" s="353"/>
      <c r="M4007" s="352"/>
      <c r="N4007" s="371"/>
      <c r="O4007" s="74">
        <f t="shared" si="200"/>
        <v>0</v>
      </c>
      <c r="P4007" s="74">
        <f t="shared" si="201"/>
        <v>0</v>
      </c>
      <c r="Q4007" s="96" t="str">
        <f t="shared" si="199"/>
        <v/>
      </c>
    </row>
    <row r="4008" spans="1:17" x14ac:dyDescent="0.2">
      <c r="A4008" s="357" t="str">
        <f t="shared" si="198"/>
        <v/>
      </c>
      <c r="B4008" s="347"/>
      <c r="C4008" s="580"/>
      <c r="D4008" s="349"/>
      <c r="E4008" s="349"/>
      <c r="F4008" s="350"/>
      <c r="G4008" s="349"/>
      <c r="H4008" s="349"/>
      <c r="I4008" s="351"/>
      <c r="J4008" s="352"/>
      <c r="K4008" s="352"/>
      <c r="L4008" s="353"/>
      <c r="M4008" s="352"/>
      <c r="N4008" s="371"/>
      <c r="O4008" s="74">
        <f t="shared" si="200"/>
        <v>0</v>
      </c>
      <c r="P4008" s="74">
        <f t="shared" si="201"/>
        <v>0</v>
      </c>
      <c r="Q4008" s="96" t="str">
        <f t="shared" si="199"/>
        <v/>
      </c>
    </row>
    <row r="4009" spans="1:17" x14ac:dyDescent="0.2">
      <c r="A4009" s="357" t="str">
        <f t="shared" si="198"/>
        <v/>
      </c>
      <c r="B4009" s="347"/>
      <c r="C4009" s="580"/>
      <c r="D4009" s="349"/>
      <c r="E4009" s="349"/>
      <c r="F4009" s="350"/>
      <c r="G4009" s="349"/>
      <c r="H4009" s="349"/>
      <c r="I4009" s="351"/>
      <c r="J4009" s="352"/>
      <c r="K4009" s="352"/>
      <c r="L4009" s="353"/>
      <c r="M4009" s="352"/>
      <c r="N4009" s="371"/>
      <c r="O4009" s="74">
        <f t="shared" si="200"/>
        <v>0</v>
      </c>
      <c r="P4009" s="74">
        <f t="shared" si="201"/>
        <v>0</v>
      </c>
      <c r="Q4009" s="139" t="str">
        <f t="shared" si="199"/>
        <v/>
      </c>
    </row>
    <row r="4010" spans="1:17" x14ac:dyDescent="0.2">
      <c r="A4010" s="357" t="str">
        <f t="shared" si="198"/>
        <v/>
      </c>
      <c r="B4010" s="347"/>
      <c r="C4010" s="580"/>
      <c r="D4010" s="349"/>
      <c r="E4010" s="349"/>
      <c r="F4010" s="350"/>
      <c r="G4010" s="349"/>
      <c r="H4010" s="349"/>
      <c r="I4010" s="351"/>
      <c r="J4010" s="352"/>
      <c r="K4010" s="352"/>
      <c r="L4010" s="353"/>
      <c r="M4010" s="352"/>
      <c r="N4010" s="371"/>
      <c r="O4010" s="322">
        <f t="shared" si="200"/>
        <v>0</v>
      </c>
      <c r="P4010" s="322">
        <f t="shared" si="201"/>
        <v>0</v>
      </c>
      <c r="Q4010" s="323" t="str">
        <f t="shared" si="199"/>
        <v/>
      </c>
    </row>
    <row r="4011" spans="1:17" x14ac:dyDescent="0.2">
      <c r="A4011" s="357" t="str">
        <f t="shared" si="198"/>
        <v/>
      </c>
      <c r="B4011" s="347"/>
      <c r="C4011" s="580"/>
      <c r="D4011" s="349"/>
      <c r="E4011" s="349"/>
      <c r="F4011" s="350"/>
      <c r="G4011" s="349"/>
      <c r="H4011" s="349"/>
      <c r="I4011" s="351"/>
      <c r="J4011" s="352"/>
      <c r="K4011" s="352"/>
      <c r="L4011" s="353"/>
      <c r="M4011" s="352"/>
      <c r="N4011" s="371"/>
      <c r="O4011" s="74">
        <f t="shared" si="200"/>
        <v>0</v>
      </c>
      <c r="P4011" s="74">
        <f t="shared" si="201"/>
        <v>0</v>
      </c>
      <c r="Q4011" s="96" t="str">
        <f t="shared" si="199"/>
        <v/>
      </c>
    </row>
    <row r="4012" spans="1:17" x14ac:dyDescent="0.2">
      <c r="A4012" s="357" t="str">
        <f t="shared" si="198"/>
        <v/>
      </c>
      <c r="B4012" s="347"/>
      <c r="C4012" s="580"/>
      <c r="D4012" s="349"/>
      <c r="E4012" s="349"/>
      <c r="F4012" s="350"/>
      <c r="G4012" s="349"/>
      <c r="H4012" s="349"/>
      <c r="I4012" s="351"/>
      <c r="J4012" s="352"/>
      <c r="K4012" s="352"/>
      <c r="L4012" s="353"/>
      <c r="M4012" s="352"/>
      <c r="N4012" s="371"/>
      <c r="O4012" s="74">
        <f t="shared" si="200"/>
        <v>0</v>
      </c>
      <c r="P4012" s="74">
        <f t="shared" si="201"/>
        <v>0</v>
      </c>
      <c r="Q4012" s="96" t="str">
        <f t="shared" si="199"/>
        <v/>
      </c>
    </row>
    <row r="4013" spans="1:17" x14ac:dyDescent="0.2">
      <c r="A4013" s="357" t="str">
        <f t="shared" si="198"/>
        <v/>
      </c>
      <c r="B4013" s="347"/>
      <c r="C4013" s="580"/>
      <c r="D4013" s="349"/>
      <c r="E4013" s="349"/>
      <c r="F4013" s="350"/>
      <c r="G4013" s="349"/>
      <c r="H4013" s="349"/>
      <c r="I4013" s="351"/>
      <c r="J4013" s="352"/>
      <c r="K4013" s="352"/>
      <c r="L4013" s="353"/>
      <c r="M4013" s="352"/>
      <c r="N4013" s="371"/>
      <c r="O4013" s="74">
        <f t="shared" si="200"/>
        <v>0</v>
      </c>
      <c r="P4013" s="74">
        <f t="shared" si="201"/>
        <v>0</v>
      </c>
      <c r="Q4013" s="139" t="str">
        <f t="shared" si="199"/>
        <v/>
      </c>
    </row>
    <row r="4014" spans="1:17" x14ac:dyDescent="0.2">
      <c r="A4014" s="357" t="str">
        <f t="shared" si="198"/>
        <v/>
      </c>
      <c r="B4014" s="347"/>
      <c r="C4014" s="580"/>
      <c r="D4014" s="349"/>
      <c r="E4014" s="349"/>
      <c r="F4014" s="350"/>
      <c r="G4014" s="349"/>
      <c r="H4014" s="349"/>
      <c r="I4014" s="351"/>
      <c r="J4014" s="352"/>
      <c r="K4014" s="352"/>
      <c r="L4014" s="353"/>
      <c r="M4014" s="352"/>
      <c r="N4014" s="371"/>
      <c r="O4014" s="322">
        <f t="shared" si="200"/>
        <v>0</v>
      </c>
      <c r="P4014" s="322">
        <f t="shared" si="201"/>
        <v>0</v>
      </c>
      <c r="Q4014" s="323" t="str">
        <f t="shared" si="199"/>
        <v/>
      </c>
    </row>
    <row r="4015" spans="1:17" x14ac:dyDescent="0.2">
      <c r="A4015" s="357" t="str">
        <f t="shared" si="198"/>
        <v/>
      </c>
      <c r="B4015" s="347"/>
      <c r="C4015" s="580"/>
      <c r="D4015" s="349"/>
      <c r="E4015" s="349"/>
      <c r="F4015" s="350"/>
      <c r="G4015" s="349"/>
      <c r="H4015" s="349"/>
      <c r="I4015" s="351"/>
      <c r="J4015" s="352"/>
      <c r="K4015" s="352"/>
      <c r="L4015" s="353"/>
      <c r="M4015" s="352"/>
      <c r="N4015" s="371"/>
      <c r="O4015" s="74">
        <f t="shared" si="200"/>
        <v>0</v>
      </c>
      <c r="P4015" s="74">
        <f t="shared" si="201"/>
        <v>0</v>
      </c>
      <c r="Q4015" s="96" t="str">
        <f t="shared" si="199"/>
        <v/>
      </c>
    </row>
    <row r="4016" spans="1:17" x14ac:dyDescent="0.2">
      <c r="A4016" s="357" t="str">
        <f t="shared" si="198"/>
        <v/>
      </c>
      <c r="B4016" s="347"/>
      <c r="C4016" s="580"/>
      <c r="D4016" s="349"/>
      <c r="E4016" s="349"/>
      <c r="F4016" s="350"/>
      <c r="G4016" s="349"/>
      <c r="H4016" s="349"/>
      <c r="I4016" s="351"/>
      <c r="J4016" s="352"/>
      <c r="K4016" s="352"/>
      <c r="L4016" s="353"/>
      <c r="M4016" s="352"/>
      <c r="N4016" s="371"/>
      <c r="O4016" s="74">
        <f t="shared" si="200"/>
        <v>0</v>
      </c>
      <c r="P4016" s="74">
        <f t="shared" si="201"/>
        <v>0</v>
      </c>
      <c r="Q4016" s="96" t="str">
        <f t="shared" si="199"/>
        <v/>
      </c>
    </row>
    <row r="4017" spans="1:17" x14ac:dyDescent="0.2">
      <c r="A4017" s="357" t="str">
        <f t="shared" si="198"/>
        <v/>
      </c>
      <c r="B4017" s="347"/>
      <c r="C4017" s="580"/>
      <c r="D4017" s="349"/>
      <c r="E4017" s="349"/>
      <c r="F4017" s="350"/>
      <c r="G4017" s="349"/>
      <c r="H4017" s="349"/>
      <c r="I4017" s="351"/>
      <c r="J4017" s="352"/>
      <c r="K4017" s="352"/>
      <c r="L4017" s="353"/>
      <c r="M4017" s="352"/>
      <c r="N4017" s="371"/>
      <c r="O4017" s="74">
        <f t="shared" si="200"/>
        <v>0</v>
      </c>
      <c r="P4017" s="74">
        <f t="shared" si="201"/>
        <v>0</v>
      </c>
      <c r="Q4017" s="139" t="str">
        <f t="shared" si="199"/>
        <v/>
      </c>
    </row>
    <row r="4018" spans="1:17" x14ac:dyDescent="0.2">
      <c r="A4018" s="357" t="str">
        <f t="shared" si="198"/>
        <v/>
      </c>
      <c r="B4018" s="347"/>
      <c r="C4018" s="580"/>
      <c r="D4018" s="349"/>
      <c r="E4018" s="349"/>
      <c r="F4018" s="350"/>
      <c r="G4018" s="349"/>
      <c r="H4018" s="349"/>
      <c r="I4018" s="351"/>
      <c r="J4018" s="352"/>
      <c r="K4018" s="352"/>
      <c r="L4018" s="353"/>
      <c r="M4018" s="352"/>
      <c r="N4018" s="371"/>
      <c r="O4018" s="322">
        <f t="shared" si="200"/>
        <v>0</v>
      </c>
      <c r="P4018" s="322">
        <f t="shared" si="201"/>
        <v>0</v>
      </c>
      <c r="Q4018" s="323" t="str">
        <f t="shared" si="199"/>
        <v/>
      </c>
    </row>
    <row r="4019" spans="1:17" x14ac:dyDescent="0.2">
      <c r="A4019" s="357" t="str">
        <f t="shared" si="198"/>
        <v/>
      </c>
      <c r="B4019" s="347"/>
      <c r="C4019" s="580"/>
      <c r="D4019" s="349"/>
      <c r="E4019" s="349"/>
      <c r="F4019" s="350"/>
      <c r="G4019" s="349"/>
      <c r="H4019" s="349"/>
      <c r="I4019" s="351"/>
      <c r="J4019" s="352"/>
      <c r="K4019" s="352"/>
      <c r="L4019" s="353"/>
      <c r="M4019" s="352"/>
      <c r="N4019" s="371"/>
      <c r="O4019" s="74">
        <f t="shared" si="200"/>
        <v>0</v>
      </c>
      <c r="P4019" s="74">
        <f t="shared" si="201"/>
        <v>0</v>
      </c>
      <c r="Q4019" s="96" t="str">
        <f t="shared" si="199"/>
        <v/>
      </c>
    </row>
    <row r="4020" spans="1:17" x14ac:dyDescent="0.2">
      <c r="A4020" s="357" t="str">
        <f t="shared" si="198"/>
        <v/>
      </c>
      <c r="B4020" s="347"/>
      <c r="C4020" s="580"/>
      <c r="D4020" s="349"/>
      <c r="E4020" s="349"/>
      <c r="F4020" s="350"/>
      <c r="G4020" s="349"/>
      <c r="H4020" s="349"/>
      <c r="I4020" s="351"/>
      <c r="J4020" s="352"/>
      <c r="K4020" s="352"/>
      <c r="L4020" s="353"/>
      <c r="M4020" s="352"/>
      <c r="N4020" s="371"/>
      <c r="O4020" s="74">
        <f t="shared" si="200"/>
        <v>0</v>
      </c>
      <c r="P4020" s="74">
        <f t="shared" si="201"/>
        <v>0</v>
      </c>
      <c r="Q4020" s="96" t="str">
        <f t="shared" si="199"/>
        <v/>
      </c>
    </row>
    <row r="4021" spans="1:17" x14ac:dyDescent="0.2">
      <c r="A4021" s="357" t="str">
        <f t="shared" si="198"/>
        <v/>
      </c>
      <c r="B4021" s="347"/>
      <c r="C4021" s="580"/>
      <c r="D4021" s="349"/>
      <c r="E4021" s="349"/>
      <c r="F4021" s="350"/>
      <c r="G4021" s="349"/>
      <c r="H4021" s="349"/>
      <c r="I4021" s="351"/>
      <c r="J4021" s="352"/>
      <c r="K4021" s="352"/>
      <c r="L4021" s="353"/>
      <c r="M4021" s="352"/>
      <c r="N4021" s="371"/>
      <c r="O4021" s="74">
        <f t="shared" si="200"/>
        <v>0</v>
      </c>
      <c r="P4021" s="74">
        <f t="shared" si="201"/>
        <v>0</v>
      </c>
      <c r="Q4021" s="139" t="str">
        <f t="shared" si="199"/>
        <v/>
      </c>
    </row>
    <row r="4022" spans="1:17" x14ac:dyDescent="0.2">
      <c r="A4022" s="357" t="str">
        <f t="shared" si="198"/>
        <v/>
      </c>
      <c r="B4022" s="347"/>
      <c r="C4022" s="580"/>
      <c r="D4022" s="349"/>
      <c r="E4022" s="349"/>
      <c r="F4022" s="350"/>
      <c r="G4022" s="349"/>
      <c r="H4022" s="349"/>
      <c r="I4022" s="351"/>
      <c r="J4022" s="352"/>
      <c r="K4022" s="352"/>
      <c r="L4022" s="353"/>
      <c r="M4022" s="352"/>
      <c r="N4022" s="371"/>
      <c r="O4022" s="322">
        <f t="shared" si="200"/>
        <v>0</v>
      </c>
      <c r="P4022" s="322">
        <f t="shared" si="201"/>
        <v>0</v>
      </c>
      <c r="Q4022" s="323" t="str">
        <f t="shared" si="199"/>
        <v/>
      </c>
    </row>
    <row r="4023" spans="1:17" x14ac:dyDescent="0.2">
      <c r="A4023" s="357" t="str">
        <f t="shared" si="198"/>
        <v/>
      </c>
      <c r="B4023" s="347"/>
      <c r="C4023" s="580"/>
      <c r="D4023" s="349"/>
      <c r="E4023" s="349"/>
      <c r="F4023" s="350"/>
      <c r="G4023" s="349"/>
      <c r="H4023" s="349"/>
      <c r="I4023" s="351"/>
      <c r="J4023" s="352"/>
      <c r="K4023" s="352"/>
      <c r="L4023" s="353"/>
      <c r="M4023" s="352"/>
      <c r="N4023" s="371"/>
      <c r="O4023" s="74">
        <f t="shared" si="200"/>
        <v>0</v>
      </c>
      <c r="P4023" s="74">
        <f t="shared" si="201"/>
        <v>0</v>
      </c>
      <c r="Q4023" s="96" t="str">
        <f t="shared" si="199"/>
        <v/>
      </c>
    </row>
    <row r="4024" spans="1:17" x14ac:dyDescent="0.2">
      <c r="A4024" s="357" t="str">
        <f t="shared" si="198"/>
        <v/>
      </c>
      <c r="B4024" s="347"/>
      <c r="C4024" s="580"/>
      <c r="D4024" s="349"/>
      <c r="E4024" s="349"/>
      <c r="F4024" s="350"/>
      <c r="G4024" s="349"/>
      <c r="H4024" s="349"/>
      <c r="I4024" s="351"/>
      <c r="J4024" s="352"/>
      <c r="K4024" s="352"/>
      <c r="L4024" s="353"/>
      <c r="M4024" s="352"/>
      <c r="N4024" s="371"/>
      <c r="O4024" s="74">
        <f t="shared" si="200"/>
        <v>0</v>
      </c>
      <c r="P4024" s="74">
        <f t="shared" si="201"/>
        <v>0</v>
      </c>
      <c r="Q4024" s="96" t="str">
        <f t="shared" si="199"/>
        <v/>
      </c>
    </row>
    <row r="4025" spans="1:17" x14ac:dyDescent="0.2">
      <c r="A4025" s="357" t="str">
        <f t="shared" si="198"/>
        <v/>
      </c>
      <c r="B4025" s="347"/>
      <c r="C4025" s="580"/>
      <c r="D4025" s="349"/>
      <c r="E4025" s="349"/>
      <c r="F4025" s="350"/>
      <c r="G4025" s="349"/>
      <c r="H4025" s="349"/>
      <c r="I4025" s="351"/>
      <c r="J4025" s="352"/>
      <c r="K4025" s="352"/>
      <c r="L4025" s="353"/>
      <c r="M4025" s="352"/>
      <c r="N4025" s="371"/>
      <c r="O4025" s="74">
        <f t="shared" si="200"/>
        <v>0</v>
      </c>
      <c r="P4025" s="74">
        <f t="shared" si="201"/>
        <v>0</v>
      </c>
      <c r="Q4025" s="139" t="str">
        <f t="shared" si="199"/>
        <v/>
      </c>
    </row>
    <row r="4026" spans="1:17" x14ac:dyDescent="0.2">
      <c r="A4026" s="357" t="str">
        <f t="shared" si="198"/>
        <v/>
      </c>
      <c r="B4026" s="347"/>
      <c r="C4026" s="580"/>
      <c r="D4026" s="349"/>
      <c r="E4026" s="349"/>
      <c r="F4026" s="350"/>
      <c r="G4026" s="349"/>
      <c r="H4026" s="349"/>
      <c r="I4026" s="351"/>
      <c r="J4026" s="352"/>
      <c r="K4026" s="352"/>
      <c r="L4026" s="353"/>
      <c r="M4026" s="352"/>
      <c r="N4026" s="371"/>
      <c r="O4026" s="322">
        <f t="shared" si="200"/>
        <v>0</v>
      </c>
      <c r="P4026" s="322">
        <f t="shared" si="201"/>
        <v>0</v>
      </c>
      <c r="Q4026" s="323" t="str">
        <f t="shared" si="199"/>
        <v/>
      </c>
    </row>
    <row r="4027" spans="1:17" x14ac:dyDescent="0.2">
      <c r="A4027" s="357" t="str">
        <f t="shared" si="198"/>
        <v/>
      </c>
      <c r="B4027" s="347"/>
      <c r="C4027" s="580"/>
      <c r="D4027" s="349"/>
      <c r="E4027" s="349"/>
      <c r="F4027" s="350"/>
      <c r="G4027" s="349"/>
      <c r="H4027" s="349"/>
      <c r="I4027" s="351"/>
      <c r="J4027" s="352"/>
      <c r="K4027" s="352"/>
      <c r="L4027" s="353"/>
      <c r="M4027" s="352"/>
      <c r="N4027" s="371"/>
      <c r="O4027" s="74">
        <f t="shared" si="200"/>
        <v>0</v>
      </c>
      <c r="P4027" s="74">
        <f t="shared" si="201"/>
        <v>0</v>
      </c>
      <c r="Q4027" s="96" t="str">
        <f t="shared" si="199"/>
        <v/>
      </c>
    </row>
    <row r="4028" spans="1:17" x14ac:dyDescent="0.2">
      <c r="A4028" s="357" t="str">
        <f t="shared" si="198"/>
        <v/>
      </c>
      <c r="B4028" s="347"/>
      <c r="C4028" s="580"/>
      <c r="D4028" s="349"/>
      <c r="E4028" s="349"/>
      <c r="F4028" s="350"/>
      <c r="G4028" s="349"/>
      <c r="H4028" s="349"/>
      <c r="I4028" s="351"/>
      <c r="J4028" s="352"/>
      <c r="K4028" s="352"/>
      <c r="L4028" s="353"/>
      <c r="M4028" s="352"/>
      <c r="N4028" s="371"/>
      <c r="O4028" s="74">
        <f t="shared" si="200"/>
        <v>0</v>
      </c>
      <c r="P4028" s="74">
        <f t="shared" si="201"/>
        <v>0</v>
      </c>
      <c r="Q4028" s="96" t="str">
        <f t="shared" si="199"/>
        <v/>
      </c>
    </row>
    <row r="4029" spans="1:17" x14ac:dyDescent="0.2">
      <c r="A4029" s="357" t="str">
        <f t="shared" si="198"/>
        <v/>
      </c>
      <c r="B4029" s="347"/>
      <c r="C4029" s="580"/>
      <c r="D4029" s="349"/>
      <c r="E4029" s="349"/>
      <c r="F4029" s="350"/>
      <c r="G4029" s="349"/>
      <c r="H4029" s="349"/>
      <c r="I4029" s="351"/>
      <c r="J4029" s="352"/>
      <c r="K4029" s="352"/>
      <c r="L4029" s="353"/>
      <c r="M4029" s="352"/>
      <c r="N4029" s="371"/>
      <c r="O4029" s="74">
        <f t="shared" si="200"/>
        <v>0</v>
      </c>
      <c r="P4029" s="74">
        <f t="shared" si="201"/>
        <v>0</v>
      </c>
      <c r="Q4029" s="139" t="str">
        <f t="shared" si="199"/>
        <v/>
      </c>
    </row>
    <row r="4030" spans="1:17" x14ac:dyDescent="0.2">
      <c r="A4030" s="357" t="str">
        <f t="shared" si="198"/>
        <v/>
      </c>
      <c r="B4030" s="347"/>
      <c r="C4030" s="580"/>
      <c r="D4030" s="349"/>
      <c r="E4030" s="349"/>
      <c r="F4030" s="350"/>
      <c r="G4030" s="349"/>
      <c r="H4030" s="349"/>
      <c r="I4030" s="351"/>
      <c r="J4030" s="352"/>
      <c r="K4030" s="352"/>
      <c r="L4030" s="353"/>
      <c r="M4030" s="352"/>
      <c r="N4030" s="371"/>
      <c r="O4030" s="322">
        <f t="shared" si="200"/>
        <v>0</v>
      </c>
      <c r="P4030" s="322">
        <f t="shared" si="201"/>
        <v>0</v>
      </c>
      <c r="Q4030" s="323" t="str">
        <f t="shared" si="199"/>
        <v/>
      </c>
    </row>
    <row r="4031" spans="1:17" x14ac:dyDescent="0.2">
      <c r="A4031" s="357" t="str">
        <f t="shared" si="198"/>
        <v/>
      </c>
      <c r="B4031" s="347"/>
      <c r="C4031" s="580"/>
      <c r="D4031" s="349"/>
      <c r="E4031" s="349"/>
      <c r="F4031" s="350"/>
      <c r="G4031" s="349"/>
      <c r="H4031" s="349"/>
      <c r="I4031" s="351"/>
      <c r="J4031" s="352"/>
      <c r="K4031" s="352"/>
      <c r="L4031" s="353"/>
      <c r="M4031" s="352"/>
      <c r="N4031" s="371"/>
      <c r="O4031" s="74">
        <f t="shared" si="200"/>
        <v>0</v>
      </c>
      <c r="P4031" s="74">
        <f t="shared" si="201"/>
        <v>0</v>
      </c>
      <c r="Q4031" s="96" t="str">
        <f t="shared" si="199"/>
        <v/>
      </c>
    </row>
    <row r="4032" spans="1:17" x14ac:dyDescent="0.2">
      <c r="A4032" s="357" t="str">
        <f t="shared" si="198"/>
        <v/>
      </c>
      <c r="B4032" s="347"/>
      <c r="C4032" s="580"/>
      <c r="D4032" s="349"/>
      <c r="E4032" s="349"/>
      <c r="F4032" s="350"/>
      <c r="G4032" s="349"/>
      <c r="H4032" s="349"/>
      <c r="I4032" s="351"/>
      <c r="J4032" s="352"/>
      <c r="K4032" s="352"/>
      <c r="L4032" s="353"/>
      <c r="M4032" s="352"/>
      <c r="N4032" s="371"/>
      <c r="O4032" s="74">
        <f t="shared" si="200"/>
        <v>0</v>
      </c>
      <c r="P4032" s="74">
        <f t="shared" si="201"/>
        <v>0</v>
      </c>
      <c r="Q4032" s="96" t="str">
        <f t="shared" si="199"/>
        <v/>
      </c>
    </row>
    <row r="4033" spans="1:17" x14ac:dyDescent="0.2">
      <c r="A4033" s="357" t="str">
        <f t="shared" si="198"/>
        <v/>
      </c>
      <c r="B4033" s="347"/>
      <c r="C4033" s="580"/>
      <c r="D4033" s="349"/>
      <c r="E4033" s="349"/>
      <c r="F4033" s="350"/>
      <c r="G4033" s="349"/>
      <c r="H4033" s="349"/>
      <c r="I4033" s="351"/>
      <c r="J4033" s="352"/>
      <c r="K4033" s="352"/>
      <c r="L4033" s="353"/>
      <c r="M4033" s="352"/>
      <c r="N4033" s="371"/>
      <c r="O4033" s="74">
        <f t="shared" si="200"/>
        <v>0</v>
      </c>
      <c r="P4033" s="74">
        <f t="shared" si="201"/>
        <v>0</v>
      </c>
      <c r="Q4033" s="139" t="str">
        <f t="shared" si="199"/>
        <v/>
      </c>
    </row>
    <row r="4034" spans="1:17" x14ac:dyDescent="0.2">
      <c r="A4034" s="357" t="str">
        <f t="shared" si="198"/>
        <v/>
      </c>
      <c r="B4034" s="347"/>
      <c r="C4034" s="580"/>
      <c r="D4034" s="349"/>
      <c r="E4034" s="349"/>
      <c r="F4034" s="350"/>
      <c r="G4034" s="349"/>
      <c r="H4034" s="349"/>
      <c r="I4034" s="351"/>
      <c r="J4034" s="352"/>
      <c r="K4034" s="352"/>
      <c r="L4034" s="353"/>
      <c r="M4034" s="352"/>
      <c r="N4034" s="371"/>
      <c r="O4034" s="322">
        <f t="shared" si="200"/>
        <v>0</v>
      </c>
      <c r="P4034" s="322">
        <f t="shared" si="201"/>
        <v>0</v>
      </c>
      <c r="Q4034" s="323" t="str">
        <f t="shared" si="199"/>
        <v/>
      </c>
    </row>
    <row r="4035" spans="1:17" x14ac:dyDescent="0.2">
      <c r="A4035" s="357" t="str">
        <f t="shared" si="198"/>
        <v/>
      </c>
      <c r="B4035" s="347"/>
      <c r="C4035" s="580"/>
      <c r="D4035" s="349"/>
      <c r="E4035" s="349"/>
      <c r="F4035" s="350"/>
      <c r="G4035" s="349"/>
      <c r="H4035" s="349"/>
      <c r="I4035" s="351"/>
      <c r="J4035" s="352"/>
      <c r="K4035" s="352"/>
      <c r="L4035" s="353"/>
      <c r="M4035" s="352"/>
      <c r="N4035" s="371"/>
      <c r="O4035" s="74">
        <f t="shared" si="200"/>
        <v>0</v>
      </c>
      <c r="P4035" s="74">
        <f t="shared" si="201"/>
        <v>0</v>
      </c>
      <c r="Q4035" s="96" t="str">
        <f t="shared" si="199"/>
        <v/>
      </c>
    </row>
    <row r="4036" spans="1:17" x14ac:dyDescent="0.2">
      <c r="A4036" s="357" t="str">
        <f t="shared" si="198"/>
        <v/>
      </c>
      <c r="B4036" s="347"/>
      <c r="C4036" s="580"/>
      <c r="D4036" s="349"/>
      <c r="E4036" s="349"/>
      <c r="F4036" s="350"/>
      <c r="G4036" s="349"/>
      <c r="H4036" s="349"/>
      <c r="I4036" s="351"/>
      <c r="J4036" s="352"/>
      <c r="K4036" s="352"/>
      <c r="L4036" s="353"/>
      <c r="M4036" s="352"/>
      <c r="N4036" s="371"/>
      <c r="O4036" s="74">
        <f t="shared" si="200"/>
        <v>0</v>
      </c>
      <c r="P4036" s="74">
        <f t="shared" si="201"/>
        <v>0</v>
      </c>
      <c r="Q4036" s="96" t="str">
        <f t="shared" si="199"/>
        <v/>
      </c>
    </row>
    <row r="4037" spans="1:17" x14ac:dyDescent="0.2">
      <c r="A4037" s="357" t="str">
        <f t="shared" si="198"/>
        <v/>
      </c>
      <c r="B4037" s="347"/>
      <c r="C4037" s="580"/>
      <c r="D4037" s="349"/>
      <c r="E4037" s="349"/>
      <c r="F4037" s="350"/>
      <c r="G4037" s="349"/>
      <c r="H4037" s="349"/>
      <c r="I4037" s="351"/>
      <c r="J4037" s="352"/>
      <c r="K4037" s="352"/>
      <c r="L4037" s="353"/>
      <c r="M4037" s="352"/>
      <c r="N4037" s="371"/>
      <c r="O4037" s="74">
        <f t="shared" si="200"/>
        <v>0</v>
      </c>
      <c r="P4037" s="74">
        <f t="shared" si="201"/>
        <v>0</v>
      </c>
      <c r="Q4037" s="139" t="str">
        <f t="shared" si="199"/>
        <v/>
      </c>
    </row>
    <row r="4038" spans="1:17" x14ac:dyDescent="0.2">
      <c r="A4038" s="357" t="str">
        <f t="shared" si="198"/>
        <v/>
      </c>
      <c r="B4038" s="347"/>
      <c r="C4038" s="580"/>
      <c r="D4038" s="349"/>
      <c r="E4038" s="349"/>
      <c r="F4038" s="350"/>
      <c r="G4038" s="349"/>
      <c r="H4038" s="349"/>
      <c r="I4038" s="351"/>
      <c r="J4038" s="352"/>
      <c r="K4038" s="352"/>
      <c r="L4038" s="353"/>
      <c r="M4038" s="352"/>
      <c r="N4038" s="371"/>
      <c r="O4038" s="322">
        <f t="shared" si="200"/>
        <v>0</v>
      </c>
      <c r="P4038" s="322">
        <f t="shared" si="201"/>
        <v>0</v>
      </c>
      <c r="Q4038" s="323" t="str">
        <f t="shared" si="199"/>
        <v/>
      </c>
    </row>
    <row r="4039" spans="1:17" x14ac:dyDescent="0.2">
      <c r="A4039" s="357" t="str">
        <f t="shared" si="198"/>
        <v/>
      </c>
      <c r="B4039" s="347"/>
      <c r="C4039" s="580"/>
      <c r="D4039" s="349"/>
      <c r="E4039" s="349"/>
      <c r="F4039" s="350"/>
      <c r="G4039" s="349"/>
      <c r="H4039" s="349"/>
      <c r="I4039" s="351"/>
      <c r="J4039" s="352"/>
      <c r="K4039" s="352"/>
      <c r="L4039" s="353"/>
      <c r="M4039" s="352"/>
      <c r="N4039" s="371"/>
      <c r="O4039" s="74">
        <f t="shared" si="200"/>
        <v>0</v>
      </c>
      <c r="P4039" s="74">
        <f t="shared" si="201"/>
        <v>0</v>
      </c>
      <c r="Q4039" s="96" t="str">
        <f t="shared" si="199"/>
        <v/>
      </c>
    </row>
    <row r="4040" spans="1:17" x14ac:dyDescent="0.2">
      <c r="A4040" s="357" t="str">
        <f t="shared" si="198"/>
        <v/>
      </c>
      <c r="B4040" s="347"/>
      <c r="C4040" s="580"/>
      <c r="D4040" s="349"/>
      <c r="E4040" s="349"/>
      <c r="F4040" s="350"/>
      <c r="G4040" s="349"/>
      <c r="H4040" s="349"/>
      <c r="I4040" s="351"/>
      <c r="J4040" s="352"/>
      <c r="K4040" s="352"/>
      <c r="L4040" s="353"/>
      <c r="M4040" s="352"/>
      <c r="N4040" s="371"/>
      <c r="O4040" s="74">
        <f t="shared" si="200"/>
        <v>0</v>
      </c>
      <c r="P4040" s="74">
        <f t="shared" si="201"/>
        <v>0</v>
      </c>
      <c r="Q4040" s="96" t="str">
        <f t="shared" si="199"/>
        <v/>
      </c>
    </row>
    <row r="4041" spans="1:17" x14ac:dyDescent="0.2">
      <c r="A4041" s="357" t="str">
        <f t="shared" si="198"/>
        <v/>
      </c>
      <c r="B4041" s="347"/>
      <c r="C4041" s="580"/>
      <c r="D4041" s="349"/>
      <c r="E4041" s="349"/>
      <c r="F4041" s="350"/>
      <c r="G4041" s="349"/>
      <c r="H4041" s="349"/>
      <c r="I4041" s="351"/>
      <c r="J4041" s="352"/>
      <c r="K4041" s="352"/>
      <c r="L4041" s="353"/>
      <c r="M4041" s="352"/>
      <c r="N4041" s="371"/>
      <c r="O4041" s="74">
        <f t="shared" si="200"/>
        <v>0</v>
      </c>
      <c r="P4041" s="74">
        <f t="shared" si="201"/>
        <v>0</v>
      </c>
      <c r="Q4041" s="139" t="str">
        <f t="shared" si="199"/>
        <v/>
      </c>
    </row>
    <row r="4042" spans="1:17" x14ac:dyDescent="0.2">
      <c r="A4042" s="357" t="str">
        <f t="shared" si="198"/>
        <v/>
      </c>
      <c r="B4042" s="347"/>
      <c r="C4042" s="580"/>
      <c r="D4042" s="349"/>
      <c r="E4042" s="349"/>
      <c r="F4042" s="350"/>
      <c r="G4042" s="349"/>
      <c r="H4042" s="349"/>
      <c r="I4042" s="351"/>
      <c r="J4042" s="352"/>
      <c r="K4042" s="352"/>
      <c r="L4042" s="353"/>
      <c r="M4042" s="352"/>
      <c r="N4042" s="371"/>
      <c r="O4042" s="322">
        <f t="shared" si="200"/>
        <v>0</v>
      </c>
      <c r="P4042" s="322">
        <f t="shared" si="201"/>
        <v>0</v>
      </c>
      <c r="Q4042" s="323" t="str">
        <f t="shared" si="199"/>
        <v/>
      </c>
    </row>
    <row r="4043" spans="1:17" x14ac:dyDescent="0.2">
      <c r="A4043" s="357" t="str">
        <f t="shared" si="198"/>
        <v/>
      </c>
      <c r="B4043" s="347"/>
      <c r="C4043" s="580"/>
      <c r="D4043" s="349"/>
      <c r="E4043" s="349"/>
      <c r="F4043" s="350"/>
      <c r="G4043" s="349"/>
      <c r="H4043" s="349"/>
      <c r="I4043" s="351"/>
      <c r="J4043" s="352"/>
      <c r="K4043" s="352"/>
      <c r="L4043" s="353"/>
      <c r="M4043" s="352"/>
      <c r="N4043" s="371"/>
      <c r="O4043" s="74">
        <f t="shared" si="200"/>
        <v>0</v>
      </c>
      <c r="P4043" s="74">
        <f t="shared" si="201"/>
        <v>0</v>
      </c>
      <c r="Q4043" s="96" t="str">
        <f t="shared" si="199"/>
        <v/>
      </c>
    </row>
    <row r="4044" spans="1:17" x14ac:dyDescent="0.2">
      <c r="A4044" s="357" t="str">
        <f t="shared" si="198"/>
        <v/>
      </c>
      <c r="B4044" s="347"/>
      <c r="C4044" s="580"/>
      <c r="D4044" s="349"/>
      <c r="E4044" s="349"/>
      <c r="F4044" s="350"/>
      <c r="G4044" s="349"/>
      <c r="H4044" s="349"/>
      <c r="I4044" s="351"/>
      <c r="J4044" s="352"/>
      <c r="K4044" s="352"/>
      <c r="L4044" s="353"/>
      <c r="M4044" s="352"/>
      <c r="N4044" s="371"/>
      <c r="O4044" s="74">
        <f t="shared" si="200"/>
        <v>0</v>
      </c>
      <c r="P4044" s="74">
        <f t="shared" si="201"/>
        <v>0</v>
      </c>
      <c r="Q4044" s="96" t="str">
        <f t="shared" si="199"/>
        <v/>
      </c>
    </row>
    <row r="4045" spans="1:17" x14ac:dyDescent="0.2">
      <c r="A4045" s="357" t="str">
        <f t="shared" si="198"/>
        <v/>
      </c>
      <c r="B4045" s="347"/>
      <c r="C4045" s="580"/>
      <c r="D4045" s="349"/>
      <c r="E4045" s="349"/>
      <c r="F4045" s="350"/>
      <c r="G4045" s="349"/>
      <c r="H4045" s="349"/>
      <c r="I4045" s="351"/>
      <c r="J4045" s="352"/>
      <c r="K4045" s="352"/>
      <c r="L4045" s="353"/>
      <c r="M4045" s="352"/>
      <c r="N4045" s="371"/>
      <c r="O4045" s="74">
        <f t="shared" si="200"/>
        <v>0</v>
      </c>
      <c r="P4045" s="74">
        <f t="shared" si="201"/>
        <v>0</v>
      </c>
      <c r="Q4045" s="139" t="str">
        <f t="shared" si="199"/>
        <v/>
      </c>
    </row>
    <row r="4046" spans="1:17" x14ac:dyDescent="0.2">
      <c r="A4046" s="357" t="str">
        <f t="shared" si="198"/>
        <v/>
      </c>
      <c r="B4046" s="347"/>
      <c r="C4046" s="580"/>
      <c r="D4046" s="349"/>
      <c r="E4046" s="349"/>
      <c r="F4046" s="350"/>
      <c r="G4046" s="349"/>
      <c r="H4046" s="349"/>
      <c r="I4046" s="351"/>
      <c r="J4046" s="352"/>
      <c r="K4046" s="352"/>
      <c r="L4046" s="353"/>
      <c r="M4046" s="352"/>
      <c r="N4046" s="371"/>
      <c r="O4046" s="322">
        <f t="shared" si="200"/>
        <v>0</v>
      </c>
      <c r="P4046" s="322">
        <f t="shared" si="201"/>
        <v>0</v>
      </c>
      <c r="Q4046" s="323" t="str">
        <f t="shared" si="199"/>
        <v/>
      </c>
    </row>
    <row r="4047" spans="1:17" x14ac:dyDescent="0.2">
      <c r="A4047" s="357" t="str">
        <f t="shared" si="198"/>
        <v/>
      </c>
      <c r="B4047" s="347"/>
      <c r="C4047" s="580"/>
      <c r="D4047" s="349"/>
      <c r="E4047" s="349"/>
      <c r="F4047" s="350"/>
      <c r="G4047" s="349"/>
      <c r="H4047" s="349"/>
      <c r="I4047" s="351"/>
      <c r="J4047" s="352"/>
      <c r="K4047" s="352"/>
      <c r="L4047" s="353"/>
      <c r="M4047" s="352"/>
      <c r="N4047" s="371"/>
      <c r="O4047" s="74">
        <f t="shared" si="200"/>
        <v>0</v>
      </c>
      <c r="P4047" s="74">
        <f t="shared" si="201"/>
        <v>0</v>
      </c>
      <c r="Q4047" s="96" t="str">
        <f t="shared" si="199"/>
        <v/>
      </c>
    </row>
    <row r="4048" spans="1:17" x14ac:dyDescent="0.2">
      <c r="A4048" s="357" t="str">
        <f t="shared" si="198"/>
        <v/>
      </c>
      <c r="B4048" s="347"/>
      <c r="C4048" s="580"/>
      <c r="D4048" s="349"/>
      <c r="E4048" s="349"/>
      <c r="F4048" s="350"/>
      <c r="G4048" s="349"/>
      <c r="H4048" s="349"/>
      <c r="I4048" s="351"/>
      <c r="J4048" s="352"/>
      <c r="K4048" s="352"/>
      <c r="L4048" s="353"/>
      <c r="M4048" s="352"/>
      <c r="N4048" s="371"/>
      <c r="O4048" s="74">
        <f t="shared" si="200"/>
        <v>0</v>
      </c>
      <c r="P4048" s="74">
        <f t="shared" si="201"/>
        <v>0</v>
      </c>
      <c r="Q4048" s="96" t="str">
        <f t="shared" si="199"/>
        <v/>
      </c>
    </row>
    <row r="4049" spans="1:17" x14ac:dyDescent="0.2">
      <c r="A4049" s="357" t="str">
        <f t="shared" si="198"/>
        <v/>
      </c>
      <c r="B4049" s="347"/>
      <c r="C4049" s="580"/>
      <c r="D4049" s="349"/>
      <c r="E4049" s="349"/>
      <c r="F4049" s="350"/>
      <c r="G4049" s="349"/>
      <c r="H4049" s="349"/>
      <c r="I4049" s="351"/>
      <c r="J4049" s="352"/>
      <c r="K4049" s="352"/>
      <c r="L4049" s="353"/>
      <c r="M4049" s="352"/>
      <c r="N4049" s="371"/>
      <c r="O4049" s="74">
        <f t="shared" si="200"/>
        <v>0</v>
      </c>
      <c r="P4049" s="74">
        <f t="shared" si="201"/>
        <v>0</v>
      </c>
      <c r="Q4049" s="139" t="str">
        <f t="shared" si="199"/>
        <v/>
      </c>
    </row>
    <row r="4050" spans="1:17" x14ac:dyDescent="0.2">
      <c r="A4050" s="357" t="str">
        <f t="shared" si="198"/>
        <v/>
      </c>
      <c r="B4050" s="347"/>
      <c r="C4050" s="580"/>
      <c r="D4050" s="349"/>
      <c r="E4050" s="349"/>
      <c r="F4050" s="350"/>
      <c r="G4050" s="349"/>
      <c r="H4050" s="349"/>
      <c r="I4050" s="351"/>
      <c r="J4050" s="352"/>
      <c r="K4050" s="352"/>
      <c r="L4050" s="353"/>
      <c r="M4050" s="352"/>
      <c r="N4050" s="371"/>
      <c r="O4050" s="322">
        <f t="shared" si="200"/>
        <v>0</v>
      </c>
      <c r="P4050" s="322">
        <f t="shared" si="201"/>
        <v>0</v>
      </c>
      <c r="Q4050" s="323" t="str">
        <f t="shared" si="199"/>
        <v/>
      </c>
    </row>
    <row r="4051" spans="1:17" x14ac:dyDescent="0.2">
      <c r="A4051" s="357"/>
      <c r="B4051" s="347"/>
      <c r="C4051" s="580"/>
      <c r="D4051" s="349"/>
      <c r="E4051" s="349"/>
      <c r="F4051" s="350"/>
      <c r="G4051" s="349"/>
      <c r="H4051" s="349"/>
      <c r="I4051" s="351"/>
      <c r="J4051" s="352"/>
      <c r="K4051" s="352"/>
      <c r="L4051" s="353"/>
      <c r="M4051" s="352"/>
      <c r="N4051" s="371"/>
      <c r="O4051" s="322"/>
      <c r="P4051" s="322"/>
      <c r="Q4051" s="323"/>
    </row>
    <row r="4052" spans="1:17" x14ac:dyDescent="0.2">
      <c r="A4052" s="357"/>
      <c r="B4052" s="347"/>
      <c r="C4052" s="580"/>
      <c r="D4052" s="349"/>
      <c r="E4052" s="349"/>
      <c r="F4052" s="350"/>
      <c r="G4052" s="349"/>
      <c r="H4052" s="349"/>
      <c r="I4052" s="351"/>
      <c r="J4052" s="352"/>
      <c r="K4052" s="352"/>
      <c r="L4052" s="353"/>
      <c r="M4052" s="352"/>
      <c r="N4052" s="371"/>
      <c r="O4052" s="322"/>
      <c r="P4052" s="322"/>
      <c r="Q4052" s="323"/>
    </row>
    <row r="4053" spans="1:17" x14ac:dyDescent="0.2">
      <c r="A4053" s="357"/>
      <c r="B4053" s="347"/>
      <c r="C4053" s="580"/>
      <c r="D4053" s="349"/>
      <c r="E4053" s="349"/>
      <c r="F4053" s="350"/>
      <c r="G4053" s="349"/>
      <c r="H4053" s="349"/>
      <c r="I4053" s="351"/>
      <c r="J4053" s="352"/>
      <c r="K4053" s="352"/>
      <c r="L4053" s="353"/>
      <c r="M4053" s="352"/>
      <c r="N4053" s="371"/>
      <c r="O4053" s="322"/>
      <c r="P4053" s="322"/>
      <c r="Q4053" s="323"/>
    </row>
    <row r="4054" spans="1:17" x14ac:dyDescent="0.2">
      <c r="A4054" s="357"/>
      <c r="B4054" s="347"/>
      <c r="C4054" s="580"/>
      <c r="D4054" s="349"/>
      <c r="E4054" s="349"/>
      <c r="F4054" s="350"/>
      <c r="G4054" s="349"/>
      <c r="H4054" s="349"/>
      <c r="I4054" s="351"/>
      <c r="J4054" s="352"/>
      <c r="K4054" s="352"/>
      <c r="L4054" s="353"/>
      <c r="M4054" s="352"/>
      <c r="N4054" s="371"/>
      <c r="O4054" s="322"/>
      <c r="P4054" s="322"/>
      <c r="Q4054" s="323"/>
    </row>
    <row r="4055" spans="1:17" x14ac:dyDescent="0.2">
      <c r="A4055" s="357"/>
      <c r="B4055" s="347"/>
      <c r="C4055" s="580"/>
      <c r="D4055" s="349"/>
      <c r="E4055" s="349"/>
      <c r="F4055" s="350"/>
      <c r="G4055" s="349"/>
      <c r="H4055" s="349"/>
      <c r="I4055" s="351"/>
      <c r="J4055" s="352"/>
      <c r="K4055" s="352"/>
      <c r="L4055" s="353"/>
      <c r="M4055" s="352"/>
      <c r="N4055" s="371"/>
      <c r="O4055" s="322"/>
      <c r="P4055" s="322"/>
      <c r="Q4055" s="323"/>
    </row>
    <row r="4056" spans="1:17" x14ac:dyDescent="0.2">
      <c r="A4056" s="357"/>
      <c r="B4056" s="347"/>
      <c r="C4056" s="580"/>
      <c r="D4056" s="349"/>
      <c r="E4056" s="349"/>
      <c r="F4056" s="350"/>
      <c r="G4056" s="349"/>
      <c r="H4056" s="349"/>
      <c r="I4056" s="351"/>
      <c r="J4056" s="352"/>
      <c r="K4056" s="352"/>
      <c r="L4056" s="353"/>
      <c r="M4056" s="352"/>
      <c r="N4056" s="371"/>
      <c r="O4056" s="322"/>
      <c r="P4056" s="322"/>
      <c r="Q4056" s="323"/>
    </row>
    <row r="4057" spans="1:17" x14ac:dyDescent="0.2">
      <c r="A4057" s="357"/>
      <c r="B4057" s="347"/>
      <c r="C4057" s="580"/>
      <c r="D4057" s="349"/>
      <c r="E4057" s="349"/>
      <c r="F4057" s="350"/>
      <c r="G4057" s="349"/>
      <c r="H4057" s="349"/>
      <c r="I4057" s="351"/>
      <c r="J4057" s="352"/>
      <c r="K4057" s="352"/>
      <c r="L4057" s="353"/>
      <c r="M4057" s="352"/>
      <c r="N4057" s="371"/>
      <c r="O4057" s="322"/>
      <c r="P4057" s="322"/>
      <c r="Q4057" s="323"/>
    </row>
    <row r="4058" spans="1:17" x14ac:dyDescent="0.2">
      <c r="A4058" s="357"/>
      <c r="B4058" s="347"/>
      <c r="C4058" s="580"/>
      <c r="D4058" s="349"/>
      <c r="E4058" s="349"/>
      <c r="F4058" s="350"/>
      <c r="G4058" s="349"/>
      <c r="H4058" s="349"/>
      <c r="I4058" s="351"/>
      <c r="J4058" s="352"/>
      <c r="K4058" s="352"/>
      <c r="L4058" s="353"/>
      <c r="M4058" s="352"/>
      <c r="N4058" s="371"/>
      <c r="O4058" s="322"/>
      <c r="P4058" s="322"/>
      <c r="Q4058" s="323"/>
    </row>
    <row r="4059" spans="1:17" x14ac:dyDescent="0.2">
      <c r="A4059" s="357"/>
      <c r="B4059" s="347"/>
      <c r="C4059" s="580"/>
      <c r="D4059" s="349"/>
      <c r="E4059" s="349"/>
      <c r="F4059" s="350"/>
      <c r="G4059" s="349"/>
      <c r="H4059" s="349"/>
      <c r="I4059" s="351"/>
      <c r="J4059" s="352"/>
      <c r="K4059" s="352"/>
      <c r="L4059" s="353"/>
      <c r="M4059" s="352"/>
      <c r="N4059" s="371"/>
      <c r="O4059" s="322"/>
      <c r="P4059" s="322"/>
      <c r="Q4059" s="323"/>
    </row>
    <row r="4060" spans="1:17" x14ac:dyDescent="0.2">
      <c r="A4060" s="357"/>
      <c r="B4060" s="347"/>
      <c r="C4060" s="580"/>
      <c r="D4060" s="349"/>
      <c r="E4060" s="349"/>
      <c r="F4060" s="350"/>
      <c r="G4060" s="349"/>
      <c r="H4060" s="349"/>
      <c r="I4060" s="351"/>
      <c r="J4060" s="352"/>
      <c r="K4060" s="352"/>
      <c r="L4060" s="353"/>
      <c r="M4060" s="352"/>
      <c r="N4060" s="371"/>
      <c r="O4060" s="322"/>
      <c r="P4060" s="322"/>
      <c r="Q4060" s="323"/>
    </row>
    <row r="4061" spans="1:17" x14ac:dyDescent="0.2">
      <c r="A4061" s="357"/>
      <c r="B4061" s="347"/>
      <c r="C4061" s="580"/>
      <c r="D4061" s="349"/>
      <c r="E4061" s="349"/>
      <c r="F4061" s="350"/>
      <c r="G4061" s="349"/>
      <c r="H4061" s="349"/>
      <c r="I4061" s="351"/>
      <c r="J4061" s="352"/>
      <c r="K4061" s="352"/>
      <c r="L4061" s="353"/>
      <c r="M4061" s="352"/>
      <c r="N4061" s="371"/>
      <c r="O4061" s="322"/>
      <c r="P4061" s="322"/>
      <c r="Q4061" s="323"/>
    </row>
    <row r="4062" spans="1:17" x14ac:dyDescent="0.2">
      <c r="A4062" s="357"/>
      <c r="B4062" s="347"/>
      <c r="C4062" s="580"/>
      <c r="D4062" s="349"/>
      <c r="E4062" s="349"/>
      <c r="F4062" s="350"/>
      <c r="G4062" s="349"/>
      <c r="H4062" s="349"/>
      <c r="I4062" s="351"/>
      <c r="J4062" s="352"/>
      <c r="K4062" s="352"/>
      <c r="L4062" s="353"/>
      <c r="M4062" s="352"/>
      <c r="N4062" s="371"/>
      <c r="O4062" s="322"/>
      <c r="P4062" s="322"/>
      <c r="Q4062" s="323"/>
    </row>
    <row r="4063" spans="1:17" x14ac:dyDescent="0.2">
      <c r="A4063" s="357"/>
      <c r="B4063" s="347"/>
      <c r="C4063" s="580"/>
      <c r="D4063" s="349"/>
      <c r="E4063" s="349"/>
      <c r="F4063" s="350"/>
      <c r="G4063" s="349"/>
      <c r="H4063" s="349"/>
      <c r="I4063" s="351"/>
      <c r="J4063" s="352"/>
      <c r="K4063" s="352"/>
      <c r="L4063" s="353"/>
      <c r="M4063" s="352"/>
      <c r="N4063" s="371"/>
      <c r="O4063" s="322"/>
      <c r="P4063" s="322"/>
      <c r="Q4063" s="323"/>
    </row>
    <row r="4064" spans="1:17" x14ac:dyDescent="0.2">
      <c r="A4064" s="357"/>
      <c r="B4064" s="347"/>
      <c r="C4064" s="580"/>
      <c r="D4064" s="349"/>
      <c r="E4064" s="349"/>
      <c r="F4064" s="350"/>
      <c r="G4064" s="349"/>
      <c r="H4064" s="349"/>
      <c r="I4064" s="351"/>
      <c r="J4064" s="352"/>
      <c r="K4064" s="352"/>
      <c r="L4064" s="353"/>
      <c r="M4064" s="352"/>
      <c r="N4064" s="371"/>
      <c r="O4064" s="322"/>
      <c r="P4064" s="322"/>
      <c r="Q4064" s="323"/>
    </row>
    <row r="4065" spans="1:17" x14ac:dyDescent="0.2">
      <c r="A4065" s="357"/>
      <c r="B4065" s="347"/>
      <c r="C4065" s="580"/>
      <c r="D4065" s="349"/>
      <c r="E4065" s="349"/>
      <c r="F4065" s="350"/>
      <c r="G4065" s="349"/>
      <c r="H4065" s="349"/>
      <c r="I4065" s="351"/>
      <c r="J4065" s="352"/>
      <c r="K4065" s="352"/>
      <c r="L4065" s="353"/>
      <c r="M4065" s="352"/>
      <c r="N4065" s="371"/>
      <c r="O4065" s="322"/>
      <c r="P4065" s="322"/>
      <c r="Q4065" s="323"/>
    </row>
    <row r="4066" spans="1:17" x14ac:dyDescent="0.2">
      <c r="A4066" s="357"/>
      <c r="B4066" s="347"/>
      <c r="C4066" s="580"/>
      <c r="D4066" s="349"/>
      <c r="E4066" s="349"/>
      <c r="F4066" s="350"/>
      <c r="G4066" s="349"/>
      <c r="H4066" s="349"/>
      <c r="I4066" s="351"/>
      <c r="J4066" s="352"/>
      <c r="K4066" s="352"/>
      <c r="L4066" s="353"/>
      <c r="M4066" s="352"/>
      <c r="N4066" s="371"/>
      <c r="O4066" s="322"/>
      <c r="P4066" s="322"/>
      <c r="Q4066" s="323"/>
    </row>
    <row r="4067" spans="1:17" x14ac:dyDescent="0.2">
      <c r="A4067" s="357"/>
      <c r="B4067" s="347"/>
      <c r="C4067" s="580"/>
      <c r="D4067" s="349"/>
      <c r="E4067" s="349"/>
      <c r="F4067" s="350"/>
      <c r="G4067" s="349"/>
      <c r="H4067" s="349"/>
      <c r="I4067" s="351"/>
      <c r="J4067" s="352"/>
      <c r="K4067" s="352"/>
      <c r="L4067" s="353"/>
      <c r="M4067" s="352"/>
      <c r="N4067" s="371"/>
      <c r="O4067" s="322"/>
      <c r="P4067" s="322"/>
      <c r="Q4067" s="323"/>
    </row>
    <row r="4068" spans="1:17" x14ac:dyDescent="0.2">
      <c r="A4068" s="357"/>
      <c r="B4068" s="347"/>
      <c r="C4068" s="580"/>
      <c r="D4068" s="349"/>
      <c r="E4068" s="349"/>
      <c r="F4068" s="350"/>
      <c r="G4068" s="349"/>
      <c r="H4068" s="349"/>
      <c r="I4068" s="351"/>
      <c r="J4068" s="352"/>
      <c r="K4068" s="352"/>
      <c r="L4068" s="353"/>
      <c r="M4068" s="352"/>
      <c r="N4068" s="371"/>
      <c r="O4068" s="322"/>
      <c r="P4068" s="322"/>
      <c r="Q4068" s="323"/>
    </row>
    <row r="4069" spans="1:17" x14ac:dyDescent="0.2">
      <c r="A4069" s="357"/>
      <c r="B4069" s="347"/>
      <c r="C4069" s="580"/>
      <c r="D4069" s="349"/>
      <c r="E4069" s="349"/>
      <c r="F4069" s="350"/>
      <c r="G4069" s="349"/>
      <c r="H4069" s="349"/>
      <c r="I4069" s="351"/>
      <c r="J4069" s="352"/>
      <c r="K4069" s="352"/>
      <c r="L4069" s="353"/>
      <c r="M4069" s="352"/>
      <c r="N4069" s="371"/>
      <c r="O4069" s="322"/>
      <c r="P4069" s="322"/>
      <c r="Q4069" s="323"/>
    </row>
    <row r="4070" spans="1:17" x14ac:dyDescent="0.2">
      <c r="A4070" s="357"/>
      <c r="B4070" s="347"/>
      <c r="C4070" s="580"/>
      <c r="D4070" s="349"/>
      <c r="E4070" s="349"/>
      <c r="F4070" s="350"/>
      <c r="G4070" s="349"/>
      <c r="H4070" s="349"/>
      <c r="I4070" s="351"/>
      <c r="J4070" s="352"/>
      <c r="K4070" s="352"/>
      <c r="L4070" s="353"/>
      <c r="M4070" s="352"/>
      <c r="N4070" s="371"/>
      <c r="O4070" s="322"/>
      <c r="P4070" s="322"/>
      <c r="Q4070" s="323"/>
    </row>
    <row r="4071" spans="1:17" x14ac:dyDescent="0.2">
      <c r="A4071" s="357"/>
      <c r="B4071" s="347"/>
      <c r="C4071" s="580"/>
      <c r="D4071" s="349"/>
      <c r="E4071" s="349"/>
      <c r="F4071" s="350"/>
      <c r="G4071" s="349"/>
      <c r="H4071" s="349"/>
      <c r="I4071" s="351"/>
      <c r="J4071" s="352"/>
      <c r="K4071" s="352"/>
      <c r="L4071" s="353"/>
      <c r="M4071" s="352"/>
      <c r="N4071" s="371"/>
      <c r="O4071" s="322"/>
      <c r="P4071" s="322"/>
      <c r="Q4071" s="323"/>
    </row>
    <row r="4072" spans="1:17" x14ac:dyDescent="0.2">
      <c r="A4072" s="357"/>
      <c r="B4072" s="347"/>
      <c r="C4072" s="580"/>
      <c r="D4072" s="349"/>
      <c r="E4072" s="349"/>
      <c r="F4072" s="350"/>
      <c r="G4072" s="349"/>
      <c r="H4072" s="349"/>
      <c r="I4072" s="351"/>
      <c r="J4072" s="352"/>
      <c r="K4072" s="352"/>
      <c r="L4072" s="353"/>
      <c r="M4072" s="352"/>
      <c r="N4072" s="371"/>
      <c r="O4072" s="322"/>
      <c r="P4072" s="322"/>
      <c r="Q4072" s="323"/>
    </row>
    <row r="4073" spans="1:17" x14ac:dyDescent="0.2">
      <c r="A4073" s="357"/>
      <c r="B4073" s="347"/>
      <c r="C4073" s="580"/>
      <c r="D4073" s="349"/>
      <c r="E4073" s="349"/>
      <c r="F4073" s="350"/>
      <c r="G4073" s="349"/>
      <c r="H4073" s="349"/>
      <c r="I4073" s="351"/>
      <c r="J4073" s="352"/>
      <c r="K4073" s="352"/>
      <c r="L4073" s="353"/>
      <c r="M4073" s="352"/>
      <c r="N4073" s="371"/>
      <c r="O4073" s="322"/>
      <c r="P4073" s="322"/>
      <c r="Q4073" s="323"/>
    </row>
    <row r="4074" spans="1:17" x14ac:dyDescent="0.2">
      <c r="A4074" s="357"/>
      <c r="B4074" s="347"/>
      <c r="C4074" s="580"/>
      <c r="D4074" s="349"/>
      <c r="E4074" s="349"/>
      <c r="F4074" s="350"/>
      <c r="G4074" s="349"/>
      <c r="H4074" s="349"/>
      <c r="I4074" s="351"/>
      <c r="J4074" s="352"/>
      <c r="K4074" s="352"/>
      <c r="L4074" s="353"/>
      <c r="M4074" s="352"/>
      <c r="N4074" s="371"/>
      <c r="O4074" s="322"/>
      <c r="P4074" s="322"/>
      <c r="Q4074" s="323"/>
    </row>
    <row r="4075" spans="1:17" x14ac:dyDescent="0.2">
      <c r="A4075" s="357"/>
      <c r="B4075" s="347"/>
      <c r="C4075" s="580"/>
      <c r="D4075" s="349"/>
      <c r="E4075" s="349"/>
      <c r="F4075" s="350"/>
      <c r="G4075" s="349"/>
      <c r="H4075" s="349"/>
      <c r="I4075" s="351"/>
      <c r="J4075" s="352"/>
      <c r="K4075" s="352"/>
      <c r="L4075" s="353"/>
      <c r="M4075" s="352"/>
      <c r="N4075" s="371"/>
      <c r="O4075" s="322"/>
      <c r="P4075" s="322"/>
      <c r="Q4075" s="323"/>
    </row>
    <row r="4076" spans="1:17" x14ac:dyDescent="0.2">
      <c r="A4076" s="357"/>
      <c r="B4076" s="347"/>
      <c r="C4076" s="580"/>
      <c r="D4076" s="349"/>
      <c r="E4076" s="349"/>
      <c r="F4076" s="350"/>
      <c r="G4076" s="349"/>
      <c r="H4076" s="349"/>
      <c r="I4076" s="351"/>
      <c r="J4076" s="352"/>
      <c r="K4076" s="352"/>
      <c r="L4076" s="353"/>
      <c r="M4076" s="352"/>
      <c r="N4076" s="371"/>
      <c r="O4076" s="322"/>
      <c r="P4076" s="322"/>
      <c r="Q4076" s="323"/>
    </row>
    <row r="4077" spans="1:17" x14ac:dyDescent="0.2">
      <c r="A4077" s="357"/>
      <c r="B4077" s="347"/>
      <c r="C4077" s="580"/>
      <c r="D4077" s="349"/>
      <c r="E4077" s="349"/>
      <c r="F4077" s="350"/>
      <c r="G4077" s="349"/>
      <c r="H4077" s="349"/>
      <c r="I4077" s="351"/>
      <c r="J4077" s="352"/>
      <c r="K4077" s="352"/>
      <c r="L4077" s="353"/>
      <c r="M4077" s="352"/>
      <c r="N4077" s="371"/>
      <c r="O4077" s="322"/>
      <c r="P4077" s="322"/>
      <c r="Q4077" s="323"/>
    </row>
    <row r="4078" spans="1:17" x14ac:dyDescent="0.2">
      <c r="A4078" s="357"/>
      <c r="B4078" s="347"/>
      <c r="C4078" s="580"/>
      <c r="D4078" s="349"/>
      <c r="E4078" s="349"/>
      <c r="F4078" s="350"/>
      <c r="G4078" s="349"/>
      <c r="H4078" s="349"/>
      <c r="I4078" s="351"/>
      <c r="J4078" s="352"/>
      <c r="K4078" s="352"/>
      <c r="L4078" s="353"/>
      <c r="M4078" s="352"/>
      <c r="N4078" s="371"/>
      <c r="O4078" s="322"/>
      <c r="P4078" s="322"/>
      <c r="Q4078" s="323"/>
    </row>
    <row r="4079" spans="1:17" x14ac:dyDescent="0.2">
      <c r="A4079" s="357"/>
      <c r="B4079" s="347"/>
      <c r="C4079" s="580"/>
      <c r="D4079" s="349"/>
      <c r="E4079" s="349"/>
      <c r="F4079" s="350"/>
      <c r="G4079" s="349"/>
      <c r="H4079" s="349"/>
      <c r="I4079" s="351"/>
      <c r="J4079" s="352"/>
      <c r="K4079" s="352"/>
      <c r="L4079" s="353"/>
      <c r="M4079" s="352"/>
      <c r="N4079" s="371"/>
      <c r="O4079" s="322"/>
      <c r="P4079" s="322"/>
      <c r="Q4079" s="323"/>
    </row>
    <row r="4080" spans="1:17" x14ac:dyDescent="0.2">
      <c r="A4080" s="357"/>
      <c r="B4080" s="347"/>
      <c r="C4080" s="580"/>
      <c r="D4080" s="349"/>
      <c r="E4080" s="349"/>
      <c r="F4080" s="350"/>
      <c r="G4080" s="349"/>
      <c r="H4080" s="349"/>
      <c r="I4080" s="351"/>
      <c r="J4080" s="352"/>
      <c r="K4080" s="352"/>
      <c r="L4080" s="353"/>
      <c r="M4080" s="352"/>
      <c r="N4080" s="371"/>
      <c r="O4080" s="322"/>
      <c r="P4080" s="322"/>
      <c r="Q4080" s="323"/>
    </row>
    <row r="4081" spans="1:17" x14ac:dyDescent="0.2">
      <c r="A4081" s="357"/>
      <c r="B4081" s="347"/>
      <c r="C4081" s="580"/>
      <c r="D4081" s="349"/>
      <c r="E4081" s="349"/>
      <c r="F4081" s="350"/>
      <c r="G4081" s="349"/>
      <c r="H4081" s="349"/>
      <c r="I4081" s="351"/>
      <c r="J4081" s="352"/>
      <c r="K4081" s="352"/>
      <c r="L4081" s="353"/>
      <c r="M4081" s="352"/>
      <c r="N4081" s="371"/>
      <c r="O4081" s="322"/>
      <c r="P4081" s="322"/>
      <c r="Q4081" s="323"/>
    </row>
    <row r="4082" spans="1:17" x14ac:dyDescent="0.2">
      <c r="A4082" s="357"/>
      <c r="B4082" s="347"/>
      <c r="C4082" s="580"/>
      <c r="D4082" s="349"/>
      <c r="E4082" s="349"/>
      <c r="F4082" s="350"/>
      <c r="G4082" s="349"/>
      <c r="H4082" s="349"/>
      <c r="I4082" s="351"/>
      <c r="J4082" s="352"/>
      <c r="K4082" s="352"/>
      <c r="L4082" s="353"/>
      <c r="M4082" s="352"/>
      <c r="N4082" s="371"/>
      <c r="O4082" s="322"/>
      <c r="P4082" s="322"/>
      <c r="Q4082" s="323"/>
    </row>
    <row r="4083" spans="1:17" x14ac:dyDescent="0.2">
      <c r="A4083" s="357"/>
      <c r="B4083" s="347"/>
      <c r="C4083" s="580"/>
      <c r="D4083" s="349"/>
      <c r="E4083" s="349"/>
      <c r="F4083" s="350"/>
      <c r="G4083" s="349"/>
      <c r="H4083" s="349"/>
      <c r="I4083" s="351"/>
      <c r="J4083" s="352"/>
      <c r="K4083" s="352"/>
      <c r="L4083" s="353"/>
      <c r="M4083" s="352"/>
      <c r="N4083" s="371"/>
      <c r="O4083" s="322"/>
      <c r="P4083" s="322"/>
      <c r="Q4083" s="323"/>
    </row>
    <row r="4084" spans="1:17" x14ac:dyDescent="0.2">
      <c r="A4084" s="357"/>
      <c r="B4084" s="347"/>
      <c r="C4084" s="580"/>
      <c r="D4084" s="349"/>
      <c r="E4084" s="349"/>
      <c r="F4084" s="350"/>
      <c r="G4084" s="349"/>
      <c r="H4084" s="349"/>
      <c r="I4084" s="351"/>
      <c r="J4084" s="352"/>
      <c r="K4084" s="352"/>
      <c r="L4084" s="353"/>
      <c r="M4084" s="352"/>
      <c r="N4084" s="371"/>
      <c r="O4084" s="322"/>
      <c r="P4084" s="322"/>
      <c r="Q4084" s="323"/>
    </row>
    <row r="4085" spans="1:17" x14ac:dyDescent="0.2">
      <c r="A4085" s="357"/>
      <c r="B4085" s="347"/>
      <c r="C4085" s="580"/>
      <c r="D4085" s="349"/>
      <c r="E4085" s="349"/>
      <c r="F4085" s="350"/>
      <c r="G4085" s="349"/>
      <c r="H4085" s="349"/>
      <c r="I4085" s="351"/>
      <c r="J4085" s="352"/>
      <c r="K4085" s="352"/>
      <c r="L4085" s="353"/>
      <c r="M4085" s="352"/>
      <c r="N4085" s="371"/>
      <c r="O4085" s="322"/>
      <c r="P4085" s="322"/>
      <c r="Q4085" s="323"/>
    </row>
    <row r="4086" spans="1:17" x14ac:dyDescent="0.2">
      <c r="A4086" s="357"/>
      <c r="B4086" s="347"/>
      <c r="C4086" s="580"/>
      <c r="D4086" s="349"/>
      <c r="E4086" s="349"/>
      <c r="F4086" s="350"/>
      <c r="G4086" s="349"/>
      <c r="H4086" s="349"/>
      <c r="I4086" s="351"/>
      <c r="J4086" s="352"/>
      <c r="K4086" s="352"/>
      <c r="L4086" s="353"/>
      <c r="M4086" s="352"/>
      <c r="N4086" s="371"/>
      <c r="O4086" s="322"/>
      <c r="P4086" s="322"/>
      <c r="Q4086" s="323"/>
    </row>
    <row r="4087" spans="1:17" x14ac:dyDescent="0.2">
      <c r="A4087" s="357"/>
      <c r="B4087" s="347"/>
      <c r="C4087" s="580"/>
      <c r="D4087" s="349"/>
      <c r="E4087" s="349"/>
      <c r="F4087" s="350"/>
      <c r="G4087" s="349"/>
      <c r="H4087" s="349"/>
      <c r="I4087" s="351"/>
      <c r="J4087" s="352"/>
      <c r="K4087" s="352"/>
      <c r="L4087" s="353"/>
      <c r="M4087" s="352"/>
      <c r="N4087" s="371"/>
      <c r="O4087" s="322"/>
      <c r="P4087" s="322"/>
      <c r="Q4087" s="323"/>
    </row>
    <row r="4088" spans="1:17" x14ac:dyDescent="0.2">
      <c r="A4088" s="357"/>
      <c r="B4088" s="347"/>
      <c r="C4088" s="580"/>
      <c r="D4088" s="349"/>
      <c r="E4088" s="349"/>
      <c r="F4088" s="350"/>
      <c r="G4088" s="349"/>
      <c r="H4088" s="349"/>
      <c r="I4088" s="351"/>
      <c r="J4088" s="352"/>
      <c r="K4088" s="352"/>
      <c r="L4088" s="353"/>
      <c r="M4088" s="352"/>
      <c r="N4088" s="371"/>
      <c r="O4088" s="322"/>
      <c r="P4088" s="322"/>
      <c r="Q4088" s="323"/>
    </row>
    <row r="4089" spans="1:17" x14ac:dyDescent="0.2">
      <c r="A4089" s="357"/>
      <c r="B4089" s="347"/>
      <c r="C4089" s="580"/>
      <c r="D4089" s="349"/>
      <c r="E4089" s="349"/>
      <c r="F4089" s="350"/>
      <c r="G4089" s="349"/>
      <c r="H4089" s="349"/>
      <c r="I4089" s="351"/>
      <c r="J4089" s="352"/>
      <c r="K4089" s="352"/>
      <c r="L4089" s="353"/>
      <c r="M4089" s="352"/>
      <c r="N4089" s="371"/>
      <c r="O4089" s="322"/>
      <c r="P4089" s="322"/>
      <c r="Q4089" s="323"/>
    </row>
    <row r="4090" spans="1:17" x14ac:dyDescent="0.2">
      <c r="A4090" s="357"/>
      <c r="B4090" s="347"/>
      <c r="C4090" s="580"/>
      <c r="D4090" s="349"/>
      <c r="E4090" s="349"/>
      <c r="F4090" s="350"/>
      <c r="G4090" s="349"/>
      <c r="H4090" s="349"/>
      <c r="I4090" s="351"/>
      <c r="J4090" s="352"/>
      <c r="K4090" s="352"/>
      <c r="L4090" s="353"/>
      <c r="M4090" s="352"/>
      <c r="N4090" s="371"/>
      <c r="O4090" s="322"/>
      <c r="P4090" s="322"/>
      <c r="Q4090" s="323"/>
    </row>
    <row r="4091" spans="1:17" x14ac:dyDescent="0.2">
      <c r="A4091" s="357"/>
      <c r="B4091" s="347"/>
      <c r="C4091" s="580"/>
      <c r="D4091" s="349"/>
      <c r="E4091" s="349"/>
      <c r="F4091" s="350"/>
      <c r="G4091" s="349"/>
      <c r="H4091" s="349"/>
      <c r="I4091" s="351"/>
      <c r="J4091" s="352"/>
      <c r="K4091" s="352"/>
      <c r="L4091" s="353"/>
      <c r="M4091" s="352"/>
      <c r="N4091" s="371"/>
      <c r="O4091" s="322"/>
      <c r="P4091" s="322"/>
      <c r="Q4091" s="323"/>
    </row>
    <row r="4092" spans="1:17" x14ac:dyDescent="0.2">
      <c r="A4092" s="357"/>
      <c r="B4092" s="347"/>
      <c r="C4092" s="580"/>
      <c r="D4092" s="349"/>
      <c r="E4092" s="349"/>
      <c r="F4092" s="350"/>
      <c r="G4092" s="349"/>
      <c r="H4092" s="349"/>
      <c r="I4092" s="351"/>
      <c r="J4092" s="352"/>
      <c r="K4092" s="352"/>
      <c r="L4092" s="353"/>
      <c r="M4092" s="352"/>
      <c r="N4092" s="371"/>
      <c r="O4092" s="322"/>
      <c r="P4092" s="322"/>
      <c r="Q4092" s="323"/>
    </row>
    <row r="4093" spans="1:17" x14ac:dyDescent="0.2">
      <c r="A4093" s="357"/>
      <c r="B4093" s="347"/>
      <c r="C4093" s="580"/>
      <c r="D4093" s="349"/>
      <c r="E4093" s="349"/>
      <c r="F4093" s="350"/>
      <c r="G4093" s="349"/>
      <c r="H4093" s="349"/>
      <c r="I4093" s="351"/>
      <c r="J4093" s="352"/>
      <c r="K4093" s="352"/>
      <c r="L4093" s="353"/>
      <c r="M4093" s="352"/>
      <c r="N4093" s="371"/>
      <c r="O4093" s="322"/>
      <c r="P4093" s="322"/>
      <c r="Q4093" s="323"/>
    </row>
    <row r="4094" spans="1:17" x14ac:dyDescent="0.2">
      <c r="A4094" s="357"/>
      <c r="B4094" s="347"/>
      <c r="C4094" s="580"/>
      <c r="D4094" s="349"/>
      <c r="E4094" s="349"/>
      <c r="F4094" s="350"/>
      <c r="G4094" s="349"/>
      <c r="H4094" s="349"/>
      <c r="I4094" s="351"/>
      <c r="J4094" s="352"/>
      <c r="K4094" s="352"/>
      <c r="L4094" s="353"/>
      <c r="M4094" s="352"/>
      <c r="N4094" s="371"/>
      <c r="O4094" s="322"/>
      <c r="P4094" s="322"/>
      <c r="Q4094" s="323"/>
    </row>
    <row r="4095" spans="1:17" x14ac:dyDescent="0.2">
      <c r="A4095" s="357"/>
      <c r="B4095" s="347"/>
      <c r="C4095" s="580"/>
      <c r="D4095" s="349"/>
      <c r="E4095" s="349"/>
      <c r="F4095" s="350"/>
      <c r="G4095" s="349"/>
      <c r="H4095" s="349"/>
      <c r="I4095" s="351"/>
      <c r="J4095" s="352"/>
      <c r="K4095" s="352"/>
      <c r="L4095" s="353"/>
      <c r="M4095" s="352"/>
      <c r="N4095" s="371"/>
      <c r="O4095" s="322"/>
      <c r="P4095" s="322"/>
      <c r="Q4095" s="323"/>
    </row>
    <row r="4096" spans="1:17" x14ac:dyDescent="0.2">
      <c r="A4096" s="357"/>
      <c r="B4096" s="347"/>
      <c r="C4096" s="580"/>
      <c r="D4096" s="349"/>
      <c r="E4096" s="349"/>
      <c r="F4096" s="350"/>
      <c r="G4096" s="349"/>
      <c r="H4096" s="349"/>
      <c r="I4096" s="351"/>
      <c r="J4096" s="352"/>
      <c r="K4096" s="352"/>
      <c r="L4096" s="353"/>
      <c r="M4096" s="352"/>
      <c r="N4096" s="371"/>
      <c r="O4096" s="322"/>
      <c r="P4096" s="322"/>
      <c r="Q4096" s="323"/>
    </row>
    <row r="4097" spans="1:17" x14ac:dyDescent="0.2">
      <c r="A4097" s="357"/>
      <c r="B4097" s="347"/>
      <c r="C4097" s="580"/>
      <c r="D4097" s="349"/>
      <c r="E4097" s="349"/>
      <c r="F4097" s="350"/>
      <c r="G4097" s="349"/>
      <c r="H4097" s="349"/>
      <c r="I4097" s="351"/>
      <c r="J4097" s="352"/>
      <c r="K4097" s="352"/>
      <c r="L4097" s="353"/>
      <c r="M4097" s="352"/>
      <c r="N4097" s="371"/>
      <c r="O4097" s="322"/>
      <c r="P4097" s="322"/>
      <c r="Q4097" s="323"/>
    </row>
    <row r="4098" spans="1:17" x14ac:dyDescent="0.2">
      <c r="A4098" s="357"/>
      <c r="B4098" s="347"/>
      <c r="C4098" s="580"/>
      <c r="D4098" s="349"/>
      <c r="E4098" s="349"/>
      <c r="F4098" s="350"/>
      <c r="G4098" s="349"/>
      <c r="H4098" s="349"/>
      <c r="I4098" s="351"/>
      <c r="J4098" s="352"/>
      <c r="K4098" s="352"/>
      <c r="L4098" s="353"/>
      <c r="M4098" s="352"/>
      <c r="N4098" s="371"/>
      <c r="O4098" s="322"/>
      <c r="P4098" s="322"/>
      <c r="Q4098" s="323"/>
    </row>
    <row r="4099" spans="1:17" x14ac:dyDescent="0.2">
      <c r="A4099" s="357"/>
      <c r="B4099" s="347"/>
      <c r="C4099" s="580"/>
      <c r="D4099" s="349"/>
      <c r="E4099" s="349"/>
      <c r="F4099" s="350"/>
      <c r="G4099" s="349"/>
      <c r="H4099" s="349"/>
      <c r="I4099" s="351"/>
      <c r="J4099" s="352"/>
      <c r="K4099" s="352"/>
      <c r="L4099" s="353"/>
      <c r="M4099" s="352"/>
      <c r="N4099" s="371"/>
      <c r="O4099" s="322"/>
      <c r="P4099" s="322"/>
      <c r="Q4099" s="323"/>
    </row>
    <row r="4100" spans="1:17" x14ac:dyDescent="0.2">
      <c r="A4100" s="357"/>
      <c r="B4100" s="347"/>
      <c r="C4100" s="580"/>
      <c r="D4100" s="349"/>
      <c r="E4100" s="349"/>
      <c r="F4100" s="350"/>
      <c r="G4100" s="349"/>
      <c r="H4100" s="349"/>
      <c r="I4100" s="351"/>
      <c r="J4100" s="352"/>
      <c r="K4100" s="352"/>
      <c r="L4100" s="353"/>
      <c r="M4100" s="352"/>
      <c r="N4100" s="371"/>
      <c r="O4100" s="322"/>
      <c r="P4100" s="322"/>
      <c r="Q4100" s="323"/>
    </row>
    <row r="4101" spans="1:17" x14ac:dyDescent="0.2">
      <c r="A4101" s="357"/>
      <c r="B4101" s="347"/>
      <c r="C4101" s="580"/>
      <c r="D4101" s="349"/>
      <c r="E4101" s="349"/>
      <c r="F4101" s="350"/>
      <c r="G4101" s="349"/>
      <c r="H4101" s="349"/>
      <c r="I4101" s="351"/>
      <c r="J4101" s="352"/>
      <c r="K4101" s="352"/>
      <c r="L4101" s="353"/>
      <c r="M4101" s="352"/>
      <c r="N4101" s="371"/>
      <c r="O4101" s="322"/>
      <c r="P4101" s="322"/>
      <c r="Q4101" s="323"/>
    </row>
    <row r="4102" spans="1:17" x14ac:dyDescent="0.2">
      <c r="A4102" s="357"/>
      <c r="B4102" s="347"/>
      <c r="C4102" s="580"/>
      <c r="D4102" s="349"/>
      <c r="E4102" s="349"/>
      <c r="F4102" s="350"/>
      <c r="G4102" s="349"/>
      <c r="H4102" s="349"/>
      <c r="I4102" s="351"/>
      <c r="J4102" s="352"/>
      <c r="K4102" s="352"/>
      <c r="L4102" s="353"/>
      <c r="M4102" s="352"/>
      <c r="N4102" s="371"/>
      <c r="O4102" s="322"/>
      <c r="P4102" s="322"/>
      <c r="Q4102" s="323"/>
    </row>
    <row r="4103" spans="1:17" x14ac:dyDescent="0.2">
      <c r="A4103" s="357"/>
      <c r="B4103" s="347"/>
      <c r="C4103" s="580"/>
      <c r="D4103" s="349"/>
      <c r="E4103" s="349"/>
      <c r="F4103" s="350"/>
      <c r="G4103" s="349"/>
      <c r="H4103" s="349"/>
      <c r="I4103" s="351"/>
      <c r="J4103" s="352"/>
      <c r="K4103" s="352"/>
      <c r="L4103" s="353"/>
      <c r="M4103" s="352"/>
      <c r="N4103" s="371"/>
      <c r="O4103" s="322"/>
      <c r="P4103" s="322"/>
      <c r="Q4103" s="323"/>
    </row>
    <row r="4104" spans="1:17" x14ac:dyDescent="0.2">
      <c r="A4104" s="357"/>
      <c r="B4104" s="347"/>
      <c r="C4104" s="580"/>
      <c r="D4104" s="349"/>
      <c r="E4104" s="349"/>
      <c r="F4104" s="350"/>
      <c r="G4104" s="349"/>
      <c r="H4104" s="349"/>
      <c r="I4104" s="351"/>
      <c r="J4104" s="352"/>
      <c r="K4104" s="352"/>
      <c r="L4104" s="353"/>
      <c r="M4104" s="352"/>
      <c r="N4104" s="371"/>
      <c r="O4104" s="322"/>
      <c r="P4104" s="322"/>
      <c r="Q4104" s="323"/>
    </row>
    <row r="4105" spans="1:17" x14ac:dyDescent="0.2">
      <c r="A4105" s="357"/>
      <c r="B4105" s="347"/>
      <c r="C4105" s="580"/>
      <c r="D4105" s="349"/>
      <c r="E4105" s="349"/>
      <c r="F4105" s="350"/>
      <c r="G4105" s="349"/>
      <c r="H4105" s="349"/>
      <c r="I4105" s="351"/>
      <c r="J4105" s="352"/>
      <c r="K4105" s="352"/>
      <c r="L4105" s="353"/>
      <c r="M4105" s="352"/>
      <c r="N4105" s="371"/>
      <c r="O4105" s="322"/>
      <c r="P4105" s="322"/>
      <c r="Q4105" s="323"/>
    </row>
    <row r="4106" spans="1:17" x14ac:dyDescent="0.2">
      <c r="A4106" s="357"/>
      <c r="B4106" s="347"/>
      <c r="C4106" s="580"/>
      <c r="D4106" s="349"/>
      <c r="E4106" s="349"/>
      <c r="F4106" s="350"/>
      <c r="G4106" s="349"/>
      <c r="H4106" s="349"/>
      <c r="I4106" s="351"/>
      <c r="J4106" s="352"/>
      <c r="K4106" s="352"/>
      <c r="L4106" s="353"/>
      <c r="M4106" s="352"/>
      <c r="N4106" s="371"/>
      <c r="O4106" s="322"/>
      <c r="P4106" s="322"/>
      <c r="Q4106" s="323"/>
    </row>
    <row r="4107" spans="1:17" x14ac:dyDescent="0.2">
      <c r="A4107" s="357"/>
      <c r="B4107" s="347"/>
      <c r="C4107" s="580"/>
      <c r="D4107" s="349"/>
      <c r="E4107" s="349"/>
      <c r="F4107" s="350"/>
      <c r="G4107" s="349"/>
      <c r="H4107" s="349"/>
      <c r="I4107" s="351"/>
      <c r="J4107" s="352"/>
      <c r="K4107" s="352"/>
      <c r="L4107" s="353"/>
      <c r="M4107" s="352"/>
      <c r="N4107" s="371"/>
      <c r="O4107" s="322"/>
      <c r="P4107" s="322"/>
      <c r="Q4107" s="323"/>
    </row>
    <row r="4108" spans="1:17" x14ac:dyDescent="0.2">
      <c r="A4108" s="357"/>
      <c r="B4108" s="347"/>
      <c r="C4108" s="580"/>
      <c r="D4108" s="349"/>
      <c r="E4108" s="349"/>
      <c r="F4108" s="350"/>
      <c r="G4108" s="349"/>
      <c r="H4108" s="349"/>
      <c r="I4108" s="351"/>
      <c r="J4108" s="352"/>
      <c r="K4108" s="352"/>
      <c r="L4108" s="353"/>
      <c r="M4108" s="352"/>
      <c r="N4108" s="371"/>
      <c r="O4108" s="322"/>
      <c r="P4108" s="322"/>
      <c r="Q4108" s="323"/>
    </row>
    <row r="4109" spans="1:17" x14ac:dyDescent="0.2">
      <c r="A4109" s="357"/>
      <c r="B4109" s="347"/>
      <c r="C4109" s="580"/>
      <c r="D4109" s="349"/>
      <c r="E4109" s="349"/>
      <c r="F4109" s="350"/>
      <c r="G4109" s="349"/>
      <c r="H4109" s="349"/>
      <c r="I4109" s="351"/>
      <c r="J4109" s="352"/>
      <c r="K4109" s="352"/>
      <c r="L4109" s="353"/>
      <c r="M4109" s="352"/>
      <c r="N4109" s="371"/>
      <c r="O4109" s="322"/>
      <c r="P4109" s="322"/>
      <c r="Q4109" s="323"/>
    </row>
    <row r="4110" spans="1:17" x14ac:dyDescent="0.2">
      <c r="A4110" s="357"/>
      <c r="B4110" s="347"/>
      <c r="C4110" s="580"/>
      <c r="D4110" s="349"/>
      <c r="E4110" s="349"/>
      <c r="F4110" s="350"/>
      <c r="G4110" s="349"/>
      <c r="H4110" s="349"/>
      <c r="I4110" s="351"/>
      <c r="J4110" s="352"/>
      <c r="K4110" s="352"/>
      <c r="L4110" s="353"/>
      <c r="M4110" s="352"/>
      <c r="N4110" s="371"/>
      <c r="O4110" s="322"/>
      <c r="P4110" s="322"/>
      <c r="Q4110" s="323"/>
    </row>
    <row r="4111" spans="1:17" x14ac:dyDescent="0.2">
      <c r="A4111" s="357"/>
      <c r="B4111" s="347"/>
      <c r="C4111" s="580"/>
      <c r="D4111" s="349"/>
      <c r="E4111" s="349"/>
      <c r="F4111" s="350"/>
      <c r="G4111" s="349"/>
      <c r="H4111" s="349"/>
      <c r="I4111" s="351"/>
      <c r="J4111" s="352"/>
      <c r="K4111" s="352"/>
      <c r="L4111" s="353"/>
      <c r="M4111" s="352"/>
      <c r="N4111" s="371"/>
      <c r="O4111" s="322"/>
      <c r="P4111" s="322"/>
      <c r="Q4111" s="323"/>
    </row>
    <row r="4112" spans="1:17" x14ac:dyDescent="0.2">
      <c r="A4112" s="357"/>
      <c r="B4112" s="347"/>
      <c r="C4112" s="580"/>
      <c r="D4112" s="349"/>
      <c r="E4112" s="349"/>
      <c r="F4112" s="350"/>
      <c r="G4112" s="349"/>
      <c r="H4112" s="349"/>
      <c r="I4112" s="351"/>
      <c r="J4112" s="352"/>
      <c r="K4112" s="352"/>
      <c r="L4112" s="353"/>
      <c r="M4112" s="352"/>
      <c r="N4112" s="371"/>
      <c r="O4112" s="322"/>
      <c r="P4112" s="322"/>
      <c r="Q4112" s="323"/>
    </row>
    <row r="4113" spans="1:17" x14ac:dyDescent="0.2">
      <c r="A4113" s="357"/>
      <c r="B4113" s="347"/>
      <c r="C4113" s="580"/>
      <c r="D4113" s="349"/>
      <c r="E4113" s="349"/>
      <c r="F4113" s="350"/>
      <c r="G4113" s="349"/>
      <c r="H4113" s="349"/>
      <c r="I4113" s="351"/>
      <c r="J4113" s="352"/>
      <c r="K4113" s="352"/>
      <c r="L4113" s="353"/>
      <c r="M4113" s="352"/>
      <c r="N4113" s="371"/>
      <c r="O4113" s="322"/>
      <c r="P4113" s="322"/>
      <c r="Q4113" s="323"/>
    </row>
    <row r="4114" spans="1:17" x14ac:dyDescent="0.2">
      <c r="A4114" s="357"/>
      <c r="B4114" s="347"/>
      <c r="C4114" s="580"/>
      <c r="D4114" s="349"/>
      <c r="E4114" s="349"/>
      <c r="F4114" s="350"/>
      <c r="G4114" s="349"/>
      <c r="H4114" s="349"/>
      <c r="I4114" s="351"/>
      <c r="J4114" s="352"/>
      <c r="K4114" s="352"/>
      <c r="L4114" s="353"/>
      <c r="M4114" s="352"/>
      <c r="N4114" s="371"/>
      <c r="O4114" s="322"/>
      <c r="P4114" s="322"/>
      <c r="Q4114" s="323"/>
    </row>
    <row r="4115" spans="1:17" x14ac:dyDescent="0.2">
      <c r="A4115" s="357"/>
      <c r="B4115" s="347"/>
      <c r="C4115" s="580"/>
      <c r="D4115" s="349"/>
      <c r="E4115" s="349"/>
      <c r="F4115" s="350"/>
      <c r="G4115" s="349"/>
      <c r="H4115" s="349"/>
      <c r="I4115" s="351"/>
      <c r="J4115" s="352"/>
      <c r="K4115" s="352"/>
      <c r="L4115" s="353"/>
      <c r="M4115" s="352"/>
      <c r="N4115" s="371"/>
      <c r="O4115" s="322"/>
      <c r="P4115" s="322"/>
      <c r="Q4115" s="323"/>
    </row>
    <row r="4116" spans="1:17" x14ac:dyDescent="0.2">
      <c r="A4116" s="357"/>
      <c r="B4116" s="347"/>
      <c r="C4116" s="580"/>
      <c r="D4116" s="349"/>
      <c r="E4116" s="349"/>
      <c r="F4116" s="350"/>
      <c r="G4116" s="349"/>
      <c r="H4116" s="349"/>
      <c r="I4116" s="351"/>
      <c r="J4116" s="352"/>
      <c r="K4116" s="352"/>
      <c r="L4116" s="353"/>
      <c r="M4116" s="352"/>
      <c r="N4116" s="371"/>
      <c r="O4116" s="322"/>
      <c r="P4116" s="322"/>
      <c r="Q4116" s="323"/>
    </row>
    <row r="4117" spans="1:17" x14ac:dyDescent="0.2">
      <c r="A4117" s="357"/>
      <c r="B4117" s="347"/>
      <c r="C4117" s="580"/>
      <c r="D4117" s="349"/>
      <c r="E4117" s="349"/>
      <c r="F4117" s="350"/>
      <c r="G4117" s="349"/>
      <c r="H4117" s="349"/>
      <c r="I4117" s="351"/>
      <c r="J4117" s="352"/>
      <c r="K4117" s="352"/>
      <c r="L4117" s="353"/>
      <c r="M4117" s="352"/>
      <c r="N4117" s="371"/>
      <c r="O4117" s="322"/>
      <c r="P4117" s="322"/>
      <c r="Q4117" s="323"/>
    </row>
    <row r="4118" spans="1:17" x14ac:dyDescent="0.2">
      <c r="A4118" s="357"/>
      <c r="B4118" s="347"/>
      <c r="C4118" s="580"/>
      <c r="D4118" s="349"/>
      <c r="E4118" s="349"/>
      <c r="F4118" s="350"/>
      <c r="G4118" s="349"/>
      <c r="H4118" s="349"/>
      <c r="I4118" s="351"/>
      <c r="J4118" s="352"/>
      <c r="K4118" s="352"/>
      <c r="L4118" s="353"/>
      <c r="M4118" s="352"/>
      <c r="N4118" s="371"/>
      <c r="O4118" s="322"/>
      <c r="P4118" s="322"/>
      <c r="Q4118" s="323"/>
    </row>
    <row r="4119" spans="1:17" x14ac:dyDescent="0.2">
      <c r="A4119" s="357"/>
      <c r="B4119" s="347"/>
      <c r="C4119" s="580"/>
      <c r="D4119" s="349"/>
      <c r="E4119" s="349"/>
      <c r="F4119" s="350"/>
      <c r="G4119" s="349"/>
      <c r="H4119" s="349"/>
      <c r="I4119" s="351"/>
      <c r="J4119" s="352"/>
      <c r="K4119" s="352"/>
      <c r="L4119" s="353"/>
      <c r="M4119" s="352"/>
      <c r="N4119" s="371"/>
      <c r="O4119" s="322"/>
      <c r="P4119" s="322"/>
      <c r="Q4119" s="323"/>
    </row>
    <row r="4120" spans="1:17" x14ac:dyDescent="0.2">
      <c r="A4120" s="357"/>
      <c r="B4120" s="347"/>
      <c r="C4120" s="580"/>
      <c r="D4120" s="349"/>
      <c r="E4120" s="349"/>
      <c r="F4120" s="350"/>
      <c r="G4120" s="349"/>
      <c r="H4120" s="349"/>
      <c r="I4120" s="351"/>
      <c r="J4120" s="352"/>
      <c r="K4120" s="352"/>
      <c r="L4120" s="353"/>
      <c r="M4120" s="352"/>
      <c r="N4120" s="371"/>
      <c r="O4120" s="322"/>
      <c r="P4120" s="322"/>
      <c r="Q4120" s="323"/>
    </row>
    <row r="4121" spans="1:17" x14ac:dyDescent="0.2">
      <c r="A4121" s="357"/>
      <c r="B4121" s="347"/>
      <c r="C4121" s="580"/>
      <c r="D4121" s="349"/>
      <c r="E4121" s="349"/>
      <c r="F4121" s="350"/>
      <c r="G4121" s="349"/>
      <c r="H4121" s="349"/>
      <c r="I4121" s="351"/>
      <c r="J4121" s="352"/>
      <c r="K4121" s="352"/>
      <c r="L4121" s="353"/>
      <c r="M4121" s="352"/>
      <c r="N4121" s="371"/>
      <c r="O4121" s="322"/>
      <c r="P4121" s="322"/>
      <c r="Q4121" s="323"/>
    </row>
    <row r="4122" spans="1:17" x14ac:dyDescent="0.2">
      <c r="A4122" s="357"/>
      <c r="B4122" s="347"/>
      <c r="C4122" s="580"/>
      <c r="D4122" s="349"/>
      <c r="E4122" s="349"/>
      <c r="F4122" s="350"/>
      <c r="G4122" s="349"/>
      <c r="H4122" s="349"/>
      <c r="I4122" s="351"/>
      <c r="J4122" s="352"/>
      <c r="K4122" s="352"/>
      <c r="L4122" s="353"/>
      <c r="M4122" s="352"/>
      <c r="N4122" s="371"/>
      <c r="O4122" s="322"/>
      <c r="P4122" s="322"/>
      <c r="Q4122" s="323"/>
    </row>
    <row r="4123" spans="1:17" x14ac:dyDescent="0.2">
      <c r="A4123" s="357"/>
      <c r="B4123" s="347"/>
      <c r="C4123" s="580"/>
      <c r="D4123" s="349"/>
      <c r="E4123" s="349"/>
      <c r="F4123" s="350"/>
      <c r="G4123" s="349"/>
      <c r="H4123" s="349"/>
      <c r="I4123" s="351"/>
      <c r="J4123" s="352"/>
      <c r="K4123" s="352"/>
      <c r="L4123" s="353"/>
      <c r="M4123" s="352"/>
      <c r="N4123" s="371"/>
      <c r="O4123" s="322"/>
      <c r="P4123" s="322"/>
      <c r="Q4123" s="323"/>
    </row>
    <row r="4124" spans="1:17" x14ac:dyDescent="0.2">
      <c r="A4124" s="357"/>
      <c r="B4124" s="347"/>
      <c r="C4124" s="580"/>
      <c r="D4124" s="349"/>
      <c r="E4124" s="349"/>
      <c r="F4124" s="350"/>
      <c r="G4124" s="349"/>
      <c r="H4124" s="349"/>
      <c r="I4124" s="351"/>
      <c r="J4124" s="352"/>
      <c r="K4124" s="352"/>
      <c r="L4124" s="353"/>
      <c r="M4124" s="352"/>
      <c r="N4124" s="371"/>
      <c r="O4124" s="322"/>
      <c r="P4124" s="322"/>
      <c r="Q4124" s="323"/>
    </row>
    <row r="4125" spans="1:17" x14ac:dyDescent="0.2">
      <c r="A4125" s="357"/>
      <c r="B4125" s="347"/>
      <c r="C4125" s="580"/>
      <c r="D4125" s="349"/>
      <c r="E4125" s="349"/>
      <c r="F4125" s="350"/>
      <c r="G4125" s="349"/>
      <c r="H4125" s="349"/>
      <c r="I4125" s="351"/>
      <c r="J4125" s="352"/>
      <c r="K4125" s="352"/>
      <c r="L4125" s="353"/>
      <c r="M4125" s="352"/>
      <c r="N4125" s="371"/>
      <c r="O4125" s="322"/>
      <c r="P4125" s="322"/>
      <c r="Q4125" s="323"/>
    </row>
    <row r="4126" spans="1:17" x14ac:dyDescent="0.2">
      <c r="A4126" s="357"/>
      <c r="B4126" s="347"/>
      <c r="C4126" s="580"/>
      <c r="D4126" s="349"/>
      <c r="E4126" s="349"/>
      <c r="F4126" s="350"/>
      <c r="G4126" s="349"/>
      <c r="H4126" s="349"/>
      <c r="I4126" s="351"/>
      <c r="J4126" s="352"/>
      <c r="K4126" s="352"/>
      <c r="L4126" s="353"/>
      <c r="M4126" s="352"/>
      <c r="N4126" s="371"/>
      <c r="O4126" s="322"/>
      <c r="P4126" s="322"/>
      <c r="Q4126" s="323"/>
    </row>
    <row r="4127" spans="1:17" x14ac:dyDescent="0.2">
      <c r="A4127" s="357"/>
      <c r="B4127" s="347"/>
      <c r="C4127" s="580"/>
      <c r="D4127" s="349"/>
      <c r="E4127" s="349"/>
      <c r="F4127" s="350"/>
      <c r="G4127" s="349"/>
      <c r="H4127" s="349"/>
      <c r="I4127" s="351"/>
      <c r="J4127" s="352"/>
      <c r="K4127" s="352"/>
      <c r="L4127" s="353"/>
      <c r="M4127" s="352"/>
      <c r="N4127" s="371"/>
      <c r="O4127" s="322"/>
      <c r="P4127" s="322"/>
      <c r="Q4127" s="323"/>
    </row>
    <row r="4128" spans="1:17" x14ac:dyDescent="0.2">
      <c r="A4128" s="357"/>
      <c r="B4128" s="347"/>
      <c r="C4128" s="580"/>
      <c r="D4128" s="349"/>
      <c r="E4128" s="349"/>
      <c r="F4128" s="350"/>
      <c r="G4128" s="349"/>
      <c r="H4128" s="349"/>
      <c r="I4128" s="351"/>
      <c r="J4128" s="352"/>
      <c r="K4128" s="352"/>
      <c r="L4128" s="353"/>
      <c r="M4128" s="352"/>
      <c r="N4128" s="371"/>
      <c r="O4128" s="322"/>
      <c r="P4128" s="322"/>
      <c r="Q4128" s="323"/>
    </row>
    <row r="4129" spans="1:17" x14ac:dyDescent="0.2">
      <c r="A4129" s="357"/>
      <c r="B4129" s="347"/>
      <c r="C4129" s="580"/>
      <c r="D4129" s="349"/>
      <c r="E4129" s="349"/>
      <c r="F4129" s="350"/>
      <c r="G4129" s="349"/>
      <c r="H4129" s="349"/>
      <c r="I4129" s="351"/>
      <c r="J4129" s="352"/>
      <c r="K4129" s="352"/>
      <c r="L4129" s="353"/>
      <c r="M4129" s="352"/>
      <c r="N4129" s="371"/>
      <c r="O4129" s="322"/>
      <c r="P4129" s="322"/>
      <c r="Q4129" s="323"/>
    </row>
    <row r="4130" spans="1:17" x14ac:dyDescent="0.2">
      <c r="A4130" s="357"/>
      <c r="B4130" s="347"/>
      <c r="C4130" s="580"/>
      <c r="D4130" s="349"/>
      <c r="E4130" s="349"/>
      <c r="F4130" s="350"/>
      <c r="G4130" s="349"/>
      <c r="H4130" s="349"/>
      <c r="I4130" s="351"/>
      <c r="J4130" s="352"/>
      <c r="K4130" s="352"/>
      <c r="L4130" s="353"/>
      <c r="M4130" s="352"/>
      <c r="N4130" s="371"/>
      <c r="O4130" s="322"/>
      <c r="P4130" s="322"/>
      <c r="Q4130" s="323"/>
    </row>
    <row r="4131" spans="1:17" x14ac:dyDescent="0.2">
      <c r="A4131" s="357"/>
      <c r="B4131" s="347"/>
      <c r="C4131" s="580"/>
      <c r="D4131" s="349"/>
      <c r="E4131" s="349"/>
      <c r="F4131" s="350"/>
      <c r="G4131" s="349"/>
      <c r="H4131" s="349"/>
      <c r="I4131" s="351"/>
      <c r="J4131" s="352"/>
      <c r="K4131" s="352"/>
      <c r="L4131" s="353"/>
      <c r="M4131" s="352"/>
      <c r="N4131" s="371"/>
      <c r="O4131" s="322"/>
      <c r="P4131" s="322"/>
      <c r="Q4131" s="323"/>
    </row>
    <row r="4132" spans="1:17" x14ac:dyDescent="0.2">
      <c r="A4132" s="357"/>
      <c r="B4132" s="347"/>
      <c r="C4132" s="580"/>
      <c r="D4132" s="349"/>
      <c r="E4132" s="349"/>
      <c r="F4132" s="350"/>
      <c r="G4132" s="349"/>
      <c r="H4132" s="349"/>
      <c r="I4132" s="351"/>
      <c r="J4132" s="352"/>
      <c r="K4132" s="352"/>
      <c r="L4132" s="353"/>
      <c r="M4132" s="352"/>
      <c r="N4132" s="371"/>
      <c r="O4132" s="322"/>
      <c r="P4132" s="322"/>
      <c r="Q4132" s="323"/>
    </row>
    <row r="4133" spans="1:17" x14ac:dyDescent="0.2">
      <c r="A4133" s="357"/>
      <c r="B4133" s="347"/>
      <c r="C4133" s="580"/>
      <c r="D4133" s="349"/>
      <c r="E4133" s="349"/>
      <c r="F4133" s="350"/>
      <c r="G4133" s="349"/>
      <c r="H4133" s="349"/>
      <c r="I4133" s="351"/>
      <c r="J4133" s="352"/>
      <c r="K4133" s="352"/>
      <c r="L4133" s="353"/>
      <c r="M4133" s="352"/>
      <c r="N4133" s="371"/>
      <c r="O4133" s="322"/>
      <c r="P4133" s="322"/>
      <c r="Q4133" s="323"/>
    </row>
    <row r="4134" spans="1:17" x14ac:dyDescent="0.2">
      <c r="A4134" s="357"/>
      <c r="B4134" s="347"/>
      <c r="C4134" s="580"/>
      <c r="D4134" s="349"/>
      <c r="E4134" s="349"/>
      <c r="F4134" s="350"/>
      <c r="G4134" s="349"/>
      <c r="H4134" s="349"/>
      <c r="I4134" s="351"/>
      <c r="J4134" s="352"/>
      <c r="K4134" s="352"/>
      <c r="L4134" s="353"/>
      <c r="M4134" s="352"/>
      <c r="N4134" s="371"/>
      <c r="O4134" s="322"/>
      <c r="P4134" s="322"/>
      <c r="Q4134" s="323"/>
    </row>
    <row r="4135" spans="1:17" x14ac:dyDescent="0.2">
      <c r="A4135" s="357"/>
      <c r="B4135" s="347"/>
      <c r="C4135" s="580"/>
      <c r="D4135" s="349"/>
      <c r="E4135" s="349"/>
      <c r="F4135" s="350"/>
      <c r="G4135" s="349"/>
      <c r="H4135" s="349"/>
      <c r="I4135" s="351"/>
      <c r="J4135" s="352"/>
      <c r="K4135" s="352"/>
      <c r="L4135" s="353"/>
      <c r="M4135" s="352"/>
      <c r="N4135" s="371"/>
      <c r="O4135" s="322"/>
      <c r="P4135" s="322"/>
      <c r="Q4135" s="323"/>
    </row>
    <row r="4136" spans="1:17" x14ac:dyDescent="0.2">
      <c r="A4136" s="357"/>
      <c r="B4136" s="347"/>
      <c r="C4136" s="580"/>
      <c r="D4136" s="349"/>
      <c r="E4136" s="349"/>
      <c r="F4136" s="350"/>
      <c r="G4136" s="349"/>
      <c r="H4136" s="349"/>
      <c r="I4136" s="351"/>
      <c r="J4136" s="352"/>
      <c r="K4136" s="352"/>
      <c r="L4136" s="353"/>
      <c r="M4136" s="352"/>
      <c r="N4136" s="371"/>
      <c r="O4136" s="322"/>
      <c r="P4136" s="322"/>
      <c r="Q4136" s="323"/>
    </row>
    <row r="4137" spans="1:17" x14ac:dyDescent="0.2">
      <c r="A4137" s="357"/>
      <c r="B4137" s="347"/>
      <c r="C4137" s="580"/>
      <c r="D4137" s="349"/>
      <c r="E4137" s="349"/>
      <c r="F4137" s="350"/>
      <c r="G4137" s="349"/>
      <c r="H4137" s="349"/>
      <c r="I4137" s="351"/>
      <c r="J4137" s="352"/>
      <c r="K4137" s="352"/>
      <c r="L4137" s="353"/>
      <c r="M4137" s="352"/>
      <c r="N4137" s="371"/>
      <c r="O4137" s="322"/>
      <c r="P4137" s="322"/>
      <c r="Q4137" s="323"/>
    </row>
    <row r="4138" spans="1:17" x14ac:dyDescent="0.2">
      <c r="A4138" s="357"/>
      <c r="B4138" s="347"/>
      <c r="C4138" s="580"/>
      <c r="D4138" s="349"/>
      <c r="E4138" s="349"/>
      <c r="F4138" s="350"/>
      <c r="G4138" s="349"/>
      <c r="H4138" s="349"/>
      <c r="I4138" s="351"/>
      <c r="J4138" s="352"/>
      <c r="K4138" s="352"/>
      <c r="L4138" s="353"/>
      <c r="M4138" s="352"/>
      <c r="N4138" s="371"/>
      <c r="O4138" s="322"/>
      <c r="P4138" s="322"/>
      <c r="Q4138" s="323"/>
    </row>
    <row r="4139" spans="1:17" x14ac:dyDescent="0.2">
      <c r="A4139" s="357"/>
      <c r="B4139" s="347"/>
      <c r="C4139" s="580"/>
      <c r="D4139" s="349"/>
      <c r="E4139" s="349"/>
      <c r="F4139" s="350"/>
      <c r="G4139" s="349"/>
      <c r="H4139" s="349"/>
      <c r="I4139" s="351"/>
      <c r="J4139" s="352"/>
      <c r="K4139" s="352"/>
      <c r="L4139" s="353"/>
      <c r="M4139" s="352"/>
      <c r="N4139" s="371"/>
      <c r="O4139" s="322"/>
      <c r="P4139" s="322"/>
      <c r="Q4139" s="323"/>
    </row>
    <row r="4140" spans="1:17" x14ac:dyDescent="0.2">
      <c r="A4140" s="357"/>
      <c r="B4140" s="347"/>
      <c r="C4140" s="580"/>
      <c r="D4140" s="349"/>
      <c r="E4140" s="349"/>
      <c r="F4140" s="350"/>
      <c r="G4140" s="349"/>
      <c r="H4140" s="349"/>
      <c r="I4140" s="351"/>
      <c r="J4140" s="352"/>
      <c r="K4140" s="352"/>
      <c r="L4140" s="353"/>
      <c r="M4140" s="352"/>
      <c r="N4140" s="371"/>
      <c r="O4140" s="322"/>
      <c r="P4140" s="322"/>
      <c r="Q4140" s="323"/>
    </row>
    <row r="4141" spans="1:17" x14ac:dyDescent="0.2">
      <c r="A4141" s="357" t="str">
        <f t="shared" si="198"/>
        <v/>
      </c>
      <c r="B4141" s="347"/>
      <c r="C4141" s="580"/>
      <c r="D4141" s="349"/>
      <c r="E4141" s="349"/>
      <c r="F4141" s="350"/>
      <c r="G4141" s="349"/>
      <c r="H4141" s="349"/>
      <c r="I4141" s="351"/>
      <c r="J4141" s="352"/>
      <c r="K4141" s="352"/>
      <c r="L4141" s="353"/>
      <c r="M4141" s="352"/>
      <c r="N4141" s="371"/>
      <c r="O4141" s="74">
        <f t="shared" si="200"/>
        <v>0</v>
      </c>
      <c r="P4141" s="74">
        <f t="shared" si="201"/>
        <v>0</v>
      </c>
      <c r="Q4141" s="96" t="str">
        <f t="shared" si="199"/>
        <v/>
      </c>
    </row>
    <row r="4142" spans="1:17" x14ac:dyDescent="0.2">
      <c r="A4142" s="357" t="str">
        <f t="shared" si="198"/>
        <v/>
      </c>
      <c r="B4142" s="347"/>
      <c r="C4142" s="580"/>
      <c r="D4142" s="349"/>
      <c r="E4142" s="349"/>
      <c r="F4142" s="350"/>
      <c r="G4142" s="349"/>
      <c r="H4142" s="349"/>
      <c r="I4142" s="351"/>
      <c r="J4142" s="352"/>
      <c r="K4142" s="352"/>
      <c r="L4142" s="353"/>
      <c r="M4142" s="352"/>
      <c r="N4142" s="371"/>
      <c r="O4142" s="74">
        <f t="shared" si="200"/>
        <v>0</v>
      </c>
      <c r="P4142" s="74">
        <f t="shared" si="201"/>
        <v>0</v>
      </c>
      <c r="Q4142" s="96" t="str">
        <f t="shared" si="199"/>
        <v/>
      </c>
    </row>
    <row r="4143" spans="1:17" x14ac:dyDescent="0.2">
      <c r="A4143" s="357" t="str">
        <f t="shared" si="198"/>
        <v/>
      </c>
      <c r="B4143" s="347"/>
      <c r="C4143" s="580"/>
      <c r="D4143" s="349"/>
      <c r="E4143" s="349"/>
      <c r="F4143" s="350"/>
      <c r="G4143" s="349"/>
      <c r="H4143" s="349"/>
      <c r="I4143" s="351"/>
      <c r="J4143" s="352"/>
      <c r="K4143" s="352"/>
      <c r="L4143" s="353"/>
      <c r="M4143" s="352"/>
      <c r="N4143" s="371"/>
      <c r="O4143" s="74">
        <f t="shared" si="200"/>
        <v>0</v>
      </c>
      <c r="P4143" s="74">
        <f t="shared" si="201"/>
        <v>0</v>
      </c>
      <c r="Q4143" s="139" t="str">
        <f t="shared" si="199"/>
        <v/>
      </c>
    </row>
    <row r="4144" spans="1:17" x14ac:dyDescent="0.2">
      <c r="A4144" s="357" t="str">
        <f t="shared" si="198"/>
        <v/>
      </c>
      <c r="B4144" s="347"/>
      <c r="C4144" s="580"/>
      <c r="D4144" s="349"/>
      <c r="E4144" s="349"/>
      <c r="F4144" s="350"/>
      <c r="G4144" s="349"/>
      <c r="H4144" s="349"/>
      <c r="I4144" s="351"/>
      <c r="J4144" s="352"/>
      <c r="K4144" s="352"/>
      <c r="L4144" s="353"/>
      <c r="M4144" s="352"/>
      <c r="N4144" s="371"/>
      <c r="O4144" s="322">
        <f t="shared" si="200"/>
        <v>0</v>
      </c>
      <c r="P4144" s="322">
        <f t="shared" si="201"/>
        <v>0</v>
      </c>
      <c r="Q4144" s="323" t="str">
        <f t="shared" si="199"/>
        <v/>
      </c>
    </row>
    <row r="4145" spans="1:17" x14ac:dyDescent="0.2">
      <c r="A4145" s="357" t="str">
        <f t="shared" si="198"/>
        <v/>
      </c>
      <c r="B4145" s="347"/>
      <c r="C4145" s="580"/>
      <c r="D4145" s="349"/>
      <c r="E4145" s="349"/>
      <c r="F4145" s="350"/>
      <c r="G4145" s="349"/>
      <c r="H4145" s="349"/>
      <c r="I4145" s="351"/>
      <c r="J4145" s="352"/>
      <c r="K4145" s="352"/>
      <c r="L4145" s="353"/>
      <c r="M4145" s="352"/>
      <c r="N4145" s="371"/>
      <c r="O4145" s="74">
        <f t="shared" si="200"/>
        <v>0</v>
      </c>
      <c r="P4145" s="74">
        <f t="shared" si="201"/>
        <v>0</v>
      </c>
      <c r="Q4145" s="96" t="str">
        <f t="shared" si="199"/>
        <v/>
      </c>
    </row>
    <row r="4146" spans="1:17" x14ac:dyDescent="0.2">
      <c r="A4146" s="357" t="str">
        <f t="shared" ref="A4146:A5371" si="202">IF(B4146="","",ROW()-ROW($A$3))</f>
        <v/>
      </c>
      <c r="B4146" s="347"/>
      <c r="C4146" s="580"/>
      <c r="D4146" s="349"/>
      <c r="E4146" s="349"/>
      <c r="F4146" s="350"/>
      <c r="G4146" s="349"/>
      <c r="H4146" s="349"/>
      <c r="I4146" s="351"/>
      <c r="J4146" s="352"/>
      <c r="K4146" s="352"/>
      <c r="L4146" s="353"/>
      <c r="M4146" s="352"/>
      <c r="N4146" s="371"/>
      <c r="O4146" s="74">
        <f t="shared" si="200"/>
        <v>0</v>
      </c>
      <c r="P4146" s="74">
        <f t="shared" si="201"/>
        <v>0</v>
      </c>
      <c r="Q4146" s="96" t="str">
        <f t="shared" si="199"/>
        <v/>
      </c>
    </row>
    <row r="4147" spans="1:17" x14ac:dyDescent="0.2">
      <c r="A4147" s="357" t="str">
        <f t="shared" si="202"/>
        <v/>
      </c>
      <c r="B4147" s="347"/>
      <c r="C4147" s="580"/>
      <c r="D4147" s="349"/>
      <c r="E4147" s="349"/>
      <c r="F4147" s="350"/>
      <c r="G4147" s="349"/>
      <c r="H4147" s="349"/>
      <c r="I4147" s="351"/>
      <c r="J4147" s="352"/>
      <c r="K4147" s="352"/>
      <c r="L4147" s="353"/>
      <c r="M4147" s="352"/>
      <c r="N4147" s="371"/>
      <c r="O4147" s="74">
        <f t="shared" si="200"/>
        <v>0</v>
      </c>
      <c r="P4147" s="74">
        <f t="shared" si="201"/>
        <v>0</v>
      </c>
      <c r="Q4147" s="139" t="str">
        <f t="shared" si="199"/>
        <v/>
      </c>
    </row>
    <row r="4148" spans="1:17" x14ac:dyDescent="0.2">
      <c r="A4148" s="357" t="str">
        <f t="shared" si="202"/>
        <v/>
      </c>
      <c r="B4148" s="347"/>
      <c r="C4148" s="580"/>
      <c r="D4148" s="349"/>
      <c r="E4148" s="349"/>
      <c r="F4148" s="350"/>
      <c r="G4148" s="349"/>
      <c r="H4148" s="349"/>
      <c r="I4148" s="351"/>
      <c r="J4148" s="352"/>
      <c r="K4148" s="352"/>
      <c r="L4148" s="353"/>
      <c r="M4148" s="352"/>
      <c r="N4148" s="371"/>
      <c r="O4148" s="322">
        <f t="shared" si="200"/>
        <v>0</v>
      </c>
      <c r="P4148" s="322">
        <f t="shared" si="201"/>
        <v>0</v>
      </c>
      <c r="Q4148" s="323" t="str">
        <f t="shared" si="199"/>
        <v/>
      </c>
    </row>
    <row r="4149" spans="1:17" x14ac:dyDescent="0.2">
      <c r="A4149" s="357" t="str">
        <f t="shared" si="202"/>
        <v/>
      </c>
      <c r="B4149" s="347"/>
      <c r="C4149" s="580"/>
      <c r="D4149" s="349"/>
      <c r="E4149" s="349"/>
      <c r="F4149" s="350"/>
      <c r="G4149" s="349"/>
      <c r="H4149" s="349"/>
      <c r="I4149" s="351"/>
      <c r="J4149" s="352"/>
      <c r="K4149" s="352"/>
      <c r="L4149" s="353"/>
      <c r="M4149" s="352"/>
      <c r="N4149" s="371"/>
      <c r="O4149" s="74">
        <f t="shared" si="200"/>
        <v>0</v>
      </c>
      <c r="P4149" s="74">
        <f t="shared" si="201"/>
        <v>0</v>
      </c>
      <c r="Q4149" s="96" t="str">
        <f t="shared" si="199"/>
        <v/>
      </c>
    </row>
    <row r="4150" spans="1:17" x14ac:dyDescent="0.2">
      <c r="A4150" s="357"/>
      <c r="B4150" s="347"/>
      <c r="C4150" s="580"/>
      <c r="D4150" s="349"/>
      <c r="E4150" s="349"/>
      <c r="F4150" s="350"/>
      <c r="G4150" s="349"/>
      <c r="H4150" s="349"/>
      <c r="I4150" s="351"/>
      <c r="J4150" s="352"/>
      <c r="K4150" s="352"/>
      <c r="L4150" s="353"/>
      <c r="M4150" s="352"/>
      <c r="N4150" s="371"/>
      <c r="O4150" s="74"/>
      <c r="P4150" s="74"/>
      <c r="Q4150" s="96"/>
    </row>
    <row r="4151" spans="1:17" x14ac:dyDescent="0.2">
      <c r="A4151" s="357"/>
      <c r="B4151" s="347"/>
      <c r="C4151" s="580"/>
      <c r="D4151" s="349"/>
      <c r="E4151" s="349"/>
      <c r="F4151" s="350"/>
      <c r="G4151" s="349"/>
      <c r="H4151" s="349"/>
      <c r="I4151" s="351"/>
      <c r="J4151" s="352"/>
      <c r="K4151" s="352"/>
      <c r="L4151" s="353"/>
      <c r="M4151" s="352"/>
      <c r="N4151" s="371"/>
      <c r="O4151" s="74"/>
      <c r="P4151" s="74"/>
      <c r="Q4151" s="96"/>
    </row>
    <row r="4152" spans="1:17" x14ac:dyDescent="0.2">
      <c r="A4152" s="357"/>
      <c r="B4152" s="347"/>
      <c r="C4152" s="580"/>
      <c r="D4152" s="349"/>
      <c r="E4152" s="349"/>
      <c r="F4152" s="350"/>
      <c r="G4152" s="349"/>
      <c r="H4152" s="349"/>
      <c r="I4152" s="351"/>
      <c r="J4152" s="352"/>
      <c r="K4152" s="352"/>
      <c r="L4152" s="353"/>
      <c r="M4152" s="352"/>
      <c r="N4152" s="371"/>
      <c r="O4152" s="74"/>
      <c r="P4152" s="74"/>
      <c r="Q4152" s="96"/>
    </row>
    <row r="4153" spans="1:17" x14ac:dyDescent="0.2">
      <c r="A4153" s="357"/>
      <c r="B4153" s="347"/>
      <c r="C4153" s="580"/>
      <c r="D4153" s="349"/>
      <c r="E4153" s="349"/>
      <c r="F4153" s="350"/>
      <c r="G4153" s="349"/>
      <c r="H4153" s="349"/>
      <c r="I4153" s="351"/>
      <c r="J4153" s="352"/>
      <c r="K4153" s="352"/>
      <c r="L4153" s="353"/>
      <c r="M4153" s="352"/>
      <c r="N4153" s="371"/>
      <c r="O4153" s="74"/>
      <c r="P4153" s="74"/>
      <c r="Q4153" s="96"/>
    </row>
    <row r="4154" spans="1:17" x14ac:dyDescent="0.2">
      <c r="A4154" s="357"/>
      <c r="B4154" s="347"/>
      <c r="C4154" s="580"/>
      <c r="D4154" s="349"/>
      <c r="E4154" s="349"/>
      <c r="F4154" s="350"/>
      <c r="G4154" s="349"/>
      <c r="H4154" s="349"/>
      <c r="I4154" s="351"/>
      <c r="J4154" s="352"/>
      <c r="K4154" s="352"/>
      <c r="L4154" s="353"/>
      <c r="M4154" s="352"/>
      <c r="N4154" s="371"/>
      <c r="O4154" s="74"/>
      <c r="P4154" s="74"/>
      <c r="Q4154" s="96"/>
    </row>
    <row r="4155" spans="1:17" x14ac:dyDescent="0.2">
      <c r="A4155" s="357"/>
      <c r="B4155" s="347"/>
      <c r="C4155" s="580"/>
      <c r="D4155" s="349"/>
      <c r="E4155" s="349"/>
      <c r="F4155" s="350"/>
      <c r="G4155" s="349"/>
      <c r="H4155" s="349"/>
      <c r="I4155" s="351"/>
      <c r="J4155" s="352"/>
      <c r="K4155" s="352"/>
      <c r="L4155" s="353"/>
      <c r="M4155" s="352"/>
      <c r="N4155" s="371"/>
      <c r="O4155" s="74"/>
      <c r="P4155" s="74"/>
      <c r="Q4155" s="96"/>
    </row>
    <row r="4156" spans="1:17" x14ac:dyDescent="0.2">
      <c r="A4156" s="357"/>
      <c r="B4156" s="347"/>
      <c r="C4156" s="580"/>
      <c r="D4156" s="349"/>
      <c r="E4156" s="349"/>
      <c r="F4156" s="350"/>
      <c r="G4156" s="349"/>
      <c r="H4156" s="349"/>
      <c r="I4156" s="351"/>
      <c r="J4156" s="352"/>
      <c r="K4156" s="352"/>
      <c r="L4156" s="353"/>
      <c r="M4156" s="352"/>
      <c r="N4156" s="371"/>
      <c r="O4156" s="74"/>
      <c r="P4156" s="74"/>
      <c r="Q4156" s="96"/>
    </row>
    <row r="4157" spans="1:17" x14ac:dyDescent="0.2">
      <c r="A4157" s="357"/>
      <c r="B4157" s="347"/>
      <c r="C4157" s="580"/>
      <c r="D4157" s="349"/>
      <c r="E4157" s="349"/>
      <c r="F4157" s="350"/>
      <c r="G4157" s="349"/>
      <c r="H4157" s="349"/>
      <c r="I4157" s="351"/>
      <c r="J4157" s="352"/>
      <c r="K4157" s="352"/>
      <c r="L4157" s="353"/>
      <c r="M4157" s="352"/>
      <c r="N4157" s="371"/>
      <c r="O4157" s="74"/>
      <c r="P4157" s="74"/>
      <c r="Q4157" s="96"/>
    </row>
    <row r="4158" spans="1:17" x14ac:dyDescent="0.2">
      <c r="A4158" s="357"/>
      <c r="B4158" s="347"/>
      <c r="C4158" s="580"/>
      <c r="D4158" s="349"/>
      <c r="E4158" s="349"/>
      <c r="F4158" s="350"/>
      <c r="G4158" s="349"/>
      <c r="H4158" s="349"/>
      <c r="I4158" s="351"/>
      <c r="J4158" s="352"/>
      <c r="K4158" s="352"/>
      <c r="L4158" s="353"/>
      <c r="M4158" s="352"/>
      <c r="N4158" s="371"/>
      <c r="O4158" s="74"/>
      <c r="P4158" s="74"/>
      <c r="Q4158" s="96"/>
    </row>
    <row r="4159" spans="1:17" x14ac:dyDescent="0.2">
      <c r="A4159" s="357"/>
      <c r="B4159" s="347"/>
      <c r="C4159" s="580"/>
      <c r="D4159" s="349"/>
      <c r="E4159" s="349"/>
      <c r="F4159" s="350"/>
      <c r="G4159" s="349"/>
      <c r="H4159" s="349"/>
      <c r="I4159" s="351"/>
      <c r="J4159" s="352"/>
      <c r="K4159" s="352"/>
      <c r="L4159" s="353"/>
      <c r="M4159" s="352"/>
      <c r="N4159" s="371"/>
      <c r="O4159" s="74"/>
      <c r="P4159" s="74"/>
      <c r="Q4159" s="96"/>
    </row>
    <row r="4160" spans="1:17" x14ac:dyDescent="0.2">
      <c r="A4160" s="357"/>
      <c r="B4160" s="347"/>
      <c r="C4160" s="580"/>
      <c r="D4160" s="349"/>
      <c r="E4160" s="349"/>
      <c r="F4160" s="350"/>
      <c r="G4160" s="349"/>
      <c r="H4160" s="349"/>
      <c r="I4160" s="351"/>
      <c r="J4160" s="352"/>
      <c r="K4160" s="352"/>
      <c r="L4160" s="353"/>
      <c r="M4160" s="352"/>
      <c r="N4160" s="371"/>
      <c r="O4160" s="74"/>
      <c r="P4160" s="74"/>
      <c r="Q4160" s="96"/>
    </row>
    <row r="4161" spans="1:17" x14ac:dyDescent="0.2">
      <c r="A4161" s="357"/>
      <c r="B4161" s="347"/>
      <c r="C4161" s="580"/>
      <c r="D4161" s="349"/>
      <c r="E4161" s="349"/>
      <c r="F4161" s="350"/>
      <c r="G4161" s="349"/>
      <c r="H4161" s="349"/>
      <c r="I4161" s="351"/>
      <c r="J4161" s="352"/>
      <c r="K4161" s="352"/>
      <c r="L4161" s="353"/>
      <c r="M4161" s="352"/>
      <c r="N4161" s="371"/>
      <c r="O4161" s="74"/>
      <c r="P4161" s="74"/>
      <c r="Q4161" s="96"/>
    </row>
    <row r="4162" spans="1:17" x14ac:dyDescent="0.2">
      <c r="A4162" s="357"/>
      <c r="B4162" s="347"/>
      <c r="C4162" s="580"/>
      <c r="D4162" s="349"/>
      <c r="E4162" s="349"/>
      <c r="F4162" s="350"/>
      <c r="G4162" s="349"/>
      <c r="H4162" s="349"/>
      <c r="I4162" s="351"/>
      <c r="J4162" s="352"/>
      <c r="K4162" s="352"/>
      <c r="L4162" s="353"/>
      <c r="M4162" s="352"/>
      <c r="N4162" s="371"/>
      <c r="O4162" s="74"/>
      <c r="P4162" s="74"/>
      <c r="Q4162" s="96"/>
    </row>
    <row r="4163" spans="1:17" x14ac:dyDescent="0.2">
      <c r="A4163" s="357"/>
      <c r="B4163" s="347"/>
      <c r="C4163" s="580"/>
      <c r="D4163" s="349"/>
      <c r="E4163" s="349"/>
      <c r="F4163" s="350"/>
      <c r="G4163" s="349"/>
      <c r="H4163" s="349"/>
      <c r="I4163" s="351"/>
      <c r="J4163" s="352"/>
      <c r="K4163" s="352"/>
      <c r="L4163" s="353"/>
      <c r="M4163" s="352"/>
      <c r="N4163" s="371"/>
      <c r="O4163" s="74"/>
      <c r="P4163" s="74"/>
      <c r="Q4163" s="96"/>
    </row>
    <row r="4164" spans="1:17" x14ac:dyDescent="0.2">
      <c r="A4164" s="357"/>
      <c r="B4164" s="347"/>
      <c r="C4164" s="580"/>
      <c r="D4164" s="349"/>
      <c r="E4164" s="349"/>
      <c r="F4164" s="350"/>
      <c r="G4164" s="349"/>
      <c r="H4164" s="349"/>
      <c r="I4164" s="351"/>
      <c r="J4164" s="352"/>
      <c r="K4164" s="352"/>
      <c r="L4164" s="353"/>
      <c r="M4164" s="352"/>
      <c r="N4164" s="371"/>
      <c r="O4164" s="74"/>
      <c r="P4164" s="74"/>
      <c r="Q4164" s="96"/>
    </row>
    <row r="4165" spans="1:17" x14ac:dyDescent="0.2">
      <c r="A4165" s="357"/>
      <c r="B4165" s="347"/>
      <c r="C4165" s="580"/>
      <c r="D4165" s="349"/>
      <c r="E4165" s="349"/>
      <c r="F4165" s="350"/>
      <c r="G4165" s="349"/>
      <c r="H4165" s="349"/>
      <c r="I4165" s="351"/>
      <c r="J4165" s="352"/>
      <c r="K4165" s="352"/>
      <c r="L4165" s="353"/>
      <c r="M4165" s="352"/>
      <c r="N4165" s="371"/>
      <c r="O4165" s="74"/>
      <c r="P4165" s="74"/>
      <c r="Q4165" s="96"/>
    </row>
    <row r="4166" spans="1:17" x14ac:dyDescent="0.2">
      <c r="A4166" s="357"/>
      <c r="B4166" s="347"/>
      <c r="C4166" s="580"/>
      <c r="D4166" s="349"/>
      <c r="E4166" s="349"/>
      <c r="F4166" s="350"/>
      <c r="G4166" s="349"/>
      <c r="H4166" s="349"/>
      <c r="I4166" s="351"/>
      <c r="J4166" s="352"/>
      <c r="K4166" s="352"/>
      <c r="L4166" s="353"/>
      <c r="M4166" s="352"/>
      <c r="N4166" s="371"/>
      <c r="O4166" s="74"/>
      <c r="P4166" s="74"/>
      <c r="Q4166" s="96"/>
    </row>
    <row r="4167" spans="1:17" x14ac:dyDescent="0.2">
      <c r="A4167" s="357"/>
      <c r="B4167" s="347"/>
      <c r="C4167" s="580"/>
      <c r="D4167" s="349"/>
      <c r="E4167" s="349"/>
      <c r="F4167" s="350"/>
      <c r="G4167" s="349"/>
      <c r="H4167" s="349"/>
      <c r="I4167" s="351"/>
      <c r="J4167" s="352"/>
      <c r="K4167" s="352"/>
      <c r="L4167" s="353"/>
      <c r="M4167" s="352"/>
      <c r="N4167" s="371"/>
      <c r="O4167" s="74"/>
      <c r="P4167" s="74"/>
      <c r="Q4167" s="96"/>
    </row>
    <row r="4168" spans="1:17" x14ac:dyDescent="0.2">
      <c r="A4168" s="357"/>
      <c r="B4168" s="347"/>
      <c r="C4168" s="580"/>
      <c r="D4168" s="349"/>
      <c r="E4168" s="349"/>
      <c r="F4168" s="350"/>
      <c r="G4168" s="349"/>
      <c r="H4168" s="349"/>
      <c r="I4168" s="351"/>
      <c r="J4168" s="352"/>
      <c r="K4168" s="352"/>
      <c r="L4168" s="353"/>
      <c r="M4168" s="352"/>
      <c r="N4168" s="371"/>
      <c r="O4168" s="74"/>
      <c r="P4168" s="74"/>
      <c r="Q4168" s="96"/>
    </row>
    <row r="4169" spans="1:17" x14ac:dyDescent="0.2">
      <c r="A4169" s="357"/>
      <c r="B4169" s="347"/>
      <c r="C4169" s="580"/>
      <c r="D4169" s="349"/>
      <c r="E4169" s="349"/>
      <c r="F4169" s="350"/>
      <c r="G4169" s="349"/>
      <c r="H4169" s="349"/>
      <c r="I4169" s="351"/>
      <c r="J4169" s="352"/>
      <c r="K4169" s="352"/>
      <c r="L4169" s="353"/>
      <c r="M4169" s="352"/>
      <c r="N4169" s="371"/>
      <c r="O4169" s="74"/>
      <c r="P4169" s="74"/>
      <c r="Q4169" s="96"/>
    </row>
    <row r="4170" spans="1:17" x14ac:dyDescent="0.2">
      <c r="A4170" s="357"/>
      <c r="B4170" s="347"/>
      <c r="C4170" s="580"/>
      <c r="D4170" s="349"/>
      <c r="E4170" s="349"/>
      <c r="F4170" s="350"/>
      <c r="G4170" s="349"/>
      <c r="H4170" s="349"/>
      <c r="I4170" s="351"/>
      <c r="J4170" s="352"/>
      <c r="K4170" s="352"/>
      <c r="L4170" s="353"/>
      <c r="M4170" s="352"/>
      <c r="N4170" s="371"/>
      <c r="O4170" s="74"/>
      <c r="P4170" s="74"/>
      <c r="Q4170" s="96"/>
    </row>
    <row r="4171" spans="1:17" x14ac:dyDescent="0.2">
      <c r="A4171" s="357"/>
      <c r="B4171" s="347"/>
      <c r="C4171" s="580"/>
      <c r="D4171" s="349"/>
      <c r="E4171" s="349"/>
      <c r="F4171" s="350"/>
      <c r="G4171" s="349"/>
      <c r="H4171" s="349"/>
      <c r="I4171" s="351"/>
      <c r="J4171" s="352"/>
      <c r="K4171" s="352"/>
      <c r="L4171" s="353"/>
      <c r="M4171" s="352"/>
      <c r="N4171" s="371"/>
      <c r="O4171" s="74"/>
      <c r="P4171" s="74"/>
      <c r="Q4171" s="96"/>
    </row>
    <row r="4172" spans="1:17" x14ac:dyDescent="0.2">
      <c r="A4172" s="357"/>
      <c r="B4172" s="347"/>
      <c r="C4172" s="580"/>
      <c r="D4172" s="349"/>
      <c r="E4172" s="349"/>
      <c r="F4172" s="350"/>
      <c r="G4172" s="349"/>
      <c r="H4172" s="349"/>
      <c r="I4172" s="351"/>
      <c r="J4172" s="352"/>
      <c r="K4172" s="352"/>
      <c r="L4172" s="353"/>
      <c r="M4172" s="352"/>
      <c r="N4172" s="371"/>
      <c r="O4172" s="74"/>
      <c r="P4172" s="74"/>
      <c r="Q4172" s="96"/>
    </row>
    <row r="4173" spans="1:17" x14ac:dyDescent="0.2">
      <c r="A4173" s="357"/>
      <c r="B4173" s="347"/>
      <c r="C4173" s="580"/>
      <c r="D4173" s="349"/>
      <c r="E4173" s="349"/>
      <c r="F4173" s="350"/>
      <c r="G4173" s="349"/>
      <c r="H4173" s="349"/>
      <c r="I4173" s="351"/>
      <c r="J4173" s="352"/>
      <c r="K4173" s="352"/>
      <c r="L4173" s="353"/>
      <c r="M4173" s="352"/>
      <c r="N4173" s="371"/>
      <c r="O4173" s="74"/>
      <c r="P4173" s="74"/>
      <c r="Q4173" s="96"/>
    </row>
    <row r="4174" spans="1:17" x14ac:dyDescent="0.2">
      <c r="A4174" s="357"/>
      <c r="B4174" s="347"/>
      <c r="C4174" s="580"/>
      <c r="D4174" s="349"/>
      <c r="E4174" s="349"/>
      <c r="F4174" s="350"/>
      <c r="G4174" s="349"/>
      <c r="H4174" s="349"/>
      <c r="I4174" s="351"/>
      <c r="J4174" s="352"/>
      <c r="K4174" s="352"/>
      <c r="L4174" s="353"/>
      <c r="M4174" s="352"/>
      <c r="N4174" s="371"/>
      <c r="O4174" s="74"/>
      <c r="P4174" s="74"/>
      <c r="Q4174" s="96"/>
    </row>
    <row r="4175" spans="1:17" x14ac:dyDescent="0.2">
      <c r="A4175" s="357"/>
      <c r="B4175" s="347"/>
      <c r="C4175" s="580"/>
      <c r="D4175" s="349"/>
      <c r="E4175" s="349"/>
      <c r="F4175" s="350"/>
      <c r="G4175" s="349"/>
      <c r="H4175" s="349"/>
      <c r="I4175" s="351"/>
      <c r="J4175" s="352"/>
      <c r="K4175" s="352"/>
      <c r="L4175" s="353"/>
      <c r="M4175" s="352"/>
      <c r="N4175" s="371"/>
      <c r="O4175" s="74"/>
      <c r="P4175" s="74"/>
      <c r="Q4175" s="96"/>
    </row>
    <row r="4176" spans="1:17" x14ac:dyDescent="0.2">
      <c r="A4176" s="357"/>
      <c r="B4176" s="347"/>
      <c r="C4176" s="580"/>
      <c r="D4176" s="349"/>
      <c r="E4176" s="349"/>
      <c r="F4176" s="350"/>
      <c r="G4176" s="349"/>
      <c r="H4176" s="349"/>
      <c r="I4176" s="351"/>
      <c r="J4176" s="352"/>
      <c r="K4176" s="352"/>
      <c r="L4176" s="353"/>
      <c r="M4176" s="352"/>
      <c r="N4176" s="371"/>
      <c r="O4176" s="74"/>
      <c r="P4176" s="74"/>
      <c r="Q4176" s="96"/>
    </row>
    <row r="4177" spans="1:17" x14ac:dyDescent="0.2">
      <c r="A4177" s="357"/>
      <c r="B4177" s="347"/>
      <c r="C4177" s="580"/>
      <c r="D4177" s="349"/>
      <c r="E4177" s="349"/>
      <c r="F4177" s="350"/>
      <c r="G4177" s="349"/>
      <c r="H4177" s="349"/>
      <c r="I4177" s="351"/>
      <c r="J4177" s="352"/>
      <c r="K4177" s="352"/>
      <c r="L4177" s="353"/>
      <c r="M4177" s="352"/>
      <c r="N4177" s="371"/>
      <c r="O4177" s="74"/>
      <c r="P4177" s="74"/>
      <c r="Q4177" s="96"/>
    </row>
    <row r="4178" spans="1:17" x14ac:dyDescent="0.2">
      <c r="A4178" s="357"/>
      <c r="B4178" s="347"/>
      <c r="C4178" s="580"/>
      <c r="D4178" s="349"/>
      <c r="E4178" s="349"/>
      <c r="F4178" s="350"/>
      <c r="G4178" s="349"/>
      <c r="H4178" s="349"/>
      <c r="I4178" s="351"/>
      <c r="J4178" s="352"/>
      <c r="K4178" s="352"/>
      <c r="L4178" s="353"/>
      <c r="M4178" s="352"/>
      <c r="N4178" s="371"/>
      <c r="O4178" s="74"/>
      <c r="P4178" s="74"/>
      <c r="Q4178" s="96"/>
    </row>
    <row r="4179" spans="1:17" x14ac:dyDescent="0.2">
      <c r="A4179" s="357"/>
      <c r="B4179" s="347"/>
      <c r="C4179" s="580"/>
      <c r="D4179" s="349"/>
      <c r="E4179" s="349"/>
      <c r="F4179" s="350"/>
      <c r="G4179" s="349"/>
      <c r="H4179" s="349"/>
      <c r="I4179" s="351"/>
      <c r="J4179" s="352"/>
      <c r="K4179" s="352"/>
      <c r="L4179" s="353"/>
      <c r="M4179" s="352"/>
      <c r="N4179" s="371"/>
      <c r="O4179" s="74"/>
      <c r="P4179" s="74"/>
      <c r="Q4179" s="96"/>
    </row>
    <row r="4180" spans="1:17" x14ac:dyDescent="0.2">
      <c r="A4180" s="357"/>
      <c r="B4180" s="347"/>
      <c r="C4180" s="580"/>
      <c r="D4180" s="349"/>
      <c r="E4180" s="349"/>
      <c r="F4180" s="350"/>
      <c r="G4180" s="349"/>
      <c r="H4180" s="349"/>
      <c r="I4180" s="351"/>
      <c r="J4180" s="352"/>
      <c r="K4180" s="352"/>
      <c r="L4180" s="353"/>
      <c r="M4180" s="352"/>
      <c r="N4180" s="371"/>
      <c r="O4180" s="74"/>
      <c r="P4180" s="74"/>
      <c r="Q4180" s="96"/>
    </row>
    <row r="4181" spans="1:17" x14ac:dyDescent="0.2">
      <c r="A4181" s="357"/>
      <c r="B4181" s="347"/>
      <c r="C4181" s="580"/>
      <c r="D4181" s="349"/>
      <c r="E4181" s="349"/>
      <c r="F4181" s="350"/>
      <c r="G4181" s="349"/>
      <c r="H4181" s="349"/>
      <c r="I4181" s="351"/>
      <c r="J4181" s="352"/>
      <c r="K4181" s="352"/>
      <c r="L4181" s="353"/>
      <c r="M4181" s="352"/>
      <c r="N4181" s="371"/>
      <c r="O4181" s="74"/>
      <c r="P4181" s="74"/>
      <c r="Q4181" s="96"/>
    </row>
    <row r="4182" spans="1:17" x14ac:dyDescent="0.2">
      <c r="A4182" s="357"/>
      <c r="B4182" s="347"/>
      <c r="C4182" s="580"/>
      <c r="D4182" s="349"/>
      <c r="E4182" s="349"/>
      <c r="F4182" s="350"/>
      <c r="G4182" s="349"/>
      <c r="H4182" s="349"/>
      <c r="I4182" s="351"/>
      <c r="J4182" s="352"/>
      <c r="K4182" s="352"/>
      <c r="L4182" s="353"/>
      <c r="M4182" s="352"/>
      <c r="N4182" s="371"/>
      <c r="O4182" s="74"/>
      <c r="P4182" s="74"/>
      <c r="Q4182" s="96"/>
    </row>
    <row r="4183" spans="1:17" x14ac:dyDescent="0.2">
      <c r="A4183" s="357"/>
      <c r="B4183" s="347"/>
      <c r="C4183" s="580"/>
      <c r="D4183" s="349"/>
      <c r="E4183" s="349"/>
      <c r="F4183" s="350"/>
      <c r="G4183" s="349"/>
      <c r="H4183" s="349"/>
      <c r="I4183" s="351"/>
      <c r="J4183" s="352"/>
      <c r="K4183" s="352"/>
      <c r="L4183" s="353"/>
      <c r="M4183" s="352"/>
      <c r="N4183" s="371"/>
      <c r="O4183" s="74"/>
      <c r="P4183" s="74"/>
      <c r="Q4183" s="96"/>
    </row>
    <row r="4184" spans="1:17" x14ac:dyDescent="0.2">
      <c r="A4184" s="357"/>
      <c r="B4184" s="347"/>
      <c r="C4184" s="580"/>
      <c r="D4184" s="349"/>
      <c r="E4184" s="349"/>
      <c r="F4184" s="350"/>
      <c r="G4184" s="349"/>
      <c r="H4184" s="349"/>
      <c r="I4184" s="351"/>
      <c r="J4184" s="352"/>
      <c r="K4184" s="352"/>
      <c r="L4184" s="353"/>
      <c r="M4184" s="352"/>
      <c r="N4184" s="371"/>
      <c r="O4184" s="74"/>
      <c r="P4184" s="74"/>
      <c r="Q4184" s="96"/>
    </row>
    <row r="4185" spans="1:17" x14ac:dyDescent="0.2">
      <c r="A4185" s="357"/>
      <c r="B4185" s="347"/>
      <c r="C4185" s="580"/>
      <c r="D4185" s="349"/>
      <c r="E4185" s="349"/>
      <c r="F4185" s="350"/>
      <c r="G4185" s="349"/>
      <c r="H4185" s="349"/>
      <c r="I4185" s="351"/>
      <c r="J4185" s="352"/>
      <c r="K4185" s="352"/>
      <c r="L4185" s="353"/>
      <c r="M4185" s="352"/>
      <c r="N4185" s="371"/>
      <c r="O4185" s="74"/>
      <c r="P4185" s="74"/>
      <c r="Q4185" s="96"/>
    </row>
    <row r="4186" spans="1:17" x14ac:dyDescent="0.2">
      <c r="A4186" s="357"/>
      <c r="B4186" s="347"/>
      <c r="C4186" s="580"/>
      <c r="D4186" s="349"/>
      <c r="E4186" s="349"/>
      <c r="F4186" s="350"/>
      <c r="G4186" s="349"/>
      <c r="H4186" s="349"/>
      <c r="I4186" s="351"/>
      <c r="J4186" s="352"/>
      <c r="K4186" s="352"/>
      <c r="L4186" s="353"/>
      <c r="M4186" s="352"/>
      <c r="N4186" s="371"/>
      <c r="O4186" s="74"/>
      <c r="P4186" s="74"/>
      <c r="Q4186" s="96"/>
    </row>
    <row r="4187" spans="1:17" x14ac:dyDescent="0.2">
      <c r="A4187" s="357"/>
      <c r="B4187" s="347"/>
      <c r="C4187" s="580"/>
      <c r="D4187" s="349"/>
      <c r="E4187" s="349"/>
      <c r="F4187" s="350"/>
      <c r="G4187" s="349"/>
      <c r="H4187" s="349"/>
      <c r="I4187" s="351"/>
      <c r="J4187" s="352"/>
      <c r="K4187" s="352"/>
      <c r="L4187" s="353"/>
      <c r="M4187" s="352"/>
      <c r="N4187" s="371"/>
      <c r="O4187" s="74"/>
      <c r="P4187" s="74"/>
      <c r="Q4187" s="96"/>
    </row>
    <row r="4188" spans="1:17" x14ac:dyDescent="0.2">
      <c r="A4188" s="357"/>
      <c r="B4188" s="347"/>
      <c r="C4188" s="580"/>
      <c r="D4188" s="349"/>
      <c r="E4188" s="349"/>
      <c r="F4188" s="350"/>
      <c r="G4188" s="349"/>
      <c r="H4188" s="349"/>
      <c r="I4188" s="351"/>
      <c r="J4188" s="352"/>
      <c r="K4188" s="352"/>
      <c r="L4188" s="353"/>
      <c r="M4188" s="352"/>
      <c r="N4188" s="371"/>
      <c r="O4188" s="74"/>
      <c r="P4188" s="74"/>
      <c r="Q4188" s="96"/>
    </row>
    <row r="4189" spans="1:17" x14ac:dyDescent="0.2">
      <c r="A4189" s="357"/>
      <c r="B4189" s="347"/>
      <c r="C4189" s="580"/>
      <c r="D4189" s="349"/>
      <c r="E4189" s="349"/>
      <c r="F4189" s="350"/>
      <c r="G4189" s="349"/>
      <c r="H4189" s="349"/>
      <c r="I4189" s="351"/>
      <c r="J4189" s="352"/>
      <c r="K4189" s="352"/>
      <c r="L4189" s="353"/>
      <c r="M4189" s="352"/>
      <c r="N4189" s="371"/>
      <c r="O4189" s="74"/>
      <c r="P4189" s="74"/>
      <c r="Q4189" s="96"/>
    </row>
    <row r="4190" spans="1:17" x14ac:dyDescent="0.2">
      <c r="A4190" s="357"/>
      <c r="B4190" s="347"/>
      <c r="C4190" s="580"/>
      <c r="D4190" s="349"/>
      <c r="E4190" s="349"/>
      <c r="F4190" s="350"/>
      <c r="G4190" s="349"/>
      <c r="H4190" s="349"/>
      <c r="I4190" s="351"/>
      <c r="J4190" s="352"/>
      <c r="K4190" s="352"/>
      <c r="L4190" s="353"/>
      <c r="M4190" s="352"/>
      <c r="N4190" s="371"/>
      <c r="O4190" s="74"/>
      <c r="P4190" s="74"/>
      <c r="Q4190" s="96"/>
    </row>
    <row r="4191" spans="1:17" x14ac:dyDescent="0.2">
      <c r="A4191" s="357"/>
      <c r="B4191" s="347"/>
      <c r="C4191" s="580"/>
      <c r="D4191" s="349"/>
      <c r="E4191" s="349"/>
      <c r="F4191" s="350"/>
      <c r="G4191" s="349"/>
      <c r="H4191" s="349"/>
      <c r="I4191" s="351"/>
      <c r="J4191" s="352"/>
      <c r="K4191" s="352"/>
      <c r="L4191" s="353"/>
      <c r="M4191" s="352"/>
      <c r="N4191" s="371"/>
      <c r="O4191" s="74"/>
      <c r="P4191" s="74"/>
      <c r="Q4191" s="96"/>
    </row>
    <row r="4192" spans="1:17" x14ac:dyDescent="0.2">
      <c r="A4192" s="357"/>
      <c r="B4192" s="347"/>
      <c r="C4192" s="580"/>
      <c r="D4192" s="349"/>
      <c r="E4192" s="349"/>
      <c r="F4192" s="350"/>
      <c r="G4192" s="349"/>
      <c r="H4192" s="349"/>
      <c r="I4192" s="351"/>
      <c r="J4192" s="352"/>
      <c r="K4192" s="352"/>
      <c r="L4192" s="353"/>
      <c r="M4192" s="352"/>
      <c r="N4192" s="371"/>
      <c r="O4192" s="74"/>
      <c r="P4192" s="74"/>
      <c r="Q4192" s="96"/>
    </row>
    <row r="4193" spans="1:17" x14ac:dyDescent="0.2">
      <c r="A4193" s="357"/>
      <c r="B4193" s="347"/>
      <c r="C4193" s="580"/>
      <c r="D4193" s="349"/>
      <c r="E4193" s="349"/>
      <c r="F4193" s="350"/>
      <c r="G4193" s="349"/>
      <c r="H4193" s="349"/>
      <c r="I4193" s="351"/>
      <c r="J4193" s="352"/>
      <c r="K4193" s="352"/>
      <c r="L4193" s="353"/>
      <c r="M4193" s="352"/>
      <c r="N4193" s="371"/>
      <c r="O4193" s="74"/>
      <c r="P4193" s="74"/>
      <c r="Q4193" s="96"/>
    </row>
    <row r="4194" spans="1:17" x14ac:dyDescent="0.2">
      <c r="A4194" s="357"/>
      <c r="B4194" s="347"/>
      <c r="C4194" s="580"/>
      <c r="D4194" s="349"/>
      <c r="E4194" s="349"/>
      <c r="F4194" s="350"/>
      <c r="G4194" s="349"/>
      <c r="H4194" s="349"/>
      <c r="I4194" s="351"/>
      <c r="J4194" s="352"/>
      <c r="K4194" s="352"/>
      <c r="L4194" s="353"/>
      <c r="M4194" s="352"/>
      <c r="N4194" s="371"/>
      <c r="O4194" s="74"/>
      <c r="P4194" s="74"/>
      <c r="Q4194" s="96"/>
    </row>
    <row r="4195" spans="1:17" x14ac:dyDescent="0.2">
      <c r="A4195" s="357"/>
      <c r="B4195" s="347"/>
      <c r="C4195" s="580"/>
      <c r="D4195" s="349"/>
      <c r="E4195" s="349"/>
      <c r="F4195" s="350"/>
      <c r="G4195" s="349"/>
      <c r="H4195" s="349"/>
      <c r="I4195" s="351"/>
      <c r="J4195" s="352"/>
      <c r="K4195" s="352"/>
      <c r="L4195" s="353"/>
      <c r="M4195" s="352"/>
      <c r="N4195" s="371"/>
      <c r="O4195" s="74"/>
      <c r="P4195" s="74"/>
      <c r="Q4195" s="96"/>
    </row>
    <row r="4196" spans="1:17" x14ac:dyDescent="0.2">
      <c r="A4196" s="357"/>
      <c r="B4196" s="347"/>
      <c r="C4196" s="580"/>
      <c r="D4196" s="349"/>
      <c r="E4196" s="349"/>
      <c r="F4196" s="350"/>
      <c r="G4196" s="349"/>
      <c r="H4196" s="349"/>
      <c r="I4196" s="351"/>
      <c r="J4196" s="352"/>
      <c r="K4196" s="352"/>
      <c r="L4196" s="353"/>
      <c r="M4196" s="352"/>
      <c r="N4196" s="371"/>
      <c r="O4196" s="74"/>
      <c r="P4196" s="74"/>
      <c r="Q4196" s="96"/>
    </row>
    <row r="4197" spans="1:17" x14ac:dyDescent="0.2">
      <c r="A4197" s="357"/>
      <c r="B4197" s="347"/>
      <c r="C4197" s="580"/>
      <c r="D4197" s="349"/>
      <c r="E4197" s="349"/>
      <c r="F4197" s="350"/>
      <c r="G4197" s="349"/>
      <c r="H4197" s="349"/>
      <c r="I4197" s="351"/>
      <c r="J4197" s="352"/>
      <c r="K4197" s="352"/>
      <c r="L4197" s="353"/>
      <c r="M4197" s="352"/>
      <c r="N4197" s="371"/>
      <c r="O4197" s="74"/>
      <c r="P4197" s="74"/>
      <c r="Q4197" s="96"/>
    </row>
    <row r="4198" spans="1:17" x14ac:dyDescent="0.2">
      <c r="A4198" s="357"/>
      <c r="B4198" s="347"/>
      <c r="C4198" s="580"/>
      <c r="D4198" s="349"/>
      <c r="E4198" s="349"/>
      <c r="F4198" s="350"/>
      <c r="G4198" s="349"/>
      <c r="H4198" s="349"/>
      <c r="I4198" s="351"/>
      <c r="J4198" s="352"/>
      <c r="K4198" s="352"/>
      <c r="L4198" s="353"/>
      <c r="M4198" s="352"/>
      <c r="N4198" s="371"/>
      <c r="O4198" s="74"/>
      <c r="P4198" s="74"/>
      <c r="Q4198" s="96"/>
    </row>
    <row r="4199" spans="1:17" x14ac:dyDescent="0.2">
      <c r="A4199" s="357"/>
      <c r="B4199" s="347"/>
      <c r="C4199" s="580"/>
      <c r="D4199" s="349"/>
      <c r="E4199" s="349"/>
      <c r="F4199" s="350"/>
      <c r="G4199" s="349"/>
      <c r="H4199" s="349"/>
      <c r="I4199" s="351"/>
      <c r="J4199" s="352"/>
      <c r="K4199" s="352"/>
      <c r="L4199" s="353"/>
      <c r="M4199" s="352"/>
      <c r="N4199" s="371"/>
      <c r="O4199" s="74"/>
      <c r="P4199" s="74"/>
      <c r="Q4199" s="96"/>
    </row>
    <row r="4200" spans="1:17" x14ac:dyDescent="0.2">
      <c r="A4200" s="357"/>
      <c r="B4200" s="347"/>
      <c r="C4200" s="580"/>
      <c r="D4200" s="349"/>
      <c r="E4200" s="349"/>
      <c r="F4200" s="350"/>
      <c r="G4200" s="349"/>
      <c r="H4200" s="349"/>
      <c r="I4200" s="351"/>
      <c r="J4200" s="352"/>
      <c r="K4200" s="352"/>
      <c r="L4200" s="353"/>
      <c r="M4200" s="352"/>
      <c r="N4200" s="371"/>
      <c r="O4200" s="74"/>
      <c r="P4200" s="74"/>
      <c r="Q4200" s="96"/>
    </row>
    <row r="4201" spans="1:17" x14ac:dyDescent="0.2">
      <c r="A4201" s="357"/>
      <c r="B4201" s="347"/>
      <c r="C4201" s="580"/>
      <c r="D4201" s="349"/>
      <c r="E4201" s="349"/>
      <c r="F4201" s="350"/>
      <c r="G4201" s="349"/>
      <c r="H4201" s="349"/>
      <c r="I4201" s="351"/>
      <c r="J4201" s="352"/>
      <c r="K4201" s="352"/>
      <c r="L4201" s="353"/>
      <c r="M4201" s="352"/>
      <c r="N4201" s="371"/>
      <c r="O4201" s="74"/>
      <c r="P4201" s="74"/>
      <c r="Q4201" s="96"/>
    </row>
    <row r="4202" spans="1:17" x14ac:dyDescent="0.2">
      <c r="A4202" s="357"/>
      <c r="B4202" s="347"/>
      <c r="C4202" s="580"/>
      <c r="D4202" s="349"/>
      <c r="E4202" s="349"/>
      <c r="F4202" s="350"/>
      <c r="G4202" s="349"/>
      <c r="H4202" s="349"/>
      <c r="I4202" s="351"/>
      <c r="J4202" s="352"/>
      <c r="K4202" s="352"/>
      <c r="L4202" s="353"/>
      <c r="M4202" s="352"/>
      <c r="N4202" s="371"/>
      <c r="O4202" s="74"/>
      <c r="P4202" s="74"/>
      <c r="Q4202" s="96"/>
    </row>
    <row r="4203" spans="1:17" x14ac:dyDescent="0.2">
      <c r="A4203" s="357"/>
      <c r="B4203" s="347"/>
      <c r="C4203" s="580"/>
      <c r="D4203" s="349"/>
      <c r="E4203" s="349"/>
      <c r="F4203" s="350"/>
      <c r="G4203" s="349"/>
      <c r="H4203" s="349"/>
      <c r="I4203" s="351"/>
      <c r="J4203" s="352"/>
      <c r="K4203" s="352"/>
      <c r="L4203" s="353"/>
      <c r="M4203" s="352"/>
      <c r="N4203" s="371"/>
      <c r="O4203" s="74"/>
      <c r="P4203" s="74"/>
      <c r="Q4203" s="96"/>
    </row>
    <row r="4204" spans="1:17" x14ac:dyDescent="0.2">
      <c r="A4204" s="357"/>
      <c r="B4204" s="347"/>
      <c r="C4204" s="580"/>
      <c r="D4204" s="349"/>
      <c r="E4204" s="349"/>
      <c r="F4204" s="350"/>
      <c r="G4204" s="349"/>
      <c r="H4204" s="349"/>
      <c r="I4204" s="351"/>
      <c r="J4204" s="352"/>
      <c r="K4204" s="352"/>
      <c r="L4204" s="353"/>
      <c r="M4204" s="352"/>
      <c r="N4204" s="371"/>
      <c r="O4204" s="74"/>
      <c r="P4204" s="74"/>
      <c r="Q4204" s="96"/>
    </row>
    <row r="4205" spans="1:17" x14ac:dyDescent="0.2">
      <c r="A4205" s="357"/>
      <c r="B4205" s="347"/>
      <c r="C4205" s="580"/>
      <c r="D4205" s="349"/>
      <c r="E4205" s="349"/>
      <c r="F4205" s="350"/>
      <c r="G4205" s="349"/>
      <c r="H4205" s="349"/>
      <c r="I4205" s="351"/>
      <c r="J4205" s="352"/>
      <c r="K4205" s="352"/>
      <c r="L4205" s="353"/>
      <c r="M4205" s="352"/>
      <c r="N4205" s="371"/>
      <c r="O4205" s="74"/>
      <c r="P4205" s="74"/>
      <c r="Q4205" s="96"/>
    </row>
    <row r="4206" spans="1:17" x14ac:dyDescent="0.2">
      <c r="A4206" s="357"/>
      <c r="B4206" s="347"/>
      <c r="C4206" s="580"/>
      <c r="D4206" s="349"/>
      <c r="E4206" s="349"/>
      <c r="F4206" s="350"/>
      <c r="G4206" s="349"/>
      <c r="H4206" s="349"/>
      <c r="I4206" s="351"/>
      <c r="J4206" s="352"/>
      <c r="K4206" s="352"/>
      <c r="L4206" s="353"/>
      <c r="M4206" s="352"/>
      <c r="N4206" s="371"/>
      <c r="O4206" s="74"/>
      <c r="P4206" s="74"/>
      <c r="Q4206" s="96"/>
    </row>
    <row r="4207" spans="1:17" x14ac:dyDescent="0.2">
      <c r="A4207" s="357"/>
      <c r="B4207" s="347"/>
      <c r="C4207" s="580"/>
      <c r="D4207" s="349"/>
      <c r="E4207" s="349"/>
      <c r="F4207" s="350"/>
      <c r="G4207" s="349"/>
      <c r="H4207" s="349"/>
      <c r="I4207" s="351"/>
      <c r="J4207" s="352"/>
      <c r="K4207" s="352"/>
      <c r="L4207" s="353"/>
      <c r="M4207" s="352"/>
      <c r="N4207" s="371"/>
      <c r="O4207" s="74"/>
      <c r="P4207" s="74"/>
      <c r="Q4207" s="96"/>
    </row>
    <row r="4208" spans="1:17" x14ac:dyDescent="0.2">
      <c r="A4208" s="357"/>
      <c r="B4208" s="347"/>
      <c r="C4208" s="580"/>
      <c r="D4208" s="349"/>
      <c r="E4208" s="349"/>
      <c r="F4208" s="350"/>
      <c r="G4208" s="349"/>
      <c r="H4208" s="349"/>
      <c r="I4208" s="351"/>
      <c r="J4208" s="352"/>
      <c r="K4208" s="352"/>
      <c r="L4208" s="353"/>
      <c r="M4208" s="352"/>
      <c r="N4208" s="371"/>
      <c r="O4208" s="74"/>
      <c r="P4208" s="74"/>
      <c r="Q4208" s="96"/>
    </row>
    <row r="4209" spans="1:17" x14ac:dyDescent="0.2">
      <c r="A4209" s="357"/>
      <c r="B4209" s="347"/>
      <c r="C4209" s="580"/>
      <c r="D4209" s="349"/>
      <c r="E4209" s="349"/>
      <c r="F4209" s="350"/>
      <c r="G4209" s="349"/>
      <c r="H4209" s="349"/>
      <c r="I4209" s="351"/>
      <c r="J4209" s="352"/>
      <c r="K4209" s="352"/>
      <c r="L4209" s="353"/>
      <c r="M4209" s="352"/>
      <c r="N4209" s="371"/>
      <c r="O4209" s="74"/>
      <c r="P4209" s="74"/>
      <c r="Q4209" s="96"/>
    </row>
    <row r="4210" spans="1:17" x14ac:dyDescent="0.2">
      <c r="A4210" s="357"/>
      <c r="B4210" s="347"/>
      <c r="C4210" s="580"/>
      <c r="D4210" s="349"/>
      <c r="E4210" s="349"/>
      <c r="F4210" s="350"/>
      <c r="G4210" s="349"/>
      <c r="H4210" s="349"/>
      <c r="I4210" s="351"/>
      <c r="J4210" s="352"/>
      <c r="K4210" s="352"/>
      <c r="L4210" s="353"/>
      <c r="M4210" s="352"/>
      <c r="N4210" s="371"/>
      <c r="O4210" s="74"/>
      <c r="P4210" s="74"/>
      <c r="Q4210" s="96"/>
    </row>
    <row r="4211" spans="1:17" x14ac:dyDescent="0.2">
      <c r="A4211" s="357"/>
      <c r="B4211" s="347"/>
      <c r="C4211" s="580"/>
      <c r="D4211" s="349"/>
      <c r="E4211" s="349"/>
      <c r="F4211" s="350"/>
      <c r="G4211" s="349"/>
      <c r="H4211" s="349"/>
      <c r="I4211" s="351"/>
      <c r="J4211" s="352"/>
      <c r="K4211" s="352"/>
      <c r="L4211" s="353"/>
      <c r="M4211" s="352"/>
      <c r="N4211" s="371"/>
      <c r="O4211" s="74"/>
      <c r="P4211" s="74"/>
      <c r="Q4211" s="96"/>
    </row>
    <row r="4212" spans="1:17" x14ac:dyDescent="0.2">
      <c r="A4212" s="357"/>
      <c r="B4212" s="347"/>
      <c r="C4212" s="580"/>
      <c r="D4212" s="349"/>
      <c r="E4212" s="349"/>
      <c r="F4212" s="350"/>
      <c r="G4212" s="349"/>
      <c r="H4212" s="349"/>
      <c r="I4212" s="351"/>
      <c r="J4212" s="352"/>
      <c r="K4212" s="352"/>
      <c r="L4212" s="353"/>
      <c r="M4212" s="352"/>
      <c r="N4212" s="371"/>
      <c r="O4212" s="74"/>
      <c r="P4212" s="74"/>
      <c r="Q4212" s="96"/>
    </row>
    <row r="4213" spans="1:17" x14ac:dyDescent="0.2">
      <c r="A4213" s="357"/>
      <c r="B4213" s="347"/>
      <c r="C4213" s="580"/>
      <c r="D4213" s="349"/>
      <c r="E4213" s="349"/>
      <c r="F4213" s="350"/>
      <c r="G4213" s="349"/>
      <c r="H4213" s="349"/>
      <c r="I4213" s="351"/>
      <c r="J4213" s="352"/>
      <c r="K4213" s="352"/>
      <c r="L4213" s="353"/>
      <c r="M4213" s="352"/>
      <c r="N4213" s="371"/>
      <c r="O4213" s="74"/>
      <c r="P4213" s="74"/>
      <c r="Q4213" s="96"/>
    </row>
    <row r="4214" spans="1:17" x14ac:dyDescent="0.2">
      <c r="A4214" s="357"/>
      <c r="B4214" s="347"/>
      <c r="C4214" s="580"/>
      <c r="D4214" s="349"/>
      <c r="E4214" s="349"/>
      <c r="F4214" s="350"/>
      <c r="G4214" s="349"/>
      <c r="H4214" s="349"/>
      <c r="I4214" s="351"/>
      <c r="J4214" s="352"/>
      <c r="K4214" s="352"/>
      <c r="L4214" s="353"/>
      <c r="M4214" s="352"/>
      <c r="N4214" s="371"/>
      <c r="O4214" s="74"/>
      <c r="P4214" s="74"/>
      <c r="Q4214" s="96"/>
    </row>
    <row r="4215" spans="1:17" x14ac:dyDescent="0.2">
      <c r="A4215" s="357"/>
      <c r="B4215" s="347"/>
      <c r="C4215" s="580"/>
      <c r="D4215" s="349"/>
      <c r="E4215" s="349"/>
      <c r="F4215" s="350"/>
      <c r="G4215" s="349"/>
      <c r="H4215" s="349"/>
      <c r="I4215" s="351"/>
      <c r="J4215" s="352"/>
      <c r="K4215" s="352"/>
      <c r="L4215" s="353"/>
      <c r="M4215" s="352"/>
      <c r="N4215" s="371"/>
      <c r="O4215" s="74"/>
      <c r="P4215" s="74"/>
      <c r="Q4215" s="96"/>
    </row>
    <row r="4216" spans="1:17" x14ac:dyDescent="0.2">
      <c r="A4216" s="357"/>
      <c r="B4216" s="347"/>
      <c r="C4216" s="580"/>
      <c r="D4216" s="349"/>
      <c r="E4216" s="349"/>
      <c r="F4216" s="350"/>
      <c r="G4216" s="349"/>
      <c r="H4216" s="349"/>
      <c r="I4216" s="351"/>
      <c r="J4216" s="352"/>
      <c r="K4216" s="352"/>
      <c r="L4216" s="353"/>
      <c r="M4216" s="352"/>
      <c r="N4216" s="371"/>
      <c r="O4216" s="74"/>
      <c r="P4216" s="74"/>
      <c r="Q4216" s="96"/>
    </row>
    <row r="4217" spans="1:17" x14ac:dyDescent="0.2">
      <c r="A4217" s="357"/>
      <c r="B4217" s="347"/>
      <c r="C4217" s="580"/>
      <c r="D4217" s="349"/>
      <c r="E4217" s="349"/>
      <c r="F4217" s="350"/>
      <c r="G4217" s="349"/>
      <c r="H4217" s="349"/>
      <c r="I4217" s="351"/>
      <c r="J4217" s="352"/>
      <c r="K4217" s="352"/>
      <c r="L4217" s="353"/>
      <c r="M4217" s="352"/>
      <c r="N4217" s="371"/>
      <c r="O4217" s="74"/>
      <c r="P4217" s="74"/>
      <c r="Q4217" s="96"/>
    </row>
    <row r="4218" spans="1:17" x14ac:dyDescent="0.2">
      <c r="A4218" s="357"/>
      <c r="B4218" s="347"/>
      <c r="C4218" s="580"/>
      <c r="D4218" s="349"/>
      <c r="E4218" s="349"/>
      <c r="F4218" s="350"/>
      <c r="G4218" s="349"/>
      <c r="H4218" s="349"/>
      <c r="I4218" s="351"/>
      <c r="J4218" s="352"/>
      <c r="K4218" s="352"/>
      <c r="L4218" s="353"/>
      <c r="M4218" s="352"/>
      <c r="N4218" s="371"/>
      <c r="O4218" s="74"/>
      <c r="P4218" s="74"/>
      <c r="Q4218" s="96"/>
    </row>
    <row r="4219" spans="1:17" x14ac:dyDescent="0.2">
      <c r="A4219" s="357"/>
      <c r="B4219" s="347"/>
      <c r="C4219" s="580"/>
      <c r="D4219" s="349"/>
      <c r="E4219" s="349"/>
      <c r="F4219" s="350"/>
      <c r="G4219" s="349"/>
      <c r="H4219" s="349"/>
      <c r="I4219" s="351"/>
      <c r="J4219" s="352"/>
      <c r="K4219" s="352"/>
      <c r="L4219" s="353"/>
      <c r="M4219" s="352"/>
      <c r="N4219" s="371"/>
      <c r="O4219" s="74"/>
      <c r="P4219" s="74"/>
      <c r="Q4219" s="96"/>
    </row>
    <row r="4220" spans="1:17" x14ac:dyDescent="0.2">
      <c r="A4220" s="357"/>
      <c r="B4220" s="347"/>
      <c r="C4220" s="580"/>
      <c r="D4220" s="349"/>
      <c r="E4220" s="349"/>
      <c r="F4220" s="350"/>
      <c r="G4220" s="349"/>
      <c r="H4220" s="349"/>
      <c r="I4220" s="351"/>
      <c r="J4220" s="352"/>
      <c r="K4220" s="352"/>
      <c r="L4220" s="353"/>
      <c r="M4220" s="352"/>
      <c r="N4220" s="371"/>
      <c r="O4220" s="74"/>
      <c r="P4220" s="74"/>
      <c r="Q4220" s="96"/>
    </row>
    <row r="4221" spans="1:17" x14ac:dyDescent="0.2">
      <c r="A4221" s="357"/>
      <c r="B4221" s="347"/>
      <c r="C4221" s="580"/>
      <c r="D4221" s="349"/>
      <c r="E4221" s="349"/>
      <c r="F4221" s="350"/>
      <c r="G4221" s="349"/>
      <c r="H4221" s="349"/>
      <c r="I4221" s="351"/>
      <c r="J4221" s="352"/>
      <c r="K4221" s="352"/>
      <c r="L4221" s="353"/>
      <c r="M4221" s="352"/>
      <c r="N4221" s="371"/>
      <c r="O4221" s="74"/>
      <c r="P4221" s="74"/>
      <c r="Q4221" s="96"/>
    </row>
    <row r="4222" spans="1:17" x14ac:dyDescent="0.2">
      <c r="A4222" s="357"/>
      <c r="B4222" s="347"/>
      <c r="C4222" s="580"/>
      <c r="D4222" s="349"/>
      <c r="E4222" s="349"/>
      <c r="F4222" s="350"/>
      <c r="G4222" s="349"/>
      <c r="H4222" s="349"/>
      <c r="I4222" s="351"/>
      <c r="J4222" s="352"/>
      <c r="K4222" s="352"/>
      <c r="L4222" s="353"/>
      <c r="M4222" s="352"/>
      <c r="N4222" s="371"/>
      <c r="O4222" s="74"/>
      <c r="P4222" s="74"/>
      <c r="Q4222" s="96"/>
    </row>
    <row r="4223" spans="1:17" x14ac:dyDescent="0.2">
      <c r="A4223" s="357"/>
      <c r="B4223" s="347"/>
      <c r="C4223" s="580"/>
      <c r="D4223" s="349"/>
      <c r="E4223" s="349"/>
      <c r="F4223" s="350"/>
      <c r="G4223" s="349"/>
      <c r="H4223" s="349"/>
      <c r="I4223" s="351"/>
      <c r="J4223" s="352"/>
      <c r="K4223" s="352"/>
      <c r="L4223" s="353"/>
      <c r="M4223" s="352"/>
      <c r="N4223" s="371"/>
      <c r="O4223" s="74"/>
      <c r="P4223" s="74"/>
      <c r="Q4223" s="96"/>
    </row>
    <row r="4224" spans="1:17" x14ac:dyDescent="0.2">
      <c r="A4224" s="357"/>
      <c r="B4224" s="347"/>
      <c r="C4224" s="580"/>
      <c r="D4224" s="349"/>
      <c r="E4224" s="349"/>
      <c r="F4224" s="350"/>
      <c r="G4224" s="349"/>
      <c r="H4224" s="349"/>
      <c r="I4224" s="351"/>
      <c r="J4224" s="352"/>
      <c r="K4224" s="352"/>
      <c r="L4224" s="353"/>
      <c r="M4224" s="352"/>
      <c r="N4224" s="371"/>
      <c r="O4224" s="74"/>
      <c r="P4224" s="74"/>
      <c r="Q4224" s="96"/>
    </row>
    <row r="4225" spans="1:17" x14ac:dyDescent="0.2">
      <c r="A4225" s="357"/>
      <c r="B4225" s="347"/>
      <c r="C4225" s="580"/>
      <c r="D4225" s="349"/>
      <c r="E4225" s="349"/>
      <c r="F4225" s="350"/>
      <c r="G4225" s="349"/>
      <c r="H4225" s="349"/>
      <c r="I4225" s="351"/>
      <c r="J4225" s="352"/>
      <c r="K4225" s="352"/>
      <c r="L4225" s="353"/>
      <c r="M4225" s="352"/>
      <c r="N4225" s="371"/>
      <c r="O4225" s="74"/>
      <c r="P4225" s="74"/>
      <c r="Q4225" s="96"/>
    </row>
    <row r="4226" spans="1:17" x14ac:dyDescent="0.2">
      <c r="A4226" s="357"/>
      <c r="B4226" s="347"/>
      <c r="C4226" s="580"/>
      <c r="D4226" s="349"/>
      <c r="E4226" s="349"/>
      <c r="F4226" s="350"/>
      <c r="G4226" s="349"/>
      <c r="H4226" s="349"/>
      <c r="I4226" s="351"/>
      <c r="J4226" s="352"/>
      <c r="K4226" s="352"/>
      <c r="L4226" s="353"/>
      <c r="M4226" s="352"/>
      <c r="N4226" s="371"/>
      <c r="O4226" s="74"/>
      <c r="P4226" s="74"/>
      <c r="Q4226" s="96"/>
    </row>
    <row r="4227" spans="1:17" x14ac:dyDescent="0.2">
      <c r="A4227" s="357"/>
      <c r="B4227" s="347"/>
      <c r="C4227" s="580"/>
      <c r="D4227" s="349"/>
      <c r="E4227" s="349"/>
      <c r="F4227" s="350"/>
      <c r="G4227" s="349"/>
      <c r="H4227" s="349"/>
      <c r="I4227" s="351"/>
      <c r="J4227" s="352"/>
      <c r="K4227" s="352"/>
      <c r="L4227" s="353"/>
      <c r="M4227" s="352"/>
      <c r="N4227" s="371"/>
      <c r="O4227" s="74"/>
      <c r="P4227" s="74"/>
      <c r="Q4227" s="96"/>
    </row>
    <row r="4228" spans="1:17" x14ac:dyDescent="0.2">
      <c r="A4228" s="357"/>
      <c r="B4228" s="347"/>
      <c r="C4228" s="580"/>
      <c r="D4228" s="349"/>
      <c r="E4228" s="349"/>
      <c r="F4228" s="350"/>
      <c r="G4228" s="349"/>
      <c r="H4228" s="349"/>
      <c r="I4228" s="351"/>
      <c r="J4228" s="352"/>
      <c r="K4228" s="352"/>
      <c r="L4228" s="353"/>
      <c r="M4228" s="352"/>
      <c r="N4228" s="371"/>
      <c r="O4228" s="74"/>
      <c r="P4228" s="74"/>
      <c r="Q4228" s="96"/>
    </row>
    <row r="4229" spans="1:17" x14ac:dyDescent="0.2">
      <c r="A4229" s="357"/>
      <c r="B4229" s="347"/>
      <c r="C4229" s="580"/>
      <c r="D4229" s="349"/>
      <c r="E4229" s="349"/>
      <c r="F4229" s="350"/>
      <c r="G4229" s="349"/>
      <c r="H4229" s="349"/>
      <c r="I4229" s="351"/>
      <c r="J4229" s="352"/>
      <c r="K4229" s="352"/>
      <c r="L4229" s="353"/>
      <c r="M4229" s="352"/>
      <c r="N4229" s="371"/>
      <c r="O4229" s="74"/>
      <c r="P4229" s="74"/>
      <c r="Q4229" s="96"/>
    </row>
    <row r="4230" spans="1:17" x14ac:dyDescent="0.2">
      <c r="A4230" s="357"/>
      <c r="B4230" s="347"/>
      <c r="C4230" s="580"/>
      <c r="D4230" s="349"/>
      <c r="E4230" s="349"/>
      <c r="F4230" s="350"/>
      <c r="G4230" s="349"/>
      <c r="H4230" s="349"/>
      <c r="I4230" s="351"/>
      <c r="J4230" s="352"/>
      <c r="K4230" s="352"/>
      <c r="L4230" s="353"/>
      <c r="M4230" s="352"/>
      <c r="N4230" s="371"/>
      <c r="O4230" s="74"/>
      <c r="P4230" s="74"/>
      <c r="Q4230" s="96"/>
    </row>
    <row r="4231" spans="1:17" x14ac:dyDescent="0.2">
      <c r="A4231" s="357"/>
      <c r="B4231" s="347"/>
      <c r="C4231" s="580"/>
      <c r="D4231" s="349"/>
      <c r="E4231" s="349"/>
      <c r="F4231" s="350"/>
      <c r="G4231" s="349"/>
      <c r="H4231" s="349"/>
      <c r="I4231" s="351"/>
      <c r="J4231" s="352"/>
      <c r="K4231" s="352"/>
      <c r="L4231" s="353"/>
      <c r="M4231" s="352"/>
      <c r="N4231" s="371"/>
      <c r="O4231" s="74"/>
      <c r="P4231" s="74"/>
      <c r="Q4231" s="96"/>
    </row>
    <row r="4232" spans="1:17" x14ac:dyDescent="0.2">
      <c r="A4232" s="357"/>
      <c r="B4232" s="347"/>
      <c r="C4232" s="580"/>
      <c r="D4232" s="349"/>
      <c r="E4232" s="349"/>
      <c r="F4232" s="350"/>
      <c r="G4232" s="349"/>
      <c r="H4232" s="349"/>
      <c r="I4232" s="351"/>
      <c r="J4232" s="352"/>
      <c r="K4232" s="352"/>
      <c r="L4232" s="353"/>
      <c r="M4232" s="352"/>
      <c r="N4232" s="371"/>
      <c r="O4232" s="74"/>
      <c r="P4232" s="74"/>
      <c r="Q4232" s="96"/>
    </row>
    <row r="4233" spans="1:17" x14ac:dyDescent="0.2">
      <c r="A4233" s="357"/>
      <c r="B4233" s="347"/>
      <c r="C4233" s="580"/>
      <c r="D4233" s="349"/>
      <c r="E4233" s="349"/>
      <c r="F4233" s="350"/>
      <c r="G4233" s="349"/>
      <c r="H4233" s="349"/>
      <c r="I4233" s="351"/>
      <c r="J4233" s="352"/>
      <c r="K4233" s="352"/>
      <c r="L4233" s="353"/>
      <c r="M4233" s="352"/>
      <c r="N4233" s="371"/>
      <c r="O4233" s="74"/>
      <c r="P4233" s="74"/>
      <c r="Q4233" s="96"/>
    </row>
    <row r="4234" spans="1:17" x14ac:dyDescent="0.2">
      <c r="A4234" s="357"/>
      <c r="B4234" s="347"/>
      <c r="C4234" s="580"/>
      <c r="D4234" s="349"/>
      <c r="E4234" s="349"/>
      <c r="F4234" s="350"/>
      <c r="G4234" s="349"/>
      <c r="H4234" s="349"/>
      <c r="I4234" s="351"/>
      <c r="J4234" s="352"/>
      <c r="K4234" s="352"/>
      <c r="L4234" s="353"/>
      <c r="M4234" s="352"/>
      <c r="N4234" s="371"/>
      <c r="O4234" s="74"/>
      <c r="P4234" s="74"/>
      <c r="Q4234" s="96"/>
    </row>
    <row r="4235" spans="1:17" x14ac:dyDescent="0.2">
      <c r="A4235" s="357"/>
      <c r="B4235" s="347"/>
      <c r="C4235" s="580"/>
      <c r="D4235" s="349"/>
      <c r="E4235" s="349"/>
      <c r="F4235" s="350"/>
      <c r="G4235" s="349"/>
      <c r="H4235" s="349"/>
      <c r="I4235" s="351"/>
      <c r="J4235" s="352"/>
      <c r="K4235" s="352"/>
      <c r="L4235" s="353"/>
      <c r="M4235" s="352"/>
      <c r="N4235" s="371"/>
      <c r="O4235" s="74"/>
      <c r="P4235" s="74"/>
      <c r="Q4235" s="96"/>
    </row>
    <row r="4236" spans="1:17" x14ac:dyDescent="0.2">
      <c r="A4236" s="357"/>
      <c r="B4236" s="347"/>
      <c r="C4236" s="580"/>
      <c r="D4236" s="349"/>
      <c r="E4236" s="349"/>
      <c r="F4236" s="350"/>
      <c r="G4236" s="349"/>
      <c r="H4236" s="349"/>
      <c r="I4236" s="351"/>
      <c r="J4236" s="352"/>
      <c r="K4236" s="352"/>
      <c r="L4236" s="353"/>
      <c r="M4236" s="352"/>
      <c r="N4236" s="371"/>
      <c r="O4236" s="74"/>
      <c r="P4236" s="74"/>
      <c r="Q4236" s="96"/>
    </row>
    <row r="4237" spans="1:17" x14ac:dyDescent="0.2">
      <c r="A4237" s="357"/>
      <c r="B4237" s="347"/>
      <c r="C4237" s="580"/>
      <c r="D4237" s="349"/>
      <c r="E4237" s="349"/>
      <c r="F4237" s="350"/>
      <c r="G4237" s="349"/>
      <c r="H4237" s="349"/>
      <c r="I4237" s="351"/>
      <c r="J4237" s="352"/>
      <c r="K4237" s="352"/>
      <c r="L4237" s="353"/>
      <c r="M4237" s="352"/>
      <c r="N4237" s="371"/>
      <c r="O4237" s="74"/>
      <c r="P4237" s="74"/>
      <c r="Q4237" s="96"/>
    </row>
    <row r="4238" spans="1:17" x14ac:dyDescent="0.2">
      <c r="A4238" s="357"/>
      <c r="B4238" s="347"/>
      <c r="C4238" s="580"/>
      <c r="D4238" s="349"/>
      <c r="E4238" s="349"/>
      <c r="F4238" s="350"/>
      <c r="G4238" s="349"/>
      <c r="H4238" s="349"/>
      <c r="I4238" s="351"/>
      <c r="J4238" s="352"/>
      <c r="K4238" s="352"/>
      <c r="L4238" s="353"/>
      <c r="M4238" s="352"/>
      <c r="N4238" s="371"/>
      <c r="O4238" s="74"/>
      <c r="P4238" s="74"/>
      <c r="Q4238" s="96"/>
    </row>
    <row r="4239" spans="1:17" x14ac:dyDescent="0.2">
      <c r="A4239" s="357"/>
      <c r="B4239" s="347"/>
      <c r="C4239" s="580"/>
      <c r="D4239" s="349"/>
      <c r="E4239" s="349"/>
      <c r="F4239" s="350"/>
      <c r="G4239" s="349"/>
      <c r="H4239" s="349"/>
      <c r="I4239" s="351"/>
      <c r="J4239" s="352"/>
      <c r="K4239" s="352"/>
      <c r="L4239" s="353"/>
      <c r="M4239" s="352"/>
      <c r="N4239" s="371"/>
      <c r="O4239" s="74"/>
      <c r="P4239" s="74"/>
      <c r="Q4239" s="96"/>
    </row>
    <row r="4240" spans="1:17" x14ac:dyDescent="0.2">
      <c r="A4240" s="357"/>
      <c r="B4240" s="347"/>
      <c r="C4240" s="580"/>
      <c r="D4240" s="349"/>
      <c r="E4240" s="349"/>
      <c r="F4240" s="350"/>
      <c r="G4240" s="349"/>
      <c r="H4240" s="349"/>
      <c r="I4240" s="351"/>
      <c r="J4240" s="352"/>
      <c r="K4240" s="352"/>
      <c r="L4240" s="353"/>
      <c r="M4240" s="352"/>
      <c r="N4240" s="371"/>
      <c r="O4240" s="74"/>
      <c r="P4240" s="74"/>
      <c r="Q4240" s="96"/>
    </row>
    <row r="4241" spans="1:17" x14ac:dyDescent="0.2">
      <c r="A4241" s="357"/>
      <c r="B4241" s="347"/>
      <c r="C4241" s="580"/>
      <c r="D4241" s="349"/>
      <c r="E4241" s="349"/>
      <c r="F4241" s="350"/>
      <c r="G4241" s="349"/>
      <c r="H4241" s="349"/>
      <c r="I4241" s="351"/>
      <c r="J4241" s="352"/>
      <c r="K4241" s="352"/>
      <c r="L4241" s="353"/>
      <c r="M4241" s="352"/>
      <c r="N4241" s="371"/>
      <c r="O4241" s="74"/>
      <c r="P4241" s="74"/>
      <c r="Q4241" s="96"/>
    </row>
    <row r="4242" spans="1:17" x14ac:dyDescent="0.2">
      <c r="A4242" s="357"/>
      <c r="B4242" s="347"/>
      <c r="C4242" s="580"/>
      <c r="D4242" s="349"/>
      <c r="E4242" s="349"/>
      <c r="F4242" s="350"/>
      <c r="G4242" s="349"/>
      <c r="H4242" s="349"/>
      <c r="I4242" s="351"/>
      <c r="J4242" s="352"/>
      <c r="K4242" s="352"/>
      <c r="L4242" s="353"/>
      <c r="M4242" s="352"/>
      <c r="N4242" s="371"/>
      <c r="O4242" s="74"/>
      <c r="P4242" s="74"/>
      <c r="Q4242" s="96"/>
    </row>
    <row r="4243" spans="1:17" x14ac:dyDescent="0.2">
      <c r="A4243" s="357"/>
      <c r="B4243" s="347"/>
      <c r="C4243" s="580"/>
      <c r="D4243" s="349"/>
      <c r="E4243" s="349"/>
      <c r="F4243" s="350"/>
      <c r="G4243" s="349"/>
      <c r="H4243" s="349"/>
      <c r="I4243" s="351"/>
      <c r="J4243" s="352"/>
      <c r="K4243" s="352"/>
      <c r="L4243" s="353"/>
      <c r="M4243" s="352"/>
      <c r="N4243" s="371"/>
      <c r="O4243" s="74"/>
      <c r="P4243" s="74"/>
      <c r="Q4243" s="96"/>
    </row>
    <row r="4244" spans="1:17" x14ac:dyDescent="0.2">
      <c r="A4244" s="357"/>
      <c r="B4244" s="347"/>
      <c r="C4244" s="580"/>
      <c r="D4244" s="349"/>
      <c r="E4244" s="349"/>
      <c r="F4244" s="350"/>
      <c r="G4244" s="349"/>
      <c r="H4244" s="349"/>
      <c r="I4244" s="351"/>
      <c r="J4244" s="352"/>
      <c r="K4244" s="352"/>
      <c r="L4244" s="353"/>
      <c r="M4244" s="352"/>
      <c r="N4244" s="371"/>
      <c r="O4244" s="74"/>
      <c r="P4244" s="74"/>
      <c r="Q4244" s="96"/>
    </row>
    <row r="4245" spans="1:17" x14ac:dyDescent="0.2">
      <c r="A4245" s="357"/>
      <c r="B4245" s="347"/>
      <c r="C4245" s="580"/>
      <c r="D4245" s="349"/>
      <c r="E4245" s="349"/>
      <c r="F4245" s="350"/>
      <c r="G4245" s="349"/>
      <c r="H4245" s="349"/>
      <c r="I4245" s="351"/>
      <c r="J4245" s="352"/>
      <c r="K4245" s="352"/>
      <c r="L4245" s="353"/>
      <c r="M4245" s="352"/>
      <c r="N4245" s="371"/>
      <c r="O4245" s="74"/>
      <c r="P4245" s="74"/>
      <c r="Q4245" s="96"/>
    </row>
    <row r="4246" spans="1:17" x14ac:dyDescent="0.2">
      <c r="A4246" s="357"/>
      <c r="B4246" s="347"/>
      <c r="C4246" s="580"/>
      <c r="D4246" s="349"/>
      <c r="E4246" s="349"/>
      <c r="F4246" s="350"/>
      <c r="G4246" s="349"/>
      <c r="H4246" s="349"/>
      <c r="I4246" s="351"/>
      <c r="J4246" s="352"/>
      <c r="K4246" s="352"/>
      <c r="L4246" s="353"/>
      <c r="M4246" s="352"/>
      <c r="N4246" s="371"/>
      <c r="O4246" s="74"/>
      <c r="P4246" s="74"/>
      <c r="Q4246" s="96"/>
    </row>
    <row r="4247" spans="1:17" x14ac:dyDescent="0.2">
      <c r="A4247" s="357"/>
      <c r="B4247" s="347"/>
      <c r="C4247" s="580"/>
      <c r="D4247" s="349"/>
      <c r="E4247" s="349"/>
      <c r="F4247" s="350"/>
      <c r="G4247" s="349"/>
      <c r="H4247" s="349"/>
      <c r="I4247" s="351"/>
      <c r="J4247" s="352"/>
      <c r="K4247" s="352"/>
      <c r="L4247" s="353"/>
      <c r="M4247" s="352"/>
      <c r="N4247" s="371"/>
      <c r="O4247" s="74"/>
      <c r="P4247" s="74"/>
      <c r="Q4247" s="96"/>
    </row>
    <row r="4248" spans="1:17" x14ac:dyDescent="0.2">
      <c r="A4248" s="357"/>
      <c r="B4248" s="347"/>
      <c r="C4248" s="580"/>
      <c r="D4248" s="349"/>
      <c r="E4248" s="349"/>
      <c r="F4248" s="350"/>
      <c r="G4248" s="349"/>
      <c r="H4248" s="349"/>
      <c r="I4248" s="351"/>
      <c r="J4248" s="352"/>
      <c r="K4248" s="352"/>
      <c r="L4248" s="353"/>
      <c r="M4248" s="352"/>
      <c r="N4248" s="371"/>
      <c r="O4248" s="74"/>
      <c r="P4248" s="74"/>
      <c r="Q4248" s="96"/>
    </row>
    <row r="4249" spans="1:17" x14ac:dyDescent="0.2">
      <c r="A4249" s="357"/>
      <c r="B4249" s="347"/>
      <c r="C4249" s="580"/>
      <c r="D4249" s="349"/>
      <c r="E4249" s="349"/>
      <c r="F4249" s="350"/>
      <c r="G4249" s="349"/>
      <c r="H4249" s="349"/>
      <c r="I4249" s="351"/>
      <c r="J4249" s="352"/>
      <c r="K4249" s="352"/>
      <c r="L4249" s="353"/>
      <c r="M4249" s="352"/>
      <c r="N4249" s="371"/>
      <c r="O4249" s="74"/>
      <c r="P4249" s="74"/>
      <c r="Q4249" s="96"/>
    </row>
    <row r="4250" spans="1:17" x14ac:dyDescent="0.2">
      <c r="A4250" s="357"/>
      <c r="B4250" s="347"/>
      <c r="C4250" s="580"/>
      <c r="D4250" s="349"/>
      <c r="E4250" s="349"/>
      <c r="F4250" s="350"/>
      <c r="G4250" s="349"/>
      <c r="H4250" s="349"/>
      <c r="I4250" s="351"/>
      <c r="J4250" s="352"/>
      <c r="K4250" s="352"/>
      <c r="L4250" s="353"/>
      <c r="M4250" s="352"/>
      <c r="N4250" s="371"/>
      <c r="O4250" s="74"/>
      <c r="P4250" s="74"/>
      <c r="Q4250" s="96"/>
    </row>
    <row r="4251" spans="1:17" x14ac:dyDescent="0.2">
      <c r="A4251" s="357"/>
      <c r="B4251" s="347"/>
      <c r="C4251" s="580"/>
      <c r="D4251" s="349"/>
      <c r="E4251" s="349"/>
      <c r="F4251" s="350"/>
      <c r="G4251" s="349"/>
      <c r="H4251" s="349"/>
      <c r="I4251" s="351"/>
      <c r="J4251" s="352"/>
      <c r="K4251" s="352"/>
      <c r="L4251" s="353"/>
      <c r="M4251" s="352"/>
      <c r="N4251" s="371"/>
      <c r="O4251" s="74"/>
      <c r="P4251" s="74"/>
      <c r="Q4251" s="96"/>
    </row>
    <row r="4252" spans="1:17" x14ac:dyDescent="0.2">
      <c r="A4252" s="357"/>
      <c r="B4252" s="347"/>
      <c r="C4252" s="580"/>
      <c r="D4252" s="349"/>
      <c r="E4252" s="349"/>
      <c r="F4252" s="350"/>
      <c r="G4252" s="349"/>
      <c r="H4252" s="349"/>
      <c r="I4252" s="351"/>
      <c r="J4252" s="352"/>
      <c r="K4252" s="352"/>
      <c r="L4252" s="353"/>
      <c r="M4252" s="352"/>
      <c r="N4252" s="371"/>
      <c r="O4252" s="74"/>
      <c r="P4252" s="74"/>
      <c r="Q4252" s="96"/>
    </row>
    <row r="4253" spans="1:17" x14ac:dyDescent="0.2">
      <c r="A4253" s="357"/>
      <c r="B4253" s="347"/>
      <c r="C4253" s="580"/>
      <c r="D4253" s="349"/>
      <c r="E4253" s="349"/>
      <c r="F4253" s="350"/>
      <c r="G4253" s="349"/>
      <c r="H4253" s="349"/>
      <c r="I4253" s="351"/>
      <c r="J4253" s="352"/>
      <c r="K4253" s="352"/>
      <c r="L4253" s="353"/>
      <c r="M4253" s="352"/>
      <c r="N4253" s="371"/>
      <c r="O4253" s="74"/>
      <c r="P4253" s="74"/>
      <c r="Q4253" s="96"/>
    </row>
    <row r="4254" spans="1:17" x14ac:dyDescent="0.2">
      <c r="A4254" s="357"/>
      <c r="B4254" s="347"/>
      <c r="C4254" s="580"/>
      <c r="D4254" s="349"/>
      <c r="E4254" s="349"/>
      <c r="F4254" s="350"/>
      <c r="G4254" s="349"/>
      <c r="H4254" s="349"/>
      <c r="I4254" s="351"/>
      <c r="J4254" s="352"/>
      <c r="K4254" s="352"/>
      <c r="L4254" s="353"/>
      <c r="M4254" s="352"/>
      <c r="N4254" s="371"/>
      <c r="O4254" s="74"/>
      <c r="P4254" s="74"/>
      <c r="Q4254" s="96"/>
    </row>
    <row r="4255" spans="1:17" x14ac:dyDescent="0.2">
      <c r="A4255" s="357"/>
      <c r="B4255" s="347"/>
      <c r="C4255" s="580"/>
      <c r="D4255" s="349"/>
      <c r="E4255" s="349"/>
      <c r="F4255" s="350"/>
      <c r="G4255" s="349"/>
      <c r="H4255" s="349"/>
      <c r="I4255" s="351"/>
      <c r="J4255" s="352"/>
      <c r="K4255" s="352"/>
      <c r="L4255" s="353"/>
      <c r="M4255" s="352"/>
      <c r="N4255" s="371"/>
      <c r="O4255" s="74"/>
      <c r="P4255" s="74"/>
      <c r="Q4255" s="96"/>
    </row>
    <row r="4256" spans="1:17" x14ac:dyDescent="0.2">
      <c r="A4256" s="357"/>
      <c r="B4256" s="347"/>
      <c r="C4256" s="580"/>
      <c r="D4256" s="349"/>
      <c r="E4256" s="349"/>
      <c r="F4256" s="350"/>
      <c r="G4256" s="349"/>
      <c r="H4256" s="349"/>
      <c r="I4256" s="351"/>
      <c r="J4256" s="352"/>
      <c r="K4256" s="352"/>
      <c r="L4256" s="353"/>
      <c r="M4256" s="352"/>
      <c r="N4256" s="371"/>
      <c r="O4256" s="74"/>
      <c r="P4256" s="74"/>
      <c r="Q4256" s="96"/>
    </row>
    <row r="4257" spans="1:17" x14ac:dyDescent="0.2">
      <c r="A4257" s="357"/>
      <c r="B4257" s="347"/>
      <c r="C4257" s="580"/>
      <c r="D4257" s="349"/>
      <c r="E4257" s="349"/>
      <c r="F4257" s="350"/>
      <c r="G4257" s="349"/>
      <c r="H4257" s="349"/>
      <c r="I4257" s="351"/>
      <c r="J4257" s="352"/>
      <c r="K4257" s="352"/>
      <c r="L4257" s="353"/>
      <c r="M4257" s="352"/>
      <c r="N4257" s="371"/>
      <c r="O4257" s="74"/>
      <c r="P4257" s="74"/>
      <c r="Q4257" s="96"/>
    </row>
    <row r="4258" spans="1:17" x14ac:dyDescent="0.2">
      <c r="A4258" s="357"/>
      <c r="B4258" s="347"/>
      <c r="C4258" s="580"/>
      <c r="D4258" s="349"/>
      <c r="E4258" s="349"/>
      <c r="F4258" s="350"/>
      <c r="G4258" s="349"/>
      <c r="H4258" s="349"/>
      <c r="I4258" s="351"/>
      <c r="J4258" s="352"/>
      <c r="K4258" s="352"/>
      <c r="L4258" s="353"/>
      <c r="M4258" s="352"/>
      <c r="N4258" s="371"/>
      <c r="O4258" s="74"/>
      <c r="P4258" s="74"/>
      <c r="Q4258" s="96"/>
    </row>
    <row r="4259" spans="1:17" x14ac:dyDescent="0.2">
      <c r="A4259" s="357"/>
      <c r="B4259" s="347"/>
      <c r="C4259" s="580"/>
      <c r="D4259" s="349"/>
      <c r="E4259" s="349"/>
      <c r="F4259" s="350"/>
      <c r="G4259" s="349"/>
      <c r="H4259" s="349"/>
      <c r="I4259" s="351"/>
      <c r="J4259" s="352"/>
      <c r="K4259" s="352"/>
      <c r="L4259" s="353"/>
      <c r="M4259" s="352"/>
      <c r="N4259" s="371"/>
      <c r="O4259" s="74"/>
      <c r="P4259" s="74"/>
      <c r="Q4259" s="96"/>
    </row>
    <row r="4260" spans="1:17" x14ac:dyDescent="0.2">
      <c r="A4260" s="357"/>
      <c r="B4260" s="347"/>
      <c r="C4260" s="580"/>
      <c r="D4260" s="349"/>
      <c r="E4260" s="349"/>
      <c r="F4260" s="350"/>
      <c r="G4260" s="349"/>
      <c r="H4260" s="349"/>
      <c r="I4260" s="351"/>
      <c r="J4260" s="352"/>
      <c r="K4260" s="352"/>
      <c r="L4260" s="353"/>
      <c r="M4260" s="352"/>
      <c r="N4260" s="371"/>
      <c r="O4260" s="74"/>
      <c r="P4260" s="74"/>
      <c r="Q4260" s="96"/>
    </row>
    <row r="4261" spans="1:17" x14ac:dyDescent="0.2">
      <c r="A4261" s="357"/>
      <c r="B4261" s="347"/>
      <c r="C4261" s="580"/>
      <c r="D4261" s="349"/>
      <c r="E4261" s="349"/>
      <c r="F4261" s="350"/>
      <c r="G4261" s="349"/>
      <c r="H4261" s="349"/>
      <c r="I4261" s="351"/>
      <c r="J4261" s="352"/>
      <c r="K4261" s="352"/>
      <c r="L4261" s="353"/>
      <c r="M4261" s="352"/>
      <c r="N4261" s="371"/>
      <c r="O4261" s="74"/>
      <c r="P4261" s="74"/>
      <c r="Q4261" s="96"/>
    </row>
    <row r="4262" spans="1:17" x14ac:dyDescent="0.2">
      <c r="A4262" s="357"/>
      <c r="B4262" s="347"/>
      <c r="C4262" s="580"/>
      <c r="D4262" s="349"/>
      <c r="E4262" s="349"/>
      <c r="F4262" s="350"/>
      <c r="G4262" s="349"/>
      <c r="H4262" s="349"/>
      <c r="I4262" s="351"/>
      <c r="J4262" s="352"/>
      <c r="K4262" s="352"/>
      <c r="L4262" s="353"/>
      <c r="M4262" s="352"/>
      <c r="N4262" s="371"/>
      <c r="O4262" s="74"/>
      <c r="P4262" s="74"/>
      <c r="Q4262" s="96"/>
    </row>
    <row r="4263" spans="1:17" x14ac:dyDescent="0.2">
      <c r="A4263" s="357"/>
      <c r="B4263" s="347"/>
      <c r="C4263" s="580"/>
      <c r="D4263" s="349"/>
      <c r="E4263" s="349"/>
      <c r="F4263" s="350"/>
      <c r="G4263" s="349"/>
      <c r="H4263" s="349"/>
      <c r="I4263" s="351"/>
      <c r="J4263" s="352"/>
      <c r="K4263" s="352"/>
      <c r="L4263" s="353"/>
      <c r="M4263" s="352"/>
      <c r="N4263" s="371"/>
      <c r="O4263" s="74"/>
      <c r="P4263" s="74"/>
      <c r="Q4263" s="96"/>
    </row>
    <row r="4264" spans="1:17" x14ac:dyDescent="0.2">
      <c r="A4264" s="357"/>
      <c r="B4264" s="347"/>
      <c r="C4264" s="580"/>
      <c r="D4264" s="349"/>
      <c r="E4264" s="349"/>
      <c r="F4264" s="350"/>
      <c r="G4264" s="349"/>
      <c r="H4264" s="349"/>
      <c r="I4264" s="351"/>
      <c r="J4264" s="352"/>
      <c r="K4264" s="352"/>
      <c r="L4264" s="353"/>
      <c r="M4264" s="352"/>
      <c r="N4264" s="371"/>
      <c r="O4264" s="74"/>
      <c r="P4264" s="74"/>
      <c r="Q4264" s="96"/>
    </row>
    <row r="4265" spans="1:17" x14ac:dyDescent="0.2">
      <c r="A4265" s="357"/>
      <c r="B4265" s="347"/>
      <c r="C4265" s="580"/>
      <c r="D4265" s="349"/>
      <c r="E4265" s="349"/>
      <c r="F4265" s="350"/>
      <c r="G4265" s="349"/>
      <c r="H4265" s="349"/>
      <c r="I4265" s="351"/>
      <c r="J4265" s="352"/>
      <c r="K4265" s="352"/>
      <c r="L4265" s="353"/>
      <c r="M4265" s="352"/>
      <c r="N4265" s="371"/>
      <c r="O4265" s="74"/>
      <c r="P4265" s="74"/>
      <c r="Q4265" s="96"/>
    </row>
    <row r="4266" spans="1:17" x14ac:dyDescent="0.2">
      <c r="A4266" s="357"/>
      <c r="B4266" s="347"/>
      <c r="C4266" s="580"/>
      <c r="D4266" s="349"/>
      <c r="E4266" s="349"/>
      <c r="F4266" s="350"/>
      <c r="G4266" s="349"/>
      <c r="H4266" s="349"/>
      <c r="I4266" s="351"/>
      <c r="J4266" s="352"/>
      <c r="K4266" s="352"/>
      <c r="L4266" s="353"/>
      <c r="M4266" s="352"/>
      <c r="N4266" s="371"/>
      <c r="O4266" s="74"/>
      <c r="P4266" s="74"/>
      <c r="Q4266" s="96"/>
    </row>
    <row r="4267" spans="1:17" x14ac:dyDescent="0.2">
      <c r="A4267" s="357"/>
      <c r="B4267" s="347"/>
      <c r="C4267" s="580"/>
      <c r="D4267" s="349"/>
      <c r="E4267" s="349"/>
      <c r="F4267" s="350"/>
      <c r="G4267" s="349"/>
      <c r="H4267" s="349"/>
      <c r="I4267" s="351"/>
      <c r="J4267" s="352"/>
      <c r="K4267" s="352"/>
      <c r="L4267" s="353"/>
      <c r="M4267" s="352"/>
      <c r="N4267" s="371"/>
      <c r="O4267" s="74"/>
      <c r="P4267" s="74"/>
      <c r="Q4267" s="96"/>
    </row>
    <row r="4268" spans="1:17" x14ac:dyDescent="0.2">
      <c r="A4268" s="357"/>
      <c r="B4268" s="347"/>
      <c r="C4268" s="580"/>
      <c r="D4268" s="349"/>
      <c r="E4268" s="349"/>
      <c r="F4268" s="350"/>
      <c r="G4268" s="349"/>
      <c r="H4268" s="349"/>
      <c r="I4268" s="351"/>
      <c r="J4268" s="352"/>
      <c r="K4268" s="352"/>
      <c r="L4268" s="353"/>
      <c r="M4268" s="352"/>
      <c r="N4268" s="371"/>
      <c r="O4268" s="74"/>
      <c r="P4268" s="74"/>
      <c r="Q4268" s="96"/>
    </row>
    <row r="4269" spans="1:17" x14ac:dyDescent="0.2">
      <c r="A4269" s="357"/>
      <c r="B4269" s="347"/>
      <c r="C4269" s="580"/>
      <c r="D4269" s="349"/>
      <c r="E4269" s="349"/>
      <c r="F4269" s="350"/>
      <c r="G4269" s="349"/>
      <c r="H4269" s="349"/>
      <c r="I4269" s="351"/>
      <c r="J4269" s="352"/>
      <c r="K4269" s="352"/>
      <c r="L4269" s="353"/>
      <c r="M4269" s="352"/>
      <c r="N4269" s="371"/>
      <c r="O4269" s="74"/>
      <c r="P4269" s="74"/>
      <c r="Q4269" s="96"/>
    </row>
    <row r="4270" spans="1:17" x14ac:dyDescent="0.2">
      <c r="A4270" s="357"/>
      <c r="B4270" s="347"/>
      <c r="C4270" s="580"/>
      <c r="D4270" s="349"/>
      <c r="E4270" s="349"/>
      <c r="F4270" s="350"/>
      <c r="G4270" s="349"/>
      <c r="H4270" s="349"/>
      <c r="I4270" s="351"/>
      <c r="J4270" s="352"/>
      <c r="K4270" s="352"/>
      <c r="L4270" s="353"/>
      <c r="M4270" s="352"/>
      <c r="N4270" s="371"/>
      <c r="O4270" s="74"/>
      <c r="P4270" s="74"/>
      <c r="Q4270" s="96"/>
    </row>
    <row r="4271" spans="1:17" x14ac:dyDescent="0.2">
      <c r="A4271" s="357"/>
      <c r="B4271" s="347"/>
      <c r="C4271" s="580"/>
      <c r="D4271" s="349"/>
      <c r="E4271" s="349"/>
      <c r="F4271" s="350"/>
      <c r="G4271" s="349"/>
      <c r="H4271" s="349"/>
      <c r="I4271" s="351"/>
      <c r="J4271" s="352"/>
      <c r="K4271" s="352"/>
      <c r="L4271" s="353"/>
      <c r="M4271" s="352"/>
      <c r="N4271" s="371"/>
      <c r="O4271" s="74"/>
      <c r="P4271" s="74"/>
      <c r="Q4271" s="96"/>
    </row>
    <row r="4272" spans="1:17" x14ac:dyDescent="0.2">
      <c r="A4272" s="357"/>
      <c r="B4272" s="347"/>
      <c r="C4272" s="580"/>
      <c r="D4272" s="349"/>
      <c r="E4272" s="349"/>
      <c r="F4272" s="350"/>
      <c r="G4272" s="349"/>
      <c r="H4272" s="349"/>
      <c r="I4272" s="351"/>
      <c r="J4272" s="352"/>
      <c r="K4272" s="352"/>
      <c r="L4272" s="353"/>
      <c r="M4272" s="352"/>
      <c r="N4272" s="371"/>
      <c r="O4272" s="74"/>
      <c r="P4272" s="74"/>
      <c r="Q4272" s="96"/>
    </row>
    <row r="4273" spans="1:17" x14ac:dyDescent="0.2">
      <c r="A4273" s="357"/>
      <c r="B4273" s="347"/>
      <c r="C4273" s="580"/>
      <c r="D4273" s="349"/>
      <c r="E4273" s="349"/>
      <c r="F4273" s="350"/>
      <c r="G4273" s="349"/>
      <c r="H4273" s="349"/>
      <c r="I4273" s="351"/>
      <c r="J4273" s="352"/>
      <c r="K4273" s="352"/>
      <c r="L4273" s="353"/>
      <c r="M4273" s="352"/>
      <c r="N4273" s="371"/>
      <c r="O4273" s="74"/>
      <c r="P4273" s="74"/>
      <c r="Q4273" s="96"/>
    </row>
    <row r="4274" spans="1:17" x14ac:dyDescent="0.2">
      <c r="A4274" s="357"/>
      <c r="B4274" s="347"/>
      <c r="C4274" s="580"/>
      <c r="D4274" s="349"/>
      <c r="E4274" s="349"/>
      <c r="F4274" s="350"/>
      <c r="G4274" s="349"/>
      <c r="H4274" s="349"/>
      <c r="I4274" s="351"/>
      <c r="J4274" s="352"/>
      <c r="K4274" s="352"/>
      <c r="L4274" s="353"/>
      <c r="M4274" s="352"/>
      <c r="N4274" s="371"/>
      <c r="O4274" s="74"/>
      <c r="P4274" s="74"/>
      <c r="Q4274" s="96"/>
    </row>
    <row r="4275" spans="1:17" x14ac:dyDescent="0.2">
      <c r="A4275" s="357"/>
      <c r="B4275" s="347"/>
      <c r="C4275" s="580"/>
      <c r="D4275" s="349"/>
      <c r="E4275" s="349"/>
      <c r="F4275" s="350"/>
      <c r="G4275" s="349"/>
      <c r="H4275" s="349"/>
      <c r="I4275" s="351"/>
      <c r="J4275" s="352"/>
      <c r="K4275" s="352"/>
      <c r="L4275" s="353"/>
      <c r="M4275" s="352"/>
      <c r="N4275" s="371"/>
      <c r="O4275" s="74"/>
      <c r="P4275" s="74"/>
      <c r="Q4275" s="96"/>
    </row>
    <row r="4276" spans="1:17" x14ac:dyDescent="0.2">
      <c r="A4276" s="357"/>
      <c r="B4276" s="347"/>
      <c r="C4276" s="580"/>
      <c r="D4276" s="349"/>
      <c r="E4276" s="349"/>
      <c r="F4276" s="350"/>
      <c r="G4276" s="349"/>
      <c r="H4276" s="349"/>
      <c r="I4276" s="351"/>
      <c r="J4276" s="352"/>
      <c r="K4276" s="352"/>
      <c r="L4276" s="353"/>
      <c r="M4276" s="352"/>
      <c r="N4276" s="371"/>
      <c r="O4276" s="74"/>
      <c r="P4276" s="74"/>
      <c r="Q4276" s="96"/>
    </row>
    <row r="4277" spans="1:17" x14ac:dyDescent="0.2">
      <c r="A4277" s="357"/>
      <c r="B4277" s="347"/>
      <c r="C4277" s="580"/>
      <c r="D4277" s="349"/>
      <c r="E4277" s="349"/>
      <c r="F4277" s="350"/>
      <c r="G4277" s="349"/>
      <c r="H4277" s="349"/>
      <c r="I4277" s="351"/>
      <c r="J4277" s="352"/>
      <c r="K4277" s="352"/>
      <c r="L4277" s="353"/>
      <c r="M4277" s="352"/>
      <c r="N4277" s="371"/>
      <c r="O4277" s="74"/>
      <c r="P4277" s="74"/>
      <c r="Q4277" s="96"/>
    </row>
    <row r="4278" spans="1:17" x14ac:dyDescent="0.2">
      <c r="A4278" s="357"/>
      <c r="B4278" s="347"/>
      <c r="C4278" s="580"/>
      <c r="D4278" s="349"/>
      <c r="E4278" s="349"/>
      <c r="F4278" s="350"/>
      <c r="G4278" s="349"/>
      <c r="H4278" s="349"/>
      <c r="I4278" s="351"/>
      <c r="J4278" s="352"/>
      <c r="K4278" s="352"/>
      <c r="L4278" s="353"/>
      <c r="M4278" s="352"/>
      <c r="N4278" s="371"/>
      <c r="O4278" s="74"/>
      <c r="P4278" s="74"/>
      <c r="Q4278" s="96"/>
    </row>
    <row r="4279" spans="1:17" x14ac:dyDescent="0.2">
      <c r="A4279" s="357"/>
      <c r="B4279" s="347"/>
      <c r="C4279" s="580"/>
      <c r="D4279" s="349"/>
      <c r="E4279" s="349"/>
      <c r="F4279" s="350"/>
      <c r="G4279" s="349"/>
      <c r="H4279" s="349"/>
      <c r="I4279" s="351"/>
      <c r="J4279" s="352"/>
      <c r="K4279" s="352"/>
      <c r="L4279" s="353"/>
      <c r="M4279" s="352"/>
      <c r="N4279" s="371"/>
      <c r="O4279" s="74"/>
      <c r="P4279" s="74"/>
      <c r="Q4279" s="96"/>
    </row>
    <row r="4280" spans="1:17" x14ac:dyDescent="0.2">
      <c r="A4280" s="357"/>
      <c r="B4280" s="347"/>
      <c r="C4280" s="580"/>
      <c r="D4280" s="349"/>
      <c r="E4280" s="349"/>
      <c r="F4280" s="350"/>
      <c r="G4280" s="349"/>
      <c r="H4280" s="349"/>
      <c r="I4280" s="351"/>
      <c r="J4280" s="352"/>
      <c r="K4280" s="352"/>
      <c r="L4280" s="353"/>
      <c r="M4280" s="352"/>
      <c r="N4280" s="371"/>
      <c r="O4280" s="74"/>
      <c r="P4280" s="74"/>
      <c r="Q4280" s="96"/>
    </row>
    <row r="4281" spans="1:17" x14ac:dyDescent="0.2">
      <c r="A4281" s="357"/>
      <c r="B4281" s="347"/>
      <c r="C4281" s="580"/>
      <c r="D4281" s="349"/>
      <c r="E4281" s="349"/>
      <c r="F4281" s="350"/>
      <c r="G4281" s="349"/>
      <c r="H4281" s="349"/>
      <c r="I4281" s="351"/>
      <c r="J4281" s="352"/>
      <c r="K4281" s="352"/>
      <c r="L4281" s="353"/>
      <c r="M4281" s="352"/>
      <c r="N4281" s="371"/>
      <c r="O4281" s="74"/>
      <c r="P4281" s="74"/>
      <c r="Q4281" s="96"/>
    </row>
    <row r="4282" spans="1:17" x14ac:dyDescent="0.2">
      <c r="A4282" s="357"/>
      <c r="B4282" s="347"/>
      <c r="C4282" s="580"/>
      <c r="D4282" s="349"/>
      <c r="E4282" s="349"/>
      <c r="F4282" s="350"/>
      <c r="G4282" s="349"/>
      <c r="H4282" s="349"/>
      <c r="I4282" s="351"/>
      <c r="J4282" s="352"/>
      <c r="K4282" s="352"/>
      <c r="L4282" s="353"/>
      <c r="M4282" s="352"/>
      <c r="N4282" s="371"/>
      <c r="O4282" s="74"/>
      <c r="P4282" s="74"/>
      <c r="Q4282" s="96"/>
    </row>
    <row r="4283" spans="1:17" x14ac:dyDescent="0.2">
      <c r="A4283" s="357"/>
      <c r="B4283" s="347"/>
      <c r="C4283" s="580"/>
      <c r="D4283" s="349"/>
      <c r="E4283" s="349"/>
      <c r="F4283" s="350"/>
      <c r="G4283" s="349"/>
      <c r="H4283" s="349"/>
      <c r="I4283" s="351"/>
      <c r="J4283" s="352"/>
      <c r="K4283" s="352"/>
      <c r="L4283" s="353"/>
      <c r="M4283" s="352"/>
      <c r="N4283" s="371"/>
      <c r="O4283" s="74"/>
      <c r="P4283" s="74"/>
      <c r="Q4283" s="96"/>
    </row>
    <row r="4284" spans="1:17" x14ac:dyDescent="0.2">
      <c r="A4284" s="357"/>
      <c r="B4284" s="347"/>
      <c r="C4284" s="580"/>
      <c r="D4284" s="349"/>
      <c r="E4284" s="349"/>
      <c r="F4284" s="350"/>
      <c r="G4284" s="349"/>
      <c r="H4284" s="349"/>
      <c r="I4284" s="351"/>
      <c r="J4284" s="352"/>
      <c r="K4284" s="352"/>
      <c r="L4284" s="353"/>
      <c r="M4284" s="352"/>
      <c r="N4284" s="371"/>
      <c r="O4284" s="74"/>
      <c r="P4284" s="74"/>
      <c r="Q4284" s="96"/>
    </row>
    <row r="4285" spans="1:17" x14ac:dyDescent="0.2">
      <c r="A4285" s="357"/>
      <c r="B4285" s="347"/>
      <c r="C4285" s="580"/>
      <c r="D4285" s="349"/>
      <c r="E4285" s="349"/>
      <c r="F4285" s="350"/>
      <c r="G4285" s="349"/>
      <c r="H4285" s="349"/>
      <c r="I4285" s="351"/>
      <c r="J4285" s="352"/>
      <c r="K4285" s="352"/>
      <c r="L4285" s="353"/>
      <c r="M4285" s="352"/>
      <c r="N4285" s="371"/>
      <c r="O4285" s="74"/>
      <c r="P4285" s="74"/>
      <c r="Q4285" s="96"/>
    </row>
    <row r="4286" spans="1:17" x14ac:dyDescent="0.2">
      <c r="A4286" s="357"/>
      <c r="B4286" s="347"/>
      <c r="C4286" s="580"/>
      <c r="D4286" s="349"/>
      <c r="E4286" s="349"/>
      <c r="F4286" s="350"/>
      <c r="G4286" s="349"/>
      <c r="H4286" s="349"/>
      <c r="I4286" s="351"/>
      <c r="J4286" s="352"/>
      <c r="K4286" s="352"/>
      <c r="L4286" s="353"/>
      <c r="M4286" s="352"/>
      <c r="N4286" s="371"/>
      <c r="O4286" s="74"/>
      <c r="P4286" s="74"/>
      <c r="Q4286" s="96"/>
    </row>
    <row r="4287" spans="1:17" x14ac:dyDescent="0.2">
      <c r="A4287" s="357"/>
      <c r="B4287" s="347"/>
      <c r="C4287" s="580"/>
      <c r="D4287" s="349"/>
      <c r="E4287" s="349"/>
      <c r="F4287" s="350"/>
      <c r="G4287" s="349"/>
      <c r="H4287" s="349"/>
      <c r="I4287" s="351"/>
      <c r="J4287" s="352"/>
      <c r="K4287" s="352"/>
      <c r="L4287" s="353"/>
      <c r="M4287" s="352"/>
      <c r="N4287" s="371"/>
      <c r="O4287" s="74"/>
      <c r="P4287" s="74"/>
      <c r="Q4287" s="96"/>
    </row>
    <row r="4288" spans="1:17" x14ac:dyDescent="0.2">
      <c r="A4288" s="357"/>
      <c r="B4288" s="347"/>
      <c r="C4288" s="580"/>
      <c r="D4288" s="349"/>
      <c r="E4288" s="349"/>
      <c r="F4288" s="350"/>
      <c r="G4288" s="349"/>
      <c r="H4288" s="349"/>
      <c r="I4288" s="351"/>
      <c r="J4288" s="352"/>
      <c r="K4288" s="352"/>
      <c r="L4288" s="353"/>
      <c r="M4288" s="352"/>
      <c r="N4288" s="371"/>
      <c r="O4288" s="74"/>
      <c r="P4288" s="74"/>
      <c r="Q4288" s="96"/>
    </row>
    <row r="4289" spans="1:17" x14ac:dyDescent="0.2">
      <c r="A4289" s="357"/>
      <c r="B4289" s="347"/>
      <c r="C4289" s="580"/>
      <c r="D4289" s="349"/>
      <c r="E4289" s="349"/>
      <c r="F4289" s="350"/>
      <c r="G4289" s="349"/>
      <c r="H4289" s="349"/>
      <c r="I4289" s="351"/>
      <c r="J4289" s="352"/>
      <c r="K4289" s="352"/>
      <c r="L4289" s="353"/>
      <c r="M4289" s="352"/>
      <c r="N4289" s="371"/>
      <c r="O4289" s="74"/>
      <c r="P4289" s="74"/>
      <c r="Q4289" s="96"/>
    </row>
    <row r="4290" spans="1:17" x14ac:dyDescent="0.2">
      <c r="A4290" s="357"/>
      <c r="B4290" s="347"/>
      <c r="C4290" s="580"/>
      <c r="D4290" s="349"/>
      <c r="E4290" s="349"/>
      <c r="F4290" s="350"/>
      <c r="G4290" s="349"/>
      <c r="H4290" s="349"/>
      <c r="I4290" s="351"/>
      <c r="J4290" s="352"/>
      <c r="K4290" s="352"/>
      <c r="L4290" s="353"/>
      <c r="M4290" s="352"/>
      <c r="N4290" s="371"/>
      <c r="O4290" s="74"/>
      <c r="P4290" s="74"/>
      <c r="Q4290" s="96"/>
    </row>
    <row r="4291" spans="1:17" x14ac:dyDescent="0.2">
      <c r="A4291" s="357"/>
      <c r="B4291" s="347"/>
      <c r="C4291" s="580"/>
      <c r="D4291" s="349"/>
      <c r="E4291" s="349"/>
      <c r="F4291" s="350"/>
      <c r="G4291" s="349"/>
      <c r="H4291" s="349"/>
      <c r="I4291" s="351"/>
      <c r="J4291" s="352"/>
      <c r="K4291" s="352"/>
      <c r="L4291" s="353"/>
      <c r="M4291" s="352"/>
      <c r="N4291" s="371"/>
      <c r="O4291" s="74"/>
      <c r="P4291" s="74"/>
      <c r="Q4291" s="96"/>
    </row>
    <row r="4292" spans="1:17" x14ac:dyDescent="0.2">
      <c r="A4292" s="357"/>
      <c r="B4292" s="347"/>
      <c r="C4292" s="580"/>
      <c r="D4292" s="349"/>
      <c r="E4292" s="349"/>
      <c r="F4292" s="350"/>
      <c r="G4292" s="349"/>
      <c r="H4292" s="349"/>
      <c r="I4292" s="351"/>
      <c r="J4292" s="352"/>
      <c r="K4292" s="352"/>
      <c r="L4292" s="353"/>
      <c r="M4292" s="352"/>
      <c r="N4292" s="371"/>
      <c r="O4292" s="74"/>
      <c r="P4292" s="74"/>
      <c r="Q4292" s="96"/>
    </row>
    <row r="4293" spans="1:17" x14ac:dyDescent="0.2">
      <c r="A4293" s="357"/>
      <c r="B4293" s="347"/>
      <c r="C4293" s="580"/>
      <c r="D4293" s="349"/>
      <c r="E4293" s="349"/>
      <c r="F4293" s="350"/>
      <c r="G4293" s="349"/>
      <c r="H4293" s="349"/>
      <c r="I4293" s="351"/>
      <c r="J4293" s="352"/>
      <c r="K4293" s="352"/>
      <c r="L4293" s="353"/>
      <c r="M4293" s="352"/>
      <c r="N4293" s="371"/>
      <c r="O4293" s="74"/>
      <c r="P4293" s="74"/>
      <c r="Q4293" s="96"/>
    </row>
    <row r="4294" spans="1:17" x14ac:dyDescent="0.2">
      <c r="A4294" s="357"/>
      <c r="B4294" s="347"/>
      <c r="C4294" s="580"/>
      <c r="D4294" s="349"/>
      <c r="E4294" s="349"/>
      <c r="F4294" s="350"/>
      <c r="G4294" s="349"/>
      <c r="H4294" s="349"/>
      <c r="I4294" s="351"/>
      <c r="J4294" s="352"/>
      <c r="K4294" s="352"/>
      <c r="L4294" s="353"/>
      <c r="M4294" s="352"/>
      <c r="N4294" s="371"/>
      <c r="O4294" s="74"/>
      <c r="P4294" s="74"/>
      <c r="Q4294" s="96"/>
    </row>
    <row r="4295" spans="1:17" x14ac:dyDescent="0.2">
      <c r="A4295" s="357"/>
      <c r="B4295" s="347"/>
      <c r="C4295" s="580"/>
      <c r="D4295" s="349"/>
      <c r="E4295" s="349"/>
      <c r="F4295" s="350"/>
      <c r="G4295" s="349"/>
      <c r="H4295" s="349"/>
      <c r="I4295" s="351"/>
      <c r="J4295" s="352"/>
      <c r="K4295" s="352"/>
      <c r="L4295" s="353"/>
      <c r="M4295" s="352"/>
      <c r="N4295" s="371"/>
      <c r="O4295" s="74"/>
      <c r="P4295" s="74"/>
      <c r="Q4295" s="96"/>
    </row>
    <row r="4296" spans="1:17" x14ac:dyDescent="0.2">
      <c r="A4296" s="357"/>
      <c r="B4296" s="347"/>
      <c r="C4296" s="580"/>
      <c r="D4296" s="349"/>
      <c r="E4296" s="349"/>
      <c r="F4296" s="350"/>
      <c r="G4296" s="349"/>
      <c r="H4296" s="349"/>
      <c r="I4296" s="351"/>
      <c r="J4296" s="352"/>
      <c r="K4296" s="352"/>
      <c r="L4296" s="353"/>
      <c r="M4296" s="352"/>
      <c r="N4296" s="371"/>
      <c r="O4296" s="74"/>
      <c r="P4296" s="74"/>
      <c r="Q4296" s="96"/>
    </row>
    <row r="4297" spans="1:17" x14ac:dyDescent="0.2">
      <c r="A4297" s="357"/>
      <c r="B4297" s="347"/>
      <c r="C4297" s="580"/>
      <c r="D4297" s="349"/>
      <c r="E4297" s="349"/>
      <c r="F4297" s="350"/>
      <c r="G4297" s="349"/>
      <c r="H4297" s="349"/>
      <c r="I4297" s="351"/>
      <c r="J4297" s="352"/>
      <c r="K4297" s="352"/>
      <c r="L4297" s="353"/>
      <c r="M4297" s="352"/>
      <c r="N4297" s="371"/>
      <c r="O4297" s="74"/>
      <c r="P4297" s="74"/>
      <c r="Q4297" s="96"/>
    </row>
    <row r="4298" spans="1:17" x14ac:dyDescent="0.2">
      <c r="A4298" s="357"/>
      <c r="B4298" s="347"/>
      <c r="C4298" s="580"/>
      <c r="D4298" s="349"/>
      <c r="E4298" s="349"/>
      <c r="F4298" s="350"/>
      <c r="G4298" s="349"/>
      <c r="H4298" s="349"/>
      <c r="I4298" s="351"/>
      <c r="J4298" s="352"/>
      <c r="K4298" s="352"/>
      <c r="L4298" s="353"/>
      <c r="M4298" s="352"/>
      <c r="N4298" s="371"/>
      <c r="O4298" s="74"/>
      <c r="P4298" s="74"/>
      <c r="Q4298" s="96"/>
    </row>
    <row r="4299" spans="1:17" x14ac:dyDescent="0.2">
      <c r="A4299" s="357"/>
      <c r="B4299" s="347"/>
      <c r="C4299" s="580"/>
      <c r="D4299" s="349"/>
      <c r="E4299" s="349"/>
      <c r="F4299" s="350"/>
      <c r="G4299" s="349"/>
      <c r="H4299" s="349"/>
      <c r="I4299" s="351"/>
      <c r="J4299" s="352"/>
      <c r="K4299" s="352"/>
      <c r="L4299" s="353"/>
      <c r="M4299" s="352"/>
      <c r="N4299" s="371"/>
      <c r="O4299" s="74"/>
      <c r="P4299" s="74"/>
      <c r="Q4299" s="96"/>
    </row>
    <row r="4300" spans="1:17" x14ac:dyDescent="0.2">
      <c r="A4300" s="357"/>
      <c r="B4300" s="347"/>
      <c r="C4300" s="580"/>
      <c r="D4300" s="349"/>
      <c r="E4300" s="349"/>
      <c r="F4300" s="350"/>
      <c r="G4300" s="349"/>
      <c r="H4300" s="349"/>
      <c r="I4300" s="351"/>
      <c r="J4300" s="352"/>
      <c r="K4300" s="352"/>
      <c r="L4300" s="353"/>
      <c r="M4300" s="352"/>
      <c r="N4300" s="371"/>
      <c r="O4300" s="74"/>
      <c r="P4300" s="74"/>
      <c r="Q4300" s="96"/>
    </row>
    <row r="4301" spans="1:17" x14ac:dyDescent="0.2">
      <c r="A4301" s="357"/>
      <c r="B4301" s="347"/>
      <c r="C4301" s="580"/>
      <c r="D4301" s="349"/>
      <c r="E4301" s="349"/>
      <c r="F4301" s="350"/>
      <c r="G4301" s="349"/>
      <c r="H4301" s="349"/>
      <c r="I4301" s="351"/>
      <c r="J4301" s="352"/>
      <c r="K4301" s="352"/>
      <c r="L4301" s="353"/>
      <c r="M4301" s="352"/>
      <c r="N4301" s="371"/>
      <c r="O4301" s="74"/>
      <c r="P4301" s="74"/>
      <c r="Q4301" s="96"/>
    </row>
    <row r="4302" spans="1:17" x14ac:dyDescent="0.2">
      <c r="A4302" s="357"/>
      <c r="B4302" s="347"/>
      <c r="C4302" s="580"/>
      <c r="D4302" s="349"/>
      <c r="E4302" s="349"/>
      <c r="F4302" s="350"/>
      <c r="G4302" s="349"/>
      <c r="H4302" s="349"/>
      <c r="I4302" s="351"/>
      <c r="J4302" s="352"/>
      <c r="K4302" s="352"/>
      <c r="L4302" s="353"/>
      <c r="M4302" s="352"/>
      <c r="N4302" s="371"/>
      <c r="O4302" s="74"/>
      <c r="P4302" s="74"/>
      <c r="Q4302" s="96"/>
    </row>
    <row r="4303" spans="1:17" x14ac:dyDescent="0.2">
      <c r="A4303" s="357"/>
      <c r="B4303" s="347"/>
      <c r="C4303" s="580"/>
      <c r="D4303" s="349"/>
      <c r="E4303" s="349"/>
      <c r="F4303" s="350"/>
      <c r="G4303" s="349"/>
      <c r="H4303" s="349"/>
      <c r="I4303" s="351"/>
      <c r="J4303" s="352"/>
      <c r="K4303" s="352"/>
      <c r="L4303" s="353"/>
      <c r="M4303" s="352"/>
      <c r="N4303" s="371"/>
      <c r="O4303" s="74"/>
      <c r="P4303" s="74"/>
      <c r="Q4303" s="96"/>
    </row>
    <row r="4304" spans="1:17" x14ac:dyDescent="0.2">
      <c r="A4304" s="357"/>
      <c r="B4304" s="347"/>
      <c r="C4304" s="580"/>
      <c r="D4304" s="349"/>
      <c r="E4304" s="349"/>
      <c r="F4304" s="350"/>
      <c r="G4304" s="349"/>
      <c r="H4304" s="349"/>
      <c r="I4304" s="351"/>
      <c r="J4304" s="352"/>
      <c r="K4304" s="352"/>
      <c r="L4304" s="353"/>
      <c r="M4304" s="352"/>
      <c r="N4304" s="371"/>
      <c r="O4304" s="74"/>
      <c r="P4304" s="74"/>
      <c r="Q4304" s="96"/>
    </row>
    <row r="4305" spans="1:17" x14ac:dyDescent="0.2">
      <c r="A4305" s="357"/>
      <c r="B4305" s="347"/>
      <c r="C4305" s="580"/>
      <c r="D4305" s="349"/>
      <c r="E4305" s="349"/>
      <c r="F4305" s="350"/>
      <c r="G4305" s="349"/>
      <c r="H4305" s="349"/>
      <c r="I4305" s="351"/>
      <c r="J4305" s="352"/>
      <c r="K4305" s="352"/>
      <c r="L4305" s="353"/>
      <c r="M4305" s="352"/>
      <c r="N4305" s="371"/>
      <c r="O4305" s="74"/>
      <c r="P4305" s="74"/>
      <c r="Q4305" s="96"/>
    </row>
    <row r="4306" spans="1:17" x14ac:dyDescent="0.2">
      <c r="A4306" s="357"/>
      <c r="B4306" s="347"/>
      <c r="C4306" s="580"/>
      <c r="D4306" s="349"/>
      <c r="E4306" s="349"/>
      <c r="F4306" s="350"/>
      <c r="G4306" s="349"/>
      <c r="H4306" s="349"/>
      <c r="I4306" s="351"/>
      <c r="J4306" s="352"/>
      <c r="K4306" s="352"/>
      <c r="L4306" s="353"/>
      <c r="M4306" s="352"/>
      <c r="N4306" s="371"/>
      <c r="O4306" s="74"/>
      <c r="P4306" s="74"/>
      <c r="Q4306" s="96"/>
    </row>
    <row r="4307" spans="1:17" x14ac:dyDescent="0.2">
      <c r="A4307" s="357"/>
      <c r="B4307" s="347"/>
      <c r="C4307" s="580"/>
      <c r="D4307" s="349"/>
      <c r="E4307" s="349"/>
      <c r="F4307" s="350"/>
      <c r="G4307" s="349"/>
      <c r="H4307" s="349"/>
      <c r="I4307" s="351"/>
      <c r="J4307" s="352"/>
      <c r="K4307" s="352"/>
      <c r="L4307" s="353"/>
      <c r="M4307" s="352"/>
      <c r="N4307" s="371"/>
      <c r="O4307" s="74"/>
      <c r="P4307" s="74"/>
      <c r="Q4307" s="96"/>
    </row>
    <row r="4308" spans="1:17" x14ac:dyDescent="0.2">
      <c r="A4308" s="357"/>
      <c r="B4308" s="347"/>
      <c r="C4308" s="580"/>
      <c r="D4308" s="349"/>
      <c r="E4308" s="349"/>
      <c r="F4308" s="350"/>
      <c r="G4308" s="349"/>
      <c r="H4308" s="349"/>
      <c r="I4308" s="351"/>
      <c r="J4308" s="352"/>
      <c r="K4308" s="352"/>
      <c r="L4308" s="353"/>
      <c r="M4308" s="352"/>
      <c r="N4308" s="371"/>
      <c r="O4308" s="74"/>
      <c r="P4308" s="74"/>
      <c r="Q4308" s="96"/>
    </row>
    <row r="4309" spans="1:17" x14ac:dyDescent="0.2">
      <c r="A4309" s="357"/>
      <c r="B4309" s="347"/>
      <c r="C4309" s="580"/>
      <c r="D4309" s="349"/>
      <c r="E4309" s="349"/>
      <c r="F4309" s="350"/>
      <c r="G4309" s="349"/>
      <c r="H4309" s="349"/>
      <c r="I4309" s="351"/>
      <c r="J4309" s="352"/>
      <c r="K4309" s="352"/>
      <c r="L4309" s="353"/>
      <c r="M4309" s="352"/>
      <c r="N4309" s="371"/>
      <c r="O4309" s="74"/>
      <c r="P4309" s="74"/>
      <c r="Q4309" s="96"/>
    </row>
    <row r="4310" spans="1:17" x14ac:dyDescent="0.2">
      <c r="A4310" s="357"/>
      <c r="B4310" s="347"/>
      <c r="C4310" s="580"/>
      <c r="D4310" s="349"/>
      <c r="E4310" s="349"/>
      <c r="F4310" s="350"/>
      <c r="G4310" s="349"/>
      <c r="H4310" s="349"/>
      <c r="I4310" s="351"/>
      <c r="J4310" s="352"/>
      <c r="K4310" s="352"/>
      <c r="L4310" s="353"/>
      <c r="M4310" s="352"/>
      <c r="N4310" s="371"/>
      <c r="O4310" s="74"/>
      <c r="P4310" s="74"/>
      <c r="Q4310" s="96"/>
    </row>
    <row r="4311" spans="1:17" x14ac:dyDescent="0.2">
      <c r="A4311" s="357"/>
      <c r="B4311" s="347"/>
      <c r="C4311" s="580"/>
      <c r="D4311" s="349"/>
      <c r="E4311" s="349"/>
      <c r="F4311" s="350"/>
      <c r="G4311" s="349"/>
      <c r="H4311" s="349"/>
      <c r="I4311" s="351"/>
      <c r="J4311" s="352"/>
      <c r="K4311" s="352"/>
      <c r="L4311" s="353"/>
      <c r="M4311" s="352"/>
      <c r="N4311" s="371"/>
      <c r="O4311" s="74"/>
      <c r="P4311" s="74"/>
      <c r="Q4311" s="96"/>
    </row>
    <row r="4312" spans="1:17" x14ac:dyDescent="0.2">
      <c r="A4312" s="357"/>
      <c r="B4312" s="347"/>
      <c r="C4312" s="580"/>
      <c r="D4312" s="349"/>
      <c r="E4312" s="349"/>
      <c r="F4312" s="350"/>
      <c r="G4312" s="349"/>
      <c r="H4312" s="349"/>
      <c r="I4312" s="351"/>
      <c r="J4312" s="352"/>
      <c r="K4312" s="352"/>
      <c r="L4312" s="353"/>
      <c r="M4312" s="352"/>
      <c r="N4312" s="371"/>
      <c r="O4312" s="74"/>
      <c r="P4312" s="74"/>
      <c r="Q4312" s="96"/>
    </row>
    <row r="4313" spans="1:17" x14ac:dyDescent="0.2">
      <c r="A4313" s="357"/>
      <c r="B4313" s="347"/>
      <c r="C4313" s="580"/>
      <c r="D4313" s="349"/>
      <c r="E4313" s="349"/>
      <c r="F4313" s="350"/>
      <c r="G4313" s="349"/>
      <c r="H4313" s="349"/>
      <c r="I4313" s="351"/>
      <c r="J4313" s="352"/>
      <c r="K4313" s="352"/>
      <c r="L4313" s="353"/>
      <c r="M4313" s="352"/>
      <c r="N4313" s="371"/>
      <c r="O4313" s="74"/>
      <c r="P4313" s="74"/>
      <c r="Q4313" s="96"/>
    </row>
    <row r="4314" spans="1:17" x14ac:dyDescent="0.2">
      <c r="A4314" s="357"/>
      <c r="B4314" s="347"/>
      <c r="C4314" s="580"/>
      <c r="D4314" s="349"/>
      <c r="E4314" s="349"/>
      <c r="F4314" s="350"/>
      <c r="G4314" s="349"/>
      <c r="H4314" s="349"/>
      <c r="I4314" s="351"/>
      <c r="J4314" s="352"/>
      <c r="K4314" s="352"/>
      <c r="L4314" s="353"/>
      <c r="M4314" s="352"/>
      <c r="N4314" s="371"/>
      <c r="O4314" s="74"/>
      <c r="P4314" s="74"/>
      <c r="Q4314" s="96"/>
    </row>
    <row r="4315" spans="1:17" x14ac:dyDescent="0.2">
      <c r="A4315" s="357"/>
      <c r="B4315" s="347"/>
      <c r="C4315" s="580"/>
      <c r="D4315" s="349"/>
      <c r="E4315" s="349"/>
      <c r="F4315" s="350"/>
      <c r="G4315" s="349"/>
      <c r="H4315" s="349"/>
      <c r="I4315" s="351"/>
      <c r="J4315" s="352"/>
      <c r="K4315" s="352"/>
      <c r="L4315" s="353"/>
      <c r="M4315" s="352"/>
      <c r="N4315" s="371"/>
      <c r="O4315" s="74"/>
      <c r="P4315" s="74"/>
      <c r="Q4315" s="96"/>
    </row>
    <row r="4316" spans="1:17" x14ac:dyDescent="0.2">
      <c r="A4316" s="357"/>
      <c r="B4316" s="347"/>
      <c r="C4316" s="580"/>
      <c r="D4316" s="349"/>
      <c r="E4316" s="349"/>
      <c r="F4316" s="350"/>
      <c r="G4316" s="349"/>
      <c r="H4316" s="349"/>
      <c r="I4316" s="351"/>
      <c r="J4316" s="352"/>
      <c r="K4316" s="352"/>
      <c r="L4316" s="353"/>
      <c r="M4316" s="352"/>
      <c r="N4316" s="371"/>
      <c r="O4316" s="74"/>
      <c r="P4316" s="74"/>
      <c r="Q4316" s="96"/>
    </row>
    <row r="4317" spans="1:17" x14ac:dyDescent="0.2">
      <c r="A4317" s="357"/>
      <c r="B4317" s="347"/>
      <c r="C4317" s="580"/>
      <c r="D4317" s="349"/>
      <c r="E4317" s="349"/>
      <c r="F4317" s="350"/>
      <c r="G4317" s="349"/>
      <c r="H4317" s="349"/>
      <c r="I4317" s="351"/>
      <c r="J4317" s="352"/>
      <c r="K4317" s="352"/>
      <c r="L4317" s="353"/>
      <c r="M4317" s="352"/>
      <c r="N4317" s="371"/>
      <c r="O4317" s="74"/>
      <c r="P4317" s="74"/>
      <c r="Q4317" s="96"/>
    </row>
    <row r="4318" spans="1:17" x14ac:dyDescent="0.2">
      <c r="A4318" s="357"/>
      <c r="B4318" s="347"/>
      <c r="C4318" s="580"/>
      <c r="D4318" s="349"/>
      <c r="E4318" s="349"/>
      <c r="F4318" s="350"/>
      <c r="G4318" s="349"/>
      <c r="H4318" s="349"/>
      <c r="I4318" s="351"/>
      <c r="J4318" s="352"/>
      <c r="K4318" s="352"/>
      <c r="L4318" s="353"/>
      <c r="M4318" s="352"/>
      <c r="N4318" s="371"/>
      <c r="O4318" s="74"/>
      <c r="P4318" s="74"/>
      <c r="Q4318" s="96"/>
    </row>
    <row r="4319" spans="1:17" x14ac:dyDescent="0.2">
      <c r="A4319" s="357"/>
      <c r="B4319" s="347"/>
      <c r="C4319" s="580"/>
      <c r="D4319" s="349"/>
      <c r="E4319" s="349"/>
      <c r="F4319" s="350"/>
      <c r="G4319" s="349"/>
      <c r="H4319" s="349"/>
      <c r="I4319" s="351"/>
      <c r="J4319" s="352"/>
      <c r="K4319" s="352"/>
      <c r="L4319" s="353"/>
      <c r="M4319" s="352"/>
      <c r="N4319" s="371"/>
      <c r="O4319" s="74"/>
      <c r="P4319" s="74"/>
      <c r="Q4319" s="96"/>
    </row>
    <row r="4320" spans="1:17" x14ac:dyDescent="0.2">
      <c r="A4320" s="357"/>
      <c r="B4320" s="347"/>
      <c r="C4320" s="580"/>
      <c r="D4320" s="349"/>
      <c r="E4320" s="349"/>
      <c r="F4320" s="350"/>
      <c r="G4320" s="349"/>
      <c r="H4320" s="349"/>
      <c r="I4320" s="351"/>
      <c r="J4320" s="352"/>
      <c r="K4320" s="352"/>
      <c r="L4320" s="353"/>
      <c r="M4320" s="352"/>
      <c r="N4320" s="371"/>
      <c r="O4320" s="74"/>
      <c r="P4320" s="74"/>
      <c r="Q4320" s="96"/>
    </row>
    <row r="4321" spans="1:17" x14ac:dyDescent="0.2">
      <c r="A4321" s="357"/>
      <c r="B4321" s="347"/>
      <c r="C4321" s="580"/>
      <c r="D4321" s="349"/>
      <c r="E4321" s="349"/>
      <c r="F4321" s="350"/>
      <c r="G4321" s="349"/>
      <c r="H4321" s="349"/>
      <c r="I4321" s="351"/>
      <c r="J4321" s="352"/>
      <c r="K4321" s="352"/>
      <c r="L4321" s="353"/>
      <c r="M4321" s="352"/>
      <c r="N4321" s="371"/>
      <c r="O4321" s="74"/>
      <c r="P4321" s="74"/>
      <c r="Q4321" s="96"/>
    </row>
    <row r="4322" spans="1:17" x14ac:dyDescent="0.2">
      <c r="A4322" s="357"/>
      <c r="B4322" s="347"/>
      <c r="C4322" s="580"/>
      <c r="D4322" s="349"/>
      <c r="E4322" s="349"/>
      <c r="F4322" s="350"/>
      <c r="G4322" s="349"/>
      <c r="H4322" s="349"/>
      <c r="I4322" s="351"/>
      <c r="J4322" s="352"/>
      <c r="K4322" s="352"/>
      <c r="L4322" s="353"/>
      <c r="M4322" s="352"/>
      <c r="N4322" s="371"/>
      <c r="O4322" s="74"/>
      <c r="P4322" s="74"/>
      <c r="Q4322" s="96"/>
    </row>
    <row r="4323" spans="1:17" x14ac:dyDescent="0.2">
      <c r="A4323" s="357"/>
      <c r="B4323" s="347"/>
      <c r="C4323" s="580"/>
      <c r="D4323" s="349"/>
      <c r="E4323" s="349"/>
      <c r="F4323" s="350"/>
      <c r="G4323" s="349"/>
      <c r="H4323" s="349"/>
      <c r="I4323" s="351"/>
      <c r="J4323" s="352"/>
      <c r="K4323" s="352"/>
      <c r="L4323" s="353"/>
      <c r="M4323" s="352"/>
      <c r="N4323" s="371"/>
      <c r="O4323" s="74"/>
      <c r="P4323" s="74"/>
      <c r="Q4323" s="96"/>
    </row>
    <row r="4324" spans="1:17" x14ac:dyDescent="0.2">
      <c r="A4324" s="357"/>
      <c r="B4324" s="347"/>
      <c r="C4324" s="580"/>
      <c r="D4324" s="349"/>
      <c r="E4324" s="349"/>
      <c r="F4324" s="350"/>
      <c r="G4324" s="349"/>
      <c r="H4324" s="349"/>
      <c r="I4324" s="351"/>
      <c r="J4324" s="352"/>
      <c r="K4324" s="352"/>
      <c r="L4324" s="353"/>
      <c r="M4324" s="352"/>
      <c r="N4324" s="371"/>
      <c r="O4324" s="74"/>
      <c r="P4324" s="74"/>
      <c r="Q4324" s="96"/>
    </row>
    <row r="4325" spans="1:17" x14ac:dyDescent="0.2">
      <c r="A4325" s="357"/>
      <c r="B4325" s="347"/>
      <c r="C4325" s="580"/>
      <c r="D4325" s="349"/>
      <c r="E4325" s="349"/>
      <c r="F4325" s="350"/>
      <c r="G4325" s="349"/>
      <c r="H4325" s="349"/>
      <c r="I4325" s="351"/>
      <c r="J4325" s="352"/>
      <c r="K4325" s="352"/>
      <c r="L4325" s="353"/>
      <c r="M4325" s="352"/>
      <c r="N4325" s="371"/>
      <c r="O4325" s="74"/>
      <c r="P4325" s="74"/>
      <c r="Q4325" s="96"/>
    </row>
    <row r="4326" spans="1:17" x14ac:dyDescent="0.2">
      <c r="A4326" s="357"/>
      <c r="B4326" s="347"/>
      <c r="C4326" s="580"/>
      <c r="D4326" s="349"/>
      <c r="E4326" s="349"/>
      <c r="F4326" s="350"/>
      <c r="G4326" s="349"/>
      <c r="H4326" s="349"/>
      <c r="I4326" s="351"/>
      <c r="J4326" s="352"/>
      <c r="K4326" s="352"/>
      <c r="L4326" s="353"/>
      <c r="M4326" s="352"/>
      <c r="N4326" s="371"/>
      <c r="O4326" s="74"/>
      <c r="P4326" s="74"/>
      <c r="Q4326" s="96"/>
    </row>
    <row r="4327" spans="1:17" x14ac:dyDescent="0.2">
      <c r="A4327" s="357"/>
      <c r="B4327" s="347"/>
      <c r="C4327" s="580"/>
      <c r="D4327" s="349"/>
      <c r="E4327" s="349"/>
      <c r="F4327" s="350"/>
      <c r="G4327" s="349"/>
      <c r="H4327" s="349"/>
      <c r="I4327" s="351"/>
      <c r="J4327" s="352"/>
      <c r="K4327" s="352"/>
      <c r="L4327" s="353"/>
      <c r="M4327" s="352"/>
      <c r="N4327" s="371"/>
      <c r="O4327" s="74"/>
      <c r="P4327" s="74"/>
      <c r="Q4327" s="96"/>
    </row>
    <row r="4328" spans="1:17" x14ac:dyDescent="0.2">
      <c r="A4328" s="357"/>
      <c r="B4328" s="347"/>
      <c r="C4328" s="580"/>
      <c r="D4328" s="349"/>
      <c r="E4328" s="349"/>
      <c r="F4328" s="350"/>
      <c r="G4328" s="349"/>
      <c r="H4328" s="349"/>
      <c r="I4328" s="351"/>
      <c r="J4328" s="352"/>
      <c r="K4328" s="352"/>
      <c r="L4328" s="353"/>
      <c r="M4328" s="352"/>
      <c r="N4328" s="371"/>
      <c r="O4328" s="74"/>
      <c r="P4328" s="74"/>
      <c r="Q4328" s="96"/>
    </row>
    <row r="4329" spans="1:17" x14ac:dyDescent="0.2">
      <c r="A4329" s="357"/>
      <c r="B4329" s="347"/>
      <c r="C4329" s="580"/>
      <c r="D4329" s="349"/>
      <c r="E4329" s="349"/>
      <c r="F4329" s="350"/>
      <c r="G4329" s="349"/>
      <c r="H4329" s="349"/>
      <c r="I4329" s="351"/>
      <c r="J4329" s="352"/>
      <c r="K4329" s="352"/>
      <c r="L4329" s="353"/>
      <c r="M4329" s="352"/>
      <c r="N4329" s="371"/>
      <c r="O4329" s="74"/>
      <c r="P4329" s="74"/>
      <c r="Q4329" s="96"/>
    </row>
    <row r="4330" spans="1:17" x14ac:dyDescent="0.2">
      <c r="A4330" s="357"/>
      <c r="B4330" s="347"/>
      <c r="C4330" s="580"/>
      <c r="D4330" s="349"/>
      <c r="E4330" s="349"/>
      <c r="F4330" s="350"/>
      <c r="G4330" s="349"/>
      <c r="H4330" s="349"/>
      <c r="I4330" s="351"/>
      <c r="J4330" s="352"/>
      <c r="K4330" s="352"/>
      <c r="L4330" s="353"/>
      <c r="M4330" s="352"/>
      <c r="N4330" s="371"/>
      <c r="O4330" s="74"/>
      <c r="P4330" s="74"/>
      <c r="Q4330" s="96"/>
    </row>
    <row r="4331" spans="1:17" x14ac:dyDescent="0.2">
      <c r="A4331" s="357"/>
      <c r="B4331" s="347"/>
      <c r="C4331" s="580"/>
      <c r="D4331" s="349"/>
      <c r="E4331" s="349"/>
      <c r="F4331" s="350"/>
      <c r="G4331" s="349"/>
      <c r="H4331" s="349"/>
      <c r="I4331" s="351"/>
      <c r="J4331" s="352"/>
      <c r="K4331" s="352"/>
      <c r="L4331" s="353"/>
      <c r="M4331" s="352"/>
      <c r="N4331" s="371"/>
      <c r="O4331" s="74"/>
      <c r="P4331" s="74"/>
      <c r="Q4331" s="96"/>
    </row>
    <row r="4332" spans="1:17" x14ac:dyDescent="0.2">
      <c r="A4332" s="357"/>
      <c r="B4332" s="347"/>
      <c r="C4332" s="580"/>
      <c r="D4332" s="349"/>
      <c r="E4332" s="349"/>
      <c r="F4332" s="350"/>
      <c r="G4332" s="349"/>
      <c r="H4332" s="349"/>
      <c r="I4332" s="351"/>
      <c r="J4332" s="352"/>
      <c r="K4332" s="352"/>
      <c r="L4332" s="353"/>
      <c r="M4332" s="352"/>
      <c r="N4332" s="371"/>
      <c r="O4332" s="74"/>
      <c r="P4332" s="74"/>
      <c r="Q4332" s="96"/>
    </row>
    <row r="4333" spans="1:17" x14ac:dyDescent="0.2">
      <c r="A4333" s="357"/>
      <c r="B4333" s="347"/>
      <c r="C4333" s="580"/>
      <c r="D4333" s="349"/>
      <c r="E4333" s="349"/>
      <c r="F4333" s="350"/>
      <c r="G4333" s="349"/>
      <c r="H4333" s="349"/>
      <c r="I4333" s="351"/>
      <c r="J4333" s="352"/>
      <c r="K4333" s="352"/>
      <c r="L4333" s="353"/>
      <c r="M4333" s="352"/>
      <c r="N4333" s="371"/>
      <c r="O4333" s="74"/>
      <c r="P4333" s="74"/>
      <c r="Q4333" s="96"/>
    </row>
    <row r="4334" spans="1:17" x14ac:dyDescent="0.2">
      <c r="A4334" s="357"/>
      <c r="B4334" s="347"/>
      <c r="C4334" s="580"/>
      <c r="D4334" s="349"/>
      <c r="E4334" s="349"/>
      <c r="F4334" s="350"/>
      <c r="G4334" s="349"/>
      <c r="H4334" s="349"/>
      <c r="I4334" s="351"/>
      <c r="J4334" s="352"/>
      <c r="K4334" s="352"/>
      <c r="L4334" s="353"/>
      <c r="M4334" s="352"/>
      <c r="N4334" s="371"/>
      <c r="O4334" s="74"/>
      <c r="P4334" s="74"/>
      <c r="Q4334" s="96"/>
    </row>
    <row r="4335" spans="1:17" x14ac:dyDescent="0.2">
      <c r="A4335" s="357"/>
      <c r="B4335" s="347"/>
      <c r="C4335" s="580"/>
      <c r="D4335" s="349"/>
      <c r="E4335" s="349"/>
      <c r="F4335" s="350"/>
      <c r="G4335" s="349"/>
      <c r="H4335" s="349"/>
      <c r="I4335" s="351"/>
      <c r="J4335" s="352"/>
      <c r="K4335" s="352"/>
      <c r="L4335" s="353"/>
      <c r="M4335" s="352"/>
      <c r="N4335" s="371"/>
      <c r="O4335" s="74"/>
      <c r="P4335" s="74"/>
      <c r="Q4335" s="96"/>
    </row>
    <row r="4336" spans="1:17" x14ac:dyDescent="0.2">
      <c r="A4336" s="357"/>
      <c r="B4336" s="347"/>
      <c r="C4336" s="580"/>
      <c r="D4336" s="349"/>
      <c r="E4336" s="349"/>
      <c r="F4336" s="350"/>
      <c r="G4336" s="349"/>
      <c r="H4336" s="349"/>
      <c r="I4336" s="351"/>
      <c r="J4336" s="352"/>
      <c r="K4336" s="352"/>
      <c r="L4336" s="353"/>
      <c r="M4336" s="352"/>
      <c r="N4336" s="371"/>
      <c r="O4336" s="74"/>
      <c r="P4336" s="74"/>
      <c r="Q4336" s="96"/>
    </row>
    <row r="4337" spans="1:17" x14ac:dyDescent="0.2">
      <c r="A4337" s="357"/>
      <c r="B4337" s="347"/>
      <c r="C4337" s="580"/>
      <c r="D4337" s="349"/>
      <c r="E4337" s="349"/>
      <c r="F4337" s="350"/>
      <c r="G4337" s="349"/>
      <c r="H4337" s="349"/>
      <c r="I4337" s="351"/>
      <c r="J4337" s="352"/>
      <c r="K4337" s="352"/>
      <c r="L4337" s="353"/>
      <c r="M4337" s="352"/>
      <c r="N4337" s="371"/>
      <c r="O4337" s="74"/>
      <c r="P4337" s="74"/>
      <c r="Q4337" s="96"/>
    </row>
    <row r="4338" spans="1:17" x14ac:dyDescent="0.2">
      <c r="A4338" s="357"/>
      <c r="B4338" s="347"/>
      <c r="C4338" s="580"/>
      <c r="D4338" s="349"/>
      <c r="E4338" s="349"/>
      <c r="F4338" s="350"/>
      <c r="G4338" s="349"/>
      <c r="H4338" s="349"/>
      <c r="I4338" s="351"/>
      <c r="J4338" s="352"/>
      <c r="K4338" s="352"/>
      <c r="L4338" s="353"/>
      <c r="M4338" s="352"/>
      <c r="N4338" s="371"/>
      <c r="O4338" s="74"/>
      <c r="P4338" s="74"/>
      <c r="Q4338" s="96"/>
    </row>
    <row r="4339" spans="1:17" x14ac:dyDescent="0.2">
      <c r="A4339" s="357"/>
      <c r="B4339" s="347"/>
      <c r="C4339" s="580"/>
      <c r="D4339" s="349"/>
      <c r="E4339" s="349"/>
      <c r="F4339" s="350"/>
      <c r="G4339" s="349"/>
      <c r="H4339" s="349"/>
      <c r="I4339" s="351"/>
      <c r="J4339" s="352"/>
      <c r="K4339" s="352"/>
      <c r="L4339" s="353"/>
      <c r="M4339" s="352"/>
      <c r="N4339" s="371"/>
      <c r="O4339" s="74"/>
      <c r="P4339" s="74"/>
      <c r="Q4339" s="96"/>
    </row>
    <row r="4340" spans="1:17" x14ac:dyDescent="0.2">
      <c r="A4340" s="357"/>
      <c r="B4340" s="347"/>
      <c r="C4340" s="580"/>
      <c r="D4340" s="349"/>
      <c r="E4340" s="349"/>
      <c r="F4340" s="350"/>
      <c r="G4340" s="349"/>
      <c r="H4340" s="349"/>
      <c r="I4340" s="351"/>
      <c r="J4340" s="352"/>
      <c r="K4340" s="352"/>
      <c r="L4340" s="353"/>
      <c r="M4340" s="352"/>
      <c r="N4340" s="371"/>
      <c r="O4340" s="74"/>
      <c r="P4340" s="74"/>
      <c r="Q4340" s="96"/>
    </row>
    <row r="4341" spans="1:17" x14ac:dyDescent="0.2">
      <c r="A4341" s="357"/>
      <c r="B4341" s="347"/>
      <c r="C4341" s="580"/>
      <c r="D4341" s="349"/>
      <c r="E4341" s="349"/>
      <c r="F4341" s="350"/>
      <c r="G4341" s="349"/>
      <c r="H4341" s="349"/>
      <c r="I4341" s="351"/>
      <c r="J4341" s="352"/>
      <c r="K4341" s="352"/>
      <c r="L4341" s="353"/>
      <c r="M4341" s="352"/>
      <c r="N4341" s="371"/>
      <c r="O4341" s="74"/>
      <c r="P4341" s="74"/>
      <c r="Q4341" s="96"/>
    </row>
    <row r="4342" spans="1:17" x14ac:dyDescent="0.2">
      <c r="A4342" s="357"/>
      <c r="B4342" s="347"/>
      <c r="C4342" s="580"/>
      <c r="D4342" s="349"/>
      <c r="E4342" s="349"/>
      <c r="F4342" s="350"/>
      <c r="G4342" s="349"/>
      <c r="H4342" s="349"/>
      <c r="I4342" s="351"/>
      <c r="J4342" s="352"/>
      <c r="K4342" s="352"/>
      <c r="L4342" s="353"/>
      <c r="M4342" s="352"/>
      <c r="N4342" s="371"/>
      <c r="O4342" s="74"/>
      <c r="P4342" s="74"/>
      <c r="Q4342" s="96"/>
    </row>
    <row r="4343" spans="1:17" x14ac:dyDescent="0.2">
      <c r="A4343" s="357"/>
      <c r="B4343" s="347"/>
      <c r="C4343" s="580"/>
      <c r="D4343" s="349"/>
      <c r="E4343" s="349"/>
      <c r="F4343" s="350"/>
      <c r="G4343" s="349"/>
      <c r="H4343" s="349"/>
      <c r="I4343" s="351"/>
      <c r="J4343" s="352"/>
      <c r="K4343" s="352"/>
      <c r="L4343" s="353"/>
      <c r="M4343" s="352"/>
      <c r="N4343" s="371"/>
      <c r="O4343" s="74"/>
      <c r="P4343" s="74"/>
      <c r="Q4343" s="96"/>
    </row>
    <row r="4344" spans="1:17" x14ac:dyDescent="0.2">
      <c r="A4344" s="357"/>
      <c r="B4344" s="347"/>
      <c r="C4344" s="580"/>
      <c r="D4344" s="349"/>
      <c r="E4344" s="349"/>
      <c r="F4344" s="350"/>
      <c r="G4344" s="349"/>
      <c r="H4344" s="349"/>
      <c r="I4344" s="351"/>
      <c r="J4344" s="352"/>
      <c r="K4344" s="352"/>
      <c r="L4344" s="353"/>
      <c r="M4344" s="352"/>
      <c r="N4344" s="371"/>
      <c r="O4344" s="74"/>
      <c r="P4344" s="74"/>
      <c r="Q4344" s="96"/>
    </row>
    <row r="4345" spans="1:17" x14ac:dyDescent="0.2">
      <c r="A4345" s="357"/>
      <c r="B4345" s="347"/>
      <c r="C4345" s="580"/>
      <c r="D4345" s="349"/>
      <c r="E4345" s="349"/>
      <c r="F4345" s="350"/>
      <c r="G4345" s="349"/>
      <c r="H4345" s="349"/>
      <c r="I4345" s="351"/>
      <c r="J4345" s="352"/>
      <c r="K4345" s="352"/>
      <c r="L4345" s="353"/>
      <c r="M4345" s="352"/>
      <c r="N4345" s="371"/>
      <c r="O4345" s="74"/>
      <c r="P4345" s="74"/>
      <c r="Q4345" s="96"/>
    </row>
    <row r="4346" spans="1:17" x14ac:dyDescent="0.2">
      <c r="A4346" s="357"/>
      <c r="B4346" s="347"/>
      <c r="C4346" s="580"/>
      <c r="D4346" s="349"/>
      <c r="E4346" s="349"/>
      <c r="F4346" s="350"/>
      <c r="G4346" s="349"/>
      <c r="H4346" s="349"/>
      <c r="I4346" s="351"/>
      <c r="J4346" s="352"/>
      <c r="K4346" s="352"/>
      <c r="L4346" s="353"/>
      <c r="M4346" s="352"/>
      <c r="N4346" s="371"/>
      <c r="O4346" s="74"/>
      <c r="P4346" s="74"/>
      <c r="Q4346" s="96"/>
    </row>
    <row r="4347" spans="1:17" x14ac:dyDescent="0.2">
      <c r="A4347" s="357"/>
      <c r="B4347" s="347"/>
      <c r="C4347" s="580"/>
      <c r="D4347" s="349"/>
      <c r="E4347" s="349"/>
      <c r="F4347" s="350"/>
      <c r="G4347" s="349"/>
      <c r="H4347" s="349"/>
      <c r="I4347" s="351"/>
      <c r="J4347" s="352"/>
      <c r="K4347" s="352"/>
      <c r="L4347" s="353"/>
      <c r="M4347" s="352"/>
      <c r="N4347" s="371"/>
      <c r="O4347" s="74"/>
      <c r="P4347" s="74"/>
      <c r="Q4347" s="96"/>
    </row>
    <row r="4348" spans="1:17" x14ac:dyDescent="0.2">
      <c r="A4348" s="357" t="str">
        <f t="shared" si="202"/>
        <v/>
      </c>
      <c r="B4348" s="347"/>
      <c r="C4348" s="580"/>
      <c r="D4348" s="349"/>
      <c r="E4348" s="349"/>
      <c r="F4348" s="350"/>
      <c r="G4348" s="349"/>
      <c r="H4348" s="349"/>
      <c r="I4348" s="351"/>
      <c r="J4348" s="352"/>
      <c r="K4348" s="352"/>
      <c r="L4348" s="353"/>
      <c r="M4348" s="352"/>
      <c r="N4348" s="371"/>
      <c r="O4348" s="74">
        <f t="shared" si="200"/>
        <v>0</v>
      </c>
      <c r="P4348" s="74">
        <f t="shared" si="201"/>
        <v>0</v>
      </c>
      <c r="Q4348" s="96" t="str">
        <f t="shared" si="199"/>
        <v/>
      </c>
    </row>
    <row r="4349" spans="1:17" x14ac:dyDescent="0.2">
      <c r="A4349" s="357" t="str">
        <f t="shared" si="202"/>
        <v/>
      </c>
      <c r="B4349" s="347"/>
      <c r="C4349" s="580"/>
      <c r="D4349" s="349"/>
      <c r="E4349" s="349"/>
      <c r="F4349" s="350"/>
      <c r="G4349" s="349"/>
      <c r="H4349" s="349"/>
      <c r="I4349" s="351"/>
      <c r="J4349" s="352"/>
      <c r="K4349" s="352"/>
      <c r="L4349" s="353"/>
      <c r="M4349" s="352"/>
      <c r="N4349" s="371"/>
      <c r="O4349" s="74">
        <f t="shared" si="200"/>
        <v>0</v>
      </c>
      <c r="P4349" s="74">
        <f t="shared" si="201"/>
        <v>0</v>
      </c>
      <c r="Q4349" s="139" t="str">
        <f t="shared" si="199"/>
        <v/>
      </c>
    </row>
    <row r="4350" spans="1:17" x14ac:dyDescent="0.2">
      <c r="A4350" s="357" t="str">
        <f t="shared" si="202"/>
        <v/>
      </c>
      <c r="B4350" s="347"/>
      <c r="C4350" s="580"/>
      <c r="D4350" s="349"/>
      <c r="E4350" s="349"/>
      <c r="F4350" s="350"/>
      <c r="G4350" s="349"/>
      <c r="H4350" s="349"/>
      <c r="I4350" s="351"/>
      <c r="J4350" s="352"/>
      <c r="K4350" s="352"/>
      <c r="L4350" s="353"/>
      <c r="M4350" s="352"/>
      <c r="N4350" s="371"/>
      <c r="O4350" s="322">
        <f t="shared" si="200"/>
        <v>0</v>
      </c>
      <c r="P4350" s="322">
        <f t="shared" si="201"/>
        <v>0</v>
      </c>
      <c r="Q4350" s="323" t="str">
        <f t="shared" si="199"/>
        <v/>
      </c>
    </row>
    <row r="4351" spans="1:17" x14ac:dyDescent="0.2">
      <c r="A4351" s="357" t="str">
        <f t="shared" si="202"/>
        <v/>
      </c>
      <c r="B4351" s="347"/>
      <c r="C4351" s="580"/>
      <c r="D4351" s="349"/>
      <c r="E4351" s="349"/>
      <c r="F4351" s="350"/>
      <c r="G4351" s="349"/>
      <c r="H4351" s="349"/>
      <c r="I4351" s="351"/>
      <c r="J4351" s="352"/>
      <c r="K4351" s="352"/>
      <c r="L4351" s="353"/>
      <c r="M4351" s="352"/>
      <c r="N4351" s="371"/>
      <c r="O4351" s="74">
        <f t="shared" si="200"/>
        <v>0</v>
      </c>
      <c r="P4351" s="74">
        <f t="shared" si="201"/>
        <v>0</v>
      </c>
      <c r="Q4351" s="96" t="str">
        <f t="shared" si="199"/>
        <v/>
      </c>
    </row>
    <row r="4352" spans="1:17" x14ac:dyDescent="0.2">
      <c r="A4352" s="357" t="str">
        <f t="shared" si="202"/>
        <v/>
      </c>
      <c r="B4352" s="347"/>
      <c r="C4352" s="580"/>
      <c r="D4352" s="349"/>
      <c r="E4352" s="349"/>
      <c r="F4352" s="350"/>
      <c r="G4352" s="349"/>
      <c r="H4352" s="349"/>
      <c r="I4352" s="351"/>
      <c r="J4352" s="352"/>
      <c r="K4352" s="352"/>
      <c r="L4352" s="353"/>
      <c r="M4352" s="352"/>
      <c r="N4352" s="371"/>
      <c r="O4352" s="74">
        <f t="shared" si="200"/>
        <v>0</v>
      </c>
      <c r="P4352" s="74">
        <f t="shared" si="201"/>
        <v>0</v>
      </c>
      <c r="Q4352" s="96" t="str">
        <f t="shared" si="199"/>
        <v/>
      </c>
    </row>
    <row r="4353" spans="1:17" x14ac:dyDescent="0.2">
      <c r="A4353" s="357" t="str">
        <f t="shared" si="202"/>
        <v/>
      </c>
      <c r="B4353" s="347"/>
      <c r="C4353" s="580"/>
      <c r="D4353" s="349"/>
      <c r="E4353" s="349"/>
      <c r="F4353" s="350"/>
      <c r="G4353" s="349"/>
      <c r="H4353" s="349"/>
      <c r="I4353" s="351"/>
      <c r="J4353" s="352"/>
      <c r="K4353" s="352"/>
      <c r="L4353" s="353"/>
      <c r="M4353" s="352"/>
      <c r="N4353" s="371"/>
      <c r="O4353" s="74">
        <f t="shared" si="200"/>
        <v>0</v>
      </c>
      <c r="P4353" s="74">
        <f t="shared" si="201"/>
        <v>0</v>
      </c>
      <c r="Q4353" s="139" t="str">
        <f t="shared" ref="Q4353:Q5380" si="203">SUBSTITUTE(D4353," ","_")</f>
        <v/>
      </c>
    </row>
    <row r="4354" spans="1:17" x14ac:dyDescent="0.2">
      <c r="A4354" s="357" t="str">
        <f t="shared" si="202"/>
        <v/>
      </c>
      <c r="B4354" s="347"/>
      <c r="C4354" s="580"/>
      <c r="D4354" s="349"/>
      <c r="E4354" s="349"/>
      <c r="F4354" s="350"/>
      <c r="G4354" s="349"/>
      <c r="H4354" s="349"/>
      <c r="I4354" s="351"/>
      <c r="J4354" s="352"/>
      <c r="K4354" s="352"/>
      <c r="L4354" s="353"/>
      <c r="M4354" s="352"/>
      <c r="N4354" s="371"/>
      <c r="O4354" s="322">
        <f t="shared" ref="O4354:O5381" si="204">IF(B4354=0,0,IF(YEAR(B4354)=$P$1,MONTH(B4354)-$O$1+1,(YEAR(B4354)-$P$1)*12-$O$1+1+MONTH(B4354)))</f>
        <v>0</v>
      </c>
      <c r="P4354" s="322">
        <f t="shared" ref="P4354:P5381" si="205">IF(C4354=0,0,IF(YEAR(C4354)=$P$1,MONTH(C4354)-$O$1+1,(YEAR(C4354)-$P$1)*12-$O$1+1+MONTH(C4354)))</f>
        <v>0</v>
      </c>
      <c r="Q4354" s="323" t="str">
        <f t="shared" si="203"/>
        <v/>
      </c>
    </row>
    <row r="4355" spans="1:17" x14ac:dyDescent="0.2">
      <c r="A4355" s="357" t="str">
        <f t="shared" si="202"/>
        <v/>
      </c>
      <c r="B4355" s="347"/>
      <c r="C4355" s="580"/>
      <c r="D4355" s="349"/>
      <c r="E4355" s="349"/>
      <c r="F4355" s="350"/>
      <c r="G4355" s="349"/>
      <c r="H4355" s="349"/>
      <c r="I4355" s="351"/>
      <c r="J4355" s="352"/>
      <c r="K4355" s="352"/>
      <c r="L4355" s="353"/>
      <c r="M4355" s="352"/>
      <c r="N4355" s="371"/>
      <c r="O4355" s="74">
        <f t="shared" si="204"/>
        <v>0</v>
      </c>
      <c r="P4355" s="74">
        <f t="shared" si="205"/>
        <v>0</v>
      </c>
      <c r="Q4355" s="96" t="str">
        <f t="shared" si="203"/>
        <v/>
      </c>
    </row>
    <row r="4356" spans="1:17" x14ac:dyDescent="0.2">
      <c r="A4356" s="357" t="str">
        <f t="shared" si="202"/>
        <v/>
      </c>
      <c r="B4356" s="347"/>
      <c r="C4356" s="580"/>
      <c r="D4356" s="349"/>
      <c r="E4356" s="349"/>
      <c r="F4356" s="350"/>
      <c r="G4356" s="349"/>
      <c r="H4356" s="349"/>
      <c r="I4356" s="351"/>
      <c r="J4356" s="352"/>
      <c r="K4356" s="352"/>
      <c r="L4356" s="353"/>
      <c r="M4356" s="352"/>
      <c r="N4356" s="371"/>
      <c r="O4356" s="74">
        <f t="shared" si="204"/>
        <v>0</v>
      </c>
      <c r="P4356" s="74">
        <f t="shared" si="205"/>
        <v>0</v>
      </c>
      <c r="Q4356" s="96" t="str">
        <f t="shared" si="203"/>
        <v/>
      </c>
    </row>
    <row r="4357" spans="1:17" x14ac:dyDescent="0.2">
      <c r="A4357" s="357" t="str">
        <f t="shared" si="202"/>
        <v/>
      </c>
      <c r="B4357" s="347"/>
      <c r="C4357" s="580"/>
      <c r="D4357" s="349"/>
      <c r="E4357" s="349"/>
      <c r="F4357" s="350"/>
      <c r="G4357" s="349"/>
      <c r="H4357" s="349"/>
      <c r="I4357" s="351"/>
      <c r="J4357" s="352"/>
      <c r="K4357" s="352"/>
      <c r="L4357" s="353"/>
      <c r="M4357" s="352"/>
      <c r="N4357" s="371"/>
      <c r="O4357" s="74">
        <f t="shared" si="204"/>
        <v>0</v>
      </c>
      <c r="P4357" s="74">
        <f t="shared" si="205"/>
        <v>0</v>
      </c>
      <c r="Q4357" s="139" t="str">
        <f t="shared" si="203"/>
        <v/>
      </c>
    </row>
    <row r="4358" spans="1:17" x14ac:dyDescent="0.2">
      <c r="A4358" s="357" t="str">
        <f t="shared" si="202"/>
        <v/>
      </c>
      <c r="B4358" s="347"/>
      <c r="C4358" s="580"/>
      <c r="D4358" s="349"/>
      <c r="E4358" s="349"/>
      <c r="F4358" s="350"/>
      <c r="G4358" s="349"/>
      <c r="H4358" s="349"/>
      <c r="I4358" s="351"/>
      <c r="J4358" s="352"/>
      <c r="K4358" s="352"/>
      <c r="L4358" s="353"/>
      <c r="M4358" s="352"/>
      <c r="N4358" s="371"/>
      <c r="O4358" s="322">
        <f t="shared" si="204"/>
        <v>0</v>
      </c>
      <c r="P4358" s="322">
        <f t="shared" si="205"/>
        <v>0</v>
      </c>
      <c r="Q4358" s="323" t="str">
        <f t="shared" si="203"/>
        <v/>
      </c>
    </row>
    <row r="4359" spans="1:17" x14ac:dyDescent="0.2">
      <c r="A4359" s="357" t="str">
        <f t="shared" si="202"/>
        <v/>
      </c>
      <c r="B4359" s="347"/>
      <c r="C4359" s="580"/>
      <c r="D4359" s="349"/>
      <c r="E4359" s="349"/>
      <c r="F4359" s="350"/>
      <c r="G4359" s="349"/>
      <c r="H4359" s="349"/>
      <c r="I4359" s="351"/>
      <c r="J4359" s="352"/>
      <c r="K4359" s="352"/>
      <c r="L4359" s="353"/>
      <c r="M4359" s="352"/>
      <c r="N4359" s="371"/>
      <c r="O4359" s="74">
        <f t="shared" si="204"/>
        <v>0</v>
      </c>
      <c r="P4359" s="74">
        <f t="shared" si="205"/>
        <v>0</v>
      </c>
      <c r="Q4359" s="96" t="str">
        <f t="shared" si="203"/>
        <v/>
      </c>
    </row>
    <row r="4360" spans="1:17" x14ac:dyDescent="0.2">
      <c r="A4360" s="357" t="str">
        <f t="shared" si="202"/>
        <v/>
      </c>
      <c r="B4360" s="347"/>
      <c r="C4360" s="580"/>
      <c r="D4360" s="349"/>
      <c r="E4360" s="349"/>
      <c r="F4360" s="350"/>
      <c r="G4360" s="349"/>
      <c r="H4360" s="349"/>
      <c r="I4360" s="351"/>
      <c r="J4360" s="352"/>
      <c r="K4360" s="352"/>
      <c r="L4360" s="353"/>
      <c r="M4360" s="352"/>
      <c r="N4360" s="371"/>
      <c r="O4360" s="74">
        <f t="shared" si="204"/>
        <v>0</v>
      </c>
      <c r="P4360" s="74">
        <f t="shared" si="205"/>
        <v>0</v>
      </c>
      <c r="Q4360" s="96" t="str">
        <f t="shared" si="203"/>
        <v/>
      </c>
    </row>
    <row r="4361" spans="1:17" x14ac:dyDescent="0.2">
      <c r="A4361" s="357" t="str">
        <f t="shared" si="202"/>
        <v/>
      </c>
      <c r="B4361" s="347"/>
      <c r="C4361" s="580"/>
      <c r="D4361" s="349"/>
      <c r="E4361" s="349"/>
      <c r="F4361" s="350"/>
      <c r="G4361" s="349"/>
      <c r="H4361" s="349"/>
      <c r="I4361" s="351"/>
      <c r="J4361" s="352"/>
      <c r="K4361" s="352"/>
      <c r="L4361" s="353"/>
      <c r="M4361" s="352"/>
      <c r="N4361" s="371"/>
      <c r="O4361" s="74">
        <f t="shared" si="204"/>
        <v>0</v>
      </c>
      <c r="P4361" s="74">
        <f t="shared" si="205"/>
        <v>0</v>
      </c>
      <c r="Q4361" s="139" t="str">
        <f t="shared" si="203"/>
        <v/>
      </c>
    </row>
    <row r="4362" spans="1:17" x14ac:dyDescent="0.2">
      <c r="A4362" s="357" t="str">
        <f t="shared" si="202"/>
        <v/>
      </c>
      <c r="B4362" s="347"/>
      <c r="C4362" s="580"/>
      <c r="D4362" s="349"/>
      <c r="E4362" s="349"/>
      <c r="F4362" s="350"/>
      <c r="G4362" s="349"/>
      <c r="H4362" s="349"/>
      <c r="I4362" s="351"/>
      <c r="J4362" s="352"/>
      <c r="K4362" s="352"/>
      <c r="L4362" s="353"/>
      <c r="M4362" s="352"/>
      <c r="N4362" s="371"/>
      <c r="O4362" s="322">
        <f t="shared" si="204"/>
        <v>0</v>
      </c>
      <c r="P4362" s="322">
        <f t="shared" si="205"/>
        <v>0</v>
      </c>
      <c r="Q4362" s="323" t="str">
        <f t="shared" si="203"/>
        <v/>
      </c>
    </row>
    <row r="4363" spans="1:17" x14ac:dyDescent="0.2">
      <c r="A4363" s="357" t="str">
        <f t="shared" si="202"/>
        <v/>
      </c>
      <c r="B4363" s="347"/>
      <c r="C4363" s="580"/>
      <c r="D4363" s="349"/>
      <c r="E4363" s="349"/>
      <c r="F4363" s="350"/>
      <c r="G4363" s="349"/>
      <c r="H4363" s="349"/>
      <c r="I4363" s="351"/>
      <c r="J4363" s="352"/>
      <c r="K4363" s="352"/>
      <c r="L4363" s="353"/>
      <c r="M4363" s="352"/>
      <c r="N4363" s="371"/>
      <c r="O4363" s="74">
        <f t="shared" si="204"/>
        <v>0</v>
      </c>
      <c r="P4363" s="74">
        <f t="shared" si="205"/>
        <v>0</v>
      </c>
      <c r="Q4363" s="96" t="str">
        <f t="shared" si="203"/>
        <v/>
      </c>
    </row>
    <row r="4364" spans="1:17" x14ac:dyDescent="0.2">
      <c r="A4364" s="357" t="str">
        <f t="shared" si="202"/>
        <v/>
      </c>
      <c r="B4364" s="347"/>
      <c r="C4364" s="580"/>
      <c r="D4364" s="349"/>
      <c r="E4364" s="349"/>
      <c r="F4364" s="350"/>
      <c r="G4364" s="349"/>
      <c r="H4364" s="349"/>
      <c r="I4364" s="351"/>
      <c r="J4364" s="352"/>
      <c r="K4364" s="352"/>
      <c r="L4364" s="353"/>
      <c r="M4364" s="352"/>
      <c r="N4364" s="371"/>
      <c r="O4364" s="74">
        <f t="shared" si="204"/>
        <v>0</v>
      </c>
      <c r="P4364" s="74">
        <f t="shared" si="205"/>
        <v>0</v>
      </c>
      <c r="Q4364" s="96" t="str">
        <f t="shared" si="203"/>
        <v/>
      </c>
    </row>
    <row r="4365" spans="1:17" x14ac:dyDescent="0.2">
      <c r="A4365" s="357" t="str">
        <f t="shared" si="202"/>
        <v/>
      </c>
      <c r="B4365" s="347"/>
      <c r="C4365" s="580"/>
      <c r="D4365" s="349"/>
      <c r="E4365" s="349"/>
      <c r="F4365" s="350"/>
      <c r="G4365" s="349"/>
      <c r="H4365" s="349"/>
      <c r="I4365" s="351"/>
      <c r="J4365" s="352"/>
      <c r="K4365" s="352"/>
      <c r="L4365" s="353"/>
      <c r="M4365" s="352"/>
      <c r="N4365" s="371"/>
      <c r="O4365" s="74">
        <f t="shared" si="204"/>
        <v>0</v>
      </c>
      <c r="P4365" s="74">
        <f t="shared" si="205"/>
        <v>0</v>
      </c>
      <c r="Q4365" s="139" t="str">
        <f t="shared" si="203"/>
        <v/>
      </c>
    </row>
    <row r="4366" spans="1:17" x14ac:dyDescent="0.2">
      <c r="A4366" s="357" t="str">
        <f t="shared" si="202"/>
        <v/>
      </c>
      <c r="B4366" s="347"/>
      <c r="C4366" s="580"/>
      <c r="D4366" s="349"/>
      <c r="E4366" s="349"/>
      <c r="F4366" s="350"/>
      <c r="G4366" s="349"/>
      <c r="H4366" s="349"/>
      <c r="I4366" s="351"/>
      <c r="J4366" s="352"/>
      <c r="K4366" s="352"/>
      <c r="L4366" s="353"/>
      <c r="M4366" s="352"/>
      <c r="N4366" s="371"/>
      <c r="O4366" s="322">
        <f t="shared" si="204"/>
        <v>0</v>
      </c>
      <c r="P4366" s="322">
        <f t="shared" si="205"/>
        <v>0</v>
      </c>
      <c r="Q4366" s="323" t="str">
        <f t="shared" si="203"/>
        <v/>
      </c>
    </row>
    <row r="4367" spans="1:17" x14ac:dyDescent="0.2">
      <c r="A4367" s="357" t="str">
        <f t="shared" si="202"/>
        <v/>
      </c>
      <c r="B4367" s="347"/>
      <c r="C4367" s="580"/>
      <c r="D4367" s="349"/>
      <c r="E4367" s="349"/>
      <c r="F4367" s="350"/>
      <c r="G4367" s="349"/>
      <c r="H4367" s="349"/>
      <c r="I4367" s="351"/>
      <c r="J4367" s="352"/>
      <c r="K4367" s="352"/>
      <c r="L4367" s="353"/>
      <c r="M4367" s="352"/>
      <c r="N4367" s="371"/>
      <c r="O4367" s="74">
        <f t="shared" si="204"/>
        <v>0</v>
      </c>
      <c r="P4367" s="74">
        <f t="shared" si="205"/>
        <v>0</v>
      </c>
      <c r="Q4367" s="96" t="str">
        <f t="shared" si="203"/>
        <v/>
      </c>
    </row>
    <row r="4368" spans="1:17" x14ac:dyDescent="0.2">
      <c r="A4368" s="357" t="str">
        <f t="shared" si="202"/>
        <v/>
      </c>
      <c r="B4368" s="347"/>
      <c r="C4368" s="580"/>
      <c r="D4368" s="349"/>
      <c r="E4368" s="349"/>
      <c r="F4368" s="350"/>
      <c r="G4368" s="349"/>
      <c r="H4368" s="349"/>
      <c r="I4368" s="351"/>
      <c r="J4368" s="352"/>
      <c r="K4368" s="352"/>
      <c r="L4368" s="353"/>
      <c r="M4368" s="352"/>
      <c r="N4368" s="371"/>
      <c r="O4368" s="74">
        <f t="shared" si="204"/>
        <v>0</v>
      </c>
      <c r="P4368" s="74">
        <f t="shared" si="205"/>
        <v>0</v>
      </c>
      <c r="Q4368" s="96" t="str">
        <f t="shared" si="203"/>
        <v/>
      </c>
    </row>
    <row r="4369" spans="1:17" x14ac:dyDescent="0.2">
      <c r="A4369" s="357" t="str">
        <f t="shared" si="202"/>
        <v/>
      </c>
      <c r="B4369" s="347"/>
      <c r="C4369" s="580"/>
      <c r="D4369" s="349"/>
      <c r="E4369" s="349"/>
      <c r="F4369" s="350"/>
      <c r="G4369" s="349"/>
      <c r="H4369" s="349"/>
      <c r="I4369" s="351"/>
      <c r="J4369" s="352"/>
      <c r="K4369" s="352"/>
      <c r="L4369" s="353"/>
      <c r="M4369" s="352"/>
      <c r="N4369" s="371"/>
      <c r="O4369" s="74">
        <f t="shared" si="204"/>
        <v>0</v>
      </c>
      <c r="P4369" s="74">
        <f t="shared" si="205"/>
        <v>0</v>
      </c>
      <c r="Q4369" s="139" t="str">
        <f t="shared" si="203"/>
        <v/>
      </c>
    </row>
    <row r="4370" spans="1:17" x14ac:dyDescent="0.2">
      <c r="A4370" s="357" t="str">
        <f t="shared" si="202"/>
        <v/>
      </c>
      <c r="B4370" s="347"/>
      <c r="C4370" s="580"/>
      <c r="D4370" s="349"/>
      <c r="E4370" s="349"/>
      <c r="F4370" s="350"/>
      <c r="G4370" s="349"/>
      <c r="H4370" s="349"/>
      <c r="I4370" s="351"/>
      <c r="J4370" s="352"/>
      <c r="K4370" s="352"/>
      <c r="L4370" s="353"/>
      <c r="M4370" s="352"/>
      <c r="N4370" s="371"/>
      <c r="O4370" s="322">
        <f t="shared" si="204"/>
        <v>0</v>
      </c>
      <c r="P4370" s="322">
        <f t="shared" si="205"/>
        <v>0</v>
      </c>
      <c r="Q4370" s="323" t="str">
        <f t="shared" si="203"/>
        <v/>
      </c>
    </row>
    <row r="4371" spans="1:17" x14ac:dyDescent="0.2">
      <c r="A4371" s="357" t="str">
        <f t="shared" si="202"/>
        <v/>
      </c>
      <c r="B4371" s="347"/>
      <c r="C4371" s="580"/>
      <c r="D4371" s="349"/>
      <c r="E4371" s="349"/>
      <c r="F4371" s="350"/>
      <c r="G4371" s="349"/>
      <c r="H4371" s="349"/>
      <c r="I4371" s="351"/>
      <c r="J4371" s="352"/>
      <c r="K4371" s="352"/>
      <c r="L4371" s="353"/>
      <c r="M4371" s="352"/>
      <c r="N4371" s="371"/>
      <c r="O4371" s="74">
        <f t="shared" si="204"/>
        <v>0</v>
      </c>
      <c r="P4371" s="74">
        <f t="shared" si="205"/>
        <v>0</v>
      </c>
      <c r="Q4371" s="96" t="str">
        <f t="shared" si="203"/>
        <v/>
      </c>
    </row>
    <row r="4372" spans="1:17" x14ac:dyDescent="0.2">
      <c r="A4372" s="357" t="str">
        <f t="shared" si="202"/>
        <v/>
      </c>
      <c r="B4372" s="347"/>
      <c r="C4372" s="580"/>
      <c r="D4372" s="349"/>
      <c r="E4372" s="349"/>
      <c r="F4372" s="350"/>
      <c r="G4372" s="349"/>
      <c r="H4372" s="349"/>
      <c r="I4372" s="351"/>
      <c r="J4372" s="352"/>
      <c r="K4372" s="352"/>
      <c r="L4372" s="353"/>
      <c r="M4372" s="352"/>
      <c r="N4372" s="371"/>
      <c r="O4372" s="74">
        <f t="shared" si="204"/>
        <v>0</v>
      </c>
      <c r="P4372" s="74">
        <f t="shared" si="205"/>
        <v>0</v>
      </c>
      <c r="Q4372" s="96" t="str">
        <f t="shared" si="203"/>
        <v/>
      </c>
    </row>
    <row r="4373" spans="1:17" x14ac:dyDescent="0.2">
      <c r="A4373" s="357" t="str">
        <f t="shared" si="202"/>
        <v/>
      </c>
      <c r="B4373" s="347"/>
      <c r="C4373" s="580"/>
      <c r="D4373" s="349"/>
      <c r="E4373" s="349"/>
      <c r="F4373" s="350"/>
      <c r="G4373" s="349"/>
      <c r="H4373" s="349"/>
      <c r="I4373" s="351"/>
      <c r="J4373" s="352"/>
      <c r="K4373" s="352"/>
      <c r="L4373" s="353"/>
      <c r="M4373" s="352"/>
      <c r="N4373" s="371"/>
      <c r="O4373" s="74">
        <f t="shared" si="204"/>
        <v>0</v>
      </c>
      <c r="P4373" s="74">
        <f t="shared" si="205"/>
        <v>0</v>
      </c>
      <c r="Q4373" s="139" t="str">
        <f t="shared" si="203"/>
        <v/>
      </c>
    </row>
    <row r="4374" spans="1:17" x14ac:dyDescent="0.2">
      <c r="A4374" s="357" t="str">
        <f t="shared" si="202"/>
        <v/>
      </c>
      <c r="B4374" s="347"/>
      <c r="C4374" s="580"/>
      <c r="D4374" s="349"/>
      <c r="E4374" s="349"/>
      <c r="F4374" s="350"/>
      <c r="G4374" s="349"/>
      <c r="H4374" s="349"/>
      <c r="I4374" s="351"/>
      <c r="J4374" s="352"/>
      <c r="K4374" s="352"/>
      <c r="L4374" s="353"/>
      <c r="M4374" s="352"/>
      <c r="N4374" s="371"/>
      <c r="O4374" s="322">
        <f t="shared" si="204"/>
        <v>0</v>
      </c>
      <c r="P4374" s="322">
        <f t="shared" si="205"/>
        <v>0</v>
      </c>
      <c r="Q4374" s="323" t="str">
        <f t="shared" si="203"/>
        <v/>
      </c>
    </row>
    <row r="4375" spans="1:17" x14ac:dyDescent="0.2">
      <c r="A4375" s="357" t="str">
        <f t="shared" si="202"/>
        <v/>
      </c>
      <c r="B4375" s="347"/>
      <c r="C4375" s="580"/>
      <c r="D4375" s="349"/>
      <c r="E4375" s="349"/>
      <c r="F4375" s="350"/>
      <c r="G4375" s="349"/>
      <c r="H4375" s="349"/>
      <c r="I4375" s="351"/>
      <c r="J4375" s="352"/>
      <c r="K4375" s="352"/>
      <c r="L4375" s="353"/>
      <c r="M4375" s="352"/>
      <c r="N4375" s="371"/>
      <c r="O4375" s="74">
        <f t="shared" si="204"/>
        <v>0</v>
      </c>
      <c r="P4375" s="74">
        <f t="shared" si="205"/>
        <v>0</v>
      </c>
      <c r="Q4375" s="96" t="str">
        <f t="shared" si="203"/>
        <v/>
      </c>
    </row>
    <row r="4376" spans="1:17" x14ac:dyDescent="0.2">
      <c r="A4376" s="357" t="str">
        <f t="shared" si="202"/>
        <v/>
      </c>
      <c r="B4376" s="347"/>
      <c r="C4376" s="580"/>
      <c r="D4376" s="349"/>
      <c r="E4376" s="349"/>
      <c r="F4376" s="350"/>
      <c r="G4376" s="349"/>
      <c r="H4376" s="349"/>
      <c r="I4376" s="351"/>
      <c r="J4376" s="352"/>
      <c r="K4376" s="352"/>
      <c r="L4376" s="353"/>
      <c r="M4376" s="352"/>
      <c r="N4376" s="371"/>
      <c r="O4376" s="74">
        <f t="shared" si="204"/>
        <v>0</v>
      </c>
      <c r="P4376" s="74">
        <f t="shared" si="205"/>
        <v>0</v>
      </c>
      <c r="Q4376" s="96" t="str">
        <f t="shared" si="203"/>
        <v/>
      </c>
    </row>
    <row r="4377" spans="1:17" x14ac:dyDescent="0.2">
      <c r="A4377" s="357" t="str">
        <f t="shared" si="202"/>
        <v/>
      </c>
      <c r="B4377" s="347"/>
      <c r="C4377" s="580"/>
      <c r="D4377" s="349"/>
      <c r="E4377" s="349"/>
      <c r="F4377" s="350"/>
      <c r="G4377" s="349"/>
      <c r="H4377" s="349"/>
      <c r="I4377" s="351"/>
      <c r="J4377" s="352"/>
      <c r="K4377" s="352"/>
      <c r="L4377" s="353"/>
      <c r="M4377" s="352"/>
      <c r="N4377" s="371"/>
      <c r="O4377" s="74">
        <f t="shared" si="204"/>
        <v>0</v>
      </c>
      <c r="P4377" s="74">
        <f t="shared" si="205"/>
        <v>0</v>
      </c>
      <c r="Q4377" s="139" t="str">
        <f t="shared" si="203"/>
        <v/>
      </c>
    </row>
    <row r="4378" spans="1:17" x14ac:dyDescent="0.2">
      <c r="A4378" s="357" t="str">
        <f t="shared" si="202"/>
        <v/>
      </c>
      <c r="B4378" s="347"/>
      <c r="C4378" s="580"/>
      <c r="D4378" s="349"/>
      <c r="E4378" s="349"/>
      <c r="F4378" s="350"/>
      <c r="G4378" s="349"/>
      <c r="H4378" s="349"/>
      <c r="I4378" s="351"/>
      <c r="J4378" s="352"/>
      <c r="K4378" s="352"/>
      <c r="L4378" s="353"/>
      <c r="M4378" s="352"/>
      <c r="N4378" s="371"/>
      <c r="O4378" s="322">
        <f t="shared" si="204"/>
        <v>0</v>
      </c>
      <c r="P4378" s="322">
        <f t="shared" si="205"/>
        <v>0</v>
      </c>
      <c r="Q4378" s="323" t="str">
        <f t="shared" si="203"/>
        <v/>
      </c>
    </row>
    <row r="4379" spans="1:17" x14ac:dyDescent="0.2">
      <c r="A4379" s="357"/>
      <c r="B4379" s="347"/>
      <c r="C4379" s="580"/>
      <c r="D4379" s="349"/>
      <c r="E4379" s="349"/>
      <c r="F4379" s="350"/>
      <c r="G4379" s="349"/>
      <c r="H4379" s="349"/>
      <c r="I4379" s="351"/>
      <c r="J4379" s="352"/>
      <c r="K4379" s="352"/>
      <c r="L4379" s="353"/>
      <c r="M4379" s="352"/>
      <c r="N4379" s="371"/>
      <c r="O4379" s="322"/>
      <c r="P4379" s="322"/>
      <c r="Q4379" s="323"/>
    </row>
    <row r="4380" spans="1:17" x14ac:dyDescent="0.2">
      <c r="A4380" s="357"/>
      <c r="B4380" s="347"/>
      <c r="C4380" s="580"/>
      <c r="D4380" s="349"/>
      <c r="E4380" s="349"/>
      <c r="F4380" s="350"/>
      <c r="G4380" s="349"/>
      <c r="H4380" s="349"/>
      <c r="I4380" s="351"/>
      <c r="J4380" s="352"/>
      <c r="K4380" s="352"/>
      <c r="L4380" s="353"/>
      <c r="M4380" s="352"/>
      <c r="N4380" s="371"/>
      <c r="O4380" s="322"/>
      <c r="P4380" s="322"/>
      <c r="Q4380" s="323"/>
    </row>
    <row r="4381" spans="1:17" x14ac:dyDescent="0.2">
      <c r="A4381" s="357"/>
      <c r="B4381" s="347"/>
      <c r="C4381" s="580"/>
      <c r="D4381" s="349"/>
      <c r="E4381" s="349"/>
      <c r="F4381" s="350"/>
      <c r="G4381" s="349"/>
      <c r="H4381" s="349"/>
      <c r="I4381" s="351"/>
      <c r="J4381" s="352"/>
      <c r="K4381" s="352"/>
      <c r="L4381" s="353"/>
      <c r="M4381" s="352"/>
      <c r="N4381" s="371"/>
      <c r="O4381" s="322"/>
      <c r="P4381" s="322"/>
      <c r="Q4381" s="323"/>
    </row>
    <row r="4382" spans="1:17" x14ac:dyDescent="0.2">
      <c r="A4382" s="357"/>
      <c r="B4382" s="347"/>
      <c r="C4382" s="580"/>
      <c r="D4382" s="349"/>
      <c r="E4382" s="349"/>
      <c r="F4382" s="350"/>
      <c r="G4382" s="349"/>
      <c r="H4382" s="349"/>
      <c r="I4382" s="351"/>
      <c r="J4382" s="352"/>
      <c r="K4382" s="352"/>
      <c r="L4382" s="353"/>
      <c r="M4382" s="352"/>
      <c r="N4382" s="371"/>
      <c r="O4382" s="322"/>
      <c r="P4382" s="322"/>
      <c r="Q4382" s="323"/>
    </row>
    <row r="4383" spans="1:17" x14ac:dyDescent="0.2">
      <c r="A4383" s="357"/>
      <c r="B4383" s="347"/>
      <c r="C4383" s="580"/>
      <c r="D4383" s="349"/>
      <c r="E4383" s="349"/>
      <c r="F4383" s="350"/>
      <c r="G4383" s="349"/>
      <c r="H4383" s="349"/>
      <c r="I4383" s="351"/>
      <c r="J4383" s="352"/>
      <c r="K4383" s="352"/>
      <c r="L4383" s="353"/>
      <c r="M4383" s="352"/>
      <c r="N4383" s="371"/>
      <c r="O4383" s="322"/>
      <c r="P4383" s="322"/>
      <c r="Q4383" s="323"/>
    </row>
    <row r="4384" spans="1:17" x14ac:dyDescent="0.2">
      <c r="A4384" s="357"/>
      <c r="B4384" s="347"/>
      <c r="C4384" s="580"/>
      <c r="D4384" s="349"/>
      <c r="E4384" s="349"/>
      <c r="F4384" s="350"/>
      <c r="G4384" s="349"/>
      <c r="H4384" s="349"/>
      <c r="I4384" s="351"/>
      <c r="J4384" s="352"/>
      <c r="K4384" s="352"/>
      <c r="L4384" s="353"/>
      <c r="M4384" s="352"/>
      <c r="N4384" s="371"/>
      <c r="O4384" s="322"/>
      <c r="P4384" s="322"/>
      <c r="Q4384" s="323"/>
    </row>
    <row r="4385" spans="1:17" x14ac:dyDescent="0.2">
      <c r="A4385" s="357"/>
      <c r="B4385" s="347"/>
      <c r="C4385" s="580"/>
      <c r="D4385" s="349"/>
      <c r="E4385" s="349"/>
      <c r="F4385" s="350"/>
      <c r="G4385" s="349"/>
      <c r="H4385" s="349"/>
      <c r="I4385" s="351"/>
      <c r="J4385" s="352"/>
      <c r="K4385" s="352"/>
      <c r="L4385" s="353"/>
      <c r="M4385" s="352"/>
      <c r="N4385" s="371"/>
      <c r="O4385" s="322"/>
      <c r="P4385" s="322"/>
      <c r="Q4385" s="323"/>
    </row>
    <row r="4386" spans="1:17" x14ac:dyDescent="0.2">
      <c r="A4386" s="357"/>
      <c r="B4386" s="347"/>
      <c r="C4386" s="580"/>
      <c r="D4386" s="349"/>
      <c r="E4386" s="349"/>
      <c r="F4386" s="350"/>
      <c r="G4386" s="349"/>
      <c r="H4386" s="349"/>
      <c r="I4386" s="351"/>
      <c r="J4386" s="352"/>
      <c r="K4386" s="352"/>
      <c r="L4386" s="353"/>
      <c r="M4386" s="352"/>
      <c r="N4386" s="371"/>
      <c r="O4386" s="322"/>
      <c r="P4386" s="322"/>
      <c r="Q4386" s="323"/>
    </row>
    <row r="4387" spans="1:17" x14ac:dyDescent="0.2">
      <c r="A4387" s="357"/>
      <c r="B4387" s="347"/>
      <c r="C4387" s="580"/>
      <c r="D4387" s="349"/>
      <c r="E4387" s="349"/>
      <c r="F4387" s="350"/>
      <c r="G4387" s="349"/>
      <c r="H4387" s="349"/>
      <c r="I4387" s="351"/>
      <c r="J4387" s="352"/>
      <c r="K4387" s="352"/>
      <c r="L4387" s="353"/>
      <c r="M4387" s="352"/>
      <c r="N4387" s="371"/>
      <c r="O4387" s="322"/>
      <c r="P4387" s="322"/>
      <c r="Q4387" s="323"/>
    </row>
    <row r="4388" spans="1:17" x14ac:dyDescent="0.2">
      <c r="A4388" s="357"/>
      <c r="B4388" s="347"/>
      <c r="C4388" s="580"/>
      <c r="D4388" s="349"/>
      <c r="E4388" s="349"/>
      <c r="F4388" s="350"/>
      <c r="G4388" s="349"/>
      <c r="H4388" s="349"/>
      <c r="I4388" s="351"/>
      <c r="J4388" s="352"/>
      <c r="K4388" s="352"/>
      <c r="L4388" s="353"/>
      <c r="M4388" s="352"/>
      <c r="N4388" s="371"/>
      <c r="O4388" s="322"/>
      <c r="P4388" s="322"/>
      <c r="Q4388" s="323"/>
    </row>
    <row r="4389" spans="1:17" x14ac:dyDescent="0.2">
      <c r="A4389" s="357"/>
      <c r="B4389" s="347"/>
      <c r="C4389" s="580"/>
      <c r="D4389" s="349"/>
      <c r="E4389" s="349"/>
      <c r="F4389" s="350"/>
      <c r="G4389" s="349"/>
      <c r="H4389" s="349"/>
      <c r="I4389" s="351"/>
      <c r="J4389" s="352"/>
      <c r="K4389" s="352"/>
      <c r="L4389" s="353"/>
      <c r="M4389" s="352"/>
      <c r="N4389" s="371"/>
      <c r="O4389" s="322"/>
      <c r="P4389" s="322"/>
      <c r="Q4389" s="323"/>
    </row>
    <row r="4390" spans="1:17" x14ac:dyDescent="0.2">
      <c r="A4390" s="357"/>
      <c r="B4390" s="347"/>
      <c r="C4390" s="580"/>
      <c r="D4390" s="349"/>
      <c r="E4390" s="349"/>
      <c r="F4390" s="350"/>
      <c r="G4390" s="349"/>
      <c r="H4390" s="349"/>
      <c r="I4390" s="351"/>
      <c r="J4390" s="352"/>
      <c r="K4390" s="352"/>
      <c r="L4390" s="353"/>
      <c r="M4390" s="352"/>
      <c r="N4390" s="371"/>
      <c r="O4390" s="322"/>
      <c r="P4390" s="322"/>
      <c r="Q4390" s="323"/>
    </row>
    <row r="4391" spans="1:17" x14ac:dyDescent="0.2">
      <c r="A4391" s="357"/>
      <c r="B4391" s="347"/>
      <c r="C4391" s="580"/>
      <c r="D4391" s="349"/>
      <c r="E4391" s="349"/>
      <c r="F4391" s="350"/>
      <c r="G4391" s="349"/>
      <c r="H4391" s="349"/>
      <c r="I4391" s="351"/>
      <c r="J4391" s="352"/>
      <c r="K4391" s="352"/>
      <c r="L4391" s="353"/>
      <c r="M4391" s="352"/>
      <c r="N4391" s="371"/>
      <c r="O4391" s="322"/>
      <c r="P4391" s="322"/>
      <c r="Q4391" s="323"/>
    </row>
    <row r="4392" spans="1:17" x14ac:dyDescent="0.2">
      <c r="A4392" s="357"/>
      <c r="B4392" s="347"/>
      <c r="C4392" s="580"/>
      <c r="D4392" s="349"/>
      <c r="E4392" s="349"/>
      <c r="F4392" s="350"/>
      <c r="G4392" s="349"/>
      <c r="H4392" s="349"/>
      <c r="I4392" s="351"/>
      <c r="J4392" s="352"/>
      <c r="K4392" s="352"/>
      <c r="L4392" s="353"/>
      <c r="M4392" s="352"/>
      <c r="N4392" s="371"/>
      <c r="O4392" s="322"/>
      <c r="P4392" s="322"/>
      <c r="Q4392" s="323"/>
    </row>
    <row r="4393" spans="1:17" x14ac:dyDescent="0.2">
      <c r="A4393" s="357"/>
      <c r="B4393" s="347"/>
      <c r="C4393" s="580"/>
      <c r="D4393" s="349"/>
      <c r="E4393" s="349"/>
      <c r="F4393" s="350"/>
      <c r="G4393" s="349"/>
      <c r="H4393" s="349"/>
      <c r="I4393" s="351"/>
      <c r="J4393" s="352"/>
      <c r="K4393" s="352"/>
      <c r="L4393" s="353"/>
      <c r="M4393" s="352"/>
      <c r="N4393" s="371"/>
      <c r="O4393" s="322"/>
      <c r="P4393" s="322"/>
      <c r="Q4393" s="323"/>
    </row>
    <row r="4394" spans="1:17" x14ac:dyDescent="0.2">
      <c r="A4394" s="357"/>
      <c r="B4394" s="347"/>
      <c r="C4394" s="580"/>
      <c r="D4394" s="349"/>
      <c r="E4394" s="349"/>
      <c r="F4394" s="350"/>
      <c r="G4394" s="349"/>
      <c r="H4394" s="349"/>
      <c r="I4394" s="351"/>
      <c r="J4394" s="352"/>
      <c r="K4394" s="352"/>
      <c r="L4394" s="353"/>
      <c r="M4394" s="352"/>
      <c r="N4394" s="371"/>
      <c r="O4394" s="322"/>
      <c r="P4394" s="322"/>
      <c r="Q4394" s="323"/>
    </row>
    <row r="4395" spans="1:17" x14ac:dyDescent="0.2">
      <c r="A4395" s="357"/>
      <c r="B4395" s="347"/>
      <c r="C4395" s="580"/>
      <c r="D4395" s="349"/>
      <c r="E4395" s="349"/>
      <c r="F4395" s="350"/>
      <c r="G4395" s="349"/>
      <c r="H4395" s="349"/>
      <c r="I4395" s="351"/>
      <c r="J4395" s="352"/>
      <c r="K4395" s="352"/>
      <c r="L4395" s="353"/>
      <c r="M4395" s="352"/>
      <c r="N4395" s="371"/>
      <c r="O4395" s="322"/>
      <c r="P4395" s="322"/>
      <c r="Q4395" s="323"/>
    </row>
    <row r="4396" spans="1:17" x14ac:dyDescent="0.2">
      <c r="A4396" s="357"/>
      <c r="B4396" s="347"/>
      <c r="C4396" s="580"/>
      <c r="D4396" s="349"/>
      <c r="E4396" s="349"/>
      <c r="F4396" s="350"/>
      <c r="G4396" s="349"/>
      <c r="H4396" s="349"/>
      <c r="I4396" s="351"/>
      <c r="J4396" s="352"/>
      <c r="K4396" s="352"/>
      <c r="L4396" s="353"/>
      <c r="M4396" s="352"/>
      <c r="N4396" s="371"/>
      <c r="O4396" s="322"/>
      <c r="P4396" s="322"/>
      <c r="Q4396" s="323"/>
    </row>
    <row r="4397" spans="1:17" x14ac:dyDescent="0.2">
      <c r="A4397" s="357" t="str">
        <f t="shared" si="202"/>
        <v/>
      </c>
      <c r="B4397" s="347"/>
      <c r="C4397" s="580"/>
      <c r="D4397" s="349"/>
      <c r="E4397" s="349"/>
      <c r="F4397" s="350"/>
      <c r="G4397" s="349"/>
      <c r="H4397" s="349"/>
      <c r="I4397" s="351"/>
      <c r="J4397" s="352"/>
      <c r="K4397" s="352"/>
      <c r="L4397" s="353"/>
      <c r="M4397" s="352"/>
      <c r="N4397" s="371"/>
      <c r="O4397" s="74">
        <f t="shared" si="204"/>
        <v>0</v>
      </c>
      <c r="P4397" s="74">
        <f t="shared" si="205"/>
        <v>0</v>
      </c>
      <c r="Q4397" s="96" t="str">
        <f t="shared" si="203"/>
        <v/>
      </c>
    </row>
    <row r="4398" spans="1:17" x14ac:dyDescent="0.2">
      <c r="A4398" s="357" t="str">
        <f t="shared" si="202"/>
        <v/>
      </c>
      <c r="B4398" s="347"/>
      <c r="C4398" s="580"/>
      <c r="D4398" s="349"/>
      <c r="E4398" s="349"/>
      <c r="F4398" s="350"/>
      <c r="G4398" s="349"/>
      <c r="H4398" s="349"/>
      <c r="I4398" s="351"/>
      <c r="J4398" s="352"/>
      <c r="K4398" s="352"/>
      <c r="L4398" s="353"/>
      <c r="M4398" s="352"/>
      <c r="N4398" s="371"/>
      <c r="O4398" s="74">
        <f t="shared" si="204"/>
        <v>0</v>
      </c>
      <c r="P4398" s="74">
        <f t="shared" si="205"/>
        <v>0</v>
      </c>
      <c r="Q4398" s="96" t="str">
        <f t="shared" si="203"/>
        <v/>
      </c>
    </row>
    <row r="4399" spans="1:17" x14ac:dyDescent="0.2">
      <c r="A4399" s="357" t="str">
        <f t="shared" si="202"/>
        <v/>
      </c>
      <c r="B4399" s="347"/>
      <c r="C4399" s="580"/>
      <c r="D4399" s="349"/>
      <c r="E4399" s="349"/>
      <c r="F4399" s="350"/>
      <c r="G4399" s="349"/>
      <c r="H4399" s="349"/>
      <c r="I4399" s="351"/>
      <c r="J4399" s="352"/>
      <c r="K4399" s="352"/>
      <c r="L4399" s="353"/>
      <c r="M4399" s="352"/>
      <c r="N4399" s="371"/>
      <c r="O4399" s="74">
        <f t="shared" si="204"/>
        <v>0</v>
      </c>
      <c r="P4399" s="74">
        <f t="shared" si="205"/>
        <v>0</v>
      </c>
      <c r="Q4399" s="139" t="str">
        <f t="shared" si="203"/>
        <v/>
      </c>
    </row>
    <row r="4400" spans="1:17" x14ac:dyDescent="0.2">
      <c r="A4400" s="357" t="str">
        <f t="shared" si="202"/>
        <v/>
      </c>
      <c r="B4400" s="347"/>
      <c r="C4400" s="580"/>
      <c r="D4400" s="349"/>
      <c r="E4400" s="349"/>
      <c r="F4400" s="350"/>
      <c r="G4400" s="349"/>
      <c r="H4400" s="349"/>
      <c r="I4400" s="351"/>
      <c r="J4400" s="352"/>
      <c r="K4400" s="352"/>
      <c r="L4400" s="353"/>
      <c r="M4400" s="352"/>
      <c r="N4400" s="371"/>
      <c r="O4400" s="322">
        <f t="shared" si="204"/>
        <v>0</v>
      </c>
      <c r="P4400" s="322">
        <f t="shared" si="205"/>
        <v>0</v>
      </c>
      <c r="Q4400" s="323" t="str">
        <f t="shared" si="203"/>
        <v/>
      </c>
    </row>
    <row r="4401" spans="1:17" x14ac:dyDescent="0.2">
      <c r="A4401" s="357" t="str">
        <f t="shared" si="202"/>
        <v/>
      </c>
      <c r="B4401" s="347"/>
      <c r="C4401" s="580"/>
      <c r="D4401" s="349"/>
      <c r="E4401" s="349"/>
      <c r="F4401" s="350"/>
      <c r="G4401" s="349"/>
      <c r="H4401" s="349"/>
      <c r="I4401" s="351"/>
      <c r="J4401" s="352"/>
      <c r="K4401" s="352"/>
      <c r="L4401" s="353"/>
      <c r="M4401" s="352"/>
      <c r="N4401" s="371"/>
      <c r="O4401" s="74">
        <f t="shared" si="204"/>
        <v>0</v>
      </c>
      <c r="P4401" s="74">
        <f t="shared" si="205"/>
        <v>0</v>
      </c>
      <c r="Q4401" s="96" t="str">
        <f t="shared" si="203"/>
        <v/>
      </c>
    </row>
    <row r="4402" spans="1:17" x14ac:dyDescent="0.2">
      <c r="A4402" s="357" t="str">
        <f t="shared" si="202"/>
        <v/>
      </c>
      <c r="B4402" s="347"/>
      <c r="C4402" s="580"/>
      <c r="D4402" s="349"/>
      <c r="E4402" s="349"/>
      <c r="F4402" s="350"/>
      <c r="G4402" s="349"/>
      <c r="H4402" s="349"/>
      <c r="I4402" s="351"/>
      <c r="J4402" s="352"/>
      <c r="K4402" s="352"/>
      <c r="L4402" s="353"/>
      <c r="M4402" s="352"/>
      <c r="N4402" s="371"/>
      <c r="O4402" s="74">
        <f t="shared" si="204"/>
        <v>0</v>
      </c>
      <c r="P4402" s="74">
        <f t="shared" si="205"/>
        <v>0</v>
      </c>
      <c r="Q4402" s="96" t="str">
        <f t="shared" si="203"/>
        <v/>
      </c>
    </row>
    <row r="4403" spans="1:17" x14ac:dyDescent="0.2">
      <c r="A4403" s="357" t="str">
        <f t="shared" si="202"/>
        <v/>
      </c>
      <c r="B4403" s="347"/>
      <c r="C4403" s="580"/>
      <c r="D4403" s="349"/>
      <c r="E4403" s="349"/>
      <c r="F4403" s="350"/>
      <c r="G4403" s="349"/>
      <c r="H4403" s="349"/>
      <c r="I4403" s="351"/>
      <c r="J4403" s="352"/>
      <c r="K4403" s="352"/>
      <c r="L4403" s="353"/>
      <c r="M4403" s="352"/>
      <c r="N4403" s="371"/>
      <c r="O4403" s="74">
        <f t="shared" si="204"/>
        <v>0</v>
      </c>
      <c r="P4403" s="74">
        <f t="shared" si="205"/>
        <v>0</v>
      </c>
      <c r="Q4403" s="139" t="str">
        <f t="shared" si="203"/>
        <v/>
      </c>
    </row>
    <row r="4404" spans="1:17" x14ac:dyDescent="0.2">
      <c r="A4404" s="357" t="str">
        <f t="shared" si="202"/>
        <v/>
      </c>
      <c r="B4404" s="347"/>
      <c r="C4404" s="580"/>
      <c r="D4404" s="349"/>
      <c r="E4404" s="349"/>
      <c r="F4404" s="350"/>
      <c r="G4404" s="349"/>
      <c r="H4404" s="349"/>
      <c r="I4404" s="351"/>
      <c r="J4404" s="352"/>
      <c r="K4404" s="352"/>
      <c r="L4404" s="353"/>
      <c r="M4404" s="352"/>
      <c r="N4404" s="371"/>
      <c r="O4404" s="322">
        <f t="shared" si="204"/>
        <v>0</v>
      </c>
      <c r="P4404" s="322">
        <f t="shared" si="205"/>
        <v>0</v>
      </c>
      <c r="Q4404" s="323" t="str">
        <f t="shared" si="203"/>
        <v/>
      </c>
    </row>
    <row r="4405" spans="1:17" x14ac:dyDescent="0.2">
      <c r="A4405" s="357" t="str">
        <f t="shared" si="202"/>
        <v/>
      </c>
      <c r="B4405" s="347"/>
      <c r="C4405" s="580"/>
      <c r="D4405" s="349"/>
      <c r="E4405" s="349"/>
      <c r="F4405" s="350"/>
      <c r="G4405" s="349"/>
      <c r="H4405" s="349"/>
      <c r="I4405" s="351"/>
      <c r="J4405" s="352"/>
      <c r="K4405" s="352"/>
      <c r="L4405" s="353"/>
      <c r="M4405" s="352"/>
      <c r="N4405" s="371"/>
      <c r="O4405" s="74">
        <f t="shared" si="204"/>
        <v>0</v>
      </c>
      <c r="P4405" s="74">
        <f t="shared" si="205"/>
        <v>0</v>
      </c>
      <c r="Q4405" s="96" t="str">
        <f t="shared" si="203"/>
        <v/>
      </c>
    </row>
    <row r="4406" spans="1:17" x14ac:dyDescent="0.2">
      <c r="A4406" s="357" t="str">
        <f t="shared" si="202"/>
        <v/>
      </c>
      <c r="B4406" s="347"/>
      <c r="C4406" s="580"/>
      <c r="D4406" s="349"/>
      <c r="E4406" s="349"/>
      <c r="F4406" s="350"/>
      <c r="G4406" s="349"/>
      <c r="H4406" s="349"/>
      <c r="I4406" s="351"/>
      <c r="J4406" s="352"/>
      <c r="K4406" s="352"/>
      <c r="L4406" s="353"/>
      <c r="M4406" s="352"/>
      <c r="N4406" s="371"/>
      <c r="O4406" s="74">
        <f t="shared" si="204"/>
        <v>0</v>
      </c>
      <c r="P4406" s="74">
        <f t="shared" si="205"/>
        <v>0</v>
      </c>
      <c r="Q4406" s="96" t="str">
        <f t="shared" si="203"/>
        <v/>
      </c>
    </row>
    <row r="4407" spans="1:17" x14ac:dyDescent="0.2">
      <c r="A4407" s="357" t="str">
        <f t="shared" si="202"/>
        <v/>
      </c>
      <c r="B4407" s="347"/>
      <c r="C4407" s="580"/>
      <c r="D4407" s="349"/>
      <c r="E4407" s="349"/>
      <c r="F4407" s="350"/>
      <c r="G4407" s="349"/>
      <c r="H4407" s="349"/>
      <c r="I4407" s="351"/>
      <c r="J4407" s="352"/>
      <c r="K4407" s="352"/>
      <c r="L4407" s="353"/>
      <c r="M4407" s="352"/>
      <c r="N4407" s="371"/>
      <c r="O4407" s="74">
        <f t="shared" si="204"/>
        <v>0</v>
      </c>
      <c r="P4407" s="74">
        <f t="shared" si="205"/>
        <v>0</v>
      </c>
      <c r="Q4407" s="139" t="str">
        <f t="shared" si="203"/>
        <v/>
      </c>
    </row>
    <row r="4408" spans="1:17" x14ac:dyDescent="0.2">
      <c r="A4408" s="357"/>
      <c r="B4408" s="347"/>
      <c r="C4408" s="580"/>
      <c r="D4408" s="349"/>
      <c r="E4408" s="349"/>
      <c r="F4408" s="350"/>
      <c r="G4408" s="349"/>
      <c r="H4408" s="349"/>
      <c r="I4408" s="351"/>
      <c r="J4408" s="352"/>
      <c r="K4408" s="352"/>
      <c r="L4408" s="353"/>
      <c r="M4408" s="352"/>
      <c r="N4408" s="371"/>
      <c r="O4408" s="74"/>
      <c r="P4408" s="74"/>
      <c r="Q4408" s="139"/>
    </row>
    <row r="4409" spans="1:17" x14ac:dyDescent="0.2">
      <c r="A4409" s="357"/>
      <c r="B4409" s="347"/>
      <c r="C4409" s="580"/>
      <c r="D4409" s="349"/>
      <c r="E4409" s="349"/>
      <c r="F4409" s="350"/>
      <c r="G4409" s="349"/>
      <c r="H4409" s="349"/>
      <c r="I4409" s="351"/>
      <c r="J4409" s="352"/>
      <c r="K4409" s="352"/>
      <c r="L4409" s="353"/>
      <c r="M4409" s="352"/>
      <c r="N4409" s="371"/>
      <c r="O4409" s="74"/>
      <c r="P4409" s="74"/>
      <c r="Q4409" s="139"/>
    </row>
    <row r="4410" spans="1:17" x14ac:dyDescent="0.2">
      <c r="A4410" s="357"/>
      <c r="B4410" s="347"/>
      <c r="C4410" s="580"/>
      <c r="D4410" s="349"/>
      <c r="E4410" s="349"/>
      <c r="F4410" s="350"/>
      <c r="G4410" s="349"/>
      <c r="H4410" s="349"/>
      <c r="I4410" s="351"/>
      <c r="J4410" s="352"/>
      <c r="K4410" s="352"/>
      <c r="L4410" s="353"/>
      <c r="M4410" s="352"/>
      <c r="N4410" s="371"/>
      <c r="O4410" s="74"/>
      <c r="P4410" s="74"/>
      <c r="Q4410" s="139"/>
    </row>
    <row r="4411" spans="1:17" x14ac:dyDescent="0.2">
      <c r="A4411" s="357"/>
      <c r="B4411" s="347"/>
      <c r="C4411" s="580"/>
      <c r="D4411" s="349"/>
      <c r="E4411" s="349"/>
      <c r="F4411" s="350"/>
      <c r="G4411" s="349"/>
      <c r="H4411" s="349"/>
      <c r="I4411" s="351"/>
      <c r="J4411" s="352"/>
      <c r="K4411" s="352"/>
      <c r="L4411" s="353"/>
      <c r="M4411" s="352"/>
      <c r="N4411" s="371"/>
      <c r="O4411" s="74"/>
      <c r="P4411" s="74"/>
      <c r="Q4411" s="139"/>
    </row>
    <row r="4412" spans="1:17" x14ac:dyDescent="0.2">
      <c r="A4412" s="357"/>
      <c r="B4412" s="347"/>
      <c r="C4412" s="580"/>
      <c r="D4412" s="349"/>
      <c r="E4412" s="349"/>
      <c r="F4412" s="350"/>
      <c r="G4412" s="349"/>
      <c r="H4412" s="349"/>
      <c r="I4412" s="351"/>
      <c r="J4412" s="352"/>
      <c r="K4412" s="352"/>
      <c r="L4412" s="353"/>
      <c r="M4412" s="352"/>
      <c r="N4412" s="371"/>
      <c r="O4412" s="74"/>
      <c r="P4412" s="74"/>
      <c r="Q4412" s="139"/>
    </row>
    <row r="4413" spans="1:17" x14ac:dyDescent="0.2">
      <c r="A4413" s="357"/>
      <c r="B4413" s="347"/>
      <c r="C4413" s="580"/>
      <c r="D4413" s="349"/>
      <c r="E4413" s="349"/>
      <c r="F4413" s="350"/>
      <c r="G4413" s="349"/>
      <c r="H4413" s="349"/>
      <c r="I4413" s="351"/>
      <c r="J4413" s="352"/>
      <c r="K4413" s="352"/>
      <c r="L4413" s="353"/>
      <c r="M4413" s="352"/>
      <c r="N4413" s="371"/>
      <c r="O4413" s="74"/>
      <c r="P4413" s="74"/>
      <c r="Q4413" s="139"/>
    </row>
    <row r="4414" spans="1:17" x14ac:dyDescent="0.2">
      <c r="A4414" s="357"/>
      <c r="B4414" s="347"/>
      <c r="C4414" s="580"/>
      <c r="D4414" s="349"/>
      <c r="E4414" s="349"/>
      <c r="F4414" s="350"/>
      <c r="G4414" s="349"/>
      <c r="H4414" s="349"/>
      <c r="I4414" s="351"/>
      <c r="J4414" s="352"/>
      <c r="K4414" s="352"/>
      <c r="L4414" s="353"/>
      <c r="M4414" s="352"/>
      <c r="N4414" s="371"/>
      <c r="O4414" s="74"/>
      <c r="P4414" s="74"/>
      <c r="Q4414" s="139"/>
    </row>
    <row r="4415" spans="1:17" x14ac:dyDescent="0.2">
      <c r="A4415" s="357"/>
      <c r="B4415" s="347"/>
      <c r="C4415" s="580"/>
      <c r="D4415" s="349"/>
      <c r="E4415" s="349"/>
      <c r="F4415" s="350"/>
      <c r="G4415" s="349"/>
      <c r="H4415" s="349"/>
      <c r="I4415" s="351"/>
      <c r="J4415" s="352"/>
      <c r="K4415" s="352"/>
      <c r="L4415" s="353"/>
      <c r="M4415" s="352"/>
      <c r="N4415" s="371"/>
      <c r="O4415" s="74"/>
      <c r="P4415" s="74"/>
      <c r="Q4415" s="139"/>
    </row>
    <row r="4416" spans="1:17" x14ac:dyDescent="0.2">
      <c r="A4416" s="357"/>
      <c r="B4416" s="347"/>
      <c r="C4416" s="580"/>
      <c r="D4416" s="349"/>
      <c r="E4416" s="349"/>
      <c r="F4416" s="350"/>
      <c r="G4416" s="349"/>
      <c r="H4416" s="349"/>
      <c r="I4416" s="351"/>
      <c r="J4416" s="352"/>
      <c r="K4416" s="352"/>
      <c r="L4416" s="353"/>
      <c r="M4416" s="352"/>
      <c r="N4416" s="371"/>
      <c r="O4416" s="74"/>
      <c r="P4416" s="74"/>
      <c r="Q4416" s="139"/>
    </row>
    <row r="4417" spans="1:17" x14ac:dyDescent="0.2">
      <c r="A4417" s="357"/>
      <c r="B4417" s="347"/>
      <c r="C4417" s="580"/>
      <c r="D4417" s="349"/>
      <c r="E4417" s="349"/>
      <c r="F4417" s="350"/>
      <c r="G4417" s="349"/>
      <c r="H4417" s="349"/>
      <c r="I4417" s="351"/>
      <c r="J4417" s="352"/>
      <c r="K4417" s="352"/>
      <c r="L4417" s="353"/>
      <c r="M4417" s="352"/>
      <c r="N4417" s="371"/>
      <c r="O4417" s="74"/>
      <c r="P4417" s="74"/>
      <c r="Q4417" s="139"/>
    </row>
    <row r="4418" spans="1:17" x14ac:dyDescent="0.2">
      <c r="A4418" s="357"/>
      <c r="B4418" s="347"/>
      <c r="C4418" s="580"/>
      <c r="D4418" s="349"/>
      <c r="E4418" s="349"/>
      <c r="F4418" s="350"/>
      <c r="G4418" s="349"/>
      <c r="H4418" s="349"/>
      <c r="I4418" s="351"/>
      <c r="J4418" s="352"/>
      <c r="K4418" s="352"/>
      <c r="L4418" s="353"/>
      <c r="M4418" s="352"/>
      <c r="N4418" s="371"/>
      <c r="O4418" s="74"/>
      <c r="P4418" s="74"/>
      <c r="Q4418" s="139"/>
    </row>
    <row r="4419" spans="1:17" x14ac:dyDescent="0.2">
      <c r="A4419" s="357"/>
      <c r="B4419" s="347"/>
      <c r="C4419" s="580"/>
      <c r="D4419" s="349"/>
      <c r="E4419" s="349"/>
      <c r="F4419" s="350"/>
      <c r="G4419" s="349"/>
      <c r="H4419" s="349"/>
      <c r="I4419" s="351"/>
      <c r="J4419" s="352"/>
      <c r="K4419" s="352"/>
      <c r="L4419" s="353"/>
      <c r="M4419" s="352"/>
      <c r="N4419" s="371"/>
      <c r="O4419" s="74"/>
      <c r="P4419" s="74"/>
      <c r="Q4419" s="139"/>
    </row>
    <row r="4420" spans="1:17" x14ac:dyDescent="0.2">
      <c r="A4420" s="357"/>
      <c r="B4420" s="347"/>
      <c r="C4420" s="580"/>
      <c r="D4420" s="349"/>
      <c r="E4420" s="349"/>
      <c r="F4420" s="350"/>
      <c r="G4420" s="349"/>
      <c r="H4420" s="349"/>
      <c r="I4420" s="351"/>
      <c r="J4420" s="352"/>
      <c r="K4420" s="352"/>
      <c r="L4420" s="353"/>
      <c r="M4420" s="352"/>
      <c r="N4420" s="371"/>
      <c r="O4420" s="74"/>
      <c r="P4420" s="74"/>
      <c r="Q4420" s="139"/>
    </row>
    <row r="4421" spans="1:17" x14ac:dyDescent="0.2">
      <c r="A4421" s="357"/>
      <c r="B4421" s="347"/>
      <c r="C4421" s="580"/>
      <c r="D4421" s="349"/>
      <c r="E4421" s="349"/>
      <c r="F4421" s="350"/>
      <c r="G4421" s="349"/>
      <c r="H4421" s="349"/>
      <c r="I4421" s="351"/>
      <c r="J4421" s="352"/>
      <c r="K4421" s="352"/>
      <c r="L4421" s="353"/>
      <c r="M4421" s="352"/>
      <c r="N4421" s="371"/>
      <c r="O4421" s="74"/>
      <c r="P4421" s="74"/>
      <c r="Q4421" s="139"/>
    </row>
    <row r="4422" spans="1:17" x14ac:dyDescent="0.2">
      <c r="A4422" s="357"/>
      <c r="B4422" s="347"/>
      <c r="C4422" s="580"/>
      <c r="D4422" s="349"/>
      <c r="E4422" s="349"/>
      <c r="F4422" s="350"/>
      <c r="G4422" s="349"/>
      <c r="H4422" s="349"/>
      <c r="I4422" s="351"/>
      <c r="J4422" s="352"/>
      <c r="K4422" s="352"/>
      <c r="L4422" s="353"/>
      <c r="M4422" s="352"/>
      <c r="N4422" s="371"/>
      <c r="O4422" s="74"/>
      <c r="P4422" s="74"/>
      <c r="Q4422" s="139"/>
    </row>
    <row r="4423" spans="1:17" x14ac:dyDescent="0.2">
      <c r="A4423" s="357"/>
      <c r="B4423" s="347"/>
      <c r="C4423" s="580"/>
      <c r="D4423" s="349"/>
      <c r="E4423" s="349"/>
      <c r="F4423" s="350"/>
      <c r="G4423" s="349"/>
      <c r="H4423" s="349"/>
      <c r="I4423" s="351"/>
      <c r="J4423" s="352"/>
      <c r="K4423" s="352"/>
      <c r="L4423" s="353"/>
      <c r="M4423" s="352"/>
      <c r="N4423" s="371"/>
      <c r="O4423" s="74"/>
      <c r="P4423" s="74"/>
      <c r="Q4423" s="139"/>
    </row>
    <row r="4424" spans="1:17" x14ac:dyDescent="0.2">
      <c r="A4424" s="357"/>
      <c r="B4424" s="347"/>
      <c r="C4424" s="580"/>
      <c r="D4424" s="349"/>
      <c r="E4424" s="349"/>
      <c r="F4424" s="350"/>
      <c r="G4424" s="349"/>
      <c r="H4424" s="349"/>
      <c r="I4424" s="351"/>
      <c r="J4424" s="352"/>
      <c r="K4424" s="352"/>
      <c r="L4424" s="353"/>
      <c r="M4424" s="352"/>
      <c r="N4424" s="371"/>
      <c r="O4424" s="74"/>
      <c r="P4424" s="74"/>
      <c r="Q4424" s="139"/>
    </row>
    <row r="4425" spans="1:17" x14ac:dyDescent="0.2">
      <c r="A4425" s="357"/>
      <c r="B4425" s="347"/>
      <c r="C4425" s="580"/>
      <c r="D4425" s="349"/>
      <c r="E4425" s="349"/>
      <c r="F4425" s="350"/>
      <c r="G4425" s="349"/>
      <c r="H4425" s="349"/>
      <c r="I4425" s="351"/>
      <c r="J4425" s="352"/>
      <c r="K4425" s="352"/>
      <c r="L4425" s="353"/>
      <c r="M4425" s="352"/>
      <c r="N4425" s="371"/>
      <c r="O4425" s="74"/>
      <c r="P4425" s="74"/>
      <c r="Q4425" s="139"/>
    </row>
    <row r="4426" spans="1:17" x14ac:dyDescent="0.2">
      <c r="A4426" s="357"/>
      <c r="B4426" s="347"/>
      <c r="C4426" s="580"/>
      <c r="D4426" s="349"/>
      <c r="E4426" s="349"/>
      <c r="F4426" s="350"/>
      <c r="G4426" s="349"/>
      <c r="H4426" s="349"/>
      <c r="I4426" s="351"/>
      <c r="J4426" s="352"/>
      <c r="K4426" s="352"/>
      <c r="L4426" s="353"/>
      <c r="M4426" s="352"/>
      <c r="N4426" s="371"/>
      <c r="O4426" s="74"/>
      <c r="P4426" s="74"/>
      <c r="Q4426" s="139"/>
    </row>
    <row r="4427" spans="1:17" x14ac:dyDescent="0.2">
      <c r="A4427" s="357"/>
      <c r="B4427" s="347"/>
      <c r="C4427" s="580"/>
      <c r="D4427" s="349"/>
      <c r="E4427" s="349"/>
      <c r="F4427" s="350"/>
      <c r="G4427" s="349"/>
      <c r="H4427" s="349"/>
      <c r="I4427" s="351"/>
      <c r="J4427" s="352"/>
      <c r="K4427" s="352"/>
      <c r="L4427" s="353"/>
      <c r="M4427" s="352"/>
      <c r="N4427" s="371"/>
      <c r="O4427" s="74"/>
      <c r="P4427" s="74"/>
      <c r="Q4427" s="139"/>
    </row>
    <row r="4428" spans="1:17" x14ac:dyDescent="0.2">
      <c r="A4428" s="357"/>
      <c r="B4428" s="347"/>
      <c r="C4428" s="580"/>
      <c r="D4428" s="349"/>
      <c r="E4428" s="349"/>
      <c r="F4428" s="350"/>
      <c r="G4428" s="349"/>
      <c r="H4428" s="349"/>
      <c r="I4428" s="351"/>
      <c r="J4428" s="352"/>
      <c r="K4428" s="352"/>
      <c r="L4428" s="353"/>
      <c r="M4428" s="352"/>
      <c r="N4428" s="371"/>
      <c r="O4428" s="74"/>
      <c r="P4428" s="74"/>
      <c r="Q4428" s="139"/>
    </row>
    <row r="4429" spans="1:17" x14ac:dyDescent="0.2">
      <c r="A4429" s="357"/>
      <c r="B4429" s="347"/>
      <c r="C4429" s="580"/>
      <c r="D4429" s="349"/>
      <c r="E4429" s="349"/>
      <c r="F4429" s="350"/>
      <c r="G4429" s="349"/>
      <c r="H4429" s="349"/>
      <c r="I4429" s="351"/>
      <c r="J4429" s="352"/>
      <c r="K4429" s="352"/>
      <c r="L4429" s="353"/>
      <c r="M4429" s="352"/>
      <c r="N4429" s="371"/>
      <c r="O4429" s="74"/>
      <c r="P4429" s="74"/>
      <c r="Q4429" s="139"/>
    </row>
    <row r="4430" spans="1:17" x14ac:dyDescent="0.2">
      <c r="A4430" s="357"/>
      <c r="B4430" s="347"/>
      <c r="C4430" s="580"/>
      <c r="D4430" s="349"/>
      <c r="E4430" s="349"/>
      <c r="F4430" s="350"/>
      <c r="G4430" s="349"/>
      <c r="H4430" s="349"/>
      <c r="I4430" s="351"/>
      <c r="J4430" s="352"/>
      <c r="K4430" s="352"/>
      <c r="L4430" s="353"/>
      <c r="M4430" s="352"/>
      <c r="N4430" s="371"/>
      <c r="O4430" s="74"/>
      <c r="P4430" s="74"/>
      <c r="Q4430" s="139"/>
    </row>
    <row r="4431" spans="1:17" x14ac:dyDescent="0.2">
      <c r="A4431" s="357"/>
      <c r="B4431" s="347"/>
      <c r="C4431" s="580"/>
      <c r="D4431" s="349"/>
      <c r="E4431" s="349"/>
      <c r="F4431" s="350"/>
      <c r="G4431" s="349"/>
      <c r="H4431" s="349"/>
      <c r="I4431" s="351"/>
      <c r="J4431" s="352"/>
      <c r="K4431" s="352"/>
      <c r="L4431" s="353"/>
      <c r="M4431" s="352"/>
      <c r="N4431" s="371"/>
      <c r="O4431" s="74"/>
      <c r="P4431" s="74"/>
      <c r="Q4431" s="139"/>
    </row>
    <row r="4432" spans="1:17" x14ac:dyDescent="0.2">
      <c r="A4432" s="357"/>
      <c r="B4432" s="347"/>
      <c r="C4432" s="580"/>
      <c r="D4432" s="349"/>
      <c r="E4432" s="349"/>
      <c r="F4432" s="350"/>
      <c r="G4432" s="349"/>
      <c r="H4432" s="349"/>
      <c r="I4432" s="351"/>
      <c r="J4432" s="352"/>
      <c r="K4432" s="352"/>
      <c r="L4432" s="353"/>
      <c r="M4432" s="352"/>
      <c r="N4432" s="371"/>
      <c r="O4432" s="74"/>
      <c r="P4432" s="74"/>
      <c r="Q4432" s="139"/>
    </row>
    <row r="4433" spans="1:17" x14ac:dyDescent="0.2">
      <c r="A4433" s="357"/>
      <c r="B4433" s="347"/>
      <c r="C4433" s="580"/>
      <c r="D4433" s="349"/>
      <c r="E4433" s="349"/>
      <c r="F4433" s="350"/>
      <c r="G4433" s="349"/>
      <c r="H4433" s="349"/>
      <c r="I4433" s="351"/>
      <c r="J4433" s="352"/>
      <c r="K4433" s="352"/>
      <c r="L4433" s="353"/>
      <c r="M4433" s="352"/>
      <c r="N4433" s="371"/>
      <c r="O4433" s="74"/>
      <c r="P4433" s="74"/>
      <c r="Q4433" s="139"/>
    </row>
    <row r="4434" spans="1:17" x14ac:dyDescent="0.2">
      <c r="A4434" s="357"/>
      <c r="B4434" s="347"/>
      <c r="C4434" s="580"/>
      <c r="D4434" s="349"/>
      <c r="E4434" s="349"/>
      <c r="F4434" s="350"/>
      <c r="G4434" s="349"/>
      <c r="H4434" s="349"/>
      <c r="I4434" s="351"/>
      <c r="J4434" s="352"/>
      <c r="K4434" s="352"/>
      <c r="L4434" s="353"/>
      <c r="M4434" s="352"/>
      <c r="N4434" s="371"/>
      <c r="O4434" s="74"/>
      <c r="P4434" s="74"/>
      <c r="Q4434" s="139"/>
    </row>
    <row r="4435" spans="1:17" x14ac:dyDescent="0.2">
      <c r="A4435" s="357"/>
      <c r="B4435" s="347"/>
      <c r="C4435" s="580"/>
      <c r="D4435" s="349"/>
      <c r="E4435" s="349"/>
      <c r="F4435" s="350"/>
      <c r="G4435" s="349"/>
      <c r="H4435" s="349"/>
      <c r="I4435" s="351"/>
      <c r="J4435" s="352"/>
      <c r="K4435" s="352"/>
      <c r="L4435" s="353"/>
      <c r="M4435" s="352"/>
      <c r="N4435" s="371"/>
      <c r="O4435" s="74"/>
      <c r="P4435" s="74"/>
      <c r="Q4435" s="139"/>
    </row>
    <row r="4436" spans="1:17" x14ac:dyDescent="0.2">
      <c r="A4436" s="357"/>
      <c r="B4436" s="347"/>
      <c r="C4436" s="580"/>
      <c r="D4436" s="349"/>
      <c r="E4436" s="349"/>
      <c r="F4436" s="350"/>
      <c r="G4436" s="349"/>
      <c r="H4436" s="349"/>
      <c r="I4436" s="351"/>
      <c r="J4436" s="352"/>
      <c r="K4436" s="352"/>
      <c r="L4436" s="353"/>
      <c r="M4436" s="352"/>
      <c r="N4436" s="371"/>
      <c r="O4436" s="74"/>
      <c r="P4436" s="74"/>
      <c r="Q4436" s="139"/>
    </row>
    <row r="4437" spans="1:17" x14ac:dyDescent="0.2">
      <c r="A4437" s="357"/>
      <c r="B4437" s="347"/>
      <c r="C4437" s="580"/>
      <c r="D4437" s="349"/>
      <c r="E4437" s="349"/>
      <c r="F4437" s="350"/>
      <c r="G4437" s="349"/>
      <c r="H4437" s="349"/>
      <c r="I4437" s="351"/>
      <c r="J4437" s="352"/>
      <c r="K4437" s="352"/>
      <c r="L4437" s="353"/>
      <c r="M4437" s="352"/>
      <c r="N4437" s="371"/>
      <c r="O4437" s="74"/>
      <c r="P4437" s="74"/>
      <c r="Q4437" s="139"/>
    </row>
    <row r="4438" spans="1:17" x14ac:dyDescent="0.2">
      <c r="A4438" s="357"/>
      <c r="B4438" s="347"/>
      <c r="C4438" s="580"/>
      <c r="D4438" s="349"/>
      <c r="E4438" s="349"/>
      <c r="F4438" s="350"/>
      <c r="G4438" s="349"/>
      <c r="H4438" s="349"/>
      <c r="I4438" s="351"/>
      <c r="J4438" s="352"/>
      <c r="K4438" s="352"/>
      <c r="L4438" s="353"/>
      <c r="M4438" s="352"/>
      <c r="N4438" s="371"/>
      <c r="O4438" s="74"/>
      <c r="P4438" s="74"/>
      <c r="Q4438" s="139"/>
    </row>
    <row r="4439" spans="1:17" x14ac:dyDescent="0.2">
      <c r="A4439" s="357"/>
      <c r="B4439" s="347"/>
      <c r="C4439" s="580"/>
      <c r="D4439" s="349"/>
      <c r="E4439" s="349"/>
      <c r="F4439" s="350"/>
      <c r="G4439" s="349"/>
      <c r="H4439" s="349"/>
      <c r="I4439" s="351"/>
      <c r="J4439" s="352"/>
      <c r="K4439" s="352"/>
      <c r="L4439" s="353"/>
      <c r="M4439" s="352"/>
      <c r="N4439" s="371"/>
      <c r="O4439" s="74"/>
      <c r="P4439" s="74"/>
      <c r="Q4439" s="139"/>
    </row>
    <row r="4440" spans="1:17" x14ac:dyDescent="0.2">
      <c r="A4440" s="357"/>
      <c r="B4440" s="347"/>
      <c r="C4440" s="580"/>
      <c r="D4440" s="349"/>
      <c r="E4440" s="349"/>
      <c r="F4440" s="350"/>
      <c r="G4440" s="349"/>
      <c r="H4440" s="349"/>
      <c r="I4440" s="351"/>
      <c r="J4440" s="352"/>
      <c r="K4440" s="352"/>
      <c r="L4440" s="353"/>
      <c r="M4440" s="352"/>
      <c r="N4440" s="371"/>
      <c r="O4440" s="74"/>
      <c r="P4440" s="74"/>
      <c r="Q4440" s="139"/>
    </row>
    <row r="4441" spans="1:17" x14ac:dyDescent="0.2">
      <c r="A4441" s="357"/>
      <c r="B4441" s="347"/>
      <c r="C4441" s="580"/>
      <c r="D4441" s="349"/>
      <c r="E4441" s="349"/>
      <c r="F4441" s="350"/>
      <c r="G4441" s="349"/>
      <c r="H4441" s="349"/>
      <c r="I4441" s="351"/>
      <c r="J4441" s="352"/>
      <c r="K4441" s="352"/>
      <c r="L4441" s="353"/>
      <c r="M4441" s="352"/>
      <c r="N4441" s="371"/>
      <c r="O4441" s="74"/>
      <c r="P4441" s="74"/>
      <c r="Q4441" s="139"/>
    </row>
    <row r="4442" spans="1:17" x14ac:dyDescent="0.2">
      <c r="A4442" s="357"/>
      <c r="B4442" s="347"/>
      <c r="C4442" s="580"/>
      <c r="D4442" s="349"/>
      <c r="E4442" s="349"/>
      <c r="F4442" s="350"/>
      <c r="G4442" s="349"/>
      <c r="H4442" s="349"/>
      <c r="I4442" s="351"/>
      <c r="J4442" s="352"/>
      <c r="K4442" s="352"/>
      <c r="L4442" s="353"/>
      <c r="M4442" s="352"/>
      <c r="N4442" s="371"/>
      <c r="O4442" s="74"/>
      <c r="P4442" s="74"/>
      <c r="Q4442" s="139"/>
    </row>
    <row r="4443" spans="1:17" x14ac:dyDescent="0.2">
      <c r="A4443" s="357"/>
      <c r="B4443" s="347"/>
      <c r="C4443" s="580"/>
      <c r="D4443" s="349"/>
      <c r="E4443" s="349"/>
      <c r="F4443" s="350"/>
      <c r="G4443" s="349"/>
      <c r="H4443" s="349"/>
      <c r="I4443" s="351"/>
      <c r="J4443" s="352"/>
      <c r="K4443" s="352"/>
      <c r="L4443" s="353"/>
      <c r="M4443" s="352"/>
      <c r="N4443" s="371"/>
      <c r="O4443" s="74"/>
      <c r="P4443" s="74"/>
      <c r="Q4443" s="139"/>
    </row>
    <row r="4444" spans="1:17" x14ac:dyDescent="0.2">
      <c r="A4444" s="357"/>
      <c r="B4444" s="347"/>
      <c r="C4444" s="580"/>
      <c r="D4444" s="349"/>
      <c r="E4444" s="349"/>
      <c r="F4444" s="350"/>
      <c r="G4444" s="349"/>
      <c r="H4444" s="349"/>
      <c r="I4444" s="351"/>
      <c r="J4444" s="352"/>
      <c r="K4444" s="352"/>
      <c r="L4444" s="353"/>
      <c r="M4444" s="352"/>
      <c r="N4444" s="371"/>
      <c r="O4444" s="74"/>
      <c r="P4444" s="74"/>
      <c r="Q4444" s="139"/>
    </row>
    <row r="4445" spans="1:17" x14ac:dyDescent="0.2">
      <c r="A4445" s="357"/>
      <c r="B4445" s="347"/>
      <c r="C4445" s="580"/>
      <c r="D4445" s="349"/>
      <c r="E4445" s="349"/>
      <c r="F4445" s="350"/>
      <c r="G4445" s="349"/>
      <c r="H4445" s="349"/>
      <c r="I4445" s="351"/>
      <c r="J4445" s="352"/>
      <c r="K4445" s="352"/>
      <c r="L4445" s="353"/>
      <c r="M4445" s="352"/>
      <c r="N4445" s="371"/>
      <c r="O4445" s="74"/>
      <c r="P4445" s="74"/>
      <c r="Q4445" s="139"/>
    </row>
    <row r="4446" spans="1:17" x14ac:dyDescent="0.2">
      <c r="A4446" s="357"/>
      <c r="B4446" s="347"/>
      <c r="C4446" s="580"/>
      <c r="D4446" s="349"/>
      <c r="E4446" s="349"/>
      <c r="F4446" s="350"/>
      <c r="G4446" s="349"/>
      <c r="H4446" s="349"/>
      <c r="I4446" s="351"/>
      <c r="J4446" s="352"/>
      <c r="K4446" s="352"/>
      <c r="L4446" s="353"/>
      <c r="M4446" s="352"/>
      <c r="N4446" s="371"/>
      <c r="O4446" s="74"/>
      <c r="P4446" s="74"/>
      <c r="Q4446" s="139"/>
    </row>
    <row r="4447" spans="1:17" x14ac:dyDescent="0.2">
      <c r="A4447" s="357"/>
      <c r="B4447" s="347"/>
      <c r="C4447" s="580"/>
      <c r="D4447" s="349"/>
      <c r="E4447" s="349"/>
      <c r="F4447" s="350"/>
      <c r="G4447" s="349"/>
      <c r="H4447" s="349"/>
      <c r="I4447" s="351"/>
      <c r="J4447" s="352"/>
      <c r="K4447" s="352"/>
      <c r="L4447" s="353"/>
      <c r="M4447" s="352"/>
      <c r="N4447" s="371"/>
      <c r="O4447" s="74"/>
      <c r="P4447" s="74"/>
      <c r="Q4447" s="139"/>
    </row>
    <row r="4448" spans="1:17" x14ac:dyDescent="0.2">
      <c r="A4448" s="357"/>
      <c r="B4448" s="347"/>
      <c r="C4448" s="580"/>
      <c r="D4448" s="349"/>
      <c r="E4448" s="349"/>
      <c r="F4448" s="350"/>
      <c r="G4448" s="349"/>
      <c r="H4448" s="349"/>
      <c r="I4448" s="351"/>
      <c r="J4448" s="352"/>
      <c r="K4448" s="352"/>
      <c r="L4448" s="353"/>
      <c r="M4448" s="352"/>
      <c r="N4448" s="371"/>
      <c r="O4448" s="74"/>
      <c r="P4448" s="74"/>
      <c r="Q4448" s="139"/>
    </row>
    <row r="4449" spans="1:17" x14ac:dyDescent="0.2">
      <c r="A4449" s="357"/>
      <c r="B4449" s="347"/>
      <c r="C4449" s="580"/>
      <c r="D4449" s="349"/>
      <c r="E4449" s="349"/>
      <c r="F4449" s="350"/>
      <c r="G4449" s="349"/>
      <c r="H4449" s="349"/>
      <c r="I4449" s="351"/>
      <c r="J4449" s="352"/>
      <c r="K4449" s="352"/>
      <c r="L4449" s="353"/>
      <c r="M4449" s="352"/>
      <c r="N4449" s="371"/>
      <c r="O4449" s="74"/>
      <c r="P4449" s="74"/>
      <c r="Q4449" s="139"/>
    </row>
    <row r="4450" spans="1:17" x14ac:dyDescent="0.2">
      <c r="A4450" s="357"/>
      <c r="B4450" s="347"/>
      <c r="C4450" s="580"/>
      <c r="D4450" s="349"/>
      <c r="E4450" s="349"/>
      <c r="F4450" s="350"/>
      <c r="G4450" s="349"/>
      <c r="H4450" s="349"/>
      <c r="I4450" s="351"/>
      <c r="J4450" s="352"/>
      <c r="K4450" s="352"/>
      <c r="L4450" s="353"/>
      <c r="M4450" s="352"/>
      <c r="N4450" s="371"/>
      <c r="O4450" s="74"/>
      <c r="P4450" s="74"/>
      <c r="Q4450" s="139"/>
    </row>
    <row r="4451" spans="1:17" x14ac:dyDescent="0.2">
      <c r="A4451" s="357"/>
      <c r="B4451" s="347"/>
      <c r="C4451" s="580"/>
      <c r="D4451" s="349"/>
      <c r="E4451" s="349"/>
      <c r="F4451" s="350"/>
      <c r="G4451" s="349"/>
      <c r="H4451" s="349"/>
      <c r="I4451" s="351"/>
      <c r="J4451" s="352"/>
      <c r="K4451" s="352"/>
      <c r="L4451" s="353"/>
      <c r="M4451" s="352"/>
      <c r="N4451" s="371"/>
      <c r="O4451" s="74"/>
      <c r="P4451" s="74"/>
      <c r="Q4451" s="139"/>
    </row>
    <row r="4452" spans="1:17" x14ac:dyDescent="0.2">
      <c r="A4452" s="357"/>
      <c r="B4452" s="347"/>
      <c r="C4452" s="580"/>
      <c r="D4452" s="349"/>
      <c r="E4452" s="349"/>
      <c r="F4452" s="350"/>
      <c r="G4452" s="349"/>
      <c r="H4452" s="349"/>
      <c r="I4452" s="351"/>
      <c r="J4452" s="352"/>
      <c r="K4452" s="352"/>
      <c r="L4452" s="353"/>
      <c r="M4452" s="352"/>
      <c r="N4452" s="371"/>
      <c r="O4452" s="74"/>
      <c r="P4452" s="74"/>
      <c r="Q4452" s="139"/>
    </row>
    <row r="4453" spans="1:17" x14ac:dyDescent="0.2">
      <c r="A4453" s="357"/>
      <c r="B4453" s="347"/>
      <c r="C4453" s="580"/>
      <c r="D4453" s="349"/>
      <c r="E4453" s="349"/>
      <c r="F4453" s="350"/>
      <c r="G4453" s="349"/>
      <c r="H4453" s="349"/>
      <c r="I4453" s="351"/>
      <c r="J4453" s="352"/>
      <c r="K4453" s="352"/>
      <c r="L4453" s="353"/>
      <c r="M4453" s="352"/>
      <c r="N4453" s="371"/>
      <c r="O4453" s="74"/>
      <c r="P4453" s="74"/>
      <c r="Q4453" s="139"/>
    </row>
    <row r="4454" spans="1:17" x14ac:dyDescent="0.2">
      <c r="A4454" s="357"/>
      <c r="B4454" s="347"/>
      <c r="C4454" s="580"/>
      <c r="D4454" s="349"/>
      <c r="E4454" s="349"/>
      <c r="F4454" s="350"/>
      <c r="G4454" s="349"/>
      <c r="H4454" s="349"/>
      <c r="I4454" s="351"/>
      <c r="J4454" s="352"/>
      <c r="K4454" s="352"/>
      <c r="L4454" s="353"/>
      <c r="M4454" s="352"/>
      <c r="N4454" s="371"/>
      <c r="O4454" s="74"/>
      <c r="P4454" s="74"/>
      <c r="Q4454" s="139"/>
    </row>
    <row r="4455" spans="1:17" x14ac:dyDescent="0.2">
      <c r="A4455" s="357"/>
      <c r="B4455" s="347"/>
      <c r="C4455" s="580"/>
      <c r="D4455" s="349"/>
      <c r="E4455" s="349"/>
      <c r="F4455" s="350"/>
      <c r="G4455" s="349"/>
      <c r="H4455" s="349"/>
      <c r="I4455" s="351"/>
      <c r="J4455" s="352"/>
      <c r="K4455" s="352"/>
      <c r="L4455" s="353"/>
      <c r="M4455" s="352"/>
      <c r="N4455" s="371"/>
      <c r="O4455" s="74"/>
      <c r="P4455" s="74"/>
      <c r="Q4455" s="139"/>
    </row>
    <row r="4456" spans="1:17" x14ac:dyDescent="0.2">
      <c r="A4456" s="357"/>
      <c r="B4456" s="347"/>
      <c r="C4456" s="580"/>
      <c r="D4456" s="349"/>
      <c r="E4456" s="349"/>
      <c r="F4456" s="350"/>
      <c r="G4456" s="349"/>
      <c r="H4456" s="349"/>
      <c r="I4456" s="351"/>
      <c r="J4456" s="352"/>
      <c r="K4456" s="352"/>
      <c r="L4456" s="353"/>
      <c r="M4456" s="352"/>
      <c r="N4456" s="371"/>
      <c r="O4456" s="74"/>
      <c r="P4456" s="74"/>
      <c r="Q4456" s="139"/>
    </row>
    <row r="4457" spans="1:17" x14ac:dyDescent="0.2">
      <c r="A4457" s="357"/>
      <c r="B4457" s="347"/>
      <c r="C4457" s="580"/>
      <c r="D4457" s="349"/>
      <c r="E4457" s="349"/>
      <c r="F4457" s="350"/>
      <c r="G4457" s="349"/>
      <c r="H4457" s="349"/>
      <c r="I4457" s="351"/>
      <c r="J4457" s="352"/>
      <c r="K4457" s="352"/>
      <c r="L4457" s="353"/>
      <c r="M4457" s="352"/>
      <c r="N4457" s="371"/>
      <c r="O4457" s="74"/>
      <c r="P4457" s="74"/>
      <c r="Q4457" s="139"/>
    </row>
    <row r="4458" spans="1:17" x14ac:dyDescent="0.2">
      <c r="A4458" s="357"/>
      <c r="B4458" s="347"/>
      <c r="C4458" s="580"/>
      <c r="D4458" s="349"/>
      <c r="E4458" s="349"/>
      <c r="F4458" s="350"/>
      <c r="G4458" s="349"/>
      <c r="H4458" s="349"/>
      <c r="I4458" s="351"/>
      <c r="J4458" s="352"/>
      <c r="K4458" s="352"/>
      <c r="L4458" s="353"/>
      <c r="M4458" s="352"/>
      <c r="N4458" s="371"/>
      <c r="O4458" s="74"/>
      <c r="P4458" s="74"/>
      <c r="Q4458" s="139"/>
    </row>
    <row r="4459" spans="1:17" x14ac:dyDescent="0.2">
      <c r="A4459" s="357"/>
      <c r="B4459" s="347"/>
      <c r="C4459" s="580"/>
      <c r="D4459" s="349"/>
      <c r="E4459" s="349"/>
      <c r="F4459" s="350"/>
      <c r="G4459" s="349"/>
      <c r="H4459" s="349"/>
      <c r="I4459" s="351"/>
      <c r="J4459" s="352"/>
      <c r="K4459" s="352"/>
      <c r="L4459" s="353"/>
      <c r="M4459" s="352"/>
      <c r="N4459" s="371"/>
      <c r="O4459" s="74"/>
      <c r="P4459" s="74"/>
      <c r="Q4459" s="139"/>
    </row>
    <row r="4460" spans="1:17" x14ac:dyDescent="0.2">
      <c r="A4460" s="357"/>
      <c r="B4460" s="347"/>
      <c r="C4460" s="580"/>
      <c r="D4460" s="349"/>
      <c r="E4460" s="349"/>
      <c r="F4460" s="350"/>
      <c r="G4460" s="349"/>
      <c r="H4460" s="349"/>
      <c r="I4460" s="351"/>
      <c r="J4460" s="352"/>
      <c r="K4460" s="352"/>
      <c r="L4460" s="353"/>
      <c r="M4460" s="352"/>
      <c r="N4460" s="371"/>
      <c r="O4460" s="74"/>
      <c r="P4460" s="74"/>
      <c r="Q4460" s="139"/>
    </row>
    <row r="4461" spans="1:17" x14ac:dyDescent="0.2">
      <c r="A4461" s="357"/>
      <c r="B4461" s="347"/>
      <c r="C4461" s="580"/>
      <c r="D4461" s="349"/>
      <c r="E4461" s="349"/>
      <c r="F4461" s="350"/>
      <c r="G4461" s="349"/>
      <c r="H4461" s="349"/>
      <c r="I4461" s="351"/>
      <c r="J4461" s="352"/>
      <c r="K4461" s="352"/>
      <c r="L4461" s="353"/>
      <c r="M4461" s="352"/>
      <c r="N4461" s="371"/>
      <c r="O4461" s="74"/>
      <c r="P4461" s="74"/>
      <c r="Q4461" s="139"/>
    </row>
    <row r="4462" spans="1:17" x14ac:dyDescent="0.2">
      <c r="A4462" s="357"/>
      <c r="B4462" s="347"/>
      <c r="C4462" s="580"/>
      <c r="D4462" s="349"/>
      <c r="E4462" s="349"/>
      <c r="F4462" s="350"/>
      <c r="G4462" s="349"/>
      <c r="H4462" s="349"/>
      <c r="I4462" s="351"/>
      <c r="J4462" s="352"/>
      <c r="K4462" s="352"/>
      <c r="L4462" s="353"/>
      <c r="M4462" s="352"/>
      <c r="N4462" s="371"/>
      <c r="O4462" s="74"/>
      <c r="P4462" s="74"/>
      <c r="Q4462" s="139"/>
    </row>
    <row r="4463" spans="1:17" x14ac:dyDescent="0.2">
      <c r="A4463" s="357"/>
      <c r="B4463" s="347"/>
      <c r="C4463" s="580"/>
      <c r="D4463" s="349"/>
      <c r="E4463" s="349"/>
      <c r="F4463" s="350"/>
      <c r="G4463" s="349"/>
      <c r="H4463" s="349"/>
      <c r="I4463" s="351"/>
      <c r="J4463" s="352"/>
      <c r="K4463" s="352"/>
      <c r="L4463" s="353"/>
      <c r="M4463" s="352"/>
      <c r="N4463" s="371"/>
      <c r="O4463" s="74"/>
      <c r="P4463" s="74"/>
      <c r="Q4463" s="139"/>
    </row>
    <row r="4464" spans="1:17" x14ac:dyDescent="0.2">
      <c r="A4464" s="357"/>
      <c r="B4464" s="347"/>
      <c r="C4464" s="580"/>
      <c r="D4464" s="349"/>
      <c r="E4464" s="349"/>
      <c r="F4464" s="350"/>
      <c r="G4464" s="349"/>
      <c r="H4464" s="349"/>
      <c r="I4464" s="351"/>
      <c r="J4464" s="352"/>
      <c r="K4464" s="352"/>
      <c r="L4464" s="353"/>
      <c r="M4464" s="352"/>
      <c r="N4464" s="371"/>
      <c r="O4464" s="74"/>
      <c r="P4464" s="74"/>
      <c r="Q4464" s="139"/>
    </row>
    <row r="4465" spans="1:17" x14ac:dyDescent="0.2">
      <c r="A4465" s="357"/>
      <c r="B4465" s="347"/>
      <c r="C4465" s="580"/>
      <c r="D4465" s="349"/>
      <c r="E4465" s="349"/>
      <c r="F4465" s="350"/>
      <c r="G4465" s="349"/>
      <c r="H4465" s="349"/>
      <c r="I4465" s="351"/>
      <c r="J4465" s="352"/>
      <c r="K4465" s="352"/>
      <c r="L4465" s="353"/>
      <c r="M4465" s="352"/>
      <c r="N4465" s="371"/>
      <c r="O4465" s="74"/>
      <c r="P4465" s="74"/>
      <c r="Q4465" s="139"/>
    </row>
    <row r="4466" spans="1:17" x14ac:dyDescent="0.2">
      <c r="A4466" s="357"/>
      <c r="B4466" s="347"/>
      <c r="C4466" s="580"/>
      <c r="D4466" s="349"/>
      <c r="E4466" s="349"/>
      <c r="F4466" s="350"/>
      <c r="G4466" s="349"/>
      <c r="H4466" s="349"/>
      <c r="I4466" s="351"/>
      <c r="J4466" s="352"/>
      <c r="K4466" s="352"/>
      <c r="L4466" s="353"/>
      <c r="M4466" s="352"/>
      <c r="N4466" s="371"/>
      <c r="O4466" s="74"/>
      <c r="P4466" s="74"/>
      <c r="Q4466" s="139"/>
    </row>
    <row r="4467" spans="1:17" x14ac:dyDescent="0.2">
      <c r="A4467" s="357"/>
      <c r="B4467" s="347"/>
      <c r="C4467" s="580"/>
      <c r="D4467" s="349"/>
      <c r="E4467" s="349"/>
      <c r="F4467" s="350"/>
      <c r="G4467" s="349"/>
      <c r="H4467" s="349"/>
      <c r="I4467" s="351"/>
      <c r="J4467" s="352"/>
      <c r="K4467" s="352"/>
      <c r="L4467" s="353"/>
      <c r="M4467" s="352"/>
      <c r="N4467" s="371"/>
      <c r="O4467" s="74"/>
      <c r="P4467" s="74"/>
      <c r="Q4467" s="139"/>
    </row>
    <row r="4468" spans="1:17" x14ac:dyDescent="0.2">
      <c r="A4468" s="357"/>
      <c r="B4468" s="347"/>
      <c r="C4468" s="580"/>
      <c r="D4468" s="349"/>
      <c r="E4468" s="349"/>
      <c r="F4468" s="350"/>
      <c r="G4468" s="349"/>
      <c r="H4468" s="349"/>
      <c r="I4468" s="351"/>
      <c r="J4468" s="352"/>
      <c r="K4468" s="352"/>
      <c r="L4468" s="353"/>
      <c r="M4468" s="352"/>
      <c r="N4468" s="371"/>
      <c r="O4468" s="74"/>
      <c r="P4468" s="74"/>
      <c r="Q4468" s="139"/>
    </row>
    <row r="4469" spans="1:17" x14ac:dyDescent="0.2">
      <c r="A4469" s="357"/>
      <c r="B4469" s="347"/>
      <c r="C4469" s="580"/>
      <c r="D4469" s="349"/>
      <c r="E4469" s="349"/>
      <c r="F4469" s="350"/>
      <c r="G4469" s="349"/>
      <c r="H4469" s="349"/>
      <c r="I4469" s="351"/>
      <c r="J4469" s="352"/>
      <c r="K4469" s="352"/>
      <c r="L4469" s="353"/>
      <c r="M4469" s="352"/>
      <c r="N4469" s="371"/>
      <c r="O4469" s="74"/>
      <c r="P4469" s="74"/>
      <c r="Q4469" s="139"/>
    </row>
    <row r="4470" spans="1:17" x14ac:dyDescent="0.2">
      <c r="A4470" s="357"/>
      <c r="B4470" s="347"/>
      <c r="C4470" s="580"/>
      <c r="D4470" s="349"/>
      <c r="E4470" s="349"/>
      <c r="F4470" s="350"/>
      <c r="G4470" s="349"/>
      <c r="H4470" s="349"/>
      <c r="I4470" s="351"/>
      <c r="J4470" s="352"/>
      <c r="K4470" s="352"/>
      <c r="L4470" s="353"/>
      <c r="M4470" s="352"/>
      <c r="N4470" s="371"/>
      <c r="O4470" s="74"/>
      <c r="P4470" s="74"/>
      <c r="Q4470" s="139"/>
    </row>
    <row r="4471" spans="1:17" x14ac:dyDescent="0.2">
      <c r="A4471" s="357"/>
      <c r="B4471" s="347"/>
      <c r="C4471" s="580"/>
      <c r="D4471" s="349"/>
      <c r="E4471" s="349"/>
      <c r="F4471" s="350"/>
      <c r="G4471" s="349"/>
      <c r="H4471" s="349"/>
      <c r="I4471" s="351"/>
      <c r="J4471" s="352"/>
      <c r="K4471" s="352"/>
      <c r="L4471" s="353"/>
      <c r="M4471" s="352"/>
      <c r="N4471" s="371"/>
      <c r="O4471" s="74"/>
      <c r="P4471" s="74"/>
      <c r="Q4471" s="139"/>
    </row>
    <row r="4472" spans="1:17" x14ac:dyDescent="0.2">
      <c r="A4472" s="357"/>
      <c r="B4472" s="347"/>
      <c r="C4472" s="580"/>
      <c r="D4472" s="349"/>
      <c r="E4472" s="349"/>
      <c r="F4472" s="350"/>
      <c r="G4472" s="349"/>
      <c r="H4472" s="349"/>
      <c r="I4472" s="351"/>
      <c r="J4472" s="352"/>
      <c r="K4472" s="352"/>
      <c r="L4472" s="353"/>
      <c r="M4472" s="352"/>
      <c r="N4472" s="371"/>
      <c r="O4472" s="74"/>
      <c r="P4472" s="74"/>
      <c r="Q4472" s="139"/>
    </row>
    <row r="4473" spans="1:17" x14ac:dyDescent="0.2">
      <c r="A4473" s="357"/>
      <c r="B4473" s="347"/>
      <c r="C4473" s="580"/>
      <c r="D4473" s="349"/>
      <c r="E4473" s="349"/>
      <c r="F4473" s="350"/>
      <c r="G4473" s="349"/>
      <c r="H4473" s="349"/>
      <c r="I4473" s="351"/>
      <c r="J4473" s="352"/>
      <c r="K4473" s="352"/>
      <c r="L4473" s="353"/>
      <c r="M4473" s="352"/>
      <c r="N4473" s="371"/>
      <c r="O4473" s="74"/>
      <c r="P4473" s="74"/>
      <c r="Q4473" s="139"/>
    </row>
    <row r="4474" spans="1:17" x14ac:dyDescent="0.2">
      <c r="A4474" s="357"/>
      <c r="B4474" s="347"/>
      <c r="C4474" s="580"/>
      <c r="D4474" s="349"/>
      <c r="E4474" s="349"/>
      <c r="F4474" s="350"/>
      <c r="G4474" s="349"/>
      <c r="H4474" s="349"/>
      <c r="I4474" s="351"/>
      <c r="J4474" s="352"/>
      <c r="K4474" s="352"/>
      <c r="L4474" s="353"/>
      <c r="M4474" s="352"/>
      <c r="N4474" s="371"/>
      <c r="O4474" s="74"/>
      <c r="P4474" s="74"/>
      <c r="Q4474" s="139"/>
    </row>
    <row r="4475" spans="1:17" x14ac:dyDescent="0.2">
      <c r="A4475" s="357"/>
      <c r="B4475" s="347"/>
      <c r="C4475" s="580"/>
      <c r="D4475" s="349"/>
      <c r="E4475" s="349"/>
      <c r="F4475" s="350"/>
      <c r="G4475" s="349"/>
      <c r="H4475" s="349"/>
      <c r="I4475" s="351"/>
      <c r="J4475" s="352"/>
      <c r="K4475" s="352"/>
      <c r="L4475" s="353"/>
      <c r="M4475" s="352"/>
      <c r="N4475" s="371"/>
      <c r="O4475" s="74"/>
      <c r="P4475" s="74"/>
      <c r="Q4475" s="139"/>
    </row>
    <row r="4476" spans="1:17" x14ac:dyDescent="0.2">
      <c r="A4476" s="357"/>
      <c r="B4476" s="347"/>
      <c r="C4476" s="580"/>
      <c r="D4476" s="349"/>
      <c r="E4476" s="349"/>
      <c r="F4476" s="350"/>
      <c r="G4476" s="349"/>
      <c r="H4476" s="349"/>
      <c r="I4476" s="351"/>
      <c r="J4476" s="352"/>
      <c r="K4476" s="352"/>
      <c r="L4476" s="353"/>
      <c r="M4476" s="352"/>
      <c r="N4476" s="371"/>
      <c r="O4476" s="74"/>
      <c r="P4476" s="74"/>
      <c r="Q4476" s="139"/>
    </row>
    <row r="4477" spans="1:17" x14ac:dyDescent="0.2">
      <c r="A4477" s="357"/>
      <c r="B4477" s="347"/>
      <c r="C4477" s="580"/>
      <c r="D4477" s="349"/>
      <c r="E4477" s="349"/>
      <c r="F4477" s="350"/>
      <c r="G4477" s="349"/>
      <c r="H4477" s="349"/>
      <c r="I4477" s="351"/>
      <c r="J4477" s="352"/>
      <c r="K4477" s="352"/>
      <c r="L4477" s="353"/>
      <c r="M4477" s="352"/>
      <c r="N4477" s="371"/>
      <c r="O4477" s="74"/>
      <c r="P4477" s="74"/>
      <c r="Q4477" s="139"/>
    </row>
    <row r="4478" spans="1:17" x14ac:dyDescent="0.2">
      <c r="A4478" s="357"/>
      <c r="B4478" s="347"/>
      <c r="C4478" s="580"/>
      <c r="D4478" s="349"/>
      <c r="E4478" s="349"/>
      <c r="F4478" s="350"/>
      <c r="G4478" s="349"/>
      <c r="H4478" s="349"/>
      <c r="I4478" s="351"/>
      <c r="J4478" s="352"/>
      <c r="K4478" s="352"/>
      <c r="L4478" s="353"/>
      <c r="M4478" s="352"/>
      <c r="N4478" s="371"/>
      <c r="O4478" s="74"/>
      <c r="P4478" s="74"/>
      <c r="Q4478" s="139"/>
    </row>
    <row r="4479" spans="1:17" x14ac:dyDescent="0.2">
      <c r="A4479" s="357"/>
      <c r="B4479" s="347"/>
      <c r="C4479" s="580"/>
      <c r="D4479" s="349"/>
      <c r="E4479" s="349"/>
      <c r="F4479" s="350"/>
      <c r="G4479" s="349"/>
      <c r="H4479" s="349"/>
      <c r="I4479" s="351"/>
      <c r="J4479" s="352"/>
      <c r="K4479" s="352"/>
      <c r="L4479" s="353"/>
      <c r="M4479" s="352"/>
      <c r="N4479" s="371"/>
      <c r="O4479" s="74"/>
      <c r="P4479" s="74"/>
      <c r="Q4479" s="139"/>
    </row>
    <row r="4480" spans="1:17" x14ac:dyDescent="0.2">
      <c r="A4480" s="357"/>
      <c r="B4480" s="347"/>
      <c r="C4480" s="580"/>
      <c r="D4480" s="349"/>
      <c r="E4480" s="349"/>
      <c r="F4480" s="350"/>
      <c r="G4480" s="349"/>
      <c r="H4480" s="349"/>
      <c r="I4480" s="351"/>
      <c r="J4480" s="352"/>
      <c r="K4480" s="352"/>
      <c r="L4480" s="353"/>
      <c r="M4480" s="352"/>
      <c r="N4480" s="371"/>
      <c r="O4480" s="74"/>
      <c r="P4480" s="74"/>
      <c r="Q4480" s="139"/>
    </row>
    <row r="4481" spans="1:17" x14ac:dyDescent="0.2">
      <c r="A4481" s="357"/>
      <c r="B4481" s="347"/>
      <c r="C4481" s="580"/>
      <c r="D4481" s="349"/>
      <c r="E4481" s="349"/>
      <c r="F4481" s="350"/>
      <c r="G4481" s="349"/>
      <c r="H4481" s="349"/>
      <c r="I4481" s="351"/>
      <c r="J4481" s="352"/>
      <c r="K4481" s="352"/>
      <c r="L4481" s="353"/>
      <c r="M4481" s="352"/>
      <c r="N4481" s="371"/>
      <c r="O4481" s="74"/>
      <c r="P4481" s="74"/>
      <c r="Q4481" s="139"/>
    </row>
    <row r="4482" spans="1:17" x14ac:dyDescent="0.2">
      <c r="A4482" s="357"/>
      <c r="B4482" s="347"/>
      <c r="C4482" s="580"/>
      <c r="D4482" s="349"/>
      <c r="E4482" s="349"/>
      <c r="F4482" s="350"/>
      <c r="G4482" s="349"/>
      <c r="H4482" s="349"/>
      <c r="I4482" s="351"/>
      <c r="J4482" s="352"/>
      <c r="K4482" s="352"/>
      <c r="L4482" s="353"/>
      <c r="M4482" s="352"/>
      <c r="N4482" s="371"/>
      <c r="O4482" s="74"/>
      <c r="P4482" s="74"/>
      <c r="Q4482" s="139"/>
    </row>
    <row r="4483" spans="1:17" x14ac:dyDescent="0.2">
      <c r="A4483" s="357"/>
      <c r="B4483" s="347"/>
      <c r="C4483" s="580"/>
      <c r="D4483" s="349"/>
      <c r="E4483" s="349"/>
      <c r="F4483" s="350"/>
      <c r="G4483" s="349"/>
      <c r="H4483" s="349"/>
      <c r="I4483" s="351"/>
      <c r="J4483" s="352"/>
      <c r="K4483" s="352"/>
      <c r="L4483" s="353"/>
      <c r="M4483" s="352"/>
      <c r="N4483" s="371"/>
      <c r="O4483" s="74"/>
      <c r="P4483" s="74"/>
      <c r="Q4483" s="139"/>
    </row>
    <row r="4484" spans="1:17" x14ac:dyDescent="0.2">
      <c r="A4484" s="357"/>
      <c r="B4484" s="347"/>
      <c r="C4484" s="580"/>
      <c r="D4484" s="349"/>
      <c r="E4484" s="349"/>
      <c r="F4484" s="350"/>
      <c r="G4484" s="349"/>
      <c r="H4484" s="349"/>
      <c r="I4484" s="351"/>
      <c r="J4484" s="352"/>
      <c r="K4484" s="352"/>
      <c r="L4484" s="353"/>
      <c r="M4484" s="352"/>
      <c r="N4484" s="371"/>
      <c r="O4484" s="74"/>
      <c r="P4484" s="74"/>
      <c r="Q4484" s="139"/>
    </row>
    <row r="4485" spans="1:17" x14ac:dyDescent="0.2">
      <c r="A4485" s="357"/>
      <c r="B4485" s="347"/>
      <c r="C4485" s="580"/>
      <c r="D4485" s="349"/>
      <c r="E4485" s="349"/>
      <c r="F4485" s="350"/>
      <c r="G4485" s="349"/>
      <c r="H4485" s="349"/>
      <c r="I4485" s="351"/>
      <c r="J4485" s="352"/>
      <c r="K4485" s="352"/>
      <c r="L4485" s="353"/>
      <c r="M4485" s="352"/>
      <c r="N4485" s="371"/>
      <c r="O4485" s="74"/>
      <c r="P4485" s="74"/>
      <c r="Q4485" s="139"/>
    </row>
    <row r="4486" spans="1:17" x14ac:dyDescent="0.2">
      <c r="A4486" s="357"/>
      <c r="B4486" s="347"/>
      <c r="C4486" s="580"/>
      <c r="D4486" s="349"/>
      <c r="E4486" s="349"/>
      <c r="F4486" s="350"/>
      <c r="G4486" s="349"/>
      <c r="H4486" s="349"/>
      <c r="I4486" s="351"/>
      <c r="J4486" s="352"/>
      <c r="K4486" s="352"/>
      <c r="L4486" s="353"/>
      <c r="M4486" s="352"/>
      <c r="N4486" s="371"/>
      <c r="O4486" s="74"/>
      <c r="P4486" s="74"/>
      <c r="Q4486" s="139"/>
    </row>
    <row r="4487" spans="1:17" x14ac:dyDescent="0.2">
      <c r="A4487" s="357"/>
      <c r="B4487" s="347"/>
      <c r="C4487" s="580"/>
      <c r="D4487" s="349"/>
      <c r="E4487" s="349"/>
      <c r="F4487" s="350"/>
      <c r="G4487" s="349"/>
      <c r="H4487" s="349"/>
      <c r="I4487" s="351"/>
      <c r="J4487" s="352"/>
      <c r="K4487" s="352"/>
      <c r="L4487" s="353"/>
      <c r="M4487" s="352"/>
      <c r="N4487" s="371"/>
      <c r="O4487" s="74"/>
      <c r="P4487" s="74"/>
      <c r="Q4487" s="139"/>
    </row>
    <row r="4488" spans="1:17" x14ac:dyDescent="0.2">
      <c r="A4488" s="357"/>
      <c r="B4488" s="347"/>
      <c r="C4488" s="580"/>
      <c r="D4488" s="349"/>
      <c r="E4488" s="349"/>
      <c r="F4488" s="350"/>
      <c r="G4488" s="349"/>
      <c r="H4488" s="349"/>
      <c r="I4488" s="351"/>
      <c r="J4488" s="352"/>
      <c r="K4488" s="352"/>
      <c r="L4488" s="353"/>
      <c r="M4488" s="352"/>
      <c r="N4488" s="371"/>
      <c r="O4488" s="74"/>
      <c r="P4488" s="74"/>
      <c r="Q4488" s="139"/>
    </row>
    <row r="4489" spans="1:17" x14ac:dyDescent="0.2">
      <c r="A4489" s="357"/>
      <c r="B4489" s="347"/>
      <c r="C4489" s="580"/>
      <c r="D4489" s="349"/>
      <c r="E4489" s="349"/>
      <c r="F4489" s="350"/>
      <c r="G4489" s="349"/>
      <c r="H4489" s="349"/>
      <c r="I4489" s="351"/>
      <c r="J4489" s="352"/>
      <c r="K4489" s="352"/>
      <c r="L4489" s="353"/>
      <c r="M4489" s="352"/>
      <c r="N4489" s="371"/>
      <c r="O4489" s="74"/>
      <c r="P4489" s="74"/>
      <c r="Q4489" s="139"/>
    </row>
    <row r="4490" spans="1:17" x14ac:dyDescent="0.2">
      <c r="A4490" s="357"/>
      <c r="B4490" s="347"/>
      <c r="C4490" s="580"/>
      <c r="D4490" s="349"/>
      <c r="E4490" s="349"/>
      <c r="F4490" s="350"/>
      <c r="G4490" s="349"/>
      <c r="H4490" s="349"/>
      <c r="I4490" s="351"/>
      <c r="J4490" s="352"/>
      <c r="K4490" s="352"/>
      <c r="L4490" s="353"/>
      <c r="M4490" s="352"/>
      <c r="N4490" s="371"/>
      <c r="O4490" s="74"/>
      <c r="P4490" s="74"/>
      <c r="Q4490" s="139"/>
    </row>
    <row r="4491" spans="1:17" x14ac:dyDescent="0.2">
      <c r="A4491" s="357"/>
      <c r="B4491" s="347"/>
      <c r="C4491" s="580"/>
      <c r="D4491" s="349"/>
      <c r="E4491" s="349"/>
      <c r="F4491" s="350"/>
      <c r="G4491" s="349"/>
      <c r="H4491" s="349"/>
      <c r="I4491" s="351"/>
      <c r="J4491" s="352"/>
      <c r="K4491" s="352"/>
      <c r="L4491" s="353"/>
      <c r="M4491" s="352"/>
      <c r="N4491" s="371"/>
      <c r="O4491" s="74"/>
      <c r="P4491" s="74"/>
      <c r="Q4491" s="139"/>
    </row>
    <row r="4492" spans="1:17" x14ac:dyDescent="0.2">
      <c r="A4492" s="357"/>
      <c r="B4492" s="347"/>
      <c r="C4492" s="580"/>
      <c r="D4492" s="349"/>
      <c r="E4492" s="349"/>
      <c r="F4492" s="350"/>
      <c r="G4492" s="349"/>
      <c r="H4492" s="349"/>
      <c r="I4492" s="351"/>
      <c r="J4492" s="352"/>
      <c r="K4492" s="352"/>
      <c r="L4492" s="353"/>
      <c r="M4492" s="352"/>
      <c r="N4492" s="371"/>
      <c r="O4492" s="74"/>
      <c r="P4492" s="74"/>
      <c r="Q4492" s="139"/>
    </row>
    <row r="4493" spans="1:17" x14ac:dyDescent="0.2">
      <c r="A4493" s="357"/>
      <c r="B4493" s="347"/>
      <c r="C4493" s="580"/>
      <c r="D4493" s="349"/>
      <c r="E4493" s="349"/>
      <c r="F4493" s="350"/>
      <c r="G4493" s="349"/>
      <c r="H4493" s="349"/>
      <c r="I4493" s="351"/>
      <c r="J4493" s="352"/>
      <c r="K4493" s="352"/>
      <c r="L4493" s="353"/>
      <c r="M4493" s="352"/>
      <c r="N4493" s="371"/>
      <c r="O4493" s="74"/>
      <c r="P4493" s="74"/>
      <c r="Q4493" s="139"/>
    </row>
    <row r="4494" spans="1:17" x14ac:dyDescent="0.2">
      <c r="A4494" s="357"/>
      <c r="B4494" s="347"/>
      <c r="C4494" s="580"/>
      <c r="D4494" s="349"/>
      <c r="E4494" s="349"/>
      <c r="F4494" s="350"/>
      <c r="G4494" s="349"/>
      <c r="H4494" s="349"/>
      <c r="I4494" s="351"/>
      <c r="J4494" s="352"/>
      <c r="K4494" s="352"/>
      <c r="L4494" s="353"/>
      <c r="M4494" s="352"/>
      <c r="N4494" s="371"/>
      <c r="O4494" s="74"/>
      <c r="P4494" s="74"/>
      <c r="Q4494" s="139"/>
    </row>
    <row r="4495" spans="1:17" x14ac:dyDescent="0.2">
      <c r="A4495" s="357"/>
      <c r="B4495" s="347"/>
      <c r="C4495" s="580"/>
      <c r="D4495" s="349"/>
      <c r="E4495" s="349"/>
      <c r="F4495" s="350"/>
      <c r="G4495" s="349"/>
      <c r="H4495" s="349"/>
      <c r="I4495" s="351"/>
      <c r="J4495" s="352"/>
      <c r="K4495" s="352"/>
      <c r="L4495" s="353"/>
      <c r="M4495" s="352"/>
      <c r="N4495" s="371"/>
      <c r="O4495" s="74"/>
      <c r="P4495" s="74"/>
      <c r="Q4495" s="139"/>
    </row>
    <row r="4496" spans="1:17" x14ac:dyDescent="0.2">
      <c r="A4496" s="357"/>
      <c r="B4496" s="347"/>
      <c r="C4496" s="580"/>
      <c r="D4496" s="349"/>
      <c r="E4496" s="349"/>
      <c r="F4496" s="350"/>
      <c r="G4496" s="349"/>
      <c r="H4496" s="349"/>
      <c r="I4496" s="351"/>
      <c r="J4496" s="352"/>
      <c r="K4496" s="352"/>
      <c r="L4496" s="353"/>
      <c r="M4496" s="352"/>
      <c r="N4496" s="371"/>
      <c r="O4496" s="74"/>
      <c r="P4496" s="74"/>
      <c r="Q4496" s="139"/>
    </row>
    <row r="4497" spans="1:17" x14ac:dyDescent="0.2">
      <c r="A4497" s="357"/>
      <c r="B4497" s="347"/>
      <c r="C4497" s="580"/>
      <c r="D4497" s="349"/>
      <c r="E4497" s="349"/>
      <c r="F4497" s="350"/>
      <c r="G4497" s="349"/>
      <c r="H4497" s="349"/>
      <c r="I4497" s="351"/>
      <c r="J4497" s="352"/>
      <c r="K4497" s="352"/>
      <c r="L4497" s="353"/>
      <c r="M4497" s="352"/>
      <c r="N4497" s="371"/>
      <c r="O4497" s="74"/>
      <c r="P4497" s="74"/>
      <c r="Q4497" s="139"/>
    </row>
    <row r="4498" spans="1:17" x14ac:dyDescent="0.2">
      <c r="A4498" s="357"/>
      <c r="B4498" s="347"/>
      <c r="C4498" s="580"/>
      <c r="D4498" s="349"/>
      <c r="E4498" s="349"/>
      <c r="F4498" s="350"/>
      <c r="G4498" s="349"/>
      <c r="H4498" s="349"/>
      <c r="I4498" s="351"/>
      <c r="J4498" s="352"/>
      <c r="K4498" s="352"/>
      <c r="L4498" s="353"/>
      <c r="M4498" s="352"/>
      <c r="N4498" s="371"/>
      <c r="O4498" s="74"/>
      <c r="P4498" s="74"/>
      <c r="Q4498" s="139"/>
    </row>
    <row r="4499" spans="1:17" x14ac:dyDescent="0.2">
      <c r="A4499" s="357"/>
      <c r="B4499" s="347"/>
      <c r="C4499" s="580"/>
      <c r="D4499" s="349"/>
      <c r="E4499" s="349"/>
      <c r="F4499" s="350"/>
      <c r="G4499" s="349"/>
      <c r="H4499" s="349"/>
      <c r="I4499" s="351"/>
      <c r="J4499" s="352"/>
      <c r="K4499" s="352"/>
      <c r="L4499" s="353"/>
      <c r="M4499" s="352"/>
      <c r="N4499" s="371"/>
      <c r="O4499" s="74"/>
      <c r="P4499" s="74"/>
      <c r="Q4499" s="139"/>
    </row>
    <row r="4500" spans="1:17" x14ac:dyDescent="0.2">
      <c r="A4500" s="357"/>
      <c r="B4500" s="347"/>
      <c r="C4500" s="580"/>
      <c r="D4500" s="349"/>
      <c r="E4500" s="349"/>
      <c r="F4500" s="350"/>
      <c r="G4500" s="349"/>
      <c r="H4500" s="349"/>
      <c r="I4500" s="351"/>
      <c r="J4500" s="352"/>
      <c r="K4500" s="352"/>
      <c r="L4500" s="353"/>
      <c r="M4500" s="352"/>
      <c r="N4500" s="371"/>
      <c r="O4500" s="74"/>
      <c r="P4500" s="74"/>
      <c r="Q4500" s="139"/>
    </row>
    <row r="4501" spans="1:17" x14ac:dyDescent="0.2">
      <c r="A4501" s="357"/>
      <c r="B4501" s="347"/>
      <c r="C4501" s="580"/>
      <c r="D4501" s="349"/>
      <c r="E4501" s="349"/>
      <c r="F4501" s="350"/>
      <c r="G4501" s="349"/>
      <c r="H4501" s="349"/>
      <c r="I4501" s="351"/>
      <c r="J4501" s="352"/>
      <c r="K4501" s="352"/>
      <c r="L4501" s="353"/>
      <c r="M4501" s="352"/>
      <c r="N4501" s="371"/>
      <c r="O4501" s="74"/>
      <c r="P4501" s="74"/>
      <c r="Q4501" s="139"/>
    </row>
    <row r="4502" spans="1:17" x14ac:dyDescent="0.2">
      <c r="A4502" s="357"/>
      <c r="B4502" s="347"/>
      <c r="C4502" s="580"/>
      <c r="D4502" s="349"/>
      <c r="E4502" s="349"/>
      <c r="F4502" s="350"/>
      <c r="G4502" s="349"/>
      <c r="H4502" s="349"/>
      <c r="I4502" s="351"/>
      <c r="J4502" s="352"/>
      <c r="K4502" s="352"/>
      <c r="L4502" s="353"/>
      <c r="M4502" s="352"/>
      <c r="N4502" s="371"/>
      <c r="O4502" s="74"/>
      <c r="P4502" s="74"/>
      <c r="Q4502" s="139"/>
    </row>
    <row r="4503" spans="1:17" x14ac:dyDescent="0.2">
      <c r="A4503" s="357"/>
      <c r="B4503" s="347"/>
      <c r="C4503" s="580"/>
      <c r="D4503" s="349"/>
      <c r="E4503" s="349"/>
      <c r="F4503" s="350"/>
      <c r="G4503" s="349"/>
      <c r="H4503" s="349"/>
      <c r="I4503" s="351"/>
      <c r="J4503" s="352"/>
      <c r="K4503" s="352"/>
      <c r="L4503" s="353"/>
      <c r="M4503" s="352"/>
      <c r="N4503" s="371"/>
      <c r="O4503" s="74"/>
      <c r="P4503" s="74"/>
      <c r="Q4503" s="139"/>
    </row>
    <row r="4504" spans="1:17" x14ac:dyDescent="0.2">
      <c r="A4504" s="357"/>
      <c r="B4504" s="347"/>
      <c r="C4504" s="580"/>
      <c r="D4504" s="349"/>
      <c r="E4504" s="349"/>
      <c r="F4504" s="350"/>
      <c r="G4504" s="349"/>
      <c r="H4504" s="349"/>
      <c r="I4504" s="351"/>
      <c r="J4504" s="352"/>
      <c r="K4504" s="352"/>
      <c r="L4504" s="353"/>
      <c r="M4504" s="352"/>
      <c r="N4504" s="371"/>
      <c r="O4504" s="74"/>
      <c r="P4504" s="74"/>
      <c r="Q4504" s="139"/>
    </row>
    <row r="4505" spans="1:17" x14ac:dyDescent="0.2">
      <c r="A4505" s="357"/>
      <c r="B4505" s="347"/>
      <c r="C4505" s="580"/>
      <c r="D4505" s="349"/>
      <c r="E4505" s="349"/>
      <c r="F4505" s="350"/>
      <c r="G4505" s="349"/>
      <c r="H4505" s="349"/>
      <c r="I4505" s="351"/>
      <c r="J4505" s="352"/>
      <c r="K4505" s="352"/>
      <c r="L4505" s="353"/>
      <c r="M4505" s="352"/>
      <c r="N4505" s="371"/>
      <c r="O4505" s="74"/>
      <c r="P4505" s="74"/>
      <c r="Q4505" s="139"/>
    </row>
    <row r="4506" spans="1:17" x14ac:dyDescent="0.2">
      <c r="A4506" s="357"/>
      <c r="B4506" s="347"/>
      <c r="C4506" s="580"/>
      <c r="D4506" s="349"/>
      <c r="E4506" s="349"/>
      <c r="F4506" s="350"/>
      <c r="G4506" s="349"/>
      <c r="H4506" s="349"/>
      <c r="I4506" s="351"/>
      <c r="J4506" s="352"/>
      <c r="K4506" s="352"/>
      <c r="L4506" s="353"/>
      <c r="M4506" s="352"/>
      <c r="N4506" s="371"/>
      <c r="O4506" s="74"/>
      <c r="P4506" s="74"/>
      <c r="Q4506" s="139"/>
    </row>
    <row r="4507" spans="1:17" x14ac:dyDescent="0.2">
      <c r="A4507" s="357"/>
      <c r="B4507" s="347"/>
      <c r="C4507" s="580"/>
      <c r="D4507" s="349"/>
      <c r="E4507" s="349"/>
      <c r="F4507" s="350"/>
      <c r="G4507" s="349"/>
      <c r="H4507" s="349"/>
      <c r="I4507" s="351"/>
      <c r="J4507" s="352"/>
      <c r="K4507" s="352"/>
      <c r="L4507" s="353"/>
      <c r="M4507" s="352"/>
      <c r="N4507" s="371"/>
      <c r="O4507" s="74"/>
      <c r="P4507" s="74"/>
      <c r="Q4507" s="139"/>
    </row>
    <row r="4508" spans="1:17" x14ac:dyDescent="0.2">
      <c r="A4508" s="357"/>
      <c r="B4508" s="347"/>
      <c r="C4508" s="580"/>
      <c r="D4508" s="349"/>
      <c r="E4508" s="349"/>
      <c r="F4508" s="350"/>
      <c r="G4508" s="349"/>
      <c r="H4508" s="349"/>
      <c r="I4508" s="351"/>
      <c r="J4508" s="352"/>
      <c r="K4508" s="352"/>
      <c r="L4508" s="353"/>
      <c r="M4508" s="352"/>
      <c r="N4508" s="371"/>
      <c r="O4508" s="74"/>
      <c r="P4508" s="74"/>
      <c r="Q4508" s="139"/>
    </row>
    <row r="4509" spans="1:17" x14ac:dyDescent="0.2">
      <c r="A4509" s="357"/>
      <c r="B4509" s="347"/>
      <c r="C4509" s="580"/>
      <c r="D4509" s="349"/>
      <c r="E4509" s="349"/>
      <c r="F4509" s="350"/>
      <c r="G4509" s="349"/>
      <c r="H4509" s="349"/>
      <c r="I4509" s="351"/>
      <c r="J4509" s="352"/>
      <c r="K4509" s="352"/>
      <c r="L4509" s="353"/>
      <c r="M4509" s="352"/>
      <c r="N4509" s="371"/>
      <c r="O4509" s="74"/>
      <c r="P4509" s="74"/>
      <c r="Q4509" s="139"/>
    </row>
    <row r="4510" spans="1:17" x14ac:dyDescent="0.2">
      <c r="A4510" s="357"/>
      <c r="B4510" s="347"/>
      <c r="C4510" s="580"/>
      <c r="D4510" s="349"/>
      <c r="E4510" s="349"/>
      <c r="F4510" s="350"/>
      <c r="G4510" s="349"/>
      <c r="H4510" s="349"/>
      <c r="I4510" s="351"/>
      <c r="J4510" s="352"/>
      <c r="K4510" s="352"/>
      <c r="L4510" s="353"/>
      <c r="M4510" s="352"/>
      <c r="N4510" s="371"/>
      <c r="O4510" s="74"/>
      <c r="P4510" s="74"/>
      <c r="Q4510" s="139"/>
    </row>
    <row r="4511" spans="1:17" x14ac:dyDescent="0.2">
      <c r="A4511" s="357"/>
      <c r="B4511" s="347"/>
      <c r="C4511" s="580"/>
      <c r="D4511" s="349"/>
      <c r="E4511" s="349"/>
      <c r="F4511" s="350"/>
      <c r="G4511" s="349"/>
      <c r="H4511" s="349"/>
      <c r="I4511" s="351"/>
      <c r="J4511" s="352"/>
      <c r="K4511" s="352"/>
      <c r="L4511" s="353"/>
      <c r="M4511" s="352"/>
      <c r="N4511" s="371"/>
      <c r="O4511" s="74"/>
      <c r="P4511" s="74"/>
      <c r="Q4511" s="139"/>
    </row>
    <row r="4512" spans="1:17" x14ac:dyDescent="0.2">
      <c r="A4512" s="357"/>
      <c r="B4512" s="347"/>
      <c r="C4512" s="580"/>
      <c r="D4512" s="349"/>
      <c r="E4512" s="349"/>
      <c r="F4512" s="350"/>
      <c r="G4512" s="349"/>
      <c r="H4512" s="349"/>
      <c r="I4512" s="351"/>
      <c r="J4512" s="352"/>
      <c r="K4512" s="352"/>
      <c r="L4512" s="353"/>
      <c r="M4512" s="352"/>
      <c r="N4512" s="371"/>
      <c r="O4512" s="74"/>
      <c r="P4512" s="74"/>
      <c r="Q4512" s="139"/>
    </row>
    <row r="4513" spans="1:17" x14ac:dyDescent="0.2">
      <c r="A4513" s="357"/>
      <c r="B4513" s="347"/>
      <c r="C4513" s="580"/>
      <c r="D4513" s="349"/>
      <c r="E4513" s="349"/>
      <c r="F4513" s="350"/>
      <c r="G4513" s="349"/>
      <c r="H4513" s="349"/>
      <c r="I4513" s="351"/>
      <c r="J4513" s="352"/>
      <c r="K4513" s="352"/>
      <c r="L4513" s="353"/>
      <c r="M4513" s="352"/>
      <c r="N4513" s="371"/>
      <c r="O4513" s="74"/>
      <c r="P4513" s="74"/>
      <c r="Q4513" s="139"/>
    </row>
    <row r="4514" spans="1:17" x14ac:dyDescent="0.2">
      <c r="A4514" s="357"/>
      <c r="B4514" s="347"/>
      <c r="C4514" s="580"/>
      <c r="D4514" s="349"/>
      <c r="E4514" s="349"/>
      <c r="F4514" s="350"/>
      <c r="G4514" s="349"/>
      <c r="H4514" s="349"/>
      <c r="I4514" s="351"/>
      <c r="J4514" s="352"/>
      <c r="K4514" s="352"/>
      <c r="L4514" s="353"/>
      <c r="M4514" s="352"/>
      <c r="N4514" s="371"/>
      <c r="O4514" s="74"/>
      <c r="P4514" s="74"/>
      <c r="Q4514" s="139"/>
    </row>
    <row r="4515" spans="1:17" x14ac:dyDescent="0.2">
      <c r="A4515" s="357"/>
      <c r="B4515" s="347"/>
      <c r="C4515" s="580"/>
      <c r="D4515" s="349"/>
      <c r="E4515" s="349"/>
      <c r="F4515" s="350"/>
      <c r="G4515" s="349"/>
      <c r="H4515" s="349"/>
      <c r="I4515" s="351"/>
      <c r="J4515" s="352"/>
      <c r="K4515" s="352"/>
      <c r="L4515" s="353"/>
      <c r="M4515" s="352"/>
      <c r="N4515" s="371"/>
      <c r="O4515" s="74"/>
      <c r="P4515" s="74"/>
      <c r="Q4515" s="139"/>
    </row>
    <row r="4516" spans="1:17" x14ac:dyDescent="0.2">
      <c r="A4516" s="357"/>
      <c r="B4516" s="347"/>
      <c r="C4516" s="580"/>
      <c r="D4516" s="349"/>
      <c r="E4516" s="349"/>
      <c r="F4516" s="350"/>
      <c r="G4516" s="349"/>
      <c r="H4516" s="349"/>
      <c r="I4516" s="351"/>
      <c r="J4516" s="352"/>
      <c r="K4516" s="352"/>
      <c r="L4516" s="353"/>
      <c r="M4516" s="352"/>
      <c r="N4516" s="371"/>
      <c r="O4516" s="74"/>
      <c r="P4516" s="74"/>
      <c r="Q4516" s="139"/>
    </row>
    <row r="4517" spans="1:17" x14ac:dyDescent="0.2">
      <c r="A4517" s="357"/>
      <c r="B4517" s="347"/>
      <c r="C4517" s="580"/>
      <c r="D4517" s="349"/>
      <c r="E4517" s="349"/>
      <c r="F4517" s="350"/>
      <c r="G4517" s="349"/>
      <c r="H4517" s="349"/>
      <c r="I4517" s="351"/>
      <c r="J4517" s="352"/>
      <c r="K4517" s="352"/>
      <c r="L4517" s="353"/>
      <c r="M4517" s="352"/>
      <c r="N4517" s="371"/>
      <c r="O4517" s="74"/>
      <c r="P4517" s="74"/>
      <c r="Q4517" s="139"/>
    </row>
    <row r="4518" spans="1:17" x14ac:dyDescent="0.2">
      <c r="A4518" s="357"/>
      <c r="B4518" s="347"/>
      <c r="C4518" s="580"/>
      <c r="D4518" s="349"/>
      <c r="E4518" s="349"/>
      <c r="F4518" s="350"/>
      <c r="G4518" s="349"/>
      <c r="H4518" s="349"/>
      <c r="I4518" s="351"/>
      <c r="J4518" s="352"/>
      <c r="K4518" s="352"/>
      <c r="L4518" s="353"/>
      <c r="M4518" s="352"/>
      <c r="N4518" s="371"/>
      <c r="O4518" s="74"/>
      <c r="P4518" s="74"/>
      <c r="Q4518" s="139"/>
    </row>
    <row r="4519" spans="1:17" x14ac:dyDescent="0.2">
      <c r="A4519" s="357"/>
      <c r="B4519" s="347"/>
      <c r="C4519" s="580"/>
      <c r="D4519" s="349"/>
      <c r="E4519" s="349"/>
      <c r="F4519" s="350"/>
      <c r="G4519" s="349"/>
      <c r="H4519" s="349"/>
      <c r="I4519" s="351"/>
      <c r="J4519" s="352"/>
      <c r="K4519" s="352"/>
      <c r="L4519" s="353"/>
      <c r="M4519" s="352"/>
      <c r="N4519" s="371"/>
      <c r="O4519" s="74"/>
      <c r="P4519" s="74"/>
      <c r="Q4519" s="139"/>
    </row>
    <row r="4520" spans="1:17" x14ac:dyDescent="0.2">
      <c r="A4520" s="357"/>
      <c r="B4520" s="347"/>
      <c r="C4520" s="580"/>
      <c r="D4520" s="349"/>
      <c r="E4520" s="349"/>
      <c r="F4520" s="350"/>
      <c r="G4520" s="349"/>
      <c r="H4520" s="349"/>
      <c r="I4520" s="351"/>
      <c r="J4520" s="352"/>
      <c r="K4520" s="352"/>
      <c r="L4520" s="353"/>
      <c r="M4520" s="352"/>
      <c r="N4520" s="371"/>
      <c r="O4520" s="74"/>
      <c r="P4520" s="74"/>
      <c r="Q4520" s="139"/>
    </row>
    <row r="4521" spans="1:17" x14ac:dyDescent="0.2">
      <c r="A4521" s="357"/>
      <c r="B4521" s="347"/>
      <c r="C4521" s="580"/>
      <c r="D4521" s="349"/>
      <c r="E4521" s="349"/>
      <c r="F4521" s="350"/>
      <c r="G4521" s="349"/>
      <c r="H4521" s="349"/>
      <c r="I4521" s="351"/>
      <c r="J4521" s="352"/>
      <c r="K4521" s="352"/>
      <c r="L4521" s="353"/>
      <c r="M4521" s="352"/>
      <c r="N4521" s="371"/>
      <c r="O4521" s="74"/>
      <c r="P4521" s="74"/>
      <c r="Q4521" s="139"/>
    </row>
    <row r="4522" spans="1:17" x14ac:dyDescent="0.2">
      <c r="A4522" s="357"/>
      <c r="B4522" s="347"/>
      <c r="C4522" s="580"/>
      <c r="D4522" s="349"/>
      <c r="E4522" s="349"/>
      <c r="F4522" s="350"/>
      <c r="G4522" s="349"/>
      <c r="H4522" s="349"/>
      <c r="I4522" s="351"/>
      <c r="J4522" s="352"/>
      <c r="K4522" s="352"/>
      <c r="L4522" s="353"/>
      <c r="M4522" s="352"/>
      <c r="N4522" s="371"/>
      <c r="O4522" s="74"/>
      <c r="P4522" s="74"/>
      <c r="Q4522" s="139"/>
    </row>
    <row r="4523" spans="1:17" x14ac:dyDescent="0.2">
      <c r="A4523" s="357"/>
      <c r="B4523" s="347"/>
      <c r="C4523" s="580"/>
      <c r="D4523" s="349"/>
      <c r="E4523" s="349"/>
      <c r="F4523" s="350"/>
      <c r="G4523" s="349"/>
      <c r="H4523" s="349"/>
      <c r="I4523" s="351"/>
      <c r="J4523" s="352"/>
      <c r="K4523" s="352"/>
      <c r="L4523" s="353"/>
      <c r="M4523" s="352"/>
      <c r="N4523" s="371"/>
      <c r="O4523" s="74"/>
      <c r="P4523" s="74"/>
      <c r="Q4523" s="139"/>
    </row>
    <row r="4524" spans="1:17" x14ac:dyDescent="0.2">
      <c r="A4524" s="357"/>
      <c r="B4524" s="347"/>
      <c r="C4524" s="580"/>
      <c r="D4524" s="349"/>
      <c r="E4524" s="349"/>
      <c r="F4524" s="350"/>
      <c r="G4524" s="349"/>
      <c r="H4524" s="349"/>
      <c r="I4524" s="351"/>
      <c r="J4524" s="352"/>
      <c r="K4524" s="352"/>
      <c r="L4524" s="353"/>
      <c r="M4524" s="352"/>
      <c r="N4524" s="371"/>
      <c r="O4524" s="74"/>
      <c r="P4524" s="74"/>
      <c r="Q4524" s="139"/>
    </row>
    <row r="4525" spans="1:17" x14ac:dyDescent="0.2">
      <c r="A4525" s="357"/>
      <c r="B4525" s="347"/>
      <c r="C4525" s="580"/>
      <c r="D4525" s="349"/>
      <c r="E4525" s="349"/>
      <c r="F4525" s="350"/>
      <c r="G4525" s="349"/>
      <c r="H4525" s="349"/>
      <c r="I4525" s="351"/>
      <c r="J4525" s="352"/>
      <c r="K4525" s="352"/>
      <c r="L4525" s="353"/>
      <c r="M4525" s="352"/>
      <c r="N4525" s="371"/>
      <c r="O4525" s="74"/>
      <c r="P4525" s="74"/>
      <c r="Q4525" s="139"/>
    </row>
    <row r="4526" spans="1:17" x14ac:dyDescent="0.2">
      <c r="A4526" s="357"/>
      <c r="B4526" s="347"/>
      <c r="C4526" s="580"/>
      <c r="D4526" s="349"/>
      <c r="E4526" s="349"/>
      <c r="F4526" s="350"/>
      <c r="G4526" s="349"/>
      <c r="H4526" s="349"/>
      <c r="I4526" s="351"/>
      <c r="J4526" s="352"/>
      <c r="K4526" s="352"/>
      <c r="L4526" s="353"/>
      <c r="M4526" s="352"/>
      <c r="N4526" s="371"/>
      <c r="O4526" s="74"/>
      <c r="P4526" s="74"/>
      <c r="Q4526" s="139"/>
    </row>
    <row r="4527" spans="1:17" x14ac:dyDescent="0.2">
      <c r="A4527" s="357"/>
      <c r="B4527" s="347"/>
      <c r="C4527" s="580"/>
      <c r="D4527" s="349"/>
      <c r="E4527" s="349"/>
      <c r="F4527" s="350"/>
      <c r="G4527" s="349"/>
      <c r="H4527" s="349"/>
      <c r="I4527" s="351"/>
      <c r="J4527" s="352"/>
      <c r="K4527" s="352"/>
      <c r="L4527" s="353"/>
      <c r="M4527" s="352"/>
      <c r="N4527" s="371"/>
      <c r="O4527" s="74"/>
      <c r="P4527" s="74"/>
      <c r="Q4527" s="139"/>
    </row>
    <row r="4528" spans="1:17" x14ac:dyDescent="0.2">
      <c r="A4528" s="357"/>
      <c r="B4528" s="347"/>
      <c r="C4528" s="580"/>
      <c r="D4528" s="349"/>
      <c r="E4528" s="349"/>
      <c r="F4528" s="350"/>
      <c r="G4528" s="349"/>
      <c r="H4528" s="349"/>
      <c r="I4528" s="351"/>
      <c r="J4528" s="352"/>
      <c r="K4528" s="352"/>
      <c r="L4528" s="353"/>
      <c r="M4528" s="352"/>
      <c r="N4528" s="371"/>
      <c r="O4528" s="74"/>
      <c r="P4528" s="74"/>
      <c r="Q4528" s="139"/>
    </row>
    <row r="4529" spans="1:17" x14ac:dyDescent="0.2">
      <c r="A4529" s="357"/>
      <c r="B4529" s="347"/>
      <c r="C4529" s="580"/>
      <c r="D4529" s="349"/>
      <c r="E4529" s="349"/>
      <c r="F4529" s="350"/>
      <c r="G4529" s="349"/>
      <c r="H4529" s="349"/>
      <c r="I4529" s="351"/>
      <c r="J4529" s="352"/>
      <c r="K4529" s="352"/>
      <c r="L4529" s="353"/>
      <c r="M4529" s="352"/>
      <c r="N4529" s="371"/>
      <c r="O4529" s="74"/>
      <c r="P4529" s="74"/>
      <c r="Q4529" s="139"/>
    </row>
    <row r="4530" spans="1:17" x14ac:dyDescent="0.2">
      <c r="A4530" s="357"/>
      <c r="B4530" s="347"/>
      <c r="C4530" s="580"/>
      <c r="D4530" s="349"/>
      <c r="E4530" s="349"/>
      <c r="F4530" s="350"/>
      <c r="G4530" s="349"/>
      <c r="H4530" s="349"/>
      <c r="I4530" s="351"/>
      <c r="J4530" s="352"/>
      <c r="K4530" s="352"/>
      <c r="L4530" s="353"/>
      <c r="M4530" s="352"/>
      <c r="N4530" s="371"/>
      <c r="O4530" s="74"/>
      <c r="P4530" s="74"/>
      <c r="Q4530" s="139"/>
    </row>
    <row r="4531" spans="1:17" x14ac:dyDescent="0.2">
      <c r="A4531" s="357"/>
      <c r="B4531" s="347"/>
      <c r="C4531" s="580"/>
      <c r="D4531" s="349"/>
      <c r="E4531" s="349"/>
      <c r="F4531" s="350"/>
      <c r="G4531" s="349"/>
      <c r="H4531" s="349"/>
      <c r="I4531" s="351"/>
      <c r="J4531" s="352"/>
      <c r="K4531" s="352"/>
      <c r="L4531" s="353"/>
      <c r="M4531" s="352"/>
      <c r="N4531" s="371"/>
      <c r="O4531" s="74"/>
      <c r="P4531" s="74"/>
      <c r="Q4531" s="139"/>
    </row>
    <row r="4532" spans="1:17" x14ac:dyDescent="0.2">
      <c r="A4532" s="357"/>
      <c r="B4532" s="347"/>
      <c r="C4532" s="580"/>
      <c r="D4532" s="349"/>
      <c r="E4532" s="349"/>
      <c r="F4532" s="350"/>
      <c r="G4532" s="349"/>
      <c r="H4532" s="349"/>
      <c r="I4532" s="351"/>
      <c r="J4532" s="352"/>
      <c r="K4532" s="352"/>
      <c r="L4532" s="353"/>
      <c r="M4532" s="352"/>
      <c r="N4532" s="371"/>
      <c r="O4532" s="74"/>
      <c r="P4532" s="74"/>
      <c r="Q4532" s="139"/>
    </row>
    <row r="4533" spans="1:17" x14ac:dyDescent="0.2">
      <c r="A4533" s="357"/>
      <c r="B4533" s="347"/>
      <c r="C4533" s="580"/>
      <c r="D4533" s="349"/>
      <c r="E4533" s="349"/>
      <c r="F4533" s="350"/>
      <c r="G4533" s="349"/>
      <c r="H4533" s="349"/>
      <c r="I4533" s="351"/>
      <c r="J4533" s="352"/>
      <c r="K4533" s="352"/>
      <c r="L4533" s="353"/>
      <c r="M4533" s="352"/>
      <c r="N4533" s="371"/>
      <c r="O4533" s="74"/>
      <c r="P4533" s="74"/>
      <c r="Q4533" s="139"/>
    </row>
    <row r="4534" spans="1:17" x14ac:dyDescent="0.2">
      <c r="A4534" s="357"/>
      <c r="B4534" s="347"/>
      <c r="C4534" s="580"/>
      <c r="D4534" s="349"/>
      <c r="E4534" s="349"/>
      <c r="F4534" s="350"/>
      <c r="G4534" s="349"/>
      <c r="H4534" s="349"/>
      <c r="I4534" s="351"/>
      <c r="J4534" s="352"/>
      <c r="K4534" s="352"/>
      <c r="L4534" s="353"/>
      <c r="M4534" s="352"/>
      <c r="N4534" s="371"/>
      <c r="O4534" s="74"/>
      <c r="P4534" s="74"/>
      <c r="Q4534" s="139"/>
    </row>
    <row r="4535" spans="1:17" x14ac:dyDescent="0.2">
      <c r="A4535" s="357"/>
      <c r="B4535" s="347"/>
      <c r="C4535" s="580"/>
      <c r="D4535" s="349"/>
      <c r="E4535" s="349"/>
      <c r="F4535" s="350"/>
      <c r="G4535" s="349"/>
      <c r="H4535" s="349"/>
      <c r="I4535" s="351"/>
      <c r="J4535" s="352"/>
      <c r="K4535" s="352"/>
      <c r="L4535" s="353"/>
      <c r="M4535" s="352"/>
      <c r="N4535" s="371"/>
      <c r="O4535" s="74"/>
      <c r="P4535" s="74"/>
      <c r="Q4535" s="139"/>
    </row>
    <row r="4536" spans="1:17" x14ac:dyDescent="0.2">
      <c r="A4536" s="357"/>
      <c r="B4536" s="347"/>
      <c r="C4536" s="580"/>
      <c r="D4536" s="349"/>
      <c r="E4536" s="349"/>
      <c r="F4536" s="350"/>
      <c r="G4536" s="349"/>
      <c r="H4536" s="349"/>
      <c r="I4536" s="351"/>
      <c r="J4536" s="352"/>
      <c r="K4536" s="352"/>
      <c r="L4536" s="353"/>
      <c r="M4536" s="352"/>
      <c r="N4536" s="371"/>
      <c r="O4536" s="74"/>
      <c r="P4536" s="74"/>
      <c r="Q4536" s="139"/>
    </row>
    <row r="4537" spans="1:17" x14ac:dyDescent="0.2">
      <c r="A4537" s="357"/>
      <c r="B4537" s="347"/>
      <c r="C4537" s="580"/>
      <c r="D4537" s="349"/>
      <c r="E4537" s="349"/>
      <c r="F4537" s="350"/>
      <c r="G4537" s="349"/>
      <c r="H4537" s="349"/>
      <c r="I4537" s="351"/>
      <c r="J4537" s="352"/>
      <c r="K4537" s="352"/>
      <c r="L4537" s="353"/>
      <c r="M4537" s="352"/>
      <c r="N4537" s="371"/>
      <c r="O4537" s="74"/>
      <c r="P4537" s="74"/>
      <c r="Q4537" s="139"/>
    </row>
    <row r="4538" spans="1:17" x14ac:dyDescent="0.2">
      <c r="A4538" s="357"/>
      <c r="B4538" s="347"/>
      <c r="C4538" s="580"/>
      <c r="D4538" s="349"/>
      <c r="E4538" s="349"/>
      <c r="F4538" s="350"/>
      <c r="G4538" s="349"/>
      <c r="H4538" s="349"/>
      <c r="I4538" s="351"/>
      <c r="J4538" s="352"/>
      <c r="K4538" s="352"/>
      <c r="L4538" s="353"/>
      <c r="M4538" s="352"/>
      <c r="N4538" s="371"/>
      <c r="O4538" s="74"/>
      <c r="P4538" s="74"/>
      <c r="Q4538" s="139"/>
    </row>
    <row r="4539" spans="1:17" x14ac:dyDescent="0.2">
      <c r="A4539" s="357"/>
      <c r="B4539" s="347"/>
      <c r="C4539" s="580"/>
      <c r="D4539" s="349"/>
      <c r="E4539" s="349"/>
      <c r="F4539" s="350"/>
      <c r="G4539" s="349"/>
      <c r="H4539" s="349"/>
      <c r="I4539" s="351"/>
      <c r="J4539" s="352"/>
      <c r="K4539" s="352"/>
      <c r="L4539" s="353"/>
      <c r="M4539" s="352"/>
      <c r="N4539" s="371"/>
      <c r="O4539" s="74"/>
      <c r="P4539" s="74"/>
      <c r="Q4539" s="139"/>
    </row>
    <row r="4540" spans="1:17" x14ac:dyDescent="0.2">
      <c r="A4540" s="357"/>
      <c r="B4540" s="347"/>
      <c r="C4540" s="580"/>
      <c r="D4540" s="349"/>
      <c r="E4540" s="349"/>
      <c r="F4540" s="350"/>
      <c r="G4540" s="349"/>
      <c r="H4540" s="349"/>
      <c r="I4540" s="351"/>
      <c r="J4540" s="352"/>
      <c r="K4540" s="352"/>
      <c r="L4540" s="353"/>
      <c r="M4540" s="352"/>
      <c r="N4540" s="371"/>
      <c r="O4540" s="74"/>
      <c r="P4540" s="74"/>
      <c r="Q4540" s="139"/>
    </row>
    <row r="4541" spans="1:17" x14ac:dyDescent="0.2">
      <c r="A4541" s="357"/>
      <c r="B4541" s="347"/>
      <c r="C4541" s="580"/>
      <c r="D4541" s="349"/>
      <c r="E4541" s="349"/>
      <c r="F4541" s="350"/>
      <c r="G4541" s="349"/>
      <c r="H4541" s="349"/>
      <c r="I4541" s="351"/>
      <c r="J4541" s="352"/>
      <c r="K4541" s="352"/>
      <c r="L4541" s="353"/>
      <c r="M4541" s="352"/>
      <c r="N4541" s="371"/>
      <c r="O4541" s="74"/>
      <c r="P4541" s="74"/>
      <c r="Q4541" s="139"/>
    </row>
    <row r="4542" spans="1:17" x14ac:dyDescent="0.2">
      <c r="A4542" s="357"/>
      <c r="B4542" s="347"/>
      <c r="C4542" s="580"/>
      <c r="D4542" s="349"/>
      <c r="E4542" s="349"/>
      <c r="F4542" s="350"/>
      <c r="G4542" s="349"/>
      <c r="H4542" s="349"/>
      <c r="I4542" s="351"/>
      <c r="J4542" s="352"/>
      <c r="K4542" s="352"/>
      <c r="L4542" s="353"/>
      <c r="M4542" s="352"/>
      <c r="N4542" s="371"/>
      <c r="O4542" s="74"/>
      <c r="P4542" s="74"/>
      <c r="Q4542" s="139"/>
    </row>
    <row r="4543" spans="1:17" x14ac:dyDescent="0.2">
      <c r="A4543" s="357"/>
      <c r="B4543" s="347"/>
      <c r="C4543" s="580"/>
      <c r="D4543" s="349"/>
      <c r="E4543" s="349"/>
      <c r="F4543" s="350"/>
      <c r="G4543" s="349"/>
      <c r="H4543" s="349"/>
      <c r="I4543" s="351"/>
      <c r="J4543" s="352"/>
      <c r="K4543" s="352"/>
      <c r="L4543" s="353"/>
      <c r="M4543" s="352"/>
      <c r="N4543" s="371"/>
      <c r="O4543" s="74"/>
      <c r="P4543" s="74"/>
      <c r="Q4543" s="139"/>
    </row>
    <row r="4544" spans="1:17" x14ac:dyDescent="0.2">
      <c r="A4544" s="357"/>
      <c r="B4544" s="347"/>
      <c r="C4544" s="580"/>
      <c r="D4544" s="349"/>
      <c r="E4544" s="349"/>
      <c r="F4544" s="350"/>
      <c r="G4544" s="349"/>
      <c r="H4544" s="349"/>
      <c r="I4544" s="351"/>
      <c r="J4544" s="352"/>
      <c r="K4544" s="352"/>
      <c r="L4544" s="353"/>
      <c r="M4544" s="352"/>
      <c r="N4544" s="371"/>
      <c r="O4544" s="74"/>
      <c r="P4544" s="74"/>
      <c r="Q4544" s="139"/>
    </row>
    <row r="4545" spans="1:17" x14ac:dyDescent="0.2">
      <c r="A4545" s="357"/>
      <c r="B4545" s="347"/>
      <c r="C4545" s="580"/>
      <c r="D4545" s="349"/>
      <c r="E4545" s="349"/>
      <c r="F4545" s="350"/>
      <c r="G4545" s="349"/>
      <c r="H4545" s="349"/>
      <c r="I4545" s="351"/>
      <c r="J4545" s="352"/>
      <c r="K4545" s="352"/>
      <c r="L4545" s="353"/>
      <c r="M4545" s="352"/>
      <c r="N4545" s="371"/>
      <c r="O4545" s="74"/>
      <c r="P4545" s="74"/>
      <c r="Q4545" s="139"/>
    </row>
    <row r="4546" spans="1:17" x14ac:dyDescent="0.2">
      <c r="A4546" s="357"/>
      <c r="B4546" s="347"/>
      <c r="C4546" s="580"/>
      <c r="D4546" s="349"/>
      <c r="E4546" s="349"/>
      <c r="F4546" s="350"/>
      <c r="G4546" s="349"/>
      <c r="H4546" s="349"/>
      <c r="I4546" s="351"/>
      <c r="J4546" s="352"/>
      <c r="K4546" s="352"/>
      <c r="L4546" s="353"/>
      <c r="M4546" s="352"/>
      <c r="N4546" s="371"/>
      <c r="O4546" s="74"/>
      <c r="P4546" s="74"/>
      <c r="Q4546" s="139"/>
    </row>
    <row r="4547" spans="1:17" x14ac:dyDescent="0.2">
      <c r="A4547" s="357"/>
      <c r="B4547" s="347"/>
      <c r="C4547" s="580"/>
      <c r="D4547" s="349"/>
      <c r="E4547" s="349"/>
      <c r="F4547" s="350"/>
      <c r="G4547" s="349"/>
      <c r="H4547" s="349"/>
      <c r="I4547" s="351"/>
      <c r="J4547" s="352"/>
      <c r="K4547" s="352"/>
      <c r="L4547" s="353"/>
      <c r="M4547" s="352"/>
      <c r="N4547" s="371"/>
      <c r="O4547" s="74"/>
      <c r="P4547" s="74"/>
      <c r="Q4547" s="139"/>
    </row>
    <row r="4548" spans="1:17" x14ac:dyDescent="0.2">
      <c r="A4548" s="357"/>
      <c r="B4548" s="347"/>
      <c r="C4548" s="580"/>
      <c r="D4548" s="349"/>
      <c r="E4548" s="349"/>
      <c r="F4548" s="350"/>
      <c r="G4548" s="349"/>
      <c r="H4548" s="349"/>
      <c r="I4548" s="351"/>
      <c r="J4548" s="352"/>
      <c r="K4548" s="352"/>
      <c r="L4548" s="353"/>
      <c r="M4548" s="352"/>
      <c r="N4548" s="371"/>
      <c r="O4548" s="74"/>
      <c r="P4548" s="74"/>
      <c r="Q4548" s="139"/>
    </row>
    <row r="4549" spans="1:17" x14ac:dyDescent="0.2">
      <c r="A4549" s="357"/>
      <c r="B4549" s="347"/>
      <c r="C4549" s="580"/>
      <c r="D4549" s="349"/>
      <c r="E4549" s="349"/>
      <c r="F4549" s="350"/>
      <c r="G4549" s="349"/>
      <c r="H4549" s="349"/>
      <c r="I4549" s="351"/>
      <c r="J4549" s="352"/>
      <c r="K4549" s="352"/>
      <c r="L4549" s="353"/>
      <c r="M4549" s="352"/>
      <c r="N4549" s="371"/>
      <c r="O4549" s="74"/>
      <c r="P4549" s="74"/>
      <c r="Q4549" s="139"/>
    </row>
    <row r="4550" spans="1:17" x14ac:dyDescent="0.2">
      <c r="A4550" s="357"/>
      <c r="B4550" s="347"/>
      <c r="C4550" s="580"/>
      <c r="D4550" s="349"/>
      <c r="E4550" s="349"/>
      <c r="F4550" s="350"/>
      <c r="G4550" s="349"/>
      <c r="H4550" s="349"/>
      <c r="I4550" s="351"/>
      <c r="J4550" s="352"/>
      <c r="K4550" s="352"/>
      <c r="L4550" s="353"/>
      <c r="M4550" s="352"/>
      <c r="N4550" s="371"/>
      <c r="O4550" s="74"/>
      <c r="P4550" s="74"/>
      <c r="Q4550" s="139"/>
    </row>
    <row r="4551" spans="1:17" x14ac:dyDescent="0.2">
      <c r="A4551" s="357"/>
      <c r="B4551" s="347"/>
      <c r="C4551" s="580"/>
      <c r="D4551" s="349"/>
      <c r="E4551" s="349"/>
      <c r="F4551" s="350"/>
      <c r="G4551" s="349"/>
      <c r="H4551" s="349"/>
      <c r="I4551" s="351"/>
      <c r="J4551" s="352"/>
      <c r="K4551" s="352"/>
      <c r="L4551" s="353"/>
      <c r="M4551" s="352"/>
      <c r="N4551" s="371"/>
      <c r="O4551" s="74"/>
      <c r="P4551" s="74"/>
      <c r="Q4551" s="139"/>
    </row>
    <row r="4552" spans="1:17" x14ac:dyDescent="0.2">
      <c r="A4552" s="357"/>
      <c r="B4552" s="347"/>
      <c r="C4552" s="580"/>
      <c r="D4552" s="349"/>
      <c r="E4552" s="349"/>
      <c r="F4552" s="350"/>
      <c r="G4552" s="349"/>
      <c r="H4552" s="349"/>
      <c r="I4552" s="351"/>
      <c r="J4552" s="352"/>
      <c r="K4552" s="352"/>
      <c r="L4552" s="353"/>
      <c r="M4552" s="352"/>
      <c r="N4552" s="371"/>
      <c r="O4552" s="74"/>
      <c r="P4552" s="74"/>
      <c r="Q4552" s="139"/>
    </row>
    <row r="4553" spans="1:17" x14ac:dyDescent="0.2">
      <c r="A4553" s="357"/>
      <c r="B4553" s="347"/>
      <c r="C4553" s="580"/>
      <c r="D4553" s="349"/>
      <c r="E4553" s="349"/>
      <c r="F4553" s="350"/>
      <c r="G4553" s="349"/>
      <c r="H4553" s="349"/>
      <c r="I4553" s="351"/>
      <c r="J4553" s="352"/>
      <c r="K4553" s="352"/>
      <c r="L4553" s="353"/>
      <c r="M4553" s="352"/>
      <c r="N4553" s="371"/>
      <c r="O4553" s="74"/>
      <c r="P4553" s="74"/>
      <c r="Q4553" s="139"/>
    </row>
    <row r="4554" spans="1:17" x14ac:dyDescent="0.2">
      <c r="A4554" s="357"/>
      <c r="B4554" s="347"/>
      <c r="C4554" s="580"/>
      <c r="D4554" s="349"/>
      <c r="E4554" s="349"/>
      <c r="F4554" s="350"/>
      <c r="G4554" s="349"/>
      <c r="H4554" s="349"/>
      <c r="I4554" s="351"/>
      <c r="J4554" s="352"/>
      <c r="K4554" s="352"/>
      <c r="L4554" s="353"/>
      <c r="M4554" s="352"/>
      <c r="N4554" s="371"/>
      <c r="O4554" s="74"/>
      <c r="P4554" s="74"/>
      <c r="Q4554" s="139"/>
    </row>
    <row r="4555" spans="1:17" x14ac:dyDescent="0.2">
      <c r="A4555" s="357"/>
      <c r="B4555" s="347"/>
      <c r="C4555" s="580"/>
      <c r="D4555" s="349"/>
      <c r="E4555" s="349"/>
      <c r="F4555" s="350"/>
      <c r="G4555" s="349"/>
      <c r="H4555" s="349"/>
      <c r="I4555" s="351"/>
      <c r="J4555" s="352"/>
      <c r="K4555" s="352"/>
      <c r="L4555" s="353"/>
      <c r="M4555" s="352"/>
      <c r="N4555" s="371"/>
      <c r="O4555" s="74"/>
      <c r="P4555" s="74"/>
      <c r="Q4555" s="139"/>
    </row>
    <row r="4556" spans="1:17" x14ac:dyDescent="0.2">
      <c r="A4556" s="357"/>
      <c r="B4556" s="347"/>
      <c r="C4556" s="580"/>
      <c r="D4556" s="349"/>
      <c r="E4556" s="349"/>
      <c r="F4556" s="350"/>
      <c r="G4556" s="349"/>
      <c r="H4556" s="349"/>
      <c r="I4556" s="351"/>
      <c r="J4556" s="352"/>
      <c r="K4556" s="352"/>
      <c r="L4556" s="353"/>
      <c r="M4556" s="352"/>
      <c r="N4556" s="371"/>
      <c r="O4556" s="74"/>
      <c r="P4556" s="74"/>
      <c r="Q4556" s="139"/>
    </row>
    <row r="4557" spans="1:17" x14ac:dyDescent="0.2">
      <c r="A4557" s="357"/>
      <c r="B4557" s="347"/>
      <c r="C4557" s="580"/>
      <c r="D4557" s="349"/>
      <c r="E4557" s="349"/>
      <c r="F4557" s="350"/>
      <c r="G4557" s="349"/>
      <c r="H4557" s="349"/>
      <c r="I4557" s="351"/>
      <c r="J4557" s="352"/>
      <c r="K4557" s="352"/>
      <c r="L4557" s="353"/>
      <c r="M4557" s="352"/>
      <c r="N4557" s="371"/>
      <c r="O4557" s="74"/>
      <c r="P4557" s="74"/>
      <c r="Q4557" s="139"/>
    </row>
    <row r="4558" spans="1:17" x14ac:dyDescent="0.2">
      <c r="A4558" s="357"/>
      <c r="B4558" s="347"/>
      <c r="C4558" s="580"/>
      <c r="D4558" s="349"/>
      <c r="E4558" s="349"/>
      <c r="F4558" s="350"/>
      <c r="G4558" s="349"/>
      <c r="H4558" s="349"/>
      <c r="I4558" s="351"/>
      <c r="J4558" s="352"/>
      <c r="K4558" s="352"/>
      <c r="L4558" s="353"/>
      <c r="M4558" s="352"/>
      <c r="N4558" s="371"/>
      <c r="O4558" s="74"/>
      <c r="P4558" s="74"/>
      <c r="Q4558" s="139"/>
    </row>
    <row r="4559" spans="1:17" x14ac:dyDescent="0.2">
      <c r="A4559" s="357"/>
      <c r="B4559" s="347"/>
      <c r="C4559" s="580"/>
      <c r="D4559" s="349"/>
      <c r="E4559" s="349"/>
      <c r="F4559" s="350"/>
      <c r="G4559" s="349"/>
      <c r="H4559" s="349"/>
      <c r="I4559" s="351"/>
      <c r="J4559" s="352"/>
      <c r="K4559" s="352"/>
      <c r="L4559" s="353"/>
      <c r="M4559" s="352"/>
      <c r="N4559" s="371"/>
      <c r="O4559" s="74"/>
      <c r="P4559" s="74"/>
      <c r="Q4559" s="139"/>
    </row>
    <row r="4560" spans="1:17" x14ac:dyDescent="0.2">
      <c r="A4560" s="357"/>
      <c r="B4560" s="347"/>
      <c r="C4560" s="580"/>
      <c r="D4560" s="349"/>
      <c r="E4560" s="349"/>
      <c r="F4560" s="350"/>
      <c r="G4560" s="349"/>
      <c r="H4560" s="349"/>
      <c r="I4560" s="351"/>
      <c r="J4560" s="352"/>
      <c r="K4560" s="352"/>
      <c r="L4560" s="353"/>
      <c r="M4560" s="352"/>
      <c r="N4560" s="371"/>
      <c r="O4560" s="74"/>
      <c r="P4560" s="74"/>
      <c r="Q4560" s="139"/>
    </row>
    <row r="4561" spans="1:17" x14ac:dyDescent="0.2">
      <c r="A4561" s="357"/>
      <c r="B4561" s="347"/>
      <c r="C4561" s="580"/>
      <c r="D4561" s="349"/>
      <c r="E4561" s="349"/>
      <c r="F4561" s="350"/>
      <c r="G4561" s="349"/>
      <c r="H4561" s="349"/>
      <c r="I4561" s="351"/>
      <c r="J4561" s="352"/>
      <c r="K4561" s="352"/>
      <c r="L4561" s="353"/>
      <c r="M4561" s="352"/>
      <c r="N4561" s="371"/>
      <c r="O4561" s="74"/>
      <c r="P4561" s="74"/>
      <c r="Q4561" s="139"/>
    </row>
    <row r="4562" spans="1:17" x14ac:dyDescent="0.2">
      <c r="A4562" s="357"/>
      <c r="B4562" s="347"/>
      <c r="C4562" s="580"/>
      <c r="D4562" s="349"/>
      <c r="E4562" s="349"/>
      <c r="F4562" s="350"/>
      <c r="G4562" s="349"/>
      <c r="H4562" s="349"/>
      <c r="I4562" s="351"/>
      <c r="J4562" s="352"/>
      <c r="K4562" s="352"/>
      <c r="L4562" s="353"/>
      <c r="M4562" s="352"/>
      <c r="N4562" s="371"/>
      <c r="O4562" s="74"/>
      <c r="P4562" s="74"/>
      <c r="Q4562" s="139"/>
    </row>
    <row r="4563" spans="1:17" x14ac:dyDescent="0.2">
      <c r="A4563" s="357"/>
      <c r="B4563" s="347"/>
      <c r="C4563" s="580"/>
      <c r="D4563" s="349"/>
      <c r="E4563" s="349"/>
      <c r="F4563" s="350"/>
      <c r="G4563" s="349"/>
      <c r="H4563" s="349"/>
      <c r="I4563" s="351"/>
      <c r="J4563" s="352"/>
      <c r="K4563" s="352"/>
      <c r="L4563" s="353"/>
      <c r="M4563" s="352"/>
      <c r="N4563" s="371"/>
      <c r="O4563" s="74"/>
      <c r="P4563" s="74"/>
      <c r="Q4563" s="139"/>
    </row>
    <row r="4564" spans="1:17" x14ac:dyDescent="0.2">
      <c r="A4564" s="357"/>
      <c r="B4564" s="347"/>
      <c r="C4564" s="580"/>
      <c r="D4564" s="349"/>
      <c r="E4564" s="349"/>
      <c r="F4564" s="350"/>
      <c r="G4564" s="349"/>
      <c r="H4564" s="349"/>
      <c r="I4564" s="351"/>
      <c r="J4564" s="352"/>
      <c r="K4564" s="352"/>
      <c r="L4564" s="353"/>
      <c r="M4564" s="352"/>
      <c r="N4564" s="371"/>
      <c r="O4564" s="74"/>
      <c r="P4564" s="74"/>
      <c r="Q4564" s="139"/>
    </row>
    <row r="4565" spans="1:17" x14ac:dyDescent="0.2">
      <c r="A4565" s="357"/>
      <c r="B4565" s="347"/>
      <c r="C4565" s="580"/>
      <c r="D4565" s="349"/>
      <c r="E4565" s="349"/>
      <c r="F4565" s="350"/>
      <c r="G4565" s="349"/>
      <c r="H4565" s="349"/>
      <c r="I4565" s="351"/>
      <c r="J4565" s="352"/>
      <c r="K4565" s="352"/>
      <c r="L4565" s="353"/>
      <c r="M4565" s="352"/>
      <c r="N4565" s="371"/>
      <c r="O4565" s="74"/>
      <c r="P4565" s="74"/>
      <c r="Q4565" s="139"/>
    </row>
    <row r="4566" spans="1:17" x14ac:dyDescent="0.2">
      <c r="A4566" s="357"/>
      <c r="B4566" s="347"/>
      <c r="C4566" s="580"/>
      <c r="D4566" s="349"/>
      <c r="E4566" s="349"/>
      <c r="F4566" s="350"/>
      <c r="G4566" s="349"/>
      <c r="H4566" s="349"/>
      <c r="I4566" s="351"/>
      <c r="J4566" s="352"/>
      <c r="K4566" s="352"/>
      <c r="L4566" s="353"/>
      <c r="M4566" s="352"/>
      <c r="N4566" s="371"/>
      <c r="O4566" s="74"/>
      <c r="P4566" s="74"/>
      <c r="Q4566" s="139"/>
    </row>
    <row r="4567" spans="1:17" x14ac:dyDescent="0.2">
      <c r="A4567" s="357"/>
      <c r="B4567" s="347"/>
      <c r="C4567" s="580"/>
      <c r="D4567" s="349"/>
      <c r="E4567" s="349"/>
      <c r="F4567" s="350"/>
      <c r="G4567" s="349"/>
      <c r="H4567" s="349"/>
      <c r="I4567" s="351"/>
      <c r="J4567" s="352"/>
      <c r="K4567" s="352"/>
      <c r="L4567" s="353"/>
      <c r="M4567" s="352"/>
      <c r="N4567" s="371"/>
      <c r="O4567" s="74"/>
      <c r="P4567" s="74"/>
      <c r="Q4567" s="139"/>
    </row>
    <row r="4568" spans="1:17" x14ac:dyDescent="0.2">
      <c r="A4568" s="357"/>
      <c r="B4568" s="347"/>
      <c r="C4568" s="580"/>
      <c r="D4568" s="349"/>
      <c r="E4568" s="349"/>
      <c r="F4568" s="350"/>
      <c r="G4568" s="349"/>
      <c r="H4568" s="349"/>
      <c r="I4568" s="351"/>
      <c r="J4568" s="352"/>
      <c r="K4568" s="352"/>
      <c r="L4568" s="353"/>
      <c r="M4568" s="352"/>
      <c r="N4568" s="371"/>
      <c r="O4568" s="74"/>
      <c r="P4568" s="74"/>
      <c r="Q4568" s="139"/>
    </row>
    <row r="4569" spans="1:17" x14ac:dyDescent="0.2">
      <c r="A4569" s="357"/>
      <c r="B4569" s="347"/>
      <c r="C4569" s="580"/>
      <c r="D4569" s="349"/>
      <c r="E4569" s="349"/>
      <c r="F4569" s="350"/>
      <c r="G4569" s="349"/>
      <c r="H4569" s="349"/>
      <c r="I4569" s="351"/>
      <c r="J4569" s="352"/>
      <c r="K4569" s="352"/>
      <c r="L4569" s="353"/>
      <c r="M4569" s="352"/>
      <c r="N4569" s="371"/>
      <c r="O4569" s="74"/>
      <c r="P4569" s="74"/>
      <c r="Q4569" s="139"/>
    </row>
    <row r="4570" spans="1:17" x14ac:dyDescent="0.2">
      <c r="A4570" s="357"/>
      <c r="B4570" s="347"/>
      <c r="C4570" s="580"/>
      <c r="D4570" s="349"/>
      <c r="E4570" s="349"/>
      <c r="F4570" s="350"/>
      <c r="G4570" s="349"/>
      <c r="H4570" s="349"/>
      <c r="I4570" s="351"/>
      <c r="J4570" s="352"/>
      <c r="K4570" s="352"/>
      <c r="L4570" s="353"/>
      <c r="M4570" s="352"/>
      <c r="N4570" s="371"/>
      <c r="O4570" s="74"/>
      <c r="P4570" s="74"/>
      <c r="Q4570" s="139"/>
    </row>
    <row r="4571" spans="1:17" x14ac:dyDescent="0.2">
      <c r="A4571" s="357"/>
      <c r="B4571" s="347"/>
      <c r="C4571" s="580"/>
      <c r="D4571" s="349"/>
      <c r="E4571" s="349"/>
      <c r="F4571" s="350"/>
      <c r="G4571" s="349"/>
      <c r="H4571" s="349"/>
      <c r="I4571" s="351"/>
      <c r="J4571" s="352"/>
      <c r="K4571" s="352"/>
      <c r="L4571" s="353"/>
      <c r="M4571" s="352"/>
      <c r="N4571" s="371"/>
      <c r="O4571" s="74"/>
      <c r="P4571" s="74"/>
      <c r="Q4571" s="139"/>
    </row>
    <row r="4572" spans="1:17" x14ac:dyDescent="0.2">
      <c r="A4572" s="357"/>
      <c r="B4572" s="347"/>
      <c r="C4572" s="580"/>
      <c r="D4572" s="349"/>
      <c r="E4572" s="349"/>
      <c r="F4572" s="350"/>
      <c r="G4572" s="349"/>
      <c r="H4572" s="349"/>
      <c r="I4572" s="351"/>
      <c r="J4572" s="352"/>
      <c r="K4572" s="352"/>
      <c r="L4572" s="353"/>
      <c r="M4572" s="352"/>
      <c r="N4572" s="371"/>
      <c r="O4572" s="74"/>
      <c r="P4572" s="74"/>
      <c r="Q4572" s="139"/>
    </row>
    <row r="4573" spans="1:17" x14ac:dyDescent="0.2">
      <c r="A4573" s="357"/>
      <c r="B4573" s="347"/>
      <c r="C4573" s="580"/>
      <c r="D4573" s="349"/>
      <c r="E4573" s="349"/>
      <c r="F4573" s="350"/>
      <c r="G4573" s="349"/>
      <c r="H4573" s="349"/>
      <c r="I4573" s="351"/>
      <c r="J4573" s="352"/>
      <c r="K4573" s="352"/>
      <c r="L4573" s="353"/>
      <c r="M4573" s="352"/>
      <c r="N4573" s="371"/>
      <c r="O4573" s="74"/>
      <c r="P4573" s="74"/>
      <c r="Q4573" s="139"/>
    </row>
    <row r="4574" spans="1:17" x14ac:dyDescent="0.2">
      <c r="A4574" s="357"/>
      <c r="B4574" s="347"/>
      <c r="C4574" s="580"/>
      <c r="D4574" s="349"/>
      <c r="E4574" s="349"/>
      <c r="F4574" s="350"/>
      <c r="G4574" s="349"/>
      <c r="H4574" s="349"/>
      <c r="I4574" s="351"/>
      <c r="J4574" s="352"/>
      <c r="K4574" s="352"/>
      <c r="L4574" s="353"/>
      <c r="M4574" s="352"/>
      <c r="N4574" s="371"/>
      <c r="O4574" s="74"/>
      <c r="P4574" s="74"/>
      <c r="Q4574" s="139"/>
    </row>
    <row r="4575" spans="1:17" x14ac:dyDescent="0.2">
      <c r="A4575" s="357"/>
      <c r="B4575" s="347"/>
      <c r="C4575" s="580"/>
      <c r="D4575" s="349"/>
      <c r="E4575" s="349"/>
      <c r="F4575" s="350"/>
      <c r="G4575" s="349"/>
      <c r="H4575" s="349"/>
      <c r="I4575" s="351"/>
      <c r="J4575" s="352"/>
      <c r="K4575" s="352"/>
      <c r="L4575" s="353"/>
      <c r="M4575" s="352"/>
      <c r="N4575" s="371"/>
      <c r="O4575" s="74"/>
      <c r="P4575" s="74"/>
      <c r="Q4575" s="139"/>
    </row>
    <row r="4576" spans="1:17" x14ac:dyDescent="0.2">
      <c r="A4576" s="357"/>
      <c r="B4576" s="347"/>
      <c r="C4576" s="580"/>
      <c r="D4576" s="349"/>
      <c r="E4576" s="349"/>
      <c r="F4576" s="350"/>
      <c r="G4576" s="349"/>
      <c r="H4576" s="349"/>
      <c r="I4576" s="351"/>
      <c r="J4576" s="352"/>
      <c r="K4576" s="352"/>
      <c r="L4576" s="353"/>
      <c r="M4576" s="352"/>
      <c r="N4576" s="371"/>
      <c r="O4576" s="74"/>
      <c r="P4576" s="74"/>
      <c r="Q4576" s="139"/>
    </row>
    <row r="4577" spans="1:17" x14ac:dyDescent="0.2">
      <c r="A4577" s="357"/>
      <c r="B4577" s="347"/>
      <c r="C4577" s="580"/>
      <c r="D4577" s="349"/>
      <c r="E4577" s="349"/>
      <c r="F4577" s="350"/>
      <c r="G4577" s="349"/>
      <c r="H4577" s="349"/>
      <c r="I4577" s="351"/>
      <c r="J4577" s="352"/>
      <c r="K4577" s="352"/>
      <c r="L4577" s="353"/>
      <c r="M4577" s="352"/>
      <c r="N4577" s="371"/>
      <c r="O4577" s="74"/>
      <c r="P4577" s="74"/>
      <c r="Q4577" s="139"/>
    </row>
    <row r="4578" spans="1:17" x14ac:dyDescent="0.2">
      <c r="A4578" s="357"/>
      <c r="B4578" s="347"/>
      <c r="C4578" s="580"/>
      <c r="D4578" s="349"/>
      <c r="E4578" s="349"/>
      <c r="F4578" s="350"/>
      <c r="G4578" s="349"/>
      <c r="H4578" s="349"/>
      <c r="I4578" s="351"/>
      <c r="J4578" s="352"/>
      <c r="K4578" s="352"/>
      <c r="L4578" s="353"/>
      <c r="M4578" s="352"/>
      <c r="N4578" s="371"/>
      <c r="O4578" s="74"/>
      <c r="P4578" s="74"/>
      <c r="Q4578" s="139"/>
    </row>
    <row r="4579" spans="1:17" x14ac:dyDescent="0.2">
      <c r="A4579" s="357"/>
      <c r="B4579" s="347"/>
      <c r="C4579" s="580"/>
      <c r="D4579" s="349"/>
      <c r="E4579" s="349"/>
      <c r="F4579" s="350"/>
      <c r="G4579" s="349"/>
      <c r="H4579" s="349"/>
      <c r="I4579" s="351"/>
      <c r="J4579" s="352"/>
      <c r="K4579" s="352"/>
      <c r="L4579" s="353"/>
      <c r="M4579" s="352"/>
      <c r="N4579" s="371"/>
      <c r="O4579" s="74"/>
      <c r="P4579" s="74"/>
      <c r="Q4579" s="139"/>
    </row>
    <row r="4580" spans="1:17" x14ac:dyDescent="0.2">
      <c r="A4580" s="357"/>
      <c r="B4580" s="347"/>
      <c r="C4580" s="580"/>
      <c r="D4580" s="349"/>
      <c r="E4580" s="349"/>
      <c r="F4580" s="350"/>
      <c r="G4580" s="349"/>
      <c r="H4580" s="349"/>
      <c r="I4580" s="351"/>
      <c r="J4580" s="352"/>
      <c r="K4580" s="352"/>
      <c r="L4580" s="353"/>
      <c r="M4580" s="352"/>
      <c r="N4580" s="371"/>
      <c r="O4580" s="74"/>
      <c r="P4580" s="74"/>
      <c r="Q4580" s="139"/>
    </row>
    <row r="4581" spans="1:17" x14ac:dyDescent="0.2">
      <c r="A4581" s="357"/>
      <c r="B4581" s="347"/>
      <c r="C4581" s="580"/>
      <c r="D4581" s="349"/>
      <c r="E4581" s="349"/>
      <c r="F4581" s="350"/>
      <c r="G4581" s="349"/>
      <c r="H4581" s="349"/>
      <c r="I4581" s="351"/>
      <c r="J4581" s="352"/>
      <c r="K4581" s="352"/>
      <c r="L4581" s="353"/>
      <c r="M4581" s="352"/>
      <c r="N4581" s="371"/>
      <c r="O4581" s="74"/>
      <c r="P4581" s="74"/>
      <c r="Q4581" s="139"/>
    </row>
    <row r="4582" spans="1:17" x14ac:dyDescent="0.2">
      <c r="A4582" s="357"/>
      <c r="B4582" s="347"/>
      <c r="C4582" s="580"/>
      <c r="D4582" s="349"/>
      <c r="E4582" s="349"/>
      <c r="F4582" s="350"/>
      <c r="G4582" s="349"/>
      <c r="H4582" s="349"/>
      <c r="I4582" s="351"/>
      <c r="J4582" s="352"/>
      <c r="K4582" s="352"/>
      <c r="L4582" s="353"/>
      <c r="M4582" s="352"/>
      <c r="N4582" s="371"/>
      <c r="O4582" s="74"/>
      <c r="P4582" s="74"/>
      <c r="Q4582" s="139"/>
    </row>
    <row r="4583" spans="1:17" x14ac:dyDescent="0.2">
      <c r="A4583" s="357"/>
      <c r="B4583" s="347"/>
      <c r="C4583" s="580"/>
      <c r="D4583" s="349"/>
      <c r="E4583" s="349"/>
      <c r="F4583" s="350"/>
      <c r="G4583" s="349"/>
      <c r="H4583" s="349"/>
      <c r="I4583" s="351"/>
      <c r="J4583" s="352"/>
      <c r="K4583" s="352"/>
      <c r="L4583" s="353"/>
      <c r="M4583" s="352"/>
      <c r="N4583" s="371"/>
      <c r="O4583" s="74"/>
      <c r="P4583" s="74"/>
      <c r="Q4583" s="139"/>
    </row>
    <row r="4584" spans="1:17" x14ac:dyDescent="0.2">
      <c r="A4584" s="357"/>
      <c r="B4584" s="347"/>
      <c r="C4584" s="580"/>
      <c r="D4584" s="349"/>
      <c r="E4584" s="349"/>
      <c r="F4584" s="350"/>
      <c r="G4584" s="349"/>
      <c r="H4584" s="349"/>
      <c r="I4584" s="351"/>
      <c r="J4584" s="352"/>
      <c r="K4584" s="352"/>
      <c r="L4584" s="353"/>
      <c r="M4584" s="352"/>
      <c r="N4584" s="371"/>
      <c r="O4584" s="74"/>
      <c r="P4584" s="74"/>
      <c r="Q4584" s="139"/>
    </row>
    <row r="4585" spans="1:17" x14ac:dyDescent="0.2">
      <c r="A4585" s="357"/>
      <c r="B4585" s="347"/>
      <c r="C4585" s="580"/>
      <c r="D4585" s="349"/>
      <c r="E4585" s="349"/>
      <c r="F4585" s="350"/>
      <c r="G4585" s="349"/>
      <c r="H4585" s="349"/>
      <c r="I4585" s="351"/>
      <c r="J4585" s="352"/>
      <c r="K4585" s="352"/>
      <c r="L4585" s="353"/>
      <c r="M4585" s="352"/>
      <c r="N4585" s="371"/>
      <c r="O4585" s="74"/>
      <c r="P4585" s="74"/>
      <c r="Q4585" s="139"/>
    </row>
    <row r="4586" spans="1:17" x14ac:dyDescent="0.2">
      <c r="A4586" s="357"/>
      <c r="B4586" s="347"/>
      <c r="C4586" s="580"/>
      <c r="D4586" s="349"/>
      <c r="E4586" s="349"/>
      <c r="F4586" s="350"/>
      <c r="G4586" s="349"/>
      <c r="H4586" s="349"/>
      <c r="I4586" s="351"/>
      <c r="J4586" s="352"/>
      <c r="K4586" s="352"/>
      <c r="L4586" s="353"/>
      <c r="M4586" s="352"/>
      <c r="N4586" s="371"/>
      <c r="O4586" s="74"/>
      <c r="P4586" s="74"/>
      <c r="Q4586" s="139"/>
    </row>
    <row r="4587" spans="1:17" x14ac:dyDescent="0.2">
      <c r="A4587" s="357"/>
      <c r="B4587" s="347"/>
      <c r="C4587" s="580"/>
      <c r="D4587" s="349"/>
      <c r="E4587" s="349"/>
      <c r="F4587" s="350"/>
      <c r="G4587" s="349"/>
      <c r="H4587" s="349"/>
      <c r="I4587" s="351"/>
      <c r="J4587" s="352"/>
      <c r="K4587" s="352"/>
      <c r="L4587" s="353"/>
      <c r="M4587" s="352"/>
      <c r="N4587" s="371"/>
      <c r="O4587" s="74"/>
      <c r="P4587" s="74"/>
      <c r="Q4587" s="139"/>
    </row>
    <row r="4588" spans="1:17" x14ac:dyDescent="0.2">
      <c r="A4588" s="357"/>
      <c r="B4588" s="347"/>
      <c r="C4588" s="580"/>
      <c r="D4588" s="349"/>
      <c r="E4588" s="349"/>
      <c r="F4588" s="350"/>
      <c r="G4588" s="349"/>
      <c r="H4588" s="349"/>
      <c r="I4588" s="351"/>
      <c r="J4588" s="352"/>
      <c r="K4588" s="352"/>
      <c r="L4588" s="353"/>
      <c r="M4588" s="352"/>
      <c r="N4588" s="371"/>
      <c r="O4588" s="74"/>
      <c r="P4588" s="74"/>
      <c r="Q4588" s="139"/>
    </row>
    <row r="4589" spans="1:17" x14ac:dyDescent="0.2">
      <c r="A4589" s="357"/>
      <c r="B4589" s="347"/>
      <c r="C4589" s="580"/>
      <c r="D4589" s="349"/>
      <c r="E4589" s="349"/>
      <c r="F4589" s="350"/>
      <c r="G4589" s="349"/>
      <c r="H4589" s="349"/>
      <c r="I4589" s="351"/>
      <c r="J4589" s="352"/>
      <c r="K4589" s="352"/>
      <c r="L4589" s="353"/>
      <c r="M4589" s="352"/>
      <c r="N4589" s="371"/>
      <c r="O4589" s="74"/>
      <c r="P4589" s="74"/>
      <c r="Q4589" s="139"/>
    </row>
    <row r="4590" spans="1:17" x14ac:dyDescent="0.2">
      <c r="A4590" s="357"/>
      <c r="B4590" s="347"/>
      <c r="C4590" s="580"/>
      <c r="D4590" s="349"/>
      <c r="E4590" s="349"/>
      <c r="F4590" s="350"/>
      <c r="G4590" s="349"/>
      <c r="H4590" s="349"/>
      <c r="I4590" s="351"/>
      <c r="J4590" s="352"/>
      <c r="K4590" s="352"/>
      <c r="L4590" s="353"/>
      <c r="M4590" s="352"/>
      <c r="N4590" s="371"/>
      <c r="O4590" s="74"/>
      <c r="P4590" s="74"/>
      <c r="Q4590" s="139"/>
    </row>
    <row r="4591" spans="1:17" x14ac:dyDescent="0.2">
      <c r="A4591" s="357"/>
      <c r="B4591" s="347"/>
      <c r="C4591" s="580"/>
      <c r="D4591" s="349"/>
      <c r="E4591" s="349"/>
      <c r="F4591" s="350"/>
      <c r="G4591" s="349"/>
      <c r="H4591" s="349"/>
      <c r="I4591" s="351"/>
      <c r="J4591" s="352"/>
      <c r="K4591" s="352"/>
      <c r="L4591" s="353"/>
      <c r="M4591" s="352"/>
      <c r="N4591" s="371"/>
      <c r="O4591" s="74"/>
      <c r="P4591" s="74"/>
      <c r="Q4591" s="139"/>
    </row>
    <row r="4592" spans="1:17" x14ac:dyDescent="0.2">
      <c r="A4592" s="357"/>
      <c r="B4592" s="347"/>
      <c r="C4592" s="580"/>
      <c r="D4592" s="349"/>
      <c r="E4592" s="349"/>
      <c r="F4592" s="350"/>
      <c r="G4592" s="349"/>
      <c r="H4592" s="349"/>
      <c r="I4592" s="351"/>
      <c r="J4592" s="352"/>
      <c r="K4592" s="352"/>
      <c r="L4592" s="353"/>
      <c r="M4592" s="352"/>
      <c r="N4592" s="371"/>
      <c r="O4592" s="74"/>
      <c r="P4592" s="74"/>
      <c r="Q4592" s="139"/>
    </row>
    <row r="4593" spans="1:17" x14ac:dyDescent="0.2">
      <c r="A4593" s="357"/>
      <c r="B4593" s="347"/>
      <c r="C4593" s="580"/>
      <c r="D4593" s="349"/>
      <c r="E4593" s="349"/>
      <c r="F4593" s="350"/>
      <c r="G4593" s="349"/>
      <c r="H4593" s="349"/>
      <c r="I4593" s="351"/>
      <c r="J4593" s="352"/>
      <c r="K4593" s="352"/>
      <c r="L4593" s="353"/>
      <c r="M4593" s="352"/>
      <c r="N4593" s="371"/>
      <c r="O4593" s="74"/>
      <c r="P4593" s="74"/>
      <c r="Q4593" s="139"/>
    </row>
    <row r="4594" spans="1:17" x14ac:dyDescent="0.2">
      <c r="A4594" s="357"/>
      <c r="B4594" s="347"/>
      <c r="C4594" s="580"/>
      <c r="D4594" s="349"/>
      <c r="E4594" s="349"/>
      <c r="F4594" s="350"/>
      <c r="G4594" s="349"/>
      <c r="H4594" s="349"/>
      <c r="I4594" s="351"/>
      <c r="J4594" s="352"/>
      <c r="K4594" s="352"/>
      <c r="L4594" s="353"/>
      <c r="M4594" s="352"/>
      <c r="N4594" s="371"/>
      <c r="O4594" s="74"/>
      <c r="P4594" s="74"/>
      <c r="Q4594" s="139"/>
    </row>
    <row r="4595" spans="1:17" x14ac:dyDescent="0.2">
      <c r="A4595" s="357"/>
      <c r="B4595" s="347"/>
      <c r="C4595" s="580"/>
      <c r="D4595" s="349"/>
      <c r="E4595" s="349"/>
      <c r="F4595" s="350"/>
      <c r="G4595" s="349"/>
      <c r="H4595" s="349"/>
      <c r="I4595" s="351"/>
      <c r="J4595" s="352"/>
      <c r="K4595" s="352"/>
      <c r="L4595" s="353"/>
      <c r="M4595" s="352"/>
      <c r="N4595" s="371"/>
      <c r="O4595" s="74"/>
      <c r="P4595" s="74"/>
      <c r="Q4595" s="139"/>
    </row>
    <row r="4596" spans="1:17" x14ac:dyDescent="0.2">
      <c r="A4596" s="357"/>
      <c r="B4596" s="347"/>
      <c r="C4596" s="580"/>
      <c r="D4596" s="349"/>
      <c r="E4596" s="349"/>
      <c r="F4596" s="350"/>
      <c r="G4596" s="349"/>
      <c r="H4596" s="349"/>
      <c r="I4596" s="351"/>
      <c r="J4596" s="352"/>
      <c r="K4596" s="352"/>
      <c r="L4596" s="353"/>
      <c r="M4596" s="352"/>
      <c r="N4596" s="371"/>
      <c r="O4596" s="74"/>
      <c r="P4596" s="74"/>
      <c r="Q4596" s="139"/>
    </row>
    <row r="4597" spans="1:17" x14ac:dyDescent="0.2">
      <c r="A4597" s="357"/>
      <c r="B4597" s="347"/>
      <c r="C4597" s="580"/>
      <c r="D4597" s="349"/>
      <c r="E4597" s="349"/>
      <c r="F4597" s="350"/>
      <c r="G4597" s="349"/>
      <c r="H4597" s="349"/>
      <c r="I4597" s="351"/>
      <c r="J4597" s="352"/>
      <c r="K4597" s="352"/>
      <c r="L4597" s="353"/>
      <c r="M4597" s="352"/>
      <c r="N4597" s="371"/>
      <c r="O4597" s="74"/>
      <c r="P4597" s="74"/>
      <c r="Q4597" s="139"/>
    </row>
    <row r="4598" spans="1:17" x14ac:dyDescent="0.2">
      <c r="A4598" s="357"/>
      <c r="B4598" s="347"/>
      <c r="C4598" s="580"/>
      <c r="D4598" s="349"/>
      <c r="E4598" s="349"/>
      <c r="F4598" s="350"/>
      <c r="G4598" s="349"/>
      <c r="H4598" s="349"/>
      <c r="I4598" s="351"/>
      <c r="J4598" s="352"/>
      <c r="K4598" s="352"/>
      <c r="L4598" s="353"/>
      <c r="M4598" s="352"/>
      <c r="N4598" s="371"/>
      <c r="O4598" s="74"/>
      <c r="P4598" s="74"/>
      <c r="Q4598" s="139"/>
    </row>
    <row r="4599" spans="1:17" x14ac:dyDescent="0.2">
      <c r="A4599" s="357"/>
      <c r="B4599" s="347"/>
      <c r="C4599" s="580"/>
      <c r="D4599" s="349"/>
      <c r="E4599" s="349"/>
      <c r="F4599" s="350"/>
      <c r="G4599" s="349"/>
      <c r="H4599" s="349"/>
      <c r="I4599" s="351"/>
      <c r="J4599" s="352"/>
      <c r="K4599" s="352"/>
      <c r="L4599" s="353"/>
      <c r="M4599" s="352"/>
      <c r="N4599" s="371"/>
      <c r="O4599" s="74"/>
      <c r="P4599" s="74"/>
      <c r="Q4599" s="139"/>
    </row>
    <row r="4600" spans="1:17" x14ac:dyDescent="0.2">
      <c r="A4600" s="357"/>
      <c r="B4600" s="347"/>
      <c r="C4600" s="580"/>
      <c r="D4600" s="349"/>
      <c r="E4600" s="349"/>
      <c r="F4600" s="350"/>
      <c r="G4600" s="349"/>
      <c r="H4600" s="349"/>
      <c r="I4600" s="351"/>
      <c r="J4600" s="352"/>
      <c r="K4600" s="352"/>
      <c r="L4600" s="353"/>
      <c r="M4600" s="352"/>
      <c r="N4600" s="371"/>
      <c r="O4600" s="74"/>
      <c r="P4600" s="74"/>
      <c r="Q4600" s="139"/>
    </row>
    <row r="4601" spans="1:17" x14ac:dyDescent="0.2">
      <c r="A4601" s="357"/>
      <c r="B4601" s="347"/>
      <c r="C4601" s="580"/>
      <c r="D4601" s="349"/>
      <c r="E4601" s="349"/>
      <c r="F4601" s="350"/>
      <c r="G4601" s="349"/>
      <c r="H4601" s="349"/>
      <c r="I4601" s="351"/>
      <c r="J4601" s="352"/>
      <c r="K4601" s="352"/>
      <c r="L4601" s="353"/>
      <c r="M4601" s="352"/>
      <c r="N4601" s="371"/>
      <c r="O4601" s="74"/>
      <c r="P4601" s="74"/>
      <c r="Q4601" s="139"/>
    </row>
    <row r="4602" spans="1:17" x14ac:dyDescent="0.2">
      <c r="A4602" s="357"/>
      <c r="B4602" s="347"/>
      <c r="C4602" s="580"/>
      <c r="D4602" s="349"/>
      <c r="E4602" s="349"/>
      <c r="F4602" s="350"/>
      <c r="G4602" s="349"/>
      <c r="H4602" s="349"/>
      <c r="I4602" s="351"/>
      <c r="J4602" s="352"/>
      <c r="K4602" s="352"/>
      <c r="L4602" s="353"/>
      <c r="M4602" s="352"/>
      <c r="N4602" s="371"/>
      <c r="O4602" s="74"/>
      <c r="P4602" s="74"/>
      <c r="Q4602" s="139"/>
    </row>
    <row r="4603" spans="1:17" x14ac:dyDescent="0.2">
      <c r="A4603" s="357"/>
      <c r="B4603" s="347"/>
      <c r="C4603" s="580"/>
      <c r="D4603" s="349"/>
      <c r="E4603" s="349"/>
      <c r="F4603" s="350"/>
      <c r="G4603" s="349"/>
      <c r="H4603" s="349"/>
      <c r="I4603" s="351"/>
      <c r="J4603" s="352"/>
      <c r="K4603" s="352"/>
      <c r="L4603" s="353"/>
      <c r="M4603" s="352"/>
      <c r="N4603" s="371"/>
      <c r="O4603" s="74"/>
      <c r="P4603" s="74"/>
      <c r="Q4603" s="139"/>
    </row>
    <row r="4604" spans="1:17" x14ac:dyDescent="0.2">
      <c r="A4604" s="357"/>
      <c r="B4604" s="347"/>
      <c r="C4604" s="580"/>
      <c r="D4604" s="349"/>
      <c r="E4604" s="349"/>
      <c r="F4604" s="350"/>
      <c r="G4604" s="349"/>
      <c r="H4604" s="349"/>
      <c r="I4604" s="351"/>
      <c r="J4604" s="352"/>
      <c r="K4604" s="352"/>
      <c r="L4604" s="353"/>
      <c r="M4604" s="352"/>
      <c r="N4604" s="371"/>
      <c r="O4604" s="74"/>
      <c r="P4604" s="74"/>
      <c r="Q4604" s="139"/>
    </row>
    <row r="4605" spans="1:17" x14ac:dyDescent="0.2">
      <c r="A4605" s="357"/>
      <c r="B4605" s="347"/>
      <c r="C4605" s="580"/>
      <c r="D4605" s="349"/>
      <c r="E4605" s="349"/>
      <c r="F4605" s="350"/>
      <c r="G4605" s="349"/>
      <c r="H4605" s="349"/>
      <c r="I4605" s="351"/>
      <c r="J4605" s="352"/>
      <c r="K4605" s="352"/>
      <c r="L4605" s="353"/>
      <c r="M4605" s="352"/>
      <c r="N4605" s="371"/>
      <c r="O4605" s="74"/>
      <c r="P4605" s="74"/>
      <c r="Q4605" s="139"/>
    </row>
    <row r="4606" spans="1:17" x14ac:dyDescent="0.2">
      <c r="A4606" s="357"/>
      <c r="B4606" s="347"/>
      <c r="C4606" s="580"/>
      <c r="D4606" s="349"/>
      <c r="E4606" s="349"/>
      <c r="F4606" s="350"/>
      <c r="G4606" s="349"/>
      <c r="H4606" s="349"/>
      <c r="I4606" s="351"/>
      <c r="J4606" s="352"/>
      <c r="K4606" s="352"/>
      <c r="L4606" s="353"/>
      <c r="M4606" s="352"/>
      <c r="N4606" s="371"/>
      <c r="O4606" s="74"/>
      <c r="P4606" s="74"/>
      <c r="Q4606" s="139"/>
    </row>
    <row r="4607" spans="1:17" x14ac:dyDescent="0.2">
      <c r="A4607" s="357"/>
      <c r="B4607" s="347"/>
      <c r="C4607" s="580"/>
      <c r="D4607" s="349"/>
      <c r="E4607" s="349"/>
      <c r="F4607" s="350"/>
      <c r="G4607" s="349"/>
      <c r="H4607" s="349"/>
      <c r="I4607" s="351"/>
      <c r="J4607" s="352"/>
      <c r="K4607" s="352"/>
      <c r="L4607" s="353"/>
      <c r="M4607" s="352"/>
      <c r="N4607" s="371"/>
      <c r="O4607" s="74"/>
      <c r="P4607" s="74"/>
      <c r="Q4607" s="139"/>
    </row>
    <row r="4608" spans="1:17" x14ac:dyDescent="0.2">
      <c r="A4608" s="357"/>
      <c r="B4608" s="347"/>
      <c r="C4608" s="580"/>
      <c r="D4608" s="349"/>
      <c r="E4608" s="349"/>
      <c r="F4608" s="350"/>
      <c r="G4608" s="349"/>
      <c r="H4608" s="349"/>
      <c r="I4608" s="351"/>
      <c r="J4608" s="352"/>
      <c r="K4608" s="352"/>
      <c r="L4608" s="353"/>
      <c r="M4608" s="352"/>
      <c r="N4608" s="371"/>
      <c r="O4608" s="74"/>
      <c r="P4608" s="74"/>
      <c r="Q4608" s="139"/>
    </row>
    <row r="4609" spans="1:17" x14ac:dyDescent="0.2">
      <c r="A4609" s="357"/>
      <c r="B4609" s="347"/>
      <c r="C4609" s="580"/>
      <c r="D4609" s="349"/>
      <c r="E4609" s="349"/>
      <c r="F4609" s="350"/>
      <c r="G4609" s="349"/>
      <c r="H4609" s="349"/>
      <c r="I4609" s="351"/>
      <c r="J4609" s="352"/>
      <c r="K4609" s="352"/>
      <c r="L4609" s="353"/>
      <c r="M4609" s="352"/>
      <c r="N4609" s="371"/>
      <c r="O4609" s="74"/>
      <c r="P4609" s="74"/>
      <c r="Q4609" s="139"/>
    </row>
    <row r="4610" spans="1:17" x14ac:dyDescent="0.2">
      <c r="A4610" s="357"/>
      <c r="B4610" s="347"/>
      <c r="C4610" s="580"/>
      <c r="D4610" s="349"/>
      <c r="E4610" s="349"/>
      <c r="F4610" s="350"/>
      <c r="G4610" s="349"/>
      <c r="H4610" s="349"/>
      <c r="I4610" s="351"/>
      <c r="J4610" s="352"/>
      <c r="K4610" s="352"/>
      <c r="L4610" s="353"/>
      <c r="M4610" s="352"/>
      <c r="N4610" s="371"/>
      <c r="O4610" s="74"/>
      <c r="P4610" s="74"/>
      <c r="Q4610" s="139"/>
    </row>
    <row r="4611" spans="1:17" x14ac:dyDescent="0.2">
      <c r="A4611" s="357"/>
      <c r="B4611" s="347"/>
      <c r="C4611" s="580"/>
      <c r="D4611" s="349"/>
      <c r="E4611" s="349"/>
      <c r="F4611" s="350"/>
      <c r="G4611" s="349"/>
      <c r="H4611" s="349"/>
      <c r="I4611" s="351"/>
      <c r="J4611" s="352"/>
      <c r="K4611" s="352"/>
      <c r="L4611" s="353"/>
      <c r="M4611" s="352"/>
      <c r="N4611" s="371"/>
      <c r="O4611" s="74"/>
      <c r="P4611" s="74"/>
      <c r="Q4611" s="139"/>
    </row>
    <row r="4612" spans="1:17" x14ac:dyDescent="0.2">
      <c r="A4612" s="357"/>
      <c r="B4612" s="347"/>
      <c r="C4612" s="580"/>
      <c r="D4612" s="349"/>
      <c r="E4612" s="349"/>
      <c r="F4612" s="350"/>
      <c r="G4612" s="349"/>
      <c r="H4612" s="349"/>
      <c r="I4612" s="351"/>
      <c r="J4612" s="352"/>
      <c r="K4612" s="352"/>
      <c r="L4612" s="353"/>
      <c r="M4612" s="352"/>
      <c r="N4612" s="371"/>
      <c r="O4612" s="74"/>
      <c r="P4612" s="74"/>
      <c r="Q4612" s="139"/>
    </row>
    <row r="4613" spans="1:17" x14ac:dyDescent="0.2">
      <c r="A4613" s="357"/>
      <c r="B4613" s="347"/>
      <c r="C4613" s="580"/>
      <c r="D4613" s="349"/>
      <c r="E4613" s="349"/>
      <c r="F4613" s="350"/>
      <c r="G4613" s="349"/>
      <c r="H4613" s="349"/>
      <c r="I4613" s="351"/>
      <c r="J4613" s="352"/>
      <c r="K4613" s="352"/>
      <c r="L4613" s="353"/>
      <c r="M4613" s="352"/>
      <c r="N4613" s="371"/>
      <c r="O4613" s="74"/>
      <c r="P4613" s="74"/>
      <c r="Q4613" s="139"/>
    </row>
    <row r="4614" spans="1:17" x14ac:dyDescent="0.2">
      <c r="A4614" s="357"/>
      <c r="B4614" s="347"/>
      <c r="C4614" s="580"/>
      <c r="D4614" s="349"/>
      <c r="E4614" s="349"/>
      <c r="F4614" s="350"/>
      <c r="G4614" s="349"/>
      <c r="H4614" s="349"/>
      <c r="I4614" s="351"/>
      <c r="J4614" s="352"/>
      <c r="K4614" s="352"/>
      <c r="L4614" s="353"/>
      <c r="M4614" s="352"/>
      <c r="N4614" s="371"/>
      <c r="O4614" s="74"/>
      <c r="P4614" s="74"/>
      <c r="Q4614" s="139"/>
    </row>
    <row r="4615" spans="1:17" x14ac:dyDescent="0.2">
      <c r="A4615" s="357"/>
      <c r="B4615" s="347"/>
      <c r="C4615" s="580"/>
      <c r="D4615" s="349"/>
      <c r="E4615" s="349"/>
      <c r="F4615" s="350"/>
      <c r="G4615" s="349"/>
      <c r="H4615" s="349"/>
      <c r="I4615" s="351"/>
      <c r="J4615" s="352"/>
      <c r="K4615" s="352"/>
      <c r="L4615" s="353"/>
      <c r="M4615" s="352"/>
      <c r="N4615" s="371"/>
      <c r="O4615" s="74"/>
      <c r="P4615" s="74"/>
      <c r="Q4615" s="139"/>
    </row>
    <row r="4616" spans="1:17" x14ac:dyDescent="0.2">
      <c r="A4616" s="357"/>
      <c r="B4616" s="347"/>
      <c r="C4616" s="580"/>
      <c r="D4616" s="349"/>
      <c r="E4616" s="349"/>
      <c r="F4616" s="350"/>
      <c r="G4616" s="349"/>
      <c r="H4616" s="349"/>
      <c r="I4616" s="351"/>
      <c r="J4616" s="352"/>
      <c r="K4616" s="352"/>
      <c r="L4616" s="353"/>
      <c r="M4616" s="352"/>
      <c r="N4616" s="371"/>
      <c r="O4616" s="74"/>
      <c r="P4616" s="74"/>
      <c r="Q4616" s="139"/>
    </row>
    <row r="4617" spans="1:17" x14ac:dyDescent="0.2">
      <c r="A4617" s="357"/>
      <c r="B4617" s="347"/>
      <c r="C4617" s="580"/>
      <c r="D4617" s="349"/>
      <c r="E4617" s="349"/>
      <c r="F4617" s="350"/>
      <c r="G4617" s="349"/>
      <c r="H4617" s="349"/>
      <c r="I4617" s="351"/>
      <c r="J4617" s="352"/>
      <c r="K4617" s="352"/>
      <c r="L4617" s="353"/>
      <c r="M4617" s="352"/>
      <c r="N4617" s="371"/>
      <c r="O4617" s="74"/>
      <c r="P4617" s="74"/>
      <c r="Q4617" s="139"/>
    </row>
    <row r="4618" spans="1:17" x14ac:dyDescent="0.2">
      <c r="A4618" s="357"/>
      <c r="B4618" s="347"/>
      <c r="C4618" s="580"/>
      <c r="D4618" s="349"/>
      <c r="E4618" s="349"/>
      <c r="F4618" s="350"/>
      <c r="G4618" s="349"/>
      <c r="H4618" s="349"/>
      <c r="I4618" s="351"/>
      <c r="J4618" s="352"/>
      <c r="K4618" s="352"/>
      <c r="L4618" s="353"/>
      <c r="M4618" s="352"/>
      <c r="N4618" s="371"/>
      <c r="O4618" s="74"/>
      <c r="P4618" s="74"/>
      <c r="Q4618" s="139"/>
    </row>
    <row r="4619" spans="1:17" x14ac:dyDescent="0.2">
      <c r="A4619" s="357"/>
      <c r="B4619" s="347"/>
      <c r="C4619" s="580"/>
      <c r="D4619" s="349"/>
      <c r="E4619" s="349"/>
      <c r="F4619" s="350"/>
      <c r="G4619" s="349"/>
      <c r="H4619" s="349"/>
      <c r="I4619" s="351"/>
      <c r="J4619" s="352"/>
      <c r="K4619" s="352"/>
      <c r="L4619" s="353"/>
      <c r="M4619" s="352"/>
      <c r="N4619" s="371"/>
      <c r="O4619" s="74"/>
      <c r="P4619" s="74"/>
      <c r="Q4619" s="139"/>
    </row>
    <row r="4620" spans="1:17" x14ac:dyDescent="0.2">
      <c r="A4620" s="357"/>
      <c r="B4620" s="347"/>
      <c r="C4620" s="580"/>
      <c r="D4620" s="349"/>
      <c r="E4620" s="349"/>
      <c r="F4620" s="350"/>
      <c r="G4620" s="349"/>
      <c r="H4620" s="349"/>
      <c r="I4620" s="351"/>
      <c r="J4620" s="352"/>
      <c r="K4620" s="352"/>
      <c r="L4620" s="353"/>
      <c r="M4620" s="352"/>
      <c r="N4620" s="371"/>
      <c r="O4620" s="74"/>
      <c r="P4620" s="74"/>
      <c r="Q4620" s="139"/>
    </row>
    <row r="4621" spans="1:17" x14ac:dyDescent="0.2">
      <c r="A4621" s="357"/>
      <c r="B4621" s="347"/>
      <c r="C4621" s="580"/>
      <c r="D4621" s="349"/>
      <c r="E4621" s="349"/>
      <c r="F4621" s="350"/>
      <c r="G4621" s="349"/>
      <c r="H4621" s="349"/>
      <c r="I4621" s="351"/>
      <c r="J4621" s="352"/>
      <c r="K4621" s="352"/>
      <c r="L4621" s="353"/>
      <c r="M4621" s="352"/>
      <c r="N4621" s="371"/>
      <c r="O4621" s="74"/>
      <c r="P4621" s="74"/>
      <c r="Q4621" s="139"/>
    </row>
    <row r="4622" spans="1:17" x14ac:dyDescent="0.2">
      <c r="A4622" s="357"/>
      <c r="B4622" s="347"/>
      <c r="C4622" s="580"/>
      <c r="D4622" s="349"/>
      <c r="E4622" s="349"/>
      <c r="F4622" s="350"/>
      <c r="G4622" s="349"/>
      <c r="H4622" s="349"/>
      <c r="I4622" s="351"/>
      <c r="J4622" s="352"/>
      <c r="K4622" s="352"/>
      <c r="L4622" s="353"/>
      <c r="M4622" s="352"/>
      <c r="N4622" s="371"/>
      <c r="O4622" s="74"/>
      <c r="P4622" s="74"/>
      <c r="Q4622" s="139"/>
    </row>
    <row r="4623" spans="1:17" x14ac:dyDescent="0.2">
      <c r="A4623" s="357"/>
      <c r="B4623" s="347"/>
      <c r="C4623" s="580"/>
      <c r="D4623" s="349"/>
      <c r="E4623" s="349"/>
      <c r="F4623" s="350"/>
      <c r="G4623" s="349"/>
      <c r="H4623" s="349"/>
      <c r="I4623" s="351"/>
      <c r="J4623" s="352"/>
      <c r="K4623" s="352"/>
      <c r="L4623" s="353"/>
      <c r="M4623" s="352"/>
      <c r="N4623" s="371"/>
      <c r="O4623" s="74"/>
      <c r="P4623" s="74"/>
      <c r="Q4623" s="139"/>
    </row>
    <row r="4624" spans="1:17" x14ac:dyDescent="0.2">
      <c r="A4624" s="357"/>
      <c r="B4624" s="347"/>
      <c r="C4624" s="580"/>
      <c r="D4624" s="349"/>
      <c r="E4624" s="349"/>
      <c r="F4624" s="350"/>
      <c r="G4624" s="349"/>
      <c r="H4624" s="349"/>
      <c r="I4624" s="351"/>
      <c r="J4624" s="352"/>
      <c r="K4624" s="352"/>
      <c r="L4624" s="353"/>
      <c r="M4624" s="352"/>
      <c r="N4624" s="371"/>
      <c r="O4624" s="74"/>
      <c r="P4624" s="74"/>
      <c r="Q4624" s="139"/>
    </row>
    <row r="4625" spans="1:17" x14ac:dyDescent="0.2">
      <c r="A4625" s="357"/>
      <c r="B4625" s="347"/>
      <c r="C4625" s="580"/>
      <c r="D4625" s="349"/>
      <c r="E4625" s="349"/>
      <c r="F4625" s="350"/>
      <c r="G4625" s="349"/>
      <c r="H4625" s="349"/>
      <c r="I4625" s="351"/>
      <c r="J4625" s="352"/>
      <c r="K4625" s="352"/>
      <c r="L4625" s="353"/>
      <c r="M4625" s="352"/>
      <c r="N4625" s="371"/>
      <c r="O4625" s="74"/>
      <c r="P4625" s="74"/>
      <c r="Q4625" s="139"/>
    </row>
    <row r="4626" spans="1:17" x14ac:dyDescent="0.2">
      <c r="A4626" s="357"/>
      <c r="B4626" s="347"/>
      <c r="C4626" s="580"/>
      <c r="D4626" s="349"/>
      <c r="E4626" s="349"/>
      <c r="F4626" s="350"/>
      <c r="G4626" s="349"/>
      <c r="H4626" s="349"/>
      <c r="I4626" s="351"/>
      <c r="J4626" s="352"/>
      <c r="K4626" s="352"/>
      <c r="L4626" s="353"/>
      <c r="M4626" s="352"/>
      <c r="N4626" s="371"/>
      <c r="O4626" s="74"/>
      <c r="P4626" s="74"/>
      <c r="Q4626" s="139"/>
    </row>
    <row r="4627" spans="1:17" x14ac:dyDescent="0.2">
      <c r="A4627" s="357"/>
      <c r="B4627" s="347"/>
      <c r="C4627" s="580"/>
      <c r="D4627" s="349"/>
      <c r="E4627" s="349"/>
      <c r="F4627" s="350"/>
      <c r="G4627" s="349"/>
      <c r="H4627" s="349"/>
      <c r="I4627" s="351"/>
      <c r="J4627" s="352"/>
      <c r="K4627" s="352"/>
      <c r="L4627" s="353"/>
      <c r="M4627" s="352"/>
      <c r="N4627" s="371"/>
      <c r="O4627" s="74"/>
      <c r="P4627" s="74"/>
      <c r="Q4627" s="139"/>
    </row>
    <row r="4628" spans="1:17" x14ac:dyDescent="0.2">
      <c r="A4628" s="357"/>
      <c r="B4628" s="347"/>
      <c r="C4628" s="580"/>
      <c r="D4628" s="349"/>
      <c r="E4628" s="349"/>
      <c r="F4628" s="350"/>
      <c r="G4628" s="349"/>
      <c r="H4628" s="349"/>
      <c r="I4628" s="351"/>
      <c r="J4628" s="352"/>
      <c r="K4628" s="352"/>
      <c r="L4628" s="353"/>
      <c r="M4628" s="352"/>
      <c r="N4628" s="371"/>
      <c r="O4628" s="74"/>
      <c r="P4628" s="74"/>
      <c r="Q4628" s="139"/>
    </row>
    <row r="4629" spans="1:17" x14ac:dyDescent="0.2">
      <c r="A4629" s="357"/>
      <c r="B4629" s="347"/>
      <c r="C4629" s="580"/>
      <c r="D4629" s="349"/>
      <c r="E4629" s="349"/>
      <c r="F4629" s="350"/>
      <c r="G4629" s="349"/>
      <c r="H4629" s="349"/>
      <c r="I4629" s="351"/>
      <c r="J4629" s="352"/>
      <c r="K4629" s="352"/>
      <c r="L4629" s="353"/>
      <c r="M4629" s="352"/>
      <c r="N4629" s="371"/>
      <c r="O4629" s="74"/>
      <c r="P4629" s="74"/>
      <c r="Q4629" s="139"/>
    </row>
    <row r="4630" spans="1:17" x14ac:dyDescent="0.2">
      <c r="A4630" s="357"/>
      <c r="B4630" s="347"/>
      <c r="C4630" s="580"/>
      <c r="D4630" s="349"/>
      <c r="E4630" s="349"/>
      <c r="F4630" s="350"/>
      <c r="G4630" s="349"/>
      <c r="H4630" s="349"/>
      <c r="I4630" s="351"/>
      <c r="J4630" s="352"/>
      <c r="K4630" s="352"/>
      <c r="L4630" s="353"/>
      <c r="M4630" s="352"/>
      <c r="N4630" s="371"/>
      <c r="O4630" s="74"/>
      <c r="P4630" s="74"/>
      <c r="Q4630" s="139"/>
    </row>
    <row r="4631" spans="1:17" x14ac:dyDescent="0.2">
      <c r="A4631" s="357"/>
      <c r="B4631" s="347"/>
      <c r="C4631" s="580"/>
      <c r="D4631" s="349"/>
      <c r="E4631" s="349"/>
      <c r="F4631" s="350"/>
      <c r="G4631" s="349"/>
      <c r="H4631" s="349"/>
      <c r="I4631" s="351"/>
      <c r="J4631" s="352"/>
      <c r="K4631" s="352"/>
      <c r="L4631" s="353"/>
      <c r="M4631" s="352"/>
      <c r="N4631" s="371"/>
      <c r="O4631" s="74"/>
      <c r="P4631" s="74"/>
      <c r="Q4631" s="139"/>
    </row>
    <row r="4632" spans="1:17" x14ac:dyDescent="0.2">
      <c r="A4632" s="357"/>
      <c r="B4632" s="347"/>
      <c r="C4632" s="580"/>
      <c r="D4632" s="349"/>
      <c r="E4632" s="349"/>
      <c r="F4632" s="350"/>
      <c r="G4632" s="349"/>
      <c r="H4632" s="349"/>
      <c r="I4632" s="351"/>
      <c r="J4632" s="352"/>
      <c r="K4632" s="352"/>
      <c r="L4632" s="353"/>
      <c r="M4632" s="352"/>
      <c r="N4632" s="371"/>
      <c r="O4632" s="74"/>
      <c r="P4632" s="74"/>
      <c r="Q4632" s="139"/>
    </row>
    <row r="4633" spans="1:17" x14ac:dyDescent="0.2">
      <c r="A4633" s="357"/>
      <c r="B4633" s="347"/>
      <c r="C4633" s="580"/>
      <c r="D4633" s="349"/>
      <c r="E4633" s="349"/>
      <c r="F4633" s="350"/>
      <c r="G4633" s="349"/>
      <c r="H4633" s="349"/>
      <c r="I4633" s="351"/>
      <c r="J4633" s="352"/>
      <c r="K4633" s="352"/>
      <c r="L4633" s="353"/>
      <c r="M4633" s="352"/>
      <c r="N4633" s="371"/>
      <c r="O4633" s="74"/>
      <c r="P4633" s="74"/>
      <c r="Q4633" s="139"/>
    </row>
    <row r="4634" spans="1:17" x14ac:dyDescent="0.2">
      <c r="A4634" s="357"/>
      <c r="B4634" s="347"/>
      <c r="C4634" s="580"/>
      <c r="D4634" s="349"/>
      <c r="E4634" s="349"/>
      <c r="F4634" s="350"/>
      <c r="G4634" s="349"/>
      <c r="H4634" s="349"/>
      <c r="I4634" s="351"/>
      <c r="J4634" s="352"/>
      <c r="K4634" s="352"/>
      <c r="L4634" s="353"/>
      <c r="M4634" s="352"/>
      <c r="N4634" s="371"/>
      <c r="O4634" s="74"/>
      <c r="P4634" s="74"/>
      <c r="Q4634" s="139"/>
    </row>
    <row r="4635" spans="1:17" x14ac:dyDescent="0.2">
      <c r="A4635" s="357"/>
      <c r="B4635" s="347"/>
      <c r="C4635" s="580"/>
      <c r="D4635" s="349"/>
      <c r="E4635" s="349"/>
      <c r="F4635" s="350"/>
      <c r="G4635" s="349"/>
      <c r="H4635" s="349"/>
      <c r="I4635" s="351"/>
      <c r="J4635" s="352"/>
      <c r="K4635" s="352"/>
      <c r="L4635" s="353"/>
      <c r="M4635" s="352"/>
      <c r="N4635" s="371"/>
      <c r="O4635" s="74"/>
      <c r="P4635" s="74"/>
      <c r="Q4635" s="139"/>
    </row>
    <row r="4636" spans="1:17" x14ac:dyDescent="0.2">
      <c r="A4636" s="357"/>
      <c r="B4636" s="347"/>
      <c r="C4636" s="580"/>
      <c r="D4636" s="349"/>
      <c r="E4636" s="349"/>
      <c r="F4636" s="350"/>
      <c r="G4636" s="349"/>
      <c r="H4636" s="349"/>
      <c r="I4636" s="351"/>
      <c r="J4636" s="352"/>
      <c r="K4636" s="352"/>
      <c r="L4636" s="353"/>
      <c r="M4636" s="352"/>
      <c r="N4636" s="371"/>
      <c r="O4636" s="74"/>
      <c r="P4636" s="74"/>
      <c r="Q4636" s="139"/>
    </row>
    <row r="4637" spans="1:17" x14ac:dyDescent="0.2">
      <c r="A4637" s="357"/>
      <c r="B4637" s="347"/>
      <c r="C4637" s="580"/>
      <c r="D4637" s="349"/>
      <c r="E4637" s="349"/>
      <c r="F4637" s="350"/>
      <c r="G4637" s="349"/>
      <c r="H4637" s="349"/>
      <c r="I4637" s="351"/>
      <c r="J4637" s="352"/>
      <c r="K4637" s="352"/>
      <c r="L4637" s="353"/>
      <c r="M4637" s="352"/>
      <c r="N4637" s="371"/>
      <c r="O4637" s="74"/>
      <c r="P4637" s="74"/>
      <c r="Q4637" s="139"/>
    </row>
    <row r="4638" spans="1:17" x14ac:dyDescent="0.2">
      <c r="A4638" s="357"/>
      <c r="B4638" s="347"/>
      <c r="C4638" s="580"/>
      <c r="D4638" s="349"/>
      <c r="E4638" s="349"/>
      <c r="F4638" s="350"/>
      <c r="G4638" s="349"/>
      <c r="H4638" s="349"/>
      <c r="I4638" s="351"/>
      <c r="J4638" s="352"/>
      <c r="K4638" s="352"/>
      <c r="L4638" s="353"/>
      <c r="M4638" s="352"/>
      <c r="N4638" s="371"/>
      <c r="O4638" s="74"/>
      <c r="P4638" s="74"/>
      <c r="Q4638" s="139"/>
    </row>
    <row r="4639" spans="1:17" x14ac:dyDescent="0.2">
      <c r="A4639" s="357"/>
      <c r="B4639" s="347"/>
      <c r="C4639" s="580"/>
      <c r="D4639" s="349"/>
      <c r="E4639" s="349"/>
      <c r="F4639" s="350"/>
      <c r="G4639" s="349"/>
      <c r="H4639" s="349"/>
      <c r="I4639" s="351"/>
      <c r="J4639" s="352"/>
      <c r="K4639" s="352"/>
      <c r="L4639" s="353"/>
      <c r="M4639" s="352"/>
      <c r="N4639" s="371"/>
      <c r="O4639" s="74"/>
      <c r="P4639" s="74"/>
      <c r="Q4639" s="139"/>
    </row>
    <row r="4640" spans="1:17" x14ac:dyDescent="0.2">
      <c r="A4640" s="357"/>
      <c r="B4640" s="347"/>
      <c r="C4640" s="580"/>
      <c r="D4640" s="349"/>
      <c r="E4640" s="349"/>
      <c r="F4640" s="350"/>
      <c r="G4640" s="349"/>
      <c r="H4640" s="349"/>
      <c r="I4640" s="351"/>
      <c r="J4640" s="352"/>
      <c r="K4640" s="352"/>
      <c r="L4640" s="353"/>
      <c r="M4640" s="352"/>
      <c r="N4640" s="371"/>
      <c r="O4640" s="74"/>
      <c r="P4640" s="74"/>
      <c r="Q4640" s="139"/>
    </row>
    <row r="4641" spans="1:17" x14ac:dyDescent="0.2">
      <c r="A4641" s="357"/>
      <c r="B4641" s="347"/>
      <c r="C4641" s="580"/>
      <c r="D4641" s="349"/>
      <c r="E4641" s="349"/>
      <c r="F4641" s="350"/>
      <c r="G4641" s="349"/>
      <c r="H4641" s="349"/>
      <c r="I4641" s="351"/>
      <c r="J4641" s="352"/>
      <c r="K4641" s="352"/>
      <c r="L4641" s="353"/>
      <c r="M4641" s="352"/>
      <c r="N4641" s="371"/>
      <c r="O4641" s="74"/>
      <c r="P4641" s="74"/>
      <c r="Q4641" s="139"/>
    </row>
    <row r="4642" spans="1:17" x14ac:dyDescent="0.2">
      <c r="A4642" s="357"/>
      <c r="B4642" s="347"/>
      <c r="C4642" s="580"/>
      <c r="D4642" s="349"/>
      <c r="E4642" s="349"/>
      <c r="F4642" s="350"/>
      <c r="G4642" s="349"/>
      <c r="H4642" s="349"/>
      <c r="I4642" s="351"/>
      <c r="J4642" s="352"/>
      <c r="K4642" s="352"/>
      <c r="L4642" s="353"/>
      <c r="M4642" s="352"/>
      <c r="N4642" s="371"/>
      <c r="O4642" s="74"/>
      <c r="P4642" s="74"/>
      <c r="Q4642" s="139"/>
    </row>
    <row r="4643" spans="1:17" x14ac:dyDescent="0.2">
      <c r="A4643" s="357"/>
      <c r="B4643" s="347"/>
      <c r="C4643" s="580"/>
      <c r="D4643" s="349"/>
      <c r="E4643" s="349"/>
      <c r="F4643" s="350"/>
      <c r="G4643" s="349"/>
      <c r="H4643" s="349"/>
      <c r="I4643" s="351"/>
      <c r="J4643" s="352"/>
      <c r="K4643" s="352"/>
      <c r="L4643" s="353"/>
      <c r="M4643" s="352"/>
      <c r="N4643" s="371"/>
      <c r="O4643" s="74"/>
      <c r="P4643" s="74"/>
      <c r="Q4643" s="139"/>
    </row>
    <row r="4644" spans="1:17" x14ac:dyDescent="0.2">
      <c r="A4644" s="357"/>
      <c r="B4644" s="347"/>
      <c r="C4644" s="580"/>
      <c r="D4644" s="349"/>
      <c r="E4644" s="349"/>
      <c r="F4644" s="350"/>
      <c r="G4644" s="349"/>
      <c r="H4644" s="349"/>
      <c r="I4644" s="351"/>
      <c r="J4644" s="352"/>
      <c r="K4644" s="352"/>
      <c r="L4644" s="353"/>
      <c r="M4644" s="352"/>
      <c r="N4644" s="371"/>
      <c r="O4644" s="74"/>
      <c r="P4644" s="74"/>
      <c r="Q4644" s="139"/>
    </row>
    <row r="4645" spans="1:17" x14ac:dyDescent="0.2">
      <c r="A4645" s="357"/>
      <c r="B4645" s="347"/>
      <c r="C4645" s="580"/>
      <c r="D4645" s="349"/>
      <c r="E4645" s="349"/>
      <c r="F4645" s="350"/>
      <c r="G4645" s="349"/>
      <c r="H4645" s="349"/>
      <c r="I4645" s="351"/>
      <c r="J4645" s="352"/>
      <c r="K4645" s="352"/>
      <c r="L4645" s="353"/>
      <c r="M4645" s="352"/>
      <c r="N4645" s="371"/>
      <c r="O4645" s="74"/>
      <c r="P4645" s="74"/>
      <c r="Q4645" s="139"/>
    </row>
    <row r="4646" spans="1:17" x14ac:dyDescent="0.2">
      <c r="A4646" s="357"/>
      <c r="B4646" s="347"/>
      <c r="C4646" s="580"/>
      <c r="D4646" s="349"/>
      <c r="E4646" s="349"/>
      <c r="F4646" s="350"/>
      <c r="G4646" s="349"/>
      <c r="H4646" s="349"/>
      <c r="I4646" s="351"/>
      <c r="J4646" s="352"/>
      <c r="K4646" s="352"/>
      <c r="L4646" s="353"/>
      <c r="M4646" s="352"/>
      <c r="N4646" s="371"/>
      <c r="O4646" s="74"/>
      <c r="P4646" s="74"/>
      <c r="Q4646" s="139"/>
    </row>
    <row r="4647" spans="1:17" x14ac:dyDescent="0.2">
      <c r="A4647" s="357"/>
      <c r="B4647" s="347"/>
      <c r="C4647" s="580"/>
      <c r="D4647" s="349"/>
      <c r="E4647" s="349"/>
      <c r="F4647" s="350"/>
      <c r="G4647" s="349"/>
      <c r="H4647" s="349"/>
      <c r="I4647" s="351"/>
      <c r="J4647" s="352"/>
      <c r="K4647" s="352"/>
      <c r="L4647" s="353"/>
      <c r="M4647" s="352"/>
      <c r="N4647" s="371"/>
      <c r="O4647" s="74"/>
      <c r="P4647" s="74"/>
      <c r="Q4647" s="139"/>
    </row>
    <row r="4648" spans="1:17" x14ac:dyDescent="0.2">
      <c r="A4648" s="357"/>
      <c r="B4648" s="347"/>
      <c r="C4648" s="580"/>
      <c r="D4648" s="349"/>
      <c r="E4648" s="349"/>
      <c r="F4648" s="350"/>
      <c r="G4648" s="349"/>
      <c r="H4648" s="349"/>
      <c r="I4648" s="351"/>
      <c r="J4648" s="352"/>
      <c r="K4648" s="352"/>
      <c r="L4648" s="353"/>
      <c r="M4648" s="352"/>
      <c r="N4648" s="371"/>
      <c r="O4648" s="74"/>
      <c r="P4648" s="74"/>
      <c r="Q4648" s="139"/>
    </row>
    <row r="4649" spans="1:17" x14ac:dyDescent="0.2">
      <c r="A4649" s="357"/>
      <c r="B4649" s="347"/>
      <c r="C4649" s="580"/>
      <c r="D4649" s="349"/>
      <c r="E4649" s="349"/>
      <c r="F4649" s="350"/>
      <c r="G4649" s="349"/>
      <c r="H4649" s="349"/>
      <c r="I4649" s="351"/>
      <c r="J4649" s="352"/>
      <c r="K4649" s="352"/>
      <c r="L4649" s="353"/>
      <c r="M4649" s="352"/>
      <c r="N4649" s="371"/>
      <c r="O4649" s="74"/>
      <c r="P4649" s="74"/>
      <c r="Q4649" s="139"/>
    </row>
    <row r="4650" spans="1:17" x14ac:dyDescent="0.2">
      <c r="A4650" s="357"/>
      <c r="B4650" s="347"/>
      <c r="C4650" s="580"/>
      <c r="D4650" s="349"/>
      <c r="E4650" s="349"/>
      <c r="F4650" s="350"/>
      <c r="G4650" s="349"/>
      <c r="H4650" s="349"/>
      <c r="I4650" s="351"/>
      <c r="J4650" s="352"/>
      <c r="K4650" s="352"/>
      <c r="L4650" s="353"/>
      <c r="M4650" s="352"/>
      <c r="N4650" s="371"/>
      <c r="O4650" s="74"/>
      <c r="P4650" s="74"/>
      <c r="Q4650" s="139"/>
    </row>
    <row r="4651" spans="1:17" x14ac:dyDescent="0.2">
      <c r="A4651" s="357"/>
      <c r="B4651" s="347"/>
      <c r="C4651" s="580"/>
      <c r="D4651" s="349"/>
      <c r="E4651" s="349"/>
      <c r="F4651" s="350"/>
      <c r="G4651" s="349"/>
      <c r="H4651" s="349"/>
      <c r="I4651" s="351"/>
      <c r="J4651" s="352"/>
      <c r="K4651" s="352"/>
      <c r="L4651" s="353"/>
      <c r="M4651" s="352"/>
      <c r="N4651" s="371"/>
      <c r="O4651" s="74"/>
      <c r="P4651" s="74"/>
      <c r="Q4651" s="139"/>
    </row>
    <row r="4652" spans="1:17" x14ac:dyDescent="0.2">
      <c r="A4652" s="357"/>
      <c r="B4652" s="347"/>
      <c r="C4652" s="580"/>
      <c r="D4652" s="349"/>
      <c r="E4652" s="349"/>
      <c r="F4652" s="350"/>
      <c r="G4652" s="349"/>
      <c r="H4652" s="349"/>
      <c r="I4652" s="351"/>
      <c r="J4652" s="352"/>
      <c r="K4652" s="352"/>
      <c r="L4652" s="353"/>
      <c r="M4652" s="352"/>
      <c r="N4652" s="371"/>
      <c r="O4652" s="74"/>
      <c r="P4652" s="74"/>
      <c r="Q4652" s="139"/>
    </row>
    <row r="4653" spans="1:17" x14ac:dyDescent="0.2">
      <c r="A4653" s="357"/>
      <c r="B4653" s="347"/>
      <c r="C4653" s="580"/>
      <c r="D4653" s="349"/>
      <c r="E4653" s="349"/>
      <c r="F4653" s="350"/>
      <c r="G4653" s="349"/>
      <c r="H4653" s="349"/>
      <c r="I4653" s="351"/>
      <c r="J4653" s="352"/>
      <c r="K4653" s="352"/>
      <c r="L4653" s="353"/>
      <c r="M4653" s="352"/>
      <c r="N4653" s="371"/>
      <c r="O4653" s="74"/>
      <c r="P4653" s="74"/>
      <c r="Q4653" s="139"/>
    </row>
    <row r="4654" spans="1:17" x14ac:dyDescent="0.2">
      <c r="A4654" s="357"/>
      <c r="B4654" s="347"/>
      <c r="C4654" s="580"/>
      <c r="D4654" s="349"/>
      <c r="E4654" s="349"/>
      <c r="F4654" s="350"/>
      <c r="G4654" s="349"/>
      <c r="H4654" s="349"/>
      <c r="I4654" s="351"/>
      <c r="J4654" s="352"/>
      <c r="K4654" s="352"/>
      <c r="L4654" s="353"/>
      <c r="M4654" s="352"/>
      <c r="N4654" s="371"/>
      <c r="O4654" s="74"/>
      <c r="P4654" s="74"/>
      <c r="Q4654" s="139"/>
    </row>
    <row r="4655" spans="1:17" x14ac:dyDescent="0.2">
      <c r="A4655" s="357"/>
      <c r="B4655" s="347"/>
      <c r="C4655" s="580"/>
      <c r="D4655" s="349"/>
      <c r="E4655" s="349"/>
      <c r="F4655" s="350"/>
      <c r="G4655" s="349"/>
      <c r="H4655" s="349"/>
      <c r="I4655" s="351"/>
      <c r="J4655" s="352"/>
      <c r="K4655" s="352"/>
      <c r="L4655" s="353"/>
      <c r="M4655" s="352"/>
      <c r="N4655" s="371"/>
      <c r="O4655" s="74"/>
      <c r="P4655" s="74"/>
      <c r="Q4655" s="139"/>
    </row>
    <row r="4656" spans="1:17" x14ac:dyDescent="0.2">
      <c r="A4656" s="357"/>
      <c r="B4656" s="347"/>
      <c r="C4656" s="580"/>
      <c r="D4656" s="349"/>
      <c r="E4656" s="349"/>
      <c r="F4656" s="350"/>
      <c r="G4656" s="349"/>
      <c r="H4656" s="349"/>
      <c r="I4656" s="351"/>
      <c r="J4656" s="352"/>
      <c r="K4656" s="352"/>
      <c r="L4656" s="353"/>
      <c r="M4656" s="352"/>
      <c r="N4656" s="371"/>
      <c r="O4656" s="74"/>
      <c r="P4656" s="74"/>
      <c r="Q4656" s="139"/>
    </row>
    <row r="4657" spans="1:17" x14ac:dyDescent="0.2">
      <c r="A4657" s="357"/>
      <c r="B4657" s="347"/>
      <c r="C4657" s="580"/>
      <c r="D4657" s="349"/>
      <c r="E4657" s="349"/>
      <c r="F4657" s="350"/>
      <c r="G4657" s="349"/>
      <c r="H4657" s="349"/>
      <c r="I4657" s="351"/>
      <c r="J4657" s="352"/>
      <c r="K4657" s="352"/>
      <c r="L4657" s="353"/>
      <c r="M4657" s="352"/>
      <c r="N4657" s="371"/>
      <c r="O4657" s="74"/>
      <c r="P4657" s="74"/>
      <c r="Q4657" s="139"/>
    </row>
    <row r="4658" spans="1:17" x14ac:dyDescent="0.2">
      <c r="A4658" s="357"/>
      <c r="B4658" s="347"/>
      <c r="C4658" s="580"/>
      <c r="D4658" s="349"/>
      <c r="E4658" s="349"/>
      <c r="F4658" s="350"/>
      <c r="G4658" s="349"/>
      <c r="H4658" s="349"/>
      <c r="I4658" s="351"/>
      <c r="J4658" s="352"/>
      <c r="K4658" s="352"/>
      <c r="L4658" s="353"/>
      <c r="M4658" s="352"/>
      <c r="N4658" s="371"/>
      <c r="O4658" s="74"/>
      <c r="P4658" s="74"/>
      <c r="Q4658" s="139"/>
    </row>
    <row r="4659" spans="1:17" x14ac:dyDescent="0.2">
      <c r="A4659" s="357"/>
      <c r="B4659" s="347"/>
      <c r="C4659" s="580"/>
      <c r="D4659" s="349"/>
      <c r="E4659" s="349"/>
      <c r="F4659" s="350"/>
      <c r="G4659" s="349"/>
      <c r="H4659" s="349"/>
      <c r="I4659" s="351"/>
      <c r="J4659" s="352"/>
      <c r="K4659" s="352"/>
      <c r="L4659" s="353"/>
      <c r="M4659" s="352"/>
      <c r="N4659" s="371"/>
      <c r="O4659" s="74"/>
      <c r="P4659" s="74"/>
      <c r="Q4659" s="139"/>
    </row>
    <row r="4660" spans="1:17" x14ac:dyDescent="0.2">
      <c r="A4660" s="357"/>
      <c r="B4660" s="347"/>
      <c r="C4660" s="580"/>
      <c r="D4660" s="349"/>
      <c r="E4660" s="349"/>
      <c r="F4660" s="350"/>
      <c r="G4660" s="349"/>
      <c r="H4660" s="349"/>
      <c r="I4660" s="351"/>
      <c r="J4660" s="352"/>
      <c r="K4660" s="352"/>
      <c r="L4660" s="353"/>
      <c r="M4660" s="352"/>
      <c r="N4660" s="371"/>
      <c r="O4660" s="74"/>
      <c r="P4660" s="74"/>
      <c r="Q4660" s="139"/>
    </row>
    <row r="4661" spans="1:17" x14ac:dyDescent="0.2">
      <c r="A4661" s="357"/>
      <c r="B4661" s="347"/>
      <c r="C4661" s="580"/>
      <c r="D4661" s="349"/>
      <c r="E4661" s="349"/>
      <c r="F4661" s="350"/>
      <c r="G4661" s="349"/>
      <c r="H4661" s="349"/>
      <c r="I4661" s="351"/>
      <c r="J4661" s="352"/>
      <c r="K4661" s="352"/>
      <c r="L4661" s="353"/>
      <c r="M4661" s="352"/>
      <c r="N4661" s="371"/>
      <c r="O4661" s="74"/>
      <c r="P4661" s="74"/>
      <c r="Q4661" s="139"/>
    </row>
    <row r="4662" spans="1:17" x14ac:dyDescent="0.2">
      <c r="A4662" s="357"/>
      <c r="B4662" s="347"/>
      <c r="C4662" s="580"/>
      <c r="D4662" s="349"/>
      <c r="E4662" s="349"/>
      <c r="F4662" s="350"/>
      <c r="G4662" s="349"/>
      <c r="H4662" s="349"/>
      <c r="I4662" s="351"/>
      <c r="J4662" s="352"/>
      <c r="K4662" s="352"/>
      <c r="L4662" s="353"/>
      <c r="M4662" s="352"/>
      <c r="N4662" s="371"/>
      <c r="O4662" s="74"/>
      <c r="P4662" s="74"/>
      <c r="Q4662" s="139"/>
    </row>
    <row r="4663" spans="1:17" x14ac:dyDescent="0.2">
      <c r="A4663" s="357"/>
      <c r="B4663" s="347"/>
      <c r="C4663" s="580"/>
      <c r="D4663" s="349"/>
      <c r="E4663" s="349"/>
      <c r="F4663" s="350"/>
      <c r="G4663" s="349"/>
      <c r="H4663" s="349"/>
      <c r="I4663" s="351"/>
      <c r="J4663" s="352"/>
      <c r="K4663" s="352"/>
      <c r="L4663" s="353"/>
      <c r="M4663" s="352"/>
      <c r="N4663" s="371"/>
      <c r="O4663" s="74"/>
      <c r="P4663" s="74"/>
      <c r="Q4663" s="139"/>
    </row>
    <row r="4664" spans="1:17" x14ac:dyDescent="0.2">
      <c r="A4664" s="357"/>
      <c r="B4664" s="347"/>
      <c r="C4664" s="580"/>
      <c r="D4664" s="349"/>
      <c r="E4664" s="349"/>
      <c r="F4664" s="350"/>
      <c r="G4664" s="349"/>
      <c r="H4664" s="349"/>
      <c r="I4664" s="351"/>
      <c r="J4664" s="352"/>
      <c r="K4664" s="352"/>
      <c r="L4664" s="353"/>
      <c r="M4664" s="352"/>
      <c r="N4664" s="371"/>
      <c r="O4664" s="74"/>
      <c r="P4664" s="74"/>
      <c r="Q4664" s="139"/>
    </row>
    <row r="4665" spans="1:17" x14ac:dyDescent="0.2">
      <c r="A4665" s="357"/>
      <c r="B4665" s="347"/>
      <c r="C4665" s="580"/>
      <c r="D4665" s="349"/>
      <c r="E4665" s="349"/>
      <c r="F4665" s="350"/>
      <c r="G4665" s="349"/>
      <c r="H4665" s="349"/>
      <c r="I4665" s="351"/>
      <c r="J4665" s="352"/>
      <c r="K4665" s="352"/>
      <c r="L4665" s="353"/>
      <c r="M4665" s="352"/>
      <c r="N4665" s="371"/>
      <c r="O4665" s="74"/>
      <c r="P4665" s="74"/>
      <c r="Q4665" s="139"/>
    </row>
    <row r="4666" spans="1:17" x14ac:dyDescent="0.2">
      <c r="A4666" s="357"/>
      <c r="B4666" s="347"/>
      <c r="C4666" s="580"/>
      <c r="D4666" s="349"/>
      <c r="E4666" s="349"/>
      <c r="F4666" s="350"/>
      <c r="G4666" s="349"/>
      <c r="H4666" s="349"/>
      <c r="I4666" s="351"/>
      <c r="J4666" s="352"/>
      <c r="K4666" s="352"/>
      <c r="L4666" s="353"/>
      <c r="M4666" s="352"/>
      <c r="N4666" s="371"/>
      <c r="O4666" s="74"/>
      <c r="P4666" s="74"/>
      <c r="Q4666" s="139"/>
    </row>
    <row r="4667" spans="1:17" x14ac:dyDescent="0.2">
      <c r="A4667" s="357"/>
      <c r="B4667" s="347"/>
      <c r="C4667" s="580"/>
      <c r="D4667" s="349"/>
      <c r="E4667" s="349"/>
      <c r="F4667" s="350"/>
      <c r="G4667" s="349"/>
      <c r="H4667" s="349"/>
      <c r="I4667" s="351"/>
      <c r="J4667" s="352"/>
      <c r="K4667" s="352"/>
      <c r="L4667" s="353"/>
      <c r="M4667" s="352"/>
      <c r="N4667" s="371"/>
      <c r="O4667" s="74"/>
      <c r="P4667" s="74"/>
      <c r="Q4667" s="139"/>
    </row>
    <row r="4668" spans="1:17" x14ac:dyDescent="0.2">
      <c r="A4668" s="357"/>
      <c r="B4668" s="347"/>
      <c r="C4668" s="580"/>
      <c r="D4668" s="349"/>
      <c r="E4668" s="349"/>
      <c r="F4668" s="350"/>
      <c r="G4668" s="349"/>
      <c r="H4668" s="349"/>
      <c r="I4668" s="351"/>
      <c r="J4668" s="352"/>
      <c r="K4668" s="352"/>
      <c r="L4668" s="353"/>
      <c r="M4668" s="352"/>
      <c r="N4668" s="371"/>
      <c r="O4668" s="74"/>
      <c r="P4668" s="74"/>
      <c r="Q4668" s="139"/>
    </row>
    <row r="4669" spans="1:17" x14ac:dyDescent="0.2">
      <c r="A4669" s="357"/>
      <c r="B4669" s="347"/>
      <c r="C4669" s="580"/>
      <c r="D4669" s="349"/>
      <c r="E4669" s="349"/>
      <c r="F4669" s="350"/>
      <c r="G4669" s="349"/>
      <c r="H4669" s="349"/>
      <c r="I4669" s="351"/>
      <c r="J4669" s="352"/>
      <c r="K4669" s="352"/>
      <c r="L4669" s="353"/>
      <c r="M4669" s="352"/>
      <c r="N4669" s="371"/>
      <c r="O4669" s="74"/>
      <c r="P4669" s="74"/>
      <c r="Q4669" s="139"/>
    </row>
    <row r="4670" spans="1:17" x14ac:dyDescent="0.2">
      <c r="A4670" s="357"/>
      <c r="B4670" s="347"/>
      <c r="C4670" s="580"/>
      <c r="D4670" s="349"/>
      <c r="E4670" s="349"/>
      <c r="F4670" s="350"/>
      <c r="G4670" s="349"/>
      <c r="H4670" s="349"/>
      <c r="I4670" s="351"/>
      <c r="J4670" s="352"/>
      <c r="K4670" s="352"/>
      <c r="L4670" s="353"/>
      <c r="M4670" s="352"/>
      <c r="N4670" s="371"/>
      <c r="O4670" s="74"/>
      <c r="P4670" s="74"/>
      <c r="Q4670" s="139"/>
    </row>
    <row r="4671" spans="1:17" x14ac:dyDescent="0.2">
      <c r="A4671" s="357"/>
      <c r="B4671" s="347"/>
      <c r="C4671" s="580"/>
      <c r="D4671" s="349"/>
      <c r="E4671" s="349"/>
      <c r="F4671" s="350"/>
      <c r="G4671" s="349"/>
      <c r="H4671" s="349"/>
      <c r="I4671" s="351"/>
      <c r="J4671" s="352"/>
      <c r="K4671" s="352"/>
      <c r="L4671" s="353"/>
      <c r="M4671" s="352"/>
      <c r="N4671" s="371"/>
      <c r="O4671" s="74"/>
      <c r="P4671" s="74"/>
      <c r="Q4671" s="139"/>
    </row>
    <row r="4672" spans="1:17" x14ac:dyDescent="0.2">
      <c r="A4672" s="357"/>
      <c r="B4672" s="347"/>
      <c r="C4672" s="580"/>
      <c r="D4672" s="349"/>
      <c r="E4672" s="349"/>
      <c r="F4672" s="350"/>
      <c r="G4672" s="349"/>
      <c r="H4672" s="349"/>
      <c r="I4672" s="351"/>
      <c r="J4672" s="352"/>
      <c r="K4672" s="352"/>
      <c r="L4672" s="353"/>
      <c r="M4672" s="352"/>
      <c r="N4672" s="371"/>
      <c r="O4672" s="74"/>
      <c r="P4672" s="74"/>
      <c r="Q4672" s="139"/>
    </row>
    <row r="4673" spans="1:17" x14ac:dyDescent="0.2">
      <c r="A4673" s="357"/>
      <c r="B4673" s="347"/>
      <c r="C4673" s="580"/>
      <c r="D4673" s="349"/>
      <c r="E4673" s="349"/>
      <c r="F4673" s="350"/>
      <c r="G4673" s="349"/>
      <c r="H4673" s="349"/>
      <c r="I4673" s="351"/>
      <c r="J4673" s="352"/>
      <c r="K4673" s="352"/>
      <c r="L4673" s="353"/>
      <c r="M4673" s="352"/>
      <c r="N4673" s="371"/>
      <c r="O4673" s="74"/>
      <c r="P4673" s="74"/>
      <c r="Q4673" s="139"/>
    </row>
    <row r="4674" spans="1:17" x14ac:dyDescent="0.2">
      <c r="A4674" s="357"/>
      <c r="B4674" s="347"/>
      <c r="C4674" s="580"/>
      <c r="D4674" s="349"/>
      <c r="E4674" s="349"/>
      <c r="F4674" s="350"/>
      <c r="G4674" s="349"/>
      <c r="H4674" s="349"/>
      <c r="I4674" s="351"/>
      <c r="J4674" s="352"/>
      <c r="K4674" s="352"/>
      <c r="L4674" s="353"/>
      <c r="M4674" s="352"/>
      <c r="N4674" s="371"/>
      <c r="O4674" s="74"/>
      <c r="P4674" s="74"/>
      <c r="Q4674" s="139"/>
    </row>
    <row r="4675" spans="1:17" x14ac:dyDescent="0.2">
      <c r="A4675" s="357"/>
      <c r="B4675" s="347"/>
      <c r="C4675" s="580"/>
      <c r="D4675" s="349"/>
      <c r="E4675" s="349"/>
      <c r="F4675" s="350"/>
      <c r="G4675" s="349"/>
      <c r="H4675" s="349"/>
      <c r="I4675" s="351"/>
      <c r="J4675" s="352"/>
      <c r="K4675" s="352"/>
      <c r="L4675" s="353"/>
      <c r="M4675" s="352"/>
      <c r="N4675" s="371"/>
      <c r="O4675" s="74"/>
      <c r="P4675" s="74"/>
      <c r="Q4675" s="139"/>
    </row>
    <row r="4676" spans="1:17" x14ac:dyDescent="0.2">
      <c r="A4676" s="357"/>
      <c r="B4676" s="347"/>
      <c r="C4676" s="580"/>
      <c r="D4676" s="349"/>
      <c r="E4676" s="349"/>
      <c r="F4676" s="350"/>
      <c r="G4676" s="349"/>
      <c r="H4676" s="349"/>
      <c r="I4676" s="351"/>
      <c r="J4676" s="352"/>
      <c r="K4676" s="352"/>
      <c r="L4676" s="353"/>
      <c r="M4676" s="352"/>
      <c r="N4676" s="371"/>
      <c r="O4676" s="74"/>
      <c r="P4676" s="74"/>
      <c r="Q4676" s="139"/>
    </row>
    <row r="4677" spans="1:17" x14ac:dyDescent="0.2">
      <c r="A4677" s="357"/>
      <c r="B4677" s="347"/>
      <c r="C4677" s="580"/>
      <c r="D4677" s="349"/>
      <c r="E4677" s="349"/>
      <c r="F4677" s="350"/>
      <c r="G4677" s="349"/>
      <c r="H4677" s="349"/>
      <c r="I4677" s="351"/>
      <c r="J4677" s="352"/>
      <c r="K4677" s="352"/>
      <c r="L4677" s="353"/>
      <c r="M4677" s="352"/>
      <c r="N4677" s="371"/>
      <c r="O4677" s="74"/>
      <c r="P4677" s="74"/>
      <c r="Q4677" s="139"/>
    </row>
    <row r="4678" spans="1:17" x14ac:dyDescent="0.2">
      <c r="A4678" s="357"/>
      <c r="B4678" s="347"/>
      <c r="C4678" s="580"/>
      <c r="D4678" s="349"/>
      <c r="E4678" s="349"/>
      <c r="F4678" s="350"/>
      <c r="G4678" s="349"/>
      <c r="H4678" s="349"/>
      <c r="I4678" s="351"/>
      <c r="J4678" s="352"/>
      <c r="K4678" s="352"/>
      <c r="L4678" s="353"/>
      <c r="M4678" s="352"/>
      <c r="N4678" s="371"/>
      <c r="O4678" s="74"/>
      <c r="P4678" s="74"/>
      <c r="Q4678" s="139"/>
    </row>
    <row r="4679" spans="1:17" x14ac:dyDescent="0.2">
      <c r="A4679" s="357"/>
      <c r="B4679" s="347"/>
      <c r="C4679" s="580"/>
      <c r="D4679" s="349"/>
      <c r="E4679" s="349"/>
      <c r="F4679" s="350"/>
      <c r="G4679" s="349"/>
      <c r="H4679" s="349"/>
      <c r="I4679" s="351"/>
      <c r="J4679" s="352"/>
      <c r="K4679" s="352"/>
      <c r="L4679" s="353"/>
      <c r="M4679" s="352"/>
      <c r="N4679" s="371"/>
      <c r="O4679" s="74"/>
      <c r="P4679" s="74"/>
      <c r="Q4679" s="139"/>
    </row>
    <row r="4680" spans="1:17" x14ac:dyDescent="0.2">
      <c r="A4680" s="357"/>
      <c r="B4680" s="347"/>
      <c r="C4680" s="580"/>
      <c r="D4680" s="349"/>
      <c r="E4680" s="349"/>
      <c r="F4680" s="350"/>
      <c r="G4680" s="349"/>
      <c r="H4680" s="349"/>
      <c r="I4680" s="351"/>
      <c r="J4680" s="352"/>
      <c r="K4680" s="352"/>
      <c r="L4680" s="353"/>
      <c r="M4680" s="352"/>
      <c r="N4680" s="371"/>
      <c r="O4680" s="74"/>
      <c r="P4680" s="74"/>
      <c r="Q4680" s="139"/>
    </row>
    <row r="4681" spans="1:17" x14ac:dyDescent="0.2">
      <c r="A4681" s="357"/>
      <c r="B4681" s="347"/>
      <c r="C4681" s="580"/>
      <c r="D4681" s="349"/>
      <c r="E4681" s="349"/>
      <c r="F4681" s="350"/>
      <c r="G4681" s="349"/>
      <c r="H4681" s="349"/>
      <c r="I4681" s="351"/>
      <c r="J4681" s="352"/>
      <c r="K4681" s="352"/>
      <c r="L4681" s="353"/>
      <c r="M4681" s="352"/>
      <c r="N4681" s="371"/>
      <c r="O4681" s="74"/>
      <c r="P4681" s="74"/>
      <c r="Q4681" s="139"/>
    </row>
    <row r="4682" spans="1:17" x14ac:dyDescent="0.2">
      <c r="A4682" s="357"/>
      <c r="B4682" s="347"/>
      <c r="C4682" s="580"/>
      <c r="D4682" s="349"/>
      <c r="E4682" s="349"/>
      <c r="F4682" s="350"/>
      <c r="G4682" s="349"/>
      <c r="H4682" s="349"/>
      <c r="I4682" s="351"/>
      <c r="J4682" s="352"/>
      <c r="K4682" s="352"/>
      <c r="L4682" s="353"/>
      <c r="M4682" s="352"/>
      <c r="N4682" s="371"/>
      <c r="O4682" s="74"/>
      <c r="P4682" s="74"/>
      <c r="Q4682" s="139"/>
    </row>
    <row r="4683" spans="1:17" x14ac:dyDescent="0.2">
      <c r="A4683" s="357"/>
      <c r="B4683" s="347"/>
      <c r="C4683" s="580"/>
      <c r="D4683" s="349"/>
      <c r="E4683" s="349"/>
      <c r="F4683" s="350"/>
      <c r="G4683" s="349"/>
      <c r="H4683" s="349"/>
      <c r="I4683" s="351"/>
      <c r="J4683" s="352"/>
      <c r="K4683" s="352"/>
      <c r="L4683" s="353"/>
      <c r="M4683" s="352"/>
      <c r="N4683" s="371"/>
      <c r="O4683" s="74"/>
      <c r="P4683" s="74"/>
      <c r="Q4683" s="139"/>
    </row>
    <row r="4684" spans="1:17" x14ac:dyDescent="0.2">
      <c r="A4684" s="357"/>
      <c r="B4684" s="347"/>
      <c r="C4684" s="580"/>
      <c r="D4684" s="349"/>
      <c r="E4684" s="349"/>
      <c r="F4684" s="350"/>
      <c r="G4684" s="349"/>
      <c r="H4684" s="349"/>
      <c r="I4684" s="351"/>
      <c r="J4684" s="352"/>
      <c r="K4684" s="352"/>
      <c r="L4684" s="353"/>
      <c r="M4684" s="352"/>
      <c r="N4684" s="371"/>
      <c r="O4684" s="74"/>
      <c r="P4684" s="74"/>
      <c r="Q4684" s="139"/>
    </row>
    <row r="4685" spans="1:17" x14ac:dyDescent="0.2">
      <c r="A4685" s="357"/>
      <c r="B4685" s="347"/>
      <c r="C4685" s="580"/>
      <c r="D4685" s="349"/>
      <c r="E4685" s="349"/>
      <c r="F4685" s="350"/>
      <c r="G4685" s="349"/>
      <c r="H4685" s="349"/>
      <c r="I4685" s="351"/>
      <c r="J4685" s="352"/>
      <c r="K4685" s="352"/>
      <c r="L4685" s="353"/>
      <c r="M4685" s="352"/>
      <c r="N4685" s="371"/>
      <c r="O4685" s="74"/>
      <c r="P4685" s="74"/>
      <c r="Q4685" s="139"/>
    </row>
    <row r="4686" spans="1:17" x14ac:dyDescent="0.2">
      <c r="A4686" s="357"/>
      <c r="B4686" s="347"/>
      <c r="C4686" s="580"/>
      <c r="D4686" s="349"/>
      <c r="E4686" s="349"/>
      <c r="F4686" s="350"/>
      <c r="G4686" s="349"/>
      <c r="H4686" s="349"/>
      <c r="I4686" s="351"/>
      <c r="J4686" s="352"/>
      <c r="K4686" s="352"/>
      <c r="L4686" s="353"/>
      <c r="M4686" s="352"/>
      <c r="N4686" s="371"/>
      <c r="O4686" s="74"/>
      <c r="P4686" s="74"/>
      <c r="Q4686" s="139"/>
    </row>
    <row r="4687" spans="1:17" x14ac:dyDescent="0.2">
      <c r="A4687" s="357"/>
      <c r="B4687" s="347"/>
      <c r="C4687" s="580"/>
      <c r="D4687" s="349"/>
      <c r="E4687" s="349"/>
      <c r="F4687" s="350"/>
      <c r="G4687" s="349"/>
      <c r="H4687" s="349"/>
      <c r="I4687" s="351"/>
      <c r="J4687" s="352"/>
      <c r="K4687" s="352"/>
      <c r="L4687" s="353"/>
      <c r="M4687" s="352"/>
      <c r="N4687" s="371"/>
      <c r="O4687" s="74"/>
      <c r="P4687" s="74"/>
      <c r="Q4687" s="139"/>
    </row>
    <row r="4688" spans="1:17" x14ac:dyDescent="0.2">
      <c r="A4688" s="357"/>
      <c r="B4688" s="347"/>
      <c r="C4688" s="580"/>
      <c r="D4688" s="349"/>
      <c r="E4688" s="349"/>
      <c r="F4688" s="350"/>
      <c r="G4688" s="349"/>
      <c r="H4688" s="349"/>
      <c r="I4688" s="351"/>
      <c r="J4688" s="352"/>
      <c r="K4688" s="352"/>
      <c r="L4688" s="353"/>
      <c r="M4688" s="352"/>
      <c r="N4688" s="371"/>
      <c r="O4688" s="74"/>
      <c r="P4688" s="74"/>
      <c r="Q4688" s="139"/>
    </row>
    <row r="4689" spans="1:17" x14ac:dyDescent="0.2">
      <c r="A4689" s="357"/>
      <c r="B4689" s="347"/>
      <c r="C4689" s="580"/>
      <c r="D4689" s="349"/>
      <c r="E4689" s="349"/>
      <c r="F4689" s="350"/>
      <c r="G4689" s="349"/>
      <c r="H4689" s="349"/>
      <c r="I4689" s="351"/>
      <c r="J4689" s="352"/>
      <c r="K4689" s="352"/>
      <c r="L4689" s="353"/>
      <c r="M4689" s="352"/>
      <c r="N4689" s="371"/>
      <c r="O4689" s="74"/>
      <c r="P4689" s="74"/>
      <c r="Q4689" s="139"/>
    </row>
    <row r="4690" spans="1:17" x14ac:dyDescent="0.2">
      <c r="A4690" s="357"/>
      <c r="B4690" s="347"/>
      <c r="C4690" s="580"/>
      <c r="D4690" s="349"/>
      <c r="E4690" s="349"/>
      <c r="F4690" s="350"/>
      <c r="G4690" s="349"/>
      <c r="H4690" s="349"/>
      <c r="I4690" s="351"/>
      <c r="J4690" s="352"/>
      <c r="K4690" s="352"/>
      <c r="L4690" s="353"/>
      <c r="M4690" s="352"/>
      <c r="N4690" s="371"/>
      <c r="O4690" s="74"/>
      <c r="P4690" s="74"/>
      <c r="Q4690" s="139"/>
    </row>
    <row r="4691" spans="1:17" x14ac:dyDescent="0.2">
      <c r="A4691" s="357"/>
      <c r="B4691" s="347"/>
      <c r="C4691" s="580"/>
      <c r="D4691" s="349"/>
      <c r="E4691" s="349"/>
      <c r="F4691" s="350"/>
      <c r="G4691" s="349"/>
      <c r="H4691" s="349"/>
      <c r="I4691" s="351"/>
      <c r="J4691" s="352"/>
      <c r="K4691" s="352"/>
      <c r="L4691" s="353"/>
      <c r="M4691" s="352"/>
      <c r="N4691" s="371"/>
      <c r="O4691" s="74"/>
      <c r="P4691" s="74"/>
      <c r="Q4691" s="139"/>
    </row>
    <row r="4692" spans="1:17" x14ac:dyDescent="0.2">
      <c r="A4692" s="357"/>
      <c r="B4692" s="347"/>
      <c r="C4692" s="580"/>
      <c r="D4692" s="349"/>
      <c r="E4692" s="349"/>
      <c r="F4692" s="350"/>
      <c r="G4692" s="349"/>
      <c r="H4692" s="349"/>
      <c r="I4692" s="351"/>
      <c r="J4692" s="352"/>
      <c r="K4692" s="352"/>
      <c r="L4692" s="353"/>
      <c r="M4692" s="352"/>
      <c r="N4692" s="371"/>
      <c r="O4692" s="74"/>
      <c r="P4692" s="74"/>
      <c r="Q4692" s="139"/>
    </row>
    <row r="4693" spans="1:17" x14ac:dyDescent="0.2">
      <c r="A4693" s="357"/>
      <c r="B4693" s="347"/>
      <c r="C4693" s="580"/>
      <c r="D4693" s="349"/>
      <c r="E4693" s="349"/>
      <c r="F4693" s="350"/>
      <c r="G4693" s="349"/>
      <c r="H4693" s="349"/>
      <c r="I4693" s="351"/>
      <c r="J4693" s="352"/>
      <c r="K4693" s="352"/>
      <c r="L4693" s="353"/>
      <c r="M4693" s="352"/>
      <c r="N4693" s="371"/>
      <c r="O4693" s="74"/>
      <c r="P4693" s="74"/>
      <c r="Q4693" s="139"/>
    </row>
    <row r="4694" spans="1:17" x14ac:dyDescent="0.2">
      <c r="A4694" s="357"/>
      <c r="B4694" s="347"/>
      <c r="C4694" s="580"/>
      <c r="D4694" s="349"/>
      <c r="E4694" s="349"/>
      <c r="F4694" s="350"/>
      <c r="G4694" s="349"/>
      <c r="H4694" s="349"/>
      <c r="I4694" s="351"/>
      <c r="J4694" s="352"/>
      <c r="K4694" s="352"/>
      <c r="L4694" s="353"/>
      <c r="M4694" s="352"/>
      <c r="N4694" s="371"/>
      <c r="O4694" s="74"/>
      <c r="P4694" s="74"/>
      <c r="Q4694" s="139"/>
    </row>
    <row r="4695" spans="1:17" x14ac:dyDescent="0.2">
      <c r="A4695" s="357"/>
      <c r="B4695" s="347"/>
      <c r="C4695" s="580"/>
      <c r="D4695" s="349"/>
      <c r="E4695" s="349"/>
      <c r="F4695" s="350"/>
      <c r="G4695" s="349"/>
      <c r="H4695" s="349"/>
      <c r="I4695" s="351"/>
      <c r="J4695" s="352"/>
      <c r="K4695" s="352"/>
      <c r="L4695" s="353"/>
      <c r="M4695" s="352"/>
      <c r="N4695" s="371"/>
      <c r="O4695" s="74"/>
      <c r="P4695" s="74"/>
      <c r="Q4695" s="139"/>
    </row>
    <row r="4696" spans="1:17" x14ac:dyDescent="0.2">
      <c r="A4696" s="357"/>
      <c r="B4696" s="347"/>
      <c r="C4696" s="580"/>
      <c r="D4696" s="349"/>
      <c r="E4696" s="349"/>
      <c r="F4696" s="350"/>
      <c r="G4696" s="349"/>
      <c r="H4696" s="349"/>
      <c r="I4696" s="351"/>
      <c r="J4696" s="352"/>
      <c r="K4696" s="352"/>
      <c r="L4696" s="353"/>
      <c r="M4696" s="352"/>
      <c r="N4696" s="371"/>
      <c r="O4696" s="74"/>
      <c r="P4696" s="74"/>
      <c r="Q4696" s="139"/>
    </row>
    <row r="4697" spans="1:17" x14ac:dyDescent="0.2">
      <c r="A4697" s="357"/>
      <c r="B4697" s="347"/>
      <c r="C4697" s="580"/>
      <c r="D4697" s="349"/>
      <c r="E4697" s="349"/>
      <c r="F4697" s="350"/>
      <c r="G4697" s="349"/>
      <c r="H4697" s="349"/>
      <c r="I4697" s="351"/>
      <c r="J4697" s="352"/>
      <c r="K4697" s="352"/>
      <c r="L4697" s="353"/>
      <c r="M4697" s="352"/>
      <c r="N4697" s="371"/>
      <c r="O4697" s="74"/>
      <c r="P4697" s="74"/>
      <c r="Q4697" s="139"/>
    </row>
    <row r="4698" spans="1:17" x14ac:dyDescent="0.2">
      <c r="A4698" s="357"/>
      <c r="B4698" s="347"/>
      <c r="C4698" s="580"/>
      <c r="D4698" s="349"/>
      <c r="E4698" s="349"/>
      <c r="F4698" s="350"/>
      <c r="G4698" s="349"/>
      <c r="H4698" s="349"/>
      <c r="I4698" s="351"/>
      <c r="J4698" s="352"/>
      <c r="K4698" s="352"/>
      <c r="L4698" s="353"/>
      <c r="M4698" s="352"/>
      <c r="N4698" s="371"/>
      <c r="O4698" s="74"/>
      <c r="P4698" s="74"/>
      <c r="Q4698" s="139"/>
    </row>
    <row r="4699" spans="1:17" x14ac:dyDescent="0.2">
      <c r="A4699" s="357"/>
      <c r="B4699" s="347"/>
      <c r="C4699" s="580"/>
      <c r="D4699" s="349"/>
      <c r="E4699" s="349"/>
      <c r="F4699" s="350"/>
      <c r="G4699" s="349"/>
      <c r="H4699" s="349"/>
      <c r="I4699" s="351"/>
      <c r="J4699" s="352"/>
      <c r="K4699" s="352"/>
      <c r="L4699" s="353"/>
      <c r="M4699" s="352"/>
      <c r="N4699" s="371"/>
      <c r="O4699" s="74"/>
      <c r="P4699" s="74"/>
      <c r="Q4699" s="139"/>
    </row>
    <row r="4700" spans="1:17" x14ac:dyDescent="0.2">
      <c r="A4700" s="357"/>
      <c r="B4700" s="347"/>
      <c r="C4700" s="580"/>
      <c r="D4700" s="349"/>
      <c r="E4700" s="349"/>
      <c r="F4700" s="350"/>
      <c r="G4700" s="349"/>
      <c r="H4700" s="349"/>
      <c r="I4700" s="351"/>
      <c r="J4700" s="352"/>
      <c r="K4700" s="352"/>
      <c r="L4700" s="353"/>
      <c r="M4700" s="352"/>
      <c r="N4700" s="371"/>
      <c r="O4700" s="74"/>
      <c r="P4700" s="74"/>
      <c r="Q4700" s="139"/>
    </row>
    <row r="4701" spans="1:17" x14ac:dyDescent="0.2">
      <c r="A4701" s="357"/>
      <c r="B4701" s="347"/>
      <c r="C4701" s="580"/>
      <c r="D4701" s="349"/>
      <c r="E4701" s="349"/>
      <c r="F4701" s="350"/>
      <c r="G4701" s="349"/>
      <c r="H4701" s="349"/>
      <c r="I4701" s="351"/>
      <c r="J4701" s="352"/>
      <c r="K4701" s="352"/>
      <c r="L4701" s="353"/>
      <c r="M4701" s="352"/>
      <c r="N4701" s="371"/>
      <c r="O4701" s="74"/>
      <c r="P4701" s="74"/>
      <c r="Q4701" s="139"/>
    </row>
    <row r="4702" spans="1:17" x14ac:dyDescent="0.2">
      <c r="A4702" s="357"/>
      <c r="B4702" s="347"/>
      <c r="C4702" s="580"/>
      <c r="D4702" s="349"/>
      <c r="E4702" s="349"/>
      <c r="F4702" s="350"/>
      <c r="G4702" s="349"/>
      <c r="H4702" s="349"/>
      <c r="I4702" s="351"/>
      <c r="J4702" s="352"/>
      <c r="K4702" s="352"/>
      <c r="L4702" s="353"/>
      <c r="M4702" s="352"/>
      <c r="N4702" s="371"/>
      <c r="O4702" s="74"/>
      <c r="P4702" s="74"/>
      <c r="Q4702" s="139"/>
    </row>
    <row r="4703" spans="1:17" x14ac:dyDescent="0.2">
      <c r="A4703" s="357"/>
      <c r="B4703" s="347"/>
      <c r="C4703" s="580"/>
      <c r="D4703" s="349"/>
      <c r="E4703" s="349"/>
      <c r="F4703" s="350"/>
      <c r="G4703" s="349"/>
      <c r="H4703" s="349"/>
      <c r="I4703" s="351"/>
      <c r="J4703" s="352"/>
      <c r="K4703" s="352"/>
      <c r="L4703" s="353"/>
      <c r="M4703" s="352"/>
      <c r="N4703" s="371"/>
      <c r="O4703" s="74"/>
      <c r="P4703" s="74"/>
      <c r="Q4703" s="139"/>
    </row>
    <row r="4704" spans="1:17" x14ac:dyDescent="0.2">
      <c r="A4704" s="357"/>
      <c r="B4704" s="347"/>
      <c r="C4704" s="580"/>
      <c r="D4704" s="349"/>
      <c r="E4704" s="349"/>
      <c r="F4704" s="350"/>
      <c r="G4704" s="349"/>
      <c r="H4704" s="349"/>
      <c r="I4704" s="351"/>
      <c r="J4704" s="352"/>
      <c r="K4704" s="352"/>
      <c r="L4704" s="353"/>
      <c r="M4704" s="352"/>
      <c r="N4704" s="371"/>
      <c r="O4704" s="74"/>
      <c r="P4704" s="74"/>
      <c r="Q4704" s="139"/>
    </row>
    <row r="4705" spans="1:17" x14ac:dyDescent="0.2">
      <c r="A4705" s="357"/>
      <c r="B4705" s="347"/>
      <c r="C4705" s="580"/>
      <c r="D4705" s="349"/>
      <c r="E4705" s="349"/>
      <c r="F4705" s="350"/>
      <c r="G4705" s="349"/>
      <c r="H4705" s="349"/>
      <c r="I4705" s="351"/>
      <c r="J4705" s="352"/>
      <c r="K4705" s="352"/>
      <c r="L4705" s="353"/>
      <c r="M4705" s="352"/>
      <c r="N4705" s="371"/>
      <c r="O4705" s="74"/>
      <c r="P4705" s="74"/>
      <c r="Q4705" s="139"/>
    </row>
    <row r="4706" spans="1:17" x14ac:dyDescent="0.2">
      <c r="A4706" s="357"/>
      <c r="B4706" s="347"/>
      <c r="C4706" s="580"/>
      <c r="D4706" s="349"/>
      <c r="E4706" s="349"/>
      <c r="F4706" s="350"/>
      <c r="G4706" s="349"/>
      <c r="H4706" s="349"/>
      <c r="I4706" s="351"/>
      <c r="J4706" s="352"/>
      <c r="K4706" s="352"/>
      <c r="L4706" s="353"/>
      <c r="M4706" s="352"/>
      <c r="N4706" s="371"/>
      <c r="O4706" s="74"/>
      <c r="P4706" s="74"/>
      <c r="Q4706" s="139"/>
    </row>
    <row r="4707" spans="1:17" x14ac:dyDescent="0.2">
      <c r="A4707" s="357"/>
      <c r="B4707" s="347"/>
      <c r="C4707" s="580"/>
      <c r="D4707" s="349"/>
      <c r="E4707" s="349"/>
      <c r="F4707" s="350"/>
      <c r="G4707" s="349"/>
      <c r="H4707" s="349"/>
      <c r="I4707" s="351"/>
      <c r="J4707" s="352"/>
      <c r="K4707" s="352"/>
      <c r="L4707" s="353"/>
      <c r="M4707" s="352"/>
      <c r="N4707" s="371"/>
      <c r="O4707" s="74"/>
      <c r="P4707" s="74"/>
      <c r="Q4707" s="139"/>
    </row>
    <row r="4708" spans="1:17" x14ac:dyDescent="0.2">
      <c r="A4708" s="357"/>
      <c r="B4708" s="347"/>
      <c r="C4708" s="580"/>
      <c r="D4708" s="349"/>
      <c r="E4708" s="349"/>
      <c r="F4708" s="350"/>
      <c r="G4708" s="349"/>
      <c r="H4708" s="349"/>
      <c r="I4708" s="351"/>
      <c r="J4708" s="352"/>
      <c r="K4708" s="352"/>
      <c r="L4708" s="353"/>
      <c r="M4708" s="352"/>
      <c r="N4708" s="371"/>
      <c r="O4708" s="74"/>
      <c r="P4708" s="74"/>
      <c r="Q4708" s="139"/>
    </row>
    <row r="4709" spans="1:17" x14ac:dyDescent="0.2">
      <c r="A4709" s="357"/>
      <c r="B4709" s="347"/>
      <c r="C4709" s="580"/>
      <c r="D4709" s="349"/>
      <c r="E4709" s="349"/>
      <c r="F4709" s="350"/>
      <c r="G4709" s="349"/>
      <c r="H4709" s="349"/>
      <c r="I4709" s="351"/>
      <c r="J4709" s="352"/>
      <c r="K4709" s="352"/>
      <c r="L4709" s="353"/>
      <c r="M4709" s="352"/>
      <c r="N4709" s="371"/>
      <c r="O4709" s="74"/>
      <c r="P4709" s="74"/>
      <c r="Q4709" s="139"/>
    </row>
    <row r="4710" spans="1:17" x14ac:dyDescent="0.2">
      <c r="A4710" s="357"/>
      <c r="B4710" s="347"/>
      <c r="C4710" s="580"/>
      <c r="D4710" s="349"/>
      <c r="E4710" s="349"/>
      <c r="F4710" s="350"/>
      <c r="G4710" s="349"/>
      <c r="H4710" s="349"/>
      <c r="I4710" s="351"/>
      <c r="J4710" s="352"/>
      <c r="K4710" s="352"/>
      <c r="L4710" s="353"/>
      <c r="M4710" s="352"/>
      <c r="N4710" s="371"/>
      <c r="O4710" s="74"/>
      <c r="P4710" s="74"/>
      <c r="Q4710" s="139"/>
    </row>
    <row r="4711" spans="1:17" x14ac:dyDescent="0.2">
      <c r="A4711" s="357"/>
      <c r="B4711" s="347"/>
      <c r="C4711" s="580"/>
      <c r="D4711" s="349"/>
      <c r="E4711" s="349"/>
      <c r="F4711" s="350"/>
      <c r="G4711" s="349"/>
      <c r="H4711" s="349"/>
      <c r="I4711" s="351"/>
      <c r="J4711" s="352"/>
      <c r="K4711" s="352"/>
      <c r="L4711" s="353"/>
      <c r="M4711" s="352"/>
      <c r="N4711" s="371"/>
      <c r="O4711" s="74"/>
      <c r="P4711" s="74"/>
      <c r="Q4711" s="139"/>
    </row>
    <row r="4712" spans="1:17" x14ac:dyDescent="0.2">
      <c r="A4712" s="357"/>
      <c r="B4712" s="347"/>
      <c r="C4712" s="580"/>
      <c r="D4712" s="349"/>
      <c r="E4712" s="349"/>
      <c r="F4712" s="350"/>
      <c r="G4712" s="349"/>
      <c r="H4712" s="349"/>
      <c r="I4712" s="351"/>
      <c r="J4712" s="352"/>
      <c r="K4712" s="352"/>
      <c r="L4712" s="353"/>
      <c r="M4712" s="352"/>
      <c r="N4712" s="371"/>
      <c r="O4712" s="74"/>
      <c r="P4712" s="74"/>
      <c r="Q4712" s="139"/>
    </row>
    <row r="4713" spans="1:17" x14ac:dyDescent="0.2">
      <c r="A4713" s="357"/>
      <c r="B4713" s="347"/>
      <c r="C4713" s="580"/>
      <c r="D4713" s="349"/>
      <c r="E4713" s="349"/>
      <c r="F4713" s="350"/>
      <c r="G4713" s="349"/>
      <c r="H4713" s="349"/>
      <c r="I4713" s="351"/>
      <c r="J4713" s="352"/>
      <c r="K4713" s="352"/>
      <c r="L4713" s="353"/>
      <c r="M4713" s="352"/>
      <c r="N4713" s="371"/>
      <c r="O4713" s="74"/>
      <c r="P4713" s="74"/>
      <c r="Q4713" s="139"/>
    </row>
    <row r="4714" spans="1:17" x14ac:dyDescent="0.2">
      <c r="A4714" s="357"/>
      <c r="B4714" s="347"/>
      <c r="C4714" s="580"/>
      <c r="D4714" s="349"/>
      <c r="E4714" s="349"/>
      <c r="F4714" s="350"/>
      <c r="G4714" s="349"/>
      <c r="H4714" s="349"/>
      <c r="I4714" s="351"/>
      <c r="J4714" s="352"/>
      <c r="K4714" s="352"/>
      <c r="L4714" s="353"/>
      <c r="M4714" s="352"/>
      <c r="N4714" s="371"/>
      <c r="O4714" s="74"/>
      <c r="P4714" s="74"/>
      <c r="Q4714" s="139"/>
    </row>
    <row r="4715" spans="1:17" x14ac:dyDescent="0.2">
      <c r="A4715" s="357"/>
      <c r="B4715" s="347"/>
      <c r="C4715" s="580"/>
      <c r="D4715" s="349"/>
      <c r="E4715" s="349"/>
      <c r="F4715" s="350"/>
      <c r="G4715" s="349"/>
      <c r="H4715" s="349"/>
      <c r="I4715" s="351"/>
      <c r="J4715" s="352"/>
      <c r="K4715" s="352"/>
      <c r="L4715" s="353"/>
      <c r="M4715" s="352"/>
      <c r="N4715" s="371"/>
      <c r="O4715" s="74"/>
      <c r="P4715" s="74"/>
      <c r="Q4715" s="139"/>
    </row>
    <row r="4716" spans="1:17" x14ac:dyDescent="0.2">
      <c r="A4716" s="357"/>
      <c r="B4716" s="347"/>
      <c r="C4716" s="580"/>
      <c r="D4716" s="349"/>
      <c r="E4716" s="349"/>
      <c r="F4716" s="350"/>
      <c r="G4716" s="349"/>
      <c r="H4716" s="349"/>
      <c r="I4716" s="351"/>
      <c r="J4716" s="352"/>
      <c r="K4716" s="352"/>
      <c r="L4716" s="353"/>
      <c r="M4716" s="352"/>
      <c r="N4716" s="371"/>
      <c r="O4716" s="74"/>
      <c r="P4716" s="74"/>
      <c r="Q4716" s="139"/>
    </row>
    <row r="4717" spans="1:17" x14ac:dyDescent="0.2">
      <c r="A4717" s="357"/>
      <c r="B4717" s="347"/>
      <c r="C4717" s="580"/>
      <c r="D4717" s="349"/>
      <c r="E4717" s="349"/>
      <c r="F4717" s="350"/>
      <c r="G4717" s="349"/>
      <c r="H4717" s="349"/>
      <c r="I4717" s="351"/>
      <c r="J4717" s="352"/>
      <c r="K4717" s="352"/>
      <c r="L4717" s="353"/>
      <c r="M4717" s="352"/>
      <c r="N4717" s="371"/>
      <c r="O4717" s="74"/>
      <c r="P4717" s="74"/>
      <c r="Q4717" s="139"/>
    </row>
    <row r="4718" spans="1:17" x14ac:dyDescent="0.2">
      <c r="A4718" s="357"/>
      <c r="B4718" s="347"/>
      <c r="C4718" s="580"/>
      <c r="D4718" s="349"/>
      <c r="E4718" s="349"/>
      <c r="F4718" s="350"/>
      <c r="G4718" s="349"/>
      <c r="H4718" s="349"/>
      <c r="I4718" s="351"/>
      <c r="J4718" s="352"/>
      <c r="K4718" s="352"/>
      <c r="L4718" s="353"/>
      <c r="M4718" s="352"/>
      <c r="N4718" s="371"/>
      <c r="O4718" s="74"/>
      <c r="P4718" s="74"/>
      <c r="Q4718" s="139"/>
    </row>
    <row r="4719" spans="1:17" x14ac:dyDescent="0.2">
      <c r="A4719" s="357"/>
      <c r="B4719" s="347"/>
      <c r="C4719" s="580"/>
      <c r="D4719" s="349"/>
      <c r="E4719" s="349"/>
      <c r="F4719" s="350"/>
      <c r="G4719" s="349"/>
      <c r="H4719" s="349"/>
      <c r="I4719" s="351"/>
      <c r="J4719" s="352"/>
      <c r="K4719" s="352"/>
      <c r="L4719" s="353"/>
      <c r="M4719" s="352"/>
      <c r="N4719" s="371"/>
      <c r="O4719" s="74"/>
      <c r="P4719" s="74"/>
      <c r="Q4719" s="139"/>
    </row>
    <row r="4720" spans="1:17" x14ac:dyDescent="0.2">
      <c r="A4720" s="357"/>
      <c r="B4720" s="347"/>
      <c r="C4720" s="580"/>
      <c r="D4720" s="349"/>
      <c r="E4720" s="349"/>
      <c r="F4720" s="350"/>
      <c r="G4720" s="349"/>
      <c r="H4720" s="349"/>
      <c r="I4720" s="351"/>
      <c r="J4720" s="352"/>
      <c r="K4720" s="352"/>
      <c r="L4720" s="353"/>
      <c r="M4720" s="352"/>
      <c r="N4720" s="371"/>
      <c r="O4720" s="74"/>
      <c r="P4720" s="74"/>
      <c r="Q4720" s="139"/>
    </row>
    <row r="4721" spans="1:17" x14ac:dyDescent="0.2">
      <c r="A4721" s="357"/>
      <c r="B4721" s="347"/>
      <c r="C4721" s="580"/>
      <c r="D4721" s="349"/>
      <c r="E4721" s="349"/>
      <c r="F4721" s="350"/>
      <c r="G4721" s="349"/>
      <c r="H4721" s="349"/>
      <c r="I4721" s="351"/>
      <c r="J4721" s="352"/>
      <c r="K4721" s="352"/>
      <c r="L4721" s="353"/>
      <c r="M4721" s="352"/>
      <c r="N4721" s="371"/>
      <c r="O4721" s="74"/>
      <c r="P4721" s="74"/>
      <c r="Q4721" s="139"/>
    </row>
    <row r="4722" spans="1:17" x14ac:dyDescent="0.2">
      <c r="A4722" s="357"/>
      <c r="B4722" s="347"/>
      <c r="C4722" s="580"/>
      <c r="D4722" s="349"/>
      <c r="E4722" s="349"/>
      <c r="F4722" s="350"/>
      <c r="G4722" s="349"/>
      <c r="H4722" s="349"/>
      <c r="I4722" s="351"/>
      <c r="J4722" s="352"/>
      <c r="K4722" s="352"/>
      <c r="L4722" s="353"/>
      <c r="M4722" s="352"/>
      <c r="N4722" s="371"/>
      <c r="O4722" s="74"/>
      <c r="P4722" s="74"/>
      <c r="Q4722" s="139"/>
    </row>
    <row r="4723" spans="1:17" x14ac:dyDescent="0.2">
      <c r="A4723" s="357"/>
      <c r="B4723" s="347"/>
      <c r="C4723" s="580"/>
      <c r="D4723" s="349"/>
      <c r="E4723" s="349"/>
      <c r="F4723" s="350"/>
      <c r="G4723" s="349"/>
      <c r="H4723" s="349"/>
      <c r="I4723" s="351"/>
      <c r="J4723" s="352"/>
      <c r="K4723" s="352"/>
      <c r="L4723" s="353"/>
      <c r="M4723" s="352"/>
      <c r="N4723" s="371"/>
      <c r="O4723" s="74"/>
      <c r="P4723" s="74"/>
      <c r="Q4723" s="139"/>
    </row>
    <row r="4724" spans="1:17" x14ac:dyDescent="0.2">
      <c r="A4724" s="357"/>
      <c r="B4724" s="347"/>
      <c r="C4724" s="580"/>
      <c r="D4724" s="349"/>
      <c r="E4724" s="349"/>
      <c r="F4724" s="350"/>
      <c r="G4724" s="349"/>
      <c r="H4724" s="349"/>
      <c r="I4724" s="351"/>
      <c r="J4724" s="352"/>
      <c r="K4724" s="352"/>
      <c r="L4724" s="353"/>
      <c r="M4724" s="352"/>
      <c r="N4724" s="371"/>
      <c r="O4724" s="74"/>
      <c r="P4724" s="74"/>
      <c r="Q4724" s="139"/>
    </row>
    <row r="4725" spans="1:17" x14ac:dyDescent="0.2">
      <c r="A4725" s="357"/>
      <c r="B4725" s="347"/>
      <c r="C4725" s="580"/>
      <c r="D4725" s="349"/>
      <c r="E4725" s="349"/>
      <c r="F4725" s="350"/>
      <c r="G4725" s="349"/>
      <c r="H4725" s="349"/>
      <c r="I4725" s="351"/>
      <c r="J4725" s="352"/>
      <c r="K4725" s="352"/>
      <c r="L4725" s="353"/>
      <c r="M4725" s="352"/>
      <c r="N4725" s="371"/>
      <c r="O4725" s="74"/>
      <c r="P4725" s="74"/>
      <c r="Q4725" s="139"/>
    </row>
    <row r="4726" spans="1:17" x14ac:dyDescent="0.2">
      <c r="A4726" s="357"/>
      <c r="B4726" s="347"/>
      <c r="C4726" s="580"/>
      <c r="D4726" s="349"/>
      <c r="E4726" s="349"/>
      <c r="F4726" s="350"/>
      <c r="G4726" s="349"/>
      <c r="H4726" s="349"/>
      <c r="I4726" s="351"/>
      <c r="J4726" s="352"/>
      <c r="K4726" s="352"/>
      <c r="L4726" s="353"/>
      <c r="M4726" s="352"/>
      <c r="N4726" s="371"/>
      <c r="O4726" s="74"/>
      <c r="P4726" s="74"/>
      <c r="Q4726" s="139"/>
    </row>
    <row r="4727" spans="1:17" x14ac:dyDescent="0.2">
      <c r="A4727" s="357"/>
      <c r="B4727" s="347"/>
      <c r="C4727" s="580"/>
      <c r="D4727" s="349"/>
      <c r="E4727" s="349"/>
      <c r="F4727" s="350"/>
      <c r="G4727" s="349"/>
      <c r="H4727" s="349"/>
      <c r="I4727" s="351"/>
      <c r="J4727" s="352"/>
      <c r="K4727" s="352"/>
      <c r="L4727" s="353"/>
      <c r="M4727" s="352"/>
      <c r="N4727" s="371"/>
      <c r="O4727" s="74"/>
      <c r="P4727" s="74"/>
      <c r="Q4727" s="139"/>
    </row>
    <row r="4728" spans="1:17" x14ac:dyDescent="0.2">
      <c r="A4728" s="357"/>
      <c r="B4728" s="347"/>
      <c r="C4728" s="580"/>
      <c r="D4728" s="349"/>
      <c r="E4728" s="349"/>
      <c r="F4728" s="350"/>
      <c r="G4728" s="349"/>
      <c r="H4728" s="349"/>
      <c r="I4728" s="351"/>
      <c r="J4728" s="352"/>
      <c r="K4728" s="352"/>
      <c r="L4728" s="353"/>
      <c r="M4728" s="352"/>
      <c r="N4728" s="371"/>
      <c r="O4728" s="74"/>
      <c r="P4728" s="74"/>
      <c r="Q4728" s="139"/>
    </row>
    <row r="4729" spans="1:17" x14ac:dyDescent="0.2">
      <c r="A4729" s="357"/>
      <c r="B4729" s="347"/>
      <c r="C4729" s="580"/>
      <c r="D4729" s="349"/>
      <c r="E4729" s="349"/>
      <c r="F4729" s="350"/>
      <c r="G4729" s="349"/>
      <c r="H4729" s="349"/>
      <c r="I4729" s="351"/>
      <c r="J4729" s="352"/>
      <c r="K4729" s="352"/>
      <c r="L4729" s="353"/>
      <c r="M4729" s="352"/>
      <c r="N4729" s="371"/>
      <c r="O4729" s="74"/>
      <c r="P4729" s="74"/>
      <c r="Q4729" s="139"/>
    </row>
    <row r="4730" spans="1:17" x14ac:dyDescent="0.2">
      <c r="A4730" s="357"/>
      <c r="B4730" s="347"/>
      <c r="C4730" s="580"/>
      <c r="D4730" s="349"/>
      <c r="E4730" s="349"/>
      <c r="F4730" s="350"/>
      <c r="G4730" s="349"/>
      <c r="H4730" s="349"/>
      <c r="I4730" s="351"/>
      <c r="J4730" s="352"/>
      <c r="K4730" s="352"/>
      <c r="L4730" s="353"/>
      <c r="M4730" s="352"/>
      <c r="N4730" s="371"/>
      <c r="O4730" s="74"/>
      <c r="P4730" s="74"/>
      <c r="Q4730" s="139"/>
    </row>
    <row r="4731" spans="1:17" x14ac:dyDescent="0.2">
      <c r="A4731" s="357"/>
      <c r="B4731" s="347"/>
      <c r="C4731" s="580"/>
      <c r="D4731" s="349"/>
      <c r="E4731" s="349"/>
      <c r="F4731" s="350"/>
      <c r="G4731" s="349"/>
      <c r="H4731" s="349"/>
      <c r="I4731" s="351"/>
      <c r="J4731" s="352"/>
      <c r="K4731" s="352"/>
      <c r="L4731" s="353"/>
      <c r="M4731" s="352"/>
      <c r="N4731" s="371"/>
      <c r="O4731" s="74"/>
      <c r="P4731" s="74"/>
      <c r="Q4731" s="139"/>
    </row>
    <row r="4732" spans="1:17" x14ac:dyDescent="0.2">
      <c r="A4732" s="357"/>
      <c r="B4732" s="347"/>
      <c r="C4732" s="580"/>
      <c r="D4732" s="349"/>
      <c r="E4732" s="349"/>
      <c r="F4732" s="350"/>
      <c r="G4732" s="349"/>
      <c r="H4732" s="349"/>
      <c r="I4732" s="351"/>
      <c r="J4732" s="352"/>
      <c r="K4732" s="352"/>
      <c r="L4732" s="353"/>
      <c r="M4732" s="352"/>
      <c r="N4732" s="371"/>
      <c r="O4732" s="74"/>
      <c r="P4732" s="74"/>
      <c r="Q4732" s="139"/>
    </row>
    <row r="4733" spans="1:17" x14ac:dyDescent="0.2">
      <c r="A4733" s="357"/>
      <c r="B4733" s="347"/>
      <c r="C4733" s="580"/>
      <c r="D4733" s="349"/>
      <c r="E4733" s="349"/>
      <c r="F4733" s="350"/>
      <c r="G4733" s="349"/>
      <c r="H4733" s="349"/>
      <c r="I4733" s="351"/>
      <c r="J4733" s="352"/>
      <c r="K4733" s="352"/>
      <c r="L4733" s="353"/>
      <c r="M4733" s="352"/>
      <c r="N4733" s="371"/>
      <c r="O4733" s="74"/>
      <c r="P4733" s="74"/>
      <c r="Q4733" s="139"/>
    </row>
    <row r="4734" spans="1:17" x14ac:dyDescent="0.2">
      <c r="A4734" s="357"/>
      <c r="B4734" s="347"/>
      <c r="C4734" s="580"/>
      <c r="D4734" s="349"/>
      <c r="E4734" s="349"/>
      <c r="F4734" s="350"/>
      <c r="G4734" s="349"/>
      <c r="H4734" s="349"/>
      <c r="I4734" s="351"/>
      <c r="J4734" s="352"/>
      <c r="K4734" s="352"/>
      <c r="L4734" s="353"/>
      <c r="M4734" s="352"/>
      <c r="N4734" s="371"/>
      <c r="O4734" s="74"/>
      <c r="P4734" s="74"/>
      <c r="Q4734" s="139"/>
    </row>
    <row r="4735" spans="1:17" x14ac:dyDescent="0.2">
      <c r="A4735" s="357"/>
      <c r="B4735" s="347"/>
      <c r="C4735" s="580"/>
      <c r="D4735" s="349"/>
      <c r="E4735" s="349"/>
      <c r="F4735" s="350"/>
      <c r="G4735" s="349"/>
      <c r="H4735" s="349"/>
      <c r="I4735" s="351"/>
      <c r="J4735" s="352"/>
      <c r="K4735" s="352"/>
      <c r="L4735" s="353"/>
      <c r="M4735" s="352"/>
      <c r="N4735" s="371"/>
      <c r="O4735" s="74"/>
      <c r="P4735" s="74"/>
      <c r="Q4735" s="139"/>
    </row>
    <row r="4736" spans="1:17" x14ac:dyDescent="0.2">
      <c r="A4736" s="357"/>
      <c r="B4736" s="347"/>
      <c r="C4736" s="580"/>
      <c r="D4736" s="349"/>
      <c r="E4736" s="349"/>
      <c r="F4736" s="350"/>
      <c r="G4736" s="349"/>
      <c r="H4736" s="349"/>
      <c r="I4736" s="351"/>
      <c r="J4736" s="352"/>
      <c r="K4736" s="352"/>
      <c r="L4736" s="353"/>
      <c r="M4736" s="352"/>
      <c r="N4736" s="371"/>
      <c r="O4736" s="74"/>
      <c r="P4736" s="74"/>
      <c r="Q4736" s="139"/>
    </row>
    <row r="4737" spans="1:17" x14ac:dyDescent="0.2">
      <c r="A4737" s="357"/>
      <c r="B4737" s="347"/>
      <c r="C4737" s="580"/>
      <c r="D4737" s="349"/>
      <c r="E4737" s="349"/>
      <c r="F4737" s="350"/>
      <c r="G4737" s="349"/>
      <c r="H4737" s="349"/>
      <c r="I4737" s="351"/>
      <c r="J4737" s="352"/>
      <c r="K4737" s="352"/>
      <c r="L4737" s="353"/>
      <c r="M4737" s="352"/>
      <c r="N4737" s="371"/>
      <c r="O4737" s="74"/>
      <c r="P4737" s="74"/>
      <c r="Q4737" s="139"/>
    </row>
    <row r="4738" spans="1:17" x14ac:dyDescent="0.2">
      <c r="A4738" s="357"/>
      <c r="B4738" s="347"/>
      <c r="C4738" s="580"/>
      <c r="D4738" s="349"/>
      <c r="E4738" s="349"/>
      <c r="F4738" s="350"/>
      <c r="G4738" s="349"/>
      <c r="H4738" s="349"/>
      <c r="I4738" s="351"/>
      <c r="J4738" s="352"/>
      <c r="K4738" s="352"/>
      <c r="L4738" s="353"/>
      <c r="M4738" s="352"/>
      <c r="N4738" s="371"/>
      <c r="O4738" s="74"/>
      <c r="P4738" s="74"/>
      <c r="Q4738" s="139"/>
    </row>
    <row r="4739" spans="1:17" x14ac:dyDescent="0.2">
      <c r="A4739" s="357"/>
      <c r="B4739" s="347"/>
      <c r="C4739" s="580"/>
      <c r="D4739" s="349"/>
      <c r="E4739" s="349"/>
      <c r="F4739" s="350"/>
      <c r="G4739" s="349"/>
      <c r="H4739" s="349"/>
      <c r="I4739" s="351"/>
      <c r="J4739" s="352"/>
      <c r="K4739" s="352"/>
      <c r="L4739" s="353"/>
      <c r="M4739" s="352"/>
      <c r="N4739" s="371"/>
      <c r="O4739" s="74"/>
      <c r="P4739" s="74"/>
      <c r="Q4739" s="139"/>
    </row>
    <row r="4740" spans="1:17" x14ac:dyDescent="0.2">
      <c r="A4740" s="357"/>
      <c r="B4740" s="347"/>
      <c r="C4740" s="580"/>
      <c r="D4740" s="349"/>
      <c r="E4740" s="349"/>
      <c r="F4740" s="350"/>
      <c r="G4740" s="349"/>
      <c r="H4740" s="349"/>
      <c r="I4740" s="351"/>
      <c r="J4740" s="352"/>
      <c r="K4740" s="352"/>
      <c r="L4740" s="353"/>
      <c r="M4740" s="352"/>
      <c r="N4740" s="371"/>
      <c r="O4740" s="74"/>
      <c r="P4740" s="74"/>
      <c r="Q4740" s="139"/>
    </row>
    <row r="4741" spans="1:17" x14ac:dyDescent="0.2">
      <c r="A4741" s="357"/>
      <c r="B4741" s="347"/>
      <c r="C4741" s="580"/>
      <c r="D4741" s="349"/>
      <c r="E4741" s="349"/>
      <c r="F4741" s="350"/>
      <c r="G4741" s="349"/>
      <c r="H4741" s="349"/>
      <c r="I4741" s="351"/>
      <c r="J4741" s="352"/>
      <c r="K4741" s="352"/>
      <c r="L4741" s="353"/>
      <c r="M4741" s="352"/>
      <c r="N4741" s="371"/>
      <c r="O4741" s="74"/>
      <c r="P4741" s="74"/>
      <c r="Q4741" s="139"/>
    </row>
    <row r="4742" spans="1:17" x14ac:dyDescent="0.2">
      <c r="A4742" s="357"/>
      <c r="B4742" s="347"/>
      <c r="C4742" s="580"/>
      <c r="D4742" s="349"/>
      <c r="E4742" s="349"/>
      <c r="F4742" s="350"/>
      <c r="G4742" s="349"/>
      <c r="H4742" s="349"/>
      <c r="I4742" s="351"/>
      <c r="J4742" s="352"/>
      <c r="K4742" s="352"/>
      <c r="L4742" s="353"/>
      <c r="M4742" s="352"/>
      <c r="N4742" s="371"/>
      <c r="O4742" s="74"/>
      <c r="P4742" s="74"/>
      <c r="Q4742" s="139"/>
    </row>
    <row r="4743" spans="1:17" x14ac:dyDescent="0.2">
      <c r="A4743" s="357"/>
      <c r="B4743" s="347"/>
      <c r="C4743" s="580"/>
      <c r="D4743" s="349"/>
      <c r="E4743" s="349"/>
      <c r="F4743" s="350"/>
      <c r="G4743" s="349"/>
      <c r="H4743" s="349"/>
      <c r="I4743" s="351"/>
      <c r="J4743" s="352"/>
      <c r="K4743" s="352"/>
      <c r="L4743" s="353"/>
      <c r="M4743" s="352"/>
      <c r="N4743" s="371"/>
      <c r="O4743" s="74"/>
      <c r="P4743" s="74"/>
      <c r="Q4743" s="139"/>
    </row>
    <row r="4744" spans="1:17" x14ac:dyDescent="0.2">
      <c r="A4744" s="357"/>
      <c r="B4744" s="347"/>
      <c r="C4744" s="580"/>
      <c r="D4744" s="349"/>
      <c r="E4744" s="349"/>
      <c r="F4744" s="350"/>
      <c r="G4744" s="349"/>
      <c r="H4744" s="349"/>
      <c r="I4744" s="351"/>
      <c r="J4744" s="352"/>
      <c r="K4744" s="352"/>
      <c r="L4744" s="353"/>
      <c r="M4744" s="352"/>
      <c r="N4744" s="371"/>
      <c r="O4744" s="74"/>
      <c r="P4744" s="74"/>
      <c r="Q4744" s="139"/>
    </row>
    <row r="4745" spans="1:17" x14ac:dyDescent="0.2">
      <c r="A4745" s="357"/>
      <c r="B4745" s="347"/>
      <c r="C4745" s="580"/>
      <c r="D4745" s="349"/>
      <c r="E4745" s="349"/>
      <c r="F4745" s="350"/>
      <c r="G4745" s="349"/>
      <c r="H4745" s="349"/>
      <c r="I4745" s="351"/>
      <c r="J4745" s="352"/>
      <c r="K4745" s="352"/>
      <c r="L4745" s="353"/>
      <c r="M4745" s="352"/>
      <c r="N4745" s="371"/>
      <c r="O4745" s="74"/>
      <c r="P4745" s="74"/>
      <c r="Q4745" s="139"/>
    </row>
    <row r="4746" spans="1:17" x14ac:dyDescent="0.2">
      <c r="A4746" s="357"/>
      <c r="B4746" s="347"/>
      <c r="C4746" s="580"/>
      <c r="D4746" s="349"/>
      <c r="E4746" s="349"/>
      <c r="F4746" s="350"/>
      <c r="G4746" s="349"/>
      <c r="H4746" s="349"/>
      <c r="I4746" s="351"/>
      <c r="J4746" s="352"/>
      <c r="K4746" s="352"/>
      <c r="L4746" s="353"/>
      <c r="M4746" s="352"/>
      <c r="N4746" s="371"/>
      <c r="O4746" s="74"/>
      <c r="P4746" s="74"/>
      <c r="Q4746" s="139"/>
    </row>
    <row r="4747" spans="1:17" x14ac:dyDescent="0.2">
      <c r="A4747" s="357"/>
      <c r="B4747" s="347"/>
      <c r="C4747" s="580"/>
      <c r="D4747" s="349"/>
      <c r="E4747" s="349"/>
      <c r="F4747" s="350"/>
      <c r="G4747" s="349"/>
      <c r="H4747" s="349"/>
      <c r="I4747" s="351"/>
      <c r="J4747" s="352"/>
      <c r="K4747" s="352"/>
      <c r="L4747" s="353"/>
      <c r="M4747" s="352"/>
      <c r="N4747" s="371"/>
      <c r="O4747" s="74"/>
      <c r="P4747" s="74"/>
      <c r="Q4747" s="139"/>
    </row>
    <row r="4748" spans="1:17" x14ac:dyDescent="0.2">
      <c r="A4748" s="357"/>
      <c r="B4748" s="347"/>
      <c r="C4748" s="580"/>
      <c r="D4748" s="349"/>
      <c r="E4748" s="349"/>
      <c r="F4748" s="350"/>
      <c r="G4748" s="349"/>
      <c r="H4748" s="349"/>
      <c r="I4748" s="351"/>
      <c r="J4748" s="352"/>
      <c r="K4748" s="352"/>
      <c r="L4748" s="353"/>
      <c r="M4748" s="352"/>
      <c r="N4748" s="371"/>
      <c r="O4748" s="74"/>
      <c r="P4748" s="74"/>
      <c r="Q4748" s="139"/>
    </row>
    <row r="4749" spans="1:17" x14ac:dyDescent="0.2">
      <c r="A4749" s="357"/>
      <c r="B4749" s="347"/>
      <c r="C4749" s="580"/>
      <c r="D4749" s="349"/>
      <c r="E4749" s="349"/>
      <c r="F4749" s="350"/>
      <c r="G4749" s="349"/>
      <c r="H4749" s="349"/>
      <c r="I4749" s="351"/>
      <c r="J4749" s="352"/>
      <c r="K4749" s="352"/>
      <c r="L4749" s="353"/>
      <c r="M4749" s="352"/>
      <c r="N4749" s="371"/>
      <c r="O4749" s="74"/>
      <c r="P4749" s="74"/>
      <c r="Q4749" s="139"/>
    </row>
    <row r="4750" spans="1:17" x14ac:dyDescent="0.2">
      <c r="A4750" s="357"/>
      <c r="B4750" s="347"/>
      <c r="C4750" s="580"/>
      <c r="D4750" s="349"/>
      <c r="E4750" s="349"/>
      <c r="F4750" s="350"/>
      <c r="G4750" s="349"/>
      <c r="H4750" s="349"/>
      <c r="I4750" s="351"/>
      <c r="J4750" s="352"/>
      <c r="K4750" s="352"/>
      <c r="L4750" s="353"/>
      <c r="M4750" s="352"/>
      <c r="N4750" s="371"/>
      <c r="O4750" s="74"/>
      <c r="P4750" s="74"/>
      <c r="Q4750" s="139"/>
    </row>
    <row r="4751" spans="1:17" x14ac:dyDescent="0.2">
      <c r="A4751" s="357"/>
      <c r="B4751" s="347"/>
      <c r="C4751" s="580"/>
      <c r="D4751" s="349"/>
      <c r="E4751" s="349"/>
      <c r="F4751" s="350"/>
      <c r="G4751" s="349"/>
      <c r="H4751" s="349"/>
      <c r="I4751" s="351"/>
      <c r="J4751" s="352"/>
      <c r="K4751" s="352"/>
      <c r="L4751" s="353"/>
      <c r="M4751" s="352"/>
      <c r="N4751" s="371"/>
      <c r="O4751" s="74"/>
      <c r="P4751" s="74"/>
      <c r="Q4751" s="139"/>
    </row>
    <row r="4752" spans="1:17" x14ac:dyDescent="0.2">
      <c r="A4752" s="357"/>
      <c r="B4752" s="347"/>
      <c r="C4752" s="580"/>
      <c r="D4752" s="349"/>
      <c r="E4752" s="349"/>
      <c r="F4752" s="350"/>
      <c r="G4752" s="349"/>
      <c r="H4752" s="349"/>
      <c r="I4752" s="351"/>
      <c r="J4752" s="352"/>
      <c r="K4752" s="352"/>
      <c r="L4752" s="353"/>
      <c r="M4752" s="352"/>
      <c r="N4752" s="371"/>
      <c r="O4752" s="74"/>
      <c r="P4752" s="74"/>
      <c r="Q4752" s="139"/>
    </row>
    <row r="4753" spans="1:17" x14ac:dyDescent="0.2">
      <c r="A4753" s="357"/>
      <c r="B4753" s="347"/>
      <c r="C4753" s="580"/>
      <c r="D4753" s="349"/>
      <c r="E4753" s="349"/>
      <c r="F4753" s="350"/>
      <c r="G4753" s="349"/>
      <c r="H4753" s="349"/>
      <c r="I4753" s="351"/>
      <c r="J4753" s="352"/>
      <c r="K4753" s="352"/>
      <c r="L4753" s="353"/>
      <c r="M4753" s="352"/>
      <c r="N4753" s="371"/>
      <c r="O4753" s="74"/>
      <c r="P4753" s="74"/>
      <c r="Q4753" s="139"/>
    </row>
    <row r="4754" spans="1:17" x14ac:dyDescent="0.2">
      <c r="A4754" s="357"/>
      <c r="B4754" s="347"/>
      <c r="C4754" s="580"/>
      <c r="D4754" s="349"/>
      <c r="E4754" s="349"/>
      <c r="F4754" s="350"/>
      <c r="G4754" s="349"/>
      <c r="H4754" s="349"/>
      <c r="I4754" s="351"/>
      <c r="J4754" s="352"/>
      <c r="K4754" s="352"/>
      <c r="L4754" s="353"/>
      <c r="M4754" s="352"/>
      <c r="N4754" s="371"/>
      <c r="O4754" s="74"/>
      <c r="P4754" s="74"/>
      <c r="Q4754" s="139"/>
    </row>
    <row r="4755" spans="1:17" x14ac:dyDescent="0.2">
      <c r="A4755" s="357"/>
      <c r="B4755" s="347"/>
      <c r="C4755" s="580"/>
      <c r="D4755" s="349"/>
      <c r="E4755" s="349"/>
      <c r="F4755" s="350"/>
      <c r="G4755" s="349"/>
      <c r="H4755" s="349"/>
      <c r="I4755" s="351"/>
      <c r="J4755" s="352"/>
      <c r="K4755" s="352"/>
      <c r="L4755" s="353"/>
      <c r="M4755" s="352"/>
      <c r="N4755" s="371"/>
      <c r="O4755" s="74"/>
      <c r="P4755" s="74"/>
      <c r="Q4755" s="139"/>
    </row>
    <row r="4756" spans="1:17" x14ac:dyDescent="0.2">
      <c r="A4756" s="357"/>
      <c r="B4756" s="347"/>
      <c r="C4756" s="580"/>
      <c r="D4756" s="349"/>
      <c r="E4756" s="349"/>
      <c r="F4756" s="350"/>
      <c r="G4756" s="349"/>
      <c r="H4756" s="349"/>
      <c r="I4756" s="351"/>
      <c r="J4756" s="352"/>
      <c r="K4756" s="352"/>
      <c r="L4756" s="353"/>
      <c r="M4756" s="352"/>
      <c r="N4756" s="371"/>
      <c r="O4756" s="74"/>
      <c r="P4756" s="74"/>
      <c r="Q4756" s="139"/>
    </row>
    <row r="4757" spans="1:17" x14ac:dyDescent="0.2">
      <c r="A4757" s="357"/>
      <c r="B4757" s="347"/>
      <c r="C4757" s="580"/>
      <c r="D4757" s="349"/>
      <c r="E4757" s="349"/>
      <c r="F4757" s="350"/>
      <c r="G4757" s="349"/>
      <c r="H4757" s="349"/>
      <c r="I4757" s="351"/>
      <c r="J4757" s="352"/>
      <c r="K4757" s="352"/>
      <c r="L4757" s="353"/>
      <c r="M4757" s="352"/>
      <c r="N4757" s="371"/>
      <c r="O4757" s="74"/>
      <c r="P4757" s="74"/>
      <c r="Q4757" s="139"/>
    </row>
    <row r="4758" spans="1:17" x14ac:dyDescent="0.2">
      <c r="A4758" s="357"/>
      <c r="B4758" s="347"/>
      <c r="C4758" s="580"/>
      <c r="D4758" s="349"/>
      <c r="E4758" s="349"/>
      <c r="F4758" s="350"/>
      <c r="G4758" s="349"/>
      <c r="H4758" s="349"/>
      <c r="I4758" s="351"/>
      <c r="J4758" s="352"/>
      <c r="K4758" s="352"/>
      <c r="L4758" s="353"/>
      <c r="M4758" s="352"/>
      <c r="N4758" s="371"/>
      <c r="O4758" s="74"/>
      <c r="P4758" s="74"/>
      <c r="Q4758" s="139"/>
    </row>
    <row r="4759" spans="1:17" x14ac:dyDescent="0.2">
      <c r="A4759" s="357"/>
      <c r="B4759" s="347"/>
      <c r="C4759" s="580"/>
      <c r="D4759" s="349"/>
      <c r="E4759" s="349"/>
      <c r="F4759" s="350"/>
      <c r="G4759" s="349"/>
      <c r="H4759" s="349"/>
      <c r="I4759" s="351"/>
      <c r="J4759" s="352"/>
      <c r="K4759" s="352"/>
      <c r="L4759" s="353"/>
      <c r="M4759" s="352"/>
      <c r="N4759" s="371"/>
      <c r="O4759" s="74"/>
      <c r="P4759" s="74"/>
      <c r="Q4759" s="139"/>
    </row>
    <row r="4760" spans="1:17" x14ac:dyDescent="0.2">
      <c r="A4760" s="357"/>
      <c r="B4760" s="347"/>
      <c r="C4760" s="580"/>
      <c r="D4760" s="349"/>
      <c r="E4760" s="349"/>
      <c r="F4760" s="350"/>
      <c r="G4760" s="349"/>
      <c r="H4760" s="349"/>
      <c r="I4760" s="351"/>
      <c r="J4760" s="352"/>
      <c r="K4760" s="352"/>
      <c r="L4760" s="353"/>
      <c r="M4760" s="352"/>
      <c r="N4760" s="371"/>
      <c r="O4760" s="74"/>
      <c r="P4760" s="74"/>
      <c r="Q4760" s="139"/>
    </row>
    <row r="4761" spans="1:17" x14ac:dyDescent="0.2">
      <c r="A4761" s="357"/>
      <c r="B4761" s="347"/>
      <c r="C4761" s="580"/>
      <c r="D4761" s="349"/>
      <c r="E4761" s="349"/>
      <c r="F4761" s="350"/>
      <c r="G4761" s="349"/>
      <c r="H4761" s="349"/>
      <c r="I4761" s="351"/>
      <c r="J4761" s="352"/>
      <c r="K4761" s="352"/>
      <c r="L4761" s="353"/>
      <c r="M4761" s="352"/>
      <c r="N4761" s="371"/>
      <c r="O4761" s="74"/>
      <c r="P4761" s="74"/>
      <c r="Q4761" s="139"/>
    </row>
    <row r="4762" spans="1:17" x14ac:dyDescent="0.2">
      <c r="A4762" s="357"/>
      <c r="B4762" s="347"/>
      <c r="C4762" s="580"/>
      <c r="D4762" s="349"/>
      <c r="E4762" s="349"/>
      <c r="F4762" s="350"/>
      <c r="G4762" s="349"/>
      <c r="H4762" s="349"/>
      <c r="I4762" s="351"/>
      <c r="J4762" s="352"/>
      <c r="K4762" s="352"/>
      <c r="L4762" s="353"/>
      <c r="M4762" s="352"/>
      <c r="N4762" s="371"/>
      <c r="O4762" s="74"/>
      <c r="P4762" s="74"/>
      <c r="Q4762" s="139"/>
    </row>
    <row r="4763" spans="1:17" x14ac:dyDescent="0.2">
      <c r="A4763" s="357"/>
      <c r="B4763" s="347"/>
      <c r="C4763" s="580"/>
      <c r="D4763" s="349"/>
      <c r="E4763" s="349"/>
      <c r="F4763" s="350"/>
      <c r="G4763" s="349"/>
      <c r="H4763" s="349"/>
      <c r="I4763" s="351"/>
      <c r="J4763" s="352"/>
      <c r="K4763" s="352"/>
      <c r="L4763" s="353"/>
      <c r="M4763" s="352"/>
      <c r="N4763" s="371"/>
      <c r="O4763" s="74"/>
      <c r="P4763" s="74"/>
      <c r="Q4763" s="139"/>
    </row>
    <row r="4764" spans="1:17" x14ac:dyDescent="0.2">
      <c r="A4764" s="357"/>
      <c r="B4764" s="347"/>
      <c r="C4764" s="580"/>
      <c r="D4764" s="349"/>
      <c r="E4764" s="349"/>
      <c r="F4764" s="350"/>
      <c r="G4764" s="349"/>
      <c r="H4764" s="349"/>
      <c r="I4764" s="351"/>
      <c r="J4764" s="352"/>
      <c r="K4764" s="352"/>
      <c r="L4764" s="353"/>
      <c r="M4764" s="352"/>
      <c r="N4764" s="371"/>
      <c r="O4764" s="74"/>
      <c r="P4764" s="74"/>
      <c r="Q4764" s="139"/>
    </row>
    <row r="4765" spans="1:17" x14ac:dyDescent="0.2">
      <c r="A4765" s="357"/>
      <c r="B4765" s="347"/>
      <c r="C4765" s="580"/>
      <c r="D4765" s="349"/>
      <c r="E4765" s="349"/>
      <c r="F4765" s="350"/>
      <c r="G4765" s="349"/>
      <c r="H4765" s="349"/>
      <c r="I4765" s="351"/>
      <c r="J4765" s="352"/>
      <c r="K4765" s="352"/>
      <c r="L4765" s="353"/>
      <c r="M4765" s="352"/>
      <c r="N4765" s="371"/>
      <c r="O4765" s="74"/>
      <c r="P4765" s="74"/>
      <c r="Q4765" s="139"/>
    </row>
    <row r="4766" spans="1:17" x14ac:dyDescent="0.2">
      <c r="A4766" s="357"/>
      <c r="B4766" s="347"/>
      <c r="C4766" s="580"/>
      <c r="D4766" s="349"/>
      <c r="E4766" s="349"/>
      <c r="F4766" s="350"/>
      <c r="G4766" s="349"/>
      <c r="H4766" s="349"/>
      <c r="I4766" s="351"/>
      <c r="J4766" s="352"/>
      <c r="K4766" s="352"/>
      <c r="L4766" s="353"/>
      <c r="M4766" s="352"/>
      <c r="N4766" s="371"/>
      <c r="O4766" s="74"/>
      <c r="P4766" s="74"/>
      <c r="Q4766" s="139"/>
    </row>
    <row r="4767" spans="1:17" x14ac:dyDescent="0.2">
      <c r="A4767" s="357"/>
      <c r="B4767" s="347"/>
      <c r="C4767" s="580"/>
      <c r="D4767" s="349"/>
      <c r="E4767" s="349"/>
      <c r="F4767" s="350"/>
      <c r="G4767" s="349"/>
      <c r="H4767" s="349"/>
      <c r="I4767" s="351"/>
      <c r="J4767" s="352"/>
      <c r="K4767" s="352"/>
      <c r="L4767" s="353"/>
      <c r="M4767" s="352"/>
      <c r="N4767" s="371"/>
      <c r="O4767" s="74"/>
      <c r="P4767" s="74"/>
      <c r="Q4767" s="139"/>
    </row>
    <row r="4768" spans="1:17" x14ac:dyDescent="0.2">
      <c r="A4768" s="357"/>
      <c r="B4768" s="347"/>
      <c r="C4768" s="580"/>
      <c r="D4768" s="349"/>
      <c r="E4768" s="349"/>
      <c r="F4768" s="350"/>
      <c r="G4768" s="349"/>
      <c r="H4768" s="349"/>
      <c r="I4768" s="351"/>
      <c r="J4768" s="352"/>
      <c r="K4768" s="352"/>
      <c r="L4768" s="353"/>
      <c r="M4768" s="352"/>
      <c r="N4768" s="371"/>
      <c r="O4768" s="74"/>
      <c r="P4768" s="74"/>
      <c r="Q4768" s="139"/>
    </row>
    <row r="4769" spans="1:17" x14ac:dyDescent="0.2">
      <c r="A4769" s="357"/>
      <c r="B4769" s="347"/>
      <c r="C4769" s="580"/>
      <c r="D4769" s="349"/>
      <c r="E4769" s="349"/>
      <c r="F4769" s="350"/>
      <c r="G4769" s="349"/>
      <c r="H4769" s="349"/>
      <c r="I4769" s="351"/>
      <c r="J4769" s="352"/>
      <c r="K4769" s="352"/>
      <c r="L4769" s="353"/>
      <c r="M4769" s="352"/>
      <c r="N4769" s="371"/>
      <c r="O4769" s="74"/>
      <c r="P4769" s="74"/>
      <c r="Q4769" s="139"/>
    </row>
    <row r="4770" spans="1:17" x14ac:dyDescent="0.2">
      <c r="A4770" s="357"/>
      <c r="B4770" s="347"/>
      <c r="C4770" s="580"/>
      <c r="D4770" s="349"/>
      <c r="E4770" s="349"/>
      <c r="F4770" s="350"/>
      <c r="G4770" s="349"/>
      <c r="H4770" s="349"/>
      <c r="I4770" s="351"/>
      <c r="J4770" s="352"/>
      <c r="K4770" s="352"/>
      <c r="L4770" s="353"/>
      <c r="M4770" s="352"/>
      <c r="N4770" s="371"/>
      <c r="O4770" s="74"/>
      <c r="P4770" s="74"/>
      <c r="Q4770" s="139"/>
    </row>
    <row r="4771" spans="1:17" x14ac:dyDescent="0.2">
      <c r="A4771" s="357"/>
      <c r="B4771" s="347"/>
      <c r="C4771" s="580"/>
      <c r="D4771" s="349"/>
      <c r="E4771" s="349"/>
      <c r="F4771" s="350"/>
      <c r="G4771" s="349"/>
      <c r="H4771" s="349"/>
      <c r="I4771" s="351"/>
      <c r="J4771" s="352"/>
      <c r="K4771" s="352"/>
      <c r="L4771" s="353"/>
      <c r="M4771" s="352"/>
      <c r="N4771" s="371"/>
      <c r="O4771" s="74"/>
      <c r="P4771" s="74"/>
      <c r="Q4771" s="139"/>
    </row>
    <row r="4772" spans="1:17" x14ac:dyDescent="0.2">
      <c r="A4772" s="357"/>
      <c r="B4772" s="347"/>
      <c r="C4772" s="580"/>
      <c r="D4772" s="349"/>
      <c r="E4772" s="349"/>
      <c r="F4772" s="350"/>
      <c r="G4772" s="349"/>
      <c r="H4772" s="349"/>
      <c r="I4772" s="351"/>
      <c r="J4772" s="352"/>
      <c r="K4772" s="352"/>
      <c r="L4772" s="353"/>
      <c r="M4772" s="352"/>
      <c r="N4772" s="371"/>
      <c r="O4772" s="74"/>
      <c r="P4772" s="74"/>
      <c r="Q4772" s="139"/>
    </row>
    <row r="4773" spans="1:17" x14ac:dyDescent="0.2">
      <c r="A4773" s="357"/>
      <c r="B4773" s="347"/>
      <c r="C4773" s="580"/>
      <c r="D4773" s="349"/>
      <c r="E4773" s="349"/>
      <c r="F4773" s="350"/>
      <c r="G4773" s="349"/>
      <c r="H4773" s="349"/>
      <c r="I4773" s="351"/>
      <c r="J4773" s="352"/>
      <c r="K4773" s="352"/>
      <c r="L4773" s="353"/>
      <c r="M4773" s="352"/>
      <c r="N4773" s="371"/>
      <c r="O4773" s="74"/>
      <c r="P4773" s="74"/>
      <c r="Q4773" s="139"/>
    </row>
    <row r="4774" spans="1:17" x14ac:dyDescent="0.2">
      <c r="A4774" s="357"/>
      <c r="B4774" s="347"/>
      <c r="C4774" s="580"/>
      <c r="D4774" s="349"/>
      <c r="E4774" s="349"/>
      <c r="F4774" s="350"/>
      <c r="G4774" s="349"/>
      <c r="H4774" s="349"/>
      <c r="I4774" s="351"/>
      <c r="J4774" s="352"/>
      <c r="K4774" s="352"/>
      <c r="L4774" s="353"/>
      <c r="M4774" s="352"/>
      <c r="N4774" s="371"/>
      <c r="O4774" s="74"/>
      <c r="P4774" s="74"/>
      <c r="Q4774" s="139"/>
    </row>
    <row r="4775" spans="1:17" x14ac:dyDescent="0.2">
      <c r="A4775" s="357"/>
      <c r="B4775" s="347"/>
      <c r="C4775" s="580"/>
      <c r="D4775" s="349"/>
      <c r="E4775" s="349"/>
      <c r="F4775" s="350"/>
      <c r="G4775" s="349"/>
      <c r="H4775" s="349"/>
      <c r="I4775" s="351"/>
      <c r="J4775" s="352"/>
      <c r="K4775" s="352"/>
      <c r="L4775" s="353"/>
      <c r="M4775" s="352"/>
      <c r="N4775" s="371"/>
      <c r="O4775" s="74"/>
      <c r="P4775" s="74"/>
      <c r="Q4775" s="139"/>
    </row>
    <row r="4776" spans="1:17" x14ac:dyDescent="0.2">
      <c r="A4776" s="357"/>
      <c r="B4776" s="347"/>
      <c r="C4776" s="580"/>
      <c r="D4776" s="349"/>
      <c r="E4776" s="349"/>
      <c r="F4776" s="350"/>
      <c r="G4776" s="349"/>
      <c r="H4776" s="349"/>
      <c r="I4776" s="351"/>
      <c r="J4776" s="352"/>
      <c r="K4776" s="352"/>
      <c r="L4776" s="353"/>
      <c r="M4776" s="352"/>
      <c r="N4776" s="371"/>
      <c r="O4776" s="74"/>
      <c r="P4776" s="74"/>
      <c r="Q4776" s="139"/>
    </row>
    <row r="4777" spans="1:17" x14ac:dyDescent="0.2">
      <c r="A4777" s="357"/>
      <c r="B4777" s="347"/>
      <c r="C4777" s="580"/>
      <c r="D4777" s="349"/>
      <c r="E4777" s="349"/>
      <c r="F4777" s="350"/>
      <c r="G4777" s="349"/>
      <c r="H4777" s="349"/>
      <c r="I4777" s="351"/>
      <c r="J4777" s="352"/>
      <c r="K4777" s="352"/>
      <c r="L4777" s="353"/>
      <c r="M4777" s="352"/>
      <c r="N4777" s="371"/>
      <c r="O4777" s="74"/>
      <c r="P4777" s="74"/>
      <c r="Q4777" s="139"/>
    </row>
    <row r="4778" spans="1:17" x14ac:dyDescent="0.2">
      <c r="A4778" s="357"/>
      <c r="B4778" s="347"/>
      <c r="C4778" s="580"/>
      <c r="D4778" s="349"/>
      <c r="E4778" s="349"/>
      <c r="F4778" s="350"/>
      <c r="G4778" s="349"/>
      <c r="H4778" s="349"/>
      <c r="I4778" s="351"/>
      <c r="J4778" s="352"/>
      <c r="K4778" s="352"/>
      <c r="L4778" s="353"/>
      <c r="M4778" s="352"/>
      <c r="N4778" s="371"/>
      <c r="O4778" s="74"/>
      <c r="P4778" s="74"/>
      <c r="Q4778" s="139"/>
    </row>
    <row r="4779" spans="1:17" x14ac:dyDescent="0.2">
      <c r="A4779" s="357"/>
      <c r="B4779" s="347"/>
      <c r="C4779" s="580"/>
      <c r="D4779" s="349"/>
      <c r="E4779" s="349"/>
      <c r="F4779" s="350"/>
      <c r="G4779" s="349"/>
      <c r="H4779" s="349"/>
      <c r="I4779" s="351"/>
      <c r="J4779" s="352"/>
      <c r="K4779" s="352"/>
      <c r="L4779" s="353"/>
      <c r="M4779" s="352"/>
      <c r="N4779" s="371"/>
      <c r="O4779" s="74"/>
      <c r="P4779" s="74"/>
      <c r="Q4779" s="139"/>
    </row>
    <row r="4780" spans="1:17" x14ac:dyDescent="0.2">
      <c r="A4780" s="357"/>
      <c r="B4780" s="347"/>
      <c r="C4780" s="580"/>
      <c r="D4780" s="349"/>
      <c r="E4780" s="349"/>
      <c r="F4780" s="350"/>
      <c r="G4780" s="349"/>
      <c r="H4780" s="349"/>
      <c r="I4780" s="351"/>
      <c r="J4780" s="352"/>
      <c r="K4780" s="352"/>
      <c r="L4780" s="353"/>
      <c r="M4780" s="352"/>
      <c r="N4780" s="371"/>
      <c r="O4780" s="74"/>
      <c r="P4780" s="74"/>
      <c r="Q4780" s="139"/>
    </row>
    <row r="4781" spans="1:17" x14ac:dyDescent="0.2">
      <c r="A4781" s="357"/>
      <c r="B4781" s="347"/>
      <c r="C4781" s="580"/>
      <c r="D4781" s="349"/>
      <c r="E4781" s="349"/>
      <c r="F4781" s="350"/>
      <c r="G4781" s="349"/>
      <c r="H4781" s="349"/>
      <c r="I4781" s="351"/>
      <c r="J4781" s="352"/>
      <c r="K4781" s="352"/>
      <c r="L4781" s="353"/>
      <c r="M4781" s="352"/>
      <c r="N4781" s="371"/>
      <c r="O4781" s="74"/>
      <c r="P4781" s="74"/>
      <c r="Q4781" s="139"/>
    </row>
    <row r="4782" spans="1:17" x14ac:dyDescent="0.2">
      <c r="A4782" s="357"/>
      <c r="B4782" s="347"/>
      <c r="C4782" s="580"/>
      <c r="D4782" s="349"/>
      <c r="E4782" s="349"/>
      <c r="F4782" s="350"/>
      <c r="G4782" s="349"/>
      <c r="H4782" s="349"/>
      <c r="I4782" s="351"/>
      <c r="J4782" s="352"/>
      <c r="K4782" s="352"/>
      <c r="L4782" s="353"/>
      <c r="M4782" s="352"/>
      <c r="N4782" s="371"/>
      <c r="O4782" s="74"/>
      <c r="P4782" s="74"/>
      <c r="Q4782" s="139"/>
    </row>
    <row r="4783" spans="1:17" x14ac:dyDescent="0.2">
      <c r="A4783" s="357"/>
      <c r="B4783" s="347"/>
      <c r="C4783" s="580"/>
      <c r="D4783" s="349"/>
      <c r="E4783" s="349"/>
      <c r="F4783" s="350"/>
      <c r="G4783" s="349"/>
      <c r="H4783" s="349"/>
      <c r="I4783" s="351"/>
      <c r="J4783" s="352"/>
      <c r="K4783" s="352"/>
      <c r="L4783" s="353"/>
      <c r="M4783" s="352"/>
      <c r="N4783" s="371"/>
      <c r="O4783" s="74"/>
      <c r="P4783" s="74"/>
      <c r="Q4783" s="139"/>
    </row>
    <row r="4784" spans="1:17" x14ac:dyDescent="0.2">
      <c r="A4784" s="357"/>
      <c r="B4784" s="347"/>
      <c r="C4784" s="580"/>
      <c r="D4784" s="349"/>
      <c r="E4784" s="349"/>
      <c r="F4784" s="350"/>
      <c r="G4784" s="349"/>
      <c r="H4784" s="349"/>
      <c r="I4784" s="351"/>
      <c r="J4784" s="352"/>
      <c r="K4784" s="352"/>
      <c r="L4784" s="353"/>
      <c r="M4784" s="352"/>
      <c r="N4784" s="371"/>
      <c r="O4784" s="74"/>
      <c r="P4784" s="74"/>
      <c r="Q4784" s="139"/>
    </row>
    <row r="4785" spans="1:17" x14ac:dyDescent="0.2">
      <c r="A4785" s="357"/>
      <c r="B4785" s="347"/>
      <c r="C4785" s="580"/>
      <c r="D4785" s="349"/>
      <c r="E4785" s="349"/>
      <c r="F4785" s="350"/>
      <c r="G4785" s="349"/>
      <c r="H4785" s="349"/>
      <c r="I4785" s="351"/>
      <c r="J4785" s="352"/>
      <c r="K4785" s="352"/>
      <c r="L4785" s="353"/>
      <c r="M4785" s="352"/>
      <c r="N4785" s="371"/>
      <c r="O4785" s="74"/>
      <c r="P4785" s="74"/>
      <c r="Q4785" s="139"/>
    </row>
    <row r="4786" spans="1:17" x14ac:dyDescent="0.2">
      <c r="A4786" s="357"/>
      <c r="B4786" s="347"/>
      <c r="C4786" s="580"/>
      <c r="D4786" s="349"/>
      <c r="E4786" s="349"/>
      <c r="F4786" s="350"/>
      <c r="G4786" s="349"/>
      <c r="H4786" s="349"/>
      <c r="I4786" s="351"/>
      <c r="J4786" s="352"/>
      <c r="K4786" s="352"/>
      <c r="L4786" s="353"/>
      <c r="M4786" s="352"/>
      <c r="N4786" s="371"/>
      <c r="O4786" s="74"/>
      <c r="P4786" s="74"/>
      <c r="Q4786" s="139"/>
    </row>
    <row r="4787" spans="1:17" x14ac:dyDescent="0.2">
      <c r="A4787" s="357"/>
      <c r="B4787" s="347"/>
      <c r="C4787" s="580"/>
      <c r="D4787" s="349"/>
      <c r="E4787" s="349"/>
      <c r="F4787" s="350"/>
      <c r="G4787" s="349"/>
      <c r="H4787" s="349"/>
      <c r="I4787" s="351"/>
      <c r="J4787" s="352"/>
      <c r="K4787" s="352"/>
      <c r="L4787" s="353"/>
      <c r="M4787" s="352"/>
      <c r="N4787" s="371"/>
      <c r="O4787" s="74"/>
      <c r="P4787" s="74"/>
      <c r="Q4787" s="139"/>
    </row>
    <row r="4788" spans="1:17" x14ac:dyDescent="0.2">
      <c r="A4788" s="357"/>
      <c r="B4788" s="347"/>
      <c r="C4788" s="580"/>
      <c r="D4788" s="349"/>
      <c r="E4788" s="349"/>
      <c r="F4788" s="350"/>
      <c r="G4788" s="349"/>
      <c r="H4788" s="349"/>
      <c r="I4788" s="351"/>
      <c r="J4788" s="352"/>
      <c r="K4788" s="352"/>
      <c r="L4788" s="353"/>
      <c r="M4788" s="352"/>
      <c r="N4788" s="371"/>
      <c r="O4788" s="74"/>
      <c r="P4788" s="74"/>
      <c r="Q4788" s="139"/>
    </row>
    <row r="4789" spans="1:17" x14ac:dyDescent="0.2">
      <c r="A4789" s="357"/>
      <c r="B4789" s="347"/>
      <c r="C4789" s="580"/>
      <c r="D4789" s="349"/>
      <c r="E4789" s="349"/>
      <c r="F4789" s="350"/>
      <c r="G4789" s="349"/>
      <c r="H4789" s="349"/>
      <c r="I4789" s="351"/>
      <c r="J4789" s="352"/>
      <c r="K4789" s="352"/>
      <c r="L4789" s="353"/>
      <c r="M4789" s="352"/>
      <c r="N4789" s="371"/>
      <c r="O4789" s="74"/>
      <c r="P4789" s="74"/>
      <c r="Q4789" s="139"/>
    </row>
    <row r="4790" spans="1:17" x14ac:dyDescent="0.2">
      <c r="A4790" s="357"/>
      <c r="B4790" s="347"/>
      <c r="C4790" s="580"/>
      <c r="D4790" s="349"/>
      <c r="E4790" s="349"/>
      <c r="F4790" s="350"/>
      <c r="G4790" s="349"/>
      <c r="H4790" s="349"/>
      <c r="I4790" s="351"/>
      <c r="J4790" s="352"/>
      <c r="K4790" s="352"/>
      <c r="L4790" s="353"/>
      <c r="M4790" s="352"/>
      <c r="N4790" s="371"/>
      <c r="O4790" s="74"/>
      <c r="P4790" s="74"/>
      <c r="Q4790" s="139"/>
    </row>
    <row r="4791" spans="1:17" x14ac:dyDescent="0.2">
      <c r="A4791" s="357"/>
      <c r="B4791" s="347"/>
      <c r="C4791" s="580"/>
      <c r="D4791" s="349"/>
      <c r="E4791" s="349"/>
      <c r="F4791" s="350"/>
      <c r="G4791" s="349"/>
      <c r="H4791" s="349"/>
      <c r="I4791" s="351"/>
      <c r="J4791" s="352"/>
      <c r="K4791" s="352"/>
      <c r="L4791" s="353"/>
      <c r="M4791" s="352"/>
      <c r="N4791" s="371"/>
      <c r="O4791" s="74"/>
      <c r="P4791" s="74"/>
      <c r="Q4791" s="139"/>
    </row>
    <row r="4792" spans="1:17" x14ac:dyDescent="0.2">
      <c r="A4792" s="357"/>
      <c r="B4792" s="347"/>
      <c r="C4792" s="580"/>
      <c r="D4792" s="349"/>
      <c r="E4792" s="349"/>
      <c r="F4792" s="350"/>
      <c r="G4792" s="349"/>
      <c r="H4792" s="349"/>
      <c r="I4792" s="351"/>
      <c r="J4792" s="352"/>
      <c r="K4792" s="352"/>
      <c r="L4792" s="353"/>
      <c r="M4792" s="352"/>
      <c r="N4792" s="371"/>
      <c r="O4792" s="74"/>
      <c r="P4792" s="74"/>
      <c r="Q4792" s="139"/>
    </row>
    <row r="4793" spans="1:17" x14ac:dyDescent="0.2">
      <c r="A4793" s="357"/>
      <c r="B4793" s="347"/>
      <c r="C4793" s="580"/>
      <c r="D4793" s="349"/>
      <c r="E4793" s="349"/>
      <c r="F4793" s="350"/>
      <c r="G4793" s="349"/>
      <c r="H4793" s="349"/>
      <c r="I4793" s="351"/>
      <c r="J4793" s="352"/>
      <c r="K4793" s="352"/>
      <c r="L4793" s="353"/>
      <c r="M4793" s="352"/>
      <c r="N4793" s="371"/>
      <c r="O4793" s="74"/>
      <c r="P4793" s="74"/>
      <c r="Q4793" s="139"/>
    </row>
    <row r="4794" spans="1:17" x14ac:dyDescent="0.2">
      <c r="A4794" s="357"/>
      <c r="B4794" s="347"/>
      <c r="C4794" s="580"/>
      <c r="D4794" s="349"/>
      <c r="E4794" s="349"/>
      <c r="F4794" s="350"/>
      <c r="G4794" s="349"/>
      <c r="H4794" s="349"/>
      <c r="I4794" s="351"/>
      <c r="J4794" s="352"/>
      <c r="K4794" s="352"/>
      <c r="L4794" s="353"/>
      <c r="M4794" s="352"/>
      <c r="N4794" s="371"/>
      <c r="O4794" s="74"/>
      <c r="P4794" s="74"/>
      <c r="Q4794" s="139"/>
    </row>
    <row r="4795" spans="1:17" x14ac:dyDescent="0.2">
      <c r="A4795" s="357"/>
      <c r="B4795" s="347"/>
      <c r="C4795" s="580"/>
      <c r="D4795" s="349"/>
      <c r="E4795" s="349"/>
      <c r="F4795" s="350"/>
      <c r="G4795" s="349"/>
      <c r="H4795" s="349"/>
      <c r="I4795" s="351"/>
      <c r="J4795" s="352"/>
      <c r="K4795" s="352"/>
      <c r="L4795" s="353"/>
      <c r="M4795" s="352"/>
      <c r="N4795" s="371"/>
      <c r="O4795" s="74"/>
      <c r="P4795" s="74"/>
      <c r="Q4795" s="139"/>
    </row>
    <row r="4796" spans="1:17" x14ac:dyDescent="0.2">
      <c r="A4796" s="357"/>
      <c r="B4796" s="347"/>
      <c r="C4796" s="580"/>
      <c r="D4796" s="349"/>
      <c r="E4796" s="349"/>
      <c r="F4796" s="350"/>
      <c r="G4796" s="349"/>
      <c r="H4796" s="349"/>
      <c r="I4796" s="351"/>
      <c r="J4796" s="352"/>
      <c r="K4796" s="352"/>
      <c r="L4796" s="353"/>
      <c r="M4796" s="352"/>
      <c r="N4796" s="371"/>
      <c r="O4796" s="74"/>
      <c r="P4796" s="74"/>
      <c r="Q4796" s="139"/>
    </row>
    <row r="4797" spans="1:17" x14ac:dyDescent="0.2">
      <c r="A4797" s="357"/>
      <c r="B4797" s="347"/>
      <c r="C4797" s="580"/>
      <c r="D4797" s="349"/>
      <c r="E4797" s="349"/>
      <c r="F4797" s="350"/>
      <c r="G4797" s="349"/>
      <c r="H4797" s="349"/>
      <c r="I4797" s="351"/>
      <c r="J4797" s="352"/>
      <c r="K4797" s="352"/>
      <c r="L4797" s="353"/>
      <c r="M4797" s="352"/>
      <c r="N4797" s="371"/>
      <c r="O4797" s="74"/>
      <c r="P4797" s="74"/>
      <c r="Q4797" s="139"/>
    </row>
    <row r="4798" spans="1:17" x14ac:dyDescent="0.2">
      <c r="A4798" s="357"/>
      <c r="B4798" s="347"/>
      <c r="C4798" s="580"/>
      <c r="D4798" s="349"/>
      <c r="E4798" s="349"/>
      <c r="F4798" s="350"/>
      <c r="G4798" s="349"/>
      <c r="H4798" s="349"/>
      <c r="I4798" s="351"/>
      <c r="J4798" s="352"/>
      <c r="K4798" s="352"/>
      <c r="L4798" s="353"/>
      <c r="M4798" s="352"/>
      <c r="N4798" s="371"/>
      <c r="O4798" s="74"/>
      <c r="P4798" s="74"/>
      <c r="Q4798" s="139"/>
    </row>
    <row r="4799" spans="1:17" x14ac:dyDescent="0.2">
      <c r="A4799" s="357"/>
      <c r="B4799" s="347"/>
      <c r="C4799" s="580"/>
      <c r="D4799" s="349"/>
      <c r="E4799" s="349"/>
      <c r="F4799" s="350"/>
      <c r="G4799" s="349"/>
      <c r="H4799" s="349"/>
      <c r="I4799" s="351"/>
      <c r="J4799" s="352"/>
      <c r="K4799" s="352"/>
      <c r="L4799" s="353"/>
      <c r="M4799" s="352"/>
      <c r="N4799" s="371"/>
      <c r="O4799" s="74"/>
      <c r="P4799" s="74"/>
      <c r="Q4799" s="139"/>
    </row>
    <row r="4800" spans="1:17" x14ac:dyDescent="0.2">
      <c r="A4800" s="357"/>
      <c r="B4800" s="347"/>
      <c r="C4800" s="580"/>
      <c r="D4800" s="349"/>
      <c r="E4800" s="349"/>
      <c r="F4800" s="350"/>
      <c r="G4800" s="349"/>
      <c r="H4800" s="349"/>
      <c r="I4800" s="351"/>
      <c r="J4800" s="352"/>
      <c r="K4800" s="352"/>
      <c r="L4800" s="353"/>
      <c r="M4800" s="352"/>
      <c r="N4800" s="371"/>
      <c r="O4800" s="74"/>
      <c r="P4800" s="74"/>
      <c r="Q4800" s="139"/>
    </row>
    <row r="4801" spans="1:17" x14ac:dyDescent="0.2">
      <c r="A4801" s="357"/>
      <c r="B4801" s="347"/>
      <c r="C4801" s="580"/>
      <c r="D4801" s="349"/>
      <c r="E4801" s="349"/>
      <c r="F4801" s="350"/>
      <c r="G4801" s="349"/>
      <c r="H4801" s="349"/>
      <c r="I4801" s="351"/>
      <c r="J4801" s="352"/>
      <c r="K4801" s="352"/>
      <c r="L4801" s="353"/>
      <c r="M4801" s="352"/>
      <c r="N4801" s="371"/>
      <c r="O4801" s="74"/>
      <c r="P4801" s="74"/>
      <c r="Q4801" s="139"/>
    </row>
    <row r="4802" spans="1:17" x14ac:dyDescent="0.2">
      <c r="A4802" s="357"/>
      <c r="B4802" s="347"/>
      <c r="C4802" s="580"/>
      <c r="D4802" s="349"/>
      <c r="E4802" s="349"/>
      <c r="F4802" s="350"/>
      <c r="G4802" s="349"/>
      <c r="H4802" s="349"/>
      <c r="I4802" s="351"/>
      <c r="J4802" s="352"/>
      <c r="K4802" s="352"/>
      <c r="L4802" s="353"/>
      <c r="M4802" s="352"/>
      <c r="N4802" s="371"/>
      <c r="O4802" s="74"/>
      <c r="P4802" s="74"/>
      <c r="Q4802" s="139"/>
    </row>
    <row r="4803" spans="1:17" x14ac:dyDescent="0.2">
      <c r="A4803" s="357"/>
      <c r="B4803" s="347"/>
      <c r="C4803" s="580"/>
      <c r="D4803" s="349"/>
      <c r="E4803" s="349"/>
      <c r="F4803" s="350"/>
      <c r="G4803" s="349"/>
      <c r="H4803" s="349"/>
      <c r="I4803" s="351"/>
      <c r="J4803" s="352"/>
      <c r="K4803" s="352"/>
      <c r="L4803" s="353"/>
      <c r="M4803" s="352"/>
      <c r="N4803" s="371"/>
      <c r="O4803" s="74"/>
      <c r="P4803" s="74"/>
      <c r="Q4803" s="139"/>
    </row>
    <row r="4804" spans="1:17" x14ac:dyDescent="0.2">
      <c r="A4804" s="357"/>
      <c r="B4804" s="347"/>
      <c r="C4804" s="580"/>
      <c r="D4804" s="349"/>
      <c r="E4804" s="349"/>
      <c r="F4804" s="350"/>
      <c r="G4804" s="349"/>
      <c r="H4804" s="349"/>
      <c r="I4804" s="351"/>
      <c r="J4804" s="352"/>
      <c r="K4804" s="352"/>
      <c r="L4804" s="353"/>
      <c r="M4804" s="352"/>
      <c r="N4804" s="371"/>
      <c r="O4804" s="74"/>
      <c r="P4804" s="74"/>
      <c r="Q4804" s="139"/>
    </row>
    <row r="4805" spans="1:17" x14ac:dyDescent="0.2">
      <c r="A4805" s="357"/>
      <c r="B4805" s="347"/>
      <c r="C4805" s="580"/>
      <c r="D4805" s="349"/>
      <c r="E4805" s="349"/>
      <c r="F4805" s="350"/>
      <c r="G4805" s="349"/>
      <c r="H4805" s="349"/>
      <c r="I4805" s="351"/>
      <c r="J4805" s="352"/>
      <c r="K4805" s="352"/>
      <c r="L4805" s="353"/>
      <c r="M4805" s="352"/>
      <c r="N4805" s="371"/>
      <c r="O4805" s="74"/>
      <c r="P4805" s="74"/>
      <c r="Q4805" s="139"/>
    </row>
    <row r="4806" spans="1:17" x14ac:dyDescent="0.2">
      <c r="A4806" s="357"/>
      <c r="B4806" s="347"/>
      <c r="C4806" s="580"/>
      <c r="D4806" s="349"/>
      <c r="E4806" s="349"/>
      <c r="F4806" s="350"/>
      <c r="G4806" s="349"/>
      <c r="H4806" s="349"/>
      <c r="I4806" s="351"/>
      <c r="J4806" s="352"/>
      <c r="K4806" s="352"/>
      <c r="L4806" s="353"/>
      <c r="M4806" s="352"/>
      <c r="N4806" s="371"/>
      <c r="O4806" s="74"/>
      <c r="P4806" s="74"/>
      <c r="Q4806" s="139"/>
    </row>
    <row r="4807" spans="1:17" x14ac:dyDescent="0.2">
      <c r="A4807" s="357"/>
      <c r="B4807" s="347"/>
      <c r="C4807" s="580"/>
      <c r="D4807" s="349"/>
      <c r="E4807" s="349"/>
      <c r="F4807" s="350"/>
      <c r="G4807" s="349"/>
      <c r="H4807" s="349"/>
      <c r="I4807" s="351"/>
      <c r="J4807" s="352"/>
      <c r="K4807" s="352"/>
      <c r="L4807" s="353"/>
      <c r="M4807" s="352"/>
      <c r="N4807" s="371"/>
      <c r="O4807" s="74"/>
      <c r="P4807" s="74"/>
      <c r="Q4807" s="139"/>
    </row>
    <row r="4808" spans="1:17" x14ac:dyDescent="0.2">
      <c r="A4808" s="357"/>
      <c r="B4808" s="347"/>
      <c r="C4808" s="580"/>
      <c r="D4808" s="349"/>
      <c r="E4808" s="349"/>
      <c r="F4808" s="350"/>
      <c r="G4808" s="349"/>
      <c r="H4808" s="349"/>
      <c r="I4808" s="351"/>
      <c r="J4808" s="352"/>
      <c r="K4808" s="352"/>
      <c r="L4808" s="353"/>
      <c r="M4808" s="352"/>
      <c r="N4808" s="371"/>
      <c r="O4808" s="74"/>
      <c r="P4808" s="74"/>
      <c r="Q4808" s="139"/>
    </row>
    <row r="4809" spans="1:17" x14ac:dyDescent="0.2">
      <c r="A4809" s="357"/>
      <c r="B4809" s="347"/>
      <c r="C4809" s="580"/>
      <c r="D4809" s="349"/>
      <c r="E4809" s="349"/>
      <c r="F4809" s="350"/>
      <c r="G4809" s="349"/>
      <c r="H4809" s="349"/>
      <c r="I4809" s="351"/>
      <c r="J4809" s="352"/>
      <c r="K4809" s="352"/>
      <c r="L4809" s="353"/>
      <c r="M4809" s="352"/>
      <c r="N4809" s="371"/>
      <c r="O4809" s="74"/>
      <c r="P4809" s="74"/>
      <c r="Q4809" s="139"/>
    </row>
    <row r="4810" spans="1:17" x14ac:dyDescent="0.2">
      <c r="A4810" s="357"/>
      <c r="B4810" s="347"/>
      <c r="C4810" s="580"/>
      <c r="D4810" s="349"/>
      <c r="E4810" s="349"/>
      <c r="F4810" s="350"/>
      <c r="G4810" s="349"/>
      <c r="H4810" s="349"/>
      <c r="I4810" s="351"/>
      <c r="J4810" s="352"/>
      <c r="K4810" s="352"/>
      <c r="L4810" s="353"/>
      <c r="M4810" s="352"/>
      <c r="N4810" s="371"/>
      <c r="O4810" s="74"/>
      <c r="P4810" s="74"/>
      <c r="Q4810" s="139"/>
    </row>
    <row r="4811" spans="1:17" x14ac:dyDescent="0.2">
      <c r="A4811" s="357"/>
      <c r="B4811" s="347"/>
      <c r="C4811" s="580"/>
      <c r="D4811" s="349"/>
      <c r="E4811" s="349"/>
      <c r="F4811" s="350"/>
      <c r="G4811" s="349"/>
      <c r="H4811" s="349"/>
      <c r="I4811" s="351"/>
      <c r="J4811" s="352"/>
      <c r="K4811" s="352"/>
      <c r="L4811" s="353"/>
      <c r="M4811" s="352"/>
      <c r="N4811" s="371"/>
      <c r="O4811" s="74"/>
      <c r="P4811" s="74"/>
      <c r="Q4811" s="139"/>
    </row>
    <row r="4812" spans="1:17" x14ac:dyDescent="0.2">
      <c r="A4812" s="357"/>
      <c r="B4812" s="347"/>
      <c r="C4812" s="580"/>
      <c r="D4812" s="349"/>
      <c r="E4812" s="349"/>
      <c r="F4812" s="350"/>
      <c r="G4812" s="349"/>
      <c r="H4812" s="349"/>
      <c r="I4812" s="351"/>
      <c r="J4812" s="352"/>
      <c r="K4812" s="352"/>
      <c r="L4812" s="353"/>
      <c r="M4812" s="352"/>
      <c r="N4812" s="371"/>
      <c r="O4812" s="74"/>
      <c r="P4812" s="74"/>
      <c r="Q4812" s="139"/>
    </row>
    <row r="4813" spans="1:17" x14ac:dyDescent="0.2">
      <c r="A4813" s="357"/>
      <c r="B4813" s="347"/>
      <c r="C4813" s="580"/>
      <c r="D4813" s="349"/>
      <c r="E4813" s="349"/>
      <c r="F4813" s="350"/>
      <c r="G4813" s="349"/>
      <c r="H4813" s="349"/>
      <c r="I4813" s="351"/>
      <c r="J4813" s="352"/>
      <c r="K4813" s="352"/>
      <c r="L4813" s="353"/>
      <c r="M4813" s="352"/>
      <c r="N4813" s="371"/>
      <c r="O4813" s="74"/>
      <c r="P4813" s="74"/>
      <c r="Q4813" s="139"/>
    </row>
    <row r="4814" spans="1:17" x14ac:dyDescent="0.2">
      <c r="A4814" s="357"/>
      <c r="B4814" s="347"/>
      <c r="C4814" s="580"/>
      <c r="D4814" s="349"/>
      <c r="E4814" s="349"/>
      <c r="F4814" s="350"/>
      <c r="G4814" s="349"/>
      <c r="H4814" s="349"/>
      <c r="I4814" s="351"/>
      <c r="J4814" s="352"/>
      <c r="K4814" s="352"/>
      <c r="L4814" s="353"/>
      <c r="M4814" s="352"/>
      <c r="N4814" s="371"/>
      <c r="O4814" s="74"/>
      <c r="P4814" s="74"/>
      <c r="Q4814" s="139"/>
    </row>
    <row r="4815" spans="1:17" x14ac:dyDescent="0.2">
      <c r="A4815" s="357"/>
      <c r="B4815" s="347"/>
      <c r="C4815" s="580"/>
      <c r="D4815" s="349"/>
      <c r="E4815" s="349"/>
      <c r="F4815" s="350"/>
      <c r="G4815" s="349"/>
      <c r="H4815" s="349"/>
      <c r="I4815" s="351"/>
      <c r="J4815" s="352"/>
      <c r="K4815" s="352"/>
      <c r="L4815" s="353"/>
      <c r="M4815" s="352"/>
      <c r="N4815" s="371"/>
      <c r="O4815" s="74"/>
      <c r="P4815" s="74"/>
      <c r="Q4815" s="139"/>
    </row>
    <row r="4816" spans="1:17" x14ac:dyDescent="0.2">
      <c r="A4816" s="357"/>
      <c r="B4816" s="347"/>
      <c r="C4816" s="580"/>
      <c r="D4816" s="349"/>
      <c r="E4816" s="349"/>
      <c r="F4816" s="350"/>
      <c r="G4816" s="349"/>
      <c r="H4816" s="349"/>
      <c r="I4816" s="351"/>
      <c r="J4816" s="352"/>
      <c r="K4816" s="352"/>
      <c r="L4816" s="353"/>
      <c r="M4816" s="352"/>
      <c r="N4816" s="371"/>
      <c r="O4816" s="74"/>
      <c r="P4816" s="74"/>
      <c r="Q4816" s="139"/>
    </row>
    <row r="4817" spans="1:17" x14ac:dyDescent="0.2">
      <c r="A4817" s="357"/>
      <c r="B4817" s="347"/>
      <c r="C4817" s="580"/>
      <c r="D4817" s="349"/>
      <c r="E4817" s="349"/>
      <c r="F4817" s="350"/>
      <c r="G4817" s="349"/>
      <c r="H4817" s="349"/>
      <c r="I4817" s="351"/>
      <c r="J4817" s="352"/>
      <c r="K4817" s="352"/>
      <c r="L4817" s="353"/>
      <c r="M4817" s="352"/>
      <c r="N4817" s="371"/>
      <c r="O4817" s="74"/>
      <c r="P4817" s="74"/>
      <c r="Q4817" s="139"/>
    </row>
    <row r="4818" spans="1:17" x14ac:dyDescent="0.2">
      <c r="A4818" s="357"/>
      <c r="B4818" s="347"/>
      <c r="C4818" s="580"/>
      <c r="D4818" s="349"/>
      <c r="E4818" s="349"/>
      <c r="F4818" s="350"/>
      <c r="G4818" s="349"/>
      <c r="H4818" s="349"/>
      <c r="I4818" s="351"/>
      <c r="J4818" s="352"/>
      <c r="K4818" s="352"/>
      <c r="L4818" s="353"/>
      <c r="M4818" s="352"/>
      <c r="N4818" s="371"/>
      <c r="O4818" s="74"/>
      <c r="P4818" s="74"/>
      <c r="Q4818" s="139"/>
    </row>
    <row r="4819" spans="1:17" x14ac:dyDescent="0.2">
      <c r="A4819" s="357"/>
      <c r="B4819" s="347"/>
      <c r="C4819" s="580"/>
      <c r="D4819" s="349"/>
      <c r="E4819" s="349"/>
      <c r="F4819" s="350"/>
      <c r="G4819" s="349"/>
      <c r="H4819" s="349"/>
      <c r="I4819" s="351"/>
      <c r="J4819" s="352"/>
      <c r="K4819" s="352"/>
      <c r="L4819" s="353"/>
      <c r="M4819" s="352"/>
      <c r="N4819" s="371"/>
      <c r="O4819" s="74"/>
      <c r="P4819" s="74"/>
      <c r="Q4819" s="139"/>
    </row>
    <row r="4820" spans="1:17" x14ac:dyDescent="0.2">
      <c r="A4820" s="357"/>
      <c r="B4820" s="347"/>
      <c r="C4820" s="580"/>
      <c r="D4820" s="349"/>
      <c r="E4820" s="349"/>
      <c r="F4820" s="350"/>
      <c r="G4820" s="349"/>
      <c r="H4820" s="349"/>
      <c r="I4820" s="351"/>
      <c r="J4820" s="352"/>
      <c r="K4820" s="352"/>
      <c r="L4820" s="353"/>
      <c r="M4820" s="352"/>
      <c r="N4820" s="371"/>
      <c r="O4820" s="74"/>
      <c r="P4820" s="74"/>
      <c r="Q4820" s="139"/>
    </row>
    <row r="4821" spans="1:17" x14ac:dyDescent="0.2">
      <c r="A4821" s="357"/>
      <c r="B4821" s="347"/>
      <c r="C4821" s="580"/>
      <c r="D4821" s="349"/>
      <c r="E4821" s="349"/>
      <c r="F4821" s="350"/>
      <c r="G4821" s="349"/>
      <c r="H4821" s="349"/>
      <c r="I4821" s="351"/>
      <c r="J4821" s="352"/>
      <c r="K4821" s="352"/>
      <c r="L4821" s="353"/>
      <c r="M4821" s="352"/>
      <c r="N4821" s="371"/>
      <c r="O4821" s="74"/>
      <c r="P4821" s="74"/>
      <c r="Q4821" s="139"/>
    </row>
    <row r="4822" spans="1:17" x14ac:dyDescent="0.2">
      <c r="A4822" s="357"/>
      <c r="B4822" s="347"/>
      <c r="C4822" s="580"/>
      <c r="D4822" s="349"/>
      <c r="E4822" s="349"/>
      <c r="F4822" s="350"/>
      <c r="G4822" s="349"/>
      <c r="H4822" s="349"/>
      <c r="I4822" s="351"/>
      <c r="J4822" s="352"/>
      <c r="K4822" s="352"/>
      <c r="L4822" s="353"/>
      <c r="M4822" s="352"/>
      <c r="N4822" s="371"/>
      <c r="O4822" s="74"/>
      <c r="P4822" s="74"/>
      <c r="Q4822" s="139"/>
    </row>
    <row r="4823" spans="1:17" x14ac:dyDescent="0.2">
      <c r="A4823" s="357"/>
      <c r="B4823" s="347"/>
      <c r="C4823" s="580"/>
      <c r="D4823" s="349"/>
      <c r="E4823" s="349"/>
      <c r="F4823" s="350"/>
      <c r="G4823" s="349"/>
      <c r="H4823" s="349"/>
      <c r="I4823" s="351"/>
      <c r="J4823" s="352"/>
      <c r="K4823" s="352"/>
      <c r="L4823" s="353"/>
      <c r="M4823" s="352"/>
      <c r="N4823" s="371"/>
      <c r="O4823" s="74"/>
      <c r="P4823" s="74"/>
      <c r="Q4823" s="139"/>
    </row>
    <row r="4824" spans="1:17" x14ac:dyDescent="0.2">
      <c r="A4824" s="357"/>
      <c r="B4824" s="347"/>
      <c r="C4824" s="580"/>
      <c r="D4824" s="349"/>
      <c r="E4824" s="349"/>
      <c r="F4824" s="350"/>
      <c r="G4824" s="349"/>
      <c r="H4824" s="349"/>
      <c r="I4824" s="351"/>
      <c r="J4824" s="352"/>
      <c r="K4824" s="352"/>
      <c r="L4824" s="353"/>
      <c r="M4824" s="352"/>
      <c r="N4824" s="371"/>
      <c r="O4824" s="74"/>
      <c r="P4824" s="74"/>
      <c r="Q4824" s="139"/>
    </row>
    <row r="4825" spans="1:17" x14ac:dyDescent="0.2">
      <c r="A4825" s="357"/>
      <c r="B4825" s="347"/>
      <c r="C4825" s="580"/>
      <c r="D4825" s="349"/>
      <c r="E4825" s="349"/>
      <c r="F4825" s="350"/>
      <c r="G4825" s="349"/>
      <c r="H4825" s="349"/>
      <c r="I4825" s="351"/>
      <c r="J4825" s="352"/>
      <c r="K4825" s="352"/>
      <c r="L4825" s="353"/>
      <c r="M4825" s="352"/>
      <c r="N4825" s="371"/>
      <c r="O4825" s="74"/>
      <c r="P4825" s="74"/>
      <c r="Q4825" s="139"/>
    </row>
    <row r="4826" spans="1:17" x14ac:dyDescent="0.2">
      <c r="A4826" s="357"/>
      <c r="B4826" s="347"/>
      <c r="C4826" s="580"/>
      <c r="D4826" s="349"/>
      <c r="E4826" s="349"/>
      <c r="F4826" s="350"/>
      <c r="G4826" s="349"/>
      <c r="H4826" s="349"/>
      <c r="I4826" s="351"/>
      <c r="J4826" s="352"/>
      <c r="K4826" s="352"/>
      <c r="L4826" s="353"/>
      <c r="M4826" s="352"/>
      <c r="N4826" s="371"/>
      <c r="O4826" s="74"/>
      <c r="P4826" s="74"/>
      <c r="Q4826" s="139"/>
    </row>
    <row r="4827" spans="1:17" x14ac:dyDescent="0.2">
      <c r="A4827" s="357"/>
      <c r="B4827" s="347"/>
      <c r="C4827" s="580"/>
      <c r="D4827" s="349"/>
      <c r="E4827" s="349"/>
      <c r="F4827" s="350"/>
      <c r="G4827" s="349"/>
      <c r="H4827" s="349"/>
      <c r="I4827" s="351"/>
      <c r="J4827" s="352"/>
      <c r="K4827" s="352"/>
      <c r="L4827" s="353"/>
      <c r="M4827" s="352"/>
      <c r="N4827" s="371"/>
      <c r="O4827" s="74"/>
      <c r="P4827" s="74"/>
      <c r="Q4827" s="139"/>
    </row>
    <row r="4828" spans="1:17" x14ac:dyDescent="0.2">
      <c r="A4828" s="357"/>
      <c r="B4828" s="347"/>
      <c r="C4828" s="580"/>
      <c r="D4828" s="349"/>
      <c r="E4828" s="349"/>
      <c r="F4828" s="350"/>
      <c r="G4828" s="349"/>
      <c r="H4828" s="349"/>
      <c r="I4828" s="351"/>
      <c r="J4828" s="352"/>
      <c r="K4828" s="352"/>
      <c r="L4828" s="353"/>
      <c r="M4828" s="352"/>
      <c r="N4828" s="371"/>
      <c r="O4828" s="74"/>
      <c r="P4828" s="74"/>
      <c r="Q4828" s="139"/>
    </row>
    <row r="4829" spans="1:17" x14ac:dyDescent="0.2">
      <c r="A4829" s="357"/>
      <c r="B4829" s="347"/>
      <c r="C4829" s="580"/>
      <c r="D4829" s="349"/>
      <c r="E4829" s="349"/>
      <c r="F4829" s="350"/>
      <c r="G4829" s="349"/>
      <c r="H4829" s="349"/>
      <c r="I4829" s="351"/>
      <c r="J4829" s="352"/>
      <c r="K4829" s="352"/>
      <c r="L4829" s="353"/>
      <c r="M4829" s="352"/>
      <c r="N4829" s="371"/>
      <c r="O4829" s="74"/>
      <c r="P4829" s="74"/>
      <c r="Q4829" s="139"/>
    </row>
    <row r="4830" spans="1:17" x14ac:dyDescent="0.2">
      <c r="A4830" s="357"/>
      <c r="B4830" s="347"/>
      <c r="C4830" s="580"/>
      <c r="D4830" s="349"/>
      <c r="E4830" s="349"/>
      <c r="F4830" s="350"/>
      <c r="G4830" s="349"/>
      <c r="H4830" s="349"/>
      <c r="I4830" s="351"/>
      <c r="J4830" s="352"/>
      <c r="K4830" s="352"/>
      <c r="L4830" s="353"/>
      <c r="M4830" s="352"/>
      <c r="N4830" s="371"/>
      <c r="O4830" s="74"/>
      <c r="P4830" s="74"/>
      <c r="Q4830" s="139"/>
    </row>
    <row r="4831" spans="1:17" x14ac:dyDescent="0.2">
      <c r="A4831" s="357"/>
      <c r="B4831" s="347"/>
      <c r="C4831" s="580"/>
      <c r="D4831" s="349"/>
      <c r="E4831" s="349"/>
      <c r="F4831" s="350"/>
      <c r="G4831" s="349"/>
      <c r="H4831" s="349"/>
      <c r="I4831" s="351"/>
      <c r="J4831" s="352"/>
      <c r="K4831" s="352"/>
      <c r="L4831" s="353"/>
      <c r="M4831" s="352"/>
      <c r="N4831" s="371"/>
      <c r="O4831" s="74"/>
      <c r="P4831" s="74"/>
      <c r="Q4831" s="139"/>
    </row>
    <row r="4832" spans="1:17" x14ac:dyDescent="0.2">
      <c r="A4832" s="357"/>
      <c r="B4832" s="347"/>
      <c r="C4832" s="580"/>
      <c r="D4832" s="349"/>
      <c r="E4832" s="349"/>
      <c r="F4832" s="350"/>
      <c r="G4832" s="349"/>
      <c r="H4832" s="349"/>
      <c r="I4832" s="351"/>
      <c r="J4832" s="352"/>
      <c r="K4832" s="352"/>
      <c r="L4832" s="353"/>
      <c r="M4832" s="352"/>
      <c r="N4832" s="371"/>
      <c r="O4832" s="74"/>
      <c r="P4832" s="74"/>
      <c r="Q4832" s="139"/>
    </row>
    <row r="4833" spans="1:17" x14ac:dyDescent="0.2">
      <c r="A4833" s="357"/>
      <c r="B4833" s="347"/>
      <c r="C4833" s="580"/>
      <c r="D4833" s="349"/>
      <c r="E4833" s="349"/>
      <c r="F4833" s="350"/>
      <c r="G4833" s="349"/>
      <c r="H4833" s="349"/>
      <c r="I4833" s="351"/>
      <c r="J4833" s="352"/>
      <c r="K4833" s="352"/>
      <c r="L4833" s="353"/>
      <c r="M4833" s="352"/>
      <c r="N4833" s="371"/>
      <c r="O4833" s="74"/>
      <c r="P4833" s="74"/>
      <c r="Q4833" s="139"/>
    </row>
    <row r="4834" spans="1:17" x14ac:dyDescent="0.2">
      <c r="A4834" s="357"/>
      <c r="B4834" s="347"/>
      <c r="C4834" s="580"/>
      <c r="D4834" s="349"/>
      <c r="E4834" s="349"/>
      <c r="F4834" s="350"/>
      <c r="G4834" s="349"/>
      <c r="H4834" s="349"/>
      <c r="I4834" s="351"/>
      <c r="J4834" s="352"/>
      <c r="K4834" s="352"/>
      <c r="L4834" s="353"/>
      <c r="M4834" s="352"/>
      <c r="N4834" s="371"/>
      <c r="O4834" s="74"/>
      <c r="P4834" s="74"/>
      <c r="Q4834" s="139"/>
    </row>
    <row r="4835" spans="1:17" x14ac:dyDescent="0.2">
      <c r="A4835" s="357"/>
      <c r="B4835" s="347"/>
      <c r="C4835" s="580"/>
      <c r="D4835" s="349"/>
      <c r="E4835" s="349"/>
      <c r="F4835" s="350"/>
      <c r="G4835" s="349"/>
      <c r="H4835" s="349"/>
      <c r="I4835" s="351"/>
      <c r="J4835" s="352"/>
      <c r="K4835" s="352"/>
      <c r="L4835" s="353"/>
      <c r="M4835" s="352"/>
      <c r="N4835" s="371"/>
      <c r="O4835" s="74"/>
      <c r="P4835" s="74"/>
      <c r="Q4835" s="139"/>
    </row>
    <row r="4836" spans="1:17" x14ac:dyDescent="0.2">
      <c r="A4836" s="357"/>
      <c r="B4836" s="347"/>
      <c r="C4836" s="580"/>
      <c r="D4836" s="349"/>
      <c r="E4836" s="349"/>
      <c r="F4836" s="350"/>
      <c r="G4836" s="349"/>
      <c r="H4836" s="349"/>
      <c r="I4836" s="351"/>
      <c r="J4836" s="352"/>
      <c r="K4836" s="352"/>
      <c r="L4836" s="353"/>
      <c r="M4836" s="352"/>
      <c r="N4836" s="371"/>
      <c r="O4836" s="74"/>
      <c r="P4836" s="74"/>
      <c r="Q4836" s="139"/>
    </row>
    <row r="4837" spans="1:17" x14ac:dyDescent="0.2">
      <c r="A4837" s="357"/>
      <c r="B4837" s="347"/>
      <c r="C4837" s="580"/>
      <c r="D4837" s="349"/>
      <c r="E4837" s="349"/>
      <c r="F4837" s="350"/>
      <c r="G4837" s="349"/>
      <c r="H4837" s="349"/>
      <c r="I4837" s="351"/>
      <c r="J4837" s="352"/>
      <c r="K4837" s="352"/>
      <c r="L4837" s="353"/>
      <c r="M4837" s="352"/>
      <c r="N4837" s="371"/>
      <c r="O4837" s="74"/>
      <c r="P4837" s="74"/>
      <c r="Q4837" s="139"/>
    </row>
    <row r="4838" spans="1:17" x14ac:dyDescent="0.2">
      <c r="A4838" s="357"/>
      <c r="B4838" s="347"/>
      <c r="C4838" s="580"/>
      <c r="D4838" s="349"/>
      <c r="E4838" s="349"/>
      <c r="F4838" s="350"/>
      <c r="G4838" s="349"/>
      <c r="H4838" s="349"/>
      <c r="I4838" s="351"/>
      <c r="J4838" s="352"/>
      <c r="K4838" s="352"/>
      <c r="L4838" s="353"/>
      <c r="M4838" s="352"/>
      <c r="N4838" s="371"/>
      <c r="O4838" s="74"/>
      <c r="P4838" s="74"/>
      <c r="Q4838" s="139"/>
    </row>
    <row r="4839" spans="1:17" x14ac:dyDescent="0.2">
      <c r="A4839" s="357"/>
      <c r="B4839" s="347"/>
      <c r="C4839" s="580"/>
      <c r="D4839" s="349"/>
      <c r="E4839" s="349"/>
      <c r="F4839" s="350"/>
      <c r="G4839" s="349"/>
      <c r="H4839" s="349"/>
      <c r="I4839" s="351"/>
      <c r="J4839" s="352"/>
      <c r="K4839" s="352"/>
      <c r="L4839" s="353"/>
      <c r="M4839" s="352"/>
      <c r="N4839" s="371"/>
      <c r="O4839" s="74"/>
      <c r="P4839" s="74"/>
      <c r="Q4839" s="139"/>
    </row>
    <row r="4840" spans="1:17" x14ac:dyDescent="0.2">
      <c r="A4840" s="357"/>
      <c r="B4840" s="347"/>
      <c r="C4840" s="580"/>
      <c r="D4840" s="349"/>
      <c r="E4840" s="349"/>
      <c r="F4840" s="350"/>
      <c r="G4840" s="349"/>
      <c r="H4840" s="349"/>
      <c r="I4840" s="351"/>
      <c r="J4840" s="352"/>
      <c r="K4840" s="352"/>
      <c r="L4840" s="353"/>
      <c r="M4840" s="352"/>
      <c r="N4840" s="371"/>
      <c r="O4840" s="74"/>
      <c r="P4840" s="74"/>
      <c r="Q4840" s="139"/>
    </row>
    <row r="4841" spans="1:17" x14ac:dyDescent="0.2">
      <c r="A4841" s="357"/>
      <c r="B4841" s="347"/>
      <c r="C4841" s="580"/>
      <c r="D4841" s="349"/>
      <c r="E4841" s="349"/>
      <c r="F4841" s="350"/>
      <c r="G4841" s="349"/>
      <c r="H4841" s="349"/>
      <c r="I4841" s="351"/>
      <c r="J4841" s="352"/>
      <c r="K4841" s="352"/>
      <c r="L4841" s="353"/>
      <c r="M4841" s="352"/>
      <c r="N4841" s="371"/>
      <c r="O4841" s="74"/>
      <c r="P4841" s="74"/>
      <c r="Q4841" s="139"/>
    </row>
    <row r="4842" spans="1:17" x14ac:dyDescent="0.2">
      <c r="A4842" s="357"/>
      <c r="B4842" s="347"/>
      <c r="C4842" s="580"/>
      <c r="D4842" s="349"/>
      <c r="E4842" s="349"/>
      <c r="F4842" s="350"/>
      <c r="G4842" s="349"/>
      <c r="H4842" s="349"/>
      <c r="I4842" s="351"/>
      <c r="J4842" s="352"/>
      <c r="K4842" s="352"/>
      <c r="L4842" s="353"/>
      <c r="M4842" s="352"/>
      <c r="N4842" s="371"/>
      <c r="O4842" s="74"/>
      <c r="P4842" s="74"/>
      <c r="Q4842" s="139"/>
    </row>
    <row r="4843" spans="1:17" x14ac:dyDescent="0.2">
      <c r="A4843" s="357"/>
      <c r="B4843" s="347"/>
      <c r="C4843" s="580"/>
      <c r="D4843" s="349"/>
      <c r="E4843" s="349"/>
      <c r="F4843" s="350"/>
      <c r="G4843" s="349"/>
      <c r="H4843" s="349"/>
      <c r="I4843" s="351"/>
      <c r="J4843" s="352"/>
      <c r="K4843" s="352"/>
      <c r="L4843" s="353"/>
      <c r="M4843" s="352"/>
      <c r="N4843" s="371"/>
      <c r="O4843" s="74"/>
      <c r="P4843" s="74"/>
      <c r="Q4843" s="139"/>
    </row>
    <row r="4844" spans="1:17" x14ac:dyDescent="0.2">
      <c r="A4844" s="357"/>
      <c r="B4844" s="347"/>
      <c r="C4844" s="580"/>
      <c r="D4844" s="349"/>
      <c r="E4844" s="349"/>
      <c r="F4844" s="350"/>
      <c r="G4844" s="349"/>
      <c r="H4844" s="349"/>
      <c r="I4844" s="351"/>
      <c r="J4844" s="352"/>
      <c r="K4844" s="352"/>
      <c r="L4844" s="353"/>
      <c r="M4844" s="352"/>
      <c r="N4844" s="371"/>
      <c r="O4844" s="74"/>
      <c r="P4844" s="74"/>
      <c r="Q4844" s="139"/>
    </row>
    <row r="4845" spans="1:17" x14ac:dyDescent="0.2">
      <c r="A4845" s="357"/>
      <c r="B4845" s="347"/>
      <c r="C4845" s="580"/>
      <c r="D4845" s="349"/>
      <c r="E4845" s="349"/>
      <c r="F4845" s="350"/>
      <c r="G4845" s="349"/>
      <c r="H4845" s="349"/>
      <c r="I4845" s="351"/>
      <c r="J4845" s="352"/>
      <c r="K4845" s="352"/>
      <c r="L4845" s="353"/>
      <c r="M4845" s="352"/>
      <c r="N4845" s="371"/>
      <c r="O4845" s="74"/>
      <c r="P4845" s="74"/>
      <c r="Q4845" s="139"/>
    </row>
    <row r="4846" spans="1:17" x14ac:dyDescent="0.2">
      <c r="A4846" s="357"/>
      <c r="B4846" s="347"/>
      <c r="C4846" s="580"/>
      <c r="D4846" s="349"/>
      <c r="E4846" s="349"/>
      <c r="F4846" s="350"/>
      <c r="G4846" s="349"/>
      <c r="H4846" s="349"/>
      <c r="I4846" s="351"/>
      <c r="J4846" s="352"/>
      <c r="K4846" s="352"/>
      <c r="L4846" s="353"/>
      <c r="M4846" s="352"/>
      <c r="N4846" s="371"/>
      <c r="O4846" s="74"/>
      <c r="P4846" s="74"/>
      <c r="Q4846" s="139"/>
    </row>
    <row r="4847" spans="1:17" x14ac:dyDescent="0.2">
      <c r="A4847" s="357"/>
      <c r="B4847" s="347"/>
      <c r="C4847" s="580"/>
      <c r="D4847" s="349"/>
      <c r="E4847" s="349"/>
      <c r="F4847" s="350"/>
      <c r="G4847" s="349"/>
      <c r="H4847" s="349"/>
      <c r="I4847" s="351"/>
      <c r="J4847" s="352"/>
      <c r="K4847" s="352"/>
      <c r="L4847" s="353"/>
      <c r="M4847" s="352"/>
      <c r="N4847" s="371"/>
      <c r="O4847" s="74"/>
      <c r="P4847" s="74"/>
      <c r="Q4847" s="139"/>
    </row>
    <row r="4848" spans="1:17" x14ac:dyDescent="0.2">
      <c r="A4848" s="357"/>
      <c r="B4848" s="347"/>
      <c r="C4848" s="580"/>
      <c r="D4848" s="349"/>
      <c r="E4848" s="349"/>
      <c r="F4848" s="350"/>
      <c r="G4848" s="349"/>
      <c r="H4848" s="349"/>
      <c r="I4848" s="351"/>
      <c r="J4848" s="352"/>
      <c r="K4848" s="352"/>
      <c r="L4848" s="353"/>
      <c r="M4848" s="352"/>
      <c r="N4848" s="371"/>
      <c r="O4848" s="74"/>
      <c r="P4848" s="74"/>
      <c r="Q4848" s="139"/>
    </row>
    <row r="4849" spans="1:17" x14ac:dyDescent="0.2">
      <c r="A4849" s="357"/>
      <c r="B4849" s="347"/>
      <c r="C4849" s="580"/>
      <c r="D4849" s="349"/>
      <c r="E4849" s="349"/>
      <c r="F4849" s="350"/>
      <c r="G4849" s="349"/>
      <c r="H4849" s="349"/>
      <c r="I4849" s="351"/>
      <c r="J4849" s="352"/>
      <c r="K4849" s="352"/>
      <c r="L4849" s="353"/>
      <c r="M4849" s="352"/>
      <c r="N4849" s="371"/>
      <c r="O4849" s="74"/>
      <c r="P4849" s="74"/>
      <c r="Q4849" s="139"/>
    </row>
    <row r="4850" spans="1:17" x14ac:dyDescent="0.2">
      <c r="A4850" s="357"/>
      <c r="B4850" s="347"/>
      <c r="C4850" s="580"/>
      <c r="D4850" s="349"/>
      <c r="E4850" s="349"/>
      <c r="F4850" s="350"/>
      <c r="G4850" s="349"/>
      <c r="H4850" s="349"/>
      <c r="I4850" s="351"/>
      <c r="J4850" s="352"/>
      <c r="K4850" s="352"/>
      <c r="L4850" s="353"/>
      <c r="M4850" s="352"/>
      <c r="N4850" s="371"/>
      <c r="O4850" s="74"/>
      <c r="P4850" s="74"/>
      <c r="Q4850" s="139"/>
    </row>
    <row r="4851" spans="1:17" x14ac:dyDescent="0.2">
      <c r="A4851" s="357"/>
      <c r="B4851" s="347"/>
      <c r="C4851" s="580"/>
      <c r="D4851" s="349"/>
      <c r="E4851" s="349"/>
      <c r="F4851" s="350"/>
      <c r="G4851" s="349"/>
      <c r="H4851" s="349"/>
      <c r="I4851" s="351"/>
      <c r="J4851" s="352"/>
      <c r="K4851" s="352"/>
      <c r="L4851" s="353"/>
      <c r="M4851" s="352"/>
      <c r="N4851" s="371"/>
      <c r="O4851" s="74"/>
      <c r="P4851" s="74"/>
      <c r="Q4851" s="139"/>
    </row>
    <row r="4852" spans="1:17" x14ac:dyDescent="0.2">
      <c r="A4852" s="357"/>
      <c r="B4852" s="347"/>
      <c r="C4852" s="580"/>
      <c r="D4852" s="349"/>
      <c r="E4852" s="349"/>
      <c r="F4852" s="350"/>
      <c r="G4852" s="349"/>
      <c r="H4852" s="349"/>
      <c r="I4852" s="351"/>
      <c r="J4852" s="352"/>
      <c r="K4852" s="352"/>
      <c r="L4852" s="353"/>
      <c r="M4852" s="352"/>
      <c r="N4852" s="371"/>
      <c r="O4852" s="74"/>
      <c r="P4852" s="74"/>
      <c r="Q4852" s="139"/>
    </row>
    <row r="4853" spans="1:17" x14ac:dyDescent="0.2">
      <c r="A4853" s="357"/>
      <c r="B4853" s="347"/>
      <c r="C4853" s="580"/>
      <c r="D4853" s="349"/>
      <c r="E4853" s="349"/>
      <c r="F4853" s="350"/>
      <c r="G4853" s="349"/>
      <c r="H4853" s="349"/>
      <c r="I4853" s="351"/>
      <c r="J4853" s="352"/>
      <c r="K4853" s="352"/>
      <c r="L4853" s="353"/>
      <c r="M4853" s="352"/>
      <c r="N4853" s="371"/>
      <c r="O4853" s="74"/>
      <c r="P4853" s="74"/>
      <c r="Q4853" s="139"/>
    </row>
    <row r="4854" spans="1:17" x14ac:dyDescent="0.2">
      <c r="A4854" s="357"/>
      <c r="B4854" s="347"/>
      <c r="C4854" s="580"/>
      <c r="D4854" s="349"/>
      <c r="E4854" s="349"/>
      <c r="F4854" s="350"/>
      <c r="G4854" s="349"/>
      <c r="H4854" s="349"/>
      <c r="I4854" s="351"/>
      <c r="J4854" s="352"/>
      <c r="K4854" s="352"/>
      <c r="L4854" s="353"/>
      <c r="M4854" s="352"/>
      <c r="N4854" s="371"/>
      <c r="O4854" s="74"/>
      <c r="P4854" s="74"/>
      <c r="Q4854" s="139"/>
    </row>
    <row r="4855" spans="1:17" x14ac:dyDescent="0.2">
      <c r="A4855" s="357"/>
      <c r="B4855" s="347"/>
      <c r="C4855" s="580"/>
      <c r="D4855" s="349"/>
      <c r="E4855" s="349"/>
      <c r="F4855" s="350"/>
      <c r="G4855" s="349"/>
      <c r="H4855" s="349"/>
      <c r="I4855" s="351"/>
      <c r="J4855" s="352"/>
      <c r="K4855" s="352"/>
      <c r="L4855" s="353"/>
      <c r="M4855" s="352"/>
      <c r="N4855" s="371"/>
      <c r="O4855" s="74"/>
      <c r="P4855" s="74"/>
      <c r="Q4855" s="139"/>
    </row>
    <row r="4856" spans="1:17" x14ac:dyDescent="0.2">
      <c r="A4856" s="357"/>
      <c r="B4856" s="347"/>
      <c r="C4856" s="580"/>
      <c r="D4856" s="349"/>
      <c r="E4856" s="349"/>
      <c r="F4856" s="350"/>
      <c r="G4856" s="349"/>
      <c r="H4856" s="349"/>
      <c r="I4856" s="351"/>
      <c r="J4856" s="352"/>
      <c r="K4856" s="352"/>
      <c r="L4856" s="353"/>
      <c r="M4856" s="352"/>
      <c r="N4856" s="371"/>
      <c r="O4856" s="74"/>
      <c r="P4856" s="74"/>
      <c r="Q4856" s="139"/>
    </row>
    <row r="4857" spans="1:17" x14ac:dyDescent="0.2">
      <c r="A4857" s="357"/>
      <c r="B4857" s="347"/>
      <c r="C4857" s="580"/>
      <c r="D4857" s="349"/>
      <c r="E4857" s="349"/>
      <c r="F4857" s="350"/>
      <c r="G4857" s="349"/>
      <c r="H4857" s="349"/>
      <c r="I4857" s="351"/>
      <c r="J4857" s="352"/>
      <c r="K4857" s="352"/>
      <c r="L4857" s="353"/>
      <c r="M4857" s="352"/>
      <c r="N4857" s="371"/>
      <c r="O4857" s="74"/>
      <c r="P4857" s="74"/>
      <c r="Q4857" s="139"/>
    </row>
    <row r="4858" spans="1:17" x14ac:dyDescent="0.2">
      <c r="A4858" s="357"/>
      <c r="B4858" s="347"/>
      <c r="C4858" s="580"/>
      <c r="D4858" s="349"/>
      <c r="E4858" s="349"/>
      <c r="F4858" s="350"/>
      <c r="G4858" s="349"/>
      <c r="H4858" s="349"/>
      <c r="I4858" s="351"/>
      <c r="J4858" s="352"/>
      <c r="K4858" s="352"/>
      <c r="L4858" s="353"/>
      <c r="M4858" s="352"/>
      <c r="N4858" s="371"/>
      <c r="O4858" s="74"/>
      <c r="P4858" s="74"/>
      <c r="Q4858" s="139"/>
    </row>
    <row r="4859" spans="1:17" x14ac:dyDescent="0.2">
      <c r="A4859" s="357"/>
      <c r="B4859" s="347"/>
      <c r="C4859" s="580"/>
      <c r="D4859" s="349"/>
      <c r="E4859" s="349"/>
      <c r="F4859" s="350"/>
      <c r="G4859" s="349"/>
      <c r="H4859" s="349"/>
      <c r="I4859" s="351"/>
      <c r="J4859" s="352"/>
      <c r="K4859" s="352"/>
      <c r="L4859" s="353"/>
      <c r="M4859" s="352"/>
      <c r="N4859" s="371"/>
      <c r="O4859" s="74"/>
      <c r="P4859" s="74"/>
      <c r="Q4859" s="139"/>
    </row>
    <row r="4860" spans="1:17" x14ac:dyDescent="0.2">
      <c r="A4860" s="357"/>
      <c r="B4860" s="347"/>
      <c r="C4860" s="580"/>
      <c r="D4860" s="349"/>
      <c r="E4860" s="349"/>
      <c r="F4860" s="350"/>
      <c r="G4860" s="349"/>
      <c r="H4860" s="349"/>
      <c r="I4860" s="351"/>
      <c r="J4860" s="352"/>
      <c r="K4860" s="352"/>
      <c r="L4860" s="353"/>
      <c r="M4860" s="352"/>
      <c r="N4860" s="371"/>
      <c r="O4860" s="74"/>
      <c r="P4860" s="74"/>
      <c r="Q4860" s="139"/>
    </row>
    <row r="4861" spans="1:17" x14ac:dyDescent="0.2">
      <c r="A4861" s="357"/>
      <c r="B4861" s="347"/>
      <c r="C4861" s="580"/>
      <c r="D4861" s="349"/>
      <c r="E4861" s="349"/>
      <c r="F4861" s="350"/>
      <c r="G4861" s="349"/>
      <c r="H4861" s="349"/>
      <c r="I4861" s="351"/>
      <c r="J4861" s="352"/>
      <c r="K4861" s="352"/>
      <c r="L4861" s="353"/>
      <c r="M4861" s="352"/>
      <c r="N4861" s="371"/>
      <c r="O4861" s="74"/>
      <c r="P4861" s="74"/>
      <c r="Q4861" s="139"/>
    </row>
    <row r="4862" spans="1:17" x14ac:dyDescent="0.2">
      <c r="A4862" s="357"/>
      <c r="B4862" s="347"/>
      <c r="C4862" s="580"/>
      <c r="D4862" s="349"/>
      <c r="E4862" s="349"/>
      <c r="F4862" s="350"/>
      <c r="G4862" s="349"/>
      <c r="H4862" s="349"/>
      <c r="I4862" s="351"/>
      <c r="J4862" s="352"/>
      <c r="K4862" s="352"/>
      <c r="L4862" s="353"/>
      <c r="M4862" s="352"/>
      <c r="N4862" s="371"/>
      <c r="O4862" s="74"/>
      <c r="P4862" s="74"/>
      <c r="Q4862" s="139"/>
    </row>
    <row r="4863" spans="1:17" x14ac:dyDescent="0.2">
      <c r="A4863" s="357"/>
      <c r="B4863" s="347"/>
      <c r="C4863" s="580"/>
      <c r="D4863" s="349"/>
      <c r="E4863" s="349"/>
      <c r="F4863" s="350"/>
      <c r="G4863" s="349"/>
      <c r="H4863" s="349"/>
      <c r="I4863" s="351"/>
      <c r="J4863" s="352"/>
      <c r="K4863" s="352"/>
      <c r="L4863" s="353"/>
      <c r="M4863" s="352"/>
      <c r="N4863" s="371"/>
      <c r="O4863" s="74"/>
      <c r="P4863" s="74"/>
      <c r="Q4863" s="139"/>
    </row>
    <row r="4864" spans="1:17" x14ac:dyDescent="0.2">
      <c r="A4864" s="357"/>
      <c r="B4864" s="347"/>
      <c r="C4864" s="580"/>
      <c r="D4864" s="349"/>
      <c r="E4864" s="349"/>
      <c r="F4864" s="350"/>
      <c r="G4864" s="349"/>
      <c r="H4864" s="349"/>
      <c r="I4864" s="351"/>
      <c r="J4864" s="352"/>
      <c r="K4864" s="352"/>
      <c r="L4864" s="353"/>
      <c r="M4864" s="352"/>
      <c r="N4864" s="371"/>
      <c r="O4864" s="74"/>
      <c r="P4864" s="74"/>
      <c r="Q4864" s="139"/>
    </row>
    <row r="4865" spans="1:17" x14ac:dyDescent="0.2">
      <c r="A4865" s="357"/>
      <c r="B4865" s="347"/>
      <c r="C4865" s="580"/>
      <c r="D4865" s="349"/>
      <c r="E4865" s="349"/>
      <c r="F4865" s="350"/>
      <c r="G4865" s="349"/>
      <c r="H4865" s="349"/>
      <c r="I4865" s="351"/>
      <c r="J4865" s="352"/>
      <c r="K4865" s="352"/>
      <c r="L4865" s="353"/>
      <c r="M4865" s="352"/>
      <c r="N4865" s="371"/>
      <c r="O4865" s="74"/>
      <c r="P4865" s="74"/>
      <c r="Q4865" s="139"/>
    </row>
    <row r="4866" spans="1:17" x14ac:dyDescent="0.2">
      <c r="A4866" s="357"/>
      <c r="B4866" s="347"/>
      <c r="C4866" s="580"/>
      <c r="D4866" s="349"/>
      <c r="E4866" s="349"/>
      <c r="F4866" s="350"/>
      <c r="G4866" s="349"/>
      <c r="H4866" s="349"/>
      <c r="I4866" s="351"/>
      <c r="J4866" s="352"/>
      <c r="K4866" s="352"/>
      <c r="L4866" s="353"/>
      <c r="M4866" s="352"/>
      <c r="N4866" s="371"/>
      <c r="O4866" s="74"/>
      <c r="P4866" s="74"/>
      <c r="Q4866" s="139"/>
    </row>
    <row r="4867" spans="1:17" x14ac:dyDescent="0.2">
      <c r="A4867" s="357"/>
      <c r="B4867" s="347"/>
      <c r="C4867" s="580"/>
      <c r="D4867" s="349"/>
      <c r="E4867" s="349"/>
      <c r="F4867" s="350"/>
      <c r="G4867" s="349"/>
      <c r="H4867" s="349"/>
      <c r="I4867" s="351"/>
      <c r="J4867" s="352"/>
      <c r="K4867" s="352"/>
      <c r="L4867" s="353"/>
      <c r="M4867" s="352"/>
      <c r="N4867" s="371"/>
      <c r="O4867" s="74"/>
      <c r="P4867" s="74"/>
      <c r="Q4867" s="139"/>
    </row>
    <row r="4868" spans="1:17" x14ac:dyDescent="0.2">
      <c r="A4868" s="357"/>
      <c r="B4868" s="347"/>
      <c r="C4868" s="580"/>
      <c r="D4868" s="349"/>
      <c r="E4868" s="349"/>
      <c r="F4868" s="350"/>
      <c r="G4868" s="349"/>
      <c r="H4868" s="349"/>
      <c r="I4868" s="351"/>
      <c r="J4868" s="352"/>
      <c r="K4868" s="352"/>
      <c r="L4868" s="353"/>
      <c r="M4868" s="352"/>
      <c r="N4868" s="371"/>
      <c r="O4868" s="74"/>
      <c r="P4868" s="74"/>
      <c r="Q4868" s="139"/>
    </row>
    <row r="4869" spans="1:17" x14ac:dyDescent="0.2">
      <c r="A4869" s="357"/>
      <c r="B4869" s="347"/>
      <c r="C4869" s="580"/>
      <c r="D4869" s="349"/>
      <c r="E4869" s="349"/>
      <c r="F4869" s="350"/>
      <c r="G4869" s="349"/>
      <c r="H4869" s="349"/>
      <c r="I4869" s="351"/>
      <c r="J4869" s="352"/>
      <c r="K4869" s="352"/>
      <c r="L4869" s="353"/>
      <c r="M4869" s="352"/>
      <c r="N4869" s="371"/>
      <c r="O4869" s="74"/>
      <c r="P4869" s="74"/>
      <c r="Q4869" s="139"/>
    </row>
    <row r="4870" spans="1:17" x14ac:dyDescent="0.2">
      <c r="A4870" s="357"/>
      <c r="B4870" s="347"/>
      <c r="C4870" s="580"/>
      <c r="D4870" s="349"/>
      <c r="E4870" s="349"/>
      <c r="F4870" s="350"/>
      <c r="G4870" s="349"/>
      <c r="H4870" s="349"/>
      <c r="I4870" s="351"/>
      <c r="J4870" s="352"/>
      <c r="K4870" s="352"/>
      <c r="L4870" s="353"/>
      <c r="M4870" s="352"/>
      <c r="N4870" s="371"/>
      <c r="O4870" s="74"/>
      <c r="P4870" s="74"/>
      <c r="Q4870" s="139"/>
    </row>
    <row r="4871" spans="1:17" x14ac:dyDescent="0.2">
      <c r="A4871" s="357"/>
      <c r="B4871" s="347"/>
      <c r="C4871" s="580"/>
      <c r="D4871" s="349"/>
      <c r="E4871" s="349"/>
      <c r="F4871" s="350"/>
      <c r="G4871" s="349"/>
      <c r="H4871" s="349"/>
      <c r="I4871" s="351"/>
      <c r="J4871" s="352"/>
      <c r="K4871" s="352"/>
      <c r="L4871" s="353"/>
      <c r="M4871" s="352"/>
      <c r="N4871" s="371"/>
      <c r="O4871" s="74"/>
      <c r="P4871" s="74"/>
      <c r="Q4871" s="139"/>
    </row>
    <row r="4872" spans="1:17" x14ac:dyDescent="0.2">
      <c r="A4872" s="357"/>
      <c r="B4872" s="347"/>
      <c r="C4872" s="580"/>
      <c r="D4872" s="349"/>
      <c r="E4872" s="349"/>
      <c r="F4872" s="350"/>
      <c r="G4872" s="349"/>
      <c r="H4872" s="349"/>
      <c r="I4872" s="351"/>
      <c r="J4872" s="352"/>
      <c r="K4872" s="352"/>
      <c r="L4872" s="353"/>
      <c r="M4872" s="352"/>
      <c r="N4872" s="371"/>
      <c r="O4872" s="74"/>
      <c r="P4872" s="74"/>
      <c r="Q4872" s="139"/>
    </row>
    <row r="4873" spans="1:17" x14ac:dyDescent="0.2">
      <c r="A4873" s="357"/>
      <c r="B4873" s="347"/>
      <c r="C4873" s="580"/>
      <c r="D4873" s="349"/>
      <c r="E4873" s="349"/>
      <c r="F4873" s="350"/>
      <c r="G4873" s="349"/>
      <c r="H4873" s="349"/>
      <c r="I4873" s="351"/>
      <c r="J4873" s="352"/>
      <c r="K4873" s="352"/>
      <c r="L4873" s="353"/>
      <c r="M4873" s="352"/>
      <c r="N4873" s="371"/>
      <c r="O4873" s="74"/>
      <c r="P4873" s="74"/>
      <c r="Q4873" s="139"/>
    </row>
    <row r="4874" spans="1:17" x14ac:dyDescent="0.2">
      <c r="A4874" s="357"/>
      <c r="B4874" s="347"/>
      <c r="C4874" s="580"/>
      <c r="D4874" s="349"/>
      <c r="E4874" s="349"/>
      <c r="F4874" s="350"/>
      <c r="G4874" s="349"/>
      <c r="H4874" s="349"/>
      <c r="I4874" s="351"/>
      <c r="J4874" s="352"/>
      <c r="K4874" s="352"/>
      <c r="L4874" s="353"/>
      <c r="M4874" s="352"/>
      <c r="N4874" s="371"/>
      <c r="O4874" s="74"/>
      <c r="P4874" s="74"/>
      <c r="Q4874" s="139"/>
    </row>
    <row r="4875" spans="1:17" x14ac:dyDescent="0.2">
      <c r="A4875" s="357"/>
      <c r="B4875" s="347"/>
      <c r="C4875" s="580"/>
      <c r="D4875" s="349"/>
      <c r="E4875" s="349"/>
      <c r="F4875" s="350"/>
      <c r="G4875" s="349"/>
      <c r="H4875" s="349"/>
      <c r="I4875" s="351"/>
      <c r="J4875" s="352"/>
      <c r="K4875" s="352"/>
      <c r="L4875" s="353"/>
      <c r="M4875" s="352"/>
      <c r="N4875" s="371"/>
      <c r="O4875" s="74"/>
      <c r="P4875" s="74"/>
      <c r="Q4875" s="139"/>
    </row>
    <row r="4876" spans="1:17" x14ac:dyDescent="0.2">
      <c r="A4876" s="357"/>
      <c r="B4876" s="347"/>
      <c r="C4876" s="580"/>
      <c r="D4876" s="349"/>
      <c r="E4876" s="349"/>
      <c r="F4876" s="350"/>
      <c r="G4876" s="349"/>
      <c r="H4876" s="349"/>
      <c r="I4876" s="351"/>
      <c r="J4876" s="352"/>
      <c r="K4876" s="352"/>
      <c r="L4876" s="353"/>
      <c r="M4876" s="352"/>
      <c r="N4876" s="371"/>
      <c r="O4876" s="74"/>
      <c r="P4876" s="74"/>
      <c r="Q4876" s="139"/>
    </row>
    <row r="4877" spans="1:17" x14ac:dyDescent="0.2">
      <c r="A4877" s="357"/>
      <c r="B4877" s="347"/>
      <c r="C4877" s="580"/>
      <c r="D4877" s="349"/>
      <c r="E4877" s="349"/>
      <c r="F4877" s="350"/>
      <c r="G4877" s="349"/>
      <c r="H4877" s="349"/>
      <c r="I4877" s="351"/>
      <c r="J4877" s="352"/>
      <c r="K4877" s="352"/>
      <c r="L4877" s="353"/>
      <c r="M4877" s="352"/>
      <c r="N4877" s="371"/>
      <c r="O4877" s="74"/>
      <c r="P4877" s="74"/>
      <c r="Q4877" s="139"/>
    </row>
    <row r="4878" spans="1:17" x14ac:dyDescent="0.2">
      <c r="A4878" s="357"/>
      <c r="B4878" s="347"/>
      <c r="C4878" s="580"/>
      <c r="D4878" s="349"/>
      <c r="E4878" s="349"/>
      <c r="F4878" s="350"/>
      <c r="G4878" s="349"/>
      <c r="H4878" s="349"/>
      <c r="I4878" s="351"/>
      <c r="J4878" s="352"/>
      <c r="K4878" s="352"/>
      <c r="L4878" s="353"/>
      <c r="M4878" s="352"/>
      <c r="N4878" s="371"/>
      <c r="O4878" s="74"/>
      <c r="P4878" s="74"/>
      <c r="Q4878" s="139"/>
    </row>
    <row r="4879" spans="1:17" x14ac:dyDescent="0.2">
      <c r="A4879" s="357"/>
      <c r="B4879" s="347"/>
      <c r="C4879" s="580"/>
      <c r="D4879" s="349"/>
      <c r="E4879" s="349"/>
      <c r="F4879" s="350"/>
      <c r="G4879" s="349"/>
      <c r="H4879" s="349"/>
      <c r="I4879" s="351"/>
      <c r="J4879" s="352"/>
      <c r="K4879" s="352"/>
      <c r="L4879" s="353"/>
      <c r="M4879" s="352"/>
      <c r="N4879" s="371"/>
      <c r="O4879" s="74"/>
      <c r="P4879" s="74"/>
      <c r="Q4879" s="139"/>
    </row>
    <row r="4880" spans="1:17" x14ac:dyDescent="0.2">
      <c r="A4880" s="357"/>
      <c r="B4880" s="347"/>
      <c r="C4880" s="580"/>
      <c r="D4880" s="349"/>
      <c r="E4880" s="349"/>
      <c r="F4880" s="350"/>
      <c r="G4880" s="349"/>
      <c r="H4880" s="349"/>
      <c r="I4880" s="351"/>
      <c r="J4880" s="352"/>
      <c r="K4880" s="352"/>
      <c r="L4880" s="353"/>
      <c r="M4880" s="352"/>
      <c r="N4880" s="371"/>
      <c r="O4880" s="74"/>
      <c r="P4880" s="74"/>
      <c r="Q4880" s="139"/>
    </row>
    <row r="4881" spans="1:17" x14ac:dyDescent="0.2">
      <c r="A4881" s="357"/>
      <c r="B4881" s="347"/>
      <c r="C4881" s="580"/>
      <c r="D4881" s="349"/>
      <c r="E4881" s="349"/>
      <c r="F4881" s="350"/>
      <c r="G4881" s="349"/>
      <c r="H4881" s="349"/>
      <c r="I4881" s="351"/>
      <c r="J4881" s="352"/>
      <c r="K4881" s="352"/>
      <c r="L4881" s="353"/>
      <c r="M4881" s="352"/>
      <c r="N4881" s="371"/>
      <c r="O4881" s="74"/>
      <c r="P4881" s="74"/>
      <c r="Q4881" s="139"/>
    </row>
    <row r="4882" spans="1:17" x14ac:dyDescent="0.2">
      <c r="A4882" s="357"/>
      <c r="B4882" s="347"/>
      <c r="C4882" s="580"/>
      <c r="D4882" s="349"/>
      <c r="E4882" s="349"/>
      <c r="F4882" s="350"/>
      <c r="G4882" s="349"/>
      <c r="H4882" s="349"/>
      <c r="I4882" s="351"/>
      <c r="J4882" s="352"/>
      <c r="K4882" s="352"/>
      <c r="L4882" s="353"/>
      <c r="M4882" s="352"/>
      <c r="N4882" s="371"/>
      <c r="O4882" s="74"/>
      <c r="P4882" s="74"/>
      <c r="Q4882" s="139"/>
    </row>
    <row r="4883" spans="1:17" x14ac:dyDescent="0.2">
      <c r="A4883" s="357"/>
      <c r="B4883" s="347"/>
      <c r="C4883" s="580"/>
      <c r="D4883" s="349"/>
      <c r="E4883" s="349"/>
      <c r="F4883" s="350"/>
      <c r="G4883" s="349"/>
      <c r="H4883" s="349"/>
      <c r="I4883" s="351"/>
      <c r="J4883" s="352"/>
      <c r="K4883" s="352"/>
      <c r="L4883" s="353"/>
      <c r="M4883" s="352"/>
      <c r="N4883" s="371"/>
      <c r="O4883" s="74"/>
      <c r="P4883" s="74"/>
      <c r="Q4883" s="139"/>
    </row>
    <row r="4884" spans="1:17" x14ac:dyDescent="0.2">
      <c r="A4884" s="357"/>
      <c r="B4884" s="347"/>
      <c r="C4884" s="580"/>
      <c r="D4884" s="349"/>
      <c r="E4884" s="349"/>
      <c r="F4884" s="350"/>
      <c r="G4884" s="349"/>
      <c r="H4884" s="349"/>
      <c r="I4884" s="351"/>
      <c r="J4884" s="352"/>
      <c r="K4884" s="352"/>
      <c r="L4884" s="353"/>
      <c r="M4884" s="352"/>
      <c r="N4884" s="371"/>
      <c r="O4884" s="74"/>
      <c r="P4884" s="74"/>
      <c r="Q4884" s="139"/>
    </row>
    <row r="4885" spans="1:17" x14ac:dyDescent="0.2">
      <c r="A4885" s="357"/>
      <c r="B4885" s="347"/>
      <c r="C4885" s="580"/>
      <c r="D4885" s="349"/>
      <c r="E4885" s="349"/>
      <c r="F4885" s="350"/>
      <c r="G4885" s="349"/>
      <c r="H4885" s="349"/>
      <c r="I4885" s="351"/>
      <c r="J4885" s="352"/>
      <c r="K4885" s="352"/>
      <c r="L4885" s="353"/>
      <c r="M4885" s="352"/>
      <c r="N4885" s="371"/>
      <c r="O4885" s="74"/>
      <c r="P4885" s="74"/>
      <c r="Q4885" s="139"/>
    </row>
    <row r="4886" spans="1:17" x14ac:dyDescent="0.2">
      <c r="A4886" s="357"/>
      <c r="B4886" s="347"/>
      <c r="C4886" s="580"/>
      <c r="D4886" s="349"/>
      <c r="E4886" s="349"/>
      <c r="F4886" s="350"/>
      <c r="G4886" s="349"/>
      <c r="H4886" s="349"/>
      <c r="I4886" s="351"/>
      <c r="J4886" s="352"/>
      <c r="K4886" s="352"/>
      <c r="L4886" s="353"/>
      <c r="M4886" s="352"/>
      <c r="N4886" s="371"/>
      <c r="O4886" s="74"/>
      <c r="P4886" s="74"/>
      <c r="Q4886" s="139"/>
    </row>
    <row r="4887" spans="1:17" x14ac:dyDescent="0.2">
      <c r="A4887" s="357"/>
      <c r="B4887" s="347"/>
      <c r="C4887" s="580"/>
      <c r="D4887" s="349"/>
      <c r="E4887" s="349"/>
      <c r="F4887" s="350"/>
      <c r="G4887" s="349"/>
      <c r="H4887" s="349"/>
      <c r="I4887" s="351"/>
      <c r="J4887" s="352"/>
      <c r="K4887" s="352"/>
      <c r="L4887" s="353"/>
      <c r="M4887" s="352"/>
      <c r="N4887" s="371"/>
      <c r="O4887" s="74"/>
      <c r="P4887" s="74"/>
      <c r="Q4887" s="139"/>
    </row>
    <row r="4888" spans="1:17" x14ac:dyDescent="0.2">
      <c r="A4888" s="357"/>
      <c r="B4888" s="347"/>
      <c r="C4888" s="580"/>
      <c r="D4888" s="349"/>
      <c r="E4888" s="349"/>
      <c r="F4888" s="350"/>
      <c r="G4888" s="349"/>
      <c r="H4888" s="349"/>
      <c r="I4888" s="351"/>
      <c r="J4888" s="352"/>
      <c r="K4888" s="352"/>
      <c r="L4888" s="353"/>
      <c r="M4888" s="352"/>
      <c r="N4888" s="371"/>
      <c r="O4888" s="74"/>
      <c r="P4888" s="74"/>
      <c r="Q4888" s="139"/>
    </row>
    <row r="4889" spans="1:17" x14ac:dyDescent="0.2">
      <c r="A4889" s="357"/>
      <c r="B4889" s="347"/>
      <c r="C4889" s="580"/>
      <c r="D4889" s="349"/>
      <c r="E4889" s="349"/>
      <c r="F4889" s="350"/>
      <c r="G4889" s="349"/>
      <c r="H4889" s="349"/>
      <c r="I4889" s="351"/>
      <c r="J4889" s="352"/>
      <c r="K4889" s="352"/>
      <c r="L4889" s="353"/>
      <c r="M4889" s="352"/>
      <c r="N4889" s="371"/>
      <c r="O4889" s="74"/>
      <c r="P4889" s="74"/>
      <c r="Q4889" s="139"/>
    </row>
    <row r="4890" spans="1:17" x14ac:dyDescent="0.2">
      <c r="A4890" s="357"/>
      <c r="B4890" s="347"/>
      <c r="C4890" s="580"/>
      <c r="D4890" s="349"/>
      <c r="E4890" s="349"/>
      <c r="F4890" s="350"/>
      <c r="G4890" s="349"/>
      <c r="H4890" s="349"/>
      <c r="I4890" s="351"/>
      <c r="J4890" s="352"/>
      <c r="K4890" s="352"/>
      <c r="L4890" s="353"/>
      <c r="M4890" s="352"/>
      <c r="N4890" s="371"/>
      <c r="O4890" s="74"/>
      <c r="P4890" s="74"/>
      <c r="Q4890" s="139"/>
    </row>
    <row r="4891" spans="1:17" x14ac:dyDescent="0.2">
      <c r="A4891" s="357"/>
      <c r="B4891" s="347"/>
      <c r="C4891" s="580"/>
      <c r="D4891" s="349"/>
      <c r="E4891" s="349"/>
      <c r="F4891" s="350"/>
      <c r="G4891" s="349"/>
      <c r="H4891" s="349"/>
      <c r="I4891" s="351"/>
      <c r="J4891" s="352"/>
      <c r="K4891" s="352"/>
      <c r="L4891" s="353"/>
      <c r="M4891" s="352"/>
      <c r="N4891" s="371"/>
      <c r="O4891" s="74"/>
      <c r="P4891" s="74"/>
      <c r="Q4891" s="139"/>
    </row>
    <row r="4892" spans="1:17" x14ac:dyDescent="0.2">
      <c r="A4892" s="357"/>
      <c r="B4892" s="347"/>
      <c r="C4892" s="580"/>
      <c r="D4892" s="349"/>
      <c r="E4892" s="349"/>
      <c r="F4892" s="350"/>
      <c r="G4892" s="349"/>
      <c r="H4892" s="349"/>
      <c r="I4892" s="351"/>
      <c r="J4892" s="352"/>
      <c r="K4892" s="352"/>
      <c r="L4892" s="353"/>
      <c r="M4892" s="352"/>
      <c r="N4892" s="371"/>
      <c r="O4892" s="74"/>
      <c r="P4892" s="74"/>
      <c r="Q4892" s="139"/>
    </row>
    <row r="4893" spans="1:17" x14ac:dyDescent="0.2">
      <c r="A4893" s="357"/>
      <c r="B4893" s="347"/>
      <c r="C4893" s="580"/>
      <c r="D4893" s="349"/>
      <c r="E4893" s="349"/>
      <c r="F4893" s="350"/>
      <c r="G4893" s="349"/>
      <c r="H4893" s="349"/>
      <c r="I4893" s="351"/>
      <c r="J4893" s="352"/>
      <c r="K4893" s="352"/>
      <c r="L4893" s="353"/>
      <c r="M4893" s="352"/>
      <c r="N4893" s="371"/>
      <c r="O4893" s="74"/>
      <c r="P4893" s="74"/>
      <c r="Q4893" s="139"/>
    </row>
    <row r="4894" spans="1:17" x14ac:dyDescent="0.2">
      <c r="A4894" s="357"/>
      <c r="B4894" s="347"/>
      <c r="C4894" s="580"/>
      <c r="D4894" s="349"/>
      <c r="E4894" s="349"/>
      <c r="F4894" s="350"/>
      <c r="G4894" s="349"/>
      <c r="H4894" s="349"/>
      <c r="I4894" s="351"/>
      <c r="J4894" s="352"/>
      <c r="K4894" s="352"/>
      <c r="L4894" s="353"/>
      <c r="M4894" s="352"/>
      <c r="N4894" s="371"/>
      <c r="O4894" s="74"/>
      <c r="P4894" s="74"/>
      <c r="Q4894" s="139"/>
    </row>
    <row r="4895" spans="1:17" x14ac:dyDescent="0.2">
      <c r="A4895" s="357"/>
      <c r="B4895" s="347"/>
      <c r="C4895" s="580"/>
      <c r="D4895" s="349"/>
      <c r="E4895" s="349"/>
      <c r="F4895" s="350"/>
      <c r="G4895" s="349"/>
      <c r="H4895" s="349"/>
      <c r="I4895" s="351"/>
      <c r="J4895" s="352"/>
      <c r="K4895" s="352"/>
      <c r="L4895" s="353"/>
      <c r="M4895" s="352"/>
      <c r="N4895" s="371"/>
      <c r="O4895" s="74"/>
      <c r="P4895" s="74"/>
      <c r="Q4895" s="139"/>
    </row>
    <row r="4896" spans="1:17" x14ac:dyDescent="0.2">
      <c r="A4896" s="357"/>
      <c r="B4896" s="347"/>
      <c r="C4896" s="580"/>
      <c r="D4896" s="349"/>
      <c r="E4896" s="349"/>
      <c r="F4896" s="350"/>
      <c r="G4896" s="349"/>
      <c r="H4896" s="349"/>
      <c r="I4896" s="351"/>
      <c r="J4896" s="352"/>
      <c r="K4896" s="352"/>
      <c r="L4896" s="353"/>
      <c r="M4896" s="352"/>
      <c r="N4896" s="371"/>
      <c r="O4896" s="74"/>
      <c r="P4896" s="74"/>
      <c r="Q4896" s="139"/>
    </row>
    <row r="4897" spans="1:17" x14ac:dyDescent="0.2">
      <c r="A4897" s="357"/>
      <c r="B4897" s="347"/>
      <c r="C4897" s="580"/>
      <c r="D4897" s="349"/>
      <c r="E4897" s="349"/>
      <c r="F4897" s="350"/>
      <c r="G4897" s="349"/>
      <c r="H4897" s="349"/>
      <c r="I4897" s="351"/>
      <c r="J4897" s="352"/>
      <c r="K4897" s="352"/>
      <c r="L4897" s="353"/>
      <c r="M4897" s="352"/>
      <c r="N4897" s="371"/>
      <c r="O4897" s="74"/>
      <c r="P4897" s="74"/>
      <c r="Q4897" s="139"/>
    </row>
    <row r="4898" spans="1:17" x14ac:dyDescent="0.2">
      <c r="A4898" s="357"/>
      <c r="B4898" s="347"/>
      <c r="C4898" s="580"/>
      <c r="D4898" s="349"/>
      <c r="E4898" s="349"/>
      <c r="F4898" s="350"/>
      <c r="G4898" s="349"/>
      <c r="H4898" s="349"/>
      <c r="I4898" s="351"/>
      <c r="J4898" s="352"/>
      <c r="K4898" s="352"/>
      <c r="L4898" s="353"/>
      <c r="M4898" s="352"/>
      <c r="N4898" s="371"/>
      <c r="O4898" s="74"/>
      <c r="P4898" s="74"/>
      <c r="Q4898" s="139"/>
    </row>
    <row r="4899" spans="1:17" x14ac:dyDescent="0.2">
      <c r="A4899" s="357"/>
      <c r="B4899" s="347"/>
      <c r="C4899" s="580"/>
      <c r="D4899" s="349"/>
      <c r="E4899" s="349"/>
      <c r="F4899" s="350"/>
      <c r="G4899" s="349"/>
      <c r="H4899" s="349"/>
      <c r="I4899" s="351"/>
      <c r="J4899" s="352"/>
      <c r="K4899" s="352"/>
      <c r="L4899" s="353"/>
      <c r="M4899" s="352"/>
      <c r="N4899" s="371"/>
      <c r="O4899" s="74"/>
      <c r="P4899" s="74"/>
      <c r="Q4899" s="139"/>
    </row>
    <row r="4900" spans="1:17" x14ac:dyDescent="0.2">
      <c r="A4900" s="357"/>
      <c r="B4900" s="347"/>
      <c r="C4900" s="580"/>
      <c r="D4900" s="349"/>
      <c r="E4900" s="349"/>
      <c r="F4900" s="350"/>
      <c r="G4900" s="349"/>
      <c r="H4900" s="349"/>
      <c r="I4900" s="351"/>
      <c r="J4900" s="352"/>
      <c r="K4900" s="352"/>
      <c r="L4900" s="353"/>
      <c r="M4900" s="352"/>
      <c r="N4900" s="371"/>
      <c r="O4900" s="74"/>
      <c r="P4900" s="74"/>
      <c r="Q4900" s="139"/>
    </row>
    <row r="4901" spans="1:17" x14ac:dyDescent="0.2">
      <c r="A4901" s="357"/>
      <c r="B4901" s="347"/>
      <c r="C4901" s="580"/>
      <c r="D4901" s="349"/>
      <c r="E4901" s="349"/>
      <c r="F4901" s="350"/>
      <c r="G4901" s="349"/>
      <c r="H4901" s="349"/>
      <c r="I4901" s="351"/>
      <c r="J4901" s="352"/>
      <c r="K4901" s="352"/>
      <c r="L4901" s="353"/>
      <c r="M4901" s="352"/>
      <c r="N4901" s="371"/>
      <c r="O4901" s="74"/>
      <c r="P4901" s="74"/>
      <c r="Q4901" s="139"/>
    </row>
    <row r="4902" spans="1:17" x14ac:dyDescent="0.2">
      <c r="A4902" s="357"/>
      <c r="B4902" s="347"/>
      <c r="C4902" s="580"/>
      <c r="D4902" s="349"/>
      <c r="E4902" s="349"/>
      <c r="F4902" s="350"/>
      <c r="G4902" s="349"/>
      <c r="H4902" s="349"/>
      <c r="I4902" s="351"/>
      <c r="J4902" s="352"/>
      <c r="K4902" s="352"/>
      <c r="L4902" s="353"/>
      <c r="M4902" s="352"/>
      <c r="N4902" s="371"/>
      <c r="O4902" s="74"/>
      <c r="P4902" s="74"/>
      <c r="Q4902" s="139"/>
    </row>
    <row r="4903" spans="1:17" x14ac:dyDescent="0.2">
      <c r="A4903" s="357"/>
      <c r="B4903" s="347"/>
      <c r="C4903" s="580"/>
      <c r="D4903" s="349"/>
      <c r="E4903" s="349"/>
      <c r="F4903" s="350"/>
      <c r="G4903" s="349"/>
      <c r="H4903" s="349"/>
      <c r="I4903" s="351"/>
      <c r="J4903" s="352"/>
      <c r="K4903" s="352"/>
      <c r="L4903" s="353"/>
      <c r="M4903" s="352"/>
      <c r="N4903" s="371"/>
      <c r="O4903" s="74"/>
      <c r="P4903" s="74"/>
      <c r="Q4903" s="139"/>
    </row>
    <row r="4904" spans="1:17" x14ac:dyDescent="0.2">
      <c r="A4904" s="357"/>
      <c r="B4904" s="347"/>
      <c r="C4904" s="580"/>
      <c r="D4904" s="349"/>
      <c r="E4904" s="349"/>
      <c r="F4904" s="350"/>
      <c r="G4904" s="349"/>
      <c r="H4904" s="349"/>
      <c r="I4904" s="351"/>
      <c r="J4904" s="352"/>
      <c r="K4904" s="352"/>
      <c r="L4904" s="353"/>
      <c r="M4904" s="352"/>
      <c r="N4904" s="371"/>
      <c r="O4904" s="74"/>
      <c r="P4904" s="74"/>
      <c r="Q4904" s="139"/>
    </row>
    <row r="4905" spans="1:17" x14ac:dyDescent="0.2">
      <c r="A4905" s="357"/>
      <c r="B4905" s="347"/>
      <c r="C4905" s="580"/>
      <c r="D4905" s="349"/>
      <c r="E4905" s="349"/>
      <c r="F4905" s="350"/>
      <c r="G4905" s="349"/>
      <c r="H4905" s="349"/>
      <c r="I4905" s="351"/>
      <c r="J4905" s="352"/>
      <c r="K4905" s="352"/>
      <c r="L4905" s="353"/>
      <c r="M4905" s="352"/>
      <c r="N4905" s="371"/>
      <c r="O4905" s="74"/>
      <c r="P4905" s="74"/>
      <c r="Q4905" s="139"/>
    </row>
    <row r="4906" spans="1:17" x14ac:dyDescent="0.2">
      <c r="A4906" s="357"/>
      <c r="B4906" s="347"/>
      <c r="C4906" s="580"/>
      <c r="D4906" s="349"/>
      <c r="E4906" s="349"/>
      <c r="F4906" s="350"/>
      <c r="G4906" s="349"/>
      <c r="H4906" s="349"/>
      <c r="I4906" s="351"/>
      <c r="J4906" s="352"/>
      <c r="K4906" s="352"/>
      <c r="L4906" s="353"/>
      <c r="M4906" s="352"/>
      <c r="N4906" s="371"/>
      <c r="O4906" s="74"/>
      <c r="P4906" s="74"/>
      <c r="Q4906" s="139"/>
    </row>
    <row r="4907" spans="1:17" x14ac:dyDescent="0.2">
      <c r="A4907" s="357"/>
      <c r="B4907" s="347"/>
      <c r="C4907" s="580"/>
      <c r="D4907" s="349"/>
      <c r="E4907" s="349"/>
      <c r="F4907" s="350"/>
      <c r="G4907" s="349"/>
      <c r="H4907" s="349"/>
      <c r="I4907" s="351"/>
      <c r="J4907" s="352"/>
      <c r="K4907" s="352"/>
      <c r="L4907" s="353"/>
      <c r="M4907" s="352"/>
      <c r="N4907" s="371"/>
      <c r="O4907" s="74"/>
      <c r="P4907" s="74"/>
      <c r="Q4907" s="139"/>
    </row>
    <row r="4908" spans="1:17" x14ac:dyDescent="0.2">
      <c r="A4908" s="357"/>
      <c r="B4908" s="347"/>
      <c r="C4908" s="580"/>
      <c r="D4908" s="349"/>
      <c r="E4908" s="349"/>
      <c r="F4908" s="350"/>
      <c r="G4908" s="349"/>
      <c r="H4908" s="349"/>
      <c r="I4908" s="351"/>
      <c r="J4908" s="352"/>
      <c r="K4908" s="352"/>
      <c r="L4908" s="353"/>
      <c r="M4908" s="352"/>
      <c r="N4908" s="371"/>
      <c r="O4908" s="74"/>
      <c r="P4908" s="74"/>
      <c r="Q4908" s="139"/>
    </row>
    <row r="4909" spans="1:17" x14ac:dyDescent="0.2">
      <c r="A4909" s="357"/>
      <c r="B4909" s="347"/>
      <c r="C4909" s="580"/>
      <c r="D4909" s="349"/>
      <c r="E4909" s="349"/>
      <c r="F4909" s="350"/>
      <c r="G4909" s="349"/>
      <c r="H4909" s="349"/>
      <c r="I4909" s="351"/>
      <c r="J4909" s="352"/>
      <c r="K4909" s="352"/>
      <c r="L4909" s="353"/>
      <c r="M4909" s="352"/>
      <c r="N4909" s="371"/>
      <c r="O4909" s="74"/>
      <c r="P4909" s="74"/>
      <c r="Q4909" s="139"/>
    </row>
    <row r="4910" spans="1:17" x14ac:dyDescent="0.2">
      <c r="A4910" s="357"/>
      <c r="B4910" s="347"/>
      <c r="C4910" s="580"/>
      <c r="D4910" s="349"/>
      <c r="E4910" s="349"/>
      <c r="F4910" s="350"/>
      <c r="G4910" s="349"/>
      <c r="H4910" s="349"/>
      <c r="I4910" s="351"/>
      <c r="J4910" s="352"/>
      <c r="K4910" s="352"/>
      <c r="L4910" s="353"/>
      <c r="M4910" s="352"/>
      <c r="N4910" s="371"/>
      <c r="O4910" s="74"/>
      <c r="P4910" s="74"/>
      <c r="Q4910" s="139"/>
    </row>
    <row r="4911" spans="1:17" x14ac:dyDescent="0.2">
      <c r="A4911" s="357"/>
      <c r="B4911" s="347"/>
      <c r="C4911" s="580"/>
      <c r="D4911" s="349"/>
      <c r="E4911" s="349"/>
      <c r="F4911" s="350"/>
      <c r="G4911" s="349"/>
      <c r="H4911" s="349"/>
      <c r="I4911" s="351"/>
      <c r="J4911" s="352"/>
      <c r="K4911" s="352"/>
      <c r="L4911" s="353"/>
      <c r="M4911" s="352"/>
      <c r="N4911" s="371"/>
      <c r="O4911" s="74"/>
      <c r="P4911" s="74"/>
      <c r="Q4911" s="139"/>
    </row>
    <row r="4912" spans="1:17" x14ac:dyDescent="0.2">
      <c r="A4912" s="357"/>
      <c r="B4912" s="347"/>
      <c r="C4912" s="580"/>
      <c r="D4912" s="349"/>
      <c r="E4912" s="349"/>
      <c r="F4912" s="350"/>
      <c r="G4912" s="349"/>
      <c r="H4912" s="349"/>
      <c r="I4912" s="351"/>
      <c r="J4912" s="352"/>
      <c r="K4912" s="352"/>
      <c r="L4912" s="353"/>
      <c r="M4912" s="352"/>
      <c r="N4912" s="371"/>
      <c r="O4912" s="74"/>
      <c r="P4912" s="74"/>
      <c r="Q4912" s="139"/>
    </row>
    <row r="4913" spans="1:17" x14ac:dyDescent="0.2">
      <c r="A4913" s="357"/>
      <c r="B4913" s="347"/>
      <c r="C4913" s="580"/>
      <c r="D4913" s="349"/>
      <c r="E4913" s="349"/>
      <c r="F4913" s="350"/>
      <c r="G4913" s="349"/>
      <c r="H4913" s="349"/>
      <c r="I4913" s="351"/>
      <c r="J4913" s="352"/>
      <c r="K4913" s="352"/>
      <c r="L4913" s="353"/>
      <c r="M4913" s="352"/>
      <c r="N4913" s="371"/>
      <c r="O4913" s="74"/>
      <c r="P4913" s="74"/>
      <c r="Q4913" s="139"/>
    </row>
    <row r="4914" spans="1:17" x14ac:dyDescent="0.2">
      <c r="A4914" s="357"/>
      <c r="B4914" s="347"/>
      <c r="C4914" s="580"/>
      <c r="D4914" s="349"/>
      <c r="E4914" s="349"/>
      <c r="F4914" s="350"/>
      <c r="G4914" s="349"/>
      <c r="H4914" s="349"/>
      <c r="I4914" s="351"/>
      <c r="J4914" s="352"/>
      <c r="K4914" s="352"/>
      <c r="L4914" s="353"/>
      <c r="M4914" s="352"/>
      <c r="N4914" s="371"/>
      <c r="O4914" s="74"/>
      <c r="P4914" s="74"/>
      <c r="Q4914" s="139"/>
    </row>
    <row r="4915" spans="1:17" x14ac:dyDescent="0.2">
      <c r="A4915" s="357"/>
      <c r="B4915" s="347"/>
      <c r="C4915" s="580"/>
      <c r="D4915" s="349"/>
      <c r="E4915" s="349"/>
      <c r="F4915" s="350"/>
      <c r="G4915" s="349"/>
      <c r="H4915" s="349"/>
      <c r="I4915" s="351"/>
      <c r="J4915" s="352"/>
      <c r="K4915" s="352"/>
      <c r="L4915" s="353"/>
      <c r="M4915" s="352"/>
      <c r="N4915" s="371"/>
      <c r="O4915" s="74"/>
      <c r="P4915" s="74"/>
      <c r="Q4915" s="139"/>
    </row>
    <row r="4916" spans="1:17" x14ac:dyDescent="0.2">
      <c r="A4916" s="357"/>
      <c r="B4916" s="347"/>
      <c r="C4916" s="580"/>
      <c r="D4916" s="349"/>
      <c r="E4916" s="349"/>
      <c r="F4916" s="350"/>
      <c r="G4916" s="349"/>
      <c r="H4916" s="349"/>
      <c r="I4916" s="351"/>
      <c r="J4916" s="352"/>
      <c r="K4916" s="352"/>
      <c r="L4916" s="353"/>
      <c r="M4916" s="352"/>
      <c r="N4916" s="371"/>
      <c r="O4916" s="74"/>
      <c r="P4916" s="74"/>
      <c r="Q4916" s="139"/>
    </row>
    <row r="4917" spans="1:17" x14ac:dyDescent="0.2">
      <c r="A4917" s="357"/>
      <c r="B4917" s="347"/>
      <c r="C4917" s="580"/>
      <c r="D4917" s="349"/>
      <c r="E4917" s="349"/>
      <c r="F4917" s="350"/>
      <c r="G4917" s="349"/>
      <c r="H4917" s="349"/>
      <c r="I4917" s="351"/>
      <c r="J4917" s="352"/>
      <c r="K4917" s="352"/>
      <c r="L4917" s="353"/>
      <c r="M4917" s="352"/>
      <c r="N4917" s="371"/>
      <c r="O4917" s="74"/>
      <c r="P4917" s="74"/>
      <c r="Q4917" s="139"/>
    </row>
    <row r="4918" spans="1:17" x14ac:dyDescent="0.2">
      <c r="A4918" s="357"/>
      <c r="B4918" s="347"/>
      <c r="C4918" s="580"/>
      <c r="D4918" s="349"/>
      <c r="E4918" s="349"/>
      <c r="F4918" s="350"/>
      <c r="G4918" s="349"/>
      <c r="H4918" s="349"/>
      <c r="I4918" s="351"/>
      <c r="J4918" s="352"/>
      <c r="K4918" s="352"/>
      <c r="L4918" s="353"/>
      <c r="M4918" s="352"/>
      <c r="N4918" s="371"/>
      <c r="O4918" s="74"/>
      <c r="P4918" s="74"/>
      <c r="Q4918" s="139"/>
    </row>
    <row r="4919" spans="1:17" x14ac:dyDescent="0.2">
      <c r="A4919" s="357"/>
      <c r="B4919" s="347"/>
      <c r="C4919" s="580"/>
      <c r="D4919" s="349"/>
      <c r="E4919" s="349"/>
      <c r="F4919" s="350"/>
      <c r="G4919" s="349"/>
      <c r="H4919" s="349"/>
      <c r="I4919" s="351"/>
      <c r="J4919" s="352"/>
      <c r="K4919" s="352"/>
      <c r="L4919" s="353"/>
      <c r="M4919" s="352"/>
      <c r="N4919" s="371"/>
      <c r="O4919" s="74"/>
      <c r="P4919" s="74"/>
      <c r="Q4919" s="139"/>
    </row>
    <row r="4920" spans="1:17" x14ac:dyDescent="0.2">
      <c r="A4920" s="357"/>
      <c r="B4920" s="347"/>
      <c r="C4920" s="580"/>
      <c r="D4920" s="349"/>
      <c r="E4920" s="349"/>
      <c r="F4920" s="350"/>
      <c r="G4920" s="349"/>
      <c r="H4920" s="349"/>
      <c r="I4920" s="351"/>
      <c r="J4920" s="352"/>
      <c r="K4920" s="352"/>
      <c r="L4920" s="353"/>
      <c r="M4920" s="352"/>
      <c r="N4920" s="371"/>
      <c r="O4920" s="74"/>
      <c r="P4920" s="74"/>
      <c r="Q4920" s="139"/>
    </row>
    <row r="4921" spans="1:17" x14ac:dyDescent="0.2">
      <c r="A4921" s="357"/>
      <c r="B4921" s="347"/>
      <c r="C4921" s="580"/>
      <c r="D4921" s="349"/>
      <c r="E4921" s="349"/>
      <c r="F4921" s="350"/>
      <c r="G4921" s="349"/>
      <c r="H4921" s="349"/>
      <c r="I4921" s="351"/>
      <c r="J4921" s="352"/>
      <c r="K4921" s="352"/>
      <c r="L4921" s="353"/>
      <c r="M4921" s="352"/>
      <c r="N4921" s="371"/>
      <c r="O4921" s="74"/>
      <c r="P4921" s="74"/>
      <c r="Q4921" s="139"/>
    </row>
    <row r="4922" spans="1:17" x14ac:dyDescent="0.2">
      <c r="A4922" s="357"/>
      <c r="B4922" s="347"/>
      <c r="C4922" s="580"/>
      <c r="D4922" s="349"/>
      <c r="E4922" s="349"/>
      <c r="F4922" s="350"/>
      <c r="G4922" s="349"/>
      <c r="H4922" s="349"/>
      <c r="I4922" s="351"/>
      <c r="J4922" s="352"/>
      <c r="K4922" s="352"/>
      <c r="L4922" s="353"/>
      <c r="M4922" s="352"/>
      <c r="N4922" s="371"/>
      <c r="O4922" s="74"/>
      <c r="P4922" s="74"/>
      <c r="Q4922" s="139"/>
    </row>
    <row r="4923" spans="1:17" x14ac:dyDescent="0.2">
      <c r="A4923" s="357"/>
      <c r="B4923" s="347"/>
      <c r="C4923" s="580"/>
      <c r="D4923" s="349"/>
      <c r="E4923" s="349"/>
      <c r="F4923" s="350"/>
      <c r="G4923" s="349"/>
      <c r="H4923" s="349"/>
      <c r="I4923" s="351"/>
      <c r="J4923" s="352"/>
      <c r="K4923" s="352"/>
      <c r="L4923" s="353"/>
      <c r="M4923" s="352"/>
      <c r="N4923" s="371"/>
      <c r="O4923" s="74"/>
      <c r="P4923" s="74"/>
      <c r="Q4923" s="139"/>
    </row>
    <row r="4924" spans="1:17" x14ac:dyDescent="0.2">
      <c r="A4924" s="357"/>
      <c r="B4924" s="347"/>
      <c r="C4924" s="580"/>
      <c r="D4924" s="349"/>
      <c r="E4924" s="349"/>
      <c r="F4924" s="350"/>
      <c r="G4924" s="349"/>
      <c r="H4924" s="349"/>
      <c r="I4924" s="351"/>
      <c r="J4924" s="352"/>
      <c r="K4924" s="352"/>
      <c r="L4924" s="353"/>
      <c r="M4924" s="352"/>
      <c r="N4924" s="371"/>
      <c r="O4924" s="74"/>
      <c r="P4924" s="74"/>
      <c r="Q4924" s="139"/>
    </row>
    <row r="4925" spans="1:17" x14ac:dyDescent="0.2">
      <c r="A4925" s="357"/>
      <c r="B4925" s="347"/>
      <c r="C4925" s="580"/>
      <c r="D4925" s="349"/>
      <c r="E4925" s="349"/>
      <c r="F4925" s="350"/>
      <c r="G4925" s="349"/>
      <c r="H4925" s="349"/>
      <c r="I4925" s="351"/>
      <c r="J4925" s="352"/>
      <c r="K4925" s="352"/>
      <c r="L4925" s="353"/>
      <c r="M4925" s="352"/>
      <c r="N4925" s="371"/>
      <c r="O4925" s="74"/>
      <c r="P4925" s="74"/>
      <c r="Q4925" s="139"/>
    </row>
    <row r="4926" spans="1:17" x14ac:dyDescent="0.2">
      <c r="A4926" s="357"/>
      <c r="B4926" s="347"/>
      <c r="C4926" s="580"/>
      <c r="D4926" s="349"/>
      <c r="E4926" s="349"/>
      <c r="F4926" s="350"/>
      <c r="G4926" s="349"/>
      <c r="H4926" s="349"/>
      <c r="I4926" s="351"/>
      <c r="J4926" s="352"/>
      <c r="K4926" s="352"/>
      <c r="L4926" s="353"/>
      <c r="M4926" s="352"/>
      <c r="N4926" s="371"/>
      <c r="O4926" s="74"/>
      <c r="P4926" s="74"/>
      <c r="Q4926" s="139"/>
    </row>
    <row r="4927" spans="1:17" x14ac:dyDescent="0.2">
      <c r="A4927" s="357"/>
      <c r="B4927" s="347"/>
      <c r="C4927" s="580"/>
      <c r="D4927" s="349"/>
      <c r="E4927" s="349"/>
      <c r="F4927" s="350"/>
      <c r="G4927" s="349"/>
      <c r="H4927" s="349"/>
      <c r="I4927" s="351"/>
      <c r="J4927" s="352"/>
      <c r="K4927" s="352"/>
      <c r="L4927" s="353"/>
      <c r="M4927" s="352"/>
      <c r="N4927" s="371"/>
      <c r="O4927" s="74"/>
      <c r="P4927" s="74"/>
      <c r="Q4927" s="139"/>
    </row>
    <row r="4928" spans="1:17" x14ac:dyDescent="0.2">
      <c r="A4928" s="357"/>
      <c r="B4928" s="347"/>
      <c r="C4928" s="580"/>
      <c r="D4928" s="349"/>
      <c r="E4928" s="349"/>
      <c r="F4928" s="350"/>
      <c r="G4928" s="349"/>
      <c r="H4928" s="349"/>
      <c r="I4928" s="351"/>
      <c r="J4928" s="352"/>
      <c r="K4928" s="352"/>
      <c r="L4928" s="353"/>
      <c r="M4928" s="352"/>
      <c r="N4928" s="371"/>
      <c r="O4928" s="74"/>
      <c r="P4928" s="74"/>
      <c r="Q4928" s="139"/>
    </row>
    <row r="4929" spans="1:17" x14ac:dyDescent="0.2">
      <c r="A4929" s="357"/>
      <c r="B4929" s="347"/>
      <c r="C4929" s="580"/>
      <c r="D4929" s="349"/>
      <c r="E4929" s="349"/>
      <c r="F4929" s="350"/>
      <c r="G4929" s="349"/>
      <c r="H4929" s="349"/>
      <c r="I4929" s="351"/>
      <c r="J4929" s="352"/>
      <c r="K4929" s="352"/>
      <c r="L4929" s="353"/>
      <c r="M4929" s="352"/>
      <c r="N4929" s="371"/>
      <c r="O4929" s="74"/>
      <c r="P4929" s="74"/>
      <c r="Q4929" s="139"/>
    </row>
    <row r="4930" spans="1:17" x14ac:dyDescent="0.2">
      <c r="A4930" s="357"/>
      <c r="B4930" s="347"/>
      <c r="C4930" s="580"/>
      <c r="D4930" s="349"/>
      <c r="E4930" s="349"/>
      <c r="F4930" s="350"/>
      <c r="G4930" s="349"/>
      <c r="H4930" s="349"/>
      <c r="I4930" s="351"/>
      <c r="J4930" s="352"/>
      <c r="K4930" s="352"/>
      <c r="L4930" s="353"/>
      <c r="M4930" s="352"/>
      <c r="N4930" s="371"/>
      <c r="O4930" s="74"/>
      <c r="P4930" s="74"/>
      <c r="Q4930" s="139"/>
    </row>
    <row r="4931" spans="1:17" x14ac:dyDescent="0.2">
      <c r="A4931" s="357"/>
      <c r="B4931" s="347"/>
      <c r="C4931" s="580"/>
      <c r="D4931" s="349"/>
      <c r="E4931" s="349"/>
      <c r="F4931" s="350"/>
      <c r="G4931" s="349"/>
      <c r="H4931" s="349"/>
      <c r="I4931" s="351"/>
      <c r="J4931" s="352"/>
      <c r="K4931" s="352"/>
      <c r="L4931" s="353"/>
      <c r="M4931" s="352"/>
      <c r="N4931" s="371"/>
      <c r="O4931" s="74"/>
      <c r="P4931" s="74"/>
      <c r="Q4931" s="139"/>
    </row>
    <row r="4932" spans="1:17" x14ac:dyDescent="0.2">
      <c r="A4932" s="357"/>
      <c r="B4932" s="347"/>
      <c r="C4932" s="580"/>
      <c r="D4932" s="349"/>
      <c r="E4932" s="349"/>
      <c r="F4932" s="350"/>
      <c r="G4932" s="349"/>
      <c r="H4932" s="349"/>
      <c r="I4932" s="351"/>
      <c r="J4932" s="352"/>
      <c r="K4932" s="352"/>
      <c r="L4932" s="353"/>
      <c r="M4932" s="352"/>
      <c r="N4932" s="371"/>
      <c r="O4932" s="74"/>
      <c r="P4932" s="74"/>
      <c r="Q4932" s="139"/>
    </row>
    <row r="4933" spans="1:17" x14ac:dyDescent="0.2">
      <c r="A4933" s="357"/>
      <c r="B4933" s="347"/>
      <c r="C4933" s="580"/>
      <c r="D4933" s="349"/>
      <c r="E4933" s="349"/>
      <c r="F4933" s="350"/>
      <c r="G4933" s="349"/>
      <c r="H4933" s="349"/>
      <c r="I4933" s="351"/>
      <c r="J4933" s="352"/>
      <c r="K4933" s="352"/>
      <c r="L4933" s="353"/>
      <c r="M4933" s="352"/>
      <c r="N4933" s="371"/>
      <c r="O4933" s="74"/>
      <c r="P4933" s="74"/>
      <c r="Q4933" s="139"/>
    </row>
    <row r="4934" spans="1:17" x14ac:dyDescent="0.2">
      <c r="A4934" s="357"/>
      <c r="B4934" s="347"/>
      <c r="C4934" s="580"/>
      <c r="D4934" s="349"/>
      <c r="E4934" s="349"/>
      <c r="F4934" s="350"/>
      <c r="G4934" s="349"/>
      <c r="H4934" s="349"/>
      <c r="I4934" s="351"/>
      <c r="J4934" s="352"/>
      <c r="K4934" s="352"/>
      <c r="L4934" s="353"/>
      <c r="M4934" s="352"/>
      <c r="N4934" s="371"/>
      <c r="O4934" s="74"/>
      <c r="P4934" s="74"/>
      <c r="Q4934" s="139"/>
    </row>
    <row r="4935" spans="1:17" x14ac:dyDescent="0.2">
      <c r="A4935" s="357"/>
      <c r="B4935" s="347"/>
      <c r="C4935" s="580"/>
      <c r="D4935" s="349"/>
      <c r="E4935" s="349"/>
      <c r="F4935" s="350"/>
      <c r="G4935" s="349"/>
      <c r="H4935" s="349"/>
      <c r="I4935" s="351"/>
      <c r="J4935" s="352"/>
      <c r="K4935" s="352"/>
      <c r="L4935" s="353"/>
      <c r="M4935" s="352"/>
      <c r="N4935" s="371"/>
      <c r="O4935" s="74"/>
      <c r="P4935" s="74"/>
      <c r="Q4935" s="139"/>
    </row>
    <row r="4936" spans="1:17" x14ac:dyDescent="0.2">
      <c r="A4936" s="357"/>
      <c r="B4936" s="347"/>
      <c r="C4936" s="580"/>
      <c r="D4936" s="349"/>
      <c r="E4936" s="349"/>
      <c r="F4936" s="350"/>
      <c r="G4936" s="349"/>
      <c r="H4936" s="349"/>
      <c r="I4936" s="351"/>
      <c r="J4936" s="352"/>
      <c r="K4936" s="352"/>
      <c r="L4936" s="353"/>
      <c r="M4936" s="352"/>
      <c r="N4936" s="371"/>
      <c r="O4936" s="74"/>
      <c r="P4936" s="74"/>
      <c r="Q4936" s="139"/>
    </row>
    <row r="4937" spans="1:17" x14ac:dyDescent="0.2">
      <c r="A4937" s="357"/>
      <c r="B4937" s="347"/>
      <c r="C4937" s="580"/>
      <c r="D4937" s="349"/>
      <c r="E4937" s="349"/>
      <c r="F4937" s="350"/>
      <c r="G4937" s="349"/>
      <c r="H4937" s="349"/>
      <c r="I4937" s="351"/>
      <c r="J4937" s="352"/>
      <c r="K4937" s="352"/>
      <c r="L4937" s="353"/>
      <c r="M4937" s="352"/>
      <c r="N4937" s="371"/>
      <c r="O4937" s="74"/>
      <c r="P4937" s="74"/>
      <c r="Q4937" s="139"/>
    </row>
    <row r="4938" spans="1:17" x14ac:dyDescent="0.2">
      <c r="A4938" s="357"/>
      <c r="B4938" s="347"/>
      <c r="C4938" s="580"/>
      <c r="D4938" s="349"/>
      <c r="E4938" s="349"/>
      <c r="F4938" s="350"/>
      <c r="G4938" s="349"/>
      <c r="H4938" s="349"/>
      <c r="I4938" s="351"/>
      <c r="J4938" s="352"/>
      <c r="K4938" s="352"/>
      <c r="L4938" s="353"/>
      <c r="M4938" s="352"/>
      <c r="N4938" s="371"/>
      <c r="O4938" s="74"/>
      <c r="P4938" s="74"/>
      <c r="Q4938" s="139"/>
    </row>
    <row r="4939" spans="1:17" x14ac:dyDescent="0.2">
      <c r="A4939" s="357"/>
      <c r="B4939" s="347"/>
      <c r="C4939" s="580"/>
      <c r="D4939" s="349"/>
      <c r="E4939" s="349"/>
      <c r="F4939" s="350"/>
      <c r="G4939" s="349"/>
      <c r="H4939" s="349"/>
      <c r="I4939" s="351"/>
      <c r="J4939" s="352"/>
      <c r="K4939" s="352"/>
      <c r="L4939" s="353"/>
      <c r="M4939" s="352"/>
      <c r="N4939" s="371"/>
      <c r="O4939" s="74"/>
      <c r="P4939" s="74"/>
      <c r="Q4939" s="139"/>
    </row>
    <row r="4940" spans="1:17" x14ac:dyDescent="0.2">
      <c r="A4940" s="357"/>
      <c r="B4940" s="347"/>
      <c r="C4940" s="580"/>
      <c r="D4940" s="349"/>
      <c r="E4940" s="349"/>
      <c r="F4940" s="350"/>
      <c r="G4940" s="349"/>
      <c r="H4940" s="349"/>
      <c r="I4940" s="351"/>
      <c r="J4940" s="352"/>
      <c r="K4940" s="352"/>
      <c r="L4940" s="353"/>
      <c r="M4940" s="352"/>
      <c r="N4940" s="371"/>
      <c r="O4940" s="74"/>
      <c r="P4940" s="74"/>
      <c r="Q4940" s="139"/>
    </row>
    <row r="4941" spans="1:17" x14ac:dyDescent="0.2">
      <c r="A4941" s="357"/>
      <c r="B4941" s="347"/>
      <c r="C4941" s="580"/>
      <c r="D4941" s="349"/>
      <c r="E4941" s="349"/>
      <c r="F4941" s="350"/>
      <c r="G4941" s="349"/>
      <c r="H4941" s="349"/>
      <c r="I4941" s="351"/>
      <c r="J4941" s="352"/>
      <c r="K4941" s="352"/>
      <c r="L4941" s="353"/>
      <c r="M4941" s="352"/>
      <c r="N4941" s="371"/>
      <c r="O4941" s="74"/>
      <c r="P4941" s="74"/>
      <c r="Q4941" s="139"/>
    </row>
    <row r="4942" spans="1:17" x14ac:dyDescent="0.2">
      <c r="A4942" s="357"/>
      <c r="B4942" s="347"/>
      <c r="C4942" s="580"/>
      <c r="D4942" s="349"/>
      <c r="E4942" s="349"/>
      <c r="F4942" s="350"/>
      <c r="G4942" s="349"/>
      <c r="H4942" s="349"/>
      <c r="I4942" s="351"/>
      <c r="J4942" s="352"/>
      <c r="K4942" s="352"/>
      <c r="L4942" s="353"/>
      <c r="M4942" s="352"/>
      <c r="N4942" s="371"/>
      <c r="O4942" s="74"/>
      <c r="P4942" s="74"/>
      <c r="Q4942" s="139"/>
    </row>
    <row r="4943" spans="1:17" x14ac:dyDescent="0.2">
      <c r="A4943" s="357"/>
      <c r="B4943" s="347"/>
      <c r="C4943" s="580"/>
      <c r="D4943" s="349"/>
      <c r="E4943" s="349"/>
      <c r="F4943" s="350"/>
      <c r="G4943" s="349"/>
      <c r="H4943" s="349"/>
      <c r="I4943" s="351"/>
      <c r="J4943" s="352"/>
      <c r="K4943" s="352"/>
      <c r="L4943" s="353"/>
      <c r="M4943" s="352"/>
      <c r="N4943" s="371"/>
      <c r="O4943" s="74"/>
      <c r="P4943" s="74"/>
      <c r="Q4943" s="139"/>
    </row>
    <row r="4944" spans="1:17" x14ac:dyDescent="0.2">
      <c r="A4944" s="357"/>
      <c r="B4944" s="347"/>
      <c r="C4944" s="580"/>
      <c r="D4944" s="349"/>
      <c r="E4944" s="349"/>
      <c r="F4944" s="350"/>
      <c r="G4944" s="349"/>
      <c r="H4944" s="349"/>
      <c r="I4944" s="351"/>
      <c r="J4944" s="352"/>
      <c r="K4944" s="352"/>
      <c r="L4944" s="353"/>
      <c r="M4944" s="352"/>
      <c r="N4944" s="371"/>
      <c r="O4944" s="74"/>
      <c r="P4944" s="74"/>
      <c r="Q4944" s="139"/>
    </row>
    <row r="4945" spans="1:17" x14ac:dyDescent="0.2">
      <c r="A4945" s="357"/>
      <c r="B4945" s="347"/>
      <c r="C4945" s="580"/>
      <c r="D4945" s="349"/>
      <c r="E4945" s="349"/>
      <c r="F4945" s="350"/>
      <c r="G4945" s="349"/>
      <c r="H4945" s="349"/>
      <c r="I4945" s="351"/>
      <c r="J4945" s="352"/>
      <c r="K4945" s="352"/>
      <c r="L4945" s="353"/>
      <c r="M4945" s="352"/>
      <c r="N4945" s="371"/>
      <c r="O4945" s="74"/>
      <c r="P4945" s="74"/>
      <c r="Q4945" s="139"/>
    </row>
    <row r="4946" spans="1:17" x14ac:dyDescent="0.2">
      <c r="A4946" s="357"/>
      <c r="B4946" s="347"/>
      <c r="C4946" s="580"/>
      <c r="D4946" s="349"/>
      <c r="E4946" s="349"/>
      <c r="F4946" s="350"/>
      <c r="G4946" s="349"/>
      <c r="H4946" s="349"/>
      <c r="I4946" s="351"/>
      <c r="J4946" s="352"/>
      <c r="K4946" s="352"/>
      <c r="L4946" s="353"/>
      <c r="M4946" s="352"/>
      <c r="N4946" s="371"/>
      <c r="O4946" s="74"/>
      <c r="P4946" s="74"/>
      <c r="Q4946" s="139"/>
    </row>
    <row r="4947" spans="1:17" x14ac:dyDescent="0.2">
      <c r="A4947" s="357"/>
      <c r="B4947" s="347"/>
      <c r="C4947" s="580"/>
      <c r="D4947" s="349"/>
      <c r="E4947" s="349"/>
      <c r="F4947" s="350"/>
      <c r="G4947" s="349"/>
      <c r="H4947" s="349"/>
      <c r="I4947" s="351"/>
      <c r="J4947" s="352"/>
      <c r="K4947" s="352"/>
      <c r="L4947" s="353"/>
      <c r="M4947" s="352"/>
      <c r="N4947" s="371"/>
      <c r="O4947" s="74"/>
      <c r="P4947" s="74"/>
      <c r="Q4947" s="139"/>
    </row>
    <row r="4948" spans="1:17" x14ac:dyDescent="0.2">
      <c r="A4948" s="357"/>
      <c r="B4948" s="347"/>
      <c r="C4948" s="580"/>
      <c r="D4948" s="349"/>
      <c r="E4948" s="349"/>
      <c r="F4948" s="350"/>
      <c r="G4948" s="349"/>
      <c r="H4948" s="349"/>
      <c r="I4948" s="351"/>
      <c r="J4948" s="352"/>
      <c r="K4948" s="352"/>
      <c r="L4948" s="353"/>
      <c r="M4948" s="352"/>
      <c r="N4948" s="371"/>
      <c r="O4948" s="74"/>
      <c r="P4948" s="74"/>
      <c r="Q4948" s="139"/>
    </row>
    <row r="4949" spans="1:17" x14ac:dyDescent="0.2">
      <c r="A4949" s="357"/>
      <c r="B4949" s="347"/>
      <c r="C4949" s="580"/>
      <c r="D4949" s="349"/>
      <c r="E4949" s="349"/>
      <c r="F4949" s="350"/>
      <c r="G4949" s="349"/>
      <c r="H4949" s="349"/>
      <c r="I4949" s="351"/>
      <c r="J4949" s="352"/>
      <c r="K4949" s="352"/>
      <c r="L4949" s="353"/>
      <c r="M4949" s="352"/>
      <c r="N4949" s="371"/>
      <c r="O4949" s="74"/>
      <c r="P4949" s="74"/>
      <c r="Q4949" s="139"/>
    </row>
    <row r="4950" spans="1:17" x14ac:dyDescent="0.2">
      <c r="A4950" s="357"/>
      <c r="B4950" s="347"/>
      <c r="C4950" s="580"/>
      <c r="D4950" s="349"/>
      <c r="E4950" s="349"/>
      <c r="F4950" s="350"/>
      <c r="G4950" s="349"/>
      <c r="H4950" s="349"/>
      <c r="I4950" s="351"/>
      <c r="J4950" s="352"/>
      <c r="K4950" s="352"/>
      <c r="L4950" s="353"/>
      <c r="M4950" s="352"/>
      <c r="N4950" s="371"/>
      <c r="O4950" s="74"/>
      <c r="P4950" s="74"/>
      <c r="Q4950" s="139"/>
    </row>
    <row r="4951" spans="1:17" x14ac:dyDescent="0.2">
      <c r="A4951" s="357"/>
      <c r="B4951" s="347"/>
      <c r="C4951" s="580"/>
      <c r="D4951" s="349"/>
      <c r="E4951" s="349"/>
      <c r="F4951" s="350"/>
      <c r="G4951" s="349"/>
      <c r="H4951" s="349"/>
      <c r="I4951" s="351"/>
      <c r="J4951" s="352"/>
      <c r="K4951" s="352"/>
      <c r="L4951" s="353"/>
      <c r="M4951" s="352"/>
      <c r="N4951" s="371"/>
      <c r="O4951" s="74"/>
      <c r="P4951" s="74"/>
      <c r="Q4951" s="139"/>
    </row>
    <row r="4952" spans="1:17" x14ac:dyDescent="0.2">
      <c r="A4952" s="357"/>
      <c r="B4952" s="347"/>
      <c r="C4952" s="580"/>
      <c r="D4952" s="349"/>
      <c r="E4952" s="349"/>
      <c r="F4952" s="350"/>
      <c r="G4952" s="349"/>
      <c r="H4952" s="349"/>
      <c r="I4952" s="351"/>
      <c r="J4952" s="352"/>
      <c r="K4952" s="352"/>
      <c r="L4952" s="353"/>
      <c r="M4952" s="352"/>
      <c r="N4952" s="371"/>
      <c r="O4952" s="74"/>
      <c r="P4952" s="74"/>
      <c r="Q4952" s="139"/>
    </row>
    <row r="4953" spans="1:17" x14ac:dyDescent="0.2">
      <c r="A4953" s="357"/>
      <c r="B4953" s="347"/>
      <c r="C4953" s="580"/>
      <c r="D4953" s="349"/>
      <c r="E4953" s="349"/>
      <c r="F4953" s="350"/>
      <c r="G4953" s="349"/>
      <c r="H4953" s="349"/>
      <c r="I4953" s="351"/>
      <c r="J4953" s="352"/>
      <c r="K4953" s="352"/>
      <c r="L4953" s="353"/>
      <c r="M4953" s="352"/>
      <c r="N4953" s="371"/>
      <c r="O4953" s="74"/>
      <c r="P4953" s="74"/>
      <c r="Q4953" s="139"/>
    </row>
    <row r="4954" spans="1:17" x14ac:dyDescent="0.2">
      <c r="A4954" s="357"/>
      <c r="B4954" s="347"/>
      <c r="C4954" s="580"/>
      <c r="D4954" s="349"/>
      <c r="E4954" s="349"/>
      <c r="F4954" s="350"/>
      <c r="G4954" s="349"/>
      <c r="H4954" s="349"/>
      <c r="I4954" s="351"/>
      <c r="J4954" s="352"/>
      <c r="K4954" s="352"/>
      <c r="L4954" s="353"/>
      <c r="M4954" s="352"/>
      <c r="N4954" s="371"/>
      <c r="O4954" s="74"/>
      <c r="P4954" s="74"/>
      <c r="Q4954" s="139"/>
    </row>
    <row r="4955" spans="1:17" x14ac:dyDescent="0.2">
      <c r="A4955" s="357"/>
      <c r="B4955" s="347"/>
      <c r="C4955" s="580"/>
      <c r="D4955" s="349"/>
      <c r="E4955" s="349"/>
      <c r="F4955" s="350"/>
      <c r="G4955" s="349"/>
      <c r="H4955" s="349"/>
      <c r="I4955" s="351"/>
      <c r="J4955" s="352"/>
      <c r="K4955" s="352"/>
      <c r="L4955" s="353"/>
      <c r="M4955" s="352"/>
      <c r="N4955" s="371"/>
      <c r="O4955" s="74"/>
      <c r="P4955" s="74"/>
      <c r="Q4955" s="139"/>
    </row>
    <row r="4956" spans="1:17" x14ac:dyDescent="0.2">
      <c r="A4956" s="357"/>
      <c r="B4956" s="347"/>
      <c r="C4956" s="580"/>
      <c r="D4956" s="349"/>
      <c r="E4956" s="349"/>
      <c r="F4956" s="350"/>
      <c r="G4956" s="349"/>
      <c r="H4956" s="349"/>
      <c r="I4956" s="351"/>
      <c r="J4956" s="352"/>
      <c r="K4956" s="352"/>
      <c r="L4956" s="353"/>
      <c r="M4956" s="352"/>
      <c r="N4956" s="371"/>
      <c r="O4956" s="74"/>
      <c r="P4956" s="74"/>
      <c r="Q4956" s="139"/>
    </row>
    <row r="4957" spans="1:17" x14ac:dyDescent="0.2">
      <c r="A4957" s="357"/>
      <c r="B4957" s="347"/>
      <c r="C4957" s="580"/>
      <c r="D4957" s="349"/>
      <c r="E4957" s="349"/>
      <c r="F4957" s="350"/>
      <c r="G4957" s="349"/>
      <c r="H4957" s="349"/>
      <c r="I4957" s="351"/>
      <c r="J4957" s="352"/>
      <c r="K4957" s="352"/>
      <c r="L4957" s="353"/>
      <c r="M4957" s="352"/>
      <c r="N4957" s="371"/>
      <c r="O4957" s="74"/>
      <c r="P4957" s="74"/>
      <c r="Q4957" s="139"/>
    </row>
    <row r="4958" spans="1:17" x14ac:dyDescent="0.2">
      <c r="A4958" s="357"/>
      <c r="B4958" s="347"/>
      <c r="C4958" s="580"/>
      <c r="D4958" s="349"/>
      <c r="E4958" s="349"/>
      <c r="F4958" s="350"/>
      <c r="G4958" s="349"/>
      <c r="H4958" s="349"/>
      <c r="I4958" s="351"/>
      <c r="J4958" s="352"/>
      <c r="K4958" s="352"/>
      <c r="L4958" s="353"/>
      <c r="M4958" s="352"/>
      <c r="N4958" s="371"/>
      <c r="O4958" s="74"/>
      <c r="P4958" s="74"/>
      <c r="Q4958" s="139"/>
    </row>
    <row r="4959" spans="1:17" x14ac:dyDescent="0.2">
      <c r="A4959" s="357"/>
      <c r="B4959" s="347"/>
      <c r="C4959" s="580"/>
      <c r="D4959" s="349"/>
      <c r="E4959" s="349"/>
      <c r="F4959" s="350"/>
      <c r="G4959" s="349"/>
      <c r="H4959" s="349"/>
      <c r="I4959" s="351"/>
      <c r="J4959" s="352"/>
      <c r="K4959" s="352"/>
      <c r="L4959" s="353"/>
      <c r="M4959" s="352"/>
      <c r="N4959" s="371"/>
      <c r="O4959" s="74"/>
      <c r="P4959" s="74"/>
      <c r="Q4959" s="139"/>
    </row>
    <row r="4960" spans="1:17" x14ac:dyDescent="0.2">
      <c r="A4960" s="357"/>
      <c r="B4960" s="347"/>
      <c r="C4960" s="580"/>
      <c r="D4960" s="349"/>
      <c r="E4960" s="349"/>
      <c r="F4960" s="350"/>
      <c r="G4960" s="349"/>
      <c r="H4960" s="349"/>
      <c r="I4960" s="351"/>
      <c r="J4960" s="352"/>
      <c r="K4960" s="352"/>
      <c r="L4960" s="353"/>
      <c r="M4960" s="352"/>
      <c r="N4960" s="371"/>
      <c r="O4960" s="74"/>
      <c r="P4960" s="74"/>
      <c r="Q4960" s="139"/>
    </row>
    <row r="4961" spans="1:17" x14ac:dyDescent="0.2">
      <c r="A4961" s="357"/>
      <c r="B4961" s="347"/>
      <c r="C4961" s="580"/>
      <c r="D4961" s="349"/>
      <c r="E4961" s="349"/>
      <c r="F4961" s="350"/>
      <c r="G4961" s="349"/>
      <c r="H4961" s="349"/>
      <c r="I4961" s="351"/>
      <c r="J4961" s="352"/>
      <c r="K4961" s="352"/>
      <c r="L4961" s="353"/>
      <c r="M4961" s="352"/>
      <c r="N4961" s="371"/>
      <c r="O4961" s="74"/>
      <c r="P4961" s="74"/>
      <c r="Q4961" s="139"/>
    </row>
    <row r="4962" spans="1:17" x14ac:dyDescent="0.2">
      <c r="A4962" s="357"/>
      <c r="B4962" s="347"/>
      <c r="C4962" s="580"/>
      <c r="D4962" s="349"/>
      <c r="E4962" s="349"/>
      <c r="F4962" s="350"/>
      <c r="G4962" s="349"/>
      <c r="H4962" s="349"/>
      <c r="I4962" s="351"/>
      <c r="J4962" s="352"/>
      <c r="K4962" s="352"/>
      <c r="L4962" s="353"/>
      <c r="M4962" s="352"/>
      <c r="N4962" s="371"/>
      <c r="O4962" s="74"/>
      <c r="P4962" s="74"/>
      <c r="Q4962" s="139"/>
    </row>
    <row r="4963" spans="1:17" x14ac:dyDescent="0.2">
      <c r="A4963" s="357"/>
      <c r="B4963" s="347"/>
      <c r="C4963" s="580"/>
      <c r="D4963" s="349"/>
      <c r="E4963" s="349"/>
      <c r="F4963" s="350"/>
      <c r="G4963" s="349"/>
      <c r="H4963" s="349"/>
      <c r="I4963" s="351"/>
      <c r="J4963" s="352"/>
      <c r="K4963" s="352"/>
      <c r="L4963" s="353"/>
      <c r="M4963" s="352"/>
      <c r="N4963" s="371"/>
      <c r="O4963" s="74"/>
      <c r="P4963" s="74"/>
      <c r="Q4963" s="139"/>
    </row>
    <row r="4964" spans="1:17" x14ac:dyDescent="0.2">
      <c r="A4964" s="357"/>
      <c r="B4964" s="347"/>
      <c r="C4964" s="580"/>
      <c r="D4964" s="349"/>
      <c r="E4964" s="349"/>
      <c r="F4964" s="350"/>
      <c r="G4964" s="349"/>
      <c r="H4964" s="349"/>
      <c r="I4964" s="351"/>
      <c r="J4964" s="352"/>
      <c r="K4964" s="352"/>
      <c r="L4964" s="353"/>
      <c r="M4964" s="352"/>
      <c r="N4964" s="371"/>
      <c r="O4964" s="74"/>
      <c r="P4964" s="74"/>
      <c r="Q4964" s="139"/>
    </row>
    <row r="4965" spans="1:17" x14ac:dyDescent="0.2">
      <c r="A4965" s="357"/>
      <c r="B4965" s="347"/>
      <c r="C4965" s="580"/>
      <c r="D4965" s="349"/>
      <c r="E4965" s="349"/>
      <c r="F4965" s="350"/>
      <c r="G4965" s="349"/>
      <c r="H4965" s="349"/>
      <c r="I4965" s="351"/>
      <c r="J4965" s="352"/>
      <c r="K4965" s="352"/>
      <c r="L4965" s="353"/>
      <c r="M4965" s="352"/>
      <c r="N4965" s="371"/>
      <c r="O4965" s="74"/>
      <c r="P4965" s="74"/>
      <c r="Q4965" s="139"/>
    </row>
    <row r="4966" spans="1:17" x14ac:dyDescent="0.2">
      <c r="A4966" s="357"/>
      <c r="B4966" s="347"/>
      <c r="C4966" s="580"/>
      <c r="D4966" s="349"/>
      <c r="E4966" s="349"/>
      <c r="F4966" s="350"/>
      <c r="G4966" s="349"/>
      <c r="H4966" s="349"/>
      <c r="I4966" s="351"/>
      <c r="J4966" s="352"/>
      <c r="K4966" s="352"/>
      <c r="L4966" s="353"/>
      <c r="M4966" s="352"/>
      <c r="N4966" s="371"/>
      <c r="O4966" s="74"/>
      <c r="P4966" s="74"/>
      <c r="Q4966" s="139"/>
    </row>
    <row r="4967" spans="1:17" x14ac:dyDescent="0.2">
      <c r="A4967" s="357"/>
      <c r="B4967" s="347"/>
      <c r="C4967" s="580"/>
      <c r="D4967" s="349"/>
      <c r="E4967" s="349"/>
      <c r="F4967" s="350"/>
      <c r="G4967" s="349"/>
      <c r="H4967" s="349"/>
      <c r="I4967" s="351"/>
      <c r="J4967" s="352"/>
      <c r="K4967" s="352"/>
      <c r="L4967" s="353"/>
      <c r="M4967" s="352"/>
      <c r="N4967" s="371"/>
      <c r="O4967" s="74"/>
      <c r="P4967" s="74"/>
      <c r="Q4967" s="139"/>
    </row>
    <row r="4968" spans="1:17" x14ac:dyDescent="0.2">
      <c r="A4968" s="357"/>
      <c r="B4968" s="347"/>
      <c r="C4968" s="580"/>
      <c r="D4968" s="349"/>
      <c r="E4968" s="349"/>
      <c r="F4968" s="350"/>
      <c r="G4968" s="349"/>
      <c r="H4968" s="349"/>
      <c r="I4968" s="351"/>
      <c r="J4968" s="352"/>
      <c r="K4968" s="352"/>
      <c r="L4968" s="353"/>
      <c r="M4968" s="352"/>
      <c r="N4968" s="371"/>
      <c r="O4968" s="74"/>
      <c r="P4968" s="74"/>
      <c r="Q4968" s="139"/>
    </row>
    <row r="4969" spans="1:17" x14ac:dyDescent="0.2">
      <c r="A4969" s="357"/>
      <c r="B4969" s="347"/>
      <c r="C4969" s="580"/>
      <c r="D4969" s="349"/>
      <c r="E4969" s="349"/>
      <c r="F4969" s="350"/>
      <c r="G4969" s="349"/>
      <c r="H4969" s="349"/>
      <c r="I4969" s="351"/>
      <c r="J4969" s="352"/>
      <c r="K4969" s="352"/>
      <c r="L4969" s="353"/>
      <c r="M4969" s="352"/>
      <c r="N4969" s="371"/>
      <c r="O4969" s="74"/>
      <c r="P4969" s="74"/>
      <c r="Q4969" s="139"/>
    </row>
    <row r="4970" spans="1:17" x14ac:dyDescent="0.2">
      <c r="A4970" s="357"/>
      <c r="B4970" s="347"/>
      <c r="C4970" s="580"/>
      <c r="D4970" s="349"/>
      <c r="E4970" s="349"/>
      <c r="F4970" s="350"/>
      <c r="G4970" s="349"/>
      <c r="H4970" s="349"/>
      <c r="I4970" s="351"/>
      <c r="J4970" s="352"/>
      <c r="K4970" s="352"/>
      <c r="L4970" s="353"/>
      <c r="M4970" s="352"/>
      <c r="N4970" s="371"/>
      <c r="O4970" s="74"/>
      <c r="P4970" s="74"/>
      <c r="Q4970" s="139"/>
    </row>
    <row r="4971" spans="1:17" x14ac:dyDescent="0.2">
      <c r="A4971" s="357"/>
      <c r="B4971" s="347"/>
      <c r="C4971" s="580"/>
      <c r="D4971" s="349"/>
      <c r="E4971" s="349"/>
      <c r="F4971" s="350"/>
      <c r="G4971" s="349"/>
      <c r="H4971" s="349"/>
      <c r="I4971" s="351"/>
      <c r="J4971" s="352"/>
      <c r="K4971" s="352"/>
      <c r="L4971" s="353"/>
      <c r="M4971" s="352"/>
      <c r="N4971" s="371"/>
      <c r="O4971" s="74"/>
      <c r="P4971" s="74"/>
      <c r="Q4971" s="139"/>
    </row>
    <row r="4972" spans="1:17" x14ac:dyDescent="0.2">
      <c r="A4972" s="357"/>
      <c r="B4972" s="347"/>
      <c r="C4972" s="580"/>
      <c r="D4972" s="349"/>
      <c r="E4972" s="349"/>
      <c r="F4972" s="350"/>
      <c r="G4972" s="349"/>
      <c r="H4972" s="349"/>
      <c r="I4972" s="351"/>
      <c r="J4972" s="352"/>
      <c r="K4972" s="352"/>
      <c r="L4972" s="353"/>
      <c r="M4972" s="352"/>
      <c r="N4972" s="371"/>
      <c r="O4972" s="74"/>
      <c r="P4972" s="74"/>
      <c r="Q4972" s="139"/>
    </row>
    <row r="4973" spans="1:17" x14ac:dyDescent="0.2">
      <c r="A4973" s="357"/>
      <c r="B4973" s="347"/>
      <c r="C4973" s="580"/>
      <c r="D4973" s="349"/>
      <c r="E4973" s="349"/>
      <c r="F4973" s="350"/>
      <c r="G4973" s="349"/>
      <c r="H4973" s="349"/>
      <c r="I4973" s="351"/>
      <c r="J4973" s="352"/>
      <c r="K4973" s="352"/>
      <c r="L4973" s="353"/>
      <c r="M4973" s="352"/>
      <c r="N4973" s="371"/>
      <c r="O4973" s="74"/>
      <c r="P4973" s="74"/>
      <c r="Q4973" s="139"/>
    </row>
    <row r="4974" spans="1:17" x14ac:dyDescent="0.2">
      <c r="A4974" s="357"/>
      <c r="B4974" s="347"/>
      <c r="C4974" s="580"/>
      <c r="D4974" s="349"/>
      <c r="E4974" s="349"/>
      <c r="F4974" s="350"/>
      <c r="G4974" s="349"/>
      <c r="H4974" s="349"/>
      <c r="I4974" s="351"/>
      <c r="J4974" s="352"/>
      <c r="K4974" s="352"/>
      <c r="L4974" s="353"/>
      <c r="M4974" s="352"/>
      <c r="N4974" s="371"/>
      <c r="O4974" s="74"/>
      <c r="P4974" s="74"/>
      <c r="Q4974" s="139"/>
    </row>
    <row r="4975" spans="1:17" x14ac:dyDescent="0.2">
      <c r="A4975" s="357"/>
      <c r="B4975" s="347"/>
      <c r="C4975" s="580"/>
      <c r="D4975" s="349"/>
      <c r="E4975" s="349"/>
      <c r="F4975" s="350"/>
      <c r="G4975" s="349"/>
      <c r="H4975" s="349"/>
      <c r="I4975" s="351"/>
      <c r="J4975" s="352"/>
      <c r="K4975" s="352"/>
      <c r="L4975" s="353"/>
      <c r="M4975" s="352"/>
      <c r="N4975" s="371"/>
      <c r="O4975" s="74"/>
      <c r="P4975" s="74"/>
      <c r="Q4975" s="139"/>
    </row>
    <row r="4976" spans="1:17" x14ac:dyDescent="0.2">
      <c r="A4976" s="357"/>
      <c r="B4976" s="347"/>
      <c r="C4976" s="580"/>
      <c r="D4976" s="349"/>
      <c r="E4976" s="349"/>
      <c r="F4976" s="350"/>
      <c r="G4976" s="349"/>
      <c r="H4976" s="349"/>
      <c r="I4976" s="351"/>
      <c r="J4976" s="352"/>
      <c r="K4976" s="352"/>
      <c r="L4976" s="353"/>
      <c r="M4976" s="352"/>
      <c r="N4976" s="371"/>
      <c r="O4976" s="74"/>
      <c r="P4976" s="74"/>
      <c r="Q4976" s="139"/>
    </row>
    <row r="4977" spans="1:17" x14ac:dyDescent="0.2">
      <c r="A4977" s="357"/>
      <c r="B4977" s="347"/>
      <c r="C4977" s="580"/>
      <c r="D4977" s="349"/>
      <c r="E4977" s="349"/>
      <c r="F4977" s="350"/>
      <c r="G4977" s="349"/>
      <c r="H4977" s="349"/>
      <c r="I4977" s="351"/>
      <c r="J4977" s="352"/>
      <c r="K4977" s="352"/>
      <c r="L4977" s="353"/>
      <c r="M4977" s="352"/>
      <c r="N4977" s="371"/>
      <c r="O4977" s="74"/>
      <c r="P4977" s="74"/>
      <c r="Q4977" s="139"/>
    </row>
    <row r="4978" spans="1:17" x14ac:dyDescent="0.2">
      <c r="A4978" s="357"/>
      <c r="B4978" s="347"/>
      <c r="C4978" s="580"/>
      <c r="D4978" s="349"/>
      <c r="E4978" s="349"/>
      <c r="F4978" s="350"/>
      <c r="G4978" s="349"/>
      <c r="H4978" s="349"/>
      <c r="I4978" s="351"/>
      <c r="J4978" s="352"/>
      <c r="K4978" s="352"/>
      <c r="L4978" s="353"/>
      <c r="M4978" s="352"/>
      <c r="N4978" s="371"/>
      <c r="O4978" s="74"/>
      <c r="P4978" s="74"/>
      <c r="Q4978" s="139"/>
    </row>
    <row r="4979" spans="1:17" x14ac:dyDescent="0.2">
      <c r="A4979" s="357"/>
      <c r="B4979" s="347"/>
      <c r="C4979" s="580"/>
      <c r="D4979" s="349"/>
      <c r="E4979" s="349"/>
      <c r="F4979" s="350"/>
      <c r="G4979" s="349"/>
      <c r="H4979" s="349"/>
      <c r="I4979" s="351"/>
      <c r="J4979" s="352"/>
      <c r="K4979" s="352"/>
      <c r="L4979" s="353"/>
      <c r="M4979" s="352"/>
      <c r="N4979" s="371"/>
      <c r="O4979" s="74"/>
      <c r="P4979" s="74"/>
      <c r="Q4979" s="139"/>
    </row>
    <row r="4980" spans="1:17" x14ac:dyDescent="0.2">
      <c r="A4980" s="357"/>
      <c r="B4980" s="347"/>
      <c r="C4980" s="580"/>
      <c r="D4980" s="349"/>
      <c r="E4980" s="349"/>
      <c r="F4980" s="350"/>
      <c r="G4980" s="349"/>
      <c r="H4980" s="349"/>
      <c r="I4980" s="351"/>
      <c r="J4980" s="352"/>
      <c r="K4980" s="352"/>
      <c r="L4980" s="353"/>
      <c r="M4980" s="352"/>
      <c r="N4980" s="371"/>
      <c r="O4980" s="74"/>
      <c r="P4980" s="74"/>
      <c r="Q4980" s="139"/>
    </row>
    <row r="4981" spans="1:17" x14ac:dyDescent="0.2">
      <c r="A4981" s="357"/>
      <c r="B4981" s="347"/>
      <c r="C4981" s="580"/>
      <c r="D4981" s="349"/>
      <c r="E4981" s="349"/>
      <c r="F4981" s="350"/>
      <c r="G4981" s="349"/>
      <c r="H4981" s="349"/>
      <c r="I4981" s="351"/>
      <c r="J4981" s="352"/>
      <c r="K4981" s="352"/>
      <c r="L4981" s="353"/>
      <c r="M4981" s="352"/>
      <c r="N4981" s="371"/>
      <c r="O4981" s="74"/>
      <c r="P4981" s="74"/>
      <c r="Q4981" s="139"/>
    </row>
    <row r="4982" spans="1:17" x14ac:dyDescent="0.2">
      <c r="A4982" s="357"/>
      <c r="B4982" s="347"/>
      <c r="C4982" s="580"/>
      <c r="D4982" s="349"/>
      <c r="E4982" s="349"/>
      <c r="F4982" s="350"/>
      <c r="G4982" s="349"/>
      <c r="H4982" s="349"/>
      <c r="I4982" s="351"/>
      <c r="J4982" s="352"/>
      <c r="K4982" s="352"/>
      <c r="L4982" s="353"/>
      <c r="M4982" s="352"/>
      <c r="N4982" s="371"/>
      <c r="O4982" s="74"/>
      <c r="P4982" s="74"/>
      <c r="Q4982" s="139"/>
    </row>
    <row r="4983" spans="1:17" x14ac:dyDescent="0.2">
      <c r="A4983" s="357"/>
      <c r="B4983" s="347"/>
      <c r="C4983" s="580"/>
      <c r="D4983" s="349"/>
      <c r="E4983" s="349"/>
      <c r="F4983" s="350"/>
      <c r="G4983" s="349"/>
      <c r="H4983" s="349"/>
      <c r="I4983" s="351"/>
      <c r="J4983" s="352"/>
      <c r="K4983" s="352"/>
      <c r="L4983" s="353"/>
      <c r="M4983" s="352"/>
      <c r="N4983" s="371"/>
      <c r="O4983" s="74"/>
      <c r="P4983" s="74"/>
      <c r="Q4983" s="139"/>
    </row>
    <row r="4984" spans="1:17" x14ac:dyDescent="0.2">
      <c r="A4984" s="357"/>
      <c r="B4984" s="347"/>
      <c r="C4984" s="580"/>
      <c r="D4984" s="349"/>
      <c r="E4984" s="349"/>
      <c r="F4984" s="350"/>
      <c r="G4984" s="349"/>
      <c r="H4984" s="349"/>
      <c r="I4984" s="351"/>
      <c r="J4984" s="352"/>
      <c r="K4984" s="352"/>
      <c r="L4984" s="353"/>
      <c r="M4984" s="352"/>
      <c r="N4984" s="371"/>
      <c r="O4984" s="74"/>
      <c r="P4984" s="74"/>
      <c r="Q4984" s="139"/>
    </row>
    <row r="4985" spans="1:17" x14ac:dyDescent="0.2">
      <c r="A4985" s="357"/>
      <c r="B4985" s="347"/>
      <c r="C4985" s="580"/>
      <c r="D4985" s="349"/>
      <c r="E4985" s="349"/>
      <c r="F4985" s="350"/>
      <c r="G4985" s="349"/>
      <c r="H4985" s="349"/>
      <c r="I4985" s="351"/>
      <c r="J4985" s="352"/>
      <c r="K4985" s="352"/>
      <c r="L4985" s="353"/>
      <c r="M4985" s="352"/>
      <c r="N4985" s="371"/>
      <c r="O4985" s="74"/>
      <c r="P4985" s="74"/>
      <c r="Q4985" s="139"/>
    </row>
    <row r="4986" spans="1:17" x14ac:dyDescent="0.2">
      <c r="A4986" s="357"/>
      <c r="B4986" s="347"/>
      <c r="C4986" s="580"/>
      <c r="D4986" s="349"/>
      <c r="E4986" s="349"/>
      <c r="F4986" s="350"/>
      <c r="G4986" s="349"/>
      <c r="H4986" s="349"/>
      <c r="I4986" s="351"/>
      <c r="J4986" s="352"/>
      <c r="K4986" s="352"/>
      <c r="L4986" s="353"/>
      <c r="M4986" s="352"/>
      <c r="N4986" s="371"/>
      <c r="O4986" s="74"/>
      <c r="P4986" s="74"/>
      <c r="Q4986" s="139"/>
    </row>
    <row r="4987" spans="1:17" x14ac:dyDescent="0.2">
      <c r="A4987" s="357"/>
      <c r="B4987" s="347"/>
      <c r="C4987" s="580"/>
      <c r="D4987" s="349"/>
      <c r="E4987" s="349"/>
      <c r="F4987" s="350"/>
      <c r="G4987" s="349"/>
      <c r="H4987" s="349"/>
      <c r="I4987" s="351"/>
      <c r="J4987" s="352"/>
      <c r="K4987" s="352"/>
      <c r="L4987" s="353"/>
      <c r="M4987" s="352"/>
      <c r="N4987" s="371"/>
      <c r="O4987" s="74"/>
      <c r="P4987" s="74"/>
      <c r="Q4987" s="139"/>
    </row>
    <row r="4988" spans="1:17" x14ac:dyDescent="0.2">
      <c r="A4988" s="357"/>
      <c r="B4988" s="347"/>
      <c r="C4988" s="580"/>
      <c r="D4988" s="349"/>
      <c r="E4988" s="349"/>
      <c r="F4988" s="350"/>
      <c r="G4988" s="349"/>
      <c r="H4988" s="349"/>
      <c r="I4988" s="351"/>
      <c r="J4988" s="352"/>
      <c r="K4988" s="352"/>
      <c r="L4988" s="353"/>
      <c r="M4988" s="352"/>
      <c r="N4988" s="371"/>
      <c r="O4988" s="74"/>
      <c r="P4988" s="74"/>
      <c r="Q4988" s="139"/>
    </row>
    <row r="4989" spans="1:17" x14ac:dyDescent="0.2">
      <c r="A4989" s="357"/>
      <c r="B4989" s="347"/>
      <c r="C4989" s="580"/>
      <c r="D4989" s="349"/>
      <c r="E4989" s="349"/>
      <c r="F4989" s="350"/>
      <c r="G4989" s="349"/>
      <c r="H4989" s="349"/>
      <c r="I4989" s="351"/>
      <c r="J4989" s="352"/>
      <c r="K4989" s="352"/>
      <c r="L4989" s="353"/>
      <c r="M4989" s="352"/>
      <c r="N4989" s="371"/>
      <c r="O4989" s="74"/>
      <c r="P4989" s="74"/>
      <c r="Q4989" s="139"/>
    </row>
    <row r="4990" spans="1:17" x14ac:dyDescent="0.2">
      <c r="A4990" s="357"/>
      <c r="B4990" s="347"/>
      <c r="C4990" s="580"/>
      <c r="D4990" s="349"/>
      <c r="E4990" s="349"/>
      <c r="F4990" s="350"/>
      <c r="G4990" s="349"/>
      <c r="H4990" s="349"/>
      <c r="I4990" s="351"/>
      <c r="J4990" s="352"/>
      <c r="K4990" s="352"/>
      <c r="L4990" s="353"/>
      <c r="M4990" s="352"/>
      <c r="N4990" s="371"/>
      <c r="O4990" s="74"/>
      <c r="P4990" s="74"/>
      <c r="Q4990" s="139"/>
    </row>
    <row r="4991" spans="1:17" x14ac:dyDescent="0.2">
      <c r="A4991" s="357"/>
      <c r="B4991" s="347"/>
      <c r="C4991" s="580"/>
      <c r="D4991" s="349"/>
      <c r="E4991" s="349"/>
      <c r="F4991" s="350"/>
      <c r="G4991" s="349"/>
      <c r="H4991" s="349"/>
      <c r="I4991" s="351"/>
      <c r="J4991" s="352"/>
      <c r="K4991" s="352"/>
      <c r="L4991" s="353"/>
      <c r="M4991" s="352"/>
      <c r="N4991" s="371"/>
      <c r="O4991" s="74"/>
      <c r="P4991" s="74"/>
      <c r="Q4991" s="139"/>
    </row>
    <row r="4992" spans="1:17" x14ac:dyDescent="0.2">
      <c r="A4992" s="357"/>
      <c r="B4992" s="347"/>
      <c r="C4992" s="580"/>
      <c r="D4992" s="349"/>
      <c r="E4992" s="349"/>
      <c r="F4992" s="350"/>
      <c r="G4992" s="349"/>
      <c r="H4992" s="349"/>
      <c r="I4992" s="351"/>
      <c r="J4992" s="352"/>
      <c r="K4992" s="352"/>
      <c r="L4992" s="353"/>
      <c r="M4992" s="352"/>
      <c r="N4992" s="371"/>
      <c r="O4992" s="74"/>
      <c r="P4992" s="74"/>
      <c r="Q4992" s="139"/>
    </row>
    <row r="4993" spans="1:17" x14ac:dyDescent="0.2">
      <c r="A4993" s="357"/>
      <c r="B4993" s="347"/>
      <c r="C4993" s="580"/>
      <c r="D4993" s="349"/>
      <c r="E4993" s="349"/>
      <c r="F4993" s="350"/>
      <c r="G4993" s="349"/>
      <c r="H4993" s="349"/>
      <c r="I4993" s="351"/>
      <c r="J4993" s="352"/>
      <c r="K4993" s="352"/>
      <c r="L4993" s="353"/>
      <c r="M4993" s="352"/>
      <c r="N4993" s="371"/>
      <c r="O4993" s="74"/>
      <c r="P4993" s="74"/>
      <c r="Q4993" s="139"/>
    </row>
    <row r="4994" spans="1:17" x14ac:dyDescent="0.2">
      <c r="A4994" s="357"/>
      <c r="B4994" s="347"/>
      <c r="C4994" s="580"/>
      <c r="D4994" s="349"/>
      <c r="E4994" s="349"/>
      <c r="F4994" s="350"/>
      <c r="G4994" s="349"/>
      <c r="H4994" s="349"/>
      <c r="I4994" s="351"/>
      <c r="J4994" s="352"/>
      <c r="K4994" s="352"/>
      <c r="L4994" s="353"/>
      <c r="M4994" s="352"/>
      <c r="N4994" s="371"/>
      <c r="O4994" s="74"/>
      <c r="P4994" s="74"/>
      <c r="Q4994" s="139"/>
    </row>
    <row r="4995" spans="1:17" x14ac:dyDescent="0.2">
      <c r="A4995" s="357"/>
      <c r="B4995" s="347"/>
      <c r="C4995" s="580"/>
      <c r="D4995" s="349"/>
      <c r="E4995" s="349"/>
      <c r="F4995" s="350"/>
      <c r="G4995" s="349"/>
      <c r="H4995" s="349"/>
      <c r="I4995" s="351"/>
      <c r="J4995" s="352"/>
      <c r="K4995" s="352"/>
      <c r="L4995" s="353"/>
      <c r="M4995" s="352"/>
      <c r="N4995" s="371"/>
      <c r="O4995" s="74"/>
      <c r="P4995" s="74"/>
      <c r="Q4995" s="139"/>
    </row>
    <row r="4996" spans="1:17" x14ac:dyDescent="0.2">
      <c r="A4996" s="357"/>
      <c r="B4996" s="347"/>
      <c r="C4996" s="580"/>
      <c r="D4996" s="349"/>
      <c r="E4996" s="349"/>
      <c r="F4996" s="350"/>
      <c r="G4996" s="349"/>
      <c r="H4996" s="349"/>
      <c r="I4996" s="351"/>
      <c r="J4996" s="352"/>
      <c r="K4996" s="352"/>
      <c r="L4996" s="353"/>
      <c r="M4996" s="352"/>
      <c r="N4996" s="371"/>
      <c r="O4996" s="74"/>
      <c r="P4996" s="74"/>
      <c r="Q4996" s="139"/>
    </row>
    <row r="4997" spans="1:17" x14ac:dyDescent="0.2">
      <c r="A4997" s="357"/>
      <c r="B4997" s="347"/>
      <c r="C4997" s="580"/>
      <c r="D4997" s="349"/>
      <c r="E4997" s="349"/>
      <c r="F4997" s="350"/>
      <c r="G4997" s="349"/>
      <c r="H4997" s="349"/>
      <c r="I4997" s="351"/>
      <c r="J4997" s="352"/>
      <c r="K4997" s="352"/>
      <c r="L4997" s="353"/>
      <c r="M4997" s="352"/>
      <c r="N4997" s="371"/>
      <c r="O4997" s="74"/>
      <c r="P4997" s="74"/>
      <c r="Q4997" s="139"/>
    </row>
    <row r="4998" spans="1:17" x14ac:dyDescent="0.2">
      <c r="A4998" s="357"/>
      <c r="B4998" s="347"/>
      <c r="C4998" s="580"/>
      <c r="D4998" s="349"/>
      <c r="E4998" s="349"/>
      <c r="F4998" s="350"/>
      <c r="G4998" s="349"/>
      <c r="H4998" s="349"/>
      <c r="I4998" s="351"/>
      <c r="J4998" s="352"/>
      <c r="K4998" s="352"/>
      <c r="L4998" s="353"/>
      <c r="M4998" s="352"/>
      <c r="N4998" s="371"/>
      <c r="O4998" s="74"/>
      <c r="P4998" s="74"/>
      <c r="Q4998" s="139"/>
    </row>
    <row r="4999" spans="1:17" x14ac:dyDescent="0.2">
      <c r="A4999" s="357"/>
      <c r="B4999" s="347"/>
      <c r="C4999" s="580"/>
      <c r="D4999" s="349"/>
      <c r="E4999" s="349"/>
      <c r="F4999" s="350"/>
      <c r="G4999" s="349"/>
      <c r="H4999" s="349"/>
      <c r="I4999" s="351"/>
      <c r="J4999" s="352"/>
      <c r="K4999" s="352"/>
      <c r="L4999" s="353"/>
      <c r="M4999" s="352"/>
      <c r="N4999" s="371"/>
      <c r="O4999" s="74"/>
      <c r="P4999" s="74"/>
      <c r="Q4999" s="139"/>
    </row>
    <row r="5000" spans="1:17" x14ac:dyDescent="0.2">
      <c r="A5000" s="357"/>
      <c r="B5000" s="347"/>
      <c r="C5000" s="580"/>
      <c r="D5000" s="349"/>
      <c r="E5000" s="349"/>
      <c r="F5000" s="350"/>
      <c r="G5000" s="349"/>
      <c r="H5000" s="349"/>
      <c r="I5000" s="351"/>
      <c r="J5000" s="352"/>
      <c r="K5000" s="352"/>
      <c r="L5000" s="353"/>
      <c r="M5000" s="352"/>
      <c r="N5000" s="371"/>
      <c r="O5000" s="74"/>
      <c r="P5000" s="74"/>
      <c r="Q5000" s="139"/>
    </row>
    <row r="5001" spans="1:17" x14ac:dyDescent="0.2">
      <c r="A5001" s="357"/>
      <c r="B5001" s="347"/>
      <c r="C5001" s="580"/>
      <c r="D5001" s="349"/>
      <c r="E5001" s="349"/>
      <c r="F5001" s="350"/>
      <c r="G5001" s="349"/>
      <c r="H5001" s="349"/>
      <c r="I5001" s="351"/>
      <c r="J5001" s="352"/>
      <c r="K5001" s="352"/>
      <c r="L5001" s="353"/>
      <c r="M5001" s="352"/>
      <c r="N5001" s="371"/>
      <c r="O5001" s="74"/>
      <c r="P5001" s="74"/>
      <c r="Q5001" s="139"/>
    </row>
    <row r="5002" spans="1:17" x14ac:dyDescent="0.2">
      <c r="A5002" s="357"/>
      <c r="B5002" s="347"/>
      <c r="C5002" s="580"/>
      <c r="D5002" s="349"/>
      <c r="E5002" s="349"/>
      <c r="F5002" s="350"/>
      <c r="G5002" s="349"/>
      <c r="H5002" s="349"/>
      <c r="I5002" s="351"/>
      <c r="J5002" s="352"/>
      <c r="K5002" s="352"/>
      <c r="L5002" s="353"/>
      <c r="M5002" s="352"/>
      <c r="N5002" s="371"/>
      <c r="O5002" s="74"/>
      <c r="P5002" s="74"/>
      <c r="Q5002" s="139"/>
    </row>
    <row r="5003" spans="1:17" x14ac:dyDescent="0.2">
      <c r="A5003" s="357"/>
      <c r="B5003" s="347"/>
      <c r="C5003" s="580"/>
      <c r="D5003" s="349"/>
      <c r="E5003" s="349"/>
      <c r="F5003" s="350"/>
      <c r="G5003" s="349"/>
      <c r="H5003" s="349"/>
      <c r="I5003" s="351"/>
      <c r="J5003" s="352"/>
      <c r="K5003" s="352"/>
      <c r="L5003" s="353"/>
      <c r="M5003" s="352"/>
      <c r="N5003" s="371"/>
      <c r="O5003" s="74"/>
      <c r="P5003" s="74"/>
      <c r="Q5003" s="139"/>
    </row>
    <row r="5004" spans="1:17" x14ac:dyDescent="0.2">
      <c r="A5004" s="357"/>
      <c r="B5004" s="347"/>
      <c r="C5004" s="580"/>
      <c r="D5004" s="349"/>
      <c r="E5004" s="349"/>
      <c r="F5004" s="350"/>
      <c r="G5004" s="349"/>
      <c r="H5004" s="349"/>
      <c r="I5004" s="351"/>
      <c r="J5004" s="352"/>
      <c r="K5004" s="352"/>
      <c r="L5004" s="353"/>
      <c r="M5004" s="352"/>
      <c r="N5004" s="371"/>
      <c r="O5004" s="74"/>
      <c r="P5004" s="74"/>
      <c r="Q5004" s="139"/>
    </row>
    <row r="5005" spans="1:17" x14ac:dyDescent="0.2">
      <c r="A5005" s="357"/>
      <c r="B5005" s="347"/>
      <c r="C5005" s="580"/>
      <c r="D5005" s="349"/>
      <c r="E5005" s="349"/>
      <c r="F5005" s="350"/>
      <c r="G5005" s="349"/>
      <c r="H5005" s="349"/>
      <c r="I5005" s="351"/>
      <c r="J5005" s="352"/>
      <c r="K5005" s="352"/>
      <c r="L5005" s="353"/>
      <c r="M5005" s="352"/>
      <c r="N5005" s="371"/>
      <c r="O5005" s="74"/>
      <c r="P5005" s="74"/>
      <c r="Q5005" s="139"/>
    </row>
    <row r="5006" spans="1:17" x14ac:dyDescent="0.2">
      <c r="A5006" s="357"/>
      <c r="B5006" s="347"/>
      <c r="C5006" s="580"/>
      <c r="D5006" s="349"/>
      <c r="E5006" s="349"/>
      <c r="F5006" s="350"/>
      <c r="G5006" s="349"/>
      <c r="H5006" s="349"/>
      <c r="I5006" s="351"/>
      <c r="J5006" s="352"/>
      <c r="K5006" s="352"/>
      <c r="L5006" s="353"/>
      <c r="M5006" s="352"/>
      <c r="N5006" s="371"/>
      <c r="O5006" s="74"/>
      <c r="P5006" s="74"/>
      <c r="Q5006" s="139"/>
    </row>
    <row r="5007" spans="1:17" x14ac:dyDescent="0.2">
      <c r="A5007" s="357"/>
      <c r="B5007" s="347"/>
      <c r="C5007" s="580"/>
      <c r="D5007" s="349"/>
      <c r="E5007" s="349"/>
      <c r="F5007" s="350"/>
      <c r="G5007" s="349"/>
      <c r="H5007" s="349"/>
      <c r="I5007" s="351"/>
      <c r="J5007" s="352"/>
      <c r="K5007" s="352"/>
      <c r="L5007" s="353"/>
      <c r="M5007" s="352"/>
      <c r="N5007" s="371"/>
      <c r="O5007" s="74"/>
      <c r="P5007" s="74"/>
      <c r="Q5007" s="139"/>
    </row>
    <row r="5008" spans="1:17" x14ac:dyDescent="0.2">
      <c r="A5008" s="357"/>
      <c r="B5008" s="347"/>
      <c r="C5008" s="580"/>
      <c r="D5008" s="349"/>
      <c r="E5008" s="349"/>
      <c r="F5008" s="350"/>
      <c r="G5008" s="349"/>
      <c r="H5008" s="349"/>
      <c r="I5008" s="351"/>
      <c r="J5008" s="352"/>
      <c r="K5008" s="352"/>
      <c r="L5008" s="353"/>
      <c r="M5008" s="352"/>
      <c r="N5008" s="371"/>
      <c r="O5008" s="74"/>
      <c r="P5008" s="74"/>
      <c r="Q5008" s="139"/>
    </row>
    <row r="5009" spans="1:17" x14ac:dyDescent="0.2">
      <c r="A5009" s="357"/>
      <c r="B5009" s="347"/>
      <c r="C5009" s="580"/>
      <c r="D5009" s="349"/>
      <c r="E5009" s="349"/>
      <c r="F5009" s="350"/>
      <c r="G5009" s="349"/>
      <c r="H5009" s="349"/>
      <c r="I5009" s="351"/>
      <c r="J5009" s="352"/>
      <c r="K5009" s="352"/>
      <c r="L5009" s="353"/>
      <c r="M5009" s="352"/>
      <c r="N5009" s="371"/>
      <c r="O5009" s="74"/>
      <c r="P5009" s="74"/>
      <c r="Q5009" s="139"/>
    </row>
    <row r="5010" spans="1:17" x14ac:dyDescent="0.2">
      <c r="A5010" s="357"/>
      <c r="B5010" s="347"/>
      <c r="C5010" s="580"/>
      <c r="D5010" s="349"/>
      <c r="E5010" s="349"/>
      <c r="F5010" s="350"/>
      <c r="G5010" s="349"/>
      <c r="H5010" s="349"/>
      <c r="I5010" s="351"/>
      <c r="J5010" s="352"/>
      <c r="K5010" s="352"/>
      <c r="L5010" s="353"/>
      <c r="M5010" s="352"/>
      <c r="N5010" s="371"/>
      <c r="O5010" s="74"/>
      <c r="P5010" s="74"/>
      <c r="Q5010" s="139"/>
    </row>
    <row r="5011" spans="1:17" x14ac:dyDescent="0.2">
      <c r="A5011" s="357"/>
      <c r="B5011" s="347"/>
      <c r="C5011" s="580"/>
      <c r="D5011" s="349"/>
      <c r="E5011" s="349"/>
      <c r="F5011" s="350"/>
      <c r="G5011" s="349"/>
      <c r="H5011" s="349"/>
      <c r="I5011" s="351"/>
      <c r="J5011" s="352"/>
      <c r="K5011" s="352"/>
      <c r="L5011" s="353"/>
      <c r="M5011" s="352"/>
      <c r="N5011" s="371"/>
      <c r="O5011" s="74"/>
      <c r="P5011" s="74"/>
      <c r="Q5011" s="139"/>
    </row>
    <row r="5012" spans="1:17" x14ac:dyDescent="0.2">
      <c r="A5012" s="357"/>
      <c r="B5012" s="347"/>
      <c r="C5012" s="580"/>
      <c r="D5012" s="349"/>
      <c r="E5012" s="349"/>
      <c r="F5012" s="350"/>
      <c r="G5012" s="349"/>
      <c r="H5012" s="349"/>
      <c r="I5012" s="351"/>
      <c r="J5012" s="352"/>
      <c r="K5012" s="352"/>
      <c r="L5012" s="353"/>
      <c r="M5012" s="352"/>
      <c r="N5012" s="371"/>
      <c r="O5012" s="74"/>
      <c r="P5012" s="74"/>
      <c r="Q5012" s="139"/>
    </row>
    <row r="5013" spans="1:17" x14ac:dyDescent="0.2">
      <c r="A5013" s="357"/>
      <c r="B5013" s="347"/>
      <c r="C5013" s="580"/>
      <c r="D5013" s="349"/>
      <c r="E5013" s="349"/>
      <c r="F5013" s="350"/>
      <c r="G5013" s="349"/>
      <c r="H5013" s="349"/>
      <c r="I5013" s="351"/>
      <c r="J5013" s="352"/>
      <c r="K5013" s="352"/>
      <c r="L5013" s="353"/>
      <c r="M5013" s="352"/>
      <c r="N5013" s="371"/>
      <c r="O5013" s="74"/>
      <c r="P5013" s="74"/>
      <c r="Q5013" s="139"/>
    </row>
    <row r="5014" spans="1:17" x14ac:dyDescent="0.2">
      <c r="A5014" s="357"/>
      <c r="B5014" s="347"/>
      <c r="C5014" s="580"/>
      <c r="D5014" s="349"/>
      <c r="E5014" s="349"/>
      <c r="F5014" s="350"/>
      <c r="G5014" s="349"/>
      <c r="H5014" s="349"/>
      <c r="I5014" s="351"/>
      <c r="J5014" s="352"/>
      <c r="K5014" s="352"/>
      <c r="L5014" s="353"/>
      <c r="M5014" s="352"/>
      <c r="N5014" s="371"/>
      <c r="O5014" s="74"/>
      <c r="P5014" s="74"/>
      <c r="Q5014" s="139"/>
    </row>
    <row r="5015" spans="1:17" x14ac:dyDescent="0.2">
      <c r="A5015" s="357"/>
      <c r="B5015" s="347"/>
      <c r="C5015" s="580"/>
      <c r="D5015" s="349"/>
      <c r="E5015" s="349"/>
      <c r="F5015" s="350"/>
      <c r="G5015" s="349"/>
      <c r="H5015" s="349"/>
      <c r="I5015" s="351"/>
      <c r="J5015" s="352"/>
      <c r="K5015" s="352"/>
      <c r="L5015" s="353"/>
      <c r="M5015" s="352"/>
      <c r="N5015" s="371"/>
      <c r="O5015" s="74"/>
      <c r="P5015" s="74"/>
      <c r="Q5015" s="139"/>
    </row>
    <row r="5016" spans="1:17" x14ac:dyDescent="0.2">
      <c r="A5016" s="357"/>
      <c r="B5016" s="347"/>
      <c r="C5016" s="580"/>
      <c r="D5016" s="349"/>
      <c r="E5016" s="349"/>
      <c r="F5016" s="350"/>
      <c r="G5016" s="349"/>
      <c r="H5016" s="349"/>
      <c r="I5016" s="351"/>
      <c r="J5016" s="352"/>
      <c r="K5016" s="352"/>
      <c r="L5016" s="353"/>
      <c r="M5016" s="352"/>
      <c r="N5016" s="371"/>
      <c r="O5016" s="74"/>
      <c r="P5016" s="74"/>
      <c r="Q5016" s="139"/>
    </row>
    <row r="5017" spans="1:17" x14ac:dyDescent="0.2">
      <c r="A5017" s="357"/>
      <c r="B5017" s="347"/>
      <c r="C5017" s="580"/>
      <c r="D5017" s="349"/>
      <c r="E5017" s="349"/>
      <c r="F5017" s="350"/>
      <c r="G5017" s="349"/>
      <c r="H5017" s="349"/>
      <c r="I5017" s="351"/>
      <c r="J5017" s="352"/>
      <c r="K5017" s="352"/>
      <c r="L5017" s="353"/>
      <c r="M5017" s="352"/>
      <c r="N5017" s="371"/>
      <c r="O5017" s="74"/>
      <c r="P5017" s="74"/>
      <c r="Q5017" s="139"/>
    </row>
    <row r="5018" spans="1:17" x14ac:dyDescent="0.2">
      <c r="A5018" s="357"/>
      <c r="B5018" s="347"/>
      <c r="C5018" s="580"/>
      <c r="D5018" s="349"/>
      <c r="E5018" s="349"/>
      <c r="F5018" s="350"/>
      <c r="G5018" s="349"/>
      <c r="H5018" s="349"/>
      <c r="I5018" s="351"/>
      <c r="J5018" s="352"/>
      <c r="K5018" s="352"/>
      <c r="L5018" s="353"/>
      <c r="M5018" s="352"/>
      <c r="N5018" s="371"/>
      <c r="O5018" s="74"/>
      <c r="P5018" s="74"/>
      <c r="Q5018" s="139"/>
    </row>
    <row r="5019" spans="1:17" x14ac:dyDescent="0.2">
      <c r="A5019" s="357"/>
      <c r="B5019" s="347"/>
      <c r="C5019" s="580"/>
      <c r="D5019" s="349"/>
      <c r="E5019" s="349"/>
      <c r="F5019" s="350"/>
      <c r="G5019" s="349"/>
      <c r="H5019" s="349"/>
      <c r="I5019" s="351"/>
      <c r="J5019" s="352"/>
      <c r="K5019" s="352"/>
      <c r="L5019" s="353"/>
      <c r="M5019" s="352"/>
      <c r="N5019" s="371"/>
      <c r="O5019" s="74"/>
      <c r="P5019" s="74"/>
      <c r="Q5019" s="139"/>
    </row>
    <row r="5020" spans="1:17" x14ac:dyDescent="0.2">
      <c r="A5020" s="357"/>
      <c r="B5020" s="347"/>
      <c r="C5020" s="580"/>
      <c r="D5020" s="349"/>
      <c r="E5020" s="349"/>
      <c r="F5020" s="350"/>
      <c r="G5020" s="349"/>
      <c r="H5020" s="349"/>
      <c r="I5020" s="351"/>
      <c r="J5020" s="352"/>
      <c r="K5020" s="352"/>
      <c r="L5020" s="353"/>
      <c r="M5020" s="352"/>
      <c r="N5020" s="371"/>
      <c r="O5020" s="74"/>
      <c r="P5020" s="74"/>
      <c r="Q5020" s="139"/>
    </row>
    <row r="5021" spans="1:17" x14ac:dyDescent="0.2">
      <c r="A5021" s="357"/>
      <c r="B5021" s="347"/>
      <c r="C5021" s="580"/>
      <c r="D5021" s="349"/>
      <c r="E5021" s="349"/>
      <c r="F5021" s="350"/>
      <c r="G5021" s="349"/>
      <c r="H5021" s="349"/>
      <c r="I5021" s="351"/>
      <c r="J5021" s="352"/>
      <c r="K5021" s="352"/>
      <c r="L5021" s="353"/>
      <c r="M5021" s="352"/>
      <c r="N5021" s="371"/>
      <c r="O5021" s="74"/>
      <c r="P5021" s="74"/>
      <c r="Q5021" s="139"/>
    </row>
    <row r="5022" spans="1:17" x14ac:dyDescent="0.2">
      <c r="A5022" s="357"/>
      <c r="B5022" s="347"/>
      <c r="C5022" s="580"/>
      <c r="D5022" s="349"/>
      <c r="E5022" s="349"/>
      <c r="F5022" s="350"/>
      <c r="G5022" s="349"/>
      <c r="H5022" s="349"/>
      <c r="I5022" s="351"/>
      <c r="J5022" s="352"/>
      <c r="K5022" s="352"/>
      <c r="L5022" s="353"/>
      <c r="M5022" s="352"/>
      <c r="N5022" s="371"/>
      <c r="O5022" s="74"/>
      <c r="P5022" s="74"/>
      <c r="Q5022" s="139"/>
    </row>
    <row r="5023" spans="1:17" x14ac:dyDescent="0.2">
      <c r="A5023" s="357"/>
      <c r="B5023" s="347"/>
      <c r="C5023" s="580"/>
      <c r="D5023" s="349"/>
      <c r="E5023" s="349"/>
      <c r="F5023" s="350"/>
      <c r="G5023" s="349"/>
      <c r="H5023" s="349"/>
      <c r="I5023" s="351"/>
      <c r="J5023" s="352"/>
      <c r="K5023" s="352"/>
      <c r="L5023" s="353"/>
      <c r="M5023" s="352"/>
      <c r="N5023" s="371"/>
      <c r="O5023" s="74"/>
      <c r="P5023" s="74"/>
      <c r="Q5023" s="139"/>
    </row>
    <row r="5024" spans="1:17" x14ac:dyDescent="0.2">
      <c r="A5024" s="357"/>
      <c r="B5024" s="347"/>
      <c r="C5024" s="580"/>
      <c r="D5024" s="349"/>
      <c r="E5024" s="349"/>
      <c r="F5024" s="350"/>
      <c r="G5024" s="349"/>
      <c r="H5024" s="349"/>
      <c r="I5024" s="351"/>
      <c r="J5024" s="352"/>
      <c r="K5024" s="352"/>
      <c r="L5024" s="353"/>
      <c r="M5024" s="352"/>
      <c r="N5024" s="371"/>
      <c r="O5024" s="74"/>
      <c r="P5024" s="74"/>
      <c r="Q5024" s="139"/>
    </row>
    <row r="5025" spans="1:17" x14ac:dyDescent="0.2">
      <c r="A5025" s="357"/>
      <c r="B5025" s="347"/>
      <c r="C5025" s="580"/>
      <c r="D5025" s="349"/>
      <c r="E5025" s="349"/>
      <c r="F5025" s="350"/>
      <c r="G5025" s="349"/>
      <c r="H5025" s="349"/>
      <c r="I5025" s="351"/>
      <c r="J5025" s="352"/>
      <c r="K5025" s="352"/>
      <c r="L5025" s="353"/>
      <c r="M5025" s="352"/>
      <c r="N5025" s="371"/>
      <c r="O5025" s="74"/>
      <c r="P5025" s="74"/>
      <c r="Q5025" s="139"/>
    </row>
    <row r="5026" spans="1:17" x14ac:dyDescent="0.2">
      <c r="A5026" s="357"/>
      <c r="B5026" s="347"/>
      <c r="C5026" s="580"/>
      <c r="D5026" s="349"/>
      <c r="E5026" s="349"/>
      <c r="F5026" s="350"/>
      <c r="G5026" s="349"/>
      <c r="H5026" s="349"/>
      <c r="I5026" s="351"/>
      <c r="J5026" s="352"/>
      <c r="K5026" s="352"/>
      <c r="L5026" s="353"/>
      <c r="M5026" s="352"/>
      <c r="N5026" s="371"/>
      <c r="O5026" s="74"/>
      <c r="P5026" s="74"/>
      <c r="Q5026" s="139"/>
    </row>
    <row r="5027" spans="1:17" x14ac:dyDescent="0.2">
      <c r="A5027" s="357"/>
      <c r="B5027" s="347"/>
      <c r="C5027" s="580"/>
      <c r="D5027" s="349"/>
      <c r="E5027" s="349"/>
      <c r="F5027" s="350"/>
      <c r="G5027" s="349"/>
      <c r="H5027" s="349"/>
      <c r="I5027" s="351"/>
      <c r="J5027" s="352"/>
      <c r="K5027" s="352"/>
      <c r="L5027" s="353"/>
      <c r="M5027" s="352"/>
      <c r="N5027" s="371"/>
      <c r="O5027" s="74"/>
      <c r="P5027" s="74"/>
      <c r="Q5027" s="139"/>
    </row>
    <row r="5028" spans="1:17" x14ac:dyDescent="0.2">
      <c r="A5028" s="357"/>
      <c r="B5028" s="347"/>
      <c r="C5028" s="580"/>
      <c r="D5028" s="349"/>
      <c r="E5028" s="349"/>
      <c r="F5028" s="350"/>
      <c r="G5028" s="349"/>
      <c r="H5028" s="349"/>
      <c r="I5028" s="351"/>
      <c r="J5028" s="352"/>
      <c r="K5028" s="352"/>
      <c r="L5028" s="353"/>
      <c r="M5028" s="352"/>
      <c r="N5028" s="371"/>
      <c r="O5028" s="74"/>
      <c r="P5028" s="74"/>
      <c r="Q5028" s="139"/>
    </row>
    <row r="5029" spans="1:17" x14ac:dyDescent="0.2">
      <c r="A5029" s="357"/>
      <c r="B5029" s="347"/>
      <c r="C5029" s="580"/>
      <c r="D5029" s="349"/>
      <c r="E5029" s="349"/>
      <c r="F5029" s="350"/>
      <c r="G5029" s="349"/>
      <c r="H5029" s="349"/>
      <c r="I5029" s="351"/>
      <c r="J5029" s="352"/>
      <c r="K5029" s="352"/>
      <c r="L5029" s="353"/>
      <c r="M5029" s="352"/>
      <c r="N5029" s="371"/>
      <c r="O5029" s="74"/>
      <c r="P5029" s="74"/>
      <c r="Q5029" s="139"/>
    </row>
    <row r="5030" spans="1:17" x14ac:dyDescent="0.2">
      <c r="A5030" s="357"/>
      <c r="B5030" s="347"/>
      <c r="C5030" s="580"/>
      <c r="D5030" s="349"/>
      <c r="E5030" s="349"/>
      <c r="F5030" s="350"/>
      <c r="G5030" s="349"/>
      <c r="H5030" s="349"/>
      <c r="I5030" s="351"/>
      <c r="J5030" s="352"/>
      <c r="K5030" s="352"/>
      <c r="L5030" s="353"/>
      <c r="M5030" s="352"/>
      <c r="N5030" s="371"/>
      <c r="O5030" s="74"/>
      <c r="P5030" s="74"/>
      <c r="Q5030" s="139"/>
    </row>
    <row r="5031" spans="1:17" x14ac:dyDescent="0.2">
      <c r="A5031" s="357"/>
      <c r="B5031" s="347"/>
      <c r="C5031" s="580"/>
      <c r="D5031" s="349"/>
      <c r="E5031" s="349"/>
      <c r="F5031" s="350"/>
      <c r="G5031" s="349"/>
      <c r="H5031" s="349"/>
      <c r="I5031" s="351"/>
      <c r="J5031" s="352"/>
      <c r="K5031" s="352"/>
      <c r="L5031" s="353"/>
      <c r="M5031" s="352"/>
      <c r="N5031" s="371"/>
      <c r="O5031" s="74"/>
      <c r="P5031" s="74"/>
      <c r="Q5031" s="139"/>
    </row>
    <row r="5032" spans="1:17" x14ac:dyDescent="0.2">
      <c r="A5032" s="357"/>
      <c r="B5032" s="347"/>
      <c r="C5032" s="580"/>
      <c r="D5032" s="349"/>
      <c r="E5032" s="349"/>
      <c r="F5032" s="350"/>
      <c r="G5032" s="349"/>
      <c r="H5032" s="349"/>
      <c r="I5032" s="351"/>
      <c r="J5032" s="352"/>
      <c r="K5032" s="352"/>
      <c r="L5032" s="353"/>
      <c r="M5032" s="352"/>
      <c r="N5032" s="371"/>
      <c r="O5032" s="74"/>
      <c r="P5032" s="74"/>
      <c r="Q5032" s="139"/>
    </row>
    <row r="5033" spans="1:17" x14ac:dyDescent="0.2">
      <c r="A5033" s="357"/>
      <c r="B5033" s="347"/>
      <c r="C5033" s="580"/>
      <c r="D5033" s="349"/>
      <c r="E5033" s="349"/>
      <c r="F5033" s="350"/>
      <c r="G5033" s="349"/>
      <c r="H5033" s="349"/>
      <c r="I5033" s="351"/>
      <c r="J5033" s="352"/>
      <c r="K5033" s="352"/>
      <c r="L5033" s="353"/>
      <c r="M5033" s="352"/>
      <c r="N5033" s="371"/>
      <c r="O5033" s="74"/>
      <c r="P5033" s="74"/>
      <c r="Q5033" s="139"/>
    </row>
    <row r="5034" spans="1:17" x14ac:dyDescent="0.2">
      <c r="A5034" s="357"/>
      <c r="B5034" s="347"/>
      <c r="C5034" s="580"/>
      <c r="D5034" s="349"/>
      <c r="E5034" s="349"/>
      <c r="F5034" s="350"/>
      <c r="G5034" s="349"/>
      <c r="H5034" s="349"/>
      <c r="I5034" s="351"/>
      <c r="J5034" s="352"/>
      <c r="K5034" s="352"/>
      <c r="L5034" s="353"/>
      <c r="M5034" s="352"/>
      <c r="N5034" s="371"/>
      <c r="O5034" s="74"/>
      <c r="P5034" s="74"/>
      <c r="Q5034" s="139"/>
    </row>
    <row r="5035" spans="1:17" x14ac:dyDescent="0.2">
      <c r="A5035" s="357"/>
      <c r="B5035" s="347"/>
      <c r="C5035" s="580"/>
      <c r="D5035" s="349"/>
      <c r="E5035" s="349"/>
      <c r="F5035" s="350"/>
      <c r="G5035" s="349"/>
      <c r="H5035" s="349"/>
      <c r="I5035" s="351"/>
      <c r="J5035" s="352"/>
      <c r="K5035" s="352"/>
      <c r="L5035" s="353"/>
      <c r="M5035" s="352"/>
      <c r="N5035" s="371"/>
      <c r="O5035" s="74"/>
      <c r="P5035" s="74"/>
      <c r="Q5035" s="139"/>
    </row>
    <row r="5036" spans="1:17" x14ac:dyDescent="0.2">
      <c r="A5036" s="357"/>
      <c r="B5036" s="347"/>
      <c r="C5036" s="580"/>
      <c r="D5036" s="349"/>
      <c r="E5036" s="349"/>
      <c r="F5036" s="350"/>
      <c r="G5036" s="349"/>
      <c r="H5036" s="349"/>
      <c r="I5036" s="351"/>
      <c r="J5036" s="352"/>
      <c r="K5036" s="352"/>
      <c r="L5036" s="353"/>
      <c r="M5036" s="352"/>
      <c r="N5036" s="371"/>
      <c r="O5036" s="74"/>
      <c r="P5036" s="74"/>
      <c r="Q5036" s="139"/>
    </row>
    <row r="5037" spans="1:17" x14ac:dyDescent="0.2">
      <c r="A5037" s="357"/>
      <c r="B5037" s="347"/>
      <c r="C5037" s="580"/>
      <c r="D5037" s="349"/>
      <c r="E5037" s="349"/>
      <c r="F5037" s="350"/>
      <c r="G5037" s="349"/>
      <c r="H5037" s="349"/>
      <c r="I5037" s="351"/>
      <c r="J5037" s="352"/>
      <c r="K5037" s="352"/>
      <c r="L5037" s="353"/>
      <c r="M5037" s="352"/>
      <c r="N5037" s="371"/>
      <c r="O5037" s="74"/>
      <c r="P5037" s="74"/>
      <c r="Q5037" s="139"/>
    </row>
    <row r="5038" spans="1:17" x14ac:dyDescent="0.2">
      <c r="A5038" s="357"/>
      <c r="B5038" s="347"/>
      <c r="C5038" s="580"/>
      <c r="D5038" s="349"/>
      <c r="E5038" s="349"/>
      <c r="F5038" s="350"/>
      <c r="G5038" s="349"/>
      <c r="H5038" s="349"/>
      <c r="I5038" s="351"/>
      <c r="J5038" s="352"/>
      <c r="K5038" s="352"/>
      <c r="L5038" s="353"/>
      <c r="M5038" s="352"/>
      <c r="N5038" s="371"/>
      <c r="O5038" s="74"/>
      <c r="P5038" s="74"/>
      <c r="Q5038" s="139"/>
    </row>
    <row r="5039" spans="1:17" x14ac:dyDescent="0.2">
      <c r="A5039" s="357"/>
      <c r="B5039" s="347"/>
      <c r="C5039" s="580"/>
      <c r="D5039" s="349"/>
      <c r="E5039" s="349"/>
      <c r="F5039" s="350"/>
      <c r="G5039" s="349"/>
      <c r="H5039" s="349"/>
      <c r="I5039" s="351"/>
      <c r="J5039" s="352"/>
      <c r="K5039" s="352"/>
      <c r="L5039" s="353"/>
      <c r="M5039" s="352"/>
      <c r="N5039" s="371"/>
      <c r="O5039" s="74"/>
      <c r="P5039" s="74"/>
      <c r="Q5039" s="139"/>
    </row>
    <row r="5040" spans="1:17" x14ac:dyDescent="0.2">
      <c r="A5040" s="357"/>
      <c r="B5040" s="347"/>
      <c r="C5040" s="580"/>
      <c r="D5040" s="349"/>
      <c r="E5040" s="349"/>
      <c r="F5040" s="350"/>
      <c r="G5040" s="349"/>
      <c r="H5040" s="349"/>
      <c r="I5040" s="351"/>
      <c r="J5040" s="352"/>
      <c r="K5040" s="352"/>
      <c r="L5040" s="353"/>
      <c r="M5040" s="352"/>
      <c r="N5040" s="371"/>
      <c r="O5040" s="74"/>
      <c r="P5040" s="74"/>
      <c r="Q5040" s="139"/>
    </row>
    <row r="5041" spans="1:17" x14ac:dyDescent="0.2">
      <c r="A5041" s="357"/>
      <c r="B5041" s="347"/>
      <c r="C5041" s="580"/>
      <c r="D5041" s="349"/>
      <c r="E5041" s="349"/>
      <c r="F5041" s="350"/>
      <c r="G5041" s="349"/>
      <c r="H5041" s="349"/>
      <c r="I5041" s="351"/>
      <c r="J5041" s="352"/>
      <c r="K5041" s="352"/>
      <c r="L5041" s="353"/>
      <c r="M5041" s="352"/>
      <c r="N5041" s="371"/>
      <c r="O5041" s="74"/>
      <c r="P5041" s="74"/>
      <c r="Q5041" s="139"/>
    </row>
    <row r="5042" spans="1:17" x14ac:dyDescent="0.2">
      <c r="A5042" s="357"/>
      <c r="B5042" s="347"/>
      <c r="C5042" s="580"/>
      <c r="D5042" s="349"/>
      <c r="E5042" s="349"/>
      <c r="F5042" s="350"/>
      <c r="G5042" s="349"/>
      <c r="H5042" s="349"/>
      <c r="I5042" s="351"/>
      <c r="J5042" s="352"/>
      <c r="K5042" s="352"/>
      <c r="L5042" s="353"/>
      <c r="M5042" s="352"/>
      <c r="N5042" s="371"/>
      <c r="O5042" s="74"/>
      <c r="P5042" s="74"/>
      <c r="Q5042" s="139"/>
    </row>
    <row r="5043" spans="1:17" x14ac:dyDescent="0.2">
      <c r="A5043" s="357"/>
      <c r="B5043" s="347"/>
      <c r="C5043" s="580"/>
      <c r="D5043" s="349"/>
      <c r="E5043" s="349"/>
      <c r="F5043" s="350"/>
      <c r="G5043" s="349"/>
      <c r="H5043" s="349"/>
      <c r="I5043" s="351"/>
      <c r="J5043" s="352"/>
      <c r="K5043" s="352"/>
      <c r="L5043" s="353"/>
      <c r="M5043" s="352"/>
      <c r="N5043" s="371"/>
      <c r="O5043" s="74"/>
      <c r="P5043" s="74"/>
      <c r="Q5043" s="139"/>
    </row>
    <row r="5044" spans="1:17" x14ac:dyDescent="0.2">
      <c r="A5044" s="357"/>
      <c r="B5044" s="347"/>
      <c r="C5044" s="580"/>
      <c r="D5044" s="349"/>
      <c r="E5044" s="349"/>
      <c r="F5044" s="350"/>
      <c r="G5044" s="349"/>
      <c r="H5044" s="349"/>
      <c r="I5044" s="351"/>
      <c r="J5044" s="352"/>
      <c r="K5044" s="352"/>
      <c r="L5044" s="353"/>
      <c r="M5044" s="352"/>
      <c r="N5044" s="371"/>
      <c r="O5044" s="74"/>
      <c r="P5044" s="74"/>
      <c r="Q5044" s="139"/>
    </row>
    <row r="5045" spans="1:17" x14ac:dyDescent="0.2">
      <c r="A5045" s="357"/>
      <c r="B5045" s="347"/>
      <c r="C5045" s="580"/>
      <c r="D5045" s="349"/>
      <c r="E5045" s="349"/>
      <c r="F5045" s="350"/>
      <c r="G5045" s="349"/>
      <c r="H5045" s="349"/>
      <c r="I5045" s="351"/>
      <c r="J5045" s="352"/>
      <c r="K5045" s="352"/>
      <c r="L5045" s="353"/>
      <c r="M5045" s="352"/>
      <c r="N5045" s="371"/>
      <c r="O5045" s="74"/>
      <c r="P5045" s="74"/>
      <c r="Q5045" s="139"/>
    </row>
    <row r="5046" spans="1:17" x14ac:dyDescent="0.2">
      <c r="A5046" s="357"/>
      <c r="B5046" s="347"/>
      <c r="C5046" s="580"/>
      <c r="D5046" s="349"/>
      <c r="E5046" s="349"/>
      <c r="F5046" s="350"/>
      <c r="G5046" s="349"/>
      <c r="H5046" s="349"/>
      <c r="I5046" s="351"/>
      <c r="J5046" s="352"/>
      <c r="K5046" s="352"/>
      <c r="L5046" s="353"/>
      <c r="M5046" s="352"/>
      <c r="N5046" s="371"/>
      <c r="O5046" s="74"/>
      <c r="P5046" s="74"/>
      <c r="Q5046" s="139"/>
    </row>
    <row r="5047" spans="1:17" x14ac:dyDescent="0.2">
      <c r="A5047" s="357"/>
      <c r="B5047" s="347"/>
      <c r="C5047" s="580"/>
      <c r="D5047" s="349"/>
      <c r="E5047" s="349"/>
      <c r="F5047" s="350"/>
      <c r="G5047" s="349"/>
      <c r="H5047" s="349"/>
      <c r="I5047" s="351"/>
      <c r="J5047" s="352"/>
      <c r="K5047" s="352"/>
      <c r="L5047" s="353"/>
      <c r="M5047" s="352"/>
      <c r="N5047" s="371"/>
      <c r="O5047" s="74"/>
      <c r="P5047" s="74"/>
      <c r="Q5047" s="139"/>
    </row>
    <row r="5048" spans="1:17" x14ac:dyDescent="0.2">
      <c r="A5048" s="357"/>
      <c r="B5048" s="347"/>
      <c r="C5048" s="580"/>
      <c r="D5048" s="349"/>
      <c r="E5048" s="349"/>
      <c r="F5048" s="350"/>
      <c r="G5048" s="349"/>
      <c r="H5048" s="349"/>
      <c r="I5048" s="351"/>
      <c r="J5048" s="352"/>
      <c r="K5048" s="352"/>
      <c r="L5048" s="353"/>
      <c r="M5048" s="352"/>
      <c r="N5048" s="371"/>
      <c r="O5048" s="74"/>
      <c r="P5048" s="74"/>
      <c r="Q5048" s="139"/>
    </row>
    <row r="5049" spans="1:17" x14ac:dyDescent="0.2">
      <c r="A5049" s="357"/>
      <c r="B5049" s="347"/>
      <c r="C5049" s="580"/>
      <c r="D5049" s="349"/>
      <c r="E5049" s="349"/>
      <c r="F5049" s="350"/>
      <c r="G5049" s="349"/>
      <c r="H5049" s="349"/>
      <c r="I5049" s="351"/>
      <c r="J5049" s="352"/>
      <c r="K5049" s="352"/>
      <c r="L5049" s="353"/>
      <c r="M5049" s="352"/>
      <c r="N5049" s="371"/>
      <c r="O5049" s="74"/>
      <c r="P5049" s="74"/>
      <c r="Q5049" s="139"/>
    </row>
    <row r="5050" spans="1:17" x14ac:dyDescent="0.2">
      <c r="A5050" s="357"/>
      <c r="B5050" s="347"/>
      <c r="C5050" s="580"/>
      <c r="D5050" s="349"/>
      <c r="E5050" s="349"/>
      <c r="F5050" s="350"/>
      <c r="G5050" s="349"/>
      <c r="H5050" s="349"/>
      <c r="I5050" s="351"/>
      <c r="J5050" s="352"/>
      <c r="K5050" s="352"/>
      <c r="L5050" s="353"/>
      <c r="M5050" s="352"/>
      <c r="N5050" s="371"/>
      <c r="O5050" s="74"/>
      <c r="P5050" s="74"/>
      <c r="Q5050" s="139"/>
    </row>
    <row r="5051" spans="1:17" x14ac:dyDescent="0.2">
      <c r="A5051" s="357"/>
      <c r="B5051" s="347"/>
      <c r="C5051" s="580"/>
      <c r="D5051" s="349"/>
      <c r="E5051" s="349"/>
      <c r="F5051" s="350"/>
      <c r="G5051" s="349"/>
      <c r="H5051" s="349"/>
      <c r="I5051" s="351"/>
      <c r="J5051" s="352"/>
      <c r="K5051" s="352"/>
      <c r="L5051" s="353"/>
      <c r="M5051" s="352"/>
      <c r="N5051" s="371"/>
      <c r="O5051" s="74"/>
      <c r="P5051" s="74"/>
      <c r="Q5051" s="139"/>
    </row>
    <row r="5052" spans="1:17" x14ac:dyDescent="0.2">
      <c r="A5052" s="357"/>
      <c r="B5052" s="347"/>
      <c r="C5052" s="580"/>
      <c r="D5052" s="349"/>
      <c r="E5052" s="349"/>
      <c r="F5052" s="350"/>
      <c r="G5052" s="349"/>
      <c r="H5052" s="349"/>
      <c r="I5052" s="351"/>
      <c r="J5052" s="352"/>
      <c r="K5052" s="352"/>
      <c r="L5052" s="353"/>
      <c r="M5052" s="352"/>
      <c r="N5052" s="371"/>
      <c r="O5052" s="74"/>
      <c r="P5052" s="74"/>
      <c r="Q5052" s="139"/>
    </row>
    <row r="5053" spans="1:17" x14ac:dyDescent="0.2">
      <c r="A5053" s="357"/>
      <c r="B5053" s="347"/>
      <c r="C5053" s="580"/>
      <c r="D5053" s="349"/>
      <c r="E5053" s="349"/>
      <c r="F5053" s="350"/>
      <c r="G5053" s="349"/>
      <c r="H5053" s="349"/>
      <c r="I5053" s="351"/>
      <c r="J5053" s="352"/>
      <c r="K5053" s="352"/>
      <c r="L5053" s="353"/>
      <c r="M5053" s="352"/>
      <c r="N5053" s="371"/>
      <c r="O5053" s="74"/>
      <c r="P5053" s="74"/>
      <c r="Q5053" s="139"/>
    </row>
    <row r="5054" spans="1:17" x14ac:dyDescent="0.2">
      <c r="A5054" s="357"/>
      <c r="B5054" s="347"/>
      <c r="C5054" s="580"/>
      <c r="D5054" s="349"/>
      <c r="E5054" s="349"/>
      <c r="F5054" s="350"/>
      <c r="G5054" s="349"/>
      <c r="H5054" s="349"/>
      <c r="I5054" s="351"/>
      <c r="J5054" s="352"/>
      <c r="K5054" s="352"/>
      <c r="L5054" s="353"/>
      <c r="M5054" s="352"/>
      <c r="N5054" s="371"/>
      <c r="O5054" s="74"/>
      <c r="P5054" s="74"/>
      <c r="Q5054" s="139"/>
    </row>
    <row r="5055" spans="1:17" x14ac:dyDescent="0.2">
      <c r="A5055" s="357"/>
      <c r="B5055" s="347"/>
      <c r="C5055" s="580"/>
      <c r="D5055" s="349"/>
      <c r="E5055" s="349"/>
      <c r="F5055" s="350"/>
      <c r="G5055" s="349"/>
      <c r="H5055" s="349"/>
      <c r="I5055" s="351"/>
      <c r="J5055" s="352"/>
      <c r="K5055" s="352"/>
      <c r="L5055" s="353"/>
      <c r="M5055" s="352"/>
      <c r="N5055" s="371"/>
      <c r="O5055" s="74"/>
      <c r="P5055" s="74"/>
      <c r="Q5055" s="139"/>
    </row>
    <row r="5056" spans="1:17" x14ac:dyDescent="0.2">
      <c r="A5056" s="357"/>
      <c r="B5056" s="347"/>
      <c r="C5056" s="580"/>
      <c r="D5056" s="349"/>
      <c r="E5056" s="349"/>
      <c r="F5056" s="350"/>
      <c r="G5056" s="349"/>
      <c r="H5056" s="349"/>
      <c r="I5056" s="351"/>
      <c r="J5056" s="352"/>
      <c r="K5056" s="352"/>
      <c r="L5056" s="353"/>
      <c r="M5056" s="352"/>
      <c r="N5056" s="371"/>
      <c r="O5056" s="74"/>
      <c r="P5056" s="74"/>
      <c r="Q5056" s="139"/>
    </row>
    <row r="5057" spans="1:17" x14ac:dyDescent="0.2">
      <c r="A5057" s="357"/>
      <c r="B5057" s="347"/>
      <c r="C5057" s="580"/>
      <c r="D5057" s="349"/>
      <c r="E5057" s="349"/>
      <c r="F5057" s="350"/>
      <c r="G5057" s="349"/>
      <c r="H5057" s="349"/>
      <c r="I5057" s="351"/>
      <c r="J5057" s="352"/>
      <c r="K5057" s="352"/>
      <c r="L5057" s="353"/>
      <c r="M5057" s="352"/>
      <c r="N5057" s="371"/>
      <c r="O5057" s="74"/>
      <c r="P5057" s="74"/>
      <c r="Q5057" s="139"/>
    </row>
    <row r="5058" spans="1:17" x14ac:dyDescent="0.2">
      <c r="A5058" s="357"/>
      <c r="B5058" s="347"/>
      <c r="C5058" s="580"/>
      <c r="D5058" s="349"/>
      <c r="E5058" s="349"/>
      <c r="F5058" s="350"/>
      <c r="G5058" s="349"/>
      <c r="H5058" s="349"/>
      <c r="I5058" s="351"/>
      <c r="J5058" s="352"/>
      <c r="K5058" s="352"/>
      <c r="L5058" s="353"/>
      <c r="M5058" s="352"/>
      <c r="N5058" s="371"/>
      <c r="O5058" s="74"/>
      <c r="P5058" s="74"/>
      <c r="Q5058" s="139"/>
    </row>
    <row r="5059" spans="1:17" x14ac:dyDescent="0.2">
      <c r="A5059" s="357"/>
      <c r="B5059" s="347"/>
      <c r="C5059" s="580"/>
      <c r="D5059" s="349"/>
      <c r="E5059" s="349"/>
      <c r="F5059" s="350"/>
      <c r="G5059" s="349"/>
      <c r="H5059" s="349"/>
      <c r="I5059" s="351"/>
      <c r="J5059" s="352"/>
      <c r="K5059" s="352"/>
      <c r="L5059" s="353"/>
      <c r="M5059" s="352"/>
      <c r="N5059" s="371"/>
      <c r="O5059" s="74"/>
      <c r="P5059" s="74"/>
      <c r="Q5059" s="139"/>
    </row>
    <row r="5060" spans="1:17" x14ac:dyDescent="0.2">
      <c r="A5060" s="357"/>
      <c r="B5060" s="347"/>
      <c r="C5060" s="580"/>
      <c r="D5060" s="349"/>
      <c r="E5060" s="349"/>
      <c r="F5060" s="350"/>
      <c r="G5060" s="349"/>
      <c r="H5060" s="349"/>
      <c r="I5060" s="351"/>
      <c r="J5060" s="352"/>
      <c r="K5060" s="352"/>
      <c r="L5060" s="353"/>
      <c r="M5060" s="352"/>
      <c r="N5060" s="371"/>
      <c r="O5060" s="74"/>
      <c r="P5060" s="74"/>
      <c r="Q5060" s="139"/>
    </row>
    <row r="5061" spans="1:17" x14ac:dyDescent="0.2">
      <c r="A5061" s="357"/>
      <c r="B5061" s="347"/>
      <c r="C5061" s="580"/>
      <c r="D5061" s="349"/>
      <c r="E5061" s="349"/>
      <c r="F5061" s="350"/>
      <c r="G5061" s="349"/>
      <c r="H5061" s="349"/>
      <c r="I5061" s="351"/>
      <c r="J5061" s="352"/>
      <c r="K5061" s="352"/>
      <c r="L5061" s="353"/>
      <c r="M5061" s="352"/>
      <c r="N5061" s="371"/>
      <c r="O5061" s="74"/>
      <c r="P5061" s="74"/>
      <c r="Q5061" s="139"/>
    </row>
    <row r="5062" spans="1:17" x14ac:dyDescent="0.2">
      <c r="A5062" s="357"/>
      <c r="B5062" s="347"/>
      <c r="C5062" s="580"/>
      <c r="D5062" s="349"/>
      <c r="E5062" s="349"/>
      <c r="F5062" s="350"/>
      <c r="G5062" s="349"/>
      <c r="H5062" s="349"/>
      <c r="I5062" s="351"/>
      <c r="J5062" s="352"/>
      <c r="K5062" s="352"/>
      <c r="L5062" s="353"/>
      <c r="M5062" s="352"/>
      <c r="N5062" s="371"/>
      <c r="O5062" s="74"/>
      <c r="P5062" s="74"/>
      <c r="Q5062" s="139"/>
    </row>
    <row r="5063" spans="1:17" x14ac:dyDescent="0.2">
      <c r="A5063" s="357"/>
      <c r="B5063" s="347"/>
      <c r="C5063" s="580"/>
      <c r="D5063" s="349"/>
      <c r="E5063" s="349"/>
      <c r="F5063" s="350"/>
      <c r="G5063" s="349"/>
      <c r="H5063" s="349"/>
      <c r="I5063" s="351"/>
      <c r="J5063" s="352"/>
      <c r="K5063" s="352"/>
      <c r="L5063" s="353"/>
      <c r="M5063" s="352"/>
      <c r="N5063" s="371"/>
      <c r="O5063" s="74"/>
      <c r="P5063" s="74"/>
      <c r="Q5063" s="139"/>
    </row>
    <row r="5064" spans="1:17" x14ac:dyDescent="0.2">
      <c r="A5064" s="357"/>
      <c r="B5064" s="347"/>
      <c r="C5064" s="580"/>
      <c r="D5064" s="349"/>
      <c r="E5064" s="349"/>
      <c r="F5064" s="350"/>
      <c r="G5064" s="349"/>
      <c r="H5064" s="349"/>
      <c r="I5064" s="351"/>
      <c r="J5064" s="352"/>
      <c r="K5064" s="352"/>
      <c r="L5064" s="353"/>
      <c r="M5064" s="352"/>
      <c r="N5064" s="371"/>
      <c r="O5064" s="74"/>
      <c r="P5064" s="74"/>
      <c r="Q5064" s="139"/>
    </row>
    <row r="5065" spans="1:17" x14ac:dyDescent="0.2">
      <c r="A5065" s="357"/>
      <c r="B5065" s="347"/>
      <c r="C5065" s="580"/>
      <c r="D5065" s="349"/>
      <c r="E5065" s="349"/>
      <c r="F5065" s="350"/>
      <c r="G5065" s="349"/>
      <c r="H5065" s="349"/>
      <c r="I5065" s="351"/>
      <c r="J5065" s="352"/>
      <c r="K5065" s="352"/>
      <c r="L5065" s="353"/>
      <c r="M5065" s="352"/>
      <c r="N5065" s="371"/>
      <c r="O5065" s="74"/>
      <c r="P5065" s="74"/>
      <c r="Q5065" s="139"/>
    </row>
    <row r="5066" spans="1:17" x14ac:dyDescent="0.2">
      <c r="A5066" s="357"/>
      <c r="B5066" s="347"/>
      <c r="C5066" s="580"/>
      <c r="D5066" s="349"/>
      <c r="E5066" s="349"/>
      <c r="F5066" s="350"/>
      <c r="G5066" s="349"/>
      <c r="H5066" s="349"/>
      <c r="I5066" s="351"/>
      <c r="J5066" s="352"/>
      <c r="K5066" s="352"/>
      <c r="L5066" s="353"/>
      <c r="M5066" s="352"/>
      <c r="N5066" s="371"/>
      <c r="O5066" s="74"/>
      <c r="P5066" s="74"/>
      <c r="Q5066" s="139"/>
    </row>
    <row r="5067" spans="1:17" x14ac:dyDescent="0.2">
      <c r="A5067" s="357"/>
      <c r="B5067" s="347"/>
      <c r="C5067" s="580"/>
      <c r="D5067" s="349"/>
      <c r="E5067" s="349"/>
      <c r="F5067" s="350"/>
      <c r="G5067" s="349"/>
      <c r="H5067" s="349"/>
      <c r="I5067" s="351"/>
      <c r="J5067" s="352"/>
      <c r="K5067" s="352"/>
      <c r="L5067" s="353"/>
      <c r="M5067" s="352"/>
      <c r="N5067" s="371"/>
      <c r="O5067" s="74"/>
      <c r="P5067" s="74"/>
      <c r="Q5067" s="139"/>
    </row>
    <row r="5068" spans="1:17" x14ac:dyDescent="0.2">
      <c r="A5068" s="357"/>
      <c r="B5068" s="347"/>
      <c r="C5068" s="580"/>
      <c r="D5068" s="349"/>
      <c r="E5068" s="349"/>
      <c r="F5068" s="350"/>
      <c r="G5068" s="349"/>
      <c r="H5068" s="349"/>
      <c r="I5068" s="351"/>
      <c r="J5068" s="352"/>
      <c r="K5068" s="352"/>
      <c r="L5068" s="353"/>
      <c r="M5068" s="352"/>
      <c r="N5068" s="371"/>
      <c r="O5068" s="74"/>
      <c r="P5068" s="74"/>
      <c r="Q5068" s="139"/>
    </row>
    <row r="5069" spans="1:17" x14ac:dyDescent="0.2">
      <c r="A5069" s="357"/>
      <c r="B5069" s="347"/>
      <c r="C5069" s="580"/>
      <c r="D5069" s="349"/>
      <c r="E5069" s="349"/>
      <c r="F5069" s="350"/>
      <c r="G5069" s="349"/>
      <c r="H5069" s="349"/>
      <c r="I5069" s="351"/>
      <c r="J5069" s="352"/>
      <c r="K5069" s="352"/>
      <c r="L5069" s="353"/>
      <c r="M5069" s="352"/>
      <c r="N5069" s="371"/>
      <c r="O5069" s="74"/>
      <c r="P5069" s="74"/>
      <c r="Q5069" s="139"/>
    </row>
    <row r="5070" spans="1:17" x14ac:dyDescent="0.2">
      <c r="A5070" s="357"/>
      <c r="B5070" s="347"/>
      <c r="C5070" s="580"/>
      <c r="D5070" s="349"/>
      <c r="E5070" s="349"/>
      <c r="F5070" s="350"/>
      <c r="G5070" s="349"/>
      <c r="H5070" s="349"/>
      <c r="I5070" s="351"/>
      <c r="J5070" s="352"/>
      <c r="K5070" s="352"/>
      <c r="L5070" s="353"/>
      <c r="M5070" s="352"/>
      <c r="N5070" s="371"/>
      <c r="O5070" s="74"/>
      <c r="P5070" s="74"/>
      <c r="Q5070" s="139"/>
    </row>
    <row r="5071" spans="1:17" x14ac:dyDescent="0.2">
      <c r="A5071" s="357"/>
      <c r="B5071" s="347"/>
      <c r="C5071" s="580"/>
      <c r="D5071" s="349"/>
      <c r="E5071" s="349"/>
      <c r="F5071" s="350"/>
      <c r="G5071" s="349"/>
      <c r="H5071" s="349"/>
      <c r="I5071" s="351"/>
      <c r="J5071" s="352"/>
      <c r="K5071" s="352"/>
      <c r="L5071" s="353"/>
      <c r="M5071" s="352"/>
      <c r="N5071" s="371"/>
      <c r="O5071" s="74"/>
      <c r="P5071" s="74"/>
      <c r="Q5071" s="139"/>
    </row>
    <row r="5072" spans="1:17" x14ac:dyDescent="0.2">
      <c r="A5072" s="357"/>
      <c r="B5072" s="347"/>
      <c r="C5072" s="580"/>
      <c r="D5072" s="349"/>
      <c r="E5072" s="349"/>
      <c r="F5072" s="350"/>
      <c r="G5072" s="349"/>
      <c r="H5072" s="349"/>
      <c r="I5072" s="351"/>
      <c r="J5072" s="352"/>
      <c r="K5072" s="352"/>
      <c r="L5072" s="353"/>
      <c r="M5072" s="352"/>
      <c r="N5072" s="371"/>
      <c r="O5072" s="74"/>
      <c r="P5072" s="74"/>
      <c r="Q5072" s="139"/>
    </row>
    <row r="5073" spans="1:17" x14ac:dyDescent="0.2">
      <c r="A5073" s="357"/>
      <c r="B5073" s="347"/>
      <c r="C5073" s="580"/>
      <c r="D5073" s="349"/>
      <c r="E5073" s="349"/>
      <c r="F5073" s="350"/>
      <c r="G5073" s="349"/>
      <c r="H5073" s="349"/>
      <c r="I5073" s="351"/>
      <c r="J5073" s="352"/>
      <c r="K5073" s="352"/>
      <c r="L5073" s="353"/>
      <c r="M5073" s="352"/>
      <c r="N5073" s="371"/>
      <c r="O5073" s="74"/>
      <c r="P5073" s="74"/>
      <c r="Q5073" s="139"/>
    </row>
    <row r="5074" spans="1:17" x14ac:dyDescent="0.2">
      <c r="A5074" s="357"/>
      <c r="B5074" s="347"/>
      <c r="C5074" s="580"/>
      <c r="D5074" s="349"/>
      <c r="E5074" s="349"/>
      <c r="F5074" s="350"/>
      <c r="G5074" s="349"/>
      <c r="H5074" s="349"/>
      <c r="I5074" s="351"/>
      <c r="J5074" s="352"/>
      <c r="K5074" s="352"/>
      <c r="L5074" s="353"/>
      <c r="M5074" s="352"/>
      <c r="N5074" s="371"/>
      <c r="O5074" s="74"/>
      <c r="P5074" s="74"/>
      <c r="Q5074" s="139"/>
    </row>
    <row r="5075" spans="1:17" x14ac:dyDescent="0.2">
      <c r="A5075" s="357"/>
      <c r="B5075" s="347"/>
      <c r="C5075" s="580"/>
      <c r="D5075" s="349"/>
      <c r="E5075" s="349"/>
      <c r="F5075" s="350"/>
      <c r="G5075" s="349"/>
      <c r="H5075" s="349"/>
      <c r="I5075" s="351"/>
      <c r="J5075" s="352"/>
      <c r="K5075" s="352"/>
      <c r="L5075" s="353"/>
      <c r="M5075" s="352"/>
      <c r="N5075" s="371"/>
      <c r="O5075" s="74"/>
      <c r="P5075" s="74"/>
      <c r="Q5075" s="139"/>
    </row>
    <row r="5076" spans="1:17" x14ac:dyDescent="0.2">
      <c r="A5076" s="357"/>
      <c r="B5076" s="347"/>
      <c r="C5076" s="580"/>
      <c r="D5076" s="349"/>
      <c r="E5076" s="349"/>
      <c r="F5076" s="350"/>
      <c r="G5076" s="349"/>
      <c r="H5076" s="349"/>
      <c r="I5076" s="351"/>
      <c r="J5076" s="352"/>
      <c r="K5076" s="352"/>
      <c r="L5076" s="353"/>
      <c r="M5076" s="352"/>
      <c r="N5076" s="371"/>
      <c r="O5076" s="74"/>
      <c r="P5076" s="74"/>
      <c r="Q5076" s="139"/>
    </row>
    <row r="5077" spans="1:17" x14ac:dyDescent="0.2">
      <c r="A5077" s="357"/>
      <c r="B5077" s="347"/>
      <c r="C5077" s="580"/>
      <c r="D5077" s="349"/>
      <c r="E5077" s="349"/>
      <c r="F5077" s="350"/>
      <c r="G5077" s="349"/>
      <c r="H5077" s="349"/>
      <c r="I5077" s="351"/>
      <c r="J5077" s="352"/>
      <c r="K5077" s="352"/>
      <c r="L5077" s="353"/>
      <c r="M5077" s="352"/>
      <c r="N5077" s="371"/>
      <c r="O5077" s="74"/>
      <c r="P5077" s="74"/>
      <c r="Q5077" s="139"/>
    </row>
    <row r="5078" spans="1:17" x14ac:dyDescent="0.2">
      <c r="A5078" s="357"/>
      <c r="B5078" s="347"/>
      <c r="C5078" s="580"/>
      <c r="D5078" s="349"/>
      <c r="E5078" s="349"/>
      <c r="F5078" s="350"/>
      <c r="G5078" s="349"/>
      <c r="H5078" s="349"/>
      <c r="I5078" s="351"/>
      <c r="J5078" s="352"/>
      <c r="K5078" s="352"/>
      <c r="L5078" s="353"/>
      <c r="M5078" s="352"/>
      <c r="N5078" s="371"/>
      <c r="O5078" s="74"/>
      <c r="P5078" s="74"/>
      <c r="Q5078" s="139"/>
    </row>
    <row r="5079" spans="1:17" x14ac:dyDescent="0.2">
      <c r="A5079" s="357"/>
      <c r="B5079" s="347"/>
      <c r="C5079" s="580"/>
      <c r="D5079" s="349"/>
      <c r="E5079" s="349"/>
      <c r="F5079" s="350"/>
      <c r="G5079" s="349"/>
      <c r="H5079" s="349"/>
      <c r="I5079" s="351"/>
      <c r="J5079" s="352"/>
      <c r="K5079" s="352"/>
      <c r="L5079" s="353"/>
      <c r="M5079" s="352"/>
      <c r="N5079" s="371"/>
      <c r="O5079" s="74"/>
      <c r="P5079" s="74"/>
      <c r="Q5079" s="139"/>
    </row>
    <row r="5080" spans="1:17" x14ac:dyDescent="0.2">
      <c r="A5080" s="357"/>
      <c r="B5080" s="347"/>
      <c r="C5080" s="580"/>
      <c r="D5080" s="349"/>
      <c r="E5080" s="349"/>
      <c r="F5080" s="350"/>
      <c r="G5080" s="349"/>
      <c r="H5080" s="349"/>
      <c r="I5080" s="351"/>
      <c r="J5080" s="352"/>
      <c r="K5080" s="352"/>
      <c r="L5080" s="353"/>
      <c r="M5080" s="352"/>
      <c r="N5080" s="371"/>
      <c r="O5080" s="74"/>
      <c r="P5080" s="74"/>
      <c r="Q5080" s="139"/>
    </row>
    <row r="5081" spans="1:17" x14ac:dyDescent="0.2">
      <c r="A5081" s="357"/>
      <c r="B5081" s="347"/>
      <c r="C5081" s="580"/>
      <c r="D5081" s="349"/>
      <c r="E5081" s="349"/>
      <c r="F5081" s="350"/>
      <c r="G5081" s="349"/>
      <c r="H5081" s="349"/>
      <c r="I5081" s="351"/>
      <c r="J5081" s="352"/>
      <c r="K5081" s="352"/>
      <c r="L5081" s="353"/>
      <c r="M5081" s="352"/>
      <c r="N5081" s="371"/>
      <c r="O5081" s="74"/>
      <c r="P5081" s="74"/>
      <c r="Q5081" s="139"/>
    </row>
    <row r="5082" spans="1:17" x14ac:dyDescent="0.2">
      <c r="A5082" s="357"/>
      <c r="B5082" s="347"/>
      <c r="C5082" s="580"/>
      <c r="D5082" s="349"/>
      <c r="E5082" s="349"/>
      <c r="F5082" s="350"/>
      <c r="G5082" s="349"/>
      <c r="H5082" s="349"/>
      <c r="I5082" s="351"/>
      <c r="J5082" s="352"/>
      <c r="K5082" s="352"/>
      <c r="L5082" s="353"/>
      <c r="M5082" s="352"/>
      <c r="N5082" s="371"/>
      <c r="O5082" s="74"/>
      <c r="P5082" s="74"/>
      <c r="Q5082" s="139"/>
    </row>
    <row r="5083" spans="1:17" x14ac:dyDescent="0.2">
      <c r="A5083" s="357"/>
      <c r="B5083" s="347"/>
      <c r="C5083" s="580"/>
      <c r="D5083" s="349"/>
      <c r="E5083" s="349"/>
      <c r="F5083" s="350"/>
      <c r="G5083" s="349"/>
      <c r="H5083" s="349"/>
      <c r="I5083" s="351"/>
      <c r="J5083" s="352"/>
      <c r="K5083" s="352"/>
      <c r="L5083" s="353"/>
      <c r="M5083" s="352"/>
      <c r="N5083" s="371"/>
      <c r="O5083" s="74"/>
      <c r="P5083" s="74"/>
      <c r="Q5083" s="139"/>
    </row>
    <row r="5084" spans="1:17" x14ac:dyDescent="0.2">
      <c r="A5084" s="357"/>
      <c r="B5084" s="347"/>
      <c r="C5084" s="580"/>
      <c r="D5084" s="349"/>
      <c r="E5084" s="349"/>
      <c r="F5084" s="350"/>
      <c r="G5084" s="349"/>
      <c r="H5084" s="349"/>
      <c r="I5084" s="351"/>
      <c r="J5084" s="352"/>
      <c r="K5084" s="352"/>
      <c r="L5084" s="353"/>
      <c r="M5084" s="352"/>
      <c r="N5084" s="371"/>
      <c r="O5084" s="74"/>
      <c r="P5084" s="74"/>
      <c r="Q5084" s="139"/>
    </row>
    <row r="5085" spans="1:17" x14ac:dyDescent="0.2">
      <c r="A5085" s="357"/>
      <c r="B5085" s="347"/>
      <c r="C5085" s="580"/>
      <c r="D5085" s="349"/>
      <c r="E5085" s="349"/>
      <c r="F5085" s="350"/>
      <c r="G5085" s="349"/>
      <c r="H5085" s="349"/>
      <c r="I5085" s="351"/>
      <c r="J5085" s="352"/>
      <c r="K5085" s="352"/>
      <c r="L5085" s="353"/>
      <c r="M5085" s="352"/>
      <c r="N5085" s="371"/>
      <c r="O5085" s="74"/>
      <c r="P5085" s="74"/>
      <c r="Q5085" s="139"/>
    </row>
    <row r="5086" spans="1:17" x14ac:dyDescent="0.2">
      <c r="A5086" s="357"/>
      <c r="B5086" s="347"/>
      <c r="C5086" s="580"/>
      <c r="D5086" s="349"/>
      <c r="E5086" s="349"/>
      <c r="F5086" s="350"/>
      <c r="G5086" s="349"/>
      <c r="H5086" s="349"/>
      <c r="I5086" s="351"/>
      <c r="J5086" s="352"/>
      <c r="K5086" s="352"/>
      <c r="L5086" s="353"/>
      <c r="M5086" s="352"/>
      <c r="N5086" s="371"/>
      <c r="O5086" s="74"/>
      <c r="P5086" s="74"/>
      <c r="Q5086" s="139"/>
    </row>
    <row r="5087" spans="1:17" x14ac:dyDescent="0.2">
      <c r="A5087" s="357"/>
      <c r="B5087" s="347"/>
      <c r="C5087" s="580"/>
      <c r="D5087" s="349"/>
      <c r="E5087" s="349"/>
      <c r="F5087" s="350"/>
      <c r="G5087" s="349"/>
      <c r="H5087" s="349"/>
      <c r="I5087" s="351"/>
      <c r="J5087" s="352"/>
      <c r="K5087" s="352"/>
      <c r="L5087" s="353"/>
      <c r="M5087" s="352"/>
      <c r="N5087" s="371"/>
      <c r="O5087" s="74"/>
      <c r="P5087" s="74"/>
      <c r="Q5087" s="139"/>
    </row>
    <row r="5088" spans="1:17" x14ac:dyDescent="0.2">
      <c r="A5088" s="357"/>
      <c r="B5088" s="347"/>
      <c r="C5088" s="580"/>
      <c r="D5088" s="349"/>
      <c r="E5088" s="349"/>
      <c r="F5088" s="350"/>
      <c r="G5088" s="349"/>
      <c r="H5088" s="349"/>
      <c r="I5088" s="351"/>
      <c r="J5088" s="352"/>
      <c r="K5088" s="352"/>
      <c r="L5088" s="353"/>
      <c r="M5088" s="352"/>
      <c r="N5088" s="371"/>
      <c r="O5088" s="74"/>
      <c r="P5088" s="74"/>
      <c r="Q5088" s="139"/>
    </row>
    <row r="5089" spans="1:17" x14ac:dyDescent="0.2">
      <c r="A5089" s="357"/>
      <c r="B5089" s="347"/>
      <c r="C5089" s="580"/>
      <c r="D5089" s="349"/>
      <c r="E5089" s="349"/>
      <c r="F5089" s="350"/>
      <c r="G5089" s="349"/>
      <c r="H5089" s="349"/>
      <c r="I5089" s="351"/>
      <c r="J5089" s="352"/>
      <c r="K5089" s="352"/>
      <c r="L5089" s="353"/>
      <c r="M5089" s="352"/>
      <c r="N5089" s="371"/>
      <c r="O5089" s="74"/>
      <c r="P5089" s="74"/>
      <c r="Q5089" s="139"/>
    </row>
    <row r="5090" spans="1:17" x14ac:dyDescent="0.2">
      <c r="A5090" s="357"/>
      <c r="B5090" s="347"/>
      <c r="C5090" s="580"/>
      <c r="D5090" s="349"/>
      <c r="E5090" s="349"/>
      <c r="F5090" s="350"/>
      <c r="G5090" s="349"/>
      <c r="H5090" s="349"/>
      <c r="I5090" s="351"/>
      <c r="J5090" s="352"/>
      <c r="K5090" s="352"/>
      <c r="L5090" s="353"/>
      <c r="M5090" s="352"/>
      <c r="N5090" s="371"/>
      <c r="O5090" s="74"/>
      <c r="P5090" s="74"/>
      <c r="Q5090" s="139"/>
    </row>
    <row r="5091" spans="1:17" x14ac:dyDescent="0.2">
      <c r="A5091" s="357"/>
      <c r="B5091" s="347"/>
      <c r="C5091" s="580"/>
      <c r="D5091" s="349"/>
      <c r="E5091" s="349"/>
      <c r="F5091" s="350"/>
      <c r="G5091" s="349"/>
      <c r="H5091" s="349"/>
      <c r="I5091" s="351"/>
      <c r="J5091" s="352"/>
      <c r="K5091" s="352"/>
      <c r="L5091" s="353"/>
      <c r="M5091" s="352"/>
      <c r="N5091" s="371"/>
      <c r="O5091" s="74"/>
      <c r="P5091" s="74"/>
      <c r="Q5091" s="139"/>
    </row>
    <row r="5092" spans="1:17" x14ac:dyDescent="0.2">
      <c r="A5092" s="357"/>
      <c r="B5092" s="347"/>
      <c r="C5092" s="580"/>
      <c r="D5092" s="349"/>
      <c r="E5092" s="349"/>
      <c r="F5092" s="350"/>
      <c r="G5092" s="349"/>
      <c r="H5092" s="349"/>
      <c r="I5092" s="351"/>
      <c r="J5092" s="352"/>
      <c r="K5092" s="352"/>
      <c r="L5092" s="353"/>
      <c r="M5092" s="352"/>
      <c r="N5092" s="371"/>
      <c r="O5092" s="74"/>
      <c r="P5092" s="74"/>
      <c r="Q5092" s="139"/>
    </row>
    <row r="5093" spans="1:17" x14ac:dyDescent="0.2">
      <c r="A5093" s="357"/>
      <c r="B5093" s="347"/>
      <c r="C5093" s="580"/>
      <c r="D5093" s="349"/>
      <c r="E5093" s="349"/>
      <c r="F5093" s="350"/>
      <c r="G5093" s="349"/>
      <c r="H5093" s="349"/>
      <c r="I5093" s="351"/>
      <c r="J5093" s="352"/>
      <c r="K5093" s="352"/>
      <c r="L5093" s="353"/>
      <c r="M5093" s="352"/>
      <c r="N5093" s="371"/>
      <c r="O5093" s="74"/>
      <c r="P5093" s="74"/>
      <c r="Q5093" s="139"/>
    </row>
    <row r="5094" spans="1:17" x14ac:dyDescent="0.2">
      <c r="A5094" s="357"/>
      <c r="B5094" s="347"/>
      <c r="C5094" s="580"/>
      <c r="D5094" s="349"/>
      <c r="E5094" s="349"/>
      <c r="F5094" s="350"/>
      <c r="G5094" s="349"/>
      <c r="H5094" s="349"/>
      <c r="I5094" s="351"/>
      <c r="J5094" s="352"/>
      <c r="K5094" s="352"/>
      <c r="L5094" s="353"/>
      <c r="M5094" s="352"/>
      <c r="N5094" s="371"/>
      <c r="O5094" s="74"/>
      <c r="P5094" s="74"/>
      <c r="Q5094" s="139"/>
    </row>
    <row r="5095" spans="1:17" x14ac:dyDescent="0.2">
      <c r="A5095" s="357"/>
      <c r="B5095" s="347"/>
      <c r="C5095" s="580"/>
      <c r="D5095" s="349"/>
      <c r="E5095" s="349"/>
      <c r="F5095" s="350"/>
      <c r="G5095" s="349"/>
      <c r="H5095" s="349"/>
      <c r="I5095" s="351"/>
      <c r="J5095" s="352"/>
      <c r="K5095" s="352"/>
      <c r="L5095" s="353"/>
      <c r="M5095" s="352"/>
      <c r="N5095" s="371"/>
      <c r="O5095" s="74"/>
      <c r="P5095" s="74"/>
      <c r="Q5095" s="139"/>
    </row>
    <row r="5096" spans="1:17" x14ac:dyDescent="0.2">
      <c r="A5096" s="357"/>
      <c r="B5096" s="347"/>
      <c r="C5096" s="580"/>
      <c r="D5096" s="349"/>
      <c r="E5096" s="349"/>
      <c r="F5096" s="350"/>
      <c r="G5096" s="349"/>
      <c r="H5096" s="349"/>
      <c r="I5096" s="351"/>
      <c r="J5096" s="352"/>
      <c r="K5096" s="352"/>
      <c r="L5096" s="353"/>
      <c r="M5096" s="352"/>
      <c r="N5096" s="371"/>
      <c r="O5096" s="74"/>
      <c r="P5096" s="74"/>
      <c r="Q5096" s="139"/>
    </row>
    <row r="5097" spans="1:17" x14ac:dyDescent="0.2">
      <c r="A5097" s="357"/>
      <c r="B5097" s="347"/>
      <c r="C5097" s="580"/>
      <c r="D5097" s="349"/>
      <c r="E5097" s="349"/>
      <c r="F5097" s="350"/>
      <c r="G5097" s="349"/>
      <c r="H5097" s="349"/>
      <c r="I5097" s="351"/>
      <c r="J5097" s="352"/>
      <c r="K5097" s="352"/>
      <c r="L5097" s="353"/>
      <c r="M5097" s="352"/>
      <c r="N5097" s="371"/>
      <c r="O5097" s="74"/>
      <c r="P5097" s="74"/>
      <c r="Q5097" s="139"/>
    </row>
    <row r="5098" spans="1:17" x14ac:dyDescent="0.2">
      <c r="A5098" s="357"/>
      <c r="B5098" s="347"/>
      <c r="C5098" s="580"/>
      <c r="D5098" s="349"/>
      <c r="E5098" s="349"/>
      <c r="F5098" s="350"/>
      <c r="G5098" s="349"/>
      <c r="H5098" s="349"/>
      <c r="I5098" s="351"/>
      <c r="J5098" s="352"/>
      <c r="K5098" s="352"/>
      <c r="L5098" s="353"/>
      <c r="M5098" s="352"/>
      <c r="N5098" s="371"/>
      <c r="O5098" s="74"/>
      <c r="P5098" s="74"/>
      <c r="Q5098" s="139"/>
    </row>
    <row r="5099" spans="1:17" x14ac:dyDescent="0.2">
      <c r="A5099" s="357"/>
      <c r="B5099" s="347"/>
      <c r="C5099" s="580"/>
      <c r="D5099" s="349"/>
      <c r="E5099" s="349"/>
      <c r="F5099" s="350"/>
      <c r="G5099" s="349"/>
      <c r="H5099" s="349"/>
      <c r="I5099" s="351"/>
      <c r="J5099" s="352"/>
      <c r="K5099" s="352"/>
      <c r="L5099" s="353"/>
      <c r="M5099" s="352"/>
      <c r="N5099" s="371"/>
      <c r="O5099" s="74"/>
      <c r="P5099" s="74"/>
      <c r="Q5099" s="139"/>
    </row>
    <row r="5100" spans="1:17" x14ac:dyDescent="0.2">
      <c r="A5100" s="357"/>
      <c r="B5100" s="347"/>
      <c r="C5100" s="580"/>
      <c r="D5100" s="349"/>
      <c r="E5100" s="349"/>
      <c r="F5100" s="350"/>
      <c r="G5100" s="349"/>
      <c r="H5100" s="349"/>
      <c r="I5100" s="351"/>
      <c r="J5100" s="352"/>
      <c r="K5100" s="352"/>
      <c r="L5100" s="353"/>
      <c r="M5100" s="352"/>
      <c r="N5100" s="371"/>
      <c r="O5100" s="74"/>
      <c r="P5100" s="74"/>
      <c r="Q5100" s="139"/>
    </row>
    <row r="5101" spans="1:17" x14ac:dyDescent="0.2">
      <c r="A5101" s="357"/>
      <c r="B5101" s="347"/>
      <c r="C5101" s="580"/>
      <c r="D5101" s="349"/>
      <c r="E5101" s="349"/>
      <c r="F5101" s="350"/>
      <c r="G5101" s="349"/>
      <c r="H5101" s="349"/>
      <c r="I5101" s="351"/>
      <c r="J5101" s="352"/>
      <c r="K5101" s="352"/>
      <c r="L5101" s="353"/>
      <c r="M5101" s="352"/>
      <c r="N5101" s="371"/>
      <c r="O5101" s="74"/>
      <c r="P5101" s="74"/>
      <c r="Q5101" s="139"/>
    </row>
    <row r="5102" spans="1:17" x14ac:dyDescent="0.2">
      <c r="A5102" s="357"/>
      <c r="B5102" s="347"/>
      <c r="C5102" s="580"/>
      <c r="D5102" s="349"/>
      <c r="E5102" s="349"/>
      <c r="F5102" s="350"/>
      <c r="G5102" s="349"/>
      <c r="H5102" s="349"/>
      <c r="I5102" s="351"/>
      <c r="J5102" s="352"/>
      <c r="K5102" s="352"/>
      <c r="L5102" s="353"/>
      <c r="M5102" s="352"/>
      <c r="N5102" s="371"/>
      <c r="O5102" s="74"/>
      <c r="P5102" s="74"/>
      <c r="Q5102" s="139"/>
    </row>
    <row r="5103" spans="1:17" x14ac:dyDescent="0.2">
      <c r="A5103" s="357"/>
      <c r="B5103" s="347"/>
      <c r="C5103" s="580"/>
      <c r="D5103" s="349"/>
      <c r="E5103" s="349"/>
      <c r="F5103" s="350"/>
      <c r="G5103" s="349"/>
      <c r="H5103" s="349"/>
      <c r="I5103" s="351"/>
      <c r="J5103" s="352"/>
      <c r="K5103" s="352"/>
      <c r="L5103" s="353"/>
      <c r="M5103" s="352"/>
      <c r="N5103" s="371"/>
      <c r="O5103" s="74"/>
      <c r="P5103" s="74"/>
      <c r="Q5103" s="139"/>
    </row>
    <row r="5104" spans="1:17" x14ac:dyDescent="0.2">
      <c r="A5104" s="357"/>
      <c r="B5104" s="347"/>
      <c r="C5104" s="580"/>
      <c r="D5104" s="349"/>
      <c r="E5104" s="349"/>
      <c r="F5104" s="350"/>
      <c r="G5104" s="349"/>
      <c r="H5104" s="349"/>
      <c r="I5104" s="351"/>
      <c r="J5104" s="352"/>
      <c r="K5104" s="352"/>
      <c r="L5104" s="353"/>
      <c r="M5104" s="352"/>
      <c r="N5104" s="371"/>
      <c r="O5104" s="74"/>
      <c r="P5104" s="74"/>
      <c r="Q5104" s="139"/>
    </row>
    <row r="5105" spans="1:17" x14ac:dyDescent="0.2">
      <c r="A5105" s="357"/>
      <c r="B5105" s="347"/>
      <c r="C5105" s="580"/>
      <c r="D5105" s="349"/>
      <c r="E5105" s="349"/>
      <c r="F5105" s="350"/>
      <c r="G5105" s="349"/>
      <c r="H5105" s="349"/>
      <c r="I5105" s="351"/>
      <c r="J5105" s="352"/>
      <c r="K5105" s="352"/>
      <c r="L5105" s="353"/>
      <c r="M5105" s="352"/>
      <c r="N5105" s="371"/>
      <c r="O5105" s="74"/>
      <c r="P5105" s="74"/>
      <c r="Q5105" s="139"/>
    </row>
    <row r="5106" spans="1:17" x14ac:dyDescent="0.2">
      <c r="A5106" s="357"/>
      <c r="B5106" s="347"/>
      <c r="C5106" s="580"/>
      <c r="D5106" s="349"/>
      <c r="E5106" s="349"/>
      <c r="F5106" s="350"/>
      <c r="G5106" s="349"/>
      <c r="H5106" s="349"/>
      <c r="I5106" s="351"/>
      <c r="J5106" s="352"/>
      <c r="K5106" s="352"/>
      <c r="L5106" s="353"/>
      <c r="M5106" s="352"/>
      <c r="N5106" s="371"/>
      <c r="O5106" s="74"/>
      <c r="P5106" s="74"/>
      <c r="Q5106" s="139"/>
    </row>
    <row r="5107" spans="1:17" x14ac:dyDescent="0.2">
      <c r="A5107" s="357"/>
      <c r="B5107" s="347"/>
      <c r="C5107" s="580"/>
      <c r="D5107" s="349"/>
      <c r="E5107" s="349"/>
      <c r="F5107" s="350"/>
      <c r="G5107" s="349"/>
      <c r="H5107" s="349"/>
      <c r="I5107" s="351"/>
      <c r="J5107" s="352"/>
      <c r="K5107" s="352"/>
      <c r="L5107" s="353"/>
      <c r="M5107" s="352"/>
      <c r="N5107" s="371"/>
      <c r="O5107" s="74"/>
      <c r="P5107" s="74"/>
      <c r="Q5107" s="139"/>
    </row>
    <row r="5108" spans="1:17" x14ac:dyDescent="0.2">
      <c r="A5108" s="357"/>
      <c r="B5108" s="347"/>
      <c r="C5108" s="580"/>
      <c r="D5108" s="349"/>
      <c r="E5108" s="349"/>
      <c r="F5108" s="350"/>
      <c r="G5108" s="349"/>
      <c r="H5108" s="349"/>
      <c r="I5108" s="351"/>
      <c r="J5108" s="352"/>
      <c r="K5108" s="352"/>
      <c r="L5108" s="353"/>
      <c r="M5108" s="352"/>
      <c r="N5108" s="371"/>
      <c r="O5108" s="74"/>
      <c r="P5108" s="74"/>
      <c r="Q5108" s="139"/>
    </row>
    <row r="5109" spans="1:17" x14ac:dyDescent="0.2">
      <c r="A5109" s="357"/>
      <c r="B5109" s="347"/>
      <c r="C5109" s="580"/>
      <c r="D5109" s="349"/>
      <c r="E5109" s="349"/>
      <c r="F5109" s="350"/>
      <c r="G5109" s="349"/>
      <c r="H5109" s="349"/>
      <c r="I5109" s="351"/>
      <c r="J5109" s="352"/>
      <c r="K5109" s="352"/>
      <c r="L5109" s="353"/>
      <c r="M5109" s="352"/>
      <c r="N5109" s="371"/>
      <c r="O5109" s="74"/>
      <c r="P5109" s="74"/>
      <c r="Q5109" s="139"/>
    </row>
    <row r="5110" spans="1:17" x14ac:dyDescent="0.2">
      <c r="A5110" s="357"/>
      <c r="B5110" s="347"/>
      <c r="C5110" s="580"/>
      <c r="D5110" s="349"/>
      <c r="E5110" s="349"/>
      <c r="F5110" s="350"/>
      <c r="G5110" s="349"/>
      <c r="H5110" s="349"/>
      <c r="I5110" s="351"/>
      <c r="J5110" s="352"/>
      <c r="K5110" s="352"/>
      <c r="L5110" s="353"/>
      <c r="M5110" s="352"/>
      <c r="N5110" s="371"/>
      <c r="O5110" s="74"/>
      <c r="P5110" s="74"/>
      <c r="Q5110" s="139"/>
    </row>
    <row r="5111" spans="1:17" x14ac:dyDescent="0.2">
      <c r="A5111" s="357"/>
      <c r="B5111" s="347"/>
      <c r="C5111" s="580"/>
      <c r="D5111" s="349"/>
      <c r="E5111" s="349"/>
      <c r="F5111" s="350"/>
      <c r="G5111" s="349"/>
      <c r="H5111" s="349"/>
      <c r="I5111" s="351"/>
      <c r="J5111" s="352"/>
      <c r="K5111" s="352"/>
      <c r="L5111" s="353"/>
      <c r="M5111" s="352"/>
      <c r="N5111" s="371"/>
      <c r="O5111" s="74"/>
      <c r="P5111" s="74"/>
      <c r="Q5111" s="139"/>
    </row>
    <row r="5112" spans="1:17" x14ac:dyDescent="0.2">
      <c r="A5112" s="357"/>
      <c r="B5112" s="347"/>
      <c r="C5112" s="580"/>
      <c r="D5112" s="349"/>
      <c r="E5112" s="349"/>
      <c r="F5112" s="350"/>
      <c r="G5112" s="349"/>
      <c r="H5112" s="349"/>
      <c r="I5112" s="351"/>
      <c r="J5112" s="352"/>
      <c r="K5112" s="352"/>
      <c r="L5112" s="353"/>
      <c r="M5112" s="352"/>
      <c r="N5112" s="371"/>
      <c r="O5112" s="74"/>
      <c r="P5112" s="74"/>
      <c r="Q5112" s="139"/>
    </row>
    <row r="5113" spans="1:17" x14ac:dyDescent="0.2">
      <c r="A5113" s="357"/>
      <c r="B5113" s="347"/>
      <c r="C5113" s="580"/>
      <c r="D5113" s="349"/>
      <c r="E5113" s="349"/>
      <c r="F5113" s="350"/>
      <c r="G5113" s="349"/>
      <c r="H5113" s="349"/>
      <c r="I5113" s="351"/>
      <c r="J5113" s="352"/>
      <c r="K5113" s="352"/>
      <c r="L5113" s="353"/>
      <c r="M5113" s="352"/>
      <c r="N5113" s="371"/>
      <c r="O5113" s="74"/>
      <c r="P5113" s="74"/>
      <c r="Q5113" s="139"/>
    </row>
    <row r="5114" spans="1:17" x14ac:dyDescent="0.2">
      <c r="A5114" s="357"/>
      <c r="B5114" s="347"/>
      <c r="C5114" s="580"/>
      <c r="D5114" s="349"/>
      <c r="E5114" s="349"/>
      <c r="F5114" s="350"/>
      <c r="G5114" s="349"/>
      <c r="H5114" s="349"/>
      <c r="I5114" s="351"/>
      <c r="J5114" s="352"/>
      <c r="K5114" s="352"/>
      <c r="L5114" s="353"/>
      <c r="M5114" s="352"/>
      <c r="N5114" s="371"/>
      <c r="O5114" s="74"/>
      <c r="P5114" s="74"/>
      <c r="Q5114" s="139"/>
    </row>
    <row r="5115" spans="1:17" x14ac:dyDescent="0.2">
      <c r="A5115" s="357"/>
      <c r="B5115" s="347"/>
      <c r="C5115" s="580"/>
      <c r="D5115" s="349"/>
      <c r="E5115" s="349"/>
      <c r="F5115" s="350"/>
      <c r="G5115" s="349"/>
      <c r="H5115" s="349"/>
      <c r="I5115" s="351"/>
      <c r="J5115" s="352"/>
      <c r="K5115" s="352"/>
      <c r="L5115" s="353"/>
      <c r="M5115" s="352"/>
      <c r="N5115" s="371"/>
      <c r="O5115" s="74"/>
      <c r="P5115" s="74"/>
      <c r="Q5115" s="139"/>
    </row>
    <row r="5116" spans="1:17" x14ac:dyDescent="0.2">
      <c r="A5116" s="357"/>
      <c r="B5116" s="347"/>
      <c r="C5116" s="580"/>
      <c r="D5116" s="349"/>
      <c r="E5116" s="349"/>
      <c r="F5116" s="350"/>
      <c r="G5116" s="349"/>
      <c r="H5116" s="349"/>
      <c r="I5116" s="351"/>
      <c r="J5116" s="352"/>
      <c r="K5116" s="352"/>
      <c r="L5116" s="353"/>
      <c r="M5116" s="352"/>
      <c r="N5116" s="371"/>
      <c r="O5116" s="74"/>
      <c r="P5116" s="74"/>
      <c r="Q5116" s="139"/>
    </row>
    <row r="5117" spans="1:17" x14ac:dyDescent="0.2">
      <c r="A5117" s="357"/>
      <c r="B5117" s="347"/>
      <c r="C5117" s="580"/>
      <c r="D5117" s="349"/>
      <c r="E5117" s="349"/>
      <c r="F5117" s="350"/>
      <c r="G5117" s="349"/>
      <c r="H5117" s="349"/>
      <c r="I5117" s="351"/>
      <c r="J5117" s="352"/>
      <c r="K5117" s="352"/>
      <c r="L5117" s="353"/>
      <c r="M5117" s="352"/>
      <c r="N5117" s="371"/>
      <c r="O5117" s="74"/>
      <c r="P5117" s="74"/>
      <c r="Q5117" s="139"/>
    </row>
    <row r="5118" spans="1:17" x14ac:dyDescent="0.2">
      <c r="A5118" s="357"/>
      <c r="B5118" s="347"/>
      <c r="C5118" s="580"/>
      <c r="D5118" s="349"/>
      <c r="E5118" s="349"/>
      <c r="F5118" s="350"/>
      <c r="G5118" s="349"/>
      <c r="H5118" s="349"/>
      <c r="I5118" s="351"/>
      <c r="J5118" s="352"/>
      <c r="K5118" s="352"/>
      <c r="L5118" s="353"/>
      <c r="M5118" s="352"/>
      <c r="N5118" s="371"/>
      <c r="O5118" s="74"/>
      <c r="P5118" s="74"/>
      <c r="Q5118" s="139"/>
    </row>
    <row r="5119" spans="1:17" x14ac:dyDescent="0.2">
      <c r="A5119" s="357"/>
      <c r="B5119" s="347"/>
      <c r="C5119" s="580"/>
      <c r="D5119" s="349"/>
      <c r="E5119" s="349"/>
      <c r="F5119" s="350"/>
      <c r="G5119" s="349"/>
      <c r="H5119" s="349"/>
      <c r="I5119" s="351"/>
      <c r="J5119" s="352"/>
      <c r="K5119" s="352"/>
      <c r="L5119" s="353"/>
      <c r="M5119" s="352"/>
      <c r="N5119" s="371"/>
      <c r="O5119" s="74"/>
      <c r="P5119" s="74"/>
      <c r="Q5119" s="139"/>
    </row>
    <row r="5120" spans="1:17" x14ac:dyDescent="0.2">
      <c r="A5120" s="357"/>
      <c r="B5120" s="347"/>
      <c r="C5120" s="580"/>
      <c r="D5120" s="349"/>
      <c r="E5120" s="349"/>
      <c r="F5120" s="350"/>
      <c r="G5120" s="349"/>
      <c r="H5120" s="349"/>
      <c r="I5120" s="351"/>
      <c r="J5120" s="352"/>
      <c r="K5120" s="352"/>
      <c r="L5120" s="353"/>
      <c r="M5120" s="352"/>
      <c r="N5120" s="371"/>
      <c r="O5120" s="74"/>
      <c r="P5120" s="74"/>
      <c r="Q5120" s="139"/>
    </row>
    <row r="5121" spans="1:17" x14ac:dyDescent="0.2">
      <c r="A5121" s="357"/>
      <c r="B5121" s="347"/>
      <c r="C5121" s="580"/>
      <c r="D5121" s="349"/>
      <c r="E5121" s="349"/>
      <c r="F5121" s="350"/>
      <c r="G5121" s="349"/>
      <c r="H5121" s="349"/>
      <c r="I5121" s="351"/>
      <c r="J5121" s="352"/>
      <c r="K5121" s="352"/>
      <c r="L5121" s="353"/>
      <c r="M5121" s="352"/>
      <c r="N5121" s="371"/>
      <c r="O5121" s="74"/>
      <c r="P5121" s="74"/>
      <c r="Q5121" s="139"/>
    </row>
    <row r="5122" spans="1:17" x14ac:dyDescent="0.2">
      <c r="A5122" s="357"/>
      <c r="B5122" s="347"/>
      <c r="C5122" s="580"/>
      <c r="D5122" s="349"/>
      <c r="E5122" s="349"/>
      <c r="F5122" s="350"/>
      <c r="G5122" s="349"/>
      <c r="H5122" s="349"/>
      <c r="I5122" s="351"/>
      <c r="J5122" s="352"/>
      <c r="K5122" s="352"/>
      <c r="L5122" s="353"/>
      <c r="M5122" s="352"/>
      <c r="N5122" s="371"/>
      <c r="O5122" s="74"/>
      <c r="P5122" s="74"/>
      <c r="Q5122" s="139"/>
    </row>
    <row r="5123" spans="1:17" x14ac:dyDescent="0.2">
      <c r="A5123" s="357"/>
      <c r="B5123" s="347"/>
      <c r="C5123" s="580"/>
      <c r="D5123" s="349"/>
      <c r="E5123" s="349"/>
      <c r="F5123" s="350"/>
      <c r="G5123" s="349"/>
      <c r="H5123" s="349"/>
      <c r="I5123" s="351"/>
      <c r="J5123" s="352"/>
      <c r="K5123" s="352"/>
      <c r="L5123" s="353"/>
      <c r="M5123" s="352"/>
      <c r="N5123" s="371"/>
      <c r="O5123" s="74"/>
      <c r="P5123" s="74"/>
      <c r="Q5123" s="139"/>
    </row>
    <row r="5124" spans="1:17" x14ac:dyDescent="0.2">
      <c r="A5124" s="357"/>
      <c r="B5124" s="347"/>
      <c r="C5124" s="580"/>
      <c r="D5124" s="349"/>
      <c r="E5124" s="349"/>
      <c r="F5124" s="350"/>
      <c r="G5124" s="349"/>
      <c r="H5124" s="349"/>
      <c r="I5124" s="351"/>
      <c r="J5124" s="352"/>
      <c r="K5124" s="352"/>
      <c r="L5124" s="353"/>
      <c r="M5124" s="352"/>
      <c r="N5124" s="371"/>
      <c r="O5124" s="74"/>
      <c r="P5124" s="74"/>
      <c r="Q5124" s="139"/>
    </row>
    <row r="5125" spans="1:17" x14ac:dyDescent="0.2">
      <c r="A5125" s="357"/>
      <c r="B5125" s="347"/>
      <c r="C5125" s="580"/>
      <c r="D5125" s="349"/>
      <c r="E5125" s="349"/>
      <c r="F5125" s="350"/>
      <c r="G5125" s="349"/>
      <c r="H5125" s="349"/>
      <c r="I5125" s="351"/>
      <c r="J5125" s="352"/>
      <c r="K5125" s="352"/>
      <c r="L5125" s="353"/>
      <c r="M5125" s="352"/>
      <c r="N5125" s="371"/>
      <c r="O5125" s="74"/>
      <c r="P5125" s="74"/>
      <c r="Q5125" s="139"/>
    </row>
    <row r="5126" spans="1:17" x14ac:dyDescent="0.2">
      <c r="A5126" s="357"/>
      <c r="B5126" s="347"/>
      <c r="C5126" s="580"/>
      <c r="D5126" s="349"/>
      <c r="E5126" s="349"/>
      <c r="F5126" s="350"/>
      <c r="G5126" s="349"/>
      <c r="H5126" s="349"/>
      <c r="I5126" s="351"/>
      <c r="J5126" s="352"/>
      <c r="K5126" s="352"/>
      <c r="L5126" s="353"/>
      <c r="M5126" s="352"/>
      <c r="N5126" s="371"/>
      <c r="O5126" s="74"/>
      <c r="P5126" s="74"/>
      <c r="Q5126" s="139"/>
    </row>
    <row r="5127" spans="1:17" x14ac:dyDescent="0.2">
      <c r="A5127" s="357"/>
      <c r="B5127" s="347"/>
      <c r="C5127" s="580"/>
      <c r="D5127" s="349"/>
      <c r="E5127" s="349"/>
      <c r="F5127" s="350"/>
      <c r="G5127" s="349"/>
      <c r="H5127" s="349"/>
      <c r="I5127" s="351"/>
      <c r="J5127" s="352"/>
      <c r="K5127" s="352"/>
      <c r="L5127" s="353"/>
      <c r="M5127" s="352"/>
      <c r="N5127" s="371"/>
      <c r="O5127" s="74"/>
      <c r="P5127" s="74"/>
      <c r="Q5127" s="139"/>
    </row>
    <row r="5128" spans="1:17" x14ac:dyDescent="0.2">
      <c r="A5128" s="357"/>
      <c r="B5128" s="347"/>
      <c r="C5128" s="580"/>
      <c r="D5128" s="349"/>
      <c r="E5128" s="349"/>
      <c r="F5128" s="350"/>
      <c r="G5128" s="349"/>
      <c r="H5128" s="349"/>
      <c r="I5128" s="351"/>
      <c r="J5128" s="352"/>
      <c r="K5128" s="352"/>
      <c r="L5128" s="353"/>
      <c r="M5128" s="352"/>
      <c r="N5128" s="371"/>
      <c r="O5128" s="74"/>
      <c r="P5128" s="74"/>
      <c r="Q5128" s="139"/>
    </row>
    <row r="5129" spans="1:17" x14ac:dyDescent="0.2">
      <c r="A5129" s="357"/>
      <c r="B5129" s="347"/>
      <c r="C5129" s="580"/>
      <c r="D5129" s="349"/>
      <c r="E5129" s="349"/>
      <c r="F5129" s="350"/>
      <c r="G5129" s="349"/>
      <c r="H5129" s="349"/>
      <c r="I5129" s="351"/>
      <c r="J5129" s="352"/>
      <c r="K5129" s="352"/>
      <c r="L5129" s="353"/>
      <c r="M5129" s="352"/>
      <c r="N5129" s="371"/>
      <c r="O5129" s="74"/>
      <c r="P5129" s="74"/>
      <c r="Q5129" s="139"/>
    </row>
    <row r="5130" spans="1:17" x14ac:dyDescent="0.2">
      <c r="A5130" s="357"/>
      <c r="B5130" s="347"/>
      <c r="C5130" s="580"/>
      <c r="D5130" s="349"/>
      <c r="E5130" s="349"/>
      <c r="F5130" s="350"/>
      <c r="G5130" s="349"/>
      <c r="H5130" s="349"/>
      <c r="I5130" s="351"/>
      <c r="J5130" s="352"/>
      <c r="K5130" s="352"/>
      <c r="L5130" s="353"/>
      <c r="M5130" s="352"/>
      <c r="N5130" s="371"/>
      <c r="O5130" s="74"/>
      <c r="P5130" s="74"/>
      <c r="Q5130" s="139"/>
    </row>
    <row r="5131" spans="1:17" x14ac:dyDescent="0.2">
      <c r="A5131" s="357"/>
      <c r="B5131" s="347"/>
      <c r="C5131" s="580"/>
      <c r="D5131" s="349"/>
      <c r="E5131" s="349"/>
      <c r="F5131" s="350"/>
      <c r="G5131" s="349"/>
      <c r="H5131" s="349"/>
      <c r="I5131" s="351"/>
      <c r="J5131" s="352"/>
      <c r="K5131" s="352"/>
      <c r="L5131" s="353"/>
      <c r="M5131" s="352"/>
      <c r="N5131" s="371"/>
      <c r="O5131" s="74"/>
      <c r="P5131" s="74"/>
      <c r="Q5131" s="139"/>
    </row>
    <row r="5132" spans="1:17" x14ac:dyDescent="0.2">
      <c r="A5132" s="357"/>
      <c r="B5132" s="347"/>
      <c r="C5132" s="580"/>
      <c r="D5132" s="349"/>
      <c r="E5132" s="349"/>
      <c r="F5132" s="350"/>
      <c r="G5132" s="349"/>
      <c r="H5132" s="349"/>
      <c r="I5132" s="351"/>
      <c r="J5132" s="352"/>
      <c r="K5132" s="352"/>
      <c r="L5132" s="353"/>
      <c r="M5132" s="352"/>
      <c r="N5132" s="371"/>
      <c r="O5132" s="74"/>
      <c r="P5132" s="74"/>
      <c r="Q5132" s="139"/>
    </row>
    <row r="5133" spans="1:17" x14ac:dyDescent="0.2">
      <c r="A5133" s="357"/>
      <c r="B5133" s="347"/>
      <c r="C5133" s="580"/>
      <c r="D5133" s="349"/>
      <c r="E5133" s="349"/>
      <c r="F5133" s="350"/>
      <c r="G5133" s="349"/>
      <c r="H5133" s="349"/>
      <c r="I5133" s="351"/>
      <c r="J5133" s="352"/>
      <c r="K5133" s="352"/>
      <c r="L5133" s="353"/>
      <c r="M5133" s="352"/>
      <c r="N5133" s="371"/>
      <c r="O5133" s="74"/>
      <c r="P5133" s="74"/>
      <c r="Q5133" s="139"/>
    </row>
    <row r="5134" spans="1:17" x14ac:dyDescent="0.2">
      <c r="A5134" s="357"/>
      <c r="B5134" s="347"/>
      <c r="C5134" s="580"/>
      <c r="D5134" s="349"/>
      <c r="E5134" s="349"/>
      <c r="F5134" s="350"/>
      <c r="G5134" s="349"/>
      <c r="H5134" s="349"/>
      <c r="I5134" s="351"/>
      <c r="J5134" s="352"/>
      <c r="K5134" s="352"/>
      <c r="L5134" s="353"/>
      <c r="M5134" s="352"/>
      <c r="N5134" s="371"/>
      <c r="O5134" s="74"/>
      <c r="P5134" s="74"/>
      <c r="Q5134" s="139"/>
    </row>
    <row r="5135" spans="1:17" x14ac:dyDescent="0.2">
      <c r="A5135" s="357"/>
      <c r="B5135" s="347"/>
      <c r="C5135" s="580"/>
      <c r="D5135" s="349"/>
      <c r="E5135" s="349"/>
      <c r="F5135" s="350"/>
      <c r="G5135" s="349"/>
      <c r="H5135" s="349"/>
      <c r="I5135" s="351"/>
      <c r="J5135" s="352"/>
      <c r="K5135" s="352"/>
      <c r="L5135" s="353"/>
      <c r="M5135" s="352"/>
      <c r="N5135" s="371"/>
      <c r="O5135" s="74"/>
      <c r="P5135" s="74"/>
      <c r="Q5135" s="139"/>
    </row>
    <row r="5136" spans="1:17" x14ac:dyDescent="0.2">
      <c r="A5136" s="357"/>
      <c r="B5136" s="347"/>
      <c r="C5136" s="580"/>
      <c r="D5136" s="349"/>
      <c r="E5136" s="349"/>
      <c r="F5136" s="350"/>
      <c r="G5136" s="349"/>
      <c r="H5136" s="349"/>
      <c r="I5136" s="351"/>
      <c r="J5136" s="352"/>
      <c r="K5136" s="352"/>
      <c r="L5136" s="353"/>
      <c r="M5136" s="352"/>
      <c r="N5136" s="371"/>
      <c r="O5136" s="74"/>
      <c r="P5136" s="74"/>
      <c r="Q5136" s="139"/>
    </row>
    <row r="5137" spans="1:17" x14ac:dyDescent="0.2">
      <c r="A5137" s="357"/>
      <c r="B5137" s="347"/>
      <c r="C5137" s="580"/>
      <c r="D5137" s="349"/>
      <c r="E5137" s="349"/>
      <c r="F5137" s="350"/>
      <c r="G5137" s="349"/>
      <c r="H5137" s="349"/>
      <c r="I5137" s="351"/>
      <c r="J5137" s="352"/>
      <c r="K5137" s="352"/>
      <c r="L5137" s="353"/>
      <c r="M5137" s="352"/>
      <c r="N5137" s="371"/>
      <c r="O5137" s="74"/>
      <c r="P5137" s="74"/>
      <c r="Q5137" s="139"/>
    </row>
    <row r="5138" spans="1:17" x14ac:dyDescent="0.2">
      <c r="A5138" s="357"/>
      <c r="B5138" s="347"/>
      <c r="C5138" s="580"/>
      <c r="D5138" s="349"/>
      <c r="E5138" s="349"/>
      <c r="F5138" s="350"/>
      <c r="G5138" s="349"/>
      <c r="H5138" s="349"/>
      <c r="I5138" s="351"/>
      <c r="J5138" s="352"/>
      <c r="K5138" s="352"/>
      <c r="L5138" s="353"/>
      <c r="M5138" s="352"/>
      <c r="N5138" s="371"/>
      <c r="O5138" s="74"/>
      <c r="P5138" s="74"/>
      <c r="Q5138" s="139"/>
    </row>
    <row r="5139" spans="1:17" x14ac:dyDescent="0.2">
      <c r="A5139" s="357"/>
      <c r="B5139" s="347"/>
      <c r="C5139" s="580"/>
      <c r="D5139" s="349"/>
      <c r="E5139" s="349"/>
      <c r="F5139" s="350"/>
      <c r="G5139" s="349"/>
      <c r="H5139" s="349"/>
      <c r="I5139" s="351"/>
      <c r="J5139" s="352"/>
      <c r="K5139" s="352"/>
      <c r="L5139" s="353"/>
      <c r="M5139" s="352"/>
      <c r="N5139" s="371"/>
      <c r="O5139" s="74"/>
      <c r="P5139" s="74"/>
      <c r="Q5139" s="139"/>
    </row>
    <row r="5140" spans="1:17" x14ac:dyDescent="0.2">
      <c r="A5140" s="357"/>
      <c r="B5140" s="347"/>
      <c r="C5140" s="580"/>
      <c r="D5140" s="349"/>
      <c r="E5140" s="349"/>
      <c r="F5140" s="350"/>
      <c r="G5140" s="349"/>
      <c r="H5140" s="349"/>
      <c r="I5140" s="351"/>
      <c r="J5140" s="352"/>
      <c r="K5140" s="352"/>
      <c r="L5140" s="353"/>
      <c r="M5140" s="352"/>
      <c r="N5140" s="371"/>
      <c r="O5140" s="74"/>
      <c r="P5140" s="74"/>
      <c r="Q5140" s="139"/>
    </row>
    <row r="5141" spans="1:17" x14ac:dyDescent="0.2">
      <c r="A5141" s="357"/>
      <c r="B5141" s="347"/>
      <c r="C5141" s="580"/>
      <c r="D5141" s="349"/>
      <c r="E5141" s="349"/>
      <c r="F5141" s="350"/>
      <c r="G5141" s="349"/>
      <c r="H5141" s="349"/>
      <c r="I5141" s="351"/>
      <c r="J5141" s="352"/>
      <c r="K5141" s="352"/>
      <c r="L5141" s="353"/>
      <c r="M5141" s="352"/>
      <c r="N5141" s="371"/>
      <c r="O5141" s="74"/>
      <c r="P5141" s="74"/>
      <c r="Q5141" s="139"/>
    </row>
    <row r="5142" spans="1:17" x14ac:dyDescent="0.2">
      <c r="A5142" s="357"/>
      <c r="B5142" s="347"/>
      <c r="C5142" s="580"/>
      <c r="D5142" s="349"/>
      <c r="E5142" s="349"/>
      <c r="F5142" s="350"/>
      <c r="G5142" s="349"/>
      <c r="H5142" s="349"/>
      <c r="I5142" s="351"/>
      <c r="J5142" s="352"/>
      <c r="K5142" s="352"/>
      <c r="L5142" s="353"/>
      <c r="M5142" s="352"/>
      <c r="N5142" s="371"/>
      <c r="O5142" s="74"/>
      <c r="P5142" s="74"/>
      <c r="Q5142" s="139"/>
    </row>
    <row r="5143" spans="1:17" x14ac:dyDescent="0.2">
      <c r="A5143" s="357"/>
      <c r="B5143" s="347"/>
      <c r="C5143" s="580"/>
      <c r="D5143" s="349"/>
      <c r="E5143" s="349"/>
      <c r="F5143" s="350"/>
      <c r="G5143" s="349"/>
      <c r="H5143" s="349"/>
      <c r="I5143" s="351"/>
      <c r="J5143" s="352"/>
      <c r="K5143" s="352"/>
      <c r="L5143" s="353"/>
      <c r="M5143" s="352"/>
      <c r="N5143" s="371"/>
      <c r="O5143" s="74"/>
      <c r="P5143" s="74"/>
      <c r="Q5143" s="139"/>
    </row>
    <row r="5144" spans="1:17" x14ac:dyDescent="0.2">
      <c r="A5144" s="357"/>
      <c r="B5144" s="347"/>
      <c r="C5144" s="580"/>
      <c r="D5144" s="349"/>
      <c r="E5144" s="349"/>
      <c r="F5144" s="350"/>
      <c r="G5144" s="349"/>
      <c r="H5144" s="349"/>
      <c r="I5144" s="351"/>
      <c r="J5144" s="352"/>
      <c r="K5144" s="352"/>
      <c r="L5144" s="353"/>
      <c r="M5144" s="352"/>
      <c r="N5144" s="371"/>
      <c r="O5144" s="74"/>
      <c r="P5144" s="74"/>
      <c r="Q5144" s="139"/>
    </row>
    <row r="5145" spans="1:17" x14ac:dyDescent="0.2">
      <c r="A5145" s="357"/>
      <c r="B5145" s="347"/>
      <c r="C5145" s="580"/>
      <c r="D5145" s="349"/>
      <c r="E5145" s="349"/>
      <c r="F5145" s="350"/>
      <c r="G5145" s="349"/>
      <c r="H5145" s="349"/>
      <c r="I5145" s="351"/>
      <c r="J5145" s="352"/>
      <c r="K5145" s="352"/>
      <c r="L5145" s="353"/>
      <c r="M5145" s="352"/>
      <c r="N5145" s="371"/>
      <c r="O5145" s="74"/>
      <c r="P5145" s="74"/>
      <c r="Q5145" s="139"/>
    </row>
    <row r="5146" spans="1:17" x14ac:dyDescent="0.2">
      <c r="A5146" s="357"/>
      <c r="B5146" s="347"/>
      <c r="C5146" s="580"/>
      <c r="D5146" s="349"/>
      <c r="E5146" s="349"/>
      <c r="F5146" s="350"/>
      <c r="G5146" s="349"/>
      <c r="H5146" s="349"/>
      <c r="I5146" s="351"/>
      <c r="J5146" s="352"/>
      <c r="K5146" s="352"/>
      <c r="L5146" s="353"/>
      <c r="M5146" s="352"/>
      <c r="N5146" s="371"/>
      <c r="O5146" s="74"/>
      <c r="P5146" s="74"/>
      <c r="Q5146" s="139"/>
    </row>
    <row r="5147" spans="1:17" x14ac:dyDescent="0.2">
      <c r="A5147" s="357"/>
      <c r="B5147" s="347"/>
      <c r="C5147" s="580"/>
      <c r="D5147" s="349"/>
      <c r="E5147" s="349"/>
      <c r="F5147" s="350"/>
      <c r="G5147" s="349"/>
      <c r="H5147" s="349"/>
      <c r="I5147" s="351"/>
      <c r="J5147" s="352"/>
      <c r="K5147" s="352"/>
      <c r="L5147" s="353"/>
      <c r="M5147" s="352"/>
      <c r="N5147" s="371"/>
      <c r="O5147" s="74"/>
      <c r="P5147" s="74"/>
      <c r="Q5147" s="139"/>
    </row>
    <row r="5148" spans="1:17" x14ac:dyDescent="0.2">
      <c r="A5148" s="357"/>
      <c r="B5148" s="347"/>
      <c r="C5148" s="580"/>
      <c r="D5148" s="349"/>
      <c r="E5148" s="349"/>
      <c r="F5148" s="350"/>
      <c r="G5148" s="349"/>
      <c r="H5148" s="349"/>
      <c r="I5148" s="351"/>
      <c r="J5148" s="352"/>
      <c r="K5148" s="352"/>
      <c r="L5148" s="353"/>
      <c r="M5148" s="352"/>
      <c r="N5148" s="371"/>
      <c r="O5148" s="74"/>
      <c r="P5148" s="74"/>
      <c r="Q5148" s="139"/>
    </row>
    <row r="5149" spans="1:17" x14ac:dyDescent="0.2">
      <c r="A5149" s="357"/>
      <c r="B5149" s="347"/>
      <c r="C5149" s="580"/>
      <c r="D5149" s="349"/>
      <c r="E5149" s="349"/>
      <c r="F5149" s="350"/>
      <c r="G5149" s="349"/>
      <c r="H5149" s="349"/>
      <c r="I5149" s="351"/>
      <c r="J5149" s="352"/>
      <c r="K5149" s="352"/>
      <c r="L5149" s="353"/>
      <c r="M5149" s="352"/>
      <c r="N5149" s="371"/>
      <c r="O5149" s="74"/>
      <c r="P5149" s="74"/>
      <c r="Q5149" s="139"/>
    </row>
    <row r="5150" spans="1:17" x14ac:dyDescent="0.2">
      <c r="A5150" s="357"/>
      <c r="B5150" s="347"/>
      <c r="C5150" s="580"/>
      <c r="D5150" s="349"/>
      <c r="E5150" s="349"/>
      <c r="F5150" s="350"/>
      <c r="G5150" s="349"/>
      <c r="H5150" s="349"/>
      <c r="I5150" s="351"/>
      <c r="J5150" s="352"/>
      <c r="K5150" s="352"/>
      <c r="L5150" s="353"/>
      <c r="M5150" s="352"/>
      <c r="N5150" s="371"/>
      <c r="O5150" s="74"/>
      <c r="P5150" s="74"/>
      <c r="Q5150" s="139"/>
    </row>
    <row r="5151" spans="1:17" x14ac:dyDescent="0.2">
      <c r="A5151" s="357"/>
      <c r="B5151" s="347"/>
      <c r="C5151" s="580"/>
      <c r="D5151" s="349"/>
      <c r="E5151" s="349"/>
      <c r="F5151" s="350"/>
      <c r="G5151" s="349"/>
      <c r="H5151" s="349"/>
      <c r="I5151" s="351"/>
      <c r="J5151" s="352"/>
      <c r="K5151" s="352"/>
      <c r="L5151" s="353"/>
      <c r="M5151" s="352"/>
      <c r="N5151" s="371"/>
      <c r="O5151" s="74"/>
      <c r="P5151" s="74"/>
      <c r="Q5151" s="139"/>
    </row>
    <row r="5152" spans="1:17" x14ac:dyDescent="0.2">
      <c r="A5152" s="357"/>
      <c r="B5152" s="347"/>
      <c r="C5152" s="580"/>
      <c r="D5152" s="349"/>
      <c r="E5152" s="349"/>
      <c r="F5152" s="350"/>
      <c r="G5152" s="349"/>
      <c r="H5152" s="349"/>
      <c r="I5152" s="351"/>
      <c r="J5152" s="352"/>
      <c r="K5152" s="352"/>
      <c r="L5152" s="353"/>
      <c r="M5152" s="352"/>
      <c r="N5152" s="371"/>
      <c r="O5152" s="74"/>
      <c r="P5152" s="74"/>
      <c r="Q5152" s="139"/>
    </row>
    <row r="5153" spans="1:17" x14ac:dyDescent="0.2">
      <c r="A5153" s="357"/>
      <c r="B5153" s="347"/>
      <c r="C5153" s="580"/>
      <c r="D5153" s="349"/>
      <c r="E5153" s="349"/>
      <c r="F5153" s="350"/>
      <c r="G5153" s="349"/>
      <c r="H5153" s="349"/>
      <c r="I5153" s="351"/>
      <c r="J5153" s="352"/>
      <c r="K5153" s="352"/>
      <c r="L5153" s="353"/>
      <c r="M5153" s="352"/>
      <c r="N5153" s="371"/>
      <c r="O5153" s="74"/>
      <c r="P5153" s="74"/>
      <c r="Q5153" s="139"/>
    </row>
    <row r="5154" spans="1:17" x14ac:dyDescent="0.2">
      <c r="A5154" s="357"/>
      <c r="B5154" s="347"/>
      <c r="C5154" s="580"/>
      <c r="D5154" s="349"/>
      <c r="E5154" s="349"/>
      <c r="F5154" s="350"/>
      <c r="G5154" s="349"/>
      <c r="H5154" s="349"/>
      <c r="I5154" s="351"/>
      <c r="J5154" s="352"/>
      <c r="K5154" s="352"/>
      <c r="L5154" s="353"/>
      <c r="M5154" s="352"/>
      <c r="N5154" s="371"/>
      <c r="O5154" s="74"/>
      <c r="P5154" s="74"/>
      <c r="Q5154" s="139"/>
    </row>
    <row r="5155" spans="1:17" x14ac:dyDescent="0.2">
      <c r="A5155" s="357"/>
      <c r="B5155" s="347"/>
      <c r="C5155" s="580"/>
      <c r="D5155" s="349"/>
      <c r="E5155" s="349"/>
      <c r="F5155" s="350"/>
      <c r="G5155" s="349"/>
      <c r="H5155" s="349"/>
      <c r="I5155" s="351"/>
      <c r="J5155" s="352"/>
      <c r="K5155" s="352"/>
      <c r="L5155" s="353"/>
      <c r="M5155" s="352"/>
      <c r="N5155" s="371"/>
      <c r="O5155" s="74"/>
      <c r="P5155" s="74"/>
      <c r="Q5155" s="139"/>
    </row>
    <row r="5156" spans="1:17" x14ac:dyDescent="0.2">
      <c r="A5156" s="357"/>
      <c r="B5156" s="347"/>
      <c r="C5156" s="580"/>
      <c r="D5156" s="349"/>
      <c r="E5156" s="349"/>
      <c r="F5156" s="350"/>
      <c r="G5156" s="349"/>
      <c r="H5156" s="349"/>
      <c r="I5156" s="351"/>
      <c r="J5156" s="352"/>
      <c r="K5156" s="352"/>
      <c r="L5156" s="353"/>
      <c r="M5156" s="352"/>
      <c r="N5156" s="371"/>
      <c r="O5156" s="74"/>
      <c r="P5156" s="74"/>
      <c r="Q5156" s="139"/>
    </row>
    <row r="5157" spans="1:17" x14ac:dyDescent="0.2">
      <c r="A5157" s="357"/>
      <c r="B5157" s="347"/>
      <c r="C5157" s="580"/>
      <c r="D5157" s="349"/>
      <c r="E5157" s="349"/>
      <c r="F5157" s="350"/>
      <c r="G5157" s="349"/>
      <c r="H5157" s="349"/>
      <c r="I5157" s="351"/>
      <c r="J5157" s="352"/>
      <c r="K5157" s="352"/>
      <c r="L5157" s="353"/>
      <c r="M5157" s="352"/>
      <c r="N5157" s="371"/>
      <c r="O5157" s="74"/>
      <c r="P5157" s="74"/>
      <c r="Q5157" s="139"/>
    </row>
    <row r="5158" spans="1:17" x14ac:dyDescent="0.2">
      <c r="A5158" s="357"/>
      <c r="B5158" s="347"/>
      <c r="C5158" s="580"/>
      <c r="D5158" s="349"/>
      <c r="E5158" s="349"/>
      <c r="F5158" s="350"/>
      <c r="G5158" s="349"/>
      <c r="H5158" s="349"/>
      <c r="I5158" s="351"/>
      <c r="J5158" s="352"/>
      <c r="K5158" s="352"/>
      <c r="L5158" s="353"/>
      <c r="M5158" s="352"/>
      <c r="N5158" s="371"/>
      <c r="O5158" s="74"/>
      <c r="P5158" s="74"/>
      <c r="Q5158" s="139"/>
    </row>
    <row r="5159" spans="1:17" x14ac:dyDescent="0.2">
      <c r="A5159" s="357"/>
      <c r="B5159" s="347"/>
      <c r="C5159" s="580"/>
      <c r="D5159" s="349"/>
      <c r="E5159" s="349"/>
      <c r="F5159" s="350"/>
      <c r="G5159" s="349"/>
      <c r="H5159" s="349"/>
      <c r="I5159" s="351"/>
      <c r="J5159" s="352"/>
      <c r="K5159" s="352"/>
      <c r="L5159" s="353"/>
      <c r="M5159" s="352"/>
      <c r="N5159" s="371"/>
      <c r="O5159" s="74"/>
      <c r="P5159" s="74"/>
      <c r="Q5159" s="139"/>
    </row>
    <row r="5160" spans="1:17" x14ac:dyDescent="0.2">
      <c r="A5160" s="357"/>
      <c r="B5160" s="347"/>
      <c r="C5160" s="580"/>
      <c r="D5160" s="349"/>
      <c r="E5160" s="349"/>
      <c r="F5160" s="350"/>
      <c r="G5160" s="349"/>
      <c r="H5160" s="349"/>
      <c r="I5160" s="351"/>
      <c r="J5160" s="352"/>
      <c r="K5160" s="352"/>
      <c r="L5160" s="353"/>
      <c r="M5160" s="352"/>
      <c r="N5160" s="371"/>
      <c r="O5160" s="74"/>
      <c r="P5160" s="74"/>
      <c r="Q5160" s="139"/>
    </row>
    <row r="5161" spans="1:17" x14ac:dyDescent="0.2">
      <c r="A5161" s="357"/>
      <c r="B5161" s="347"/>
      <c r="C5161" s="580"/>
      <c r="D5161" s="349"/>
      <c r="E5161" s="349"/>
      <c r="F5161" s="350"/>
      <c r="G5161" s="349"/>
      <c r="H5161" s="349"/>
      <c r="I5161" s="351"/>
      <c r="J5161" s="352"/>
      <c r="K5161" s="352"/>
      <c r="L5161" s="353"/>
      <c r="M5161" s="352"/>
      <c r="N5161" s="371"/>
      <c r="O5161" s="74"/>
      <c r="P5161" s="74"/>
      <c r="Q5161" s="139"/>
    </row>
    <row r="5162" spans="1:17" x14ac:dyDescent="0.2">
      <c r="A5162" s="357"/>
      <c r="B5162" s="347"/>
      <c r="C5162" s="580"/>
      <c r="D5162" s="349"/>
      <c r="E5162" s="349"/>
      <c r="F5162" s="350"/>
      <c r="G5162" s="349"/>
      <c r="H5162" s="349"/>
      <c r="I5162" s="351"/>
      <c r="J5162" s="352"/>
      <c r="K5162" s="352"/>
      <c r="L5162" s="353"/>
      <c r="M5162" s="352"/>
      <c r="N5162" s="371"/>
      <c r="O5162" s="74"/>
      <c r="P5162" s="74"/>
      <c r="Q5162" s="139"/>
    </row>
    <row r="5163" spans="1:17" x14ac:dyDescent="0.2">
      <c r="A5163" s="357"/>
      <c r="B5163" s="347"/>
      <c r="C5163" s="580"/>
      <c r="D5163" s="349"/>
      <c r="E5163" s="349"/>
      <c r="F5163" s="350"/>
      <c r="G5163" s="349"/>
      <c r="H5163" s="349"/>
      <c r="I5163" s="351"/>
      <c r="J5163" s="352"/>
      <c r="K5163" s="352"/>
      <c r="L5163" s="353"/>
      <c r="M5163" s="352"/>
      <c r="N5163" s="371"/>
      <c r="O5163" s="74"/>
      <c r="P5163" s="74"/>
      <c r="Q5163" s="139"/>
    </row>
    <row r="5164" spans="1:17" x14ac:dyDescent="0.2">
      <c r="A5164" s="357"/>
      <c r="B5164" s="347"/>
      <c r="C5164" s="580"/>
      <c r="D5164" s="349"/>
      <c r="E5164" s="349"/>
      <c r="F5164" s="350"/>
      <c r="G5164" s="349"/>
      <c r="H5164" s="349"/>
      <c r="I5164" s="351"/>
      <c r="J5164" s="352"/>
      <c r="K5164" s="352"/>
      <c r="L5164" s="353"/>
      <c r="M5164" s="352"/>
      <c r="N5164" s="371"/>
      <c r="O5164" s="74"/>
      <c r="P5164" s="74"/>
      <c r="Q5164" s="139"/>
    </row>
    <row r="5165" spans="1:17" x14ac:dyDescent="0.2">
      <c r="A5165" s="357"/>
      <c r="B5165" s="347"/>
      <c r="C5165" s="580"/>
      <c r="D5165" s="349"/>
      <c r="E5165" s="349"/>
      <c r="F5165" s="350"/>
      <c r="G5165" s="349"/>
      <c r="H5165" s="349"/>
      <c r="I5165" s="351"/>
      <c r="J5165" s="352"/>
      <c r="K5165" s="352"/>
      <c r="L5165" s="353"/>
      <c r="M5165" s="352"/>
      <c r="N5165" s="371"/>
      <c r="O5165" s="74"/>
      <c r="P5165" s="74"/>
      <c r="Q5165" s="139"/>
    </row>
    <row r="5166" spans="1:17" x14ac:dyDescent="0.2">
      <c r="A5166" s="357"/>
      <c r="B5166" s="347"/>
      <c r="C5166" s="580"/>
      <c r="D5166" s="349"/>
      <c r="E5166" s="349"/>
      <c r="F5166" s="350"/>
      <c r="G5166" s="349"/>
      <c r="H5166" s="349"/>
      <c r="I5166" s="351"/>
      <c r="J5166" s="352"/>
      <c r="K5166" s="352"/>
      <c r="L5166" s="353"/>
      <c r="M5166" s="352"/>
      <c r="N5166" s="371"/>
      <c r="O5166" s="74"/>
      <c r="P5166" s="74"/>
      <c r="Q5166" s="139"/>
    </row>
    <row r="5167" spans="1:17" x14ac:dyDescent="0.2">
      <c r="A5167" s="357"/>
      <c r="B5167" s="347"/>
      <c r="C5167" s="580"/>
      <c r="D5167" s="349"/>
      <c r="E5167" s="349"/>
      <c r="F5167" s="350"/>
      <c r="G5167" s="349"/>
      <c r="H5167" s="349"/>
      <c r="I5167" s="351"/>
      <c r="J5167" s="352"/>
      <c r="K5167" s="352"/>
      <c r="L5167" s="353"/>
      <c r="M5167" s="352"/>
      <c r="N5167" s="371"/>
      <c r="O5167" s="74"/>
      <c r="P5167" s="74"/>
      <c r="Q5167" s="139"/>
    </row>
    <row r="5168" spans="1:17" x14ac:dyDescent="0.2">
      <c r="A5168" s="357"/>
      <c r="B5168" s="347"/>
      <c r="C5168" s="580"/>
      <c r="D5168" s="349"/>
      <c r="E5168" s="349"/>
      <c r="F5168" s="350"/>
      <c r="G5168" s="349"/>
      <c r="H5168" s="349"/>
      <c r="I5168" s="351"/>
      <c r="J5168" s="352"/>
      <c r="K5168" s="352"/>
      <c r="L5168" s="353"/>
      <c r="M5168" s="352"/>
      <c r="N5168" s="371"/>
      <c r="O5168" s="74"/>
      <c r="P5168" s="74"/>
      <c r="Q5168" s="139"/>
    </row>
    <row r="5169" spans="1:17" x14ac:dyDescent="0.2">
      <c r="A5169" s="357"/>
      <c r="B5169" s="347"/>
      <c r="C5169" s="580"/>
      <c r="D5169" s="349"/>
      <c r="E5169" s="349"/>
      <c r="F5169" s="350"/>
      <c r="G5169" s="349"/>
      <c r="H5169" s="349"/>
      <c r="I5169" s="351"/>
      <c r="J5169" s="352"/>
      <c r="K5169" s="352"/>
      <c r="L5169" s="353"/>
      <c r="M5169" s="352"/>
      <c r="N5169" s="371"/>
      <c r="O5169" s="74"/>
      <c r="P5169" s="74"/>
      <c r="Q5169" s="139"/>
    </row>
    <row r="5170" spans="1:17" x14ac:dyDescent="0.2">
      <c r="A5170" s="357"/>
      <c r="B5170" s="347"/>
      <c r="C5170" s="580"/>
      <c r="D5170" s="349"/>
      <c r="E5170" s="349"/>
      <c r="F5170" s="350"/>
      <c r="G5170" s="349"/>
      <c r="H5170" s="349"/>
      <c r="I5170" s="351"/>
      <c r="J5170" s="352"/>
      <c r="K5170" s="352"/>
      <c r="L5170" s="353"/>
      <c r="M5170" s="352"/>
      <c r="N5170" s="371"/>
      <c r="O5170" s="74"/>
      <c r="P5170" s="74"/>
      <c r="Q5170" s="139"/>
    </row>
    <row r="5171" spans="1:17" x14ac:dyDescent="0.2">
      <c r="A5171" s="357"/>
      <c r="B5171" s="347"/>
      <c r="C5171" s="580"/>
      <c r="D5171" s="349"/>
      <c r="E5171" s="349"/>
      <c r="F5171" s="350"/>
      <c r="G5171" s="349"/>
      <c r="H5171" s="349"/>
      <c r="I5171" s="351"/>
      <c r="J5171" s="352"/>
      <c r="K5171" s="352"/>
      <c r="L5171" s="353"/>
      <c r="M5171" s="352"/>
      <c r="N5171" s="371"/>
      <c r="O5171" s="74"/>
      <c r="P5171" s="74"/>
      <c r="Q5171" s="139"/>
    </row>
    <row r="5172" spans="1:17" x14ac:dyDescent="0.2">
      <c r="A5172" s="357"/>
      <c r="B5172" s="347"/>
      <c r="C5172" s="580"/>
      <c r="D5172" s="349"/>
      <c r="E5172" s="349"/>
      <c r="F5172" s="350"/>
      <c r="G5172" s="349"/>
      <c r="H5172" s="349"/>
      <c r="I5172" s="351"/>
      <c r="J5172" s="352"/>
      <c r="K5172" s="352"/>
      <c r="L5172" s="353"/>
      <c r="M5172" s="352"/>
      <c r="N5172" s="371"/>
      <c r="O5172" s="74"/>
      <c r="P5172" s="74"/>
      <c r="Q5172" s="139"/>
    </row>
    <row r="5173" spans="1:17" x14ac:dyDescent="0.2">
      <c r="A5173" s="357"/>
      <c r="B5173" s="347"/>
      <c r="C5173" s="580"/>
      <c r="D5173" s="349"/>
      <c r="E5173" s="349"/>
      <c r="F5173" s="350"/>
      <c r="G5173" s="349"/>
      <c r="H5173" s="349"/>
      <c r="I5173" s="351"/>
      <c r="J5173" s="352"/>
      <c r="K5173" s="352"/>
      <c r="L5173" s="353"/>
      <c r="M5173" s="352"/>
      <c r="N5173" s="371"/>
      <c r="O5173" s="74"/>
      <c r="P5173" s="74"/>
      <c r="Q5173" s="139"/>
    </row>
    <row r="5174" spans="1:17" x14ac:dyDescent="0.2">
      <c r="A5174" s="357"/>
      <c r="B5174" s="347"/>
      <c r="C5174" s="580"/>
      <c r="D5174" s="349"/>
      <c r="E5174" s="349"/>
      <c r="F5174" s="350"/>
      <c r="G5174" s="349"/>
      <c r="H5174" s="349"/>
      <c r="I5174" s="351"/>
      <c r="J5174" s="352"/>
      <c r="K5174" s="352"/>
      <c r="L5174" s="353"/>
      <c r="M5174" s="352"/>
      <c r="N5174" s="371"/>
      <c r="O5174" s="74"/>
      <c r="P5174" s="74"/>
      <c r="Q5174" s="139"/>
    </row>
    <row r="5175" spans="1:17" x14ac:dyDescent="0.2">
      <c r="A5175" s="357"/>
      <c r="B5175" s="347"/>
      <c r="C5175" s="580"/>
      <c r="D5175" s="349"/>
      <c r="E5175" s="349"/>
      <c r="F5175" s="350"/>
      <c r="G5175" s="349"/>
      <c r="H5175" s="349"/>
      <c r="I5175" s="351"/>
      <c r="J5175" s="352"/>
      <c r="K5175" s="352"/>
      <c r="L5175" s="353"/>
      <c r="M5175" s="352"/>
      <c r="N5175" s="371"/>
      <c r="O5175" s="74"/>
      <c r="P5175" s="74"/>
      <c r="Q5175" s="139"/>
    </row>
    <row r="5176" spans="1:17" x14ac:dyDescent="0.2">
      <c r="A5176" s="357"/>
      <c r="B5176" s="347"/>
      <c r="C5176" s="580"/>
      <c r="D5176" s="349"/>
      <c r="E5176" s="349"/>
      <c r="F5176" s="350"/>
      <c r="G5176" s="349"/>
      <c r="H5176" s="349"/>
      <c r="I5176" s="351"/>
      <c r="J5176" s="352"/>
      <c r="K5176" s="352"/>
      <c r="L5176" s="353"/>
      <c r="M5176" s="352"/>
      <c r="N5176" s="371"/>
      <c r="O5176" s="74"/>
      <c r="P5176" s="74"/>
      <c r="Q5176" s="139"/>
    </row>
    <row r="5177" spans="1:17" x14ac:dyDescent="0.2">
      <c r="A5177" s="357"/>
      <c r="B5177" s="347"/>
      <c r="C5177" s="580"/>
      <c r="D5177" s="349"/>
      <c r="E5177" s="349"/>
      <c r="F5177" s="350"/>
      <c r="G5177" s="349"/>
      <c r="H5177" s="349"/>
      <c r="I5177" s="351"/>
      <c r="J5177" s="352"/>
      <c r="K5177" s="352"/>
      <c r="L5177" s="353"/>
      <c r="M5177" s="352"/>
      <c r="N5177" s="371"/>
      <c r="O5177" s="74"/>
      <c r="P5177" s="74"/>
      <c r="Q5177" s="139"/>
    </row>
    <row r="5178" spans="1:17" x14ac:dyDescent="0.2">
      <c r="A5178" s="357"/>
      <c r="B5178" s="347"/>
      <c r="C5178" s="580"/>
      <c r="D5178" s="349"/>
      <c r="E5178" s="349"/>
      <c r="F5178" s="350"/>
      <c r="G5178" s="349"/>
      <c r="H5178" s="349"/>
      <c r="I5178" s="351"/>
      <c r="J5178" s="352"/>
      <c r="K5178" s="352"/>
      <c r="L5178" s="353"/>
      <c r="M5178" s="352"/>
      <c r="N5178" s="371"/>
      <c r="O5178" s="74"/>
      <c r="P5178" s="74"/>
      <c r="Q5178" s="139"/>
    </row>
    <row r="5179" spans="1:17" x14ac:dyDescent="0.2">
      <c r="A5179" s="357"/>
      <c r="B5179" s="347"/>
      <c r="C5179" s="580"/>
      <c r="D5179" s="349"/>
      <c r="E5179" s="349"/>
      <c r="F5179" s="350"/>
      <c r="G5179" s="349"/>
      <c r="H5179" s="349"/>
      <c r="I5179" s="351"/>
      <c r="J5179" s="352"/>
      <c r="K5179" s="352"/>
      <c r="L5179" s="353"/>
      <c r="M5179" s="352"/>
      <c r="N5179" s="371"/>
      <c r="O5179" s="74"/>
      <c r="P5179" s="74"/>
      <c r="Q5179" s="139"/>
    </row>
    <row r="5180" spans="1:17" x14ac:dyDescent="0.2">
      <c r="A5180" s="357"/>
      <c r="B5180" s="347"/>
      <c r="C5180" s="580"/>
      <c r="D5180" s="349"/>
      <c r="E5180" s="349"/>
      <c r="F5180" s="350"/>
      <c r="G5180" s="349"/>
      <c r="H5180" s="349"/>
      <c r="I5180" s="351"/>
      <c r="J5180" s="352"/>
      <c r="K5180" s="352"/>
      <c r="L5180" s="353"/>
      <c r="M5180" s="352"/>
      <c r="N5180" s="371"/>
      <c r="O5180" s="74"/>
      <c r="P5180" s="74"/>
      <c r="Q5180" s="139"/>
    </row>
    <row r="5181" spans="1:17" x14ac:dyDescent="0.2">
      <c r="A5181" s="357"/>
      <c r="B5181" s="347"/>
      <c r="C5181" s="580"/>
      <c r="D5181" s="349"/>
      <c r="E5181" s="349"/>
      <c r="F5181" s="350"/>
      <c r="G5181" s="349"/>
      <c r="H5181" s="349"/>
      <c r="I5181" s="351"/>
      <c r="J5181" s="352"/>
      <c r="K5181" s="352"/>
      <c r="L5181" s="353"/>
      <c r="M5181" s="352"/>
      <c r="N5181" s="371"/>
      <c r="O5181" s="74"/>
      <c r="P5181" s="74"/>
      <c r="Q5181" s="139"/>
    </row>
    <row r="5182" spans="1:17" x14ac:dyDescent="0.2">
      <c r="A5182" s="357"/>
      <c r="B5182" s="347"/>
      <c r="C5182" s="580"/>
      <c r="D5182" s="349"/>
      <c r="E5182" s="349"/>
      <c r="F5182" s="350"/>
      <c r="G5182" s="349"/>
      <c r="H5182" s="349"/>
      <c r="I5182" s="351"/>
      <c r="J5182" s="352"/>
      <c r="K5182" s="352"/>
      <c r="L5182" s="353"/>
      <c r="M5182" s="352"/>
      <c r="N5182" s="371"/>
      <c r="O5182" s="74"/>
      <c r="P5182" s="74"/>
      <c r="Q5182" s="139"/>
    </row>
    <row r="5183" spans="1:17" x14ac:dyDescent="0.2">
      <c r="A5183" s="357"/>
      <c r="B5183" s="347"/>
      <c r="C5183" s="580"/>
      <c r="D5183" s="349"/>
      <c r="E5183" s="349"/>
      <c r="F5183" s="350"/>
      <c r="G5183" s="349"/>
      <c r="H5183" s="349"/>
      <c r="I5183" s="351"/>
      <c r="J5183" s="352"/>
      <c r="K5183" s="352"/>
      <c r="L5183" s="353"/>
      <c r="M5183" s="352"/>
      <c r="N5183" s="371"/>
      <c r="O5183" s="74"/>
      <c r="P5183" s="74"/>
      <c r="Q5183" s="139"/>
    </row>
    <row r="5184" spans="1:17" x14ac:dyDescent="0.2">
      <c r="A5184" s="357"/>
      <c r="B5184" s="347"/>
      <c r="C5184" s="580"/>
      <c r="D5184" s="349"/>
      <c r="E5184" s="349"/>
      <c r="F5184" s="350"/>
      <c r="G5184" s="349"/>
      <c r="H5184" s="349"/>
      <c r="I5184" s="351"/>
      <c r="J5184" s="352"/>
      <c r="K5184" s="352"/>
      <c r="L5184" s="353"/>
      <c r="M5184" s="352"/>
      <c r="N5184" s="371"/>
      <c r="O5184" s="74"/>
      <c r="P5184" s="74"/>
      <c r="Q5184" s="139"/>
    </row>
    <row r="5185" spans="1:17" x14ac:dyDescent="0.2">
      <c r="A5185" s="357"/>
      <c r="B5185" s="347"/>
      <c r="C5185" s="580"/>
      <c r="D5185" s="349"/>
      <c r="E5185" s="349"/>
      <c r="F5185" s="350"/>
      <c r="G5185" s="349"/>
      <c r="H5185" s="349"/>
      <c r="I5185" s="351"/>
      <c r="J5185" s="352"/>
      <c r="K5185" s="352"/>
      <c r="L5185" s="353"/>
      <c r="M5185" s="352"/>
      <c r="N5185" s="371"/>
      <c r="O5185" s="74"/>
      <c r="P5185" s="74"/>
      <c r="Q5185" s="139"/>
    </row>
    <row r="5186" spans="1:17" x14ac:dyDescent="0.2">
      <c r="A5186" s="357"/>
      <c r="B5186" s="347"/>
      <c r="C5186" s="580"/>
      <c r="D5186" s="349"/>
      <c r="E5186" s="349"/>
      <c r="F5186" s="350"/>
      <c r="G5186" s="349"/>
      <c r="H5186" s="349"/>
      <c r="I5186" s="351"/>
      <c r="J5186" s="352"/>
      <c r="K5186" s="352"/>
      <c r="L5186" s="353"/>
      <c r="M5186" s="352"/>
      <c r="N5186" s="371"/>
      <c r="O5186" s="74"/>
      <c r="P5186" s="74"/>
      <c r="Q5186" s="139"/>
    </row>
    <row r="5187" spans="1:17" x14ac:dyDescent="0.2">
      <c r="A5187" s="357"/>
      <c r="B5187" s="347"/>
      <c r="C5187" s="580"/>
      <c r="D5187" s="349"/>
      <c r="E5187" s="349"/>
      <c r="F5187" s="350"/>
      <c r="G5187" s="349"/>
      <c r="H5187" s="349"/>
      <c r="I5187" s="351"/>
      <c r="J5187" s="352"/>
      <c r="K5187" s="352"/>
      <c r="L5187" s="353"/>
      <c r="M5187" s="352"/>
      <c r="N5187" s="371"/>
      <c r="O5187" s="74"/>
      <c r="P5187" s="74"/>
      <c r="Q5187" s="139"/>
    </row>
    <row r="5188" spans="1:17" x14ac:dyDescent="0.2">
      <c r="A5188" s="357"/>
      <c r="B5188" s="347"/>
      <c r="C5188" s="580"/>
      <c r="D5188" s="349"/>
      <c r="E5188" s="349"/>
      <c r="F5188" s="350"/>
      <c r="G5188" s="349"/>
      <c r="H5188" s="349"/>
      <c r="I5188" s="351"/>
      <c r="J5188" s="352"/>
      <c r="K5188" s="352"/>
      <c r="L5188" s="353"/>
      <c r="M5188" s="352"/>
      <c r="N5188" s="371"/>
      <c r="O5188" s="74"/>
      <c r="P5188" s="74"/>
      <c r="Q5188" s="139"/>
    </row>
    <row r="5189" spans="1:17" x14ac:dyDescent="0.2">
      <c r="A5189" s="357"/>
      <c r="B5189" s="347"/>
      <c r="C5189" s="580"/>
      <c r="D5189" s="349"/>
      <c r="E5189" s="349"/>
      <c r="F5189" s="350"/>
      <c r="G5189" s="349"/>
      <c r="H5189" s="349"/>
      <c r="I5189" s="351"/>
      <c r="J5189" s="352"/>
      <c r="K5189" s="352"/>
      <c r="L5189" s="353"/>
      <c r="M5189" s="352"/>
      <c r="N5189" s="371"/>
      <c r="O5189" s="74"/>
      <c r="P5189" s="74"/>
      <c r="Q5189" s="139"/>
    </row>
    <row r="5190" spans="1:17" x14ac:dyDescent="0.2">
      <c r="A5190" s="357"/>
      <c r="B5190" s="347"/>
      <c r="C5190" s="580"/>
      <c r="D5190" s="349"/>
      <c r="E5190" s="349"/>
      <c r="F5190" s="350"/>
      <c r="G5190" s="349"/>
      <c r="H5190" s="349"/>
      <c r="I5190" s="351"/>
      <c r="J5190" s="352"/>
      <c r="K5190" s="352"/>
      <c r="L5190" s="353"/>
      <c r="M5190" s="352"/>
      <c r="N5190" s="371"/>
      <c r="O5190" s="74"/>
      <c r="P5190" s="74"/>
      <c r="Q5190" s="139"/>
    </row>
    <row r="5191" spans="1:17" x14ac:dyDescent="0.2">
      <c r="A5191" s="357"/>
      <c r="B5191" s="347"/>
      <c r="C5191" s="580"/>
      <c r="D5191" s="349"/>
      <c r="E5191" s="349"/>
      <c r="F5191" s="350"/>
      <c r="G5191" s="349"/>
      <c r="H5191" s="349"/>
      <c r="I5191" s="351"/>
      <c r="J5191" s="352"/>
      <c r="K5191" s="352"/>
      <c r="L5191" s="353"/>
      <c r="M5191" s="352"/>
      <c r="N5191" s="371"/>
      <c r="O5191" s="74"/>
      <c r="P5191" s="74"/>
      <c r="Q5191" s="139"/>
    </row>
    <row r="5192" spans="1:17" x14ac:dyDescent="0.2">
      <c r="A5192" s="357"/>
      <c r="B5192" s="347"/>
      <c r="C5192" s="580"/>
      <c r="D5192" s="349"/>
      <c r="E5192" s="349"/>
      <c r="F5192" s="350"/>
      <c r="G5192" s="349"/>
      <c r="H5192" s="349"/>
      <c r="I5192" s="351"/>
      <c r="J5192" s="352"/>
      <c r="K5192" s="352"/>
      <c r="L5192" s="353"/>
      <c r="M5192" s="352"/>
      <c r="N5192" s="371"/>
      <c r="O5192" s="74"/>
      <c r="P5192" s="74"/>
      <c r="Q5192" s="139"/>
    </row>
    <row r="5193" spans="1:17" x14ac:dyDescent="0.2">
      <c r="A5193" s="357"/>
      <c r="B5193" s="347"/>
      <c r="C5193" s="580"/>
      <c r="D5193" s="349"/>
      <c r="E5193" s="349"/>
      <c r="F5193" s="350"/>
      <c r="G5193" s="349"/>
      <c r="H5193" s="349"/>
      <c r="I5193" s="351"/>
      <c r="J5193" s="352"/>
      <c r="K5193" s="352"/>
      <c r="L5193" s="353"/>
      <c r="M5193" s="352"/>
      <c r="N5193" s="371"/>
      <c r="O5193" s="74"/>
      <c r="P5193" s="74"/>
      <c r="Q5193" s="139"/>
    </row>
    <row r="5194" spans="1:17" x14ac:dyDescent="0.2">
      <c r="A5194" s="357"/>
      <c r="B5194" s="347"/>
      <c r="C5194" s="580"/>
      <c r="D5194" s="349"/>
      <c r="E5194" s="349"/>
      <c r="F5194" s="350"/>
      <c r="G5194" s="349"/>
      <c r="H5194" s="349"/>
      <c r="I5194" s="351"/>
      <c r="J5194" s="352"/>
      <c r="K5194" s="352"/>
      <c r="L5194" s="353"/>
      <c r="M5194" s="352"/>
      <c r="N5194" s="371"/>
      <c r="O5194" s="74"/>
      <c r="P5194" s="74"/>
      <c r="Q5194" s="139"/>
    </row>
    <row r="5195" spans="1:17" x14ac:dyDescent="0.2">
      <c r="A5195" s="357"/>
      <c r="B5195" s="347"/>
      <c r="C5195" s="580"/>
      <c r="D5195" s="349"/>
      <c r="E5195" s="349"/>
      <c r="F5195" s="350"/>
      <c r="G5195" s="349"/>
      <c r="H5195" s="349"/>
      <c r="I5195" s="351"/>
      <c r="J5195" s="352"/>
      <c r="K5195" s="352"/>
      <c r="L5195" s="353"/>
      <c r="M5195" s="352"/>
      <c r="N5195" s="371"/>
      <c r="O5195" s="74"/>
      <c r="P5195" s="74"/>
      <c r="Q5195" s="139"/>
    </row>
    <row r="5196" spans="1:17" x14ac:dyDescent="0.2">
      <c r="A5196" s="357"/>
      <c r="B5196" s="347"/>
      <c r="C5196" s="580"/>
      <c r="D5196" s="349"/>
      <c r="E5196" s="349"/>
      <c r="F5196" s="350"/>
      <c r="G5196" s="349"/>
      <c r="H5196" s="349"/>
      <c r="I5196" s="351"/>
      <c r="J5196" s="352"/>
      <c r="K5196" s="352"/>
      <c r="L5196" s="353"/>
      <c r="M5196" s="352"/>
      <c r="N5196" s="371"/>
      <c r="O5196" s="74"/>
      <c r="P5196" s="74"/>
      <c r="Q5196" s="139"/>
    </row>
    <row r="5197" spans="1:17" x14ac:dyDescent="0.2">
      <c r="A5197" s="357"/>
      <c r="B5197" s="347"/>
      <c r="C5197" s="580"/>
      <c r="D5197" s="349"/>
      <c r="E5197" s="349"/>
      <c r="F5197" s="350"/>
      <c r="G5197" s="349"/>
      <c r="H5197" s="349"/>
      <c r="I5197" s="351"/>
      <c r="J5197" s="352"/>
      <c r="K5197" s="352"/>
      <c r="L5197" s="353"/>
      <c r="M5197" s="352"/>
      <c r="N5197" s="371"/>
      <c r="O5197" s="74"/>
      <c r="P5197" s="74"/>
      <c r="Q5197" s="139"/>
    </row>
    <row r="5198" spans="1:17" x14ac:dyDescent="0.2">
      <c r="A5198" s="357"/>
      <c r="B5198" s="347"/>
      <c r="C5198" s="580"/>
      <c r="D5198" s="349"/>
      <c r="E5198" s="349"/>
      <c r="F5198" s="350"/>
      <c r="G5198" s="349"/>
      <c r="H5198" s="349"/>
      <c r="I5198" s="351"/>
      <c r="J5198" s="352"/>
      <c r="K5198" s="352"/>
      <c r="L5198" s="353"/>
      <c r="M5198" s="352"/>
      <c r="N5198" s="371"/>
      <c r="O5198" s="74"/>
      <c r="P5198" s="74"/>
      <c r="Q5198" s="139"/>
    </row>
    <row r="5199" spans="1:17" x14ac:dyDescent="0.2">
      <c r="A5199" s="357"/>
      <c r="B5199" s="347"/>
      <c r="C5199" s="580"/>
      <c r="D5199" s="349"/>
      <c r="E5199" s="349"/>
      <c r="F5199" s="350"/>
      <c r="G5199" s="349"/>
      <c r="H5199" s="349"/>
      <c r="I5199" s="351"/>
      <c r="J5199" s="352"/>
      <c r="K5199" s="352"/>
      <c r="L5199" s="353"/>
      <c r="M5199" s="352"/>
      <c r="N5199" s="371"/>
      <c r="O5199" s="74"/>
      <c r="P5199" s="74"/>
      <c r="Q5199" s="139"/>
    </row>
    <row r="5200" spans="1:17" x14ac:dyDescent="0.2">
      <c r="A5200" s="357"/>
      <c r="B5200" s="347"/>
      <c r="C5200" s="580"/>
      <c r="D5200" s="349"/>
      <c r="E5200" s="349"/>
      <c r="F5200" s="350"/>
      <c r="G5200" s="349"/>
      <c r="H5200" s="349"/>
      <c r="I5200" s="351"/>
      <c r="J5200" s="352"/>
      <c r="K5200" s="352"/>
      <c r="L5200" s="353"/>
      <c r="M5200" s="352"/>
      <c r="N5200" s="371"/>
      <c r="O5200" s="74"/>
      <c r="P5200" s="74"/>
      <c r="Q5200" s="139"/>
    </row>
    <row r="5201" spans="1:17" x14ac:dyDescent="0.2">
      <c r="A5201" s="357"/>
      <c r="B5201" s="347"/>
      <c r="C5201" s="580"/>
      <c r="D5201" s="349"/>
      <c r="E5201" s="349"/>
      <c r="F5201" s="350"/>
      <c r="G5201" s="349"/>
      <c r="H5201" s="349"/>
      <c r="I5201" s="351"/>
      <c r="J5201" s="352"/>
      <c r="K5201" s="352"/>
      <c r="L5201" s="353"/>
      <c r="M5201" s="352"/>
      <c r="N5201" s="371"/>
      <c r="O5201" s="74"/>
      <c r="P5201" s="74"/>
      <c r="Q5201" s="139"/>
    </row>
    <row r="5202" spans="1:17" x14ac:dyDescent="0.2">
      <c r="A5202" s="357"/>
      <c r="B5202" s="347"/>
      <c r="C5202" s="580"/>
      <c r="D5202" s="349"/>
      <c r="E5202" s="349"/>
      <c r="F5202" s="350"/>
      <c r="G5202" s="349"/>
      <c r="H5202" s="349"/>
      <c r="I5202" s="351"/>
      <c r="J5202" s="352"/>
      <c r="K5202" s="352"/>
      <c r="L5202" s="353"/>
      <c r="M5202" s="352"/>
      <c r="N5202" s="371"/>
      <c r="O5202" s="74"/>
      <c r="P5202" s="74"/>
      <c r="Q5202" s="139"/>
    </row>
    <row r="5203" spans="1:17" x14ac:dyDescent="0.2">
      <c r="A5203" s="357"/>
      <c r="B5203" s="347"/>
      <c r="C5203" s="580"/>
      <c r="D5203" s="349"/>
      <c r="E5203" s="349"/>
      <c r="F5203" s="350"/>
      <c r="G5203" s="349"/>
      <c r="H5203" s="349"/>
      <c r="I5203" s="351"/>
      <c r="J5203" s="352"/>
      <c r="K5203" s="352"/>
      <c r="L5203" s="353"/>
      <c r="M5203" s="352"/>
      <c r="N5203" s="371"/>
      <c r="O5203" s="74"/>
      <c r="P5203" s="74"/>
      <c r="Q5203" s="139"/>
    </row>
    <row r="5204" spans="1:17" x14ac:dyDescent="0.2">
      <c r="A5204" s="357"/>
      <c r="B5204" s="347"/>
      <c r="C5204" s="580"/>
      <c r="D5204" s="349"/>
      <c r="E5204" s="349"/>
      <c r="F5204" s="350"/>
      <c r="G5204" s="349"/>
      <c r="H5204" s="349"/>
      <c r="I5204" s="351"/>
      <c r="J5204" s="352"/>
      <c r="K5204" s="352"/>
      <c r="L5204" s="353"/>
      <c r="M5204" s="352"/>
      <c r="N5204" s="371"/>
      <c r="O5204" s="74"/>
      <c r="P5204" s="74"/>
      <c r="Q5204" s="139"/>
    </row>
    <row r="5205" spans="1:17" x14ac:dyDescent="0.2">
      <c r="A5205" s="357"/>
      <c r="B5205" s="347"/>
      <c r="C5205" s="580"/>
      <c r="D5205" s="349"/>
      <c r="E5205" s="349"/>
      <c r="F5205" s="350"/>
      <c r="G5205" s="349"/>
      <c r="H5205" s="349"/>
      <c r="I5205" s="351"/>
      <c r="J5205" s="352"/>
      <c r="K5205" s="352"/>
      <c r="L5205" s="353"/>
      <c r="M5205" s="352"/>
      <c r="N5205" s="371"/>
      <c r="O5205" s="74"/>
      <c r="P5205" s="74"/>
      <c r="Q5205" s="139"/>
    </row>
    <row r="5206" spans="1:17" x14ac:dyDescent="0.2">
      <c r="A5206" s="357"/>
      <c r="B5206" s="347"/>
      <c r="C5206" s="580"/>
      <c r="D5206" s="349"/>
      <c r="E5206" s="349"/>
      <c r="F5206" s="350"/>
      <c r="G5206" s="349"/>
      <c r="H5206" s="349"/>
      <c r="I5206" s="351"/>
      <c r="J5206" s="352"/>
      <c r="K5206" s="352"/>
      <c r="L5206" s="353"/>
      <c r="M5206" s="352"/>
      <c r="N5206" s="371"/>
      <c r="O5206" s="74"/>
      <c r="P5206" s="74"/>
      <c r="Q5206" s="139"/>
    </row>
    <row r="5207" spans="1:17" x14ac:dyDescent="0.2">
      <c r="A5207" s="357"/>
      <c r="B5207" s="347"/>
      <c r="C5207" s="580"/>
      <c r="D5207" s="349"/>
      <c r="E5207" s="349"/>
      <c r="F5207" s="350"/>
      <c r="G5207" s="349"/>
      <c r="H5207" s="349"/>
      <c r="I5207" s="351"/>
      <c r="J5207" s="352"/>
      <c r="K5207" s="352"/>
      <c r="L5207" s="353"/>
      <c r="M5207" s="352"/>
      <c r="N5207" s="371"/>
      <c r="O5207" s="74"/>
      <c r="P5207" s="74"/>
      <c r="Q5207" s="139"/>
    </row>
    <row r="5208" spans="1:17" x14ac:dyDescent="0.2">
      <c r="A5208" s="357"/>
      <c r="B5208" s="347"/>
      <c r="C5208" s="580"/>
      <c r="D5208" s="349"/>
      <c r="E5208" s="349"/>
      <c r="F5208" s="350"/>
      <c r="G5208" s="349"/>
      <c r="H5208" s="349"/>
      <c r="I5208" s="351"/>
      <c r="J5208" s="352"/>
      <c r="K5208" s="352"/>
      <c r="L5208" s="353"/>
      <c r="M5208" s="352"/>
      <c r="N5208" s="371"/>
      <c r="O5208" s="74"/>
      <c r="P5208" s="74"/>
      <c r="Q5208" s="139"/>
    </row>
    <row r="5209" spans="1:17" x14ac:dyDescent="0.2">
      <c r="A5209" s="357"/>
      <c r="B5209" s="347"/>
      <c r="C5209" s="580"/>
      <c r="D5209" s="349"/>
      <c r="E5209" s="349"/>
      <c r="F5209" s="350"/>
      <c r="G5209" s="349"/>
      <c r="H5209" s="349"/>
      <c r="I5209" s="351"/>
      <c r="J5209" s="352"/>
      <c r="K5209" s="352"/>
      <c r="L5209" s="353"/>
      <c r="M5209" s="352"/>
      <c r="N5209" s="371"/>
      <c r="O5209" s="74"/>
      <c r="P5209" s="74"/>
      <c r="Q5209" s="139"/>
    </row>
    <row r="5210" spans="1:17" x14ac:dyDescent="0.2">
      <c r="A5210" s="357"/>
      <c r="B5210" s="347"/>
      <c r="C5210" s="580"/>
      <c r="D5210" s="349"/>
      <c r="E5210" s="349"/>
      <c r="F5210" s="350"/>
      <c r="G5210" s="349"/>
      <c r="H5210" s="349"/>
      <c r="I5210" s="351"/>
      <c r="J5210" s="352"/>
      <c r="K5210" s="352"/>
      <c r="L5210" s="353"/>
      <c r="M5210" s="352"/>
      <c r="N5210" s="371"/>
      <c r="O5210" s="74"/>
      <c r="P5210" s="74"/>
      <c r="Q5210" s="139"/>
    </row>
    <row r="5211" spans="1:17" x14ac:dyDescent="0.2">
      <c r="A5211" s="357"/>
      <c r="B5211" s="347"/>
      <c r="C5211" s="580"/>
      <c r="D5211" s="349"/>
      <c r="E5211" s="349"/>
      <c r="F5211" s="350"/>
      <c r="G5211" s="349"/>
      <c r="H5211" s="349"/>
      <c r="I5211" s="351"/>
      <c r="J5211" s="352"/>
      <c r="K5211" s="352"/>
      <c r="L5211" s="353"/>
      <c r="M5211" s="352"/>
      <c r="N5211" s="371"/>
      <c r="O5211" s="74"/>
      <c r="P5211" s="74"/>
      <c r="Q5211" s="139"/>
    </row>
    <row r="5212" spans="1:17" x14ac:dyDescent="0.2">
      <c r="A5212" s="357"/>
      <c r="B5212" s="347"/>
      <c r="C5212" s="580"/>
      <c r="D5212" s="349"/>
      <c r="E5212" s="349"/>
      <c r="F5212" s="350"/>
      <c r="G5212" s="349"/>
      <c r="H5212" s="349"/>
      <c r="I5212" s="351"/>
      <c r="J5212" s="352"/>
      <c r="K5212" s="352"/>
      <c r="L5212" s="353"/>
      <c r="M5212" s="352"/>
      <c r="N5212" s="371"/>
      <c r="O5212" s="74"/>
      <c r="P5212" s="74"/>
      <c r="Q5212" s="139"/>
    </row>
    <row r="5213" spans="1:17" x14ac:dyDescent="0.2">
      <c r="A5213" s="357"/>
      <c r="B5213" s="347"/>
      <c r="C5213" s="580"/>
      <c r="D5213" s="349"/>
      <c r="E5213" s="349"/>
      <c r="F5213" s="350"/>
      <c r="G5213" s="349"/>
      <c r="H5213" s="349"/>
      <c r="I5213" s="351"/>
      <c r="J5213" s="352"/>
      <c r="K5213" s="352"/>
      <c r="L5213" s="353"/>
      <c r="M5213" s="352"/>
      <c r="N5213" s="371"/>
      <c r="O5213" s="74"/>
      <c r="P5213" s="74"/>
      <c r="Q5213" s="139"/>
    </row>
    <row r="5214" spans="1:17" x14ac:dyDescent="0.2">
      <c r="A5214" s="357"/>
      <c r="B5214" s="347"/>
      <c r="C5214" s="580"/>
      <c r="D5214" s="349"/>
      <c r="E5214" s="349"/>
      <c r="F5214" s="350"/>
      <c r="G5214" s="349"/>
      <c r="H5214" s="349"/>
      <c r="I5214" s="351"/>
      <c r="J5214" s="352"/>
      <c r="K5214" s="352"/>
      <c r="L5214" s="353"/>
      <c r="M5214" s="352"/>
      <c r="N5214" s="371"/>
      <c r="O5214" s="74"/>
      <c r="P5214" s="74"/>
      <c r="Q5214" s="139"/>
    </row>
    <row r="5215" spans="1:17" x14ac:dyDescent="0.2">
      <c r="A5215" s="357"/>
      <c r="B5215" s="347"/>
      <c r="C5215" s="580"/>
      <c r="D5215" s="349"/>
      <c r="E5215" s="349"/>
      <c r="F5215" s="350"/>
      <c r="G5215" s="349"/>
      <c r="H5215" s="349"/>
      <c r="I5215" s="351"/>
      <c r="J5215" s="352"/>
      <c r="K5215" s="352"/>
      <c r="L5215" s="353"/>
      <c r="M5215" s="352"/>
      <c r="N5215" s="371"/>
      <c r="O5215" s="74"/>
      <c r="P5215" s="74"/>
      <c r="Q5215" s="139"/>
    </row>
    <row r="5216" spans="1:17" x14ac:dyDescent="0.2">
      <c r="A5216" s="357"/>
      <c r="B5216" s="347"/>
      <c r="C5216" s="580"/>
      <c r="D5216" s="349"/>
      <c r="E5216" s="349"/>
      <c r="F5216" s="350"/>
      <c r="G5216" s="349"/>
      <c r="H5216" s="349"/>
      <c r="I5216" s="351"/>
      <c r="J5216" s="352"/>
      <c r="K5216" s="352"/>
      <c r="L5216" s="353"/>
      <c r="M5216" s="352"/>
      <c r="N5216" s="371"/>
      <c r="O5216" s="74"/>
      <c r="P5216" s="74"/>
      <c r="Q5216" s="139"/>
    </row>
    <row r="5217" spans="1:17" x14ac:dyDescent="0.2">
      <c r="A5217" s="357"/>
      <c r="B5217" s="347"/>
      <c r="C5217" s="580"/>
      <c r="D5217" s="349"/>
      <c r="E5217" s="349"/>
      <c r="F5217" s="350"/>
      <c r="G5217" s="349"/>
      <c r="H5217" s="349"/>
      <c r="I5217" s="351"/>
      <c r="J5217" s="352"/>
      <c r="K5217" s="352"/>
      <c r="L5217" s="353"/>
      <c r="M5217" s="352"/>
      <c r="N5217" s="371"/>
      <c r="O5217" s="74"/>
      <c r="P5217" s="74"/>
      <c r="Q5217" s="139"/>
    </row>
    <row r="5218" spans="1:17" x14ac:dyDescent="0.2">
      <c r="A5218" s="357"/>
      <c r="B5218" s="347"/>
      <c r="C5218" s="580"/>
      <c r="D5218" s="349"/>
      <c r="E5218" s="349"/>
      <c r="F5218" s="350"/>
      <c r="G5218" s="349"/>
      <c r="H5218" s="349"/>
      <c r="I5218" s="351"/>
      <c r="J5218" s="352"/>
      <c r="K5218" s="352"/>
      <c r="L5218" s="353"/>
      <c r="M5218" s="352"/>
      <c r="N5218" s="371"/>
      <c r="O5218" s="74"/>
      <c r="P5218" s="74"/>
      <c r="Q5218" s="139"/>
    </row>
    <row r="5219" spans="1:17" x14ac:dyDescent="0.2">
      <c r="A5219" s="357"/>
      <c r="B5219" s="347"/>
      <c r="C5219" s="580"/>
      <c r="D5219" s="349"/>
      <c r="E5219" s="349"/>
      <c r="F5219" s="350"/>
      <c r="G5219" s="349"/>
      <c r="H5219" s="349"/>
      <c r="I5219" s="351"/>
      <c r="J5219" s="352"/>
      <c r="K5219" s="352"/>
      <c r="L5219" s="353"/>
      <c r="M5219" s="352"/>
      <c r="N5219" s="371"/>
      <c r="O5219" s="74"/>
      <c r="P5219" s="74"/>
      <c r="Q5219" s="139"/>
    </row>
    <row r="5220" spans="1:17" x14ac:dyDescent="0.2">
      <c r="A5220" s="357"/>
      <c r="B5220" s="347"/>
      <c r="C5220" s="580"/>
      <c r="D5220" s="349"/>
      <c r="E5220" s="349"/>
      <c r="F5220" s="350"/>
      <c r="G5220" s="349"/>
      <c r="H5220" s="349"/>
      <c r="I5220" s="351"/>
      <c r="J5220" s="352"/>
      <c r="K5220" s="352"/>
      <c r="L5220" s="353"/>
      <c r="M5220" s="352"/>
      <c r="N5220" s="371"/>
      <c r="O5220" s="74"/>
      <c r="P5220" s="74"/>
      <c r="Q5220" s="139"/>
    </row>
    <row r="5221" spans="1:17" x14ac:dyDescent="0.2">
      <c r="A5221" s="357"/>
      <c r="B5221" s="347"/>
      <c r="C5221" s="580"/>
      <c r="D5221" s="349"/>
      <c r="E5221" s="349"/>
      <c r="F5221" s="350"/>
      <c r="G5221" s="349"/>
      <c r="H5221" s="349"/>
      <c r="I5221" s="351"/>
      <c r="J5221" s="352"/>
      <c r="K5221" s="352"/>
      <c r="L5221" s="353"/>
      <c r="M5221" s="352"/>
      <c r="N5221" s="371"/>
      <c r="O5221" s="74"/>
      <c r="P5221" s="74"/>
      <c r="Q5221" s="139"/>
    </row>
    <row r="5222" spans="1:17" x14ac:dyDescent="0.2">
      <c r="A5222" s="357"/>
      <c r="B5222" s="347"/>
      <c r="C5222" s="580"/>
      <c r="D5222" s="349"/>
      <c r="E5222" s="349"/>
      <c r="F5222" s="350"/>
      <c r="G5222" s="349"/>
      <c r="H5222" s="349"/>
      <c r="I5222" s="351"/>
      <c r="J5222" s="352"/>
      <c r="K5222" s="352"/>
      <c r="L5222" s="353"/>
      <c r="M5222" s="352"/>
      <c r="N5222" s="371"/>
      <c r="O5222" s="74"/>
      <c r="P5222" s="74"/>
      <c r="Q5222" s="139"/>
    </row>
    <row r="5223" spans="1:17" x14ac:dyDescent="0.2">
      <c r="A5223" s="357"/>
      <c r="B5223" s="347"/>
      <c r="C5223" s="580"/>
      <c r="D5223" s="349"/>
      <c r="E5223" s="349"/>
      <c r="F5223" s="350"/>
      <c r="G5223" s="349"/>
      <c r="H5223" s="349"/>
      <c r="I5223" s="351"/>
      <c r="J5223" s="352"/>
      <c r="K5223" s="352"/>
      <c r="L5223" s="353"/>
      <c r="M5223" s="352"/>
      <c r="N5223" s="371"/>
      <c r="O5223" s="74"/>
      <c r="P5223" s="74"/>
      <c r="Q5223" s="139"/>
    </row>
    <row r="5224" spans="1:17" x14ac:dyDescent="0.2">
      <c r="A5224" s="357"/>
      <c r="B5224" s="347"/>
      <c r="C5224" s="580"/>
      <c r="D5224" s="349"/>
      <c r="E5224" s="349"/>
      <c r="F5224" s="350"/>
      <c r="G5224" s="349"/>
      <c r="H5224" s="349"/>
      <c r="I5224" s="351"/>
      <c r="J5224" s="352"/>
      <c r="K5224" s="352"/>
      <c r="L5224" s="353"/>
      <c r="M5224" s="352"/>
      <c r="N5224" s="371"/>
      <c r="O5224" s="74"/>
      <c r="P5224" s="74"/>
      <c r="Q5224" s="139"/>
    </row>
    <row r="5225" spans="1:17" x14ac:dyDescent="0.2">
      <c r="A5225" s="357"/>
      <c r="B5225" s="347"/>
      <c r="C5225" s="580"/>
      <c r="D5225" s="349"/>
      <c r="E5225" s="349"/>
      <c r="F5225" s="350"/>
      <c r="G5225" s="349"/>
      <c r="H5225" s="349"/>
      <c r="I5225" s="351"/>
      <c r="J5225" s="352"/>
      <c r="K5225" s="352"/>
      <c r="L5225" s="353"/>
      <c r="M5225" s="352"/>
      <c r="N5225" s="371"/>
      <c r="O5225" s="74"/>
      <c r="P5225" s="74"/>
      <c r="Q5225" s="139"/>
    </row>
    <row r="5226" spans="1:17" x14ac:dyDescent="0.2">
      <c r="A5226" s="357"/>
      <c r="B5226" s="347"/>
      <c r="C5226" s="580"/>
      <c r="D5226" s="349"/>
      <c r="E5226" s="349"/>
      <c r="F5226" s="350"/>
      <c r="G5226" s="349"/>
      <c r="H5226" s="349"/>
      <c r="I5226" s="351"/>
      <c r="J5226" s="352"/>
      <c r="K5226" s="352"/>
      <c r="L5226" s="353"/>
      <c r="M5226" s="352"/>
      <c r="N5226" s="371"/>
      <c r="O5226" s="74"/>
      <c r="P5226" s="74"/>
      <c r="Q5226" s="139"/>
    </row>
    <row r="5227" spans="1:17" x14ac:dyDescent="0.2">
      <c r="A5227" s="357"/>
      <c r="B5227" s="347"/>
      <c r="C5227" s="580"/>
      <c r="D5227" s="349"/>
      <c r="E5227" s="349"/>
      <c r="F5227" s="350"/>
      <c r="G5227" s="349"/>
      <c r="H5227" s="349"/>
      <c r="I5227" s="351"/>
      <c r="J5227" s="352"/>
      <c r="K5227" s="352"/>
      <c r="L5227" s="353"/>
      <c r="M5227" s="352"/>
      <c r="N5227" s="371"/>
      <c r="O5227" s="74"/>
      <c r="P5227" s="74"/>
      <c r="Q5227" s="139"/>
    </row>
    <row r="5228" spans="1:17" x14ac:dyDescent="0.2">
      <c r="A5228" s="357"/>
      <c r="B5228" s="347"/>
      <c r="C5228" s="580"/>
      <c r="D5228" s="349"/>
      <c r="E5228" s="349"/>
      <c r="F5228" s="350"/>
      <c r="G5228" s="349"/>
      <c r="H5228" s="349"/>
      <c r="I5228" s="351"/>
      <c r="J5228" s="352"/>
      <c r="K5228" s="352"/>
      <c r="L5228" s="353"/>
      <c r="M5228" s="352"/>
      <c r="N5228" s="371"/>
      <c r="O5228" s="74"/>
      <c r="P5228" s="74"/>
      <c r="Q5228" s="139"/>
    </row>
    <row r="5229" spans="1:17" x14ac:dyDescent="0.2">
      <c r="A5229" s="357"/>
      <c r="B5229" s="347"/>
      <c r="C5229" s="580"/>
      <c r="D5229" s="349"/>
      <c r="E5229" s="349"/>
      <c r="F5229" s="350"/>
      <c r="G5229" s="349"/>
      <c r="H5229" s="349"/>
      <c r="I5229" s="351"/>
      <c r="J5229" s="352"/>
      <c r="K5229" s="352"/>
      <c r="L5229" s="353"/>
      <c r="M5229" s="352"/>
      <c r="N5229" s="371"/>
      <c r="O5229" s="74"/>
      <c r="P5229" s="74"/>
      <c r="Q5229" s="139"/>
    </row>
    <row r="5230" spans="1:17" x14ac:dyDescent="0.2">
      <c r="A5230" s="357"/>
      <c r="B5230" s="347"/>
      <c r="C5230" s="580"/>
      <c r="D5230" s="349"/>
      <c r="E5230" s="349"/>
      <c r="F5230" s="350"/>
      <c r="G5230" s="349"/>
      <c r="H5230" s="349"/>
      <c r="I5230" s="351"/>
      <c r="J5230" s="352"/>
      <c r="K5230" s="352"/>
      <c r="L5230" s="353"/>
      <c r="M5230" s="352"/>
      <c r="N5230" s="371"/>
      <c r="O5230" s="74"/>
      <c r="P5230" s="74"/>
      <c r="Q5230" s="139"/>
    </row>
    <row r="5231" spans="1:17" x14ac:dyDescent="0.2">
      <c r="A5231" s="357"/>
      <c r="B5231" s="347"/>
      <c r="C5231" s="580"/>
      <c r="D5231" s="349"/>
      <c r="E5231" s="349"/>
      <c r="F5231" s="350"/>
      <c r="G5231" s="349"/>
      <c r="H5231" s="349"/>
      <c r="I5231" s="351"/>
      <c r="J5231" s="352"/>
      <c r="K5231" s="352"/>
      <c r="L5231" s="353"/>
      <c r="M5231" s="352"/>
      <c r="N5231" s="371"/>
      <c r="O5231" s="74"/>
      <c r="P5231" s="74"/>
      <c r="Q5231" s="139"/>
    </row>
    <row r="5232" spans="1:17" x14ac:dyDescent="0.2">
      <c r="A5232" s="357"/>
      <c r="B5232" s="347"/>
      <c r="C5232" s="580"/>
      <c r="D5232" s="349"/>
      <c r="E5232" s="349"/>
      <c r="F5232" s="350"/>
      <c r="G5232" s="349"/>
      <c r="H5232" s="349"/>
      <c r="I5232" s="351"/>
      <c r="J5232" s="352"/>
      <c r="K5232" s="352"/>
      <c r="L5232" s="353"/>
      <c r="M5232" s="352"/>
      <c r="N5232" s="371"/>
      <c r="O5232" s="74"/>
      <c r="P5232" s="74"/>
      <c r="Q5232" s="139"/>
    </row>
    <row r="5233" spans="1:17" x14ac:dyDescent="0.2">
      <c r="A5233" s="357"/>
      <c r="B5233" s="347"/>
      <c r="C5233" s="580"/>
      <c r="D5233" s="349"/>
      <c r="E5233" s="349"/>
      <c r="F5233" s="350"/>
      <c r="G5233" s="349"/>
      <c r="H5233" s="349"/>
      <c r="I5233" s="351"/>
      <c r="J5233" s="352"/>
      <c r="K5233" s="352"/>
      <c r="L5233" s="353"/>
      <c r="M5233" s="352"/>
      <c r="N5233" s="371"/>
      <c r="O5233" s="74"/>
      <c r="P5233" s="74"/>
      <c r="Q5233" s="139"/>
    </row>
    <row r="5234" spans="1:17" x14ac:dyDescent="0.2">
      <c r="A5234" s="357"/>
      <c r="B5234" s="347"/>
      <c r="C5234" s="580"/>
      <c r="D5234" s="349"/>
      <c r="E5234" s="349"/>
      <c r="F5234" s="350"/>
      <c r="G5234" s="349"/>
      <c r="H5234" s="349"/>
      <c r="I5234" s="351"/>
      <c r="J5234" s="352"/>
      <c r="K5234" s="352"/>
      <c r="L5234" s="353"/>
      <c r="M5234" s="352"/>
      <c r="N5234" s="371"/>
      <c r="O5234" s="74"/>
      <c r="P5234" s="74"/>
      <c r="Q5234" s="139"/>
    </row>
    <row r="5235" spans="1:17" x14ac:dyDescent="0.2">
      <c r="A5235" s="357"/>
      <c r="B5235" s="347"/>
      <c r="C5235" s="580"/>
      <c r="D5235" s="349"/>
      <c r="E5235" s="349"/>
      <c r="F5235" s="350"/>
      <c r="G5235" s="349"/>
      <c r="H5235" s="349"/>
      <c r="I5235" s="351"/>
      <c r="J5235" s="352"/>
      <c r="K5235" s="352"/>
      <c r="L5235" s="353"/>
      <c r="M5235" s="352"/>
      <c r="N5235" s="371"/>
      <c r="O5235" s="74"/>
      <c r="P5235" s="74"/>
      <c r="Q5235" s="139"/>
    </row>
    <row r="5236" spans="1:17" x14ac:dyDescent="0.2">
      <c r="A5236" s="357"/>
      <c r="B5236" s="347"/>
      <c r="C5236" s="580"/>
      <c r="D5236" s="349"/>
      <c r="E5236" s="349"/>
      <c r="F5236" s="350"/>
      <c r="G5236" s="349"/>
      <c r="H5236" s="349"/>
      <c r="I5236" s="351"/>
      <c r="J5236" s="352"/>
      <c r="K5236" s="352"/>
      <c r="L5236" s="353"/>
      <c r="M5236" s="352"/>
      <c r="N5236" s="371"/>
      <c r="O5236" s="74"/>
      <c r="P5236" s="74"/>
      <c r="Q5236" s="139"/>
    </row>
    <row r="5237" spans="1:17" x14ac:dyDescent="0.2">
      <c r="A5237" s="357"/>
      <c r="B5237" s="347"/>
      <c r="C5237" s="580"/>
      <c r="D5237" s="349"/>
      <c r="E5237" s="349"/>
      <c r="F5237" s="350"/>
      <c r="G5237" s="349"/>
      <c r="H5237" s="349"/>
      <c r="I5237" s="351"/>
      <c r="J5237" s="352"/>
      <c r="K5237" s="352"/>
      <c r="L5237" s="353"/>
      <c r="M5237" s="352"/>
      <c r="N5237" s="371"/>
      <c r="O5237" s="74"/>
      <c r="P5237" s="74"/>
      <c r="Q5237" s="139"/>
    </row>
    <row r="5238" spans="1:17" x14ac:dyDescent="0.2">
      <c r="A5238" s="357"/>
      <c r="B5238" s="347"/>
      <c r="C5238" s="580"/>
      <c r="D5238" s="349"/>
      <c r="E5238" s="349"/>
      <c r="F5238" s="350"/>
      <c r="G5238" s="349"/>
      <c r="H5238" s="349"/>
      <c r="I5238" s="351"/>
      <c r="J5238" s="352"/>
      <c r="K5238" s="352"/>
      <c r="L5238" s="353"/>
      <c r="M5238" s="352"/>
      <c r="N5238" s="371"/>
      <c r="O5238" s="74"/>
      <c r="P5238" s="74"/>
      <c r="Q5238" s="139"/>
    </row>
    <row r="5239" spans="1:17" x14ac:dyDescent="0.2">
      <c r="A5239" s="357"/>
      <c r="B5239" s="347"/>
      <c r="C5239" s="580"/>
      <c r="D5239" s="349"/>
      <c r="E5239" s="349"/>
      <c r="F5239" s="350"/>
      <c r="G5239" s="349"/>
      <c r="H5239" s="349"/>
      <c r="I5239" s="351"/>
      <c r="J5239" s="352"/>
      <c r="K5239" s="352"/>
      <c r="L5239" s="353"/>
      <c r="M5239" s="352"/>
      <c r="N5239" s="371"/>
      <c r="O5239" s="74"/>
      <c r="P5239" s="74"/>
      <c r="Q5239" s="139"/>
    </row>
    <row r="5240" spans="1:17" x14ac:dyDescent="0.2">
      <c r="A5240" s="357"/>
      <c r="B5240" s="347"/>
      <c r="C5240" s="580"/>
      <c r="D5240" s="349"/>
      <c r="E5240" s="349"/>
      <c r="F5240" s="350"/>
      <c r="G5240" s="349"/>
      <c r="H5240" s="349"/>
      <c r="I5240" s="351"/>
      <c r="J5240" s="352"/>
      <c r="K5240" s="352"/>
      <c r="L5240" s="353"/>
      <c r="M5240" s="352"/>
      <c r="N5240" s="371"/>
      <c r="O5240" s="74"/>
      <c r="P5240" s="74"/>
      <c r="Q5240" s="139"/>
    </row>
    <row r="5241" spans="1:17" x14ac:dyDescent="0.2">
      <c r="A5241" s="357"/>
      <c r="B5241" s="347"/>
      <c r="C5241" s="580"/>
      <c r="D5241" s="349"/>
      <c r="E5241" s="349"/>
      <c r="F5241" s="350"/>
      <c r="G5241" s="349"/>
      <c r="H5241" s="349"/>
      <c r="I5241" s="351"/>
      <c r="J5241" s="352"/>
      <c r="K5241" s="352"/>
      <c r="L5241" s="353"/>
      <c r="M5241" s="352"/>
      <c r="N5241" s="371"/>
      <c r="O5241" s="74"/>
      <c r="P5241" s="74"/>
      <c r="Q5241" s="139"/>
    </row>
    <row r="5242" spans="1:17" x14ac:dyDescent="0.2">
      <c r="A5242" s="357"/>
      <c r="B5242" s="347"/>
      <c r="C5242" s="580"/>
      <c r="D5242" s="349"/>
      <c r="E5242" s="349"/>
      <c r="F5242" s="350"/>
      <c r="G5242" s="349"/>
      <c r="H5242" s="349"/>
      <c r="I5242" s="351"/>
      <c r="J5242" s="352"/>
      <c r="K5242" s="352"/>
      <c r="L5242" s="353"/>
      <c r="M5242" s="352"/>
      <c r="N5242" s="371"/>
      <c r="O5242" s="74"/>
      <c r="P5242" s="74"/>
      <c r="Q5242" s="139"/>
    </row>
    <row r="5243" spans="1:17" x14ac:dyDescent="0.2">
      <c r="A5243" s="357"/>
      <c r="B5243" s="347"/>
      <c r="C5243" s="580"/>
      <c r="D5243" s="349"/>
      <c r="E5243" s="349"/>
      <c r="F5243" s="350"/>
      <c r="G5243" s="349"/>
      <c r="H5243" s="349"/>
      <c r="I5243" s="351"/>
      <c r="J5243" s="352"/>
      <c r="K5243" s="352"/>
      <c r="L5243" s="353"/>
      <c r="M5243" s="352"/>
      <c r="N5243" s="371"/>
      <c r="O5243" s="74"/>
      <c r="P5243" s="74"/>
      <c r="Q5243" s="139"/>
    </row>
    <row r="5244" spans="1:17" x14ac:dyDescent="0.2">
      <c r="A5244" s="357"/>
      <c r="B5244" s="347"/>
      <c r="C5244" s="580"/>
      <c r="D5244" s="349"/>
      <c r="E5244" s="349"/>
      <c r="F5244" s="350"/>
      <c r="G5244" s="349"/>
      <c r="H5244" s="349"/>
      <c r="I5244" s="351"/>
      <c r="J5244" s="352"/>
      <c r="K5244" s="352"/>
      <c r="L5244" s="353"/>
      <c r="M5244" s="352"/>
      <c r="N5244" s="371"/>
      <c r="O5244" s="74"/>
      <c r="P5244" s="74"/>
      <c r="Q5244" s="139"/>
    </row>
    <row r="5245" spans="1:17" x14ac:dyDescent="0.2">
      <c r="A5245" s="357"/>
      <c r="B5245" s="347"/>
      <c r="C5245" s="580"/>
      <c r="D5245" s="349"/>
      <c r="E5245" s="349"/>
      <c r="F5245" s="350"/>
      <c r="G5245" s="349"/>
      <c r="H5245" s="349"/>
      <c r="I5245" s="351"/>
      <c r="J5245" s="352"/>
      <c r="K5245" s="352"/>
      <c r="L5245" s="353"/>
      <c r="M5245" s="352"/>
      <c r="N5245" s="371"/>
      <c r="O5245" s="74"/>
      <c r="P5245" s="74"/>
      <c r="Q5245" s="139"/>
    </row>
    <row r="5246" spans="1:17" x14ac:dyDescent="0.2">
      <c r="A5246" s="357"/>
      <c r="B5246" s="347"/>
      <c r="C5246" s="580"/>
      <c r="D5246" s="349"/>
      <c r="E5246" s="349"/>
      <c r="F5246" s="350"/>
      <c r="G5246" s="349"/>
      <c r="H5246" s="349"/>
      <c r="I5246" s="351"/>
      <c r="J5246" s="352"/>
      <c r="K5246" s="352"/>
      <c r="L5246" s="353"/>
      <c r="M5246" s="352"/>
      <c r="N5246" s="371"/>
      <c r="O5246" s="74"/>
      <c r="P5246" s="74"/>
      <c r="Q5246" s="139"/>
    </row>
    <row r="5247" spans="1:17" x14ac:dyDescent="0.2">
      <c r="A5247" s="357"/>
      <c r="B5247" s="347"/>
      <c r="C5247" s="580"/>
      <c r="D5247" s="349"/>
      <c r="E5247" s="349"/>
      <c r="F5247" s="350"/>
      <c r="G5247" s="349"/>
      <c r="H5247" s="349"/>
      <c r="I5247" s="351"/>
      <c r="J5247" s="352"/>
      <c r="K5247" s="352"/>
      <c r="L5247" s="353"/>
      <c r="M5247" s="352"/>
      <c r="N5247" s="371"/>
      <c r="O5247" s="74"/>
      <c r="P5247" s="74"/>
      <c r="Q5247" s="139"/>
    </row>
    <row r="5248" spans="1:17" x14ac:dyDescent="0.2">
      <c r="A5248" s="357"/>
      <c r="B5248" s="347"/>
      <c r="C5248" s="580"/>
      <c r="D5248" s="349"/>
      <c r="E5248" s="349"/>
      <c r="F5248" s="350"/>
      <c r="G5248" s="349"/>
      <c r="H5248" s="349"/>
      <c r="I5248" s="351"/>
      <c r="J5248" s="352"/>
      <c r="K5248" s="352"/>
      <c r="L5248" s="353"/>
      <c r="M5248" s="352"/>
      <c r="N5248" s="371"/>
      <c r="O5248" s="74"/>
      <c r="P5248" s="74"/>
      <c r="Q5248" s="139"/>
    </row>
    <row r="5249" spans="1:17" x14ac:dyDescent="0.2">
      <c r="A5249" s="357"/>
      <c r="B5249" s="347"/>
      <c r="C5249" s="580"/>
      <c r="D5249" s="349"/>
      <c r="E5249" s="349"/>
      <c r="F5249" s="350"/>
      <c r="G5249" s="349"/>
      <c r="H5249" s="349"/>
      <c r="I5249" s="351"/>
      <c r="J5249" s="352"/>
      <c r="K5249" s="352"/>
      <c r="L5249" s="353"/>
      <c r="M5249" s="352"/>
      <c r="N5249" s="371"/>
      <c r="O5249" s="74"/>
      <c r="P5249" s="74"/>
      <c r="Q5249" s="139"/>
    </row>
    <row r="5250" spans="1:17" x14ac:dyDescent="0.2">
      <c r="A5250" s="357"/>
      <c r="B5250" s="347"/>
      <c r="C5250" s="580"/>
      <c r="D5250" s="349"/>
      <c r="E5250" s="349"/>
      <c r="F5250" s="350"/>
      <c r="G5250" s="349"/>
      <c r="H5250" s="349"/>
      <c r="I5250" s="351"/>
      <c r="J5250" s="352"/>
      <c r="K5250" s="352"/>
      <c r="L5250" s="353"/>
      <c r="M5250" s="352"/>
      <c r="N5250" s="371"/>
      <c r="O5250" s="74"/>
      <c r="P5250" s="74"/>
      <c r="Q5250" s="139"/>
    </row>
    <row r="5251" spans="1:17" x14ac:dyDescent="0.2">
      <c r="A5251" s="357"/>
      <c r="B5251" s="347"/>
      <c r="C5251" s="580"/>
      <c r="D5251" s="349"/>
      <c r="E5251" s="349"/>
      <c r="F5251" s="350"/>
      <c r="G5251" s="349"/>
      <c r="H5251" s="349"/>
      <c r="I5251" s="351"/>
      <c r="J5251" s="352"/>
      <c r="K5251" s="352"/>
      <c r="L5251" s="353"/>
      <c r="M5251" s="352"/>
      <c r="N5251" s="371"/>
      <c r="O5251" s="74"/>
      <c r="P5251" s="74"/>
      <c r="Q5251" s="139"/>
    </row>
    <row r="5252" spans="1:17" x14ac:dyDescent="0.2">
      <c r="A5252" s="357"/>
      <c r="B5252" s="347"/>
      <c r="C5252" s="580"/>
      <c r="D5252" s="349"/>
      <c r="E5252" s="349"/>
      <c r="F5252" s="350"/>
      <c r="G5252" s="349"/>
      <c r="H5252" s="349"/>
      <c r="I5252" s="351"/>
      <c r="J5252" s="352"/>
      <c r="K5252" s="352"/>
      <c r="L5252" s="353"/>
      <c r="M5252" s="352"/>
      <c r="N5252" s="371"/>
      <c r="O5252" s="74"/>
      <c r="P5252" s="74"/>
      <c r="Q5252" s="139"/>
    </row>
    <row r="5253" spans="1:17" x14ac:dyDescent="0.2">
      <c r="A5253" s="357"/>
      <c r="B5253" s="347"/>
      <c r="C5253" s="580"/>
      <c r="D5253" s="349"/>
      <c r="E5253" s="349"/>
      <c r="F5253" s="350"/>
      <c r="G5253" s="349"/>
      <c r="H5253" s="349"/>
      <c r="I5253" s="351"/>
      <c r="J5253" s="352"/>
      <c r="K5253" s="352"/>
      <c r="L5253" s="353"/>
      <c r="M5253" s="352"/>
      <c r="N5253" s="371"/>
      <c r="O5253" s="74"/>
      <c r="P5253" s="74"/>
      <c r="Q5253" s="139"/>
    </row>
    <row r="5254" spans="1:17" x14ac:dyDescent="0.2">
      <c r="A5254" s="357"/>
      <c r="B5254" s="347"/>
      <c r="C5254" s="580"/>
      <c r="D5254" s="349"/>
      <c r="E5254" s="349"/>
      <c r="F5254" s="350"/>
      <c r="G5254" s="349"/>
      <c r="H5254" s="349"/>
      <c r="I5254" s="351"/>
      <c r="J5254" s="352"/>
      <c r="K5254" s="352"/>
      <c r="L5254" s="353"/>
      <c r="M5254" s="352"/>
      <c r="N5254" s="371"/>
      <c r="O5254" s="74"/>
      <c r="P5254" s="74"/>
      <c r="Q5254" s="139"/>
    </row>
    <row r="5255" spans="1:17" x14ac:dyDescent="0.2">
      <c r="A5255" s="357"/>
      <c r="B5255" s="347"/>
      <c r="C5255" s="580"/>
      <c r="D5255" s="349"/>
      <c r="E5255" s="349"/>
      <c r="F5255" s="350"/>
      <c r="G5255" s="349"/>
      <c r="H5255" s="349"/>
      <c r="I5255" s="351"/>
      <c r="J5255" s="352"/>
      <c r="K5255" s="352"/>
      <c r="L5255" s="353"/>
      <c r="M5255" s="352"/>
      <c r="N5255" s="371"/>
      <c r="O5255" s="74"/>
      <c r="P5255" s="74"/>
      <c r="Q5255" s="139"/>
    </row>
    <row r="5256" spans="1:17" x14ac:dyDescent="0.2">
      <c r="A5256" s="357"/>
      <c r="B5256" s="347"/>
      <c r="C5256" s="580"/>
      <c r="D5256" s="349"/>
      <c r="E5256" s="349"/>
      <c r="F5256" s="350"/>
      <c r="G5256" s="349"/>
      <c r="H5256" s="349"/>
      <c r="I5256" s="351"/>
      <c r="J5256" s="352"/>
      <c r="K5256" s="352"/>
      <c r="L5256" s="353"/>
      <c r="M5256" s="352"/>
      <c r="N5256" s="371"/>
      <c r="O5256" s="74"/>
      <c r="P5256" s="74"/>
      <c r="Q5256" s="139"/>
    </row>
    <row r="5257" spans="1:17" x14ac:dyDescent="0.2">
      <c r="A5257" s="357"/>
      <c r="B5257" s="347"/>
      <c r="C5257" s="580"/>
      <c r="D5257" s="349"/>
      <c r="E5257" s="349"/>
      <c r="F5257" s="350"/>
      <c r="G5257" s="349"/>
      <c r="H5257" s="349"/>
      <c r="I5257" s="351"/>
      <c r="J5257" s="352"/>
      <c r="K5257" s="352"/>
      <c r="L5257" s="353"/>
      <c r="M5257" s="352"/>
      <c r="N5257" s="371"/>
      <c r="O5257" s="74"/>
      <c r="P5257" s="74"/>
      <c r="Q5257" s="139"/>
    </row>
    <row r="5258" spans="1:17" x14ac:dyDescent="0.2">
      <c r="A5258" s="357"/>
      <c r="B5258" s="347"/>
      <c r="C5258" s="580"/>
      <c r="D5258" s="349"/>
      <c r="E5258" s="349"/>
      <c r="F5258" s="350"/>
      <c r="G5258" s="349"/>
      <c r="H5258" s="349"/>
      <c r="I5258" s="351"/>
      <c r="J5258" s="352"/>
      <c r="K5258" s="352"/>
      <c r="L5258" s="353"/>
      <c r="M5258" s="352"/>
      <c r="N5258" s="371"/>
      <c r="O5258" s="74"/>
      <c r="P5258" s="74"/>
      <c r="Q5258" s="139"/>
    </row>
    <row r="5259" spans="1:17" x14ac:dyDescent="0.2">
      <c r="A5259" s="357"/>
      <c r="B5259" s="347"/>
      <c r="C5259" s="580"/>
      <c r="D5259" s="349"/>
      <c r="E5259" s="349"/>
      <c r="F5259" s="350"/>
      <c r="G5259" s="349"/>
      <c r="H5259" s="349"/>
      <c r="I5259" s="351"/>
      <c r="J5259" s="352"/>
      <c r="K5259" s="352"/>
      <c r="L5259" s="353"/>
      <c r="M5259" s="352"/>
      <c r="N5259" s="371"/>
      <c r="O5259" s="74"/>
      <c r="P5259" s="74"/>
      <c r="Q5259" s="139"/>
    </row>
    <row r="5260" spans="1:17" x14ac:dyDescent="0.2">
      <c r="A5260" s="357"/>
      <c r="B5260" s="347"/>
      <c r="C5260" s="580"/>
      <c r="D5260" s="349"/>
      <c r="E5260" s="349"/>
      <c r="F5260" s="350"/>
      <c r="G5260" s="349"/>
      <c r="H5260" s="349"/>
      <c r="I5260" s="351"/>
      <c r="J5260" s="352"/>
      <c r="K5260" s="352"/>
      <c r="L5260" s="353"/>
      <c r="M5260" s="352"/>
      <c r="N5260" s="371"/>
      <c r="O5260" s="74"/>
      <c r="P5260" s="74"/>
      <c r="Q5260" s="139"/>
    </row>
    <row r="5261" spans="1:17" x14ac:dyDescent="0.2">
      <c r="A5261" s="357"/>
      <c r="B5261" s="347"/>
      <c r="C5261" s="580"/>
      <c r="D5261" s="349"/>
      <c r="E5261" s="349"/>
      <c r="F5261" s="350"/>
      <c r="G5261" s="349"/>
      <c r="H5261" s="349"/>
      <c r="I5261" s="351"/>
      <c r="J5261" s="352"/>
      <c r="K5261" s="352"/>
      <c r="L5261" s="353"/>
      <c r="M5261" s="352"/>
      <c r="N5261" s="371"/>
      <c r="O5261" s="74"/>
      <c r="P5261" s="74"/>
      <c r="Q5261" s="139"/>
    </row>
    <row r="5262" spans="1:17" x14ac:dyDescent="0.2">
      <c r="A5262" s="357"/>
      <c r="B5262" s="347"/>
      <c r="C5262" s="580"/>
      <c r="D5262" s="349"/>
      <c r="E5262" s="349"/>
      <c r="F5262" s="350"/>
      <c r="G5262" s="349"/>
      <c r="H5262" s="349"/>
      <c r="I5262" s="351"/>
      <c r="J5262" s="352"/>
      <c r="K5262" s="352"/>
      <c r="L5262" s="353"/>
      <c r="M5262" s="352"/>
      <c r="N5262" s="371"/>
      <c r="O5262" s="74"/>
      <c r="P5262" s="74"/>
      <c r="Q5262" s="139"/>
    </row>
    <row r="5263" spans="1:17" x14ac:dyDescent="0.2">
      <c r="A5263" s="357"/>
      <c r="B5263" s="347"/>
      <c r="C5263" s="580"/>
      <c r="D5263" s="349"/>
      <c r="E5263" s="349"/>
      <c r="F5263" s="350"/>
      <c r="G5263" s="349"/>
      <c r="H5263" s="349"/>
      <c r="I5263" s="351"/>
      <c r="J5263" s="352"/>
      <c r="K5263" s="352"/>
      <c r="L5263" s="353"/>
      <c r="M5263" s="352"/>
      <c r="N5263" s="371"/>
      <c r="O5263" s="74"/>
      <c r="P5263" s="74"/>
      <c r="Q5263" s="139"/>
    </row>
    <row r="5264" spans="1:17" x14ac:dyDescent="0.2">
      <c r="A5264" s="357"/>
      <c r="B5264" s="347"/>
      <c r="C5264" s="580"/>
      <c r="D5264" s="349"/>
      <c r="E5264" s="349"/>
      <c r="F5264" s="350"/>
      <c r="G5264" s="349"/>
      <c r="H5264" s="349"/>
      <c r="I5264" s="351"/>
      <c r="J5264" s="352"/>
      <c r="K5264" s="352"/>
      <c r="L5264" s="353"/>
      <c r="M5264" s="352"/>
      <c r="N5264" s="371"/>
      <c r="O5264" s="74"/>
      <c r="P5264" s="74"/>
      <c r="Q5264" s="139"/>
    </row>
    <row r="5265" spans="1:17" x14ac:dyDescent="0.2">
      <c r="A5265" s="357"/>
      <c r="B5265" s="347"/>
      <c r="C5265" s="580"/>
      <c r="D5265" s="349"/>
      <c r="E5265" s="349"/>
      <c r="F5265" s="350"/>
      <c r="G5265" s="349"/>
      <c r="H5265" s="349"/>
      <c r="I5265" s="351"/>
      <c r="J5265" s="352"/>
      <c r="K5265" s="352"/>
      <c r="L5265" s="353"/>
      <c r="M5265" s="352"/>
      <c r="N5265" s="371"/>
      <c r="O5265" s="74"/>
      <c r="P5265" s="74"/>
      <c r="Q5265" s="139"/>
    </row>
    <row r="5266" spans="1:17" x14ac:dyDescent="0.2">
      <c r="A5266" s="357"/>
      <c r="B5266" s="347"/>
      <c r="C5266" s="580"/>
      <c r="D5266" s="349"/>
      <c r="E5266" s="349"/>
      <c r="F5266" s="350"/>
      <c r="G5266" s="349"/>
      <c r="H5266" s="349"/>
      <c r="I5266" s="351"/>
      <c r="J5266" s="352"/>
      <c r="K5266" s="352"/>
      <c r="L5266" s="353"/>
      <c r="M5266" s="352"/>
      <c r="N5266" s="371"/>
      <c r="O5266" s="74"/>
      <c r="P5266" s="74"/>
      <c r="Q5266" s="139"/>
    </row>
    <row r="5267" spans="1:17" x14ac:dyDescent="0.2">
      <c r="A5267" s="357"/>
      <c r="B5267" s="347"/>
      <c r="C5267" s="580"/>
      <c r="D5267" s="349"/>
      <c r="E5267" s="349"/>
      <c r="F5267" s="350"/>
      <c r="G5267" s="349"/>
      <c r="H5267" s="349"/>
      <c r="I5267" s="351"/>
      <c r="J5267" s="352"/>
      <c r="K5267" s="352"/>
      <c r="L5267" s="353"/>
      <c r="M5267" s="352"/>
      <c r="N5267" s="371"/>
      <c r="O5267" s="74"/>
      <c r="P5267" s="74"/>
      <c r="Q5267" s="139"/>
    </row>
    <row r="5268" spans="1:17" x14ac:dyDescent="0.2">
      <c r="A5268" s="357"/>
      <c r="B5268" s="347"/>
      <c r="C5268" s="580"/>
      <c r="D5268" s="349"/>
      <c r="E5268" s="349"/>
      <c r="F5268" s="350"/>
      <c r="G5268" s="349"/>
      <c r="H5268" s="349"/>
      <c r="I5268" s="351"/>
      <c r="J5268" s="352"/>
      <c r="K5268" s="352"/>
      <c r="L5268" s="353"/>
      <c r="M5268" s="352"/>
      <c r="N5268" s="371"/>
      <c r="O5268" s="74"/>
      <c r="P5268" s="74"/>
      <c r="Q5268" s="139"/>
    </row>
    <row r="5269" spans="1:17" x14ac:dyDescent="0.2">
      <c r="A5269" s="357"/>
      <c r="B5269" s="347"/>
      <c r="C5269" s="580"/>
      <c r="D5269" s="349"/>
      <c r="E5269" s="349"/>
      <c r="F5269" s="350"/>
      <c r="G5269" s="349"/>
      <c r="H5269" s="349"/>
      <c r="I5269" s="351"/>
      <c r="J5269" s="352"/>
      <c r="K5269" s="352"/>
      <c r="L5269" s="353"/>
      <c r="M5269" s="352"/>
      <c r="N5269" s="371"/>
      <c r="O5269" s="74"/>
      <c r="P5269" s="74"/>
      <c r="Q5269" s="139"/>
    </row>
    <row r="5270" spans="1:17" x14ac:dyDescent="0.2">
      <c r="A5270" s="357"/>
      <c r="B5270" s="347"/>
      <c r="C5270" s="580"/>
      <c r="D5270" s="349"/>
      <c r="E5270" s="349"/>
      <c r="F5270" s="350"/>
      <c r="G5270" s="349"/>
      <c r="H5270" s="349"/>
      <c r="I5270" s="351"/>
      <c r="J5270" s="352"/>
      <c r="K5270" s="352"/>
      <c r="L5270" s="353"/>
      <c r="M5270" s="352"/>
      <c r="N5270" s="371"/>
      <c r="O5270" s="74"/>
      <c r="P5270" s="74"/>
      <c r="Q5270" s="139"/>
    </row>
    <row r="5271" spans="1:17" x14ac:dyDescent="0.2">
      <c r="A5271" s="357"/>
      <c r="B5271" s="347"/>
      <c r="C5271" s="580"/>
      <c r="D5271" s="349"/>
      <c r="E5271" s="349"/>
      <c r="F5271" s="350"/>
      <c r="G5271" s="349"/>
      <c r="H5271" s="349"/>
      <c r="I5271" s="351"/>
      <c r="J5271" s="352"/>
      <c r="K5271" s="352"/>
      <c r="L5271" s="353"/>
      <c r="M5271" s="352"/>
      <c r="N5271" s="371"/>
      <c r="O5271" s="74"/>
      <c r="P5271" s="74"/>
      <c r="Q5271" s="139"/>
    </row>
    <row r="5272" spans="1:17" x14ac:dyDescent="0.2">
      <c r="A5272" s="357"/>
      <c r="B5272" s="347"/>
      <c r="C5272" s="580"/>
      <c r="D5272" s="349"/>
      <c r="E5272" s="349"/>
      <c r="F5272" s="350"/>
      <c r="G5272" s="349"/>
      <c r="H5272" s="349"/>
      <c r="I5272" s="351"/>
      <c r="J5272" s="352"/>
      <c r="K5272" s="352"/>
      <c r="L5272" s="353"/>
      <c r="M5272" s="352"/>
      <c r="N5272" s="371"/>
      <c r="O5272" s="74"/>
      <c r="P5272" s="74"/>
      <c r="Q5272" s="139"/>
    </row>
    <row r="5273" spans="1:17" x14ac:dyDescent="0.2">
      <c r="A5273" s="357"/>
      <c r="B5273" s="347"/>
      <c r="C5273" s="580"/>
      <c r="D5273" s="349"/>
      <c r="E5273" s="349"/>
      <c r="F5273" s="350"/>
      <c r="G5273" s="349"/>
      <c r="H5273" s="349"/>
      <c r="I5273" s="351"/>
      <c r="J5273" s="352"/>
      <c r="K5273" s="352"/>
      <c r="L5273" s="353"/>
      <c r="M5273" s="352"/>
      <c r="N5273" s="371"/>
      <c r="O5273" s="74"/>
      <c r="P5273" s="74"/>
      <c r="Q5273" s="139"/>
    </row>
    <row r="5274" spans="1:17" x14ac:dyDescent="0.2">
      <c r="A5274" s="357"/>
      <c r="B5274" s="347"/>
      <c r="C5274" s="580"/>
      <c r="D5274" s="349"/>
      <c r="E5274" s="349"/>
      <c r="F5274" s="350"/>
      <c r="G5274" s="349"/>
      <c r="H5274" s="349"/>
      <c r="I5274" s="351"/>
      <c r="J5274" s="352"/>
      <c r="K5274" s="352"/>
      <c r="L5274" s="353"/>
      <c r="M5274" s="352"/>
      <c r="N5274" s="371"/>
      <c r="O5274" s="74"/>
      <c r="P5274" s="74"/>
      <c r="Q5274" s="139"/>
    </row>
    <row r="5275" spans="1:17" x14ac:dyDescent="0.2">
      <c r="A5275" s="357"/>
      <c r="B5275" s="347"/>
      <c r="C5275" s="580"/>
      <c r="D5275" s="349"/>
      <c r="E5275" s="349"/>
      <c r="F5275" s="350"/>
      <c r="G5275" s="349"/>
      <c r="H5275" s="349"/>
      <c r="I5275" s="351"/>
      <c r="J5275" s="352"/>
      <c r="K5275" s="352"/>
      <c r="L5275" s="353"/>
      <c r="M5275" s="352"/>
      <c r="N5275" s="371"/>
      <c r="O5275" s="74"/>
      <c r="P5275" s="74"/>
      <c r="Q5275" s="139"/>
    </row>
    <row r="5276" spans="1:17" x14ac:dyDescent="0.2">
      <c r="A5276" s="357"/>
      <c r="B5276" s="347"/>
      <c r="C5276" s="580"/>
      <c r="D5276" s="349"/>
      <c r="E5276" s="349"/>
      <c r="F5276" s="350"/>
      <c r="G5276" s="349"/>
      <c r="H5276" s="349"/>
      <c r="I5276" s="351"/>
      <c r="J5276" s="352"/>
      <c r="K5276" s="352"/>
      <c r="L5276" s="353"/>
      <c r="M5276" s="352"/>
      <c r="N5276" s="371"/>
      <c r="O5276" s="74"/>
      <c r="P5276" s="74"/>
      <c r="Q5276" s="139"/>
    </row>
    <row r="5277" spans="1:17" x14ac:dyDescent="0.2">
      <c r="A5277" s="357"/>
      <c r="B5277" s="347"/>
      <c r="C5277" s="580"/>
      <c r="D5277" s="349"/>
      <c r="E5277" s="349"/>
      <c r="F5277" s="350"/>
      <c r="G5277" s="349"/>
      <c r="H5277" s="349"/>
      <c r="I5277" s="351"/>
      <c r="J5277" s="352"/>
      <c r="K5277" s="352"/>
      <c r="L5277" s="353"/>
      <c r="M5277" s="352"/>
      <c r="N5277" s="371"/>
      <c r="O5277" s="74"/>
      <c r="P5277" s="74"/>
      <c r="Q5277" s="139"/>
    </row>
    <row r="5278" spans="1:17" x14ac:dyDescent="0.2">
      <c r="A5278" s="357"/>
      <c r="B5278" s="347"/>
      <c r="C5278" s="580"/>
      <c r="D5278" s="349"/>
      <c r="E5278" s="349"/>
      <c r="F5278" s="350"/>
      <c r="G5278" s="349"/>
      <c r="H5278" s="349"/>
      <c r="I5278" s="351"/>
      <c r="J5278" s="352"/>
      <c r="K5278" s="352"/>
      <c r="L5278" s="353"/>
      <c r="M5278" s="352"/>
      <c r="N5278" s="371"/>
      <c r="O5278" s="74"/>
      <c r="P5278" s="74"/>
      <c r="Q5278" s="139"/>
    </row>
    <row r="5279" spans="1:17" x14ac:dyDescent="0.2">
      <c r="A5279" s="357"/>
      <c r="B5279" s="347"/>
      <c r="C5279" s="580"/>
      <c r="D5279" s="349"/>
      <c r="E5279" s="349"/>
      <c r="F5279" s="350"/>
      <c r="G5279" s="349"/>
      <c r="H5279" s="349"/>
      <c r="I5279" s="351"/>
      <c r="J5279" s="352"/>
      <c r="K5279" s="352"/>
      <c r="L5279" s="353"/>
      <c r="M5279" s="352"/>
      <c r="N5279" s="371"/>
      <c r="O5279" s="74"/>
      <c r="P5279" s="74"/>
      <c r="Q5279" s="139"/>
    </row>
    <row r="5280" spans="1:17" x14ac:dyDescent="0.2">
      <c r="A5280" s="357"/>
      <c r="B5280" s="347"/>
      <c r="C5280" s="580"/>
      <c r="D5280" s="349"/>
      <c r="E5280" s="349"/>
      <c r="F5280" s="350"/>
      <c r="G5280" s="349"/>
      <c r="H5280" s="349"/>
      <c r="I5280" s="351"/>
      <c r="J5280" s="352"/>
      <c r="K5280" s="352"/>
      <c r="L5280" s="353"/>
      <c r="M5280" s="352"/>
      <c r="N5280" s="371"/>
      <c r="O5280" s="74"/>
      <c r="P5280" s="74"/>
      <c r="Q5280" s="139"/>
    </row>
    <row r="5281" spans="1:17" x14ac:dyDescent="0.2">
      <c r="A5281" s="357"/>
      <c r="B5281" s="347"/>
      <c r="C5281" s="580"/>
      <c r="D5281" s="349"/>
      <c r="E5281" s="349"/>
      <c r="F5281" s="350"/>
      <c r="G5281" s="349"/>
      <c r="H5281" s="349"/>
      <c r="I5281" s="351"/>
      <c r="J5281" s="352"/>
      <c r="K5281" s="352"/>
      <c r="L5281" s="353"/>
      <c r="M5281" s="352"/>
      <c r="N5281" s="371"/>
      <c r="O5281" s="74"/>
      <c r="P5281" s="74"/>
      <c r="Q5281" s="139"/>
    </row>
    <row r="5282" spans="1:17" x14ac:dyDescent="0.2">
      <c r="A5282" s="357"/>
      <c r="B5282" s="347"/>
      <c r="C5282" s="580"/>
      <c r="D5282" s="349"/>
      <c r="E5282" s="349"/>
      <c r="F5282" s="350"/>
      <c r="G5282" s="349"/>
      <c r="H5282" s="349"/>
      <c r="I5282" s="351"/>
      <c r="J5282" s="352"/>
      <c r="K5282" s="352"/>
      <c r="L5282" s="353"/>
      <c r="M5282" s="352"/>
      <c r="N5282" s="371"/>
      <c r="O5282" s="74"/>
      <c r="P5282" s="74"/>
      <c r="Q5282" s="139"/>
    </row>
    <row r="5283" spans="1:17" x14ac:dyDescent="0.2">
      <c r="A5283" s="357"/>
      <c r="B5283" s="347"/>
      <c r="C5283" s="580"/>
      <c r="D5283" s="349"/>
      <c r="E5283" s="349"/>
      <c r="F5283" s="350"/>
      <c r="G5283" s="349"/>
      <c r="H5283" s="349"/>
      <c r="I5283" s="351"/>
      <c r="J5283" s="352"/>
      <c r="K5283" s="352"/>
      <c r="L5283" s="353"/>
      <c r="M5283" s="352"/>
      <c r="N5283" s="371"/>
      <c r="O5283" s="74"/>
      <c r="P5283" s="74"/>
      <c r="Q5283" s="139"/>
    </row>
    <row r="5284" spans="1:17" x14ac:dyDescent="0.2">
      <c r="A5284" s="357"/>
      <c r="B5284" s="347"/>
      <c r="C5284" s="580"/>
      <c r="D5284" s="349"/>
      <c r="E5284" s="349"/>
      <c r="F5284" s="350"/>
      <c r="G5284" s="349"/>
      <c r="H5284" s="349"/>
      <c r="I5284" s="351"/>
      <c r="J5284" s="352"/>
      <c r="K5284" s="352"/>
      <c r="L5284" s="353"/>
      <c r="M5284" s="352"/>
      <c r="N5284" s="371"/>
      <c r="O5284" s="74"/>
      <c r="P5284" s="74"/>
      <c r="Q5284" s="139"/>
    </row>
    <row r="5285" spans="1:17" x14ac:dyDescent="0.2">
      <c r="A5285" s="357"/>
      <c r="B5285" s="347"/>
      <c r="C5285" s="580"/>
      <c r="D5285" s="349"/>
      <c r="E5285" s="349"/>
      <c r="F5285" s="350"/>
      <c r="G5285" s="349"/>
      <c r="H5285" s="349"/>
      <c r="I5285" s="351"/>
      <c r="J5285" s="352"/>
      <c r="K5285" s="352"/>
      <c r="L5285" s="353"/>
      <c r="M5285" s="352"/>
      <c r="N5285" s="371"/>
      <c r="O5285" s="74"/>
      <c r="P5285" s="74"/>
      <c r="Q5285" s="139"/>
    </row>
    <row r="5286" spans="1:17" x14ac:dyDescent="0.2">
      <c r="A5286" s="357"/>
      <c r="B5286" s="347"/>
      <c r="C5286" s="580"/>
      <c r="D5286" s="349"/>
      <c r="E5286" s="349"/>
      <c r="F5286" s="350"/>
      <c r="G5286" s="349"/>
      <c r="H5286" s="349"/>
      <c r="I5286" s="351"/>
      <c r="J5286" s="352"/>
      <c r="K5286" s="352"/>
      <c r="L5286" s="353"/>
      <c r="M5286" s="352"/>
      <c r="N5286" s="371"/>
      <c r="O5286" s="74"/>
      <c r="P5286" s="74"/>
      <c r="Q5286" s="139"/>
    </row>
    <row r="5287" spans="1:17" x14ac:dyDescent="0.2">
      <c r="A5287" s="357"/>
      <c r="B5287" s="347"/>
      <c r="C5287" s="580"/>
      <c r="D5287" s="349"/>
      <c r="E5287" s="349"/>
      <c r="F5287" s="350"/>
      <c r="G5287" s="349"/>
      <c r="H5287" s="349"/>
      <c r="I5287" s="351"/>
      <c r="J5287" s="352"/>
      <c r="K5287" s="352"/>
      <c r="L5287" s="353"/>
      <c r="M5287" s="352"/>
      <c r="N5287" s="371"/>
      <c r="O5287" s="74"/>
      <c r="P5287" s="74"/>
      <c r="Q5287" s="139"/>
    </row>
    <row r="5288" spans="1:17" x14ac:dyDescent="0.2">
      <c r="A5288" s="357"/>
      <c r="B5288" s="347"/>
      <c r="C5288" s="580"/>
      <c r="D5288" s="349"/>
      <c r="E5288" s="349"/>
      <c r="F5288" s="350"/>
      <c r="G5288" s="349"/>
      <c r="H5288" s="349"/>
      <c r="I5288" s="351"/>
      <c r="J5288" s="352"/>
      <c r="K5288" s="352"/>
      <c r="L5288" s="353"/>
      <c r="M5288" s="352"/>
      <c r="N5288" s="371"/>
      <c r="O5288" s="74"/>
      <c r="P5288" s="74"/>
      <c r="Q5288" s="139"/>
    </row>
    <row r="5289" spans="1:17" x14ac:dyDescent="0.2">
      <c r="A5289" s="357"/>
      <c r="B5289" s="347"/>
      <c r="C5289" s="580"/>
      <c r="D5289" s="349"/>
      <c r="E5289" s="349"/>
      <c r="F5289" s="350"/>
      <c r="G5289" s="349"/>
      <c r="H5289" s="349"/>
      <c r="I5289" s="351"/>
      <c r="J5289" s="352"/>
      <c r="K5289" s="352"/>
      <c r="L5289" s="353"/>
      <c r="M5289" s="352"/>
      <c r="N5289" s="371"/>
      <c r="O5289" s="74"/>
      <c r="P5289" s="74"/>
      <c r="Q5289" s="139"/>
    </row>
    <row r="5290" spans="1:17" x14ac:dyDescent="0.2">
      <c r="A5290" s="357"/>
      <c r="B5290" s="347"/>
      <c r="C5290" s="580"/>
      <c r="D5290" s="349"/>
      <c r="E5290" s="349"/>
      <c r="F5290" s="350"/>
      <c r="G5290" s="349"/>
      <c r="H5290" s="349"/>
      <c r="I5290" s="351"/>
      <c r="J5290" s="352"/>
      <c r="K5290" s="352"/>
      <c r="L5290" s="353"/>
      <c r="M5290" s="352"/>
      <c r="N5290" s="371"/>
      <c r="O5290" s="74"/>
      <c r="P5290" s="74"/>
      <c r="Q5290" s="139"/>
    </row>
    <row r="5291" spans="1:17" x14ac:dyDescent="0.2">
      <c r="A5291" s="357"/>
      <c r="B5291" s="347"/>
      <c r="C5291" s="580"/>
      <c r="D5291" s="349"/>
      <c r="E5291" s="349"/>
      <c r="F5291" s="350"/>
      <c r="G5291" s="349"/>
      <c r="H5291" s="349"/>
      <c r="I5291" s="351"/>
      <c r="J5291" s="352"/>
      <c r="K5291" s="352"/>
      <c r="L5291" s="353"/>
      <c r="M5291" s="352"/>
      <c r="N5291" s="371"/>
      <c r="O5291" s="74"/>
      <c r="P5291" s="74"/>
      <c r="Q5291" s="139"/>
    </row>
    <row r="5292" spans="1:17" x14ac:dyDescent="0.2">
      <c r="A5292" s="357"/>
      <c r="B5292" s="347"/>
      <c r="C5292" s="580"/>
      <c r="D5292" s="349"/>
      <c r="E5292" s="349"/>
      <c r="F5292" s="350"/>
      <c r="G5292" s="349"/>
      <c r="H5292" s="349"/>
      <c r="I5292" s="351"/>
      <c r="J5292" s="352"/>
      <c r="K5292" s="352"/>
      <c r="L5292" s="353"/>
      <c r="M5292" s="352"/>
      <c r="N5292" s="371"/>
      <c r="O5292" s="74"/>
      <c r="P5292" s="74"/>
      <c r="Q5292" s="139"/>
    </row>
    <row r="5293" spans="1:17" x14ac:dyDescent="0.2">
      <c r="A5293" s="357"/>
      <c r="B5293" s="347"/>
      <c r="C5293" s="580"/>
      <c r="D5293" s="349"/>
      <c r="E5293" s="349"/>
      <c r="F5293" s="350"/>
      <c r="G5293" s="349"/>
      <c r="H5293" s="349"/>
      <c r="I5293" s="351"/>
      <c r="J5293" s="352"/>
      <c r="K5293" s="352"/>
      <c r="L5293" s="353"/>
      <c r="M5293" s="352"/>
      <c r="N5293" s="371"/>
      <c r="O5293" s="74"/>
      <c r="P5293" s="74"/>
      <c r="Q5293" s="139"/>
    </row>
    <row r="5294" spans="1:17" x14ac:dyDescent="0.2">
      <c r="A5294" s="357"/>
      <c r="B5294" s="347"/>
      <c r="C5294" s="580"/>
      <c r="D5294" s="349"/>
      <c r="E5294" s="349"/>
      <c r="F5294" s="350"/>
      <c r="G5294" s="349"/>
      <c r="H5294" s="349"/>
      <c r="I5294" s="351"/>
      <c r="J5294" s="352"/>
      <c r="K5294" s="352"/>
      <c r="L5294" s="353"/>
      <c r="M5294" s="352"/>
      <c r="N5294" s="371"/>
      <c r="O5294" s="74"/>
      <c r="P5294" s="74"/>
      <c r="Q5294" s="139"/>
    </row>
    <row r="5295" spans="1:17" x14ac:dyDescent="0.2">
      <c r="A5295" s="357"/>
      <c r="B5295" s="347"/>
      <c r="C5295" s="580"/>
      <c r="D5295" s="349"/>
      <c r="E5295" s="349"/>
      <c r="F5295" s="350"/>
      <c r="G5295" s="349"/>
      <c r="H5295" s="349"/>
      <c r="I5295" s="351"/>
      <c r="J5295" s="352"/>
      <c r="K5295" s="352"/>
      <c r="L5295" s="353"/>
      <c r="M5295" s="352"/>
      <c r="N5295" s="371"/>
      <c r="O5295" s="74"/>
      <c r="P5295" s="74"/>
      <c r="Q5295" s="139"/>
    </row>
    <row r="5296" spans="1:17" x14ac:dyDescent="0.2">
      <c r="A5296" s="357"/>
      <c r="B5296" s="347"/>
      <c r="C5296" s="580"/>
      <c r="D5296" s="349"/>
      <c r="E5296" s="349"/>
      <c r="F5296" s="350"/>
      <c r="G5296" s="349"/>
      <c r="H5296" s="349"/>
      <c r="I5296" s="351"/>
      <c r="J5296" s="352"/>
      <c r="K5296" s="352"/>
      <c r="L5296" s="353"/>
      <c r="M5296" s="352"/>
      <c r="N5296" s="371"/>
      <c r="O5296" s="74"/>
      <c r="P5296" s="74"/>
      <c r="Q5296" s="139"/>
    </row>
    <row r="5297" spans="1:17" x14ac:dyDescent="0.2">
      <c r="A5297" s="357"/>
      <c r="B5297" s="347"/>
      <c r="C5297" s="580"/>
      <c r="D5297" s="349"/>
      <c r="E5297" s="349"/>
      <c r="F5297" s="350"/>
      <c r="G5297" s="349"/>
      <c r="H5297" s="349"/>
      <c r="I5297" s="351"/>
      <c r="J5297" s="352"/>
      <c r="K5297" s="352"/>
      <c r="L5297" s="353"/>
      <c r="M5297" s="352"/>
      <c r="N5297" s="371"/>
      <c r="O5297" s="74"/>
      <c r="P5297" s="74"/>
      <c r="Q5297" s="139"/>
    </row>
    <row r="5298" spans="1:17" x14ac:dyDescent="0.2">
      <c r="A5298" s="357"/>
      <c r="B5298" s="347"/>
      <c r="C5298" s="580"/>
      <c r="D5298" s="349"/>
      <c r="E5298" s="349"/>
      <c r="F5298" s="350"/>
      <c r="G5298" s="349"/>
      <c r="H5298" s="349"/>
      <c r="I5298" s="351"/>
      <c r="J5298" s="352"/>
      <c r="K5298" s="352"/>
      <c r="L5298" s="353"/>
      <c r="M5298" s="352"/>
      <c r="N5298" s="371"/>
      <c r="O5298" s="74"/>
      <c r="P5298" s="74"/>
      <c r="Q5298" s="139"/>
    </row>
    <row r="5299" spans="1:17" x14ac:dyDescent="0.2">
      <c r="A5299" s="357"/>
      <c r="B5299" s="347"/>
      <c r="C5299" s="580"/>
      <c r="D5299" s="349"/>
      <c r="E5299" s="349"/>
      <c r="F5299" s="350"/>
      <c r="G5299" s="349"/>
      <c r="H5299" s="349"/>
      <c r="I5299" s="351"/>
      <c r="J5299" s="352"/>
      <c r="K5299" s="352"/>
      <c r="L5299" s="353"/>
      <c r="M5299" s="352"/>
      <c r="N5299" s="371"/>
      <c r="O5299" s="74"/>
      <c r="P5299" s="74"/>
      <c r="Q5299" s="139"/>
    </row>
    <row r="5300" spans="1:17" x14ac:dyDescent="0.2">
      <c r="A5300" s="357"/>
      <c r="B5300" s="347"/>
      <c r="C5300" s="580"/>
      <c r="D5300" s="349"/>
      <c r="E5300" s="349"/>
      <c r="F5300" s="350"/>
      <c r="G5300" s="349"/>
      <c r="H5300" s="349"/>
      <c r="I5300" s="351"/>
      <c r="J5300" s="352"/>
      <c r="K5300" s="352"/>
      <c r="L5300" s="353"/>
      <c r="M5300" s="352"/>
      <c r="N5300" s="371"/>
      <c r="O5300" s="74"/>
      <c r="P5300" s="74"/>
      <c r="Q5300" s="139"/>
    </row>
    <row r="5301" spans="1:17" x14ac:dyDescent="0.2">
      <c r="A5301" s="357"/>
      <c r="B5301" s="347"/>
      <c r="C5301" s="580"/>
      <c r="D5301" s="349"/>
      <c r="E5301" s="349"/>
      <c r="F5301" s="350"/>
      <c r="G5301" s="349"/>
      <c r="H5301" s="349"/>
      <c r="I5301" s="351"/>
      <c r="J5301" s="352"/>
      <c r="K5301" s="352"/>
      <c r="L5301" s="353"/>
      <c r="M5301" s="352"/>
      <c r="N5301" s="371"/>
      <c r="O5301" s="74"/>
      <c r="P5301" s="74"/>
      <c r="Q5301" s="139"/>
    </row>
    <row r="5302" spans="1:17" x14ac:dyDescent="0.2">
      <c r="A5302" s="357"/>
      <c r="B5302" s="347"/>
      <c r="C5302" s="580"/>
      <c r="D5302" s="349"/>
      <c r="E5302" s="349"/>
      <c r="F5302" s="350"/>
      <c r="G5302" s="349"/>
      <c r="H5302" s="349"/>
      <c r="I5302" s="351"/>
      <c r="J5302" s="352"/>
      <c r="K5302" s="352"/>
      <c r="L5302" s="353"/>
      <c r="M5302" s="352"/>
      <c r="N5302" s="371"/>
      <c r="O5302" s="74"/>
      <c r="P5302" s="74"/>
      <c r="Q5302" s="139"/>
    </row>
    <row r="5303" spans="1:17" x14ac:dyDescent="0.2">
      <c r="A5303" s="357"/>
      <c r="B5303" s="347"/>
      <c r="C5303" s="580"/>
      <c r="D5303" s="349"/>
      <c r="E5303" s="349"/>
      <c r="F5303" s="350"/>
      <c r="G5303" s="349"/>
      <c r="H5303" s="349"/>
      <c r="I5303" s="351"/>
      <c r="J5303" s="352"/>
      <c r="K5303" s="352"/>
      <c r="L5303" s="353"/>
      <c r="M5303" s="352"/>
      <c r="N5303" s="371"/>
      <c r="O5303" s="74"/>
      <c r="P5303" s="74"/>
      <c r="Q5303" s="139"/>
    </row>
    <row r="5304" spans="1:17" x14ac:dyDescent="0.2">
      <c r="A5304" s="357"/>
      <c r="B5304" s="347"/>
      <c r="C5304" s="580"/>
      <c r="D5304" s="349"/>
      <c r="E5304" s="349"/>
      <c r="F5304" s="350"/>
      <c r="G5304" s="349"/>
      <c r="H5304" s="349"/>
      <c r="I5304" s="351"/>
      <c r="J5304" s="352"/>
      <c r="K5304" s="352"/>
      <c r="L5304" s="353"/>
      <c r="M5304" s="352"/>
      <c r="N5304" s="371"/>
      <c r="O5304" s="74"/>
      <c r="P5304" s="74"/>
      <c r="Q5304" s="139"/>
    </row>
    <row r="5305" spans="1:17" x14ac:dyDescent="0.2">
      <c r="A5305" s="357"/>
      <c r="B5305" s="347"/>
      <c r="C5305" s="580"/>
      <c r="D5305" s="349"/>
      <c r="E5305" s="349"/>
      <c r="F5305" s="350"/>
      <c r="G5305" s="349"/>
      <c r="H5305" s="349"/>
      <c r="I5305" s="351"/>
      <c r="J5305" s="352"/>
      <c r="K5305" s="352"/>
      <c r="L5305" s="353"/>
      <c r="M5305" s="352"/>
      <c r="N5305" s="371"/>
      <c r="O5305" s="74"/>
      <c r="P5305" s="74"/>
      <c r="Q5305" s="139"/>
    </row>
    <row r="5306" spans="1:17" x14ac:dyDescent="0.2">
      <c r="A5306" s="357"/>
      <c r="B5306" s="347"/>
      <c r="C5306" s="580"/>
      <c r="D5306" s="349"/>
      <c r="E5306" s="349"/>
      <c r="F5306" s="350"/>
      <c r="G5306" s="349"/>
      <c r="H5306" s="349"/>
      <c r="I5306" s="351"/>
      <c r="J5306" s="352"/>
      <c r="K5306" s="352"/>
      <c r="L5306" s="353"/>
      <c r="M5306" s="352"/>
      <c r="N5306" s="371"/>
      <c r="O5306" s="74"/>
      <c r="P5306" s="74"/>
      <c r="Q5306" s="139"/>
    </row>
    <row r="5307" spans="1:17" x14ac:dyDescent="0.2">
      <c r="A5307" s="357"/>
      <c r="B5307" s="347"/>
      <c r="C5307" s="580"/>
      <c r="D5307" s="349"/>
      <c r="E5307" s="349"/>
      <c r="F5307" s="350"/>
      <c r="G5307" s="349"/>
      <c r="H5307" s="349"/>
      <c r="I5307" s="351"/>
      <c r="J5307" s="352"/>
      <c r="K5307" s="352"/>
      <c r="L5307" s="353"/>
      <c r="M5307" s="352"/>
      <c r="N5307" s="371"/>
      <c r="O5307" s="74"/>
      <c r="P5307" s="74"/>
      <c r="Q5307" s="139"/>
    </row>
    <row r="5308" spans="1:17" x14ac:dyDescent="0.2">
      <c r="A5308" s="357"/>
      <c r="B5308" s="347"/>
      <c r="C5308" s="580"/>
      <c r="D5308" s="349"/>
      <c r="E5308" s="349"/>
      <c r="F5308" s="350"/>
      <c r="G5308" s="349"/>
      <c r="H5308" s="349"/>
      <c r="I5308" s="351"/>
      <c r="J5308" s="352"/>
      <c r="K5308" s="352"/>
      <c r="L5308" s="353"/>
      <c r="M5308" s="352"/>
      <c r="N5308" s="371"/>
      <c r="O5308" s="74"/>
      <c r="P5308" s="74"/>
      <c r="Q5308" s="139"/>
    </row>
    <row r="5309" spans="1:17" x14ac:dyDescent="0.2">
      <c r="A5309" s="357"/>
      <c r="B5309" s="347"/>
      <c r="C5309" s="580"/>
      <c r="D5309" s="349"/>
      <c r="E5309" s="349"/>
      <c r="F5309" s="350"/>
      <c r="G5309" s="349"/>
      <c r="H5309" s="349"/>
      <c r="I5309" s="351"/>
      <c r="J5309" s="352"/>
      <c r="K5309" s="352"/>
      <c r="L5309" s="353"/>
      <c r="M5309" s="352"/>
      <c r="N5309" s="371"/>
      <c r="O5309" s="74"/>
      <c r="P5309" s="74"/>
      <c r="Q5309" s="139"/>
    </row>
    <row r="5310" spans="1:17" x14ac:dyDescent="0.2">
      <c r="A5310" s="357"/>
      <c r="B5310" s="347"/>
      <c r="C5310" s="580"/>
      <c r="D5310" s="349"/>
      <c r="E5310" s="349"/>
      <c r="F5310" s="350"/>
      <c r="G5310" s="349"/>
      <c r="H5310" s="349"/>
      <c r="I5310" s="351"/>
      <c r="J5310" s="352"/>
      <c r="K5310" s="352"/>
      <c r="L5310" s="353"/>
      <c r="M5310" s="352"/>
      <c r="N5310" s="371"/>
      <c r="O5310" s="74"/>
      <c r="P5310" s="74"/>
      <c r="Q5310" s="139"/>
    </row>
    <row r="5311" spans="1:17" x14ac:dyDescent="0.2">
      <c r="A5311" s="357"/>
      <c r="B5311" s="347"/>
      <c r="C5311" s="580"/>
      <c r="D5311" s="349"/>
      <c r="E5311" s="349"/>
      <c r="F5311" s="350"/>
      <c r="G5311" s="349"/>
      <c r="H5311" s="349"/>
      <c r="I5311" s="351"/>
      <c r="J5311" s="352"/>
      <c r="K5311" s="352"/>
      <c r="L5311" s="353"/>
      <c r="M5311" s="352"/>
      <c r="N5311" s="371"/>
      <c r="O5311" s="74"/>
      <c r="P5311" s="74"/>
      <c r="Q5311" s="139"/>
    </row>
    <row r="5312" spans="1:17" x14ac:dyDescent="0.2">
      <c r="A5312" s="357"/>
      <c r="B5312" s="347"/>
      <c r="C5312" s="580"/>
      <c r="D5312" s="349"/>
      <c r="E5312" s="349"/>
      <c r="F5312" s="350"/>
      <c r="G5312" s="349"/>
      <c r="H5312" s="349"/>
      <c r="I5312" s="351"/>
      <c r="J5312" s="352"/>
      <c r="K5312" s="352"/>
      <c r="L5312" s="353"/>
      <c r="M5312" s="352"/>
      <c r="N5312" s="371"/>
      <c r="O5312" s="74"/>
      <c r="P5312" s="74"/>
      <c r="Q5312" s="139"/>
    </row>
    <row r="5313" spans="1:17" x14ac:dyDescent="0.2">
      <c r="A5313" s="357"/>
      <c r="B5313" s="347"/>
      <c r="C5313" s="580"/>
      <c r="D5313" s="349"/>
      <c r="E5313" s="349"/>
      <c r="F5313" s="350"/>
      <c r="G5313" s="349"/>
      <c r="H5313" s="349"/>
      <c r="I5313" s="351"/>
      <c r="J5313" s="352"/>
      <c r="K5313" s="352"/>
      <c r="L5313" s="353"/>
      <c r="M5313" s="352"/>
      <c r="N5313" s="371"/>
      <c r="O5313" s="74"/>
      <c r="P5313" s="74"/>
      <c r="Q5313" s="139"/>
    </row>
    <row r="5314" spans="1:17" x14ac:dyDescent="0.2">
      <c r="A5314" s="357"/>
      <c r="B5314" s="347"/>
      <c r="C5314" s="580"/>
      <c r="D5314" s="349"/>
      <c r="E5314" s="349"/>
      <c r="F5314" s="350"/>
      <c r="G5314" s="349"/>
      <c r="H5314" s="349"/>
      <c r="I5314" s="351"/>
      <c r="J5314" s="352"/>
      <c r="K5314" s="352"/>
      <c r="L5314" s="353"/>
      <c r="M5314" s="352"/>
      <c r="N5314" s="371"/>
      <c r="O5314" s="74"/>
      <c r="P5314" s="74"/>
      <c r="Q5314" s="139"/>
    </row>
    <row r="5315" spans="1:17" x14ac:dyDescent="0.2">
      <c r="A5315" s="357"/>
      <c r="B5315" s="347"/>
      <c r="C5315" s="580"/>
      <c r="D5315" s="349"/>
      <c r="E5315" s="349"/>
      <c r="F5315" s="350"/>
      <c r="G5315" s="349"/>
      <c r="H5315" s="349"/>
      <c r="I5315" s="351"/>
      <c r="J5315" s="352"/>
      <c r="K5315" s="352"/>
      <c r="L5315" s="353"/>
      <c r="M5315" s="352"/>
      <c r="N5315" s="371"/>
      <c r="O5315" s="74"/>
      <c r="P5315" s="74"/>
      <c r="Q5315" s="139"/>
    </row>
    <row r="5316" spans="1:17" x14ac:dyDescent="0.2">
      <c r="A5316" s="357"/>
      <c r="B5316" s="347"/>
      <c r="C5316" s="580"/>
      <c r="D5316" s="349"/>
      <c r="E5316" s="349"/>
      <c r="F5316" s="350"/>
      <c r="G5316" s="349"/>
      <c r="H5316" s="349"/>
      <c r="I5316" s="351"/>
      <c r="J5316" s="352"/>
      <c r="K5316" s="352"/>
      <c r="L5316" s="353"/>
      <c r="M5316" s="352"/>
      <c r="N5316" s="371"/>
      <c r="O5316" s="74"/>
      <c r="P5316" s="74"/>
      <c r="Q5316" s="139"/>
    </row>
    <row r="5317" spans="1:17" x14ac:dyDescent="0.2">
      <c r="A5317" s="357"/>
      <c r="B5317" s="347"/>
      <c r="C5317" s="580"/>
      <c r="D5317" s="349"/>
      <c r="E5317" s="349"/>
      <c r="F5317" s="350"/>
      <c r="G5317" s="349"/>
      <c r="H5317" s="349"/>
      <c r="I5317" s="351"/>
      <c r="J5317" s="352"/>
      <c r="K5317" s="352"/>
      <c r="L5317" s="353"/>
      <c r="M5317" s="352"/>
      <c r="N5317" s="371"/>
      <c r="O5317" s="74"/>
      <c r="P5317" s="74"/>
      <c r="Q5317" s="139"/>
    </row>
    <row r="5318" spans="1:17" x14ac:dyDescent="0.2">
      <c r="A5318" s="357"/>
      <c r="B5318" s="347"/>
      <c r="C5318" s="580"/>
      <c r="D5318" s="349"/>
      <c r="E5318" s="349"/>
      <c r="F5318" s="350"/>
      <c r="G5318" s="349"/>
      <c r="H5318" s="349"/>
      <c r="I5318" s="351"/>
      <c r="J5318" s="352"/>
      <c r="K5318" s="352"/>
      <c r="L5318" s="353"/>
      <c r="M5318" s="352"/>
      <c r="N5318" s="371"/>
      <c r="O5318" s="74"/>
      <c r="P5318" s="74"/>
      <c r="Q5318" s="139"/>
    </row>
    <row r="5319" spans="1:17" x14ac:dyDescent="0.2">
      <c r="A5319" s="357"/>
      <c r="B5319" s="347"/>
      <c r="C5319" s="580"/>
      <c r="D5319" s="349"/>
      <c r="E5319" s="349"/>
      <c r="F5319" s="350"/>
      <c r="G5319" s="349"/>
      <c r="H5319" s="349"/>
      <c r="I5319" s="351"/>
      <c r="J5319" s="352"/>
      <c r="K5319" s="352"/>
      <c r="L5319" s="353"/>
      <c r="M5319" s="352"/>
      <c r="N5319" s="371"/>
      <c r="O5319" s="74"/>
      <c r="P5319" s="74"/>
      <c r="Q5319" s="139"/>
    </row>
    <row r="5320" spans="1:17" x14ac:dyDescent="0.2">
      <c r="A5320" s="357"/>
      <c r="B5320" s="347"/>
      <c r="C5320" s="580"/>
      <c r="D5320" s="349"/>
      <c r="E5320" s="349"/>
      <c r="F5320" s="350"/>
      <c r="G5320" s="349"/>
      <c r="H5320" s="349"/>
      <c r="I5320" s="351"/>
      <c r="J5320" s="352"/>
      <c r="K5320" s="352"/>
      <c r="L5320" s="353"/>
      <c r="M5320" s="352"/>
      <c r="N5320" s="371"/>
      <c r="O5320" s="74"/>
      <c r="P5320" s="74"/>
      <c r="Q5320" s="139"/>
    </row>
    <row r="5321" spans="1:17" x14ac:dyDescent="0.2">
      <c r="A5321" s="357"/>
      <c r="B5321" s="347"/>
      <c r="C5321" s="580"/>
      <c r="D5321" s="349"/>
      <c r="E5321" s="349"/>
      <c r="F5321" s="350"/>
      <c r="G5321" s="349"/>
      <c r="H5321" s="349"/>
      <c r="I5321" s="351"/>
      <c r="J5321" s="352"/>
      <c r="K5321" s="352"/>
      <c r="L5321" s="353"/>
      <c r="M5321" s="352"/>
      <c r="N5321" s="371"/>
      <c r="O5321" s="74"/>
      <c r="P5321" s="74"/>
      <c r="Q5321" s="139"/>
    </row>
    <row r="5322" spans="1:17" x14ac:dyDescent="0.2">
      <c r="A5322" s="357"/>
      <c r="B5322" s="347"/>
      <c r="C5322" s="580"/>
      <c r="D5322" s="349"/>
      <c r="E5322" s="349"/>
      <c r="F5322" s="350"/>
      <c r="G5322" s="349"/>
      <c r="H5322" s="349"/>
      <c r="I5322" s="351"/>
      <c r="J5322" s="352"/>
      <c r="K5322" s="352"/>
      <c r="L5322" s="353"/>
      <c r="M5322" s="352"/>
      <c r="N5322" s="371"/>
      <c r="O5322" s="74"/>
      <c r="P5322" s="74"/>
      <c r="Q5322" s="139"/>
    </row>
    <row r="5323" spans="1:17" x14ac:dyDescent="0.2">
      <c r="A5323" s="357"/>
      <c r="B5323" s="347"/>
      <c r="C5323" s="580"/>
      <c r="D5323" s="349"/>
      <c r="E5323" s="349"/>
      <c r="F5323" s="350"/>
      <c r="G5323" s="349"/>
      <c r="H5323" s="349"/>
      <c r="I5323" s="351"/>
      <c r="J5323" s="352"/>
      <c r="K5323" s="352"/>
      <c r="L5323" s="353"/>
      <c r="M5323" s="352"/>
      <c r="N5323" s="371"/>
      <c r="O5323" s="74"/>
      <c r="P5323" s="74"/>
      <c r="Q5323" s="139"/>
    </row>
    <row r="5324" spans="1:17" x14ac:dyDescent="0.2">
      <c r="A5324" s="357"/>
      <c r="B5324" s="347"/>
      <c r="C5324" s="580"/>
      <c r="D5324" s="349"/>
      <c r="E5324" s="349"/>
      <c r="F5324" s="350"/>
      <c r="G5324" s="349"/>
      <c r="H5324" s="349"/>
      <c r="I5324" s="351"/>
      <c r="J5324" s="352"/>
      <c r="K5324" s="352"/>
      <c r="L5324" s="353"/>
      <c r="M5324" s="352"/>
      <c r="N5324" s="371"/>
      <c r="O5324" s="74"/>
      <c r="P5324" s="74"/>
      <c r="Q5324" s="139"/>
    </row>
    <row r="5325" spans="1:17" x14ac:dyDescent="0.2">
      <c r="A5325" s="357"/>
      <c r="B5325" s="347"/>
      <c r="C5325" s="580"/>
      <c r="D5325" s="349"/>
      <c r="E5325" s="349"/>
      <c r="F5325" s="350"/>
      <c r="G5325" s="349"/>
      <c r="H5325" s="349"/>
      <c r="I5325" s="351"/>
      <c r="J5325" s="352"/>
      <c r="K5325" s="352"/>
      <c r="L5325" s="353"/>
      <c r="M5325" s="352"/>
      <c r="N5325" s="371"/>
      <c r="O5325" s="74"/>
      <c r="P5325" s="74"/>
      <c r="Q5325" s="139"/>
    </row>
    <row r="5326" spans="1:17" x14ac:dyDescent="0.2">
      <c r="A5326" s="357"/>
      <c r="B5326" s="347"/>
      <c r="C5326" s="580"/>
      <c r="D5326" s="349"/>
      <c r="E5326" s="349"/>
      <c r="F5326" s="350"/>
      <c r="G5326" s="349"/>
      <c r="H5326" s="349"/>
      <c r="I5326" s="351"/>
      <c r="J5326" s="352"/>
      <c r="K5326" s="352"/>
      <c r="L5326" s="353"/>
      <c r="M5326" s="352"/>
      <c r="N5326" s="371"/>
      <c r="O5326" s="74"/>
      <c r="P5326" s="74"/>
      <c r="Q5326" s="139"/>
    </row>
    <row r="5327" spans="1:17" x14ac:dyDescent="0.2">
      <c r="A5327" s="357"/>
      <c r="B5327" s="347"/>
      <c r="C5327" s="580"/>
      <c r="D5327" s="349"/>
      <c r="E5327" s="349"/>
      <c r="F5327" s="350"/>
      <c r="G5327" s="349"/>
      <c r="H5327" s="349"/>
      <c r="I5327" s="351"/>
      <c r="J5327" s="352"/>
      <c r="K5327" s="352"/>
      <c r="L5327" s="353"/>
      <c r="M5327" s="352"/>
      <c r="N5327" s="371"/>
      <c r="O5327" s="74"/>
      <c r="P5327" s="74"/>
      <c r="Q5327" s="139"/>
    </row>
    <row r="5328" spans="1:17" x14ac:dyDescent="0.2">
      <c r="A5328" s="357"/>
      <c r="B5328" s="347"/>
      <c r="C5328" s="580"/>
      <c r="D5328" s="349"/>
      <c r="E5328" s="349"/>
      <c r="F5328" s="350"/>
      <c r="G5328" s="349"/>
      <c r="H5328" s="349"/>
      <c r="I5328" s="351"/>
      <c r="J5328" s="352"/>
      <c r="K5328" s="352"/>
      <c r="L5328" s="353"/>
      <c r="M5328" s="352"/>
      <c r="N5328" s="371"/>
      <c r="O5328" s="74"/>
      <c r="P5328" s="74"/>
      <c r="Q5328" s="139"/>
    </row>
    <row r="5329" spans="1:17" x14ac:dyDescent="0.2">
      <c r="A5329" s="357"/>
      <c r="B5329" s="347"/>
      <c r="C5329" s="580"/>
      <c r="D5329" s="349"/>
      <c r="E5329" s="349"/>
      <c r="F5329" s="350"/>
      <c r="G5329" s="349"/>
      <c r="H5329" s="349"/>
      <c r="I5329" s="351"/>
      <c r="J5329" s="352"/>
      <c r="K5329" s="352"/>
      <c r="L5329" s="353"/>
      <c r="M5329" s="352"/>
      <c r="N5329" s="371"/>
      <c r="O5329" s="74"/>
      <c r="P5329" s="74"/>
      <c r="Q5329" s="139"/>
    </row>
    <row r="5330" spans="1:17" x14ac:dyDescent="0.2">
      <c r="A5330" s="357"/>
      <c r="B5330" s="347"/>
      <c r="C5330" s="580"/>
      <c r="D5330" s="349"/>
      <c r="E5330" s="349"/>
      <c r="F5330" s="350"/>
      <c r="G5330" s="349"/>
      <c r="H5330" s="349"/>
      <c r="I5330" s="351"/>
      <c r="J5330" s="352"/>
      <c r="K5330" s="352"/>
      <c r="L5330" s="353"/>
      <c r="M5330" s="352"/>
      <c r="N5330" s="371"/>
      <c r="O5330" s="74"/>
      <c r="P5330" s="74"/>
      <c r="Q5330" s="139"/>
    </row>
    <row r="5331" spans="1:17" x14ac:dyDescent="0.2">
      <c r="A5331" s="357"/>
      <c r="B5331" s="347"/>
      <c r="C5331" s="580"/>
      <c r="D5331" s="349"/>
      <c r="E5331" s="349"/>
      <c r="F5331" s="350"/>
      <c r="G5331" s="349"/>
      <c r="H5331" s="349"/>
      <c r="I5331" s="351"/>
      <c r="J5331" s="352"/>
      <c r="K5331" s="352"/>
      <c r="L5331" s="353"/>
      <c r="M5331" s="352"/>
      <c r="N5331" s="371"/>
      <c r="O5331" s="74"/>
      <c r="P5331" s="74"/>
      <c r="Q5331" s="139"/>
    </row>
    <row r="5332" spans="1:17" x14ac:dyDescent="0.2">
      <c r="A5332" s="357"/>
      <c r="B5332" s="347"/>
      <c r="C5332" s="580"/>
      <c r="D5332" s="349"/>
      <c r="E5332" s="349"/>
      <c r="F5332" s="350"/>
      <c r="G5332" s="349"/>
      <c r="H5332" s="349"/>
      <c r="I5332" s="351"/>
      <c r="J5332" s="352"/>
      <c r="K5332" s="352"/>
      <c r="L5332" s="353"/>
      <c r="M5332" s="352"/>
      <c r="N5332" s="371"/>
      <c r="O5332" s="74"/>
      <c r="P5332" s="74"/>
      <c r="Q5332" s="139"/>
    </row>
    <row r="5333" spans="1:17" x14ac:dyDescent="0.2">
      <c r="A5333" s="357"/>
      <c r="B5333" s="347"/>
      <c r="C5333" s="580"/>
      <c r="D5333" s="349"/>
      <c r="E5333" s="349"/>
      <c r="F5333" s="350"/>
      <c r="G5333" s="349"/>
      <c r="H5333" s="349"/>
      <c r="I5333" s="351"/>
      <c r="J5333" s="352"/>
      <c r="K5333" s="352"/>
      <c r="L5333" s="353"/>
      <c r="M5333" s="352"/>
      <c r="N5333" s="371"/>
      <c r="O5333" s="74"/>
      <c r="P5333" s="74"/>
      <c r="Q5333" s="139"/>
    </row>
    <row r="5334" spans="1:17" x14ac:dyDescent="0.2">
      <c r="A5334" s="357"/>
      <c r="B5334" s="347"/>
      <c r="C5334" s="580"/>
      <c r="D5334" s="349"/>
      <c r="E5334" s="349"/>
      <c r="F5334" s="350"/>
      <c r="G5334" s="349"/>
      <c r="H5334" s="349"/>
      <c r="I5334" s="351"/>
      <c r="J5334" s="352"/>
      <c r="K5334" s="352"/>
      <c r="L5334" s="353"/>
      <c r="M5334" s="352"/>
      <c r="N5334" s="371"/>
      <c r="O5334" s="74"/>
      <c r="P5334" s="74"/>
      <c r="Q5334" s="139"/>
    </row>
    <row r="5335" spans="1:17" x14ac:dyDescent="0.2">
      <c r="A5335" s="357"/>
      <c r="B5335" s="347"/>
      <c r="C5335" s="580"/>
      <c r="D5335" s="349"/>
      <c r="E5335" s="349"/>
      <c r="F5335" s="350"/>
      <c r="G5335" s="349"/>
      <c r="H5335" s="349"/>
      <c r="I5335" s="351"/>
      <c r="J5335" s="352"/>
      <c r="K5335" s="352"/>
      <c r="L5335" s="353"/>
      <c r="M5335" s="352"/>
      <c r="N5335" s="371"/>
      <c r="O5335" s="74"/>
      <c r="P5335" s="74"/>
      <c r="Q5335" s="139"/>
    </row>
    <row r="5336" spans="1:17" x14ac:dyDescent="0.2">
      <c r="A5336" s="357"/>
      <c r="B5336" s="347"/>
      <c r="C5336" s="580"/>
      <c r="D5336" s="349"/>
      <c r="E5336" s="349"/>
      <c r="F5336" s="350"/>
      <c r="G5336" s="349"/>
      <c r="H5336" s="349"/>
      <c r="I5336" s="351"/>
      <c r="J5336" s="352"/>
      <c r="K5336" s="352"/>
      <c r="L5336" s="353"/>
      <c r="M5336" s="352"/>
      <c r="N5336" s="371"/>
      <c r="O5336" s="74"/>
      <c r="P5336" s="74"/>
      <c r="Q5336" s="139"/>
    </row>
    <row r="5337" spans="1:17" x14ac:dyDescent="0.2">
      <c r="A5337" s="357"/>
      <c r="B5337" s="347"/>
      <c r="C5337" s="580"/>
      <c r="D5337" s="349"/>
      <c r="E5337" s="349"/>
      <c r="F5337" s="350"/>
      <c r="G5337" s="349"/>
      <c r="H5337" s="349"/>
      <c r="I5337" s="351"/>
      <c r="J5337" s="352"/>
      <c r="K5337" s="352"/>
      <c r="L5337" s="353"/>
      <c r="M5337" s="352"/>
      <c r="N5337" s="371"/>
      <c r="O5337" s="74"/>
      <c r="P5337" s="74"/>
      <c r="Q5337" s="139"/>
    </row>
    <row r="5338" spans="1:17" x14ac:dyDescent="0.2">
      <c r="A5338" s="357"/>
      <c r="B5338" s="347"/>
      <c r="C5338" s="580"/>
      <c r="D5338" s="349"/>
      <c r="E5338" s="349"/>
      <c r="F5338" s="350"/>
      <c r="G5338" s="349"/>
      <c r="H5338" s="349"/>
      <c r="I5338" s="351"/>
      <c r="J5338" s="352"/>
      <c r="K5338" s="352"/>
      <c r="L5338" s="353"/>
      <c r="M5338" s="352"/>
      <c r="N5338" s="371"/>
      <c r="O5338" s="74"/>
      <c r="P5338" s="74"/>
      <c r="Q5338" s="139"/>
    </row>
    <row r="5339" spans="1:17" x14ac:dyDescent="0.2">
      <c r="A5339" s="357"/>
      <c r="B5339" s="347"/>
      <c r="C5339" s="580"/>
      <c r="D5339" s="349"/>
      <c r="E5339" s="349"/>
      <c r="F5339" s="350"/>
      <c r="G5339" s="349"/>
      <c r="H5339" s="349"/>
      <c r="I5339" s="351"/>
      <c r="J5339" s="352"/>
      <c r="K5339" s="352"/>
      <c r="L5339" s="353"/>
      <c r="M5339" s="352"/>
      <c r="N5339" s="371"/>
      <c r="O5339" s="74"/>
      <c r="P5339" s="74"/>
      <c r="Q5339" s="139"/>
    </row>
    <row r="5340" spans="1:17" x14ac:dyDescent="0.2">
      <c r="A5340" s="357"/>
      <c r="B5340" s="347"/>
      <c r="C5340" s="580"/>
      <c r="D5340" s="349"/>
      <c r="E5340" s="349"/>
      <c r="F5340" s="350"/>
      <c r="G5340" s="349"/>
      <c r="H5340" s="349"/>
      <c r="I5340" s="351"/>
      <c r="J5340" s="352"/>
      <c r="K5340" s="352"/>
      <c r="L5340" s="353"/>
      <c r="M5340" s="352"/>
      <c r="N5340" s="371"/>
      <c r="O5340" s="74"/>
      <c r="P5340" s="74"/>
      <c r="Q5340" s="139"/>
    </row>
    <row r="5341" spans="1:17" x14ac:dyDescent="0.2">
      <c r="A5341" s="357"/>
      <c r="B5341" s="347"/>
      <c r="C5341" s="580"/>
      <c r="D5341" s="349"/>
      <c r="E5341" s="349"/>
      <c r="F5341" s="350"/>
      <c r="G5341" s="349"/>
      <c r="H5341" s="349"/>
      <c r="I5341" s="351"/>
      <c r="J5341" s="352"/>
      <c r="K5341" s="352"/>
      <c r="L5341" s="353"/>
      <c r="M5341" s="352"/>
      <c r="N5341" s="371"/>
      <c r="O5341" s="74"/>
      <c r="P5341" s="74"/>
      <c r="Q5341" s="139"/>
    </row>
    <row r="5342" spans="1:17" x14ac:dyDescent="0.2">
      <c r="A5342" s="357"/>
      <c r="B5342" s="347"/>
      <c r="C5342" s="580"/>
      <c r="D5342" s="349"/>
      <c r="E5342" s="349"/>
      <c r="F5342" s="350"/>
      <c r="G5342" s="349"/>
      <c r="H5342" s="349"/>
      <c r="I5342" s="351"/>
      <c r="J5342" s="352"/>
      <c r="K5342" s="352"/>
      <c r="L5342" s="353"/>
      <c r="M5342" s="352"/>
      <c r="N5342" s="371"/>
      <c r="O5342" s="74"/>
      <c r="P5342" s="74"/>
      <c r="Q5342" s="139"/>
    </row>
    <row r="5343" spans="1:17" x14ac:dyDescent="0.2">
      <c r="A5343" s="357"/>
      <c r="B5343" s="347"/>
      <c r="C5343" s="580"/>
      <c r="D5343" s="349"/>
      <c r="E5343" s="349"/>
      <c r="F5343" s="350"/>
      <c r="G5343" s="349"/>
      <c r="H5343" s="349"/>
      <c r="I5343" s="351"/>
      <c r="J5343" s="352"/>
      <c r="K5343" s="352"/>
      <c r="L5343" s="353"/>
      <c r="M5343" s="352"/>
      <c r="N5343" s="371"/>
      <c r="O5343" s="74"/>
      <c r="P5343" s="74"/>
      <c r="Q5343" s="139"/>
    </row>
    <row r="5344" spans="1:17" x14ac:dyDescent="0.2">
      <c r="A5344" s="357"/>
      <c r="B5344" s="347"/>
      <c r="C5344" s="580"/>
      <c r="D5344" s="349"/>
      <c r="E5344" s="349"/>
      <c r="F5344" s="350"/>
      <c r="G5344" s="349"/>
      <c r="H5344" s="349"/>
      <c r="I5344" s="351"/>
      <c r="J5344" s="352"/>
      <c r="K5344" s="352"/>
      <c r="L5344" s="353"/>
      <c r="M5344" s="352"/>
      <c r="N5344" s="371"/>
      <c r="O5344" s="74"/>
      <c r="P5344" s="74"/>
      <c r="Q5344" s="139"/>
    </row>
    <row r="5345" spans="1:17" x14ac:dyDescent="0.2">
      <c r="A5345" s="357"/>
      <c r="B5345" s="347"/>
      <c r="C5345" s="580"/>
      <c r="D5345" s="349"/>
      <c r="E5345" s="349"/>
      <c r="F5345" s="350"/>
      <c r="G5345" s="349"/>
      <c r="H5345" s="349"/>
      <c r="I5345" s="351"/>
      <c r="J5345" s="352"/>
      <c r="K5345" s="352"/>
      <c r="L5345" s="353"/>
      <c r="M5345" s="352"/>
      <c r="N5345" s="371"/>
      <c r="O5345" s="74"/>
      <c r="P5345" s="74"/>
      <c r="Q5345" s="139"/>
    </row>
    <row r="5346" spans="1:17" x14ac:dyDescent="0.2">
      <c r="A5346" s="357"/>
      <c r="B5346" s="347"/>
      <c r="C5346" s="580"/>
      <c r="D5346" s="349"/>
      <c r="E5346" s="349"/>
      <c r="F5346" s="350"/>
      <c r="G5346" s="349"/>
      <c r="H5346" s="349"/>
      <c r="I5346" s="351"/>
      <c r="J5346" s="352"/>
      <c r="K5346" s="352"/>
      <c r="L5346" s="353"/>
      <c r="M5346" s="352"/>
      <c r="N5346" s="371"/>
      <c r="O5346" s="74"/>
      <c r="P5346" s="74"/>
      <c r="Q5346" s="139"/>
    </row>
    <row r="5347" spans="1:17" x14ac:dyDescent="0.2">
      <c r="A5347" s="357"/>
      <c r="B5347" s="347"/>
      <c r="C5347" s="580"/>
      <c r="D5347" s="349"/>
      <c r="E5347" s="349"/>
      <c r="F5347" s="350"/>
      <c r="G5347" s="349"/>
      <c r="H5347" s="349"/>
      <c r="I5347" s="351"/>
      <c r="J5347" s="352"/>
      <c r="K5347" s="352"/>
      <c r="L5347" s="353"/>
      <c r="M5347" s="352"/>
      <c r="N5347" s="371"/>
      <c r="O5347" s="74"/>
      <c r="P5347" s="74"/>
      <c r="Q5347" s="139"/>
    </row>
    <row r="5348" spans="1:17" x14ac:dyDescent="0.2">
      <c r="A5348" s="357"/>
      <c r="B5348" s="347"/>
      <c r="C5348" s="580"/>
      <c r="D5348" s="349"/>
      <c r="E5348" s="349"/>
      <c r="F5348" s="350"/>
      <c r="G5348" s="349"/>
      <c r="H5348" s="349"/>
      <c r="I5348" s="351"/>
      <c r="J5348" s="352"/>
      <c r="K5348" s="352"/>
      <c r="L5348" s="353"/>
      <c r="M5348" s="352"/>
      <c r="N5348" s="371"/>
      <c r="O5348" s="74"/>
      <c r="P5348" s="74"/>
      <c r="Q5348" s="139"/>
    </row>
    <row r="5349" spans="1:17" x14ac:dyDescent="0.2">
      <c r="A5349" s="357"/>
      <c r="B5349" s="347"/>
      <c r="C5349" s="580"/>
      <c r="D5349" s="349"/>
      <c r="E5349" s="349"/>
      <c r="F5349" s="350"/>
      <c r="G5349" s="349"/>
      <c r="H5349" s="349"/>
      <c r="I5349" s="351"/>
      <c r="J5349" s="352"/>
      <c r="K5349" s="352"/>
      <c r="L5349" s="353"/>
      <c r="M5349" s="352"/>
      <c r="N5349" s="371"/>
      <c r="O5349" s="74"/>
      <c r="P5349" s="74"/>
      <c r="Q5349" s="139"/>
    </row>
    <row r="5350" spans="1:17" x14ac:dyDescent="0.2">
      <c r="A5350" s="357"/>
      <c r="B5350" s="347"/>
      <c r="C5350" s="580"/>
      <c r="D5350" s="349"/>
      <c r="E5350" s="349"/>
      <c r="F5350" s="350"/>
      <c r="G5350" s="349"/>
      <c r="H5350" s="349"/>
      <c r="I5350" s="351"/>
      <c r="J5350" s="352"/>
      <c r="K5350" s="352"/>
      <c r="L5350" s="353"/>
      <c r="M5350" s="352"/>
      <c r="N5350" s="371"/>
      <c r="O5350" s="74"/>
      <c r="P5350" s="74"/>
      <c r="Q5350" s="139"/>
    </row>
    <row r="5351" spans="1:17" x14ac:dyDescent="0.2">
      <c r="A5351" s="357"/>
      <c r="B5351" s="347"/>
      <c r="C5351" s="580"/>
      <c r="D5351" s="349"/>
      <c r="E5351" s="349"/>
      <c r="F5351" s="350"/>
      <c r="G5351" s="349"/>
      <c r="H5351" s="349"/>
      <c r="I5351" s="351"/>
      <c r="J5351" s="352"/>
      <c r="K5351" s="352"/>
      <c r="L5351" s="353"/>
      <c r="M5351" s="352"/>
      <c r="N5351" s="371"/>
      <c r="O5351" s="74"/>
      <c r="P5351" s="74"/>
      <c r="Q5351" s="139"/>
    </row>
    <row r="5352" spans="1:17" x14ac:dyDescent="0.2">
      <c r="A5352" s="357"/>
      <c r="B5352" s="347"/>
      <c r="C5352" s="580"/>
      <c r="D5352" s="349"/>
      <c r="E5352" s="349"/>
      <c r="F5352" s="350"/>
      <c r="G5352" s="349"/>
      <c r="H5352" s="349"/>
      <c r="I5352" s="351"/>
      <c r="J5352" s="352"/>
      <c r="K5352" s="352"/>
      <c r="L5352" s="353"/>
      <c r="M5352" s="352"/>
      <c r="N5352" s="371"/>
      <c r="O5352" s="74"/>
      <c r="P5352" s="74"/>
      <c r="Q5352" s="139"/>
    </row>
    <row r="5353" spans="1:17" x14ac:dyDescent="0.2">
      <c r="A5353" s="357"/>
      <c r="B5353" s="347"/>
      <c r="C5353" s="580"/>
      <c r="D5353" s="349"/>
      <c r="E5353" s="349"/>
      <c r="F5353" s="350"/>
      <c r="G5353" s="349"/>
      <c r="H5353" s="349"/>
      <c r="I5353" s="351"/>
      <c r="J5353" s="352"/>
      <c r="K5353" s="352"/>
      <c r="L5353" s="353"/>
      <c r="M5353" s="352"/>
      <c r="N5353" s="371"/>
      <c r="O5353" s="74"/>
      <c r="P5353" s="74"/>
      <c r="Q5353" s="139"/>
    </row>
    <row r="5354" spans="1:17" x14ac:dyDescent="0.2">
      <c r="A5354" s="357" t="str">
        <f t="shared" si="202"/>
        <v/>
      </c>
      <c r="B5354" s="347"/>
      <c r="C5354" s="580"/>
      <c r="D5354" s="349"/>
      <c r="E5354" s="349"/>
      <c r="F5354" s="350"/>
      <c r="G5354" s="349"/>
      <c r="H5354" s="349"/>
      <c r="I5354" s="351"/>
      <c r="J5354" s="352"/>
      <c r="K5354" s="352"/>
      <c r="L5354" s="353"/>
      <c r="M5354" s="352"/>
      <c r="N5354" s="371"/>
      <c r="O5354" s="322">
        <f t="shared" si="204"/>
        <v>0</v>
      </c>
      <c r="P5354" s="322">
        <f t="shared" si="205"/>
        <v>0</v>
      </c>
      <c r="Q5354" s="323" t="str">
        <f t="shared" si="203"/>
        <v/>
      </c>
    </row>
    <row r="5355" spans="1:17" x14ac:dyDescent="0.2">
      <c r="A5355" s="357" t="str">
        <f t="shared" si="202"/>
        <v/>
      </c>
      <c r="B5355" s="347"/>
      <c r="C5355" s="580"/>
      <c r="D5355" s="349"/>
      <c r="E5355" s="349"/>
      <c r="F5355" s="350"/>
      <c r="G5355" s="349"/>
      <c r="H5355" s="349"/>
      <c r="I5355" s="351"/>
      <c r="J5355" s="352"/>
      <c r="K5355" s="352"/>
      <c r="L5355" s="353"/>
      <c r="M5355" s="352"/>
      <c r="N5355" s="371"/>
      <c r="O5355" s="74">
        <f t="shared" si="204"/>
        <v>0</v>
      </c>
      <c r="P5355" s="74">
        <f t="shared" si="205"/>
        <v>0</v>
      </c>
      <c r="Q5355" s="96" t="str">
        <f t="shared" si="203"/>
        <v/>
      </c>
    </row>
    <row r="5356" spans="1:17" x14ac:dyDescent="0.2">
      <c r="A5356" s="357" t="str">
        <f t="shared" si="202"/>
        <v/>
      </c>
      <c r="B5356" s="347"/>
      <c r="C5356" s="580"/>
      <c r="D5356" s="349"/>
      <c r="E5356" s="349"/>
      <c r="F5356" s="350"/>
      <c r="G5356" s="349"/>
      <c r="H5356" s="349"/>
      <c r="I5356" s="351"/>
      <c r="J5356" s="352"/>
      <c r="K5356" s="352"/>
      <c r="L5356" s="353"/>
      <c r="M5356" s="352"/>
      <c r="N5356" s="371"/>
      <c r="O5356" s="74">
        <f t="shared" si="204"/>
        <v>0</v>
      </c>
      <c r="P5356" s="74">
        <f t="shared" si="205"/>
        <v>0</v>
      </c>
      <c r="Q5356" s="96" t="str">
        <f t="shared" si="203"/>
        <v/>
      </c>
    </row>
    <row r="5357" spans="1:17" x14ac:dyDescent="0.2">
      <c r="A5357" s="357" t="str">
        <f t="shared" si="202"/>
        <v/>
      </c>
      <c r="B5357" s="347"/>
      <c r="C5357" s="580"/>
      <c r="D5357" s="349"/>
      <c r="E5357" s="349"/>
      <c r="F5357" s="350"/>
      <c r="G5357" s="349"/>
      <c r="H5357" s="349"/>
      <c r="I5357" s="351"/>
      <c r="J5357" s="352"/>
      <c r="K5357" s="352"/>
      <c r="L5357" s="353"/>
      <c r="M5357" s="352"/>
      <c r="N5357" s="371"/>
      <c r="O5357" s="74">
        <f t="shared" si="204"/>
        <v>0</v>
      </c>
      <c r="P5357" s="74">
        <f t="shared" si="205"/>
        <v>0</v>
      </c>
      <c r="Q5357" s="139" t="str">
        <f t="shared" si="203"/>
        <v/>
      </c>
    </row>
    <row r="5358" spans="1:17" x14ac:dyDescent="0.2">
      <c r="A5358" s="357" t="str">
        <f t="shared" si="202"/>
        <v/>
      </c>
      <c r="B5358" s="347"/>
      <c r="C5358" s="580"/>
      <c r="D5358" s="349"/>
      <c r="E5358" s="349"/>
      <c r="F5358" s="350"/>
      <c r="G5358" s="349"/>
      <c r="H5358" s="349"/>
      <c r="I5358" s="351"/>
      <c r="J5358" s="352"/>
      <c r="K5358" s="352"/>
      <c r="L5358" s="353"/>
      <c r="M5358" s="352"/>
      <c r="N5358" s="371"/>
      <c r="O5358" s="322">
        <f t="shared" si="204"/>
        <v>0</v>
      </c>
      <c r="P5358" s="322">
        <f t="shared" si="205"/>
        <v>0</v>
      </c>
      <c r="Q5358" s="323" t="str">
        <f t="shared" si="203"/>
        <v/>
      </c>
    </row>
    <row r="5359" spans="1:17" x14ac:dyDescent="0.2">
      <c r="A5359" s="357" t="str">
        <f t="shared" si="202"/>
        <v/>
      </c>
      <c r="B5359" s="347"/>
      <c r="C5359" s="580"/>
      <c r="D5359" s="349"/>
      <c r="E5359" s="349"/>
      <c r="F5359" s="350"/>
      <c r="G5359" s="349"/>
      <c r="H5359" s="349"/>
      <c r="I5359" s="351"/>
      <c r="J5359" s="352"/>
      <c r="K5359" s="352"/>
      <c r="L5359" s="353"/>
      <c r="M5359" s="352"/>
      <c r="N5359" s="371"/>
      <c r="O5359" s="74">
        <f t="shared" si="204"/>
        <v>0</v>
      </c>
      <c r="P5359" s="74">
        <f t="shared" si="205"/>
        <v>0</v>
      </c>
      <c r="Q5359" s="96" t="str">
        <f t="shared" si="203"/>
        <v/>
      </c>
    </row>
    <row r="5360" spans="1:17" x14ac:dyDescent="0.2">
      <c r="A5360" s="357" t="str">
        <f t="shared" si="202"/>
        <v/>
      </c>
      <c r="B5360" s="347"/>
      <c r="C5360" s="580"/>
      <c r="D5360" s="349"/>
      <c r="E5360" s="349"/>
      <c r="F5360" s="350"/>
      <c r="G5360" s="349"/>
      <c r="H5360" s="349"/>
      <c r="I5360" s="351"/>
      <c r="J5360" s="352"/>
      <c r="K5360" s="352"/>
      <c r="L5360" s="353"/>
      <c r="M5360" s="352"/>
      <c r="N5360" s="371"/>
      <c r="O5360" s="74">
        <f t="shared" si="204"/>
        <v>0</v>
      </c>
      <c r="P5360" s="74">
        <f t="shared" si="205"/>
        <v>0</v>
      </c>
      <c r="Q5360" s="96" t="str">
        <f t="shared" si="203"/>
        <v/>
      </c>
    </row>
    <row r="5361" spans="1:17" x14ac:dyDescent="0.2">
      <c r="A5361" s="357" t="str">
        <f t="shared" si="202"/>
        <v/>
      </c>
      <c r="B5361" s="347"/>
      <c r="C5361" s="580"/>
      <c r="D5361" s="349"/>
      <c r="E5361" s="349"/>
      <c r="F5361" s="350"/>
      <c r="G5361" s="349"/>
      <c r="H5361" s="349"/>
      <c r="I5361" s="351"/>
      <c r="J5361" s="352"/>
      <c r="K5361" s="352"/>
      <c r="L5361" s="353"/>
      <c r="M5361" s="352"/>
      <c r="N5361" s="371"/>
      <c r="O5361" s="74">
        <f t="shared" si="204"/>
        <v>0</v>
      </c>
      <c r="P5361" s="74">
        <f t="shared" si="205"/>
        <v>0</v>
      </c>
      <c r="Q5361" s="139" t="str">
        <f t="shared" si="203"/>
        <v/>
      </c>
    </row>
    <row r="5362" spans="1:17" x14ac:dyDescent="0.2">
      <c r="A5362" s="357" t="str">
        <f t="shared" si="202"/>
        <v/>
      </c>
      <c r="B5362" s="347"/>
      <c r="C5362" s="580"/>
      <c r="D5362" s="349"/>
      <c r="E5362" s="349"/>
      <c r="F5362" s="350"/>
      <c r="G5362" s="349"/>
      <c r="H5362" s="349"/>
      <c r="I5362" s="351"/>
      <c r="J5362" s="352"/>
      <c r="K5362" s="352"/>
      <c r="L5362" s="353"/>
      <c r="M5362" s="352"/>
      <c r="N5362" s="371"/>
      <c r="O5362" s="322">
        <f t="shared" si="204"/>
        <v>0</v>
      </c>
      <c r="P5362" s="322">
        <f t="shared" si="205"/>
        <v>0</v>
      </c>
      <c r="Q5362" s="323" t="str">
        <f t="shared" si="203"/>
        <v/>
      </c>
    </row>
    <row r="5363" spans="1:17" x14ac:dyDescent="0.2">
      <c r="A5363" s="357" t="str">
        <f t="shared" si="202"/>
        <v/>
      </c>
      <c r="B5363" s="347"/>
      <c r="C5363" s="580"/>
      <c r="D5363" s="349"/>
      <c r="E5363" s="349"/>
      <c r="F5363" s="350"/>
      <c r="G5363" s="349"/>
      <c r="H5363" s="349"/>
      <c r="I5363" s="351"/>
      <c r="J5363" s="352"/>
      <c r="K5363" s="352"/>
      <c r="L5363" s="353"/>
      <c r="M5363" s="352"/>
      <c r="N5363" s="371"/>
      <c r="O5363" s="74">
        <f t="shared" si="204"/>
        <v>0</v>
      </c>
      <c r="P5363" s="74">
        <f t="shared" si="205"/>
        <v>0</v>
      </c>
      <c r="Q5363" s="96" t="str">
        <f t="shared" si="203"/>
        <v/>
      </c>
    </row>
    <row r="5364" spans="1:17" x14ac:dyDescent="0.2">
      <c r="A5364" s="357" t="str">
        <f t="shared" si="202"/>
        <v/>
      </c>
      <c r="B5364" s="347"/>
      <c r="C5364" s="580"/>
      <c r="D5364" s="349"/>
      <c r="E5364" s="349"/>
      <c r="F5364" s="350"/>
      <c r="G5364" s="349"/>
      <c r="H5364" s="349"/>
      <c r="I5364" s="351"/>
      <c r="J5364" s="352"/>
      <c r="K5364" s="352"/>
      <c r="L5364" s="353"/>
      <c r="M5364" s="352"/>
      <c r="N5364" s="596"/>
      <c r="O5364" s="74">
        <f t="shared" si="204"/>
        <v>0</v>
      </c>
      <c r="P5364" s="74">
        <f t="shared" si="205"/>
        <v>0</v>
      </c>
      <c r="Q5364" s="96" t="str">
        <f t="shared" si="203"/>
        <v/>
      </c>
    </row>
    <row r="5365" spans="1:17" x14ac:dyDescent="0.2">
      <c r="A5365" s="357" t="str">
        <f t="shared" si="202"/>
        <v/>
      </c>
      <c r="B5365" s="347"/>
      <c r="C5365" s="580"/>
      <c r="D5365" s="349"/>
      <c r="E5365" s="349"/>
      <c r="F5365" s="350"/>
      <c r="G5365" s="349"/>
      <c r="H5365" s="349"/>
      <c r="I5365" s="351"/>
      <c r="J5365" s="352"/>
      <c r="K5365" s="352"/>
      <c r="L5365" s="353"/>
      <c r="M5365" s="352"/>
      <c r="N5365" s="596"/>
      <c r="O5365" s="74">
        <f t="shared" si="204"/>
        <v>0</v>
      </c>
      <c r="P5365" s="74">
        <f t="shared" si="205"/>
        <v>0</v>
      </c>
      <c r="Q5365" s="139" t="str">
        <f t="shared" si="203"/>
        <v/>
      </c>
    </row>
    <row r="5366" spans="1:17" x14ac:dyDescent="0.2">
      <c r="A5366" s="357" t="str">
        <f t="shared" si="202"/>
        <v/>
      </c>
      <c r="B5366" s="347"/>
      <c r="C5366" s="580"/>
      <c r="D5366" s="349"/>
      <c r="E5366" s="349"/>
      <c r="F5366" s="350"/>
      <c r="G5366" s="349"/>
      <c r="H5366" s="349"/>
      <c r="I5366" s="351"/>
      <c r="J5366" s="352"/>
      <c r="K5366" s="352"/>
      <c r="L5366" s="353"/>
      <c r="M5366" s="352"/>
      <c r="N5366" s="596"/>
      <c r="O5366" s="322">
        <f t="shared" si="204"/>
        <v>0</v>
      </c>
      <c r="P5366" s="322">
        <f t="shared" si="205"/>
        <v>0</v>
      </c>
      <c r="Q5366" s="323" t="str">
        <f t="shared" si="203"/>
        <v/>
      </c>
    </row>
    <row r="5367" spans="1:17" x14ac:dyDescent="0.2">
      <c r="A5367" s="357" t="str">
        <f t="shared" si="202"/>
        <v/>
      </c>
      <c r="B5367" s="347"/>
      <c r="C5367" s="580"/>
      <c r="D5367" s="349"/>
      <c r="E5367" s="349"/>
      <c r="F5367" s="350"/>
      <c r="G5367" s="349"/>
      <c r="H5367" s="349"/>
      <c r="I5367" s="351"/>
      <c r="J5367" s="352"/>
      <c r="K5367" s="352"/>
      <c r="L5367" s="353"/>
      <c r="M5367" s="352"/>
      <c r="N5367" s="596"/>
      <c r="O5367" s="74">
        <f t="shared" si="204"/>
        <v>0</v>
      </c>
      <c r="P5367" s="74">
        <f t="shared" si="205"/>
        <v>0</v>
      </c>
      <c r="Q5367" s="96" t="str">
        <f t="shared" si="203"/>
        <v/>
      </c>
    </row>
    <row r="5368" spans="1:17" x14ac:dyDescent="0.2">
      <c r="A5368" s="357" t="str">
        <f t="shared" si="202"/>
        <v/>
      </c>
      <c r="B5368" s="347"/>
      <c r="C5368" s="580"/>
      <c r="D5368" s="349"/>
      <c r="E5368" s="349"/>
      <c r="F5368" s="350"/>
      <c r="G5368" s="349"/>
      <c r="H5368" s="349"/>
      <c r="I5368" s="351"/>
      <c r="J5368" s="352"/>
      <c r="K5368" s="352"/>
      <c r="L5368" s="353"/>
      <c r="M5368" s="352"/>
      <c r="N5368" s="596"/>
      <c r="O5368" s="74">
        <f t="shared" si="204"/>
        <v>0</v>
      </c>
      <c r="P5368" s="74">
        <f t="shared" si="205"/>
        <v>0</v>
      </c>
      <c r="Q5368" s="96" t="str">
        <f t="shared" si="203"/>
        <v/>
      </c>
    </row>
    <row r="5369" spans="1:17" x14ac:dyDescent="0.2">
      <c r="A5369" s="357" t="str">
        <f t="shared" si="202"/>
        <v/>
      </c>
      <c r="B5369" s="347"/>
      <c r="C5369" s="580"/>
      <c r="D5369" s="349"/>
      <c r="E5369" s="349"/>
      <c r="F5369" s="350"/>
      <c r="G5369" s="349"/>
      <c r="H5369" s="349"/>
      <c r="I5369" s="351"/>
      <c r="J5369" s="352"/>
      <c r="K5369" s="352"/>
      <c r="L5369" s="353"/>
      <c r="M5369" s="352"/>
      <c r="N5369" s="596"/>
      <c r="O5369" s="74">
        <f t="shared" si="204"/>
        <v>0</v>
      </c>
      <c r="P5369" s="74">
        <f t="shared" si="205"/>
        <v>0</v>
      </c>
      <c r="Q5369" s="139" t="str">
        <f t="shared" si="203"/>
        <v/>
      </c>
    </row>
    <row r="5370" spans="1:17" x14ac:dyDescent="0.2">
      <c r="A5370" s="357" t="str">
        <f t="shared" si="202"/>
        <v/>
      </c>
      <c r="B5370" s="347"/>
      <c r="C5370" s="580"/>
      <c r="D5370" s="349"/>
      <c r="E5370" s="349"/>
      <c r="F5370" s="350"/>
      <c r="G5370" s="349"/>
      <c r="H5370" s="349"/>
      <c r="I5370" s="351"/>
      <c r="J5370" s="352"/>
      <c r="K5370" s="352"/>
      <c r="L5370" s="353"/>
      <c r="M5370" s="352"/>
      <c r="N5370" s="596"/>
      <c r="O5370" s="322">
        <f t="shared" si="204"/>
        <v>0</v>
      </c>
      <c r="P5370" s="322">
        <f t="shared" si="205"/>
        <v>0</v>
      </c>
      <c r="Q5370" s="323" t="str">
        <f t="shared" si="203"/>
        <v/>
      </c>
    </row>
    <row r="5371" spans="1:17" x14ac:dyDescent="0.2">
      <c r="A5371" s="357" t="str">
        <f t="shared" si="202"/>
        <v/>
      </c>
      <c r="B5371" s="347"/>
      <c r="C5371" s="580"/>
      <c r="D5371" s="349"/>
      <c r="E5371" s="349"/>
      <c r="F5371" s="350"/>
      <c r="G5371" s="349"/>
      <c r="H5371" s="349"/>
      <c r="I5371" s="351"/>
      <c r="J5371" s="352"/>
      <c r="K5371" s="352"/>
      <c r="L5371" s="353"/>
      <c r="M5371" s="352"/>
      <c r="N5371" s="596"/>
      <c r="O5371" s="74">
        <f t="shared" si="204"/>
        <v>0</v>
      </c>
      <c r="P5371" s="74">
        <f t="shared" si="205"/>
        <v>0</v>
      </c>
      <c r="Q5371" s="96" t="str">
        <f t="shared" si="203"/>
        <v/>
      </c>
    </row>
    <row r="5372" spans="1:17" x14ac:dyDescent="0.2">
      <c r="A5372" s="357" t="str">
        <f t="shared" ref="A5372:A5383" si="206">IF(B5372="","",ROW()-ROW($A$3))</f>
        <v/>
      </c>
      <c r="B5372" s="347"/>
      <c r="C5372" s="580"/>
      <c r="D5372" s="349"/>
      <c r="E5372" s="349"/>
      <c r="F5372" s="350"/>
      <c r="G5372" s="349"/>
      <c r="H5372" s="349"/>
      <c r="I5372" s="351"/>
      <c r="J5372" s="352"/>
      <c r="K5372" s="352"/>
      <c r="L5372" s="353"/>
      <c r="M5372" s="352"/>
      <c r="N5372" s="596"/>
      <c r="O5372" s="74">
        <f t="shared" si="204"/>
        <v>0</v>
      </c>
      <c r="P5372" s="74">
        <f t="shared" si="205"/>
        <v>0</v>
      </c>
      <c r="Q5372" s="96" t="str">
        <f t="shared" si="203"/>
        <v/>
      </c>
    </row>
    <row r="5373" spans="1:17" x14ac:dyDescent="0.2">
      <c r="A5373" s="357" t="str">
        <f t="shared" si="206"/>
        <v/>
      </c>
      <c r="B5373" s="347"/>
      <c r="C5373" s="580"/>
      <c r="D5373" s="349"/>
      <c r="E5373" s="349"/>
      <c r="F5373" s="350"/>
      <c r="G5373" s="349"/>
      <c r="H5373" s="349"/>
      <c r="I5373" s="351"/>
      <c r="J5373" s="352"/>
      <c r="K5373" s="352"/>
      <c r="L5373" s="353"/>
      <c r="M5373" s="352"/>
      <c r="N5373" s="596"/>
      <c r="O5373" s="74">
        <f t="shared" si="204"/>
        <v>0</v>
      </c>
      <c r="P5373" s="74">
        <f t="shared" si="205"/>
        <v>0</v>
      </c>
      <c r="Q5373" s="139" t="str">
        <f t="shared" si="203"/>
        <v/>
      </c>
    </row>
    <row r="5374" spans="1:17" x14ac:dyDescent="0.2">
      <c r="A5374" s="357" t="str">
        <f t="shared" si="206"/>
        <v/>
      </c>
      <c r="B5374" s="347"/>
      <c r="C5374" s="580"/>
      <c r="D5374" s="349"/>
      <c r="E5374" s="349"/>
      <c r="F5374" s="350"/>
      <c r="G5374" s="349"/>
      <c r="H5374" s="349"/>
      <c r="I5374" s="351"/>
      <c r="J5374" s="352"/>
      <c r="K5374" s="352"/>
      <c r="L5374" s="353"/>
      <c r="M5374" s="352"/>
      <c r="N5374" s="596"/>
      <c r="O5374" s="322">
        <f t="shared" si="204"/>
        <v>0</v>
      </c>
      <c r="P5374" s="322">
        <f t="shared" si="205"/>
        <v>0</v>
      </c>
      <c r="Q5374" s="323" t="str">
        <f t="shared" si="203"/>
        <v/>
      </c>
    </row>
    <row r="5375" spans="1:17" x14ac:dyDescent="0.2">
      <c r="A5375" s="357" t="str">
        <f t="shared" si="206"/>
        <v/>
      </c>
      <c r="B5375" s="347"/>
      <c r="C5375" s="580"/>
      <c r="D5375" s="349"/>
      <c r="E5375" s="349"/>
      <c r="F5375" s="350"/>
      <c r="G5375" s="349"/>
      <c r="H5375" s="349"/>
      <c r="I5375" s="351"/>
      <c r="J5375" s="352"/>
      <c r="K5375" s="352"/>
      <c r="L5375" s="353"/>
      <c r="M5375" s="352"/>
      <c r="N5375" s="596"/>
      <c r="O5375" s="74">
        <f t="shared" si="204"/>
        <v>0</v>
      </c>
      <c r="P5375" s="74">
        <f t="shared" si="205"/>
        <v>0</v>
      </c>
      <c r="Q5375" s="96" t="str">
        <f t="shared" si="203"/>
        <v/>
      </c>
    </row>
    <row r="5376" spans="1:17" x14ac:dyDescent="0.2">
      <c r="A5376" s="357" t="str">
        <f t="shared" si="206"/>
        <v/>
      </c>
      <c r="B5376" s="347"/>
      <c r="C5376" s="580"/>
      <c r="D5376" s="349"/>
      <c r="E5376" s="349"/>
      <c r="F5376" s="350"/>
      <c r="G5376" s="349"/>
      <c r="H5376" s="349"/>
      <c r="I5376" s="351"/>
      <c r="J5376" s="352"/>
      <c r="K5376" s="352"/>
      <c r="L5376" s="353"/>
      <c r="M5376" s="352"/>
      <c r="N5376" s="596"/>
      <c r="O5376" s="74">
        <f t="shared" si="204"/>
        <v>0</v>
      </c>
      <c r="P5376" s="74">
        <f t="shared" si="205"/>
        <v>0</v>
      </c>
      <c r="Q5376" s="96" t="str">
        <f t="shared" si="203"/>
        <v/>
      </c>
    </row>
    <row r="5377" spans="1:17" x14ac:dyDescent="0.2">
      <c r="A5377" s="357" t="str">
        <f t="shared" si="206"/>
        <v/>
      </c>
      <c r="B5377" s="347"/>
      <c r="C5377" s="580"/>
      <c r="D5377" s="349"/>
      <c r="E5377" s="349"/>
      <c r="F5377" s="350"/>
      <c r="G5377" s="349"/>
      <c r="H5377" s="349"/>
      <c r="I5377" s="351"/>
      <c r="J5377" s="352"/>
      <c r="K5377" s="352"/>
      <c r="L5377" s="353"/>
      <c r="M5377" s="352"/>
      <c r="N5377" s="596"/>
      <c r="O5377" s="74">
        <f t="shared" si="204"/>
        <v>0</v>
      </c>
      <c r="P5377" s="74">
        <f t="shared" si="205"/>
        <v>0</v>
      </c>
      <c r="Q5377" s="139" t="str">
        <f t="shared" si="203"/>
        <v/>
      </c>
    </row>
    <row r="5378" spans="1:17" x14ac:dyDescent="0.2">
      <c r="A5378" s="357" t="str">
        <f t="shared" si="206"/>
        <v/>
      </c>
      <c r="B5378" s="347"/>
      <c r="C5378" s="580"/>
      <c r="D5378" s="349"/>
      <c r="E5378" s="349"/>
      <c r="F5378" s="350"/>
      <c r="G5378" s="349"/>
      <c r="H5378" s="349"/>
      <c r="I5378" s="351"/>
      <c r="J5378" s="352"/>
      <c r="K5378" s="352"/>
      <c r="L5378" s="353"/>
      <c r="M5378" s="352"/>
      <c r="N5378" s="596"/>
      <c r="O5378" s="322">
        <f t="shared" si="204"/>
        <v>0</v>
      </c>
      <c r="P5378" s="322">
        <f t="shared" si="205"/>
        <v>0</v>
      </c>
      <c r="Q5378" s="323" t="str">
        <f t="shared" si="203"/>
        <v/>
      </c>
    </row>
    <row r="5379" spans="1:17" x14ac:dyDescent="0.2">
      <c r="A5379" s="357" t="str">
        <f t="shared" si="206"/>
        <v/>
      </c>
      <c r="B5379" s="347"/>
      <c r="C5379" s="580"/>
      <c r="D5379" s="349"/>
      <c r="E5379" s="349"/>
      <c r="F5379" s="350"/>
      <c r="G5379" s="349"/>
      <c r="H5379" s="349"/>
      <c r="I5379" s="351"/>
      <c r="J5379" s="352"/>
      <c r="K5379" s="352"/>
      <c r="L5379" s="353"/>
      <c r="M5379" s="352"/>
      <c r="N5379" s="596"/>
      <c r="O5379" s="74">
        <f t="shared" si="204"/>
        <v>0</v>
      </c>
      <c r="P5379" s="74">
        <f t="shared" si="205"/>
        <v>0</v>
      </c>
      <c r="Q5379" s="96" t="str">
        <f t="shared" si="203"/>
        <v/>
      </c>
    </row>
    <row r="5380" spans="1:17" x14ac:dyDescent="0.2">
      <c r="A5380" s="357" t="str">
        <f t="shared" si="206"/>
        <v/>
      </c>
      <c r="B5380" s="347"/>
      <c r="C5380" s="580"/>
      <c r="D5380" s="349"/>
      <c r="E5380" s="349"/>
      <c r="F5380" s="350"/>
      <c r="G5380" s="349"/>
      <c r="H5380" s="349"/>
      <c r="I5380" s="351"/>
      <c r="J5380" s="352"/>
      <c r="K5380" s="352"/>
      <c r="L5380" s="353"/>
      <c r="M5380" s="352"/>
      <c r="N5380" s="596"/>
      <c r="O5380" s="74">
        <f t="shared" si="204"/>
        <v>0</v>
      </c>
      <c r="P5380" s="74">
        <f t="shared" si="205"/>
        <v>0</v>
      </c>
      <c r="Q5380" s="96" t="str">
        <f t="shared" si="203"/>
        <v/>
      </c>
    </row>
    <row r="5381" spans="1:17" x14ac:dyDescent="0.2">
      <c r="A5381" s="357" t="str">
        <f t="shared" si="206"/>
        <v/>
      </c>
      <c r="B5381" s="347"/>
      <c r="C5381" s="580"/>
      <c r="D5381" s="349"/>
      <c r="E5381" s="349"/>
      <c r="F5381" s="350"/>
      <c r="G5381" s="349"/>
      <c r="H5381" s="349"/>
      <c r="I5381" s="351"/>
      <c r="J5381" s="352"/>
      <c r="K5381" s="352"/>
      <c r="L5381" s="353"/>
      <c r="M5381" s="352"/>
      <c r="N5381" s="596"/>
      <c r="O5381" s="74">
        <f t="shared" si="204"/>
        <v>0</v>
      </c>
      <c r="P5381" s="74">
        <f t="shared" si="205"/>
        <v>0</v>
      </c>
      <c r="Q5381" s="139" t="str">
        <f t="shared" ref="Q5381:Q5383" si="207">SUBSTITUTE(D5381," ","_")</f>
        <v/>
      </c>
    </row>
    <row r="5382" spans="1:17" x14ac:dyDescent="0.2">
      <c r="A5382" s="357" t="str">
        <f t="shared" si="206"/>
        <v/>
      </c>
      <c r="B5382" s="347"/>
      <c r="C5382" s="580"/>
      <c r="D5382" s="349"/>
      <c r="E5382" s="349"/>
      <c r="F5382" s="350"/>
      <c r="G5382" s="349"/>
      <c r="H5382" s="349"/>
      <c r="I5382" s="351"/>
      <c r="J5382" s="352"/>
      <c r="K5382" s="352"/>
      <c r="L5382" s="353"/>
      <c r="M5382" s="352"/>
      <c r="N5382" s="596"/>
      <c r="O5382" s="322">
        <f t="shared" ref="O5382:O5383" si="208">IF(B5382=0,0,IF(YEAR(B5382)=$P$1,MONTH(B5382)-$O$1+1,(YEAR(B5382)-$P$1)*12-$O$1+1+MONTH(B5382)))</f>
        <v>0</v>
      </c>
      <c r="P5382" s="322">
        <f t="shared" ref="P5382:P5383" si="209">IF(C5382=0,0,IF(YEAR(C5382)=$P$1,MONTH(C5382)-$O$1+1,(YEAR(C5382)-$P$1)*12-$O$1+1+MONTH(C5382)))</f>
        <v>0</v>
      </c>
      <c r="Q5382" s="323" t="str">
        <f t="shared" si="207"/>
        <v/>
      </c>
    </row>
    <row r="5383" spans="1:17" x14ac:dyDescent="0.2">
      <c r="A5383" s="357" t="str">
        <f t="shared" si="206"/>
        <v/>
      </c>
      <c r="B5383" s="347"/>
      <c r="C5383" s="580"/>
      <c r="D5383" s="349"/>
      <c r="E5383" s="349"/>
      <c r="F5383" s="350"/>
      <c r="G5383" s="349"/>
      <c r="H5383" s="349"/>
      <c r="I5383" s="351"/>
      <c r="J5383" s="352"/>
      <c r="K5383" s="352"/>
      <c r="L5383" s="353"/>
      <c r="M5383" s="352"/>
      <c r="N5383" s="596"/>
      <c r="O5383" s="74">
        <f t="shared" si="208"/>
        <v>0</v>
      </c>
      <c r="P5383" s="74">
        <f t="shared" si="209"/>
        <v>0</v>
      </c>
      <c r="Q5383" s="96" t="str">
        <f t="shared" si="207"/>
        <v/>
      </c>
    </row>
    <row r="5399" spans="7:7" x14ac:dyDescent="0.2">
      <c r="G5399" s="55" t="s">
        <v>606</v>
      </c>
    </row>
  </sheetData>
  <sheetProtection formatColumns="0" formatRows="0" insertColumns="0" insertRows="0" deleteRows="0" autoFilter="0"/>
  <autoFilter ref="A3:N5383"/>
  <mergeCells count="2">
    <mergeCell ref="A2:N2"/>
    <mergeCell ref="A1:N1"/>
  </mergeCells>
  <phoneticPr fontId="0" type="noConversion"/>
  <conditionalFormatting sqref="G74">
    <cfRule type="expression" dxfId="8" priority="2" stopIfTrue="1">
      <formula>ISEVEN(ROW())</formula>
    </cfRule>
  </conditionalFormatting>
  <conditionalFormatting sqref="G1215">
    <cfRule type="expression" dxfId="7" priority="1" stopIfTrue="1">
      <formula>ISEVEN(ROW())</formula>
    </cfRule>
  </conditionalFormatting>
  <dataValidations count="4">
    <dataValidation type="list" allowBlank="1" showInputMessage="1" showErrorMessage="1" sqref="I482 I1624 H4:H330 H332:H5383">
      <formula1>VinculoPT</formula1>
    </dataValidation>
    <dataValidation type="list" allowBlank="1" showInputMessage="1" showErrorMessage="1" sqref="D4:D5383">
      <formula1>Categorias</formula1>
    </dataValidation>
    <dataValidation type="list" allowBlank="1" showInputMessage="1" showErrorMessage="1" sqref="E4:E769 E771:E5383">
      <formula1>INDIRECT($Q4)</formula1>
    </dataValidation>
    <dataValidation type="list" allowBlank="1" showInputMessage="1" showErrorMessage="1" sqref="E770">
      <formula1>INDIRECT($Q771)</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filterMode="1">
    <tabColor theme="1" tint="4.9989318521683403E-2"/>
    <pageSetUpPr fitToPage="1"/>
  </sheetPr>
  <dimension ref="A1:R5106"/>
  <sheetViews>
    <sheetView zoomScale="106" zoomScaleNormal="106" zoomScaleSheetLayoutView="100" workbookViewId="0">
      <pane xSplit="6" ySplit="3" topLeftCell="H4" activePane="bottomRight" state="frozen"/>
      <selection activeCell="G29" sqref="G29"/>
      <selection pane="topRight" activeCell="G29" sqref="G29"/>
      <selection pane="bottomLeft" activeCell="G29" sqref="G29"/>
      <selection pane="bottomRight" activeCell="H881" sqref="H881:M881"/>
    </sheetView>
  </sheetViews>
  <sheetFormatPr defaultColWidth="9.140625" defaultRowHeight="12.75" x14ac:dyDescent="0.2"/>
  <cols>
    <col min="1" max="1" width="7.140625" style="110" customWidth="1"/>
    <col min="2" max="2" width="10.5703125" style="332" bestFit="1" customWidth="1"/>
    <col min="3" max="3" width="9.42578125" style="332" customWidth="1"/>
    <col min="4" max="4" width="21.28515625" style="57" customWidth="1"/>
    <col min="5" max="5" width="22.5703125" style="57" customWidth="1"/>
    <col min="6" max="6" width="12.85546875" style="56" customWidth="1"/>
    <col min="7" max="7" width="49.5703125" style="55" customWidth="1"/>
    <col min="8" max="8" width="20.7109375" style="55" customWidth="1"/>
    <col min="9" max="9" width="24.140625" style="101" customWidth="1"/>
    <col min="10" max="10" width="18.42578125" style="320" customWidth="1"/>
    <col min="11" max="11" width="17.28515625" style="320" customWidth="1"/>
    <col min="12" max="12" width="17.5703125" style="321" customWidth="1"/>
    <col min="13" max="13" width="20.7109375" style="320" customWidth="1"/>
    <col min="14" max="14" width="17.140625" style="320" customWidth="1"/>
    <col min="15" max="15" width="6" style="95" hidden="1" customWidth="1"/>
    <col min="16" max="16" width="7.28515625" style="95" hidden="1" customWidth="1"/>
    <col min="17" max="17" width="19.140625" style="91" hidden="1" customWidth="1"/>
    <col min="18" max="18" width="9.140625" style="91" customWidth="1"/>
    <col min="19" max="16384" width="9.140625" style="91"/>
  </cols>
  <sheetData>
    <row r="1" spans="1:17" ht="18" customHeight="1" x14ac:dyDescent="0.2">
      <c r="A1" s="666" t="str">
        <f>Capa!A1</f>
        <v>Contrato de Gestão nº. 008/2021 celebrado entre a Secretaria de Justiça e Segurança Pública do Estado de Minas Gerais - SEJUSP e o Instituto Elo</v>
      </c>
      <c r="B1" s="666"/>
      <c r="C1" s="666"/>
      <c r="D1" s="666"/>
      <c r="E1" s="666"/>
      <c r="F1" s="666"/>
      <c r="G1" s="666"/>
      <c r="H1" s="666"/>
      <c r="I1" s="666"/>
      <c r="J1" s="666"/>
      <c r="K1" s="666"/>
      <c r="L1" s="666"/>
      <c r="M1" s="666"/>
      <c r="N1" s="666"/>
      <c r="O1" s="92">
        <f>MONTH(Resumo!$C$5)</f>
        <v>1</v>
      </c>
      <c r="P1" s="92">
        <f>YEAR(Resumo!$C$5)</f>
        <v>2023</v>
      </c>
    </row>
    <row r="2" spans="1:17" ht="18" customHeight="1" thickBot="1" x14ac:dyDescent="0.25">
      <c r="A2" s="672" t="str">
        <f>"Tabela 9 - Diário de Entradas e Saídas do Contrato de Gestão - "&amp;LEFT(Capa!A14,1)+1&amp;"º Período Avaliatório"</f>
        <v>Tabela 9 - Diário de Entradas e Saídas do Contrato de Gestão - 8º Período Avaliatório</v>
      </c>
      <c r="B2" s="672"/>
      <c r="C2" s="672"/>
      <c r="D2" s="672"/>
      <c r="E2" s="672"/>
      <c r="F2" s="672"/>
      <c r="G2" s="672"/>
      <c r="H2" s="672"/>
      <c r="I2" s="672"/>
      <c r="J2" s="672"/>
      <c r="K2" s="672"/>
      <c r="L2" s="672"/>
      <c r="M2" s="672"/>
      <c r="N2" s="672"/>
      <c r="O2" s="93"/>
      <c r="P2" s="93"/>
    </row>
    <row r="3" spans="1:17" s="94" customFormat="1" ht="25.5" x14ac:dyDescent="0.2">
      <c r="A3" s="333" t="s">
        <v>94</v>
      </c>
      <c r="B3" s="333" t="s">
        <v>273</v>
      </c>
      <c r="C3" s="312" t="s">
        <v>276</v>
      </c>
      <c r="D3" s="333" t="s">
        <v>34</v>
      </c>
      <c r="E3" s="312" t="s">
        <v>42</v>
      </c>
      <c r="F3" s="312" t="s">
        <v>265</v>
      </c>
      <c r="G3" s="312" t="s">
        <v>53</v>
      </c>
      <c r="H3" s="312" t="s">
        <v>298</v>
      </c>
      <c r="I3" s="491" t="s">
        <v>52</v>
      </c>
      <c r="J3" s="312" t="s">
        <v>54</v>
      </c>
      <c r="K3" s="312" t="s">
        <v>74</v>
      </c>
      <c r="L3" s="312" t="s">
        <v>50</v>
      </c>
      <c r="M3" s="312" t="s">
        <v>73</v>
      </c>
      <c r="N3" s="312" t="s">
        <v>162</v>
      </c>
      <c r="O3" s="313" t="s">
        <v>274</v>
      </c>
      <c r="P3" s="313" t="s">
        <v>275</v>
      </c>
      <c r="Q3" s="313" t="s">
        <v>34</v>
      </c>
    </row>
    <row r="4" spans="1:17" ht="23.1" hidden="1" customHeight="1" x14ac:dyDescent="0.2">
      <c r="A4" s="450">
        <v>2444</v>
      </c>
      <c r="B4" s="451">
        <v>45019</v>
      </c>
      <c r="C4" s="452">
        <v>45017</v>
      </c>
      <c r="D4" s="453" t="s">
        <v>264</v>
      </c>
      <c r="E4" s="453" t="s">
        <v>81</v>
      </c>
      <c r="F4" s="454">
        <v>2400</v>
      </c>
      <c r="G4" s="455" t="s">
        <v>1766</v>
      </c>
      <c r="H4" s="456" t="s">
        <v>417</v>
      </c>
      <c r="I4" s="461" t="s">
        <v>1290</v>
      </c>
      <c r="J4" s="425" t="s">
        <v>1291</v>
      </c>
      <c r="K4" s="425" t="s">
        <v>1157</v>
      </c>
      <c r="L4" s="425" t="s">
        <v>32</v>
      </c>
      <c r="M4" s="425">
        <v>2077575</v>
      </c>
      <c r="N4" s="427">
        <v>45020</v>
      </c>
      <c r="O4" s="458">
        <f>IF(B4=0,0,IF(YEAR(B4)=$P$1,MONTH(B4)-$O$1+1,(YEAR(B4)-$P$1)*12-$O$1+1+MONTH(B4)))</f>
        <v>4</v>
      </c>
      <c r="P4" s="458">
        <f>IF(C4=0,0,IF(YEAR(C4)=$P$1,MONTH(C4)-$O$1+1,(YEAR(C4)-$P$1)*12-$O$1+1+MONTH(C4)))</f>
        <v>4</v>
      </c>
      <c r="Q4" s="96" t="str">
        <f>SUBSTITUTE(D4," ","_")</f>
        <v>Gastos_Gerais</v>
      </c>
    </row>
    <row r="5" spans="1:17" ht="120" hidden="1" x14ac:dyDescent="0.2">
      <c r="A5" s="450">
        <v>2445</v>
      </c>
      <c r="B5" s="427">
        <v>45019</v>
      </c>
      <c r="C5" s="459">
        <v>45017</v>
      </c>
      <c r="D5" s="455" t="s">
        <v>264</v>
      </c>
      <c r="E5" s="455" t="s">
        <v>290</v>
      </c>
      <c r="F5" s="460">
        <v>179.49</v>
      </c>
      <c r="G5" s="455" t="s">
        <v>4784</v>
      </c>
      <c r="H5" s="461" t="s">
        <v>414</v>
      </c>
      <c r="I5" s="461" t="s">
        <v>4115</v>
      </c>
      <c r="J5" s="425" t="s">
        <v>4116</v>
      </c>
      <c r="K5" s="425" t="s">
        <v>1157</v>
      </c>
      <c r="L5" s="425" t="s">
        <v>1157</v>
      </c>
      <c r="M5" s="426" t="s">
        <v>4117</v>
      </c>
      <c r="N5" s="427">
        <v>45019</v>
      </c>
      <c r="O5" s="458">
        <f t="shared" ref="O5:O68" si="0">IF(B5=0,0,IF(YEAR(B5)=$P$1,MONTH(B5)-$O$1+1,(YEAR(B5)-$P$1)*12-$O$1+1+MONTH(B5)))</f>
        <v>4</v>
      </c>
      <c r="P5" s="458">
        <f t="shared" ref="P5:P68" si="1">IF(C5=0,0,IF(YEAR(C5)=$P$1,MONTH(C5)-$O$1+1,(YEAR(C5)-$P$1)*12-$O$1+1+MONTH(C5)))</f>
        <v>4</v>
      </c>
      <c r="Q5" s="96" t="str">
        <f t="shared" ref="Q5:Q68" si="2">SUBSTITUTE(D5," ","_")</f>
        <v>Gastos_Gerais</v>
      </c>
    </row>
    <row r="6" spans="1:17" ht="120" hidden="1" x14ac:dyDescent="0.2">
      <c r="A6" s="450">
        <v>2446</v>
      </c>
      <c r="B6" s="427">
        <v>45019</v>
      </c>
      <c r="C6" s="459">
        <v>45017</v>
      </c>
      <c r="D6" s="455" t="s">
        <v>264</v>
      </c>
      <c r="E6" s="455" t="s">
        <v>290</v>
      </c>
      <c r="F6" s="460">
        <v>179.49</v>
      </c>
      <c r="G6" s="455" t="s">
        <v>4785</v>
      </c>
      <c r="H6" s="461" t="s">
        <v>423</v>
      </c>
      <c r="I6" s="461" t="s">
        <v>4115</v>
      </c>
      <c r="J6" s="426" t="s">
        <v>4116</v>
      </c>
      <c r="K6" s="425" t="s">
        <v>1157</v>
      </c>
      <c r="L6" s="425" t="s">
        <v>1157</v>
      </c>
      <c r="M6" s="426" t="s">
        <v>4118</v>
      </c>
      <c r="N6" s="427">
        <v>45019</v>
      </c>
      <c r="O6" s="458">
        <f t="shared" si="0"/>
        <v>4</v>
      </c>
      <c r="P6" s="458">
        <f t="shared" si="1"/>
        <v>4</v>
      </c>
      <c r="Q6" s="96" t="str">
        <f t="shared" si="2"/>
        <v>Gastos_Gerais</v>
      </c>
    </row>
    <row r="7" spans="1:17" ht="23.1" hidden="1" customHeight="1" x14ac:dyDescent="0.2">
      <c r="A7" s="450">
        <v>2447</v>
      </c>
      <c r="B7" s="427">
        <v>45019</v>
      </c>
      <c r="C7" s="459">
        <v>45017</v>
      </c>
      <c r="D7" s="455" t="s">
        <v>264</v>
      </c>
      <c r="E7" s="455" t="s">
        <v>81</v>
      </c>
      <c r="F7" s="460">
        <v>3700</v>
      </c>
      <c r="G7" s="455" t="s">
        <v>1735</v>
      </c>
      <c r="H7" s="461" t="s">
        <v>423</v>
      </c>
      <c r="I7" s="461" t="s">
        <v>1290</v>
      </c>
      <c r="J7" s="426" t="s">
        <v>1291</v>
      </c>
      <c r="K7" s="425" t="s">
        <v>1157</v>
      </c>
      <c r="L7" s="425" t="s">
        <v>32</v>
      </c>
      <c r="M7" s="426">
        <v>2077450</v>
      </c>
      <c r="N7" s="427">
        <v>45020</v>
      </c>
      <c r="O7" s="458">
        <f t="shared" si="0"/>
        <v>4</v>
      </c>
      <c r="P7" s="458">
        <f t="shared" si="1"/>
        <v>4</v>
      </c>
      <c r="Q7" s="96" t="str">
        <f t="shared" si="2"/>
        <v>Gastos_Gerais</v>
      </c>
    </row>
    <row r="8" spans="1:17" ht="23.1" hidden="1" customHeight="1" x14ac:dyDescent="0.2">
      <c r="A8" s="450">
        <v>2448</v>
      </c>
      <c r="B8" s="427">
        <v>45019</v>
      </c>
      <c r="C8" s="459">
        <v>45017</v>
      </c>
      <c r="D8" s="455" t="s">
        <v>264</v>
      </c>
      <c r="E8" s="455" t="s">
        <v>81</v>
      </c>
      <c r="F8" s="460">
        <v>700</v>
      </c>
      <c r="G8" s="453" t="s">
        <v>2016</v>
      </c>
      <c r="H8" s="461" t="s">
        <v>416</v>
      </c>
      <c r="I8" s="461" t="s">
        <v>1290</v>
      </c>
      <c r="J8" s="425" t="s">
        <v>1291</v>
      </c>
      <c r="K8" s="425" t="s">
        <v>1157</v>
      </c>
      <c r="L8" s="426" t="s">
        <v>32</v>
      </c>
      <c r="M8" s="426">
        <v>2077464</v>
      </c>
      <c r="N8" s="427">
        <v>45020</v>
      </c>
      <c r="O8" s="458">
        <f t="shared" si="0"/>
        <v>4</v>
      </c>
      <c r="P8" s="458">
        <f t="shared" si="1"/>
        <v>4</v>
      </c>
      <c r="Q8" s="96" t="str">
        <f t="shared" si="2"/>
        <v>Gastos_Gerais</v>
      </c>
    </row>
    <row r="9" spans="1:17" ht="144" hidden="1" x14ac:dyDescent="0.2">
      <c r="A9" s="450">
        <v>2449</v>
      </c>
      <c r="B9" s="427">
        <v>45019</v>
      </c>
      <c r="C9" s="459">
        <v>45017</v>
      </c>
      <c r="D9" s="455" t="s">
        <v>264</v>
      </c>
      <c r="E9" s="455" t="s">
        <v>290</v>
      </c>
      <c r="F9" s="460">
        <v>179.49</v>
      </c>
      <c r="G9" s="455" t="s">
        <v>4786</v>
      </c>
      <c r="H9" s="461" t="s">
        <v>419</v>
      </c>
      <c r="I9" s="461" t="s">
        <v>4115</v>
      </c>
      <c r="J9" s="426" t="s">
        <v>4116</v>
      </c>
      <c r="K9" s="425" t="s">
        <v>1157</v>
      </c>
      <c r="L9" s="425" t="s">
        <v>1157</v>
      </c>
      <c r="M9" s="426" t="s">
        <v>4119</v>
      </c>
      <c r="N9" s="427">
        <v>45019</v>
      </c>
      <c r="O9" s="458">
        <f t="shared" si="0"/>
        <v>4</v>
      </c>
      <c r="P9" s="458">
        <f t="shared" si="1"/>
        <v>4</v>
      </c>
      <c r="Q9" s="96" t="str">
        <f t="shared" si="2"/>
        <v>Gastos_Gerais</v>
      </c>
    </row>
    <row r="10" spans="1:17" ht="23.1" hidden="1" customHeight="1" x14ac:dyDescent="0.2">
      <c r="A10" s="450">
        <v>2450</v>
      </c>
      <c r="B10" s="427">
        <v>45019</v>
      </c>
      <c r="C10" s="459">
        <v>45017</v>
      </c>
      <c r="D10" s="455" t="s">
        <v>264</v>
      </c>
      <c r="E10" s="455" t="s">
        <v>96</v>
      </c>
      <c r="F10" s="460">
        <v>618.5</v>
      </c>
      <c r="G10" s="455" t="s">
        <v>4787</v>
      </c>
      <c r="H10" s="461" t="s">
        <v>302</v>
      </c>
      <c r="I10" s="461" t="s">
        <v>4120</v>
      </c>
      <c r="J10" s="426" t="s">
        <v>3643</v>
      </c>
      <c r="K10" s="425" t="s">
        <v>1157</v>
      </c>
      <c r="L10" s="425" t="s">
        <v>32</v>
      </c>
      <c r="M10" s="426">
        <v>3808291</v>
      </c>
      <c r="N10" s="427">
        <v>45019</v>
      </c>
      <c r="O10" s="458">
        <f t="shared" si="0"/>
        <v>4</v>
      </c>
      <c r="P10" s="458">
        <f t="shared" si="1"/>
        <v>4</v>
      </c>
      <c r="Q10" s="96" t="str">
        <f t="shared" si="2"/>
        <v>Gastos_Gerais</v>
      </c>
    </row>
    <row r="11" spans="1:17" ht="23.1" hidden="1" customHeight="1" x14ac:dyDescent="0.2">
      <c r="A11" s="450">
        <v>2451</v>
      </c>
      <c r="B11" s="427">
        <v>45019</v>
      </c>
      <c r="C11" s="459">
        <v>45017</v>
      </c>
      <c r="D11" s="455" t="s">
        <v>264</v>
      </c>
      <c r="E11" s="455" t="s">
        <v>81</v>
      </c>
      <c r="F11" s="454">
        <v>900</v>
      </c>
      <c r="G11" s="455" t="s">
        <v>2017</v>
      </c>
      <c r="H11" s="461" t="s">
        <v>422</v>
      </c>
      <c r="I11" s="461" t="s">
        <v>1290</v>
      </c>
      <c r="J11" s="426" t="s">
        <v>1291</v>
      </c>
      <c r="K11" s="425" t="s">
        <v>1157</v>
      </c>
      <c r="L11" s="425" t="s">
        <v>32</v>
      </c>
      <c r="M11" s="426">
        <v>2077564</v>
      </c>
      <c r="N11" s="427">
        <v>45020</v>
      </c>
      <c r="O11" s="458">
        <f t="shared" si="0"/>
        <v>4</v>
      </c>
      <c r="P11" s="458">
        <f t="shared" si="1"/>
        <v>4</v>
      </c>
      <c r="Q11" s="96" t="str">
        <f t="shared" si="2"/>
        <v>Gastos_Gerais</v>
      </c>
    </row>
    <row r="12" spans="1:17" ht="36" hidden="1" x14ac:dyDescent="0.2">
      <c r="A12" s="450">
        <v>2452</v>
      </c>
      <c r="B12" s="427">
        <v>45019</v>
      </c>
      <c r="C12" s="459">
        <v>44986</v>
      </c>
      <c r="D12" s="455" t="s">
        <v>264</v>
      </c>
      <c r="E12" s="455" t="s">
        <v>290</v>
      </c>
      <c r="F12" s="454">
        <v>54</v>
      </c>
      <c r="G12" s="455" t="s">
        <v>4121</v>
      </c>
      <c r="H12" s="461" t="s">
        <v>419</v>
      </c>
      <c r="I12" s="461" t="s">
        <v>4122</v>
      </c>
      <c r="J12" s="426" t="s">
        <v>2001</v>
      </c>
      <c r="K12" s="425" t="s">
        <v>1157</v>
      </c>
      <c r="L12" s="425" t="s">
        <v>32</v>
      </c>
      <c r="M12" s="426">
        <v>6322</v>
      </c>
      <c r="N12" s="427">
        <v>45013</v>
      </c>
      <c r="O12" s="458">
        <f t="shared" si="0"/>
        <v>4</v>
      </c>
      <c r="P12" s="458">
        <f t="shared" si="1"/>
        <v>3</v>
      </c>
      <c r="Q12" s="96" t="str">
        <f t="shared" si="2"/>
        <v>Gastos_Gerais</v>
      </c>
    </row>
    <row r="13" spans="1:17" ht="23.1" hidden="1" customHeight="1" x14ac:dyDescent="0.2">
      <c r="A13" s="450">
        <v>2453</v>
      </c>
      <c r="B13" s="427">
        <v>45019</v>
      </c>
      <c r="C13" s="459">
        <v>45017</v>
      </c>
      <c r="D13" s="455" t="s">
        <v>264</v>
      </c>
      <c r="E13" s="455" t="s">
        <v>81</v>
      </c>
      <c r="F13" s="454">
        <v>670</v>
      </c>
      <c r="G13" s="455" t="s">
        <v>4123</v>
      </c>
      <c r="H13" s="461" t="s">
        <v>302</v>
      </c>
      <c r="I13" s="461" t="s">
        <v>1290</v>
      </c>
      <c r="J13" s="426" t="s">
        <v>1291</v>
      </c>
      <c r="K13" s="425" t="s">
        <v>1157</v>
      </c>
      <c r="L13" s="425" t="s">
        <v>32</v>
      </c>
      <c r="M13" s="426">
        <v>2077396</v>
      </c>
      <c r="N13" s="427">
        <v>45020</v>
      </c>
      <c r="O13" s="458">
        <f t="shared" si="0"/>
        <v>4</v>
      </c>
      <c r="P13" s="458">
        <f t="shared" si="1"/>
        <v>4</v>
      </c>
      <c r="Q13" s="96" t="str">
        <f t="shared" si="2"/>
        <v>Gastos_Gerais</v>
      </c>
    </row>
    <row r="14" spans="1:17" ht="144" hidden="1" x14ac:dyDescent="0.2">
      <c r="A14" s="450">
        <v>2454</v>
      </c>
      <c r="B14" s="427">
        <v>45019</v>
      </c>
      <c r="C14" s="459">
        <v>45017</v>
      </c>
      <c r="D14" s="455" t="s">
        <v>264</v>
      </c>
      <c r="E14" s="455" t="s">
        <v>290</v>
      </c>
      <c r="F14" s="460">
        <v>179.49</v>
      </c>
      <c r="G14" s="455" t="s">
        <v>4788</v>
      </c>
      <c r="H14" s="461" t="s">
        <v>421</v>
      </c>
      <c r="I14" s="461" t="s">
        <v>4115</v>
      </c>
      <c r="J14" s="426" t="s">
        <v>4116</v>
      </c>
      <c r="K14" s="425" t="s">
        <v>1157</v>
      </c>
      <c r="L14" s="425" t="s">
        <v>1157</v>
      </c>
      <c r="M14" s="426" t="s">
        <v>4124</v>
      </c>
      <c r="N14" s="427">
        <v>45019</v>
      </c>
      <c r="O14" s="458">
        <f t="shared" si="0"/>
        <v>4</v>
      </c>
      <c r="P14" s="458">
        <f t="shared" si="1"/>
        <v>4</v>
      </c>
      <c r="Q14" s="96" t="str">
        <f t="shared" si="2"/>
        <v>Gastos_Gerais</v>
      </c>
    </row>
    <row r="15" spans="1:17" ht="23.1" hidden="1" customHeight="1" x14ac:dyDescent="0.2">
      <c r="A15" s="450">
        <v>2455</v>
      </c>
      <c r="B15" s="427">
        <v>45019</v>
      </c>
      <c r="C15" s="459">
        <v>45017</v>
      </c>
      <c r="D15" s="455" t="s">
        <v>264</v>
      </c>
      <c r="E15" s="455" t="s">
        <v>81</v>
      </c>
      <c r="F15" s="460">
        <v>2200</v>
      </c>
      <c r="G15" s="455" t="s">
        <v>4125</v>
      </c>
      <c r="H15" s="461" t="s">
        <v>420</v>
      </c>
      <c r="I15" s="461" t="s">
        <v>1290</v>
      </c>
      <c r="J15" s="426" t="s">
        <v>1291</v>
      </c>
      <c r="K15" s="425" t="s">
        <v>1157</v>
      </c>
      <c r="L15" s="425" t="s">
        <v>32</v>
      </c>
      <c r="M15" s="426">
        <v>2077526</v>
      </c>
      <c r="N15" s="427">
        <v>45020</v>
      </c>
      <c r="O15" s="458">
        <f t="shared" si="0"/>
        <v>4</v>
      </c>
      <c r="P15" s="458">
        <f t="shared" si="1"/>
        <v>4</v>
      </c>
      <c r="Q15" s="96" t="str">
        <f t="shared" si="2"/>
        <v>Gastos_Gerais</v>
      </c>
    </row>
    <row r="16" spans="1:17" ht="23.1" hidden="1" customHeight="1" x14ac:dyDescent="0.2">
      <c r="A16" s="450">
        <v>2456</v>
      </c>
      <c r="B16" s="427">
        <v>45019</v>
      </c>
      <c r="C16" s="459">
        <v>44986</v>
      </c>
      <c r="D16" s="455" t="s">
        <v>264</v>
      </c>
      <c r="E16" s="455" t="s">
        <v>402</v>
      </c>
      <c r="F16" s="460">
        <v>1147.28</v>
      </c>
      <c r="G16" s="455" t="s">
        <v>4126</v>
      </c>
      <c r="H16" s="461" t="s">
        <v>420</v>
      </c>
      <c r="I16" s="461" t="s">
        <v>4127</v>
      </c>
      <c r="J16" s="426" t="s">
        <v>1273</v>
      </c>
      <c r="K16" s="425" t="s">
        <v>1157</v>
      </c>
      <c r="L16" s="425" t="s">
        <v>32</v>
      </c>
      <c r="M16" s="426">
        <v>240</v>
      </c>
      <c r="N16" s="427">
        <v>45008</v>
      </c>
      <c r="O16" s="458">
        <f t="shared" si="0"/>
        <v>4</v>
      </c>
      <c r="P16" s="458">
        <f t="shared" si="1"/>
        <v>3</v>
      </c>
      <c r="Q16" s="96" t="str">
        <f t="shared" si="2"/>
        <v>Gastos_Gerais</v>
      </c>
    </row>
    <row r="17" spans="1:17" ht="36" hidden="1" x14ac:dyDescent="0.2">
      <c r="A17" s="450">
        <v>2457</v>
      </c>
      <c r="B17" s="427">
        <v>45019</v>
      </c>
      <c r="C17" s="459">
        <v>45017</v>
      </c>
      <c r="D17" s="455" t="s">
        <v>264</v>
      </c>
      <c r="E17" s="455" t="s">
        <v>81</v>
      </c>
      <c r="F17" s="460">
        <v>4607.99</v>
      </c>
      <c r="G17" s="455" t="s">
        <v>4128</v>
      </c>
      <c r="H17" s="461" t="s">
        <v>493</v>
      </c>
      <c r="I17" s="461" t="s">
        <v>1290</v>
      </c>
      <c r="J17" s="426" t="s">
        <v>1291</v>
      </c>
      <c r="K17" s="425" t="s">
        <v>1157</v>
      </c>
      <c r="L17" s="425" t="s">
        <v>32</v>
      </c>
      <c r="M17" s="426">
        <v>2077460</v>
      </c>
      <c r="N17" s="427">
        <v>45020</v>
      </c>
      <c r="O17" s="458">
        <f t="shared" si="0"/>
        <v>4</v>
      </c>
      <c r="P17" s="458">
        <f t="shared" si="1"/>
        <v>4</v>
      </c>
      <c r="Q17" s="96" t="str">
        <f t="shared" si="2"/>
        <v>Gastos_Gerais</v>
      </c>
    </row>
    <row r="18" spans="1:17" ht="23.1" hidden="1" customHeight="1" x14ac:dyDescent="0.2">
      <c r="A18" s="450">
        <v>2458</v>
      </c>
      <c r="B18" s="427">
        <v>45019</v>
      </c>
      <c r="C18" s="459">
        <v>45017</v>
      </c>
      <c r="D18" s="455" t="s">
        <v>264</v>
      </c>
      <c r="E18" s="455" t="s">
        <v>81</v>
      </c>
      <c r="F18" s="460">
        <v>2400</v>
      </c>
      <c r="G18" s="455" t="s">
        <v>1763</v>
      </c>
      <c r="H18" s="461" t="s">
        <v>1032</v>
      </c>
      <c r="I18" s="461" t="s">
        <v>1290</v>
      </c>
      <c r="J18" s="426" t="s">
        <v>1291</v>
      </c>
      <c r="K18" s="425" t="s">
        <v>1157</v>
      </c>
      <c r="L18" s="425" t="s">
        <v>32</v>
      </c>
      <c r="M18" s="426">
        <v>2077505</v>
      </c>
      <c r="N18" s="427">
        <v>45020</v>
      </c>
      <c r="O18" s="458">
        <f t="shared" si="0"/>
        <v>4</v>
      </c>
      <c r="P18" s="458">
        <f t="shared" si="1"/>
        <v>4</v>
      </c>
      <c r="Q18" s="96" t="str">
        <f t="shared" si="2"/>
        <v>Gastos_Gerais</v>
      </c>
    </row>
    <row r="19" spans="1:17" ht="23.1" hidden="1" customHeight="1" x14ac:dyDescent="0.2">
      <c r="A19" s="450">
        <v>2459</v>
      </c>
      <c r="B19" s="427">
        <v>45019</v>
      </c>
      <c r="C19" s="459">
        <v>45017</v>
      </c>
      <c r="D19" s="455" t="s">
        <v>264</v>
      </c>
      <c r="E19" s="455" t="s">
        <v>81</v>
      </c>
      <c r="F19" s="460">
        <v>4400</v>
      </c>
      <c r="G19" s="455" t="s">
        <v>1313</v>
      </c>
      <c r="H19" s="461" t="s">
        <v>414</v>
      </c>
      <c r="I19" s="461" t="s">
        <v>1290</v>
      </c>
      <c r="J19" s="426" t="s">
        <v>1291</v>
      </c>
      <c r="K19" s="425" t="s">
        <v>1157</v>
      </c>
      <c r="L19" s="425" t="s">
        <v>32</v>
      </c>
      <c r="M19" s="426">
        <v>2077414</v>
      </c>
      <c r="N19" s="427">
        <v>45020</v>
      </c>
      <c r="O19" s="458">
        <f t="shared" si="0"/>
        <v>4</v>
      </c>
      <c r="P19" s="458">
        <f t="shared" si="1"/>
        <v>4</v>
      </c>
      <c r="Q19" s="96" t="str">
        <f t="shared" si="2"/>
        <v>Gastos_Gerais</v>
      </c>
    </row>
    <row r="20" spans="1:17" ht="23.1" hidden="1" customHeight="1" x14ac:dyDescent="0.2">
      <c r="A20" s="450">
        <v>2460</v>
      </c>
      <c r="B20" s="427">
        <v>45019</v>
      </c>
      <c r="C20" s="459">
        <v>45017</v>
      </c>
      <c r="D20" s="455" t="s">
        <v>264</v>
      </c>
      <c r="E20" s="455" t="s">
        <v>81</v>
      </c>
      <c r="F20" s="454">
        <v>6000</v>
      </c>
      <c r="G20" s="453" t="s">
        <v>1289</v>
      </c>
      <c r="H20" s="461" t="s">
        <v>419</v>
      </c>
      <c r="I20" s="461" t="s">
        <v>1290</v>
      </c>
      <c r="J20" s="426" t="s">
        <v>1291</v>
      </c>
      <c r="K20" s="425" t="s">
        <v>1157</v>
      </c>
      <c r="L20" s="425" t="s">
        <v>32</v>
      </c>
      <c r="M20" s="426">
        <v>2077447</v>
      </c>
      <c r="N20" s="427">
        <v>45020</v>
      </c>
      <c r="O20" s="458">
        <f t="shared" si="0"/>
        <v>4</v>
      </c>
      <c r="P20" s="458">
        <f t="shared" si="1"/>
        <v>4</v>
      </c>
      <c r="Q20" s="96" t="str">
        <f t="shared" si="2"/>
        <v>Gastos_Gerais</v>
      </c>
    </row>
    <row r="21" spans="1:17" ht="23.1" hidden="1" customHeight="1" x14ac:dyDescent="0.2">
      <c r="A21" s="450">
        <v>2461</v>
      </c>
      <c r="B21" s="427">
        <v>45019</v>
      </c>
      <c r="C21" s="459">
        <v>45017</v>
      </c>
      <c r="D21" s="455" t="s">
        <v>264</v>
      </c>
      <c r="E21" s="455" t="s">
        <v>81</v>
      </c>
      <c r="F21" s="454">
        <v>1500</v>
      </c>
      <c r="G21" s="453" t="s">
        <v>2196</v>
      </c>
      <c r="H21" s="461" t="s">
        <v>418</v>
      </c>
      <c r="I21" s="461" t="s">
        <v>1290</v>
      </c>
      <c r="J21" s="426" t="s">
        <v>1291</v>
      </c>
      <c r="K21" s="425" t="s">
        <v>1157</v>
      </c>
      <c r="L21" s="425" t="s">
        <v>32</v>
      </c>
      <c r="M21" s="426">
        <v>2077545</v>
      </c>
      <c r="N21" s="427">
        <v>45020</v>
      </c>
      <c r="O21" s="458">
        <f t="shared" si="0"/>
        <v>4</v>
      </c>
      <c r="P21" s="458">
        <f t="shared" si="1"/>
        <v>4</v>
      </c>
      <c r="Q21" s="96" t="str">
        <f t="shared" si="2"/>
        <v>Gastos_Gerais</v>
      </c>
    </row>
    <row r="22" spans="1:17" ht="23.1" hidden="1" customHeight="1" x14ac:dyDescent="0.2">
      <c r="A22" s="450">
        <v>2462</v>
      </c>
      <c r="B22" s="427">
        <v>45019</v>
      </c>
      <c r="C22" s="459">
        <v>45017</v>
      </c>
      <c r="D22" s="455" t="s">
        <v>264</v>
      </c>
      <c r="E22" s="455" t="s">
        <v>81</v>
      </c>
      <c r="F22" s="454">
        <v>2300</v>
      </c>
      <c r="G22" s="453" t="s">
        <v>1314</v>
      </c>
      <c r="H22" s="461" t="s">
        <v>421</v>
      </c>
      <c r="I22" s="461" t="s">
        <v>1290</v>
      </c>
      <c r="J22" s="426" t="s">
        <v>1291</v>
      </c>
      <c r="K22" s="425" t="s">
        <v>1157</v>
      </c>
      <c r="L22" s="425" t="s">
        <v>32</v>
      </c>
      <c r="M22" s="426">
        <v>2077528</v>
      </c>
      <c r="N22" s="427">
        <v>45020</v>
      </c>
      <c r="O22" s="458">
        <f t="shared" si="0"/>
        <v>4</v>
      </c>
      <c r="P22" s="458">
        <f t="shared" si="1"/>
        <v>4</v>
      </c>
      <c r="Q22" s="96" t="str">
        <f t="shared" si="2"/>
        <v>Gastos_Gerais</v>
      </c>
    </row>
    <row r="23" spans="1:17" ht="23.1" hidden="1" customHeight="1" x14ac:dyDescent="0.2">
      <c r="A23" s="450">
        <v>2463</v>
      </c>
      <c r="B23" s="427">
        <v>45019</v>
      </c>
      <c r="C23" s="459">
        <v>45017</v>
      </c>
      <c r="D23" s="455" t="s">
        <v>176</v>
      </c>
      <c r="E23" s="455" t="s">
        <v>158</v>
      </c>
      <c r="F23" s="460">
        <v>42.75</v>
      </c>
      <c r="G23" s="455" t="s">
        <v>4129</v>
      </c>
      <c r="H23" s="461" t="s">
        <v>303</v>
      </c>
      <c r="I23" s="461" t="s">
        <v>4130</v>
      </c>
      <c r="J23" s="426" t="s">
        <v>1405</v>
      </c>
      <c r="K23" s="425" t="s">
        <v>1163</v>
      </c>
      <c r="L23" s="425" t="s">
        <v>32</v>
      </c>
      <c r="M23" s="426">
        <v>202388225</v>
      </c>
      <c r="N23" s="427">
        <v>45021</v>
      </c>
      <c r="O23" s="458">
        <f t="shared" si="0"/>
        <v>4</v>
      </c>
      <c r="P23" s="458">
        <f t="shared" si="1"/>
        <v>4</v>
      </c>
      <c r="Q23" s="96" t="str">
        <f t="shared" si="2"/>
        <v>Gastos_com_Pessoal</v>
      </c>
    </row>
    <row r="24" spans="1:17" ht="23.1" hidden="1" customHeight="1" x14ac:dyDescent="0.2">
      <c r="A24" s="450">
        <v>2464</v>
      </c>
      <c r="B24" s="427">
        <v>45019</v>
      </c>
      <c r="C24" s="459">
        <v>44986</v>
      </c>
      <c r="D24" s="455" t="s">
        <v>264</v>
      </c>
      <c r="E24" s="455" t="s">
        <v>402</v>
      </c>
      <c r="F24" s="460">
        <v>23.9</v>
      </c>
      <c r="G24" s="455" t="s">
        <v>4126</v>
      </c>
      <c r="H24" s="461" t="s">
        <v>423</v>
      </c>
      <c r="I24" s="461" t="s">
        <v>2059</v>
      </c>
      <c r="J24" s="426" t="s">
        <v>2060</v>
      </c>
      <c r="K24" s="426" t="s">
        <v>1163</v>
      </c>
      <c r="L24" s="426" t="s">
        <v>32</v>
      </c>
      <c r="M24" s="426">
        <v>282</v>
      </c>
      <c r="N24" s="427">
        <v>45016</v>
      </c>
      <c r="O24" s="458">
        <f t="shared" si="0"/>
        <v>4</v>
      </c>
      <c r="P24" s="458">
        <f t="shared" si="1"/>
        <v>3</v>
      </c>
      <c r="Q24" s="96" t="str">
        <f t="shared" si="2"/>
        <v>Gastos_Gerais</v>
      </c>
    </row>
    <row r="25" spans="1:17" ht="24" hidden="1" x14ac:dyDescent="0.2">
      <c r="A25" s="450">
        <v>2465</v>
      </c>
      <c r="B25" s="427">
        <v>45019</v>
      </c>
      <c r="C25" s="459">
        <v>45017</v>
      </c>
      <c r="D25" s="455" t="s">
        <v>264</v>
      </c>
      <c r="E25" s="455" t="s">
        <v>402</v>
      </c>
      <c r="F25" s="460">
        <v>657.9</v>
      </c>
      <c r="G25" s="455" t="s">
        <v>4131</v>
      </c>
      <c r="H25" s="461" t="s">
        <v>420</v>
      </c>
      <c r="I25" s="461" t="s">
        <v>4132</v>
      </c>
      <c r="J25" s="426" t="s">
        <v>1800</v>
      </c>
      <c r="K25" s="426" t="s">
        <v>1163</v>
      </c>
      <c r="L25" s="426" t="s">
        <v>32</v>
      </c>
      <c r="M25" s="426">
        <v>10281</v>
      </c>
      <c r="N25" s="427">
        <v>45019</v>
      </c>
      <c r="O25" s="458">
        <f t="shared" si="0"/>
        <v>4</v>
      </c>
      <c r="P25" s="458">
        <f t="shared" si="1"/>
        <v>4</v>
      </c>
      <c r="Q25" s="96" t="str">
        <f t="shared" si="2"/>
        <v>Gastos_Gerais</v>
      </c>
    </row>
    <row r="26" spans="1:17" ht="23.1" hidden="1" customHeight="1" x14ac:dyDescent="0.2">
      <c r="A26" s="450">
        <v>2466</v>
      </c>
      <c r="B26" s="427">
        <v>45019</v>
      </c>
      <c r="C26" s="459">
        <v>45017</v>
      </c>
      <c r="D26" s="455" t="s">
        <v>264</v>
      </c>
      <c r="E26" s="455" t="s">
        <v>402</v>
      </c>
      <c r="F26" s="460">
        <v>107.23</v>
      </c>
      <c r="G26" s="455" t="s">
        <v>4126</v>
      </c>
      <c r="H26" s="461" t="s">
        <v>420</v>
      </c>
      <c r="I26" s="461" t="s">
        <v>4132</v>
      </c>
      <c r="J26" s="426" t="s">
        <v>1800</v>
      </c>
      <c r="K26" s="426" t="s">
        <v>1163</v>
      </c>
      <c r="L26" s="426" t="s">
        <v>32</v>
      </c>
      <c r="M26" s="426">
        <v>10260</v>
      </c>
      <c r="N26" s="427">
        <v>45019</v>
      </c>
      <c r="O26" s="458">
        <f t="shared" si="0"/>
        <v>4</v>
      </c>
      <c r="P26" s="458">
        <f t="shared" si="1"/>
        <v>4</v>
      </c>
      <c r="Q26" s="96" t="str">
        <f t="shared" si="2"/>
        <v>Gastos_Gerais</v>
      </c>
    </row>
    <row r="27" spans="1:17" ht="36" hidden="1" x14ac:dyDescent="0.2">
      <c r="A27" s="450">
        <v>2467</v>
      </c>
      <c r="B27" s="427">
        <v>45019</v>
      </c>
      <c r="C27" s="459">
        <v>45017</v>
      </c>
      <c r="D27" s="455" t="s">
        <v>176</v>
      </c>
      <c r="E27" s="455" t="s">
        <v>158</v>
      </c>
      <c r="F27" s="460">
        <v>71.25</v>
      </c>
      <c r="G27" s="455" t="s">
        <v>5574</v>
      </c>
      <c r="H27" s="461" t="s">
        <v>303</v>
      </c>
      <c r="I27" s="461" t="s">
        <v>4133</v>
      </c>
      <c r="J27" s="426" t="s">
        <v>1392</v>
      </c>
      <c r="K27" s="426" t="s">
        <v>1163</v>
      </c>
      <c r="L27" s="425" t="s">
        <v>32</v>
      </c>
      <c r="M27" s="426">
        <v>2023113672</v>
      </c>
      <c r="N27" s="427">
        <v>45021</v>
      </c>
      <c r="O27" s="458">
        <f t="shared" si="0"/>
        <v>4</v>
      </c>
      <c r="P27" s="458">
        <f t="shared" si="1"/>
        <v>4</v>
      </c>
      <c r="Q27" s="96" t="str">
        <f t="shared" si="2"/>
        <v>Gastos_com_Pessoal</v>
      </c>
    </row>
    <row r="28" spans="1:17" ht="144" hidden="1" x14ac:dyDescent="0.2">
      <c r="A28" s="450">
        <v>2468</v>
      </c>
      <c r="B28" s="427">
        <v>45019</v>
      </c>
      <c r="C28" s="459">
        <v>45017</v>
      </c>
      <c r="D28" s="455" t="s">
        <v>264</v>
      </c>
      <c r="E28" s="455" t="s">
        <v>290</v>
      </c>
      <c r="F28" s="460">
        <v>179.49</v>
      </c>
      <c r="G28" s="455" t="s">
        <v>4789</v>
      </c>
      <c r="H28" s="461" t="s">
        <v>493</v>
      </c>
      <c r="I28" s="461" t="s">
        <v>4115</v>
      </c>
      <c r="J28" s="426" t="s">
        <v>4116</v>
      </c>
      <c r="K28" s="426" t="s">
        <v>1157</v>
      </c>
      <c r="L28" s="426" t="s">
        <v>1157</v>
      </c>
      <c r="M28" s="426" t="s">
        <v>4134</v>
      </c>
      <c r="N28" s="427">
        <v>45019</v>
      </c>
      <c r="O28" s="458">
        <f t="shared" si="0"/>
        <v>4</v>
      </c>
      <c r="P28" s="458">
        <f t="shared" si="1"/>
        <v>4</v>
      </c>
      <c r="Q28" s="96" t="str">
        <f t="shared" si="2"/>
        <v>Gastos_Gerais</v>
      </c>
    </row>
    <row r="29" spans="1:17" ht="23.1" hidden="1" customHeight="1" x14ac:dyDescent="0.2">
      <c r="A29" s="450">
        <v>2469</v>
      </c>
      <c r="B29" s="451">
        <v>45019</v>
      </c>
      <c r="C29" s="452">
        <v>45017</v>
      </c>
      <c r="D29" s="453" t="s">
        <v>264</v>
      </c>
      <c r="E29" s="455" t="s">
        <v>293</v>
      </c>
      <c r="F29" s="460">
        <v>29.6</v>
      </c>
      <c r="G29" s="455" t="s">
        <v>4135</v>
      </c>
      <c r="H29" s="461" t="s">
        <v>420</v>
      </c>
      <c r="I29" s="461" t="s">
        <v>4136</v>
      </c>
      <c r="J29" s="426" t="s">
        <v>1586</v>
      </c>
      <c r="K29" s="426" t="s">
        <v>1188</v>
      </c>
      <c r="L29" s="426" t="s">
        <v>4137</v>
      </c>
      <c r="M29" s="426">
        <v>769344343</v>
      </c>
      <c r="N29" s="451">
        <v>45019</v>
      </c>
      <c r="O29" s="458">
        <f t="shared" si="0"/>
        <v>4</v>
      </c>
      <c r="P29" s="458">
        <f t="shared" si="1"/>
        <v>4</v>
      </c>
      <c r="Q29" s="96" t="str">
        <f t="shared" si="2"/>
        <v>Gastos_Gerais</v>
      </c>
    </row>
    <row r="30" spans="1:17" ht="23.1" hidden="1" customHeight="1" x14ac:dyDescent="0.2">
      <c r="A30" s="450">
        <v>2470</v>
      </c>
      <c r="B30" s="451">
        <v>45019</v>
      </c>
      <c r="C30" s="452">
        <v>45017</v>
      </c>
      <c r="D30" s="453" t="s">
        <v>264</v>
      </c>
      <c r="E30" s="455" t="s">
        <v>293</v>
      </c>
      <c r="F30" s="460">
        <v>32.4</v>
      </c>
      <c r="G30" s="455" t="s">
        <v>4138</v>
      </c>
      <c r="H30" s="461" t="s">
        <v>422</v>
      </c>
      <c r="I30" s="461" t="s">
        <v>4139</v>
      </c>
      <c r="J30" s="426" t="s">
        <v>4140</v>
      </c>
      <c r="K30" s="426" t="s">
        <v>1188</v>
      </c>
      <c r="L30" s="426" t="s">
        <v>4137</v>
      </c>
      <c r="M30" s="426">
        <v>769344343</v>
      </c>
      <c r="N30" s="451">
        <v>45019</v>
      </c>
      <c r="O30" s="458">
        <f t="shared" si="0"/>
        <v>4</v>
      </c>
      <c r="P30" s="458">
        <f t="shared" si="1"/>
        <v>4</v>
      </c>
      <c r="Q30" s="96" t="str">
        <f t="shared" si="2"/>
        <v>Gastos_Gerais</v>
      </c>
    </row>
    <row r="31" spans="1:17" ht="36" hidden="1" x14ac:dyDescent="0.2">
      <c r="A31" s="450">
        <v>2471</v>
      </c>
      <c r="B31" s="451">
        <v>45019</v>
      </c>
      <c r="C31" s="452">
        <v>45017</v>
      </c>
      <c r="D31" s="453" t="s">
        <v>264</v>
      </c>
      <c r="E31" s="455" t="s">
        <v>293</v>
      </c>
      <c r="F31" s="460">
        <v>60</v>
      </c>
      <c r="G31" s="455" t="s">
        <v>4141</v>
      </c>
      <c r="H31" s="461" t="s">
        <v>422</v>
      </c>
      <c r="I31" s="461" t="s">
        <v>1860</v>
      </c>
      <c r="J31" s="426" t="s">
        <v>891</v>
      </c>
      <c r="K31" s="426" t="s">
        <v>1188</v>
      </c>
      <c r="L31" s="426" t="s">
        <v>4137</v>
      </c>
      <c r="M31" s="426">
        <v>769344343</v>
      </c>
      <c r="N31" s="451">
        <v>45019</v>
      </c>
      <c r="O31" s="458">
        <f t="shared" si="0"/>
        <v>4</v>
      </c>
      <c r="P31" s="458">
        <f t="shared" si="1"/>
        <v>4</v>
      </c>
      <c r="Q31" s="96" t="str">
        <f t="shared" si="2"/>
        <v>Gastos_Gerais</v>
      </c>
    </row>
    <row r="32" spans="1:17" ht="23.1" hidden="1" customHeight="1" x14ac:dyDescent="0.2">
      <c r="A32" s="450">
        <v>2472</v>
      </c>
      <c r="B32" s="451">
        <v>45019</v>
      </c>
      <c r="C32" s="452">
        <v>45017</v>
      </c>
      <c r="D32" s="453" t="s">
        <v>264</v>
      </c>
      <c r="E32" s="455" t="s">
        <v>211</v>
      </c>
      <c r="F32" s="460">
        <v>60</v>
      </c>
      <c r="G32" s="455" t="s">
        <v>4142</v>
      </c>
      <c r="H32" s="461" t="s">
        <v>302</v>
      </c>
      <c r="I32" s="461" t="s">
        <v>3744</v>
      </c>
      <c r="J32" s="426" t="s">
        <v>3745</v>
      </c>
      <c r="K32" s="426" t="s">
        <v>1188</v>
      </c>
      <c r="L32" s="426" t="s">
        <v>4137</v>
      </c>
      <c r="M32" s="426">
        <v>769344343</v>
      </c>
      <c r="N32" s="451">
        <v>45019</v>
      </c>
      <c r="O32" s="458">
        <f t="shared" si="0"/>
        <v>4</v>
      </c>
      <c r="P32" s="458">
        <f t="shared" si="1"/>
        <v>4</v>
      </c>
      <c r="Q32" s="96" t="str">
        <f t="shared" si="2"/>
        <v>Gastos_Gerais</v>
      </c>
    </row>
    <row r="33" spans="1:17" ht="23.1" hidden="1" customHeight="1" x14ac:dyDescent="0.2">
      <c r="A33" s="450">
        <v>2473</v>
      </c>
      <c r="B33" s="427">
        <v>45020</v>
      </c>
      <c r="C33" s="459">
        <v>44986</v>
      </c>
      <c r="D33" s="455" t="s">
        <v>264</v>
      </c>
      <c r="E33" s="455" t="s">
        <v>82</v>
      </c>
      <c r="F33" s="460">
        <v>1934.43</v>
      </c>
      <c r="G33" s="455" t="s">
        <v>1154</v>
      </c>
      <c r="H33" s="461" t="s">
        <v>417</v>
      </c>
      <c r="I33" s="461" t="s">
        <v>5544</v>
      </c>
      <c r="J33" s="426" t="s">
        <v>1257</v>
      </c>
      <c r="K33" s="426" t="s">
        <v>1157</v>
      </c>
      <c r="L33" s="426" t="s">
        <v>1157</v>
      </c>
      <c r="M33" s="426" t="s">
        <v>4143</v>
      </c>
      <c r="N33" s="427">
        <v>45020</v>
      </c>
      <c r="O33" s="458">
        <f t="shared" si="0"/>
        <v>4</v>
      </c>
      <c r="P33" s="458">
        <f t="shared" si="1"/>
        <v>3</v>
      </c>
      <c r="Q33" s="96" t="str">
        <f t="shared" si="2"/>
        <v>Gastos_Gerais</v>
      </c>
    </row>
    <row r="34" spans="1:17" ht="23.1" hidden="1" customHeight="1" x14ac:dyDescent="0.2">
      <c r="A34" s="450">
        <v>2474</v>
      </c>
      <c r="B34" s="427">
        <v>45020</v>
      </c>
      <c r="C34" s="459">
        <v>44986</v>
      </c>
      <c r="D34" s="455" t="s">
        <v>264</v>
      </c>
      <c r="E34" s="455" t="s">
        <v>386</v>
      </c>
      <c r="F34" s="460">
        <v>1602</v>
      </c>
      <c r="G34" s="455" t="s">
        <v>4144</v>
      </c>
      <c r="H34" s="461" t="s">
        <v>1032</v>
      </c>
      <c r="I34" s="461" t="s">
        <v>4145</v>
      </c>
      <c r="J34" s="426" t="s">
        <v>4146</v>
      </c>
      <c r="K34" s="426" t="s">
        <v>1157</v>
      </c>
      <c r="L34" s="426" t="s">
        <v>32</v>
      </c>
      <c r="M34" s="426">
        <v>8240</v>
      </c>
      <c r="N34" s="427">
        <v>44998</v>
      </c>
      <c r="O34" s="458">
        <f t="shared" si="0"/>
        <v>4</v>
      </c>
      <c r="P34" s="458">
        <f t="shared" si="1"/>
        <v>3</v>
      </c>
      <c r="Q34" s="96" t="str">
        <f t="shared" si="2"/>
        <v>Gastos_Gerais</v>
      </c>
    </row>
    <row r="35" spans="1:17" ht="23.1" hidden="1" customHeight="1" x14ac:dyDescent="0.2">
      <c r="A35" s="450">
        <v>2475</v>
      </c>
      <c r="B35" s="427">
        <v>45020</v>
      </c>
      <c r="C35" s="459">
        <v>44986</v>
      </c>
      <c r="D35" s="455" t="s">
        <v>264</v>
      </c>
      <c r="E35" s="455" t="s">
        <v>386</v>
      </c>
      <c r="F35" s="460">
        <v>3560</v>
      </c>
      <c r="G35" s="455" t="s">
        <v>4147</v>
      </c>
      <c r="H35" s="456" t="s">
        <v>1032</v>
      </c>
      <c r="I35" s="461" t="s">
        <v>4145</v>
      </c>
      <c r="J35" s="425" t="s">
        <v>4146</v>
      </c>
      <c r="K35" s="425" t="s">
        <v>1157</v>
      </c>
      <c r="L35" s="426" t="s">
        <v>32</v>
      </c>
      <c r="M35" s="425">
        <v>8241</v>
      </c>
      <c r="N35" s="481">
        <v>44998</v>
      </c>
      <c r="O35" s="458">
        <f t="shared" si="0"/>
        <v>4</v>
      </c>
      <c r="P35" s="458">
        <f t="shared" si="1"/>
        <v>3</v>
      </c>
      <c r="Q35" s="96" t="str">
        <f t="shared" si="2"/>
        <v>Gastos_Gerais</v>
      </c>
    </row>
    <row r="36" spans="1:17" ht="23.1" hidden="1" customHeight="1" x14ac:dyDescent="0.2">
      <c r="A36" s="450">
        <v>2476</v>
      </c>
      <c r="B36" s="427">
        <v>45020</v>
      </c>
      <c r="C36" s="459">
        <v>44986</v>
      </c>
      <c r="D36" s="455" t="s">
        <v>264</v>
      </c>
      <c r="E36" s="455" t="s">
        <v>404</v>
      </c>
      <c r="F36" s="460">
        <v>4605</v>
      </c>
      <c r="G36" s="455" t="s">
        <v>4148</v>
      </c>
      <c r="H36" s="461" t="s">
        <v>1032</v>
      </c>
      <c r="I36" s="461" t="s">
        <v>4149</v>
      </c>
      <c r="J36" s="425" t="s">
        <v>4150</v>
      </c>
      <c r="K36" s="425" t="s">
        <v>1157</v>
      </c>
      <c r="L36" s="425" t="s">
        <v>32</v>
      </c>
      <c r="M36" s="425">
        <v>2</v>
      </c>
      <c r="N36" s="481">
        <v>45016</v>
      </c>
      <c r="O36" s="458">
        <f t="shared" si="0"/>
        <v>4</v>
      </c>
      <c r="P36" s="458">
        <f t="shared" si="1"/>
        <v>3</v>
      </c>
      <c r="Q36" s="96" t="str">
        <f t="shared" si="2"/>
        <v>Gastos_Gerais</v>
      </c>
    </row>
    <row r="37" spans="1:17" ht="23.1" hidden="1" customHeight="1" x14ac:dyDescent="0.2">
      <c r="A37" s="450">
        <v>2477</v>
      </c>
      <c r="B37" s="427">
        <v>45020</v>
      </c>
      <c r="C37" s="459">
        <v>44986</v>
      </c>
      <c r="D37" s="455" t="s">
        <v>264</v>
      </c>
      <c r="E37" s="455" t="s">
        <v>80</v>
      </c>
      <c r="F37" s="460">
        <v>1085.4000000000001</v>
      </c>
      <c r="G37" s="455" t="s">
        <v>4151</v>
      </c>
      <c r="H37" s="461" t="s">
        <v>417</v>
      </c>
      <c r="I37" s="461" t="s">
        <v>4152</v>
      </c>
      <c r="J37" s="425" t="s">
        <v>4153</v>
      </c>
      <c r="K37" s="425" t="s">
        <v>1157</v>
      </c>
      <c r="L37" s="426" t="s">
        <v>32</v>
      </c>
      <c r="M37" s="425">
        <v>20307</v>
      </c>
      <c r="N37" s="481">
        <v>45015</v>
      </c>
      <c r="O37" s="458">
        <f t="shared" si="0"/>
        <v>4</v>
      </c>
      <c r="P37" s="458">
        <f t="shared" si="1"/>
        <v>3</v>
      </c>
      <c r="Q37" s="96" t="str">
        <f t="shared" si="2"/>
        <v>Gastos_Gerais</v>
      </c>
    </row>
    <row r="38" spans="1:17" ht="23.1" hidden="1" customHeight="1" x14ac:dyDescent="0.2">
      <c r="A38" s="450">
        <v>2478</v>
      </c>
      <c r="B38" s="427">
        <v>45020</v>
      </c>
      <c r="C38" s="459">
        <v>45017</v>
      </c>
      <c r="D38" s="455" t="s">
        <v>264</v>
      </c>
      <c r="E38" s="455" t="s">
        <v>406</v>
      </c>
      <c r="F38" s="460">
        <v>56</v>
      </c>
      <c r="G38" s="455" t="s">
        <v>4154</v>
      </c>
      <c r="H38" s="461" t="s">
        <v>423</v>
      </c>
      <c r="I38" s="461" t="s">
        <v>1913</v>
      </c>
      <c r="J38" s="425" t="s">
        <v>1914</v>
      </c>
      <c r="K38" s="425" t="s">
        <v>1163</v>
      </c>
      <c r="L38" s="425" t="s">
        <v>32</v>
      </c>
      <c r="M38" s="425">
        <v>202313</v>
      </c>
      <c r="N38" s="481">
        <v>45020</v>
      </c>
      <c r="O38" s="458">
        <f t="shared" si="0"/>
        <v>4</v>
      </c>
      <c r="P38" s="458">
        <f t="shared" si="1"/>
        <v>4</v>
      </c>
      <c r="Q38" s="96" t="str">
        <f t="shared" si="2"/>
        <v>Gastos_Gerais</v>
      </c>
    </row>
    <row r="39" spans="1:17" ht="23.1" hidden="1" customHeight="1" x14ac:dyDescent="0.2">
      <c r="A39" s="450">
        <v>2479</v>
      </c>
      <c r="B39" s="427">
        <v>45020</v>
      </c>
      <c r="C39" s="459">
        <v>45017</v>
      </c>
      <c r="D39" s="455" t="s">
        <v>264</v>
      </c>
      <c r="E39" s="455" t="s">
        <v>402</v>
      </c>
      <c r="F39" s="460">
        <v>117.23</v>
      </c>
      <c r="G39" s="455" t="s">
        <v>4126</v>
      </c>
      <c r="H39" s="461" t="s">
        <v>419</v>
      </c>
      <c r="I39" s="461" t="s">
        <v>4155</v>
      </c>
      <c r="J39" s="429" t="s">
        <v>4156</v>
      </c>
      <c r="K39" s="425" t="s">
        <v>1163</v>
      </c>
      <c r="L39" s="426" t="s">
        <v>32</v>
      </c>
      <c r="M39" s="426">
        <v>24</v>
      </c>
      <c r="N39" s="427">
        <v>45019</v>
      </c>
      <c r="O39" s="458">
        <f t="shared" si="0"/>
        <v>4</v>
      </c>
      <c r="P39" s="458">
        <f t="shared" si="1"/>
        <v>4</v>
      </c>
      <c r="Q39" s="96" t="str">
        <f t="shared" si="2"/>
        <v>Gastos_Gerais</v>
      </c>
    </row>
    <row r="40" spans="1:17" ht="48" hidden="1" x14ac:dyDescent="0.2">
      <c r="A40" s="450">
        <v>2480</v>
      </c>
      <c r="B40" s="427">
        <v>45020</v>
      </c>
      <c r="C40" s="459">
        <v>44986</v>
      </c>
      <c r="D40" s="455" t="s">
        <v>176</v>
      </c>
      <c r="E40" s="455" t="s">
        <v>173</v>
      </c>
      <c r="F40" s="460">
        <v>674.35</v>
      </c>
      <c r="G40" s="455" t="s">
        <v>1274</v>
      </c>
      <c r="H40" s="461" t="s">
        <v>303</v>
      </c>
      <c r="I40" s="461" t="s">
        <v>4157</v>
      </c>
      <c r="J40" s="429" t="s">
        <v>1276</v>
      </c>
      <c r="K40" s="425" t="s">
        <v>1157</v>
      </c>
      <c r="L40" s="426" t="s">
        <v>32</v>
      </c>
      <c r="M40" s="426">
        <v>2023575</v>
      </c>
      <c r="N40" s="427">
        <v>44988</v>
      </c>
      <c r="O40" s="458">
        <f t="shared" si="0"/>
        <v>4</v>
      </c>
      <c r="P40" s="458">
        <f t="shared" si="1"/>
        <v>3</v>
      </c>
      <c r="Q40" s="96" t="str">
        <f t="shared" si="2"/>
        <v>Gastos_com_Pessoal</v>
      </c>
    </row>
    <row r="41" spans="1:17" ht="84" hidden="1" x14ac:dyDescent="0.2">
      <c r="A41" s="450">
        <v>2481</v>
      </c>
      <c r="B41" s="427">
        <v>45020</v>
      </c>
      <c r="C41" s="459">
        <v>44986</v>
      </c>
      <c r="D41" s="455" t="s">
        <v>176</v>
      </c>
      <c r="E41" s="455" t="s">
        <v>1</v>
      </c>
      <c r="F41" s="460">
        <v>2339854</v>
      </c>
      <c r="G41" s="455" t="s">
        <v>4158</v>
      </c>
      <c r="H41" s="461" t="s">
        <v>303</v>
      </c>
      <c r="I41" s="461" t="s">
        <v>425</v>
      </c>
      <c r="J41" s="429" t="s">
        <v>425</v>
      </c>
      <c r="K41" s="425" t="s">
        <v>1188</v>
      </c>
      <c r="L41" s="426" t="s">
        <v>4137</v>
      </c>
      <c r="M41" s="426">
        <v>169562697</v>
      </c>
      <c r="N41" s="427">
        <v>45020</v>
      </c>
      <c r="O41" s="458">
        <f t="shared" si="0"/>
        <v>4</v>
      </c>
      <c r="P41" s="458">
        <f t="shared" si="1"/>
        <v>3</v>
      </c>
      <c r="Q41" s="96" t="str">
        <f t="shared" si="2"/>
        <v>Gastos_com_Pessoal</v>
      </c>
    </row>
    <row r="42" spans="1:17" ht="23.1" hidden="1" customHeight="1" x14ac:dyDescent="0.2">
      <c r="A42" s="450">
        <v>2482</v>
      </c>
      <c r="B42" s="427">
        <v>45020</v>
      </c>
      <c r="C42" s="459">
        <v>45017</v>
      </c>
      <c r="D42" s="455" t="s">
        <v>176</v>
      </c>
      <c r="E42" s="455" t="s">
        <v>262</v>
      </c>
      <c r="F42" s="460">
        <v>500.98</v>
      </c>
      <c r="G42" s="455" t="s">
        <v>4159</v>
      </c>
      <c r="H42" s="461" t="s">
        <v>493</v>
      </c>
      <c r="I42" s="461" t="s">
        <v>4160</v>
      </c>
      <c r="J42" s="429" t="s">
        <v>4161</v>
      </c>
      <c r="K42" s="425" t="s">
        <v>1188</v>
      </c>
      <c r="L42" s="426" t="s">
        <v>4137</v>
      </c>
      <c r="M42" s="426">
        <v>169617164</v>
      </c>
      <c r="N42" s="427">
        <v>45020</v>
      </c>
      <c r="O42" s="458">
        <f t="shared" si="0"/>
        <v>4</v>
      </c>
      <c r="P42" s="458">
        <f t="shared" si="1"/>
        <v>4</v>
      </c>
      <c r="Q42" s="96" t="str">
        <f t="shared" si="2"/>
        <v>Gastos_com_Pessoal</v>
      </c>
    </row>
    <row r="43" spans="1:17" ht="23.1" hidden="1" customHeight="1" x14ac:dyDescent="0.2">
      <c r="A43" s="450">
        <v>2483</v>
      </c>
      <c r="B43" s="427">
        <v>45020</v>
      </c>
      <c r="C43" s="459">
        <v>45017</v>
      </c>
      <c r="D43" s="455" t="s">
        <v>176</v>
      </c>
      <c r="E43" s="455" t="s">
        <v>280</v>
      </c>
      <c r="F43" s="460">
        <v>1502.87</v>
      </c>
      <c r="G43" s="455" t="s">
        <v>4162</v>
      </c>
      <c r="H43" s="461" t="s">
        <v>493</v>
      </c>
      <c r="I43" s="457" t="s">
        <v>4160</v>
      </c>
      <c r="J43" s="429" t="s">
        <v>4161</v>
      </c>
      <c r="K43" s="425" t="s">
        <v>1188</v>
      </c>
      <c r="L43" s="426" t="s">
        <v>4137</v>
      </c>
      <c r="M43" s="426">
        <v>169617164</v>
      </c>
      <c r="N43" s="427">
        <v>45020</v>
      </c>
      <c r="O43" s="458">
        <f t="shared" si="0"/>
        <v>4</v>
      </c>
      <c r="P43" s="458">
        <f t="shared" si="1"/>
        <v>4</v>
      </c>
      <c r="Q43" s="96" t="str">
        <f t="shared" si="2"/>
        <v>Gastos_com_Pessoal</v>
      </c>
    </row>
    <row r="44" spans="1:17" ht="23.1" hidden="1" customHeight="1" x14ac:dyDescent="0.2">
      <c r="A44" s="450">
        <v>2484</v>
      </c>
      <c r="B44" s="427">
        <v>45020</v>
      </c>
      <c r="C44" s="459">
        <v>45017</v>
      </c>
      <c r="D44" s="455" t="s">
        <v>264</v>
      </c>
      <c r="E44" s="455" t="s">
        <v>293</v>
      </c>
      <c r="F44" s="460">
        <v>240</v>
      </c>
      <c r="G44" s="455" t="s">
        <v>4163</v>
      </c>
      <c r="H44" s="461" t="s">
        <v>421</v>
      </c>
      <c r="I44" s="461" t="s">
        <v>4164</v>
      </c>
      <c r="J44" s="429" t="s">
        <v>841</v>
      </c>
      <c r="K44" s="425" t="s">
        <v>1188</v>
      </c>
      <c r="L44" s="426" t="s">
        <v>4137</v>
      </c>
      <c r="M44" s="426">
        <v>169617164</v>
      </c>
      <c r="N44" s="427">
        <v>45020</v>
      </c>
      <c r="O44" s="458">
        <f t="shared" si="0"/>
        <v>4</v>
      </c>
      <c r="P44" s="458">
        <f t="shared" si="1"/>
        <v>4</v>
      </c>
      <c r="Q44" s="96" t="str">
        <f t="shared" si="2"/>
        <v>Gastos_Gerais</v>
      </c>
    </row>
    <row r="45" spans="1:17" ht="23.1" hidden="1" customHeight="1" x14ac:dyDescent="0.2">
      <c r="A45" s="450">
        <v>2485</v>
      </c>
      <c r="B45" s="427">
        <v>45020</v>
      </c>
      <c r="C45" s="459">
        <v>45017</v>
      </c>
      <c r="D45" s="455" t="s">
        <v>264</v>
      </c>
      <c r="E45" s="455" t="s">
        <v>293</v>
      </c>
      <c r="F45" s="460">
        <v>120</v>
      </c>
      <c r="G45" s="455" t="s">
        <v>4165</v>
      </c>
      <c r="H45" s="461" t="s">
        <v>419</v>
      </c>
      <c r="I45" s="461" t="s">
        <v>4166</v>
      </c>
      <c r="J45" s="429" t="s">
        <v>2372</v>
      </c>
      <c r="K45" s="425" t="s">
        <v>1188</v>
      </c>
      <c r="L45" s="426" t="s">
        <v>4137</v>
      </c>
      <c r="M45" s="426">
        <v>169617164</v>
      </c>
      <c r="N45" s="427">
        <v>45020</v>
      </c>
      <c r="O45" s="458">
        <f t="shared" si="0"/>
        <v>4</v>
      </c>
      <c r="P45" s="458">
        <f t="shared" si="1"/>
        <v>4</v>
      </c>
      <c r="Q45" s="96" t="str">
        <f t="shared" si="2"/>
        <v>Gastos_Gerais</v>
      </c>
    </row>
    <row r="46" spans="1:17" ht="23.1" hidden="1" customHeight="1" x14ac:dyDescent="0.2">
      <c r="A46" s="450">
        <v>2486</v>
      </c>
      <c r="B46" s="427">
        <v>45020</v>
      </c>
      <c r="C46" s="459">
        <v>45017</v>
      </c>
      <c r="D46" s="455" t="s">
        <v>264</v>
      </c>
      <c r="E46" s="455" t="s">
        <v>293</v>
      </c>
      <c r="F46" s="460">
        <v>240</v>
      </c>
      <c r="G46" s="455" t="s">
        <v>4167</v>
      </c>
      <c r="H46" s="461" t="s">
        <v>421</v>
      </c>
      <c r="I46" s="461" t="s">
        <v>4168</v>
      </c>
      <c r="J46" s="429" t="s">
        <v>1073</v>
      </c>
      <c r="K46" s="425" t="s">
        <v>1188</v>
      </c>
      <c r="L46" s="426" t="s">
        <v>4137</v>
      </c>
      <c r="M46" s="426">
        <v>169617164</v>
      </c>
      <c r="N46" s="427">
        <v>45020</v>
      </c>
      <c r="O46" s="458">
        <f t="shared" si="0"/>
        <v>4</v>
      </c>
      <c r="P46" s="458">
        <f t="shared" si="1"/>
        <v>4</v>
      </c>
      <c r="Q46" s="96" t="str">
        <f t="shared" si="2"/>
        <v>Gastos_Gerais</v>
      </c>
    </row>
    <row r="47" spans="1:17" ht="23.1" hidden="1" customHeight="1" x14ac:dyDescent="0.2">
      <c r="A47" s="450">
        <v>2487</v>
      </c>
      <c r="B47" s="427">
        <v>45020</v>
      </c>
      <c r="C47" s="459">
        <v>45017</v>
      </c>
      <c r="D47" s="455" t="s">
        <v>264</v>
      </c>
      <c r="E47" s="455" t="s">
        <v>293</v>
      </c>
      <c r="F47" s="460">
        <v>120</v>
      </c>
      <c r="G47" s="455" t="s">
        <v>4169</v>
      </c>
      <c r="H47" s="461" t="s">
        <v>416</v>
      </c>
      <c r="I47" s="461" t="s">
        <v>4170</v>
      </c>
      <c r="J47" s="429" t="s">
        <v>1295</v>
      </c>
      <c r="K47" s="425" t="s">
        <v>1188</v>
      </c>
      <c r="L47" s="426" t="s">
        <v>4137</v>
      </c>
      <c r="M47" s="426">
        <v>169617164</v>
      </c>
      <c r="N47" s="427">
        <v>45020</v>
      </c>
      <c r="O47" s="458">
        <f t="shared" si="0"/>
        <v>4</v>
      </c>
      <c r="P47" s="458">
        <f t="shared" si="1"/>
        <v>4</v>
      </c>
      <c r="Q47" s="96" t="str">
        <f t="shared" si="2"/>
        <v>Gastos_Gerais</v>
      </c>
    </row>
    <row r="48" spans="1:17" ht="23.1" hidden="1" customHeight="1" x14ac:dyDescent="0.2">
      <c r="A48" s="450">
        <v>2488</v>
      </c>
      <c r="B48" s="427">
        <v>45020</v>
      </c>
      <c r="C48" s="459">
        <v>45017</v>
      </c>
      <c r="D48" s="455" t="s">
        <v>176</v>
      </c>
      <c r="E48" s="455" t="s">
        <v>261</v>
      </c>
      <c r="F48" s="460">
        <v>416.7</v>
      </c>
      <c r="G48" s="455" t="s">
        <v>1207</v>
      </c>
      <c r="H48" s="461" t="s">
        <v>422</v>
      </c>
      <c r="I48" s="457" t="s">
        <v>4171</v>
      </c>
      <c r="J48" s="429" t="s">
        <v>4172</v>
      </c>
      <c r="K48" s="425" t="s">
        <v>1188</v>
      </c>
      <c r="L48" s="426" t="s">
        <v>1407</v>
      </c>
      <c r="M48" s="426" t="s">
        <v>425</v>
      </c>
      <c r="N48" s="427">
        <v>45020</v>
      </c>
      <c r="O48" s="458">
        <f t="shared" si="0"/>
        <v>4</v>
      </c>
      <c r="P48" s="458">
        <f t="shared" si="1"/>
        <v>4</v>
      </c>
      <c r="Q48" s="96" t="str">
        <f t="shared" si="2"/>
        <v>Gastos_com_Pessoal</v>
      </c>
    </row>
    <row r="49" spans="1:17" ht="23.1" hidden="1" customHeight="1" x14ac:dyDescent="0.2">
      <c r="A49" s="450">
        <v>2489</v>
      </c>
      <c r="B49" s="427">
        <v>45020</v>
      </c>
      <c r="C49" s="459">
        <v>45017</v>
      </c>
      <c r="D49" s="455" t="s">
        <v>176</v>
      </c>
      <c r="E49" s="455" t="s">
        <v>280</v>
      </c>
      <c r="F49" s="460">
        <v>973.7</v>
      </c>
      <c r="G49" s="455" t="s">
        <v>1209</v>
      </c>
      <c r="H49" s="461" t="s">
        <v>422</v>
      </c>
      <c r="I49" s="457" t="s">
        <v>4171</v>
      </c>
      <c r="J49" s="429" t="s">
        <v>4172</v>
      </c>
      <c r="K49" s="425" t="s">
        <v>1188</v>
      </c>
      <c r="L49" s="426" t="s">
        <v>1407</v>
      </c>
      <c r="M49" s="426" t="s">
        <v>425</v>
      </c>
      <c r="N49" s="427">
        <v>45020</v>
      </c>
      <c r="O49" s="458">
        <f t="shared" si="0"/>
        <v>4</v>
      </c>
      <c r="P49" s="458">
        <f t="shared" si="1"/>
        <v>4</v>
      </c>
      <c r="Q49" s="96" t="str">
        <f t="shared" si="2"/>
        <v>Gastos_com_Pessoal</v>
      </c>
    </row>
    <row r="50" spans="1:17" ht="23.1" hidden="1" customHeight="1" x14ac:dyDescent="0.2">
      <c r="A50" s="450">
        <v>2490</v>
      </c>
      <c r="B50" s="427">
        <v>45020</v>
      </c>
      <c r="C50" s="459">
        <v>45017</v>
      </c>
      <c r="D50" s="455" t="s">
        <v>176</v>
      </c>
      <c r="E50" s="455" t="s">
        <v>262</v>
      </c>
      <c r="F50" s="460">
        <v>324.57</v>
      </c>
      <c r="G50" s="455" t="s">
        <v>1210</v>
      </c>
      <c r="H50" s="461" t="s">
        <v>422</v>
      </c>
      <c r="I50" s="461" t="s">
        <v>4171</v>
      </c>
      <c r="J50" s="429" t="s">
        <v>4172</v>
      </c>
      <c r="K50" s="425" t="s">
        <v>1188</v>
      </c>
      <c r="L50" s="426" t="s">
        <v>1407</v>
      </c>
      <c r="M50" s="426" t="s">
        <v>425</v>
      </c>
      <c r="N50" s="427">
        <v>45020</v>
      </c>
      <c r="O50" s="458">
        <f t="shared" si="0"/>
        <v>4</v>
      </c>
      <c r="P50" s="458">
        <f t="shared" si="1"/>
        <v>4</v>
      </c>
      <c r="Q50" s="96" t="str">
        <f t="shared" si="2"/>
        <v>Gastos_com_Pessoal</v>
      </c>
    </row>
    <row r="51" spans="1:17" ht="36" hidden="1" x14ac:dyDescent="0.2">
      <c r="A51" s="450">
        <v>2491</v>
      </c>
      <c r="B51" s="427">
        <v>45020</v>
      </c>
      <c r="C51" s="459">
        <v>45017</v>
      </c>
      <c r="D51" s="455" t="s">
        <v>176</v>
      </c>
      <c r="E51" s="455" t="s">
        <v>169</v>
      </c>
      <c r="F51" s="460">
        <v>1461.82</v>
      </c>
      <c r="G51" s="455" t="s">
        <v>1211</v>
      </c>
      <c r="H51" s="461" t="s">
        <v>422</v>
      </c>
      <c r="I51" s="461" t="s">
        <v>4171</v>
      </c>
      <c r="J51" s="429" t="s">
        <v>4172</v>
      </c>
      <c r="K51" s="425" t="s">
        <v>1188</v>
      </c>
      <c r="L51" s="426" t="s">
        <v>1407</v>
      </c>
      <c r="M51" s="426" t="s">
        <v>425</v>
      </c>
      <c r="N51" s="427">
        <v>45020</v>
      </c>
      <c r="O51" s="458">
        <f t="shared" si="0"/>
        <v>4</v>
      </c>
      <c r="P51" s="458">
        <f t="shared" si="1"/>
        <v>4</v>
      </c>
      <c r="Q51" s="96" t="str">
        <f t="shared" si="2"/>
        <v>Gastos_com_Pessoal</v>
      </c>
    </row>
    <row r="52" spans="1:17" ht="23.1" hidden="1" customHeight="1" x14ac:dyDescent="0.2">
      <c r="A52" s="450">
        <v>2492</v>
      </c>
      <c r="B52" s="427">
        <v>45020</v>
      </c>
      <c r="C52" s="459">
        <v>44986</v>
      </c>
      <c r="D52" s="455" t="s">
        <v>264</v>
      </c>
      <c r="E52" s="455" t="s">
        <v>65</v>
      </c>
      <c r="F52" s="460">
        <v>128.79</v>
      </c>
      <c r="G52" s="455" t="s">
        <v>4173</v>
      </c>
      <c r="H52" s="461" t="s">
        <v>417</v>
      </c>
      <c r="I52" s="461" t="s">
        <v>1306</v>
      </c>
      <c r="J52" s="461" t="s">
        <v>3179</v>
      </c>
      <c r="K52" s="425" t="s">
        <v>1307</v>
      </c>
      <c r="L52" s="426" t="s">
        <v>1307</v>
      </c>
      <c r="M52" s="426" t="s">
        <v>425</v>
      </c>
      <c r="N52" s="427">
        <v>45020</v>
      </c>
      <c r="O52" s="458">
        <f t="shared" si="0"/>
        <v>4</v>
      </c>
      <c r="P52" s="458">
        <f t="shared" si="1"/>
        <v>3</v>
      </c>
      <c r="Q52" s="96" t="str">
        <f t="shared" si="2"/>
        <v>Gastos_Gerais</v>
      </c>
    </row>
    <row r="53" spans="1:17" ht="23.1" hidden="1" customHeight="1" x14ac:dyDescent="0.2">
      <c r="A53" s="450">
        <v>2493</v>
      </c>
      <c r="B53" s="427">
        <v>45020</v>
      </c>
      <c r="C53" s="459">
        <v>44986</v>
      </c>
      <c r="D53" s="455" t="s">
        <v>264</v>
      </c>
      <c r="E53" s="455" t="s">
        <v>69</v>
      </c>
      <c r="F53" s="460">
        <v>64.78</v>
      </c>
      <c r="G53" s="455" t="s">
        <v>6593</v>
      </c>
      <c r="H53" s="461" t="s">
        <v>303</v>
      </c>
      <c r="I53" s="461" t="s">
        <v>4175</v>
      </c>
      <c r="J53" s="429" t="s">
        <v>425</v>
      </c>
      <c r="K53" s="425" t="s">
        <v>4176</v>
      </c>
      <c r="L53" s="426" t="s">
        <v>1255</v>
      </c>
      <c r="M53" s="426" t="s">
        <v>425</v>
      </c>
      <c r="N53" s="427">
        <v>45020</v>
      </c>
      <c r="O53" s="458">
        <f t="shared" si="0"/>
        <v>4</v>
      </c>
      <c r="P53" s="458">
        <f t="shared" si="1"/>
        <v>3</v>
      </c>
      <c r="Q53" s="96" t="str">
        <f t="shared" si="2"/>
        <v>Gastos_Gerais</v>
      </c>
    </row>
    <row r="54" spans="1:17" ht="25.5" hidden="1" x14ac:dyDescent="0.2">
      <c r="A54" s="450">
        <v>2494</v>
      </c>
      <c r="B54" s="427">
        <v>45021</v>
      </c>
      <c r="C54" s="459">
        <v>44986</v>
      </c>
      <c r="D54" s="455" t="s">
        <v>176</v>
      </c>
      <c r="E54" s="455" t="s">
        <v>1</v>
      </c>
      <c r="F54" s="460">
        <v>390.6</v>
      </c>
      <c r="G54" s="455" t="s">
        <v>4177</v>
      </c>
      <c r="H54" s="461" t="s">
        <v>419</v>
      </c>
      <c r="I54" s="461" t="s">
        <v>4178</v>
      </c>
      <c r="J54" s="429" t="s">
        <v>4179</v>
      </c>
      <c r="K54" s="425" t="s">
        <v>1188</v>
      </c>
      <c r="L54" s="426" t="s">
        <v>1163</v>
      </c>
      <c r="M54" s="426" t="s">
        <v>425</v>
      </c>
      <c r="N54" s="427">
        <v>45020</v>
      </c>
      <c r="O54" s="458">
        <f t="shared" si="0"/>
        <v>4</v>
      </c>
      <c r="P54" s="458">
        <f t="shared" si="1"/>
        <v>3</v>
      </c>
      <c r="Q54" s="96" t="str">
        <f t="shared" si="2"/>
        <v>Gastos_com_Pessoal</v>
      </c>
    </row>
    <row r="55" spans="1:17" ht="36" hidden="1" x14ac:dyDescent="0.2">
      <c r="A55" s="450">
        <v>2495</v>
      </c>
      <c r="B55" s="427">
        <v>45021</v>
      </c>
      <c r="C55" s="459">
        <v>44986</v>
      </c>
      <c r="D55" s="455" t="s">
        <v>176</v>
      </c>
      <c r="E55" s="455" t="s">
        <v>1</v>
      </c>
      <c r="F55" s="460">
        <v>859.32</v>
      </c>
      <c r="G55" s="455" t="s">
        <v>4180</v>
      </c>
      <c r="H55" s="461" t="s">
        <v>423</v>
      </c>
      <c r="I55" s="461" t="s">
        <v>1380</v>
      </c>
      <c r="J55" s="429" t="s">
        <v>1381</v>
      </c>
      <c r="K55" s="425" t="s">
        <v>1188</v>
      </c>
      <c r="L55" s="426" t="s">
        <v>1163</v>
      </c>
      <c r="M55" s="426" t="s">
        <v>425</v>
      </c>
      <c r="N55" s="427">
        <v>45020</v>
      </c>
      <c r="O55" s="458">
        <f t="shared" si="0"/>
        <v>4</v>
      </c>
      <c r="P55" s="458">
        <f t="shared" si="1"/>
        <v>3</v>
      </c>
      <c r="Q55" s="96" t="str">
        <f t="shared" si="2"/>
        <v>Gastos_com_Pessoal</v>
      </c>
    </row>
    <row r="56" spans="1:17" ht="23.1" hidden="1" customHeight="1" x14ac:dyDescent="0.2">
      <c r="A56" s="450">
        <v>2496</v>
      </c>
      <c r="B56" s="427">
        <v>45021</v>
      </c>
      <c r="C56" s="459">
        <v>45017</v>
      </c>
      <c r="D56" s="455" t="s">
        <v>264</v>
      </c>
      <c r="E56" s="455" t="s">
        <v>96</v>
      </c>
      <c r="F56" s="460">
        <v>159</v>
      </c>
      <c r="G56" s="455" t="s">
        <v>4181</v>
      </c>
      <c r="H56" s="461" t="s">
        <v>418</v>
      </c>
      <c r="I56" s="461" t="s">
        <v>4182</v>
      </c>
      <c r="J56" s="429" t="s">
        <v>1689</v>
      </c>
      <c r="K56" s="425" t="s">
        <v>1163</v>
      </c>
      <c r="L56" s="426" t="s">
        <v>32</v>
      </c>
      <c r="M56" s="426">
        <v>27937</v>
      </c>
      <c r="N56" s="427">
        <v>45020</v>
      </c>
      <c r="O56" s="458">
        <f t="shared" si="0"/>
        <v>4</v>
      </c>
      <c r="P56" s="458">
        <f t="shared" si="1"/>
        <v>4</v>
      </c>
      <c r="Q56" s="96" t="str">
        <f t="shared" si="2"/>
        <v>Gastos_Gerais</v>
      </c>
    </row>
    <row r="57" spans="1:17" ht="23.1" hidden="1" customHeight="1" x14ac:dyDescent="0.2">
      <c r="A57" s="450">
        <v>2497</v>
      </c>
      <c r="B57" s="427">
        <v>45021</v>
      </c>
      <c r="C57" s="459">
        <v>45017</v>
      </c>
      <c r="D57" s="455" t="s">
        <v>264</v>
      </c>
      <c r="E57" s="455" t="s">
        <v>290</v>
      </c>
      <c r="F57" s="460">
        <v>3208.11</v>
      </c>
      <c r="G57" s="455" t="s">
        <v>4183</v>
      </c>
      <c r="H57" s="461" t="s">
        <v>414</v>
      </c>
      <c r="I57" s="461" t="s">
        <v>4184</v>
      </c>
      <c r="J57" s="429" t="s">
        <v>4185</v>
      </c>
      <c r="K57" s="425" t="s">
        <v>1163</v>
      </c>
      <c r="L57" s="426" t="s">
        <v>32</v>
      </c>
      <c r="M57" s="426">
        <v>17675</v>
      </c>
      <c r="N57" s="427">
        <v>45019</v>
      </c>
      <c r="O57" s="458">
        <f t="shared" si="0"/>
        <v>4</v>
      </c>
      <c r="P57" s="458">
        <f t="shared" si="1"/>
        <v>4</v>
      </c>
      <c r="Q57" s="96" t="str">
        <f t="shared" si="2"/>
        <v>Gastos_Gerais</v>
      </c>
    </row>
    <row r="58" spans="1:17" ht="23.1" hidden="1" customHeight="1" x14ac:dyDescent="0.2">
      <c r="A58" s="450">
        <v>2498</v>
      </c>
      <c r="B58" s="427">
        <v>45021</v>
      </c>
      <c r="C58" s="459">
        <v>45017</v>
      </c>
      <c r="D58" s="455" t="s">
        <v>141</v>
      </c>
      <c r="E58" s="455" t="s">
        <v>224</v>
      </c>
      <c r="F58" s="460">
        <v>1472.5</v>
      </c>
      <c r="G58" s="455" t="s">
        <v>5559</v>
      </c>
      <c r="H58" s="461" t="s">
        <v>419</v>
      </c>
      <c r="I58" s="461" t="s">
        <v>4184</v>
      </c>
      <c r="J58" s="429" t="s">
        <v>4185</v>
      </c>
      <c r="K58" s="425" t="s">
        <v>1163</v>
      </c>
      <c r="L58" s="426" t="s">
        <v>32</v>
      </c>
      <c r="M58" s="426">
        <v>17676</v>
      </c>
      <c r="N58" s="427">
        <v>45019</v>
      </c>
      <c r="O58" s="458">
        <f t="shared" si="0"/>
        <v>4</v>
      </c>
      <c r="P58" s="458">
        <f t="shared" si="1"/>
        <v>4</v>
      </c>
      <c r="Q58" s="96" t="str">
        <f t="shared" si="2"/>
        <v>Aquisição_de_Bens_Permanentes</v>
      </c>
    </row>
    <row r="59" spans="1:17" ht="23.1" hidden="1" customHeight="1" x14ac:dyDescent="0.2">
      <c r="A59" s="450">
        <v>2499</v>
      </c>
      <c r="B59" s="427">
        <v>45021</v>
      </c>
      <c r="C59" s="459">
        <v>45017</v>
      </c>
      <c r="D59" s="455" t="s">
        <v>141</v>
      </c>
      <c r="E59" s="455" t="s">
        <v>224</v>
      </c>
      <c r="F59" s="460">
        <v>2175.5</v>
      </c>
      <c r="G59" s="455" t="s">
        <v>4783</v>
      </c>
      <c r="H59" s="461" t="s">
        <v>419</v>
      </c>
      <c r="I59" s="461" t="s">
        <v>4184</v>
      </c>
      <c r="J59" s="429" t="s">
        <v>4185</v>
      </c>
      <c r="K59" s="425" t="s">
        <v>1163</v>
      </c>
      <c r="L59" s="426" t="s">
        <v>32</v>
      </c>
      <c r="M59" s="426">
        <v>17676</v>
      </c>
      <c r="N59" s="427">
        <v>45019</v>
      </c>
      <c r="O59" s="458">
        <f t="shared" si="0"/>
        <v>4</v>
      </c>
      <c r="P59" s="458">
        <f t="shared" si="1"/>
        <v>4</v>
      </c>
      <c r="Q59" s="96" t="str">
        <f t="shared" si="2"/>
        <v>Aquisição_de_Bens_Permanentes</v>
      </c>
    </row>
    <row r="60" spans="1:17" ht="23.1" hidden="1" customHeight="1" x14ac:dyDescent="0.2">
      <c r="A60" s="450">
        <v>2500</v>
      </c>
      <c r="B60" s="427">
        <v>45021</v>
      </c>
      <c r="C60" s="459">
        <v>44986</v>
      </c>
      <c r="D60" s="455" t="s">
        <v>264</v>
      </c>
      <c r="E60" s="455" t="s">
        <v>290</v>
      </c>
      <c r="F60" s="460">
        <v>254.91</v>
      </c>
      <c r="G60" s="455" t="s">
        <v>4186</v>
      </c>
      <c r="H60" s="461" t="s">
        <v>416</v>
      </c>
      <c r="I60" s="461" t="s">
        <v>4187</v>
      </c>
      <c r="J60" s="429" t="s">
        <v>3285</v>
      </c>
      <c r="K60" s="425" t="s">
        <v>1163</v>
      </c>
      <c r="L60" s="426" t="s">
        <v>32</v>
      </c>
      <c r="M60" s="426">
        <v>6259</v>
      </c>
      <c r="N60" s="427">
        <v>45015</v>
      </c>
      <c r="O60" s="458">
        <f t="shared" si="0"/>
        <v>4</v>
      </c>
      <c r="P60" s="458">
        <f t="shared" si="1"/>
        <v>3</v>
      </c>
      <c r="Q60" s="96" t="str">
        <f t="shared" si="2"/>
        <v>Gastos_Gerais</v>
      </c>
    </row>
    <row r="61" spans="1:17" ht="23.1" hidden="1" customHeight="1" x14ac:dyDescent="0.2">
      <c r="A61" s="450">
        <v>2501</v>
      </c>
      <c r="B61" s="427">
        <v>45021</v>
      </c>
      <c r="C61" s="459">
        <v>45017</v>
      </c>
      <c r="D61" s="455" t="s">
        <v>264</v>
      </c>
      <c r="E61" s="455" t="s">
        <v>208</v>
      </c>
      <c r="F61" s="460">
        <v>212</v>
      </c>
      <c r="G61" s="455" t="s">
        <v>4188</v>
      </c>
      <c r="H61" s="461" t="s">
        <v>416</v>
      </c>
      <c r="I61" s="461" t="s">
        <v>3233</v>
      </c>
      <c r="J61" s="429" t="s">
        <v>2294</v>
      </c>
      <c r="K61" s="425" t="s">
        <v>1163</v>
      </c>
      <c r="L61" s="426" t="s">
        <v>32</v>
      </c>
      <c r="M61" s="426">
        <v>202319</v>
      </c>
      <c r="N61" s="427">
        <v>45021</v>
      </c>
      <c r="O61" s="458">
        <f t="shared" si="0"/>
        <v>4</v>
      </c>
      <c r="P61" s="458">
        <f t="shared" si="1"/>
        <v>4</v>
      </c>
      <c r="Q61" s="96" t="str">
        <f t="shared" si="2"/>
        <v>Gastos_Gerais</v>
      </c>
    </row>
    <row r="62" spans="1:17" ht="36" hidden="1" x14ac:dyDescent="0.2">
      <c r="A62" s="450">
        <v>2502</v>
      </c>
      <c r="B62" s="427">
        <v>45021</v>
      </c>
      <c r="C62" s="459">
        <v>44986</v>
      </c>
      <c r="D62" s="455" t="s">
        <v>176</v>
      </c>
      <c r="E62" s="455" t="s">
        <v>1</v>
      </c>
      <c r="F62" s="460">
        <v>1562.4</v>
      </c>
      <c r="G62" s="455" t="s">
        <v>4189</v>
      </c>
      <c r="H62" s="461" t="s">
        <v>493</v>
      </c>
      <c r="I62" s="461" t="s">
        <v>1371</v>
      </c>
      <c r="J62" s="429" t="s">
        <v>1372</v>
      </c>
      <c r="K62" s="425" t="s">
        <v>1188</v>
      </c>
      <c r="L62" s="426" t="s">
        <v>1163</v>
      </c>
      <c r="M62" s="426" t="s">
        <v>425</v>
      </c>
      <c r="N62" s="427">
        <v>45020</v>
      </c>
      <c r="O62" s="458">
        <f t="shared" si="0"/>
        <v>4</v>
      </c>
      <c r="P62" s="458">
        <f t="shared" si="1"/>
        <v>3</v>
      </c>
      <c r="Q62" s="96" t="str">
        <f t="shared" si="2"/>
        <v>Gastos_com_Pessoal</v>
      </c>
    </row>
    <row r="63" spans="1:17" ht="36" hidden="1" x14ac:dyDescent="0.2">
      <c r="A63" s="450">
        <v>2503</v>
      </c>
      <c r="B63" s="427">
        <v>45021</v>
      </c>
      <c r="C63" s="459">
        <v>44986</v>
      </c>
      <c r="D63" s="455" t="s">
        <v>176</v>
      </c>
      <c r="E63" s="455" t="s">
        <v>1</v>
      </c>
      <c r="F63" s="460">
        <v>540.65</v>
      </c>
      <c r="G63" s="455" t="s">
        <v>4190</v>
      </c>
      <c r="H63" s="461" t="s">
        <v>423</v>
      </c>
      <c r="I63" s="461" t="s">
        <v>1388</v>
      </c>
      <c r="J63" s="429" t="s">
        <v>1389</v>
      </c>
      <c r="K63" s="425" t="s">
        <v>1188</v>
      </c>
      <c r="L63" s="426" t="s">
        <v>1163</v>
      </c>
      <c r="M63" s="426" t="s">
        <v>425</v>
      </c>
      <c r="N63" s="427">
        <v>45020</v>
      </c>
      <c r="O63" s="458">
        <f t="shared" si="0"/>
        <v>4</v>
      </c>
      <c r="P63" s="458">
        <f t="shared" si="1"/>
        <v>3</v>
      </c>
      <c r="Q63" s="96" t="str">
        <f t="shared" si="2"/>
        <v>Gastos_com_Pessoal</v>
      </c>
    </row>
    <row r="64" spans="1:17" ht="36" hidden="1" x14ac:dyDescent="0.2">
      <c r="A64" s="450">
        <v>2504</v>
      </c>
      <c r="B64" s="427">
        <v>45021</v>
      </c>
      <c r="C64" s="459">
        <v>44986</v>
      </c>
      <c r="D64" s="455" t="s">
        <v>176</v>
      </c>
      <c r="E64" s="455" t="s">
        <v>1</v>
      </c>
      <c r="F64" s="460">
        <v>780.34</v>
      </c>
      <c r="G64" s="455" t="s">
        <v>4191</v>
      </c>
      <c r="H64" s="461" t="s">
        <v>419</v>
      </c>
      <c r="I64" s="461" t="s">
        <v>1385</v>
      </c>
      <c r="J64" s="429" t="s">
        <v>1386</v>
      </c>
      <c r="K64" s="425" t="s">
        <v>1188</v>
      </c>
      <c r="L64" s="426" t="s">
        <v>1163</v>
      </c>
      <c r="M64" s="426" t="s">
        <v>425</v>
      </c>
      <c r="N64" s="427">
        <v>45020</v>
      </c>
      <c r="O64" s="458">
        <f t="shared" si="0"/>
        <v>4</v>
      </c>
      <c r="P64" s="458">
        <f t="shared" si="1"/>
        <v>3</v>
      </c>
      <c r="Q64" s="96" t="str">
        <f t="shared" si="2"/>
        <v>Gastos_com_Pessoal</v>
      </c>
    </row>
    <row r="65" spans="1:17" ht="36" hidden="1" x14ac:dyDescent="0.2">
      <c r="A65" s="450">
        <v>2505</v>
      </c>
      <c r="B65" s="427">
        <v>45021</v>
      </c>
      <c r="C65" s="459">
        <v>44986</v>
      </c>
      <c r="D65" s="455" t="s">
        <v>176</v>
      </c>
      <c r="E65" s="455" t="s">
        <v>1</v>
      </c>
      <c r="F65" s="460">
        <v>780.34</v>
      </c>
      <c r="G65" s="455" t="s">
        <v>4191</v>
      </c>
      <c r="H65" s="461" t="s">
        <v>419</v>
      </c>
      <c r="I65" s="461" t="s">
        <v>1377</v>
      </c>
      <c r="J65" s="429" t="s">
        <v>1378</v>
      </c>
      <c r="K65" s="425" t="s">
        <v>1188</v>
      </c>
      <c r="L65" s="426" t="s">
        <v>1163</v>
      </c>
      <c r="M65" s="426" t="s">
        <v>425</v>
      </c>
      <c r="N65" s="427">
        <v>45020</v>
      </c>
      <c r="O65" s="458">
        <f t="shared" si="0"/>
        <v>4</v>
      </c>
      <c r="P65" s="458">
        <f t="shared" si="1"/>
        <v>3</v>
      </c>
      <c r="Q65" s="96" t="str">
        <f t="shared" si="2"/>
        <v>Gastos_com_Pessoal</v>
      </c>
    </row>
    <row r="66" spans="1:17" ht="36" hidden="1" x14ac:dyDescent="0.2">
      <c r="A66" s="450">
        <v>2506</v>
      </c>
      <c r="B66" s="427">
        <v>45021</v>
      </c>
      <c r="C66" s="459">
        <v>44986</v>
      </c>
      <c r="D66" s="455" t="s">
        <v>176</v>
      </c>
      <c r="E66" s="455" t="s">
        <v>1</v>
      </c>
      <c r="F66" s="460">
        <v>1240.42</v>
      </c>
      <c r="G66" s="455" t="s">
        <v>4192</v>
      </c>
      <c r="H66" s="461" t="s">
        <v>419</v>
      </c>
      <c r="I66" s="461" t="s">
        <v>1365</v>
      </c>
      <c r="J66" s="429" t="s">
        <v>1366</v>
      </c>
      <c r="K66" s="425" t="s">
        <v>1188</v>
      </c>
      <c r="L66" s="426" t="s">
        <v>1163</v>
      </c>
      <c r="M66" s="426" t="s">
        <v>425</v>
      </c>
      <c r="N66" s="427">
        <v>45020</v>
      </c>
      <c r="O66" s="458">
        <f t="shared" si="0"/>
        <v>4</v>
      </c>
      <c r="P66" s="458">
        <f t="shared" si="1"/>
        <v>3</v>
      </c>
      <c r="Q66" s="96" t="str">
        <f t="shared" si="2"/>
        <v>Gastos_com_Pessoal</v>
      </c>
    </row>
    <row r="67" spans="1:17" ht="23.1" hidden="1" customHeight="1" x14ac:dyDescent="0.2">
      <c r="A67" s="450">
        <v>2507</v>
      </c>
      <c r="B67" s="427">
        <v>45021</v>
      </c>
      <c r="C67" s="459">
        <v>45017</v>
      </c>
      <c r="D67" s="455" t="s">
        <v>264</v>
      </c>
      <c r="E67" s="455" t="s">
        <v>402</v>
      </c>
      <c r="F67" s="460">
        <v>15.99</v>
      </c>
      <c r="G67" s="455" t="s">
        <v>4126</v>
      </c>
      <c r="H67" s="461" t="s">
        <v>421</v>
      </c>
      <c r="I67" s="461" t="s">
        <v>3588</v>
      </c>
      <c r="J67" s="429" t="s">
        <v>3589</v>
      </c>
      <c r="K67" s="425" t="s">
        <v>1163</v>
      </c>
      <c r="L67" s="426" t="s">
        <v>32</v>
      </c>
      <c r="M67" s="426">
        <v>3378</v>
      </c>
      <c r="N67" s="427">
        <v>45021</v>
      </c>
      <c r="O67" s="458">
        <f t="shared" si="0"/>
        <v>4</v>
      </c>
      <c r="P67" s="458">
        <f t="shared" si="1"/>
        <v>4</v>
      </c>
      <c r="Q67" s="96" t="str">
        <f t="shared" si="2"/>
        <v>Gastos_Gerais</v>
      </c>
    </row>
    <row r="68" spans="1:17" ht="36" hidden="1" x14ac:dyDescent="0.2">
      <c r="A68" s="450">
        <v>2508</v>
      </c>
      <c r="B68" s="427">
        <v>45021</v>
      </c>
      <c r="C68" s="459">
        <v>44986</v>
      </c>
      <c r="D68" s="455" t="s">
        <v>176</v>
      </c>
      <c r="E68" s="455" t="s">
        <v>1</v>
      </c>
      <c r="F68" s="460">
        <v>121.16</v>
      </c>
      <c r="G68" s="455" t="s">
        <v>4193</v>
      </c>
      <c r="H68" s="461" t="s">
        <v>423</v>
      </c>
      <c r="I68" s="461" t="s">
        <v>1368</v>
      </c>
      <c r="J68" s="429" t="s">
        <v>1369</v>
      </c>
      <c r="K68" s="425" t="s">
        <v>1188</v>
      </c>
      <c r="L68" s="426" t="s">
        <v>1163</v>
      </c>
      <c r="M68" s="426" t="s">
        <v>425</v>
      </c>
      <c r="N68" s="427">
        <v>45020</v>
      </c>
      <c r="O68" s="458">
        <f t="shared" si="0"/>
        <v>4</v>
      </c>
      <c r="P68" s="458">
        <f t="shared" si="1"/>
        <v>3</v>
      </c>
      <c r="Q68" s="96" t="str">
        <f t="shared" si="2"/>
        <v>Gastos_com_Pessoal</v>
      </c>
    </row>
    <row r="69" spans="1:17" ht="36" hidden="1" x14ac:dyDescent="0.2">
      <c r="A69" s="450">
        <v>2509</v>
      </c>
      <c r="B69" s="427">
        <v>45021</v>
      </c>
      <c r="C69" s="459">
        <v>44986</v>
      </c>
      <c r="D69" s="455" t="s">
        <v>176</v>
      </c>
      <c r="E69" s="455" t="s">
        <v>1</v>
      </c>
      <c r="F69" s="460">
        <v>134.52000000000001</v>
      </c>
      <c r="G69" s="455" t="s">
        <v>4194</v>
      </c>
      <c r="H69" s="461" t="s">
        <v>417</v>
      </c>
      <c r="I69" s="461" t="s">
        <v>1362</v>
      </c>
      <c r="J69" s="426" t="s">
        <v>1363</v>
      </c>
      <c r="K69" s="425" t="s">
        <v>1188</v>
      </c>
      <c r="L69" s="426" t="s">
        <v>1163</v>
      </c>
      <c r="M69" s="426" t="s">
        <v>425</v>
      </c>
      <c r="N69" s="427">
        <v>45020</v>
      </c>
      <c r="O69" s="458">
        <f t="shared" ref="O69:O132" si="3">IF(B69=0,0,IF(YEAR(B69)=$P$1,MONTH(B69)-$O$1+1,(YEAR(B69)-$P$1)*12-$O$1+1+MONTH(B69)))</f>
        <v>4</v>
      </c>
      <c r="P69" s="458">
        <f t="shared" ref="P69:P132" si="4">IF(C69=0,0,IF(YEAR(C69)=$P$1,MONTH(C69)-$O$1+1,(YEAR(C69)-$P$1)*12-$O$1+1+MONTH(C69)))</f>
        <v>3</v>
      </c>
      <c r="Q69" s="96" t="str">
        <f t="shared" ref="Q69:Q132" si="5">SUBSTITUTE(D69," ","_")</f>
        <v>Gastos_com_Pessoal</v>
      </c>
    </row>
    <row r="70" spans="1:17" ht="36" hidden="1" x14ac:dyDescent="0.2">
      <c r="A70" s="450">
        <v>2510</v>
      </c>
      <c r="B70" s="427">
        <v>45021</v>
      </c>
      <c r="C70" s="459">
        <v>44986</v>
      </c>
      <c r="D70" s="455" t="s">
        <v>176</v>
      </c>
      <c r="E70" s="455" t="s">
        <v>1</v>
      </c>
      <c r="F70" s="460">
        <v>744.39</v>
      </c>
      <c r="G70" s="455" t="s">
        <v>4195</v>
      </c>
      <c r="H70" s="461" t="s">
        <v>1032</v>
      </c>
      <c r="I70" s="461" t="s">
        <v>1374</v>
      </c>
      <c r="J70" s="426" t="s">
        <v>1375</v>
      </c>
      <c r="K70" s="425" t="s">
        <v>1188</v>
      </c>
      <c r="L70" s="426" t="s">
        <v>1163</v>
      </c>
      <c r="M70" s="426" t="s">
        <v>425</v>
      </c>
      <c r="N70" s="427">
        <v>45020</v>
      </c>
      <c r="O70" s="458">
        <f t="shared" si="3"/>
        <v>4</v>
      </c>
      <c r="P70" s="458">
        <f t="shared" si="4"/>
        <v>3</v>
      </c>
      <c r="Q70" s="96" t="str">
        <f t="shared" si="5"/>
        <v>Gastos_com_Pessoal</v>
      </c>
    </row>
    <row r="71" spans="1:17" ht="23.1" hidden="1" customHeight="1" x14ac:dyDescent="0.2">
      <c r="A71" s="450">
        <v>2511</v>
      </c>
      <c r="B71" s="427">
        <v>45021</v>
      </c>
      <c r="C71" s="459">
        <v>44986</v>
      </c>
      <c r="D71" s="455" t="s">
        <v>264</v>
      </c>
      <c r="E71" s="455" t="s">
        <v>136</v>
      </c>
      <c r="F71" s="460">
        <v>212.9</v>
      </c>
      <c r="G71" s="455" t="s">
        <v>4196</v>
      </c>
      <c r="H71" s="461" t="s">
        <v>416</v>
      </c>
      <c r="I71" s="461" t="s">
        <v>4187</v>
      </c>
      <c r="J71" s="426" t="s">
        <v>3285</v>
      </c>
      <c r="K71" s="425" t="s">
        <v>1163</v>
      </c>
      <c r="L71" s="426" t="s">
        <v>32</v>
      </c>
      <c r="M71" s="426">
        <v>6261</v>
      </c>
      <c r="N71" s="427">
        <v>45015</v>
      </c>
      <c r="O71" s="458">
        <f t="shared" si="3"/>
        <v>4</v>
      </c>
      <c r="P71" s="458">
        <f t="shared" si="4"/>
        <v>3</v>
      </c>
      <c r="Q71" s="96" t="str">
        <f t="shared" si="5"/>
        <v>Gastos_Gerais</v>
      </c>
    </row>
    <row r="72" spans="1:17" ht="36" hidden="1" x14ac:dyDescent="0.2">
      <c r="A72" s="450">
        <v>2512</v>
      </c>
      <c r="B72" s="427">
        <v>45021</v>
      </c>
      <c r="C72" s="459">
        <v>44986</v>
      </c>
      <c r="D72" s="455" t="s">
        <v>176</v>
      </c>
      <c r="E72" s="455" t="s">
        <v>1</v>
      </c>
      <c r="F72" s="460">
        <v>868.43</v>
      </c>
      <c r="G72" s="455" t="s">
        <v>4197</v>
      </c>
      <c r="H72" s="461" t="s">
        <v>423</v>
      </c>
      <c r="I72" s="461" t="s">
        <v>1383</v>
      </c>
      <c r="J72" s="426" t="s">
        <v>1384</v>
      </c>
      <c r="K72" s="425" t="s">
        <v>1188</v>
      </c>
      <c r="L72" s="426" t="s">
        <v>1163</v>
      </c>
      <c r="M72" s="426" t="s">
        <v>425</v>
      </c>
      <c r="N72" s="427">
        <v>45020</v>
      </c>
      <c r="O72" s="458">
        <f t="shared" si="3"/>
        <v>4</v>
      </c>
      <c r="P72" s="458">
        <f t="shared" si="4"/>
        <v>3</v>
      </c>
      <c r="Q72" s="96" t="str">
        <f t="shared" si="5"/>
        <v>Gastos_com_Pessoal</v>
      </c>
    </row>
    <row r="73" spans="1:17" ht="23.1" hidden="1" customHeight="1" x14ac:dyDescent="0.2">
      <c r="A73" s="450">
        <v>2513</v>
      </c>
      <c r="B73" s="427">
        <v>45021</v>
      </c>
      <c r="C73" s="459">
        <v>44986</v>
      </c>
      <c r="D73" s="455" t="s">
        <v>264</v>
      </c>
      <c r="E73" s="455" t="s">
        <v>82</v>
      </c>
      <c r="F73" s="460">
        <v>930.23</v>
      </c>
      <c r="G73" s="455" t="s">
        <v>1154</v>
      </c>
      <c r="H73" s="461" t="s">
        <v>422</v>
      </c>
      <c r="I73" s="461" t="s">
        <v>4198</v>
      </c>
      <c r="J73" s="426" t="s">
        <v>1338</v>
      </c>
      <c r="K73" s="425" t="s">
        <v>1157</v>
      </c>
      <c r="L73" s="426" t="s">
        <v>1157</v>
      </c>
      <c r="M73" s="426">
        <v>2769339001</v>
      </c>
      <c r="N73" s="427">
        <v>45020</v>
      </c>
      <c r="O73" s="458">
        <f t="shared" si="3"/>
        <v>4</v>
      </c>
      <c r="P73" s="458">
        <f t="shared" si="4"/>
        <v>3</v>
      </c>
      <c r="Q73" s="96" t="str">
        <f t="shared" si="5"/>
        <v>Gastos_Gerais</v>
      </c>
    </row>
    <row r="74" spans="1:17" ht="48" hidden="1" x14ac:dyDescent="0.2">
      <c r="A74" s="450">
        <v>2514</v>
      </c>
      <c r="B74" s="427">
        <v>45021</v>
      </c>
      <c r="C74" s="459">
        <v>44986</v>
      </c>
      <c r="D74" s="455" t="s">
        <v>176</v>
      </c>
      <c r="E74" s="455" t="s">
        <v>170</v>
      </c>
      <c r="F74" s="460">
        <v>6281.6</v>
      </c>
      <c r="G74" s="455" t="s">
        <v>1438</v>
      </c>
      <c r="H74" s="461" t="s">
        <v>303</v>
      </c>
      <c r="I74" s="461" t="s">
        <v>4199</v>
      </c>
      <c r="J74" s="426" t="s">
        <v>1426</v>
      </c>
      <c r="K74" s="425" t="s">
        <v>1157</v>
      </c>
      <c r="L74" s="426" t="s">
        <v>1157</v>
      </c>
      <c r="M74" s="426">
        <v>20966</v>
      </c>
      <c r="N74" s="427">
        <v>45020</v>
      </c>
      <c r="O74" s="458">
        <f t="shared" si="3"/>
        <v>4</v>
      </c>
      <c r="P74" s="458">
        <f t="shared" si="4"/>
        <v>3</v>
      </c>
      <c r="Q74" s="96" t="str">
        <f t="shared" si="5"/>
        <v>Gastos_com_Pessoal</v>
      </c>
    </row>
    <row r="75" spans="1:17" ht="23.1" hidden="1" customHeight="1" x14ac:dyDescent="0.2">
      <c r="A75" s="450">
        <v>2515</v>
      </c>
      <c r="B75" s="427">
        <v>45021</v>
      </c>
      <c r="C75" s="459">
        <v>44986</v>
      </c>
      <c r="D75" s="455" t="s">
        <v>176</v>
      </c>
      <c r="E75" s="455" t="s">
        <v>331</v>
      </c>
      <c r="F75" s="460">
        <v>22727.65</v>
      </c>
      <c r="G75" s="457" t="s">
        <v>4200</v>
      </c>
      <c r="H75" s="461" t="s">
        <v>303</v>
      </c>
      <c r="I75" s="461" t="s">
        <v>1428</v>
      </c>
      <c r="J75" s="475" t="s">
        <v>1429</v>
      </c>
      <c r="K75" s="425" t="s">
        <v>1157</v>
      </c>
      <c r="L75" s="426" t="s">
        <v>1157</v>
      </c>
      <c r="M75" s="426">
        <v>626480</v>
      </c>
      <c r="N75" s="427">
        <v>45020</v>
      </c>
      <c r="O75" s="458">
        <f t="shared" si="3"/>
        <v>4</v>
      </c>
      <c r="P75" s="458">
        <f t="shared" si="4"/>
        <v>3</v>
      </c>
      <c r="Q75" s="96" t="str">
        <f t="shared" si="5"/>
        <v>Gastos_com_Pessoal</v>
      </c>
    </row>
    <row r="76" spans="1:17" ht="23.1" hidden="1" customHeight="1" x14ac:dyDescent="0.2">
      <c r="A76" s="450">
        <v>2516</v>
      </c>
      <c r="B76" s="427">
        <v>45021</v>
      </c>
      <c r="C76" s="459">
        <v>44986</v>
      </c>
      <c r="D76" s="455" t="s">
        <v>264</v>
      </c>
      <c r="E76" s="455" t="s">
        <v>408</v>
      </c>
      <c r="F76" s="460">
        <v>90</v>
      </c>
      <c r="G76" s="455" t="s">
        <v>1471</v>
      </c>
      <c r="H76" s="461" t="s">
        <v>420</v>
      </c>
      <c r="I76" s="461" t="s">
        <v>4201</v>
      </c>
      <c r="J76" s="429" t="s">
        <v>1473</v>
      </c>
      <c r="K76" s="425" t="s">
        <v>1157</v>
      </c>
      <c r="L76" s="426" t="s">
        <v>32</v>
      </c>
      <c r="M76" s="426">
        <v>2023700</v>
      </c>
      <c r="N76" s="427">
        <v>45013</v>
      </c>
      <c r="O76" s="458">
        <f t="shared" si="3"/>
        <v>4</v>
      </c>
      <c r="P76" s="458">
        <f t="shared" si="4"/>
        <v>3</v>
      </c>
      <c r="Q76" s="96" t="str">
        <f t="shared" si="5"/>
        <v>Gastos_Gerais</v>
      </c>
    </row>
    <row r="77" spans="1:17" ht="23.1" hidden="1" customHeight="1" x14ac:dyDescent="0.2">
      <c r="A77" s="450">
        <v>2517</v>
      </c>
      <c r="B77" s="427">
        <v>45021</v>
      </c>
      <c r="C77" s="459">
        <v>44986</v>
      </c>
      <c r="D77" s="455" t="s">
        <v>264</v>
      </c>
      <c r="E77" s="455" t="s">
        <v>96</v>
      </c>
      <c r="F77" s="460">
        <v>271.89999999999998</v>
      </c>
      <c r="G77" s="455" t="s">
        <v>4202</v>
      </c>
      <c r="H77" s="461" t="s">
        <v>414</v>
      </c>
      <c r="I77" s="461" t="s">
        <v>1355</v>
      </c>
      <c r="J77" s="429" t="s">
        <v>1356</v>
      </c>
      <c r="K77" s="425" t="s">
        <v>1157</v>
      </c>
      <c r="L77" s="426" t="s">
        <v>32</v>
      </c>
      <c r="M77" s="426">
        <v>303</v>
      </c>
      <c r="N77" s="427">
        <v>45016</v>
      </c>
      <c r="O77" s="458">
        <f t="shared" si="3"/>
        <v>4</v>
      </c>
      <c r="P77" s="458">
        <f t="shared" si="4"/>
        <v>3</v>
      </c>
      <c r="Q77" s="96" t="str">
        <f t="shared" si="5"/>
        <v>Gastos_Gerais</v>
      </c>
    </row>
    <row r="78" spans="1:17" ht="42" hidden="1" customHeight="1" x14ac:dyDescent="0.2">
      <c r="A78" s="450">
        <v>2518</v>
      </c>
      <c r="B78" s="427">
        <v>45021</v>
      </c>
      <c r="C78" s="459">
        <v>44986</v>
      </c>
      <c r="D78" s="455" t="s">
        <v>264</v>
      </c>
      <c r="E78" s="455" t="s">
        <v>320</v>
      </c>
      <c r="F78" s="460">
        <v>29333.15</v>
      </c>
      <c r="G78" s="455" t="s">
        <v>6591</v>
      </c>
      <c r="H78" s="461" t="s">
        <v>419</v>
      </c>
      <c r="I78" s="461" t="s">
        <v>4204</v>
      </c>
      <c r="J78" s="426" t="s">
        <v>1432</v>
      </c>
      <c r="K78" s="425" t="s">
        <v>1157</v>
      </c>
      <c r="L78" s="426" t="s">
        <v>32</v>
      </c>
      <c r="M78" s="426">
        <v>2023194</v>
      </c>
      <c r="N78" s="427">
        <v>45006</v>
      </c>
      <c r="O78" s="458">
        <f t="shared" si="3"/>
        <v>4</v>
      </c>
      <c r="P78" s="458">
        <f t="shared" si="4"/>
        <v>3</v>
      </c>
      <c r="Q78" s="96" t="str">
        <f t="shared" si="5"/>
        <v>Gastos_Gerais</v>
      </c>
    </row>
    <row r="79" spans="1:17" ht="23.1" hidden="1" customHeight="1" x14ac:dyDescent="0.2">
      <c r="A79" s="450">
        <v>2519</v>
      </c>
      <c r="B79" s="427">
        <v>45021</v>
      </c>
      <c r="C79" s="459">
        <v>45017</v>
      </c>
      <c r="D79" s="455" t="s">
        <v>264</v>
      </c>
      <c r="E79" s="455" t="s">
        <v>396</v>
      </c>
      <c r="F79" s="460">
        <v>3312</v>
      </c>
      <c r="G79" s="455" t="s">
        <v>4205</v>
      </c>
      <c r="H79" s="461" t="s">
        <v>1032</v>
      </c>
      <c r="I79" s="461" t="s">
        <v>4206</v>
      </c>
      <c r="J79" s="429" t="s">
        <v>2106</v>
      </c>
      <c r="K79" s="425" t="s">
        <v>1157</v>
      </c>
      <c r="L79" s="426" t="s">
        <v>32</v>
      </c>
      <c r="M79" s="426">
        <v>1086</v>
      </c>
      <c r="N79" s="427">
        <v>45020</v>
      </c>
      <c r="O79" s="458">
        <f t="shared" si="3"/>
        <v>4</v>
      </c>
      <c r="P79" s="458">
        <f t="shared" si="4"/>
        <v>4</v>
      </c>
      <c r="Q79" s="96" t="str">
        <f t="shared" si="5"/>
        <v>Gastos_Gerais</v>
      </c>
    </row>
    <row r="80" spans="1:17" ht="23.1" hidden="1" customHeight="1" x14ac:dyDescent="0.2">
      <c r="A80" s="450">
        <v>2520</v>
      </c>
      <c r="B80" s="427">
        <v>45021</v>
      </c>
      <c r="C80" s="459">
        <v>44986</v>
      </c>
      <c r="D80" s="455" t="s">
        <v>264</v>
      </c>
      <c r="E80" s="455" t="s">
        <v>138</v>
      </c>
      <c r="F80" s="460">
        <v>887.96</v>
      </c>
      <c r="G80" s="455" t="s">
        <v>138</v>
      </c>
      <c r="H80" s="461" t="s">
        <v>417</v>
      </c>
      <c r="I80" s="461" t="s">
        <v>4207</v>
      </c>
      <c r="J80" s="426" t="s">
        <v>1238</v>
      </c>
      <c r="K80" s="425" t="s">
        <v>1157</v>
      </c>
      <c r="L80" s="426" t="s">
        <v>32</v>
      </c>
      <c r="M80" s="426">
        <v>27510</v>
      </c>
      <c r="N80" s="427">
        <v>45009</v>
      </c>
      <c r="O80" s="458">
        <f t="shared" si="3"/>
        <v>4</v>
      </c>
      <c r="P80" s="458">
        <f t="shared" si="4"/>
        <v>3</v>
      </c>
      <c r="Q80" s="96" t="str">
        <f t="shared" si="5"/>
        <v>Gastos_Gerais</v>
      </c>
    </row>
    <row r="81" spans="1:17" ht="36" hidden="1" x14ac:dyDescent="0.2">
      <c r="A81" s="450">
        <v>2521</v>
      </c>
      <c r="B81" s="427">
        <v>45021</v>
      </c>
      <c r="C81" s="459">
        <v>44986</v>
      </c>
      <c r="D81" s="455" t="s">
        <v>264</v>
      </c>
      <c r="E81" s="455" t="s">
        <v>320</v>
      </c>
      <c r="F81" s="460">
        <v>662</v>
      </c>
      <c r="G81" s="455" t="s">
        <v>6592</v>
      </c>
      <c r="H81" s="461" t="s">
        <v>493</v>
      </c>
      <c r="I81" s="461" t="s">
        <v>4204</v>
      </c>
      <c r="J81" s="426" t="s">
        <v>1432</v>
      </c>
      <c r="K81" s="426" t="s">
        <v>1157</v>
      </c>
      <c r="L81" s="426" t="s">
        <v>32</v>
      </c>
      <c r="M81" s="426">
        <v>10557</v>
      </c>
      <c r="N81" s="427">
        <v>45006</v>
      </c>
      <c r="O81" s="458">
        <f t="shared" si="3"/>
        <v>4</v>
      </c>
      <c r="P81" s="458">
        <f t="shared" si="4"/>
        <v>3</v>
      </c>
      <c r="Q81" s="96" t="str">
        <f t="shared" si="5"/>
        <v>Gastos_Gerais</v>
      </c>
    </row>
    <row r="82" spans="1:17" ht="23.1" hidden="1" customHeight="1" x14ac:dyDescent="0.2">
      <c r="A82" s="450">
        <v>2522</v>
      </c>
      <c r="B82" s="427">
        <v>45021</v>
      </c>
      <c r="C82" s="459">
        <v>44986</v>
      </c>
      <c r="D82" s="455" t="s">
        <v>141</v>
      </c>
      <c r="E82" s="455" t="s">
        <v>222</v>
      </c>
      <c r="F82" s="460">
        <v>2850</v>
      </c>
      <c r="G82" s="455" t="s">
        <v>4208</v>
      </c>
      <c r="H82" s="461" t="s">
        <v>493</v>
      </c>
      <c r="I82" s="461" t="s">
        <v>4204</v>
      </c>
      <c r="J82" s="426" t="s">
        <v>1432</v>
      </c>
      <c r="K82" s="426" t="s">
        <v>1157</v>
      </c>
      <c r="L82" s="426" t="s">
        <v>32</v>
      </c>
      <c r="M82" s="426">
        <v>10557</v>
      </c>
      <c r="N82" s="427">
        <v>45006</v>
      </c>
      <c r="O82" s="458">
        <f t="shared" si="3"/>
        <v>4</v>
      </c>
      <c r="P82" s="458">
        <f t="shared" si="4"/>
        <v>3</v>
      </c>
      <c r="Q82" s="96" t="str">
        <f t="shared" si="5"/>
        <v>Aquisição_de_Bens_Permanentes</v>
      </c>
    </row>
    <row r="83" spans="1:17" ht="23.1" hidden="1" customHeight="1" x14ac:dyDescent="0.2">
      <c r="A83" s="450">
        <v>2523</v>
      </c>
      <c r="B83" s="427">
        <v>45021</v>
      </c>
      <c r="C83" s="459">
        <v>45017</v>
      </c>
      <c r="D83" s="455" t="s">
        <v>264</v>
      </c>
      <c r="E83" s="455" t="s">
        <v>290</v>
      </c>
      <c r="F83" s="460">
        <v>3322.97</v>
      </c>
      <c r="G83" s="455" t="s">
        <v>4183</v>
      </c>
      <c r="H83" s="461" t="s">
        <v>419</v>
      </c>
      <c r="I83" s="461" t="s">
        <v>4184</v>
      </c>
      <c r="J83" s="426" t="s">
        <v>4185</v>
      </c>
      <c r="K83" s="425" t="s">
        <v>1157</v>
      </c>
      <c r="L83" s="426" t="s">
        <v>32</v>
      </c>
      <c r="M83" s="426">
        <v>17674</v>
      </c>
      <c r="N83" s="427">
        <v>45019</v>
      </c>
      <c r="O83" s="458">
        <f t="shared" si="3"/>
        <v>4</v>
      </c>
      <c r="P83" s="458">
        <f t="shared" si="4"/>
        <v>4</v>
      </c>
      <c r="Q83" s="96" t="str">
        <f t="shared" si="5"/>
        <v>Gastos_Gerais</v>
      </c>
    </row>
    <row r="84" spans="1:17" ht="36" hidden="1" x14ac:dyDescent="0.2">
      <c r="A84" s="450">
        <v>2524</v>
      </c>
      <c r="B84" s="427">
        <v>45021</v>
      </c>
      <c r="C84" s="459">
        <v>44986</v>
      </c>
      <c r="D84" s="455" t="s">
        <v>264</v>
      </c>
      <c r="E84" s="455" t="s">
        <v>90</v>
      </c>
      <c r="F84" s="460">
        <v>330</v>
      </c>
      <c r="G84" s="455" t="s">
        <v>2392</v>
      </c>
      <c r="H84" s="461" t="s">
        <v>420</v>
      </c>
      <c r="I84" s="461" t="s">
        <v>4209</v>
      </c>
      <c r="J84" s="426" t="s">
        <v>2394</v>
      </c>
      <c r="K84" s="425" t="s">
        <v>1157</v>
      </c>
      <c r="L84" s="426" t="s">
        <v>32</v>
      </c>
      <c r="M84" s="426">
        <v>202329</v>
      </c>
      <c r="N84" s="427">
        <v>45013</v>
      </c>
      <c r="O84" s="458">
        <f t="shared" si="3"/>
        <v>4</v>
      </c>
      <c r="P84" s="458">
        <f t="shared" si="4"/>
        <v>3</v>
      </c>
      <c r="Q84" s="96" t="str">
        <f t="shared" si="5"/>
        <v>Gastos_Gerais</v>
      </c>
    </row>
    <row r="85" spans="1:17" ht="48" hidden="1" x14ac:dyDescent="0.2">
      <c r="A85" s="450">
        <v>2525</v>
      </c>
      <c r="B85" s="427">
        <v>45021</v>
      </c>
      <c r="C85" s="459">
        <v>44986</v>
      </c>
      <c r="D85" s="455" t="s">
        <v>176</v>
      </c>
      <c r="E85" s="455" t="s">
        <v>170</v>
      </c>
      <c r="F85" s="460">
        <v>6007.72</v>
      </c>
      <c r="G85" s="349" t="s">
        <v>1440</v>
      </c>
      <c r="H85" s="461" t="s">
        <v>303</v>
      </c>
      <c r="I85" s="461" t="s">
        <v>4199</v>
      </c>
      <c r="J85" s="426" t="s">
        <v>1426</v>
      </c>
      <c r="K85" s="425" t="s">
        <v>1157</v>
      </c>
      <c r="L85" s="426" t="s">
        <v>1157</v>
      </c>
      <c r="M85" s="426">
        <v>22924</v>
      </c>
      <c r="N85" s="427">
        <v>45020</v>
      </c>
      <c r="O85" s="458">
        <f t="shared" si="3"/>
        <v>4</v>
      </c>
      <c r="P85" s="458">
        <f t="shared" si="4"/>
        <v>3</v>
      </c>
      <c r="Q85" s="96" t="str">
        <f t="shared" si="5"/>
        <v>Gastos_com_Pessoal</v>
      </c>
    </row>
    <row r="86" spans="1:17" ht="23.1" hidden="1" customHeight="1" x14ac:dyDescent="0.2">
      <c r="A86" s="450">
        <v>2526</v>
      </c>
      <c r="B86" s="427">
        <v>45021</v>
      </c>
      <c r="C86" s="459">
        <v>45017</v>
      </c>
      <c r="D86" s="455" t="s">
        <v>264</v>
      </c>
      <c r="E86" s="455" t="s">
        <v>290</v>
      </c>
      <c r="F86" s="460">
        <v>241.5</v>
      </c>
      <c r="G86" s="455" t="s">
        <v>4210</v>
      </c>
      <c r="H86" s="461" t="s">
        <v>421</v>
      </c>
      <c r="I86" s="461" t="s">
        <v>4211</v>
      </c>
      <c r="J86" s="426" t="s">
        <v>4212</v>
      </c>
      <c r="K86" s="425" t="s">
        <v>1157</v>
      </c>
      <c r="L86" s="426" t="s">
        <v>32</v>
      </c>
      <c r="M86" s="426">
        <v>24657</v>
      </c>
      <c r="N86" s="427">
        <v>45020</v>
      </c>
      <c r="O86" s="458">
        <f t="shared" si="3"/>
        <v>4</v>
      </c>
      <c r="P86" s="458">
        <f t="shared" si="4"/>
        <v>4</v>
      </c>
      <c r="Q86" s="96" t="str">
        <f t="shared" si="5"/>
        <v>Gastos_Gerais</v>
      </c>
    </row>
    <row r="87" spans="1:17" ht="23.1" hidden="1" customHeight="1" x14ac:dyDescent="0.2">
      <c r="A87" s="450">
        <v>2527</v>
      </c>
      <c r="B87" s="427">
        <v>45021</v>
      </c>
      <c r="C87" s="459">
        <v>44986</v>
      </c>
      <c r="D87" s="455" t="s">
        <v>264</v>
      </c>
      <c r="E87" s="455" t="s">
        <v>96</v>
      </c>
      <c r="F87" s="460">
        <v>500.5</v>
      </c>
      <c r="G87" s="455" t="s">
        <v>4213</v>
      </c>
      <c r="H87" s="461" t="s">
        <v>419</v>
      </c>
      <c r="I87" s="461" t="s">
        <v>1355</v>
      </c>
      <c r="J87" s="426" t="s">
        <v>1356</v>
      </c>
      <c r="K87" s="425" t="s">
        <v>1157</v>
      </c>
      <c r="L87" s="426" t="s">
        <v>32</v>
      </c>
      <c r="M87" s="426">
        <v>304</v>
      </c>
      <c r="N87" s="427">
        <v>45016</v>
      </c>
      <c r="O87" s="458">
        <f t="shared" si="3"/>
        <v>4</v>
      </c>
      <c r="P87" s="458">
        <f t="shared" si="4"/>
        <v>3</v>
      </c>
      <c r="Q87" s="96" t="str">
        <f t="shared" si="5"/>
        <v>Gastos_Gerais</v>
      </c>
    </row>
    <row r="88" spans="1:17" ht="23.1" hidden="1" customHeight="1" x14ac:dyDescent="0.2">
      <c r="A88" s="450">
        <v>2528</v>
      </c>
      <c r="B88" s="427">
        <v>45021</v>
      </c>
      <c r="C88" s="459">
        <v>44986</v>
      </c>
      <c r="D88" s="455" t="s">
        <v>264</v>
      </c>
      <c r="E88" s="455" t="s">
        <v>2</v>
      </c>
      <c r="F88" s="460">
        <v>6300</v>
      </c>
      <c r="G88" s="455" t="s">
        <v>1340</v>
      </c>
      <c r="H88" s="461" t="s">
        <v>302</v>
      </c>
      <c r="I88" s="461" t="s">
        <v>4214</v>
      </c>
      <c r="J88" s="426" t="s">
        <v>1342</v>
      </c>
      <c r="K88" s="425" t="s">
        <v>1157</v>
      </c>
      <c r="L88" s="426" t="s">
        <v>1157</v>
      </c>
      <c r="M88" s="426">
        <v>24698</v>
      </c>
      <c r="N88" s="427">
        <v>45020</v>
      </c>
      <c r="O88" s="458">
        <f t="shared" si="3"/>
        <v>4</v>
      </c>
      <c r="P88" s="458">
        <f t="shared" si="4"/>
        <v>3</v>
      </c>
      <c r="Q88" s="96" t="str">
        <f t="shared" si="5"/>
        <v>Gastos_Gerais</v>
      </c>
    </row>
    <row r="89" spans="1:17" ht="23.1" hidden="1" customHeight="1" x14ac:dyDescent="0.2">
      <c r="A89" s="450">
        <v>2529</v>
      </c>
      <c r="B89" s="427">
        <v>45021</v>
      </c>
      <c r="C89" s="459">
        <v>44986</v>
      </c>
      <c r="D89" s="455" t="s">
        <v>264</v>
      </c>
      <c r="E89" s="455" t="s">
        <v>3</v>
      </c>
      <c r="F89" s="460">
        <v>881.93</v>
      </c>
      <c r="G89" s="455" t="s">
        <v>4215</v>
      </c>
      <c r="H89" s="461" t="s">
        <v>302</v>
      </c>
      <c r="I89" s="461" t="s">
        <v>4214</v>
      </c>
      <c r="J89" s="426" t="s">
        <v>1342</v>
      </c>
      <c r="K89" s="425" t="s">
        <v>1157</v>
      </c>
      <c r="L89" s="426" t="s">
        <v>1157</v>
      </c>
      <c r="M89" s="426">
        <v>23848</v>
      </c>
      <c r="N89" s="427">
        <v>45020</v>
      </c>
      <c r="O89" s="458">
        <f t="shared" si="3"/>
        <v>4</v>
      </c>
      <c r="P89" s="458">
        <f t="shared" si="4"/>
        <v>3</v>
      </c>
      <c r="Q89" s="96" t="str">
        <f t="shared" si="5"/>
        <v>Gastos_Gerais</v>
      </c>
    </row>
    <row r="90" spans="1:17" ht="23.1" hidden="1" customHeight="1" x14ac:dyDescent="0.2">
      <c r="A90" s="450">
        <v>2530</v>
      </c>
      <c r="B90" s="427">
        <v>45021</v>
      </c>
      <c r="C90" s="459">
        <v>44986</v>
      </c>
      <c r="D90" s="455" t="s">
        <v>264</v>
      </c>
      <c r="E90" s="455" t="s">
        <v>152</v>
      </c>
      <c r="F90" s="460">
        <v>819.47</v>
      </c>
      <c r="G90" s="455" t="s">
        <v>4216</v>
      </c>
      <c r="H90" s="461" t="s">
        <v>302</v>
      </c>
      <c r="I90" s="461" t="s">
        <v>4214</v>
      </c>
      <c r="J90" s="426" t="s">
        <v>1342</v>
      </c>
      <c r="K90" s="425" t="s">
        <v>1157</v>
      </c>
      <c r="L90" s="426" t="s">
        <v>1157</v>
      </c>
      <c r="M90" s="426">
        <v>23848</v>
      </c>
      <c r="N90" s="427">
        <v>45020</v>
      </c>
      <c r="O90" s="458">
        <f t="shared" si="3"/>
        <v>4</v>
      </c>
      <c r="P90" s="458">
        <f t="shared" si="4"/>
        <v>3</v>
      </c>
      <c r="Q90" s="96" t="str">
        <f t="shared" si="5"/>
        <v>Gastos_Gerais</v>
      </c>
    </row>
    <row r="91" spans="1:17" ht="23.1" hidden="1" customHeight="1" x14ac:dyDescent="0.2">
      <c r="A91" s="450">
        <v>2531</v>
      </c>
      <c r="B91" s="427">
        <v>45021</v>
      </c>
      <c r="C91" s="459">
        <v>44986</v>
      </c>
      <c r="D91" s="455" t="s">
        <v>264</v>
      </c>
      <c r="E91" s="455" t="s">
        <v>63</v>
      </c>
      <c r="F91" s="460">
        <v>555.97</v>
      </c>
      <c r="G91" s="455" t="s">
        <v>4217</v>
      </c>
      <c r="H91" s="461" t="s">
        <v>302</v>
      </c>
      <c r="I91" s="461" t="s">
        <v>4214</v>
      </c>
      <c r="J91" s="426" t="s">
        <v>1342</v>
      </c>
      <c r="K91" s="425" t="s">
        <v>1157</v>
      </c>
      <c r="L91" s="426" t="s">
        <v>1157</v>
      </c>
      <c r="M91" s="426">
        <v>23848</v>
      </c>
      <c r="N91" s="427">
        <v>45020</v>
      </c>
      <c r="O91" s="458">
        <f t="shared" si="3"/>
        <v>4</v>
      </c>
      <c r="P91" s="458">
        <f t="shared" si="4"/>
        <v>3</v>
      </c>
      <c r="Q91" s="96" t="str">
        <f t="shared" si="5"/>
        <v>Gastos_Gerais</v>
      </c>
    </row>
    <row r="92" spans="1:17" ht="23.1" hidden="1" customHeight="1" x14ac:dyDescent="0.2">
      <c r="A92" s="450">
        <v>2532</v>
      </c>
      <c r="B92" s="427">
        <v>45021</v>
      </c>
      <c r="C92" s="459">
        <v>44986</v>
      </c>
      <c r="D92" s="455" t="s">
        <v>264</v>
      </c>
      <c r="E92" s="455" t="s">
        <v>208</v>
      </c>
      <c r="F92" s="460">
        <v>396.49</v>
      </c>
      <c r="G92" s="455" t="s">
        <v>4218</v>
      </c>
      <c r="H92" s="461" t="s">
        <v>416</v>
      </c>
      <c r="I92" s="461" t="s">
        <v>4219</v>
      </c>
      <c r="J92" s="426" t="s">
        <v>2286</v>
      </c>
      <c r="K92" s="425" t="s">
        <v>1157</v>
      </c>
      <c r="L92" s="426" t="s">
        <v>32</v>
      </c>
      <c r="M92" s="426">
        <v>66520</v>
      </c>
      <c r="N92" s="427">
        <v>44996</v>
      </c>
      <c r="O92" s="458">
        <f t="shared" si="3"/>
        <v>4</v>
      </c>
      <c r="P92" s="458">
        <f t="shared" si="4"/>
        <v>3</v>
      </c>
      <c r="Q92" s="96" t="str">
        <f t="shared" si="5"/>
        <v>Gastos_Gerais</v>
      </c>
    </row>
    <row r="93" spans="1:17" ht="23.1" hidden="1" customHeight="1" x14ac:dyDescent="0.2">
      <c r="A93" s="450">
        <v>2533</v>
      </c>
      <c r="B93" s="427">
        <v>45021</v>
      </c>
      <c r="C93" s="459">
        <v>44986</v>
      </c>
      <c r="D93" s="455" t="s">
        <v>264</v>
      </c>
      <c r="E93" s="455" t="s">
        <v>208</v>
      </c>
      <c r="F93" s="460">
        <v>251.66</v>
      </c>
      <c r="G93" s="455" t="s">
        <v>4220</v>
      </c>
      <c r="H93" s="461" t="s">
        <v>416</v>
      </c>
      <c r="I93" s="461" t="s">
        <v>4219</v>
      </c>
      <c r="J93" s="426" t="s">
        <v>2286</v>
      </c>
      <c r="K93" s="425" t="s">
        <v>1157</v>
      </c>
      <c r="L93" s="426" t="s">
        <v>32</v>
      </c>
      <c r="M93" s="426">
        <v>2023727</v>
      </c>
      <c r="N93" s="427">
        <v>44996</v>
      </c>
      <c r="O93" s="458">
        <f t="shared" si="3"/>
        <v>4</v>
      </c>
      <c r="P93" s="458">
        <f t="shared" si="4"/>
        <v>3</v>
      </c>
      <c r="Q93" s="96" t="str">
        <f t="shared" si="5"/>
        <v>Gastos_Gerais</v>
      </c>
    </row>
    <row r="94" spans="1:17" ht="48" hidden="1" x14ac:dyDescent="0.2">
      <c r="A94" s="450">
        <v>2534</v>
      </c>
      <c r="B94" s="427">
        <v>45021</v>
      </c>
      <c r="C94" s="459">
        <v>44986</v>
      </c>
      <c r="D94" s="455" t="s">
        <v>176</v>
      </c>
      <c r="E94" s="455" t="s">
        <v>170</v>
      </c>
      <c r="F94" s="460">
        <v>12452.8</v>
      </c>
      <c r="G94" s="455" t="s">
        <v>1435</v>
      </c>
      <c r="H94" s="461" t="s">
        <v>303</v>
      </c>
      <c r="I94" s="461" t="s">
        <v>4199</v>
      </c>
      <c r="J94" s="426" t="s">
        <v>1426</v>
      </c>
      <c r="K94" s="425" t="s">
        <v>1157</v>
      </c>
      <c r="L94" s="426" t="s">
        <v>1157</v>
      </c>
      <c r="M94" s="426">
        <v>24724</v>
      </c>
      <c r="N94" s="427">
        <v>45020</v>
      </c>
      <c r="O94" s="458">
        <f t="shared" si="3"/>
        <v>4</v>
      </c>
      <c r="P94" s="458">
        <f t="shared" si="4"/>
        <v>3</v>
      </c>
      <c r="Q94" s="96" t="str">
        <f t="shared" si="5"/>
        <v>Gastos_com_Pessoal</v>
      </c>
    </row>
    <row r="95" spans="1:17" ht="48.75" hidden="1" customHeight="1" x14ac:dyDescent="0.2">
      <c r="A95" s="450">
        <v>2535</v>
      </c>
      <c r="B95" s="427">
        <v>45021</v>
      </c>
      <c r="C95" s="459">
        <v>44986</v>
      </c>
      <c r="D95" s="455" t="s">
        <v>264</v>
      </c>
      <c r="E95" s="455" t="s">
        <v>320</v>
      </c>
      <c r="F95" s="460">
        <v>3971</v>
      </c>
      <c r="G95" s="455" t="s">
        <v>4203</v>
      </c>
      <c r="H95" s="461" t="s">
        <v>493</v>
      </c>
      <c r="I95" s="461" t="s">
        <v>4204</v>
      </c>
      <c r="J95" s="426" t="s">
        <v>1432</v>
      </c>
      <c r="K95" s="425" t="s">
        <v>1157</v>
      </c>
      <c r="L95" s="426" t="s">
        <v>32</v>
      </c>
      <c r="M95" s="426">
        <v>2023192</v>
      </c>
      <c r="N95" s="427">
        <v>45006</v>
      </c>
      <c r="O95" s="458">
        <f t="shared" si="3"/>
        <v>4</v>
      </c>
      <c r="P95" s="458">
        <f t="shared" si="4"/>
        <v>3</v>
      </c>
      <c r="Q95" s="96" t="str">
        <f t="shared" si="5"/>
        <v>Gastos_Gerais</v>
      </c>
    </row>
    <row r="96" spans="1:17" ht="23.1" hidden="1" customHeight="1" x14ac:dyDescent="0.2">
      <c r="A96" s="450">
        <v>2536</v>
      </c>
      <c r="B96" s="427">
        <v>45021</v>
      </c>
      <c r="C96" s="459">
        <v>44986</v>
      </c>
      <c r="D96" s="455" t="s">
        <v>264</v>
      </c>
      <c r="E96" s="455" t="s">
        <v>96</v>
      </c>
      <c r="F96" s="460">
        <v>1458.4</v>
      </c>
      <c r="G96" s="455" t="s">
        <v>4221</v>
      </c>
      <c r="H96" s="461" t="s">
        <v>420</v>
      </c>
      <c r="I96" s="461" t="s">
        <v>4222</v>
      </c>
      <c r="J96" s="426" t="s">
        <v>4223</v>
      </c>
      <c r="K96" s="425" t="s">
        <v>1157</v>
      </c>
      <c r="L96" s="426" t="s">
        <v>32</v>
      </c>
      <c r="M96" s="426">
        <v>2839</v>
      </c>
      <c r="N96" s="427">
        <v>45016</v>
      </c>
      <c r="O96" s="458">
        <f t="shared" si="3"/>
        <v>4</v>
      </c>
      <c r="P96" s="458">
        <f t="shared" si="4"/>
        <v>3</v>
      </c>
      <c r="Q96" s="96" t="str">
        <f t="shared" si="5"/>
        <v>Gastos_Gerais</v>
      </c>
    </row>
    <row r="97" spans="1:17" ht="44.25" hidden="1" customHeight="1" x14ac:dyDescent="0.2">
      <c r="A97" s="450">
        <v>2537</v>
      </c>
      <c r="B97" s="427">
        <v>45021</v>
      </c>
      <c r="C97" s="459">
        <v>44986</v>
      </c>
      <c r="D97" s="455" t="s">
        <v>264</v>
      </c>
      <c r="E97" s="455" t="s">
        <v>96</v>
      </c>
      <c r="F97" s="460">
        <v>299.5</v>
      </c>
      <c r="G97" s="455" t="s">
        <v>4224</v>
      </c>
      <c r="H97" s="461" t="s">
        <v>420</v>
      </c>
      <c r="I97" s="461" t="s">
        <v>4222</v>
      </c>
      <c r="J97" s="426" t="s">
        <v>4223</v>
      </c>
      <c r="K97" s="425" t="s">
        <v>1157</v>
      </c>
      <c r="L97" s="426" t="s">
        <v>32</v>
      </c>
      <c r="M97" s="426">
        <v>2839</v>
      </c>
      <c r="N97" s="427">
        <v>45016</v>
      </c>
      <c r="O97" s="458">
        <f t="shared" si="3"/>
        <v>4</v>
      </c>
      <c r="P97" s="458">
        <f t="shared" si="4"/>
        <v>3</v>
      </c>
      <c r="Q97" s="96" t="str">
        <f t="shared" si="5"/>
        <v>Gastos_Gerais</v>
      </c>
    </row>
    <row r="98" spans="1:17" ht="42" hidden="1" customHeight="1" x14ac:dyDescent="0.2">
      <c r="A98" s="450">
        <v>2538</v>
      </c>
      <c r="B98" s="427">
        <v>45021</v>
      </c>
      <c r="C98" s="459">
        <v>44986</v>
      </c>
      <c r="D98" s="455" t="s">
        <v>141</v>
      </c>
      <c r="E98" s="455" t="s">
        <v>222</v>
      </c>
      <c r="F98" s="460">
        <v>15410</v>
      </c>
      <c r="G98" s="455" t="s">
        <v>4225</v>
      </c>
      <c r="H98" s="461" t="s">
        <v>419</v>
      </c>
      <c r="I98" s="461" t="s">
        <v>4204</v>
      </c>
      <c r="J98" s="426" t="s">
        <v>1432</v>
      </c>
      <c r="K98" s="425" t="s">
        <v>1157</v>
      </c>
      <c r="L98" s="426" t="s">
        <v>32</v>
      </c>
      <c r="M98" s="426">
        <v>10558</v>
      </c>
      <c r="N98" s="427">
        <v>45006</v>
      </c>
      <c r="O98" s="458">
        <f t="shared" si="3"/>
        <v>4</v>
      </c>
      <c r="P98" s="458">
        <f t="shared" si="4"/>
        <v>3</v>
      </c>
      <c r="Q98" s="96" t="str">
        <f t="shared" si="5"/>
        <v>Aquisição_de_Bens_Permanentes</v>
      </c>
    </row>
    <row r="99" spans="1:17" ht="23.1" hidden="1" customHeight="1" x14ac:dyDescent="0.2">
      <c r="A99" s="450">
        <v>2539</v>
      </c>
      <c r="B99" s="427">
        <v>45021</v>
      </c>
      <c r="C99" s="459">
        <v>44986</v>
      </c>
      <c r="D99" s="455" t="s">
        <v>264</v>
      </c>
      <c r="E99" s="455" t="s">
        <v>247</v>
      </c>
      <c r="F99" s="460">
        <v>6223</v>
      </c>
      <c r="G99" s="455" t="s">
        <v>4226</v>
      </c>
      <c r="H99" s="461" t="s">
        <v>419</v>
      </c>
      <c r="I99" s="461" t="s">
        <v>4204</v>
      </c>
      <c r="J99" s="426" t="s">
        <v>1432</v>
      </c>
      <c r="K99" s="425" t="s">
        <v>1157</v>
      </c>
      <c r="L99" s="426" t="s">
        <v>32</v>
      </c>
      <c r="M99" s="426">
        <v>10558</v>
      </c>
      <c r="N99" s="427">
        <v>45006</v>
      </c>
      <c r="O99" s="458">
        <f t="shared" si="3"/>
        <v>4</v>
      </c>
      <c r="P99" s="458">
        <f t="shared" si="4"/>
        <v>3</v>
      </c>
      <c r="Q99" s="96" t="str">
        <f t="shared" si="5"/>
        <v>Gastos_Gerais</v>
      </c>
    </row>
    <row r="100" spans="1:17" ht="48" hidden="1" x14ac:dyDescent="0.2">
      <c r="A100" s="450">
        <v>2540</v>
      </c>
      <c r="B100" s="427">
        <v>45021</v>
      </c>
      <c r="C100" s="459">
        <v>44986</v>
      </c>
      <c r="D100" s="455" t="s">
        <v>176</v>
      </c>
      <c r="E100" s="455" t="s">
        <v>170</v>
      </c>
      <c r="F100" s="460">
        <v>38</v>
      </c>
      <c r="G100" s="455" t="s">
        <v>4227</v>
      </c>
      <c r="H100" s="461" t="s">
        <v>303</v>
      </c>
      <c r="I100" s="461" t="s">
        <v>4199</v>
      </c>
      <c r="J100" s="426" t="s">
        <v>1426</v>
      </c>
      <c r="K100" s="425" t="s">
        <v>1157</v>
      </c>
      <c r="L100" s="426" t="s">
        <v>1157</v>
      </c>
      <c r="M100" s="426">
        <v>21340</v>
      </c>
      <c r="N100" s="427">
        <v>45020</v>
      </c>
      <c r="O100" s="458">
        <f t="shared" si="3"/>
        <v>4</v>
      </c>
      <c r="P100" s="458">
        <f t="shared" si="4"/>
        <v>3</v>
      </c>
      <c r="Q100" s="96" t="str">
        <f t="shared" si="5"/>
        <v>Gastos_com_Pessoal</v>
      </c>
    </row>
    <row r="101" spans="1:17" ht="23.1" hidden="1" customHeight="1" x14ac:dyDescent="0.2">
      <c r="A101" s="450">
        <v>2541</v>
      </c>
      <c r="B101" s="427">
        <v>45021</v>
      </c>
      <c r="C101" s="459">
        <v>45017</v>
      </c>
      <c r="D101" s="455" t="s">
        <v>264</v>
      </c>
      <c r="E101" s="455" t="s">
        <v>386</v>
      </c>
      <c r="F101" s="460">
        <v>467.25</v>
      </c>
      <c r="G101" s="455" t="s">
        <v>4228</v>
      </c>
      <c r="H101" s="461" t="s">
        <v>417</v>
      </c>
      <c r="I101" s="461" t="s">
        <v>3372</v>
      </c>
      <c r="J101" s="426" t="s">
        <v>3373</v>
      </c>
      <c r="K101" s="425" t="s">
        <v>1157</v>
      </c>
      <c r="L101" s="426" t="s">
        <v>32</v>
      </c>
      <c r="M101" s="426">
        <v>20185</v>
      </c>
      <c r="N101" s="427">
        <v>45021</v>
      </c>
      <c r="O101" s="458">
        <f t="shared" si="3"/>
        <v>4</v>
      </c>
      <c r="P101" s="458">
        <f t="shared" si="4"/>
        <v>4</v>
      </c>
      <c r="Q101" s="96" t="str">
        <f t="shared" si="5"/>
        <v>Gastos_Gerais</v>
      </c>
    </row>
    <row r="102" spans="1:17" ht="48" hidden="1" x14ac:dyDescent="0.2">
      <c r="A102" s="450">
        <v>2542</v>
      </c>
      <c r="B102" s="427">
        <v>45021</v>
      </c>
      <c r="C102" s="459">
        <v>44986</v>
      </c>
      <c r="D102" s="455" t="s">
        <v>176</v>
      </c>
      <c r="E102" s="455" t="s">
        <v>170</v>
      </c>
      <c r="F102" s="460">
        <v>25745.49</v>
      </c>
      <c r="G102" s="455" t="s">
        <v>1424</v>
      </c>
      <c r="H102" s="461" t="s">
        <v>303</v>
      </c>
      <c r="I102" s="461" t="s">
        <v>4199</v>
      </c>
      <c r="J102" s="426" t="s">
        <v>1426</v>
      </c>
      <c r="K102" s="425" t="s">
        <v>1157</v>
      </c>
      <c r="L102" s="426" t="s">
        <v>1157</v>
      </c>
      <c r="M102" s="426">
        <v>21965</v>
      </c>
      <c r="N102" s="427">
        <v>45020</v>
      </c>
      <c r="O102" s="458">
        <f t="shared" si="3"/>
        <v>4</v>
      </c>
      <c r="P102" s="458">
        <f t="shared" si="4"/>
        <v>3</v>
      </c>
      <c r="Q102" s="96" t="str">
        <f t="shared" si="5"/>
        <v>Gastos_com_Pessoal</v>
      </c>
    </row>
    <row r="103" spans="1:17" ht="23.1" hidden="1" customHeight="1" x14ac:dyDescent="0.2">
      <c r="A103" s="450">
        <v>2543</v>
      </c>
      <c r="B103" s="427">
        <v>45021</v>
      </c>
      <c r="C103" s="459">
        <v>44986</v>
      </c>
      <c r="D103" s="455" t="s">
        <v>264</v>
      </c>
      <c r="E103" s="455" t="s">
        <v>208</v>
      </c>
      <c r="F103" s="460">
        <v>414.3</v>
      </c>
      <c r="G103" s="455" t="s">
        <v>4229</v>
      </c>
      <c r="H103" s="461" t="s">
        <v>416</v>
      </c>
      <c r="I103" s="461" t="s">
        <v>4219</v>
      </c>
      <c r="J103" s="426" t="s">
        <v>2286</v>
      </c>
      <c r="K103" s="425" t="s">
        <v>1157</v>
      </c>
      <c r="L103" s="426" t="s">
        <v>32</v>
      </c>
      <c r="M103" s="426">
        <v>66519</v>
      </c>
      <c r="N103" s="427">
        <v>44996</v>
      </c>
      <c r="O103" s="458">
        <f t="shared" si="3"/>
        <v>4</v>
      </c>
      <c r="P103" s="458">
        <f t="shared" si="4"/>
        <v>3</v>
      </c>
      <c r="Q103" s="96" t="str">
        <f t="shared" si="5"/>
        <v>Gastos_Gerais</v>
      </c>
    </row>
    <row r="104" spans="1:17" ht="23.1" hidden="1" customHeight="1" x14ac:dyDescent="0.2">
      <c r="A104" s="450">
        <v>2544</v>
      </c>
      <c r="B104" s="427">
        <v>45021</v>
      </c>
      <c r="C104" s="459">
        <v>44986</v>
      </c>
      <c r="D104" s="455" t="s">
        <v>264</v>
      </c>
      <c r="E104" s="455" t="s">
        <v>208</v>
      </c>
      <c r="F104" s="460">
        <v>120</v>
      </c>
      <c r="G104" s="455" t="s">
        <v>4230</v>
      </c>
      <c r="H104" s="461" t="s">
        <v>416</v>
      </c>
      <c r="I104" s="461" t="s">
        <v>4219</v>
      </c>
      <c r="J104" s="426" t="s">
        <v>2286</v>
      </c>
      <c r="K104" s="425" t="s">
        <v>1157</v>
      </c>
      <c r="L104" s="426" t="s">
        <v>32</v>
      </c>
      <c r="M104" s="426">
        <v>2023726</v>
      </c>
      <c r="N104" s="427">
        <v>44996</v>
      </c>
      <c r="O104" s="458">
        <f t="shared" si="3"/>
        <v>4</v>
      </c>
      <c r="P104" s="458">
        <f t="shared" si="4"/>
        <v>3</v>
      </c>
      <c r="Q104" s="96" t="str">
        <f t="shared" si="5"/>
        <v>Gastos_Gerais</v>
      </c>
    </row>
    <row r="105" spans="1:17" ht="23.1" hidden="1" customHeight="1" x14ac:dyDescent="0.2">
      <c r="A105" s="450">
        <v>2545</v>
      </c>
      <c r="B105" s="427">
        <v>45021</v>
      </c>
      <c r="C105" s="459">
        <v>45017</v>
      </c>
      <c r="D105" s="455" t="s">
        <v>176</v>
      </c>
      <c r="E105" s="455" t="s">
        <v>262</v>
      </c>
      <c r="F105" s="460">
        <v>1117.9000000000001</v>
      </c>
      <c r="G105" s="455" t="s">
        <v>4231</v>
      </c>
      <c r="H105" s="461" t="s">
        <v>414</v>
      </c>
      <c r="I105" s="461" t="s">
        <v>4232</v>
      </c>
      <c r="J105" s="426" t="s">
        <v>804</v>
      </c>
      <c r="K105" s="425" t="s">
        <v>1188</v>
      </c>
      <c r="L105" s="426" t="s">
        <v>4137</v>
      </c>
      <c r="M105" s="426">
        <v>169724648</v>
      </c>
      <c r="N105" s="427">
        <v>45020</v>
      </c>
      <c r="O105" s="458">
        <f t="shared" si="3"/>
        <v>4</v>
      </c>
      <c r="P105" s="458">
        <f t="shared" si="4"/>
        <v>4</v>
      </c>
      <c r="Q105" s="96" t="str">
        <f t="shared" si="5"/>
        <v>Gastos_com_Pessoal</v>
      </c>
    </row>
    <row r="106" spans="1:17" ht="23.1" hidden="1" customHeight="1" x14ac:dyDescent="0.2">
      <c r="A106" s="450">
        <v>2546</v>
      </c>
      <c r="B106" s="427">
        <v>45021</v>
      </c>
      <c r="C106" s="459">
        <v>45017</v>
      </c>
      <c r="D106" s="455" t="s">
        <v>176</v>
      </c>
      <c r="E106" s="455" t="s">
        <v>280</v>
      </c>
      <c r="F106" s="460">
        <v>3111.62</v>
      </c>
      <c r="G106" s="455" t="s">
        <v>4233</v>
      </c>
      <c r="H106" s="461" t="s">
        <v>414</v>
      </c>
      <c r="I106" s="457" t="s">
        <v>4232</v>
      </c>
      <c r="J106" s="426" t="s">
        <v>804</v>
      </c>
      <c r="K106" s="425" t="s">
        <v>1188</v>
      </c>
      <c r="L106" s="426" t="s">
        <v>4137</v>
      </c>
      <c r="M106" s="426">
        <v>169724648</v>
      </c>
      <c r="N106" s="427">
        <v>45020</v>
      </c>
      <c r="O106" s="458">
        <f t="shared" si="3"/>
        <v>4</v>
      </c>
      <c r="P106" s="458">
        <f t="shared" si="4"/>
        <v>4</v>
      </c>
      <c r="Q106" s="96" t="str">
        <f t="shared" si="5"/>
        <v>Gastos_com_Pessoal</v>
      </c>
    </row>
    <row r="107" spans="1:17" ht="23.1" hidden="1" customHeight="1" x14ac:dyDescent="0.2">
      <c r="A107" s="450">
        <v>2547</v>
      </c>
      <c r="B107" s="427">
        <v>45021</v>
      </c>
      <c r="C107" s="459">
        <v>45017</v>
      </c>
      <c r="D107" s="455" t="s">
        <v>176</v>
      </c>
      <c r="E107" s="455" t="s">
        <v>262</v>
      </c>
      <c r="F107" s="460">
        <v>1005.61</v>
      </c>
      <c r="G107" s="455" t="s">
        <v>4234</v>
      </c>
      <c r="H107" s="461" t="s">
        <v>419</v>
      </c>
      <c r="I107" s="461" t="s">
        <v>4235</v>
      </c>
      <c r="J107" s="426" t="s">
        <v>506</v>
      </c>
      <c r="K107" s="425" t="s">
        <v>1188</v>
      </c>
      <c r="L107" s="426" t="s">
        <v>4137</v>
      </c>
      <c r="M107" s="426">
        <v>169724648</v>
      </c>
      <c r="N107" s="427">
        <v>45020</v>
      </c>
      <c r="O107" s="458">
        <f t="shared" si="3"/>
        <v>4</v>
      </c>
      <c r="P107" s="458">
        <f t="shared" si="4"/>
        <v>4</v>
      </c>
      <c r="Q107" s="96" t="str">
        <f t="shared" si="5"/>
        <v>Gastos_com_Pessoal</v>
      </c>
    </row>
    <row r="108" spans="1:17" ht="23.1" hidden="1" customHeight="1" x14ac:dyDescent="0.2">
      <c r="A108" s="450">
        <v>2548</v>
      </c>
      <c r="B108" s="427">
        <v>45021</v>
      </c>
      <c r="C108" s="459">
        <v>45017</v>
      </c>
      <c r="D108" s="455" t="s">
        <v>176</v>
      </c>
      <c r="E108" s="455" t="s">
        <v>280</v>
      </c>
      <c r="F108" s="460">
        <v>2825.31</v>
      </c>
      <c r="G108" s="455" t="s">
        <v>4234</v>
      </c>
      <c r="H108" s="461" t="s">
        <v>419</v>
      </c>
      <c r="I108" s="457" t="s">
        <v>4235</v>
      </c>
      <c r="J108" s="426" t="s">
        <v>506</v>
      </c>
      <c r="K108" s="425" t="s">
        <v>1188</v>
      </c>
      <c r="L108" s="426" t="s">
        <v>4137</v>
      </c>
      <c r="M108" s="426">
        <v>169724648</v>
      </c>
      <c r="N108" s="427">
        <v>45020</v>
      </c>
      <c r="O108" s="458">
        <f t="shared" si="3"/>
        <v>4</v>
      </c>
      <c r="P108" s="458">
        <f t="shared" si="4"/>
        <v>4</v>
      </c>
      <c r="Q108" s="96" t="str">
        <f t="shared" si="5"/>
        <v>Gastos_com_Pessoal</v>
      </c>
    </row>
    <row r="109" spans="1:17" ht="23.1" hidden="1" customHeight="1" x14ac:dyDescent="0.2">
      <c r="A109" s="450">
        <v>2549</v>
      </c>
      <c r="B109" s="427">
        <v>45021</v>
      </c>
      <c r="C109" s="459">
        <v>45017</v>
      </c>
      <c r="D109" s="455" t="s">
        <v>176</v>
      </c>
      <c r="E109" s="455" t="s">
        <v>262</v>
      </c>
      <c r="F109" s="460">
        <v>905.21</v>
      </c>
      <c r="G109" s="455" t="s">
        <v>4236</v>
      </c>
      <c r="H109" s="461" t="s">
        <v>1032</v>
      </c>
      <c r="I109" s="461" t="s">
        <v>4237</v>
      </c>
      <c r="J109" s="426" t="s">
        <v>553</v>
      </c>
      <c r="K109" s="425" t="s">
        <v>1188</v>
      </c>
      <c r="L109" s="426" t="s">
        <v>4137</v>
      </c>
      <c r="M109" s="426">
        <v>169724648</v>
      </c>
      <c r="N109" s="427">
        <v>45020</v>
      </c>
      <c r="O109" s="458">
        <f t="shared" si="3"/>
        <v>4</v>
      </c>
      <c r="P109" s="458">
        <f t="shared" si="4"/>
        <v>4</v>
      </c>
      <c r="Q109" s="96" t="str">
        <f t="shared" si="5"/>
        <v>Gastos_com_Pessoal</v>
      </c>
    </row>
    <row r="110" spans="1:17" ht="23.1" hidden="1" customHeight="1" x14ac:dyDescent="0.2">
      <c r="A110" s="450">
        <v>2550</v>
      </c>
      <c r="B110" s="427">
        <v>45021</v>
      </c>
      <c r="C110" s="459">
        <v>45017</v>
      </c>
      <c r="D110" s="455" t="s">
        <v>176</v>
      </c>
      <c r="E110" s="455" t="s">
        <v>280</v>
      </c>
      <c r="F110" s="460">
        <v>2527.19</v>
      </c>
      <c r="G110" s="455" t="s">
        <v>4238</v>
      </c>
      <c r="H110" s="461" t="s">
        <v>1032</v>
      </c>
      <c r="I110" s="457" t="s">
        <v>4237</v>
      </c>
      <c r="J110" s="426" t="s">
        <v>553</v>
      </c>
      <c r="K110" s="425" t="s">
        <v>1188</v>
      </c>
      <c r="L110" s="426" t="s">
        <v>4137</v>
      </c>
      <c r="M110" s="426">
        <v>169724648</v>
      </c>
      <c r="N110" s="427">
        <v>45020</v>
      </c>
      <c r="O110" s="458">
        <f t="shared" si="3"/>
        <v>4</v>
      </c>
      <c r="P110" s="458">
        <f t="shared" si="4"/>
        <v>4</v>
      </c>
      <c r="Q110" s="96" t="str">
        <f t="shared" si="5"/>
        <v>Gastos_com_Pessoal</v>
      </c>
    </row>
    <row r="111" spans="1:17" ht="23.1" hidden="1" customHeight="1" x14ac:dyDescent="0.2">
      <c r="A111" s="450">
        <v>2551</v>
      </c>
      <c r="B111" s="427">
        <v>45021</v>
      </c>
      <c r="C111" s="459">
        <v>45017</v>
      </c>
      <c r="D111" s="455" t="s">
        <v>176</v>
      </c>
      <c r="E111" s="455" t="s">
        <v>262</v>
      </c>
      <c r="F111" s="460">
        <v>817.87</v>
      </c>
      <c r="G111" s="455" t="s">
        <v>4239</v>
      </c>
      <c r="H111" s="461" t="s">
        <v>1032</v>
      </c>
      <c r="I111" s="461" t="s">
        <v>4240</v>
      </c>
      <c r="J111" s="426" t="s">
        <v>4241</v>
      </c>
      <c r="K111" s="425" t="s">
        <v>1188</v>
      </c>
      <c r="L111" s="426" t="s">
        <v>4137</v>
      </c>
      <c r="M111" s="426">
        <v>169724648</v>
      </c>
      <c r="N111" s="427">
        <v>45020</v>
      </c>
      <c r="O111" s="458">
        <f t="shared" si="3"/>
        <v>4</v>
      </c>
      <c r="P111" s="458">
        <f t="shared" si="4"/>
        <v>4</v>
      </c>
      <c r="Q111" s="96" t="str">
        <f t="shared" si="5"/>
        <v>Gastos_com_Pessoal</v>
      </c>
    </row>
    <row r="112" spans="1:17" ht="23.1" hidden="1" customHeight="1" x14ac:dyDescent="0.2">
      <c r="A112" s="450">
        <v>2552</v>
      </c>
      <c r="B112" s="427">
        <v>45021</v>
      </c>
      <c r="C112" s="459">
        <v>45017</v>
      </c>
      <c r="D112" s="455" t="s">
        <v>176</v>
      </c>
      <c r="E112" s="455" t="s">
        <v>280</v>
      </c>
      <c r="F112" s="460">
        <v>2374.56</v>
      </c>
      <c r="G112" s="455" t="s">
        <v>4242</v>
      </c>
      <c r="H112" s="461" t="s">
        <v>1032</v>
      </c>
      <c r="I112" s="457" t="s">
        <v>4240</v>
      </c>
      <c r="J112" s="426" t="s">
        <v>4241</v>
      </c>
      <c r="K112" s="425" t="s">
        <v>1188</v>
      </c>
      <c r="L112" s="426" t="s">
        <v>4137</v>
      </c>
      <c r="M112" s="426">
        <v>169724648</v>
      </c>
      <c r="N112" s="427">
        <v>45020</v>
      </c>
      <c r="O112" s="458">
        <f t="shared" si="3"/>
        <v>4</v>
      </c>
      <c r="P112" s="458">
        <f t="shared" si="4"/>
        <v>4</v>
      </c>
      <c r="Q112" s="96" t="str">
        <f t="shared" si="5"/>
        <v>Gastos_com_Pessoal</v>
      </c>
    </row>
    <row r="113" spans="1:17" ht="23.1" hidden="1" customHeight="1" x14ac:dyDescent="0.2">
      <c r="A113" s="450">
        <v>2553</v>
      </c>
      <c r="B113" s="427">
        <v>45021</v>
      </c>
      <c r="C113" s="459">
        <v>45017</v>
      </c>
      <c r="D113" s="455" t="s">
        <v>176</v>
      </c>
      <c r="E113" s="455" t="s">
        <v>262</v>
      </c>
      <c r="F113" s="460">
        <v>985.54</v>
      </c>
      <c r="G113" s="455" t="s">
        <v>4243</v>
      </c>
      <c r="H113" s="461" t="s">
        <v>414</v>
      </c>
      <c r="I113" s="461" t="s">
        <v>4244</v>
      </c>
      <c r="J113" s="426" t="s">
        <v>718</v>
      </c>
      <c r="K113" s="425" t="s">
        <v>1188</v>
      </c>
      <c r="L113" s="426" t="s">
        <v>4137</v>
      </c>
      <c r="M113" s="426">
        <v>169724648</v>
      </c>
      <c r="N113" s="427">
        <v>45020</v>
      </c>
      <c r="O113" s="458">
        <f t="shared" si="3"/>
        <v>4</v>
      </c>
      <c r="P113" s="458">
        <f t="shared" si="4"/>
        <v>4</v>
      </c>
      <c r="Q113" s="96" t="str">
        <f t="shared" si="5"/>
        <v>Gastos_com_Pessoal</v>
      </c>
    </row>
    <row r="114" spans="1:17" ht="23.1" hidden="1" customHeight="1" x14ac:dyDescent="0.2">
      <c r="A114" s="450">
        <v>2554</v>
      </c>
      <c r="B114" s="427">
        <v>45021</v>
      </c>
      <c r="C114" s="459">
        <v>45017</v>
      </c>
      <c r="D114" s="455" t="s">
        <v>176</v>
      </c>
      <c r="E114" s="455" t="s">
        <v>280</v>
      </c>
      <c r="F114" s="460">
        <v>2776.86</v>
      </c>
      <c r="G114" s="455" t="s">
        <v>4245</v>
      </c>
      <c r="H114" s="461" t="s">
        <v>414</v>
      </c>
      <c r="I114" s="457" t="s">
        <v>4244</v>
      </c>
      <c r="J114" s="426" t="s">
        <v>718</v>
      </c>
      <c r="K114" s="425" t="s">
        <v>1188</v>
      </c>
      <c r="L114" s="426" t="s">
        <v>4137</v>
      </c>
      <c r="M114" s="426">
        <v>169724648</v>
      </c>
      <c r="N114" s="427">
        <v>45020</v>
      </c>
      <c r="O114" s="458">
        <f t="shared" si="3"/>
        <v>4</v>
      </c>
      <c r="P114" s="458">
        <f t="shared" si="4"/>
        <v>4</v>
      </c>
      <c r="Q114" s="96" t="str">
        <f t="shared" si="5"/>
        <v>Gastos_com_Pessoal</v>
      </c>
    </row>
    <row r="115" spans="1:17" ht="23.1" hidden="1" customHeight="1" x14ac:dyDescent="0.2">
      <c r="A115" s="450">
        <v>2555</v>
      </c>
      <c r="B115" s="427">
        <v>45021</v>
      </c>
      <c r="C115" s="459">
        <v>45017</v>
      </c>
      <c r="D115" s="455" t="s">
        <v>176</v>
      </c>
      <c r="E115" s="455" t="s">
        <v>262</v>
      </c>
      <c r="F115" s="460">
        <v>911.35</v>
      </c>
      <c r="G115" s="455" t="s">
        <v>4246</v>
      </c>
      <c r="H115" s="461" t="s">
        <v>422</v>
      </c>
      <c r="I115" s="461" t="s">
        <v>4247</v>
      </c>
      <c r="J115" s="426" t="s">
        <v>954</v>
      </c>
      <c r="K115" s="425" t="s">
        <v>1188</v>
      </c>
      <c r="L115" s="426" t="s">
        <v>4137</v>
      </c>
      <c r="M115" s="426">
        <v>169724648</v>
      </c>
      <c r="N115" s="427">
        <v>45020</v>
      </c>
      <c r="O115" s="458">
        <f t="shared" si="3"/>
        <v>4</v>
      </c>
      <c r="P115" s="458">
        <f t="shared" si="4"/>
        <v>4</v>
      </c>
      <c r="Q115" s="96" t="str">
        <f t="shared" si="5"/>
        <v>Gastos_com_Pessoal</v>
      </c>
    </row>
    <row r="116" spans="1:17" ht="23.1" hidden="1" customHeight="1" x14ac:dyDescent="0.2">
      <c r="A116" s="450">
        <v>2556</v>
      </c>
      <c r="B116" s="427">
        <v>45021</v>
      </c>
      <c r="C116" s="459">
        <v>45017</v>
      </c>
      <c r="D116" s="455" t="s">
        <v>176</v>
      </c>
      <c r="E116" s="455" t="s">
        <v>280</v>
      </c>
      <c r="F116" s="460">
        <v>2541.9</v>
      </c>
      <c r="G116" s="455" t="s">
        <v>4248</v>
      </c>
      <c r="H116" s="461" t="s">
        <v>422</v>
      </c>
      <c r="I116" s="457" t="s">
        <v>4247</v>
      </c>
      <c r="J116" s="426" t="s">
        <v>954</v>
      </c>
      <c r="K116" s="425" t="s">
        <v>1188</v>
      </c>
      <c r="L116" s="426" t="s">
        <v>4137</v>
      </c>
      <c r="M116" s="426">
        <v>169724648</v>
      </c>
      <c r="N116" s="427">
        <v>45020</v>
      </c>
      <c r="O116" s="458">
        <f t="shared" si="3"/>
        <v>4</v>
      </c>
      <c r="P116" s="458">
        <f t="shared" si="4"/>
        <v>4</v>
      </c>
      <c r="Q116" s="96" t="str">
        <f t="shared" si="5"/>
        <v>Gastos_com_Pessoal</v>
      </c>
    </row>
    <row r="117" spans="1:17" ht="23.1" hidden="1" customHeight="1" x14ac:dyDescent="0.2">
      <c r="A117" s="450">
        <v>2557</v>
      </c>
      <c r="B117" s="427">
        <v>45021</v>
      </c>
      <c r="C117" s="459">
        <v>45017</v>
      </c>
      <c r="D117" s="455" t="s">
        <v>176</v>
      </c>
      <c r="E117" s="455" t="s">
        <v>262</v>
      </c>
      <c r="F117" s="460">
        <v>472.14</v>
      </c>
      <c r="G117" s="455" t="s">
        <v>4249</v>
      </c>
      <c r="H117" s="461" t="s">
        <v>418</v>
      </c>
      <c r="I117" s="461" t="s">
        <v>4250</v>
      </c>
      <c r="J117" s="426" t="s">
        <v>971</v>
      </c>
      <c r="K117" s="425" t="s">
        <v>1188</v>
      </c>
      <c r="L117" s="426" t="s">
        <v>4137</v>
      </c>
      <c r="M117" s="426">
        <v>169724648</v>
      </c>
      <c r="N117" s="427">
        <v>45020</v>
      </c>
      <c r="O117" s="458">
        <f t="shared" si="3"/>
        <v>4</v>
      </c>
      <c r="P117" s="458">
        <f t="shared" si="4"/>
        <v>4</v>
      </c>
      <c r="Q117" s="96" t="str">
        <f t="shared" si="5"/>
        <v>Gastos_com_Pessoal</v>
      </c>
    </row>
    <row r="118" spans="1:17" ht="23.1" hidden="1" customHeight="1" x14ac:dyDescent="0.2">
      <c r="A118" s="450">
        <v>2558</v>
      </c>
      <c r="B118" s="427">
        <v>45021</v>
      </c>
      <c r="C118" s="459">
        <v>45017</v>
      </c>
      <c r="D118" s="455" t="s">
        <v>176</v>
      </c>
      <c r="E118" s="455" t="s">
        <v>280</v>
      </c>
      <c r="F118" s="460">
        <v>1416.47</v>
      </c>
      <c r="G118" s="455" t="s">
        <v>4251</v>
      </c>
      <c r="H118" s="461" t="s">
        <v>418</v>
      </c>
      <c r="I118" s="457" t="s">
        <v>4250</v>
      </c>
      <c r="J118" s="426" t="s">
        <v>971</v>
      </c>
      <c r="K118" s="425" t="s">
        <v>1188</v>
      </c>
      <c r="L118" s="426" t="s">
        <v>4137</v>
      </c>
      <c r="M118" s="426">
        <v>169724648</v>
      </c>
      <c r="N118" s="427">
        <v>45020</v>
      </c>
      <c r="O118" s="458">
        <f t="shared" si="3"/>
        <v>4</v>
      </c>
      <c r="P118" s="458">
        <f t="shared" si="4"/>
        <v>4</v>
      </c>
      <c r="Q118" s="96" t="str">
        <f t="shared" si="5"/>
        <v>Gastos_com_Pessoal</v>
      </c>
    </row>
    <row r="119" spans="1:17" ht="23.1" hidden="1" customHeight="1" x14ac:dyDescent="0.2">
      <c r="A119" s="450">
        <v>2559</v>
      </c>
      <c r="B119" s="427">
        <v>45021</v>
      </c>
      <c r="C119" s="459">
        <v>45017</v>
      </c>
      <c r="D119" s="455" t="s">
        <v>176</v>
      </c>
      <c r="E119" s="455" t="s">
        <v>262</v>
      </c>
      <c r="F119" s="460">
        <v>929.88</v>
      </c>
      <c r="G119" s="455" t="s">
        <v>4252</v>
      </c>
      <c r="H119" s="461" t="s">
        <v>1032</v>
      </c>
      <c r="I119" s="461" t="s">
        <v>4253</v>
      </c>
      <c r="J119" s="426" t="s">
        <v>756</v>
      </c>
      <c r="K119" s="425" t="s">
        <v>1188</v>
      </c>
      <c r="L119" s="426" t="s">
        <v>4137</v>
      </c>
      <c r="M119" s="426">
        <v>169724648</v>
      </c>
      <c r="N119" s="427">
        <v>45020</v>
      </c>
      <c r="O119" s="458">
        <f t="shared" si="3"/>
        <v>4</v>
      </c>
      <c r="P119" s="458">
        <f t="shared" si="4"/>
        <v>4</v>
      </c>
      <c r="Q119" s="96" t="str">
        <f t="shared" si="5"/>
        <v>Gastos_com_Pessoal</v>
      </c>
    </row>
    <row r="120" spans="1:17" ht="23.1" hidden="1" customHeight="1" x14ac:dyDescent="0.2">
      <c r="A120" s="450">
        <v>2560</v>
      </c>
      <c r="B120" s="427">
        <v>45021</v>
      </c>
      <c r="C120" s="459">
        <v>45017</v>
      </c>
      <c r="D120" s="455" t="s">
        <v>176</v>
      </c>
      <c r="E120" s="455" t="s">
        <v>280</v>
      </c>
      <c r="F120" s="460">
        <v>2671.69</v>
      </c>
      <c r="G120" s="455" t="s">
        <v>4254</v>
      </c>
      <c r="H120" s="461" t="s">
        <v>1032</v>
      </c>
      <c r="I120" s="457" t="s">
        <v>4253</v>
      </c>
      <c r="J120" s="426" t="s">
        <v>756</v>
      </c>
      <c r="K120" s="425" t="s">
        <v>1188</v>
      </c>
      <c r="L120" s="426" t="s">
        <v>4137</v>
      </c>
      <c r="M120" s="426">
        <v>169724648</v>
      </c>
      <c r="N120" s="427">
        <v>45020</v>
      </c>
      <c r="O120" s="458">
        <f t="shared" si="3"/>
        <v>4</v>
      </c>
      <c r="P120" s="458">
        <f t="shared" si="4"/>
        <v>4</v>
      </c>
      <c r="Q120" s="96" t="str">
        <f t="shared" si="5"/>
        <v>Gastos_com_Pessoal</v>
      </c>
    </row>
    <row r="121" spans="1:17" ht="23.1" hidden="1" customHeight="1" x14ac:dyDescent="0.2">
      <c r="A121" s="450">
        <v>2561</v>
      </c>
      <c r="B121" s="427">
        <v>45021</v>
      </c>
      <c r="C121" s="459">
        <v>45017</v>
      </c>
      <c r="D121" s="455" t="s">
        <v>176</v>
      </c>
      <c r="E121" s="455" t="s">
        <v>262</v>
      </c>
      <c r="F121" s="460">
        <v>490.06</v>
      </c>
      <c r="G121" s="455" t="s">
        <v>4255</v>
      </c>
      <c r="H121" s="461" t="s">
        <v>419</v>
      </c>
      <c r="I121" s="461" t="s">
        <v>4256</v>
      </c>
      <c r="J121" s="426" t="s">
        <v>813</v>
      </c>
      <c r="K121" s="426" t="s">
        <v>1188</v>
      </c>
      <c r="L121" s="426" t="s">
        <v>4137</v>
      </c>
      <c r="M121" s="426">
        <v>169724648</v>
      </c>
      <c r="N121" s="427">
        <v>45020</v>
      </c>
      <c r="O121" s="458">
        <f t="shared" si="3"/>
        <v>4</v>
      </c>
      <c r="P121" s="458">
        <f t="shared" si="4"/>
        <v>4</v>
      </c>
      <c r="Q121" s="96" t="str">
        <f t="shared" si="5"/>
        <v>Gastos_com_Pessoal</v>
      </c>
    </row>
    <row r="122" spans="1:17" ht="23.1" hidden="1" customHeight="1" x14ac:dyDescent="0.2">
      <c r="A122" s="450">
        <v>2562</v>
      </c>
      <c r="B122" s="427">
        <v>45021</v>
      </c>
      <c r="C122" s="459">
        <v>45017</v>
      </c>
      <c r="D122" s="455" t="s">
        <v>176</v>
      </c>
      <c r="E122" s="455" t="s">
        <v>280</v>
      </c>
      <c r="F122" s="460">
        <v>1470.11</v>
      </c>
      <c r="G122" s="455" t="s">
        <v>4257</v>
      </c>
      <c r="H122" s="461" t="s">
        <v>419</v>
      </c>
      <c r="I122" s="457" t="s">
        <v>4256</v>
      </c>
      <c r="J122" s="425" t="s">
        <v>813</v>
      </c>
      <c r="K122" s="425" t="s">
        <v>1188</v>
      </c>
      <c r="L122" s="426" t="s">
        <v>4137</v>
      </c>
      <c r="M122" s="425">
        <v>169724648</v>
      </c>
      <c r="N122" s="481">
        <v>45020</v>
      </c>
      <c r="O122" s="458">
        <f t="shared" si="3"/>
        <v>4</v>
      </c>
      <c r="P122" s="458">
        <f t="shared" si="4"/>
        <v>4</v>
      </c>
      <c r="Q122" s="96" t="str">
        <f t="shared" si="5"/>
        <v>Gastos_com_Pessoal</v>
      </c>
    </row>
    <row r="123" spans="1:17" ht="23.1" hidden="1" customHeight="1" x14ac:dyDescent="0.2">
      <c r="A123" s="450">
        <v>2563</v>
      </c>
      <c r="B123" s="427">
        <v>45021</v>
      </c>
      <c r="C123" s="459">
        <v>45017</v>
      </c>
      <c r="D123" s="455" t="s">
        <v>176</v>
      </c>
      <c r="E123" s="455" t="s">
        <v>262</v>
      </c>
      <c r="F123" s="460">
        <v>566.86</v>
      </c>
      <c r="G123" s="455" t="s">
        <v>4258</v>
      </c>
      <c r="H123" s="461" t="s">
        <v>414</v>
      </c>
      <c r="I123" s="461" t="s">
        <v>4259</v>
      </c>
      <c r="J123" s="426" t="s">
        <v>925</v>
      </c>
      <c r="K123" s="426" t="s">
        <v>1188</v>
      </c>
      <c r="L123" s="426" t="s">
        <v>4137</v>
      </c>
      <c r="M123" s="426">
        <v>169724648</v>
      </c>
      <c r="N123" s="427">
        <v>45020</v>
      </c>
      <c r="O123" s="458">
        <f t="shared" si="3"/>
        <v>4</v>
      </c>
      <c r="P123" s="458">
        <f t="shared" si="4"/>
        <v>4</v>
      </c>
      <c r="Q123" s="96" t="str">
        <f t="shared" si="5"/>
        <v>Gastos_com_Pessoal</v>
      </c>
    </row>
    <row r="124" spans="1:17" ht="23.1" hidden="1" customHeight="1" x14ac:dyDescent="0.2">
      <c r="A124" s="450">
        <v>2564</v>
      </c>
      <c r="B124" s="427">
        <v>45021</v>
      </c>
      <c r="C124" s="459">
        <v>45017</v>
      </c>
      <c r="D124" s="455" t="s">
        <v>176</v>
      </c>
      <c r="E124" s="455" t="s">
        <v>280</v>
      </c>
      <c r="F124" s="460">
        <v>1673.32</v>
      </c>
      <c r="G124" s="455" t="s">
        <v>4260</v>
      </c>
      <c r="H124" s="461" t="s">
        <v>414</v>
      </c>
      <c r="I124" s="457" t="s">
        <v>4259</v>
      </c>
      <c r="J124" s="426" t="s">
        <v>925</v>
      </c>
      <c r="K124" s="425" t="s">
        <v>1188</v>
      </c>
      <c r="L124" s="426" t="s">
        <v>4137</v>
      </c>
      <c r="M124" s="426">
        <v>169724648</v>
      </c>
      <c r="N124" s="427">
        <v>45020</v>
      </c>
      <c r="O124" s="458">
        <f t="shared" si="3"/>
        <v>4</v>
      </c>
      <c r="P124" s="458">
        <f t="shared" si="4"/>
        <v>4</v>
      </c>
      <c r="Q124" s="96" t="str">
        <f t="shared" si="5"/>
        <v>Gastos_com_Pessoal</v>
      </c>
    </row>
    <row r="125" spans="1:17" ht="23.1" hidden="1" customHeight="1" x14ac:dyDescent="0.2">
      <c r="A125" s="450">
        <v>2565</v>
      </c>
      <c r="B125" s="427">
        <v>45021</v>
      </c>
      <c r="C125" s="459">
        <v>45017</v>
      </c>
      <c r="D125" s="455" t="s">
        <v>176</v>
      </c>
      <c r="E125" s="455" t="s">
        <v>262</v>
      </c>
      <c r="F125" s="460">
        <v>593.54999999999995</v>
      </c>
      <c r="G125" s="455" t="s">
        <v>4261</v>
      </c>
      <c r="H125" s="461" t="s">
        <v>423</v>
      </c>
      <c r="I125" s="461" t="s">
        <v>2374</v>
      </c>
      <c r="J125" s="426" t="s">
        <v>819</v>
      </c>
      <c r="K125" s="426" t="s">
        <v>1188</v>
      </c>
      <c r="L125" s="426" t="s">
        <v>4137</v>
      </c>
      <c r="M125" s="426">
        <v>169724648</v>
      </c>
      <c r="N125" s="427">
        <v>45020</v>
      </c>
      <c r="O125" s="458">
        <f t="shared" si="3"/>
        <v>4</v>
      </c>
      <c r="P125" s="458">
        <f t="shared" si="4"/>
        <v>4</v>
      </c>
      <c r="Q125" s="96" t="str">
        <f t="shared" si="5"/>
        <v>Gastos_com_Pessoal</v>
      </c>
    </row>
    <row r="126" spans="1:17" ht="23.1" hidden="1" customHeight="1" x14ac:dyDescent="0.2">
      <c r="A126" s="450">
        <v>2566</v>
      </c>
      <c r="B126" s="427">
        <v>45021</v>
      </c>
      <c r="C126" s="459">
        <v>45017</v>
      </c>
      <c r="D126" s="455" t="s">
        <v>176</v>
      </c>
      <c r="E126" s="455" t="s">
        <v>280</v>
      </c>
      <c r="F126" s="460">
        <v>1745.27</v>
      </c>
      <c r="G126" s="455" t="s">
        <v>4262</v>
      </c>
      <c r="H126" s="461" t="s">
        <v>423</v>
      </c>
      <c r="I126" s="457" t="s">
        <v>2374</v>
      </c>
      <c r="J126" s="426" t="s">
        <v>819</v>
      </c>
      <c r="K126" s="425" t="s">
        <v>1188</v>
      </c>
      <c r="L126" s="426" t="s">
        <v>4137</v>
      </c>
      <c r="M126" s="426">
        <v>169724648</v>
      </c>
      <c r="N126" s="427">
        <v>45020</v>
      </c>
      <c r="O126" s="458">
        <f t="shared" si="3"/>
        <v>4</v>
      </c>
      <c r="P126" s="458">
        <f t="shared" si="4"/>
        <v>4</v>
      </c>
      <c r="Q126" s="96" t="str">
        <f t="shared" si="5"/>
        <v>Gastos_com_Pessoal</v>
      </c>
    </row>
    <row r="127" spans="1:17" ht="23.1" hidden="1" customHeight="1" x14ac:dyDescent="0.2">
      <c r="A127" s="450">
        <v>2567</v>
      </c>
      <c r="B127" s="427">
        <v>45021</v>
      </c>
      <c r="C127" s="459">
        <v>45017</v>
      </c>
      <c r="D127" s="455" t="s">
        <v>176</v>
      </c>
      <c r="E127" s="455" t="s">
        <v>262</v>
      </c>
      <c r="F127" s="460">
        <v>928.93</v>
      </c>
      <c r="G127" s="455" t="s">
        <v>4263</v>
      </c>
      <c r="H127" s="461" t="s">
        <v>1032</v>
      </c>
      <c r="I127" s="461" t="s">
        <v>4264</v>
      </c>
      <c r="J127" s="426" t="s">
        <v>446</v>
      </c>
      <c r="K127" s="426" t="s">
        <v>1188</v>
      </c>
      <c r="L127" s="426" t="s">
        <v>4137</v>
      </c>
      <c r="M127" s="426">
        <v>169724648</v>
      </c>
      <c r="N127" s="427">
        <v>45020</v>
      </c>
      <c r="O127" s="458">
        <f t="shared" si="3"/>
        <v>4</v>
      </c>
      <c r="P127" s="458">
        <f t="shared" si="4"/>
        <v>4</v>
      </c>
      <c r="Q127" s="96" t="str">
        <f t="shared" si="5"/>
        <v>Gastos_com_Pessoal</v>
      </c>
    </row>
    <row r="128" spans="1:17" ht="23.1" hidden="1" customHeight="1" x14ac:dyDescent="0.2">
      <c r="A128" s="450">
        <v>2568</v>
      </c>
      <c r="B128" s="427">
        <v>45021</v>
      </c>
      <c r="C128" s="459">
        <v>45017</v>
      </c>
      <c r="D128" s="455" t="s">
        <v>176</v>
      </c>
      <c r="E128" s="455" t="s">
        <v>280</v>
      </c>
      <c r="F128" s="460">
        <v>2584.27</v>
      </c>
      <c r="G128" s="455" t="s">
        <v>4265</v>
      </c>
      <c r="H128" s="461" t="s">
        <v>1032</v>
      </c>
      <c r="I128" s="457" t="s">
        <v>4264</v>
      </c>
      <c r="J128" s="426" t="s">
        <v>446</v>
      </c>
      <c r="K128" s="425" t="s">
        <v>1188</v>
      </c>
      <c r="L128" s="426" t="s">
        <v>4137</v>
      </c>
      <c r="M128" s="426">
        <v>169724648</v>
      </c>
      <c r="N128" s="427">
        <v>45020</v>
      </c>
      <c r="O128" s="458">
        <f t="shared" si="3"/>
        <v>4</v>
      </c>
      <c r="P128" s="458">
        <f t="shared" si="4"/>
        <v>4</v>
      </c>
      <c r="Q128" s="96" t="str">
        <f t="shared" si="5"/>
        <v>Gastos_com_Pessoal</v>
      </c>
    </row>
    <row r="129" spans="1:18" ht="23.1" hidden="1" customHeight="1" x14ac:dyDescent="0.2">
      <c r="A129" s="450">
        <v>2569</v>
      </c>
      <c r="B129" s="427">
        <v>45021</v>
      </c>
      <c r="C129" s="459">
        <v>45017</v>
      </c>
      <c r="D129" s="455" t="s">
        <v>176</v>
      </c>
      <c r="E129" s="455" t="s">
        <v>262</v>
      </c>
      <c r="F129" s="460">
        <v>1136.78</v>
      </c>
      <c r="G129" s="455" t="s">
        <v>4266</v>
      </c>
      <c r="H129" s="461" t="s">
        <v>417</v>
      </c>
      <c r="I129" s="461" t="s">
        <v>3680</v>
      </c>
      <c r="J129" s="426" t="s">
        <v>435</v>
      </c>
      <c r="K129" s="426" t="s">
        <v>1188</v>
      </c>
      <c r="L129" s="426" t="s">
        <v>4137</v>
      </c>
      <c r="M129" s="426">
        <v>169724648</v>
      </c>
      <c r="N129" s="427">
        <v>45020</v>
      </c>
      <c r="O129" s="458">
        <f t="shared" si="3"/>
        <v>4</v>
      </c>
      <c r="P129" s="458">
        <f t="shared" si="4"/>
        <v>4</v>
      </c>
      <c r="Q129" s="96" t="str">
        <f t="shared" si="5"/>
        <v>Gastos_com_Pessoal</v>
      </c>
    </row>
    <row r="130" spans="1:18" ht="23.1" hidden="1" customHeight="1" x14ac:dyDescent="0.2">
      <c r="A130" s="450">
        <v>2570</v>
      </c>
      <c r="B130" s="427">
        <v>45021</v>
      </c>
      <c r="C130" s="459">
        <v>45017</v>
      </c>
      <c r="D130" s="455" t="s">
        <v>176</v>
      </c>
      <c r="E130" s="455" t="s">
        <v>280</v>
      </c>
      <c r="F130" s="460">
        <v>3023.31</v>
      </c>
      <c r="G130" s="455" t="s">
        <v>4267</v>
      </c>
      <c r="H130" s="461" t="s">
        <v>417</v>
      </c>
      <c r="I130" s="457" t="s">
        <v>3680</v>
      </c>
      <c r="J130" s="426" t="s">
        <v>435</v>
      </c>
      <c r="K130" s="425" t="s">
        <v>1188</v>
      </c>
      <c r="L130" s="426" t="s">
        <v>4137</v>
      </c>
      <c r="M130" s="426">
        <v>169724648</v>
      </c>
      <c r="N130" s="427">
        <v>45020</v>
      </c>
      <c r="O130" s="458">
        <f t="shared" si="3"/>
        <v>4</v>
      </c>
      <c r="P130" s="458">
        <f t="shared" si="4"/>
        <v>4</v>
      </c>
      <c r="Q130" s="96" t="str">
        <f t="shared" si="5"/>
        <v>Gastos_com_Pessoal</v>
      </c>
    </row>
    <row r="131" spans="1:18" ht="23.1" hidden="1" customHeight="1" x14ac:dyDescent="0.2">
      <c r="A131" s="450">
        <v>2571</v>
      </c>
      <c r="B131" s="427">
        <v>45021</v>
      </c>
      <c r="C131" s="459">
        <v>45017</v>
      </c>
      <c r="D131" s="455" t="s">
        <v>176</v>
      </c>
      <c r="E131" s="455" t="s">
        <v>262</v>
      </c>
      <c r="F131" s="460">
        <v>1037.3699999999999</v>
      </c>
      <c r="G131" s="455" t="s">
        <v>4268</v>
      </c>
      <c r="H131" s="461" t="s">
        <v>1032</v>
      </c>
      <c r="I131" s="461" t="s">
        <v>4269</v>
      </c>
      <c r="J131" s="426" t="s">
        <v>579</v>
      </c>
      <c r="K131" s="426" t="s">
        <v>1188</v>
      </c>
      <c r="L131" s="426" t="s">
        <v>4137</v>
      </c>
      <c r="M131" s="426">
        <v>169724648</v>
      </c>
      <c r="N131" s="427">
        <v>45020</v>
      </c>
      <c r="O131" s="458">
        <f t="shared" si="3"/>
        <v>4</v>
      </c>
      <c r="P131" s="458">
        <f t="shared" si="4"/>
        <v>4</v>
      </c>
      <c r="Q131" s="96" t="str">
        <f t="shared" si="5"/>
        <v>Gastos_com_Pessoal</v>
      </c>
    </row>
    <row r="132" spans="1:18" ht="23.1" hidden="1" customHeight="1" x14ac:dyDescent="0.2">
      <c r="A132" s="450">
        <v>2572</v>
      </c>
      <c r="B132" s="427">
        <v>45021</v>
      </c>
      <c r="C132" s="459">
        <v>45017</v>
      </c>
      <c r="D132" s="455" t="s">
        <v>176</v>
      </c>
      <c r="E132" s="455" t="s">
        <v>280</v>
      </c>
      <c r="F132" s="460">
        <v>2814.6</v>
      </c>
      <c r="G132" s="455" t="s">
        <v>4270</v>
      </c>
      <c r="H132" s="461" t="s">
        <v>1032</v>
      </c>
      <c r="I132" s="457" t="s">
        <v>4269</v>
      </c>
      <c r="J132" s="426" t="s">
        <v>579</v>
      </c>
      <c r="K132" s="425" t="s">
        <v>1188</v>
      </c>
      <c r="L132" s="426" t="s">
        <v>4137</v>
      </c>
      <c r="M132" s="426">
        <v>169724648</v>
      </c>
      <c r="N132" s="427">
        <v>45020</v>
      </c>
      <c r="O132" s="458">
        <f t="shared" si="3"/>
        <v>4</v>
      </c>
      <c r="P132" s="458">
        <f t="shared" si="4"/>
        <v>4</v>
      </c>
      <c r="Q132" s="96" t="str">
        <f t="shared" si="5"/>
        <v>Gastos_com_Pessoal</v>
      </c>
    </row>
    <row r="133" spans="1:18" ht="23.1" hidden="1" customHeight="1" x14ac:dyDescent="0.2">
      <c r="A133" s="450">
        <v>2573</v>
      </c>
      <c r="B133" s="427">
        <v>45021</v>
      </c>
      <c r="C133" s="459">
        <v>45017</v>
      </c>
      <c r="D133" s="455" t="s">
        <v>176</v>
      </c>
      <c r="E133" s="455" t="s">
        <v>262</v>
      </c>
      <c r="F133" s="460">
        <v>1040.6199999999999</v>
      </c>
      <c r="G133" s="455" t="s">
        <v>4271</v>
      </c>
      <c r="H133" s="461" t="s">
        <v>414</v>
      </c>
      <c r="I133" s="461" t="s">
        <v>4272</v>
      </c>
      <c r="J133" s="426" t="s">
        <v>564</v>
      </c>
      <c r="K133" s="426" t="s">
        <v>1188</v>
      </c>
      <c r="L133" s="426" t="s">
        <v>4137</v>
      </c>
      <c r="M133" s="426">
        <v>169724648</v>
      </c>
      <c r="N133" s="427">
        <v>45020</v>
      </c>
      <c r="O133" s="458">
        <f t="shared" ref="O133:O196" si="6">IF(B133=0,0,IF(YEAR(B133)=$P$1,MONTH(B133)-$O$1+1,(YEAR(B133)-$P$1)*12-$O$1+1+MONTH(B133)))</f>
        <v>4</v>
      </c>
      <c r="P133" s="458">
        <f t="shared" ref="P133:P196" si="7">IF(C133=0,0,IF(YEAR(C133)=$P$1,MONTH(C133)-$O$1+1,(YEAR(C133)-$P$1)*12-$O$1+1+MONTH(C133)))</f>
        <v>4</v>
      </c>
      <c r="Q133" s="96" t="str">
        <f t="shared" ref="Q133:Q196" si="8">SUBSTITUTE(D133," ","_")</f>
        <v>Gastos_com_Pessoal</v>
      </c>
    </row>
    <row r="134" spans="1:18" ht="23.1" hidden="1" customHeight="1" x14ac:dyDescent="0.2">
      <c r="A134" s="450">
        <v>2574</v>
      </c>
      <c r="B134" s="427">
        <v>45021</v>
      </c>
      <c r="C134" s="459">
        <v>45017</v>
      </c>
      <c r="D134" s="455" t="s">
        <v>176</v>
      </c>
      <c r="E134" s="455" t="s">
        <v>280</v>
      </c>
      <c r="F134" s="460">
        <v>2821.37</v>
      </c>
      <c r="G134" s="455" t="s">
        <v>4273</v>
      </c>
      <c r="H134" s="461" t="s">
        <v>414</v>
      </c>
      <c r="I134" s="457" t="s">
        <v>4272</v>
      </c>
      <c r="J134" s="426" t="s">
        <v>564</v>
      </c>
      <c r="K134" s="425" t="s">
        <v>1188</v>
      </c>
      <c r="L134" s="426" t="s">
        <v>4137</v>
      </c>
      <c r="M134" s="426">
        <v>169724648</v>
      </c>
      <c r="N134" s="427">
        <v>45020</v>
      </c>
      <c r="O134" s="458">
        <f t="shared" si="6"/>
        <v>4</v>
      </c>
      <c r="P134" s="458">
        <f t="shared" si="7"/>
        <v>4</v>
      </c>
      <c r="Q134" s="96" t="str">
        <f t="shared" si="8"/>
        <v>Gastos_com_Pessoal</v>
      </c>
    </row>
    <row r="135" spans="1:18" ht="23.1" hidden="1" customHeight="1" x14ac:dyDescent="0.2">
      <c r="A135" s="450">
        <v>2575</v>
      </c>
      <c r="B135" s="427">
        <v>45021</v>
      </c>
      <c r="C135" s="459">
        <v>45017</v>
      </c>
      <c r="D135" s="455" t="s">
        <v>176</v>
      </c>
      <c r="E135" s="455" t="s">
        <v>262</v>
      </c>
      <c r="F135" s="460">
        <v>905.21</v>
      </c>
      <c r="G135" s="455" t="s">
        <v>4274</v>
      </c>
      <c r="H135" s="461" t="s">
        <v>414</v>
      </c>
      <c r="I135" s="461" t="s">
        <v>2082</v>
      </c>
      <c r="J135" s="426" t="s">
        <v>987</v>
      </c>
      <c r="K135" s="426" t="s">
        <v>1188</v>
      </c>
      <c r="L135" s="426" t="s">
        <v>4137</v>
      </c>
      <c r="M135" s="426">
        <v>169724648</v>
      </c>
      <c r="N135" s="427">
        <v>45020</v>
      </c>
      <c r="O135" s="458">
        <f t="shared" si="6"/>
        <v>4</v>
      </c>
      <c r="P135" s="458">
        <f t="shared" si="7"/>
        <v>4</v>
      </c>
      <c r="Q135" s="96" t="str">
        <f t="shared" si="8"/>
        <v>Gastos_com_Pessoal</v>
      </c>
    </row>
    <row r="136" spans="1:18" ht="23.1" hidden="1" customHeight="1" x14ac:dyDescent="0.2">
      <c r="A136" s="450">
        <v>2576</v>
      </c>
      <c r="B136" s="427">
        <v>45021</v>
      </c>
      <c r="C136" s="459">
        <v>45017</v>
      </c>
      <c r="D136" s="455" t="s">
        <v>176</v>
      </c>
      <c r="E136" s="455" t="s">
        <v>280</v>
      </c>
      <c r="F136" s="460">
        <v>2527.19</v>
      </c>
      <c r="G136" s="455" t="s">
        <v>4275</v>
      </c>
      <c r="H136" s="461" t="s">
        <v>414</v>
      </c>
      <c r="I136" s="457" t="s">
        <v>2082</v>
      </c>
      <c r="J136" s="426" t="s">
        <v>987</v>
      </c>
      <c r="K136" s="425" t="s">
        <v>1188</v>
      </c>
      <c r="L136" s="426" t="s">
        <v>4137</v>
      </c>
      <c r="M136" s="426">
        <v>169724648</v>
      </c>
      <c r="N136" s="427">
        <v>45020</v>
      </c>
      <c r="O136" s="458">
        <f t="shared" si="6"/>
        <v>4</v>
      </c>
      <c r="P136" s="458">
        <f t="shared" si="7"/>
        <v>4</v>
      </c>
      <c r="Q136" s="96" t="str">
        <f t="shared" si="8"/>
        <v>Gastos_com_Pessoal</v>
      </c>
    </row>
    <row r="137" spans="1:18" ht="23.1" hidden="1" customHeight="1" x14ac:dyDescent="0.2">
      <c r="A137" s="450">
        <v>2577</v>
      </c>
      <c r="B137" s="427">
        <v>45021</v>
      </c>
      <c r="C137" s="459">
        <v>45017</v>
      </c>
      <c r="D137" s="455" t="s">
        <v>176</v>
      </c>
      <c r="E137" s="455" t="s">
        <v>262</v>
      </c>
      <c r="F137" s="460">
        <v>629.1</v>
      </c>
      <c r="G137" s="455" t="s">
        <v>4276</v>
      </c>
      <c r="H137" s="461" t="s">
        <v>302</v>
      </c>
      <c r="I137" s="461" t="s">
        <v>4277</v>
      </c>
      <c r="J137" s="426" t="s">
        <v>620</v>
      </c>
      <c r="K137" s="426" t="s">
        <v>1188</v>
      </c>
      <c r="L137" s="426" t="s">
        <v>4137</v>
      </c>
      <c r="M137" s="426">
        <v>169724648</v>
      </c>
      <c r="N137" s="427">
        <v>45020</v>
      </c>
      <c r="O137" s="458">
        <f t="shared" si="6"/>
        <v>4</v>
      </c>
      <c r="P137" s="458">
        <f t="shared" si="7"/>
        <v>4</v>
      </c>
      <c r="Q137" s="96" t="str">
        <f t="shared" si="8"/>
        <v>Gastos_com_Pessoal</v>
      </c>
    </row>
    <row r="138" spans="1:18" ht="23.1" hidden="1" customHeight="1" x14ac:dyDescent="0.2">
      <c r="A138" s="450">
        <v>2578</v>
      </c>
      <c r="B138" s="427">
        <v>45021</v>
      </c>
      <c r="C138" s="459">
        <v>45017</v>
      </c>
      <c r="D138" s="455" t="s">
        <v>176</v>
      </c>
      <c r="E138" s="455" t="s">
        <v>280</v>
      </c>
      <c r="F138" s="460">
        <v>1841.26</v>
      </c>
      <c r="G138" s="455" t="s">
        <v>4278</v>
      </c>
      <c r="H138" s="461" t="s">
        <v>302</v>
      </c>
      <c r="I138" s="457" t="s">
        <v>4277</v>
      </c>
      <c r="J138" s="426" t="s">
        <v>620</v>
      </c>
      <c r="K138" s="425" t="s">
        <v>1188</v>
      </c>
      <c r="L138" s="426" t="s">
        <v>4137</v>
      </c>
      <c r="M138" s="426">
        <v>169724648</v>
      </c>
      <c r="N138" s="427">
        <v>45020</v>
      </c>
      <c r="O138" s="458">
        <f t="shared" si="6"/>
        <v>4</v>
      </c>
      <c r="P138" s="458">
        <f t="shared" si="7"/>
        <v>4</v>
      </c>
      <c r="Q138" s="96" t="str">
        <f t="shared" si="8"/>
        <v>Gastos_com_Pessoal</v>
      </c>
    </row>
    <row r="139" spans="1:18" ht="23.1" hidden="1" customHeight="1" x14ac:dyDescent="0.2">
      <c r="A139" s="450">
        <v>2579</v>
      </c>
      <c r="B139" s="427">
        <v>45021</v>
      </c>
      <c r="C139" s="459">
        <v>45017</v>
      </c>
      <c r="D139" s="455" t="s">
        <v>176</v>
      </c>
      <c r="E139" s="455" t="s">
        <v>262</v>
      </c>
      <c r="F139" s="460">
        <v>905.82</v>
      </c>
      <c r="G139" s="455" t="s">
        <v>4279</v>
      </c>
      <c r="H139" s="461" t="s">
        <v>414</v>
      </c>
      <c r="I139" s="461" t="s">
        <v>4280</v>
      </c>
      <c r="J139" s="426" t="s">
        <v>688</v>
      </c>
      <c r="K139" s="426" t="s">
        <v>1188</v>
      </c>
      <c r="L139" s="426" t="s">
        <v>4137</v>
      </c>
      <c r="M139" s="426">
        <v>169724648</v>
      </c>
      <c r="N139" s="427">
        <v>45020</v>
      </c>
      <c r="O139" s="458">
        <f t="shared" si="6"/>
        <v>4</v>
      </c>
      <c r="P139" s="458">
        <f t="shared" si="7"/>
        <v>4</v>
      </c>
      <c r="Q139" s="96" t="str">
        <f t="shared" si="8"/>
        <v>Gastos_com_Pessoal</v>
      </c>
    </row>
    <row r="140" spans="1:18" ht="23.1" hidden="1" customHeight="1" x14ac:dyDescent="0.2">
      <c r="A140" s="450">
        <v>2580</v>
      </c>
      <c r="B140" s="427">
        <v>45021</v>
      </c>
      <c r="C140" s="459">
        <v>45017</v>
      </c>
      <c r="D140" s="455" t="s">
        <v>176</v>
      </c>
      <c r="E140" s="455" t="s">
        <v>280</v>
      </c>
      <c r="F140" s="460">
        <v>2528.9</v>
      </c>
      <c r="G140" s="455" t="s">
        <v>4281</v>
      </c>
      <c r="H140" s="461" t="s">
        <v>414</v>
      </c>
      <c r="I140" s="457" t="s">
        <v>4280</v>
      </c>
      <c r="J140" s="426" t="s">
        <v>688</v>
      </c>
      <c r="K140" s="425" t="s">
        <v>1188</v>
      </c>
      <c r="L140" s="426" t="s">
        <v>4137</v>
      </c>
      <c r="M140" s="426">
        <v>169724648</v>
      </c>
      <c r="N140" s="427">
        <v>45020</v>
      </c>
      <c r="O140" s="458">
        <f t="shared" si="6"/>
        <v>4</v>
      </c>
      <c r="P140" s="458">
        <f t="shared" si="7"/>
        <v>4</v>
      </c>
      <c r="Q140" s="96" t="str">
        <f t="shared" si="8"/>
        <v>Gastos_com_Pessoal</v>
      </c>
    </row>
    <row r="141" spans="1:18" ht="23.1" hidden="1" customHeight="1" x14ac:dyDescent="0.2">
      <c r="A141" s="450">
        <v>2581</v>
      </c>
      <c r="B141" s="427">
        <v>45021</v>
      </c>
      <c r="C141" s="459">
        <v>45017</v>
      </c>
      <c r="D141" s="455" t="s">
        <v>176</v>
      </c>
      <c r="E141" s="455" t="s">
        <v>262</v>
      </c>
      <c r="F141" s="460">
        <v>999.45</v>
      </c>
      <c r="G141" s="455" t="s">
        <v>4282</v>
      </c>
      <c r="H141" s="461" t="s">
        <v>416</v>
      </c>
      <c r="I141" s="461" t="s">
        <v>4283</v>
      </c>
      <c r="J141" s="426" t="s">
        <v>603</v>
      </c>
      <c r="K141" s="425" t="s">
        <v>1188</v>
      </c>
      <c r="L141" s="426" t="s">
        <v>4137</v>
      </c>
      <c r="M141" s="426">
        <v>169724648</v>
      </c>
      <c r="N141" s="427">
        <v>45020</v>
      </c>
      <c r="O141" s="458">
        <f t="shared" si="6"/>
        <v>4</v>
      </c>
      <c r="P141" s="458">
        <f t="shared" si="7"/>
        <v>4</v>
      </c>
      <c r="Q141" s="96" t="str">
        <f t="shared" si="8"/>
        <v>Gastos_com_Pessoal</v>
      </c>
    </row>
    <row r="142" spans="1:18" ht="23.1" hidden="1" customHeight="1" x14ac:dyDescent="0.2">
      <c r="A142" s="450">
        <v>2582</v>
      </c>
      <c r="B142" s="427">
        <v>45021</v>
      </c>
      <c r="C142" s="459">
        <v>45017</v>
      </c>
      <c r="D142" s="455" t="s">
        <v>176</v>
      </c>
      <c r="E142" s="455" t="s">
        <v>280</v>
      </c>
      <c r="F142" s="460">
        <v>2734.94</v>
      </c>
      <c r="G142" s="455" t="s">
        <v>4284</v>
      </c>
      <c r="H142" s="461" t="s">
        <v>416</v>
      </c>
      <c r="I142" s="457" t="s">
        <v>4283</v>
      </c>
      <c r="J142" s="426" t="s">
        <v>603</v>
      </c>
      <c r="K142" s="425" t="s">
        <v>1188</v>
      </c>
      <c r="L142" s="426" t="s">
        <v>4137</v>
      </c>
      <c r="M142" s="426">
        <v>169724648</v>
      </c>
      <c r="N142" s="427">
        <v>45020</v>
      </c>
      <c r="O142" s="458">
        <f t="shared" si="6"/>
        <v>4</v>
      </c>
      <c r="P142" s="458">
        <f t="shared" si="7"/>
        <v>4</v>
      </c>
      <c r="Q142" s="96" t="str">
        <f t="shared" si="8"/>
        <v>Gastos_com_Pessoal</v>
      </c>
    </row>
    <row r="143" spans="1:18" ht="23.1" hidden="1" customHeight="1" x14ac:dyDescent="0.2">
      <c r="A143" s="450">
        <v>2583</v>
      </c>
      <c r="B143" s="427">
        <v>45021</v>
      </c>
      <c r="C143" s="459">
        <v>45017</v>
      </c>
      <c r="D143" s="455" t="s">
        <v>176</v>
      </c>
      <c r="E143" s="455" t="s">
        <v>262</v>
      </c>
      <c r="F143" s="460">
        <v>508.56</v>
      </c>
      <c r="G143" s="455" t="s">
        <v>4285</v>
      </c>
      <c r="H143" s="461" t="s">
        <v>414</v>
      </c>
      <c r="I143" s="461" t="s">
        <v>4286</v>
      </c>
      <c r="J143" s="426" t="s">
        <v>598</v>
      </c>
      <c r="K143" s="426" t="s">
        <v>1188</v>
      </c>
      <c r="L143" s="426" t="s">
        <v>4137</v>
      </c>
      <c r="M143" s="426">
        <v>169724648</v>
      </c>
      <c r="N143" s="427">
        <v>45020</v>
      </c>
      <c r="O143" s="458">
        <f t="shared" si="6"/>
        <v>4</v>
      </c>
      <c r="P143" s="458">
        <f t="shared" si="7"/>
        <v>4</v>
      </c>
      <c r="Q143" s="96" t="str">
        <f t="shared" si="8"/>
        <v>Gastos_com_Pessoal</v>
      </c>
    </row>
    <row r="144" spans="1:18" ht="23.1" hidden="1" customHeight="1" x14ac:dyDescent="0.2">
      <c r="A144" s="450">
        <v>2584</v>
      </c>
      <c r="B144" s="463">
        <v>45021</v>
      </c>
      <c r="C144" s="464">
        <v>45017</v>
      </c>
      <c r="D144" s="455" t="s">
        <v>176</v>
      </c>
      <c r="E144" s="455" t="s">
        <v>280</v>
      </c>
      <c r="F144" s="454">
        <v>1525.77</v>
      </c>
      <c r="G144" s="455" t="s">
        <v>4287</v>
      </c>
      <c r="H144" s="455" t="s">
        <v>414</v>
      </c>
      <c r="I144" s="599" t="s">
        <v>4286</v>
      </c>
      <c r="J144" s="465" t="s">
        <v>598</v>
      </c>
      <c r="K144" s="425" t="s">
        <v>1188</v>
      </c>
      <c r="L144" s="426" t="s">
        <v>4137</v>
      </c>
      <c r="M144" s="465">
        <v>169724648</v>
      </c>
      <c r="N144" s="463">
        <v>45020</v>
      </c>
      <c r="O144" s="458">
        <f t="shared" si="6"/>
        <v>4</v>
      </c>
      <c r="P144" s="458">
        <f t="shared" si="7"/>
        <v>4</v>
      </c>
      <c r="Q144" s="96" t="str">
        <f t="shared" si="8"/>
        <v>Gastos_com_Pessoal</v>
      </c>
      <c r="R144" s="411"/>
    </row>
    <row r="145" spans="1:17" ht="23.1" hidden="1" customHeight="1" x14ac:dyDescent="0.2">
      <c r="A145" s="450">
        <v>2585</v>
      </c>
      <c r="B145" s="427">
        <v>45021</v>
      </c>
      <c r="C145" s="459">
        <v>45017</v>
      </c>
      <c r="D145" s="455" t="s">
        <v>176</v>
      </c>
      <c r="E145" s="455" t="s">
        <v>261</v>
      </c>
      <c r="F145" s="454">
        <v>817.01</v>
      </c>
      <c r="G145" s="455" t="s">
        <v>1207</v>
      </c>
      <c r="H145" s="461" t="s">
        <v>422</v>
      </c>
      <c r="I145" s="457" t="s">
        <v>4288</v>
      </c>
      <c r="J145" s="426" t="s">
        <v>4289</v>
      </c>
      <c r="K145" s="425" t="s">
        <v>1188</v>
      </c>
      <c r="L145" s="426" t="s">
        <v>4137</v>
      </c>
      <c r="M145" s="426">
        <v>169724648</v>
      </c>
      <c r="N145" s="427">
        <v>45020</v>
      </c>
      <c r="O145" s="458">
        <f t="shared" si="6"/>
        <v>4</v>
      </c>
      <c r="P145" s="458">
        <f t="shared" si="7"/>
        <v>4</v>
      </c>
      <c r="Q145" s="96" t="str">
        <f t="shared" si="8"/>
        <v>Gastos_com_Pessoal</v>
      </c>
    </row>
    <row r="146" spans="1:17" ht="23.1" hidden="1" customHeight="1" x14ac:dyDescent="0.2">
      <c r="A146" s="450">
        <v>2586</v>
      </c>
      <c r="B146" s="427">
        <v>45021</v>
      </c>
      <c r="C146" s="459">
        <v>45017</v>
      </c>
      <c r="D146" s="455" t="s">
        <v>176</v>
      </c>
      <c r="E146" s="455" t="s">
        <v>280</v>
      </c>
      <c r="F146" s="460">
        <v>1717.94</v>
      </c>
      <c r="G146" s="455" t="s">
        <v>1209</v>
      </c>
      <c r="H146" s="461" t="s">
        <v>422</v>
      </c>
      <c r="I146" s="457" t="s">
        <v>4288</v>
      </c>
      <c r="J146" s="426" t="s">
        <v>4289</v>
      </c>
      <c r="K146" s="425" t="s">
        <v>1188</v>
      </c>
      <c r="L146" s="426" t="s">
        <v>4137</v>
      </c>
      <c r="M146" s="426">
        <v>169724648</v>
      </c>
      <c r="N146" s="427">
        <v>45020</v>
      </c>
      <c r="O146" s="458">
        <f t="shared" si="6"/>
        <v>4</v>
      </c>
      <c r="P146" s="458">
        <f t="shared" si="7"/>
        <v>4</v>
      </c>
      <c r="Q146" s="96" t="str">
        <f t="shared" si="8"/>
        <v>Gastos_com_Pessoal</v>
      </c>
    </row>
    <row r="147" spans="1:17" ht="25.5" hidden="1" x14ac:dyDescent="0.2">
      <c r="A147" s="450">
        <v>2587</v>
      </c>
      <c r="B147" s="427">
        <v>45021</v>
      </c>
      <c r="C147" s="459">
        <v>45017</v>
      </c>
      <c r="D147" s="455" t="s">
        <v>176</v>
      </c>
      <c r="E147" s="455" t="s">
        <v>262</v>
      </c>
      <c r="F147" s="460">
        <v>572.65</v>
      </c>
      <c r="G147" s="455" t="s">
        <v>1210</v>
      </c>
      <c r="H147" s="461" t="s">
        <v>422</v>
      </c>
      <c r="I147" s="461" t="s">
        <v>4288</v>
      </c>
      <c r="J147" s="426" t="s">
        <v>4289</v>
      </c>
      <c r="K147" s="426" t="s">
        <v>1188</v>
      </c>
      <c r="L147" s="426" t="s">
        <v>4137</v>
      </c>
      <c r="M147" s="426">
        <v>169724648</v>
      </c>
      <c r="N147" s="427">
        <v>45020</v>
      </c>
      <c r="O147" s="458">
        <f t="shared" si="6"/>
        <v>4</v>
      </c>
      <c r="P147" s="458">
        <f t="shared" si="7"/>
        <v>4</v>
      </c>
      <c r="Q147" s="96" t="str">
        <f t="shared" si="8"/>
        <v>Gastos_com_Pessoal</v>
      </c>
    </row>
    <row r="148" spans="1:17" ht="36" hidden="1" x14ac:dyDescent="0.2">
      <c r="A148" s="450">
        <v>2588</v>
      </c>
      <c r="B148" s="427">
        <v>45021</v>
      </c>
      <c r="C148" s="459">
        <v>45017</v>
      </c>
      <c r="D148" s="455" t="s">
        <v>176</v>
      </c>
      <c r="E148" s="455" t="s">
        <v>169</v>
      </c>
      <c r="F148" s="460">
        <v>69.84</v>
      </c>
      <c r="G148" s="455" t="s">
        <v>1211</v>
      </c>
      <c r="H148" s="461" t="s">
        <v>422</v>
      </c>
      <c r="I148" s="461" t="s">
        <v>4288</v>
      </c>
      <c r="J148" s="426" t="s">
        <v>4289</v>
      </c>
      <c r="K148" s="426" t="s">
        <v>1188</v>
      </c>
      <c r="L148" s="426" t="s">
        <v>4137</v>
      </c>
      <c r="M148" s="426">
        <v>169724648</v>
      </c>
      <c r="N148" s="427">
        <v>45020</v>
      </c>
      <c r="O148" s="458">
        <f t="shared" si="6"/>
        <v>4</v>
      </c>
      <c r="P148" s="458">
        <f t="shared" si="7"/>
        <v>4</v>
      </c>
      <c r="Q148" s="96" t="str">
        <f t="shared" si="8"/>
        <v>Gastos_com_Pessoal</v>
      </c>
    </row>
    <row r="149" spans="1:17" ht="23.1" hidden="1" customHeight="1" x14ac:dyDescent="0.2">
      <c r="A149" s="450">
        <v>2589</v>
      </c>
      <c r="B149" s="427">
        <v>45021</v>
      </c>
      <c r="C149" s="459">
        <v>45017</v>
      </c>
      <c r="D149" s="455" t="s">
        <v>176</v>
      </c>
      <c r="E149" s="455" t="s">
        <v>261</v>
      </c>
      <c r="F149" s="460">
        <v>1011.79</v>
      </c>
      <c r="G149" s="455" t="s">
        <v>1207</v>
      </c>
      <c r="H149" s="461" t="s">
        <v>414</v>
      </c>
      <c r="I149" s="457" t="s">
        <v>4290</v>
      </c>
      <c r="J149" s="426" t="s">
        <v>477</v>
      </c>
      <c r="K149" s="425" t="s">
        <v>1188</v>
      </c>
      <c r="L149" s="426" t="s">
        <v>4137</v>
      </c>
      <c r="M149" s="426">
        <v>169724648</v>
      </c>
      <c r="N149" s="427">
        <v>45020</v>
      </c>
      <c r="O149" s="458">
        <f t="shared" si="6"/>
        <v>4</v>
      </c>
      <c r="P149" s="458">
        <f t="shared" si="7"/>
        <v>4</v>
      </c>
      <c r="Q149" s="96" t="str">
        <f t="shared" si="8"/>
        <v>Gastos_com_Pessoal</v>
      </c>
    </row>
    <row r="150" spans="1:17" ht="23.1" hidden="1" customHeight="1" x14ac:dyDescent="0.2">
      <c r="A150" s="450">
        <v>2590</v>
      </c>
      <c r="B150" s="427">
        <v>45021</v>
      </c>
      <c r="C150" s="459">
        <v>45017</v>
      </c>
      <c r="D150" s="455" t="s">
        <v>176</v>
      </c>
      <c r="E150" s="455" t="s">
        <v>280</v>
      </c>
      <c r="F150" s="460">
        <v>2023.58</v>
      </c>
      <c r="G150" s="455" t="s">
        <v>1209</v>
      </c>
      <c r="H150" s="461" t="s">
        <v>414</v>
      </c>
      <c r="I150" s="457" t="s">
        <v>4290</v>
      </c>
      <c r="J150" s="426" t="s">
        <v>477</v>
      </c>
      <c r="K150" s="425" t="s">
        <v>1188</v>
      </c>
      <c r="L150" s="426" t="s">
        <v>4137</v>
      </c>
      <c r="M150" s="426">
        <v>169724648</v>
      </c>
      <c r="N150" s="427">
        <v>45020</v>
      </c>
      <c r="O150" s="458">
        <f t="shared" si="6"/>
        <v>4</v>
      </c>
      <c r="P150" s="458">
        <f t="shared" si="7"/>
        <v>4</v>
      </c>
      <c r="Q150" s="96" t="str">
        <f t="shared" si="8"/>
        <v>Gastos_com_Pessoal</v>
      </c>
    </row>
    <row r="151" spans="1:17" ht="23.1" hidden="1" customHeight="1" x14ac:dyDescent="0.2">
      <c r="A151" s="450">
        <v>2591</v>
      </c>
      <c r="B151" s="427">
        <v>45021</v>
      </c>
      <c r="C151" s="459">
        <v>45017</v>
      </c>
      <c r="D151" s="455" t="s">
        <v>176</v>
      </c>
      <c r="E151" s="455" t="s">
        <v>262</v>
      </c>
      <c r="F151" s="460">
        <v>674.53</v>
      </c>
      <c r="G151" s="455" t="s">
        <v>1210</v>
      </c>
      <c r="H151" s="461" t="s">
        <v>414</v>
      </c>
      <c r="I151" s="461" t="s">
        <v>4290</v>
      </c>
      <c r="J151" s="426" t="s">
        <v>477</v>
      </c>
      <c r="K151" s="426" t="s">
        <v>1188</v>
      </c>
      <c r="L151" s="426" t="s">
        <v>4137</v>
      </c>
      <c r="M151" s="426">
        <v>169724648</v>
      </c>
      <c r="N151" s="427">
        <v>45020</v>
      </c>
      <c r="O151" s="458">
        <f t="shared" si="6"/>
        <v>4</v>
      </c>
      <c r="P151" s="458">
        <f t="shared" si="7"/>
        <v>4</v>
      </c>
      <c r="Q151" s="96" t="str">
        <f t="shared" si="8"/>
        <v>Gastos_com_Pessoal</v>
      </c>
    </row>
    <row r="152" spans="1:17" ht="36" hidden="1" x14ac:dyDescent="0.2">
      <c r="A152" s="450">
        <v>2592</v>
      </c>
      <c r="B152" s="427">
        <v>45021</v>
      </c>
      <c r="C152" s="459">
        <v>45017</v>
      </c>
      <c r="D152" s="455" t="s">
        <v>176</v>
      </c>
      <c r="E152" s="455" t="s">
        <v>169</v>
      </c>
      <c r="F152" s="460">
        <v>3528</v>
      </c>
      <c r="G152" s="455" t="s">
        <v>1211</v>
      </c>
      <c r="H152" s="461" t="s">
        <v>414</v>
      </c>
      <c r="I152" s="461" t="s">
        <v>4290</v>
      </c>
      <c r="J152" s="426" t="s">
        <v>477</v>
      </c>
      <c r="K152" s="426" t="s">
        <v>1188</v>
      </c>
      <c r="L152" s="426" t="s">
        <v>4137</v>
      </c>
      <c r="M152" s="426">
        <v>169724648</v>
      </c>
      <c r="N152" s="427">
        <v>45020</v>
      </c>
      <c r="O152" s="458">
        <f t="shared" si="6"/>
        <v>4</v>
      </c>
      <c r="P152" s="458">
        <f t="shared" si="7"/>
        <v>4</v>
      </c>
      <c r="Q152" s="96" t="str">
        <f t="shared" si="8"/>
        <v>Gastos_com_Pessoal</v>
      </c>
    </row>
    <row r="153" spans="1:17" ht="23.1" hidden="1" customHeight="1" x14ac:dyDescent="0.2">
      <c r="A153" s="450">
        <v>2593</v>
      </c>
      <c r="B153" s="427">
        <v>45021</v>
      </c>
      <c r="C153" s="459">
        <v>45017</v>
      </c>
      <c r="D153" s="455" t="s">
        <v>264</v>
      </c>
      <c r="E153" s="455" t="s">
        <v>293</v>
      </c>
      <c r="F153" s="460">
        <v>120</v>
      </c>
      <c r="G153" s="455" t="s">
        <v>4291</v>
      </c>
      <c r="H153" s="461" t="s">
        <v>419</v>
      </c>
      <c r="I153" s="461" t="s">
        <v>4292</v>
      </c>
      <c r="J153" s="426" t="s">
        <v>495</v>
      </c>
      <c r="K153" s="426" t="s">
        <v>1188</v>
      </c>
      <c r="L153" s="426" t="s">
        <v>4137</v>
      </c>
      <c r="M153" s="426">
        <v>169724648</v>
      </c>
      <c r="N153" s="427">
        <v>45020</v>
      </c>
      <c r="O153" s="458">
        <f t="shared" si="6"/>
        <v>4</v>
      </c>
      <c r="P153" s="458">
        <f t="shared" si="7"/>
        <v>4</v>
      </c>
      <c r="Q153" s="96" t="str">
        <f t="shared" si="8"/>
        <v>Gastos_Gerais</v>
      </c>
    </row>
    <row r="154" spans="1:17" ht="23.1" hidden="1" customHeight="1" x14ac:dyDescent="0.2">
      <c r="A154" s="450">
        <v>2594</v>
      </c>
      <c r="B154" s="427">
        <v>45021</v>
      </c>
      <c r="C154" s="459">
        <v>45017</v>
      </c>
      <c r="D154" s="455" t="s">
        <v>264</v>
      </c>
      <c r="E154" s="455" t="s">
        <v>293</v>
      </c>
      <c r="F154" s="460">
        <v>120</v>
      </c>
      <c r="G154" s="455" t="s">
        <v>4293</v>
      </c>
      <c r="H154" s="461" t="s">
        <v>419</v>
      </c>
      <c r="I154" s="461" t="s">
        <v>4294</v>
      </c>
      <c r="J154" s="426" t="s">
        <v>484</v>
      </c>
      <c r="K154" s="426" t="s">
        <v>1188</v>
      </c>
      <c r="L154" s="426" t="s">
        <v>4137</v>
      </c>
      <c r="M154" s="426">
        <v>169724648</v>
      </c>
      <c r="N154" s="427">
        <v>45020</v>
      </c>
      <c r="O154" s="458">
        <f t="shared" si="6"/>
        <v>4</v>
      </c>
      <c r="P154" s="458">
        <f t="shared" si="7"/>
        <v>4</v>
      </c>
      <c r="Q154" s="96" t="str">
        <f t="shared" si="8"/>
        <v>Gastos_Gerais</v>
      </c>
    </row>
    <row r="155" spans="1:17" ht="23.1" hidden="1" customHeight="1" x14ac:dyDescent="0.2">
      <c r="A155" s="450">
        <v>2595</v>
      </c>
      <c r="B155" s="427">
        <v>45021</v>
      </c>
      <c r="C155" s="459">
        <v>45017</v>
      </c>
      <c r="D155" s="455" t="s">
        <v>264</v>
      </c>
      <c r="E155" s="455" t="s">
        <v>293</v>
      </c>
      <c r="F155" s="460">
        <v>120</v>
      </c>
      <c r="G155" s="455" t="s">
        <v>4165</v>
      </c>
      <c r="H155" s="461" t="s">
        <v>419</v>
      </c>
      <c r="I155" s="461" t="s">
        <v>4166</v>
      </c>
      <c r="J155" s="426" t="s">
        <v>2372</v>
      </c>
      <c r="K155" s="426" t="s">
        <v>1188</v>
      </c>
      <c r="L155" s="426" t="s">
        <v>4137</v>
      </c>
      <c r="M155" s="426">
        <v>169724648</v>
      </c>
      <c r="N155" s="427">
        <v>45020</v>
      </c>
      <c r="O155" s="458">
        <f t="shared" si="6"/>
        <v>4</v>
      </c>
      <c r="P155" s="458">
        <f t="shared" si="7"/>
        <v>4</v>
      </c>
      <c r="Q155" s="96" t="str">
        <f t="shared" si="8"/>
        <v>Gastos_Gerais</v>
      </c>
    </row>
    <row r="156" spans="1:17" ht="23.1" hidden="1" customHeight="1" x14ac:dyDescent="0.2">
      <c r="A156" s="450">
        <v>2596</v>
      </c>
      <c r="B156" s="427">
        <v>45021</v>
      </c>
      <c r="C156" s="459">
        <v>45017</v>
      </c>
      <c r="D156" s="455" t="s">
        <v>264</v>
      </c>
      <c r="E156" s="455" t="s">
        <v>293</v>
      </c>
      <c r="F156" s="460">
        <v>60</v>
      </c>
      <c r="G156" s="455" t="s">
        <v>4295</v>
      </c>
      <c r="H156" s="461" t="s">
        <v>302</v>
      </c>
      <c r="I156" s="461" t="s">
        <v>4296</v>
      </c>
      <c r="J156" s="426" t="s">
        <v>921</v>
      </c>
      <c r="K156" s="426" t="s">
        <v>1188</v>
      </c>
      <c r="L156" s="426" t="s">
        <v>4137</v>
      </c>
      <c r="M156" s="426">
        <v>169724648</v>
      </c>
      <c r="N156" s="427">
        <v>45020</v>
      </c>
      <c r="O156" s="458">
        <f t="shared" si="6"/>
        <v>4</v>
      </c>
      <c r="P156" s="458">
        <f t="shared" si="7"/>
        <v>4</v>
      </c>
      <c r="Q156" s="96" t="str">
        <f t="shared" si="8"/>
        <v>Gastos_Gerais</v>
      </c>
    </row>
    <row r="157" spans="1:17" ht="23.1" hidden="1" customHeight="1" x14ac:dyDescent="0.2">
      <c r="A157" s="450">
        <v>2597</v>
      </c>
      <c r="B157" s="427">
        <v>45021</v>
      </c>
      <c r="C157" s="459">
        <v>45017</v>
      </c>
      <c r="D157" s="455" t="s">
        <v>264</v>
      </c>
      <c r="E157" s="455" t="s">
        <v>293</v>
      </c>
      <c r="F157" s="454">
        <v>60</v>
      </c>
      <c r="G157" s="455" t="s">
        <v>4297</v>
      </c>
      <c r="H157" s="461" t="s">
        <v>417</v>
      </c>
      <c r="I157" s="461" t="s">
        <v>3827</v>
      </c>
      <c r="J157" s="426" t="s">
        <v>498</v>
      </c>
      <c r="K157" s="426" t="s">
        <v>1188</v>
      </c>
      <c r="L157" s="426" t="s">
        <v>4137</v>
      </c>
      <c r="M157" s="426">
        <v>169724648</v>
      </c>
      <c r="N157" s="427">
        <v>45020</v>
      </c>
      <c r="O157" s="458">
        <f t="shared" si="6"/>
        <v>4</v>
      </c>
      <c r="P157" s="458">
        <f t="shared" si="7"/>
        <v>4</v>
      </c>
      <c r="Q157" s="96" t="str">
        <f t="shared" si="8"/>
        <v>Gastos_Gerais</v>
      </c>
    </row>
    <row r="158" spans="1:17" ht="23.1" hidden="1" customHeight="1" x14ac:dyDescent="0.2">
      <c r="A158" s="450">
        <v>2598</v>
      </c>
      <c r="B158" s="427">
        <v>45021</v>
      </c>
      <c r="C158" s="459">
        <v>45017</v>
      </c>
      <c r="D158" s="455" t="s">
        <v>264</v>
      </c>
      <c r="E158" s="455" t="s">
        <v>293</v>
      </c>
      <c r="F158" s="460">
        <v>360</v>
      </c>
      <c r="G158" s="455" t="s">
        <v>4298</v>
      </c>
      <c r="H158" s="461" t="s">
        <v>302</v>
      </c>
      <c r="I158" s="461" t="s">
        <v>4299</v>
      </c>
      <c r="J158" s="426" t="s">
        <v>549</v>
      </c>
      <c r="K158" s="426" t="s">
        <v>1188</v>
      </c>
      <c r="L158" s="426" t="s">
        <v>4137</v>
      </c>
      <c r="M158" s="426">
        <v>169724648</v>
      </c>
      <c r="N158" s="427">
        <v>45020</v>
      </c>
      <c r="O158" s="458">
        <f t="shared" si="6"/>
        <v>4</v>
      </c>
      <c r="P158" s="458">
        <f t="shared" si="7"/>
        <v>4</v>
      </c>
      <c r="Q158" s="96" t="str">
        <f t="shared" si="8"/>
        <v>Gastos_Gerais</v>
      </c>
    </row>
    <row r="159" spans="1:17" ht="23.1" hidden="1" customHeight="1" x14ac:dyDescent="0.2">
      <c r="A159" s="450">
        <v>2599</v>
      </c>
      <c r="B159" s="427">
        <v>45021</v>
      </c>
      <c r="C159" s="459">
        <v>45017</v>
      </c>
      <c r="D159" s="455" t="s">
        <v>264</v>
      </c>
      <c r="E159" s="455" t="s">
        <v>293</v>
      </c>
      <c r="F159" s="460">
        <v>480</v>
      </c>
      <c r="G159" s="455" t="s">
        <v>4300</v>
      </c>
      <c r="H159" s="456" t="s">
        <v>302</v>
      </c>
      <c r="I159" s="461" t="s">
        <v>2298</v>
      </c>
      <c r="J159" s="425" t="s">
        <v>455</v>
      </c>
      <c r="K159" s="426" t="s">
        <v>1188</v>
      </c>
      <c r="L159" s="426" t="s">
        <v>4137</v>
      </c>
      <c r="M159" s="426">
        <v>169724648</v>
      </c>
      <c r="N159" s="427">
        <v>45020</v>
      </c>
      <c r="O159" s="458">
        <f t="shared" si="6"/>
        <v>4</v>
      </c>
      <c r="P159" s="458">
        <f t="shared" si="7"/>
        <v>4</v>
      </c>
      <c r="Q159" s="96" t="str">
        <f t="shared" si="8"/>
        <v>Gastos_Gerais</v>
      </c>
    </row>
    <row r="160" spans="1:17" ht="23.1" hidden="1" customHeight="1" x14ac:dyDescent="0.2">
      <c r="A160" s="450">
        <v>2600</v>
      </c>
      <c r="B160" s="427">
        <v>45021</v>
      </c>
      <c r="C160" s="459">
        <v>45017</v>
      </c>
      <c r="D160" s="455" t="s">
        <v>264</v>
      </c>
      <c r="E160" s="455" t="s">
        <v>293</v>
      </c>
      <c r="F160" s="460">
        <v>480</v>
      </c>
      <c r="G160" s="455" t="s">
        <v>4301</v>
      </c>
      <c r="H160" s="456" t="s">
        <v>302</v>
      </c>
      <c r="I160" s="461" t="s">
        <v>4302</v>
      </c>
      <c r="J160" s="425" t="s">
        <v>429</v>
      </c>
      <c r="K160" s="425" t="s">
        <v>1188</v>
      </c>
      <c r="L160" s="426" t="s">
        <v>4137</v>
      </c>
      <c r="M160" s="426">
        <v>169724648</v>
      </c>
      <c r="N160" s="427">
        <v>45020</v>
      </c>
      <c r="O160" s="458">
        <f t="shared" si="6"/>
        <v>4</v>
      </c>
      <c r="P160" s="458">
        <f t="shared" si="7"/>
        <v>4</v>
      </c>
      <c r="Q160" s="96" t="str">
        <f t="shared" si="8"/>
        <v>Gastos_Gerais</v>
      </c>
    </row>
    <row r="161" spans="1:17" ht="23.1" hidden="1" customHeight="1" x14ac:dyDescent="0.2">
      <c r="A161" s="450">
        <v>2601</v>
      </c>
      <c r="B161" s="427">
        <v>45021</v>
      </c>
      <c r="C161" s="459">
        <v>45017</v>
      </c>
      <c r="D161" s="455" t="s">
        <v>264</v>
      </c>
      <c r="E161" s="455" t="s">
        <v>293</v>
      </c>
      <c r="F161" s="460">
        <v>480</v>
      </c>
      <c r="G161" s="455" t="s">
        <v>4303</v>
      </c>
      <c r="H161" s="461" t="s">
        <v>302</v>
      </c>
      <c r="I161" s="461" t="s">
        <v>2314</v>
      </c>
      <c r="J161" s="426" t="s">
        <v>456</v>
      </c>
      <c r="K161" s="426" t="s">
        <v>1188</v>
      </c>
      <c r="L161" s="426" t="s">
        <v>4137</v>
      </c>
      <c r="M161" s="426">
        <v>169724648</v>
      </c>
      <c r="N161" s="427">
        <v>45020</v>
      </c>
      <c r="O161" s="458">
        <f t="shared" si="6"/>
        <v>4</v>
      </c>
      <c r="P161" s="458">
        <f t="shared" si="7"/>
        <v>4</v>
      </c>
      <c r="Q161" s="96" t="str">
        <f t="shared" si="8"/>
        <v>Gastos_Gerais</v>
      </c>
    </row>
    <row r="162" spans="1:17" ht="23.1" hidden="1" customHeight="1" x14ac:dyDescent="0.2">
      <c r="A162" s="450">
        <v>2602</v>
      </c>
      <c r="B162" s="427">
        <v>45021</v>
      </c>
      <c r="C162" s="459">
        <v>45017</v>
      </c>
      <c r="D162" s="455" t="s">
        <v>264</v>
      </c>
      <c r="E162" s="455" t="s">
        <v>293</v>
      </c>
      <c r="F162" s="460">
        <v>480</v>
      </c>
      <c r="G162" s="455" t="s">
        <v>4304</v>
      </c>
      <c r="H162" s="456" t="s">
        <v>302</v>
      </c>
      <c r="I162" s="461" t="s">
        <v>2241</v>
      </c>
      <c r="J162" s="426" t="s">
        <v>438</v>
      </c>
      <c r="K162" s="426" t="s">
        <v>1188</v>
      </c>
      <c r="L162" s="426" t="s">
        <v>4137</v>
      </c>
      <c r="M162" s="426">
        <v>169724648</v>
      </c>
      <c r="N162" s="427">
        <v>45020</v>
      </c>
      <c r="O162" s="458">
        <f t="shared" si="6"/>
        <v>4</v>
      </c>
      <c r="P162" s="458">
        <f t="shared" si="7"/>
        <v>4</v>
      </c>
      <c r="Q162" s="96" t="str">
        <f t="shared" si="8"/>
        <v>Gastos_Gerais</v>
      </c>
    </row>
    <row r="163" spans="1:17" ht="23.1" hidden="1" customHeight="1" x14ac:dyDescent="0.2">
      <c r="A163" s="450">
        <v>2603</v>
      </c>
      <c r="B163" s="427">
        <v>45021</v>
      </c>
      <c r="C163" s="459">
        <v>44986</v>
      </c>
      <c r="D163" s="455" t="s">
        <v>176</v>
      </c>
      <c r="E163" s="455" t="s">
        <v>4</v>
      </c>
      <c r="F163" s="460">
        <v>243117.99</v>
      </c>
      <c r="G163" s="455" t="s">
        <v>4305</v>
      </c>
      <c r="H163" s="461" t="s">
        <v>303</v>
      </c>
      <c r="I163" s="461" t="s">
        <v>1409</v>
      </c>
      <c r="J163" s="425" t="s">
        <v>425</v>
      </c>
      <c r="K163" s="425" t="s">
        <v>1188</v>
      </c>
      <c r="L163" s="426" t="s">
        <v>1410</v>
      </c>
      <c r="M163" s="425" t="s">
        <v>425</v>
      </c>
      <c r="N163" s="427">
        <v>45020</v>
      </c>
      <c r="O163" s="458">
        <f t="shared" si="6"/>
        <v>4</v>
      </c>
      <c r="P163" s="458">
        <f t="shared" si="7"/>
        <v>3</v>
      </c>
      <c r="Q163" s="96" t="str">
        <f t="shared" si="8"/>
        <v>Gastos_com_Pessoal</v>
      </c>
    </row>
    <row r="164" spans="1:17" ht="23.1" hidden="1" customHeight="1" x14ac:dyDescent="0.2">
      <c r="A164" s="450">
        <v>2604</v>
      </c>
      <c r="B164" s="427">
        <v>45021</v>
      </c>
      <c r="C164" s="459">
        <v>45017</v>
      </c>
      <c r="D164" s="455" t="s">
        <v>264</v>
      </c>
      <c r="E164" s="455" t="s">
        <v>180</v>
      </c>
      <c r="F164" s="460">
        <v>550</v>
      </c>
      <c r="G164" s="455" t="s">
        <v>3359</v>
      </c>
      <c r="H164" s="456" t="s">
        <v>303</v>
      </c>
      <c r="I164" s="461" t="s">
        <v>3360</v>
      </c>
      <c r="J164" s="425" t="s">
        <v>3361</v>
      </c>
      <c r="K164" s="425" t="s">
        <v>1157</v>
      </c>
      <c r="L164" s="426" t="s">
        <v>32</v>
      </c>
      <c r="M164" s="425">
        <v>20238254</v>
      </c>
      <c r="N164" s="481">
        <v>45019</v>
      </c>
      <c r="O164" s="458">
        <f t="shared" si="6"/>
        <v>4</v>
      </c>
      <c r="P164" s="458">
        <f t="shared" si="7"/>
        <v>4</v>
      </c>
      <c r="Q164" s="96" t="str">
        <f t="shared" si="8"/>
        <v>Gastos_Gerais</v>
      </c>
    </row>
    <row r="165" spans="1:17" ht="36" hidden="1" x14ac:dyDescent="0.2">
      <c r="A165" s="450">
        <v>2605</v>
      </c>
      <c r="B165" s="481">
        <v>45021</v>
      </c>
      <c r="C165" s="466">
        <v>44986</v>
      </c>
      <c r="D165" s="455" t="s">
        <v>308</v>
      </c>
      <c r="E165" s="455" t="s">
        <v>308</v>
      </c>
      <c r="F165" s="460">
        <v>218417.72</v>
      </c>
      <c r="G165" s="455" t="s">
        <v>3221</v>
      </c>
      <c r="H165" s="456" t="s">
        <v>303</v>
      </c>
      <c r="I165" s="461" t="s">
        <v>1509</v>
      </c>
      <c r="J165" s="425" t="s">
        <v>1510</v>
      </c>
      <c r="K165" s="426" t="s">
        <v>425</v>
      </c>
      <c r="L165" s="426" t="s">
        <v>1511</v>
      </c>
      <c r="M165" s="426" t="s">
        <v>425</v>
      </c>
      <c r="N165" s="481">
        <v>45020</v>
      </c>
      <c r="O165" s="458">
        <f t="shared" si="6"/>
        <v>4</v>
      </c>
      <c r="P165" s="458">
        <f t="shared" si="7"/>
        <v>3</v>
      </c>
      <c r="Q165" s="96" t="str">
        <f t="shared" si="8"/>
        <v>Transferência_para_Reserva_de_Recursos</v>
      </c>
    </row>
    <row r="166" spans="1:17" ht="23.1" hidden="1" customHeight="1" x14ac:dyDescent="0.2">
      <c r="A166" s="450">
        <v>2606</v>
      </c>
      <c r="B166" s="481">
        <v>45021</v>
      </c>
      <c r="C166" s="466">
        <v>45017</v>
      </c>
      <c r="D166" s="455" t="s">
        <v>176</v>
      </c>
      <c r="E166" s="455" t="s">
        <v>10</v>
      </c>
      <c r="F166" s="460">
        <v>2462.59</v>
      </c>
      <c r="G166" s="455" t="s">
        <v>4306</v>
      </c>
      <c r="H166" s="456" t="s">
        <v>414</v>
      </c>
      <c r="I166" s="461" t="s">
        <v>4290</v>
      </c>
      <c r="J166" s="425" t="s">
        <v>477</v>
      </c>
      <c r="K166" s="426" t="s">
        <v>1307</v>
      </c>
      <c r="L166" s="426" t="s">
        <v>1218</v>
      </c>
      <c r="M166" s="426" t="s">
        <v>4307</v>
      </c>
      <c r="N166" s="481">
        <v>45020</v>
      </c>
      <c r="O166" s="458">
        <f t="shared" si="6"/>
        <v>4</v>
      </c>
      <c r="P166" s="458">
        <f t="shared" si="7"/>
        <v>4</v>
      </c>
      <c r="Q166" s="96" t="str">
        <f t="shared" si="8"/>
        <v>Gastos_com_Pessoal</v>
      </c>
    </row>
    <row r="167" spans="1:17" ht="23.1" hidden="1" customHeight="1" x14ac:dyDescent="0.2">
      <c r="A167" s="450">
        <v>2607</v>
      </c>
      <c r="B167" s="481">
        <v>45021</v>
      </c>
      <c r="C167" s="466">
        <v>44986</v>
      </c>
      <c r="D167" s="455" t="s">
        <v>264</v>
      </c>
      <c r="E167" s="455" t="s">
        <v>65</v>
      </c>
      <c r="F167" s="460">
        <v>12.63</v>
      </c>
      <c r="G167" s="455" t="s">
        <v>6596</v>
      </c>
      <c r="H167" s="456" t="s">
        <v>1032</v>
      </c>
      <c r="I167" s="461" t="s">
        <v>4308</v>
      </c>
      <c r="J167" s="425" t="s">
        <v>425</v>
      </c>
      <c r="K167" s="426" t="s">
        <v>1307</v>
      </c>
      <c r="L167" s="426" t="s">
        <v>1307</v>
      </c>
      <c r="M167" s="426">
        <v>11142</v>
      </c>
      <c r="N167" s="481">
        <v>45020</v>
      </c>
      <c r="O167" s="458">
        <f t="shared" si="6"/>
        <v>4</v>
      </c>
      <c r="P167" s="458">
        <f t="shared" si="7"/>
        <v>3</v>
      </c>
      <c r="Q167" s="96" t="str">
        <f t="shared" si="8"/>
        <v>Gastos_Gerais</v>
      </c>
    </row>
    <row r="168" spans="1:17" ht="23.1" hidden="1" customHeight="1" x14ac:dyDescent="0.2">
      <c r="A168" s="450">
        <v>2608</v>
      </c>
      <c r="B168" s="427">
        <v>45026</v>
      </c>
      <c r="C168" s="466">
        <v>44986</v>
      </c>
      <c r="D168" s="455" t="s">
        <v>264</v>
      </c>
      <c r="E168" s="455" t="s">
        <v>177</v>
      </c>
      <c r="F168" s="460">
        <v>998.94</v>
      </c>
      <c r="G168" s="349" t="s">
        <v>5560</v>
      </c>
      <c r="H168" s="461" t="s">
        <v>303</v>
      </c>
      <c r="I168" s="461" t="s">
        <v>1515</v>
      </c>
      <c r="J168" s="426" t="s">
        <v>1681</v>
      </c>
      <c r="K168" s="426" t="s">
        <v>1157</v>
      </c>
      <c r="L168" s="426" t="s">
        <v>1158</v>
      </c>
      <c r="M168" s="426">
        <v>4916997937</v>
      </c>
      <c r="N168" s="427">
        <v>45026</v>
      </c>
      <c r="O168" s="458">
        <f t="shared" si="6"/>
        <v>4</v>
      </c>
      <c r="P168" s="458">
        <f t="shared" si="7"/>
        <v>3</v>
      </c>
      <c r="Q168" s="96" t="str">
        <f t="shared" si="8"/>
        <v>Gastos_Gerais</v>
      </c>
    </row>
    <row r="169" spans="1:17" ht="23.1" hidden="1" customHeight="1" x14ac:dyDescent="0.2">
      <c r="A169" s="450">
        <v>2609</v>
      </c>
      <c r="B169" s="427">
        <v>45026</v>
      </c>
      <c r="C169" s="459">
        <v>44986</v>
      </c>
      <c r="D169" s="455" t="s">
        <v>264</v>
      </c>
      <c r="E169" s="455" t="s">
        <v>177</v>
      </c>
      <c r="F169" s="460">
        <v>754.51</v>
      </c>
      <c r="G169" s="455" t="s">
        <v>1729</v>
      </c>
      <c r="H169" s="461" t="s">
        <v>414</v>
      </c>
      <c r="I169" s="461" t="s">
        <v>2646</v>
      </c>
      <c r="J169" s="426" t="s">
        <v>1166</v>
      </c>
      <c r="K169" s="426" t="s">
        <v>1157</v>
      </c>
      <c r="L169" s="426" t="s">
        <v>1158</v>
      </c>
      <c r="M169" s="426" t="s">
        <v>4309</v>
      </c>
      <c r="N169" s="427">
        <v>45026</v>
      </c>
      <c r="O169" s="458">
        <f t="shared" si="6"/>
        <v>4</v>
      </c>
      <c r="P169" s="458">
        <f t="shared" si="7"/>
        <v>3</v>
      </c>
      <c r="Q169" s="96" t="str">
        <f t="shared" si="8"/>
        <v>Gastos_Gerais</v>
      </c>
    </row>
    <row r="170" spans="1:17" ht="23.1" hidden="1" customHeight="1" x14ac:dyDescent="0.2">
      <c r="A170" s="450">
        <v>2610</v>
      </c>
      <c r="B170" s="427">
        <v>45026</v>
      </c>
      <c r="C170" s="459">
        <v>44986</v>
      </c>
      <c r="D170" s="455" t="s">
        <v>264</v>
      </c>
      <c r="E170" s="455" t="s">
        <v>60</v>
      </c>
      <c r="F170" s="460">
        <v>29392.5</v>
      </c>
      <c r="G170" s="455" t="s">
        <v>4310</v>
      </c>
      <c r="H170" s="461" t="s">
        <v>420</v>
      </c>
      <c r="I170" s="461" t="s">
        <v>1350</v>
      </c>
      <c r="J170" s="426" t="s">
        <v>1351</v>
      </c>
      <c r="K170" s="426" t="s">
        <v>1157</v>
      </c>
      <c r="L170" s="426" t="s">
        <v>32</v>
      </c>
      <c r="M170" s="426">
        <v>86</v>
      </c>
      <c r="N170" s="427">
        <v>45020</v>
      </c>
      <c r="O170" s="458">
        <f t="shared" si="6"/>
        <v>4</v>
      </c>
      <c r="P170" s="458">
        <f t="shared" si="7"/>
        <v>3</v>
      </c>
      <c r="Q170" s="96" t="str">
        <f t="shared" si="8"/>
        <v>Gastos_Gerais</v>
      </c>
    </row>
    <row r="171" spans="1:17" ht="23.1" hidden="1" customHeight="1" x14ac:dyDescent="0.2">
      <c r="A171" s="450">
        <v>2611</v>
      </c>
      <c r="B171" s="427">
        <v>45026</v>
      </c>
      <c r="C171" s="459">
        <v>44986</v>
      </c>
      <c r="D171" s="455" t="s">
        <v>264</v>
      </c>
      <c r="E171" s="455" t="s">
        <v>177</v>
      </c>
      <c r="F171" s="460">
        <v>754.51</v>
      </c>
      <c r="G171" s="455" t="s">
        <v>1729</v>
      </c>
      <c r="H171" s="461" t="s">
        <v>416</v>
      </c>
      <c r="I171" s="461" t="s">
        <v>2646</v>
      </c>
      <c r="J171" s="426" t="s">
        <v>1166</v>
      </c>
      <c r="K171" s="426" t="s">
        <v>1157</v>
      </c>
      <c r="L171" s="426" t="s">
        <v>1158</v>
      </c>
      <c r="M171" s="426" t="s">
        <v>4309</v>
      </c>
      <c r="N171" s="427">
        <v>45026</v>
      </c>
      <c r="O171" s="458">
        <f t="shared" si="6"/>
        <v>4</v>
      </c>
      <c r="P171" s="458">
        <f t="shared" si="7"/>
        <v>3</v>
      </c>
      <c r="Q171" s="96" t="str">
        <f t="shared" si="8"/>
        <v>Gastos_Gerais</v>
      </c>
    </row>
    <row r="172" spans="1:17" ht="23.1" hidden="1" customHeight="1" x14ac:dyDescent="0.2">
      <c r="A172" s="450">
        <v>2612</v>
      </c>
      <c r="B172" s="427">
        <v>45026</v>
      </c>
      <c r="C172" s="459">
        <v>44986</v>
      </c>
      <c r="D172" s="455" t="s">
        <v>264</v>
      </c>
      <c r="E172" s="455" t="s">
        <v>60</v>
      </c>
      <c r="F172" s="460">
        <v>48484.62</v>
      </c>
      <c r="G172" s="455" t="s">
        <v>4311</v>
      </c>
      <c r="H172" s="461" t="s">
        <v>416</v>
      </c>
      <c r="I172" s="461" t="s">
        <v>1350</v>
      </c>
      <c r="J172" s="426" t="s">
        <v>1351</v>
      </c>
      <c r="K172" s="426" t="s">
        <v>1157</v>
      </c>
      <c r="L172" s="426" t="s">
        <v>32</v>
      </c>
      <c r="M172" s="426">
        <v>89</v>
      </c>
      <c r="N172" s="427">
        <v>45020</v>
      </c>
      <c r="O172" s="458">
        <f t="shared" si="6"/>
        <v>4</v>
      </c>
      <c r="P172" s="458">
        <f t="shared" si="7"/>
        <v>3</v>
      </c>
      <c r="Q172" s="96" t="str">
        <f t="shared" si="8"/>
        <v>Gastos_Gerais</v>
      </c>
    </row>
    <row r="173" spans="1:17" ht="23.1" hidden="1" customHeight="1" x14ac:dyDescent="0.2">
      <c r="A173" s="450">
        <v>2613</v>
      </c>
      <c r="B173" s="427">
        <v>45026</v>
      </c>
      <c r="C173" s="459">
        <v>45017</v>
      </c>
      <c r="D173" s="455" t="s">
        <v>264</v>
      </c>
      <c r="E173" s="455" t="s">
        <v>80</v>
      </c>
      <c r="F173" s="460">
        <v>300</v>
      </c>
      <c r="G173" s="455" t="s">
        <v>4312</v>
      </c>
      <c r="H173" s="461" t="s">
        <v>422</v>
      </c>
      <c r="I173" s="461" t="s">
        <v>4313</v>
      </c>
      <c r="J173" s="426" t="s">
        <v>4314</v>
      </c>
      <c r="K173" s="426" t="s">
        <v>1157</v>
      </c>
      <c r="L173" s="426" t="s">
        <v>32</v>
      </c>
      <c r="M173" s="426">
        <v>12</v>
      </c>
      <c r="N173" s="427">
        <v>45019</v>
      </c>
      <c r="O173" s="458">
        <f t="shared" si="6"/>
        <v>4</v>
      </c>
      <c r="P173" s="458">
        <f t="shared" si="7"/>
        <v>4</v>
      </c>
      <c r="Q173" s="96" t="str">
        <f t="shared" si="8"/>
        <v>Gastos_Gerais</v>
      </c>
    </row>
    <row r="174" spans="1:17" ht="23.1" hidden="1" customHeight="1" x14ac:dyDescent="0.2">
      <c r="A174" s="450">
        <v>2614</v>
      </c>
      <c r="B174" s="427">
        <v>45026</v>
      </c>
      <c r="C174" s="459">
        <v>45017</v>
      </c>
      <c r="D174" s="455" t="s">
        <v>264</v>
      </c>
      <c r="E174" s="455" t="s">
        <v>390</v>
      </c>
      <c r="F174" s="460">
        <v>20</v>
      </c>
      <c r="G174" s="455" t="s">
        <v>4315</v>
      </c>
      <c r="H174" s="461" t="s">
        <v>422</v>
      </c>
      <c r="I174" s="461" t="s">
        <v>4316</v>
      </c>
      <c r="J174" s="426" t="s">
        <v>4317</v>
      </c>
      <c r="K174" s="426" t="s">
        <v>1157</v>
      </c>
      <c r="L174" s="426" t="s">
        <v>32</v>
      </c>
      <c r="M174" s="426">
        <v>229</v>
      </c>
      <c r="N174" s="427">
        <v>45021</v>
      </c>
      <c r="O174" s="458">
        <f t="shared" si="6"/>
        <v>4</v>
      </c>
      <c r="P174" s="458">
        <f t="shared" si="7"/>
        <v>4</v>
      </c>
      <c r="Q174" s="96" t="str">
        <f t="shared" si="8"/>
        <v>Gastos_Gerais</v>
      </c>
    </row>
    <row r="175" spans="1:17" ht="23.1" hidden="1" customHeight="1" x14ac:dyDescent="0.2">
      <c r="A175" s="450">
        <v>2615</v>
      </c>
      <c r="B175" s="427">
        <v>45026</v>
      </c>
      <c r="C175" s="459">
        <v>44986</v>
      </c>
      <c r="D175" s="455" t="s">
        <v>264</v>
      </c>
      <c r="E175" s="455" t="s">
        <v>177</v>
      </c>
      <c r="F175" s="460">
        <v>745.02</v>
      </c>
      <c r="G175" s="455" t="s">
        <v>1729</v>
      </c>
      <c r="H175" s="461" t="s">
        <v>419</v>
      </c>
      <c r="I175" s="461" t="s">
        <v>2646</v>
      </c>
      <c r="J175" s="426" t="s">
        <v>1166</v>
      </c>
      <c r="K175" s="426" t="s">
        <v>1157</v>
      </c>
      <c r="L175" s="426" t="s">
        <v>1158</v>
      </c>
      <c r="M175" s="426" t="s">
        <v>4318</v>
      </c>
      <c r="N175" s="427">
        <v>45026</v>
      </c>
      <c r="O175" s="458">
        <f t="shared" si="6"/>
        <v>4</v>
      </c>
      <c r="P175" s="458">
        <f t="shared" si="7"/>
        <v>3</v>
      </c>
      <c r="Q175" s="96" t="str">
        <f t="shared" si="8"/>
        <v>Gastos_Gerais</v>
      </c>
    </row>
    <row r="176" spans="1:17" ht="23.1" hidden="1" customHeight="1" x14ac:dyDescent="0.2">
      <c r="A176" s="450">
        <v>2616</v>
      </c>
      <c r="B176" s="427">
        <v>45026</v>
      </c>
      <c r="C176" s="459">
        <v>45017</v>
      </c>
      <c r="D176" s="455" t="s">
        <v>176</v>
      </c>
      <c r="E176" s="455" t="s">
        <v>158</v>
      </c>
      <c r="F176" s="460">
        <v>171</v>
      </c>
      <c r="G176" s="455" t="s">
        <v>5561</v>
      </c>
      <c r="H176" s="461" t="s">
        <v>420</v>
      </c>
      <c r="I176" s="461" t="s">
        <v>1973</v>
      </c>
      <c r="J176" s="426" t="s">
        <v>1974</v>
      </c>
      <c r="K176" s="426" t="s">
        <v>1188</v>
      </c>
      <c r="L176" s="426" t="s">
        <v>32</v>
      </c>
      <c r="M176" s="426">
        <v>20234745</v>
      </c>
      <c r="N176" s="427">
        <v>45027</v>
      </c>
      <c r="O176" s="458">
        <f t="shared" si="6"/>
        <v>4</v>
      </c>
      <c r="P176" s="458">
        <f t="shared" si="7"/>
        <v>4</v>
      </c>
      <c r="Q176" s="96" t="str">
        <f t="shared" si="8"/>
        <v>Gastos_com_Pessoal</v>
      </c>
    </row>
    <row r="177" spans="1:17" ht="23.1" hidden="1" customHeight="1" x14ac:dyDescent="0.2">
      <c r="A177" s="450">
        <v>2617</v>
      </c>
      <c r="B177" s="427">
        <v>45026</v>
      </c>
      <c r="C177" s="459">
        <v>45017</v>
      </c>
      <c r="D177" s="455" t="s">
        <v>264</v>
      </c>
      <c r="E177" s="455" t="s">
        <v>402</v>
      </c>
      <c r="F177" s="460">
        <v>32.15</v>
      </c>
      <c r="G177" s="455" t="s">
        <v>4126</v>
      </c>
      <c r="H177" s="461" t="s">
        <v>418</v>
      </c>
      <c r="I177" s="461" t="s">
        <v>2401</v>
      </c>
      <c r="J177" s="426" t="s">
        <v>2402</v>
      </c>
      <c r="K177" s="426" t="s">
        <v>1163</v>
      </c>
      <c r="L177" s="426" t="s">
        <v>32</v>
      </c>
      <c r="M177" s="426">
        <v>11185</v>
      </c>
      <c r="N177" s="427">
        <v>45022</v>
      </c>
      <c r="O177" s="458">
        <f t="shared" si="6"/>
        <v>4</v>
      </c>
      <c r="P177" s="458">
        <f t="shared" si="7"/>
        <v>4</v>
      </c>
      <c r="Q177" s="96" t="str">
        <f t="shared" si="8"/>
        <v>Gastos_Gerais</v>
      </c>
    </row>
    <row r="178" spans="1:17" ht="23.1" hidden="1" customHeight="1" x14ac:dyDescent="0.2">
      <c r="A178" s="450">
        <v>2618</v>
      </c>
      <c r="B178" s="427">
        <v>45026</v>
      </c>
      <c r="C178" s="459">
        <v>45017</v>
      </c>
      <c r="D178" s="455" t="s">
        <v>264</v>
      </c>
      <c r="E178" s="455" t="s">
        <v>404</v>
      </c>
      <c r="F178" s="460">
        <v>600</v>
      </c>
      <c r="G178" s="455" t="s">
        <v>4319</v>
      </c>
      <c r="H178" s="461" t="s">
        <v>418</v>
      </c>
      <c r="I178" s="461" t="s">
        <v>2289</v>
      </c>
      <c r="J178" s="426" t="s">
        <v>2290</v>
      </c>
      <c r="K178" s="426" t="s">
        <v>1163</v>
      </c>
      <c r="L178" s="426" t="s">
        <v>32</v>
      </c>
      <c r="M178" s="426">
        <v>87</v>
      </c>
      <c r="N178" s="427">
        <v>45022</v>
      </c>
      <c r="O178" s="458">
        <f t="shared" si="6"/>
        <v>4</v>
      </c>
      <c r="P178" s="458">
        <f t="shared" si="7"/>
        <v>4</v>
      </c>
      <c r="Q178" s="96" t="str">
        <f t="shared" si="8"/>
        <v>Gastos_Gerais</v>
      </c>
    </row>
    <row r="179" spans="1:17" ht="23.1" hidden="1" customHeight="1" x14ac:dyDescent="0.2">
      <c r="A179" s="450">
        <v>2619</v>
      </c>
      <c r="B179" s="427">
        <v>45026</v>
      </c>
      <c r="C179" s="459">
        <v>45017</v>
      </c>
      <c r="D179" s="455" t="s">
        <v>264</v>
      </c>
      <c r="E179" s="455" t="s">
        <v>208</v>
      </c>
      <c r="F179" s="460">
        <v>140</v>
      </c>
      <c r="G179" s="455" t="s">
        <v>4188</v>
      </c>
      <c r="H179" s="456" t="s">
        <v>418</v>
      </c>
      <c r="I179" s="461" t="s">
        <v>1269</v>
      </c>
      <c r="J179" s="425" t="s">
        <v>1270</v>
      </c>
      <c r="K179" s="425" t="s">
        <v>1163</v>
      </c>
      <c r="L179" s="426" t="s">
        <v>32</v>
      </c>
      <c r="M179" s="425">
        <v>345</v>
      </c>
      <c r="N179" s="427">
        <v>45022</v>
      </c>
      <c r="O179" s="458">
        <f t="shared" si="6"/>
        <v>4</v>
      </c>
      <c r="P179" s="458">
        <f t="shared" si="7"/>
        <v>4</v>
      </c>
      <c r="Q179" s="96" t="str">
        <f t="shared" si="8"/>
        <v>Gastos_Gerais</v>
      </c>
    </row>
    <row r="180" spans="1:17" ht="23.1" hidden="1" customHeight="1" x14ac:dyDescent="0.2">
      <c r="A180" s="450">
        <v>2620</v>
      </c>
      <c r="B180" s="427">
        <v>45026</v>
      </c>
      <c r="C180" s="459">
        <v>45017</v>
      </c>
      <c r="D180" s="455" t="s">
        <v>264</v>
      </c>
      <c r="E180" s="455" t="s">
        <v>247</v>
      </c>
      <c r="F180" s="460">
        <v>165</v>
      </c>
      <c r="G180" s="455" t="s">
        <v>4320</v>
      </c>
      <c r="H180" s="461" t="s">
        <v>414</v>
      </c>
      <c r="I180" s="461" t="s">
        <v>4321</v>
      </c>
      <c r="J180" s="426" t="s">
        <v>1743</v>
      </c>
      <c r="K180" s="426" t="s">
        <v>1163</v>
      </c>
      <c r="L180" s="426" t="s">
        <v>32</v>
      </c>
      <c r="M180" s="426">
        <v>3183</v>
      </c>
      <c r="N180" s="427">
        <v>45021</v>
      </c>
      <c r="O180" s="458">
        <f t="shared" si="6"/>
        <v>4</v>
      </c>
      <c r="P180" s="458">
        <f t="shared" si="7"/>
        <v>4</v>
      </c>
      <c r="Q180" s="96" t="str">
        <f t="shared" si="8"/>
        <v>Gastos_Gerais</v>
      </c>
    </row>
    <row r="181" spans="1:17" ht="23.1" hidden="1" customHeight="1" x14ac:dyDescent="0.2">
      <c r="A181" s="450">
        <v>2621</v>
      </c>
      <c r="B181" s="427">
        <v>45026</v>
      </c>
      <c r="C181" s="459">
        <v>45017</v>
      </c>
      <c r="D181" s="455" t="s">
        <v>264</v>
      </c>
      <c r="E181" s="455" t="s">
        <v>290</v>
      </c>
      <c r="F181" s="460">
        <v>64.8</v>
      </c>
      <c r="G181" s="455" t="s">
        <v>4322</v>
      </c>
      <c r="H181" s="461" t="s">
        <v>423</v>
      </c>
      <c r="I181" s="461" t="s">
        <v>1568</v>
      </c>
      <c r="J181" s="467" t="s">
        <v>1569</v>
      </c>
      <c r="K181" s="426" t="s">
        <v>1157</v>
      </c>
      <c r="L181" s="426" t="s">
        <v>32</v>
      </c>
      <c r="M181" s="426">
        <v>4706</v>
      </c>
      <c r="N181" s="427">
        <v>45021</v>
      </c>
      <c r="O181" s="458">
        <f t="shared" si="6"/>
        <v>4</v>
      </c>
      <c r="P181" s="458">
        <f t="shared" si="7"/>
        <v>4</v>
      </c>
      <c r="Q181" s="96" t="str">
        <f t="shared" si="8"/>
        <v>Gastos_Gerais</v>
      </c>
    </row>
    <row r="182" spans="1:17" ht="23.1" hidden="1" customHeight="1" x14ac:dyDescent="0.2">
      <c r="A182" s="450">
        <v>2622</v>
      </c>
      <c r="B182" s="427">
        <v>45026</v>
      </c>
      <c r="C182" s="459">
        <v>44986</v>
      </c>
      <c r="D182" s="455" t="s">
        <v>264</v>
      </c>
      <c r="E182" s="455" t="s">
        <v>60</v>
      </c>
      <c r="F182" s="460">
        <v>59162.36</v>
      </c>
      <c r="G182" s="455" t="s">
        <v>4323</v>
      </c>
      <c r="H182" s="461" t="s">
        <v>419</v>
      </c>
      <c r="I182" s="461" t="s">
        <v>1316</v>
      </c>
      <c r="J182" s="426" t="s">
        <v>1552</v>
      </c>
      <c r="K182" s="426" t="s">
        <v>1157</v>
      </c>
      <c r="L182" s="426" t="s">
        <v>32</v>
      </c>
      <c r="M182" s="426">
        <v>241</v>
      </c>
      <c r="N182" s="427">
        <v>45020</v>
      </c>
      <c r="O182" s="458">
        <f t="shared" si="6"/>
        <v>4</v>
      </c>
      <c r="P182" s="458">
        <f t="shared" si="7"/>
        <v>3</v>
      </c>
      <c r="Q182" s="96" t="str">
        <f t="shared" si="8"/>
        <v>Gastos_Gerais</v>
      </c>
    </row>
    <row r="183" spans="1:17" ht="23.1" hidden="1" customHeight="1" x14ac:dyDescent="0.2">
      <c r="A183" s="450">
        <v>2623</v>
      </c>
      <c r="B183" s="427">
        <v>45026</v>
      </c>
      <c r="C183" s="459">
        <v>44986</v>
      </c>
      <c r="D183" s="455" t="s">
        <v>264</v>
      </c>
      <c r="E183" s="455" t="s">
        <v>60</v>
      </c>
      <c r="F183" s="460">
        <v>88268.99</v>
      </c>
      <c r="G183" s="455" t="s">
        <v>4324</v>
      </c>
      <c r="H183" s="461" t="s">
        <v>1032</v>
      </c>
      <c r="I183" s="461" t="s">
        <v>4325</v>
      </c>
      <c r="J183" s="425" t="s">
        <v>1420</v>
      </c>
      <c r="K183" s="425" t="s">
        <v>1157</v>
      </c>
      <c r="L183" s="426" t="s">
        <v>32</v>
      </c>
      <c r="M183" s="425">
        <v>223</v>
      </c>
      <c r="N183" s="481">
        <v>45020</v>
      </c>
      <c r="O183" s="458">
        <f t="shared" si="6"/>
        <v>4</v>
      </c>
      <c r="P183" s="458">
        <f t="shared" si="7"/>
        <v>3</v>
      </c>
      <c r="Q183" s="96" t="str">
        <f t="shared" si="8"/>
        <v>Gastos_Gerais</v>
      </c>
    </row>
    <row r="184" spans="1:17" ht="23.1" hidden="1" customHeight="1" x14ac:dyDescent="0.2">
      <c r="A184" s="450">
        <v>2624</v>
      </c>
      <c r="B184" s="427">
        <v>45026</v>
      </c>
      <c r="C184" s="459">
        <v>44986</v>
      </c>
      <c r="D184" s="455" t="s">
        <v>264</v>
      </c>
      <c r="E184" s="455" t="s">
        <v>138</v>
      </c>
      <c r="F184" s="460">
        <v>1234.0999999999999</v>
      </c>
      <c r="G184" s="455" t="s">
        <v>138</v>
      </c>
      <c r="H184" s="461" t="s">
        <v>422</v>
      </c>
      <c r="I184" s="461" t="s">
        <v>4207</v>
      </c>
      <c r="J184" s="426" t="s">
        <v>1238</v>
      </c>
      <c r="K184" s="426" t="s">
        <v>1157</v>
      </c>
      <c r="L184" s="426" t="s">
        <v>32</v>
      </c>
      <c r="M184" s="426">
        <v>27441</v>
      </c>
      <c r="N184" s="427">
        <v>44999</v>
      </c>
      <c r="O184" s="458">
        <f t="shared" si="6"/>
        <v>4</v>
      </c>
      <c r="P184" s="458">
        <f t="shared" si="7"/>
        <v>3</v>
      </c>
      <c r="Q184" s="96" t="str">
        <f t="shared" si="8"/>
        <v>Gastos_Gerais</v>
      </c>
    </row>
    <row r="185" spans="1:17" ht="23.1" hidden="1" customHeight="1" x14ac:dyDescent="0.2">
      <c r="A185" s="450">
        <v>2625</v>
      </c>
      <c r="B185" s="427">
        <v>45026</v>
      </c>
      <c r="C185" s="459">
        <v>45017</v>
      </c>
      <c r="D185" s="455" t="s">
        <v>264</v>
      </c>
      <c r="E185" s="455" t="s">
        <v>293</v>
      </c>
      <c r="F185" s="460">
        <v>120</v>
      </c>
      <c r="G185" s="455" t="s">
        <v>4326</v>
      </c>
      <c r="H185" s="461" t="s">
        <v>420</v>
      </c>
      <c r="I185" s="461" t="s">
        <v>3315</v>
      </c>
      <c r="J185" s="426" t="s">
        <v>2998</v>
      </c>
      <c r="K185" s="426" t="s">
        <v>1188</v>
      </c>
      <c r="L185" s="426" t="s">
        <v>4137</v>
      </c>
      <c r="M185" s="426">
        <v>970441653</v>
      </c>
      <c r="N185" s="427">
        <v>45026</v>
      </c>
      <c r="O185" s="458">
        <f t="shared" si="6"/>
        <v>4</v>
      </c>
      <c r="P185" s="458">
        <f t="shared" si="7"/>
        <v>4</v>
      </c>
      <c r="Q185" s="96" t="str">
        <f t="shared" si="8"/>
        <v>Gastos_Gerais</v>
      </c>
    </row>
    <row r="186" spans="1:17" ht="23.1" hidden="1" customHeight="1" x14ac:dyDescent="0.2">
      <c r="A186" s="450">
        <v>2626</v>
      </c>
      <c r="B186" s="427">
        <v>45026</v>
      </c>
      <c r="C186" s="459">
        <v>45017</v>
      </c>
      <c r="D186" s="455" t="s">
        <v>264</v>
      </c>
      <c r="E186" s="455" t="s">
        <v>293</v>
      </c>
      <c r="F186" s="460">
        <v>60</v>
      </c>
      <c r="G186" s="455" t="s">
        <v>4327</v>
      </c>
      <c r="H186" s="461" t="s">
        <v>302</v>
      </c>
      <c r="I186" s="461" t="s">
        <v>3735</v>
      </c>
      <c r="J186" s="426" t="s">
        <v>988</v>
      </c>
      <c r="K186" s="426" t="s">
        <v>1188</v>
      </c>
      <c r="L186" s="426" t="s">
        <v>4137</v>
      </c>
      <c r="M186" s="426">
        <v>970441653</v>
      </c>
      <c r="N186" s="427">
        <v>45026</v>
      </c>
      <c r="O186" s="458">
        <f t="shared" si="6"/>
        <v>4</v>
      </c>
      <c r="P186" s="458">
        <f t="shared" si="7"/>
        <v>4</v>
      </c>
      <c r="Q186" s="96" t="str">
        <f t="shared" si="8"/>
        <v>Gastos_Gerais</v>
      </c>
    </row>
    <row r="187" spans="1:17" ht="23.1" hidden="1" customHeight="1" x14ac:dyDescent="0.2">
      <c r="A187" s="450">
        <v>2627</v>
      </c>
      <c r="B187" s="481">
        <v>45026</v>
      </c>
      <c r="C187" s="466">
        <v>45017</v>
      </c>
      <c r="D187" s="455" t="s">
        <v>264</v>
      </c>
      <c r="E187" s="455" t="s">
        <v>293</v>
      </c>
      <c r="F187" s="460">
        <v>120</v>
      </c>
      <c r="G187" s="455" t="s">
        <v>4328</v>
      </c>
      <c r="H187" s="456" t="s">
        <v>420</v>
      </c>
      <c r="I187" s="461" t="s">
        <v>4329</v>
      </c>
      <c r="J187" s="425" t="s">
        <v>3125</v>
      </c>
      <c r="K187" s="426" t="s">
        <v>1188</v>
      </c>
      <c r="L187" s="426" t="s">
        <v>4137</v>
      </c>
      <c r="M187" s="426">
        <v>970441653</v>
      </c>
      <c r="N187" s="427">
        <v>45026</v>
      </c>
      <c r="O187" s="458">
        <f t="shared" si="6"/>
        <v>4</v>
      </c>
      <c r="P187" s="458">
        <f t="shared" si="7"/>
        <v>4</v>
      </c>
      <c r="Q187" s="96" t="str">
        <f t="shared" si="8"/>
        <v>Gastos_Gerais</v>
      </c>
    </row>
    <row r="188" spans="1:17" ht="48" hidden="1" x14ac:dyDescent="0.2">
      <c r="A188" s="450">
        <v>2628</v>
      </c>
      <c r="B188" s="481">
        <v>45026</v>
      </c>
      <c r="C188" s="459">
        <v>44986</v>
      </c>
      <c r="D188" s="455" t="s">
        <v>264</v>
      </c>
      <c r="E188" s="455" t="s">
        <v>59</v>
      </c>
      <c r="F188" s="460">
        <v>3138.7</v>
      </c>
      <c r="G188" s="455" t="s">
        <v>1538</v>
      </c>
      <c r="H188" s="461" t="s">
        <v>302</v>
      </c>
      <c r="I188" s="461" t="s">
        <v>1539</v>
      </c>
      <c r="J188" s="426" t="s">
        <v>1540</v>
      </c>
      <c r="K188" s="426" t="s">
        <v>1157</v>
      </c>
      <c r="L188" s="426" t="s">
        <v>1157</v>
      </c>
      <c r="M188" s="426">
        <v>1760004</v>
      </c>
      <c r="N188" s="427">
        <v>45026</v>
      </c>
      <c r="O188" s="458">
        <f t="shared" si="6"/>
        <v>4</v>
      </c>
      <c r="P188" s="458">
        <f t="shared" si="7"/>
        <v>3</v>
      </c>
      <c r="Q188" s="96" t="str">
        <f t="shared" si="8"/>
        <v>Gastos_Gerais</v>
      </c>
    </row>
    <row r="189" spans="1:17" ht="23.1" hidden="1" customHeight="1" x14ac:dyDescent="0.2">
      <c r="A189" s="450">
        <v>2629</v>
      </c>
      <c r="B189" s="427">
        <v>45026</v>
      </c>
      <c r="C189" s="459">
        <v>44986</v>
      </c>
      <c r="D189" s="455" t="s">
        <v>264</v>
      </c>
      <c r="E189" s="455" t="s">
        <v>60</v>
      </c>
      <c r="F189" s="460">
        <v>19322.599999999999</v>
      </c>
      <c r="G189" s="455" t="s">
        <v>4330</v>
      </c>
      <c r="H189" s="461" t="s">
        <v>418</v>
      </c>
      <c r="I189" s="461" t="s">
        <v>1350</v>
      </c>
      <c r="J189" s="426" t="s">
        <v>1351</v>
      </c>
      <c r="K189" s="426" t="s">
        <v>1157</v>
      </c>
      <c r="L189" s="426" t="s">
        <v>32</v>
      </c>
      <c r="M189" s="426">
        <v>88</v>
      </c>
      <c r="N189" s="427">
        <v>45020</v>
      </c>
      <c r="O189" s="458">
        <f t="shared" si="6"/>
        <v>4</v>
      </c>
      <c r="P189" s="458">
        <f t="shared" si="7"/>
        <v>3</v>
      </c>
      <c r="Q189" s="96" t="str">
        <f t="shared" si="8"/>
        <v>Gastos_Gerais</v>
      </c>
    </row>
    <row r="190" spans="1:17" ht="23.1" hidden="1" customHeight="1" x14ac:dyDescent="0.2">
      <c r="A190" s="450">
        <v>2630</v>
      </c>
      <c r="B190" s="427">
        <v>45026</v>
      </c>
      <c r="C190" s="459">
        <v>45017</v>
      </c>
      <c r="D190" s="455" t="s">
        <v>264</v>
      </c>
      <c r="E190" s="455" t="s">
        <v>388</v>
      </c>
      <c r="F190" s="460">
        <v>21344.17</v>
      </c>
      <c r="G190" s="455" t="s">
        <v>4331</v>
      </c>
      <c r="H190" s="461" t="s">
        <v>420</v>
      </c>
      <c r="I190" s="461" t="s">
        <v>4332</v>
      </c>
      <c r="J190" s="426" t="s">
        <v>4333</v>
      </c>
      <c r="K190" s="426" t="s">
        <v>1157</v>
      </c>
      <c r="L190" s="426" t="s">
        <v>32</v>
      </c>
      <c r="M190" s="426">
        <v>202320</v>
      </c>
      <c r="N190" s="427">
        <v>45020</v>
      </c>
      <c r="O190" s="458">
        <f t="shared" si="6"/>
        <v>4</v>
      </c>
      <c r="P190" s="458">
        <f t="shared" si="7"/>
        <v>4</v>
      </c>
      <c r="Q190" s="96" t="str">
        <f t="shared" si="8"/>
        <v>Gastos_Gerais</v>
      </c>
    </row>
    <row r="191" spans="1:17" ht="23.1" hidden="1" customHeight="1" x14ac:dyDescent="0.2">
      <c r="A191" s="450">
        <v>2631</v>
      </c>
      <c r="B191" s="427">
        <v>45026</v>
      </c>
      <c r="C191" s="459">
        <v>44986</v>
      </c>
      <c r="D191" s="455" t="s">
        <v>264</v>
      </c>
      <c r="E191" s="455" t="s">
        <v>177</v>
      </c>
      <c r="F191" s="460">
        <v>299</v>
      </c>
      <c r="G191" s="455" t="s">
        <v>1534</v>
      </c>
      <c r="H191" s="461" t="s">
        <v>1032</v>
      </c>
      <c r="I191" s="461" t="s">
        <v>1535</v>
      </c>
      <c r="J191" s="426" t="s">
        <v>1536</v>
      </c>
      <c r="K191" s="426" t="s">
        <v>1157</v>
      </c>
      <c r="L191" s="426" t="s">
        <v>1157</v>
      </c>
      <c r="M191" s="426" t="s">
        <v>4334</v>
      </c>
      <c r="N191" s="427">
        <v>45026</v>
      </c>
      <c r="O191" s="458">
        <f t="shared" si="6"/>
        <v>4</v>
      </c>
      <c r="P191" s="458">
        <f t="shared" si="7"/>
        <v>3</v>
      </c>
      <c r="Q191" s="96" t="str">
        <f t="shared" si="8"/>
        <v>Gastos_Gerais</v>
      </c>
    </row>
    <row r="192" spans="1:17" ht="23.1" hidden="1" customHeight="1" x14ac:dyDescent="0.2">
      <c r="A192" s="450">
        <v>2632</v>
      </c>
      <c r="B192" s="427">
        <v>45026</v>
      </c>
      <c r="C192" s="459">
        <v>44986</v>
      </c>
      <c r="D192" s="455" t="s">
        <v>264</v>
      </c>
      <c r="E192" s="455" t="s">
        <v>60</v>
      </c>
      <c r="F192" s="460">
        <v>73175.100000000006</v>
      </c>
      <c r="G192" s="455" t="s">
        <v>4335</v>
      </c>
      <c r="H192" s="461" t="s">
        <v>414</v>
      </c>
      <c r="I192" s="461" t="s">
        <v>1316</v>
      </c>
      <c r="J192" s="426" t="s">
        <v>1552</v>
      </c>
      <c r="K192" s="426" t="s">
        <v>1157</v>
      </c>
      <c r="L192" s="426" t="s">
        <v>32</v>
      </c>
      <c r="M192" s="426">
        <v>242</v>
      </c>
      <c r="N192" s="427">
        <v>45020</v>
      </c>
      <c r="O192" s="458">
        <f t="shared" si="6"/>
        <v>4</v>
      </c>
      <c r="P192" s="458">
        <f t="shared" si="7"/>
        <v>3</v>
      </c>
      <c r="Q192" s="96" t="str">
        <f t="shared" si="8"/>
        <v>Gastos_Gerais</v>
      </c>
    </row>
    <row r="193" spans="1:17" ht="23.1" hidden="1" customHeight="1" x14ac:dyDescent="0.2">
      <c r="A193" s="450">
        <v>2633</v>
      </c>
      <c r="B193" s="427">
        <v>45026</v>
      </c>
      <c r="C193" s="459">
        <v>44986</v>
      </c>
      <c r="D193" s="455" t="s">
        <v>264</v>
      </c>
      <c r="E193" s="455" t="s">
        <v>177</v>
      </c>
      <c r="F193" s="460">
        <v>739.55</v>
      </c>
      <c r="G193" s="455" t="s">
        <v>1729</v>
      </c>
      <c r="H193" s="461" t="s">
        <v>421</v>
      </c>
      <c r="I193" s="461" t="s">
        <v>2646</v>
      </c>
      <c r="J193" s="425" t="s">
        <v>1166</v>
      </c>
      <c r="K193" s="426" t="s">
        <v>1157</v>
      </c>
      <c r="L193" s="426" t="s">
        <v>1158</v>
      </c>
      <c r="M193" s="426" t="s">
        <v>4336</v>
      </c>
      <c r="N193" s="427">
        <v>45026</v>
      </c>
      <c r="O193" s="458">
        <f t="shared" si="6"/>
        <v>4</v>
      </c>
      <c r="P193" s="458">
        <f t="shared" si="7"/>
        <v>3</v>
      </c>
      <c r="Q193" s="96" t="str">
        <f t="shared" si="8"/>
        <v>Gastos_Gerais</v>
      </c>
    </row>
    <row r="194" spans="1:17" ht="23.1" hidden="1" customHeight="1" x14ac:dyDescent="0.2">
      <c r="A194" s="450">
        <v>2634</v>
      </c>
      <c r="B194" s="427">
        <v>45026</v>
      </c>
      <c r="C194" s="459">
        <v>44986</v>
      </c>
      <c r="D194" s="455" t="s">
        <v>264</v>
      </c>
      <c r="E194" s="455" t="s">
        <v>60</v>
      </c>
      <c r="F194" s="460">
        <v>50310.5</v>
      </c>
      <c r="G194" s="455" t="s">
        <v>4337</v>
      </c>
      <c r="H194" s="461" t="s">
        <v>423</v>
      </c>
      <c r="I194" s="461" t="s">
        <v>4338</v>
      </c>
      <c r="J194" s="426" t="s">
        <v>1423</v>
      </c>
      <c r="K194" s="426" t="s">
        <v>1163</v>
      </c>
      <c r="L194" s="426" t="s">
        <v>32</v>
      </c>
      <c r="M194" s="426">
        <v>37</v>
      </c>
      <c r="N194" s="427">
        <v>45021</v>
      </c>
      <c r="O194" s="458">
        <f t="shared" si="6"/>
        <v>4</v>
      </c>
      <c r="P194" s="458">
        <f t="shared" si="7"/>
        <v>3</v>
      </c>
      <c r="Q194" s="96" t="str">
        <f t="shared" si="8"/>
        <v>Gastos_Gerais</v>
      </c>
    </row>
    <row r="195" spans="1:17" ht="23.1" hidden="1" customHeight="1" x14ac:dyDescent="0.2">
      <c r="A195" s="450">
        <v>2635</v>
      </c>
      <c r="B195" s="427">
        <v>45026</v>
      </c>
      <c r="C195" s="459">
        <v>44986</v>
      </c>
      <c r="D195" s="455" t="s">
        <v>264</v>
      </c>
      <c r="E195" s="455" t="s">
        <v>412</v>
      </c>
      <c r="F195" s="460">
        <v>2052.2399999999998</v>
      </c>
      <c r="G195" s="455" t="s">
        <v>4339</v>
      </c>
      <c r="H195" s="461" t="s">
        <v>418</v>
      </c>
      <c r="I195" s="461" t="s">
        <v>1443</v>
      </c>
      <c r="J195" s="426" t="s">
        <v>1444</v>
      </c>
      <c r="K195" s="426" t="s">
        <v>1163</v>
      </c>
      <c r="L195" s="426" t="s">
        <v>32</v>
      </c>
      <c r="M195" s="426">
        <v>1560</v>
      </c>
      <c r="N195" s="427">
        <v>45026</v>
      </c>
      <c r="O195" s="458">
        <f t="shared" si="6"/>
        <v>4</v>
      </c>
      <c r="P195" s="458">
        <f t="shared" si="7"/>
        <v>3</v>
      </c>
      <c r="Q195" s="96" t="str">
        <f t="shared" si="8"/>
        <v>Gastos_Gerais</v>
      </c>
    </row>
    <row r="196" spans="1:17" ht="23.1" hidden="1" customHeight="1" x14ac:dyDescent="0.2">
      <c r="A196" s="450">
        <v>2636</v>
      </c>
      <c r="B196" s="427">
        <v>45026</v>
      </c>
      <c r="C196" s="459">
        <v>44986</v>
      </c>
      <c r="D196" s="455" t="s">
        <v>264</v>
      </c>
      <c r="E196" s="455" t="s">
        <v>60</v>
      </c>
      <c r="F196" s="460">
        <v>46337.01</v>
      </c>
      <c r="G196" s="455" t="s">
        <v>4340</v>
      </c>
      <c r="H196" s="461" t="s">
        <v>417</v>
      </c>
      <c r="I196" s="461" t="s">
        <v>4338</v>
      </c>
      <c r="J196" s="426" t="s">
        <v>1423</v>
      </c>
      <c r="K196" s="426" t="s">
        <v>1163</v>
      </c>
      <c r="L196" s="426" t="s">
        <v>32</v>
      </c>
      <c r="M196" s="426">
        <v>36</v>
      </c>
      <c r="N196" s="427">
        <v>45021</v>
      </c>
      <c r="O196" s="458">
        <f t="shared" si="6"/>
        <v>4</v>
      </c>
      <c r="P196" s="458">
        <f t="shared" si="7"/>
        <v>3</v>
      </c>
      <c r="Q196" s="96" t="str">
        <f t="shared" si="8"/>
        <v>Gastos_Gerais</v>
      </c>
    </row>
    <row r="197" spans="1:17" ht="23.1" hidden="1" customHeight="1" x14ac:dyDescent="0.2">
      <c r="A197" s="450">
        <v>2637</v>
      </c>
      <c r="B197" s="427">
        <v>45026</v>
      </c>
      <c r="C197" s="459">
        <v>44986</v>
      </c>
      <c r="D197" s="455" t="s">
        <v>264</v>
      </c>
      <c r="E197" s="455" t="s">
        <v>60</v>
      </c>
      <c r="F197" s="460">
        <v>16840.509999999998</v>
      </c>
      <c r="G197" s="455" t="s">
        <v>4341</v>
      </c>
      <c r="H197" s="461" t="s">
        <v>422</v>
      </c>
      <c r="I197" s="461" t="s">
        <v>1316</v>
      </c>
      <c r="J197" s="426" t="s">
        <v>1552</v>
      </c>
      <c r="K197" s="426" t="s">
        <v>1157</v>
      </c>
      <c r="L197" s="426" t="s">
        <v>32</v>
      </c>
      <c r="M197" s="426">
        <v>243</v>
      </c>
      <c r="N197" s="427">
        <v>45021</v>
      </c>
      <c r="O197" s="458">
        <f t="shared" ref="O197:O260" si="9">IF(B197=0,0,IF(YEAR(B197)=$P$1,MONTH(B197)-$O$1+1,(YEAR(B197)-$P$1)*12-$O$1+1+MONTH(B197)))</f>
        <v>4</v>
      </c>
      <c r="P197" s="458">
        <f t="shared" ref="P197:P260" si="10">IF(C197=0,0,IF(YEAR(C197)=$P$1,MONTH(C197)-$O$1+1,(YEAR(C197)-$P$1)*12-$O$1+1+MONTH(C197)))</f>
        <v>3</v>
      </c>
      <c r="Q197" s="96" t="str">
        <f t="shared" ref="Q197:Q260" si="11">SUBSTITUTE(D197," ","_")</f>
        <v>Gastos_Gerais</v>
      </c>
    </row>
    <row r="198" spans="1:17" ht="23.1" hidden="1" customHeight="1" x14ac:dyDescent="0.2">
      <c r="A198" s="450">
        <v>2638</v>
      </c>
      <c r="B198" s="427">
        <v>45026</v>
      </c>
      <c r="C198" s="459">
        <v>45017</v>
      </c>
      <c r="D198" s="455" t="s">
        <v>264</v>
      </c>
      <c r="E198" s="455" t="s">
        <v>388</v>
      </c>
      <c r="F198" s="460">
        <v>2474.8000000000002</v>
      </c>
      <c r="G198" s="455" t="s">
        <v>4342</v>
      </c>
      <c r="H198" s="461" t="s">
        <v>414</v>
      </c>
      <c r="I198" s="461" t="s">
        <v>4343</v>
      </c>
      <c r="J198" s="426" t="s">
        <v>4344</v>
      </c>
      <c r="K198" s="426" t="s">
        <v>1157</v>
      </c>
      <c r="L198" s="426" t="s">
        <v>32</v>
      </c>
      <c r="M198" s="426">
        <v>55956</v>
      </c>
      <c r="N198" s="427">
        <v>45020</v>
      </c>
      <c r="O198" s="458">
        <f t="shared" si="9"/>
        <v>4</v>
      </c>
      <c r="P198" s="458">
        <f t="shared" si="10"/>
        <v>4</v>
      </c>
      <c r="Q198" s="96" t="str">
        <f t="shared" si="11"/>
        <v>Gastos_Gerais</v>
      </c>
    </row>
    <row r="199" spans="1:17" ht="36" hidden="1" x14ac:dyDescent="0.2">
      <c r="A199" s="450">
        <v>2639</v>
      </c>
      <c r="B199" s="427">
        <v>45026</v>
      </c>
      <c r="C199" s="459">
        <v>45017</v>
      </c>
      <c r="D199" s="455" t="s">
        <v>264</v>
      </c>
      <c r="E199" s="455" t="s">
        <v>181</v>
      </c>
      <c r="F199" s="460">
        <v>600</v>
      </c>
      <c r="G199" s="455" t="s">
        <v>4345</v>
      </c>
      <c r="H199" s="461" t="s">
        <v>416</v>
      </c>
      <c r="I199" s="461" t="s">
        <v>1454</v>
      </c>
      <c r="J199" s="426" t="s">
        <v>1455</v>
      </c>
      <c r="K199" s="426" t="s">
        <v>1157</v>
      </c>
      <c r="L199" s="426" t="s">
        <v>32</v>
      </c>
      <c r="M199" s="426">
        <v>2023140</v>
      </c>
      <c r="N199" s="427">
        <v>45021</v>
      </c>
      <c r="O199" s="458">
        <f t="shared" si="9"/>
        <v>4</v>
      </c>
      <c r="P199" s="458">
        <f t="shared" si="10"/>
        <v>4</v>
      </c>
      <c r="Q199" s="96" t="str">
        <f t="shared" si="11"/>
        <v>Gastos_Gerais</v>
      </c>
    </row>
    <row r="200" spans="1:17" ht="23.1" hidden="1" customHeight="1" x14ac:dyDescent="0.2">
      <c r="A200" s="450">
        <v>2640</v>
      </c>
      <c r="B200" s="427">
        <v>45026</v>
      </c>
      <c r="C200" s="459">
        <v>44986</v>
      </c>
      <c r="D200" s="455" t="s">
        <v>264</v>
      </c>
      <c r="E200" s="455" t="s">
        <v>177</v>
      </c>
      <c r="F200" s="460">
        <v>745.02</v>
      </c>
      <c r="G200" s="455" t="s">
        <v>1729</v>
      </c>
      <c r="H200" s="461" t="s">
        <v>419</v>
      </c>
      <c r="I200" s="461" t="s">
        <v>2646</v>
      </c>
      <c r="J200" s="426" t="s">
        <v>1166</v>
      </c>
      <c r="K200" s="426" t="s">
        <v>1157</v>
      </c>
      <c r="L200" s="426" t="s">
        <v>1158</v>
      </c>
      <c r="M200" s="426" t="s">
        <v>4318</v>
      </c>
      <c r="N200" s="427">
        <v>45026</v>
      </c>
      <c r="O200" s="458">
        <f t="shared" si="9"/>
        <v>4</v>
      </c>
      <c r="P200" s="458">
        <f t="shared" si="10"/>
        <v>3</v>
      </c>
      <c r="Q200" s="96" t="str">
        <f t="shared" si="11"/>
        <v>Gastos_Gerais</v>
      </c>
    </row>
    <row r="201" spans="1:17" ht="23.1" hidden="1" customHeight="1" x14ac:dyDescent="0.2">
      <c r="A201" s="450">
        <v>2641</v>
      </c>
      <c r="B201" s="427">
        <v>45026</v>
      </c>
      <c r="C201" s="459">
        <v>44986</v>
      </c>
      <c r="D201" s="455" t="s">
        <v>264</v>
      </c>
      <c r="E201" s="455" t="s">
        <v>177</v>
      </c>
      <c r="F201" s="460">
        <v>739.54</v>
      </c>
      <c r="G201" s="455" t="s">
        <v>1729</v>
      </c>
      <c r="H201" s="461" t="s">
        <v>417</v>
      </c>
      <c r="I201" s="461" t="s">
        <v>2646</v>
      </c>
      <c r="J201" s="426" t="s">
        <v>1166</v>
      </c>
      <c r="K201" s="426" t="s">
        <v>1157</v>
      </c>
      <c r="L201" s="426" t="s">
        <v>1158</v>
      </c>
      <c r="M201" s="426" t="s">
        <v>4346</v>
      </c>
      <c r="N201" s="427">
        <v>45026</v>
      </c>
      <c r="O201" s="458">
        <f t="shared" si="9"/>
        <v>4</v>
      </c>
      <c r="P201" s="458">
        <f t="shared" si="10"/>
        <v>3</v>
      </c>
      <c r="Q201" s="96" t="str">
        <f t="shared" si="11"/>
        <v>Gastos_Gerais</v>
      </c>
    </row>
    <row r="202" spans="1:17" ht="23.1" hidden="1" customHeight="1" x14ac:dyDescent="0.2">
      <c r="A202" s="450">
        <v>2642</v>
      </c>
      <c r="B202" s="427">
        <v>45026</v>
      </c>
      <c r="C202" s="459">
        <v>45017</v>
      </c>
      <c r="D202" s="455" t="s">
        <v>264</v>
      </c>
      <c r="E202" s="455" t="s">
        <v>293</v>
      </c>
      <c r="F202" s="460">
        <v>120</v>
      </c>
      <c r="G202" s="455" t="s">
        <v>4326</v>
      </c>
      <c r="H202" s="461" t="s">
        <v>420</v>
      </c>
      <c r="I202" s="461" t="s">
        <v>3315</v>
      </c>
      <c r="J202" s="426" t="s">
        <v>2998</v>
      </c>
      <c r="K202" s="426" t="s">
        <v>1188</v>
      </c>
      <c r="L202" s="426" t="s">
        <v>4137</v>
      </c>
      <c r="M202" s="426">
        <v>970441653</v>
      </c>
      <c r="N202" s="427">
        <v>45026</v>
      </c>
      <c r="O202" s="458">
        <f t="shared" si="9"/>
        <v>4</v>
      </c>
      <c r="P202" s="458">
        <f t="shared" si="10"/>
        <v>4</v>
      </c>
      <c r="Q202" s="96" t="str">
        <f t="shared" si="11"/>
        <v>Gastos_Gerais</v>
      </c>
    </row>
    <row r="203" spans="1:17" ht="23.1" hidden="1" customHeight="1" x14ac:dyDescent="0.2">
      <c r="A203" s="450">
        <v>2643</v>
      </c>
      <c r="B203" s="427">
        <v>45026</v>
      </c>
      <c r="C203" s="459">
        <v>45017</v>
      </c>
      <c r="D203" s="455" t="s">
        <v>264</v>
      </c>
      <c r="E203" s="455" t="s">
        <v>293</v>
      </c>
      <c r="F203" s="460">
        <v>60</v>
      </c>
      <c r="G203" s="455" t="s">
        <v>4327</v>
      </c>
      <c r="H203" s="461" t="s">
        <v>302</v>
      </c>
      <c r="I203" s="461" t="s">
        <v>3735</v>
      </c>
      <c r="J203" s="426" t="s">
        <v>988</v>
      </c>
      <c r="K203" s="426" t="s">
        <v>1188</v>
      </c>
      <c r="L203" s="426" t="s">
        <v>4137</v>
      </c>
      <c r="M203" s="426">
        <v>970441653</v>
      </c>
      <c r="N203" s="427">
        <v>45026</v>
      </c>
      <c r="O203" s="458">
        <f t="shared" si="9"/>
        <v>4</v>
      </c>
      <c r="P203" s="458">
        <f t="shared" si="10"/>
        <v>4</v>
      </c>
      <c r="Q203" s="96" t="str">
        <f t="shared" si="11"/>
        <v>Gastos_Gerais</v>
      </c>
    </row>
    <row r="204" spans="1:17" ht="23.1" hidden="1" customHeight="1" x14ac:dyDescent="0.2">
      <c r="A204" s="450">
        <v>2644</v>
      </c>
      <c r="B204" s="427">
        <v>45026</v>
      </c>
      <c r="C204" s="459">
        <v>45017</v>
      </c>
      <c r="D204" s="455" t="s">
        <v>264</v>
      </c>
      <c r="E204" s="455" t="s">
        <v>293</v>
      </c>
      <c r="F204" s="460">
        <v>120</v>
      </c>
      <c r="G204" s="455" t="s">
        <v>4328</v>
      </c>
      <c r="H204" s="461" t="s">
        <v>420</v>
      </c>
      <c r="I204" s="461" t="s">
        <v>4329</v>
      </c>
      <c r="J204" s="426" t="s">
        <v>3125</v>
      </c>
      <c r="K204" s="426" t="s">
        <v>1188</v>
      </c>
      <c r="L204" s="426" t="s">
        <v>4137</v>
      </c>
      <c r="M204" s="426">
        <v>970441653</v>
      </c>
      <c r="N204" s="427">
        <v>45026</v>
      </c>
      <c r="O204" s="458">
        <f t="shared" si="9"/>
        <v>4</v>
      </c>
      <c r="P204" s="458">
        <f t="shared" si="10"/>
        <v>4</v>
      </c>
      <c r="Q204" s="96" t="str">
        <f t="shared" si="11"/>
        <v>Gastos_Gerais</v>
      </c>
    </row>
    <row r="205" spans="1:17" ht="23.1" hidden="1" customHeight="1" x14ac:dyDescent="0.2">
      <c r="A205" s="450">
        <v>2645</v>
      </c>
      <c r="B205" s="427">
        <v>45026</v>
      </c>
      <c r="C205" s="459">
        <v>45017</v>
      </c>
      <c r="D205" s="455" t="s">
        <v>264</v>
      </c>
      <c r="E205" s="455" t="s">
        <v>293</v>
      </c>
      <c r="F205" s="460">
        <v>16.8</v>
      </c>
      <c r="G205" s="455" t="s">
        <v>4347</v>
      </c>
      <c r="H205" s="461" t="s">
        <v>420</v>
      </c>
      <c r="I205" s="461" t="s">
        <v>4136</v>
      </c>
      <c r="J205" s="426" t="s">
        <v>1586</v>
      </c>
      <c r="K205" s="426" t="s">
        <v>1188</v>
      </c>
      <c r="L205" s="426" t="s">
        <v>4137</v>
      </c>
      <c r="M205" s="426">
        <v>970441653</v>
      </c>
      <c r="N205" s="427">
        <v>45026</v>
      </c>
      <c r="O205" s="458">
        <f t="shared" si="9"/>
        <v>4</v>
      </c>
      <c r="P205" s="458">
        <f t="shared" si="10"/>
        <v>4</v>
      </c>
      <c r="Q205" s="96" t="str">
        <f t="shared" si="11"/>
        <v>Gastos_Gerais</v>
      </c>
    </row>
    <row r="206" spans="1:17" ht="23.1" hidden="1" customHeight="1" x14ac:dyDescent="0.2">
      <c r="A206" s="450">
        <v>2646</v>
      </c>
      <c r="B206" s="427">
        <v>45026</v>
      </c>
      <c r="C206" s="459">
        <v>45017</v>
      </c>
      <c r="D206" s="455" t="s">
        <v>176</v>
      </c>
      <c r="E206" s="455" t="s">
        <v>261</v>
      </c>
      <c r="F206" s="460">
        <v>927.76</v>
      </c>
      <c r="G206" s="455" t="s">
        <v>1207</v>
      </c>
      <c r="H206" s="461" t="s">
        <v>418</v>
      </c>
      <c r="I206" s="457" t="s">
        <v>4348</v>
      </c>
      <c r="J206" s="426" t="s">
        <v>468</v>
      </c>
      <c r="K206" s="425" t="s">
        <v>1188</v>
      </c>
      <c r="L206" s="426" t="s">
        <v>4137</v>
      </c>
      <c r="M206" s="426">
        <v>970441653</v>
      </c>
      <c r="N206" s="427">
        <v>45026</v>
      </c>
      <c r="O206" s="458">
        <f t="shared" si="9"/>
        <v>4</v>
      </c>
      <c r="P206" s="458">
        <f t="shared" si="10"/>
        <v>4</v>
      </c>
      <c r="Q206" s="96" t="str">
        <f t="shared" si="11"/>
        <v>Gastos_com_Pessoal</v>
      </c>
    </row>
    <row r="207" spans="1:17" ht="23.1" hidden="1" customHeight="1" x14ac:dyDescent="0.2">
      <c r="A207" s="450">
        <v>2647</v>
      </c>
      <c r="B207" s="427">
        <v>45026</v>
      </c>
      <c r="C207" s="459">
        <v>45017</v>
      </c>
      <c r="D207" s="455" t="s">
        <v>176</v>
      </c>
      <c r="E207" s="455" t="s">
        <v>280</v>
      </c>
      <c r="F207" s="460">
        <v>1676.12</v>
      </c>
      <c r="G207" s="455" t="s">
        <v>1209</v>
      </c>
      <c r="H207" s="461" t="s">
        <v>418</v>
      </c>
      <c r="I207" s="457" t="s">
        <v>4348</v>
      </c>
      <c r="J207" s="425" t="s">
        <v>468</v>
      </c>
      <c r="K207" s="425" t="s">
        <v>1188</v>
      </c>
      <c r="L207" s="426" t="s">
        <v>4137</v>
      </c>
      <c r="M207" s="425">
        <v>970441653</v>
      </c>
      <c r="N207" s="481">
        <v>45026</v>
      </c>
      <c r="O207" s="458">
        <f t="shared" si="9"/>
        <v>4</v>
      </c>
      <c r="P207" s="458">
        <f t="shared" si="10"/>
        <v>4</v>
      </c>
      <c r="Q207" s="96" t="str">
        <f t="shared" si="11"/>
        <v>Gastos_com_Pessoal</v>
      </c>
    </row>
    <row r="208" spans="1:17" ht="23.1" hidden="1" customHeight="1" x14ac:dyDescent="0.2">
      <c r="A208" s="450">
        <v>2648</v>
      </c>
      <c r="B208" s="463">
        <v>45026</v>
      </c>
      <c r="C208" s="464">
        <v>45017</v>
      </c>
      <c r="D208" s="455" t="s">
        <v>176</v>
      </c>
      <c r="E208" s="455" t="s">
        <v>262</v>
      </c>
      <c r="F208" s="460">
        <v>558.71</v>
      </c>
      <c r="G208" s="455" t="s">
        <v>1210</v>
      </c>
      <c r="H208" s="455" t="s">
        <v>418</v>
      </c>
      <c r="I208" s="455" t="s">
        <v>4348</v>
      </c>
      <c r="J208" s="426" t="s">
        <v>468</v>
      </c>
      <c r="K208" s="426" t="s">
        <v>1188</v>
      </c>
      <c r="L208" s="426" t="s">
        <v>4137</v>
      </c>
      <c r="M208" s="426">
        <v>970441653</v>
      </c>
      <c r="N208" s="427">
        <v>45026</v>
      </c>
      <c r="O208" s="458">
        <f t="shared" si="9"/>
        <v>4</v>
      </c>
      <c r="P208" s="458">
        <f t="shared" si="10"/>
        <v>4</v>
      </c>
      <c r="Q208" s="96" t="str">
        <f t="shared" si="11"/>
        <v>Gastos_com_Pessoal</v>
      </c>
    </row>
    <row r="209" spans="1:17" ht="36" hidden="1" x14ac:dyDescent="0.2">
      <c r="A209" s="450">
        <v>2649</v>
      </c>
      <c r="B209" s="463">
        <v>45026</v>
      </c>
      <c r="C209" s="464">
        <v>45017</v>
      </c>
      <c r="D209" s="455" t="s">
        <v>176</v>
      </c>
      <c r="E209" s="455" t="s">
        <v>169</v>
      </c>
      <c r="F209" s="460">
        <v>3445.24</v>
      </c>
      <c r="G209" s="455" t="s">
        <v>1211</v>
      </c>
      <c r="H209" s="455" t="s">
        <v>418</v>
      </c>
      <c r="I209" s="455" t="s">
        <v>4348</v>
      </c>
      <c r="J209" s="425" t="s">
        <v>468</v>
      </c>
      <c r="K209" s="425" t="s">
        <v>1188</v>
      </c>
      <c r="L209" s="426" t="s">
        <v>4137</v>
      </c>
      <c r="M209" s="426">
        <v>970441653</v>
      </c>
      <c r="N209" s="427">
        <v>45026</v>
      </c>
      <c r="O209" s="458">
        <f t="shared" si="9"/>
        <v>4</v>
      </c>
      <c r="P209" s="458">
        <f t="shared" si="10"/>
        <v>4</v>
      </c>
      <c r="Q209" s="96" t="str">
        <f t="shared" si="11"/>
        <v>Gastos_com_Pessoal</v>
      </c>
    </row>
    <row r="210" spans="1:17" ht="23.1" hidden="1" customHeight="1" x14ac:dyDescent="0.2">
      <c r="A210" s="450">
        <v>2650</v>
      </c>
      <c r="B210" s="427">
        <v>45026</v>
      </c>
      <c r="C210" s="459">
        <v>45017</v>
      </c>
      <c r="D210" s="455" t="s">
        <v>176</v>
      </c>
      <c r="E210" s="455" t="s">
        <v>261</v>
      </c>
      <c r="F210" s="454">
        <v>1011.79</v>
      </c>
      <c r="G210" s="455" t="s">
        <v>1207</v>
      </c>
      <c r="H210" s="456" t="s">
        <v>1032</v>
      </c>
      <c r="I210" s="457" t="s">
        <v>4237</v>
      </c>
      <c r="J210" s="425" t="s">
        <v>553</v>
      </c>
      <c r="K210" s="425" t="s">
        <v>1188</v>
      </c>
      <c r="L210" s="426" t="s">
        <v>4137</v>
      </c>
      <c r="M210" s="425">
        <v>970441653</v>
      </c>
      <c r="N210" s="481">
        <v>45026</v>
      </c>
      <c r="O210" s="458">
        <f t="shared" si="9"/>
        <v>4</v>
      </c>
      <c r="P210" s="458">
        <f t="shared" si="10"/>
        <v>4</v>
      </c>
      <c r="Q210" s="96" t="str">
        <f t="shared" si="11"/>
        <v>Gastos_com_Pessoal</v>
      </c>
    </row>
    <row r="211" spans="1:17" ht="23.1" hidden="1" customHeight="1" x14ac:dyDescent="0.2">
      <c r="A211" s="450">
        <v>2651</v>
      </c>
      <c r="B211" s="427">
        <v>45026</v>
      </c>
      <c r="C211" s="459">
        <v>45017</v>
      </c>
      <c r="D211" s="455" t="s">
        <v>176</v>
      </c>
      <c r="E211" s="455" t="s">
        <v>280</v>
      </c>
      <c r="F211" s="454">
        <v>3794.22</v>
      </c>
      <c r="G211" s="455" t="s">
        <v>1209</v>
      </c>
      <c r="H211" s="456" t="s">
        <v>1032</v>
      </c>
      <c r="I211" s="457" t="s">
        <v>4237</v>
      </c>
      <c r="J211" s="425" t="s">
        <v>553</v>
      </c>
      <c r="K211" s="425" t="s">
        <v>1188</v>
      </c>
      <c r="L211" s="426" t="s">
        <v>4137</v>
      </c>
      <c r="M211" s="425">
        <v>970441653</v>
      </c>
      <c r="N211" s="481">
        <v>45026</v>
      </c>
      <c r="O211" s="458">
        <f t="shared" si="9"/>
        <v>4</v>
      </c>
      <c r="P211" s="458">
        <f t="shared" si="10"/>
        <v>4</v>
      </c>
      <c r="Q211" s="96" t="str">
        <f t="shared" si="11"/>
        <v>Gastos_com_Pessoal</v>
      </c>
    </row>
    <row r="212" spans="1:17" ht="23.1" hidden="1" customHeight="1" x14ac:dyDescent="0.2">
      <c r="A212" s="450">
        <v>2652</v>
      </c>
      <c r="B212" s="427">
        <v>45026</v>
      </c>
      <c r="C212" s="459">
        <v>45017</v>
      </c>
      <c r="D212" s="455" t="s">
        <v>176</v>
      </c>
      <c r="E212" s="455" t="s">
        <v>262</v>
      </c>
      <c r="F212" s="460">
        <v>1264.74</v>
      </c>
      <c r="G212" s="455" t="s">
        <v>1210</v>
      </c>
      <c r="H212" s="461" t="s">
        <v>1032</v>
      </c>
      <c r="I212" s="461" t="s">
        <v>4237</v>
      </c>
      <c r="J212" s="426" t="s">
        <v>553</v>
      </c>
      <c r="K212" s="426" t="s">
        <v>1188</v>
      </c>
      <c r="L212" s="426" t="s">
        <v>4137</v>
      </c>
      <c r="M212" s="426">
        <v>970441653</v>
      </c>
      <c r="N212" s="427">
        <v>45026</v>
      </c>
      <c r="O212" s="458">
        <f t="shared" si="9"/>
        <v>4</v>
      </c>
      <c r="P212" s="458">
        <f t="shared" si="10"/>
        <v>4</v>
      </c>
      <c r="Q212" s="96" t="str">
        <f t="shared" si="11"/>
        <v>Gastos_com_Pessoal</v>
      </c>
    </row>
    <row r="213" spans="1:17" ht="36" hidden="1" x14ac:dyDescent="0.2">
      <c r="A213" s="450">
        <v>2653</v>
      </c>
      <c r="B213" s="427">
        <v>45026</v>
      </c>
      <c r="C213" s="459">
        <v>45017</v>
      </c>
      <c r="D213" s="455" t="s">
        <v>176</v>
      </c>
      <c r="E213" s="455" t="s">
        <v>169</v>
      </c>
      <c r="F213" s="460">
        <v>3846.43</v>
      </c>
      <c r="G213" s="455" t="s">
        <v>1211</v>
      </c>
      <c r="H213" s="461" t="s">
        <v>1032</v>
      </c>
      <c r="I213" s="461" t="s">
        <v>4237</v>
      </c>
      <c r="J213" s="426" t="s">
        <v>553</v>
      </c>
      <c r="K213" s="426" t="s">
        <v>1188</v>
      </c>
      <c r="L213" s="426" t="s">
        <v>4137</v>
      </c>
      <c r="M213" s="426">
        <v>970441653</v>
      </c>
      <c r="N213" s="427">
        <v>45026</v>
      </c>
      <c r="O213" s="458">
        <f t="shared" si="9"/>
        <v>4</v>
      </c>
      <c r="P213" s="458">
        <f t="shared" si="10"/>
        <v>4</v>
      </c>
      <c r="Q213" s="96" t="str">
        <f t="shared" si="11"/>
        <v>Gastos_com_Pessoal</v>
      </c>
    </row>
    <row r="214" spans="1:17" ht="23.1" hidden="1" customHeight="1" x14ac:dyDescent="0.2">
      <c r="A214" s="450">
        <v>2654</v>
      </c>
      <c r="B214" s="427">
        <v>45026</v>
      </c>
      <c r="C214" s="459">
        <v>45017</v>
      </c>
      <c r="D214" s="455" t="s">
        <v>176</v>
      </c>
      <c r="E214" s="455" t="s">
        <v>261</v>
      </c>
      <c r="F214" s="460">
        <v>461.97</v>
      </c>
      <c r="G214" s="455" t="s">
        <v>1207</v>
      </c>
      <c r="H214" s="461" t="s">
        <v>1032</v>
      </c>
      <c r="I214" s="457" t="s">
        <v>4349</v>
      </c>
      <c r="J214" s="426" t="s">
        <v>868</v>
      </c>
      <c r="K214" s="425" t="s">
        <v>1188</v>
      </c>
      <c r="L214" s="426" t="s">
        <v>4137</v>
      </c>
      <c r="M214" s="426">
        <v>970441653</v>
      </c>
      <c r="N214" s="427">
        <v>45026</v>
      </c>
      <c r="O214" s="458">
        <f t="shared" si="9"/>
        <v>4</v>
      </c>
      <c r="P214" s="458">
        <f t="shared" si="10"/>
        <v>4</v>
      </c>
      <c r="Q214" s="96" t="str">
        <f t="shared" si="11"/>
        <v>Gastos_com_Pessoal</v>
      </c>
    </row>
    <row r="215" spans="1:17" ht="23.1" hidden="1" customHeight="1" x14ac:dyDescent="0.2">
      <c r="A215" s="450">
        <v>2655</v>
      </c>
      <c r="B215" s="427">
        <v>45026</v>
      </c>
      <c r="C215" s="459">
        <v>45017</v>
      </c>
      <c r="D215" s="455" t="s">
        <v>176</v>
      </c>
      <c r="E215" s="455" t="s">
        <v>280</v>
      </c>
      <c r="F215" s="460">
        <v>623.66</v>
      </c>
      <c r="G215" s="455" t="s">
        <v>1209</v>
      </c>
      <c r="H215" s="461" t="s">
        <v>1032</v>
      </c>
      <c r="I215" s="457" t="s">
        <v>4349</v>
      </c>
      <c r="J215" s="426" t="s">
        <v>868</v>
      </c>
      <c r="K215" s="425" t="s">
        <v>1188</v>
      </c>
      <c r="L215" s="426" t="s">
        <v>4137</v>
      </c>
      <c r="M215" s="426">
        <v>970441653</v>
      </c>
      <c r="N215" s="427">
        <v>45026</v>
      </c>
      <c r="O215" s="458">
        <f t="shared" si="9"/>
        <v>4</v>
      </c>
      <c r="P215" s="458">
        <f t="shared" si="10"/>
        <v>4</v>
      </c>
      <c r="Q215" s="96" t="str">
        <f t="shared" si="11"/>
        <v>Gastos_com_Pessoal</v>
      </c>
    </row>
    <row r="216" spans="1:17" ht="23.1" hidden="1" customHeight="1" x14ac:dyDescent="0.2">
      <c r="A216" s="450">
        <v>2656</v>
      </c>
      <c r="B216" s="463">
        <v>45026</v>
      </c>
      <c r="C216" s="464">
        <v>45017</v>
      </c>
      <c r="D216" s="455" t="s">
        <v>176</v>
      </c>
      <c r="E216" s="455" t="s">
        <v>262</v>
      </c>
      <c r="F216" s="460">
        <v>207.89</v>
      </c>
      <c r="G216" s="455" t="s">
        <v>1210</v>
      </c>
      <c r="H216" s="456" t="s">
        <v>1032</v>
      </c>
      <c r="I216" s="461" t="s">
        <v>4349</v>
      </c>
      <c r="J216" s="425" t="s">
        <v>868</v>
      </c>
      <c r="K216" s="425" t="s">
        <v>1188</v>
      </c>
      <c r="L216" s="426" t="s">
        <v>4137</v>
      </c>
      <c r="M216" s="426">
        <v>970441653</v>
      </c>
      <c r="N216" s="427">
        <v>45026</v>
      </c>
      <c r="O216" s="458">
        <f t="shared" si="9"/>
        <v>4</v>
      </c>
      <c r="P216" s="458">
        <f t="shared" si="10"/>
        <v>4</v>
      </c>
      <c r="Q216" s="96" t="str">
        <f t="shared" si="11"/>
        <v>Gastos_com_Pessoal</v>
      </c>
    </row>
    <row r="217" spans="1:17" ht="36" hidden="1" x14ac:dyDescent="0.2">
      <c r="A217" s="450">
        <v>2657</v>
      </c>
      <c r="B217" s="463">
        <v>45026</v>
      </c>
      <c r="C217" s="464">
        <v>45017</v>
      </c>
      <c r="D217" s="455" t="s">
        <v>176</v>
      </c>
      <c r="E217" s="455" t="s">
        <v>169</v>
      </c>
      <c r="F217" s="460">
        <v>1408.63</v>
      </c>
      <c r="G217" s="455" t="s">
        <v>1211</v>
      </c>
      <c r="H217" s="461" t="s">
        <v>1032</v>
      </c>
      <c r="I217" s="461" t="s">
        <v>4349</v>
      </c>
      <c r="J217" s="425" t="s">
        <v>868</v>
      </c>
      <c r="K217" s="425" t="s">
        <v>1188</v>
      </c>
      <c r="L217" s="426" t="s">
        <v>4137</v>
      </c>
      <c r="M217" s="426">
        <v>970441653</v>
      </c>
      <c r="N217" s="427">
        <v>45026</v>
      </c>
      <c r="O217" s="458">
        <f t="shared" si="9"/>
        <v>4</v>
      </c>
      <c r="P217" s="458">
        <f t="shared" si="10"/>
        <v>4</v>
      </c>
      <c r="Q217" s="96" t="str">
        <f t="shared" si="11"/>
        <v>Gastos_com_Pessoal</v>
      </c>
    </row>
    <row r="218" spans="1:17" ht="23.1" hidden="1" customHeight="1" x14ac:dyDescent="0.2">
      <c r="A218" s="450">
        <v>2658</v>
      </c>
      <c r="B218" s="463">
        <v>45026</v>
      </c>
      <c r="C218" s="464">
        <v>45017</v>
      </c>
      <c r="D218" s="455" t="s">
        <v>176</v>
      </c>
      <c r="E218" s="455" t="s">
        <v>10</v>
      </c>
      <c r="F218" s="460">
        <v>3165.86</v>
      </c>
      <c r="G218" s="455" t="s">
        <v>4306</v>
      </c>
      <c r="H218" s="461" t="s">
        <v>1032</v>
      </c>
      <c r="I218" s="461" t="s">
        <v>4237</v>
      </c>
      <c r="J218" s="425" t="s">
        <v>553</v>
      </c>
      <c r="K218" s="426" t="s">
        <v>1307</v>
      </c>
      <c r="L218" s="426" t="s">
        <v>1218</v>
      </c>
      <c r="M218" s="426" t="s">
        <v>4350</v>
      </c>
      <c r="N218" s="427">
        <v>45026</v>
      </c>
      <c r="O218" s="458">
        <f t="shared" si="9"/>
        <v>4</v>
      </c>
      <c r="P218" s="458">
        <f t="shared" si="10"/>
        <v>4</v>
      </c>
      <c r="Q218" s="96" t="str">
        <f t="shared" si="11"/>
        <v>Gastos_com_Pessoal</v>
      </c>
    </row>
    <row r="219" spans="1:17" ht="23.1" hidden="1" customHeight="1" x14ac:dyDescent="0.2">
      <c r="A219" s="450">
        <v>2659</v>
      </c>
      <c r="B219" s="463">
        <v>45026</v>
      </c>
      <c r="C219" s="464">
        <v>45017</v>
      </c>
      <c r="D219" s="455" t="s">
        <v>176</v>
      </c>
      <c r="E219" s="455" t="s">
        <v>10</v>
      </c>
      <c r="F219" s="460">
        <v>1108.94</v>
      </c>
      <c r="G219" s="455" t="s">
        <v>4306</v>
      </c>
      <c r="H219" s="461" t="s">
        <v>1032</v>
      </c>
      <c r="I219" s="461" t="s">
        <v>4349</v>
      </c>
      <c r="J219" s="425" t="s">
        <v>868</v>
      </c>
      <c r="K219" s="426" t="s">
        <v>1307</v>
      </c>
      <c r="L219" s="426" t="s">
        <v>1218</v>
      </c>
      <c r="M219" s="426" t="s">
        <v>5535</v>
      </c>
      <c r="N219" s="427">
        <v>45026</v>
      </c>
      <c r="O219" s="458">
        <f t="shared" si="9"/>
        <v>4</v>
      </c>
      <c r="P219" s="458">
        <f t="shared" si="10"/>
        <v>4</v>
      </c>
      <c r="Q219" s="96" t="str">
        <f t="shared" si="11"/>
        <v>Gastos_com_Pessoal</v>
      </c>
    </row>
    <row r="220" spans="1:17" ht="23.1" hidden="1" customHeight="1" x14ac:dyDescent="0.2">
      <c r="A220" s="450">
        <v>2660</v>
      </c>
      <c r="B220" s="463">
        <v>45026</v>
      </c>
      <c r="C220" s="464">
        <v>45017</v>
      </c>
      <c r="D220" s="455" t="s">
        <v>176</v>
      </c>
      <c r="E220" s="455" t="s">
        <v>10</v>
      </c>
      <c r="F220" s="460">
        <v>2440.35</v>
      </c>
      <c r="G220" s="455" t="s">
        <v>4306</v>
      </c>
      <c r="H220" s="461" t="s">
        <v>418</v>
      </c>
      <c r="I220" s="461" t="s">
        <v>4348</v>
      </c>
      <c r="J220" s="425" t="s">
        <v>468</v>
      </c>
      <c r="K220" s="426" t="s">
        <v>1307</v>
      </c>
      <c r="L220" s="426" t="s">
        <v>1218</v>
      </c>
      <c r="M220" s="426" t="s">
        <v>4351</v>
      </c>
      <c r="N220" s="427">
        <v>45026</v>
      </c>
      <c r="O220" s="458">
        <f t="shared" si="9"/>
        <v>4</v>
      </c>
      <c r="P220" s="458">
        <f t="shared" si="10"/>
        <v>4</v>
      </c>
      <c r="Q220" s="96" t="str">
        <f t="shared" si="11"/>
        <v>Gastos_com_Pessoal</v>
      </c>
    </row>
    <row r="221" spans="1:17" ht="23.1" hidden="1" customHeight="1" x14ac:dyDescent="0.2">
      <c r="A221" s="450">
        <v>2661</v>
      </c>
      <c r="B221" s="463">
        <v>45026</v>
      </c>
      <c r="C221" s="464">
        <v>44986</v>
      </c>
      <c r="D221" s="455" t="s">
        <v>264</v>
      </c>
      <c r="E221" s="455" t="s">
        <v>65</v>
      </c>
      <c r="F221" s="460">
        <v>7092.8</v>
      </c>
      <c r="G221" s="455" t="s">
        <v>4352</v>
      </c>
      <c r="H221" s="461" t="s">
        <v>303</v>
      </c>
      <c r="I221" s="461" t="s">
        <v>4353</v>
      </c>
      <c r="J221" s="425" t="s">
        <v>425</v>
      </c>
      <c r="K221" s="425" t="s">
        <v>1307</v>
      </c>
      <c r="L221" s="426" t="s">
        <v>4354</v>
      </c>
      <c r="M221" s="426" t="s">
        <v>4355</v>
      </c>
      <c r="N221" s="427">
        <v>45026</v>
      </c>
      <c r="O221" s="458">
        <f t="shared" si="9"/>
        <v>4</v>
      </c>
      <c r="P221" s="458">
        <f t="shared" si="10"/>
        <v>3</v>
      </c>
      <c r="Q221" s="96" t="str">
        <f t="shared" si="11"/>
        <v>Gastos_Gerais</v>
      </c>
    </row>
    <row r="222" spans="1:17" ht="23.1" hidden="1" customHeight="1" x14ac:dyDescent="0.2">
      <c r="A222" s="450">
        <v>2662</v>
      </c>
      <c r="B222" s="463">
        <v>45027</v>
      </c>
      <c r="C222" s="464">
        <v>44986</v>
      </c>
      <c r="D222" s="455" t="s">
        <v>264</v>
      </c>
      <c r="E222" s="455" t="s">
        <v>138</v>
      </c>
      <c r="F222" s="460">
        <v>748.63</v>
      </c>
      <c r="G222" s="455" t="s">
        <v>138</v>
      </c>
      <c r="H222" s="461" t="s">
        <v>302</v>
      </c>
      <c r="I222" s="461" t="s">
        <v>4207</v>
      </c>
      <c r="J222" s="426" t="s">
        <v>1238</v>
      </c>
      <c r="K222" s="425" t="s">
        <v>1157</v>
      </c>
      <c r="L222" s="426" t="s">
        <v>32</v>
      </c>
      <c r="M222" s="426">
        <v>27451</v>
      </c>
      <c r="N222" s="427">
        <v>45000</v>
      </c>
      <c r="O222" s="458">
        <f t="shared" si="9"/>
        <v>4</v>
      </c>
      <c r="P222" s="458">
        <f t="shared" si="10"/>
        <v>3</v>
      </c>
      <c r="Q222" s="96" t="str">
        <f t="shared" si="11"/>
        <v>Gastos_Gerais</v>
      </c>
    </row>
    <row r="223" spans="1:17" ht="23.1" hidden="1" customHeight="1" x14ac:dyDescent="0.2">
      <c r="A223" s="450">
        <v>2663</v>
      </c>
      <c r="B223" s="463">
        <v>45027</v>
      </c>
      <c r="C223" s="464">
        <v>45017</v>
      </c>
      <c r="D223" s="455" t="s">
        <v>264</v>
      </c>
      <c r="E223" s="455" t="s">
        <v>96</v>
      </c>
      <c r="F223" s="460">
        <v>65.760000000000005</v>
      </c>
      <c r="G223" s="455" t="s">
        <v>4356</v>
      </c>
      <c r="H223" s="461" t="s">
        <v>419</v>
      </c>
      <c r="I223" s="461" t="s">
        <v>2202</v>
      </c>
      <c r="J223" s="425" t="s">
        <v>2873</v>
      </c>
      <c r="K223" s="425" t="s">
        <v>1157</v>
      </c>
      <c r="L223" s="426" t="s">
        <v>32</v>
      </c>
      <c r="M223" s="426">
        <v>69237</v>
      </c>
      <c r="N223" s="427">
        <v>45021</v>
      </c>
      <c r="O223" s="458">
        <f t="shared" si="9"/>
        <v>4</v>
      </c>
      <c r="P223" s="458">
        <f t="shared" si="10"/>
        <v>4</v>
      </c>
      <c r="Q223" s="96" t="str">
        <f t="shared" si="11"/>
        <v>Gastos_Gerais</v>
      </c>
    </row>
    <row r="224" spans="1:17" ht="23.1" hidden="1" customHeight="1" x14ac:dyDescent="0.2">
      <c r="A224" s="450">
        <v>2664</v>
      </c>
      <c r="B224" s="463">
        <v>45027</v>
      </c>
      <c r="C224" s="464">
        <v>45017</v>
      </c>
      <c r="D224" s="455" t="s">
        <v>264</v>
      </c>
      <c r="E224" s="455" t="s">
        <v>247</v>
      </c>
      <c r="F224" s="460">
        <v>3930</v>
      </c>
      <c r="G224" s="455" t="s">
        <v>4357</v>
      </c>
      <c r="H224" s="461" t="s">
        <v>1032</v>
      </c>
      <c r="I224" s="461" t="s">
        <v>4358</v>
      </c>
      <c r="J224" s="425" t="s">
        <v>4359</v>
      </c>
      <c r="K224" s="425" t="s">
        <v>1157</v>
      </c>
      <c r="L224" s="426" t="s">
        <v>32</v>
      </c>
      <c r="M224" s="426">
        <v>3579</v>
      </c>
      <c r="N224" s="427">
        <v>45021</v>
      </c>
      <c r="O224" s="458">
        <f t="shared" si="9"/>
        <v>4</v>
      </c>
      <c r="P224" s="458">
        <f t="shared" si="10"/>
        <v>4</v>
      </c>
      <c r="Q224" s="96" t="str">
        <f t="shared" si="11"/>
        <v>Gastos_Gerais</v>
      </c>
    </row>
    <row r="225" spans="1:17" ht="23.1" hidden="1" customHeight="1" x14ac:dyDescent="0.2">
      <c r="A225" s="450">
        <v>2665</v>
      </c>
      <c r="B225" s="463">
        <v>45027</v>
      </c>
      <c r="C225" s="464">
        <v>45017</v>
      </c>
      <c r="D225" s="455" t="s">
        <v>141</v>
      </c>
      <c r="E225" s="455" t="s">
        <v>220</v>
      </c>
      <c r="F225" s="460">
        <v>6621</v>
      </c>
      <c r="G225" s="455" t="s">
        <v>4360</v>
      </c>
      <c r="H225" s="461" t="s">
        <v>1032</v>
      </c>
      <c r="I225" s="461" t="s">
        <v>4358</v>
      </c>
      <c r="J225" s="425" t="s">
        <v>4359</v>
      </c>
      <c r="K225" s="425" t="s">
        <v>1157</v>
      </c>
      <c r="L225" s="426" t="s">
        <v>32</v>
      </c>
      <c r="M225" s="426">
        <v>3579</v>
      </c>
      <c r="N225" s="427">
        <v>45021</v>
      </c>
      <c r="O225" s="458">
        <f t="shared" si="9"/>
        <v>4</v>
      </c>
      <c r="P225" s="458">
        <f t="shared" si="10"/>
        <v>4</v>
      </c>
      <c r="Q225" s="96" t="str">
        <f t="shared" si="11"/>
        <v>Aquisição_de_Bens_Permanentes</v>
      </c>
    </row>
    <row r="226" spans="1:17" ht="56.25" hidden="1" customHeight="1" x14ac:dyDescent="0.2">
      <c r="A226" s="450">
        <v>2666</v>
      </c>
      <c r="B226" s="463">
        <v>45027</v>
      </c>
      <c r="C226" s="464">
        <v>44986</v>
      </c>
      <c r="D226" s="455" t="s">
        <v>264</v>
      </c>
      <c r="E226" s="455" t="s">
        <v>211</v>
      </c>
      <c r="F226" s="460">
        <v>27062.92</v>
      </c>
      <c r="G226" s="455" t="s">
        <v>6611</v>
      </c>
      <c r="H226" s="461" t="s">
        <v>303</v>
      </c>
      <c r="I226" s="461" t="s">
        <v>1549</v>
      </c>
      <c r="J226" s="425" t="s">
        <v>1550</v>
      </c>
      <c r="K226" s="425" t="s">
        <v>1157</v>
      </c>
      <c r="L226" s="426" t="s">
        <v>1158</v>
      </c>
      <c r="M226" s="426">
        <v>17</v>
      </c>
      <c r="N226" s="427">
        <v>45027</v>
      </c>
      <c r="O226" s="458">
        <f t="shared" si="9"/>
        <v>4</v>
      </c>
      <c r="P226" s="458">
        <f t="shared" si="10"/>
        <v>3</v>
      </c>
      <c r="Q226" s="96" t="str">
        <f t="shared" si="11"/>
        <v>Gastos_Gerais</v>
      </c>
    </row>
    <row r="227" spans="1:17" ht="23.1" hidden="1" customHeight="1" x14ac:dyDescent="0.2">
      <c r="A227" s="450">
        <v>2667</v>
      </c>
      <c r="B227" s="427">
        <v>45027</v>
      </c>
      <c r="C227" s="459">
        <v>44986</v>
      </c>
      <c r="D227" s="455" t="s">
        <v>264</v>
      </c>
      <c r="E227" s="455" t="s">
        <v>293</v>
      </c>
      <c r="F227" s="460">
        <v>346</v>
      </c>
      <c r="G227" s="455" t="s">
        <v>4361</v>
      </c>
      <c r="H227" s="461" t="s">
        <v>302</v>
      </c>
      <c r="I227" s="461" t="s">
        <v>2879</v>
      </c>
      <c r="J227" s="426" t="s">
        <v>1279</v>
      </c>
      <c r="K227" s="425" t="s">
        <v>1163</v>
      </c>
      <c r="L227" s="426" t="s">
        <v>32</v>
      </c>
      <c r="M227" s="426">
        <v>40367</v>
      </c>
      <c r="N227" s="427">
        <v>45015</v>
      </c>
      <c r="O227" s="458">
        <f t="shared" si="9"/>
        <v>4</v>
      </c>
      <c r="P227" s="458">
        <f t="shared" si="10"/>
        <v>3</v>
      </c>
      <c r="Q227" s="96" t="str">
        <f t="shared" si="11"/>
        <v>Gastos_Gerais</v>
      </c>
    </row>
    <row r="228" spans="1:17" ht="23.1" hidden="1" customHeight="1" x14ac:dyDescent="0.2">
      <c r="A228" s="450">
        <v>2668</v>
      </c>
      <c r="B228" s="427">
        <v>45027</v>
      </c>
      <c r="C228" s="459">
        <v>44986</v>
      </c>
      <c r="D228" s="455" t="s">
        <v>264</v>
      </c>
      <c r="E228" s="455" t="s">
        <v>293</v>
      </c>
      <c r="F228" s="460">
        <v>346</v>
      </c>
      <c r="G228" s="455" t="s">
        <v>4362</v>
      </c>
      <c r="H228" s="461" t="s">
        <v>302</v>
      </c>
      <c r="I228" s="461" t="s">
        <v>2879</v>
      </c>
      <c r="J228" s="426" t="s">
        <v>1279</v>
      </c>
      <c r="K228" s="425" t="s">
        <v>1163</v>
      </c>
      <c r="L228" s="426" t="s">
        <v>32</v>
      </c>
      <c r="M228" s="426">
        <v>40366</v>
      </c>
      <c r="N228" s="427">
        <v>45015</v>
      </c>
      <c r="O228" s="458">
        <f t="shared" si="9"/>
        <v>4</v>
      </c>
      <c r="P228" s="458">
        <f t="shared" si="10"/>
        <v>3</v>
      </c>
      <c r="Q228" s="96" t="str">
        <f t="shared" si="11"/>
        <v>Gastos_Gerais</v>
      </c>
    </row>
    <row r="229" spans="1:17" ht="23.1" hidden="1" customHeight="1" x14ac:dyDescent="0.2">
      <c r="A229" s="450">
        <v>2669</v>
      </c>
      <c r="B229" s="427">
        <v>45027</v>
      </c>
      <c r="C229" s="459">
        <v>44986</v>
      </c>
      <c r="D229" s="455" t="s">
        <v>264</v>
      </c>
      <c r="E229" s="455" t="s">
        <v>293</v>
      </c>
      <c r="F229" s="460">
        <v>346</v>
      </c>
      <c r="G229" s="455" t="s">
        <v>4363</v>
      </c>
      <c r="H229" s="461" t="s">
        <v>302</v>
      </c>
      <c r="I229" s="461" t="s">
        <v>2879</v>
      </c>
      <c r="J229" s="426" t="s">
        <v>1279</v>
      </c>
      <c r="K229" s="425" t="s">
        <v>1163</v>
      </c>
      <c r="L229" s="426" t="s">
        <v>32</v>
      </c>
      <c r="M229" s="426">
        <v>40365</v>
      </c>
      <c r="N229" s="427">
        <v>45015</v>
      </c>
      <c r="O229" s="458">
        <f t="shared" si="9"/>
        <v>4</v>
      </c>
      <c r="P229" s="458">
        <f t="shared" si="10"/>
        <v>3</v>
      </c>
      <c r="Q229" s="96" t="str">
        <f t="shared" si="11"/>
        <v>Gastos_Gerais</v>
      </c>
    </row>
    <row r="230" spans="1:17" ht="23.1" hidden="1" customHeight="1" x14ac:dyDescent="0.2">
      <c r="A230" s="450">
        <v>2670</v>
      </c>
      <c r="B230" s="427">
        <v>45027</v>
      </c>
      <c r="C230" s="459">
        <v>44986</v>
      </c>
      <c r="D230" s="455" t="s">
        <v>264</v>
      </c>
      <c r="E230" s="455" t="s">
        <v>293</v>
      </c>
      <c r="F230" s="460">
        <v>346</v>
      </c>
      <c r="G230" s="455" t="s">
        <v>4364</v>
      </c>
      <c r="H230" s="461" t="s">
        <v>302</v>
      </c>
      <c r="I230" s="461" t="s">
        <v>2879</v>
      </c>
      <c r="J230" s="426" t="s">
        <v>1279</v>
      </c>
      <c r="K230" s="425" t="s">
        <v>1163</v>
      </c>
      <c r="L230" s="426" t="s">
        <v>32</v>
      </c>
      <c r="M230" s="426">
        <v>40364</v>
      </c>
      <c r="N230" s="427">
        <v>45015</v>
      </c>
      <c r="O230" s="458">
        <f t="shared" si="9"/>
        <v>4</v>
      </c>
      <c r="P230" s="458">
        <f t="shared" si="10"/>
        <v>3</v>
      </c>
      <c r="Q230" s="96" t="str">
        <f t="shared" si="11"/>
        <v>Gastos_Gerais</v>
      </c>
    </row>
    <row r="231" spans="1:17" ht="23.1" hidden="1" customHeight="1" x14ac:dyDescent="0.2">
      <c r="A231" s="450">
        <v>2671</v>
      </c>
      <c r="B231" s="427">
        <v>45027</v>
      </c>
      <c r="C231" s="459">
        <v>44986</v>
      </c>
      <c r="D231" s="455" t="s">
        <v>264</v>
      </c>
      <c r="E231" s="455" t="s">
        <v>293</v>
      </c>
      <c r="F231" s="460">
        <v>346</v>
      </c>
      <c r="G231" s="455" t="s">
        <v>4365</v>
      </c>
      <c r="H231" s="461" t="s">
        <v>302</v>
      </c>
      <c r="I231" s="461" t="s">
        <v>2879</v>
      </c>
      <c r="J231" s="426" t="s">
        <v>1279</v>
      </c>
      <c r="K231" s="425" t="s">
        <v>1163</v>
      </c>
      <c r="L231" s="426" t="s">
        <v>32</v>
      </c>
      <c r="M231" s="426">
        <v>40363</v>
      </c>
      <c r="N231" s="427">
        <v>45015</v>
      </c>
      <c r="O231" s="458">
        <f t="shared" si="9"/>
        <v>4</v>
      </c>
      <c r="P231" s="458">
        <f t="shared" si="10"/>
        <v>3</v>
      </c>
      <c r="Q231" s="96" t="str">
        <f t="shared" si="11"/>
        <v>Gastos_Gerais</v>
      </c>
    </row>
    <row r="232" spans="1:17" ht="23.1" hidden="1" customHeight="1" x14ac:dyDescent="0.2">
      <c r="A232" s="450">
        <v>2672</v>
      </c>
      <c r="B232" s="427">
        <v>45027</v>
      </c>
      <c r="C232" s="459">
        <v>45017</v>
      </c>
      <c r="D232" s="455" t="s">
        <v>264</v>
      </c>
      <c r="E232" s="455" t="s">
        <v>96</v>
      </c>
      <c r="F232" s="460">
        <v>78.5</v>
      </c>
      <c r="G232" s="455" t="s">
        <v>4366</v>
      </c>
      <c r="H232" s="461" t="s">
        <v>420</v>
      </c>
      <c r="I232" s="461" t="s">
        <v>4367</v>
      </c>
      <c r="J232" s="426" t="s">
        <v>4368</v>
      </c>
      <c r="K232" s="425" t="s">
        <v>1163</v>
      </c>
      <c r="L232" s="426" t="s">
        <v>32</v>
      </c>
      <c r="M232" s="426">
        <v>35364</v>
      </c>
      <c r="N232" s="427">
        <v>45027</v>
      </c>
      <c r="O232" s="458">
        <f t="shared" si="9"/>
        <v>4</v>
      </c>
      <c r="P232" s="458">
        <f t="shared" si="10"/>
        <v>4</v>
      </c>
      <c r="Q232" s="96" t="str">
        <f t="shared" si="11"/>
        <v>Gastos_Gerais</v>
      </c>
    </row>
    <row r="233" spans="1:17" ht="23.1" hidden="1" customHeight="1" x14ac:dyDescent="0.2">
      <c r="A233" s="450">
        <v>2673</v>
      </c>
      <c r="B233" s="427">
        <v>45027</v>
      </c>
      <c r="C233" s="459">
        <v>45017</v>
      </c>
      <c r="D233" s="455" t="s">
        <v>264</v>
      </c>
      <c r="E233" s="455" t="s">
        <v>136</v>
      </c>
      <c r="F233" s="460">
        <v>75.2</v>
      </c>
      <c r="G233" s="455" t="s">
        <v>4369</v>
      </c>
      <c r="H233" s="461" t="s">
        <v>416</v>
      </c>
      <c r="I233" s="461" t="s">
        <v>4370</v>
      </c>
      <c r="J233" s="426" t="s">
        <v>4371</v>
      </c>
      <c r="K233" s="425" t="s">
        <v>1163</v>
      </c>
      <c r="L233" s="426" t="s">
        <v>32</v>
      </c>
      <c r="M233" s="426">
        <v>7265</v>
      </c>
      <c r="N233" s="427">
        <v>45021</v>
      </c>
      <c r="O233" s="458">
        <f t="shared" si="9"/>
        <v>4</v>
      </c>
      <c r="P233" s="458">
        <f t="shared" si="10"/>
        <v>4</v>
      </c>
      <c r="Q233" s="96" t="str">
        <f t="shared" si="11"/>
        <v>Gastos_Gerais</v>
      </c>
    </row>
    <row r="234" spans="1:17" ht="23.1" hidden="1" customHeight="1" x14ac:dyDescent="0.2">
      <c r="A234" s="450">
        <v>2674</v>
      </c>
      <c r="B234" s="427">
        <v>45027</v>
      </c>
      <c r="C234" s="459">
        <v>44986</v>
      </c>
      <c r="D234" s="455" t="s">
        <v>264</v>
      </c>
      <c r="E234" s="455" t="s">
        <v>208</v>
      </c>
      <c r="F234" s="460">
        <v>300</v>
      </c>
      <c r="G234" s="455" t="s">
        <v>4372</v>
      </c>
      <c r="H234" s="461" t="s">
        <v>420</v>
      </c>
      <c r="I234" s="461" t="s">
        <v>4373</v>
      </c>
      <c r="J234" s="426" t="s">
        <v>1249</v>
      </c>
      <c r="K234" s="425" t="s">
        <v>1157</v>
      </c>
      <c r="L234" s="426" t="s">
        <v>32</v>
      </c>
      <c r="M234" s="426">
        <v>2023265</v>
      </c>
      <c r="N234" s="427">
        <v>45000</v>
      </c>
      <c r="O234" s="458">
        <f t="shared" si="9"/>
        <v>4</v>
      </c>
      <c r="P234" s="458">
        <f t="shared" si="10"/>
        <v>3</v>
      </c>
      <c r="Q234" s="96" t="str">
        <f t="shared" si="11"/>
        <v>Gastos_Gerais</v>
      </c>
    </row>
    <row r="235" spans="1:17" ht="23.1" hidden="1" customHeight="1" x14ac:dyDescent="0.2">
      <c r="A235" s="450">
        <v>2675</v>
      </c>
      <c r="B235" s="427">
        <v>45027</v>
      </c>
      <c r="C235" s="459">
        <v>44986</v>
      </c>
      <c r="D235" s="455" t="s">
        <v>264</v>
      </c>
      <c r="E235" s="455" t="s">
        <v>208</v>
      </c>
      <c r="F235" s="460">
        <v>312.49</v>
      </c>
      <c r="G235" s="455" t="s">
        <v>4218</v>
      </c>
      <c r="H235" s="456" t="s">
        <v>420</v>
      </c>
      <c r="I235" s="461" t="s">
        <v>4373</v>
      </c>
      <c r="J235" s="425" t="s">
        <v>1249</v>
      </c>
      <c r="K235" s="425" t="s">
        <v>1157</v>
      </c>
      <c r="L235" s="426" t="s">
        <v>32</v>
      </c>
      <c r="M235" s="426">
        <v>4066</v>
      </c>
      <c r="N235" s="427">
        <v>45000</v>
      </c>
      <c r="O235" s="458">
        <f t="shared" si="9"/>
        <v>4</v>
      </c>
      <c r="P235" s="458">
        <f t="shared" si="10"/>
        <v>3</v>
      </c>
      <c r="Q235" s="96" t="str">
        <f t="shared" si="11"/>
        <v>Gastos_Gerais</v>
      </c>
    </row>
    <row r="236" spans="1:17" ht="23.1" hidden="1" customHeight="1" x14ac:dyDescent="0.2">
      <c r="A236" s="450">
        <v>2676</v>
      </c>
      <c r="B236" s="427">
        <v>45027</v>
      </c>
      <c r="C236" s="459">
        <v>45017</v>
      </c>
      <c r="D236" s="455" t="s">
        <v>264</v>
      </c>
      <c r="E236" s="455" t="s">
        <v>293</v>
      </c>
      <c r="F236" s="460">
        <v>60</v>
      </c>
      <c r="G236" s="455" t="s">
        <v>4165</v>
      </c>
      <c r="H236" s="461" t="s">
        <v>419</v>
      </c>
      <c r="I236" s="461" t="s">
        <v>4166</v>
      </c>
      <c r="J236" s="426" t="s">
        <v>2372</v>
      </c>
      <c r="K236" s="426" t="s">
        <v>1188</v>
      </c>
      <c r="L236" s="426" t="s">
        <v>4137</v>
      </c>
      <c r="M236" s="426">
        <v>770712942</v>
      </c>
      <c r="N236" s="427">
        <v>45027</v>
      </c>
      <c r="O236" s="458">
        <f t="shared" si="9"/>
        <v>4</v>
      </c>
      <c r="P236" s="458">
        <f t="shared" si="10"/>
        <v>4</v>
      </c>
      <c r="Q236" s="96" t="str">
        <f t="shared" si="11"/>
        <v>Gastos_Gerais</v>
      </c>
    </row>
    <row r="237" spans="1:17" ht="23.1" hidden="1" customHeight="1" x14ac:dyDescent="0.2">
      <c r="A237" s="450">
        <v>2677</v>
      </c>
      <c r="B237" s="427">
        <v>45027</v>
      </c>
      <c r="C237" s="459">
        <v>45017</v>
      </c>
      <c r="D237" s="455" t="s">
        <v>264</v>
      </c>
      <c r="E237" s="455" t="s">
        <v>293</v>
      </c>
      <c r="F237" s="460">
        <v>240</v>
      </c>
      <c r="G237" s="455" t="s">
        <v>4374</v>
      </c>
      <c r="H237" s="461" t="s">
        <v>421</v>
      </c>
      <c r="I237" s="461" t="s">
        <v>2627</v>
      </c>
      <c r="J237" s="426" t="s">
        <v>1073</v>
      </c>
      <c r="K237" s="426" t="s">
        <v>1188</v>
      </c>
      <c r="L237" s="426" t="s">
        <v>4137</v>
      </c>
      <c r="M237" s="426">
        <v>770712942</v>
      </c>
      <c r="N237" s="427">
        <v>45027</v>
      </c>
      <c r="O237" s="458">
        <f t="shared" si="9"/>
        <v>4</v>
      </c>
      <c r="P237" s="458">
        <f t="shared" si="10"/>
        <v>4</v>
      </c>
      <c r="Q237" s="96" t="str">
        <f t="shared" si="11"/>
        <v>Gastos_Gerais</v>
      </c>
    </row>
    <row r="238" spans="1:17" ht="23.1" hidden="1" customHeight="1" x14ac:dyDescent="0.2">
      <c r="A238" s="450">
        <v>2678</v>
      </c>
      <c r="B238" s="427">
        <v>45027</v>
      </c>
      <c r="C238" s="459">
        <v>45017</v>
      </c>
      <c r="D238" s="455" t="s">
        <v>264</v>
      </c>
      <c r="E238" s="455" t="s">
        <v>293</v>
      </c>
      <c r="F238" s="460">
        <v>240</v>
      </c>
      <c r="G238" s="455" t="s">
        <v>4375</v>
      </c>
      <c r="H238" s="461" t="s">
        <v>421</v>
      </c>
      <c r="I238" s="461" t="s">
        <v>3254</v>
      </c>
      <c r="J238" s="426" t="s">
        <v>1016</v>
      </c>
      <c r="K238" s="426" t="s">
        <v>1188</v>
      </c>
      <c r="L238" s="426" t="s">
        <v>4137</v>
      </c>
      <c r="M238" s="426">
        <v>770712942</v>
      </c>
      <c r="N238" s="427">
        <v>45027</v>
      </c>
      <c r="O238" s="458">
        <f t="shared" si="9"/>
        <v>4</v>
      </c>
      <c r="P238" s="458">
        <f t="shared" si="10"/>
        <v>4</v>
      </c>
      <c r="Q238" s="96" t="str">
        <f t="shared" si="11"/>
        <v>Gastos_Gerais</v>
      </c>
    </row>
    <row r="239" spans="1:17" ht="23.1" hidden="1" customHeight="1" x14ac:dyDescent="0.2">
      <c r="A239" s="450">
        <v>2679</v>
      </c>
      <c r="B239" s="427">
        <v>45027</v>
      </c>
      <c r="C239" s="459">
        <v>45017</v>
      </c>
      <c r="D239" s="455" t="s">
        <v>264</v>
      </c>
      <c r="E239" s="455" t="s">
        <v>293</v>
      </c>
      <c r="F239" s="460">
        <v>240</v>
      </c>
      <c r="G239" s="455" t="s">
        <v>4376</v>
      </c>
      <c r="H239" s="461" t="s">
        <v>421</v>
      </c>
      <c r="I239" s="461" t="s">
        <v>4377</v>
      </c>
      <c r="J239" s="426" t="s">
        <v>706</v>
      </c>
      <c r="K239" s="426" t="s">
        <v>1188</v>
      </c>
      <c r="L239" s="426" t="s">
        <v>4137</v>
      </c>
      <c r="M239" s="426">
        <v>770712942</v>
      </c>
      <c r="N239" s="427">
        <v>45027</v>
      </c>
      <c r="O239" s="458">
        <f t="shared" si="9"/>
        <v>4</v>
      </c>
      <c r="P239" s="458">
        <f t="shared" si="10"/>
        <v>4</v>
      </c>
      <c r="Q239" s="96" t="str">
        <f t="shared" si="11"/>
        <v>Gastos_Gerais</v>
      </c>
    </row>
    <row r="240" spans="1:17" ht="23.1" hidden="1" customHeight="1" x14ac:dyDescent="0.2">
      <c r="A240" s="450">
        <v>2680</v>
      </c>
      <c r="B240" s="427">
        <v>45028</v>
      </c>
      <c r="C240" s="459">
        <v>44986</v>
      </c>
      <c r="D240" s="455" t="s">
        <v>264</v>
      </c>
      <c r="E240" s="455" t="s">
        <v>83</v>
      </c>
      <c r="F240" s="460">
        <v>1818.41</v>
      </c>
      <c r="G240" s="455" t="s">
        <v>2906</v>
      </c>
      <c r="H240" s="456" t="s">
        <v>302</v>
      </c>
      <c r="I240" s="461" t="s">
        <v>4378</v>
      </c>
      <c r="J240" s="425" t="s">
        <v>1162</v>
      </c>
      <c r="K240" s="425" t="s">
        <v>1157</v>
      </c>
      <c r="L240" s="426" t="s">
        <v>32</v>
      </c>
      <c r="M240" s="426">
        <v>20975082</v>
      </c>
      <c r="N240" s="427">
        <v>45028</v>
      </c>
      <c r="O240" s="458">
        <f t="shared" si="9"/>
        <v>4</v>
      </c>
      <c r="P240" s="458">
        <f t="shared" si="10"/>
        <v>3</v>
      </c>
      <c r="Q240" s="96" t="str">
        <f t="shared" si="11"/>
        <v>Gastos_Gerais</v>
      </c>
    </row>
    <row r="241" spans="1:17" ht="23.1" hidden="1" customHeight="1" x14ac:dyDescent="0.2">
      <c r="A241" s="450">
        <v>2681</v>
      </c>
      <c r="B241" s="427">
        <v>45028</v>
      </c>
      <c r="C241" s="459">
        <v>45017</v>
      </c>
      <c r="D241" s="455" t="s">
        <v>264</v>
      </c>
      <c r="E241" s="455" t="s">
        <v>136</v>
      </c>
      <c r="F241" s="460">
        <v>109.2</v>
      </c>
      <c r="G241" s="455" t="s">
        <v>4379</v>
      </c>
      <c r="H241" s="461" t="s">
        <v>423</v>
      </c>
      <c r="I241" s="461" t="s">
        <v>4380</v>
      </c>
      <c r="J241" s="426" t="s">
        <v>4381</v>
      </c>
      <c r="K241" s="426" t="s">
        <v>1163</v>
      </c>
      <c r="L241" s="426" t="s">
        <v>32</v>
      </c>
      <c r="M241" s="426">
        <v>101</v>
      </c>
      <c r="N241" s="427">
        <v>45027</v>
      </c>
      <c r="O241" s="458">
        <f t="shared" si="9"/>
        <v>4</v>
      </c>
      <c r="P241" s="458">
        <f t="shared" si="10"/>
        <v>4</v>
      </c>
      <c r="Q241" s="96" t="str">
        <f t="shared" si="11"/>
        <v>Gastos_Gerais</v>
      </c>
    </row>
    <row r="242" spans="1:17" ht="36" hidden="1" x14ac:dyDescent="0.2">
      <c r="A242" s="450">
        <v>2682</v>
      </c>
      <c r="B242" s="427">
        <v>45028</v>
      </c>
      <c r="C242" s="459">
        <v>45017</v>
      </c>
      <c r="D242" s="455" t="s">
        <v>264</v>
      </c>
      <c r="E242" s="455" t="s">
        <v>60</v>
      </c>
      <c r="F242" s="460">
        <v>485.49</v>
      </c>
      <c r="G242" s="455" t="s">
        <v>4382</v>
      </c>
      <c r="H242" s="461" t="s">
        <v>420</v>
      </c>
      <c r="I242" s="461" t="s">
        <v>4383</v>
      </c>
      <c r="J242" s="425" t="s">
        <v>2749</v>
      </c>
      <c r="K242" s="425" t="s">
        <v>1163</v>
      </c>
      <c r="L242" s="426" t="s">
        <v>32</v>
      </c>
      <c r="M242" s="426">
        <v>54</v>
      </c>
      <c r="N242" s="427">
        <v>45027</v>
      </c>
      <c r="O242" s="458">
        <f t="shared" si="9"/>
        <v>4</v>
      </c>
      <c r="P242" s="458">
        <f t="shared" si="10"/>
        <v>4</v>
      </c>
      <c r="Q242" s="96" t="str">
        <f t="shared" si="11"/>
        <v>Gastos_Gerais</v>
      </c>
    </row>
    <row r="243" spans="1:17" ht="23.1" hidden="1" customHeight="1" x14ac:dyDescent="0.2">
      <c r="A243" s="450">
        <v>2683</v>
      </c>
      <c r="B243" s="427">
        <v>45028</v>
      </c>
      <c r="C243" s="459">
        <v>44986</v>
      </c>
      <c r="D243" s="455" t="s">
        <v>264</v>
      </c>
      <c r="E243" s="455" t="s">
        <v>96</v>
      </c>
      <c r="F243" s="460">
        <v>84.9</v>
      </c>
      <c r="G243" s="455" t="s">
        <v>4384</v>
      </c>
      <c r="H243" s="461" t="s">
        <v>418</v>
      </c>
      <c r="I243" s="461" t="s">
        <v>4182</v>
      </c>
      <c r="J243" s="425" t="s">
        <v>1689</v>
      </c>
      <c r="K243" s="425" t="s">
        <v>1163</v>
      </c>
      <c r="L243" s="426" t="s">
        <v>32</v>
      </c>
      <c r="M243" s="426">
        <v>27785</v>
      </c>
      <c r="N243" s="427">
        <v>44998</v>
      </c>
      <c r="O243" s="458">
        <f t="shared" si="9"/>
        <v>4</v>
      </c>
      <c r="P243" s="458">
        <f t="shared" si="10"/>
        <v>3</v>
      </c>
      <c r="Q243" s="96" t="str">
        <f t="shared" si="11"/>
        <v>Gastos_Gerais</v>
      </c>
    </row>
    <row r="244" spans="1:17" ht="23.1" hidden="1" customHeight="1" x14ac:dyDescent="0.2">
      <c r="A244" s="450">
        <v>2684</v>
      </c>
      <c r="B244" s="427">
        <v>45028</v>
      </c>
      <c r="C244" s="459">
        <v>44986</v>
      </c>
      <c r="D244" s="455" t="s">
        <v>264</v>
      </c>
      <c r="E244" s="455" t="s">
        <v>0</v>
      </c>
      <c r="F244" s="460">
        <v>1390.7</v>
      </c>
      <c r="G244" s="455" t="s">
        <v>4385</v>
      </c>
      <c r="H244" s="461" t="s">
        <v>1032</v>
      </c>
      <c r="I244" s="461" t="s">
        <v>4386</v>
      </c>
      <c r="J244" s="425" t="s">
        <v>1679</v>
      </c>
      <c r="K244" s="425" t="s">
        <v>1157</v>
      </c>
      <c r="L244" s="426" t="s">
        <v>32</v>
      </c>
      <c r="M244" s="426">
        <v>19491</v>
      </c>
      <c r="N244" s="427">
        <v>44998</v>
      </c>
      <c r="O244" s="458">
        <f t="shared" si="9"/>
        <v>4</v>
      </c>
      <c r="P244" s="458">
        <f t="shared" si="10"/>
        <v>3</v>
      </c>
      <c r="Q244" s="96" t="str">
        <f t="shared" si="11"/>
        <v>Gastos_Gerais</v>
      </c>
    </row>
    <row r="245" spans="1:17" ht="23.1" hidden="1" customHeight="1" x14ac:dyDescent="0.2">
      <c r="A245" s="450">
        <v>2685</v>
      </c>
      <c r="B245" s="427">
        <v>45028</v>
      </c>
      <c r="C245" s="459">
        <v>45017</v>
      </c>
      <c r="D245" s="455" t="s">
        <v>264</v>
      </c>
      <c r="E245" s="455" t="s">
        <v>290</v>
      </c>
      <c r="F245" s="460">
        <v>519.70000000000005</v>
      </c>
      <c r="G245" s="455" t="s">
        <v>4387</v>
      </c>
      <c r="H245" s="461" t="s">
        <v>414</v>
      </c>
      <c r="I245" s="461" t="s">
        <v>4343</v>
      </c>
      <c r="J245" s="425" t="s">
        <v>4344</v>
      </c>
      <c r="K245" s="425" t="s">
        <v>1157</v>
      </c>
      <c r="L245" s="426" t="s">
        <v>32</v>
      </c>
      <c r="M245" s="426">
        <v>202319</v>
      </c>
      <c r="N245" s="427">
        <v>45021</v>
      </c>
      <c r="O245" s="458">
        <f t="shared" si="9"/>
        <v>4</v>
      </c>
      <c r="P245" s="458">
        <f t="shared" si="10"/>
        <v>4</v>
      </c>
      <c r="Q245" s="96" t="str">
        <f t="shared" si="11"/>
        <v>Gastos_Gerais</v>
      </c>
    </row>
    <row r="246" spans="1:17" ht="23.1" hidden="1" customHeight="1" x14ac:dyDescent="0.2">
      <c r="A246" s="450">
        <v>2686</v>
      </c>
      <c r="B246" s="427">
        <v>45028</v>
      </c>
      <c r="C246" s="459">
        <v>45017</v>
      </c>
      <c r="D246" s="455" t="s">
        <v>264</v>
      </c>
      <c r="E246" s="455" t="s">
        <v>96</v>
      </c>
      <c r="F246" s="460">
        <v>258.04000000000002</v>
      </c>
      <c r="G246" s="455" t="s">
        <v>4388</v>
      </c>
      <c r="H246" s="461" t="s">
        <v>421</v>
      </c>
      <c r="I246" s="461" t="s">
        <v>2202</v>
      </c>
      <c r="J246" s="425" t="s">
        <v>2873</v>
      </c>
      <c r="K246" s="425" t="s">
        <v>1157</v>
      </c>
      <c r="L246" s="426" t="s">
        <v>32</v>
      </c>
      <c r="M246" s="426">
        <v>69260</v>
      </c>
      <c r="N246" s="427">
        <v>45022</v>
      </c>
      <c r="O246" s="458">
        <f t="shared" si="9"/>
        <v>4</v>
      </c>
      <c r="P246" s="458">
        <f t="shared" si="10"/>
        <v>4</v>
      </c>
      <c r="Q246" s="96" t="str">
        <f t="shared" si="11"/>
        <v>Gastos_Gerais</v>
      </c>
    </row>
    <row r="247" spans="1:17" ht="23.1" hidden="1" customHeight="1" x14ac:dyDescent="0.2">
      <c r="A247" s="450">
        <v>2687</v>
      </c>
      <c r="B247" s="427">
        <v>45028</v>
      </c>
      <c r="C247" s="459">
        <v>45017</v>
      </c>
      <c r="D247" s="455" t="s">
        <v>264</v>
      </c>
      <c r="E247" s="455" t="s">
        <v>293</v>
      </c>
      <c r="F247" s="460">
        <v>10.8</v>
      </c>
      <c r="G247" s="455" t="s">
        <v>4138</v>
      </c>
      <c r="H247" s="461" t="s">
        <v>422</v>
      </c>
      <c r="I247" s="461" t="s">
        <v>4139</v>
      </c>
      <c r="J247" s="425" t="s">
        <v>1034</v>
      </c>
      <c r="K247" s="425" t="s">
        <v>1188</v>
      </c>
      <c r="L247" s="426" t="s">
        <v>4137</v>
      </c>
      <c r="M247" s="426">
        <v>970897766</v>
      </c>
      <c r="N247" s="427">
        <v>45028</v>
      </c>
      <c r="O247" s="458">
        <f t="shared" si="9"/>
        <v>4</v>
      </c>
      <c r="P247" s="458">
        <f t="shared" si="10"/>
        <v>4</v>
      </c>
      <c r="Q247" s="96" t="str">
        <f t="shared" si="11"/>
        <v>Gastos_Gerais</v>
      </c>
    </row>
    <row r="248" spans="1:17" ht="23.1" hidden="1" customHeight="1" x14ac:dyDescent="0.2">
      <c r="A248" s="450">
        <v>2688</v>
      </c>
      <c r="B248" s="427">
        <v>45028</v>
      </c>
      <c r="C248" s="459">
        <v>45017</v>
      </c>
      <c r="D248" s="455" t="s">
        <v>264</v>
      </c>
      <c r="E248" s="455" t="s">
        <v>293</v>
      </c>
      <c r="F248" s="460">
        <v>60</v>
      </c>
      <c r="G248" s="455" t="s">
        <v>4389</v>
      </c>
      <c r="H248" s="461" t="s">
        <v>417</v>
      </c>
      <c r="I248" s="461" t="s">
        <v>1928</v>
      </c>
      <c r="J248" s="425" t="s">
        <v>994</v>
      </c>
      <c r="K248" s="425" t="s">
        <v>1188</v>
      </c>
      <c r="L248" s="426" t="s">
        <v>4137</v>
      </c>
      <c r="M248" s="426">
        <v>970897766</v>
      </c>
      <c r="N248" s="427">
        <v>45028</v>
      </c>
      <c r="O248" s="458">
        <f t="shared" si="9"/>
        <v>4</v>
      </c>
      <c r="P248" s="458">
        <f t="shared" si="10"/>
        <v>4</v>
      </c>
      <c r="Q248" s="96" t="str">
        <f t="shared" si="11"/>
        <v>Gastos_Gerais</v>
      </c>
    </row>
    <row r="249" spans="1:17" ht="23.1" hidden="1" customHeight="1" x14ac:dyDescent="0.2">
      <c r="A249" s="450">
        <v>2689</v>
      </c>
      <c r="B249" s="427">
        <v>45028</v>
      </c>
      <c r="C249" s="459">
        <v>45017</v>
      </c>
      <c r="D249" s="455" t="s">
        <v>264</v>
      </c>
      <c r="E249" s="455" t="s">
        <v>293</v>
      </c>
      <c r="F249" s="460">
        <v>60</v>
      </c>
      <c r="G249" s="455" t="s">
        <v>5562</v>
      </c>
      <c r="H249" s="461" t="s">
        <v>417</v>
      </c>
      <c r="I249" s="461" t="s">
        <v>4390</v>
      </c>
      <c r="J249" s="426" t="s">
        <v>972</v>
      </c>
      <c r="K249" s="425" t="s">
        <v>1188</v>
      </c>
      <c r="L249" s="426" t="s">
        <v>4137</v>
      </c>
      <c r="M249" s="426">
        <v>970897766</v>
      </c>
      <c r="N249" s="427">
        <v>45028</v>
      </c>
      <c r="O249" s="458">
        <f t="shared" si="9"/>
        <v>4</v>
      </c>
      <c r="P249" s="458">
        <f t="shared" si="10"/>
        <v>4</v>
      </c>
      <c r="Q249" s="96" t="str">
        <f t="shared" si="11"/>
        <v>Gastos_Gerais</v>
      </c>
    </row>
    <row r="250" spans="1:17" ht="23.1" hidden="1" customHeight="1" x14ac:dyDescent="0.2">
      <c r="A250" s="450">
        <v>2690</v>
      </c>
      <c r="B250" s="481">
        <v>45028</v>
      </c>
      <c r="C250" s="466">
        <v>45017</v>
      </c>
      <c r="D250" s="455" t="s">
        <v>264</v>
      </c>
      <c r="E250" s="455" t="s">
        <v>293</v>
      </c>
      <c r="F250" s="460">
        <v>60</v>
      </c>
      <c r="G250" s="455" t="s">
        <v>4391</v>
      </c>
      <c r="H250" s="456" t="s">
        <v>417</v>
      </c>
      <c r="I250" s="461" t="s">
        <v>2376</v>
      </c>
      <c r="J250" s="425" t="s">
        <v>1040</v>
      </c>
      <c r="K250" s="425" t="s">
        <v>1188</v>
      </c>
      <c r="L250" s="426" t="s">
        <v>4137</v>
      </c>
      <c r="M250" s="425">
        <v>970897766</v>
      </c>
      <c r="N250" s="481">
        <v>45028</v>
      </c>
      <c r="O250" s="458">
        <f t="shared" si="9"/>
        <v>4</v>
      </c>
      <c r="P250" s="458">
        <f t="shared" si="10"/>
        <v>4</v>
      </c>
      <c r="Q250" s="96" t="str">
        <f t="shared" si="11"/>
        <v>Gastos_Gerais</v>
      </c>
    </row>
    <row r="251" spans="1:17" ht="23.1" hidden="1" customHeight="1" x14ac:dyDescent="0.2">
      <c r="A251" s="450">
        <v>2691</v>
      </c>
      <c r="B251" s="481">
        <v>45028</v>
      </c>
      <c r="C251" s="466">
        <v>45017</v>
      </c>
      <c r="D251" s="455" t="s">
        <v>264</v>
      </c>
      <c r="E251" s="455" t="s">
        <v>293</v>
      </c>
      <c r="F251" s="460">
        <v>180</v>
      </c>
      <c r="G251" s="455" t="s">
        <v>4291</v>
      </c>
      <c r="H251" s="456" t="s">
        <v>419</v>
      </c>
      <c r="I251" s="461" t="s">
        <v>4292</v>
      </c>
      <c r="J251" s="425" t="s">
        <v>495</v>
      </c>
      <c r="K251" s="425" t="s">
        <v>1188</v>
      </c>
      <c r="L251" s="426" t="s">
        <v>4137</v>
      </c>
      <c r="M251" s="426">
        <v>970897766</v>
      </c>
      <c r="N251" s="427">
        <v>45028</v>
      </c>
      <c r="O251" s="458">
        <f t="shared" si="9"/>
        <v>4</v>
      </c>
      <c r="P251" s="458">
        <f t="shared" si="10"/>
        <v>4</v>
      </c>
      <c r="Q251" s="96" t="str">
        <f t="shared" si="11"/>
        <v>Gastos_Gerais</v>
      </c>
    </row>
    <row r="252" spans="1:17" ht="23.1" hidden="1" customHeight="1" x14ac:dyDescent="0.2">
      <c r="A252" s="450">
        <v>2692</v>
      </c>
      <c r="B252" s="481">
        <v>45028</v>
      </c>
      <c r="C252" s="466">
        <v>45017</v>
      </c>
      <c r="D252" s="455" t="s">
        <v>264</v>
      </c>
      <c r="E252" s="455" t="s">
        <v>293</v>
      </c>
      <c r="F252" s="460">
        <v>60</v>
      </c>
      <c r="G252" s="455" t="s">
        <v>4392</v>
      </c>
      <c r="H252" s="456" t="s">
        <v>417</v>
      </c>
      <c r="I252" s="461" t="s">
        <v>3827</v>
      </c>
      <c r="J252" s="425" t="s">
        <v>498</v>
      </c>
      <c r="K252" s="425" t="s">
        <v>1188</v>
      </c>
      <c r="L252" s="426" t="s">
        <v>4137</v>
      </c>
      <c r="M252" s="426">
        <v>970897766</v>
      </c>
      <c r="N252" s="427">
        <v>45028</v>
      </c>
      <c r="O252" s="458">
        <f t="shared" si="9"/>
        <v>4</v>
      </c>
      <c r="P252" s="458">
        <f t="shared" si="10"/>
        <v>4</v>
      </c>
      <c r="Q252" s="96" t="str">
        <f t="shared" si="11"/>
        <v>Gastos_Gerais</v>
      </c>
    </row>
    <row r="253" spans="1:17" ht="23.1" hidden="1" customHeight="1" x14ac:dyDescent="0.2">
      <c r="A253" s="450">
        <v>2693</v>
      </c>
      <c r="B253" s="481">
        <v>45028</v>
      </c>
      <c r="C253" s="466">
        <v>45017</v>
      </c>
      <c r="D253" s="455" t="s">
        <v>264</v>
      </c>
      <c r="E253" s="455" t="s">
        <v>293</v>
      </c>
      <c r="F253" s="460">
        <v>180</v>
      </c>
      <c r="G253" s="455" t="s">
        <v>4393</v>
      </c>
      <c r="H253" s="456" t="s">
        <v>419</v>
      </c>
      <c r="I253" s="461" t="s">
        <v>4394</v>
      </c>
      <c r="J253" s="425" t="s">
        <v>1100</v>
      </c>
      <c r="K253" s="425" t="s">
        <v>1188</v>
      </c>
      <c r="L253" s="426" t="s">
        <v>4137</v>
      </c>
      <c r="M253" s="426">
        <v>970897766</v>
      </c>
      <c r="N253" s="427">
        <v>45028</v>
      </c>
      <c r="O253" s="458">
        <f t="shared" si="9"/>
        <v>4</v>
      </c>
      <c r="P253" s="458">
        <f t="shared" si="10"/>
        <v>4</v>
      </c>
      <c r="Q253" s="96" t="str">
        <f t="shared" si="11"/>
        <v>Gastos_Gerais</v>
      </c>
    </row>
    <row r="254" spans="1:17" ht="23.1" hidden="1" customHeight="1" x14ac:dyDescent="0.2">
      <c r="A254" s="450">
        <v>2694</v>
      </c>
      <c r="B254" s="481">
        <v>45028</v>
      </c>
      <c r="C254" s="466">
        <v>45017</v>
      </c>
      <c r="D254" s="455" t="s">
        <v>264</v>
      </c>
      <c r="E254" s="455" t="s">
        <v>293</v>
      </c>
      <c r="F254" s="460">
        <v>60</v>
      </c>
      <c r="G254" s="455" t="s">
        <v>4395</v>
      </c>
      <c r="H254" s="456" t="s">
        <v>417</v>
      </c>
      <c r="I254" s="461" t="s">
        <v>3707</v>
      </c>
      <c r="J254" s="425" t="s">
        <v>1114</v>
      </c>
      <c r="K254" s="425" t="s">
        <v>1188</v>
      </c>
      <c r="L254" s="426" t="s">
        <v>4137</v>
      </c>
      <c r="M254" s="426">
        <v>970897766</v>
      </c>
      <c r="N254" s="427">
        <v>45028</v>
      </c>
      <c r="O254" s="458">
        <f t="shared" si="9"/>
        <v>4</v>
      </c>
      <c r="P254" s="458">
        <f t="shared" si="10"/>
        <v>4</v>
      </c>
      <c r="Q254" s="96" t="str">
        <f t="shared" si="11"/>
        <v>Gastos_Gerais</v>
      </c>
    </row>
    <row r="255" spans="1:17" ht="36.75" customHeight="1" x14ac:dyDescent="0.2">
      <c r="A255" s="450">
        <v>2695</v>
      </c>
      <c r="B255" s="481">
        <v>45028</v>
      </c>
      <c r="C255" s="466">
        <v>45017</v>
      </c>
      <c r="D255" s="455" t="s">
        <v>33</v>
      </c>
      <c r="E255" s="455" t="s">
        <v>164</v>
      </c>
      <c r="F255" s="460">
        <v>30</v>
      </c>
      <c r="G255" s="455" t="s">
        <v>4396</v>
      </c>
      <c r="H255" s="456" t="s">
        <v>303</v>
      </c>
      <c r="I255" s="461" t="s">
        <v>1509</v>
      </c>
      <c r="J255" s="425" t="s">
        <v>1510</v>
      </c>
      <c r="K255" s="425" t="s">
        <v>4035</v>
      </c>
      <c r="L255" s="426" t="s">
        <v>1255</v>
      </c>
      <c r="M255" s="425" t="s">
        <v>425</v>
      </c>
      <c r="N255" s="481">
        <v>45028</v>
      </c>
      <c r="O255" s="458">
        <f t="shared" si="9"/>
        <v>4</v>
      </c>
      <c r="P255" s="458">
        <f t="shared" si="10"/>
        <v>4</v>
      </c>
      <c r="Q255" s="96" t="str">
        <f t="shared" si="11"/>
        <v>Receitas</v>
      </c>
    </row>
    <row r="256" spans="1:17" ht="23.1" hidden="1" customHeight="1" x14ac:dyDescent="0.2">
      <c r="A256" s="450">
        <v>2696</v>
      </c>
      <c r="B256" s="481">
        <v>45029</v>
      </c>
      <c r="C256" s="459">
        <v>44986</v>
      </c>
      <c r="D256" s="455" t="s">
        <v>264</v>
      </c>
      <c r="E256" s="455" t="s">
        <v>96</v>
      </c>
      <c r="F256" s="460">
        <v>471.1</v>
      </c>
      <c r="G256" s="455" t="s">
        <v>4397</v>
      </c>
      <c r="H256" s="461" t="s">
        <v>419</v>
      </c>
      <c r="I256" s="461" t="s">
        <v>4398</v>
      </c>
      <c r="J256" s="426" t="s">
        <v>4399</v>
      </c>
      <c r="K256" s="425" t="s">
        <v>1157</v>
      </c>
      <c r="L256" s="426" t="s">
        <v>32</v>
      </c>
      <c r="M256" s="426">
        <v>18744</v>
      </c>
      <c r="N256" s="427">
        <v>45015</v>
      </c>
      <c r="O256" s="458">
        <f t="shared" si="9"/>
        <v>4</v>
      </c>
      <c r="P256" s="458">
        <f t="shared" si="10"/>
        <v>3</v>
      </c>
      <c r="Q256" s="96" t="str">
        <f t="shared" si="11"/>
        <v>Gastos_Gerais</v>
      </c>
    </row>
    <row r="257" spans="1:17" ht="23.1" hidden="1" customHeight="1" x14ac:dyDescent="0.2">
      <c r="A257" s="450">
        <v>2697</v>
      </c>
      <c r="B257" s="463">
        <v>45029</v>
      </c>
      <c r="C257" s="464">
        <v>44986</v>
      </c>
      <c r="D257" s="455" t="s">
        <v>264</v>
      </c>
      <c r="E257" s="455" t="s">
        <v>412</v>
      </c>
      <c r="F257" s="460">
        <v>1873.09</v>
      </c>
      <c r="G257" s="455" t="s">
        <v>2922</v>
      </c>
      <c r="H257" s="456" t="s">
        <v>419</v>
      </c>
      <c r="I257" s="461" t="s">
        <v>6005</v>
      </c>
      <c r="J257" s="426" t="s">
        <v>1784</v>
      </c>
      <c r="K257" s="425" t="s">
        <v>1157</v>
      </c>
      <c r="L257" s="426" t="s">
        <v>32</v>
      </c>
      <c r="M257" s="426">
        <v>2023137</v>
      </c>
      <c r="N257" s="427">
        <v>45027</v>
      </c>
      <c r="O257" s="458">
        <f t="shared" si="9"/>
        <v>4</v>
      </c>
      <c r="P257" s="458">
        <f t="shared" si="10"/>
        <v>3</v>
      </c>
      <c r="Q257" s="96" t="str">
        <f t="shared" si="11"/>
        <v>Gastos_Gerais</v>
      </c>
    </row>
    <row r="258" spans="1:17" ht="23.1" hidden="1" customHeight="1" x14ac:dyDescent="0.2">
      <c r="A258" s="450">
        <v>2698</v>
      </c>
      <c r="B258" s="463">
        <v>45029</v>
      </c>
      <c r="C258" s="464">
        <v>44986</v>
      </c>
      <c r="D258" s="455" t="s">
        <v>264</v>
      </c>
      <c r="E258" s="455" t="s">
        <v>412</v>
      </c>
      <c r="F258" s="460">
        <v>4521.72</v>
      </c>
      <c r="G258" s="455" t="s">
        <v>1782</v>
      </c>
      <c r="H258" s="461" t="s">
        <v>421</v>
      </c>
      <c r="I258" s="461" t="s">
        <v>6005</v>
      </c>
      <c r="J258" s="426" t="s">
        <v>1784</v>
      </c>
      <c r="K258" s="425" t="s">
        <v>1157</v>
      </c>
      <c r="L258" s="425" t="s">
        <v>32</v>
      </c>
      <c r="M258" s="426">
        <v>2023138</v>
      </c>
      <c r="N258" s="427">
        <v>45027</v>
      </c>
      <c r="O258" s="458">
        <f t="shared" si="9"/>
        <v>4</v>
      </c>
      <c r="P258" s="458">
        <f t="shared" si="10"/>
        <v>3</v>
      </c>
      <c r="Q258" s="96" t="str">
        <f t="shared" si="11"/>
        <v>Gastos_Gerais</v>
      </c>
    </row>
    <row r="259" spans="1:17" ht="23.1" hidden="1" customHeight="1" x14ac:dyDescent="0.2">
      <c r="A259" s="450">
        <v>2699</v>
      </c>
      <c r="B259" s="427">
        <v>45029</v>
      </c>
      <c r="C259" s="459">
        <v>44986</v>
      </c>
      <c r="D259" s="455" t="s">
        <v>264</v>
      </c>
      <c r="E259" s="455" t="s">
        <v>412</v>
      </c>
      <c r="F259" s="460">
        <v>991.01</v>
      </c>
      <c r="G259" s="455" t="s">
        <v>4400</v>
      </c>
      <c r="H259" s="456" t="s">
        <v>414</v>
      </c>
      <c r="I259" s="461" t="s">
        <v>6005</v>
      </c>
      <c r="J259" s="426" t="s">
        <v>1784</v>
      </c>
      <c r="K259" s="425" t="s">
        <v>1157</v>
      </c>
      <c r="L259" s="426" t="s">
        <v>32</v>
      </c>
      <c r="M259" s="426">
        <v>2023141</v>
      </c>
      <c r="N259" s="427">
        <v>45027</v>
      </c>
      <c r="O259" s="458">
        <f t="shared" si="9"/>
        <v>4</v>
      </c>
      <c r="P259" s="458">
        <f t="shared" si="10"/>
        <v>3</v>
      </c>
      <c r="Q259" s="96" t="str">
        <f t="shared" si="11"/>
        <v>Gastos_Gerais</v>
      </c>
    </row>
    <row r="260" spans="1:17" ht="23.1" hidden="1" customHeight="1" x14ac:dyDescent="0.2">
      <c r="A260" s="450">
        <v>2700</v>
      </c>
      <c r="B260" s="427">
        <v>45029</v>
      </c>
      <c r="C260" s="459">
        <v>44986</v>
      </c>
      <c r="D260" s="455" t="s">
        <v>264</v>
      </c>
      <c r="E260" s="455" t="s">
        <v>412</v>
      </c>
      <c r="F260" s="460">
        <v>1131.26</v>
      </c>
      <c r="G260" s="455" t="s">
        <v>1785</v>
      </c>
      <c r="H260" s="461" t="s">
        <v>493</v>
      </c>
      <c r="I260" s="461" t="s">
        <v>6005</v>
      </c>
      <c r="J260" s="426" t="s">
        <v>1784</v>
      </c>
      <c r="K260" s="426" t="s">
        <v>1157</v>
      </c>
      <c r="L260" s="426" t="s">
        <v>32</v>
      </c>
      <c r="M260" s="426">
        <v>2023142</v>
      </c>
      <c r="N260" s="427">
        <v>45027</v>
      </c>
      <c r="O260" s="458">
        <f t="shared" si="9"/>
        <v>4</v>
      </c>
      <c r="P260" s="458">
        <f t="shared" si="10"/>
        <v>3</v>
      </c>
      <c r="Q260" s="96" t="str">
        <f t="shared" si="11"/>
        <v>Gastos_Gerais</v>
      </c>
    </row>
    <row r="261" spans="1:17" ht="23.1" hidden="1" customHeight="1" x14ac:dyDescent="0.2">
      <c r="A261" s="450">
        <v>2701</v>
      </c>
      <c r="B261" s="427">
        <v>45029</v>
      </c>
      <c r="C261" s="459">
        <v>44986</v>
      </c>
      <c r="D261" s="455" t="s">
        <v>264</v>
      </c>
      <c r="E261" s="455" t="s">
        <v>412</v>
      </c>
      <c r="F261" s="460">
        <v>770.15</v>
      </c>
      <c r="G261" s="455" t="s">
        <v>1786</v>
      </c>
      <c r="H261" s="461" t="s">
        <v>423</v>
      </c>
      <c r="I261" s="461" t="s">
        <v>6005</v>
      </c>
      <c r="J261" s="426" t="s">
        <v>1784</v>
      </c>
      <c r="K261" s="426" t="s">
        <v>1157</v>
      </c>
      <c r="L261" s="426" t="s">
        <v>32</v>
      </c>
      <c r="M261" s="426">
        <v>2023143</v>
      </c>
      <c r="N261" s="427">
        <v>45027</v>
      </c>
      <c r="O261" s="458">
        <f t="shared" ref="O261:O324" si="12">IF(B261=0,0,IF(YEAR(B261)=$P$1,MONTH(B261)-$O$1+1,(YEAR(B261)-$P$1)*12-$O$1+1+MONTH(B261)))</f>
        <v>4</v>
      </c>
      <c r="P261" s="458">
        <f t="shared" ref="P261:P324" si="13">IF(C261=0,0,IF(YEAR(C261)=$P$1,MONTH(C261)-$O$1+1,(YEAR(C261)-$P$1)*12-$O$1+1+MONTH(C261)))</f>
        <v>3</v>
      </c>
      <c r="Q261" s="96" t="str">
        <f t="shared" ref="Q261:Q324" si="14">SUBSTITUTE(D261," ","_")</f>
        <v>Gastos_Gerais</v>
      </c>
    </row>
    <row r="262" spans="1:17" ht="23.1" hidden="1" customHeight="1" x14ac:dyDescent="0.2">
      <c r="A262" s="450">
        <v>2702</v>
      </c>
      <c r="B262" s="427">
        <v>45029</v>
      </c>
      <c r="C262" s="459">
        <v>45017</v>
      </c>
      <c r="D262" s="455" t="s">
        <v>176</v>
      </c>
      <c r="E262" s="455" t="s">
        <v>158</v>
      </c>
      <c r="F262" s="460">
        <v>96</v>
      </c>
      <c r="G262" s="455" t="s">
        <v>5537</v>
      </c>
      <c r="H262" s="461" t="s">
        <v>416</v>
      </c>
      <c r="I262" s="461" t="s">
        <v>4401</v>
      </c>
      <c r="J262" s="426" t="s">
        <v>1574</v>
      </c>
      <c r="K262" s="426" t="s">
        <v>1157</v>
      </c>
      <c r="L262" s="426" t="s">
        <v>32</v>
      </c>
      <c r="M262" s="426">
        <v>20237377</v>
      </c>
      <c r="N262" s="427">
        <v>45041</v>
      </c>
      <c r="O262" s="458">
        <f t="shared" si="12"/>
        <v>4</v>
      </c>
      <c r="P262" s="458">
        <f t="shared" si="13"/>
        <v>4</v>
      </c>
      <c r="Q262" s="96" t="str">
        <f t="shared" si="14"/>
        <v>Gastos_com_Pessoal</v>
      </c>
    </row>
    <row r="263" spans="1:17" ht="23.1" hidden="1" customHeight="1" x14ac:dyDescent="0.2">
      <c r="A263" s="450">
        <v>2703</v>
      </c>
      <c r="B263" s="427">
        <v>45029</v>
      </c>
      <c r="C263" s="459">
        <v>44986</v>
      </c>
      <c r="D263" s="455" t="s">
        <v>264</v>
      </c>
      <c r="E263" s="455" t="s">
        <v>83</v>
      </c>
      <c r="F263" s="460">
        <v>5644.67</v>
      </c>
      <c r="G263" s="455" t="s">
        <v>2906</v>
      </c>
      <c r="H263" s="461" t="s">
        <v>419</v>
      </c>
      <c r="I263" s="461" t="s">
        <v>4378</v>
      </c>
      <c r="J263" s="425" t="s">
        <v>1162</v>
      </c>
      <c r="K263" s="425" t="s">
        <v>1157</v>
      </c>
      <c r="L263" s="426" t="s">
        <v>32</v>
      </c>
      <c r="M263" s="426">
        <v>19921596</v>
      </c>
      <c r="N263" s="427">
        <v>45029</v>
      </c>
      <c r="O263" s="458">
        <f t="shared" si="12"/>
        <v>4</v>
      </c>
      <c r="P263" s="458">
        <f t="shared" si="13"/>
        <v>3</v>
      </c>
      <c r="Q263" s="96" t="str">
        <f t="shared" si="14"/>
        <v>Gastos_Gerais</v>
      </c>
    </row>
    <row r="264" spans="1:17" ht="29.25" hidden="1" customHeight="1" x14ac:dyDescent="0.2">
      <c r="A264" s="450">
        <v>2704</v>
      </c>
      <c r="B264" s="427">
        <v>45029</v>
      </c>
      <c r="C264" s="459">
        <v>45017</v>
      </c>
      <c r="D264" s="455" t="s">
        <v>264</v>
      </c>
      <c r="E264" s="455" t="s">
        <v>86</v>
      </c>
      <c r="F264" s="460">
        <v>87.3</v>
      </c>
      <c r="G264" s="455" t="s">
        <v>4402</v>
      </c>
      <c r="H264" s="461" t="s">
        <v>419</v>
      </c>
      <c r="I264" s="461" t="s">
        <v>4403</v>
      </c>
      <c r="J264" s="426" t="s">
        <v>4404</v>
      </c>
      <c r="K264" s="426" t="s">
        <v>1163</v>
      </c>
      <c r="L264" s="426" t="s">
        <v>32</v>
      </c>
      <c r="M264" s="426">
        <v>2023294</v>
      </c>
      <c r="N264" s="427">
        <v>45028</v>
      </c>
      <c r="O264" s="458">
        <f t="shared" si="12"/>
        <v>4</v>
      </c>
      <c r="P264" s="458">
        <f t="shared" si="13"/>
        <v>4</v>
      </c>
      <c r="Q264" s="96" t="str">
        <f t="shared" si="14"/>
        <v>Gastos_Gerais</v>
      </c>
    </row>
    <row r="265" spans="1:17" ht="23.1" hidden="1" customHeight="1" x14ac:dyDescent="0.2">
      <c r="A265" s="450">
        <v>2705</v>
      </c>
      <c r="B265" s="427">
        <v>45029</v>
      </c>
      <c r="C265" s="459">
        <v>45017</v>
      </c>
      <c r="D265" s="455" t="s">
        <v>176</v>
      </c>
      <c r="E265" s="455" t="s">
        <v>262</v>
      </c>
      <c r="F265" s="460">
        <v>1071.03</v>
      </c>
      <c r="G265" s="455" t="s">
        <v>4405</v>
      </c>
      <c r="H265" s="461" t="s">
        <v>418</v>
      </c>
      <c r="I265" s="461" t="s">
        <v>4406</v>
      </c>
      <c r="J265" s="426" t="s">
        <v>729</v>
      </c>
      <c r="K265" s="426" t="s">
        <v>1188</v>
      </c>
      <c r="L265" s="426" t="s">
        <v>4137</v>
      </c>
      <c r="M265" s="426">
        <v>371045450</v>
      </c>
      <c r="N265" s="427">
        <v>45029</v>
      </c>
      <c r="O265" s="458">
        <f t="shared" si="12"/>
        <v>4</v>
      </c>
      <c r="P265" s="458">
        <f t="shared" si="13"/>
        <v>4</v>
      </c>
      <c r="Q265" s="96" t="str">
        <f t="shared" si="14"/>
        <v>Gastos_com_Pessoal</v>
      </c>
    </row>
    <row r="266" spans="1:17" ht="23.1" hidden="1" customHeight="1" x14ac:dyDescent="0.2">
      <c r="A266" s="450">
        <v>2706</v>
      </c>
      <c r="B266" s="427">
        <v>45029</v>
      </c>
      <c r="C266" s="459">
        <v>45017</v>
      </c>
      <c r="D266" s="455" t="s">
        <v>176</v>
      </c>
      <c r="E266" s="455" t="s">
        <v>280</v>
      </c>
      <c r="F266" s="460">
        <v>2927.84</v>
      </c>
      <c r="G266" s="455" t="s">
        <v>4407</v>
      </c>
      <c r="H266" s="461" t="s">
        <v>418</v>
      </c>
      <c r="I266" s="457" t="s">
        <v>4406</v>
      </c>
      <c r="J266" s="426" t="s">
        <v>729</v>
      </c>
      <c r="K266" s="425" t="s">
        <v>1188</v>
      </c>
      <c r="L266" s="426" t="s">
        <v>4137</v>
      </c>
      <c r="M266" s="426">
        <v>371045450</v>
      </c>
      <c r="N266" s="427">
        <v>45029</v>
      </c>
      <c r="O266" s="458">
        <f t="shared" si="12"/>
        <v>4</v>
      </c>
      <c r="P266" s="458">
        <f t="shared" si="13"/>
        <v>4</v>
      </c>
      <c r="Q266" s="96" t="str">
        <f t="shared" si="14"/>
        <v>Gastos_com_Pessoal</v>
      </c>
    </row>
    <row r="267" spans="1:17" ht="23.1" hidden="1" customHeight="1" x14ac:dyDescent="0.2">
      <c r="A267" s="450">
        <v>2707</v>
      </c>
      <c r="B267" s="427">
        <v>45029</v>
      </c>
      <c r="C267" s="459">
        <v>45017</v>
      </c>
      <c r="D267" s="455" t="s">
        <v>176</v>
      </c>
      <c r="E267" s="455" t="s">
        <v>262</v>
      </c>
      <c r="F267" s="460">
        <v>627.74</v>
      </c>
      <c r="G267" s="455" t="s">
        <v>4408</v>
      </c>
      <c r="H267" s="461" t="s">
        <v>419</v>
      </c>
      <c r="I267" s="461" t="s">
        <v>4409</v>
      </c>
      <c r="J267" s="426" t="s">
        <v>617</v>
      </c>
      <c r="K267" s="426" t="s">
        <v>1188</v>
      </c>
      <c r="L267" s="426" t="s">
        <v>4137</v>
      </c>
      <c r="M267" s="426">
        <v>371045450</v>
      </c>
      <c r="N267" s="427">
        <v>45029</v>
      </c>
      <c r="O267" s="458">
        <f t="shared" si="12"/>
        <v>4</v>
      </c>
      <c r="P267" s="458">
        <f t="shared" si="13"/>
        <v>4</v>
      </c>
      <c r="Q267" s="96" t="str">
        <f t="shared" si="14"/>
        <v>Gastos_com_Pessoal</v>
      </c>
    </row>
    <row r="268" spans="1:17" ht="23.1" hidden="1" customHeight="1" x14ac:dyDescent="0.2">
      <c r="A268" s="450">
        <v>2708</v>
      </c>
      <c r="B268" s="427">
        <v>45029</v>
      </c>
      <c r="C268" s="459">
        <v>45017</v>
      </c>
      <c r="D268" s="455" t="s">
        <v>176</v>
      </c>
      <c r="E268" s="455" t="s">
        <v>280</v>
      </c>
      <c r="F268" s="460">
        <v>1837.81</v>
      </c>
      <c r="G268" s="455" t="s">
        <v>4410</v>
      </c>
      <c r="H268" s="461" t="s">
        <v>419</v>
      </c>
      <c r="I268" s="457" t="s">
        <v>4409</v>
      </c>
      <c r="J268" s="426" t="s">
        <v>617</v>
      </c>
      <c r="K268" s="425" t="s">
        <v>1188</v>
      </c>
      <c r="L268" s="426" t="s">
        <v>4137</v>
      </c>
      <c r="M268" s="426">
        <v>371045450</v>
      </c>
      <c r="N268" s="427">
        <v>45029</v>
      </c>
      <c r="O268" s="458">
        <f t="shared" si="12"/>
        <v>4</v>
      </c>
      <c r="P268" s="458">
        <f t="shared" si="13"/>
        <v>4</v>
      </c>
      <c r="Q268" s="96" t="str">
        <f t="shared" si="14"/>
        <v>Gastos_com_Pessoal</v>
      </c>
    </row>
    <row r="269" spans="1:17" ht="23.1" hidden="1" customHeight="1" x14ac:dyDescent="0.2">
      <c r="A269" s="450">
        <v>2709</v>
      </c>
      <c r="B269" s="427">
        <v>45029</v>
      </c>
      <c r="C269" s="459">
        <v>45017</v>
      </c>
      <c r="D269" s="455" t="s">
        <v>176</v>
      </c>
      <c r="E269" s="455" t="s">
        <v>262</v>
      </c>
      <c r="F269" s="460">
        <v>904.71</v>
      </c>
      <c r="G269" s="455" t="s">
        <v>4411</v>
      </c>
      <c r="H269" s="461" t="s">
        <v>1032</v>
      </c>
      <c r="I269" s="461" t="s">
        <v>4412</v>
      </c>
      <c r="J269" s="426" t="s">
        <v>569</v>
      </c>
      <c r="K269" s="426" t="s">
        <v>1188</v>
      </c>
      <c r="L269" s="426" t="s">
        <v>4137</v>
      </c>
      <c r="M269" s="426">
        <v>371045450</v>
      </c>
      <c r="N269" s="427">
        <v>45029</v>
      </c>
      <c r="O269" s="458">
        <f t="shared" si="12"/>
        <v>4</v>
      </c>
      <c r="P269" s="458">
        <f t="shared" si="13"/>
        <v>4</v>
      </c>
      <c r="Q269" s="96" t="str">
        <f t="shared" si="14"/>
        <v>Gastos_com_Pessoal</v>
      </c>
    </row>
    <row r="270" spans="1:17" ht="23.1" hidden="1" customHeight="1" x14ac:dyDescent="0.2">
      <c r="A270" s="450">
        <v>2710</v>
      </c>
      <c r="B270" s="427">
        <v>45029</v>
      </c>
      <c r="C270" s="459">
        <v>45017</v>
      </c>
      <c r="D270" s="455" t="s">
        <v>176</v>
      </c>
      <c r="E270" s="455" t="s">
        <v>280</v>
      </c>
      <c r="F270" s="460">
        <v>2554.52</v>
      </c>
      <c r="G270" s="455" t="s">
        <v>4413</v>
      </c>
      <c r="H270" s="461" t="s">
        <v>1032</v>
      </c>
      <c r="I270" s="457" t="s">
        <v>4412</v>
      </c>
      <c r="J270" s="426" t="s">
        <v>569</v>
      </c>
      <c r="K270" s="425" t="s">
        <v>1188</v>
      </c>
      <c r="L270" s="426" t="s">
        <v>4137</v>
      </c>
      <c r="M270" s="426">
        <v>371045450</v>
      </c>
      <c r="N270" s="427">
        <v>45029</v>
      </c>
      <c r="O270" s="458">
        <f t="shared" si="12"/>
        <v>4</v>
      </c>
      <c r="P270" s="458">
        <f t="shared" si="13"/>
        <v>4</v>
      </c>
      <c r="Q270" s="96" t="str">
        <f t="shared" si="14"/>
        <v>Gastos_com_Pessoal</v>
      </c>
    </row>
    <row r="271" spans="1:17" ht="23.1" hidden="1" customHeight="1" x14ac:dyDescent="0.2">
      <c r="A271" s="450">
        <v>2711</v>
      </c>
      <c r="B271" s="427">
        <v>45029</v>
      </c>
      <c r="C271" s="459">
        <v>45017</v>
      </c>
      <c r="D271" s="455" t="s">
        <v>176</v>
      </c>
      <c r="E271" s="455" t="s">
        <v>262</v>
      </c>
      <c r="F271" s="460">
        <v>1114.72</v>
      </c>
      <c r="G271" s="455" t="s">
        <v>4414</v>
      </c>
      <c r="H271" s="461" t="s">
        <v>1032</v>
      </c>
      <c r="I271" s="461" t="s">
        <v>4415</v>
      </c>
      <c r="J271" s="426" t="s">
        <v>754</v>
      </c>
      <c r="K271" s="426" t="s">
        <v>1188</v>
      </c>
      <c r="L271" s="426" t="s">
        <v>4137</v>
      </c>
      <c r="M271" s="426">
        <v>371045450</v>
      </c>
      <c r="N271" s="427">
        <v>45029</v>
      </c>
      <c r="O271" s="458">
        <f t="shared" si="12"/>
        <v>4</v>
      </c>
      <c r="P271" s="458">
        <f t="shared" si="13"/>
        <v>4</v>
      </c>
      <c r="Q271" s="96" t="str">
        <f t="shared" si="14"/>
        <v>Gastos_com_Pessoal</v>
      </c>
    </row>
    <row r="272" spans="1:17" ht="23.1" hidden="1" customHeight="1" x14ac:dyDescent="0.2">
      <c r="A272" s="450">
        <v>2712</v>
      </c>
      <c r="B272" s="427">
        <v>45029</v>
      </c>
      <c r="C272" s="459">
        <v>45017</v>
      </c>
      <c r="D272" s="455" t="s">
        <v>176</v>
      </c>
      <c r="E272" s="455" t="s">
        <v>280</v>
      </c>
      <c r="F272" s="460">
        <v>2977.01</v>
      </c>
      <c r="G272" s="455" t="s">
        <v>4416</v>
      </c>
      <c r="H272" s="461" t="s">
        <v>1032</v>
      </c>
      <c r="I272" s="457" t="s">
        <v>4415</v>
      </c>
      <c r="J272" s="426" t="s">
        <v>754</v>
      </c>
      <c r="K272" s="425" t="s">
        <v>1188</v>
      </c>
      <c r="L272" s="426" t="s">
        <v>4137</v>
      </c>
      <c r="M272" s="426">
        <v>371045450</v>
      </c>
      <c r="N272" s="427">
        <v>45029</v>
      </c>
      <c r="O272" s="458">
        <f t="shared" si="12"/>
        <v>4</v>
      </c>
      <c r="P272" s="458">
        <f t="shared" si="13"/>
        <v>4</v>
      </c>
      <c r="Q272" s="96" t="str">
        <f t="shared" si="14"/>
        <v>Gastos_com_Pessoal</v>
      </c>
    </row>
    <row r="273" spans="1:17" ht="23.1" hidden="1" customHeight="1" x14ac:dyDescent="0.2">
      <c r="A273" s="450">
        <v>2713</v>
      </c>
      <c r="B273" s="463">
        <v>45029</v>
      </c>
      <c r="C273" s="464">
        <v>45017</v>
      </c>
      <c r="D273" s="455" t="s">
        <v>176</v>
      </c>
      <c r="E273" s="455" t="s">
        <v>262</v>
      </c>
      <c r="F273" s="460">
        <v>970.47</v>
      </c>
      <c r="G273" s="455" t="s">
        <v>4417</v>
      </c>
      <c r="H273" s="455" t="s">
        <v>1032</v>
      </c>
      <c r="I273" s="455" t="s">
        <v>4418</v>
      </c>
      <c r="J273" s="426" t="s">
        <v>648</v>
      </c>
      <c r="K273" s="426" t="s">
        <v>1188</v>
      </c>
      <c r="L273" s="426" t="s">
        <v>4137</v>
      </c>
      <c r="M273" s="426">
        <v>371045450</v>
      </c>
      <c r="N273" s="427">
        <v>45029</v>
      </c>
      <c r="O273" s="458">
        <f t="shared" si="12"/>
        <v>4</v>
      </c>
      <c r="P273" s="458">
        <f t="shared" si="13"/>
        <v>4</v>
      </c>
      <c r="Q273" s="96" t="str">
        <f t="shared" si="14"/>
        <v>Gastos_com_Pessoal</v>
      </c>
    </row>
    <row r="274" spans="1:17" ht="23.1" hidden="1" customHeight="1" x14ac:dyDescent="0.2">
      <c r="A274" s="450">
        <v>2714</v>
      </c>
      <c r="B274" s="427">
        <v>45029</v>
      </c>
      <c r="C274" s="459">
        <v>45017</v>
      </c>
      <c r="D274" s="455" t="s">
        <v>176</v>
      </c>
      <c r="E274" s="455" t="s">
        <v>280</v>
      </c>
      <c r="F274" s="460">
        <v>2674.16</v>
      </c>
      <c r="G274" s="455" t="s">
        <v>4419</v>
      </c>
      <c r="H274" s="461" t="s">
        <v>1032</v>
      </c>
      <c r="I274" s="457" t="s">
        <v>4418</v>
      </c>
      <c r="J274" s="426" t="s">
        <v>648</v>
      </c>
      <c r="K274" s="425" t="s">
        <v>1188</v>
      </c>
      <c r="L274" s="426" t="s">
        <v>4137</v>
      </c>
      <c r="M274" s="426">
        <v>371045450</v>
      </c>
      <c r="N274" s="427">
        <v>45029</v>
      </c>
      <c r="O274" s="458">
        <f t="shared" si="12"/>
        <v>4</v>
      </c>
      <c r="P274" s="458">
        <f t="shared" si="13"/>
        <v>4</v>
      </c>
      <c r="Q274" s="96" t="str">
        <f t="shared" si="14"/>
        <v>Gastos_com_Pessoal</v>
      </c>
    </row>
    <row r="275" spans="1:17" ht="23.1" hidden="1" customHeight="1" x14ac:dyDescent="0.2">
      <c r="A275" s="450">
        <v>2715</v>
      </c>
      <c r="B275" s="427">
        <v>45029</v>
      </c>
      <c r="C275" s="459">
        <v>45017</v>
      </c>
      <c r="D275" s="455" t="s">
        <v>176</v>
      </c>
      <c r="E275" s="455" t="s">
        <v>262</v>
      </c>
      <c r="F275" s="460">
        <v>1031.98</v>
      </c>
      <c r="G275" s="455" t="s">
        <v>4420</v>
      </c>
      <c r="H275" s="461" t="s">
        <v>417</v>
      </c>
      <c r="I275" s="461" t="s">
        <v>4421</v>
      </c>
      <c r="J275" s="426" t="s">
        <v>642</v>
      </c>
      <c r="K275" s="426" t="s">
        <v>1188</v>
      </c>
      <c r="L275" s="426" t="s">
        <v>4137</v>
      </c>
      <c r="M275" s="426">
        <v>371045450</v>
      </c>
      <c r="N275" s="427">
        <v>45029</v>
      </c>
      <c r="O275" s="458">
        <f t="shared" si="12"/>
        <v>4</v>
      </c>
      <c r="P275" s="458">
        <f t="shared" si="13"/>
        <v>4</v>
      </c>
      <c r="Q275" s="96" t="str">
        <f t="shared" si="14"/>
        <v>Gastos_com_Pessoal</v>
      </c>
    </row>
    <row r="276" spans="1:17" ht="23.1" hidden="1" customHeight="1" x14ac:dyDescent="0.2">
      <c r="A276" s="450">
        <v>2716</v>
      </c>
      <c r="B276" s="427">
        <v>45029</v>
      </c>
      <c r="C276" s="459">
        <v>45017</v>
      </c>
      <c r="D276" s="455" t="s">
        <v>176</v>
      </c>
      <c r="E276" s="455" t="s">
        <v>280</v>
      </c>
      <c r="F276" s="460">
        <v>2845.96</v>
      </c>
      <c r="G276" s="455" t="s">
        <v>4422</v>
      </c>
      <c r="H276" s="461" t="s">
        <v>417</v>
      </c>
      <c r="I276" s="457" t="s">
        <v>4421</v>
      </c>
      <c r="J276" s="426" t="s">
        <v>642</v>
      </c>
      <c r="K276" s="425" t="s">
        <v>1188</v>
      </c>
      <c r="L276" s="426" t="s">
        <v>4137</v>
      </c>
      <c r="M276" s="426">
        <v>371045450</v>
      </c>
      <c r="N276" s="427">
        <v>45029</v>
      </c>
      <c r="O276" s="458">
        <f t="shared" si="12"/>
        <v>4</v>
      </c>
      <c r="P276" s="458">
        <f t="shared" si="13"/>
        <v>4</v>
      </c>
      <c r="Q276" s="96" t="str">
        <f t="shared" si="14"/>
        <v>Gastos_com_Pessoal</v>
      </c>
    </row>
    <row r="277" spans="1:17" ht="23.1" hidden="1" customHeight="1" x14ac:dyDescent="0.2">
      <c r="A277" s="450">
        <v>2717</v>
      </c>
      <c r="B277" s="427">
        <v>45029</v>
      </c>
      <c r="C277" s="459">
        <v>45017</v>
      </c>
      <c r="D277" s="455" t="s">
        <v>176</v>
      </c>
      <c r="E277" s="455" t="s">
        <v>262</v>
      </c>
      <c r="F277" s="460">
        <v>583.51</v>
      </c>
      <c r="G277" s="455" t="s">
        <v>4423</v>
      </c>
      <c r="H277" s="468" t="s">
        <v>419</v>
      </c>
      <c r="I277" s="478" t="s">
        <v>4424</v>
      </c>
      <c r="J277" s="469" t="s">
        <v>879</v>
      </c>
      <c r="K277" s="469" t="s">
        <v>1188</v>
      </c>
      <c r="L277" s="426" t="s">
        <v>4137</v>
      </c>
      <c r="M277" s="426">
        <v>371045450</v>
      </c>
      <c r="N277" s="427">
        <v>45029</v>
      </c>
      <c r="O277" s="458">
        <f t="shared" si="12"/>
        <v>4</v>
      </c>
      <c r="P277" s="458">
        <f t="shared" si="13"/>
        <v>4</v>
      </c>
      <c r="Q277" s="96" t="str">
        <f t="shared" si="14"/>
        <v>Gastos_com_Pessoal</v>
      </c>
    </row>
    <row r="278" spans="1:17" ht="23.1" hidden="1" customHeight="1" x14ac:dyDescent="0.2">
      <c r="A278" s="450">
        <v>2718</v>
      </c>
      <c r="B278" s="427">
        <v>45029</v>
      </c>
      <c r="C278" s="459">
        <v>45017</v>
      </c>
      <c r="D278" s="455" t="s">
        <v>176</v>
      </c>
      <c r="E278" s="455" t="s">
        <v>280</v>
      </c>
      <c r="F278" s="460">
        <v>1718.24</v>
      </c>
      <c r="G278" s="455" t="s">
        <v>4425</v>
      </c>
      <c r="H278" s="468" t="s">
        <v>419</v>
      </c>
      <c r="I278" s="600" t="s">
        <v>4424</v>
      </c>
      <c r="J278" s="469" t="s">
        <v>879</v>
      </c>
      <c r="K278" s="425" t="s">
        <v>1188</v>
      </c>
      <c r="L278" s="426" t="s">
        <v>4137</v>
      </c>
      <c r="M278" s="426">
        <v>371045450</v>
      </c>
      <c r="N278" s="427">
        <v>45029</v>
      </c>
      <c r="O278" s="458">
        <f t="shared" si="12"/>
        <v>4</v>
      </c>
      <c r="P278" s="458">
        <f t="shared" si="13"/>
        <v>4</v>
      </c>
      <c r="Q278" s="96" t="str">
        <f t="shared" si="14"/>
        <v>Gastos_com_Pessoal</v>
      </c>
    </row>
    <row r="279" spans="1:17" ht="23.1" hidden="1" customHeight="1" x14ac:dyDescent="0.2">
      <c r="A279" s="450">
        <v>2719</v>
      </c>
      <c r="B279" s="427">
        <v>45029</v>
      </c>
      <c r="C279" s="459">
        <v>45017</v>
      </c>
      <c r="D279" s="455" t="s">
        <v>176</v>
      </c>
      <c r="E279" s="455" t="s">
        <v>262</v>
      </c>
      <c r="F279" s="460">
        <v>911.31</v>
      </c>
      <c r="G279" s="455" t="s">
        <v>4426</v>
      </c>
      <c r="H279" s="456" t="s">
        <v>416</v>
      </c>
      <c r="I279" s="461" t="s">
        <v>4427</v>
      </c>
      <c r="J279" s="425" t="s">
        <v>626</v>
      </c>
      <c r="K279" s="425" t="s">
        <v>1188</v>
      </c>
      <c r="L279" s="426" t="s">
        <v>4137</v>
      </c>
      <c r="M279" s="425">
        <v>371045450</v>
      </c>
      <c r="N279" s="427">
        <v>45029</v>
      </c>
      <c r="O279" s="458">
        <f t="shared" si="12"/>
        <v>4</v>
      </c>
      <c r="P279" s="458">
        <f t="shared" si="13"/>
        <v>4</v>
      </c>
      <c r="Q279" s="96" t="str">
        <f t="shared" si="14"/>
        <v>Gastos_com_Pessoal</v>
      </c>
    </row>
    <row r="280" spans="1:17" ht="23.1" hidden="1" customHeight="1" x14ac:dyDescent="0.2">
      <c r="A280" s="450">
        <v>2720</v>
      </c>
      <c r="B280" s="427">
        <v>45029</v>
      </c>
      <c r="C280" s="459">
        <v>45017</v>
      </c>
      <c r="D280" s="455" t="s">
        <v>176</v>
      </c>
      <c r="E280" s="455" t="s">
        <v>280</v>
      </c>
      <c r="F280" s="460">
        <v>2541.8200000000002</v>
      </c>
      <c r="G280" s="455" t="s">
        <v>4428</v>
      </c>
      <c r="H280" s="456" t="s">
        <v>416</v>
      </c>
      <c r="I280" s="457" t="s">
        <v>4427</v>
      </c>
      <c r="J280" s="425" t="s">
        <v>626</v>
      </c>
      <c r="K280" s="425" t="s">
        <v>1188</v>
      </c>
      <c r="L280" s="426" t="s">
        <v>4137</v>
      </c>
      <c r="M280" s="426">
        <v>371045450</v>
      </c>
      <c r="N280" s="427">
        <v>45029</v>
      </c>
      <c r="O280" s="458">
        <f t="shared" si="12"/>
        <v>4</v>
      </c>
      <c r="P280" s="458">
        <f t="shared" si="13"/>
        <v>4</v>
      </c>
      <c r="Q280" s="96" t="str">
        <f t="shared" si="14"/>
        <v>Gastos_com_Pessoal</v>
      </c>
    </row>
    <row r="281" spans="1:17" ht="23.1" hidden="1" customHeight="1" x14ac:dyDescent="0.2">
      <c r="A281" s="450">
        <v>2721</v>
      </c>
      <c r="B281" s="427">
        <v>45029</v>
      </c>
      <c r="C281" s="459">
        <v>45017</v>
      </c>
      <c r="D281" s="455" t="s">
        <v>176</v>
      </c>
      <c r="E281" s="455" t="s">
        <v>262</v>
      </c>
      <c r="F281" s="460">
        <v>520.11</v>
      </c>
      <c r="G281" s="455" t="s">
        <v>4429</v>
      </c>
      <c r="H281" s="461" t="s">
        <v>418</v>
      </c>
      <c r="I281" s="461" t="s">
        <v>4430</v>
      </c>
      <c r="J281" s="426" t="s">
        <v>731</v>
      </c>
      <c r="K281" s="426" t="s">
        <v>1188</v>
      </c>
      <c r="L281" s="426" t="s">
        <v>4137</v>
      </c>
      <c r="M281" s="426">
        <v>371045450</v>
      </c>
      <c r="N281" s="427">
        <v>45029</v>
      </c>
      <c r="O281" s="458">
        <f t="shared" si="12"/>
        <v>4</v>
      </c>
      <c r="P281" s="458">
        <f t="shared" si="13"/>
        <v>4</v>
      </c>
      <c r="Q281" s="96" t="str">
        <f t="shared" si="14"/>
        <v>Gastos_com_Pessoal</v>
      </c>
    </row>
    <row r="282" spans="1:17" ht="23.1" hidden="1" customHeight="1" x14ac:dyDescent="0.2">
      <c r="A282" s="450">
        <v>2722</v>
      </c>
      <c r="B282" s="427">
        <v>45029</v>
      </c>
      <c r="C282" s="459">
        <v>45017</v>
      </c>
      <c r="D282" s="455" t="s">
        <v>176</v>
      </c>
      <c r="E282" s="455" t="s">
        <v>280</v>
      </c>
      <c r="F282" s="460">
        <v>1547.15</v>
      </c>
      <c r="G282" s="455" t="s">
        <v>4431</v>
      </c>
      <c r="H282" s="461" t="s">
        <v>418</v>
      </c>
      <c r="I282" s="457" t="s">
        <v>4430</v>
      </c>
      <c r="J282" s="426" t="s">
        <v>731</v>
      </c>
      <c r="K282" s="425" t="s">
        <v>1188</v>
      </c>
      <c r="L282" s="426" t="s">
        <v>4137</v>
      </c>
      <c r="M282" s="426">
        <v>371045450</v>
      </c>
      <c r="N282" s="427">
        <v>45029</v>
      </c>
      <c r="O282" s="458">
        <f t="shared" si="12"/>
        <v>4</v>
      </c>
      <c r="P282" s="458">
        <f t="shared" si="13"/>
        <v>4</v>
      </c>
      <c r="Q282" s="96" t="str">
        <f t="shared" si="14"/>
        <v>Gastos_com_Pessoal</v>
      </c>
    </row>
    <row r="283" spans="1:17" ht="23.1" hidden="1" customHeight="1" x14ac:dyDescent="0.2">
      <c r="A283" s="450">
        <v>2723</v>
      </c>
      <c r="B283" s="427">
        <v>45029</v>
      </c>
      <c r="C283" s="459">
        <v>45017</v>
      </c>
      <c r="D283" s="455" t="s">
        <v>176</v>
      </c>
      <c r="E283" s="455" t="s">
        <v>262</v>
      </c>
      <c r="F283" s="460">
        <v>1003.89</v>
      </c>
      <c r="G283" s="455" t="s">
        <v>4432</v>
      </c>
      <c r="H283" s="461" t="s">
        <v>419</v>
      </c>
      <c r="I283" s="461" t="s">
        <v>4433</v>
      </c>
      <c r="J283" s="426" t="s">
        <v>558</v>
      </c>
      <c r="K283" s="426" t="s">
        <v>1188</v>
      </c>
      <c r="L283" s="426" t="s">
        <v>4137</v>
      </c>
      <c r="M283" s="426">
        <v>371045450</v>
      </c>
      <c r="N283" s="427">
        <v>45029</v>
      </c>
      <c r="O283" s="458">
        <f t="shared" si="12"/>
        <v>4</v>
      </c>
      <c r="P283" s="458">
        <f t="shared" si="13"/>
        <v>4</v>
      </c>
      <c r="Q283" s="96" t="str">
        <f t="shared" si="14"/>
        <v>Gastos_com_Pessoal</v>
      </c>
    </row>
    <row r="284" spans="1:17" ht="23.1" hidden="1" customHeight="1" x14ac:dyDescent="0.2">
      <c r="A284" s="450">
        <v>2724</v>
      </c>
      <c r="B284" s="427">
        <v>45029</v>
      </c>
      <c r="C284" s="459">
        <v>45017</v>
      </c>
      <c r="D284" s="455" t="s">
        <v>176</v>
      </c>
      <c r="E284" s="455" t="s">
        <v>280</v>
      </c>
      <c r="F284" s="460">
        <v>2744.33</v>
      </c>
      <c r="G284" s="455" t="s">
        <v>4434</v>
      </c>
      <c r="H284" s="461" t="s">
        <v>419</v>
      </c>
      <c r="I284" s="457" t="s">
        <v>4433</v>
      </c>
      <c r="J284" s="426" t="s">
        <v>558</v>
      </c>
      <c r="K284" s="425" t="s">
        <v>1188</v>
      </c>
      <c r="L284" s="426" t="s">
        <v>4137</v>
      </c>
      <c r="M284" s="426">
        <v>371045450</v>
      </c>
      <c r="N284" s="427">
        <v>45029</v>
      </c>
      <c r="O284" s="458">
        <f t="shared" si="12"/>
        <v>4</v>
      </c>
      <c r="P284" s="458">
        <f t="shared" si="13"/>
        <v>4</v>
      </c>
      <c r="Q284" s="96" t="str">
        <f t="shared" si="14"/>
        <v>Gastos_com_Pessoal</v>
      </c>
    </row>
    <row r="285" spans="1:17" ht="23.1" hidden="1" customHeight="1" x14ac:dyDescent="0.2">
      <c r="A285" s="450">
        <v>2725</v>
      </c>
      <c r="B285" s="427">
        <v>45029</v>
      </c>
      <c r="C285" s="459">
        <v>45017</v>
      </c>
      <c r="D285" s="455" t="s">
        <v>176</v>
      </c>
      <c r="E285" s="455" t="s">
        <v>262</v>
      </c>
      <c r="F285" s="460">
        <v>732.3</v>
      </c>
      <c r="G285" s="455" t="s">
        <v>4435</v>
      </c>
      <c r="H285" s="461" t="s">
        <v>1032</v>
      </c>
      <c r="I285" s="461" t="s">
        <v>4436</v>
      </c>
      <c r="J285" s="426" t="s">
        <v>658</v>
      </c>
      <c r="K285" s="426" t="s">
        <v>1188</v>
      </c>
      <c r="L285" s="426" t="s">
        <v>4137</v>
      </c>
      <c r="M285" s="426">
        <v>371045450</v>
      </c>
      <c r="N285" s="427">
        <v>45029</v>
      </c>
      <c r="O285" s="458">
        <f t="shared" si="12"/>
        <v>4</v>
      </c>
      <c r="P285" s="458">
        <f t="shared" si="13"/>
        <v>4</v>
      </c>
      <c r="Q285" s="96" t="str">
        <f t="shared" si="14"/>
        <v>Gastos_com_Pessoal</v>
      </c>
    </row>
    <row r="286" spans="1:17" s="48" customFormat="1" ht="25.5" hidden="1" x14ac:dyDescent="0.2">
      <c r="A286" s="450">
        <v>2726</v>
      </c>
      <c r="B286" s="470">
        <v>45029</v>
      </c>
      <c r="C286" s="471">
        <v>45017</v>
      </c>
      <c r="D286" s="472" t="s">
        <v>176</v>
      </c>
      <c r="E286" s="455" t="s">
        <v>280</v>
      </c>
      <c r="F286" s="473">
        <v>2112.4</v>
      </c>
      <c r="G286" s="455" t="s">
        <v>4437</v>
      </c>
      <c r="H286" s="474" t="s">
        <v>1032</v>
      </c>
      <c r="I286" s="598" t="s">
        <v>4436</v>
      </c>
      <c r="J286" s="475" t="s">
        <v>658</v>
      </c>
      <c r="K286" s="425" t="s">
        <v>1188</v>
      </c>
      <c r="L286" s="426" t="s">
        <v>4137</v>
      </c>
      <c r="M286" s="475">
        <v>371045450</v>
      </c>
      <c r="N286" s="427">
        <v>45029</v>
      </c>
      <c r="O286" s="458">
        <f t="shared" si="12"/>
        <v>4</v>
      </c>
      <c r="P286" s="458">
        <f t="shared" si="13"/>
        <v>4</v>
      </c>
      <c r="Q286" s="96" t="str">
        <f t="shared" si="14"/>
        <v>Gastos_com_Pessoal</v>
      </c>
    </row>
    <row r="287" spans="1:17" s="48" customFormat="1" ht="25.5" hidden="1" x14ac:dyDescent="0.2">
      <c r="A287" s="450">
        <v>2727</v>
      </c>
      <c r="B287" s="470">
        <v>45029</v>
      </c>
      <c r="C287" s="471">
        <v>45017</v>
      </c>
      <c r="D287" s="472" t="s">
        <v>176</v>
      </c>
      <c r="E287" s="455" t="s">
        <v>262</v>
      </c>
      <c r="F287" s="473">
        <v>939.81</v>
      </c>
      <c r="G287" s="455" t="s">
        <v>4438</v>
      </c>
      <c r="H287" s="474" t="s">
        <v>1032</v>
      </c>
      <c r="I287" s="474" t="s">
        <v>4439</v>
      </c>
      <c r="J287" s="475" t="s">
        <v>761</v>
      </c>
      <c r="K287" s="426" t="s">
        <v>1188</v>
      </c>
      <c r="L287" s="426" t="s">
        <v>4137</v>
      </c>
      <c r="M287" s="475">
        <v>371045450</v>
      </c>
      <c r="N287" s="427">
        <v>45029</v>
      </c>
      <c r="O287" s="458">
        <f t="shared" si="12"/>
        <v>4</v>
      </c>
      <c r="P287" s="458">
        <f t="shared" si="13"/>
        <v>4</v>
      </c>
      <c r="Q287" s="96" t="str">
        <f t="shared" si="14"/>
        <v>Gastos_com_Pessoal</v>
      </c>
    </row>
    <row r="288" spans="1:17" s="48" customFormat="1" ht="25.5" hidden="1" x14ac:dyDescent="0.2">
      <c r="A288" s="450">
        <v>2728</v>
      </c>
      <c r="B288" s="470">
        <v>45029</v>
      </c>
      <c r="C288" s="471">
        <v>45017</v>
      </c>
      <c r="D288" s="472" t="s">
        <v>176</v>
      </c>
      <c r="E288" s="455" t="s">
        <v>280</v>
      </c>
      <c r="F288" s="473">
        <v>2609.73</v>
      </c>
      <c r="G288" s="455" t="s">
        <v>4440</v>
      </c>
      <c r="H288" s="474" t="s">
        <v>1032</v>
      </c>
      <c r="I288" s="598" t="s">
        <v>4439</v>
      </c>
      <c r="J288" s="475" t="s">
        <v>761</v>
      </c>
      <c r="K288" s="425" t="s">
        <v>1188</v>
      </c>
      <c r="L288" s="426" t="s">
        <v>4137</v>
      </c>
      <c r="M288" s="475">
        <v>371045450</v>
      </c>
      <c r="N288" s="427">
        <v>45029</v>
      </c>
      <c r="O288" s="458">
        <f t="shared" si="12"/>
        <v>4</v>
      </c>
      <c r="P288" s="458">
        <f t="shared" si="13"/>
        <v>4</v>
      </c>
      <c r="Q288" s="96" t="str">
        <f t="shared" si="14"/>
        <v>Gastos_com_Pessoal</v>
      </c>
    </row>
    <row r="289" spans="1:17" s="48" customFormat="1" ht="21" hidden="1" customHeight="1" x14ac:dyDescent="0.2">
      <c r="A289" s="450">
        <v>2729</v>
      </c>
      <c r="B289" s="470">
        <v>45029</v>
      </c>
      <c r="C289" s="471">
        <v>45017</v>
      </c>
      <c r="D289" s="472" t="s">
        <v>176</v>
      </c>
      <c r="E289" s="455" t="s">
        <v>262</v>
      </c>
      <c r="F289" s="473">
        <v>898.62</v>
      </c>
      <c r="G289" s="455" t="s">
        <v>4441</v>
      </c>
      <c r="H289" s="474" t="s">
        <v>416</v>
      </c>
      <c r="I289" s="474" t="s">
        <v>3048</v>
      </c>
      <c r="J289" s="475" t="s">
        <v>738</v>
      </c>
      <c r="K289" s="426" t="s">
        <v>1188</v>
      </c>
      <c r="L289" s="426" t="s">
        <v>4137</v>
      </c>
      <c r="M289" s="475">
        <v>371045450</v>
      </c>
      <c r="N289" s="427">
        <v>45029</v>
      </c>
      <c r="O289" s="458">
        <f t="shared" si="12"/>
        <v>4</v>
      </c>
      <c r="P289" s="458">
        <f t="shared" si="13"/>
        <v>4</v>
      </c>
      <c r="Q289" s="96" t="str">
        <f t="shared" si="14"/>
        <v>Gastos_com_Pessoal</v>
      </c>
    </row>
    <row r="290" spans="1:17" s="48" customFormat="1" ht="25.5" hidden="1" x14ac:dyDescent="0.2">
      <c r="A290" s="450">
        <v>2730</v>
      </c>
      <c r="B290" s="470">
        <v>45029</v>
      </c>
      <c r="C290" s="471">
        <v>45017</v>
      </c>
      <c r="D290" s="472" t="s">
        <v>176</v>
      </c>
      <c r="E290" s="455" t="s">
        <v>280</v>
      </c>
      <c r="F290" s="473">
        <v>2511.5</v>
      </c>
      <c r="G290" s="455" t="s">
        <v>4442</v>
      </c>
      <c r="H290" s="474" t="s">
        <v>416</v>
      </c>
      <c r="I290" s="598" t="s">
        <v>3048</v>
      </c>
      <c r="J290" s="475" t="s">
        <v>738</v>
      </c>
      <c r="K290" s="425" t="s">
        <v>1188</v>
      </c>
      <c r="L290" s="426" t="s">
        <v>4137</v>
      </c>
      <c r="M290" s="475">
        <v>371045450</v>
      </c>
      <c r="N290" s="427">
        <v>45029</v>
      </c>
      <c r="O290" s="458">
        <f t="shared" si="12"/>
        <v>4</v>
      </c>
      <c r="P290" s="458">
        <f t="shared" si="13"/>
        <v>4</v>
      </c>
      <c r="Q290" s="96" t="str">
        <f t="shared" si="14"/>
        <v>Gastos_com_Pessoal</v>
      </c>
    </row>
    <row r="291" spans="1:17" s="48" customFormat="1" ht="24" hidden="1" x14ac:dyDescent="0.2">
      <c r="A291" s="450">
        <v>2731</v>
      </c>
      <c r="B291" s="470">
        <v>45029</v>
      </c>
      <c r="C291" s="471">
        <v>45017</v>
      </c>
      <c r="D291" s="472" t="s">
        <v>264</v>
      </c>
      <c r="E291" s="455" t="s">
        <v>293</v>
      </c>
      <c r="F291" s="473">
        <v>60</v>
      </c>
      <c r="G291" s="455" t="s">
        <v>4443</v>
      </c>
      <c r="H291" s="461" t="s">
        <v>420</v>
      </c>
      <c r="I291" s="474" t="s">
        <v>4444</v>
      </c>
      <c r="J291" s="475" t="s">
        <v>1583</v>
      </c>
      <c r="K291" s="426" t="s">
        <v>1188</v>
      </c>
      <c r="L291" s="426" t="s">
        <v>4137</v>
      </c>
      <c r="M291" s="475">
        <v>371045450</v>
      </c>
      <c r="N291" s="427">
        <v>45029</v>
      </c>
      <c r="O291" s="458">
        <f t="shared" si="12"/>
        <v>4</v>
      </c>
      <c r="P291" s="458">
        <f t="shared" si="13"/>
        <v>4</v>
      </c>
      <c r="Q291" s="96" t="str">
        <f t="shared" si="14"/>
        <v>Gastos_Gerais</v>
      </c>
    </row>
    <row r="292" spans="1:17" s="48" customFormat="1" ht="24" hidden="1" x14ac:dyDescent="0.2">
      <c r="A292" s="450">
        <v>2732</v>
      </c>
      <c r="B292" s="470">
        <v>45029</v>
      </c>
      <c r="C292" s="471">
        <v>45017</v>
      </c>
      <c r="D292" s="472" t="s">
        <v>264</v>
      </c>
      <c r="E292" s="455" t="s">
        <v>293</v>
      </c>
      <c r="F292" s="473">
        <v>60</v>
      </c>
      <c r="G292" s="455" t="s">
        <v>4445</v>
      </c>
      <c r="H292" s="474" t="s">
        <v>418</v>
      </c>
      <c r="I292" s="474" t="s">
        <v>4446</v>
      </c>
      <c r="J292" s="475" t="s">
        <v>993</v>
      </c>
      <c r="K292" s="426" t="s">
        <v>1188</v>
      </c>
      <c r="L292" s="426" t="s">
        <v>4137</v>
      </c>
      <c r="M292" s="475">
        <v>371045450</v>
      </c>
      <c r="N292" s="427">
        <v>45029</v>
      </c>
      <c r="O292" s="458">
        <f t="shared" si="12"/>
        <v>4</v>
      </c>
      <c r="P292" s="458">
        <f t="shared" si="13"/>
        <v>4</v>
      </c>
      <c r="Q292" s="96" t="str">
        <f t="shared" si="14"/>
        <v>Gastos_Gerais</v>
      </c>
    </row>
    <row r="293" spans="1:17" s="48" customFormat="1" ht="28.5" hidden="1" customHeight="1" x14ac:dyDescent="0.2">
      <c r="A293" s="450">
        <v>2733</v>
      </c>
      <c r="B293" s="470">
        <v>45029</v>
      </c>
      <c r="C293" s="471">
        <v>45017</v>
      </c>
      <c r="D293" s="472" t="s">
        <v>264</v>
      </c>
      <c r="E293" s="455" t="s">
        <v>293</v>
      </c>
      <c r="F293" s="473">
        <v>60</v>
      </c>
      <c r="G293" s="455" t="s">
        <v>4447</v>
      </c>
      <c r="H293" s="474" t="s">
        <v>418</v>
      </c>
      <c r="I293" s="474" t="s">
        <v>4448</v>
      </c>
      <c r="J293" s="475" t="s">
        <v>4449</v>
      </c>
      <c r="K293" s="475" t="s">
        <v>1188</v>
      </c>
      <c r="L293" s="426" t="s">
        <v>4137</v>
      </c>
      <c r="M293" s="475">
        <v>371045450</v>
      </c>
      <c r="N293" s="470">
        <v>45029</v>
      </c>
      <c r="O293" s="458">
        <f t="shared" si="12"/>
        <v>4</v>
      </c>
      <c r="P293" s="458">
        <f t="shared" si="13"/>
        <v>4</v>
      </c>
      <c r="Q293" s="96" t="str">
        <f t="shared" si="14"/>
        <v>Gastos_Gerais</v>
      </c>
    </row>
    <row r="294" spans="1:17" s="48" customFormat="1" ht="24" hidden="1" x14ac:dyDescent="0.2">
      <c r="A294" s="450">
        <v>2734</v>
      </c>
      <c r="B294" s="470">
        <v>45029</v>
      </c>
      <c r="C294" s="471">
        <v>45017</v>
      </c>
      <c r="D294" s="472" t="s">
        <v>264</v>
      </c>
      <c r="E294" s="455" t="s">
        <v>293</v>
      </c>
      <c r="F294" s="473">
        <v>60</v>
      </c>
      <c r="G294" s="455" t="s">
        <v>4450</v>
      </c>
      <c r="H294" s="474" t="s">
        <v>418</v>
      </c>
      <c r="I294" s="474" t="s">
        <v>4451</v>
      </c>
      <c r="J294" s="475" t="s">
        <v>465</v>
      </c>
      <c r="K294" s="475" t="s">
        <v>1188</v>
      </c>
      <c r="L294" s="426" t="s">
        <v>4137</v>
      </c>
      <c r="M294" s="475">
        <v>371045450</v>
      </c>
      <c r="N294" s="470">
        <v>45029</v>
      </c>
      <c r="O294" s="458">
        <f t="shared" si="12"/>
        <v>4</v>
      </c>
      <c r="P294" s="458">
        <f t="shared" si="13"/>
        <v>4</v>
      </c>
      <c r="Q294" s="96" t="str">
        <f t="shared" si="14"/>
        <v>Gastos_Gerais</v>
      </c>
    </row>
    <row r="295" spans="1:17" s="48" customFormat="1" ht="27.75" hidden="1" customHeight="1" x14ac:dyDescent="0.2">
      <c r="A295" s="450">
        <v>2735</v>
      </c>
      <c r="B295" s="470">
        <v>45029</v>
      </c>
      <c r="C295" s="471">
        <v>45017</v>
      </c>
      <c r="D295" s="472" t="s">
        <v>264</v>
      </c>
      <c r="E295" s="455" t="s">
        <v>293</v>
      </c>
      <c r="F295" s="473">
        <v>60</v>
      </c>
      <c r="G295" s="455" t="s">
        <v>4452</v>
      </c>
      <c r="H295" s="474" t="s">
        <v>420</v>
      </c>
      <c r="I295" s="461" t="s">
        <v>4136</v>
      </c>
      <c r="J295" s="475" t="s">
        <v>1586</v>
      </c>
      <c r="K295" s="475" t="s">
        <v>1188</v>
      </c>
      <c r="L295" s="426" t="s">
        <v>4137</v>
      </c>
      <c r="M295" s="475">
        <v>371045450</v>
      </c>
      <c r="N295" s="470">
        <v>45029</v>
      </c>
      <c r="O295" s="458">
        <f t="shared" si="12"/>
        <v>4</v>
      </c>
      <c r="P295" s="458">
        <f t="shared" si="13"/>
        <v>4</v>
      </c>
      <c r="Q295" s="96" t="str">
        <f t="shared" si="14"/>
        <v>Gastos_Gerais</v>
      </c>
    </row>
    <row r="296" spans="1:17" s="48" customFormat="1" ht="25.5" hidden="1" x14ac:dyDescent="0.2">
      <c r="A296" s="450">
        <v>2736</v>
      </c>
      <c r="B296" s="470">
        <v>45029</v>
      </c>
      <c r="C296" s="471">
        <v>45017</v>
      </c>
      <c r="D296" s="472" t="s">
        <v>176</v>
      </c>
      <c r="E296" s="455" t="s">
        <v>261</v>
      </c>
      <c r="F296" s="473">
        <v>766.62</v>
      </c>
      <c r="G296" s="455" t="s">
        <v>1207</v>
      </c>
      <c r="H296" s="474" t="s">
        <v>422</v>
      </c>
      <c r="I296" s="598" t="s">
        <v>4453</v>
      </c>
      <c r="J296" s="475" t="s">
        <v>1110</v>
      </c>
      <c r="K296" s="425" t="s">
        <v>1188</v>
      </c>
      <c r="L296" s="426" t="s">
        <v>4137</v>
      </c>
      <c r="M296" s="475">
        <v>371045450</v>
      </c>
      <c r="N296" s="470">
        <v>45029</v>
      </c>
      <c r="O296" s="458">
        <f t="shared" si="12"/>
        <v>4</v>
      </c>
      <c r="P296" s="458">
        <f t="shared" si="13"/>
        <v>4</v>
      </c>
      <c r="Q296" s="96" t="str">
        <f t="shared" si="14"/>
        <v>Gastos_com_Pessoal</v>
      </c>
    </row>
    <row r="297" spans="1:17" s="48" customFormat="1" ht="31.5" hidden="1" customHeight="1" x14ac:dyDescent="0.2">
      <c r="A297" s="450">
        <v>2737</v>
      </c>
      <c r="B297" s="470">
        <v>45029</v>
      </c>
      <c r="C297" s="471">
        <v>45017</v>
      </c>
      <c r="D297" s="472" t="s">
        <v>176</v>
      </c>
      <c r="E297" s="455" t="s">
        <v>280</v>
      </c>
      <c r="F297" s="473">
        <v>1268.01</v>
      </c>
      <c r="G297" s="455" t="s">
        <v>1209</v>
      </c>
      <c r="H297" s="474" t="s">
        <v>422</v>
      </c>
      <c r="I297" s="457" t="s">
        <v>4453</v>
      </c>
      <c r="J297" s="475" t="s">
        <v>1110</v>
      </c>
      <c r="K297" s="425" t="s">
        <v>1188</v>
      </c>
      <c r="L297" s="426" t="s">
        <v>4137</v>
      </c>
      <c r="M297" s="475">
        <v>371045450</v>
      </c>
      <c r="N297" s="470">
        <v>45029</v>
      </c>
      <c r="O297" s="458">
        <f t="shared" si="12"/>
        <v>4</v>
      </c>
      <c r="P297" s="458">
        <f t="shared" si="13"/>
        <v>4</v>
      </c>
      <c r="Q297" s="96" t="str">
        <f t="shared" si="14"/>
        <v>Gastos_com_Pessoal</v>
      </c>
    </row>
    <row r="298" spans="1:17" s="48" customFormat="1" ht="25.5" hidden="1" x14ac:dyDescent="0.2">
      <c r="A298" s="450">
        <v>2738</v>
      </c>
      <c r="B298" s="470">
        <v>45029</v>
      </c>
      <c r="C298" s="471">
        <v>45017</v>
      </c>
      <c r="D298" s="472" t="s">
        <v>176</v>
      </c>
      <c r="E298" s="455" t="s">
        <v>262</v>
      </c>
      <c r="F298" s="473">
        <v>422.67</v>
      </c>
      <c r="G298" s="455" t="s">
        <v>1210</v>
      </c>
      <c r="H298" s="461" t="s">
        <v>422</v>
      </c>
      <c r="I298" s="461" t="s">
        <v>4453</v>
      </c>
      <c r="J298" s="475" t="s">
        <v>1110</v>
      </c>
      <c r="K298" s="475" t="s">
        <v>1188</v>
      </c>
      <c r="L298" s="426" t="s">
        <v>4137</v>
      </c>
      <c r="M298" s="475">
        <v>371045450</v>
      </c>
      <c r="N298" s="470">
        <v>45029</v>
      </c>
      <c r="O298" s="458">
        <f t="shared" si="12"/>
        <v>4</v>
      </c>
      <c r="P298" s="458">
        <f t="shared" si="13"/>
        <v>4</v>
      </c>
      <c r="Q298" s="96" t="str">
        <f t="shared" si="14"/>
        <v>Gastos_com_Pessoal</v>
      </c>
    </row>
    <row r="299" spans="1:17" s="48" customFormat="1" ht="36" hidden="1" x14ac:dyDescent="0.2">
      <c r="A299" s="450">
        <v>2739</v>
      </c>
      <c r="B299" s="470">
        <v>45029</v>
      </c>
      <c r="C299" s="471">
        <v>45017</v>
      </c>
      <c r="D299" s="472" t="s">
        <v>176</v>
      </c>
      <c r="E299" s="455" t="s">
        <v>169</v>
      </c>
      <c r="F299" s="473">
        <v>551.55999999999995</v>
      </c>
      <c r="G299" s="455" t="s">
        <v>1211</v>
      </c>
      <c r="H299" s="461" t="s">
        <v>422</v>
      </c>
      <c r="I299" s="461" t="s">
        <v>4453</v>
      </c>
      <c r="J299" s="425" t="s">
        <v>1110</v>
      </c>
      <c r="K299" s="475" t="s">
        <v>1188</v>
      </c>
      <c r="L299" s="426" t="s">
        <v>4137</v>
      </c>
      <c r="M299" s="475">
        <v>371045450</v>
      </c>
      <c r="N299" s="470">
        <v>45029</v>
      </c>
      <c r="O299" s="458">
        <f t="shared" si="12"/>
        <v>4</v>
      </c>
      <c r="P299" s="458">
        <f t="shared" si="13"/>
        <v>4</v>
      </c>
      <c r="Q299" s="96" t="str">
        <f t="shared" si="14"/>
        <v>Gastos_com_Pessoal</v>
      </c>
    </row>
    <row r="300" spans="1:17" s="48" customFormat="1" ht="24" hidden="1" x14ac:dyDescent="0.2">
      <c r="A300" s="450">
        <v>2740</v>
      </c>
      <c r="B300" s="470">
        <v>45030</v>
      </c>
      <c r="C300" s="471">
        <v>44986</v>
      </c>
      <c r="D300" s="472" t="s">
        <v>264</v>
      </c>
      <c r="E300" s="455" t="s">
        <v>82</v>
      </c>
      <c r="F300" s="473">
        <v>5542.14</v>
      </c>
      <c r="G300" s="455" t="s">
        <v>1154</v>
      </c>
      <c r="H300" s="456" t="s">
        <v>423</v>
      </c>
      <c r="I300" s="461" t="s">
        <v>1682</v>
      </c>
      <c r="J300" s="425" t="s">
        <v>1156</v>
      </c>
      <c r="K300" s="475" t="s">
        <v>1157</v>
      </c>
      <c r="L300" s="475" t="s">
        <v>1158</v>
      </c>
      <c r="M300" s="475" t="s">
        <v>4454</v>
      </c>
      <c r="N300" s="470">
        <v>45030</v>
      </c>
      <c r="O300" s="458">
        <f t="shared" si="12"/>
        <v>4</v>
      </c>
      <c r="P300" s="458">
        <f t="shared" si="13"/>
        <v>3</v>
      </c>
      <c r="Q300" s="96" t="str">
        <f t="shared" si="14"/>
        <v>Gastos_Gerais</v>
      </c>
    </row>
    <row r="301" spans="1:17" s="48" customFormat="1" ht="27.75" hidden="1" customHeight="1" x14ac:dyDescent="0.2">
      <c r="A301" s="450">
        <v>2741</v>
      </c>
      <c r="B301" s="470">
        <v>45030</v>
      </c>
      <c r="C301" s="471">
        <v>44986</v>
      </c>
      <c r="D301" s="472" t="s">
        <v>264</v>
      </c>
      <c r="E301" s="455" t="s">
        <v>161</v>
      </c>
      <c r="F301" s="473">
        <v>4538.68</v>
      </c>
      <c r="G301" s="351" t="s">
        <v>1680</v>
      </c>
      <c r="H301" s="474" t="s">
        <v>303</v>
      </c>
      <c r="I301" s="474" t="s">
        <v>1515</v>
      </c>
      <c r="J301" s="475" t="s">
        <v>1681</v>
      </c>
      <c r="K301" s="426" t="s">
        <v>1157</v>
      </c>
      <c r="L301" s="426" t="s">
        <v>1158</v>
      </c>
      <c r="M301" s="426" t="s">
        <v>4455</v>
      </c>
      <c r="N301" s="427">
        <v>45030</v>
      </c>
      <c r="O301" s="458">
        <f t="shared" si="12"/>
        <v>4</v>
      </c>
      <c r="P301" s="458">
        <f t="shared" si="13"/>
        <v>3</v>
      </c>
      <c r="Q301" s="96" t="str">
        <f t="shared" si="14"/>
        <v>Gastos_Gerais</v>
      </c>
    </row>
    <row r="302" spans="1:17" ht="23.1" hidden="1" customHeight="1" x14ac:dyDescent="0.2">
      <c r="A302" s="450">
        <v>2742</v>
      </c>
      <c r="B302" s="470">
        <v>45030</v>
      </c>
      <c r="C302" s="471">
        <v>44986</v>
      </c>
      <c r="D302" s="472" t="s">
        <v>264</v>
      </c>
      <c r="E302" s="455" t="s">
        <v>177</v>
      </c>
      <c r="F302" s="473">
        <v>925.98</v>
      </c>
      <c r="G302" s="455" t="s">
        <v>1729</v>
      </c>
      <c r="H302" s="461" t="s">
        <v>422</v>
      </c>
      <c r="I302" s="474" t="s">
        <v>4051</v>
      </c>
      <c r="J302" s="475" t="s">
        <v>4456</v>
      </c>
      <c r="K302" s="426" t="s">
        <v>1157</v>
      </c>
      <c r="L302" s="426" t="s">
        <v>1158</v>
      </c>
      <c r="M302" s="426">
        <v>420348994</v>
      </c>
      <c r="N302" s="427">
        <v>45030</v>
      </c>
      <c r="O302" s="458">
        <f t="shared" si="12"/>
        <v>4</v>
      </c>
      <c r="P302" s="458">
        <f t="shared" si="13"/>
        <v>3</v>
      </c>
      <c r="Q302" s="96" t="str">
        <f t="shared" si="14"/>
        <v>Gastos_Gerais</v>
      </c>
    </row>
    <row r="303" spans="1:17" ht="23.1" hidden="1" customHeight="1" x14ac:dyDescent="0.2">
      <c r="A303" s="450">
        <v>2743</v>
      </c>
      <c r="B303" s="470">
        <v>45030</v>
      </c>
      <c r="C303" s="471">
        <v>44986</v>
      </c>
      <c r="D303" s="472" t="s">
        <v>264</v>
      </c>
      <c r="E303" s="455" t="s">
        <v>177</v>
      </c>
      <c r="F303" s="473">
        <v>640.16</v>
      </c>
      <c r="G303" s="455" t="s">
        <v>1729</v>
      </c>
      <c r="H303" s="461" t="s">
        <v>420</v>
      </c>
      <c r="I303" s="474" t="s">
        <v>4051</v>
      </c>
      <c r="J303" s="475" t="s">
        <v>4456</v>
      </c>
      <c r="K303" s="426" t="s">
        <v>1157</v>
      </c>
      <c r="L303" s="426" t="s">
        <v>1158</v>
      </c>
      <c r="M303" s="426">
        <v>420110041</v>
      </c>
      <c r="N303" s="427">
        <v>45030</v>
      </c>
      <c r="O303" s="458">
        <f t="shared" si="12"/>
        <v>4</v>
      </c>
      <c r="P303" s="458">
        <f t="shared" si="13"/>
        <v>3</v>
      </c>
      <c r="Q303" s="96" t="str">
        <f t="shared" si="14"/>
        <v>Gastos_Gerais</v>
      </c>
    </row>
    <row r="304" spans="1:17" ht="23.1" hidden="1" customHeight="1" x14ac:dyDescent="0.2">
      <c r="A304" s="450">
        <v>2744</v>
      </c>
      <c r="B304" s="470">
        <v>45030</v>
      </c>
      <c r="C304" s="471">
        <v>44986</v>
      </c>
      <c r="D304" s="472" t="s">
        <v>264</v>
      </c>
      <c r="E304" s="455" t="s">
        <v>177</v>
      </c>
      <c r="F304" s="473">
        <v>1144.71</v>
      </c>
      <c r="G304" s="349" t="s">
        <v>4008</v>
      </c>
      <c r="H304" s="461" t="s">
        <v>302</v>
      </c>
      <c r="I304" s="474" t="s">
        <v>4051</v>
      </c>
      <c r="J304" s="475" t="s">
        <v>4456</v>
      </c>
      <c r="K304" s="426" t="s">
        <v>1157</v>
      </c>
      <c r="L304" s="426" t="s">
        <v>1158</v>
      </c>
      <c r="M304" s="426">
        <v>420533773</v>
      </c>
      <c r="N304" s="427">
        <v>45030</v>
      </c>
      <c r="O304" s="458">
        <f t="shared" si="12"/>
        <v>4</v>
      </c>
      <c r="P304" s="458">
        <f t="shared" si="13"/>
        <v>3</v>
      </c>
      <c r="Q304" s="96" t="str">
        <f t="shared" si="14"/>
        <v>Gastos_Gerais</v>
      </c>
    </row>
    <row r="305" spans="1:17" ht="23.1" hidden="1" customHeight="1" x14ac:dyDescent="0.2">
      <c r="A305" s="450">
        <v>2745</v>
      </c>
      <c r="B305" s="470">
        <v>45030</v>
      </c>
      <c r="C305" s="471">
        <v>44986</v>
      </c>
      <c r="D305" s="472" t="s">
        <v>264</v>
      </c>
      <c r="E305" s="455" t="s">
        <v>160</v>
      </c>
      <c r="F305" s="473">
        <v>420.37</v>
      </c>
      <c r="G305" s="455" t="s">
        <v>160</v>
      </c>
      <c r="H305" s="461" t="s">
        <v>422</v>
      </c>
      <c r="I305" s="461" t="s">
        <v>4051</v>
      </c>
      <c r="J305" s="461" t="s">
        <v>4457</v>
      </c>
      <c r="K305" s="426" t="s">
        <v>1157</v>
      </c>
      <c r="L305" s="426" t="s">
        <v>1158</v>
      </c>
      <c r="M305" s="426">
        <v>420469323</v>
      </c>
      <c r="N305" s="427">
        <v>45030</v>
      </c>
      <c r="O305" s="458">
        <f t="shared" si="12"/>
        <v>4</v>
      </c>
      <c r="P305" s="458">
        <f t="shared" si="13"/>
        <v>3</v>
      </c>
      <c r="Q305" s="96" t="str">
        <f t="shared" si="14"/>
        <v>Gastos_Gerais</v>
      </c>
    </row>
    <row r="306" spans="1:17" ht="23.1" hidden="1" customHeight="1" x14ac:dyDescent="0.2">
      <c r="A306" s="450">
        <v>2746</v>
      </c>
      <c r="B306" s="470">
        <v>45030</v>
      </c>
      <c r="C306" s="471">
        <v>44986</v>
      </c>
      <c r="D306" s="472" t="s">
        <v>264</v>
      </c>
      <c r="E306" s="455" t="s">
        <v>160</v>
      </c>
      <c r="F306" s="473">
        <v>476.03</v>
      </c>
      <c r="G306" s="455" t="s">
        <v>160</v>
      </c>
      <c r="H306" s="461" t="s">
        <v>420</v>
      </c>
      <c r="I306" s="461" t="s">
        <v>4051</v>
      </c>
      <c r="J306" s="461" t="s">
        <v>4457</v>
      </c>
      <c r="K306" s="426" t="s">
        <v>1157</v>
      </c>
      <c r="L306" s="426" t="s">
        <v>1158</v>
      </c>
      <c r="M306" s="426">
        <v>420144322</v>
      </c>
      <c r="N306" s="427">
        <v>45030</v>
      </c>
      <c r="O306" s="458">
        <f t="shared" si="12"/>
        <v>4</v>
      </c>
      <c r="P306" s="458">
        <f t="shared" si="13"/>
        <v>3</v>
      </c>
      <c r="Q306" s="96" t="str">
        <f t="shared" si="14"/>
        <v>Gastos_Gerais</v>
      </c>
    </row>
    <row r="307" spans="1:17" ht="23.1" hidden="1" customHeight="1" x14ac:dyDescent="0.2">
      <c r="A307" s="450">
        <v>2747</v>
      </c>
      <c r="B307" s="470">
        <v>45030</v>
      </c>
      <c r="C307" s="471">
        <v>44986</v>
      </c>
      <c r="D307" s="472" t="s">
        <v>264</v>
      </c>
      <c r="E307" s="455" t="s">
        <v>177</v>
      </c>
      <c r="F307" s="473">
        <v>215.92</v>
      </c>
      <c r="G307" s="569" t="s">
        <v>1164</v>
      </c>
      <c r="H307" s="461" t="s">
        <v>303</v>
      </c>
      <c r="I307" s="461" t="s">
        <v>2646</v>
      </c>
      <c r="J307" s="426" t="s">
        <v>3486</v>
      </c>
      <c r="K307" s="426" t="s">
        <v>1157</v>
      </c>
      <c r="L307" s="426" t="s">
        <v>1158</v>
      </c>
      <c r="M307" s="426" t="s">
        <v>4458</v>
      </c>
      <c r="N307" s="427">
        <v>45030</v>
      </c>
      <c r="O307" s="458">
        <f t="shared" si="12"/>
        <v>4</v>
      </c>
      <c r="P307" s="458">
        <f t="shared" si="13"/>
        <v>3</v>
      </c>
      <c r="Q307" s="96" t="str">
        <f t="shared" si="14"/>
        <v>Gastos_Gerais</v>
      </c>
    </row>
    <row r="308" spans="1:17" ht="23.1" hidden="1" customHeight="1" x14ac:dyDescent="0.2">
      <c r="A308" s="450">
        <v>2748</v>
      </c>
      <c r="B308" s="470">
        <v>45030</v>
      </c>
      <c r="C308" s="471">
        <v>44986</v>
      </c>
      <c r="D308" s="472" t="s">
        <v>264</v>
      </c>
      <c r="E308" s="455" t="s">
        <v>247</v>
      </c>
      <c r="F308" s="473">
        <v>96</v>
      </c>
      <c r="G308" s="455" t="s">
        <v>4459</v>
      </c>
      <c r="H308" s="461" t="s">
        <v>417</v>
      </c>
      <c r="I308" s="461" t="s">
        <v>4460</v>
      </c>
      <c r="J308" s="426" t="s">
        <v>2391</v>
      </c>
      <c r="K308" s="426" t="s">
        <v>1157</v>
      </c>
      <c r="L308" s="426" t="s">
        <v>32</v>
      </c>
      <c r="M308" s="426">
        <v>22274</v>
      </c>
      <c r="N308" s="427">
        <v>45001</v>
      </c>
      <c r="O308" s="458">
        <f t="shared" si="12"/>
        <v>4</v>
      </c>
      <c r="P308" s="458">
        <f t="shared" si="13"/>
        <v>3</v>
      </c>
      <c r="Q308" s="96" t="str">
        <f t="shared" si="14"/>
        <v>Gastos_Gerais</v>
      </c>
    </row>
    <row r="309" spans="1:17" ht="36" hidden="1" x14ac:dyDescent="0.2">
      <c r="A309" s="450">
        <v>2749</v>
      </c>
      <c r="B309" s="470">
        <v>45030</v>
      </c>
      <c r="C309" s="471">
        <v>44986</v>
      </c>
      <c r="D309" s="472" t="s">
        <v>264</v>
      </c>
      <c r="E309" s="455" t="s">
        <v>90</v>
      </c>
      <c r="F309" s="473">
        <v>1107.54</v>
      </c>
      <c r="G309" s="455" t="s">
        <v>4461</v>
      </c>
      <c r="H309" s="461" t="s">
        <v>302</v>
      </c>
      <c r="I309" s="461" t="s">
        <v>1447</v>
      </c>
      <c r="J309" s="426" t="s">
        <v>1448</v>
      </c>
      <c r="K309" s="426" t="s">
        <v>1157</v>
      </c>
      <c r="L309" s="426" t="s">
        <v>1158</v>
      </c>
      <c r="M309" s="426" t="s">
        <v>4462</v>
      </c>
      <c r="N309" s="427">
        <v>45030</v>
      </c>
      <c r="O309" s="458">
        <f t="shared" si="12"/>
        <v>4</v>
      </c>
      <c r="P309" s="458">
        <f t="shared" si="13"/>
        <v>3</v>
      </c>
      <c r="Q309" s="96" t="str">
        <f t="shared" si="14"/>
        <v>Gastos_Gerais</v>
      </c>
    </row>
    <row r="310" spans="1:17" ht="36" hidden="1" x14ac:dyDescent="0.2">
      <c r="A310" s="450">
        <v>2750</v>
      </c>
      <c r="B310" s="470">
        <v>45030</v>
      </c>
      <c r="C310" s="471">
        <v>44986</v>
      </c>
      <c r="D310" s="472" t="s">
        <v>264</v>
      </c>
      <c r="E310" s="455" t="s">
        <v>90</v>
      </c>
      <c r="F310" s="473">
        <v>369.18</v>
      </c>
      <c r="G310" s="455" t="s">
        <v>1462</v>
      </c>
      <c r="H310" s="461" t="s">
        <v>423</v>
      </c>
      <c r="I310" s="461" t="s">
        <v>1447</v>
      </c>
      <c r="J310" s="426" t="s">
        <v>1448</v>
      </c>
      <c r="K310" s="426" t="s">
        <v>1157</v>
      </c>
      <c r="L310" s="426" t="s">
        <v>1158</v>
      </c>
      <c r="M310" s="426" t="s">
        <v>4463</v>
      </c>
      <c r="N310" s="427">
        <v>45030</v>
      </c>
      <c r="O310" s="458">
        <f t="shared" si="12"/>
        <v>4</v>
      </c>
      <c r="P310" s="458">
        <f t="shared" si="13"/>
        <v>3</v>
      </c>
      <c r="Q310" s="96" t="str">
        <f t="shared" si="14"/>
        <v>Gastos_Gerais</v>
      </c>
    </row>
    <row r="311" spans="1:17" ht="36" hidden="1" x14ac:dyDescent="0.2">
      <c r="A311" s="450">
        <v>2751</v>
      </c>
      <c r="B311" s="470">
        <v>45030</v>
      </c>
      <c r="C311" s="471">
        <v>44986</v>
      </c>
      <c r="D311" s="472" t="s">
        <v>264</v>
      </c>
      <c r="E311" s="455" t="s">
        <v>90</v>
      </c>
      <c r="F311" s="473">
        <v>316.44</v>
      </c>
      <c r="G311" s="455" t="s">
        <v>5870</v>
      </c>
      <c r="H311" s="461" t="s">
        <v>419</v>
      </c>
      <c r="I311" s="461" t="s">
        <v>1447</v>
      </c>
      <c r="J311" s="426" t="s">
        <v>1448</v>
      </c>
      <c r="K311" s="426" t="s">
        <v>1157</v>
      </c>
      <c r="L311" s="426" t="s">
        <v>1158</v>
      </c>
      <c r="M311" s="426" t="s">
        <v>4464</v>
      </c>
      <c r="N311" s="427">
        <v>45030</v>
      </c>
      <c r="O311" s="458">
        <f t="shared" si="12"/>
        <v>4</v>
      </c>
      <c r="P311" s="458">
        <f t="shared" si="13"/>
        <v>3</v>
      </c>
      <c r="Q311" s="96" t="str">
        <f t="shared" si="14"/>
        <v>Gastos_Gerais</v>
      </c>
    </row>
    <row r="312" spans="1:17" ht="36" hidden="1" x14ac:dyDescent="0.2">
      <c r="A312" s="450">
        <v>2752</v>
      </c>
      <c r="B312" s="470">
        <v>45030</v>
      </c>
      <c r="C312" s="471">
        <v>44986</v>
      </c>
      <c r="D312" s="472" t="s">
        <v>264</v>
      </c>
      <c r="E312" s="455" t="s">
        <v>90</v>
      </c>
      <c r="F312" s="473">
        <v>316.44</v>
      </c>
      <c r="G312" s="455" t="s">
        <v>1464</v>
      </c>
      <c r="H312" s="461" t="s">
        <v>493</v>
      </c>
      <c r="I312" s="461" t="s">
        <v>1447</v>
      </c>
      <c r="J312" s="426" t="s">
        <v>1448</v>
      </c>
      <c r="K312" s="426" t="s">
        <v>1157</v>
      </c>
      <c r="L312" s="426" t="s">
        <v>1158</v>
      </c>
      <c r="M312" s="426" t="s">
        <v>4465</v>
      </c>
      <c r="N312" s="427">
        <v>45030</v>
      </c>
      <c r="O312" s="458">
        <f t="shared" si="12"/>
        <v>4</v>
      </c>
      <c r="P312" s="458">
        <f t="shared" si="13"/>
        <v>3</v>
      </c>
      <c r="Q312" s="96" t="str">
        <f t="shared" si="14"/>
        <v>Gastos_Gerais</v>
      </c>
    </row>
    <row r="313" spans="1:17" ht="36" hidden="1" x14ac:dyDescent="0.2">
      <c r="A313" s="450">
        <v>2753</v>
      </c>
      <c r="B313" s="470">
        <v>45030</v>
      </c>
      <c r="C313" s="471">
        <v>44986</v>
      </c>
      <c r="D313" s="472" t="s">
        <v>264</v>
      </c>
      <c r="E313" s="455" t="s">
        <v>90</v>
      </c>
      <c r="F313" s="473">
        <v>474.66</v>
      </c>
      <c r="G313" s="455" t="s">
        <v>1458</v>
      </c>
      <c r="H313" s="461" t="s">
        <v>421</v>
      </c>
      <c r="I313" s="461" t="s">
        <v>1447</v>
      </c>
      <c r="J313" s="426" t="s">
        <v>1448</v>
      </c>
      <c r="K313" s="426" t="s">
        <v>1157</v>
      </c>
      <c r="L313" s="426" t="s">
        <v>1158</v>
      </c>
      <c r="M313" s="426" t="s">
        <v>4466</v>
      </c>
      <c r="N313" s="427">
        <v>45030</v>
      </c>
      <c r="O313" s="458">
        <f t="shared" si="12"/>
        <v>4</v>
      </c>
      <c r="P313" s="458">
        <f t="shared" si="13"/>
        <v>3</v>
      </c>
      <c r="Q313" s="96" t="str">
        <f t="shared" si="14"/>
        <v>Gastos_Gerais</v>
      </c>
    </row>
    <row r="314" spans="1:17" ht="36" hidden="1" x14ac:dyDescent="0.2">
      <c r="A314" s="450">
        <v>2754</v>
      </c>
      <c r="B314" s="470">
        <v>45030</v>
      </c>
      <c r="C314" s="471">
        <v>44986</v>
      </c>
      <c r="D314" s="472" t="s">
        <v>264</v>
      </c>
      <c r="E314" s="455" t="s">
        <v>90</v>
      </c>
      <c r="F314" s="473">
        <v>360</v>
      </c>
      <c r="G314" s="455" t="s">
        <v>1460</v>
      </c>
      <c r="H314" s="461" t="s">
        <v>417</v>
      </c>
      <c r="I314" s="461" t="s">
        <v>1447</v>
      </c>
      <c r="J314" s="426" t="s">
        <v>1448</v>
      </c>
      <c r="K314" s="426" t="s">
        <v>1157</v>
      </c>
      <c r="L314" s="426" t="s">
        <v>1158</v>
      </c>
      <c r="M314" s="426" t="s">
        <v>4467</v>
      </c>
      <c r="N314" s="427">
        <v>45030</v>
      </c>
      <c r="O314" s="458">
        <f t="shared" si="12"/>
        <v>4</v>
      </c>
      <c r="P314" s="458">
        <f t="shared" si="13"/>
        <v>3</v>
      </c>
      <c r="Q314" s="96" t="str">
        <f t="shared" si="14"/>
        <v>Gastos_Gerais</v>
      </c>
    </row>
    <row r="315" spans="1:17" ht="36" hidden="1" x14ac:dyDescent="0.2">
      <c r="A315" s="450">
        <v>2755</v>
      </c>
      <c r="B315" s="470">
        <v>45030</v>
      </c>
      <c r="C315" s="471">
        <v>44986</v>
      </c>
      <c r="D315" s="472" t="s">
        <v>264</v>
      </c>
      <c r="E315" s="455" t="s">
        <v>90</v>
      </c>
      <c r="F315" s="473">
        <v>474.66</v>
      </c>
      <c r="G315" s="455" t="s">
        <v>5874</v>
      </c>
      <c r="H315" s="461" t="s">
        <v>414</v>
      </c>
      <c r="I315" s="461" t="s">
        <v>1447</v>
      </c>
      <c r="J315" s="426" t="s">
        <v>1448</v>
      </c>
      <c r="K315" s="426" t="s">
        <v>1157</v>
      </c>
      <c r="L315" s="426" t="s">
        <v>1158</v>
      </c>
      <c r="M315" s="426" t="s">
        <v>4468</v>
      </c>
      <c r="N315" s="427">
        <v>45030</v>
      </c>
      <c r="O315" s="458">
        <f t="shared" si="12"/>
        <v>4</v>
      </c>
      <c r="P315" s="458">
        <f t="shared" si="13"/>
        <v>3</v>
      </c>
      <c r="Q315" s="96" t="str">
        <f t="shared" si="14"/>
        <v>Gastos_Gerais</v>
      </c>
    </row>
    <row r="316" spans="1:17" ht="23.1" hidden="1" customHeight="1" x14ac:dyDescent="0.2">
      <c r="A316" s="450">
        <v>2756</v>
      </c>
      <c r="B316" s="470">
        <v>45030</v>
      </c>
      <c r="C316" s="471">
        <v>44986</v>
      </c>
      <c r="D316" s="472" t="s">
        <v>264</v>
      </c>
      <c r="E316" s="455" t="s">
        <v>180</v>
      </c>
      <c r="F316" s="473">
        <v>1550</v>
      </c>
      <c r="G316" s="455" t="s">
        <v>1671</v>
      </c>
      <c r="H316" s="461" t="s">
        <v>303</v>
      </c>
      <c r="I316" s="461" t="s">
        <v>1672</v>
      </c>
      <c r="J316" s="426" t="s">
        <v>1673</v>
      </c>
      <c r="K316" s="426" t="s">
        <v>1157</v>
      </c>
      <c r="L316" s="426" t="s">
        <v>32</v>
      </c>
      <c r="M316" s="426">
        <v>567003</v>
      </c>
      <c r="N316" s="427">
        <v>45023</v>
      </c>
      <c r="O316" s="458">
        <f t="shared" si="12"/>
        <v>4</v>
      </c>
      <c r="P316" s="458">
        <f t="shared" si="13"/>
        <v>3</v>
      </c>
      <c r="Q316" s="96" t="str">
        <f t="shared" si="14"/>
        <v>Gastos_Gerais</v>
      </c>
    </row>
    <row r="317" spans="1:17" ht="23.1" hidden="1" customHeight="1" x14ac:dyDescent="0.2">
      <c r="A317" s="450">
        <v>2757</v>
      </c>
      <c r="B317" s="470">
        <v>45030</v>
      </c>
      <c r="C317" s="471">
        <v>45017</v>
      </c>
      <c r="D317" s="472" t="s">
        <v>264</v>
      </c>
      <c r="E317" s="455" t="s">
        <v>402</v>
      </c>
      <c r="F317" s="473">
        <v>487</v>
      </c>
      <c r="G317" s="455" t="s">
        <v>4126</v>
      </c>
      <c r="H317" s="461" t="s">
        <v>1032</v>
      </c>
      <c r="I317" s="461" t="s">
        <v>4469</v>
      </c>
      <c r="J317" s="426" t="s">
        <v>4470</v>
      </c>
      <c r="K317" s="426" t="s">
        <v>1157</v>
      </c>
      <c r="L317" s="426" t="s">
        <v>32</v>
      </c>
      <c r="M317" s="426">
        <v>4</v>
      </c>
      <c r="N317" s="427">
        <v>45021</v>
      </c>
      <c r="O317" s="458">
        <f t="shared" si="12"/>
        <v>4</v>
      </c>
      <c r="P317" s="458">
        <f t="shared" si="13"/>
        <v>4</v>
      </c>
      <c r="Q317" s="96" t="str">
        <f t="shared" si="14"/>
        <v>Gastos_Gerais</v>
      </c>
    </row>
    <row r="318" spans="1:17" ht="23.1" hidden="1" customHeight="1" x14ac:dyDescent="0.2">
      <c r="A318" s="450">
        <v>2758</v>
      </c>
      <c r="B318" s="470">
        <v>45030</v>
      </c>
      <c r="C318" s="471">
        <v>45017</v>
      </c>
      <c r="D318" s="472" t="s">
        <v>264</v>
      </c>
      <c r="E318" s="455" t="s">
        <v>90</v>
      </c>
      <c r="F318" s="473">
        <v>720</v>
      </c>
      <c r="G318" s="455" t="s">
        <v>1675</v>
      </c>
      <c r="H318" s="461" t="s">
        <v>1032</v>
      </c>
      <c r="I318" s="461" t="s">
        <v>1676</v>
      </c>
      <c r="J318" s="426" t="s">
        <v>1677</v>
      </c>
      <c r="K318" s="426" t="s">
        <v>1157</v>
      </c>
      <c r="L318" s="426" t="s">
        <v>1158</v>
      </c>
      <c r="M318" s="426">
        <v>12792</v>
      </c>
      <c r="N318" s="427">
        <v>45030</v>
      </c>
      <c r="O318" s="458">
        <f t="shared" si="12"/>
        <v>4</v>
      </c>
      <c r="P318" s="458">
        <f t="shared" si="13"/>
        <v>4</v>
      </c>
      <c r="Q318" s="96" t="str">
        <f t="shared" si="14"/>
        <v>Gastos_Gerais</v>
      </c>
    </row>
    <row r="319" spans="1:17" ht="24" hidden="1" customHeight="1" x14ac:dyDescent="0.2">
      <c r="A319" s="450">
        <v>2759</v>
      </c>
      <c r="B319" s="470">
        <v>45030</v>
      </c>
      <c r="C319" s="471">
        <v>45017</v>
      </c>
      <c r="D319" s="472" t="s">
        <v>264</v>
      </c>
      <c r="E319" s="455" t="s">
        <v>402</v>
      </c>
      <c r="F319" s="473">
        <v>13.9</v>
      </c>
      <c r="G319" s="455" t="s">
        <v>4126</v>
      </c>
      <c r="H319" s="461" t="s">
        <v>414</v>
      </c>
      <c r="I319" s="461" t="s">
        <v>4471</v>
      </c>
      <c r="J319" s="426" t="s">
        <v>1733</v>
      </c>
      <c r="K319" s="426" t="s">
        <v>1157</v>
      </c>
      <c r="L319" s="426" t="s">
        <v>32</v>
      </c>
      <c r="M319" s="426">
        <v>213277</v>
      </c>
      <c r="N319" s="427">
        <v>45027</v>
      </c>
      <c r="O319" s="458">
        <f t="shared" si="12"/>
        <v>4</v>
      </c>
      <c r="P319" s="458">
        <f t="shared" si="13"/>
        <v>4</v>
      </c>
      <c r="Q319" s="96" t="str">
        <f t="shared" si="14"/>
        <v>Gastos_Gerais</v>
      </c>
    </row>
    <row r="320" spans="1:17" ht="23.1" hidden="1" customHeight="1" x14ac:dyDescent="0.2">
      <c r="A320" s="450">
        <v>2760</v>
      </c>
      <c r="B320" s="470">
        <v>45030</v>
      </c>
      <c r="C320" s="471">
        <v>45017</v>
      </c>
      <c r="D320" s="472" t="s">
        <v>264</v>
      </c>
      <c r="E320" s="455" t="s">
        <v>290</v>
      </c>
      <c r="F320" s="473">
        <v>112</v>
      </c>
      <c r="G320" s="455" t="s">
        <v>4472</v>
      </c>
      <c r="H320" s="461" t="s">
        <v>303</v>
      </c>
      <c r="I320" s="461" t="s">
        <v>4473</v>
      </c>
      <c r="J320" s="426" t="s">
        <v>4474</v>
      </c>
      <c r="K320" s="426" t="s">
        <v>1157</v>
      </c>
      <c r="L320" s="426" t="s">
        <v>32</v>
      </c>
      <c r="M320" s="426">
        <v>4621</v>
      </c>
      <c r="N320" s="427">
        <v>45028</v>
      </c>
      <c r="O320" s="458">
        <f t="shared" si="12"/>
        <v>4</v>
      </c>
      <c r="P320" s="458">
        <f t="shared" si="13"/>
        <v>4</v>
      </c>
      <c r="Q320" s="96" t="str">
        <f t="shared" si="14"/>
        <v>Gastos_Gerais</v>
      </c>
    </row>
    <row r="321" spans="1:17" ht="23.1" hidden="1" customHeight="1" x14ac:dyDescent="0.2">
      <c r="A321" s="450">
        <v>2761</v>
      </c>
      <c r="B321" s="470">
        <v>45030</v>
      </c>
      <c r="C321" s="471">
        <v>45017</v>
      </c>
      <c r="D321" s="472" t="s">
        <v>264</v>
      </c>
      <c r="E321" s="455" t="s">
        <v>290</v>
      </c>
      <c r="F321" s="473">
        <v>314.39999999999998</v>
      </c>
      <c r="G321" s="455" t="s">
        <v>4475</v>
      </c>
      <c r="H321" s="461" t="s">
        <v>414</v>
      </c>
      <c r="I321" s="461" t="s">
        <v>4211</v>
      </c>
      <c r="J321" s="426" t="s">
        <v>4212</v>
      </c>
      <c r="K321" s="426" t="s">
        <v>1157</v>
      </c>
      <c r="L321" s="426" t="s">
        <v>32</v>
      </c>
      <c r="M321" s="426">
        <v>24810</v>
      </c>
      <c r="N321" s="427">
        <v>45029</v>
      </c>
      <c r="O321" s="458">
        <f t="shared" si="12"/>
        <v>4</v>
      </c>
      <c r="P321" s="458">
        <f t="shared" si="13"/>
        <v>4</v>
      </c>
      <c r="Q321" s="96" t="str">
        <f t="shared" si="14"/>
        <v>Gastos_Gerais</v>
      </c>
    </row>
    <row r="322" spans="1:17" ht="23.1" hidden="1" customHeight="1" x14ac:dyDescent="0.2">
      <c r="A322" s="450">
        <v>2762</v>
      </c>
      <c r="B322" s="470">
        <v>45030</v>
      </c>
      <c r="C322" s="471">
        <v>45017</v>
      </c>
      <c r="D322" s="472" t="s">
        <v>264</v>
      </c>
      <c r="E322" s="455" t="s">
        <v>86</v>
      </c>
      <c r="F322" s="473">
        <v>1285</v>
      </c>
      <c r="G322" s="455" t="s">
        <v>4476</v>
      </c>
      <c r="H322" s="461" t="s">
        <v>418</v>
      </c>
      <c r="I322" s="461" t="s">
        <v>4477</v>
      </c>
      <c r="J322" s="426" t="s">
        <v>4478</v>
      </c>
      <c r="K322" s="426" t="s">
        <v>1157</v>
      </c>
      <c r="L322" s="426" t="s">
        <v>32</v>
      </c>
      <c r="M322" s="426">
        <v>7971</v>
      </c>
      <c r="N322" s="427">
        <v>45029</v>
      </c>
      <c r="O322" s="458">
        <f t="shared" si="12"/>
        <v>4</v>
      </c>
      <c r="P322" s="458">
        <f t="shared" si="13"/>
        <v>4</v>
      </c>
      <c r="Q322" s="96" t="str">
        <f t="shared" si="14"/>
        <v>Gastos_Gerais</v>
      </c>
    </row>
    <row r="323" spans="1:17" ht="23.1" hidden="1" customHeight="1" x14ac:dyDescent="0.2">
      <c r="A323" s="450">
        <v>2763</v>
      </c>
      <c r="B323" s="470">
        <v>45030</v>
      </c>
      <c r="C323" s="471">
        <v>44986</v>
      </c>
      <c r="D323" s="472" t="s">
        <v>264</v>
      </c>
      <c r="E323" s="455" t="s">
        <v>60</v>
      </c>
      <c r="F323" s="473">
        <v>31140.7</v>
      </c>
      <c r="G323" s="455" t="s">
        <v>4479</v>
      </c>
      <c r="H323" s="461" t="s">
        <v>421</v>
      </c>
      <c r="I323" s="461" t="s">
        <v>1316</v>
      </c>
      <c r="J323" s="426" t="s">
        <v>1552</v>
      </c>
      <c r="K323" s="426" t="s">
        <v>1157</v>
      </c>
      <c r="L323" s="426" t="s">
        <v>32</v>
      </c>
      <c r="M323" s="426">
        <v>246</v>
      </c>
      <c r="N323" s="427">
        <v>45030</v>
      </c>
      <c r="O323" s="458">
        <f t="shared" si="12"/>
        <v>4</v>
      </c>
      <c r="P323" s="458">
        <f t="shared" si="13"/>
        <v>3</v>
      </c>
      <c r="Q323" s="96" t="str">
        <f t="shared" si="14"/>
        <v>Gastos_Gerais</v>
      </c>
    </row>
    <row r="324" spans="1:17" ht="23.1" hidden="1" customHeight="1" x14ac:dyDescent="0.2">
      <c r="A324" s="450">
        <v>2764</v>
      </c>
      <c r="B324" s="470">
        <v>45030</v>
      </c>
      <c r="C324" s="471">
        <v>44986</v>
      </c>
      <c r="D324" s="472" t="s">
        <v>264</v>
      </c>
      <c r="E324" s="455" t="s">
        <v>60</v>
      </c>
      <c r="F324" s="473">
        <v>26019.8</v>
      </c>
      <c r="G324" s="455" t="s">
        <v>4480</v>
      </c>
      <c r="H324" s="461" t="s">
        <v>493</v>
      </c>
      <c r="I324" s="461" t="s">
        <v>4338</v>
      </c>
      <c r="J324" s="426" t="s">
        <v>1423</v>
      </c>
      <c r="K324" s="426" t="s">
        <v>1157</v>
      </c>
      <c r="L324" s="426" t="s">
        <v>32</v>
      </c>
      <c r="M324" s="426">
        <v>38</v>
      </c>
      <c r="N324" s="427">
        <v>45029</v>
      </c>
      <c r="O324" s="458">
        <f t="shared" si="12"/>
        <v>4</v>
      </c>
      <c r="P324" s="458">
        <f t="shared" si="13"/>
        <v>3</v>
      </c>
      <c r="Q324" s="96" t="str">
        <f t="shared" si="14"/>
        <v>Gastos_Gerais</v>
      </c>
    </row>
    <row r="325" spans="1:17" ht="23.1" hidden="1" customHeight="1" x14ac:dyDescent="0.2">
      <c r="A325" s="450">
        <v>2765</v>
      </c>
      <c r="B325" s="470">
        <v>45030</v>
      </c>
      <c r="C325" s="464">
        <v>45017</v>
      </c>
      <c r="D325" s="455" t="s">
        <v>264</v>
      </c>
      <c r="E325" s="455" t="s">
        <v>57</v>
      </c>
      <c r="F325" s="460">
        <v>45124.65</v>
      </c>
      <c r="G325" s="455" t="s">
        <v>1663</v>
      </c>
      <c r="H325" s="455" t="s">
        <v>302</v>
      </c>
      <c r="I325" s="455" t="s">
        <v>1664</v>
      </c>
      <c r="J325" s="465" t="s">
        <v>1665</v>
      </c>
      <c r="K325" s="465" t="s">
        <v>1157</v>
      </c>
      <c r="L325" s="465" t="s">
        <v>32</v>
      </c>
      <c r="M325" s="465">
        <v>2023143</v>
      </c>
      <c r="N325" s="463">
        <v>45019</v>
      </c>
      <c r="O325" s="458">
        <f t="shared" ref="O325:O388" si="15">IF(B325=0,0,IF(YEAR(B325)=$P$1,MONTH(B325)-$O$1+1,(YEAR(B325)-$P$1)*12-$O$1+1+MONTH(B325)))</f>
        <v>4</v>
      </c>
      <c r="P325" s="458">
        <f t="shared" ref="P325:P388" si="16">IF(C325=0,0,IF(YEAR(C325)=$P$1,MONTH(C325)-$O$1+1,(YEAR(C325)-$P$1)*12-$O$1+1+MONTH(C325)))</f>
        <v>4</v>
      </c>
      <c r="Q325" s="96" t="str">
        <f t="shared" ref="Q325:Q388" si="17">SUBSTITUTE(D325," ","_")</f>
        <v>Gastos_Gerais</v>
      </c>
    </row>
    <row r="326" spans="1:17" ht="23.1" hidden="1" customHeight="1" x14ac:dyDescent="0.2">
      <c r="A326" s="450">
        <v>2766</v>
      </c>
      <c r="B326" s="470">
        <v>45030</v>
      </c>
      <c r="C326" s="464">
        <v>45017</v>
      </c>
      <c r="D326" s="455" t="s">
        <v>264</v>
      </c>
      <c r="E326" s="455" t="s">
        <v>136</v>
      </c>
      <c r="F326" s="460">
        <v>424.8</v>
      </c>
      <c r="G326" s="455" t="s">
        <v>4481</v>
      </c>
      <c r="H326" s="455" t="s">
        <v>302</v>
      </c>
      <c r="I326" s="455" t="s">
        <v>1910</v>
      </c>
      <c r="J326" s="465" t="s">
        <v>1911</v>
      </c>
      <c r="K326" s="465" t="s">
        <v>1157</v>
      </c>
      <c r="L326" s="465" t="s">
        <v>32</v>
      </c>
      <c r="M326" s="465">
        <v>24369</v>
      </c>
      <c r="N326" s="463">
        <v>45021</v>
      </c>
      <c r="O326" s="458">
        <f t="shared" si="15"/>
        <v>4</v>
      </c>
      <c r="P326" s="458">
        <f t="shared" si="16"/>
        <v>4</v>
      </c>
      <c r="Q326" s="96" t="str">
        <f t="shared" si="17"/>
        <v>Gastos_Gerais</v>
      </c>
    </row>
    <row r="327" spans="1:17" ht="23.1" hidden="1" customHeight="1" x14ac:dyDescent="0.2">
      <c r="A327" s="450">
        <v>2767</v>
      </c>
      <c r="B327" s="470">
        <v>45030</v>
      </c>
      <c r="C327" s="464">
        <v>45017</v>
      </c>
      <c r="D327" s="455" t="s">
        <v>264</v>
      </c>
      <c r="E327" s="455" t="s">
        <v>96</v>
      </c>
      <c r="F327" s="460">
        <v>113.9</v>
      </c>
      <c r="G327" s="455" t="s">
        <v>4482</v>
      </c>
      <c r="H327" s="455" t="s">
        <v>302</v>
      </c>
      <c r="I327" s="455" t="s">
        <v>4483</v>
      </c>
      <c r="J327" s="465" t="s">
        <v>1348</v>
      </c>
      <c r="K327" s="465" t="s">
        <v>1157</v>
      </c>
      <c r="L327" s="465" t="s">
        <v>32</v>
      </c>
      <c r="M327" s="465">
        <v>2637</v>
      </c>
      <c r="N327" s="463">
        <v>45028</v>
      </c>
      <c r="O327" s="458">
        <f t="shared" si="15"/>
        <v>4</v>
      </c>
      <c r="P327" s="458">
        <f t="shared" si="16"/>
        <v>4</v>
      </c>
      <c r="Q327" s="96" t="str">
        <f t="shared" si="17"/>
        <v>Gastos_Gerais</v>
      </c>
    </row>
    <row r="328" spans="1:17" ht="42.75" hidden="1" customHeight="1" x14ac:dyDescent="0.2">
      <c r="A328" s="450">
        <v>2768</v>
      </c>
      <c r="B328" s="470">
        <v>45030</v>
      </c>
      <c r="C328" s="464">
        <v>45017</v>
      </c>
      <c r="D328" s="455" t="s">
        <v>264</v>
      </c>
      <c r="E328" s="455" t="s">
        <v>136</v>
      </c>
      <c r="F328" s="460">
        <v>320.20999999999998</v>
      </c>
      <c r="G328" s="455" t="s">
        <v>4484</v>
      </c>
      <c r="H328" s="455" t="s">
        <v>302</v>
      </c>
      <c r="I328" s="455" t="s">
        <v>4483</v>
      </c>
      <c r="J328" s="465" t="s">
        <v>1348</v>
      </c>
      <c r="K328" s="465" t="s">
        <v>1157</v>
      </c>
      <c r="L328" s="465" t="s">
        <v>32</v>
      </c>
      <c r="M328" s="465">
        <v>2636</v>
      </c>
      <c r="N328" s="463">
        <v>45028</v>
      </c>
      <c r="O328" s="458">
        <f t="shared" si="15"/>
        <v>4</v>
      </c>
      <c r="P328" s="458">
        <f t="shared" si="16"/>
        <v>4</v>
      </c>
      <c r="Q328" s="96" t="str">
        <f t="shared" si="17"/>
        <v>Gastos_Gerais</v>
      </c>
    </row>
    <row r="329" spans="1:17" ht="23.1" hidden="1" customHeight="1" x14ac:dyDescent="0.2">
      <c r="A329" s="450">
        <v>2769</v>
      </c>
      <c r="B329" s="427">
        <v>45030</v>
      </c>
      <c r="C329" s="459">
        <v>44986</v>
      </c>
      <c r="D329" s="455" t="s">
        <v>264</v>
      </c>
      <c r="E329" s="455" t="s">
        <v>96</v>
      </c>
      <c r="F329" s="460">
        <v>104.45</v>
      </c>
      <c r="G329" s="455" t="s">
        <v>4485</v>
      </c>
      <c r="H329" s="461" t="s">
        <v>418</v>
      </c>
      <c r="I329" s="461" t="s">
        <v>4182</v>
      </c>
      <c r="J329" s="426" t="s">
        <v>1689</v>
      </c>
      <c r="K329" s="426" t="s">
        <v>1157</v>
      </c>
      <c r="L329" s="426" t="s">
        <v>32</v>
      </c>
      <c r="M329" s="426">
        <v>27830</v>
      </c>
      <c r="N329" s="427">
        <v>45002</v>
      </c>
      <c r="O329" s="458">
        <f t="shared" si="15"/>
        <v>4</v>
      </c>
      <c r="P329" s="458">
        <f t="shared" si="16"/>
        <v>3</v>
      </c>
      <c r="Q329" s="96" t="str">
        <f t="shared" si="17"/>
        <v>Gastos_Gerais</v>
      </c>
    </row>
    <row r="330" spans="1:17" ht="23.1" hidden="1" customHeight="1" x14ac:dyDescent="0.2">
      <c r="A330" s="450">
        <v>2770</v>
      </c>
      <c r="B330" s="427">
        <v>45030</v>
      </c>
      <c r="C330" s="459">
        <v>45017</v>
      </c>
      <c r="D330" s="455" t="s">
        <v>264</v>
      </c>
      <c r="E330" s="455" t="s">
        <v>402</v>
      </c>
      <c r="F330" s="460">
        <v>9.9</v>
      </c>
      <c r="G330" s="455" t="s">
        <v>4126</v>
      </c>
      <c r="H330" s="456" t="s">
        <v>414</v>
      </c>
      <c r="I330" s="461" t="s">
        <v>4486</v>
      </c>
      <c r="J330" s="425" t="s">
        <v>1489</v>
      </c>
      <c r="K330" s="475" t="s">
        <v>1157</v>
      </c>
      <c r="L330" s="475" t="s">
        <v>32</v>
      </c>
      <c r="M330" s="426">
        <v>946</v>
      </c>
      <c r="N330" s="427">
        <v>45028</v>
      </c>
      <c r="O330" s="458">
        <f t="shared" si="15"/>
        <v>4</v>
      </c>
      <c r="P330" s="458">
        <f t="shared" si="16"/>
        <v>4</v>
      </c>
      <c r="Q330" s="96" t="str">
        <f t="shared" si="17"/>
        <v>Gastos_Gerais</v>
      </c>
    </row>
    <row r="331" spans="1:17" ht="23.1" hidden="1" customHeight="1" x14ac:dyDescent="0.2">
      <c r="A331" s="450">
        <v>2771</v>
      </c>
      <c r="B331" s="427">
        <v>45030</v>
      </c>
      <c r="C331" s="459">
        <v>45017</v>
      </c>
      <c r="D331" s="456" t="s">
        <v>264</v>
      </c>
      <c r="E331" s="455" t="s">
        <v>293</v>
      </c>
      <c r="F331" s="476">
        <v>50</v>
      </c>
      <c r="G331" s="456" t="s">
        <v>4487</v>
      </c>
      <c r="H331" s="456" t="s">
        <v>421</v>
      </c>
      <c r="I331" s="461" t="s">
        <v>2627</v>
      </c>
      <c r="J331" s="425" t="s">
        <v>1073</v>
      </c>
      <c r="K331" s="425" t="s">
        <v>1188</v>
      </c>
      <c r="L331" s="426" t="s">
        <v>4137</v>
      </c>
      <c r="M331" s="426">
        <v>171252544</v>
      </c>
      <c r="N331" s="427">
        <v>45030</v>
      </c>
      <c r="O331" s="458">
        <f t="shared" si="15"/>
        <v>4</v>
      </c>
      <c r="P331" s="458">
        <f t="shared" si="16"/>
        <v>4</v>
      </c>
      <c r="Q331" s="96" t="str">
        <f t="shared" si="17"/>
        <v>Gastos_Gerais</v>
      </c>
    </row>
    <row r="332" spans="1:17" ht="23.1" hidden="1" customHeight="1" x14ac:dyDescent="0.2">
      <c r="A332" s="450">
        <v>2772</v>
      </c>
      <c r="B332" s="427">
        <v>45030</v>
      </c>
      <c r="C332" s="459">
        <v>45017</v>
      </c>
      <c r="D332" s="455" t="s">
        <v>264</v>
      </c>
      <c r="E332" s="455" t="s">
        <v>293</v>
      </c>
      <c r="F332" s="460">
        <v>87</v>
      </c>
      <c r="G332" s="455" t="s">
        <v>4488</v>
      </c>
      <c r="H332" s="461" t="s">
        <v>421</v>
      </c>
      <c r="I332" s="461" t="s">
        <v>4164</v>
      </c>
      <c r="J332" s="426" t="s">
        <v>841</v>
      </c>
      <c r="K332" s="425" t="s">
        <v>1188</v>
      </c>
      <c r="L332" s="426" t="s">
        <v>4137</v>
      </c>
      <c r="M332" s="426">
        <v>171252544</v>
      </c>
      <c r="N332" s="427">
        <v>45030</v>
      </c>
      <c r="O332" s="458">
        <f t="shared" si="15"/>
        <v>4</v>
      </c>
      <c r="P332" s="458">
        <f t="shared" si="16"/>
        <v>4</v>
      </c>
      <c r="Q332" s="96" t="str">
        <f t="shared" si="17"/>
        <v>Gastos_Gerais</v>
      </c>
    </row>
    <row r="333" spans="1:17" ht="23.1" hidden="1" customHeight="1" x14ac:dyDescent="0.2">
      <c r="A333" s="450">
        <v>2773</v>
      </c>
      <c r="B333" s="427">
        <v>45030</v>
      </c>
      <c r="C333" s="459">
        <v>45017</v>
      </c>
      <c r="D333" s="455" t="s">
        <v>264</v>
      </c>
      <c r="E333" s="455" t="s">
        <v>293</v>
      </c>
      <c r="F333" s="460">
        <v>120</v>
      </c>
      <c r="G333" s="455" t="s">
        <v>4489</v>
      </c>
      <c r="H333" s="461" t="s">
        <v>418</v>
      </c>
      <c r="I333" s="461" t="s">
        <v>4490</v>
      </c>
      <c r="J333" s="426" t="s">
        <v>4491</v>
      </c>
      <c r="K333" s="426" t="s">
        <v>1188</v>
      </c>
      <c r="L333" s="426" t="s">
        <v>4137</v>
      </c>
      <c r="M333" s="426">
        <v>171252544</v>
      </c>
      <c r="N333" s="427">
        <v>45030</v>
      </c>
      <c r="O333" s="458">
        <f t="shared" si="15"/>
        <v>4</v>
      </c>
      <c r="P333" s="458">
        <f t="shared" si="16"/>
        <v>4</v>
      </c>
      <c r="Q333" s="96" t="str">
        <f t="shared" si="17"/>
        <v>Gastos_Gerais</v>
      </c>
    </row>
    <row r="334" spans="1:17" ht="23.1" hidden="1" customHeight="1" x14ac:dyDescent="0.2">
      <c r="A334" s="450">
        <v>2774</v>
      </c>
      <c r="B334" s="427">
        <v>45030</v>
      </c>
      <c r="C334" s="459">
        <v>45017</v>
      </c>
      <c r="D334" s="455" t="s">
        <v>264</v>
      </c>
      <c r="E334" s="455" t="s">
        <v>293</v>
      </c>
      <c r="F334" s="460">
        <v>120</v>
      </c>
      <c r="G334" s="455" t="s">
        <v>4450</v>
      </c>
      <c r="H334" s="461" t="s">
        <v>418</v>
      </c>
      <c r="I334" s="461" t="s">
        <v>4451</v>
      </c>
      <c r="J334" s="426" t="s">
        <v>465</v>
      </c>
      <c r="K334" s="426" t="s">
        <v>1188</v>
      </c>
      <c r="L334" s="426" t="s">
        <v>4137</v>
      </c>
      <c r="M334" s="426">
        <v>171252544</v>
      </c>
      <c r="N334" s="427">
        <v>45030</v>
      </c>
      <c r="O334" s="458">
        <f t="shared" si="15"/>
        <v>4</v>
      </c>
      <c r="P334" s="458">
        <f t="shared" si="16"/>
        <v>4</v>
      </c>
      <c r="Q334" s="96" t="str">
        <f t="shared" si="17"/>
        <v>Gastos_Gerais</v>
      </c>
    </row>
    <row r="335" spans="1:17" ht="23.1" hidden="1" customHeight="1" x14ac:dyDescent="0.2">
      <c r="A335" s="450">
        <v>2775</v>
      </c>
      <c r="B335" s="427">
        <v>45030</v>
      </c>
      <c r="C335" s="459">
        <v>45017</v>
      </c>
      <c r="D335" s="455" t="s">
        <v>264</v>
      </c>
      <c r="E335" s="455" t="s">
        <v>293</v>
      </c>
      <c r="F335" s="460">
        <v>120</v>
      </c>
      <c r="G335" s="455" t="s">
        <v>4492</v>
      </c>
      <c r="H335" s="461" t="s">
        <v>418</v>
      </c>
      <c r="I335" s="461" t="s">
        <v>3717</v>
      </c>
      <c r="J335" s="426" t="s">
        <v>467</v>
      </c>
      <c r="K335" s="426" t="s">
        <v>1188</v>
      </c>
      <c r="L335" s="426" t="s">
        <v>4137</v>
      </c>
      <c r="M335" s="426">
        <v>171252544</v>
      </c>
      <c r="N335" s="427">
        <v>45030</v>
      </c>
      <c r="O335" s="458">
        <f t="shared" si="15"/>
        <v>4</v>
      </c>
      <c r="P335" s="458">
        <f t="shared" si="16"/>
        <v>4</v>
      </c>
      <c r="Q335" s="96" t="str">
        <f t="shared" si="17"/>
        <v>Gastos_Gerais</v>
      </c>
    </row>
    <row r="336" spans="1:17" ht="23.1" hidden="1" customHeight="1" x14ac:dyDescent="0.2">
      <c r="A336" s="450">
        <v>2776</v>
      </c>
      <c r="B336" s="427">
        <v>45033</v>
      </c>
      <c r="C336" s="459">
        <v>45017</v>
      </c>
      <c r="D336" s="455" t="s">
        <v>264</v>
      </c>
      <c r="E336" s="455" t="s">
        <v>138</v>
      </c>
      <c r="F336" s="460">
        <v>1268.18</v>
      </c>
      <c r="G336" s="455" t="s">
        <v>138</v>
      </c>
      <c r="H336" s="461" t="s">
        <v>418</v>
      </c>
      <c r="I336" s="461" t="s">
        <v>4493</v>
      </c>
      <c r="J336" s="425" t="s">
        <v>1669</v>
      </c>
      <c r="K336" s="425" t="s">
        <v>1157</v>
      </c>
      <c r="L336" s="426" t="s">
        <v>32</v>
      </c>
      <c r="M336" s="426">
        <v>2715</v>
      </c>
      <c r="N336" s="427">
        <v>45027</v>
      </c>
      <c r="O336" s="458">
        <f t="shared" si="15"/>
        <v>4</v>
      </c>
      <c r="P336" s="458">
        <f t="shared" si="16"/>
        <v>4</v>
      </c>
      <c r="Q336" s="96" t="str">
        <f t="shared" si="17"/>
        <v>Gastos_Gerais</v>
      </c>
    </row>
    <row r="337" spans="1:17" ht="23.1" hidden="1" customHeight="1" x14ac:dyDescent="0.2">
      <c r="A337" s="450">
        <v>2777</v>
      </c>
      <c r="B337" s="427">
        <v>45033</v>
      </c>
      <c r="C337" s="459">
        <v>45017</v>
      </c>
      <c r="D337" s="455" t="s">
        <v>264</v>
      </c>
      <c r="E337" s="455" t="s">
        <v>138</v>
      </c>
      <c r="F337" s="460">
        <v>4118.3900000000003</v>
      </c>
      <c r="G337" s="455" t="s">
        <v>138</v>
      </c>
      <c r="H337" s="461" t="s">
        <v>1032</v>
      </c>
      <c r="I337" s="461" t="s">
        <v>4494</v>
      </c>
      <c r="J337" s="425" t="s">
        <v>1998</v>
      </c>
      <c r="K337" s="425" t="s">
        <v>1157</v>
      </c>
      <c r="L337" s="426" t="s">
        <v>32</v>
      </c>
      <c r="M337" s="426">
        <v>38155788</v>
      </c>
      <c r="N337" s="427">
        <v>45027</v>
      </c>
      <c r="O337" s="458">
        <f t="shared" si="15"/>
        <v>4</v>
      </c>
      <c r="P337" s="458">
        <f t="shared" si="16"/>
        <v>4</v>
      </c>
      <c r="Q337" s="96" t="str">
        <f t="shared" si="17"/>
        <v>Gastos_Gerais</v>
      </c>
    </row>
    <row r="338" spans="1:17" ht="36" hidden="1" x14ac:dyDescent="0.2">
      <c r="A338" s="450">
        <v>2778</v>
      </c>
      <c r="B338" s="427">
        <v>45033</v>
      </c>
      <c r="C338" s="459">
        <v>45017</v>
      </c>
      <c r="D338" s="455" t="s">
        <v>264</v>
      </c>
      <c r="E338" s="455" t="s">
        <v>96</v>
      </c>
      <c r="F338" s="460">
        <v>293.5</v>
      </c>
      <c r="G338" s="456" t="s">
        <v>4495</v>
      </c>
      <c r="H338" s="461" t="s">
        <v>420</v>
      </c>
      <c r="I338" s="461" t="s">
        <v>2591</v>
      </c>
      <c r="J338" s="425" t="s">
        <v>2592</v>
      </c>
      <c r="K338" s="425" t="s">
        <v>1157</v>
      </c>
      <c r="L338" s="426" t="s">
        <v>32</v>
      </c>
      <c r="M338" s="426">
        <v>8619</v>
      </c>
      <c r="N338" s="427">
        <v>45027</v>
      </c>
      <c r="O338" s="458">
        <f t="shared" si="15"/>
        <v>4</v>
      </c>
      <c r="P338" s="458">
        <f t="shared" si="16"/>
        <v>4</v>
      </c>
      <c r="Q338" s="96" t="str">
        <f t="shared" si="17"/>
        <v>Gastos_Gerais</v>
      </c>
    </row>
    <row r="339" spans="1:17" ht="23.1" hidden="1" customHeight="1" x14ac:dyDescent="0.2">
      <c r="A339" s="450">
        <v>2779</v>
      </c>
      <c r="B339" s="427">
        <v>45033</v>
      </c>
      <c r="C339" s="459">
        <v>45017</v>
      </c>
      <c r="D339" s="455" t="s">
        <v>264</v>
      </c>
      <c r="E339" s="455" t="s">
        <v>398</v>
      </c>
      <c r="F339" s="460">
        <v>302.60000000000002</v>
      </c>
      <c r="G339" s="456" t="s">
        <v>4496</v>
      </c>
      <c r="H339" s="461" t="s">
        <v>422</v>
      </c>
      <c r="I339" s="461" t="s">
        <v>6636</v>
      </c>
      <c r="J339" s="426" t="s">
        <v>1734</v>
      </c>
      <c r="K339" s="425" t="s">
        <v>1157</v>
      </c>
      <c r="L339" s="426" t="s">
        <v>32</v>
      </c>
      <c r="M339" s="426">
        <v>29</v>
      </c>
      <c r="N339" s="427">
        <v>45027</v>
      </c>
      <c r="O339" s="458">
        <f t="shared" si="15"/>
        <v>4</v>
      </c>
      <c r="P339" s="458">
        <f t="shared" si="16"/>
        <v>4</v>
      </c>
      <c r="Q339" s="96" t="str">
        <f t="shared" si="17"/>
        <v>Gastos_Gerais</v>
      </c>
    </row>
    <row r="340" spans="1:17" ht="36.75" hidden="1" customHeight="1" x14ac:dyDescent="0.2">
      <c r="A340" s="450">
        <v>2780</v>
      </c>
      <c r="B340" s="427">
        <v>45033</v>
      </c>
      <c r="C340" s="459">
        <v>45017</v>
      </c>
      <c r="D340" s="455" t="s">
        <v>264</v>
      </c>
      <c r="E340" s="455" t="s">
        <v>388</v>
      </c>
      <c r="F340" s="460">
        <v>31496.720000000001</v>
      </c>
      <c r="G340" s="456" t="s">
        <v>4497</v>
      </c>
      <c r="H340" s="461" t="s">
        <v>421</v>
      </c>
      <c r="I340" s="461" t="s">
        <v>4498</v>
      </c>
      <c r="J340" s="426" t="s">
        <v>1417</v>
      </c>
      <c r="K340" s="425" t="s">
        <v>1157</v>
      </c>
      <c r="L340" s="426" t="s">
        <v>32</v>
      </c>
      <c r="M340" s="426">
        <v>202324</v>
      </c>
      <c r="N340" s="427">
        <v>45030</v>
      </c>
      <c r="O340" s="458">
        <f t="shared" si="15"/>
        <v>4</v>
      </c>
      <c r="P340" s="458">
        <f t="shared" si="16"/>
        <v>4</v>
      </c>
      <c r="Q340" s="96" t="str">
        <f t="shared" si="17"/>
        <v>Gastos_Gerais</v>
      </c>
    </row>
    <row r="341" spans="1:17" ht="36" hidden="1" x14ac:dyDescent="0.2">
      <c r="A341" s="450">
        <v>2781</v>
      </c>
      <c r="B341" s="427">
        <v>45033</v>
      </c>
      <c r="C341" s="459">
        <v>45017</v>
      </c>
      <c r="D341" s="455" t="s">
        <v>264</v>
      </c>
      <c r="E341" s="455" t="s">
        <v>247</v>
      </c>
      <c r="F341" s="460">
        <v>275</v>
      </c>
      <c r="G341" s="456" t="s">
        <v>4499</v>
      </c>
      <c r="H341" s="461" t="s">
        <v>422</v>
      </c>
      <c r="I341" s="461" t="s">
        <v>4500</v>
      </c>
      <c r="J341" s="425" t="s">
        <v>4501</v>
      </c>
      <c r="K341" s="425" t="s">
        <v>1163</v>
      </c>
      <c r="L341" s="426" t="s">
        <v>32</v>
      </c>
      <c r="M341" s="426">
        <v>38211111</v>
      </c>
      <c r="N341" s="427">
        <v>45030</v>
      </c>
      <c r="O341" s="458">
        <f t="shared" si="15"/>
        <v>4</v>
      </c>
      <c r="P341" s="458">
        <f t="shared" si="16"/>
        <v>4</v>
      </c>
      <c r="Q341" s="96" t="str">
        <f t="shared" si="17"/>
        <v>Gastos_Gerais</v>
      </c>
    </row>
    <row r="342" spans="1:17" ht="23.1" hidden="1" customHeight="1" x14ac:dyDescent="0.2">
      <c r="A342" s="450">
        <v>2782</v>
      </c>
      <c r="B342" s="427">
        <v>45033</v>
      </c>
      <c r="C342" s="459">
        <v>45017</v>
      </c>
      <c r="D342" s="455" t="s">
        <v>264</v>
      </c>
      <c r="E342" s="455" t="s">
        <v>404</v>
      </c>
      <c r="F342" s="460">
        <v>32.200000000000003</v>
      </c>
      <c r="G342" s="456" t="s">
        <v>4502</v>
      </c>
      <c r="H342" s="461" t="s">
        <v>422</v>
      </c>
      <c r="I342" s="461" t="s">
        <v>4503</v>
      </c>
      <c r="J342" s="425" t="s">
        <v>2877</v>
      </c>
      <c r="K342" s="425" t="s">
        <v>1163</v>
      </c>
      <c r="L342" s="426" t="s">
        <v>32</v>
      </c>
      <c r="M342" s="426">
        <v>1433</v>
      </c>
      <c r="N342" s="427">
        <v>45030</v>
      </c>
      <c r="O342" s="458">
        <f t="shared" si="15"/>
        <v>4</v>
      </c>
      <c r="P342" s="458">
        <f t="shared" si="16"/>
        <v>4</v>
      </c>
      <c r="Q342" s="96" t="str">
        <f t="shared" si="17"/>
        <v>Gastos_Gerais</v>
      </c>
    </row>
    <row r="343" spans="1:17" ht="23.1" hidden="1" customHeight="1" x14ac:dyDescent="0.2">
      <c r="A343" s="450">
        <v>2783</v>
      </c>
      <c r="B343" s="427">
        <v>45033</v>
      </c>
      <c r="C343" s="459">
        <v>45017</v>
      </c>
      <c r="D343" s="455" t="s">
        <v>264</v>
      </c>
      <c r="E343" s="455" t="s">
        <v>402</v>
      </c>
      <c r="F343" s="460">
        <v>358.65</v>
      </c>
      <c r="G343" s="456" t="s">
        <v>4126</v>
      </c>
      <c r="H343" s="461" t="s">
        <v>419</v>
      </c>
      <c r="I343" s="461" t="s">
        <v>4132</v>
      </c>
      <c r="J343" s="425" t="s">
        <v>1800</v>
      </c>
      <c r="K343" s="425" t="s">
        <v>1163</v>
      </c>
      <c r="L343" s="426" t="s">
        <v>32</v>
      </c>
      <c r="M343" s="426">
        <v>10400</v>
      </c>
      <c r="N343" s="427">
        <v>45030</v>
      </c>
      <c r="O343" s="458">
        <f t="shared" si="15"/>
        <v>4</v>
      </c>
      <c r="P343" s="458">
        <f t="shared" si="16"/>
        <v>4</v>
      </c>
      <c r="Q343" s="96" t="str">
        <f t="shared" si="17"/>
        <v>Gastos_Gerais</v>
      </c>
    </row>
    <row r="344" spans="1:17" ht="23.1" hidden="1" customHeight="1" x14ac:dyDescent="0.2">
      <c r="A344" s="450">
        <v>2784</v>
      </c>
      <c r="B344" s="427">
        <v>45033</v>
      </c>
      <c r="C344" s="459">
        <v>45017</v>
      </c>
      <c r="D344" s="455" t="s">
        <v>264</v>
      </c>
      <c r="E344" s="455" t="s">
        <v>402</v>
      </c>
      <c r="F344" s="460">
        <v>66.8</v>
      </c>
      <c r="G344" s="456" t="s">
        <v>4126</v>
      </c>
      <c r="H344" s="461" t="s">
        <v>416</v>
      </c>
      <c r="I344" s="461" t="s">
        <v>2639</v>
      </c>
      <c r="J344" s="425" t="s">
        <v>1686</v>
      </c>
      <c r="K344" s="425" t="s">
        <v>1163</v>
      </c>
      <c r="L344" s="426" t="s">
        <v>32</v>
      </c>
      <c r="M344" s="426">
        <v>1415</v>
      </c>
      <c r="N344" s="427">
        <v>45033</v>
      </c>
      <c r="O344" s="458">
        <f t="shared" si="15"/>
        <v>4</v>
      </c>
      <c r="P344" s="458">
        <f t="shared" si="16"/>
        <v>4</v>
      </c>
      <c r="Q344" s="96" t="str">
        <f t="shared" si="17"/>
        <v>Gastos_Gerais</v>
      </c>
    </row>
    <row r="345" spans="1:17" ht="23.1" hidden="1" customHeight="1" x14ac:dyDescent="0.2">
      <c r="A345" s="450">
        <v>2785</v>
      </c>
      <c r="B345" s="427">
        <v>45033</v>
      </c>
      <c r="C345" s="459">
        <v>44986</v>
      </c>
      <c r="D345" s="455" t="s">
        <v>264</v>
      </c>
      <c r="E345" s="455" t="s">
        <v>82</v>
      </c>
      <c r="F345" s="460">
        <v>26870.26</v>
      </c>
      <c r="G345" s="455" t="s">
        <v>1154</v>
      </c>
      <c r="H345" s="461" t="s">
        <v>416</v>
      </c>
      <c r="I345" s="461" t="s">
        <v>1682</v>
      </c>
      <c r="J345" s="425" t="s">
        <v>1156</v>
      </c>
      <c r="K345" s="425" t="s">
        <v>1157</v>
      </c>
      <c r="L345" s="426" t="s">
        <v>1158</v>
      </c>
      <c r="M345" s="426" t="s">
        <v>4504</v>
      </c>
      <c r="N345" s="427">
        <v>45033</v>
      </c>
      <c r="O345" s="458">
        <f t="shared" si="15"/>
        <v>4</v>
      </c>
      <c r="P345" s="458">
        <f t="shared" si="16"/>
        <v>3</v>
      </c>
      <c r="Q345" s="96" t="str">
        <f t="shared" si="17"/>
        <v>Gastos_Gerais</v>
      </c>
    </row>
    <row r="346" spans="1:17" ht="23.1" hidden="1" customHeight="1" x14ac:dyDescent="0.2">
      <c r="A346" s="450">
        <v>2786</v>
      </c>
      <c r="B346" s="427">
        <v>45033</v>
      </c>
      <c r="C346" s="459">
        <v>45017</v>
      </c>
      <c r="D346" s="455" t="s">
        <v>264</v>
      </c>
      <c r="E346" s="455" t="s">
        <v>65</v>
      </c>
      <c r="F346" s="460">
        <v>104.13</v>
      </c>
      <c r="G346" s="456" t="s">
        <v>6594</v>
      </c>
      <c r="H346" s="461" t="s">
        <v>419</v>
      </c>
      <c r="I346" s="461" t="s">
        <v>4353</v>
      </c>
      <c r="J346" s="425" t="s">
        <v>425</v>
      </c>
      <c r="K346" s="425" t="s">
        <v>1307</v>
      </c>
      <c r="L346" s="426" t="s">
        <v>1307</v>
      </c>
      <c r="M346" s="426" t="s">
        <v>425</v>
      </c>
      <c r="N346" s="427">
        <v>45033</v>
      </c>
      <c r="O346" s="458">
        <f t="shared" si="15"/>
        <v>4</v>
      </c>
      <c r="P346" s="458">
        <f t="shared" si="16"/>
        <v>4</v>
      </c>
      <c r="Q346" s="96" t="str">
        <f t="shared" si="17"/>
        <v>Gastos_Gerais</v>
      </c>
    </row>
    <row r="347" spans="1:17" ht="24" hidden="1" x14ac:dyDescent="0.2">
      <c r="A347" s="450">
        <v>2787</v>
      </c>
      <c r="B347" s="427">
        <v>45033</v>
      </c>
      <c r="C347" s="459">
        <v>45017</v>
      </c>
      <c r="D347" s="455" t="s">
        <v>264</v>
      </c>
      <c r="E347" s="455" t="s">
        <v>65</v>
      </c>
      <c r="F347" s="460">
        <v>104.13</v>
      </c>
      <c r="G347" s="456" t="s">
        <v>6594</v>
      </c>
      <c r="H347" s="461" t="s">
        <v>414</v>
      </c>
      <c r="I347" s="461" t="s">
        <v>4353</v>
      </c>
      <c r="J347" s="425" t="s">
        <v>425</v>
      </c>
      <c r="K347" s="425" t="s">
        <v>1307</v>
      </c>
      <c r="L347" s="426" t="s">
        <v>1307</v>
      </c>
      <c r="M347" s="426" t="s">
        <v>425</v>
      </c>
      <c r="N347" s="427">
        <v>45033</v>
      </c>
      <c r="O347" s="458">
        <f t="shared" si="15"/>
        <v>4</v>
      </c>
      <c r="P347" s="458">
        <f t="shared" si="16"/>
        <v>4</v>
      </c>
      <c r="Q347" s="96" t="str">
        <f t="shared" si="17"/>
        <v>Gastos_Gerais</v>
      </c>
    </row>
    <row r="348" spans="1:17" ht="48" hidden="1" x14ac:dyDescent="0.2">
      <c r="A348" s="450">
        <v>2788</v>
      </c>
      <c r="B348" s="427">
        <v>45033</v>
      </c>
      <c r="C348" s="459">
        <v>45017</v>
      </c>
      <c r="D348" s="455" t="s">
        <v>264</v>
      </c>
      <c r="E348" s="455" t="s">
        <v>0</v>
      </c>
      <c r="F348" s="460">
        <v>687.5</v>
      </c>
      <c r="G348" s="456" t="s">
        <v>6602</v>
      </c>
      <c r="H348" s="461" t="s">
        <v>419</v>
      </c>
      <c r="I348" s="461" t="s">
        <v>4505</v>
      </c>
      <c r="J348" s="425" t="s">
        <v>4506</v>
      </c>
      <c r="K348" s="425" t="s">
        <v>1157</v>
      </c>
      <c r="L348" s="426" t="s">
        <v>32</v>
      </c>
      <c r="M348" s="426">
        <v>7041</v>
      </c>
      <c r="N348" s="427">
        <v>45027</v>
      </c>
      <c r="O348" s="458">
        <f t="shared" si="15"/>
        <v>4</v>
      </c>
      <c r="P348" s="458">
        <f t="shared" si="16"/>
        <v>4</v>
      </c>
      <c r="Q348" s="96" t="str">
        <f t="shared" si="17"/>
        <v>Gastos_Gerais</v>
      </c>
    </row>
    <row r="349" spans="1:17" ht="25.5" hidden="1" x14ac:dyDescent="0.2">
      <c r="A349" s="450">
        <v>2789</v>
      </c>
      <c r="B349" s="427">
        <v>45033</v>
      </c>
      <c r="C349" s="597">
        <v>45017</v>
      </c>
      <c r="D349" s="372" t="s">
        <v>176</v>
      </c>
      <c r="E349" s="455" t="s">
        <v>261</v>
      </c>
      <c r="F349" s="350">
        <v>758.84</v>
      </c>
      <c r="G349" s="372" t="s">
        <v>1207</v>
      </c>
      <c r="H349" s="461" t="s">
        <v>493</v>
      </c>
      <c r="I349" s="457" t="s">
        <v>4507</v>
      </c>
      <c r="J349" s="425" t="s">
        <v>4089</v>
      </c>
      <c r="K349" s="425" t="s">
        <v>1188</v>
      </c>
      <c r="L349" s="426" t="s">
        <v>4137</v>
      </c>
      <c r="M349" s="426">
        <v>371532242</v>
      </c>
      <c r="N349" s="427">
        <v>45033</v>
      </c>
      <c r="O349" s="458">
        <f t="shared" si="15"/>
        <v>4</v>
      </c>
      <c r="P349" s="458">
        <f t="shared" si="16"/>
        <v>4</v>
      </c>
      <c r="Q349" s="96" t="str">
        <f t="shared" si="17"/>
        <v>Gastos_com_Pessoal</v>
      </c>
    </row>
    <row r="350" spans="1:17" ht="25.5" hidden="1" x14ac:dyDescent="0.2">
      <c r="A350" s="450">
        <v>2790</v>
      </c>
      <c r="B350" s="427">
        <v>45033</v>
      </c>
      <c r="C350" s="597">
        <v>45017</v>
      </c>
      <c r="D350" s="372" t="s">
        <v>176</v>
      </c>
      <c r="E350" s="455" t="s">
        <v>280</v>
      </c>
      <c r="F350" s="350">
        <v>758.84</v>
      </c>
      <c r="G350" s="372" t="s">
        <v>1209</v>
      </c>
      <c r="H350" s="461" t="s">
        <v>493</v>
      </c>
      <c r="I350" s="457" t="s">
        <v>4507</v>
      </c>
      <c r="J350" s="425" t="s">
        <v>4089</v>
      </c>
      <c r="K350" s="425" t="s">
        <v>1188</v>
      </c>
      <c r="L350" s="426" t="s">
        <v>4137</v>
      </c>
      <c r="M350" s="426">
        <v>371532242</v>
      </c>
      <c r="N350" s="427">
        <v>45033</v>
      </c>
      <c r="O350" s="458">
        <f t="shared" si="15"/>
        <v>4</v>
      </c>
      <c r="P350" s="458">
        <f t="shared" si="16"/>
        <v>4</v>
      </c>
      <c r="Q350" s="96" t="str">
        <f t="shared" si="17"/>
        <v>Gastos_com_Pessoal</v>
      </c>
    </row>
    <row r="351" spans="1:17" ht="25.5" hidden="1" x14ac:dyDescent="0.2">
      <c r="A351" s="450">
        <v>2791</v>
      </c>
      <c r="B351" s="427">
        <v>45033</v>
      </c>
      <c r="C351" s="597">
        <v>45017</v>
      </c>
      <c r="D351" s="372" t="s">
        <v>176</v>
      </c>
      <c r="E351" s="455" t="s">
        <v>262</v>
      </c>
      <c r="F351" s="350">
        <v>252.95</v>
      </c>
      <c r="G351" s="372" t="s">
        <v>1210</v>
      </c>
      <c r="H351" s="461" t="s">
        <v>493</v>
      </c>
      <c r="I351" s="461" t="s">
        <v>4507</v>
      </c>
      <c r="J351" s="425" t="s">
        <v>4089</v>
      </c>
      <c r="K351" s="426" t="s">
        <v>1188</v>
      </c>
      <c r="L351" s="426" t="s">
        <v>4137</v>
      </c>
      <c r="M351" s="426">
        <v>371532242</v>
      </c>
      <c r="N351" s="427">
        <v>45033</v>
      </c>
      <c r="O351" s="458">
        <f t="shared" si="15"/>
        <v>4</v>
      </c>
      <c r="P351" s="458">
        <f t="shared" si="16"/>
        <v>4</v>
      </c>
      <c r="Q351" s="96" t="str">
        <f t="shared" si="17"/>
        <v>Gastos_com_Pessoal</v>
      </c>
    </row>
    <row r="352" spans="1:17" ht="36" hidden="1" x14ac:dyDescent="0.2">
      <c r="A352" s="450">
        <v>2792</v>
      </c>
      <c r="B352" s="427">
        <v>45033</v>
      </c>
      <c r="C352" s="597">
        <v>45017</v>
      </c>
      <c r="D352" s="372" t="s">
        <v>176</v>
      </c>
      <c r="E352" s="455" t="s">
        <v>169</v>
      </c>
      <c r="F352" s="350">
        <v>818.29</v>
      </c>
      <c r="G352" s="372" t="s">
        <v>1211</v>
      </c>
      <c r="H352" s="461" t="s">
        <v>493</v>
      </c>
      <c r="I352" s="461" t="s">
        <v>4507</v>
      </c>
      <c r="J352" s="425" t="s">
        <v>4089</v>
      </c>
      <c r="K352" s="426" t="s">
        <v>1188</v>
      </c>
      <c r="L352" s="426" t="s">
        <v>4137</v>
      </c>
      <c r="M352" s="426">
        <v>371532242</v>
      </c>
      <c r="N352" s="427">
        <v>45033</v>
      </c>
      <c r="O352" s="458">
        <f t="shared" si="15"/>
        <v>4</v>
      </c>
      <c r="P352" s="458">
        <f t="shared" si="16"/>
        <v>4</v>
      </c>
      <c r="Q352" s="96" t="str">
        <f t="shared" si="17"/>
        <v>Gastos_com_Pessoal</v>
      </c>
    </row>
    <row r="353" spans="1:17" ht="25.5" hidden="1" x14ac:dyDescent="0.2">
      <c r="A353" s="450">
        <v>2793</v>
      </c>
      <c r="B353" s="427">
        <v>45033</v>
      </c>
      <c r="C353" s="597">
        <v>45017</v>
      </c>
      <c r="D353" s="372" t="s">
        <v>176</v>
      </c>
      <c r="E353" s="455" t="s">
        <v>261</v>
      </c>
      <c r="F353" s="350">
        <v>115.84</v>
      </c>
      <c r="G353" s="372" t="s">
        <v>1207</v>
      </c>
      <c r="H353" s="461" t="s">
        <v>1032</v>
      </c>
      <c r="I353" s="457" t="s">
        <v>4508</v>
      </c>
      <c r="J353" s="425" t="s">
        <v>1070</v>
      </c>
      <c r="K353" s="425" t="s">
        <v>1188</v>
      </c>
      <c r="L353" s="426" t="s">
        <v>4137</v>
      </c>
      <c r="M353" s="426">
        <v>371532242</v>
      </c>
      <c r="N353" s="427">
        <v>45033</v>
      </c>
      <c r="O353" s="458">
        <f t="shared" si="15"/>
        <v>4</v>
      </c>
      <c r="P353" s="458">
        <f t="shared" si="16"/>
        <v>4</v>
      </c>
      <c r="Q353" s="96" t="str">
        <f t="shared" si="17"/>
        <v>Gastos_com_Pessoal</v>
      </c>
    </row>
    <row r="354" spans="1:17" ht="25.5" hidden="1" x14ac:dyDescent="0.2">
      <c r="A354" s="450">
        <v>2794</v>
      </c>
      <c r="B354" s="427">
        <v>45033</v>
      </c>
      <c r="C354" s="597">
        <v>45017</v>
      </c>
      <c r="D354" s="372" t="s">
        <v>176</v>
      </c>
      <c r="E354" s="455" t="s">
        <v>280</v>
      </c>
      <c r="F354" s="350">
        <v>250.12</v>
      </c>
      <c r="G354" s="372" t="s">
        <v>1209</v>
      </c>
      <c r="H354" s="461" t="s">
        <v>1032</v>
      </c>
      <c r="I354" s="457" t="s">
        <v>4508</v>
      </c>
      <c r="J354" s="425" t="s">
        <v>1070</v>
      </c>
      <c r="K354" s="425" t="s">
        <v>1188</v>
      </c>
      <c r="L354" s="426" t="s">
        <v>4137</v>
      </c>
      <c r="M354" s="426">
        <v>371532242</v>
      </c>
      <c r="N354" s="427">
        <v>45033</v>
      </c>
      <c r="O354" s="458">
        <f t="shared" si="15"/>
        <v>4</v>
      </c>
      <c r="P354" s="458">
        <f t="shared" si="16"/>
        <v>4</v>
      </c>
      <c r="Q354" s="96" t="str">
        <f t="shared" si="17"/>
        <v>Gastos_com_Pessoal</v>
      </c>
    </row>
    <row r="355" spans="1:17" ht="25.5" hidden="1" x14ac:dyDescent="0.2">
      <c r="A355" s="450">
        <v>2795</v>
      </c>
      <c r="B355" s="427">
        <v>45033</v>
      </c>
      <c r="C355" s="597">
        <v>45017</v>
      </c>
      <c r="D355" s="372" t="s">
        <v>176</v>
      </c>
      <c r="E355" s="455" t="s">
        <v>262</v>
      </c>
      <c r="F355" s="350">
        <v>83.37</v>
      </c>
      <c r="G355" s="372" t="s">
        <v>1210</v>
      </c>
      <c r="H355" s="461" t="s">
        <v>1032</v>
      </c>
      <c r="I355" s="461" t="s">
        <v>4508</v>
      </c>
      <c r="J355" s="425" t="s">
        <v>1070</v>
      </c>
      <c r="K355" s="426" t="s">
        <v>1188</v>
      </c>
      <c r="L355" s="426" t="s">
        <v>4137</v>
      </c>
      <c r="M355" s="426">
        <v>371532242</v>
      </c>
      <c r="N355" s="427">
        <v>45033</v>
      </c>
      <c r="O355" s="458">
        <f t="shared" si="15"/>
        <v>4</v>
      </c>
      <c r="P355" s="458">
        <f t="shared" si="16"/>
        <v>4</v>
      </c>
      <c r="Q355" s="96" t="str">
        <f t="shared" si="17"/>
        <v>Gastos_com_Pessoal</v>
      </c>
    </row>
    <row r="356" spans="1:17" ht="36" hidden="1" x14ac:dyDescent="0.2">
      <c r="A356" s="450">
        <v>2796</v>
      </c>
      <c r="B356" s="427">
        <v>45033</v>
      </c>
      <c r="C356" s="597">
        <v>45017</v>
      </c>
      <c r="D356" s="372" t="s">
        <v>176</v>
      </c>
      <c r="E356" s="455" t="s">
        <v>169</v>
      </c>
      <c r="F356" s="350">
        <v>121.1</v>
      </c>
      <c r="G356" s="372" t="s">
        <v>1211</v>
      </c>
      <c r="H356" s="461" t="s">
        <v>1032</v>
      </c>
      <c r="I356" s="461" t="s">
        <v>4508</v>
      </c>
      <c r="J356" s="425" t="s">
        <v>1070</v>
      </c>
      <c r="K356" s="426" t="s">
        <v>1188</v>
      </c>
      <c r="L356" s="426" t="s">
        <v>4137</v>
      </c>
      <c r="M356" s="426">
        <v>371532242</v>
      </c>
      <c r="N356" s="427">
        <v>45033</v>
      </c>
      <c r="O356" s="458">
        <f t="shared" si="15"/>
        <v>4</v>
      </c>
      <c r="P356" s="458">
        <f t="shared" si="16"/>
        <v>4</v>
      </c>
      <c r="Q356" s="96" t="str">
        <f t="shared" si="17"/>
        <v>Gastos_com_Pessoal</v>
      </c>
    </row>
    <row r="357" spans="1:17" hidden="1" x14ac:dyDescent="0.2">
      <c r="A357" s="450">
        <v>2797</v>
      </c>
      <c r="B357" s="427">
        <v>45033</v>
      </c>
      <c r="C357" s="597">
        <v>45017</v>
      </c>
      <c r="D357" s="455" t="s">
        <v>264</v>
      </c>
      <c r="E357" s="455" t="s">
        <v>293</v>
      </c>
      <c r="F357" s="460">
        <v>60</v>
      </c>
      <c r="G357" s="455" t="s">
        <v>4509</v>
      </c>
      <c r="H357" s="461" t="s">
        <v>420</v>
      </c>
      <c r="I357" s="461" t="s">
        <v>4510</v>
      </c>
      <c r="J357" s="426" t="s">
        <v>4511</v>
      </c>
      <c r="K357" s="426" t="s">
        <v>1188</v>
      </c>
      <c r="L357" s="426" t="s">
        <v>4137</v>
      </c>
      <c r="M357" s="426">
        <v>371532242</v>
      </c>
      <c r="N357" s="427">
        <v>45033</v>
      </c>
      <c r="O357" s="458">
        <f t="shared" si="15"/>
        <v>4</v>
      </c>
      <c r="P357" s="458">
        <f t="shared" si="16"/>
        <v>4</v>
      </c>
      <c r="Q357" s="96" t="str">
        <f t="shared" si="17"/>
        <v>Gastos_Gerais</v>
      </c>
    </row>
    <row r="358" spans="1:17" ht="24" hidden="1" x14ac:dyDescent="0.2">
      <c r="A358" s="450">
        <v>2798</v>
      </c>
      <c r="B358" s="427">
        <v>45033</v>
      </c>
      <c r="C358" s="597">
        <v>45017</v>
      </c>
      <c r="D358" s="455" t="s">
        <v>264</v>
      </c>
      <c r="E358" s="455" t="s">
        <v>293</v>
      </c>
      <c r="F358" s="460">
        <v>50.8</v>
      </c>
      <c r="G358" s="455" t="s">
        <v>4512</v>
      </c>
      <c r="H358" s="461" t="s">
        <v>302</v>
      </c>
      <c r="I358" s="461" t="s">
        <v>2298</v>
      </c>
      <c r="J358" s="426" t="s">
        <v>455</v>
      </c>
      <c r="K358" s="426" t="s">
        <v>1188</v>
      </c>
      <c r="L358" s="426" t="s">
        <v>4137</v>
      </c>
      <c r="M358" s="426">
        <v>371532242</v>
      </c>
      <c r="N358" s="427">
        <v>45033</v>
      </c>
      <c r="O358" s="458">
        <f t="shared" si="15"/>
        <v>4</v>
      </c>
      <c r="P358" s="458">
        <f t="shared" si="16"/>
        <v>4</v>
      </c>
      <c r="Q358" s="96" t="str">
        <f t="shared" si="17"/>
        <v>Gastos_Gerais</v>
      </c>
    </row>
    <row r="359" spans="1:17" ht="24" hidden="1" x14ac:dyDescent="0.2">
      <c r="A359" s="450">
        <v>2799</v>
      </c>
      <c r="B359" s="427">
        <v>45033</v>
      </c>
      <c r="C359" s="597">
        <v>45017</v>
      </c>
      <c r="D359" s="455" t="s">
        <v>264</v>
      </c>
      <c r="E359" s="455" t="s">
        <v>293</v>
      </c>
      <c r="F359" s="460">
        <v>10.5</v>
      </c>
      <c r="G359" s="455" t="s">
        <v>4513</v>
      </c>
      <c r="H359" s="461" t="s">
        <v>418</v>
      </c>
      <c r="I359" s="461" t="s">
        <v>4451</v>
      </c>
      <c r="J359" s="426" t="s">
        <v>465</v>
      </c>
      <c r="K359" s="426" t="s">
        <v>1188</v>
      </c>
      <c r="L359" s="426" t="s">
        <v>4137</v>
      </c>
      <c r="M359" s="426">
        <v>371532242</v>
      </c>
      <c r="N359" s="427">
        <v>45033</v>
      </c>
      <c r="O359" s="458">
        <f t="shared" si="15"/>
        <v>4</v>
      </c>
      <c r="P359" s="458">
        <f t="shared" si="16"/>
        <v>4</v>
      </c>
      <c r="Q359" s="96" t="str">
        <f t="shared" si="17"/>
        <v>Gastos_Gerais</v>
      </c>
    </row>
    <row r="360" spans="1:17" ht="24" hidden="1" x14ac:dyDescent="0.2">
      <c r="A360" s="450">
        <v>2800</v>
      </c>
      <c r="B360" s="427">
        <v>45033</v>
      </c>
      <c r="C360" s="597">
        <v>45017</v>
      </c>
      <c r="D360" s="455" t="s">
        <v>264</v>
      </c>
      <c r="E360" s="455" t="s">
        <v>293</v>
      </c>
      <c r="F360" s="460">
        <v>10.8</v>
      </c>
      <c r="G360" s="456" t="s">
        <v>4514</v>
      </c>
      <c r="H360" s="461" t="s">
        <v>422</v>
      </c>
      <c r="I360" s="461" t="s">
        <v>4139</v>
      </c>
      <c r="J360" s="425" t="s">
        <v>1034</v>
      </c>
      <c r="K360" s="426" t="s">
        <v>1188</v>
      </c>
      <c r="L360" s="426" t="s">
        <v>4137</v>
      </c>
      <c r="M360" s="426">
        <v>371532242</v>
      </c>
      <c r="N360" s="427">
        <v>45033</v>
      </c>
      <c r="O360" s="458">
        <f t="shared" si="15"/>
        <v>4</v>
      </c>
      <c r="P360" s="458">
        <f t="shared" si="16"/>
        <v>4</v>
      </c>
      <c r="Q360" s="96" t="str">
        <f t="shared" si="17"/>
        <v>Gastos_Gerais</v>
      </c>
    </row>
    <row r="361" spans="1:17" ht="36" x14ac:dyDescent="0.2">
      <c r="A361" s="450">
        <v>2801</v>
      </c>
      <c r="B361" s="427">
        <v>45033</v>
      </c>
      <c r="C361" s="459">
        <v>45017</v>
      </c>
      <c r="D361" s="455" t="s">
        <v>33</v>
      </c>
      <c r="E361" s="455" t="s">
        <v>164</v>
      </c>
      <c r="F361" s="460">
        <v>0.61</v>
      </c>
      <c r="G361" s="456" t="s">
        <v>4515</v>
      </c>
      <c r="H361" s="461" t="s">
        <v>303</v>
      </c>
      <c r="I361" s="461" t="s">
        <v>1509</v>
      </c>
      <c r="J361" s="425" t="s">
        <v>1510</v>
      </c>
      <c r="K361" s="425" t="s">
        <v>4035</v>
      </c>
      <c r="L361" s="426" t="s">
        <v>1255</v>
      </c>
      <c r="M361" s="426" t="s">
        <v>425</v>
      </c>
      <c r="N361" s="427">
        <v>45033</v>
      </c>
      <c r="O361" s="458">
        <f t="shared" si="15"/>
        <v>4</v>
      </c>
      <c r="P361" s="458">
        <f t="shared" si="16"/>
        <v>4</v>
      </c>
      <c r="Q361" s="96" t="str">
        <f t="shared" si="17"/>
        <v>Receitas</v>
      </c>
    </row>
    <row r="362" spans="1:17" ht="28.5" hidden="1" customHeight="1" x14ac:dyDescent="0.2">
      <c r="A362" s="450">
        <v>2802</v>
      </c>
      <c r="B362" s="427">
        <v>45034</v>
      </c>
      <c r="C362" s="459">
        <v>45017</v>
      </c>
      <c r="D362" s="455" t="s">
        <v>264</v>
      </c>
      <c r="E362" s="455" t="s">
        <v>293</v>
      </c>
      <c r="F362" s="460">
        <v>1260</v>
      </c>
      <c r="G362" s="456" t="s">
        <v>4516</v>
      </c>
      <c r="H362" s="461" t="s">
        <v>302</v>
      </c>
      <c r="I362" s="461" t="s">
        <v>1451</v>
      </c>
      <c r="J362" s="425" t="s">
        <v>1452</v>
      </c>
      <c r="K362" s="425" t="s">
        <v>1157</v>
      </c>
      <c r="L362" s="426" t="s">
        <v>32</v>
      </c>
      <c r="M362" s="426">
        <v>43889</v>
      </c>
      <c r="N362" s="427">
        <v>45015</v>
      </c>
      <c r="O362" s="458">
        <f t="shared" si="15"/>
        <v>4</v>
      </c>
      <c r="P362" s="458">
        <f t="shared" si="16"/>
        <v>4</v>
      </c>
      <c r="Q362" s="96" t="str">
        <f t="shared" si="17"/>
        <v>Gastos_Gerais</v>
      </c>
    </row>
    <row r="363" spans="1:17" ht="24" hidden="1" x14ac:dyDescent="0.2">
      <c r="A363" s="450">
        <v>2803</v>
      </c>
      <c r="B363" s="427">
        <v>45034</v>
      </c>
      <c r="C363" s="459">
        <v>45017</v>
      </c>
      <c r="D363" s="455" t="s">
        <v>264</v>
      </c>
      <c r="E363" s="455" t="s">
        <v>96</v>
      </c>
      <c r="F363" s="460">
        <v>84.5</v>
      </c>
      <c r="G363" s="456" t="s">
        <v>4517</v>
      </c>
      <c r="H363" s="461" t="s">
        <v>420</v>
      </c>
      <c r="I363" s="461" t="s">
        <v>4518</v>
      </c>
      <c r="J363" s="425" t="s">
        <v>4519</v>
      </c>
      <c r="K363" s="425" t="s">
        <v>1157</v>
      </c>
      <c r="L363" s="426" t="s">
        <v>32</v>
      </c>
      <c r="M363" s="426">
        <v>1355</v>
      </c>
      <c r="N363" s="427">
        <v>45030</v>
      </c>
      <c r="O363" s="458">
        <f t="shared" si="15"/>
        <v>4</v>
      </c>
      <c r="P363" s="458">
        <f t="shared" si="16"/>
        <v>4</v>
      </c>
      <c r="Q363" s="96" t="str">
        <f t="shared" si="17"/>
        <v>Gastos_Gerais</v>
      </c>
    </row>
    <row r="364" spans="1:17" hidden="1" x14ac:dyDescent="0.2">
      <c r="A364" s="450">
        <v>2804</v>
      </c>
      <c r="B364" s="427">
        <v>45034</v>
      </c>
      <c r="C364" s="459">
        <v>45017</v>
      </c>
      <c r="D364" s="455" t="s">
        <v>264</v>
      </c>
      <c r="E364" s="455" t="s">
        <v>0</v>
      </c>
      <c r="F364" s="460">
        <v>1152.2</v>
      </c>
      <c r="G364" s="455" t="s">
        <v>4385</v>
      </c>
      <c r="H364" s="461" t="s">
        <v>418</v>
      </c>
      <c r="I364" s="461" t="s">
        <v>4520</v>
      </c>
      <c r="J364" s="425" t="s">
        <v>1285</v>
      </c>
      <c r="K364" s="425" t="s">
        <v>1157</v>
      </c>
      <c r="L364" s="426" t="s">
        <v>32</v>
      </c>
      <c r="M364" s="426">
        <v>5209</v>
      </c>
      <c r="N364" s="427">
        <v>45030</v>
      </c>
      <c r="O364" s="458">
        <f t="shared" si="15"/>
        <v>4</v>
      </c>
      <c r="P364" s="458">
        <f t="shared" si="16"/>
        <v>4</v>
      </c>
      <c r="Q364" s="96" t="str">
        <f t="shared" si="17"/>
        <v>Gastos_Gerais</v>
      </c>
    </row>
    <row r="365" spans="1:17" ht="24" hidden="1" x14ac:dyDescent="0.2">
      <c r="A365" s="450">
        <v>2805</v>
      </c>
      <c r="B365" s="427">
        <v>45034</v>
      </c>
      <c r="C365" s="459">
        <v>45017</v>
      </c>
      <c r="D365" s="455" t="s">
        <v>264</v>
      </c>
      <c r="E365" s="455" t="s">
        <v>90</v>
      </c>
      <c r="F365" s="460">
        <v>900</v>
      </c>
      <c r="G365" s="456" t="s">
        <v>1715</v>
      </c>
      <c r="H365" s="461" t="s">
        <v>416</v>
      </c>
      <c r="I365" s="461" t="s">
        <v>1716</v>
      </c>
      <c r="J365" s="425" t="s">
        <v>1717</v>
      </c>
      <c r="K365" s="425" t="s">
        <v>1157</v>
      </c>
      <c r="L365" s="426" t="s">
        <v>32</v>
      </c>
      <c r="M365" s="426">
        <v>202397</v>
      </c>
      <c r="N365" s="427">
        <v>45029</v>
      </c>
      <c r="O365" s="458">
        <f t="shared" si="15"/>
        <v>4</v>
      </c>
      <c r="P365" s="458">
        <f t="shared" si="16"/>
        <v>4</v>
      </c>
      <c r="Q365" s="96" t="str">
        <f t="shared" si="17"/>
        <v>Gastos_Gerais</v>
      </c>
    </row>
    <row r="366" spans="1:17" ht="60" hidden="1" x14ac:dyDescent="0.2">
      <c r="A366" s="450">
        <v>2806</v>
      </c>
      <c r="B366" s="427">
        <v>45034</v>
      </c>
      <c r="C366" s="459">
        <v>45017</v>
      </c>
      <c r="D366" s="455" t="s">
        <v>264</v>
      </c>
      <c r="E366" s="455" t="s">
        <v>394</v>
      </c>
      <c r="F366" s="460">
        <v>85.87</v>
      </c>
      <c r="G366" s="456" t="s">
        <v>4521</v>
      </c>
      <c r="H366" s="461" t="s">
        <v>417</v>
      </c>
      <c r="I366" s="461" t="s">
        <v>4522</v>
      </c>
      <c r="J366" s="425" t="s">
        <v>2553</v>
      </c>
      <c r="K366" s="425" t="s">
        <v>1157</v>
      </c>
      <c r="L366" s="426" t="s">
        <v>32</v>
      </c>
      <c r="M366" s="426">
        <v>202341</v>
      </c>
      <c r="N366" s="427">
        <v>44973</v>
      </c>
      <c r="O366" s="458">
        <f t="shared" si="15"/>
        <v>4</v>
      </c>
      <c r="P366" s="458">
        <f t="shared" si="16"/>
        <v>4</v>
      </c>
      <c r="Q366" s="96" t="str">
        <f t="shared" si="17"/>
        <v>Gastos_Gerais</v>
      </c>
    </row>
    <row r="367" spans="1:17" ht="24" hidden="1" x14ac:dyDescent="0.2">
      <c r="A367" s="450">
        <v>2807</v>
      </c>
      <c r="B367" s="427">
        <v>45034</v>
      </c>
      <c r="C367" s="459">
        <v>45017</v>
      </c>
      <c r="D367" s="455" t="s">
        <v>264</v>
      </c>
      <c r="E367" s="455" t="s">
        <v>0</v>
      </c>
      <c r="F367" s="460">
        <v>1191.67</v>
      </c>
      <c r="G367" s="455" t="s">
        <v>4385</v>
      </c>
      <c r="H367" s="461" t="s">
        <v>302</v>
      </c>
      <c r="I367" s="461" t="s">
        <v>1570</v>
      </c>
      <c r="J367" s="425" t="s">
        <v>1571</v>
      </c>
      <c r="K367" s="425" t="s">
        <v>1157</v>
      </c>
      <c r="L367" s="426" t="s">
        <v>32</v>
      </c>
      <c r="M367" s="426">
        <v>36852</v>
      </c>
      <c r="N367" s="427">
        <v>45028</v>
      </c>
      <c r="O367" s="458">
        <f t="shared" si="15"/>
        <v>4</v>
      </c>
      <c r="P367" s="458">
        <f t="shared" si="16"/>
        <v>4</v>
      </c>
      <c r="Q367" s="96" t="str">
        <f t="shared" si="17"/>
        <v>Gastos_Gerais</v>
      </c>
    </row>
    <row r="368" spans="1:17" ht="24" hidden="1" x14ac:dyDescent="0.2">
      <c r="A368" s="450">
        <v>2808</v>
      </c>
      <c r="B368" s="427">
        <v>45034</v>
      </c>
      <c r="C368" s="459">
        <v>45017</v>
      </c>
      <c r="D368" s="455" t="s">
        <v>264</v>
      </c>
      <c r="E368" s="455" t="s">
        <v>0</v>
      </c>
      <c r="F368" s="460">
        <v>1302.82</v>
      </c>
      <c r="G368" s="455" t="s">
        <v>4385</v>
      </c>
      <c r="H368" s="461" t="s">
        <v>421</v>
      </c>
      <c r="I368" s="461" t="s">
        <v>1570</v>
      </c>
      <c r="J368" s="425" t="s">
        <v>1571</v>
      </c>
      <c r="K368" s="425" t="s">
        <v>1157</v>
      </c>
      <c r="L368" s="426" t="s">
        <v>32</v>
      </c>
      <c r="M368" s="426">
        <v>36862</v>
      </c>
      <c r="N368" s="427">
        <v>45028</v>
      </c>
      <c r="O368" s="458">
        <f t="shared" si="15"/>
        <v>4</v>
      </c>
      <c r="P368" s="458">
        <f t="shared" si="16"/>
        <v>4</v>
      </c>
      <c r="Q368" s="96" t="str">
        <f t="shared" si="17"/>
        <v>Gastos_Gerais</v>
      </c>
    </row>
    <row r="369" spans="1:17" ht="24" hidden="1" x14ac:dyDescent="0.2">
      <c r="A369" s="450">
        <v>2809</v>
      </c>
      <c r="B369" s="427">
        <v>45034</v>
      </c>
      <c r="C369" s="459">
        <v>45017</v>
      </c>
      <c r="D369" s="455" t="s">
        <v>264</v>
      </c>
      <c r="E369" s="455" t="s">
        <v>0</v>
      </c>
      <c r="F369" s="460">
        <v>1694.56</v>
      </c>
      <c r="G369" s="455" t="s">
        <v>4385</v>
      </c>
      <c r="H369" s="461" t="s">
        <v>414</v>
      </c>
      <c r="I369" s="461" t="s">
        <v>1570</v>
      </c>
      <c r="J369" s="426" t="s">
        <v>1571</v>
      </c>
      <c r="K369" s="425" t="s">
        <v>1157</v>
      </c>
      <c r="L369" s="426" t="s">
        <v>32</v>
      </c>
      <c r="M369" s="426">
        <v>36892</v>
      </c>
      <c r="N369" s="427">
        <v>45028</v>
      </c>
      <c r="O369" s="458">
        <f t="shared" si="15"/>
        <v>4</v>
      </c>
      <c r="P369" s="458">
        <f t="shared" si="16"/>
        <v>4</v>
      </c>
      <c r="Q369" s="96" t="str">
        <f t="shared" si="17"/>
        <v>Gastos_Gerais</v>
      </c>
    </row>
    <row r="370" spans="1:17" ht="23.25" hidden="1" customHeight="1" x14ac:dyDescent="0.2">
      <c r="A370" s="450">
        <v>2810</v>
      </c>
      <c r="B370" s="427">
        <v>45034</v>
      </c>
      <c r="C370" s="459">
        <v>45017</v>
      </c>
      <c r="D370" s="455" t="s">
        <v>264</v>
      </c>
      <c r="E370" s="455" t="s">
        <v>0</v>
      </c>
      <c r="F370" s="460">
        <v>2514.0100000000002</v>
      </c>
      <c r="G370" s="455" t="s">
        <v>4385</v>
      </c>
      <c r="H370" s="456" t="s">
        <v>419</v>
      </c>
      <c r="I370" s="461" t="s">
        <v>1570</v>
      </c>
      <c r="J370" s="425" t="s">
        <v>1571</v>
      </c>
      <c r="K370" s="425" t="s">
        <v>1157</v>
      </c>
      <c r="L370" s="426" t="s">
        <v>32</v>
      </c>
      <c r="M370" s="426">
        <v>36866</v>
      </c>
      <c r="N370" s="427">
        <v>45028</v>
      </c>
      <c r="O370" s="458">
        <f t="shared" si="15"/>
        <v>4</v>
      </c>
      <c r="P370" s="458">
        <f t="shared" si="16"/>
        <v>4</v>
      </c>
      <c r="Q370" s="96" t="str">
        <f t="shared" si="17"/>
        <v>Gastos_Gerais</v>
      </c>
    </row>
    <row r="371" spans="1:17" ht="24" hidden="1" x14ac:dyDescent="0.2">
      <c r="A371" s="450">
        <v>2811</v>
      </c>
      <c r="B371" s="427">
        <v>45034</v>
      </c>
      <c r="C371" s="459">
        <v>45017</v>
      </c>
      <c r="D371" s="455" t="s">
        <v>264</v>
      </c>
      <c r="E371" s="455" t="s">
        <v>0</v>
      </c>
      <c r="F371" s="460">
        <v>1994.5</v>
      </c>
      <c r="G371" s="455" t="s">
        <v>4385</v>
      </c>
      <c r="H371" s="461" t="s">
        <v>423</v>
      </c>
      <c r="I371" s="461" t="s">
        <v>1570</v>
      </c>
      <c r="J371" s="426" t="s">
        <v>1571</v>
      </c>
      <c r="K371" s="425" t="s">
        <v>1157</v>
      </c>
      <c r="L371" s="426" t="s">
        <v>32</v>
      </c>
      <c r="M371" s="426">
        <v>36864</v>
      </c>
      <c r="N371" s="427">
        <v>45028</v>
      </c>
      <c r="O371" s="458">
        <f t="shared" si="15"/>
        <v>4</v>
      </c>
      <c r="P371" s="458">
        <f t="shared" si="16"/>
        <v>4</v>
      </c>
      <c r="Q371" s="96" t="str">
        <f t="shared" si="17"/>
        <v>Gastos_Gerais</v>
      </c>
    </row>
    <row r="372" spans="1:17" ht="24" hidden="1" x14ac:dyDescent="0.2">
      <c r="A372" s="450">
        <v>2812</v>
      </c>
      <c r="B372" s="427">
        <v>45034</v>
      </c>
      <c r="C372" s="459">
        <v>45017</v>
      </c>
      <c r="D372" s="455" t="s">
        <v>264</v>
      </c>
      <c r="E372" s="455" t="s">
        <v>0</v>
      </c>
      <c r="F372" s="460">
        <v>1011.97</v>
      </c>
      <c r="G372" s="455" t="s">
        <v>4385</v>
      </c>
      <c r="H372" s="461" t="s">
        <v>493</v>
      </c>
      <c r="I372" s="461" t="s">
        <v>1570</v>
      </c>
      <c r="J372" s="426" t="s">
        <v>1571</v>
      </c>
      <c r="K372" s="426" t="s">
        <v>1157</v>
      </c>
      <c r="L372" s="426" t="s">
        <v>32</v>
      </c>
      <c r="M372" s="426">
        <v>36861</v>
      </c>
      <c r="N372" s="427">
        <v>45028</v>
      </c>
      <c r="O372" s="458">
        <f t="shared" si="15"/>
        <v>4</v>
      </c>
      <c r="P372" s="458">
        <f t="shared" si="16"/>
        <v>4</v>
      </c>
      <c r="Q372" s="96" t="str">
        <f t="shared" si="17"/>
        <v>Gastos_Gerais</v>
      </c>
    </row>
    <row r="373" spans="1:17" ht="48" hidden="1" x14ac:dyDescent="0.2">
      <c r="A373" s="450">
        <v>2813</v>
      </c>
      <c r="B373" s="427">
        <v>45034</v>
      </c>
      <c r="C373" s="459">
        <v>45017</v>
      </c>
      <c r="D373" s="455" t="s">
        <v>264</v>
      </c>
      <c r="E373" s="455" t="s">
        <v>136</v>
      </c>
      <c r="F373" s="460">
        <v>634.4</v>
      </c>
      <c r="G373" s="455" t="s">
        <v>4523</v>
      </c>
      <c r="H373" s="461" t="s">
        <v>414</v>
      </c>
      <c r="I373" s="461" t="s">
        <v>1844</v>
      </c>
      <c r="J373" s="426" t="s">
        <v>1845</v>
      </c>
      <c r="K373" s="426" t="s">
        <v>1157</v>
      </c>
      <c r="L373" s="426" t="s">
        <v>32</v>
      </c>
      <c r="M373" s="426">
        <v>317599</v>
      </c>
      <c r="N373" s="427">
        <v>45028</v>
      </c>
      <c r="O373" s="458">
        <f t="shared" si="15"/>
        <v>4</v>
      </c>
      <c r="P373" s="458">
        <f t="shared" si="16"/>
        <v>4</v>
      </c>
      <c r="Q373" s="96" t="str">
        <f t="shared" si="17"/>
        <v>Gastos_Gerais</v>
      </c>
    </row>
    <row r="374" spans="1:17" ht="18" hidden="1" customHeight="1" x14ac:dyDescent="0.2">
      <c r="A374" s="450">
        <v>2814</v>
      </c>
      <c r="B374" s="427">
        <v>45034</v>
      </c>
      <c r="C374" s="459">
        <v>45017</v>
      </c>
      <c r="D374" s="455" t="s">
        <v>264</v>
      </c>
      <c r="E374" s="455" t="s">
        <v>293</v>
      </c>
      <c r="F374" s="460">
        <v>60</v>
      </c>
      <c r="G374" s="455" t="s">
        <v>4524</v>
      </c>
      <c r="H374" s="461" t="s">
        <v>418</v>
      </c>
      <c r="I374" s="461" t="s">
        <v>4525</v>
      </c>
      <c r="J374" s="426" t="s">
        <v>956</v>
      </c>
      <c r="K374" s="426" t="s">
        <v>1188</v>
      </c>
      <c r="L374" s="426" t="s">
        <v>4137</v>
      </c>
      <c r="M374" s="426">
        <v>571785145</v>
      </c>
      <c r="N374" s="427">
        <v>45034</v>
      </c>
      <c r="O374" s="458">
        <f t="shared" si="15"/>
        <v>4</v>
      </c>
      <c r="P374" s="458">
        <f t="shared" si="16"/>
        <v>4</v>
      </c>
      <c r="Q374" s="96" t="str">
        <f t="shared" si="17"/>
        <v>Gastos_Gerais</v>
      </c>
    </row>
    <row r="375" spans="1:17" ht="24" hidden="1" x14ac:dyDescent="0.2">
      <c r="A375" s="450">
        <v>2815</v>
      </c>
      <c r="B375" s="427">
        <v>45034</v>
      </c>
      <c r="C375" s="459">
        <v>45017</v>
      </c>
      <c r="D375" s="455" t="s">
        <v>264</v>
      </c>
      <c r="E375" s="455" t="s">
        <v>293</v>
      </c>
      <c r="F375" s="460">
        <v>60</v>
      </c>
      <c r="G375" s="455" t="s">
        <v>4526</v>
      </c>
      <c r="H375" s="461" t="s">
        <v>418</v>
      </c>
      <c r="I375" s="461" t="s">
        <v>4527</v>
      </c>
      <c r="J375" s="426" t="s">
        <v>465</v>
      </c>
      <c r="K375" s="426" t="s">
        <v>1188</v>
      </c>
      <c r="L375" s="426" t="s">
        <v>4137</v>
      </c>
      <c r="M375" s="426">
        <v>571785145</v>
      </c>
      <c r="N375" s="427">
        <v>45034</v>
      </c>
      <c r="O375" s="458">
        <f t="shared" si="15"/>
        <v>4</v>
      </c>
      <c r="P375" s="458">
        <f t="shared" si="16"/>
        <v>4</v>
      </c>
      <c r="Q375" s="96" t="str">
        <f t="shared" si="17"/>
        <v>Gastos_Gerais</v>
      </c>
    </row>
    <row r="376" spans="1:17" ht="24" hidden="1" x14ac:dyDescent="0.2">
      <c r="A376" s="450">
        <v>2816</v>
      </c>
      <c r="B376" s="427">
        <v>45034</v>
      </c>
      <c r="C376" s="459">
        <v>45017</v>
      </c>
      <c r="D376" s="455" t="s">
        <v>264</v>
      </c>
      <c r="E376" s="455" t="s">
        <v>293</v>
      </c>
      <c r="F376" s="460">
        <v>60</v>
      </c>
      <c r="G376" s="455" t="s">
        <v>4492</v>
      </c>
      <c r="H376" s="461" t="s">
        <v>418</v>
      </c>
      <c r="I376" s="461" t="s">
        <v>3717</v>
      </c>
      <c r="J376" s="426" t="s">
        <v>467</v>
      </c>
      <c r="K376" s="426" t="s">
        <v>1188</v>
      </c>
      <c r="L376" s="426" t="s">
        <v>4137</v>
      </c>
      <c r="M376" s="426">
        <v>571785145</v>
      </c>
      <c r="N376" s="427">
        <v>45034</v>
      </c>
      <c r="O376" s="458">
        <f t="shared" si="15"/>
        <v>4</v>
      </c>
      <c r="P376" s="458">
        <f t="shared" si="16"/>
        <v>4</v>
      </c>
      <c r="Q376" s="96" t="str">
        <f t="shared" si="17"/>
        <v>Gastos_Gerais</v>
      </c>
    </row>
    <row r="377" spans="1:17" ht="24" hidden="1" x14ac:dyDescent="0.2">
      <c r="A377" s="450">
        <v>2817</v>
      </c>
      <c r="B377" s="427">
        <v>45034</v>
      </c>
      <c r="C377" s="459">
        <v>45017</v>
      </c>
      <c r="D377" s="455" t="s">
        <v>264</v>
      </c>
      <c r="E377" s="455" t="s">
        <v>293</v>
      </c>
      <c r="F377" s="460">
        <v>33.6</v>
      </c>
      <c r="G377" s="455" t="s">
        <v>4528</v>
      </c>
      <c r="H377" s="461" t="s">
        <v>420</v>
      </c>
      <c r="I377" s="461" t="s">
        <v>4136</v>
      </c>
      <c r="J377" s="426" t="s">
        <v>1586</v>
      </c>
      <c r="K377" s="426" t="s">
        <v>1188</v>
      </c>
      <c r="L377" s="426" t="s">
        <v>4137</v>
      </c>
      <c r="M377" s="426">
        <v>571785145</v>
      </c>
      <c r="N377" s="427">
        <v>45034</v>
      </c>
      <c r="O377" s="458">
        <f t="shared" si="15"/>
        <v>4</v>
      </c>
      <c r="P377" s="458">
        <f t="shared" si="16"/>
        <v>4</v>
      </c>
      <c r="Q377" s="96" t="str">
        <f t="shared" si="17"/>
        <v>Gastos_Gerais</v>
      </c>
    </row>
    <row r="378" spans="1:17" ht="24" hidden="1" customHeight="1" x14ac:dyDescent="0.2">
      <c r="A378" s="450">
        <v>2818</v>
      </c>
      <c r="B378" s="427">
        <v>45034</v>
      </c>
      <c r="C378" s="459">
        <v>45017</v>
      </c>
      <c r="D378" s="455" t="s">
        <v>176</v>
      </c>
      <c r="E378" s="455" t="s">
        <v>261</v>
      </c>
      <c r="F378" s="460">
        <v>728.31</v>
      </c>
      <c r="G378" s="455" t="s">
        <v>1207</v>
      </c>
      <c r="H378" s="461" t="s">
        <v>422</v>
      </c>
      <c r="I378" s="457" t="s">
        <v>2862</v>
      </c>
      <c r="J378" s="426" t="s">
        <v>2863</v>
      </c>
      <c r="K378" s="425" t="s">
        <v>1188</v>
      </c>
      <c r="L378" s="426" t="s">
        <v>4137</v>
      </c>
      <c r="M378" s="426">
        <v>571785145</v>
      </c>
      <c r="N378" s="427">
        <v>45034</v>
      </c>
      <c r="O378" s="458">
        <f t="shared" si="15"/>
        <v>4</v>
      </c>
      <c r="P378" s="458">
        <f t="shared" si="16"/>
        <v>4</v>
      </c>
      <c r="Q378" s="96" t="str">
        <f t="shared" si="17"/>
        <v>Gastos_com_Pessoal</v>
      </c>
    </row>
    <row r="379" spans="1:17" ht="25.5" hidden="1" x14ac:dyDescent="0.2">
      <c r="A379" s="450">
        <v>2819</v>
      </c>
      <c r="B379" s="427">
        <v>45034</v>
      </c>
      <c r="C379" s="459">
        <v>45017</v>
      </c>
      <c r="D379" s="455" t="s">
        <v>176</v>
      </c>
      <c r="E379" s="455" t="s">
        <v>280</v>
      </c>
      <c r="F379" s="460">
        <v>1104.3800000000001</v>
      </c>
      <c r="G379" s="455" t="s">
        <v>1209</v>
      </c>
      <c r="H379" s="461" t="s">
        <v>422</v>
      </c>
      <c r="I379" s="457" t="s">
        <v>2862</v>
      </c>
      <c r="J379" s="426" t="s">
        <v>2863</v>
      </c>
      <c r="K379" s="425" t="s">
        <v>1188</v>
      </c>
      <c r="L379" s="426" t="s">
        <v>4137</v>
      </c>
      <c r="M379" s="426">
        <v>571785145</v>
      </c>
      <c r="N379" s="427">
        <v>45034</v>
      </c>
      <c r="O379" s="458">
        <f t="shared" si="15"/>
        <v>4</v>
      </c>
      <c r="P379" s="458">
        <f t="shared" si="16"/>
        <v>4</v>
      </c>
      <c r="Q379" s="96" t="str">
        <f t="shared" si="17"/>
        <v>Gastos_com_Pessoal</v>
      </c>
    </row>
    <row r="380" spans="1:17" ht="25.5" hidden="1" x14ac:dyDescent="0.2">
      <c r="A380" s="450">
        <v>2820</v>
      </c>
      <c r="B380" s="427">
        <v>45034</v>
      </c>
      <c r="C380" s="459">
        <v>45017</v>
      </c>
      <c r="D380" s="455" t="s">
        <v>176</v>
      </c>
      <c r="E380" s="455" t="s">
        <v>262</v>
      </c>
      <c r="F380" s="460">
        <v>368.12</v>
      </c>
      <c r="G380" s="455" t="s">
        <v>1210</v>
      </c>
      <c r="H380" s="461" t="s">
        <v>422</v>
      </c>
      <c r="I380" s="461" t="s">
        <v>2862</v>
      </c>
      <c r="J380" s="426" t="s">
        <v>2863</v>
      </c>
      <c r="K380" s="426" t="s">
        <v>1188</v>
      </c>
      <c r="L380" s="426" t="s">
        <v>4137</v>
      </c>
      <c r="M380" s="426">
        <v>571785145</v>
      </c>
      <c r="N380" s="427">
        <v>45034</v>
      </c>
      <c r="O380" s="458">
        <f t="shared" si="15"/>
        <v>4</v>
      </c>
      <c r="P380" s="458">
        <f t="shared" si="16"/>
        <v>4</v>
      </c>
      <c r="Q380" s="96" t="str">
        <f t="shared" si="17"/>
        <v>Gastos_com_Pessoal</v>
      </c>
    </row>
    <row r="381" spans="1:17" ht="36" hidden="1" x14ac:dyDescent="0.2">
      <c r="A381" s="450">
        <v>2821</v>
      </c>
      <c r="B381" s="427">
        <v>45034</v>
      </c>
      <c r="C381" s="459">
        <v>45017</v>
      </c>
      <c r="D381" s="455" t="s">
        <v>176</v>
      </c>
      <c r="E381" s="455" t="s">
        <v>169</v>
      </c>
      <c r="F381" s="460">
        <v>2579.71</v>
      </c>
      <c r="G381" s="455" t="s">
        <v>1211</v>
      </c>
      <c r="H381" s="461" t="s">
        <v>422</v>
      </c>
      <c r="I381" s="461" t="s">
        <v>2862</v>
      </c>
      <c r="J381" s="426" t="s">
        <v>2863</v>
      </c>
      <c r="K381" s="426" t="s">
        <v>1188</v>
      </c>
      <c r="L381" s="426" t="s">
        <v>4137</v>
      </c>
      <c r="M381" s="426">
        <v>571785145</v>
      </c>
      <c r="N381" s="427">
        <v>45034</v>
      </c>
      <c r="O381" s="458">
        <f t="shared" si="15"/>
        <v>4</v>
      </c>
      <c r="P381" s="458">
        <f t="shared" si="16"/>
        <v>4</v>
      </c>
      <c r="Q381" s="96" t="str">
        <f t="shared" si="17"/>
        <v>Gastos_com_Pessoal</v>
      </c>
    </row>
    <row r="382" spans="1:17" ht="25.5" hidden="1" x14ac:dyDescent="0.2">
      <c r="A382" s="450">
        <v>2822</v>
      </c>
      <c r="B382" s="427">
        <v>45034</v>
      </c>
      <c r="C382" s="459">
        <v>45017</v>
      </c>
      <c r="D382" s="455" t="s">
        <v>176</v>
      </c>
      <c r="E382" s="455" t="s">
        <v>261</v>
      </c>
      <c r="F382" s="460">
        <v>466.34</v>
      </c>
      <c r="G382" s="455" t="s">
        <v>1207</v>
      </c>
      <c r="H382" s="461" t="s">
        <v>419</v>
      </c>
      <c r="I382" s="457" t="s">
        <v>4529</v>
      </c>
      <c r="J382" s="426" t="s">
        <v>976</v>
      </c>
      <c r="K382" s="425" t="s">
        <v>1188</v>
      </c>
      <c r="L382" s="426" t="s">
        <v>4137</v>
      </c>
      <c r="M382" s="426">
        <v>571785145</v>
      </c>
      <c r="N382" s="427">
        <v>45034</v>
      </c>
      <c r="O382" s="458">
        <f t="shared" si="15"/>
        <v>4</v>
      </c>
      <c r="P382" s="458">
        <f t="shared" si="16"/>
        <v>4</v>
      </c>
      <c r="Q382" s="96" t="str">
        <f t="shared" si="17"/>
        <v>Gastos_com_Pessoal</v>
      </c>
    </row>
    <row r="383" spans="1:17" ht="25.5" hidden="1" x14ac:dyDescent="0.2">
      <c r="A383" s="450">
        <v>2823</v>
      </c>
      <c r="B383" s="427">
        <v>45034</v>
      </c>
      <c r="C383" s="459">
        <v>45017</v>
      </c>
      <c r="D383" s="455" t="s">
        <v>176</v>
      </c>
      <c r="E383" s="455" t="s">
        <v>280</v>
      </c>
      <c r="F383" s="460">
        <v>109.77</v>
      </c>
      <c r="G383" s="455" t="s">
        <v>1209</v>
      </c>
      <c r="H383" s="461" t="s">
        <v>419</v>
      </c>
      <c r="I383" s="457" t="s">
        <v>4529</v>
      </c>
      <c r="J383" s="426" t="s">
        <v>976</v>
      </c>
      <c r="K383" s="425" t="s">
        <v>1188</v>
      </c>
      <c r="L383" s="426" t="s">
        <v>4137</v>
      </c>
      <c r="M383" s="426">
        <v>571785145</v>
      </c>
      <c r="N383" s="427">
        <v>45034</v>
      </c>
      <c r="O383" s="458">
        <f t="shared" si="15"/>
        <v>4</v>
      </c>
      <c r="P383" s="458">
        <f t="shared" si="16"/>
        <v>4</v>
      </c>
      <c r="Q383" s="96" t="str">
        <f t="shared" si="17"/>
        <v>Gastos_com_Pessoal</v>
      </c>
    </row>
    <row r="384" spans="1:17" ht="25.5" hidden="1" x14ac:dyDescent="0.2">
      <c r="A384" s="450">
        <v>2824</v>
      </c>
      <c r="B384" s="427">
        <v>45034</v>
      </c>
      <c r="C384" s="459">
        <v>45017</v>
      </c>
      <c r="D384" s="455" t="s">
        <v>176</v>
      </c>
      <c r="E384" s="455" t="s">
        <v>262</v>
      </c>
      <c r="F384" s="460">
        <v>32.840000000000003</v>
      </c>
      <c r="G384" s="455" t="s">
        <v>1210</v>
      </c>
      <c r="H384" s="461" t="s">
        <v>419</v>
      </c>
      <c r="I384" s="461" t="s">
        <v>4529</v>
      </c>
      <c r="J384" s="426" t="s">
        <v>976</v>
      </c>
      <c r="K384" s="426" t="s">
        <v>1188</v>
      </c>
      <c r="L384" s="426" t="s">
        <v>4137</v>
      </c>
      <c r="M384" s="426">
        <v>571785145</v>
      </c>
      <c r="N384" s="427">
        <v>45034</v>
      </c>
      <c r="O384" s="458">
        <f t="shared" si="15"/>
        <v>4</v>
      </c>
      <c r="P384" s="458">
        <f t="shared" si="16"/>
        <v>4</v>
      </c>
      <c r="Q384" s="96" t="str">
        <f t="shared" si="17"/>
        <v>Gastos_com_Pessoal</v>
      </c>
    </row>
    <row r="385" spans="1:17" ht="36" hidden="1" x14ac:dyDescent="0.2">
      <c r="A385" s="450">
        <v>2825</v>
      </c>
      <c r="B385" s="427">
        <v>45034</v>
      </c>
      <c r="C385" s="459">
        <v>45017</v>
      </c>
      <c r="D385" s="455" t="s">
        <v>176</v>
      </c>
      <c r="E385" s="455" t="s">
        <v>169</v>
      </c>
      <c r="F385" s="460">
        <v>551.73</v>
      </c>
      <c r="G385" s="455" t="s">
        <v>1211</v>
      </c>
      <c r="H385" s="461" t="s">
        <v>419</v>
      </c>
      <c r="I385" s="461" t="s">
        <v>4529</v>
      </c>
      <c r="J385" s="426" t="s">
        <v>976</v>
      </c>
      <c r="K385" s="426" t="s">
        <v>1188</v>
      </c>
      <c r="L385" s="426" t="s">
        <v>4137</v>
      </c>
      <c r="M385" s="426">
        <v>571785145</v>
      </c>
      <c r="N385" s="427">
        <v>45034</v>
      </c>
      <c r="O385" s="458">
        <f t="shared" si="15"/>
        <v>4</v>
      </c>
      <c r="P385" s="458">
        <f t="shared" si="16"/>
        <v>4</v>
      </c>
      <c r="Q385" s="96" t="str">
        <f t="shared" si="17"/>
        <v>Gastos_com_Pessoal</v>
      </c>
    </row>
    <row r="386" spans="1:17" ht="25.5" hidden="1" x14ac:dyDescent="0.2">
      <c r="A386" s="450">
        <v>2826</v>
      </c>
      <c r="B386" s="427">
        <v>45034</v>
      </c>
      <c r="C386" s="459">
        <v>45017</v>
      </c>
      <c r="D386" s="461" t="s">
        <v>176</v>
      </c>
      <c r="E386" s="455" t="s">
        <v>261</v>
      </c>
      <c r="F386" s="477">
        <v>257.37</v>
      </c>
      <c r="G386" s="461" t="s">
        <v>1207</v>
      </c>
      <c r="H386" s="461" t="s">
        <v>422</v>
      </c>
      <c r="I386" s="457" t="s">
        <v>2144</v>
      </c>
      <c r="J386" s="426" t="s">
        <v>953</v>
      </c>
      <c r="K386" s="425" t="s">
        <v>1188</v>
      </c>
      <c r="L386" s="426" t="s">
        <v>4137</v>
      </c>
      <c r="M386" s="426">
        <v>571785145</v>
      </c>
      <c r="N386" s="427">
        <v>45034</v>
      </c>
      <c r="O386" s="458">
        <f t="shared" si="15"/>
        <v>4</v>
      </c>
      <c r="P386" s="458">
        <f t="shared" si="16"/>
        <v>4</v>
      </c>
      <c r="Q386" s="96" t="str">
        <f t="shared" si="17"/>
        <v>Gastos_com_Pessoal</v>
      </c>
    </row>
    <row r="387" spans="1:17" ht="25.5" hidden="1" x14ac:dyDescent="0.2">
      <c r="A387" s="450">
        <v>2827</v>
      </c>
      <c r="B387" s="427">
        <v>45034</v>
      </c>
      <c r="C387" s="459">
        <v>45017</v>
      </c>
      <c r="D387" s="461" t="s">
        <v>176</v>
      </c>
      <c r="E387" s="455" t="s">
        <v>280</v>
      </c>
      <c r="F387" s="477">
        <v>257.37</v>
      </c>
      <c r="G387" s="461" t="s">
        <v>1209</v>
      </c>
      <c r="H387" s="461" t="s">
        <v>422</v>
      </c>
      <c r="I387" s="457" t="s">
        <v>2144</v>
      </c>
      <c r="J387" s="426" t="s">
        <v>953</v>
      </c>
      <c r="K387" s="425" t="s">
        <v>1188</v>
      </c>
      <c r="L387" s="426" t="s">
        <v>4137</v>
      </c>
      <c r="M387" s="426">
        <v>571785145</v>
      </c>
      <c r="N387" s="427">
        <v>45034</v>
      </c>
      <c r="O387" s="458">
        <f t="shared" si="15"/>
        <v>4</v>
      </c>
      <c r="P387" s="458">
        <f t="shared" si="16"/>
        <v>4</v>
      </c>
      <c r="Q387" s="96" t="str">
        <f t="shared" si="17"/>
        <v>Gastos_com_Pessoal</v>
      </c>
    </row>
    <row r="388" spans="1:17" ht="25.5" hidden="1" x14ac:dyDescent="0.2">
      <c r="A388" s="450">
        <v>2828</v>
      </c>
      <c r="B388" s="427">
        <v>45034</v>
      </c>
      <c r="C388" s="459">
        <v>45017</v>
      </c>
      <c r="D388" s="461" t="s">
        <v>176</v>
      </c>
      <c r="E388" s="455" t="s">
        <v>262</v>
      </c>
      <c r="F388" s="477">
        <v>85.79</v>
      </c>
      <c r="G388" s="461" t="s">
        <v>1210</v>
      </c>
      <c r="H388" s="461" t="s">
        <v>422</v>
      </c>
      <c r="I388" s="461" t="s">
        <v>2144</v>
      </c>
      <c r="J388" s="426" t="s">
        <v>953</v>
      </c>
      <c r="K388" s="426" t="s">
        <v>1188</v>
      </c>
      <c r="L388" s="426" t="s">
        <v>4137</v>
      </c>
      <c r="M388" s="426">
        <v>571785145</v>
      </c>
      <c r="N388" s="427">
        <v>45034</v>
      </c>
      <c r="O388" s="458">
        <f t="shared" si="15"/>
        <v>4</v>
      </c>
      <c r="P388" s="458">
        <f t="shared" si="16"/>
        <v>4</v>
      </c>
      <c r="Q388" s="96" t="str">
        <f t="shared" si="17"/>
        <v>Gastos_com_Pessoal</v>
      </c>
    </row>
    <row r="389" spans="1:17" ht="36" hidden="1" x14ac:dyDescent="0.2">
      <c r="A389" s="450">
        <v>2829</v>
      </c>
      <c r="B389" s="427">
        <v>45034</v>
      </c>
      <c r="C389" s="459">
        <v>45017</v>
      </c>
      <c r="D389" s="461" t="s">
        <v>176</v>
      </c>
      <c r="E389" s="455" t="s">
        <v>169</v>
      </c>
      <c r="F389" s="477">
        <v>490.41</v>
      </c>
      <c r="G389" s="461" t="s">
        <v>1211</v>
      </c>
      <c r="H389" s="461" t="s">
        <v>422</v>
      </c>
      <c r="I389" s="461" t="s">
        <v>2144</v>
      </c>
      <c r="J389" s="426" t="s">
        <v>953</v>
      </c>
      <c r="K389" s="426" t="s">
        <v>1188</v>
      </c>
      <c r="L389" s="426" t="s">
        <v>4137</v>
      </c>
      <c r="M389" s="426">
        <v>571785145</v>
      </c>
      <c r="N389" s="427">
        <v>45034</v>
      </c>
      <c r="O389" s="458">
        <f t="shared" ref="O389:O452" si="18">IF(B389=0,0,IF(YEAR(B389)=$P$1,MONTH(B389)-$O$1+1,(YEAR(B389)-$P$1)*12-$O$1+1+MONTH(B389)))</f>
        <v>4</v>
      </c>
      <c r="P389" s="458">
        <f t="shared" ref="P389:P452" si="19">IF(C389=0,0,IF(YEAR(C389)=$P$1,MONTH(C389)-$O$1+1,(YEAR(C389)-$P$1)*12-$O$1+1+MONTH(C389)))</f>
        <v>4</v>
      </c>
      <c r="Q389" s="96" t="str">
        <f t="shared" ref="Q389:Q452" si="20">SUBSTITUTE(D389," ","_")</f>
        <v>Gastos_com_Pessoal</v>
      </c>
    </row>
    <row r="390" spans="1:17" ht="25.5" hidden="1" x14ac:dyDescent="0.2">
      <c r="A390" s="450">
        <v>2830</v>
      </c>
      <c r="B390" s="427">
        <v>45034</v>
      </c>
      <c r="C390" s="459">
        <v>45017</v>
      </c>
      <c r="D390" s="461" t="s">
        <v>176</v>
      </c>
      <c r="E390" s="455" t="s">
        <v>261</v>
      </c>
      <c r="F390" s="477">
        <v>933.86</v>
      </c>
      <c r="G390" s="461" t="s">
        <v>1207</v>
      </c>
      <c r="H390" s="461" t="s">
        <v>1032</v>
      </c>
      <c r="I390" s="457" t="s">
        <v>4530</v>
      </c>
      <c r="J390" s="426" t="s">
        <v>762</v>
      </c>
      <c r="K390" s="425" t="s">
        <v>1188</v>
      </c>
      <c r="L390" s="426" t="s">
        <v>4137</v>
      </c>
      <c r="M390" s="426">
        <v>571785145</v>
      </c>
      <c r="N390" s="427">
        <v>45034</v>
      </c>
      <c r="O390" s="458">
        <f t="shared" si="18"/>
        <v>4</v>
      </c>
      <c r="P390" s="458">
        <f t="shared" si="19"/>
        <v>4</v>
      </c>
      <c r="Q390" s="96" t="str">
        <f t="shared" si="20"/>
        <v>Gastos_com_Pessoal</v>
      </c>
    </row>
    <row r="391" spans="1:17" ht="25.5" hidden="1" x14ac:dyDescent="0.2">
      <c r="A391" s="450">
        <v>2831</v>
      </c>
      <c r="B391" s="427">
        <v>45034</v>
      </c>
      <c r="C391" s="459">
        <v>45017</v>
      </c>
      <c r="D391" s="461" t="s">
        <v>176</v>
      </c>
      <c r="E391" s="455" t="s">
        <v>280</v>
      </c>
      <c r="F391" s="477">
        <v>2586.98</v>
      </c>
      <c r="G391" s="461" t="s">
        <v>1209</v>
      </c>
      <c r="H391" s="461" t="s">
        <v>1032</v>
      </c>
      <c r="I391" s="457" t="s">
        <v>4530</v>
      </c>
      <c r="J391" s="426" t="s">
        <v>762</v>
      </c>
      <c r="K391" s="425" t="s">
        <v>1188</v>
      </c>
      <c r="L391" s="426" t="s">
        <v>4137</v>
      </c>
      <c r="M391" s="426">
        <v>571785145</v>
      </c>
      <c r="N391" s="427">
        <v>45034</v>
      </c>
      <c r="O391" s="458">
        <f t="shared" si="18"/>
        <v>4</v>
      </c>
      <c r="P391" s="458">
        <f t="shared" si="19"/>
        <v>4</v>
      </c>
      <c r="Q391" s="96" t="str">
        <f t="shared" si="20"/>
        <v>Gastos_com_Pessoal</v>
      </c>
    </row>
    <row r="392" spans="1:17" ht="25.5" hidden="1" x14ac:dyDescent="0.2">
      <c r="A392" s="450">
        <v>2832</v>
      </c>
      <c r="B392" s="427">
        <v>45034</v>
      </c>
      <c r="C392" s="459">
        <v>45017</v>
      </c>
      <c r="D392" s="461" t="s">
        <v>176</v>
      </c>
      <c r="E392" s="455" t="s">
        <v>262</v>
      </c>
      <c r="F392" s="477">
        <v>862.32</v>
      </c>
      <c r="G392" s="461" t="s">
        <v>1210</v>
      </c>
      <c r="H392" s="461" t="s">
        <v>1032</v>
      </c>
      <c r="I392" s="461" t="s">
        <v>4530</v>
      </c>
      <c r="J392" s="426" t="s">
        <v>762</v>
      </c>
      <c r="K392" s="426" t="s">
        <v>1188</v>
      </c>
      <c r="L392" s="426" t="s">
        <v>4137</v>
      </c>
      <c r="M392" s="426">
        <v>571785145</v>
      </c>
      <c r="N392" s="427">
        <v>45034</v>
      </c>
      <c r="O392" s="458">
        <f t="shared" si="18"/>
        <v>4</v>
      </c>
      <c r="P392" s="458">
        <f t="shared" si="19"/>
        <v>4</v>
      </c>
      <c r="Q392" s="96" t="str">
        <f t="shared" si="20"/>
        <v>Gastos_com_Pessoal</v>
      </c>
    </row>
    <row r="393" spans="1:17" ht="36" hidden="1" x14ac:dyDescent="0.2">
      <c r="A393" s="450">
        <v>2833</v>
      </c>
      <c r="B393" s="427">
        <v>45034</v>
      </c>
      <c r="C393" s="459">
        <v>45017</v>
      </c>
      <c r="D393" s="461" t="s">
        <v>176</v>
      </c>
      <c r="E393" s="455" t="s">
        <v>169</v>
      </c>
      <c r="F393" s="477">
        <v>3248.76</v>
      </c>
      <c r="G393" s="461" t="s">
        <v>1211</v>
      </c>
      <c r="H393" s="461" t="s">
        <v>1032</v>
      </c>
      <c r="I393" s="461" t="s">
        <v>4530</v>
      </c>
      <c r="J393" s="426" t="s">
        <v>762</v>
      </c>
      <c r="K393" s="426" t="s">
        <v>1188</v>
      </c>
      <c r="L393" s="426" t="s">
        <v>4137</v>
      </c>
      <c r="M393" s="426">
        <v>571785145</v>
      </c>
      <c r="N393" s="427">
        <v>45034</v>
      </c>
      <c r="O393" s="458">
        <f t="shared" si="18"/>
        <v>4</v>
      </c>
      <c r="P393" s="458">
        <f t="shared" si="19"/>
        <v>4</v>
      </c>
      <c r="Q393" s="96" t="str">
        <f t="shared" si="20"/>
        <v>Gastos_com_Pessoal</v>
      </c>
    </row>
    <row r="394" spans="1:17" ht="25.5" hidden="1" x14ac:dyDescent="0.2">
      <c r="A394" s="450">
        <v>2834</v>
      </c>
      <c r="B394" s="427">
        <v>45034</v>
      </c>
      <c r="C394" s="459">
        <v>45017</v>
      </c>
      <c r="D394" s="461" t="s">
        <v>176</v>
      </c>
      <c r="E394" s="455" t="s">
        <v>261</v>
      </c>
      <c r="F394" s="477">
        <v>1264.74</v>
      </c>
      <c r="G394" s="461" t="s">
        <v>1207</v>
      </c>
      <c r="H394" s="461" t="s">
        <v>1032</v>
      </c>
      <c r="I394" s="457" t="s">
        <v>4531</v>
      </c>
      <c r="J394" s="426" t="s">
        <v>870</v>
      </c>
      <c r="K394" s="425" t="s">
        <v>1188</v>
      </c>
      <c r="L394" s="426" t="s">
        <v>4137</v>
      </c>
      <c r="M394" s="426">
        <v>571785145</v>
      </c>
      <c r="N394" s="427">
        <v>45034</v>
      </c>
      <c r="O394" s="458">
        <f t="shared" si="18"/>
        <v>4</v>
      </c>
      <c r="P394" s="458">
        <f t="shared" si="19"/>
        <v>4</v>
      </c>
      <c r="Q394" s="96" t="str">
        <f t="shared" si="20"/>
        <v>Gastos_com_Pessoal</v>
      </c>
    </row>
    <row r="395" spans="1:17" ht="25.5" hidden="1" x14ac:dyDescent="0.2">
      <c r="A395" s="450">
        <v>2835</v>
      </c>
      <c r="B395" s="427">
        <v>45034</v>
      </c>
      <c r="C395" s="459">
        <v>45017</v>
      </c>
      <c r="D395" s="461" t="s">
        <v>176</v>
      </c>
      <c r="E395" s="455" t="s">
        <v>280</v>
      </c>
      <c r="F395" s="477">
        <v>2023.58</v>
      </c>
      <c r="G395" s="461" t="s">
        <v>1209</v>
      </c>
      <c r="H395" s="461" t="s">
        <v>1032</v>
      </c>
      <c r="I395" s="457" t="s">
        <v>4531</v>
      </c>
      <c r="J395" s="426" t="s">
        <v>870</v>
      </c>
      <c r="K395" s="425" t="s">
        <v>1188</v>
      </c>
      <c r="L395" s="426" t="s">
        <v>4137</v>
      </c>
      <c r="M395" s="426">
        <v>571785145</v>
      </c>
      <c r="N395" s="427">
        <v>45034</v>
      </c>
      <c r="O395" s="458">
        <f t="shared" si="18"/>
        <v>4</v>
      </c>
      <c r="P395" s="458">
        <f t="shared" si="19"/>
        <v>4</v>
      </c>
      <c r="Q395" s="96" t="str">
        <f t="shared" si="20"/>
        <v>Gastos_com_Pessoal</v>
      </c>
    </row>
    <row r="396" spans="1:17" ht="25.5" hidden="1" x14ac:dyDescent="0.2">
      <c r="A396" s="450">
        <v>2836</v>
      </c>
      <c r="B396" s="427">
        <v>45034</v>
      </c>
      <c r="C396" s="459">
        <v>45017</v>
      </c>
      <c r="D396" s="461" t="s">
        <v>176</v>
      </c>
      <c r="E396" s="455" t="s">
        <v>262</v>
      </c>
      <c r="F396" s="477">
        <v>674.53</v>
      </c>
      <c r="G396" s="461" t="s">
        <v>1210</v>
      </c>
      <c r="H396" s="461" t="s">
        <v>1032</v>
      </c>
      <c r="I396" s="461" t="s">
        <v>4531</v>
      </c>
      <c r="J396" s="426" t="s">
        <v>870</v>
      </c>
      <c r="K396" s="426" t="s">
        <v>1188</v>
      </c>
      <c r="L396" s="426" t="s">
        <v>4137</v>
      </c>
      <c r="M396" s="426">
        <v>571785145</v>
      </c>
      <c r="N396" s="427">
        <v>45034</v>
      </c>
      <c r="O396" s="458">
        <f t="shared" si="18"/>
        <v>4</v>
      </c>
      <c r="P396" s="458">
        <f t="shared" si="19"/>
        <v>4</v>
      </c>
      <c r="Q396" s="96" t="str">
        <f t="shared" si="20"/>
        <v>Gastos_com_Pessoal</v>
      </c>
    </row>
    <row r="397" spans="1:17" ht="36" hidden="1" x14ac:dyDescent="0.2">
      <c r="A397" s="450">
        <v>2837</v>
      </c>
      <c r="B397" s="427">
        <v>45034</v>
      </c>
      <c r="C397" s="459">
        <v>45017</v>
      </c>
      <c r="D397" s="461" t="s">
        <v>176</v>
      </c>
      <c r="E397" s="455" t="s">
        <v>169</v>
      </c>
      <c r="F397" s="477">
        <v>4366.45</v>
      </c>
      <c r="G397" s="461" t="s">
        <v>1211</v>
      </c>
      <c r="H397" s="461" t="s">
        <v>1032</v>
      </c>
      <c r="I397" s="461" t="s">
        <v>4531</v>
      </c>
      <c r="J397" s="426" t="s">
        <v>870</v>
      </c>
      <c r="K397" s="426" t="s">
        <v>1188</v>
      </c>
      <c r="L397" s="426" t="s">
        <v>4137</v>
      </c>
      <c r="M397" s="426">
        <v>571785145</v>
      </c>
      <c r="N397" s="427">
        <v>45034</v>
      </c>
      <c r="O397" s="458">
        <f t="shared" si="18"/>
        <v>4</v>
      </c>
      <c r="P397" s="458">
        <f t="shared" si="19"/>
        <v>4</v>
      </c>
      <c r="Q397" s="96" t="str">
        <f t="shared" si="20"/>
        <v>Gastos_com_Pessoal</v>
      </c>
    </row>
    <row r="398" spans="1:17" ht="25.5" hidden="1" x14ac:dyDescent="0.2">
      <c r="A398" s="450">
        <v>2838</v>
      </c>
      <c r="B398" s="427">
        <v>45034</v>
      </c>
      <c r="C398" s="459">
        <v>45017</v>
      </c>
      <c r="D398" s="461" t="s">
        <v>176</v>
      </c>
      <c r="E398" s="455" t="s">
        <v>261</v>
      </c>
      <c r="F398" s="477">
        <v>577.46</v>
      </c>
      <c r="G398" s="461" t="s">
        <v>1207</v>
      </c>
      <c r="H398" s="461" t="s">
        <v>493</v>
      </c>
      <c r="I398" s="457" t="s">
        <v>2244</v>
      </c>
      <c r="J398" s="426" t="s">
        <v>964</v>
      </c>
      <c r="K398" s="425" t="s">
        <v>1188</v>
      </c>
      <c r="L398" s="426" t="s">
        <v>4137</v>
      </c>
      <c r="M398" s="426">
        <v>571785145</v>
      </c>
      <c r="N398" s="427">
        <v>45034</v>
      </c>
      <c r="O398" s="458">
        <f t="shared" si="18"/>
        <v>4</v>
      </c>
      <c r="P398" s="458">
        <f t="shared" si="19"/>
        <v>4</v>
      </c>
      <c r="Q398" s="96" t="str">
        <f t="shared" si="20"/>
        <v>Gastos_com_Pessoal</v>
      </c>
    </row>
    <row r="399" spans="1:17" ht="25.5" hidden="1" x14ac:dyDescent="0.2">
      <c r="A399" s="450">
        <v>2839</v>
      </c>
      <c r="B399" s="427">
        <v>45034</v>
      </c>
      <c r="C399" s="459">
        <v>45017</v>
      </c>
      <c r="D399" s="461" t="s">
        <v>176</v>
      </c>
      <c r="E399" s="455" t="s">
        <v>280</v>
      </c>
      <c r="F399" s="477">
        <v>346.47</v>
      </c>
      <c r="G399" s="461" t="s">
        <v>1209</v>
      </c>
      <c r="H399" s="461" t="s">
        <v>493</v>
      </c>
      <c r="I399" s="457" t="s">
        <v>2244</v>
      </c>
      <c r="J399" s="426" t="s">
        <v>964</v>
      </c>
      <c r="K399" s="425" t="s">
        <v>1188</v>
      </c>
      <c r="L399" s="426" t="s">
        <v>4137</v>
      </c>
      <c r="M399" s="426">
        <v>571785145</v>
      </c>
      <c r="N399" s="427">
        <v>45034</v>
      </c>
      <c r="O399" s="458">
        <f t="shared" si="18"/>
        <v>4</v>
      </c>
      <c r="P399" s="458">
        <f t="shared" si="19"/>
        <v>4</v>
      </c>
      <c r="Q399" s="96" t="str">
        <f t="shared" si="20"/>
        <v>Gastos_com_Pessoal</v>
      </c>
    </row>
    <row r="400" spans="1:17" ht="25.5" hidden="1" x14ac:dyDescent="0.2">
      <c r="A400" s="450">
        <v>2840</v>
      </c>
      <c r="B400" s="427">
        <v>45034</v>
      </c>
      <c r="C400" s="459">
        <v>45017</v>
      </c>
      <c r="D400" s="461" t="s">
        <v>176</v>
      </c>
      <c r="E400" s="455" t="s">
        <v>262</v>
      </c>
      <c r="F400" s="477">
        <v>115.49</v>
      </c>
      <c r="G400" s="455" t="s">
        <v>1210</v>
      </c>
      <c r="H400" s="461" t="s">
        <v>493</v>
      </c>
      <c r="I400" s="461" t="s">
        <v>2244</v>
      </c>
      <c r="J400" s="426" t="s">
        <v>964</v>
      </c>
      <c r="K400" s="425" t="s">
        <v>1188</v>
      </c>
      <c r="L400" s="426" t="s">
        <v>4137</v>
      </c>
      <c r="M400" s="426">
        <v>571785145</v>
      </c>
      <c r="N400" s="427">
        <v>45034</v>
      </c>
      <c r="O400" s="458">
        <f t="shared" si="18"/>
        <v>4</v>
      </c>
      <c r="P400" s="458">
        <f t="shared" si="19"/>
        <v>4</v>
      </c>
      <c r="Q400" s="96" t="str">
        <f t="shared" si="20"/>
        <v>Gastos_com_Pessoal</v>
      </c>
    </row>
    <row r="401" spans="1:17" ht="36" hidden="1" x14ac:dyDescent="0.2">
      <c r="A401" s="450">
        <v>2841</v>
      </c>
      <c r="B401" s="427">
        <v>45034</v>
      </c>
      <c r="C401" s="459">
        <v>45017</v>
      </c>
      <c r="D401" s="461" t="s">
        <v>176</v>
      </c>
      <c r="E401" s="455" t="s">
        <v>169</v>
      </c>
      <c r="F401" s="477">
        <v>1959.6</v>
      </c>
      <c r="G401" s="461" t="s">
        <v>1211</v>
      </c>
      <c r="H401" s="461" t="s">
        <v>493</v>
      </c>
      <c r="I401" s="461" t="s">
        <v>2244</v>
      </c>
      <c r="J401" s="426" t="s">
        <v>964</v>
      </c>
      <c r="K401" s="426" t="s">
        <v>1188</v>
      </c>
      <c r="L401" s="426" t="s">
        <v>4137</v>
      </c>
      <c r="M401" s="426">
        <v>571785145</v>
      </c>
      <c r="N401" s="427">
        <v>45034</v>
      </c>
      <c r="O401" s="458">
        <f t="shared" si="18"/>
        <v>4</v>
      </c>
      <c r="P401" s="458">
        <f t="shared" si="19"/>
        <v>4</v>
      </c>
      <c r="Q401" s="96" t="str">
        <f t="shared" si="20"/>
        <v>Gastos_com_Pessoal</v>
      </c>
    </row>
    <row r="402" spans="1:17" ht="25.5" hidden="1" x14ac:dyDescent="0.2">
      <c r="A402" s="450">
        <v>2842</v>
      </c>
      <c r="B402" s="427">
        <v>45034</v>
      </c>
      <c r="C402" s="459">
        <v>45017</v>
      </c>
      <c r="D402" s="461" t="s">
        <v>176</v>
      </c>
      <c r="E402" s="455" t="s">
        <v>10</v>
      </c>
      <c r="F402" s="477">
        <v>1689</v>
      </c>
      <c r="G402" s="455" t="s">
        <v>4306</v>
      </c>
      <c r="H402" s="461" t="s">
        <v>422</v>
      </c>
      <c r="I402" s="461" t="s">
        <v>2862</v>
      </c>
      <c r="J402" s="426" t="s">
        <v>2863</v>
      </c>
      <c r="K402" s="426" t="s">
        <v>1307</v>
      </c>
      <c r="L402" s="426" t="s">
        <v>1218</v>
      </c>
      <c r="M402" s="426" t="s">
        <v>4532</v>
      </c>
      <c r="N402" s="427">
        <v>45034</v>
      </c>
      <c r="O402" s="458">
        <f t="shared" si="18"/>
        <v>4</v>
      </c>
      <c r="P402" s="458">
        <f t="shared" si="19"/>
        <v>4</v>
      </c>
      <c r="Q402" s="96" t="str">
        <f t="shared" si="20"/>
        <v>Gastos_com_Pessoal</v>
      </c>
    </row>
    <row r="403" spans="1:17" ht="25.5" hidden="1" x14ac:dyDescent="0.2">
      <c r="A403" s="450">
        <v>2843</v>
      </c>
      <c r="B403" s="427">
        <v>45035</v>
      </c>
      <c r="C403" s="459">
        <v>45017</v>
      </c>
      <c r="D403" s="461" t="s">
        <v>176</v>
      </c>
      <c r="E403" s="455" t="s">
        <v>55</v>
      </c>
      <c r="F403" s="477">
        <v>21498.240000000002</v>
      </c>
      <c r="G403" s="461" t="s">
        <v>6638</v>
      </c>
      <c r="H403" s="461" t="s">
        <v>303</v>
      </c>
      <c r="I403" s="461" t="s">
        <v>4533</v>
      </c>
      <c r="J403" s="426" t="s">
        <v>1849</v>
      </c>
      <c r="K403" s="426" t="s">
        <v>1157</v>
      </c>
      <c r="L403" s="426" t="s">
        <v>32</v>
      </c>
      <c r="M403" s="426">
        <v>350851</v>
      </c>
      <c r="N403" s="427">
        <v>45020</v>
      </c>
      <c r="O403" s="458">
        <f t="shared" si="18"/>
        <v>4</v>
      </c>
      <c r="P403" s="458">
        <f t="shared" si="19"/>
        <v>4</v>
      </c>
      <c r="Q403" s="96" t="str">
        <f t="shared" si="20"/>
        <v>Gastos_com_Pessoal</v>
      </c>
    </row>
    <row r="404" spans="1:17" hidden="1" x14ac:dyDescent="0.2">
      <c r="A404" s="450">
        <v>2844</v>
      </c>
      <c r="B404" s="427">
        <v>45035</v>
      </c>
      <c r="C404" s="459">
        <v>44986</v>
      </c>
      <c r="D404" s="461" t="s">
        <v>264</v>
      </c>
      <c r="E404" s="455" t="s">
        <v>160</v>
      </c>
      <c r="F404" s="477">
        <v>161.06</v>
      </c>
      <c r="G404" s="461" t="s">
        <v>160</v>
      </c>
      <c r="H404" s="461" t="s">
        <v>423</v>
      </c>
      <c r="I404" s="461" t="s">
        <v>4534</v>
      </c>
      <c r="J404" s="461" t="s">
        <v>2784</v>
      </c>
      <c r="K404" s="426" t="s">
        <v>1157</v>
      </c>
      <c r="L404" s="426" t="s">
        <v>1158</v>
      </c>
      <c r="M404" s="426" t="s">
        <v>4535</v>
      </c>
      <c r="N404" s="427">
        <v>45035</v>
      </c>
      <c r="O404" s="458">
        <f t="shared" si="18"/>
        <v>4</v>
      </c>
      <c r="P404" s="458">
        <f t="shared" si="19"/>
        <v>3</v>
      </c>
      <c r="Q404" s="96" t="str">
        <f t="shared" si="20"/>
        <v>Gastos_Gerais</v>
      </c>
    </row>
    <row r="405" spans="1:17" ht="24" hidden="1" x14ac:dyDescent="0.2">
      <c r="A405" s="450">
        <v>2845</v>
      </c>
      <c r="B405" s="427">
        <v>45035</v>
      </c>
      <c r="C405" s="459">
        <v>45017</v>
      </c>
      <c r="D405" s="461" t="s">
        <v>264</v>
      </c>
      <c r="E405" s="455" t="s">
        <v>138</v>
      </c>
      <c r="F405" s="477">
        <v>1999.27</v>
      </c>
      <c r="G405" s="455" t="s">
        <v>138</v>
      </c>
      <c r="H405" s="461" t="s">
        <v>423</v>
      </c>
      <c r="I405" s="461" t="s">
        <v>4207</v>
      </c>
      <c r="J405" s="426" t="s">
        <v>1238</v>
      </c>
      <c r="K405" s="426" t="s">
        <v>1157</v>
      </c>
      <c r="L405" s="426" t="s">
        <v>32</v>
      </c>
      <c r="M405" s="426">
        <v>6513</v>
      </c>
      <c r="N405" s="427">
        <v>45022</v>
      </c>
      <c r="O405" s="458">
        <f t="shared" si="18"/>
        <v>4</v>
      </c>
      <c r="P405" s="458">
        <f t="shared" si="19"/>
        <v>4</v>
      </c>
      <c r="Q405" s="96" t="str">
        <f t="shared" si="20"/>
        <v>Gastos_Gerais</v>
      </c>
    </row>
    <row r="406" spans="1:17" ht="36" hidden="1" x14ac:dyDescent="0.2">
      <c r="A406" s="450">
        <v>2846</v>
      </c>
      <c r="B406" s="427">
        <v>45035</v>
      </c>
      <c r="C406" s="459">
        <v>44986</v>
      </c>
      <c r="D406" s="461" t="s">
        <v>264</v>
      </c>
      <c r="E406" s="455" t="s">
        <v>408</v>
      </c>
      <c r="F406" s="477">
        <v>161.5</v>
      </c>
      <c r="G406" s="461" t="s">
        <v>3572</v>
      </c>
      <c r="H406" s="461" t="s">
        <v>414</v>
      </c>
      <c r="I406" s="461" t="s">
        <v>1820</v>
      </c>
      <c r="J406" s="426" t="s">
        <v>1821</v>
      </c>
      <c r="K406" s="426" t="s">
        <v>1157</v>
      </c>
      <c r="L406" s="426" t="s">
        <v>32</v>
      </c>
      <c r="M406" s="426">
        <v>3090</v>
      </c>
      <c r="N406" s="427">
        <v>45030</v>
      </c>
      <c r="O406" s="458">
        <f t="shared" si="18"/>
        <v>4</v>
      </c>
      <c r="P406" s="458">
        <f t="shared" si="19"/>
        <v>3</v>
      </c>
      <c r="Q406" s="96" t="str">
        <f t="shared" si="20"/>
        <v>Gastos_Gerais</v>
      </c>
    </row>
    <row r="407" spans="1:17" ht="24" hidden="1" x14ac:dyDescent="0.2">
      <c r="A407" s="450">
        <v>2847</v>
      </c>
      <c r="B407" s="427">
        <v>45035</v>
      </c>
      <c r="C407" s="459">
        <v>44986</v>
      </c>
      <c r="D407" s="461" t="s">
        <v>264</v>
      </c>
      <c r="E407" s="455" t="s">
        <v>410</v>
      </c>
      <c r="F407" s="477">
        <v>1453.5</v>
      </c>
      <c r="G407" s="461" t="s">
        <v>1541</v>
      </c>
      <c r="H407" s="461" t="s">
        <v>419</v>
      </c>
      <c r="I407" s="461" t="s">
        <v>1820</v>
      </c>
      <c r="J407" s="426" t="s">
        <v>1821</v>
      </c>
      <c r="K407" s="426" t="s">
        <v>1157</v>
      </c>
      <c r="L407" s="426" t="s">
        <v>32</v>
      </c>
      <c r="M407" s="426">
        <v>2995</v>
      </c>
      <c r="N407" s="427">
        <v>45020</v>
      </c>
      <c r="O407" s="458">
        <f t="shared" si="18"/>
        <v>4</v>
      </c>
      <c r="P407" s="458">
        <f t="shared" si="19"/>
        <v>3</v>
      </c>
      <c r="Q407" s="96" t="str">
        <f t="shared" si="20"/>
        <v>Gastos_Gerais</v>
      </c>
    </row>
    <row r="408" spans="1:17" hidden="1" x14ac:dyDescent="0.2">
      <c r="A408" s="450">
        <v>2848</v>
      </c>
      <c r="B408" s="427">
        <v>45035</v>
      </c>
      <c r="C408" s="459">
        <v>44986</v>
      </c>
      <c r="D408" s="461" t="s">
        <v>264</v>
      </c>
      <c r="E408" s="455" t="s">
        <v>160</v>
      </c>
      <c r="F408" s="477">
        <v>106.03</v>
      </c>
      <c r="G408" s="461" t="s">
        <v>160</v>
      </c>
      <c r="H408" s="461" t="s">
        <v>493</v>
      </c>
      <c r="I408" s="461" t="s">
        <v>4534</v>
      </c>
      <c r="J408" s="461" t="s">
        <v>2784</v>
      </c>
      <c r="K408" s="426" t="s">
        <v>1157</v>
      </c>
      <c r="L408" s="426" t="s">
        <v>1158</v>
      </c>
      <c r="M408" s="426" t="s">
        <v>4536</v>
      </c>
      <c r="N408" s="427">
        <v>45035</v>
      </c>
      <c r="O408" s="458">
        <f t="shared" si="18"/>
        <v>4</v>
      </c>
      <c r="P408" s="458">
        <f t="shared" si="19"/>
        <v>3</v>
      </c>
      <c r="Q408" s="96" t="str">
        <f t="shared" si="20"/>
        <v>Gastos_Gerais</v>
      </c>
    </row>
    <row r="409" spans="1:17" ht="36" hidden="1" x14ac:dyDescent="0.2">
      <c r="A409" s="450">
        <v>2849</v>
      </c>
      <c r="B409" s="427">
        <v>45035</v>
      </c>
      <c r="C409" s="459">
        <v>44986</v>
      </c>
      <c r="D409" s="461" t="s">
        <v>264</v>
      </c>
      <c r="E409" s="455" t="s">
        <v>408</v>
      </c>
      <c r="F409" s="477">
        <v>161.5</v>
      </c>
      <c r="G409" s="461" t="s">
        <v>3572</v>
      </c>
      <c r="H409" s="461" t="s">
        <v>493</v>
      </c>
      <c r="I409" s="461" t="s">
        <v>1820</v>
      </c>
      <c r="J409" s="426" t="s">
        <v>1821</v>
      </c>
      <c r="K409" s="426" t="s">
        <v>1157</v>
      </c>
      <c r="L409" s="426" t="s">
        <v>32</v>
      </c>
      <c r="M409" s="426">
        <v>3091</v>
      </c>
      <c r="N409" s="427">
        <v>45030</v>
      </c>
      <c r="O409" s="458">
        <f t="shared" si="18"/>
        <v>4</v>
      </c>
      <c r="P409" s="458">
        <f t="shared" si="19"/>
        <v>3</v>
      </c>
      <c r="Q409" s="96" t="str">
        <f t="shared" si="20"/>
        <v>Gastos_Gerais</v>
      </c>
    </row>
    <row r="410" spans="1:17" ht="36" hidden="1" x14ac:dyDescent="0.2">
      <c r="A410" s="450">
        <v>2850</v>
      </c>
      <c r="B410" s="427">
        <v>45035</v>
      </c>
      <c r="C410" s="459">
        <v>44986</v>
      </c>
      <c r="D410" s="461" t="s">
        <v>264</v>
      </c>
      <c r="E410" s="455" t="s">
        <v>408</v>
      </c>
      <c r="F410" s="477">
        <v>161.5</v>
      </c>
      <c r="G410" s="461" t="s">
        <v>3572</v>
      </c>
      <c r="H410" s="461" t="s">
        <v>421</v>
      </c>
      <c r="I410" s="461" t="s">
        <v>1820</v>
      </c>
      <c r="J410" s="426" t="s">
        <v>1821</v>
      </c>
      <c r="K410" s="426" t="s">
        <v>1157</v>
      </c>
      <c r="L410" s="426" t="s">
        <v>32</v>
      </c>
      <c r="M410" s="426">
        <v>3089</v>
      </c>
      <c r="N410" s="427">
        <v>45030</v>
      </c>
      <c r="O410" s="458">
        <f t="shared" si="18"/>
        <v>4</v>
      </c>
      <c r="P410" s="458">
        <f t="shared" si="19"/>
        <v>3</v>
      </c>
      <c r="Q410" s="96" t="str">
        <f t="shared" si="20"/>
        <v>Gastos_Gerais</v>
      </c>
    </row>
    <row r="411" spans="1:17" ht="24" hidden="1" x14ac:dyDescent="0.2">
      <c r="A411" s="450">
        <v>2851</v>
      </c>
      <c r="B411" s="427">
        <v>45035</v>
      </c>
      <c r="C411" s="459">
        <v>44986</v>
      </c>
      <c r="D411" s="461" t="s">
        <v>264</v>
      </c>
      <c r="E411" s="455" t="s">
        <v>410</v>
      </c>
      <c r="F411" s="477">
        <v>1415.5</v>
      </c>
      <c r="G411" s="461" t="s">
        <v>1541</v>
      </c>
      <c r="H411" s="461" t="s">
        <v>493</v>
      </c>
      <c r="I411" s="461" t="s">
        <v>1820</v>
      </c>
      <c r="J411" s="426" t="s">
        <v>1821</v>
      </c>
      <c r="K411" s="426" t="s">
        <v>1157</v>
      </c>
      <c r="L411" s="426" t="s">
        <v>32</v>
      </c>
      <c r="M411" s="426">
        <v>2997</v>
      </c>
      <c r="N411" s="427">
        <v>45020</v>
      </c>
      <c r="O411" s="458">
        <f t="shared" si="18"/>
        <v>4</v>
      </c>
      <c r="P411" s="458">
        <f t="shared" si="19"/>
        <v>3</v>
      </c>
      <c r="Q411" s="96" t="str">
        <f t="shared" si="20"/>
        <v>Gastos_Gerais</v>
      </c>
    </row>
    <row r="412" spans="1:17" hidden="1" x14ac:dyDescent="0.2">
      <c r="A412" s="450">
        <v>2852</v>
      </c>
      <c r="B412" s="427">
        <v>45035</v>
      </c>
      <c r="C412" s="459">
        <v>45017</v>
      </c>
      <c r="D412" s="461" t="s">
        <v>264</v>
      </c>
      <c r="E412" s="455" t="s">
        <v>96</v>
      </c>
      <c r="F412" s="477">
        <v>2311</v>
      </c>
      <c r="G412" s="461" t="s">
        <v>6603</v>
      </c>
      <c r="H412" s="461" t="s">
        <v>418</v>
      </c>
      <c r="I412" s="461" t="s">
        <v>4537</v>
      </c>
      <c r="J412" s="426" t="s">
        <v>4538</v>
      </c>
      <c r="K412" s="426" t="s">
        <v>1157</v>
      </c>
      <c r="L412" s="426" t="s">
        <v>32</v>
      </c>
      <c r="M412" s="426">
        <v>2378</v>
      </c>
      <c r="N412" s="427">
        <v>45029</v>
      </c>
      <c r="O412" s="458">
        <f t="shared" si="18"/>
        <v>4</v>
      </c>
      <c r="P412" s="458">
        <f t="shared" si="19"/>
        <v>4</v>
      </c>
      <c r="Q412" s="96" t="str">
        <f t="shared" si="20"/>
        <v>Gastos_Gerais</v>
      </c>
    </row>
    <row r="413" spans="1:17" ht="24" hidden="1" x14ac:dyDescent="0.2">
      <c r="A413" s="450">
        <v>2853</v>
      </c>
      <c r="B413" s="354">
        <v>45035</v>
      </c>
      <c r="C413" s="597">
        <v>44986</v>
      </c>
      <c r="D413" s="569" t="s">
        <v>264</v>
      </c>
      <c r="E413" s="455" t="s">
        <v>410</v>
      </c>
      <c r="F413" s="570">
        <v>1415.5</v>
      </c>
      <c r="G413" s="569" t="s">
        <v>1541</v>
      </c>
      <c r="H413" s="569" t="s">
        <v>423</v>
      </c>
      <c r="I413" s="569" t="s">
        <v>1820</v>
      </c>
      <c r="J413" s="571" t="s">
        <v>1821</v>
      </c>
      <c r="K413" s="572" t="s">
        <v>1157</v>
      </c>
      <c r="L413" s="571" t="s">
        <v>32</v>
      </c>
      <c r="M413" s="571">
        <v>2999</v>
      </c>
      <c r="N413" s="585">
        <v>45020</v>
      </c>
      <c r="O413" s="458">
        <f t="shared" si="18"/>
        <v>4</v>
      </c>
      <c r="P413" s="458">
        <f t="shared" si="19"/>
        <v>3</v>
      </c>
      <c r="Q413" s="96" t="str">
        <f t="shared" si="20"/>
        <v>Gastos_Gerais</v>
      </c>
    </row>
    <row r="414" spans="1:17" ht="24" hidden="1" x14ac:dyDescent="0.2">
      <c r="A414" s="450">
        <v>2854</v>
      </c>
      <c r="B414" s="427">
        <v>45035</v>
      </c>
      <c r="C414" s="459">
        <v>44986</v>
      </c>
      <c r="D414" s="461" t="s">
        <v>264</v>
      </c>
      <c r="E414" s="455" t="s">
        <v>410</v>
      </c>
      <c r="F414" s="477">
        <v>1510.5</v>
      </c>
      <c r="G414" s="461" t="s">
        <v>1541</v>
      </c>
      <c r="H414" s="461" t="s">
        <v>414</v>
      </c>
      <c r="I414" s="461" t="s">
        <v>1820</v>
      </c>
      <c r="J414" s="426" t="s">
        <v>1821</v>
      </c>
      <c r="K414" s="426" t="s">
        <v>1157</v>
      </c>
      <c r="L414" s="426" t="s">
        <v>32</v>
      </c>
      <c r="M414" s="426">
        <v>2998</v>
      </c>
      <c r="N414" s="427">
        <v>45020</v>
      </c>
      <c r="O414" s="458">
        <f t="shared" si="18"/>
        <v>4</v>
      </c>
      <c r="P414" s="458">
        <f t="shared" si="19"/>
        <v>3</v>
      </c>
      <c r="Q414" s="96" t="str">
        <f t="shared" si="20"/>
        <v>Gastos_Gerais</v>
      </c>
    </row>
    <row r="415" spans="1:17" ht="24" hidden="1" x14ac:dyDescent="0.2">
      <c r="A415" s="450">
        <v>2855</v>
      </c>
      <c r="B415" s="427">
        <v>45035</v>
      </c>
      <c r="C415" s="459">
        <v>45017</v>
      </c>
      <c r="D415" s="461" t="s">
        <v>264</v>
      </c>
      <c r="E415" s="455" t="s">
        <v>404</v>
      </c>
      <c r="F415" s="477">
        <v>296.2</v>
      </c>
      <c r="G415" s="461" t="s">
        <v>4539</v>
      </c>
      <c r="H415" s="461" t="s">
        <v>419</v>
      </c>
      <c r="I415" s="461" t="s">
        <v>4398</v>
      </c>
      <c r="J415" s="426" t="s">
        <v>4399</v>
      </c>
      <c r="K415" s="426" t="s">
        <v>1157</v>
      </c>
      <c r="L415" s="426" t="s">
        <v>32</v>
      </c>
      <c r="M415" s="426">
        <v>18909</v>
      </c>
      <c r="N415" s="427">
        <v>45033</v>
      </c>
      <c r="O415" s="458">
        <f t="shared" si="18"/>
        <v>4</v>
      </c>
      <c r="P415" s="458">
        <f t="shared" si="19"/>
        <v>4</v>
      </c>
      <c r="Q415" s="96" t="str">
        <f t="shared" si="20"/>
        <v>Gastos_Gerais</v>
      </c>
    </row>
    <row r="416" spans="1:17" ht="24" hidden="1" x14ac:dyDescent="0.2">
      <c r="A416" s="450">
        <v>2856</v>
      </c>
      <c r="B416" s="427">
        <v>45035</v>
      </c>
      <c r="C416" s="459">
        <v>45017</v>
      </c>
      <c r="D416" s="461" t="s">
        <v>264</v>
      </c>
      <c r="E416" s="455" t="s">
        <v>138</v>
      </c>
      <c r="F416" s="477">
        <v>1941.48</v>
      </c>
      <c r="G416" s="455" t="s">
        <v>138</v>
      </c>
      <c r="H416" s="461" t="s">
        <v>493</v>
      </c>
      <c r="I416" s="461" t="s">
        <v>4207</v>
      </c>
      <c r="J416" s="426" t="s">
        <v>1238</v>
      </c>
      <c r="K416" s="426" t="s">
        <v>1157</v>
      </c>
      <c r="L416" s="426" t="s">
        <v>32</v>
      </c>
      <c r="M416" s="426">
        <v>6512</v>
      </c>
      <c r="N416" s="427">
        <v>45022</v>
      </c>
      <c r="O416" s="458">
        <f t="shared" si="18"/>
        <v>4</v>
      </c>
      <c r="P416" s="458">
        <f t="shared" si="19"/>
        <v>4</v>
      </c>
      <c r="Q416" s="96" t="str">
        <f t="shared" si="20"/>
        <v>Gastos_Gerais</v>
      </c>
    </row>
    <row r="417" spans="1:17" hidden="1" x14ac:dyDescent="0.2">
      <c r="A417" s="450">
        <v>2857</v>
      </c>
      <c r="B417" s="427">
        <v>45035</v>
      </c>
      <c r="C417" s="459">
        <v>44986</v>
      </c>
      <c r="D417" s="461" t="s">
        <v>264</v>
      </c>
      <c r="E417" s="455" t="s">
        <v>160</v>
      </c>
      <c r="F417" s="477">
        <v>106.03</v>
      </c>
      <c r="G417" s="461" t="s">
        <v>160</v>
      </c>
      <c r="H417" s="461" t="s">
        <v>418</v>
      </c>
      <c r="I417" s="461" t="s">
        <v>2646</v>
      </c>
      <c r="J417" s="461" t="s">
        <v>4540</v>
      </c>
      <c r="K417" s="426" t="s">
        <v>1157</v>
      </c>
      <c r="L417" s="426" t="s">
        <v>1158</v>
      </c>
      <c r="M417" s="426" t="s">
        <v>4541</v>
      </c>
      <c r="N417" s="427">
        <v>45035</v>
      </c>
      <c r="O417" s="458">
        <f t="shared" si="18"/>
        <v>4</v>
      </c>
      <c r="P417" s="458">
        <f t="shared" si="19"/>
        <v>3</v>
      </c>
      <c r="Q417" s="96" t="str">
        <f t="shared" si="20"/>
        <v>Gastos_Gerais</v>
      </c>
    </row>
    <row r="418" spans="1:17" ht="24" hidden="1" x14ac:dyDescent="0.2">
      <c r="A418" s="450">
        <v>2858</v>
      </c>
      <c r="B418" s="427">
        <v>45035</v>
      </c>
      <c r="C418" s="459">
        <v>44986</v>
      </c>
      <c r="D418" s="461" t="s">
        <v>264</v>
      </c>
      <c r="E418" s="455" t="s">
        <v>177</v>
      </c>
      <c r="F418" s="477">
        <v>761.76</v>
      </c>
      <c r="G418" s="461" t="s">
        <v>1729</v>
      </c>
      <c r="H418" s="461" t="s">
        <v>493</v>
      </c>
      <c r="I418" s="461" t="s">
        <v>2646</v>
      </c>
      <c r="J418" s="426" t="s">
        <v>1166</v>
      </c>
      <c r="K418" s="426" t="s">
        <v>1157</v>
      </c>
      <c r="L418" s="426" t="s">
        <v>1158</v>
      </c>
      <c r="M418" s="426" t="s">
        <v>4542</v>
      </c>
      <c r="N418" s="427">
        <v>45035</v>
      </c>
      <c r="O418" s="458">
        <f t="shared" si="18"/>
        <v>4</v>
      </c>
      <c r="P418" s="458">
        <f t="shared" si="19"/>
        <v>3</v>
      </c>
      <c r="Q418" s="96" t="str">
        <f t="shared" si="20"/>
        <v>Gastos_Gerais</v>
      </c>
    </row>
    <row r="419" spans="1:17" hidden="1" x14ac:dyDescent="0.2">
      <c r="A419" s="450">
        <v>2859</v>
      </c>
      <c r="B419" s="427">
        <v>45035</v>
      </c>
      <c r="C419" s="459">
        <v>44986</v>
      </c>
      <c r="D419" s="461" t="s">
        <v>264</v>
      </c>
      <c r="E419" s="455" t="s">
        <v>160</v>
      </c>
      <c r="F419" s="477">
        <v>199.99</v>
      </c>
      <c r="G419" s="461" t="s">
        <v>160</v>
      </c>
      <c r="H419" s="461" t="s">
        <v>414</v>
      </c>
      <c r="I419" s="461" t="s">
        <v>6089</v>
      </c>
      <c r="J419" s="461" t="s">
        <v>2784</v>
      </c>
      <c r="K419" s="426" t="s">
        <v>1157</v>
      </c>
      <c r="L419" s="426" t="s">
        <v>1158</v>
      </c>
      <c r="M419" s="426" t="s">
        <v>4543</v>
      </c>
      <c r="N419" s="427">
        <v>45035</v>
      </c>
      <c r="O419" s="458">
        <f t="shared" si="18"/>
        <v>4</v>
      </c>
      <c r="P419" s="458">
        <f t="shared" si="19"/>
        <v>3</v>
      </c>
      <c r="Q419" s="96" t="str">
        <f t="shared" si="20"/>
        <v>Gastos_Gerais</v>
      </c>
    </row>
    <row r="420" spans="1:17" ht="24" hidden="1" x14ac:dyDescent="0.2">
      <c r="A420" s="450">
        <v>2860</v>
      </c>
      <c r="B420" s="427">
        <v>45035</v>
      </c>
      <c r="C420" s="459">
        <v>45017</v>
      </c>
      <c r="D420" s="461" t="s">
        <v>264</v>
      </c>
      <c r="E420" s="455" t="s">
        <v>206</v>
      </c>
      <c r="F420" s="477">
        <v>150</v>
      </c>
      <c r="G420" s="461" t="s">
        <v>4544</v>
      </c>
      <c r="H420" s="461" t="s">
        <v>417</v>
      </c>
      <c r="I420" s="461" t="s">
        <v>4545</v>
      </c>
      <c r="J420" s="426" t="s">
        <v>1810</v>
      </c>
      <c r="K420" s="426" t="s">
        <v>1157</v>
      </c>
      <c r="L420" s="426" t="s">
        <v>1157</v>
      </c>
      <c r="M420" s="426">
        <v>553119</v>
      </c>
      <c r="N420" s="427">
        <v>45035</v>
      </c>
      <c r="O420" s="458">
        <f t="shared" si="18"/>
        <v>4</v>
      </c>
      <c r="P420" s="458">
        <f t="shared" si="19"/>
        <v>4</v>
      </c>
      <c r="Q420" s="96" t="str">
        <f t="shared" si="20"/>
        <v>Gastos_Gerais</v>
      </c>
    </row>
    <row r="421" spans="1:17" hidden="1" x14ac:dyDescent="0.2">
      <c r="A421" s="450">
        <v>2861</v>
      </c>
      <c r="B421" s="427">
        <v>45035</v>
      </c>
      <c r="C421" s="459">
        <v>44986</v>
      </c>
      <c r="D421" s="461" t="s">
        <v>264</v>
      </c>
      <c r="E421" s="455" t="s">
        <v>160</v>
      </c>
      <c r="F421" s="477">
        <v>160.24</v>
      </c>
      <c r="G421" s="461" t="s">
        <v>160</v>
      </c>
      <c r="H421" s="461" t="s">
        <v>416</v>
      </c>
      <c r="I421" s="461" t="s">
        <v>4534</v>
      </c>
      <c r="J421" s="461" t="s">
        <v>2784</v>
      </c>
      <c r="K421" s="426" t="s">
        <v>1157</v>
      </c>
      <c r="L421" s="426" t="s">
        <v>1158</v>
      </c>
      <c r="M421" s="426" t="s">
        <v>4546</v>
      </c>
      <c r="N421" s="427">
        <v>45035</v>
      </c>
      <c r="O421" s="458">
        <f t="shared" si="18"/>
        <v>4</v>
      </c>
      <c r="P421" s="458">
        <f t="shared" si="19"/>
        <v>3</v>
      </c>
      <c r="Q421" s="96" t="str">
        <f t="shared" si="20"/>
        <v>Gastos_Gerais</v>
      </c>
    </row>
    <row r="422" spans="1:17" hidden="1" x14ac:dyDescent="0.2">
      <c r="A422" s="450">
        <v>2862</v>
      </c>
      <c r="B422" s="427">
        <v>45035</v>
      </c>
      <c r="C422" s="459">
        <v>45017</v>
      </c>
      <c r="D422" s="461" t="s">
        <v>264</v>
      </c>
      <c r="E422" s="455" t="s">
        <v>208</v>
      </c>
      <c r="F422" s="477">
        <v>76</v>
      </c>
      <c r="G422" s="461" t="s">
        <v>4188</v>
      </c>
      <c r="H422" s="461" t="s">
        <v>421</v>
      </c>
      <c r="I422" s="461" t="s">
        <v>1851</v>
      </c>
      <c r="J422" s="426" t="s">
        <v>1852</v>
      </c>
      <c r="K422" s="426" t="s">
        <v>1157</v>
      </c>
      <c r="L422" s="426" t="s">
        <v>32</v>
      </c>
      <c r="M422" s="426">
        <v>202360</v>
      </c>
      <c r="N422" s="427">
        <v>45019</v>
      </c>
      <c r="O422" s="458">
        <f t="shared" si="18"/>
        <v>4</v>
      </c>
      <c r="P422" s="458">
        <f t="shared" si="19"/>
        <v>4</v>
      </c>
      <c r="Q422" s="96" t="str">
        <f t="shared" si="20"/>
        <v>Gastos_Gerais</v>
      </c>
    </row>
    <row r="423" spans="1:17" ht="48" hidden="1" x14ac:dyDescent="0.2">
      <c r="A423" s="450">
        <v>2863</v>
      </c>
      <c r="B423" s="427">
        <v>45035</v>
      </c>
      <c r="C423" s="459">
        <v>44986</v>
      </c>
      <c r="D423" s="461" t="s">
        <v>264</v>
      </c>
      <c r="E423" s="455" t="s">
        <v>82</v>
      </c>
      <c r="F423" s="477">
        <v>3577.66</v>
      </c>
      <c r="G423" s="455" t="s">
        <v>1154</v>
      </c>
      <c r="H423" s="461" t="s">
        <v>420</v>
      </c>
      <c r="I423" s="461" t="s">
        <v>4547</v>
      </c>
      <c r="J423" s="426" t="s">
        <v>4548</v>
      </c>
      <c r="K423" s="426" t="s">
        <v>1157</v>
      </c>
      <c r="L423" s="426" t="s">
        <v>1158</v>
      </c>
      <c r="M423" s="426">
        <v>524895</v>
      </c>
      <c r="N423" s="427">
        <v>45035</v>
      </c>
      <c r="O423" s="458">
        <f t="shared" si="18"/>
        <v>4</v>
      </c>
      <c r="P423" s="458">
        <f t="shared" si="19"/>
        <v>3</v>
      </c>
      <c r="Q423" s="96" t="str">
        <f t="shared" si="20"/>
        <v>Gastos_Gerais</v>
      </c>
    </row>
    <row r="424" spans="1:17" ht="36" hidden="1" x14ac:dyDescent="0.2">
      <c r="A424" s="450">
        <v>2864</v>
      </c>
      <c r="B424" s="427">
        <v>45035</v>
      </c>
      <c r="C424" s="459">
        <v>45017</v>
      </c>
      <c r="D424" s="461" t="s">
        <v>264</v>
      </c>
      <c r="E424" s="455" t="s">
        <v>293</v>
      </c>
      <c r="F424" s="477">
        <v>556</v>
      </c>
      <c r="G424" s="461" t="s">
        <v>4549</v>
      </c>
      <c r="H424" s="461" t="s">
        <v>302</v>
      </c>
      <c r="I424" s="461" t="s">
        <v>1495</v>
      </c>
      <c r="J424" s="426" t="s">
        <v>1496</v>
      </c>
      <c r="K424" s="426" t="s">
        <v>1157</v>
      </c>
      <c r="L424" s="426" t="s">
        <v>32</v>
      </c>
      <c r="M424" s="426">
        <v>20231548</v>
      </c>
      <c r="N424" s="427">
        <v>45034</v>
      </c>
      <c r="O424" s="458">
        <f t="shared" si="18"/>
        <v>4</v>
      </c>
      <c r="P424" s="458">
        <f t="shared" si="19"/>
        <v>4</v>
      </c>
      <c r="Q424" s="96" t="str">
        <f t="shared" si="20"/>
        <v>Gastos_Gerais</v>
      </c>
    </row>
    <row r="425" spans="1:17" hidden="1" x14ac:dyDescent="0.2">
      <c r="A425" s="450">
        <v>2865</v>
      </c>
      <c r="B425" s="427">
        <v>45035</v>
      </c>
      <c r="C425" s="459">
        <v>45017</v>
      </c>
      <c r="D425" s="461" t="s">
        <v>264</v>
      </c>
      <c r="E425" s="455" t="s">
        <v>208</v>
      </c>
      <c r="F425" s="477">
        <v>76</v>
      </c>
      <c r="G425" s="455" t="s">
        <v>4188</v>
      </c>
      <c r="H425" s="461" t="s">
        <v>423</v>
      </c>
      <c r="I425" s="461" t="s">
        <v>1851</v>
      </c>
      <c r="J425" s="426" t="s">
        <v>1852</v>
      </c>
      <c r="K425" s="426" t="s">
        <v>1157</v>
      </c>
      <c r="L425" s="426" t="s">
        <v>32</v>
      </c>
      <c r="M425" s="426">
        <v>202361</v>
      </c>
      <c r="N425" s="427">
        <v>45019</v>
      </c>
      <c r="O425" s="458">
        <f t="shared" si="18"/>
        <v>4</v>
      </c>
      <c r="P425" s="458">
        <f t="shared" si="19"/>
        <v>4</v>
      </c>
      <c r="Q425" s="96" t="str">
        <f t="shared" si="20"/>
        <v>Gastos_Gerais</v>
      </c>
    </row>
    <row r="426" spans="1:17" ht="24" hidden="1" x14ac:dyDescent="0.2">
      <c r="A426" s="450">
        <v>2866</v>
      </c>
      <c r="B426" s="427">
        <v>45035</v>
      </c>
      <c r="C426" s="459">
        <v>45017</v>
      </c>
      <c r="D426" s="461" t="s">
        <v>264</v>
      </c>
      <c r="E426" s="455" t="s">
        <v>206</v>
      </c>
      <c r="F426" s="477">
        <v>150</v>
      </c>
      <c r="G426" s="461" t="s">
        <v>4550</v>
      </c>
      <c r="H426" s="461" t="s">
        <v>423</v>
      </c>
      <c r="I426" s="461" t="s">
        <v>4545</v>
      </c>
      <c r="J426" s="426" t="s">
        <v>1810</v>
      </c>
      <c r="K426" s="426" t="s">
        <v>1157</v>
      </c>
      <c r="L426" s="426" t="s">
        <v>1157</v>
      </c>
      <c r="M426" s="426">
        <v>553108</v>
      </c>
      <c r="N426" s="427">
        <v>45035</v>
      </c>
      <c r="O426" s="458">
        <f t="shared" si="18"/>
        <v>4</v>
      </c>
      <c r="P426" s="458">
        <f t="shared" si="19"/>
        <v>4</v>
      </c>
      <c r="Q426" s="96" t="str">
        <f t="shared" si="20"/>
        <v>Gastos_Gerais</v>
      </c>
    </row>
    <row r="427" spans="1:17" ht="36" hidden="1" x14ac:dyDescent="0.2">
      <c r="A427" s="450">
        <v>2867</v>
      </c>
      <c r="B427" s="427">
        <v>45035</v>
      </c>
      <c r="C427" s="459">
        <v>44986</v>
      </c>
      <c r="D427" s="461" t="s">
        <v>264</v>
      </c>
      <c r="E427" s="455" t="s">
        <v>408</v>
      </c>
      <c r="F427" s="477">
        <v>161.5</v>
      </c>
      <c r="G427" s="455" t="s">
        <v>3572</v>
      </c>
      <c r="H427" s="461" t="s">
        <v>423</v>
      </c>
      <c r="I427" s="461" t="s">
        <v>1820</v>
      </c>
      <c r="J427" s="426" t="s">
        <v>1821</v>
      </c>
      <c r="K427" s="426" t="s">
        <v>1157</v>
      </c>
      <c r="L427" s="426" t="s">
        <v>32</v>
      </c>
      <c r="M427" s="426">
        <v>3092</v>
      </c>
      <c r="N427" s="427">
        <v>45030</v>
      </c>
      <c r="O427" s="458">
        <f t="shared" si="18"/>
        <v>4</v>
      </c>
      <c r="P427" s="458">
        <f t="shared" si="19"/>
        <v>3</v>
      </c>
      <c r="Q427" s="96" t="str">
        <f t="shared" si="20"/>
        <v>Gastos_Gerais</v>
      </c>
    </row>
    <row r="428" spans="1:17" ht="36" hidden="1" x14ac:dyDescent="0.2">
      <c r="A428" s="450">
        <v>2868</v>
      </c>
      <c r="B428" s="427">
        <v>45035</v>
      </c>
      <c r="C428" s="459">
        <v>44986</v>
      </c>
      <c r="D428" s="461" t="s">
        <v>264</v>
      </c>
      <c r="E428" s="455" t="s">
        <v>408</v>
      </c>
      <c r="F428" s="477">
        <v>161.5</v>
      </c>
      <c r="G428" s="455" t="s">
        <v>3572</v>
      </c>
      <c r="H428" s="461" t="s">
        <v>419</v>
      </c>
      <c r="I428" s="461" t="s">
        <v>1820</v>
      </c>
      <c r="J428" s="426" t="s">
        <v>1821</v>
      </c>
      <c r="K428" s="426" t="s">
        <v>1157</v>
      </c>
      <c r="L428" s="426" t="s">
        <v>32</v>
      </c>
      <c r="M428" s="426">
        <v>3088</v>
      </c>
      <c r="N428" s="427">
        <v>45030</v>
      </c>
      <c r="O428" s="458">
        <f t="shared" si="18"/>
        <v>4</v>
      </c>
      <c r="P428" s="458">
        <f t="shared" si="19"/>
        <v>3</v>
      </c>
      <c r="Q428" s="96" t="str">
        <f t="shared" si="20"/>
        <v>Gastos_Gerais</v>
      </c>
    </row>
    <row r="429" spans="1:17" ht="24" hidden="1" x14ac:dyDescent="0.2">
      <c r="A429" s="450">
        <v>2869</v>
      </c>
      <c r="B429" s="427">
        <v>45035</v>
      </c>
      <c r="C429" s="459">
        <v>44986</v>
      </c>
      <c r="D429" s="461" t="s">
        <v>264</v>
      </c>
      <c r="E429" s="455" t="s">
        <v>177</v>
      </c>
      <c r="F429" s="477">
        <v>683.32</v>
      </c>
      <c r="G429" s="455" t="s">
        <v>1729</v>
      </c>
      <c r="H429" s="461" t="s">
        <v>418</v>
      </c>
      <c r="I429" s="461" t="s">
        <v>2646</v>
      </c>
      <c r="J429" s="426" t="s">
        <v>3649</v>
      </c>
      <c r="K429" s="426" t="s">
        <v>1157</v>
      </c>
      <c r="L429" s="426" t="s">
        <v>1158</v>
      </c>
      <c r="M429" s="426" t="s">
        <v>4551</v>
      </c>
      <c r="N429" s="427">
        <v>45035</v>
      </c>
      <c r="O429" s="458">
        <f t="shared" si="18"/>
        <v>4</v>
      </c>
      <c r="P429" s="458">
        <f t="shared" si="19"/>
        <v>3</v>
      </c>
      <c r="Q429" s="96" t="str">
        <f t="shared" si="20"/>
        <v>Gastos_Gerais</v>
      </c>
    </row>
    <row r="430" spans="1:17" hidden="1" x14ac:dyDescent="0.2">
      <c r="A430" s="450">
        <v>2870</v>
      </c>
      <c r="B430" s="427">
        <v>45035</v>
      </c>
      <c r="C430" s="459">
        <v>44986</v>
      </c>
      <c r="D430" s="461" t="s">
        <v>264</v>
      </c>
      <c r="E430" s="455" t="s">
        <v>160</v>
      </c>
      <c r="F430" s="477">
        <v>134.12</v>
      </c>
      <c r="G430" s="461" t="s">
        <v>160</v>
      </c>
      <c r="H430" s="461" t="s">
        <v>421</v>
      </c>
      <c r="I430" s="461" t="s">
        <v>4534</v>
      </c>
      <c r="J430" s="461" t="s">
        <v>2784</v>
      </c>
      <c r="K430" s="426" t="s">
        <v>1157</v>
      </c>
      <c r="L430" s="426" t="s">
        <v>1158</v>
      </c>
      <c r="M430" s="426" t="s">
        <v>4552</v>
      </c>
      <c r="N430" s="427">
        <v>45035</v>
      </c>
      <c r="O430" s="458">
        <f t="shared" si="18"/>
        <v>4</v>
      </c>
      <c r="P430" s="458">
        <f t="shared" si="19"/>
        <v>3</v>
      </c>
      <c r="Q430" s="96" t="str">
        <f t="shared" si="20"/>
        <v>Gastos_Gerais</v>
      </c>
    </row>
    <row r="431" spans="1:17" ht="24" hidden="1" x14ac:dyDescent="0.2">
      <c r="A431" s="450">
        <v>2871</v>
      </c>
      <c r="B431" s="427">
        <v>45035</v>
      </c>
      <c r="C431" s="459">
        <v>44986</v>
      </c>
      <c r="D431" s="461" t="s">
        <v>264</v>
      </c>
      <c r="E431" s="455" t="s">
        <v>138</v>
      </c>
      <c r="F431" s="477">
        <v>2225.25</v>
      </c>
      <c r="G431" s="455" t="s">
        <v>138</v>
      </c>
      <c r="H431" s="461" t="s">
        <v>416</v>
      </c>
      <c r="I431" s="461" t="s">
        <v>4207</v>
      </c>
      <c r="J431" s="426" t="s">
        <v>1238</v>
      </c>
      <c r="K431" s="426" t="s">
        <v>1157</v>
      </c>
      <c r="L431" s="426" t="s">
        <v>32</v>
      </c>
      <c r="M431" s="426">
        <v>27504</v>
      </c>
      <c r="N431" s="427">
        <v>45022</v>
      </c>
      <c r="O431" s="458">
        <f t="shared" si="18"/>
        <v>4</v>
      </c>
      <c r="P431" s="458">
        <f t="shared" si="19"/>
        <v>3</v>
      </c>
      <c r="Q431" s="96" t="str">
        <f t="shared" si="20"/>
        <v>Gastos_Gerais</v>
      </c>
    </row>
    <row r="432" spans="1:17" ht="24" hidden="1" x14ac:dyDescent="0.2">
      <c r="A432" s="450">
        <v>2872</v>
      </c>
      <c r="B432" s="427">
        <v>45035</v>
      </c>
      <c r="C432" s="459">
        <v>45017</v>
      </c>
      <c r="D432" s="461" t="s">
        <v>264</v>
      </c>
      <c r="E432" s="455" t="s">
        <v>206</v>
      </c>
      <c r="F432" s="477">
        <v>150</v>
      </c>
      <c r="G432" s="461" t="s">
        <v>4553</v>
      </c>
      <c r="H432" s="461" t="s">
        <v>493</v>
      </c>
      <c r="I432" s="461" t="s">
        <v>4545</v>
      </c>
      <c r="J432" s="426" t="s">
        <v>1810</v>
      </c>
      <c r="K432" s="426" t="s">
        <v>1157</v>
      </c>
      <c r="L432" s="426" t="s">
        <v>1157</v>
      </c>
      <c r="M432" s="426">
        <v>553116</v>
      </c>
      <c r="N432" s="427">
        <v>45035</v>
      </c>
      <c r="O432" s="458">
        <f t="shared" si="18"/>
        <v>4</v>
      </c>
      <c r="P432" s="458">
        <f t="shared" si="19"/>
        <v>4</v>
      </c>
      <c r="Q432" s="96" t="str">
        <f t="shared" si="20"/>
        <v>Gastos_Gerais</v>
      </c>
    </row>
    <row r="433" spans="1:17" ht="36" hidden="1" x14ac:dyDescent="0.2">
      <c r="A433" s="450">
        <v>2873</v>
      </c>
      <c r="B433" s="427">
        <v>45035</v>
      </c>
      <c r="C433" s="459">
        <v>45017</v>
      </c>
      <c r="D433" s="461" t="s">
        <v>141</v>
      </c>
      <c r="E433" s="455" t="s">
        <v>220</v>
      </c>
      <c r="F433" s="477">
        <v>1643</v>
      </c>
      <c r="G433" s="461" t="s">
        <v>4554</v>
      </c>
      <c r="H433" s="461" t="s">
        <v>419</v>
      </c>
      <c r="I433" s="461" t="s">
        <v>4555</v>
      </c>
      <c r="J433" s="426" t="s">
        <v>1179</v>
      </c>
      <c r="K433" s="426" t="s">
        <v>1157</v>
      </c>
      <c r="L433" s="426" t="s">
        <v>32</v>
      </c>
      <c r="M433" s="426">
        <v>444</v>
      </c>
      <c r="N433" s="427">
        <v>45029</v>
      </c>
      <c r="O433" s="458">
        <f t="shared" si="18"/>
        <v>4</v>
      </c>
      <c r="P433" s="458">
        <f t="shared" si="19"/>
        <v>4</v>
      </c>
      <c r="Q433" s="96" t="str">
        <f t="shared" si="20"/>
        <v>Aquisição_de_Bens_Permanentes</v>
      </c>
    </row>
    <row r="434" spans="1:17" ht="24" hidden="1" x14ac:dyDescent="0.2">
      <c r="A434" s="450">
        <v>2874</v>
      </c>
      <c r="B434" s="427">
        <v>45035</v>
      </c>
      <c r="C434" s="459">
        <v>44986</v>
      </c>
      <c r="D434" s="461" t="s">
        <v>264</v>
      </c>
      <c r="E434" s="455" t="s">
        <v>82</v>
      </c>
      <c r="F434" s="477">
        <v>13851.46</v>
      </c>
      <c r="G434" s="455" t="s">
        <v>1154</v>
      </c>
      <c r="H434" s="461" t="s">
        <v>1032</v>
      </c>
      <c r="I434" s="461" t="s">
        <v>1829</v>
      </c>
      <c r="J434" s="426" t="s">
        <v>1830</v>
      </c>
      <c r="K434" s="426" t="s">
        <v>1157</v>
      </c>
      <c r="L434" s="426" t="s">
        <v>1158</v>
      </c>
      <c r="M434" s="426" t="s">
        <v>4556</v>
      </c>
      <c r="N434" s="427">
        <v>45030</v>
      </c>
      <c r="O434" s="458">
        <f t="shared" si="18"/>
        <v>4</v>
      </c>
      <c r="P434" s="458">
        <f t="shared" si="19"/>
        <v>3</v>
      </c>
      <c r="Q434" s="96" t="str">
        <f t="shared" si="20"/>
        <v>Gastos_Gerais</v>
      </c>
    </row>
    <row r="435" spans="1:17" hidden="1" x14ac:dyDescent="0.2">
      <c r="A435" s="450">
        <v>2875</v>
      </c>
      <c r="B435" s="427">
        <v>45035</v>
      </c>
      <c r="C435" s="459">
        <v>44986</v>
      </c>
      <c r="D435" s="461" t="s">
        <v>264</v>
      </c>
      <c r="E435" s="455" t="s">
        <v>160</v>
      </c>
      <c r="F435" s="477">
        <v>100.9</v>
      </c>
      <c r="G435" s="461" t="s">
        <v>4557</v>
      </c>
      <c r="H435" s="461" t="s">
        <v>419</v>
      </c>
      <c r="I435" s="461" t="s">
        <v>2646</v>
      </c>
      <c r="J435" s="461" t="s">
        <v>4540</v>
      </c>
      <c r="K435" s="426" t="s">
        <v>1157</v>
      </c>
      <c r="L435" s="426" t="s">
        <v>1158</v>
      </c>
      <c r="M435" s="426" t="s">
        <v>4558</v>
      </c>
      <c r="N435" s="427">
        <v>45035</v>
      </c>
      <c r="O435" s="458">
        <f t="shared" si="18"/>
        <v>4</v>
      </c>
      <c r="P435" s="458">
        <f t="shared" si="19"/>
        <v>3</v>
      </c>
      <c r="Q435" s="96" t="str">
        <f t="shared" si="20"/>
        <v>Gastos_Gerais</v>
      </c>
    </row>
    <row r="436" spans="1:17" ht="36" hidden="1" x14ac:dyDescent="0.2">
      <c r="A436" s="450">
        <v>2876</v>
      </c>
      <c r="B436" s="427">
        <v>45035</v>
      </c>
      <c r="C436" s="459">
        <v>45017</v>
      </c>
      <c r="D436" s="461" t="s">
        <v>264</v>
      </c>
      <c r="E436" s="455" t="s">
        <v>290</v>
      </c>
      <c r="F436" s="477">
        <v>103.4</v>
      </c>
      <c r="G436" s="461" t="s">
        <v>4559</v>
      </c>
      <c r="H436" s="461" t="s">
        <v>420</v>
      </c>
      <c r="I436" s="461" t="s">
        <v>4560</v>
      </c>
      <c r="J436" s="426" t="s">
        <v>4561</v>
      </c>
      <c r="K436" s="426" t="s">
        <v>1157</v>
      </c>
      <c r="L436" s="426" t="s">
        <v>32</v>
      </c>
      <c r="M436" s="426">
        <v>158</v>
      </c>
      <c r="N436" s="427">
        <v>45029</v>
      </c>
      <c r="O436" s="458">
        <f t="shared" si="18"/>
        <v>4</v>
      </c>
      <c r="P436" s="458">
        <f t="shared" si="19"/>
        <v>4</v>
      </c>
      <c r="Q436" s="96" t="str">
        <f t="shared" si="20"/>
        <v>Gastos_Gerais</v>
      </c>
    </row>
    <row r="437" spans="1:17" ht="24" hidden="1" x14ac:dyDescent="0.2">
      <c r="A437" s="450">
        <v>2877</v>
      </c>
      <c r="B437" s="427">
        <v>45035</v>
      </c>
      <c r="C437" s="459">
        <v>44986</v>
      </c>
      <c r="D437" s="461" t="s">
        <v>264</v>
      </c>
      <c r="E437" s="455" t="s">
        <v>138</v>
      </c>
      <c r="F437" s="477">
        <v>616.34</v>
      </c>
      <c r="G437" s="455" t="s">
        <v>138</v>
      </c>
      <c r="H437" s="461" t="s">
        <v>302</v>
      </c>
      <c r="I437" s="461" t="s">
        <v>4207</v>
      </c>
      <c r="J437" s="426" t="s">
        <v>1238</v>
      </c>
      <c r="K437" s="426" t="s">
        <v>1157</v>
      </c>
      <c r="L437" s="426" t="s">
        <v>32</v>
      </c>
      <c r="M437" s="426">
        <v>6503</v>
      </c>
      <c r="N437" s="427">
        <v>45022</v>
      </c>
      <c r="O437" s="458">
        <f t="shared" si="18"/>
        <v>4</v>
      </c>
      <c r="P437" s="458">
        <f t="shared" si="19"/>
        <v>3</v>
      </c>
      <c r="Q437" s="96" t="str">
        <f t="shared" si="20"/>
        <v>Gastos_Gerais</v>
      </c>
    </row>
    <row r="438" spans="1:17" ht="24" hidden="1" x14ac:dyDescent="0.2">
      <c r="A438" s="450">
        <v>2878</v>
      </c>
      <c r="B438" s="427">
        <v>45035</v>
      </c>
      <c r="C438" s="459">
        <v>45017</v>
      </c>
      <c r="D438" s="461" t="s">
        <v>264</v>
      </c>
      <c r="E438" s="455" t="s">
        <v>410</v>
      </c>
      <c r="F438" s="477">
        <v>2470</v>
      </c>
      <c r="G438" s="461" t="s">
        <v>1541</v>
      </c>
      <c r="H438" s="461" t="s">
        <v>419</v>
      </c>
      <c r="I438" s="461" t="s">
        <v>1820</v>
      </c>
      <c r="J438" s="426" t="s">
        <v>1821</v>
      </c>
      <c r="K438" s="426" t="s">
        <v>1157</v>
      </c>
      <c r="L438" s="426" t="s">
        <v>32</v>
      </c>
      <c r="M438" s="426">
        <v>2996</v>
      </c>
      <c r="N438" s="427">
        <v>45020</v>
      </c>
      <c r="O438" s="458">
        <f t="shared" si="18"/>
        <v>4</v>
      </c>
      <c r="P438" s="458">
        <f t="shared" si="19"/>
        <v>4</v>
      </c>
      <c r="Q438" s="96" t="str">
        <f t="shared" si="20"/>
        <v>Gastos_Gerais</v>
      </c>
    </row>
    <row r="439" spans="1:17" ht="24" hidden="1" x14ac:dyDescent="0.2">
      <c r="A439" s="450">
        <v>2879</v>
      </c>
      <c r="B439" s="427">
        <v>45035</v>
      </c>
      <c r="C439" s="459">
        <v>45017</v>
      </c>
      <c r="D439" s="461" t="s">
        <v>264</v>
      </c>
      <c r="E439" s="455" t="s">
        <v>402</v>
      </c>
      <c r="F439" s="477">
        <v>895.9</v>
      </c>
      <c r="G439" s="461" t="s">
        <v>4126</v>
      </c>
      <c r="H439" s="461" t="s">
        <v>1032</v>
      </c>
      <c r="I439" s="461" t="s">
        <v>3184</v>
      </c>
      <c r="J439" s="426" t="s">
        <v>1614</v>
      </c>
      <c r="K439" s="426" t="s">
        <v>1157</v>
      </c>
      <c r="L439" s="426" t="s">
        <v>32</v>
      </c>
      <c r="M439" s="426">
        <v>99</v>
      </c>
      <c r="N439" s="427">
        <v>45033</v>
      </c>
      <c r="O439" s="458">
        <f t="shared" si="18"/>
        <v>4</v>
      </c>
      <c r="P439" s="458">
        <f t="shared" si="19"/>
        <v>4</v>
      </c>
      <c r="Q439" s="96" t="str">
        <f t="shared" si="20"/>
        <v>Gastos_Gerais</v>
      </c>
    </row>
    <row r="440" spans="1:17" hidden="1" x14ac:dyDescent="0.2">
      <c r="A440" s="450">
        <v>2880</v>
      </c>
      <c r="B440" s="427">
        <v>45035</v>
      </c>
      <c r="C440" s="459">
        <v>44986</v>
      </c>
      <c r="D440" s="461" t="s">
        <v>264</v>
      </c>
      <c r="E440" s="455" t="s">
        <v>160</v>
      </c>
      <c r="F440" s="477">
        <v>104.49</v>
      </c>
      <c r="G440" s="461" t="s">
        <v>160</v>
      </c>
      <c r="H440" s="461" t="s">
        <v>419</v>
      </c>
      <c r="I440" s="461" t="s">
        <v>2646</v>
      </c>
      <c r="J440" s="461" t="s">
        <v>4540</v>
      </c>
      <c r="K440" s="426" t="s">
        <v>1157</v>
      </c>
      <c r="L440" s="426" t="s">
        <v>1158</v>
      </c>
      <c r="M440" s="426" t="s">
        <v>4562</v>
      </c>
      <c r="N440" s="427">
        <v>45035</v>
      </c>
      <c r="O440" s="458">
        <f t="shared" si="18"/>
        <v>4</v>
      </c>
      <c r="P440" s="458">
        <f t="shared" si="19"/>
        <v>3</v>
      </c>
      <c r="Q440" s="96" t="str">
        <f t="shared" si="20"/>
        <v>Gastos_Gerais</v>
      </c>
    </row>
    <row r="441" spans="1:17" ht="24" hidden="1" x14ac:dyDescent="0.2">
      <c r="A441" s="450">
        <v>2881</v>
      </c>
      <c r="B441" s="427">
        <v>45035</v>
      </c>
      <c r="C441" s="459">
        <v>44986</v>
      </c>
      <c r="D441" s="461" t="s">
        <v>264</v>
      </c>
      <c r="E441" s="455" t="s">
        <v>177</v>
      </c>
      <c r="F441" s="477">
        <v>754.51</v>
      </c>
      <c r="G441" s="461" t="s">
        <v>1729</v>
      </c>
      <c r="H441" s="461" t="s">
        <v>423</v>
      </c>
      <c r="I441" s="461" t="s">
        <v>2646</v>
      </c>
      <c r="J441" s="426" t="s">
        <v>1166</v>
      </c>
      <c r="K441" s="426" t="s">
        <v>1157</v>
      </c>
      <c r="L441" s="426" t="s">
        <v>1158</v>
      </c>
      <c r="M441" s="426" t="s">
        <v>4563</v>
      </c>
      <c r="N441" s="427">
        <v>45035</v>
      </c>
      <c r="O441" s="458">
        <f t="shared" si="18"/>
        <v>4</v>
      </c>
      <c r="P441" s="458">
        <f t="shared" si="19"/>
        <v>3</v>
      </c>
      <c r="Q441" s="96" t="str">
        <f t="shared" si="20"/>
        <v>Gastos_Gerais</v>
      </c>
    </row>
    <row r="442" spans="1:17" ht="24" hidden="1" x14ac:dyDescent="0.2">
      <c r="A442" s="450">
        <v>2882</v>
      </c>
      <c r="B442" s="427">
        <v>45035</v>
      </c>
      <c r="C442" s="459">
        <v>44986</v>
      </c>
      <c r="D442" s="461" t="s">
        <v>264</v>
      </c>
      <c r="E442" s="455" t="s">
        <v>82</v>
      </c>
      <c r="F442" s="477">
        <v>47.02</v>
      </c>
      <c r="G442" s="455" t="s">
        <v>1154</v>
      </c>
      <c r="H442" s="461" t="s">
        <v>1032</v>
      </c>
      <c r="I442" s="461" t="s">
        <v>1829</v>
      </c>
      <c r="J442" s="426" t="s">
        <v>1830</v>
      </c>
      <c r="K442" s="426" t="s">
        <v>1157</v>
      </c>
      <c r="L442" s="426" t="s">
        <v>1158</v>
      </c>
      <c r="M442" s="426" t="s">
        <v>4564</v>
      </c>
      <c r="N442" s="427">
        <v>45035</v>
      </c>
      <c r="O442" s="458">
        <f t="shared" si="18"/>
        <v>4</v>
      </c>
      <c r="P442" s="458">
        <f t="shared" si="19"/>
        <v>3</v>
      </c>
      <c r="Q442" s="96" t="str">
        <f t="shared" si="20"/>
        <v>Gastos_Gerais</v>
      </c>
    </row>
    <row r="443" spans="1:17" ht="24" hidden="1" x14ac:dyDescent="0.2">
      <c r="A443" s="450">
        <v>2883</v>
      </c>
      <c r="B443" s="427">
        <v>45035</v>
      </c>
      <c r="C443" s="459">
        <v>45017</v>
      </c>
      <c r="D443" s="461" t="s">
        <v>264</v>
      </c>
      <c r="E443" s="455" t="s">
        <v>247</v>
      </c>
      <c r="F443" s="477">
        <v>380</v>
      </c>
      <c r="G443" s="461" t="s">
        <v>4565</v>
      </c>
      <c r="H443" s="461" t="s">
        <v>422</v>
      </c>
      <c r="I443" s="461" t="s">
        <v>1899</v>
      </c>
      <c r="J443" s="426" t="s">
        <v>1900</v>
      </c>
      <c r="K443" s="426" t="s">
        <v>1157</v>
      </c>
      <c r="L443" s="426" t="s">
        <v>32</v>
      </c>
      <c r="M443" s="426">
        <v>38192078</v>
      </c>
      <c r="N443" s="427">
        <v>45029</v>
      </c>
      <c r="O443" s="458">
        <f t="shared" si="18"/>
        <v>4</v>
      </c>
      <c r="P443" s="458">
        <f t="shared" si="19"/>
        <v>4</v>
      </c>
      <c r="Q443" s="96" t="str">
        <f t="shared" si="20"/>
        <v>Gastos_Gerais</v>
      </c>
    </row>
    <row r="444" spans="1:17" ht="24" hidden="1" x14ac:dyDescent="0.2">
      <c r="A444" s="450">
        <v>2884</v>
      </c>
      <c r="B444" s="427">
        <v>45035</v>
      </c>
      <c r="C444" s="459">
        <v>45017</v>
      </c>
      <c r="D444" s="461" t="s">
        <v>264</v>
      </c>
      <c r="E444" s="455" t="s">
        <v>138</v>
      </c>
      <c r="F444" s="477">
        <v>2641.3</v>
      </c>
      <c r="G444" s="455" t="s">
        <v>138</v>
      </c>
      <c r="H444" s="461" t="s">
        <v>421</v>
      </c>
      <c r="I444" s="461" t="s">
        <v>4207</v>
      </c>
      <c r="J444" s="426" t="s">
        <v>1238</v>
      </c>
      <c r="K444" s="426" t="s">
        <v>1157</v>
      </c>
      <c r="L444" s="426" t="s">
        <v>32</v>
      </c>
      <c r="M444" s="426">
        <v>6504</v>
      </c>
      <c r="N444" s="427">
        <v>45022</v>
      </c>
      <c r="O444" s="458">
        <f t="shared" si="18"/>
        <v>4</v>
      </c>
      <c r="P444" s="458">
        <f t="shared" si="19"/>
        <v>4</v>
      </c>
      <c r="Q444" s="96" t="str">
        <f t="shared" si="20"/>
        <v>Gastos_Gerais</v>
      </c>
    </row>
    <row r="445" spans="1:17" hidden="1" x14ac:dyDescent="0.2">
      <c r="A445" s="450">
        <v>2885</v>
      </c>
      <c r="B445" s="427">
        <v>45035</v>
      </c>
      <c r="C445" s="459">
        <v>44986</v>
      </c>
      <c r="D445" s="461" t="s">
        <v>264</v>
      </c>
      <c r="E445" s="455" t="s">
        <v>160</v>
      </c>
      <c r="F445" s="477">
        <v>234.97</v>
      </c>
      <c r="G445" s="461" t="s">
        <v>160</v>
      </c>
      <c r="H445" s="461" t="s">
        <v>417</v>
      </c>
      <c r="I445" s="461" t="s">
        <v>6089</v>
      </c>
      <c r="J445" s="461" t="s">
        <v>2784</v>
      </c>
      <c r="K445" s="426" t="s">
        <v>1157</v>
      </c>
      <c r="L445" s="426" t="s">
        <v>1158</v>
      </c>
      <c r="M445" s="426" t="s">
        <v>4566</v>
      </c>
      <c r="N445" s="427">
        <v>45035</v>
      </c>
      <c r="O445" s="458">
        <f t="shared" si="18"/>
        <v>4</v>
      </c>
      <c r="P445" s="458">
        <f t="shared" si="19"/>
        <v>3</v>
      </c>
      <c r="Q445" s="96" t="str">
        <f t="shared" si="20"/>
        <v>Gastos_Gerais</v>
      </c>
    </row>
    <row r="446" spans="1:17" ht="25.5" hidden="1" x14ac:dyDescent="0.2">
      <c r="A446" s="450">
        <v>2886</v>
      </c>
      <c r="B446" s="427">
        <v>45035</v>
      </c>
      <c r="C446" s="459">
        <v>45017</v>
      </c>
      <c r="D446" s="461" t="s">
        <v>176</v>
      </c>
      <c r="E446" s="455" t="s">
        <v>262</v>
      </c>
      <c r="F446" s="477">
        <v>747.73</v>
      </c>
      <c r="G446" s="461" t="s">
        <v>4567</v>
      </c>
      <c r="H446" s="461" t="s">
        <v>416</v>
      </c>
      <c r="I446" s="461" t="s">
        <v>4568</v>
      </c>
      <c r="J446" s="426" t="s">
        <v>632</v>
      </c>
      <c r="K446" s="426" t="s">
        <v>1188</v>
      </c>
      <c r="L446" s="426" t="s">
        <v>4137</v>
      </c>
      <c r="M446" s="426">
        <v>571981217</v>
      </c>
      <c r="N446" s="427">
        <v>45042</v>
      </c>
      <c r="O446" s="458">
        <f t="shared" si="18"/>
        <v>4</v>
      </c>
      <c r="P446" s="458">
        <f t="shared" si="19"/>
        <v>4</v>
      </c>
      <c r="Q446" s="96" t="str">
        <f t="shared" si="20"/>
        <v>Gastos_com_Pessoal</v>
      </c>
    </row>
    <row r="447" spans="1:17" ht="25.5" hidden="1" x14ac:dyDescent="0.2">
      <c r="A447" s="450">
        <v>2887</v>
      </c>
      <c r="B447" s="427">
        <v>45035</v>
      </c>
      <c r="C447" s="459">
        <v>45017</v>
      </c>
      <c r="D447" s="461" t="s">
        <v>176</v>
      </c>
      <c r="E447" s="455" t="s">
        <v>280</v>
      </c>
      <c r="F447" s="477">
        <v>2175.86</v>
      </c>
      <c r="G447" s="461" t="s">
        <v>4569</v>
      </c>
      <c r="H447" s="461" t="s">
        <v>416</v>
      </c>
      <c r="I447" s="457" t="s">
        <v>4568</v>
      </c>
      <c r="J447" s="426" t="s">
        <v>632</v>
      </c>
      <c r="K447" s="425" t="s">
        <v>1188</v>
      </c>
      <c r="L447" s="426" t="s">
        <v>4137</v>
      </c>
      <c r="M447" s="426">
        <v>571981217</v>
      </c>
      <c r="N447" s="427">
        <v>45042</v>
      </c>
      <c r="O447" s="458">
        <f t="shared" si="18"/>
        <v>4</v>
      </c>
      <c r="P447" s="458">
        <f t="shared" si="19"/>
        <v>4</v>
      </c>
      <c r="Q447" s="96" t="str">
        <f t="shared" si="20"/>
        <v>Gastos_com_Pessoal</v>
      </c>
    </row>
    <row r="448" spans="1:17" ht="25.5" hidden="1" x14ac:dyDescent="0.2">
      <c r="A448" s="450">
        <v>2888</v>
      </c>
      <c r="B448" s="427">
        <v>45035</v>
      </c>
      <c r="C448" s="459">
        <v>45017</v>
      </c>
      <c r="D448" s="461" t="s">
        <v>176</v>
      </c>
      <c r="E448" s="455" t="s">
        <v>262</v>
      </c>
      <c r="F448" s="477">
        <v>561.92999999999995</v>
      </c>
      <c r="G448" s="461" t="s">
        <v>4570</v>
      </c>
      <c r="H448" s="461" t="s">
        <v>419</v>
      </c>
      <c r="I448" s="461" t="s">
        <v>4571</v>
      </c>
      <c r="J448" s="426" t="s">
        <v>830</v>
      </c>
      <c r="K448" s="426" t="s">
        <v>1188</v>
      </c>
      <c r="L448" s="426" t="s">
        <v>4137</v>
      </c>
      <c r="M448" s="426">
        <v>571981217</v>
      </c>
      <c r="N448" s="427">
        <v>45042</v>
      </c>
      <c r="O448" s="458">
        <f t="shared" si="18"/>
        <v>4</v>
      </c>
      <c r="P448" s="458">
        <f t="shared" si="19"/>
        <v>4</v>
      </c>
      <c r="Q448" s="96" t="str">
        <f t="shared" si="20"/>
        <v>Gastos_com_Pessoal</v>
      </c>
    </row>
    <row r="449" spans="1:17" ht="25.5" hidden="1" x14ac:dyDescent="0.2">
      <c r="A449" s="450">
        <v>2889</v>
      </c>
      <c r="B449" s="427">
        <v>45035</v>
      </c>
      <c r="C449" s="459">
        <v>45017</v>
      </c>
      <c r="D449" s="461" t="s">
        <v>176</v>
      </c>
      <c r="E449" s="455" t="s">
        <v>280</v>
      </c>
      <c r="F449" s="477">
        <v>1685.72</v>
      </c>
      <c r="G449" s="461" t="s">
        <v>4572</v>
      </c>
      <c r="H449" s="461" t="s">
        <v>419</v>
      </c>
      <c r="I449" s="457" t="s">
        <v>4571</v>
      </c>
      <c r="J449" s="426" t="s">
        <v>830</v>
      </c>
      <c r="K449" s="425" t="s">
        <v>1188</v>
      </c>
      <c r="L449" s="426" t="s">
        <v>4137</v>
      </c>
      <c r="M449" s="426">
        <v>571981217</v>
      </c>
      <c r="N449" s="427">
        <v>45042</v>
      </c>
      <c r="O449" s="458">
        <f t="shared" si="18"/>
        <v>4</v>
      </c>
      <c r="P449" s="458">
        <f t="shared" si="19"/>
        <v>4</v>
      </c>
      <c r="Q449" s="96" t="str">
        <f t="shared" si="20"/>
        <v>Gastos_com_Pessoal</v>
      </c>
    </row>
    <row r="450" spans="1:17" ht="25.5" hidden="1" x14ac:dyDescent="0.2">
      <c r="A450" s="450">
        <v>2890</v>
      </c>
      <c r="B450" s="427">
        <v>45035</v>
      </c>
      <c r="C450" s="459">
        <v>45017</v>
      </c>
      <c r="D450" s="461" t="s">
        <v>176</v>
      </c>
      <c r="E450" s="455" t="s">
        <v>262</v>
      </c>
      <c r="F450" s="477">
        <v>1030.8800000000001</v>
      </c>
      <c r="G450" s="461" t="s">
        <v>4573</v>
      </c>
      <c r="H450" s="461" t="s">
        <v>421</v>
      </c>
      <c r="I450" s="461" t="s">
        <v>4574</v>
      </c>
      <c r="J450" s="426" t="s">
        <v>712</v>
      </c>
      <c r="K450" s="426" t="s">
        <v>1188</v>
      </c>
      <c r="L450" s="426" t="s">
        <v>4137</v>
      </c>
      <c r="M450" s="426">
        <v>571981217</v>
      </c>
      <c r="N450" s="427">
        <v>45042</v>
      </c>
      <c r="O450" s="458">
        <f t="shared" si="18"/>
        <v>4</v>
      </c>
      <c r="P450" s="458">
        <f t="shared" si="19"/>
        <v>4</v>
      </c>
      <c r="Q450" s="96" t="str">
        <f t="shared" si="20"/>
        <v>Gastos_com_Pessoal</v>
      </c>
    </row>
    <row r="451" spans="1:17" ht="25.5" hidden="1" x14ac:dyDescent="0.2">
      <c r="A451" s="450">
        <v>2891</v>
      </c>
      <c r="B451" s="427">
        <v>45035</v>
      </c>
      <c r="C451" s="459">
        <v>45017</v>
      </c>
      <c r="D451" s="461" t="s">
        <v>176</v>
      </c>
      <c r="E451" s="455" t="s">
        <v>280</v>
      </c>
      <c r="F451" s="477">
        <v>2801.14</v>
      </c>
      <c r="G451" s="461" t="s">
        <v>4575</v>
      </c>
      <c r="H451" s="461" t="s">
        <v>421</v>
      </c>
      <c r="I451" s="457" t="s">
        <v>4574</v>
      </c>
      <c r="J451" s="426" t="s">
        <v>712</v>
      </c>
      <c r="K451" s="425" t="s">
        <v>1188</v>
      </c>
      <c r="L451" s="426" t="s">
        <v>4137</v>
      </c>
      <c r="M451" s="426">
        <v>571981217</v>
      </c>
      <c r="N451" s="427">
        <v>45042</v>
      </c>
      <c r="O451" s="458">
        <f t="shared" si="18"/>
        <v>4</v>
      </c>
      <c r="P451" s="458">
        <f t="shared" si="19"/>
        <v>4</v>
      </c>
      <c r="Q451" s="96" t="str">
        <f t="shared" si="20"/>
        <v>Gastos_com_Pessoal</v>
      </c>
    </row>
    <row r="452" spans="1:17" ht="25.5" hidden="1" x14ac:dyDescent="0.2">
      <c r="A452" s="450">
        <v>2892</v>
      </c>
      <c r="B452" s="427">
        <v>45035</v>
      </c>
      <c r="C452" s="459">
        <v>45017</v>
      </c>
      <c r="D452" s="461" t="s">
        <v>176</v>
      </c>
      <c r="E452" s="455" t="s">
        <v>262</v>
      </c>
      <c r="F452" s="477">
        <v>892.04</v>
      </c>
      <c r="G452" s="461" t="s">
        <v>4576</v>
      </c>
      <c r="H452" s="461" t="s">
        <v>420</v>
      </c>
      <c r="I452" s="461" t="s">
        <v>3780</v>
      </c>
      <c r="J452" s="426" t="s">
        <v>3781</v>
      </c>
      <c r="K452" s="426" t="s">
        <v>1188</v>
      </c>
      <c r="L452" s="426" t="s">
        <v>4137</v>
      </c>
      <c r="M452" s="426">
        <v>571981217</v>
      </c>
      <c r="N452" s="427">
        <v>45042</v>
      </c>
      <c r="O452" s="458">
        <f t="shared" si="18"/>
        <v>4</v>
      </c>
      <c r="P452" s="458">
        <f t="shared" si="19"/>
        <v>4</v>
      </c>
      <c r="Q452" s="96" t="str">
        <f t="shared" si="20"/>
        <v>Gastos_com_Pessoal</v>
      </c>
    </row>
    <row r="453" spans="1:17" ht="25.5" hidden="1" x14ac:dyDescent="0.2">
      <c r="A453" s="450">
        <v>2893</v>
      </c>
      <c r="B453" s="427">
        <v>45035</v>
      </c>
      <c r="C453" s="459">
        <v>45017</v>
      </c>
      <c r="D453" s="461" t="s">
        <v>176</v>
      </c>
      <c r="E453" s="455" t="s">
        <v>280</v>
      </c>
      <c r="F453" s="477">
        <v>2495.8200000000002</v>
      </c>
      <c r="G453" s="461" t="s">
        <v>4577</v>
      </c>
      <c r="H453" s="461" t="s">
        <v>420</v>
      </c>
      <c r="I453" s="457" t="s">
        <v>3780</v>
      </c>
      <c r="J453" s="426" t="s">
        <v>3781</v>
      </c>
      <c r="K453" s="425" t="s">
        <v>1188</v>
      </c>
      <c r="L453" s="426" t="s">
        <v>4137</v>
      </c>
      <c r="M453" s="426">
        <v>571981217</v>
      </c>
      <c r="N453" s="427">
        <v>45042</v>
      </c>
      <c r="O453" s="458">
        <f t="shared" ref="O453:O516" si="21">IF(B453=0,0,IF(YEAR(B453)=$P$1,MONTH(B453)-$O$1+1,(YEAR(B453)-$P$1)*12-$O$1+1+MONTH(B453)))</f>
        <v>4</v>
      </c>
      <c r="P453" s="458">
        <f t="shared" ref="P453:P516" si="22">IF(C453=0,0,IF(YEAR(C453)=$P$1,MONTH(C453)-$O$1+1,(YEAR(C453)-$P$1)*12-$O$1+1+MONTH(C453)))</f>
        <v>4</v>
      </c>
      <c r="Q453" s="96" t="str">
        <f t="shared" ref="Q453:Q516" si="23">SUBSTITUTE(D453," ","_")</f>
        <v>Gastos_com_Pessoal</v>
      </c>
    </row>
    <row r="454" spans="1:17" ht="25.5" hidden="1" x14ac:dyDescent="0.2">
      <c r="A454" s="450">
        <v>2894</v>
      </c>
      <c r="B454" s="427">
        <v>45035</v>
      </c>
      <c r="C454" s="459">
        <v>45017</v>
      </c>
      <c r="D454" s="461" t="s">
        <v>176</v>
      </c>
      <c r="E454" s="455" t="s">
        <v>262</v>
      </c>
      <c r="F454" s="477">
        <v>944.46</v>
      </c>
      <c r="G454" s="461" t="s">
        <v>4578</v>
      </c>
      <c r="H454" s="461" t="s">
        <v>1032</v>
      </c>
      <c r="I454" s="461" t="s">
        <v>4579</v>
      </c>
      <c r="J454" s="426" t="s">
        <v>778</v>
      </c>
      <c r="K454" s="426" t="s">
        <v>1188</v>
      </c>
      <c r="L454" s="426" t="s">
        <v>4137</v>
      </c>
      <c r="M454" s="426">
        <v>571981217</v>
      </c>
      <c r="N454" s="427">
        <v>45042</v>
      </c>
      <c r="O454" s="458">
        <f t="shared" si="21"/>
        <v>4</v>
      </c>
      <c r="P454" s="458">
        <f t="shared" si="22"/>
        <v>4</v>
      </c>
      <c r="Q454" s="96" t="str">
        <f t="shared" si="23"/>
        <v>Gastos_com_Pessoal</v>
      </c>
    </row>
    <row r="455" spans="1:17" ht="25.5" hidden="1" x14ac:dyDescent="0.2">
      <c r="A455" s="450">
        <v>2895</v>
      </c>
      <c r="B455" s="427">
        <v>45035</v>
      </c>
      <c r="C455" s="459">
        <v>45017</v>
      </c>
      <c r="D455" s="461" t="s">
        <v>176</v>
      </c>
      <c r="E455" s="455" t="s">
        <v>280</v>
      </c>
      <c r="F455" s="477">
        <v>2619.4299999999998</v>
      </c>
      <c r="G455" s="461" t="s">
        <v>4580</v>
      </c>
      <c r="H455" s="461" t="s">
        <v>1032</v>
      </c>
      <c r="I455" s="457" t="s">
        <v>4579</v>
      </c>
      <c r="J455" s="426" t="s">
        <v>778</v>
      </c>
      <c r="K455" s="425" t="s">
        <v>1188</v>
      </c>
      <c r="L455" s="426" t="s">
        <v>4137</v>
      </c>
      <c r="M455" s="426">
        <v>571981217</v>
      </c>
      <c r="N455" s="427">
        <v>45042</v>
      </c>
      <c r="O455" s="458">
        <f t="shared" si="21"/>
        <v>4</v>
      </c>
      <c r="P455" s="458">
        <f t="shared" si="22"/>
        <v>4</v>
      </c>
      <c r="Q455" s="96" t="str">
        <f t="shared" si="23"/>
        <v>Gastos_com_Pessoal</v>
      </c>
    </row>
    <row r="456" spans="1:17" ht="24" hidden="1" x14ac:dyDescent="0.2">
      <c r="A456" s="450">
        <v>2896</v>
      </c>
      <c r="B456" s="427">
        <v>45035</v>
      </c>
      <c r="C456" s="459">
        <v>45017</v>
      </c>
      <c r="D456" s="461" t="s">
        <v>264</v>
      </c>
      <c r="E456" s="455" t="s">
        <v>293</v>
      </c>
      <c r="F456" s="477">
        <v>69.3</v>
      </c>
      <c r="G456" s="461" t="s">
        <v>4581</v>
      </c>
      <c r="H456" s="461" t="s">
        <v>423</v>
      </c>
      <c r="I456" s="461" t="s">
        <v>3956</v>
      </c>
      <c r="J456" s="426" t="s">
        <v>1092</v>
      </c>
      <c r="K456" s="426" t="s">
        <v>1188</v>
      </c>
      <c r="L456" s="426" t="s">
        <v>4137</v>
      </c>
      <c r="M456" s="426">
        <v>571981217</v>
      </c>
      <c r="N456" s="427">
        <v>45042</v>
      </c>
      <c r="O456" s="458">
        <f t="shared" si="21"/>
        <v>4</v>
      </c>
      <c r="P456" s="458">
        <f t="shared" si="22"/>
        <v>4</v>
      </c>
      <c r="Q456" s="96" t="str">
        <f t="shared" si="23"/>
        <v>Gastos_Gerais</v>
      </c>
    </row>
    <row r="457" spans="1:17" ht="24" hidden="1" x14ac:dyDescent="0.2">
      <c r="A457" s="450">
        <v>2897</v>
      </c>
      <c r="B457" s="427">
        <v>45035</v>
      </c>
      <c r="C457" s="459">
        <v>45017</v>
      </c>
      <c r="D457" s="461" t="s">
        <v>264</v>
      </c>
      <c r="E457" s="455" t="s">
        <v>293</v>
      </c>
      <c r="F457" s="477">
        <v>60</v>
      </c>
      <c r="G457" s="461" t="s">
        <v>4582</v>
      </c>
      <c r="H457" s="461" t="s">
        <v>418</v>
      </c>
      <c r="I457" s="461" t="s">
        <v>4583</v>
      </c>
      <c r="J457" s="426" t="s">
        <v>956</v>
      </c>
      <c r="K457" s="426" t="s">
        <v>1188</v>
      </c>
      <c r="L457" s="426" t="s">
        <v>4137</v>
      </c>
      <c r="M457" s="426">
        <v>571981217</v>
      </c>
      <c r="N457" s="427">
        <v>45042</v>
      </c>
      <c r="O457" s="458">
        <f t="shared" si="21"/>
        <v>4</v>
      </c>
      <c r="P457" s="458">
        <f t="shared" si="22"/>
        <v>4</v>
      </c>
      <c r="Q457" s="96" t="str">
        <f t="shared" si="23"/>
        <v>Gastos_Gerais</v>
      </c>
    </row>
    <row r="458" spans="1:17" ht="24" hidden="1" x14ac:dyDescent="0.2">
      <c r="A458" s="450">
        <v>2898</v>
      </c>
      <c r="B458" s="427">
        <v>45035</v>
      </c>
      <c r="C458" s="459">
        <v>45017</v>
      </c>
      <c r="D458" s="461" t="s">
        <v>264</v>
      </c>
      <c r="E458" s="455" t="s">
        <v>293</v>
      </c>
      <c r="F458" s="477">
        <v>60</v>
      </c>
      <c r="G458" s="461" t="s">
        <v>4584</v>
      </c>
      <c r="H458" s="461" t="s">
        <v>418</v>
      </c>
      <c r="I458" s="461" t="s">
        <v>4527</v>
      </c>
      <c r="J458" s="426" t="s">
        <v>465</v>
      </c>
      <c r="K458" s="426" t="s">
        <v>1188</v>
      </c>
      <c r="L458" s="426" t="s">
        <v>4137</v>
      </c>
      <c r="M458" s="426">
        <v>571981217</v>
      </c>
      <c r="N458" s="427">
        <v>45042</v>
      </c>
      <c r="O458" s="458">
        <f t="shared" si="21"/>
        <v>4</v>
      </c>
      <c r="P458" s="458">
        <f t="shared" si="22"/>
        <v>4</v>
      </c>
      <c r="Q458" s="96" t="str">
        <f t="shared" si="23"/>
        <v>Gastos_Gerais</v>
      </c>
    </row>
    <row r="459" spans="1:17" ht="24" hidden="1" x14ac:dyDescent="0.2">
      <c r="A459" s="450">
        <v>2899</v>
      </c>
      <c r="B459" s="427">
        <v>45035</v>
      </c>
      <c r="C459" s="459">
        <v>45017</v>
      </c>
      <c r="D459" s="461" t="s">
        <v>264</v>
      </c>
      <c r="E459" s="455" t="s">
        <v>293</v>
      </c>
      <c r="F459" s="477">
        <v>60</v>
      </c>
      <c r="G459" s="461" t="s">
        <v>4492</v>
      </c>
      <c r="H459" s="461" t="s">
        <v>418</v>
      </c>
      <c r="I459" s="461" t="s">
        <v>3717</v>
      </c>
      <c r="J459" s="426" t="s">
        <v>467</v>
      </c>
      <c r="K459" s="426" t="s">
        <v>1188</v>
      </c>
      <c r="L459" s="426" t="s">
        <v>4137</v>
      </c>
      <c r="M459" s="426">
        <v>571981217</v>
      </c>
      <c r="N459" s="427">
        <v>45042</v>
      </c>
      <c r="O459" s="458">
        <f t="shared" si="21"/>
        <v>4</v>
      </c>
      <c r="P459" s="458">
        <f t="shared" si="22"/>
        <v>4</v>
      </c>
      <c r="Q459" s="96" t="str">
        <f t="shared" si="23"/>
        <v>Gastos_Gerais</v>
      </c>
    </row>
    <row r="460" spans="1:17" ht="25.5" hidden="1" x14ac:dyDescent="0.2">
      <c r="A460" s="450">
        <v>2900</v>
      </c>
      <c r="B460" s="427">
        <v>45035</v>
      </c>
      <c r="C460" s="459">
        <v>44986</v>
      </c>
      <c r="D460" s="461" t="s">
        <v>176</v>
      </c>
      <c r="E460" s="455" t="s">
        <v>1</v>
      </c>
      <c r="F460" s="477">
        <v>263089.09000000003</v>
      </c>
      <c r="G460" s="461" t="s">
        <v>4585</v>
      </c>
      <c r="H460" s="461" t="s">
        <v>303</v>
      </c>
      <c r="I460" s="461" t="s">
        <v>4586</v>
      </c>
      <c r="J460" s="426" t="s">
        <v>425</v>
      </c>
      <c r="K460" s="426" t="s">
        <v>1188</v>
      </c>
      <c r="L460" s="426" t="s">
        <v>1410</v>
      </c>
      <c r="M460" s="426" t="s">
        <v>425</v>
      </c>
      <c r="N460" s="427">
        <v>45035</v>
      </c>
      <c r="O460" s="458">
        <f t="shared" si="21"/>
        <v>4</v>
      </c>
      <c r="P460" s="458">
        <f t="shared" si="22"/>
        <v>3</v>
      </c>
      <c r="Q460" s="96" t="str">
        <f t="shared" si="23"/>
        <v>Gastos_com_Pessoal</v>
      </c>
    </row>
    <row r="461" spans="1:17" ht="25.5" hidden="1" x14ac:dyDescent="0.2">
      <c r="A461" s="450">
        <v>2901</v>
      </c>
      <c r="B461" s="427">
        <v>45035</v>
      </c>
      <c r="C461" s="459">
        <v>44986</v>
      </c>
      <c r="D461" s="461" t="s">
        <v>176</v>
      </c>
      <c r="E461" s="455" t="s">
        <v>245</v>
      </c>
      <c r="F461" s="477">
        <v>136740.37</v>
      </c>
      <c r="G461" s="461" t="s">
        <v>4587</v>
      </c>
      <c r="H461" s="461" t="s">
        <v>303</v>
      </c>
      <c r="I461" s="461" t="s">
        <v>4588</v>
      </c>
      <c r="J461" s="426" t="s">
        <v>425</v>
      </c>
      <c r="K461" s="426" t="s">
        <v>1188</v>
      </c>
      <c r="L461" s="426" t="s">
        <v>1410</v>
      </c>
      <c r="M461" s="426" t="s">
        <v>425</v>
      </c>
      <c r="N461" s="427">
        <v>45035</v>
      </c>
      <c r="O461" s="458">
        <f t="shared" si="21"/>
        <v>4</v>
      </c>
      <c r="P461" s="458">
        <f t="shared" si="22"/>
        <v>3</v>
      </c>
      <c r="Q461" s="96" t="str">
        <f t="shared" si="23"/>
        <v>Gastos_com_Pessoal</v>
      </c>
    </row>
    <row r="462" spans="1:17" ht="25.5" hidden="1" x14ac:dyDescent="0.2">
      <c r="A462" s="450">
        <v>2902</v>
      </c>
      <c r="B462" s="427">
        <v>45035</v>
      </c>
      <c r="C462" s="459">
        <v>44986</v>
      </c>
      <c r="D462" s="461" t="s">
        <v>176</v>
      </c>
      <c r="E462" s="455" t="s">
        <v>1</v>
      </c>
      <c r="F462" s="477">
        <v>99038.19</v>
      </c>
      <c r="G462" s="461" t="s">
        <v>4068</v>
      </c>
      <c r="H462" s="461" t="s">
        <v>303</v>
      </c>
      <c r="I462" s="461" t="s">
        <v>1889</v>
      </c>
      <c r="J462" s="426" t="s">
        <v>425</v>
      </c>
      <c r="K462" s="426" t="s">
        <v>1188</v>
      </c>
      <c r="L462" s="426" t="s">
        <v>1410</v>
      </c>
      <c r="M462" s="426" t="s">
        <v>425</v>
      </c>
      <c r="N462" s="427">
        <v>45035</v>
      </c>
      <c r="O462" s="458">
        <f t="shared" si="21"/>
        <v>4</v>
      </c>
      <c r="P462" s="458">
        <f t="shared" si="22"/>
        <v>3</v>
      </c>
      <c r="Q462" s="96" t="str">
        <f t="shared" si="23"/>
        <v>Gastos_com_Pessoal</v>
      </c>
    </row>
    <row r="463" spans="1:17" ht="25.5" hidden="1" x14ac:dyDescent="0.2">
      <c r="A463" s="450">
        <v>2903</v>
      </c>
      <c r="B463" s="427">
        <v>45035</v>
      </c>
      <c r="C463" s="459">
        <v>45017</v>
      </c>
      <c r="D463" s="461" t="s">
        <v>176</v>
      </c>
      <c r="E463" s="455" t="s">
        <v>10</v>
      </c>
      <c r="F463" s="477">
        <v>2592.8000000000002</v>
      </c>
      <c r="G463" s="455" t="s">
        <v>4306</v>
      </c>
      <c r="H463" s="461" t="s">
        <v>1032</v>
      </c>
      <c r="I463" s="461" t="s">
        <v>4531</v>
      </c>
      <c r="J463" s="426" t="s">
        <v>870</v>
      </c>
      <c r="K463" s="426" t="s">
        <v>1307</v>
      </c>
      <c r="L463" s="426" t="s">
        <v>1218</v>
      </c>
      <c r="M463" s="426" t="s">
        <v>4589</v>
      </c>
      <c r="N463" s="427">
        <v>45035</v>
      </c>
      <c r="O463" s="458">
        <f t="shared" si="21"/>
        <v>4</v>
      </c>
      <c r="P463" s="458">
        <f t="shared" si="22"/>
        <v>4</v>
      </c>
      <c r="Q463" s="96" t="str">
        <f t="shared" si="23"/>
        <v>Gastos_com_Pessoal</v>
      </c>
    </row>
    <row r="464" spans="1:17" ht="48" hidden="1" x14ac:dyDescent="0.2">
      <c r="A464" s="450">
        <v>2904</v>
      </c>
      <c r="B464" s="427">
        <v>45035</v>
      </c>
      <c r="C464" s="459">
        <v>44986</v>
      </c>
      <c r="D464" s="461" t="s">
        <v>264</v>
      </c>
      <c r="E464" s="455" t="s">
        <v>65</v>
      </c>
      <c r="F464" s="477">
        <v>2306.4299999999998</v>
      </c>
      <c r="G464" s="461" t="s">
        <v>4590</v>
      </c>
      <c r="H464" s="461" t="s">
        <v>303</v>
      </c>
      <c r="I464" s="461" t="s">
        <v>4591</v>
      </c>
      <c r="J464" s="426" t="s">
        <v>425</v>
      </c>
      <c r="K464" s="426" t="s">
        <v>1157</v>
      </c>
      <c r="L464" s="426" t="s">
        <v>1892</v>
      </c>
      <c r="M464" s="426">
        <v>5952</v>
      </c>
      <c r="N464" s="427">
        <v>45035</v>
      </c>
      <c r="O464" s="458">
        <f t="shared" si="21"/>
        <v>4</v>
      </c>
      <c r="P464" s="458">
        <f t="shared" si="22"/>
        <v>3</v>
      </c>
      <c r="Q464" s="96" t="str">
        <f t="shared" si="23"/>
        <v>Gastos_Gerais</v>
      </c>
    </row>
    <row r="465" spans="1:17" ht="25.5" hidden="1" x14ac:dyDescent="0.2">
      <c r="A465" s="450">
        <v>2905</v>
      </c>
      <c r="B465" s="427">
        <v>45035</v>
      </c>
      <c r="C465" s="459">
        <v>45017</v>
      </c>
      <c r="D465" s="461" t="s">
        <v>176</v>
      </c>
      <c r="E465" s="455" t="s">
        <v>10</v>
      </c>
      <c r="F465" s="477">
        <v>141.65</v>
      </c>
      <c r="G465" s="455" t="s">
        <v>4306</v>
      </c>
      <c r="H465" s="461" t="s">
        <v>493</v>
      </c>
      <c r="I465" s="461" t="s">
        <v>4507</v>
      </c>
      <c r="J465" s="426" t="s">
        <v>4089</v>
      </c>
      <c r="K465" s="426" t="s">
        <v>1307</v>
      </c>
      <c r="L465" s="426" t="s">
        <v>1218</v>
      </c>
      <c r="M465" s="426" t="s">
        <v>4592</v>
      </c>
      <c r="N465" s="427">
        <v>45035</v>
      </c>
      <c r="O465" s="458">
        <f t="shared" si="21"/>
        <v>4</v>
      </c>
      <c r="P465" s="458">
        <f t="shared" si="22"/>
        <v>4</v>
      </c>
      <c r="Q465" s="96" t="str">
        <f t="shared" si="23"/>
        <v>Gastos_com_Pessoal</v>
      </c>
    </row>
    <row r="466" spans="1:17" ht="25.5" hidden="1" x14ac:dyDescent="0.2">
      <c r="A466" s="450">
        <v>2906</v>
      </c>
      <c r="B466" s="427">
        <v>45035</v>
      </c>
      <c r="C466" s="459">
        <v>45017</v>
      </c>
      <c r="D466" s="461" t="s">
        <v>176</v>
      </c>
      <c r="E466" s="455" t="s">
        <v>10</v>
      </c>
      <c r="F466" s="477">
        <v>2214.19</v>
      </c>
      <c r="G466" s="455" t="s">
        <v>4306</v>
      </c>
      <c r="H466" s="461" t="s">
        <v>1032</v>
      </c>
      <c r="I466" s="461" t="s">
        <v>4530</v>
      </c>
      <c r="J466" s="426" t="s">
        <v>762</v>
      </c>
      <c r="K466" s="426" t="s">
        <v>1307</v>
      </c>
      <c r="L466" s="426" t="s">
        <v>1218</v>
      </c>
      <c r="M466" s="426" t="s">
        <v>4593</v>
      </c>
      <c r="N466" s="427">
        <v>45035</v>
      </c>
      <c r="O466" s="458">
        <f t="shared" si="21"/>
        <v>4</v>
      </c>
      <c r="P466" s="458">
        <f t="shared" si="22"/>
        <v>4</v>
      </c>
      <c r="Q466" s="96" t="str">
        <f t="shared" si="23"/>
        <v>Gastos_com_Pessoal</v>
      </c>
    </row>
    <row r="467" spans="1:17" ht="36" hidden="1" x14ac:dyDescent="0.2">
      <c r="A467" s="450">
        <v>2907</v>
      </c>
      <c r="B467" s="427">
        <v>45035</v>
      </c>
      <c r="C467" s="459">
        <v>44986</v>
      </c>
      <c r="D467" s="461" t="s">
        <v>264</v>
      </c>
      <c r="E467" s="455" t="s">
        <v>65</v>
      </c>
      <c r="F467" s="477">
        <v>744.01</v>
      </c>
      <c r="G467" s="461" t="s">
        <v>4594</v>
      </c>
      <c r="H467" s="461" t="s">
        <v>303</v>
      </c>
      <c r="I467" s="461" t="s">
        <v>4591</v>
      </c>
      <c r="J467" s="426" t="s">
        <v>425</v>
      </c>
      <c r="K467" s="426" t="s">
        <v>1157</v>
      </c>
      <c r="L467" s="426" t="s">
        <v>1892</v>
      </c>
      <c r="M467" s="426">
        <v>1708</v>
      </c>
      <c r="N467" s="427">
        <v>45035</v>
      </c>
      <c r="O467" s="458">
        <f t="shared" si="21"/>
        <v>4</v>
      </c>
      <c r="P467" s="458">
        <f t="shared" si="22"/>
        <v>3</v>
      </c>
      <c r="Q467" s="96" t="str">
        <f t="shared" si="23"/>
        <v>Gastos_Gerais</v>
      </c>
    </row>
    <row r="468" spans="1:17" ht="24" hidden="1" x14ac:dyDescent="0.2">
      <c r="A468" s="450">
        <v>2908</v>
      </c>
      <c r="B468" s="427">
        <v>45035</v>
      </c>
      <c r="C468" s="459">
        <v>44986</v>
      </c>
      <c r="D468" s="461" t="s">
        <v>264</v>
      </c>
      <c r="E468" s="455" t="s">
        <v>65</v>
      </c>
      <c r="F468" s="477">
        <v>931.57</v>
      </c>
      <c r="G468" s="461" t="s">
        <v>6595</v>
      </c>
      <c r="H468" s="461" t="s">
        <v>416</v>
      </c>
      <c r="I468" s="461" t="s">
        <v>4595</v>
      </c>
      <c r="J468" s="426" t="s">
        <v>425</v>
      </c>
      <c r="K468" s="426" t="s">
        <v>1157</v>
      </c>
      <c r="L468" s="426" t="s">
        <v>1157</v>
      </c>
      <c r="M468" s="426">
        <v>20234528989</v>
      </c>
      <c r="N468" s="427">
        <v>45035</v>
      </c>
      <c r="O468" s="458">
        <f t="shared" si="21"/>
        <v>4</v>
      </c>
      <c r="P468" s="458">
        <f t="shared" si="22"/>
        <v>3</v>
      </c>
      <c r="Q468" s="96" t="str">
        <f t="shared" si="23"/>
        <v>Gastos_Gerais</v>
      </c>
    </row>
    <row r="469" spans="1:17" ht="24" hidden="1" x14ac:dyDescent="0.2">
      <c r="A469" s="450">
        <v>2909</v>
      </c>
      <c r="B469" s="427">
        <v>45036</v>
      </c>
      <c r="C469" s="459">
        <v>45017</v>
      </c>
      <c r="D469" s="461" t="s">
        <v>264</v>
      </c>
      <c r="E469" s="455" t="s">
        <v>206</v>
      </c>
      <c r="F469" s="477">
        <v>316.5</v>
      </c>
      <c r="G469" s="461" t="s">
        <v>4596</v>
      </c>
      <c r="H469" s="461" t="s">
        <v>416</v>
      </c>
      <c r="I469" s="461" t="s">
        <v>4545</v>
      </c>
      <c r="J469" s="426" t="s">
        <v>1810</v>
      </c>
      <c r="K469" s="426" t="s">
        <v>1157</v>
      </c>
      <c r="L469" s="426" t="s">
        <v>1157</v>
      </c>
      <c r="M469" s="426">
        <v>551259</v>
      </c>
      <c r="N469" s="427">
        <v>45036</v>
      </c>
      <c r="O469" s="458">
        <f t="shared" si="21"/>
        <v>4</v>
      </c>
      <c r="P469" s="458">
        <f t="shared" si="22"/>
        <v>4</v>
      </c>
      <c r="Q469" s="96" t="str">
        <f t="shared" si="23"/>
        <v>Gastos_Gerais</v>
      </c>
    </row>
    <row r="470" spans="1:17" ht="24" hidden="1" x14ac:dyDescent="0.2">
      <c r="A470" s="450">
        <v>2910</v>
      </c>
      <c r="B470" s="427">
        <v>45036</v>
      </c>
      <c r="C470" s="459">
        <v>45017</v>
      </c>
      <c r="D470" s="461" t="s">
        <v>264</v>
      </c>
      <c r="E470" s="455" t="s">
        <v>398</v>
      </c>
      <c r="F470" s="477">
        <v>1680.23</v>
      </c>
      <c r="G470" s="456" t="s">
        <v>4496</v>
      </c>
      <c r="H470" s="461" t="s">
        <v>414</v>
      </c>
      <c r="I470" s="461" t="s">
        <v>4597</v>
      </c>
      <c r="J470" s="426" t="s">
        <v>1804</v>
      </c>
      <c r="K470" s="426" t="s">
        <v>1157</v>
      </c>
      <c r="L470" s="426" t="s">
        <v>32</v>
      </c>
      <c r="M470" s="426">
        <v>37998</v>
      </c>
      <c r="N470" s="427">
        <v>45027</v>
      </c>
      <c r="O470" s="458">
        <f t="shared" si="21"/>
        <v>4</v>
      </c>
      <c r="P470" s="458">
        <f t="shared" si="22"/>
        <v>4</v>
      </c>
      <c r="Q470" s="96" t="str">
        <f t="shared" si="23"/>
        <v>Gastos_Gerais</v>
      </c>
    </row>
    <row r="471" spans="1:17" ht="24" hidden="1" x14ac:dyDescent="0.2">
      <c r="A471" s="450">
        <v>2911</v>
      </c>
      <c r="B471" s="427">
        <v>45036</v>
      </c>
      <c r="C471" s="459">
        <v>45017</v>
      </c>
      <c r="D471" s="461" t="s">
        <v>264</v>
      </c>
      <c r="E471" s="455" t="s">
        <v>206</v>
      </c>
      <c r="F471" s="477">
        <v>316.5</v>
      </c>
      <c r="G471" s="461" t="s">
        <v>4598</v>
      </c>
      <c r="H471" s="461" t="s">
        <v>418</v>
      </c>
      <c r="I471" s="461" t="s">
        <v>4545</v>
      </c>
      <c r="J471" s="426" t="s">
        <v>1810</v>
      </c>
      <c r="K471" s="426" t="s">
        <v>1157</v>
      </c>
      <c r="L471" s="426" t="s">
        <v>1157</v>
      </c>
      <c r="M471" s="426">
        <v>551258</v>
      </c>
      <c r="N471" s="427">
        <v>45036</v>
      </c>
      <c r="O471" s="458">
        <f t="shared" si="21"/>
        <v>4</v>
      </c>
      <c r="P471" s="458">
        <f t="shared" si="22"/>
        <v>4</v>
      </c>
      <c r="Q471" s="96" t="str">
        <f t="shared" si="23"/>
        <v>Gastos_Gerais</v>
      </c>
    </row>
    <row r="472" spans="1:17" ht="24" hidden="1" x14ac:dyDescent="0.2">
      <c r="A472" s="450">
        <v>2912</v>
      </c>
      <c r="B472" s="427">
        <v>45036</v>
      </c>
      <c r="C472" s="459">
        <v>45017</v>
      </c>
      <c r="D472" s="461" t="s">
        <v>264</v>
      </c>
      <c r="E472" s="455" t="s">
        <v>206</v>
      </c>
      <c r="F472" s="477">
        <v>316.5</v>
      </c>
      <c r="G472" s="461" t="s">
        <v>4599</v>
      </c>
      <c r="H472" s="461" t="s">
        <v>414</v>
      </c>
      <c r="I472" s="461" t="s">
        <v>4545</v>
      </c>
      <c r="J472" s="426" t="s">
        <v>1810</v>
      </c>
      <c r="K472" s="426" t="s">
        <v>1157</v>
      </c>
      <c r="L472" s="426" t="s">
        <v>1157</v>
      </c>
      <c r="M472" s="426">
        <v>551263</v>
      </c>
      <c r="N472" s="427">
        <v>45036</v>
      </c>
      <c r="O472" s="458">
        <f t="shared" si="21"/>
        <v>4</v>
      </c>
      <c r="P472" s="458">
        <f t="shared" si="22"/>
        <v>4</v>
      </c>
      <c r="Q472" s="96" t="str">
        <f t="shared" si="23"/>
        <v>Gastos_Gerais</v>
      </c>
    </row>
    <row r="473" spans="1:17" ht="24" hidden="1" x14ac:dyDescent="0.2">
      <c r="A473" s="450">
        <v>2913</v>
      </c>
      <c r="B473" s="427">
        <v>45036</v>
      </c>
      <c r="C473" s="459">
        <v>45017</v>
      </c>
      <c r="D473" s="461" t="s">
        <v>264</v>
      </c>
      <c r="E473" s="455" t="s">
        <v>398</v>
      </c>
      <c r="F473" s="477">
        <v>290.87</v>
      </c>
      <c r="G473" s="456" t="s">
        <v>4496</v>
      </c>
      <c r="H473" s="461" t="s">
        <v>493</v>
      </c>
      <c r="I473" s="461" t="s">
        <v>4597</v>
      </c>
      <c r="J473" s="426" t="s">
        <v>1804</v>
      </c>
      <c r="K473" s="426" t="s">
        <v>1157</v>
      </c>
      <c r="L473" s="426" t="s">
        <v>32</v>
      </c>
      <c r="M473" s="426">
        <v>37996</v>
      </c>
      <c r="N473" s="427">
        <v>45027</v>
      </c>
      <c r="O473" s="458">
        <f t="shared" si="21"/>
        <v>4</v>
      </c>
      <c r="P473" s="458">
        <f t="shared" si="22"/>
        <v>4</v>
      </c>
      <c r="Q473" s="96" t="str">
        <f t="shared" si="23"/>
        <v>Gastos_Gerais</v>
      </c>
    </row>
    <row r="474" spans="1:17" ht="24" hidden="1" x14ac:dyDescent="0.2">
      <c r="A474" s="450">
        <v>2914</v>
      </c>
      <c r="B474" s="427">
        <v>45036</v>
      </c>
      <c r="C474" s="459">
        <v>45017</v>
      </c>
      <c r="D474" s="461" t="s">
        <v>264</v>
      </c>
      <c r="E474" s="455" t="s">
        <v>402</v>
      </c>
      <c r="F474" s="477">
        <v>19.86</v>
      </c>
      <c r="G474" s="461" t="s">
        <v>4126</v>
      </c>
      <c r="H474" s="461" t="s">
        <v>1032</v>
      </c>
      <c r="I474" s="461" t="s">
        <v>3184</v>
      </c>
      <c r="J474" s="426" t="s">
        <v>1614</v>
      </c>
      <c r="K474" s="426" t="s">
        <v>1157</v>
      </c>
      <c r="L474" s="426" t="s">
        <v>32</v>
      </c>
      <c r="M474" s="426">
        <v>103</v>
      </c>
      <c r="N474" s="427">
        <v>45035</v>
      </c>
      <c r="O474" s="458">
        <f t="shared" si="21"/>
        <v>4</v>
      </c>
      <c r="P474" s="458">
        <f t="shared" si="22"/>
        <v>4</v>
      </c>
      <c r="Q474" s="96" t="str">
        <f t="shared" si="23"/>
        <v>Gastos_Gerais</v>
      </c>
    </row>
    <row r="475" spans="1:17" ht="25.5" hidden="1" x14ac:dyDescent="0.2">
      <c r="A475" s="450">
        <v>2915</v>
      </c>
      <c r="B475" s="427">
        <v>45036</v>
      </c>
      <c r="C475" s="459">
        <v>44986</v>
      </c>
      <c r="D475" s="461" t="s">
        <v>176</v>
      </c>
      <c r="E475" s="455" t="s">
        <v>8</v>
      </c>
      <c r="F475" s="477">
        <v>9735.44</v>
      </c>
      <c r="G475" s="461" t="s">
        <v>4600</v>
      </c>
      <c r="H475" s="461" t="s">
        <v>303</v>
      </c>
      <c r="I475" s="461" t="s">
        <v>1437</v>
      </c>
      <c r="J475" s="426" t="s">
        <v>1429</v>
      </c>
      <c r="K475" s="426" t="s">
        <v>1157</v>
      </c>
      <c r="L475" s="426" t="s">
        <v>1157</v>
      </c>
      <c r="M475" s="426">
        <v>635477</v>
      </c>
      <c r="N475" s="427">
        <v>45036</v>
      </c>
      <c r="O475" s="458">
        <f t="shared" si="21"/>
        <v>4</v>
      </c>
      <c r="P475" s="458">
        <f t="shared" si="22"/>
        <v>3</v>
      </c>
      <c r="Q475" s="96" t="str">
        <f t="shared" si="23"/>
        <v>Gastos_com_Pessoal</v>
      </c>
    </row>
    <row r="476" spans="1:17" hidden="1" x14ac:dyDescent="0.2">
      <c r="A476" s="450">
        <v>2916</v>
      </c>
      <c r="B476" s="427">
        <v>45036</v>
      </c>
      <c r="C476" s="459">
        <v>44986</v>
      </c>
      <c r="D476" s="461" t="s">
        <v>264</v>
      </c>
      <c r="E476" s="455" t="s">
        <v>83</v>
      </c>
      <c r="F476" s="477">
        <v>1007.37</v>
      </c>
      <c r="G476" s="455" t="s">
        <v>2906</v>
      </c>
      <c r="H476" s="461" t="s">
        <v>418</v>
      </c>
      <c r="I476" s="461" t="s">
        <v>4378</v>
      </c>
      <c r="J476" s="425" t="s">
        <v>1162</v>
      </c>
      <c r="K476" s="425" t="s">
        <v>1157</v>
      </c>
      <c r="L476" s="426" t="s">
        <v>32</v>
      </c>
      <c r="M476" s="426">
        <v>14495746</v>
      </c>
      <c r="N476" s="427">
        <v>45036</v>
      </c>
      <c r="O476" s="458">
        <f t="shared" si="21"/>
        <v>4</v>
      </c>
      <c r="P476" s="458">
        <f t="shared" si="22"/>
        <v>3</v>
      </c>
      <c r="Q476" s="96" t="str">
        <f t="shared" si="23"/>
        <v>Gastos_Gerais</v>
      </c>
    </row>
    <row r="477" spans="1:17" hidden="1" x14ac:dyDescent="0.2">
      <c r="A477" s="450">
        <v>2917</v>
      </c>
      <c r="B477" s="427">
        <v>45036</v>
      </c>
      <c r="C477" s="459">
        <v>45017</v>
      </c>
      <c r="D477" s="461" t="s">
        <v>264</v>
      </c>
      <c r="E477" s="455" t="s">
        <v>247</v>
      </c>
      <c r="F477" s="477">
        <v>150</v>
      </c>
      <c r="G477" s="461" t="s">
        <v>4601</v>
      </c>
      <c r="H477" s="461" t="s">
        <v>418</v>
      </c>
      <c r="I477" s="461" t="s">
        <v>1469</v>
      </c>
      <c r="J477" s="426" t="s">
        <v>1470</v>
      </c>
      <c r="K477" s="426" t="s">
        <v>1157</v>
      </c>
      <c r="L477" s="426" t="s">
        <v>32</v>
      </c>
      <c r="M477" s="426">
        <v>10335</v>
      </c>
      <c r="N477" s="427">
        <v>45022</v>
      </c>
      <c r="O477" s="458">
        <f t="shared" si="21"/>
        <v>4</v>
      </c>
      <c r="P477" s="458">
        <f t="shared" si="22"/>
        <v>4</v>
      </c>
      <c r="Q477" s="96" t="str">
        <f t="shared" si="23"/>
        <v>Gastos_Gerais</v>
      </c>
    </row>
    <row r="478" spans="1:17" ht="24" hidden="1" x14ac:dyDescent="0.2">
      <c r="A478" s="450">
        <v>2918</v>
      </c>
      <c r="B478" s="427">
        <v>45036</v>
      </c>
      <c r="C478" s="459">
        <v>45017</v>
      </c>
      <c r="D478" s="461" t="s">
        <v>264</v>
      </c>
      <c r="E478" s="455" t="s">
        <v>206</v>
      </c>
      <c r="F478" s="477">
        <v>316.5</v>
      </c>
      <c r="G478" s="461" t="s">
        <v>4602</v>
      </c>
      <c r="H478" s="461" t="s">
        <v>1032</v>
      </c>
      <c r="I478" s="461" t="s">
        <v>4545</v>
      </c>
      <c r="J478" s="426" t="s">
        <v>1810</v>
      </c>
      <c r="K478" s="426" t="s">
        <v>1157</v>
      </c>
      <c r="L478" s="426" t="s">
        <v>1157</v>
      </c>
      <c r="M478" s="426">
        <v>551256</v>
      </c>
      <c r="N478" s="427">
        <v>45036</v>
      </c>
      <c r="O478" s="458">
        <f t="shared" si="21"/>
        <v>4</v>
      </c>
      <c r="P478" s="458">
        <f t="shared" si="22"/>
        <v>4</v>
      </c>
      <c r="Q478" s="96" t="str">
        <f t="shared" si="23"/>
        <v>Gastos_Gerais</v>
      </c>
    </row>
    <row r="479" spans="1:17" hidden="1" x14ac:dyDescent="0.2">
      <c r="A479" s="450">
        <v>2919</v>
      </c>
      <c r="B479" s="427">
        <v>45036</v>
      </c>
      <c r="C479" s="459">
        <v>45017</v>
      </c>
      <c r="D479" s="461" t="s">
        <v>264</v>
      </c>
      <c r="E479" s="455" t="s">
        <v>96</v>
      </c>
      <c r="F479" s="477">
        <v>566.9</v>
      </c>
      <c r="G479" s="461" t="s">
        <v>4603</v>
      </c>
      <c r="H479" s="461" t="s">
        <v>420</v>
      </c>
      <c r="I479" s="461" t="s">
        <v>4367</v>
      </c>
      <c r="J479" s="426" t="s">
        <v>4368</v>
      </c>
      <c r="K479" s="426" t="s">
        <v>1157</v>
      </c>
      <c r="L479" s="426" t="s">
        <v>32</v>
      </c>
      <c r="M479" s="426">
        <v>35432</v>
      </c>
      <c r="N479" s="427">
        <v>45034</v>
      </c>
      <c r="O479" s="458">
        <f t="shared" si="21"/>
        <v>4</v>
      </c>
      <c r="P479" s="458">
        <f t="shared" si="22"/>
        <v>4</v>
      </c>
      <c r="Q479" s="96" t="str">
        <f t="shared" si="23"/>
        <v>Gastos_Gerais</v>
      </c>
    </row>
    <row r="480" spans="1:17" ht="24" hidden="1" x14ac:dyDescent="0.2">
      <c r="A480" s="450">
        <v>2920</v>
      </c>
      <c r="B480" s="427">
        <v>45036</v>
      </c>
      <c r="C480" s="459">
        <v>45017</v>
      </c>
      <c r="D480" s="461" t="s">
        <v>264</v>
      </c>
      <c r="E480" s="455" t="s">
        <v>206</v>
      </c>
      <c r="F480" s="477">
        <v>316.5</v>
      </c>
      <c r="G480" s="461" t="s">
        <v>4604</v>
      </c>
      <c r="H480" s="461" t="s">
        <v>420</v>
      </c>
      <c r="I480" s="461" t="s">
        <v>4545</v>
      </c>
      <c r="J480" s="426" t="s">
        <v>1810</v>
      </c>
      <c r="K480" s="426" t="s">
        <v>1157</v>
      </c>
      <c r="L480" s="426" t="s">
        <v>1157</v>
      </c>
      <c r="M480" s="426">
        <v>551253</v>
      </c>
      <c r="N480" s="427">
        <v>45036</v>
      </c>
      <c r="O480" s="458">
        <f t="shared" si="21"/>
        <v>4</v>
      </c>
      <c r="P480" s="458">
        <f t="shared" si="22"/>
        <v>4</v>
      </c>
      <c r="Q480" s="96" t="str">
        <f t="shared" si="23"/>
        <v>Gastos_Gerais</v>
      </c>
    </row>
    <row r="481" spans="1:17" ht="24" hidden="1" x14ac:dyDescent="0.2">
      <c r="A481" s="450">
        <v>2921</v>
      </c>
      <c r="B481" s="427">
        <v>45036</v>
      </c>
      <c r="C481" s="459">
        <v>45017</v>
      </c>
      <c r="D481" s="461" t="s">
        <v>264</v>
      </c>
      <c r="E481" s="455" t="s">
        <v>206</v>
      </c>
      <c r="F481" s="477">
        <v>316.5</v>
      </c>
      <c r="G481" s="461" t="s">
        <v>4605</v>
      </c>
      <c r="H481" s="461" t="s">
        <v>422</v>
      </c>
      <c r="I481" s="461" t="s">
        <v>4545</v>
      </c>
      <c r="J481" s="426" t="s">
        <v>1810</v>
      </c>
      <c r="K481" s="426" t="s">
        <v>1157</v>
      </c>
      <c r="L481" s="426" t="s">
        <v>1157</v>
      </c>
      <c r="M481" s="426">
        <v>551260</v>
      </c>
      <c r="N481" s="427">
        <v>45036</v>
      </c>
      <c r="O481" s="458">
        <f t="shared" si="21"/>
        <v>4</v>
      </c>
      <c r="P481" s="458">
        <f t="shared" si="22"/>
        <v>4</v>
      </c>
      <c r="Q481" s="96" t="str">
        <f t="shared" si="23"/>
        <v>Gastos_Gerais</v>
      </c>
    </row>
    <row r="482" spans="1:17" ht="36" hidden="1" x14ac:dyDescent="0.2">
      <c r="A482" s="450">
        <v>2922</v>
      </c>
      <c r="B482" s="427">
        <v>45036</v>
      </c>
      <c r="C482" s="459">
        <v>45017</v>
      </c>
      <c r="D482" s="461" t="s">
        <v>264</v>
      </c>
      <c r="E482" s="455" t="s">
        <v>290</v>
      </c>
      <c r="F482" s="477">
        <v>341.9</v>
      </c>
      <c r="G482" s="461" t="s">
        <v>5563</v>
      </c>
      <c r="H482" s="461" t="s">
        <v>1032</v>
      </c>
      <c r="I482" s="461" t="s">
        <v>1895</v>
      </c>
      <c r="J482" s="426" t="s">
        <v>1896</v>
      </c>
      <c r="K482" s="426" t="s">
        <v>1157</v>
      </c>
      <c r="L482" s="426" t="s">
        <v>32</v>
      </c>
      <c r="M482" s="426">
        <v>37246</v>
      </c>
      <c r="N482" s="427">
        <v>45033</v>
      </c>
      <c r="O482" s="458">
        <f t="shared" si="21"/>
        <v>4</v>
      </c>
      <c r="P482" s="458">
        <f t="shared" si="22"/>
        <v>4</v>
      </c>
      <c r="Q482" s="96" t="str">
        <f t="shared" si="23"/>
        <v>Gastos_Gerais</v>
      </c>
    </row>
    <row r="483" spans="1:17" ht="24" hidden="1" x14ac:dyDescent="0.2">
      <c r="A483" s="450">
        <v>2923</v>
      </c>
      <c r="B483" s="427">
        <v>45036</v>
      </c>
      <c r="C483" s="459">
        <v>45017</v>
      </c>
      <c r="D483" s="461" t="s">
        <v>264</v>
      </c>
      <c r="E483" s="455" t="s">
        <v>206</v>
      </c>
      <c r="F483" s="477">
        <v>316.5</v>
      </c>
      <c r="G483" s="461" t="s">
        <v>4596</v>
      </c>
      <c r="H483" s="461" t="s">
        <v>417</v>
      </c>
      <c r="I483" s="461" t="s">
        <v>4545</v>
      </c>
      <c r="J483" s="426" t="s">
        <v>1810</v>
      </c>
      <c r="K483" s="426" t="s">
        <v>1157</v>
      </c>
      <c r="L483" s="426" t="s">
        <v>1157</v>
      </c>
      <c r="M483" s="426">
        <v>551251</v>
      </c>
      <c r="N483" s="427">
        <v>45036</v>
      </c>
      <c r="O483" s="458">
        <f t="shared" si="21"/>
        <v>4</v>
      </c>
      <c r="P483" s="458">
        <f t="shared" si="22"/>
        <v>4</v>
      </c>
      <c r="Q483" s="96" t="str">
        <f t="shared" si="23"/>
        <v>Gastos_Gerais</v>
      </c>
    </row>
    <row r="484" spans="1:17" hidden="1" x14ac:dyDescent="0.2">
      <c r="A484" s="450">
        <v>2924</v>
      </c>
      <c r="B484" s="427">
        <v>45036</v>
      </c>
      <c r="C484" s="459">
        <v>44986</v>
      </c>
      <c r="D484" s="461" t="s">
        <v>264</v>
      </c>
      <c r="E484" s="455" t="s">
        <v>83</v>
      </c>
      <c r="F484" s="477">
        <v>69.959999999999994</v>
      </c>
      <c r="G484" s="455" t="s">
        <v>2906</v>
      </c>
      <c r="H484" s="461" t="s">
        <v>418</v>
      </c>
      <c r="I484" s="461" t="s">
        <v>4378</v>
      </c>
      <c r="J484" s="425" t="s">
        <v>1162</v>
      </c>
      <c r="K484" s="425" t="s">
        <v>1157</v>
      </c>
      <c r="L484" s="426" t="s">
        <v>32</v>
      </c>
      <c r="M484" s="426">
        <v>14505803</v>
      </c>
      <c r="N484" s="427">
        <v>45036</v>
      </c>
      <c r="O484" s="458">
        <f t="shared" si="21"/>
        <v>4</v>
      </c>
      <c r="P484" s="458">
        <f t="shared" si="22"/>
        <v>3</v>
      </c>
      <c r="Q484" s="96" t="str">
        <f t="shared" si="23"/>
        <v>Gastos_Gerais</v>
      </c>
    </row>
    <row r="485" spans="1:17" ht="24" hidden="1" x14ac:dyDescent="0.2">
      <c r="A485" s="450">
        <v>2925</v>
      </c>
      <c r="B485" s="427">
        <v>45036</v>
      </c>
      <c r="C485" s="459">
        <v>45017</v>
      </c>
      <c r="D485" s="461" t="s">
        <v>264</v>
      </c>
      <c r="E485" s="455" t="s">
        <v>398</v>
      </c>
      <c r="F485" s="477">
        <v>1677.7</v>
      </c>
      <c r="G485" s="456" t="s">
        <v>4496</v>
      </c>
      <c r="H485" s="461" t="s">
        <v>423</v>
      </c>
      <c r="I485" s="461" t="s">
        <v>4597</v>
      </c>
      <c r="J485" s="426" t="s">
        <v>1804</v>
      </c>
      <c r="K485" s="426" t="s">
        <v>1157</v>
      </c>
      <c r="L485" s="426" t="s">
        <v>32</v>
      </c>
      <c r="M485" s="426">
        <v>37995</v>
      </c>
      <c r="N485" s="427">
        <v>45027</v>
      </c>
      <c r="O485" s="458">
        <f t="shared" si="21"/>
        <v>4</v>
      </c>
      <c r="P485" s="458">
        <f t="shared" si="22"/>
        <v>4</v>
      </c>
      <c r="Q485" s="96" t="str">
        <f t="shared" si="23"/>
        <v>Gastos_Gerais</v>
      </c>
    </row>
    <row r="486" spans="1:17" ht="24" hidden="1" x14ac:dyDescent="0.2">
      <c r="A486" s="450">
        <v>2926</v>
      </c>
      <c r="B486" s="427">
        <v>45036</v>
      </c>
      <c r="C486" s="459">
        <v>45017</v>
      </c>
      <c r="D486" s="461" t="s">
        <v>264</v>
      </c>
      <c r="E486" s="455" t="s">
        <v>206</v>
      </c>
      <c r="F486" s="477">
        <v>316.5</v>
      </c>
      <c r="G486" s="461" t="s">
        <v>4606</v>
      </c>
      <c r="H486" s="461" t="s">
        <v>423</v>
      </c>
      <c r="I486" s="461" t="s">
        <v>4545</v>
      </c>
      <c r="J486" s="426" t="s">
        <v>1810</v>
      </c>
      <c r="K486" s="426" t="s">
        <v>1157</v>
      </c>
      <c r="L486" s="426" t="s">
        <v>1157</v>
      </c>
      <c r="M486" s="426">
        <v>551261</v>
      </c>
      <c r="N486" s="427">
        <v>45036</v>
      </c>
      <c r="O486" s="458">
        <f t="shared" si="21"/>
        <v>4</v>
      </c>
      <c r="P486" s="458">
        <f t="shared" si="22"/>
        <v>4</v>
      </c>
      <c r="Q486" s="96" t="str">
        <f t="shared" si="23"/>
        <v>Gastos_Gerais</v>
      </c>
    </row>
    <row r="487" spans="1:17" ht="24" hidden="1" x14ac:dyDescent="0.2">
      <c r="A487" s="450">
        <v>2927</v>
      </c>
      <c r="B487" s="427">
        <v>45036</v>
      </c>
      <c r="C487" s="459">
        <v>45017</v>
      </c>
      <c r="D487" s="461" t="s">
        <v>264</v>
      </c>
      <c r="E487" s="455" t="s">
        <v>290</v>
      </c>
      <c r="F487" s="477">
        <v>355.38</v>
      </c>
      <c r="G487" s="461" t="s">
        <v>4607</v>
      </c>
      <c r="H487" s="461" t="s">
        <v>422</v>
      </c>
      <c r="I487" s="461" t="s">
        <v>4608</v>
      </c>
      <c r="J487" s="426" t="s">
        <v>4609</v>
      </c>
      <c r="K487" s="426" t="s">
        <v>1157</v>
      </c>
      <c r="L487" s="426" t="s">
        <v>32</v>
      </c>
      <c r="M487" s="426">
        <v>4709</v>
      </c>
      <c r="N487" s="427">
        <v>45033</v>
      </c>
      <c r="O487" s="458">
        <f t="shared" si="21"/>
        <v>4</v>
      </c>
      <c r="P487" s="458">
        <f t="shared" si="22"/>
        <v>4</v>
      </c>
      <c r="Q487" s="96" t="str">
        <f t="shared" si="23"/>
        <v>Gastos_Gerais</v>
      </c>
    </row>
    <row r="488" spans="1:17" ht="24" hidden="1" x14ac:dyDescent="0.2">
      <c r="A488" s="450">
        <v>2928</v>
      </c>
      <c r="B488" s="427">
        <v>45036</v>
      </c>
      <c r="C488" s="459">
        <v>45017</v>
      </c>
      <c r="D488" s="461" t="s">
        <v>264</v>
      </c>
      <c r="E488" s="455" t="s">
        <v>0</v>
      </c>
      <c r="F488" s="477">
        <v>412.7</v>
      </c>
      <c r="G488" s="455" t="s">
        <v>4385</v>
      </c>
      <c r="H488" s="461" t="s">
        <v>417</v>
      </c>
      <c r="I488" s="461" t="s">
        <v>1570</v>
      </c>
      <c r="J488" s="426" t="s">
        <v>1571</v>
      </c>
      <c r="K488" s="426" t="s">
        <v>1157</v>
      </c>
      <c r="L488" s="426" t="s">
        <v>32</v>
      </c>
      <c r="M488" s="426">
        <v>36907</v>
      </c>
      <c r="N488" s="427">
        <v>45030</v>
      </c>
      <c r="O488" s="458">
        <f t="shared" si="21"/>
        <v>4</v>
      </c>
      <c r="P488" s="458">
        <f t="shared" si="22"/>
        <v>4</v>
      </c>
      <c r="Q488" s="96" t="str">
        <f t="shared" si="23"/>
        <v>Gastos_Gerais</v>
      </c>
    </row>
    <row r="489" spans="1:17" ht="24" hidden="1" x14ac:dyDescent="0.2">
      <c r="A489" s="450">
        <v>2929</v>
      </c>
      <c r="B489" s="427">
        <v>45036</v>
      </c>
      <c r="C489" s="459">
        <v>45017</v>
      </c>
      <c r="D489" s="461" t="s">
        <v>264</v>
      </c>
      <c r="E489" s="455" t="s">
        <v>206</v>
      </c>
      <c r="F489" s="477">
        <v>316.5</v>
      </c>
      <c r="G489" s="461" t="s">
        <v>4610</v>
      </c>
      <c r="H489" s="461" t="s">
        <v>493</v>
      </c>
      <c r="I489" s="461" t="s">
        <v>4545</v>
      </c>
      <c r="J489" s="426" t="s">
        <v>1810</v>
      </c>
      <c r="K489" s="426" t="s">
        <v>1157</v>
      </c>
      <c r="L489" s="426" t="s">
        <v>1157</v>
      </c>
      <c r="M489" s="426">
        <v>551255</v>
      </c>
      <c r="N489" s="427">
        <v>45036</v>
      </c>
      <c r="O489" s="458">
        <f t="shared" si="21"/>
        <v>4</v>
      </c>
      <c r="P489" s="458">
        <f t="shared" si="22"/>
        <v>4</v>
      </c>
      <c r="Q489" s="96" t="str">
        <f t="shared" si="23"/>
        <v>Gastos_Gerais</v>
      </c>
    </row>
    <row r="490" spans="1:17" ht="24" hidden="1" x14ac:dyDescent="0.2">
      <c r="A490" s="450">
        <v>2930</v>
      </c>
      <c r="B490" s="427">
        <v>45036</v>
      </c>
      <c r="C490" s="459">
        <v>44986</v>
      </c>
      <c r="D490" s="461" t="s">
        <v>264</v>
      </c>
      <c r="E490" s="455" t="s">
        <v>138</v>
      </c>
      <c r="F490" s="477">
        <v>2425.5</v>
      </c>
      <c r="G490" s="455" t="s">
        <v>138</v>
      </c>
      <c r="H490" s="461" t="s">
        <v>420</v>
      </c>
      <c r="I490" s="461" t="s">
        <v>4611</v>
      </c>
      <c r="J490" s="426" t="s">
        <v>1903</v>
      </c>
      <c r="K490" s="426" t="s">
        <v>1157</v>
      </c>
      <c r="L490" s="426" t="s">
        <v>32</v>
      </c>
      <c r="M490" s="426">
        <v>47658</v>
      </c>
      <c r="N490" s="427">
        <v>45007</v>
      </c>
      <c r="O490" s="458">
        <f t="shared" si="21"/>
        <v>4</v>
      </c>
      <c r="P490" s="458">
        <f t="shared" si="22"/>
        <v>3</v>
      </c>
      <c r="Q490" s="96" t="str">
        <f t="shared" si="23"/>
        <v>Gastos_Gerais</v>
      </c>
    </row>
    <row r="491" spans="1:17" ht="24" hidden="1" x14ac:dyDescent="0.2">
      <c r="A491" s="450">
        <v>2931</v>
      </c>
      <c r="B491" s="427">
        <v>45036</v>
      </c>
      <c r="C491" s="459">
        <v>45017</v>
      </c>
      <c r="D491" s="461" t="s">
        <v>264</v>
      </c>
      <c r="E491" s="455" t="s">
        <v>138</v>
      </c>
      <c r="F491" s="477">
        <v>3996.54</v>
      </c>
      <c r="G491" s="455" t="s">
        <v>138</v>
      </c>
      <c r="H491" s="461" t="s">
        <v>414</v>
      </c>
      <c r="I491" s="461" t="s">
        <v>4207</v>
      </c>
      <c r="J491" s="426" t="s">
        <v>1238</v>
      </c>
      <c r="K491" s="426" t="s">
        <v>1157</v>
      </c>
      <c r="L491" s="426" t="s">
        <v>32</v>
      </c>
      <c r="M491" s="426">
        <v>6583</v>
      </c>
      <c r="N491" s="427">
        <v>45026</v>
      </c>
      <c r="O491" s="458">
        <f t="shared" si="21"/>
        <v>4</v>
      </c>
      <c r="P491" s="458">
        <f t="shared" si="22"/>
        <v>4</v>
      </c>
      <c r="Q491" s="96" t="str">
        <f t="shared" si="23"/>
        <v>Gastos_Gerais</v>
      </c>
    </row>
    <row r="492" spans="1:17" ht="36" hidden="1" x14ac:dyDescent="0.2">
      <c r="A492" s="450">
        <v>2932</v>
      </c>
      <c r="B492" s="427">
        <v>45036</v>
      </c>
      <c r="C492" s="459">
        <v>45017</v>
      </c>
      <c r="D492" s="461" t="s">
        <v>264</v>
      </c>
      <c r="E492" s="455" t="s">
        <v>181</v>
      </c>
      <c r="F492" s="477">
        <v>6227.65</v>
      </c>
      <c r="G492" s="461" t="s">
        <v>4612</v>
      </c>
      <c r="H492" s="461" t="s">
        <v>303</v>
      </c>
      <c r="I492" s="461" t="s">
        <v>4555</v>
      </c>
      <c r="J492" s="426" t="s">
        <v>1179</v>
      </c>
      <c r="K492" s="426" t="s">
        <v>1157</v>
      </c>
      <c r="L492" s="426" t="s">
        <v>32</v>
      </c>
      <c r="M492" s="426">
        <v>202352</v>
      </c>
      <c r="N492" s="427">
        <v>45019</v>
      </c>
      <c r="O492" s="458">
        <f t="shared" si="21"/>
        <v>4</v>
      </c>
      <c r="P492" s="458">
        <f t="shared" si="22"/>
        <v>4</v>
      </c>
      <c r="Q492" s="96" t="str">
        <f t="shared" si="23"/>
        <v>Gastos_Gerais</v>
      </c>
    </row>
    <row r="493" spans="1:17" ht="24" hidden="1" x14ac:dyDescent="0.2">
      <c r="A493" s="450">
        <v>2933</v>
      </c>
      <c r="B493" s="354">
        <v>45036</v>
      </c>
      <c r="C493" s="417">
        <v>45017</v>
      </c>
      <c r="D493" s="569" t="s">
        <v>264</v>
      </c>
      <c r="E493" s="455" t="s">
        <v>206</v>
      </c>
      <c r="F493" s="570">
        <v>316.5</v>
      </c>
      <c r="G493" s="372" t="s">
        <v>4613</v>
      </c>
      <c r="H493" s="372" t="s">
        <v>419</v>
      </c>
      <c r="I493" s="372" t="s">
        <v>4545</v>
      </c>
      <c r="J493" s="375" t="s">
        <v>1810</v>
      </c>
      <c r="K493" s="572" t="s">
        <v>1157</v>
      </c>
      <c r="L493" s="572" t="s">
        <v>1157</v>
      </c>
      <c r="M493" s="375">
        <v>551254</v>
      </c>
      <c r="N493" s="354">
        <v>45036</v>
      </c>
      <c r="O493" s="458">
        <f t="shared" si="21"/>
        <v>4</v>
      </c>
      <c r="P493" s="458">
        <f t="shared" si="22"/>
        <v>4</v>
      </c>
      <c r="Q493" s="96" t="str">
        <f t="shared" si="23"/>
        <v>Gastos_Gerais</v>
      </c>
    </row>
    <row r="494" spans="1:17" ht="24" hidden="1" x14ac:dyDescent="0.2">
      <c r="A494" s="450">
        <v>2934</v>
      </c>
      <c r="B494" s="427">
        <v>45036</v>
      </c>
      <c r="C494" s="459">
        <v>45017</v>
      </c>
      <c r="D494" s="461" t="s">
        <v>264</v>
      </c>
      <c r="E494" s="455" t="s">
        <v>208</v>
      </c>
      <c r="F494" s="477">
        <v>681.5</v>
      </c>
      <c r="G494" s="461" t="s">
        <v>4218</v>
      </c>
      <c r="H494" s="461" t="s">
        <v>421</v>
      </c>
      <c r="I494" s="461" t="s">
        <v>4614</v>
      </c>
      <c r="J494" s="426" t="s">
        <v>4615</v>
      </c>
      <c r="K494" s="426" t="s">
        <v>1157</v>
      </c>
      <c r="L494" s="426" t="s">
        <v>32</v>
      </c>
      <c r="M494" s="426">
        <v>621</v>
      </c>
      <c r="N494" s="427">
        <v>45034</v>
      </c>
      <c r="O494" s="458">
        <f t="shared" si="21"/>
        <v>4</v>
      </c>
      <c r="P494" s="458">
        <f t="shared" si="22"/>
        <v>4</v>
      </c>
      <c r="Q494" s="96" t="str">
        <f t="shared" si="23"/>
        <v>Gastos_Gerais</v>
      </c>
    </row>
    <row r="495" spans="1:17" ht="24" hidden="1" x14ac:dyDescent="0.2">
      <c r="A495" s="450">
        <v>2935</v>
      </c>
      <c r="B495" s="427">
        <v>45036</v>
      </c>
      <c r="C495" s="459">
        <v>45017</v>
      </c>
      <c r="D495" s="461" t="s">
        <v>264</v>
      </c>
      <c r="E495" s="455" t="s">
        <v>208</v>
      </c>
      <c r="F495" s="477">
        <v>509.6</v>
      </c>
      <c r="G495" s="461" t="s">
        <v>4616</v>
      </c>
      <c r="H495" s="461" t="s">
        <v>421</v>
      </c>
      <c r="I495" s="461" t="s">
        <v>4614</v>
      </c>
      <c r="J495" s="426" t="s">
        <v>4615</v>
      </c>
      <c r="K495" s="426" t="s">
        <v>1157</v>
      </c>
      <c r="L495" s="426" t="s">
        <v>32</v>
      </c>
      <c r="M495" s="426">
        <v>2023190</v>
      </c>
      <c r="N495" s="427">
        <v>45034</v>
      </c>
      <c r="O495" s="458">
        <f t="shared" si="21"/>
        <v>4</v>
      </c>
      <c r="P495" s="458">
        <f t="shared" si="22"/>
        <v>4</v>
      </c>
      <c r="Q495" s="96" t="str">
        <f t="shared" si="23"/>
        <v>Gastos_Gerais</v>
      </c>
    </row>
    <row r="496" spans="1:17" ht="24" hidden="1" x14ac:dyDescent="0.2">
      <c r="A496" s="450">
        <v>2936</v>
      </c>
      <c r="B496" s="427">
        <v>45036</v>
      </c>
      <c r="C496" s="459">
        <v>45017</v>
      </c>
      <c r="D496" s="461" t="s">
        <v>264</v>
      </c>
      <c r="E496" s="455" t="s">
        <v>402</v>
      </c>
      <c r="F496" s="477">
        <v>99.5</v>
      </c>
      <c r="G496" s="461" t="s">
        <v>4126</v>
      </c>
      <c r="H496" s="461" t="s">
        <v>421</v>
      </c>
      <c r="I496" s="461" t="s">
        <v>4486</v>
      </c>
      <c r="J496" s="425" t="s">
        <v>1489</v>
      </c>
      <c r="K496" s="426" t="s">
        <v>1157</v>
      </c>
      <c r="L496" s="426" t="s">
        <v>32</v>
      </c>
      <c r="M496" s="426">
        <v>954</v>
      </c>
      <c r="N496" s="427">
        <v>45035</v>
      </c>
      <c r="O496" s="458">
        <f t="shared" si="21"/>
        <v>4</v>
      </c>
      <c r="P496" s="458">
        <f t="shared" si="22"/>
        <v>4</v>
      </c>
      <c r="Q496" s="96" t="str">
        <f t="shared" si="23"/>
        <v>Gastos_Gerais</v>
      </c>
    </row>
    <row r="497" spans="1:17" ht="24" hidden="1" x14ac:dyDescent="0.2">
      <c r="A497" s="450">
        <v>2937</v>
      </c>
      <c r="B497" s="427">
        <v>45036</v>
      </c>
      <c r="C497" s="459">
        <v>45017</v>
      </c>
      <c r="D497" s="461" t="s">
        <v>264</v>
      </c>
      <c r="E497" s="455" t="s">
        <v>60</v>
      </c>
      <c r="F497" s="477">
        <v>308.99</v>
      </c>
      <c r="G497" s="461" t="s">
        <v>6600</v>
      </c>
      <c r="H497" s="461" t="s">
        <v>420</v>
      </c>
      <c r="I497" s="461" t="s">
        <v>4383</v>
      </c>
      <c r="J497" s="426" t="s">
        <v>2749</v>
      </c>
      <c r="K497" s="426" t="s">
        <v>1157</v>
      </c>
      <c r="L497" s="426" t="s">
        <v>32</v>
      </c>
      <c r="M497" s="426">
        <v>56</v>
      </c>
      <c r="N497" s="427">
        <v>45035</v>
      </c>
      <c r="O497" s="458">
        <f t="shared" si="21"/>
        <v>4</v>
      </c>
      <c r="P497" s="458">
        <f t="shared" si="22"/>
        <v>4</v>
      </c>
      <c r="Q497" s="96" t="str">
        <f t="shared" si="23"/>
        <v>Gastos_Gerais</v>
      </c>
    </row>
    <row r="498" spans="1:17" hidden="1" x14ac:dyDescent="0.2">
      <c r="A498" s="450">
        <v>2938</v>
      </c>
      <c r="B498" s="427">
        <v>45036</v>
      </c>
      <c r="C498" s="459">
        <v>45017</v>
      </c>
      <c r="D498" s="461" t="s">
        <v>264</v>
      </c>
      <c r="E498" s="455" t="s">
        <v>208</v>
      </c>
      <c r="F498" s="477">
        <v>130</v>
      </c>
      <c r="G498" s="461" t="s">
        <v>4188</v>
      </c>
      <c r="H498" s="461" t="s">
        <v>422</v>
      </c>
      <c r="I498" s="461" t="s">
        <v>1940</v>
      </c>
      <c r="J498" s="426" t="s">
        <v>1941</v>
      </c>
      <c r="K498" s="426" t="s">
        <v>1157</v>
      </c>
      <c r="L498" s="426" t="s">
        <v>32</v>
      </c>
      <c r="M498" s="426">
        <v>80</v>
      </c>
      <c r="N498" s="427">
        <v>45035</v>
      </c>
      <c r="O498" s="458">
        <f t="shared" si="21"/>
        <v>4</v>
      </c>
      <c r="P498" s="458">
        <f t="shared" si="22"/>
        <v>4</v>
      </c>
      <c r="Q498" s="96" t="str">
        <f t="shared" si="23"/>
        <v>Gastos_Gerais</v>
      </c>
    </row>
    <row r="499" spans="1:17" ht="24" hidden="1" x14ac:dyDescent="0.2">
      <c r="A499" s="450">
        <v>2939</v>
      </c>
      <c r="B499" s="427">
        <v>45036</v>
      </c>
      <c r="C499" s="459">
        <v>45017</v>
      </c>
      <c r="D499" s="461" t="s">
        <v>264</v>
      </c>
      <c r="E499" s="455" t="s">
        <v>402</v>
      </c>
      <c r="F499" s="477">
        <v>22.9</v>
      </c>
      <c r="G499" s="461" t="s">
        <v>4126</v>
      </c>
      <c r="H499" s="461" t="s">
        <v>423</v>
      </c>
      <c r="I499" s="461" t="s">
        <v>4486</v>
      </c>
      <c r="J499" s="425" t="s">
        <v>1489</v>
      </c>
      <c r="K499" s="426" t="s">
        <v>1163</v>
      </c>
      <c r="L499" s="426" t="s">
        <v>32</v>
      </c>
      <c r="M499" s="426">
        <v>953</v>
      </c>
      <c r="N499" s="427">
        <v>45035</v>
      </c>
      <c r="O499" s="458">
        <f t="shared" si="21"/>
        <v>4</v>
      </c>
      <c r="P499" s="458">
        <f t="shared" si="22"/>
        <v>4</v>
      </c>
      <c r="Q499" s="96" t="str">
        <f t="shared" si="23"/>
        <v>Gastos_Gerais</v>
      </c>
    </row>
    <row r="500" spans="1:17" ht="24" hidden="1" x14ac:dyDescent="0.2">
      <c r="A500" s="450">
        <v>2940</v>
      </c>
      <c r="B500" s="427">
        <v>45036</v>
      </c>
      <c r="C500" s="459">
        <v>45017</v>
      </c>
      <c r="D500" s="461" t="s">
        <v>264</v>
      </c>
      <c r="E500" s="455" t="s">
        <v>290</v>
      </c>
      <c r="F500" s="477">
        <v>39.9</v>
      </c>
      <c r="G500" s="461" t="s">
        <v>4617</v>
      </c>
      <c r="H500" s="461" t="s">
        <v>423</v>
      </c>
      <c r="I500" s="461" t="s">
        <v>1947</v>
      </c>
      <c r="J500" s="426" t="s">
        <v>4618</v>
      </c>
      <c r="K500" s="426" t="s">
        <v>1163</v>
      </c>
      <c r="L500" s="426" t="s">
        <v>32</v>
      </c>
      <c r="M500" s="426">
        <v>3107</v>
      </c>
      <c r="N500" s="427">
        <v>45033</v>
      </c>
      <c r="O500" s="458">
        <f t="shared" si="21"/>
        <v>4</v>
      </c>
      <c r="P500" s="458">
        <f t="shared" si="22"/>
        <v>4</v>
      </c>
      <c r="Q500" s="96" t="str">
        <f t="shared" si="23"/>
        <v>Gastos_Gerais</v>
      </c>
    </row>
    <row r="501" spans="1:17" ht="24" hidden="1" x14ac:dyDescent="0.2">
      <c r="A501" s="450">
        <v>2941</v>
      </c>
      <c r="B501" s="427">
        <v>45036</v>
      </c>
      <c r="C501" s="459">
        <v>45017</v>
      </c>
      <c r="D501" s="461" t="s">
        <v>264</v>
      </c>
      <c r="E501" s="455" t="s">
        <v>402</v>
      </c>
      <c r="F501" s="477">
        <v>19.78</v>
      </c>
      <c r="G501" s="461" t="s">
        <v>4126</v>
      </c>
      <c r="H501" s="461" t="s">
        <v>418</v>
      </c>
      <c r="I501" s="461" t="s">
        <v>2401</v>
      </c>
      <c r="J501" s="426" t="s">
        <v>2402</v>
      </c>
      <c r="K501" s="426" t="s">
        <v>1163</v>
      </c>
      <c r="L501" s="426" t="s">
        <v>32</v>
      </c>
      <c r="M501" s="426">
        <v>11263</v>
      </c>
      <c r="N501" s="427">
        <v>45036</v>
      </c>
      <c r="O501" s="458">
        <f t="shared" si="21"/>
        <v>4</v>
      </c>
      <c r="P501" s="458">
        <f t="shared" si="22"/>
        <v>4</v>
      </c>
      <c r="Q501" s="96" t="str">
        <f t="shared" si="23"/>
        <v>Gastos_Gerais</v>
      </c>
    </row>
    <row r="502" spans="1:17" ht="24" hidden="1" x14ac:dyDescent="0.2">
      <c r="A502" s="450">
        <v>2942</v>
      </c>
      <c r="B502" s="427">
        <v>45036</v>
      </c>
      <c r="C502" s="459">
        <v>45017</v>
      </c>
      <c r="D502" s="461" t="s">
        <v>264</v>
      </c>
      <c r="E502" s="455" t="s">
        <v>398</v>
      </c>
      <c r="F502" s="477">
        <v>1093.81</v>
      </c>
      <c r="G502" s="456" t="s">
        <v>4496</v>
      </c>
      <c r="H502" s="461" t="s">
        <v>421</v>
      </c>
      <c r="I502" s="461" t="s">
        <v>4597</v>
      </c>
      <c r="J502" s="426" t="s">
        <v>1804</v>
      </c>
      <c r="K502" s="426" t="s">
        <v>1157</v>
      </c>
      <c r="L502" s="426" t="s">
        <v>32</v>
      </c>
      <c r="M502" s="426">
        <v>37994</v>
      </c>
      <c r="N502" s="427">
        <v>45027</v>
      </c>
      <c r="O502" s="458">
        <f t="shared" si="21"/>
        <v>4</v>
      </c>
      <c r="P502" s="458">
        <f t="shared" si="22"/>
        <v>4</v>
      </c>
      <c r="Q502" s="96" t="str">
        <f t="shared" si="23"/>
        <v>Gastos_Gerais</v>
      </c>
    </row>
    <row r="503" spans="1:17" ht="24" hidden="1" x14ac:dyDescent="0.2">
      <c r="A503" s="450">
        <v>2943</v>
      </c>
      <c r="B503" s="427">
        <v>45036</v>
      </c>
      <c r="C503" s="459">
        <v>45017</v>
      </c>
      <c r="D503" s="461" t="s">
        <v>264</v>
      </c>
      <c r="E503" s="455" t="s">
        <v>206</v>
      </c>
      <c r="F503" s="477">
        <v>316.5</v>
      </c>
      <c r="G503" s="461" t="s">
        <v>4619</v>
      </c>
      <c r="H503" s="461" t="s">
        <v>419</v>
      </c>
      <c r="I503" s="461" t="s">
        <v>4545</v>
      </c>
      <c r="J503" s="426" t="s">
        <v>1810</v>
      </c>
      <c r="K503" s="426" t="s">
        <v>1157</v>
      </c>
      <c r="L503" s="426" t="s">
        <v>1157</v>
      </c>
      <c r="M503" s="426">
        <v>551262</v>
      </c>
      <c r="N503" s="427">
        <v>45036</v>
      </c>
      <c r="O503" s="458">
        <f t="shared" si="21"/>
        <v>4</v>
      </c>
      <c r="P503" s="458">
        <f t="shared" si="22"/>
        <v>4</v>
      </c>
      <c r="Q503" s="96" t="str">
        <f t="shared" si="23"/>
        <v>Gastos_Gerais</v>
      </c>
    </row>
    <row r="504" spans="1:17" ht="24" hidden="1" x14ac:dyDescent="0.2">
      <c r="A504" s="450">
        <v>2944</v>
      </c>
      <c r="B504" s="427">
        <v>45036</v>
      </c>
      <c r="C504" s="459">
        <v>45017</v>
      </c>
      <c r="D504" s="461" t="s">
        <v>264</v>
      </c>
      <c r="E504" s="455" t="s">
        <v>206</v>
      </c>
      <c r="F504" s="477">
        <v>316.5</v>
      </c>
      <c r="G504" s="461" t="s">
        <v>4620</v>
      </c>
      <c r="H504" s="461" t="s">
        <v>1032</v>
      </c>
      <c r="I504" s="461" t="s">
        <v>4545</v>
      </c>
      <c r="J504" s="426" t="s">
        <v>1810</v>
      </c>
      <c r="K504" s="426" t="s">
        <v>1157</v>
      </c>
      <c r="L504" s="426" t="s">
        <v>1157</v>
      </c>
      <c r="M504" s="426">
        <v>551252</v>
      </c>
      <c r="N504" s="427">
        <v>45036</v>
      </c>
      <c r="O504" s="458">
        <f t="shared" si="21"/>
        <v>4</v>
      </c>
      <c r="P504" s="458">
        <f t="shared" si="22"/>
        <v>4</v>
      </c>
      <c r="Q504" s="96" t="str">
        <f t="shared" si="23"/>
        <v>Gastos_Gerais</v>
      </c>
    </row>
    <row r="505" spans="1:17" ht="24" hidden="1" x14ac:dyDescent="0.2">
      <c r="A505" s="450">
        <v>2945</v>
      </c>
      <c r="B505" s="427">
        <v>45036</v>
      </c>
      <c r="C505" s="459">
        <v>45017</v>
      </c>
      <c r="D505" s="461" t="s">
        <v>264</v>
      </c>
      <c r="E505" s="455" t="s">
        <v>398</v>
      </c>
      <c r="F505" s="477">
        <v>1735.45</v>
      </c>
      <c r="G505" s="456" t="s">
        <v>4496</v>
      </c>
      <c r="H505" s="461" t="s">
        <v>419</v>
      </c>
      <c r="I505" s="461" t="s">
        <v>4597</v>
      </c>
      <c r="J505" s="426" t="s">
        <v>1804</v>
      </c>
      <c r="K505" s="426" t="s">
        <v>1157</v>
      </c>
      <c r="L505" s="426" t="s">
        <v>32</v>
      </c>
      <c r="M505" s="426">
        <v>37997</v>
      </c>
      <c r="N505" s="427">
        <v>45027</v>
      </c>
      <c r="O505" s="458">
        <f t="shared" si="21"/>
        <v>4</v>
      </c>
      <c r="P505" s="458">
        <f t="shared" si="22"/>
        <v>4</v>
      </c>
      <c r="Q505" s="96" t="str">
        <f t="shared" si="23"/>
        <v>Gastos_Gerais</v>
      </c>
    </row>
    <row r="506" spans="1:17" ht="24" hidden="1" x14ac:dyDescent="0.2">
      <c r="A506" s="450">
        <v>2946</v>
      </c>
      <c r="B506" s="427">
        <v>45036</v>
      </c>
      <c r="C506" s="459">
        <v>45017</v>
      </c>
      <c r="D506" s="461" t="s">
        <v>264</v>
      </c>
      <c r="E506" s="455" t="s">
        <v>206</v>
      </c>
      <c r="F506" s="477">
        <v>316.5</v>
      </c>
      <c r="G506" s="461" t="s">
        <v>4621</v>
      </c>
      <c r="H506" s="461" t="s">
        <v>421</v>
      </c>
      <c r="I506" s="461" t="s">
        <v>4545</v>
      </c>
      <c r="J506" s="426" t="s">
        <v>1810</v>
      </c>
      <c r="K506" s="426" t="s">
        <v>1157</v>
      </c>
      <c r="L506" s="426" t="s">
        <v>1157</v>
      </c>
      <c r="M506" s="426">
        <v>551264</v>
      </c>
      <c r="N506" s="427">
        <v>45036</v>
      </c>
      <c r="O506" s="458">
        <f t="shared" si="21"/>
        <v>4</v>
      </c>
      <c r="P506" s="458">
        <f t="shared" si="22"/>
        <v>4</v>
      </c>
      <c r="Q506" s="96" t="str">
        <f t="shared" si="23"/>
        <v>Gastos_Gerais</v>
      </c>
    </row>
    <row r="507" spans="1:17" ht="24" hidden="1" x14ac:dyDescent="0.2">
      <c r="A507" s="450">
        <v>2947</v>
      </c>
      <c r="B507" s="427">
        <v>45036</v>
      </c>
      <c r="C507" s="459">
        <v>45017</v>
      </c>
      <c r="D507" s="461" t="s">
        <v>264</v>
      </c>
      <c r="E507" s="455" t="s">
        <v>138</v>
      </c>
      <c r="F507" s="477">
        <v>4314.3900000000003</v>
      </c>
      <c r="G507" s="455" t="s">
        <v>138</v>
      </c>
      <c r="H507" s="461" t="s">
        <v>419</v>
      </c>
      <c r="I507" s="461" t="s">
        <v>4207</v>
      </c>
      <c r="J507" s="426" t="s">
        <v>1238</v>
      </c>
      <c r="K507" s="426" t="s">
        <v>1157</v>
      </c>
      <c r="L507" s="426" t="s">
        <v>32</v>
      </c>
      <c r="M507" s="426">
        <v>6544</v>
      </c>
      <c r="N507" s="427">
        <v>45026</v>
      </c>
      <c r="O507" s="458">
        <f t="shared" si="21"/>
        <v>4</v>
      </c>
      <c r="P507" s="458">
        <f t="shared" si="22"/>
        <v>4</v>
      </c>
      <c r="Q507" s="96" t="str">
        <f t="shared" si="23"/>
        <v>Gastos_Gerais</v>
      </c>
    </row>
    <row r="508" spans="1:17" ht="24" hidden="1" x14ac:dyDescent="0.2">
      <c r="A508" s="450">
        <v>2948</v>
      </c>
      <c r="B508" s="427">
        <v>45036</v>
      </c>
      <c r="C508" s="459">
        <v>45017</v>
      </c>
      <c r="D508" s="461" t="s">
        <v>264</v>
      </c>
      <c r="E508" s="455" t="s">
        <v>206</v>
      </c>
      <c r="F508" s="477">
        <v>316.5</v>
      </c>
      <c r="G508" s="461" t="s">
        <v>4622</v>
      </c>
      <c r="H508" s="461" t="s">
        <v>416</v>
      </c>
      <c r="I508" s="461" t="s">
        <v>4545</v>
      </c>
      <c r="J508" s="426" t="s">
        <v>1810</v>
      </c>
      <c r="K508" s="426" t="s">
        <v>1157</v>
      </c>
      <c r="L508" s="426" t="s">
        <v>1157</v>
      </c>
      <c r="M508" s="426">
        <v>551257</v>
      </c>
      <c r="N508" s="427">
        <v>45036</v>
      </c>
      <c r="O508" s="458">
        <f t="shared" si="21"/>
        <v>4</v>
      </c>
      <c r="P508" s="458">
        <f t="shared" si="22"/>
        <v>4</v>
      </c>
      <c r="Q508" s="96" t="str">
        <f t="shared" si="23"/>
        <v>Gastos_Gerais</v>
      </c>
    </row>
    <row r="509" spans="1:17" ht="36" hidden="1" x14ac:dyDescent="0.2">
      <c r="A509" s="450">
        <v>2949</v>
      </c>
      <c r="B509" s="427">
        <v>45036</v>
      </c>
      <c r="C509" s="459">
        <v>45017</v>
      </c>
      <c r="D509" s="461" t="s">
        <v>264</v>
      </c>
      <c r="E509" s="455" t="s">
        <v>293</v>
      </c>
      <c r="F509" s="477">
        <v>136</v>
      </c>
      <c r="G509" s="461" t="s">
        <v>4623</v>
      </c>
      <c r="H509" s="461" t="s">
        <v>419</v>
      </c>
      <c r="I509" s="461" t="s">
        <v>4292</v>
      </c>
      <c r="J509" s="426" t="s">
        <v>495</v>
      </c>
      <c r="K509" s="426" t="s">
        <v>1188</v>
      </c>
      <c r="L509" s="426" t="s">
        <v>4137</v>
      </c>
      <c r="M509" s="426">
        <v>772342618</v>
      </c>
      <c r="N509" s="427">
        <v>45036</v>
      </c>
      <c r="O509" s="458">
        <f t="shared" si="21"/>
        <v>4</v>
      </c>
      <c r="P509" s="458">
        <f t="shared" si="22"/>
        <v>4</v>
      </c>
      <c r="Q509" s="96" t="str">
        <f t="shared" si="23"/>
        <v>Gastos_Gerais</v>
      </c>
    </row>
    <row r="510" spans="1:17" ht="36" hidden="1" x14ac:dyDescent="0.2">
      <c r="A510" s="450">
        <v>2950</v>
      </c>
      <c r="B510" s="427">
        <v>45036</v>
      </c>
      <c r="C510" s="459">
        <v>45017</v>
      </c>
      <c r="D510" s="461" t="s">
        <v>264</v>
      </c>
      <c r="E510" s="455" t="s">
        <v>293</v>
      </c>
      <c r="F510" s="477">
        <v>125</v>
      </c>
      <c r="G510" s="461" t="s">
        <v>5564</v>
      </c>
      <c r="H510" s="461" t="s">
        <v>421</v>
      </c>
      <c r="I510" s="461" t="s">
        <v>2627</v>
      </c>
      <c r="J510" s="426" t="s">
        <v>1073</v>
      </c>
      <c r="K510" s="426" t="s">
        <v>1188</v>
      </c>
      <c r="L510" s="426" t="s">
        <v>4137</v>
      </c>
      <c r="M510" s="426">
        <v>772342618</v>
      </c>
      <c r="N510" s="427">
        <v>45036</v>
      </c>
      <c r="O510" s="458">
        <f t="shared" si="21"/>
        <v>4</v>
      </c>
      <c r="P510" s="458">
        <f t="shared" si="22"/>
        <v>4</v>
      </c>
      <c r="Q510" s="96" t="str">
        <f t="shared" si="23"/>
        <v>Gastos_Gerais</v>
      </c>
    </row>
    <row r="511" spans="1:17" ht="36" hidden="1" x14ac:dyDescent="0.2">
      <c r="A511" s="450">
        <v>2951</v>
      </c>
      <c r="B511" s="427">
        <v>45036</v>
      </c>
      <c r="C511" s="459">
        <v>45017</v>
      </c>
      <c r="D511" s="461" t="s">
        <v>264</v>
      </c>
      <c r="E511" s="455" t="s">
        <v>293</v>
      </c>
      <c r="F511" s="477">
        <v>105</v>
      </c>
      <c r="G511" s="461" t="s">
        <v>5565</v>
      </c>
      <c r="H511" s="461" t="s">
        <v>421</v>
      </c>
      <c r="I511" s="461" t="s">
        <v>3254</v>
      </c>
      <c r="J511" s="426" t="s">
        <v>1016</v>
      </c>
      <c r="K511" s="426" t="s">
        <v>1188</v>
      </c>
      <c r="L511" s="426" t="s">
        <v>4137</v>
      </c>
      <c r="M511" s="426">
        <v>772342618</v>
      </c>
      <c r="N511" s="427">
        <v>45036</v>
      </c>
      <c r="O511" s="458">
        <f t="shared" si="21"/>
        <v>4</v>
      </c>
      <c r="P511" s="458">
        <f t="shared" si="22"/>
        <v>4</v>
      </c>
      <c r="Q511" s="96" t="str">
        <f t="shared" si="23"/>
        <v>Gastos_Gerais</v>
      </c>
    </row>
    <row r="512" spans="1:17" ht="36" hidden="1" x14ac:dyDescent="0.2">
      <c r="A512" s="450">
        <v>2952</v>
      </c>
      <c r="B512" s="427">
        <v>45036</v>
      </c>
      <c r="C512" s="459">
        <v>45017</v>
      </c>
      <c r="D512" s="461" t="s">
        <v>264</v>
      </c>
      <c r="E512" s="455" t="s">
        <v>293</v>
      </c>
      <c r="F512" s="477">
        <v>105</v>
      </c>
      <c r="G512" s="461" t="s">
        <v>5566</v>
      </c>
      <c r="H512" s="461" t="s">
        <v>421</v>
      </c>
      <c r="I512" s="461" t="s">
        <v>4377</v>
      </c>
      <c r="J512" s="426" t="s">
        <v>706</v>
      </c>
      <c r="K512" s="426" t="s">
        <v>1188</v>
      </c>
      <c r="L512" s="426" t="s">
        <v>4137</v>
      </c>
      <c r="M512" s="426">
        <v>772342618</v>
      </c>
      <c r="N512" s="427">
        <v>45036</v>
      </c>
      <c r="O512" s="458">
        <f t="shared" si="21"/>
        <v>4</v>
      </c>
      <c r="P512" s="458">
        <f t="shared" si="22"/>
        <v>4</v>
      </c>
      <c r="Q512" s="96" t="str">
        <f t="shared" si="23"/>
        <v>Gastos_Gerais</v>
      </c>
    </row>
    <row r="513" spans="1:17" hidden="1" x14ac:dyDescent="0.2">
      <c r="A513" s="450">
        <v>2953</v>
      </c>
      <c r="B513" s="427">
        <v>45036</v>
      </c>
      <c r="C513" s="459">
        <v>45017</v>
      </c>
      <c r="D513" s="461" t="s">
        <v>264</v>
      </c>
      <c r="E513" s="455" t="s">
        <v>293</v>
      </c>
      <c r="F513" s="477">
        <v>82.8</v>
      </c>
      <c r="G513" s="461" t="s">
        <v>4624</v>
      </c>
      <c r="H513" s="461" t="s">
        <v>423</v>
      </c>
      <c r="I513" s="461" t="s">
        <v>3965</v>
      </c>
      <c r="J513" s="426" t="s">
        <v>3966</v>
      </c>
      <c r="K513" s="426" t="s">
        <v>1188</v>
      </c>
      <c r="L513" s="426" t="s">
        <v>4137</v>
      </c>
      <c r="M513" s="426">
        <v>772342618</v>
      </c>
      <c r="N513" s="427">
        <v>45036</v>
      </c>
      <c r="O513" s="458">
        <f t="shared" si="21"/>
        <v>4</v>
      </c>
      <c r="P513" s="458">
        <f t="shared" si="22"/>
        <v>4</v>
      </c>
      <c r="Q513" s="96" t="str">
        <f t="shared" si="23"/>
        <v>Gastos_Gerais</v>
      </c>
    </row>
    <row r="514" spans="1:17" ht="36" hidden="1" x14ac:dyDescent="0.2">
      <c r="A514" s="450">
        <v>2954</v>
      </c>
      <c r="B514" s="427">
        <v>45036</v>
      </c>
      <c r="C514" s="459">
        <v>45017</v>
      </c>
      <c r="D514" s="461" t="s">
        <v>264</v>
      </c>
      <c r="E514" s="455" t="s">
        <v>293</v>
      </c>
      <c r="F514" s="477">
        <v>136</v>
      </c>
      <c r="G514" s="461" t="s">
        <v>4625</v>
      </c>
      <c r="H514" s="461" t="s">
        <v>419</v>
      </c>
      <c r="I514" s="461" t="s">
        <v>4394</v>
      </c>
      <c r="J514" s="426" t="s">
        <v>1100</v>
      </c>
      <c r="K514" s="426" t="s">
        <v>1188</v>
      </c>
      <c r="L514" s="426" t="s">
        <v>4137</v>
      </c>
      <c r="M514" s="426">
        <v>772342618</v>
      </c>
      <c r="N514" s="427">
        <v>45036</v>
      </c>
      <c r="O514" s="458">
        <f t="shared" si="21"/>
        <v>4</v>
      </c>
      <c r="P514" s="458">
        <f t="shared" si="22"/>
        <v>4</v>
      </c>
      <c r="Q514" s="96" t="str">
        <f t="shared" si="23"/>
        <v>Gastos_Gerais</v>
      </c>
    </row>
    <row r="515" spans="1:17" ht="25.5" hidden="1" x14ac:dyDescent="0.2">
      <c r="A515" s="450">
        <v>2955</v>
      </c>
      <c r="B515" s="427">
        <v>45036</v>
      </c>
      <c r="C515" s="459">
        <v>45017</v>
      </c>
      <c r="D515" s="461" t="s">
        <v>176</v>
      </c>
      <c r="E515" s="455" t="s">
        <v>10</v>
      </c>
      <c r="F515" s="477">
        <v>958.32</v>
      </c>
      <c r="G515" s="455" t="s">
        <v>4306</v>
      </c>
      <c r="H515" s="461" t="s">
        <v>493</v>
      </c>
      <c r="I515" s="461" t="s">
        <v>2244</v>
      </c>
      <c r="J515" s="426" t="s">
        <v>964</v>
      </c>
      <c r="K515" s="426" t="s">
        <v>1307</v>
      </c>
      <c r="L515" s="426" t="s">
        <v>1218</v>
      </c>
      <c r="M515" s="426" t="s">
        <v>4626</v>
      </c>
      <c r="N515" s="427">
        <v>45036</v>
      </c>
      <c r="O515" s="458">
        <f t="shared" si="21"/>
        <v>4</v>
      </c>
      <c r="P515" s="458">
        <f t="shared" si="22"/>
        <v>4</v>
      </c>
      <c r="Q515" s="96" t="str">
        <f t="shared" si="23"/>
        <v>Gastos_com_Pessoal</v>
      </c>
    </row>
    <row r="516" spans="1:17" ht="24" hidden="1" x14ac:dyDescent="0.2">
      <c r="A516" s="450">
        <v>2956</v>
      </c>
      <c r="B516" s="427">
        <v>45040</v>
      </c>
      <c r="C516" s="459">
        <v>45017</v>
      </c>
      <c r="D516" s="461" t="s">
        <v>264</v>
      </c>
      <c r="E516" s="455" t="s">
        <v>65</v>
      </c>
      <c r="F516" s="477">
        <v>104.13</v>
      </c>
      <c r="G516" s="461" t="s">
        <v>6594</v>
      </c>
      <c r="H516" s="461" t="s">
        <v>419</v>
      </c>
      <c r="I516" s="461" t="s">
        <v>4353</v>
      </c>
      <c r="J516" s="426" t="s">
        <v>425</v>
      </c>
      <c r="K516" s="426" t="s">
        <v>1307</v>
      </c>
      <c r="L516" s="426" t="s">
        <v>1307</v>
      </c>
      <c r="M516" s="426" t="s">
        <v>425</v>
      </c>
      <c r="N516" s="427">
        <v>45040</v>
      </c>
      <c r="O516" s="458">
        <f t="shared" si="21"/>
        <v>4</v>
      </c>
      <c r="P516" s="458">
        <f t="shared" si="22"/>
        <v>4</v>
      </c>
      <c r="Q516" s="96" t="str">
        <f t="shared" si="23"/>
        <v>Gastos_Gerais</v>
      </c>
    </row>
    <row r="517" spans="1:17" ht="25.5" hidden="1" x14ac:dyDescent="0.2">
      <c r="A517" s="450">
        <v>2957</v>
      </c>
      <c r="B517" s="427">
        <v>45040</v>
      </c>
      <c r="C517" s="459">
        <v>45047</v>
      </c>
      <c r="D517" s="461" t="s">
        <v>176</v>
      </c>
      <c r="E517" s="455" t="s">
        <v>158</v>
      </c>
      <c r="F517" s="477">
        <v>48539.48</v>
      </c>
      <c r="G517" s="461" t="s">
        <v>4627</v>
      </c>
      <c r="H517" s="461" t="s">
        <v>303</v>
      </c>
      <c r="I517" s="461" t="s">
        <v>4130</v>
      </c>
      <c r="J517" s="426" t="s">
        <v>1405</v>
      </c>
      <c r="K517" s="426" t="s">
        <v>1157</v>
      </c>
      <c r="L517" s="426" t="s">
        <v>1995</v>
      </c>
      <c r="M517" s="426" t="s">
        <v>4628</v>
      </c>
      <c r="N517" s="427">
        <v>45041</v>
      </c>
      <c r="O517" s="458">
        <f t="shared" ref="O517:O580" si="24">IF(B517=0,0,IF(YEAR(B517)=$P$1,MONTH(B517)-$O$1+1,(YEAR(B517)-$P$1)*12-$O$1+1+MONTH(B517)))</f>
        <v>4</v>
      </c>
      <c r="P517" s="458">
        <f t="shared" ref="P517:P580" si="25">IF(C517=0,0,IF(YEAR(C517)=$P$1,MONTH(C517)-$O$1+1,(YEAR(C517)-$P$1)*12-$O$1+1+MONTH(C517)))</f>
        <v>5</v>
      </c>
      <c r="Q517" s="96" t="str">
        <f t="shared" ref="Q517:Q580" si="26">SUBSTITUTE(D517," ","_")</f>
        <v>Gastos_com_Pessoal</v>
      </c>
    </row>
    <row r="518" spans="1:17" ht="24" hidden="1" x14ac:dyDescent="0.2">
      <c r="A518" s="450">
        <v>2958</v>
      </c>
      <c r="B518" s="427">
        <v>45040</v>
      </c>
      <c r="C518" s="459">
        <v>45017</v>
      </c>
      <c r="D518" s="461" t="s">
        <v>264</v>
      </c>
      <c r="E518" s="455" t="s">
        <v>206</v>
      </c>
      <c r="F518" s="477">
        <v>150</v>
      </c>
      <c r="G518" s="461" t="s">
        <v>4629</v>
      </c>
      <c r="H518" s="461" t="s">
        <v>419</v>
      </c>
      <c r="I518" s="461" t="s">
        <v>4545</v>
      </c>
      <c r="J518" s="426" t="s">
        <v>1810</v>
      </c>
      <c r="K518" s="426" t="s">
        <v>1157</v>
      </c>
      <c r="L518" s="426" t="s">
        <v>1157</v>
      </c>
      <c r="M518" s="426">
        <v>553189</v>
      </c>
      <c r="N518" s="427">
        <v>45036</v>
      </c>
      <c r="O518" s="458">
        <f t="shared" si="24"/>
        <v>4</v>
      </c>
      <c r="P518" s="458">
        <f t="shared" si="25"/>
        <v>4</v>
      </c>
      <c r="Q518" s="96" t="str">
        <f t="shared" si="26"/>
        <v>Gastos_Gerais</v>
      </c>
    </row>
    <row r="519" spans="1:17" hidden="1" x14ac:dyDescent="0.2">
      <c r="A519" s="450">
        <v>2959</v>
      </c>
      <c r="B519" s="427">
        <v>45040</v>
      </c>
      <c r="C519" s="459">
        <v>45017</v>
      </c>
      <c r="D519" s="461" t="s">
        <v>264</v>
      </c>
      <c r="E519" s="455" t="s">
        <v>60</v>
      </c>
      <c r="F519" s="477">
        <v>49159.08</v>
      </c>
      <c r="G519" s="455" t="s">
        <v>4335</v>
      </c>
      <c r="H519" s="461" t="s">
        <v>414</v>
      </c>
      <c r="I519" s="461" t="s">
        <v>1316</v>
      </c>
      <c r="J519" s="426" t="s">
        <v>1552</v>
      </c>
      <c r="K519" s="426" t="s">
        <v>1157</v>
      </c>
      <c r="L519" s="426" t="s">
        <v>32</v>
      </c>
      <c r="M519" s="426">
        <v>251</v>
      </c>
      <c r="N519" s="427">
        <v>45036</v>
      </c>
      <c r="O519" s="458">
        <f t="shared" si="24"/>
        <v>4</v>
      </c>
      <c r="P519" s="458">
        <f t="shared" si="25"/>
        <v>4</v>
      </c>
      <c r="Q519" s="96" t="str">
        <f t="shared" si="26"/>
        <v>Gastos_Gerais</v>
      </c>
    </row>
    <row r="520" spans="1:17" hidden="1" x14ac:dyDescent="0.2">
      <c r="A520" s="450">
        <v>2960</v>
      </c>
      <c r="B520" s="427">
        <v>45040</v>
      </c>
      <c r="C520" s="459">
        <v>45017</v>
      </c>
      <c r="D520" s="461" t="s">
        <v>264</v>
      </c>
      <c r="E520" s="455" t="s">
        <v>60</v>
      </c>
      <c r="F520" s="477">
        <v>27337.1</v>
      </c>
      <c r="G520" s="455" t="s">
        <v>4310</v>
      </c>
      <c r="H520" s="461" t="s">
        <v>420</v>
      </c>
      <c r="I520" s="461" t="s">
        <v>1350</v>
      </c>
      <c r="J520" s="426" t="s">
        <v>1351</v>
      </c>
      <c r="K520" s="426" t="s">
        <v>1157</v>
      </c>
      <c r="L520" s="426" t="s">
        <v>32</v>
      </c>
      <c r="M520" s="426">
        <v>95</v>
      </c>
      <c r="N520" s="427">
        <v>45036</v>
      </c>
      <c r="O520" s="458">
        <f t="shared" si="24"/>
        <v>4</v>
      </c>
      <c r="P520" s="458">
        <f t="shared" si="25"/>
        <v>4</v>
      </c>
      <c r="Q520" s="96" t="str">
        <f t="shared" si="26"/>
        <v>Gastos_Gerais</v>
      </c>
    </row>
    <row r="521" spans="1:17" ht="24" hidden="1" x14ac:dyDescent="0.2">
      <c r="A521" s="450">
        <v>2961</v>
      </c>
      <c r="B521" s="427">
        <v>45040</v>
      </c>
      <c r="C521" s="459">
        <v>45017</v>
      </c>
      <c r="D521" s="461" t="s">
        <v>264</v>
      </c>
      <c r="E521" s="455" t="s">
        <v>206</v>
      </c>
      <c r="F521" s="477">
        <v>150</v>
      </c>
      <c r="G521" s="461" t="s">
        <v>4630</v>
      </c>
      <c r="H521" s="461" t="s">
        <v>419</v>
      </c>
      <c r="I521" s="461" t="s">
        <v>4545</v>
      </c>
      <c r="J521" s="426" t="s">
        <v>1810</v>
      </c>
      <c r="K521" s="426" t="s">
        <v>1157</v>
      </c>
      <c r="L521" s="426" t="s">
        <v>1157</v>
      </c>
      <c r="M521" s="426">
        <v>553190</v>
      </c>
      <c r="N521" s="427">
        <v>45040</v>
      </c>
      <c r="O521" s="458">
        <f t="shared" si="24"/>
        <v>4</v>
      </c>
      <c r="P521" s="458">
        <f t="shared" si="25"/>
        <v>4</v>
      </c>
      <c r="Q521" s="96" t="str">
        <f t="shared" si="26"/>
        <v>Gastos_Gerais</v>
      </c>
    </row>
    <row r="522" spans="1:17" ht="24" hidden="1" x14ac:dyDescent="0.2">
      <c r="A522" s="450">
        <v>2962</v>
      </c>
      <c r="B522" s="427">
        <v>45040</v>
      </c>
      <c r="C522" s="459">
        <v>45017</v>
      </c>
      <c r="D522" s="461" t="s">
        <v>264</v>
      </c>
      <c r="E522" s="455" t="s">
        <v>406</v>
      </c>
      <c r="F522" s="477">
        <v>17.39</v>
      </c>
      <c r="G522" s="461" t="s">
        <v>4631</v>
      </c>
      <c r="H522" s="461" t="s">
        <v>493</v>
      </c>
      <c r="I522" s="461" t="s">
        <v>4632</v>
      </c>
      <c r="J522" s="426" t="s">
        <v>2077</v>
      </c>
      <c r="K522" s="426" t="s">
        <v>1163</v>
      </c>
      <c r="L522" s="426" t="s">
        <v>32</v>
      </c>
      <c r="M522" s="426">
        <v>2023514</v>
      </c>
      <c r="N522" s="427">
        <v>45036</v>
      </c>
      <c r="O522" s="458">
        <f t="shared" si="24"/>
        <v>4</v>
      </c>
      <c r="P522" s="458">
        <f t="shared" si="25"/>
        <v>4</v>
      </c>
      <c r="Q522" s="96" t="str">
        <f t="shared" si="26"/>
        <v>Gastos_Gerais</v>
      </c>
    </row>
    <row r="523" spans="1:17" ht="24" hidden="1" x14ac:dyDescent="0.2">
      <c r="A523" s="450">
        <v>2963</v>
      </c>
      <c r="B523" s="427">
        <v>45040</v>
      </c>
      <c r="C523" s="459">
        <v>45017</v>
      </c>
      <c r="D523" s="461" t="s">
        <v>264</v>
      </c>
      <c r="E523" s="455" t="s">
        <v>402</v>
      </c>
      <c r="F523" s="477">
        <v>5</v>
      </c>
      <c r="G523" s="461" t="s">
        <v>4126</v>
      </c>
      <c r="H523" s="461" t="s">
        <v>414</v>
      </c>
      <c r="I523" s="461" t="s">
        <v>4486</v>
      </c>
      <c r="J523" s="425" t="s">
        <v>1489</v>
      </c>
      <c r="K523" s="426" t="s">
        <v>1163</v>
      </c>
      <c r="L523" s="426" t="s">
        <v>32</v>
      </c>
      <c r="M523" s="426">
        <v>955</v>
      </c>
      <c r="N523" s="427">
        <v>45035</v>
      </c>
      <c r="O523" s="458">
        <f t="shared" si="24"/>
        <v>4</v>
      </c>
      <c r="P523" s="458">
        <f t="shared" si="25"/>
        <v>4</v>
      </c>
      <c r="Q523" s="96" t="str">
        <f t="shared" si="26"/>
        <v>Gastos_Gerais</v>
      </c>
    </row>
    <row r="524" spans="1:17" hidden="1" x14ac:dyDescent="0.2">
      <c r="A524" s="450">
        <v>2964</v>
      </c>
      <c r="B524" s="427">
        <v>45040</v>
      </c>
      <c r="C524" s="459">
        <v>45017</v>
      </c>
      <c r="D524" s="461" t="s">
        <v>264</v>
      </c>
      <c r="E524" s="455" t="s">
        <v>60</v>
      </c>
      <c r="F524" s="477">
        <v>17338.849999999999</v>
      </c>
      <c r="G524" s="455" t="s">
        <v>4330</v>
      </c>
      <c r="H524" s="461" t="s">
        <v>418</v>
      </c>
      <c r="I524" s="461" t="s">
        <v>1350</v>
      </c>
      <c r="J524" s="426" t="s">
        <v>1351</v>
      </c>
      <c r="K524" s="426" t="s">
        <v>1157</v>
      </c>
      <c r="L524" s="426" t="s">
        <v>32</v>
      </c>
      <c r="M524" s="426">
        <v>94</v>
      </c>
      <c r="N524" s="427">
        <v>45036</v>
      </c>
      <c r="O524" s="458">
        <f t="shared" si="24"/>
        <v>4</v>
      </c>
      <c r="P524" s="458">
        <f t="shared" si="25"/>
        <v>4</v>
      </c>
      <c r="Q524" s="96" t="str">
        <f t="shared" si="26"/>
        <v>Gastos_Gerais</v>
      </c>
    </row>
    <row r="525" spans="1:17" ht="36" hidden="1" x14ac:dyDescent="0.2">
      <c r="A525" s="450">
        <v>2965</v>
      </c>
      <c r="B525" s="427">
        <v>45040</v>
      </c>
      <c r="C525" s="459">
        <v>45047</v>
      </c>
      <c r="D525" s="461" t="s">
        <v>176</v>
      </c>
      <c r="E525" s="455" t="s">
        <v>158</v>
      </c>
      <c r="F525" s="477">
        <v>41166.339999999997</v>
      </c>
      <c r="G525" s="461" t="s">
        <v>4633</v>
      </c>
      <c r="H525" s="461" t="s">
        <v>303</v>
      </c>
      <c r="I525" s="461" t="s">
        <v>4133</v>
      </c>
      <c r="J525" s="426" t="s">
        <v>1392</v>
      </c>
      <c r="K525" s="426" t="s">
        <v>1157</v>
      </c>
      <c r="L525" s="426" t="s">
        <v>32</v>
      </c>
      <c r="M525" s="426">
        <v>2023125949</v>
      </c>
      <c r="N525" s="427">
        <v>45041</v>
      </c>
      <c r="O525" s="458">
        <f t="shared" si="24"/>
        <v>4</v>
      </c>
      <c r="P525" s="458">
        <f t="shared" si="25"/>
        <v>5</v>
      </c>
      <c r="Q525" s="96" t="str">
        <f t="shared" si="26"/>
        <v>Gastos_com_Pessoal</v>
      </c>
    </row>
    <row r="526" spans="1:17" ht="24" hidden="1" x14ac:dyDescent="0.2">
      <c r="A526" s="450">
        <v>2966</v>
      </c>
      <c r="B526" s="427">
        <v>45040</v>
      </c>
      <c r="C526" s="459">
        <v>45017</v>
      </c>
      <c r="D526" s="461" t="s">
        <v>264</v>
      </c>
      <c r="E526" s="455" t="s">
        <v>206</v>
      </c>
      <c r="F526" s="477">
        <v>150</v>
      </c>
      <c r="G526" s="461" t="s">
        <v>4634</v>
      </c>
      <c r="H526" s="461" t="s">
        <v>421</v>
      </c>
      <c r="I526" s="461" t="s">
        <v>4545</v>
      </c>
      <c r="J526" s="426" t="s">
        <v>1810</v>
      </c>
      <c r="K526" s="426" t="s">
        <v>1157</v>
      </c>
      <c r="L526" s="426" t="s">
        <v>1157</v>
      </c>
      <c r="M526" s="426">
        <v>553192</v>
      </c>
      <c r="N526" s="427">
        <v>45040</v>
      </c>
      <c r="O526" s="458">
        <f t="shared" si="24"/>
        <v>4</v>
      </c>
      <c r="P526" s="458">
        <f t="shared" si="25"/>
        <v>4</v>
      </c>
      <c r="Q526" s="96" t="str">
        <f t="shared" si="26"/>
        <v>Gastos_Gerais</v>
      </c>
    </row>
    <row r="527" spans="1:17" hidden="1" x14ac:dyDescent="0.2">
      <c r="A527" s="450">
        <v>2967</v>
      </c>
      <c r="B527" s="427">
        <v>45040</v>
      </c>
      <c r="C527" s="459">
        <v>45017</v>
      </c>
      <c r="D527" s="461" t="s">
        <v>264</v>
      </c>
      <c r="E527" s="455" t="s">
        <v>60</v>
      </c>
      <c r="F527" s="477">
        <v>43288.53</v>
      </c>
      <c r="G527" s="455" t="s">
        <v>4311</v>
      </c>
      <c r="H527" s="461" t="s">
        <v>416</v>
      </c>
      <c r="I527" s="461" t="s">
        <v>1350</v>
      </c>
      <c r="J527" s="426" t="s">
        <v>1351</v>
      </c>
      <c r="K527" s="426" t="s">
        <v>1157</v>
      </c>
      <c r="L527" s="426" t="s">
        <v>32</v>
      </c>
      <c r="M527" s="426">
        <v>93</v>
      </c>
      <c r="N527" s="427">
        <v>45036</v>
      </c>
      <c r="O527" s="458">
        <f t="shared" si="24"/>
        <v>4</v>
      </c>
      <c r="P527" s="458">
        <f t="shared" si="25"/>
        <v>4</v>
      </c>
      <c r="Q527" s="96" t="str">
        <f t="shared" si="26"/>
        <v>Gastos_Gerais</v>
      </c>
    </row>
    <row r="528" spans="1:17" ht="24" hidden="1" x14ac:dyDescent="0.2">
      <c r="A528" s="450">
        <v>2968</v>
      </c>
      <c r="B528" s="427">
        <v>45040</v>
      </c>
      <c r="C528" s="459">
        <v>45017</v>
      </c>
      <c r="D528" s="461" t="s">
        <v>264</v>
      </c>
      <c r="E528" s="455" t="s">
        <v>206</v>
      </c>
      <c r="F528" s="477">
        <v>150</v>
      </c>
      <c r="G528" s="461" t="s">
        <v>4635</v>
      </c>
      <c r="H528" s="461" t="s">
        <v>414</v>
      </c>
      <c r="I528" s="461" t="s">
        <v>4545</v>
      </c>
      <c r="J528" s="426" t="s">
        <v>1810</v>
      </c>
      <c r="K528" s="426" t="s">
        <v>1157</v>
      </c>
      <c r="L528" s="426" t="s">
        <v>1157</v>
      </c>
      <c r="M528" s="426">
        <v>553191</v>
      </c>
      <c r="N528" s="427">
        <v>45040</v>
      </c>
      <c r="O528" s="458">
        <f t="shared" si="24"/>
        <v>4</v>
      </c>
      <c r="P528" s="458">
        <f t="shared" si="25"/>
        <v>4</v>
      </c>
      <c r="Q528" s="96" t="str">
        <f t="shared" si="26"/>
        <v>Gastos_Gerais</v>
      </c>
    </row>
    <row r="529" spans="1:17" ht="25.5" hidden="1" x14ac:dyDescent="0.2">
      <c r="A529" s="450">
        <v>2969</v>
      </c>
      <c r="B529" s="427">
        <v>45040</v>
      </c>
      <c r="C529" s="459">
        <v>45047</v>
      </c>
      <c r="D529" s="461" t="s">
        <v>176</v>
      </c>
      <c r="E529" s="455" t="s">
        <v>6</v>
      </c>
      <c r="F529" s="477">
        <v>14508</v>
      </c>
      <c r="G529" s="461" t="s">
        <v>4636</v>
      </c>
      <c r="H529" s="461" t="s">
        <v>302</v>
      </c>
      <c r="I529" s="461" t="s">
        <v>1231</v>
      </c>
      <c r="J529" s="426" t="s">
        <v>1232</v>
      </c>
      <c r="K529" s="426" t="s">
        <v>1157</v>
      </c>
      <c r="L529" s="426" t="s">
        <v>32</v>
      </c>
      <c r="M529" s="426">
        <v>3038356</v>
      </c>
      <c r="N529" s="427">
        <v>45043</v>
      </c>
      <c r="O529" s="458">
        <f t="shared" si="24"/>
        <v>4</v>
      </c>
      <c r="P529" s="458">
        <f t="shared" si="25"/>
        <v>5</v>
      </c>
      <c r="Q529" s="96" t="str">
        <f t="shared" si="26"/>
        <v>Gastos_com_Pessoal</v>
      </c>
    </row>
    <row r="530" spans="1:17" hidden="1" x14ac:dyDescent="0.2">
      <c r="A530" s="450">
        <v>2970</v>
      </c>
      <c r="B530" s="427">
        <v>45040</v>
      </c>
      <c r="C530" s="459">
        <v>45017</v>
      </c>
      <c r="D530" s="461" t="s">
        <v>264</v>
      </c>
      <c r="E530" s="455" t="s">
        <v>60</v>
      </c>
      <c r="F530" s="477">
        <v>15035.06</v>
      </c>
      <c r="G530" s="455" t="s">
        <v>4341</v>
      </c>
      <c r="H530" s="461" t="s">
        <v>422</v>
      </c>
      <c r="I530" s="461" t="s">
        <v>1316</v>
      </c>
      <c r="J530" s="426" t="s">
        <v>1552</v>
      </c>
      <c r="K530" s="426" t="s">
        <v>1157</v>
      </c>
      <c r="L530" s="426" t="s">
        <v>32</v>
      </c>
      <c r="M530" s="426">
        <v>250</v>
      </c>
      <c r="N530" s="427">
        <v>45036</v>
      </c>
      <c r="O530" s="458">
        <f t="shared" si="24"/>
        <v>4</v>
      </c>
      <c r="P530" s="458">
        <f t="shared" si="25"/>
        <v>4</v>
      </c>
      <c r="Q530" s="96" t="str">
        <f t="shared" si="26"/>
        <v>Gastos_Gerais</v>
      </c>
    </row>
    <row r="531" spans="1:17" ht="25.5" hidden="1" x14ac:dyDescent="0.2">
      <c r="A531" s="450">
        <v>2971</v>
      </c>
      <c r="B531" s="427">
        <v>45040</v>
      </c>
      <c r="C531" s="459">
        <v>45047</v>
      </c>
      <c r="D531" s="461" t="s">
        <v>176</v>
      </c>
      <c r="E531" s="455" t="s">
        <v>158</v>
      </c>
      <c r="F531" s="477">
        <v>124.43</v>
      </c>
      <c r="G531" s="461" t="s">
        <v>5537</v>
      </c>
      <c r="H531" s="461" t="s">
        <v>416</v>
      </c>
      <c r="I531" s="461" t="s">
        <v>1991</v>
      </c>
      <c r="J531" s="426" t="s">
        <v>1992</v>
      </c>
      <c r="K531" s="426" t="s">
        <v>1157</v>
      </c>
      <c r="L531" s="426" t="s">
        <v>32</v>
      </c>
      <c r="M531" s="426">
        <v>154031</v>
      </c>
      <c r="N531" s="427">
        <v>45041</v>
      </c>
      <c r="O531" s="458">
        <f t="shared" si="24"/>
        <v>4</v>
      </c>
      <c r="P531" s="458">
        <f t="shared" si="25"/>
        <v>5</v>
      </c>
      <c r="Q531" s="96" t="str">
        <f t="shared" si="26"/>
        <v>Gastos_com_Pessoal</v>
      </c>
    </row>
    <row r="532" spans="1:17" ht="24" hidden="1" x14ac:dyDescent="0.2">
      <c r="A532" s="450">
        <v>2972</v>
      </c>
      <c r="B532" s="427">
        <v>45040</v>
      </c>
      <c r="C532" s="459">
        <v>45017</v>
      </c>
      <c r="D532" s="461" t="s">
        <v>264</v>
      </c>
      <c r="E532" s="455" t="s">
        <v>293</v>
      </c>
      <c r="F532" s="477">
        <v>60</v>
      </c>
      <c r="G532" s="461" t="s">
        <v>4637</v>
      </c>
      <c r="H532" s="461" t="s">
        <v>418</v>
      </c>
      <c r="I532" s="461" t="s">
        <v>4638</v>
      </c>
      <c r="J532" s="426" t="s">
        <v>4095</v>
      </c>
      <c r="K532" s="426" t="s">
        <v>1163</v>
      </c>
      <c r="L532" s="426" t="s">
        <v>4137</v>
      </c>
      <c r="M532" s="426">
        <v>972642444</v>
      </c>
      <c r="N532" s="427">
        <v>45040</v>
      </c>
      <c r="O532" s="458">
        <f t="shared" si="24"/>
        <v>4</v>
      </c>
      <c r="P532" s="458">
        <f t="shared" si="25"/>
        <v>4</v>
      </c>
      <c r="Q532" s="96" t="str">
        <f t="shared" si="26"/>
        <v>Gastos_Gerais</v>
      </c>
    </row>
    <row r="533" spans="1:17" ht="24" hidden="1" x14ac:dyDescent="0.2">
      <c r="A533" s="450">
        <v>2973</v>
      </c>
      <c r="B533" s="427">
        <v>45040</v>
      </c>
      <c r="C533" s="459">
        <v>45017</v>
      </c>
      <c r="D533" s="461" t="s">
        <v>264</v>
      </c>
      <c r="E533" s="455" t="s">
        <v>293</v>
      </c>
      <c r="F533" s="477">
        <v>60</v>
      </c>
      <c r="G533" s="461" t="s">
        <v>4639</v>
      </c>
      <c r="H533" s="461" t="s">
        <v>418</v>
      </c>
      <c r="I533" s="461" t="s">
        <v>4446</v>
      </c>
      <c r="J533" s="426" t="s">
        <v>993</v>
      </c>
      <c r="K533" s="426" t="s">
        <v>1163</v>
      </c>
      <c r="L533" s="426" t="s">
        <v>4137</v>
      </c>
      <c r="M533" s="426">
        <v>972642444</v>
      </c>
      <c r="N533" s="427">
        <v>45040</v>
      </c>
      <c r="O533" s="458">
        <f t="shared" si="24"/>
        <v>4</v>
      </c>
      <c r="P533" s="458">
        <f t="shared" si="25"/>
        <v>4</v>
      </c>
      <c r="Q533" s="96" t="str">
        <f t="shared" si="26"/>
        <v>Gastos_Gerais</v>
      </c>
    </row>
    <row r="534" spans="1:17" ht="24" hidden="1" x14ac:dyDescent="0.2">
      <c r="A534" s="450">
        <v>2974</v>
      </c>
      <c r="B534" s="427">
        <v>45040</v>
      </c>
      <c r="C534" s="459">
        <v>45017</v>
      </c>
      <c r="D534" s="461" t="s">
        <v>264</v>
      </c>
      <c r="E534" s="455" t="s">
        <v>293</v>
      </c>
      <c r="F534" s="477">
        <v>60</v>
      </c>
      <c r="G534" s="461" t="s">
        <v>4584</v>
      </c>
      <c r="H534" s="461" t="s">
        <v>418</v>
      </c>
      <c r="I534" s="461" t="s">
        <v>4451</v>
      </c>
      <c r="J534" s="426" t="s">
        <v>465</v>
      </c>
      <c r="K534" s="426" t="s">
        <v>1163</v>
      </c>
      <c r="L534" s="426" t="s">
        <v>4137</v>
      </c>
      <c r="M534" s="426">
        <v>972642444</v>
      </c>
      <c r="N534" s="427">
        <v>45040</v>
      </c>
      <c r="O534" s="458">
        <f t="shared" si="24"/>
        <v>4</v>
      </c>
      <c r="P534" s="458">
        <f t="shared" si="25"/>
        <v>4</v>
      </c>
      <c r="Q534" s="96" t="str">
        <f t="shared" si="26"/>
        <v>Gastos_Gerais</v>
      </c>
    </row>
    <row r="535" spans="1:17" ht="24" hidden="1" x14ac:dyDescent="0.2">
      <c r="A535" s="450">
        <v>2975</v>
      </c>
      <c r="B535" s="427">
        <v>45040</v>
      </c>
      <c r="C535" s="459">
        <v>45017</v>
      </c>
      <c r="D535" s="461" t="s">
        <v>264</v>
      </c>
      <c r="E535" s="455" t="s">
        <v>293</v>
      </c>
      <c r="F535" s="477">
        <v>10.8</v>
      </c>
      <c r="G535" s="461" t="s">
        <v>4138</v>
      </c>
      <c r="H535" s="461" t="s">
        <v>422</v>
      </c>
      <c r="I535" s="461" t="s">
        <v>4139</v>
      </c>
      <c r="J535" s="426" t="s">
        <v>1034</v>
      </c>
      <c r="K535" s="426" t="s">
        <v>1163</v>
      </c>
      <c r="L535" s="426" t="s">
        <v>4137</v>
      </c>
      <c r="M535" s="426">
        <v>972642444</v>
      </c>
      <c r="N535" s="427">
        <v>45040</v>
      </c>
      <c r="O535" s="458">
        <f t="shared" si="24"/>
        <v>4</v>
      </c>
      <c r="P535" s="458">
        <f t="shared" si="25"/>
        <v>4</v>
      </c>
      <c r="Q535" s="96" t="str">
        <f t="shared" si="26"/>
        <v>Gastos_Gerais</v>
      </c>
    </row>
    <row r="536" spans="1:17" hidden="1" x14ac:dyDescent="0.2">
      <c r="A536" s="450">
        <v>2976</v>
      </c>
      <c r="B536" s="427">
        <v>45041</v>
      </c>
      <c r="C536" s="459">
        <v>45017</v>
      </c>
      <c r="D536" s="461" t="s">
        <v>264</v>
      </c>
      <c r="E536" s="455" t="s">
        <v>60</v>
      </c>
      <c r="F536" s="477">
        <v>50967.8</v>
      </c>
      <c r="G536" s="455" t="s">
        <v>4323</v>
      </c>
      <c r="H536" s="461" t="s">
        <v>419</v>
      </c>
      <c r="I536" s="461" t="s">
        <v>1316</v>
      </c>
      <c r="J536" s="426" t="s">
        <v>1552</v>
      </c>
      <c r="K536" s="426" t="s">
        <v>1157</v>
      </c>
      <c r="L536" s="426" t="s">
        <v>32</v>
      </c>
      <c r="M536" s="426">
        <v>252</v>
      </c>
      <c r="N536" s="427">
        <v>45036</v>
      </c>
      <c r="O536" s="458">
        <f t="shared" si="24"/>
        <v>4</v>
      </c>
      <c r="P536" s="458">
        <f t="shared" si="25"/>
        <v>4</v>
      </c>
      <c r="Q536" s="96" t="str">
        <f t="shared" si="26"/>
        <v>Gastos_Gerais</v>
      </c>
    </row>
    <row r="537" spans="1:17" ht="24" hidden="1" x14ac:dyDescent="0.2">
      <c r="A537" s="450">
        <v>2977</v>
      </c>
      <c r="B537" s="427">
        <v>45041</v>
      </c>
      <c r="C537" s="459">
        <v>45017</v>
      </c>
      <c r="D537" s="461" t="s">
        <v>264</v>
      </c>
      <c r="E537" s="455" t="s">
        <v>0</v>
      </c>
      <c r="F537" s="477">
        <v>209.5</v>
      </c>
      <c r="G537" s="455" t="s">
        <v>4385</v>
      </c>
      <c r="H537" s="461" t="s">
        <v>422</v>
      </c>
      <c r="I537" s="461" t="s">
        <v>4640</v>
      </c>
      <c r="J537" s="426" t="s">
        <v>1989</v>
      </c>
      <c r="K537" s="426" t="s">
        <v>1157</v>
      </c>
      <c r="L537" s="426" t="s">
        <v>32</v>
      </c>
      <c r="M537" s="426">
        <v>683</v>
      </c>
      <c r="N537" s="427">
        <v>45036</v>
      </c>
      <c r="O537" s="458">
        <f t="shared" si="24"/>
        <v>4</v>
      </c>
      <c r="P537" s="458">
        <f t="shared" si="25"/>
        <v>4</v>
      </c>
      <c r="Q537" s="96" t="str">
        <f t="shared" si="26"/>
        <v>Gastos_Gerais</v>
      </c>
    </row>
    <row r="538" spans="1:17" ht="36" hidden="1" x14ac:dyDescent="0.2">
      <c r="A538" s="450">
        <v>2978</v>
      </c>
      <c r="B538" s="427">
        <v>45041</v>
      </c>
      <c r="C538" s="459">
        <v>45017</v>
      </c>
      <c r="D538" s="461" t="s">
        <v>141</v>
      </c>
      <c r="E538" s="455" t="s">
        <v>224</v>
      </c>
      <c r="F538" s="477">
        <v>700</v>
      </c>
      <c r="G538" s="461" t="s">
        <v>4641</v>
      </c>
      <c r="H538" s="461" t="s">
        <v>414</v>
      </c>
      <c r="I538" s="461" t="s">
        <v>4642</v>
      </c>
      <c r="J538" s="426" t="s">
        <v>4643</v>
      </c>
      <c r="K538" s="426" t="s">
        <v>1163</v>
      </c>
      <c r="L538" s="426" t="s">
        <v>32</v>
      </c>
      <c r="M538" s="426">
        <v>86</v>
      </c>
      <c r="N538" s="427">
        <v>45035</v>
      </c>
      <c r="O538" s="458">
        <f t="shared" si="24"/>
        <v>4</v>
      </c>
      <c r="P538" s="458">
        <f t="shared" si="25"/>
        <v>4</v>
      </c>
      <c r="Q538" s="96" t="str">
        <f t="shared" si="26"/>
        <v>Aquisição_de_Bens_Permanentes</v>
      </c>
    </row>
    <row r="539" spans="1:17" ht="36" hidden="1" x14ac:dyDescent="0.2">
      <c r="A539" s="450">
        <v>2979</v>
      </c>
      <c r="B539" s="427">
        <v>45041</v>
      </c>
      <c r="C539" s="459">
        <v>45017</v>
      </c>
      <c r="D539" s="461" t="s">
        <v>264</v>
      </c>
      <c r="E539" s="455" t="s">
        <v>182</v>
      </c>
      <c r="F539" s="477">
        <v>147</v>
      </c>
      <c r="G539" s="461" t="s">
        <v>4644</v>
      </c>
      <c r="H539" s="461" t="s">
        <v>414</v>
      </c>
      <c r="I539" s="461" t="s">
        <v>4642</v>
      </c>
      <c r="J539" s="426" t="s">
        <v>4643</v>
      </c>
      <c r="K539" s="426" t="s">
        <v>1163</v>
      </c>
      <c r="L539" s="426" t="s">
        <v>32</v>
      </c>
      <c r="M539" s="426">
        <v>20236</v>
      </c>
      <c r="N539" s="427">
        <v>45035</v>
      </c>
      <c r="O539" s="458">
        <f t="shared" si="24"/>
        <v>4</v>
      </c>
      <c r="P539" s="458">
        <f t="shared" si="25"/>
        <v>4</v>
      </c>
      <c r="Q539" s="96" t="str">
        <f t="shared" si="26"/>
        <v>Gastos_Gerais</v>
      </c>
    </row>
    <row r="540" spans="1:17" ht="24" hidden="1" x14ac:dyDescent="0.2">
      <c r="A540" s="450">
        <v>2980</v>
      </c>
      <c r="B540" s="427">
        <v>45041</v>
      </c>
      <c r="C540" s="459">
        <v>45017</v>
      </c>
      <c r="D540" s="461" t="s">
        <v>264</v>
      </c>
      <c r="E540" s="455" t="s">
        <v>402</v>
      </c>
      <c r="F540" s="477">
        <v>143.47999999999999</v>
      </c>
      <c r="G540" s="461" t="s">
        <v>4126</v>
      </c>
      <c r="H540" s="461" t="s">
        <v>419</v>
      </c>
      <c r="I540" s="461" t="s">
        <v>4155</v>
      </c>
      <c r="J540" s="426" t="s">
        <v>4156</v>
      </c>
      <c r="K540" s="426" t="s">
        <v>1163</v>
      </c>
      <c r="L540" s="426" t="s">
        <v>32</v>
      </c>
      <c r="M540" s="426">
        <v>37</v>
      </c>
      <c r="N540" s="427">
        <v>45036</v>
      </c>
      <c r="O540" s="458">
        <f t="shared" si="24"/>
        <v>4</v>
      </c>
      <c r="P540" s="458">
        <f t="shared" si="25"/>
        <v>4</v>
      </c>
      <c r="Q540" s="96" t="str">
        <f t="shared" si="26"/>
        <v>Gastos_Gerais</v>
      </c>
    </row>
    <row r="541" spans="1:17" ht="60" hidden="1" x14ac:dyDescent="0.2">
      <c r="A541" s="450">
        <v>2981</v>
      </c>
      <c r="B541" s="427">
        <v>45041</v>
      </c>
      <c r="C541" s="459">
        <v>45017</v>
      </c>
      <c r="D541" s="461" t="s">
        <v>264</v>
      </c>
      <c r="E541" s="455" t="s">
        <v>290</v>
      </c>
      <c r="F541" s="477">
        <v>591.1</v>
      </c>
      <c r="G541" s="461" t="s">
        <v>4645</v>
      </c>
      <c r="H541" s="461" t="s">
        <v>420</v>
      </c>
      <c r="I541" s="461" t="s">
        <v>4646</v>
      </c>
      <c r="J541" s="426" t="s">
        <v>4647</v>
      </c>
      <c r="K541" s="426" t="s">
        <v>1163</v>
      </c>
      <c r="L541" s="426" t="s">
        <v>32</v>
      </c>
      <c r="M541" s="426">
        <v>131</v>
      </c>
      <c r="N541" s="427">
        <v>45040</v>
      </c>
      <c r="O541" s="458">
        <f t="shared" si="24"/>
        <v>4</v>
      </c>
      <c r="P541" s="458">
        <f t="shared" si="25"/>
        <v>4</v>
      </c>
      <c r="Q541" s="96" t="str">
        <f t="shared" si="26"/>
        <v>Gastos_Gerais</v>
      </c>
    </row>
    <row r="542" spans="1:17" ht="36" hidden="1" x14ac:dyDescent="0.2">
      <c r="A542" s="450">
        <v>2982</v>
      </c>
      <c r="B542" s="427">
        <v>45041</v>
      </c>
      <c r="C542" s="459">
        <v>45047</v>
      </c>
      <c r="D542" s="461" t="s">
        <v>176</v>
      </c>
      <c r="E542" s="455" t="s">
        <v>158</v>
      </c>
      <c r="F542" s="477">
        <v>1748</v>
      </c>
      <c r="G542" s="456" t="s">
        <v>5567</v>
      </c>
      <c r="H542" s="461" t="s">
        <v>420</v>
      </c>
      <c r="I542" s="461" t="s">
        <v>1973</v>
      </c>
      <c r="J542" s="426" t="s">
        <v>1974</v>
      </c>
      <c r="K542" s="426" t="s">
        <v>1163</v>
      </c>
      <c r="L542" s="426" t="s">
        <v>32</v>
      </c>
      <c r="M542" s="426">
        <v>5216</v>
      </c>
      <c r="N542" s="427">
        <v>45042</v>
      </c>
      <c r="O542" s="458">
        <f t="shared" si="24"/>
        <v>4</v>
      </c>
      <c r="P542" s="458">
        <f t="shared" si="25"/>
        <v>5</v>
      </c>
      <c r="Q542" s="96" t="str">
        <f t="shared" si="26"/>
        <v>Gastos_com_Pessoal</v>
      </c>
    </row>
    <row r="543" spans="1:17" ht="25.5" hidden="1" x14ac:dyDescent="0.2">
      <c r="A543" s="450">
        <v>2983</v>
      </c>
      <c r="B543" s="427">
        <v>45041</v>
      </c>
      <c r="C543" s="459">
        <v>45047</v>
      </c>
      <c r="D543" s="461" t="s">
        <v>176</v>
      </c>
      <c r="E543" s="455" t="s">
        <v>158</v>
      </c>
      <c r="F543" s="477">
        <v>2360.6</v>
      </c>
      <c r="G543" s="461" t="s">
        <v>5540</v>
      </c>
      <c r="H543" s="461" t="s">
        <v>417</v>
      </c>
      <c r="I543" s="461" t="s">
        <v>1395</v>
      </c>
      <c r="J543" s="426" t="s">
        <v>1396</v>
      </c>
      <c r="K543" s="426" t="s">
        <v>1163</v>
      </c>
      <c r="L543" s="426" t="s">
        <v>32</v>
      </c>
      <c r="M543" s="426" t="s">
        <v>4648</v>
      </c>
      <c r="N543" s="427">
        <v>45042</v>
      </c>
      <c r="O543" s="458">
        <f t="shared" si="24"/>
        <v>4</v>
      </c>
      <c r="P543" s="458">
        <f t="shared" si="25"/>
        <v>5</v>
      </c>
      <c r="Q543" s="96" t="str">
        <f t="shared" si="26"/>
        <v>Gastos_com_Pessoal</v>
      </c>
    </row>
    <row r="544" spans="1:17" ht="36" hidden="1" x14ac:dyDescent="0.2">
      <c r="A544" s="450">
        <v>2984</v>
      </c>
      <c r="B544" s="427">
        <v>45041</v>
      </c>
      <c r="C544" s="459">
        <v>45047</v>
      </c>
      <c r="D544" s="461" t="s">
        <v>176</v>
      </c>
      <c r="E544" s="455" t="s">
        <v>158</v>
      </c>
      <c r="F544" s="477">
        <v>2269.5</v>
      </c>
      <c r="G544" s="461" t="s">
        <v>5541</v>
      </c>
      <c r="H544" s="461" t="s">
        <v>417</v>
      </c>
      <c r="I544" s="461" t="s">
        <v>5568</v>
      </c>
      <c r="J544" s="426" t="s">
        <v>1323</v>
      </c>
      <c r="K544" s="426" t="s">
        <v>1163</v>
      </c>
      <c r="L544" s="426" t="s">
        <v>32</v>
      </c>
      <c r="M544" s="426">
        <v>201612</v>
      </c>
      <c r="N544" s="427">
        <v>45042</v>
      </c>
      <c r="O544" s="458">
        <f t="shared" si="24"/>
        <v>4</v>
      </c>
      <c r="P544" s="458">
        <f t="shared" si="25"/>
        <v>5</v>
      </c>
      <c r="Q544" s="96" t="str">
        <f t="shared" si="26"/>
        <v>Gastos_com_Pessoal</v>
      </c>
    </row>
    <row r="545" spans="1:17" ht="25.5" hidden="1" x14ac:dyDescent="0.2">
      <c r="A545" s="450">
        <v>2985</v>
      </c>
      <c r="B545" s="427">
        <v>45041</v>
      </c>
      <c r="C545" s="459">
        <v>45047</v>
      </c>
      <c r="D545" s="461" t="s">
        <v>176</v>
      </c>
      <c r="E545" s="455" t="s">
        <v>158</v>
      </c>
      <c r="F545" s="477">
        <v>540.79999999999995</v>
      </c>
      <c r="G545" s="456" t="s">
        <v>5346</v>
      </c>
      <c r="H545" s="461" t="s">
        <v>418</v>
      </c>
      <c r="I545" s="461" t="s">
        <v>4649</v>
      </c>
      <c r="J545" s="426" t="s">
        <v>1986</v>
      </c>
      <c r="K545" s="426" t="s">
        <v>1163</v>
      </c>
      <c r="L545" s="426" t="s">
        <v>32</v>
      </c>
      <c r="M545" s="426">
        <v>66774</v>
      </c>
      <c r="N545" s="427">
        <v>45042</v>
      </c>
      <c r="O545" s="458">
        <f t="shared" si="24"/>
        <v>4</v>
      </c>
      <c r="P545" s="458">
        <f t="shared" si="25"/>
        <v>5</v>
      </c>
      <c r="Q545" s="96" t="str">
        <f t="shared" si="26"/>
        <v>Gastos_com_Pessoal</v>
      </c>
    </row>
    <row r="546" spans="1:17" ht="36" hidden="1" x14ac:dyDescent="0.2">
      <c r="A546" s="450">
        <v>2986</v>
      </c>
      <c r="B546" s="427">
        <v>45041</v>
      </c>
      <c r="C546" s="459">
        <v>45047</v>
      </c>
      <c r="D546" s="461" t="s">
        <v>176</v>
      </c>
      <c r="E546" s="455" t="s">
        <v>158</v>
      </c>
      <c r="F546" s="477">
        <v>153.6</v>
      </c>
      <c r="G546" s="461" t="s">
        <v>5538</v>
      </c>
      <c r="H546" s="461" t="s">
        <v>416</v>
      </c>
      <c r="I546" s="461" t="s">
        <v>4650</v>
      </c>
      <c r="J546" s="426" t="s">
        <v>2058</v>
      </c>
      <c r="K546" s="426" t="s">
        <v>1163</v>
      </c>
      <c r="L546" s="426" t="s">
        <v>1393</v>
      </c>
      <c r="M546" s="426">
        <v>148420</v>
      </c>
      <c r="N546" s="427">
        <v>45041</v>
      </c>
      <c r="O546" s="458">
        <f t="shared" si="24"/>
        <v>4</v>
      </c>
      <c r="P546" s="458">
        <f t="shared" si="25"/>
        <v>5</v>
      </c>
      <c r="Q546" s="96" t="str">
        <f t="shared" si="26"/>
        <v>Gastos_com_Pessoal</v>
      </c>
    </row>
    <row r="547" spans="1:17" ht="24" hidden="1" x14ac:dyDescent="0.2">
      <c r="A547" s="450">
        <v>2987</v>
      </c>
      <c r="B547" s="427">
        <v>45041</v>
      </c>
      <c r="C547" s="459">
        <v>45017</v>
      </c>
      <c r="D547" s="461" t="s">
        <v>264</v>
      </c>
      <c r="E547" s="455" t="s">
        <v>402</v>
      </c>
      <c r="F547" s="477">
        <v>72.8</v>
      </c>
      <c r="G547" s="461" t="s">
        <v>4126</v>
      </c>
      <c r="H547" s="461" t="s">
        <v>422</v>
      </c>
      <c r="I547" s="461" t="s">
        <v>4155</v>
      </c>
      <c r="J547" s="426" t="s">
        <v>4156</v>
      </c>
      <c r="K547" s="426" t="s">
        <v>1163</v>
      </c>
      <c r="L547" s="426" t="s">
        <v>32</v>
      </c>
      <c r="M547" s="426">
        <v>11897</v>
      </c>
      <c r="N547" s="427">
        <v>45041</v>
      </c>
      <c r="O547" s="458">
        <f t="shared" si="24"/>
        <v>4</v>
      </c>
      <c r="P547" s="458">
        <f t="shared" si="25"/>
        <v>4</v>
      </c>
      <c r="Q547" s="96" t="str">
        <f t="shared" si="26"/>
        <v>Gastos_Gerais</v>
      </c>
    </row>
    <row r="548" spans="1:17" hidden="1" x14ac:dyDescent="0.2">
      <c r="A548" s="450">
        <v>2988</v>
      </c>
      <c r="B548" s="427">
        <v>45041</v>
      </c>
      <c r="C548" s="459">
        <v>45017</v>
      </c>
      <c r="D548" s="461" t="s">
        <v>264</v>
      </c>
      <c r="E548" s="455" t="s">
        <v>60</v>
      </c>
      <c r="F548" s="477">
        <v>28391.119999999999</v>
      </c>
      <c r="G548" s="455" t="s">
        <v>4479</v>
      </c>
      <c r="H548" s="461" t="s">
        <v>421</v>
      </c>
      <c r="I548" s="461" t="s">
        <v>1316</v>
      </c>
      <c r="J548" s="426" t="s">
        <v>1552</v>
      </c>
      <c r="K548" s="426" t="s">
        <v>1157</v>
      </c>
      <c r="L548" s="426" t="s">
        <v>32</v>
      </c>
      <c r="M548" s="426">
        <v>253</v>
      </c>
      <c r="N548" s="427">
        <v>45040</v>
      </c>
      <c r="O548" s="458">
        <f t="shared" si="24"/>
        <v>4</v>
      </c>
      <c r="P548" s="458">
        <f t="shared" si="25"/>
        <v>4</v>
      </c>
      <c r="Q548" s="96" t="str">
        <f t="shared" si="26"/>
        <v>Gastos_Gerais</v>
      </c>
    </row>
    <row r="549" spans="1:17" ht="25.5" hidden="1" x14ac:dyDescent="0.2">
      <c r="A549" s="450">
        <v>2989</v>
      </c>
      <c r="B549" s="427">
        <v>45041</v>
      </c>
      <c r="C549" s="459">
        <v>45047</v>
      </c>
      <c r="D549" s="461" t="s">
        <v>176</v>
      </c>
      <c r="E549" s="455" t="s">
        <v>158</v>
      </c>
      <c r="F549" s="477">
        <v>2130</v>
      </c>
      <c r="G549" s="461" t="s">
        <v>5542</v>
      </c>
      <c r="H549" s="461" t="s">
        <v>416</v>
      </c>
      <c r="I549" s="461" t="s">
        <v>2003</v>
      </c>
      <c r="J549" s="426" t="s">
        <v>2004</v>
      </c>
      <c r="K549" s="426" t="s">
        <v>1157</v>
      </c>
      <c r="L549" s="426" t="s">
        <v>1393</v>
      </c>
      <c r="M549" s="426">
        <v>72728</v>
      </c>
      <c r="N549" s="427">
        <v>45042</v>
      </c>
      <c r="O549" s="458">
        <f t="shared" si="24"/>
        <v>4</v>
      </c>
      <c r="P549" s="458">
        <f t="shared" si="25"/>
        <v>5</v>
      </c>
      <c r="Q549" s="96" t="str">
        <f t="shared" si="26"/>
        <v>Gastos_com_Pessoal</v>
      </c>
    </row>
    <row r="550" spans="1:17" ht="24" hidden="1" x14ac:dyDescent="0.2">
      <c r="A550" s="450">
        <v>2990</v>
      </c>
      <c r="B550" s="427">
        <v>45041</v>
      </c>
      <c r="C550" s="459">
        <v>44986</v>
      </c>
      <c r="D550" s="461" t="s">
        <v>264</v>
      </c>
      <c r="E550" s="455" t="s">
        <v>82</v>
      </c>
      <c r="F550" s="477">
        <v>1420.02</v>
      </c>
      <c r="G550" s="455" t="s">
        <v>1154</v>
      </c>
      <c r="H550" s="461" t="s">
        <v>418</v>
      </c>
      <c r="I550" s="461" t="s">
        <v>1682</v>
      </c>
      <c r="J550" s="425" t="s">
        <v>1156</v>
      </c>
      <c r="K550" s="426" t="s">
        <v>1157</v>
      </c>
      <c r="L550" s="426" t="s">
        <v>1158</v>
      </c>
      <c r="M550" s="426" t="s">
        <v>4651</v>
      </c>
      <c r="N550" s="427">
        <v>45041</v>
      </c>
      <c r="O550" s="458">
        <f t="shared" si="24"/>
        <v>4</v>
      </c>
      <c r="P550" s="458">
        <f t="shared" si="25"/>
        <v>3</v>
      </c>
      <c r="Q550" s="96" t="str">
        <f t="shared" si="26"/>
        <v>Gastos_Gerais</v>
      </c>
    </row>
    <row r="551" spans="1:17" ht="24" hidden="1" x14ac:dyDescent="0.2">
      <c r="A551" s="450">
        <v>2991</v>
      </c>
      <c r="B551" s="427">
        <v>45041</v>
      </c>
      <c r="C551" s="459">
        <v>45017</v>
      </c>
      <c r="D551" s="461" t="s">
        <v>264</v>
      </c>
      <c r="E551" s="455" t="s">
        <v>398</v>
      </c>
      <c r="F551" s="477">
        <v>1434.11</v>
      </c>
      <c r="G551" s="456" t="s">
        <v>4496</v>
      </c>
      <c r="H551" s="461" t="s">
        <v>418</v>
      </c>
      <c r="I551" s="461" t="s">
        <v>4652</v>
      </c>
      <c r="J551" s="426" t="s">
        <v>1282</v>
      </c>
      <c r="K551" s="426" t="s">
        <v>1157</v>
      </c>
      <c r="L551" s="426" t="s">
        <v>32</v>
      </c>
      <c r="M551" s="426">
        <v>12003</v>
      </c>
      <c r="N551" s="427">
        <v>45035</v>
      </c>
      <c r="O551" s="458">
        <f t="shared" si="24"/>
        <v>4</v>
      </c>
      <c r="P551" s="458">
        <f t="shared" si="25"/>
        <v>4</v>
      </c>
      <c r="Q551" s="96" t="str">
        <f t="shared" si="26"/>
        <v>Gastos_Gerais</v>
      </c>
    </row>
    <row r="552" spans="1:17" ht="24" hidden="1" x14ac:dyDescent="0.2">
      <c r="A552" s="450">
        <v>2992</v>
      </c>
      <c r="B552" s="427">
        <v>45041</v>
      </c>
      <c r="C552" s="459">
        <v>44986</v>
      </c>
      <c r="D552" s="461" t="s">
        <v>264</v>
      </c>
      <c r="E552" s="455" t="s">
        <v>82</v>
      </c>
      <c r="F552" s="477">
        <v>144.85</v>
      </c>
      <c r="G552" s="455" t="s">
        <v>1154</v>
      </c>
      <c r="H552" s="461" t="s">
        <v>418</v>
      </c>
      <c r="I552" s="461" t="s">
        <v>1682</v>
      </c>
      <c r="J552" s="425" t="s">
        <v>1156</v>
      </c>
      <c r="K552" s="426" t="s">
        <v>1157</v>
      </c>
      <c r="L552" s="426" t="s">
        <v>1158</v>
      </c>
      <c r="M552" s="426" t="s">
        <v>4653</v>
      </c>
      <c r="N552" s="427">
        <v>45041</v>
      </c>
      <c r="O552" s="458">
        <f t="shared" si="24"/>
        <v>4</v>
      </c>
      <c r="P552" s="458">
        <f t="shared" si="25"/>
        <v>3</v>
      </c>
      <c r="Q552" s="96" t="str">
        <f t="shared" si="26"/>
        <v>Gastos_Gerais</v>
      </c>
    </row>
    <row r="553" spans="1:17" ht="25.5" hidden="1" x14ac:dyDescent="0.2">
      <c r="A553" s="450">
        <v>2993</v>
      </c>
      <c r="B553" s="427">
        <v>45041</v>
      </c>
      <c r="C553" s="459">
        <v>45047</v>
      </c>
      <c r="D553" s="461" t="s">
        <v>176</v>
      </c>
      <c r="E553" s="455" t="s">
        <v>158</v>
      </c>
      <c r="F553" s="477">
        <v>2400</v>
      </c>
      <c r="G553" s="461" t="s">
        <v>5536</v>
      </c>
      <c r="H553" s="461" t="s">
        <v>416</v>
      </c>
      <c r="I553" s="461" t="s">
        <v>4401</v>
      </c>
      <c r="J553" s="426" t="s">
        <v>1574</v>
      </c>
      <c r="K553" s="426" t="s">
        <v>1157</v>
      </c>
      <c r="L553" s="426" t="s">
        <v>32</v>
      </c>
      <c r="M553" s="426">
        <v>20237543</v>
      </c>
      <c r="N553" s="427">
        <v>45042</v>
      </c>
      <c r="O553" s="458">
        <f t="shared" si="24"/>
        <v>4</v>
      </c>
      <c r="P553" s="458">
        <f t="shared" si="25"/>
        <v>5</v>
      </c>
      <c r="Q553" s="96" t="str">
        <f t="shared" si="26"/>
        <v>Gastos_com_Pessoal</v>
      </c>
    </row>
    <row r="554" spans="1:17" ht="25.5" hidden="1" x14ac:dyDescent="0.2">
      <c r="A554" s="450">
        <v>2994</v>
      </c>
      <c r="B554" s="427">
        <v>45041</v>
      </c>
      <c r="C554" s="459">
        <v>45017</v>
      </c>
      <c r="D554" s="461" t="s">
        <v>176</v>
      </c>
      <c r="E554" s="455" t="s">
        <v>261</v>
      </c>
      <c r="F554" s="477">
        <v>1067.07</v>
      </c>
      <c r="G554" s="461" t="s">
        <v>1207</v>
      </c>
      <c r="H554" s="461" t="s">
        <v>419</v>
      </c>
      <c r="I554" s="457" t="s">
        <v>4654</v>
      </c>
      <c r="J554" s="426" t="s">
        <v>1009</v>
      </c>
      <c r="K554" s="425" t="s">
        <v>1188</v>
      </c>
      <c r="L554" s="426" t="s">
        <v>1188</v>
      </c>
      <c r="M554" s="426" t="s">
        <v>425</v>
      </c>
      <c r="N554" s="427">
        <v>45041</v>
      </c>
      <c r="O554" s="458">
        <f t="shared" si="24"/>
        <v>4</v>
      </c>
      <c r="P554" s="458">
        <f t="shared" si="25"/>
        <v>4</v>
      </c>
      <c r="Q554" s="96" t="str">
        <f t="shared" si="26"/>
        <v>Gastos_com_Pessoal</v>
      </c>
    </row>
    <row r="555" spans="1:17" ht="25.5" hidden="1" x14ac:dyDescent="0.2">
      <c r="A555" s="450">
        <v>2995</v>
      </c>
      <c r="B555" s="427">
        <v>45041</v>
      </c>
      <c r="C555" s="459">
        <v>45017</v>
      </c>
      <c r="D555" s="461" t="s">
        <v>176</v>
      </c>
      <c r="E555" s="455" t="s">
        <v>280</v>
      </c>
      <c r="F555" s="477">
        <v>2745.25</v>
      </c>
      <c r="G555" s="461" t="s">
        <v>1209</v>
      </c>
      <c r="H555" s="461" t="s">
        <v>419</v>
      </c>
      <c r="I555" s="457" t="s">
        <v>4654</v>
      </c>
      <c r="J555" s="426" t="s">
        <v>1009</v>
      </c>
      <c r="K555" s="425" t="s">
        <v>1188</v>
      </c>
      <c r="L555" s="426" t="s">
        <v>1188</v>
      </c>
      <c r="M555" s="426" t="s">
        <v>425</v>
      </c>
      <c r="N555" s="427">
        <v>45041</v>
      </c>
      <c r="O555" s="458">
        <f t="shared" si="24"/>
        <v>4</v>
      </c>
      <c r="P555" s="458">
        <f t="shared" si="25"/>
        <v>4</v>
      </c>
      <c r="Q555" s="96" t="str">
        <f t="shared" si="26"/>
        <v>Gastos_com_Pessoal</v>
      </c>
    </row>
    <row r="556" spans="1:17" ht="25.5" hidden="1" x14ac:dyDescent="0.2">
      <c r="A556" s="450">
        <v>2996</v>
      </c>
      <c r="B556" s="427">
        <v>45041</v>
      </c>
      <c r="C556" s="459">
        <v>45017</v>
      </c>
      <c r="D556" s="461" t="s">
        <v>176</v>
      </c>
      <c r="E556" s="455" t="s">
        <v>262</v>
      </c>
      <c r="F556" s="477">
        <v>915.09</v>
      </c>
      <c r="G556" s="461" t="s">
        <v>1210</v>
      </c>
      <c r="H556" s="461" t="s">
        <v>419</v>
      </c>
      <c r="I556" s="461" t="s">
        <v>4654</v>
      </c>
      <c r="J556" s="426" t="s">
        <v>1009</v>
      </c>
      <c r="K556" s="426" t="s">
        <v>1188</v>
      </c>
      <c r="L556" s="426" t="s">
        <v>1188</v>
      </c>
      <c r="M556" s="426" t="s">
        <v>425</v>
      </c>
      <c r="N556" s="427">
        <v>45041</v>
      </c>
      <c r="O556" s="458">
        <f t="shared" si="24"/>
        <v>4</v>
      </c>
      <c r="P556" s="458">
        <f t="shared" si="25"/>
        <v>4</v>
      </c>
      <c r="Q556" s="96" t="str">
        <f t="shared" si="26"/>
        <v>Gastos_com_Pessoal</v>
      </c>
    </row>
    <row r="557" spans="1:17" ht="36" hidden="1" x14ac:dyDescent="0.2">
      <c r="A557" s="450">
        <v>2997</v>
      </c>
      <c r="B557" s="427">
        <v>45041</v>
      </c>
      <c r="C557" s="459">
        <v>45017</v>
      </c>
      <c r="D557" s="461" t="s">
        <v>176</v>
      </c>
      <c r="E557" s="455" t="s">
        <v>169</v>
      </c>
      <c r="F557" s="477">
        <v>3990.87</v>
      </c>
      <c r="G557" s="461" t="s">
        <v>1211</v>
      </c>
      <c r="H557" s="461" t="s">
        <v>419</v>
      </c>
      <c r="I557" s="461" t="s">
        <v>4654</v>
      </c>
      <c r="J557" s="426" t="s">
        <v>1009</v>
      </c>
      <c r="K557" s="426" t="s">
        <v>1188</v>
      </c>
      <c r="L557" s="426" t="s">
        <v>1188</v>
      </c>
      <c r="M557" s="426" t="s">
        <v>425</v>
      </c>
      <c r="N557" s="427">
        <v>45041</v>
      </c>
      <c r="O557" s="458">
        <f t="shared" si="24"/>
        <v>4</v>
      </c>
      <c r="P557" s="458">
        <f t="shared" si="25"/>
        <v>4</v>
      </c>
      <c r="Q557" s="96" t="str">
        <f t="shared" si="26"/>
        <v>Gastos_com_Pessoal</v>
      </c>
    </row>
    <row r="558" spans="1:17" ht="24" hidden="1" x14ac:dyDescent="0.2">
      <c r="A558" s="450">
        <v>2998</v>
      </c>
      <c r="B558" s="427">
        <v>45041</v>
      </c>
      <c r="C558" s="452">
        <v>45017</v>
      </c>
      <c r="D558" s="478" t="s">
        <v>264</v>
      </c>
      <c r="E558" s="455" t="s">
        <v>293</v>
      </c>
      <c r="F558" s="479">
        <v>120</v>
      </c>
      <c r="G558" s="461" t="s">
        <v>4655</v>
      </c>
      <c r="H558" s="461" t="s">
        <v>420</v>
      </c>
      <c r="I558" s="461" t="s">
        <v>4656</v>
      </c>
      <c r="J558" s="426" t="s">
        <v>4657</v>
      </c>
      <c r="K558" s="426" t="s">
        <v>1188</v>
      </c>
      <c r="L558" s="426" t="s">
        <v>4137</v>
      </c>
      <c r="M558" s="426">
        <v>972856157</v>
      </c>
      <c r="N558" s="427">
        <v>45041</v>
      </c>
      <c r="O558" s="458">
        <f t="shared" si="24"/>
        <v>4</v>
      </c>
      <c r="P558" s="458">
        <f t="shared" si="25"/>
        <v>4</v>
      </c>
      <c r="Q558" s="96" t="str">
        <f t="shared" si="26"/>
        <v>Gastos_Gerais</v>
      </c>
    </row>
    <row r="559" spans="1:17" ht="24" hidden="1" x14ac:dyDescent="0.2">
      <c r="A559" s="450">
        <v>2999</v>
      </c>
      <c r="B559" s="427">
        <v>45041</v>
      </c>
      <c r="C559" s="459">
        <v>45017</v>
      </c>
      <c r="D559" s="461" t="s">
        <v>264</v>
      </c>
      <c r="E559" s="455" t="s">
        <v>293</v>
      </c>
      <c r="F559" s="477">
        <v>60</v>
      </c>
      <c r="G559" s="461" t="s">
        <v>4658</v>
      </c>
      <c r="H559" s="461" t="s">
        <v>414</v>
      </c>
      <c r="I559" s="461" t="s">
        <v>4659</v>
      </c>
      <c r="J559" s="426" t="s">
        <v>566</v>
      </c>
      <c r="K559" s="426" t="s">
        <v>1188</v>
      </c>
      <c r="L559" s="426" t="s">
        <v>4137</v>
      </c>
      <c r="M559" s="426">
        <v>972856157</v>
      </c>
      <c r="N559" s="427">
        <v>45041</v>
      </c>
      <c r="O559" s="458">
        <f t="shared" si="24"/>
        <v>4</v>
      </c>
      <c r="P559" s="458">
        <f t="shared" si="25"/>
        <v>4</v>
      </c>
      <c r="Q559" s="96" t="str">
        <f t="shared" si="26"/>
        <v>Gastos_Gerais</v>
      </c>
    </row>
    <row r="560" spans="1:17" ht="24" hidden="1" x14ac:dyDescent="0.2">
      <c r="A560" s="450">
        <v>3000</v>
      </c>
      <c r="B560" s="427">
        <v>45041</v>
      </c>
      <c r="C560" s="459">
        <v>45017</v>
      </c>
      <c r="D560" s="461" t="s">
        <v>264</v>
      </c>
      <c r="E560" s="455" t="s">
        <v>293</v>
      </c>
      <c r="F560" s="477">
        <v>60</v>
      </c>
      <c r="G560" s="461" t="s">
        <v>4660</v>
      </c>
      <c r="H560" s="461" t="s">
        <v>414</v>
      </c>
      <c r="I560" s="461" t="s">
        <v>4661</v>
      </c>
      <c r="J560" s="426" t="s">
        <v>793</v>
      </c>
      <c r="K560" s="426" t="s">
        <v>1188</v>
      </c>
      <c r="L560" s="426" t="s">
        <v>4137</v>
      </c>
      <c r="M560" s="426">
        <v>972856157</v>
      </c>
      <c r="N560" s="427">
        <v>45041</v>
      </c>
      <c r="O560" s="458">
        <f t="shared" si="24"/>
        <v>4</v>
      </c>
      <c r="P560" s="458">
        <f t="shared" si="25"/>
        <v>4</v>
      </c>
      <c r="Q560" s="96" t="str">
        <f t="shared" si="26"/>
        <v>Gastos_Gerais</v>
      </c>
    </row>
    <row r="561" spans="1:17" ht="24" hidden="1" x14ac:dyDescent="0.2">
      <c r="A561" s="450">
        <v>3001</v>
      </c>
      <c r="B561" s="427">
        <v>45041</v>
      </c>
      <c r="C561" s="459">
        <v>45017</v>
      </c>
      <c r="D561" s="461" t="s">
        <v>264</v>
      </c>
      <c r="E561" s="455" t="s">
        <v>293</v>
      </c>
      <c r="F561" s="477">
        <v>120</v>
      </c>
      <c r="G561" s="461" t="s">
        <v>4662</v>
      </c>
      <c r="H561" s="461" t="s">
        <v>420</v>
      </c>
      <c r="I561" s="461" t="s">
        <v>4663</v>
      </c>
      <c r="J561" s="426" t="s">
        <v>4094</v>
      </c>
      <c r="K561" s="426" t="s">
        <v>1188</v>
      </c>
      <c r="L561" s="426" t="s">
        <v>4137</v>
      </c>
      <c r="M561" s="426">
        <v>972856157</v>
      </c>
      <c r="N561" s="427">
        <v>45041</v>
      </c>
      <c r="O561" s="458">
        <f t="shared" si="24"/>
        <v>4</v>
      </c>
      <c r="P561" s="458">
        <f t="shared" si="25"/>
        <v>4</v>
      </c>
      <c r="Q561" s="96" t="str">
        <f t="shared" si="26"/>
        <v>Gastos_Gerais</v>
      </c>
    </row>
    <row r="562" spans="1:17" ht="25.5" hidden="1" x14ac:dyDescent="0.2">
      <c r="A562" s="450">
        <v>3002</v>
      </c>
      <c r="B562" s="427">
        <v>45041</v>
      </c>
      <c r="C562" s="459">
        <v>45017</v>
      </c>
      <c r="D562" s="461" t="s">
        <v>176</v>
      </c>
      <c r="E562" s="455" t="s">
        <v>10</v>
      </c>
      <c r="F562" s="477">
        <v>1511.41</v>
      </c>
      <c r="G562" s="455" t="s">
        <v>4306</v>
      </c>
      <c r="H562" s="461" t="s">
        <v>419</v>
      </c>
      <c r="I562" s="461" t="s">
        <v>4654</v>
      </c>
      <c r="J562" s="426" t="s">
        <v>1009</v>
      </c>
      <c r="K562" s="426" t="s">
        <v>1307</v>
      </c>
      <c r="L562" s="426" t="s">
        <v>1218</v>
      </c>
      <c r="M562" s="426" t="s">
        <v>4664</v>
      </c>
      <c r="N562" s="427">
        <v>45041</v>
      </c>
      <c r="O562" s="458">
        <f t="shared" si="24"/>
        <v>4</v>
      </c>
      <c r="P562" s="458">
        <f t="shared" si="25"/>
        <v>4</v>
      </c>
      <c r="Q562" s="96" t="str">
        <f t="shared" si="26"/>
        <v>Gastos_com_Pessoal</v>
      </c>
    </row>
    <row r="563" spans="1:17" ht="36" hidden="1" x14ac:dyDescent="0.2">
      <c r="A563" s="450">
        <v>3003</v>
      </c>
      <c r="B563" s="427">
        <v>45042</v>
      </c>
      <c r="C563" s="459">
        <v>45017</v>
      </c>
      <c r="D563" s="461" t="s">
        <v>264</v>
      </c>
      <c r="E563" s="455" t="s">
        <v>182</v>
      </c>
      <c r="F563" s="477">
        <v>140</v>
      </c>
      <c r="G563" s="461" t="s">
        <v>4665</v>
      </c>
      <c r="H563" s="461" t="s">
        <v>420</v>
      </c>
      <c r="I563" s="461" t="s">
        <v>4666</v>
      </c>
      <c r="J563" s="426" t="s">
        <v>4667</v>
      </c>
      <c r="K563" s="426" t="s">
        <v>1188</v>
      </c>
      <c r="L563" s="426" t="s">
        <v>32</v>
      </c>
      <c r="M563" s="426">
        <v>202349</v>
      </c>
      <c r="N563" s="427">
        <v>45041</v>
      </c>
      <c r="O563" s="458">
        <f t="shared" si="24"/>
        <v>4</v>
      </c>
      <c r="P563" s="458">
        <f t="shared" si="25"/>
        <v>4</v>
      </c>
      <c r="Q563" s="96" t="str">
        <f t="shared" si="26"/>
        <v>Gastos_Gerais</v>
      </c>
    </row>
    <row r="564" spans="1:17" ht="25.5" hidden="1" x14ac:dyDescent="0.2">
      <c r="A564" s="450">
        <v>3004</v>
      </c>
      <c r="B564" s="427">
        <v>45042</v>
      </c>
      <c r="C564" s="459">
        <v>45047</v>
      </c>
      <c r="D564" s="461" t="s">
        <v>176</v>
      </c>
      <c r="E564" s="455" t="s">
        <v>158</v>
      </c>
      <c r="F564" s="477">
        <v>1057</v>
      </c>
      <c r="G564" s="461" t="s">
        <v>4668</v>
      </c>
      <c r="H564" s="461" t="s">
        <v>303</v>
      </c>
      <c r="I564" s="461" t="s">
        <v>4130</v>
      </c>
      <c r="J564" s="426" t="s">
        <v>1405</v>
      </c>
      <c r="K564" s="426" t="s">
        <v>1188</v>
      </c>
      <c r="L564" s="426" t="s">
        <v>1393</v>
      </c>
      <c r="M564" s="426">
        <v>5445</v>
      </c>
      <c r="N564" s="427">
        <v>45043</v>
      </c>
      <c r="O564" s="458">
        <f t="shared" si="24"/>
        <v>4</v>
      </c>
      <c r="P564" s="458">
        <f t="shared" si="25"/>
        <v>5</v>
      </c>
      <c r="Q564" s="96" t="str">
        <f t="shared" si="26"/>
        <v>Gastos_com_Pessoal</v>
      </c>
    </row>
    <row r="565" spans="1:17" ht="24" hidden="1" x14ac:dyDescent="0.2">
      <c r="A565" s="450">
        <v>3005</v>
      </c>
      <c r="B565" s="427">
        <v>45042</v>
      </c>
      <c r="C565" s="459">
        <v>45017</v>
      </c>
      <c r="D565" s="461" t="s">
        <v>264</v>
      </c>
      <c r="E565" s="455" t="s">
        <v>402</v>
      </c>
      <c r="F565" s="477">
        <v>997.78</v>
      </c>
      <c r="G565" s="461" t="s">
        <v>4126</v>
      </c>
      <c r="H565" s="461" t="s">
        <v>416</v>
      </c>
      <c r="I565" s="461" t="s">
        <v>4669</v>
      </c>
      <c r="J565" s="426" t="s">
        <v>1692</v>
      </c>
      <c r="K565" s="426" t="s">
        <v>1188</v>
      </c>
      <c r="L565" s="426" t="s">
        <v>32</v>
      </c>
      <c r="M565" s="426">
        <v>124</v>
      </c>
      <c r="N565" s="427">
        <v>45035</v>
      </c>
      <c r="O565" s="458">
        <f t="shared" si="24"/>
        <v>4</v>
      </c>
      <c r="P565" s="458">
        <f t="shared" si="25"/>
        <v>4</v>
      </c>
      <c r="Q565" s="96" t="str">
        <f t="shared" si="26"/>
        <v>Gastos_Gerais</v>
      </c>
    </row>
    <row r="566" spans="1:17" hidden="1" x14ac:dyDescent="0.2">
      <c r="A566" s="450">
        <v>3006</v>
      </c>
      <c r="B566" s="427">
        <v>45042</v>
      </c>
      <c r="C566" s="459">
        <v>45017</v>
      </c>
      <c r="D566" s="461" t="s">
        <v>264</v>
      </c>
      <c r="E566" s="455" t="s">
        <v>398</v>
      </c>
      <c r="F566" s="477">
        <v>1666.09</v>
      </c>
      <c r="G566" s="456" t="s">
        <v>4496</v>
      </c>
      <c r="H566" s="461" t="s">
        <v>416</v>
      </c>
      <c r="I566" s="461" t="s">
        <v>4669</v>
      </c>
      <c r="J566" s="426" t="s">
        <v>1692</v>
      </c>
      <c r="K566" s="426" t="s">
        <v>1188</v>
      </c>
      <c r="L566" s="426" t="s">
        <v>32</v>
      </c>
      <c r="M566" s="426">
        <v>123</v>
      </c>
      <c r="N566" s="427">
        <v>45035</v>
      </c>
      <c r="O566" s="458">
        <f t="shared" si="24"/>
        <v>4</v>
      </c>
      <c r="P566" s="458">
        <f t="shared" si="25"/>
        <v>4</v>
      </c>
      <c r="Q566" s="96" t="str">
        <f t="shared" si="26"/>
        <v>Gastos_Gerais</v>
      </c>
    </row>
    <row r="567" spans="1:17" ht="24" hidden="1" x14ac:dyDescent="0.2">
      <c r="A567" s="450">
        <v>3007</v>
      </c>
      <c r="B567" s="427">
        <v>45042</v>
      </c>
      <c r="C567" s="459">
        <v>45017</v>
      </c>
      <c r="D567" s="461" t="s">
        <v>264</v>
      </c>
      <c r="E567" s="455" t="s">
        <v>402</v>
      </c>
      <c r="F567" s="477">
        <v>123.1</v>
      </c>
      <c r="G567" s="461" t="s">
        <v>4126</v>
      </c>
      <c r="H567" s="461" t="s">
        <v>419</v>
      </c>
      <c r="I567" s="461" t="s">
        <v>4486</v>
      </c>
      <c r="J567" s="425" t="s">
        <v>1489</v>
      </c>
      <c r="K567" s="426" t="s">
        <v>1188</v>
      </c>
      <c r="L567" s="426" t="s">
        <v>32</v>
      </c>
      <c r="M567" s="426">
        <v>18</v>
      </c>
      <c r="N567" s="427">
        <v>45042</v>
      </c>
      <c r="O567" s="458">
        <f t="shared" si="24"/>
        <v>4</v>
      </c>
      <c r="P567" s="458">
        <f t="shared" si="25"/>
        <v>4</v>
      </c>
      <c r="Q567" s="96" t="str">
        <f t="shared" si="26"/>
        <v>Gastos_Gerais</v>
      </c>
    </row>
    <row r="568" spans="1:17" ht="36" hidden="1" x14ac:dyDescent="0.2">
      <c r="A568" s="450">
        <v>3008</v>
      </c>
      <c r="B568" s="427">
        <v>45042</v>
      </c>
      <c r="C568" s="459">
        <v>45047</v>
      </c>
      <c r="D568" s="461" t="s">
        <v>176</v>
      </c>
      <c r="E568" s="455" t="s">
        <v>158</v>
      </c>
      <c r="F568" s="477">
        <v>1146</v>
      </c>
      <c r="G568" s="455" t="s">
        <v>6408</v>
      </c>
      <c r="H568" s="461" t="s">
        <v>303</v>
      </c>
      <c r="I568" s="461" t="s">
        <v>4133</v>
      </c>
      <c r="J568" s="426" t="s">
        <v>1392</v>
      </c>
      <c r="K568" s="426" t="s">
        <v>1188</v>
      </c>
      <c r="L568" s="426" t="s">
        <v>1393</v>
      </c>
      <c r="M568" s="426">
        <v>88772</v>
      </c>
      <c r="N568" s="427">
        <v>45043</v>
      </c>
      <c r="O568" s="458">
        <f t="shared" si="24"/>
        <v>4</v>
      </c>
      <c r="P568" s="458">
        <f t="shared" si="25"/>
        <v>5</v>
      </c>
      <c r="Q568" s="96" t="str">
        <f t="shared" si="26"/>
        <v>Gastos_com_Pessoal</v>
      </c>
    </row>
    <row r="569" spans="1:17" ht="25.5" hidden="1" x14ac:dyDescent="0.2">
      <c r="A569" s="450">
        <v>3009</v>
      </c>
      <c r="B569" s="427">
        <v>45042</v>
      </c>
      <c r="C569" s="459">
        <v>45017</v>
      </c>
      <c r="D569" s="461" t="s">
        <v>176</v>
      </c>
      <c r="E569" s="455" t="s">
        <v>261</v>
      </c>
      <c r="F569" s="477">
        <v>1264.74</v>
      </c>
      <c r="G569" s="461" t="s">
        <v>1207</v>
      </c>
      <c r="H569" s="461" t="s">
        <v>493</v>
      </c>
      <c r="I569" s="457" t="s">
        <v>3338</v>
      </c>
      <c r="J569" s="426" t="s">
        <v>544</v>
      </c>
      <c r="K569" s="425" t="s">
        <v>1188</v>
      </c>
      <c r="L569" s="426" t="s">
        <v>1188</v>
      </c>
      <c r="M569" s="426" t="s">
        <v>425</v>
      </c>
      <c r="N569" s="427">
        <v>45041</v>
      </c>
      <c r="O569" s="458">
        <f t="shared" si="24"/>
        <v>4</v>
      </c>
      <c r="P569" s="458">
        <f t="shared" si="25"/>
        <v>4</v>
      </c>
      <c r="Q569" s="96" t="str">
        <f t="shared" si="26"/>
        <v>Gastos_com_Pessoal</v>
      </c>
    </row>
    <row r="570" spans="1:17" ht="25.5" hidden="1" x14ac:dyDescent="0.2">
      <c r="A570" s="450">
        <v>3010</v>
      </c>
      <c r="B570" s="427">
        <v>45042</v>
      </c>
      <c r="C570" s="459">
        <v>45017</v>
      </c>
      <c r="D570" s="461" t="s">
        <v>176</v>
      </c>
      <c r="E570" s="455" t="s">
        <v>280</v>
      </c>
      <c r="F570" s="477">
        <v>758.85</v>
      </c>
      <c r="G570" s="461" t="s">
        <v>1209</v>
      </c>
      <c r="H570" s="461" t="s">
        <v>493</v>
      </c>
      <c r="I570" s="457" t="s">
        <v>3338</v>
      </c>
      <c r="J570" s="426" t="s">
        <v>544</v>
      </c>
      <c r="K570" s="425" t="s">
        <v>1188</v>
      </c>
      <c r="L570" s="426" t="s">
        <v>1188</v>
      </c>
      <c r="M570" s="426" t="s">
        <v>425</v>
      </c>
      <c r="N570" s="427">
        <v>45041</v>
      </c>
      <c r="O570" s="458">
        <f t="shared" si="24"/>
        <v>4</v>
      </c>
      <c r="P570" s="458">
        <f t="shared" si="25"/>
        <v>4</v>
      </c>
      <c r="Q570" s="96" t="str">
        <f t="shared" si="26"/>
        <v>Gastos_com_Pessoal</v>
      </c>
    </row>
    <row r="571" spans="1:17" ht="25.5" hidden="1" x14ac:dyDescent="0.2">
      <c r="A571" s="450">
        <v>3011</v>
      </c>
      <c r="B571" s="427">
        <v>45042</v>
      </c>
      <c r="C571" s="459">
        <v>45017</v>
      </c>
      <c r="D571" s="461" t="s">
        <v>176</v>
      </c>
      <c r="E571" s="455" t="s">
        <v>262</v>
      </c>
      <c r="F571" s="477">
        <v>252.95</v>
      </c>
      <c r="G571" s="461" t="s">
        <v>1210</v>
      </c>
      <c r="H571" s="461" t="s">
        <v>493</v>
      </c>
      <c r="I571" s="461" t="s">
        <v>3338</v>
      </c>
      <c r="J571" s="426" t="s">
        <v>544</v>
      </c>
      <c r="K571" s="426" t="s">
        <v>1188</v>
      </c>
      <c r="L571" s="426" t="s">
        <v>1188</v>
      </c>
      <c r="M571" s="426" t="s">
        <v>425</v>
      </c>
      <c r="N571" s="427">
        <v>45041</v>
      </c>
      <c r="O571" s="458">
        <f t="shared" si="24"/>
        <v>4</v>
      </c>
      <c r="P571" s="458">
        <f t="shared" si="25"/>
        <v>4</v>
      </c>
      <c r="Q571" s="96" t="str">
        <f t="shared" si="26"/>
        <v>Gastos_com_Pessoal</v>
      </c>
    </row>
    <row r="572" spans="1:17" ht="36" hidden="1" x14ac:dyDescent="0.2">
      <c r="A572" s="450">
        <v>3012</v>
      </c>
      <c r="B572" s="427">
        <v>45042</v>
      </c>
      <c r="C572" s="459">
        <v>45017</v>
      </c>
      <c r="D572" s="461" t="s">
        <v>176</v>
      </c>
      <c r="E572" s="455" t="s">
        <v>169</v>
      </c>
      <c r="F572" s="477">
        <v>4142.3999999999996</v>
      </c>
      <c r="G572" s="461" t="s">
        <v>1211</v>
      </c>
      <c r="H572" s="461" t="s">
        <v>493</v>
      </c>
      <c r="I572" s="461" t="s">
        <v>3338</v>
      </c>
      <c r="J572" s="426" t="s">
        <v>544</v>
      </c>
      <c r="K572" s="426" t="s">
        <v>1188</v>
      </c>
      <c r="L572" s="426" t="s">
        <v>1188</v>
      </c>
      <c r="M572" s="426" t="s">
        <v>425</v>
      </c>
      <c r="N572" s="427">
        <v>45041</v>
      </c>
      <c r="O572" s="458">
        <f t="shared" si="24"/>
        <v>4</v>
      </c>
      <c r="P572" s="458">
        <f t="shared" si="25"/>
        <v>4</v>
      </c>
      <c r="Q572" s="96" t="str">
        <f t="shared" si="26"/>
        <v>Gastos_com_Pessoal</v>
      </c>
    </row>
    <row r="573" spans="1:17" ht="24" hidden="1" x14ac:dyDescent="0.2">
      <c r="A573" s="450">
        <v>3013</v>
      </c>
      <c r="B573" s="427">
        <v>45042</v>
      </c>
      <c r="C573" s="459">
        <v>45017</v>
      </c>
      <c r="D573" s="461" t="s">
        <v>264</v>
      </c>
      <c r="E573" s="455" t="s">
        <v>293</v>
      </c>
      <c r="F573" s="477">
        <v>60</v>
      </c>
      <c r="G573" s="461" t="s">
        <v>4492</v>
      </c>
      <c r="H573" s="461" t="s">
        <v>418</v>
      </c>
      <c r="I573" s="461" t="s">
        <v>3717</v>
      </c>
      <c r="J573" s="426" t="s">
        <v>467</v>
      </c>
      <c r="K573" s="426" t="s">
        <v>1188</v>
      </c>
      <c r="L573" s="426" t="s">
        <v>4137</v>
      </c>
      <c r="M573" s="426">
        <v>373063020</v>
      </c>
      <c r="N573" s="427">
        <v>45042</v>
      </c>
      <c r="O573" s="458">
        <f t="shared" si="24"/>
        <v>4</v>
      </c>
      <c r="P573" s="458">
        <f t="shared" si="25"/>
        <v>4</v>
      </c>
      <c r="Q573" s="96" t="str">
        <f t="shared" si="26"/>
        <v>Gastos_Gerais</v>
      </c>
    </row>
    <row r="574" spans="1:17" ht="24" hidden="1" x14ac:dyDescent="0.2">
      <c r="A574" s="450">
        <v>3014</v>
      </c>
      <c r="B574" s="427">
        <v>45042</v>
      </c>
      <c r="C574" s="459">
        <v>45017</v>
      </c>
      <c r="D574" s="461" t="s">
        <v>264</v>
      </c>
      <c r="E574" s="455" t="s">
        <v>293</v>
      </c>
      <c r="F574" s="477">
        <v>60</v>
      </c>
      <c r="G574" s="461" t="s">
        <v>4670</v>
      </c>
      <c r="H574" s="461" t="s">
        <v>418</v>
      </c>
      <c r="I574" s="461" t="s">
        <v>4671</v>
      </c>
      <c r="J574" s="426" t="s">
        <v>464</v>
      </c>
      <c r="K574" s="426" t="s">
        <v>1188</v>
      </c>
      <c r="L574" s="426" t="s">
        <v>4137</v>
      </c>
      <c r="M574" s="426">
        <v>373063020</v>
      </c>
      <c r="N574" s="427">
        <v>45042</v>
      </c>
      <c r="O574" s="458">
        <f t="shared" si="24"/>
        <v>4</v>
      </c>
      <c r="P574" s="458">
        <f t="shared" si="25"/>
        <v>4</v>
      </c>
      <c r="Q574" s="96" t="str">
        <f t="shared" si="26"/>
        <v>Gastos_Gerais</v>
      </c>
    </row>
    <row r="575" spans="1:17" ht="24" hidden="1" x14ac:dyDescent="0.2">
      <c r="A575" s="450">
        <v>3015</v>
      </c>
      <c r="B575" s="427">
        <v>45042</v>
      </c>
      <c r="C575" s="459">
        <v>45017</v>
      </c>
      <c r="D575" s="461" t="s">
        <v>264</v>
      </c>
      <c r="E575" s="455" t="s">
        <v>293</v>
      </c>
      <c r="F575" s="477">
        <v>60</v>
      </c>
      <c r="G575" s="461" t="s">
        <v>4672</v>
      </c>
      <c r="H575" s="461" t="s">
        <v>418</v>
      </c>
      <c r="I575" s="461" t="s">
        <v>4527</v>
      </c>
      <c r="J575" s="426" t="s">
        <v>465</v>
      </c>
      <c r="K575" s="426" t="s">
        <v>1188</v>
      </c>
      <c r="L575" s="426" t="s">
        <v>4137</v>
      </c>
      <c r="M575" s="426">
        <v>373063020</v>
      </c>
      <c r="N575" s="427">
        <v>45042</v>
      </c>
      <c r="O575" s="458">
        <f t="shared" si="24"/>
        <v>4</v>
      </c>
      <c r="P575" s="458">
        <f t="shared" si="25"/>
        <v>4</v>
      </c>
      <c r="Q575" s="96" t="str">
        <f t="shared" si="26"/>
        <v>Gastos_Gerais</v>
      </c>
    </row>
    <row r="576" spans="1:17" ht="25.5" hidden="1" x14ac:dyDescent="0.2">
      <c r="A576" s="450">
        <v>3016</v>
      </c>
      <c r="B576" s="427">
        <v>45042</v>
      </c>
      <c r="C576" s="459">
        <v>45017</v>
      </c>
      <c r="D576" s="461" t="s">
        <v>176</v>
      </c>
      <c r="E576" s="455" t="s">
        <v>261</v>
      </c>
      <c r="F576" s="477">
        <v>1049.58</v>
      </c>
      <c r="G576" s="461" t="s">
        <v>1207</v>
      </c>
      <c r="H576" s="461" t="s">
        <v>420</v>
      </c>
      <c r="I576" s="457" t="s">
        <v>4673</v>
      </c>
      <c r="J576" s="426" t="s">
        <v>2154</v>
      </c>
      <c r="K576" s="425" t="s">
        <v>1188</v>
      </c>
      <c r="L576" s="426" t="s">
        <v>4137</v>
      </c>
      <c r="M576" s="426">
        <v>373063020</v>
      </c>
      <c r="N576" s="427">
        <v>45042</v>
      </c>
      <c r="O576" s="458">
        <f t="shared" si="24"/>
        <v>4</v>
      </c>
      <c r="P576" s="458">
        <f t="shared" si="25"/>
        <v>4</v>
      </c>
      <c r="Q576" s="96" t="str">
        <f t="shared" si="26"/>
        <v>Gastos_com_Pessoal</v>
      </c>
    </row>
    <row r="577" spans="1:17" ht="25.5" hidden="1" x14ac:dyDescent="0.2">
      <c r="A577" s="450">
        <v>3017</v>
      </c>
      <c r="B577" s="427">
        <v>45042</v>
      </c>
      <c r="C577" s="459">
        <v>45017</v>
      </c>
      <c r="D577" s="461" t="s">
        <v>176</v>
      </c>
      <c r="E577" s="455" t="s">
        <v>280</v>
      </c>
      <c r="F577" s="477">
        <v>1585.42</v>
      </c>
      <c r="G577" s="461" t="s">
        <v>1209</v>
      </c>
      <c r="H577" s="461" t="s">
        <v>420</v>
      </c>
      <c r="I577" s="457" t="s">
        <v>4673</v>
      </c>
      <c r="J577" s="426" t="s">
        <v>2154</v>
      </c>
      <c r="K577" s="425" t="s">
        <v>1188</v>
      </c>
      <c r="L577" s="426" t="s">
        <v>4137</v>
      </c>
      <c r="M577" s="426">
        <v>373063020</v>
      </c>
      <c r="N577" s="427">
        <v>45042</v>
      </c>
      <c r="O577" s="458">
        <f t="shared" si="24"/>
        <v>4</v>
      </c>
      <c r="P577" s="458">
        <f t="shared" si="25"/>
        <v>4</v>
      </c>
      <c r="Q577" s="96" t="str">
        <f t="shared" si="26"/>
        <v>Gastos_com_Pessoal</v>
      </c>
    </row>
    <row r="578" spans="1:17" ht="25.5" hidden="1" x14ac:dyDescent="0.2">
      <c r="A578" s="450">
        <v>3018</v>
      </c>
      <c r="B578" s="427">
        <v>45042</v>
      </c>
      <c r="C578" s="459">
        <v>45017</v>
      </c>
      <c r="D578" s="461" t="s">
        <v>176</v>
      </c>
      <c r="E578" s="455" t="s">
        <v>262</v>
      </c>
      <c r="F578" s="477">
        <v>528.47</v>
      </c>
      <c r="G578" s="461" t="s">
        <v>1210</v>
      </c>
      <c r="H578" s="461" t="s">
        <v>420</v>
      </c>
      <c r="I578" s="461" t="s">
        <v>4673</v>
      </c>
      <c r="J578" s="426" t="s">
        <v>2154</v>
      </c>
      <c r="K578" s="426" t="s">
        <v>1188</v>
      </c>
      <c r="L578" s="426" t="s">
        <v>4137</v>
      </c>
      <c r="M578" s="426">
        <v>373063020</v>
      </c>
      <c r="N578" s="427">
        <v>45042</v>
      </c>
      <c r="O578" s="458">
        <f t="shared" si="24"/>
        <v>4</v>
      </c>
      <c r="P578" s="458">
        <f t="shared" si="25"/>
        <v>4</v>
      </c>
      <c r="Q578" s="96" t="str">
        <f t="shared" si="26"/>
        <v>Gastos_com_Pessoal</v>
      </c>
    </row>
    <row r="579" spans="1:17" ht="36" hidden="1" x14ac:dyDescent="0.2">
      <c r="A579" s="450">
        <v>3019</v>
      </c>
      <c r="B579" s="427">
        <v>45042</v>
      </c>
      <c r="C579" s="459">
        <v>45017</v>
      </c>
      <c r="D579" s="461" t="s">
        <v>176</v>
      </c>
      <c r="E579" s="455" t="s">
        <v>169</v>
      </c>
      <c r="F579" s="477">
        <v>3932.59</v>
      </c>
      <c r="G579" s="461" t="s">
        <v>1211</v>
      </c>
      <c r="H579" s="461" t="s">
        <v>420</v>
      </c>
      <c r="I579" s="461" t="s">
        <v>4673</v>
      </c>
      <c r="J579" s="426" t="s">
        <v>2154</v>
      </c>
      <c r="K579" s="426" t="s">
        <v>1188</v>
      </c>
      <c r="L579" s="426" t="s">
        <v>4137</v>
      </c>
      <c r="M579" s="426">
        <v>373063020</v>
      </c>
      <c r="N579" s="427">
        <v>45042</v>
      </c>
      <c r="O579" s="458">
        <f t="shared" si="24"/>
        <v>4</v>
      </c>
      <c r="P579" s="458">
        <f t="shared" si="25"/>
        <v>4</v>
      </c>
      <c r="Q579" s="96" t="str">
        <f t="shared" si="26"/>
        <v>Gastos_com_Pessoal</v>
      </c>
    </row>
    <row r="580" spans="1:17" ht="25.5" hidden="1" x14ac:dyDescent="0.2">
      <c r="A580" s="450">
        <v>3020</v>
      </c>
      <c r="B580" s="427">
        <v>45042</v>
      </c>
      <c r="C580" s="459">
        <v>45017</v>
      </c>
      <c r="D580" s="461" t="s">
        <v>176</v>
      </c>
      <c r="E580" s="455" t="s">
        <v>10</v>
      </c>
      <c r="F580" s="477">
        <v>1559.05</v>
      </c>
      <c r="G580" s="455" t="s">
        <v>4306</v>
      </c>
      <c r="H580" s="461" t="s">
        <v>420</v>
      </c>
      <c r="I580" s="461" t="s">
        <v>4673</v>
      </c>
      <c r="J580" s="426" t="s">
        <v>2154</v>
      </c>
      <c r="K580" s="426" t="s">
        <v>1307</v>
      </c>
      <c r="L580" s="426" t="s">
        <v>1218</v>
      </c>
      <c r="M580" s="426" t="s">
        <v>4674</v>
      </c>
      <c r="N580" s="427">
        <v>45042</v>
      </c>
      <c r="O580" s="458">
        <f t="shared" si="24"/>
        <v>4</v>
      </c>
      <c r="P580" s="458">
        <f t="shared" si="25"/>
        <v>4</v>
      </c>
      <c r="Q580" s="96" t="str">
        <f t="shared" si="26"/>
        <v>Gastos_com_Pessoal</v>
      </c>
    </row>
    <row r="581" spans="1:17" ht="25.5" hidden="1" x14ac:dyDescent="0.2">
      <c r="A581" s="450">
        <v>3021</v>
      </c>
      <c r="B581" s="427">
        <v>45042</v>
      </c>
      <c r="C581" s="459">
        <v>45017</v>
      </c>
      <c r="D581" s="461" t="s">
        <v>176</v>
      </c>
      <c r="E581" s="455" t="s">
        <v>10</v>
      </c>
      <c r="F581" s="477">
        <v>3349.33</v>
      </c>
      <c r="G581" s="455" t="s">
        <v>4306</v>
      </c>
      <c r="H581" s="461" t="s">
        <v>493</v>
      </c>
      <c r="I581" s="461" t="s">
        <v>3338</v>
      </c>
      <c r="J581" s="426" t="s">
        <v>544</v>
      </c>
      <c r="K581" s="426" t="s">
        <v>1307</v>
      </c>
      <c r="L581" s="426" t="s">
        <v>1218</v>
      </c>
      <c r="M581" s="426" t="s">
        <v>4675</v>
      </c>
      <c r="N581" s="427">
        <v>45042</v>
      </c>
      <c r="O581" s="458">
        <f t="shared" ref="O581:O644" si="27">IF(B581=0,0,IF(YEAR(B581)=$P$1,MONTH(B581)-$O$1+1,(YEAR(B581)-$P$1)*12-$O$1+1+MONTH(B581)))</f>
        <v>4</v>
      </c>
      <c r="P581" s="458">
        <f t="shared" ref="P581:P644" si="28">IF(C581=0,0,IF(YEAR(C581)=$P$1,MONTH(C581)-$O$1+1,(YEAR(C581)-$P$1)*12-$O$1+1+MONTH(C581)))</f>
        <v>4</v>
      </c>
      <c r="Q581" s="96" t="str">
        <f t="shared" ref="Q581:Q644" si="29">SUBSTITUTE(D581," ","_")</f>
        <v>Gastos_com_Pessoal</v>
      </c>
    </row>
    <row r="582" spans="1:17" hidden="1" x14ac:dyDescent="0.2">
      <c r="A582" s="450">
        <v>3022</v>
      </c>
      <c r="B582" s="427">
        <v>45043</v>
      </c>
      <c r="C582" s="459">
        <v>44986</v>
      </c>
      <c r="D582" s="461" t="s">
        <v>264</v>
      </c>
      <c r="E582" s="455" t="s">
        <v>161</v>
      </c>
      <c r="F582" s="477">
        <v>197.47</v>
      </c>
      <c r="G582" s="461" t="s">
        <v>161</v>
      </c>
      <c r="H582" s="461" t="s">
        <v>1032</v>
      </c>
      <c r="I582" s="461" t="s">
        <v>4534</v>
      </c>
      <c r="J582" s="426" t="s">
        <v>1834</v>
      </c>
      <c r="K582" s="426" t="s">
        <v>1157</v>
      </c>
      <c r="L582" s="426" t="s">
        <v>1158</v>
      </c>
      <c r="M582" s="426">
        <v>423809182</v>
      </c>
      <c r="N582" s="427">
        <v>45043</v>
      </c>
      <c r="O582" s="458">
        <f t="shared" si="27"/>
        <v>4</v>
      </c>
      <c r="P582" s="458">
        <f t="shared" si="28"/>
        <v>3</v>
      </c>
      <c r="Q582" s="96" t="str">
        <f t="shared" si="29"/>
        <v>Gastos_Gerais</v>
      </c>
    </row>
    <row r="583" spans="1:17" ht="24" hidden="1" x14ac:dyDescent="0.2">
      <c r="A583" s="450">
        <v>3023</v>
      </c>
      <c r="B583" s="427">
        <v>45043</v>
      </c>
      <c r="C583" s="459">
        <v>44986</v>
      </c>
      <c r="D583" s="461" t="s">
        <v>264</v>
      </c>
      <c r="E583" s="455" t="s">
        <v>82</v>
      </c>
      <c r="F583" s="477">
        <v>30476.55</v>
      </c>
      <c r="G583" s="455" t="s">
        <v>1154</v>
      </c>
      <c r="H583" s="461" t="s">
        <v>419</v>
      </c>
      <c r="I583" s="461" t="s">
        <v>1682</v>
      </c>
      <c r="J583" s="425" t="s">
        <v>1156</v>
      </c>
      <c r="K583" s="426" t="s">
        <v>1157</v>
      </c>
      <c r="L583" s="426" t="s">
        <v>1158</v>
      </c>
      <c r="M583" s="426" t="s">
        <v>4676</v>
      </c>
      <c r="N583" s="427">
        <v>45043</v>
      </c>
      <c r="O583" s="458">
        <f t="shared" si="27"/>
        <v>4</v>
      </c>
      <c r="P583" s="458">
        <f t="shared" si="28"/>
        <v>3</v>
      </c>
      <c r="Q583" s="96" t="str">
        <f t="shared" si="29"/>
        <v>Gastos_Gerais</v>
      </c>
    </row>
    <row r="584" spans="1:17" ht="48" hidden="1" x14ac:dyDescent="0.2">
      <c r="A584" s="450">
        <v>3024</v>
      </c>
      <c r="B584" s="427">
        <v>45043</v>
      </c>
      <c r="C584" s="459">
        <v>45017</v>
      </c>
      <c r="D584" s="461" t="s">
        <v>176</v>
      </c>
      <c r="E584" s="455" t="s">
        <v>173</v>
      </c>
      <c r="F584" s="477">
        <v>3826.63</v>
      </c>
      <c r="G584" s="461" t="s">
        <v>4677</v>
      </c>
      <c r="H584" s="461" t="s">
        <v>303</v>
      </c>
      <c r="I584" s="461" t="s">
        <v>4157</v>
      </c>
      <c r="J584" s="426" t="s">
        <v>1276</v>
      </c>
      <c r="K584" s="425" t="s">
        <v>1157</v>
      </c>
      <c r="L584" s="426" t="s">
        <v>32</v>
      </c>
      <c r="M584" s="426">
        <v>2023909</v>
      </c>
      <c r="N584" s="427">
        <v>45036</v>
      </c>
      <c r="O584" s="458">
        <f t="shared" si="27"/>
        <v>4</v>
      </c>
      <c r="P584" s="458">
        <f t="shared" si="28"/>
        <v>4</v>
      </c>
      <c r="Q584" s="96" t="str">
        <f t="shared" si="29"/>
        <v>Gastos_com_Pessoal</v>
      </c>
    </row>
    <row r="585" spans="1:17" ht="24" hidden="1" x14ac:dyDescent="0.2">
      <c r="A585" s="450">
        <v>3025</v>
      </c>
      <c r="B585" s="427">
        <v>45043</v>
      </c>
      <c r="C585" s="459">
        <v>45017</v>
      </c>
      <c r="D585" s="461" t="s">
        <v>264</v>
      </c>
      <c r="E585" s="455" t="s">
        <v>183</v>
      </c>
      <c r="F585" s="477">
        <v>980</v>
      </c>
      <c r="G585" s="461" t="s">
        <v>1357</v>
      </c>
      <c r="H585" s="461" t="s">
        <v>419</v>
      </c>
      <c r="I585" s="461" t="s">
        <v>1602</v>
      </c>
      <c r="J585" s="426" t="s">
        <v>1603</v>
      </c>
      <c r="K585" s="426" t="s">
        <v>1157</v>
      </c>
      <c r="L585" s="426" t="s">
        <v>32</v>
      </c>
      <c r="M585" s="426">
        <v>3439</v>
      </c>
      <c r="N585" s="427">
        <v>45040</v>
      </c>
      <c r="O585" s="458">
        <f t="shared" si="27"/>
        <v>4</v>
      </c>
      <c r="P585" s="458">
        <f t="shared" si="28"/>
        <v>4</v>
      </c>
      <c r="Q585" s="96" t="str">
        <f t="shared" si="29"/>
        <v>Gastos_Gerais</v>
      </c>
    </row>
    <row r="586" spans="1:17" ht="24" hidden="1" x14ac:dyDescent="0.2">
      <c r="A586" s="450">
        <v>3026</v>
      </c>
      <c r="B586" s="427">
        <v>45043</v>
      </c>
      <c r="C586" s="459">
        <v>45017</v>
      </c>
      <c r="D586" s="461" t="s">
        <v>264</v>
      </c>
      <c r="E586" s="455" t="s">
        <v>183</v>
      </c>
      <c r="F586" s="477">
        <v>280</v>
      </c>
      <c r="G586" s="461" t="s">
        <v>1357</v>
      </c>
      <c r="H586" s="461" t="s">
        <v>421</v>
      </c>
      <c r="I586" s="461" t="s">
        <v>1602</v>
      </c>
      <c r="J586" s="426" t="s">
        <v>1603</v>
      </c>
      <c r="K586" s="426" t="s">
        <v>1157</v>
      </c>
      <c r="L586" s="426" t="s">
        <v>32</v>
      </c>
      <c r="M586" s="426">
        <v>3440</v>
      </c>
      <c r="N586" s="427">
        <v>45040</v>
      </c>
      <c r="O586" s="458">
        <f t="shared" si="27"/>
        <v>4</v>
      </c>
      <c r="P586" s="458">
        <f t="shared" si="28"/>
        <v>4</v>
      </c>
      <c r="Q586" s="96" t="str">
        <f t="shared" si="29"/>
        <v>Gastos_Gerais</v>
      </c>
    </row>
    <row r="587" spans="1:17" ht="24" hidden="1" x14ac:dyDescent="0.2">
      <c r="A587" s="450">
        <v>3027</v>
      </c>
      <c r="B587" s="427">
        <v>45043</v>
      </c>
      <c r="C587" s="459">
        <v>45017</v>
      </c>
      <c r="D587" s="461" t="s">
        <v>264</v>
      </c>
      <c r="E587" s="455" t="s">
        <v>183</v>
      </c>
      <c r="F587" s="477">
        <v>140</v>
      </c>
      <c r="G587" s="461" t="s">
        <v>1357</v>
      </c>
      <c r="H587" s="461" t="s">
        <v>493</v>
      </c>
      <c r="I587" s="461" t="s">
        <v>1602</v>
      </c>
      <c r="J587" s="426" t="s">
        <v>1603</v>
      </c>
      <c r="K587" s="426" t="s">
        <v>1157</v>
      </c>
      <c r="L587" s="426" t="s">
        <v>32</v>
      </c>
      <c r="M587" s="426">
        <v>3441</v>
      </c>
      <c r="N587" s="427">
        <v>45040</v>
      </c>
      <c r="O587" s="458">
        <f t="shared" si="27"/>
        <v>4</v>
      </c>
      <c r="P587" s="458">
        <f t="shared" si="28"/>
        <v>4</v>
      </c>
      <c r="Q587" s="96" t="str">
        <f t="shared" si="29"/>
        <v>Gastos_Gerais</v>
      </c>
    </row>
    <row r="588" spans="1:17" ht="24" hidden="1" x14ac:dyDescent="0.2">
      <c r="A588" s="450">
        <v>3028</v>
      </c>
      <c r="B588" s="427">
        <v>45043</v>
      </c>
      <c r="C588" s="459">
        <v>45017</v>
      </c>
      <c r="D588" s="461" t="s">
        <v>264</v>
      </c>
      <c r="E588" s="455" t="s">
        <v>183</v>
      </c>
      <c r="F588" s="477">
        <v>280</v>
      </c>
      <c r="G588" s="461" t="s">
        <v>1357</v>
      </c>
      <c r="H588" s="461" t="s">
        <v>423</v>
      </c>
      <c r="I588" s="461" t="s">
        <v>1602</v>
      </c>
      <c r="J588" s="426" t="s">
        <v>1603</v>
      </c>
      <c r="K588" s="426" t="s">
        <v>1157</v>
      </c>
      <c r="L588" s="426" t="s">
        <v>32</v>
      </c>
      <c r="M588" s="426">
        <v>3442</v>
      </c>
      <c r="N588" s="427">
        <v>45040</v>
      </c>
      <c r="O588" s="458">
        <f t="shared" si="27"/>
        <v>4</v>
      </c>
      <c r="P588" s="458">
        <f t="shared" si="28"/>
        <v>4</v>
      </c>
      <c r="Q588" s="96" t="str">
        <f t="shared" si="29"/>
        <v>Gastos_Gerais</v>
      </c>
    </row>
    <row r="589" spans="1:17" ht="24" hidden="1" x14ac:dyDescent="0.2">
      <c r="A589" s="450">
        <v>3029</v>
      </c>
      <c r="B589" s="427">
        <v>45043</v>
      </c>
      <c r="C589" s="459">
        <v>45017</v>
      </c>
      <c r="D589" s="461" t="s">
        <v>264</v>
      </c>
      <c r="E589" s="455" t="s">
        <v>183</v>
      </c>
      <c r="F589" s="477">
        <v>980</v>
      </c>
      <c r="G589" s="461" t="s">
        <v>1357</v>
      </c>
      <c r="H589" s="461" t="s">
        <v>302</v>
      </c>
      <c r="I589" s="461" t="s">
        <v>1602</v>
      </c>
      <c r="J589" s="426" t="s">
        <v>1603</v>
      </c>
      <c r="K589" s="426" t="s">
        <v>1157</v>
      </c>
      <c r="L589" s="426" t="s">
        <v>32</v>
      </c>
      <c r="M589" s="426">
        <v>3443</v>
      </c>
      <c r="N589" s="427">
        <v>45040</v>
      </c>
      <c r="O589" s="458">
        <f t="shared" si="27"/>
        <v>4</v>
      </c>
      <c r="P589" s="458">
        <f t="shared" si="28"/>
        <v>4</v>
      </c>
      <c r="Q589" s="96" t="str">
        <f t="shared" si="29"/>
        <v>Gastos_Gerais</v>
      </c>
    </row>
    <row r="590" spans="1:17" ht="36" hidden="1" x14ac:dyDescent="0.2">
      <c r="A590" s="450">
        <v>3030</v>
      </c>
      <c r="B590" s="427">
        <v>45043</v>
      </c>
      <c r="C590" s="459">
        <v>45017</v>
      </c>
      <c r="D590" s="461" t="s">
        <v>264</v>
      </c>
      <c r="E590" s="455" t="s">
        <v>290</v>
      </c>
      <c r="F590" s="477">
        <v>280</v>
      </c>
      <c r="G590" s="461" t="s">
        <v>4678</v>
      </c>
      <c r="H590" s="461" t="s">
        <v>419</v>
      </c>
      <c r="I590" s="461" t="s">
        <v>2386</v>
      </c>
      <c r="J590" s="426" t="s">
        <v>1445</v>
      </c>
      <c r="K590" s="426" t="s">
        <v>1157</v>
      </c>
      <c r="L590" s="426" t="s">
        <v>32</v>
      </c>
      <c r="M590" s="426">
        <v>16486</v>
      </c>
      <c r="N590" s="427">
        <v>45029</v>
      </c>
      <c r="O590" s="458">
        <f t="shared" si="27"/>
        <v>4</v>
      </c>
      <c r="P590" s="458">
        <f t="shared" si="28"/>
        <v>4</v>
      </c>
      <c r="Q590" s="96" t="str">
        <f t="shared" si="29"/>
        <v>Gastos_Gerais</v>
      </c>
    </row>
    <row r="591" spans="1:17" hidden="1" x14ac:dyDescent="0.2">
      <c r="A591" s="450">
        <v>3031</v>
      </c>
      <c r="B591" s="427">
        <v>45043</v>
      </c>
      <c r="C591" s="459">
        <v>45017</v>
      </c>
      <c r="D591" s="461" t="s">
        <v>264</v>
      </c>
      <c r="E591" s="455" t="s">
        <v>96</v>
      </c>
      <c r="F591" s="477">
        <v>153.6</v>
      </c>
      <c r="G591" s="461" t="s">
        <v>4679</v>
      </c>
      <c r="H591" s="461" t="s">
        <v>420</v>
      </c>
      <c r="I591" s="461" t="s">
        <v>4680</v>
      </c>
      <c r="J591" s="426" t="s">
        <v>4681</v>
      </c>
      <c r="K591" s="426" t="s">
        <v>1157</v>
      </c>
      <c r="L591" s="426" t="s">
        <v>32</v>
      </c>
      <c r="M591" s="426">
        <v>3715</v>
      </c>
      <c r="N591" s="427">
        <v>45030</v>
      </c>
      <c r="O591" s="458">
        <f t="shared" si="27"/>
        <v>4</v>
      </c>
      <c r="P591" s="458">
        <f t="shared" si="28"/>
        <v>4</v>
      </c>
      <c r="Q591" s="96" t="str">
        <f t="shared" si="29"/>
        <v>Gastos_Gerais</v>
      </c>
    </row>
    <row r="592" spans="1:17" ht="24" hidden="1" x14ac:dyDescent="0.2">
      <c r="A592" s="450">
        <v>3032</v>
      </c>
      <c r="B592" s="427">
        <v>45043</v>
      </c>
      <c r="C592" s="459">
        <v>45017</v>
      </c>
      <c r="D592" s="461" t="s">
        <v>264</v>
      </c>
      <c r="E592" s="455" t="s">
        <v>290</v>
      </c>
      <c r="F592" s="477">
        <v>823</v>
      </c>
      <c r="G592" s="461" t="s">
        <v>4682</v>
      </c>
      <c r="H592" s="461" t="s">
        <v>303</v>
      </c>
      <c r="I592" s="461" t="s">
        <v>4683</v>
      </c>
      <c r="J592" s="426" t="s">
        <v>4684</v>
      </c>
      <c r="K592" s="426" t="s">
        <v>1157</v>
      </c>
      <c r="L592" s="426" t="s">
        <v>32</v>
      </c>
      <c r="M592" s="426">
        <v>3182</v>
      </c>
      <c r="N592" s="427">
        <v>45034</v>
      </c>
      <c r="O592" s="458">
        <f t="shared" si="27"/>
        <v>4</v>
      </c>
      <c r="P592" s="458">
        <f t="shared" si="28"/>
        <v>4</v>
      </c>
      <c r="Q592" s="96" t="str">
        <f t="shared" si="29"/>
        <v>Gastos_Gerais</v>
      </c>
    </row>
    <row r="593" spans="1:17" ht="24" hidden="1" x14ac:dyDescent="0.2">
      <c r="A593" s="450">
        <v>3033</v>
      </c>
      <c r="B593" s="427">
        <v>45043</v>
      </c>
      <c r="C593" s="459">
        <v>45017</v>
      </c>
      <c r="D593" s="461" t="s">
        <v>264</v>
      </c>
      <c r="E593" s="455" t="s">
        <v>183</v>
      </c>
      <c r="F593" s="477">
        <v>560</v>
      </c>
      <c r="G593" s="461" t="s">
        <v>1357</v>
      </c>
      <c r="H593" s="461" t="s">
        <v>414</v>
      </c>
      <c r="I593" s="461" t="s">
        <v>1602</v>
      </c>
      <c r="J593" s="426" t="s">
        <v>1603</v>
      </c>
      <c r="K593" s="426" t="s">
        <v>1157</v>
      </c>
      <c r="L593" s="426" t="s">
        <v>32</v>
      </c>
      <c r="M593" s="426">
        <v>3438</v>
      </c>
      <c r="N593" s="427">
        <v>45040</v>
      </c>
      <c r="O593" s="458">
        <f t="shared" si="27"/>
        <v>4</v>
      </c>
      <c r="P593" s="458">
        <f t="shared" si="28"/>
        <v>4</v>
      </c>
      <c r="Q593" s="96" t="str">
        <f t="shared" si="29"/>
        <v>Gastos_Gerais</v>
      </c>
    </row>
    <row r="594" spans="1:17" ht="48" hidden="1" x14ac:dyDescent="0.2">
      <c r="A594" s="450">
        <v>3034</v>
      </c>
      <c r="B594" s="427">
        <v>45043</v>
      </c>
      <c r="C594" s="459">
        <v>45017</v>
      </c>
      <c r="D594" s="461" t="s">
        <v>176</v>
      </c>
      <c r="E594" s="455" t="s">
        <v>173</v>
      </c>
      <c r="F594" s="477">
        <v>2964.65</v>
      </c>
      <c r="G594" s="461" t="s">
        <v>4685</v>
      </c>
      <c r="H594" s="461" t="s">
        <v>303</v>
      </c>
      <c r="I594" s="461" t="s">
        <v>4157</v>
      </c>
      <c r="J594" s="426" t="s">
        <v>1276</v>
      </c>
      <c r="K594" s="425" t="s">
        <v>1157</v>
      </c>
      <c r="L594" s="426" t="s">
        <v>32</v>
      </c>
      <c r="M594" s="426">
        <v>20230809</v>
      </c>
      <c r="N594" s="427">
        <v>45022</v>
      </c>
      <c r="O594" s="458">
        <f t="shared" si="27"/>
        <v>4</v>
      </c>
      <c r="P594" s="458">
        <f t="shared" si="28"/>
        <v>4</v>
      </c>
      <c r="Q594" s="96" t="str">
        <f t="shared" si="29"/>
        <v>Gastos_com_Pessoal</v>
      </c>
    </row>
    <row r="595" spans="1:17" hidden="1" x14ac:dyDescent="0.2">
      <c r="A595" s="450">
        <v>3035</v>
      </c>
      <c r="B595" s="427">
        <v>45043</v>
      </c>
      <c r="C595" s="459">
        <v>44986</v>
      </c>
      <c r="D595" s="461" t="s">
        <v>264</v>
      </c>
      <c r="E595" s="455" t="s">
        <v>83</v>
      </c>
      <c r="F595" s="477">
        <v>11419.28</v>
      </c>
      <c r="G595" s="455" t="s">
        <v>2906</v>
      </c>
      <c r="H595" s="461" t="s">
        <v>1032</v>
      </c>
      <c r="I595" s="461" t="s">
        <v>4378</v>
      </c>
      <c r="J595" s="425" t="s">
        <v>1162</v>
      </c>
      <c r="K595" s="425" t="s">
        <v>1157</v>
      </c>
      <c r="L595" s="426" t="s">
        <v>32</v>
      </c>
      <c r="M595" s="426">
        <v>19921278</v>
      </c>
      <c r="N595" s="427">
        <v>45043</v>
      </c>
      <c r="O595" s="458">
        <f t="shared" si="27"/>
        <v>4</v>
      </c>
      <c r="P595" s="458">
        <f t="shared" si="28"/>
        <v>3</v>
      </c>
      <c r="Q595" s="96" t="str">
        <f t="shared" si="29"/>
        <v>Gastos_Gerais</v>
      </c>
    </row>
    <row r="596" spans="1:17" ht="24" hidden="1" x14ac:dyDescent="0.2">
      <c r="A596" s="450">
        <v>3036</v>
      </c>
      <c r="B596" s="427">
        <v>45043</v>
      </c>
      <c r="C596" s="459">
        <v>45017</v>
      </c>
      <c r="D596" s="461" t="s">
        <v>264</v>
      </c>
      <c r="E596" s="455" t="s">
        <v>402</v>
      </c>
      <c r="F596" s="477">
        <v>45.8</v>
      </c>
      <c r="G596" s="461" t="s">
        <v>4126</v>
      </c>
      <c r="H596" s="461" t="s">
        <v>421</v>
      </c>
      <c r="I596" s="461" t="s">
        <v>4486</v>
      </c>
      <c r="J596" s="425" t="s">
        <v>1489</v>
      </c>
      <c r="K596" s="426" t="s">
        <v>1157</v>
      </c>
      <c r="L596" s="426" t="s">
        <v>32</v>
      </c>
      <c r="M596" s="426">
        <v>973</v>
      </c>
      <c r="N596" s="427">
        <v>45043</v>
      </c>
      <c r="O596" s="458">
        <f t="shared" si="27"/>
        <v>4</v>
      </c>
      <c r="P596" s="458">
        <f t="shared" si="28"/>
        <v>4</v>
      </c>
      <c r="Q596" s="96" t="str">
        <f t="shared" si="29"/>
        <v>Gastos_Gerais</v>
      </c>
    </row>
    <row r="597" spans="1:17" ht="24" hidden="1" x14ac:dyDescent="0.2">
      <c r="A597" s="450">
        <v>3037</v>
      </c>
      <c r="B597" s="427">
        <v>45043</v>
      </c>
      <c r="C597" s="459">
        <v>45017</v>
      </c>
      <c r="D597" s="461" t="s">
        <v>264</v>
      </c>
      <c r="E597" s="455" t="s">
        <v>96</v>
      </c>
      <c r="F597" s="477">
        <v>272.52999999999997</v>
      </c>
      <c r="G597" s="461" t="s">
        <v>4686</v>
      </c>
      <c r="H597" s="461" t="s">
        <v>423</v>
      </c>
      <c r="I597" s="461" t="s">
        <v>4687</v>
      </c>
      <c r="J597" s="426" t="s">
        <v>3866</v>
      </c>
      <c r="K597" s="426" t="s">
        <v>1157</v>
      </c>
      <c r="L597" s="426" t="s">
        <v>32</v>
      </c>
      <c r="M597" s="426">
        <v>8320</v>
      </c>
      <c r="N597" s="427">
        <v>45041</v>
      </c>
      <c r="O597" s="458">
        <f t="shared" si="27"/>
        <v>4</v>
      </c>
      <c r="P597" s="458">
        <f t="shared" si="28"/>
        <v>4</v>
      </c>
      <c r="Q597" s="96" t="str">
        <f t="shared" si="29"/>
        <v>Gastos_Gerais</v>
      </c>
    </row>
    <row r="598" spans="1:17" ht="24" hidden="1" x14ac:dyDescent="0.2">
      <c r="A598" s="450">
        <v>3038</v>
      </c>
      <c r="B598" s="427">
        <v>45043</v>
      </c>
      <c r="C598" s="459">
        <v>45017</v>
      </c>
      <c r="D598" s="461" t="s">
        <v>264</v>
      </c>
      <c r="E598" s="455" t="s">
        <v>402</v>
      </c>
      <c r="F598" s="477">
        <v>23.9</v>
      </c>
      <c r="G598" s="461" t="s">
        <v>4126</v>
      </c>
      <c r="H598" s="461" t="s">
        <v>414</v>
      </c>
      <c r="I598" s="461" t="s">
        <v>4486</v>
      </c>
      <c r="J598" s="425" t="s">
        <v>1489</v>
      </c>
      <c r="K598" s="426" t="s">
        <v>1157</v>
      </c>
      <c r="L598" s="426" t="s">
        <v>32</v>
      </c>
      <c r="M598" s="426">
        <v>972</v>
      </c>
      <c r="N598" s="427">
        <v>45042</v>
      </c>
      <c r="O598" s="458">
        <f t="shared" si="27"/>
        <v>4</v>
      </c>
      <c r="P598" s="458">
        <f t="shared" si="28"/>
        <v>4</v>
      </c>
      <c r="Q598" s="96" t="str">
        <f t="shared" si="29"/>
        <v>Gastos_Gerais</v>
      </c>
    </row>
    <row r="599" spans="1:17" hidden="1" x14ac:dyDescent="0.2">
      <c r="A599" s="450">
        <v>3039</v>
      </c>
      <c r="B599" s="427">
        <v>45043</v>
      </c>
      <c r="C599" s="459">
        <v>45017</v>
      </c>
      <c r="D599" s="461" t="s">
        <v>264</v>
      </c>
      <c r="E599" s="455" t="s">
        <v>96</v>
      </c>
      <c r="F599" s="477">
        <v>540</v>
      </c>
      <c r="G599" s="461" t="s">
        <v>4688</v>
      </c>
      <c r="H599" s="461" t="s">
        <v>417</v>
      </c>
      <c r="I599" s="461" t="s">
        <v>4689</v>
      </c>
      <c r="J599" s="426" t="s">
        <v>4690</v>
      </c>
      <c r="K599" s="426" t="s">
        <v>1157</v>
      </c>
      <c r="L599" s="426" t="s">
        <v>32</v>
      </c>
      <c r="M599" s="426">
        <v>1414</v>
      </c>
      <c r="N599" s="427">
        <v>45035</v>
      </c>
      <c r="O599" s="458">
        <f t="shared" si="27"/>
        <v>4</v>
      </c>
      <c r="P599" s="458">
        <f t="shared" si="28"/>
        <v>4</v>
      </c>
      <c r="Q599" s="96" t="str">
        <f t="shared" si="29"/>
        <v>Gastos_Gerais</v>
      </c>
    </row>
    <row r="600" spans="1:17" ht="24" hidden="1" x14ac:dyDescent="0.2">
      <c r="A600" s="450">
        <v>3040</v>
      </c>
      <c r="B600" s="427">
        <v>45043</v>
      </c>
      <c r="C600" s="459">
        <v>45017</v>
      </c>
      <c r="D600" s="461" t="s">
        <v>264</v>
      </c>
      <c r="E600" s="455" t="s">
        <v>402</v>
      </c>
      <c r="F600" s="477">
        <v>91.6</v>
      </c>
      <c r="G600" s="461" t="s">
        <v>4126</v>
      </c>
      <c r="H600" s="461" t="s">
        <v>423</v>
      </c>
      <c r="I600" s="461" t="s">
        <v>4486</v>
      </c>
      <c r="J600" s="425" t="s">
        <v>1489</v>
      </c>
      <c r="K600" s="426" t="s">
        <v>1157</v>
      </c>
      <c r="L600" s="426" t="s">
        <v>32</v>
      </c>
      <c r="M600" s="426">
        <v>974</v>
      </c>
      <c r="N600" s="427">
        <v>45043</v>
      </c>
      <c r="O600" s="458">
        <f t="shared" si="27"/>
        <v>4</v>
      </c>
      <c r="P600" s="458">
        <f t="shared" si="28"/>
        <v>4</v>
      </c>
      <c r="Q600" s="96" t="str">
        <f t="shared" si="29"/>
        <v>Gastos_Gerais</v>
      </c>
    </row>
    <row r="601" spans="1:17" ht="24" hidden="1" x14ac:dyDescent="0.2">
      <c r="A601" s="450">
        <v>3041</v>
      </c>
      <c r="B601" s="427">
        <v>45043</v>
      </c>
      <c r="C601" s="459">
        <v>45017</v>
      </c>
      <c r="D601" s="461" t="s">
        <v>264</v>
      </c>
      <c r="E601" s="455" t="s">
        <v>82</v>
      </c>
      <c r="F601" s="477">
        <v>15539.01</v>
      </c>
      <c r="G601" s="455" t="s">
        <v>1154</v>
      </c>
      <c r="H601" s="461" t="s">
        <v>421</v>
      </c>
      <c r="I601" s="461" t="s">
        <v>1682</v>
      </c>
      <c r="J601" s="425" t="s">
        <v>1156</v>
      </c>
      <c r="K601" s="426" t="s">
        <v>1157</v>
      </c>
      <c r="L601" s="426" t="s">
        <v>1158</v>
      </c>
      <c r="M601" s="426" t="s">
        <v>4691</v>
      </c>
      <c r="N601" s="427">
        <v>45043</v>
      </c>
      <c r="O601" s="458">
        <f t="shared" si="27"/>
        <v>4</v>
      </c>
      <c r="P601" s="458">
        <f t="shared" si="28"/>
        <v>4</v>
      </c>
      <c r="Q601" s="96" t="str">
        <f t="shared" si="29"/>
        <v>Gastos_Gerais</v>
      </c>
    </row>
    <row r="602" spans="1:17" ht="48" hidden="1" x14ac:dyDescent="0.2">
      <c r="A602" s="450">
        <v>3042</v>
      </c>
      <c r="B602" s="427">
        <v>45043</v>
      </c>
      <c r="C602" s="459">
        <v>45017</v>
      </c>
      <c r="D602" s="461" t="s">
        <v>176</v>
      </c>
      <c r="E602" s="455" t="s">
        <v>173</v>
      </c>
      <c r="F602" s="477">
        <v>4471.46</v>
      </c>
      <c r="G602" s="461" t="s">
        <v>2130</v>
      </c>
      <c r="H602" s="461" t="s">
        <v>303</v>
      </c>
      <c r="I602" s="461" t="s">
        <v>4157</v>
      </c>
      <c r="J602" s="426" t="s">
        <v>1276</v>
      </c>
      <c r="K602" s="425" t="s">
        <v>1157</v>
      </c>
      <c r="L602" s="426" t="s">
        <v>32</v>
      </c>
      <c r="M602" s="426">
        <v>2023808</v>
      </c>
      <c r="N602" s="427">
        <v>45022</v>
      </c>
      <c r="O602" s="458">
        <f t="shared" si="27"/>
        <v>4</v>
      </c>
      <c r="P602" s="458">
        <f t="shared" si="28"/>
        <v>4</v>
      </c>
      <c r="Q602" s="96" t="str">
        <f t="shared" si="29"/>
        <v>Gastos_com_Pessoal</v>
      </c>
    </row>
    <row r="603" spans="1:17" ht="24" hidden="1" x14ac:dyDescent="0.2">
      <c r="A603" s="450">
        <v>3043</v>
      </c>
      <c r="B603" s="427">
        <v>45043</v>
      </c>
      <c r="C603" s="459">
        <v>44986</v>
      </c>
      <c r="D603" s="461" t="s">
        <v>264</v>
      </c>
      <c r="E603" s="455" t="s">
        <v>82</v>
      </c>
      <c r="F603" s="477">
        <v>17914.55</v>
      </c>
      <c r="G603" s="455" t="s">
        <v>1154</v>
      </c>
      <c r="H603" s="461" t="s">
        <v>421</v>
      </c>
      <c r="I603" s="461" t="s">
        <v>1682</v>
      </c>
      <c r="J603" s="425" t="s">
        <v>1156</v>
      </c>
      <c r="K603" s="426" t="s">
        <v>1157</v>
      </c>
      <c r="L603" s="426" t="s">
        <v>1158</v>
      </c>
      <c r="M603" s="426" t="s">
        <v>4692</v>
      </c>
      <c r="N603" s="427">
        <v>45043</v>
      </c>
      <c r="O603" s="458">
        <f t="shared" si="27"/>
        <v>4</v>
      </c>
      <c r="P603" s="458">
        <f t="shared" si="28"/>
        <v>3</v>
      </c>
      <c r="Q603" s="96" t="str">
        <f t="shared" si="29"/>
        <v>Gastos_Gerais</v>
      </c>
    </row>
    <row r="604" spans="1:17" ht="25.5" hidden="1" x14ac:dyDescent="0.2">
      <c r="A604" s="450">
        <v>3044</v>
      </c>
      <c r="B604" s="427">
        <v>45043</v>
      </c>
      <c r="C604" s="459">
        <v>45017</v>
      </c>
      <c r="D604" s="461" t="s">
        <v>176</v>
      </c>
      <c r="E604" s="455" t="s">
        <v>262</v>
      </c>
      <c r="F604" s="477">
        <v>899.55</v>
      </c>
      <c r="G604" s="461" t="s">
        <v>4693</v>
      </c>
      <c r="H604" s="461" t="s">
        <v>420</v>
      </c>
      <c r="I604" s="461" t="s">
        <v>4694</v>
      </c>
      <c r="J604" s="426" t="s">
        <v>4695</v>
      </c>
      <c r="K604" s="426" t="s">
        <v>1188</v>
      </c>
      <c r="L604" s="426" t="s">
        <v>4137</v>
      </c>
      <c r="M604" s="426">
        <v>973186944</v>
      </c>
      <c r="N604" s="427">
        <v>45043</v>
      </c>
      <c r="O604" s="458">
        <f t="shared" si="27"/>
        <v>4</v>
      </c>
      <c r="P604" s="458">
        <f t="shared" si="28"/>
        <v>4</v>
      </c>
      <c r="Q604" s="96" t="str">
        <f t="shared" si="29"/>
        <v>Gastos_com_Pessoal</v>
      </c>
    </row>
    <row r="605" spans="1:17" ht="25.5" hidden="1" x14ac:dyDescent="0.2">
      <c r="A605" s="450">
        <v>3045</v>
      </c>
      <c r="B605" s="427">
        <v>45043</v>
      </c>
      <c r="C605" s="459">
        <v>45017</v>
      </c>
      <c r="D605" s="461" t="s">
        <v>176</v>
      </c>
      <c r="E605" s="455" t="s">
        <v>280</v>
      </c>
      <c r="F605" s="477">
        <v>2570.46</v>
      </c>
      <c r="G605" s="461" t="s">
        <v>4696</v>
      </c>
      <c r="H605" s="461" t="s">
        <v>420</v>
      </c>
      <c r="I605" s="457" t="s">
        <v>4694</v>
      </c>
      <c r="J605" s="426" t="s">
        <v>4695</v>
      </c>
      <c r="K605" s="425" t="s">
        <v>1188</v>
      </c>
      <c r="L605" s="426" t="s">
        <v>4137</v>
      </c>
      <c r="M605" s="426">
        <v>973186944</v>
      </c>
      <c r="N605" s="427">
        <v>45043</v>
      </c>
      <c r="O605" s="458">
        <f t="shared" si="27"/>
        <v>4</v>
      </c>
      <c r="P605" s="458">
        <f t="shared" si="28"/>
        <v>4</v>
      </c>
      <c r="Q605" s="96" t="str">
        <f t="shared" si="29"/>
        <v>Gastos_com_Pessoal</v>
      </c>
    </row>
    <row r="606" spans="1:17" ht="25.5" hidden="1" x14ac:dyDescent="0.2">
      <c r="A606" s="450">
        <v>3046</v>
      </c>
      <c r="B606" s="427">
        <v>45043</v>
      </c>
      <c r="C606" s="459">
        <v>45017</v>
      </c>
      <c r="D606" s="461" t="s">
        <v>176</v>
      </c>
      <c r="E606" s="455" t="s">
        <v>262</v>
      </c>
      <c r="F606" s="477">
        <v>884.56</v>
      </c>
      <c r="G606" s="461" t="s">
        <v>4697</v>
      </c>
      <c r="H606" s="461" t="s">
        <v>414</v>
      </c>
      <c r="I606" s="461" t="s">
        <v>4698</v>
      </c>
      <c r="J606" s="426" t="s">
        <v>936</v>
      </c>
      <c r="K606" s="426" t="s">
        <v>1188</v>
      </c>
      <c r="L606" s="426" t="s">
        <v>4137</v>
      </c>
      <c r="M606" s="426">
        <v>973186944</v>
      </c>
      <c r="N606" s="427">
        <v>45043</v>
      </c>
      <c r="O606" s="458">
        <f t="shared" si="27"/>
        <v>4</v>
      </c>
      <c r="P606" s="458">
        <f t="shared" si="28"/>
        <v>4</v>
      </c>
      <c r="Q606" s="96" t="str">
        <f t="shared" si="29"/>
        <v>Gastos_com_Pessoal</v>
      </c>
    </row>
    <row r="607" spans="1:17" ht="25.5" hidden="1" x14ac:dyDescent="0.2">
      <c r="A607" s="450">
        <v>3047</v>
      </c>
      <c r="B607" s="427">
        <v>45043</v>
      </c>
      <c r="C607" s="459">
        <v>45017</v>
      </c>
      <c r="D607" s="461" t="s">
        <v>176</v>
      </c>
      <c r="E607" s="455" t="s">
        <v>280</v>
      </c>
      <c r="F607" s="477">
        <v>2477.85</v>
      </c>
      <c r="G607" s="461" t="s">
        <v>4699</v>
      </c>
      <c r="H607" s="461" t="s">
        <v>414</v>
      </c>
      <c r="I607" s="457" t="s">
        <v>4698</v>
      </c>
      <c r="J607" s="426" t="s">
        <v>936</v>
      </c>
      <c r="K607" s="425" t="s">
        <v>1188</v>
      </c>
      <c r="L607" s="426" t="s">
        <v>4137</v>
      </c>
      <c r="M607" s="426">
        <v>973186944</v>
      </c>
      <c r="N607" s="427">
        <v>45043</v>
      </c>
      <c r="O607" s="458">
        <f t="shared" si="27"/>
        <v>4</v>
      </c>
      <c r="P607" s="458">
        <f t="shared" si="28"/>
        <v>4</v>
      </c>
      <c r="Q607" s="96" t="str">
        <f t="shared" si="29"/>
        <v>Gastos_com_Pessoal</v>
      </c>
    </row>
    <row r="608" spans="1:17" ht="25.5" hidden="1" x14ac:dyDescent="0.2">
      <c r="A608" s="450">
        <v>3048</v>
      </c>
      <c r="B608" s="427">
        <v>45043</v>
      </c>
      <c r="C608" s="459">
        <v>45017</v>
      </c>
      <c r="D608" s="461" t="s">
        <v>176</v>
      </c>
      <c r="E608" s="455" t="s">
        <v>262</v>
      </c>
      <c r="F608" s="477">
        <v>879.61</v>
      </c>
      <c r="G608" s="461" t="s">
        <v>4700</v>
      </c>
      <c r="H608" s="461" t="s">
        <v>416</v>
      </c>
      <c r="I608" s="461" t="s">
        <v>4701</v>
      </c>
      <c r="J608" s="426" t="s">
        <v>989</v>
      </c>
      <c r="K608" s="426" t="s">
        <v>1188</v>
      </c>
      <c r="L608" s="426" t="s">
        <v>4137</v>
      </c>
      <c r="M608" s="426">
        <v>973186944</v>
      </c>
      <c r="N608" s="427">
        <v>45043</v>
      </c>
      <c r="O608" s="458">
        <f t="shared" si="27"/>
        <v>4</v>
      </c>
      <c r="P608" s="458">
        <f t="shared" si="28"/>
        <v>4</v>
      </c>
      <c r="Q608" s="96" t="str">
        <f t="shared" si="29"/>
        <v>Gastos_com_Pessoal</v>
      </c>
    </row>
    <row r="609" spans="1:17" ht="25.5" hidden="1" x14ac:dyDescent="0.2">
      <c r="A609" s="450">
        <v>3049</v>
      </c>
      <c r="B609" s="427">
        <v>45043</v>
      </c>
      <c r="C609" s="459">
        <v>45017</v>
      </c>
      <c r="D609" s="461" t="s">
        <v>176</v>
      </c>
      <c r="E609" s="455" t="s">
        <v>280</v>
      </c>
      <c r="F609" s="477">
        <v>2230.44</v>
      </c>
      <c r="G609" s="461" t="s">
        <v>4702</v>
      </c>
      <c r="H609" s="461" t="s">
        <v>416</v>
      </c>
      <c r="I609" s="457" t="s">
        <v>4701</v>
      </c>
      <c r="J609" s="426" t="s">
        <v>989</v>
      </c>
      <c r="K609" s="425" t="s">
        <v>1188</v>
      </c>
      <c r="L609" s="426" t="s">
        <v>4137</v>
      </c>
      <c r="M609" s="426">
        <v>973186944</v>
      </c>
      <c r="N609" s="427">
        <v>45043</v>
      </c>
      <c r="O609" s="458">
        <f t="shared" si="27"/>
        <v>4</v>
      </c>
      <c r="P609" s="458">
        <f t="shared" si="28"/>
        <v>4</v>
      </c>
      <c r="Q609" s="96" t="str">
        <f t="shared" si="29"/>
        <v>Gastos_com_Pessoal</v>
      </c>
    </row>
    <row r="610" spans="1:17" ht="25.5" hidden="1" x14ac:dyDescent="0.2">
      <c r="A610" s="450">
        <v>3050</v>
      </c>
      <c r="B610" s="427">
        <v>45043</v>
      </c>
      <c r="C610" s="459">
        <v>45017</v>
      </c>
      <c r="D610" s="461" t="s">
        <v>176</v>
      </c>
      <c r="E610" s="455" t="s">
        <v>262</v>
      </c>
      <c r="F610" s="477">
        <v>562.46</v>
      </c>
      <c r="G610" s="461" t="s">
        <v>4703</v>
      </c>
      <c r="H610" s="461" t="s">
        <v>418</v>
      </c>
      <c r="I610" s="461" t="s">
        <v>4704</v>
      </c>
      <c r="J610" s="426" t="s">
        <v>536</v>
      </c>
      <c r="K610" s="426" t="s">
        <v>1188</v>
      </c>
      <c r="L610" s="426" t="s">
        <v>4137</v>
      </c>
      <c r="M610" s="426">
        <v>973186944</v>
      </c>
      <c r="N610" s="427">
        <v>45043</v>
      </c>
      <c r="O610" s="458">
        <f t="shared" si="27"/>
        <v>4</v>
      </c>
      <c r="P610" s="458">
        <f t="shared" si="28"/>
        <v>4</v>
      </c>
      <c r="Q610" s="96" t="str">
        <f t="shared" si="29"/>
        <v>Gastos_com_Pessoal</v>
      </c>
    </row>
    <row r="611" spans="1:17" ht="25.5" hidden="1" x14ac:dyDescent="0.2">
      <c r="A611" s="450">
        <v>3051</v>
      </c>
      <c r="B611" s="427">
        <v>45043</v>
      </c>
      <c r="C611" s="459">
        <v>45017</v>
      </c>
      <c r="D611" s="461" t="s">
        <v>176</v>
      </c>
      <c r="E611" s="455" t="s">
        <v>280</v>
      </c>
      <c r="F611" s="477">
        <v>1661.37</v>
      </c>
      <c r="G611" s="461" t="s">
        <v>4705</v>
      </c>
      <c r="H611" s="461" t="s">
        <v>418</v>
      </c>
      <c r="I611" s="457" t="s">
        <v>4704</v>
      </c>
      <c r="J611" s="426" t="s">
        <v>536</v>
      </c>
      <c r="K611" s="425" t="s">
        <v>1188</v>
      </c>
      <c r="L611" s="426" t="s">
        <v>4137</v>
      </c>
      <c r="M611" s="426">
        <v>973186944</v>
      </c>
      <c r="N611" s="427">
        <v>45043</v>
      </c>
      <c r="O611" s="458">
        <f t="shared" si="27"/>
        <v>4</v>
      </c>
      <c r="P611" s="458">
        <f t="shared" si="28"/>
        <v>4</v>
      </c>
      <c r="Q611" s="96" t="str">
        <f t="shared" si="29"/>
        <v>Gastos_com_Pessoal</v>
      </c>
    </row>
    <row r="612" spans="1:17" ht="25.5" hidden="1" x14ac:dyDescent="0.2">
      <c r="A612" s="450">
        <v>3052</v>
      </c>
      <c r="B612" s="427">
        <v>45043</v>
      </c>
      <c r="C612" s="459">
        <v>45017</v>
      </c>
      <c r="D612" s="461" t="s">
        <v>176</v>
      </c>
      <c r="E612" s="455" t="s">
        <v>262</v>
      </c>
      <c r="F612" s="477">
        <v>978.52</v>
      </c>
      <c r="G612" s="461" t="s">
        <v>4706</v>
      </c>
      <c r="H612" s="461" t="s">
        <v>420</v>
      </c>
      <c r="I612" s="461" t="s">
        <v>4707</v>
      </c>
      <c r="J612" s="426" t="s">
        <v>4708</v>
      </c>
      <c r="K612" s="426" t="s">
        <v>1188</v>
      </c>
      <c r="L612" s="426" t="s">
        <v>4137</v>
      </c>
      <c r="M612" s="426">
        <v>973186944</v>
      </c>
      <c r="N612" s="427">
        <v>45043</v>
      </c>
      <c r="O612" s="458">
        <f t="shared" si="27"/>
        <v>4</v>
      </c>
      <c r="P612" s="458">
        <f t="shared" si="28"/>
        <v>4</v>
      </c>
      <c r="Q612" s="96" t="str">
        <f t="shared" si="29"/>
        <v>Gastos_com_Pessoal</v>
      </c>
    </row>
    <row r="613" spans="1:17" ht="25.5" hidden="1" x14ac:dyDescent="0.2">
      <c r="A613" s="450">
        <v>3053</v>
      </c>
      <c r="B613" s="427">
        <v>45043</v>
      </c>
      <c r="C613" s="459">
        <v>45017</v>
      </c>
      <c r="D613" s="461" t="s">
        <v>176</v>
      </c>
      <c r="E613" s="455" t="s">
        <v>280</v>
      </c>
      <c r="F613" s="477">
        <v>2759.99</v>
      </c>
      <c r="G613" s="461" t="s">
        <v>4709</v>
      </c>
      <c r="H613" s="461" t="s">
        <v>420</v>
      </c>
      <c r="I613" s="457" t="s">
        <v>4707</v>
      </c>
      <c r="J613" s="426" t="s">
        <v>4708</v>
      </c>
      <c r="K613" s="425" t="s">
        <v>1188</v>
      </c>
      <c r="L613" s="426" t="s">
        <v>4137</v>
      </c>
      <c r="M613" s="426">
        <v>973186944</v>
      </c>
      <c r="N613" s="427">
        <v>45043</v>
      </c>
      <c r="O613" s="458">
        <f t="shared" si="27"/>
        <v>4</v>
      </c>
      <c r="P613" s="458">
        <f t="shared" si="28"/>
        <v>4</v>
      </c>
      <c r="Q613" s="96" t="str">
        <f t="shared" si="29"/>
        <v>Gastos_com_Pessoal</v>
      </c>
    </row>
    <row r="614" spans="1:17" ht="25.5" hidden="1" x14ac:dyDescent="0.2">
      <c r="A614" s="450">
        <v>3054</v>
      </c>
      <c r="B614" s="427">
        <v>45043</v>
      </c>
      <c r="C614" s="459">
        <v>45017</v>
      </c>
      <c r="D614" s="461" t="s">
        <v>176</v>
      </c>
      <c r="E614" s="455" t="s">
        <v>262</v>
      </c>
      <c r="F614" s="477">
        <v>879.61</v>
      </c>
      <c r="G614" s="461" t="s">
        <v>4710</v>
      </c>
      <c r="H614" s="461" t="s">
        <v>419</v>
      </c>
      <c r="I614" s="461" t="s">
        <v>4711</v>
      </c>
      <c r="J614" s="426" t="s">
        <v>787</v>
      </c>
      <c r="K614" s="426" t="s">
        <v>1188</v>
      </c>
      <c r="L614" s="426" t="s">
        <v>4137</v>
      </c>
      <c r="M614" s="426">
        <v>973186944</v>
      </c>
      <c r="N614" s="427">
        <v>45043</v>
      </c>
      <c r="O614" s="458">
        <f t="shared" si="27"/>
        <v>4</v>
      </c>
      <c r="P614" s="458">
        <f t="shared" si="28"/>
        <v>4</v>
      </c>
      <c r="Q614" s="96" t="str">
        <f t="shared" si="29"/>
        <v>Gastos_com_Pessoal</v>
      </c>
    </row>
    <row r="615" spans="1:17" ht="25.5" hidden="1" x14ac:dyDescent="0.2">
      <c r="A615" s="450">
        <v>3055</v>
      </c>
      <c r="B615" s="427">
        <v>45043</v>
      </c>
      <c r="C615" s="459">
        <v>45017</v>
      </c>
      <c r="D615" s="461" t="s">
        <v>176</v>
      </c>
      <c r="E615" s="455" t="s">
        <v>280</v>
      </c>
      <c r="F615" s="477">
        <v>2465.86</v>
      </c>
      <c r="G615" s="461" t="s">
        <v>4712</v>
      </c>
      <c r="H615" s="461" t="s">
        <v>419</v>
      </c>
      <c r="I615" s="457" t="s">
        <v>4711</v>
      </c>
      <c r="J615" s="426" t="s">
        <v>787</v>
      </c>
      <c r="K615" s="425" t="s">
        <v>1188</v>
      </c>
      <c r="L615" s="426" t="s">
        <v>4137</v>
      </c>
      <c r="M615" s="426">
        <v>973186944</v>
      </c>
      <c r="N615" s="427">
        <v>45043</v>
      </c>
      <c r="O615" s="458">
        <f t="shared" si="27"/>
        <v>4</v>
      </c>
      <c r="P615" s="458">
        <f t="shared" si="28"/>
        <v>4</v>
      </c>
      <c r="Q615" s="96" t="str">
        <f t="shared" si="29"/>
        <v>Gastos_com_Pessoal</v>
      </c>
    </row>
    <row r="616" spans="1:17" ht="25.5" hidden="1" x14ac:dyDescent="0.2">
      <c r="A616" s="450">
        <v>3056</v>
      </c>
      <c r="B616" s="427">
        <v>45043</v>
      </c>
      <c r="C616" s="459">
        <v>45017</v>
      </c>
      <c r="D616" s="461" t="s">
        <v>176</v>
      </c>
      <c r="E616" s="455" t="s">
        <v>262</v>
      </c>
      <c r="F616" s="477">
        <v>841.84</v>
      </c>
      <c r="G616" s="461" t="s">
        <v>4713</v>
      </c>
      <c r="H616" s="461" t="s">
        <v>419</v>
      </c>
      <c r="I616" s="461" t="s">
        <v>3041</v>
      </c>
      <c r="J616" s="426" t="s">
        <v>827</v>
      </c>
      <c r="K616" s="426" t="s">
        <v>1188</v>
      </c>
      <c r="L616" s="426" t="s">
        <v>4137</v>
      </c>
      <c r="M616" s="426">
        <v>973186944</v>
      </c>
      <c r="N616" s="427">
        <v>45043</v>
      </c>
      <c r="O616" s="458">
        <f t="shared" si="27"/>
        <v>4</v>
      </c>
      <c r="P616" s="458">
        <f t="shared" si="28"/>
        <v>4</v>
      </c>
      <c r="Q616" s="96" t="str">
        <f t="shared" si="29"/>
        <v>Gastos_com_Pessoal</v>
      </c>
    </row>
    <row r="617" spans="1:17" ht="25.5" hidden="1" x14ac:dyDescent="0.2">
      <c r="A617" s="450">
        <v>3057</v>
      </c>
      <c r="B617" s="427">
        <v>45043</v>
      </c>
      <c r="C617" s="459">
        <v>45017</v>
      </c>
      <c r="D617" s="461" t="s">
        <v>176</v>
      </c>
      <c r="E617" s="455" t="s">
        <v>280</v>
      </c>
      <c r="F617" s="477">
        <v>2375.23</v>
      </c>
      <c r="G617" s="461" t="s">
        <v>4714</v>
      </c>
      <c r="H617" s="461" t="s">
        <v>419</v>
      </c>
      <c r="I617" s="457" t="s">
        <v>3041</v>
      </c>
      <c r="J617" s="426" t="s">
        <v>827</v>
      </c>
      <c r="K617" s="425" t="s">
        <v>1188</v>
      </c>
      <c r="L617" s="426" t="s">
        <v>4137</v>
      </c>
      <c r="M617" s="426">
        <v>973186944</v>
      </c>
      <c r="N617" s="427">
        <v>45043</v>
      </c>
      <c r="O617" s="458">
        <f t="shared" si="27"/>
        <v>4</v>
      </c>
      <c r="P617" s="458">
        <f t="shared" si="28"/>
        <v>4</v>
      </c>
      <c r="Q617" s="96" t="str">
        <f t="shared" si="29"/>
        <v>Gastos_com_Pessoal</v>
      </c>
    </row>
    <row r="618" spans="1:17" ht="25.5" hidden="1" x14ac:dyDescent="0.2">
      <c r="A618" s="450">
        <v>3058</v>
      </c>
      <c r="B618" s="427">
        <v>45043</v>
      </c>
      <c r="C618" s="459">
        <v>45017</v>
      </c>
      <c r="D618" s="461" t="s">
        <v>176</v>
      </c>
      <c r="E618" s="455" t="s">
        <v>262</v>
      </c>
      <c r="F618" s="477">
        <v>814.87</v>
      </c>
      <c r="G618" s="461" t="s">
        <v>4715</v>
      </c>
      <c r="H618" s="461" t="s">
        <v>418</v>
      </c>
      <c r="I618" s="461" t="s">
        <v>4446</v>
      </c>
      <c r="J618" s="426" t="s">
        <v>993</v>
      </c>
      <c r="K618" s="426" t="s">
        <v>1188</v>
      </c>
      <c r="L618" s="426" t="s">
        <v>4137</v>
      </c>
      <c r="M618" s="426">
        <v>973186944</v>
      </c>
      <c r="N618" s="427">
        <v>45043</v>
      </c>
      <c r="O618" s="458">
        <f t="shared" si="27"/>
        <v>4</v>
      </c>
      <c r="P618" s="458">
        <f t="shared" si="28"/>
        <v>4</v>
      </c>
      <c r="Q618" s="96" t="str">
        <f t="shared" si="29"/>
        <v>Gastos_com_Pessoal</v>
      </c>
    </row>
    <row r="619" spans="1:17" ht="25.5" hidden="1" x14ac:dyDescent="0.2">
      <c r="A619" s="450">
        <v>3059</v>
      </c>
      <c r="B619" s="427">
        <v>45043</v>
      </c>
      <c r="C619" s="459">
        <v>45017</v>
      </c>
      <c r="D619" s="461" t="s">
        <v>176</v>
      </c>
      <c r="E619" s="455" t="s">
        <v>280</v>
      </c>
      <c r="F619" s="477">
        <v>2310.4699999999998</v>
      </c>
      <c r="G619" s="461" t="s">
        <v>4716</v>
      </c>
      <c r="H619" s="461" t="s">
        <v>418</v>
      </c>
      <c r="I619" s="457" t="s">
        <v>4446</v>
      </c>
      <c r="J619" s="426" t="s">
        <v>993</v>
      </c>
      <c r="K619" s="425" t="s">
        <v>1188</v>
      </c>
      <c r="L619" s="426" t="s">
        <v>4137</v>
      </c>
      <c r="M619" s="426">
        <v>973186944</v>
      </c>
      <c r="N619" s="427">
        <v>45043</v>
      </c>
      <c r="O619" s="458">
        <f t="shared" si="27"/>
        <v>4</v>
      </c>
      <c r="P619" s="458">
        <f t="shared" si="28"/>
        <v>4</v>
      </c>
      <c r="Q619" s="96" t="str">
        <f t="shared" si="29"/>
        <v>Gastos_com_Pessoal</v>
      </c>
    </row>
    <row r="620" spans="1:17" ht="25.5" hidden="1" x14ac:dyDescent="0.2">
      <c r="A620" s="450">
        <v>3060</v>
      </c>
      <c r="B620" s="427">
        <v>45043</v>
      </c>
      <c r="C620" s="459">
        <v>45017</v>
      </c>
      <c r="D620" s="461" t="s">
        <v>176</v>
      </c>
      <c r="E620" s="455" t="s">
        <v>262</v>
      </c>
      <c r="F620" s="477">
        <v>801.43</v>
      </c>
      <c r="G620" s="461" t="s">
        <v>4717</v>
      </c>
      <c r="H620" s="461" t="s">
        <v>423</v>
      </c>
      <c r="I620" s="461" t="s">
        <v>4718</v>
      </c>
      <c r="J620" s="426" t="s">
        <v>1006</v>
      </c>
      <c r="K620" s="426" t="s">
        <v>1188</v>
      </c>
      <c r="L620" s="426" t="s">
        <v>4137</v>
      </c>
      <c r="M620" s="426">
        <v>973186944</v>
      </c>
      <c r="N620" s="427">
        <v>45043</v>
      </c>
      <c r="O620" s="458">
        <f t="shared" si="27"/>
        <v>4</v>
      </c>
      <c r="P620" s="458">
        <f t="shared" si="28"/>
        <v>4</v>
      </c>
      <c r="Q620" s="96" t="str">
        <f t="shared" si="29"/>
        <v>Gastos_com_Pessoal</v>
      </c>
    </row>
    <row r="621" spans="1:17" ht="25.5" hidden="1" x14ac:dyDescent="0.2">
      <c r="A621" s="450">
        <v>3061</v>
      </c>
      <c r="B621" s="427">
        <v>45043</v>
      </c>
      <c r="C621" s="459">
        <v>45017</v>
      </c>
      <c r="D621" s="461" t="s">
        <v>176</v>
      </c>
      <c r="E621" s="455" t="s">
        <v>280</v>
      </c>
      <c r="F621" s="477">
        <v>2278.14</v>
      </c>
      <c r="G621" s="455" t="s">
        <v>4719</v>
      </c>
      <c r="H621" s="461" t="s">
        <v>423</v>
      </c>
      <c r="I621" s="457" t="s">
        <v>4718</v>
      </c>
      <c r="J621" s="426" t="s">
        <v>1006</v>
      </c>
      <c r="K621" s="425" t="s">
        <v>1188</v>
      </c>
      <c r="L621" s="426" t="s">
        <v>4137</v>
      </c>
      <c r="M621" s="426">
        <v>973186944</v>
      </c>
      <c r="N621" s="427">
        <v>45043</v>
      </c>
      <c r="O621" s="458">
        <f t="shared" si="27"/>
        <v>4</v>
      </c>
      <c r="P621" s="458">
        <f t="shared" si="28"/>
        <v>4</v>
      </c>
      <c r="Q621" s="96" t="str">
        <f t="shared" si="29"/>
        <v>Gastos_com_Pessoal</v>
      </c>
    </row>
    <row r="622" spans="1:17" ht="25.5" hidden="1" x14ac:dyDescent="0.2">
      <c r="A622" s="450">
        <v>3062</v>
      </c>
      <c r="B622" s="427">
        <v>45043</v>
      </c>
      <c r="C622" s="459">
        <v>45017</v>
      </c>
      <c r="D622" s="461" t="s">
        <v>176</v>
      </c>
      <c r="E622" s="455" t="s">
        <v>262</v>
      </c>
      <c r="F622" s="477">
        <v>831.5</v>
      </c>
      <c r="G622" s="461" t="s">
        <v>4720</v>
      </c>
      <c r="H622" s="461" t="s">
        <v>493</v>
      </c>
      <c r="I622" s="461" t="s">
        <v>4721</v>
      </c>
      <c r="J622" s="426" t="s">
        <v>676</v>
      </c>
      <c r="K622" s="426" t="s">
        <v>1188</v>
      </c>
      <c r="L622" s="426" t="s">
        <v>4137</v>
      </c>
      <c r="M622" s="426">
        <v>973186944</v>
      </c>
      <c r="N622" s="427">
        <v>45043</v>
      </c>
      <c r="O622" s="458">
        <f t="shared" si="27"/>
        <v>4</v>
      </c>
      <c r="P622" s="458">
        <f t="shared" si="28"/>
        <v>4</v>
      </c>
      <c r="Q622" s="96" t="str">
        <f t="shared" si="29"/>
        <v>Gastos_com_Pessoal</v>
      </c>
    </row>
    <row r="623" spans="1:17" ht="25.5" hidden="1" x14ac:dyDescent="0.2">
      <c r="A623" s="450">
        <v>3063</v>
      </c>
      <c r="B623" s="427">
        <v>45043</v>
      </c>
      <c r="C623" s="459">
        <v>45017</v>
      </c>
      <c r="D623" s="461" t="s">
        <v>176</v>
      </c>
      <c r="E623" s="455" t="s">
        <v>280</v>
      </c>
      <c r="F623" s="477">
        <v>2350.54</v>
      </c>
      <c r="G623" s="461" t="s">
        <v>4722</v>
      </c>
      <c r="H623" s="461" t="s">
        <v>493</v>
      </c>
      <c r="I623" s="457" t="s">
        <v>4721</v>
      </c>
      <c r="J623" s="426" t="s">
        <v>676</v>
      </c>
      <c r="K623" s="425" t="s">
        <v>1188</v>
      </c>
      <c r="L623" s="426" t="s">
        <v>4137</v>
      </c>
      <c r="M623" s="426">
        <v>973186944</v>
      </c>
      <c r="N623" s="427">
        <v>45043</v>
      </c>
      <c r="O623" s="458">
        <f t="shared" si="27"/>
        <v>4</v>
      </c>
      <c r="P623" s="458">
        <f t="shared" si="28"/>
        <v>4</v>
      </c>
      <c r="Q623" s="96" t="str">
        <f t="shared" si="29"/>
        <v>Gastos_com_Pessoal</v>
      </c>
    </row>
    <row r="624" spans="1:17" ht="25.5" hidden="1" x14ac:dyDescent="0.2">
      <c r="A624" s="450">
        <v>3064</v>
      </c>
      <c r="B624" s="427">
        <v>45043</v>
      </c>
      <c r="C624" s="459">
        <v>45017</v>
      </c>
      <c r="D624" s="461" t="s">
        <v>176</v>
      </c>
      <c r="E624" s="455" t="s">
        <v>262</v>
      </c>
      <c r="F624" s="477">
        <v>1037.3800000000001</v>
      </c>
      <c r="G624" s="461" t="s">
        <v>4723</v>
      </c>
      <c r="H624" s="461" t="s">
        <v>420</v>
      </c>
      <c r="I624" s="461" t="s">
        <v>4724</v>
      </c>
      <c r="J624" s="426" t="s">
        <v>4725</v>
      </c>
      <c r="K624" s="426" t="s">
        <v>1188</v>
      </c>
      <c r="L624" s="426" t="s">
        <v>4137</v>
      </c>
      <c r="M624" s="426">
        <v>973186944</v>
      </c>
      <c r="N624" s="427">
        <v>45043</v>
      </c>
      <c r="O624" s="458">
        <f t="shared" si="27"/>
        <v>4</v>
      </c>
      <c r="P624" s="458">
        <f t="shared" si="28"/>
        <v>4</v>
      </c>
      <c r="Q624" s="96" t="str">
        <f t="shared" si="29"/>
        <v>Gastos_com_Pessoal</v>
      </c>
    </row>
    <row r="625" spans="1:17" ht="25.5" hidden="1" x14ac:dyDescent="0.2">
      <c r="A625" s="450">
        <v>3065</v>
      </c>
      <c r="B625" s="427">
        <v>45043</v>
      </c>
      <c r="C625" s="459">
        <v>45017</v>
      </c>
      <c r="D625" s="461" t="s">
        <v>176</v>
      </c>
      <c r="E625" s="455" t="s">
        <v>280</v>
      </c>
      <c r="F625" s="477">
        <v>2857.3</v>
      </c>
      <c r="G625" s="461" t="s">
        <v>4726</v>
      </c>
      <c r="H625" s="461" t="s">
        <v>420</v>
      </c>
      <c r="I625" s="457" t="s">
        <v>4724</v>
      </c>
      <c r="J625" s="426" t="s">
        <v>4725</v>
      </c>
      <c r="K625" s="425" t="s">
        <v>1188</v>
      </c>
      <c r="L625" s="426" t="s">
        <v>4137</v>
      </c>
      <c r="M625" s="426">
        <v>973186944</v>
      </c>
      <c r="N625" s="427">
        <v>45043</v>
      </c>
      <c r="O625" s="458">
        <f t="shared" si="27"/>
        <v>4</v>
      </c>
      <c r="P625" s="458">
        <f t="shared" si="28"/>
        <v>4</v>
      </c>
      <c r="Q625" s="96" t="str">
        <f t="shared" si="29"/>
        <v>Gastos_com_Pessoal</v>
      </c>
    </row>
    <row r="626" spans="1:17" ht="25.5" hidden="1" x14ac:dyDescent="0.2">
      <c r="A626" s="450">
        <v>3066</v>
      </c>
      <c r="B626" s="427">
        <v>45043</v>
      </c>
      <c r="C626" s="459">
        <v>45017</v>
      </c>
      <c r="D626" s="461" t="s">
        <v>176</v>
      </c>
      <c r="E626" s="455" t="s">
        <v>262</v>
      </c>
      <c r="F626" s="477">
        <v>865.61</v>
      </c>
      <c r="G626" s="461" t="s">
        <v>4578</v>
      </c>
      <c r="H626" s="461" t="s">
        <v>414</v>
      </c>
      <c r="I626" s="461" t="s">
        <v>4727</v>
      </c>
      <c r="J626" s="426" t="s">
        <v>772</v>
      </c>
      <c r="K626" s="426" t="s">
        <v>1188</v>
      </c>
      <c r="L626" s="426" t="s">
        <v>4137</v>
      </c>
      <c r="M626" s="426">
        <v>973186944</v>
      </c>
      <c r="N626" s="427">
        <v>45043</v>
      </c>
      <c r="O626" s="458">
        <f t="shared" si="27"/>
        <v>4</v>
      </c>
      <c r="P626" s="458">
        <f t="shared" si="28"/>
        <v>4</v>
      </c>
      <c r="Q626" s="96" t="str">
        <f t="shared" si="29"/>
        <v>Gastos_com_Pessoal</v>
      </c>
    </row>
    <row r="627" spans="1:17" ht="25.5" hidden="1" x14ac:dyDescent="0.2">
      <c r="A627" s="450">
        <v>3067</v>
      </c>
      <c r="B627" s="427">
        <v>45043</v>
      </c>
      <c r="C627" s="459">
        <v>45017</v>
      </c>
      <c r="D627" s="461" t="s">
        <v>176</v>
      </c>
      <c r="E627" s="455" t="s">
        <v>280</v>
      </c>
      <c r="F627" s="477">
        <v>2460.63</v>
      </c>
      <c r="G627" s="461" t="s">
        <v>4580</v>
      </c>
      <c r="H627" s="461" t="s">
        <v>414</v>
      </c>
      <c r="I627" s="457" t="s">
        <v>4727</v>
      </c>
      <c r="J627" s="426" t="s">
        <v>772</v>
      </c>
      <c r="K627" s="425" t="s">
        <v>1188</v>
      </c>
      <c r="L627" s="426" t="s">
        <v>4137</v>
      </c>
      <c r="M627" s="426">
        <v>973186944</v>
      </c>
      <c r="N627" s="427">
        <v>45043</v>
      </c>
      <c r="O627" s="458">
        <f t="shared" si="27"/>
        <v>4</v>
      </c>
      <c r="P627" s="458">
        <f t="shared" si="28"/>
        <v>4</v>
      </c>
      <c r="Q627" s="96" t="str">
        <f t="shared" si="29"/>
        <v>Gastos_com_Pessoal</v>
      </c>
    </row>
    <row r="628" spans="1:17" ht="25.5" hidden="1" x14ac:dyDescent="0.2">
      <c r="A628" s="450">
        <v>3068</v>
      </c>
      <c r="B628" s="427">
        <v>45043</v>
      </c>
      <c r="C628" s="459">
        <v>45017</v>
      </c>
      <c r="D628" s="461" t="s">
        <v>176</v>
      </c>
      <c r="E628" s="455" t="s">
        <v>262</v>
      </c>
      <c r="F628" s="477">
        <v>798.12</v>
      </c>
      <c r="G628" s="461" t="s">
        <v>4728</v>
      </c>
      <c r="H628" s="461" t="s">
        <v>421</v>
      </c>
      <c r="I628" s="461" t="s">
        <v>4729</v>
      </c>
      <c r="J628" s="426" t="s">
        <v>596</v>
      </c>
      <c r="K628" s="426" t="s">
        <v>1188</v>
      </c>
      <c r="L628" s="426" t="s">
        <v>4137</v>
      </c>
      <c r="M628" s="426">
        <v>973186944</v>
      </c>
      <c r="N628" s="427">
        <v>45043</v>
      </c>
      <c r="O628" s="458">
        <f t="shared" si="27"/>
        <v>4</v>
      </c>
      <c r="P628" s="458">
        <f t="shared" si="28"/>
        <v>4</v>
      </c>
      <c r="Q628" s="96" t="str">
        <f t="shared" si="29"/>
        <v>Gastos_com_Pessoal</v>
      </c>
    </row>
    <row r="629" spans="1:17" ht="25.5" hidden="1" x14ac:dyDescent="0.2">
      <c r="A629" s="450">
        <v>3069</v>
      </c>
      <c r="B629" s="427">
        <v>45043</v>
      </c>
      <c r="C629" s="459">
        <v>45017</v>
      </c>
      <c r="D629" s="461" t="s">
        <v>176</v>
      </c>
      <c r="E629" s="455" t="s">
        <v>280</v>
      </c>
      <c r="F629" s="477">
        <v>2270.2399999999998</v>
      </c>
      <c r="G629" s="461" t="s">
        <v>4730</v>
      </c>
      <c r="H629" s="461" t="s">
        <v>421</v>
      </c>
      <c r="I629" s="457" t="s">
        <v>4729</v>
      </c>
      <c r="J629" s="426" t="s">
        <v>596</v>
      </c>
      <c r="K629" s="425" t="s">
        <v>1188</v>
      </c>
      <c r="L629" s="426" t="s">
        <v>4137</v>
      </c>
      <c r="M629" s="426">
        <v>973186944</v>
      </c>
      <c r="N629" s="427">
        <v>45043</v>
      </c>
      <c r="O629" s="458">
        <f t="shared" si="27"/>
        <v>4</v>
      </c>
      <c r="P629" s="458">
        <f t="shared" si="28"/>
        <v>4</v>
      </c>
      <c r="Q629" s="96" t="str">
        <f t="shared" si="29"/>
        <v>Gastos_com_Pessoal</v>
      </c>
    </row>
    <row r="630" spans="1:17" ht="25.5" hidden="1" x14ac:dyDescent="0.2">
      <c r="A630" s="450">
        <v>3070</v>
      </c>
      <c r="B630" s="427">
        <v>45043</v>
      </c>
      <c r="C630" s="459">
        <v>45017</v>
      </c>
      <c r="D630" s="461" t="s">
        <v>176</v>
      </c>
      <c r="E630" s="455" t="s">
        <v>262</v>
      </c>
      <c r="F630" s="477">
        <v>885.54</v>
      </c>
      <c r="G630" s="461" t="s">
        <v>4578</v>
      </c>
      <c r="H630" s="461" t="s">
        <v>419</v>
      </c>
      <c r="I630" s="461" t="s">
        <v>4731</v>
      </c>
      <c r="J630" s="426" t="s">
        <v>1003</v>
      </c>
      <c r="K630" s="426" t="s">
        <v>1188</v>
      </c>
      <c r="L630" s="426" t="s">
        <v>4137</v>
      </c>
      <c r="M630" s="426">
        <v>973186944</v>
      </c>
      <c r="N630" s="427">
        <v>45043</v>
      </c>
      <c r="O630" s="458">
        <f t="shared" si="27"/>
        <v>4</v>
      </c>
      <c r="P630" s="458">
        <f t="shared" si="28"/>
        <v>4</v>
      </c>
      <c r="Q630" s="96" t="str">
        <f t="shared" si="29"/>
        <v>Gastos_com_Pessoal</v>
      </c>
    </row>
    <row r="631" spans="1:17" ht="25.5" hidden="1" x14ac:dyDescent="0.2">
      <c r="A631" s="450">
        <v>3071</v>
      </c>
      <c r="B631" s="427">
        <v>45043</v>
      </c>
      <c r="C631" s="459">
        <v>45017</v>
      </c>
      <c r="D631" s="461" t="s">
        <v>176</v>
      </c>
      <c r="E631" s="455" t="s">
        <v>280</v>
      </c>
      <c r="F631" s="477">
        <v>2480.04</v>
      </c>
      <c r="G631" s="461" t="s">
        <v>4580</v>
      </c>
      <c r="H631" s="461" t="s">
        <v>419</v>
      </c>
      <c r="I631" s="457" t="s">
        <v>4731</v>
      </c>
      <c r="J631" s="426" t="s">
        <v>1003</v>
      </c>
      <c r="K631" s="425" t="s">
        <v>1188</v>
      </c>
      <c r="L631" s="426" t="s">
        <v>4137</v>
      </c>
      <c r="M631" s="426">
        <v>973186944</v>
      </c>
      <c r="N631" s="427">
        <v>45043</v>
      </c>
      <c r="O631" s="458">
        <f t="shared" si="27"/>
        <v>4</v>
      </c>
      <c r="P631" s="458">
        <f t="shared" si="28"/>
        <v>4</v>
      </c>
      <c r="Q631" s="96" t="str">
        <f t="shared" si="29"/>
        <v>Gastos_com_Pessoal</v>
      </c>
    </row>
    <row r="632" spans="1:17" ht="25.5" hidden="1" x14ac:dyDescent="0.2">
      <c r="A632" s="450">
        <v>3072</v>
      </c>
      <c r="B632" s="427">
        <v>45043</v>
      </c>
      <c r="C632" s="459">
        <v>45017</v>
      </c>
      <c r="D632" s="461" t="s">
        <v>176</v>
      </c>
      <c r="E632" s="455" t="s">
        <v>262</v>
      </c>
      <c r="F632" s="477">
        <v>557.04999999999995</v>
      </c>
      <c r="G632" s="461" t="s">
        <v>4732</v>
      </c>
      <c r="H632" s="461" t="s">
        <v>419</v>
      </c>
      <c r="I632" s="461" t="s">
        <v>4733</v>
      </c>
      <c r="J632" s="426" t="s">
        <v>774</v>
      </c>
      <c r="K632" s="426" t="s">
        <v>1188</v>
      </c>
      <c r="L632" s="426" t="s">
        <v>4137</v>
      </c>
      <c r="M632" s="426">
        <v>973186944</v>
      </c>
      <c r="N632" s="427">
        <v>45043</v>
      </c>
      <c r="O632" s="458">
        <f t="shared" si="27"/>
        <v>4</v>
      </c>
      <c r="P632" s="458">
        <f t="shared" si="28"/>
        <v>4</v>
      </c>
      <c r="Q632" s="96" t="str">
        <f t="shared" si="29"/>
        <v>Gastos_com_Pessoal</v>
      </c>
    </row>
    <row r="633" spans="1:17" ht="25.5" hidden="1" x14ac:dyDescent="0.2">
      <c r="A633" s="450">
        <v>3073</v>
      </c>
      <c r="B633" s="427">
        <v>45043</v>
      </c>
      <c r="C633" s="459">
        <v>45017</v>
      </c>
      <c r="D633" s="461" t="s">
        <v>176</v>
      </c>
      <c r="E633" s="455" t="s">
        <v>280</v>
      </c>
      <c r="F633" s="477">
        <v>1671.28</v>
      </c>
      <c r="G633" s="461" t="s">
        <v>4734</v>
      </c>
      <c r="H633" s="461" t="s">
        <v>419</v>
      </c>
      <c r="I633" s="457" t="s">
        <v>4733</v>
      </c>
      <c r="J633" s="426" t="s">
        <v>774</v>
      </c>
      <c r="K633" s="425" t="s">
        <v>1188</v>
      </c>
      <c r="L633" s="426" t="s">
        <v>4137</v>
      </c>
      <c r="M633" s="426">
        <v>973186944</v>
      </c>
      <c r="N633" s="427">
        <v>45043</v>
      </c>
      <c r="O633" s="458">
        <f t="shared" si="27"/>
        <v>4</v>
      </c>
      <c r="P633" s="458">
        <f t="shared" si="28"/>
        <v>4</v>
      </c>
      <c r="Q633" s="96" t="str">
        <f t="shared" si="29"/>
        <v>Gastos_com_Pessoal</v>
      </c>
    </row>
    <row r="634" spans="1:17" ht="24" hidden="1" x14ac:dyDescent="0.2">
      <c r="A634" s="450">
        <v>3074</v>
      </c>
      <c r="B634" s="427">
        <v>45043</v>
      </c>
      <c r="C634" s="459">
        <v>45017</v>
      </c>
      <c r="D634" s="461" t="s">
        <v>264</v>
      </c>
      <c r="E634" s="455" t="s">
        <v>293</v>
      </c>
      <c r="F634" s="477">
        <v>60</v>
      </c>
      <c r="G634" s="461" t="s">
        <v>4584</v>
      </c>
      <c r="H634" s="461" t="s">
        <v>418</v>
      </c>
      <c r="I634" s="461" t="s">
        <v>4527</v>
      </c>
      <c r="J634" s="426" t="s">
        <v>465</v>
      </c>
      <c r="K634" s="426" t="s">
        <v>1188</v>
      </c>
      <c r="L634" s="426" t="s">
        <v>4137</v>
      </c>
      <c r="M634" s="426">
        <v>973186944</v>
      </c>
      <c r="N634" s="427">
        <v>45043</v>
      </c>
      <c r="O634" s="458">
        <f t="shared" si="27"/>
        <v>4</v>
      </c>
      <c r="P634" s="458">
        <f t="shared" si="28"/>
        <v>4</v>
      </c>
      <c r="Q634" s="96" t="str">
        <f t="shared" si="29"/>
        <v>Gastos_Gerais</v>
      </c>
    </row>
    <row r="635" spans="1:17" ht="24" hidden="1" x14ac:dyDescent="0.2">
      <c r="A635" s="450">
        <v>3075</v>
      </c>
      <c r="B635" s="427">
        <v>45043</v>
      </c>
      <c r="C635" s="459">
        <v>45017</v>
      </c>
      <c r="D635" s="461" t="s">
        <v>264</v>
      </c>
      <c r="E635" s="455" t="s">
        <v>293</v>
      </c>
      <c r="F635" s="477">
        <v>60</v>
      </c>
      <c r="G635" s="461" t="s">
        <v>4639</v>
      </c>
      <c r="H635" s="461" t="s">
        <v>418</v>
      </c>
      <c r="I635" s="461" t="s">
        <v>4446</v>
      </c>
      <c r="J635" s="426" t="s">
        <v>993</v>
      </c>
      <c r="K635" s="426" t="s">
        <v>1188</v>
      </c>
      <c r="L635" s="426" t="s">
        <v>4137</v>
      </c>
      <c r="M635" s="426">
        <v>973186944</v>
      </c>
      <c r="N635" s="427">
        <v>45043</v>
      </c>
      <c r="O635" s="458">
        <f t="shared" si="27"/>
        <v>4</v>
      </c>
      <c r="P635" s="458">
        <f t="shared" si="28"/>
        <v>4</v>
      </c>
      <c r="Q635" s="96" t="str">
        <f t="shared" si="29"/>
        <v>Gastos_Gerais</v>
      </c>
    </row>
    <row r="636" spans="1:17" ht="24" hidden="1" x14ac:dyDescent="0.2">
      <c r="A636" s="450">
        <v>3076</v>
      </c>
      <c r="B636" s="427">
        <v>45043</v>
      </c>
      <c r="C636" s="459">
        <v>45017</v>
      </c>
      <c r="D636" s="461" t="s">
        <v>264</v>
      </c>
      <c r="E636" s="455" t="s">
        <v>293</v>
      </c>
      <c r="F636" s="477">
        <v>120</v>
      </c>
      <c r="G636" s="461" t="s">
        <v>4735</v>
      </c>
      <c r="H636" s="461" t="s">
        <v>416</v>
      </c>
      <c r="I636" s="461" t="s">
        <v>3046</v>
      </c>
      <c r="J636" s="426" t="s">
        <v>1295</v>
      </c>
      <c r="K636" s="426" t="s">
        <v>1188</v>
      </c>
      <c r="L636" s="426" t="s">
        <v>4137</v>
      </c>
      <c r="M636" s="426">
        <v>973186944</v>
      </c>
      <c r="N636" s="427">
        <v>45043</v>
      </c>
      <c r="O636" s="458">
        <f t="shared" si="27"/>
        <v>4</v>
      </c>
      <c r="P636" s="458">
        <f t="shared" si="28"/>
        <v>4</v>
      </c>
      <c r="Q636" s="96" t="str">
        <f t="shared" si="29"/>
        <v>Gastos_Gerais</v>
      </c>
    </row>
    <row r="637" spans="1:17" ht="24" hidden="1" x14ac:dyDescent="0.2">
      <c r="A637" s="450">
        <v>3077</v>
      </c>
      <c r="B637" s="427">
        <v>45043</v>
      </c>
      <c r="C637" s="459">
        <v>45017</v>
      </c>
      <c r="D637" s="461" t="s">
        <v>264</v>
      </c>
      <c r="E637" s="455" t="s">
        <v>293</v>
      </c>
      <c r="F637" s="477">
        <v>60</v>
      </c>
      <c r="G637" s="461" t="s">
        <v>4736</v>
      </c>
      <c r="H637" s="461" t="s">
        <v>418</v>
      </c>
      <c r="I637" s="461" t="s">
        <v>4737</v>
      </c>
      <c r="J637" s="426" t="s">
        <v>1112</v>
      </c>
      <c r="K637" s="426" t="s">
        <v>1188</v>
      </c>
      <c r="L637" s="426" t="s">
        <v>4137</v>
      </c>
      <c r="M637" s="426">
        <v>973186944</v>
      </c>
      <c r="N637" s="427">
        <v>45043</v>
      </c>
      <c r="O637" s="458">
        <f t="shared" si="27"/>
        <v>4</v>
      </c>
      <c r="P637" s="458">
        <f t="shared" si="28"/>
        <v>4</v>
      </c>
      <c r="Q637" s="96" t="str">
        <f t="shared" si="29"/>
        <v>Gastos_Gerais</v>
      </c>
    </row>
    <row r="638" spans="1:17" ht="24" hidden="1" x14ac:dyDescent="0.2">
      <c r="A638" s="450">
        <v>3078</v>
      </c>
      <c r="B638" s="427">
        <v>45044</v>
      </c>
      <c r="C638" s="459">
        <v>44986</v>
      </c>
      <c r="D638" s="461" t="s">
        <v>264</v>
      </c>
      <c r="E638" s="455" t="s">
        <v>82</v>
      </c>
      <c r="F638" s="477">
        <v>22306.75</v>
      </c>
      <c r="G638" s="455" t="s">
        <v>1154</v>
      </c>
      <c r="H638" s="461" t="s">
        <v>414</v>
      </c>
      <c r="I638" s="461" t="s">
        <v>1682</v>
      </c>
      <c r="J638" s="425" t="s">
        <v>1156</v>
      </c>
      <c r="K638" s="426" t="s">
        <v>1157</v>
      </c>
      <c r="L638" s="426" t="s">
        <v>1158</v>
      </c>
      <c r="M638" s="426" t="s">
        <v>4738</v>
      </c>
      <c r="N638" s="427">
        <v>45044</v>
      </c>
      <c r="O638" s="458">
        <f t="shared" si="27"/>
        <v>4</v>
      </c>
      <c r="P638" s="458">
        <f t="shared" si="28"/>
        <v>3</v>
      </c>
      <c r="Q638" s="96" t="str">
        <f t="shared" si="29"/>
        <v>Gastos_Gerais</v>
      </c>
    </row>
    <row r="639" spans="1:17" ht="24" hidden="1" x14ac:dyDescent="0.2">
      <c r="A639" s="450">
        <v>3079</v>
      </c>
      <c r="B639" s="427">
        <v>45044</v>
      </c>
      <c r="C639" s="459">
        <v>44986</v>
      </c>
      <c r="D639" s="461" t="s">
        <v>264</v>
      </c>
      <c r="E639" s="455" t="s">
        <v>82</v>
      </c>
      <c r="F639" s="477">
        <v>1815.96</v>
      </c>
      <c r="G639" s="455" t="s">
        <v>1154</v>
      </c>
      <c r="H639" s="461" t="s">
        <v>493</v>
      </c>
      <c r="I639" s="461" t="s">
        <v>1682</v>
      </c>
      <c r="J639" s="425" t="s">
        <v>1156</v>
      </c>
      <c r="K639" s="426" t="s">
        <v>1157</v>
      </c>
      <c r="L639" s="426" t="s">
        <v>1158</v>
      </c>
      <c r="M639" s="426" t="s">
        <v>4739</v>
      </c>
      <c r="N639" s="427">
        <v>45044</v>
      </c>
      <c r="O639" s="458">
        <f t="shared" si="27"/>
        <v>4</v>
      </c>
      <c r="P639" s="458">
        <f t="shared" si="28"/>
        <v>3</v>
      </c>
      <c r="Q639" s="96" t="str">
        <f t="shared" si="29"/>
        <v>Gastos_Gerais</v>
      </c>
    </row>
    <row r="640" spans="1:17" ht="36" hidden="1" x14ac:dyDescent="0.2">
      <c r="A640" s="450">
        <v>3080</v>
      </c>
      <c r="B640" s="427">
        <v>45044</v>
      </c>
      <c r="C640" s="459">
        <v>45017</v>
      </c>
      <c r="D640" s="461" t="s">
        <v>264</v>
      </c>
      <c r="E640" s="455" t="s">
        <v>394</v>
      </c>
      <c r="F640" s="477">
        <v>1278.9000000000001</v>
      </c>
      <c r="G640" s="461" t="s">
        <v>4740</v>
      </c>
      <c r="H640" s="461" t="s">
        <v>420</v>
      </c>
      <c r="I640" s="461" t="s">
        <v>4522</v>
      </c>
      <c r="J640" s="426" t="s">
        <v>2553</v>
      </c>
      <c r="K640" s="426" t="s">
        <v>1157</v>
      </c>
      <c r="L640" s="426" t="s">
        <v>32</v>
      </c>
      <c r="M640" s="426">
        <v>202380</v>
      </c>
      <c r="N640" s="427">
        <v>45041</v>
      </c>
      <c r="O640" s="458">
        <f t="shared" si="27"/>
        <v>4</v>
      </c>
      <c r="P640" s="458">
        <f t="shared" si="28"/>
        <v>4</v>
      </c>
      <c r="Q640" s="96" t="str">
        <f t="shared" si="29"/>
        <v>Gastos_Gerais</v>
      </c>
    </row>
    <row r="641" spans="1:17" ht="36" hidden="1" x14ac:dyDescent="0.2">
      <c r="A641" s="450">
        <v>3081</v>
      </c>
      <c r="B641" s="427">
        <v>45044</v>
      </c>
      <c r="C641" s="459">
        <v>44986</v>
      </c>
      <c r="D641" s="461" t="s">
        <v>264</v>
      </c>
      <c r="E641" s="455" t="s">
        <v>388</v>
      </c>
      <c r="F641" s="477">
        <v>42589.47</v>
      </c>
      <c r="G641" s="461" t="s">
        <v>4741</v>
      </c>
      <c r="H641" s="461" t="s">
        <v>421</v>
      </c>
      <c r="I641" s="461" t="s">
        <v>4498</v>
      </c>
      <c r="J641" s="426" t="s">
        <v>1417</v>
      </c>
      <c r="K641" s="426" t="s">
        <v>1157</v>
      </c>
      <c r="L641" s="426" t="s">
        <v>32</v>
      </c>
      <c r="M641" s="426">
        <v>202325</v>
      </c>
      <c r="N641" s="427">
        <v>45041</v>
      </c>
      <c r="O641" s="458">
        <f t="shared" si="27"/>
        <v>4</v>
      </c>
      <c r="P641" s="458">
        <f t="shared" si="28"/>
        <v>3</v>
      </c>
      <c r="Q641" s="96" t="str">
        <f t="shared" si="29"/>
        <v>Gastos_Gerais</v>
      </c>
    </row>
    <row r="642" spans="1:17" ht="24" hidden="1" x14ac:dyDescent="0.2">
      <c r="A642" s="450">
        <v>3082</v>
      </c>
      <c r="B642" s="427">
        <v>45044</v>
      </c>
      <c r="C642" s="459">
        <v>45017</v>
      </c>
      <c r="D642" s="461" t="s">
        <v>264</v>
      </c>
      <c r="E642" s="455" t="s">
        <v>96</v>
      </c>
      <c r="F642" s="477">
        <v>546.5</v>
      </c>
      <c r="G642" s="455" t="s">
        <v>4787</v>
      </c>
      <c r="H642" s="461" t="s">
        <v>302</v>
      </c>
      <c r="I642" s="461" t="s">
        <v>4120</v>
      </c>
      <c r="J642" s="426" t="s">
        <v>3643</v>
      </c>
      <c r="K642" s="426" t="s">
        <v>1157</v>
      </c>
      <c r="L642" s="426" t="s">
        <v>32</v>
      </c>
      <c r="M642" s="426">
        <v>38434417</v>
      </c>
      <c r="N642" s="427">
        <v>45044</v>
      </c>
      <c r="O642" s="458">
        <f t="shared" si="27"/>
        <v>4</v>
      </c>
      <c r="P642" s="458">
        <f t="shared" si="28"/>
        <v>4</v>
      </c>
      <c r="Q642" s="96" t="str">
        <f t="shared" si="29"/>
        <v>Gastos_Gerais</v>
      </c>
    </row>
    <row r="643" spans="1:17" ht="24" hidden="1" x14ac:dyDescent="0.2">
      <c r="A643" s="450">
        <v>3083</v>
      </c>
      <c r="B643" s="427">
        <v>45044</v>
      </c>
      <c r="C643" s="459">
        <v>45017</v>
      </c>
      <c r="D643" s="461" t="s">
        <v>264</v>
      </c>
      <c r="E643" s="455" t="s">
        <v>82</v>
      </c>
      <c r="F643" s="477">
        <v>15151.56</v>
      </c>
      <c r="G643" s="455" t="s">
        <v>1154</v>
      </c>
      <c r="H643" s="461" t="s">
        <v>419</v>
      </c>
      <c r="I643" s="461" t="s">
        <v>1682</v>
      </c>
      <c r="J643" s="425" t="s">
        <v>1156</v>
      </c>
      <c r="K643" s="426" t="s">
        <v>1157</v>
      </c>
      <c r="L643" s="426" t="s">
        <v>1158</v>
      </c>
      <c r="M643" s="426" t="s">
        <v>4742</v>
      </c>
      <c r="N643" s="427">
        <v>45044</v>
      </c>
      <c r="O643" s="458">
        <f t="shared" si="27"/>
        <v>4</v>
      </c>
      <c r="P643" s="458">
        <f t="shared" si="28"/>
        <v>4</v>
      </c>
      <c r="Q643" s="96" t="str">
        <f t="shared" si="29"/>
        <v>Gastos_Gerais</v>
      </c>
    </row>
    <row r="644" spans="1:17" ht="36" hidden="1" x14ac:dyDescent="0.2">
      <c r="A644" s="450">
        <v>3084</v>
      </c>
      <c r="B644" s="427">
        <v>45044</v>
      </c>
      <c r="C644" s="459">
        <v>45017</v>
      </c>
      <c r="D644" s="461" t="s">
        <v>264</v>
      </c>
      <c r="E644" s="455" t="s">
        <v>290</v>
      </c>
      <c r="F644" s="477">
        <v>514</v>
      </c>
      <c r="G644" s="461" t="s">
        <v>4743</v>
      </c>
      <c r="H644" s="461" t="s">
        <v>416</v>
      </c>
      <c r="I644" s="461" t="s">
        <v>4744</v>
      </c>
      <c r="J644" s="426" t="s">
        <v>4745</v>
      </c>
      <c r="K644" s="426" t="s">
        <v>1157</v>
      </c>
      <c r="L644" s="426" t="s">
        <v>32</v>
      </c>
      <c r="M644" s="426">
        <v>79065</v>
      </c>
      <c r="N644" s="427">
        <v>45035</v>
      </c>
      <c r="O644" s="458">
        <f t="shared" si="27"/>
        <v>4</v>
      </c>
      <c r="P644" s="458">
        <f t="shared" si="28"/>
        <v>4</v>
      </c>
      <c r="Q644" s="96" t="str">
        <f t="shared" si="29"/>
        <v>Gastos_Gerais</v>
      </c>
    </row>
    <row r="645" spans="1:17" ht="36" hidden="1" x14ac:dyDescent="0.2">
      <c r="A645" s="450">
        <v>3085</v>
      </c>
      <c r="B645" s="427">
        <v>45044</v>
      </c>
      <c r="C645" s="459">
        <v>45017</v>
      </c>
      <c r="D645" s="461" t="s">
        <v>264</v>
      </c>
      <c r="E645" s="455" t="s">
        <v>293</v>
      </c>
      <c r="F645" s="477">
        <v>1280</v>
      </c>
      <c r="G645" s="461" t="s">
        <v>4746</v>
      </c>
      <c r="H645" s="461" t="s">
        <v>414</v>
      </c>
      <c r="I645" s="461" t="s">
        <v>4747</v>
      </c>
      <c r="J645" s="426" t="s">
        <v>4748</v>
      </c>
      <c r="K645" s="426" t="s">
        <v>1157</v>
      </c>
      <c r="L645" s="426" t="s">
        <v>32</v>
      </c>
      <c r="M645" s="426">
        <v>1009235</v>
      </c>
      <c r="N645" s="427">
        <v>45044</v>
      </c>
      <c r="O645" s="458">
        <f t="shared" ref="O645:O708" si="30">IF(B645=0,0,IF(YEAR(B645)=$P$1,MONTH(B645)-$O$1+1,(YEAR(B645)-$P$1)*12-$O$1+1+MONTH(B645)))</f>
        <v>4</v>
      </c>
      <c r="P645" s="458">
        <f t="shared" ref="P645:P708" si="31">IF(C645=0,0,IF(YEAR(C645)=$P$1,MONTH(C645)-$O$1+1,(YEAR(C645)-$P$1)*12-$O$1+1+MONTH(C645)))</f>
        <v>4</v>
      </c>
      <c r="Q645" s="96" t="str">
        <f t="shared" ref="Q645:Q708" si="32">SUBSTITUTE(D645," ","_")</f>
        <v>Gastos_Gerais</v>
      </c>
    </row>
    <row r="646" spans="1:17" ht="36" hidden="1" x14ac:dyDescent="0.2">
      <c r="A646" s="450">
        <v>3086</v>
      </c>
      <c r="B646" s="427">
        <v>45044</v>
      </c>
      <c r="C646" s="459">
        <v>45017</v>
      </c>
      <c r="D646" s="461" t="s">
        <v>264</v>
      </c>
      <c r="E646" s="455" t="s">
        <v>320</v>
      </c>
      <c r="F646" s="477">
        <v>690</v>
      </c>
      <c r="G646" s="461" t="s">
        <v>4749</v>
      </c>
      <c r="H646" s="461" t="s">
        <v>420</v>
      </c>
      <c r="I646" s="461" t="s">
        <v>4750</v>
      </c>
      <c r="J646" s="426" t="s">
        <v>4751</v>
      </c>
      <c r="K646" s="426" t="s">
        <v>1157</v>
      </c>
      <c r="L646" s="426" t="s">
        <v>32</v>
      </c>
      <c r="M646" s="426">
        <v>797</v>
      </c>
      <c r="N646" s="427">
        <v>45040</v>
      </c>
      <c r="O646" s="458">
        <f t="shared" si="30"/>
        <v>4</v>
      </c>
      <c r="P646" s="458">
        <f t="shared" si="31"/>
        <v>4</v>
      </c>
      <c r="Q646" s="96" t="str">
        <f t="shared" si="32"/>
        <v>Gastos_Gerais</v>
      </c>
    </row>
    <row r="647" spans="1:17" ht="24" hidden="1" x14ac:dyDescent="0.2">
      <c r="A647" s="450">
        <v>3087</v>
      </c>
      <c r="B647" s="427">
        <v>45044</v>
      </c>
      <c r="C647" s="459">
        <v>45017</v>
      </c>
      <c r="D647" s="461" t="s">
        <v>264</v>
      </c>
      <c r="E647" s="455" t="s">
        <v>408</v>
      </c>
      <c r="F647" s="477">
        <v>172.8</v>
      </c>
      <c r="G647" s="461" t="s">
        <v>4752</v>
      </c>
      <c r="H647" s="461" t="s">
        <v>1133</v>
      </c>
      <c r="I647" s="461" t="s">
        <v>4753</v>
      </c>
      <c r="J647" s="426" t="s">
        <v>1182</v>
      </c>
      <c r="K647" s="426" t="s">
        <v>1157</v>
      </c>
      <c r="L647" s="426" t="s">
        <v>32</v>
      </c>
      <c r="M647" s="426">
        <v>117438</v>
      </c>
      <c r="N647" s="427">
        <v>45040</v>
      </c>
      <c r="O647" s="458">
        <f t="shared" si="30"/>
        <v>4</v>
      </c>
      <c r="P647" s="458">
        <f t="shared" si="31"/>
        <v>4</v>
      </c>
      <c r="Q647" s="96" t="str">
        <f t="shared" si="32"/>
        <v>Gastos_Gerais</v>
      </c>
    </row>
    <row r="648" spans="1:17" ht="48" hidden="1" x14ac:dyDescent="0.2">
      <c r="A648" s="450">
        <v>3088</v>
      </c>
      <c r="B648" s="427">
        <v>45044</v>
      </c>
      <c r="C648" s="459">
        <v>45017</v>
      </c>
      <c r="D648" s="461" t="s">
        <v>264</v>
      </c>
      <c r="E648" s="455" t="s">
        <v>293</v>
      </c>
      <c r="F648" s="477">
        <v>360</v>
      </c>
      <c r="G648" s="461" t="s">
        <v>4301</v>
      </c>
      <c r="H648" s="461" t="s">
        <v>302</v>
      </c>
      <c r="I648" s="461" t="s">
        <v>2319</v>
      </c>
      <c r="J648" s="426" t="s">
        <v>429</v>
      </c>
      <c r="K648" s="426" t="s">
        <v>1188</v>
      </c>
      <c r="L648" s="426" t="s">
        <v>4137</v>
      </c>
      <c r="M648" s="426">
        <v>373358662</v>
      </c>
      <c r="N648" s="427">
        <v>45044</v>
      </c>
      <c r="O648" s="458">
        <f t="shared" si="30"/>
        <v>4</v>
      </c>
      <c r="P648" s="458">
        <f t="shared" si="31"/>
        <v>4</v>
      </c>
      <c r="Q648" s="96" t="str">
        <f t="shared" si="32"/>
        <v>Gastos_Gerais</v>
      </c>
    </row>
    <row r="649" spans="1:17" ht="24" hidden="1" x14ac:dyDescent="0.2">
      <c r="A649" s="450">
        <v>3089</v>
      </c>
      <c r="B649" s="463">
        <v>45044</v>
      </c>
      <c r="C649" s="464">
        <v>45017</v>
      </c>
      <c r="D649" s="455" t="s">
        <v>264</v>
      </c>
      <c r="E649" s="455" t="s">
        <v>293</v>
      </c>
      <c r="F649" s="460">
        <v>360</v>
      </c>
      <c r="G649" s="455" t="s">
        <v>4754</v>
      </c>
      <c r="H649" s="461" t="s">
        <v>302</v>
      </c>
      <c r="I649" s="461" t="s">
        <v>2314</v>
      </c>
      <c r="J649" s="426" t="s">
        <v>456</v>
      </c>
      <c r="K649" s="469" t="s">
        <v>1188</v>
      </c>
      <c r="L649" s="426" t="s">
        <v>4137</v>
      </c>
      <c r="M649" s="480">
        <v>373358662</v>
      </c>
      <c r="N649" s="427">
        <v>45044</v>
      </c>
      <c r="O649" s="458">
        <f t="shared" si="30"/>
        <v>4</v>
      </c>
      <c r="P649" s="458">
        <f t="shared" si="31"/>
        <v>4</v>
      </c>
      <c r="Q649" s="96" t="str">
        <f t="shared" si="32"/>
        <v>Gastos_Gerais</v>
      </c>
    </row>
    <row r="650" spans="1:17" ht="24" hidden="1" x14ac:dyDescent="0.2">
      <c r="A650" s="450">
        <v>3090</v>
      </c>
      <c r="B650" s="463">
        <v>45044</v>
      </c>
      <c r="C650" s="464">
        <v>45017</v>
      </c>
      <c r="D650" s="455" t="s">
        <v>264</v>
      </c>
      <c r="E650" s="455" t="s">
        <v>293</v>
      </c>
      <c r="F650" s="460">
        <v>60</v>
      </c>
      <c r="G650" s="455" t="s">
        <v>4755</v>
      </c>
      <c r="H650" s="461" t="s">
        <v>422</v>
      </c>
      <c r="I650" s="461" t="s">
        <v>2613</v>
      </c>
      <c r="J650" s="425" t="s">
        <v>959</v>
      </c>
      <c r="K650" s="425" t="s">
        <v>1188</v>
      </c>
      <c r="L650" s="426" t="s">
        <v>4137</v>
      </c>
      <c r="M650" s="480">
        <v>373358662</v>
      </c>
      <c r="N650" s="427">
        <v>45044</v>
      </c>
      <c r="O650" s="458">
        <f t="shared" si="30"/>
        <v>4</v>
      </c>
      <c r="P650" s="458">
        <f t="shared" si="31"/>
        <v>4</v>
      </c>
      <c r="Q650" s="96" t="str">
        <f t="shared" si="32"/>
        <v>Gastos_Gerais</v>
      </c>
    </row>
    <row r="651" spans="1:17" ht="48" hidden="1" x14ac:dyDescent="0.2">
      <c r="A651" s="450">
        <v>3091</v>
      </c>
      <c r="B651" s="463">
        <v>45044</v>
      </c>
      <c r="C651" s="464">
        <v>45017</v>
      </c>
      <c r="D651" s="455" t="s">
        <v>264</v>
      </c>
      <c r="E651" s="455" t="s">
        <v>293</v>
      </c>
      <c r="F651" s="460">
        <v>360</v>
      </c>
      <c r="G651" s="455" t="s">
        <v>4298</v>
      </c>
      <c r="H651" s="461" t="s">
        <v>302</v>
      </c>
      <c r="I651" s="461" t="s">
        <v>4756</v>
      </c>
      <c r="J651" s="425" t="s">
        <v>549</v>
      </c>
      <c r="K651" s="425" t="s">
        <v>1188</v>
      </c>
      <c r="L651" s="426" t="s">
        <v>4137</v>
      </c>
      <c r="M651" s="480">
        <v>373358662</v>
      </c>
      <c r="N651" s="427">
        <v>45044</v>
      </c>
      <c r="O651" s="458">
        <f t="shared" si="30"/>
        <v>4</v>
      </c>
      <c r="P651" s="458">
        <f t="shared" si="31"/>
        <v>4</v>
      </c>
      <c r="Q651" s="96" t="str">
        <f t="shared" si="32"/>
        <v>Gastos_Gerais</v>
      </c>
    </row>
    <row r="652" spans="1:17" ht="24" hidden="1" x14ac:dyDescent="0.2">
      <c r="A652" s="450">
        <v>3092</v>
      </c>
      <c r="B652" s="463">
        <v>45044</v>
      </c>
      <c r="C652" s="464">
        <v>45017</v>
      </c>
      <c r="D652" s="455" t="s">
        <v>264</v>
      </c>
      <c r="E652" s="455" t="s">
        <v>293</v>
      </c>
      <c r="F652" s="460">
        <v>60</v>
      </c>
      <c r="G652" s="455" t="s">
        <v>4757</v>
      </c>
      <c r="H652" s="461" t="s">
        <v>422</v>
      </c>
      <c r="I652" s="461" t="s">
        <v>4758</v>
      </c>
      <c r="J652" s="425" t="s">
        <v>1089</v>
      </c>
      <c r="K652" s="425" t="s">
        <v>1188</v>
      </c>
      <c r="L652" s="426" t="s">
        <v>4137</v>
      </c>
      <c r="M652" s="480">
        <v>373358662</v>
      </c>
      <c r="N652" s="427">
        <v>45044</v>
      </c>
      <c r="O652" s="458">
        <f t="shared" si="30"/>
        <v>4</v>
      </c>
      <c r="P652" s="458">
        <f t="shared" si="31"/>
        <v>4</v>
      </c>
      <c r="Q652" s="96" t="str">
        <f t="shared" si="32"/>
        <v>Gastos_Gerais</v>
      </c>
    </row>
    <row r="653" spans="1:17" ht="24" hidden="1" x14ac:dyDescent="0.2">
      <c r="A653" s="450">
        <v>3093</v>
      </c>
      <c r="B653" s="463">
        <v>45044</v>
      </c>
      <c r="C653" s="464">
        <v>45017</v>
      </c>
      <c r="D653" s="455" t="s">
        <v>264</v>
      </c>
      <c r="E653" s="455" t="s">
        <v>293</v>
      </c>
      <c r="F653" s="460">
        <v>60</v>
      </c>
      <c r="G653" s="455" t="s">
        <v>4759</v>
      </c>
      <c r="H653" s="461" t="s">
        <v>422</v>
      </c>
      <c r="I653" s="461" t="s">
        <v>1860</v>
      </c>
      <c r="J653" s="425" t="s">
        <v>891</v>
      </c>
      <c r="K653" s="425" t="s">
        <v>1188</v>
      </c>
      <c r="L653" s="426" t="s">
        <v>4137</v>
      </c>
      <c r="M653" s="480">
        <v>373358662</v>
      </c>
      <c r="N653" s="427">
        <v>45044</v>
      </c>
      <c r="O653" s="458">
        <f t="shared" si="30"/>
        <v>4</v>
      </c>
      <c r="P653" s="458">
        <f t="shared" si="31"/>
        <v>4</v>
      </c>
      <c r="Q653" s="96" t="str">
        <f t="shared" si="32"/>
        <v>Gastos_Gerais</v>
      </c>
    </row>
    <row r="654" spans="1:17" ht="24" hidden="1" x14ac:dyDescent="0.2">
      <c r="A654" s="450">
        <v>3094</v>
      </c>
      <c r="B654" s="463">
        <v>45044</v>
      </c>
      <c r="C654" s="464">
        <v>45017</v>
      </c>
      <c r="D654" s="455" t="s">
        <v>264</v>
      </c>
      <c r="E654" s="455" t="s">
        <v>293</v>
      </c>
      <c r="F654" s="460">
        <v>120</v>
      </c>
      <c r="G654" s="455" t="s">
        <v>4771</v>
      </c>
      <c r="H654" s="461" t="s">
        <v>420</v>
      </c>
      <c r="I654" s="461" t="s">
        <v>4772</v>
      </c>
      <c r="J654" s="426" t="s">
        <v>4100</v>
      </c>
      <c r="K654" s="426" t="s">
        <v>1188</v>
      </c>
      <c r="L654" s="426" t="s">
        <v>4137</v>
      </c>
      <c r="M654" s="480">
        <v>373358662</v>
      </c>
      <c r="N654" s="427">
        <v>45044</v>
      </c>
      <c r="O654" s="458">
        <f t="shared" si="30"/>
        <v>4</v>
      </c>
      <c r="P654" s="458">
        <f t="shared" si="31"/>
        <v>4</v>
      </c>
      <c r="Q654" s="96" t="str">
        <f t="shared" si="32"/>
        <v>Gastos_Gerais</v>
      </c>
    </row>
    <row r="655" spans="1:17" ht="24" hidden="1" x14ac:dyDescent="0.2">
      <c r="A655" s="450">
        <v>3095</v>
      </c>
      <c r="B655" s="463">
        <v>45044</v>
      </c>
      <c r="C655" s="464">
        <v>45017</v>
      </c>
      <c r="D655" s="455" t="s">
        <v>264</v>
      </c>
      <c r="E655" s="455" t="s">
        <v>293</v>
      </c>
      <c r="F655" s="460">
        <v>120</v>
      </c>
      <c r="G655" s="455" t="s">
        <v>4760</v>
      </c>
      <c r="H655" s="461" t="s">
        <v>420</v>
      </c>
      <c r="I655" s="461" t="s">
        <v>4136</v>
      </c>
      <c r="J655" s="425" t="s">
        <v>1586</v>
      </c>
      <c r="K655" s="425" t="s">
        <v>1188</v>
      </c>
      <c r="L655" s="426" t="s">
        <v>4137</v>
      </c>
      <c r="M655" s="480">
        <v>373358662</v>
      </c>
      <c r="N655" s="427">
        <v>45044</v>
      </c>
      <c r="O655" s="458">
        <f t="shared" si="30"/>
        <v>4</v>
      </c>
      <c r="P655" s="458">
        <f t="shared" si="31"/>
        <v>4</v>
      </c>
      <c r="Q655" s="96" t="str">
        <f t="shared" si="32"/>
        <v>Gastos_Gerais</v>
      </c>
    </row>
    <row r="656" spans="1:17" ht="24" hidden="1" x14ac:dyDescent="0.2">
      <c r="A656" s="450">
        <v>3096</v>
      </c>
      <c r="B656" s="463">
        <v>45044</v>
      </c>
      <c r="C656" s="464">
        <v>45017</v>
      </c>
      <c r="D656" s="455" t="s">
        <v>264</v>
      </c>
      <c r="E656" s="455" t="s">
        <v>293</v>
      </c>
      <c r="F656" s="460">
        <v>60</v>
      </c>
      <c r="G656" s="455" t="s">
        <v>4761</v>
      </c>
      <c r="H656" s="461" t="s">
        <v>422</v>
      </c>
      <c r="I656" s="461" t="s">
        <v>4139</v>
      </c>
      <c r="J656" s="426" t="s">
        <v>1034</v>
      </c>
      <c r="K656" s="425" t="s">
        <v>1188</v>
      </c>
      <c r="L656" s="426" t="s">
        <v>4137</v>
      </c>
      <c r="M656" s="480">
        <v>373358662</v>
      </c>
      <c r="N656" s="427">
        <v>45044</v>
      </c>
      <c r="O656" s="458">
        <f t="shared" si="30"/>
        <v>4</v>
      </c>
      <c r="P656" s="458">
        <f t="shared" si="31"/>
        <v>4</v>
      </c>
      <c r="Q656" s="96" t="str">
        <f t="shared" si="32"/>
        <v>Gastos_Gerais</v>
      </c>
    </row>
    <row r="657" spans="1:17" ht="48" hidden="1" x14ac:dyDescent="0.2">
      <c r="A657" s="450">
        <v>3097</v>
      </c>
      <c r="B657" s="463">
        <v>45044</v>
      </c>
      <c r="C657" s="464">
        <v>45017</v>
      </c>
      <c r="D657" s="455" t="s">
        <v>264</v>
      </c>
      <c r="E657" s="455" t="s">
        <v>293</v>
      </c>
      <c r="F657" s="460">
        <v>360</v>
      </c>
      <c r="G657" s="455" t="s">
        <v>4300</v>
      </c>
      <c r="H657" s="461" t="s">
        <v>302</v>
      </c>
      <c r="I657" s="461" t="s">
        <v>2298</v>
      </c>
      <c r="J657" s="426" t="s">
        <v>455</v>
      </c>
      <c r="K657" s="425" t="s">
        <v>1188</v>
      </c>
      <c r="L657" s="426" t="s">
        <v>4137</v>
      </c>
      <c r="M657" s="480">
        <v>373358662</v>
      </c>
      <c r="N657" s="427">
        <v>45044</v>
      </c>
      <c r="O657" s="458">
        <f t="shared" si="30"/>
        <v>4</v>
      </c>
      <c r="P657" s="458">
        <f t="shared" si="31"/>
        <v>4</v>
      </c>
      <c r="Q657" s="96" t="str">
        <f t="shared" si="32"/>
        <v>Gastos_Gerais</v>
      </c>
    </row>
    <row r="658" spans="1:17" ht="24" hidden="1" x14ac:dyDescent="0.2">
      <c r="A658" s="450">
        <v>3098</v>
      </c>
      <c r="B658" s="463">
        <v>45044</v>
      </c>
      <c r="C658" s="464">
        <v>45017</v>
      </c>
      <c r="D658" s="455" t="s">
        <v>264</v>
      </c>
      <c r="E658" s="455" t="s">
        <v>293</v>
      </c>
      <c r="F658" s="460">
        <v>29.6</v>
      </c>
      <c r="G658" s="455" t="s">
        <v>4762</v>
      </c>
      <c r="H658" s="461" t="s">
        <v>420</v>
      </c>
      <c r="I658" s="461" t="s">
        <v>4136</v>
      </c>
      <c r="J658" s="426" t="s">
        <v>1586</v>
      </c>
      <c r="K658" s="426" t="s">
        <v>1188</v>
      </c>
      <c r="L658" s="426" t="s">
        <v>4137</v>
      </c>
      <c r="M658" s="480">
        <v>373358662</v>
      </c>
      <c r="N658" s="427">
        <v>45044</v>
      </c>
      <c r="O658" s="458">
        <f t="shared" si="30"/>
        <v>4</v>
      </c>
      <c r="P658" s="458">
        <f t="shared" si="31"/>
        <v>4</v>
      </c>
      <c r="Q658" s="96" t="str">
        <f t="shared" si="32"/>
        <v>Gastos_Gerais</v>
      </c>
    </row>
    <row r="659" spans="1:17" ht="25.5" hidden="1" x14ac:dyDescent="0.2">
      <c r="A659" s="450">
        <v>3099</v>
      </c>
      <c r="B659" s="463">
        <v>45044</v>
      </c>
      <c r="C659" s="464">
        <v>45017</v>
      </c>
      <c r="D659" s="455" t="s">
        <v>176</v>
      </c>
      <c r="E659" s="455" t="s">
        <v>261</v>
      </c>
      <c r="F659" s="460">
        <v>1337.08</v>
      </c>
      <c r="G659" s="455" t="s">
        <v>1207</v>
      </c>
      <c r="H659" s="461" t="s">
        <v>419</v>
      </c>
      <c r="I659" s="599" t="s">
        <v>4763</v>
      </c>
      <c r="J659" s="465" t="s">
        <v>1116</v>
      </c>
      <c r="K659" s="425" t="s">
        <v>1188</v>
      </c>
      <c r="L659" s="426" t="s">
        <v>4137</v>
      </c>
      <c r="M659" s="480">
        <v>373358662</v>
      </c>
      <c r="N659" s="427">
        <v>45044</v>
      </c>
      <c r="O659" s="458">
        <f t="shared" si="30"/>
        <v>4</v>
      </c>
      <c r="P659" s="458">
        <f t="shared" si="31"/>
        <v>4</v>
      </c>
      <c r="Q659" s="96" t="str">
        <f t="shared" si="32"/>
        <v>Gastos_com_Pessoal</v>
      </c>
    </row>
    <row r="660" spans="1:17" ht="25.5" hidden="1" x14ac:dyDescent="0.2">
      <c r="A660" s="450">
        <v>3100</v>
      </c>
      <c r="B660" s="463">
        <v>45044</v>
      </c>
      <c r="C660" s="464">
        <v>45017</v>
      </c>
      <c r="D660" s="455" t="s">
        <v>176</v>
      </c>
      <c r="E660" s="455" t="s">
        <v>280</v>
      </c>
      <c r="F660" s="460">
        <v>1252.33</v>
      </c>
      <c r="G660" s="455" t="s">
        <v>1209</v>
      </c>
      <c r="H660" s="461" t="s">
        <v>419</v>
      </c>
      <c r="I660" s="457" t="s">
        <v>4763</v>
      </c>
      <c r="J660" s="426" t="s">
        <v>1116</v>
      </c>
      <c r="K660" s="425" t="s">
        <v>1188</v>
      </c>
      <c r="L660" s="426" t="s">
        <v>4137</v>
      </c>
      <c r="M660" s="480">
        <v>373358662</v>
      </c>
      <c r="N660" s="427">
        <v>45044</v>
      </c>
      <c r="O660" s="458">
        <f t="shared" si="30"/>
        <v>4</v>
      </c>
      <c r="P660" s="458">
        <f t="shared" si="31"/>
        <v>4</v>
      </c>
      <c r="Q660" s="96" t="str">
        <f t="shared" si="32"/>
        <v>Gastos_com_Pessoal</v>
      </c>
    </row>
    <row r="661" spans="1:17" ht="25.5" hidden="1" x14ac:dyDescent="0.2">
      <c r="A661" s="450">
        <v>3101</v>
      </c>
      <c r="B661" s="463">
        <v>45044</v>
      </c>
      <c r="C661" s="464">
        <v>45017</v>
      </c>
      <c r="D661" s="455" t="s">
        <v>176</v>
      </c>
      <c r="E661" s="455" t="s">
        <v>262</v>
      </c>
      <c r="F661" s="460">
        <v>417.44</v>
      </c>
      <c r="G661" s="455" t="s">
        <v>1210</v>
      </c>
      <c r="H661" s="461" t="s">
        <v>419</v>
      </c>
      <c r="I661" s="461" t="s">
        <v>4763</v>
      </c>
      <c r="J661" s="426" t="s">
        <v>1116</v>
      </c>
      <c r="K661" s="425" t="s">
        <v>1188</v>
      </c>
      <c r="L661" s="426" t="s">
        <v>4137</v>
      </c>
      <c r="M661" s="480">
        <v>373358662</v>
      </c>
      <c r="N661" s="427">
        <v>45044</v>
      </c>
      <c r="O661" s="458">
        <f t="shared" si="30"/>
        <v>4</v>
      </c>
      <c r="P661" s="458">
        <f t="shared" si="31"/>
        <v>4</v>
      </c>
      <c r="Q661" s="96" t="str">
        <f t="shared" si="32"/>
        <v>Gastos_com_Pessoal</v>
      </c>
    </row>
    <row r="662" spans="1:17" ht="36" hidden="1" x14ac:dyDescent="0.2">
      <c r="A662" s="450">
        <v>3102</v>
      </c>
      <c r="B662" s="463">
        <v>45044</v>
      </c>
      <c r="C662" s="464">
        <v>45017</v>
      </c>
      <c r="D662" s="455" t="s">
        <v>176</v>
      </c>
      <c r="E662" s="455" t="s">
        <v>169</v>
      </c>
      <c r="F662" s="460">
        <v>5702.04</v>
      </c>
      <c r="G662" s="455" t="s">
        <v>1211</v>
      </c>
      <c r="H662" s="461" t="s">
        <v>419</v>
      </c>
      <c r="I662" s="461" t="s">
        <v>4763</v>
      </c>
      <c r="J662" s="425" t="s">
        <v>1116</v>
      </c>
      <c r="K662" s="425" t="s">
        <v>1188</v>
      </c>
      <c r="L662" s="426" t="s">
        <v>4137</v>
      </c>
      <c r="M662" s="480">
        <v>373358662</v>
      </c>
      <c r="N662" s="427">
        <v>45044</v>
      </c>
      <c r="O662" s="458">
        <f t="shared" si="30"/>
        <v>4</v>
      </c>
      <c r="P662" s="458">
        <f t="shared" si="31"/>
        <v>4</v>
      </c>
      <c r="Q662" s="96" t="str">
        <f t="shared" si="32"/>
        <v>Gastos_com_Pessoal</v>
      </c>
    </row>
    <row r="663" spans="1:17" ht="25.5" hidden="1" x14ac:dyDescent="0.2">
      <c r="A663" s="450">
        <v>3103</v>
      </c>
      <c r="B663" s="463">
        <v>45044</v>
      </c>
      <c r="C663" s="464">
        <v>45017</v>
      </c>
      <c r="D663" s="455" t="s">
        <v>176</v>
      </c>
      <c r="E663" s="455" t="s">
        <v>261</v>
      </c>
      <c r="F663" s="460">
        <v>1353.57</v>
      </c>
      <c r="G663" s="455" t="s">
        <v>1207</v>
      </c>
      <c r="H663" s="461" t="s">
        <v>420</v>
      </c>
      <c r="I663" s="457" t="s">
        <v>4764</v>
      </c>
      <c r="J663" s="426" t="s">
        <v>4765</v>
      </c>
      <c r="K663" s="425" t="s">
        <v>1188</v>
      </c>
      <c r="L663" s="426" t="s">
        <v>4137</v>
      </c>
      <c r="M663" s="480">
        <v>373358662</v>
      </c>
      <c r="N663" s="427">
        <v>45044</v>
      </c>
      <c r="O663" s="458">
        <f t="shared" si="30"/>
        <v>4</v>
      </c>
      <c r="P663" s="458">
        <f t="shared" si="31"/>
        <v>4</v>
      </c>
      <c r="Q663" s="96" t="str">
        <f t="shared" si="32"/>
        <v>Gastos_com_Pessoal</v>
      </c>
    </row>
    <row r="664" spans="1:17" ht="25.5" hidden="1" x14ac:dyDescent="0.2">
      <c r="A664" s="450">
        <v>3104</v>
      </c>
      <c r="B664" s="463">
        <v>45044</v>
      </c>
      <c r="C664" s="464">
        <v>45017</v>
      </c>
      <c r="D664" s="455" t="s">
        <v>176</v>
      </c>
      <c r="E664" s="455" t="s">
        <v>280</v>
      </c>
      <c r="F664" s="460">
        <v>1011.46</v>
      </c>
      <c r="G664" s="455" t="s">
        <v>1209</v>
      </c>
      <c r="H664" s="461" t="s">
        <v>420</v>
      </c>
      <c r="I664" s="457" t="s">
        <v>4764</v>
      </c>
      <c r="J664" s="426" t="s">
        <v>4765</v>
      </c>
      <c r="K664" s="425" t="s">
        <v>1188</v>
      </c>
      <c r="L664" s="426" t="s">
        <v>4137</v>
      </c>
      <c r="M664" s="480">
        <v>373358662</v>
      </c>
      <c r="N664" s="427">
        <v>45044</v>
      </c>
      <c r="O664" s="458">
        <f t="shared" si="30"/>
        <v>4</v>
      </c>
      <c r="P664" s="458">
        <f t="shared" si="31"/>
        <v>4</v>
      </c>
      <c r="Q664" s="96" t="str">
        <f t="shared" si="32"/>
        <v>Gastos_com_Pessoal</v>
      </c>
    </row>
    <row r="665" spans="1:17" ht="25.5" hidden="1" x14ac:dyDescent="0.2">
      <c r="A665" s="450">
        <v>3105</v>
      </c>
      <c r="B665" s="463">
        <v>45044</v>
      </c>
      <c r="C665" s="464">
        <v>45017</v>
      </c>
      <c r="D665" s="455" t="s">
        <v>176</v>
      </c>
      <c r="E665" s="455" t="s">
        <v>262</v>
      </c>
      <c r="F665" s="454">
        <v>337.15</v>
      </c>
      <c r="G665" s="455" t="s">
        <v>1210</v>
      </c>
      <c r="H665" s="461" t="s">
        <v>420</v>
      </c>
      <c r="I665" s="461" t="s">
        <v>4764</v>
      </c>
      <c r="J665" s="426" t="s">
        <v>4765</v>
      </c>
      <c r="K665" s="426" t="s">
        <v>1188</v>
      </c>
      <c r="L665" s="426" t="s">
        <v>4137</v>
      </c>
      <c r="M665" s="480">
        <v>373358662</v>
      </c>
      <c r="N665" s="427">
        <v>45044</v>
      </c>
      <c r="O665" s="458">
        <f t="shared" si="30"/>
        <v>4</v>
      </c>
      <c r="P665" s="458">
        <f t="shared" si="31"/>
        <v>4</v>
      </c>
      <c r="Q665" s="96" t="str">
        <f t="shared" si="32"/>
        <v>Gastos_com_Pessoal</v>
      </c>
    </row>
    <row r="666" spans="1:17" ht="36" hidden="1" x14ac:dyDescent="0.2">
      <c r="A666" s="450">
        <v>3106</v>
      </c>
      <c r="B666" s="463">
        <v>45044</v>
      </c>
      <c r="C666" s="464">
        <v>45017</v>
      </c>
      <c r="D666" s="455" t="s">
        <v>176</v>
      </c>
      <c r="E666" s="455" t="s">
        <v>169</v>
      </c>
      <c r="F666" s="460">
        <v>5546.86</v>
      </c>
      <c r="G666" s="455" t="s">
        <v>1211</v>
      </c>
      <c r="H666" s="461" t="s">
        <v>420</v>
      </c>
      <c r="I666" s="461" t="s">
        <v>4764</v>
      </c>
      <c r="J666" s="426" t="s">
        <v>4765</v>
      </c>
      <c r="K666" s="426" t="s">
        <v>1188</v>
      </c>
      <c r="L666" s="426" t="s">
        <v>4137</v>
      </c>
      <c r="M666" s="480">
        <v>373358662</v>
      </c>
      <c r="N666" s="427">
        <v>45044</v>
      </c>
      <c r="O666" s="458">
        <f t="shared" si="30"/>
        <v>4</v>
      </c>
      <c r="P666" s="458">
        <f t="shared" si="31"/>
        <v>4</v>
      </c>
      <c r="Q666" s="96" t="str">
        <f t="shared" si="32"/>
        <v>Gastos_com_Pessoal</v>
      </c>
    </row>
    <row r="667" spans="1:17" ht="25.5" hidden="1" x14ac:dyDescent="0.2">
      <c r="A667" s="450">
        <v>3107</v>
      </c>
      <c r="B667" s="463">
        <v>45044</v>
      </c>
      <c r="C667" s="464">
        <v>45017</v>
      </c>
      <c r="D667" s="455" t="s">
        <v>176</v>
      </c>
      <c r="E667" s="455" t="s">
        <v>262</v>
      </c>
      <c r="F667" s="460">
        <v>975.56</v>
      </c>
      <c r="G667" s="455" t="s">
        <v>4766</v>
      </c>
      <c r="H667" s="461" t="s">
        <v>421</v>
      </c>
      <c r="I667" s="461" t="s">
        <v>4767</v>
      </c>
      <c r="J667" s="426" t="s">
        <v>427</v>
      </c>
      <c r="K667" s="426" t="s">
        <v>1188</v>
      </c>
      <c r="L667" s="426" t="s">
        <v>4137</v>
      </c>
      <c r="M667" s="480">
        <v>373358662</v>
      </c>
      <c r="N667" s="427">
        <v>45044</v>
      </c>
      <c r="O667" s="458">
        <f t="shared" si="30"/>
        <v>4</v>
      </c>
      <c r="P667" s="458">
        <f t="shared" si="31"/>
        <v>4</v>
      </c>
      <c r="Q667" s="96" t="str">
        <f t="shared" si="32"/>
        <v>Gastos_com_Pessoal</v>
      </c>
    </row>
    <row r="668" spans="1:17" ht="25.5" hidden="1" x14ac:dyDescent="0.2">
      <c r="A668" s="450">
        <v>3108</v>
      </c>
      <c r="B668" s="463">
        <v>45044</v>
      </c>
      <c r="C668" s="464">
        <v>45017</v>
      </c>
      <c r="D668" s="455" t="s">
        <v>176</v>
      </c>
      <c r="E668" s="455" t="s">
        <v>280</v>
      </c>
      <c r="F668" s="460">
        <v>2684.77</v>
      </c>
      <c r="G668" s="455" t="s">
        <v>4768</v>
      </c>
      <c r="H668" s="461" t="s">
        <v>421</v>
      </c>
      <c r="I668" s="457" t="s">
        <v>4767</v>
      </c>
      <c r="J668" s="426" t="s">
        <v>427</v>
      </c>
      <c r="K668" s="425" t="s">
        <v>1188</v>
      </c>
      <c r="L668" s="426" t="s">
        <v>4137</v>
      </c>
      <c r="M668" s="480">
        <v>373358662</v>
      </c>
      <c r="N668" s="427">
        <v>45044</v>
      </c>
      <c r="O668" s="458">
        <f t="shared" si="30"/>
        <v>4</v>
      </c>
      <c r="P668" s="458">
        <f t="shared" si="31"/>
        <v>4</v>
      </c>
      <c r="Q668" s="96" t="str">
        <f t="shared" si="32"/>
        <v>Gastos_com_Pessoal</v>
      </c>
    </row>
    <row r="669" spans="1:17" ht="25.5" hidden="1" x14ac:dyDescent="0.2">
      <c r="A669" s="450">
        <v>3109</v>
      </c>
      <c r="B669" s="463">
        <v>45044</v>
      </c>
      <c r="C669" s="464">
        <v>45017</v>
      </c>
      <c r="D669" s="455" t="s">
        <v>176</v>
      </c>
      <c r="E669" s="455" t="s">
        <v>10</v>
      </c>
      <c r="F669" s="460">
        <v>1182.96</v>
      </c>
      <c r="G669" s="455" t="s">
        <v>4306</v>
      </c>
      <c r="H669" s="461" t="s">
        <v>419</v>
      </c>
      <c r="I669" s="461" t="s">
        <v>4763</v>
      </c>
      <c r="J669" s="426" t="s">
        <v>1116</v>
      </c>
      <c r="K669" s="426" t="s">
        <v>1307</v>
      </c>
      <c r="L669" s="426" t="s">
        <v>1218</v>
      </c>
      <c r="M669" s="480" t="s">
        <v>4769</v>
      </c>
      <c r="N669" s="427">
        <v>45044</v>
      </c>
      <c r="O669" s="458">
        <f t="shared" si="30"/>
        <v>4</v>
      </c>
      <c r="P669" s="458">
        <f t="shared" si="31"/>
        <v>4</v>
      </c>
      <c r="Q669" s="96" t="str">
        <f t="shared" si="32"/>
        <v>Gastos_com_Pessoal</v>
      </c>
    </row>
    <row r="670" spans="1:17" ht="25.5" hidden="1" x14ac:dyDescent="0.2">
      <c r="A670" s="450">
        <v>3110</v>
      </c>
      <c r="B670" s="463">
        <v>45044</v>
      </c>
      <c r="C670" s="464">
        <v>45017</v>
      </c>
      <c r="D670" s="455" t="s">
        <v>176</v>
      </c>
      <c r="E670" s="455" t="s">
        <v>10</v>
      </c>
      <c r="F670" s="460">
        <v>1152.3</v>
      </c>
      <c r="G670" s="455" t="s">
        <v>4306</v>
      </c>
      <c r="H670" s="461" t="s">
        <v>420</v>
      </c>
      <c r="I670" s="461" t="s">
        <v>4764</v>
      </c>
      <c r="J670" s="426" t="s">
        <v>4765</v>
      </c>
      <c r="K670" s="426" t="s">
        <v>1307</v>
      </c>
      <c r="L670" s="426" t="s">
        <v>1218</v>
      </c>
      <c r="M670" s="480" t="s">
        <v>4770</v>
      </c>
      <c r="N670" s="427">
        <v>45044</v>
      </c>
      <c r="O670" s="458">
        <f t="shared" si="30"/>
        <v>4</v>
      </c>
      <c r="P670" s="458">
        <f t="shared" si="31"/>
        <v>4</v>
      </c>
      <c r="Q670" s="96" t="str">
        <f t="shared" si="32"/>
        <v>Gastos_com_Pessoal</v>
      </c>
    </row>
    <row r="671" spans="1:17" ht="25.5" hidden="1" x14ac:dyDescent="0.2">
      <c r="A671" s="450">
        <v>3111</v>
      </c>
      <c r="B671" s="463">
        <v>45044</v>
      </c>
      <c r="C671" s="464">
        <v>45017</v>
      </c>
      <c r="D671" s="455" t="s">
        <v>288</v>
      </c>
      <c r="E671" s="455" t="s">
        <v>288</v>
      </c>
      <c r="F671" s="460">
        <v>141593.81</v>
      </c>
      <c r="G671" s="349" t="s">
        <v>2229</v>
      </c>
      <c r="H671" s="349" t="s">
        <v>303</v>
      </c>
      <c r="I671" s="351" t="s">
        <v>1509</v>
      </c>
      <c r="J671" s="352" t="s">
        <v>1510</v>
      </c>
      <c r="K671" s="352" t="s">
        <v>425</v>
      </c>
      <c r="L671" s="363" t="s">
        <v>1511</v>
      </c>
      <c r="M671" s="352" t="s">
        <v>425</v>
      </c>
      <c r="N671" s="463">
        <v>45044</v>
      </c>
      <c r="O671" s="458">
        <f t="shared" si="30"/>
        <v>4</v>
      </c>
      <c r="P671" s="458">
        <f t="shared" si="31"/>
        <v>4</v>
      </c>
      <c r="Q671" s="96" t="str">
        <f t="shared" si="32"/>
        <v>Rendimentos_de_Aplicações_Fin.</v>
      </c>
    </row>
    <row r="672" spans="1:17" ht="36" hidden="1" x14ac:dyDescent="0.2">
      <c r="A672" s="450">
        <v>3112</v>
      </c>
      <c r="B672" s="463">
        <v>45048</v>
      </c>
      <c r="C672" s="464">
        <v>45017</v>
      </c>
      <c r="D672" s="455" t="s">
        <v>264</v>
      </c>
      <c r="E672" s="455" t="s">
        <v>182</v>
      </c>
      <c r="F672" s="460">
        <v>1228.8800000000001</v>
      </c>
      <c r="G672" s="455" t="s">
        <v>4804</v>
      </c>
      <c r="H672" s="461" t="s">
        <v>414</v>
      </c>
      <c r="I672" s="461" t="s">
        <v>4795</v>
      </c>
      <c r="J672" s="426" t="s">
        <v>1667</v>
      </c>
      <c r="K672" s="426" t="s">
        <v>1157</v>
      </c>
      <c r="L672" s="469" t="s">
        <v>32</v>
      </c>
      <c r="M672" s="426" t="s">
        <v>4796</v>
      </c>
      <c r="N672" s="427">
        <v>45041</v>
      </c>
      <c r="O672" s="458">
        <f t="shared" si="30"/>
        <v>5</v>
      </c>
      <c r="P672" s="458">
        <f t="shared" si="31"/>
        <v>4</v>
      </c>
      <c r="Q672" s="96" t="str">
        <f t="shared" si="32"/>
        <v>Gastos_Gerais</v>
      </c>
    </row>
    <row r="673" spans="1:17" ht="36" hidden="1" x14ac:dyDescent="0.2">
      <c r="A673" s="450">
        <v>3113</v>
      </c>
      <c r="B673" s="463">
        <v>45048</v>
      </c>
      <c r="C673" s="464">
        <v>45017</v>
      </c>
      <c r="D673" s="455" t="s">
        <v>264</v>
      </c>
      <c r="E673" s="455" t="s">
        <v>293</v>
      </c>
      <c r="F673" s="460">
        <v>2630</v>
      </c>
      <c r="G673" s="455" t="s">
        <v>4797</v>
      </c>
      <c r="H673" s="461" t="s">
        <v>302</v>
      </c>
      <c r="I673" s="461" t="s">
        <v>5569</v>
      </c>
      <c r="J673" s="426" t="s">
        <v>4798</v>
      </c>
      <c r="K673" s="426" t="s">
        <v>1157</v>
      </c>
      <c r="L673" s="469" t="s">
        <v>32</v>
      </c>
      <c r="M673" s="426" t="s">
        <v>4799</v>
      </c>
      <c r="N673" s="427">
        <v>45030</v>
      </c>
      <c r="O673" s="458">
        <f t="shared" si="30"/>
        <v>5</v>
      </c>
      <c r="P673" s="458">
        <f t="shared" si="31"/>
        <v>4</v>
      </c>
      <c r="Q673" s="96" t="str">
        <f t="shared" si="32"/>
        <v>Gastos_Gerais</v>
      </c>
    </row>
    <row r="674" spans="1:17" ht="24" hidden="1" x14ac:dyDescent="0.2">
      <c r="A674" s="450">
        <v>3114</v>
      </c>
      <c r="B674" s="463">
        <v>45048</v>
      </c>
      <c r="C674" s="464">
        <v>45017</v>
      </c>
      <c r="D674" s="455" t="s">
        <v>264</v>
      </c>
      <c r="E674" s="455" t="s">
        <v>96</v>
      </c>
      <c r="F674" s="460">
        <v>985.5</v>
      </c>
      <c r="G674" s="455" t="s">
        <v>4800</v>
      </c>
      <c r="H674" s="461" t="s">
        <v>417</v>
      </c>
      <c r="I674" s="461" t="s">
        <v>4801</v>
      </c>
      <c r="J674" s="426" t="s">
        <v>4802</v>
      </c>
      <c r="K674" s="426" t="s">
        <v>1157</v>
      </c>
      <c r="L674" s="469" t="s">
        <v>32</v>
      </c>
      <c r="M674" s="426" t="s">
        <v>4803</v>
      </c>
      <c r="N674" s="427">
        <v>45043</v>
      </c>
      <c r="O674" s="458">
        <f t="shared" si="30"/>
        <v>5</v>
      </c>
      <c r="P674" s="458">
        <f t="shared" si="31"/>
        <v>4</v>
      </c>
      <c r="Q674" s="96" t="str">
        <f t="shared" si="32"/>
        <v>Gastos_Gerais</v>
      </c>
    </row>
    <row r="675" spans="1:17" ht="24" hidden="1" x14ac:dyDescent="0.2">
      <c r="A675" s="450">
        <v>3115</v>
      </c>
      <c r="B675" s="463">
        <v>45048</v>
      </c>
      <c r="C675" s="464">
        <v>45017</v>
      </c>
      <c r="D675" s="455" t="s">
        <v>264</v>
      </c>
      <c r="E675" s="455" t="s">
        <v>398</v>
      </c>
      <c r="F675" s="460">
        <v>1134.3</v>
      </c>
      <c r="G675" s="456" t="s">
        <v>4496</v>
      </c>
      <c r="H675" s="461" t="s">
        <v>420</v>
      </c>
      <c r="I675" s="461" t="s">
        <v>4127</v>
      </c>
      <c r="J675" s="425" t="s">
        <v>4805</v>
      </c>
      <c r="K675" s="425" t="s">
        <v>1157</v>
      </c>
      <c r="L675" s="426" t="s">
        <v>32</v>
      </c>
      <c r="M675" s="426">
        <v>249</v>
      </c>
      <c r="N675" s="427">
        <v>45041</v>
      </c>
      <c r="O675" s="458">
        <f t="shared" si="30"/>
        <v>5</v>
      </c>
      <c r="P675" s="458">
        <f t="shared" si="31"/>
        <v>4</v>
      </c>
      <c r="Q675" s="96" t="str">
        <f t="shared" si="32"/>
        <v>Gastos_Gerais</v>
      </c>
    </row>
    <row r="676" spans="1:17" ht="24" hidden="1" x14ac:dyDescent="0.2">
      <c r="A676" s="450">
        <v>3116</v>
      </c>
      <c r="B676" s="463">
        <v>45048</v>
      </c>
      <c r="C676" s="464">
        <v>45017</v>
      </c>
      <c r="D676" s="455" t="s">
        <v>264</v>
      </c>
      <c r="E676" s="455" t="s">
        <v>402</v>
      </c>
      <c r="F676" s="460">
        <v>574.29</v>
      </c>
      <c r="G676" s="455" t="s">
        <v>4126</v>
      </c>
      <c r="H676" s="456" t="s">
        <v>421</v>
      </c>
      <c r="I676" s="461" t="s">
        <v>3588</v>
      </c>
      <c r="J676" s="425" t="s">
        <v>3589</v>
      </c>
      <c r="K676" s="425" t="s">
        <v>1163</v>
      </c>
      <c r="L676" s="426" t="s">
        <v>32</v>
      </c>
      <c r="M676" s="426">
        <v>3411</v>
      </c>
      <c r="N676" s="427">
        <v>45043</v>
      </c>
      <c r="O676" s="458">
        <f t="shared" si="30"/>
        <v>5</v>
      </c>
      <c r="P676" s="458">
        <f t="shared" si="31"/>
        <v>4</v>
      </c>
      <c r="Q676" s="96" t="str">
        <f t="shared" si="32"/>
        <v>Gastos_Gerais</v>
      </c>
    </row>
    <row r="677" spans="1:17" ht="24" hidden="1" x14ac:dyDescent="0.2">
      <c r="A677" s="450">
        <v>3117</v>
      </c>
      <c r="B677" s="463">
        <v>45048</v>
      </c>
      <c r="C677" s="464">
        <v>45017</v>
      </c>
      <c r="D677" s="455" t="s">
        <v>264</v>
      </c>
      <c r="E677" s="455" t="s">
        <v>402</v>
      </c>
      <c r="F677" s="460">
        <v>110</v>
      </c>
      <c r="G677" s="455" t="s">
        <v>4126</v>
      </c>
      <c r="H677" s="456" t="s">
        <v>422</v>
      </c>
      <c r="I677" s="455" t="s">
        <v>1718</v>
      </c>
      <c r="J677" s="425" t="s">
        <v>1719</v>
      </c>
      <c r="K677" s="425" t="s">
        <v>1163</v>
      </c>
      <c r="L677" s="426" t="s">
        <v>32</v>
      </c>
      <c r="M677" s="426">
        <v>11919</v>
      </c>
      <c r="N677" s="427">
        <v>45045</v>
      </c>
      <c r="O677" s="458">
        <f t="shared" si="30"/>
        <v>5</v>
      </c>
      <c r="P677" s="458">
        <f t="shared" si="31"/>
        <v>4</v>
      </c>
      <c r="Q677" s="96" t="str">
        <f t="shared" si="32"/>
        <v>Gastos_Gerais</v>
      </c>
    </row>
    <row r="678" spans="1:17" ht="24" hidden="1" x14ac:dyDescent="0.2">
      <c r="A678" s="450">
        <v>3118</v>
      </c>
      <c r="B678" s="463">
        <v>45048</v>
      </c>
      <c r="C678" s="464">
        <v>45017</v>
      </c>
      <c r="D678" s="455" t="s">
        <v>264</v>
      </c>
      <c r="E678" s="455" t="s">
        <v>402</v>
      </c>
      <c r="F678" s="460">
        <v>198.15</v>
      </c>
      <c r="G678" s="455" t="s">
        <v>4126</v>
      </c>
      <c r="H678" s="461" t="s">
        <v>416</v>
      </c>
      <c r="I678" s="461" t="s">
        <v>2639</v>
      </c>
      <c r="J678" s="425" t="s">
        <v>1686</v>
      </c>
      <c r="K678" s="465" t="s">
        <v>1163</v>
      </c>
      <c r="L678" s="465" t="s">
        <v>32</v>
      </c>
      <c r="M678" s="426">
        <v>1439</v>
      </c>
      <c r="N678" s="427">
        <v>45044</v>
      </c>
      <c r="O678" s="458">
        <f t="shared" si="30"/>
        <v>5</v>
      </c>
      <c r="P678" s="458">
        <f t="shared" si="31"/>
        <v>4</v>
      </c>
      <c r="Q678" s="96" t="str">
        <f t="shared" si="32"/>
        <v>Gastos_Gerais</v>
      </c>
    </row>
    <row r="679" spans="1:17" ht="24" hidden="1" x14ac:dyDescent="0.2">
      <c r="A679" s="450">
        <v>3119</v>
      </c>
      <c r="B679" s="463">
        <v>45048</v>
      </c>
      <c r="C679" s="464">
        <v>45017</v>
      </c>
      <c r="D679" s="455" t="s">
        <v>264</v>
      </c>
      <c r="E679" s="455" t="s">
        <v>406</v>
      </c>
      <c r="F679" s="460">
        <v>38.64</v>
      </c>
      <c r="G679" s="455" t="s">
        <v>5570</v>
      </c>
      <c r="H679" s="461" t="s">
        <v>421</v>
      </c>
      <c r="I679" s="455" t="s">
        <v>4632</v>
      </c>
      <c r="J679" s="465" t="s">
        <v>2077</v>
      </c>
      <c r="K679" s="465" t="s">
        <v>1163</v>
      </c>
      <c r="L679" s="465" t="s">
        <v>32</v>
      </c>
      <c r="M679" s="426">
        <v>2023549</v>
      </c>
      <c r="N679" s="427">
        <v>45044</v>
      </c>
      <c r="O679" s="458">
        <f t="shared" si="30"/>
        <v>5</v>
      </c>
      <c r="P679" s="458">
        <f t="shared" si="31"/>
        <v>4</v>
      </c>
      <c r="Q679" s="96" t="str">
        <f t="shared" si="32"/>
        <v>Gastos_Gerais</v>
      </c>
    </row>
    <row r="680" spans="1:17" hidden="1" x14ac:dyDescent="0.2">
      <c r="A680" s="450">
        <v>3120</v>
      </c>
      <c r="B680" s="463">
        <v>45048</v>
      </c>
      <c r="C680" s="464">
        <v>45047</v>
      </c>
      <c r="D680" s="455" t="s">
        <v>264</v>
      </c>
      <c r="E680" s="455" t="s">
        <v>208</v>
      </c>
      <c r="F680" s="460">
        <v>1555.75</v>
      </c>
      <c r="G680" s="455" t="s">
        <v>4806</v>
      </c>
      <c r="H680" s="461" t="s">
        <v>419</v>
      </c>
      <c r="I680" s="461" t="s">
        <v>3601</v>
      </c>
      <c r="J680" s="465" t="s">
        <v>1980</v>
      </c>
      <c r="K680" s="465" t="s">
        <v>1163</v>
      </c>
      <c r="L680" s="465" t="s">
        <v>32</v>
      </c>
      <c r="M680" s="426">
        <v>6213</v>
      </c>
      <c r="N680" s="427">
        <v>45048</v>
      </c>
      <c r="O680" s="458">
        <f t="shared" si="30"/>
        <v>5</v>
      </c>
      <c r="P680" s="458">
        <f t="shared" si="31"/>
        <v>5</v>
      </c>
      <c r="Q680" s="96" t="str">
        <f t="shared" si="32"/>
        <v>Gastos_Gerais</v>
      </c>
    </row>
    <row r="681" spans="1:17" ht="24" hidden="1" x14ac:dyDescent="0.2">
      <c r="A681" s="450">
        <v>3121</v>
      </c>
      <c r="B681" s="463">
        <v>45048</v>
      </c>
      <c r="C681" s="464">
        <v>45047</v>
      </c>
      <c r="D681" s="455" t="s">
        <v>264</v>
      </c>
      <c r="E681" s="455" t="s">
        <v>208</v>
      </c>
      <c r="F681" s="460">
        <v>2691.59</v>
      </c>
      <c r="G681" s="455" t="s">
        <v>4807</v>
      </c>
      <c r="H681" s="461" t="s">
        <v>419</v>
      </c>
      <c r="I681" s="461" t="s">
        <v>3601</v>
      </c>
      <c r="J681" s="426" t="s">
        <v>1980</v>
      </c>
      <c r="K681" s="426" t="s">
        <v>1163</v>
      </c>
      <c r="L681" s="426" t="s">
        <v>32</v>
      </c>
      <c r="M681" s="426">
        <v>10269</v>
      </c>
      <c r="N681" s="427">
        <v>45048</v>
      </c>
      <c r="O681" s="458">
        <f t="shared" si="30"/>
        <v>5</v>
      </c>
      <c r="P681" s="458">
        <f t="shared" si="31"/>
        <v>5</v>
      </c>
      <c r="Q681" s="96" t="str">
        <f t="shared" si="32"/>
        <v>Gastos_Gerais</v>
      </c>
    </row>
    <row r="682" spans="1:17" ht="24" hidden="1" x14ac:dyDescent="0.2">
      <c r="A682" s="450">
        <v>3122</v>
      </c>
      <c r="B682" s="463">
        <v>45048</v>
      </c>
      <c r="C682" s="464">
        <v>45047</v>
      </c>
      <c r="D682" s="455" t="s">
        <v>264</v>
      </c>
      <c r="E682" s="455" t="s">
        <v>293</v>
      </c>
      <c r="F682" s="460">
        <v>60</v>
      </c>
      <c r="G682" s="455" t="s">
        <v>4808</v>
      </c>
      <c r="H682" s="461" t="s">
        <v>493</v>
      </c>
      <c r="I682" s="461" t="s">
        <v>4809</v>
      </c>
      <c r="J682" s="426" t="s">
        <v>974</v>
      </c>
      <c r="K682" s="465" t="s">
        <v>1188</v>
      </c>
      <c r="L682" s="426" t="s">
        <v>4137</v>
      </c>
      <c r="M682" s="426">
        <v>573784287</v>
      </c>
      <c r="N682" s="427">
        <v>45048</v>
      </c>
      <c r="O682" s="458">
        <f t="shared" si="30"/>
        <v>5</v>
      </c>
      <c r="P682" s="458">
        <f t="shared" si="31"/>
        <v>5</v>
      </c>
      <c r="Q682" s="96" t="str">
        <f t="shared" si="32"/>
        <v>Gastos_Gerais</v>
      </c>
    </row>
    <row r="683" spans="1:17" ht="24" hidden="1" x14ac:dyDescent="0.2">
      <c r="A683" s="450">
        <v>3123</v>
      </c>
      <c r="B683" s="463">
        <v>45048</v>
      </c>
      <c r="C683" s="464">
        <v>45047</v>
      </c>
      <c r="D683" s="455" t="s">
        <v>264</v>
      </c>
      <c r="E683" s="455" t="s">
        <v>293</v>
      </c>
      <c r="F683" s="460">
        <v>60</v>
      </c>
      <c r="G683" s="453" t="s">
        <v>4810</v>
      </c>
      <c r="H683" s="461" t="s">
        <v>418</v>
      </c>
      <c r="I683" s="455" t="s">
        <v>2033</v>
      </c>
      <c r="J683" s="465" t="s">
        <v>1076</v>
      </c>
      <c r="K683" s="465" t="s">
        <v>1188</v>
      </c>
      <c r="L683" s="426" t="s">
        <v>4137</v>
      </c>
      <c r="M683" s="426">
        <v>573784287</v>
      </c>
      <c r="N683" s="427">
        <v>45048</v>
      </c>
      <c r="O683" s="458">
        <f t="shared" si="30"/>
        <v>5</v>
      </c>
      <c r="P683" s="458">
        <f t="shared" si="31"/>
        <v>5</v>
      </c>
      <c r="Q683" s="96" t="str">
        <f t="shared" si="32"/>
        <v>Gastos_Gerais</v>
      </c>
    </row>
    <row r="684" spans="1:17" ht="24" hidden="1" x14ac:dyDescent="0.2">
      <c r="A684" s="450">
        <v>3124</v>
      </c>
      <c r="B684" s="463">
        <v>45048</v>
      </c>
      <c r="C684" s="464">
        <v>45047</v>
      </c>
      <c r="D684" s="455" t="s">
        <v>264</v>
      </c>
      <c r="E684" s="455" t="s">
        <v>293</v>
      </c>
      <c r="F684" s="460">
        <v>180</v>
      </c>
      <c r="G684" s="453" t="s">
        <v>4811</v>
      </c>
      <c r="H684" s="461" t="s">
        <v>421</v>
      </c>
      <c r="I684" s="455" t="s">
        <v>4812</v>
      </c>
      <c r="J684" s="465" t="s">
        <v>714</v>
      </c>
      <c r="K684" s="465" t="s">
        <v>1188</v>
      </c>
      <c r="L684" s="426" t="s">
        <v>4137</v>
      </c>
      <c r="M684" s="426">
        <v>573784287</v>
      </c>
      <c r="N684" s="427">
        <v>45048</v>
      </c>
      <c r="O684" s="458">
        <f t="shared" si="30"/>
        <v>5</v>
      </c>
      <c r="P684" s="458">
        <f t="shared" si="31"/>
        <v>5</v>
      </c>
      <c r="Q684" s="96" t="str">
        <f t="shared" si="32"/>
        <v>Gastos_Gerais</v>
      </c>
    </row>
    <row r="685" spans="1:17" ht="36" hidden="1" x14ac:dyDescent="0.2">
      <c r="A685" s="450">
        <v>3125</v>
      </c>
      <c r="B685" s="463">
        <v>45048</v>
      </c>
      <c r="C685" s="464">
        <v>45047</v>
      </c>
      <c r="D685" s="455" t="s">
        <v>264</v>
      </c>
      <c r="E685" s="455" t="s">
        <v>293</v>
      </c>
      <c r="F685" s="460">
        <v>420</v>
      </c>
      <c r="G685" s="455" t="s">
        <v>4813</v>
      </c>
      <c r="H685" s="461" t="s">
        <v>416</v>
      </c>
      <c r="I685" s="461" t="s">
        <v>4814</v>
      </c>
      <c r="J685" s="426" t="s">
        <v>737</v>
      </c>
      <c r="K685" s="426" t="s">
        <v>1188</v>
      </c>
      <c r="L685" s="426" t="s">
        <v>4137</v>
      </c>
      <c r="M685" s="426">
        <v>573784287</v>
      </c>
      <c r="N685" s="427">
        <v>45048</v>
      </c>
      <c r="O685" s="458">
        <f t="shared" si="30"/>
        <v>5</v>
      </c>
      <c r="P685" s="458">
        <f t="shared" si="31"/>
        <v>5</v>
      </c>
      <c r="Q685" s="96" t="str">
        <f t="shared" si="32"/>
        <v>Gastos_Gerais</v>
      </c>
    </row>
    <row r="686" spans="1:17" ht="36" hidden="1" x14ac:dyDescent="0.2">
      <c r="A686" s="450">
        <v>3126</v>
      </c>
      <c r="B686" s="463">
        <v>45048</v>
      </c>
      <c r="C686" s="464">
        <v>45047</v>
      </c>
      <c r="D686" s="455" t="s">
        <v>264</v>
      </c>
      <c r="E686" s="455" t="s">
        <v>293</v>
      </c>
      <c r="F686" s="460">
        <v>480</v>
      </c>
      <c r="G686" s="455" t="s">
        <v>4815</v>
      </c>
      <c r="H686" s="461" t="s">
        <v>1032</v>
      </c>
      <c r="I686" s="461" t="s">
        <v>4816</v>
      </c>
      <c r="J686" s="426" t="s">
        <v>459</v>
      </c>
      <c r="K686" s="426" t="s">
        <v>1188</v>
      </c>
      <c r="L686" s="426" t="s">
        <v>4137</v>
      </c>
      <c r="M686" s="426">
        <v>573784287</v>
      </c>
      <c r="N686" s="427">
        <v>45048</v>
      </c>
      <c r="O686" s="458">
        <f t="shared" si="30"/>
        <v>5</v>
      </c>
      <c r="P686" s="458">
        <f t="shared" si="31"/>
        <v>5</v>
      </c>
      <c r="Q686" s="96" t="str">
        <f t="shared" si="32"/>
        <v>Gastos_Gerais</v>
      </c>
    </row>
    <row r="687" spans="1:17" ht="24" hidden="1" x14ac:dyDescent="0.2">
      <c r="A687" s="450">
        <v>3127</v>
      </c>
      <c r="B687" s="463">
        <v>45048</v>
      </c>
      <c r="C687" s="464">
        <v>45047</v>
      </c>
      <c r="D687" s="455" t="s">
        <v>264</v>
      </c>
      <c r="E687" s="455" t="s">
        <v>293</v>
      </c>
      <c r="F687" s="460">
        <v>60</v>
      </c>
      <c r="G687" s="455" t="s">
        <v>4817</v>
      </c>
      <c r="H687" s="461" t="s">
        <v>493</v>
      </c>
      <c r="I687" s="461" t="s">
        <v>5571</v>
      </c>
      <c r="J687" s="426" t="s">
        <v>878</v>
      </c>
      <c r="K687" s="426" t="s">
        <v>1188</v>
      </c>
      <c r="L687" s="426" t="s">
        <v>4137</v>
      </c>
      <c r="M687" s="426">
        <v>573784287</v>
      </c>
      <c r="N687" s="427">
        <v>45048</v>
      </c>
      <c r="O687" s="458">
        <f t="shared" si="30"/>
        <v>5</v>
      </c>
      <c r="P687" s="458">
        <f t="shared" si="31"/>
        <v>5</v>
      </c>
      <c r="Q687" s="96" t="str">
        <f t="shared" si="32"/>
        <v>Gastos_Gerais</v>
      </c>
    </row>
    <row r="688" spans="1:17" ht="24" hidden="1" x14ac:dyDescent="0.2">
      <c r="A688" s="450">
        <v>3128</v>
      </c>
      <c r="B688" s="463">
        <v>45048</v>
      </c>
      <c r="C688" s="464">
        <v>45047</v>
      </c>
      <c r="D688" s="455" t="s">
        <v>264</v>
      </c>
      <c r="E688" s="455" t="s">
        <v>293</v>
      </c>
      <c r="F688" s="460">
        <v>60</v>
      </c>
      <c r="G688" s="455" t="s">
        <v>4818</v>
      </c>
      <c r="H688" s="461" t="s">
        <v>418</v>
      </c>
      <c r="I688" s="461" t="s">
        <v>4451</v>
      </c>
      <c r="J688" s="426" t="s">
        <v>465</v>
      </c>
      <c r="K688" s="426" t="s">
        <v>1188</v>
      </c>
      <c r="L688" s="426" t="s">
        <v>4137</v>
      </c>
      <c r="M688" s="426">
        <v>573784287</v>
      </c>
      <c r="N688" s="427">
        <v>45048</v>
      </c>
      <c r="O688" s="458">
        <f t="shared" si="30"/>
        <v>5</v>
      </c>
      <c r="P688" s="458">
        <f t="shared" si="31"/>
        <v>5</v>
      </c>
      <c r="Q688" s="96" t="str">
        <f t="shared" si="32"/>
        <v>Gastos_Gerais</v>
      </c>
    </row>
    <row r="689" spans="1:17" ht="24" hidden="1" x14ac:dyDescent="0.2">
      <c r="A689" s="450">
        <v>3129</v>
      </c>
      <c r="B689" s="463">
        <v>45048</v>
      </c>
      <c r="C689" s="464">
        <v>45047</v>
      </c>
      <c r="D689" s="455" t="s">
        <v>264</v>
      </c>
      <c r="E689" s="455" t="s">
        <v>293</v>
      </c>
      <c r="F689" s="460">
        <v>60</v>
      </c>
      <c r="G689" s="455" t="s">
        <v>5572</v>
      </c>
      <c r="H689" s="461" t="s">
        <v>418</v>
      </c>
      <c r="I689" s="461" t="s">
        <v>4819</v>
      </c>
      <c r="J689" s="426" t="s">
        <v>4820</v>
      </c>
      <c r="K689" s="425" t="s">
        <v>1188</v>
      </c>
      <c r="L689" s="426" t="s">
        <v>4137</v>
      </c>
      <c r="M689" s="426">
        <v>573784287</v>
      </c>
      <c r="N689" s="427">
        <v>45048</v>
      </c>
      <c r="O689" s="458">
        <f t="shared" si="30"/>
        <v>5</v>
      </c>
      <c r="P689" s="458">
        <f t="shared" si="31"/>
        <v>5</v>
      </c>
      <c r="Q689" s="96" t="str">
        <f t="shared" si="32"/>
        <v>Gastos_Gerais</v>
      </c>
    </row>
    <row r="690" spans="1:17" ht="24" hidden="1" x14ac:dyDescent="0.2">
      <c r="A690" s="450">
        <v>3130</v>
      </c>
      <c r="B690" s="463">
        <v>45048</v>
      </c>
      <c r="C690" s="464">
        <v>45047</v>
      </c>
      <c r="D690" s="455" t="s">
        <v>264</v>
      </c>
      <c r="E690" s="455" t="s">
        <v>293</v>
      </c>
      <c r="F690" s="460">
        <v>180</v>
      </c>
      <c r="G690" s="455" t="s">
        <v>4821</v>
      </c>
      <c r="H690" s="461" t="s">
        <v>421</v>
      </c>
      <c r="I690" s="461" t="s">
        <v>1215</v>
      </c>
      <c r="J690" s="426" t="s">
        <v>820</v>
      </c>
      <c r="K690" s="425" t="s">
        <v>1188</v>
      </c>
      <c r="L690" s="426" t="s">
        <v>4137</v>
      </c>
      <c r="M690" s="426">
        <v>573784287</v>
      </c>
      <c r="N690" s="427">
        <v>45048</v>
      </c>
      <c r="O690" s="458">
        <f t="shared" si="30"/>
        <v>5</v>
      </c>
      <c r="P690" s="458">
        <f t="shared" si="31"/>
        <v>5</v>
      </c>
      <c r="Q690" s="96" t="str">
        <f t="shared" si="32"/>
        <v>Gastos_Gerais</v>
      </c>
    </row>
    <row r="691" spans="1:17" ht="36" hidden="1" x14ac:dyDescent="0.2">
      <c r="A691" s="450">
        <v>3131</v>
      </c>
      <c r="B691" s="463">
        <v>45048</v>
      </c>
      <c r="C691" s="464">
        <v>45047</v>
      </c>
      <c r="D691" s="455" t="s">
        <v>264</v>
      </c>
      <c r="E691" s="455" t="s">
        <v>293</v>
      </c>
      <c r="F691" s="460">
        <v>420</v>
      </c>
      <c r="G691" s="455" t="s">
        <v>4822</v>
      </c>
      <c r="H691" s="461" t="s">
        <v>420</v>
      </c>
      <c r="I691" s="461" t="s">
        <v>3315</v>
      </c>
      <c r="J691" s="426" t="s">
        <v>2998</v>
      </c>
      <c r="K691" s="425" t="s">
        <v>1188</v>
      </c>
      <c r="L691" s="426" t="s">
        <v>4137</v>
      </c>
      <c r="M691" s="426">
        <v>573784287</v>
      </c>
      <c r="N691" s="427">
        <v>45048</v>
      </c>
      <c r="O691" s="458">
        <f t="shared" si="30"/>
        <v>5</v>
      </c>
      <c r="P691" s="458">
        <f t="shared" si="31"/>
        <v>5</v>
      </c>
      <c r="Q691" s="96" t="str">
        <f t="shared" si="32"/>
        <v>Gastos_Gerais</v>
      </c>
    </row>
    <row r="692" spans="1:17" ht="36" hidden="1" x14ac:dyDescent="0.2">
      <c r="A692" s="450">
        <v>3132</v>
      </c>
      <c r="B692" s="463">
        <v>45048</v>
      </c>
      <c r="C692" s="464">
        <v>45047</v>
      </c>
      <c r="D692" s="455" t="s">
        <v>264</v>
      </c>
      <c r="E692" s="455" t="s">
        <v>293</v>
      </c>
      <c r="F692" s="460">
        <v>420</v>
      </c>
      <c r="G692" s="455" t="s">
        <v>4823</v>
      </c>
      <c r="H692" s="461" t="s">
        <v>418</v>
      </c>
      <c r="I692" s="461" t="s">
        <v>4824</v>
      </c>
      <c r="J692" s="426" t="s">
        <v>588</v>
      </c>
      <c r="K692" s="425" t="s">
        <v>1188</v>
      </c>
      <c r="L692" s="426" t="s">
        <v>4137</v>
      </c>
      <c r="M692" s="426">
        <v>573784287</v>
      </c>
      <c r="N692" s="427">
        <v>45048</v>
      </c>
      <c r="O692" s="458">
        <f t="shared" si="30"/>
        <v>5</v>
      </c>
      <c r="P692" s="458">
        <f t="shared" si="31"/>
        <v>5</v>
      </c>
      <c r="Q692" s="96" t="str">
        <f t="shared" si="32"/>
        <v>Gastos_Gerais</v>
      </c>
    </row>
    <row r="693" spans="1:17" ht="24" hidden="1" x14ac:dyDescent="0.2">
      <c r="A693" s="450">
        <v>3133</v>
      </c>
      <c r="B693" s="463">
        <v>45048</v>
      </c>
      <c r="C693" s="464">
        <v>45047</v>
      </c>
      <c r="D693" s="455" t="s">
        <v>264</v>
      </c>
      <c r="E693" s="455" t="s">
        <v>293</v>
      </c>
      <c r="F693" s="460">
        <v>480</v>
      </c>
      <c r="G693" s="455" t="s">
        <v>4825</v>
      </c>
      <c r="H693" s="461" t="s">
        <v>422</v>
      </c>
      <c r="I693" s="461" t="s">
        <v>3460</v>
      </c>
      <c r="J693" s="426" t="s">
        <v>448</v>
      </c>
      <c r="K693" s="425" t="s">
        <v>1188</v>
      </c>
      <c r="L693" s="426" t="s">
        <v>4137</v>
      </c>
      <c r="M693" s="426">
        <v>573784287</v>
      </c>
      <c r="N693" s="427">
        <v>45048</v>
      </c>
      <c r="O693" s="458">
        <f t="shared" si="30"/>
        <v>5</v>
      </c>
      <c r="P693" s="458">
        <f t="shared" si="31"/>
        <v>5</v>
      </c>
      <c r="Q693" s="96" t="str">
        <f t="shared" si="32"/>
        <v>Gastos_Gerais</v>
      </c>
    </row>
    <row r="694" spans="1:17" ht="24" hidden="1" x14ac:dyDescent="0.2">
      <c r="A694" s="450">
        <v>3134</v>
      </c>
      <c r="B694" s="463">
        <v>45048</v>
      </c>
      <c r="C694" s="464">
        <v>45047</v>
      </c>
      <c r="D694" s="455" t="s">
        <v>264</v>
      </c>
      <c r="E694" s="455" t="s">
        <v>211</v>
      </c>
      <c r="F694" s="454">
        <v>60</v>
      </c>
      <c r="G694" s="455" t="s">
        <v>5573</v>
      </c>
      <c r="H694" s="461" t="s">
        <v>493</v>
      </c>
      <c r="I694" s="461" t="s">
        <v>4826</v>
      </c>
      <c r="J694" s="426" t="s">
        <v>426</v>
      </c>
      <c r="K694" s="425" t="s">
        <v>1188</v>
      </c>
      <c r="L694" s="426" t="s">
        <v>4137</v>
      </c>
      <c r="M694" s="426">
        <v>573784287</v>
      </c>
      <c r="N694" s="427">
        <v>45048</v>
      </c>
      <c r="O694" s="458">
        <f t="shared" si="30"/>
        <v>5</v>
      </c>
      <c r="P694" s="458">
        <f t="shared" si="31"/>
        <v>5</v>
      </c>
      <c r="Q694" s="96" t="str">
        <f t="shared" si="32"/>
        <v>Gastos_Gerais</v>
      </c>
    </row>
    <row r="695" spans="1:17" ht="36" hidden="1" x14ac:dyDescent="0.2">
      <c r="A695" s="450">
        <v>3135</v>
      </c>
      <c r="B695" s="463">
        <v>45048</v>
      </c>
      <c r="C695" s="464">
        <v>45047</v>
      </c>
      <c r="D695" s="455" t="s">
        <v>264</v>
      </c>
      <c r="E695" s="455" t="s">
        <v>211</v>
      </c>
      <c r="F695" s="460">
        <v>327.95</v>
      </c>
      <c r="G695" s="455" t="s">
        <v>4827</v>
      </c>
      <c r="H695" s="461" t="s">
        <v>418</v>
      </c>
      <c r="I695" s="461" t="s">
        <v>4824</v>
      </c>
      <c r="J695" s="426" t="s">
        <v>588</v>
      </c>
      <c r="K695" s="425" t="s">
        <v>1188</v>
      </c>
      <c r="L695" s="426" t="s">
        <v>4137</v>
      </c>
      <c r="M695" s="426">
        <v>573784287</v>
      </c>
      <c r="N695" s="427">
        <v>45048</v>
      </c>
      <c r="O695" s="458">
        <f t="shared" si="30"/>
        <v>5</v>
      </c>
      <c r="P695" s="458">
        <f t="shared" si="31"/>
        <v>5</v>
      </c>
      <c r="Q695" s="96" t="str">
        <f t="shared" si="32"/>
        <v>Gastos_Gerais</v>
      </c>
    </row>
    <row r="696" spans="1:17" ht="36" hidden="1" x14ac:dyDescent="0.2">
      <c r="A696" s="450">
        <v>3136</v>
      </c>
      <c r="B696" s="463">
        <v>45048</v>
      </c>
      <c r="C696" s="464">
        <v>45047</v>
      </c>
      <c r="D696" s="455" t="s">
        <v>264</v>
      </c>
      <c r="E696" s="455" t="s">
        <v>211</v>
      </c>
      <c r="F696" s="460">
        <v>203.95</v>
      </c>
      <c r="G696" s="455" t="s">
        <v>4828</v>
      </c>
      <c r="H696" s="461" t="s">
        <v>416</v>
      </c>
      <c r="I696" s="461" t="s">
        <v>4814</v>
      </c>
      <c r="J696" s="426" t="s">
        <v>737</v>
      </c>
      <c r="K696" s="425" t="s">
        <v>1188</v>
      </c>
      <c r="L696" s="426" t="s">
        <v>4137</v>
      </c>
      <c r="M696" s="426">
        <v>573784287</v>
      </c>
      <c r="N696" s="427">
        <v>45048</v>
      </c>
      <c r="O696" s="458">
        <f t="shared" si="30"/>
        <v>5</v>
      </c>
      <c r="P696" s="458">
        <f t="shared" si="31"/>
        <v>5</v>
      </c>
      <c r="Q696" s="96" t="str">
        <f t="shared" si="32"/>
        <v>Gastos_Gerais</v>
      </c>
    </row>
    <row r="697" spans="1:17" ht="36" hidden="1" x14ac:dyDescent="0.2">
      <c r="A697" s="450">
        <v>3137</v>
      </c>
      <c r="B697" s="463">
        <v>45048</v>
      </c>
      <c r="C697" s="464">
        <v>45047</v>
      </c>
      <c r="D697" s="455" t="s">
        <v>264</v>
      </c>
      <c r="E697" s="455" t="s">
        <v>211</v>
      </c>
      <c r="F697" s="460">
        <v>541.34</v>
      </c>
      <c r="G697" s="455" t="s">
        <v>4829</v>
      </c>
      <c r="H697" s="461" t="s">
        <v>1032</v>
      </c>
      <c r="I697" s="461" t="s">
        <v>4816</v>
      </c>
      <c r="J697" s="426" t="s">
        <v>459</v>
      </c>
      <c r="K697" s="425" t="s">
        <v>1188</v>
      </c>
      <c r="L697" s="426" t="s">
        <v>4137</v>
      </c>
      <c r="M697" s="426">
        <v>573784287</v>
      </c>
      <c r="N697" s="427">
        <v>45048</v>
      </c>
      <c r="O697" s="458">
        <f t="shared" si="30"/>
        <v>5</v>
      </c>
      <c r="P697" s="458">
        <f t="shared" si="31"/>
        <v>5</v>
      </c>
      <c r="Q697" s="96" t="str">
        <f t="shared" si="32"/>
        <v>Gastos_Gerais</v>
      </c>
    </row>
    <row r="698" spans="1:17" ht="36" hidden="1" x14ac:dyDescent="0.2">
      <c r="A698" s="450">
        <v>3138</v>
      </c>
      <c r="B698" s="463">
        <v>45048</v>
      </c>
      <c r="C698" s="464">
        <v>45047</v>
      </c>
      <c r="D698" s="455" t="s">
        <v>264</v>
      </c>
      <c r="E698" s="455" t="s">
        <v>211</v>
      </c>
      <c r="F698" s="460">
        <v>438.49</v>
      </c>
      <c r="G698" s="455" t="s">
        <v>4830</v>
      </c>
      <c r="H698" s="461" t="s">
        <v>420</v>
      </c>
      <c r="I698" s="461" t="s">
        <v>3315</v>
      </c>
      <c r="J698" s="426" t="s">
        <v>2998</v>
      </c>
      <c r="K698" s="425" t="s">
        <v>1188</v>
      </c>
      <c r="L698" s="426" t="s">
        <v>4137</v>
      </c>
      <c r="M698" s="426">
        <v>573784287</v>
      </c>
      <c r="N698" s="427">
        <v>45048</v>
      </c>
      <c r="O698" s="458">
        <f t="shared" si="30"/>
        <v>5</v>
      </c>
      <c r="P698" s="458">
        <f t="shared" si="31"/>
        <v>5</v>
      </c>
      <c r="Q698" s="96" t="str">
        <f t="shared" si="32"/>
        <v>Gastos_Gerais</v>
      </c>
    </row>
    <row r="699" spans="1:17" ht="36" hidden="1" x14ac:dyDescent="0.2">
      <c r="A699" s="450">
        <v>3139</v>
      </c>
      <c r="B699" s="463">
        <v>45048</v>
      </c>
      <c r="C699" s="464">
        <v>45047</v>
      </c>
      <c r="D699" s="455" t="s">
        <v>264</v>
      </c>
      <c r="E699" s="455" t="s">
        <v>211</v>
      </c>
      <c r="F699" s="460">
        <v>497.75</v>
      </c>
      <c r="G699" s="455" t="s">
        <v>4831</v>
      </c>
      <c r="H699" s="461" t="s">
        <v>422</v>
      </c>
      <c r="I699" s="461" t="s">
        <v>3460</v>
      </c>
      <c r="J699" s="426" t="s">
        <v>448</v>
      </c>
      <c r="K699" s="425" t="s">
        <v>1188</v>
      </c>
      <c r="L699" s="426" t="s">
        <v>4137</v>
      </c>
      <c r="M699" s="426">
        <v>573784287</v>
      </c>
      <c r="N699" s="427">
        <v>45048</v>
      </c>
      <c r="O699" s="458">
        <f t="shared" si="30"/>
        <v>5</v>
      </c>
      <c r="P699" s="458">
        <f t="shared" si="31"/>
        <v>5</v>
      </c>
      <c r="Q699" s="96" t="str">
        <f t="shared" si="32"/>
        <v>Gastos_Gerais</v>
      </c>
    </row>
    <row r="700" spans="1:17" ht="24" hidden="1" x14ac:dyDescent="0.2">
      <c r="A700" s="450">
        <v>3140</v>
      </c>
      <c r="B700" s="463">
        <v>45048</v>
      </c>
      <c r="C700" s="464">
        <v>45047</v>
      </c>
      <c r="D700" s="455" t="s">
        <v>264</v>
      </c>
      <c r="E700" s="455" t="s">
        <v>211</v>
      </c>
      <c r="F700" s="460">
        <v>25</v>
      </c>
      <c r="G700" s="455" t="s">
        <v>4832</v>
      </c>
      <c r="H700" s="461" t="s">
        <v>417</v>
      </c>
      <c r="I700" s="461" t="s">
        <v>3680</v>
      </c>
      <c r="J700" s="426" t="s">
        <v>435</v>
      </c>
      <c r="K700" s="425" t="s">
        <v>1188</v>
      </c>
      <c r="L700" s="426" t="s">
        <v>4137</v>
      </c>
      <c r="M700" s="426">
        <v>573784287</v>
      </c>
      <c r="N700" s="427">
        <v>45048</v>
      </c>
      <c r="O700" s="458">
        <f t="shared" si="30"/>
        <v>5</v>
      </c>
      <c r="P700" s="458">
        <f t="shared" si="31"/>
        <v>5</v>
      </c>
      <c r="Q700" s="96" t="str">
        <f t="shared" si="32"/>
        <v>Gastos_Gerais</v>
      </c>
    </row>
    <row r="701" spans="1:17" ht="24" hidden="1" x14ac:dyDescent="0.2">
      <c r="A701" s="450">
        <v>3141</v>
      </c>
      <c r="B701" s="463">
        <v>45048</v>
      </c>
      <c r="C701" s="464">
        <v>45047</v>
      </c>
      <c r="D701" s="455" t="s">
        <v>264</v>
      </c>
      <c r="E701" s="455" t="s">
        <v>293</v>
      </c>
      <c r="F701" s="460">
        <v>300</v>
      </c>
      <c r="G701" s="455" t="s">
        <v>4833</v>
      </c>
      <c r="H701" s="461" t="s">
        <v>417</v>
      </c>
      <c r="I701" s="461" t="s">
        <v>3680</v>
      </c>
      <c r="J701" s="426" t="s">
        <v>435</v>
      </c>
      <c r="K701" s="425" t="s">
        <v>1188</v>
      </c>
      <c r="L701" s="426" t="s">
        <v>4137</v>
      </c>
      <c r="M701" s="426">
        <v>573784287</v>
      </c>
      <c r="N701" s="427">
        <v>45048</v>
      </c>
      <c r="O701" s="458">
        <f t="shared" si="30"/>
        <v>5</v>
      </c>
      <c r="P701" s="458">
        <f t="shared" si="31"/>
        <v>5</v>
      </c>
      <c r="Q701" s="96" t="str">
        <f t="shared" si="32"/>
        <v>Gastos_Gerais</v>
      </c>
    </row>
    <row r="702" spans="1:17" ht="25.5" hidden="1" x14ac:dyDescent="0.2">
      <c r="A702" s="450">
        <v>3142</v>
      </c>
      <c r="B702" s="463">
        <v>45049</v>
      </c>
      <c r="C702" s="464">
        <v>45047</v>
      </c>
      <c r="D702" s="455" t="s">
        <v>176</v>
      </c>
      <c r="E702" s="455" t="s">
        <v>158</v>
      </c>
      <c r="F702" s="460">
        <v>57</v>
      </c>
      <c r="G702" s="455" t="s">
        <v>5574</v>
      </c>
      <c r="H702" s="461" t="s">
        <v>303</v>
      </c>
      <c r="I702" s="461" t="s">
        <v>4130</v>
      </c>
      <c r="J702" s="426" t="s">
        <v>1405</v>
      </c>
      <c r="K702" s="425" t="s">
        <v>1157</v>
      </c>
      <c r="L702" s="426" t="s">
        <v>32</v>
      </c>
      <c r="M702" s="426">
        <v>2023117690</v>
      </c>
      <c r="N702" s="427">
        <v>45055</v>
      </c>
      <c r="O702" s="458">
        <f t="shared" si="30"/>
        <v>5</v>
      </c>
      <c r="P702" s="458">
        <f t="shared" si="31"/>
        <v>5</v>
      </c>
      <c r="Q702" s="96" t="str">
        <f t="shared" si="32"/>
        <v>Gastos_com_Pessoal</v>
      </c>
    </row>
    <row r="703" spans="1:17" ht="24" hidden="1" x14ac:dyDescent="0.2">
      <c r="A703" s="450">
        <v>3143</v>
      </c>
      <c r="B703" s="463">
        <v>45049</v>
      </c>
      <c r="C703" s="464">
        <v>45047</v>
      </c>
      <c r="D703" s="455" t="s">
        <v>264</v>
      </c>
      <c r="E703" s="455" t="s">
        <v>388</v>
      </c>
      <c r="F703" s="460">
        <v>328.63</v>
      </c>
      <c r="G703" s="455" t="s">
        <v>5575</v>
      </c>
      <c r="H703" s="461" t="s">
        <v>414</v>
      </c>
      <c r="I703" s="461" t="s">
        <v>4834</v>
      </c>
      <c r="J703" s="426" t="s">
        <v>2409</v>
      </c>
      <c r="K703" s="425" t="s">
        <v>1157</v>
      </c>
      <c r="L703" s="426" t="s">
        <v>32</v>
      </c>
      <c r="M703" s="426">
        <v>38</v>
      </c>
      <c r="N703" s="427">
        <v>45049</v>
      </c>
      <c r="O703" s="458">
        <f t="shared" si="30"/>
        <v>5</v>
      </c>
      <c r="P703" s="458">
        <f t="shared" si="31"/>
        <v>5</v>
      </c>
      <c r="Q703" s="96" t="str">
        <f t="shared" si="32"/>
        <v>Gastos_Gerais</v>
      </c>
    </row>
    <row r="704" spans="1:17" ht="24" hidden="1" x14ac:dyDescent="0.2">
      <c r="A704" s="450">
        <v>3144</v>
      </c>
      <c r="B704" s="463">
        <v>45049</v>
      </c>
      <c r="C704" s="464">
        <v>45017</v>
      </c>
      <c r="D704" s="455" t="s">
        <v>264</v>
      </c>
      <c r="E704" s="455" t="s">
        <v>80</v>
      </c>
      <c r="F704" s="460">
        <v>4310.8</v>
      </c>
      <c r="G704" s="455" t="s">
        <v>4835</v>
      </c>
      <c r="H704" s="461" t="s">
        <v>421</v>
      </c>
      <c r="I704" s="461" t="s">
        <v>4836</v>
      </c>
      <c r="J704" s="426" t="s">
        <v>2983</v>
      </c>
      <c r="K704" s="425" t="s">
        <v>1157</v>
      </c>
      <c r="L704" s="426" t="s">
        <v>32</v>
      </c>
      <c r="M704" s="426">
        <v>4199</v>
      </c>
      <c r="N704" s="427">
        <v>45044</v>
      </c>
      <c r="O704" s="458">
        <f t="shared" si="30"/>
        <v>5</v>
      </c>
      <c r="P704" s="458">
        <f t="shared" si="31"/>
        <v>4</v>
      </c>
      <c r="Q704" s="96" t="str">
        <f t="shared" si="32"/>
        <v>Gastos_Gerais</v>
      </c>
    </row>
    <row r="705" spans="1:17" ht="24" hidden="1" x14ac:dyDescent="0.2">
      <c r="A705" s="450">
        <v>3145</v>
      </c>
      <c r="B705" s="463">
        <v>45049</v>
      </c>
      <c r="C705" s="464">
        <v>45017</v>
      </c>
      <c r="D705" s="455" t="s">
        <v>264</v>
      </c>
      <c r="E705" s="455" t="s">
        <v>80</v>
      </c>
      <c r="F705" s="460">
        <v>1083.5</v>
      </c>
      <c r="G705" s="455" t="s">
        <v>4837</v>
      </c>
      <c r="H705" s="461" t="s">
        <v>493</v>
      </c>
      <c r="I705" s="461" t="s">
        <v>4836</v>
      </c>
      <c r="J705" s="426" t="s">
        <v>2983</v>
      </c>
      <c r="K705" s="425" t="s">
        <v>1157</v>
      </c>
      <c r="L705" s="426" t="s">
        <v>32</v>
      </c>
      <c r="M705" s="426">
        <v>4198</v>
      </c>
      <c r="N705" s="427">
        <v>45044</v>
      </c>
      <c r="O705" s="458">
        <f t="shared" si="30"/>
        <v>5</v>
      </c>
      <c r="P705" s="458">
        <f t="shared" si="31"/>
        <v>4</v>
      </c>
      <c r="Q705" s="96" t="str">
        <f t="shared" si="32"/>
        <v>Gastos_Gerais</v>
      </c>
    </row>
    <row r="706" spans="1:17" ht="24" hidden="1" x14ac:dyDescent="0.2">
      <c r="A706" s="450">
        <v>3146</v>
      </c>
      <c r="B706" s="463">
        <v>45049</v>
      </c>
      <c r="C706" s="464">
        <v>45047</v>
      </c>
      <c r="D706" s="455" t="s">
        <v>264</v>
      </c>
      <c r="E706" s="455" t="s">
        <v>402</v>
      </c>
      <c r="F706" s="460">
        <v>104.7</v>
      </c>
      <c r="G706" s="455" t="s">
        <v>4126</v>
      </c>
      <c r="H706" s="461" t="s">
        <v>414</v>
      </c>
      <c r="I706" s="461" t="s">
        <v>2059</v>
      </c>
      <c r="J706" s="426" t="s">
        <v>2060</v>
      </c>
      <c r="K706" s="425" t="s">
        <v>1157</v>
      </c>
      <c r="L706" s="426" t="s">
        <v>32</v>
      </c>
      <c r="M706" s="426">
        <v>285</v>
      </c>
      <c r="N706" s="427">
        <v>45048</v>
      </c>
      <c r="O706" s="458">
        <f t="shared" si="30"/>
        <v>5</v>
      </c>
      <c r="P706" s="458">
        <f t="shared" si="31"/>
        <v>5</v>
      </c>
      <c r="Q706" s="96" t="str">
        <f t="shared" si="32"/>
        <v>Gastos_Gerais</v>
      </c>
    </row>
    <row r="707" spans="1:17" ht="24" hidden="1" x14ac:dyDescent="0.2">
      <c r="A707" s="450">
        <v>3147</v>
      </c>
      <c r="B707" s="463">
        <v>45049</v>
      </c>
      <c r="C707" s="464">
        <v>45047</v>
      </c>
      <c r="D707" s="455" t="s">
        <v>264</v>
      </c>
      <c r="E707" s="455" t="s">
        <v>290</v>
      </c>
      <c r="F707" s="460">
        <v>90</v>
      </c>
      <c r="G707" s="455" t="s">
        <v>4838</v>
      </c>
      <c r="H707" s="461" t="s">
        <v>422</v>
      </c>
      <c r="I707" s="461" t="s">
        <v>4839</v>
      </c>
      <c r="J707" s="426" t="s">
        <v>4840</v>
      </c>
      <c r="K707" s="425" t="s">
        <v>1157</v>
      </c>
      <c r="L707" s="426" t="s">
        <v>32</v>
      </c>
      <c r="M707" s="426">
        <v>273</v>
      </c>
      <c r="N707" s="427">
        <v>45049</v>
      </c>
      <c r="O707" s="458">
        <f t="shared" si="30"/>
        <v>5</v>
      </c>
      <c r="P707" s="458">
        <f t="shared" si="31"/>
        <v>5</v>
      </c>
      <c r="Q707" s="96" t="str">
        <f t="shared" si="32"/>
        <v>Gastos_Gerais</v>
      </c>
    </row>
    <row r="708" spans="1:17" ht="24" hidden="1" x14ac:dyDescent="0.2">
      <c r="A708" s="450">
        <v>3148</v>
      </c>
      <c r="B708" s="463">
        <v>45049</v>
      </c>
      <c r="C708" s="464">
        <v>45047</v>
      </c>
      <c r="D708" s="455" t="s">
        <v>264</v>
      </c>
      <c r="E708" s="455" t="s">
        <v>96</v>
      </c>
      <c r="F708" s="460">
        <v>75.3</v>
      </c>
      <c r="G708" s="455" t="s">
        <v>6604</v>
      </c>
      <c r="H708" s="461" t="s">
        <v>418</v>
      </c>
      <c r="I708" s="461" t="s">
        <v>4841</v>
      </c>
      <c r="J708" s="426" t="s">
        <v>1620</v>
      </c>
      <c r="K708" s="425" t="s">
        <v>1157</v>
      </c>
      <c r="L708" s="426" t="s">
        <v>32</v>
      </c>
      <c r="M708" s="426">
        <v>1089</v>
      </c>
      <c r="N708" s="427">
        <v>45049</v>
      </c>
      <c r="O708" s="458">
        <f t="shared" si="30"/>
        <v>5</v>
      </c>
      <c r="P708" s="458">
        <f t="shared" si="31"/>
        <v>5</v>
      </c>
      <c r="Q708" s="96" t="str">
        <f t="shared" si="32"/>
        <v>Gastos_Gerais</v>
      </c>
    </row>
    <row r="709" spans="1:17" ht="24" hidden="1" x14ac:dyDescent="0.2">
      <c r="A709" s="450">
        <v>3149</v>
      </c>
      <c r="B709" s="463">
        <v>45049</v>
      </c>
      <c r="C709" s="464">
        <v>45047</v>
      </c>
      <c r="D709" s="455" t="s">
        <v>264</v>
      </c>
      <c r="E709" s="455" t="s">
        <v>404</v>
      </c>
      <c r="F709" s="460">
        <v>54.9</v>
      </c>
      <c r="G709" s="455" t="s">
        <v>4842</v>
      </c>
      <c r="H709" s="461" t="s">
        <v>423</v>
      </c>
      <c r="I709" s="461" t="s">
        <v>5576</v>
      </c>
      <c r="J709" s="426" t="s">
        <v>4843</v>
      </c>
      <c r="K709" s="425" t="s">
        <v>1157</v>
      </c>
      <c r="L709" s="426" t="s">
        <v>32</v>
      </c>
      <c r="M709" s="426">
        <v>1054</v>
      </c>
      <c r="N709" s="427">
        <v>45049</v>
      </c>
      <c r="O709" s="458">
        <f t="shared" ref="O709:O772" si="33">IF(B709=0,0,IF(YEAR(B709)=$P$1,MONTH(B709)-$O$1+1,(YEAR(B709)-$P$1)*12-$O$1+1+MONTH(B709)))</f>
        <v>5</v>
      </c>
      <c r="P709" s="458">
        <f t="shared" ref="P709:P772" si="34">IF(C709=0,0,IF(YEAR(C709)=$P$1,MONTH(C709)-$O$1+1,(YEAR(C709)-$P$1)*12-$O$1+1+MONTH(C709)))</f>
        <v>5</v>
      </c>
      <c r="Q709" s="96" t="str">
        <f t="shared" ref="Q709:Q772" si="35">SUBSTITUTE(D709," ","_")</f>
        <v>Gastos_Gerais</v>
      </c>
    </row>
    <row r="710" spans="1:17" ht="36" hidden="1" x14ac:dyDescent="0.2">
      <c r="A710" s="450">
        <v>3150</v>
      </c>
      <c r="B710" s="463">
        <v>45049</v>
      </c>
      <c r="C710" s="464">
        <v>45047</v>
      </c>
      <c r="D710" s="455" t="s">
        <v>264</v>
      </c>
      <c r="E710" s="455" t="s">
        <v>136</v>
      </c>
      <c r="F710" s="460">
        <v>539.70000000000005</v>
      </c>
      <c r="G710" s="455" t="s">
        <v>4844</v>
      </c>
      <c r="H710" s="461" t="s">
        <v>420</v>
      </c>
      <c r="I710" s="461" t="s">
        <v>4646</v>
      </c>
      <c r="J710" s="426" t="s">
        <v>4647</v>
      </c>
      <c r="K710" s="425" t="s">
        <v>1157</v>
      </c>
      <c r="L710" s="426" t="s">
        <v>32</v>
      </c>
      <c r="M710" s="426">
        <v>132</v>
      </c>
      <c r="N710" s="427">
        <v>45048</v>
      </c>
      <c r="O710" s="458">
        <f t="shared" si="33"/>
        <v>5</v>
      </c>
      <c r="P710" s="458">
        <f t="shared" si="34"/>
        <v>5</v>
      </c>
      <c r="Q710" s="96" t="str">
        <f t="shared" si="35"/>
        <v>Gastos_Gerais</v>
      </c>
    </row>
    <row r="711" spans="1:17" ht="36" hidden="1" x14ac:dyDescent="0.2">
      <c r="A711" s="450">
        <v>3151</v>
      </c>
      <c r="B711" s="463">
        <v>45049</v>
      </c>
      <c r="C711" s="464">
        <v>45047</v>
      </c>
      <c r="D711" s="455" t="s">
        <v>176</v>
      </c>
      <c r="E711" s="455" t="s">
        <v>158</v>
      </c>
      <c r="F711" s="460">
        <v>71.25</v>
      </c>
      <c r="G711" s="455" t="s">
        <v>5574</v>
      </c>
      <c r="H711" s="461" t="s">
        <v>303</v>
      </c>
      <c r="I711" s="461" t="s">
        <v>4133</v>
      </c>
      <c r="J711" s="426" t="s">
        <v>1392</v>
      </c>
      <c r="K711" s="425" t="s">
        <v>1157</v>
      </c>
      <c r="L711" s="426" t="s">
        <v>32</v>
      </c>
      <c r="M711" s="426">
        <v>2023145164</v>
      </c>
      <c r="N711" s="427">
        <v>45055</v>
      </c>
      <c r="O711" s="458">
        <f t="shared" si="33"/>
        <v>5</v>
      </c>
      <c r="P711" s="458">
        <f t="shared" si="34"/>
        <v>5</v>
      </c>
      <c r="Q711" s="96" t="str">
        <f t="shared" si="35"/>
        <v>Gastos_com_Pessoal</v>
      </c>
    </row>
    <row r="712" spans="1:17" ht="24" hidden="1" x14ac:dyDescent="0.2">
      <c r="A712" s="450">
        <v>3152</v>
      </c>
      <c r="B712" s="463">
        <v>45049</v>
      </c>
      <c r="C712" s="464">
        <v>45047</v>
      </c>
      <c r="D712" s="455" t="s">
        <v>264</v>
      </c>
      <c r="E712" s="455" t="s">
        <v>388</v>
      </c>
      <c r="F712" s="460">
        <v>47.97</v>
      </c>
      <c r="G712" s="455" t="s">
        <v>4845</v>
      </c>
      <c r="H712" s="461" t="s">
        <v>414</v>
      </c>
      <c r="I712" s="461" t="s">
        <v>4846</v>
      </c>
      <c r="J712" s="426" t="s">
        <v>1288</v>
      </c>
      <c r="K712" s="425" t="s">
        <v>1157</v>
      </c>
      <c r="L712" s="426" t="s">
        <v>32</v>
      </c>
      <c r="M712" s="426">
        <v>152</v>
      </c>
      <c r="N712" s="427">
        <v>45043</v>
      </c>
      <c r="O712" s="458">
        <f t="shared" si="33"/>
        <v>5</v>
      </c>
      <c r="P712" s="458">
        <f t="shared" si="34"/>
        <v>5</v>
      </c>
      <c r="Q712" s="96" t="str">
        <f t="shared" si="35"/>
        <v>Gastos_Gerais</v>
      </c>
    </row>
    <row r="713" spans="1:17" ht="47.25" hidden="1" customHeight="1" x14ac:dyDescent="0.2">
      <c r="A713" s="450">
        <v>3153</v>
      </c>
      <c r="B713" s="463">
        <v>45049</v>
      </c>
      <c r="C713" s="464">
        <v>45017</v>
      </c>
      <c r="D713" s="455" t="s">
        <v>264</v>
      </c>
      <c r="E713" s="455" t="s">
        <v>386</v>
      </c>
      <c r="F713" s="460">
        <v>614.1</v>
      </c>
      <c r="G713" s="455" t="s">
        <v>5577</v>
      </c>
      <c r="H713" s="461" t="s">
        <v>422</v>
      </c>
      <c r="I713" s="461" t="s">
        <v>4847</v>
      </c>
      <c r="J713" s="426" t="s">
        <v>2389</v>
      </c>
      <c r="K713" s="425" t="s">
        <v>1157</v>
      </c>
      <c r="L713" s="426" t="s">
        <v>32</v>
      </c>
      <c r="M713" s="426">
        <v>1141</v>
      </c>
      <c r="N713" s="427">
        <v>45042</v>
      </c>
      <c r="O713" s="458">
        <f t="shared" si="33"/>
        <v>5</v>
      </c>
      <c r="P713" s="458">
        <f t="shared" si="34"/>
        <v>4</v>
      </c>
      <c r="Q713" s="96" t="str">
        <f t="shared" si="35"/>
        <v>Gastos_Gerais</v>
      </c>
    </row>
    <row r="714" spans="1:17" hidden="1" x14ac:dyDescent="0.2">
      <c r="A714" s="450">
        <v>3154</v>
      </c>
      <c r="B714" s="463">
        <v>45049</v>
      </c>
      <c r="C714" s="464">
        <v>45047</v>
      </c>
      <c r="D714" s="455" t="s">
        <v>264</v>
      </c>
      <c r="E714" s="455" t="s">
        <v>81</v>
      </c>
      <c r="F714" s="460">
        <v>1274</v>
      </c>
      <c r="G714" s="455" t="s">
        <v>4848</v>
      </c>
      <c r="H714" s="461" t="s">
        <v>493</v>
      </c>
      <c r="I714" s="461" t="s">
        <v>1290</v>
      </c>
      <c r="J714" s="426" t="s">
        <v>1291</v>
      </c>
      <c r="K714" s="425" t="s">
        <v>1157</v>
      </c>
      <c r="L714" s="426" t="s">
        <v>32</v>
      </c>
      <c r="M714" s="426">
        <v>2092946</v>
      </c>
      <c r="N714" s="427">
        <v>45050</v>
      </c>
      <c r="O714" s="458">
        <f t="shared" si="33"/>
        <v>5</v>
      </c>
      <c r="P714" s="458">
        <f t="shared" si="34"/>
        <v>5</v>
      </c>
      <c r="Q714" s="96" t="str">
        <f t="shared" si="35"/>
        <v>Gastos_Gerais</v>
      </c>
    </row>
    <row r="715" spans="1:17" hidden="1" x14ac:dyDescent="0.2">
      <c r="A715" s="450">
        <v>3155</v>
      </c>
      <c r="B715" s="463">
        <v>45049</v>
      </c>
      <c r="C715" s="464">
        <v>45017</v>
      </c>
      <c r="D715" s="455" t="s">
        <v>264</v>
      </c>
      <c r="E715" s="455" t="s">
        <v>412</v>
      </c>
      <c r="F715" s="460">
        <v>2109.4499999999998</v>
      </c>
      <c r="G715" s="455" t="s">
        <v>1223</v>
      </c>
      <c r="H715" s="461" t="s">
        <v>417</v>
      </c>
      <c r="I715" s="461" t="s">
        <v>5789</v>
      </c>
      <c r="J715" s="426" t="s">
        <v>1225</v>
      </c>
      <c r="K715" s="425" t="s">
        <v>1157</v>
      </c>
      <c r="L715" s="426" t="s">
        <v>32</v>
      </c>
      <c r="M715" s="426">
        <v>28024</v>
      </c>
      <c r="N715" s="427">
        <v>45041</v>
      </c>
      <c r="O715" s="458">
        <f t="shared" si="33"/>
        <v>5</v>
      </c>
      <c r="P715" s="458">
        <f t="shared" si="34"/>
        <v>4</v>
      </c>
      <c r="Q715" s="96" t="str">
        <f t="shared" si="35"/>
        <v>Gastos_Gerais</v>
      </c>
    </row>
    <row r="716" spans="1:17" ht="84" hidden="1" x14ac:dyDescent="0.2">
      <c r="A716" s="450">
        <v>3156</v>
      </c>
      <c r="B716" s="463">
        <v>45049</v>
      </c>
      <c r="C716" s="464">
        <v>45017</v>
      </c>
      <c r="D716" s="455" t="s">
        <v>176</v>
      </c>
      <c r="E716" s="455" t="s">
        <v>1</v>
      </c>
      <c r="F716" s="460">
        <v>2419506</v>
      </c>
      <c r="G716" s="455" t="s">
        <v>4849</v>
      </c>
      <c r="H716" s="461" t="s">
        <v>303</v>
      </c>
      <c r="I716" s="461" t="s">
        <v>425</v>
      </c>
      <c r="J716" s="426" t="s">
        <v>425</v>
      </c>
      <c r="K716" s="426" t="s">
        <v>1188</v>
      </c>
      <c r="L716" s="426" t="s">
        <v>4137</v>
      </c>
      <c r="M716" s="426">
        <v>169562697</v>
      </c>
      <c r="N716" s="427">
        <v>45020</v>
      </c>
      <c r="O716" s="458">
        <f t="shared" si="33"/>
        <v>5</v>
      </c>
      <c r="P716" s="458">
        <f t="shared" si="34"/>
        <v>4</v>
      </c>
      <c r="Q716" s="96" t="str">
        <f t="shared" si="35"/>
        <v>Gastos_com_Pessoal</v>
      </c>
    </row>
    <row r="717" spans="1:17" ht="24" hidden="1" x14ac:dyDescent="0.2">
      <c r="A717" s="450">
        <v>3157</v>
      </c>
      <c r="B717" s="463">
        <v>45049</v>
      </c>
      <c r="C717" s="464">
        <v>45047</v>
      </c>
      <c r="D717" s="455" t="s">
        <v>264</v>
      </c>
      <c r="E717" s="455" t="s">
        <v>293</v>
      </c>
      <c r="F717" s="460">
        <v>120</v>
      </c>
      <c r="G717" s="455" t="s">
        <v>4850</v>
      </c>
      <c r="H717" s="456" t="s">
        <v>419</v>
      </c>
      <c r="I717" s="461" t="s">
        <v>4851</v>
      </c>
      <c r="J717" s="425" t="s">
        <v>937</v>
      </c>
      <c r="K717" s="425" t="s">
        <v>1188</v>
      </c>
      <c r="L717" s="426" t="s">
        <v>4137</v>
      </c>
      <c r="M717" s="425">
        <v>573908939</v>
      </c>
      <c r="N717" s="481">
        <v>45049</v>
      </c>
      <c r="O717" s="458">
        <f t="shared" si="33"/>
        <v>5</v>
      </c>
      <c r="P717" s="458">
        <f t="shared" si="34"/>
        <v>5</v>
      </c>
      <c r="Q717" s="96" t="str">
        <f t="shared" si="35"/>
        <v>Gastos_Gerais</v>
      </c>
    </row>
    <row r="718" spans="1:17" ht="24" hidden="1" x14ac:dyDescent="0.2">
      <c r="A718" s="450">
        <v>3158</v>
      </c>
      <c r="B718" s="463">
        <v>45049</v>
      </c>
      <c r="C718" s="464">
        <v>45047</v>
      </c>
      <c r="D718" s="455" t="s">
        <v>264</v>
      </c>
      <c r="E718" s="455" t="s">
        <v>293</v>
      </c>
      <c r="F718" s="460">
        <v>120</v>
      </c>
      <c r="G718" s="455" t="s">
        <v>4852</v>
      </c>
      <c r="H718" s="461" t="s">
        <v>419</v>
      </c>
      <c r="I718" s="461" t="s">
        <v>4853</v>
      </c>
      <c r="J718" s="426" t="s">
        <v>2372</v>
      </c>
      <c r="K718" s="425" t="s">
        <v>1188</v>
      </c>
      <c r="L718" s="426" t="s">
        <v>4137</v>
      </c>
      <c r="M718" s="426">
        <v>573908939</v>
      </c>
      <c r="N718" s="427">
        <v>45049</v>
      </c>
      <c r="O718" s="458">
        <f t="shared" si="33"/>
        <v>5</v>
      </c>
      <c r="P718" s="458">
        <f t="shared" si="34"/>
        <v>5</v>
      </c>
      <c r="Q718" s="96" t="str">
        <f t="shared" si="35"/>
        <v>Gastos_Gerais</v>
      </c>
    </row>
    <row r="719" spans="1:17" ht="24" hidden="1" x14ac:dyDescent="0.2">
      <c r="A719" s="450">
        <v>3159</v>
      </c>
      <c r="B719" s="463">
        <v>45049</v>
      </c>
      <c r="C719" s="464">
        <v>45047</v>
      </c>
      <c r="D719" s="455" t="s">
        <v>264</v>
      </c>
      <c r="E719" s="455" t="s">
        <v>293</v>
      </c>
      <c r="F719" s="460">
        <v>98.9</v>
      </c>
      <c r="G719" s="461" t="s">
        <v>4854</v>
      </c>
      <c r="H719" s="461" t="s">
        <v>420</v>
      </c>
      <c r="I719" s="461" t="s">
        <v>2301</v>
      </c>
      <c r="J719" s="426" t="s">
        <v>1586</v>
      </c>
      <c r="K719" s="425" t="s">
        <v>1188</v>
      </c>
      <c r="L719" s="426" t="s">
        <v>4137</v>
      </c>
      <c r="M719" s="426">
        <v>573908939</v>
      </c>
      <c r="N719" s="427">
        <v>45049</v>
      </c>
      <c r="O719" s="458">
        <f t="shared" si="33"/>
        <v>5</v>
      </c>
      <c r="P719" s="458">
        <f t="shared" si="34"/>
        <v>5</v>
      </c>
      <c r="Q719" s="96" t="str">
        <f t="shared" si="35"/>
        <v>Gastos_Gerais</v>
      </c>
    </row>
    <row r="720" spans="1:17" ht="25.5" hidden="1" x14ac:dyDescent="0.2">
      <c r="A720" s="450">
        <v>3160</v>
      </c>
      <c r="B720" s="463">
        <v>45049</v>
      </c>
      <c r="C720" s="464">
        <v>45047</v>
      </c>
      <c r="D720" s="455" t="s">
        <v>176</v>
      </c>
      <c r="E720" s="455" t="s">
        <v>261</v>
      </c>
      <c r="F720" s="460">
        <v>3178.62</v>
      </c>
      <c r="G720" s="455" t="s">
        <v>1207</v>
      </c>
      <c r="H720" s="461" t="s">
        <v>419</v>
      </c>
      <c r="I720" s="461" t="s">
        <v>4855</v>
      </c>
      <c r="J720" s="426" t="s">
        <v>473</v>
      </c>
      <c r="K720" s="425" t="s">
        <v>1188</v>
      </c>
      <c r="L720" s="426" t="s">
        <v>4137</v>
      </c>
      <c r="M720" s="426">
        <v>573908939</v>
      </c>
      <c r="N720" s="427">
        <v>45049</v>
      </c>
      <c r="O720" s="458">
        <f t="shared" si="33"/>
        <v>5</v>
      </c>
      <c r="P720" s="458">
        <f t="shared" si="34"/>
        <v>5</v>
      </c>
      <c r="Q720" s="96" t="str">
        <f t="shared" si="35"/>
        <v>Gastos_com_Pessoal</v>
      </c>
    </row>
    <row r="721" spans="1:17" ht="25.5" hidden="1" x14ac:dyDescent="0.2">
      <c r="A721" s="450">
        <v>3161</v>
      </c>
      <c r="B721" s="463">
        <v>45049</v>
      </c>
      <c r="C721" s="464">
        <v>45047</v>
      </c>
      <c r="D721" s="455" t="s">
        <v>176</v>
      </c>
      <c r="E721" s="455" t="s">
        <v>280</v>
      </c>
      <c r="F721" s="460">
        <v>9534.8700000000008</v>
      </c>
      <c r="G721" s="455" t="s">
        <v>1209</v>
      </c>
      <c r="H721" s="461" t="s">
        <v>419</v>
      </c>
      <c r="I721" s="461" t="s">
        <v>4855</v>
      </c>
      <c r="J721" s="426" t="s">
        <v>473</v>
      </c>
      <c r="K721" s="425" t="s">
        <v>1188</v>
      </c>
      <c r="L721" s="426" t="s">
        <v>4137</v>
      </c>
      <c r="M721" s="426">
        <v>573908939</v>
      </c>
      <c r="N721" s="481">
        <v>45049</v>
      </c>
      <c r="O721" s="458">
        <f t="shared" si="33"/>
        <v>5</v>
      </c>
      <c r="P721" s="458">
        <f t="shared" si="34"/>
        <v>5</v>
      </c>
      <c r="Q721" s="96" t="str">
        <f t="shared" si="35"/>
        <v>Gastos_com_Pessoal</v>
      </c>
    </row>
    <row r="722" spans="1:17" ht="25.5" hidden="1" x14ac:dyDescent="0.2">
      <c r="A722" s="450">
        <v>3162</v>
      </c>
      <c r="B722" s="463">
        <v>45049</v>
      </c>
      <c r="C722" s="464">
        <v>45047</v>
      </c>
      <c r="D722" s="455" t="s">
        <v>176</v>
      </c>
      <c r="E722" s="455" t="s">
        <v>262</v>
      </c>
      <c r="F722" s="460">
        <v>3178.29</v>
      </c>
      <c r="G722" s="455" t="s">
        <v>1210</v>
      </c>
      <c r="H722" s="456" t="s">
        <v>419</v>
      </c>
      <c r="I722" s="461" t="s">
        <v>4855</v>
      </c>
      <c r="J722" s="425" t="s">
        <v>473</v>
      </c>
      <c r="K722" s="426" t="s">
        <v>1188</v>
      </c>
      <c r="L722" s="426" t="s">
        <v>4137</v>
      </c>
      <c r="M722" s="426">
        <v>573908939</v>
      </c>
      <c r="N722" s="481">
        <v>45049</v>
      </c>
      <c r="O722" s="458">
        <f t="shared" si="33"/>
        <v>5</v>
      </c>
      <c r="P722" s="458">
        <f t="shared" si="34"/>
        <v>5</v>
      </c>
      <c r="Q722" s="96" t="str">
        <f t="shared" si="35"/>
        <v>Gastos_com_Pessoal</v>
      </c>
    </row>
    <row r="723" spans="1:17" ht="36" hidden="1" x14ac:dyDescent="0.2">
      <c r="A723" s="450">
        <v>3163</v>
      </c>
      <c r="B723" s="463">
        <v>45049</v>
      </c>
      <c r="C723" s="464">
        <v>45047</v>
      </c>
      <c r="D723" s="455" t="s">
        <v>176</v>
      </c>
      <c r="E723" s="455" t="s">
        <v>169</v>
      </c>
      <c r="F723" s="460">
        <v>14847.43</v>
      </c>
      <c r="G723" s="455" t="s">
        <v>1211</v>
      </c>
      <c r="H723" s="456" t="s">
        <v>419</v>
      </c>
      <c r="I723" s="461" t="s">
        <v>4855</v>
      </c>
      <c r="J723" s="425" t="s">
        <v>473</v>
      </c>
      <c r="K723" s="426" t="s">
        <v>1188</v>
      </c>
      <c r="L723" s="426" t="s">
        <v>4137</v>
      </c>
      <c r="M723" s="426">
        <v>573908939</v>
      </c>
      <c r="N723" s="481">
        <v>45049</v>
      </c>
      <c r="O723" s="458">
        <f t="shared" si="33"/>
        <v>5</v>
      </c>
      <c r="P723" s="458">
        <f t="shared" si="34"/>
        <v>5</v>
      </c>
      <c r="Q723" s="96" t="str">
        <f t="shared" si="35"/>
        <v>Gastos_com_Pessoal</v>
      </c>
    </row>
    <row r="724" spans="1:17" ht="25.5" hidden="1" x14ac:dyDescent="0.2">
      <c r="A724" s="450">
        <v>3164</v>
      </c>
      <c r="B724" s="463">
        <v>45049</v>
      </c>
      <c r="C724" s="464">
        <v>45047</v>
      </c>
      <c r="D724" s="455" t="s">
        <v>176</v>
      </c>
      <c r="E724" s="455" t="s">
        <v>261</v>
      </c>
      <c r="F724" s="460">
        <v>182.44</v>
      </c>
      <c r="G724" s="455" t="s">
        <v>1207</v>
      </c>
      <c r="H724" s="456" t="s">
        <v>416</v>
      </c>
      <c r="I724" s="461" t="s">
        <v>4856</v>
      </c>
      <c r="J724" s="425" t="s">
        <v>4857</v>
      </c>
      <c r="K724" s="425" t="s">
        <v>1188</v>
      </c>
      <c r="L724" s="426" t="s">
        <v>4137</v>
      </c>
      <c r="M724" s="426">
        <v>573908939</v>
      </c>
      <c r="N724" s="481">
        <v>45049</v>
      </c>
      <c r="O724" s="458">
        <f t="shared" si="33"/>
        <v>5</v>
      </c>
      <c r="P724" s="458">
        <f t="shared" si="34"/>
        <v>5</v>
      </c>
      <c r="Q724" s="96" t="str">
        <f t="shared" si="35"/>
        <v>Gastos_com_Pessoal</v>
      </c>
    </row>
    <row r="725" spans="1:17" ht="25.5" hidden="1" x14ac:dyDescent="0.2">
      <c r="A725" s="450">
        <v>3165</v>
      </c>
      <c r="B725" s="463">
        <v>45049</v>
      </c>
      <c r="C725" s="464">
        <v>45047</v>
      </c>
      <c r="D725" s="455" t="s">
        <v>176</v>
      </c>
      <c r="E725" s="455" t="s">
        <v>280</v>
      </c>
      <c r="F725" s="460">
        <v>182.44</v>
      </c>
      <c r="G725" s="461" t="s">
        <v>1209</v>
      </c>
      <c r="H725" s="461" t="s">
        <v>416</v>
      </c>
      <c r="I725" s="461" t="s">
        <v>4856</v>
      </c>
      <c r="J725" s="426" t="s">
        <v>4857</v>
      </c>
      <c r="K725" s="425" t="s">
        <v>1188</v>
      </c>
      <c r="L725" s="426" t="s">
        <v>4137</v>
      </c>
      <c r="M725" s="426">
        <v>573908939</v>
      </c>
      <c r="N725" s="481">
        <v>45049</v>
      </c>
      <c r="O725" s="458">
        <f t="shared" si="33"/>
        <v>5</v>
      </c>
      <c r="P725" s="458">
        <f t="shared" si="34"/>
        <v>5</v>
      </c>
      <c r="Q725" s="96" t="str">
        <f t="shared" si="35"/>
        <v>Gastos_com_Pessoal</v>
      </c>
    </row>
    <row r="726" spans="1:17" ht="25.5" hidden="1" x14ac:dyDescent="0.2">
      <c r="A726" s="450">
        <v>3166</v>
      </c>
      <c r="B726" s="463">
        <v>45049</v>
      </c>
      <c r="C726" s="464">
        <v>45047</v>
      </c>
      <c r="D726" s="455" t="s">
        <v>176</v>
      </c>
      <c r="E726" s="455" t="s">
        <v>262</v>
      </c>
      <c r="F726" s="460">
        <v>60.81</v>
      </c>
      <c r="G726" s="461" t="s">
        <v>1210</v>
      </c>
      <c r="H726" s="461" t="s">
        <v>416</v>
      </c>
      <c r="I726" s="461" t="s">
        <v>4856</v>
      </c>
      <c r="J726" s="426" t="s">
        <v>4857</v>
      </c>
      <c r="K726" s="426" t="s">
        <v>1188</v>
      </c>
      <c r="L726" s="426" t="s">
        <v>4137</v>
      </c>
      <c r="M726" s="426">
        <v>573908939</v>
      </c>
      <c r="N726" s="481">
        <v>45049</v>
      </c>
      <c r="O726" s="458">
        <f t="shared" si="33"/>
        <v>5</v>
      </c>
      <c r="P726" s="458">
        <f t="shared" si="34"/>
        <v>5</v>
      </c>
      <c r="Q726" s="96" t="str">
        <f t="shared" si="35"/>
        <v>Gastos_com_Pessoal</v>
      </c>
    </row>
    <row r="727" spans="1:17" ht="36" hidden="1" x14ac:dyDescent="0.2">
      <c r="A727" s="450">
        <v>3167</v>
      </c>
      <c r="B727" s="463">
        <v>45049</v>
      </c>
      <c r="C727" s="464">
        <v>45047</v>
      </c>
      <c r="D727" s="455" t="s">
        <v>176</v>
      </c>
      <c r="E727" s="455" t="s">
        <v>169</v>
      </c>
      <c r="F727" s="460">
        <v>1871.39</v>
      </c>
      <c r="G727" s="455" t="s">
        <v>1211</v>
      </c>
      <c r="H727" s="461" t="s">
        <v>416</v>
      </c>
      <c r="I727" s="461" t="s">
        <v>4856</v>
      </c>
      <c r="J727" s="426" t="s">
        <v>4857</v>
      </c>
      <c r="K727" s="425" t="s">
        <v>1188</v>
      </c>
      <c r="L727" s="426" t="s">
        <v>4137</v>
      </c>
      <c r="M727" s="426">
        <v>573908939</v>
      </c>
      <c r="N727" s="427">
        <v>45049</v>
      </c>
      <c r="O727" s="458">
        <f t="shared" si="33"/>
        <v>5</v>
      </c>
      <c r="P727" s="458">
        <f t="shared" si="34"/>
        <v>5</v>
      </c>
      <c r="Q727" s="96" t="str">
        <f t="shared" si="35"/>
        <v>Gastos_com_Pessoal</v>
      </c>
    </row>
    <row r="728" spans="1:17" ht="25.5" hidden="1" x14ac:dyDescent="0.2">
      <c r="A728" s="450">
        <v>3168</v>
      </c>
      <c r="B728" s="463">
        <v>45049</v>
      </c>
      <c r="C728" s="464">
        <v>45017</v>
      </c>
      <c r="D728" s="455" t="s">
        <v>176</v>
      </c>
      <c r="E728" s="455" t="s">
        <v>1</v>
      </c>
      <c r="F728" s="460">
        <v>2321</v>
      </c>
      <c r="G728" s="461" t="s">
        <v>4858</v>
      </c>
      <c r="H728" s="461" t="s">
        <v>421</v>
      </c>
      <c r="I728" s="461" t="s">
        <v>425</v>
      </c>
      <c r="J728" s="426" t="s">
        <v>425</v>
      </c>
      <c r="K728" s="426" t="s">
        <v>1188</v>
      </c>
      <c r="L728" s="426" t="s">
        <v>4137</v>
      </c>
      <c r="M728" s="426">
        <v>169562697</v>
      </c>
      <c r="N728" s="427">
        <v>45020</v>
      </c>
      <c r="O728" s="458">
        <f t="shared" si="33"/>
        <v>5</v>
      </c>
      <c r="P728" s="458">
        <f t="shared" si="34"/>
        <v>4</v>
      </c>
      <c r="Q728" s="96" t="str">
        <f t="shared" si="35"/>
        <v>Gastos_com_Pessoal</v>
      </c>
    </row>
    <row r="729" spans="1:17" ht="25.5" hidden="1" x14ac:dyDescent="0.2">
      <c r="A729" s="450">
        <v>3169</v>
      </c>
      <c r="B729" s="463">
        <v>45049</v>
      </c>
      <c r="C729" s="464">
        <v>45047</v>
      </c>
      <c r="D729" s="455" t="s">
        <v>176</v>
      </c>
      <c r="E729" s="455" t="s">
        <v>10</v>
      </c>
      <c r="F729" s="460">
        <v>8632.18</v>
      </c>
      <c r="G729" s="455" t="s">
        <v>4306</v>
      </c>
      <c r="H729" s="461" t="s">
        <v>419</v>
      </c>
      <c r="I729" s="461" t="s">
        <v>4855</v>
      </c>
      <c r="J729" s="426" t="s">
        <v>473</v>
      </c>
      <c r="K729" s="426" t="s">
        <v>1307</v>
      </c>
      <c r="L729" s="426" t="s">
        <v>1218</v>
      </c>
      <c r="M729" s="426" t="s">
        <v>4859</v>
      </c>
      <c r="N729" s="427">
        <v>45049</v>
      </c>
      <c r="O729" s="458">
        <f t="shared" si="33"/>
        <v>5</v>
      </c>
      <c r="P729" s="458">
        <f t="shared" si="34"/>
        <v>5</v>
      </c>
      <c r="Q729" s="96" t="str">
        <f t="shared" si="35"/>
        <v>Gastos_com_Pessoal</v>
      </c>
    </row>
    <row r="730" spans="1:17" hidden="1" x14ac:dyDescent="0.2">
      <c r="A730" s="450">
        <v>3170</v>
      </c>
      <c r="B730" s="463">
        <v>45049</v>
      </c>
      <c r="C730" s="464">
        <v>45017</v>
      </c>
      <c r="D730" s="455" t="s">
        <v>264</v>
      </c>
      <c r="E730" s="455" t="s">
        <v>69</v>
      </c>
      <c r="F730" s="460">
        <v>41.08</v>
      </c>
      <c r="G730" s="461" t="s">
        <v>4174</v>
      </c>
      <c r="H730" s="461" t="s">
        <v>303</v>
      </c>
      <c r="I730" s="461" t="s">
        <v>4175</v>
      </c>
      <c r="J730" s="426" t="s">
        <v>425</v>
      </c>
      <c r="K730" s="425" t="s">
        <v>4176</v>
      </c>
      <c r="L730" s="426" t="s">
        <v>1255</v>
      </c>
      <c r="M730" s="426" t="s">
        <v>425</v>
      </c>
      <c r="N730" s="427">
        <v>45020</v>
      </c>
      <c r="O730" s="458">
        <f t="shared" si="33"/>
        <v>5</v>
      </c>
      <c r="P730" s="458">
        <f t="shared" si="34"/>
        <v>4</v>
      </c>
      <c r="Q730" s="96" t="str">
        <f t="shared" si="35"/>
        <v>Gastos_Gerais</v>
      </c>
    </row>
    <row r="731" spans="1:17" ht="24" hidden="1" x14ac:dyDescent="0.2">
      <c r="A731" s="450">
        <v>3171</v>
      </c>
      <c r="B731" s="463">
        <v>45050</v>
      </c>
      <c r="C731" s="464">
        <v>45017</v>
      </c>
      <c r="D731" s="455" t="s">
        <v>264</v>
      </c>
      <c r="E731" s="455" t="s">
        <v>82</v>
      </c>
      <c r="F731" s="460">
        <v>2013.82</v>
      </c>
      <c r="G731" s="455" t="s">
        <v>1154</v>
      </c>
      <c r="H731" s="461" t="s">
        <v>417</v>
      </c>
      <c r="I731" s="461" t="s">
        <v>5544</v>
      </c>
      <c r="J731" s="426" t="s">
        <v>1257</v>
      </c>
      <c r="K731" s="426" t="s">
        <v>1157</v>
      </c>
      <c r="L731" s="426" t="s">
        <v>1158</v>
      </c>
      <c r="M731" s="426" t="s">
        <v>4860</v>
      </c>
      <c r="N731" s="427">
        <v>45050</v>
      </c>
      <c r="O731" s="458">
        <f t="shared" si="33"/>
        <v>5</v>
      </c>
      <c r="P731" s="458">
        <f t="shared" si="34"/>
        <v>4</v>
      </c>
      <c r="Q731" s="96" t="str">
        <f t="shared" si="35"/>
        <v>Gastos_Gerais</v>
      </c>
    </row>
    <row r="732" spans="1:17" hidden="1" x14ac:dyDescent="0.2">
      <c r="A732" s="450">
        <v>3172</v>
      </c>
      <c r="B732" s="463">
        <v>45050</v>
      </c>
      <c r="C732" s="464">
        <v>45017</v>
      </c>
      <c r="D732" s="455" t="s">
        <v>264</v>
      </c>
      <c r="E732" s="455" t="s">
        <v>83</v>
      </c>
      <c r="F732" s="460">
        <v>268.72000000000003</v>
      </c>
      <c r="G732" s="455" t="s">
        <v>2906</v>
      </c>
      <c r="H732" s="461" t="s">
        <v>422</v>
      </c>
      <c r="I732" s="461" t="s">
        <v>4378</v>
      </c>
      <c r="J732" s="425" t="s">
        <v>1162</v>
      </c>
      <c r="K732" s="425" t="s">
        <v>1157</v>
      </c>
      <c r="L732" s="426" t="s">
        <v>32</v>
      </c>
      <c r="M732" s="426">
        <v>28683666</v>
      </c>
      <c r="N732" s="427">
        <v>45050</v>
      </c>
      <c r="O732" s="458">
        <f t="shared" si="33"/>
        <v>5</v>
      </c>
      <c r="P732" s="458">
        <f t="shared" si="34"/>
        <v>4</v>
      </c>
      <c r="Q732" s="96" t="str">
        <f t="shared" si="35"/>
        <v>Gastos_Gerais</v>
      </c>
    </row>
    <row r="733" spans="1:17" hidden="1" x14ac:dyDescent="0.2">
      <c r="A733" s="450">
        <v>3173</v>
      </c>
      <c r="B733" s="463">
        <v>45050</v>
      </c>
      <c r="C733" s="464">
        <v>45047</v>
      </c>
      <c r="D733" s="455" t="s">
        <v>264</v>
      </c>
      <c r="E733" s="455" t="s">
        <v>81</v>
      </c>
      <c r="F733" s="460">
        <v>2000</v>
      </c>
      <c r="G733" s="455" t="s">
        <v>1763</v>
      </c>
      <c r="H733" s="461" t="s">
        <v>1032</v>
      </c>
      <c r="I733" s="461" t="s">
        <v>1290</v>
      </c>
      <c r="J733" s="426" t="s">
        <v>1291</v>
      </c>
      <c r="K733" s="426" t="s">
        <v>1157</v>
      </c>
      <c r="L733" s="426" t="s">
        <v>32</v>
      </c>
      <c r="M733" s="426">
        <v>2093330</v>
      </c>
      <c r="N733" s="427">
        <v>45051</v>
      </c>
      <c r="O733" s="458">
        <f t="shared" si="33"/>
        <v>5</v>
      </c>
      <c r="P733" s="458">
        <f t="shared" si="34"/>
        <v>5</v>
      </c>
      <c r="Q733" s="96" t="str">
        <f t="shared" si="35"/>
        <v>Gastos_Gerais</v>
      </c>
    </row>
    <row r="734" spans="1:17" hidden="1" x14ac:dyDescent="0.2">
      <c r="A734" s="450">
        <v>3174</v>
      </c>
      <c r="B734" s="463">
        <v>45050</v>
      </c>
      <c r="C734" s="464">
        <v>45047</v>
      </c>
      <c r="D734" s="455" t="s">
        <v>264</v>
      </c>
      <c r="E734" s="455" t="s">
        <v>81</v>
      </c>
      <c r="F734" s="460">
        <v>2500</v>
      </c>
      <c r="G734" s="455" t="s">
        <v>1313</v>
      </c>
      <c r="H734" s="461" t="s">
        <v>414</v>
      </c>
      <c r="I734" s="461" t="s">
        <v>1290</v>
      </c>
      <c r="J734" s="426" t="s">
        <v>1291</v>
      </c>
      <c r="K734" s="426" t="s">
        <v>1157</v>
      </c>
      <c r="L734" s="426" t="s">
        <v>32</v>
      </c>
      <c r="M734" s="426">
        <v>2093456</v>
      </c>
      <c r="N734" s="427">
        <v>45051</v>
      </c>
      <c r="O734" s="458">
        <f t="shared" si="33"/>
        <v>5</v>
      </c>
      <c r="P734" s="458">
        <f t="shared" si="34"/>
        <v>5</v>
      </c>
      <c r="Q734" s="96" t="str">
        <f t="shared" si="35"/>
        <v>Gastos_Gerais</v>
      </c>
    </row>
    <row r="735" spans="1:17" hidden="1" x14ac:dyDescent="0.2">
      <c r="A735" s="450">
        <v>3175</v>
      </c>
      <c r="B735" s="463">
        <v>45050</v>
      </c>
      <c r="C735" s="464">
        <v>44986</v>
      </c>
      <c r="D735" s="455" t="s">
        <v>264</v>
      </c>
      <c r="E735" s="455" t="s">
        <v>83</v>
      </c>
      <c r="F735" s="460">
        <v>1500.57</v>
      </c>
      <c r="G735" s="455" t="s">
        <v>2906</v>
      </c>
      <c r="H735" s="461" t="s">
        <v>420</v>
      </c>
      <c r="I735" s="461" t="s">
        <v>4378</v>
      </c>
      <c r="J735" s="425" t="s">
        <v>1162</v>
      </c>
      <c r="K735" s="425" t="s">
        <v>1157</v>
      </c>
      <c r="L735" s="426" t="s">
        <v>32</v>
      </c>
      <c r="M735" s="426">
        <v>28687365</v>
      </c>
      <c r="N735" s="427">
        <v>45050</v>
      </c>
      <c r="O735" s="458">
        <f t="shared" si="33"/>
        <v>5</v>
      </c>
      <c r="P735" s="458">
        <f t="shared" si="34"/>
        <v>3</v>
      </c>
      <c r="Q735" s="96" t="str">
        <f t="shared" si="35"/>
        <v>Gastos_Gerais</v>
      </c>
    </row>
    <row r="736" spans="1:17" hidden="1" x14ac:dyDescent="0.2">
      <c r="A736" s="450">
        <v>3176</v>
      </c>
      <c r="B736" s="463">
        <v>45050</v>
      </c>
      <c r="C736" s="464">
        <v>45047</v>
      </c>
      <c r="D736" s="455" t="s">
        <v>264</v>
      </c>
      <c r="E736" s="455" t="s">
        <v>81</v>
      </c>
      <c r="F736" s="460">
        <v>900</v>
      </c>
      <c r="G736" s="455" t="s">
        <v>2017</v>
      </c>
      <c r="H736" s="461" t="s">
        <v>422</v>
      </c>
      <c r="I736" s="461" t="s">
        <v>1290</v>
      </c>
      <c r="J736" s="425" t="s">
        <v>1291</v>
      </c>
      <c r="K736" s="425" t="s">
        <v>1157</v>
      </c>
      <c r="L736" s="426" t="s">
        <v>32</v>
      </c>
      <c r="M736" s="426">
        <v>2093436</v>
      </c>
      <c r="N736" s="427">
        <v>45051</v>
      </c>
      <c r="O736" s="458">
        <f t="shared" si="33"/>
        <v>5</v>
      </c>
      <c r="P736" s="458">
        <f t="shared" si="34"/>
        <v>5</v>
      </c>
      <c r="Q736" s="96" t="str">
        <f t="shared" si="35"/>
        <v>Gastos_Gerais</v>
      </c>
    </row>
    <row r="737" spans="1:17" ht="24" hidden="1" x14ac:dyDescent="0.2">
      <c r="A737" s="450">
        <v>3177</v>
      </c>
      <c r="B737" s="463">
        <v>45050</v>
      </c>
      <c r="C737" s="464">
        <v>45047</v>
      </c>
      <c r="D737" s="455" t="s">
        <v>264</v>
      </c>
      <c r="E737" s="455" t="s">
        <v>81</v>
      </c>
      <c r="F737" s="460">
        <v>1600</v>
      </c>
      <c r="G737" s="455" t="s">
        <v>4123</v>
      </c>
      <c r="H737" s="456" t="s">
        <v>302</v>
      </c>
      <c r="I737" s="461" t="s">
        <v>1290</v>
      </c>
      <c r="J737" s="425" t="s">
        <v>1291</v>
      </c>
      <c r="K737" s="425" t="s">
        <v>1157</v>
      </c>
      <c r="L737" s="426" t="s">
        <v>32</v>
      </c>
      <c r="M737" s="426">
        <v>2093447</v>
      </c>
      <c r="N737" s="427">
        <v>45051</v>
      </c>
      <c r="O737" s="458">
        <f t="shared" si="33"/>
        <v>5</v>
      </c>
      <c r="P737" s="458">
        <f t="shared" si="34"/>
        <v>5</v>
      </c>
      <c r="Q737" s="96" t="str">
        <f t="shared" si="35"/>
        <v>Gastos_Gerais</v>
      </c>
    </row>
    <row r="738" spans="1:17" hidden="1" x14ac:dyDescent="0.2">
      <c r="A738" s="450">
        <v>3178</v>
      </c>
      <c r="B738" s="463">
        <v>45050</v>
      </c>
      <c r="C738" s="464">
        <v>45047</v>
      </c>
      <c r="D738" s="455" t="s">
        <v>264</v>
      </c>
      <c r="E738" s="455" t="s">
        <v>290</v>
      </c>
      <c r="F738" s="460">
        <v>870</v>
      </c>
      <c r="G738" s="455" t="s">
        <v>4861</v>
      </c>
      <c r="H738" s="461" t="s">
        <v>420</v>
      </c>
      <c r="I738" s="461" t="s">
        <v>4862</v>
      </c>
      <c r="J738" s="426" t="s">
        <v>4863</v>
      </c>
      <c r="K738" s="426" t="s">
        <v>1157</v>
      </c>
      <c r="L738" s="426" t="s">
        <v>32</v>
      </c>
      <c r="M738" s="426">
        <v>23</v>
      </c>
      <c r="N738" s="427">
        <v>45050</v>
      </c>
      <c r="O738" s="458">
        <f t="shared" si="33"/>
        <v>5</v>
      </c>
      <c r="P738" s="458">
        <f t="shared" si="34"/>
        <v>5</v>
      </c>
      <c r="Q738" s="96" t="str">
        <f t="shared" si="35"/>
        <v>Gastos_Gerais</v>
      </c>
    </row>
    <row r="739" spans="1:17" ht="24" hidden="1" x14ac:dyDescent="0.2">
      <c r="A739" s="450">
        <v>3179</v>
      </c>
      <c r="B739" s="463">
        <v>45050</v>
      </c>
      <c r="C739" s="464">
        <v>45047</v>
      </c>
      <c r="D739" s="455" t="s">
        <v>264</v>
      </c>
      <c r="E739" s="455" t="s">
        <v>60</v>
      </c>
      <c r="F739" s="460">
        <v>1039.5999999999999</v>
      </c>
      <c r="G739" s="455" t="s">
        <v>4864</v>
      </c>
      <c r="H739" s="461" t="s">
        <v>1032</v>
      </c>
      <c r="I739" s="461" t="s">
        <v>4865</v>
      </c>
      <c r="J739" s="469" t="s">
        <v>4866</v>
      </c>
      <c r="K739" s="469" t="s">
        <v>1157</v>
      </c>
      <c r="L739" s="469" t="s">
        <v>32</v>
      </c>
      <c r="M739" s="426">
        <v>2050</v>
      </c>
      <c r="N739" s="427">
        <v>45042</v>
      </c>
      <c r="O739" s="458">
        <f t="shared" si="33"/>
        <v>5</v>
      </c>
      <c r="P739" s="458">
        <f t="shared" si="34"/>
        <v>5</v>
      </c>
      <c r="Q739" s="96" t="str">
        <f t="shared" si="35"/>
        <v>Gastos_Gerais</v>
      </c>
    </row>
    <row r="740" spans="1:17" ht="36" hidden="1" x14ac:dyDescent="0.2">
      <c r="A740" s="450">
        <v>3180</v>
      </c>
      <c r="B740" s="463">
        <v>45050</v>
      </c>
      <c r="C740" s="464">
        <v>45047</v>
      </c>
      <c r="D740" s="455" t="s">
        <v>264</v>
      </c>
      <c r="E740" s="455" t="s">
        <v>182</v>
      </c>
      <c r="F740" s="460">
        <v>8.5</v>
      </c>
      <c r="G740" s="455" t="s">
        <v>5546</v>
      </c>
      <c r="H740" s="456" t="s">
        <v>302</v>
      </c>
      <c r="I740" s="461" t="s">
        <v>4867</v>
      </c>
      <c r="J740" s="425" t="s">
        <v>4868</v>
      </c>
      <c r="K740" s="425" t="s">
        <v>1157</v>
      </c>
      <c r="L740" s="426" t="s">
        <v>32</v>
      </c>
      <c r="M740" s="426">
        <v>14805</v>
      </c>
      <c r="N740" s="427">
        <v>45050</v>
      </c>
      <c r="O740" s="458">
        <f t="shared" si="33"/>
        <v>5</v>
      </c>
      <c r="P740" s="458">
        <f t="shared" si="34"/>
        <v>5</v>
      </c>
      <c r="Q740" s="96" t="str">
        <f t="shared" si="35"/>
        <v>Gastos_Gerais</v>
      </c>
    </row>
    <row r="741" spans="1:17" ht="24" hidden="1" x14ac:dyDescent="0.2">
      <c r="A741" s="450">
        <v>3181</v>
      </c>
      <c r="B741" s="463">
        <v>45050</v>
      </c>
      <c r="C741" s="464">
        <v>45047</v>
      </c>
      <c r="D741" s="455" t="s">
        <v>264</v>
      </c>
      <c r="E741" s="455" t="s">
        <v>96</v>
      </c>
      <c r="F741" s="460">
        <v>11.9</v>
      </c>
      <c r="G741" s="455" t="s">
        <v>4869</v>
      </c>
      <c r="H741" s="461" t="s">
        <v>423</v>
      </c>
      <c r="I741" s="461" t="s">
        <v>4870</v>
      </c>
      <c r="J741" s="426" t="s">
        <v>4871</v>
      </c>
      <c r="K741" s="426" t="s">
        <v>1157</v>
      </c>
      <c r="L741" s="426" t="s">
        <v>32</v>
      </c>
      <c r="M741" s="426">
        <v>9034</v>
      </c>
      <c r="N741" s="427">
        <v>45050</v>
      </c>
      <c r="O741" s="458">
        <f t="shared" si="33"/>
        <v>5</v>
      </c>
      <c r="P741" s="458">
        <f t="shared" si="34"/>
        <v>5</v>
      </c>
      <c r="Q741" s="96" t="str">
        <f t="shared" si="35"/>
        <v>Gastos_Gerais</v>
      </c>
    </row>
    <row r="742" spans="1:17" ht="25.5" hidden="1" x14ac:dyDescent="0.2">
      <c r="A742" s="450">
        <v>3182</v>
      </c>
      <c r="B742" s="463">
        <v>45050</v>
      </c>
      <c r="C742" s="464">
        <v>45017</v>
      </c>
      <c r="D742" s="455" t="s">
        <v>176</v>
      </c>
      <c r="E742" s="455" t="s">
        <v>1</v>
      </c>
      <c r="F742" s="460">
        <v>390.6</v>
      </c>
      <c r="G742" s="455" t="s">
        <v>4872</v>
      </c>
      <c r="H742" s="461" t="s">
        <v>419</v>
      </c>
      <c r="I742" s="461" t="s">
        <v>4178</v>
      </c>
      <c r="J742" s="426" t="s">
        <v>4179</v>
      </c>
      <c r="K742" s="426" t="s">
        <v>1188</v>
      </c>
      <c r="L742" s="426" t="s">
        <v>1163</v>
      </c>
      <c r="M742" s="426" t="s">
        <v>425</v>
      </c>
      <c r="N742" s="427">
        <v>45050</v>
      </c>
      <c r="O742" s="458">
        <f t="shared" si="33"/>
        <v>5</v>
      </c>
      <c r="P742" s="458">
        <f t="shared" si="34"/>
        <v>4</v>
      </c>
      <c r="Q742" s="96" t="str">
        <f t="shared" si="35"/>
        <v>Gastos_com_Pessoal</v>
      </c>
    </row>
    <row r="743" spans="1:17" ht="36" hidden="1" x14ac:dyDescent="0.2">
      <c r="A743" s="450">
        <v>3183</v>
      </c>
      <c r="B743" s="463">
        <v>45050</v>
      </c>
      <c r="C743" s="464">
        <v>45017</v>
      </c>
      <c r="D743" s="455" t="s">
        <v>176</v>
      </c>
      <c r="E743" s="455" t="s">
        <v>1</v>
      </c>
      <c r="F743" s="460">
        <v>983.06</v>
      </c>
      <c r="G743" s="455" t="s">
        <v>4873</v>
      </c>
      <c r="H743" s="461" t="s">
        <v>423</v>
      </c>
      <c r="I743" s="461" t="s">
        <v>1383</v>
      </c>
      <c r="J743" s="426" t="s">
        <v>1384</v>
      </c>
      <c r="K743" s="426" t="s">
        <v>1188</v>
      </c>
      <c r="L743" s="426" t="s">
        <v>1163</v>
      </c>
      <c r="M743" s="426" t="s">
        <v>425</v>
      </c>
      <c r="N743" s="427">
        <v>45050</v>
      </c>
      <c r="O743" s="458">
        <f t="shared" si="33"/>
        <v>5</v>
      </c>
      <c r="P743" s="458">
        <f t="shared" si="34"/>
        <v>4</v>
      </c>
      <c r="Q743" s="96" t="str">
        <f t="shared" si="35"/>
        <v>Gastos_com_Pessoal</v>
      </c>
    </row>
    <row r="744" spans="1:17" ht="36" hidden="1" x14ac:dyDescent="0.2">
      <c r="A744" s="450">
        <v>3184</v>
      </c>
      <c r="B744" s="463">
        <v>45050</v>
      </c>
      <c r="C744" s="464">
        <v>45017</v>
      </c>
      <c r="D744" s="455" t="s">
        <v>176</v>
      </c>
      <c r="E744" s="455" t="s">
        <v>1</v>
      </c>
      <c r="F744" s="460">
        <v>751.62</v>
      </c>
      <c r="G744" s="455" t="s">
        <v>4874</v>
      </c>
      <c r="H744" s="456" t="s">
        <v>1032</v>
      </c>
      <c r="I744" s="461" t="s">
        <v>1374</v>
      </c>
      <c r="J744" s="425" t="s">
        <v>1375</v>
      </c>
      <c r="K744" s="425" t="s">
        <v>1188</v>
      </c>
      <c r="L744" s="426" t="s">
        <v>1163</v>
      </c>
      <c r="M744" s="426" t="s">
        <v>425</v>
      </c>
      <c r="N744" s="427">
        <v>45050</v>
      </c>
      <c r="O744" s="458">
        <f t="shared" si="33"/>
        <v>5</v>
      </c>
      <c r="P744" s="458">
        <f t="shared" si="34"/>
        <v>4</v>
      </c>
      <c r="Q744" s="96" t="str">
        <f t="shared" si="35"/>
        <v>Gastos_com_Pessoal</v>
      </c>
    </row>
    <row r="745" spans="1:17" ht="36" hidden="1" x14ac:dyDescent="0.2">
      <c r="A745" s="450">
        <v>3185</v>
      </c>
      <c r="B745" s="463">
        <v>45050</v>
      </c>
      <c r="C745" s="464">
        <v>45017</v>
      </c>
      <c r="D745" s="455" t="s">
        <v>176</v>
      </c>
      <c r="E745" s="455" t="s">
        <v>1</v>
      </c>
      <c r="F745" s="460">
        <v>1166.3699999999999</v>
      </c>
      <c r="G745" s="455" t="s">
        <v>4875</v>
      </c>
      <c r="H745" s="461" t="s">
        <v>419</v>
      </c>
      <c r="I745" s="461" t="s">
        <v>1365</v>
      </c>
      <c r="J745" s="426" t="s">
        <v>1366</v>
      </c>
      <c r="K745" s="426" t="s">
        <v>1188</v>
      </c>
      <c r="L745" s="426" t="s">
        <v>1163</v>
      </c>
      <c r="M745" s="426" t="s">
        <v>425</v>
      </c>
      <c r="N745" s="427">
        <v>45050</v>
      </c>
      <c r="O745" s="458">
        <f t="shared" si="33"/>
        <v>5</v>
      </c>
      <c r="P745" s="458">
        <f t="shared" si="34"/>
        <v>4</v>
      </c>
      <c r="Q745" s="96" t="str">
        <f t="shared" si="35"/>
        <v>Gastos_com_Pessoal</v>
      </c>
    </row>
    <row r="746" spans="1:17" ht="36" hidden="1" x14ac:dyDescent="0.2">
      <c r="A746" s="450">
        <v>3186</v>
      </c>
      <c r="B746" s="463">
        <v>45050</v>
      </c>
      <c r="C746" s="464">
        <v>45017</v>
      </c>
      <c r="D746" s="455" t="s">
        <v>176</v>
      </c>
      <c r="E746" s="455" t="s">
        <v>1</v>
      </c>
      <c r="F746" s="460">
        <v>52.65</v>
      </c>
      <c r="G746" s="455" t="s">
        <v>4876</v>
      </c>
      <c r="H746" s="461" t="s">
        <v>419</v>
      </c>
      <c r="I746" s="461" t="s">
        <v>1385</v>
      </c>
      <c r="J746" s="426" t="s">
        <v>1386</v>
      </c>
      <c r="K746" s="426" t="s">
        <v>1188</v>
      </c>
      <c r="L746" s="426" t="s">
        <v>1163</v>
      </c>
      <c r="M746" s="426" t="s">
        <v>425</v>
      </c>
      <c r="N746" s="427">
        <v>45020</v>
      </c>
      <c r="O746" s="458">
        <f t="shared" si="33"/>
        <v>5</v>
      </c>
      <c r="P746" s="458">
        <f t="shared" si="34"/>
        <v>4</v>
      </c>
      <c r="Q746" s="96" t="str">
        <f t="shared" si="35"/>
        <v>Gastos_com_Pessoal</v>
      </c>
    </row>
    <row r="747" spans="1:17" ht="36" hidden="1" x14ac:dyDescent="0.2">
      <c r="A747" s="450">
        <v>3187</v>
      </c>
      <c r="B747" s="463">
        <v>45050</v>
      </c>
      <c r="C747" s="464">
        <v>45017</v>
      </c>
      <c r="D747" s="455" t="s">
        <v>176</v>
      </c>
      <c r="E747" s="455" t="s">
        <v>1</v>
      </c>
      <c r="F747" s="460">
        <v>52.65</v>
      </c>
      <c r="G747" s="455" t="s">
        <v>4876</v>
      </c>
      <c r="H747" s="461" t="s">
        <v>419</v>
      </c>
      <c r="I747" s="461" t="s">
        <v>1377</v>
      </c>
      <c r="J747" s="426" t="s">
        <v>1378</v>
      </c>
      <c r="K747" s="426" t="s">
        <v>1188</v>
      </c>
      <c r="L747" s="426" t="s">
        <v>1163</v>
      </c>
      <c r="M747" s="426" t="s">
        <v>425</v>
      </c>
      <c r="N747" s="427">
        <v>45020</v>
      </c>
      <c r="O747" s="458">
        <f t="shared" si="33"/>
        <v>5</v>
      </c>
      <c r="P747" s="458">
        <f t="shared" si="34"/>
        <v>4</v>
      </c>
      <c r="Q747" s="96" t="str">
        <f t="shared" si="35"/>
        <v>Gastos_com_Pessoal</v>
      </c>
    </row>
    <row r="748" spans="1:17" ht="36" hidden="1" x14ac:dyDescent="0.2">
      <c r="A748" s="450">
        <v>3188</v>
      </c>
      <c r="B748" s="463">
        <v>45050</v>
      </c>
      <c r="C748" s="464">
        <v>45017</v>
      </c>
      <c r="D748" s="455" t="s">
        <v>176</v>
      </c>
      <c r="E748" s="455" t="s">
        <v>1</v>
      </c>
      <c r="F748" s="460">
        <v>1303.8599999999999</v>
      </c>
      <c r="G748" s="455" t="s">
        <v>4877</v>
      </c>
      <c r="H748" s="461" t="s">
        <v>417</v>
      </c>
      <c r="I748" s="461" t="s">
        <v>1362</v>
      </c>
      <c r="J748" s="426" t="s">
        <v>1363</v>
      </c>
      <c r="K748" s="426" t="s">
        <v>1188</v>
      </c>
      <c r="L748" s="426" t="s">
        <v>1163</v>
      </c>
      <c r="M748" s="426" t="s">
        <v>425</v>
      </c>
      <c r="N748" s="427">
        <v>45050</v>
      </c>
      <c r="O748" s="458">
        <f t="shared" si="33"/>
        <v>5</v>
      </c>
      <c r="P748" s="458">
        <f t="shared" si="34"/>
        <v>4</v>
      </c>
      <c r="Q748" s="96" t="str">
        <f t="shared" si="35"/>
        <v>Gastos_com_Pessoal</v>
      </c>
    </row>
    <row r="749" spans="1:17" ht="36" hidden="1" x14ac:dyDescent="0.2">
      <c r="A749" s="450">
        <v>3189</v>
      </c>
      <c r="B749" s="463">
        <v>45050</v>
      </c>
      <c r="C749" s="464">
        <v>45017</v>
      </c>
      <c r="D749" s="455" t="s">
        <v>176</v>
      </c>
      <c r="E749" s="455" t="s">
        <v>1</v>
      </c>
      <c r="F749" s="460">
        <v>618.52</v>
      </c>
      <c r="G749" s="455" t="s">
        <v>4878</v>
      </c>
      <c r="H749" s="461" t="s">
        <v>423</v>
      </c>
      <c r="I749" s="461" t="s">
        <v>1388</v>
      </c>
      <c r="J749" s="426" t="s">
        <v>1389</v>
      </c>
      <c r="K749" s="426" t="s">
        <v>1188</v>
      </c>
      <c r="L749" s="426" t="s">
        <v>1163</v>
      </c>
      <c r="M749" s="426" t="s">
        <v>425</v>
      </c>
      <c r="N749" s="427">
        <v>45050</v>
      </c>
      <c r="O749" s="458">
        <f t="shared" si="33"/>
        <v>5</v>
      </c>
      <c r="P749" s="458">
        <f t="shared" si="34"/>
        <v>4</v>
      </c>
      <c r="Q749" s="96" t="str">
        <f t="shared" si="35"/>
        <v>Gastos_com_Pessoal</v>
      </c>
    </row>
    <row r="750" spans="1:17" ht="36" hidden="1" x14ac:dyDescent="0.2">
      <c r="A750" s="450">
        <v>3190</v>
      </c>
      <c r="B750" s="463">
        <v>45050</v>
      </c>
      <c r="C750" s="464">
        <v>45017</v>
      </c>
      <c r="D750" s="455" t="s">
        <v>176</v>
      </c>
      <c r="E750" s="455" t="s">
        <v>1</v>
      </c>
      <c r="F750" s="460">
        <v>1562.4</v>
      </c>
      <c r="G750" s="455" t="s">
        <v>4879</v>
      </c>
      <c r="H750" s="461" t="s">
        <v>493</v>
      </c>
      <c r="I750" s="461" t="s">
        <v>1371</v>
      </c>
      <c r="J750" s="426" t="s">
        <v>1372</v>
      </c>
      <c r="K750" s="426" t="s">
        <v>1188</v>
      </c>
      <c r="L750" s="426" t="s">
        <v>1163</v>
      </c>
      <c r="M750" s="426" t="s">
        <v>425</v>
      </c>
      <c r="N750" s="427">
        <v>45050</v>
      </c>
      <c r="O750" s="458">
        <f t="shared" si="33"/>
        <v>5</v>
      </c>
      <c r="P750" s="458">
        <f t="shared" si="34"/>
        <v>4</v>
      </c>
      <c r="Q750" s="96" t="str">
        <f t="shared" si="35"/>
        <v>Gastos_com_Pessoal</v>
      </c>
    </row>
    <row r="751" spans="1:17" ht="36" hidden="1" x14ac:dyDescent="0.2">
      <c r="A751" s="450">
        <v>3191</v>
      </c>
      <c r="B751" s="463">
        <v>45050</v>
      </c>
      <c r="C751" s="464">
        <v>45017</v>
      </c>
      <c r="D751" s="455" t="s">
        <v>176</v>
      </c>
      <c r="E751" s="455" t="s">
        <v>1</v>
      </c>
      <c r="F751" s="460">
        <v>859.32</v>
      </c>
      <c r="G751" s="455" t="s">
        <v>4880</v>
      </c>
      <c r="H751" s="461" t="s">
        <v>423</v>
      </c>
      <c r="I751" s="461" t="s">
        <v>1380</v>
      </c>
      <c r="J751" s="425" t="s">
        <v>1381</v>
      </c>
      <c r="K751" s="426" t="s">
        <v>1188</v>
      </c>
      <c r="L751" s="426" t="s">
        <v>1163</v>
      </c>
      <c r="M751" s="426" t="s">
        <v>425</v>
      </c>
      <c r="N751" s="427">
        <v>45050</v>
      </c>
      <c r="O751" s="458">
        <f t="shared" si="33"/>
        <v>5</v>
      </c>
      <c r="P751" s="458">
        <f t="shared" si="34"/>
        <v>4</v>
      </c>
      <c r="Q751" s="96" t="str">
        <f t="shared" si="35"/>
        <v>Gastos_com_Pessoal</v>
      </c>
    </row>
    <row r="752" spans="1:17" hidden="1" x14ac:dyDescent="0.2">
      <c r="A752" s="450">
        <v>3192</v>
      </c>
      <c r="B752" s="463">
        <v>45050</v>
      </c>
      <c r="C752" s="464">
        <v>45047</v>
      </c>
      <c r="D752" s="455" t="s">
        <v>264</v>
      </c>
      <c r="E752" s="455" t="s">
        <v>81</v>
      </c>
      <c r="F752" s="460">
        <v>4700</v>
      </c>
      <c r="G752" s="455" t="s">
        <v>1289</v>
      </c>
      <c r="H752" s="461" t="s">
        <v>419</v>
      </c>
      <c r="I752" s="461" t="s">
        <v>1290</v>
      </c>
      <c r="J752" s="426" t="s">
        <v>1291</v>
      </c>
      <c r="K752" s="426" t="s">
        <v>1157</v>
      </c>
      <c r="L752" s="426" t="s">
        <v>32</v>
      </c>
      <c r="M752" s="426">
        <v>2093372</v>
      </c>
      <c r="N752" s="427">
        <v>45051</v>
      </c>
      <c r="O752" s="458">
        <f t="shared" si="33"/>
        <v>5</v>
      </c>
      <c r="P752" s="458">
        <f t="shared" si="34"/>
        <v>5</v>
      </c>
      <c r="Q752" s="96" t="str">
        <f t="shared" si="35"/>
        <v>Gastos_Gerais</v>
      </c>
    </row>
    <row r="753" spans="1:17" hidden="1" x14ac:dyDescent="0.2">
      <c r="A753" s="450">
        <v>3193</v>
      </c>
      <c r="B753" s="463">
        <v>45050</v>
      </c>
      <c r="C753" s="464">
        <v>45047</v>
      </c>
      <c r="D753" s="455" t="s">
        <v>264</v>
      </c>
      <c r="E753" s="455" t="s">
        <v>81</v>
      </c>
      <c r="F753" s="460">
        <v>1450</v>
      </c>
      <c r="G753" s="455" t="s">
        <v>4881</v>
      </c>
      <c r="H753" s="461" t="s">
        <v>417</v>
      </c>
      <c r="I753" s="461" t="s">
        <v>1290</v>
      </c>
      <c r="J753" s="426" t="s">
        <v>1291</v>
      </c>
      <c r="K753" s="426" t="s">
        <v>1157</v>
      </c>
      <c r="L753" s="426" t="s">
        <v>32</v>
      </c>
      <c r="M753" s="426">
        <v>2093381</v>
      </c>
      <c r="N753" s="427">
        <v>45051</v>
      </c>
      <c r="O753" s="458">
        <f t="shared" si="33"/>
        <v>5</v>
      </c>
      <c r="P753" s="458">
        <f t="shared" si="34"/>
        <v>5</v>
      </c>
      <c r="Q753" s="96" t="str">
        <f t="shared" si="35"/>
        <v>Gastos_Gerais</v>
      </c>
    </row>
    <row r="754" spans="1:17" hidden="1" x14ac:dyDescent="0.2">
      <c r="A754" s="450">
        <v>3194</v>
      </c>
      <c r="B754" s="463">
        <v>45050</v>
      </c>
      <c r="C754" s="464">
        <v>45017</v>
      </c>
      <c r="D754" s="455" t="s">
        <v>264</v>
      </c>
      <c r="E754" s="455" t="s">
        <v>398</v>
      </c>
      <c r="F754" s="460">
        <v>2370.4699999999998</v>
      </c>
      <c r="G754" s="456" t="s">
        <v>4496</v>
      </c>
      <c r="H754" s="461" t="s">
        <v>1032</v>
      </c>
      <c r="I754" s="461" t="s">
        <v>5578</v>
      </c>
      <c r="J754" s="426" t="s">
        <v>1816</v>
      </c>
      <c r="K754" s="426" t="s">
        <v>1157</v>
      </c>
      <c r="L754" s="426" t="s">
        <v>32</v>
      </c>
      <c r="M754" s="426">
        <v>10497</v>
      </c>
      <c r="N754" s="427">
        <v>45034</v>
      </c>
      <c r="O754" s="458">
        <f t="shared" si="33"/>
        <v>5</v>
      </c>
      <c r="P754" s="458">
        <f t="shared" si="34"/>
        <v>4</v>
      </c>
      <c r="Q754" s="96" t="str">
        <f t="shared" si="35"/>
        <v>Gastos_Gerais</v>
      </c>
    </row>
    <row r="755" spans="1:17" ht="48" hidden="1" x14ac:dyDescent="0.2">
      <c r="A755" s="450">
        <v>3195</v>
      </c>
      <c r="B755" s="463">
        <v>45050</v>
      </c>
      <c r="C755" s="464">
        <v>45017</v>
      </c>
      <c r="D755" s="455" t="s">
        <v>176</v>
      </c>
      <c r="E755" s="455" t="s">
        <v>173</v>
      </c>
      <c r="F755" s="460">
        <v>674.35</v>
      </c>
      <c r="G755" s="455" t="s">
        <v>1274</v>
      </c>
      <c r="H755" s="461" t="s">
        <v>303</v>
      </c>
      <c r="I755" s="461" t="s">
        <v>4157</v>
      </c>
      <c r="J755" s="426" t="s">
        <v>1276</v>
      </c>
      <c r="K755" s="425" t="s">
        <v>1157</v>
      </c>
      <c r="L755" s="426" t="s">
        <v>32</v>
      </c>
      <c r="M755" s="426">
        <v>2023741</v>
      </c>
      <c r="N755" s="427">
        <v>45019</v>
      </c>
      <c r="O755" s="458">
        <f t="shared" si="33"/>
        <v>5</v>
      </c>
      <c r="P755" s="458">
        <f t="shared" si="34"/>
        <v>4</v>
      </c>
      <c r="Q755" s="96" t="str">
        <f t="shared" si="35"/>
        <v>Gastos_com_Pessoal</v>
      </c>
    </row>
    <row r="756" spans="1:17" hidden="1" x14ac:dyDescent="0.2">
      <c r="A756" s="450">
        <v>3196</v>
      </c>
      <c r="B756" s="463">
        <v>45050</v>
      </c>
      <c r="C756" s="464">
        <v>45047</v>
      </c>
      <c r="D756" s="455" t="s">
        <v>264</v>
      </c>
      <c r="E756" s="455" t="s">
        <v>81</v>
      </c>
      <c r="F756" s="460">
        <v>2450</v>
      </c>
      <c r="G756" s="455" t="s">
        <v>1735</v>
      </c>
      <c r="H756" s="461" t="s">
        <v>423</v>
      </c>
      <c r="I756" s="461" t="s">
        <v>1290</v>
      </c>
      <c r="J756" s="426" t="s">
        <v>1291</v>
      </c>
      <c r="K756" s="426" t="s">
        <v>1157</v>
      </c>
      <c r="L756" s="426" t="s">
        <v>32</v>
      </c>
      <c r="M756" s="426">
        <v>2093406</v>
      </c>
      <c r="N756" s="427">
        <v>45051</v>
      </c>
      <c r="O756" s="458">
        <f t="shared" si="33"/>
        <v>5</v>
      </c>
      <c r="P756" s="458">
        <f t="shared" si="34"/>
        <v>5</v>
      </c>
      <c r="Q756" s="96" t="str">
        <f t="shared" si="35"/>
        <v>Gastos_Gerais</v>
      </c>
    </row>
    <row r="757" spans="1:17" ht="24" hidden="1" x14ac:dyDescent="0.2">
      <c r="A757" s="450">
        <v>3197</v>
      </c>
      <c r="B757" s="463">
        <v>45050</v>
      </c>
      <c r="C757" s="464">
        <v>45017</v>
      </c>
      <c r="D757" s="455" t="s">
        <v>264</v>
      </c>
      <c r="E757" s="455" t="s">
        <v>96</v>
      </c>
      <c r="F757" s="460">
        <v>517.04</v>
      </c>
      <c r="G757" s="455" t="s">
        <v>5549</v>
      </c>
      <c r="H757" s="461" t="s">
        <v>421</v>
      </c>
      <c r="I757" s="461" t="s">
        <v>2202</v>
      </c>
      <c r="J757" s="426" t="s">
        <v>2873</v>
      </c>
      <c r="K757" s="426" t="s">
        <v>1157</v>
      </c>
      <c r="L757" s="426" t="s">
        <v>32</v>
      </c>
      <c r="M757" s="426">
        <v>69866</v>
      </c>
      <c r="N757" s="427">
        <v>45044</v>
      </c>
      <c r="O757" s="458">
        <f t="shared" si="33"/>
        <v>5</v>
      </c>
      <c r="P757" s="458">
        <f t="shared" si="34"/>
        <v>4</v>
      </c>
      <c r="Q757" s="96" t="str">
        <f t="shared" si="35"/>
        <v>Gastos_Gerais</v>
      </c>
    </row>
    <row r="758" spans="1:17" ht="24" hidden="1" x14ac:dyDescent="0.2">
      <c r="A758" s="450">
        <v>3198</v>
      </c>
      <c r="B758" s="463">
        <v>45050</v>
      </c>
      <c r="C758" s="464">
        <v>45047</v>
      </c>
      <c r="D758" s="455" t="s">
        <v>264</v>
      </c>
      <c r="E758" s="455" t="s">
        <v>183</v>
      </c>
      <c r="F758" s="460">
        <v>480</v>
      </c>
      <c r="G758" s="455" t="s">
        <v>1357</v>
      </c>
      <c r="H758" s="461" t="s">
        <v>420</v>
      </c>
      <c r="I758" s="461" t="s">
        <v>1358</v>
      </c>
      <c r="J758" s="426" t="s">
        <v>1359</v>
      </c>
      <c r="K758" s="426" t="s">
        <v>1157</v>
      </c>
      <c r="L758" s="426" t="s">
        <v>32</v>
      </c>
      <c r="M758" s="426">
        <v>202370</v>
      </c>
      <c r="N758" s="427">
        <v>45042</v>
      </c>
      <c r="O758" s="458">
        <f t="shared" si="33"/>
        <v>5</v>
      </c>
      <c r="P758" s="458">
        <f t="shared" si="34"/>
        <v>5</v>
      </c>
      <c r="Q758" s="96" t="str">
        <f t="shared" si="35"/>
        <v>Gastos_Gerais</v>
      </c>
    </row>
    <row r="759" spans="1:17" hidden="1" x14ac:dyDescent="0.2">
      <c r="A759" s="450">
        <v>3199</v>
      </c>
      <c r="B759" s="463">
        <v>45050</v>
      </c>
      <c r="C759" s="464">
        <v>44986</v>
      </c>
      <c r="D759" s="455" t="s">
        <v>264</v>
      </c>
      <c r="E759" s="455" t="s">
        <v>83</v>
      </c>
      <c r="F759" s="460">
        <v>280.35000000000002</v>
      </c>
      <c r="G759" s="455" t="s">
        <v>2906</v>
      </c>
      <c r="H759" s="461" t="s">
        <v>422</v>
      </c>
      <c r="I759" s="461" t="s">
        <v>4378</v>
      </c>
      <c r="J759" s="425" t="s">
        <v>1162</v>
      </c>
      <c r="K759" s="425" t="s">
        <v>1157</v>
      </c>
      <c r="L759" s="426" t="s">
        <v>32</v>
      </c>
      <c r="M759" s="426">
        <v>28683665</v>
      </c>
      <c r="N759" s="427">
        <v>45050</v>
      </c>
      <c r="O759" s="458">
        <f t="shared" si="33"/>
        <v>5</v>
      </c>
      <c r="P759" s="458">
        <f t="shared" si="34"/>
        <v>3</v>
      </c>
      <c r="Q759" s="96" t="str">
        <f t="shared" si="35"/>
        <v>Gastos_Gerais</v>
      </c>
    </row>
    <row r="760" spans="1:17" hidden="1" x14ac:dyDescent="0.2">
      <c r="A760" s="450">
        <v>3200</v>
      </c>
      <c r="B760" s="463">
        <v>45050</v>
      </c>
      <c r="C760" s="464">
        <v>45047</v>
      </c>
      <c r="D760" s="455" t="s">
        <v>264</v>
      </c>
      <c r="E760" s="455" t="s">
        <v>81</v>
      </c>
      <c r="F760" s="460">
        <v>1700</v>
      </c>
      <c r="G760" s="455" t="s">
        <v>2016</v>
      </c>
      <c r="H760" s="461" t="s">
        <v>416</v>
      </c>
      <c r="I760" s="461" t="s">
        <v>1290</v>
      </c>
      <c r="J760" s="426" t="s">
        <v>1291</v>
      </c>
      <c r="K760" s="426" t="s">
        <v>1157</v>
      </c>
      <c r="L760" s="426" t="s">
        <v>32</v>
      </c>
      <c r="M760" s="426">
        <v>2093323</v>
      </c>
      <c r="N760" s="427">
        <v>45051</v>
      </c>
      <c r="O760" s="458">
        <f t="shared" si="33"/>
        <v>5</v>
      </c>
      <c r="P760" s="458">
        <f t="shared" si="34"/>
        <v>5</v>
      </c>
      <c r="Q760" s="96" t="str">
        <f t="shared" si="35"/>
        <v>Gastos_Gerais</v>
      </c>
    </row>
    <row r="761" spans="1:17" hidden="1" x14ac:dyDescent="0.2">
      <c r="A761" s="450">
        <v>3201</v>
      </c>
      <c r="B761" s="463">
        <v>45050</v>
      </c>
      <c r="C761" s="464">
        <v>45047</v>
      </c>
      <c r="D761" s="455" t="s">
        <v>264</v>
      </c>
      <c r="E761" s="455" t="s">
        <v>81</v>
      </c>
      <c r="F761" s="460">
        <v>3300</v>
      </c>
      <c r="G761" s="455" t="s">
        <v>1314</v>
      </c>
      <c r="H761" s="456" t="s">
        <v>421</v>
      </c>
      <c r="I761" s="461" t="s">
        <v>1290</v>
      </c>
      <c r="J761" s="425" t="s">
        <v>1291</v>
      </c>
      <c r="K761" s="425" t="s">
        <v>1157</v>
      </c>
      <c r="L761" s="426" t="s">
        <v>32</v>
      </c>
      <c r="M761" s="425">
        <v>2093416</v>
      </c>
      <c r="N761" s="427">
        <v>45051</v>
      </c>
      <c r="O761" s="458">
        <f t="shared" si="33"/>
        <v>5</v>
      </c>
      <c r="P761" s="458">
        <f t="shared" si="34"/>
        <v>5</v>
      </c>
      <c r="Q761" s="96" t="str">
        <f t="shared" si="35"/>
        <v>Gastos_Gerais</v>
      </c>
    </row>
    <row r="762" spans="1:17" hidden="1" x14ac:dyDescent="0.2">
      <c r="A762" s="450">
        <v>3202</v>
      </c>
      <c r="B762" s="463">
        <v>45050</v>
      </c>
      <c r="C762" s="464">
        <v>45047</v>
      </c>
      <c r="D762" s="455" t="s">
        <v>264</v>
      </c>
      <c r="E762" s="455" t="s">
        <v>81</v>
      </c>
      <c r="F762" s="460">
        <v>2500</v>
      </c>
      <c r="G762" s="455" t="s">
        <v>2196</v>
      </c>
      <c r="H762" s="461" t="s">
        <v>418</v>
      </c>
      <c r="I762" s="461" t="s">
        <v>1290</v>
      </c>
      <c r="J762" s="426" t="s">
        <v>1291</v>
      </c>
      <c r="K762" s="426" t="s">
        <v>1157</v>
      </c>
      <c r="L762" s="426" t="s">
        <v>32</v>
      </c>
      <c r="M762" s="426">
        <v>2093426</v>
      </c>
      <c r="N762" s="427">
        <v>45051</v>
      </c>
      <c r="O762" s="458">
        <f t="shared" si="33"/>
        <v>5</v>
      </c>
      <c r="P762" s="458">
        <f t="shared" si="34"/>
        <v>5</v>
      </c>
      <c r="Q762" s="96" t="str">
        <f t="shared" si="35"/>
        <v>Gastos_Gerais</v>
      </c>
    </row>
    <row r="763" spans="1:17" ht="20.25" hidden="1" customHeight="1" x14ac:dyDescent="0.2">
      <c r="A763" s="450">
        <v>3203</v>
      </c>
      <c r="B763" s="463">
        <v>45050</v>
      </c>
      <c r="C763" s="464">
        <v>45047</v>
      </c>
      <c r="D763" s="455" t="s">
        <v>264</v>
      </c>
      <c r="E763" s="455" t="s">
        <v>81</v>
      </c>
      <c r="F763" s="460">
        <v>2200</v>
      </c>
      <c r="G763" s="455" t="s">
        <v>4125</v>
      </c>
      <c r="H763" s="461" t="s">
        <v>420</v>
      </c>
      <c r="I763" s="461" t="s">
        <v>1290</v>
      </c>
      <c r="J763" s="426" t="s">
        <v>1291</v>
      </c>
      <c r="K763" s="426" t="s">
        <v>1157</v>
      </c>
      <c r="L763" s="426" t="s">
        <v>32</v>
      </c>
      <c r="M763" s="426">
        <v>2093362</v>
      </c>
      <c r="N763" s="427">
        <v>45051</v>
      </c>
      <c r="O763" s="458">
        <f t="shared" si="33"/>
        <v>5</v>
      </c>
      <c r="P763" s="458">
        <f t="shared" si="34"/>
        <v>5</v>
      </c>
      <c r="Q763" s="96" t="str">
        <f t="shared" si="35"/>
        <v>Gastos_Gerais</v>
      </c>
    </row>
    <row r="764" spans="1:17" ht="24" hidden="1" x14ac:dyDescent="0.2">
      <c r="A764" s="450">
        <v>3204</v>
      </c>
      <c r="B764" s="463">
        <v>45050</v>
      </c>
      <c r="C764" s="464">
        <v>45047</v>
      </c>
      <c r="D764" s="455" t="s">
        <v>264</v>
      </c>
      <c r="E764" s="455" t="s">
        <v>293</v>
      </c>
      <c r="F764" s="460">
        <v>60</v>
      </c>
      <c r="G764" s="455" t="s">
        <v>5579</v>
      </c>
      <c r="H764" s="461" t="s">
        <v>422</v>
      </c>
      <c r="I764" s="461" t="s">
        <v>5471</v>
      </c>
      <c r="J764" s="426" t="s">
        <v>884</v>
      </c>
      <c r="K764" s="426" t="s">
        <v>1188</v>
      </c>
      <c r="L764" s="426" t="s">
        <v>4137</v>
      </c>
      <c r="M764" s="426">
        <v>374199208</v>
      </c>
      <c r="N764" s="427">
        <v>45050</v>
      </c>
      <c r="O764" s="458">
        <f t="shared" si="33"/>
        <v>5</v>
      </c>
      <c r="P764" s="458">
        <f t="shared" si="34"/>
        <v>5</v>
      </c>
      <c r="Q764" s="96" t="str">
        <f t="shared" si="35"/>
        <v>Gastos_Gerais</v>
      </c>
    </row>
    <row r="765" spans="1:17" ht="24" hidden="1" x14ac:dyDescent="0.2">
      <c r="A765" s="450">
        <v>3205</v>
      </c>
      <c r="B765" s="463">
        <v>45050</v>
      </c>
      <c r="C765" s="464">
        <v>45047</v>
      </c>
      <c r="D765" s="455" t="s">
        <v>264</v>
      </c>
      <c r="E765" s="455" t="s">
        <v>293</v>
      </c>
      <c r="F765" s="460">
        <v>120</v>
      </c>
      <c r="G765" s="455" t="s">
        <v>5472</v>
      </c>
      <c r="H765" s="461" t="s">
        <v>421</v>
      </c>
      <c r="I765" s="461" t="s">
        <v>5473</v>
      </c>
      <c r="J765" s="426" t="s">
        <v>5474</v>
      </c>
      <c r="K765" s="426" t="s">
        <v>1188</v>
      </c>
      <c r="L765" s="426" t="s">
        <v>4137</v>
      </c>
      <c r="M765" s="426">
        <v>374199208</v>
      </c>
      <c r="N765" s="427">
        <v>45050</v>
      </c>
      <c r="O765" s="458">
        <f t="shared" si="33"/>
        <v>5</v>
      </c>
      <c r="P765" s="458">
        <f t="shared" si="34"/>
        <v>5</v>
      </c>
      <c r="Q765" s="96" t="str">
        <f t="shared" si="35"/>
        <v>Gastos_Gerais</v>
      </c>
    </row>
    <row r="766" spans="1:17" ht="20.25" hidden="1" customHeight="1" x14ac:dyDescent="0.2">
      <c r="A766" s="450">
        <v>3206</v>
      </c>
      <c r="B766" s="463">
        <v>45050</v>
      </c>
      <c r="C766" s="464">
        <v>45047</v>
      </c>
      <c r="D766" s="455" t="s">
        <v>264</v>
      </c>
      <c r="E766" s="455" t="s">
        <v>293</v>
      </c>
      <c r="F766" s="460">
        <v>120</v>
      </c>
      <c r="G766" s="455" t="s">
        <v>5475</v>
      </c>
      <c r="H766" s="461" t="s">
        <v>421</v>
      </c>
      <c r="I766" s="461" t="s">
        <v>2627</v>
      </c>
      <c r="J766" s="426" t="s">
        <v>1073</v>
      </c>
      <c r="K766" s="426" t="s">
        <v>1188</v>
      </c>
      <c r="L766" s="426" t="s">
        <v>4137</v>
      </c>
      <c r="M766" s="426">
        <v>374199208</v>
      </c>
      <c r="N766" s="427">
        <v>45050</v>
      </c>
      <c r="O766" s="458">
        <f t="shared" si="33"/>
        <v>5</v>
      </c>
      <c r="P766" s="458">
        <f t="shared" si="34"/>
        <v>5</v>
      </c>
      <c r="Q766" s="96" t="str">
        <f t="shared" si="35"/>
        <v>Gastos_Gerais</v>
      </c>
    </row>
    <row r="767" spans="1:17" ht="20.25" hidden="1" customHeight="1" x14ac:dyDescent="0.2">
      <c r="A767" s="450">
        <v>3207</v>
      </c>
      <c r="B767" s="463">
        <v>45050</v>
      </c>
      <c r="C767" s="464">
        <v>45047</v>
      </c>
      <c r="D767" s="455" t="s">
        <v>264</v>
      </c>
      <c r="E767" s="455" t="s">
        <v>293</v>
      </c>
      <c r="F767" s="460">
        <v>60</v>
      </c>
      <c r="G767" s="455" t="s">
        <v>5580</v>
      </c>
      <c r="H767" s="461" t="s">
        <v>422</v>
      </c>
      <c r="I767" s="461" t="s">
        <v>4923</v>
      </c>
      <c r="J767" s="426" t="s">
        <v>896</v>
      </c>
      <c r="K767" s="426" t="s">
        <v>1188</v>
      </c>
      <c r="L767" s="426" t="s">
        <v>4137</v>
      </c>
      <c r="M767" s="426">
        <v>374199208</v>
      </c>
      <c r="N767" s="427">
        <v>45050</v>
      </c>
      <c r="O767" s="458">
        <f t="shared" si="33"/>
        <v>5</v>
      </c>
      <c r="P767" s="458">
        <f t="shared" si="34"/>
        <v>5</v>
      </c>
      <c r="Q767" s="96" t="str">
        <f t="shared" si="35"/>
        <v>Gastos_Gerais</v>
      </c>
    </row>
    <row r="768" spans="1:17" ht="20.25" hidden="1" customHeight="1" x14ac:dyDescent="0.2">
      <c r="A768" s="450">
        <v>3208</v>
      </c>
      <c r="B768" s="463">
        <v>45050</v>
      </c>
      <c r="C768" s="464">
        <v>45047</v>
      </c>
      <c r="D768" s="455" t="s">
        <v>264</v>
      </c>
      <c r="E768" s="455" t="s">
        <v>293</v>
      </c>
      <c r="F768" s="460">
        <v>10.8</v>
      </c>
      <c r="G768" s="455" t="s">
        <v>5476</v>
      </c>
      <c r="H768" s="461" t="s">
        <v>422</v>
      </c>
      <c r="I768" s="461" t="s">
        <v>2737</v>
      </c>
      <c r="J768" s="426" t="s">
        <v>1034</v>
      </c>
      <c r="K768" s="426" t="s">
        <v>1188</v>
      </c>
      <c r="L768" s="426" t="s">
        <v>4137</v>
      </c>
      <c r="M768" s="426">
        <v>374199208</v>
      </c>
      <c r="N768" s="427">
        <v>45050</v>
      </c>
      <c r="O768" s="458">
        <f t="shared" si="33"/>
        <v>5</v>
      </c>
      <c r="P768" s="458">
        <f t="shared" si="34"/>
        <v>5</v>
      </c>
      <c r="Q768" s="96" t="str">
        <f t="shared" si="35"/>
        <v>Gastos_Gerais</v>
      </c>
    </row>
    <row r="769" spans="1:17" ht="20.25" hidden="1" customHeight="1" x14ac:dyDescent="0.2">
      <c r="A769" s="450">
        <v>3209</v>
      </c>
      <c r="B769" s="463">
        <v>45050</v>
      </c>
      <c r="C769" s="464">
        <v>45047</v>
      </c>
      <c r="D769" s="455" t="s">
        <v>176</v>
      </c>
      <c r="E769" s="455" t="s">
        <v>262</v>
      </c>
      <c r="F769" s="460">
        <v>1004.34</v>
      </c>
      <c r="G769" s="455" t="s">
        <v>5477</v>
      </c>
      <c r="H769" s="461" t="s">
        <v>422</v>
      </c>
      <c r="I769" s="461" t="s">
        <v>5478</v>
      </c>
      <c r="J769" s="426" t="s">
        <v>897</v>
      </c>
      <c r="K769" s="426" t="s">
        <v>1188</v>
      </c>
      <c r="L769" s="426" t="s">
        <v>4137</v>
      </c>
      <c r="M769" s="426">
        <v>374199208</v>
      </c>
      <c r="N769" s="427">
        <v>45050</v>
      </c>
      <c r="O769" s="458">
        <f t="shared" si="33"/>
        <v>5</v>
      </c>
      <c r="P769" s="458">
        <f t="shared" si="34"/>
        <v>5</v>
      </c>
      <c r="Q769" s="96" t="str">
        <f t="shared" si="35"/>
        <v>Gastos_com_Pessoal</v>
      </c>
    </row>
    <row r="770" spans="1:17" ht="20.25" hidden="1" customHeight="1" x14ac:dyDescent="0.2">
      <c r="A770" s="450">
        <v>3210</v>
      </c>
      <c r="B770" s="463">
        <v>45050</v>
      </c>
      <c r="C770" s="464">
        <v>45047</v>
      </c>
      <c r="D770" s="455" t="s">
        <v>176</v>
      </c>
      <c r="E770" s="455" t="s">
        <v>280</v>
      </c>
      <c r="F770" s="460">
        <v>2745.24</v>
      </c>
      <c r="G770" s="455" t="s">
        <v>5479</v>
      </c>
      <c r="H770" s="461" t="s">
        <v>422</v>
      </c>
      <c r="I770" s="461" t="s">
        <v>5478</v>
      </c>
      <c r="J770" s="426" t="s">
        <v>897</v>
      </c>
      <c r="K770" s="425" t="s">
        <v>1188</v>
      </c>
      <c r="L770" s="426" t="s">
        <v>4137</v>
      </c>
      <c r="M770" s="426">
        <v>374199208</v>
      </c>
      <c r="N770" s="427">
        <v>45050</v>
      </c>
      <c r="O770" s="458">
        <f t="shared" si="33"/>
        <v>5</v>
      </c>
      <c r="P770" s="458">
        <f t="shared" si="34"/>
        <v>5</v>
      </c>
      <c r="Q770" s="96" t="str">
        <f t="shared" si="35"/>
        <v>Gastos_com_Pessoal</v>
      </c>
    </row>
    <row r="771" spans="1:17" ht="20.25" hidden="1" customHeight="1" x14ac:dyDescent="0.2">
      <c r="A771" s="450">
        <v>3211</v>
      </c>
      <c r="B771" s="463">
        <v>45050</v>
      </c>
      <c r="C771" s="464">
        <v>45047</v>
      </c>
      <c r="D771" s="455" t="s">
        <v>176</v>
      </c>
      <c r="E771" s="455" t="s">
        <v>262</v>
      </c>
      <c r="F771" s="460">
        <v>892.04</v>
      </c>
      <c r="G771" s="455" t="s">
        <v>5480</v>
      </c>
      <c r="H771" s="461" t="s">
        <v>421</v>
      </c>
      <c r="I771" s="461" t="s">
        <v>5481</v>
      </c>
      <c r="J771" s="426" t="s">
        <v>672</v>
      </c>
      <c r="K771" s="426" t="s">
        <v>1188</v>
      </c>
      <c r="L771" s="426" t="s">
        <v>4137</v>
      </c>
      <c r="M771" s="426">
        <v>374199208</v>
      </c>
      <c r="N771" s="427">
        <v>45050</v>
      </c>
      <c r="O771" s="458">
        <f t="shared" si="33"/>
        <v>5</v>
      </c>
      <c r="P771" s="458">
        <f t="shared" si="34"/>
        <v>5</v>
      </c>
      <c r="Q771" s="96" t="str">
        <f t="shared" si="35"/>
        <v>Gastos_com_Pessoal</v>
      </c>
    </row>
    <row r="772" spans="1:17" ht="20.25" hidden="1" customHeight="1" x14ac:dyDescent="0.2">
      <c r="A772" s="450">
        <v>3212</v>
      </c>
      <c r="B772" s="463">
        <v>45050</v>
      </c>
      <c r="C772" s="464">
        <v>45047</v>
      </c>
      <c r="D772" s="455" t="s">
        <v>176</v>
      </c>
      <c r="E772" s="455" t="s">
        <v>280</v>
      </c>
      <c r="F772" s="460">
        <v>2568.3000000000002</v>
      </c>
      <c r="G772" s="455" t="s">
        <v>5482</v>
      </c>
      <c r="H772" s="461" t="s">
        <v>421</v>
      </c>
      <c r="I772" s="461" t="s">
        <v>5481</v>
      </c>
      <c r="J772" s="426" t="s">
        <v>672</v>
      </c>
      <c r="K772" s="425" t="s">
        <v>1188</v>
      </c>
      <c r="L772" s="426" t="s">
        <v>4137</v>
      </c>
      <c r="M772" s="426">
        <v>374199208</v>
      </c>
      <c r="N772" s="427">
        <v>45050</v>
      </c>
      <c r="O772" s="458">
        <f t="shared" si="33"/>
        <v>5</v>
      </c>
      <c r="P772" s="458">
        <f t="shared" si="34"/>
        <v>5</v>
      </c>
      <c r="Q772" s="96" t="str">
        <f t="shared" si="35"/>
        <v>Gastos_com_Pessoal</v>
      </c>
    </row>
    <row r="773" spans="1:17" ht="20.25" hidden="1" customHeight="1" x14ac:dyDescent="0.2">
      <c r="A773" s="450">
        <v>3213</v>
      </c>
      <c r="B773" s="463">
        <v>45050</v>
      </c>
      <c r="C773" s="464">
        <v>45047</v>
      </c>
      <c r="D773" s="455" t="s">
        <v>176</v>
      </c>
      <c r="E773" s="455" t="s">
        <v>262</v>
      </c>
      <c r="F773" s="460">
        <v>918.28</v>
      </c>
      <c r="G773" s="455" t="s">
        <v>5483</v>
      </c>
      <c r="H773" s="461" t="s">
        <v>302</v>
      </c>
      <c r="I773" s="461" t="s">
        <v>5484</v>
      </c>
      <c r="J773" s="426" t="s">
        <v>618</v>
      </c>
      <c r="K773" s="426" t="s">
        <v>1188</v>
      </c>
      <c r="L773" s="426" t="s">
        <v>4137</v>
      </c>
      <c r="M773" s="426">
        <v>374199208</v>
      </c>
      <c r="N773" s="427">
        <v>45050</v>
      </c>
      <c r="O773" s="458">
        <f t="shared" ref="O773:O836" si="36">IF(B773=0,0,IF(YEAR(B773)=$P$1,MONTH(B773)-$O$1+1,(YEAR(B773)-$P$1)*12-$O$1+1+MONTH(B773)))</f>
        <v>5</v>
      </c>
      <c r="P773" s="458">
        <f t="shared" ref="P773:P836" si="37">IF(C773=0,0,IF(YEAR(C773)=$P$1,MONTH(C773)-$O$1+1,(YEAR(C773)-$P$1)*12-$O$1+1+MONTH(C773)))</f>
        <v>5</v>
      </c>
      <c r="Q773" s="96" t="str">
        <f t="shared" ref="Q773:Q836" si="38">SUBSTITUTE(D773," ","_")</f>
        <v>Gastos_com_Pessoal</v>
      </c>
    </row>
    <row r="774" spans="1:17" ht="20.25" hidden="1" customHeight="1" x14ac:dyDescent="0.2">
      <c r="A774" s="450">
        <v>3214</v>
      </c>
      <c r="B774" s="463">
        <v>45050</v>
      </c>
      <c r="C774" s="464">
        <v>45047</v>
      </c>
      <c r="D774" s="455" t="s">
        <v>176</v>
      </c>
      <c r="E774" s="455" t="s">
        <v>280</v>
      </c>
      <c r="F774" s="460">
        <v>2558.7399999999998</v>
      </c>
      <c r="G774" s="455" t="s">
        <v>5485</v>
      </c>
      <c r="H774" s="461" t="s">
        <v>302</v>
      </c>
      <c r="I774" s="461" t="s">
        <v>5484</v>
      </c>
      <c r="J774" s="426" t="s">
        <v>618</v>
      </c>
      <c r="K774" s="425" t="s">
        <v>1188</v>
      </c>
      <c r="L774" s="426" t="s">
        <v>4137</v>
      </c>
      <c r="M774" s="426">
        <v>374199208</v>
      </c>
      <c r="N774" s="427">
        <v>45050</v>
      </c>
      <c r="O774" s="458">
        <f t="shared" si="36"/>
        <v>5</v>
      </c>
      <c r="P774" s="458">
        <f t="shared" si="37"/>
        <v>5</v>
      </c>
      <c r="Q774" s="96" t="str">
        <f t="shared" si="38"/>
        <v>Gastos_com_Pessoal</v>
      </c>
    </row>
    <row r="775" spans="1:17" ht="20.25" hidden="1" customHeight="1" x14ac:dyDescent="0.2">
      <c r="A775" s="450">
        <v>3215</v>
      </c>
      <c r="B775" s="463">
        <v>45050</v>
      </c>
      <c r="C775" s="464">
        <v>45047</v>
      </c>
      <c r="D775" s="455" t="s">
        <v>176</v>
      </c>
      <c r="E775" s="455" t="s">
        <v>262</v>
      </c>
      <c r="F775" s="460">
        <v>1018.77</v>
      </c>
      <c r="G775" s="455" t="s">
        <v>5486</v>
      </c>
      <c r="H775" s="461" t="s">
        <v>421</v>
      </c>
      <c r="I775" s="461" t="s">
        <v>5487</v>
      </c>
      <c r="J775" s="426" t="s">
        <v>716</v>
      </c>
      <c r="K775" s="426" t="s">
        <v>1188</v>
      </c>
      <c r="L775" s="426" t="s">
        <v>4137</v>
      </c>
      <c r="M775" s="426">
        <v>374199208</v>
      </c>
      <c r="N775" s="427">
        <v>45050</v>
      </c>
      <c r="O775" s="458">
        <f t="shared" si="36"/>
        <v>5</v>
      </c>
      <c r="P775" s="458">
        <f t="shared" si="37"/>
        <v>5</v>
      </c>
      <c r="Q775" s="96" t="str">
        <f t="shared" si="38"/>
        <v>Gastos_com_Pessoal</v>
      </c>
    </row>
    <row r="776" spans="1:17" ht="20.25" hidden="1" customHeight="1" x14ac:dyDescent="0.2">
      <c r="A776" s="450">
        <v>3216</v>
      </c>
      <c r="B776" s="463">
        <v>45050</v>
      </c>
      <c r="C776" s="464">
        <v>45047</v>
      </c>
      <c r="D776" s="455" t="s">
        <v>176</v>
      </c>
      <c r="E776" s="455" t="s">
        <v>280</v>
      </c>
      <c r="F776" s="460">
        <v>2872.16</v>
      </c>
      <c r="G776" s="455" t="s">
        <v>5488</v>
      </c>
      <c r="H776" s="461" t="s">
        <v>421</v>
      </c>
      <c r="I776" s="461" t="s">
        <v>5487</v>
      </c>
      <c r="J776" s="426" t="s">
        <v>716</v>
      </c>
      <c r="K776" s="425" t="s">
        <v>1188</v>
      </c>
      <c r="L776" s="426" t="s">
        <v>4137</v>
      </c>
      <c r="M776" s="426">
        <v>374199208</v>
      </c>
      <c r="N776" s="427">
        <v>45050</v>
      </c>
      <c r="O776" s="458">
        <f t="shared" si="36"/>
        <v>5</v>
      </c>
      <c r="P776" s="458">
        <f t="shared" si="37"/>
        <v>5</v>
      </c>
      <c r="Q776" s="96" t="str">
        <f t="shared" si="38"/>
        <v>Gastos_com_Pessoal</v>
      </c>
    </row>
    <row r="777" spans="1:17" ht="20.25" hidden="1" customHeight="1" x14ac:dyDescent="0.2">
      <c r="A777" s="450">
        <v>3217</v>
      </c>
      <c r="B777" s="463">
        <v>45050</v>
      </c>
      <c r="C777" s="464">
        <v>45047</v>
      </c>
      <c r="D777" s="455" t="s">
        <v>176</v>
      </c>
      <c r="E777" s="455" t="s">
        <v>262</v>
      </c>
      <c r="F777" s="460">
        <v>1006.75</v>
      </c>
      <c r="G777" s="455" t="s">
        <v>5489</v>
      </c>
      <c r="H777" s="461" t="s">
        <v>416</v>
      </c>
      <c r="I777" s="461" t="s">
        <v>5490</v>
      </c>
      <c r="J777" s="426" t="s">
        <v>637</v>
      </c>
      <c r="K777" s="426" t="s">
        <v>1188</v>
      </c>
      <c r="L777" s="426" t="s">
        <v>4137</v>
      </c>
      <c r="M777" s="426">
        <v>374199208</v>
      </c>
      <c r="N777" s="427">
        <v>45050</v>
      </c>
      <c r="O777" s="458">
        <f t="shared" si="36"/>
        <v>5</v>
      </c>
      <c r="P777" s="458">
        <f t="shared" si="37"/>
        <v>5</v>
      </c>
      <c r="Q777" s="96" t="str">
        <f t="shared" si="38"/>
        <v>Gastos_com_Pessoal</v>
      </c>
    </row>
    <row r="778" spans="1:17" ht="25.5" hidden="1" x14ac:dyDescent="0.2">
      <c r="A778" s="450">
        <v>3218</v>
      </c>
      <c r="B778" s="463">
        <v>45050</v>
      </c>
      <c r="C778" s="464">
        <v>45047</v>
      </c>
      <c r="D778" s="455" t="s">
        <v>176</v>
      </c>
      <c r="E778" s="455" t="s">
        <v>280</v>
      </c>
      <c r="F778" s="460">
        <v>2765.89</v>
      </c>
      <c r="G778" s="455" t="s">
        <v>5491</v>
      </c>
      <c r="H778" s="461" t="s">
        <v>416</v>
      </c>
      <c r="I778" s="461" t="s">
        <v>5490</v>
      </c>
      <c r="J778" s="426" t="s">
        <v>637</v>
      </c>
      <c r="K778" s="425" t="s">
        <v>1188</v>
      </c>
      <c r="L778" s="426" t="s">
        <v>4137</v>
      </c>
      <c r="M778" s="426">
        <v>374199208</v>
      </c>
      <c r="N778" s="427">
        <v>45050</v>
      </c>
      <c r="O778" s="458">
        <f t="shared" si="36"/>
        <v>5</v>
      </c>
      <c r="P778" s="458">
        <f t="shared" si="37"/>
        <v>5</v>
      </c>
      <c r="Q778" s="96" t="str">
        <f t="shared" si="38"/>
        <v>Gastos_com_Pessoal</v>
      </c>
    </row>
    <row r="779" spans="1:17" ht="36" hidden="1" x14ac:dyDescent="0.2">
      <c r="A779" s="450">
        <v>3219</v>
      </c>
      <c r="B779" s="463">
        <v>45050</v>
      </c>
      <c r="C779" s="464">
        <v>45017</v>
      </c>
      <c r="D779" s="455" t="s">
        <v>308</v>
      </c>
      <c r="E779" s="455" t="s">
        <v>308</v>
      </c>
      <c r="F779" s="460">
        <v>141593.81</v>
      </c>
      <c r="G779" s="455" t="s">
        <v>4793</v>
      </c>
      <c r="H779" s="461" t="s">
        <v>303</v>
      </c>
      <c r="I779" s="461" t="s">
        <v>1509</v>
      </c>
      <c r="J779" s="426" t="s">
        <v>1510</v>
      </c>
      <c r="K779" s="426" t="s">
        <v>425</v>
      </c>
      <c r="L779" s="426" t="s">
        <v>1511</v>
      </c>
      <c r="M779" s="426" t="s">
        <v>425</v>
      </c>
      <c r="N779" s="427">
        <v>45050</v>
      </c>
      <c r="O779" s="458">
        <f t="shared" si="36"/>
        <v>5</v>
      </c>
      <c r="P779" s="458">
        <f t="shared" si="37"/>
        <v>4</v>
      </c>
      <c r="Q779" s="96" t="str">
        <f t="shared" si="38"/>
        <v>Transferência_para_Reserva_de_Recursos</v>
      </c>
    </row>
    <row r="780" spans="1:17" ht="24" hidden="1" x14ac:dyDescent="0.2">
      <c r="A780" s="450">
        <v>3220</v>
      </c>
      <c r="B780" s="463">
        <v>45051</v>
      </c>
      <c r="C780" s="464">
        <v>45047</v>
      </c>
      <c r="D780" s="455" t="s">
        <v>264</v>
      </c>
      <c r="E780" s="455" t="s">
        <v>96</v>
      </c>
      <c r="F780" s="460">
        <v>944.4</v>
      </c>
      <c r="G780" s="455" t="s">
        <v>4883</v>
      </c>
      <c r="H780" s="461" t="s">
        <v>417</v>
      </c>
      <c r="I780" s="461" t="s">
        <v>4884</v>
      </c>
      <c r="J780" s="425" t="s">
        <v>2822</v>
      </c>
      <c r="K780" s="425" t="s">
        <v>1157</v>
      </c>
      <c r="L780" s="426" t="s">
        <v>32</v>
      </c>
      <c r="M780" s="426" t="s">
        <v>4885</v>
      </c>
      <c r="N780" s="427">
        <v>45048</v>
      </c>
      <c r="O780" s="458">
        <f t="shared" si="36"/>
        <v>5</v>
      </c>
      <c r="P780" s="458">
        <f t="shared" si="37"/>
        <v>5</v>
      </c>
      <c r="Q780" s="96" t="str">
        <f t="shared" si="38"/>
        <v>Gastos_Gerais</v>
      </c>
    </row>
    <row r="781" spans="1:17" ht="36" hidden="1" x14ac:dyDescent="0.2">
      <c r="A781" s="450">
        <v>3221</v>
      </c>
      <c r="B781" s="463">
        <v>45051</v>
      </c>
      <c r="C781" s="464">
        <v>45017</v>
      </c>
      <c r="D781" s="455" t="s">
        <v>141</v>
      </c>
      <c r="E781" s="455" t="s">
        <v>224</v>
      </c>
      <c r="F781" s="460">
        <v>1360</v>
      </c>
      <c r="G781" s="455" t="s">
        <v>4886</v>
      </c>
      <c r="H781" s="456" t="s">
        <v>493</v>
      </c>
      <c r="I781" s="461" t="s">
        <v>4887</v>
      </c>
      <c r="J781" s="425" t="s">
        <v>2746</v>
      </c>
      <c r="K781" s="425" t="s">
        <v>1157</v>
      </c>
      <c r="L781" s="426" t="s">
        <v>32</v>
      </c>
      <c r="M781" s="426">
        <v>188819</v>
      </c>
      <c r="N781" s="427">
        <v>45040</v>
      </c>
      <c r="O781" s="458">
        <f t="shared" si="36"/>
        <v>5</v>
      </c>
      <c r="P781" s="458">
        <f t="shared" si="37"/>
        <v>4</v>
      </c>
      <c r="Q781" s="96" t="str">
        <f t="shared" si="38"/>
        <v>Aquisição_de_Bens_Permanentes</v>
      </c>
    </row>
    <row r="782" spans="1:17" ht="24" hidden="1" x14ac:dyDescent="0.2">
      <c r="A782" s="450">
        <v>3222</v>
      </c>
      <c r="B782" s="463">
        <v>45051</v>
      </c>
      <c r="C782" s="464">
        <v>45017</v>
      </c>
      <c r="D782" s="455" t="s">
        <v>264</v>
      </c>
      <c r="E782" s="455" t="s">
        <v>402</v>
      </c>
      <c r="F782" s="460">
        <v>198</v>
      </c>
      <c r="G782" s="455" t="s">
        <v>4126</v>
      </c>
      <c r="H782" s="461" t="s">
        <v>418</v>
      </c>
      <c r="I782" s="461" t="s">
        <v>4888</v>
      </c>
      <c r="J782" s="426" t="s">
        <v>4889</v>
      </c>
      <c r="K782" s="426" t="s">
        <v>1157</v>
      </c>
      <c r="L782" s="426" t="s">
        <v>32</v>
      </c>
      <c r="M782" s="426">
        <v>638</v>
      </c>
      <c r="N782" s="427">
        <v>45041</v>
      </c>
      <c r="O782" s="458">
        <f t="shared" si="36"/>
        <v>5</v>
      </c>
      <c r="P782" s="458">
        <f t="shared" si="37"/>
        <v>4</v>
      </c>
      <c r="Q782" s="96" t="str">
        <f t="shared" si="38"/>
        <v>Gastos_Gerais</v>
      </c>
    </row>
    <row r="783" spans="1:17" ht="36" hidden="1" x14ac:dyDescent="0.2">
      <c r="A783" s="450">
        <v>3223</v>
      </c>
      <c r="B783" s="463">
        <v>45051</v>
      </c>
      <c r="C783" s="464">
        <v>45047</v>
      </c>
      <c r="D783" s="455" t="s">
        <v>264</v>
      </c>
      <c r="E783" s="455" t="s">
        <v>182</v>
      </c>
      <c r="F783" s="460">
        <v>871.5</v>
      </c>
      <c r="G783" s="455" t="s">
        <v>5545</v>
      </c>
      <c r="H783" s="461" t="s">
        <v>422</v>
      </c>
      <c r="I783" s="461" t="s">
        <v>4890</v>
      </c>
      <c r="J783" s="426" t="s">
        <v>4891</v>
      </c>
      <c r="K783" s="426" t="s">
        <v>1157</v>
      </c>
      <c r="L783" s="426" t="s">
        <v>32</v>
      </c>
      <c r="M783" s="426">
        <v>1216</v>
      </c>
      <c r="N783" s="427">
        <v>45051</v>
      </c>
      <c r="O783" s="458">
        <f t="shared" si="36"/>
        <v>5</v>
      </c>
      <c r="P783" s="458">
        <f t="shared" si="37"/>
        <v>5</v>
      </c>
      <c r="Q783" s="96" t="str">
        <f t="shared" si="38"/>
        <v>Gastos_Gerais</v>
      </c>
    </row>
    <row r="784" spans="1:17" ht="36" hidden="1" x14ac:dyDescent="0.2">
      <c r="A784" s="450">
        <v>3224</v>
      </c>
      <c r="B784" s="463">
        <v>45051</v>
      </c>
      <c r="C784" s="464">
        <v>45047</v>
      </c>
      <c r="D784" s="455" t="s">
        <v>264</v>
      </c>
      <c r="E784" s="455" t="s">
        <v>182</v>
      </c>
      <c r="F784" s="460">
        <v>68</v>
      </c>
      <c r="G784" s="455" t="s">
        <v>6590</v>
      </c>
      <c r="H784" s="461" t="s">
        <v>422</v>
      </c>
      <c r="I784" s="461" t="s">
        <v>4890</v>
      </c>
      <c r="J784" s="426" t="s">
        <v>4891</v>
      </c>
      <c r="K784" s="426" t="s">
        <v>1157</v>
      </c>
      <c r="L784" s="426" t="s">
        <v>32</v>
      </c>
      <c r="M784" s="426">
        <v>1121</v>
      </c>
      <c r="N784" s="427">
        <v>45049</v>
      </c>
      <c r="O784" s="458">
        <f t="shared" si="36"/>
        <v>5</v>
      </c>
      <c r="P784" s="458">
        <f t="shared" si="37"/>
        <v>5</v>
      </c>
      <c r="Q784" s="96" t="str">
        <f t="shared" si="38"/>
        <v>Gastos_Gerais</v>
      </c>
    </row>
    <row r="785" spans="1:17" ht="24" hidden="1" x14ac:dyDescent="0.2">
      <c r="A785" s="450">
        <v>3225</v>
      </c>
      <c r="B785" s="463">
        <v>45051</v>
      </c>
      <c r="C785" s="464">
        <v>45017</v>
      </c>
      <c r="D785" s="455" t="s">
        <v>264</v>
      </c>
      <c r="E785" s="455" t="s">
        <v>86</v>
      </c>
      <c r="F785" s="460">
        <v>39.9</v>
      </c>
      <c r="G785" s="455" t="s">
        <v>4892</v>
      </c>
      <c r="H785" s="461" t="s">
        <v>420</v>
      </c>
      <c r="I785" s="461" t="s">
        <v>4893</v>
      </c>
      <c r="J785" s="426" t="s">
        <v>1312</v>
      </c>
      <c r="K785" s="426" t="s">
        <v>1157</v>
      </c>
      <c r="L785" s="426" t="s">
        <v>32</v>
      </c>
      <c r="M785" s="426">
        <v>202323</v>
      </c>
      <c r="N785" s="427">
        <v>45034</v>
      </c>
      <c r="O785" s="458">
        <f t="shared" si="36"/>
        <v>5</v>
      </c>
      <c r="P785" s="458">
        <f t="shared" si="37"/>
        <v>4</v>
      </c>
      <c r="Q785" s="96" t="str">
        <f t="shared" si="38"/>
        <v>Gastos_Gerais</v>
      </c>
    </row>
    <row r="786" spans="1:17" ht="36" hidden="1" x14ac:dyDescent="0.2">
      <c r="A786" s="450">
        <v>3226</v>
      </c>
      <c r="B786" s="463">
        <v>45051</v>
      </c>
      <c r="C786" s="464">
        <v>45047</v>
      </c>
      <c r="D786" s="455" t="s">
        <v>141</v>
      </c>
      <c r="E786" s="455" t="s">
        <v>224</v>
      </c>
      <c r="F786" s="460">
        <v>589.79999999999995</v>
      </c>
      <c r="G786" s="455" t="s">
        <v>4894</v>
      </c>
      <c r="H786" s="461" t="s">
        <v>423</v>
      </c>
      <c r="I786" s="461" t="s">
        <v>5581</v>
      </c>
      <c r="J786" s="426" t="s">
        <v>4896</v>
      </c>
      <c r="K786" s="426" t="s">
        <v>1157</v>
      </c>
      <c r="L786" s="426" t="s">
        <v>32</v>
      </c>
      <c r="M786" s="426">
        <v>2566</v>
      </c>
      <c r="N786" s="427">
        <v>45048</v>
      </c>
      <c r="O786" s="458">
        <f t="shared" si="36"/>
        <v>5</v>
      </c>
      <c r="P786" s="458">
        <f t="shared" si="37"/>
        <v>5</v>
      </c>
      <c r="Q786" s="96" t="str">
        <f t="shared" si="38"/>
        <v>Aquisição_de_Bens_Permanentes</v>
      </c>
    </row>
    <row r="787" spans="1:17" ht="36" hidden="1" x14ac:dyDescent="0.2">
      <c r="A787" s="450">
        <v>3227</v>
      </c>
      <c r="B787" s="463">
        <v>45051</v>
      </c>
      <c r="C787" s="464">
        <v>45017</v>
      </c>
      <c r="D787" s="455" t="s">
        <v>264</v>
      </c>
      <c r="E787" s="455" t="s">
        <v>320</v>
      </c>
      <c r="F787" s="460">
        <v>95</v>
      </c>
      <c r="G787" s="455" t="s">
        <v>5548</v>
      </c>
      <c r="H787" s="461" t="s">
        <v>419</v>
      </c>
      <c r="I787" s="461" t="s">
        <v>5582</v>
      </c>
      <c r="J787" s="426" t="s">
        <v>2975</v>
      </c>
      <c r="K787" s="426" t="s">
        <v>1157</v>
      </c>
      <c r="L787" s="426" t="s">
        <v>32</v>
      </c>
      <c r="M787" s="426">
        <v>2023347</v>
      </c>
      <c r="N787" s="427">
        <v>45043</v>
      </c>
      <c r="O787" s="458">
        <f t="shared" si="36"/>
        <v>5</v>
      </c>
      <c r="P787" s="458">
        <f t="shared" si="37"/>
        <v>4</v>
      </c>
      <c r="Q787" s="96" t="str">
        <f t="shared" si="38"/>
        <v>Gastos_Gerais</v>
      </c>
    </row>
    <row r="788" spans="1:17" ht="36" hidden="1" x14ac:dyDescent="0.2">
      <c r="A788" s="450">
        <v>3228</v>
      </c>
      <c r="B788" s="463">
        <v>45051</v>
      </c>
      <c r="C788" s="464">
        <v>45017</v>
      </c>
      <c r="D788" s="455" t="s">
        <v>264</v>
      </c>
      <c r="E788" s="455" t="s">
        <v>320</v>
      </c>
      <c r="F788" s="460">
        <v>26</v>
      </c>
      <c r="G788" s="455" t="s">
        <v>4897</v>
      </c>
      <c r="H788" s="461" t="s">
        <v>419</v>
      </c>
      <c r="I788" s="461" t="s">
        <v>5582</v>
      </c>
      <c r="J788" s="426" t="s">
        <v>2975</v>
      </c>
      <c r="K788" s="426" t="s">
        <v>1157</v>
      </c>
      <c r="L788" s="426" t="s">
        <v>32</v>
      </c>
      <c r="M788" s="426">
        <v>61824</v>
      </c>
      <c r="N788" s="427">
        <v>45043</v>
      </c>
      <c r="O788" s="458">
        <f t="shared" si="36"/>
        <v>5</v>
      </c>
      <c r="P788" s="458">
        <f t="shared" si="37"/>
        <v>4</v>
      </c>
      <c r="Q788" s="96" t="str">
        <f t="shared" si="38"/>
        <v>Gastos_Gerais</v>
      </c>
    </row>
    <row r="789" spans="1:17" ht="36" hidden="1" x14ac:dyDescent="0.2">
      <c r="A789" s="450">
        <v>3229</v>
      </c>
      <c r="B789" s="463">
        <v>45051</v>
      </c>
      <c r="C789" s="464">
        <v>45047</v>
      </c>
      <c r="D789" s="455" t="s">
        <v>264</v>
      </c>
      <c r="E789" s="455" t="s">
        <v>60</v>
      </c>
      <c r="F789" s="460">
        <v>1050</v>
      </c>
      <c r="G789" s="455" t="s">
        <v>6598</v>
      </c>
      <c r="H789" s="461" t="s">
        <v>416</v>
      </c>
      <c r="I789" s="461" t="s">
        <v>5583</v>
      </c>
      <c r="J789" s="426" t="s">
        <v>4898</v>
      </c>
      <c r="K789" s="426" t="s">
        <v>1157</v>
      </c>
      <c r="L789" s="426" t="s">
        <v>32</v>
      </c>
      <c r="M789" s="426">
        <v>506</v>
      </c>
      <c r="N789" s="427">
        <v>45049</v>
      </c>
      <c r="O789" s="458">
        <f t="shared" si="36"/>
        <v>5</v>
      </c>
      <c r="P789" s="458">
        <f t="shared" si="37"/>
        <v>5</v>
      </c>
      <c r="Q789" s="96" t="str">
        <f t="shared" si="38"/>
        <v>Gastos_Gerais</v>
      </c>
    </row>
    <row r="790" spans="1:17" hidden="1" x14ac:dyDescent="0.2">
      <c r="A790" s="450">
        <v>3230</v>
      </c>
      <c r="B790" s="463">
        <v>45051</v>
      </c>
      <c r="C790" s="464">
        <v>45047</v>
      </c>
      <c r="D790" s="455" t="s">
        <v>264</v>
      </c>
      <c r="E790" s="455" t="s">
        <v>208</v>
      </c>
      <c r="F790" s="460">
        <v>212</v>
      </c>
      <c r="G790" s="455" t="s">
        <v>4188</v>
      </c>
      <c r="H790" s="461" t="s">
        <v>416</v>
      </c>
      <c r="I790" s="461" t="s">
        <v>3233</v>
      </c>
      <c r="J790" s="426" t="s">
        <v>2294</v>
      </c>
      <c r="K790" s="426" t="s">
        <v>1157</v>
      </c>
      <c r="L790" s="426" t="s">
        <v>32</v>
      </c>
      <c r="M790" s="426">
        <v>202322</v>
      </c>
      <c r="N790" s="427">
        <v>45049</v>
      </c>
      <c r="O790" s="458">
        <f t="shared" si="36"/>
        <v>5</v>
      </c>
      <c r="P790" s="458">
        <f t="shared" si="37"/>
        <v>5</v>
      </c>
      <c r="Q790" s="96" t="str">
        <f t="shared" si="38"/>
        <v>Gastos_Gerais</v>
      </c>
    </row>
    <row r="791" spans="1:17" ht="24" hidden="1" x14ac:dyDescent="0.2">
      <c r="A791" s="450">
        <v>3231</v>
      </c>
      <c r="B791" s="463">
        <v>45051</v>
      </c>
      <c r="C791" s="464">
        <v>45047</v>
      </c>
      <c r="D791" s="455" t="s">
        <v>264</v>
      </c>
      <c r="E791" s="455" t="s">
        <v>290</v>
      </c>
      <c r="F791" s="460">
        <v>105</v>
      </c>
      <c r="G791" s="455" t="s">
        <v>4899</v>
      </c>
      <c r="H791" s="461" t="s">
        <v>422</v>
      </c>
      <c r="I791" s="461" t="s">
        <v>4900</v>
      </c>
      <c r="J791" s="426" t="s">
        <v>4901</v>
      </c>
      <c r="K791" s="426" t="s">
        <v>1157</v>
      </c>
      <c r="L791" s="426" t="s">
        <v>32</v>
      </c>
      <c r="M791" s="426">
        <v>4946</v>
      </c>
      <c r="N791" s="427">
        <v>45050</v>
      </c>
      <c r="O791" s="458">
        <f t="shared" si="36"/>
        <v>5</v>
      </c>
      <c r="P791" s="458">
        <f t="shared" si="37"/>
        <v>5</v>
      </c>
      <c r="Q791" s="96" t="str">
        <f t="shared" si="38"/>
        <v>Gastos_Gerais</v>
      </c>
    </row>
    <row r="792" spans="1:17" ht="24" hidden="1" x14ac:dyDescent="0.2">
      <c r="A792" s="450">
        <v>3232</v>
      </c>
      <c r="B792" s="463">
        <v>45051</v>
      </c>
      <c r="C792" s="464">
        <v>45017</v>
      </c>
      <c r="D792" s="455" t="s">
        <v>264</v>
      </c>
      <c r="E792" s="455" t="s">
        <v>402</v>
      </c>
      <c r="F792" s="460">
        <v>172</v>
      </c>
      <c r="G792" s="455" t="s">
        <v>4126</v>
      </c>
      <c r="H792" s="461" t="s">
        <v>416</v>
      </c>
      <c r="I792" s="461" t="s">
        <v>5584</v>
      </c>
      <c r="J792" s="426" t="s">
        <v>4902</v>
      </c>
      <c r="K792" s="426" t="s">
        <v>1157</v>
      </c>
      <c r="L792" s="426" t="s">
        <v>32</v>
      </c>
      <c r="M792" s="426">
        <v>26</v>
      </c>
      <c r="N792" s="427">
        <v>45044</v>
      </c>
      <c r="O792" s="458">
        <f t="shared" si="36"/>
        <v>5</v>
      </c>
      <c r="P792" s="458">
        <f t="shared" si="37"/>
        <v>4</v>
      </c>
      <c r="Q792" s="96" t="str">
        <f t="shared" si="38"/>
        <v>Gastos_Gerais</v>
      </c>
    </row>
    <row r="793" spans="1:17" ht="36" hidden="1" x14ac:dyDescent="0.2">
      <c r="A793" s="450">
        <v>3233</v>
      </c>
      <c r="B793" s="463">
        <v>45051</v>
      </c>
      <c r="C793" s="464">
        <v>45047</v>
      </c>
      <c r="D793" s="455" t="s">
        <v>176</v>
      </c>
      <c r="E793" s="455" t="s">
        <v>158</v>
      </c>
      <c r="F793" s="460">
        <v>14068.02</v>
      </c>
      <c r="G793" s="455" t="s">
        <v>5539</v>
      </c>
      <c r="H793" s="461" t="s">
        <v>303</v>
      </c>
      <c r="I793" s="461" t="s">
        <v>4133</v>
      </c>
      <c r="J793" s="426" t="s">
        <v>1392</v>
      </c>
      <c r="K793" s="426" t="s">
        <v>1157</v>
      </c>
      <c r="L793" s="426" t="s">
        <v>32</v>
      </c>
      <c r="M793" s="426">
        <v>2023144194</v>
      </c>
      <c r="N793" s="427">
        <v>45055</v>
      </c>
      <c r="O793" s="458">
        <f t="shared" si="36"/>
        <v>5</v>
      </c>
      <c r="P793" s="458">
        <f t="shared" si="37"/>
        <v>5</v>
      </c>
      <c r="Q793" s="96" t="str">
        <f t="shared" si="38"/>
        <v>Gastos_com_Pessoal</v>
      </c>
    </row>
    <row r="794" spans="1:17" ht="24" hidden="1" x14ac:dyDescent="0.2">
      <c r="A794" s="450">
        <v>3234</v>
      </c>
      <c r="B794" s="463">
        <v>45051</v>
      </c>
      <c r="C794" s="464">
        <v>45017</v>
      </c>
      <c r="D794" s="455" t="s">
        <v>264</v>
      </c>
      <c r="E794" s="455" t="s">
        <v>2</v>
      </c>
      <c r="F794" s="460">
        <v>6300</v>
      </c>
      <c r="G794" s="455" t="s">
        <v>1340</v>
      </c>
      <c r="H794" s="461" t="s">
        <v>302</v>
      </c>
      <c r="I794" s="461" t="s">
        <v>4214</v>
      </c>
      <c r="J794" s="426" t="s">
        <v>1342</v>
      </c>
      <c r="K794" s="426" t="s">
        <v>1157</v>
      </c>
      <c r="L794" s="426" t="s">
        <v>1157</v>
      </c>
      <c r="M794" s="426">
        <v>25232</v>
      </c>
      <c r="N794" s="427">
        <v>45051</v>
      </c>
      <c r="O794" s="458">
        <f t="shared" si="36"/>
        <v>5</v>
      </c>
      <c r="P794" s="458">
        <f t="shared" si="37"/>
        <v>4</v>
      </c>
      <c r="Q794" s="96" t="str">
        <f t="shared" si="38"/>
        <v>Gastos_Gerais</v>
      </c>
    </row>
    <row r="795" spans="1:17" ht="24" hidden="1" x14ac:dyDescent="0.2">
      <c r="A795" s="450">
        <v>3235</v>
      </c>
      <c r="B795" s="463">
        <v>45051</v>
      </c>
      <c r="C795" s="464">
        <v>45017</v>
      </c>
      <c r="D795" s="455" t="s">
        <v>264</v>
      </c>
      <c r="E795" s="455" t="s">
        <v>3</v>
      </c>
      <c r="F795" s="460">
        <v>881.93</v>
      </c>
      <c r="G795" s="455" t="s">
        <v>4903</v>
      </c>
      <c r="H795" s="461" t="s">
        <v>302</v>
      </c>
      <c r="I795" s="461" t="s">
        <v>4214</v>
      </c>
      <c r="J795" s="426" t="s">
        <v>1342</v>
      </c>
      <c r="K795" s="426" t="s">
        <v>1157</v>
      </c>
      <c r="L795" s="426" t="s">
        <v>1157</v>
      </c>
      <c r="M795" s="426">
        <v>25232</v>
      </c>
      <c r="N795" s="427">
        <v>45051</v>
      </c>
      <c r="O795" s="458">
        <f t="shared" si="36"/>
        <v>5</v>
      </c>
      <c r="P795" s="458">
        <f t="shared" si="37"/>
        <v>4</v>
      </c>
      <c r="Q795" s="96" t="str">
        <f t="shared" si="38"/>
        <v>Gastos_Gerais</v>
      </c>
    </row>
    <row r="796" spans="1:17" ht="24" hidden="1" x14ac:dyDescent="0.2">
      <c r="A796" s="450">
        <v>3236</v>
      </c>
      <c r="B796" s="463">
        <v>45051</v>
      </c>
      <c r="C796" s="464">
        <v>45017</v>
      </c>
      <c r="D796" s="455" t="s">
        <v>264</v>
      </c>
      <c r="E796" s="455" t="s">
        <v>152</v>
      </c>
      <c r="F796" s="460">
        <v>1105.1199999999999</v>
      </c>
      <c r="G796" s="455" t="s">
        <v>4216</v>
      </c>
      <c r="H796" s="456" t="s">
        <v>302</v>
      </c>
      <c r="I796" s="461" t="s">
        <v>4214</v>
      </c>
      <c r="J796" s="425" t="s">
        <v>1342</v>
      </c>
      <c r="K796" s="425" t="s">
        <v>1157</v>
      </c>
      <c r="L796" s="426" t="s">
        <v>1157</v>
      </c>
      <c r="M796" s="426">
        <v>25232</v>
      </c>
      <c r="N796" s="427">
        <v>45051</v>
      </c>
      <c r="O796" s="458">
        <f t="shared" si="36"/>
        <v>5</v>
      </c>
      <c r="P796" s="458">
        <f t="shared" si="37"/>
        <v>4</v>
      </c>
      <c r="Q796" s="96" t="str">
        <f t="shared" si="38"/>
        <v>Gastos_Gerais</v>
      </c>
    </row>
    <row r="797" spans="1:17" ht="24" hidden="1" x14ac:dyDescent="0.2">
      <c r="A797" s="450">
        <v>3237</v>
      </c>
      <c r="B797" s="463">
        <v>45051</v>
      </c>
      <c r="C797" s="464">
        <v>45017</v>
      </c>
      <c r="D797" s="455" t="s">
        <v>264</v>
      </c>
      <c r="E797" s="455" t="s">
        <v>63</v>
      </c>
      <c r="F797" s="460">
        <v>508.93</v>
      </c>
      <c r="G797" s="455" t="s">
        <v>4904</v>
      </c>
      <c r="H797" s="461" t="s">
        <v>302</v>
      </c>
      <c r="I797" s="461" t="s">
        <v>4214</v>
      </c>
      <c r="J797" s="426" t="s">
        <v>1342</v>
      </c>
      <c r="K797" s="425" t="s">
        <v>1157</v>
      </c>
      <c r="L797" s="426" t="s">
        <v>1157</v>
      </c>
      <c r="M797" s="426">
        <v>25232</v>
      </c>
      <c r="N797" s="427">
        <v>45051</v>
      </c>
      <c r="O797" s="458">
        <f t="shared" si="36"/>
        <v>5</v>
      </c>
      <c r="P797" s="458">
        <f t="shared" si="37"/>
        <v>4</v>
      </c>
      <c r="Q797" s="96" t="str">
        <f t="shared" si="38"/>
        <v>Gastos_Gerais</v>
      </c>
    </row>
    <row r="798" spans="1:17" ht="24" hidden="1" x14ac:dyDescent="0.2">
      <c r="A798" s="450">
        <v>3238</v>
      </c>
      <c r="B798" s="463">
        <v>45051</v>
      </c>
      <c r="C798" s="464">
        <v>45017</v>
      </c>
      <c r="D798" s="455" t="s">
        <v>264</v>
      </c>
      <c r="E798" s="455" t="s">
        <v>82</v>
      </c>
      <c r="F798" s="460">
        <v>1062.24</v>
      </c>
      <c r="G798" s="455" t="s">
        <v>1154</v>
      </c>
      <c r="H798" s="461" t="s">
        <v>422</v>
      </c>
      <c r="I798" s="461" t="s">
        <v>4198</v>
      </c>
      <c r="J798" s="426" t="s">
        <v>1338</v>
      </c>
      <c r="K798" s="426" t="s">
        <v>1157</v>
      </c>
      <c r="L798" s="426" t="s">
        <v>1307</v>
      </c>
      <c r="M798" s="426" t="s">
        <v>4905</v>
      </c>
      <c r="N798" s="427">
        <v>45051</v>
      </c>
      <c r="O798" s="458">
        <f t="shared" si="36"/>
        <v>5</v>
      </c>
      <c r="P798" s="458">
        <f t="shared" si="37"/>
        <v>4</v>
      </c>
      <c r="Q798" s="96" t="str">
        <f t="shared" si="38"/>
        <v>Gastos_Gerais</v>
      </c>
    </row>
    <row r="799" spans="1:17" ht="24" hidden="1" x14ac:dyDescent="0.2">
      <c r="A799" s="450">
        <v>3239</v>
      </c>
      <c r="B799" s="463">
        <v>45051</v>
      </c>
      <c r="C799" s="464">
        <v>45017</v>
      </c>
      <c r="D799" s="455" t="s">
        <v>264</v>
      </c>
      <c r="E799" s="455" t="s">
        <v>247</v>
      </c>
      <c r="F799" s="460">
        <v>156.80000000000001</v>
      </c>
      <c r="G799" s="455" t="s">
        <v>6601</v>
      </c>
      <c r="H799" s="461" t="s">
        <v>423</v>
      </c>
      <c r="I799" s="461" t="s">
        <v>1123</v>
      </c>
      <c r="J799" s="426" t="s">
        <v>1667</v>
      </c>
      <c r="K799" s="426" t="s">
        <v>1157</v>
      </c>
      <c r="L799" s="426" t="s">
        <v>32</v>
      </c>
      <c r="M799" s="426">
        <v>31</v>
      </c>
      <c r="N799" s="427">
        <v>45044</v>
      </c>
      <c r="O799" s="458">
        <f t="shared" si="36"/>
        <v>5</v>
      </c>
      <c r="P799" s="458">
        <f t="shared" si="37"/>
        <v>4</v>
      </c>
      <c r="Q799" s="96" t="str">
        <f t="shared" si="38"/>
        <v>Gastos_Gerais</v>
      </c>
    </row>
    <row r="800" spans="1:17" ht="36" hidden="1" x14ac:dyDescent="0.2">
      <c r="A800" s="450">
        <v>3240</v>
      </c>
      <c r="B800" s="463">
        <v>45051</v>
      </c>
      <c r="C800" s="464">
        <v>45047</v>
      </c>
      <c r="D800" s="455" t="s">
        <v>264</v>
      </c>
      <c r="E800" s="455" t="s">
        <v>293</v>
      </c>
      <c r="F800" s="460">
        <v>327</v>
      </c>
      <c r="G800" s="455" t="s">
        <v>5585</v>
      </c>
      <c r="H800" s="461" t="s">
        <v>414</v>
      </c>
      <c r="I800" s="461" t="s">
        <v>4906</v>
      </c>
      <c r="J800" s="426" t="s">
        <v>4907</v>
      </c>
      <c r="K800" s="426" t="s">
        <v>1157</v>
      </c>
      <c r="L800" s="426" t="s">
        <v>32</v>
      </c>
      <c r="M800" s="480">
        <v>202310233</v>
      </c>
      <c r="N800" s="427">
        <v>45036</v>
      </c>
      <c r="O800" s="458">
        <f t="shared" si="36"/>
        <v>5</v>
      </c>
      <c r="P800" s="458">
        <f t="shared" si="37"/>
        <v>5</v>
      </c>
      <c r="Q800" s="96" t="str">
        <f t="shared" si="38"/>
        <v>Gastos_Gerais</v>
      </c>
    </row>
    <row r="801" spans="1:17" ht="36" hidden="1" x14ac:dyDescent="0.2">
      <c r="A801" s="450">
        <v>3241</v>
      </c>
      <c r="B801" s="463">
        <v>45051</v>
      </c>
      <c r="C801" s="464">
        <v>45047</v>
      </c>
      <c r="D801" s="455" t="s">
        <v>264</v>
      </c>
      <c r="E801" s="455" t="s">
        <v>388</v>
      </c>
      <c r="F801" s="460">
        <v>40890.379999999997</v>
      </c>
      <c r="G801" s="455" t="s">
        <v>4908</v>
      </c>
      <c r="H801" s="456" t="s">
        <v>418</v>
      </c>
      <c r="I801" s="461" t="s">
        <v>3938</v>
      </c>
      <c r="J801" s="425" t="s">
        <v>4909</v>
      </c>
      <c r="K801" s="425" t="s">
        <v>1157</v>
      </c>
      <c r="L801" s="426" t="s">
        <v>32</v>
      </c>
      <c r="M801" s="426">
        <v>41</v>
      </c>
      <c r="N801" s="427">
        <v>45050</v>
      </c>
      <c r="O801" s="458">
        <f t="shared" si="36"/>
        <v>5</v>
      </c>
      <c r="P801" s="458">
        <f t="shared" si="37"/>
        <v>5</v>
      </c>
      <c r="Q801" s="96" t="str">
        <f t="shared" si="38"/>
        <v>Gastos_Gerais</v>
      </c>
    </row>
    <row r="802" spans="1:17" ht="24" hidden="1" x14ac:dyDescent="0.2">
      <c r="A802" s="450">
        <v>3242</v>
      </c>
      <c r="B802" s="463">
        <v>45051</v>
      </c>
      <c r="C802" s="464">
        <v>45047</v>
      </c>
      <c r="D802" s="455" t="s">
        <v>264</v>
      </c>
      <c r="E802" s="455" t="s">
        <v>402</v>
      </c>
      <c r="F802" s="460">
        <v>198.7</v>
      </c>
      <c r="G802" s="455" t="s">
        <v>4126</v>
      </c>
      <c r="H802" s="456" t="s">
        <v>1032</v>
      </c>
      <c r="I802" s="461" t="s">
        <v>3184</v>
      </c>
      <c r="J802" s="425" t="s">
        <v>1614</v>
      </c>
      <c r="K802" s="425" t="s">
        <v>1157</v>
      </c>
      <c r="L802" s="426" t="s">
        <v>32</v>
      </c>
      <c r="M802" s="426">
        <v>108</v>
      </c>
      <c r="N802" s="427">
        <v>45049</v>
      </c>
      <c r="O802" s="458">
        <f t="shared" si="36"/>
        <v>5</v>
      </c>
      <c r="P802" s="458">
        <f t="shared" si="37"/>
        <v>5</v>
      </c>
      <c r="Q802" s="96" t="str">
        <f t="shared" si="38"/>
        <v>Gastos_Gerais</v>
      </c>
    </row>
    <row r="803" spans="1:17" ht="25.5" hidden="1" x14ac:dyDescent="0.2">
      <c r="A803" s="450">
        <v>3243</v>
      </c>
      <c r="B803" s="463">
        <v>45051</v>
      </c>
      <c r="C803" s="464">
        <v>45047</v>
      </c>
      <c r="D803" s="455" t="s">
        <v>176</v>
      </c>
      <c r="E803" s="455" t="s">
        <v>262</v>
      </c>
      <c r="F803" s="460">
        <v>962.79</v>
      </c>
      <c r="G803" s="455" t="s">
        <v>6410</v>
      </c>
      <c r="H803" s="461" t="s">
        <v>419</v>
      </c>
      <c r="I803" s="461" t="s">
        <v>6411</v>
      </c>
      <c r="J803" s="425" t="s">
        <v>832</v>
      </c>
      <c r="K803" s="425" t="s">
        <v>1188</v>
      </c>
      <c r="L803" s="426" t="s">
        <v>4137</v>
      </c>
      <c r="M803" s="426">
        <v>174466291</v>
      </c>
      <c r="N803" s="427">
        <v>45051</v>
      </c>
      <c r="O803" s="458">
        <f t="shared" si="36"/>
        <v>5</v>
      </c>
      <c r="P803" s="458">
        <f t="shared" si="37"/>
        <v>5</v>
      </c>
      <c r="Q803" s="96" t="str">
        <f t="shared" si="38"/>
        <v>Gastos_com_Pessoal</v>
      </c>
    </row>
    <row r="804" spans="1:17" ht="25.5" hidden="1" x14ac:dyDescent="0.2">
      <c r="A804" s="450">
        <v>3244</v>
      </c>
      <c r="B804" s="463">
        <v>45051</v>
      </c>
      <c r="C804" s="464">
        <v>45047</v>
      </c>
      <c r="D804" s="455" t="s">
        <v>176</v>
      </c>
      <c r="E804" s="455" t="s">
        <v>280</v>
      </c>
      <c r="F804" s="460">
        <v>2794.7</v>
      </c>
      <c r="G804" s="455" t="s">
        <v>6412</v>
      </c>
      <c r="H804" s="461" t="s">
        <v>419</v>
      </c>
      <c r="I804" s="461" t="s">
        <v>6411</v>
      </c>
      <c r="J804" s="425" t="s">
        <v>832</v>
      </c>
      <c r="K804" s="425" t="s">
        <v>1188</v>
      </c>
      <c r="L804" s="426" t="s">
        <v>4137</v>
      </c>
      <c r="M804" s="426">
        <v>174466291</v>
      </c>
      <c r="N804" s="427">
        <v>45051</v>
      </c>
      <c r="O804" s="458">
        <f t="shared" si="36"/>
        <v>5</v>
      </c>
      <c r="P804" s="458">
        <f t="shared" si="37"/>
        <v>5</v>
      </c>
      <c r="Q804" s="96" t="str">
        <f t="shared" si="38"/>
        <v>Gastos_com_Pessoal</v>
      </c>
    </row>
    <row r="805" spans="1:17" ht="25.5" hidden="1" x14ac:dyDescent="0.2">
      <c r="A805" s="450">
        <v>3245</v>
      </c>
      <c r="B805" s="463">
        <v>45051</v>
      </c>
      <c r="C805" s="464">
        <v>45047</v>
      </c>
      <c r="D805" s="455" t="s">
        <v>176</v>
      </c>
      <c r="E805" s="455" t="s">
        <v>261</v>
      </c>
      <c r="F805" s="460">
        <v>432.08</v>
      </c>
      <c r="G805" s="455" t="s">
        <v>1207</v>
      </c>
      <c r="H805" s="461" t="s">
        <v>422</v>
      </c>
      <c r="I805" s="461" t="s">
        <v>3739</v>
      </c>
      <c r="J805" s="426" t="s">
        <v>3740</v>
      </c>
      <c r="K805" s="425" t="s">
        <v>1188</v>
      </c>
      <c r="L805" s="426" t="s">
        <v>4137</v>
      </c>
      <c r="M805" s="426">
        <v>174466291</v>
      </c>
      <c r="N805" s="427">
        <v>45051</v>
      </c>
      <c r="O805" s="458">
        <f t="shared" si="36"/>
        <v>5</v>
      </c>
      <c r="P805" s="458">
        <f t="shared" si="37"/>
        <v>5</v>
      </c>
      <c r="Q805" s="96" t="str">
        <f t="shared" si="38"/>
        <v>Gastos_com_Pessoal</v>
      </c>
    </row>
    <row r="806" spans="1:17" ht="25.5" hidden="1" x14ac:dyDescent="0.2">
      <c r="A806" s="450">
        <v>3246</v>
      </c>
      <c r="B806" s="463">
        <v>45051</v>
      </c>
      <c r="C806" s="464">
        <v>45047</v>
      </c>
      <c r="D806" s="455" t="s">
        <v>176</v>
      </c>
      <c r="E806" s="455" t="s">
        <v>280</v>
      </c>
      <c r="F806" s="460">
        <v>432.08</v>
      </c>
      <c r="G806" s="455" t="s">
        <v>1209</v>
      </c>
      <c r="H806" s="456" t="s">
        <v>422</v>
      </c>
      <c r="I806" s="461" t="s">
        <v>3739</v>
      </c>
      <c r="J806" s="425" t="s">
        <v>3740</v>
      </c>
      <c r="K806" s="425" t="s">
        <v>1188</v>
      </c>
      <c r="L806" s="426" t="s">
        <v>4137</v>
      </c>
      <c r="M806" s="426">
        <v>174466291</v>
      </c>
      <c r="N806" s="427">
        <v>45051</v>
      </c>
      <c r="O806" s="458">
        <f t="shared" si="36"/>
        <v>5</v>
      </c>
      <c r="P806" s="458">
        <f t="shared" si="37"/>
        <v>5</v>
      </c>
      <c r="Q806" s="96" t="str">
        <f t="shared" si="38"/>
        <v>Gastos_com_Pessoal</v>
      </c>
    </row>
    <row r="807" spans="1:17" ht="25.5" hidden="1" x14ac:dyDescent="0.2">
      <c r="A807" s="450">
        <v>3247</v>
      </c>
      <c r="B807" s="463">
        <v>45051</v>
      </c>
      <c r="C807" s="464">
        <v>45047</v>
      </c>
      <c r="D807" s="455" t="s">
        <v>176</v>
      </c>
      <c r="E807" s="455" t="s">
        <v>262</v>
      </c>
      <c r="F807" s="460">
        <v>144.03</v>
      </c>
      <c r="G807" s="455" t="s">
        <v>1210</v>
      </c>
      <c r="H807" s="456" t="s">
        <v>422</v>
      </c>
      <c r="I807" s="461" t="s">
        <v>3739</v>
      </c>
      <c r="J807" s="425" t="s">
        <v>3740</v>
      </c>
      <c r="K807" s="425" t="s">
        <v>1188</v>
      </c>
      <c r="L807" s="426" t="s">
        <v>4137</v>
      </c>
      <c r="M807" s="426">
        <v>174466291</v>
      </c>
      <c r="N807" s="427">
        <v>45051</v>
      </c>
      <c r="O807" s="458">
        <f t="shared" si="36"/>
        <v>5</v>
      </c>
      <c r="P807" s="458">
        <f t="shared" si="37"/>
        <v>5</v>
      </c>
      <c r="Q807" s="96" t="str">
        <f t="shared" si="38"/>
        <v>Gastos_com_Pessoal</v>
      </c>
    </row>
    <row r="808" spans="1:17" ht="36" hidden="1" x14ac:dyDescent="0.2">
      <c r="A808" s="450">
        <v>3248</v>
      </c>
      <c r="B808" s="463">
        <v>45051</v>
      </c>
      <c r="C808" s="464">
        <v>45047</v>
      </c>
      <c r="D808" s="455" t="s">
        <v>176</v>
      </c>
      <c r="E808" s="455" t="s">
        <v>169</v>
      </c>
      <c r="F808" s="460">
        <v>17.5</v>
      </c>
      <c r="G808" s="455" t="s">
        <v>1211</v>
      </c>
      <c r="H808" s="456" t="s">
        <v>422</v>
      </c>
      <c r="I808" s="461" t="s">
        <v>3739</v>
      </c>
      <c r="J808" s="425" t="s">
        <v>3740</v>
      </c>
      <c r="K808" s="425" t="s">
        <v>1188</v>
      </c>
      <c r="L808" s="426" t="s">
        <v>4137</v>
      </c>
      <c r="M808" s="425">
        <v>174466291</v>
      </c>
      <c r="N808" s="427">
        <v>45051</v>
      </c>
      <c r="O808" s="458">
        <f t="shared" si="36"/>
        <v>5</v>
      </c>
      <c r="P808" s="458">
        <f t="shared" si="37"/>
        <v>5</v>
      </c>
      <c r="Q808" s="96" t="str">
        <f t="shared" si="38"/>
        <v>Gastos_com_Pessoal</v>
      </c>
    </row>
    <row r="809" spans="1:17" ht="25.5" hidden="1" x14ac:dyDescent="0.2">
      <c r="A809" s="450">
        <v>3249</v>
      </c>
      <c r="B809" s="463">
        <v>45051</v>
      </c>
      <c r="C809" s="464">
        <v>45017</v>
      </c>
      <c r="D809" s="455" t="s">
        <v>176</v>
      </c>
      <c r="E809" s="455" t="s">
        <v>4</v>
      </c>
      <c r="F809" s="460">
        <v>245486.59</v>
      </c>
      <c r="G809" s="455" t="s">
        <v>4910</v>
      </c>
      <c r="H809" s="456" t="s">
        <v>303</v>
      </c>
      <c r="I809" s="461" t="s">
        <v>1409</v>
      </c>
      <c r="J809" s="425" t="s">
        <v>425</v>
      </c>
      <c r="K809" s="425" t="s">
        <v>1188</v>
      </c>
      <c r="L809" s="426" t="s">
        <v>1410</v>
      </c>
      <c r="M809" s="426" t="s">
        <v>425</v>
      </c>
      <c r="N809" s="427">
        <v>45051</v>
      </c>
      <c r="O809" s="458">
        <f t="shared" si="36"/>
        <v>5</v>
      </c>
      <c r="P809" s="458">
        <f t="shared" si="37"/>
        <v>4</v>
      </c>
      <c r="Q809" s="96" t="str">
        <f t="shared" si="38"/>
        <v>Gastos_com_Pessoal</v>
      </c>
    </row>
    <row r="810" spans="1:17" ht="25.5" hidden="1" x14ac:dyDescent="0.2">
      <c r="A810" s="450">
        <v>3250</v>
      </c>
      <c r="B810" s="463">
        <v>45051</v>
      </c>
      <c r="C810" s="464">
        <v>45047</v>
      </c>
      <c r="D810" s="455" t="s">
        <v>176</v>
      </c>
      <c r="E810" s="455" t="s">
        <v>10</v>
      </c>
      <c r="F810" s="460">
        <v>38.93</v>
      </c>
      <c r="G810" s="455" t="s">
        <v>4306</v>
      </c>
      <c r="H810" s="461" t="s">
        <v>422</v>
      </c>
      <c r="I810" s="461" t="s">
        <v>3739</v>
      </c>
      <c r="J810" s="426" t="s">
        <v>3740</v>
      </c>
      <c r="K810" s="426" t="s">
        <v>1307</v>
      </c>
      <c r="L810" s="426" t="s">
        <v>1218</v>
      </c>
      <c r="M810" s="426" t="s">
        <v>4911</v>
      </c>
      <c r="N810" s="427">
        <v>45051</v>
      </c>
      <c r="O810" s="458">
        <f t="shared" si="36"/>
        <v>5</v>
      </c>
      <c r="P810" s="458">
        <f t="shared" si="37"/>
        <v>5</v>
      </c>
      <c r="Q810" s="96" t="str">
        <f t="shared" si="38"/>
        <v>Gastos_com_Pessoal</v>
      </c>
    </row>
    <row r="811" spans="1:17" ht="24" hidden="1" x14ac:dyDescent="0.2">
      <c r="A811" s="450">
        <v>3251</v>
      </c>
      <c r="B811" s="463">
        <v>45051</v>
      </c>
      <c r="C811" s="464">
        <v>45017</v>
      </c>
      <c r="D811" s="455" t="s">
        <v>264</v>
      </c>
      <c r="E811" s="455" t="s">
        <v>65</v>
      </c>
      <c r="F811" s="460">
        <v>2634.81</v>
      </c>
      <c r="G811" s="455" t="s">
        <v>4912</v>
      </c>
      <c r="H811" s="456" t="s">
        <v>303</v>
      </c>
      <c r="I811" s="461" t="s">
        <v>4353</v>
      </c>
      <c r="J811" s="425" t="s">
        <v>425</v>
      </c>
      <c r="K811" s="425" t="s">
        <v>1307</v>
      </c>
      <c r="L811" s="426" t="s">
        <v>4354</v>
      </c>
      <c r="M811" s="426" t="s">
        <v>4913</v>
      </c>
      <c r="N811" s="427">
        <v>45051</v>
      </c>
      <c r="O811" s="458">
        <f t="shared" si="36"/>
        <v>5</v>
      </c>
      <c r="P811" s="458">
        <f t="shared" si="37"/>
        <v>4</v>
      </c>
      <c r="Q811" s="96" t="str">
        <f t="shared" si="38"/>
        <v>Gastos_Gerais</v>
      </c>
    </row>
    <row r="812" spans="1:17" ht="24" hidden="1" x14ac:dyDescent="0.2">
      <c r="A812" s="450">
        <v>3252</v>
      </c>
      <c r="B812" s="463">
        <v>45054</v>
      </c>
      <c r="C812" s="464">
        <v>45047</v>
      </c>
      <c r="D812" s="455" t="s">
        <v>264</v>
      </c>
      <c r="E812" s="455" t="s">
        <v>86</v>
      </c>
      <c r="F812" s="460">
        <v>30.28</v>
      </c>
      <c r="G812" s="455" t="s">
        <v>5586</v>
      </c>
      <c r="H812" s="461" t="s">
        <v>414</v>
      </c>
      <c r="I812" s="461" t="s">
        <v>4914</v>
      </c>
      <c r="J812" s="425" t="s">
        <v>4915</v>
      </c>
      <c r="K812" s="425" t="s">
        <v>1188</v>
      </c>
      <c r="L812" s="426" t="s">
        <v>32</v>
      </c>
      <c r="M812" s="426">
        <v>202367</v>
      </c>
      <c r="N812" s="427">
        <v>45051</v>
      </c>
      <c r="O812" s="458">
        <f t="shared" si="36"/>
        <v>5</v>
      </c>
      <c r="P812" s="458">
        <f t="shared" si="37"/>
        <v>5</v>
      </c>
      <c r="Q812" s="96" t="str">
        <f t="shared" si="38"/>
        <v>Gastos_Gerais</v>
      </c>
    </row>
    <row r="813" spans="1:17" ht="60" hidden="1" x14ac:dyDescent="0.2">
      <c r="A813" s="450">
        <v>3253</v>
      </c>
      <c r="B813" s="463">
        <v>45054</v>
      </c>
      <c r="C813" s="464">
        <v>45017</v>
      </c>
      <c r="D813" s="455" t="s">
        <v>264</v>
      </c>
      <c r="E813" s="455" t="s">
        <v>386</v>
      </c>
      <c r="F813" s="460">
        <v>1797.8</v>
      </c>
      <c r="G813" s="455" t="s">
        <v>4916</v>
      </c>
      <c r="H813" s="456" t="s">
        <v>420</v>
      </c>
      <c r="I813" s="461" t="s">
        <v>4917</v>
      </c>
      <c r="J813" s="425" t="s">
        <v>4918</v>
      </c>
      <c r="K813" s="425" t="s">
        <v>1157</v>
      </c>
      <c r="L813" s="426" t="s">
        <v>32</v>
      </c>
      <c r="M813" s="426">
        <v>2023834</v>
      </c>
      <c r="N813" s="427">
        <v>45040</v>
      </c>
      <c r="O813" s="458">
        <f t="shared" si="36"/>
        <v>5</v>
      </c>
      <c r="P813" s="458">
        <f t="shared" si="37"/>
        <v>4</v>
      </c>
      <c r="Q813" s="96" t="str">
        <f t="shared" si="38"/>
        <v>Gastos_Gerais</v>
      </c>
    </row>
    <row r="814" spans="1:17" hidden="1" x14ac:dyDescent="0.2">
      <c r="A814" s="450">
        <v>3254</v>
      </c>
      <c r="B814" s="463">
        <v>45054</v>
      </c>
      <c r="C814" s="464">
        <v>45017</v>
      </c>
      <c r="D814" s="455" t="s">
        <v>264</v>
      </c>
      <c r="E814" s="455" t="s">
        <v>83</v>
      </c>
      <c r="F814" s="460">
        <v>166.21</v>
      </c>
      <c r="G814" s="455" t="s">
        <v>2906</v>
      </c>
      <c r="H814" s="461" t="s">
        <v>420</v>
      </c>
      <c r="I814" s="461" t="s">
        <v>4378</v>
      </c>
      <c r="J814" s="425" t="s">
        <v>1162</v>
      </c>
      <c r="K814" s="425" t="s">
        <v>1157</v>
      </c>
      <c r="L814" s="426" t="s">
        <v>32</v>
      </c>
      <c r="M814" s="426">
        <v>29534567</v>
      </c>
      <c r="N814" s="427">
        <v>45054</v>
      </c>
      <c r="O814" s="458">
        <f t="shared" si="36"/>
        <v>5</v>
      </c>
      <c r="P814" s="458">
        <f t="shared" si="37"/>
        <v>4</v>
      </c>
      <c r="Q814" s="96" t="str">
        <f t="shared" si="38"/>
        <v>Gastos_Gerais</v>
      </c>
    </row>
    <row r="815" spans="1:17" ht="25.5" hidden="1" x14ac:dyDescent="0.2">
      <c r="A815" s="450">
        <v>3255</v>
      </c>
      <c r="B815" s="463">
        <v>45054</v>
      </c>
      <c r="C815" s="464">
        <v>45047</v>
      </c>
      <c r="D815" s="455" t="s">
        <v>176</v>
      </c>
      <c r="E815" s="455" t="s">
        <v>158</v>
      </c>
      <c r="F815" s="460">
        <v>136.19</v>
      </c>
      <c r="G815" s="455" t="s">
        <v>5587</v>
      </c>
      <c r="H815" s="456" t="s">
        <v>303</v>
      </c>
      <c r="I815" s="461" t="s">
        <v>4130</v>
      </c>
      <c r="J815" s="425" t="s">
        <v>1405</v>
      </c>
      <c r="K815" s="425" t="s">
        <v>1157</v>
      </c>
      <c r="L815" s="426" t="s">
        <v>1995</v>
      </c>
      <c r="M815" s="426" t="s">
        <v>5556</v>
      </c>
      <c r="N815" s="427">
        <v>45055</v>
      </c>
      <c r="O815" s="458">
        <f t="shared" si="36"/>
        <v>5</v>
      </c>
      <c r="P815" s="458">
        <f t="shared" si="37"/>
        <v>5</v>
      </c>
      <c r="Q815" s="96" t="str">
        <f t="shared" si="38"/>
        <v>Gastos_com_Pessoal</v>
      </c>
    </row>
    <row r="816" spans="1:17" ht="36" hidden="1" x14ac:dyDescent="0.2">
      <c r="A816" s="450">
        <v>3256</v>
      </c>
      <c r="B816" s="463">
        <v>45054</v>
      </c>
      <c r="C816" s="464">
        <v>45047</v>
      </c>
      <c r="D816" s="455" t="s">
        <v>264</v>
      </c>
      <c r="E816" s="455" t="s">
        <v>388</v>
      </c>
      <c r="F816" s="460">
        <v>1732.4</v>
      </c>
      <c r="G816" s="455" t="s">
        <v>4919</v>
      </c>
      <c r="H816" s="461" t="s">
        <v>422</v>
      </c>
      <c r="I816" s="461" t="s">
        <v>4920</v>
      </c>
      <c r="J816" s="426" t="s">
        <v>4921</v>
      </c>
      <c r="K816" s="425" t="s">
        <v>1157</v>
      </c>
      <c r="L816" s="426" t="s">
        <v>32</v>
      </c>
      <c r="M816" s="426">
        <v>23521</v>
      </c>
      <c r="N816" s="427">
        <v>45050</v>
      </c>
      <c r="O816" s="458">
        <f t="shared" si="36"/>
        <v>5</v>
      </c>
      <c r="P816" s="458">
        <f t="shared" si="37"/>
        <v>5</v>
      </c>
      <c r="Q816" s="96" t="str">
        <f t="shared" si="38"/>
        <v>Gastos_Gerais</v>
      </c>
    </row>
    <row r="817" spans="1:17" ht="24" hidden="1" x14ac:dyDescent="0.2">
      <c r="A817" s="450">
        <v>3257</v>
      </c>
      <c r="B817" s="463">
        <v>45054</v>
      </c>
      <c r="C817" s="464">
        <v>45047</v>
      </c>
      <c r="D817" s="455" t="s">
        <v>264</v>
      </c>
      <c r="E817" s="455" t="s">
        <v>293</v>
      </c>
      <c r="F817" s="460">
        <v>169.84</v>
      </c>
      <c r="G817" s="455" t="s">
        <v>5588</v>
      </c>
      <c r="H817" s="461" t="s">
        <v>421</v>
      </c>
      <c r="I817" s="461" t="s">
        <v>4812</v>
      </c>
      <c r="J817" s="426" t="s">
        <v>714</v>
      </c>
      <c r="K817" s="426" t="s">
        <v>1188</v>
      </c>
      <c r="L817" s="426" t="s">
        <v>4137</v>
      </c>
      <c r="M817" s="426">
        <v>574738480</v>
      </c>
      <c r="N817" s="427">
        <v>45054</v>
      </c>
      <c r="O817" s="458">
        <f t="shared" si="36"/>
        <v>5</v>
      </c>
      <c r="P817" s="458">
        <f t="shared" si="37"/>
        <v>5</v>
      </c>
      <c r="Q817" s="96" t="str">
        <f t="shared" si="38"/>
        <v>Gastos_Gerais</v>
      </c>
    </row>
    <row r="818" spans="1:17" hidden="1" x14ac:dyDescent="0.2">
      <c r="A818" s="450">
        <v>3258</v>
      </c>
      <c r="B818" s="463">
        <v>45054</v>
      </c>
      <c r="C818" s="464">
        <v>45047</v>
      </c>
      <c r="D818" s="455" t="s">
        <v>264</v>
      </c>
      <c r="E818" s="455" t="s">
        <v>293</v>
      </c>
      <c r="F818" s="460">
        <v>18.8</v>
      </c>
      <c r="G818" s="455" t="s">
        <v>4922</v>
      </c>
      <c r="H818" s="461" t="s">
        <v>422</v>
      </c>
      <c r="I818" s="461" t="s">
        <v>4923</v>
      </c>
      <c r="J818" s="426" t="s">
        <v>896</v>
      </c>
      <c r="K818" s="426" t="s">
        <v>1188</v>
      </c>
      <c r="L818" s="426" t="s">
        <v>4137</v>
      </c>
      <c r="M818" s="426">
        <v>574738480</v>
      </c>
      <c r="N818" s="427">
        <v>45054</v>
      </c>
      <c r="O818" s="458">
        <f t="shared" si="36"/>
        <v>5</v>
      </c>
      <c r="P818" s="458">
        <f t="shared" si="37"/>
        <v>5</v>
      </c>
      <c r="Q818" s="96" t="str">
        <f t="shared" si="38"/>
        <v>Gastos_Gerais</v>
      </c>
    </row>
    <row r="819" spans="1:17" hidden="1" x14ac:dyDescent="0.2">
      <c r="A819" s="450">
        <v>3259</v>
      </c>
      <c r="B819" s="463">
        <v>45054</v>
      </c>
      <c r="C819" s="464">
        <v>45047</v>
      </c>
      <c r="D819" s="455" t="s">
        <v>264</v>
      </c>
      <c r="E819" s="455" t="s">
        <v>293</v>
      </c>
      <c r="F819" s="460">
        <v>109</v>
      </c>
      <c r="G819" s="455" t="s">
        <v>4924</v>
      </c>
      <c r="H819" s="461" t="s">
        <v>421</v>
      </c>
      <c r="I819" s="461" t="s">
        <v>1215</v>
      </c>
      <c r="J819" s="426" t="s">
        <v>820</v>
      </c>
      <c r="K819" s="426" t="s">
        <v>1188</v>
      </c>
      <c r="L819" s="426" t="s">
        <v>4137</v>
      </c>
      <c r="M819" s="426">
        <v>574738480</v>
      </c>
      <c r="N819" s="427">
        <v>45054</v>
      </c>
      <c r="O819" s="458">
        <f t="shared" si="36"/>
        <v>5</v>
      </c>
      <c r="P819" s="458">
        <f t="shared" si="37"/>
        <v>5</v>
      </c>
      <c r="Q819" s="96" t="str">
        <f t="shared" si="38"/>
        <v>Gastos_Gerais</v>
      </c>
    </row>
    <row r="820" spans="1:17" ht="24" hidden="1" x14ac:dyDescent="0.2">
      <c r="A820" s="450">
        <v>3260</v>
      </c>
      <c r="B820" s="463">
        <v>45054</v>
      </c>
      <c r="C820" s="464">
        <v>45047</v>
      </c>
      <c r="D820" s="455" t="s">
        <v>264</v>
      </c>
      <c r="E820" s="455" t="s">
        <v>293</v>
      </c>
      <c r="F820" s="460">
        <v>10.8</v>
      </c>
      <c r="G820" s="455" t="s">
        <v>4514</v>
      </c>
      <c r="H820" s="461" t="s">
        <v>422</v>
      </c>
      <c r="I820" s="461" t="s">
        <v>4139</v>
      </c>
      <c r="J820" s="426" t="s">
        <v>1034</v>
      </c>
      <c r="K820" s="426" t="s">
        <v>1188</v>
      </c>
      <c r="L820" s="426" t="s">
        <v>4137</v>
      </c>
      <c r="M820" s="426">
        <v>574738480</v>
      </c>
      <c r="N820" s="427">
        <v>45054</v>
      </c>
      <c r="O820" s="458">
        <f t="shared" si="36"/>
        <v>5</v>
      </c>
      <c r="P820" s="458">
        <f t="shared" si="37"/>
        <v>5</v>
      </c>
      <c r="Q820" s="96" t="str">
        <f t="shared" si="38"/>
        <v>Gastos_Gerais</v>
      </c>
    </row>
    <row r="821" spans="1:17" ht="25.5" hidden="1" x14ac:dyDescent="0.2">
      <c r="A821" s="450">
        <v>3261</v>
      </c>
      <c r="B821" s="463">
        <v>45054</v>
      </c>
      <c r="C821" s="464">
        <v>45047</v>
      </c>
      <c r="D821" s="455" t="s">
        <v>176</v>
      </c>
      <c r="E821" s="455" t="s">
        <v>10</v>
      </c>
      <c r="F821" s="460">
        <v>4162.6400000000003</v>
      </c>
      <c r="G821" s="455" t="s">
        <v>4306</v>
      </c>
      <c r="H821" s="461" t="s">
        <v>419</v>
      </c>
      <c r="I821" s="461" t="s">
        <v>4925</v>
      </c>
      <c r="J821" s="426" t="s">
        <v>546</v>
      </c>
      <c r="K821" s="426" t="s">
        <v>1307</v>
      </c>
      <c r="L821" s="426" t="s">
        <v>1218</v>
      </c>
      <c r="M821" s="426" t="s">
        <v>4926</v>
      </c>
      <c r="N821" s="427">
        <v>45054</v>
      </c>
      <c r="O821" s="458">
        <f t="shared" si="36"/>
        <v>5</v>
      </c>
      <c r="P821" s="458">
        <f t="shared" si="37"/>
        <v>5</v>
      </c>
      <c r="Q821" s="96" t="str">
        <f t="shared" si="38"/>
        <v>Gastos_com_Pessoal</v>
      </c>
    </row>
    <row r="822" spans="1:17" ht="25.5" hidden="1" x14ac:dyDescent="0.2">
      <c r="A822" s="450">
        <v>3262</v>
      </c>
      <c r="B822" s="463">
        <v>45054</v>
      </c>
      <c r="C822" s="464">
        <v>45047</v>
      </c>
      <c r="D822" s="455" t="s">
        <v>176</v>
      </c>
      <c r="E822" s="455" t="s">
        <v>10</v>
      </c>
      <c r="F822" s="460">
        <v>2382.4899999999998</v>
      </c>
      <c r="G822" s="455" t="s">
        <v>4306</v>
      </c>
      <c r="H822" s="461" t="s">
        <v>419</v>
      </c>
      <c r="I822" s="461" t="s">
        <v>4927</v>
      </c>
      <c r="J822" s="426" t="s">
        <v>928</v>
      </c>
      <c r="K822" s="426" t="s">
        <v>1307</v>
      </c>
      <c r="L822" s="426" t="s">
        <v>1218</v>
      </c>
      <c r="M822" s="426" t="s">
        <v>4928</v>
      </c>
      <c r="N822" s="427">
        <v>45054</v>
      </c>
      <c r="O822" s="458">
        <f t="shared" si="36"/>
        <v>5</v>
      </c>
      <c r="P822" s="458">
        <f t="shared" si="37"/>
        <v>5</v>
      </c>
      <c r="Q822" s="96" t="str">
        <f t="shared" si="38"/>
        <v>Gastos_com_Pessoal</v>
      </c>
    </row>
    <row r="823" spans="1:17" ht="24" hidden="1" x14ac:dyDescent="0.2">
      <c r="A823" s="450">
        <v>3263</v>
      </c>
      <c r="B823" s="463">
        <v>45055</v>
      </c>
      <c r="C823" s="464">
        <v>45017</v>
      </c>
      <c r="D823" s="455" t="s">
        <v>264</v>
      </c>
      <c r="E823" s="455" t="s">
        <v>138</v>
      </c>
      <c r="F823" s="460">
        <v>363.48</v>
      </c>
      <c r="G823" s="455" t="s">
        <v>138</v>
      </c>
      <c r="H823" s="461" t="s">
        <v>422</v>
      </c>
      <c r="I823" s="461" t="s">
        <v>4207</v>
      </c>
      <c r="J823" s="426" t="s">
        <v>1238</v>
      </c>
      <c r="K823" s="426" t="s">
        <v>1157</v>
      </c>
      <c r="L823" s="426" t="s">
        <v>32</v>
      </c>
      <c r="M823" s="426">
        <v>6740</v>
      </c>
      <c r="N823" s="427">
        <v>45028</v>
      </c>
      <c r="O823" s="458">
        <f t="shared" si="36"/>
        <v>5</v>
      </c>
      <c r="P823" s="458">
        <f t="shared" si="37"/>
        <v>4</v>
      </c>
      <c r="Q823" s="96" t="str">
        <f t="shared" si="38"/>
        <v>Gastos_Gerais</v>
      </c>
    </row>
    <row r="824" spans="1:17" ht="36" hidden="1" x14ac:dyDescent="0.2">
      <c r="A824" s="450">
        <v>3264</v>
      </c>
      <c r="B824" s="463">
        <v>45055</v>
      </c>
      <c r="C824" s="464">
        <v>45017</v>
      </c>
      <c r="D824" s="455" t="s">
        <v>264</v>
      </c>
      <c r="E824" s="455" t="s">
        <v>90</v>
      </c>
      <c r="F824" s="460">
        <v>316.44</v>
      </c>
      <c r="G824" s="455" t="s">
        <v>1464</v>
      </c>
      <c r="H824" s="461" t="s">
        <v>493</v>
      </c>
      <c r="I824" s="461" t="s">
        <v>1447</v>
      </c>
      <c r="J824" s="426" t="s">
        <v>1448</v>
      </c>
      <c r="K824" s="426" t="s">
        <v>1157</v>
      </c>
      <c r="L824" s="426" t="s">
        <v>1158</v>
      </c>
      <c r="M824" s="426" t="s">
        <v>4929</v>
      </c>
      <c r="N824" s="427">
        <v>45055</v>
      </c>
      <c r="O824" s="458">
        <f t="shared" si="36"/>
        <v>5</v>
      </c>
      <c r="P824" s="458">
        <f t="shared" si="37"/>
        <v>4</v>
      </c>
      <c r="Q824" s="96" t="str">
        <f t="shared" si="38"/>
        <v>Gastos_Gerais</v>
      </c>
    </row>
    <row r="825" spans="1:17" ht="36" hidden="1" x14ac:dyDescent="0.2">
      <c r="A825" s="450">
        <v>3265</v>
      </c>
      <c r="B825" s="463">
        <v>45055</v>
      </c>
      <c r="C825" s="464">
        <v>45047</v>
      </c>
      <c r="D825" s="455" t="s">
        <v>264</v>
      </c>
      <c r="E825" s="455" t="s">
        <v>247</v>
      </c>
      <c r="F825" s="460">
        <v>136</v>
      </c>
      <c r="G825" s="455" t="s">
        <v>5589</v>
      </c>
      <c r="H825" s="461" t="s">
        <v>420</v>
      </c>
      <c r="I825" s="461" t="s">
        <v>5590</v>
      </c>
      <c r="J825" s="426" t="s">
        <v>1951</v>
      </c>
      <c r="K825" s="426" t="s">
        <v>1157</v>
      </c>
      <c r="L825" s="426" t="s">
        <v>32</v>
      </c>
      <c r="M825" s="426">
        <v>1269</v>
      </c>
      <c r="N825" s="427">
        <v>45049</v>
      </c>
      <c r="O825" s="458">
        <f t="shared" si="36"/>
        <v>5</v>
      </c>
      <c r="P825" s="458">
        <f t="shared" si="37"/>
        <v>5</v>
      </c>
      <c r="Q825" s="96" t="str">
        <f t="shared" si="38"/>
        <v>Gastos_Gerais</v>
      </c>
    </row>
    <row r="826" spans="1:17" ht="48" hidden="1" x14ac:dyDescent="0.2">
      <c r="A826" s="450">
        <v>3266</v>
      </c>
      <c r="B826" s="463">
        <v>45055</v>
      </c>
      <c r="C826" s="464">
        <v>45017</v>
      </c>
      <c r="D826" s="455" t="s">
        <v>176</v>
      </c>
      <c r="E826" s="455" t="s">
        <v>170</v>
      </c>
      <c r="F826" s="460">
        <v>6257.44</v>
      </c>
      <c r="G826" s="349" t="s">
        <v>1440</v>
      </c>
      <c r="H826" s="461" t="s">
        <v>303</v>
      </c>
      <c r="I826" s="461" t="s">
        <v>4199</v>
      </c>
      <c r="J826" s="426" t="s">
        <v>1426</v>
      </c>
      <c r="K826" s="426" t="s">
        <v>1157</v>
      </c>
      <c r="L826" s="426" t="s">
        <v>1157</v>
      </c>
      <c r="M826" s="426">
        <v>25837</v>
      </c>
      <c r="N826" s="427">
        <v>45055</v>
      </c>
      <c r="O826" s="458">
        <f t="shared" si="36"/>
        <v>5</v>
      </c>
      <c r="P826" s="458">
        <f t="shared" si="37"/>
        <v>4</v>
      </c>
      <c r="Q826" s="96" t="str">
        <f t="shared" si="38"/>
        <v>Gastos_com_Pessoal</v>
      </c>
    </row>
    <row r="827" spans="1:17" ht="36" hidden="1" x14ac:dyDescent="0.2">
      <c r="A827" s="450">
        <v>3267</v>
      </c>
      <c r="B827" s="463">
        <v>45055</v>
      </c>
      <c r="C827" s="464">
        <v>45017</v>
      </c>
      <c r="D827" s="455" t="s">
        <v>264</v>
      </c>
      <c r="E827" s="455" t="s">
        <v>90</v>
      </c>
      <c r="F827" s="460">
        <v>474.66</v>
      </c>
      <c r="G827" s="455" t="s">
        <v>5870</v>
      </c>
      <c r="H827" s="461" t="s">
        <v>419</v>
      </c>
      <c r="I827" s="461" t="s">
        <v>1447</v>
      </c>
      <c r="J827" s="426" t="s">
        <v>1448</v>
      </c>
      <c r="K827" s="426" t="s">
        <v>1157</v>
      </c>
      <c r="L827" s="426" t="s">
        <v>1158</v>
      </c>
      <c r="M827" s="426" t="s">
        <v>4930</v>
      </c>
      <c r="N827" s="427">
        <v>45055</v>
      </c>
      <c r="O827" s="458">
        <f t="shared" si="36"/>
        <v>5</v>
      </c>
      <c r="P827" s="458">
        <f t="shared" si="37"/>
        <v>4</v>
      </c>
      <c r="Q827" s="96" t="str">
        <f t="shared" si="38"/>
        <v>Gastos_Gerais</v>
      </c>
    </row>
    <row r="828" spans="1:17" ht="24" hidden="1" x14ac:dyDescent="0.2">
      <c r="A828" s="450">
        <v>3268</v>
      </c>
      <c r="B828" s="463">
        <v>45055</v>
      </c>
      <c r="C828" s="464">
        <v>45047</v>
      </c>
      <c r="D828" s="455" t="s">
        <v>264</v>
      </c>
      <c r="E828" s="455" t="s">
        <v>402</v>
      </c>
      <c r="F828" s="460">
        <v>29.98</v>
      </c>
      <c r="G828" s="455" t="s">
        <v>4126</v>
      </c>
      <c r="H828" s="456" t="s">
        <v>414</v>
      </c>
      <c r="I828" s="461" t="s">
        <v>1732</v>
      </c>
      <c r="J828" s="425" t="s">
        <v>1733</v>
      </c>
      <c r="K828" s="425" t="s">
        <v>1157</v>
      </c>
      <c r="L828" s="426" t="s">
        <v>32</v>
      </c>
      <c r="M828" s="426">
        <v>214136</v>
      </c>
      <c r="N828" s="427">
        <v>45051</v>
      </c>
      <c r="O828" s="458">
        <f t="shared" si="36"/>
        <v>5</v>
      </c>
      <c r="P828" s="458">
        <f t="shared" si="37"/>
        <v>5</v>
      </c>
      <c r="Q828" s="96" t="str">
        <f t="shared" si="38"/>
        <v>Gastos_Gerais</v>
      </c>
    </row>
    <row r="829" spans="1:17" ht="24" hidden="1" x14ac:dyDescent="0.2">
      <c r="A829" s="450">
        <v>3269</v>
      </c>
      <c r="B829" s="463">
        <v>45055</v>
      </c>
      <c r="C829" s="464">
        <v>45017</v>
      </c>
      <c r="D829" s="455" t="s">
        <v>264</v>
      </c>
      <c r="E829" s="455" t="s">
        <v>408</v>
      </c>
      <c r="F829" s="460">
        <v>90</v>
      </c>
      <c r="G829" s="455" t="s">
        <v>1471</v>
      </c>
      <c r="H829" s="461" t="s">
        <v>420</v>
      </c>
      <c r="I829" s="461" t="s">
        <v>4201</v>
      </c>
      <c r="J829" s="425" t="s">
        <v>1473</v>
      </c>
      <c r="K829" s="425" t="s">
        <v>1157</v>
      </c>
      <c r="L829" s="426" t="s">
        <v>32</v>
      </c>
      <c r="M829" s="425">
        <v>20231083</v>
      </c>
      <c r="N829" s="427">
        <v>45050</v>
      </c>
      <c r="O829" s="458">
        <f t="shared" si="36"/>
        <v>5</v>
      </c>
      <c r="P829" s="458">
        <f t="shared" si="37"/>
        <v>4</v>
      </c>
      <c r="Q829" s="96" t="str">
        <f t="shared" si="38"/>
        <v>Gastos_Gerais</v>
      </c>
    </row>
    <row r="830" spans="1:17" ht="36" hidden="1" x14ac:dyDescent="0.2">
      <c r="A830" s="450">
        <v>3270</v>
      </c>
      <c r="B830" s="463">
        <v>45055</v>
      </c>
      <c r="C830" s="464">
        <v>45017</v>
      </c>
      <c r="D830" s="455" t="s">
        <v>264</v>
      </c>
      <c r="E830" s="455" t="s">
        <v>90</v>
      </c>
      <c r="F830" s="460">
        <v>1107.54</v>
      </c>
      <c r="G830" s="455" t="s">
        <v>4461</v>
      </c>
      <c r="H830" s="461" t="s">
        <v>302</v>
      </c>
      <c r="I830" s="455" t="s">
        <v>1447</v>
      </c>
      <c r="J830" s="465" t="s">
        <v>1448</v>
      </c>
      <c r="K830" s="465" t="s">
        <v>1157</v>
      </c>
      <c r="L830" s="465" t="s">
        <v>1158</v>
      </c>
      <c r="M830" s="426" t="s">
        <v>4931</v>
      </c>
      <c r="N830" s="427">
        <v>45055</v>
      </c>
      <c r="O830" s="458">
        <f t="shared" si="36"/>
        <v>5</v>
      </c>
      <c r="P830" s="458">
        <f t="shared" si="37"/>
        <v>4</v>
      </c>
      <c r="Q830" s="96" t="str">
        <f t="shared" si="38"/>
        <v>Gastos_Gerais</v>
      </c>
    </row>
    <row r="831" spans="1:17" hidden="1" x14ac:dyDescent="0.2">
      <c r="A831" s="450">
        <v>3271</v>
      </c>
      <c r="B831" s="463">
        <v>45055</v>
      </c>
      <c r="C831" s="464">
        <v>45017</v>
      </c>
      <c r="D831" s="455" t="s">
        <v>264</v>
      </c>
      <c r="E831" s="455" t="s">
        <v>60</v>
      </c>
      <c r="F831" s="460">
        <v>81220.17</v>
      </c>
      <c r="G831" s="455" t="s">
        <v>4932</v>
      </c>
      <c r="H831" s="461" t="s">
        <v>1032</v>
      </c>
      <c r="I831" s="461" t="s">
        <v>4325</v>
      </c>
      <c r="J831" s="425" t="s">
        <v>4933</v>
      </c>
      <c r="K831" s="426" t="s">
        <v>1157</v>
      </c>
      <c r="L831" s="426" t="s">
        <v>32</v>
      </c>
      <c r="M831" s="426">
        <v>237</v>
      </c>
      <c r="N831" s="427">
        <v>45055</v>
      </c>
      <c r="O831" s="458">
        <f t="shared" si="36"/>
        <v>5</v>
      </c>
      <c r="P831" s="458">
        <f t="shared" si="37"/>
        <v>4</v>
      </c>
      <c r="Q831" s="96" t="str">
        <f t="shared" si="38"/>
        <v>Gastos_Gerais</v>
      </c>
    </row>
    <row r="832" spans="1:17" ht="36" hidden="1" x14ac:dyDescent="0.2">
      <c r="A832" s="450">
        <v>3272</v>
      </c>
      <c r="B832" s="463">
        <v>45055</v>
      </c>
      <c r="C832" s="464">
        <v>45017</v>
      </c>
      <c r="D832" s="455" t="s">
        <v>264</v>
      </c>
      <c r="E832" s="455" t="s">
        <v>90</v>
      </c>
      <c r="F832" s="460">
        <v>369.18</v>
      </c>
      <c r="G832" s="455" t="s">
        <v>1462</v>
      </c>
      <c r="H832" s="461" t="s">
        <v>423</v>
      </c>
      <c r="I832" s="461" t="s">
        <v>1447</v>
      </c>
      <c r="J832" s="425" t="s">
        <v>1448</v>
      </c>
      <c r="K832" s="426" t="s">
        <v>1157</v>
      </c>
      <c r="L832" s="426" t="s">
        <v>1158</v>
      </c>
      <c r="M832" s="426" t="s">
        <v>4934</v>
      </c>
      <c r="N832" s="427">
        <v>45055</v>
      </c>
      <c r="O832" s="458">
        <f t="shared" si="36"/>
        <v>5</v>
      </c>
      <c r="P832" s="458">
        <f t="shared" si="37"/>
        <v>4</v>
      </c>
      <c r="Q832" s="96" t="str">
        <f t="shared" si="38"/>
        <v>Gastos_Gerais</v>
      </c>
    </row>
    <row r="833" spans="1:17" ht="24" hidden="1" x14ac:dyDescent="0.2">
      <c r="A833" s="450">
        <v>3273</v>
      </c>
      <c r="B833" s="463">
        <v>45055</v>
      </c>
      <c r="C833" s="464">
        <v>45017</v>
      </c>
      <c r="D833" s="455" t="s">
        <v>264</v>
      </c>
      <c r="E833" s="455" t="s">
        <v>96</v>
      </c>
      <c r="F833" s="460">
        <v>114</v>
      </c>
      <c r="G833" s="455" t="s">
        <v>4935</v>
      </c>
      <c r="H833" s="456" t="s">
        <v>418</v>
      </c>
      <c r="I833" s="461" t="s">
        <v>4936</v>
      </c>
      <c r="J833" s="425" t="s">
        <v>1241</v>
      </c>
      <c r="K833" s="425" t="s">
        <v>1157</v>
      </c>
      <c r="L833" s="426" t="s">
        <v>32</v>
      </c>
      <c r="M833" s="425">
        <v>2272</v>
      </c>
      <c r="N833" s="481">
        <v>45043</v>
      </c>
      <c r="O833" s="458">
        <f t="shared" si="36"/>
        <v>5</v>
      </c>
      <c r="P833" s="458">
        <f t="shared" si="37"/>
        <v>4</v>
      </c>
      <c r="Q833" s="96" t="str">
        <f t="shared" si="38"/>
        <v>Gastos_Gerais</v>
      </c>
    </row>
    <row r="834" spans="1:17" hidden="1" x14ac:dyDescent="0.2">
      <c r="A834" s="450">
        <v>3274</v>
      </c>
      <c r="B834" s="463">
        <v>45055</v>
      </c>
      <c r="C834" s="464">
        <v>45017</v>
      </c>
      <c r="D834" s="455" t="s">
        <v>264</v>
      </c>
      <c r="E834" s="455" t="s">
        <v>60</v>
      </c>
      <c r="F834" s="460">
        <v>42713.99</v>
      </c>
      <c r="G834" s="455" t="s">
        <v>4937</v>
      </c>
      <c r="H834" s="456" t="s">
        <v>416</v>
      </c>
      <c r="I834" s="461" t="s">
        <v>1350</v>
      </c>
      <c r="J834" s="425" t="s">
        <v>1351</v>
      </c>
      <c r="K834" s="425" t="s">
        <v>1157</v>
      </c>
      <c r="L834" s="426" t="s">
        <v>32</v>
      </c>
      <c r="M834" s="425">
        <v>97</v>
      </c>
      <c r="N834" s="427">
        <v>45050</v>
      </c>
      <c r="O834" s="458">
        <f t="shared" si="36"/>
        <v>5</v>
      </c>
      <c r="P834" s="458">
        <f t="shared" si="37"/>
        <v>4</v>
      </c>
      <c r="Q834" s="96" t="str">
        <f t="shared" si="38"/>
        <v>Gastos_Gerais</v>
      </c>
    </row>
    <row r="835" spans="1:17" ht="36" hidden="1" x14ac:dyDescent="0.2">
      <c r="A835" s="450">
        <v>3275</v>
      </c>
      <c r="B835" s="463">
        <v>45055</v>
      </c>
      <c r="C835" s="464">
        <v>45017</v>
      </c>
      <c r="D835" s="455" t="s">
        <v>264</v>
      </c>
      <c r="E835" s="455" t="s">
        <v>90</v>
      </c>
      <c r="F835" s="460">
        <v>360</v>
      </c>
      <c r="G835" s="455" t="s">
        <v>1460</v>
      </c>
      <c r="H835" s="461" t="s">
        <v>417</v>
      </c>
      <c r="I835" s="461" t="s">
        <v>1447</v>
      </c>
      <c r="J835" s="425" t="s">
        <v>1448</v>
      </c>
      <c r="K835" s="425" t="s">
        <v>1157</v>
      </c>
      <c r="L835" s="426" t="s">
        <v>1158</v>
      </c>
      <c r="M835" s="425" t="s">
        <v>4938</v>
      </c>
      <c r="N835" s="427">
        <v>45055</v>
      </c>
      <c r="O835" s="458">
        <f t="shared" si="36"/>
        <v>5</v>
      </c>
      <c r="P835" s="458">
        <f t="shared" si="37"/>
        <v>4</v>
      </c>
      <c r="Q835" s="96" t="str">
        <f t="shared" si="38"/>
        <v>Gastos_Gerais</v>
      </c>
    </row>
    <row r="836" spans="1:17" hidden="1" x14ac:dyDescent="0.2">
      <c r="A836" s="450">
        <v>3276</v>
      </c>
      <c r="B836" s="463">
        <v>45055</v>
      </c>
      <c r="C836" s="464">
        <v>45047</v>
      </c>
      <c r="D836" s="455" t="s">
        <v>264</v>
      </c>
      <c r="E836" s="455" t="s">
        <v>208</v>
      </c>
      <c r="F836" s="460">
        <v>177.99</v>
      </c>
      <c r="G836" s="455" t="s">
        <v>4806</v>
      </c>
      <c r="H836" s="461" t="s">
        <v>421</v>
      </c>
      <c r="I836" s="455" t="s">
        <v>3601</v>
      </c>
      <c r="J836" s="465" t="s">
        <v>1980</v>
      </c>
      <c r="K836" s="465" t="s">
        <v>1157</v>
      </c>
      <c r="L836" s="465" t="s">
        <v>32</v>
      </c>
      <c r="M836" s="426">
        <v>6521</v>
      </c>
      <c r="N836" s="427">
        <v>45054</v>
      </c>
      <c r="O836" s="458">
        <f t="shared" si="36"/>
        <v>5</v>
      </c>
      <c r="P836" s="458">
        <f t="shared" si="37"/>
        <v>5</v>
      </c>
      <c r="Q836" s="96" t="str">
        <f t="shared" si="38"/>
        <v>Gastos_Gerais</v>
      </c>
    </row>
    <row r="837" spans="1:17" hidden="1" x14ac:dyDescent="0.2">
      <c r="A837" s="450">
        <v>3277</v>
      </c>
      <c r="B837" s="463">
        <v>45055</v>
      </c>
      <c r="C837" s="464">
        <v>45047</v>
      </c>
      <c r="D837" s="455" t="s">
        <v>264</v>
      </c>
      <c r="E837" s="455" t="s">
        <v>208</v>
      </c>
      <c r="F837" s="460">
        <v>430</v>
      </c>
      <c r="G837" s="455" t="s">
        <v>4218</v>
      </c>
      <c r="H837" s="456" t="s">
        <v>421</v>
      </c>
      <c r="I837" s="461" t="s">
        <v>3601</v>
      </c>
      <c r="J837" s="425" t="s">
        <v>1980</v>
      </c>
      <c r="K837" s="426" t="s">
        <v>1157</v>
      </c>
      <c r="L837" s="426" t="s">
        <v>32</v>
      </c>
      <c r="M837" s="425">
        <v>10323</v>
      </c>
      <c r="N837" s="427">
        <v>45054</v>
      </c>
      <c r="O837" s="458">
        <f t="shared" ref="O837:O900" si="39">IF(B837=0,0,IF(YEAR(B837)=$P$1,MONTH(B837)-$O$1+1,(YEAR(B837)-$P$1)*12-$O$1+1+MONTH(B837)))</f>
        <v>5</v>
      </c>
      <c r="P837" s="458">
        <f t="shared" ref="P837:P900" si="40">IF(C837=0,0,IF(YEAR(C837)=$P$1,MONTH(C837)-$O$1+1,(YEAR(C837)-$P$1)*12-$O$1+1+MONTH(C837)))</f>
        <v>5</v>
      </c>
      <c r="Q837" s="96" t="str">
        <f t="shared" ref="Q837:Q900" si="41">SUBSTITUTE(D837," ","_")</f>
        <v>Gastos_Gerais</v>
      </c>
    </row>
    <row r="838" spans="1:17" hidden="1" x14ac:dyDescent="0.2">
      <c r="A838" s="450">
        <v>3278</v>
      </c>
      <c r="B838" s="463">
        <v>45055</v>
      </c>
      <c r="C838" s="464">
        <v>45017</v>
      </c>
      <c r="D838" s="455" t="s">
        <v>264</v>
      </c>
      <c r="E838" s="455" t="s">
        <v>60</v>
      </c>
      <c r="F838" s="460">
        <v>17284.98</v>
      </c>
      <c r="G838" s="455" t="s">
        <v>4330</v>
      </c>
      <c r="H838" s="461" t="s">
        <v>418</v>
      </c>
      <c r="I838" s="461" t="s">
        <v>1350</v>
      </c>
      <c r="J838" s="426" t="s">
        <v>1351</v>
      </c>
      <c r="K838" s="426" t="s">
        <v>1157</v>
      </c>
      <c r="L838" s="426" t="s">
        <v>32</v>
      </c>
      <c r="M838" s="426">
        <v>96</v>
      </c>
      <c r="N838" s="427">
        <v>45050</v>
      </c>
      <c r="O838" s="458">
        <f t="shared" si="39"/>
        <v>5</v>
      </c>
      <c r="P838" s="458">
        <f t="shared" si="40"/>
        <v>4</v>
      </c>
      <c r="Q838" s="96" t="str">
        <f t="shared" si="41"/>
        <v>Gastos_Gerais</v>
      </c>
    </row>
    <row r="839" spans="1:17" ht="25.5" hidden="1" x14ac:dyDescent="0.2">
      <c r="A839" s="450">
        <v>3279</v>
      </c>
      <c r="B839" s="463">
        <v>45055</v>
      </c>
      <c r="C839" s="464">
        <v>45017</v>
      </c>
      <c r="D839" s="455" t="s">
        <v>176</v>
      </c>
      <c r="E839" s="455" t="s">
        <v>331</v>
      </c>
      <c r="F839" s="460">
        <v>23224.3</v>
      </c>
      <c r="G839" s="455" t="s">
        <v>5543</v>
      </c>
      <c r="H839" s="461" t="s">
        <v>303</v>
      </c>
      <c r="I839" s="461" t="s">
        <v>1428</v>
      </c>
      <c r="J839" s="475" t="s">
        <v>1429</v>
      </c>
      <c r="K839" s="425" t="s">
        <v>1157</v>
      </c>
      <c r="L839" s="426" t="s">
        <v>1157</v>
      </c>
      <c r="M839" s="426">
        <v>641208</v>
      </c>
      <c r="N839" s="427">
        <v>45055</v>
      </c>
      <c r="O839" s="458">
        <f t="shared" si="39"/>
        <v>5</v>
      </c>
      <c r="P839" s="458">
        <f t="shared" si="40"/>
        <v>4</v>
      </c>
      <c r="Q839" s="96" t="str">
        <f t="shared" si="41"/>
        <v>Gastos_com_Pessoal</v>
      </c>
    </row>
    <row r="840" spans="1:17" ht="48" hidden="1" x14ac:dyDescent="0.2">
      <c r="A840" s="450">
        <v>3280</v>
      </c>
      <c r="B840" s="463">
        <v>45055</v>
      </c>
      <c r="C840" s="464">
        <v>45017</v>
      </c>
      <c r="D840" s="455" t="s">
        <v>176</v>
      </c>
      <c r="E840" s="455" t="s">
        <v>170</v>
      </c>
      <c r="F840" s="460">
        <v>38</v>
      </c>
      <c r="G840" s="455" t="s">
        <v>4227</v>
      </c>
      <c r="H840" s="461" t="s">
        <v>303</v>
      </c>
      <c r="I840" s="461" t="s">
        <v>4199</v>
      </c>
      <c r="J840" s="425" t="s">
        <v>1426</v>
      </c>
      <c r="K840" s="425" t="s">
        <v>1157</v>
      </c>
      <c r="L840" s="426" t="s">
        <v>1157</v>
      </c>
      <c r="M840" s="426">
        <v>26877</v>
      </c>
      <c r="N840" s="427">
        <v>45055</v>
      </c>
      <c r="O840" s="458">
        <f t="shared" si="39"/>
        <v>5</v>
      </c>
      <c r="P840" s="458">
        <f t="shared" si="40"/>
        <v>4</v>
      </c>
      <c r="Q840" s="96" t="str">
        <f t="shared" si="41"/>
        <v>Gastos_com_Pessoal</v>
      </c>
    </row>
    <row r="841" spans="1:17" ht="48" hidden="1" x14ac:dyDescent="0.2">
      <c r="A841" s="450">
        <v>3281</v>
      </c>
      <c r="B841" s="463">
        <v>45055</v>
      </c>
      <c r="C841" s="464">
        <v>45017</v>
      </c>
      <c r="D841" s="455" t="s">
        <v>176</v>
      </c>
      <c r="E841" s="455" t="s">
        <v>170</v>
      </c>
      <c r="F841" s="460">
        <v>6048.9</v>
      </c>
      <c r="G841" s="455" t="s">
        <v>1438</v>
      </c>
      <c r="H841" s="461" t="s">
        <v>303</v>
      </c>
      <c r="I841" s="461" t="s">
        <v>4199</v>
      </c>
      <c r="J841" s="425" t="s">
        <v>1426</v>
      </c>
      <c r="K841" s="425" t="s">
        <v>1157</v>
      </c>
      <c r="L841" s="426" t="s">
        <v>1157</v>
      </c>
      <c r="M841" s="426">
        <v>28476</v>
      </c>
      <c r="N841" s="427">
        <v>45055</v>
      </c>
      <c r="O841" s="458">
        <f t="shared" si="39"/>
        <v>5</v>
      </c>
      <c r="P841" s="458">
        <f t="shared" si="40"/>
        <v>4</v>
      </c>
      <c r="Q841" s="96" t="str">
        <f t="shared" si="41"/>
        <v>Gastos_com_Pessoal</v>
      </c>
    </row>
    <row r="842" spans="1:17" ht="48" hidden="1" x14ac:dyDescent="0.2">
      <c r="A842" s="450">
        <v>3282</v>
      </c>
      <c r="B842" s="463">
        <v>45055</v>
      </c>
      <c r="C842" s="464">
        <v>45017</v>
      </c>
      <c r="D842" s="455" t="s">
        <v>176</v>
      </c>
      <c r="E842" s="455" t="s">
        <v>170</v>
      </c>
      <c r="F842" s="460">
        <v>12633.8</v>
      </c>
      <c r="G842" s="455" t="s">
        <v>1435</v>
      </c>
      <c r="H842" s="461" t="s">
        <v>303</v>
      </c>
      <c r="I842" s="455" t="s">
        <v>4199</v>
      </c>
      <c r="J842" s="465" t="s">
        <v>1426</v>
      </c>
      <c r="K842" s="465" t="s">
        <v>1157</v>
      </c>
      <c r="L842" s="465" t="s">
        <v>1157</v>
      </c>
      <c r="M842" s="426">
        <v>30303</v>
      </c>
      <c r="N842" s="427">
        <v>45055</v>
      </c>
      <c r="O842" s="458">
        <f t="shared" si="39"/>
        <v>5</v>
      </c>
      <c r="P842" s="458">
        <f t="shared" si="40"/>
        <v>4</v>
      </c>
      <c r="Q842" s="96" t="str">
        <f t="shared" si="41"/>
        <v>Gastos_com_Pessoal</v>
      </c>
    </row>
    <row r="843" spans="1:17" ht="25.5" hidden="1" x14ac:dyDescent="0.2">
      <c r="A843" s="450">
        <v>3283</v>
      </c>
      <c r="B843" s="463">
        <v>45055</v>
      </c>
      <c r="C843" s="464">
        <v>45017</v>
      </c>
      <c r="D843" s="455" t="s">
        <v>176</v>
      </c>
      <c r="E843" s="455" t="s">
        <v>8</v>
      </c>
      <c r="F843" s="460">
        <v>9927.7199999999993</v>
      </c>
      <c r="G843" s="455" t="s">
        <v>5591</v>
      </c>
      <c r="H843" s="461" t="s">
        <v>303</v>
      </c>
      <c r="I843" s="455" t="s">
        <v>1437</v>
      </c>
      <c r="J843" s="465" t="s">
        <v>1429</v>
      </c>
      <c r="K843" s="465" t="s">
        <v>1157</v>
      </c>
      <c r="L843" s="465" t="s">
        <v>1157</v>
      </c>
      <c r="M843" s="426">
        <v>649298</v>
      </c>
      <c r="N843" s="427">
        <v>45055</v>
      </c>
      <c r="O843" s="458">
        <f t="shared" si="39"/>
        <v>5</v>
      </c>
      <c r="P843" s="458">
        <f t="shared" si="40"/>
        <v>4</v>
      </c>
      <c r="Q843" s="96" t="str">
        <f t="shared" si="41"/>
        <v>Gastos_com_Pessoal</v>
      </c>
    </row>
    <row r="844" spans="1:17" ht="48" hidden="1" x14ac:dyDescent="0.2">
      <c r="A844" s="450">
        <v>3284</v>
      </c>
      <c r="B844" s="463">
        <v>45055</v>
      </c>
      <c r="C844" s="464">
        <v>45017</v>
      </c>
      <c r="D844" s="455" t="s">
        <v>176</v>
      </c>
      <c r="E844" s="455" t="s">
        <v>170</v>
      </c>
      <c r="F844" s="460">
        <v>26338.59</v>
      </c>
      <c r="G844" s="455" t="s">
        <v>1424</v>
      </c>
      <c r="H844" s="461" t="s">
        <v>303</v>
      </c>
      <c r="I844" s="461" t="s">
        <v>4199</v>
      </c>
      <c r="J844" s="425" t="s">
        <v>1426</v>
      </c>
      <c r="K844" s="425" t="s">
        <v>1157</v>
      </c>
      <c r="L844" s="426" t="s">
        <v>1157</v>
      </c>
      <c r="M844" s="426">
        <v>27503</v>
      </c>
      <c r="N844" s="427">
        <v>45055</v>
      </c>
      <c r="O844" s="458">
        <f t="shared" si="39"/>
        <v>5</v>
      </c>
      <c r="P844" s="458">
        <f t="shared" si="40"/>
        <v>4</v>
      </c>
      <c r="Q844" s="96" t="str">
        <f t="shared" si="41"/>
        <v>Gastos_com_Pessoal</v>
      </c>
    </row>
    <row r="845" spans="1:17" ht="24" hidden="1" x14ac:dyDescent="0.2">
      <c r="A845" s="450">
        <v>3285</v>
      </c>
      <c r="B845" s="463">
        <v>45055</v>
      </c>
      <c r="C845" s="464">
        <v>45047</v>
      </c>
      <c r="D845" s="455" t="s">
        <v>264</v>
      </c>
      <c r="E845" s="455" t="s">
        <v>402</v>
      </c>
      <c r="F845" s="460">
        <v>19.5</v>
      </c>
      <c r="G845" s="455" t="s">
        <v>4126</v>
      </c>
      <c r="H845" s="461" t="s">
        <v>418</v>
      </c>
      <c r="I845" s="461" t="s">
        <v>2401</v>
      </c>
      <c r="J845" s="426" t="s">
        <v>2402</v>
      </c>
      <c r="K845" s="425" t="s">
        <v>1157</v>
      </c>
      <c r="L845" s="426" t="s">
        <v>32</v>
      </c>
      <c r="M845" s="426">
        <v>11372</v>
      </c>
      <c r="N845" s="427">
        <v>45054</v>
      </c>
      <c r="O845" s="458">
        <f t="shared" si="39"/>
        <v>5</v>
      </c>
      <c r="P845" s="458">
        <f t="shared" si="40"/>
        <v>5</v>
      </c>
      <c r="Q845" s="96" t="str">
        <f t="shared" si="41"/>
        <v>Gastos_Gerais</v>
      </c>
    </row>
    <row r="846" spans="1:17" ht="24" hidden="1" x14ac:dyDescent="0.2">
      <c r="A846" s="450">
        <v>3286</v>
      </c>
      <c r="B846" s="463">
        <v>45055</v>
      </c>
      <c r="C846" s="464">
        <v>45047</v>
      </c>
      <c r="D846" s="455" t="s">
        <v>264</v>
      </c>
      <c r="E846" s="455" t="s">
        <v>96</v>
      </c>
      <c r="F846" s="460">
        <v>296.52999999999997</v>
      </c>
      <c r="G846" s="455" t="s">
        <v>4939</v>
      </c>
      <c r="H846" s="461" t="s">
        <v>422</v>
      </c>
      <c r="I846" s="461" t="s">
        <v>4940</v>
      </c>
      <c r="J846" s="425" t="s">
        <v>4941</v>
      </c>
      <c r="K846" s="426" t="s">
        <v>1188</v>
      </c>
      <c r="L846" s="426" t="s">
        <v>32</v>
      </c>
      <c r="M846" s="426">
        <v>930</v>
      </c>
      <c r="N846" s="427">
        <v>45055</v>
      </c>
      <c r="O846" s="458">
        <f t="shared" si="39"/>
        <v>5</v>
      </c>
      <c r="P846" s="458">
        <f t="shared" si="40"/>
        <v>5</v>
      </c>
      <c r="Q846" s="96" t="str">
        <f t="shared" si="41"/>
        <v>Gastos_Gerais</v>
      </c>
    </row>
    <row r="847" spans="1:17" ht="24" hidden="1" x14ac:dyDescent="0.2">
      <c r="A847" s="450">
        <v>3287</v>
      </c>
      <c r="B847" s="463">
        <v>45055</v>
      </c>
      <c r="C847" s="464">
        <v>45047</v>
      </c>
      <c r="D847" s="455" t="s">
        <v>264</v>
      </c>
      <c r="E847" s="455" t="s">
        <v>388</v>
      </c>
      <c r="F847" s="460">
        <v>2500</v>
      </c>
      <c r="G847" s="455" t="s">
        <v>4942</v>
      </c>
      <c r="H847" s="461" t="s">
        <v>422</v>
      </c>
      <c r="I847" s="461" t="s">
        <v>4943</v>
      </c>
      <c r="J847" s="426" t="s">
        <v>4944</v>
      </c>
      <c r="K847" s="426" t="s">
        <v>1188</v>
      </c>
      <c r="L847" s="426" t="s">
        <v>32</v>
      </c>
      <c r="M847" s="426">
        <v>34</v>
      </c>
      <c r="N847" s="427">
        <v>45055</v>
      </c>
      <c r="O847" s="458">
        <f t="shared" si="39"/>
        <v>5</v>
      </c>
      <c r="P847" s="458">
        <f t="shared" si="40"/>
        <v>5</v>
      </c>
      <c r="Q847" s="96" t="str">
        <f t="shared" si="41"/>
        <v>Gastos_Gerais</v>
      </c>
    </row>
    <row r="848" spans="1:17" ht="36" hidden="1" x14ac:dyDescent="0.2">
      <c r="A848" s="450">
        <v>3288</v>
      </c>
      <c r="B848" s="463">
        <v>45055</v>
      </c>
      <c r="C848" s="464">
        <v>45017</v>
      </c>
      <c r="D848" s="455" t="s">
        <v>264</v>
      </c>
      <c r="E848" s="455" t="s">
        <v>90</v>
      </c>
      <c r="F848" s="460">
        <v>474.66</v>
      </c>
      <c r="G848" s="455" t="s">
        <v>5874</v>
      </c>
      <c r="H848" s="461" t="s">
        <v>414</v>
      </c>
      <c r="I848" s="461" t="s">
        <v>1447</v>
      </c>
      <c r="J848" s="426" t="s">
        <v>1448</v>
      </c>
      <c r="K848" s="426" t="s">
        <v>1157</v>
      </c>
      <c r="L848" s="426" t="s">
        <v>1158</v>
      </c>
      <c r="M848" s="426" t="s">
        <v>4945</v>
      </c>
      <c r="N848" s="427">
        <v>45049</v>
      </c>
      <c r="O848" s="458">
        <f t="shared" si="39"/>
        <v>5</v>
      </c>
      <c r="P848" s="458">
        <f t="shared" si="40"/>
        <v>4</v>
      </c>
      <c r="Q848" s="96" t="str">
        <f t="shared" si="41"/>
        <v>Gastos_Gerais</v>
      </c>
    </row>
    <row r="849" spans="1:17" hidden="1" x14ac:dyDescent="0.2">
      <c r="A849" s="450">
        <v>3289</v>
      </c>
      <c r="B849" s="463">
        <v>45055</v>
      </c>
      <c r="C849" s="464">
        <v>45017</v>
      </c>
      <c r="D849" s="455" t="s">
        <v>264</v>
      </c>
      <c r="E849" s="455" t="s">
        <v>60</v>
      </c>
      <c r="F849" s="460">
        <v>50787.46</v>
      </c>
      <c r="G849" s="455" t="s">
        <v>4335</v>
      </c>
      <c r="H849" s="461" t="s">
        <v>414</v>
      </c>
      <c r="I849" s="461" t="s">
        <v>1316</v>
      </c>
      <c r="J849" s="426" t="s">
        <v>1552</v>
      </c>
      <c r="K849" s="426" t="s">
        <v>1157</v>
      </c>
      <c r="L849" s="426" t="s">
        <v>32</v>
      </c>
      <c r="M849" s="426">
        <v>255</v>
      </c>
      <c r="N849" s="427">
        <v>45050</v>
      </c>
      <c r="O849" s="458">
        <f t="shared" si="39"/>
        <v>5</v>
      </c>
      <c r="P849" s="458">
        <f t="shared" si="40"/>
        <v>4</v>
      </c>
      <c r="Q849" s="96" t="str">
        <f t="shared" si="41"/>
        <v>Gastos_Gerais</v>
      </c>
    </row>
    <row r="850" spans="1:17" ht="24" hidden="1" x14ac:dyDescent="0.2">
      <c r="A850" s="450">
        <v>3290</v>
      </c>
      <c r="B850" s="463">
        <v>45055</v>
      </c>
      <c r="C850" s="464">
        <v>45047</v>
      </c>
      <c r="D850" s="455" t="s">
        <v>264</v>
      </c>
      <c r="E850" s="455" t="s">
        <v>290</v>
      </c>
      <c r="F850" s="460">
        <v>48.6</v>
      </c>
      <c r="G850" s="455" t="s">
        <v>4946</v>
      </c>
      <c r="H850" s="461" t="s">
        <v>423</v>
      </c>
      <c r="I850" s="461" t="s">
        <v>1568</v>
      </c>
      <c r="J850" s="426" t="s">
        <v>1569</v>
      </c>
      <c r="K850" s="426" t="s">
        <v>1157</v>
      </c>
      <c r="L850" s="426" t="s">
        <v>32</v>
      </c>
      <c r="M850" s="426">
        <v>4809</v>
      </c>
      <c r="N850" s="427">
        <v>45049</v>
      </c>
      <c r="O850" s="458">
        <f t="shared" si="39"/>
        <v>5</v>
      </c>
      <c r="P850" s="458">
        <f t="shared" si="40"/>
        <v>5</v>
      </c>
      <c r="Q850" s="96" t="str">
        <f t="shared" si="41"/>
        <v>Gastos_Gerais</v>
      </c>
    </row>
    <row r="851" spans="1:17" ht="36" hidden="1" x14ac:dyDescent="0.2">
      <c r="A851" s="450">
        <v>3291</v>
      </c>
      <c r="B851" s="463">
        <v>45055</v>
      </c>
      <c r="C851" s="464">
        <v>45017</v>
      </c>
      <c r="D851" s="455" t="s">
        <v>264</v>
      </c>
      <c r="E851" s="455" t="s">
        <v>90</v>
      </c>
      <c r="F851" s="460">
        <v>474.66</v>
      </c>
      <c r="G851" s="455" t="s">
        <v>1458</v>
      </c>
      <c r="H851" s="461" t="s">
        <v>421</v>
      </c>
      <c r="I851" s="461" t="s">
        <v>1447</v>
      </c>
      <c r="J851" s="426" t="s">
        <v>1448</v>
      </c>
      <c r="K851" s="426" t="s">
        <v>1157</v>
      </c>
      <c r="L851" s="426" t="s">
        <v>1158</v>
      </c>
      <c r="M851" s="426" t="s">
        <v>4947</v>
      </c>
      <c r="N851" s="427">
        <v>45055</v>
      </c>
      <c r="O851" s="458">
        <f t="shared" si="39"/>
        <v>5</v>
      </c>
      <c r="P851" s="458">
        <f t="shared" si="40"/>
        <v>4</v>
      </c>
      <c r="Q851" s="96" t="str">
        <f t="shared" si="41"/>
        <v>Gastos_Gerais</v>
      </c>
    </row>
    <row r="852" spans="1:17" ht="36" hidden="1" x14ac:dyDescent="0.2">
      <c r="A852" s="450">
        <v>3292</v>
      </c>
      <c r="B852" s="463">
        <v>45055</v>
      </c>
      <c r="C852" s="464">
        <v>45047</v>
      </c>
      <c r="D852" s="455" t="s">
        <v>264</v>
      </c>
      <c r="E852" s="455" t="s">
        <v>181</v>
      </c>
      <c r="F852" s="460">
        <v>600</v>
      </c>
      <c r="G852" s="455" t="s">
        <v>4345</v>
      </c>
      <c r="H852" s="461" t="s">
        <v>416</v>
      </c>
      <c r="I852" s="461" t="s">
        <v>1454</v>
      </c>
      <c r="J852" s="426" t="s">
        <v>1455</v>
      </c>
      <c r="K852" s="426" t="s">
        <v>1157</v>
      </c>
      <c r="L852" s="426" t="s">
        <v>32</v>
      </c>
      <c r="M852" s="426">
        <v>2023170</v>
      </c>
      <c r="N852" s="427">
        <v>45050</v>
      </c>
      <c r="O852" s="458">
        <f t="shared" si="39"/>
        <v>5</v>
      </c>
      <c r="P852" s="458">
        <f t="shared" si="40"/>
        <v>5</v>
      </c>
      <c r="Q852" s="96" t="str">
        <f t="shared" si="41"/>
        <v>Gastos_Gerais</v>
      </c>
    </row>
    <row r="853" spans="1:17" ht="25.5" hidden="1" x14ac:dyDescent="0.2">
      <c r="A853" s="450">
        <v>3293</v>
      </c>
      <c r="B853" s="463">
        <v>45055</v>
      </c>
      <c r="C853" s="464">
        <v>45047</v>
      </c>
      <c r="D853" s="455" t="s">
        <v>176</v>
      </c>
      <c r="E853" s="455" t="s">
        <v>261</v>
      </c>
      <c r="F853" s="460">
        <v>1173.1199999999999</v>
      </c>
      <c r="G853" s="455" t="s">
        <v>1207</v>
      </c>
      <c r="H853" s="461" t="s">
        <v>419</v>
      </c>
      <c r="I853" s="461" t="s">
        <v>4948</v>
      </c>
      <c r="J853" s="426" t="s">
        <v>904</v>
      </c>
      <c r="K853" s="425" t="s">
        <v>1188</v>
      </c>
      <c r="L853" s="426" t="s">
        <v>4137</v>
      </c>
      <c r="M853" s="426">
        <v>974971218</v>
      </c>
      <c r="N853" s="427">
        <v>45055</v>
      </c>
      <c r="O853" s="458">
        <f t="shared" si="39"/>
        <v>5</v>
      </c>
      <c r="P853" s="458">
        <f t="shared" si="40"/>
        <v>5</v>
      </c>
      <c r="Q853" s="96" t="str">
        <f t="shared" si="41"/>
        <v>Gastos_com_Pessoal</v>
      </c>
    </row>
    <row r="854" spans="1:17" ht="25.5" hidden="1" x14ac:dyDescent="0.2">
      <c r="A854" s="450">
        <v>3294</v>
      </c>
      <c r="B854" s="463">
        <v>45055</v>
      </c>
      <c r="C854" s="464">
        <v>45047</v>
      </c>
      <c r="D854" s="455" t="s">
        <v>176</v>
      </c>
      <c r="E854" s="455" t="s">
        <v>280</v>
      </c>
      <c r="F854" s="460">
        <v>1864.38</v>
      </c>
      <c r="G854" s="455" t="s">
        <v>1209</v>
      </c>
      <c r="H854" s="461" t="s">
        <v>419</v>
      </c>
      <c r="I854" s="461" t="s">
        <v>4948</v>
      </c>
      <c r="J854" s="426" t="s">
        <v>904</v>
      </c>
      <c r="K854" s="425" t="s">
        <v>1188</v>
      </c>
      <c r="L854" s="426" t="s">
        <v>4137</v>
      </c>
      <c r="M854" s="426">
        <v>974971218</v>
      </c>
      <c r="N854" s="427">
        <v>45055</v>
      </c>
      <c r="O854" s="458">
        <f t="shared" si="39"/>
        <v>5</v>
      </c>
      <c r="P854" s="458">
        <f t="shared" si="40"/>
        <v>5</v>
      </c>
      <c r="Q854" s="96" t="str">
        <f t="shared" si="41"/>
        <v>Gastos_com_Pessoal</v>
      </c>
    </row>
    <row r="855" spans="1:17" ht="25.5" hidden="1" x14ac:dyDescent="0.2">
      <c r="A855" s="450">
        <v>3295</v>
      </c>
      <c r="B855" s="463">
        <v>45055</v>
      </c>
      <c r="C855" s="464">
        <v>45047</v>
      </c>
      <c r="D855" s="455" t="s">
        <v>176</v>
      </c>
      <c r="E855" s="455" t="s">
        <v>262</v>
      </c>
      <c r="F855" s="460">
        <v>621.46</v>
      </c>
      <c r="G855" s="455" t="s">
        <v>1210</v>
      </c>
      <c r="H855" s="461" t="s">
        <v>419</v>
      </c>
      <c r="I855" s="461" t="s">
        <v>4948</v>
      </c>
      <c r="J855" s="426" t="s">
        <v>904</v>
      </c>
      <c r="K855" s="426" t="s">
        <v>1188</v>
      </c>
      <c r="L855" s="426" t="s">
        <v>4137</v>
      </c>
      <c r="M855" s="426">
        <v>974971218</v>
      </c>
      <c r="N855" s="427">
        <v>45055</v>
      </c>
      <c r="O855" s="458">
        <f t="shared" si="39"/>
        <v>5</v>
      </c>
      <c r="P855" s="458">
        <f t="shared" si="40"/>
        <v>5</v>
      </c>
      <c r="Q855" s="96" t="str">
        <f t="shared" si="41"/>
        <v>Gastos_com_Pessoal</v>
      </c>
    </row>
    <row r="856" spans="1:17" ht="36" hidden="1" x14ac:dyDescent="0.2">
      <c r="A856" s="450">
        <v>3296</v>
      </c>
      <c r="B856" s="463">
        <v>45055</v>
      </c>
      <c r="C856" s="464">
        <v>45047</v>
      </c>
      <c r="D856" s="455" t="s">
        <v>176</v>
      </c>
      <c r="E856" s="455" t="s">
        <v>169</v>
      </c>
      <c r="F856" s="460">
        <v>3059.11</v>
      </c>
      <c r="G856" s="455" t="s">
        <v>1211</v>
      </c>
      <c r="H856" s="461" t="s">
        <v>419</v>
      </c>
      <c r="I856" s="461" t="s">
        <v>4948</v>
      </c>
      <c r="J856" s="426" t="s">
        <v>904</v>
      </c>
      <c r="K856" s="426" t="s">
        <v>1188</v>
      </c>
      <c r="L856" s="426" t="s">
        <v>4137</v>
      </c>
      <c r="M856" s="426">
        <v>974971218</v>
      </c>
      <c r="N856" s="427">
        <v>45055</v>
      </c>
      <c r="O856" s="458">
        <f t="shared" si="39"/>
        <v>5</v>
      </c>
      <c r="P856" s="458">
        <f t="shared" si="40"/>
        <v>5</v>
      </c>
      <c r="Q856" s="96" t="str">
        <f t="shared" si="41"/>
        <v>Gastos_com_Pessoal</v>
      </c>
    </row>
    <row r="857" spans="1:17" ht="25.5" hidden="1" x14ac:dyDescent="0.2">
      <c r="A857" s="450">
        <v>3297</v>
      </c>
      <c r="B857" s="463">
        <v>45055</v>
      </c>
      <c r="C857" s="464">
        <v>45047</v>
      </c>
      <c r="D857" s="455" t="s">
        <v>176</v>
      </c>
      <c r="E857" s="455" t="s">
        <v>261</v>
      </c>
      <c r="F857" s="460">
        <v>1639.76</v>
      </c>
      <c r="G857" s="455" t="s">
        <v>1207</v>
      </c>
      <c r="H857" s="461" t="s">
        <v>419</v>
      </c>
      <c r="I857" s="461" t="s">
        <v>4925</v>
      </c>
      <c r="J857" s="426" t="s">
        <v>546</v>
      </c>
      <c r="K857" s="425" t="s">
        <v>1188</v>
      </c>
      <c r="L857" s="426" t="s">
        <v>4137</v>
      </c>
      <c r="M857" s="426">
        <v>974971218</v>
      </c>
      <c r="N857" s="427">
        <v>45055</v>
      </c>
      <c r="O857" s="458">
        <f t="shared" si="39"/>
        <v>5</v>
      </c>
      <c r="P857" s="458">
        <f t="shared" si="40"/>
        <v>5</v>
      </c>
      <c r="Q857" s="96" t="str">
        <f t="shared" si="41"/>
        <v>Gastos_com_Pessoal</v>
      </c>
    </row>
    <row r="858" spans="1:17" ht="25.5" hidden="1" x14ac:dyDescent="0.2">
      <c r="A858" s="450">
        <v>3298</v>
      </c>
      <c r="B858" s="463">
        <v>45055</v>
      </c>
      <c r="C858" s="464">
        <v>45047</v>
      </c>
      <c r="D858" s="455" t="s">
        <v>176</v>
      </c>
      <c r="E858" s="455" t="s">
        <v>280</v>
      </c>
      <c r="F858" s="460">
        <v>969.11</v>
      </c>
      <c r="G858" s="455" t="s">
        <v>1209</v>
      </c>
      <c r="H858" s="461" t="s">
        <v>419</v>
      </c>
      <c r="I858" s="461" t="s">
        <v>4925</v>
      </c>
      <c r="J858" s="426" t="s">
        <v>546</v>
      </c>
      <c r="K858" s="425" t="s">
        <v>1188</v>
      </c>
      <c r="L858" s="426" t="s">
        <v>4137</v>
      </c>
      <c r="M858" s="426">
        <v>974971218</v>
      </c>
      <c r="N858" s="427">
        <v>45055</v>
      </c>
      <c r="O858" s="458">
        <f t="shared" si="39"/>
        <v>5</v>
      </c>
      <c r="P858" s="458">
        <f t="shared" si="40"/>
        <v>5</v>
      </c>
      <c r="Q858" s="96" t="str">
        <f t="shared" si="41"/>
        <v>Gastos_com_Pessoal</v>
      </c>
    </row>
    <row r="859" spans="1:17" ht="25.5" hidden="1" x14ac:dyDescent="0.2">
      <c r="A859" s="450">
        <v>3299</v>
      </c>
      <c r="B859" s="463">
        <v>45055</v>
      </c>
      <c r="C859" s="464">
        <v>45047</v>
      </c>
      <c r="D859" s="455" t="s">
        <v>176</v>
      </c>
      <c r="E859" s="455" t="s">
        <v>262</v>
      </c>
      <c r="F859" s="460">
        <v>323.04000000000002</v>
      </c>
      <c r="G859" s="455" t="s">
        <v>1210</v>
      </c>
      <c r="H859" s="461" t="s">
        <v>419</v>
      </c>
      <c r="I859" s="461" t="s">
        <v>4925</v>
      </c>
      <c r="J859" s="426" t="s">
        <v>546</v>
      </c>
      <c r="K859" s="426" t="s">
        <v>1188</v>
      </c>
      <c r="L859" s="426" t="s">
        <v>4137</v>
      </c>
      <c r="M859" s="426">
        <v>974971218</v>
      </c>
      <c r="N859" s="427">
        <v>45055</v>
      </c>
      <c r="O859" s="458">
        <f t="shared" si="39"/>
        <v>5</v>
      </c>
      <c r="P859" s="458">
        <f t="shared" si="40"/>
        <v>5</v>
      </c>
      <c r="Q859" s="96" t="str">
        <f t="shared" si="41"/>
        <v>Gastos_com_Pessoal</v>
      </c>
    </row>
    <row r="860" spans="1:17" ht="36" hidden="1" x14ac:dyDescent="0.2">
      <c r="A860" s="450">
        <v>3300</v>
      </c>
      <c r="B860" s="463">
        <v>45055</v>
      </c>
      <c r="C860" s="464">
        <v>45047</v>
      </c>
      <c r="D860" s="455" t="s">
        <v>176</v>
      </c>
      <c r="E860" s="455" t="s">
        <v>169</v>
      </c>
      <c r="F860" s="460">
        <v>3949.15</v>
      </c>
      <c r="G860" s="455" t="s">
        <v>1211</v>
      </c>
      <c r="H860" s="461" t="s">
        <v>419</v>
      </c>
      <c r="I860" s="461" t="s">
        <v>4925</v>
      </c>
      <c r="J860" s="426" t="s">
        <v>546</v>
      </c>
      <c r="K860" s="426" t="s">
        <v>1188</v>
      </c>
      <c r="L860" s="426" t="s">
        <v>4137</v>
      </c>
      <c r="M860" s="426">
        <v>974971218</v>
      </c>
      <c r="N860" s="427">
        <v>45055</v>
      </c>
      <c r="O860" s="458">
        <f t="shared" si="39"/>
        <v>5</v>
      </c>
      <c r="P860" s="458">
        <f t="shared" si="40"/>
        <v>5</v>
      </c>
      <c r="Q860" s="96" t="str">
        <f t="shared" si="41"/>
        <v>Gastos_com_Pessoal</v>
      </c>
    </row>
    <row r="861" spans="1:17" ht="25.5" hidden="1" x14ac:dyDescent="0.2">
      <c r="A861" s="450">
        <v>3301</v>
      </c>
      <c r="B861" s="463">
        <v>45055</v>
      </c>
      <c r="C861" s="464">
        <v>45047</v>
      </c>
      <c r="D861" s="455" t="s">
        <v>176</v>
      </c>
      <c r="E861" s="455" t="s">
        <v>261</v>
      </c>
      <c r="F861" s="460">
        <v>1214.31</v>
      </c>
      <c r="G861" s="455" t="s">
        <v>1207</v>
      </c>
      <c r="H861" s="461" t="s">
        <v>419</v>
      </c>
      <c r="I861" s="461" t="s">
        <v>4927</v>
      </c>
      <c r="J861" s="426" t="s">
        <v>928</v>
      </c>
      <c r="K861" s="425" t="s">
        <v>1188</v>
      </c>
      <c r="L861" s="426" t="s">
        <v>4137</v>
      </c>
      <c r="M861" s="426">
        <v>974971218</v>
      </c>
      <c r="N861" s="427">
        <v>45055</v>
      </c>
      <c r="O861" s="458">
        <f t="shared" si="39"/>
        <v>5</v>
      </c>
      <c r="P861" s="458">
        <f t="shared" si="40"/>
        <v>5</v>
      </c>
      <c r="Q861" s="96" t="str">
        <f t="shared" si="41"/>
        <v>Gastos_com_Pessoal</v>
      </c>
    </row>
    <row r="862" spans="1:17" ht="25.5" hidden="1" x14ac:dyDescent="0.2">
      <c r="A862" s="450">
        <v>3302</v>
      </c>
      <c r="B862" s="463">
        <v>45055</v>
      </c>
      <c r="C862" s="464">
        <v>45047</v>
      </c>
      <c r="D862" s="455" t="s">
        <v>176</v>
      </c>
      <c r="E862" s="455" t="s">
        <v>280</v>
      </c>
      <c r="F862" s="460">
        <v>1726.1</v>
      </c>
      <c r="G862" s="455" t="s">
        <v>1209</v>
      </c>
      <c r="H862" s="461" t="s">
        <v>419</v>
      </c>
      <c r="I862" s="461" t="s">
        <v>4927</v>
      </c>
      <c r="J862" s="426" t="s">
        <v>928</v>
      </c>
      <c r="K862" s="425" t="s">
        <v>1188</v>
      </c>
      <c r="L862" s="426" t="s">
        <v>4137</v>
      </c>
      <c r="M862" s="426">
        <v>974971218</v>
      </c>
      <c r="N862" s="427">
        <v>45055</v>
      </c>
      <c r="O862" s="458">
        <f t="shared" si="39"/>
        <v>5</v>
      </c>
      <c r="P862" s="458">
        <f t="shared" si="40"/>
        <v>5</v>
      </c>
      <c r="Q862" s="96" t="str">
        <f t="shared" si="41"/>
        <v>Gastos_com_Pessoal</v>
      </c>
    </row>
    <row r="863" spans="1:17" ht="25.5" hidden="1" x14ac:dyDescent="0.2">
      <c r="A863" s="450">
        <v>3303</v>
      </c>
      <c r="B863" s="463">
        <v>45055</v>
      </c>
      <c r="C863" s="464">
        <v>45047</v>
      </c>
      <c r="D863" s="455" t="s">
        <v>176</v>
      </c>
      <c r="E863" s="455" t="s">
        <v>262</v>
      </c>
      <c r="F863" s="460">
        <v>575.37</v>
      </c>
      <c r="G863" s="455" t="s">
        <v>1210</v>
      </c>
      <c r="H863" s="461" t="s">
        <v>419</v>
      </c>
      <c r="I863" s="461" t="s">
        <v>4927</v>
      </c>
      <c r="J863" s="426" t="s">
        <v>928</v>
      </c>
      <c r="K863" s="426" t="s">
        <v>1188</v>
      </c>
      <c r="L863" s="426" t="s">
        <v>4137</v>
      </c>
      <c r="M863" s="426">
        <v>974971218</v>
      </c>
      <c r="N863" s="427">
        <v>45055</v>
      </c>
      <c r="O863" s="458">
        <f t="shared" si="39"/>
        <v>5</v>
      </c>
      <c r="P863" s="458">
        <f t="shared" si="40"/>
        <v>5</v>
      </c>
      <c r="Q863" s="96" t="str">
        <f t="shared" si="41"/>
        <v>Gastos_com_Pessoal</v>
      </c>
    </row>
    <row r="864" spans="1:17" ht="36" hidden="1" x14ac:dyDescent="0.2">
      <c r="A864" s="450">
        <v>3304</v>
      </c>
      <c r="B864" s="463">
        <v>45055</v>
      </c>
      <c r="C864" s="464">
        <v>45047</v>
      </c>
      <c r="D864" s="455" t="s">
        <v>176</v>
      </c>
      <c r="E864" s="455" t="s">
        <v>169</v>
      </c>
      <c r="F864" s="460">
        <v>3286.2</v>
      </c>
      <c r="G864" s="455" t="s">
        <v>1211</v>
      </c>
      <c r="H864" s="461" t="s">
        <v>419</v>
      </c>
      <c r="I864" s="461" t="s">
        <v>4927</v>
      </c>
      <c r="J864" s="426" t="s">
        <v>928</v>
      </c>
      <c r="K864" s="426" t="s">
        <v>1188</v>
      </c>
      <c r="L864" s="426" t="s">
        <v>4137</v>
      </c>
      <c r="M864" s="426">
        <v>974971218</v>
      </c>
      <c r="N864" s="427">
        <v>45055</v>
      </c>
      <c r="O864" s="458">
        <f t="shared" si="39"/>
        <v>5</v>
      </c>
      <c r="P864" s="458">
        <f t="shared" si="40"/>
        <v>5</v>
      </c>
      <c r="Q864" s="96" t="str">
        <f t="shared" si="41"/>
        <v>Gastos_com_Pessoal</v>
      </c>
    </row>
    <row r="865" spans="1:17" ht="25.5" hidden="1" x14ac:dyDescent="0.2">
      <c r="A865" s="450">
        <v>3305</v>
      </c>
      <c r="B865" s="463">
        <v>45055</v>
      </c>
      <c r="C865" s="464">
        <v>45047</v>
      </c>
      <c r="D865" s="455" t="s">
        <v>176</v>
      </c>
      <c r="E865" s="455" t="s">
        <v>261</v>
      </c>
      <c r="F865" s="460">
        <v>954.65</v>
      </c>
      <c r="G865" s="455" t="s">
        <v>1207</v>
      </c>
      <c r="H865" s="461" t="s">
        <v>419</v>
      </c>
      <c r="I865" s="461" t="s">
        <v>4294</v>
      </c>
      <c r="J865" s="426" t="s">
        <v>484</v>
      </c>
      <c r="K865" s="425" t="s">
        <v>1188</v>
      </c>
      <c r="L865" s="426" t="s">
        <v>4137</v>
      </c>
      <c r="M865" s="426">
        <v>974971218</v>
      </c>
      <c r="N865" s="427">
        <v>45055</v>
      </c>
      <c r="O865" s="458">
        <f t="shared" si="39"/>
        <v>5</v>
      </c>
      <c r="P865" s="458">
        <f t="shared" si="40"/>
        <v>5</v>
      </c>
      <c r="Q865" s="96" t="str">
        <f t="shared" si="41"/>
        <v>Gastos_com_Pessoal</v>
      </c>
    </row>
    <row r="866" spans="1:17" ht="25.5" hidden="1" x14ac:dyDescent="0.2">
      <c r="A866" s="450">
        <v>3306</v>
      </c>
      <c r="B866" s="463">
        <v>45055</v>
      </c>
      <c r="C866" s="464">
        <v>45047</v>
      </c>
      <c r="D866" s="455" t="s">
        <v>176</v>
      </c>
      <c r="E866" s="455" t="s">
        <v>280</v>
      </c>
      <c r="F866" s="460">
        <v>2891.84</v>
      </c>
      <c r="G866" s="455" t="s">
        <v>1209</v>
      </c>
      <c r="H866" s="461" t="s">
        <v>419</v>
      </c>
      <c r="I866" s="461" t="s">
        <v>4294</v>
      </c>
      <c r="J866" s="426" t="s">
        <v>484</v>
      </c>
      <c r="K866" s="425" t="s">
        <v>1188</v>
      </c>
      <c r="L866" s="426" t="s">
        <v>4137</v>
      </c>
      <c r="M866" s="426">
        <v>974971218</v>
      </c>
      <c r="N866" s="427">
        <v>45055</v>
      </c>
      <c r="O866" s="458">
        <f t="shared" si="39"/>
        <v>5</v>
      </c>
      <c r="P866" s="458">
        <f t="shared" si="40"/>
        <v>5</v>
      </c>
      <c r="Q866" s="96" t="str">
        <f t="shared" si="41"/>
        <v>Gastos_com_Pessoal</v>
      </c>
    </row>
    <row r="867" spans="1:17" ht="25.5" hidden="1" x14ac:dyDescent="0.2">
      <c r="A867" s="450">
        <v>3307</v>
      </c>
      <c r="B867" s="463">
        <v>45055</v>
      </c>
      <c r="C867" s="464">
        <v>45047</v>
      </c>
      <c r="D867" s="455" t="s">
        <v>176</v>
      </c>
      <c r="E867" s="455" t="s">
        <v>262</v>
      </c>
      <c r="F867" s="460">
        <v>963.94</v>
      </c>
      <c r="G867" s="455" t="s">
        <v>1210</v>
      </c>
      <c r="H867" s="461" t="s">
        <v>419</v>
      </c>
      <c r="I867" s="461" t="s">
        <v>4294</v>
      </c>
      <c r="J867" s="426" t="s">
        <v>484</v>
      </c>
      <c r="K867" s="426" t="s">
        <v>1188</v>
      </c>
      <c r="L867" s="426" t="s">
        <v>4137</v>
      </c>
      <c r="M867" s="426">
        <v>974971218</v>
      </c>
      <c r="N867" s="427">
        <v>45055</v>
      </c>
      <c r="O867" s="458">
        <f t="shared" si="39"/>
        <v>5</v>
      </c>
      <c r="P867" s="458">
        <f t="shared" si="40"/>
        <v>5</v>
      </c>
      <c r="Q867" s="96" t="str">
        <f t="shared" si="41"/>
        <v>Gastos_com_Pessoal</v>
      </c>
    </row>
    <row r="868" spans="1:17" ht="36" hidden="1" x14ac:dyDescent="0.2">
      <c r="A868" s="450">
        <v>3308</v>
      </c>
      <c r="B868" s="463">
        <v>45055</v>
      </c>
      <c r="C868" s="464">
        <v>45047</v>
      </c>
      <c r="D868" s="455" t="s">
        <v>176</v>
      </c>
      <c r="E868" s="455" t="s">
        <v>169</v>
      </c>
      <c r="F868" s="460">
        <v>184.78</v>
      </c>
      <c r="G868" s="455" t="s">
        <v>1211</v>
      </c>
      <c r="H868" s="461" t="s">
        <v>419</v>
      </c>
      <c r="I868" s="461" t="s">
        <v>4294</v>
      </c>
      <c r="J868" s="426" t="s">
        <v>484</v>
      </c>
      <c r="K868" s="426" t="s">
        <v>1188</v>
      </c>
      <c r="L868" s="426" t="s">
        <v>4137</v>
      </c>
      <c r="M868" s="426">
        <v>974971218</v>
      </c>
      <c r="N868" s="427">
        <v>45055</v>
      </c>
      <c r="O868" s="458">
        <f t="shared" si="39"/>
        <v>5</v>
      </c>
      <c r="P868" s="458">
        <f t="shared" si="40"/>
        <v>5</v>
      </c>
      <c r="Q868" s="96" t="str">
        <f t="shared" si="41"/>
        <v>Gastos_com_Pessoal</v>
      </c>
    </row>
    <row r="869" spans="1:17" ht="25.5" hidden="1" x14ac:dyDescent="0.2">
      <c r="A869" s="450">
        <v>3309</v>
      </c>
      <c r="B869" s="463">
        <v>45055</v>
      </c>
      <c r="C869" s="464">
        <v>45047</v>
      </c>
      <c r="D869" s="455" t="s">
        <v>176</v>
      </c>
      <c r="E869" s="455" t="s">
        <v>261</v>
      </c>
      <c r="F869" s="460">
        <v>746.06</v>
      </c>
      <c r="G869" s="455" t="s">
        <v>1207</v>
      </c>
      <c r="H869" s="461" t="s">
        <v>423</v>
      </c>
      <c r="I869" s="461" t="s">
        <v>4949</v>
      </c>
      <c r="J869" s="426" t="s">
        <v>1005</v>
      </c>
      <c r="K869" s="425" t="s">
        <v>1188</v>
      </c>
      <c r="L869" s="426" t="s">
        <v>4137</v>
      </c>
      <c r="M869" s="426">
        <v>974971218</v>
      </c>
      <c r="N869" s="427">
        <v>45055</v>
      </c>
      <c r="O869" s="458">
        <f t="shared" si="39"/>
        <v>5</v>
      </c>
      <c r="P869" s="458">
        <f t="shared" si="40"/>
        <v>5</v>
      </c>
      <c r="Q869" s="96" t="str">
        <f t="shared" si="41"/>
        <v>Gastos_com_Pessoal</v>
      </c>
    </row>
    <row r="870" spans="1:17" ht="25.5" hidden="1" x14ac:dyDescent="0.2">
      <c r="A870" s="450">
        <v>3310</v>
      </c>
      <c r="B870" s="463">
        <v>45055</v>
      </c>
      <c r="C870" s="464">
        <v>45047</v>
      </c>
      <c r="D870" s="455" t="s">
        <v>176</v>
      </c>
      <c r="E870" s="455" t="s">
        <v>280</v>
      </c>
      <c r="F870" s="460">
        <v>2214.92</v>
      </c>
      <c r="G870" s="455" t="s">
        <v>1209</v>
      </c>
      <c r="H870" s="461" t="s">
        <v>423</v>
      </c>
      <c r="I870" s="461" t="s">
        <v>4949</v>
      </c>
      <c r="J870" s="426" t="s">
        <v>1005</v>
      </c>
      <c r="K870" s="425" t="s">
        <v>1188</v>
      </c>
      <c r="L870" s="426" t="s">
        <v>4137</v>
      </c>
      <c r="M870" s="426">
        <v>974971218</v>
      </c>
      <c r="N870" s="427">
        <v>45055</v>
      </c>
      <c r="O870" s="458">
        <f t="shared" si="39"/>
        <v>5</v>
      </c>
      <c r="P870" s="458">
        <f t="shared" si="40"/>
        <v>5</v>
      </c>
      <c r="Q870" s="96" t="str">
        <f t="shared" si="41"/>
        <v>Gastos_com_Pessoal</v>
      </c>
    </row>
    <row r="871" spans="1:17" ht="25.5" hidden="1" x14ac:dyDescent="0.2">
      <c r="A871" s="450">
        <v>3311</v>
      </c>
      <c r="B871" s="463">
        <v>45055</v>
      </c>
      <c r="C871" s="464">
        <v>45047</v>
      </c>
      <c r="D871" s="455" t="s">
        <v>176</v>
      </c>
      <c r="E871" s="455" t="s">
        <v>262</v>
      </c>
      <c r="F871" s="460">
        <v>738.31</v>
      </c>
      <c r="G871" s="455" t="s">
        <v>1210</v>
      </c>
      <c r="H871" s="461" t="s">
        <v>423</v>
      </c>
      <c r="I871" s="461" t="s">
        <v>4949</v>
      </c>
      <c r="J871" s="426" t="s">
        <v>1005</v>
      </c>
      <c r="K871" s="426" t="s">
        <v>1188</v>
      </c>
      <c r="L871" s="426" t="s">
        <v>4137</v>
      </c>
      <c r="M871" s="426">
        <v>974971218</v>
      </c>
      <c r="N871" s="427">
        <v>45055</v>
      </c>
      <c r="O871" s="458">
        <f t="shared" si="39"/>
        <v>5</v>
      </c>
      <c r="P871" s="458">
        <f t="shared" si="40"/>
        <v>5</v>
      </c>
      <c r="Q871" s="96" t="str">
        <f t="shared" si="41"/>
        <v>Gastos_com_Pessoal</v>
      </c>
    </row>
    <row r="872" spans="1:17" ht="36" hidden="1" x14ac:dyDescent="0.2">
      <c r="A872" s="450">
        <v>3312</v>
      </c>
      <c r="B872" s="463">
        <v>45055</v>
      </c>
      <c r="C872" s="464">
        <v>45047</v>
      </c>
      <c r="D872" s="455" t="s">
        <v>176</v>
      </c>
      <c r="E872" s="455" t="s">
        <v>169</v>
      </c>
      <c r="F872" s="460">
        <v>126.25</v>
      </c>
      <c r="G872" s="455" t="s">
        <v>1211</v>
      </c>
      <c r="H872" s="461" t="s">
        <v>423</v>
      </c>
      <c r="I872" s="461" t="s">
        <v>4949</v>
      </c>
      <c r="J872" s="426" t="s">
        <v>1005</v>
      </c>
      <c r="K872" s="426" t="s">
        <v>1188</v>
      </c>
      <c r="L872" s="426" t="s">
        <v>4137</v>
      </c>
      <c r="M872" s="426">
        <v>974971218</v>
      </c>
      <c r="N872" s="427">
        <v>45055</v>
      </c>
      <c r="O872" s="458">
        <f t="shared" si="39"/>
        <v>5</v>
      </c>
      <c r="P872" s="458">
        <f t="shared" si="40"/>
        <v>5</v>
      </c>
      <c r="Q872" s="96" t="str">
        <f t="shared" si="41"/>
        <v>Gastos_com_Pessoal</v>
      </c>
    </row>
    <row r="873" spans="1:17" ht="24" hidden="1" x14ac:dyDescent="0.2">
      <c r="A873" s="450">
        <v>3313</v>
      </c>
      <c r="B873" s="463">
        <v>45055</v>
      </c>
      <c r="C873" s="464">
        <v>45047</v>
      </c>
      <c r="D873" s="455" t="s">
        <v>264</v>
      </c>
      <c r="E873" s="455" t="s">
        <v>293</v>
      </c>
      <c r="F873" s="460">
        <v>60</v>
      </c>
      <c r="G873" s="455" t="s">
        <v>5592</v>
      </c>
      <c r="H873" s="461" t="s">
        <v>419</v>
      </c>
      <c r="I873" s="461" t="s">
        <v>4950</v>
      </c>
      <c r="J873" s="426" t="s">
        <v>1036</v>
      </c>
      <c r="K873" s="426" t="s">
        <v>1188</v>
      </c>
      <c r="L873" s="426" t="s">
        <v>4137</v>
      </c>
      <c r="M873" s="426">
        <v>974971218</v>
      </c>
      <c r="N873" s="427">
        <v>45055</v>
      </c>
      <c r="O873" s="458">
        <f t="shared" si="39"/>
        <v>5</v>
      </c>
      <c r="P873" s="458">
        <f t="shared" si="40"/>
        <v>5</v>
      </c>
      <c r="Q873" s="96" t="str">
        <f t="shared" si="41"/>
        <v>Gastos_Gerais</v>
      </c>
    </row>
    <row r="874" spans="1:17" ht="24" hidden="1" x14ac:dyDescent="0.2">
      <c r="A874" s="450">
        <v>3314</v>
      </c>
      <c r="B874" s="463">
        <v>45055</v>
      </c>
      <c r="C874" s="464">
        <v>45047</v>
      </c>
      <c r="D874" s="455" t="s">
        <v>264</v>
      </c>
      <c r="E874" s="455" t="s">
        <v>293</v>
      </c>
      <c r="F874" s="460">
        <v>60</v>
      </c>
      <c r="G874" s="455" t="s">
        <v>4760</v>
      </c>
      <c r="H874" s="461" t="s">
        <v>420</v>
      </c>
      <c r="I874" s="461" t="s">
        <v>2301</v>
      </c>
      <c r="J874" s="426" t="s">
        <v>1586</v>
      </c>
      <c r="K874" s="426" t="s">
        <v>1188</v>
      </c>
      <c r="L874" s="426" t="s">
        <v>4137</v>
      </c>
      <c r="M874" s="426">
        <v>974971218</v>
      </c>
      <c r="N874" s="427">
        <v>45055</v>
      </c>
      <c r="O874" s="458">
        <f t="shared" si="39"/>
        <v>5</v>
      </c>
      <c r="P874" s="458">
        <f t="shared" si="40"/>
        <v>5</v>
      </c>
      <c r="Q874" s="96" t="str">
        <f t="shared" si="41"/>
        <v>Gastos_Gerais</v>
      </c>
    </row>
    <row r="875" spans="1:17" ht="24" hidden="1" x14ac:dyDescent="0.2">
      <c r="A875" s="450">
        <v>3315</v>
      </c>
      <c r="B875" s="463">
        <v>45055</v>
      </c>
      <c r="C875" s="464">
        <v>45047</v>
      </c>
      <c r="D875" s="455" t="s">
        <v>264</v>
      </c>
      <c r="E875" s="455" t="s">
        <v>293</v>
      </c>
      <c r="F875" s="460">
        <v>60</v>
      </c>
      <c r="G875" s="455" t="s">
        <v>5593</v>
      </c>
      <c r="H875" s="461" t="s">
        <v>419</v>
      </c>
      <c r="I875" s="461" t="s">
        <v>1563</v>
      </c>
      <c r="J875" s="426" t="s">
        <v>495</v>
      </c>
      <c r="K875" s="426" t="s">
        <v>1188</v>
      </c>
      <c r="L875" s="426" t="s">
        <v>4137</v>
      </c>
      <c r="M875" s="426">
        <v>974971218</v>
      </c>
      <c r="N875" s="427">
        <v>45055</v>
      </c>
      <c r="O875" s="458">
        <f t="shared" si="39"/>
        <v>5</v>
      </c>
      <c r="P875" s="458">
        <f t="shared" si="40"/>
        <v>5</v>
      </c>
      <c r="Q875" s="96" t="str">
        <f t="shared" si="41"/>
        <v>Gastos_Gerais</v>
      </c>
    </row>
    <row r="876" spans="1:17" ht="24" hidden="1" x14ac:dyDescent="0.2">
      <c r="A876" s="450">
        <v>3316</v>
      </c>
      <c r="B876" s="463">
        <v>45055</v>
      </c>
      <c r="C876" s="464">
        <v>45047</v>
      </c>
      <c r="D876" s="455" t="s">
        <v>264</v>
      </c>
      <c r="E876" s="455" t="s">
        <v>293</v>
      </c>
      <c r="F876" s="460">
        <v>60</v>
      </c>
      <c r="G876" s="455" t="s">
        <v>4811</v>
      </c>
      <c r="H876" s="461" t="s">
        <v>421</v>
      </c>
      <c r="I876" s="461" t="s">
        <v>4812</v>
      </c>
      <c r="J876" s="426" t="s">
        <v>714</v>
      </c>
      <c r="K876" s="426" t="s">
        <v>1188</v>
      </c>
      <c r="L876" s="426" t="s">
        <v>4137</v>
      </c>
      <c r="M876" s="426">
        <v>974971218</v>
      </c>
      <c r="N876" s="427">
        <v>45055</v>
      </c>
      <c r="O876" s="458">
        <f t="shared" si="39"/>
        <v>5</v>
      </c>
      <c r="P876" s="458">
        <f t="shared" si="40"/>
        <v>5</v>
      </c>
      <c r="Q876" s="96" t="str">
        <f t="shared" si="41"/>
        <v>Gastos_Gerais</v>
      </c>
    </row>
    <row r="877" spans="1:17" ht="24" hidden="1" x14ac:dyDescent="0.2">
      <c r="A877" s="450">
        <v>3317</v>
      </c>
      <c r="B877" s="463">
        <v>45055</v>
      </c>
      <c r="C877" s="464">
        <v>45047</v>
      </c>
      <c r="D877" s="455" t="s">
        <v>264</v>
      </c>
      <c r="E877" s="455" t="s">
        <v>293</v>
      </c>
      <c r="F877" s="460">
        <v>60</v>
      </c>
      <c r="G877" s="455" t="s">
        <v>4821</v>
      </c>
      <c r="H877" s="461" t="s">
        <v>421</v>
      </c>
      <c r="I877" s="461" t="s">
        <v>1704</v>
      </c>
      <c r="J877" s="426" t="s">
        <v>820</v>
      </c>
      <c r="K877" s="426" t="s">
        <v>1188</v>
      </c>
      <c r="L877" s="426" t="s">
        <v>4137</v>
      </c>
      <c r="M877" s="426">
        <v>974971218</v>
      </c>
      <c r="N877" s="427">
        <v>45055</v>
      </c>
      <c r="O877" s="458">
        <f t="shared" si="39"/>
        <v>5</v>
      </c>
      <c r="P877" s="458">
        <f t="shared" si="40"/>
        <v>5</v>
      </c>
      <c r="Q877" s="96" t="str">
        <f t="shared" si="41"/>
        <v>Gastos_Gerais</v>
      </c>
    </row>
    <row r="878" spans="1:17" ht="24" hidden="1" x14ac:dyDescent="0.2">
      <c r="A878" s="450">
        <v>3318</v>
      </c>
      <c r="B878" s="463">
        <v>45055</v>
      </c>
      <c r="C878" s="464">
        <v>45047</v>
      </c>
      <c r="D878" s="455" t="s">
        <v>264</v>
      </c>
      <c r="E878" s="455" t="s">
        <v>293</v>
      </c>
      <c r="F878" s="460">
        <v>13.8</v>
      </c>
      <c r="G878" s="455" t="s">
        <v>4951</v>
      </c>
      <c r="H878" s="461" t="s">
        <v>420</v>
      </c>
      <c r="I878" s="461" t="s">
        <v>2301</v>
      </c>
      <c r="J878" s="426" t="s">
        <v>1586</v>
      </c>
      <c r="K878" s="426" t="s">
        <v>1188</v>
      </c>
      <c r="L878" s="426" t="s">
        <v>4137</v>
      </c>
      <c r="M878" s="426">
        <v>974971218</v>
      </c>
      <c r="N878" s="427">
        <v>45055</v>
      </c>
      <c r="O878" s="458">
        <f t="shared" si="39"/>
        <v>5</v>
      </c>
      <c r="P878" s="458">
        <f t="shared" si="40"/>
        <v>5</v>
      </c>
      <c r="Q878" s="96" t="str">
        <f t="shared" si="41"/>
        <v>Gastos_Gerais</v>
      </c>
    </row>
    <row r="879" spans="1:17" ht="25.5" hidden="1" x14ac:dyDescent="0.2">
      <c r="A879" s="450">
        <v>3319</v>
      </c>
      <c r="B879" s="463">
        <v>45055</v>
      </c>
      <c r="C879" s="464">
        <v>45047</v>
      </c>
      <c r="D879" s="455" t="s">
        <v>176</v>
      </c>
      <c r="E879" s="455" t="s">
        <v>10</v>
      </c>
      <c r="F879" s="460">
        <v>2278.9899999999998</v>
      </c>
      <c r="G879" s="455" t="s">
        <v>4306</v>
      </c>
      <c r="H879" s="461" t="s">
        <v>419</v>
      </c>
      <c r="I879" s="461" t="s">
        <v>4948</v>
      </c>
      <c r="J879" s="426" t="s">
        <v>904</v>
      </c>
      <c r="K879" s="426" t="s">
        <v>1307</v>
      </c>
      <c r="L879" s="426" t="s">
        <v>1218</v>
      </c>
      <c r="M879" s="426" t="s">
        <v>4952</v>
      </c>
      <c r="N879" s="427">
        <v>45055</v>
      </c>
      <c r="O879" s="458">
        <f t="shared" si="39"/>
        <v>5</v>
      </c>
      <c r="P879" s="458">
        <f t="shared" si="40"/>
        <v>5</v>
      </c>
      <c r="Q879" s="96" t="str">
        <f t="shared" si="41"/>
        <v>Gastos_com_Pessoal</v>
      </c>
    </row>
    <row r="880" spans="1:17" ht="24" hidden="1" x14ac:dyDescent="0.2">
      <c r="A880" s="450">
        <v>3320</v>
      </c>
      <c r="B880" s="463">
        <v>45055</v>
      </c>
      <c r="C880" s="464">
        <v>45017</v>
      </c>
      <c r="D880" s="455" t="s">
        <v>264</v>
      </c>
      <c r="E880" s="455" t="s">
        <v>65</v>
      </c>
      <c r="F880" s="460">
        <v>11.43</v>
      </c>
      <c r="G880" s="455" t="s">
        <v>4912</v>
      </c>
      <c r="H880" s="461" t="s">
        <v>1032</v>
      </c>
      <c r="I880" s="461" t="s">
        <v>4308</v>
      </c>
      <c r="J880" s="426" t="s">
        <v>425</v>
      </c>
      <c r="K880" s="426" t="s">
        <v>1307</v>
      </c>
      <c r="L880" s="426" t="s">
        <v>1307</v>
      </c>
      <c r="M880" s="426">
        <v>14878</v>
      </c>
      <c r="N880" s="427">
        <v>45055</v>
      </c>
      <c r="O880" s="458">
        <f t="shared" si="39"/>
        <v>5</v>
      </c>
      <c r="P880" s="458">
        <f t="shared" si="40"/>
        <v>4</v>
      </c>
      <c r="Q880" s="96" t="str">
        <f t="shared" si="41"/>
        <v>Gastos_Gerais</v>
      </c>
    </row>
    <row r="881" spans="1:17" ht="24" x14ac:dyDescent="0.2">
      <c r="A881" s="450">
        <v>3321</v>
      </c>
      <c r="B881" s="463">
        <v>45055</v>
      </c>
      <c r="C881" s="464">
        <v>44958</v>
      </c>
      <c r="D881" s="455" t="s">
        <v>33</v>
      </c>
      <c r="E881" s="455" t="s">
        <v>323</v>
      </c>
      <c r="F881" s="460">
        <v>17026108.77</v>
      </c>
      <c r="G881" s="578" t="s">
        <v>3967</v>
      </c>
      <c r="H881" s="349" t="s">
        <v>303</v>
      </c>
      <c r="I881" s="351" t="s">
        <v>1509</v>
      </c>
      <c r="J881" s="352" t="s">
        <v>1510</v>
      </c>
      <c r="K881" s="352" t="s">
        <v>4035</v>
      </c>
      <c r="L881" s="353" t="s">
        <v>1255</v>
      </c>
      <c r="M881" s="352" t="s">
        <v>425</v>
      </c>
      <c r="N881" s="463">
        <v>45055</v>
      </c>
      <c r="O881" s="458">
        <f t="shared" si="39"/>
        <v>5</v>
      </c>
      <c r="P881" s="458">
        <f t="shared" si="40"/>
        <v>2</v>
      </c>
      <c r="Q881" s="96" t="str">
        <f t="shared" si="41"/>
        <v>Receitas</v>
      </c>
    </row>
    <row r="882" spans="1:17" ht="48" hidden="1" x14ac:dyDescent="0.2">
      <c r="A882" s="450">
        <v>3322</v>
      </c>
      <c r="B882" s="463">
        <v>45056</v>
      </c>
      <c r="C882" s="464">
        <v>45017</v>
      </c>
      <c r="D882" s="455" t="s">
        <v>264</v>
      </c>
      <c r="E882" s="455" t="s">
        <v>211</v>
      </c>
      <c r="F882" s="460">
        <v>16492.919999999998</v>
      </c>
      <c r="G882" s="455" t="s">
        <v>6612</v>
      </c>
      <c r="H882" s="456" t="s">
        <v>303</v>
      </c>
      <c r="I882" s="461" t="s">
        <v>1549</v>
      </c>
      <c r="J882" s="425" t="s">
        <v>1550</v>
      </c>
      <c r="K882" s="425" t="s">
        <v>1157</v>
      </c>
      <c r="L882" s="426" t="s">
        <v>1158</v>
      </c>
      <c r="M882" s="426">
        <v>19</v>
      </c>
      <c r="N882" s="427">
        <v>45056</v>
      </c>
      <c r="O882" s="458">
        <f t="shared" si="39"/>
        <v>5</v>
      </c>
      <c r="P882" s="458">
        <f t="shared" si="40"/>
        <v>4</v>
      </c>
      <c r="Q882" s="96" t="str">
        <f t="shared" si="41"/>
        <v>Gastos_Gerais</v>
      </c>
    </row>
    <row r="883" spans="1:17" ht="24" hidden="1" x14ac:dyDescent="0.2">
      <c r="A883" s="450">
        <v>3323</v>
      </c>
      <c r="B883" s="463">
        <v>45056</v>
      </c>
      <c r="C883" s="464">
        <v>45017</v>
      </c>
      <c r="D883" s="455" t="s">
        <v>264</v>
      </c>
      <c r="E883" s="455" t="s">
        <v>60</v>
      </c>
      <c r="F883" s="460">
        <v>44269.2</v>
      </c>
      <c r="G883" s="455" t="s">
        <v>4953</v>
      </c>
      <c r="H883" s="461" t="s">
        <v>423</v>
      </c>
      <c r="I883" s="461" t="s">
        <v>4338</v>
      </c>
      <c r="J883" s="425" t="s">
        <v>1423</v>
      </c>
      <c r="K883" s="426" t="s">
        <v>1157</v>
      </c>
      <c r="L883" s="426" t="s">
        <v>32</v>
      </c>
      <c r="M883" s="426">
        <v>39</v>
      </c>
      <c r="N883" s="427">
        <v>45054</v>
      </c>
      <c r="O883" s="458">
        <f t="shared" si="39"/>
        <v>5</v>
      </c>
      <c r="P883" s="458">
        <f t="shared" si="40"/>
        <v>4</v>
      </c>
      <c r="Q883" s="96" t="str">
        <f t="shared" si="41"/>
        <v>Gastos_Gerais</v>
      </c>
    </row>
    <row r="884" spans="1:17" hidden="1" x14ac:dyDescent="0.2">
      <c r="A884" s="450">
        <v>3324</v>
      </c>
      <c r="B884" s="463">
        <v>45056</v>
      </c>
      <c r="C884" s="464">
        <v>45017</v>
      </c>
      <c r="D884" s="455" t="s">
        <v>264</v>
      </c>
      <c r="E884" s="455" t="s">
        <v>60</v>
      </c>
      <c r="F884" s="460">
        <v>47647.62</v>
      </c>
      <c r="G884" s="455" t="s">
        <v>4323</v>
      </c>
      <c r="H884" s="461" t="s">
        <v>419</v>
      </c>
      <c r="I884" s="461" t="s">
        <v>1316</v>
      </c>
      <c r="J884" s="426" t="s">
        <v>1552</v>
      </c>
      <c r="K884" s="426" t="s">
        <v>1157</v>
      </c>
      <c r="L884" s="426" t="s">
        <v>32</v>
      </c>
      <c r="M884" s="426">
        <v>257</v>
      </c>
      <c r="N884" s="427">
        <v>45056</v>
      </c>
      <c r="O884" s="458">
        <f t="shared" si="39"/>
        <v>5</v>
      </c>
      <c r="P884" s="458">
        <f t="shared" si="40"/>
        <v>4</v>
      </c>
      <c r="Q884" s="96" t="str">
        <f t="shared" si="41"/>
        <v>Gastos_Gerais</v>
      </c>
    </row>
    <row r="885" spans="1:17" ht="24" hidden="1" x14ac:dyDescent="0.2">
      <c r="A885" s="450">
        <v>3325</v>
      </c>
      <c r="B885" s="463">
        <v>45056</v>
      </c>
      <c r="C885" s="464">
        <v>45017</v>
      </c>
      <c r="D885" s="455" t="s">
        <v>264</v>
      </c>
      <c r="E885" s="455" t="s">
        <v>60</v>
      </c>
      <c r="F885" s="460">
        <v>26013</v>
      </c>
      <c r="G885" s="455" t="s">
        <v>4954</v>
      </c>
      <c r="H885" s="461" t="s">
        <v>493</v>
      </c>
      <c r="I885" s="461" t="s">
        <v>4338</v>
      </c>
      <c r="J885" s="426" t="s">
        <v>1423</v>
      </c>
      <c r="K885" s="426" t="s">
        <v>1157</v>
      </c>
      <c r="L885" s="426" t="s">
        <v>32</v>
      </c>
      <c r="M885" s="426">
        <v>41</v>
      </c>
      <c r="N885" s="427">
        <v>45054</v>
      </c>
      <c r="O885" s="458">
        <f t="shared" si="39"/>
        <v>5</v>
      </c>
      <c r="P885" s="458">
        <f t="shared" si="40"/>
        <v>4</v>
      </c>
      <c r="Q885" s="96" t="str">
        <f t="shared" si="41"/>
        <v>Gastos_Gerais</v>
      </c>
    </row>
    <row r="886" spans="1:17" ht="24" hidden="1" x14ac:dyDescent="0.2">
      <c r="A886" s="450">
        <v>3326</v>
      </c>
      <c r="B886" s="463">
        <v>45056</v>
      </c>
      <c r="C886" s="464">
        <v>45017</v>
      </c>
      <c r="D886" s="455" t="s">
        <v>264</v>
      </c>
      <c r="E886" s="455" t="s">
        <v>60</v>
      </c>
      <c r="F886" s="460">
        <v>41032.410000000003</v>
      </c>
      <c r="G886" s="455" t="s">
        <v>4340</v>
      </c>
      <c r="H886" s="461" t="s">
        <v>417</v>
      </c>
      <c r="I886" s="461" t="s">
        <v>4338</v>
      </c>
      <c r="J886" s="465" t="s">
        <v>1423</v>
      </c>
      <c r="K886" s="465" t="s">
        <v>1157</v>
      </c>
      <c r="L886" s="465" t="s">
        <v>32</v>
      </c>
      <c r="M886" s="426">
        <v>40</v>
      </c>
      <c r="N886" s="427">
        <v>45054</v>
      </c>
      <c r="O886" s="458">
        <f t="shared" si="39"/>
        <v>5</v>
      </c>
      <c r="P886" s="458">
        <f t="shared" si="40"/>
        <v>4</v>
      </c>
      <c r="Q886" s="96" t="str">
        <f t="shared" si="41"/>
        <v>Gastos_Gerais</v>
      </c>
    </row>
    <row r="887" spans="1:17" ht="48" hidden="1" x14ac:dyDescent="0.2">
      <c r="A887" s="450">
        <v>3327</v>
      </c>
      <c r="B887" s="463">
        <v>45056</v>
      </c>
      <c r="C887" s="464">
        <v>45017</v>
      </c>
      <c r="D887" s="455" t="s">
        <v>264</v>
      </c>
      <c r="E887" s="455" t="s">
        <v>59</v>
      </c>
      <c r="F887" s="460">
        <v>3253.76</v>
      </c>
      <c r="G887" s="455" t="s">
        <v>1538</v>
      </c>
      <c r="H887" s="461" t="s">
        <v>302</v>
      </c>
      <c r="I887" s="461" t="s">
        <v>1539</v>
      </c>
      <c r="J887" s="426" t="s">
        <v>1540</v>
      </c>
      <c r="K887" s="426" t="s">
        <v>1157</v>
      </c>
      <c r="L887" s="426" t="s">
        <v>1157</v>
      </c>
      <c r="M887" s="426">
        <v>1776164</v>
      </c>
      <c r="N887" s="427">
        <v>45056</v>
      </c>
      <c r="O887" s="458">
        <f t="shared" si="39"/>
        <v>5</v>
      </c>
      <c r="P887" s="458">
        <f t="shared" si="40"/>
        <v>4</v>
      </c>
      <c r="Q887" s="96" t="str">
        <f t="shared" si="41"/>
        <v>Gastos_Gerais</v>
      </c>
    </row>
    <row r="888" spans="1:17" hidden="1" x14ac:dyDescent="0.2">
      <c r="A888" s="450">
        <v>3328</v>
      </c>
      <c r="B888" s="463">
        <v>45056</v>
      </c>
      <c r="C888" s="464">
        <v>45047</v>
      </c>
      <c r="D888" s="455" t="s">
        <v>264</v>
      </c>
      <c r="E888" s="455" t="s">
        <v>290</v>
      </c>
      <c r="F888" s="460">
        <v>700</v>
      </c>
      <c r="G888" s="455" t="s">
        <v>4955</v>
      </c>
      <c r="H888" s="461" t="s">
        <v>1032</v>
      </c>
      <c r="I888" s="461" t="s">
        <v>4956</v>
      </c>
      <c r="J888" s="426" t="s">
        <v>4957</v>
      </c>
      <c r="K888" s="426" t="s">
        <v>1157</v>
      </c>
      <c r="L888" s="426" t="s">
        <v>32</v>
      </c>
      <c r="M888" s="426">
        <v>53</v>
      </c>
      <c r="N888" s="427">
        <v>45056</v>
      </c>
      <c r="O888" s="458">
        <f t="shared" si="39"/>
        <v>5</v>
      </c>
      <c r="P888" s="458">
        <f t="shared" si="40"/>
        <v>5</v>
      </c>
      <c r="Q888" s="96" t="str">
        <f t="shared" si="41"/>
        <v>Gastos_Gerais</v>
      </c>
    </row>
    <row r="889" spans="1:17" ht="24" hidden="1" x14ac:dyDescent="0.2">
      <c r="A889" s="450">
        <v>3329</v>
      </c>
      <c r="B889" s="463">
        <v>45056</v>
      </c>
      <c r="C889" s="464">
        <v>45047</v>
      </c>
      <c r="D889" s="455" t="s">
        <v>264</v>
      </c>
      <c r="E889" s="455" t="s">
        <v>290</v>
      </c>
      <c r="F889" s="460">
        <v>292.25</v>
      </c>
      <c r="G889" s="455" t="s">
        <v>4958</v>
      </c>
      <c r="H889" s="455" t="s">
        <v>423</v>
      </c>
      <c r="I889" s="455" t="s">
        <v>4959</v>
      </c>
      <c r="J889" s="465" t="s">
        <v>4960</v>
      </c>
      <c r="K889" s="426" t="s">
        <v>1157</v>
      </c>
      <c r="L889" s="426" t="s">
        <v>32</v>
      </c>
      <c r="M889" s="426">
        <v>207</v>
      </c>
      <c r="N889" s="427">
        <v>45056</v>
      </c>
      <c r="O889" s="458">
        <f t="shared" si="39"/>
        <v>5</v>
      </c>
      <c r="P889" s="458">
        <f t="shared" si="40"/>
        <v>5</v>
      </c>
      <c r="Q889" s="96" t="str">
        <f t="shared" si="41"/>
        <v>Gastos_Gerais</v>
      </c>
    </row>
    <row r="890" spans="1:17" ht="24" hidden="1" x14ac:dyDescent="0.2">
      <c r="A890" s="450">
        <v>3330</v>
      </c>
      <c r="B890" s="463">
        <v>45056</v>
      </c>
      <c r="C890" s="464">
        <v>45047</v>
      </c>
      <c r="D890" s="455" t="s">
        <v>264</v>
      </c>
      <c r="E890" s="455" t="s">
        <v>96</v>
      </c>
      <c r="F890" s="460">
        <v>901.8</v>
      </c>
      <c r="G890" s="455" t="s">
        <v>4961</v>
      </c>
      <c r="H890" s="455" t="s">
        <v>417</v>
      </c>
      <c r="I890" s="455" t="s">
        <v>3598</v>
      </c>
      <c r="J890" s="465" t="s">
        <v>3599</v>
      </c>
      <c r="K890" s="426" t="s">
        <v>1157</v>
      </c>
      <c r="L890" s="426" t="s">
        <v>32</v>
      </c>
      <c r="M890" s="426">
        <v>1655</v>
      </c>
      <c r="N890" s="427">
        <v>45056</v>
      </c>
      <c r="O890" s="458">
        <f t="shared" si="39"/>
        <v>5</v>
      </c>
      <c r="P890" s="458">
        <f t="shared" si="40"/>
        <v>5</v>
      </c>
      <c r="Q890" s="96" t="str">
        <f t="shared" si="41"/>
        <v>Gastos_Gerais</v>
      </c>
    </row>
    <row r="891" spans="1:17" ht="24" hidden="1" x14ac:dyDescent="0.2">
      <c r="A891" s="450">
        <v>3331</v>
      </c>
      <c r="B891" s="463">
        <v>45056</v>
      </c>
      <c r="C891" s="464">
        <v>45047</v>
      </c>
      <c r="D891" s="455" t="s">
        <v>264</v>
      </c>
      <c r="E891" s="455" t="s">
        <v>290</v>
      </c>
      <c r="F891" s="460">
        <v>294</v>
      </c>
      <c r="G891" s="455" t="s">
        <v>4962</v>
      </c>
      <c r="H891" s="455" t="s">
        <v>423</v>
      </c>
      <c r="I891" s="455" t="s">
        <v>4963</v>
      </c>
      <c r="J891" s="465" t="s">
        <v>4964</v>
      </c>
      <c r="K891" s="426" t="s">
        <v>1157</v>
      </c>
      <c r="L891" s="426" t="s">
        <v>32</v>
      </c>
      <c r="M891" s="426">
        <v>202317</v>
      </c>
      <c r="N891" s="427">
        <v>45055</v>
      </c>
      <c r="O891" s="458">
        <f t="shared" si="39"/>
        <v>5</v>
      </c>
      <c r="P891" s="458">
        <f t="shared" si="40"/>
        <v>5</v>
      </c>
      <c r="Q891" s="96" t="str">
        <f t="shared" si="41"/>
        <v>Gastos_Gerais</v>
      </c>
    </row>
    <row r="892" spans="1:17" ht="24" hidden="1" x14ac:dyDescent="0.2">
      <c r="A892" s="450">
        <v>3332</v>
      </c>
      <c r="B892" s="463">
        <v>45056</v>
      </c>
      <c r="C892" s="464">
        <v>45017</v>
      </c>
      <c r="D892" s="455" t="s">
        <v>264</v>
      </c>
      <c r="E892" s="455" t="s">
        <v>177</v>
      </c>
      <c r="F892" s="460">
        <v>998.94</v>
      </c>
      <c r="G892" s="349" t="s">
        <v>5560</v>
      </c>
      <c r="H892" s="455" t="s">
        <v>303</v>
      </c>
      <c r="I892" s="455" t="s">
        <v>1515</v>
      </c>
      <c r="J892" s="465" t="s">
        <v>1681</v>
      </c>
      <c r="K892" s="426" t="s">
        <v>1157</v>
      </c>
      <c r="L892" s="426" t="s">
        <v>1158</v>
      </c>
      <c r="M892" s="426" t="s">
        <v>4965</v>
      </c>
      <c r="N892" s="427">
        <v>45056</v>
      </c>
      <c r="O892" s="458">
        <f t="shared" si="39"/>
        <v>5</v>
      </c>
      <c r="P892" s="458">
        <f t="shared" si="40"/>
        <v>4</v>
      </c>
      <c r="Q892" s="96" t="str">
        <f t="shared" si="41"/>
        <v>Gastos_Gerais</v>
      </c>
    </row>
    <row r="893" spans="1:17" ht="24" hidden="1" x14ac:dyDescent="0.2">
      <c r="A893" s="450">
        <v>3333</v>
      </c>
      <c r="B893" s="463">
        <v>45056</v>
      </c>
      <c r="C893" s="464">
        <v>45017</v>
      </c>
      <c r="D893" s="455" t="s">
        <v>264</v>
      </c>
      <c r="E893" s="455" t="s">
        <v>83</v>
      </c>
      <c r="F893" s="460">
        <v>1350.6</v>
      </c>
      <c r="G893" s="455" t="s">
        <v>2906</v>
      </c>
      <c r="H893" s="456" t="s">
        <v>302</v>
      </c>
      <c r="I893" s="461" t="s">
        <v>4378</v>
      </c>
      <c r="J893" s="425" t="s">
        <v>1162</v>
      </c>
      <c r="K893" s="425" t="s">
        <v>1157</v>
      </c>
      <c r="L893" s="426" t="s">
        <v>32</v>
      </c>
      <c r="M893" s="426">
        <v>30671777</v>
      </c>
      <c r="N893" s="427">
        <v>45056</v>
      </c>
      <c r="O893" s="458">
        <f t="shared" si="39"/>
        <v>5</v>
      </c>
      <c r="P893" s="458">
        <f t="shared" si="40"/>
        <v>4</v>
      </c>
      <c r="Q893" s="96" t="str">
        <f t="shared" si="41"/>
        <v>Gastos_Gerais</v>
      </c>
    </row>
    <row r="894" spans="1:17" ht="24" hidden="1" x14ac:dyDescent="0.2">
      <c r="A894" s="450">
        <v>3334</v>
      </c>
      <c r="B894" s="463">
        <v>45056</v>
      </c>
      <c r="C894" s="464">
        <v>45047</v>
      </c>
      <c r="D894" s="455" t="s">
        <v>264</v>
      </c>
      <c r="E894" s="455" t="s">
        <v>0</v>
      </c>
      <c r="F894" s="460">
        <v>2488.7399999999998</v>
      </c>
      <c r="G894" s="455" t="s">
        <v>4385</v>
      </c>
      <c r="H894" s="461" t="s">
        <v>414</v>
      </c>
      <c r="I894" s="461" t="s">
        <v>1570</v>
      </c>
      <c r="J894" s="425" t="s">
        <v>1571</v>
      </c>
      <c r="K894" s="426" t="s">
        <v>1157</v>
      </c>
      <c r="L894" s="426" t="s">
        <v>32</v>
      </c>
      <c r="M894" s="426">
        <v>37007</v>
      </c>
      <c r="N894" s="427">
        <v>45051</v>
      </c>
      <c r="O894" s="458">
        <f t="shared" si="39"/>
        <v>5</v>
      </c>
      <c r="P894" s="458">
        <f t="shared" si="40"/>
        <v>5</v>
      </c>
      <c r="Q894" s="96" t="str">
        <f t="shared" si="41"/>
        <v>Gastos_Gerais</v>
      </c>
    </row>
    <row r="895" spans="1:17" ht="24" hidden="1" x14ac:dyDescent="0.2">
      <c r="A895" s="450">
        <v>3335</v>
      </c>
      <c r="B895" s="463">
        <v>45056</v>
      </c>
      <c r="C895" s="464">
        <v>45047</v>
      </c>
      <c r="D895" s="455" t="s">
        <v>264</v>
      </c>
      <c r="E895" s="455" t="s">
        <v>0</v>
      </c>
      <c r="F895" s="460">
        <v>1134.31</v>
      </c>
      <c r="G895" s="455" t="s">
        <v>4385</v>
      </c>
      <c r="H895" s="478" t="s">
        <v>419</v>
      </c>
      <c r="I895" s="461" t="s">
        <v>1570</v>
      </c>
      <c r="J895" s="426" t="s">
        <v>1571</v>
      </c>
      <c r="K895" s="426" t="s">
        <v>1157</v>
      </c>
      <c r="L895" s="426" t="s">
        <v>32</v>
      </c>
      <c r="M895" s="426">
        <v>37006</v>
      </c>
      <c r="N895" s="427">
        <v>45051</v>
      </c>
      <c r="O895" s="458">
        <f t="shared" si="39"/>
        <v>5</v>
      </c>
      <c r="P895" s="458">
        <f t="shared" si="40"/>
        <v>5</v>
      </c>
      <c r="Q895" s="96" t="str">
        <f t="shared" si="41"/>
        <v>Gastos_Gerais</v>
      </c>
    </row>
    <row r="896" spans="1:17" ht="24" hidden="1" x14ac:dyDescent="0.2">
      <c r="A896" s="450">
        <v>3336</v>
      </c>
      <c r="B896" s="463">
        <v>45056</v>
      </c>
      <c r="C896" s="464">
        <v>45047</v>
      </c>
      <c r="D896" s="455" t="s">
        <v>264</v>
      </c>
      <c r="E896" s="455" t="s">
        <v>0</v>
      </c>
      <c r="F896" s="454">
        <v>517.79</v>
      </c>
      <c r="G896" s="455" t="s">
        <v>4385</v>
      </c>
      <c r="H896" s="478" t="s">
        <v>493</v>
      </c>
      <c r="I896" s="478" t="s">
        <v>1570</v>
      </c>
      <c r="J896" s="469" t="s">
        <v>1571</v>
      </c>
      <c r="K896" s="426" t="s">
        <v>1157</v>
      </c>
      <c r="L896" s="426" t="s">
        <v>32</v>
      </c>
      <c r="M896" s="426">
        <v>37004</v>
      </c>
      <c r="N896" s="427">
        <v>45051</v>
      </c>
      <c r="O896" s="458">
        <f t="shared" si="39"/>
        <v>5</v>
      </c>
      <c r="P896" s="458">
        <f t="shared" si="40"/>
        <v>5</v>
      </c>
      <c r="Q896" s="96" t="str">
        <f t="shared" si="41"/>
        <v>Gastos_Gerais</v>
      </c>
    </row>
    <row r="897" spans="1:17" ht="24" hidden="1" x14ac:dyDescent="0.2">
      <c r="A897" s="450">
        <v>3337</v>
      </c>
      <c r="B897" s="463">
        <v>45056</v>
      </c>
      <c r="C897" s="464">
        <v>45047</v>
      </c>
      <c r="D897" s="455" t="s">
        <v>264</v>
      </c>
      <c r="E897" s="455" t="s">
        <v>0</v>
      </c>
      <c r="F897" s="454">
        <v>987.01</v>
      </c>
      <c r="G897" s="455" t="s">
        <v>4385</v>
      </c>
      <c r="H897" s="461" t="s">
        <v>302</v>
      </c>
      <c r="I897" s="461" t="s">
        <v>1570</v>
      </c>
      <c r="J897" s="469" t="s">
        <v>1571</v>
      </c>
      <c r="K897" s="426" t="s">
        <v>1157</v>
      </c>
      <c r="L897" s="426" t="s">
        <v>32</v>
      </c>
      <c r="M897" s="426">
        <v>36992</v>
      </c>
      <c r="N897" s="427">
        <v>45049</v>
      </c>
      <c r="O897" s="458">
        <f t="shared" si="39"/>
        <v>5</v>
      </c>
      <c r="P897" s="458">
        <f t="shared" si="40"/>
        <v>5</v>
      </c>
      <c r="Q897" s="96" t="str">
        <f t="shared" si="41"/>
        <v>Gastos_Gerais</v>
      </c>
    </row>
    <row r="898" spans="1:17" ht="24" hidden="1" x14ac:dyDescent="0.2">
      <c r="A898" s="450">
        <v>3338</v>
      </c>
      <c r="B898" s="463">
        <v>45056</v>
      </c>
      <c r="C898" s="464">
        <v>45047</v>
      </c>
      <c r="D898" s="455" t="s">
        <v>264</v>
      </c>
      <c r="E898" s="455" t="s">
        <v>0</v>
      </c>
      <c r="F898" s="460">
        <v>1999.38</v>
      </c>
      <c r="G898" s="455" t="s">
        <v>4385</v>
      </c>
      <c r="H898" s="461" t="s">
        <v>423</v>
      </c>
      <c r="I898" s="461" t="s">
        <v>1570</v>
      </c>
      <c r="J898" s="426" t="s">
        <v>1571</v>
      </c>
      <c r="K898" s="426" t="s">
        <v>1157</v>
      </c>
      <c r="L898" s="426" t="s">
        <v>32</v>
      </c>
      <c r="M898" s="426">
        <v>37008</v>
      </c>
      <c r="N898" s="427">
        <v>45051</v>
      </c>
      <c r="O898" s="458">
        <f t="shared" si="39"/>
        <v>5</v>
      </c>
      <c r="P898" s="458">
        <f t="shared" si="40"/>
        <v>5</v>
      </c>
      <c r="Q898" s="96" t="str">
        <f t="shared" si="41"/>
        <v>Gastos_Gerais</v>
      </c>
    </row>
    <row r="899" spans="1:17" ht="24" hidden="1" x14ac:dyDescent="0.2">
      <c r="A899" s="450">
        <v>3339</v>
      </c>
      <c r="B899" s="463">
        <v>45056</v>
      </c>
      <c r="C899" s="464">
        <v>45047</v>
      </c>
      <c r="D899" s="455" t="s">
        <v>264</v>
      </c>
      <c r="E899" s="455" t="s">
        <v>0</v>
      </c>
      <c r="F899" s="460">
        <v>2018.53</v>
      </c>
      <c r="G899" s="455" t="s">
        <v>4385</v>
      </c>
      <c r="H899" s="461" t="s">
        <v>421</v>
      </c>
      <c r="I899" s="461" t="s">
        <v>1570</v>
      </c>
      <c r="J899" s="425" t="s">
        <v>1571</v>
      </c>
      <c r="K899" s="426" t="s">
        <v>1157</v>
      </c>
      <c r="L899" s="426" t="s">
        <v>32</v>
      </c>
      <c r="M899" s="426">
        <v>37005</v>
      </c>
      <c r="N899" s="427">
        <v>45051</v>
      </c>
      <c r="O899" s="458">
        <f t="shared" si="39"/>
        <v>5</v>
      </c>
      <c r="P899" s="458">
        <f t="shared" si="40"/>
        <v>5</v>
      </c>
      <c r="Q899" s="96" t="str">
        <f t="shared" si="41"/>
        <v>Gastos_Gerais</v>
      </c>
    </row>
    <row r="900" spans="1:17" hidden="1" x14ac:dyDescent="0.2">
      <c r="A900" s="450">
        <v>3340</v>
      </c>
      <c r="B900" s="463">
        <v>45056</v>
      </c>
      <c r="C900" s="464">
        <v>45017</v>
      </c>
      <c r="D900" s="455" t="s">
        <v>264</v>
      </c>
      <c r="E900" s="455" t="s">
        <v>177</v>
      </c>
      <c r="F900" s="460">
        <v>299</v>
      </c>
      <c r="G900" s="455" t="s">
        <v>177</v>
      </c>
      <c r="H900" s="461" t="s">
        <v>1032</v>
      </c>
      <c r="I900" s="461" t="s">
        <v>1535</v>
      </c>
      <c r="J900" s="426" t="s">
        <v>1536</v>
      </c>
      <c r="K900" s="426" t="s">
        <v>1157</v>
      </c>
      <c r="L900" s="426" t="s">
        <v>1157</v>
      </c>
      <c r="M900" s="426">
        <v>2401653</v>
      </c>
      <c r="N900" s="427">
        <v>45056</v>
      </c>
      <c r="O900" s="458">
        <f t="shared" si="39"/>
        <v>5</v>
      </c>
      <c r="P900" s="458">
        <f t="shared" si="40"/>
        <v>4</v>
      </c>
      <c r="Q900" s="96" t="str">
        <f t="shared" si="41"/>
        <v>Gastos_Gerais</v>
      </c>
    </row>
    <row r="901" spans="1:17" ht="25.5" hidden="1" x14ac:dyDescent="0.2">
      <c r="A901" s="450">
        <v>3341</v>
      </c>
      <c r="B901" s="463">
        <v>45056</v>
      </c>
      <c r="C901" s="464">
        <v>45047</v>
      </c>
      <c r="D901" s="455" t="s">
        <v>176</v>
      </c>
      <c r="E901" s="455" t="s">
        <v>261</v>
      </c>
      <c r="F901" s="460">
        <v>1408.44</v>
      </c>
      <c r="G901" s="455" t="s">
        <v>1207</v>
      </c>
      <c r="H901" s="461" t="s">
        <v>422</v>
      </c>
      <c r="I901" s="461" t="s">
        <v>3535</v>
      </c>
      <c r="J901" s="426" t="s">
        <v>883</v>
      </c>
      <c r="K901" s="425" t="s">
        <v>1188</v>
      </c>
      <c r="L901" s="426" t="s">
        <v>4137</v>
      </c>
      <c r="M901" s="426">
        <v>775219376</v>
      </c>
      <c r="N901" s="427">
        <v>45056</v>
      </c>
      <c r="O901" s="458">
        <f t="shared" ref="O901:O962" si="42">IF(B901=0,0,IF(YEAR(B901)=$P$1,MONTH(B901)-$O$1+1,(YEAR(B901)-$P$1)*12-$O$1+1+MONTH(B901)))</f>
        <v>5</v>
      </c>
      <c r="P901" s="458">
        <f t="shared" ref="P901:P962" si="43">IF(C901=0,0,IF(YEAR(C901)=$P$1,MONTH(C901)-$O$1+1,(YEAR(C901)-$P$1)*12-$O$1+1+MONTH(C901)))</f>
        <v>5</v>
      </c>
      <c r="Q901" s="96" t="str">
        <f t="shared" ref="Q901:Q962" si="44">SUBSTITUTE(D901," ","_")</f>
        <v>Gastos_com_Pessoal</v>
      </c>
    </row>
    <row r="902" spans="1:17" ht="25.5" hidden="1" x14ac:dyDescent="0.2">
      <c r="A902" s="450">
        <v>3342</v>
      </c>
      <c r="B902" s="463">
        <v>45056</v>
      </c>
      <c r="C902" s="464">
        <v>45047</v>
      </c>
      <c r="D902" s="455" t="s">
        <v>176</v>
      </c>
      <c r="E902" s="455" t="s">
        <v>280</v>
      </c>
      <c r="F902" s="460">
        <v>2522.69</v>
      </c>
      <c r="G902" s="455" t="s">
        <v>1209</v>
      </c>
      <c r="H902" s="461" t="s">
        <v>422</v>
      </c>
      <c r="I902" s="461" t="s">
        <v>3535</v>
      </c>
      <c r="J902" s="426" t="s">
        <v>883</v>
      </c>
      <c r="K902" s="425" t="s">
        <v>1188</v>
      </c>
      <c r="L902" s="426" t="s">
        <v>4137</v>
      </c>
      <c r="M902" s="426">
        <v>775219376</v>
      </c>
      <c r="N902" s="427">
        <v>45056</v>
      </c>
      <c r="O902" s="458">
        <f t="shared" si="42"/>
        <v>5</v>
      </c>
      <c r="P902" s="458">
        <f t="shared" si="43"/>
        <v>5</v>
      </c>
      <c r="Q902" s="96" t="str">
        <f t="shared" si="44"/>
        <v>Gastos_com_Pessoal</v>
      </c>
    </row>
    <row r="903" spans="1:17" ht="25.5" hidden="1" x14ac:dyDescent="0.2">
      <c r="A903" s="450">
        <v>3343</v>
      </c>
      <c r="B903" s="463">
        <v>45056</v>
      </c>
      <c r="C903" s="464">
        <v>45047</v>
      </c>
      <c r="D903" s="455" t="s">
        <v>176</v>
      </c>
      <c r="E903" s="455" t="s">
        <v>262</v>
      </c>
      <c r="F903" s="460">
        <v>840.9</v>
      </c>
      <c r="G903" s="455" t="s">
        <v>1210</v>
      </c>
      <c r="H903" s="461" t="s">
        <v>422</v>
      </c>
      <c r="I903" s="461" t="s">
        <v>3535</v>
      </c>
      <c r="J903" s="426" t="s">
        <v>883</v>
      </c>
      <c r="K903" s="426" t="s">
        <v>1188</v>
      </c>
      <c r="L903" s="426" t="s">
        <v>4137</v>
      </c>
      <c r="M903" s="426">
        <v>775219376</v>
      </c>
      <c r="N903" s="427">
        <v>45056</v>
      </c>
      <c r="O903" s="458">
        <f t="shared" si="42"/>
        <v>5</v>
      </c>
      <c r="P903" s="458">
        <f t="shared" si="43"/>
        <v>5</v>
      </c>
      <c r="Q903" s="96" t="str">
        <f t="shared" si="44"/>
        <v>Gastos_com_Pessoal</v>
      </c>
    </row>
    <row r="904" spans="1:17" ht="36" hidden="1" x14ac:dyDescent="0.2">
      <c r="A904" s="450">
        <v>3344</v>
      </c>
      <c r="B904" s="463">
        <v>45056</v>
      </c>
      <c r="C904" s="464">
        <v>45047</v>
      </c>
      <c r="D904" s="455" t="s">
        <v>176</v>
      </c>
      <c r="E904" s="455" t="s">
        <v>169</v>
      </c>
      <c r="F904" s="460">
        <v>4082.41</v>
      </c>
      <c r="G904" s="455" t="s">
        <v>1211</v>
      </c>
      <c r="H904" s="461" t="s">
        <v>422</v>
      </c>
      <c r="I904" s="461" t="s">
        <v>3535</v>
      </c>
      <c r="J904" s="426" t="s">
        <v>883</v>
      </c>
      <c r="K904" s="426" t="s">
        <v>1188</v>
      </c>
      <c r="L904" s="426" t="s">
        <v>4137</v>
      </c>
      <c r="M904" s="426">
        <v>775219376</v>
      </c>
      <c r="N904" s="427">
        <v>45056</v>
      </c>
      <c r="O904" s="458">
        <f t="shared" si="42"/>
        <v>5</v>
      </c>
      <c r="P904" s="458">
        <f t="shared" si="43"/>
        <v>5</v>
      </c>
      <c r="Q904" s="96" t="str">
        <f t="shared" si="44"/>
        <v>Gastos_com_Pessoal</v>
      </c>
    </row>
    <row r="905" spans="1:17" ht="48" hidden="1" x14ac:dyDescent="0.2">
      <c r="A905" s="450">
        <v>3345</v>
      </c>
      <c r="B905" s="463">
        <v>45056</v>
      </c>
      <c r="C905" s="464">
        <v>45047</v>
      </c>
      <c r="D905" s="455" t="s">
        <v>264</v>
      </c>
      <c r="E905" s="455" t="s">
        <v>293</v>
      </c>
      <c r="F905" s="460">
        <v>60</v>
      </c>
      <c r="G905" s="455" t="s">
        <v>4966</v>
      </c>
      <c r="H905" s="461" t="s">
        <v>417</v>
      </c>
      <c r="I905" s="461" t="s">
        <v>1928</v>
      </c>
      <c r="J905" s="426" t="s">
        <v>994</v>
      </c>
      <c r="K905" s="426" t="s">
        <v>1188</v>
      </c>
      <c r="L905" s="426" t="s">
        <v>4137</v>
      </c>
      <c r="M905" s="426">
        <v>775219376</v>
      </c>
      <c r="N905" s="427">
        <v>45056</v>
      </c>
      <c r="O905" s="458">
        <f t="shared" si="42"/>
        <v>5</v>
      </c>
      <c r="P905" s="458">
        <f t="shared" si="43"/>
        <v>5</v>
      </c>
      <c r="Q905" s="96" t="str">
        <f t="shared" si="44"/>
        <v>Gastos_Gerais</v>
      </c>
    </row>
    <row r="906" spans="1:17" ht="24" hidden="1" x14ac:dyDescent="0.2">
      <c r="A906" s="450">
        <v>3346</v>
      </c>
      <c r="B906" s="463">
        <v>45056</v>
      </c>
      <c r="C906" s="464">
        <v>45047</v>
      </c>
      <c r="D906" s="455" t="s">
        <v>264</v>
      </c>
      <c r="E906" s="455" t="s">
        <v>180</v>
      </c>
      <c r="F906" s="460">
        <v>550</v>
      </c>
      <c r="G906" s="455" t="s">
        <v>3359</v>
      </c>
      <c r="H906" s="461" t="s">
        <v>303</v>
      </c>
      <c r="I906" s="461" t="s">
        <v>3360</v>
      </c>
      <c r="J906" s="426" t="s">
        <v>3361</v>
      </c>
      <c r="K906" s="426" t="s">
        <v>1157</v>
      </c>
      <c r="L906" s="426" t="s">
        <v>32</v>
      </c>
      <c r="M906" s="426">
        <v>202310849</v>
      </c>
      <c r="N906" s="427">
        <v>45049</v>
      </c>
      <c r="O906" s="458">
        <f t="shared" si="42"/>
        <v>5</v>
      </c>
      <c r="P906" s="458">
        <f t="shared" si="43"/>
        <v>5</v>
      </c>
      <c r="Q906" s="96" t="str">
        <f t="shared" si="44"/>
        <v>Gastos_Gerais</v>
      </c>
    </row>
    <row r="907" spans="1:17" ht="25.5" hidden="1" x14ac:dyDescent="0.2">
      <c r="A907" s="450">
        <v>3347</v>
      </c>
      <c r="B907" s="463">
        <v>45056</v>
      </c>
      <c r="C907" s="464">
        <v>45047</v>
      </c>
      <c r="D907" s="455" t="s">
        <v>176</v>
      </c>
      <c r="E907" s="455" t="s">
        <v>10</v>
      </c>
      <c r="F907" s="460">
        <v>2845.4</v>
      </c>
      <c r="G907" s="455" t="s">
        <v>4306</v>
      </c>
      <c r="H907" s="461" t="s">
        <v>422</v>
      </c>
      <c r="I907" s="461" t="s">
        <v>3535</v>
      </c>
      <c r="J907" s="426" t="s">
        <v>883</v>
      </c>
      <c r="K907" s="426" t="s">
        <v>1307</v>
      </c>
      <c r="L907" s="426" t="s">
        <v>1218</v>
      </c>
      <c r="M907" s="426" t="s">
        <v>4967</v>
      </c>
      <c r="N907" s="427">
        <v>45056</v>
      </c>
      <c r="O907" s="458">
        <f t="shared" si="42"/>
        <v>5</v>
      </c>
      <c r="P907" s="458">
        <f t="shared" si="43"/>
        <v>5</v>
      </c>
      <c r="Q907" s="96" t="str">
        <f t="shared" si="44"/>
        <v>Gastos_com_Pessoal</v>
      </c>
    </row>
    <row r="908" spans="1:17" hidden="1" x14ac:dyDescent="0.2">
      <c r="A908" s="450">
        <v>3348</v>
      </c>
      <c r="B908" s="463">
        <v>45057</v>
      </c>
      <c r="C908" s="464">
        <v>45017</v>
      </c>
      <c r="D908" s="455" t="s">
        <v>264</v>
      </c>
      <c r="E908" s="455" t="s">
        <v>60</v>
      </c>
      <c r="F908" s="460">
        <v>27122.37</v>
      </c>
      <c r="G908" s="455" t="s">
        <v>4310</v>
      </c>
      <c r="H908" s="461" t="s">
        <v>420</v>
      </c>
      <c r="I908" s="461" t="s">
        <v>1350</v>
      </c>
      <c r="J908" s="426" t="s">
        <v>1351</v>
      </c>
      <c r="K908" s="426" t="s">
        <v>1157</v>
      </c>
      <c r="L908" s="426" t="s">
        <v>32</v>
      </c>
      <c r="M908" s="426">
        <v>98</v>
      </c>
      <c r="N908" s="427">
        <v>45055</v>
      </c>
      <c r="O908" s="458">
        <f t="shared" si="42"/>
        <v>5</v>
      </c>
      <c r="P908" s="458">
        <f t="shared" si="43"/>
        <v>4</v>
      </c>
      <c r="Q908" s="96" t="str">
        <f t="shared" si="44"/>
        <v>Gastos_Gerais</v>
      </c>
    </row>
    <row r="909" spans="1:17" ht="60" hidden="1" x14ac:dyDescent="0.2">
      <c r="A909" s="450">
        <v>3349</v>
      </c>
      <c r="B909" s="463">
        <v>45057</v>
      </c>
      <c r="C909" s="464">
        <v>45017</v>
      </c>
      <c r="D909" s="455" t="s">
        <v>264</v>
      </c>
      <c r="E909" s="455" t="s">
        <v>386</v>
      </c>
      <c r="F909" s="460">
        <v>2174.1799999999998</v>
      </c>
      <c r="G909" s="455" t="s">
        <v>4968</v>
      </c>
      <c r="H909" s="461" t="s">
        <v>493</v>
      </c>
      <c r="I909" s="461" t="s">
        <v>4969</v>
      </c>
      <c r="J909" s="426" t="s">
        <v>4970</v>
      </c>
      <c r="K909" s="426" t="s">
        <v>1157</v>
      </c>
      <c r="L909" s="426" t="s">
        <v>32</v>
      </c>
      <c r="M909" s="426">
        <v>195</v>
      </c>
      <c r="N909" s="427">
        <v>45040</v>
      </c>
      <c r="O909" s="458">
        <f t="shared" si="42"/>
        <v>5</v>
      </c>
      <c r="P909" s="458">
        <f t="shared" si="43"/>
        <v>4</v>
      </c>
      <c r="Q909" s="96" t="str">
        <f t="shared" si="44"/>
        <v>Gastos_Gerais</v>
      </c>
    </row>
    <row r="910" spans="1:17" hidden="1" x14ac:dyDescent="0.2">
      <c r="A910" s="450">
        <v>3350</v>
      </c>
      <c r="B910" s="463">
        <v>45057</v>
      </c>
      <c r="C910" s="464">
        <v>45047</v>
      </c>
      <c r="D910" s="455" t="s">
        <v>264</v>
      </c>
      <c r="E910" s="455" t="s">
        <v>398</v>
      </c>
      <c r="F910" s="460">
        <v>364.25</v>
      </c>
      <c r="G910" s="456" t="s">
        <v>4496</v>
      </c>
      <c r="H910" s="461" t="s">
        <v>417</v>
      </c>
      <c r="I910" s="461" t="s">
        <v>2041</v>
      </c>
      <c r="J910" s="425" t="s">
        <v>2042</v>
      </c>
      <c r="K910" s="425" t="s">
        <v>1157</v>
      </c>
      <c r="L910" s="426" t="s">
        <v>32</v>
      </c>
      <c r="M910" s="426">
        <v>364.25</v>
      </c>
      <c r="N910" s="427">
        <v>45048</v>
      </c>
      <c r="O910" s="458">
        <f t="shared" si="42"/>
        <v>5</v>
      </c>
      <c r="P910" s="458">
        <f t="shared" si="43"/>
        <v>5</v>
      </c>
      <c r="Q910" s="96" t="str">
        <f t="shared" si="44"/>
        <v>Gastos_Gerais</v>
      </c>
    </row>
    <row r="911" spans="1:17" ht="24" hidden="1" x14ac:dyDescent="0.2">
      <c r="A911" s="450">
        <v>3351</v>
      </c>
      <c r="B911" s="463">
        <v>45057</v>
      </c>
      <c r="C911" s="464">
        <v>45047</v>
      </c>
      <c r="D911" s="455" t="s">
        <v>264</v>
      </c>
      <c r="E911" s="455" t="s">
        <v>86</v>
      </c>
      <c r="F911" s="460">
        <v>9985</v>
      </c>
      <c r="G911" s="455" t="s">
        <v>5594</v>
      </c>
      <c r="H911" s="461" t="s">
        <v>1032</v>
      </c>
      <c r="I911" s="461" t="s">
        <v>5595</v>
      </c>
      <c r="J911" s="426" t="s">
        <v>4971</v>
      </c>
      <c r="K911" s="426" t="s">
        <v>1157</v>
      </c>
      <c r="L911" s="426" t="s">
        <v>32</v>
      </c>
      <c r="M911" s="426">
        <v>5748</v>
      </c>
      <c r="N911" s="427">
        <v>45057</v>
      </c>
      <c r="O911" s="458">
        <f t="shared" si="42"/>
        <v>5</v>
      </c>
      <c r="P911" s="458">
        <f t="shared" si="43"/>
        <v>5</v>
      </c>
      <c r="Q911" s="96" t="str">
        <f t="shared" si="44"/>
        <v>Gastos_Gerais</v>
      </c>
    </row>
    <row r="912" spans="1:17" hidden="1" x14ac:dyDescent="0.2">
      <c r="A912" s="450">
        <v>3352</v>
      </c>
      <c r="B912" s="463">
        <v>45057</v>
      </c>
      <c r="C912" s="464">
        <v>45017</v>
      </c>
      <c r="D912" s="455" t="s">
        <v>264</v>
      </c>
      <c r="E912" s="455" t="s">
        <v>83</v>
      </c>
      <c r="F912" s="460">
        <v>820.01</v>
      </c>
      <c r="G912" s="455" t="s">
        <v>2906</v>
      </c>
      <c r="H912" s="461" t="s">
        <v>493</v>
      </c>
      <c r="I912" s="461" t="s">
        <v>4378</v>
      </c>
      <c r="J912" s="425" t="s">
        <v>1162</v>
      </c>
      <c r="K912" s="425" t="s">
        <v>1157</v>
      </c>
      <c r="L912" s="426" t="s">
        <v>32</v>
      </c>
      <c r="M912" s="426">
        <v>28679445</v>
      </c>
      <c r="N912" s="427">
        <v>45057</v>
      </c>
      <c r="O912" s="458">
        <f t="shared" si="42"/>
        <v>5</v>
      </c>
      <c r="P912" s="458">
        <f t="shared" si="43"/>
        <v>4</v>
      </c>
      <c r="Q912" s="96" t="str">
        <f t="shared" si="44"/>
        <v>Gastos_Gerais</v>
      </c>
    </row>
    <row r="913" spans="1:17" hidden="1" x14ac:dyDescent="0.2">
      <c r="A913" s="450">
        <v>3353</v>
      </c>
      <c r="B913" s="463">
        <v>45057</v>
      </c>
      <c r="C913" s="464">
        <v>44986</v>
      </c>
      <c r="D913" s="455" t="s">
        <v>264</v>
      </c>
      <c r="E913" s="455" t="s">
        <v>83</v>
      </c>
      <c r="F913" s="460">
        <v>240.84</v>
      </c>
      <c r="G913" s="455" t="s">
        <v>2906</v>
      </c>
      <c r="H913" s="461" t="s">
        <v>421</v>
      </c>
      <c r="I913" s="461" t="s">
        <v>4378</v>
      </c>
      <c r="J913" s="425" t="s">
        <v>1162</v>
      </c>
      <c r="K913" s="425" t="s">
        <v>1157</v>
      </c>
      <c r="L913" s="426" t="s">
        <v>32</v>
      </c>
      <c r="M913" s="426">
        <v>28675420</v>
      </c>
      <c r="N913" s="427">
        <v>45057</v>
      </c>
      <c r="O913" s="458">
        <f t="shared" si="42"/>
        <v>5</v>
      </c>
      <c r="P913" s="458">
        <f t="shared" si="43"/>
        <v>3</v>
      </c>
      <c r="Q913" s="96" t="str">
        <f t="shared" si="44"/>
        <v>Gastos_Gerais</v>
      </c>
    </row>
    <row r="914" spans="1:17" hidden="1" x14ac:dyDescent="0.2">
      <c r="A914" s="450">
        <v>3354</v>
      </c>
      <c r="B914" s="463">
        <v>45057</v>
      </c>
      <c r="C914" s="464">
        <v>45017</v>
      </c>
      <c r="D914" s="455" t="s">
        <v>264</v>
      </c>
      <c r="E914" s="455" t="s">
        <v>83</v>
      </c>
      <c r="F914" s="460">
        <v>628.82000000000005</v>
      </c>
      <c r="G914" s="455" t="s">
        <v>2906</v>
      </c>
      <c r="H914" s="461" t="s">
        <v>421</v>
      </c>
      <c r="I914" s="461" t="s">
        <v>4378</v>
      </c>
      <c r="J914" s="425" t="s">
        <v>1162</v>
      </c>
      <c r="K914" s="425" t="s">
        <v>1157</v>
      </c>
      <c r="L914" s="426" t="s">
        <v>32</v>
      </c>
      <c r="M914" s="426">
        <v>28675421</v>
      </c>
      <c r="N914" s="427">
        <v>45057</v>
      </c>
      <c r="O914" s="458">
        <f t="shared" si="42"/>
        <v>5</v>
      </c>
      <c r="P914" s="458">
        <f t="shared" si="43"/>
        <v>4</v>
      </c>
      <c r="Q914" s="96" t="str">
        <f t="shared" si="44"/>
        <v>Gastos_Gerais</v>
      </c>
    </row>
    <row r="915" spans="1:17" hidden="1" x14ac:dyDescent="0.2">
      <c r="A915" s="450">
        <v>3355</v>
      </c>
      <c r="B915" s="463">
        <v>45057</v>
      </c>
      <c r="C915" s="464">
        <v>45017</v>
      </c>
      <c r="D915" s="455" t="s">
        <v>264</v>
      </c>
      <c r="E915" s="455" t="s">
        <v>83</v>
      </c>
      <c r="F915" s="460">
        <v>5113.17</v>
      </c>
      <c r="G915" s="455" t="s">
        <v>2906</v>
      </c>
      <c r="H915" s="461" t="s">
        <v>419</v>
      </c>
      <c r="I915" s="461" t="s">
        <v>4378</v>
      </c>
      <c r="J915" s="425" t="s">
        <v>1162</v>
      </c>
      <c r="K915" s="425" t="s">
        <v>1157</v>
      </c>
      <c r="L915" s="426" t="s">
        <v>32</v>
      </c>
      <c r="M915" s="426">
        <v>29103800</v>
      </c>
      <c r="N915" s="427">
        <v>45057</v>
      </c>
      <c r="O915" s="458">
        <f t="shared" si="42"/>
        <v>5</v>
      </c>
      <c r="P915" s="458">
        <f t="shared" si="43"/>
        <v>4</v>
      </c>
      <c r="Q915" s="96" t="str">
        <f t="shared" si="44"/>
        <v>Gastos_Gerais</v>
      </c>
    </row>
    <row r="916" spans="1:17" s="337" customFormat="1" hidden="1" x14ac:dyDescent="0.2">
      <c r="A916" s="450">
        <v>3356</v>
      </c>
      <c r="B916" s="463">
        <v>45057</v>
      </c>
      <c r="C916" s="464">
        <v>44986</v>
      </c>
      <c r="D916" s="455" t="s">
        <v>264</v>
      </c>
      <c r="E916" s="455" t="s">
        <v>83</v>
      </c>
      <c r="F916" s="460">
        <v>744.5</v>
      </c>
      <c r="G916" s="455" t="s">
        <v>2906</v>
      </c>
      <c r="H916" s="461" t="s">
        <v>493</v>
      </c>
      <c r="I916" s="461" t="s">
        <v>4378</v>
      </c>
      <c r="J916" s="425" t="s">
        <v>1162</v>
      </c>
      <c r="K916" s="425" t="s">
        <v>1157</v>
      </c>
      <c r="L916" s="426" t="s">
        <v>32</v>
      </c>
      <c r="M916" s="426">
        <v>28679444</v>
      </c>
      <c r="N916" s="427">
        <v>45057</v>
      </c>
      <c r="O916" s="458">
        <f t="shared" si="42"/>
        <v>5</v>
      </c>
      <c r="P916" s="458">
        <f t="shared" si="43"/>
        <v>3</v>
      </c>
      <c r="Q916" s="96" t="str">
        <f t="shared" si="44"/>
        <v>Gastos_Gerais</v>
      </c>
    </row>
    <row r="917" spans="1:17" ht="24" hidden="1" x14ac:dyDescent="0.2">
      <c r="A917" s="450">
        <v>3357</v>
      </c>
      <c r="B917" s="463">
        <v>45057</v>
      </c>
      <c r="C917" s="464">
        <v>45047</v>
      </c>
      <c r="D917" s="455" t="s">
        <v>264</v>
      </c>
      <c r="E917" s="455" t="s">
        <v>402</v>
      </c>
      <c r="F917" s="460">
        <v>85.91</v>
      </c>
      <c r="G917" s="455" t="s">
        <v>4972</v>
      </c>
      <c r="H917" s="461" t="s">
        <v>421</v>
      </c>
      <c r="I917" s="461" t="s">
        <v>3588</v>
      </c>
      <c r="J917" s="426" t="s">
        <v>3589</v>
      </c>
      <c r="K917" s="425" t="s">
        <v>1188</v>
      </c>
      <c r="L917" s="426" t="s">
        <v>32</v>
      </c>
      <c r="M917" s="426">
        <v>3440</v>
      </c>
      <c r="N917" s="427">
        <v>45056</v>
      </c>
      <c r="O917" s="458">
        <f t="shared" si="42"/>
        <v>5</v>
      </c>
      <c r="P917" s="458">
        <f t="shared" si="43"/>
        <v>5</v>
      </c>
      <c r="Q917" s="96" t="str">
        <f t="shared" si="44"/>
        <v>Gastos_Gerais</v>
      </c>
    </row>
    <row r="918" spans="1:17" ht="24" hidden="1" x14ac:dyDescent="0.2">
      <c r="A918" s="450">
        <v>3358</v>
      </c>
      <c r="B918" s="463">
        <v>45057</v>
      </c>
      <c r="C918" s="464">
        <v>45047</v>
      </c>
      <c r="D918" s="455" t="s">
        <v>264</v>
      </c>
      <c r="E918" s="455" t="s">
        <v>402</v>
      </c>
      <c r="F918" s="454">
        <v>59.9</v>
      </c>
      <c r="G918" s="453" t="s">
        <v>4126</v>
      </c>
      <c r="H918" s="461" t="s">
        <v>423</v>
      </c>
      <c r="I918" s="455" t="s">
        <v>2059</v>
      </c>
      <c r="J918" s="465" t="s">
        <v>2060</v>
      </c>
      <c r="K918" s="465" t="s">
        <v>1188</v>
      </c>
      <c r="L918" s="465" t="s">
        <v>32</v>
      </c>
      <c r="M918" s="469">
        <v>286</v>
      </c>
      <c r="N918" s="451">
        <v>45056</v>
      </c>
      <c r="O918" s="458">
        <f t="shared" si="42"/>
        <v>5</v>
      </c>
      <c r="P918" s="458">
        <f t="shared" si="43"/>
        <v>5</v>
      </c>
      <c r="Q918" s="96" t="str">
        <f t="shared" si="44"/>
        <v>Gastos_Gerais</v>
      </c>
    </row>
    <row r="919" spans="1:17" ht="24" hidden="1" x14ac:dyDescent="0.2">
      <c r="A919" s="450">
        <v>3359</v>
      </c>
      <c r="B919" s="463">
        <v>45057</v>
      </c>
      <c r="C919" s="464">
        <v>45047</v>
      </c>
      <c r="D919" s="455" t="s">
        <v>264</v>
      </c>
      <c r="E919" s="455" t="s">
        <v>392</v>
      </c>
      <c r="F919" s="460">
        <v>120</v>
      </c>
      <c r="G919" s="455" t="s">
        <v>5552</v>
      </c>
      <c r="H919" s="461" t="s">
        <v>1032</v>
      </c>
      <c r="I919" s="461" t="s">
        <v>4973</v>
      </c>
      <c r="J919" s="426" t="s">
        <v>2080</v>
      </c>
      <c r="K919" s="425" t="s">
        <v>1188</v>
      </c>
      <c r="L919" s="426" t="s">
        <v>32</v>
      </c>
      <c r="M919" s="426">
        <v>626</v>
      </c>
      <c r="N919" s="427">
        <v>45055</v>
      </c>
      <c r="O919" s="458">
        <f t="shared" si="42"/>
        <v>5</v>
      </c>
      <c r="P919" s="458">
        <f t="shared" si="43"/>
        <v>5</v>
      </c>
      <c r="Q919" s="96" t="str">
        <f t="shared" si="44"/>
        <v>Gastos_Gerais</v>
      </c>
    </row>
    <row r="920" spans="1:17" ht="24" hidden="1" x14ac:dyDescent="0.2">
      <c r="A920" s="450">
        <v>3360</v>
      </c>
      <c r="B920" s="463">
        <v>45057</v>
      </c>
      <c r="C920" s="464">
        <v>45047</v>
      </c>
      <c r="D920" s="455" t="s">
        <v>264</v>
      </c>
      <c r="E920" s="455" t="s">
        <v>402</v>
      </c>
      <c r="F920" s="460">
        <v>141</v>
      </c>
      <c r="G920" s="455" t="s">
        <v>5596</v>
      </c>
      <c r="H920" s="461" t="s">
        <v>420</v>
      </c>
      <c r="I920" s="461" t="s">
        <v>4974</v>
      </c>
      <c r="J920" s="426" t="s">
        <v>4975</v>
      </c>
      <c r="K920" s="425" t="s">
        <v>1188</v>
      </c>
      <c r="L920" s="426" t="s">
        <v>32</v>
      </c>
      <c r="M920" s="426">
        <v>1373</v>
      </c>
      <c r="N920" s="427">
        <v>45057</v>
      </c>
      <c r="O920" s="458">
        <f t="shared" si="42"/>
        <v>5</v>
      </c>
      <c r="P920" s="458">
        <f t="shared" si="43"/>
        <v>5</v>
      </c>
      <c r="Q920" s="96" t="str">
        <f t="shared" si="44"/>
        <v>Gastos_Gerais</v>
      </c>
    </row>
    <row r="921" spans="1:17" ht="24" hidden="1" x14ac:dyDescent="0.2">
      <c r="A921" s="450">
        <v>3361</v>
      </c>
      <c r="B921" s="463">
        <v>45057</v>
      </c>
      <c r="C921" s="464">
        <v>45047</v>
      </c>
      <c r="D921" s="455" t="s">
        <v>264</v>
      </c>
      <c r="E921" s="455" t="s">
        <v>136</v>
      </c>
      <c r="F921" s="460">
        <v>263.60000000000002</v>
      </c>
      <c r="G921" s="455" t="s">
        <v>4976</v>
      </c>
      <c r="H921" s="461" t="s">
        <v>302</v>
      </c>
      <c r="I921" s="461" t="s">
        <v>4483</v>
      </c>
      <c r="J921" s="425" t="s">
        <v>1348</v>
      </c>
      <c r="K921" s="425" t="s">
        <v>1157</v>
      </c>
      <c r="L921" s="426" t="s">
        <v>32</v>
      </c>
      <c r="M921" s="425">
        <v>2679</v>
      </c>
      <c r="N921" s="427">
        <v>45055</v>
      </c>
      <c r="O921" s="458">
        <f t="shared" si="42"/>
        <v>5</v>
      </c>
      <c r="P921" s="458">
        <f t="shared" si="43"/>
        <v>5</v>
      </c>
      <c r="Q921" s="96" t="str">
        <f t="shared" si="44"/>
        <v>Gastos_Gerais</v>
      </c>
    </row>
    <row r="922" spans="1:17" ht="24" hidden="1" x14ac:dyDescent="0.2">
      <c r="A922" s="450">
        <v>3362</v>
      </c>
      <c r="B922" s="463">
        <v>45057</v>
      </c>
      <c r="C922" s="464">
        <v>45017</v>
      </c>
      <c r="D922" s="455" t="s">
        <v>264</v>
      </c>
      <c r="E922" s="455" t="s">
        <v>0</v>
      </c>
      <c r="F922" s="460">
        <v>45.98</v>
      </c>
      <c r="G922" s="455" t="s">
        <v>4385</v>
      </c>
      <c r="H922" s="461" t="s">
        <v>302</v>
      </c>
      <c r="I922" s="461" t="s">
        <v>1570</v>
      </c>
      <c r="J922" s="425" t="s">
        <v>1571</v>
      </c>
      <c r="K922" s="425" t="s">
        <v>1157</v>
      </c>
      <c r="L922" s="426" t="s">
        <v>32</v>
      </c>
      <c r="M922" s="426">
        <v>36928</v>
      </c>
      <c r="N922" s="427">
        <v>45040</v>
      </c>
      <c r="O922" s="458">
        <f t="shared" si="42"/>
        <v>5</v>
      </c>
      <c r="P922" s="458">
        <f t="shared" si="43"/>
        <v>4</v>
      </c>
      <c r="Q922" s="96" t="str">
        <f t="shared" si="44"/>
        <v>Gastos_Gerais</v>
      </c>
    </row>
    <row r="923" spans="1:17" ht="24" hidden="1" x14ac:dyDescent="0.2">
      <c r="A923" s="450">
        <v>3363</v>
      </c>
      <c r="B923" s="463">
        <v>45057</v>
      </c>
      <c r="C923" s="464">
        <v>45047</v>
      </c>
      <c r="D923" s="455" t="s">
        <v>264</v>
      </c>
      <c r="E923" s="455" t="s">
        <v>293</v>
      </c>
      <c r="F923" s="460">
        <v>120</v>
      </c>
      <c r="G923" s="455" t="s">
        <v>4977</v>
      </c>
      <c r="H923" s="461" t="s">
        <v>417</v>
      </c>
      <c r="I923" s="461" t="s">
        <v>1928</v>
      </c>
      <c r="J923" s="425" t="s">
        <v>994</v>
      </c>
      <c r="K923" s="425" t="s">
        <v>1188</v>
      </c>
      <c r="L923" s="426" t="s">
        <v>4137</v>
      </c>
      <c r="M923" s="426">
        <v>57551894</v>
      </c>
      <c r="N923" s="427">
        <v>45057</v>
      </c>
      <c r="O923" s="458">
        <f t="shared" si="42"/>
        <v>5</v>
      </c>
      <c r="P923" s="458">
        <f t="shared" si="43"/>
        <v>5</v>
      </c>
      <c r="Q923" s="96" t="str">
        <f t="shared" si="44"/>
        <v>Gastos_Gerais</v>
      </c>
    </row>
    <row r="924" spans="1:17" ht="24" hidden="1" x14ac:dyDescent="0.2">
      <c r="A924" s="450">
        <v>3364</v>
      </c>
      <c r="B924" s="463">
        <v>45057</v>
      </c>
      <c r="C924" s="482">
        <v>45047</v>
      </c>
      <c r="D924" s="455" t="s">
        <v>264</v>
      </c>
      <c r="E924" s="455" t="s">
        <v>293</v>
      </c>
      <c r="F924" s="454">
        <v>120</v>
      </c>
      <c r="G924" s="455" t="s">
        <v>4978</v>
      </c>
      <c r="H924" s="461" t="s">
        <v>417</v>
      </c>
      <c r="I924" s="461" t="s">
        <v>4979</v>
      </c>
      <c r="J924" s="426" t="s">
        <v>497</v>
      </c>
      <c r="K924" s="425" t="s">
        <v>1188</v>
      </c>
      <c r="L924" s="426" t="s">
        <v>4137</v>
      </c>
      <c r="M924" s="426">
        <v>57551894</v>
      </c>
      <c r="N924" s="427">
        <v>45057</v>
      </c>
      <c r="O924" s="458">
        <f t="shared" si="42"/>
        <v>5</v>
      </c>
      <c r="P924" s="458">
        <f t="shared" si="43"/>
        <v>5</v>
      </c>
      <c r="Q924" s="96" t="str">
        <f t="shared" si="44"/>
        <v>Gastos_Gerais</v>
      </c>
    </row>
    <row r="925" spans="1:17" ht="25.5" hidden="1" x14ac:dyDescent="0.2">
      <c r="A925" s="450">
        <v>3365</v>
      </c>
      <c r="B925" s="463">
        <v>45057</v>
      </c>
      <c r="C925" s="464">
        <v>45047</v>
      </c>
      <c r="D925" s="455" t="s">
        <v>176</v>
      </c>
      <c r="E925" s="455" t="s">
        <v>262</v>
      </c>
      <c r="F925" s="460">
        <v>887.34</v>
      </c>
      <c r="G925" s="455" t="s">
        <v>4980</v>
      </c>
      <c r="H925" s="461" t="s">
        <v>419</v>
      </c>
      <c r="I925" s="461" t="s">
        <v>2380</v>
      </c>
      <c r="J925" s="425" t="s">
        <v>1000</v>
      </c>
      <c r="K925" s="425" t="s">
        <v>1188</v>
      </c>
      <c r="L925" s="426" t="s">
        <v>4137</v>
      </c>
      <c r="M925" s="426">
        <v>975423799</v>
      </c>
      <c r="N925" s="427">
        <v>45057</v>
      </c>
      <c r="O925" s="458">
        <f t="shared" si="42"/>
        <v>5</v>
      </c>
      <c r="P925" s="458">
        <f t="shared" si="43"/>
        <v>5</v>
      </c>
      <c r="Q925" s="96" t="str">
        <f t="shared" si="44"/>
        <v>Gastos_com_Pessoal</v>
      </c>
    </row>
    <row r="926" spans="1:17" ht="25.5" hidden="1" x14ac:dyDescent="0.2">
      <c r="A926" s="450">
        <v>3366</v>
      </c>
      <c r="B926" s="463">
        <v>45057</v>
      </c>
      <c r="C926" s="464">
        <v>45047</v>
      </c>
      <c r="D926" s="455" t="s">
        <v>176</v>
      </c>
      <c r="E926" s="455" t="s">
        <v>280</v>
      </c>
      <c r="F926" s="460">
        <v>2499.91</v>
      </c>
      <c r="G926" s="455" t="s">
        <v>4981</v>
      </c>
      <c r="H926" s="461" t="s">
        <v>419</v>
      </c>
      <c r="I926" s="461" t="s">
        <v>2380</v>
      </c>
      <c r="J926" s="426" t="s">
        <v>1000</v>
      </c>
      <c r="K926" s="425" t="s">
        <v>1188</v>
      </c>
      <c r="L926" s="426" t="s">
        <v>4137</v>
      </c>
      <c r="M926" s="426">
        <v>975423799</v>
      </c>
      <c r="N926" s="427">
        <v>45057</v>
      </c>
      <c r="O926" s="458">
        <f t="shared" si="42"/>
        <v>5</v>
      </c>
      <c r="P926" s="458">
        <f t="shared" si="43"/>
        <v>5</v>
      </c>
      <c r="Q926" s="96" t="str">
        <f t="shared" si="44"/>
        <v>Gastos_com_Pessoal</v>
      </c>
    </row>
    <row r="927" spans="1:17" ht="25.5" hidden="1" x14ac:dyDescent="0.2">
      <c r="A927" s="450">
        <v>3367</v>
      </c>
      <c r="B927" s="463">
        <v>45057</v>
      </c>
      <c r="C927" s="464">
        <v>45047</v>
      </c>
      <c r="D927" s="455" t="s">
        <v>176</v>
      </c>
      <c r="E927" s="455" t="s">
        <v>262</v>
      </c>
      <c r="F927" s="460">
        <v>854.11</v>
      </c>
      <c r="G927" s="455" t="s">
        <v>5597</v>
      </c>
      <c r="H927" s="461" t="s">
        <v>419</v>
      </c>
      <c r="I927" s="461" t="s">
        <v>4982</v>
      </c>
      <c r="J927" s="425" t="s">
        <v>581</v>
      </c>
      <c r="K927" s="425" t="s">
        <v>1188</v>
      </c>
      <c r="L927" s="426" t="s">
        <v>4137</v>
      </c>
      <c r="M927" s="426">
        <v>975423799</v>
      </c>
      <c r="N927" s="427">
        <v>45057</v>
      </c>
      <c r="O927" s="458">
        <f t="shared" si="42"/>
        <v>5</v>
      </c>
      <c r="P927" s="458">
        <f t="shared" si="43"/>
        <v>5</v>
      </c>
      <c r="Q927" s="96" t="str">
        <f t="shared" si="44"/>
        <v>Gastos_com_Pessoal</v>
      </c>
    </row>
    <row r="928" spans="1:17" ht="25.5" hidden="1" x14ac:dyDescent="0.2">
      <c r="A928" s="450">
        <v>3368</v>
      </c>
      <c r="B928" s="463">
        <v>45057</v>
      </c>
      <c r="C928" s="464">
        <v>45047</v>
      </c>
      <c r="D928" s="455" t="s">
        <v>176</v>
      </c>
      <c r="E928" s="455" t="s">
        <v>280</v>
      </c>
      <c r="F928" s="460">
        <v>2420.2600000000002</v>
      </c>
      <c r="G928" s="455" t="s">
        <v>5598</v>
      </c>
      <c r="H928" s="461" t="s">
        <v>419</v>
      </c>
      <c r="I928" s="461" t="s">
        <v>4982</v>
      </c>
      <c r="J928" s="426" t="s">
        <v>581</v>
      </c>
      <c r="K928" s="425" t="s">
        <v>1188</v>
      </c>
      <c r="L928" s="426" t="s">
        <v>4137</v>
      </c>
      <c r="M928" s="426">
        <v>975423799</v>
      </c>
      <c r="N928" s="427">
        <v>45057</v>
      </c>
      <c r="O928" s="458">
        <f t="shared" si="42"/>
        <v>5</v>
      </c>
      <c r="P928" s="458">
        <f t="shared" si="43"/>
        <v>5</v>
      </c>
      <c r="Q928" s="96" t="str">
        <f t="shared" si="44"/>
        <v>Gastos_com_Pessoal</v>
      </c>
    </row>
    <row r="929" spans="1:17" ht="25.5" hidden="1" x14ac:dyDescent="0.2">
      <c r="A929" s="450">
        <v>3369</v>
      </c>
      <c r="B929" s="463">
        <v>45057</v>
      </c>
      <c r="C929" s="464">
        <v>45047</v>
      </c>
      <c r="D929" s="455" t="s">
        <v>176</v>
      </c>
      <c r="E929" s="455" t="s">
        <v>262</v>
      </c>
      <c r="F929" s="460">
        <v>811.7</v>
      </c>
      <c r="G929" s="455" t="s">
        <v>4983</v>
      </c>
      <c r="H929" s="461" t="s">
        <v>421</v>
      </c>
      <c r="I929" s="461" t="s">
        <v>4984</v>
      </c>
      <c r="J929" s="425" t="s">
        <v>530</v>
      </c>
      <c r="K929" s="425" t="s">
        <v>1188</v>
      </c>
      <c r="L929" s="426" t="s">
        <v>4137</v>
      </c>
      <c r="M929" s="426">
        <v>975423799</v>
      </c>
      <c r="N929" s="427">
        <v>45057</v>
      </c>
      <c r="O929" s="458">
        <f t="shared" si="42"/>
        <v>5</v>
      </c>
      <c r="P929" s="458">
        <f t="shared" si="43"/>
        <v>5</v>
      </c>
      <c r="Q929" s="96" t="str">
        <f t="shared" si="44"/>
        <v>Gastos_com_Pessoal</v>
      </c>
    </row>
    <row r="930" spans="1:17" ht="25.5" hidden="1" x14ac:dyDescent="0.2">
      <c r="A930" s="450">
        <v>3370</v>
      </c>
      <c r="B930" s="463">
        <v>45057</v>
      </c>
      <c r="C930" s="464">
        <v>45047</v>
      </c>
      <c r="D930" s="455" t="s">
        <v>176</v>
      </c>
      <c r="E930" s="455" t="s">
        <v>280</v>
      </c>
      <c r="F930" s="460">
        <v>2318.44</v>
      </c>
      <c r="G930" s="455" t="s">
        <v>4985</v>
      </c>
      <c r="H930" s="461" t="s">
        <v>421</v>
      </c>
      <c r="I930" s="461" t="s">
        <v>4984</v>
      </c>
      <c r="J930" s="425" t="s">
        <v>530</v>
      </c>
      <c r="K930" s="425" t="s">
        <v>1188</v>
      </c>
      <c r="L930" s="426" t="s">
        <v>4137</v>
      </c>
      <c r="M930" s="426">
        <v>975423799</v>
      </c>
      <c r="N930" s="427">
        <v>45057</v>
      </c>
      <c r="O930" s="458">
        <f t="shared" si="42"/>
        <v>5</v>
      </c>
      <c r="P930" s="458">
        <f t="shared" si="43"/>
        <v>5</v>
      </c>
      <c r="Q930" s="96" t="str">
        <f t="shared" si="44"/>
        <v>Gastos_com_Pessoal</v>
      </c>
    </row>
    <row r="931" spans="1:17" ht="25.5" hidden="1" x14ac:dyDescent="0.2">
      <c r="A931" s="450">
        <v>3371</v>
      </c>
      <c r="B931" s="463">
        <v>45057</v>
      </c>
      <c r="C931" s="482">
        <v>45047</v>
      </c>
      <c r="D931" s="455" t="s">
        <v>176</v>
      </c>
      <c r="E931" s="455" t="s">
        <v>262</v>
      </c>
      <c r="F931" s="460">
        <v>958.44</v>
      </c>
      <c r="G931" s="455" t="s">
        <v>4986</v>
      </c>
      <c r="H931" s="461" t="s">
        <v>421</v>
      </c>
      <c r="I931" s="461" t="s">
        <v>4812</v>
      </c>
      <c r="J931" s="425" t="s">
        <v>714</v>
      </c>
      <c r="K931" s="425" t="s">
        <v>1188</v>
      </c>
      <c r="L931" s="426" t="s">
        <v>4137</v>
      </c>
      <c r="M931" s="426">
        <v>975423799</v>
      </c>
      <c r="N931" s="427">
        <v>45057</v>
      </c>
      <c r="O931" s="458">
        <f t="shared" si="42"/>
        <v>5</v>
      </c>
      <c r="P931" s="458">
        <f t="shared" si="43"/>
        <v>5</v>
      </c>
      <c r="Q931" s="96" t="str">
        <f t="shared" si="44"/>
        <v>Gastos_com_Pessoal</v>
      </c>
    </row>
    <row r="932" spans="1:17" ht="25.5" hidden="1" x14ac:dyDescent="0.2">
      <c r="A932" s="450">
        <v>3372</v>
      </c>
      <c r="B932" s="463">
        <v>45057</v>
      </c>
      <c r="C932" s="464">
        <v>45047</v>
      </c>
      <c r="D932" s="455" t="s">
        <v>176</v>
      </c>
      <c r="E932" s="455" t="s">
        <v>280</v>
      </c>
      <c r="F932" s="460">
        <v>2664.48</v>
      </c>
      <c r="G932" s="455" t="s">
        <v>4987</v>
      </c>
      <c r="H932" s="461" t="s">
        <v>421</v>
      </c>
      <c r="I932" s="461" t="s">
        <v>4812</v>
      </c>
      <c r="J932" s="426" t="s">
        <v>714</v>
      </c>
      <c r="K932" s="425" t="s">
        <v>1188</v>
      </c>
      <c r="L932" s="426" t="s">
        <v>4137</v>
      </c>
      <c r="M932" s="426">
        <v>975423799</v>
      </c>
      <c r="N932" s="427">
        <v>45057</v>
      </c>
      <c r="O932" s="458">
        <f t="shared" si="42"/>
        <v>5</v>
      </c>
      <c r="P932" s="458">
        <f t="shared" si="43"/>
        <v>5</v>
      </c>
      <c r="Q932" s="96" t="str">
        <f t="shared" si="44"/>
        <v>Gastos_com_Pessoal</v>
      </c>
    </row>
    <row r="933" spans="1:17" ht="25.5" hidden="1" x14ac:dyDescent="0.2">
      <c r="A933" s="450">
        <v>3373</v>
      </c>
      <c r="B933" s="463">
        <v>45057</v>
      </c>
      <c r="C933" s="464">
        <v>45047</v>
      </c>
      <c r="D933" s="455" t="s">
        <v>176</v>
      </c>
      <c r="E933" s="455" t="s">
        <v>262</v>
      </c>
      <c r="F933" s="460">
        <v>658.48</v>
      </c>
      <c r="G933" s="455" t="s">
        <v>4988</v>
      </c>
      <c r="H933" s="461" t="s">
        <v>419</v>
      </c>
      <c r="I933" s="461" t="s">
        <v>4989</v>
      </c>
      <c r="J933" s="426" t="s">
        <v>780</v>
      </c>
      <c r="K933" s="425" t="s">
        <v>1188</v>
      </c>
      <c r="L933" s="426" t="s">
        <v>4137</v>
      </c>
      <c r="M933" s="426">
        <v>975423799</v>
      </c>
      <c r="N933" s="427">
        <v>45057</v>
      </c>
      <c r="O933" s="458">
        <f t="shared" si="42"/>
        <v>5</v>
      </c>
      <c r="P933" s="458">
        <f t="shared" si="43"/>
        <v>5</v>
      </c>
      <c r="Q933" s="96" t="str">
        <f t="shared" si="44"/>
        <v>Gastos_com_Pessoal</v>
      </c>
    </row>
    <row r="934" spans="1:17" ht="25.5" hidden="1" x14ac:dyDescent="0.2">
      <c r="A934" s="450">
        <v>3374</v>
      </c>
      <c r="B934" s="463">
        <v>45057</v>
      </c>
      <c r="C934" s="464">
        <v>45047</v>
      </c>
      <c r="D934" s="455" t="s">
        <v>176</v>
      </c>
      <c r="E934" s="455" t="s">
        <v>280</v>
      </c>
      <c r="F934" s="460">
        <v>1964.79</v>
      </c>
      <c r="G934" s="455" t="s">
        <v>4990</v>
      </c>
      <c r="H934" s="461" t="s">
        <v>419</v>
      </c>
      <c r="I934" s="461" t="s">
        <v>4989</v>
      </c>
      <c r="J934" s="426" t="s">
        <v>780</v>
      </c>
      <c r="K934" s="425" t="s">
        <v>1188</v>
      </c>
      <c r="L934" s="426" t="s">
        <v>4137</v>
      </c>
      <c r="M934" s="426">
        <v>975423799</v>
      </c>
      <c r="N934" s="427">
        <v>45057</v>
      </c>
      <c r="O934" s="458">
        <f t="shared" si="42"/>
        <v>5</v>
      </c>
      <c r="P934" s="458">
        <f t="shared" si="43"/>
        <v>5</v>
      </c>
      <c r="Q934" s="96" t="str">
        <f t="shared" si="44"/>
        <v>Gastos_com_Pessoal</v>
      </c>
    </row>
    <row r="935" spans="1:17" ht="25.5" hidden="1" x14ac:dyDescent="0.2">
      <c r="A935" s="450">
        <v>3375</v>
      </c>
      <c r="B935" s="463">
        <v>45057</v>
      </c>
      <c r="C935" s="464">
        <v>45047</v>
      </c>
      <c r="D935" s="455" t="s">
        <v>176</v>
      </c>
      <c r="E935" s="455" t="s">
        <v>262</v>
      </c>
      <c r="F935" s="454">
        <v>613.87</v>
      </c>
      <c r="G935" s="455" t="s">
        <v>4991</v>
      </c>
      <c r="H935" s="461" t="s">
        <v>1032</v>
      </c>
      <c r="I935" s="478" t="s">
        <v>4992</v>
      </c>
      <c r="J935" s="469" t="s">
        <v>647</v>
      </c>
      <c r="K935" s="425" t="s">
        <v>1188</v>
      </c>
      <c r="L935" s="426" t="s">
        <v>4137</v>
      </c>
      <c r="M935" s="469">
        <v>975423799</v>
      </c>
      <c r="N935" s="451">
        <v>45057</v>
      </c>
      <c r="O935" s="458">
        <f t="shared" si="42"/>
        <v>5</v>
      </c>
      <c r="P935" s="458">
        <f t="shared" si="43"/>
        <v>5</v>
      </c>
      <c r="Q935" s="96" t="str">
        <f t="shared" si="44"/>
        <v>Gastos_com_Pessoal</v>
      </c>
    </row>
    <row r="936" spans="1:17" ht="25.5" hidden="1" x14ac:dyDescent="0.2">
      <c r="A936" s="450">
        <v>3376</v>
      </c>
      <c r="B936" s="463">
        <v>45057</v>
      </c>
      <c r="C936" s="464">
        <v>45047</v>
      </c>
      <c r="D936" s="455" t="s">
        <v>176</v>
      </c>
      <c r="E936" s="455" t="s">
        <v>280</v>
      </c>
      <c r="F936" s="454">
        <v>1830</v>
      </c>
      <c r="G936" s="453" t="s">
        <v>4993</v>
      </c>
      <c r="H936" s="461" t="s">
        <v>1032</v>
      </c>
      <c r="I936" s="478" t="s">
        <v>4992</v>
      </c>
      <c r="J936" s="469" t="s">
        <v>647</v>
      </c>
      <c r="K936" s="425" t="s">
        <v>1188</v>
      </c>
      <c r="L936" s="426" t="s">
        <v>4137</v>
      </c>
      <c r="M936" s="469">
        <v>975423799</v>
      </c>
      <c r="N936" s="451">
        <v>45057</v>
      </c>
      <c r="O936" s="458">
        <f t="shared" si="42"/>
        <v>5</v>
      </c>
      <c r="P936" s="458">
        <f t="shared" si="43"/>
        <v>5</v>
      </c>
      <c r="Q936" s="96" t="str">
        <f t="shared" si="44"/>
        <v>Gastos_com_Pessoal</v>
      </c>
    </row>
    <row r="937" spans="1:17" ht="25.5" hidden="1" x14ac:dyDescent="0.2">
      <c r="A937" s="450">
        <v>3377</v>
      </c>
      <c r="B937" s="463">
        <v>45057</v>
      </c>
      <c r="C937" s="464">
        <v>45047</v>
      </c>
      <c r="D937" s="455" t="s">
        <v>176</v>
      </c>
      <c r="E937" s="455" t="s">
        <v>262</v>
      </c>
      <c r="F937" s="460">
        <v>919.86</v>
      </c>
      <c r="G937" s="455" t="s">
        <v>4994</v>
      </c>
      <c r="H937" s="461" t="s">
        <v>419</v>
      </c>
      <c r="I937" s="461" t="s">
        <v>4995</v>
      </c>
      <c r="J937" s="425" t="s">
        <v>531</v>
      </c>
      <c r="K937" s="425" t="s">
        <v>1188</v>
      </c>
      <c r="L937" s="426" t="s">
        <v>4137</v>
      </c>
      <c r="M937" s="425">
        <v>975423799</v>
      </c>
      <c r="N937" s="427">
        <v>45057</v>
      </c>
      <c r="O937" s="458">
        <f t="shared" si="42"/>
        <v>5</v>
      </c>
      <c r="P937" s="458">
        <f t="shared" si="43"/>
        <v>5</v>
      </c>
      <c r="Q937" s="96" t="str">
        <f t="shared" si="44"/>
        <v>Gastos_com_Pessoal</v>
      </c>
    </row>
    <row r="938" spans="1:17" ht="25.5" hidden="1" x14ac:dyDescent="0.2">
      <c r="A938" s="450">
        <v>3378</v>
      </c>
      <c r="B938" s="463">
        <v>45057</v>
      </c>
      <c r="C938" s="464">
        <v>45047</v>
      </c>
      <c r="D938" s="455" t="s">
        <v>176</v>
      </c>
      <c r="E938" s="455" t="s">
        <v>280</v>
      </c>
      <c r="F938" s="460">
        <v>2578.11</v>
      </c>
      <c r="G938" s="455" t="s">
        <v>4996</v>
      </c>
      <c r="H938" s="461" t="s">
        <v>419</v>
      </c>
      <c r="I938" s="461" t="s">
        <v>4995</v>
      </c>
      <c r="J938" s="426" t="s">
        <v>531</v>
      </c>
      <c r="K938" s="425" t="s">
        <v>1188</v>
      </c>
      <c r="L938" s="426" t="s">
        <v>4137</v>
      </c>
      <c r="M938" s="426">
        <v>975423799</v>
      </c>
      <c r="N938" s="427">
        <v>45057</v>
      </c>
      <c r="O938" s="458">
        <f t="shared" si="42"/>
        <v>5</v>
      </c>
      <c r="P938" s="458">
        <f t="shared" si="43"/>
        <v>5</v>
      </c>
      <c r="Q938" s="96" t="str">
        <f t="shared" si="44"/>
        <v>Gastos_com_Pessoal</v>
      </c>
    </row>
    <row r="939" spans="1:17" ht="25.5" hidden="1" x14ac:dyDescent="0.2">
      <c r="A939" s="450">
        <v>3379</v>
      </c>
      <c r="B939" s="463">
        <v>45057</v>
      </c>
      <c r="C939" s="464">
        <v>45047</v>
      </c>
      <c r="D939" s="455" t="s">
        <v>176</v>
      </c>
      <c r="E939" s="455" t="s">
        <v>262</v>
      </c>
      <c r="F939" s="460">
        <v>914.18</v>
      </c>
      <c r="G939" s="455" t="s">
        <v>4997</v>
      </c>
      <c r="H939" s="461" t="s">
        <v>1032</v>
      </c>
      <c r="I939" s="461" t="s">
        <v>3138</v>
      </c>
      <c r="J939" s="425" t="s">
        <v>576</v>
      </c>
      <c r="K939" s="425" t="s">
        <v>1188</v>
      </c>
      <c r="L939" s="426" t="s">
        <v>4137</v>
      </c>
      <c r="M939" s="426">
        <v>975423799</v>
      </c>
      <c r="N939" s="427">
        <v>45057</v>
      </c>
      <c r="O939" s="458">
        <f t="shared" si="42"/>
        <v>5</v>
      </c>
      <c r="P939" s="458">
        <f t="shared" si="43"/>
        <v>5</v>
      </c>
      <c r="Q939" s="96" t="str">
        <f t="shared" si="44"/>
        <v>Gastos_com_Pessoal</v>
      </c>
    </row>
    <row r="940" spans="1:17" ht="25.5" hidden="1" x14ac:dyDescent="0.2">
      <c r="A940" s="450">
        <v>3380</v>
      </c>
      <c r="B940" s="463">
        <v>45057</v>
      </c>
      <c r="C940" s="482">
        <v>45047</v>
      </c>
      <c r="D940" s="455" t="s">
        <v>176</v>
      </c>
      <c r="E940" s="455" t="s">
        <v>280</v>
      </c>
      <c r="F940" s="460">
        <v>2564.4</v>
      </c>
      <c r="G940" s="455" t="s">
        <v>4998</v>
      </c>
      <c r="H940" s="461" t="s">
        <v>1032</v>
      </c>
      <c r="I940" s="461" t="s">
        <v>3138</v>
      </c>
      <c r="J940" s="425" t="s">
        <v>576</v>
      </c>
      <c r="K940" s="425" t="s">
        <v>1188</v>
      </c>
      <c r="L940" s="426" t="s">
        <v>4137</v>
      </c>
      <c r="M940" s="426">
        <v>975423799</v>
      </c>
      <c r="N940" s="427">
        <v>45057</v>
      </c>
      <c r="O940" s="458">
        <f t="shared" si="42"/>
        <v>5</v>
      </c>
      <c r="P940" s="458">
        <f t="shared" si="43"/>
        <v>5</v>
      </c>
      <c r="Q940" s="96" t="str">
        <f t="shared" si="44"/>
        <v>Gastos_com_Pessoal</v>
      </c>
    </row>
    <row r="941" spans="1:17" ht="25.5" hidden="1" x14ac:dyDescent="0.2">
      <c r="A941" s="450">
        <v>3381</v>
      </c>
      <c r="B941" s="463">
        <v>45057</v>
      </c>
      <c r="C941" s="464">
        <v>45047</v>
      </c>
      <c r="D941" s="455" t="s">
        <v>176</v>
      </c>
      <c r="E941" s="455" t="s">
        <v>262</v>
      </c>
      <c r="F941" s="460">
        <v>931.72</v>
      </c>
      <c r="G941" s="455" t="s">
        <v>4999</v>
      </c>
      <c r="H941" s="461" t="s">
        <v>1032</v>
      </c>
      <c r="I941" s="461" t="s">
        <v>5000</v>
      </c>
      <c r="J941" s="426" t="s">
        <v>740</v>
      </c>
      <c r="K941" s="425" t="s">
        <v>1188</v>
      </c>
      <c r="L941" s="426" t="s">
        <v>4137</v>
      </c>
      <c r="M941" s="426">
        <v>975423799</v>
      </c>
      <c r="N941" s="427">
        <v>45057</v>
      </c>
      <c r="O941" s="458">
        <f t="shared" si="42"/>
        <v>5</v>
      </c>
      <c r="P941" s="458">
        <f t="shared" si="43"/>
        <v>5</v>
      </c>
      <c r="Q941" s="96" t="str">
        <f t="shared" si="44"/>
        <v>Gastos_com_Pessoal</v>
      </c>
    </row>
    <row r="942" spans="1:17" ht="25.5" hidden="1" x14ac:dyDescent="0.2">
      <c r="A942" s="450">
        <v>3382</v>
      </c>
      <c r="B942" s="463">
        <v>45057</v>
      </c>
      <c r="C942" s="482">
        <v>45047</v>
      </c>
      <c r="D942" s="455" t="s">
        <v>176</v>
      </c>
      <c r="E942" s="455" t="s">
        <v>280</v>
      </c>
      <c r="F942" s="460">
        <v>2635.13</v>
      </c>
      <c r="G942" s="453" t="s">
        <v>5001</v>
      </c>
      <c r="H942" s="461" t="s">
        <v>1032</v>
      </c>
      <c r="I942" s="478" t="s">
        <v>5000</v>
      </c>
      <c r="J942" s="469" t="s">
        <v>740</v>
      </c>
      <c r="K942" s="425" t="s">
        <v>1188</v>
      </c>
      <c r="L942" s="426" t="s">
        <v>4137</v>
      </c>
      <c r="M942" s="426">
        <v>975423799</v>
      </c>
      <c r="N942" s="427">
        <v>45057</v>
      </c>
      <c r="O942" s="458">
        <f t="shared" si="42"/>
        <v>5</v>
      </c>
      <c r="P942" s="458">
        <f t="shared" si="43"/>
        <v>5</v>
      </c>
      <c r="Q942" s="96" t="str">
        <f t="shared" si="44"/>
        <v>Gastos_com_Pessoal</v>
      </c>
    </row>
    <row r="943" spans="1:17" ht="25.5" hidden="1" x14ac:dyDescent="0.2">
      <c r="A943" s="450">
        <v>3383</v>
      </c>
      <c r="B943" s="463">
        <v>45057</v>
      </c>
      <c r="C943" s="482">
        <v>45047</v>
      </c>
      <c r="D943" s="455" t="s">
        <v>176</v>
      </c>
      <c r="E943" s="455" t="s">
        <v>262</v>
      </c>
      <c r="F943" s="460">
        <v>941.21</v>
      </c>
      <c r="G943" s="455" t="s">
        <v>5002</v>
      </c>
      <c r="H943" s="461" t="s">
        <v>419</v>
      </c>
      <c r="I943" s="461" t="s">
        <v>5003</v>
      </c>
      <c r="J943" s="425" t="s">
        <v>534</v>
      </c>
      <c r="K943" s="426" t="s">
        <v>1188</v>
      </c>
      <c r="L943" s="426" t="s">
        <v>4137</v>
      </c>
      <c r="M943" s="426">
        <v>975423799</v>
      </c>
      <c r="N943" s="427">
        <v>45057</v>
      </c>
      <c r="O943" s="458">
        <f t="shared" si="42"/>
        <v>5</v>
      </c>
      <c r="P943" s="458">
        <f t="shared" si="43"/>
        <v>5</v>
      </c>
      <c r="Q943" s="96" t="str">
        <f t="shared" si="44"/>
        <v>Gastos_com_Pessoal</v>
      </c>
    </row>
    <row r="944" spans="1:17" ht="25.5" hidden="1" x14ac:dyDescent="0.2">
      <c r="A944" s="450">
        <v>3384</v>
      </c>
      <c r="B944" s="463">
        <v>45057</v>
      </c>
      <c r="C944" s="482">
        <v>45047</v>
      </c>
      <c r="D944" s="455" t="s">
        <v>176</v>
      </c>
      <c r="E944" s="455" t="s">
        <v>280</v>
      </c>
      <c r="F944" s="460">
        <v>2657.75</v>
      </c>
      <c r="G944" s="455" t="s">
        <v>5004</v>
      </c>
      <c r="H944" s="461" t="s">
        <v>419</v>
      </c>
      <c r="I944" s="461" t="s">
        <v>5003</v>
      </c>
      <c r="J944" s="425" t="s">
        <v>534</v>
      </c>
      <c r="K944" s="425" t="s">
        <v>1188</v>
      </c>
      <c r="L944" s="426" t="s">
        <v>4137</v>
      </c>
      <c r="M944" s="426">
        <v>975423799</v>
      </c>
      <c r="N944" s="427">
        <v>45057</v>
      </c>
      <c r="O944" s="458">
        <f t="shared" si="42"/>
        <v>5</v>
      </c>
      <c r="P944" s="458">
        <f t="shared" si="43"/>
        <v>5</v>
      </c>
      <c r="Q944" s="96" t="str">
        <f t="shared" si="44"/>
        <v>Gastos_com_Pessoal</v>
      </c>
    </row>
    <row r="945" spans="1:17" ht="25.5" hidden="1" x14ac:dyDescent="0.2">
      <c r="A945" s="450">
        <v>3385</v>
      </c>
      <c r="B945" s="463">
        <v>45057</v>
      </c>
      <c r="C945" s="482">
        <v>45047</v>
      </c>
      <c r="D945" s="455" t="s">
        <v>176</v>
      </c>
      <c r="E945" s="455" t="s">
        <v>262</v>
      </c>
      <c r="F945" s="460">
        <v>1021.35</v>
      </c>
      <c r="G945" s="455" t="s">
        <v>5005</v>
      </c>
      <c r="H945" s="461" t="s">
        <v>1032</v>
      </c>
      <c r="I945" s="461" t="s">
        <v>5006</v>
      </c>
      <c r="J945" s="426" t="s">
        <v>657</v>
      </c>
      <c r="K945" s="426" t="s">
        <v>1188</v>
      </c>
      <c r="L945" s="426" t="s">
        <v>4137</v>
      </c>
      <c r="M945" s="426">
        <v>975423799</v>
      </c>
      <c r="N945" s="427">
        <v>45057</v>
      </c>
      <c r="O945" s="458">
        <f t="shared" si="42"/>
        <v>5</v>
      </c>
      <c r="P945" s="458">
        <f t="shared" si="43"/>
        <v>5</v>
      </c>
      <c r="Q945" s="96" t="str">
        <f t="shared" si="44"/>
        <v>Gastos_com_Pessoal</v>
      </c>
    </row>
    <row r="946" spans="1:17" ht="25.5" hidden="1" x14ac:dyDescent="0.2">
      <c r="A946" s="450">
        <v>3386</v>
      </c>
      <c r="B946" s="463">
        <v>45057</v>
      </c>
      <c r="C946" s="482">
        <v>45047</v>
      </c>
      <c r="D946" s="455" t="s">
        <v>176</v>
      </c>
      <c r="E946" s="455" t="s">
        <v>280</v>
      </c>
      <c r="F946" s="460">
        <v>2796.5</v>
      </c>
      <c r="G946" s="455" t="s">
        <v>5007</v>
      </c>
      <c r="H946" s="461" t="s">
        <v>1032</v>
      </c>
      <c r="I946" s="461" t="s">
        <v>5006</v>
      </c>
      <c r="J946" s="426" t="s">
        <v>657</v>
      </c>
      <c r="K946" s="425" t="s">
        <v>1188</v>
      </c>
      <c r="L946" s="426" t="s">
        <v>4137</v>
      </c>
      <c r="M946" s="426">
        <v>975423799</v>
      </c>
      <c r="N946" s="427">
        <v>45057</v>
      </c>
      <c r="O946" s="458">
        <f t="shared" si="42"/>
        <v>5</v>
      </c>
      <c r="P946" s="458">
        <f t="shared" si="43"/>
        <v>5</v>
      </c>
      <c r="Q946" s="96" t="str">
        <f t="shared" si="44"/>
        <v>Gastos_com_Pessoal</v>
      </c>
    </row>
    <row r="947" spans="1:17" ht="25.5" hidden="1" x14ac:dyDescent="0.2">
      <c r="A947" s="450">
        <v>3387</v>
      </c>
      <c r="B947" s="463">
        <v>45057</v>
      </c>
      <c r="C947" s="482">
        <v>45047</v>
      </c>
      <c r="D947" s="455" t="s">
        <v>176</v>
      </c>
      <c r="E947" s="455" t="s">
        <v>262</v>
      </c>
      <c r="F947" s="460">
        <v>928.22</v>
      </c>
      <c r="G947" s="455" t="s">
        <v>5008</v>
      </c>
      <c r="H947" s="461" t="s">
        <v>414</v>
      </c>
      <c r="I947" s="461" t="s">
        <v>5009</v>
      </c>
      <c r="J947" s="425" t="s">
        <v>458</v>
      </c>
      <c r="K947" s="426" t="s">
        <v>1188</v>
      </c>
      <c r="L947" s="426" t="s">
        <v>4137</v>
      </c>
      <c r="M947" s="426">
        <v>975423799</v>
      </c>
      <c r="N947" s="427">
        <v>45057</v>
      </c>
      <c r="O947" s="458">
        <f t="shared" si="42"/>
        <v>5</v>
      </c>
      <c r="P947" s="458">
        <f t="shared" si="43"/>
        <v>5</v>
      </c>
      <c r="Q947" s="96" t="str">
        <f t="shared" si="44"/>
        <v>Gastos_com_Pessoal</v>
      </c>
    </row>
    <row r="948" spans="1:17" ht="25.5" hidden="1" x14ac:dyDescent="0.2">
      <c r="A948" s="450">
        <v>3388</v>
      </c>
      <c r="B948" s="463">
        <v>45057</v>
      </c>
      <c r="C948" s="482">
        <v>45047</v>
      </c>
      <c r="D948" s="455" t="s">
        <v>176</v>
      </c>
      <c r="E948" s="455" t="s">
        <v>280</v>
      </c>
      <c r="F948" s="460">
        <v>2598.16</v>
      </c>
      <c r="G948" s="455" t="s">
        <v>5010</v>
      </c>
      <c r="H948" s="461" t="s">
        <v>414</v>
      </c>
      <c r="I948" s="461" t="s">
        <v>5009</v>
      </c>
      <c r="J948" s="425" t="s">
        <v>458</v>
      </c>
      <c r="K948" s="425" t="s">
        <v>1188</v>
      </c>
      <c r="L948" s="426" t="s">
        <v>4137</v>
      </c>
      <c r="M948" s="426">
        <v>975423799</v>
      </c>
      <c r="N948" s="427">
        <v>45057</v>
      </c>
      <c r="O948" s="458">
        <f t="shared" si="42"/>
        <v>5</v>
      </c>
      <c r="P948" s="458">
        <f t="shared" si="43"/>
        <v>5</v>
      </c>
      <c r="Q948" s="96" t="str">
        <f t="shared" si="44"/>
        <v>Gastos_com_Pessoal</v>
      </c>
    </row>
    <row r="949" spans="1:17" ht="25.5" hidden="1" x14ac:dyDescent="0.2">
      <c r="A949" s="450">
        <v>3389</v>
      </c>
      <c r="B949" s="463">
        <v>45057</v>
      </c>
      <c r="C949" s="482">
        <v>45047</v>
      </c>
      <c r="D949" s="455" t="s">
        <v>176</v>
      </c>
      <c r="E949" s="455" t="s">
        <v>262</v>
      </c>
      <c r="F949" s="460">
        <v>1182.55</v>
      </c>
      <c r="G949" s="455" t="s">
        <v>5011</v>
      </c>
      <c r="H949" s="461" t="s">
        <v>417</v>
      </c>
      <c r="I949" s="461" t="s">
        <v>5012</v>
      </c>
      <c r="J949" s="426" t="s">
        <v>753</v>
      </c>
      <c r="K949" s="426" t="s">
        <v>1188</v>
      </c>
      <c r="L949" s="426" t="s">
        <v>4137</v>
      </c>
      <c r="M949" s="426">
        <v>975423799</v>
      </c>
      <c r="N949" s="427">
        <v>45057</v>
      </c>
      <c r="O949" s="458">
        <f t="shared" si="42"/>
        <v>5</v>
      </c>
      <c r="P949" s="458">
        <f t="shared" si="43"/>
        <v>5</v>
      </c>
      <c r="Q949" s="96" t="str">
        <f t="shared" si="44"/>
        <v>Gastos_com_Pessoal</v>
      </c>
    </row>
    <row r="950" spans="1:17" ht="25.5" hidden="1" x14ac:dyDescent="0.2">
      <c r="A950" s="450">
        <v>3390</v>
      </c>
      <c r="B950" s="463">
        <v>45057</v>
      </c>
      <c r="C950" s="482">
        <v>45047</v>
      </c>
      <c r="D950" s="455" t="s">
        <v>176</v>
      </c>
      <c r="E950" s="455" t="s">
        <v>280</v>
      </c>
      <c r="F950" s="460">
        <v>3177.6</v>
      </c>
      <c r="G950" s="455" t="s">
        <v>5013</v>
      </c>
      <c r="H950" s="461" t="s">
        <v>417</v>
      </c>
      <c r="I950" s="461" t="s">
        <v>5012</v>
      </c>
      <c r="J950" s="426" t="s">
        <v>753</v>
      </c>
      <c r="K950" s="425" t="s">
        <v>1188</v>
      </c>
      <c r="L950" s="426" t="s">
        <v>4137</v>
      </c>
      <c r="M950" s="426">
        <v>975423799</v>
      </c>
      <c r="N950" s="427">
        <v>45057</v>
      </c>
      <c r="O950" s="458">
        <f t="shared" si="42"/>
        <v>5</v>
      </c>
      <c r="P950" s="458">
        <f t="shared" si="43"/>
        <v>5</v>
      </c>
      <c r="Q950" s="96" t="str">
        <f t="shared" si="44"/>
        <v>Gastos_com_Pessoal</v>
      </c>
    </row>
    <row r="951" spans="1:17" ht="25.5" hidden="1" x14ac:dyDescent="0.2">
      <c r="A951" s="450">
        <v>3391</v>
      </c>
      <c r="B951" s="463">
        <v>45057</v>
      </c>
      <c r="C951" s="482">
        <v>45047</v>
      </c>
      <c r="D951" s="455" t="s">
        <v>176</v>
      </c>
      <c r="E951" s="455" t="s">
        <v>262</v>
      </c>
      <c r="F951" s="454">
        <v>940.14</v>
      </c>
      <c r="G951" s="453" t="s">
        <v>5014</v>
      </c>
      <c r="H951" s="461" t="s">
        <v>419</v>
      </c>
      <c r="I951" s="478" t="s">
        <v>5015</v>
      </c>
      <c r="J951" s="469" t="s">
        <v>5016</v>
      </c>
      <c r="K951" s="426" t="s">
        <v>1188</v>
      </c>
      <c r="L951" s="426" t="s">
        <v>4137</v>
      </c>
      <c r="M951" s="426">
        <v>975423799</v>
      </c>
      <c r="N951" s="427">
        <v>45057</v>
      </c>
      <c r="O951" s="458">
        <f t="shared" si="42"/>
        <v>5</v>
      </c>
      <c r="P951" s="458">
        <f t="shared" si="43"/>
        <v>5</v>
      </c>
      <c r="Q951" s="96" t="str">
        <f t="shared" si="44"/>
        <v>Gastos_com_Pessoal</v>
      </c>
    </row>
    <row r="952" spans="1:17" ht="25.5" hidden="1" x14ac:dyDescent="0.2">
      <c r="A952" s="450">
        <v>3392</v>
      </c>
      <c r="B952" s="463">
        <v>45057</v>
      </c>
      <c r="C952" s="482">
        <v>45047</v>
      </c>
      <c r="D952" s="455" t="s">
        <v>176</v>
      </c>
      <c r="E952" s="455" t="s">
        <v>280</v>
      </c>
      <c r="F952" s="454">
        <v>2626.16</v>
      </c>
      <c r="G952" s="453" t="s">
        <v>5017</v>
      </c>
      <c r="H952" s="461" t="s">
        <v>419</v>
      </c>
      <c r="I952" s="478" t="s">
        <v>5015</v>
      </c>
      <c r="J952" s="469" t="s">
        <v>5016</v>
      </c>
      <c r="K952" s="425" t="s">
        <v>1188</v>
      </c>
      <c r="L952" s="426" t="s">
        <v>4137</v>
      </c>
      <c r="M952" s="426">
        <v>975423799</v>
      </c>
      <c r="N952" s="427">
        <v>45057</v>
      </c>
      <c r="O952" s="458">
        <f t="shared" si="42"/>
        <v>5</v>
      </c>
      <c r="P952" s="458">
        <f t="shared" si="43"/>
        <v>5</v>
      </c>
      <c r="Q952" s="96" t="str">
        <f t="shared" si="44"/>
        <v>Gastos_com_Pessoal</v>
      </c>
    </row>
    <row r="953" spans="1:17" ht="25.5" hidden="1" x14ac:dyDescent="0.2">
      <c r="A953" s="450">
        <v>3393</v>
      </c>
      <c r="B953" s="463">
        <v>45057</v>
      </c>
      <c r="C953" s="482">
        <v>45047</v>
      </c>
      <c r="D953" s="455" t="s">
        <v>176</v>
      </c>
      <c r="E953" s="455" t="s">
        <v>262</v>
      </c>
      <c r="F953" s="454">
        <v>839.44</v>
      </c>
      <c r="G953" s="453" t="s">
        <v>5018</v>
      </c>
      <c r="H953" s="461" t="s">
        <v>417</v>
      </c>
      <c r="I953" s="478" t="s">
        <v>5019</v>
      </c>
      <c r="J953" s="469" t="s">
        <v>800</v>
      </c>
      <c r="K953" s="426" t="s">
        <v>1188</v>
      </c>
      <c r="L953" s="426" t="s">
        <v>4137</v>
      </c>
      <c r="M953" s="426">
        <v>975423799</v>
      </c>
      <c r="N953" s="427">
        <v>45057</v>
      </c>
      <c r="O953" s="458">
        <f t="shared" si="42"/>
        <v>5</v>
      </c>
      <c r="P953" s="458">
        <f t="shared" si="43"/>
        <v>5</v>
      </c>
      <c r="Q953" s="96" t="str">
        <f t="shared" si="44"/>
        <v>Gastos_com_Pessoal</v>
      </c>
    </row>
    <row r="954" spans="1:17" ht="25.5" hidden="1" x14ac:dyDescent="0.2">
      <c r="A954" s="450">
        <v>3394</v>
      </c>
      <c r="B954" s="463">
        <v>45057</v>
      </c>
      <c r="C954" s="482">
        <v>45047</v>
      </c>
      <c r="D954" s="455" t="s">
        <v>176</v>
      </c>
      <c r="E954" s="455" t="s">
        <v>280</v>
      </c>
      <c r="F954" s="460">
        <v>2384.9499999999998</v>
      </c>
      <c r="G954" s="453" t="s">
        <v>5020</v>
      </c>
      <c r="H954" s="461" t="s">
        <v>417</v>
      </c>
      <c r="I954" s="461" t="s">
        <v>5019</v>
      </c>
      <c r="J954" s="426" t="s">
        <v>800</v>
      </c>
      <c r="K954" s="425" t="s">
        <v>1188</v>
      </c>
      <c r="L954" s="426" t="s">
        <v>4137</v>
      </c>
      <c r="M954" s="426">
        <v>975423799</v>
      </c>
      <c r="N954" s="427">
        <v>45057</v>
      </c>
      <c r="O954" s="458">
        <f t="shared" si="42"/>
        <v>5</v>
      </c>
      <c r="P954" s="458">
        <f t="shared" si="43"/>
        <v>5</v>
      </c>
      <c r="Q954" s="96" t="str">
        <f t="shared" si="44"/>
        <v>Gastos_com_Pessoal</v>
      </c>
    </row>
    <row r="955" spans="1:17" ht="25.5" hidden="1" x14ac:dyDescent="0.2">
      <c r="A955" s="450">
        <v>3395</v>
      </c>
      <c r="B955" s="463">
        <v>45057</v>
      </c>
      <c r="C955" s="482">
        <v>45047</v>
      </c>
      <c r="D955" s="455" t="s">
        <v>176</v>
      </c>
      <c r="E955" s="455" t="s">
        <v>262</v>
      </c>
      <c r="F955" s="454">
        <v>1018.73</v>
      </c>
      <c r="G955" s="455" t="s">
        <v>5021</v>
      </c>
      <c r="H955" s="461" t="s">
        <v>414</v>
      </c>
      <c r="I955" s="461" t="s">
        <v>5022</v>
      </c>
      <c r="J955" s="426" t="s">
        <v>5023</v>
      </c>
      <c r="K955" s="426" t="s">
        <v>1188</v>
      </c>
      <c r="L955" s="426" t="s">
        <v>4137</v>
      </c>
      <c r="M955" s="426">
        <v>975423799</v>
      </c>
      <c r="N955" s="427">
        <v>45057</v>
      </c>
      <c r="O955" s="458">
        <f t="shared" si="42"/>
        <v>5</v>
      </c>
      <c r="P955" s="458">
        <f t="shared" si="43"/>
        <v>5</v>
      </c>
      <c r="Q955" s="96" t="str">
        <f t="shared" si="44"/>
        <v>Gastos_com_Pessoal</v>
      </c>
    </row>
    <row r="956" spans="1:17" ht="25.5" hidden="1" x14ac:dyDescent="0.2">
      <c r="A956" s="450">
        <v>3396</v>
      </c>
      <c r="B956" s="463">
        <v>45057</v>
      </c>
      <c r="C956" s="482">
        <v>45047</v>
      </c>
      <c r="D956" s="455" t="s">
        <v>176</v>
      </c>
      <c r="E956" s="455" t="s">
        <v>280</v>
      </c>
      <c r="F956" s="460">
        <v>2791</v>
      </c>
      <c r="G956" s="455" t="s">
        <v>5024</v>
      </c>
      <c r="H956" s="461" t="s">
        <v>414</v>
      </c>
      <c r="I956" s="461" t="s">
        <v>5022</v>
      </c>
      <c r="J956" s="426" t="s">
        <v>5023</v>
      </c>
      <c r="K956" s="425" t="s">
        <v>1188</v>
      </c>
      <c r="L956" s="426" t="s">
        <v>4137</v>
      </c>
      <c r="M956" s="426">
        <v>975423799</v>
      </c>
      <c r="N956" s="427">
        <v>45057</v>
      </c>
      <c r="O956" s="458">
        <f t="shared" si="42"/>
        <v>5</v>
      </c>
      <c r="P956" s="458">
        <f t="shared" si="43"/>
        <v>5</v>
      </c>
      <c r="Q956" s="96" t="str">
        <f t="shared" si="44"/>
        <v>Gastos_com_Pessoal</v>
      </c>
    </row>
    <row r="957" spans="1:17" ht="24" hidden="1" x14ac:dyDescent="0.2">
      <c r="A957" s="450">
        <v>3397</v>
      </c>
      <c r="B957" s="463">
        <v>45057</v>
      </c>
      <c r="C957" s="482">
        <v>45047</v>
      </c>
      <c r="D957" s="455" t="s">
        <v>264</v>
      </c>
      <c r="E957" s="455" t="s">
        <v>293</v>
      </c>
      <c r="F957" s="460">
        <v>60</v>
      </c>
      <c r="G957" s="455" t="s">
        <v>4526</v>
      </c>
      <c r="H957" s="461" t="s">
        <v>418</v>
      </c>
      <c r="I957" s="461" t="s">
        <v>4527</v>
      </c>
      <c r="J957" s="426" t="s">
        <v>465</v>
      </c>
      <c r="K957" s="426" t="s">
        <v>1188</v>
      </c>
      <c r="L957" s="426" t="s">
        <v>4137</v>
      </c>
      <c r="M957" s="426">
        <v>975423799</v>
      </c>
      <c r="N957" s="427">
        <v>45057</v>
      </c>
      <c r="O957" s="458">
        <f t="shared" si="42"/>
        <v>5</v>
      </c>
      <c r="P957" s="458">
        <f t="shared" si="43"/>
        <v>5</v>
      </c>
      <c r="Q957" s="96" t="str">
        <f t="shared" si="44"/>
        <v>Gastos_Gerais</v>
      </c>
    </row>
    <row r="958" spans="1:17" ht="24" hidden="1" x14ac:dyDescent="0.2">
      <c r="A958" s="450">
        <v>3398</v>
      </c>
      <c r="B958" s="463">
        <v>45057</v>
      </c>
      <c r="C958" s="482">
        <v>45047</v>
      </c>
      <c r="D958" s="455" t="s">
        <v>264</v>
      </c>
      <c r="E958" s="455" t="s">
        <v>293</v>
      </c>
      <c r="F958" s="460">
        <v>60</v>
      </c>
      <c r="G958" s="455" t="s">
        <v>5572</v>
      </c>
      <c r="H958" s="461" t="s">
        <v>418</v>
      </c>
      <c r="I958" s="461" t="s">
        <v>4819</v>
      </c>
      <c r="J958" s="426" t="s">
        <v>4820</v>
      </c>
      <c r="K958" s="426" t="s">
        <v>1188</v>
      </c>
      <c r="L958" s="426" t="s">
        <v>4137</v>
      </c>
      <c r="M958" s="426">
        <v>975423799</v>
      </c>
      <c r="N958" s="427">
        <v>45057</v>
      </c>
      <c r="O958" s="458">
        <f t="shared" si="42"/>
        <v>5</v>
      </c>
      <c r="P958" s="458">
        <f t="shared" si="43"/>
        <v>5</v>
      </c>
      <c r="Q958" s="96" t="str">
        <f t="shared" si="44"/>
        <v>Gastos_Gerais</v>
      </c>
    </row>
    <row r="959" spans="1:17" ht="24" hidden="1" x14ac:dyDescent="0.2">
      <c r="A959" s="450">
        <v>3399</v>
      </c>
      <c r="B959" s="463">
        <v>45057</v>
      </c>
      <c r="C959" s="482">
        <v>45047</v>
      </c>
      <c r="D959" s="455" t="s">
        <v>264</v>
      </c>
      <c r="E959" s="455" t="s">
        <v>293</v>
      </c>
      <c r="F959" s="460">
        <v>120</v>
      </c>
      <c r="G959" s="455" t="s">
        <v>5025</v>
      </c>
      <c r="H959" s="461" t="s">
        <v>418</v>
      </c>
      <c r="I959" s="461" t="s">
        <v>4737</v>
      </c>
      <c r="J959" s="426" t="s">
        <v>1112</v>
      </c>
      <c r="K959" s="426" t="s">
        <v>1188</v>
      </c>
      <c r="L959" s="426" t="s">
        <v>4137</v>
      </c>
      <c r="M959" s="426">
        <v>975423799</v>
      </c>
      <c r="N959" s="427">
        <v>45057</v>
      </c>
      <c r="O959" s="458">
        <f t="shared" si="42"/>
        <v>5</v>
      </c>
      <c r="P959" s="458">
        <f t="shared" si="43"/>
        <v>5</v>
      </c>
      <c r="Q959" s="96" t="str">
        <f t="shared" si="44"/>
        <v>Gastos_Gerais</v>
      </c>
    </row>
    <row r="960" spans="1:17" ht="24" hidden="1" x14ac:dyDescent="0.2">
      <c r="A960" s="450">
        <v>3400</v>
      </c>
      <c r="B960" s="463">
        <v>45057</v>
      </c>
      <c r="C960" s="482">
        <v>45047</v>
      </c>
      <c r="D960" s="455" t="s">
        <v>264</v>
      </c>
      <c r="E960" s="455" t="s">
        <v>293</v>
      </c>
      <c r="F960" s="460">
        <v>120</v>
      </c>
      <c r="G960" s="455" t="s">
        <v>5026</v>
      </c>
      <c r="H960" s="461" t="s">
        <v>1032</v>
      </c>
      <c r="I960" s="461" t="s">
        <v>5027</v>
      </c>
      <c r="J960" s="426" t="s">
        <v>1065</v>
      </c>
      <c r="K960" s="426" t="s">
        <v>1188</v>
      </c>
      <c r="L960" s="426" t="s">
        <v>4137</v>
      </c>
      <c r="M960" s="426">
        <v>975423799</v>
      </c>
      <c r="N960" s="427">
        <v>45057</v>
      </c>
      <c r="O960" s="458">
        <f t="shared" si="42"/>
        <v>5</v>
      </c>
      <c r="P960" s="458">
        <f t="shared" si="43"/>
        <v>5</v>
      </c>
      <c r="Q960" s="96" t="str">
        <f t="shared" si="44"/>
        <v>Gastos_Gerais</v>
      </c>
    </row>
    <row r="961" spans="1:17" ht="24" hidden="1" x14ac:dyDescent="0.2">
      <c r="A961" s="450">
        <v>3401</v>
      </c>
      <c r="B961" s="463">
        <v>45057</v>
      </c>
      <c r="C961" s="482">
        <v>45047</v>
      </c>
      <c r="D961" s="455" t="s">
        <v>264</v>
      </c>
      <c r="E961" s="455" t="s">
        <v>293</v>
      </c>
      <c r="F961" s="454">
        <v>120</v>
      </c>
      <c r="G961" s="453" t="s">
        <v>5028</v>
      </c>
      <c r="H961" s="461" t="s">
        <v>1032</v>
      </c>
      <c r="I961" s="478" t="s">
        <v>5029</v>
      </c>
      <c r="J961" s="469" t="s">
        <v>1044</v>
      </c>
      <c r="K961" s="426" t="s">
        <v>1188</v>
      </c>
      <c r="L961" s="426" t="s">
        <v>4137</v>
      </c>
      <c r="M961" s="426">
        <v>975423799</v>
      </c>
      <c r="N961" s="427">
        <v>45057</v>
      </c>
      <c r="O961" s="458">
        <f t="shared" si="42"/>
        <v>5</v>
      </c>
      <c r="P961" s="458">
        <f t="shared" si="43"/>
        <v>5</v>
      </c>
      <c r="Q961" s="96" t="str">
        <f t="shared" si="44"/>
        <v>Gastos_Gerais</v>
      </c>
    </row>
    <row r="962" spans="1:17" ht="24" hidden="1" x14ac:dyDescent="0.2">
      <c r="A962" s="450">
        <v>3402</v>
      </c>
      <c r="B962" s="463">
        <v>45057</v>
      </c>
      <c r="C962" s="482">
        <v>45047</v>
      </c>
      <c r="D962" s="455" t="s">
        <v>264</v>
      </c>
      <c r="E962" s="455" t="s">
        <v>293</v>
      </c>
      <c r="F962" s="460">
        <v>60</v>
      </c>
      <c r="G962" s="455" t="s">
        <v>5030</v>
      </c>
      <c r="H962" s="461" t="s">
        <v>1032</v>
      </c>
      <c r="I962" s="461" t="s">
        <v>3307</v>
      </c>
      <c r="J962" s="426" t="s">
        <v>1057</v>
      </c>
      <c r="K962" s="426" t="s">
        <v>1188</v>
      </c>
      <c r="L962" s="426" t="s">
        <v>4137</v>
      </c>
      <c r="M962" s="426">
        <v>975423799</v>
      </c>
      <c r="N962" s="427">
        <v>45057</v>
      </c>
      <c r="O962" s="458">
        <f t="shared" si="42"/>
        <v>5</v>
      </c>
      <c r="P962" s="458">
        <f t="shared" si="43"/>
        <v>5</v>
      </c>
      <c r="Q962" s="96" t="str">
        <f t="shared" si="44"/>
        <v>Gastos_Gerais</v>
      </c>
    </row>
    <row r="963" spans="1:17" ht="24" hidden="1" x14ac:dyDescent="0.2">
      <c r="A963" s="450">
        <v>3403</v>
      </c>
      <c r="B963" s="463">
        <v>45057</v>
      </c>
      <c r="C963" s="482">
        <v>45047</v>
      </c>
      <c r="D963" s="455" t="s">
        <v>264</v>
      </c>
      <c r="E963" s="455" t="s">
        <v>293</v>
      </c>
      <c r="F963" s="460">
        <v>120</v>
      </c>
      <c r="G963" s="455" t="s">
        <v>6413</v>
      </c>
      <c r="H963" s="461" t="s">
        <v>1032</v>
      </c>
      <c r="I963" s="461" t="s">
        <v>6414</v>
      </c>
      <c r="J963" s="426" t="s">
        <v>872</v>
      </c>
      <c r="K963" s="426" t="s">
        <v>1188</v>
      </c>
      <c r="L963" s="426" t="s">
        <v>4137</v>
      </c>
      <c r="M963" s="426">
        <v>975423799</v>
      </c>
      <c r="N963" s="427">
        <v>45057</v>
      </c>
      <c r="O963" s="458">
        <f t="shared" ref="O963:O1026" si="45">IF(B963=0,0,IF(YEAR(B963)=$P$1,MONTH(B963)-$O$1+1,(YEAR(B963)-$P$1)*12-$O$1+1+MONTH(B963)))</f>
        <v>5</v>
      </c>
      <c r="P963" s="458">
        <f t="shared" ref="P963:P1026" si="46">IF(C963=0,0,IF(YEAR(C963)=$P$1,MONTH(C963)-$O$1+1,(YEAR(C963)-$P$1)*12-$O$1+1+MONTH(C963)))</f>
        <v>5</v>
      </c>
      <c r="Q963" s="96" t="str">
        <f t="shared" ref="Q963:Q1026" si="47">SUBSTITUTE(D963," ","_")</f>
        <v>Gastos_Gerais</v>
      </c>
    </row>
    <row r="964" spans="1:17" ht="24" hidden="1" x14ac:dyDescent="0.2">
      <c r="A964" s="450">
        <v>3404</v>
      </c>
      <c r="B964" s="463">
        <v>45058</v>
      </c>
      <c r="C964" s="482">
        <v>45047</v>
      </c>
      <c r="D964" s="455" t="s">
        <v>264</v>
      </c>
      <c r="E964" s="455" t="s">
        <v>96</v>
      </c>
      <c r="F964" s="460">
        <v>635.79999999999995</v>
      </c>
      <c r="G964" s="455" t="s">
        <v>5031</v>
      </c>
      <c r="H964" s="461" t="s">
        <v>423</v>
      </c>
      <c r="I964" s="461" t="s">
        <v>5032</v>
      </c>
      <c r="J964" s="426" t="s">
        <v>5033</v>
      </c>
      <c r="K964" s="426" t="s">
        <v>1157</v>
      </c>
      <c r="L964" s="426" t="s">
        <v>32</v>
      </c>
      <c r="M964" s="426">
        <v>106523</v>
      </c>
      <c r="N964" s="427">
        <v>45049</v>
      </c>
      <c r="O964" s="458">
        <f t="shared" si="45"/>
        <v>5</v>
      </c>
      <c r="P964" s="458">
        <f t="shared" si="46"/>
        <v>5</v>
      </c>
      <c r="Q964" s="96" t="str">
        <f t="shared" si="47"/>
        <v>Gastos_Gerais</v>
      </c>
    </row>
    <row r="965" spans="1:17" hidden="1" x14ac:dyDescent="0.2">
      <c r="A965" s="450">
        <v>3405</v>
      </c>
      <c r="B965" s="463">
        <v>45058</v>
      </c>
      <c r="C965" s="482">
        <v>45017</v>
      </c>
      <c r="D965" s="455" t="s">
        <v>264</v>
      </c>
      <c r="E965" s="455" t="s">
        <v>60</v>
      </c>
      <c r="F965" s="460">
        <v>16304</v>
      </c>
      <c r="G965" s="455" t="s">
        <v>4341</v>
      </c>
      <c r="H965" s="461" t="s">
        <v>422</v>
      </c>
      <c r="I965" s="461" t="s">
        <v>1316</v>
      </c>
      <c r="J965" s="426" t="s">
        <v>1552</v>
      </c>
      <c r="K965" s="426" t="s">
        <v>1157</v>
      </c>
      <c r="L965" s="426" t="s">
        <v>32</v>
      </c>
      <c r="M965" s="426">
        <v>259</v>
      </c>
      <c r="N965" s="427">
        <v>45057</v>
      </c>
      <c r="O965" s="458">
        <f t="shared" si="45"/>
        <v>5</v>
      </c>
      <c r="P965" s="458">
        <f t="shared" si="46"/>
        <v>4</v>
      </c>
      <c r="Q965" s="96" t="str">
        <f t="shared" si="47"/>
        <v>Gastos_Gerais</v>
      </c>
    </row>
    <row r="966" spans="1:17" ht="24" hidden="1" x14ac:dyDescent="0.2">
      <c r="A966" s="450">
        <v>3406</v>
      </c>
      <c r="B966" s="463">
        <v>45058</v>
      </c>
      <c r="C966" s="482">
        <v>45047</v>
      </c>
      <c r="D966" s="455" t="s">
        <v>264</v>
      </c>
      <c r="E966" s="455" t="s">
        <v>90</v>
      </c>
      <c r="F966" s="460">
        <v>720</v>
      </c>
      <c r="G966" s="455" t="s">
        <v>1675</v>
      </c>
      <c r="H966" s="461" t="s">
        <v>1032</v>
      </c>
      <c r="I966" s="461" t="s">
        <v>1676</v>
      </c>
      <c r="J966" s="426" t="s">
        <v>1677</v>
      </c>
      <c r="K966" s="426" t="s">
        <v>1157</v>
      </c>
      <c r="L966" s="426" t="s">
        <v>1158</v>
      </c>
      <c r="M966" s="426">
        <v>12792</v>
      </c>
      <c r="N966" s="427">
        <v>45058</v>
      </c>
      <c r="O966" s="458">
        <f t="shared" si="45"/>
        <v>5</v>
      </c>
      <c r="P966" s="458">
        <f t="shared" si="46"/>
        <v>5</v>
      </c>
      <c r="Q966" s="96" t="str">
        <f t="shared" si="47"/>
        <v>Gastos_Gerais</v>
      </c>
    </row>
    <row r="967" spans="1:17" hidden="1" x14ac:dyDescent="0.2">
      <c r="A967" s="450">
        <v>3407</v>
      </c>
      <c r="B967" s="463">
        <v>45058</v>
      </c>
      <c r="C967" s="464">
        <v>45017</v>
      </c>
      <c r="D967" s="455" t="s">
        <v>264</v>
      </c>
      <c r="E967" s="455" t="s">
        <v>412</v>
      </c>
      <c r="F967" s="460">
        <v>1116.92</v>
      </c>
      <c r="G967" s="455" t="s">
        <v>1785</v>
      </c>
      <c r="H967" s="461" t="s">
        <v>493</v>
      </c>
      <c r="I967" s="461" t="s">
        <v>6005</v>
      </c>
      <c r="J967" s="426" t="s">
        <v>1784</v>
      </c>
      <c r="K967" s="425" t="s">
        <v>1157</v>
      </c>
      <c r="L967" s="426" t="s">
        <v>32</v>
      </c>
      <c r="M967" s="426">
        <v>2023188</v>
      </c>
      <c r="N967" s="427">
        <v>45055</v>
      </c>
      <c r="O967" s="458">
        <f t="shared" si="45"/>
        <v>5</v>
      </c>
      <c r="P967" s="458">
        <f t="shared" si="46"/>
        <v>4</v>
      </c>
      <c r="Q967" s="96" t="str">
        <f t="shared" si="47"/>
        <v>Gastos_Gerais</v>
      </c>
    </row>
    <row r="968" spans="1:17" hidden="1" x14ac:dyDescent="0.2">
      <c r="A968" s="450">
        <v>3408</v>
      </c>
      <c r="B968" s="463">
        <v>45058</v>
      </c>
      <c r="C968" s="464">
        <v>45017</v>
      </c>
      <c r="D968" s="455" t="s">
        <v>264</v>
      </c>
      <c r="E968" s="455" t="s">
        <v>412</v>
      </c>
      <c r="F968" s="460">
        <v>4520.38</v>
      </c>
      <c r="G968" s="455" t="s">
        <v>1782</v>
      </c>
      <c r="H968" s="461" t="s">
        <v>421</v>
      </c>
      <c r="I968" s="461" t="s">
        <v>6005</v>
      </c>
      <c r="J968" s="426" t="s">
        <v>1784</v>
      </c>
      <c r="K968" s="465" t="s">
        <v>1157</v>
      </c>
      <c r="L968" s="465" t="s">
        <v>32</v>
      </c>
      <c r="M968" s="426">
        <v>2023186</v>
      </c>
      <c r="N968" s="427">
        <v>45055</v>
      </c>
      <c r="O968" s="458">
        <f t="shared" si="45"/>
        <v>5</v>
      </c>
      <c r="P968" s="458">
        <f t="shared" si="46"/>
        <v>4</v>
      </c>
      <c r="Q968" s="96" t="str">
        <f t="shared" si="47"/>
        <v>Gastos_Gerais</v>
      </c>
    </row>
    <row r="969" spans="1:17" ht="24" hidden="1" x14ac:dyDescent="0.2">
      <c r="A969" s="450">
        <v>3409</v>
      </c>
      <c r="B969" s="463">
        <v>45058</v>
      </c>
      <c r="C969" s="464">
        <v>45017</v>
      </c>
      <c r="D969" s="455" t="s">
        <v>264</v>
      </c>
      <c r="E969" s="455" t="s">
        <v>96</v>
      </c>
      <c r="F969" s="460">
        <v>1764</v>
      </c>
      <c r="G969" s="455" t="s">
        <v>5034</v>
      </c>
      <c r="H969" s="461" t="s">
        <v>419</v>
      </c>
      <c r="I969" s="455" t="s">
        <v>5035</v>
      </c>
      <c r="J969" s="465" t="s">
        <v>5036</v>
      </c>
      <c r="K969" s="465" t="s">
        <v>1157</v>
      </c>
      <c r="L969" s="465" t="s">
        <v>32</v>
      </c>
      <c r="M969" s="426">
        <v>19570</v>
      </c>
      <c r="N969" s="427">
        <v>45028</v>
      </c>
      <c r="O969" s="458">
        <f t="shared" si="45"/>
        <v>5</v>
      </c>
      <c r="P969" s="458">
        <f t="shared" si="46"/>
        <v>4</v>
      </c>
      <c r="Q969" s="96" t="str">
        <f t="shared" si="47"/>
        <v>Gastos_Gerais</v>
      </c>
    </row>
    <row r="970" spans="1:17" ht="25.5" hidden="1" x14ac:dyDescent="0.2">
      <c r="A970" s="450">
        <v>3410</v>
      </c>
      <c r="B970" s="463">
        <v>45058</v>
      </c>
      <c r="C970" s="464">
        <v>45047</v>
      </c>
      <c r="D970" s="455" t="s">
        <v>141</v>
      </c>
      <c r="E970" s="455" t="s">
        <v>228</v>
      </c>
      <c r="F970" s="460">
        <v>2445.6999999999998</v>
      </c>
      <c r="G970" s="455" t="s">
        <v>5599</v>
      </c>
      <c r="H970" s="461" t="s">
        <v>414</v>
      </c>
      <c r="I970" s="461" t="s">
        <v>5037</v>
      </c>
      <c r="J970" s="426" t="s">
        <v>5038</v>
      </c>
      <c r="K970" s="426" t="s">
        <v>1157</v>
      </c>
      <c r="L970" s="426" t="s">
        <v>32</v>
      </c>
      <c r="M970" s="426">
        <v>49</v>
      </c>
      <c r="N970" s="427">
        <v>45057</v>
      </c>
      <c r="O970" s="458">
        <f t="shared" si="45"/>
        <v>5</v>
      </c>
      <c r="P970" s="458">
        <f t="shared" si="46"/>
        <v>5</v>
      </c>
      <c r="Q970" s="96" t="str">
        <f t="shared" si="47"/>
        <v>Aquisição_de_Bens_Permanentes</v>
      </c>
    </row>
    <row r="971" spans="1:17" hidden="1" x14ac:dyDescent="0.2">
      <c r="A971" s="450">
        <v>3411</v>
      </c>
      <c r="B971" s="463">
        <v>45058</v>
      </c>
      <c r="C971" s="464">
        <v>45017</v>
      </c>
      <c r="D971" s="455" t="s">
        <v>264</v>
      </c>
      <c r="E971" s="455" t="s">
        <v>412</v>
      </c>
      <c r="F971" s="460">
        <v>1177.6400000000001</v>
      </c>
      <c r="G971" s="455" t="s">
        <v>1786</v>
      </c>
      <c r="H971" s="461" t="s">
        <v>423</v>
      </c>
      <c r="I971" s="461" t="s">
        <v>6005</v>
      </c>
      <c r="J971" s="426" t="s">
        <v>1784</v>
      </c>
      <c r="K971" s="426" t="s">
        <v>1157</v>
      </c>
      <c r="L971" s="426" t="s">
        <v>32</v>
      </c>
      <c r="M971" s="426">
        <v>2023184</v>
      </c>
      <c r="N971" s="427">
        <v>45055</v>
      </c>
      <c r="O971" s="458">
        <f t="shared" si="45"/>
        <v>5</v>
      </c>
      <c r="P971" s="458">
        <f t="shared" si="46"/>
        <v>4</v>
      </c>
      <c r="Q971" s="96" t="str">
        <f t="shared" si="47"/>
        <v>Gastos_Gerais</v>
      </c>
    </row>
    <row r="972" spans="1:17" ht="24" hidden="1" x14ac:dyDescent="0.2">
      <c r="A972" s="450">
        <v>3412</v>
      </c>
      <c r="B972" s="463">
        <v>45058</v>
      </c>
      <c r="C972" s="464">
        <v>45017</v>
      </c>
      <c r="D972" s="455" t="s">
        <v>264</v>
      </c>
      <c r="E972" s="455" t="s">
        <v>136</v>
      </c>
      <c r="F972" s="460">
        <v>22</v>
      </c>
      <c r="G972" s="455" t="s">
        <v>5039</v>
      </c>
      <c r="H972" s="461" t="s">
        <v>302</v>
      </c>
      <c r="I972" s="461" t="s">
        <v>4120</v>
      </c>
      <c r="J972" s="426" t="s">
        <v>3643</v>
      </c>
      <c r="K972" s="425" t="s">
        <v>1157</v>
      </c>
      <c r="L972" s="426" t="s">
        <v>32</v>
      </c>
      <c r="M972" s="426">
        <v>38616315</v>
      </c>
      <c r="N972" s="427">
        <v>45056</v>
      </c>
      <c r="O972" s="458">
        <f t="shared" si="45"/>
        <v>5</v>
      </c>
      <c r="P972" s="458">
        <f t="shared" si="46"/>
        <v>4</v>
      </c>
      <c r="Q972" s="96" t="str">
        <f t="shared" si="47"/>
        <v>Gastos_Gerais</v>
      </c>
    </row>
    <row r="973" spans="1:17" hidden="1" x14ac:dyDescent="0.2">
      <c r="A973" s="450">
        <v>3413</v>
      </c>
      <c r="B973" s="463">
        <v>45058</v>
      </c>
      <c r="C973" s="464">
        <v>45017</v>
      </c>
      <c r="D973" s="455" t="s">
        <v>264</v>
      </c>
      <c r="E973" s="455" t="s">
        <v>412</v>
      </c>
      <c r="F973" s="460">
        <v>2154.5500000000002</v>
      </c>
      <c r="G973" s="455" t="s">
        <v>2922</v>
      </c>
      <c r="H973" s="461" t="s">
        <v>419</v>
      </c>
      <c r="I973" s="461" t="s">
        <v>6005</v>
      </c>
      <c r="J973" s="426" t="s">
        <v>1784</v>
      </c>
      <c r="K973" s="426" t="s">
        <v>1157</v>
      </c>
      <c r="L973" s="426" t="s">
        <v>32</v>
      </c>
      <c r="M973" s="426">
        <v>2023185</v>
      </c>
      <c r="N973" s="427">
        <v>45055</v>
      </c>
      <c r="O973" s="458">
        <f t="shared" si="45"/>
        <v>5</v>
      </c>
      <c r="P973" s="458">
        <f t="shared" si="46"/>
        <v>4</v>
      </c>
      <c r="Q973" s="96" t="str">
        <f t="shared" si="47"/>
        <v>Gastos_Gerais</v>
      </c>
    </row>
    <row r="974" spans="1:17" ht="24" hidden="1" x14ac:dyDescent="0.2">
      <c r="A974" s="450">
        <v>3414</v>
      </c>
      <c r="B974" s="463">
        <v>45058</v>
      </c>
      <c r="C974" s="464">
        <v>45047</v>
      </c>
      <c r="D974" s="455" t="s">
        <v>264</v>
      </c>
      <c r="E974" s="455" t="s">
        <v>402</v>
      </c>
      <c r="F974" s="460">
        <v>178.7</v>
      </c>
      <c r="G974" s="455" t="s">
        <v>4126</v>
      </c>
      <c r="H974" s="461" t="s">
        <v>1032</v>
      </c>
      <c r="I974" s="461" t="s">
        <v>3184</v>
      </c>
      <c r="J974" s="426" t="s">
        <v>1614</v>
      </c>
      <c r="K974" s="426" t="s">
        <v>1157</v>
      </c>
      <c r="L974" s="426" t="s">
        <v>32</v>
      </c>
      <c r="M974" s="426">
        <v>110</v>
      </c>
      <c r="N974" s="427">
        <v>45056</v>
      </c>
      <c r="O974" s="458">
        <f t="shared" si="45"/>
        <v>5</v>
      </c>
      <c r="P974" s="458">
        <f t="shared" si="46"/>
        <v>5</v>
      </c>
      <c r="Q974" s="96" t="str">
        <f t="shared" si="47"/>
        <v>Gastos_Gerais</v>
      </c>
    </row>
    <row r="975" spans="1:17" ht="24" hidden="1" x14ac:dyDescent="0.2">
      <c r="A975" s="450">
        <v>3415</v>
      </c>
      <c r="B975" s="463">
        <v>45058</v>
      </c>
      <c r="C975" s="464">
        <v>45047</v>
      </c>
      <c r="D975" s="455" t="s">
        <v>264</v>
      </c>
      <c r="E975" s="455" t="s">
        <v>60</v>
      </c>
      <c r="F975" s="460">
        <v>285.5</v>
      </c>
      <c r="G975" s="455" t="s">
        <v>6597</v>
      </c>
      <c r="H975" s="461" t="s">
        <v>302</v>
      </c>
      <c r="I975" s="461" t="s">
        <v>4120</v>
      </c>
      <c r="J975" s="426" t="s">
        <v>3643</v>
      </c>
      <c r="K975" s="426" t="s">
        <v>1157</v>
      </c>
      <c r="L975" s="426" t="s">
        <v>32</v>
      </c>
      <c r="M975" s="426">
        <v>38616561</v>
      </c>
      <c r="N975" s="427">
        <v>45056</v>
      </c>
      <c r="O975" s="458">
        <f t="shared" si="45"/>
        <v>5</v>
      </c>
      <c r="P975" s="458">
        <f t="shared" si="46"/>
        <v>5</v>
      </c>
      <c r="Q975" s="96" t="str">
        <f t="shared" si="47"/>
        <v>Gastos_Gerais</v>
      </c>
    </row>
    <row r="976" spans="1:17" ht="24" hidden="1" x14ac:dyDescent="0.2">
      <c r="A976" s="450">
        <v>3416</v>
      </c>
      <c r="B976" s="463">
        <v>45058</v>
      </c>
      <c r="C976" s="464">
        <v>45017</v>
      </c>
      <c r="D976" s="455" t="s">
        <v>264</v>
      </c>
      <c r="E976" s="455" t="s">
        <v>138</v>
      </c>
      <c r="F976" s="460">
        <v>982.1</v>
      </c>
      <c r="G976" s="455" t="s">
        <v>138</v>
      </c>
      <c r="H976" s="461" t="s">
        <v>417</v>
      </c>
      <c r="I976" s="461" t="s">
        <v>4207</v>
      </c>
      <c r="J976" s="426" t="s">
        <v>1238</v>
      </c>
      <c r="K976" s="426" t="s">
        <v>1157</v>
      </c>
      <c r="L976" s="426" t="s">
        <v>32</v>
      </c>
      <c r="M976" s="426">
        <v>6874</v>
      </c>
      <c r="N976" s="427">
        <v>45033</v>
      </c>
      <c r="O976" s="458">
        <f t="shared" si="45"/>
        <v>5</v>
      </c>
      <c r="P976" s="458">
        <f t="shared" si="46"/>
        <v>4</v>
      </c>
      <c r="Q976" s="96" t="str">
        <f t="shared" si="47"/>
        <v>Gastos_Gerais</v>
      </c>
    </row>
    <row r="977" spans="1:17" hidden="1" x14ac:dyDescent="0.2">
      <c r="A977" s="450">
        <v>3417</v>
      </c>
      <c r="B977" s="463">
        <v>45058</v>
      </c>
      <c r="C977" s="464">
        <v>45017</v>
      </c>
      <c r="D977" s="455" t="s">
        <v>264</v>
      </c>
      <c r="E977" s="455" t="s">
        <v>412</v>
      </c>
      <c r="F977" s="460">
        <v>4286.37</v>
      </c>
      <c r="G977" s="455" t="s">
        <v>4400</v>
      </c>
      <c r="H977" s="461" t="s">
        <v>414</v>
      </c>
      <c r="I977" s="461" t="s">
        <v>6005</v>
      </c>
      <c r="J977" s="426" t="s">
        <v>1784</v>
      </c>
      <c r="K977" s="426" t="s">
        <v>1157</v>
      </c>
      <c r="L977" s="426" t="s">
        <v>32</v>
      </c>
      <c r="M977" s="426">
        <v>2023187</v>
      </c>
      <c r="N977" s="427">
        <v>45055</v>
      </c>
      <c r="O977" s="458">
        <f t="shared" si="45"/>
        <v>5</v>
      </c>
      <c r="P977" s="458">
        <f t="shared" si="46"/>
        <v>4</v>
      </c>
      <c r="Q977" s="96" t="str">
        <f t="shared" si="47"/>
        <v>Gastos_Gerais</v>
      </c>
    </row>
    <row r="978" spans="1:17" hidden="1" x14ac:dyDescent="0.2">
      <c r="A978" s="450">
        <v>3418</v>
      </c>
      <c r="B978" s="463">
        <v>45058</v>
      </c>
      <c r="C978" s="464">
        <v>45017</v>
      </c>
      <c r="D978" s="455" t="s">
        <v>264</v>
      </c>
      <c r="E978" s="455" t="s">
        <v>60</v>
      </c>
      <c r="F978" s="460">
        <v>28205.81</v>
      </c>
      <c r="G978" s="455" t="s">
        <v>4479</v>
      </c>
      <c r="H978" s="461" t="s">
        <v>421</v>
      </c>
      <c r="I978" s="461" t="s">
        <v>1316</v>
      </c>
      <c r="J978" s="426" t="s">
        <v>1552</v>
      </c>
      <c r="K978" s="426" t="s">
        <v>1157</v>
      </c>
      <c r="L978" s="426" t="s">
        <v>32</v>
      </c>
      <c r="M978" s="426">
        <v>258</v>
      </c>
      <c r="N978" s="427">
        <v>45056</v>
      </c>
      <c r="O978" s="458">
        <f t="shared" si="45"/>
        <v>5</v>
      </c>
      <c r="P978" s="458">
        <f t="shared" si="46"/>
        <v>4</v>
      </c>
      <c r="Q978" s="96" t="str">
        <f t="shared" si="47"/>
        <v>Gastos_Gerais</v>
      </c>
    </row>
    <row r="979" spans="1:17" ht="24" hidden="1" x14ac:dyDescent="0.2">
      <c r="A979" s="450">
        <v>3419</v>
      </c>
      <c r="B979" s="463">
        <v>45058</v>
      </c>
      <c r="C979" s="464">
        <v>45047</v>
      </c>
      <c r="D979" s="455" t="s">
        <v>264</v>
      </c>
      <c r="E979" s="455" t="s">
        <v>57</v>
      </c>
      <c r="F979" s="460">
        <v>45124.65</v>
      </c>
      <c r="G979" s="455" t="s">
        <v>1663</v>
      </c>
      <c r="H979" s="461" t="s">
        <v>302</v>
      </c>
      <c r="I979" s="461" t="s">
        <v>1664</v>
      </c>
      <c r="J979" s="425" t="s">
        <v>1665</v>
      </c>
      <c r="K979" s="426" t="s">
        <v>1157</v>
      </c>
      <c r="L979" s="426" t="s">
        <v>32</v>
      </c>
      <c r="M979" s="426">
        <v>2023210</v>
      </c>
      <c r="N979" s="427">
        <v>45049</v>
      </c>
      <c r="O979" s="458">
        <f t="shared" si="45"/>
        <v>5</v>
      </c>
      <c r="P979" s="458">
        <f t="shared" si="46"/>
        <v>5</v>
      </c>
      <c r="Q979" s="96" t="str">
        <f t="shared" si="47"/>
        <v>Gastos_Gerais</v>
      </c>
    </row>
    <row r="980" spans="1:17" ht="36" hidden="1" x14ac:dyDescent="0.2">
      <c r="A980" s="450">
        <v>3420</v>
      </c>
      <c r="B980" s="463">
        <v>45058</v>
      </c>
      <c r="C980" s="464">
        <v>45047</v>
      </c>
      <c r="D980" s="455" t="s">
        <v>264</v>
      </c>
      <c r="E980" s="455" t="s">
        <v>404</v>
      </c>
      <c r="F980" s="460">
        <v>190</v>
      </c>
      <c r="G980" s="455" t="s">
        <v>5040</v>
      </c>
      <c r="H980" s="461" t="s">
        <v>414</v>
      </c>
      <c r="I980" s="461" t="s">
        <v>5041</v>
      </c>
      <c r="J980" s="426" t="s">
        <v>3480</v>
      </c>
      <c r="K980" s="426" t="s">
        <v>1157</v>
      </c>
      <c r="L980" s="426" t="s">
        <v>32</v>
      </c>
      <c r="M980" s="426">
        <v>2023711</v>
      </c>
      <c r="N980" s="427">
        <v>45057</v>
      </c>
      <c r="O980" s="458">
        <f t="shared" si="45"/>
        <v>5</v>
      </c>
      <c r="P980" s="458">
        <f t="shared" si="46"/>
        <v>5</v>
      </c>
      <c r="Q980" s="96" t="str">
        <f t="shared" si="47"/>
        <v>Gastos_Gerais</v>
      </c>
    </row>
    <row r="981" spans="1:17" ht="36" hidden="1" x14ac:dyDescent="0.2">
      <c r="A981" s="450">
        <v>3421</v>
      </c>
      <c r="B981" s="463">
        <v>45058</v>
      </c>
      <c r="C981" s="464">
        <v>45047</v>
      </c>
      <c r="D981" s="455" t="s">
        <v>264</v>
      </c>
      <c r="E981" s="455" t="s">
        <v>404</v>
      </c>
      <c r="F981" s="460">
        <v>32.950000000000003</v>
      </c>
      <c r="G981" s="455" t="s">
        <v>5042</v>
      </c>
      <c r="H981" s="461" t="s">
        <v>414</v>
      </c>
      <c r="I981" s="461" t="s">
        <v>5041</v>
      </c>
      <c r="J981" s="426" t="s">
        <v>3480</v>
      </c>
      <c r="K981" s="426" t="s">
        <v>1157</v>
      </c>
      <c r="L981" s="426" t="s">
        <v>32</v>
      </c>
      <c r="M981" s="426">
        <v>14616</v>
      </c>
      <c r="N981" s="427">
        <v>45057</v>
      </c>
      <c r="O981" s="458">
        <f t="shared" si="45"/>
        <v>5</v>
      </c>
      <c r="P981" s="458">
        <f t="shared" si="46"/>
        <v>5</v>
      </c>
      <c r="Q981" s="96" t="str">
        <f t="shared" si="47"/>
        <v>Gastos_Gerais</v>
      </c>
    </row>
    <row r="982" spans="1:17" ht="48" hidden="1" x14ac:dyDescent="0.2">
      <c r="A982" s="450">
        <v>3422</v>
      </c>
      <c r="B982" s="463">
        <v>45058</v>
      </c>
      <c r="C982" s="464">
        <v>45047</v>
      </c>
      <c r="D982" s="455" t="s">
        <v>264</v>
      </c>
      <c r="E982" s="455" t="s">
        <v>211</v>
      </c>
      <c r="F982" s="454">
        <v>64.849999999999994</v>
      </c>
      <c r="G982" s="455" t="s">
        <v>6613</v>
      </c>
      <c r="H982" s="461" t="s">
        <v>1032</v>
      </c>
      <c r="I982" s="461" t="s">
        <v>5043</v>
      </c>
      <c r="J982" s="425" t="s">
        <v>3382</v>
      </c>
      <c r="K982" s="425" t="s">
        <v>5044</v>
      </c>
      <c r="L982" s="426" t="s">
        <v>1393</v>
      </c>
      <c r="M982" s="469">
        <v>16597012607</v>
      </c>
      <c r="N982" s="427">
        <v>45058</v>
      </c>
      <c r="O982" s="458">
        <f t="shared" si="45"/>
        <v>5</v>
      </c>
      <c r="P982" s="458">
        <f t="shared" si="46"/>
        <v>5</v>
      </c>
      <c r="Q982" s="96" t="str">
        <f t="shared" si="47"/>
        <v>Gastos_Gerais</v>
      </c>
    </row>
    <row r="983" spans="1:17" ht="24" hidden="1" x14ac:dyDescent="0.2">
      <c r="A983" s="450">
        <v>3423</v>
      </c>
      <c r="B983" s="463">
        <v>45058</v>
      </c>
      <c r="C983" s="464">
        <v>45047</v>
      </c>
      <c r="D983" s="455" t="s">
        <v>264</v>
      </c>
      <c r="E983" s="455" t="s">
        <v>290</v>
      </c>
      <c r="F983" s="454">
        <v>975</v>
      </c>
      <c r="G983" s="455" t="s">
        <v>5045</v>
      </c>
      <c r="H983" s="461" t="s">
        <v>420</v>
      </c>
      <c r="I983" s="461" t="s">
        <v>5046</v>
      </c>
      <c r="J983" s="425" t="s">
        <v>5047</v>
      </c>
      <c r="K983" s="425" t="s">
        <v>5044</v>
      </c>
      <c r="L983" s="426" t="s">
        <v>32</v>
      </c>
      <c r="M983" s="469">
        <v>382</v>
      </c>
      <c r="N983" s="427">
        <v>45058</v>
      </c>
      <c r="O983" s="458">
        <f t="shared" si="45"/>
        <v>5</v>
      </c>
      <c r="P983" s="458">
        <f t="shared" si="46"/>
        <v>5</v>
      </c>
      <c r="Q983" s="96" t="str">
        <f t="shared" si="47"/>
        <v>Gastos_Gerais</v>
      </c>
    </row>
    <row r="984" spans="1:17" ht="24" hidden="1" x14ac:dyDescent="0.2">
      <c r="A984" s="450">
        <v>3424</v>
      </c>
      <c r="B984" s="463">
        <v>45058</v>
      </c>
      <c r="C984" s="464">
        <v>45047</v>
      </c>
      <c r="D984" s="455" t="s">
        <v>264</v>
      </c>
      <c r="E984" s="455" t="s">
        <v>82</v>
      </c>
      <c r="F984" s="454">
        <v>17499.93</v>
      </c>
      <c r="G984" s="455" t="s">
        <v>1154</v>
      </c>
      <c r="H984" s="461" t="s">
        <v>421</v>
      </c>
      <c r="I984" s="461" t="s">
        <v>1682</v>
      </c>
      <c r="J984" s="425" t="s">
        <v>1156</v>
      </c>
      <c r="K984" s="425" t="s">
        <v>1157</v>
      </c>
      <c r="L984" s="426" t="s">
        <v>1158</v>
      </c>
      <c r="M984" s="469" t="s">
        <v>5048</v>
      </c>
      <c r="N984" s="427">
        <v>45058</v>
      </c>
      <c r="O984" s="458">
        <f t="shared" si="45"/>
        <v>5</v>
      </c>
      <c r="P984" s="458">
        <f t="shared" si="46"/>
        <v>5</v>
      </c>
      <c r="Q984" s="96" t="str">
        <f t="shared" si="47"/>
        <v>Gastos_Gerais</v>
      </c>
    </row>
    <row r="985" spans="1:17" hidden="1" x14ac:dyDescent="0.2">
      <c r="A985" s="450">
        <v>3425</v>
      </c>
      <c r="B985" s="463">
        <v>45058</v>
      </c>
      <c r="C985" s="464">
        <v>45017</v>
      </c>
      <c r="D985" s="455" t="s">
        <v>264</v>
      </c>
      <c r="E985" s="455" t="s">
        <v>161</v>
      </c>
      <c r="F985" s="454">
        <v>4604.4799999999996</v>
      </c>
      <c r="G985" s="351" t="s">
        <v>1680</v>
      </c>
      <c r="H985" s="461" t="s">
        <v>303</v>
      </c>
      <c r="I985" s="474" t="s">
        <v>1515</v>
      </c>
      <c r="J985" s="475" t="s">
        <v>1681</v>
      </c>
      <c r="K985" s="425" t="s">
        <v>1157</v>
      </c>
      <c r="L985" s="426" t="s">
        <v>1158</v>
      </c>
      <c r="M985" s="469">
        <v>4947351723</v>
      </c>
      <c r="N985" s="451">
        <v>45058</v>
      </c>
      <c r="O985" s="458">
        <f t="shared" si="45"/>
        <v>5</v>
      </c>
      <c r="P985" s="458">
        <f t="shared" si="46"/>
        <v>4</v>
      </c>
      <c r="Q985" s="96" t="str">
        <f t="shared" si="47"/>
        <v>Gastos_Gerais</v>
      </c>
    </row>
    <row r="986" spans="1:17" ht="24" hidden="1" x14ac:dyDescent="0.2">
      <c r="A986" s="450">
        <v>3426</v>
      </c>
      <c r="B986" s="463">
        <v>45058</v>
      </c>
      <c r="C986" s="464">
        <v>45017</v>
      </c>
      <c r="D986" s="455" t="s">
        <v>264</v>
      </c>
      <c r="E986" s="455" t="s">
        <v>177</v>
      </c>
      <c r="F986" s="460">
        <v>745.02</v>
      </c>
      <c r="G986" s="455" t="s">
        <v>1729</v>
      </c>
      <c r="H986" s="461" t="s">
        <v>419</v>
      </c>
      <c r="I986" s="461" t="s">
        <v>2646</v>
      </c>
      <c r="J986" s="426" t="s">
        <v>1166</v>
      </c>
      <c r="K986" s="426" t="s">
        <v>1157</v>
      </c>
      <c r="L986" s="426" t="s">
        <v>1158</v>
      </c>
      <c r="M986" s="426" t="s">
        <v>5049</v>
      </c>
      <c r="N986" s="451">
        <v>45058</v>
      </c>
      <c r="O986" s="458">
        <f t="shared" si="45"/>
        <v>5</v>
      </c>
      <c r="P986" s="458">
        <f t="shared" si="46"/>
        <v>4</v>
      </c>
      <c r="Q986" s="96" t="str">
        <f t="shared" si="47"/>
        <v>Gastos_Gerais</v>
      </c>
    </row>
    <row r="987" spans="1:17" ht="24" hidden="1" x14ac:dyDescent="0.2">
      <c r="A987" s="450">
        <v>3427</v>
      </c>
      <c r="B987" s="463">
        <v>45058</v>
      </c>
      <c r="C987" s="464">
        <v>45017</v>
      </c>
      <c r="D987" s="455" t="s">
        <v>264</v>
      </c>
      <c r="E987" s="455" t="s">
        <v>177</v>
      </c>
      <c r="F987" s="460">
        <v>739.55</v>
      </c>
      <c r="G987" s="455" t="s">
        <v>1729</v>
      </c>
      <c r="H987" s="461" t="s">
        <v>421</v>
      </c>
      <c r="I987" s="461" t="s">
        <v>2646</v>
      </c>
      <c r="J987" s="426" t="s">
        <v>1166</v>
      </c>
      <c r="K987" s="426" t="s">
        <v>1157</v>
      </c>
      <c r="L987" s="426" t="s">
        <v>1158</v>
      </c>
      <c r="M987" s="426" t="s">
        <v>5050</v>
      </c>
      <c r="N987" s="451">
        <v>45058</v>
      </c>
      <c r="O987" s="458">
        <f t="shared" si="45"/>
        <v>5</v>
      </c>
      <c r="P987" s="458">
        <f t="shared" si="46"/>
        <v>4</v>
      </c>
      <c r="Q987" s="96" t="str">
        <f t="shared" si="47"/>
        <v>Gastos_Gerais</v>
      </c>
    </row>
    <row r="988" spans="1:17" ht="24" hidden="1" x14ac:dyDescent="0.2">
      <c r="A988" s="450">
        <v>3428</v>
      </c>
      <c r="B988" s="463">
        <v>45058</v>
      </c>
      <c r="C988" s="464">
        <v>45017</v>
      </c>
      <c r="D988" s="455" t="s">
        <v>264</v>
      </c>
      <c r="E988" s="455" t="s">
        <v>177</v>
      </c>
      <c r="F988" s="460">
        <v>754.51</v>
      </c>
      <c r="G988" s="455" t="s">
        <v>1729</v>
      </c>
      <c r="H988" s="461" t="s">
        <v>419</v>
      </c>
      <c r="I988" s="461" t="s">
        <v>2646</v>
      </c>
      <c r="J988" s="426" t="s">
        <v>1166</v>
      </c>
      <c r="K988" s="426" t="s">
        <v>1157</v>
      </c>
      <c r="L988" s="426" t="s">
        <v>1158</v>
      </c>
      <c r="M988" s="426" t="s">
        <v>5051</v>
      </c>
      <c r="N988" s="451">
        <v>45058</v>
      </c>
      <c r="O988" s="458">
        <f t="shared" si="45"/>
        <v>5</v>
      </c>
      <c r="P988" s="458">
        <f t="shared" si="46"/>
        <v>4</v>
      </c>
      <c r="Q988" s="96" t="str">
        <f t="shared" si="47"/>
        <v>Gastos_Gerais</v>
      </c>
    </row>
    <row r="989" spans="1:17" ht="24" hidden="1" x14ac:dyDescent="0.2">
      <c r="A989" s="450">
        <v>3429</v>
      </c>
      <c r="B989" s="463">
        <v>45058</v>
      </c>
      <c r="C989" s="464">
        <v>45017</v>
      </c>
      <c r="D989" s="455" t="s">
        <v>264</v>
      </c>
      <c r="E989" s="455" t="s">
        <v>177</v>
      </c>
      <c r="F989" s="460">
        <v>745.02</v>
      </c>
      <c r="G989" s="455" t="s">
        <v>1729</v>
      </c>
      <c r="H989" s="461" t="s">
        <v>423</v>
      </c>
      <c r="I989" s="461" t="s">
        <v>2646</v>
      </c>
      <c r="J989" s="426" t="s">
        <v>1166</v>
      </c>
      <c r="K989" s="426" t="s">
        <v>1157</v>
      </c>
      <c r="L989" s="426" t="s">
        <v>1158</v>
      </c>
      <c r="M989" s="426" t="s">
        <v>5052</v>
      </c>
      <c r="N989" s="427">
        <v>45058</v>
      </c>
      <c r="O989" s="458">
        <f t="shared" si="45"/>
        <v>5</v>
      </c>
      <c r="P989" s="458">
        <f t="shared" si="46"/>
        <v>4</v>
      </c>
      <c r="Q989" s="96" t="str">
        <f t="shared" si="47"/>
        <v>Gastos_Gerais</v>
      </c>
    </row>
    <row r="990" spans="1:17" ht="24" hidden="1" x14ac:dyDescent="0.2">
      <c r="A990" s="450">
        <v>3430</v>
      </c>
      <c r="B990" s="463">
        <v>45058</v>
      </c>
      <c r="C990" s="464">
        <v>45017</v>
      </c>
      <c r="D990" s="455" t="s">
        <v>264</v>
      </c>
      <c r="E990" s="455" t="s">
        <v>177</v>
      </c>
      <c r="F990" s="460">
        <v>754.51</v>
      </c>
      <c r="G990" s="455" t="s">
        <v>1729</v>
      </c>
      <c r="H990" s="461" t="s">
        <v>416</v>
      </c>
      <c r="I990" s="461" t="s">
        <v>2646</v>
      </c>
      <c r="J990" s="426" t="s">
        <v>1166</v>
      </c>
      <c r="K990" s="425" t="s">
        <v>1157</v>
      </c>
      <c r="L990" s="426" t="s">
        <v>1158</v>
      </c>
      <c r="M990" s="426" t="s">
        <v>5053</v>
      </c>
      <c r="N990" s="427">
        <v>45058</v>
      </c>
      <c r="O990" s="458">
        <f t="shared" si="45"/>
        <v>5</v>
      </c>
      <c r="P990" s="458">
        <f t="shared" si="46"/>
        <v>4</v>
      </c>
      <c r="Q990" s="96" t="str">
        <f t="shared" si="47"/>
        <v>Gastos_Gerais</v>
      </c>
    </row>
    <row r="991" spans="1:17" ht="24" hidden="1" x14ac:dyDescent="0.2">
      <c r="A991" s="450">
        <v>3431</v>
      </c>
      <c r="B991" s="463">
        <v>45058</v>
      </c>
      <c r="C991" s="464">
        <v>45017</v>
      </c>
      <c r="D991" s="455" t="s">
        <v>264</v>
      </c>
      <c r="E991" s="455" t="s">
        <v>177</v>
      </c>
      <c r="F991" s="460">
        <v>739.54</v>
      </c>
      <c r="G991" s="455" t="s">
        <v>1729</v>
      </c>
      <c r="H991" s="461" t="s">
        <v>417</v>
      </c>
      <c r="I991" s="461" t="s">
        <v>2646</v>
      </c>
      <c r="J991" s="426" t="s">
        <v>1166</v>
      </c>
      <c r="K991" s="425" t="s">
        <v>1157</v>
      </c>
      <c r="L991" s="426" t="s">
        <v>1158</v>
      </c>
      <c r="M991" s="426" t="s">
        <v>5054</v>
      </c>
      <c r="N991" s="427">
        <v>45058</v>
      </c>
      <c r="O991" s="458">
        <f t="shared" si="45"/>
        <v>5</v>
      </c>
      <c r="P991" s="458">
        <f t="shared" si="46"/>
        <v>4</v>
      </c>
      <c r="Q991" s="96" t="str">
        <f t="shared" si="47"/>
        <v>Gastos_Gerais</v>
      </c>
    </row>
    <row r="992" spans="1:17" ht="36" hidden="1" x14ac:dyDescent="0.2">
      <c r="A992" s="450">
        <v>3432</v>
      </c>
      <c r="B992" s="463">
        <v>45058</v>
      </c>
      <c r="C992" s="464">
        <v>45017</v>
      </c>
      <c r="D992" s="455" t="s">
        <v>264</v>
      </c>
      <c r="E992" s="455" t="s">
        <v>177</v>
      </c>
      <c r="F992" s="460">
        <v>215.92</v>
      </c>
      <c r="G992" s="569" t="s">
        <v>1164</v>
      </c>
      <c r="H992" s="461" t="s">
        <v>303</v>
      </c>
      <c r="I992" s="461" t="s">
        <v>2646</v>
      </c>
      <c r="J992" s="425" t="s">
        <v>3486</v>
      </c>
      <c r="K992" s="425" t="s">
        <v>1157</v>
      </c>
      <c r="L992" s="426" t="s">
        <v>1158</v>
      </c>
      <c r="M992" s="483" t="s">
        <v>5055</v>
      </c>
      <c r="N992" s="427">
        <v>45058</v>
      </c>
      <c r="O992" s="458">
        <f t="shared" si="45"/>
        <v>5</v>
      </c>
      <c r="P992" s="458">
        <f t="shared" si="46"/>
        <v>4</v>
      </c>
      <c r="Q992" s="96" t="str">
        <f t="shared" si="47"/>
        <v>Gastos_Gerais</v>
      </c>
    </row>
    <row r="993" spans="1:17" ht="24" hidden="1" x14ac:dyDescent="0.2">
      <c r="A993" s="450">
        <v>3433</v>
      </c>
      <c r="B993" s="463">
        <v>45058</v>
      </c>
      <c r="C993" s="464">
        <v>45047</v>
      </c>
      <c r="D993" s="455" t="s">
        <v>264</v>
      </c>
      <c r="E993" s="455" t="s">
        <v>293</v>
      </c>
      <c r="F993" s="460">
        <v>60</v>
      </c>
      <c r="G993" s="455" t="s">
        <v>5056</v>
      </c>
      <c r="H993" s="461" t="s">
        <v>418</v>
      </c>
      <c r="I993" s="461" t="s">
        <v>5057</v>
      </c>
      <c r="J993" s="426" t="s">
        <v>734</v>
      </c>
      <c r="K993" s="425" t="s">
        <v>1188</v>
      </c>
      <c r="L993" s="426" t="s">
        <v>4137</v>
      </c>
      <c r="M993" s="426">
        <v>375571810</v>
      </c>
      <c r="N993" s="427">
        <v>45058</v>
      </c>
      <c r="O993" s="458">
        <f t="shared" si="45"/>
        <v>5</v>
      </c>
      <c r="P993" s="458">
        <f t="shared" si="46"/>
        <v>5</v>
      </c>
      <c r="Q993" s="96" t="str">
        <f t="shared" si="47"/>
        <v>Gastos_Gerais</v>
      </c>
    </row>
    <row r="994" spans="1:17" ht="24" hidden="1" x14ac:dyDescent="0.2">
      <c r="A994" s="450">
        <v>3434</v>
      </c>
      <c r="B994" s="463">
        <v>45058</v>
      </c>
      <c r="C994" s="464">
        <v>45047</v>
      </c>
      <c r="D994" s="455" t="s">
        <v>264</v>
      </c>
      <c r="E994" s="455" t="s">
        <v>293</v>
      </c>
      <c r="F994" s="460">
        <v>240</v>
      </c>
      <c r="G994" s="455" t="s">
        <v>5058</v>
      </c>
      <c r="H994" s="461" t="s">
        <v>414</v>
      </c>
      <c r="I994" s="461" t="s">
        <v>3493</v>
      </c>
      <c r="J994" s="426" t="s">
        <v>522</v>
      </c>
      <c r="K994" s="425" t="s">
        <v>1188</v>
      </c>
      <c r="L994" s="426" t="s">
        <v>4137</v>
      </c>
      <c r="M994" s="426">
        <v>375571810</v>
      </c>
      <c r="N994" s="427">
        <v>45058</v>
      </c>
      <c r="O994" s="458">
        <f t="shared" si="45"/>
        <v>5</v>
      </c>
      <c r="P994" s="458">
        <f t="shared" si="46"/>
        <v>5</v>
      </c>
      <c r="Q994" s="96" t="str">
        <f t="shared" si="47"/>
        <v>Gastos_Gerais</v>
      </c>
    </row>
    <row r="995" spans="1:17" ht="24" hidden="1" x14ac:dyDescent="0.2">
      <c r="A995" s="450">
        <v>3435</v>
      </c>
      <c r="B995" s="463">
        <v>45058</v>
      </c>
      <c r="C995" s="464">
        <v>45047</v>
      </c>
      <c r="D995" s="455" t="s">
        <v>264</v>
      </c>
      <c r="E995" s="455" t="s">
        <v>293</v>
      </c>
      <c r="F995" s="460">
        <v>240</v>
      </c>
      <c r="G995" s="455" t="s">
        <v>5059</v>
      </c>
      <c r="H995" s="461" t="s">
        <v>414</v>
      </c>
      <c r="I995" s="461" t="s">
        <v>5060</v>
      </c>
      <c r="J995" s="426" t="s">
        <v>582</v>
      </c>
      <c r="K995" s="425" t="s">
        <v>1188</v>
      </c>
      <c r="L995" s="426" t="s">
        <v>4137</v>
      </c>
      <c r="M995" s="426">
        <v>375571810</v>
      </c>
      <c r="N995" s="427">
        <v>45058</v>
      </c>
      <c r="O995" s="458">
        <f t="shared" si="45"/>
        <v>5</v>
      </c>
      <c r="P995" s="458">
        <f t="shared" si="46"/>
        <v>5</v>
      </c>
      <c r="Q995" s="96" t="str">
        <f t="shared" si="47"/>
        <v>Gastos_Gerais</v>
      </c>
    </row>
    <row r="996" spans="1:17" ht="24" hidden="1" x14ac:dyDescent="0.2">
      <c r="A996" s="450">
        <v>3436</v>
      </c>
      <c r="B996" s="463">
        <v>45058</v>
      </c>
      <c r="C996" s="464">
        <v>45047</v>
      </c>
      <c r="D996" s="455" t="s">
        <v>264</v>
      </c>
      <c r="E996" s="455" t="s">
        <v>293</v>
      </c>
      <c r="F996" s="460">
        <v>120</v>
      </c>
      <c r="G996" s="455" t="s">
        <v>5061</v>
      </c>
      <c r="H996" s="461" t="s">
        <v>417</v>
      </c>
      <c r="I996" s="461" t="s">
        <v>3741</v>
      </c>
      <c r="J996" s="425" t="s">
        <v>3742</v>
      </c>
      <c r="K996" s="425" t="s">
        <v>1188</v>
      </c>
      <c r="L996" s="426" t="s">
        <v>4137</v>
      </c>
      <c r="M996" s="483">
        <v>375571810</v>
      </c>
      <c r="N996" s="427">
        <v>45058</v>
      </c>
      <c r="O996" s="458">
        <f t="shared" si="45"/>
        <v>5</v>
      </c>
      <c r="P996" s="458">
        <f t="shared" si="46"/>
        <v>5</v>
      </c>
      <c r="Q996" s="96" t="str">
        <f t="shared" si="47"/>
        <v>Gastos_Gerais</v>
      </c>
    </row>
    <row r="997" spans="1:17" ht="24" hidden="1" x14ac:dyDescent="0.2">
      <c r="A997" s="450">
        <v>3437</v>
      </c>
      <c r="B997" s="463">
        <v>45058</v>
      </c>
      <c r="C997" s="464">
        <v>45047</v>
      </c>
      <c r="D997" s="455" t="s">
        <v>264</v>
      </c>
      <c r="E997" s="455" t="s">
        <v>293</v>
      </c>
      <c r="F997" s="460">
        <v>60</v>
      </c>
      <c r="G997" s="455" t="s">
        <v>4584</v>
      </c>
      <c r="H997" s="461" t="s">
        <v>418</v>
      </c>
      <c r="I997" s="461" t="s">
        <v>4527</v>
      </c>
      <c r="J997" s="425" t="s">
        <v>465</v>
      </c>
      <c r="K997" s="425" t="s">
        <v>1188</v>
      </c>
      <c r="L997" s="426" t="s">
        <v>4137</v>
      </c>
      <c r="M997" s="483">
        <v>375571810</v>
      </c>
      <c r="N997" s="427">
        <v>45058</v>
      </c>
      <c r="O997" s="458">
        <f t="shared" si="45"/>
        <v>5</v>
      </c>
      <c r="P997" s="458">
        <f t="shared" si="46"/>
        <v>5</v>
      </c>
      <c r="Q997" s="96" t="str">
        <f t="shared" si="47"/>
        <v>Gastos_Gerais</v>
      </c>
    </row>
    <row r="998" spans="1:17" ht="24" hidden="1" x14ac:dyDescent="0.2">
      <c r="A998" s="450">
        <v>3438</v>
      </c>
      <c r="B998" s="463">
        <v>45058</v>
      </c>
      <c r="C998" s="464">
        <v>45047</v>
      </c>
      <c r="D998" s="455" t="s">
        <v>264</v>
      </c>
      <c r="E998" s="455" t="s">
        <v>293</v>
      </c>
      <c r="F998" s="460">
        <v>240</v>
      </c>
      <c r="G998" s="455" t="s">
        <v>5062</v>
      </c>
      <c r="H998" s="461" t="s">
        <v>414</v>
      </c>
      <c r="I998" s="461" t="s">
        <v>5063</v>
      </c>
      <c r="J998" s="426" t="s">
        <v>1035</v>
      </c>
      <c r="K998" s="425" t="s">
        <v>1188</v>
      </c>
      <c r="L998" s="426" t="s">
        <v>4137</v>
      </c>
      <c r="M998" s="426">
        <v>375571810</v>
      </c>
      <c r="N998" s="427">
        <v>45058</v>
      </c>
      <c r="O998" s="458">
        <f t="shared" si="45"/>
        <v>5</v>
      </c>
      <c r="P998" s="458">
        <f t="shared" si="46"/>
        <v>5</v>
      </c>
      <c r="Q998" s="96" t="str">
        <f t="shared" si="47"/>
        <v>Gastos_Gerais</v>
      </c>
    </row>
    <row r="999" spans="1:17" ht="24" hidden="1" x14ac:dyDescent="0.2">
      <c r="A999" s="450">
        <v>3439</v>
      </c>
      <c r="B999" s="463">
        <v>45058</v>
      </c>
      <c r="C999" s="464">
        <v>45047</v>
      </c>
      <c r="D999" s="455" t="s">
        <v>264</v>
      </c>
      <c r="E999" s="455" t="s">
        <v>293</v>
      </c>
      <c r="F999" s="460">
        <v>240</v>
      </c>
      <c r="G999" s="455" t="s">
        <v>5064</v>
      </c>
      <c r="H999" s="461" t="s">
        <v>414</v>
      </c>
      <c r="I999" s="461" t="s">
        <v>5065</v>
      </c>
      <c r="J999" s="426" t="s">
        <v>526</v>
      </c>
      <c r="K999" s="425" t="s">
        <v>1188</v>
      </c>
      <c r="L999" s="426" t="s">
        <v>4137</v>
      </c>
      <c r="M999" s="426">
        <v>375571810</v>
      </c>
      <c r="N999" s="427">
        <v>45058</v>
      </c>
      <c r="O999" s="458">
        <f t="shared" si="45"/>
        <v>5</v>
      </c>
      <c r="P999" s="458">
        <f t="shared" si="46"/>
        <v>5</v>
      </c>
      <c r="Q999" s="96" t="str">
        <f t="shared" si="47"/>
        <v>Gastos_Gerais</v>
      </c>
    </row>
    <row r="1000" spans="1:17" ht="24" hidden="1" x14ac:dyDescent="0.2">
      <c r="A1000" s="450">
        <v>3440</v>
      </c>
      <c r="B1000" s="463">
        <v>45058</v>
      </c>
      <c r="C1000" s="464">
        <v>45047</v>
      </c>
      <c r="D1000" s="455" t="s">
        <v>264</v>
      </c>
      <c r="E1000" s="455" t="s">
        <v>293</v>
      </c>
      <c r="F1000" s="460">
        <v>60</v>
      </c>
      <c r="G1000" s="455" t="s">
        <v>5066</v>
      </c>
      <c r="H1000" s="461" t="s">
        <v>418</v>
      </c>
      <c r="I1000" s="461" t="s">
        <v>5067</v>
      </c>
      <c r="J1000" s="426" t="s">
        <v>5068</v>
      </c>
      <c r="K1000" s="425" t="s">
        <v>1188</v>
      </c>
      <c r="L1000" s="426" t="s">
        <v>4137</v>
      </c>
      <c r="M1000" s="426">
        <v>375571810</v>
      </c>
      <c r="N1000" s="427">
        <v>45058</v>
      </c>
      <c r="O1000" s="458">
        <f t="shared" si="45"/>
        <v>5</v>
      </c>
      <c r="P1000" s="458">
        <f t="shared" si="46"/>
        <v>5</v>
      </c>
      <c r="Q1000" s="96" t="str">
        <f t="shared" si="47"/>
        <v>Gastos_Gerais</v>
      </c>
    </row>
    <row r="1001" spans="1:17" ht="25.5" hidden="1" x14ac:dyDescent="0.2">
      <c r="A1001" s="450">
        <v>3441</v>
      </c>
      <c r="B1001" s="463">
        <v>45058</v>
      </c>
      <c r="C1001" s="464">
        <v>45047</v>
      </c>
      <c r="D1001" s="455" t="s">
        <v>176</v>
      </c>
      <c r="E1001" s="455" t="s">
        <v>262</v>
      </c>
      <c r="F1001" s="460">
        <v>1035.6300000000001</v>
      </c>
      <c r="G1001" s="455" t="s">
        <v>5069</v>
      </c>
      <c r="H1001" s="461" t="s">
        <v>1032</v>
      </c>
      <c r="I1001" s="461" t="s">
        <v>5070</v>
      </c>
      <c r="J1001" s="426" t="s">
        <v>839</v>
      </c>
      <c r="K1001" s="425" t="s">
        <v>1188</v>
      </c>
      <c r="L1001" s="426" t="s">
        <v>4137</v>
      </c>
      <c r="M1001" s="426">
        <v>375571810</v>
      </c>
      <c r="N1001" s="427">
        <v>45058</v>
      </c>
      <c r="O1001" s="458">
        <f t="shared" si="45"/>
        <v>5</v>
      </c>
      <c r="P1001" s="458">
        <f t="shared" si="46"/>
        <v>5</v>
      </c>
      <c r="Q1001" s="96" t="str">
        <f t="shared" si="47"/>
        <v>Gastos_com_Pessoal</v>
      </c>
    </row>
    <row r="1002" spans="1:17" ht="25.5" hidden="1" x14ac:dyDescent="0.2">
      <c r="A1002" s="450">
        <v>3442</v>
      </c>
      <c r="B1002" s="463">
        <v>45058</v>
      </c>
      <c r="C1002" s="464">
        <v>45047</v>
      </c>
      <c r="D1002" s="455" t="s">
        <v>176</v>
      </c>
      <c r="E1002" s="455" t="s">
        <v>280</v>
      </c>
      <c r="F1002" s="460">
        <v>1584.23</v>
      </c>
      <c r="G1002" s="455" t="s">
        <v>5071</v>
      </c>
      <c r="H1002" s="461" t="s">
        <v>1032</v>
      </c>
      <c r="I1002" s="461" t="s">
        <v>5070</v>
      </c>
      <c r="J1002" s="425" t="s">
        <v>839</v>
      </c>
      <c r="K1002" s="425" t="s">
        <v>1188</v>
      </c>
      <c r="L1002" s="426" t="s">
        <v>4137</v>
      </c>
      <c r="M1002" s="426">
        <v>375571810</v>
      </c>
      <c r="N1002" s="427">
        <v>45058</v>
      </c>
      <c r="O1002" s="458">
        <f t="shared" si="45"/>
        <v>5</v>
      </c>
      <c r="P1002" s="458">
        <f t="shared" si="46"/>
        <v>5</v>
      </c>
      <c r="Q1002" s="96" t="str">
        <f t="shared" si="47"/>
        <v>Gastos_com_Pessoal</v>
      </c>
    </row>
    <row r="1003" spans="1:17" ht="25.5" hidden="1" x14ac:dyDescent="0.2">
      <c r="A1003" s="450">
        <v>3443</v>
      </c>
      <c r="B1003" s="463">
        <v>45058</v>
      </c>
      <c r="C1003" s="464">
        <v>45047</v>
      </c>
      <c r="D1003" s="455" t="s">
        <v>176</v>
      </c>
      <c r="E1003" s="455" t="s">
        <v>262</v>
      </c>
      <c r="F1003" s="460">
        <v>919.91</v>
      </c>
      <c r="G1003" s="455" t="s">
        <v>5072</v>
      </c>
      <c r="H1003" s="461" t="s">
        <v>1032</v>
      </c>
      <c r="I1003" s="461" t="s">
        <v>5073</v>
      </c>
      <c r="J1003" s="425" t="s">
        <v>573</v>
      </c>
      <c r="K1003" s="425" t="s">
        <v>1188</v>
      </c>
      <c r="L1003" s="426" t="s">
        <v>4137</v>
      </c>
      <c r="M1003" s="426">
        <v>375571810</v>
      </c>
      <c r="N1003" s="427">
        <v>45058</v>
      </c>
      <c r="O1003" s="458">
        <f t="shared" si="45"/>
        <v>5</v>
      </c>
      <c r="P1003" s="458">
        <f t="shared" si="46"/>
        <v>5</v>
      </c>
      <c r="Q1003" s="96" t="str">
        <f t="shared" si="47"/>
        <v>Gastos_com_Pessoal</v>
      </c>
    </row>
    <row r="1004" spans="1:17" ht="25.5" hidden="1" x14ac:dyDescent="0.2">
      <c r="A1004" s="450">
        <v>3444</v>
      </c>
      <c r="B1004" s="463">
        <v>45058</v>
      </c>
      <c r="C1004" s="464">
        <v>45047</v>
      </c>
      <c r="D1004" s="455" t="s">
        <v>176</v>
      </c>
      <c r="E1004" s="455" t="s">
        <v>280</v>
      </c>
      <c r="F1004" s="454">
        <v>2578.2399999999998</v>
      </c>
      <c r="G1004" s="455" t="s">
        <v>5074</v>
      </c>
      <c r="H1004" s="461" t="s">
        <v>1032</v>
      </c>
      <c r="I1004" s="461" t="s">
        <v>5073</v>
      </c>
      <c r="J1004" s="425" t="s">
        <v>573</v>
      </c>
      <c r="K1004" s="425" t="s">
        <v>1188</v>
      </c>
      <c r="L1004" s="426" t="s">
        <v>4137</v>
      </c>
      <c r="M1004" s="426">
        <v>375571810</v>
      </c>
      <c r="N1004" s="427">
        <v>45058</v>
      </c>
      <c r="O1004" s="458">
        <f t="shared" si="45"/>
        <v>5</v>
      </c>
      <c r="P1004" s="458">
        <f t="shared" si="46"/>
        <v>5</v>
      </c>
      <c r="Q1004" s="96" t="str">
        <f t="shared" si="47"/>
        <v>Gastos_com_Pessoal</v>
      </c>
    </row>
    <row r="1005" spans="1:17" ht="25.5" hidden="1" x14ac:dyDescent="0.2">
      <c r="A1005" s="450">
        <v>3445</v>
      </c>
      <c r="B1005" s="463">
        <v>45058</v>
      </c>
      <c r="C1005" s="464">
        <v>45047</v>
      </c>
      <c r="D1005" s="455" t="s">
        <v>176</v>
      </c>
      <c r="E1005" s="455" t="s">
        <v>262</v>
      </c>
      <c r="F1005" s="460">
        <v>1096.1400000000001</v>
      </c>
      <c r="G1005" s="455" t="s">
        <v>5600</v>
      </c>
      <c r="H1005" s="461" t="s">
        <v>1032</v>
      </c>
      <c r="I1005" s="461" t="s">
        <v>5075</v>
      </c>
      <c r="J1005" s="425" t="s">
        <v>575</v>
      </c>
      <c r="K1005" s="425" t="s">
        <v>1188</v>
      </c>
      <c r="L1005" s="426" t="s">
        <v>4137</v>
      </c>
      <c r="M1005" s="426">
        <v>375571810</v>
      </c>
      <c r="N1005" s="427">
        <v>45058</v>
      </c>
      <c r="O1005" s="458">
        <f t="shared" si="45"/>
        <v>5</v>
      </c>
      <c r="P1005" s="458">
        <f t="shared" si="46"/>
        <v>5</v>
      </c>
      <c r="Q1005" s="96" t="str">
        <f t="shared" si="47"/>
        <v>Gastos_com_Pessoal</v>
      </c>
    </row>
    <row r="1006" spans="1:17" ht="25.5" hidden="1" x14ac:dyDescent="0.2">
      <c r="A1006" s="450">
        <v>3446</v>
      </c>
      <c r="B1006" s="463">
        <v>45058</v>
      </c>
      <c r="C1006" s="464">
        <v>45047</v>
      </c>
      <c r="D1006" s="455" t="s">
        <v>176</v>
      </c>
      <c r="E1006" s="455" t="s">
        <v>280</v>
      </c>
      <c r="F1006" s="460">
        <v>2953.48</v>
      </c>
      <c r="G1006" s="455" t="s">
        <v>5601</v>
      </c>
      <c r="H1006" s="461" t="s">
        <v>1032</v>
      </c>
      <c r="I1006" s="461" t="s">
        <v>5075</v>
      </c>
      <c r="J1006" s="426" t="s">
        <v>575</v>
      </c>
      <c r="K1006" s="425" t="s">
        <v>1188</v>
      </c>
      <c r="L1006" s="426" t="s">
        <v>4137</v>
      </c>
      <c r="M1006" s="426">
        <v>375571810</v>
      </c>
      <c r="N1006" s="427">
        <v>45058</v>
      </c>
      <c r="O1006" s="458">
        <f t="shared" si="45"/>
        <v>5</v>
      </c>
      <c r="P1006" s="458">
        <f t="shared" si="46"/>
        <v>5</v>
      </c>
      <c r="Q1006" s="96" t="str">
        <f t="shared" si="47"/>
        <v>Gastos_com_Pessoal</v>
      </c>
    </row>
    <row r="1007" spans="1:17" ht="25.5" hidden="1" x14ac:dyDescent="0.2">
      <c r="A1007" s="450">
        <v>3447</v>
      </c>
      <c r="B1007" s="463">
        <v>45058</v>
      </c>
      <c r="C1007" s="464">
        <v>45047</v>
      </c>
      <c r="D1007" s="455" t="s">
        <v>176</v>
      </c>
      <c r="E1007" s="455" t="s">
        <v>262</v>
      </c>
      <c r="F1007" s="460">
        <v>842.59</v>
      </c>
      <c r="G1007" s="455" t="s">
        <v>5076</v>
      </c>
      <c r="H1007" s="461" t="s">
        <v>1032</v>
      </c>
      <c r="I1007" s="461" t="s">
        <v>5077</v>
      </c>
      <c r="J1007" s="426" t="s">
        <v>728</v>
      </c>
      <c r="K1007" s="425" t="s">
        <v>1188</v>
      </c>
      <c r="L1007" s="426" t="s">
        <v>4137</v>
      </c>
      <c r="M1007" s="426">
        <v>375571810</v>
      </c>
      <c r="N1007" s="427">
        <v>45058</v>
      </c>
      <c r="O1007" s="458">
        <f t="shared" si="45"/>
        <v>5</v>
      </c>
      <c r="P1007" s="458">
        <f t="shared" si="46"/>
        <v>5</v>
      </c>
      <c r="Q1007" s="96" t="str">
        <f t="shared" si="47"/>
        <v>Gastos_com_Pessoal</v>
      </c>
    </row>
    <row r="1008" spans="1:17" ht="25.5" hidden="1" x14ac:dyDescent="0.2">
      <c r="A1008" s="450">
        <v>3448</v>
      </c>
      <c r="B1008" s="463">
        <v>45058</v>
      </c>
      <c r="C1008" s="464">
        <v>45047</v>
      </c>
      <c r="D1008" s="455" t="s">
        <v>176</v>
      </c>
      <c r="E1008" s="455" t="s">
        <v>280</v>
      </c>
      <c r="F1008" s="460">
        <v>2392.52</v>
      </c>
      <c r="G1008" s="455" t="s">
        <v>5078</v>
      </c>
      <c r="H1008" s="461" t="s">
        <v>1032</v>
      </c>
      <c r="I1008" s="461" t="s">
        <v>5077</v>
      </c>
      <c r="J1008" s="426" t="s">
        <v>728</v>
      </c>
      <c r="K1008" s="425" t="s">
        <v>1188</v>
      </c>
      <c r="L1008" s="426" t="s">
        <v>4137</v>
      </c>
      <c r="M1008" s="426">
        <v>375571810</v>
      </c>
      <c r="N1008" s="427">
        <v>45058</v>
      </c>
      <c r="O1008" s="458">
        <f t="shared" si="45"/>
        <v>5</v>
      </c>
      <c r="P1008" s="458">
        <f t="shared" si="46"/>
        <v>5</v>
      </c>
      <c r="Q1008" s="96" t="str">
        <f t="shared" si="47"/>
        <v>Gastos_com_Pessoal</v>
      </c>
    </row>
    <row r="1009" spans="1:17" ht="25.5" hidden="1" x14ac:dyDescent="0.2">
      <c r="A1009" s="450">
        <v>3449</v>
      </c>
      <c r="B1009" s="463">
        <v>45058</v>
      </c>
      <c r="C1009" s="464">
        <v>45047</v>
      </c>
      <c r="D1009" s="455" t="s">
        <v>176</v>
      </c>
      <c r="E1009" s="455" t="s">
        <v>262</v>
      </c>
      <c r="F1009" s="460">
        <v>686.91</v>
      </c>
      <c r="G1009" s="455" t="s">
        <v>5079</v>
      </c>
      <c r="H1009" s="461" t="s">
        <v>418</v>
      </c>
      <c r="I1009" s="461" t="s">
        <v>5080</v>
      </c>
      <c r="J1009" s="425" t="s">
        <v>1011</v>
      </c>
      <c r="K1009" s="425" t="s">
        <v>1188</v>
      </c>
      <c r="L1009" s="426" t="s">
        <v>4137</v>
      </c>
      <c r="M1009" s="426">
        <v>375571810</v>
      </c>
      <c r="N1009" s="427">
        <v>45058</v>
      </c>
      <c r="O1009" s="458">
        <f t="shared" si="45"/>
        <v>5</v>
      </c>
      <c r="P1009" s="458">
        <f t="shared" si="46"/>
        <v>5</v>
      </c>
      <c r="Q1009" s="96" t="str">
        <f t="shared" si="47"/>
        <v>Gastos_com_Pessoal</v>
      </c>
    </row>
    <row r="1010" spans="1:17" ht="25.5" hidden="1" x14ac:dyDescent="0.2">
      <c r="A1010" s="450">
        <v>3450</v>
      </c>
      <c r="B1010" s="463">
        <v>45058</v>
      </c>
      <c r="C1010" s="464">
        <v>45047</v>
      </c>
      <c r="D1010" s="455" t="s">
        <v>176</v>
      </c>
      <c r="E1010" s="455" t="s">
        <v>280</v>
      </c>
      <c r="F1010" s="460">
        <v>2013.03</v>
      </c>
      <c r="G1010" s="455" t="s">
        <v>5081</v>
      </c>
      <c r="H1010" s="461" t="s">
        <v>418</v>
      </c>
      <c r="I1010" s="461" t="s">
        <v>5080</v>
      </c>
      <c r="J1010" s="426" t="s">
        <v>1011</v>
      </c>
      <c r="K1010" s="425" t="s">
        <v>1188</v>
      </c>
      <c r="L1010" s="426" t="s">
        <v>4137</v>
      </c>
      <c r="M1010" s="426">
        <v>375571810</v>
      </c>
      <c r="N1010" s="427">
        <v>45058</v>
      </c>
      <c r="O1010" s="458">
        <f t="shared" si="45"/>
        <v>5</v>
      </c>
      <c r="P1010" s="458">
        <f t="shared" si="46"/>
        <v>5</v>
      </c>
      <c r="Q1010" s="96" t="str">
        <f t="shared" si="47"/>
        <v>Gastos_com_Pessoal</v>
      </c>
    </row>
    <row r="1011" spans="1:17" ht="25.5" hidden="1" x14ac:dyDescent="0.2">
      <c r="A1011" s="450">
        <v>3451</v>
      </c>
      <c r="B1011" s="463">
        <v>45058</v>
      </c>
      <c r="C1011" s="482">
        <v>45047</v>
      </c>
      <c r="D1011" s="455" t="s">
        <v>176</v>
      </c>
      <c r="E1011" s="455" t="s">
        <v>262</v>
      </c>
      <c r="F1011" s="460">
        <v>918.38</v>
      </c>
      <c r="G1011" s="455" t="s">
        <v>5082</v>
      </c>
      <c r="H1011" s="461" t="s">
        <v>302</v>
      </c>
      <c r="I1011" s="461" t="s">
        <v>3541</v>
      </c>
      <c r="J1011" s="426" t="s">
        <v>858</v>
      </c>
      <c r="K1011" s="426" t="s">
        <v>1188</v>
      </c>
      <c r="L1011" s="426" t="s">
        <v>4137</v>
      </c>
      <c r="M1011" s="426">
        <v>375571810</v>
      </c>
      <c r="N1011" s="427">
        <v>45058</v>
      </c>
      <c r="O1011" s="458">
        <f t="shared" si="45"/>
        <v>5</v>
      </c>
      <c r="P1011" s="458">
        <f t="shared" si="46"/>
        <v>5</v>
      </c>
      <c r="Q1011" s="96" t="str">
        <f t="shared" si="47"/>
        <v>Gastos_com_Pessoal</v>
      </c>
    </row>
    <row r="1012" spans="1:17" ht="25.5" hidden="1" x14ac:dyDescent="0.2">
      <c r="A1012" s="450">
        <v>3452</v>
      </c>
      <c r="B1012" s="463">
        <v>45058</v>
      </c>
      <c r="C1012" s="482">
        <v>45047</v>
      </c>
      <c r="D1012" s="455" t="s">
        <v>176</v>
      </c>
      <c r="E1012" s="455" t="s">
        <v>280</v>
      </c>
      <c r="F1012" s="460">
        <v>2574.4699999999998</v>
      </c>
      <c r="G1012" s="455" t="s">
        <v>5083</v>
      </c>
      <c r="H1012" s="461" t="s">
        <v>302</v>
      </c>
      <c r="I1012" s="461" t="s">
        <v>3541</v>
      </c>
      <c r="J1012" s="426" t="s">
        <v>858</v>
      </c>
      <c r="K1012" s="425" t="s">
        <v>1188</v>
      </c>
      <c r="L1012" s="426" t="s">
        <v>4137</v>
      </c>
      <c r="M1012" s="426">
        <v>375571810</v>
      </c>
      <c r="N1012" s="427">
        <v>45058</v>
      </c>
      <c r="O1012" s="458">
        <f t="shared" si="45"/>
        <v>5</v>
      </c>
      <c r="P1012" s="458">
        <f t="shared" si="46"/>
        <v>5</v>
      </c>
      <c r="Q1012" s="96" t="str">
        <f t="shared" si="47"/>
        <v>Gastos_com_Pessoal</v>
      </c>
    </row>
    <row r="1013" spans="1:17" ht="25.5" hidden="1" x14ac:dyDescent="0.2">
      <c r="A1013" s="450">
        <v>3453</v>
      </c>
      <c r="B1013" s="463">
        <v>45058</v>
      </c>
      <c r="C1013" s="482">
        <v>45047</v>
      </c>
      <c r="D1013" s="455" t="s">
        <v>176</v>
      </c>
      <c r="E1013" s="455" t="s">
        <v>262</v>
      </c>
      <c r="F1013" s="460">
        <v>765.02</v>
      </c>
      <c r="G1013" s="455" t="s">
        <v>5084</v>
      </c>
      <c r="H1013" s="461" t="s">
        <v>493</v>
      </c>
      <c r="I1013" s="478" t="s">
        <v>5085</v>
      </c>
      <c r="J1013" s="469" t="s">
        <v>532</v>
      </c>
      <c r="K1013" s="426" t="s">
        <v>1188</v>
      </c>
      <c r="L1013" s="426" t="s">
        <v>4137</v>
      </c>
      <c r="M1013" s="426">
        <v>375571810</v>
      </c>
      <c r="N1013" s="427">
        <v>45058</v>
      </c>
      <c r="O1013" s="458">
        <f t="shared" si="45"/>
        <v>5</v>
      </c>
      <c r="P1013" s="458">
        <f t="shared" si="46"/>
        <v>5</v>
      </c>
      <c r="Q1013" s="96" t="str">
        <f t="shared" si="47"/>
        <v>Gastos_com_Pessoal</v>
      </c>
    </row>
    <row r="1014" spans="1:17" ht="25.5" hidden="1" x14ac:dyDescent="0.2">
      <c r="A1014" s="450">
        <v>3454</v>
      </c>
      <c r="B1014" s="463">
        <v>45058</v>
      </c>
      <c r="C1014" s="482">
        <v>45047</v>
      </c>
      <c r="D1014" s="455" t="s">
        <v>176</v>
      </c>
      <c r="E1014" s="455" t="s">
        <v>280</v>
      </c>
      <c r="F1014" s="460">
        <v>2206.44</v>
      </c>
      <c r="G1014" s="455" t="s">
        <v>5086</v>
      </c>
      <c r="H1014" s="461" t="s">
        <v>493</v>
      </c>
      <c r="I1014" s="478" t="s">
        <v>5085</v>
      </c>
      <c r="J1014" s="469" t="s">
        <v>532</v>
      </c>
      <c r="K1014" s="425" t="s">
        <v>1188</v>
      </c>
      <c r="L1014" s="426" t="s">
        <v>4137</v>
      </c>
      <c r="M1014" s="426">
        <v>375571810</v>
      </c>
      <c r="N1014" s="427">
        <v>45058</v>
      </c>
      <c r="O1014" s="458">
        <f t="shared" si="45"/>
        <v>5</v>
      </c>
      <c r="P1014" s="458">
        <f t="shared" si="46"/>
        <v>5</v>
      </c>
      <c r="Q1014" s="96" t="str">
        <f t="shared" si="47"/>
        <v>Gastos_com_Pessoal</v>
      </c>
    </row>
    <row r="1015" spans="1:17" ht="25.5" hidden="1" x14ac:dyDescent="0.2">
      <c r="A1015" s="450">
        <v>3455</v>
      </c>
      <c r="B1015" s="463">
        <v>45058</v>
      </c>
      <c r="C1015" s="482">
        <v>45047</v>
      </c>
      <c r="D1015" s="455" t="s">
        <v>176</v>
      </c>
      <c r="E1015" s="455" t="s">
        <v>262</v>
      </c>
      <c r="F1015" s="460">
        <v>497.44</v>
      </c>
      <c r="G1015" s="455" t="s">
        <v>5602</v>
      </c>
      <c r="H1015" s="461" t="s">
        <v>493</v>
      </c>
      <c r="I1015" s="461" t="s">
        <v>5603</v>
      </c>
      <c r="J1015" s="425" t="s">
        <v>1018</v>
      </c>
      <c r="K1015" s="426" t="s">
        <v>1188</v>
      </c>
      <c r="L1015" s="426" t="s">
        <v>4137</v>
      </c>
      <c r="M1015" s="426">
        <v>375571810</v>
      </c>
      <c r="N1015" s="427">
        <v>45058</v>
      </c>
      <c r="O1015" s="458">
        <f t="shared" si="45"/>
        <v>5</v>
      </c>
      <c r="P1015" s="458">
        <f t="shared" si="46"/>
        <v>5</v>
      </c>
      <c r="Q1015" s="96" t="str">
        <f t="shared" si="47"/>
        <v>Gastos_com_Pessoal</v>
      </c>
    </row>
    <row r="1016" spans="1:17" ht="25.5" hidden="1" x14ac:dyDescent="0.2">
      <c r="A1016" s="450">
        <v>3456</v>
      </c>
      <c r="B1016" s="463">
        <v>45058</v>
      </c>
      <c r="C1016" s="482">
        <v>45047</v>
      </c>
      <c r="D1016" s="455" t="s">
        <v>176</v>
      </c>
      <c r="E1016" s="455" t="s">
        <v>280</v>
      </c>
      <c r="F1016" s="460">
        <v>1492.44</v>
      </c>
      <c r="G1016" s="455" t="s">
        <v>5604</v>
      </c>
      <c r="H1016" s="461" t="s">
        <v>493</v>
      </c>
      <c r="I1016" s="461" t="s">
        <v>5603</v>
      </c>
      <c r="J1016" s="425" t="s">
        <v>1018</v>
      </c>
      <c r="K1016" s="425" t="s">
        <v>1188</v>
      </c>
      <c r="L1016" s="426" t="s">
        <v>4137</v>
      </c>
      <c r="M1016" s="426">
        <v>375571810</v>
      </c>
      <c r="N1016" s="427">
        <v>45058</v>
      </c>
      <c r="O1016" s="458">
        <f t="shared" si="45"/>
        <v>5</v>
      </c>
      <c r="P1016" s="458">
        <f t="shared" si="46"/>
        <v>5</v>
      </c>
      <c r="Q1016" s="96" t="str">
        <f t="shared" si="47"/>
        <v>Gastos_com_Pessoal</v>
      </c>
    </row>
    <row r="1017" spans="1:17" ht="25.5" hidden="1" x14ac:dyDescent="0.2">
      <c r="A1017" s="450">
        <v>3457</v>
      </c>
      <c r="B1017" s="463">
        <v>45058</v>
      </c>
      <c r="C1017" s="482">
        <v>45047</v>
      </c>
      <c r="D1017" s="455" t="s">
        <v>176</v>
      </c>
      <c r="E1017" s="455" t="s">
        <v>262</v>
      </c>
      <c r="F1017" s="460">
        <v>982.43</v>
      </c>
      <c r="G1017" s="455" t="s">
        <v>5087</v>
      </c>
      <c r="H1017" s="461" t="s">
        <v>414</v>
      </c>
      <c r="I1017" s="461" t="s">
        <v>5088</v>
      </c>
      <c r="J1017" s="426" t="s">
        <v>794</v>
      </c>
      <c r="K1017" s="426" t="s">
        <v>1188</v>
      </c>
      <c r="L1017" s="426" t="s">
        <v>4137</v>
      </c>
      <c r="M1017" s="426">
        <v>375571810</v>
      </c>
      <c r="N1017" s="427">
        <v>45058</v>
      </c>
      <c r="O1017" s="458">
        <f t="shared" si="45"/>
        <v>5</v>
      </c>
      <c r="P1017" s="458">
        <f t="shared" si="46"/>
        <v>5</v>
      </c>
      <c r="Q1017" s="96" t="str">
        <f t="shared" si="47"/>
        <v>Gastos_com_Pessoal</v>
      </c>
    </row>
    <row r="1018" spans="1:17" ht="25.5" hidden="1" x14ac:dyDescent="0.2">
      <c r="A1018" s="450">
        <v>3458</v>
      </c>
      <c r="B1018" s="463">
        <v>45058</v>
      </c>
      <c r="C1018" s="482">
        <v>45047</v>
      </c>
      <c r="D1018" s="455" t="s">
        <v>176</v>
      </c>
      <c r="E1018" s="455" t="s">
        <v>280</v>
      </c>
      <c r="F1018" s="460">
        <v>2714.73</v>
      </c>
      <c r="G1018" s="455" t="s">
        <v>5089</v>
      </c>
      <c r="H1018" s="461" t="s">
        <v>414</v>
      </c>
      <c r="I1018" s="461" t="s">
        <v>5088</v>
      </c>
      <c r="J1018" s="426" t="s">
        <v>794</v>
      </c>
      <c r="K1018" s="425" t="s">
        <v>1188</v>
      </c>
      <c r="L1018" s="426" t="s">
        <v>4137</v>
      </c>
      <c r="M1018" s="426">
        <v>375571810</v>
      </c>
      <c r="N1018" s="427">
        <v>45058</v>
      </c>
      <c r="O1018" s="458">
        <f t="shared" si="45"/>
        <v>5</v>
      </c>
      <c r="P1018" s="458">
        <f t="shared" si="46"/>
        <v>5</v>
      </c>
      <c r="Q1018" s="96" t="str">
        <f t="shared" si="47"/>
        <v>Gastos_com_Pessoal</v>
      </c>
    </row>
    <row r="1019" spans="1:17" ht="25.5" hidden="1" x14ac:dyDescent="0.2">
      <c r="A1019" s="450">
        <v>3459</v>
      </c>
      <c r="B1019" s="463">
        <v>45058</v>
      </c>
      <c r="C1019" s="482">
        <v>45047</v>
      </c>
      <c r="D1019" s="455" t="s">
        <v>176</v>
      </c>
      <c r="E1019" s="455" t="s">
        <v>262</v>
      </c>
      <c r="F1019" s="460">
        <v>512.57000000000005</v>
      </c>
      <c r="G1019" s="455" t="s">
        <v>5090</v>
      </c>
      <c r="H1019" s="461" t="s">
        <v>417</v>
      </c>
      <c r="I1019" s="461" t="s">
        <v>5091</v>
      </c>
      <c r="J1019" s="426" t="s">
        <v>752</v>
      </c>
      <c r="K1019" s="426" t="s">
        <v>1188</v>
      </c>
      <c r="L1019" s="426" t="s">
        <v>4137</v>
      </c>
      <c r="M1019" s="426">
        <v>375571810</v>
      </c>
      <c r="N1019" s="427">
        <v>45058</v>
      </c>
      <c r="O1019" s="458">
        <f t="shared" si="45"/>
        <v>5</v>
      </c>
      <c r="P1019" s="458">
        <f t="shared" si="46"/>
        <v>5</v>
      </c>
      <c r="Q1019" s="96" t="str">
        <f t="shared" si="47"/>
        <v>Gastos_com_Pessoal</v>
      </c>
    </row>
    <row r="1020" spans="1:17" ht="25.5" hidden="1" x14ac:dyDescent="0.2">
      <c r="A1020" s="450">
        <v>3460</v>
      </c>
      <c r="B1020" s="463">
        <v>45058</v>
      </c>
      <c r="C1020" s="482">
        <v>45047</v>
      </c>
      <c r="D1020" s="455" t="s">
        <v>176</v>
      </c>
      <c r="E1020" s="455" t="s">
        <v>280</v>
      </c>
      <c r="F1020" s="460">
        <v>1537.66</v>
      </c>
      <c r="G1020" s="455" t="s">
        <v>5092</v>
      </c>
      <c r="H1020" s="461" t="s">
        <v>417</v>
      </c>
      <c r="I1020" s="461" t="s">
        <v>5091</v>
      </c>
      <c r="J1020" s="426" t="s">
        <v>752</v>
      </c>
      <c r="K1020" s="425" t="s">
        <v>1188</v>
      </c>
      <c r="L1020" s="426" t="s">
        <v>4137</v>
      </c>
      <c r="M1020" s="426">
        <v>375571810</v>
      </c>
      <c r="N1020" s="427">
        <v>45058</v>
      </c>
      <c r="O1020" s="458">
        <f t="shared" si="45"/>
        <v>5</v>
      </c>
      <c r="P1020" s="458">
        <f t="shared" si="46"/>
        <v>5</v>
      </c>
      <c r="Q1020" s="96" t="str">
        <f t="shared" si="47"/>
        <v>Gastos_com_Pessoal</v>
      </c>
    </row>
    <row r="1021" spans="1:17" ht="25.5" hidden="1" x14ac:dyDescent="0.2">
      <c r="A1021" s="450">
        <v>3461</v>
      </c>
      <c r="B1021" s="463">
        <v>45058</v>
      </c>
      <c r="C1021" s="482">
        <v>45047</v>
      </c>
      <c r="D1021" s="455" t="s">
        <v>176</v>
      </c>
      <c r="E1021" s="455" t="s">
        <v>262</v>
      </c>
      <c r="F1021" s="460">
        <v>1035.76</v>
      </c>
      <c r="G1021" s="455" t="s">
        <v>5093</v>
      </c>
      <c r="H1021" s="461" t="s">
        <v>421</v>
      </c>
      <c r="I1021" s="461" t="s">
        <v>5094</v>
      </c>
      <c r="J1021" s="426" t="s">
        <v>705</v>
      </c>
      <c r="K1021" s="426" t="s">
        <v>1188</v>
      </c>
      <c r="L1021" s="426" t="s">
        <v>4137</v>
      </c>
      <c r="M1021" s="426">
        <v>375571810</v>
      </c>
      <c r="N1021" s="427">
        <v>45058</v>
      </c>
      <c r="O1021" s="458">
        <f t="shared" si="45"/>
        <v>5</v>
      </c>
      <c r="P1021" s="458">
        <f t="shared" si="46"/>
        <v>5</v>
      </c>
      <c r="Q1021" s="96" t="str">
        <f t="shared" si="47"/>
        <v>Gastos_com_Pessoal</v>
      </c>
    </row>
    <row r="1022" spans="1:17" ht="25.5" hidden="1" x14ac:dyDescent="0.2">
      <c r="A1022" s="450">
        <v>3462</v>
      </c>
      <c r="B1022" s="463">
        <v>45058</v>
      </c>
      <c r="C1022" s="482">
        <v>45047</v>
      </c>
      <c r="D1022" s="455" t="s">
        <v>176</v>
      </c>
      <c r="E1022" s="455" t="s">
        <v>280</v>
      </c>
      <c r="F1022" s="460">
        <v>2826.9</v>
      </c>
      <c r="G1022" s="455" t="s">
        <v>5095</v>
      </c>
      <c r="H1022" s="461" t="s">
        <v>421</v>
      </c>
      <c r="I1022" s="461" t="s">
        <v>5094</v>
      </c>
      <c r="J1022" s="426" t="s">
        <v>705</v>
      </c>
      <c r="K1022" s="425" t="s">
        <v>1188</v>
      </c>
      <c r="L1022" s="426" t="s">
        <v>4137</v>
      </c>
      <c r="M1022" s="426">
        <v>375571810</v>
      </c>
      <c r="N1022" s="427">
        <v>45058</v>
      </c>
      <c r="O1022" s="458">
        <f t="shared" si="45"/>
        <v>5</v>
      </c>
      <c r="P1022" s="458">
        <f t="shared" si="46"/>
        <v>5</v>
      </c>
      <c r="Q1022" s="96" t="str">
        <f t="shared" si="47"/>
        <v>Gastos_com_Pessoal</v>
      </c>
    </row>
    <row r="1023" spans="1:17" ht="25.5" hidden="1" x14ac:dyDescent="0.2">
      <c r="A1023" s="450">
        <v>3463</v>
      </c>
      <c r="B1023" s="463">
        <v>45058</v>
      </c>
      <c r="C1023" s="482">
        <v>45047</v>
      </c>
      <c r="D1023" s="455" t="s">
        <v>176</v>
      </c>
      <c r="E1023" s="455" t="s">
        <v>262</v>
      </c>
      <c r="F1023" s="460">
        <v>891.92</v>
      </c>
      <c r="G1023" s="455" t="s">
        <v>5096</v>
      </c>
      <c r="H1023" s="461" t="s">
        <v>493</v>
      </c>
      <c r="I1023" s="461" t="s">
        <v>5097</v>
      </c>
      <c r="J1023" s="426" t="s">
        <v>796</v>
      </c>
      <c r="K1023" s="426" t="s">
        <v>1188</v>
      </c>
      <c r="L1023" s="426" t="s">
        <v>4137</v>
      </c>
      <c r="M1023" s="426">
        <v>375571810</v>
      </c>
      <c r="N1023" s="427">
        <v>45058</v>
      </c>
      <c r="O1023" s="458">
        <f t="shared" si="45"/>
        <v>5</v>
      </c>
      <c r="P1023" s="458">
        <f t="shared" si="46"/>
        <v>5</v>
      </c>
      <c r="Q1023" s="96" t="str">
        <f t="shared" si="47"/>
        <v>Gastos_com_Pessoal</v>
      </c>
    </row>
    <row r="1024" spans="1:17" ht="25.5" hidden="1" x14ac:dyDescent="0.2">
      <c r="A1024" s="450">
        <v>3464</v>
      </c>
      <c r="B1024" s="463">
        <v>45058</v>
      </c>
      <c r="C1024" s="482">
        <v>45047</v>
      </c>
      <c r="D1024" s="455" t="s">
        <v>176</v>
      </c>
      <c r="E1024" s="455" t="s">
        <v>280</v>
      </c>
      <c r="F1024" s="460">
        <v>2511.08</v>
      </c>
      <c r="G1024" s="455" t="s">
        <v>5098</v>
      </c>
      <c r="H1024" s="461" t="s">
        <v>493</v>
      </c>
      <c r="I1024" s="461" t="s">
        <v>5097</v>
      </c>
      <c r="J1024" s="426" t="s">
        <v>796</v>
      </c>
      <c r="K1024" s="425" t="s">
        <v>1188</v>
      </c>
      <c r="L1024" s="426" t="s">
        <v>4137</v>
      </c>
      <c r="M1024" s="426">
        <v>375571810</v>
      </c>
      <c r="N1024" s="427">
        <v>45058</v>
      </c>
      <c r="O1024" s="458">
        <f t="shared" si="45"/>
        <v>5</v>
      </c>
      <c r="P1024" s="458">
        <f t="shared" si="46"/>
        <v>5</v>
      </c>
      <c r="Q1024" s="96" t="str">
        <f t="shared" si="47"/>
        <v>Gastos_com_Pessoal</v>
      </c>
    </row>
    <row r="1025" spans="1:17" ht="25.5" hidden="1" x14ac:dyDescent="0.2">
      <c r="A1025" s="450">
        <v>3465</v>
      </c>
      <c r="B1025" s="463">
        <v>45058</v>
      </c>
      <c r="C1025" s="482">
        <v>45047</v>
      </c>
      <c r="D1025" s="455" t="s">
        <v>176</v>
      </c>
      <c r="E1025" s="455" t="s">
        <v>262</v>
      </c>
      <c r="F1025" s="460">
        <v>609.6</v>
      </c>
      <c r="G1025" s="455" t="s">
        <v>5099</v>
      </c>
      <c r="H1025" s="461" t="s">
        <v>302</v>
      </c>
      <c r="I1025" s="461" t="s">
        <v>5100</v>
      </c>
      <c r="J1025" s="426" t="s">
        <v>5101</v>
      </c>
      <c r="K1025" s="426" t="s">
        <v>1188</v>
      </c>
      <c r="L1025" s="426" t="s">
        <v>4137</v>
      </c>
      <c r="M1025" s="426">
        <v>375571810</v>
      </c>
      <c r="N1025" s="427">
        <v>45058</v>
      </c>
      <c r="O1025" s="458">
        <f t="shared" si="45"/>
        <v>5</v>
      </c>
      <c r="P1025" s="458">
        <f t="shared" si="46"/>
        <v>5</v>
      </c>
      <c r="Q1025" s="96" t="str">
        <f t="shared" si="47"/>
        <v>Gastos_com_Pessoal</v>
      </c>
    </row>
    <row r="1026" spans="1:17" ht="25.5" hidden="1" x14ac:dyDescent="0.2">
      <c r="A1026" s="450">
        <v>3466</v>
      </c>
      <c r="B1026" s="463">
        <v>45058</v>
      </c>
      <c r="C1026" s="482">
        <v>45047</v>
      </c>
      <c r="D1026" s="455" t="s">
        <v>176</v>
      </c>
      <c r="E1026" s="455" t="s">
        <v>280</v>
      </c>
      <c r="F1026" s="460">
        <v>1818.63</v>
      </c>
      <c r="G1026" s="455" t="s">
        <v>5102</v>
      </c>
      <c r="H1026" s="461" t="s">
        <v>302</v>
      </c>
      <c r="I1026" s="461" t="s">
        <v>5100</v>
      </c>
      <c r="J1026" s="426" t="s">
        <v>5101</v>
      </c>
      <c r="K1026" s="425" t="s">
        <v>1188</v>
      </c>
      <c r="L1026" s="426" t="s">
        <v>4137</v>
      </c>
      <c r="M1026" s="426">
        <v>375571810</v>
      </c>
      <c r="N1026" s="427">
        <v>45058</v>
      </c>
      <c r="O1026" s="458">
        <f t="shared" si="45"/>
        <v>5</v>
      </c>
      <c r="P1026" s="458">
        <f t="shared" si="46"/>
        <v>5</v>
      </c>
      <c r="Q1026" s="96" t="str">
        <f t="shared" si="47"/>
        <v>Gastos_com_Pessoal</v>
      </c>
    </row>
    <row r="1027" spans="1:17" ht="24" x14ac:dyDescent="0.2">
      <c r="A1027" s="450">
        <v>3467</v>
      </c>
      <c r="B1027" s="463">
        <v>45058</v>
      </c>
      <c r="C1027" s="482">
        <v>45047</v>
      </c>
      <c r="D1027" s="455" t="s">
        <v>33</v>
      </c>
      <c r="E1027" s="455" t="s">
        <v>323</v>
      </c>
      <c r="F1027" s="460">
        <v>14774942.699999999</v>
      </c>
      <c r="G1027" s="578" t="s">
        <v>3967</v>
      </c>
      <c r="H1027" s="461" t="s">
        <v>303</v>
      </c>
      <c r="I1027" s="351" t="s">
        <v>1509</v>
      </c>
      <c r="J1027" s="352" t="s">
        <v>1510</v>
      </c>
      <c r="K1027" s="352" t="s">
        <v>4035</v>
      </c>
      <c r="L1027" s="353" t="s">
        <v>1255</v>
      </c>
      <c r="M1027" s="352" t="s">
        <v>425</v>
      </c>
      <c r="N1027" s="463">
        <v>45058</v>
      </c>
      <c r="O1027" s="458">
        <f t="shared" ref="O1027:O1090" si="48">IF(B1027=0,0,IF(YEAR(B1027)=$P$1,MONTH(B1027)-$O$1+1,(YEAR(B1027)-$P$1)*12-$O$1+1+MONTH(B1027)))</f>
        <v>5</v>
      </c>
      <c r="P1027" s="458">
        <f t="shared" ref="P1027:P1090" si="49">IF(C1027=0,0,IF(YEAR(C1027)=$P$1,MONTH(C1027)-$O$1+1,(YEAR(C1027)-$P$1)*12-$O$1+1+MONTH(C1027)))</f>
        <v>5</v>
      </c>
      <c r="Q1027" s="96" t="str">
        <f t="shared" ref="Q1027:Q1090" si="50">SUBSTITUTE(D1027," ","_")</f>
        <v>Receitas</v>
      </c>
    </row>
    <row r="1028" spans="1:17" ht="24" hidden="1" x14ac:dyDescent="0.2">
      <c r="A1028" s="450">
        <v>3468</v>
      </c>
      <c r="B1028" s="463">
        <v>45061</v>
      </c>
      <c r="C1028" s="482">
        <v>45047</v>
      </c>
      <c r="D1028" s="455" t="s">
        <v>264</v>
      </c>
      <c r="E1028" s="455" t="s">
        <v>96</v>
      </c>
      <c r="F1028" s="460">
        <v>312</v>
      </c>
      <c r="G1028" s="455" t="s">
        <v>5103</v>
      </c>
      <c r="H1028" s="461" t="s">
        <v>423</v>
      </c>
      <c r="I1028" s="461" t="s">
        <v>5281</v>
      </c>
      <c r="J1028" s="426" t="s">
        <v>5104</v>
      </c>
      <c r="K1028" s="426" t="s">
        <v>1157</v>
      </c>
      <c r="L1028" s="426" t="s">
        <v>32</v>
      </c>
      <c r="M1028" s="426">
        <v>4445</v>
      </c>
      <c r="N1028" s="427">
        <v>45057</v>
      </c>
      <c r="O1028" s="458">
        <f t="shared" si="48"/>
        <v>5</v>
      </c>
      <c r="P1028" s="458">
        <f t="shared" si="49"/>
        <v>5</v>
      </c>
      <c r="Q1028" s="96" t="str">
        <f t="shared" si="50"/>
        <v>Gastos_Gerais</v>
      </c>
    </row>
    <row r="1029" spans="1:17" ht="25.5" hidden="1" x14ac:dyDescent="0.2">
      <c r="A1029" s="450">
        <v>3469</v>
      </c>
      <c r="B1029" s="463">
        <v>45061</v>
      </c>
      <c r="C1029" s="482">
        <v>45047</v>
      </c>
      <c r="D1029" s="455" t="s">
        <v>141</v>
      </c>
      <c r="E1029" s="455" t="s">
        <v>228</v>
      </c>
      <c r="F1029" s="460">
        <v>570</v>
      </c>
      <c r="G1029" s="455" t="s">
        <v>5105</v>
      </c>
      <c r="H1029" s="461" t="s">
        <v>419</v>
      </c>
      <c r="I1029" s="478" t="s">
        <v>5106</v>
      </c>
      <c r="J1029" s="469" t="s">
        <v>5107</v>
      </c>
      <c r="K1029" s="426" t="s">
        <v>1157</v>
      </c>
      <c r="L1029" s="426" t="s">
        <v>32</v>
      </c>
      <c r="M1029" s="426">
        <v>44226</v>
      </c>
      <c r="N1029" s="427">
        <v>45056</v>
      </c>
      <c r="O1029" s="458">
        <f t="shared" si="48"/>
        <v>5</v>
      </c>
      <c r="P1029" s="458">
        <f t="shared" si="49"/>
        <v>5</v>
      </c>
      <c r="Q1029" s="96" t="str">
        <f t="shared" si="50"/>
        <v>Aquisição_de_Bens_Permanentes</v>
      </c>
    </row>
    <row r="1030" spans="1:17" ht="25.5" hidden="1" x14ac:dyDescent="0.2">
      <c r="A1030" s="450">
        <v>3470</v>
      </c>
      <c r="B1030" s="463">
        <v>45061</v>
      </c>
      <c r="C1030" s="482">
        <v>45047</v>
      </c>
      <c r="D1030" s="455" t="s">
        <v>141</v>
      </c>
      <c r="E1030" s="455" t="s">
        <v>228</v>
      </c>
      <c r="F1030" s="460">
        <v>945</v>
      </c>
      <c r="G1030" s="455" t="s">
        <v>5108</v>
      </c>
      <c r="H1030" s="461" t="s">
        <v>420</v>
      </c>
      <c r="I1030" s="478" t="s">
        <v>4974</v>
      </c>
      <c r="J1030" s="469" t="s">
        <v>4975</v>
      </c>
      <c r="K1030" s="426" t="s">
        <v>1157</v>
      </c>
      <c r="L1030" s="426" t="s">
        <v>32</v>
      </c>
      <c r="M1030" s="426">
        <v>1375</v>
      </c>
      <c r="N1030" s="427">
        <v>45061</v>
      </c>
      <c r="O1030" s="458">
        <f t="shared" si="48"/>
        <v>5</v>
      </c>
      <c r="P1030" s="458">
        <f t="shared" si="49"/>
        <v>5</v>
      </c>
      <c r="Q1030" s="96" t="str">
        <f t="shared" si="50"/>
        <v>Aquisição_de_Bens_Permanentes</v>
      </c>
    </row>
    <row r="1031" spans="1:17" ht="24" hidden="1" x14ac:dyDescent="0.2">
      <c r="A1031" s="450">
        <v>3471</v>
      </c>
      <c r="B1031" s="463">
        <v>45061</v>
      </c>
      <c r="C1031" s="482">
        <v>45047</v>
      </c>
      <c r="D1031" s="455" t="s">
        <v>264</v>
      </c>
      <c r="E1031" s="455" t="s">
        <v>290</v>
      </c>
      <c r="F1031" s="460">
        <v>740</v>
      </c>
      <c r="G1031" s="455" t="s">
        <v>5109</v>
      </c>
      <c r="H1031" s="461" t="s">
        <v>420</v>
      </c>
      <c r="I1031" s="478" t="s">
        <v>4974</v>
      </c>
      <c r="J1031" s="469" t="s">
        <v>4975</v>
      </c>
      <c r="K1031" s="426" t="s">
        <v>1157</v>
      </c>
      <c r="L1031" s="426" t="s">
        <v>32</v>
      </c>
      <c r="M1031" s="426">
        <v>1375</v>
      </c>
      <c r="N1031" s="427">
        <v>45061</v>
      </c>
      <c r="O1031" s="458">
        <f t="shared" si="48"/>
        <v>5</v>
      </c>
      <c r="P1031" s="458">
        <f t="shared" si="49"/>
        <v>5</v>
      </c>
      <c r="Q1031" s="96" t="str">
        <f t="shared" si="50"/>
        <v>Gastos_Gerais</v>
      </c>
    </row>
    <row r="1032" spans="1:17" ht="24" hidden="1" x14ac:dyDescent="0.2">
      <c r="A1032" s="450">
        <v>3472</v>
      </c>
      <c r="B1032" s="463">
        <v>45061</v>
      </c>
      <c r="C1032" s="482">
        <v>45047</v>
      </c>
      <c r="D1032" s="455" t="s">
        <v>264</v>
      </c>
      <c r="E1032" s="455" t="s">
        <v>396</v>
      </c>
      <c r="F1032" s="460">
        <v>3254</v>
      </c>
      <c r="G1032" s="455" t="s">
        <v>5110</v>
      </c>
      <c r="H1032" s="461" t="s">
        <v>423</v>
      </c>
      <c r="I1032" s="461" t="s">
        <v>4206</v>
      </c>
      <c r="J1032" s="429" t="s">
        <v>2106</v>
      </c>
      <c r="K1032" s="426" t="s">
        <v>1157</v>
      </c>
      <c r="L1032" s="426" t="s">
        <v>32</v>
      </c>
      <c r="M1032" s="426">
        <v>1092</v>
      </c>
      <c r="N1032" s="427">
        <v>45056</v>
      </c>
      <c r="O1032" s="458">
        <f t="shared" si="48"/>
        <v>5</v>
      </c>
      <c r="P1032" s="458">
        <f t="shared" si="49"/>
        <v>5</v>
      </c>
      <c r="Q1032" s="96" t="str">
        <f t="shared" si="50"/>
        <v>Gastos_Gerais</v>
      </c>
    </row>
    <row r="1033" spans="1:17" ht="24" hidden="1" x14ac:dyDescent="0.2">
      <c r="A1033" s="450">
        <v>3473</v>
      </c>
      <c r="B1033" s="463">
        <v>45061</v>
      </c>
      <c r="C1033" s="482">
        <v>45017</v>
      </c>
      <c r="D1033" s="455" t="s">
        <v>264</v>
      </c>
      <c r="E1033" s="455" t="s">
        <v>82</v>
      </c>
      <c r="F1033" s="460">
        <v>4567.01</v>
      </c>
      <c r="G1033" s="455" t="s">
        <v>1154</v>
      </c>
      <c r="H1033" s="461" t="s">
        <v>423</v>
      </c>
      <c r="I1033" s="461" t="s">
        <v>1682</v>
      </c>
      <c r="J1033" s="425" t="s">
        <v>1156</v>
      </c>
      <c r="K1033" s="426" t="s">
        <v>1157</v>
      </c>
      <c r="L1033" s="426" t="s">
        <v>1158</v>
      </c>
      <c r="M1033" s="426" t="s">
        <v>5111</v>
      </c>
      <c r="N1033" s="427">
        <v>45061</v>
      </c>
      <c r="O1033" s="458">
        <f t="shared" si="48"/>
        <v>5</v>
      </c>
      <c r="P1033" s="458">
        <f t="shared" si="49"/>
        <v>4</v>
      </c>
      <c r="Q1033" s="96" t="str">
        <f t="shared" si="50"/>
        <v>Gastos_Gerais</v>
      </c>
    </row>
    <row r="1034" spans="1:17" ht="36" hidden="1" x14ac:dyDescent="0.2">
      <c r="A1034" s="450">
        <v>3474</v>
      </c>
      <c r="B1034" s="463">
        <v>45061</v>
      </c>
      <c r="C1034" s="482">
        <v>45047</v>
      </c>
      <c r="D1034" s="455" t="s">
        <v>264</v>
      </c>
      <c r="E1034" s="455" t="s">
        <v>388</v>
      </c>
      <c r="F1034" s="460">
        <v>16963.599999999999</v>
      </c>
      <c r="G1034" s="455" t="s">
        <v>5112</v>
      </c>
      <c r="H1034" s="461" t="s">
        <v>421</v>
      </c>
      <c r="I1034" s="461" t="s">
        <v>4498</v>
      </c>
      <c r="J1034" s="426" t="s">
        <v>1417</v>
      </c>
      <c r="K1034" s="426" t="s">
        <v>1157</v>
      </c>
      <c r="L1034" s="426" t="s">
        <v>32</v>
      </c>
      <c r="M1034" s="426">
        <v>202331</v>
      </c>
      <c r="N1034" s="427">
        <v>45057</v>
      </c>
      <c r="O1034" s="458">
        <f t="shared" si="48"/>
        <v>5</v>
      </c>
      <c r="P1034" s="458">
        <f t="shared" si="49"/>
        <v>5</v>
      </c>
      <c r="Q1034" s="96" t="str">
        <f t="shared" si="50"/>
        <v>Gastos_Gerais</v>
      </c>
    </row>
    <row r="1035" spans="1:17" ht="36" hidden="1" x14ac:dyDescent="0.2">
      <c r="A1035" s="450">
        <v>3475</v>
      </c>
      <c r="B1035" s="463">
        <v>45061</v>
      </c>
      <c r="C1035" s="482">
        <v>45047</v>
      </c>
      <c r="D1035" s="455" t="s">
        <v>264</v>
      </c>
      <c r="E1035" s="455" t="s">
        <v>183</v>
      </c>
      <c r="F1035" s="460">
        <v>980</v>
      </c>
      <c r="G1035" s="455" t="s">
        <v>5605</v>
      </c>
      <c r="H1035" s="461" t="s">
        <v>1032</v>
      </c>
      <c r="I1035" s="461" t="s">
        <v>5113</v>
      </c>
      <c r="J1035" s="469" t="s">
        <v>5114</v>
      </c>
      <c r="K1035" s="426" t="s">
        <v>1157</v>
      </c>
      <c r="L1035" s="426" t="s">
        <v>32</v>
      </c>
      <c r="M1035" s="426">
        <v>38636360</v>
      </c>
      <c r="N1035" s="427">
        <v>45057</v>
      </c>
      <c r="O1035" s="458">
        <f t="shared" si="48"/>
        <v>5</v>
      </c>
      <c r="P1035" s="458">
        <f t="shared" si="49"/>
        <v>5</v>
      </c>
      <c r="Q1035" s="96" t="str">
        <f t="shared" si="50"/>
        <v>Gastos_Gerais</v>
      </c>
    </row>
    <row r="1036" spans="1:17" ht="24" hidden="1" x14ac:dyDescent="0.2">
      <c r="A1036" s="450">
        <v>3476</v>
      </c>
      <c r="B1036" s="463">
        <v>45061</v>
      </c>
      <c r="C1036" s="482">
        <v>45047</v>
      </c>
      <c r="D1036" s="455" t="s">
        <v>264</v>
      </c>
      <c r="E1036" s="455" t="s">
        <v>290</v>
      </c>
      <c r="F1036" s="460">
        <v>574.20000000000005</v>
      </c>
      <c r="G1036" s="455" t="s">
        <v>5115</v>
      </c>
      <c r="H1036" s="461" t="s">
        <v>419</v>
      </c>
      <c r="I1036" s="461" t="s">
        <v>5606</v>
      </c>
      <c r="J1036" s="426" t="s">
        <v>5116</v>
      </c>
      <c r="K1036" s="426" t="s">
        <v>1157</v>
      </c>
      <c r="L1036" s="426" t="s">
        <v>32</v>
      </c>
      <c r="M1036" s="426">
        <v>3414</v>
      </c>
      <c r="N1036" s="427">
        <v>45055</v>
      </c>
      <c r="O1036" s="458">
        <f t="shared" si="48"/>
        <v>5</v>
      </c>
      <c r="P1036" s="458">
        <f t="shared" si="49"/>
        <v>5</v>
      </c>
      <c r="Q1036" s="96" t="str">
        <f t="shared" si="50"/>
        <v>Gastos_Gerais</v>
      </c>
    </row>
    <row r="1037" spans="1:17" ht="24" hidden="1" x14ac:dyDescent="0.2">
      <c r="A1037" s="450">
        <v>3477</v>
      </c>
      <c r="B1037" s="463">
        <v>45061</v>
      </c>
      <c r="C1037" s="482">
        <v>45017</v>
      </c>
      <c r="D1037" s="455" t="s">
        <v>264</v>
      </c>
      <c r="E1037" s="455" t="s">
        <v>180</v>
      </c>
      <c r="F1037" s="454">
        <v>1550</v>
      </c>
      <c r="G1037" s="455" t="s">
        <v>1671</v>
      </c>
      <c r="H1037" s="461" t="s">
        <v>303</v>
      </c>
      <c r="I1037" s="461" t="s">
        <v>1672</v>
      </c>
      <c r="J1037" s="426" t="s">
        <v>1673</v>
      </c>
      <c r="K1037" s="426" t="s">
        <v>1157</v>
      </c>
      <c r="L1037" s="426" t="s">
        <v>32</v>
      </c>
      <c r="M1037" s="426">
        <v>588214</v>
      </c>
      <c r="N1037" s="427">
        <v>45057</v>
      </c>
      <c r="O1037" s="458">
        <f t="shared" si="48"/>
        <v>5</v>
      </c>
      <c r="P1037" s="458">
        <f t="shared" si="49"/>
        <v>4</v>
      </c>
      <c r="Q1037" s="96" t="str">
        <f t="shared" si="50"/>
        <v>Gastos_Gerais</v>
      </c>
    </row>
    <row r="1038" spans="1:17" ht="24" hidden="1" x14ac:dyDescent="0.2">
      <c r="A1038" s="450">
        <v>3478</v>
      </c>
      <c r="B1038" s="463">
        <v>45061</v>
      </c>
      <c r="C1038" s="482">
        <v>45047</v>
      </c>
      <c r="D1038" s="455" t="s">
        <v>264</v>
      </c>
      <c r="E1038" s="455" t="s">
        <v>293</v>
      </c>
      <c r="F1038" s="454">
        <v>120</v>
      </c>
      <c r="G1038" s="455" t="s">
        <v>4393</v>
      </c>
      <c r="H1038" s="461" t="s">
        <v>419</v>
      </c>
      <c r="I1038" s="461" t="s">
        <v>4394</v>
      </c>
      <c r="J1038" s="426" t="s">
        <v>1100</v>
      </c>
      <c r="K1038" s="426" t="s">
        <v>1188</v>
      </c>
      <c r="L1038" s="426" t="s">
        <v>4137</v>
      </c>
      <c r="M1038" s="426">
        <v>175872950</v>
      </c>
      <c r="N1038" s="427">
        <v>45061</v>
      </c>
      <c r="O1038" s="458">
        <f t="shared" si="48"/>
        <v>5</v>
      </c>
      <c r="P1038" s="458">
        <f t="shared" si="49"/>
        <v>5</v>
      </c>
      <c r="Q1038" s="96" t="str">
        <f t="shared" si="50"/>
        <v>Gastos_Gerais</v>
      </c>
    </row>
    <row r="1039" spans="1:17" ht="24" hidden="1" x14ac:dyDescent="0.2">
      <c r="A1039" s="450">
        <v>3479</v>
      </c>
      <c r="B1039" s="463">
        <v>45061</v>
      </c>
      <c r="C1039" s="482">
        <v>45047</v>
      </c>
      <c r="D1039" s="455" t="s">
        <v>264</v>
      </c>
      <c r="E1039" s="455" t="s">
        <v>293</v>
      </c>
      <c r="F1039" s="454">
        <v>120</v>
      </c>
      <c r="G1039" s="455" t="s">
        <v>5117</v>
      </c>
      <c r="H1039" s="461" t="s">
        <v>419</v>
      </c>
      <c r="I1039" s="461" t="s">
        <v>3887</v>
      </c>
      <c r="J1039" s="426" t="s">
        <v>451</v>
      </c>
      <c r="K1039" s="426" t="s">
        <v>1188</v>
      </c>
      <c r="L1039" s="426" t="s">
        <v>4137</v>
      </c>
      <c r="M1039" s="426">
        <v>175872950</v>
      </c>
      <c r="N1039" s="427">
        <v>45061</v>
      </c>
      <c r="O1039" s="458">
        <f t="shared" si="48"/>
        <v>5</v>
      </c>
      <c r="P1039" s="458">
        <f t="shared" si="49"/>
        <v>5</v>
      </c>
      <c r="Q1039" s="96" t="str">
        <f t="shared" si="50"/>
        <v>Gastos_Gerais</v>
      </c>
    </row>
    <row r="1040" spans="1:17" ht="24" hidden="1" x14ac:dyDescent="0.2">
      <c r="A1040" s="450">
        <v>3480</v>
      </c>
      <c r="B1040" s="463">
        <v>45061</v>
      </c>
      <c r="C1040" s="464">
        <v>45047</v>
      </c>
      <c r="D1040" s="455" t="s">
        <v>264</v>
      </c>
      <c r="E1040" s="455" t="s">
        <v>293</v>
      </c>
      <c r="F1040" s="460">
        <v>60</v>
      </c>
      <c r="G1040" s="455" t="s">
        <v>5118</v>
      </c>
      <c r="H1040" s="461" t="s">
        <v>423</v>
      </c>
      <c r="I1040" s="461" t="s">
        <v>2374</v>
      </c>
      <c r="J1040" s="426" t="s">
        <v>819</v>
      </c>
      <c r="K1040" s="426" t="s">
        <v>1188</v>
      </c>
      <c r="L1040" s="426" t="s">
        <v>4137</v>
      </c>
      <c r="M1040" s="426">
        <v>175872950</v>
      </c>
      <c r="N1040" s="427">
        <v>45061</v>
      </c>
      <c r="O1040" s="458">
        <f t="shared" si="48"/>
        <v>5</v>
      </c>
      <c r="P1040" s="458">
        <f t="shared" si="49"/>
        <v>5</v>
      </c>
      <c r="Q1040" s="96" t="str">
        <f t="shared" si="50"/>
        <v>Gastos_Gerais</v>
      </c>
    </row>
    <row r="1041" spans="1:17" ht="24" hidden="1" x14ac:dyDescent="0.2">
      <c r="A1041" s="450">
        <v>3481</v>
      </c>
      <c r="B1041" s="463">
        <v>45061</v>
      </c>
      <c r="C1041" s="464">
        <v>45047</v>
      </c>
      <c r="D1041" s="455" t="s">
        <v>264</v>
      </c>
      <c r="E1041" s="455" t="s">
        <v>293</v>
      </c>
      <c r="F1041" s="460">
        <v>120</v>
      </c>
      <c r="G1041" s="455" t="s">
        <v>5119</v>
      </c>
      <c r="H1041" s="461" t="s">
        <v>419</v>
      </c>
      <c r="I1041" s="461" t="s">
        <v>5120</v>
      </c>
      <c r="J1041" s="426" t="s">
        <v>5121</v>
      </c>
      <c r="K1041" s="426" t="s">
        <v>1188</v>
      </c>
      <c r="L1041" s="426" t="s">
        <v>4137</v>
      </c>
      <c r="M1041" s="426">
        <v>175872950</v>
      </c>
      <c r="N1041" s="427">
        <v>45061</v>
      </c>
      <c r="O1041" s="458">
        <f t="shared" si="48"/>
        <v>5</v>
      </c>
      <c r="P1041" s="458">
        <f t="shared" si="49"/>
        <v>5</v>
      </c>
      <c r="Q1041" s="96" t="str">
        <f t="shared" si="50"/>
        <v>Gastos_Gerais</v>
      </c>
    </row>
    <row r="1042" spans="1:17" ht="24" hidden="1" x14ac:dyDescent="0.2">
      <c r="A1042" s="450">
        <v>3482</v>
      </c>
      <c r="B1042" s="463">
        <v>45061</v>
      </c>
      <c r="C1042" s="464">
        <v>45047</v>
      </c>
      <c r="D1042" s="455" t="s">
        <v>264</v>
      </c>
      <c r="E1042" s="455" t="s">
        <v>293</v>
      </c>
      <c r="F1042" s="460">
        <v>60</v>
      </c>
      <c r="G1042" s="455" t="s">
        <v>5122</v>
      </c>
      <c r="H1042" s="461" t="s">
        <v>423</v>
      </c>
      <c r="I1042" s="461" t="s">
        <v>5123</v>
      </c>
      <c r="J1042" s="426" t="s">
        <v>5124</v>
      </c>
      <c r="K1042" s="426" t="s">
        <v>1188</v>
      </c>
      <c r="L1042" s="426" t="s">
        <v>4137</v>
      </c>
      <c r="M1042" s="426">
        <v>175872950</v>
      </c>
      <c r="N1042" s="427">
        <v>45061</v>
      </c>
      <c r="O1042" s="458">
        <f t="shared" si="48"/>
        <v>5</v>
      </c>
      <c r="P1042" s="458">
        <f t="shared" si="49"/>
        <v>5</v>
      </c>
      <c r="Q1042" s="96" t="str">
        <f t="shared" si="50"/>
        <v>Gastos_Gerais</v>
      </c>
    </row>
    <row r="1043" spans="1:17" ht="24" hidden="1" x14ac:dyDescent="0.2">
      <c r="A1043" s="450">
        <v>3483</v>
      </c>
      <c r="B1043" s="463">
        <v>45061</v>
      </c>
      <c r="C1043" s="464">
        <v>45047</v>
      </c>
      <c r="D1043" s="455" t="s">
        <v>264</v>
      </c>
      <c r="E1043" s="455" t="s">
        <v>293</v>
      </c>
      <c r="F1043" s="460">
        <v>45.4</v>
      </c>
      <c r="G1043" s="455" t="s">
        <v>5125</v>
      </c>
      <c r="H1043" s="461" t="s">
        <v>417</v>
      </c>
      <c r="I1043" s="461" t="s">
        <v>4979</v>
      </c>
      <c r="J1043" s="426" t="s">
        <v>497</v>
      </c>
      <c r="K1043" s="426" t="s">
        <v>1188</v>
      </c>
      <c r="L1043" s="426" t="s">
        <v>4137</v>
      </c>
      <c r="M1043" s="426">
        <v>175872950</v>
      </c>
      <c r="N1043" s="427">
        <v>45061</v>
      </c>
      <c r="O1043" s="458">
        <f t="shared" si="48"/>
        <v>5</v>
      </c>
      <c r="P1043" s="458">
        <f t="shared" si="49"/>
        <v>5</v>
      </c>
      <c r="Q1043" s="96" t="str">
        <f t="shared" si="50"/>
        <v>Gastos_Gerais</v>
      </c>
    </row>
    <row r="1044" spans="1:17" hidden="1" x14ac:dyDescent="0.2">
      <c r="A1044" s="450">
        <v>3484</v>
      </c>
      <c r="B1044" s="463">
        <v>45062</v>
      </c>
      <c r="C1044" s="464">
        <v>45017</v>
      </c>
      <c r="D1044" s="455" t="s">
        <v>264</v>
      </c>
      <c r="E1044" s="455" t="s">
        <v>412</v>
      </c>
      <c r="F1044" s="460">
        <v>2275.64</v>
      </c>
      <c r="G1044" s="455" t="s">
        <v>4339</v>
      </c>
      <c r="H1044" s="461" t="s">
        <v>418</v>
      </c>
      <c r="I1044" s="461" t="s">
        <v>1443</v>
      </c>
      <c r="J1044" s="425" t="s">
        <v>1444</v>
      </c>
      <c r="K1044" s="426" t="s">
        <v>1157</v>
      </c>
      <c r="L1044" s="469" t="s">
        <v>32</v>
      </c>
      <c r="M1044" s="469">
        <v>1603</v>
      </c>
      <c r="N1044" s="451">
        <v>45055</v>
      </c>
      <c r="O1044" s="458">
        <f t="shared" si="48"/>
        <v>5</v>
      </c>
      <c r="P1044" s="458">
        <f t="shared" si="49"/>
        <v>4</v>
      </c>
      <c r="Q1044" s="96" t="str">
        <f t="shared" si="50"/>
        <v>Gastos_Gerais</v>
      </c>
    </row>
    <row r="1045" spans="1:17" ht="24" hidden="1" x14ac:dyDescent="0.2">
      <c r="A1045" s="450">
        <v>3485</v>
      </c>
      <c r="B1045" s="463">
        <v>45062</v>
      </c>
      <c r="C1045" s="464">
        <v>45047</v>
      </c>
      <c r="D1045" s="455" t="s">
        <v>264</v>
      </c>
      <c r="E1045" s="455" t="s">
        <v>183</v>
      </c>
      <c r="F1045" s="601">
        <v>490</v>
      </c>
      <c r="G1045" s="455" t="s">
        <v>5607</v>
      </c>
      <c r="H1045" s="461" t="s">
        <v>1032</v>
      </c>
      <c r="I1045" s="461" t="s">
        <v>5113</v>
      </c>
      <c r="J1045" s="425" t="s">
        <v>5114</v>
      </c>
      <c r="K1045" s="602" t="s">
        <v>1157</v>
      </c>
      <c r="L1045" s="465" t="s">
        <v>32</v>
      </c>
      <c r="M1045" s="426">
        <v>9</v>
      </c>
      <c r="N1045" s="427">
        <v>45058</v>
      </c>
      <c r="O1045" s="458">
        <f t="shared" si="48"/>
        <v>5</v>
      </c>
      <c r="P1045" s="458">
        <f t="shared" si="49"/>
        <v>5</v>
      </c>
      <c r="Q1045" s="96" t="str">
        <f t="shared" si="50"/>
        <v>Gastos_Gerais</v>
      </c>
    </row>
    <row r="1046" spans="1:17" ht="24" hidden="1" x14ac:dyDescent="0.2">
      <c r="A1046" s="450">
        <v>3486</v>
      </c>
      <c r="B1046" s="463">
        <v>45062</v>
      </c>
      <c r="C1046" s="464">
        <v>45017</v>
      </c>
      <c r="D1046" s="455" t="s">
        <v>264</v>
      </c>
      <c r="E1046" s="455" t="s">
        <v>177</v>
      </c>
      <c r="F1046" s="454">
        <v>640.16</v>
      </c>
      <c r="G1046" s="455" t="s">
        <v>1729</v>
      </c>
      <c r="H1046" s="461" t="s">
        <v>420</v>
      </c>
      <c r="I1046" s="474" t="s">
        <v>4051</v>
      </c>
      <c r="J1046" s="475" t="s">
        <v>4456</v>
      </c>
      <c r="K1046" s="425" t="s">
        <v>1157</v>
      </c>
      <c r="L1046" s="426" t="s">
        <v>1158</v>
      </c>
      <c r="M1046" s="426">
        <v>423612359</v>
      </c>
      <c r="N1046" s="427">
        <v>45049</v>
      </c>
      <c r="O1046" s="458">
        <f t="shared" si="48"/>
        <v>5</v>
      </c>
      <c r="P1046" s="458">
        <f t="shared" si="49"/>
        <v>4</v>
      </c>
      <c r="Q1046" s="96" t="str">
        <f t="shared" si="50"/>
        <v>Gastos_Gerais</v>
      </c>
    </row>
    <row r="1047" spans="1:17" ht="24" hidden="1" x14ac:dyDescent="0.2">
      <c r="A1047" s="450">
        <v>3487</v>
      </c>
      <c r="B1047" s="463">
        <v>45062</v>
      </c>
      <c r="C1047" s="464">
        <v>45047</v>
      </c>
      <c r="D1047" s="455" t="s">
        <v>264</v>
      </c>
      <c r="E1047" s="455" t="s">
        <v>138</v>
      </c>
      <c r="F1047" s="460">
        <v>2479.65</v>
      </c>
      <c r="G1047" s="455" t="s">
        <v>138</v>
      </c>
      <c r="H1047" s="461" t="s">
        <v>416</v>
      </c>
      <c r="I1047" s="461" t="s">
        <v>4207</v>
      </c>
      <c r="J1047" s="426" t="s">
        <v>1238</v>
      </c>
      <c r="K1047" s="425" t="s">
        <v>1157</v>
      </c>
      <c r="L1047" s="426" t="s">
        <v>32</v>
      </c>
      <c r="M1047" s="425">
        <v>7061</v>
      </c>
      <c r="N1047" s="451">
        <v>45035</v>
      </c>
      <c r="O1047" s="458">
        <f t="shared" si="48"/>
        <v>5</v>
      </c>
      <c r="P1047" s="458">
        <f t="shared" si="49"/>
        <v>5</v>
      </c>
      <c r="Q1047" s="96" t="str">
        <f t="shared" si="50"/>
        <v>Gastos_Gerais</v>
      </c>
    </row>
    <row r="1048" spans="1:17" ht="24" hidden="1" x14ac:dyDescent="0.2">
      <c r="A1048" s="450">
        <v>3488</v>
      </c>
      <c r="B1048" s="463">
        <v>45062</v>
      </c>
      <c r="C1048" s="464">
        <v>45047</v>
      </c>
      <c r="D1048" s="455" t="s">
        <v>264</v>
      </c>
      <c r="E1048" s="455" t="s">
        <v>402</v>
      </c>
      <c r="F1048" s="454">
        <v>362.79</v>
      </c>
      <c r="G1048" s="455" t="s">
        <v>4126</v>
      </c>
      <c r="H1048" s="461" t="s">
        <v>421</v>
      </c>
      <c r="I1048" s="461" t="s">
        <v>1732</v>
      </c>
      <c r="J1048" s="425" t="s">
        <v>1733</v>
      </c>
      <c r="K1048" s="425" t="s">
        <v>1157</v>
      </c>
      <c r="L1048" s="426" t="s">
        <v>32</v>
      </c>
      <c r="M1048" s="425">
        <v>214347</v>
      </c>
      <c r="N1048" s="427">
        <v>45056</v>
      </c>
      <c r="O1048" s="458">
        <f t="shared" si="48"/>
        <v>5</v>
      </c>
      <c r="P1048" s="458">
        <f t="shared" si="49"/>
        <v>5</v>
      </c>
      <c r="Q1048" s="96" t="str">
        <f t="shared" si="50"/>
        <v>Gastos_Gerais</v>
      </c>
    </row>
    <row r="1049" spans="1:17" ht="24" hidden="1" x14ac:dyDescent="0.2">
      <c r="A1049" s="450">
        <v>3489</v>
      </c>
      <c r="B1049" s="463">
        <v>45062</v>
      </c>
      <c r="C1049" s="464">
        <v>45047</v>
      </c>
      <c r="D1049" s="455" t="s">
        <v>264</v>
      </c>
      <c r="E1049" s="455" t="s">
        <v>402</v>
      </c>
      <c r="F1049" s="460">
        <v>9.99</v>
      </c>
      <c r="G1049" s="455" t="s">
        <v>4126</v>
      </c>
      <c r="H1049" s="461" t="s">
        <v>414</v>
      </c>
      <c r="I1049" s="461" t="s">
        <v>1732</v>
      </c>
      <c r="J1049" s="425" t="s">
        <v>1733</v>
      </c>
      <c r="K1049" s="425" t="s">
        <v>1157</v>
      </c>
      <c r="L1049" s="426" t="s">
        <v>32</v>
      </c>
      <c r="M1049" s="425">
        <v>214473</v>
      </c>
      <c r="N1049" s="481">
        <v>45058</v>
      </c>
      <c r="O1049" s="458">
        <f t="shared" si="48"/>
        <v>5</v>
      </c>
      <c r="P1049" s="458">
        <f t="shared" si="49"/>
        <v>5</v>
      </c>
      <c r="Q1049" s="96" t="str">
        <f t="shared" si="50"/>
        <v>Gastos_Gerais</v>
      </c>
    </row>
    <row r="1050" spans="1:17" hidden="1" x14ac:dyDescent="0.2">
      <c r="A1050" s="450">
        <v>3490</v>
      </c>
      <c r="B1050" s="463">
        <v>45062</v>
      </c>
      <c r="C1050" s="464">
        <v>45017</v>
      </c>
      <c r="D1050" s="455" t="s">
        <v>264</v>
      </c>
      <c r="E1050" s="455" t="s">
        <v>160</v>
      </c>
      <c r="F1050" s="460">
        <v>476.03</v>
      </c>
      <c r="G1050" s="455" t="s">
        <v>160</v>
      </c>
      <c r="H1050" s="461" t="s">
        <v>420</v>
      </c>
      <c r="I1050" s="461" t="s">
        <v>4051</v>
      </c>
      <c r="J1050" s="461" t="s">
        <v>4457</v>
      </c>
      <c r="K1050" s="425" t="s">
        <v>1157</v>
      </c>
      <c r="L1050" s="426" t="s">
        <v>1158</v>
      </c>
      <c r="M1050" s="426">
        <v>485057034</v>
      </c>
      <c r="N1050" s="481">
        <v>45049</v>
      </c>
      <c r="O1050" s="458">
        <f t="shared" si="48"/>
        <v>5</v>
      </c>
      <c r="P1050" s="458">
        <f t="shared" si="49"/>
        <v>4</v>
      </c>
      <c r="Q1050" s="96" t="str">
        <f t="shared" si="50"/>
        <v>Gastos_Gerais</v>
      </c>
    </row>
    <row r="1051" spans="1:17" hidden="1" x14ac:dyDescent="0.2">
      <c r="A1051" s="450">
        <v>3491</v>
      </c>
      <c r="B1051" s="463">
        <v>45062</v>
      </c>
      <c r="C1051" s="464">
        <v>45017</v>
      </c>
      <c r="D1051" s="455" t="s">
        <v>264</v>
      </c>
      <c r="E1051" s="455" t="s">
        <v>160</v>
      </c>
      <c r="F1051" s="460">
        <v>420.37</v>
      </c>
      <c r="G1051" s="455" t="s">
        <v>160</v>
      </c>
      <c r="H1051" s="461" t="s">
        <v>422</v>
      </c>
      <c r="I1051" s="461" t="s">
        <v>4051</v>
      </c>
      <c r="J1051" s="461" t="s">
        <v>4457</v>
      </c>
      <c r="K1051" s="425" t="s">
        <v>1157</v>
      </c>
      <c r="L1051" s="426" t="s">
        <v>1158</v>
      </c>
      <c r="M1051" s="426">
        <v>485057050</v>
      </c>
      <c r="N1051" s="481">
        <v>45049</v>
      </c>
      <c r="O1051" s="458">
        <f t="shared" si="48"/>
        <v>5</v>
      </c>
      <c r="P1051" s="458">
        <f t="shared" si="49"/>
        <v>4</v>
      </c>
      <c r="Q1051" s="96" t="str">
        <f t="shared" si="50"/>
        <v>Gastos_Gerais</v>
      </c>
    </row>
    <row r="1052" spans="1:17" ht="24" hidden="1" x14ac:dyDescent="0.2">
      <c r="A1052" s="450">
        <v>3492</v>
      </c>
      <c r="B1052" s="463">
        <v>45062</v>
      </c>
      <c r="C1052" s="464">
        <v>45047</v>
      </c>
      <c r="D1052" s="455" t="s">
        <v>264</v>
      </c>
      <c r="E1052" s="455" t="s">
        <v>290</v>
      </c>
      <c r="F1052" s="460">
        <v>569.5</v>
      </c>
      <c r="G1052" s="455" t="s">
        <v>5608</v>
      </c>
      <c r="H1052" s="461" t="s">
        <v>416</v>
      </c>
      <c r="I1052" s="461" t="s">
        <v>5126</v>
      </c>
      <c r="J1052" s="425" t="s">
        <v>5127</v>
      </c>
      <c r="K1052" s="425" t="s">
        <v>1157</v>
      </c>
      <c r="L1052" s="426" t="s">
        <v>32</v>
      </c>
      <c r="M1052" s="426">
        <v>1345</v>
      </c>
      <c r="N1052" s="481">
        <v>45049</v>
      </c>
      <c r="O1052" s="458">
        <f t="shared" si="48"/>
        <v>5</v>
      </c>
      <c r="P1052" s="458">
        <f t="shared" si="49"/>
        <v>5</v>
      </c>
      <c r="Q1052" s="96" t="str">
        <f t="shared" si="50"/>
        <v>Gastos_Gerais</v>
      </c>
    </row>
    <row r="1053" spans="1:17" ht="24" hidden="1" x14ac:dyDescent="0.2">
      <c r="A1053" s="450">
        <v>3493</v>
      </c>
      <c r="B1053" s="463">
        <v>45062</v>
      </c>
      <c r="C1053" s="464">
        <v>45017</v>
      </c>
      <c r="D1053" s="455" t="s">
        <v>264</v>
      </c>
      <c r="E1053" s="455" t="s">
        <v>177</v>
      </c>
      <c r="F1053" s="460">
        <v>925.98</v>
      </c>
      <c r="G1053" s="455" t="s">
        <v>1729</v>
      </c>
      <c r="H1053" s="461" t="s">
        <v>422</v>
      </c>
      <c r="I1053" s="474" t="s">
        <v>4051</v>
      </c>
      <c r="J1053" s="475" t="s">
        <v>4456</v>
      </c>
      <c r="K1053" s="425" t="s">
        <v>1157</v>
      </c>
      <c r="L1053" s="426" t="s">
        <v>1158</v>
      </c>
      <c r="M1053" s="426">
        <v>480951799</v>
      </c>
      <c r="N1053" s="481">
        <v>45049</v>
      </c>
      <c r="O1053" s="458">
        <f t="shared" si="48"/>
        <v>5</v>
      </c>
      <c r="P1053" s="458">
        <f t="shared" si="49"/>
        <v>4</v>
      </c>
      <c r="Q1053" s="96" t="str">
        <f t="shared" si="50"/>
        <v>Gastos_Gerais</v>
      </c>
    </row>
    <row r="1054" spans="1:17" ht="24" hidden="1" x14ac:dyDescent="0.2">
      <c r="A1054" s="450">
        <v>3494</v>
      </c>
      <c r="B1054" s="463">
        <v>45062</v>
      </c>
      <c r="C1054" s="464">
        <v>45047</v>
      </c>
      <c r="D1054" s="455" t="s">
        <v>264</v>
      </c>
      <c r="E1054" s="455" t="s">
        <v>402</v>
      </c>
      <c r="F1054" s="460">
        <v>215.96</v>
      </c>
      <c r="G1054" s="455" t="s">
        <v>4126</v>
      </c>
      <c r="H1054" s="461" t="s">
        <v>421</v>
      </c>
      <c r="I1054" s="461" t="s">
        <v>4155</v>
      </c>
      <c r="J1054" s="425" t="s">
        <v>4156</v>
      </c>
      <c r="K1054" s="425" t="s">
        <v>1163</v>
      </c>
      <c r="L1054" s="426" t="s">
        <v>32</v>
      </c>
      <c r="M1054" s="426">
        <v>56</v>
      </c>
      <c r="N1054" s="481">
        <v>45062</v>
      </c>
      <c r="O1054" s="458">
        <f t="shared" si="48"/>
        <v>5</v>
      </c>
      <c r="P1054" s="458">
        <f t="shared" si="49"/>
        <v>5</v>
      </c>
      <c r="Q1054" s="96" t="str">
        <f t="shared" si="50"/>
        <v>Gastos_Gerais</v>
      </c>
    </row>
    <row r="1055" spans="1:17" ht="24" hidden="1" x14ac:dyDescent="0.2">
      <c r="A1055" s="450">
        <v>3495</v>
      </c>
      <c r="B1055" s="463">
        <v>45062</v>
      </c>
      <c r="C1055" s="464">
        <v>45047</v>
      </c>
      <c r="D1055" s="455" t="s">
        <v>264</v>
      </c>
      <c r="E1055" s="455" t="s">
        <v>96</v>
      </c>
      <c r="F1055" s="460">
        <v>49.9</v>
      </c>
      <c r="G1055" s="455" t="s">
        <v>5128</v>
      </c>
      <c r="H1055" s="461" t="s">
        <v>419</v>
      </c>
      <c r="I1055" s="461" t="s">
        <v>2028</v>
      </c>
      <c r="J1055" s="425" t="s">
        <v>2420</v>
      </c>
      <c r="K1055" s="425" t="s">
        <v>1163</v>
      </c>
      <c r="L1055" s="426" t="s">
        <v>32</v>
      </c>
      <c r="M1055" s="426">
        <v>204</v>
      </c>
      <c r="N1055" s="427">
        <v>45057</v>
      </c>
      <c r="O1055" s="458">
        <f t="shared" si="48"/>
        <v>5</v>
      </c>
      <c r="P1055" s="458">
        <f t="shared" si="49"/>
        <v>5</v>
      </c>
      <c r="Q1055" s="96" t="str">
        <f t="shared" si="50"/>
        <v>Gastos_Gerais</v>
      </c>
    </row>
    <row r="1056" spans="1:17" ht="24" hidden="1" x14ac:dyDescent="0.2">
      <c r="A1056" s="450">
        <v>3496</v>
      </c>
      <c r="B1056" s="463">
        <v>45062</v>
      </c>
      <c r="C1056" s="464">
        <v>45047</v>
      </c>
      <c r="D1056" s="455" t="s">
        <v>264</v>
      </c>
      <c r="E1056" s="455" t="s">
        <v>136</v>
      </c>
      <c r="F1056" s="460">
        <v>389.4</v>
      </c>
      <c r="G1056" s="455" t="s">
        <v>5129</v>
      </c>
      <c r="H1056" s="461" t="s">
        <v>302</v>
      </c>
      <c r="I1056" s="461" t="s">
        <v>1910</v>
      </c>
      <c r="J1056" s="425" t="s">
        <v>1911</v>
      </c>
      <c r="K1056" s="425" t="s">
        <v>1157</v>
      </c>
      <c r="L1056" s="426" t="s">
        <v>32</v>
      </c>
      <c r="M1056" s="426">
        <v>24540</v>
      </c>
      <c r="N1056" s="427">
        <v>45048</v>
      </c>
      <c r="O1056" s="458">
        <f t="shared" si="48"/>
        <v>5</v>
      </c>
      <c r="P1056" s="458">
        <f t="shared" si="49"/>
        <v>5</v>
      </c>
      <c r="Q1056" s="96" t="str">
        <f t="shared" si="50"/>
        <v>Gastos_Gerais</v>
      </c>
    </row>
    <row r="1057" spans="1:17" ht="24" hidden="1" x14ac:dyDescent="0.2">
      <c r="A1057" s="450">
        <v>3497</v>
      </c>
      <c r="B1057" s="463">
        <v>45062</v>
      </c>
      <c r="C1057" s="464">
        <v>45017</v>
      </c>
      <c r="D1057" s="455" t="s">
        <v>264</v>
      </c>
      <c r="E1057" s="455" t="s">
        <v>177</v>
      </c>
      <c r="F1057" s="460">
        <v>1143.8599999999999</v>
      </c>
      <c r="G1057" s="349" t="s">
        <v>4008</v>
      </c>
      <c r="H1057" s="461" t="s">
        <v>302</v>
      </c>
      <c r="I1057" s="474" t="s">
        <v>4051</v>
      </c>
      <c r="J1057" s="475" t="s">
        <v>4456</v>
      </c>
      <c r="K1057" s="425" t="s">
        <v>1157</v>
      </c>
      <c r="L1057" s="426" t="s">
        <v>1158</v>
      </c>
      <c r="M1057" s="426">
        <v>481843655</v>
      </c>
      <c r="N1057" s="427">
        <v>45049</v>
      </c>
      <c r="O1057" s="458">
        <f t="shared" si="48"/>
        <v>5</v>
      </c>
      <c r="P1057" s="458">
        <f t="shared" si="49"/>
        <v>4</v>
      </c>
      <c r="Q1057" s="96" t="str">
        <f t="shared" si="50"/>
        <v>Gastos_Gerais</v>
      </c>
    </row>
    <row r="1058" spans="1:17" hidden="1" x14ac:dyDescent="0.2">
      <c r="A1058" s="450">
        <v>3498</v>
      </c>
      <c r="B1058" s="463">
        <v>45062</v>
      </c>
      <c r="C1058" s="464">
        <v>45047</v>
      </c>
      <c r="D1058" s="455" t="s">
        <v>264</v>
      </c>
      <c r="E1058" s="455" t="s">
        <v>96</v>
      </c>
      <c r="F1058" s="460">
        <v>748.9</v>
      </c>
      <c r="G1058" s="455" t="s">
        <v>5550</v>
      </c>
      <c r="H1058" s="461" t="s">
        <v>421</v>
      </c>
      <c r="I1058" s="461" t="s">
        <v>5581</v>
      </c>
      <c r="J1058" s="425" t="s">
        <v>4896</v>
      </c>
      <c r="K1058" s="425" t="s">
        <v>1157</v>
      </c>
      <c r="L1058" s="426" t="s">
        <v>32</v>
      </c>
      <c r="M1058" s="426">
        <v>2573</v>
      </c>
      <c r="N1058" s="427">
        <v>45057</v>
      </c>
      <c r="O1058" s="458">
        <f t="shared" si="48"/>
        <v>5</v>
      </c>
      <c r="P1058" s="458">
        <f t="shared" si="49"/>
        <v>5</v>
      </c>
      <c r="Q1058" s="96" t="str">
        <f t="shared" si="50"/>
        <v>Gastos_Gerais</v>
      </c>
    </row>
    <row r="1059" spans="1:17" ht="36" hidden="1" x14ac:dyDescent="0.2">
      <c r="A1059" s="450">
        <v>3499</v>
      </c>
      <c r="B1059" s="463">
        <v>45062</v>
      </c>
      <c r="C1059" s="464">
        <v>45047</v>
      </c>
      <c r="D1059" s="455" t="s">
        <v>264</v>
      </c>
      <c r="E1059" s="455" t="s">
        <v>404</v>
      </c>
      <c r="F1059" s="460">
        <v>1462.8</v>
      </c>
      <c r="G1059" s="455" t="s">
        <v>5130</v>
      </c>
      <c r="H1059" s="461" t="s">
        <v>419</v>
      </c>
      <c r="I1059" s="461" t="s">
        <v>2804</v>
      </c>
      <c r="J1059" s="426" t="s">
        <v>1310</v>
      </c>
      <c r="K1059" s="425" t="s">
        <v>1157</v>
      </c>
      <c r="L1059" s="426" t="s">
        <v>32</v>
      </c>
      <c r="M1059" s="426">
        <v>458735</v>
      </c>
      <c r="N1059" s="427">
        <v>45035</v>
      </c>
      <c r="O1059" s="458">
        <f t="shared" si="48"/>
        <v>5</v>
      </c>
      <c r="P1059" s="458">
        <f t="shared" si="49"/>
        <v>5</v>
      </c>
      <c r="Q1059" s="96" t="str">
        <f t="shared" si="50"/>
        <v>Gastos_Gerais</v>
      </c>
    </row>
    <row r="1060" spans="1:17" ht="24" hidden="1" x14ac:dyDescent="0.2">
      <c r="A1060" s="450">
        <v>3500</v>
      </c>
      <c r="B1060" s="463">
        <v>45062</v>
      </c>
      <c r="C1060" s="464">
        <v>45047</v>
      </c>
      <c r="D1060" s="455" t="s">
        <v>264</v>
      </c>
      <c r="E1060" s="455" t="s">
        <v>96</v>
      </c>
      <c r="F1060" s="460">
        <v>854.78</v>
      </c>
      <c r="G1060" s="455" t="s">
        <v>5131</v>
      </c>
      <c r="H1060" s="461" t="s">
        <v>423</v>
      </c>
      <c r="I1060" s="461" t="s">
        <v>5132</v>
      </c>
      <c r="J1060" s="425" t="s">
        <v>5133</v>
      </c>
      <c r="K1060" s="425" t="s">
        <v>1157</v>
      </c>
      <c r="L1060" s="426" t="s">
        <v>32</v>
      </c>
      <c r="M1060" s="426">
        <v>12789</v>
      </c>
      <c r="N1060" s="427">
        <v>45061</v>
      </c>
      <c r="O1060" s="458">
        <f t="shared" si="48"/>
        <v>5</v>
      </c>
      <c r="P1060" s="458">
        <f t="shared" si="49"/>
        <v>5</v>
      </c>
      <c r="Q1060" s="96" t="str">
        <f t="shared" si="50"/>
        <v>Gastos_Gerais</v>
      </c>
    </row>
    <row r="1061" spans="1:17" ht="24" hidden="1" x14ac:dyDescent="0.2">
      <c r="A1061" s="450">
        <v>3501</v>
      </c>
      <c r="B1061" s="463">
        <v>45062</v>
      </c>
      <c r="C1061" s="464">
        <v>45047</v>
      </c>
      <c r="D1061" s="455" t="s">
        <v>264</v>
      </c>
      <c r="E1061" s="455" t="s">
        <v>293</v>
      </c>
      <c r="F1061" s="460">
        <v>120</v>
      </c>
      <c r="G1061" s="455" t="s">
        <v>5134</v>
      </c>
      <c r="H1061" s="461" t="s">
        <v>421</v>
      </c>
      <c r="I1061" s="461" t="s">
        <v>1704</v>
      </c>
      <c r="J1061" s="425" t="s">
        <v>820</v>
      </c>
      <c r="K1061" s="425" t="s">
        <v>1188</v>
      </c>
      <c r="L1061" s="426" t="s">
        <v>4137</v>
      </c>
      <c r="M1061" s="426">
        <v>376046581</v>
      </c>
      <c r="N1061" s="427">
        <v>45062</v>
      </c>
      <c r="O1061" s="458">
        <f t="shared" si="48"/>
        <v>5</v>
      </c>
      <c r="P1061" s="458">
        <f t="shared" si="49"/>
        <v>5</v>
      </c>
      <c r="Q1061" s="96" t="str">
        <f t="shared" si="50"/>
        <v>Gastos_Gerais</v>
      </c>
    </row>
    <row r="1062" spans="1:17" ht="24" hidden="1" x14ac:dyDescent="0.2">
      <c r="A1062" s="450">
        <v>3502</v>
      </c>
      <c r="B1062" s="463">
        <v>45062</v>
      </c>
      <c r="C1062" s="464">
        <v>45047</v>
      </c>
      <c r="D1062" s="455" t="s">
        <v>264</v>
      </c>
      <c r="E1062" s="455" t="s">
        <v>293</v>
      </c>
      <c r="F1062" s="460">
        <v>120</v>
      </c>
      <c r="G1062" s="455" t="s">
        <v>5135</v>
      </c>
      <c r="H1062" s="461" t="s">
        <v>421</v>
      </c>
      <c r="I1062" s="461" t="s">
        <v>1213</v>
      </c>
      <c r="J1062" s="426" t="s">
        <v>1045</v>
      </c>
      <c r="K1062" s="425" t="s">
        <v>1188</v>
      </c>
      <c r="L1062" s="426" t="s">
        <v>4137</v>
      </c>
      <c r="M1062" s="426">
        <v>376046581</v>
      </c>
      <c r="N1062" s="427">
        <v>45062</v>
      </c>
      <c r="O1062" s="458">
        <f t="shared" si="48"/>
        <v>5</v>
      </c>
      <c r="P1062" s="458">
        <f t="shared" si="49"/>
        <v>5</v>
      </c>
      <c r="Q1062" s="96" t="str">
        <f t="shared" si="50"/>
        <v>Gastos_Gerais</v>
      </c>
    </row>
    <row r="1063" spans="1:17" ht="24" hidden="1" x14ac:dyDescent="0.2">
      <c r="A1063" s="450">
        <v>3503</v>
      </c>
      <c r="B1063" s="463">
        <v>45062</v>
      </c>
      <c r="C1063" s="464">
        <v>45047</v>
      </c>
      <c r="D1063" s="455" t="s">
        <v>264</v>
      </c>
      <c r="E1063" s="455" t="s">
        <v>293</v>
      </c>
      <c r="F1063" s="460">
        <v>180</v>
      </c>
      <c r="G1063" s="455" t="s">
        <v>5136</v>
      </c>
      <c r="H1063" s="461" t="s">
        <v>421</v>
      </c>
      <c r="I1063" s="461" t="s">
        <v>5137</v>
      </c>
      <c r="J1063" s="426" t="s">
        <v>563</v>
      </c>
      <c r="K1063" s="425" t="s">
        <v>1188</v>
      </c>
      <c r="L1063" s="426" t="s">
        <v>4137</v>
      </c>
      <c r="M1063" s="426">
        <v>576136269</v>
      </c>
      <c r="N1063" s="427">
        <v>45062</v>
      </c>
      <c r="O1063" s="458">
        <f t="shared" si="48"/>
        <v>5</v>
      </c>
      <c r="P1063" s="458">
        <f t="shared" si="49"/>
        <v>5</v>
      </c>
      <c r="Q1063" s="96" t="str">
        <f t="shared" si="50"/>
        <v>Gastos_Gerais</v>
      </c>
    </row>
    <row r="1064" spans="1:17" ht="24" hidden="1" x14ac:dyDescent="0.2">
      <c r="A1064" s="450">
        <v>3504</v>
      </c>
      <c r="B1064" s="463">
        <v>45062</v>
      </c>
      <c r="C1064" s="464">
        <v>45047</v>
      </c>
      <c r="D1064" s="455" t="s">
        <v>264</v>
      </c>
      <c r="E1064" s="455" t="s">
        <v>293</v>
      </c>
      <c r="F1064" s="454">
        <v>180</v>
      </c>
      <c r="G1064" s="455" t="s">
        <v>5138</v>
      </c>
      <c r="H1064" s="461" t="s">
        <v>421</v>
      </c>
      <c r="I1064" s="461" t="s">
        <v>5139</v>
      </c>
      <c r="J1064" s="425" t="s">
        <v>875</v>
      </c>
      <c r="K1064" s="425" t="s">
        <v>1188</v>
      </c>
      <c r="L1064" s="426" t="s">
        <v>4137</v>
      </c>
      <c r="M1064" s="426">
        <v>576136269</v>
      </c>
      <c r="N1064" s="427">
        <v>45062</v>
      </c>
      <c r="O1064" s="458">
        <f t="shared" si="48"/>
        <v>5</v>
      </c>
      <c r="P1064" s="458">
        <f t="shared" si="49"/>
        <v>5</v>
      </c>
      <c r="Q1064" s="96" t="str">
        <f t="shared" si="50"/>
        <v>Gastos_Gerais</v>
      </c>
    </row>
    <row r="1065" spans="1:17" ht="24" hidden="1" x14ac:dyDescent="0.2">
      <c r="A1065" s="450">
        <v>3505</v>
      </c>
      <c r="B1065" s="463">
        <v>45063</v>
      </c>
      <c r="C1065" s="464">
        <v>45047</v>
      </c>
      <c r="D1065" s="455" t="s">
        <v>264</v>
      </c>
      <c r="E1065" s="455" t="s">
        <v>398</v>
      </c>
      <c r="F1065" s="460">
        <v>302.60000000000002</v>
      </c>
      <c r="G1065" s="456" t="s">
        <v>4496</v>
      </c>
      <c r="H1065" s="461" t="s">
        <v>422</v>
      </c>
      <c r="I1065" s="461" t="s">
        <v>6636</v>
      </c>
      <c r="J1065" s="426" t="s">
        <v>1734</v>
      </c>
      <c r="K1065" s="426" t="s">
        <v>1157</v>
      </c>
      <c r="L1065" s="426" t="s">
        <v>32</v>
      </c>
      <c r="M1065" s="426">
        <v>32</v>
      </c>
      <c r="N1065" s="427">
        <v>45057</v>
      </c>
      <c r="O1065" s="458">
        <f t="shared" si="48"/>
        <v>5</v>
      </c>
      <c r="P1065" s="458">
        <f t="shared" si="49"/>
        <v>5</v>
      </c>
      <c r="Q1065" s="96" t="str">
        <f t="shared" si="50"/>
        <v>Gastos_Gerais</v>
      </c>
    </row>
    <row r="1066" spans="1:17" ht="108" hidden="1" x14ac:dyDescent="0.2">
      <c r="A1066" s="450">
        <v>3506</v>
      </c>
      <c r="B1066" s="463">
        <v>45063</v>
      </c>
      <c r="C1066" s="464">
        <v>45047</v>
      </c>
      <c r="D1066" s="455" t="s">
        <v>264</v>
      </c>
      <c r="E1066" s="455" t="s">
        <v>182</v>
      </c>
      <c r="F1066" s="460">
        <v>843.66</v>
      </c>
      <c r="G1066" s="455" t="s">
        <v>5609</v>
      </c>
      <c r="H1066" s="461" t="s">
        <v>421</v>
      </c>
      <c r="I1066" s="461" t="s">
        <v>1287</v>
      </c>
      <c r="J1066" s="426" t="s">
        <v>1288</v>
      </c>
      <c r="K1066" s="426" t="s">
        <v>1157</v>
      </c>
      <c r="L1066" s="426" t="s">
        <v>32</v>
      </c>
      <c r="M1066" s="426">
        <v>154</v>
      </c>
      <c r="N1066" s="427">
        <v>45057</v>
      </c>
      <c r="O1066" s="458">
        <f t="shared" si="48"/>
        <v>5</v>
      </c>
      <c r="P1066" s="458">
        <f t="shared" si="49"/>
        <v>5</v>
      </c>
      <c r="Q1066" s="96" t="str">
        <f t="shared" si="50"/>
        <v>Gastos_Gerais</v>
      </c>
    </row>
    <row r="1067" spans="1:17" ht="48" hidden="1" x14ac:dyDescent="0.2">
      <c r="A1067" s="450">
        <v>3507</v>
      </c>
      <c r="B1067" s="463">
        <v>45063</v>
      </c>
      <c r="C1067" s="464">
        <v>45017</v>
      </c>
      <c r="D1067" s="455" t="s">
        <v>264</v>
      </c>
      <c r="E1067" s="455" t="s">
        <v>82</v>
      </c>
      <c r="F1067" s="460">
        <v>2943.27</v>
      </c>
      <c r="G1067" s="455" t="s">
        <v>1154</v>
      </c>
      <c r="H1067" s="461" t="s">
        <v>420</v>
      </c>
      <c r="I1067" s="461" t="s">
        <v>4547</v>
      </c>
      <c r="J1067" s="426" t="s">
        <v>1857</v>
      </c>
      <c r="K1067" s="426" t="s">
        <v>1157</v>
      </c>
      <c r="L1067" s="426" t="s">
        <v>32</v>
      </c>
      <c r="M1067" s="426">
        <v>653440</v>
      </c>
      <c r="N1067" s="427">
        <v>45055</v>
      </c>
      <c r="O1067" s="458">
        <f t="shared" si="48"/>
        <v>5</v>
      </c>
      <c r="P1067" s="458">
        <f t="shared" si="49"/>
        <v>4</v>
      </c>
      <c r="Q1067" s="96" t="str">
        <f t="shared" si="50"/>
        <v>Gastos_Gerais</v>
      </c>
    </row>
    <row r="1068" spans="1:17" ht="24" hidden="1" x14ac:dyDescent="0.2">
      <c r="A1068" s="450">
        <v>3508</v>
      </c>
      <c r="B1068" s="463">
        <v>45063</v>
      </c>
      <c r="C1068" s="464">
        <v>45047</v>
      </c>
      <c r="D1068" s="455" t="s">
        <v>264</v>
      </c>
      <c r="E1068" s="455" t="s">
        <v>402</v>
      </c>
      <c r="F1068" s="460">
        <v>59.8</v>
      </c>
      <c r="G1068" s="455" t="s">
        <v>5140</v>
      </c>
      <c r="H1068" s="461" t="s">
        <v>414</v>
      </c>
      <c r="I1068" s="461" t="s">
        <v>5610</v>
      </c>
      <c r="J1068" s="426" t="s">
        <v>5141</v>
      </c>
      <c r="K1068" s="426" t="s">
        <v>1163</v>
      </c>
      <c r="L1068" s="426" t="s">
        <v>32</v>
      </c>
      <c r="M1068" s="426">
        <v>550</v>
      </c>
      <c r="N1068" s="427">
        <v>45063</v>
      </c>
      <c r="O1068" s="458">
        <f t="shared" si="48"/>
        <v>5</v>
      </c>
      <c r="P1068" s="458">
        <f t="shared" si="49"/>
        <v>5</v>
      </c>
      <c r="Q1068" s="96" t="str">
        <f t="shared" si="50"/>
        <v>Gastos_Gerais</v>
      </c>
    </row>
    <row r="1069" spans="1:17" ht="48" hidden="1" x14ac:dyDescent="0.2">
      <c r="A1069" s="450">
        <v>3509</v>
      </c>
      <c r="B1069" s="463">
        <v>45063</v>
      </c>
      <c r="C1069" s="464">
        <v>45047</v>
      </c>
      <c r="D1069" s="455" t="s">
        <v>264</v>
      </c>
      <c r="E1069" s="455" t="s">
        <v>293</v>
      </c>
      <c r="F1069" s="460">
        <v>384</v>
      </c>
      <c r="G1069" s="455" t="s">
        <v>5142</v>
      </c>
      <c r="H1069" s="461" t="s">
        <v>414</v>
      </c>
      <c r="I1069" s="461" t="s">
        <v>5143</v>
      </c>
      <c r="J1069" s="425" t="s">
        <v>5144</v>
      </c>
      <c r="K1069" s="425" t="s">
        <v>5145</v>
      </c>
      <c r="L1069" s="426" t="s">
        <v>32</v>
      </c>
      <c r="M1069" s="426">
        <v>11408</v>
      </c>
      <c r="N1069" s="427">
        <v>45062</v>
      </c>
      <c r="O1069" s="458">
        <f t="shared" si="48"/>
        <v>5</v>
      </c>
      <c r="P1069" s="458">
        <f t="shared" si="49"/>
        <v>5</v>
      </c>
      <c r="Q1069" s="96" t="str">
        <f t="shared" si="50"/>
        <v>Gastos_Gerais</v>
      </c>
    </row>
    <row r="1070" spans="1:17" ht="24" hidden="1" x14ac:dyDescent="0.2">
      <c r="A1070" s="450">
        <v>3510</v>
      </c>
      <c r="B1070" s="463">
        <v>45063</v>
      </c>
      <c r="C1070" s="464">
        <v>45047</v>
      </c>
      <c r="D1070" s="455" t="s">
        <v>264</v>
      </c>
      <c r="E1070" s="455" t="s">
        <v>290</v>
      </c>
      <c r="F1070" s="460">
        <v>37.200000000000003</v>
      </c>
      <c r="G1070" s="455" t="s">
        <v>5146</v>
      </c>
      <c r="H1070" s="461" t="s">
        <v>420</v>
      </c>
      <c r="I1070" s="461" t="s">
        <v>5147</v>
      </c>
      <c r="J1070" s="425" t="s">
        <v>5148</v>
      </c>
      <c r="K1070" s="425" t="s">
        <v>5145</v>
      </c>
      <c r="L1070" s="426" t="s">
        <v>32</v>
      </c>
      <c r="M1070" s="426">
        <v>16715</v>
      </c>
      <c r="N1070" s="481">
        <v>45034</v>
      </c>
      <c r="O1070" s="458">
        <f t="shared" si="48"/>
        <v>5</v>
      </c>
      <c r="P1070" s="458">
        <f t="shared" si="49"/>
        <v>5</v>
      </c>
      <c r="Q1070" s="96" t="str">
        <f t="shared" si="50"/>
        <v>Gastos_Gerais</v>
      </c>
    </row>
    <row r="1071" spans="1:17" ht="24" hidden="1" x14ac:dyDescent="0.2">
      <c r="A1071" s="450">
        <v>3511</v>
      </c>
      <c r="B1071" s="463">
        <v>45063</v>
      </c>
      <c r="C1071" s="464">
        <v>45047</v>
      </c>
      <c r="D1071" s="456" t="s">
        <v>264</v>
      </c>
      <c r="E1071" s="455" t="s">
        <v>208</v>
      </c>
      <c r="F1071" s="460">
        <v>140</v>
      </c>
      <c r="G1071" s="455" t="s">
        <v>1268</v>
      </c>
      <c r="H1071" s="461" t="s">
        <v>418</v>
      </c>
      <c r="I1071" s="461" t="s">
        <v>1269</v>
      </c>
      <c r="J1071" s="425" t="s">
        <v>1270</v>
      </c>
      <c r="K1071" s="425" t="s">
        <v>1163</v>
      </c>
      <c r="L1071" s="426" t="s">
        <v>32</v>
      </c>
      <c r="M1071" s="425">
        <v>356</v>
      </c>
      <c r="N1071" s="427">
        <v>45057</v>
      </c>
      <c r="O1071" s="458">
        <f t="shared" si="48"/>
        <v>5</v>
      </c>
      <c r="P1071" s="458">
        <f t="shared" si="49"/>
        <v>5</v>
      </c>
      <c r="Q1071" s="96" t="str">
        <f t="shared" si="50"/>
        <v>Gastos_Gerais</v>
      </c>
    </row>
    <row r="1072" spans="1:17" ht="36" hidden="1" x14ac:dyDescent="0.2">
      <c r="A1072" s="450">
        <v>3512</v>
      </c>
      <c r="B1072" s="463">
        <v>45063</v>
      </c>
      <c r="C1072" s="464">
        <v>45047</v>
      </c>
      <c r="D1072" s="455" t="s">
        <v>176</v>
      </c>
      <c r="E1072" s="455" t="s">
        <v>158</v>
      </c>
      <c r="F1072" s="460">
        <v>76</v>
      </c>
      <c r="G1072" s="455" t="s">
        <v>5561</v>
      </c>
      <c r="H1072" s="461" t="s">
        <v>420</v>
      </c>
      <c r="I1072" s="461" t="s">
        <v>1973</v>
      </c>
      <c r="J1072" s="425" t="s">
        <v>1974</v>
      </c>
      <c r="K1072" s="425" t="s">
        <v>1163</v>
      </c>
      <c r="L1072" s="426" t="s">
        <v>32</v>
      </c>
      <c r="M1072" s="426" t="s">
        <v>5149</v>
      </c>
      <c r="N1072" s="427">
        <v>45064</v>
      </c>
      <c r="O1072" s="458">
        <f t="shared" si="48"/>
        <v>5</v>
      </c>
      <c r="P1072" s="458">
        <f t="shared" si="49"/>
        <v>5</v>
      </c>
      <c r="Q1072" s="96" t="str">
        <f t="shared" si="50"/>
        <v>Gastos_com_Pessoal</v>
      </c>
    </row>
    <row r="1073" spans="1:17" ht="60" hidden="1" x14ac:dyDescent="0.2">
      <c r="A1073" s="450">
        <v>3513</v>
      </c>
      <c r="B1073" s="463">
        <v>45063</v>
      </c>
      <c r="C1073" s="464">
        <v>45047</v>
      </c>
      <c r="D1073" s="455" t="s">
        <v>264</v>
      </c>
      <c r="E1073" s="455" t="s">
        <v>81</v>
      </c>
      <c r="F1073" s="460">
        <v>205.99</v>
      </c>
      <c r="G1073" s="455" t="s">
        <v>5611</v>
      </c>
      <c r="H1073" s="461" t="s">
        <v>421</v>
      </c>
      <c r="I1073" s="461" t="s">
        <v>5150</v>
      </c>
      <c r="J1073" s="425" t="s">
        <v>5151</v>
      </c>
      <c r="K1073" s="425" t="s">
        <v>1163</v>
      </c>
      <c r="L1073" s="426" t="s">
        <v>32</v>
      </c>
      <c r="M1073" s="425">
        <v>2948</v>
      </c>
      <c r="N1073" s="427">
        <v>45063</v>
      </c>
      <c r="O1073" s="458">
        <f t="shared" si="48"/>
        <v>5</v>
      </c>
      <c r="P1073" s="458">
        <f t="shared" si="49"/>
        <v>5</v>
      </c>
      <c r="Q1073" s="96" t="str">
        <f t="shared" si="50"/>
        <v>Gastos_Gerais</v>
      </c>
    </row>
    <row r="1074" spans="1:17" ht="24" hidden="1" x14ac:dyDescent="0.2">
      <c r="A1074" s="450">
        <v>3514</v>
      </c>
      <c r="B1074" s="463">
        <v>45063</v>
      </c>
      <c r="C1074" s="464">
        <v>45047</v>
      </c>
      <c r="D1074" s="455" t="s">
        <v>264</v>
      </c>
      <c r="E1074" s="455" t="s">
        <v>96</v>
      </c>
      <c r="F1074" s="460">
        <v>200</v>
      </c>
      <c r="G1074" s="455" t="s">
        <v>5551</v>
      </c>
      <c r="H1074" s="461" t="s">
        <v>421</v>
      </c>
      <c r="I1074" s="461" t="s">
        <v>5152</v>
      </c>
      <c r="J1074" s="426" t="s">
        <v>5153</v>
      </c>
      <c r="K1074" s="425" t="s">
        <v>1157</v>
      </c>
      <c r="L1074" s="426" t="s">
        <v>32</v>
      </c>
      <c r="M1074" s="426">
        <v>712</v>
      </c>
      <c r="N1074" s="427">
        <v>45057</v>
      </c>
      <c r="O1074" s="458">
        <f t="shared" si="48"/>
        <v>5</v>
      </c>
      <c r="P1074" s="458">
        <f t="shared" si="49"/>
        <v>5</v>
      </c>
      <c r="Q1074" s="96" t="str">
        <f t="shared" si="50"/>
        <v>Gastos_Gerais</v>
      </c>
    </row>
    <row r="1075" spans="1:17" ht="25.5" hidden="1" x14ac:dyDescent="0.2">
      <c r="A1075" s="450">
        <v>3515</v>
      </c>
      <c r="B1075" s="463">
        <v>45063</v>
      </c>
      <c r="C1075" s="464">
        <v>45047</v>
      </c>
      <c r="D1075" s="455" t="s">
        <v>176</v>
      </c>
      <c r="E1075" s="455" t="s">
        <v>261</v>
      </c>
      <c r="F1075" s="460">
        <v>1666.31</v>
      </c>
      <c r="G1075" s="455" t="s">
        <v>1207</v>
      </c>
      <c r="H1075" s="461" t="s">
        <v>416</v>
      </c>
      <c r="I1075" s="461" t="s">
        <v>5154</v>
      </c>
      <c r="J1075" s="484" t="s">
        <v>623</v>
      </c>
      <c r="K1075" s="425" t="s">
        <v>1188</v>
      </c>
      <c r="L1075" s="426" t="s">
        <v>4137</v>
      </c>
      <c r="M1075" s="426">
        <v>576318008</v>
      </c>
      <c r="N1075" s="427">
        <v>45063</v>
      </c>
      <c r="O1075" s="458">
        <f t="shared" si="48"/>
        <v>5</v>
      </c>
      <c r="P1075" s="458">
        <f t="shared" si="49"/>
        <v>5</v>
      </c>
      <c r="Q1075" s="96" t="str">
        <f t="shared" si="50"/>
        <v>Gastos_com_Pessoal</v>
      </c>
    </row>
    <row r="1076" spans="1:17" ht="25.5" hidden="1" x14ac:dyDescent="0.2">
      <c r="A1076" s="450">
        <v>3516</v>
      </c>
      <c r="B1076" s="463">
        <v>45063</v>
      </c>
      <c r="C1076" s="464">
        <v>45047</v>
      </c>
      <c r="D1076" s="455" t="s">
        <v>176</v>
      </c>
      <c r="E1076" s="455" t="s">
        <v>280</v>
      </c>
      <c r="F1076" s="460">
        <v>4166.0200000000004</v>
      </c>
      <c r="G1076" s="455" t="s">
        <v>1209</v>
      </c>
      <c r="H1076" s="461" t="s">
        <v>416</v>
      </c>
      <c r="I1076" s="461" t="s">
        <v>5154</v>
      </c>
      <c r="J1076" s="484" t="s">
        <v>623</v>
      </c>
      <c r="K1076" s="425" t="s">
        <v>1188</v>
      </c>
      <c r="L1076" s="426" t="s">
        <v>4137</v>
      </c>
      <c r="M1076" s="426">
        <v>576318008</v>
      </c>
      <c r="N1076" s="427">
        <v>45063</v>
      </c>
      <c r="O1076" s="458">
        <f t="shared" si="48"/>
        <v>5</v>
      </c>
      <c r="P1076" s="458">
        <f t="shared" si="49"/>
        <v>5</v>
      </c>
      <c r="Q1076" s="96" t="str">
        <f t="shared" si="50"/>
        <v>Gastos_com_Pessoal</v>
      </c>
    </row>
    <row r="1077" spans="1:17" ht="25.5" hidden="1" x14ac:dyDescent="0.2">
      <c r="A1077" s="450">
        <v>3517</v>
      </c>
      <c r="B1077" s="463">
        <v>45063</v>
      </c>
      <c r="C1077" s="464">
        <v>45047</v>
      </c>
      <c r="D1077" s="455" t="s">
        <v>176</v>
      </c>
      <c r="E1077" s="455" t="s">
        <v>262</v>
      </c>
      <c r="F1077" s="460">
        <v>1388.68</v>
      </c>
      <c r="G1077" s="455" t="s">
        <v>1210</v>
      </c>
      <c r="H1077" s="461" t="s">
        <v>416</v>
      </c>
      <c r="I1077" s="461" t="s">
        <v>5154</v>
      </c>
      <c r="J1077" s="484" t="s">
        <v>623</v>
      </c>
      <c r="K1077" s="484" t="s">
        <v>1188</v>
      </c>
      <c r="L1077" s="426" t="s">
        <v>4137</v>
      </c>
      <c r="M1077" s="426">
        <v>576318008</v>
      </c>
      <c r="N1077" s="427">
        <v>45063</v>
      </c>
      <c r="O1077" s="458">
        <f t="shared" si="48"/>
        <v>5</v>
      </c>
      <c r="P1077" s="458">
        <f t="shared" si="49"/>
        <v>5</v>
      </c>
      <c r="Q1077" s="96" t="str">
        <f t="shared" si="50"/>
        <v>Gastos_com_Pessoal</v>
      </c>
    </row>
    <row r="1078" spans="1:17" ht="36" hidden="1" x14ac:dyDescent="0.2">
      <c r="A1078" s="450">
        <v>3518</v>
      </c>
      <c r="B1078" s="463">
        <v>45063</v>
      </c>
      <c r="C1078" s="464">
        <v>45047</v>
      </c>
      <c r="D1078" s="455" t="s">
        <v>176</v>
      </c>
      <c r="E1078" s="455" t="s">
        <v>169</v>
      </c>
      <c r="F1078" s="460">
        <v>5089.05</v>
      </c>
      <c r="G1078" s="455" t="s">
        <v>1211</v>
      </c>
      <c r="H1078" s="461" t="s">
        <v>416</v>
      </c>
      <c r="I1078" s="461" t="s">
        <v>5154</v>
      </c>
      <c r="J1078" s="426" t="s">
        <v>623</v>
      </c>
      <c r="K1078" s="484" t="s">
        <v>1188</v>
      </c>
      <c r="L1078" s="426" t="s">
        <v>4137</v>
      </c>
      <c r="M1078" s="426">
        <v>576318008</v>
      </c>
      <c r="N1078" s="427">
        <v>45063</v>
      </c>
      <c r="O1078" s="458">
        <f t="shared" si="48"/>
        <v>5</v>
      </c>
      <c r="P1078" s="458">
        <f t="shared" si="49"/>
        <v>5</v>
      </c>
      <c r="Q1078" s="96" t="str">
        <f t="shared" si="50"/>
        <v>Gastos_com_Pessoal</v>
      </c>
    </row>
    <row r="1079" spans="1:17" ht="24" hidden="1" x14ac:dyDescent="0.2">
      <c r="A1079" s="450">
        <v>3519</v>
      </c>
      <c r="B1079" s="463">
        <v>45063</v>
      </c>
      <c r="C1079" s="464">
        <v>45047</v>
      </c>
      <c r="D1079" s="455" t="s">
        <v>264</v>
      </c>
      <c r="E1079" s="455" t="s">
        <v>293</v>
      </c>
      <c r="F1079" s="460">
        <v>60</v>
      </c>
      <c r="G1079" s="455" t="s">
        <v>5155</v>
      </c>
      <c r="H1079" s="461" t="s">
        <v>414</v>
      </c>
      <c r="I1079" s="461" t="s">
        <v>5156</v>
      </c>
      <c r="J1079" s="484" t="s">
        <v>702</v>
      </c>
      <c r="K1079" s="484" t="s">
        <v>1188</v>
      </c>
      <c r="L1079" s="426" t="s">
        <v>4137</v>
      </c>
      <c r="M1079" s="426">
        <v>576318008</v>
      </c>
      <c r="N1079" s="427">
        <v>45063</v>
      </c>
      <c r="O1079" s="458">
        <f t="shared" si="48"/>
        <v>5</v>
      </c>
      <c r="P1079" s="458">
        <f t="shared" si="49"/>
        <v>5</v>
      </c>
      <c r="Q1079" s="96" t="str">
        <f t="shared" si="50"/>
        <v>Gastos_Gerais</v>
      </c>
    </row>
    <row r="1080" spans="1:17" ht="36" hidden="1" x14ac:dyDescent="0.2">
      <c r="A1080" s="450">
        <v>3520</v>
      </c>
      <c r="B1080" s="463">
        <v>45063</v>
      </c>
      <c r="C1080" s="464">
        <v>45047</v>
      </c>
      <c r="D1080" s="455" t="s">
        <v>264</v>
      </c>
      <c r="E1080" s="455" t="s">
        <v>293</v>
      </c>
      <c r="F1080" s="460">
        <v>60</v>
      </c>
      <c r="G1080" s="455" t="s">
        <v>5157</v>
      </c>
      <c r="H1080" s="461" t="s">
        <v>417</v>
      </c>
      <c r="I1080" s="461" t="s">
        <v>3741</v>
      </c>
      <c r="J1080" s="426" t="s">
        <v>3742</v>
      </c>
      <c r="K1080" s="484" t="s">
        <v>1188</v>
      </c>
      <c r="L1080" s="426" t="s">
        <v>4137</v>
      </c>
      <c r="M1080" s="426">
        <v>576318008</v>
      </c>
      <c r="N1080" s="427">
        <v>45063</v>
      </c>
      <c r="O1080" s="458">
        <f t="shared" si="48"/>
        <v>5</v>
      </c>
      <c r="P1080" s="458">
        <f t="shared" si="49"/>
        <v>5</v>
      </c>
      <c r="Q1080" s="96" t="str">
        <f t="shared" si="50"/>
        <v>Gastos_Gerais</v>
      </c>
    </row>
    <row r="1081" spans="1:17" ht="36" hidden="1" x14ac:dyDescent="0.2">
      <c r="A1081" s="450">
        <v>3521</v>
      </c>
      <c r="B1081" s="463">
        <v>45063</v>
      </c>
      <c r="C1081" s="464">
        <v>45047</v>
      </c>
      <c r="D1081" s="455" t="s">
        <v>264</v>
      </c>
      <c r="E1081" s="455" t="s">
        <v>293</v>
      </c>
      <c r="F1081" s="460">
        <v>60</v>
      </c>
      <c r="G1081" s="455" t="s">
        <v>5158</v>
      </c>
      <c r="H1081" s="461" t="s">
        <v>417</v>
      </c>
      <c r="I1081" s="461" t="s">
        <v>5159</v>
      </c>
      <c r="J1081" s="484" t="s">
        <v>640</v>
      </c>
      <c r="K1081" s="484" t="s">
        <v>1188</v>
      </c>
      <c r="L1081" s="426" t="s">
        <v>4137</v>
      </c>
      <c r="M1081" s="426">
        <v>576318008</v>
      </c>
      <c r="N1081" s="427">
        <v>45063</v>
      </c>
      <c r="O1081" s="458">
        <f t="shared" si="48"/>
        <v>5</v>
      </c>
      <c r="P1081" s="458">
        <f t="shared" si="49"/>
        <v>5</v>
      </c>
      <c r="Q1081" s="96" t="str">
        <f t="shared" si="50"/>
        <v>Gastos_Gerais</v>
      </c>
    </row>
    <row r="1082" spans="1:17" ht="24" hidden="1" x14ac:dyDescent="0.2">
      <c r="A1082" s="450">
        <v>3522</v>
      </c>
      <c r="B1082" s="463">
        <v>45063</v>
      </c>
      <c r="C1082" s="464">
        <v>45047</v>
      </c>
      <c r="D1082" s="455" t="s">
        <v>264</v>
      </c>
      <c r="E1082" s="455" t="s">
        <v>293</v>
      </c>
      <c r="F1082" s="460">
        <v>60</v>
      </c>
      <c r="G1082" s="455" t="s">
        <v>5612</v>
      </c>
      <c r="H1082" s="461" t="s">
        <v>414</v>
      </c>
      <c r="I1082" s="461" t="s">
        <v>2841</v>
      </c>
      <c r="J1082" s="484" t="s">
        <v>750</v>
      </c>
      <c r="K1082" s="484" t="s">
        <v>1188</v>
      </c>
      <c r="L1082" s="426" t="s">
        <v>4137</v>
      </c>
      <c r="M1082" s="426">
        <v>576318008</v>
      </c>
      <c r="N1082" s="427">
        <v>45063</v>
      </c>
      <c r="O1082" s="458">
        <f t="shared" si="48"/>
        <v>5</v>
      </c>
      <c r="P1082" s="458">
        <f t="shared" si="49"/>
        <v>5</v>
      </c>
      <c r="Q1082" s="96" t="str">
        <f t="shared" si="50"/>
        <v>Gastos_Gerais</v>
      </c>
    </row>
    <row r="1083" spans="1:17" ht="36" hidden="1" x14ac:dyDescent="0.2">
      <c r="A1083" s="450">
        <v>3523</v>
      </c>
      <c r="B1083" s="463">
        <v>45063</v>
      </c>
      <c r="C1083" s="464">
        <v>45047</v>
      </c>
      <c r="D1083" s="455" t="s">
        <v>264</v>
      </c>
      <c r="E1083" s="455" t="s">
        <v>293</v>
      </c>
      <c r="F1083" s="460">
        <v>60</v>
      </c>
      <c r="G1083" s="455" t="s">
        <v>5160</v>
      </c>
      <c r="H1083" s="461" t="s">
        <v>417</v>
      </c>
      <c r="I1083" s="461" t="s">
        <v>1928</v>
      </c>
      <c r="J1083" s="426" t="s">
        <v>994</v>
      </c>
      <c r="K1083" s="484" t="s">
        <v>1188</v>
      </c>
      <c r="L1083" s="426" t="s">
        <v>4137</v>
      </c>
      <c r="M1083" s="426">
        <v>576318008</v>
      </c>
      <c r="N1083" s="427">
        <v>45063</v>
      </c>
      <c r="O1083" s="458">
        <f t="shared" si="48"/>
        <v>5</v>
      </c>
      <c r="P1083" s="458">
        <f t="shared" si="49"/>
        <v>5</v>
      </c>
      <c r="Q1083" s="96" t="str">
        <f t="shared" si="50"/>
        <v>Gastos_Gerais</v>
      </c>
    </row>
    <row r="1084" spans="1:17" ht="24" hidden="1" x14ac:dyDescent="0.2">
      <c r="A1084" s="450">
        <v>3524</v>
      </c>
      <c r="B1084" s="463">
        <v>45063</v>
      </c>
      <c r="C1084" s="464">
        <v>45047</v>
      </c>
      <c r="D1084" s="455" t="s">
        <v>264</v>
      </c>
      <c r="E1084" s="455" t="s">
        <v>293</v>
      </c>
      <c r="F1084" s="460">
        <v>10.8</v>
      </c>
      <c r="G1084" s="455" t="s">
        <v>5161</v>
      </c>
      <c r="H1084" s="461" t="s">
        <v>422</v>
      </c>
      <c r="I1084" s="461" t="s">
        <v>1704</v>
      </c>
      <c r="J1084" s="426" t="s">
        <v>1034</v>
      </c>
      <c r="K1084" s="425" t="s">
        <v>1188</v>
      </c>
      <c r="L1084" s="426" t="s">
        <v>4137</v>
      </c>
      <c r="M1084" s="426">
        <v>576318008</v>
      </c>
      <c r="N1084" s="427">
        <v>45063</v>
      </c>
      <c r="O1084" s="458">
        <f t="shared" si="48"/>
        <v>5</v>
      </c>
      <c r="P1084" s="458">
        <f t="shared" si="49"/>
        <v>5</v>
      </c>
      <c r="Q1084" s="96" t="str">
        <f t="shared" si="50"/>
        <v>Gastos_Gerais</v>
      </c>
    </row>
    <row r="1085" spans="1:17" ht="25.5" hidden="1" x14ac:dyDescent="0.2">
      <c r="A1085" s="450">
        <v>3525</v>
      </c>
      <c r="B1085" s="463">
        <v>45063</v>
      </c>
      <c r="C1085" s="464">
        <v>45047</v>
      </c>
      <c r="D1085" s="455" t="s">
        <v>176</v>
      </c>
      <c r="E1085" s="455" t="s">
        <v>10</v>
      </c>
      <c r="F1085" s="460">
        <v>3415.58</v>
      </c>
      <c r="G1085" s="455" t="s">
        <v>4306</v>
      </c>
      <c r="H1085" s="461" t="s">
        <v>416</v>
      </c>
      <c r="I1085" s="461" t="s">
        <v>5154</v>
      </c>
      <c r="J1085" s="426" t="s">
        <v>623</v>
      </c>
      <c r="K1085" s="426" t="s">
        <v>1307</v>
      </c>
      <c r="L1085" s="426" t="s">
        <v>1218</v>
      </c>
      <c r="M1085" s="426" t="s">
        <v>5162</v>
      </c>
      <c r="N1085" s="427">
        <v>45057</v>
      </c>
      <c r="O1085" s="458">
        <f t="shared" si="48"/>
        <v>5</v>
      </c>
      <c r="P1085" s="458">
        <f t="shared" si="49"/>
        <v>5</v>
      </c>
      <c r="Q1085" s="96" t="str">
        <f t="shared" si="50"/>
        <v>Gastos_com_Pessoal</v>
      </c>
    </row>
    <row r="1086" spans="1:17" ht="24" hidden="1" x14ac:dyDescent="0.2">
      <c r="A1086" s="450">
        <v>3526</v>
      </c>
      <c r="B1086" s="463">
        <v>45064</v>
      </c>
      <c r="C1086" s="464">
        <v>45047</v>
      </c>
      <c r="D1086" s="455" t="s">
        <v>264</v>
      </c>
      <c r="E1086" s="455" t="s">
        <v>398</v>
      </c>
      <c r="F1086" s="460">
        <v>1466.62</v>
      </c>
      <c r="G1086" s="456" t="s">
        <v>4496</v>
      </c>
      <c r="H1086" s="461" t="s">
        <v>414</v>
      </c>
      <c r="I1086" s="461" t="s">
        <v>5613</v>
      </c>
      <c r="J1086" s="426" t="s">
        <v>1804</v>
      </c>
      <c r="K1086" s="425" t="s">
        <v>1157</v>
      </c>
      <c r="L1086" s="426" t="s">
        <v>32</v>
      </c>
      <c r="M1086" s="426">
        <v>38211</v>
      </c>
      <c r="N1086" s="427">
        <v>45056</v>
      </c>
      <c r="O1086" s="458">
        <f t="shared" si="48"/>
        <v>5</v>
      </c>
      <c r="P1086" s="458">
        <f t="shared" si="49"/>
        <v>5</v>
      </c>
      <c r="Q1086" s="96" t="str">
        <f t="shared" si="50"/>
        <v>Gastos_Gerais</v>
      </c>
    </row>
    <row r="1087" spans="1:17" hidden="1" x14ac:dyDescent="0.2">
      <c r="A1087" s="450">
        <v>3527</v>
      </c>
      <c r="B1087" s="463">
        <v>45064</v>
      </c>
      <c r="C1087" s="464">
        <v>45017</v>
      </c>
      <c r="D1087" s="455" t="s">
        <v>264</v>
      </c>
      <c r="E1087" s="455" t="s">
        <v>83</v>
      </c>
      <c r="F1087" s="460">
        <v>941.11</v>
      </c>
      <c r="G1087" s="455" t="s">
        <v>2906</v>
      </c>
      <c r="H1087" s="461" t="s">
        <v>416</v>
      </c>
      <c r="I1087" s="461" t="s">
        <v>4378</v>
      </c>
      <c r="J1087" s="425" t="s">
        <v>1162</v>
      </c>
      <c r="K1087" s="425" t="s">
        <v>1157</v>
      </c>
      <c r="L1087" s="426" t="s">
        <v>32</v>
      </c>
      <c r="M1087" s="425">
        <v>28687364</v>
      </c>
      <c r="N1087" s="481">
        <v>45044</v>
      </c>
      <c r="O1087" s="458">
        <f t="shared" si="48"/>
        <v>5</v>
      </c>
      <c r="P1087" s="458">
        <f t="shared" si="49"/>
        <v>4</v>
      </c>
      <c r="Q1087" s="96" t="str">
        <f t="shared" si="50"/>
        <v>Gastos_Gerais</v>
      </c>
    </row>
    <row r="1088" spans="1:17" ht="36" hidden="1" x14ac:dyDescent="0.2">
      <c r="A1088" s="450">
        <v>3528</v>
      </c>
      <c r="B1088" s="463">
        <v>45064</v>
      </c>
      <c r="C1088" s="464">
        <v>45047</v>
      </c>
      <c r="D1088" s="455" t="s">
        <v>264</v>
      </c>
      <c r="E1088" s="455" t="s">
        <v>182</v>
      </c>
      <c r="F1088" s="460">
        <v>926.01</v>
      </c>
      <c r="G1088" s="455" t="s">
        <v>5163</v>
      </c>
      <c r="H1088" s="461" t="s">
        <v>493</v>
      </c>
      <c r="I1088" s="461" t="s">
        <v>5164</v>
      </c>
      <c r="J1088" s="426" t="s">
        <v>5165</v>
      </c>
      <c r="K1088" s="425" t="s">
        <v>1157</v>
      </c>
      <c r="L1088" s="426" t="s">
        <v>32</v>
      </c>
      <c r="M1088" s="426" t="s">
        <v>5166</v>
      </c>
      <c r="N1088" s="427">
        <v>45061</v>
      </c>
      <c r="O1088" s="458">
        <f t="shared" si="48"/>
        <v>5</v>
      </c>
      <c r="P1088" s="458">
        <f t="shared" si="49"/>
        <v>5</v>
      </c>
      <c r="Q1088" s="96" t="str">
        <f t="shared" si="50"/>
        <v>Gastos_Gerais</v>
      </c>
    </row>
    <row r="1089" spans="1:17" ht="24" hidden="1" x14ac:dyDescent="0.2">
      <c r="A1089" s="450">
        <v>3529</v>
      </c>
      <c r="B1089" s="463">
        <v>45064</v>
      </c>
      <c r="C1089" s="464">
        <v>45047</v>
      </c>
      <c r="D1089" s="455" t="s">
        <v>264</v>
      </c>
      <c r="E1089" s="455" t="s">
        <v>398</v>
      </c>
      <c r="F1089" s="460">
        <v>1702.17</v>
      </c>
      <c r="G1089" s="456" t="s">
        <v>4496</v>
      </c>
      <c r="H1089" s="461" t="s">
        <v>421</v>
      </c>
      <c r="I1089" s="461" t="s">
        <v>5613</v>
      </c>
      <c r="J1089" s="426" t="s">
        <v>1804</v>
      </c>
      <c r="K1089" s="425" t="s">
        <v>1157</v>
      </c>
      <c r="L1089" s="426" t="s">
        <v>32</v>
      </c>
      <c r="M1089" s="426">
        <v>38209</v>
      </c>
      <c r="N1089" s="427">
        <v>45056</v>
      </c>
      <c r="O1089" s="458">
        <f t="shared" si="48"/>
        <v>5</v>
      </c>
      <c r="P1089" s="458">
        <f t="shared" si="49"/>
        <v>5</v>
      </c>
      <c r="Q1089" s="96" t="str">
        <f t="shared" si="50"/>
        <v>Gastos_Gerais</v>
      </c>
    </row>
    <row r="1090" spans="1:17" ht="36" hidden="1" x14ac:dyDescent="0.2">
      <c r="A1090" s="450">
        <v>3530</v>
      </c>
      <c r="B1090" s="463">
        <v>45064</v>
      </c>
      <c r="C1090" s="464">
        <v>45017</v>
      </c>
      <c r="D1090" s="455" t="s">
        <v>264</v>
      </c>
      <c r="E1090" s="455" t="s">
        <v>90</v>
      </c>
      <c r="F1090" s="460">
        <v>379.2</v>
      </c>
      <c r="G1090" s="455" t="s">
        <v>2392</v>
      </c>
      <c r="H1090" s="461" t="s">
        <v>420</v>
      </c>
      <c r="I1090" s="461" t="s">
        <v>4209</v>
      </c>
      <c r="J1090" s="426" t="s">
        <v>2394</v>
      </c>
      <c r="K1090" s="425" t="s">
        <v>1157</v>
      </c>
      <c r="L1090" s="426" t="s">
        <v>32</v>
      </c>
      <c r="M1090" s="426" t="s">
        <v>5167</v>
      </c>
      <c r="N1090" s="427">
        <v>45055</v>
      </c>
      <c r="O1090" s="458">
        <f t="shared" si="48"/>
        <v>5</v>
      </c>
      <c r="P1090" s="458">
        <f t="shared" si="49"/>
        <v>4</v>
      </c>
      <c r="Q1090" s="96" t="str">
        <f t="shared" si="50"/>
        <v>Gastos_Gerais</v>
      </c>
    </row>
    <row r="1091" spans="1:17" ht="24" hidden="1" x14ac:dyDescent="0.2">
      <c r="A1091" s="450">
        <v>3531</v>
      </c>
      <c r="B1091" s="463">
        <v>45064</v>
      </c>
      <c r="C1091" s="464">
        <v>45047</v>
      </c>
      <c r="D1091" s="455" t="s">
        <v>264</v>
      </c>
      <c r="E1091" s="455" t="s">
        <v>398</v>
      </c>
      <c r="F1091" s="460">
        <v>1996.28</v>
      </c>
      <c r="G1091" s="456" t="s">
        <v>4496</v>
      </c>
      <c r="H1091" s="461" t="s">
        <v>423</v>
      </c>
      <c r="I1091" s="461" t="s">
        <v>5613</v>
      </c>
      <c r="J1091" s="426" t="s">
        <v>1804</v>
      </c>
      <c r="K1091" s="425" t="s">
        <v>1157</v>
      </c>
      <c r="L1091" s="426" t="s">
        <v>32</v>
      </c>
      <c r="M1091" s="426">
        <v>38210</v>
      </c>
      <c r="N1091" s="427">
        <v>45056</v>
      </c>
      <c r="O1091" s="458">
        <f t="shared" ref="O1091:O1155" si="51">IF(B1091=0,0,IF(YEAR(B1091)=$P$1,MONTH(B1091)-$O$1+1,(YEAR(B1091)-$P$1)*12-$O$1+1+MONTH(B1091)))</f>
        <v>5</v>
      </c>
      <c r="P1091" s="458">
        <f t="shared" ref="P1091:P1155" si="52">IF(C1091=0,0,IF(YEAR(C1091)=$P$1,MONTH(C1091)-$O$1+1,(YEAR(C1091)-$P$1)*12-$O$1+1+MONTH(C1091)))</f>
        <v>5</v>
      </c>
      <c r="Q1091" s="96" t="str">
        <f t="shared" ref="Q1091:Q1155" si="53">SUBSTITUTE(D1091," ","_")</f>
        <v>Gastos_Gerais</v>
      </c>
    </row>
    <row r="1092" spans="1:17" hidden="1" x14ac:dyDescent="0.2">
      <c r="A1092" s="450">
        <v>3532</v>
      </c>
      <c r="B1092" s="463">
        <v>45064</v>
      </c>
      <c r="C1092" s="464">
        <v>44986</v>
      </c>
      <c r="D1092" s="455" t="s">
        <v>264</v>
      </c>
      <c r="E1092" s="455" t="s">
        <v>83</v>
      </c>
      <c r="F1092" s="460">
        <v>1020.89</v>
      </c>
      <c r="G1092" s="455" t="s">
        <v>2906</v>
      </c>
      <c r="H1092" s="461" t="s">
        <v>416</v>
      </c>
      <c r="I1092" s="461" t="s">
        <v>4378</v>
      </c>
      <c r="J1092" s="425" t="s">
        <v>1162</v>
      </c>
      <c r="K1092" s="425" t="s">
        <v>1157</v>
      </c>
      <c r="L1092" s="426" t="s">
        <v>32</v>
      </c>
      <c r="M1092" s="426">
        <v>28687363</v>
      </c>
      <c r="N1092" s="427">
        <v>45044</v>
      </c>
      <c r="O1092" s="458">
        <f t="shared" si="51"/>
        <v>5</v>
      </c>
      <c r="P1092" s="458">
        <f t="shared" si="52"/>
        <v>3</v>
      </c>
      <c r="Q1092" s="96" t="str">
        <f t="shared" si="53"/>
        <v>Gastos_Gerais</v>
      </c>
    </row>
    <row r="1093" spans="1:17" ht="48" hidden="1" x14ac:dyDescent="0.2">
      <c r="A1093" s="450">
        <v>3533</v>
      </c>
      <c r="B1093" s="463">
        <v>45064</v>
      </c>
      <c r="C1093" s="464">
        <v>45047</v>
      </c>
      <c r="D1093" s="455" t="s">
        <v>264</v>
      </c>
      <c r="E1093" s="455" t="s">
        <v>290</v>
      </c>
      <c r="F1093" s="460">
        <v>207.68</v>
      </c>
      <c r="G1093" s="455" t="s">
        <v>5168</v>
      </c>
      <c r="H1093" s="461" t="s">
        <v>1032</v>
      </c>
      <c r="I1093" s="461" t="s">
        <v>2025</v>
      </c>
      <c r="J1093" s="426" t="s">
        <v>2026</v>
      </c>
      <c r="K1093" s="425" t="s">
        <v>1157</v>
      </c>
      <c r="L1093" s="426" t="s">
        <v>32</v>
      </c>
      <c r="M1093" s="426">
        <v>6904</v>
      </c>
      <c r="N1093" s="427">
        <v>45055</v>
      </c>
      <c r="O1093" s="458">
        <f t="shared" si="51"/>
        <v>5</v>
      </c>
      <c r="P1093" s="458">
        <f t="shared" si="52"/>
        <v>5</v>
      </c>
      <c r="Q1093" s="96" t="str">
        <f t="shared" si="53"/>
        <v>Gastos_Gerais</v>
      </c>
    </row>
    <row r="1094" spans="1:17" hidden="1" x14ac:dyDescent="0.2">
      <c r="A1094" s="450">
        <v>3534</v>
      </c>
      <c r="B1094" s="463">
        <v>45064</v>
      </c>
      <c r="C1094" s="464">
        <v>44986</v>
      </c>
      <c r="D1094" s="455" t="s">
        <v>264</v>
      </c>
      <c r="E1094" s="455" t="s">
        <v>83</v>
      </c>
      <c r="F1094" s="460">
        <v>1058.33</v>
      </c>
      <c r="G1094" s="455" t="s">
        <v>2906</v>
      </c>
      <c r="H1094" s="461" t="s">
        <v>417</v>
      </c>
      <c r="I1094" s="461" t="s">
        <v>4378</v>
      </c>
      <c r="J1094" s="425" t="s">
        <v>1162</v>
      </c>
      <c r="K1094" s="425" t="s">
        <v>1157</v>
      </c>
      <c r="L1094" s="426" t="s">
        <v>32</v>
      </c>
      <c r="M1094" s="426">
        <v>28675419</v>
      </c>
      <c r="N1094" s="481">
        <v>45044</v>
      </c>
      <c r="O1094" s="458">
        <f t="shared" si="51"/>
        <v>5</v>
      </c>
      <c r="P1094" s="458">
        <f t="shared" si="52"/>
        <v>3</v>
      </c>
      <c r="Q1094" s="96" t="str">
        <f t="shared" si="53"/>
        <v>Gastos_Gerais</v>
      </c>
    </row>
    <row r="1095" spans="1:17" ht="36" hidden="1" x14ac:dyDescent="0.2">
      <c r="A1095" s="450">
        <v>3535</v>
      </c>
      <c r="B1095" s="463">
        <v>45064</v>
      </c>
      <c r="C1095" s="464">
        <v>45047</v>
      </c>
      <c r="D1095" s="455" t="s">
        <v>264</v>
      </c>
      <c r="E1095" s="455" t="s">
        <v>320</v>
      </c>
      <c r="F1095" s="460">
        <v>3825</v>
      </c>
      <c r="G1095" s="455" t="s">
        <v>5614</v>
      </c>
      <c r="H1095" s="461" t="s">
        <v>493</v>
      </c>
      <c r="I1095" s="461" t="s">
        <v>5164</v>
      </c>
      <c r="J1095" s="426" t="s">
        <v>5165</v>
      </c>
      <c r="K1095" s="425" t="s">
        <v>1157</v>
      </c>
      <c r="L1095" s="426" t="s">
        <v>32</v>
      </c>
      <c r="M1095" s="426">
        <v>53</v>
      </c>
      <c r="N1095" s="427">
        <v>45061</v>
      </c>
      <c r="O1095" s="458">
        <f t="shared" si="51"/>
        <v>5</v>
      </c>
      <c r="P1095" s="458">
        <f t="shared" si="52"/>
        <v>5</v>
      </c>
      <c r="Q1095" s="96" t="str">
        <f t="shared" si="53"/>
        <v>Gastos_Gerais</v>
      </c>
    </row>
    <row r="1096" spans="1:17" hidden="1" x14ac:dyDescent="0.2">
      <c r="A1096" s="450">
        <v>3536</v>
      </c>
      <c r="B1096" s="463">
        <v>45064</v>
      </c>
      <c r="C1096" s="464">
        <v>45047</v>
      </c>
      <c r="D1096" s="455" t="s">
        <v>264</v>
      </c>
      <c r="E1096" s="455" t="s">
        <v>138</v>
      </c>
      <c r="F1096" s="460">
        <v>3955.51</v>
      </c>
      <c r="G1096" s="455" t="s">
        <v>138</v>
      </c>
      <c r="H1096" s="461" t="s">
        <v>1032</v>
      </c>
      <c r="I1096" s="461" t="s">
        <v>4494</v>
      </c>
      <c r="J1096" s="465" t="s">
        <v>1998</v>
      </c>
      <c r="K1096" s="465" t="s">
        <v>1157</v>
      </c>
      <c r="L1096" s="465" t="s">
        <v>32</v>
      </c>
      <c r="M1096" s="426">
        <v>38647483</v>
      </c>
      <c r="N1096" s="427">
        <v>45058</v>
      </c>
      <c r="O1096" s="458">
        <f t="shared" si="51"/>
        <v>5</v>
      </c>
      <c r="P1096" s="458">
        <f t="shared" si="52"/>
        <v>5</v>
      </c>
      <c r="Q1096" s="96" t="str">
        <f t="shared" si="53"/>
        <v>Gastos_Gerais</v>
      </c>
    </row>
    <row r="1097" spans="1:17" ht="24" hidden="1" x14ac:dyDescent="0.2">
      <c r="A1097" s="450">
        <v>3537</v>
      </c>
      <c r="B1097" s="463">
        <v>45064</v>
      </c>
      <c r="C1097" s="464">
        <v>45047</v>
      </c>
      <c r="D1097" s="455" t="s">
        <v>264</v>
      </c>
      <c r="E1097" s="455" t="s">
        <v>138</v>
      </c>
      <c r="F1097" s="460">
        <v>4281.25</v>
      </c>
      <c r="G1097" s="455" t="s">
        <v>138</v>
      </c>
      <c r="H1097" s="461" t="s">
        <v>419</v>
      </c>
      <c r="I1097" s="461" t="s">
        <v>4207</v>
      </c>
      <c r="J1097" s="426" t="s">
        <v>1238</v>
      </c>
      <c r="K1097" s="425" t="s">
        <v>1157</v>
      </c>
      <c r="L1097" s="426" t="s">
        <v>32</v>
      </c>
      <c r="M1097" s="426">
        <v>7749</v>
      </c>
      <c r="N1097" s="427">
        <v>45051</v>
      </c>
      <c r="O1097" s="458">
        <f t="shared" si="51"/>
        <v>5</v>
      </c>
      <c r="P1097" s="458">
        <f t="shared" si="52"/>
        <v>5</v>
      </c>
      <c r="Q1097" s="96" t="str">
        <f t="shared" si="53"/>
        <v>Gastos_Gerais</v>
      </c>
    </row>
    <row r="1098" spans="1:17" ht="24" hidden="1" x14ac:dyDescent="0.2">
      <c r="A1098" s="450">
        <v>3538</v>
      </c>
      <c r="B1098" s="463">
        <v>45064</v>
      </c>
      <c r="C1098" s="464">
        <v>45047</v>
      </c>
      <c r="D1098" s="455" t="s">
        <v>264</v>
      </c>
      <c r="E1098" s="455" t="s">
        <v>138</v>
      </c>
      <c r="F1098" s="460">
        <v>1998.89</v>
      </c>
      <c r="G1098" s="455" t="s">
        <v>138</v>
      </c>
      <c r="H1098" s="461" t="s">
        <v>423</v>
      </c>
      <c r="I1098" s="461" t="s">
        <v>4207</v>
      </c>
      <c r="J1098" s="426" t="s">
        <v>1238</v>
      </c>
      <c r="K1098" s="425" t="s">
        <v>1157</v>
      </c>
      <c r="L1098" s="426" t="s">
        <v>32</v>
      </c>
      <c r="M1098" s="426">
        <v>7758</v>
      </c>
      <c r="N1098" s="427">
        <v>45051</v>
      </c>
      <c r="O1098" s="458">
        <f t="shared" si="51"/>
        <v>5</v>
      </c>
      <c r="P1098" s="458">
        <f t="shared" si="52"/>
        <v>5</v>
      </c>
      <c r="Q1098" s="96" t="str">
        <f t="shared" si="53"/>
        <v>Gastos_Gerais</v>
      </c>
    </row>
    <row r="1099" spans="1:17" ht="24" hidden="1" x14ac:dyDescent="0.2">
      <c r="A1099" s="450">
        <v>3539</v>
      </c>
      <c r="B1099" s="463">
        <v>45064</v>
      </c>
      <c r="C1099" s="464">
        <v>45047</v>
      </c>
      <c r="D1099" s="455" t="s">
        <v>264</v>
      </c>
      <c r="E1099" s="455" t="s">
        <v>398</v>
      </c>
      <c r="F1099" s="460">
        <v>350.19</v>
      </c>
      <c r="G1099" s="456" t="s">
        <v>4496</v>
      </c>
      <c r="H1099" s="461" t="s">
        <v>493</v>
      </c>
      <c r="I1099" s="461" t="s">
        <v>5613</v>
      </c>
      <c r="J1099" s="426" t="s">
        <v>1804</v>
      </c>
      <c r="K1099" s="425" t="s">
        <v>1157</v>
      </c>
      <c r="L1099" s="426" t="s">
        <v>32</v>
      </c>
      <c r="M1099" s="426">
        <v>38212</v>
      </c>
      <c r="N1099" s="427">
        <v>45056</v>
      </c>
      <c r="O1099" s="458">
        <f t="shared" si="51"/>
        <v>5</v>
      </c>
      <c r="P1099" s="458">
        <f t="shared" si="52"/>
        <v>5</v>
      </c>
      <c r="Q1099" s="96" t="str">
        <f t="shared" si="53"/>
        <v>Gastos_Gerais</v>
      </c>
    </row>
    <row r="1100" spans="1:17" ht="24" hidden="1" x14ac:dyDescent="0.2">
      <c r="A1100" s="450">
        <v>3540</v>
      </c>
      <c r="B1100" s="463">
        <v>45064</v>
      </c>
      <c r="C1100" s="464">
        <v>45047</v>
      </c>
      <c r="D1100" s="372" t="s">
        <v>264</v>
      </c>
      <c r="E1100" s="455" t="s">
        <v>208</v>
      </c>
      <c r="F1100" s="460">
        <v>269</v>
      </c>
      <c r="G1100" s="455" t="s">
        <v>5171</v>
      </c>
      <c r="H1100" s="461" t="s">
        <v>493</v>
      </c>
      <c r="I1100" s="461" t="s">
        <v>5169</v>
      </c>
      <c r="J1100" s="426" t="s">
        <v>5170</v>
      </c>
      <c r="K1100" s="425" t="s">
        <v>1157</v>
      </c>
      <c r="L1100" s="426" t="s">
        <v>32</v>
      </c>
      <c r="M1100" s="426">
        <v>4980</v>
      </c>
      <c r="N1100" s="427">
        <v>45058</v>
      </c>
      <c r="O1100" s="458">
        <f t="shared" si="51"/>
        <v>5</v>
      </c>
      <c r="P1100" s="458">
        <f t="shared" si="52"/>
        <v>5</v>
      </c>
      <c r="Q1100" s="96" t="str">
        <f t="shared" si="53"/>
        <v>Gastos_Gerais</v>
      </c>
    </row>
    <row r="1101" spans="1:17" ht="24" hidden="1" x14ac:dyDescent="0.2">
      <c r="A1101" s="450">
        <v>3541</v>
      </c>
      <c r="B1101" s="463">
        <v>45064</v>
      </c>
      <c r="C1101" s="464">
        <v>45047</v>
      </c>
      <c r="D1101" s="372" t="s">
        <v>264</v>
      </c>
      <c r="E1101" s="455" t="s">
        <v>208</v>
      </c>
      <c r="F1101" s="460">
        <v>60</v>
      </c>
      <c r="G1101" s="455" t="s">
        <v>5172</v>
      </c>
      <c r="H1101" s="461" t="s">
        <v>493</v>
      </c>
      <c r="I1101" s="461" t="s">
        <v>5169</v>
      </c>
      <c r="J1101" s="426" t="s">
        <v>5170</v>
      </c>
      <c r="K1101" s="425" t="s">
        <v>1157</v>
      </c>
      <c r="L1101" s="426" t="s">
        <v>32</v>
      </c>
      <c r="M1101" s="426">
        <v>4980</v>
      </c>
      <c r="N1101" s="427">
        <v>45058</v>
      </c>
      <c r="O1101" s="458">
        <f t="shared" si="51"/>
        <v>5</v>
      </c>
      <c r="P1101" s="458">
        <f t="shared" si="52"/>
        <v>5</v>
      </c>
      <c r="Q1101" s="96" t="str">
        <f t="shared" si="53"/>
        <v>Gastos_Gerais</v>
      </c>
    </row>
    <row r="1102" spans="1:17" hidden="1" x14ac:dyDescent="0.2">
      <c r="A1102" s="450">
        <v>3542</v>
      </c>
      <c r="B1102" s="463">
        <v>45064</v>
      </c>
      <c r="C1102" s="464">
        <v>45017</v>
      </c>
      <c r="D1102" s="455" t="s">
        <v>264</v>
      </c>
      <c r="E1102" s="455" t="s">
        <v>160</v>
      </c>
      <c r="F1102" s="460">
        <v>72.739999999999995</v>
      </c>
      <c r="G1102" s="461" t="s">
        <v>160</v>
      </c>
      <c r="H1102" s="461" t="s">
        <v>421</v>
      </c>
      <c r="I1102" s="461" t="s">
        <v>4534</v>
      </c>
      <c r="J1102" s="426" t="s">
        <v>2784</v>
      </c>
      <c r="K1102" s="426" t="s">
        <v>1157</v>
      </c>
      <c r="L1102" s="426" t="s">
        <v>1158</v>
      </c>
      <c r="M1102" s="426" t="s">
        <v>5173</v>
      </c>
      <c r="N1102" s="427">
        <v>45059</v>
      </c>
      <c r="O1102" s="458">
        <f t="shared" si="51"/>
        <v>5</v>
      </c>
      <c r="P1102" s="458">
        <f t="shared" si="52"/>
        <v>4</v>
      </c>
      <c r="Q1102" s="96" t="str">
        <f t="shared" si="53"/>
        <v>Gastos_Gerais</v>
      </c>
    </row>
    <row r="1103" spans="1:17" ht="24" hidden="1" x14ac:dyDescent="0.2">
      <c r="A1103" s="450">
        <v>3543</v>
      </c>
      <c r="B1103" s="463">
        <v>45064</v>
      </c>
      <c r="C1103" s="464">
        <v>45047</v>
      </c>
      <c r="D1103" s="455" t="s">
        <v>264</v>
      </c>
      <c r="E1103" s="455" t="s">
        <v>398</v>
      </c>
      <c r="F1103" s="460">
        <v>2339.65</v>
      </c>
      <c r="G1103" s="456" t="s">
        <v>4496</v>
      </c>
      <c r="H1103" s="461" t="s">
        <v>419</v>
      </c>
      <c r="I1103" s="461" t="s">
        <v>5613</v>
      </c>
      <c r="J1103" s="426" t="s">
        <v>1804</v>
      </c>
      <c r="K1103" s="426" t="s">
        <v>1157</v>
      </c>
      <c r="L1103" s="426" t="s">
        <v>32</v>
      </c>
      <c r="M1103" s="426">
        <v>38213</v>
      </c>
      <c r="N1103" s="427">
        <v>45056</v>
      </c>
      <c r="O1103" s="458">
        <f t="shared" si="51"/>
        <v>5</v>
      </c>
      <c r="P1103" s="458">
        <f t="shared" si="52"/>
        <v>5</v>
      </c>
      <c r="Q1103" s="96" t="str">
        <f t="shared" si="53"/>
        <v>Gastos_Gerais</v>
      </c>
    </row>
    <row r="1104" spans="1:17" ht="36" hidden="1" x14ac:dyDescent="0.2">
      <c r="A1104" s="450">
        <v>3544</v>
      </c>
      <c r="B1104" s="463">
        <v>45064</v>
      </c>
      <c r="C1104" s="464">
        <v>45047</v>
      </c>
      <c r="D1104" s="455" t="s">
        <v>264</v>
      </c>
      <c r="E1104" s="455" t="s">
        <v>388</v>
      </c>
      <c r="F1104" s="460">
        <v>12536.34</v>
      </c>
      <c r="G1104" s="455" t="s">
        <v>5174</v>
      </c>
      <c r="H1104" s="461" t="s">
        <v>418</v>
      </c>
      <c r="I1104" s="461" t="s">
        <v>3938</v>
      </c>
      <c r="J1104" s="426" t="s">
        <v>3939</v>
      </c>
      <c r="K1104" s="426" t="s">
        <v>1157</v>
      </c>
      <c r="L1104" s="426" t="s">
        <v>32</v>
      </c>
      <c r="M1104" s="426">
        <v>46</v>
      </c>
      <c r="N1104" s="427">
        <v>45062</v>
      </c>
      <c r="O1104" s="458">
        <f t="shared" si="51"/>
        <v>5</v>
      </c>
      <c r="P1104" s="458">
        <f t="shared" si="52"/>
        <v>5</v>
      </c>
      <c r="Q1104" s="96" t="str">
        <f t="shared" si="53"/>
        <v>Gastos_Gerais</v>
      </c>
    </row>
    <row r="1105" spans="1:17" ht="24" hidden="1" x14ac:dyDescent="0.2">
      <c r="A1105" s="450">
        <v>3545</v>
      </c>
      <c r="B1105" s="463">
        <v>45064</v>
      </c>
      <c r="C1105" s="464">
        <v>45047</v>
      </c>
      <c r="D1105" s="455" t="s">
        <v>264</v>
      </c>
      <c r="E1105" s="455" t="s">
        <v>138</v>
      </c>
      <c r="F1105" s="460">
        <v>1659.16</v>
      </c>
      <c r="G1105" s="455" t="s">
        <v>138</v>
      </c>
      <c r="H1105" s="461" t="s">
        <v>493</v>
      </c>
      <c r="I1105" s="461" t="s">
        <v>4207</v>
      </c>
      <c r="J1105" s="426" t="s">
        <v>1238</v>
      </c>
      <c r="K1105" s="426" t="s">
        <v>1157</v>
      </c>
      <c r="L1105" s="426" t="s">
        <v>32</v>
      </c>
      <c r="M1105" s="426">
        <v>7759</v>
      </c>
      <c r="N1105" s="427">
        <v>45051</v>
      </c>
      <c r="O1105" s="458">
        <f t="shared" si="51"/>
        <v>5</v>
      </c>
      <c r="P1105" s="458">
        <f t="shared" si="52"/>
        <v>5</v>
      </c>
      <c r="Q1105" s="96" t="str">
        <f t="shared" si="53"/>
        <v>Gastos_Gerais</v>
      </c>
    </row>
    <row r="1106" spans="1:17" hidden="1" x14ac:dyDescent="0.2">
      <c r="A1106" s="450">
        <v>3546</v>
      </c>
      <c r="B1106" s="463">
        <v>45064</v>
      </c>
      <c r="C1106" s="464">
        <v>45047</v>
      </c>
      <c r="D1106" s="455" t="s">
        <v>264</v>
      </c>
      <c r="E1106" s="455" t="s">
        <v>398</v>
      </c>
      <c r="F1106" s="460">
        <v>331.5</v>
      </c>
      <c r="G1106" s="456" t="s">
        <v>4496</v>
      </c>
      <c r="H1106" s="461" t="s">
        <v>417</v>
      </c>
      <c r="I1106" s="461" t="s">
        <v>2041</v>
      </c>
      <c r="J1106" s="425" t="s">
        <v>2042</v>
      </c>
      <c r="K1106" s="425" t="s">
        <v>1157</v>
      </c>
      <c r="L1106" s="426" t="s">
        <v>32</v>
      </c>
      <c r="M1106" s="426">
        <v>590</v>
      </c>
      <c r="N1106" s="427">
        <v>45058</v>
      </c>
      <c r="O1106" s="458">
        <f t="shared" si="51"/>
        <v>5</v>
      </c>
      <c r="P1106" s="458">
        <f t="shared" si="52"/>
        <v>5</v>
      </c>
      <c r="Q1106" s="96" t="str">
        <f t="shared" si="53"/>
        <v>Gastos_Gerais</v>
      </c>
    </row>
    <row r="1107" spans="1:17" ht="24" hidden="1" x14ac:dyDescent="0.2">
      <c r="A1107" s="450">
        <v>3547</v>
      </c>
      <c r="B1107" s="463">
        <v>45064</v>
      </c>
      <c r="C1107" s="464">
        <v>45047</v>
      </c>
      <c r="D1107" s="455" t="s">
        <v>264</v>
      </c>
      <c r="E1107" s="455" t="s">
        <v>138</v>
      </c>
      <c r="F1107" s="454">
        <v>3973.08</v>
      </c>
      <c r="G1107" s="455" t="s">
        <v>138</v>
      </c>
      <c r="H1107" s="461" t="s">
        <v>414</v>
      </c>
      <c r="I1107" s="461" t="s">
        <v>4207</v>
      </c>
      <c r="J1107" s="426" t="s">
        <v>1238</v>
      </c>
      <c r="K1107" s="426" t="s">
        <v>1157</v>
      </c>
      <c r="L1107" s="426" t="s">
        <v>32</v>
      </c>
      <c r="M1107" s="426">
        <v>7794</v>
      </c>
      <c r="N1107" s="427">
        <v>45051</v>
      </c>
      <c r="O1107" s="458">
        <f t="shared" si="51"/>
        <v>5</v>
      </c>
      <c r="P1107" s="458">
        <f t="shared" si="52"/>
        <v>5</v>
      </c>
      <c r="Q1107" s="96" t="str">
        <f t="shared" si="53"/>
        <v>Gastos_Gerais</v>
      </c>
    </row>
    <row r="1108" spans="1:17" ht="24" hidden="1" x14ac:dyDescent="0.2">
      <c r="A1108" s="450">
        <v>3548</v>
      </c>
      <c r="B1108" s="463">
        <v>45064</v>
      </c>
      <c r="C1108" s="464">
        <v>45047</v>
      </c>
      <c r="D1108" s="372" t="s">
        <v>264</v>
      </c>
      <c r="E1108" s="455" t="s">
        <v>208</v>
      </c>
      <c r="F1108" s="460">
        <v>1192</v>
      </c>
      <c r="G1108" s="455" t="s">
        <v>5178</v>
      </c>
      <c r="H1108" s="461" t="s">
        <v>414</v>
      </c>
      <c r="I1108" s="461" t="s">
        <v>5175</v>
      </c>
      <c r="J1108" s="426" t="s">
        <v>5176</v>
      </c>
      <c r="K1108" s="426" t="s">
        <v>1157</v>
      </c>
      <c r="L1108" s="426" t="s">
        <v>32</v>
      </c>
      <c r="M1108" s="426" t="s">
        <v>5177</v>
      </c>
      <c r="N1108" s="427">
        <v>45062</v>
      </c>
      <c r="O1108" s="458">
        <f t="shared" si="51"/>
        <v>5</v>
      </c>
      <c r="P1108" s="458">
        <f t="shared" si="52"/>
        <v>5</v>
      </c>
      <c r="Q1108" s="96" t="str">
        <f t="shared" si="53"/>
        <v>Gastos_Gerais</v>
      </c>
    </row>
    <row r="1109" spans="1:17" ht="24" hidden="1" x14ac:dyDescent="0.2">
      <c r="A1109" s="450">
        <v>3549</v>
      </c>
      <c r="B1109" s="463">
        <v>45064</v>
      </c>
      <c r="C1109" s="464">
        <v>45047</v>
      </c>
      <c r="D1109" s="372" t="s">
        <v>264</v>
      </c>
      <c r="E1109" s="455" t="s">
        <v>208</v>
      </c>
      <c r="F1109" s="460">
        <v>772.24</v>
      </c>
      <c r="G1109" s="455" t="s">
        <v>4806</v>
      </c>
      <c r="H1109" s="461" t="s">
        <v>414</v>
      </c>
      <c r="I1109" s="461" t="s">
        <v>5175</v>
      </c>
      <c r="J1109" s="426" t="s">
        <v>5176</v>
      </c>
      <c r="K1109" s="426" t="s">
        <v>1157</v>
      </c>
      <c r="L1109" s="426" t="s">
        <v>32</v>
      </c>
      <c r="M1109" s="426" t="s">
        <v>5177</v>
      </c>
      <c r="N1109" s="427">
        <v>45062</v>
      </c>
      <c r="O1109" s="458">
        <f t="shared" si="51"/>
        <v>5</v>
      </c>
      <c r="P1109" s="458">
        <f t="shared" si="52"/>
        <v>5</v>
      </c>
      <c r="Q1109" s="96" t="str">
        <f t="shared" si="53"/>
        <v>Gastos_Gerais</v>
      </c>
    </row>
    <row r="1110" spans="1:17" hidden="1" x14ac:dyDescent="0.2">
      <c r="A1110" s="450">
        <v>3550</v>
      </c>
      <c r="B1110" s="463">
        <v>45064</v>
      </c>
      <c r="C1110" s="464">
        <v>45017</v>
      </c>
      <c r="D1110" s="455" t="s">
        <v>264</v>
      </c>
      <c r="E1110" s="455" t="s">
        <v>83</v>
      </c>
      <c r="F1110" s="460">
        <v>1148.69</v>
      </c>
      <c r="G1110" s="455" t="s">
        <v>2906</v>
      </c>
      <c r="H1110" s="461" t="s">
        <v>417</v>
      </c>
      <c r="I1110" s="461" t="s">
        <v>4378</v>
      </c>
      <c r="J1110" s="425" t="s">
        <v>1162</v>
      </c>
      <c r="K1110" s="425" t="s">
        <v>1157</v>
      </c>
      <c r="L1110" s="426" t="s">
        <v>32</v>
      </c>
      <c r="M1110" s="426">
        <v>28675418</v>
      </c>
      <c r="N1110" s="427">
        <v>45044</v>
      </c>
      <c r="O1110" s="458">
        <f t="shared" si="51"/>
        <v>5</v>
      </c>
      <c r="P1110" s="458">
        <f t="shared" si="52"/>
        <v>4</v>
      </c>
      <c r="Q1110" s="96" t="str">
        <f t="shared" si="53"/>
        <v>Gastos_Gerais</v>
      </c>
    </row>
    <row r="1111" spans="1:17" ht="25.5" hidden="1" x14ac:dyDescent="0.2">
      <c r="A1111" s="450">
        <v>3551</v>
      </c>
      <c r="B1111" s="463">
        <v>45064</v>
      </c>
      <c r="C1111" s="464">
        <v>45047</v>
      </c>
      <c r="D1111" s="455" t="s">
        <v>176</v>
      </c>
      <c r="E1111" s="455" t="s">
        <v>280</v>
      </c>
      <c r="F1111" s="454">
        <v>1759.41</v>
      </c>
      <c r="G1111" s="455" t="s">
        <v>5179</v>
      </c>
      <c r="H1111" s="461" t="s">
        <v>418</v>
      </c>
      <c r="I1111" s="461" t="s">
        <v>4451</v>
      </c>
      <c r="J1111" s="425" t="s">
        <v>465</v>
      </c>
      <c r="K1111" s="425" t="s">
        <v>1188</v>
      </c>
      <c r="L1111" s="426" t="s">
        <v>4137</v>
      </c>
      <c r="M1111" s="426">
        <v>976457614</v>
      </c>
      <c r="N1111" s="427">
        <v>45064</v>
      </c>
      <c r="O1111" s="458">
        <f t="shared" si="51"/>
        <v>5</v>
      </c>
      <c r="P1111" s="458">
        <f t="shared" si="52"/>
        <v>5</v>
      </c>
      <c r="Q1111" s="96" t="str">
        <f t="shared" si="53"/>
        <v>Gastos_com_Pessoal</v>
      </c>
    </row>
    <row r="1112" spans="1:17" ht="25.5" hidden="1" x14ac:dyDescent="0.2">
      <c r="A1112" s="450">
        <v>3552</v>
      </c>
      <c r="B1112" s="463">
        <v>45064</v>
      </c>
      <c r="C1112" s="464">
        <v>45047</v>
      </c>
      <c r="D1112" s="455" t="s">
        <v>176</v>
      </c>
      <c r="E1112" s="455" t="s">
        <v>262</v>
      </c>
      <c r="F1112" s="460">
        <v>592.96</v>
      </c>
      <c r="G1112" s="455" t="s">
        <v>5180</v>
      </c>
      <c r="H1112" s="461" t="s">
        <v>418</v>
      </c>
      <c r="I1112" s="455" t="s">
        <v>4451</v>
      </c>
      <c r="J1112" s="465" t="s">
        <v>465</v>
      </c>
      <c r="K1112" s="465" t="s">
        <v>1188</v>
      </c>
      <c r="L1112" s="426" t="s">
        <v>4137</v>
      </c>
      <c r="M1112" s="426">
        <v>976457614</v>
      </c>
      <c r="N1112" s="427">
        <v>45064</v>
      </c>
      <c r="O1112" s="458">
        <f t="shared" si="51"/>
        <v>5</v>
      </c>
      <c r="P1112" s="458">
        <f t="shared" si="52"/>
        <v>5</v>
      </c>
      <c r="Q1112" s="96" t="str">
        <f t="shared" si="53"/>
        <v>Gastos_com_Pessoal</v>
      </c>
    </row>
    <row r="1113" spans="1:17" ht="25.5" hidden="1" x14ac:dyDescent="0.2">
      <c r="A1113" s="450">
        <v>3553</v>
      </c>
      <c r="B1113" s="463">
        <v>45064</v>
      </c>
      <c r="C1113" s="464">
        <v>45047</v>
      </c>
      <c r="D1113" s="455" t="s">
        <v>176</v>
      </c>
      <c r="E1113" s="455" t="s">
        <v>280</v>
      </c>
      <c r="F1113" s="460">
        <v>3148.32</v>
      </c>
      <c r="G1113" s="455" t="s">
        <v>5181</v>
      </c>
      <c r="H1113" s="461" t="s">
        <v>421</v>
      </c>
      <c r="I1113" s="461" t="s">
        <v>3254</v>
      </c>
      <c r="J1113" s="426" t="s">
        <v>1016</v>
      </c>
      <c r="K1113" s="425" t="s">
        <v>1188</v>
      </c>
      <c r="L1113" s="426" t="s">
        <v>4137</v>
      </c>
      <c r="M1113" s="426">
        <v>976457614</v>
      </c>
      <c r="N1113" s="427">
        <v>45064</v>
      </c>
      <c r="O1113" s="458">
        <f t="shared" si="51"/>
        <v>5</v>
      </c>
      <c r="P1113" s="458">
        <f t="shared" si="52"/>
        <v>5</v>
      </c>
      <c r="Q1113" s="96" t="str">
        <f t="shared" si="53"/>
        <v>Gastos_com_Pessoal</v>
      </c>
    </row>
    <row r="1114" spans="1:17" ht="25.5" hidden="1" x14ac:dyDescent="0.2">
      <c r="A1114" s="450">
        <v>3554</v>
      </c>
      <c r="B1114" s="463">
        <v>45064</v>
      </c>
      <c r="C1114" s="464">
        <v>45047</v>
      </c>
      <c r="D1114" s="455" t="s">
        <v>176</v>
      </c>
      <c r="E1114" s="455" t="s">
        <v>262</v>
      </c>
      <c r="F1114" s="454">
        <v>1191.22</v>
      </c>
      <c r="G1114" s="455" t="s">
        <v>5182</v>
      </c>
      <c r="H1114" s="461" t="s">
        <v>421</v>
      </c>
      <c r="I1114" s="461" t="s">
        <v>3254</v>
      </c>
      <c r="J1114" s="425" t="s">
        <v>1016</v>
      </c>
      <c r="K1114" s="426" t="s">
        <v>1188</v>
      </c>
      <c r="L1114" s="426" t="s">
        <v>4137</v>
      </c>
      <c r="M1114" s="426">
        <v>976457614</v>
      </c>
      <c r="N1114" s="427">
        <v>45064</v>
      </c>
      <c r="O1114" s="458">
        <f t="shared" si="51"/>
        <v>5</v>
      </c>
      <c r="P1114" s="458">
        <f t="shared" si="52"/>
        <v>5</v>
      </c>
      <c r="Q1114" s="96" t="str">
        <f t="shared" si="53"/>
        <v>Gastos_com_Pessoal</v>
      </c>
    </row>
    <row r="1115" spans="1:17" ht="25.5" hidden="1" x14ac:dyDescent="0.2">
      <c r="A1115" s="450">
        <v>3555</v>
      </c>
      <c r="B1115" s="463">
        <v>45064</v>
      </c>
      <c r="C1115" s="464">
        <v>45047</v>
      </c>
      <c r="D1115" s="455" t="s">
        <v>176</v>
      </c>
      <c r="E1115" s="455" t="s">
        <v>280</v>
      </c>
      <c r="F1115" s="460">
        <v>1959.43</v>
      </c>
      <c r="G1115" s="455" t="s">
        <v>5183</v>
      </c>
      <c r="H1115" s="461" t="s">
        <v>1032</v>
      </c>
      <c r="I1115" s="461" t="s">
        <v>5184</v>
      </c>
      <c r="J1115" s="426" t="s">
        <v>846</v>
      </c>
      <c r="K1115" s="425" t="s">
        <v>1188</v>
      </c>
      <c r="L1115" s="426" t="s">
        <v>4137</v>
      </c>
      <c r="M1115" s="426">
        <v>976457614</v>
      </c>
      <c r="N1115" s="427">
        <v>45064</v>
      </c>
      <c r="O1115" s="458">
        <f t="shared" si="51"/>
        <v>5</v>
      </c>
      <c r="P1115" s="458">
        <f t="shared" si="52"/>
        <v>5</v>
      </c>
      <c r="Q1115" s="96" t="str">
        <f t="shared" si="53"/>
        <v>Gastos_com_Pessoal</v>
      </c>
    </row>
    <row r="1116" spans="1:17" ht="25.5" hidden="1" x14ac:dyDescent="0.2">
      <c r="A1116" s="450">
        <v>3556</v>
      </c>
      <c r="B1116" s="463">
        <v>45064</v>
      </c>
      <c r="C1116" s="464">
        <v>45047</v>
      </c>
      <c r="D1116" s="455" t="s">
        <v>176</v>
      </c>
      <c r="E1116" s="455" t="s">
        <v>262</v>
      </c>
      <c r="F1116" s="454">
        <v>667.07</v>
      </c>
      <c r="G1116" s="455" t="s">
        <v>5185</v>
      </c>
      <c r="H1116" s="461" t="s">
        <v>1032</v>
      </c>
      <c r="I1116" s="461" t="s">
        <v>5184</v>
      </c>
      <c r="J1116" s="425" t="s">
        <v>846</v>
      </c>
      <c r="K1116" s="426" t="s">
        <v>1188</v>
      </c>
      <c r="L1116" s="426" t="s">
        <v>4137</v>
      </c>
      <c r="M1116" s="426">
        <v>976457614</v>
      </c>
      <c r="N1116" s="427">
        <v>45064</v>
      </c>
      <c r="O1116" s="458">
        <f t="shared" si="51"/>
        <v>5</v>
      </c>
      <c r="P1116" s="458">
        <f t="shared" si="52"/>
        <v>5</v>
      </c>
      <c r="Q1116" s="96" t="str">
        <f t="shared" si="53"/>
        <v>Gastos_com_Pessoal</v>
      </c>
    </row>
    <row r="1117" spans="1:17" ht="25.5" hidden="1" x14ac:dyDescent="0.2">
      <c r="A1117" s="450">
        <v>3557</v>
      </c>
      <c r="B1117" s="463">
        <v>45064</v>
      </c>
      <c r="C1117" s="464">
        <v>45047</v>
      </c>
      <c r="D1117" s="455" t="s">
        <v>176</v>
      </c>
      <c r="E1117" s="455" t="s">
        <v>280</v>
      </c>
      <c r="F1117" s="454">
        <v>1955.97</v>
      </c>
      <c r="G1117" s="455" t="s">
        <v>5186</v>
      </c>
      <c r="H1117" s="461" t="s">
        <v>416</v>
      </c>
      <c r="I1117" s="461" t="s">
        <v>1297</v>
      </c>
      <c r="J1117" s="425" t="s">
        <v>838</v>
      </c>
      <c r="K1117" s="425" t="s">
        <v>1188</v>
      </c>
      <c r="L1117" s="426" t="s">
        <v>4137</v>
      </c>
      <c r="M1117" s="426">
        <v>976457614</v>
      </c>
      <c r="N1117" s="427">
        <v>45064</v>
      </c>
      <c r="O1117" s="458">
        <f t="shared" si="51"/>
        <v>5</v>
      </c>
      <c r="P1117" s="458">
        <f t="shared" si="52"/>
        <v>5</v>
      </c>
      <c r="Q1117" s="96" t="str">
        <f t="shared" si="53"/>
        <v>Gastos_com_Pessoal</v>
      </c>
    </row>
    <row r="1118" spans="1:17" ht="25.5" hidden="1" x14ac:dyDescent="0.2">
      <c r="A1118" s="450">
        <v>3558</v>
      </c>
      <c r="B1118" s="463">
        <v>45064</v>
      </c>
      <c r="C1118" s="464">
        <v>45047</v>
      </c>
      <c r="D1118" s="455" t="s">
        <v>176</v>
      </c>
      <c r="E1118" s="455" t="s">
        <v>262</v>
      </c>
      <c r="F1118" s="454">
        <v>665.72</v>
      </c>
      <c r="G1118" s="455" t="s">
        <v>5187</v>
      </c>
      <c r="H1118" s="461" t="s">
        <v>416</v>
      </c>
      <c r="I1118" s="461" t="s">
        <v>1297</v>
      </c>
      <c r="J1118" s="425" t="s">
        <v>838</v>
      </c>
      <c r="K1118" s="426" t="s">
        <v>1188</v>
      </c>
      <c r="L1118" s="426" t="s">
        <v>4137</v>
      </c>
      <c r="M1118" s="426">
        <v>976457614</v>
      </c>
      <c r="N1118" s="427">
        <v>45064</v>
      </c>
      <c r="O1118" s="458">
        <f t="shared" si="51"/>
        <v>5</v>
      </c>
      <c r="P1118" s="458">
        <f t="shared" si="52"/>
        <v>5</v>
      </c>
      <c r="Q1118" s="96" t="str">
        <f t="shared" si="53"/>
        <v>Gastos_com_Pessoal</v>
      </c>
    </row>
    <row r="1119" spans="1:17" ht="25.5" hidden="1" x14ac:dyDescent="0.2">
      <c r="A1119" s="450">
        <v>3559</v>
      </c>
      <c r="B1119" s="463">
        <v>45064</v>
      </c>
      <c r="C1119" s="464">
        <v>45047</v>
      </c>
      <c r="D1119" s="455" t="s">
        <v>176</v>
      </c>
      <c r="E1119" s="455" t="s">
        <v>280</v>
      </c>
      <c r="F1119" s="460">
        <v>2549.8000000000002</v>
      </c>
      <c r="G1119" s="455" t="s">
        <v>5188</v>
      </c>
      <c r="H1119" s="461" t="s">
        <v>416</v>
      </c>
      <c r="I1119" s="461" t="s">
        <v>5189</v>
      </c>
      <c r="J1119" s="426" t="s">
        <v>711</v>
      </c>
      <c r="K1119" s="425" t="s">
        <v>1188</v>
      </c>
      <c r="L1119" s="426" t="s">
        <v>4137</v>
      </c>
      <c r="M1119" s="426">
        <v>976457614</v>
      </c>
      <c r="N1119" s="427">
        <v>45064</v>
      </c>
      <c r="O1119" s="458">
        <f t="shared" si="51"/>
        <v>5</v>
      </c>
      <c r="P1119" s="458">
        <f t="shared" si="52"/>
        <v>5</v>
      </c>
      <c r="Q1119" s="96" t="str">
        <f t="shared" si="53"/>
        <v>Gastos_com_Pessoal</v>
      </c>
    </row>
    <row r="1120" spans="1:17" ht="25.5" hidden="1" x14ac:dyDescent="0.2">
      <c r="A1120" s="450">
        <v>3560</v>
      </c>
      <c r="B1120" s="463">
        <v>45064</v>
      </c>
      <c r="C1120" s="464">
        <v>45047</v>
      </c>
      <c r="D1120" s="455" t="s">
        <v>176</v>
      </c>
      <c r="E1120" s="455" t="s">
        <v>262</v>
      </c>
      <c r="F1120" s="460">
        <v>908.09</v>
      </c>
      <c r="G1120" s="455" t="s">
        <v>5190</v>
      </c>
      <c r="H1120" s="461" t="s">
        <v>416</v>
      </c>
      <c r="I1120" s="461" t="s">
        <v>5189</v>
      </c>
      <c r="J1120" s="426" t="s">
        <v>711</v>
      </c>
      <c r="K1120" s="425" t="s">
        <v>1188</v>
      </c>
      <c r="L1120" s="426" t="s">
        <v>4137</v>
      </c>
      <c r="M1120" s="426">
        <v>976457614</v>
      </c>
      <c r="N1120" s="427">
        <v>45064</v>
      </c>
      <c r="O1120" s="458">
        <f t="shared" si="51"/>
        <v>5</v>
      </c>
      <c r="P1120" s="458">
        <f t="shared" si="52"/>
        <v>5</v>
      </c>
      <c r="Q1120" s="96" t="str">
        <f t="shared" si="53"/>
        <v>Gastos_com_Pessoal</v>
      </c>
    </row>
    <row r="1121" spans="1:17" ht="24" hidden="1" x14ac:dyDescent="0.2">
      <c r="A1121" s="450">
        <v>3561</v>
      </c>
      <c r="B1121" s="463">
        <v>45064</v>
      </c>
      <c r="C1121" s="464">
        <v>45047</v>
      </c>
      <c r="D1121" s="455" t="s">
        <v>264</v>
      </c>
      <c r="E1121" s="455" t="s">
        <v>293</v>
      </c>
      <c r="F1121" s="460">
        <v>60</v>
      </c>
      <c r="G1121" s="455" t="s">
        <v>5615</v>
      </c>
      <c r="H1121" s="461" t="s">
        <v>414</v>
      </c>
      <c r="I1121" s="461" t="s">
        <v>5191</v>
      </c>
      <c r="J1121" s="426" t="s">
        <v>746</v>
      </c>
      <c r="K1121" s="426" t="s">
        <v>1188</v>
      </c>
      <c r="L1121" s="426" t="s">
        <v>4137</v>
      </c>
      <c r="M1121" s="426">
        <v>976457614</v>
      </c>
      <c r="N1121" s="427">
        <v>45064</v>
      </c>
      <c r="O1121" s="458">
        <f t="shared" si="51"/>
        <v>5</v>
      </c>
      <c r="P1121" s="458">
        <f t="shared" si="52"/>
        <v>5</v>
      </c>
      <c r="Q1121" s="96" t="str">
        <f t="shared" si="53"/>
        <v>Gastos_Gerais</v>
      </c>
    </row>
    <row r="1122" spans="1:17" ht="24" hidden="1" x14ac:dyDescent="0.2">
      <c r="A1122" s="450">
        <v>3562</v>
      </c>
      <c r="B1122" s="463">
        <v>45064</v>
      </c>
      <c r="C1122" s="464">
        <v>45047</v>
      </c>
      <c r="D1122" s="455" t="s">
        <v>264</v>
      </c>
      <c r="E1122" s="455" t="s">
        <v>293</v>
      </c>
      <c r="F1122" s="460">
        <v>60</v>
      </c>
      <c r="G1122" s="455" t="s">
        <v>5616</v>
      </c>
      <c r="H1122" s="461" t="s">
        <v>414</v>
      </c>
      <c r="I1122" s="461" t="s">
        <v>5192</v>
      </c>
      <c r="J1122" s="426" t="s">
        <v>806</v>
      </c>
      <c r="K1122" s="426" t="s">
        <v>1188</v>
      </c>
      <c r="L1122" s="426" t="s">
        <v>4137</v>
      </c>
      <c r="M1122" s="426">
        <v>976457614</v>
      </c>
      <c r="N1122" s="427">
        <v>45064</v>
      </c>
      <c r="O1122" s="458">
        <f t="shared" si="51"/>
        <v>5</v>
      </c>
      <c r="P1122" s="458">
        <f t="shared" si="52"/>
        <v>5</v>
      </c>
      <c r="Q1122" s="96" t="str">
        <f t="shared" si="53"/>
        <v>Gastos_Gerais</v>
      </c>
    </row>
    <row r="1123" spans="1:17" ht="25.5" hidden="1" x14ac:dyDescent="0.2">
      <c r="A1123" s="450">
        <v>3563</v>
      </c>
      <c r="B1123" s="463">
        <v>45064</v>
      </c>
      <c r="C1123" s="464">
        <v>45017</v>
      </c>
      <c r="D1123" s="455" t="s">
        <v>176</v>
      </c>
      <c r="E1123" s="455" t="s">
        <v>1</v>
      </c>
      <c r="F1123" s="460">
        <v>253363.13</v>
      </c>
      <c r="G1123" s="461" t="s">
        <v>5494</v>
      </c>
      <c r="H1123" s="461" t="s">
        <v>303</v>
      </c>
      <c r="I1123" s="461" t="s">
        <v>4586</v>
      </c>
      <c r="J1123" s="426" t="s">
        <v>425</v>
      </c>
      <c r="K1123" s="426" t="s">
        <v>1188</v>
      </c>
      <c r="L1123" s="426" t="s">
        <v>1410</v>
      </c>
      <c r="M1123" s="426" t="s">
        <v>425</v>
      </c>
      <c r="N1123" s="463">
        <v>45064</v>
      </c>
      <c r="O1123" s="458">
        <f t="shared" si="51"/>
        <v>5</v>
      </c>
      <c r="P1123" s="458">
        <f t="shared" si="52"/>
        <v>4</v>
      </c>
      <c r="Q1123" s="96" t="str">
        <f t="shared" si="53"/>
        <v>Gastos_com_Pessoal</v>
      </c>
    </row>
    <row r="1124" spans="1:17" ht="36" hidden="1" x14ac:dyDescent="0.2">
      <c r="A1124" s="450">
        <v>3564</v>
      </c>
      <c r="B1124" s="463">
        <v>45064</v>
      </c>
      <c r="C1124" s="464">
        <v>45017</v>
      </c>
      <c r="D1124" s="455" t="s">
        <v>176</v>
      </c>
      <c r="E1124" s="455" t="s">
        <v>1</v>
      </c>
      <c r="F1124" s="460">
        <v>6915.54</v>
      </c>
      <c r="G1124" s="461" t="s">
        <v>6697</v>
      </c>
      <c r="H1124" s="461" t="s">
        <v>303</v>
      </c>
      <c r="I1124" s="461" t="s">
        <v>1509</v>
      </c>
      <c r="J1124" s="426" t="s">
        <v>1510</v>
      </c>
      <c r="K1124" s="426" t="s">
        <v>1188</v>
      </c>
      <c r="L1124" s="426" t="s">
        <v>1410</v>
      </c>
      <c r="M1124" s="426" t="s">
        <v>425</v>
      </c>
      <c r="N1124" s="463">
        <v>45064</v>
      </c>
      <c r="O1124" s="458">
        <f t="shared" ref="O1124" si="54">IF(B1124=0,0,IF(YEAR(B1124)=$P$1,MONTH(B1124)-$O$1+1,(YEAR(B1124)-$P$1)*12-$O$1+1+MONTH(B1124)))</f>
        <v>5</v>
      </c>
      <c r="P1124" s="458">
        <f t="shared" ref="P1124" si="55">IF(C1124=0,0,IF(YEAR(C1124)=$P$1,MONTH(C1124)-$O$1+1,(YEAR(C1124)-$P$1)*12-$O$1+1+MONTH(C1124)))</f>
        <v>4</v>
      </c>
      <c r="Q1124" s="96" t="str">
        <f t="shared" ref="Q1124" si="56">SUBSTITUTE(D1124," ","_")</f>
        <v>Gastos_com_Pessoal</v>
      </c>
    </row>
    <row r="1125" spans="1:17" ht="25.5" hidden="1" x14ac:dyDescent="0.2">
      <c r="A1125" s="450">
        <v>3565</v>
      </c>
      <c r="B1125" s="463">
        <v>45064</v>
      </c>
      <c r="C1125" s="464">
        <v>45017</v>
      </c>
      <c r="D1125" s="455" t="s">
        <v>176</v>
      </c>
      <c r="E1125" s="455" t="s">
        <v>245</v>
      </c>
      <c r="F1125" s="460">
        <v>138949.76999999999</v>
      </c>
      <c r="G1125" s="461" t="s">
        <v>5492</v>
      </c>
      <c r="H1125" s="461" t="s">
        <v>303</v>
      </c>
      <c r="I1125" s="461" t="s">
        <v>4588</v>
      </c>
      <c r="J1125" s="426" t="s">
        <v>425</v>
      </c>
      <c r="K1125" s="426" t="s">
        <v>1188</v>
      </c>
      <c r="L1125" s="426" t="s">
        <v>1410</v>
      </c>
      <c r="M1125" s="426" t="s">
        <v>425</v>
      </c>
      <c r="N1125" s="463">
        <v>45064</v>
      </c>
      <c r="O1125" s="458">
        <f t="shared" si="51"/>
        <v>5</v>
      </c>
      <c r="P1125" s="458">
        <f t="shared" si="52"/>
        <v>4</v>
      </c>
      <c r="Q1125" s="96" t="str">
        <f t="shared" si="53"/>
        <v>Gastos_com_Pessoal</v>
      </c>
    </row>
    <row r="1126" spans="1:17" ht="25.5" hidden="1" x14ac:dyDescent="0.2">
      <c r="A1126" s="450">
        <v>3566</v>
      </c>
      <c r="B1126" s="463">
        <v>45064</v>
      </c>
      <c r="C1126" s="464">
        <v>45017</v>
      </c>
      <c r="D1126" s="455" t="s">
        <v>176</v>
      </c>
      <c r="E1126" s="455" t="s">
        <v>1</v>
      </c>
      <c r="F1126" s="460">
        <v>97581.32</v>
      </c>
      <c r="G1126" s="461" t="s">
        <v>5493</v>
      </c>
      <c r="H1126" s="461" t="s">
        <v>303</v>
      </c>
      <c r="I1126" s="461" t="s">
        <v>1889</v>
      </c>
      <c r="J1126" s="426" t="s">
        <v>425</v>
      </c>
      <c r="K1126" s="426" t="s">
        <v>1188</v>
      </c>
      <c r="L1126" s="426" t="s">
        <v>1410</v>
      </c>
      <c r="M1126" s="426" t="s">
        <v>425</v>
      </c>
      <c r="N1126" s="463">
        <v>45064</v>
      </c>
      <c r="O1126" s="458">
        <f t="shared" si="51"/>
        <v>5</v>
      </c>
      <c r="P1126" s="458">
        <f t="shared" si="52"/>
        <v>4</v>
      </c>
      <c r="Q1126" s="96" t="str">
        <f t="shared" si="53"/>
        <v>Gastos_com_Pessoal</v>
      </c>
    </row>
    <row r="1127" spans="1:17" ht="36" hidden="1" x14ac:dyDescent="0.2">
      <c r="A1127" s="450">
        <v>3567</v>
      </c>
      <c r="B1127" s="463">
        <v>45064</v>
      </c>
      <c r="C1127" s="464">
        <v>45017</v>
      </c>
      <c r="D1127" s="455" t="s">
        <v>264</v>
      </c>
      <c r="E1127" s="455" t="s">
        <v>65</v>
      </c>
      <c r="F1127" s="460">
        <v>347.93</v>
      </c>
      <c r="G1127" s="455" t="s">
        <v>5193</v>
      </c>
      <c r="H1127" s="461" t="s">
        <v>303</v>
      </c>
      <c r="I1127" s="461" t="s">
        <v>4591</v>
      </c>
      <c r="J1127" s="426" t="s">
        <v>425</v>
      </c>
      <c r="K1127" s="426" t="s">
        <v>1157</v>
      </c>
      <c r="L1127" s="426" t="s">
        <v>1892</v>
      </c>
      <c r="M1127" s="426">
        <v>1708</v>
      </c>
      <c r="N1127" s="427">
        <v>45064</v>
      </c>
      <c r="O1127" s="458">
        <f t="shared" si="51"/>
        <v>5</v>
      </c>
      <c r="P1127" s="458">
        <f t="shared" si="52"/>
        <v>4</v>
      </c>
      <c r="Q1127" s="96" t="str">
        <f t="shared" si="53"/>
        <v>Gastos_Gerais</v>
      </c>
    </row>
    <row r="1128" spans="1:17" ht="36" hidden="1" x14ac:dyDescent="0.2">
      <c r="A1128" s="450">
        <v>3568</v>
      </c>
      <c r="B1128" s="463">
        <v>45064</v>
      </c>
      <c r="C1128" s="464">
        <v>45017</v>
      </c>
      <c r="D1128" s="455" t="s">
        <v>264</v>
      </c>
      <c r="E1128" s="455" t="s">
        <v>65</v>
      </c>
      <c r="F1128" s="460">
        <v>1078.5999999999999</v>
      </c>
      <c r="G1128" s="455" t="s">
        <v>5617</v>
      </c>
      <c r="H1128" s="461" t="s">
        <v>303</v>
      </c>
      <c r="I1128" s="461" t="s">
        <v>4591</v>
      </c>
      <c r="J1128" s="426" t="s">
        <v>425</v>
      </c>
      <c r="K1128" s="426" t="s">
        <v>1157</v>
      </c>
      <c r="L1128" s="426" t="s">
        <v>1892</v>
      </c>
      <c r="M1128" s="426">
        <v>5952</v>
      </c>
      <c r="N1128" s="427">
        <v>45064</v>
      </c>
      <c r="O1128" s="458">
        <f t="shared" si="51"/>
        <v>5</v>
      </c>
      <c r="P1128" s="458">
        <f t="shared" si="52"/>
        <v>4</v>
      </c>
      <c r="Q1128" s="96" t="str">
        <f t="shared" si="53"/>
        <v>Gastos_Gerais</v>
      </c>
    </row>
    <row r="1129" spans="1:17" ht="24" hidden="1" x14ac:dyDescent="0.2">
      <c r="A1129" s="450">
        <v>3569</v>
      </c>
      <c r="B1129" s="463">
        <v>45064</v>
      </c>
      <c r="C1129" s="464">
        <v>45047</v>
      </c>
      <c r="D1129" s="455" t="s">
        <v>264</v>
      </c>
      <c r="E1129" s="455" t="s">
        <v>96</v>
      </c>
      <c r="F1129" s="460">
        <v>1313.8</v>
      </c>
      <c r="G1129" s="455" t="s">
        <v>5194</v>
      </c>
      <c r="H1129" s="461" t="s">
        <v>417</v>
      </c>
      <c r="I1129" s="461" t="s">
        <v>5195</v>
      </c>
      <c r="J1129" s="426" t="s">
        <v>5196</v>
      </c>
      <c r="K1129" s="426" t="s">
        <v>1163</v>
      </c>
      <c r="L1129" s="426" t="s">
        <v>32</v>
      </c>
      <c r="M1129" s="426" t="s">
        <v>5197</v>
      </c>
      <c r="N1129" s="427">
        <v>45050</v>
      </c>
      <c r="O1129" s="458">
        <f t="shared" si="51"/>
        <v>5</v>
      </c>
      <c r="P1129" s="458">
        <f t="shared" si="52"/>
        <v>5</v>
      </c>
      <c r="Q1129" s="96" t="str">
        <f t="shared" si="53"/>
        <v>Gastos_Gerais</v>
      </c>
    </row>
    <row r="1130" spans="1:17" ht="36" hidden="1" x14ac:dyDescent="0.2">
      <c r="A1130" s="450">
        <v>3570</v>
      </c>
      <c r="B1130" s="463">
        <v>45064</v>
      </c>
      <c r="C1130" s="482">
        <v>45047</v>
      </c>
      <c r="D1130" s="455" t="s">
        <v>264</v>
      </c>
      <c r="E1130" s="455" t="s">
        <v>320</v>
      </c>
      <c r="F1130" s="460">
        <v>1250</v>
      </c>
      <c r="G1130" s="455" t="s">
        <v>5618</v>
      </c>
      <c r="H1130" s="461" t="s">
        <v>1032</v>
      </c>
      <c r="I1130" s="461" t="s">
        <v>2707</v>
      </c>
      <c r="J1130" s="483" t="s">
        <v>2708</v>
      </c>
      <c r="K1130" s="426" t="s">
        <v>1163</v>
      </c>
      <c r="L1130" s="426" t="s">
        <v>32</v>
      </c>
      <c r="M1130" s="426">
        <v>334</v>
      </c>
      <c r="N1130" s="427">
        <v>45061</v>
      </c>
      <c r="O1130" s="458">
        <f t="shared" si="51"/>
        <v>5</v>
      </c>
      <c r="P1130" s="458">
        <f t="shared" si="52"/>
        <v>5</v>
      </c>
      <c r="Q1130" s="96" t="str">
        <f t="shared" si="53"/>
        <v>Gastos_Gerais</v>
      </c>
    </row>
    <row r="1131" spans="1:17" ht="36" hidden="1" x14ac:dyDescent="0.2">
      <c r="A1131" s="450">
        <v>3571</v>
      </c>
      <c r="B1131" s="463">
        <v>45064</v>
      </c>
      <c r="C1131" s="482">
        <v>45047</v>
      </c>
      <c r="D1131" s="455" t="s">
        <v>264</v>
      </c>
      <c r="E1131" s="455" t="s">
        <v>290</v>
      </c>
      <c r="F1131" s="460">
        <v>109</v>
      </c>
      <c r="G1131" s="455" t="s">
        <v>5198</v>
      </c>
      <c r="H1131" s="461" t="s">
        <v>423</v>
      </c>
      <c r="I1131" s="461" t="s">
        <v>5199</v>
      </c>
      <c r="J1131" s="483" t="s">
        <v>5200</v>
      </c>
      <c r="K1131" s="426" t="s">
        <v>1163</v>
      </c>
      <c r="L1131" s="426" t="s">
        <v>32</v>
      </c>
      <c r="M1131" s="426">
        <v>7</v>
      </c>
      <c r="N1131" s="427">
        <v>45063</v>
      </c>
      <c r="O1131" s="458">
        <f t="shared" si="51"/>
        <v>5</v>
      </c>
      <c r="P1131" s="458">
        <f t="shared" si="52"/>
        <v>5</v>
      </c>
      <c r="Q1131" s="96" t="str">
        <f t="shared" si="53"/>
        <v>Gastos_Gerais</v>
      </c>
    </row>
    <row r="1132" spans="1:17" ht="24" hidden="1" x14ac:dyDescent="0.2">
      <c r="A1132" s="450">
        <v>3572</v>
      </c>
      <c r="B1132" s="463">
        <v>45064</v>
      </c>
      <c r="C1132" s="464">
        <v>45047</v>
      </c>
      <c r="D1132" s="455" t="s">
        <v>264</v>
      </c>
      <c r="E1132" s="455" t="s">
        <v>96</v>
      </c>
      <c r="F1132" s="460">
        <v>86.68</v>
      </c>
      <c r="G1132" s="455" t="s">
        <v>5619</v>
      </c>
      <c r="H1132" s="461" t="s">
        <v>419</v>
      </c>
      <c r="I1132" s="461" t="s">
        <v>5201</v>
      </c>
      <c r="J1132" s="426" t="s">
        <v>3596</v>
      </c>
      <c r="K1132" s="426" t="s">
        <v>1163</v>
      </c>
      <c r="L1132" s="426" t="s">
        <v>32</v>
      </c>
      <c r="M1132" s="426">
        <v>10570</v>
      </c>
      <c r="N1132" s="427">
        <v>45064</v>
      </c>
      <c r="O1132" s="458">
        <f t="shared" si="51"/>
        <v>5</v>
      </c>
      <c r="P1132" s="458">
        <f t="shared" si="52"/>
        <v>5</v>
      </c>
      <c r="Q1132" s="96" t="str">
        <f t="shared" si="53"/>
        <v>Gastos_Gerais</v>
      </c>
    </row>
    <row r="1133" spans="1:17" ht="24" hidden="1" x14ac:dyDescent="0.2">
      <c r="A1133" s="450">
        <v>3573</v>
      </c>
      <c r="B1133" s="463">
        <v>45064</v>
      </c>
      <c r="C1133" s="464">
        <v>45047</v>
      </c>
      <c r="D1133" s="455" t="s">
        <v>264</v>
      </c>
      <c r="E1133" s="455" t="s">
        <v>402</v>
      </c>
      <c r="F1133" s="460">
        <v>115.12</v>
      </c>
      <c r="G1133" s="455" t="s">
        <v>4126</v>
      </c>
      <c r="H1133" s="461" t="s">
        <v>418</v>
      </c>
      <c r="I1133" s="461" t="s">
        <v>2401</v>
      </c>
      <c r="J1133" s="426" t="s">
        <v>2402</v>
      </c>
      <c r="K1133" s="426" t="s">
        <v>1163</v>
      </c>
      <c r="L1133" s="426" t="s">
        <v>32</v>
      </c>
      <c r="M1133" s="426">
        <v>11428</v>
      </c>
      <c r="N1133" s="427">
        <v>45062</v>
      </c>
      <c r="O1133" s="458">
        <f t="shared" si="51"/>
        <v>5</v>
      </c>
      <c r="P1133" s="458">
        <f t="shared" si="52"/>
        <v>5</v>
      </c>
      <c r="Q1133" s="96" t="str">
        <f t="shared" si="53"/>
        <v>Gastos_Gerais</v>
      </c>
    </row>
    <row r="1134" spans="1:17" ht="24" hidden="1" x14ac:dyDescent="0.2">
      <c r="A1134" s="450">
        <v>3574</v>
      </c>
      <c r="B1134" s="463">
        <v>45064</v>
      </c>
      <c r="C1134" s="464">
        <v>45047</v>
      </c>
      <c r="D1134" s="455" t="s">
        <v>264</v>
      </c>
      <c r="E1134" s="455" t="s">
        <v>96</v>
      </c>
      <c r="F1134" s="460">
        <v>63.96</v>
      </c>
      <c r="G1134" s="455" t="s">
        <v>5619</v>
      </c>
      <c r="H1134" s="461" t="s">
        <v>419</v>
      </c>
      <c r="I1134" s="461" t="s">
        <v>5201</v>
      </c>
      <c r="J1134" s="426" t="s">
        <v>3596</v>
      </c>
      <c r="K1134" s="426" t="s">
        <v>1163</v>
      </c>
      <c r="L1134" s="426" t="s">
        <v>32</v>
      </c>
      <c r="M1134" s="426">
        <v>10571</v>
      </c>
      <c r="N1134" s="427">
        <v>45064</v>
      </c>
      <c r="O1134" s="458">
        <f t="shared" si="51"/>
        <v>5</v>
      </c>
      <c r="P1134" s="458">
        <f t="shared" si="52"/>
        <v>5</v>
      </c>
      <c r="Q1134" s="96" t="str">
        <f t="shared" si="53"/>
        <v>Gastos_Gerais</v>
      </c>
    </row>
    <row r="1135" spans="1:17" ht="25.5" hidden="1" x14ac:dyDescent="0.2">
      <c r="A1135" s="450">
        <v>3575</v>
      </c>
      <c r="B1135" s="463">
        <v>45064</v>
      </c>
      <c r="C1135" s="464">
        <v>45047</v>
      </c>
      <c r="D1135" s="455" t="s">
        <v>176</v>
      </c>
      <c r="E1135" s="455" t="s">
        <v>1</v>
      </c>
      <c r="F1135" s="460">
        <v>-6915.54</v>
      </c>
      <c r="G1135" s="455" t="s">
        <v>6696</v>
      </c>
      <c r="H1135" s="461" t="s">
        <v>303</v>
      </c>
      <c r="I1135" s="461" t="s">
        <v>1509</v>
      </c>
      <c r="J1135" s="425" t="s">
        <v>1510</v>
      </c>
      <c r="K1135" s="425" t="s">
        <v>4035</v>
      </c>
      <c r="L1135" s="426" t="s">
        <v>1255</v>
      </c>
      <c r="M1135" s="426" t="s">
        <v>425</v>
      </c>
      <c r="N1135" s="427">
        <v>45064</v>
      </c>
      <c r="O1135" s="458">
        <f t="shared" si="51"/>
        <v>5</v>
      </c>
      <c r="P1135" s="458">
        <f t="shared" si="52"/>
        <v>5</v>
      </c>
      <c r="Q1135" s="96" t="str">
        <f t="shared" si="53"/>
        <v>Gastos_com_Pessoal</v>
      </c>
    </row>
    <row r="1136" spans="1:17" hidden="1" x14ac:dyDescent="0.2">
      <c r="A1136" s="450">
        <v>3576</v>
      </c>
      <c r="B1136" s="463">
        <v>45065</v>
      </c>
      <c r="C1136" s="464">
        <v>45047</v>
      </c>
      <c r="D1136" s="455" t="s">
        <v>264</v>
      </c>
      <c r="E1136" s="455" t="s">
        <v>83</v>
      </c>
      <c r="F1136" s="460">
        <v>53.5</v>
      </c>
      <c r="G1136" s="455" t="s">
        <v>2906</v>
      </c>
      <c r="H1136" s="461" t="s">
        <v>418</v>
      </c>
      <c r="I1136" s="461" t="s">
        <v>4378</v>
      </c>
      <c r="J1136" s="425" t="s">
        <v>1162</v>
      </c>
      <c r="K1136" s="425" t="s">
        <v>1157</v>
      </c>
      <c r="L1136" s="426" t="s">
        <v>32</v>
      </c>
      <c r="M1136" s="426">
        <v>33852182</v>
      </c>
      <c r="N1136" s="463">
        <v>45065</v>
      </c>
      <c r="O1136" s="458">
        <f t="shared" si="51"/>
        <v>5</v>
      </c>
      <c r="P1136" s="458">
        <f t="shared" si="52"/>
        <v>5</v>
      </c>
      <c r="Q1136" s="96" t="str">
        <f t="shared" si="53"/>
        <v>Gastos_Gerais</v>
      </c>
    </row>
    <row r="1137" spans="1:17" hidden="1" x14ac:dyDescent="0.2">
      <c r="A1137" s="450">
        <v>3577</v>
      </c>
      <c r="B1137" s="463">
        <v>45065</v>
      </c>
      <c r="C1137" s="464">
        <v>45017</v>
      </c>
      <c r="D1137" s="455" t="s">
        <v>264</v>
      </c>
      <c r="E1137" s="455" t="s">
        <v>160</v>
      </c>
      <c r="F1137" s="460">
        <v>140.19</v>
      </c>
      <c r="G1137" s="455" t="s">
        <v>1737</v>
      </c>
      <c r="H1137" s="461" t="s">
        <v>416</v>
      </c>
      <c r="I1137" s="461" t="s">
        <v>4534</v>
      </c>
      <c r="J1137" s="461" t="s">
        <v>2784</v>
      </c>
      <c r="K1137" s="426" t="s">
        <v>1157</v>
      </c>
      <c r="L1137" s="426" t="s">
        <v>1158</v>
      </c>
      <c r="M1137" s="426" t="s">
        <v>5202</v>
      </c>
      <c r="N1137" s="463">
        <v>45065</v>
      </c>
      <c r="O1137" s="458">
        <f t="shared" si="51"/>
        <v>5</v>
      </c>
      <c r="P1137" s="458">
        <f t="shared" si="52"/>
        <v>4</v>
      </c>
      <c r="Q1137" s="96" t="str">
        <f t="shared" si="53"/>
        <v>Gastos_Gerais</v>
      </c>
    </row>
    <row r="1138" spans="1:17" ht="24" hidden="1" x14ac:dyDescent="0.2">
      <c r="A1138" s="450">
        <v>3578</v>
      </c>
      <c r="B1138" s="463">
        <v>45065</v>
      </c>
      <c r="C1138" s="464">
        <v>45047</v>
      </c>
      <c r="D1138" s="455" t="s">
        <v>264</v>
      </c>
      <c r="E1138" s="455" t="s">
        <v>402</v>
      </c>
      <c r="F1138" s="460">
        <v>36</v>
      </c>
      <c r="G1138" s="455" t="s">
        <v>4126</v>
      </c>
      <c r="H1138" s="461" t="s">
        <v>416</v>
      </c>
      <c r="I1138" s="461" t="s">
        <v>6452</v>
      </c>
      <c r="J1138" s="426" t="s">
        <v>4902</v>
      </c>
      <c r="K1138" s="426" t="s">
        <v>1157</v>
      </c>
      <c r="L1138" s="426" t="s">
        <v>32</v>
      </c>
      <c r="M1138" s="426">
        <v>27</v>
      </c>
      <c r="N1138" s="463">
        <v>45065</v>
      </c>
      <c r="O1138" s="458">
        <f t="shared" si="51"/>
        <v>5</v>
      </c>
      <c r="P1138" s="458">
        <f t="shared" si="52"/>
        <v>5</v>
      </c>
      <c r="Q1138" s="96" t="str">
        <f t="shared" si="53"/>
        <v>Gastos_Gerais</v>
      </c>
    </row>
    <row r="1139" spans="1:17" ht="24" hidden="1" x14ac:dyDescent="0.2">
      <c r="A1139" s="450">
        <v>3579</v>
      </c>
      <c r="B1139" s="463">
        <v>45065</v>
      </c>
      <c r="C1139" s="464">
        <v>45017</v>
      </c>
      <c r="D1139" s="455" t="s">
        <v>264</v>
      </c>
      <c r="E1139" s="455" t="s">
        <v>410</v>
      </c>
      <c r="F1139" s="460">
        <v>1415.5</v>
      </c>
      <c r="G1139" s="455" t="s">
        <v>1541</v>
      </c>
      <c r="H1139" s="461" t="s">
        <v>493</v>
      </c>
      <c r="I1139" s="461" t="s">
        <v>1820</v>
      </c>
      <c r="J1139" s="426" t="s">
        <v>1821</v>
      </c>
      <c r="K1139" s="426" t="s">
        <v>1157</v>
      </c>
      <c r="L1139" s="426" t="s">
        <v>32</v>
      </c>
      <c r="M1139" s="426">
        <v>3108</v>
      </c>
      <c r="N1139" s="463">
        <v>45065</v>
      </c>
      <c r="O1139" s="458">
        <f t="shared" si="51"/>
        <v>5</v>
      </c>
      <c r="P1139" s="458">
        <f t="shared" si="52"/>
        <v>4</v>
      </c>
      <c r="Q1139" s="96" t="str">
        <f t="shared" si="53"/>
        <v>Gastos_Gerais</v>
      </c>
    </row>
    <row r="1140" spans="1:17" ht="24" hidden="1" x14ac:dyDescent="0.2">
      <c r="A1140" s="450">
        <v>3580</v>
      </c>
      <c r="B1140" s="463">
        <v>45065</v>
      </c>
      <c r="C1140" s="464">
        <v>45017</v>
      </c>
      <c r="D1140" s="455" t="s">
        <v>264</v>
      </c>
      <c r="E1140" s="455" t="s">
        <v>410</v>
      </c>
      <c r="F1140" s="460">
        <v>2470</v>
      </c>
      <c r="G1140" s="455" t="s">
        <v>1541</v>
      </c>
      <c r="H1140" s="461" t="s">
        <v>419</v>
      </c>
      <c r="I1140" s="461" t="s">
        <v>1820</v>
      </c>
      <c r="J1140" s="426" t="s">
        <v>1821</v>
      </c>
      <c r="K1140" s="426" t="s">
        <v>1157</v>
      </c>
      <c r="L1140" s="426" t="s">
        <v>32</v>
      </c>
      <c r="M1140" s="426">
        <v>3106</v>
      </c>
      <c r="N1140" s="427">
        <v>45049</v>
      </c>
      <c r="O1140" s="458">
        <f t="shared" si="51"/>
        <v>5</v>
      </c>
      <c r="P1140" s="458">
        <f t="shared" si="52"/>
        <v>4</v>
      </c>
      <c r="Q1140" s="96" t="str">
        <f t="shared" si="53"/>
        <v>Gastos_Gerais</v>
      </c>
    </row>
    <row r="1141" spans="1:17" ht="24" hidden="1" x14ac:dyDescent="0.2">
      <c r="A1141" s="450">
        <v>3581</v>
      </c>
      <c r="B1141" s="463">
        <v>45065</v>
      </c>
      <c r="C1141" s="464">
        <v>45017</v>
      </c>
      <c r="D1141" s="455" t="s">
        <v>264</v>
      </c>
      <c r="E1141" s="455" t="s">
        <v>410</v>
      </c>
      <c r="F1141" s="460">
        <v>1415.5</v>
      </c>
      <c r="G1141" s="455" t="s">
        <v>1541</v>
      </c>
      <c r="H1141" s="461" t="s">
        <v>423</v>
      </c>
      <c r="I1141" s="461" t="s">
        <v>1820</v>
      </c>
      <c r="J1141" s="426" t="s">
        <v>1821</v>
      </c>
      <c r="K1141" s="426" t="s">
        <v>1157</v>
      </c>
      <c r="L1141" s="426" t="s">
        <v>32</v>
      </c>
      <c r="M1141" s="485">
        <v>3110</v>
      </c>
      <c r="N1141" s="427">
        <v>45049</v>
      </c>
      <c r="O1141" s="458">
        <f t="shared" si="51"/>
        <v>5</v>
      </c>
      <c r="P1141" s="458">
        <f t="shared" si="52"/>
        <v>4</v>
      </c>
      <c r="Q1141" s="96" t="str">
        <f t="shared" si="53"/>
        <v>Gastos_Gerais</v>
      </c>
    </row>
    <row r="1142" spans="1:17" ht="36" hidden="1" x14ac:dyDescent="0.2">
      <c r="A1142" s="450">
        <v>3582</v>
      </c>
      <c r="B1142" s="463">
        <v>45065</v>
      </c>
      <c r="C1142" s="464">
        <v>45047</v>
      </c>
      <c r="D1142" s="455" t="s">
        <v>264</v>
      </c>
      <c r="E1142" s="455" t="s">
        <v>293</v>
      </c>
      <c r="F1142" s="460">
        <v>305.92</v>
      </c>
      <c r="G1142" s="455" t="s">
        <v>5621</v>
      </c>
      <c r="H1142" s="461" t="s">
        <v>417</v>
      </c>
      <c r="I1142" s="461" t="s">
        <v>1227</v>
      </c>
      <c r="J1142" s="426" t="s">
        <v>1228</v>
      </c>
      <c r="K1142" s="426" t="s">
        <v>1157</v>
      </c>
      <c r="L1142" s="426" t="s">
        <v>32</v>
      </c>
      <c r="M1142" s="426" t="s">
        <v>5203</v>
      </c>
      <c r="N1142" s="427">
        <v>45057</v>
      </c>
      <c r="O1142" s="458">
        <f t="shared" si="51"/>
        <v>5</v>
      </c>
      <c r="P1142" s="458">
        <f t="shared" si="52"/>
        <v>5</v>
      </c>
      <c r="Q1142" s="96" t="str">
        <f t="shared" si="53"/>
        <v>Gastos_Gerais</v>
      </c>
    </row>
    <row r="1143" spans="1:17" ht="24" hidden="1" x14ac:dyDescent="0.2">
      <c r="A1143" s="450">
        <v>3583</v>
      </c>
      <c r="B1143" s="463">
        <v>45065</v>
      </c>
      <c r="C1143" s="464">
        <v>45047</v>
      </c>
      <c r="D1143" s="455" t="s">
        <v>264</v>
      </c>
      <c r="E1143" s="455" t="s">
        <v>138</v>
      </c>
      <c r="F1143" s="460">
        <v>662.76</v>
      </c>
      <c r="G1143" s="455" t="s">
        <v>138</v>
      </c>
      <c r="H1143" s="461" t="s">
        <v>302</v>
      </c>
      <c r="I1143" s="461" t="s">
        <v>4207</v>
      </c>
      <c r="J1143" s="426" t="s">
        <v>1238</v>
      </c>
      <c r="K1143" s="426" t="s">
        <v>1157</v>
      </c>
      <c r="L1143" s="426" t="s">
        <v>32</v>
      </c>
      <c r="M1143" s="426">
        <v>7857</v>
      </c>
      <c r="N1143" s="427">
        <v>45054</v>
      </c>
      <c r="O1143" s="458">
        <f t="shared" si="51"/>
        <v>5</v>
      </c>
      <c r="P1143" s="458">
        <f t="shared" si="52"/>
        <v>5</v>
      </c>
      <c r="Q1143" s="96" t="str">
        <f t="shared" si="53"/>
        <v>Gastos_Gerais</v>
      </c>
    </row>
    <row r="1144" spans="1:17" ht="24" hidden="1" x14ac:dyDescent="0.2">
      <c r="A1144" s="450">
        <v>3584</v>
      </c>
      <c r="B1144" s="463">
        <v>45065</v>
      </c>
      <c r="C1144" s="464">
        <v>45047</v>
      </c>
      <c r="D1144" s="455" t="s">
        <v>264</v>
      </c>
      <c r="E1144" s="455" t="s">
        <v>138</v>
      </c>
      <c r="F1144" s="460">
        <v>2282.69</v>
      </c>
      <c r="G1144" s="455" t="s">
        <v>138</v>
      </c>
      <c r="H1144" s="461" t="s">
        <v>421</v>
      </c>
      <c r="I1144" s="461" t="s">
        <v>4207</v>
      </c>
      <c r="J1144" s="426" t="s">
        <v>1238</v>
      </c>
      <c r="K1144" s="425" t="s">
        <v>1157</v>
      </c>
      <c r="L1144" s="426" t="s">
        <v>32</v>
      </c>
      <c r="M1144" s="426" t="s">
        <v>5204</v>
      </c>
      <c r="N1144" s="427">
        <v>45054</v>
      </c>
      <c r="O1144" s="458">
        <f t="shared" si="51"/>
        <v>5</v>
      </c>
      <c r="P1144" s="458">
        <f t="shared" si="52"/>
        <v>5</v>
      </c>
      <c r="Q1144" s="96" t="str">
        <f t="shared" si="53"/>
        <v>Gastos_Gerais</v>
      </c>
    </row>
    <row r="1145" spans="1:17" ht="24" hidden="1" x14ac:dyDescent="0.2">
      <c r="A1145" s="450">
        <v>3585</v>
      </c>
      <c r="B1145" s="463">
        <v>45065</v>
      </c>
      <c r="C1145" s="464">
        <v>45047</v>
      </c>
      <c r="D1145" s="455" t="s">
        <v>264</v>
      </c>
      <c r="E1145" s="455" t="s">
        <v>0</v>
      </c>
      <c r="F1145" s="460">
        <v>315.83</v>
      </c>
      <c r="G1145" s="455" t="s">
        <v>4385</v>
      </c>
      <c r="H1145" s="461" t="s">
        <v>417</v>
      </c>
      <c r="I1145" s="461" t="s">
        <v>1570</v>
      </c>
      <c r="J1145" s="426" t="s">
        <v>1571</v>
      </c>
      <c r="K1145" s="425" t="s">
        <v>1157</v>
      </c>
      <c r="L1145" s="426" t="s">
        <v>32</v>
      </c>
      <c r="M1145" s="426">
        <v>37300</v>
      </c>
      <c r="N1145" s="427">
        <v>45061</v>
      </c>
      <c r="O1145" s="458">
        <f t="shared" si="51"/>
        <v>5</v>
      </c>
      <c r="P1145" s="458">
        <f t="shared" si="52"/>
        <v>5</v>
      </c>
      <c r="Q1145" s="96" t="str">
        <f t="shared" si="53"/>
        <v>Gastos_Gerais</v>
      </c>
    </row>
    <row r="1146" spans="1:17" ht="36" hidden="1" x14ac:dyDescent="0.2">
      <c r="A1146" s="450">
        <v>3586</v>
      </c>
      <c r="B1146" s="463">
        <v>45065</v>
      </c>
      <c r="C1146" s="464">
        <v>45047</v>
      </c>
      <c r="D1146" s="455" t="s">
        <v>264</v>
      </c>
      <c r="E1146" s="455" t="s">
        <v>388</v>
      </c>
      <c r="F1146" s="460">
        <v>66234.78</v>
      </c>
      <c r="G1146" s="453" t="s">
        <v>3476</v>
      </c>
      <c r="H1146" s="461" t="s">
        <v>417</v>
      </c>
      <c r="I1146" s="461" t="s">
        <v>4498</v>
      </c>
      <c r="J1146" s="426" t="s">
        <v>1417</v>
      </c>
      <c r="K1146" s="425" t="s">
        <v>1157</v>
      </c>
      <c r="L1146" s="426" t="s">
        <v>32</v>
      </c>
      <c r="M1146" s="426">
        <v>202332</v>
      </c>
      <c r="N1146" s="427">
        <v>45062</v>
      </c>
      <c r="O1146" s="458">
        <f t="shared" si="51"/>
        <v>5</v>
      </c>
      <c r="P1146" s="458">
        <f t="shared" si="52"/>
        <v>5</v>
      </c>
      <c r="Q1146" s="96" t="str">
        <f t="shared" si="53"/>
        <v>Gastos_Gerais</v>
      </c>
    </row>
    <row r="1147" spans="1:17" ht="36" hidden="1" x14ac:dyDescent="0.2">
      <c r="A1147" s="450">
        <v>3587</v>
      </c>
      <c r="B1147" s="463">
        <v>45065</v>
      </c>
      <c r="C1147" s="464">
        <v>45047</v>
      </c>
      <c r="D1147" s="455" t="s">
        <v>264</v>
      </c>
      <c r="E1147" s="455" t="s">
        <v>293</v>
      </c>
      <c r="F1147" s="460">
        <v>458.88</v>
      </c>
      <c r="G1147" s="455" t="s">
        <v>5622</v>
      </c>
      <c r="H1147" s="461" t="s">
        <v>420</v>
      </c>
      <c r="I1147" s="455" t="s">
        <v>1227</v>
      </c>
      <c r="J1147" s="465" t="s">
        <v>1228</v>
      </c>
      <c r="K1147" s="465" t="s">
        <v>1157</v>
      </c>
      <c r="L1147" s="465" t="s">
        <v>32</v>
      </c>
      <c r="M1147" s="426" t="s">
        <v>5205</v>
      </c>
      <c r="N1147" s="427">
        <v>45057</v>
      </c>
      <c r="O1147" s="458">
        <f t="shared" si="51"/>
        <v>5</v>
      </c>
      <c r="P1147" s="458">
        <f t="shared" si="52"/>
        <v>5</v>
      </c>
      <c r="Q1147" s="96" t="str">
        <f t="shared" si="53"/>
        <v>Gastos_Gerais</v>
      </c>
    </row>
    <row r="1148" spans="1:17" ht="25.5" hidden="1" x14ac:dyDescent="0.2">
      <c r="A1148" s="450">
        <v>3588</v>
      </c>
      <c r="B1148" s="463">
        <v>45065</v>
      </c>
      <c r="C1148" s="464">
        <v>45047</v>
      </c>
      <c r="D1148" s="455" t="s">
        <v>141</v>
      </c>
      <c r="E1148" s="455" t="s">
        <v>229</v>
      </c>
      <c r="F1148" s="460">
        <v>594</v>
      </c>
      <c r="G1148" s="455" t="s">
        <v>5623</v>
      </c>
      <c r="H1148" s="461" t="s">
        <v>420</v>
      </c>
      <c r="I1148" s="461" t="s">
        <v>5206</v>
      </c>
      <c r="J1148" s="426" t="s">
        <v>5207</v>
      </c>
      <c r="K1148" s="425" t="s">
        <v>1157</v>
      </c>
      <c r="L1148" s="426" t="s">
        <v>32</v>
      </c>
      <c r="M1148" s="426">
        <v>306172</v>
      </c>
      <c r="N1148" s="427">
        <v>45056</v>
      </c>
      <c r="O1148" s="458">
        <f t="shared" si="51"/>
        <v>5</v>
      </c>
      <c r="P1148" s="458">
        <f t="shared" si="52"/>
        <v>5</v>
      </c>
      <c r="Q1148" s="96" t="str">
        <f t="shared" si="53"/>
        <v>Aquisição_de_Bens_Permanentes</v>
      </c>
    </row>
    <row r="1149" spans="1:17" ht="24" hidden="1" x14ac:dyDescent="0.2">
      <c r="A1149" s="450">
        <v>3589</v>
      </c>
      <c r="B1149" s="463">
        <v>45065</v>
      </c>
      <c r="C1149" s="464">
        <v>45047</v>
      </c>
      <c r="D1149" s="455" t="s">
        <v>264</v>
      </c>
      <c r="E1149" s="455" t="s">
        <v>290</v>
      </c>
      <c r="F1149" s="460">
        <v>272.2</v>
      </c>
      <c r="G1149" s="455" t="s">
        <v>5208</v>
      </c>
      <c r="H1149" s="461" t="s">
        <v>420</v>
      </c>
      <c r="I1149" s="461" t="s">
        <v>5206</v>
      </c>
      <c r="J1149" s="426" t="s">
        <v>5207</v>
      </c>
      <c r="K1149" s="425" t="s">
        <v>1157</v>
      </c>
      <c r="L1149" s="426" t="s">
        <v>32</v>
      </c>
      <c r="M1149" s="426">
        <v>306172</v>
      </c>
      <c r="N1149" s="427">
        <v>45056</v>
      </c>
      <c r="O1149" s="458">
        <f t="shared" si="51"/>
        <v>5</v>
      </c>
      <c r="P1149" s="458">
        <f t="shared" si="52"/>
        <v>5</v>
      </c>
      <c r="Q1149" s="96" t="str">
        <f t="shared" si="53"/>
        <v>Gastos_Gerais</v>
      </c>
    </row>
    <row r="1150" spans="1:17" hidden="1" x14ac:dyDescent="0.2">
      <c r="A1150" s="450">
        <v>3590</v>
      </c>
      <c r="B1150" s="463">
        <v>45065</v>
      </c>
      <c r="C1150" s="464">
        <v>45017</v>
      </c>
      <c r="D1150" s="455" t="s">
        <v>264</v>
      </c>
      <c r="E1150" s="455" t="s">
        <v>83</v>
      </c>
      <c r="F1150" s="460">
        <v>67.47</v>
      </c>
      <c r="G1150" s="455" t="s">
        <v>2906</v>
      </c>
      <c r="H1150" s="461" t="s">
        <v>418</v>
      </c>
      <c r="I1150" s="461" t="s">
        <v>4378</v>
      </c>
      <c r="J1150" s="425" t="s">
        <v>1162</v>
      </c>
      <c r="K1150" s="425" t="s">
        <v>1157</v>
      </c>
      <c r="L1150" s="426" t="s">
        <v>32</v>
      </c>
      <c r="M1150" s="426">
        <v>241443815</v>
      </c>
      <c r="N1150" s="463">
        <v>45065</v>
      </c>
      <c r="O1150" s="458">
        <f t="shared" si="51"/>
        <v>5</v>
      </c>
      <c r="P1150" s="458">
        <f t="shared" si="52"/>
        <v>4</v>
      </c>
      <c r="Q1150" s="96" t="str">
        <f t="shared" si="53"/>
        <v>Gastos_Gerais</v>
      </c>
    </row>
    <row r="1151" spans="1:17" ht="48" hidden="1" x14ac:dyDescent="0.2">
      <c r="A1151" s="450">
        <v>3591</v>
      </c>
      <c r="B1151" s="463">
        <v>45065</v>
      </c>
      <c r="C1151" s="464">
        <v>45047</v>
      </c>
      <c r="D1151" s="455" t="s">
        <v>264</v>
      </c>
      <c r="E1151" s="455" t="s">
        <v>293</v>
      </c>
      <c r="F1151" s="460">
        <v>458.88</v>
      </c>
      <c r="G1151" s="455" t="s">
        <v>5624</v>
      </c>
      <c r="H1151" s="461" t="s">
        <v>1032</v>
      </c>
      <c r="I1151" s="461" t="s">
        <v>1227</v>
      </c>
      <c r="J1151" s="426" t="s">
        <v>1228</v>
      </c>
      <c r="K1151" s="426" t="s">
        <v>1157</v>
      </c>
      <c r="L1151" s="426" t="s">
        <v>32</v>
      </c>
      <c r="M1151" s="426" t="s">
        <v>5209</v>
      </c>
      <c r="N1151" s="463">
        <v>45065</v>
      </c>
      <c r="O1151" s="458">
        <f t="shared" si="51"/>
        <v>5</v>
      </c>
      <c r="P1151" s="458">
        <f t="shared" si="52"/>
        <v>5</v>
      </c>
      <c r="Q1151" s="96" t="str">
        <f t="shared" si="53"/>
        <v>Gastos_Gerais</v>
      </c>
    </row>
    <row r="1152" spans="1:17" hidden="1" x14ac:dyDescent="0.2">
      <c r="A1152" s="450">
        <v>3592</v>
      </c>
      <c r="B1152" s="463">
        <v>45065</v>
      </c>
      <c r="C1152" s="464">
        <v>45047</v>
      </c>
      <c r="D1152" s="455" t="s">
        <v>264</v>
      </c>
      <c r="E1152" s="455" t="s">
        <v>96</v>
      </c>
      <c r="F1152" s="460">
        <v>410</v>
      </c>
      <c r="G1152" s="455" t="s">
        <v>5210</v>
      </c>
      <c r="H1152" s="461" t="s">
        <v>414</v>
      </c>
      <c r="I1152" s="461" t="s">
        <v>4120</v>
      </c>
      <c r="J1152" s="426" t="s">
        <v>3643</v>
      </c>
      <c r="K1152" s="426" t="s">
        <v>1157</v>
      </c>
      <c r="L1152" s="426" t="s">
        <v>32</v>
      </c>
      <c r="M1152" s="426">
        <v>38715892</v>
      </c>
      <c r="N1152" s="463">
        <v>45065</v>
      </c>
      <c r="O1152" s="458">
        <f t="shared" si="51"/>
        <v>5</v>
      </c>
      <c r="P1152" s="458">
        <f t="shared" si="52"/>
        <v>5</v>
      </c>
      <c r="Q1152" s="96" t="str">
        <f t="shared" si="53"/>
        <v>Gastos_Gerais</v>
      </c>
    </row>
    <row r="1153" spans="1:17" ht="24" hidden="1" x14ac:dyDescent="0.2">
      <c r="A1153" s="450">
        <v>3593</v>
      </c>
      <c r="B1153" s="463">
        <v>45065</v>
      </c>
      <c r="C1153" s="464">
        <v>45047</v>
      </c>
      <c r="D1153" s="455" t="s">
        <v>264</v>
      </c>
      <c r="E1153" s="455" t="s">
        <v>80</v>
      </c>
      <c r="F1153" s="460">
        <v>1595</v>
      </c>
      <c r="G1153" s="455" t="s">
        <v>5211</v>
      </c>
      <c r="H1153" s="461" t="s">
        <v>414</v>
      </c>
      <c r="I1153" s="461" t="s">
        <v>5212</v>
      </c>
      <c r="J1153" s="426" t="s">
        <v>5213</v>
      </c>
      <c r="K1153" s="426" t="s">
        <v>1157</v>
      </c>
      <c r="L1153" s="426" t="s">
        <v>32</v>
      </c>
      <c r="M1153" s="426">
        <v>10</v>
      </c>
      <c r="N1153" s="463">
        <v>45065</v>
      </c>
      <c r="O1153" s="458">
        <f t="shared" si="51"/>
        <v>5</v>
      </c>
      <c r="P1153" s="458">
        <f t="shared" si="52"/>
        <v>5</v>
      </c>
      <c r="Q1153" s="96" t="str">
        <f t="shared" si="53"/>
        <v>Gastos_Gerais</v>
      </c>
    </row>
    <row r="1154" spans="1:17" hidden="1" x14ac:dyDescent="0.2">
      <c r="A1154" s="450">
        <v>3594</v>
      </c>
      <c r="B1154" s="463">
        <v>45065</v>
      </c>
      <c r="C1154" s="464">
        <v>45017</v>
      </c>
      <c r="D1154" s="455" t="s">
        <v>264</v>
      </c>
      <c r="E1154" s="455" t="s">
        <v>83</v>
      </c>
      <c r="F1154" s="460">
        <v>1570.44</v>
      </c>
      <c r="G1154" s="455" t="s">
        <v>2906</v>
      </c>
      <c r="H1154" s="461" t="s">
        <v>418</v>
      </c>
      <c r="I1154" s="461" t="s">
        <v>4378</v>
      </c>
      <c r="J1154" s="425" t="s">
        <v>1162</v>
      </c>
      <c r="K1154" s="425" t="s">
        <v>1157</v>
      </c>
      <c r="L1154" s="426" t="s">
        <v>32</v>
      </c>
      <c r="M1154" s="426">
        <v>24669436</v>
      </c>
      <c r="N1154" s="463">
        <v>45065</v>
      </c>
      <c r="O1154" s="458">
        <f t="shared" si="51"/>
        <v>5</v>
      </c>
      <c r="P1154" s="458">
        <f t="shared" si="52"/>
        <v>4</v>
      </c>
      <c r="Q1154" s="96" t="str">
        <f t="shared" si="53"/>
        <v>Gastos_Gerais</v>
      </c>
    </row>
    <row r="1155" spans="1:17" ht="24" hidden="1" x14ac:dyDescent="0.2">
      <c r="A1155" s="450">
        <v>3595</v>
      </c>
      <c r="B1155" s="463">
        <v>45065</v>
      </c>
      <c r="C1155" s="464">
        <v>45047</v>
      </c>
      <c r="D1155" s="455" t="s">
        <v>264</v>
      </c>
      <c r="E1155" s="455" t="s">
        <v>80</v>
      </c>
      <c r="F1155" s="460">
        <v>1595</v>
      </c>
      <c r="G1155" s="455" t="s">
        <v>5211</v>
      </c>
      <c r="H1155" s="461" t="s">
        <v>423</v>
      </c>
      <c r="I1155" s="461" t="s">
        <v>5212</v>
      </c>
      <c r="J1155" s="426" t="s">
        <v>5213</v>
      </c>
      <c r="K1155" s="426" t="s">
        <v>1157</v>
      </c>
      <c r="L1155" s="426" t="s">
        <v>32</v>
      </c>
      <c r="M1155" s="426">
        <v>11</v>
      </c>
      <c r="N1155" s="463">
        <v>45065</v>
      </c>
      <c r="O1155" s="458">
        <f t="shared" si="51"/>
        <v>5</v>
      </c>
      <c r="P1155" s="458">
        <f t="shared" si="52"/>
        <v>5</v>
      </c>
      <c r="Q1155" s="96" t="str">
        <f t="shared" si="53"/>
        <v>Gastos_Gerais</v>
      </c>
    </row>
    <row r="1156" spans="1:17" hidden="1" x14ac:dyDescent="0.2">
      <c r="A1156" s="450">
        <v>3596</v>
      </c>
      <c r="B1156" s="463">
        <v>45065</v>
      </c>
      <c r="C1156" s="464">
        <v>45047</v>
      </c>
      <c r="D1156" s="455" t="s">
        <v>264</v>
      </c>
      <c r="E1156" s="455" t="s">
        <v>83</v>
      </c>
      <c r="F1156" s="460">
        <v>1632.8</v>
      </c>
      <c r="G1156" s="455" t="s">
        <v>2906</v>
      </c>
      <c r="H1156" s="461" t="s">
        <v>418</v>
      </c>
      <c r="I1156" s="461" t="s">
        <v>4378</v>
      </c>
      <c r="J1156" s="425" t="s">
        <v>1162</v>
      </c>
      <c r="K1156" s="425" t="s">
        <v>1157</v>
      </c>
      <c r="L1156" s="426" t="s">
        <v>32</v>
      </c>
      <c r="M1156" s="426">
        <v>33860088</v>
      </c>
      <c r="N1156" s="463">
        <v>45065</v>
      </c>
      <c r="O1156" s="458">
        <f t="shared" ref="O1156:O1219" si="57">IF(B1156=0,0,IF(YEAR(B1156)=$P$1,MONTH(B1156)-$O$1+1,(YEAR(B1156)-$P$1)*12-$O$1+1+MONTH(B1156)))</f>
        <v>5</v>
      </c>
      <c r="P1156" s="458">
        <f t="shared" ref="P1156:P1219" si="58">IF(C1156=0,0,IF(YEAR(C1156)=$P$1,MONTH(C1156)-$O$1+1,(YEAR(C1156)-$P$1)*12-$O$1+1+MONTH(C1156)))</f>
        <v>5</v>
      </c>
      <c r="Q1156" s="96" t="str">
        <f t="shared" ref="Q1156:Q1219" si="59">SUBSTITUTE(D1156," ","_")</f>
        <v>Gastos_Gerais</v>
      </c>
    </row>
    <row r="1157" spans="1:17" ht="24" hidden="1" x14ac:dyDescent="0.2">
      <c r="A1157" s="450">
        <v>3597</v>
      </c>
      <c r="B1157" s="463">
        <v>45065</v>
      </c>
      <c r="C1157" s="464">
        <v>45047</v>
      </c>
      <c r="D1157" s="455" t="s">
        <v>264</v>
      </c>
      <c r="E1157" s="455" t="s">
        <v>290</v>
      </c>
      <c r="F1157" s="460">
        <v>338</v>
      </c>
      <c r="G1157" s="455" t="s">
        <v>5214</v>
      </c>
      <c r="H1157" s="461" t="s">
        <v>417</v>
      </c>
      <c r="I1157" s="461" t="s">
        <v>5215</v>
      </c>
      <c r="J1157" s="426" t="s">
        <v>5216</v>
      </c>
      <c r="K1157" s="426" t="s">
        <v>1157</v>
      </c>
      <c r="L1157" s="426" t="s">
        <v>32</v>
      </c>
      <c r="M1157" s="426">
        <v>74994</v>
      </c>
      <c r="N1157" s="463">
        <v>45065</v>
      </c>
      <c r="O1157" s="458">
        <f t="shared" si="57"/>
        <v>5</v>
      </c>
      <c r="P1157" s="458">
        <f t="shared" si="58"/>
        <v>5</v>
      </c>
      <c r="Q1157" s="96" t="str">
        <f t="shared" si="59"/>
        <v>Gastos_Gerais</v>
      </c>
    </row>
    <row r="1158" spans="1:17" ht="36" hidden="1" x14ac:dyDescent="0.2">
      <c r="A1158" s="450">
        <v>3598</v>
      </c>
      <c r="B1158" s="463">
        <v>45065</v>
      </c>
      <c r="C1158" s="464">
        <v>45047</v>
      </c>
      <c r="D1158" s="455" t="s">
        <v>264</v>
      </c>
      <c r="E1158" s="455" t="s">
        <v>293</v>
      </c>
      <c r="F1158" s="460">
        <v>458.88</v>
      </c>
      <c r="G1158" s="455" t="s">
        <v>5625</v>
      </c>
      <c r="H1158" s="461" t="s">
        <v>422</v>
      </c>
      <c r="I1158" s="461" t="s">
        <v>1227</v>
      </c>
      <c r="J1158" s="426" t="s">
        <v>1228</v>
      </c>
      <c r="K1158" s="426" t="s">
        <v>1157</v>
      </c>
      <c r="L1158" s="426" t="s">
        <v>32</v>
      </c>
      <c r="M1158" s="426" t="s">
        <v>5217</v>
      </c>
      <c r="N1158" s="427">
        <v>45057</v>
      </c>
      <c r="O1158" s="458">
        <f t="shared" si="57"/>
        <v>5</v>
      </c>
      <c r="P1158" s="458">
        <f t="shared" si="58"/>
        <v>5</v>
      </c>
      <c r="Q1158" s="96" t="str">
        <f t="shared" si="59"/>
        <v>Gastos_Gerais</v>
      </c>
    </row>
    <row r="1159" spans="1:17" hidden="1" x14ac:dyDescent="0.2">
      <c r="A1159" s="450">
        <v>3599</v>
      </c>
      <c r="B1159" s="463">
        <v>45065</v>
      </c>
      <c r="C1159" s="464">
        <v>45017</v>
      </c>
      <c r="D1159" s="455" t="s">
        <v>264</v>
      </c>
      <c r="E1159" s="455" t="s">
        <v>160</v>
      </c>
      <c r="F1159" s="460">
        <v>242.59</v>
      </c>
      <c r="G1159" s="461" t="s">
        <v>160</v>
      </c>
      <c r="H1159" s="461" t="s">
        <v>417</v>
      </c>
      <c r="I1159" s="461" t="s">
        <v>6089</v>
      </c>
      <c r="J1159" s="426" t="s">
        <v>2784</v>
      </c>
      <c r="K1159" s="426" t="s">
        <v>1157</v>
      </c>
      <c r="L1159" s="426" t="s">
        <v>1158</v>
      </c>
      <c r="M1159" s="426" t="s">
        <v>5218</v>
      </c>
      <c r="N1159" s="427">
        <v>45047</v>
      </c>
      <c r="O1159" s="458">
        <f t="shared" si="57"/>
        <v>5</v>
      </c>
      <c r="P1159" s="458">
        <f t="shared" si="58"/>
        <v>4</v>
      </c>
      <c r="Q1159" s="96" t="str">
        <f t="shared" si="59"/>
        <v>Gastos_Gerais</v>
      </c>
    </row>
    <row r="1160" spans="1:17" ht="24" hidden="1" x14ac:dyDescent="0.2">
      <c r="A1160" s="450">
        <v>3600</v>
      </c>
      <c r="B1160" s="463">
        <v>45065</v>
      </c>
      <c r="C1160" s="464">
        <v>45047</v>
      </c>
      <c r="D1160" s="455" t="s">
        <v>264</v>
      </c>
      <c r="E1160" s="455" t="s">
        <v>247</v>
      </c>
      <c r="F1160" s="460">
        <v>380</v>
      </c>
      <c r="G1160" s="455" t="s">
        <v>4565</v>
      </c>
      <c r="H1160" s="461" t="s">
        <v>422</v>
      </c>
      <c r="I1160" s="461" t="s">
        <v>1899</v>
      </c>
      <c r="J1160" s="426" t="s">
        <v>1900</v>
      </c>
      <c r="K1160" s="426" t="s">
        <v>1157</v>
      </c>
      <c r="L1160" s="426" t="s">
        <v>32</v>
      </c>
      <c r="M1160" s="426">
        <v>38688257</v>
      </c>
      <c r="N1160" s="427">
        <v>45061</v>
      </c>
      <c r="O1160" s="458">
        <f t="shared" si="57"/>
        <v>5</v>
      </c>
      <c r="P1160" s="458">
        <f t="shared" si="58"/>
        <v>5</v>
      </c>
      <c r="Q1160" s="96" t="str">
        <f t="shared" si="59"/>
        <v>Gastos_Gerais</v>
      </c>
    </row>
    <row r="1161" spans="1:17" ht="24" hidden="1" x14ac:dyDescent="0.2">
      <c r="A1161" s="450">
        <v>3601</v>
      </c>
      <c r="B1161" s="463">
        <v>45065</v>
      </c>
      <c r="C1161" s="464">
        <v>45017</v>
      </c>
      <c r="D1161" s="455" t="s">
        <v>264</v>
      </c>
      <c r="E1161" s="455" t="s">
        <v>410</v>
      </c>
      <c r="F1161" s="460">
        <v>1510.5</v>
      </c>
      <c r="G1161" s="455" t="s">
        <v>1541</v>
      </c>
      <c r="H1161" s="461" t="s">
        <v>414</v>
      </c>
      <c r="I1161" s="461" t="s">
        <v>1820</v>
      </c>
      <c r="J1161" s="426" t="s">
        <v>1821</v>
      </c>
      <c r="K1161" s="425" t="s">
        <v>1157</v>
      </c>
      <c r="L1161" s="426" t="s">
        <v>32</v>
      </c>
      <c r="M1161" s="426">
        <v>3109</v>
      </c>
      <c r="N1161" s="427">
        <v>45049</v>
      </c>
      <c r="O1161" s="458">
        <f t="shared" si="57"/>
        <v>5</v>
      </c>
      <c r="P1161" s="458">
        <f t="shared" si="58"/>
        <v>4</v>
      </c>
      <c r="Q1161" s="96" t="str">
        <f t="shared" si="59"/>
        <v>Gastos_Gerais</v>
      </c>
    </row>
    <row r="1162" spans="1:17" ht="36" hidden="1" x14ac:dyDescent="0.2">
      <c r="A1162" s="450">
        <v>3602</v>
      </c>
      <c r="B1162" s="463">
        <v>45065</v>
      </c>
      <c r="C1162" s="464">
        <v>45017</v>
      </c>
      <c r="D1162" s="455" t="s">
        <v>264</v>
      </c>
      <c r="E1162" s="455" t="s">
        <v>408</v>
      </c>
      <c r="F1162" s="460">
        <v>161.5</v>
      </c>
      <c r="G1162" s="455" t="s">
        <v>3572</v>
      </c>
      <c r="H1162" s="461" t="s">
        <v>419</v>
      </c>
      <c r="I1162" s="461" t="s">
        <v>1820</v>
      </c>
      <c r="J1162" s="426" t="s">
        <v>1821</v>
      </c>
      <c r="K1162" s="426" t="s">
        <v>1157</v>
      </c>
      <c r="L1162" s="426" t="s">
        <v>32</v>
      </c>
      <c r="M1162" s="426">
        <v>3172</v>
      </c>
      <c r="N1162" s="427">
        <v>45058</v>
      </c>
      <c r="O1162" s="458">
        <f t="shared" si="57"/>
        <v>5</v>
      </c>
      <c r="P1162" s="458">
        <f t="shared" si="58"/>
        <v>4</v>
      </c>
      <c r="Q1162" s="96" t="str">
        <f t="shared" si="59"/>
        <v>Gastos_Gerais</v>
      </c>
    </row>
    <row r="1163" spans="1:17" ht="24" hidden="1" x14ac:dyDescent="0.2">
      <c r="A1163" s="450">
        <v>3603</v>
      </c>
      <c r="B1163" s="463">
        <v>45065</v>
      </c>
      <c r="C1163" s="464">
        <v>45047</v>
      </c>
      <c r="D1163" s="455" t="s">
        <v>264</v>
      </c>
      <c r="E1163" s="455" t="s">
        <v>402</v>
      </c>
      <c r="F1163" s="460">
        <v>229.87</v>
      </c>
      <c r="G1163" s="455" t="s">
        <v>4126</v>
      </c>
      <c r="H1163" s="461" t="s">
        <v>421</v>
      </c>
      <c r="I1163" s="461" t="s">
        <v>4155</v>
      </c>
      <c r="J1163" s="426" t="s">
        <v>4156</v>
      </c>
      <c r="K1163" s="426" t="s">
        <v>1163</v>
      </c>
      <c r="L1163" s="426" t="s">
        <v>32</v>
      </c>
      <c r="M1163" s="426">
        <v>58</v>
      </c>
      <c r="N1163" s="427">
        <v>45064</v>
      </c>
      <c r="O1163" s="458">
        <f t="shared" si="57"/>
        <v>5</v>
      </c>
      <c r="P1163" s="458">
        <f t="shared" si="58"/>
        <v>5</v>
      </c>
      <c r="Q1163" s="96" t="str">
        <f t="shared" si="59"/>
        <v>Gastos_Gerais</v>
      </c>
    </row>
    <row r="1164" spans="1:17" ht="24" hidden="1" x14ac:dyDescent="0.2">
      <c r="A1164" s="450">
        <v>3604</v>
      </c>
      <c r="B1164" s="463">
        <v>45065</v>
      </c>
      <c r="C1164" s="464">
        <v>45047</v>
      </c>
      <c r="D1164" s="455" t="s">
        <v>264</v>
      </c>
      <c r="E1164" s="455" t="s">
        <v>402</v>
      </c>
      <c r="F1164" s="460">
        <v>304.41000000000003</v>
      </c>
      <c r="G1164" s="455" t="s">
        <v>4126</v>
      </c>
      <c r="H1164" s="461" t="s">
        <v>1032</v>
      </c>
      <c r="I1164" s="461" t="s">
        <v>2364</v>
      </c>
      <c r="J1164" s="426" t="s">
        <v>2365</v>
      </c>
      <c r="K1164" s="426" t="s">
        <v>1163</v>
      </c>
      <c r="L1164" s="426" t="s">
        <v>32</v>
      </c>
      <c r="M1164" s="426">
        <v>744</v>
      </c>
      <c r="N1164" s="427">
        <v>45064</v>
      </c>
      <c r="O1164" s="458">
        <f t="shared" si="57"/>
        <v>5</v>
      </c>
      <c r="P1164" s="458">
        <f t="shared" si="58"/>
        <v>5</v>
      </c>
      <c r="Q1164" s="96" t="str">
        <f t="shared" si="59"/>
        <v>Gastos_Gerais</v>
      </c>
    </row>
    <row r="1165" spans="1:17" hidden="1" x14ac:dyDescent="0.2">
      <c r="A1165" s="450">
        <v>3605</v>
      </c>
      <c r="B1165" s="463">
        <v>45065</v>
      </c>
      <c r="C1165" s="464">
        <v>45047</v>
      </c>
      <c r="D1165" s="455" t="s">
        <v>264</v>
      </c>
      <c r="E1165" s="455" t="s">
        <v>208</v>
      </c>
      <c r="F1165" s="460">
        <v>990</v>
      </c>
      <c r="G1165" s="455" t="s">
        <v>5219</v>
      </c>
      <c r="H1165" s="461" t="s">
        <v>417</v>
      </c>
      <c r="I1165" s="461" t="s">
        <v>5626</v>
      </c>
      <c r="J1165" s="426" t="s">
        <v>5220</v>
      </c>
      <c r="K1165" s="426" t="s">
        <v>1163</v>
      </c>
      <c r="L1165" s="426" t="s">
        <v>32</v>
      </c>
      <c r="M1165" s="426" t="s">
        <v>5221</v>
      </c>
      <c r="N1165" s="427">
        <v>45065</v>
      </c>
      <c r="O1165" s="458">
        <f t="shared" si="57"/>
        <v>5</v>
      </c>
      <c r="P1165" s="458">
        <f t="shared" si="58"/>
        <v>5</v>
      </c>
      <c r="Q1165" s="96" t="str">
        <f t="shared" si="59"/>
        <v>Gastos_Gerais</v>
      </c>
    </row>
    <row r="1166" spans="1:17" ht="36" hidden="1" x14ac:dyDescent="0.2">
      <c r="A1166" s="450">
        <v>3606</v>
      </c>
      <c r="B1166" s="463">
        <v>45065</v>
      </c>
      <c r="C1166" s="464">
        <v>45047</v>
      </c>
      <c r="D1166" s="455" t="s">
        <v>264</v>
      </c>
      <c r="E1166" s="455" t="s">
        <v>290</v>
      </c>
      <c r="F1166" s="460">
        <v>59.99</v>
      </c>
      <c r="G1166" s="455" t="s">
        <v>5627</v>
      </c>
      <c r="H1166" s="461" t="s">
        <v>421</v>
      </c>
      <c r="I1166" s="461" t="s">
        <v>2838</v>
      </c>
      <c r="J1166" s="426" t="s">
        <v>2839</v>
      </c>
      <c r="K1166" s="426" t="s">
        <v>1163</v>
      </c>
      <c r="L1166" s="426" t="s">
        <v>32</v>
      </c>
      <c r="M1166" s="426">
        <v>121</v>
      </c>
      <c r="N1166" s="427">
        <v>45065</v>
      </c>
      <c r="O1166" s="458">
        <f t="shared" si="57"/>
        <v>5</v>
      </c>
      <c r="P1166" s="458">
        <f t="shared" si="58"/>
        <v>5</v>
      </c>
      <c r="Q1166" s="96" t="str">
        <f t="shared" si="59"/>
        <v>Gastos_Gerais</v>
      </c>
    </row>
    <row r="1167" spans="1:17" hidden="1" x14ac:dyDescent="0.2">
      <c r="A1167" s="450">
        <v>3607</v>
      </c>
      <c r="B1167" s="463">
        <v>45065</v>
      </c>
      <c r="C1167" s="464">
        <v>45047</v>
      </c>
      <c r="D1167" s="455" t="s">
        <v>264</v>
      </c>
      <c r="E1167" s="455" t="s">
        <v>208</v>
      </c>
      <c r="F1167" s="460">
        <v>76</v>
      </c>
      <c r="G1167" s="455" t="s">
        <v>5628</v>
      </c>
      <c r="H1167" s="461" t="s">
        <v>493</v>
      </c>
      <c r="I1167" s="461" t="s">
        <v>1851</v>
      </c>
      <c r="J1167" s="426" t="s">
        <v>1852</v>
      </c>
      <c r="K1167" s="426" t="s">
        <v>1163</v>
      </c>
      <c r="L1167" s="426" t="s">
        <v>32</v>
      </c>
      <c r="M1167" s="426" t="s">
        <v>5222</v>
      </c>
      <c r="N1167" s="427">
        <v>45048</v>
      </c>
      <c r="O1167" s="458">
        <f t="shared" si="57"/>
        <v>5</v>
      </c>
      <c r="P1167" s="458">
        <f t="shared" si="58"/>
        <v>5</v>
      </c>
      <c r="Q1167" s="96" t="str">
        <f t="shared" si="59"/>
        <v>Gastos_Gerais</v>
      </c>
    </row>
    <row r="1168" spans="1:17" hidden="1" x14ac:dyDescent="0.2">
      <c r="A1168" s="450">
        <v>3608</v>
      </c>
      <c r="B1168" s="463">
        <v>45065</v>
      </c>
      <c r="C1168" s="464">
        <v>45047</v>
      </c>
      <c r="D1168" s="455" t="s">
        <v>264</v>
      </c>
      <c r="E1168" s="455" t="s">
        <v>208</v>
      </c>
      <c r="F1168" s="460">
        <v>76</v>
      </c>
      <c r="G1168" s="455" t="s">
        <v>5628</v>
      </c>
      <c r="H1168" s="461" t="s">
        <v>421</v>
      </c>
      <c r="I1168" s="461" t="s">
        <v>1851</v>
      </c>
      <c r="J1168" s="426" t="s">
        <v>1852</v>
      </c>
      <c r="K1168" s="426" t="s">
        <v>1163</v>
      </c>
      <c r="L1168" s="426" t="s">
        <v>32</v>
      </c>
      <c r="M1168" s="426" t="s">
        <v>5223</v>
      </c>
      <c r="N1168" s="427">
        <v>45048</v>
      </c>
      <c r="O1168" s="458">
        <f t="shared" si="57"/>
        <v>5</v>
      </c>
      <c r="P1168" s="458">
        <f t="shared" si="58"/>
        <v>5</v>
      </c>
      <c r="Q1168" s="96" t="str">
        <f t="shared" si="59"/>
        <v>Gastos_Gerais</v>
      </c>
    </row>
    <row r="1169" spans="1:17" ht="24" hidden="1" x14ac:dyDescent="0.2">
      <c r="A1169" s="450">
        <v>3609</v>
      </c>
      <c r="B1169" s="427">
        <v>45065</v>
      </c>
      <c r="C1169" s="459">
        <v>45047</v>
      </c>
      <c r="D1169" s="461" t="s">
        <v>264</v>
      </c>
      <c r="E1169" s="455" t="s">
        <v>90</v>
      </c>
      <c r="F1169" s="477">
        <v>900</v>
      </c>
      <c r="G1169" s="461" t="s">
        <v>1715</v>
      </c>
      <c r="H1169" s="461" t="s">
        <v>416</v>
      </c>
      <c r="I1169" s="461" t="s">
        <v>1716</v>
      </c>
      <c r="J1169" s="426" t="s">
        <v>1717</v>
      </c>
      <c r="K1169" s="426" t="s">
        <v>1163</v>
      </c>
      <c r="L1169" s="426" t="s">
        <v>32</v>
      </c>
      <c r="M1169" s="426" t="s">
        <v>5224</v>
      </c>
      <c r="N1169" s="427">
        <v>45061</v>
      </c>
      <c r="O1169" s="458">
        <f t="shared" si="57"/>
        <v>5</v>
      </c>
      <c r="P1169" s="458">
        <f t="shared" si="58"/>
        <v>5</v>
      </c>
      <c r="Q1169" s="96" t="str">
        <f t="shared" si="59"/>
        <v>Gastos_Gerais</v>
      </c>
    </row>
    <row r="1170" spans="1:17" ht="24" hidden="1" x14ac:dyDescent="0.2">
      <c r="A1170" s="450">
        <v>3610</v>
      </c>
      <c r="B1170" s="427">
        <v>45065</v>
      </c>
      <c r="C1170" s="459">
        <v>45047</v>
      </c>
      <c r="D1170" s="461" t="s">
        <v>264</v>
      </c>
      <c r="E1170" s="455" t="s">
        <v>86</v>
      </c>
      <c r="F1170" s="477">
        <v>39.200000000000003</v>
      </c>
      <c r="G1170" s="461" t="s">
        <v>5225</v>
      </c>
      <c r="H1170" s="461" t="s">
        <v>302</v>
      </c>
      <c r="I1170" s="461" t="s">
        <v>5226</v>
      </c>
      <c r="J1170" s="426" t="s">
        <v>5227</v>
      </c>
      <c r="K1170" s="426" t="s">
        <v>1163</v>
      </c>
      <c r="L1170" s="426" t="s">
        <v>32</v>
      </c>
      <c r="M1170" s="426" t="s">
        <v>5228</v>
      </c>
      <c r="N1170" s="427">
        <v>45064</v>
      </c>
      <c r="O1170" s="458">
        <f t="shared" si="57"/>
        <v>5</v>
      </c>
      <c r="P1170" s="458">
        <f t="shared" si="58"/>
        <v>5</v>
      </c>
      <c r="Q1170" s="96" t="str">
        <f t="shared" si="59"/>
        <v>Gastos_Gerais</v>
      </c>
    </row>
    <row r="1171" spans="1:17" ht="24" hidden="1" x14ac:dyDescent="0.2">
      <c r="A1171" s="450">
        <v>3611</v>
      </c>
      <c r="B1171" s="463">
        <v>45065</v>
      </c>
      <c r="C1171" s="464">
        <v>45047</v>
      </c>
      <c r="D1171" s="455" t="s">
        <v>264</v>
      </c>
      <c r="E1171" s="455" t="s">
        <v>208</v>
      </c>
      <c r="F1171" s="454">
        <v>33.25</v>
      </c>
      <c r="G1171" s="455" t="s">
        <v>5628</v>
      </c>
      <c r="H1171" s="461" t="s">
        <v>302</v>
      </c>
      <c r="I1171" s="461" t="s">
        <v>1851</v>
      </c>
      <c r="J1171" s="426" t="s">
        <v>1852</v>
      </c>
      <c r="K1171" s="426" t="s">
        <v>1163</v>
      </c>
      <c r="L1171" s="426" t="s">
        <v>32</v>
      </c>
      <c r="M1171" s="426">
        <v>202376</v>
      </c>
      <c r="N1171" s="427">
        <v>45048</v>
      </c>
      <c r="O1171" s="458">
        <f t="shared" si="57"/>
        <v>5</v>
      </c>
      <c r="P1171" s="458">
        <f t="shared" si="58"/>
        <v>5</v>
      </c>
      <c r="Q1171" s="96" t="str">
        <f t="shared" si="59"/>
        <v>Gastos_Gerais</v>
      </c>
    </row>
    <row r="1172" spans="1:17" ht="36" hidden="1" x14ac:dyDescent="0.2">
      <c r="A1172" s="450">
        <v>3612</v>
      </c>
      <c r="B1172" s="463">
        <v>45065</v>
      </c>
      <c r="C1172" s="464">
        <v>45017</v>
      </c>
      <c r="D1172" s="569" t="s">
        <v>264</v>
      </c>
      <c r="E1172" s="455" t="s">
        <v>408</v>
      </c>
      <c r="F1172" s="603">
        <v>161.5</v>
      </c>
      <c r="G1172" s="461" t="s">
        <v>3572</v>
      </c>
      <c r="H1172" s="461" t="s">
        <v>421</v>
      </c>
      <c r="I1172" s="569" t="s">
        <v>1820</v>
      </c>
      <c r="J1172" s="571" t="s">
        <v>1821</v>
      </c>
      <c r="K1172" s="572" t="s">
        <v>1157</v>
      </c>
      <c r="L1172" s="571" t="s">
        <v>32</v>
      </c>
      <c r="M1172" s="426">
        <v>3172</v>
      </c>
      <c r="N1172" s="427">
        <v>45058</v>
      </c>
      <c r="O1172" s="458">
        <f t="shared" si="57"/>
        <v>5</v>
      </c>
      <c r="P1172" s="458">
        <f t="shared" si="58"/>
        <v>4</v>
      </c>
      <c r="Q1172" s="96" t="str">
        <f t="shared" si="59"/>
        <v>Gastos_Gerais</v>
      </c>
    </row>
    <row r="1173" spans="1:17" hidden="1" x14ac:dyDescent="0.2">
      <c r="A1173" s="450">
        <v>3613</v>
      </c>
      <c r="B1173" s="427">
        <v>45065</v>
      </c>
      <c r="C1173" s="459">
        <v>45017</v>
      </c>
      <c r="D1173" s="461" t="s">
        <v>264</v>
      </c>
      <c r="E1173" s="455" t="s">
        <v>160</v>
      </c>
      <c r="F1173" s="477">
        <v>140.93</v>
      </c>
      <c r="G1173" s="461" t="s">
        <v>1737</v>
      </c>
      <c r="H1173" s="461" t="s">
        <v>423</v>
      </c>
      <c r="I1173" s="461" t="s">
        <v>4534</v>
      </c>
      <c r="J1173" s="461" t="s">
        <v>2784</v>
      </c>
      <c r="K1173" s="426" t="s">
        <v>1157</v>
      </c>
      <c r="L1173" s="426" t="s">
        <v>1158</v>
      </c>
      <c r="M1173" s="426" t="s">
        <v>5229</v>
      </c>
      <c r="N1173" s="427">
        <v>45047</v>
      </c>
      <c r="O1173" s="458">
        <f t="shared" si="57"/>
        <v>5</v>
      </c>
      <c r="P1173" s="458">
        <f t="shared" si="58"/>
        <v>4</v>
      </c>
      <c r="Q1173" s="96" t="str">
        <f t="shared" si="59"/>
        <v>Gastos_Gerais</v>
      </c>
    </row>
    <row r="1174" spans="1:17" ht="25.5" hidden="1" x14ac:dyDescent="0.2">
      <c r="A1174" s="450">
        <v>3614</v>
      </c>
      <c r="B1174" s="427">
        <v>45065</v>
      </c>
      <c r="C1174" s="459">
        <v>45047</v>
      </c>
      <c r="D1174" s="461" t="s">
        <v>176</v>
      </c>
      <c r="E1174" s="455" t="s">
        <v>55</v>
      </c>
      <c r="F1174" s="479">
        <v>21771.46</v>
      </c>
      <c r="G1174" s="455" t="s">
        <v>6639</v>
      </c>
      <c r="H1174" s="461" t="s">
        <v>303</v>
      </c>
      <c r="I1174" s="461" t="s">
        <v>4533</v>
      </c>
      <c r="J1174" s="426" t="s">
        <v>1849</v>
      </c>
      <c r="K1174" s="426" t="s">
        <v>1157</v>
      </c>
      <c r="L1174" s="426" t="s">
        <v>32</v>
      </c>
      <c r="M1174" s="426">
        <v>355598</v>
      </c>
      <c r="N1174" s="427">
        <v>45048</v>
      </c>
      <c r="O1174" s="458">
        <f t="shared" si="57"/>
        <v>5</v>
      </c>
      <c r="P1174" s="458">
        <f t="shared" si="58"/>
        <v>5</v>
      </c>
      <c r="Q1174" s="96" t="str">
        <f t="shared" si="59"/>
        <v>Gastos_com_Pessoal</v>
      </c>
    </row>
    <row r="1175" spans="1:17" ht="24" hidden="1" x14ac:dyDescent="0.2">
      <c r="A1175" s="450">
        <v>3615</v>
      </c>
      <c r="B1175" s="427">
        <v>45065</v>
      </c>
      <c r="C1175" s="459">
        <v>45047</v>
      </c>
      <c r="D1175" s="455" t="s">
        <v>264</v>
      </c>
      <c r="E1175" s="455" t="s">
        <v>96</v>
      </c>
      <c r="F1175" s="477">
        <v>258</v>
      </c>
      <c r="G1175" s="456" t="s">
        <v>5230</v>
      </c>
      <c r="H1175" s="461" t="s">
        <v>420</v>
      </c>
      <c r="I1175" s="461" t="s">
        <v>5231</v>
      </c>
      <c r="J1175" s="426" t="s">
        <v>5232</v>
      </c>
      <c r="K1175" s="425" t="s">
        <v>1157</v>
      </c>
      <c r="L1175" s="425" t="s">
        <v>32</v>
      </c>
      <c r="M1175" s="426">
        <v>3993</v>
      </c>
      <c r="N1175" s="427">
        <v>45051</v>
      </c>
      <c r="O1175" s="458">
        <f t="shared" si="57"/>
        <v>5</v>
      </c>
      <c r="P1175" s="458">
        <f t="shared" si="58"/>
        <v>5</v>
      </c>
      <c r="Q1175" s="96" t="str">
        <f t="shared" si="59"/>
        <v>Gastos_Gerais</v>
      </c>
    </row>
    <row r="1176" spans="1:17" ht="36" hidden="1" x14ac:dyDescent="0.2">
      <c r="A1176" s="450">
        <v>3616</v>
      </c>
      <c r="B1176" s="427">
        <v>45065</v>
      </c>
      <c r="C1176" s="459">
        <v>45017</v>
      </c>
      <c r="D1176" s="461" t="s">
        <v>264</v>
      </c>
      <c r="E1176" s="455" t="s">
        <v>408</v>
      </c>
      <c r="F1176" s="477">
        <v>161.5</v>
      </c>
      <c r="G1176" s="461" t="s">
        <v>3572</v>
      </c>
      <c r="H1176" s="461" t="s">
        <v>414</v>
      </c>
      <c r="I1176" s="461" t="s">
        <v>1820</v>
      </c>
      <c r="J1176" s="426" t="s">
        <v>1821</v>
      </c>
      <c r="K1176" s="426" t="s">
        <v>1157</v>
      </c>
      <c r="L1176" s="426" t="s">
        <v>32</v>
      </c>
      <c r="M1176" s="426">
        <v>3175</v>
      </c>
      <c r="N1176" s="427">
        <v>45058</v>
      </c>
      <c r="O1176" s="458">
        <f t="shared" si="57"/>
        <v>5</v>
      </c>
      <c r="P1176" s="458">
        <f t="shared" si="58"/>
        <v>4</v>
      </c>
      <c r="Q1176" s="96" t="str">
        <f t="shared" si="59"/>
        <v>Gastos_Gerais</v>
      </c>
    </row>
    <row r="1177" spans="1:17" ht="24" hidden="1" x14ac:dyDescent="0.2">
      <c r="A1177" s="450">
        <v>3617</v>
      </c>
      <c r="B1177" s="427">
        <v>45065</v>
      </c>
      <c r="C1177" s="459">
        <v>45047</v>
      </c>
      <c r="D1177" s="461" t="s">
        <v>264</v>
      </c>
      <c r="E1177" s="455" t="s">
        <v>0</v>
      </c>
      <c r="F1177" s="477">
        <v>1589.76</v>
      </c>
      <c r="G1177" s="455" t="s">
        <v>4385</v>
      </c>
      <c r="H1177" s="461" t="s">
        <v>1032</v>
      </c>
      <c r="I1177" s="461" t="s">
        <v>4386</v>
      </c>
      <c r="J1177" s="426" t="s">
        <v>1679</v>
      </c>
      <c r="K1177" s="426" t="s">
        <v>1157</v>
      </c>
      <c r="L1177" s="426" t="s">
        <v>32</v>
      </c>
      <c r="M1177" s="426">
        <v>19880</v>
      </c>
      <c r="N1177" s="427">
        <v>45036</v>
      </c>
      <c r="O1177" s="458">
        <f t="shared" si="57"/>
        <v>5</v>
      </c>
      <c r="P1177" s="458">
        <f t="shared" si="58"/>
        <v>5</v>
      </c>
      <c r="Q1177" s="96" t="str">
        <f t="shared" si="59"/>
        <v>Gastos_Gerais</v>
      </c>
    </row>
    <row r="1178" spans="1:17" ht="24" hidden="1" x14ac:dyDescent="0.2">
      <c r="A1178" s="450">
        <v>3618</v>
      </c>
      <c r="B1178" s="427">
        <v>45065</v>
      </c>
      <c r="C1178" s="459">
        <v>45047</v>
      </c>
      <c r="D1178" s="461" t="s">
        <v>264</v>
      </c>
      <c r="E1178" s="455" t="s">
        <v>290</v>
      </c>
      <c r="F1178" s="477">
        <v>644.29999999999995</v>
      </c>
      <c r="G1178" s="461" t="s">
        <v>5233</v>
      </c>
      <c r="H1178" s="461" t="s">
        <v>493</v>
      </c>
      <c r="I1178" s="461" t="s">
        <v>1844</v>
      </c>
      <c r="J1178" s="426" t="s">
        <v>1845</v>
      </c>
      <c r="K1178" s="425" t="s">
        <v>1157</v>
      </c>
      <c r="L1178" s="426" t="s">
        <v>32</v>
      </c>
      <c r="M1178" s="485">
        <v>319993</v>
      </c>
      <c r="N1178" s="427">
        <v>45062</v>
      </c>
      <c r="O1178" s="458">
        <f t="shared" si="57"/>
        <v>5</v>
      </c>
      <c r="P1178" s="458">
        <f t="shared" si="58"/>
        <v>5</v>
      </c>
      <c r="Q1178" s="96" t="str">
        <f t="shared" si="59"/>
        <v>Gastos_Gerais</v>
      </c>
    </row>
    <row r="1179" spans="1:17" ht="36" hidden="1" x14ac:dyDescent="0.2">
      <c r="A1179" s="450">
        <v>3619</v>
      </c>
      <c r="B1179" s="427">
        <v>45065</v>
      </c>
      <c r="C1179" s="459">
        <v>45017</v>
      </c>
      <c r="D1179" s="455" t="s">
        <v>264</v>
      </c>
      <c r="E1179" s="455" t="s">
        <v>408</v>
      </c>
      <c r="F1179" s="477">
        <v>161.5</v>
      </c>
      <c r="G1179" s="455" t="s">
        <v>3572</v>
      </c>
      <c r="H1179" s="461" t="s">
        <v>423</v>
      </c>
      <c r="I1179" s="461" t="s">
        <v>1820</v>
      </c>
      <c r="J1179" s="426" t="s">
        <v>1821</v>
      </c>
      <c r="K1179" s="425" t="s">
        <v>1157</v>
      </c>
      <c r="L1179" s="425" t="s">
        <v>32</v>
      </c>
      <c r="M1179" s="426">
        <v>3176</v>
      </c>
      <c r="N1179" s="427">
        <v>45058</v>
      </c>
      <c r="O1179" s="458">
        <f t="shared" si="57"/>
        <v>5</v>
      </c>
      <c r="P1179" s="458">
        <f t="shared" si="58"/>
        <v>4</v>
      </c>
      <c r="Q1179" s="96" t="str">
        <f t="shared" si="59"/>
        <v>Gastos_Gerais</v>
      </c>
    </row>
    <row r="1180" spans="1:17" ht="24" hidden="1" x14ac:dyDescent="0.2">
      <c r="A1180" s="450">
        <v>3620</v>
      </c>
      <c r="B1180" s="427">
        <v>45065</v>
      </c>
      <c r="C1180" s="459">
        <v>45017</v>
      </c>
      <c r="D1180" s="461" t="s">
        <v>264</v>
      </c>
      <c r="E1180" s="455" t="s">
        <v>82</v>
      </c>
      <c r="F1180" s="477">
        <v>27835.8</v>
      </c>
      <c r="G1180" s="455" t="s">
        <v>1154</v>
      </c>
      <c r="H1180" s="461" t="s">
        <v>416</v>
      </c>
      <c r="I1180" s="461" t="s">
        <v>1682</v>
      </c>
      <c r="J1180" s="425" t="s">
        <v>1156</v>
      </c>
      <c r="K1180" s="426" t="s">
        <v>1157</v>
      </c>
      <c r="L1180" s="426" t="s">
        <v>1158</v>
      </c>
      <c r="M1180" s="426" t="s">
        <v>5234</v>
      </c>
      <c r="N1180" s="427">
        <v>45055</v>
      </c>
      <c r="O1180" s="458">
        <f t="shared" si="57"/>
        <v>5</v>
      </c>
      <c r="P1180" s="458">
        <f t="shared" si="58"/>
        <v>4</v>
      </c>
      <c r="Q1180" s="96" t="str">
        <f t="shared" si="59"/>
        <v>Gastos_Gerais</v>
      </c>
    </row>
    <row r="1181" spans="1:17" ht="24" hidden="1" x14ac:dyDescent="0.2">
      <c r="A1181" s="450">
        <v>3621</v>
      </c>
      <c r="B1181" s="427">
        <v>45065</v>
      </c>
      <c r="C1181" s="459">
        <v>45017</v>
      </c>
      <c r="D1181" s="461" t="s">
        <v>264</v>
      </c>
      <c r="E1181" s="455" t="s">
        <v>82</v>
      </c>
      <c r="F1181" s="477">
        <v>47.02</v>
      </c>
      <c r="G1181" s="455" t="s">
        <v>1154</v>
      </c>
      <c r="H1181" s="461" t="s">
        <v>1032</v>
      </c>
      <c r="I1181" s="461" t="s">
        <v>1829</v>
      </c>
      <c r="J1181" s="426" t="s">
        <v>1830</v>
      </c>
      <c r="K1181" s="426" t="s">
        <v>1157</v>
      </c>
      <c r="L1181" s="426" t="s">
        <v>1158</v>
      </c>
      <c r="M1181" s="426" t="s">
        <v>5235</v>
      </c>
      <c r="N1181" s="427">
        <v>45049</v>
      </c>
      <c r="O1181" s="458">
        <f t="shared" si="57"/>
        <v>5</v>
      </c>
      <c r="P1181" s="458">
        <f t="shared" si="58"/>
        <v>4</v>
      </c>
      <c r="Q1181" s="96" t="str">
        <f t="shared" si="59"/>
        <v>Gastos_Gerais</v>
      </c>
    </row>
    <row r="1182" spans="1:17" ht="24" hidden="1" x14ac:dyDescent="0.2">
      <c r="A1182" s="450">
        <v>3622</v>
      </c>
      <c r="B1182" s="427">
        <v>45065</v>
      </c>
      <c r="C1182" s="459">
        <v>45017</v>
      </c>
      <c r="D1182" s="461" t="s">
        <v>264</v>
      </c>
      <c r="E1182" s="455" t="s">
        <v>177</v>
      </c>
      <c r="F1182" s="477">
        <v>761.76</v>
      </c>
      <c r="G1182" s="461" t="s">
        <v>1729</v>
      </c>
      <c r="H1182" s="461" t="s">
        <v>493</v>
      </c>
      <c r="I1182" s="461" t="s">
        <v>5620</v>
      </c>
      <c r="J1182" s="426" t="s">
        <v>1166</v>
      </c>
      <c r="K1182" s="426" t="s">
        <v>1157</v>
      </c>
      <c r="L1182" s="426" t="s">
        <v>1158</v>
      </c>
      <c r="M1182" s="426" t="s">
        <v>5236</v>
      </c>
      <c r="N1182" s="427">
        <v>45047</v>
      </c>
      <c r="O1182" s="458">
        <f t="shared" si="57"/>
        <v>5</v>
      </c>
      <c r="P1182" s="458">
        <f t="shared" si="58"/>
        <v>4</v>
      </c>
      <c r="Q1182" s="96" t="str">
        <f t="shared" si="59"/>
        <v>Gastos_Gerais</v>
      </c>
    </row>
    <row r="1183" spans="1:17" ht="24" hidden="1" x14ac:dyDescent="0.2">
      <c r="A1183" s="450">
        <v>3623</v>
      </c>
      <c r="B1183" s="427">
        <v>45065</v>
      </c>
      <c r="C1183" s="459">
        <v>45017</v>
      </c>
      <c r="D1183" s="461" t="s">
        <v>264</v>
      </c>
      <c r="E1183" s="455" t="s">
        <v>177</v>
      </c>
      <c r="F1183" s="479">
        <v>683.32</v>
      </c>
      <c r="G1183" s="455" t="s">
        <v>1729</v>
      </c>
      <c r="H1183" s="461" t="s">
        <v>418</v>
      </c>
      <c r="I1183" s="461" t="s">
        <v>2646</v>
      </c>
      <c r="J1183" s="425" t="s">
        <v>1166</v>
      </c>
      <c r="K1183" s="426" t="s">
        <v>1157</v>
      </c>
      <c r="L1183" s="426" t="s">
        <v>1158</v>
      </c>
      <c r="M1183" s="426" t="s">
        <v>5237</v>
      </c>
      <c r="N1183" s="427">
        <v>45047</v>
      </c>
      <c r="O1183" s="458">
        <f t="shared" si="57"/>
        <v>5</v>
      </c>
      <c r="P1183" s="458">
        <f t="shared" si="58"/>
        <v>4</v>
      </c>
      <c r="Q1183" s="96" t="str">
        <f t="shared" si="59"/>
        <v>Gastos_Gerais</v>
      </c>
    </row>
    <row r="1184" spans="1:17" ht="36" hidden="1" x14ac:dyDescent="0.2">
      <c r="A1184" s="450">
        <v>3624</v>
      </c>
      <c r="B1184" s="427">
        <v>45065</v>
      </c>
      <c r="C1184" s="459">
        <v>45047</v>
      </c>
      <c r="D1184" s="461" t="s">
        <v>264</v>
      </c>
      <c r="E1184" s="455" t="s">
        <v>293</v>
      </c>
      <c r="F1184" s="477">
        <v>458.88</v>
      </c>
      <c r="G1184" s="461" t="s">
        <v>5629</v>
      </c>
      <c r="H1184" s="461" t="s">
        <v>418</v>
      </c>
      <c r="I1184" s="461" t="s">
        <v>1227</v>
      </c>
      <c r="J1184" s="426" t="s">
        <v>1228</v>
      </c>
      <c r="K1184" s="426" t="s">
        <v>1157</v>
      </c>
      <c r="L1184" s="426" t="s">
        <v>32</v>
      </c>
      <c r="M1184" s="426" t="s">
        <v>5238</v>
      </c>
      <c r="N1184" s="427">
        <v>45057</v>
      </c>
      <c r="O1184" s="458">
        <f t="shared" si="57"/>
        <v>5</v>
      </c>
      <c r="P1184" s="458">
        <f t="shared" si="58"/>
        <v>5</v>
      </c>
      <c r="Q1184" s="96" t="str">
        <f t="shared" si="59"/>
        <v>Gastos_Gerais</v>
      </c>
    </row>
    <row r="1185" spans="1:17" hidden="1" x14ac:dyDescent="0.2">
      <c r="A1185" s="450">
        <v>3625</v>
      </c>
      <c r="B1185" s="427">
        <v>45065</v>
      </c>
      <c r="C1185" s="459">
        <v>45017</v>
      </c>
      <c r="D1185" s="461" t="s">
        <v>264</v>
      </c>
      <c r="E1185" s="455" t="s">
        <v>160</v>
      </c>
      <c r="F1185" s="477">
        <v>199.99</v>
      </c>
      <c r="G1185" s="461" t="s">
        <v>160</v>
      </c>
      <c r="H1185" s="461" t="s">
        <v>414</v>
      </c>
      <c r="I1185" s="461" t="s">
        <v>6089</v>
      </c>
      <c r="J1185" s="461" t="s">
        <v>2784</v>
      </c>
      <c r="K1185" s="426" t="s">
        <v>1157</v>
      </c>
      <c r="L1185" s="426" t="s">
        <v>1158</v>
      </c>
      <c r="M1185" s="426" t="s">
        <v>5239</v>
      </c>
      <c r="N1185" s="427">
        <v>45047</v>
      </c>
      <c r="O1185" s="458">
        <f t="shared" si="57"/>
        <v>5</v>
      </c>
      <c r="P1185" s="458">
        <f t="shared" si="58"/>
        <v>4</v>
      </c>
      <c r="Q1185" s="96" t="str">
        <f t="shared" si="59"/>
        <v>Gastos_Gerais</v>
      </c>
    </row>
    <row r="1186" spans="1:17" ht="36" hidden="1" x14ac:dyDescent="0.2">
      <c r="A1186" s="450">
        <v>3626</v>
      </c>
      <c r="B1186" s="427">
        <v>45065</v>
      </c>
      <c r="C1186" s="459">
        <v>45047</v>
      </c>
      <c r="D1186" s="461" t="s">
        <v>264</v>
      </c>
      <c r="E1186" s="455" t="s">
        <v>181</v>
      </c>
      <c r="F1186" s="479">
        <v>6227.65</v>
      </c>
      <c r="G1186" s="455" t="s">
        <v>4612</v>
      </c>
      <c r="H1186" s="461" t="s">
        <v>303</v>
      </c>
      <c r="I1186" s="461" t="s">
        <v>5630</v>
      </c>
      <c r="J1186" s="425" t="s">
        <v>1179</v>
      </c>
      <c r="K1186" s="426" t="s">
        <v>1157</v>
      </c>
      <c r="L1186" s="426" t="s">
        <v>32</v>
      </c>
      <c r="M1186" s="426" t="s">
        <v>5240</v>
      </c>
      <c r="N1186" s="427">
        <v>45049</v>
      </c>
      <c r="O1186" s="458">
        <f t="shared" si="57"/>
        <v>5</v>
      </c>
      <c r="P1186" s="458">
        <f t="shared" si="58"/>
        <v>5</v>
      </c>
      <c r="Q1186" s="96" t="str">
        <f t="shared" si="59"/>
        <v>Gastos_Gerais</v>
      </c>
    </row>
    <row r="1187" spans="1:17" ht="24" hidden="1" x14ac:dyDescent="0.2">
      <c r="A1187" s="450">
        <v>3627</v>
      </c>
      <c r="B1187" s="427">
        <v>45065</v>
      </c>
      <c r="C1187" s="459">
        <v>45017</v>
      </c>
      <c r="D1187" s="461" t="s">
        <v>264</v>
      </c>
      <c r="E1187" s="455" t="s">
        <v>177</v>
      </c>
      <c r="F1187" s="477">
        <v>754.51</v>
      </c>
      <c r="G1187" s="461" t="s">
        <v>1729</v>
      </c>
      <c r="H1187" s="461" t="s">
        <v>414</v>
      </c>
      <c r="I1187" s="461" t="s">
        <v>2646</v>
      </c>
      <c r="J1187" s="426" t="s">
        <v>1166</v>
      </c>
      <c r="K1187" s="426" t="s">
        <v>1157</v>
      </c>
      <c r="L1187" s="426" t="s">
        <v>1158</v>
      </c>
      <c r="M1187" s="426" t="s">
        <v>5241</v>
      </c>
      <c r="N1187" s="427">
        <v>45047</v>
      </c>
      <c r="O1187" s="458">
        <f t="shared" si="57"/>
        <v>5</v>
      </c>
      <c r="P1187" s="458">
        <f t="shared" si="58"/>
        <v>4</v>
      </c>
      <c r="Q1187" s="96" t="str">
        <f t="shared" si="59"/>
        <v>Gastos_Gerais</v>
      </c>
    </row>
    <row r="1188" spans="1:17" hidden="1" x14ac:dyDescent="0.2">
      <c r="A1188" s="450">
        <v>3628</v>
      </c>
      <c r="B1188" s="427">
        <v>45065</v>
      </c>
      <c r="C1188" s="459">
        <v>45017</v>
      </c>
      <c r="D1188" s="461" t="s">
        <v>264</v>
      </c>
      <c r="E1188" s="455" t="s">
        <v>160</v>
      </c>
      <c r="F1188" s="477">
        <v>106.03</v>
      </c>
      <c r="G1188" s="461" t="s">
        <v>160</v>
      </c>
      <c r="H1188" s="461" t="s">
        <v>418</v>
      </c>
      <c r="I1188" s="461" t="s">
        <v>2646</v>
      </c>
      <c r="J1188" s="461" t="s">
        <v>4540</v>
      </c>
      <c r="K1188" s="426" t="s">
        <v>1157</v>
      </c>
      <c r="L1188" s="426" t="s">
        <v>1158</v>
      </c>
      <c r="M1188" s="426" t="s">
        <v>5242</v>
      </c>
      <c r="N1188" s="427">
        <v>45047</v>
      </c>
      <c r="O1188" s="458">
        <f t="shared" si="57"/>
        <v>5</v>
      </c>
      <c r="P1188" s="458">
        <f t="shared" si="58"/>
        <v>4</v>
      </c>
      <c r="Q1188" s="96" t="str">
        <f t="shared" si="59"/>
        <v>Gastos_Gerais</v>
      </c>
    </row>
    <row r="1189" spans="1:17" ht="24" hidden="1" x14ac:dyDescent="0.2">
      <c r="A1189" s="450">
        <v>3629</v>
      </c>
      <c r="B1189" s="427">
        <v>45065</v>
      </c>
      <c r="C1189" s="459">
        <v>45017</v>
      </c>
      <c r="D1189" s="461" t="s">
        <v>264</v>
      </c>
      <c r="E1189" s="455" t="s">
        <v>410</v>
      </c>
      <c r="F1189" s="477">
        <v>1453.5</v>
      </c>
      <c r="G1189" s="461" t="s">
        <v>1541</v>
      </c>
      <c r="H1189" s="461" t="s">
        <v>421</v>
      </c>
      <c r="I1189" s="461" t="s">
        <v>1820</v>
      </c>
      <c r="J1189" s="426" t="s">
        <v>1821</v>
      </c>
      <c r="K1189" s="426" t="s">
        <v>1157</v>
      </c>
      <c r="L1189" s="426" t="s">
        <v>32</v>
      </c>
      <c r="M1189" s="426">
        <v>3107</v>
      </c>
      <c r="N1189" s="427">
        <v>45049</v>
      </c>
      <c r="O1189" s="458">
        <f t="shared" si="57"/>
        <v>5</v>
      </c>
      <c r="P1189" s="458">
        <f t="shared" si="58"/>
        <v>4</v>
      </c>
      <c r="Q1189" s="96" t="str">
        <f t="shared" si="59"/>
        <v>Gastos_Gerais</v>
      </c>
    </row>
    <row r="1190" spans="1:17" hidden="1" x14ac:dyDescent="0.2">
      <c r="A1190" s="450">
        <v>3630</v>
      </c>
      <c r="B1190" s="427">
        <v>45065</v>
      </c>
      <c r="C1190" s="459">
        <v>45047</v>
      </c>
      <c r="D1190" s="461" t="s">
        <v>264</v>
      </c>
      <c r="E1190" s="455" t="s">
        <v>0</v>
      </c>
      <c r="F1190" s="479">
        <v>2499.8000000000002</v>
      </c>
      <c r="G1190" s="455" t="s">
        <v>4385</v>
      </c>
      <c r="H1190" s="461" t="s">
        <v>420</v>
      </c>
      <c r="I1190" s="461" t="s">
        <v>5243</v>
      </c>
      <c r="J1190" s="425" t="s">
        <v>5244</v>
      </c>
      <c r="K1190" s="426" t="s">
        <v>1157</v>
      </c>
      <c r="L1190" s="426" t="s">
        <v>32</v>
      </c>
      <c r="M1190" s="426">
        <v>15811</v>
      </c>
      <c r="N1190" s="427">
        <v>45061</v>
      </c>
      <c r="O1190" s="458">
        <f t="shared" si="57"/>
        <v>5</v>
      </c>
      <c r="P1190" s="458">
        <f t="shared" si="58"/>
        <v>5</v>
      </c>
      <c r="Q1190" s="96" t="str">
        <f t="shared" si="59"/>
        <v>Gastos_Gerais</v>
      </c>
    </row>
    <row r="1191" spans="1:17" ht="36" hidden="1" x14ac:dyDescent="0.2">
      <c r="A1191" s="450">
        <v>3631</v>
      </c>
      <c r="B1191" s="427">
        <v>45065</v>
      </c>
      <c r="C1191" s="459">
        <v>45047</v>
      </c>
      <c r="D1191" s="461" t="s">
        <v>264</v>
      </c>
      <c r="E1191" s="455" t="s">
        <v>181</v>
      </c>
      <c r="F1191" s="454">
        <v>15204.93</v>
      </c>
      <c r="G1191" s="455" t="s">
        <v>5547</v>
      </c>
      <c r="H1191" s="461" t="s">
        <v>420</v>
      </c>
      <c r="I1191" s="461" t="s">
        <v>1123</v>
      </c>
      <c r="J1191" s="425" t="s">
        <v>1667</v>
      </c>
      <c r="K1191" s="426" t="s">
        <v>1157</v>
      </c>
      <c r="L1191" s="426" t="s">
        <v>32</v>
      </c>
      <c r="M1191" s="426" t="s">
        <v>5245</v>
      </c>
      <c r="N1191" s="427">
        <v>45061</v>
      </c>
      <c r="O1191" s="458">
        <f t="shared" si="57"/>
        <v>5</v>
      </c>
      <c r="P1191" s="458">
        <f t="shared" si="58"/>
        <v>5</v>
      </c>
      <c r="Q1191" s="96" t="str">
        <f t="shared" si="59"/>
        <v>Gastos_Gerais</v>
      </c>
    </row>
    <row r="1192" spans="1:17" ht="24" hidden="1" x14ac:dyDescent="0.2">
      <c r="A1192" s="450">
        <v>3632</v>
      </c>
      <c r="B1192" s="427">
        <v>45065</v>
      </c>
      <c r="C1192" s="459">
        <v>45017</v>
      </c>
      <c r="D1192" s="461" t="s">
        <v>264</v>
      </c>
      <c r="E1192" s="455" t="s">
        <v>82</v>
      </c>
      <c r="F1192" s="479">
        <v>19857.28</v>
      </c>
      <c r="G1192" s="455" t="s">
        <v>1154</v>
      </c>
      <c r="H1192" s="461" t="s">
        <v>1032</v>
      </c>
      <c r="I1192" s="461" t="s">
        <v>1829</v>
      </c>
      <c r="J1192" s="425" t="s">
        <v>1830</v>
      </c>
      <c r="K1192" s="426" t="s">
        <v>1157</v>
      </c>
      <c r="L1192" s="426" t="s">
        <v>1158</v>
      </c>
      <c r="M1192" s="426" t="s">
        <v>5246</v>
      </c>
      <c r="N1192" s="427">
        <v>45049</v>
      </c>
      <c r="O1192" s="458">
        <f t="shared" si="57"/>
        <v>5</v>
      </c>
      <c r="P1192" s="458">
        <f t="shared" si="58"/>
        <v>4</v>
      </c>
      <c r="Q1192" s="96" t="str">
        <f t="shared" si="59"/>
        <v>Gastos_Gerais</v>
      </c>
    </row>
    <row r="1193" spans="1:17" ht="36" hidden="1" x14ac:dyDescent="0.2">
      <c r="A1193" s="450">
        <v>3633</v>
      </c>
      <c r="B1193" s="427">
        <v>45065</v>
      </c>
      <c r="C1193" s="459">
        <v>45017</v>
      </c>
      <c r="D1193" s="461" t="s">
        <v>264</v>
      </c>
      <c r="E1193" s="455" t="s">
        <v>408</v>
      </c>
      <c r="F1193" s="477">
        <v>161.5</v>
      </c>
      <c r="G1193" s="461" t="s">
        <v>3572</v>
      </c>
      <c r="H1193" s="461" t="s">
        <v>493</v>
      </c>
      <c r="I1193" s="461" t="s">
        <v>1820</v>
      </c>
      <c r="J1193" s="426" t="s">
        <v>1821</v>
      </c>
      <c r="K1193" s="426" t="s">
        <v>1157</v>
      </c>
      <c r="L1193" s="426" t="s">
        <v>32</v>
      </c>
      <c r="M1193" s="426">
        <v>3174</v>
      </c>
      <c r="N1193" s="427">
        <v>45058</v>
      </c>
      <c r="O1193" s="458">
        <f t="shared" si="57"/>
        <v>5</v>
      </c>
      <c r="P1193" s="458">
        <f t="shared" si="58"/>
        <v>4</v>
      </c>
      <c r="Q1193" s="96" t="str">
        <f t="shared" si="59"/>
        <v>Gastos_Gerais</v>
      </c>
    </row>
    <row r="1194" spans="1:17" ht="24" hidden="1" x14ac:dyDescent="0.2">
      <c r="A1194" s="450">
        <v>3634</v>
      </c>
      <c r="B1194" s="427">
        <v>45065</v>
      </c>
      <c r="C1194" s="459">
        <v>45047</v>
      </c>
      <c r="D1194" s="461" t="s">
        <v>264</v>
      </c>
      <c r="E1194" s="455" t="s">
        <v>80</v>
      </c>
      <c r="F1194" s="477">
        <v>574.20000000000005</v>
      </c>
      <c r="G1194" s="461" t="s">
        <v>5247</v>
      </c>
      <c r="H1194" s="461" t="s">
        <v>493</v>
      </c>
      <c r="I1194" s="461" t="s">
        <v>5212</v>
      </c>
      <c r="J1194" s="426" t="s">
        <v>5213</v>
      </c>
      <c r="K1194" s="426" t="s">
        <v>1157</v>
      </c>
      <c r="L1194" s="426" t="s">
        <v>32</v>
      </c>
      <c r="M1194" s="426">
        <v>9</v>
      </c>
      <c r="N1194" s="427">
        <v>45058</v>
      </c>
      <c r="O1194" s="458">
        <f t="shared" si="57"/>
        <v>5</v>
      </c>
      <c r="P1194" s="458">
        <f t="shared" si="58"/>
        <v>5</v>
      </c>
      <c r="Q1194" s="96" t="str">
        <f t="shared" si="59"/>
        <v>Gastos_Gerais</v>
      </c>
    </row>
    <row r="1195" spans="1:17" ht="36" hidden="1" x14ac:dyDescent="0.2">
      <c r="A1195" s="450">
        <v>3635</v>
      </c>
      <c r="B1195" s="427">
        <v>45065</v>
      </c>
      <c r="C1195" s="464">
        <v>45047</v>
      </c>
      <c r="D1195" s="455" t="s">
        <v>264</v>
      </c>
      <c r="E1195" s="455" t="s">
        <v>293</v>
      </c>
      <c r="F1195" s="460">
        <v>300</v>
      </c>
      <c r="G1195" s="455" t="s">
        <v>5631</v>
      </c>
      <c r="H1195" s="461" t="s">
        <v>302</v>
      </c>
      <c r="I1195" s="461" t="s">
        <v>2319</v>
      </c>
      <c r="J1195" s="426" t="s">
        <v>429</v>
      </c>
      <c r="K1195" s="426" t="s">
        <v>1188</v>
      </c>
      <c r="L1195" s="426" t="s">
        <v>4137</v>
      </c>
      <c r="M1195" s="426">
        <v>576591036</v>
      </c>
      <c r="N1195" s="427">
        <v>45065</v>
      </c>
      <c r="O1195" s="458">
        <f t="shared" si="57"/>
        <v>5</v>
      </c>
      <c r="P1195" s="458">
        <f t="shared" si="58"/>
        <v>5</v>
      </c>
      <c r="Q1195" s="96" t="str">
        <f t="shared" si="59"/>
        <v>Gastos_Gerais</v>
      </c>
    </row>
    <row r="1196" spans="1:17" ht="36" hidden="1" x14ac:dyDescent="0.2">
      <c r="A1196" s="450">
        <v>3636</v>
      </c>
      <c r="B1196" s="427">
        <v>45065</v>
      </c>
      <c r="C1196" s="464">
        <v>45047</v>
      </c>
      <c r="D1196" s="455" t="s">
        <v>264</v>
      </c>
      <c r="E1196" s="455" t="s">
        <v>293</v>
      </c>
      <c r="F1196" s="460">
        <v>300</v>
      </c>
      <c r="G1196" s="455" t="s">
        <v>5632</v>
      </c>
      <c r="H1196" s="461" t="s">
        <v>302</v>
      </c>
      <c r="I1196" s="461" t="s">
        <v>5248</v>
      </c>
      <c r="J1196" s="426" t="s">
        <v>456</v>
      </c>
      <c r="K1196" s="426" t="s">
        <v>1188</v>
      </c>
      <c r="L1196" s="426" t="s">
        <v>4137</v>
      </c>
      <c r="M1196" s="426">
        <v>576591036</v>
      </c>
      <c r="N1196" s="427">
        <v>45065</v>
      </c>
      <c r="O1196" s="458">
        <f t="shared" si="57"/>
        <v>5</v>
      </c>
      <c r="P1196" s="458">
        <f t="shared" si="58"/>
        <v>5</v>
      </c>
      <c r="Q1196" s="96" t="str">
        <f t="shared" si="59"/>
        <v>Gastos_Gerais</v>
      </c>
    </row>
    <row r="1197" spans="1:17" ht="24" hidden="1" x14ac:dyDescent="0.2">
      <c r="A1197" s="450">
        <v>3637</v>
      </c>
      <c r="B1197" s="427">
        <v>45065</v>
      </c>
      <c r="C1197" s="464">
        <v>45047</v>
      </c>
      <c r="D1197" s="455" t="s">
        <v>264</v>
      </c>
      <c r="E1197" s="455" t="s">
        <v>293</v>
      </c>
      <c r="F1197" s="460">
        <v>60</v>
      </c>
      <c r="G1197" s="455" t="s">
        <v>5633</v>
      </c>
      <c r="H1197" s="461" t="s">
        <v>422</v>
      </c>
      <c r="I1197" s="461" t="s">
        <v>5249</v>
      </c>
      <c r="J1197" s="426" t="s">
        <v>950</v>
      </c>
      <c r="K1197" s="426" t="s">
        <v>1188</v>
      </c>
      <c r="L1197" s="426" t="s">
        <v>4137</v>
      </c>
      <c r="M1197" s="426">
        <v>576591036</v>
      </c>
      <c r="N1197" s="427">
        <v>45065</v>
      </c>
      <c r="O1197" s="458">
        <f t="shared" si="57"/>
        <v>5</v>
      </c>
      <c r="P1197" s="458">
        <f t="shared" si="58"/>
        <v>5</v>
      </c>
      <c r="Q1197" s="96" t="str">
        <f t="shared" si="59"/>
        <v>Gastos_Gerais</v>
      </c>
    </row>
    <row r="1198" spans="1:17" ht="24" hidden="1" x14ac:dyDescent="0.2">
      <c r="A1198" s="450">
        <v>3638</v>
      </c>
      <c r="B1198" s="427">
        <v>45065</v>
      </c>
      <c r="C1198" s="464">
        <v>45047</v>
      </c>
      <c r="D1198" s="455" t="s">
        <v>264</v>
      </c>
      <c r="E1198" s="455" t="s">
        <v>293</v>
      </c>
      <c r="F1198" s="460">
        <v>60</v>
      </c>
      <c r="G1198" s="455" t="s">
        <v>5634</v>
      </c>
      <c r="H1198" s="461" t="s">
        <v>422</v>
      </c>
      <c r="I1198" s="461" t="s">
        <v>5250</v>
      </c>
      <c r="J1198" s="426" t="s">
        <v>890</v>
      </c>
      <c r="K1198" s="426" t="s">
        <v>1188</v>
      </c>
      <c r="L1198" s="426" t="s">
        <v>4137</v>
      </c>
      <c r="M1198" s="426">
        <v>576591036</v>
      </c>
      <c r="N1198" s="427">
        <v>45065</v>
      </c>
      <c r="O1198" s="458">
        <f t="shared" si="57"/>
        <v>5</v>
      </c>
      <c r="P1198" s="458">
        <f t="shared" si="58"/>
        <v>5</v>
      </c>
      <c r="Q1198" s="96" t="str">
        <f t="shared" si="59"/>
        <v>Gastos_Gerais</v>
      </c>
    </row>
    <row r="1199" spans="1:17" ht="24" hidden="1" x14ac:dyDescent="0.2">
      <c r="A1199" s="450">
        <v>3639</v>
      </c>
      <c r="B1199" s="427">
        <v>45065</v>
      </c>
      <c r="C1199" s="459">
        <v>45047</v>
      </c>
      <c r="D1199" s="455" t="s">
        <v>264</v>
      </c>
      <c r="E1199" s="455" t="s">
        <v>293</v>
      </c>
      <c r="F1199" s="477">
        <v>300</v>
      </c>
      <c r="G1199" s="461" t="s">
        <v>5635</v>
      </c>
      <c r="H1199" s="461" t="s">
        <v>418</v>
      </c>
      <c r="I1199" s="461" t="s">
        <v>4819</v>
      </c>
      <c r="J1199" s="426" t="s">
        <v>4820</v>
      </c>
      <c r="K1199" s="426" t="s">
        <v>1188</v>
      </c>
      <c r="L1199" s="426" t="s">
        <v>4137</v>
      </c>
      <c r="M1199" s="426">
        <v>576591036</v>
      </c>
      <c r="N1199" s="427">
        <v>45065</v>
      </c>
      <c r="O1199" s="458">
        <f t="shared" si="57"/>
        <v>5</v>
      </c>
      <c r="P1199" s="458">
        <f t="shared" si="58"/>
        <v>5</v>
      </c>
      <c r="Q1199" s="96" t="str">
        <f t="shared" si="59"/>
        <v>Gastos_Gerais</v>
      </c>
    </row>
    <row r="1200" spans="1:17" ht="24" hidden="1" x14ac:dyDescent="0.2">
      <c r="A1200" s="450">
        <v>3640</v>
      </c>
      <c r="B1200" s="427">
        <v>45065</v>
      </c>
      <c r="C1200" s="459">
        <v>45047</v>
      </c>
      <c r="D1200" s="461" t="s">
        <v>264</v>
      </c>
      <c r="E1200" s="455" t="s">
        <v>293</v>
      </c>
      <c r="F1200" s="477">
        <v>60</v>
      </c>
      <c r="G1200" s="461" t="s">
        <v>5636</v>
      </c>
      <c r="H1200" s="461" t="s">
        <v>493</v>
      </c>
      <c r="I1200" s="461" t="s">
        <v>5251</v>
      </c>
      <c r="J1200" s="426" t="s">
        <v>434</v>
      </c>
      <c r="K1200" s="426" t="s">
        <v>1188</v>
      </c>
      <c r="L1200" s="426" t="s">
        <v>4137</v>
      </c>
      <c r="M1200" s="426">
        <v>576591036</v>
      </c>
      <c r="N1200" s="427">
        <v>45065</v>
      </c>
      <c r="O1200" s="458">
        <f t="shared" si="57"/>
        <v>5</v>
      </c>
      <c r="P1200" s="458">
        <f t="shared" si="58"/>
        <v>5</v>
      </c>
      <c r="Q1200" s="96" t="str">
        <f t="shared" si="59"/>
        <v>Gastos_Gerais</v>
      </c>
    </row>
    <row r="1201" spans="1:17" ht="24" hidden="1" x14ac:dyDescent="0.2">
      <c r="A1201" s="450">
        <v>3641</v>
      </c>
      <c r="B1201" s="427">
        <v>45065</v>
      </c>
      <c r="C1201" s="459">
        <v>45047</v>
      </c>
      <c r="D1201" s="455" t="s">
        <v>264</v>
      </c>
      <c r="E1201" s="455" t="s">
        <v>293</v>
      </c>
      <c r="F1201" s="477">
        <v>60</v>
      </c>
      <c r="G1201" s="461" t="s">
        <v>5637</v>
      </c>
      <c r="H1201" s="461" t="s">
        <v>493</v>
      </c>
      <c r="I1201" s="461" t="s">
        <v>4809</v>
      </c>
      <c r="J1201" s="426" t="s">
        <v>974</v>
      </c>
      <c r="K1201" s="426" t="s">
        <v>1188</v>
      </c>
      <c r="L1201" s="426" t="s">
        <v>4137</v>
      </c>
      <c r="M1201" s="426">
        <v>576591036</v>
      </c>
      <c r="N1201" s="427">
        <v>45065</v>
      </c>
      <c r="O1201" s="458">
        <f t="shared" si="57"/>
        <v>5</v>
      </c>
      <c r="P1201" s="458">
        <f t="shared" si="58"/>
        <v>5</v>
      </c>
      <c r="Q1201" s="96" t="str">
        <f t="shared" si="59"/>
        <v>Gastos_Gerais</v>
      </c>
    </row>
    <row r="1202" spans="1:17" ht="24" hidden="1" x14ac:dyDescent="0.2">
      <c r="A1202" s="450">
        <v>3642</v>
      </c>
      <c r="B1202" s="427">
        <v>45065</v>
      </c>
      <c r="C1202" s="459">
        <v>45047</v>
      </c>
      <c r="D1202" s="455" t="s">
        <v>264</v>
      </c>
      <c r="E1202" s="455" t="s">
        <v>293</v>
      </c>
      <c r="F1202" s="477">
        <v>60</v>
      </c>
      <c r="G1202" s="461" t="s">
        <v>5638</v>
      </c>
      <c r="H1202" s="461" t="s">
        <v>493</v>
      </c>
      <c r="I1202" s="461" t="s">
        <v>5252</v>
      </c>
      <c r="J1202" s="426" t="s">
        <v>5253</v>
      </c>
      <c r="K1202" s="426" t="s">
        <v>1188</v>
      </c>
      <c r="L1202" s="426" t="s">
        <v>4137</v>
      </c>
      <c r="M1202" s="426">
        <v>576591036</v>
      </c>
      <c r="N1202" s="427">
        <v>45065</v>
      </c>
      <c r="O1202" s="458">
        <f t="shared" si="57"/>
        <v>5</v>
      </c>
      <c r="P1202" s="458">
        <f t="shared" si="58"/>
        <v>5</v>
      </c>
      <c r="Q1202" s="96" t="str">
        <f t="shared" si="59"/>
        <v>Gastos_Gerais</v>
      </c>
    </row>
    <row r="1203" spans="1:17" ht="36" hidden="1" x14ac:dyDescent="0.2">
      <c r="A1203" s="450">
        <v>3643</v>
      </c>
      <c r="B1203" s="427">
        <v>45065</v>
      </c>
      <c r="C1203" s="459">
        <v>45047</v>
      </c>
      <c r="D1203" s="455" t="s">
        <v>264</v>
      </c>
      <c r="E1203" s="455" t="s">
        <v>293</v>
      </c>
      <c r="F1203" s="477">
        <v>180</v>
      </c>
      <c r="G1203" s="461" t="s">
        <v>5639</v>
      </c>
      <c r="H1203" s="461" t="s">
        <v>302</v>
      </c>
      <c r="I1203" s="461" t="s">
        <v>2298</v>
      </c>
      <c r="J1203" s="426" t="s">
        <v>455</v>
      </c>
      <c r="K1203" s="426" t="s">
        <v>1188</v>
      </c>
      <c r="L1203" s="426" t="s">
        <v>4137</v>
      </c>
      <c r="M1203" s="426">
        <v>576591036</v>
      </c>
      <c r="N1203" s="427">
        <v>45065</v>
      </c>
      <c r="O1203" s="458">
        <f t="shared" si="57"/>
        <v>5</v>
      </c>
      <c r="P1203" s="458">
        <f t="shared" si="58"/>
        <v>5</v>
      </c>
      <c r="Q1203" s="96" t="str">
        <f t="shared" si="59"/>
        <v>Gastos_Gerais</v>
      </c>
    </row>
    <row r="1204" spans="1:17" ht="24" hidden="1" x14ac:dyDescent="0.2">
      <c r="A1204" s="450">
        <v>3644</v>
      </c>
      <c r="B1204" s="427">
        <v>45065</v>
      </c>
      <c r="C1204" s="459">
        <v>45047</v>
      </c>
      <c r="D1204" s="455" t="s">
        <v>264</v>
      </c>
      <c r="E1204" s="455" t="s">
        <v>293</v>
      </c>
      <c r="F1204" s="477">
        <v>300</v>
      </c>
      <c r="G1204" s="461" t="s">
        <v>5640</v>
      </c>
      <c r="H1204" s="461" t="s">
        <v>418</v>
      </c>
      <c r="I1204" s="461" t="s">
        <v>5067</v>
      </c>
      <c r="J1204" s="426" t="s">
        <v>5068</v>
      </c>
      <c r="K1204" s="426" t="s">
        <v>1188</v>
      </c>
      <c r="L1204" s="426" t="s">
        <v>4137</v>
      </c>
      <c r="M1204" s="426">
        <v>576591036</v>
      </c>
      <c r="N1204" s="427">
        <v>45065</v>
      </c>
      <c r="O1204" s="458">
        <f t="shared" si="57"/>
        <v>5</v>
      </c>
      <c r="P1204" s="458">
        <f t="shared" si="58"/>
        <v>5</v>
      </c>
      <c r="Q1204" s="96" t="str">
        <f t="shared" si="59"/>
        <v>Gastos_Gerais</v>
      </c>
    </row>
    <row r="1205" spans="1:17" ht="24" hidden="1" x14ac:dyDescent="0.2">
      <c r="A1205" s="450">
        <v>3645</v>
      </c>
      <c r="B1205" s="427">
        <v>45065</v>
      </c>
      <c r="C1205" s="464">
        <v>45047</v>
      </c>
      <c r="D1205" s="461" t="s">
        <v>264</v>
      </c>
      <c r="E1205" s="455" t="s">
        <v>293</v>
      </c>
      <c r="F1205" s="477">
        <v>60</v>
      </c>
      <c r="G1205" s="455" t="s">
        <v>5641</v>
      </c>
      <c r="H1205" s="461" t="s">
        <v>493</v>
      </c>
      <c r="I1205" s="461" t="s">
        <v>4826</v>
      </c>
      <c r="J1205" s="425" t="s">
        <v>426</v>
      </c>
      <c r="K1205" s="425" t="s">
        <v>1188</v>
      </c>
      <c r="L1205" s="426" t="s">
        <v>4137</v>
      </c>
      <c r="M1205" s="426">
        <v>576591036</v>
      </c>
      <c r="N1205" s="427">
        <v>45065</v>
      </c>
      <c r="O1205" s="458">
        <f t="shared" si="57"/>
        <v>5</v>
      </c>
      <c r="P1205" s="458">
        <f t="shared" si="58"/>
        <v>5</v>
      </c>
      <c r="Q1205" s="96" t="str">
        <f t="shared" si="59"/>
        <v>Gastos_Gerais</v>
      </c>
    </row>
    <row r="1206" spans="1:17" ht="24" hidden="1" x14ac:dyDescent="0.2">
      <c r="A1206" s="450">
        <v>3646</v>
      </c>
      <c r="B1206" s="427">
        <v>45065</v>
      </c>
      <c r="C1206" s="459">
        <v>45047</v>
      </c>
      <c r="D1206" s="461" t="s">
        <v>264</v>
      </c>
      <c r="E1206" s="455" t="s">
        <v>211</v>
      </c>
      <c r="F1206" s="477">
        <v>327.95</v>
      </c>
      <c r="G1206" s="461" t="s">
        <v>5254</v>
      </c>
      <c r="H1206" s="461" t="s">
        <v>418</v>
      </c>
      <c r="I1206" s="461" t="s">
        <v>4819</v>
      </c>
      <c r="J1206" s="426" t="s">
        <v>4820</v>
      </c>
      <c r="K1206" s="426" t="s">
        <v>1188</v>
      </c>
      <c r="L1206" s="426" t="s">
        <v>4137</v>
      </c>
      <c r="M1206" s="426">
        <v>576591036</v>
      </c>
      <c r="N1206" s="427">
        <v>45065</v>
      </c>
      <c r="O1206" s="458">
        <f t="shared" si="57"/>
        <v>5</v>
      </c>
      <c r="P1206" s="458">
        <f t="shared" si="58"/>
        <v>5</v>
      </c>
      <c r="Q1206" s="96" t="str">
        <f t="shared" si="59"/>
        <v>Gastos_Gerais</v>
      </c>
    </row>
    <row r="1207" spans="1:17" ht="36" hidden="1" x14ac:dyDescent="0.2">
      <c r="A1207" s="450">
        <v>3647</v>
      </c>
      <c r="B1207" s="427">
        <v>45065</v>
      </c>
      <c r="C1207" s="459">
        <v>45047</v>
      </c>
      <c r="D1207" s="461" t="s">
        <v>264</v>
      </c>
      <c r="E1207" s="455" t="s">
        <v>211</v>
      </c>
      <c r="F1207" s="477">
        <v>103.5</v>
      </c>
      <c r="G1207" s="461" t="s">
        <v>5255</v>
      </c>
      <c r="H1207" s="461" t="s">
        <v>302</v>
      </c>
      <c r="I1207" s="461" t="s">
        <v>2298</v>
      </c>
      <c r="J1207" s="426" t="s">
        <v>455</v>
      </c>
      <c r="K1207" s="426" t="s">
        <v>1188</v>
      </c>
      <c r="L1207" s="426" t="s">
        <v>4137</v>
      </c>
      <c r="M1207" s="426">
        <v>576591036</v>
      </c>
      <c r="N1207" s="427">
        <v>45065</v>
      </c>
      <c r="O1207" s="458">
        <f t="shared" si="57"/>
        <v>5</v>
      </c>
      <c r="P1207" s="458">
        <f t="shared" si="58"/>
        <v>5</v>
      </c>
      <c r="Q1207" s="96" t="str">
        <f t="shared" si="59"/>
        <v>Gastos_Gerais</v>
      </c>
    </row>
    <row r="1208" spans="1:17" ht="24" hidden="1" x14ac:dyDescent="0.2">
      <c r="A1208" s="450">
        <v>3648</v>
      </c>
      <c r="B1208" s="427">
        <v>45065</v>
      </c>
      <c r="C1208" s="459">
        <v>45047</v>
      </c>
      <c r="D1208" s="461" t="s">
        <v>264</v>
      </c>
      <c r="E1208" s="455" t="s">
        <v>211</v>
      </c>
      <c r="F1208" s="477">
        <v>327.95</v>
      </c>
      <c r="G1208" s="461" t="s">
        <v>5256</v>
      </c>
      <c r="H1208" s="461" t="s">
        <v>418</v>
      </c>
      <c r="I1208" s="461" t="s">
        <v>5067</v>
      </c>
      <c r="J1208" s="426" t="s">
        <v>5068</v>
      </c>
      <c r="K1208" s="426" t="s">
        <v>1188</v>
      </c>
      <c r="L1208" s="426" t="s">
        <v>4137</v>
      </c>
      <c r="M1208" s="426">
        <v>576591036</v>
      </c>
      <c r="N1208" s="427">
        <v>45065</v>
      </c>
      <c r="O1208" s="458">
        <f t="shared" si="57"/>
        <v>5</v>
      </c>
      <c r="P1208" s="458">
        <f t="shared" si="58"/>
        <v>5</v>
      </c>
      <c r="Q1208" s="96" t="str">
        <f t="shared" si="59"/>
        <v>Gastos_Gerais</v>
      </c>
    </row>
    <row r="1209" spans="1:17" ht="24" hidden="1" x14ac:dyDescent="0.2">
      <c r="A1209" s="450">
        <v>3649</v>
      </c>
      <c r="B1209" s="427">
        <v>45065</v>
      </c>
      <c r="C1209" s="459">
        <v>45047</v>
      </c>
      <c r="D1209" s="461" t="s">
        <v>264</v>
      </c>
      <c r="E1209" s="455" t="s">
        <v>293</v>
      </c>
      <c r="F1209" s="477">
        <v>42.4</v>
      </c>
      <c r="G1209" s="461" t="s">
        <v>5257</v>
      </c>
      <c r="H1209" s="461" t="s">
        <v>421</v>
      </c>
      <c r="I1209" s="461" t="s">
        <v>1213</v>
      </c>
      <c r="J1209" s="426" t="s">
        <v>1045</v>
      </c>
      <c r="K1209" s="426" t="s">
        <v>1188</v>
      </c>
      <c r="L1209" s="426" t="s">
        <v>4137</v>
      </c>
      <c r="M1209" s="426">
        <v>576591036</v>
      </c>
      <c r="N1209" s="427">
        <v>45065</v>
      </c>
      <c r="O1209" s="458">
        <f t="shared" si="57"/>
        <v>5</v>
      </c>
      <c r="P1209" s="458">
        <f t="shared" si="58"/>
        <v>5</v>
      </c>
      <c r="Q1209" s="96" t="str">
        <f t="shared" si="59"/>
        <v>Gastos_Gerais</v>
      </c>
    </row>
    <row r="1210" spans="1:17" ht="24" hidden="1" x14ac:dyDescent="0.2">
      <c r="A1210" s="450">
        <v>3650</v>
      </c>
      <c r="B1210" s="427">
        <v>45065</v>
      </c>
      <c r="C1210" s="459">
        <v>45047</v>
      </c>
      <c r="D1210" s="461" t="s">
        <v>264</v>
      </c>
      <c r="E1210" s="455" t="s">
        <v>293</v>
      </c>
      <c r="F1210" s="477">
        <v>60</v>
      </c>
      <c r="G1210" s="461" t="s">
        <v>5642</v>
      </c>
      <c r="H1210" s="461" t="s">
        <v>423</v>
      </c>
      <c r="I1210" s="461" t="s">
        <v>2623</v>
      </c>
      <c r="J1210" s="426" t="s">
        <v>1078</v>
      </c>
      <c r="K1210" s="426" t="s">
        <v>1188</v>
      </c>
      <c r="L1210" s="426" t="s">
        <v>4137</v>
      </c>
      <c r="M1210" s="426">
        <v>776824338</v>
      </c>
      <c r="N1210" s="427">
        <v>45065</v>
      </c>
      <c r="O1210" s="458">
        <f t="shared" si="57"/>
        <v>5</v>
      </c>
      <c r="P1210" s="458">
        <f t="shared" si="58"/>
        <v>5</v>
      </c>
      <c r="Q1210" s="96" t="str">
        <f t="shared" si="59"/>
        <v>Gastos_Gerais</v>
      </c>
    </row>
    <row r="1211" spans="1:17" ht="24" hidden="1" x14ac:dyDescent="0.2">
      <c r="A1211" s="450">
        <v>3651</v>
      </c>
      <c r="B1211" s="427">
        <v>45065</v>
      </c>
      <c r="C1211" s="459">
        <v>45047</v>
      </c>
      <c r="D1211" s="461" t="s">
        <v>264</v>
      </c>
      <c r="E1211" s="455" t="s">
        <v>293</v>
      </c>
      <c r="F1211" s="477">
        <v>60</v>
      </c>
      <c r="G1211" s="461" t="s">
        <v>5643</v>
      </c>
      <c r="H1211" s="461" t="s">
        <v>423</v>
      </c>
      <c r="I1211" s="461" t="s">
        <v>3965</v>
      </c>
      <c r="J1211" s="426" t="s">
        <v>3966</v>
      </c>
      <c r="K1211" s="426" t="s">
        <v>1188</v>
      </c>
      <c r="L1211" s="426" t="s">
        <v>4137</v>
      </c>
      <c r="M1211" s="426">
        <v>776824338</v>
      </c>
      <c r="N1211" s="427">
        <v>45065</v>
      </c>
      <c r="O1211" s="458">
        <f t="shared" si="57"/>
        <v>5</v>
      </c>
      <c r="P1211" s="458">
        <f t="shared" si="58"/>
        <v>5</v>
      </c>
      <c r="Q1211" s="96" t="str">
        <f t="shared" si="59"/>
        <v>Gastos_Gerais</v>
      </c>
    </row>
    <row r="1212" spans="1:17" ht="24" hidden="1" x14ac:dyDescent="0.2">
      <c r="A1212" s="450">
        <v>3652</v>
      </c>
      <c r="B1212" s="427">
        <v>45068</v>
      </c>
      <c r="C1212" s="459">
        <v>45047</v>
      </c>
      <c r="D1212" s="461" t="s">
        <v>264</v>
      </c>
      <c r="E1212" s="455" t="s">
        <v>206</v>
      </c>
      <c r="F1212" s="477">
        <v>296</v>
      </c>
      <c r="G1212" s="461" t="s">
        <v>5258</v>
      </c>
      <c r="H1212" s="461" t="s">
        <v>418</v>
      </c>
      <c r="I1212" s="461" t="s">
        <v>4545</v>
      </c>
      <c r="J1212" s="426" t="s">
        <v>1810</v>
      </c>
      <c r="K1212" s="426" t="s">
        <v>1157</v>
      </c>
      <c r="L1212" s="426" t="s">
        <v>1157</v>
      </c>
      <c r="M1212" s="426" t="s">
        <v>5259</v>
      </c>
      <c r="N1212" s="427">
        <v>45064</v>
      </c>
      <c r="O1212" s="458">
        <f t="shared" si="57"/>
        <v>5</v>
      </c>
      <c r="P1212" s="458">
        <f t="shared" si="58"/>
        <v>5</v>
      </c>
      <c r="Q1212" s="96" t="str">
        <f t="shared" si="59"/>
        <v>Gastos_Gerais</v>
      </c>
    </row>
    <row r="1213" spans="1:17" ht="24" hidden="1" x14ac:dyDescent="0.2">
      <c r="A1213" s="450">
        <v>3653</v>
      </c>
      <c r="B1213" s="427">
        <v>45068</v>
      </c>
      <c r="C1213" s="459">
        <v>45047</v>
      </c>
      <c r="D1213" s="461" t="s">
        <v>264</v>
      </c>
      <c r="E1213" s="455" t="s">
        <v>206</v>
      </c>
      <c r="F1213" s="477">
        <v>296</v>
      </c>
      <c r="G1213" s="461" t="s">
        <v>5260</v>
      </c>
      <c r="H1213" s="461" t="s">
        <v>416</v>
      </c>
      <c r="I1213" s="461" t="s">
        <v>4545</v>
      </c>
      <c r="J1213" s="426" t="s">
        <v>1810</v>
      </c>
      <c r="K1213" s="426" t="s">
        <v>1157</v>
      </c>
      <c r="L1213" s="426" t="s">
        <v>1157</v>
      </c>
      <c r="M1213" s="426">
        <v>557171</v>
      </c>
      <c r="N1213" s="427">
        <v>45064</v>
      </c>
      <c r="O1213" s="458">
        <f t="shared" si="57"/>
        <v>5</v>
      </c>
      <c r="P1213" s="458">
        <f t="shared" si="58"/>
        <v>5</v>
      </c>
      <c r="Q1213" s="96" t="str">
        <f t="shared" si="59"/>
        <v>Gastos_Gerais</v>
      </c>
    </row>
    <row r="1214" spans="1:17" ht="24" hidden="1" x14ac:dyDescent="0.2">
      <c r="A1214" s="450">
        <v>3654</v>
      </c>
      <c r="B1214" s="427">
        <v>45068</v>
      </c>
      <c r="C1214" s="459">
        <v>45047</v>
      </c>
      <c r="D1214" s="461" t="s">
        <v>264</v>
      </c>
      <c r="E1214" s="455" t="s">
        <v>206</v>
      </c>
      <c r="F1214" s="477">
        <v>296</v>
      </c>
      <c r="G1214" s="461" t="s">
        <v>5261</v>
      </c>
      <c r="H1214" s="461" t="s">
        <v>493</v>
      </c>
      <c r="I1214" s="461" t="s">
        <v>4545</v>
      </c>
      <c r="J1214" s="426" t="s">
        <v>1810</v>
      </c>
      <c r="K1214" s="426" t="s">
        <v>1157</v>
      </c>
      <c r="L1214" s="426" t="s">
        <v>1157</v>
      </c>
      <c r="M1214" s="426">
        <v>557164</v>
      </c>
      <c r="N1214" s="427">
        <v>45064</v>
      </c>
      <c r="O1214" s="458">
        <f t="shared" si="57"/>
        <v>5</v>
      </c>
      <c r="P1214" s="458">
        <f t="shared" si="58"/>
        <v>5</v>
      </c>
      <c r="Q1214" s="96" t="str">
        <f t="shared" si="59"/>
        <v>Gastos_Gerais</v>
      </c>
    </row>
    <row r="1215" spans="1:17" ht="24" hidden="1" x14ac:dyDescent="0.2">
      <c r="A1215" s="450">
        <v>3655</v>
      </c>
      <c r="B1215" s="427">
        <v>45068</v>
      </c>
      <c r="C1215" s="459">
        <v>45047</v>
      </c>
      <c r="D1215" s="461" t="s">
        <v>264</v>
      </c>
      <c r="E1215" s="455" t="s">
        <v>206</v>
      </c>
      <c r="F1215" s="477">
        <v>296</v>
      </c>
      <c r="G1215" s="461" t="s">
        <v>5262</v>
      </c>
      <c r="H1215" s="461" t="s">
        <v>414</v>
      </c>
      <c r="I1215" s="461" t="s">
        <v>4545</v>
      </c>
      <c r="J1215" s="426" t="s">
        <v>1810</v>
      </c>
      <c r="K1215" s="426" t="s">
        <v>1157</v>
      </c>
      <c r="L1215" s="426" t="s">
        <v>1157</v>
      </c>
      <c r="M1215" s="426" t="s">
        <v>5263</v>
      </c>
      <c r="N1215" s="427">
        <v>45064</v>
      </c>
      <c r="O1215" s="458">
        <f t="shared" si="57"/>
        <v>5</v>
      </c>
      <c r="P1215" s="458">
        <f t="shared" si="58"/>
        <v>5</v>
      </c>
      <c r="Q1215" s="96" t="str">
        <f t="shared" si="59"/>
        <v>Gastos_Gerais</v>
      </c>
    </row>
    <row r="1216" spans="1:17" ht="24" hidden="1" x14ac:dyDescent="0.2">
      <c r="A1216" s="450">
        <v>3656</v>
      </c>
      <c r="B1216" s="427">
        <v>45068</v>
      </c>
      <c r="C1216" s="459">
        <v>45047</v>
      </c>
      <c r="D1216" s="461" t="s">
        <v>264</v>
      </c>
      <c r="E1216" s="455" t="s">
        <v>206</v>
      </c>
      <c r="F1216" s="477">
        <v>296</v>
      </c>
      <c r="G1216" s="453" t="s">
        <v>5264</v>
      </c>
      <c r="H1216" s="461" t="s">
        <v>416</v>
      </c>
      <c r="I1216" s="455" t="s">
        <v>4545</v>
      </c>
      <c r="J1216" s="465" t="s">
        <v>1810</v>
      </c>
      <c r="K1216" s="465" t="s">
        <v>1157</v>
      </c>
      <c r="L1216" s="465" t="s">
        <v>1157</v>
      </c>
      <c r="M1216" s="426">
        <v>557173</v>
      </c>
      <c r="N1216" s="427">
        <v>45064</v>
      </c>
      <c r="O1216" s="458">
        <f t="shared" si="57"/>
        <v>5</v>
      </c>
      <c r="P1216" s="458">
        <f t="shared" si="58"/>
        <v>5</v>
      </c>
      <c r="Q1216" s="96" t="str">
        <f t="shared" si="59"/>
        <v>Gastos_Gerais</v>
      </c>
    </row>
    <row r="1217" spans="1:17" ht="24" hidden="1" x14ac:dyDescent="0.2">
      <c r="A1217" s="450">
        <v>3657</v>
      </c>
      <c r="B1217" s="427">
        <v>45068</v>
      </c>
      <c r="C1217" s="459">
        <v>45047</v>
      </c>
      <c r="D1217" s="461" t="s">
        <v>264</v>
      </c>
      <c r="E1217" s="455" t="s">
        <v>206</v>
      </c>
      <c r="F1217" s="477">
        <v>296</v>
      </c>
      <c r="G1217" s="461" t="s">
        <v>5265</v>
      </c>
      <c r="H1217" s="461" t="s">
        <v>419</v>
      </c>
      <c r="I1217" s="461" t="s">
        <v>4545</v>
      </c>
      <c r="J1217" s="426" t="s">
        <v>1810</v>
      </c>
      <c r="K1217" s="426" t="s">
        <v>1157</v>
      </c>
      <c r="L1217" s="426" t="s">
        <v>1157</v>
      </c>
      <c r="M1217" s="426">
        <v>557176</v>
      </c>
      <c r="N1217" s="427">
        <v>45064</v>
      </c>
      <c r="O1217" s="458">
        <f t="shared" si="57"/>
        <v>5</v>
      </c>
      <c r="P1217" s="458">
        <f t="shared" si="58"/>
        <v>5</v>
      </c>
      <c r="Q1217" s="96" t="str">
        <f t="shared" si="59"/>
        <v>Gastos_Gerais</v>
      </c>
    </row>
    <row r="1218" spans="1:17" ht="36" hidden="1" x14ac:dyDescent="0.2">
      <c r="A1218" s="450">
        <v>3658</v>
      </c>
      <c r="B1218" s="427">
        <v>45068</v>
      </c>
      <c r="C1218" s="459">
        <v>45047</v>
      </c>
      <c r="D1218" s="461" t="s">
        <v>264</v>
      </c>
      <c r="E1218" s="455" t="s">
        <v>290</v>
      </c>
      <c r="F1218" s="477">
        <v>66</v>
      </c>
      <c r="G1218" s="461" t="s">
        <v>5266</v>
      </c>
      <c r="H1218" s="461" t="s">
        <v>419</v>
      </c>
      <c r="I1218" s="461" t="s">
        <v>2000</v>
      </c>
      <c r="J1218" s="426" t="s">
        <v>2001</v>
      </c>
      <c r="K1218" s="426" t="s">
        <v>1157</v>
      </c>
      <c r="L1218" s="426" t="s">
        <v>32</v>
      </c>
      <c r="M1218" s="426" t="s">
        <v>5267</v>
      </c>
      <c r="N1218" s="427">
        <v>45064</v>
      </c>
      <c r="O1218" s="458">
        <f t="shared" si="57"/>
        <v>5</v>
      </c>
      <c r="P1218" s="458">
        <f t="shared" si="58"/>
        <v>5</v>
      </c>
      <c r="Q1218" s="96" t="str">
        <f t="shared" si="59"/>
        <v>Gastos_Gerais</v>
      </c>
    </row>
    <row r="1219" spans="1:17" ht="24" hidden="1" x14ac:dyDescent="0.2">
      <c r="A1219" s="450">
        <v>3659</v>
      </c>
      <c r="B1219" s="427">
        <v>45068</v>
      </c>
      <c r="C1219" s="459">
        <v>45047</v>
      </c>
      <c r="D1219" s="461" t="s">
        <v>264</v>
      </c>
      <c r="E1219" s="455" t="s">
        <v>396</v>
      </c>
      <c r="F1219" s="477">
        <v>1162.5999999999999</v>
      </c>
      <c r="G1219" s="461" t="s">
        <v>5644</v>
      </c>
      <c r="H1219" s="461" t="s">
        <v>417</v>
      </c>
      <c r="I1219" s="461" t="s">
        <v>4206</v>
      </c>
      <c r="J1219" s="429" t="s">
        <v>2106</v>
      </c>
      <c r="K1219" s="426" t="s">
        <v>1157</v>
      </c>
      <c r="L1219" s="426" t="s">
        <v>32</v>
      </c>
      <c r="M1219" s="426">
        <v>1101</v>
      </c>
      <c r="N1219" s="427">
        <v>45064</v>
      </c>
      <c r="O1219" s="458">
        <f t="shared" si="57"/>
        <v>5</v>
      </c>
      <c r="P1219" s="458">
        <f t="shared" si="58"/>
        <v>5</v>
      </c>
      <c r="Q1219" s="96" t="str">
        <f t="shared" si="59"/>
        <v>Gastos_Gerais</v>
      </c>
    </row>
    <row r="1220" spans="1:17" ht="24" hidden="1" x14ac:dyDescent="0.2">
      <c r="A1220" s="450">
        <v>3660</v>
      </c>
      <c r="B1220" s="427">
        <v>45068</v>
      </c>
      <c r="C1220" s="459">
        <v>45047</v>
      </c>
      <c r="D1220" s="461" t="s">
        <v>264</v>
      </c>
      <c r="E1220" s="455" t="s">
        <v>206</v>
      </c>
      <c r="F1220" s="477">
        <v>296</v>
      </c>
      <c r="G1220" s="461" t="s">
        <v>5268</v>
      </c>
      <c r="H1220" s="461" t="s">
        <v>419</v>
      </c>
      <c r="I1220" s="461" t="s">
        <v>4545</v>
      </c>
      <c r="J1220" s="426" t="s">
        <v>1810</v>
      </c>
      <c r="K1220" s="426" t="s">
        <v>1157</v>
      </c>
      <c r="L1220" s="426" t="s">
        <v>1157</v>
      </c>
      <c r="M1220" s="426">
        <v>557167</v>
      </c>
      <c r="N1220" s="427">
        <v>45064</v>
      </c>
      <c r="O1220" s="458">
        <f t="shared" ref="O1220:O1283" si="60">IF(B1220=0,0,IF(YEAR(B1220)=$P$1,MONTH(B1220)-$O$1+1,(YEAR(B1220)-$P$1)*12-$O$1+1+MONTH(B1220)))</f>
        <v>5</v>
      </c>
      <c r="P1220" s="458">
        <f t="shared" ref="P1220:P1283" si="61">IF(C1220=0,0,IF(YEAR(C1220)=$P$1,MONTH(C1220)-$O$1+1,(YEAR(C1220)-$P$1)*12-$O$1+1+MONTH(C1220)))</f>
        <v>5</v>
      </c>
      <c r="Q1220" s="96" t="str">
        <f t="shared" ref="Q1220:Q1283" si="62">SUBSTITUTE(D1220," ","_")</f>
        <v>Gastos_Gerais</v>
      </c>
    </row>
    <row r="1221" spans="1:17" ht="24" hidden="1" x14ac:dyDescent="0.2">
      <c r="A1221" s="450">
        <v>3661</v>
      </c>
      <c r="B1221" s="427">
        <v>45068</v>
      </c>
      <c r="C1221" s="466">
        <v>45047</v>
      </c>
      <c r="D1221" s="455" t="s">
        <v>264</v>
      </c>
      <c r="E1221" s="455" t="s">
        <v>396</v>
      </c>
      <c r="F1221" s="476">
        <v>2455</v>
      </c>
      <c r="G1221" s="456" t="s">
        <v>5645</v>
      </c>
      <c r="H1221" s="461" t="s">
        <v>416</v>
      </c>
      <c r="I1221" s="461" t="s">
        <v>4206</v>
      </c>
      <c r="J1221" s="429" t="s">
        <v>2106</v>
      </c>
      <c r="K1221" s="425" t="s">
        <v>1157</v>
      </c>
      <c r="L1221" s="426" t="s">
        <v>32</v>
      </c>
      <c r="M1221" s="425">
        <v>1096</v>
      </c>
      <c r="N1221" s="481">
        <v>45064</v>
      </c>
      <c r="O1221" s="458">
        <f t="shared" si="60"/>
        <v>5</v>
      </c>
      <c r="P1221" s="458">
        <f t="shared" si="61"/>
        <v>5</v>
      </c>
      <c r="Q1221" s="96" t="str">
        <f t="shared" si="62"/>
        <v>Gastos_Gerais</v>
      </c>
    </row>
    <row r="1222" spans="1:17" ht="24" hidden="1" x14ac:dyDescent="0.2">
      <c r="A1222" s="450">
        <v>3662</v>
      </c>
      <c r="B1222" s="427">
        <v>45068</v>
      </c>
      <c r="C1222" s="459">
        <v>45047</v>
      </c>
      <c r="D1222" s="461" t="s">
        <v>264</v>
      </c>
      <c r="E1222" s="455" t="s">
        <v>206</v>
      </c>
      <c r="F1222" s="477">
        <v>296</v>
      </c>
      <c r="G1222" s="455" t="s">
        <v>5269</v>
      </c>
      <c r="H1222" s="461" t="s">
        <v>423</v>
      </c>
      <c r="I1222" s="455" t="s">
        <v>4545</v>
      </c>
      <c r="J1222" s="465" t="s">
        <v>1810</v>
      </c>
      <c r="K1222" s="465" t="s">
        <v>1157</v>
      </c>
      <c r="L1222" s="465" t="s">
        <v>1157</v>
      </c>
      <c r="M1222" s="485">
        <v>557175</v>
      </c>
      <c r="N1222" s="427">
        <v>45064</v>
      </c>
      <c r="O1222" s="458">
        <f t="shared" si="60"/>
        <v>5</v>
      </c>
      <c r="P1222" s="458">
        <f t="shared" si="61"/>
        <v>5</v>
      </c>
      <c r="Q1222" s="96" t="str">
        <f t="shared" si="62"/>
        <v>Gastos_Gerais</v>
      </c>
    </row>
    <row r="1223" spans="1:17" ht="24" hidden="1" x14ac:dyDescent="0.2">
      <c r="A1223" s="450">
        <v>3663</v>
      </c>
      <c r="B1223" s="427">
        <v>45068</v>
      </c>
      <c r="C1223" s="459">
        <v>45047</v>
      </c>
      <c r="D1223" s="461" t="s">
        <v>264</v>
      </c>
      <c r="E1223" s="455" t="s">
        <v>396</v>
      </c>
      <c r="F1223" s="477">
        <v>3275.9</v>
      </c>
      <c r="G1223" s="461" t="s">
        <v>5270</v>
      </c>
      <c r="H1223" s="461" t="s">
        <v>1032</v>
      </c>
      <c r="I1223" s="461" t="s">
        <v>4206</v>
      </c>
      <c r="J1223" s="429" t="s">
        <v>2106</v>
      </c>
      <c r="K1223" s="426" t="s">
        <v>1157</v>
      </c>
      <c r="L1223" s="426" t="s">
        <v>32</v>
      </c>
      <c r="M1223" s="426">
        <v>1097</v>
      </c>
      <c r="N1223" s="427">
        <v>45064</v>
      </c>
      <c r="O1223" s="458">
        <f t="shared" si="60"/>
        <v>5</v>
      </c>
      <c r="P1223" s="458">
        <f t="shared" si="61"/>
        <v>5</v>
      </c>
      <c r="Q1223" s="96" t="str">
        <f t="shared" si="62"/>
        <v>Gastos_Gerais</v>
      </c>
    </row>
    <row r="1224" spans="1:17" ht="24" hidden="1" x14ac:dyDescent="0.2">
      <c r="A1224" s="450">
        <v>3664</v>
      </c>
      <c r="B1224" s="427">
        <v>45068</v>
      </c>
      <c r="C1224" s="459">
        <v>45047</v>
      </c>
      <c r="D1224" s="461" t="s">
        <v>264</v>
      </c>
      <c r="E1224" s="455" t="s">
        <v>206</v>
      </c>
      <c r="F1224" s="477">
        <v>296</v>
      </c>
      <c r="G1224" s="461" t="s">
        <v>5271</v>
      </c>
      <c r="H1224" s="461" t="s">
        <v>421</v>
      </c>
      <c r="I1224" s="461" t="s">
        <v>4545</v>
      </c>
      <c r="J1224" s="426" t="s">
        <v>1810</v>
      </c>
      <c r="K1224" s="425" t="s">
        <v>1157</v>
      </c>
      <c r="L1224" s="426" t="s">
        <v>1157</v>
      </c>
      <c r="M1224" s="426">
        <v>557168</v>
      </c>
      <c r="N1224" s="427">
        <v>45064</v>
      </c>
      <c r="O1224" s="458">
        <f t="shared" si="60"/>
        <v>5</v>
      </c>
      <c r="P1224" s="458">
        <f t="shared" si="61"/>
        <v>5</v>
      </c>
      <c r="Q1224" s="96" t="str">
        <f t="shared" si="62"/>
        <v>Gastos_Gerais</v>
      </c>
    </row>
    <row r="1225" spans="1:17" ht="24" hidden="1" x14ac:dyDescent="0.2">
      <c r="A1225" s="450">
        <v>3665</v>
      </c>
      <c r="B1225" s="427">
        <v>45068</v>
      </c>
      <c r="C1225" s="459">
        <v>45047</v>
      </c>
      <c r="D1225" s="461" t="s">
        <v>264</v>
      </c>
      <c r="E1225" s="455" t="s">
        <v>388</v>
      </c>
      <c r="F1225" s="477">
        <v>1637</v>
      </c>
      <c r="G1225" s="461" t="s">
        <v>5272</v>
      </c>
      <c r="H1225" s="461" t="s">
        <v>493</v>
      </c>
      <c r="I1225" s="461" t="s">
        <v>5273</v>
      </c>
      <c r="J1225" s="426" t="s">
        <v>5274</v>
      </c>
      <c r="K1225" s="426" t="s">
        <v>1163</v>
      </c>
      <c r="L1225" s="426" t="s">
        <v>32</v>
      </c>
      <c r="M1225" s="426" t="s">
        <v>5275</v>
      </c>
      <c r="N1225" s="427">
        <v>45068</v>
      </c>
      <c r="O1225" s="458">
        <f t="shared" si="60"/>
        <v>5</v>
      </c>
      <c r="P1225" s="458">
        <f t="shared" si="61"/>
        <v>5</v>
      </c>
      <c r="Q1225" s="96" t="str">
        <f t="shared" si="62"/>
        <v>Gastos_Gerais</v>
      </c>
    </row>
    <row r="1226" spans="1:17" ht="36" hidden="1" x14ac:dyDescent="0.2">
      <c r="A1226" s="450">
        <v>3666</v>
      </c>
      <c r="B1226" s="427">
        <v>45068</v>
      </c>
      <c r="C1226" s="459">
        <v>45047</v>
      </c>
      <c r="D1226" s="461" t="s">
        <v>264</v>
      </c>
      <c r="E1226" s="455" t="s">
        <v>80</v>
      </c>
      <c r="F1226" s="477">
        <v>1588.3</v>
      </c>
      <c r="G1226" s="453" t="s">
        <v>5276</v>
      </c>
      <c r="H1226" s="461" t="s">
        <v>418</v>
      </c>
      <c r="I1226" s="455" t="s">
        <v>3051</v>
      </c>
      <c r="J1226" s="465" t="s">
        <v>3052</v>
      </c>
      <c r="K1226" s="465" t="s">
        <v>1163</v>
      </c>
      <c r="L1226" s="465" t="s">
        <v>32</v>
      </c>
      <c r="M1226" s="426">
        <v>622</v>
      </c>
      <c r="N1226" s="427">
        <v>45065</v>
      </c>
      <c r="O1226" s="458">
        <f t="shared" si="60"/>
        <v>5</v>
      </c>
      <c r="P1226" s="458">
        <f t="shared" si="61"/>
        <v>5</v>
      </c>
      <c r="Q1226" s="96" t="str">
        <f t="shared" si="62"/>
        <v>Gastos_Gerais</v>
      </c>
    </row>
    <row r="1227" spans="1:17" ht="25.5" hidden="1" x14ac:dyDescent="0.2">
      <c r="A1227" s="450">
        <v>3667</v>
      </c>
      <c r="B1227" s="427">
        <v>45068</v>
      </c>
      <c r="C1227" s="466">
        <v>45047</v>
      </c>
      <c r="D1227" s="455" t="s">
        <v>141</v>
      </c>
      <c r="E1227" s="455" t="s">
        <v>229</v>
      </c>
      <c r="F1227" s="476">
        <v>1650</v>
      </c>
      <c r="G1227" s="456" t="s">
        <v>5277</v>
      </c>
      <c r="H1227" s="461" t="s">
        <v>423</v>
      </c>
      <c r="I1227" s="461" t="s">
        <v>5278</v>
      </c>
      <c r="J1227" s="425" t="s">
        <v>5279</v>
      </c>
      <c r="K1227" s="425" t="s">
        <v>1163</v>
      </c>
      <c r="L1227" s="426" t="s">
        <v>32</v>
      </c>
      <c r="M1227" s="425">
        <v>21929</v>
      </c>
      <c r="N1227" s="481">
        <v>45068</v>
      </c>
      <c r="O1227" s="458">
        <f t="shared" si="60"/>
        <v>5</v>
      </c>
      <c r="P1227" s="458">
        <f t="shared" si="61"/>
        <v>5</v>
      </c>
      <c r="Q1227" s="96" t="str">
        <f t="shared" si="62"/>
        <v>Aquisição_de_Bens_Permanentes</v>
      </c>
    </row>
    <row r="1228" spans="1:17" ht="24" hidden="1" x14ac:dyDescent="0.2">
      <c r="A1228" s="450">
        <v>3668</v>
      </c>
      <c r="B1228" s="427">
        <v>45068</v>
      </c>
      <c r="C1228" s="459">
        <v>45047</v>
      </c>
      <c r="D1228" s="461" t="s">
        <v>264</v>
      </c>
      <c r="E1228" s="455" t="s">
        <v>96</v>
      </c>
      <c r="F1228" s="477">
        <v>192.7</v>
      </c>
      <c r="G1228" s="461" t="s">
        <v>5280</v>
      </c>
      <c r="H1228" s="461" t="s">
        <v>423</v>
      </c>
      <c r="I1228" s="461" t="s">
        <v>5281</v>
      </c>
      <c r="J1228" s="426" t="s">
        <v>5104</v>
      </c>
      <c r="K1228" s="426" t="s">
        <v>1157</v>
      </c>
      <c r="L1228" s="426" t="s">
        <v>32</v>
      </c>
      <c r="M1228" s="426">
        <v>4459</v>
      </c>
      <c r="N1228" s="427">
        <v>45063</v>
      </c>
      <c r="O1228" s="458">
        <f t="shared" si="60"/>
        <v>5</v>
      </c>
      <c r="P1228" s="458">
        <f t="shared" si="61"/>
        <v>5</v>
      </c>
      <c r="Q1228" s="96" t="str">
        <f t="shared" si="62"/>
        <v>Gastos_Gerais</v>
      </c>
    </row>
    <row r="1229" spans="1:17" ht="24" hidden="1" x14ac:dyDescent="0.2">
      <c r="A1229" s="450">
        <v>3669</v>
      </c>
      <c r="B1229" s="427">
        <v>45068</v>
      </c>
      <c r="C1229" s="466">
        <v>45047</v>
      </c>
      <c r="D1229" s="455" t="s">
        <v>264</v>
      </c>
      <c r="E1229" s="455" t="s">
        <v>206</v>
      </c>
      <c r="F1229" s="476">
        <v>296</v>
      </c>
      <c r="G1229" s="456" t="s">
        <v>5282</v>
      </c>
      <c r="H1229" s="461" t="s">
        <v>417</v>
      </c>
      <c r="I1229" s="461" t="s">
        <v>4545</v>
      </c>
      <c r="J1229" s="425" t="s">
        <v>1810</v>
      </c>
      <c r="K1229" s="425" t="s">
        <v>1157</v>
      </c>
      <c r="L1229" s="426" t="s">
        <v>1157</v>
      </c>
      <c r="M1229" s="425">
        <v>557174</v>
      </c>
      <c r="N1229" s="481">
        <v>45064</v>
      </c>
      <c r="O1229" s="458">
        <f t="shared" si="60"/>
        <v>5</v>
      </c>
      <c r="P1229" s="458">
        <f t="shared" si="61"/>
        <v>5</v>
      </c>
      <c r="Q1229" s="96" t="str">
        <f t="shared" si="62"/>
        <v>Gastos_Gerais</v>
      </c>
    </row>
    <row r="1230" spans="1:17" ht="24" hidden="1" x14ac:dyDescent="0.2">
      <c r="A1230" s="450">
        <v>3670</v>
      </c>
      <c r="B1230" s="427">
        <v>45068</v>
      </c>
      <c r="C1230" s="459">
        <v>45047</v>
      </c>
      <c r="D1230" s="461" t="s">
        <v>264</v>
      </c>
      <c r="E1230" s="455" t="s">
        <v>206</v>
      </c>
      <c r="F1230" s="477">
        <v>296</v>
      </c>
      <c r="G1230" s="461" t="s">
        <v>5283</v>
      </c>
      <c r="H1230" s="461" t="s">
        <v>422</v>
      </c>
      <c r="I1230" s="461" t="s">
        <v>4545</v>
      </c>
      <c r="J1230" s="426" t="s">
        <v>1810</v>
      </c>
      <c r="K1230" s="426" t="s">
        <v>1157</v>
      </c>
      <c r="L1230" s="426" t="s">
        <v>1157</v>
      </c>
      <c r="M1230" s="426">
        <v>557166</v>
      </c>
      <c r="N1230" s="427">
        <v>45064</v>
      </c>
      <c r="O1230" s="458">
        <f t="shared" si="60"/>
        <v>5</v>
      </c>
      <c r="P1230" s="458">
        <f t="shared" si="61"/>
        <v>5</v>
      </c>
      <c r="Q1230" s="96" t="str">
        <f t="shared" si="62"/>
        <v>Gastos_Gerais</v>
      </c>
    </row>
    <row r="1231" spans="1:17" ht="24" hidden="1" x14ac:dyDescent="0.2">
      <c r="A1231" s="450">
        <v>3671</v>
      </c>
      <c r="B1231" s="427">
        <v>45068</v>
      </c>
      <c r="C1231" s="459">
        <v>45047</v>
      </c>
      <c r="D1231" s="455" t="s">
        <v>264</v>
      </c>
      <c r="E1231" s="455" t="s">
        <v>0</v>
      </c>
      <c r="F1231" s="477">
        <v>79.989999999999995</v>
      </c>
      <c r="G1231" s="455" t="s">
        <v>4385</v>
      </c>
      <c r="H1231" s="461" t="s">
        <v>302</v>
      </c>
      <c r="I1231" s="461" t="s">
        <v>1570</v>
      </c>
      <c r="J1231" s="426" t="s">
        <v>1571</v>
      </c>
      <c r="K1231" s="426" t="s">
        <v>1157</v>
      </c>
      <c r="L1231" s="426" t="s">
        <v>32</v>
      </c>
      <c r="M1231" s="485">
        <v>37303</v>
      </c>
      <c r="N1231" s="427">
        <v>45062</v>
      </c>
      <c r="O1231" s="458">
        <f t="shared" si="60"/>
        <v>5</v>
      </c>
      <c r="P1231" s="458">
        <f t="shared" si="61"/>
        <v>5</v>
      </c>
      <c r="Q1231" s="96" t="str">
        <f t="shared" si="62"/>
        <v>Gastos_Gerais</v>
      </c>
    </row>
    <row r="1232" spans="1:17" ht="24" hidden="1" x14ac:dyDescent="0.2">
      <c r="A1232" s="450">
        <v>3672</v>
      </c>
      <c r="B1232" s="427">
        <v>45068</v>
      </c>
      <c r="C1232" s="459">
        <v>45047</v>
      </c>
      <c r="D1232" s="461" t="s">
        <v>264</v>
      </c>
      <c r="E1232" s="455" t="s">
        <v>206</v>
      </c>
      <c r="F1232" s="477">
        <v>296</v>
      </c>
      <c r="G1232" s="461" t="s">
        <v>5284</v>
      </c>
      <c r="H1232" s="461" t="s">
        <v>420</v>
      </c>
      <c r="I1232" s="461" t="s">
        <v>4545</v>
      </c>
      <c r="J1232" s="426" t="s">
        <v>1810</v>
      </c>
      <c r="K1232" s="426" t="s">
        <v>1157</v>
      </c>
      <c r="L1232" s="426" t="s">
        <v>1157</v>
      </c>
      <c r="M1232" s="426">
        <v>557163</v>
      </c>
      <c r="N1232" s="427">
        <v>45064</v>
      </c>
      <c r="O1232" s="458">
        <f t="shared" si="60"/>
        <v>5</v>
      </c>
      <c r="P1232" s="458">
        <f t="shared" si="61"/>
        <v>5</v>
      </c>
      <c r="Q1232" s="96" t="str">
        <f t="shared" si="62"/>
        <v>Gastos_Gerais</v>
      </c>
    </row>
    <row r="1233" spans="1:17" ht="24" hidden="1" x14ac:dyDescent="0.2">
      <c r="A1233" s="450">
        <v>3673</v>
      </c>
      <c r="B1233" s="427">
        <v>45068</v>
      </c>
      <c r="C1233" s="459">
        <v>45047</v>
      </c>
      <c r="D1233" s="455" t="s">
        <v>264</v>
      </c>
      <c r="E1233" s="455" t="s">
        <v>396</v>
      </c>
      <c r="F1233" s="477">
        <v>399</v>
      </c>
      <c r="G1233" s="461" t="s">
        <v>5285</v>
      </c>
      <c r="H1233" s="461" t="s">
        <v>422</v>
      </c>
      <c r="I1233" s="461" t="s">
        <v>4206</v>
      </c>
      <c r="J1233" s="429" t="s">
        <v>2106</v>
      </c>
      <c r="K1233" s="426" t="s">
        <v>1157</v>
      </c>
      <c r="L1233" s="426" t="s">
        <v>32</v>
      </c>
      <c r="M1233" s="485">
        <v>1100</v>
      </c>
      <c r="N1233" s="427">
        <v>45064</v>
      </c>
      <c r="O1233" s="458">
        <f t="shared" si="60"/>
        <v>5</v>
      </c>
      <c r="P1233" s="458">
        <f t="shared" si="61"/>
        <v>5</v>
      </c>
      <c r="Q1233" s="96" t="str">
        <f t="shared" si="62"/>
        <v>Gastos_Gerais</v>
      </c>
    </row>
    <row r="1234" spans="1:17" ht="24" hidden="1" x14ac:dyDescent="0.2">
      <c r="A1234" s="450">
        <v>3674</v>
      </c>
      <c r="B1234" s="427">
        <v>45068</v>
      </c>
      <c r="C1234" s="464">
        <v>45047</v>
      </c>
      <c r="D1234" s="569" t="s">
        <v>264</v>
      </c>
      <c r="E1234" s="455" t="s">
        <v>206</v>
      </c>
      <c r="F1234" s="477">
        <v>296</v>
      </c>
      <c r="G1234" s="372" t="s">
        <v>5286</v>
      </c>
      <c r="H1234" s="461" t="s">
        <v>1032</v>
      </c>
      <c r="I1234" s="372" t="s">
        <v>4545</v>
      </c>
      <c r="J1234" s="375" t="s">
        <v>1810</v>
      </c>
      <c r="K1234" s="572" t="s">
        <v>1157</v>
      </c>
      <c r="L1234" s="572" t="s">
        <v>1157</v>
      </c>
      <c r="M1234" s="426">
        <v>557169</v>
      </c>
      <c r="N1234" s="427">
        <v>45064</v>
      </c>
      <c r="O1234" s="458">
        <f t="shared" si="60"/>
        <v>5</v>
      </c>
      <c r="P1234" s="458">
        <f t="shared" si="61"/>
        <v>5</v>
      </c>
      <c r="Q1234" s="96" t="str">
        <f t="shared" si="62"/>
        <v>Gastos_Gerais</v>
      </c>
    </row>
    <row r="1235" spans="1:17" ht="24" hidden="1" x14ac:dyDescent="0.2">
      <c r="A1235" s="450">
        <v>3675</v>
      </c>
      <c r="B1235" s="427">
        <v>45068</v>
      </c>
      <c r="C1235" s="459">
        <v>45047</v>
      </c>
      <c r="D1235" s="461" t="s">
        <v>264</v>
      </c>
      <c r="E1235" s="455" t="s">
        <v>396</v>
      </c>
      <c r="F1235" s="477">
        <v>3675.4</v>
      </c>
      <c r="G1235" s="461" t="s">
        <v>5287</v>
      </c>
      <c r="H1235" s="461" t="s">
        <v>421</v>
      </c>
      <c r="I1235" s="461" t="s">
        <v>4206</v>
      </c>
      <c r="J1235" s="429" t="s">
        <v>2106</v>
      </c>
      <c r="K1235" s="426" t="s">
        <v>1157</v>
      </c>
      <c r="L1235" s="426" t="s">
        <v>32</v>
      </c>
      <c r="M1235" s="426">
        <v>1093</v>
      </c>
      <c r="N1235" s="427">
        <v>45063</v>
      </c>
      <c r="O1235" s="458">
        <f t="shared" si="60"/>
        <v>5</v>
      </c>
      <c r="P1235" s="458">
        <f t="shared" si="61"/>
        <v>5</v>
      </c>
      <c r="Q1235" s="96" t="str">
        <f t="shared" si="62"/>
        <v>Gastos_Gerais</v>
      </c>
    </row>
    <row r="1236" spans="1:17" ht="36" hidden="1" x14ac:dyDescent="0.2">
      <c r="A1236" s="450">
        <v>3676</v>
      </c>
      <c r="B1236" s="427">
        <v>45068</v>
      </c>
      <c r="C1236" s="459">
        <v>45047</v>
      </c>
      <c r="D1236" s="461" t="s">
        <v>264</v>
      </c>
      <c r="E1236" s="455" t="s">
        <v>396</v>
      </c>
      <c r="F1236" s="477">
        <v>18265</v>
      </c>
      <c r="G1236" s="461" t="s">
        <v>5646</v>
      </c>
      <c r="H1236" s="461" t="s">
        <v>419</v>
      </c>
      <c r="I1236" s="461" t="s">
        <v>4206</v>
      </c>
      <c r="J1236" s="429" t="s">
        <v>2106</v>
      </c>
      <c r="K1236" s="426" t="s">
        <v>1157</v>
      </c>
      <c r="L1236" s="426" t="s">
        <v>32</v>
      </c>
      <c r="M1236" s="426">
        <v>1094</v>
      </c>
      <c r="N1236" s="427">
        <v>45063</v>
      </c>
      <c r="O1236" s="458">
        <f t="shared" si="60"/>
        <v>5</v>
      </c>
      <c r="P1236" s="458">
        <f t="shared" si="61"/>
        <v>5</v>
      </c>
      <c r="Q1236" s="96" t="str">
        <f t="shared" si="62"/>
        <v>Gastos_Gerais</v>
      </c>
    </row>
    <row r="1237" spans="1:17" ht="24" hidden="1" x14ac:dyDescent="0.2">
      <c r="A1237" s="450">
        <v>3677</v>
      </c>
      <c r="B1237" s="427">
        <v>45068</v>
      </c>
      <c r="C1237" s="464">
        <v>45047</v>
      </c>
      <c r="D1237" s="455" t="s">
        <v>264</v>
      </c>
      <c r="E1237" s="455" t="s">
        <v>396</v>
      </c>
      <c r="F1237" s="460">
        <v>8135</v>
      </c>
      <c r="G1237" s="455" t="s">
        <v>5647</v>
      </c>
      <c r="H1237" s="461" t="s">
        <v>414</v>
      </c>
      <c r="I1237" s="461" t="s">
        <v>4206</v>
      </c>
      <c r="J1237" s="429" t="s">
        <v>2106</v>
      </c>
      <c r="K1237" s="426" t="s">
        <v>1157</v>
      </c>
      <c r="L1237" s="426" t="s">
        <v>32</v>
      </c>
      <c r="M1237" s="426">
        <v>1095</v>
      </c>
      <c r="N1237" s="427">
        <v>44974</v>
      </c>
      <c r="O1237" s="458">
        <f t="shared" si="60"/>
        <v>5</v>
      </c>
      <c r="P1237" s="458">
        <f t="shared" si="61"/>
        <v>5</v>
      </c>
      <c r="Q1237" s="96" t="str">
        <f t="shared" si="62"/>
        <v>Gastos_Gerais</v>
      </c>
    </row>
    <row r="1238" spans="1:17" ht="24" hidden="1" x14ac:dyDescent="0.2">
      <c r="A1238" s="450">
        <v>3678</v>
      </c>
      <c r="B1238" s="427">
        <v>45068</v>
      </c>
      <c r="C1238" s="464">
        <v>45047</v>
      </c>
      <c r="D1238" s="455" t="s">
        <v>264</v>
      </c>
      <c r="E1238" s="455" t="s">
        <v>396</v>
      </c>
      <c r="F1238" s="460">
        <v>3254</v>
      </c>
      <c r="G1238" s="455" t="s">
        <v>5648</v>
      </c>
      <c r="H1238" s="461" t="s">
        <v>420</v>
      </c>
      <c r="I1238" s="461" t="s">
        <v>4206</v>
      </c>
      <c r="J1238" s="429" t="s">
        <v>2106</v>
      </c>
      <c r="K1238" s="426" t="s">
        <v>1157</v>
      </c>
      <c r="L1238" s="426" t="s">
        <v>32</v>
      </c>
      <c r="M1238" s="426">
        <v>1099</v>
      </c>
      <c r="N1238" s="427">
        <v>45064</v>
      </c>
      <c r="O1238" s="458">
        <f t="shared" si="60"/>
        <v>5</v>
      </c>
      <c r="P1238" s="458">
        <f t="shared" si="61"/>
        <v>5</v>
      </c>
      <c r="Q1238" s="96" t="str">
        <f t="shared" si="62"/>
        <v>Gastos_Gerais</v>
      </c>
    </row>
    <row r="1239" spans="1:17" ht="24" hidden="1" x14ac:dyDescent="0.2">
      <c r="A1239" s="450">
        <v>3679</v>
      </c>
      <c r="B1239" s="427">
        <v>45068</v>
      </c>
      <c r="C1239" s="464">
        <v>45047</v>
      </c>
      <c r="D1239" s="455" t="s">
        <v>264</v>
      </c>
      <c r="E1239" s="455" t="s">
        <v>206</v>
      </c>
      <c r="F1239" s="460">
        <v>296</v>
      </c>
      <c r="G1239" s="455" t="s">
        <v>5288</v>
      </c>
      <c r="H1239" s="461" t="s">
        <v>1032</v>
      </c>
      <c r="I1239" s="461" t="s">
        <v>4545</v>
      </c>
      <c r="J1239" s="426" t="s">
        <v>1810</v>
      </c>
      <c r="K1239" s="426" t="s">
        <v>1157</v>
      </c>
      <c r="L1239" s="426" t="s">
        <v>1157</v>
      </c>
      <c r="M1239" s="426">
        <v>557172</v>
      </c>
      <c r="N1239" s="427">
        <v>45064</v>
      </c>
      <c r="O1239" s="458">
        <f t="shared" si="60"/>
        <v>5</v>
      </c>
      <c r="P1239" s="458">
        <f t="shared" si="61"/>
        <v>5</v>
      </c>
      <c r="Q1239" s="96" t="str">
        <f t="shared" si="62"/>
        <v>Gastos_Gerais</v>
      </c>
    </row>
    <row r="1240" spans="1:17" ht="24" hidden="1" x14ac:dyDescent="0.2">
      <c r="A1240" s="450">
        <v>3680</v>
      </c>
      <c r="B1240" s="427">
        <v>45068</v>
      </c>
      <c r="C1240" s="464">
        <v>45047</v>
      </c>
      <c r="D1240" s="455" t="s">
        <v>264</v>
      </c>
      <c r="E1240" s="455" t="s">
        <v>396</v>
      </c>
      <c r="F1240" s="460">
        <v>1627</v>
      </c>
      <c r="G1240" s="455" t="s">
        <v>5649</v>
      </c>
      <c r="H1240" s="461" t="s">
        <v>418</v>
      </c>
      <c r="I1240" s="461" t="s">
        <v>4206</v>
      </c>
      <c r="J1240" s="429" t="s">
        <v>2106</v>
      </c>
      <c r="K1240" s="426" t="s">
        <v>1157</v>
      </c>
      <c r="L1240" s="426" t="s">
        <v>32</v>
      </c>
      <c r="M1240" s="426">
        <v>1098</v>
      </c>
      <c r="N1240" s="427">
        <v>45064</v>
      </c>
      <c r="O1240" s="458">
        <f t="shared" si="60"/>
        <v>5</v>
      </c>
      <c r="P1240" s="458">
        <f t="shared" si="61"/>
        <v>5</v>
      </c>
      <c r="Q1240" s="96" t="str">
        <f t="shared" si="62"/>
        <v>Gastos_Gerais</v>
      </c>
    </row>
    <row r="1241" spans="1:17" ht="25.5" hidden="1" x14ac:dyDescent="0.2">
      <c r="A1241" s="450">
        <v>3681</v>
      </c>
      <c r="B1241" s="427">
        <v>45068</v>
      </c>
      <c r="C1241" s="459">
        <v>45047</v>
      </c>
      <c r="D1241" s="461" t="s">
        <v>176</v>
      </c>
      <c r="E1241" s="455" t="s">
        <v>261</v>
      </c>
      <c r="F1241" s="477">
        <v>692.95</v>
      </c>
      <c r="G1241" s="461" t="s">
        <v>1207</v>
      </c>
      <c r="H1241" s="461" t="s">
        <v>419</v>
      </c>
      <c r="I1241" s="461" t="s">
        <v>5289</v>
      </c>
      <c r="J1241" s="426" t="s">
        <v>1027</v>
      </c>
      <c r="K1241" s="425" t="s">
        <v>1188</v>
      </c>
      <c r="L1241" s="426" t="s">
        <v>4137</v>
      </c>
      <c r="M1241" s="426">
        <v>177012518</v>
      </c>
      <c r="N1241" s="427">
        <v>45068</v>
      </c>
      <c r="O1241" s="458">
        <f t="shared" si="60"/>
        <v>5</v>
      </c>
      <c r="P1241" s="458">
        <f t="shared" si="61"/>
        <v>5</v>
      </c>
      <c r="Q1241" s="96" t="str">
        <f t="shared" si="62"/>
        <v>Gastos_com_Pessoal</v>
      </c>
    </row>
    <row r="1242" spans="1:17" ht="25.5" hidden="1" x14ac:dyDescent="0.2">
      <c r="A1242" s="450">
        <v>3682</v>
      </c>
      <c r="B1242" s="427">
        <v>45068</v>
      </c>
      <c r="C1242" s="459">
        <v>45047</v>
      </c>
      <c r="D1242" s="461" t="s">
        <v>176</v>
      </c>
      <c r="E1242" s="455" t="s">
        <v>280</v>
      </c>
      <c r="F1242" s="477">
        <v>1385.9</v>
      </c>
      <c r="G1242" s="461" t="s">
        <v>1209</v>
      </c>
      <c r="H1242" s="461" t="s">
        <v>419</v>
      </c>
      <c r="I1242" s="461" t="s">
        <v>5289</v>
      </c>
      <c r="J1242" s="426" t="s">
        <v>1027</v>
      </c>
      <c r="K1242" s="425" t="s">
        <v>1188</v>
      </c>
      <c r="L1242" s="426" t="s">
        <v>4137</v>
      </c>
      <c r="M1242" s="426">
        <v>177012518</v>
      </c>
      <c r="N1242" s="427">
        <v>45068</v>
      </c>
      <c r="O1242" s="458">
        <f t="shared" si="60"/>
        <v>5</v>
      </c>
      <c r="P1242" s="458">
        <f t="shared" si="61"/>
        <v>5</v>
      </c>
      <c r="Q1242" s="96" t="str">
        <f t="shared" si="62"/>
        <v>Gastos_com_Pessoal</v>
      </c>
    </row>
    <row r="1243" spans="1:17" ht="25.5" hidden="1" x14ac:dyDescent="0.2">
      <c r="A1243" s="450">
        <v>3683</v>
      </c>
      <c r="B1243" s="427">
        <v>45068</v>
      </c>
      <c r="C1243" s="459">
        <v>45047</v>
      </c>
      <c r="D1243" s="461" t="s">
        <v>176</v>
      </c>
      <c r="E1243" s="455" t="s">
        <v>262</v>
      </c>
      <c r="F1243" s="477">
        <v>461.97</v>
      </c>
      <c r="G1243" s="461" t="s">
        <v>1210</v>
      </c>
      <c r="H1243" s="461" t="s">
        <v>419</v>
      </c>
      <c r="I1243" s="461" t="s">
        <v>5289</v>
      </c>
      <c r="J1243" s="426" t="s">
        <v>1027</v>
      </c>
      <c r="K1243" s="426" t="s">
        <v>1188</v>
      </c>
      <c r="L1243" s="426" t="s">
        <v>4137</v>
      </c>
      <c r="M1243" s="426">
        <v>177012518</v>
      </c>
      <c r="N1243" s="427">
        <v>45068</v>
      </c>
      <c r="O1243" s="458">
        <f t="shared" si="60"/>
        <v>5</v>
      </c>
      <c r="P1243" s="458">
        <f t="shared" si="61"/>
        <v>5</v>
      </c>
      <c r="Q1243" s="96" t="str">
        <f t="shared" si="62"/>
        <v>Gastos_com_Pessoal</v>
      </c>
    </row>
    <row r="1244" spans="1:17" ht="36" hidden="1" x14ac:dyDescent="0.2">
      <c r="A1244" s="450">
        <v>3684</v>
      </c>
      <c r="B1244" s="427">
        <v>45068</v>
      </c>
      <c r="C1244" s="459">
        <v>45047</v>
      </c>
      <c r="D1244" s="461" t="s">
        <v>176</v>
      </c>
      <c r="E1244" s="455" t="s">
        <v>169</v>
      </c>
      <c r="F1244" s="477">
        <v>1864.05</v>
      </c>
      <c r="G1244" s="461" t="s">
        <v>1211</v>
      </c>
      <c r="H1244" s="461" t="s">
        <v>419</v>
      </c>
      <c r="I1244" s="461" t="s">
        <v>5289</v>
      </c>
      <c r="J1244" s="426" t="s">
        <v>1027</v>
      </c>
      <c r="K1244" s="426" t="s">
        <v>1188</v>
      </c>
      <c r="L1244" s="426" t="s">
        <v>4137</v>
      </c>
      <c r="M1244" s="426">
        <v>177012518</v>
      </c>
      <c r="N1244" s="427">
        <v>45068</v>
      </c>
      <c r="O1244" s="458">
        <f t="shared" si="60"/>
        <v>5</v>
      </c>
      <c r="P1244" s="458">
        <f t="shared" si="61"/>
        <v>5</v>
      </c>
      <c r="Q1244" s="96" t="str">
        <f t="shared" si="62"/>
        <v>Gastos_com_Pessoal</v>
      </c>
    </row>
    <row r="1245" spans="1:17" ht="24" hidden="1" x14ac:dyDescent="0.2">
      <c r="A1245" s="450">
        <v>3685</v>
      </c>
      <c r="B1245" s="427">
        <v>45068</v>
      </c>
      <c r="C1245" s="459">
        <v>45047</v>
      </c>
      <c r="D1245" s="461" t="s">
        <v>264</v>
      </c>
      <c r="E1245" s="455" t="s">
        <v>293</v>
      </c>
      <c r="F1245" s="477">
        <v>60</v>
      </c>
      <c r="G1245" s="461" t="s">
        <v>5650</v>
      </c>
      <c r="H1245" s="461" t="s">
        <v>422</v>
      </c>
      <c r="I1245" s="461" t="s">
        <v>5290</v>
      </c>
      <c r="J1245" s="426" t="s">
        <v>957</v>
      </c>
      <c r="K1245" s="426" t="s">
        <v>1188</v>
      </c>
      <c r="L1245" s="426" t="s">
        <v>4137</v>
      </c>
      <c r="M1245" s="426">
        <v>177012518</v>
      </c>
      <c r="N1245" s="427">
        <v>45068</v>
      </c>
      <c r="O1245" s="458">
        <f t="shared" si="60"/>
        <v>5</v>
      </c>
      <c r="P1245" s="458">
        <f t="shared" si="61"/>
        <v>5</v>
      </c>
      <c r="Q1245" s="96" t="str">
        <f t="shared" si="62"/>
        <v>Gastos_Gerais</v>
      </c>
    </row>
    <row r="1246" spans="1:17" ht="24" hidden="1" x14ac:dyDescent="0.2">
      <c r="A1246" s="450">
        <v>3686</v>
      </c>
      <c r="B1246" s="427">
        <v>45068</v>
      </c>
      <c r="C1246" s="459">
        <v>45047</v>
      </c>
      <c r="D1246" s="461" t="s">
        <v>264</v>
      </c>
      <c r="E1246" s="455" t="s">
        <v>293</v>
      </c>
      <c r="F1246" s="477">
        <v>60</v>
      </c>
      <c r="G1246" s="461" t="s">
        <v>5651</v>
      </c>
      <c r="H1246" s="461" t="s">
        <v>422</v>
      </c>
      <c r="I1246" s="461" t="s">
        <v>5291</v>
      </c>
      <c r="J1246" s="426" t="s">
        <v>951</v>
      </c>
      <c r="K1246" s="426" t="s">
        <v>1188</v>
      </c>
      <c r="L1246" s="426" t="s">
        <v>4137</v>
      </c>
      <c r="M1246" s="426">
        <v>177012518</v>
      </c>
      <c r="N1246" s="427">
        <v>45068</v>
      </c>
      <c r="O1246" s="458">
        <f t="shared" si="60"/>
        <v>5</v>
      </c>
      <c r="P1246" s="458">
        <f t="shared" si="61"/>
        <v>5</v>
      </c>
      <c r="Q1246" s="96" t="str">
        <f t="shared" si="62"/>
        <v>Gastos_Gerais</v>
      </c>
    </row>
    <row r="1247" spans="1:17" ht="25.5" hidden="1" x14ac:dyDescent="0.2">
      <c r="A1247" s="450">
        <v>3687</v>
      </c>
      <c r="B1247" s="427">
        <v>45068</v>
      </c>
      <c r="C1247" s="459">
        <v>45047</v>
      </c>
      <c r="D1247" s="461" t="s">
        <v>176</v>
      </c>
      <c r="E1247" s="455" t="s">
        <v>10</v>
      </c>
      <c r="F1247" s="477">
        <v>810.12</v>
      </c>
      <c r="G1247" s="455" t="s">
        <v>4306</v>
      </c>
      <c r="H1247" s="461" t="s">
        <v>419</v>
      </c>
      <c r="I1247" s="461" t="s">
        <v>5289</v>
      </c>
      <c r="J1247" s="426" t="s">
        <v>1027</v>
      </c>
      <c r="K1247" s="426" t="s">
        <v>1307</v>
      </c>
      <c r="L1247" s="426" t="s">
        <v>1218</v>
      </c>
      <c r="M1247" s="426" t="s">
        <v>5292</v>
      </c>
      <c r="N1247" s="427">
        <v>45068</v>
      </c>
      <c r="O1247" s="458">
        <f t="shared" si="60"/>
        <v>5</v>
      </c>
      <c r="P1247" s="458">
        <f t="shared" si="61"/>
        <v>5</v>
      </c>
      <c r="Q1247" s="96" t="str">
        <f t="shared" si="62"/>
        <v>Gastos_com_Pessoal</v>
      </c>
    </row>
    <row r="1248" spans="1:17" ht="24" x14ac:dyDescent="0.2">
      <c r="A1248" s="450">
        <v>3688</v>
      </c>
      <c r="B1248" s="427">
        <v>45068</v>
      </c>
      <c r="C1248" s="459">
        <v>45047</v>
      </c>
      <c r="D1248" s="461" t="s">
        <v>33</v>
      </c>
      <c r="E1248" s="455" t="s">
        <v>324</v>
      </c>
      <c r="F1248" s="477">
        <v>450</v>
      </c>
      <c r="G1248" s="461" t="s">
        <v>5293</v>
      </c>
      <c r="H1248" s="461" t="s">
        <v>303</v>
      </c>
      <c r="I1248" s="461" t="s">
        <v>1509</v>
      </c>
      <c r="J1248" s="426" t="s">
        <v>1510</v>
      </c>
      <c r="K1248" s="426" t="s">
        <v>4035</v>
      </c>
      <c r="L1248" s="426" t="s">
        <v>1255</v>
      </c>
      <c r="M1248" s="426" t="s">
        <v>425</v>
      </c>
      <c r="N1248" s="427">
        <v>45068</v>
      </c>
      <c r="O1248" s="458">
        <f t="shared" si="60"/>
        <v>5</v>
      </c>
      <c r="P1248" s="458">
        <f t="shared" si="61"/>
        <v>5</v>
      </c>
      <c r="Q1248" s="96" t="str">
        <f t="shared" si="62"/>
        <v>Receitas</v>
      </c>
    </row>
    <row r="1249" spans="1:17" ht="24" hidden="1" x14ac:dyDescent="0.2">
      <c r="A1249" s="450">
        <v>3689</v>
      </c>
      <c r="B1249" s="427">
        <v>45069</v>
      </c>
      <c r="C1249" s="459">
        <v>45047</v>
      </c>
      <c r="D1249" s="461" t="s">
        <v>264</v>
      </c>
      <c r="E1249" s="455" t="s">
        <v>96</v>
      </c>
      <c r="F1249" s="477">
        <v>68.98</v>
      </c>
      <c r="G1249" s="453" t="s">
        <v>5294</v>
      </c>
      <c r="H1249" s="461" t="s">
        <v>416</v>
      </c>
      <c r="I1249" s="455" t="s">
        <v>3922</v>
      </c>
      <c r="J1249" s="465" t="s">
        <v>3923</v>
      </c>
      <c r="K1249" s="465" t="s">
        <v>1163</v>
      </c>
      <c r="L1249" s="465" t="s">
        <v>32</v>
      </c>
      <c r="M1249" s="426">
        <v>746</v>
      </c>
      <c r="N1249" s="427">
        <v>45068</v>
      </c>
      <c r="O1249" s="458">
        <f t="shared" si="60"/>
        <v>5</v>
      </c>
      <c r="P1249" s="458">
        <f t="shared" si="61"/>
        <v>5</v>
      </c>
      <c r="Q1249" s="96" t="str">
        <f t="shared" si="62"/>
        <v>Gastos_Gerais</v>
      </c>
    </row>
    <row r="1250" spans="1:17" ht="24" hidden="1" x14ac:dyDescent="0.2">
      <c r="A1250" s="450">
        <v>3690</v>
      </c>
      <c r="B1250" s="427">
        <v>45069</v>
      </c>
      <c r="C1250" s="459">
        <v>45047</v>
      </c>
      <c r="D1250" s="461" t="s">
        <v>264</v>
      </c>
      <c r="E1250" s="455" t="s">
        <v>290</v>
      </c>
      <c r="F1250" s="477">
        <v>28.76</v>
      </c>
      <c r="G1250" s="461" t="s">
        <v>5652</v>
      </c>
      <c r="H1250" s="461" t="s">
        <v>302</v>
      </c>
      <c r="I1250" s="461" t="s">
        <v>5295</v>
      </c>
      <c r="J1250" s="426" t="s">
        <v>5296</v>
      </c>
      <c r="K1250" s="425" t="s">
        <v>1163</v>
      </c>
      <c r="L1250" s="426" t="s">
        <v>32</v>
      </c>
      <c r="M1250" s="426" t="s">
        <v>5297</v>
      </c>
      <c r="N1250" s="427">
        <v>45068</v>
      </c>
      <c r="O1250" s="458">
        <f t="shared" si="60"/>
        <v>5</v>
      </c>
      <c r="P1250" s="458">
        <f t="shared" si="61"/>
        <v>5</v>
      </c>
      <c r="Q1250" s="96" t="str">
        <f t="shared" si="62"/>
        <v>Gastos_Gerais</v>
      </c>
    </row>
    <row r="1251" spans="1:17" ht="24" hidden="1" x14ac:dyDescent="0.2">
      <c r="A1251" s="450">
        <v>3691</v>
      </c>
      <c r="B1251" s="427">
        <v>45069</v>
      </c>
      <c r="C1251" s="459">
        <v>45047</v>
      </c>
      <c r="D1251" s="461" t="s">
        <v>264</v>
      </c>
      <c r="E1251" s="455" t="s">
        <v>402</v>
      </c>
      <c r="F1251" s="477">
        <v>165.48</v>
      </c>
      <c r="G1251" s="455" t="s">
        <v>4126</v>
      </c>
      <c r="H1251" s="461" t="s">
        <v>420</v>
      </c>
      <c r="I1251" s="461" t="s">
        <v>3711</v>
      </c>
      <c r="J1251" s="426" t="s">
        <v>1800</v>
      </c>
      <c r="K1251" s="425" t="s">
        <v>1163</v>
      </c>
      <c r="L1251" s="426" t="s">
        <v>32</v>
      </c>
      <c r="M1251" s="426">
        <v>10724</v>
      </c>
      <c r="N1251" s="427">
        <v>45068</v>
      </c>
      <c r="O1251" s="458">
        <f t="shared" si="60"/>
        <v>5</v>
      </c>
      <c r="P1251" s="458">
        <f t="shared" si="61"/>
        <v>5</v>
      </c>
      <c r="Q1251" s="96" t="str">
        <f t="shared" si="62"/>
        <v>Gastos_Gerais</v>
      </c>
    </row>
    <row r="1252" spans="1:17" ht="24" hidden="1" x14ac:dyDescent="0.2">
      <c r="A1252" s="450">
        <v>3692</v>
      </c>
      <c r="B1252" s="427">
        <v>45069</v>
      </c>
      <c r="C1252" s="459">
        <v>45047</v>
      </c>
      <c r="D1252" s="461" t="s">
        <v>264</v>
      </c>
      <c r="E1252" s="455" t="s">
        <v>247</v>
      </c>
      <c r="F1252" s="477">
        <v>49.9</v>
      </c>
      <c r="G1252" s="478" t="s">
        <v>5298</v>
      </c>
      <c r="H1252" s="461" t="s">
        <v>420</v>
      </c>
      <c r="I1252" s="461" t="s">
        <v>1311</v>
      </c>
      <c r="J1252" s="426" t="s">
        <v>1312</v>
      </c>
      <c r="K1252" s="425" t="s">
        <v>1157</v>
      </c>
      <c r="L1252" s="426" t="s">
        <v>32</v>
      </c>
      <c r="M1252" s="426">
        <v>6434</v>
      </c>
      <c r="N1252" s="427">
        <v>45063</v>
      </c>
      <c r="O1252" s="458">
        <f t="shared" si="60"/>
        <v>5</v>
      </c>
      <c r="P1252" s="458">
        <f t="shared" si="61"/>
        <v>5</v>
      </c>
      <c r="Q1252" s="96" t="str">
        <f t="shared" si="62"/>
        <v>Gastos_Gerais</v>
      </c>
    </row>
    <row r="1253" spans="1:17" ht="36" hidden="1" x14ac:dyDescent="0.2">
      <c r="A1253" s="450">
        <v>3693</v>
      </c>
      <c r="B1253" s="427">
        <v>45069</v>
      </c>
      <c r="C1253" s="459">
        <v>45047</v>
      </c>
      <c r="D1253" s="455" t="s">
        <v>264</v>
      </c>
      <c r="E1253" s="455" t="s">
        <v>290</v>
      </c>
      <c r="F1253" s="477">
        <v>3176.25</v>
      </c>
      <c r="G1253" s="461" t="s">
        <v>5299</v>
      </c>
      <c r="H1253" s="461" t="s">
        <v>419</v>
      </c>
      <c r="I1253" s="461" t="s">
        <v>5300</v>
      </c>
      <c r="J1253" s="426" t="s">
        <v>5301</v>
      </c>
      <c r="K1253" s="425" t="s">
        <v>1157</v>
      </c>
      <c r="L1253" s="425" t="s">
        <v>32</v>
      </c>
      <c r="M1253" s="426">
        <v>58444</v>
      </c>
      <c r="N1253" s="427">
        <v>45040</v>
      </c>
      <c r="O1253" s="458">
        <f t="shared" si="60"/>
        <v>5</v>
      </c>
      <c r="P1253" s="458">
        <f t="shared" si="61"/>
        <v>5</v>
      </c>
      <c r="Q1253" s="96" t="str">
        <f t="shared" si="62"/>
        <v>Gastos_Gerais</v>
      </c>
    </row>
    <row r="1254" spans="1:17" ht="24" hidden="1" x14ac:dyDescent="0.2">
      <c r="A1254" s="450">
        <v>3694</v>
      </c>
      <c r="B1254" s="427">
        <v>45069</v>
      </c>
      <c r="C1254" s="464">
        <v>45047</v>
      </c>
      <c r="D1254" s="461" t="s">
        <v>264</v>
      </c>
      <c r="E1254" s="455" t="s">
        <v>290</v>
      </c>
      <c r="F1254" s="477">
        <v>374.8</v>
      </c>
      <c r="G1254" s="461" t="s">
        <v>5653</v>
      </c>
      <c r="H1254" s="461" t="s">
        <v>1032</v>
      </c>
      <c r="I1254" s="461" t="s">
        <v>1895</v>
      </c>
      <c r="J1254" s="426" t="s">
        <v>1896</v>
      </c>
      <c r="K1254" s="425" t="s">
        <v>1157</v>
      </c>
      <c r="L1254" s="426" t="s">
        <v>32</v>
      </c>
      <c r="M1254" s="426">
        <v>37625</v>
      </c>
      <c r="N1254" s="427">
        <v>45063</v>
      </c>
      <c r="O1254" s="458">
        <f t="shared" si="60"/>
        <v>5</v>
      </c>
      <c r="P1254" s="458">
        <f t="shared" si="61"/>
        <v>5</v>
      </c>
      <c r="Q1254" s="96" t="str">
        <f t="shared" si="62"/>
        <v>Gastos_Gerais</v>
      </c>
    </row>
    <row r="1255" spans="1:17" ht="24" hidden="1" x14ac:dyDescent="0.2">
      <c r="A1255" s="450">
        <v>3695</v>
      </c>
      <c r="B1255" s="427">
        <v>45069</v>
      </c>
      <c r="C1255" s="459">
        <v>45047</v>
      </c>
      <c r="D1255" s="461" t="s">
        <v>264</v>
      </c>
      <c r="E1255" s="455" t="s">
        <v>388</v>
      </c>
      <c r="F1255" s="477">
        <v>58937.05</v>
      </c>
      <c r="G1255" s="461" t="s">
        <v>5302</v>
      </c>
      <c r="H1255" s="461" t="s">
        <v>1032</v>
      </c>
      <c r="I1255" s="461" t="s">
        <v>5303</v>
      </c>
      <c r="J1255" s="426" t="s">
        <v>5304</v>
      </c>
      <c r="K1255" s="425" t="s">
        <v>1157</v>
      </c>
      <c r="L1255" s="426" t="s">
        <v>3931</v>
      </c>
      <c r="M1255" s="426">
        <v>16</v>
      </c>
      <c r="N1255" s="427">
        <v>45063</v>
      </c>
      <c r="O1255" s="458">
        <f t="shared" si="60"/>
        <v>5</v>
      </c>
      <c r="P1255" s="458">
        <f t="shared" si="61"/>
        <v>5</v>
      </c>
      <c r="Q1255" s="96" t="str">
        <f t="shared" si="62"/>
        <v>Gastos_Gerais</v>
      </c>
    </row>
    <row r="1256" spans="1:17" ht="48" hidden="1" x14ac:dyDescent="0.2">
      <c r="A1256" s="450">
        <v>3696</v>
      </c>
      <c r="B1256" s="427">
        <v>45069</v>
      </c>
      <c r="C1256" s="464">
        <v>45047</v>
      </c>
      <c r="D1256" s="461" t="s">
        <v>264</v>
      </c>
      <c r="E1256" s="455" t="s">
        <v>293</v>
      </c>
      <c r="F1256" s="477">
        <v>1680</v>
      </c>
      <c r="G1256" s="461" t="s">
        <v>5654</v>
      </c>
      <c r="H1256" s="461" t="s">
        <v>302</v>
      </c>
      <c r="I1256" s="461" t="s">
        <v>1451</v>
      </c>
      <c r="J1256" s="426" t="s">
        <v>1452</v>
      </c>
      <c r="K1256" s="425" t="s">
        <v>1157</v>
      </c>
      <c r="L1256" s="426" t="s">
        <v>32</v>
      </c>
      <c r="M1256" s="426">
        <v>44363</v>
      </c>
      <c r="N1256" s="427">
        <v>45050</v>
      </c>
      <c r="O1256" s="458">
        <f t="shared" si="60"/>
        <v>5</v>
      </c>
      <c r="P1256" s="458">
        <f t="shared" si="61"/>
        <v>5</v>
      </c>
      <c r="Q1256" s="96" t="str">
        <f t="shared" si="62"/>
        <v>Gastos_Gerais</v>
      </c>
    </row>
    <row r="1257" spans="1:17" ht="36" hidden="1" x14ac:dyDescent="0.2">
      <c r="A1257" s="450">
        <v>3697</v>
      </c>
      <c r="B1257" s="427">
        <v>45069</v>
      </c>
      <c r="C1257" s="459">
        <v>45047</v>
      </c>
      <c r="D1257" s="456" t="s">
        <v>264</v>
      </c>
      <c r="E1257" s="455" t="s">
        <v>388</v>
      </c>
      <c r="F1257" s="477">
        <v>271.89999999999998</v>
      </c>
      <c r="G1257" s="456" t="s">
        <v>5305</v>
      </c>
      <c r="H1257" s="461" t="s">
        <v>422</v>
      </c>
      <c r="I1257" s="461" t="s">
        <v>5655</v>
      </c>
      <c r="J1257" s="425" t="s">
        <v>3604</v>
      </c>
      <c r="K1257" s="425" t="s">
        <v>1163</v>
      </c>
      <c r="L1257" s="426" t="s">
        <v>32</v>
      </c>
      <c r="M1257" s="426">
        <v>32376</v>
      </c>
      <c r="N1257" s="427">
        <v>45064</v>
      </c>
      <c r="O1257" s="458">
        <f t="shared" si="60"/>
        <v>5</v>
      </c>
      <c r="P1257" s="458">
        <f t="shared" si="61"/>
        <v>5</v>
      </c>
      <c r="Q1257" s="96" t="str">
        <f t="shared" si="62"/>
        <v>Gastos_Gerais</v>
      </c>
    </row>
    <row r="1258" spans="1:17" ht="24" hidden="1" x14ac:dyDescent="0.2">
      <c r="A1258" s="450">
        <v>3698</v>
      </c>
      <c r="B1258" s="427">
        <v>45069</v>
      </c>
      <c r="C1258" s="464">
        <v>45047</v>
      </c>
      <c r="D1258" s="461" t="s">
        <v>264</v>
      </c>
      <c r="E1258" s="455" t="s">
        <v>96</v>
      </c>
      <c r="F1258" s="477">
        <v>1495.9</v>
      </c>
      <c r="G1258" s="461" t="s">
        <v>5294</v>
      </c>
      <c r="H1258" s="461" t="s">
        <v>416</v>
      </c>
      <c r="I1258" s="461" t="s">
        <v>5306</v>
      </c>
      <c r="J1258" s="426" t="s">
        <v>5307</v>
      </c>
      <c r="K1258" s="425" t="s">
        <v>1157</v>
      </c>
      <c r="L1258" s="426" t="s">
        <v>32</v>
      </c>
      <c r="M1258" s="426">
        <v>1662</v>
      </c>
      <c r="N1258" s="427">
        <v>45063</v>
      </c>
      <c r="O1258" s="458">
        <f t="shared" si="60"/>
        <v>5</v>
      </c>
      <c r="P1258" s="458">
        <f t="shared" si="61"/>
        <v>5</v>
      </c>
      <c r="Q1258" s="96" t="str">
        <f t="shared" si="62"/>
        <v>Gastos_Gerais</v>
      </c>
    </row>
    <row r="1259" spans="1:17" ht="25.5" hidden="1" x14ac:dyDescent="0.2">
      <c r="A1259" s="450">
        <v>3699</v>
      </c>
      <c r="B1259" s="427">
        <v>45069</v>
      </c>
      <c r="C1259" s="459">
        <v>45047</v>
      </c>
      <c r="D1259" s="455" t="s">
        <v>176</v>
      </c>
      <c r="E1259" s="455" t="s">
        <v>261</v>
      </c>
      <c r="F1259" s="477">
        <v>737.61</v>
      </c>
      <c r="G1259" s="456" t="s">
        <v>1207</v>
      </c>
      <c r="H1259" s="461" t="s">
        <v>414</v>
      </c>
      <c r="I1259" s="492" t="s">
        <v>5308</v>
      </c>
      <c r="J1259" s="429" t="s">
        <v>4096</v>
      </c>
      <c r="K1259" s="425" t="s">
        <v>1188</v>
      </c>
      <c r="L1259" s="426" t="s">
        <v>4137</v>
      </c>
      <c r="M1259" s="429">
        <v>777209281</v>
      </c>
      <c r="N1259" s="430">
        <v>45069</v>
      </c>
      <c r="O1259" s="458">
        <f t="shared" si="60"/>
        <v>5</v>
      </c>
      <c r="P1259" s="458">
        <f t="shared" si="61"/>
        <v>5</v>
      </c>
      <c r="Q1259" s="96" t="str">
        <f t="shared" si="62"/>
        <v>Gastos_com_Pessoal</v>
      </c>
    </row>
    <row r="1260" spans="1:17" ht="25.5" hidden="1" x14ac:dyDescent="0.2">
      <c r="A1260" s="450">
        <v>3700</v>
      </c>
      <c r="B1260" s="427">
        <v>45069</v>
      </c>
      <c r="C1260" s="459">
        <v>45047</v>
      </c>
      <c r="D1260" s="455" t="s">
        <v>176</v>
      </c>
      <c r="E1260" s="455" t="s">
        <v>280</v>
      </c>
      <c r="F1260" s="477">
        <v>737.61</v>
      </c>
      <c r="G1260" s="456" t="s">
        <v>1209</v>
      </c>
      <c r="H1260" s="461" t="s">
        <v>414</v>
      </c>
      <c r="I1260" s="492" t="s">
        <v>5308</v>
      </c>
      <c r="J1260" s="429" t="s">
        <v>4096</v>
      </c>
      <c r="K1260" s="425" t="s">
        <v>1188</v>
      </c>
      <c r="L1260" s="426" t="s">
        <v>4137</v>
      </c>
      <c r="M1260" s="429">
        <v>777209281</v>
      </c>
      <c r="N1260" s="430">
        <v>45069</v>
      </c>
      <c r="O1260" s="458">
        <f t="shared" si="60"/>
        <v>5</v>
      </c>
      <c r="P1260" s="458">
        <f t="shared" si="61"/>
        <v>5</v>
      </c>
      <c r="Q1260" s="96" t="str">
        <f t="shared" si="62"/>
        <v>Gastos_com_Pessoal</v>
      </c>
    </row>
    <row r="1261" spans="1:17" ht="25.5" hidden="1" x14ac:dyDescent="0.2">
      <c r="A1261" s="450">
        <v>3701</v>
      </c>
      <c r="B1261" s="427">
        <v>45069</v>
      </c>
      <c r="C1261" s="459">
        <v>45047</v>
      </c>
      <c r="D1261" s="455" t="s">
        <v>176</v>
      </c>
      <c r="E1261" s="455" t="s">
        <v>262</v>
      </c>
      <c r="F1261" s="477">
        <v>245.87</v>
      </c>
      <c r="G1261" s="456" t="s">
        <v>1210</v>
      </c>
      <c r="H1261" s="461" t="s">
        <v>414</v>
      </c>
      <c r="I1261" s="461" t="s">
        <v>5308</v>
      </c>
      <c r="J1261" s="426" t="s">
        <v>4096</v>
      </c>
      <c r="K1261" s="429" t="s">
        <v>1188</v>
      </c>
      <c r="L1261" s="426" t="s">
        <v>4137</v>
      </c>
      <c r="M1261" s="429">
        <v>777209281</v>
      </c>
      <c r="N1261" s="430">
        <v>45069</v>
      </c>
      <c r="O1261" s="458">
        <f t="shared" si="60"/>
        <v>5</v>
      </c>
      <c r="P1261" s="458">
        <f t="shared" si="61"/>
        <v>5</v>
      </c>
      <c r="Q1261" s="96" t="str">
        <f t="shared" si="62"/>
        <v>Gastos_com_Pessoal</v>
      </c>
    </row>
    <row r="1262" spans="1:17" ht="36" hidden="1" x14ac:dyDescent="0.2">
      <c r="A1262" s="450">
        <v>3702</v>
      </c>
      <c r="B1262" s="427">
        <v>45069</v>
      </c>
      <c r="C1262" s="459">
        <v>45047</v>
      </c>
      <c r="D1262" s="455" t="s">
        <v>176</v>
      </c>
      <c r="E1262" s="455" t="s">
        <v>169</v>
      </c>
      <c r="F1262" s="477">
        <v>369.45</v>
      </c>
      <c r="G1262" s="456" t="s">
        <v>1211</v>
      </c>
      <c r="H1262" s="461" t="s">
        <v>414</v>
      </c>
      <c r="I1262" s="461" t="s">
        <v>5308</v>
      </c>
      <c r="J1262" s="426" t="s">
        <v>4096</v>
      </c>
      <c r="K1262" s="429" t="s">
        <v>1188</v>
      </c>
      <c r="L1262" s="426" t="s">
        <v>4137</v>
      </c>
      <c r="M1262" s="429">
        <v>777209281</v>
      </c>
      <c r="N1262" s="430">
        <v>45069</v>
      </c>
      <c r="O1262" s="458">
        <f t="shared" si="60"/>
        <v>5</v>
      </c>
      <c r="P1262" s="458">
        <f t="shared" si="61"/>
        <v>5</v>
      </c>
      <c r="Q1262" s="96" t="str">
        <f t="shared" si="62"/>
        <v>Gastos_com_Pessoal</v>
      </c>
    </row>
    <row r="1263" spans="1:17" ht="24" hidden="1" x14ac:dyDescent="0.2">
      <c r="A1263" s="450">
        <v>3703</v>
      </c>
      <c r="B1263" s="427">
        <v>45069</v>
      </c>
      <c r="C1263" s="459">
        <v>45047</v>
      </c>
      <c r="D1263" s="455" t="s">
        <v>264</v>
      </c>
      <c r="E1263" s="455" t="s">
        <v>293</v>
      </c>
      <c r="F1263" s="477">
        <v>120</v>
      </c>
      <c r="G1263" s="456" t="s">
        <v>5656</v>
      </c>
      <c r="H1263" s="461" t="s">
        <v>420</v>
      </c>
      <c r="I1263" s="461" t="s">
        <v>5309</v>
      </c>
      <c r="J1263" s="426" t="s">
        <v>1566</v>
      </c>
      <c r="K1263" s="429" t="s">
        <v>1188</v>
      </c>
      <c r="L1263" s="426" t="s">
        <v>4137</v>
      </c>
      <c r="M1263" s="429">
        <v>777209281</v>
      </c>
      <c r="N1263" s="430">
        <v>45069</v>
      </c>
      <c r="O1263" s="458">
        <f t="shared" si="60"/>
        <v>5</v>
      </c>
      <c r="P1263" s="458">
        <f t="shared" si="61"/>
        <v>5</v>
      </c>
      <c r="Q1263" s="96" t="str">
        <f t="shared" si="62"/>
        <v>Gastos_Gerais</v>
      </c>
    </row>
    <row r="1264" spans="1:17" ht="24" hidden="1" x14ac:dyDescent="0.2">
      <c r="A1264" s="450">
        <v>3704</v>
      </c>
      <c r="B1264" s="427">
        <v>45069</v>
      </c>
      <c r="C1264" s="459">
        <v>45047</v>
      </c>
      <c r="D1264" s="455" t="s">
        <v>264</v>
      </c>
      <c r="E1264" s="455" t="s">
        <v>293</v>
      </c>
      <c r="F1264" s="477">
        <v>120</v>
      </c>
      <c r="G1264" s="456" t="s">
        <v>5657</v>
      </c>
      <c r="H1264" s="461" t="s">
        <v>420</v>
      </c>
      <c r="I1264" s="461" t="s">
        <v>5310</v>
      </c>
      <c r="J1264" s="426" t="s">
        <v>1580</v>
      </c>
      <c r="K1264" s="429" t="s">
        <v>1188</v>
      </c>
      <c r="L1264" s="426" t="s">
        <v>4137</v>
      </c>
      <c r="M1264" s="429">
        <v>777209281</v>
      </c>
      <c r="N1264" s="430">
        <v>45069</v>
      </c>
      <c r="O1264" s="458">
        <f t="shared" si="60"/>
        <v>5</v>
      </c>
      <c r="P1264" s="458">
        <f t="shared" si="61"/>
        <v>5</v>
      </c>
      <c r="Q1264" s="96" t="str">
        <f t="shared" si="62"/>
        <v>Gastos_Gerais</v>
      </c>
    </row>
    <row r="1265" spans="1:17" ht="24" hidden="1" x14ac:dyDescent="0.2">
      <c r="A1265" s="450">
        <v>3705</v>
      </c>
      <c r="B1265" s="427">
        <v>45069</v>
      </c>
      <c r="C1265" s="459">
        <v>45047</v>
      </c>
      <c r="D1265" s="455" t="s">
        <v>264</v>
      </c>
      <c r="E1265" s="455" t="s">
        <v>293</v>
      </c>
      <c r="F1265" s="477">
        <v>120</v>
      </c>
      <c r="G1265" s="456" t="s">
        <v>5658</v>
      </c>
      <c r="H1265" s="461" t="s">
        <v>420</v>
      </c>
      <c r="I1265" s="461" t="s">
        <v>2301</v>
      </c>
      <c r="J1265" s="426" t="s">
        <v>1586</v>
      </c>
      <c r="K1265" s="429" t="s">
        <v>1188</v>
      </c>
      <c r="L1265" s="426" t="s">
        <v>4137</v>
      </c>
      <c r="M1265" s="429">
        <v>777209281</v>
      </c>
      <c r="N1265" s="430">
        <v>45069</v>
      </c>
      <c r="O1265" s="458">
        <f t="shared" si="60"/>
        <v>5</v>
      </c>
      <c r="P1265" s="458">
        <f t="shared" si="61"/>
        <v>5</v>
      </c>
      <c r="Q1265" s="96" t="str">
        <f t="shared" si="62"/>
        <v>Gastos_Gerais</v>
      </c>
    </row>
    <row r="1266" spans="1:17" ht="24" hidden="1" x14ac:dyDescent="0.2">
      <c r="A1266" s="450">
        <v>3706</v>
      </c>
      <c r="B1266" s="427">
        <v>45069</v>
      </c>
      <c r="C1266" s="459">
        <v>45047</v>
      </c>
      <c r="D1266" s="455" t="s">
        <v>264</v>
      </c>
      <c r="E1266" s="455" t="s">
        <v>293</v>
      </c>
      <c r="F1266" s="477">
        <v>60</v>
      </c>
      <c r="G1266" s="456" t="s">
        <v>5659</v>
      </c>
      <c r="H1266" s="461" t="s">
        <v>422</v>
      </c>
      <c r="I1266" s="461" t="s">
        <v>5249</v>
      </c>
      <c r="J1266" s="426" t="s">
        <v>950</v>
      </c>
      <c r="K1266" s="429" t="s">
        <v>1188</v>
      </c>
      <c r="L1266" s="426" t="s">
        <v>4137</v>
      </c>
      <c r="M1266" s="429">
        <v>777209281</v>
      </c>
      <c r="N1266" s="430">
        <v>45069</v>
      </c>
      <c r="O1266" s="458">
        <f t="shared" si="60"/>
        <v>5</v>
      </c>
      <c r="P1266" s="458">
        <f t="shared" si="61"/>
        <v>5</v>
      </c>
      <c r="Q1266" s="96" t="str">
        <f t="shared" si="62"/>
        <v>Gastos_Gerais</v>
      </c>
    </row>
    <row r="1267" spans="1:17" ht="24" hidden="1" x14ac:dyDescent="0.2">
      <c r="A1267" s="450">
        <v>3707</v>
      </c>
      <c r="B1267" s="427">
        <v>45069</v>
      </c>
      <c r="C1267" s="459">
        <v>45047</v>
      </c>
      <c r="D1267" s="455" t="s">
        <v>264</v>
      </c>
      <c r="E1267" s="455" t="s">
        <v>293</v>
      </c>
      <c r="F1267" s="477">
        <v>60</v>
      </c>
      <c r="G1267" s="456" t="s">
        <v>5660</v>
      </c>
      <c r="H1267" s="461" t="s">
        <v>422</v>
      </c>
      <c r="I1267" s="461" t="s">
        <v>5250</v>
      </c>
      <c r="J1267" s="426" t="s">
        <v>890</v>
      </c>
      <c r="K1267" s="429" t="s">
        <v>1188</v>
      </c>
      <c r="L1267" s="426" t="s">
        <v>4137</v>
      </c>
      <c r="M1267" s="429">
        <v>777209281</v>
      </c>
      <c r="N1267" s="430">
        <v>45069</v>
      </c>
      <c r="O1267" s="458">
        <f t="shared" si="60"/>
        <v>5</v>
      </c>
      <c r="P1267" s="458">
        <f t="shared" si="61"/>
        <v>5</v>
      </c>
      <c r="Q1267" s="96" t="str">
        <f t="shared" si="62"/>
        <v>Gastos_Gerais</v>
      </c>
    </row>
    <row r="1268" spans="1:17" ht="24" hidden="1" x14ac:dyDescent="0.2">
      <c r="A1268" s="450">
        <v>3708</v>
      </c>
      <c r="B1268" s="427">
        <v>45069</v>
      </c>
      <c r="C1268" s="459">
        <v>45047</v>
      </c>
      <c r="D1268" s="455" t="s">
        <v>264</v>
      </c>
      <c r="E1268" s="455" t="s">
        <v>293</v>
      </c>
      <c r="F1268" s="477">
        <v>60</v>
      </c>
      <c r="G1268" s="456" t="s">
        <v>5661</v>
      </c>
      <c r="H1268" s="461" t="s">
        <v>416</v>
      </c>
      <c r="I1268" s="461" t="s">
        <v>3046</v>
      </c>
      <c r="J1268" s="426" t="s">
        <v>1295</v>
      </c>
      <c r="K1268" s="429" t="s">
        <v>1188</v>
      </c>
      <c r="L1268" s="426" t="s">
        <v>4137</v>
      </c>
      <c r="M1268" s="429">
        <v>777209281</v>
      </c>
      <c r="N1268" s="430">
        <v>45069</v>
      </c>
      <c r="O1268" s="458">
        <f t="shared" si="60"/>
        <v>5</v>
      </c>
      <c r="P1268" s="458">
        <f t="shared" si="61"/>
        <v>5</v>
      </c>
      <c r="Q1268" s="96" t="str">
        <f t="shared" si="62"/>
        <v>Gastos_Gerais</v>
      </c>
    </row>
    <row r="1269" spans="1:17" ht="24" hidden="1" x14ac:dyDescent="0.2">
      <c r="A1269" s="450">
        <v>3709</v>
      </c>
      <c r="B1269" s="427">
        <v>45069</v>
      </c>
      <c r="C1269" s="459">
        <v>45047</v>
      </c>
      <c r="D1269" s="455" t="s">
        <v>264</v>
      </c>
      <c r="E1269" s="455" t="s">
        <v>293</v>
      </c>
      <c r="F1269" s="477">
        <v>60</v>
      </c>
      <c r="G1269" s="456" t="s">
        <v>5662</v>
      </c>
      <c r="H1269" s="461" t="s">
        <v>416</v>
      </c>
      <c r="I1269" s="461" t="s">
        <v>3048</v>
      </c>
      <c r="J1269" s="426" t="s">
        <v>738</v>
      </c>
      <c r="K1269" s="429" t="s">
        <v>1188</v>
      </c>
      <c r="L1269" s="426" t="s">
        <v>4137</v>
      </c>
      <c r="M1269" s="429">
        <v>777209281</v>
      </c>
      <c r="N1269" s="430">
        <v>45069</v>
      </c>
      <c r="O1269" s="458">
        <f t="shared" si="60"/>
        <v>5</v>
      </c>
      <c r="P1269" s="458">
        <f t="shared" si="61"/>
        <v>5</v>
      </c>
      <c r="Q1269" s="96" t="str">
        <f t="shared" si="62"/>
        <v>Gastos_Gerais</v>
      </c>
    </row>
    <row r="1270" spans="1:17" hidden="1" x14ac:dyDescent="0.2">
      <c r="A1270" s="450">
        <v>3710</v>
      </c>
      <c r="B1270" s="427">
        <v>45070</v>
      </c>
      <c r="C1270" s="459">
        <v>45047</v>
      </c>
      <c r="D1270" s="455" t="s">
        <v>264</v>
      </c>
      <c r="E1270" s="455" t="s">
        <v>60</v>
      </c>
      <c r="F1270" s="477">
        <v>15027.23</v>
      </c>
      <c r="G1270" s="455" t="s">
        <v>4330</v>
      </c>
      <c r="H1270" s="461" t="s">
        <v>418</v>
      </c>
      <c r="I1270" s="461" t="s">
        <v>1350</v>
      </c>
      <c r="J1270" s="426" t="s">
        <v>1351</v>
      </c>
      <c r="K1270" s="426" t="s">
        <v>1157</v>
      </c>
      <c r="L1270" s="428" t="s">
        <v>32</v>
      </c>
      <c r="M1270" s="429">
        <v>100</v>
      </c>
      <c r="N1270" s="430">
        <v>45063</v>
      </c>
      <c r="O1270" s="458">
        <f t="shared" si="60"/>
        <v>5</v>
      </c>
      <c r="P1270" s="458">
        <f t="shared" si="61"/>
        <v>5</v>
      </c>
      <c r="Q1270" s="96" t="str">
        <f t="shared" si="62"/>
        <v>Gastos_Gerais</v>
      </c>
    </row>
    <row r="1271" spans="1:17" hidden="1" x14ac:dyDescent="0.2">
      <c r="A1271" s="450">
        <v>3711</v>
      </c>
      <c r="B1271" s="427">
        <v>45070</v>
      </c>
      <c r="C1271" s="459">
        <v>45047</v>
      </c>
      <c r="D1271" s="455" t="s">
        <v>264</v>
      </c>
      <c r="E1271" s="455" t="s">
        <v>96</v>
      </c>
      <c r="F1271" s="477">
        <v>179</v>
      </c>
      <c r="G1271" s="456" t="s">
        <v>5311</v>
      </c>
      <c r="H1271" s="461" t="s">
        <v>423</v>
      </c>
      <c r="I1271" s="461" t="s">
        <v>5281</v>
      </c>
      <c r="J1271" s="426" t="s">
        <v>5104</v>
      </c>
      <c r="K1271" s="429" t="s">
        <v>1157</v>
      </c>
      <c r="L1271" s="428" t="s">
        <v>32</v>
      </c>
      <c r="M1271" s="429">
        <v>4467</v>
      </c>
      <c r="N1271" s="430">
        <v>45065</v>
      </c>
      <c r="O1271" s="458">
        <f t="shared" si="60"/>
        <v>5</v>
      </c>
      <c r="P1271" s="458">
        <f t="shared" si="61"/>
        <v>5</v>
      </c>
      <c r="Q1271" s="96" t="str">
        <f t="shared" si="62"/>
        <v>Gastos_Gerais</v>
      </c>
    </row>
    <row r="1272" spans="1:17" ht="36" hidden="1" x14ac:dyDescent="0.2">
      <c r="A1272" s="450">
        <v>3712</v>
      </c>
      <c r="B1272" s="427">
        <v>45070</v>
      </c>
      <c r="C1272" s="459">
        <v>45047</v>
      </c>
      <c r="D1272" s="455" t="s">
        <v>264</v>
      </c>
      <c r="E1272" s="455" t="s">
        <v>394</v>
      </c>
      <c r="F1272" s="477">
        <v>1800</v>
      </c>
      <c r="G1272" s="456" t="s">
        <v>5312</v>
      </c>
      <c r="H1272" s="461" t="s">
        <v>422</v>
      </c>
      <c r="I1272" s="461" t="s">
        <v>5313</v>
      </c>
      <c r="J1272" s="426" t="s">
        <v>5314</v>
      </c>
      <c r="K1272" s="429" t="s">
        <v>1157</v>
      </c>
      <c r="L1272" s="428" t="s">
        <v>32</v>
      </c>
      <c r="M1272" s="429" t="s">
        <v>5166</v>
      </c>
      <c r="N1272" s="430">
        <v>45061</v>
      </c>
      <c r="O1272" s="458">
        <f t="shared" si="60"/>
        <v>5</v>
      </c>
      <c r="P1272" s="458">
        <f t="shared" si="61"/>
        <v>5</v>
      </c>
      <c r="Q1272" s="96" t="str">
        <f t="shared" si="62"/>
        <v>Gastos_Gerais</v>
      </c>
    </row>
    <row r="1273" spans="1:17" hidden="1" x14ac:dyDescent="0.2">
      <c r="A1273" s="450">
        <v>3713</v>
      </c>
      <c r="B1273" s="427">
        <v>45070</v>
      </c>
      <c r="C1273" s="459">
        <v>45047</v>
      </c>
      <c r="D1273" s="455" t="s">
        <v>264</v>
      </c>
      <c r="E1273" s="455" t="s">
        <v>60</v>
      </c>
      <c r="F1273" s="477">
        <v>52711.86</v>
      </c>
      <c r="G1273" s="455" t="s">
        <v>4335</v>
      </c>
      <c r="H1273" s="461" t="s">
        <v>414</v>
      </c>
      <c r="I1273" s="461" t="s">
        <v>1316</v>
      </c>
      <c r="J1273" s="426" t="s">
        <v>1552</v>
      </c>
      <c r="K1273" s="429" t="s">
        <v>1157</v>
      </c>
      <c r="L1273" s="428" t="s">
        <v>32</v>
      </c>
      <c r="M1273" s="429">
        <v>260</v>
      </c>
      <c r="N1273" s="430">
        <v>45063</v>
      </c>
      <c r="O1273" s="458">
        <f t="shared" si="60"/>
        <v>5</v>
      </c>
      <c r="P1273" s="458">
        <f t="shared" si="61"/>
        <v>5</v>
      </c>
      <c r="Q1273" s="96" t="str">
        <f t="shared" si="62"/>
        <v>Gastos_Gerais</v>
      </c>
    </row>
    <row r="1274" spans="1:17" hidden="1" x14ac:dyDescent="0.2">
      <c r="A1274" s="450">
        <v>3714</v>
      </c>
      <c r="B1274" s="427">
        <v>45070</v>
      </c>
      <c r="C1274" s="459">
        <v>45047</v>
      </c>
      <c r="D1274" s="455" t="s">
        <v>264</v>
      </c>
      <c r="E1274" s="455" t="s">
        <v>60</v>
      </c>
      <c r="F1274" s="477">
        <v>43613.25</v>
      </c>
      <c r="G1274" s="455" t="s">
        <v>4937</v>
      </c>
      <c r="H1274" s="461" t="s">
        <v>416</v>
      </c>
      <c r="I1274" s="461" t="s">
        <v>1350</v>
      </c>
      <c r="J1274" s="426" t="s">
        <v>1351</v>
      </c>
      <c r="K1274" s="429" t="s">
        <v>1157</v>
      </c>
      <c r="L1274" s="428" t="s">
        <v>32</v>
      </c>
      <c r="M1274" s="429">
        <v>102</v>
      </c>
      <c r="N1274" s="430">
        <v>45066</v>
      </c>
      <c r="O1274" s="458">
        <f t="shared" si="60"/>
        <v>5</v>
      </c>
      <c r="P1274" s="458">
        <f t="shared" si="61"/>
        <v>5</v>
      </c>
      <c r="Q1274" s="96" t="str">
        <f t="shared" si="62"/>
        <v>Gastos_Gerais</v>
      </c>
    </row>
    <row r="1275" spans="1:17" ht="24" hidden="1" x14ac:dyDescent="0.2">
      <c r="A1275" s="450">
        <v>3715</v>
      </c>
      <c r="B1275" s="427">
        <v>45070</v>
      </c>
      <c r="C1275" s="459">
        <v>45017</v>
      </c>
      <c r="D1275" s="455" t="s">
        <v>264</v>
      </c>
      <c r="E1275" s="455" t="s">
        <v>408</v>
      </c>
      <c r="F1275" s="477">
        <v>117.6</v>
      </c>
      <c r="G1275" s="456" t="s">
        <v>4752</v>
      </c>
      <c r="H1275" s="461" t="s">
        <v>422</v>
      </c>
      <c r="I1275" s="461" t="s">
        <v>5663</v>
      </c>
      <c r="J1275" s="426" t="s">
        <v>5315</v>
      </c>
      <c r="K1275" s="429" t="s">
        <v>1157</v>
      </c>
      <c r="L1275" s="428" t="s">
        <v>32</v>
      </c>
      <c r="M1275" s="429">
        <v>3036</v>
      </c>
      <c r="N1275" s="430">
        <v>45056</v>
      </c>
      <c r="O1275" s="458">
        <f t="shared" si="60"/>
        <v>5</v>
      </c>
      <c r="P1275" s="458">
        <f t="shared" si="61"/>
        <v>4</v>
      </c>
      <c r="Q1275" s="96" t="str">
        <f t="shared" si="62"/>
        <v>Gastos_Gerais</v>
      </c>
    </row>
    <row r="1276" spans="1:17" hidden="1" x14ac:dyDescent="0.2">
      <c r="A1276" s="450">
        <v>3716</v>
      </c>
      <c r="B1276" s="427">
        <v>45070</v>
      </c>
      <c r="C1276" s="459">
        <v>45047</v>
      </c>
      <c r="D1276" s="455" t="s">
        <v>264</v>
      </c>
      <c r="E1276" s="455" t="s">
        <v>60</v>
      </c>
      <c r="F1276" s="477">
        <v>46572.33</v>
      </c>
      <c r="G1276" s="455" t="s">
        <v>4323</v>
      </c>
      <c r="H1276" s="461" t="s">
        <v>419</v>
      </c>
      <c r="I1276" s="461" t="s">
        <v>1316</v>
      </c>
      <c r="J1276" s="426" t="s">
        <v>1552</v>
      </c>
      <c r="K1276" s="429" t="s">
        <v>1157</v>
      </c>
      <c r="L1276" s="428" t="s">
        <v>32</v>
      </c>
      <c r="M1276" s="429">
        <v>261</v>
      </c>
      <c r="N1276" s="430">
        <v>45064</v>
      </c>
      <c r="O1276" s="458">
        <f t="shared" si="60"/>
        <v>5</v>
      </c>
      <c r="P1276" s="458">
        <f t="shared" si="61"/>
        <v>5</v>
      </c>
      <c r="Q1276" s="96" t="str">
        <f t="shared" si="62"/>
        <v>Gastos_Gerais</v>
      </c>
    </row>
    <row r="1277" spans="1:17" hidden="1" x14ac:dyDescent="0.2">
      <c r="A1277" s="450">
        <v>3717</v>
      </c>
      <c r="B1277" s="427">
        <v>45070</v>
      </c>
      <c r="C1277" s="459">
        <v>45047</v>
      </c>
      <c r="D1277" s="455" t="s">
        <v>264</v>
      </c>
      <c r="E1277" s="455" t="s">
        <v>208</v>
      </c>
      <c r="F1277" s="477">
        <v>225</v>
      </c>
      <c r="G1277" s="456" t="s">
        <v>5664</v>
      </c>
      <c r="H1277" s="461" t="s">
        <v>418</v>
      </c>
      <c r="I1277" s="461" t="s">
        <v>3299</v>
      </c>
      <c r="J1277" s="426" t="s">
        <v>3300</v>
      </c>
      <c r="K1277" s="429" t="s">
        <v>1157</v>
      </c>
      <c r="L1277" s="428" t="s">
        <v>32</v>
      </c>
      <c r="M1277" s="429">
        <v>43897</v>
      </c>
      <c r="N1277" s="430">
        <v>45061</v>
      </c>
      <c r="O1277" s="458">
        <f t="shared" si="60"/>
        <v>5</v>
      </c>
      <c r="P1277" s="458">
        <f t="shared" si="61"/>
        <v>5</v>
      </c>
      <c r="Q1277" s="96" t="str">
        <f t="shared" si="62"/>
        <v>Gastos_Gerais</v>
      </c>
    </row>
    <row r="1278" spans="1:17" hidden="1" x14ac:dyDescent="0.2">
      <c r="A1278" s="450">
        <v>3718</v>
      </c>
      <c r="B1278" s="427">
        <v>45070</v>
      </c>
      <c r="C1278" s="459">
        <v>45047</v>
      </c>
      <c r="D1278" s="455" t="s">
        <v>264</v>
      </c>
      <c r="E1278" s="455" t="s">
        <v>208</v>
      </c>
      <c r="F1278" s="477">
        <v>388.21</v>
      </c>
      <c r="G1278" s="456" t="s">
        <v>1247</v>
      </c>
      <c r="H1278" s="461" t="s">
        <v>418</v>
      </c>
      <c r="I1278" s="461" t="s">
        <v>3299</v>
      </c>
      <c r="J1278" s="426" t="s">
        <v>3300</v>
      </c>
      <c r="K1278" s="429" t="s">
        <v>1157</v>
      </c>
      <c r="L1278" s="428" t="s">
        <v>32</v>
      </c>
      <c r="M1278" s="429">
        <v>107269</v>
      </c>
      <c r="N1278" s="430">
        <v>45061</v>
      </c>
      <c r="O1278" s="458">
        <f t="shared" si="60"/>
        <v>5</v>
      </c>
      <c r="P1278" s="458">
        <f t="shared" si="61"/>
        <v>5</v>
      </c>
      <c r="Q1278" s="96" t="str">
        <f t="shared" si="62"/>
        <v>Gastos_Gerais</v>
      </c>
    </row>
    <row r="1279" spans="1:17" ht="24" hidden="1" x14ac:dyDescent="0.2">
      <c r="A1279" s="450">
        <v>3719</v>
      </c>
      <c r="B1279" s="427">
        <v>45070</v>
      </c>
      <c r="C1279" s="459">
        <v>45047</v>
      </c>
      <c r="D1279" s="455" t="s">
        <v>264</v>
      </c>
      <c r="E1279" s="455" t="s">
        <v>290</v>
      </c>
      <c r="F1279" s="477">
        <v>75.8</v>
      </c>
      <c r="G1279" s="456" t="s">
        <v>5316</v>
      </c>
      <c r="H1279" s="461" t="s">
        <v>414</v>
      </c>
      <c r="I1279" s="461" t="s">
        <v>1844</v>
      </c>
      <c r="J1279" s="426" t="s">
        <v>1845</v>
      </c>
      <c r="K1279" s="429" t="s">
        <v>1157</v>
      </c>
      <c r="L1279" s="428" t="s">
        <v>32</v>
      </c>
      <c r="M1279" s="429">
        <v>320287</v>
      </c>
      <c r="N1279" s="430">
        <v>45064</v>
      </c>
      <c r="O1279" s="458">
        <f t="shared" si="60"/>
        <v>5</v>
      </c>
      <c r="P1279" s="458">
        <f t="shared" si="61"/>
        <v>5</v>
      </c>
      <c r="Q1279" s="96" t="str">
        <f t="shared" si="62"/>
        <v>Gastos_Gerais</v>
      </c>
    </row>
    <row r="1280" spans="1:17" hidden="1" x14ac:dyDescent="0.2">
      <c r="A1280" s="450">
        <v>3720</v>
      </c>
      <c r="B1280" s="427">
        <v>45070</v>
      </c>
      <c r="C1280" s="459">
        <v>45047</v>
      </c>
      <c r="D1280" s="455" t="s">
        <v>264</v>
      </c>
      <c r="E1280" s="455" t="s">
        <v>60</v>
      </c>
      <c r="F1280" s="477">
        <v>25874.95</v>
      </c>
      <c r="G1280" s="455" t="s">
        <v>4310</v>
      </c>
      <c r="H1280" s="461" t="s">
        <v>420</v>
      </c>
      <c r="I1280" s="461" t="s">
        <v>1350</v>
      </c>
      <c r="J1280" s="426" t="s">
        <v>1351</v>
      </c>
      <c r="K1280" s="429" t="s">
        <v>1157</v>
      </c>
      <c r="L1280" s="428" t="s">
        <v>32</v>
      </c>
      <c r="M1280" s="429">
        <v>101</v>
      </c>
      <c r="N1280" s="430">
        <v>45064</v>
      </c>
      <c r="O1280" s="458">
        <f t="shared" si="60"/>
        <v>5</v>
      </c>
      <c r="P1280" s="458">
        <f t="shared" si="61"/>
        <v>5</v>
      </c>
      <c r="Q1280" s="96" t="str">
        <f t="shared" si="62"/>
        <v>Gastos_Gerais</v>
      </c>
    </row>
    <row r="1281" spans="1:17" hidden="1" x14ac:dyDescent="0.2">
      <c r="A1281" s="450">
        <v>3721</v>
      </c>
      <c r="B1281" s="427">
        <v>45070</v>
      </c>
      <c r="C1281" s="459">
        <v>45047</v>
      </c>
      <c r="D1281" s="455" t="s">
        <v>264</v>
      </c>
      <c r="E1281" s="455" t="s">
        <v>208</v>
      </c>
      <c r="F1281" s="477">
        <v>1700.56</v>
      </c>
      <c r="G1281" s="455" t="s">
        <v>4806</v>
      </c>
      <c r="H1281" s="461" t="s">
        <v>419</v>
      </c>
      <c r="I1281" s="461" t="s">
        <v>3163</v>
      </c>
      <c r="J1281" s="426" t="s">
        <v>3164</v>
      </c>
      <c r="K1281" s="429" t="s">
        <v>1157</v>
      </c>
      <c r="L1281" s="428" t="s">
        <v>32</v>
      </c>
      <c r="M1281" s="429" t="s">
        <v>5317</v>
      </c>
      <c r="N1281" s="430">
        <v>45041</v>
      </c>
      <c r="O1281" s="458">
        <f t="shared" si="60"/>
        <v>5</v>
      </c>
      <c r="P1281" s="458">
        <f t="shared" si="61"/>
        <v>5</v>
      </c>
      <c r="Q1281" s="96" t="str">
        <f t="shared" si="62"/>
        <v>Gastos_Gerais</v>
      </c>
    </row>
    <row r="1282" spans="1:17" ht="25.5" hidden="1" x14ac:dyDescent="0.2">
      <c r="A1282" s="450">
        <v>3722</v>
      </c>
      <c r="B1282" s="427">
        <v>45070</v>
      </c>
      <c r="C1282" s="459">
        <v>45047</v>
      </c>
      <c r="D1282" s="455" t="s">
        <v>141</v>
      </c>
      <c r="E1282" s="455" t="s">
        <v>228</v>
      </c>
      <c r="F1282" s="477">
        <v>28433.13</v>
      </c>
      <c r="G1282" s="456" t="s">
        <v>5318</v>
      </c>
      <c r="H1282" s="461" t="s">
        <v>420</v>
      </c>
      <c r="I1282" s="461" t="s">
        <v>1126</v>
      </c>
      <c r="J1282" s="426" t="s">
        <v>1726</v>
      </c>
      <c r="K1282" s="429" t="s">
        <v>1157</v>
      </c>
      <c r="L1282" s="428" t="s">
        <v>32</v>
      </c>
      <c r="M1282" s="429">
        <v>39270</v>
      </c>
      <c r="N1282" s="430">
        <v>45061</v>
      </c>
      <c r="O1282" s="458">
        <f t="shared" si="60"/>
        <v>5</v>
      </c>
      <c r="P1282" s="458">
        <f t="shared" si="61"/>
        <v>5</v>
      </c>
      <c r="Q1282" s="96" t="str">
        <f t="shared" si="62"/>
        <v>Aquisição_de_Bens_Permanentes</v>
      </c>
    </row>
    <row r="1283" spans="1:17" ht="24" hidden="1" x14ac:dyDescent="0.2">
      <c r="A1283" s="450">
        <v>3723</v>
      </c>
      <c r="B1283" s="427">
        <v>45070</v>
      </c>
      <c r="C1283" s="459">
        <v>45047</v>
      </c>
      <c r="D1283" s="455" t="s">
        <v>264</v>
      </c>
      <c r="E1283" s="455" t="s">
        <v>290</v>
      </c>
      <c r="F1283" s="477">
        <v>11606.87</v>
      </c>
      <c r="G1283" s="456" t="s">
        <v>5319</v>
      </c>
      <c r="H1283" s="461" t="s">
        <v>420</v>
      </c>
      <c r="I1283" s="461" t="s">
        <v>1126</v>
      </c>
      <c r="J1283" s="426" t="s">
        <v>1726</v>
      </c>
      <c r="K1283" s="429" t="s">
        <v>1157</v>
      </c>
      <c r="L1283" s="428" t="s">
        <v>32</v>
      </c>
      <c r="M1283" s="429">
        <v>39270</v>
      </c>
      <c r="N1283" s="430">
        <v>45061</v>
      </c>
      <c r="O1283" s="458">
        <f t="shared" si="60"/>
        <v>5</v>
      </c>
      <c r="P1283" s="458">
        <f t="shared" si="61"/>
        <v>5</v>
      </c>
      <c r="Q1283" s="96" t="str">
        <f t="shared" si="62"/>
        <v>Gastos_Gerais</v>
      </c>
    </row>
    <row r="1284" spans="1:17" ht="24" hidden="1" x14ac:dyDescent="0.2">
      <c r="A1284" s="450">
        <v>3724</v>
      </c>
      <c r="B1284" s="427">
        <v>45070</v>
      </c>
      <c r="C1284" s="459">
        <v>45017</v>
      </c>
      <c r="D1284" s="455" t="s">
        <v>264</v>
      </c>
      <c r="E1284" s="455" t="s">
        <v>138</v>
      </c>
      <c r="F1284" s="477">
        <v>2312.8000000000002</v>
      </c>
      <c r="G1284" s="455" t="s">
        <v>138</v>
      </c>
      <c r="H1284" s="461" t="s">
        <v>420</v>
      </c>
      <c r="I1284" s="461" t="s">
        <v>1902</v>
      </c>
      <c r="J1284" s="426" t="s">
        <v>1903</v>
      </c>
      <c r="K1284" s="429" t="s">
        <v>1157</v>
      </c>
      <c r="L1284" s="428" t="s">
        <v>32</v>
      </c>
      <c r="M1284" s="429">
        <v>48248</v>
      </c>
      <c r="N1284" s="430">
        <v>45041</v>
      </c>
      <c r="O1284" s="458">
        <f t="shared" ref="O1284:O1347" si="63">IF(B1284=0,0,IF(YEAR(B1284)=$P$1,MONTH(B1284)-$O$1+1,(YEAR(B1284)-$P$1)*12-$O$1+1+MONTH(B1284)))</f>
        <v>5</v>
      </c>
      <c r="P1284" s="458">
        <f t="shared" ref="P1284:P1347" si="64">IF(C1284=0,0,IF(YEAR(C1284)=$P$1,MONTH(C1284)-$O$1+1,(YEAR(C1284)-$P$1)*12-$O$1+1+MONTH(C1284)))</f>
        <v>4</v>
      </c>
      <c r="Q1284" s="96" t="str">
        <f t="shared" ref="Q1284:Q1347" si="65">SUBSTITUTE(D1284," ","_")</f>
        <v>Gastos_Gerais</v>
      </c>
    </row>
    <row r="1285" spans="1:17" ht="24" hidden="1" x14ac:dyDescent="0.2">
      <c r="A1285" s="450">
        <v>3725</v>
      </c>
      <c r="B1285" s="427">
        <v>45070</v>
      </c>
      <c r="C1285" s="459">
        <v>45047</v>
      </c>
      <c r="D1285" s="455" t="s">
        <v>264</v>
      </c>
      <c r="E1285" s="455" t="s">
        <v>402</v>
      </c>
      <c r="F1285" s="477">
        <v>30</v>
      </c>
      <c r="G1285" s="455" t="s">
        <v>4126</v>
      </c>
      <c r="H1285" s="461" t="s">
        <v>493</v>
      </c>
      <c r="I1285" s="461" t="s">
        <v>2541</v>
      </c>
      <c r="J1285" s="426" t="s">
        <v>2542</v>
      </c>
      <c r="K1285" s="429" t="s">
        <v>1163</v>
      </c>
      <c r="L1285" s="428" t="s">
        <v>32</v>
      </c>
      <c r="M1285" s="429">
        <v>644</v>
      </c>
      <c r="N1285" s="430">
        <v>45069</v>
      </c>
      <c r="O1285" s="458">
        <f t="shared" si="63"/>
        <v>5</v>
      </c>
      <c r="P1285" s="458">
        <f t="shared" si="64"/>
        <v>5</v>
      </c>
      <c r="Q1285" s="96" t="str">
        <f t="shared" si="65"/>
        <v>Gastos_Gerais</v>
      </c>
    </row>
    <row r="1286" spans="1:17" ht="24" hidden="1" x14ac:dyDescent="0.2">
      <c r="A1286" s="450">
        <v>3726</v>
      </c>
      <c r="B1286" s="427">
        <v>45070</v>
      </c>
      <c r="C1286" s="459">
        <v>45047</v>
      </c>
      <c r="D1286" s="455" t="s">
        <v>264</v>
      </c>
      <c r="E1286" s="455" t="s">
        <v>208</v>
      </c>
      <c r="F1286" s="477">
        <v>1095.07</v>
      </c>
      <c r="G1286" s="455" t="s">
        <v>4806</v>
      </c>
      <c r="H1286" s="461" t="s">
        <v>421</v>
      </c>
      <c r="I1286" s="461" t="s">
        <v>5665</v>
      </c>
      <c r="J1286" s="426" t="s">
        <v>1980</v>
      </c>
      <c r="K1286" s="429" t="s">
        <v>1163</v>
      </c>
      <c r="L1286" s="428" t="s">
        <v>32</v>
      </c>
      <c r="M1286" s="429">
        <v>6407</v>
      </c>
      <c r="N1286" s="430">
        <v>45070</v>
      </c>
      <c r="O1286" s="458">
        <f t="shared" si="63"/>
        <v>5</v>
      </c>
      <c r="P1286" s="458">
        <f t="shared" si="64"/>
        <v>5</v>
      </c>
      <c r="Q1286" s="96" t="str">
        <f t="shared" si="65"/>
        <v>Gastos_Gerais</v>
      </c>
    </row>
    <row r="1287" spans="1:17" ht="24" hidden="1" x14ac:dyDescent="0.2">
      <c r="A1287" s="450">
        <v>3727</v>
      </c>
      <c r="B1287" s="427">
        <v>45070</v>
      </c>
      <c r="C1287" s="459">
        <v>45047</v>
      </c>
      <c r="D1287" s="455" t="s">
        <v>264</v>
      </c>
      <c r="E1287" s="455" t="s">
        <v>402</v>
      </c>
      <c r="F1287" s="477">
        <v>72.650000000000006</v>
      </c>
      <c r="G1287" s="455" t="s">
        <v>4126</v>
      </c>
      <c r="H1287" s="461" t="s">
        <v>493</v>
      </c>
      <c r="I1287" s="461" t="s">
        <v>2541</v>
      </c>
      <c r="J1287" s="426" t="s">
        <v>2542</v>
      </c>
      <c r="K1287" s="429" t="s">
        <v>1163</v>
      </c>
      <c r="L1287" s="428" t="s">
        <v>32</v>
      </c>
      <c r="M1287" s="429">
        <v>643</v>
      </c>
      <c r="N1287" s="430">
        <v>45069</v>
      </c>
      <c r="O1287" s="458">
        <f t="shared" si="63"/>
        <v>5</v>
      </c>
      <c r="P1287" s="458">
        <f t="shared" si="64"/>
        <v>5</v>
      </c>
      <c r="Q1287" s="96" t="str">
        <f t="shared" si="65"/>
        <v>Gastos_Gerais</v>
      </c>
    </row>
    <row r="1288" spans="1:17" ht="24" hidden="1" x14ac:dyDescent="0.2">
      <c r="A1288" s="450">
        <v>3728</v>
      </c>
      <c r="B1288" s="427">
        <v>45070</v>
      </c>
      <c r="C1288" s="459">
        <v>45047</v>
      </c>
      <c r="D1288" s="455" t="s">
        <v>264</v>
      </c>
      <c r="E1288" s="455" t="s">
        <v>402</v>
      </c>
      <c r="F1288" s="477">
        <v>179.7</v>
      </c>
      <c r="G1288" s="455" t="s">
        <v>4126</v>
      </c>
      <c r="H1288" s="461" t="s">
        <v>416</v>
      </c>
      <c r="I1288" s="461" t="s">
        <v>2639</v>
      </c>
      <c r="J1288" s="425" t="s">
        <v>1686</v>
      </c>
      <c r="K1288" s="429" t="s">
        <v>1163</v>
      </c>
      <c r="L1288" s="428" t="s">
        <v>32</v>
      </c>
      <c r="M1288" s="429">
        <v>1483</v>
      </c>
      <c r="N1288" s="430">
        <v>45069</v>
      </c>
      <c r="O1288" s="458">
        <f t="shared" si="63"/>
        <v>5</v>
      </c>
      <c r="P1288" s="458">
        <f t="shared" si="64"/>
        <v>5</v>
      </c>
      <c r="Q1288" s="96" t="str">
        <f t="shared" si="65"/>
        <v>Gastos_Gerais</v>
      </c>
    </row>
    <row r="1289" spans="1:17" ht="24" hidden="1" x14ac:dyDescent="0.2">
      <c r="A1289" s="450">
        <v>3729</v>
      </c>
      <c r="B1289" s="427">
        <v>45070</v>
      </c>
      <c r="C1289" s="459">
        <v>45047</v>
      </c>
      <c r="D1289" s="455" t="s">
        <v>264</v>
      </c>
      <c r="E1289" s="455" t="s">
        <v>404</v>
      </c>
      <c r="F1289" s="477">
        <v>250</v>
      </c>
      <c r="G1289" s="456" t="s">
        <v>5320</v>
      </c>
      <c r="H1289" s="461" t="s">
        <v>423</v>
      </c>
      <c r="I1289" s="461" t="s">
        <v>5199</v>
      </c>
      <c r="J1289" s="426" t="s">
        <v>5200</v>
      </c>
      <c r="K1289" s="429" t="s">
        <v>1163</v>
      </c>
      <c r="L1289" s="428" t="s">
        <v>32</v>
      </c>
      <c r="M1289" s="429">
        <v>8</v>
      </c>
      <c r="N1289" s="430">
        <v>45070</v>
      </c>
      <c r="O1289" s="458">
        <f t="shared" si="63"/>
        <v>5</v>
      </c>
      <c r="P1289" s="458">
        <f t="shared" si="64"/>
        <v>5</v>
      </c>
      <c r="Q1289" s="96" t="str">
        <f t="shared" si="65"/>
        <v>Gastos_Gerais</v>
      </c>
    </row>
    <row r="1290" spans="1:17" hidden="1" x14ac:dyDescent="0.2">
      <c r="A1290" s="450">
        <v>3730</v>
      </c>
      <c r="B1290" s="427">
        <v>45070</v>
      </c>
      <c r="C1290" s="459">
        <v>45047</v>
      </c>
      <c r="D1290" s="455" t="s">
        <v>264</v>
      </c>
      <c r="E1290" s="455" t="s">
        <v>290</v>
      </c>
      <c r="F1290" s="477">
        <v>532.14</v>
      </c>
      <c r="G1290" s="456" t="s">
        <v>5321</v>
      </c>
      <c r="H1290" s="461" t="s">
        <v>419</v>
      </c>
      <c r="I1290" s="461" t="s">
        <v>5322</v>
      </c>
      <c r="J1290" s="426" t="s">
        <v>5323</v>
      </c>
      <c r="K1290" s="429" t="s">
        <v>1163</v>
      </c>
      <c r="L1290" s="428" t="s">
        <v>32</v>
      </c>
      <c r="M1290" s="429" t="s">
        <v>5177</v>
      </c>
      <c r="N1290" s="430">
        <v>45069</v>
      </c>
      <c r="O1290" s="458">
        <f t="shared" si="63"/>
        <v>5</v>
      </c>
      <c r="P1290" s="458">
        <f t="shared" si="64"/>
        <v>5</v>
      </c>
      <c r="Q1290" s="96" t="str">
        <f t="shared" si="65"/>
        <v>Gastos_Gerais</v>
      </c>
    </row>
    <row r="1291" spans="1:17" ht="24" hidden="1" x14ac:dyDescent="0.2">
      <c r="A1291" s="450">
        <v>3731</v>
      </c>
      <c r="B1291" s="427">
        <v>45070</v>
      </c>
      <c r="C1291" s="459">
        <v>45047</v>
      </c>
      <c r="D1291" s="455" t="s">
        <v>264</v>
      </c>
      <c r="E1291" s="455" t="s">
        <v>290</v>
      </c>
      <c r="F1291" s="477">
        <v>309.7</v>
      </c>
      <c r="G1291" s="456" t="s">
        <v>5666</v>
      </c>
      <c r="H1291" s="461" t="s">
        <v>423</v>
      </c>
      <c r="I1291" s="461" t="s">
        <v>5324</v>
      </c>
      <c r="J1291" s="426" t="s">
        <v>5325</v>
      </c>
      <c r="K1291" s="429" t="s">
        <v>1163</v>
      </c>
      <c r="L1291" s="428" t="s">
        <v>32</v>
      </c>
      <c r="M1291" s="429">
        <v>2023152</v>
      </c>
      <c r="N1291" s="430">
        <v>45064</v>
      </c>
      <c r="O1291" s="458">
        <f t="shared" si="63"/>
        <v>5</v>
      </c>
      <c r="P1291" s="458">
        <f t="shared" si="64"/>
        <v>5</v>
      </c>
      <c r="Q1291" s="96" t="str">
        <f t="shared" si="65"/>
        <v>Gastos_Gerais</v>
      </c>
    </row>
    <row r="1292" spans="1:17" ht="24" hidden="1" x14ac:dyDescent="0.2">
      <c r="A1292" s="450">
        <v>3732</v>
      </c>
      <c r="B1292" s="427">
        <v>45070</v>
      </c>
      <c r="C1292" s="459">
        <v>45047</v>
      </c>
      <c r="D1292" s="455" t="s">
        <v>264</v>
      </c>
      <c r="E1292" s="455" t="s">
        <v>208</v>
      </c>
      <c r="F1292" s="477">
        <v>1375.31</v>
      </c>
      <c r="G1292" s="456" t="s">
        <v>2015</v>
      </c>
      <c r="H1292" s="461" t="s">
        <v>421</v>
      </c>
      <c r="I1292" s="461" t="s">
        <v>5665</v>
      </c>
      <c r="J1292" s="426" t="s">
        <v>1980</v>
      </c>
      <c r="K1292" s="429" t="s">
        <v>1163</v>
      </c>
      <c r="L1292" s="428" t="s">
        <v>32</v>
      </c>
      <c r="M1292" s="429">
        <v>10530</v>
      </c>
      <c r="N1292" s="430">
        <v>45070</v>
      </c>
      <c r="O1292" s="458">
        <f t="shared" si="63"/>
        <v>5</v>
      </c>
      <c r="P1292" s="458">
        <f t="shared" si="64"/>
        <v>5</v>
      </c>
      <c r="Q1292" s="96" t="str">
        <f t="shared" si="65"/>
        <v>Gastos_Gerais</v>
      </c>
    </row>
    <row r="1293" spans="1:17" ht="25.5" hidden="1" x14ac:dyDescent="0.2">
      <c r="A1293" s="450">
        <v>3733</v>
      </c>
      <c r="B1293" s="427">
        <v>45070</v>
      </c>
      <c r="C1293" s="459">
        <v>45047</v>
      </c>
      <c r="D1293" s="455" t="s">
        <v>176</v>
      </c>
      <c r="E1293" s="455" t="s">
        <v>261</v>
      </c>
      <c r="F1293" s="477">
        <v>1794.48</v>
      </c>
      <c r="G1293" s="456" t="s">
        <v>1207</v>
      </c>
      <c r="H1293" s="461" t="s">
        <v>421</v>
      </c>
      <c r="I1293" s="461" t="s">
        <v>5558</v>
      </c>
      <c r="J1293" s="426" t="s">
        <v>695</v>
      </c>
      <c r="K1293" s="425" t="s">
        <v>1188</v>
      </c>
      <c r="L1293" s="426" t="s">
        <v>4137</v>
      </c>
      <c r="M1293" s="429">
        <v>777427789</v>
      </c>
      <c r="N1293" s="430">
        <v>45070</v>
      </c>
      <c r="O1293" s="458">
        <f t="shared" si="63"/>
        <v>5</v>
      </c>
      <c r="P1293" s="458">
        <f t="shared" si="64"/>
        <v>5</v>
      </c>
      <c r="Q1293" s="96" t="str">
        <f t="shared" si="65"/>
        <v>Gastos_com_Pessoal</v>
      </c>
    </row>
    <row r="1294" spans="1:17" ht="25.5" hidden="1" x14ac:dyDescent="0.2">
      <c r="A1294" s="450">
        <v>3734</v>
      </c>
      <c r="B1294" s="427">
        <v>45070</v>
      </c>
      <c r="C1294" s="459">
        <v>45047</v>
      </c>
      <c r="D1294" s="455" t="s">
        <v>176</v>
      </c>
      <c r="E1294" s="455" t="s">
        <v>280</v>
      </c>
      <c r="F1294" s="477">
        <v>4173.3500000000004</v>
      </c>
      <c r="G1294" s="456" t="s">
        <v>1209</v>
      </c>
      <c r="H1294" s="461" t="s">
        <v>421</v>
      </c>
      <c r="I1294" s="461" t="s">
        <v>5558</v>
      </c>
      <c r="J1294" s="426" t="s">
        <v>695</v>
      </c>
      <c r="K1294" s="425" t="s">
        <v>1188</v>
      </c>
      <c r="L1294" s="426" t="s">
        <v>4137</v>
      </c>
      <c r="M1294" s="429">
        <v>777427789</v>
      </c>
      <c r="N1294" s="430">
        <v>45070</v>
      </c>
      <c r="O1294" s="458">
        <f t="shared" si="63"/>
        <v>5</v>
      </c>
      <c r="P1294" s="458">
        <f t="shared" si="64"/>
        <v>5</v>
      </c>
      <c r="Q1294" s="96" t="str">
        <f t="shared" si="65"/>
        <v>Gastos_com_Pessoal</v>
      </c>
    </row>
    <row r="1295" spans="1:17" ht="25.5" hidden="1" x14ac:dyDescent="0.2">
      <c r="A1295" s="450">
        <v>3735</v>
      </c>
      <c r="B1295" s="427">
        <v>45070</v>
      </c>
      <c r="C1295" s="459">
        <v>45047</v>
      </c>
      <c r="D1295" s="455" t="s">
        <v>176</v>
      </c>
      <c r="E1295" s="455" t="s">
        <v>262</v>
      </c>
      <c r="F1295" s="477">
        <v>1391.12</v>
      </c>
      <c r="G1295" s="456" t="s">
        <v>1210</v>
      </c>
      <c r="H1295" s="461" t="s">
        <v>421</v>
      </c>
      <c r="I1295" s="461" t="s">
        <v>5558</v>
      </c>
      <c r="J1295" s="426" t="s">
        <v>695</v>
      </c>
      <c r="K1295" s="429" t="s">
        <v>1188</v>
      </c>
      <c r="L1295" s="426" t="s">
        <v>4137</v>
      </c>
      <c r="M1295" s="429">
        <v>777427789</v>
      </c>
      <c r="N1295" s="430">
        <v>45070</v>
      </c>
      <c r="O1295" s="458">
        <f t="shared" si="63"/>
        <v>5</v>
      </c>
      <c r="P1295" s="458">
        <f t="shared" si="64"/>
        <v>5</v>
      </c>
      <c r="Q1295" s="96" t="str">
        <f t="shared" si="65"/>
        <v>Gastos_com_Pessoal</v>
      </c>
    </row>
    <row r="1296" spans="1:17" ht="36" hidden="1" x14ac:dyDescent="0.2">
      <c r="A1296" s="450">
        <v>3736</v>
      </c>
      <c r="B1296" s="427">
        <v>45070</v>
      </c>
      <c r="C1296" s="459">
        <v>45047</v>
      </c>
      <c r="D1296" s="455" t="s">
        <v>176</v>
      </c>
      <c r="E1296" s="455" t="s">
        <v>169</v>
      </c>
      <c r="F1296" s="477">
        <v>5783.81</v>
      </c>
      <c r="G1296" s="456" t="s">
        <v>1211</v>
      </c>
      <c r="H1296" s="461" t="s">
        <v>421</v>
      </c>
      <c r="I1296" s="461" t="s">
        <v>5558</v>
      </c>
      <c r="J1296" s="426" t="s">
        <v>695</v>
      </c>
      <c r="K1296" s="429" t="s">
        <v>1188</v>
      </c>
      <c r="L1296" s="426" t="s">
        <v>4137</v>
      </c>
      <c r="M1296" s="429">
        <v>777427789</v>
      </c>
      <c r="N1296" s="430">
        <v>45070</v>
      </c>
      <c r="O1296" s="458">
        <f t="shared" si="63"/>
        <v>5</v>
      </c>
      <c r="P1296" s="458">
        <f t="shared" si="64"/>
        <v>5</v>
      </c>
      <c r="Q1296" s="96" t="str">
        <f t="shared" si="65"/>
        <v>Gastos_com_Pessoal</v>
      </c>
    </row>
    <row r="1297" spans="1:17" ht="25.5" hidden="1" x14ac:dyDescent="0.2">
      <c r="A1297" s="450">
        <v>3737</v>
      </c>
      <c r="B1297" s="427">
        <v>45070</v>
      </c>
      <c r="C1297" s="459">
        <v>45047</v>
      </c>
      <c r="D1297" s="455" t="s">
        <v>176</v>
      </c>
      <c r="E1297" s="455" t="s">
        <v>261</v>
      </c>
      <c r="F1297" s="477">
        <v>1622.27</v>
      </c>
      <c r="G1297" s="456" t="s">
        <v>1207</v>
      </c>
      <c r="H1297" s="461" t="s">
        <v>414</v>
      </c>
      <c r="I1297" s="461" t="s">
        <v>5327</v>
      </c>
      <c r="J1297" s="426" t="s">
        <v>963</v>
      </c>
      <c r="K1297" s="425" t="s">
        <v>1188</v>
      </c>
      <c r="L1297" s="426" t="s">
        <v>4137</v>
      </c>
      <c r="M1297" s="429">
        <v>777427789</v>
      </c>
      <c r="N1297" s="430">
        <v>45070</v>
      </c>
      <c r="O1297" s="458">
        <f t="shared" si="63"/>
        <v>5</v>
      </c>
      <c r="P1297" s="458">
        <f t="shared" si="64"/>
        <v>5</v>
      </c>
      <c r="Q1297" s="96" t="str">
        <f t="shared" si="65"/>
        <v>Gastos_com_Pessoal</v>
      </c>
    </row>
    <row r="1298" spans="1:17" ht="25.5" hidden="1" x14ac:dyDescent="0.2">
      <c r="A1298" s="450">
        <v>3738</v>
      </c>
      <c r="B1298" s="427">
        <v>45070</v>
      </c>
      <c r="C1298" s="459">
        <v>45047</v>
      </c>
      <c r="D1298" s="455" t="s">
        <v>176</v>
      </c>
      <c r="E1298" s="455" t="s">
        <v>280</v>
      </c>
      <c r="F1298" s="477">
        <v>1348.97</v>
      </c>
      <c r="G1298" s="456" t="s">
        <v>1209</v>
      </c>
      <c r="H1298" s="461" t="s">
        <v>414</v>
      </c>
      <c r="I1298" s="461" t="s">
        <v>5327</v>
      </c>
      <c r="J1298" s="426" t="s">
        <v>963</v>
      </c>
      <c r="K1298" s="425" t="s">
        <v>1188</v>
      </c>
      <c r="L1298" s="426" t="s">
        <v>4137</v>
      </c>
      <c r="M1298" s="429">
        <v>777427789</v>
      </c>
      <c r="N1298" s="430">
        <v>45070</v>
      </c>
      <c r="O1298" s="458">
        <f t="shared" si="63"/>
        <v>5</v>
      </c>
      <c r="P1298" s="458">
        <f t="shared" si="64"/>
        <v>5</v>
      </c>
      <c r="Q1298" s="96" t="str">
        <f t="shared" si="65"/>
        <v>Gastos_com_Pessoal</v>
      </c>
    </row>
    <row r="1299" spans="1:17" ht="25.5" hidden="1" x14ac:dyDescent="0.2">
      <c r="A1299" s="450">
        <v>3739</v>
      </c>
      <c r="B1299" s="427">
        <v>45070</v>
      </c>
      <c r="C1299" s="459">
        <v>45047</v>
      </c>
      <c r="D1299" s="455" t="s">
        <v>176</v>
      </c>
      <c r="E1299" s="455" t="s">
        <v>262</v>
      </c>
      <c r="F1299" s="477">
        <v>449.65</v>
      </c>
      <c r="G1299" s="456" t="s">
        <v>1210</v>
      </c>
      <c r="H1299" s="461" t="s">
        <v>414</v>
      </c>
      <c r="I1299" s="461" t="s">
        <v>5327</v>
      </c>
      <c r="J1299" s="426" t="s">
        <v>963</v>
      </c>
      <c r="K1299" s="429" t="s">
        <v>1188</v>
      </c>
      <c r="L1299" s="426" t="s">
        <v>4137</v>
      </c>
      <c r="M1299" s="429">
        <v>777427789</v>
      </c>
      <c r="N1299" s="430">
        <v>45070</v>
      </c>
      <c r="O1299" s="458">
        <f t="shared" si="63"/>
        <v>5</v>
      </c>
      <c r="P1299" s="458">
        <f t="shared" si="64"/>
        <v>5</v>
      </c>
      <c r="Q1299" s="96" t="str">
        <f t="shared" si="65"/>
        <v>Gastos_com_Pessoal</v>
      </c>
    </row>
    <row r="1300" spans="1:17" ht="36" hidden="1" x14ac:dyDescent="0.2">
      <c r="A1300" s="450">
        <v>3740</v>
      </c>
      <c r="B1300" s="427">
        <v>45070</v>
      </c>
      <c r="C1300" s="459">
        <v>45047</v>
      </c>
      <c r="D1300" s="455" t="s">
        <v>176</v>
      </c>
      <c r="E1300" s="455" t="s">
        <v>169</v>
      </c>
      <c r="F1300" s="477">
        <v>5616.98</v>
      </c>
      <c r="G1300" s="456" t="s">
        <v>1211</v>
      </c>
      <c r="H1300" s="461" t="s">
        <v>414</v>
      </c>
      <c r="I1300" s="461" t="s">
        <v>5327</v>
      </c>
      <c r="J1300" s="426" t="s">
        <v>963</v>
      </c>
      <c r="K1300" s="429" t="s">
        <v>1188</v>
      </c>
      <c r="L1300" s="426" t="s">
        <v>4137</v>
      </c>
      <c r="M1300" s="429">
        <v>777427789</v>
      </c>
      <c r="N1300" s="430">
        <v>45070</v>
      </c>
      <c r="O1300" s="458">
        <f t="shared" si="63"/>
        <v>5</v>
      </c>
      <c r="P1300" s="458">
        <f t="shared" si="64"/>
        <v>5</v>
      </c>
      <c r="Q1300" s="96" t="str">
        <f t="shared" si="65"/>
        <v>Gastos_com_Pessoal</v>
      </c>
    </row>
    <row r="1301" spans="1:17" ht="25.5" hidden="1" x14ac:dyDescent="0.2">
      <c r="A1301" s="450">
        <v>3741</v>
      </c>
      <c r="B1301" s="427">
        <v>45070</v>
      </c>
      <c r="C1301" s="459">
        <v>45047</v>
      </c>
      <c r="D1301" s="455" t="s">
        <v>176</v>
      </c>
      <c r="E1301" s="455" t="s">
        <v>261</v>
      </c>
      <c r="F1301" s="477">
        <v>1123.42</v>
      </c>
      <c r="G1301" s="456" t="s">
        <v>1207</v>
      </c>
      <c r="H1301" s="461" t="s">
        <v>421</v>
      </c>
      <c r="I1301" s="461" t="s">
        <v>5328</v>
      </c>
      <c r="J1301" s="426" t="s">
        <v>877</v>
      </c>
      <c r="K1301" s="425" t="s">
        <v>1188</v>
      </c>
      <c r="L1301" s="426" t="s">
        <v>4137</v>
      </c>
      <c r="M1301" s="429">
        <v>777427789</v>
      </c>
      <c r="N1301" s="430">
        <v>45070</v>
      </c>
      <c r="O1301" s="458">
        <f t="shared" si="63"/>
        <v>5</v>
      </c>
      <c r="P1301" s="458">
        <f t="shared" si="64"/>
        <v>5</v>
      </c>
      <c r="Q1301" s="96" t="str">
        <f t="shared" si="65"/>
        <v>Gastos_com_Pessoal</v>
      </c>
    </row>
    <row r="1302" spans="1:17" ht="25.5" hidden="1" x14ac:dyDescent="0.2">
      <c r="A1302" s="450">
        <v>3742</v>
      </c>
      <c r="B1302" s="427">
        <v>45070</v>
      </c>
      <c r="C1302" s="459">
        <v>45047</v>
      </c>
      <c r="D1302" s="455" t="s">
        <v>176</v>
      </c>
      <c r="E1302" s="455" t="s">
        <v>280</v>
      </c>
      <c r="F1302" s="477">
        <v>1537.53</v>
      </c>
      <c r="G1302" s="456" t="s">
        <v>1209</v>
      </c>
      <c r="H1302" s="461" t="s">
        <v>421</v>
      </c>
      <c r="I1302" s="461" t="s">
        <v>5328</v>
      </c>
      <c r="J1302" s="426" t="s">
        <v>877</v>
      </c>
      <c r="K1302" s="425" t="s">
        <v>1188</v>
      </c>
      <c r="L1302" s="426" t="s">
        <v>4137</v>
      </c>
      <c r="M1302" s="429">
        <v>777427789</v>
      </c>
      <c r="N1302" s="430">
        <v>45070</v>
      </c>
      <c r="O1302" s="458">
        <f t="shared" si="63"/>
        <v>5</v>
      </c>
      <c r="P1302" s="458">
        <f t="shared" si="64"/>
        <v>5</v>
      </c>
      <c r="Q1302" s="96" t="str">
        <f t="shared" si="65"/>
        <v>Gastos_com_Pessoal</v>
      </c>
    </row>
    <row r="1303" spans="1:17" ht="25.5" hidden="1" x14ac:dyDescent="0.2">
      <c r="A1303" s="450">
        <v>3743</v>
      </c>
      <c r="B1303" s="427">
        <v>45070</v>
      </c>
      <c r="C1303" s="459">
        <v>45047</v>
      </c>
      <c r="D1303" s="455" t="s">
        <v>176</v>
      </c>
      <c r="E1303" s="455" t="s">
        <v>262</v>
      </c>
      <c r="F1303" s="477">
        <v>512.51</v>
      </c>
      <c r="G1303" s="456" t="s">
        <v>1210</v>
      </c>
      <c r="H1303" s="461" t="s">
        <v>421</v>
      </c>
      <c r="I1303" s="461" t="s">
        <v>5328</v>
      </c>
      <c r="J1303" s="426" t="s">
        <v>877</v>
      </c>
      <c r="K1303" s="429" t="s">
        <v>1188</v>
      </c>
      <c r="L1303" s="426" t="s">
        <v>4137</v>
      </c>
      <c r="M1303" s="429">
        <v>777427789</v>
      </c>
      <c r="N1303" s="430">
        <v>45070</v>
      </c>
      <c r="O1303" s="458">
        <f t="shared" si="63"/>
        <v>5</v>
      </c>
      <c r="P1303" s="458">
        <f t="shared" si="64"/>
        <v>5</v>
      </c>
      <c r="Q1303" s="96" t="str">
        <f t="shared" si="65"/>
        <v>Gastos_com_Pessoal</v>
      </c>
    </row>
    <row r="1304" spans="1:17" ht="36" hidden="1" x14ac:dyDescent="0.2">
      <c r="A1304" s="450">
        <v>3744</v>
      </c>
      <c r="B1304" s="427">
        <v>45070</v>
      </c>
      <c r="C1304" s="459">
        <v>45047</v>
      </c>
      <c r="D1304" s="455" t="s">
        <v>176</v>
      </c>
      <c r="E1304" s="455" t="s">
        <v>169</v>
      </c>
      <c r="F1304" s="477">
        <v>3130.58</v>
      </c>
      <c r="G1304" s="456" t="s">
        <v>1211</v>
      </c>
      <c r="H1304" s="461" t="s">
        <v>421</v>
      </c>
      <c r="I1304" s="461" t="s">
        <v>5328</v>
      </c>
      <c r="J1304" s="426" t="s">
        <v>877</v>
      </c>
      <c r="K1304" s="429" t="s">
        <v>1188</v>
      </c>
      <c r="L1304" s="426" t="s">
        <v>4137</v>
      </c>
      <c r="M1304" s="429">
        <v>777427789</v>
      </c>
      <c r="N1304" s="430">
        <v>45070</v>
      </c>
      <c r="O1304" s="458">
        <f t="shared" si="63"/>
        <v>5</v>
      </c>
      <c r="P1304" s="458">
        <f t="shared" si="64"/>
        <v>5</v>
      </c>
      <c r="Q1304" s="96" t="str">
        <f t="shared" si="65"/>
        <v>Gastos_com_Pessoal</v>
      </c>
    </row>
    <row r="1305" spans="1:17" ht="25.5" hidden="1" x14ac:dyDescent="0.2">
      <c r="A1305" s="450">
        <v>3745</v>
      </c>
      <c r="B1305" s="427">
        <v>45070</v>
      </c>
      <c r="C1305" s="459">
        <v>45047</v>
      </c>
      <c r="D1305" s="455" t="s">
        <v>176</v>
      </c>
      <c r="E1305" s="455" t="s">
        <v>261</v>
      </c>
      <c r="F1305" s="477">
        <v>1339.01</v>
      </c>
      <c r="G1305" s="456" t="s">
        <v>1207</v>
      </c>
      <c r="H1305" s="461" t="s">
        <v>421</v>
      </c>
      <c r="I1305" s="461" t="s">
        <v>1708</v>
      </c>
      <c r="J1305" s="426" t="s">
        <v>958</v>
      </c>
      <c r="K1305" s="425" t="s">
        <v>1188</v>
      </c>
      <c r="L1305" s="426" t="s">
        <v>4137</v>
      </c>
      <c r="M1305" s="429">
        <v>777427789</v>
      </c>
      <c r="N1305" s="430">
        <v>45070</v>
      </c>
      <c r="O1305" s="458">
        <f t="shared" si="63"/>
        <v>5</v>
      </c>
      <c r="P1305" s="458">
        <f t="shared" si="64"/>
        <v>5</v>
      </c>
      <c r="Q1305" s="96" t="str">
        <f t="shared" si="65"/>
        <v>Gastos_com_Pessoal</v>
      </c>
    </row>
    <row r="1306" spans="1:17" ht="25.5" hidden="1" x14ac:dyDescent="0.2">
      <c r="A1306" s="450">
        <v>3746</v>
      </c>
      <c r="B1306" s="427">
        <v>45070</v>
      </c>
      <c r="C1306" s="459">
        <v>45047</v>
      </c>
      <c r="D1306" s="455" t="s">
        <v>176</v>
      </c>
      <c r="E1306" s="455" t="s">
        <v>280</v>
      </c>
      <c r="F1306" s="477">
        <v>1115.8399999999999</v>
      </c>
      <c r="G1306" s="456" t="s">
        <v>1209</v>
      </c>
      <c r="H1306" s="461" t="s">
        <v>421</v>
      </c>
      <c r="I1306" s="461" t="s">
        <v>1708</v>
      </c>
      <c r="J1306" s="426" t="s">
        <v>958</v>
      </c>
      <c r="K1306" s="425" t="s">
        <v>1188</v>
      </c>
      <c r="L1306" s="426" t="s">
        <v>4137</v>
      </c>
      <c r="M1306" s="429">
        <v>777427789</v>
      </c>
      <c r="N1306" s="430">
        <v>45070</v>
      </c>
      <c r="O1306" s="458">
        <f t="shared" si="63"/>
        <v>5</v>
      </c>
      <c r="P1306" s="458">
        <f t="shared" si="64"/>
        <v>5</v>
      </c>
      <c r="Q1306" s="96" t="str">
        <f t="shared" si="65"/>
        <v>Gastos_com_Pessoal</v>
      </c>
    </row>
    <row r="1307" spans="1:17" ht="25.5" hidden="1" x14ac:dyDescent="0.2">
      <c r="A1307" s="450">
        <v>3747</v>
      </c>
      <c r="B1307" s="427">
        <v>45070</v>
      </c>
      <c r="C1307" s="459">
        <v>45047</v>
      </c>
      <c r="D1307" s="455" t="s">
        <v>176</v>
      </c>
      <c r="E1307" s="455" t="s">
        <v>262</v>
      </c>
      <c r="F1307" s="477">
        <v>371.95</v>
      </c>
      <c r="G1307" s="456" t="s">
        <v>1210</v>
      </c>
      <c r="H1307" s="461" t="s">
        <v>421</v>
      </c>
      <c r="I1307" s="461" t="s">
        <v>1708</v>
      </c>
      <c r="J1307" s="426" t="s">
        <v>958</v>
      </c>
      <c r="K1307" s="429" t="s">
        <v>1188</v>
      </c>
      <c r="L1307" s="426" t="s">
        <v>4137</v>
      </c>
      <c r="M1307" s="429">
        <v>777427789</v>
      </c>
      <c r="N1307" s="430">
        <v>45070</v>
      </c>
      <c r="O1307" s="458">
        <f t="shared" si="63"/>
        <v>5</v>
      </c>
      <c r="P1307" s="458">
        <f t="shared" si="64"/>
        <v>5</v>
      </c>
      <c r="Q1307" s="96" t="str">
        <f t="shared" si="65"/>
        <v>Gastos_com_Pessoal</v>
      </c>
    </row>
    <row r="1308" spans="1:17" ht="36" hidden="1" x14ac:dyDescent="0.2">
      <c r="A1308" s="450">
        <v>3748</v>
      </c>
      <c r="B1308" s="427">
        <v>45070</v>
      </c>
      <c r="C1308" s="459">
        <v>45047</v>
      </c>
      <c r="D1308" s="455" t="s">
        <v>176</v>
      </c>
      <c r="E1308" s="455" t="s">
        <v>169</v>
      </c>
      <c r="F1308" s="477">
        <v>3836.99</v>
      </c>
      <c r="G1308" s="456" t="s">
        <v>1211</v>
      </c>
      <c r="H1308" s="461" t="s">
        <v>421</v>
      </c>
      <c r="I1308" s="461" t="s">
        <v>1708</v>
      </c>
      <c r="J1308" s="426" t="s">
        <v>958</v>
      </c>
      <c r="K1308" s="429" t="s">
        <v>1188</v>
      </c>
      <c r="L1308" s="426" t="s">
        <v>4137</v>
      </c>
      <c r="M1308" s="429">
        <v>777427789</v>
      </c>
      <c r="N1308" s="430">
        <v>45070</v>
      </c>
      <c r="O1308" s="458">
        <f t="shared" si="63"/>
        <v>5</v>
      </c>
      <c r="P1308" s="458">
        <f t="shared" si="64"/>
        <v>5</v>
      </c>
      <c r="Q1308" s="96" t="str">
        <f t="shared" si="65"/>
        <v>Gastos_com_Pessoal</v>
      </c>
    </row>
    <row r="1309" spans="1:17" ht="25.5" hidden="1" x14ac:dyDescent="0.2">
      <c r="A1309" s="450">
        <v>3749</v>
      </c>
      <c r="B1309" s="427">
        <v>45070</v>
      </c>
      <c r="C1309" s="459">
        <v>45047</v>
      </c>
      <c r="D1309" s="455" t="s">
        <v>176</v>
      </c>
      <c r="E1309" s="455" t="s">
        <v>261</v>
      </c>
      <c r="F1309" s="477">
        <v>543</v>
      </c>
      <c r="G1309" s="456" t="s">
        <v>1207</v>
      </c>
      <c r="H1309" s="461" t="s">
        <v>416</v>
      </c>
      <c r="I1309" s="461" t="s">
        <v>5329</v>
      </c>
      <c r="J1309" s="426" t="s">
        <v>5330</v>
      </c>
      <c r="K1309" s="425" t="s">
        <v>1188</v>
      </c>
      <c r="L1309" s="426" t="s">
        <v>4137</v>
      </c>
      <c r="M1309" s="429">
        <v>777427789</v>
      </c>
      <c r="N1309" s="430">
        <v>45070</v>
      </c>
      <c r="O1309" s="458">
        <f t="shared" si="63"/>
        <v>5</v>
      </c>
      <c r="P1309" s="458">
        <f t="shared" si="64"/>
        <v>5</v>
      </c>
      <c r="Q1309" s="96" t="str">
        <f t="shared" si="65"/>
        <v>Gastos_com_Pessoal</v>
      </c>
    </row>
    <row r="1310" spans="1:17" ht="25.5" hidden="1" x14ac:dyDescent="0.2">
      <c r="A1310" s="450">
        <v>3750</v>
      </c>
      <c r="B1310" s="427">
        <v>45070</v>
      </c>
      <c r="C1310" s="459">
        <v>45047</v>
      </c>
      <c r="D1310" s="455" t="s">
        <v>176</v>
      </c>
      <c r="E1310" s="455" t="s">
        <v>280</v>
      </c>
      <c r="F1310" s="477">
        <v>543</v>
      </c>
      <c r="G1310" s="456" t="s">
        <v>1209</v>
      </c>
      <c r="H1310" s="461" t="s">
        <v>416</v>
      </c>
      <c r="I1310" s="461" t="s">
        <v>5329</v>
      </c>
      <c r="J1310" s="426" t="s">
        <v>5330</v>
      </c>
      <c r="K1310" s="425" t="s">
        <v>1188</v>
      </c>
      <c r="L1310" s="426" t="s">
        <v>4137</v>
      </c>
      <c r="M1310" s="429">
        <v>777427789</v>
      </c>
      <c r="N1310" s="430">
        <v>45070</v>
      </c>
      <c r="O1310" s="458">
        <f t="shared" si="63"/>
        <v>5</v>
      </c>
      <c r="P1310" s="458">
        <f t="shared" si="64"/>
        <v>5</v>
      </c>
      <c r="Q1310" s="96" t="str">
        <f t="shared" si="65"/>
        <v>Gastos_com_Pessoal</v>
      </c>
    </row>
    <row r="1311" spans="1:17" ht="25.5" hidden="1" x14ac:dyDescent="0.2">
      <c r="A1311" s="450">
        <v>3751</v>
      </c>
      <c r="B1311" s="427">
        <v>45070</v>
      </c>
      <c r="C1311" s="459">
        <v>45047</v>
      </c>
      <c r="D1311" s="455" t="s">
        <v>176</v>
      </c>
      <c r="E1311" s="455" t="s">
        <v>262</v>
      </c>
      <c r="F1311" s="477">
        <v>181</v>
      </c>
      <c r="G1311" s="456" t="s">
        <v>1210</v>
      </c>
      <c r="H1311" s="461" t="s">
        <v>416</v>
      </c>
      <c r="I1311" s="461" t="s">
        <v>5329</v>
      </c>
      <c r="J1311" s="426" t="s">
        <v>5330</v>
      </c>
      <c r="K1311" s="429" t="s">
        <v>1188</v>
      </c>
      <c r="L1311" s="426" t="s">
        <v>4137</v>
      </c>
      <c r="M1311" s="429">
        <v>777427789</v>
      </c>
      <c r="N1311" s="430">
        <v>45070</v>
      </c>
      <c r="O1311" s="458">
        <f t="shared" si="63"/>
        <v>5</v>
      </c>
      <c r="P1311" s="458">
        <f t="shared" si="64"/>
        <v>5</v>
      </c>
      <c r="Q1311" s="96" t="str">
        <f t="shared" si="65"/>
        <v>Gastos_com_Pessoal</v>
      </c>
    </row>
    <row r="1312" spans="1:17" ht="36" hidden="1" x14ac:dyDescent="0.2">
      <c r="A1312" s="450">
        <v>3752</v>
      </c>
      <c r="B1312" s="427">
        <v>45070</v>
      </c>
      <c r="C1312" s="459">
        <v>45047</v>
      </c>
      <c r="D1312" s="455" t="s">
        <v>176</v>
      </c>
      <c r="E1312" s="455" t="s">
        <v>169</v>
      </c>
      <c r="F1312" s="477">
        <v>2671.52</v>
      </c>
      <c r="G1312" s="456" t="s">
        <v>1211</v>
      </c>
      <c r="H1312" s="461" t="s">
        <v>416</v>
      </c>
      <c r="I1312" s="461" t="s">
        <v>5329</v>
      </c>
      <c r="J1312" s="426" t="s">
        <v>5330</v>
      </c>
      <c r="K1312" s="429" t="s">
        <v>1188</v>
      </c>
      <c r="L1312" s="426" t="s">
        <v>4137</v>
      </c>
      <c r="M1312" s="429">
        <v>777427789</v>
      </c>
      <c r="N1312" s="430">
        <v>45070</v>
      </c>
      <c r="O1312" s="458">
        <f t="shared" si="63"/>
        <v>5</v>
      </c>
      <c r="P1312" s="458">
        <f t="shared" si="64"/>
        <v>5</v>
      </c>
      <c r="Q1312" s="96" t="str">
        <f t="shared" si="65"/>
        <v>Gastos_com_Pessoal</v>
      </c>
    </row>
    <row r="1313" spans="1:17" ht="25.5" hidden="1" x14ac:dyDescent="0.2">
      <c r="A1313" s="450">
        <v>3753</v>
      </c>
      <c r="B1313" s="427">
        <v>45070</v>
      </c>
      <c r="C1313" s="459">
        <v>45047</v>
      </c>
      <c r="D1313" s="455" t="s">
        <v>176</v>
      </c>
      <c r="E1313" s="455" t="s">
        <v>261</v>
      </c>
      <c r="F1313" s="477">
        <v>1667.47</v>
      </c>
      <c r="G1313" s="456" t="s">
        <v>1207</v>
      </c>
      <c r="H1313" s="461" t="s">
        <v>421</v>
      </c>
      <c r="I1313" s="461" t="s">
        <v>1326</v>
      </c>
      <c r="J1313" s="426" t="s">
        <v>717</v>
      </c>
      <c r="K1313" s="425" t="s">
        <v>1188</v>
      </c>
      <c r="L1313" s="426" t="s">
        <v>4137</v>
      </c>
      <c r="M1313" s="429">
        <v>777427789</v>
      </c>
      <c r="N1313" s="430">
        <v>45070</v>
      </c>
      <c r="O1313" s="458">
        <f t="shared" si="63"/>
        <v>5</v>
      </c>
      <c r="P1313" s="458">
        <f t="shared" si="64"/>
        <v>5</v>
      </c>
      <c r="Q1313" s="96" t="str">
        <f t="shared" si="65"/>
        <v>Gastos_com_Pessoal</v>
      </c>
    </row>
    <row r="1314" spans="1:17" ht="25.5" hidden="1" x14ac:dyDescent="0.2">
      <c r="A1314" s="450">
        <v>3754</v>
      </c>
      <c r="B1314" s="427">
        <v>45070</v>
      </c>
      <c r="C1314" s="459">
        <v>45047</v>
      </c>
      <c r="D1314" s="455" t="s">
        <v>176</v>
      </c>
      <c r="E1314" s="455" t="s">
        <v>280</v>
      </c>
      <c r="F1314" s="477">
        <v>4218.75</v>
      </c>
      <c r="G1314" s="456" t="s">
        <v>1209</v>
      </c>
      <c r="H1314" s="461" t="s">
        <v>421</v>
      </c>
      <c r="I1314" s="461" t="s">
        <v>1326</v>
      </c>
      <c r="J1314" s="426" t="s">
        <v>717</v>
      </c>
      <c r="K1314" s="425" t="s">
        <v>1188</v>
      </c>
      <c r="L1314" s="426" t="s">
        <v>4137</v>
      </c>
      <c r="M1314" s="429">
        <v>777427789</v>
      </c>
      <c r="N1314" s="430">
        <v>45070</v>
      </c>
      <c r="O1314" s="458">
        <f t="shared" si="63"/>
        <v>5</v>
      </c>
      <c r="P1314" s="458">
        <f t="shared" si="64"/>
        <v>5</v>
      </c>
      <c r="Q1314" s="96" t="str">
        <f t="shared" si="65"/>
        <v>Gastos_com_Pessoal</v>
      </c>
    </row>
    <row r="1315" spans="1:17" ht="25.5" hidden="1" x14ac:dyDescent="0.2">
      <c r="A1315" s="450">
        <v>3755</v>
      </c>
      <c r="B1315" s="427">
        <v>45070</v>
      </c>
      <c r="C1315" s="459">
        <v>45047</v>
      </c>
      <c r="D1315" s="455" t="s">
        <v>176</v>
      </c>
      <c r="E1315" s="455" t="s">
        <v>262</v>
      </c>
      <c r="F1315" s="477">
        <v>1406.26</v>
      </c>
      <c r="G1315" s="456" t="s">
        <v>1210</v>
      </c>
      <c r="H1315" s="461" t="s">
        <v>421</v>
      </c>
      <c r="I1315" s="461" t="s">
        <v>1326</v>
      </c>
      <c r="J1315" s="426" t="s">
        <v>717</v>
      </c>
      <c r="K1315" s="429" t="s">
        <v>1188</v>
      </c>
      <c r="L1315" s="426" t="s">
        <v>4137</v>
      </c>
      <c r="M1315" s="429">
        <v>777427789</v>
      </c>
      <c r="N1315" s="430">
        <v>45070</v>
      </c>
      <c r="O1315" s="458">
        <f t="shared" si="63"/>
        <v>5</v>
      </c>
      <c r="P1315" s="458">
        <f t="shared" si="64"/>
        <v>5</v>
      </c>
      <c r="Q1315" s="96" t="str">
        <f t="shared" si="65"/>
        <v>Gastos_com_Pessoal</v>
      </c>
    </row>
    <row r="1316" spans="1:17" ht="36" hidden="1" x14ac:dyDescent="0.2">
      <c r="A1316" s="450">
        <v>3756</v>
      </c>
      <c r="B1316" s="427">
        <v>45070</v>
      </c>
      <c r="C1316" s="459">
        <v>45047</v>
      </c>
      <c r="D1316" s="455" t="s">
        <v>176</v>
      </c>
      <c r="E1316" s="455" t="s">
        <v>169</v>
      </c>
      <c r="F1316" s="477">
        <v>6142.76</v>
      </c>
      <c r="G1316" s="456" t="s">
        <v>1211</v>
      </c>
      <c r="H1316" s="461" t="s">
        <v>421</v>
      </c>
      <c r="I1316" s="461" t="s">
        <v>1326</v>
      </c>
      <c r="J1316" s="426" t="s">
        <v>717</v>
      </c>
      <c r="K1316" s="429" t="s">
        <v>1188</v>
      </c>
      <c r="L1316" s="426" t="s">
        <v>4137</v>
      </c>
      <c r="M1316" s="429">
        <v>777427789</v>
      </c>
      <c r="N1316" s="430">
        <v>45070</v>
      </c>
      <c r="O1316" s="458">
        <f t="shared" si="63"/>
        <v>5</v>
      </c>
      <c r="P1316" s="458">
        <f t="shared" si="64"/>
        <v>5</v>
      </c>
      <c r="Q1316" s="96" t="str">
        <f t="shared" si="65"/>
        <v>Gastos_com_Pessoal</v>
      </c>
    </row>
    <row r="1317" spans="1:17" ht="24" hidden="1" x14ac:dyDescent="0.2">
      <c r="A1317" s="450">
        <v>3757</v>
      </c>
      <c r="B1317" s="427">
        <v>45070</v>
      </c>
      <c r="C1317" s="459">
        <v>45047</v>
      </c>
      <c r="D1317" s="455" t="s">
        <v>264</v>
      </c>
      <c r="E1317" s="455" t="s">
        <v>293</v>
      </c>
      <c r="F1317" s="477">
        <v>180</v>
      </c>
      <c r="G1317" s="456" t="s">
        <v>4376</v>
      </c>
      <c r="H1317" s="461" t="s">
        <v>421</v>
      </c>
      <c r="I1317" s="461" t="s">
        <v>3257</v>
      </c>
      <c r="J1317" s="426" t="s">
        <v>706</v>
      </c>
      <c r="K1317" s="429" t="s">
        <v>1188</v>
      </c>
      <c r="L1317" s="426" t="s">
        <v>4137</v>
      </c>
      <c r="M1317" s="429">
        <v>777427789</v>
      </c>
      <c r="N1317" s="430">
        <v>45070</v>
      </c>
      <c r="O1317" s="458">
        <f t="shared" si="63"/>
        <v>5</v>
      </c>
      <c r="P1317" s="458">
        <f t="shared" si="64"/>
        <v>5</v>
      </c>
      <c r="Q1317" s="96" t="str">
        <f t="shared" si="65"/>
        <v>Gastos_Gerais</v>
      </c>
    </row>
    <row r="1318" spans="1:17" ht="24" hidden="1" x14ac:dyDescent="0.2">
      <c r="A1318" s="450">
        <v>3758</v>
      </c>
      <c r="B1318" s="427">
        <v>45070</v>
      </c>
      <c r="C1318" s="459">
        <v>45047</v>
      </c>
      <c r="D1318" s="455" t="s">
        <v>264</v>
      </c>
      <c r="E1318" s="455" t="s">
        <v>293</v>
      </c>
      <c r="F1318" s="477">
        <v>180</v>
      </c>
      <c r="G1318" s="456" t="s">
        <v>4374</v>
      </c>
      <c r="H1318" s="461" t="s">
        <v>421</v>
      </c>
      <c r="I1318" s="461" t="s">
        <v>2627</v>
      </c>
      <c r="J1318" s="426" t="s">
        <v>1073</v>
      </c>
      <c r="K1318" s="429" t="s">
        <v>1188</v>
      </c>
      <c r="L1318" s="426" t="s">
        <v>4137</v>
      </c>
      <c r="M1318" s="429">
        <v>777427789</v>
      </c>
      <c r="N1318" s="430">
        <v>45070</v>
      </c>
      <c r="O1318" s="458">
        <f t="shared" si="63"/>
        <v>5</v>
      </c>
      <c r="P1318" s="458">
        <f t="shared" si="64"/>
        <v>5</v>
      </c>
      <c r="Q1318" s="96" t="str">
        <f t="shared" si="65"/>
        <v>Gastos_Gerais</v>
      </c>
    </row>
    <row r="1319" spans="1:17" ht="24" hidden="1" x14ac:dyDescent="0.2">
      <c r="A1319" s="450">
        <v>3759</v>
      </c>
      <c r="B1319" s="427">
        <v>45070</v>
      </c>
      <c r="C1319" s="459">
        <v>45047</v>
      </c>
      <c r="D1319" s="455" t="s">
        <v>264</v>
      </c>
      <c r="E1319" s="455" t="s">
        <v>293</v>
      </c>
      <c r="F1319" s="477">
        <v>180</v>
      </c>
      <c r="G1319" s="456" t="s">
        <v>5667</v>
      </c>
      <c r="H1319" s="461" t="s">
        <v>421</v>
      </c>
      <c r="I1319" s="461" t="s">
        <v>5331</v>
      </c>
      <c r="J1319" s="426" t="s">
        <v>704</v>
      </c>
      <c r="K1319" s="429" t="s">
        <v>1188</v>
      </c>
      <c r="L1319" s="426" t="s">
        <v>4137</v>
      </c>
      <c r="M1319" s="429">
        <v>777427789</v>
      </c>
      <c r="N1319" s="430">
        <v>45070</v>
      </c>
      <c r="O1319" s="458">
        <f t="shared" si="63"/>
        <v>5</v>
      </c>
      <c r="P1319" s="458">
        <f t="shared" si="64"/>
        <v>5</v>
      </c>
      <c r="Q1319" s="96" t="str">
        <f t="shared" si="65"/>
        <v>Gastos_Gerais</v>
      </c>
    </row>
    <row r="1320" spans="1:17" ht="36" hidden="1" x14ac:dyDescent="0.2">
      <c r="A1320" s="450">
        <v>3760</v>
      </c>
      <c r="B1320" s="427">
        <v>45070</v>
      </c>
      <c r="C1320" s="459">
        <v>45047</v>
      </c>
      <c r="D1320" s="455" t="s">
        <v>264</v>
      </c>
      <c r="E1320" s="455" t="s">
        <v>293</v>
      </c>
      <c r="F1320" s="477">
        <v>120</v>
      </c>
      <c r="G1320" s="456" t="s">
        <v>5668</v>
      </c>
      <c r="H1320" s="461" t="s">
        <v>417</v>
      </c>
      <c r="I1320" s="461" t="s">
        <v>5332</v>
      </c>
      <c r="J1320" s="426" t="s">
        <v>1091</v>
      </c>
      <c r="K1320" s="429" t="s">
        <v>1188</v>
      </c>
      <c r="L1320" s="426" t="s">
        <v>4137</v>
      </c>
      <c r="M1320" s="429">
        <v>777427789</v>
      </c>
      <c r="N1320" s="430">
        <v>45070</v>
      </c>
      <c r="O1320" s="458">
        <f t="shared" si="63"/>
        <v>5</v>
      </c>
      <c r="P1320" s="458">
        <f t="shared" si="64"/>
        <v>5</v>
      </c>
      <c r="Q1320" s="96" t="str">
        <f t="shared" si="65"/>
        <v>Gastos_Gerais</v>
      </c>
    </row>
    <row r="1321" spans="1:17" ht="24" hidden="1" x14ac:dyDescent="0.2">
      <c r="A1321" s="450">
        <v>3761</v>
      </c>
      <c r="B1321" s="427">
        <v>45070</v>
      </c>
      <c r="C1321" s="459">
        <v>45047</v>
      </c>
      <c r="D1321" s="461" t="s">
        <v>264</v>
      </c>
      <c r="E1321" s="455" t="s">
        <v>293</v>
      </c>
      <c r="F1321" s="477">
        <v>120</v>
      </c>
      <c r="G1321" s="461" t="s">
        <v>5669</v>
      </c>
      <c r="H1321" s="461" t="s">
        <v>418</v>
      </c>
      <c r="I1321" s="461" t="s">
        <v>5333</v>
      </c>
      <c r="J1321" s="426" t="s">
        <v>941</v>
      </c>
      <c r="K1321" s="429" t="s">
        <v>1188</v>
      </c>
      <c r="L1321" s="426" t="s">
        <v>4137</v>
      </c>
      <c r="M1321" s="429">
        <v>777427789</v>
      </c>
      <c r="N1321" s="430">
        <v>45070</v>
      </c>
      <c r="O1321" s="458">
        <f t="shared" si="63"/>
        <v>5</v>
      </c>
      <c r="P1321" s="458">
        <f t="shared" si="64"/>
        <v>5</v>
      </c>
      <c r="Q1321" s="96" t="str">
        <f t="shared" si="65"/>
        <v>Gastos_Gerais</v>
      </c>
    </row>
    <row r="1322" spans="1:17" ht="24" hidden="1" x14ac:dyDescent="0.2">
      <c r="A1322" s="450">
        <v>3762</v>
      </c>
      <c r="B1322" s="427">
        <v>45070</v>
      </c>
      <c r="C1322" s="459">
        <v>45047</v>
      </c>
      <c r="D1322" s="461" t="s">
        <v>264</v>
      </c>
      <c r="E1322" s="455" t="s">
        <v>293</v>
      </c>
      <c r="F1322" s="477">
        <v>120</v>
      </c>
      <c r="G1322" s="461" t="s">
        <v>5670</v>
      </c>
      <c r="H1322" s="461" t="s">
        <v>418</v>
      </c>
      <c r="I1322" s="461" t="s">
        <v>3717</v>
      </c>
      <c r="J1322" s="426" t="s">
        <v>467</v>
      </c>
      <c r="K1322" s="429" t="s">
        <v>1188</v>
      </c>
      <c r="L1322" s="426" t="s">
        <v>4137</v>
      </c>
      <c r="M1322" s="429">
        <v>777427789</v>
      </c>
      <c r="N1322" s="430">
        <v>45070</v>
      </c>
      <c r="O1322" s="458">
        <f t="shared" si="63"/>
        <v>5</v>
      </c>
      <c r="P1322" s="458">
        <f t="shared" si="64"/>
        <v>5</v>
      </c>
      <c r="Q1322" s="96" t="str">
        <f t="shared" si="65"/>
        <v>Gastos_Gerais</v>
      </c>
    </row>
    <row r="1323" spans="1:17" ht="24" hidden="1" x14ac:dyDescent="0.2">
      <c r="A1323" s="450">
        <v>3763</v>
      </c>
      <c r="B1323" s="427">
        <v>45070</v>
      </c>
      <c r="C1323" s="459">
        <v>45047</v>
      </c>
      <c r="D1323" s="461" t="s">
        <v>264</v>
      </c>
      <c r="E1323" s="455" t="s">
        <v>293</v>
      </c>
      <c r="F1323" s="477">
        <v>120</v>
      </c>
      <c r="G1323" s="461" t="s">
        <v>5736</v>
      </c>
      <c r="H1323" s="461" t="s">
        <v>418</v>
      </c>
      <c r="I1323" s="461" t="s">
        <v>2631</v>
      </c>
      <c r="J1323" s="426" t="s">
        <v>1111</v>
      </c>
      <c r="K1323" s="426" t="s">
        <v>1188</v>
      </c>
      <c r="L1323" s="426" t="s">
        <v>4137</v>
      </c>
      <c r="M1323" s="426">
        <v>777427789</v>
      </c>
      <c r="N1323" s="427">
        <v>45070</v>
      </c>
      <c r="O1323" s="458">
        <f t="shared" si="63"/>
        <v>5</v>
      </c>
      <c r="P1323" s="458">
        <f t="shared" si="64"/>
        <v>5</v>
      </c>
      <c r="Q1323" s="96" t="str">
        <f t="shared" si="65"/>
        <v>Gastos_Gerais</v>
      </c>
    </row>
    <row r="1324" spans="1:17" ht="24" hidden="1" x14ac:dyDescent="0.2">
      <c r="A1324" s="450">
        <v>3764</v>
      </c>
      <c r="B1324" s="427">
        <v>45070</v>
      </c>
      <c r="C1324" s="459">
        <v>45047</v>
      </c>
      <c r="D1324" s="461" t="s">
        <v>264</v>
      </c>
      <c r="E1324" s="455" t="s">
        <v>293</v>
      </c>
      <c r="F1324" s="476">
        <v>120</v>
      </c>
      <c r="G1324" s="456" t="s">
        <v>5671</v>
      </c>
      <c r="H1324" s="461" t="s">
        <v>423</v>
      </c>
      <c r="I1324" s="461" t="s">
        <v>5334</v>
      </c>
      <c r="J1324" s="426" t="s">
        <v>4098</v>
      </c>
      <c r="K1324" s="426" t="s">
        <v>1188</v>
      </c>
      <c r="L1324" s="426" t="s">
        <v>4137</v>
      </c>
      <c r="M1324" s="426">
        <v>777427789</v>
      </c>
      <c r="N1324" s="427">
        <v>45070</v>
      </c>
      <c r="O1324" s="458">
        <f t="shared" si="63"/>
        <v>5</v>
      </c>
      <c r="P1324" s="458">
        <f t="shared" si="64"/>
        <v>5</v>
      </c>
      <c r="Q1324" s="96" t="str">
        <f t="shared" si="65"/>
        <v>Gastos_Gerais</v>
      </c>
    </row>
    <row r="1325" spans="1:17" ht="24" hidden="1" x14ac:dyDescent="0.2">
      <c r="A1325" s="450">
        <v>3765</v>
      </c>
      <c r="B1325" s="427">
        <v>45070</v>
      </c>
      <c r="C1325" s="459">
        <v>45047</v>
      </c>
      <c r="D1325" s="455" t="s">
        <v>264</v>
      </c>
      <c r="E1325" s="455" t="s">
        <v>293</v>
      </c>
      <c r="F1325" s="477">
        <v>120</v>
      </c>
      <c r="G1325" s="461" t="s">
        <v>5672</v>
      </c>
      <c r="H1325" s="461" t="s">
        <v>423</v>
      </c>
      <c r="I1325" s="461" t="s">
        <v>3310</v>
      </c>
      <c r="J1325" s="426" t="s">
        <v>1031</v>
      </c>
      <c r="K1325" s="426" t="s">
        <v>1188</v>
      </c>
      <c r="L1325" s="426" t="s">
        <v>4137</v>
      </c>
      <c r="M1325" s="426">
        <v>777427789</v>
      </c>
      <c r="N1325" s="427">
        <v>45070</v>
      </c>
      <c r="O1325" s="458">
        <f t="shared" si="63"/>
        <v>5</v>
      </c>
      <c r="P1325" s="458">
        <f t="shared" si="64"/>
        <v>5</v>
      </c>
      <c r="Q1325" s="96" t="str">
        <f t="shared" si="65"/>
        <v>Gastos_Gerais</v>
      </c>
    </row>
    <row r="1326" spans="1:17" ht="24" hidden="1" x14ac:dyDescent="0.2">
      <c r="A1326" s="450">
        <v>3766</v>
      </c>
      <c r="B1326" s="427">
        <v>45070</v>
      </c>
      <c r="C1326" s="464">
        <v>45047</v>
      </c>
      <c r="D1326" s="461" t="s">
        <v>264</v>
      </c>
      <c r="E1326" s="455" t="s">
        <v>293</v>
      </c>
      <c r="F1326" s="477">
        <v>60</v>
      </c>
      <c r="G1326" s="455" t="s">
        <v>5650</v>
      </c>
      <c r="H1326" s="461" t="s">
        <v>422</v>
      </c>
      <c r="I1326" s="461" t="s">
        <v>5290</v>
      </c>
      <c r="J1326" s="425" t="s">
        <v>957</v>
      </c>
      <c r="K1326" s="425" t="s">
        <v>1188</v>
      </c>
      <c r="L1326" s="426" t="s">
        <v>4137</v>
      </c>
      <c r="M1326" s="426">
        <v>777427789</v>
      </c>
      <c r="N1326" s="427">
        <v>45070</v>
      </c>
      <c r="O1326" s="458">
        <f t="shared" si="63"/>
        <v>5</v>
      </c>
      <c r="P1326" s="458">
        <f t="shared" si="64"/>
        <v>5</v>
      </c>
      <c r="Q1326" s="96" t="str">
        <f t="shared" si="65"/>
        <v>Gastos_Gerais</v>
      </c>
    </row>
    <row r="1327" spans="1:17" ht="24" hidden="1" x14ac:dyDescent="0.2">
      <c r="A1327" s="450">
        <v>3767</v>
      </c>
      <c r="B1327" s="427">
        <v>45070</v>
      </c>
      <c r="C1327" s="459">
        <v>45047</v>
      </c>
      <c r="D1327" s="461" t="s">
        <v>264</v>
      </c>
      <c r="E1327" s="455" t="s">
        <v>293</v>
      </c>
      <c r="F1327" s="477">
        <v>60</v>
      </c>
      <c r="G1327" s="461" t="s">
        <v>5651</v>
      </c>
      <c r="H1327" s="461" t="s">
        <v>422</v>
      </c>
      <c r="I1327" s="461" t="s">
        <v>5291</v>
      </c>
      <c r="J1327" s="426" t="s">
        <v>951</v>
      </c>
      <c r="K1327" s="426" t="s">
        <v>1188</v>
      </c>
      <c r="L1327" s="426" t="s">
        <v>4137</v>
      </c>
      <c r="M1327" s="426">
        <v>777427789</v>
      </c>
      <c r="N1327" s="427">
        <v>45070</v>
      </c>
      <c r="O1327" s="458">
        <f t="shared" si="63"/>
        <v>5</v>
      </c>
      <c r="P1327" s="458">
        <f t="shared" si="64"/>
        <v>5</v>
      </c>
      <c r="Q1327" s="96" t="str">
        <f t="shared" si="65"/>
        <v>Gastos_Gerais</v>
      </c>
    </row>
    <row r="1328" spans="1:17" ht="25.5" hidden="1" x14ac:dyDescent="0.2">
      <c r="A1328" s="450">
        <v>3768</v>
      </c>
      <c r="B1328" s="427">
        <v>45070</v>
      </c>
      <c r="C1328" s="459">
        <v>45047</v>
      </c>
      <c r="D1328" s="461" t="s">
        <v>176</v>
      </c>
      <c r="E1328" s="455" t="s">
        <v>10</v>
      </c>
      <c r="F1328" s="477">
        <v>3576.39</v>
      </c>
      <c r="G1328" s="455" t="s">
        <v>4306</v>
      </c>
      <c r="H1328" s="461" t="s">
        <v>421</v>
      </c>
      <c r="I1328" s="461" t="s">
        <v>1326</v>
      </c>
      <c r="J1328" s="426" t="s">
        <v>717</v>
      </c>
      <c r="K1328" s="426" t="s">
        <v>1307</v>
      </c>
      <c r="L1328" s="426" t="s">
        <v>1218</v>
      </c>
      <c r="M1328" s="426" t="s">
        <v>5335</v>
      </c>
      <c r="N1328" s="427">
        <v>45070</v>
      </c>
      <c r="O1328" s="458">
        <f t="shared" si="63"/>
        <v>5</v>
      </c>
      <c r="P1328" s="458">
        <f t="shared" si="64"/>
        <v>5</v>
      </c>
      <c r="Q1328" s="96" t="str">
        <f t="shared" si="65"/>
        <v>Gastos_com_Pessoal</v>
      </c>
    </row>
    <row r="1329" spans="1:17" ht="25.5" hidden="1" x14ac:dyDescent="0.2">
      <c r="A1329" s="450">
        <v>3769</v>
      </c>
      <c r="B1329" s="427">
        <v>45070</v>
      </c>
      <c r="C1329" s="459">
        <v>45047</v>
      </c>
      <c r="D1329" s="461" t="s">
        <v>176</v>
      </c>
      <c r="E1329" s="455" t="s">
        <v>10</v>
      </c>
      <c r="F1329" s="477">
        <v>1669.26</v>
      </c>
      <c r="G1329" s="455" t="s">
        <v>4306</v>
      </c>
      <c r="H1329" s="461" t="s">
        <v>421</v>
      </c>
      <c r="I1329" s="461" t="s">
        <v>1708</v>
      </c>
      <c r="J1329" s="426" t="s">
        <v>958</v>
      </c>
      <c r="K1329" s="426" t="s">
        <v>1307</v>
      </c>
      <c r="L1329" s="426" t="s">
        <v>1218</v>
      </c>
      <c r="M1329" s="426" t="s">
        <v>5336</v>
      </c>
      <c r="N1329" s="427">
        <v>45070</v>
      </c>
      <c r="O1329" s="458">
        <f t="shared" si="63"/>
        <v>5</v>
      </c>
      <c r="P1329" s="458">
        <f t="shared" si="64"/>
        <v>5</v>
      </c>
      <c r="Q1329" s="96" t="str">
        <f t="shared" si="65"/>
        <v>Gastos_com_Pessoal</v>
      </c>
    </row>
    <row r="1330" spans="1:17" ht="25.5" hidden="1" x14ac:dyDescent="0.2">
      <c r="A1330" s="450">
        <v>3770</v>
      </c>
      <c r="B1330" s="427">
        <v>45070</v>
      </c>
      <c r="C1330" s="459">
        <v>45047</v>
      </c>
      <c r="D1330" s="461" t="s">
        <v>176</v>
      </c>
      <c r="E1330" s="455" t="s">
        <v>10</v>
      </c>
      <c r="F1330" s="477">
        <v>1568.33</v>
      </c>
      <c r="G1330" s="455" t="s">
        <v>4306</v>
      </c>
      <c r="H1330" s="461" t="s">
        <v>421</v>
      </c>
      <c r="I1330" s="461" t="s">
        <v>5328</v>
      </c>
      <c r="J1330" s="426" t="s">
        <v>877</v>
      </c>
      <c r="K1330" s="426" t="s">
        <v>1307</v>
      </c>
      <c r="L1330" s="426" t="s">
        <v>1218</v>
      </c>
      <c r="M1330" s="426" t="s">
        <v>5337</v>
      </c>
      <c r="N1330" s="427">
        <v>45070</v>
      </c>
      <c r="O1330" s="458">
        <f t="shared" si="63"/>
        <v>5</v>
      </c>
      <c r="P1330" s="458">
        <f t="shared" si="64"/>
        <v>5</v>
      </c>
      <c r="Q1330" s="96" t="str">
        <f t="shared" si="65"/>
        <v>Gastos_com_Pessoal</v>
      </c>
    </row>
    <row r="1331" spans="1:17" ht="25.5" hidden="1" x14ac:dyDescent="0.2">
      <c r="A1331" s="450">
        <v>3771</v>
      </c>
      <c r="B1331" s="427">
        <v>45070</v>
      </c>
      <c r="C1331" s="459">
        <v>45047</v>
      </c>
      <c r="D1331" s="455" t="s">
        <v>176</v>
      </c>
      <c r="E1331" s="455" t="s">
        <v>10</v>
      </c>
      <c r="F1331" s="477">
        <v>2487.27</v>
      </c>
      <c r="G1331" s="455" t="s">
        <v>4306</v>
      </c>
      <c r="H1331" s="461" t="s">
        <v>414</v>
      </c>
      <c r="I1331" s="461" t="s">
        <v>5327</v>
      </c>
      <c r="J1331" s="426" t="s">
        <v>963</v>
      </c>
      <c r="K1331" s="426" t="s">
        <v>1307</v>
      </c>
      <c r="L1331" s="426" t="s">
        <v>1218</v>
      </c>
      <c r="M1331" s="426" t="s">
        <v>5338</v>
      </c>
      <c r="N1331" s="427">
        <v>45070</v>
      </c>
      <c r="O1331" s="458">
        <f t="shared" si="63"/>
        <v>5</v>
      </c>
      <c r="P1331" s="458">
        <f t="shared" si="64"/>
        <v>5</v>
      </c>
      <c r="Q1331" s="96" t="str">
        <f t="shared" si="65"/>
        <v>Gastos_com_Pessoal</v>
      </c>
    </row>
    <row r="1332" spans="1:17" ht="25.5" hidden="1" x14ac:dyDescent="0.2">
      <c r="A1332" s="450">
        <v>3772</v>
      </c>
      <c r="B1332" s="427">
        <v>45070</v>
      </c>
      <c r="C1332" s="459">
        <v>45047</v>
      </c>
      <c r="D1332" s="455" t="s">
        <v>176</v>
      </c>
      <c r="E1332" s="455" t="s">
        <v>10</v>
      </c>
      <c r="F1332" s="477">
        <v>282.89999999999998</v>
      </c>
      <c r="G1332" s="455" t="s">
        <v>4306</v>
      </c>
      <c r="H1332" s="461" t="s">
        <v>416</v>
      </c>
      <c r="I1332" s="461" t="s">
        <v>5329</v>
      </c>
      <c r="J1332" s="426" t="s">
        <v>5330</v>
      </c>
      <c r="K1332" s="426" t="s">
        <v>1307</v>
      </c>
      <c r="L1332" s="426" t="s">
        <v>1218</v>
      </c>
      <c r="M1332" s="426" t="s">
        <v>5339</v>
      </c>
      <c r="N1332" s="427">
        <v>45070</v>
      </c>
      <c r="O1332" s="458">
        <f t="shared" si="63"/>
        <v>5</v>
      </c>
      <c r="P1332" s="458">
        <f t="shared" si="64"/>
        <v>5</v>
      </c>
      <c r="Q1332" s="96" t="str">
        <f t="shared" si="65"/>
        <v>Gastos_com_Pessoal</v>
      </c>
    </row>
    <row r="1333" spans="1:17" ht="25.5" hidden="1" x14ac:dyDescent="0.2">
      <c r="A1333" s="450">
        <v>3773</v>
      </c>
      <c r="B1333" s="427">
        <v>45070</v>
      </c>
      <c r="C1333" s="459">
        <v>45047</v>
      </c>
      <c r="D1333" s="455" t="s">
        <v>176</v>
      </c>
      <c r="E1333" s="455" t="s">
        <v>10</v>
      </c>
      <c r="F1333" s="477">
        <v>3502.72</v>
      </c>
      <c r="G1333" s="455" t="s">
        <v>4306</v>
      </c>
      <c r="H1333" s="461" t="s">
        <v>421</v>
      </c>
      <c r="I1333" s="461" t="s">
        <v>5326</v>
      </c>
      <c r="J1333" s="426" t="s">
        <v>695</v>
      </c>
      <c r="K1333" s="426" t="s">
        <v>1307</v>
      </c>
      <c r="L1333" s="426" t="s">
        <v>1218</v>
      </c>
      <c r="M1333" s="426" t="s">
        <v>5340</v>
      </c>
      <c r="N1333" s="427">
        <v>45070</v>
      </c>
      <c r="O1333" s="458">
        <f t="shared" si="63"/>
        <v>5</v>
      </c>
      <c r="P1333" s="458">
        <f t="shared" si="64"/>
        <v>5</v>
      </c>
      <c r="Q1333" s="96" t="str">
        <f t="shared" si="65"/>
        <v>Gastos_com_Pessoal</v>
      </c>
    </row>
    <row r="1334" spans="1:17" ht="24" x14ac:dyDescent="0.2">
      <c r="A1334" s="450">
        <v>3774</v>
      </c>
      <c r="B1334" s="427">
        <v>45070</v>
      </c>
      <c r="C1334" s="459">
        <v>45047</v>
      </c>
      <c r="D1334" s="455" t="s">
        <v>33</v>
      </c>
      <c r="E1334" s="455" t="s">
        <v>324</v>
      </c>
      <c r="F1334" s="477">
        <v>1500</v>
      </c>
      <c r="G1334" s="456" t="s">
        <v>5533</v>
      </c>
      <c r="H1334" s="461" t="s">
        <v>303</v>
      </c>
      <c r="I1334" s="461" t="s">
        <v>1509</v>
      </c>
      <c r="J1334" s="426" t="s">
        <v>1510</v>
      </c>
      <c r="K1334" s="426" t="s">
        <v>4035</v>
      </c>
      <c r="L1334" s="426" t="s">
        <v>1255</v>
      </c>
      <c r="M1334" s="426" t="s">
        <v>425</v>
      </c>
      <c r="N1334" s="427">
        <v>45070</v>
      </c>
      <c r="O1334" s="458">
        <f t="shared" si="63"/>
        <v>5</v>
      </c>
      <c r="P1334" s="458">
        <f t="shared" si="64"/>
        <v>5</v>
      </c>
      <c r="Q1334" s="96" t="str">
        <f t="shared" si="65"/>
        <v>Receitas</v>
      </c>
    </row>
    <row r="1335" spans="1:17" ht="24" hidden="1" x14ac:dyDescent="0.2">
      <c r="A1335" s="450">
        <v>3775</v>
      </c>
      <c r="B1335" s="427">
        <v>45071</v>
      </c>
      <c r="C1335" s="459">
        <v>45047</v>
      </c>
      <c r="D1335" s="455" t="s">
        <v>264</v>
      </c>
      <c r="E1335" s="455" t="s">
        <v>290</v>
      </c>
      <c r="F1335" s="477">
        <v>160</v>
      </c>
      <c r="G1335" s="456" t="s">
        <v>5341</v>
      </c>
      <c r="H1335" s="461" t="s">
        <v>417</v>
      </c>
      <c r="I1335" s="461" t="s">
        <v>2386</v>
      </c>
      <c r="J1335" s="426" t="s">
        <v>1445</v>
      </c>
      <c r="K1335" s="426" t="s">
        <v>1157</v>
      </c>
      <c r="L1335" s="426" t="s">
        <v>32</v>
      </c>
      <c r="M1335" s="426">
        <v>16670</v>
      </c>
      <c r="N1335" s="427">
        <v>45057</v>
      </c>
      <c r="O1335" s="458">
        <f t="shared" si="63"/>
        <v>5</v>
      </c>
      <c r="P1335" s="458">
        <f t="shared" si="64"/>
        <v>5</v>
      </c>
      <c r="Q1335" s="96" t="str">
        <f t="shared" si="65"/>
        <v>Gastos_Gerais</v>
      </c>
    </row>
    <row r="1336" spans="1:17" ht="24" hidden="1" x14ac:dyDescent="0.2">
      <c r="A1336" s="450">
        <v>3776</v>
      </c>
      <c r="B1336" s="427">
        <v>45071</v>
      </c>
      <c r="C1336" s="459">
        <v>45047</v>
      </c>
      <c r="D1336" s="455" t="s">
        <v>264</v>
      </c>
      <c r="E1336" s="455" t="s">
        <v>183</v>
      </c>
      <c r="F1336" s="477">
        <v>280</v>
      </c>
      <c r="G1336" s="456" t="s">
        <v>1357</v>
      </c>
      <c r="H1336" s="461" t="s">
        <v>421</v>
      </c>
      <c r="I1336" s="461" t="s">
        <v>1602</v>
      </c>
      <c r="J1336" s="426" t="s">
        <v>1603</v>
      </c>
      <c r="K1336" s="426" t="s">
        <v>1157</v>
      </c>
      <c r="L1336" s="426" t="s">
        <v>32</v>
      </c>
      <c r="M1336" s="426">
        <v>3524</v>
      </c>
      <c r="N1336" s="427">
        <v>45065</v>
      </c>
      <c r="O1336" s="458">
        <f t="shared" si="63"/>
        <v>5</v>
      </c>
      <c r="P1336" s="458">
        <f t="shared" si="64"/>
        <v>5</v>
      </c>
      <c r="Q1336" s="96" t="str">
        <f t="shared" si="65"/>
        <v>Gastos_Gerais</v>
      </c>
    </row>
    <row r="1337" spans="1:17" ht="24" hidden="1" x14ac:dyDescent="0.2">
      <c r="A1337" s="450">
        <v>3777</v>
      </c>
      <c r="B1337" s="427">
        <v>45071</v>
      </c>
      <c r="C1337" s="464">
        <v>45047</v>
      </c>
      <c r="D1337" s="349" t="s">
        <v>264</v>
      </c>
      <c r="E1337" s="455" t="s">
        <v>290</v>
      </c>
      <c r="F1337" s="604">
        <v>294.7</v>
      </c>
      <c r="G1337" s="349" t="s">
        <v>5342</v>
      </c>
      <c r="H1337" s="461" t="s">
        <v>423</v>
      </c>
      <c r="I1337" s="351" t="s">
        <v>5300</v>
      </c>
      <c r="J1337" s="352" t="s">
        <v>5301</v>
      </c>
      <c r="K1337" s="352" t="s">
        <v>1157</v>
      </c>
      <c r="L1337" s="426" t="s">
        <v>32</v>
      </c>
      <c r="M1337" s="426">
        <v>58494</v>
      </c>
      <c r="N1337" s="427">
        <v>45042</v>
      </c>
      <c r="O1337" s="458">
        <f t="shared" si="63"/>
        <v>5</v>
      </c>
      <c r="P1337" s="458">
        <f t="shared" si="64"/>
        <v>5</v>
      </c>
      <c r="Q1337" s="96" t="str">
        <f t="shared" si="65"/>
        <v>Gastos_Gerais</v>
      </c>
    </row>
    <row r="1338" spans="1:17" hidden="1" x14ac:dyDescent="0.2">
      <c r="A1338" s="450">
        <v>3778</v>
      </c>
      <c r="B1338" s="427">
        <v>45071</v>
      </c>
      <c r="C1338" s="459">
        <v>45047</v>
      </c>
      <c r="D1338" s="455" t="s">
        <v>264</v>
      </c>
      <c r="E1338" s="455" t="s">
        <v>60</v>
      </c>
      <c r="F1338" s="477">
        <v>29464.07</v>
      </c>
      <c r="G1338" s="455" t="s">
        <v>4479</v>
      </c>
      <c r="H1338" s="461" t="s">
        <v>421</v>
      </c>
      <c r="I1338" s="461" t="s">
        <v>1316</v>
      </c>
      <c r="J1338" s="426" t="s">
        <v>1552</v>
      </c>
      <c r="K1338" s="426" t="s">
        <v>1157</v>
      </c>
      <c r="L1338" s="426" t="s">
        <v>32</v>
      </c>
      <c r="M1338" s="426">
        <v>265</v>
      </c>
      <c r="N1338" s="427">
        <v>45069</v>
      </c>
      <c r="O1338" s="458">
        <f t="shared" si="63"/>
        <v>5</v>
      </c>
      <c r="P1338" s="458">
        <f t="shared" si="64"/>
        <v>5</v>
      </c>
      <c r="Q1338" s="96" t="str">
        <f t="shared" si="65"/>
        <v>Gastos_Gerais</v>
      </c>
    </row>
    <row r="1339" spans="1:17" hidden="1" x14ac:dyDescent="0.2">
      <c r="A1339" s="450">
        <v>3779</v>
      </c>
      <c r="B1339" s="427">
        <v>45071</v>
      </c>
      <c r="C1339" s="459">
        <v>45047</v>
      </c>
      <c r="D1339" s="455" t="s">
        <v>264</v>
      </c>
      <c r="E1339" s="455" t="s">
        <v>83</v>
      </c>
      <c r="F1339" s="477">
        <v>1669.01</v>
      </c>
      <c r="G1339" s="455" t="s">
        <v>2906</v>
      </c>
      <c r="H1339" s="461" t="s">
        <v>421</v>
      </c>
      <c r="I1339" s="461" t="s">
        <v>4378</v>
      </c>
      <c r="J1339" s="425" t="s">
        <v>1162</v>
      </c>
      <c r="K1339" s="425" t="s">
        <v>1157</v>
      </c>
      <c r="L1339" s="426" t="s">
        <v>32</v>
      </c>
      <c r="M1339" s="426">
        <v>33222678</v>
      </c>
      <c r="N1339" s="427">
        <v>45061</v>
      </c>
      <c r="O1339" s="458">
        <f t="shared" si="63"/>
        <v>5</v>
      </c>
      <c r="P1339" s="458">
        <f t="shared" si="64"/>
        <v>5</v>
      </c>
      <c r="Q1339" s="96" t="str">
        <f t="shared" si="65"/>
        <v>Gastos_Gerais</v>
      </c>
    </row>
    <row r="1340" spans="1:17" ht="24" hidden="1" x14ac:dyDescent="0.2">
      <c r="A1340" s="450">
        <v>3780</v>
      </c>
      <c r="B1340" s="427">
        <v>45071</v>
      </c>
      <c r="C1340" s="459">
        <v>45047</v>
      </c>
      <c r="D1340" s="455" t="s">
        <v>264</v>
      </c>
      <c r="E1340" s="455" t="s">
        <v>183</v>
      </c>
      <c r="F1340" s="477">
        <v>980</v>
      </c>
      <c r="G1340" s="456" t="s">
        <v>1357</v>
      </c>
      <c r="H1340" s="461" t="s">
        <v>419</v>
      </c>
      <c r="I1340" s="461" t="s">
        <v>1602</v>
      </c>
      <c r="J1340" s="426" t="s">
        <v>1603</v>
      </c>
      <c r="K1340" s="426" t="s">
        <v>1157</v>
      </c>
      <c r="L1340" s="426" t="s">
        <v>32</v>
      </c>
      <c r="M1340" s="426">
        <v>3526</v>
      </c>
      <c r="N1340" s="427">
        <v>45065</v>
      </c>
      <c r="O1340" s="458">
        <f t="shared" si="63"/>
        <v>5</v>
      </c>
      <c r="P1340" s="458">
        <f t="shared" si="64"/>
        <v>5</v>
      </c>
      <c r="Q1340" s="96" t="str">
        <f t="shared" si="65"/>
        <v>Gastos_Gerais</v>
      </c>
    </row>
    <row r="1341" spans="1:17" hidden="1" x14ac:dyDescent="0.2">
      <c r="A1341" s="450">
        <v>3781</v>
      </c>
      <c r="B1341" s="427">
        <v>45071</v>
      </c>
      <c r="C1341" s="459">
        <v>45047</v>
      </c>
      <c r="D1341" s="455" t="s">
        <v>264</v>
      </c>
      <c r="E1341" s="455" t="s">
        <v>60</v>
      </c>
      <c r="F1341" s="477">
        <v>16213.51</v>
      </c>
      <c r="G1341" s="455" t="s">
        <v>4341</v>
      </c>
      <c r="H1341" s="461" t="s">
        <v>422</v>
      </c>
      <c r="I1341" s="461" t="s">
        <v>1316</v>
      </c>
      <c r="J1341" s="426" t="s">
        <v>1552</v>
      </c>
      <c r="K1341" s="426" t="s">
        <v>1157</v>
      </c>
      <c r="L1341" s="426" t="s">
        <v>32</v>
      </c>
      <c r="M1341" s="426">
        <v>263</v>
      </c>
      <c r="N1341" s="427">
        <v>45069</v>
      </c>
      <c r="O1341" s="458">
        <f t="shared" si="63"/>
        <v>5</v>
      </c>
      <c r="P1341" s="458">
        <f t="shared" si="64"/>
        <v>5</v>
      </c>
      <c r="Q1341" s="96" t="str">
        <f t="shared" si="65"/>
        <v>Gastos_Gerais</v>
      </c>
    </row>
    <row r="1342" spans="1:17" ht="24" hidden="1" x14ac:dyDescent="0.2">
      <c r="A1342" s="450">
        <v>3782</v>
      </c>
      <c r="B1342" s="427">
        <v>45071</v>
      </c>
      <c r="C1342" s="459">
        <v>45047</v>
      </c>
      <c r="D1342" s="455" t="s">
        <v>264</v>
      </c>
      <c r="E1342" s="455" t="s">
        <v>402</v>
      </c>
      <c r="F1342" s="477">
        <v>137.6</v>
      </c>
      <c r="G1342" s="455" t="s">
        <v>4126</v>
      </c>
      <c r="H1342" s="461" t="s">
        <v>1032</v>
      </c>
      <c r="I1342" s="461" t="s">
        <v>3184</v>
      </c>
      <c r="J1342" s="426" t="s">
        <v>1614</v>
      </c>
      <c r="K1342" s="426" t="s">
        <v>1157</v>
      </c>
      <c r="L1342" s="426" t="s">
        <v>32</v>
      </c>
      <c r="M1342" s="426">
        <v>113</v>
      </c>
      <c r="N1342" s="427">
        <v>45068</v>
      </c>
      <c r="O1342" s="458">
        <f t="shared" si="63"/>
        <v>5</v>
      </c>
      <c r="P1342" s="458">
        <f t="shared" si="64"/>
        <v>5</v>
      </c>
      <c r="Q1342" s="96" t="str">
        <f t="shared" si="65"/>
        <v>Gastos_Gerais</v>
      </c>
    </row>
    <row r="1343" spans="1:17" ht="36" hidden="1" x14ac:dyDescent="0.2">
      <c r="A1343" s="450">
        <v>3783</v>
      </c>
      <c r="B1343" s="427">
        <v>45071</v>
      </c>
      <c r="C1343" s="459">
        <v>45047</v>
      </c>
      <c r="D1343" s="455" t="s">
        <v>264</v>
      </c>
      <c r="E1343" s="455" t="s">
        <v>388</v>
      </c>
      <c r="F1343" s="477">
        <v>16000</v>
      </c>
      <c r="G1343" s="456" t="s">
        <v>5553</v>
      </c>
      <c r="H1343" s="461" t="s">
        <v>421</v>
      </c>
      <c r="I1343" s="461" t="s">
        <v>5343</v>
      </c>
      <c r="J1343" s="426" t="s">
        <v>5344</v>
      </c>
      <c r="K1343" s="426" t="s">
        <v>1157</v>
      </c>
      <c r="L1343" s="426" t="s">
        <v>32</v>
      </c>
      <c r="M1343" s="426">
        <v>97</v>
      </c>
      <c r="N1343" s="427">
        <v>45070</v>
      </c>
      <c r="O1343" s="458">
        <f t="shared" si="63"/>
        <v>5</v>
      </c>
      <c r="P1343" s="458">
        <f t="shared" si="64"/>
        <v>5</v>
      </c>
      <c r="Q1343" s="96" t="str">
        <f t="shared" si="65"/>
        <v>Gastos_Gerais</v>
      </c>
    </row>
    <row r="1344" spans="1:17" ht="25.5" hidden="1" x14ac:dyDescent="0.2">
      <c r="A1344" s="450">
        <v>3784</v>
      </c>
      <c r="B1344" s="427">
        <v>45071</v>
      </c>
      <c r="C1344" s="464">
        <v>45078</v>
      </c>
      <c r="D1344" s="455" t="s">
        <v>176</v>
      </c>
      <c r="E1344" s="455" t="s">
        <v>158</v>
      </c>
      <c r="F1344" s="477">
        <v>712.4</v>
      </c>
      <c r="G1344" s="461" t="s">
        <v>5540</v>
      </c>
      <c r="H1344" s="461" t="s">
        <v>417</v>
      </c>
      <c r="I1344" s="461" t="s">
        <v>1395</v>
      </c>
      <c r="J1344" s="426" t="s">
        <v>1396</v>
      </c>
      <c r="K1344" s="426" t="s">
        <v>1163</v>
      </c>
      <c r="L1344" s="426" t="s">
        <v>1158</v>
      </c>
      <c r="M1344" s="426" t="s">
        <v>5738</v>
      </c>
      <c r="N1344" s="427">
        <v>45075</v>
      </c>
      <c r="O1344" s="458">
        <f t="shared" si="63"/>
        <v>5</v>
      </c>
      <c r="P1344" s="458">
        <f t="shared" si="64"/>
        <v>6</v>
      </c>
      <c r="Q1344" s="96" t="str">
        <f t="shared" si="65"/>
        <v>Gastos_com_Pessoal</v>
      </c>
    </row>
    <row r="1345" spans="1:17" ht="36" hidden="1" x14ac:dyDescent="0.2">
      <c r="A1345" s="450">
        <v>3785</v>
      </c>
      <c r="B1345" s="427">
        <v>45071</v>
      </c>
      <c r="C1345" s="464">
        <v>45078</v>
      </c>
      <c r="D1345" s="455" t="s">
        <v>176</v>
      </c>
      <c r="E1345" s="455" t="s">
        <v>158</v>
      </c>
      <c r="F1345" s="477">
        <v>182.4</v>
      </c>
      <c r="G1345" s="461" t="s">
        <v>5538</v>
      </c>
      <c r="H1345" s="461" t="s">
        <v>416</v>
      </c>
      <c r="I1345" s="461" t="s">
        <v>4650</v>
      </c>
      <c r="J1345" s="426" t="s">
        <v>2058</v>
      </c>
      <c r="K1345" s="426" t="s">
        <v>1163</v>
      </c>
      <c r="L1345" s="426" t="s">
        <v>1393</v>
      </c>
      <c r="M1345" s="426">
        <v>148737</v>
      </c>
      <c r="N1345" s="427">
        <v>45071</v>
      </c>
      <c r="O1345" s="458">
        <f t="shared" si="63"/>
        <v>5</v>
      </c>
      <c r="P1345" s="458">
        <f t="shared" si="64"/>
        <v>6</v>
      </c>
      <c r="Q1345" s="96" t="str">
        <f t="shared" si="65"/>
        <v>Gastos_com_Pessoal</v>
      </c>
    </row>
    <row r="1346" spans="1:17" ht="36" hidden="1" x14ac:dyDescent="0.2">
      <c r="A1346" s="450">
        <v>3786</v>
      </c>
      <c r="B1346" s="427">
        <v>45071</v>
      </c>
      <c r="C1346" s="464">
        <v>45078</v>
      </c>
      <c r="D1346" s="455" t="s">
        <v>176</v>
      </c>
      <c r="E1346" s="455" t="s">
        <v>158</v>
      </c>
      <c r="F1346" s="477">
        <v>1487.5</v>
      </c>
      <c r="G1346" s="456" t="s">
        <v>5345</v>
      </c>
      <c r="H1346" s="461" t="s">
        <v>417</v>
      </c>
      <c r="I1346" s="461" t="s">
        <v>5568</v>
      </c>
      <c r="J1346" s="426" t="s">
        <v>1323</v>
      </c>
      <c r="K1346" s="426" t="s">
        <v>1163</v>
      </c>
      <c r="L1346" s="426" t="s">
        <v>32</v>
      </c>
      <c r="M1346" s="426">
        <v>203274</v>
      </c>
      <c r="N1346" s="427">
        <v>45075</v>
      </c>
      <c r="O1346" s="458">
        <f t="shared" si="63"/>
        <v>5</v>
      </c>
      <c r="P1346" s="458">
        <f t="shared" si="64"/>
        <v>6</v>
      </c>
      <c r="Q1346" s="96" t="str">
        <f t="shared" si="65"/>
        <v>Gastos_com_Pessoal</v>
      </c>
    </row>
    <row r="1347" spans="1:17" ht="25.5" hidden="1" x14ac:dyDescent="0.2">
      <c r="A1347" s="450">
        <v>3787</v>
      </c>
      <c r="B1347" s="427">
        <v>45071</v>
      </c>
      <c r="C1347" s="464">
        <v>45078</v>
      </c>
      <c r="D1347" s="455" t="s">
        <v>176</v>
      </c>
      <c r="E1347" s="455" t="s">
        <v>158</v>
      </c>
      <c r="F1347" s="477">
        <v>517</v>
      </c>
      <c r="G1347" s="456" t="s">
        <v>5346</v>
      </c>
      <c r="H1347" s="461" t="s">
        <v>418</v>
      </c>
      <c r="I1347" s="461" t="s">
        <v>4649</v>
      </c>
      <c r="J1347" s="426" t="s">
        <v>1986</v>
      </c>
      <c r="K1347" s="426" t="s">
        <v>1163</v>
      </c>
      <c r="L1347" s="426" t="s">
        <v>32</v>
      </c>
      <c r="M1347" s="426">
        <v>67361</v>
      </c>
      <c r="N1347" s="427">
        <v>45075</v>
      </c>
      <c r="O1347" s="458">
        <f t="shared" si="63"/>
        <v>5</v>
      </c>
      <c r="P1347" s="458">
        <f t="shared" si="64"/>
        <v>6</v>
      </c>
      <c r="Q1347" s="96" t="str">
        <f t="shared" si="65"/>
        <v>Gastos_com_Pessoal</v>
      </c>
    </row>
    <row r="1348" spans="1:17" ht="24" hidden="1" x14ac:dyDescent="0.2">
      <c r="A1348" s="450">
        <v>3788</v>
      </c>
      <c r="B1348" s="427">
        <v>45071</v>
      </c>
      <c r="C1348" s="459">
        <v>45047</v>
      </c>
      <c r="D1348" s="455" t="s">
        <v>264</v>
      </c>
      <c r="E1348" s="455" t="s">
        <v>136</v>
      </c>
      <c r="F1348" s="477">
        <v>97.56</v>
      </c>
      <c r="G1348" s="456" t="s">
        <v>5347</v>
      </c>
      <c r="H1348" s="461" t="s">
        <v>1032</v>
      </c>
      <c r="I1348" s="461" t="s">
        <v>5348</v>
      </c>
      <c r="J1348" s="426" t="s">
        <v>5349</v>
      </c>
      <c r="K1348" s="426" t="s">
        <v>1163</v>
      </c>
      <c r="L1348" s="426" t="s">
        <v>32</v>
      </c>
      <c r="M1348" s="426">
        <v>3669</v>
      </c>
      <c r="N1348" s="427">
        <v>45071</v>
      </c>
      <c r="O1348" s="458">
        <f t="shared" ref="O1348:O1410" si="66">IF(B1348=0,0,IF(YEAR(B1348)=$P$1,MONTH(B1348)-$O$1+1,(YEAR(B1348)-$P$1)*12-$O$1+1+MONTH(B1348)))</f>
        <v>5</v>
      </c>
      <c r="P1348" s="458">
        <f t="shared" ref="P1348:P1410" si="67">IF(C1348=0,0,IF(YEAR(C1348)=$P$1,MONTH(C1348)-$O$1+1,(YEAR(C1348)-$P$1)*12-$O$1+1+MONTH(C1348)))</f>
        <v>5</v>
      </c>
      <c r="Q1348" s="96" t="str">
        <f t="shared" ref="Q1348:Q1410" si="68">SUBSTITUTE(D1348," ","_")</f>
        <v>Gastos_Gerais</v>
      </c>
    </row>
    <row r="1349" spans="1:17" ht="36" hidden="1" x14ac:dyDescent="0.2">
      <c r="A1349" s="450">
        <v>3789</v>
      </c>
      <c r="B1349" s="427">
        <v>45071</v>
      </c>
      <c r="C1349" s="464">
        <v>45078</v>
      </c>
      <c r="D1349" s="455" t="s">
        <v>176</v>
      </c>
      <c r="E1349" s="455" t="s">
        <v>158</v>
      </c>
      <c r="F1349" s="477">
        <v>1710</v>
      </c>
      <c r="G1349" s="456" t="s">
        <v>5567</v>
      </c>
      <c r="H1349" s="461" t="s">
        <v>420</v>
      </c>
      <c r="I1349" s="461" t="s">
        <v>1973</v>
      </c>
      <c r="J1349" s="426" t="s">
        <v>1974</v>
      </c>
      <c r="K1349" s="426" t="s">
        <v>1163</v>
      </c>
      <c r="L1349" s="426" t="s">
        <v>32</v>
      </c>
      <c r="M1349" s="426">
        <v>20236835</v>
      </c>
      <c r="N1349" s="427">
        <v>45075</v>
      </c>
      <c r="O1349" s="458">
        <f t="shared" si="66"/>
        <v>5</v>
      </c>
      <c r="P1349" s="458">
        <f t="shared" si="67"/>
        <v>6</v>
      </c>
      <c r="Q1349" s="96" t="str">
        <f t="shared" si="68"/>
        <v>Gastos_com_Pessoal</v>
      </c>
    </row>
    <row r="1350" spans="1:17" ht="24" hidden="1" x14ac:dyDescent="0.2">
      <c r="A1350" s="450">
        <v>3790</v>
      </c>
      <c r="B1350" s="427">
        <v>45071</v>
      </c>
      <c r="C1350" s="459">
        <v>45047</v>
      </c>
      <c r="D1350" s="455" t="s">
        <v>264</v>
      </c>
      <c r="E1350" s="455" t="s">
        <v>290</v>
      </c>
      <c r="F1350" s="477">
        <v>1050</v>
      </c>
      <c r="G1350" s="456" t="s">
        <v>5350</v>
      </c>
      <c r="H1350" s="461" t="s">
        <v>422</v>
      </c>
      <c r="I1350" s="461" t="s">
        <v>5351</v>
      </c>
      <c r="J1350" s="426" t="s">
        <v>5352</v>
      </c>
      <c r="K1350" s="426" t="s">
        <v>1163</v>
      </c>
      <c r="L1350" s="426" t="s">
        <v>32</v>
      </c>
      <c r="M1350" s="426">
        <v>78</v>
      </c>
      <c r="N1350" s="427">
        <v>45069</v>
      </c>
      <c r="O1350" s="458">
        <f t="shared" si="66"/>
        <v>5</v>
      </c>
      <c r="P1350" s="458">
        <f t="shared" si="67"/>
        <v>5</v>
      </c>
      <c r="Q1350" s="96" t="str">
        <f t="shared" si="68"/>
        <v>Gastos_Gerais</v>
      </c>
    </row>
    <row r="1351" spans="1:17" ht="24" hidden="1" x14ac:dyDescent="0.2">
      <c r="A1351" s="450">
        <v>3791</v>
      </c>
      <c r="B1351" s="427">
        <v>45071</v>
      </c>
      <c r="C1351" s="459">
        <v>45047</v>
      </c>
      <c r="D1351" s="455" t="s">
        <v>264</v>
      </c>
      <c r="E1351" s="455" t="s">
        <v>96</v>
      </c>
      <c r="F1351" s="477">
        <v>456.36</v>
      </c>
      <c r="G1351" s="456" t="s">
        <v>5294</v>
      </c>
      <c r="H1351" s="461" t="s">
        <v>1032</v>
      </c>
      <c r="I1351" s="461" t="s">
        <v>5348</v>
      </c>
      <c r="J1351" s="426" t="s">
        <v>5349</v>
      </c>
      <c r="K1351" s="426" t="s">
        <v>1163</v>
      </c>
      <c r="L1351" s="426" t="s">
        <v>32</v>
      </c>
      <c r="M1351" s="426">
        <v>3645</v>
      </c>
      <c r="N1351" s="427">
        <v>45069</v>
      </c>
      <c r="O1351" s="458">
        <f t="shared" si="66"/>
        <v>5</v>
      </c>
      <c r="P1351" s="458">
        <f t="shared" si="67"/>
        <v>5</v>
      </c>
      <c r="Q1351" s="96" t="str">
        <f t="shared" si="68"/>
        <v>Gastos_Gerais</v>
      </c>
    </row>
    <row r="1352" spans="1:17" ht="24" hidden="1" x14ac:dyDescent="0.2">
      <c r="A1352" s="450">
        <v>3792</v>
      </c>
      <c r="B1352" s="427">
        <v>45071</v>
      </c>
      <c r="C1352" s="459">
        <v>45047</v>
      </c>
      <c r="D1352" s="455" t="s">
        <v>264</v>
      </c>
      <c r="E1352" s="455" t="s">
        <v>183</v>
      </c>
      <c r="F1352" s="477">
        <v>560</v>
      </c>
      <c r="G1352" s="456" t="s">
        <v>1357</v>
      </c>
      <c r="H1352" s="461" t="s">
        <v>414</v>
      </c>
      <c r="I1352" s="461" t="s">
        <v>1602</v>
      </c>
      <c r="J1352" s="426" t="s">
        <v>1603</v>
      </c>
      <c r="K1352" s="426" t="s">
        <v>1157</v>
      </c>
      <c r="L1352" s="426" t="s">
        <v>32</v>
      </c>
      <c r="M1352" s="426">
        <v>3521</v>
      </c>
      <c r="N1352" s="427">
        <v>45065</v>
      </c>
      <c r="O1352" s="458">
        <f t="shared" si="66"/>
        <v>5</v>
      </c>
      <c r="P1352" s="458">
        <f t="shared" si="67"/>
        <v>5</v>
      </c>
      <c r="Q1352" s="96" t="str">
        <f t="shared" si="68"/>
        <v>Gastos_Gerais</v>
      </c>
    </row>
    <row r="1353" spans="1:17" ht="24" hidden="1" x14ac:dyDescent="0.2">
      <c r="A1353" s="450">
        <v>3793</v>
      </c>
      <c r="B1353" s="427">
        <v>45071</v>
      </c>
      <c r="C1353" s="459">
        <v>45047</v>
      </c>
      <c r="D1353" s="455" t="s">
        <v>264</v>
      </c>
      <c r="E1353" s="455" t="s">
        <v>183</v>
      </c>
      <c r="F1353" s="477">
        <v>980</v>
      </c>
      <c r="G1353" s="456" t="s">
        <v>1357</v>
      </c>
      <c r="H1353" s="461" t="s">
        <v>302</v>
      </c>
      <c r="I1353" s="461" t="s">
        <v>1602</v>
      </c>
      <c r="J1353" s="426" t="s">
        <v>1603</v>
      </c>
      <c r="K1353" s="426" t="s">
        <v>1157</v>
      </c>
      <c r="L1353" s="426" t="s">
        <v>32</v>
      </c>
      <c r="M1353" s="426">
        <v>3528</v>
      </c>
      <c r="N1353" s="427">
        <v>45065</v>
      </c>
      <c r="O1353" s="458">
        <f t="shared" si="66"/>
        <v>5</v>
      </c>
      <c r="P1353" s="458">
        <f t="shared" si="67"/>
        <v>5</v>
      </c>
      <c r="Q1353" s="96" t="str">
        <f t="shared" si="68"/>
        <v>Gastos_Gerais</v>
      </c>
    </row>
    <row r="1354" spans="1:17" ht="25.5" hidden="1" x14ac:dyDescent="0.2">
      <c r="A1354" s="450">
        <v>3794</v>
      </c>
      <c r="B1354" s="427">
        <v>45071</v>
      </c>
      <c r="C1354" s="459">
        <v>45047</v>
      </c>
      <c r="D1354" s="455" t="s">
        <v>141</v>
      </c>
      <c r="E1354" s="455" t="s">
        <v>229</v>
      </c>
      <c r="F1354" s="477">
        <v>1946.4</v>
      </c>
      <c r="G1354" s="456" t="s">
        <v>5353</v>
      </c>
      <c r="H1354" s="461" t="s">
        <v>420</v>
      </c>
      <c r="I1354" s="461" t="s">
        <v>5354</v>
      </c>
      <c r="J1354" s="426" t="s">
        <v>5355</v>
      </c>
      <c r="K1354" s="426" t="s">
        <v>1157</v>
      </c>
      <c r="L1354" s="426" t="s">
        <v>32</v>
      </c>
      <c r="M1354" s="426">
        <v>1046</v>
      </c>
      <c r="N1354" s="427">
        <v>45070</v>
      </c>
      <c r="O1354" s="458">
        <f t="shared" si="66"/>
        <v>5</v>
      </c>
      <c r="P1354" s="458">
        <f t="shared" si="67"/>
        <v>5</v>
      </c>
      <c r="Q1354" s="96" t="str">
        <f t="shared" si="68"/>
        <v>Aquisição_de_Bens_Permanentes</v>
      </c>
    </row>
    <row r="1355" spans="1:17" ht="24" hidden="1" x14ac:dyDescent="0.2">
      <c r="A1355" s="450">
        <v>3795</v>
      </c>
      <c r="B1355" s="427">
        <v>45071</v>
      </c>
      <c r="C1355" s="459">
        <v>45047</v>
      </c>
      <c r="D1355" s="455" t="s">
        <v>264</v>
      </c>
      <c r="E1355" s="455" t="s">
        <v>183</v>
      </c>
      <c r="F1355" s="477">
        <v>140</v>
      </c>
      <c r="G1355" s="456" t="s">
        <v>1357</v>
      </c>
      <c r="H1355" s="461" t="s">
        <v>493</v>
      </c>
      <c r="I1355" s="461" t="s">
        <v>1602</v>
      </c>
      <c r="J1355" s="426" t="s">
        <v>1603</v>
      </c>
      <c r="K1355" s="426" t="s">
        <v>1157</v>
      </c>
      <c r="L1355" s="426" t="s">
        <v>32</v>
      </c>
      <c r="M1355" s="426">
        <v>3523</v>
      </c>
      <c r="N1355" s="427">
        <v>45065</v>
      </c>
      <c r="O1355" s="458">
        <f t="shared" si="66"/>
        <v>5</v>
      </c>
      <c r="P1355" s="458">
        <f t="shared" si="67"/>
        <v>5</v>
      </c>
      <c r="Q1355" s="96" t="str">
        <f t="shared" si="68"/>
        <v>Gastos_Gerais</v>
      </c>
    </row>
    <row r="1356" spans="1:17" ht="24" hidden="1" x14ac:dyDescent="0.2">
      <c r="A1356" s="450">
        <v>3796</v>
      </c>
      <c r="B1356" s="427">
        <v>45071</v>
      </c>
      <c r="C1356" s="459">
        <v>45047</v>
      </c>
      <c r="D1356" s="455" t="s">
        <v>264</v>
      </c>
      <c r="E1356" s="455" t="s">
        <v>183</v>
      </c>
      <c r="F1356" s="477">
        <v>280</v>
      </c>
      <c r="G1356" s="456" t="s">
        <v>1357</v>
      </c>
      <c r="H1356" s="461" t="s">
        <v>423</v>
      </c>
      <c r="I1356" s="461" t="s">
        <v>1602</v>
      </c>
      <c r="J1356" s="426" t="s">
        <v>1603</v>
      </c>
      <c r="K1356" s="426" t="s">
        <v>1157</v>
      </c>
      <c r="L1356" s="426" t="s">
        <v>32</v>
      </c>
      <c r="M1356" s="426">
        <v>3527</v>
      </c>
      <c r="N1356" s="427">
        <v>45065</v>
      </c>
      <c r="O1356" s="458">
        <f t="shared" si="66"/>
        <v>5</v>
      </c>
      <c r="P1356" s="458">
        <f t="shared" si="67"/>
        <v>5</v>
      </c>
      <c r="Q1356" s="96" t="str">
        <f t="shared" si="68"/>
        <v>Gastos_Gerais</v>
      </c>
    </row>
    <row r="1357" spans="1:17" ht="25.5" hidden="1" x14ac:dyDescent="0.2">
      <c r="A1357" s="450">
        <v>3797</v>
      </c>
      <c r="B1357" s="427">
        <v>45071</v>
      </c>
      <c r="C1357" s="464">
        <v>45078</v>
      </c>
      <c r="D1357" s="455" t="s">
        <v>176</v>
      </c>
      <c r="E1357" s="455" t="s">
        <v>158</v>
      </c>
      <c r="F1357" s="477">
        <v>2355.75</v>
      </c>
      <c r="G1357" s="461" t="s">
        <v>5542</v>
      </c>
      <c r="H1357" s="461" t="s">
        <v>416</v>
      </c>
      <c r="I1357" s="461" t="s">
        <v>2003</v>
      </c>
      <c r="J1357" s="426" t="s">
        <v>2004</v>
      </c>
      <c r="K1357" s="426" t="s">
        <v>1157</v>
      </c>
      <c r="L1357" s="426" t="s">
        <v>1393</v>
      </c>
      <c r="M1357" s="426">
        <v>107753</v>
      </c>
      <c r="N1357" s="427">
        <v>45072</v>
      </c>
      <c r="O1357" s="458">
        <f t="shared" si="66"/>
        <v>5</v>
      </c>
      <c r="P1357" s="458">
        <f t="shared" si="67"/>
        <v>6</v>
      </c>
      <c r="Q1357" s="96" t="str">
        <f t="shared" si="68"/>
        <v>Gastos_com_Pessoal</v>
      </c>
    </row>
    <row r="1358" spans="1:17" ht="25.5" hidden="1" x14ac:dyDescent="0.2">
      <c r="A1358" s="450">
        <v>3798</v>
      </c>
      <c r="B1358" s="427">
        <v>45071</v>
      </c>
      <c r="C1358" s="464">
        <v>45078</v>
      </c>
      <c r="D1358" s="455" t="s">
        <v>176</v>
      </c>
      <c r="E1358" s="455" t="s">
        <v>158</v>
      </c>
      <c r="F1358" s="477">
        <v>2113</v>
      </c>
      <c r="G1358" s="456" t="s">
        <v>5673</v>
      </c>
      <c r="H1358" s="461" t="s">
        <v>416</v>
      </c>
      <c r="I1358" s="461" t="s">
        <v>4401</v>
      </c>
      <c r="J1358" s="426" t="s">
        <v>1574</v>
      </c>
      <c r="K1358" s="426" t="s">
        <v>1157</v>
      </c>
      <c r="L1358" s="426" t="s">
        <v>32</v>
      </c>
      <c r="M1358" s="426">
        <v>202310489</v>
      </c>
      <c r="N1358" s="427">
        <v>45083</v>
      </c>
      <c r="O1358" s="458">
        <f t="shared" si="66"/>
        <v>5</v>
      </c>
      <c r="P1358" s="458">
        <f t="shared" si="67"/>
        <v>6</v>
      </c>
      <c r="Q1358" s="96" t="str">
        <f t="shared" si="68"/>
        <v>Gastos_com_Pessoal</v>
      </c>
    </row>
    <row r="1359" spans="1:17" ht="24" hidden="1" x14ac:dyDescent="0.2">
      <c r="A1359" s="450">
        <v>3799</v>
      </c>
      <c r="B1359" s="427">
        <v>45071</v>
      </c>
      <c r="C1359" s="459">
        <v>45047</v>
      </c>
      <c r="D1359" s="455" t="s">
        <v>264</v>
      </c>
      <c r="E1359" s="455" t="s">
        <v>293</v>
      </c>
      <c r="F1359" s="477">
        <v>10.8</v>
      </c>
      <c r="G1359" s="456" t="s">
        <v>5674</v>
      </c>
      <c r="H1359" s="461" t="s">
        <v>422</v>
      </c>
      <c r="I1359" s="461" t="s">
        <v>5290</v>
      </c>
      <c r="J1359" s="426" t="s">
        <v>957</v>
      </c>
      <c r="K1359" s="426" t="s">
        <v>1188</v>
      </c>
      <c r="L1359" s="426" t="s">
        <v>4137</v>
      </c>
      <c r="M1359" s="426">
        <v>17785147</v>
      </c>
      <c r="N1359" s="427">
        <v>45071</v>
      </c>
      <c r="O1359" s="458">
        <f t="shared" si="66"/>
        <v>5</v>
      </c>
      <c r="P1359" s="458">
        <f t="shared" si="67"/>
        <v>5</v>
      </c>
      <c r="Q1359" s="96" t="str">
        <f t="shared" si="68"/>
        <v>Gastos_Gerais</v>
      </c>
    </row>
    <row r="1360" spans="1:17" ht="24" hidden="1" x14ac:dyDescent="0.2">
      <c r="A1360" s="450">
        <v>3800</v>
      </c>
      <c r="B1360" s="427">
        <v>45071</v>
      </c>
      <c r="C1360" s="459">
        <v>45047</v>
      </c>
      <c r="D1360" s="455" t="s">
        <v>264</v>
      </c>
      <c r="E1360" s="455" t="s">
        <v>293</v>
      </c>
      <c r="F1360" s="477">
        <v>10.8</v>
      </c>
      <c r="G1360" s="456" t="s">
        <v>5675</v>
      </c>
      <c r="H1360" s="461" t="s">
        <v>422</v>
      </c>
      <c r="I1360" s="461" t="s">
        <v>5250</v>
      </c>
      <c r="J1360" s="426" t="s">
        <v>890</v>
      </c>
      <c r="K1360" s="426" t="s">
        <v>1188</v>
      </c>
      <c r="L1360" s="426" t="s">
        <v>4137</v>
      </c>
      <c r="M1360" s="426">
        <v>17785147</v>
      </c>
      <c r="N1360" s="427">
        <v>45071</v>
      </c>
      <c r="O1360" s="458">
        <f t="shared" si="66"/>
        <v>5</v>
      </c>
      <c r="P1360" s="458">
        <f t="shared" si="67"/>
        <v>5</v>
      </c>
      <c r="Q1360" s="96" t="str">
        <f t="shared" si="68"/>
        <v>Gastos_Gerais</v>
      </c>
    </row>
    <row r="1361" spans="1:17" ht="24" hidden="1" x14ac:dyDescent="0.2">
      <c r="A1361" s="450">
        <v>3801</v>
      </c>
      <c r="B1361" s="427">
        <v>45071</v>
      </c>
      <c r="C1361" s="459">
        <v>45047</v>
      </c>
      <c r="D1361" s="455" t="s">
        <v>264</v>
      </c>
      <c r="E1361" s="455" t="s">
        <v>293</v>
      </c>
      <c r="F1361" s="477">
        <v>60</v>
      </c>
      <c r="G1361" s="456" t="s">
        <v>5634</v>
      </c>
      <c r="H1361" s="461" t="s">
        <v>422</v>
      </c>
      <c r="I1361" s="461" t="s">
        <v>5250</v>
      </c>
      <c r="J1361" s="426" t="s">
        <v>890</v>
      </c>
      <c r="K1361" s="426" t="s">
        <v>1188</v>
      </c>
      <c r="L1361" s="426" t="s">
        <v>4137</v>
      </c>
      <c r="M1361" s="426">
        <v>17785147</v>
      </c>
      <c r="N1361" s="427">
        <v>45071</v>
      </c>
      <c r="O1361" s="458">
        <f t="shared" si="66"/>
        <v>5</v>
      </c>
      <c r="P1361" s="458">
        <f t="shared" si="67"/>
        <v>5</v>
      </c>
      <c r="Q1361" s="96" t="str">
        <f t="shared" si="68"/>
        <v>Gastos_Gerais</v>
      </c>
    </row>
    <row r="1362" spans="1:17" ht="24" hidden="1" x14ac:dyDescent="0.2">
      <c r="A1362" s="450">
        <v>3802</v>
      </c>
      <c r="B1362" s="427">
        <v>45071</v>
      </c>
      <c r="C1362" s="459">
        <v>45047</v>
      </c>
      <c r="D1362" s="455" t="s">
        <v>264</v>
      </c>
      <c r="E1362" s="455" t="s">
        <v>293</v>
      </c>
      <c r="F1362" s="477">
        <v>120</v>
      </c>
      <c r="G1362" s="456" t="s">
        <v>5676</v>
      </c>
      <c r="H1362" s="461" t="s">
        <v>418</v>
      </c>
      <c r="I1362" s="461" t="s">
        <v>2033</v>
      </c>
      <c r="J1362" s="426" t="s">
        <v>1076</v>
      </c>
      <c r="K1362" s="426" t="s">
        <v>1188</v>
      </c>
      <c r="L1362" s="426" t="s">
        <v>4137</v>
      </c>
      <c r="M1362" s="426">
        <v>17785147</v>
      </c>
      <c r="N1362" s="427">
        <v>45071</v>
      </c>
      <c r="O1362" s="458">
        <f t="shared" si="66"/>
        <v>5</v>
      </c>
      <c r="P1362" s="458">
        <f t="shared" si="67"/>
        <v>5</v>
      </c>
      <c r="Q1362" s="96" t="str">
        <f t="shared" si="68"/>
        <v>Gastos_Gerais</v>
      </c>
    </row>
    <row r="1363" spans="1:17" ht="24" hidden="1" x14ac:dyDescent="0.2">
      <c r="A1363" s="450">
        <v>3803</v>
      </c>
      <c r="B1363" s="427">
        <v>45071</v>
      </c>
      <c r="C1363" s="459">
        <v>45047</v>
      </c>
      <c r="D1363" s="455" t="s">
        <v>264</v>
      </c>
      <c r="E1363" s="455" t="s">
        <v>293</v>
      </c>
      <c r="F1363" s="477">
        <v>60</v>
      </c>
      <c r="G1363" s="456" t="s">
        <v>5633</v>
      </c>
      <c r="H1363" s="461" t="s">
        <v>422</v>
      </c>
      <c r="I1363" s="461" t="s">
        <v>5249</v>
      </c>
      <c r="J1363" s="426" t="s">
        <v>950</v>
      </c>
      <c r="K1363" s="426" t="s">
        <v>1188</v>
      </c>
      <c r="L1363" s="426" t="s">
        <v>4137</v>
      </c>
      <c r="M1363" s="426">
        <v>17785147</v>
      </c>
      <c r="N1363" s="427">
        <v>45071</v>
      </c>
      <c r="O1363" s="458">
        <f t="shared" si="66"/>
        <v>5</v>
      </c>
      <c r="P1363" s="458">
        <f t="shared" si="67"/>
        <v>5</v>
      </c>
      <c r="Q1363" s="96" t="str">
        <f t="shared" si="68"/>
        <v>Gastos_Gerais</v>
      </c>
    </row>
    <row r="1364" spans="1:17" ht="24" hidden="1" x14ac:dyDescent="0.2">
      <c r="A1364" s="450">
        <v>3804</v>
      </c>
      <c r="B1364" s="427">
        <v>45071</v>
      </c>
      <c r="C1364" s="459">
        <v>45047</v>
      </c>
      <c r="D1364" s="455" t="s">
        <v>264</v>
      </c>
      <c r="E1364" s="455" t="s">
        <v>293</v>
      </c>
      <c r="F1364" s="477">
        <v>120</v>
      </c>
      <c r="G1364" s="456" t="s">
        <v>5677</v>
      </c>
      <c r="H1364" s="461" t="s">
        <v>418</v>
      </c>
      <c r="I1364" s="461" t="s">
        <v>2605</v>
      </c>
      <c r="J1364" s="426" t="s">
        <v>1002</v>
      </c>
      <c r="K1364" s="426" t="s">
        <v>1188</v>
      </c>
      <c r="L1364" s="426" t="s">
        <v>4137</v>
      </c>
      <c r="M1364" s="426">
        <v>17785147</v>
      </c>
      <c r="N1364" s="427">
        <v>45071</v>
      </c>
      <c r="O1364" s="458">
        <f t="shared" si="66"/>
        <v>5</v>
      </c>
      <c r="P1364" s="458">
        <f t="shared" si="67"/>
        <v>5</v>
      </c>
      <c r="Q1364" s="96" t="str">
        <f t="shared" si="68"/>
        <v>Gastos_Gerais</v>
      </c>
    </row>
    <row r="1365" spans="1:17" ht="24" hidden="1" x14ac:dyDescent="0.2">
      <c r="A1365" s="450">
        <v>3805</v>
      </c>
      <c r="B1365" s="427">
        <v>45071</v>
      </c>
      <c r="C1365" s="459">
        <v>45047</v>
      </c>
      <c r="D1365" s="455" t="s">
        <v>264</v>
      </c>
      <c r="E1365" s="455" t="s">
        <v>293</v>
      </c>
      <c r="F1365" s="477">
        <v>120</v>
      </c>
      <c r="G1365" s="456" t="s">
        <v>5670</v>
      </c>
      <c r="H1365" s="461" t="s">
        <v>418</v>
      </c>
      <c r="I1365" s="461" t="s">
        <v>3717</v>
      </c>
      <c r="J1365" s="426" t="s">
        <v>467</v>
      </c>
      <c r="K1365" s="426" t="s">
        <v>1188</v>
      </c>
      <c r="L1365" s="426" t="s">
        <v>4137</v>
      </c>
      <c r="M1365" s="426">
        <v>17785147</v>
      </c>
      <c r="N1365" s="427">
        <v>45071</v>
      </c>
      <c r="O1365" s="458">
        <f t="shared" si="66"/>
        <v>5</v>
      </c>
      <c r="P1365" s="458">
        <f t="shared" si="67"/>
        <v>5</v>
      </c>
      <c r="Q1365" s="96" t="str">
        <f t="shared" si="68"/>
        <v>Gastos_Gerais</v>
      </c>
    </row>
    <row r="1366" spans="1:17" ht="25.5" hidden="1" x14ac:dyDescent="0.2">
      <c r="A1366" s="450">
        <v>3806</v>
      </c>
      <c r="B1366" s="427">
        <v>45071</v>
      </c>
      <c r="C1366" s="459">
        <v>45047</v>
      </c>
      <c r="D1366" s="455" t="s">
        <v>176</v>
      </c>
      <c r="E1366" s="455" t="s">
        <v>280</v>
      </c>
      <c r="F1366" s="477">
        <v>2629.51</v>
      </c>
      <c r="G1366" s="456" t="s">
        <v>5358</v>
      </c>
      <c r="H1366" s="461" t="s">
        <v>422</v>
      </c>
      <c r="I1366" s="461" t="s">
        <v>5356</v>
      </c>
      <c r="J1366" s="426" t="s">
        <v>931</v>
      </c>
      <c r="K1366" s="425" t="s">
        <v>1188</v>
      </c>
      <c r="L1366" s="426" t="s">
        <v>4137</v>
      </c>
      <c r="M1366" s="426">
        <v>17785147</v>
      </c>
      <c r="N1366" s="427">
        <v>45071</v>
      </c>
      <c r="O1366" s="458">
        <f t="shared" si="66"/>
        <v>5</v>
      </c>
      <c r="P1366" s="458">
        <f t="shared" si="67"/>
        <v>5</v>
      </c>
      <c r="Q1366" s="96" t="str">
        <f t="shared" si="68"/>
        <v>Gastos_com_Pessoal</v>
      </c>
    </row>
    <row r="1367" spans="1:17" ht="25.5" hidden="1" x14ac:dyDescent="0.2">
      <c r="A1367" s="450">
        <v>3807</v>
      </c>
      <c r="B1367" s="427">
        <v>45071</v>
      </c>
      <c r="C1367" s="459">
        <v>45047</v>
      </c>
      <c r="D1367" s="455" t="s">
        <v>176</v>
      </c>
      <c r="E1367" s="455" t="s">
        <v>262</v>
      </c>
      <c r="F1367" s="477">
        <v>917.57</v>
      </c>
      <c r="G1367" s="456" t="s">
        <v>5359</v>
      </c>
      <c r="H1367" s="461" t="s">
        <v>422</v>
      </c>
      <c r="I1367" s="461" t="s">
        <v>5356</v>
      </c>
      <c r="J1367" s="426" t="s">
        <v>931</v>
      </c>
      <c r="K1367" s="426" t="s">
        <v>1188</v>
      </c>
      <c r="L1367" s="426" t="s">
        <v>4137</v>
      </c>
      <c r="M1367" s="426">
        <v>17785147</v>
      </c>
      <c r="N1367" s="427">
        <v>45071</v>
      </c>
      <c r="O1367" s="458">
        <f t="shared" si="66"/>
        <v>5</v>
      </c>
      <c r="P1367" s="458">
        <f t="shared" si="67"/>
        <v>5</v>
      </c>
      <c r="Q1367" s="96" t="str">
        <f t="shared" si="68"/>
        <v>Gastos_com_Pessoal</v>
      </c>
    </row>
    <row r="1368" spans="1:17" ht="24" x14ac:dyDescent="0.2">
      <c r="A1368" s="450">
        <v>3808</v>
      </c>
      <c r="B1368" s="427">
        <v>45071</v>
      </c>
      <c r="C1368" s="459">
        <v>45047</v>
      </c>
      <c r="D1368" s="455" t="s">
        <v>33</v>
      </c>
      <c r="E1368" s="455" t="s">
        <v>324</v>
      </c>
      <c r="F1368" s="477">
        <v>1000</v>
      </c>
      <c r="G1368" s="456" t="s">
        <v>5357</v>
      </c>
      <c r="H1368" s="461" t="s">
        <v>303</v>
      </c>
      <c r="I1368" s="461" t="s">
        <v>1509</v>
      </c>
      <c r="J1368" s="426" t="s">
        <v>1510</v>
      </c>
      <c r="K1368" s="426" t="s">
        <v>4035</v>
      </c>
      <c r="L1368" s="426" t="s">
        <v>1255</v>
      </c>
      <c r="M1368" s="426" t="s">
        <v>425</v>
      </c>
      <c r="N1368" s="427">
        <v>45071</v>
      </c>
      <c r="O1368" s="458">
        <f t="shared" si="66"/>
        <v>5</v>
      </c>
      <c r="P1368" s="458">
        <f t="shared" si="67"/>
        <v>5</v>
      </c>
      <c r="Q1368" s="96" t="str">
        <f t="shared" si="68"/>
        <v>Receitas</v>
      </c>
    </row>
    <row r="1369" spans="1:17" ht="24.75" thickBot="1" x14ac:dyDescent="0.25">
      <c r="A1369" s="450">
        <v>3809</v>
      </c>
      <c r="B1369" s="427">
        <v>45071</v>
      </c>
      <c r="C1369" s="459">
        <v>45047</v>
      </c>
      <c r="D1369" s="455" t="s">
        <v>33</v>
      </c>
      <c r="E1369" s="455" t="s">
        <v>324</v>
      </c>
      <c r="F1369" s="477">
        <v>1500</v>
      </c>
      <c r="G1369" s="456" t="s">
        <v>5534</v>
      </c>
      <c r="H1369" s="461" t="s">
        <v>303</v>
      </c>
      <c r="I1369" s="461" t="s">
        <v>1509</v>
      </c>
      <c r="J1369" s="426" t="s">
        <v>1510</v>
      </c>
      <c r="K1369" s="426" t="s">
        <v>4035</v>
      </c>
      <c r="L1369" s="426" t="s">
        <v>1255</v>
      </c>
      <c r="M1369" s="426" t="s">
        <v>425</v>
      </c>
      <c r="N1369" s="427">
        <v>45071</v>
      </c>
      <c r="O1369" s="458">
        <f t="shared" si="66"/>
        <v>5</v>
      </c>
      <c r="P1369" s="458">
        <f t="shared" si="67"/>
        <v>5</v>
      </c>
      <c r="Q1369" s="96" t="str">
        <f t="shared" si="68"/>
        <v>Receitas</v>
      </c>
    </row>
    <row r="1370" spans="1:17" ht="24.75" hidden="1" thickBot="1" x14ac:dyDescent="0.25">
      <c r="A1370" s="450">
        <v>3810</v>
      </c>
      <c r="B1370" s="427">
        <v>45072</v>
      </c>
      <c r="C1370" s="459">
        <v>45047</v>
      </c>
      <c r="D1370" s="455" t="s">
        <v>264</v>
      </c>
      <c r="E1370" s="455" t="s">
        <v>82</v>
      </c>
      <c r="F1370" s="477">
        <v>14363.21</v>
      </c>
      <c r="G1370" s="455" t="s">
        <v>1154</v>
      </c>
      <c r="H1370" s="461" t="s">
        <v>419</v>
      </c>
      <c r="I1370" s="461" t="s">
        <v>1682</v>
      </c>
      <c r="J1370" s="425" t="s">
        <v>1156</v>
      </c>
      <c r="K1370" s="426" t="s">
        <v>1157</v>
      </c>
      <c r="L1370" s="426" t="s">
        <v>1158</v>
      </c>
      <c r="M1370" s="426" t="s">
        <v>5360</v>
      </c>
      <c r="N1370" s="427">
        <v>45061</v>
      </c>
      <c r="O1370" s="458">
        <f t="shared" si="66"/>
        <v>5</v>
      </c>
      <c r="P1370" s="458">
        <f t="shared" si="67"/>
        <v>5</v>
      </c>
      <c r="Q1370" s="96" t="str">
        <f t="shared" si="68"/>
        <v>Gastos_Gerais</v>
      </c>
    </row>
    <row r="1371" spans="1:17" ht="48.75" hidden="1" thickBot="1" x14ac:dyDescent="0.25">
      <c r="A1371" s="450">
        <v>3811</v>
      </c>
      <c r="B1371" s="427">
        <v>45072</v>
      </c>
      <c r="C1371" s="459">
        <v>45047</v>
      </c>
      <c r="D1371" s="455" t="s">
        <v>176</v>
      </c>
      <c r="E1371" s="455" t="s">
        <v>173</v>
      </c>
      <c r="F1371" s="477">
        <v>6992.03</v>
      </c>
      <c r="G1371" s="456" t="s">
        <v>5678</v>
      </c>
      <c r="H1371" s="461" t="s">
        <v>303</v>
      </c>
      <c r="I1371" s="461" t="s">
        <v>1275</v>
      </c>
      <c r="J1371" s="426" t="s">
        <v>1276</v>
      </c>
      <c r="K1371" s="425" t="s">
        <v>1157</v>
      </c>
      <c r="L1371" s="426" t="s">
        <v>32</v>
      </c>
      <c r="M1371" s="426" t="s">
        <v>5361</v>
      </c>
      <c r="N1371" s="427">
        <v>45056</v>
      </c>
      <c r="O1371" s="458">
        <f t="shared" si="66"/>
        <v>5</v>
      </c>
      <c r="P1371" s="458">
        <f t="shared" si="67"/>
        <v>5</v>
      </c>
      <c r="Q1371" s="96" t="str">
        <f t="shared" si="68"/>
        <v>Gastos_com_Pessoal</v>
      </c>
    </row>
    <row r="1372" spans="1:17" ht="48.75" hidden="1" thickBot="1" x14ac:dyDescent="0.25">
      <c r="A1372" s="450">
        <v>3812</v>
      </c>
      <c r="B1372" s="427">
        <v>45072</v>
      </c>
      <c r="C1372" s="459">
        <v>45047</v>
      </c>
      <c r="D1372" s="455" t="s">
        <v>176</v>
      </c>
      <c r="E1372" s="455" t="s">
        <v>173</v>
      </c>
      <c r="F1372" s="477">
        <v>4471.46</v>
      </c>
      <c r="G1372" s="456" t="s">
        <v>2130</v>
      </c>
      <c r="H1372" s="461" t="s">
        <v>303</v>
      </c>
      <c r="I1372" s="461" t="s">
        <v>1275</v>
      </c>
      <c r="J1372" s="426" t="s">
        <v>1276</v>
      </c>
      <c r="K1372" s="425" t="s">
        <v>1157</v>
      </c>
      <c r="L1372" s="426" t="s">
        <v>32</v>
      </c>
      <c r="M1372" s="426" t="s">
        <v>5362</v>
      </c>
      <c r="N1372" s="427">
        <v>45050</v>
      </c>
      <c r="O1372" s="458">
        <f t="shared" si="66"/>
        <v>5</v>
      </c>
      <c r="P1372" s="458">
        <f t="shared" si="67"/>
        <v>5</v>
      </c>
      <c r="Q1372" s="96" t="str">
        <f t="shared" si="68"/>
        <v>Gastos_com_Pessoal</v>
      </c>
    </row>
    <row r="1373" spans="1:17" ht="24.75" hidden="1" thickBot="1" x14ac:dyDescent="0.25">
      <c r="A1373" s="450">
        <v>3813</v>
      </c>
      <c r="B1373" s="427">
        <v>45072</v>
      </c>
      <c r="C1373" s="459">
        <v>45047</v>
      </c>
      <c r="D1373" s="455" t="s">
        <v>264</v>
      </c>
      <c r="E1373" s="455" t="s">
        <v>402</v>
      </c>
      <c r="F1373" s="477">
        <v>18.989999999999998</v>
      </c>
      <c r="G1373" s="455" t="s">
        <v>4126</v>
      </c>
      <c r="H1373" s="461" t="s">
        <v>421</v>
      </c>
      <c r="I1373" s="461" t="s">
        <v>1732</v>
      </c>
      <c r="J1373" s="425" t="s">
        <v>1733</v>
      </c>
      <c r="K1373" s="426" t="s">
        <v>1157</v>
      </c>
      <c r="L1373" s="426" t="s">
        <v>32</v>
      </c>
      <c r="M1373" s="426">
        <v>214876</v>
      </c>
      <c r="N1373" s="427">
        <v>45068</v>
      </c>
      <c r="O1373" s="458">
        <f t="shared" si="66"/>
        <v>5</v>
      </c>
      <c r="P1373" s="458">
        <f t="shared" si="67"/>
        <v>5</v>
      </c>
      <c r="Q1373" s="96" t="str">
        <f t="shared" si="68"/>
        <v>Gastos_Gerais</v>
      </c>
    </row>
    <row r="1374" spans="1:17" ht="48.75" hidden="1" thickBot="1" x14ac:dyDescent="0.25">
      <c r="A1374" s="450">
        <v>3814</v>
      </c>
      <c r="B1374" s="427">
        <v>45072</v>
      </c>
      <c r="C1374" s="459">
        <v>45047</v>
      </c>
      <c r="D1374" s="455" t="s">
        <v>264</v>
      </c>
      <c r="E1374" s="455" t="s">
        <v>290</v>
      </c>
      <c r="F1374" s="477">
        <v>238.4</v>
      </c>
      <c r="G1374" s="461" t="s">
        <v>5679</v>
      </c>
      <c r="H1374" s="461" t="s">
        <v>420</v>
      </c>
      <c r="I1374" s="461" t="s">
        <v>4560</v>
      </c>
      <c r="J1374" s="426" t="s">
        <v>4561</v>
      </c>
      <c r="K1374" s="426" t="s">
        <v>1157</v>
      </c>
      <c r="L1374" s="426" t="s">
        <v>32</v>
      </c>
      <c r="M1374" s="426">
        <v>164</v>
      </c>
      <c r="N1374" s="427">
        <v>45070</v>
      </c>
      <c r="O1374" s="458">
        <f t="shared" si="66"/>
        <v>5</v>
      </c>
      <c r="P1374" s="458">
        <f t="shared" si="67"/>
        <v>5</v>
      </c>
      <c r="Q1374" s="96" t="str">
        <f t="shared" si="68"/>
        <v>Gastos_Gerais</v>
      </c>
    </row>
    <row r="1375" spans="1:17" ht="13.5" hidden="1" thickBot="1" x14ac:dyDescent="0.25">
      <c r="A1375" s="450">
        <v>3815</v>
      </c>
      <c r="B1375" s="427">
        <v>45072</v>
      </c>
      <c r="C1375" s="459">
        <v>45017</v>
      </c>
      <c r="D1375" s="455" t="s">
        <v>264</v>
      </c>
      <c r="E1375" s="455" t="s">
        <v>83</v>
      </c>
      <c r="F1375" s="477">
        <v>10150.33</v>
      </c>
      <c r="G1375" s="455" t="s">
        <v>2906</v>
      </c>
      <c r="H1375" s="461" t="s">
        <v>1032</v>
      </c>
      <c r="I1375" s="461" t="s">
        <v>4378</v>
      </c>
      <c r="J1375" s="425" t="s">
        <v>1162</v>
      </c>
      <c r="K1375" s="425" t="s">
        <v>1157</v>
      </c>
      <c r="L1375" s="426" t="s">
        <v>32</v>
      </c>
      <c r="M1375" s="426">
        <v>29103801</v>
      </c>
      <c r="N1375" s="427">
        <v>45048</v>
      </c>
      <c r="O1375" s="458">
        <f t="shared" si="66"/>
        <v>5</v>
      </c>
      <c r="P1375" s="458">
        <f t="shared" si="67"/>
        <v>4</v>
      </c>
      <c r="Q1375" s="96" t="str">
        <f t="shared" si="68"/>
        <v>Gastos_Gerais</v>
      </c>
    </row>
    <row r="1376" spans="1:17" ht="24.75" hidden="1" thickBot="1" x14ac:dyDescent="0.25">
      <c r="A1376" s="450">
        <v>3816</v>
      </c>
      <c r="B1376" s="427">
        <v>45072</v>
      </c>
      <c r="C1376" s="459">
        <v>45047</v>
      </c>
      <c r="D1376" s="455" t="s">
        <v>264</v>
      </c>
      <c r="E1376" s="455" t="s">
        <v>0</v>
      </c>
      <c r="F1376" s="477">
        <v>1876.75</v>
      </c>
      <c r="G1376" s="455" t="s">
        <v>4385</v>
      </c>
      <c r="H1376" s="461" t="s">
        <v>416</v>
      </c>
      <c r="I1376" s="461" t="s">
        <v>2673</v>
      </c>
      <c r="J1376" s="426" t="s">
        <v>2674</v>
      </c>
      <c r="K1376" s="426" t="s">
        <v>1157</v>
      </c>
      <c r="L1376" s="426" t="s">
        <v>32</v>
      </c>
      <c r="M1376" s="426">
        <v>38929</v>
      </c>
      <c r="N1376" s="427">
        <v>45068</v>
      </c>
      <c r="O1376" s="458">
        <f t="shared" si="66"/>
        <v>5</v>
      </c>
      <c r="P1376" s="458">
        <f t="shared" si="67"/>
        <v>5</v>
      </c>
      <c r="Q1376" s="96" t="str">
        <f t="shared" si="68"/>
        <v>Gastos_Gerais</v>
      </c>
    </row>
    <row r="1377" spans="1:17" ht="24.75" hidden="1" thickBot="1" x14ac:dyDescent="0.25">
      <c r="A1377" s="450">
        <v>3817</v>
      </c>
      <c r="B1377" s="427">
        <v>45072</v>
      </c>
      <c r="C1377" s="459">
        <v>45047</v>
      </c>
      <c r="D1377" s="455" t="s">
        <v>264</v>
      </c>
      <c r="E1377" s="455" t="s">
        <v>247</v>
      </c>
      <c r="F1377" s="477">
        <v>572.97</v>
      </c>
      <c r="G1377" s="461" t="s">
        <v>5363</v>
      </c>
      <c r="H1377" s="461" t="s">
        <v>414</v>
      </c>
      <c r="I1377" s="461" t="s">
        <v>3727</v>
      </c>
      <c r="J1377" s="426" t="s">
        <v>1793</v>
      </c>
      <c r="K1377" s="426" t="s">
        <v>1157</v>
      </c>
      <c r="L1377" s="426" t="s">
        <v>32</v>
      </c>
      <c r="M1377" s="426">
        <v>518614</v>
      </c>
      <c r="N1377" s="427">
        <v>45054</v>
      </c>
      <c r="O1377" s="458">
        <f t="shared" si="66"/>
        <v>5</v>
      </c>
      <c r="P1377" s="458">
        <f t="shared" si="67"/>
        <v>5</v>
      </c>
      <c r="Q1377" s="96" t="str">
        <f t="shared" si="68"/>
        <v>Gastos_Gerais</v>
      </c>
    </row>
    <row r="1378" spans="1:17" ht="24.75" hidden="1" thickBot="1" x14ac:dyDescent="0.25">
      <c r="A1378" s="450">
        <v>3818</v>
      </c>
      <c r="B1378" s="427">
        <v>45072</v>
      </c>
      <c r="C1378" s="464">
        <v>45047</v>
      </c>
      <c r="D1378" s="461" t="s">
        <v>264</v>
      </c>
      <c r="E1378" s="455" t="s">
        <v>96</v>
      </c>
      <c r="F1378" s="477">
        <v>2325.5</v>
      </c>
      <c r="G1378" s="455" t="s">
        <v>5364</v>
      </c>
      <c r="H1378" s="461" t="s">
        <v>421</v>
      </c>
      <c r="I1378" s="461" t="s">
        <v>1355</v>
      </c>
      <c r="J1378" s="425" t="s">
        <v>1356</v>
      </c>
      <c r="K1378" s="425" t="s">
        <v>1157</v>
      </c>
      <c r="L1378" s="426" t="s">
        <v>32</v>
      </c>
      <c r="M1378" s="426">
        <v>324</v>
      </c>
      <c r="N1378" s="427">
        <v>45069</v>
      </c>
      <c r="O1378" s="458">
        <f t="shared" si="66"/>
        <v>5</v>
      </c>
      <c r="P1378" s="458">
        <f t="shared" si="67"/>
        <v>5</v>
      </c>
      <c r="Q1378" s="96" t="str">
        <f t="shared" si="68"/>
        <v>Gastos_Gerais</v>
      </c>
    </row>
    <row r="1379" spans="1:17" ht="24.75" hidden="1" thickBot="1" x14ac:dyDescent="0.25">
      <c r="A1379" s="450">
        <v>3819</v>
      </c>
      <c r="B1379" s="427">
        <v>45072</v>
      </c>
      <c r="C1379" s="459">
        <v>45017</v>
      </c>
      <c r="D1379" s="461" t="s">
        <v>264</v>
      </c>
      <c r="E1379" s="455" t="s">
        <v>82</v>
      </c>
      <c r="F1379" s="477">
        <v>1698.42</v>
      </c>
      <c r="G1379" s="455" t="s">
        <v>1154</v>
      </c>
      <c r="H1379" s="461" t="s">
        <v>418</v>
      </c>
      <c r="I1379" s="461" t="s">
        <v>1682</v>
      </c>
      <c r="J1379" s="425" t="s">
        <v>1156</v>
      </c>
      <c r="K1379" s="426" t="s">
        <v>1157</v>
      </c>
      <c r="L1379" s="426" t="s">
        <v>1158</v>
      </c>
      <c r="M1379" s="426" t="s">
        <v>5365</v>
      </c>
      <c r="N1379" s="427">
        <v>45062</v>
      </c>
      <c r="O1379" s="458">
        <f t="shared" si="66"/>
        <v>5</v>
      </c>
      <c r="P1379" s="458">
        <f t="shared" si="67"/>
        <v>4</v>
      </c>
      <c r="Q1379" s="96" t="str">
        <f t="shared" si="68"/>
        <v>Gastos_Gerais</v>
      </c>
    </row>
    <row r="1380" spans="1:17" ht="48.75" hidden="1" thickBot="1" x14ac:dyDescent="0.25">
      <c r="A1380" s="450">
        <v>3820</v>
      </c>
      <c r="B1380" s="427">
        <v>45072</v>
      </c>
      <c r="C1380" s="459">
        <v>45047</v>
      </c>
      <c r="D1380" s="461" t="s">
        <v>176</v>
      </c>
      <c r="E1380" s="455" t="s">
        <v>173</v>
      </c>
      <c r="F1380" s="477">
        <v>2964.65</v>
      </c>
      <c r="G1380" s="455" t="s">
        <v>5680</v>
      </c>
      <c r="H1380" s="461" t="s">
        <v>303</v>
      </c>
      <c r="I1380" s="461" t="s">
        <v>1275</v>
      </c>
      <c r="J1380" s="425" t="s">
        <v>1276</v>
      </c>
      <c r="K1380" s="425" t="s">
        <v>1157</v>
      </c>
      <c r="L1380" s="426" t="s">
        <v>32</v>
      </c>
      <c r="M1380" s="426" t="s">
        <v>5366</v>
      </c>
      <c r="N1380" s="427">
        <v>45050</v>
      </c>
      <c r="O1380" s="458">
        <f t="shared" si="66"/>
        <v>5</v>
      </c>
      <c r="P1380" s="458">
        <f t="shared" si="67"/>
        <v>5</v>
      </c>
      <c r="Q1380" s="96" t="str">
        <f t="shared" si="68"/>
        <v>Gastos_com_Pessoal</v>
      </c>
    </row>
    <row r="1381" spans="1:17" ht="13.5" hidden="1" thickBot="1" x14ac:dyDescent="0.25">
      <c r="A1381" s="450">
        <v>3821</v>
      </c>
      <c r="B1381" s="427">
        <v>45072</v>
      </c>
      <c r="C1381" s="459">
        <v>45017</v>
      </c>
      <c r="D1381" s="461" t="s">
        <v>264</v>
      </c>
      <c r="E1381" s="455" t="s">
        <v>161</v>
      </c>
      <c r="F1381" s="477">
        <v>198.46</v>
      </c>
      <c r="G1381" s="461" t="s">
        <v>161</v>
      </c>
      <c r="H1381" s="461" t="s">
        <v>1032</v>
      </c>
      <c r="I1381" s="461" t="s">
        <v>4534</v>
      </c>
      <c r="J1381" s="426" t="s">
        <v>1834</v>
      </c>
      <c r="K1381" s="426" t="s">
        <v>1157</v>
      </c>
      <c r="L1381" s="426" t="s">
        <v>1158</v>
      </c>
      <c r="M1381" s="426" t="s">
        <v>3814</v>
      </c>
      <c r="N1381" s="427">
        <v>45056</v>
      </c>
      <c r="O1381" s="458">
        <f t="shared" si="66"/>
        <v>5</v>
      </c>
      <c r="P1381" s="458">
        <f t="shared" si="67"/>
        <v>4</v>
      </c>
      <c r="Q1381" s="96" t="str">
        <f t="shared" si="68"/>
        <v>Gastos_Gerais</v>
      </c>
    </row>
    <row r="1382" spans="1:17" ht="24.75" hidden="1" thickBot="1" x14ac:dyDescent="0.25">
      <c r="A1382" s="450">
        <v>3822</v>
      </c>
      <c r="B1382" s="427">
        <v>45072</v>
      </c>
      <c r="C1382" s="459">
        <v>45047</v>
      </c>
      <c r="D1382" s="461" t="s">
        <v>264</v>
      </c>
      <c r="E1382" s="455" t="s">
        <v>60</v>
      </c>
      <c r="F1382" s="477">
        <v>455.5</v>
      </c>
      <c r="G1382" s="453" t="s">
        <v>6599</v>
      </c>
      <c r="H1382" s="461" t="s">
        <v>419</v>
      </c>
      <c r="I1382" s="461" t="s">
        <v>4120</v>
      </c>
      <c r="J1382" s="426" t="s">
        <v>3643</v>
      </c>
      <c r="K1382" s="465" t="s">
        <v>1157</v>
      </c>
      <c r="L1382" s="465" t="s">
        <v>32</v>
      </c>
      <c r="M1382" s="426">
        <v>38814677</v>
      </c>
      <c r="N1382" s="427">
        <v>45070</v>
      </c>
      <c r="O1382" s="458">
        <f t="shared" si="66"/>
        <v>5</v>
      </c>
      <c r="P1382" s="458">
        <f t="shared" si="67"/>
        <v>5</v>
      </c>
      <c r="Q1382" s="96" t="str">
        <f t="shared" si="68"/>
        <v>Gastos_Gerais</v>
      </c>
    </row>
    <row r="1383" spans="1:17" ht="26.25" hidden="1" thickBot="1" x14ac:dyDescent="0.25">
      <c r="A1383" s="450">
        <v>3823</v>
      </c>
      <c r="B1383" s="427">
        <v>45072</v>
      </c>
      <c r="C1383" s="464">
        <v>45078</v>
      </c>
      <c r="D1383" s="461" t="s">
        <v>176</v>
      </c>
      <c r="E1383" s="455" t="s">
        <v>158</v>
      </c>
      <c r="F1383" s="477">
        <v>45582.41</v>
      </c>
      <c r="G1383" s="461" t="s">
        <v>4627</v>
      </c>
      <c r="H1383" s="461" t="s">
        <v>303</v>
      </c>
      <c r="I1383" s="461" t="s">
        <v>4130</v>
      </c>
      <c r="J1383" s="426" t="s">
        <v>1405</v>
      </c>
      <c r="K1383" s="426" t="s">
        <v>1157</v>
      </c>
      <c r="L1383" s="426" t="s">
        <v>1995</v>
      </c>
      <c r="M1383" s="426" t="s">
        <v>5557</v>
      </c>
      <c r="N1383" s="427">
        <v>45072</v>
      </c>
      <c r="O1383" s="458">
        <f t="shared" si="66"/>
        <v>5</v>
      </c>
      <c r="P1383" s="458">
        <f t="shared" si="67"/>
        <v>6</v>
      </c>
      <c r="Q1383" s="96" t="str">
        <f t="shared" si="68"/>
        <v>Gastos_com_Pessoal</v>
      </c>
    </row>
    <row r="1384" spans="1:17" ht="36.75" hidden="1" thickBot="1" x14ac:dyDescent="0.25">
      <c r="A1384" s="450">
        <v>3824</v>
      </c>
      <c r="B1384" s="427">
        <v>45072</v>
      </c>
      <c r="C1384" s="459">
        <v>45047</v>
      </c>
      <c r="D1384" s="461" t="s">
        <v>264</v>
      </c>
      <c r="E1384" s="455" t="s">
        <v>290</v>
      </c>
      <c r="F1384" s="477">
        <v>8010.5</v>
      </c>
      <c r="G1384" s="461" t="s">
        <v>5681</v>
      </c>
      <c r="H1384" s="461" t="s">
        <v>420</v>
      </c>
      <c r="I1384" s="461" t="s">
        <v>5367</v>
      </c>
      <c r="J1384" s="426" t="s">
        <v>5368</v>
      </c>
      <c r="K1384" s="426" t="s">
        <v>1157</v>
      </c>
      <c r="L1384" s="426" t="s">
        <v>32</v>
      </c>
      <c r="M1384" s="426">
        <v>15207</v>
      </c>
      <c r="N1384" s="427">
        <v>45071</v>
      </c>
      <c r="O1384" s="458">
        <f t="shared" si="66"/>
        <v>5</v>
      </c>
      <c r="P1384" s="458">
        <f t="shared" si="67"/>
        <v>5</v>
      </c>
      <c r="Q1384" s="96" t="str">
        <f t="shared" si="68"/>
        <v>Gastos_Gerais</v>
      </c>
    </row>
    <row r="1385" spans="1:17" ht="24.75" hidden="1" thickBot="1" x14ac:dyDescent="0.25">
      <c r="A1385" s="450">
        <v>3825</v>
      </c>
      <c r="B1385" s="427">
        <v>45072</v>
      </c>
      <c r="C1385" s="459">
        <v>45047</v>
      </c>
      <c r="D1385" s="455" t="s">
        <v>264</v>
      </c>
      <c r="E1385" s="455" t="s">
        <v>404</v>
      </c>
      <c r="F1385" s="477">
        <v>88.8</v>
      </c>
      <c r="G1385" s="461" t="s">
        <v>5682</v>
      </c>
      <c r="H1385" s="461" t="s">
        <v>420</v>
      </c>
      <c r="I1385" s="461" t="s">
        <v>5683</v>
      </c>
      <c r="J1385" s="426" t="s">
        <v>1951</v>
      </c>
      <c r="K1385" s="426" t="s">
        <v>1157</v>
      </c>
      <c r="L1385" s="426" t="s">
        <v>32</v>
      </c>
      <c r="M1385" s="426">
        <v>1281</v>
      </c>
      <c r="N1385" s="427">
        <v>45068</v>
      </c>
      <c r="O1385" s="458">
        <f t="shared" si="66"/>
        <v>5</v>
      </c>
      <c r="P1385" s="458">
        <f t="shared" si="67"/>
        <v>5</v>
      </c>
      <c r="Q1385" s="96" t="str">
        <f t="shared" si="68"/>
        <v>Gastos_Gerais</v>
      </c>
    </row>
    <row r="1386" spans="1:17" ht="13.5" hidden="1" thickBot="1" x14ac:dyDescent="0.25">
      <c r="A1386" s="450">
        <v>3826</v>
      </c>
      <c r="B1386" s="427">
        <v>45072</v>
      </c>
      <c r="C1386" s="459">
        <v>45047</v>
      </c>
      <c r="D1386" s="455" t="s">
        <v>264</v>
      </c>
      <c r="E1386" s="455" t="s">
        <v>0</v>
      </c>
      <c r="F1386" s="477">
        <v>1717.5</v>
      </c>
      <c r="G1386" s="455" t="s">
        <v>4385</v>
      </c>
      <c r="H1386" s="461" t="s">
        <v>420</v>
      </c>
      <c r="I1386" s="461" t="s">
        <v>5243</v>
      </c>
      <c r="J1386" s="426" t="s">
        <v>5244</v>
      </c>
      <c r="K1386" s="426" t="s">
        <v>1157</v>
      </c>
      <c r="L1386" s="426" t="s">
        <v>32</v>
      </c>
      <c r="M1386" s="426">
        <v>15849</v>
      </c>
      <c r="N1386" s="427">
        <v>45068</v>
      </c>
      <c r="O1386" s="458">
        <f t="shared" si="66"/>
        <v>5</v>
      </c>
      <c r="P1386" s="458">
        <f t="shared" si="67"/>
        <v>5</v>
      </c>
      <c r="Q1386" s="96" t="str">
        <f t="shared" si="68"/>
        <v>Gastos_Gerais</v>
      </c>
    </row>
    <row r="1387" spans="1:17" ht="24.75" hidden="1" thickBot="1" x14ac:dyDescent="0.25">
      <c r="A1387" s="450">
        <v>3827</v>
      </c>
      <c r="B1387" s="427">
        <v>45072</v>
      </c>
      <c r="C1387" s="459">
        <v>45047</v>
      </c>
      <c r="D1387" s="455" t="s">
        <v>264</v>
      </c>
      <c r="E1387" s="455" t="s">
        <v>96</v>
      </c>
      <c r="F1387" s="477">
        <v>51.4</v>
      </c>
      <c r="G1387" s="456" t="s">
        <v>5369</v>
      </c>
      <c r="H1387" s="461" t="s">
        <v>418</v>
      </c>
      <c r="I1387" s="461" t="s">
        <v>4182</v>
      </c>
      <c r="J1387" s="426" t="s">
        <v>1689</v>
      </c>
      <c r="K1387" s="426" t="s">
        <v>1163</v>
      </c>
      <c r="L1387" s="426" t="s">
        <v>32</v>
      </c>
      <c r="M1387" s="426">
        <v>28108</v>
      </c>
      <c r="N1387" s="427">
        <v>45044</v>
      </c>
      <c r="O1387" s="458">
        <f t="shared" si="66"/>
        <v>5</v>
      </c>
      <c r="P1387" s="458">
        <f t="shared" si="67"/>
        <v>5</v>
      </c>
      <c r="Q1387" s="96" t="str">
        <f t="shared" si="68"/>
        <v>Gastos_Gerais</v>
      </c>
    </row>
    <row r="1388" spans="1:17" ht="24.75" hidden="1" thickBot="1" x14ac:dyDescent="0.25">
      <c r="A1388" s="450">
        <v>3828</v>
      </c>
      <c r="B1388" s="427">
        <v>45072</v>
      </c>
      <c r="C1388" s="459">
        <v>45047</v>
      </c>
      <c r="D1388" s="455" t="s">
        <v>264</v>
      </c>
      <c r="E1388" s="455" t="s">
        <v>388</v>
      </c>
      <c r="F1388" s="477">
        <v>300</v>
      </c>
      <c r="G1388" s="456" t="s">
        <v>5370</v>
      </c>
      <c r="H1388" s="461" t="s">
        <v>422</v>
      </c>
      <c r="I1388" s="461" t="s">
        <v>5351</v>
      </c>
      <c r="J1388" s="426" t="s">
        <v>5371</v>
      </c>
      <c r="K1388" s="426" t="s">
        <v>1163</v>
      </c>
      <c r="L1388" s="426" t="s">
        <v>32</v>
      </c>
      <c r="M1388" s="426">
        <v>79</v>
      </c>
      <c r="N1388" s="427">
        <v>45071</v>
      </c>
      <c r="O1388" s="458">
        <f t="shared" si="66"/>
        <v>5</v>
      </c>
      <c r="P1388" s="458">
        <f t="shared" si="67"/>
        <v>5</v>
      </c>
      <c r="Q1388" s="96" t="str">
        <f t="shared" si="68"/>
        <v>Gastos_Gerais</v>
      </c>
    </row>
    <row r="1389" spans="1:17" ht="36.75" hidden="1" thickBot="1" x14ac:dyDescent="0.25">
      <c r="A1389" s="450">
        <v>3829</v>
      </c>
      <c r="B1389" s="427">
        <v>45072</v>
      </c>
      <c r="C1389" s="459">
        <v>45047</v>
      </c>
      <c r="D1389" s="455" t="s">
        <v>264</v>
      </c>
      <c r="E1389" s="455" t="s">
        <v>182</v>
      </c>
      <c r="F1389" s="477">
        <v>1950</v>
      </c>
      <c r="G1389" s="456" t="s">
        <v>5684</v>
      </c>
      <c r="H1389" s="461" t="s">
        <v>423</v>
      </c>
      <c r="I1389" s="461" t="s">
        <v>5372</v>
      </c>
      <c r="J1389" s="426" t="s">
        <v>5373</v>
      </c>
      <c r="K1389" s="426" t="s">
        <v>1163</v>
      </c>
      <c r="L1389" s="426" t="s">
        <v>32</v>
      </c>
      <c r="M1389" s="426">
        <v>19</v>
      </c>
      <c r="N1389" s="427">
        <v>45072</v>
      </c>
      <c r="O1389" s="458">
        <f t="shared" si="66"/>
        <v>5</v>
      </c>
      <c r="P1389" s="458">
        <f t="shared" si="67"/>
        <v>5</v>
      </c>
      <c r="Q1389" s="96" t="str">
        <f t="shared" si="68"/>
        <v>Gastos_Gerais</v>
      </c>
    </row>
    <row r="1390" spans="1:17" ht="24.75" hidden="1" thickBot="1" x14ac:dyDescent="0.25">
      <c r="A1390" s="450">
        <v>3830</v>
      </c>
      <c r="B1390" s="427">
        <v>45072</v>
      </c>
      <c r="C1390" s="459">
        <v>45017</v>
      </c>
      <c r="D1390" s="455" t="s">
        <v>264</v>
      </c>
      <c r="E1390" s="455" t="s">
        <v>82</v>
      </c>
      <c r="F1390" s="477">
        <v>2488.9699999999998</v>
      </c>
      <c r="G1390" s="455" t="s">
        <v>1154</v>
      </c>
      <c r="H1390" s="461" t="s">
        <v>493</v>
      </c>
      <c r="I1390" s="461" t="s">
        <v>1682</v>
      </c>
      <c r="J1390" s="425" t="s">
        <v>1156</v>
      </c>
      <c r="K1390" s="426" t="s">
        <v>1157</v>
      </c>
      <c r="L1390" s="426" t="s">
        <v>1158</v>
      </c>
      <c r="M1390" s="426" t="s">
        <v>5374</v>
      </c>
      <c r="N1390" s="427">
        <v>45063</v>
      </c>
      <c r="O1390" s="458">
        <f t="shared" si="66"/>
        <v>5</v>
      </c>
      <c r="P1390" s="458">
        <f t="shared" si="67"/>
        <v>4</v>
      </c>
      <c r="Q1390" s="96" t="str">
        <f t="shared" si="68"/>
        <v>Gastos_Gerais</v>
      </c>
    </row>
    <row r="1391" spans="1:17" ht="13.5" hidden="1" thickBot="1" x14ac:dyDescent="0.25">
      <c r="A1391" s="450">
        <v>3831</v>
      </c>
      <c r="B1391" s="427">
        <v>45072</v>
      </c>
      <c r="C1391" s="459">
        <v>45047</v>
      </c>
      <c r="D1391" s="455" t="s">
        <v>264</v>
      </c>
      <c r="E1391" s="455" t="s">
        <v>398</v>
      </c>
      <c r="F1391" s="477">
        <v>2381.34</v>
      </c>
      <c r="G1391" s="456" t="s">
        <v>4496</v>
      </c>
      <c r="H1391" s="461" t="s">
        <v>1032</v>
      </c>
      <c r="I1391" s="461" t="s">
        <v>5578</v>
      </c>
      <c r="J1391" s="426" t="s">
        <v>1816</v>
      </c>
      <c r="K1391" s="426" t="s">
        <v>1157</v>
      </c>
      <c r="L1391" s="426" t="s">
        <v>32</v>
      </c>
      <c r="M1391" s="426">
        <v>10617</v>
      </c>
      <c r="N1391" s="427">
        <v>45068</v>
      </c>
      <c r="O1391" s="458">
        <f t="shared" si="66"/>
        <v>5</v>
      </c>
      <c r="P1391" s="458">
        <f t="shared" si="67"/>
        <v>5</v>
      </c>
      <c r="Q1391" s="96" t="str">
        <f t="shared" si="68"/>
        <v>Gastos_Gerais</v>
      </c>
    </row>
    <row r="1392" spans="1:17" ht="24.75" hidden="1" thickBot="1" x14ac:dyDescent="0.25">
      <c r="A1392" s="450">
        <v>3832</v>
      </c>
      <c r="B1392" s="427">
        <v>45072</v>
      </c>
      <c r="C1392" s="459">
        <v>45047</v>
      </c>
      <c r="D1392" s="455" t="s">
        <v>264</v>
      </c>
      <c r="E1392" s="455" t="s">
        <v>404</v>
      </c>
      <c r="F1392" s="477">
        <v>213.6</v>
      </c>
      <c r="G1392" s="456" t="s">
        <v>5682</v>
      </c>
      <c r="H1392" s="461" t="s">
        <v>414</v>
      </c>
      <c r="I1392" s="461" t="s">
        <v>5375</v>
      </c>
      <c r="J1392" s="426" t="s">
        <v>5376</v>
      </c>
      <c r="K1392" s="426" t="s">
        <v>1157</v>
      </c>
      <c r="L1392" s="426" t="s">
        <v>32</v>
      </c>
      <c r="M1392" s="426">
        <v>3853</v>
      </c>
      <c r="N1392" s="427">
        <v>45064</v>
      </c>
      <c r="O1392" s="458">
        <f t="shared" si="66"/>
        <v>5</v>
      </c>
      <c r="P1392" s="458">
        <f t="shared" si="67"/>
        <v>5</v>
      </c>
      <c r="Q1392" s="96" t="str">
        <f t="shared" si="68"/>
        <v>Gastos_Gerais</v>
      </c>
    </row>
    <row r="1393" spans="1:17" ht="24.75" hidden="1" thickBot="1" x14ac:dyDescent="0.25">
      <c r="A1393" s="450">
        <v>3833</v>
      </c>
      <c r="B1393" s="427">
        <v>45072</v>
      </c>
      <c r="C1393" s="459">
        <v>45047</v>
      </c>
      <c r="D1393" s="455" t="s">
        <v>264</v>
      </c>
      <c r="E1393" s="455" t="s">
        <v>96</v>
      </c>
      <c r="F1393" s="477">
        <v>1214.5999999999999</v>
      </c>
      <c r="G1393" s="456" t="s">
        <v>5377</v>
      </c>
      <c r="H1393" s="461" t="s">
        <v>421</v>
      </c>
      <c r="I1393" s="461" t="s">
        <v>1355</v>
      </c>
      <c r="J1393" s="426" t="s">
        <v>1356</v>
      </c>
      <c r="K1393" s="426" t="s">
        <v>1157</v>
      </c>
      <c r="L1393" s="426" t="s">
        <v>32</v>
      </c>
      <c r="M1393" s="426">
        <v>323</v>
      </c>
      <c r="N1393" s="427">
        <v>45068</v>
      </c>
      <c r="O1393" s="458">
        <f t="shared" si="66"/>
        <v>5</v>
      </c>
      <c r="P1393" s="458">
        <f t="shared" si="67"/>
        <v>5</v>
      </c>
      <c r="Q1393" s="96" t="str">
        <f t="shared" si="68"/>
        <v>Gastos_Gerais</v>
      </c>
    </row>
    <row r="1394" spans="1:17" ht="36.75" hidden="1" thickBot="1" x14ac:dyDescent="0.25">
      <c r="A1394" s="450">
        <v>3834</v>
      </c>
      <c r="B1394" s="427">
        <v>45072</v>
      </c>
      <c r="C1394" s="464">
        <v>45078</v>
      </c>
      <c r="D1394" s="455" t="s">
        <v>176</v>
      </c>
      <c r="E1394" s="455" t="s">
        <v>158</v>
      </c>
      <c r="F1394" s="477">
        <v>49315.16</v>
      </c>
      <c r="G1394" s="456" t="s">
        <v>6404</v>
      </c>
      <c r="H1394" s="461" t="s">
        <v>303</v>
      </c>
      <c r="I1394" s="461" t="s">
        <v>4133</v>
      </c>
      <c r="J1394" s="426" t="s">
        <v>1392</v>
      </c>
      <c r="K1394" s="426" t="s">
        <v>1157</v>
      </c>
      <c r="L1394" s="426" t="s">
        <v>32</v>
      </c>
      <c r="M1394" s="426" t="s">
        <v>5378</v>
      </c>
      <c r="N1394" s="427">
        <v>45076</v>
      </c>
      <c r="O1394" s="458">
        <f t="shared" si="66"/>
        <v>5</v>
      </c>
      <c r="P1394" s="458">
        <f t="shared" si="67"/>
        <v>6</v>
      </c>
      <c r="Q1394" s="96" t="str">
        <f t="shared" si="68"/>
        <v>Gastos_com_Pessoal</v>
      </c>
    </row>
    <row r="1395" spans="1:17" ht="24.75" hidden="1" thickBot="1" x14ac:dyDescent="0.25">
      <c r="A1395" s="450">
        <v>3835</v>
      </c>
      <c r="B1395" s="427">
        <v>45072</v>
      </c>
      <c r="C1395" s="459">
        <v>45017</v>
      </c>
      <c r="D1395" s="455" t="s">
        <v>264</v>
      </c>
      <c r="E1395" s="455" t="s">
        <v>82</v>
      </c>
      <c r="F1395" s="477">
        <v>172.82</v>
      </c>
      <c r="G1395" s="455" t="s">
        <v>1154</v>
      </c>
      <c r="H1395" s="461" t="s">
        <v>418</v>
      </c>
      <c r="I1395" s="461" t="s">
        <v>1682</v>
      </c>
      <c r="J1395" s="425" t="s">
        <v>1156</v>
      </c>
      <c r="K1395" s="426" t="s">
        <v>1157</v>
      </c>
      <c r="L1395" s="426" t="s">
        <v>1158</v>
      </c>
      <c r="M1395" s="426" t="s">
        <v>5379</v>
      </c>
      <c r="N1395" s="427">
        <v>45062</v>
      </c>
      <c r="O1395" s="458">
        <f t="shared" si="66"/>
        <v>5</v>
      </c>
      <c r="P1395" s="458">
        <f t="shared" si="67"/>
        <v>4</v>
      </c>
      <c r="Q1395" s="96" t="str">
        <f t="shared" si="68"/>
        <v>Gastos_Gerais</v>
      </c>
    </row>
    <row r="1396" spans="1:17" ht="26.25" hidden="1" thickBot="1" x14ac:dyDescent="0.25">
      <c r="A1396" s="450">
        <v>3836</v>
      </c>
      <c r="B1396" s="427">
        <v>45072</v>
      </c>
      <c r="C1396" s="464">
        <v>45078</v>
      </c>
      <c r="D1396" s="455" t="s">
        <v>176</v>
      </c>
      <c r="E1396" s="455" t="s">
        <v>158</v>
      </c>
      <c r="F1396" s="477">
        <v>118.78</v>
      </c>
      <c r="G1396" s="456" t="s">
        <v>5685</v>
      </c>
      <c r="H1396" s="461" t="s">
        <v>416</v>
      </c>
      <c r="I1396" s="461" t="s">
        <v>1991</v>
      </c>
      <c r="J1396" s="426" t="s">
        <v>1992</v>
      </c>
      <c r="K1396" s="426" t="s">
        <v>1157</v>
      </c>
      <c r="L1396" s="426" t="s">
        <v>1157</v>
      </c>
      <c r="M1396" s="426">
        <v>1000265399</v>
      </c>
      <c r="N1396" s="427">
        <v>45071</v>
      </c>
      <c r="O1396" s="458">
        <f t="shared" si="66"/>
        <v>5</v>
      </c>
      <c r="P1396" s="458">
        <f t="shared" si="67"/>
        <v>6</v>
      </c>
      <c r="Q1396" s="96" t="str">
        <f t="shared" si="68"/>
        <v>Gastos_com_Pessoal</v>
      </c>
    </row>
    <row r="1397" spans="1:17" ht="13.5" hidden="1" thickBot="1" x14ac:dyDescent="0.25">
      <c r="A1397" s="450">
        <v>3837</v>
      </c>
      <c r="B1397" s="427">
        <v>45072</v>
      </c>
      <c r="C1397" s="459">
        <v>45047</v>
      </c>
      <c r="D1397" s="455" t="s">
        <v>264</v>
      </c>
      <c r="E1397" s="455" t="s">
        <v>293</v>
      </c>
      <c r="F1397" s="477">
        <v>107.9</v>
      </c>
      <c r="G1397" s="456" t="s">
        <v>5380</v>
      </c>
      <c r="H1397" s="461" t="s">
        <v>421</v>
      </c>
      <c r="I1397" s="461" t="s">
        <v>5139</v>
      </c>
      <c r="J1397" s="426" t="s">
        <v>875</v>
      </c>
      <c r="K1397" s="426" t="s">
        <v>1188</v>
      </c>
      <c r="L1397" s="426" t="s">
        <v>4137</v>
      </c>
      <c r="M1397" s="426">
        <v>3777775101</v>
      </c>
      <c r="N1397" s="427">
        <v>45072</v>
      </c>
      <c r="O1397" s="458">
        <f t="shared" si="66"/>
        <v>5</v>
      </c>
      <c r="P1397" s="458">
        <f t="shared" si="67"/>
        <v>5</v>
      </c>
      <c r="Q1397" s="96" t="str">
        <f t="shared" si="68"/>
        <v>Gastos_Gerais</v>
      </c>
    </row>
    <row r="1398" spans="1:17" ht="13.5" hidden="1" thickBot="1" x14ac:dyDescent="0.25">
      <c r="A1398" s="450">
        <v>3838</v>
      </c>
      <c r="B1398" s="427">
        <v>45072</v>
      </c>
      <c r="C1398" s="459">
        <v>45047</v>
      </c>
      <c r="D1398" s="455" t="s">
        <v>264</v>
      </c>
      <c r="E1398" s="455" t="s">
        <v>293</v>
      </c>
      <c r="F1398" s="477">
        <v>90</v>
      </c>
      <c r="G1398" s="456" t="s">
        <v>5381</v>
      </c>
      <c r="H1398" s="461" t="s">
        <v>421</v>
      </c>
      <c r="I1398" s="461" t="s">
        <v>5137</v>
      </c>
      <c r="J1398" s="426" t="s">
        <v>563</v>
      </c>
      <c r="K1398" s="426" t="s">
        <v>1188</v>
      </c>
      <c r="L1398" s="426" t="s">
        <v>4137</v>
      </c>
      <c r="M1398" s="426">
        <v>3777775101</v>
      </c>
      <c r="N1398" s="427">
        <v>45072</v>
      </c>
      <c r="O1398" s="458">
        <f t="shared" si="66"/>
        <v>5</v>
      </c>
      <c r="P1398" s="458">
        <f t="shared" si="67"/>
        <v>5</v>
      </c>
      <c r="Q1398" s="96" t="str">
        <f t="shared" si="68"/>
        <v>Gastos_Gerais</v>
      </c>
    </row>
    <row r="1399" spans="1:17" ht="36.75" hidden="1" thickBot="1" x14ac:dyDescent="0.25">
      <c r="A1399" s="450">
        <v>3839</v>
      </c>
      <c r="B1399" s="427">
        <v>45072</v>
      </c>
      <c r="C1399" s="459">
        <v>45047</v>
      </c>
      <c r="D1399" s="455" t="s">
        <v>264</v>
      </c>
      <c r="E1399" s="455" t="s">
        <v>293</v>
      </c>
      <c r="F1399" s="477">
        <v>360</v>
      </c>
      <c r="G1399" s="456" t="s">
        <v>5686</v>
      </c>
      <c r="H1399" s="461" t="s">
        <v>1032</v>
      </c>
      <c r="I1399" s="461" t="s">
        <v>5382</v>
      </c>
      <c r="J1399" s="426" t="s">
        <v>651</v>
      </c>
      <c r="K1399" s="426" t="s">
        <v>1188</v>
      </c>
      <c r="L1399" s="426" t="s">
        <v>4137</v>
      </c>
      <c r="M1399" s="426">
        <v>977679369</v>
      </c>
      <c r="N1399" s="427">
        <v>45072</v>
      </c>
      <c r="O1399" s="458">
        <f t="shared" si="66"/>
        <v>5</v>
      </c>
      <c r="P1399" s="458">
        <f t="shared" si="67"/>
        <v>5</v>
      </c>
      <c r="Q1399" s="96" t="str">
        <f t="shared" si="68"/>
        <v>Gastos_Gerais</v>
      </c>
    </row>
    <row r="1400" spans="1:17" ht="36.75" hidden="1" thickBot="1" x14ac:dyDescent="0.25">
      <c r="A1400" s="450">
        <v>3840</v>
      </c>
      <c r="B1400" s="427">
        <v>45072</v>
      </c>
      <c r="C1400" s="459">
        <v>45047</v>
      </c>
      <c r="D1400" s="455" t="s">
        <v>264</v>
      </c>
      <c r="E1400" s="455" t="s">
        <v>293</v>
      </c>
      <c r="F1400" s="477">
        <v>360</v>
      </c>
      <c r="G1400" s="456" t="s">
        <v>5687</v>
      </c>
      <c r="H1400" s="461" t="s">
        <v>1032</v>
      </c>
      <c r="I1400" s="461" t="s">
        <v>5383</v>
      </c>
      <c r="J1400" s="426" t="s">
        <v>5384</v>
      </c>
      <c r="K1400" s="426" t="s">
        <v>1188</v>
      </c>
      <c r="L1400" s="426" t="s">
        <v>4137</v>
      </c>
      <c r="M1400" s="426">
        <v>977679369</v>
      </c>
      <c r="N1400" s="427">
        <v>45072</v>
      </c>
      <c r="O1400" s="458">
        <f t="shared" si="66"/>
        <v>5</v>
      </c>
      <c r="P1400" s="458">
        <f t="shared" si="67"/>
        <v>5</v>
      </c>
      <c r="Q1400" s="96" t="str">
        <f t="shared" si="68"/>
        <v>Gastos_Gerais</v>
      </c>
    </row>
    <row r="1401" spans="1:17" ht="36.75" hidden="1" thickBot="1" x14ac:dyDescent="0.25">
      <c r="A1401" s="450">
        <v>3841</v>
      </c>
      <c r="B1401" s="427">
        <v>45072</v>
      </c>
      <c r="C1401" s="459">
        <v>45047</v>
      </c>
      <c r="D1401" s="455" t="s">
        <v>264</v>
      </c>
      <c r="E1401" s="455" t="s">
        <v>293</v>
      </c>
      <c r="F1401" s="477">
        <v>360</v>
      </c>
      <c r="G1401" s="456" t="s">
        <v>5688</v>
      </c>
      <c r="H1401" s="461" t="s">
        <v>1032</v>
      </c>
      <c r="I1401" s="461" t="s">
        <v>5385</v>
      </c>
      <c r="J1401" s="426" t="s">
        <v>660</v>
      </c>
      <c r="K1401" s="426" t="s">
        <v>1188</v>
      </c>
      <c r="L1401" s="426" t="s">
        <v>4137</v>
      </c>
      <c r="M1401" s="426">
        <v>977679369</v>
      </c>
      <c r="N1401" s="427">
        <v>45072</v>
      </c>
      <c r="O1401" s="458">
        <f t="shared" si="66"/>
        <v>5</v>
      </c>
      <c r="P1401" s="458">
        <f t="shared" si="67"/>
        <v>5</v>
      </c>
      <c r="Q1401" s="96" t="str">
        <f t="shared" si="68"/>
        <v>Gastos_Gerais</v>
      </c>
    </row>
    <row r="1402" spans="1:17" ht="36.75" hidden="1" thickBot="1" x14ac:dyDescent="0.25">
      <c r="A1402" s="450">
        <v>3842</v>
      </c>
      <c r="B1402" s="427">
        <v>45072</v>
      </c>
      <c r="C1402" s="459">
        <v>45047</v>
      </c>
      <c r="D1402" s="455" t="s">
        <v>264</v>
      </c>
      <c r="E1402" s="455" t="s">
        <v>293</v>
      </c>
      <c r="F1402" s="477">
        <v>360</v>
      </c>
      <c r="G1402" s="456" t="s">
        <v>5689</v>
      </c>
      <c r="H1402" s="461" t="s">
        <v>422</v>
      </c>
      <c r="I1402" s="461" t="s">
        <v>5386</v>
      </c>
      <c r="J1402" s="426" t="s">
        <v>1109</v>
      </c>
      <c r="K1402" s="426" t="s">
        <v>1188</v>
      </c>
      <c r="L1402" s="426" t="s">
        <v>4137</v>
      </c>
      <c r="M1402" s="426">
        <v>977679369</v>
      </c>
      <c r="N1402" s="427">
        <v>45072</v>
      </c>
      <c r="O1402" s="458">
        <f t="shared" si="66"/>
        <v>5</v>
      </c>
      <c r="P1402" s="458">
        <f t="shared" si="67"/>
        <v>5</v>
      </c>
      <c r="Q1402" s="96" t="str">
        <f t="shared" si="68"/>
        <v>Gastos_Gerais</v>
      </c>
    </row>
    <row r="1403" spans="1:17" ht="36.75" hidden="1" thickBot="1" x14ac:dyDescent="0.25">
      <c r="A1403" s="450">
        <v>3843</v>
      </c>
      <c r="B1403" s="427">
        <v>45072</v>
      </c>
      <c r="C1403" s="459">
        <v>45047</v>
      </c>
      <c r="D1403" s="455" t="s">
        <v>264</v>
      </c>
      <c r="E1403" s="455" t="s">
        <v>293</v>
      </c>
      <c r="F1403" s="477">
        <v>300</v>
      </c>
      <c r="G1403" s="456" t="s">
        <v>5690</v>
      </c>
      <c r="H1403" s="461" t="s">
        <v>418</v>
      </c>
      <c r="I1403" s="461" t="s">
        <v>5691</v>
      </c>
      <c r="J1403" s="426" t="s">
        <v>730</v>
      </c>
      <c r="K1403" s="426" t="s">
        <v>1188</v>
      </c>
      <c r="L1403" s="426" t="s">
        <v>4137</v>
      </c>
      <c r="M1403" s="426">
        <v>977679369</v>
      </c>
      <c r="N1403" s="427">
        <v>45072</v>
      </c>
      <c r="O1403" s="458">
        <f t="shared" si="66"/>
        <v>5</v>
      </c>
      <c r="P1403" s="458">
        <f t="shared" si="67"/>
        <v>5</v>
      </c>
      <c r="Q1403" s="96" t="str">
        <f t="shared" si="68"/>
        <v>Gastos_Gerais</v>
      </c>
    </row>
    <row r="1404" spans="1:17" ht="36.75" hidden="1" thickBot="1" x14ac:dyDescent="0.25">
      <c r="A1404" s="450">
        <v>3844</v>
      </c>
      <c r="B1404" s="427">
        <v>45072</v>
      </c>
      <c r="C1404" s="459">
        <v>45047</v>
      </c>
      <c r="D1404" s="455" t="s">
        <v>264</v>
      </c>
      <c r="E1404" s="455" t="s">
        <v>293</v>
      </c>
      <c r="F1404" s="477">
        <v>300</v>
      </c>
      <c r="G1404" s="456" t="s">
        <v>5692</v>
      </c>
      <c r="H1404" s="461" t="s">
        <v>418</v>
      </c>
      <c r="I1404" s="461" t="s">
        <v>5387</v>
      </c>
      <c r="J1404" s="426" t="s">
        <v>1075</v>
      </c>
      <c r="K1404" s="426" t="s">
        <v>1188</v>
      </c>
      <c r="L1404" s="426" t="s">
        <v>4137</v>
      </c>
      <c r="M1404" s="426">
        <v>977679369</v>
      </c>
      <c r="N1404" s="427">
        <v>45072</v>
      </c>
      <c r="O1404" s="458">
        <f t="shared" si="66"/>
        <v>5</v>
      </c>
      <c r="P1404" s="458">
        <f t="shared" si="67"/>
        <v>5</v>
      </c>
      <c r="Q1404" s="96" t="str">
        <f t="shared" si="68"/>
        <v>Gastos_Gerais</v>
      </c>
    </row>
    <row r="1405" spans="1:17" ht="36.75" hidden="1" thickBot="1" x14ac:dyDescent="0.25">
      <c r="A1405" s="450">
        <v>3845</v>
      </c>
      <c r="B1405" s="427">
        <v>45072</v>
      </c>
      <c r="C1405" s="459">
        <v>45047</v>
      </c>
      <c r="D1405" s="455" t="s">
        <v>264</v>
      </c>
      <c r="E1405" s="455" t="s">
        <v>293</v>
      </c>
      <c r="F1405" s="477">
        <v>300</v>
      </c>
      <c r="G1405" s="456" t="s">
        <v>5693</v>
      </c>
      <c r="H1405" s="461" t="s">
        <v>416</v>
      </c>
      <c r="I1405" s="461" t="s">
        <v>5388</v>
      </c>
      <c r="J1405" s="426" t="s">
        <v>1013</v>
      </c>
      <c r="K1405" s="426" t="s">
        <v>1188</v>
      </c>
      <c r="L1405" s="426" t="s">
        <v>4137</v>
      </c>
      <c r="M1405" s="426">
        <v>977679369</v>
      </c>
      <c r="N1405" s="427">
        <v>45072</v>
      </c>
      <c r="O1405" s="458">
        <f t="shared" si="66"/>
        <v>5</v>
      </c>
      <c r="P1405" s="458">
        <f t="shared" si="67"/>
        <v>5</v>
      </c>
      <c r="Q1405" s="96" t="str">
        <f t="shared" si="68"/>
        <v>Gastos_Gerais</v>
      </c>
    </row>
    <row r="1406" spans="1:17" ht="36.75" hidden="1" thickBot="1" x14ac:dyDescent="0.25">
      <c r="A1406" s="450">
        <v>3846</v>
      </c>
      <c r="B1406" s="427">
        <v>45072</v>
      </c>
      <c r="C1406" s="459">
        <v>45047</v>
      </c>
      <c r="D1406" s="461" t="s">
        <v>264</v>
      </c>
      <c r="E1406" s="455" t="s">
        <v>293</v>
      </c>
      <c r="F1406" s="477">
        <v>300</v>
      </c>
      <c r="G1406" s="461" t="s">
        <v>5694</v>
      </c>
      <c r="H1406" s="461" t="s">
        <v>420</v>
      </c>
      <c r="I1406" s="461" t="s">
        <v>5309</v>
      </c>
      <c r="J1406" s="426" t="s">
        <v>1566</v>
      </c>
      <c r="K1406" s="426" t="s">
        <v>1188</v>
      </c>
      <c r="L1406" s="426" t="s">
        <v>4137</v>
      </c>
      <c r="M1406" s="426">
        <v>977679369</v>
      </c>
      <c r="N1406" s="427">
        <v>45072</v>
      </c>
      <c r="O1406" s="458">
        <f t="shared" si="66"/>
        <v>5</v>
      </c>
      <c r="P1406" s="458">
        <f t="shared" si="67"/>
        <v>5</v>
      </c>
      <c r="Q1406" s="96" t="str">
        <f t="shared" si="68"/>
        <v>Gastos_Gerais</v>
      </c>
    </row>
    <row r="1407" spans="1:17" ht="36.75" hidden="1" thickBot="1" x14ac:dyDescent="0.25">
      <c r="A1407" s="450">
        <v>3847</v>
      </c>
      <c r="B1407" s="427">
        <v>45072</v>
      </c>
      <c r="C1407" s="464">
        <v>45047</v>
      </c>
      <c r="D1407" s="455" t="s">
        <v>264</v>
      </c>
      <c r="E1407" s="455" t="s">
        <v>293</v>
      </c>
      <c r="F1407" s="460">
        <v>300</v>
      </c>
      <c r="G1407" s="455" t="s">
        <v>5695</v>
      </c>
      <c r="H1407" s="461" t="s">
        <v>420</v>
      </c>
      <c r="I1407" s="461" t="s">
        <v>5389</v>
      </c>
      <c r="J1407" s="426" t="s">
        <v>5390</v>
      </c>
      <c r="K1407" s="426" t="s">
        <v>1188</v>
      </c>
      <c r="L1407" s="426" t="s">
        <v>4137</v>
      </c>
      <c r="M1407" s="426">
        <v>977679369</v>
      </c>
      <c r="N1407" s="427">
        <v>45072</v>
      </c>
      <c r="O1407" s="458">
        <f t="shared" si="66"/>
        <v>5</v>
      </c>
      <c r="P1407" s="458">
        <f t="shared" si="67"/>
        <v>5</v>
      </c>
      <c r="Q1407" s="96" t="str">
        <f t="shared" si="68"/>
        <v>Gastos_Gerais</v>
      </c>
    </row>
    <row r="1408" spans="1:17" ht="36.75" hidden="1" thickBot="1" x14ac:dyDescent="0.25">
      <c r="A1408" s="450">
        <v>3848</v>
      </c>
      <c r="B1408" s="427">
        <v>45072</v>
      </c>
      <c r="C1408" s="464">
        <v>45047</v>
      </c>
      <c r="D1408" s="455" t="s">
        <v>264</v>
      </c>
      <c r="E1408" s="455" t="s">
        <v>293</v>
      </c>
      <c r="F1408" s="460">
        <v>300</v>
      </c>
      <c r="G1408" s="455" t="s">
        <v>5696</v>
      </c>
      <c r="H1408" s="461" t="s">
        <v>416</v>
      </c>
      <c r="I1408" s="461" t="s">
        <v>4568</v>
      </c>
      <c r="J1408" s="426" t="s">
        <v>632</v>
      </c>
      <c r="K1408" s="426" t="s">
        <v>1188</v>
      </c>
      <c r="L1408" s="426" t="s">
        <v>4137</v>
      </c>
      <c r="M1408" s="426">
        <v>977679369</v>
      </c>
      <c r="N1408" s="427">
        <v>45072</v>
      </c>
      <c r="O1408" s="458">
        <f t="shared" si="66"/>
        <v>5</v>
      </c>
      <c r="P1408" s="458">
        <f t="shared" si="67"/>
        <v>5</v>
      </c>
      <c r="Q1408" s="96" t="str">
        <f t="shared" si="68"/>
        <v>Gastos_Gerais</v>
      </c>
    </row>
    <row r="1409" spans="1:17" ht="24.75" hidden="1" thickBot="1" x14ac:dyDescent="0.25">
      <c r="A1409" s="450">
        <v>3849</v>
      </c>
      <c r="B1409" s="427">
        <v>45072</v>
      </c>
      <c r="C1409" s="464">
        <v>45047</v>
      </c>
      <c r="D1409" s="455" t="s">
        <v>264</v>
      </c>
      <c r="E1409" s="455" t="s">
        <v>293</v>
      </c>
      <c r="F1409" s="460">
        <v>120</v>
      </c>
      <c r="G1409" s="455" t="s">
        <v>5697</v>
      </c>
      <c r="H1409" s="461" t="s">
        <v>422</v>
      </c>
      <c r="I1409" s="461" t="s">
        <v>5391</v>
      </c>
      <c r="J1409" s="426" t="s">
        <v>886</v>
      </c>
      <c r="K1409" s="426" t="s">
        <v>1188</v>
      </c>
      <c r="L1409" s="426" t="s">
        <v>4137</v>
      </c>
      <c r="M1409" s="426">
        <v>977679369</v>
      </c>
      <c r="N1409" s="427">
        <v>45072</v>
      </c>
      <c r="O1409" s="458">
        <f t="shared" si="66"/>
        <v>5</v>
      </c>
      <c r="P1409" s="458">
        <f t="shared" si="67"/>
        <v>5</v>
      </c>
      <c r="Q1409" s="96" t="str">
        <f t="shared" si="68"/>
        <v>Gastos_Gerais</v>
      </c>
    </row>
    <row r="1410" spans="1:17" ht="24.75" hidden="1" thickBot="1" x14ac:dyDescent="0.25">
      <c r="A1410" s="450">
        <v>3850</v>
      </c>
      <c r="B1410" s="427">
        <v>45072</v>
      </c>
      <c r="C1410" s="464">
        <v>45047</v>
      </c>
      <c r="D1410" s="455" t="s">
        <v>264</v>
      </c>
      <c r="E1410" s="455" t="s">
        <v>293</v>
      </c>
      <c r="F1410" s="460">
        <v>120</v>
      </c>
      <c r="G1410" s="455" t="s">
        <v>5698</v>
      </c>
      <c r="H1410" s="461" t="s">
        <v>422</v>
      </c>
      <c r="I1410" s="461" t="s">
        <v>5392</v>
      </c>
      <c r="J1410" s="426" t="s">
        <v>1004</v>
      </c>
      <c r="K1410" s="426" t="s">
        <v>1188</v>
      </c>
      <c r="L1410" s="426" t="s">
        <v>4137</v>
      </c>
      <c r="M1410" s="426">
        <v>977679369</v>
      </c>
      <c r="N1410" s="427">
        <v>45072</v>
      </c>
      <c r="O1410" s="458">
        <f t="shared" si="66"/>
        <v>5</v>
      </c>
      <c r="P1410" s="458">
        <f t="shared" si="67"/>
        <v>5</v>
      </c>
      <c r="Q1410" s="96" t="str">
        <f t="shared" si="68"/>
        <v>Gastos_Gerais</v>
      </c>
    </row>
    <row r="1411" spans="1:17" ht="36.75" hidden="1" thickBot="1" x14ac:dyDescent="0.25">
      <c r="A1411" s="450">
        <v>3851</v>
      </c>
      <c r="B1411" s="427">
        <v>45072</v>
      </c>
      <c r="C1411" s="464">
        <v>45047</v>
      </c>
      <c r="D1411" s="455" t="s">
        <v>264</v>
      </c>
      <c r="E1411" s="455" t="s">
        <v>293</v>
      </c>
      <c r="F1411" s="460">
        <v>120</v>
      </c>
      <c r="G1411" s="455" t="s">
        <v>5699</v>
      </c>
      <c r="H1411" s="461" t="s">
        <v>417</v>
      </c>
      <c r="I1411" s="461" t="s">
        <v>5393</v>
      </c>
      <c r="J1411" s="426" t="s">
        <v>4101</v>
      </c>
      <c r="K1411" s="426" t="s">
        <v>1188</v>
      </c>
      <c r="L1411" s="426" t="s">
        <v>4137</v>
      </c>
      <c r="M1411" s="426">
        <v>977679369</v>
      </c>
      <c r="N1411" s="427">
        <v>45072</v>
      </c>
      <c r="O1411" s="458">
        <f t="shared" ref="O1411:O1474" si="69">IF(B1411=0,0,IF(YEAR(B1411)=$P$1,MONTH(B1411)-$O$1+1,(YEAR(B1411)-$P$1)*12-$O$1+1+MONTH(B1411)))</f>
        <v>5</v>
      </c>
      <c r="P1411" s="458">
        <f t="shared" ref="P1411:P1474" si="70">IF(C1411=0,0,IF(YEAR(C1411)=$P$1,MONTH(C1411)-$O$1+1,(YEAR(C1411)-$P$1)*12-$O$1+1+MONTH(C1411)))</f>
        <v>5</v>
      </c>
      <c r="Q1411" s="96" t="str">
        <f t="shared" ref="Q1411:Q1474" si="71">SUBSTITUTE(D1411," ","_")</f>
        <v>Gastos_Gerais</v>
      </c>
    </row>
    <row r="1412" spans="1:17" ht="24.75" hidden="1" thickBot="1" x14ac:dyDescent="0.25">
      <c r="A1412" s="450">
        <v>3852</v>
      </c>
      <c r="B1412" s="427">
        <v>45072</v>
      </c>
      <c r="C1412" s="464">
        <v>45047</v>
      </c>
      <c r="D1412" s="455" t="s">
        <v>264</v>
      </c>
      <c r="E1412" s="455" t="s">
        <v>293</v>
      </c>
      <c r="F1412" s="460">
        <v>10.8</v>
      </c>
      <c r="G1412" s="455" t="s">
        <v>5675</v>
      </c>
      <c r="H1412" s="461" t="s">
        <v>422</v>
      </c>
      <c r="I1412" s="461" t="s">
        <v>5250</v>
      </c>
      <c r="J1412" s="426" t="s">
        <v>890</v>
      </c>
      <c r="K1412" s="426" t="s">
        <v>1188</v>
      </c>
      <c r="L1412" s="426" t="s">
        <v>4137</v>
      </c>
      <c r="M1412" s="426">
        <v>977679369</v>
      </c>
      <c r="N1412" s="427">
        <v>45072</v>
      </c>
      <c r="O1412" s="458">
        <f t="shared" si="69"/>
        <v>5</v>
      </c>
      <c r="P1412" s="458">
        <f t="shared" si="70"/>
        <v>5</v>
      </c>
      <c r="Q1412" s="96" t="str">
        <f t="shared" si="71"/>
        <v>Gastos_Gerais</v>
      </c>
    </row>
    <row r="1413" spans="1:17" ht="36.75" hidden="1" thickBot="1" x14ac:dyDescent="0.25">
      <c r="A1413" s="450">
        <v>3853</v>
      </c>
      <c r="B1413" s="427">
        <v>45072</v>
      </c>
      <c r="C1413" s="464">
        <v>45047</v>
      </c>
      <c r="D1413" s="455" t="s">
        <v>264</v>
      </c>
      <c r="E1413" s="455" t="s">
        <v>211</v>
      </c>
      <c r="F1413" s="460">
        <v>541.34</v>
      </c>
      <c r="G1413" s="455" t="s">
        <v>5394</v>
      </c>
      <c r="H1413" s="461" t="s">
        <v>1032</v>
      </c>
      <c r="I1413" s="461" t="s">
        <v>5382</v>
      </c>
      <c r="J1413" s="426" t="s">
        <v>651</v>
      </c>
      <c r="K1413" s="426" t="s">
        <v>1188</v>
      </c>
      <c r="L1413" s="426" t="s">
        <v>4137</v>
      </c>
      <c r="M1413" s="426">
        <v>977679369</v>
      </c>
      <c r="N1413" s="427">
        <v>45072</v>
      </c>
      <c r="O1413" s="458">
        <f t="shared" si="69"/>
        <v>5</v>
      </c>
      <c r="P1413" s="458">
        <f t="shared" si="70"/>
        <v>5</v>
      </c>
      <c r="Q1413" s="96" t="str">
        <f t="shared" si="71"/>
        <v>Gastos_Gerais</v>
      </c>
    </row>
    <row r="1414" spans="1:17" ht="36.75" hidden="1" thickBot="1" x14ac:dyDescent="0.25">
      <c r="A1414" s="450">
        <v>3854</v>
      </c>
      <c r="B1414" s="427">
        <v>45072</v>
      </c>
      <c r="C1414" s="464">
        <v>45047</v>
      </c>
      <c r="D1414" s="455" t="s">
        <v>264</v>
      </c>
      <c r="E1414" s="455" t="s">
        <v>211</v>
      </c>
      <c r="F1414" s="460">
        <v>541.34</v>
      </c>
      <c r="G1414" s="455" t="s">
        <v>5395</v>
      </c>
      <c r="H1414" s="461" t="s">
        <v>1032</v>
      </c>
      <c r="I1414" s="461" t="s">
        <v>5383</v>
      </c>
      <c r="J1414" s="426" t="s">
        <v>5384</v>
      </c>
      <c r="K1414" s="426" t="s">
        <v>1188</v>
      </c>
      <c r="L1414" s="426" t="s">
        <v>4137</v>
      </c>
      <c r="M1414" s="426">
        <v>977679369</v>
      </c>
      <c r="N1414" s="427">
        <v>45072</v>
      </c>
      <c r="O1414" s="458">
        <f t="shared" si="69"/>
        <v>5</v>
      </c>
      <c r="P1414" s="458">
        <f t="shared" si="70"/>
        <v>5</v>
      </c>
      <c r="Q1414" s="96" t="str">
        <f t="shared" si="71"/>
        <v>Gastos_Gerais</v>
      </c>
    </row>
    <row r="1415" spans="1:17" ht="36.75" hidden="1" thickBot="1" x14ac:dyDescent="0.25">
      <c r="A1415" s="450">
        <v>3855</v>
      </c>
      <c r="B1415" s="427">
        <v>45072</v>
      </c>
      <c r="C1415" s="464">
        <v>45047</v>
      </c>
      <c r="D1415" s="455" t="s">
        <v>264</v>
      </c>
      <c r="E1415" s="455" t="s">
        <v>211</v>
      </c>
      <c r="F1415" s="460">
        <v>541.34</v>
      </c>
      <c r="G1415" s="455" t="s">
        <v>5396</v>
      </c>
      <c r="H1415" s="461" t="s">
        <v>1032</v>
      </c>
      <c r="I1415" s="461" t="s">
        <v>5385</v>
      </c>
      <c r="J1415" s="467" t="s">
        <v>660</v>
      </c>
      <c r="K1415" s="426" t="s">
        <v>1188</v>
      </c>
      <c r="L1415" s="426" t="s">
        <v>4137</v>
      </c>
      <c r="M1415" s="426">
        <v>977679369</v>
      </c>
      <c r="N1415" s="427">
        <v>45072</v>
      </c>
      <c r="O1415" s="458">
        <f t="shared" si="69"/>
        <v>5</v>
      </c>
      <c r="P1415" s="458">
        <f t="shared" si="70"/>
        <v>5</v>
      </c>
      <c r="Q1415" s="96" t="str">
        <f t="shared" si="71"/>
        <v>Gastos_Gerais</v>
      </c>
    </row>
    <row r="1416" spans="1:17" ht="36.75" hidden="1" thickBot="1" x14ac:dyDescent="0.25">
      <c r="A1416" s="450">
        <v>3856</v>
      </c>
      <c r="B1416" s="427">
        <v>45072</v>
      </c>
      <c r="C1416" s="464">
        <v>45047</v>
      </c>
      <c r="D1416" s="455" t="s">
        <v>264</v>
      </c>
      <c r="E1416" s="455" t="s">
        <v>211</v>
      </c>
      <c r="F1416" s="460">
        <v>497.75</v>
      </c>
      <c r="G1416" s="455" t="s">
        <v>5397</v>
      </c>
      <c r="H1416" s="461" t="s">
        <v>422</v>
      </c>
      <c r="I1416" s="461" t="s">
        <v>5386</v>
      </c>
      <c r="J1416" s="467" t="s">
        <v>1109</v>
      </c>
      <c r="K1416" s="426" t="s">
        <v>1188</v>
      </c>
      <c r="L1416" s="426" t="s">
        <v>4137</v>
      </c>
      <c r="M1416" s="426">
        <v>977679369</v>
      </c>
      <c r="N1416" s="427">
        <v>45072</v>
      </c>
      <c r="O1416" s="458">
        <f t="shared" si="69"/>
        <v>5</v>
      </c>
      <c r="P1416" s="458">
        <f t="shared" si="70"/>
        <v>5</v>
      </c>
      <c r="Q1416" s="96" t="str">
        <f t="shared" si="71"/>
        <v>Gastos_Gerais</v>
      </c>
    </row>
    <row r="1417" spans="1:17" ht="36.75" hidden="1" thickBot="1" x14ac:dyDescent="0.25">
      <c r="A1417" s="450">
        <v>3857</v>
      </c>
      <c r="B1417" s="427">
        <v>45072</v>
      </c>
      <c r="C1417" s="464">
        <v>45047</v>
      </c>
      <c r="D1417" s="455" t="s">
        <v>264</v>
      </c>
      <c r="E1417" s="455" t="s">
        <v>211</v>
      </c>
      <c r="F1417" s="460">
        <v>327.95</v>
      </c>
      <c r="G1417" s="455" t="s">
        <v>5700</v>
      </c>
      <c r="H1417" s="461" t="s">
        <v>418</v>
      </c>
      <c r="I1417" s="461" t="s">
        <v>5691</v>
      </c>
      <c r="J1417" s="467" t="s">
        <v>730</v>
      </c>
      <c r="K1417" s="426" t="s">
        <v>1188</v>
      </c>
      <c r="L1417" s="426" t="s">
        <v>4137</v>
      </c>
      <c r="M1417" s="426">
        <v>977679369</v>
      </c>
      <c r="N1417" s="427">
        <v>45072</v>
      </c>
      <c r="O1417" s="458">
        <f t="shared" si="69"/>
        <v>5</v>
      </c>
      <c r="P1417" s="458">
        <f t="shared" si="70"/>
        <v>5</v>
      </c>
      <c r="Q1417" s="96" t="str">
        <f t="shared" si="71"/>
        <v>Gastos_Gerais</v>
      </c>
    </row>
    <row r="1418" spans="1:17" ht="36.75" hidden="1" thickBot="1" x14ac:dyDescent="0.25">
      <c r="A1418" s="450">
        <v>3858</v>
      </c>
      <c r="B1418" s="427">
        <v>45072</v>
      </c>
      <c r="C1418" s="464">
        <v>45047</v>
      </c>
      <c r="D1418" s="455" t="s">
        <v>264</v>
      </c>
      <c r="E1418" s="455" t="s">
        <v>211</v>
      </c>
      <c r="F1418" s="460">
        <v>327.95</v>
      </c>
      <c r="G1418" s="455" t="s">
        <v>6614</v>
      </c>
      <c r="H1418" s="461" t="s">
        <v>418</v>
      </c>
      <c r="I1418" s="461" t="s">
        <v>5387</v>
      </c>
      <c r="J1418" s="467" t="s">
        <v>1075</v>
      </c>
      <c r="K1418" s="426" t="s">
        <v>1188</v>
      </c>
      <c r="L1418" s="426" t="s">
        <v>4137</v>
      </c>
      <c r="M1418" s="426">
        <v>977679369</v>
      </c>
      <c r="N1418" s="427">
        <v>45072</v>
      </c>
      <c r="O1418" s="458">
        <f t="shared" si="69"/>
        <v>5</v>
      </c>
      <c r="P1418" s="458">
        <f t="shared" si="70"/>
        <v>5</v>
      </c>
      <c r="Q1418" s="96" t="str">
        <f t="shared" si="71"/>
        <v>Gastos_Gerais</v>
      </c>
    </row>
    <row r="1419" spans="1:17" ht="36.75" hidden="1" thickBot="1" x14ac:dyDescent="0.25">
      <c r="A1419" s="450">
        <v>3859</v>
      </c>
      <c r="B1419" s="427">
        <v>45072</v>
      </c>
      <c r="C1419" s="464">
        <v>45047</v>
      </c>
      <c r="D1419" s="455" t="s">
        <v>264</v>
      </c>
      <c r="E1419" s="455" t="s">
        <v>211</v>
      </c>
      <c r="F1419" s="477">
        <v>203.95</v>
      </c>
      <c r="G1419" s="455" t="s">
        <v>5398</v>
      </c>
      <c r="H1419" s="461" t="s">
        <v>416</v>
      </c>
      <c r="I1419" s="461" t="s">
        <v>5388</v>
      </c>
      <c r="J1419" s="426" t="s">
        <v>1013</v>
      </c>
      <c r="K1419" s="425" t="s">
        <v>1188</v>
      </c>
      <c r="L1419" s="426" t="s">
        <v>4137</v>
      </c>
      <c r="M1419" s="426">
        <v>977679369</v>
      </c>
      <c r="N1419" s="427">
        <v>45072</v>
      </c>
      <c r="O1419" s="458">
        <f t="shared" si="69"/>
        <v>5</v>
      </c>
      <c r="P1419" s="458">
        <f t="shared" si="70"/>
        <v>5</v>
      </c>
      <c r="Q1419" s="96" t="str">
        <f t="shared" si="71"/>
        <v>Gastos_Gerais</v>
      </c>
    </row>
    <row r="1420" spans="1:17" ht="36.75" hidden="1" thickBot="1" x14ac:dyDescent="0.25">
      <c r="A1420" s="450">
        <v>3860</v>
      </c>
      <c r="B1420" s="427">
        <v>45072</v>
      </c>
      <c r="C1420" s="459">
        <v>45047</v>
      </c>
      <c r="D1420" s="455" t="s">
        <v>264</v>
      </c>
      <c r="E1420" s="455" t="s">
        <v>211</v>
      </c>
      <c r="F1420" s="477">
        <v>257.77</v>
      </c>
      <c r="G1420" s="461" t="s">
        <v>6615</v>
      </c>
      <c r="H1420" s="461" t="s">
        <v>420</v>
      </c>
      <c r="I1420" s="461" t="s">
        <v>5309</v>
      </c>
      <c r="J1420" s="426" t="s">
        <v>1566</v>
      </c>
      <c r="K1420" s="426" t="s">
        <v>1188</v>
      </c>
      <c r="L1420" s="426" t="s">
        <v>4137</v>
      </c>
      <c r="M1420" s="426">
        <v>977679369</v>
      </c>
      <c r="N1420" s="427">
        <v>45072</v>
      </c>
      <c r="O1420" s="458">
        <f t="shared" si="69"/>
        <v>5</v>
      </c>
      <c r="P1420" s="458">
        <f t="shared" si="70"/>
        <v>5</v>
      </c>
      <c r="Q1420" s="96" t="str">
        <f t="shared" si="71"/>
        <v>Gastos_Gerais</v>
      </c>
    </row>
    <row r="1421" spans="1:17" ht="36.75" hidden="1" thickBot="1" x14ac:dyDescent="0.25">
      <c r="A1421" s="450">
        <v>3861</v>
      </c>
      <c r="B1421" s="427">
        <v>45072</v>
      </c>
      <c r="C1421" s="459">
        <v>45047</v>
      </c>
      <c r="D1421" s="461" t="s">
        <v>264</v>
      </c>
      <c r="E1421" s="455" t="s">
        <v>211</v>
      </c>
      <c r="F1421" s="477">
        <v>257.77</v>
      </c>
      <c r="G1421" s="461" t="s">
        <v>5399</v>
      </c>
      <c r="H1421" s="461" t="s">
        <v>420</v>
      </c>
      <c r="I1421" s="461" t="s">
        <v>5389</v>
      </c>
      <c r="J1421" s="426" t="s">
        <v>5390</v>
      </c>
      <c r="K1421" s="426" t="s">
        <v>1188</v>
      </c>
      <c r="L1421" s="426" t="s">
        <v>4137</v>
      </c>
      <c r="M1421" s="426">
        <v>977679369</v>
      </c>
      <c r="N1421" s="427">
        <v>45072</v>
      </c>
      <c r="O1421" s="458">
        <f t="shared" si="69"/>
        <v>5</v>
      </c>
      <c r="P1421" s="458">
        <f t="shared" si="70"/>
        <v>5</v>
      </c>
      <c r="Q1421" s="96" t="str">
        <f t="shared" si="71"/>
        <v>Gastos_Gerais</v>
      </c>
    </row>
    <row r="1422" spans="1:17" ht="36.75" hidden="1" thickBot="1" x14ac:dyDescent="0.25">
      <c r="A1422" s="450">
        <v>3862</v>
      </c>
      <c r="B1422" s="427">
        <v>45072</v>
      </c>
      <c r="C1422" s="464">
        <v>45047</v>
      </c>
      <c r="D1422" s="461" t="s">
        <v>264</v>
      </c>
      <c r="E1422" s="455" t="s">
        <v>211</v>
      </c>
      <c r="F1422" s="477">
        <v>203.95</v>
      </c>
      <c r="G1422" s="455" t="s">
        <v>5400</v>
      </c>
      <c r="H1422" s="461" t="s">
        <v>416</v>
      </c>
      <c r="I1422" s="461" t="s">
        <v>4568</v>
      </c>
      <c r="J1422" s="425" t="s">
        <v>632</v>
      </c>
      <c r="K1422" s="425" t="s">
        <v>1188</v>
      </c>
      <c r="L1422" s="426" t="s">
        <v>4137</v>
      </c>
      <c r="M1422" s="425">
        <v>977679369</v>
      </c>
      <c r="N1422" s="427">
        <v>45072</v>
      </c>
      <c r="O1422" s="458">
        <f t="shared" si="69"/>
        <v>5</v>
      </c>
      <c r="P1422" s="458">
        <f t="shared" si="70"/>
        <v>5</v>
      </c>
      <c r="Q1422" s="96" t="str">
        <f t="shared" si="71"/>
        <v>Gastos_Gerais</v>
      </c>
    </row>
    <row r="1423" spans="1:17" ht="23.1" hidden="1" customHeight="1" x14ac:dyDescent="0.2">
      <c r="A1423" s="450">
        <v>3863</v>
      </c>
      <c r="B1423" s="427">
        <v>45075</v>
      </c>
      <c r="C1423" s="459">
        <v>45047</v>
      </c>
      <c r="D1423" s="455" t="s">
        <v>264</v>
      </c>
      <c r="E1423" s="455" t="s">
        <v>408</v>
      </c>
      <c r="F1423" s="460">
        <v>172.8</v>
      </c>
      <c r="G1423" s="455" t="s">
        <v>4752</v>
      </c>
      <c r="H1423" s="461" t="s">
        <v>1133</v>
      </c>
      <c r="I1423" s="461" t="s">
        <v>4753</v>
      </c>
      <c r="J1423" s="425" t="s">
        <v>1182</v>
      </c>
      <c r="K1423" s="425" t="s">
        <v>1157</v>
      </c>
      <c r="L1423" s="425" t="s">
        <v>32</v>
      </c>
      <c r="M1423" s="426">
        <v>119604</v>
      </c>
      <c r="N1423" s="427">
        <v>45069</v>
      </c>
      <c r="O1423" s="458">
        <f t="shared" si="69"/>
        <v>5</v>
      </c>
      <c r="P1423" s="458">
        <f t="shared" si="70"/>
        <v>5</v>
      </c>
      <c r="Q1423" s="96" t="str">
        <f t="shared" si="71"/>
        <v>Gastos_Gerais</v>
      </c>
    </row>
    <row r="1424" spans="1:17" ht="23.1" hidden="1" customHeight="1" x14ac:dyDescent="0.2">
      <c r="A1424" s="450">
        <v>3864</v>
      </c>
      <c r="B1424" s="427">
        <v>45075</v>
      </c>
      <c r="C1424" s="459">
        <v>45047</v>
      </c>
      <c r="D1424" s="455" t="s">
        <v>264</v>
      </c>
      <c r="E1424" s="455" t="s">
        <v>386</v>
      </c>
      <c r="F1424" s="460">
        <v>849</v>
      </c>
      <c r="G1424" s="455" t="s">
        <v>6635</v>
      </c>
      <c r="H1424" s="461" t="s">
        <v>414</v>
      </c>
      <c r="I1424" s="461" t="s">
        <v>5401</v>
      </c>
      <c r="J1424" s="426" t="s">
        <v>5402</v>
      </c>
      <c r="K1424" s="425" t="s">
        <v>1157</v>
      </c>
      <c r="L1424" s="425" t="s">
        <v>32</v>
      </c>
      <c r="M1424" s="426" t="s">
        <v>5403</v>
      </c>
      <c r="N1424" s="427">
        <v>45071</v>
      </c>
      <c r="O1424" s="458">
        <f t="shared" si="69"/>
        <v>5</v>
      </c>
      <c r="P1424" s="458">
        <f t="shared" si="70"/>
        <v>5</v>
      </c>
      <c r="Q1424" s="96" t="str">
        <f t="shared" si="71"/>
        <v>Gastos_Gerais</v>
      </c>
    </row>
    <row r="1425" spans="1:17" ht="23.1" hidden="1" customHeight="1" x14ac:dyDescent="0.2">
      <c r="A1425" s="450">
        <v>3865</v>
      </c>
      <c r="B1425" s="427">
        <v>45075</v>
      </c>
      <c r="C1425" s="459">
        <v>45047</v>
      </c>
      <c r="D1425" s="455" t="s">
        <v>264</v>
      </c>
      <c r="E1425" s="455" t="s">
        <v>402</v>
      </c>
      <c r="F1425" s="460">
        <v>76.98</v>
      </c>
      <c r="G1425" s="455" t="s">
        <v>4126</v>
      </c>
      <c r="H1425" s="461" t="s">
        <v>414</v>
      </c>
      <c r="I1425" s="461" t="s">
        <v>1732</v>
      </c>
      <c r="J1425" s="425" t="s">
        <v>1733</v>
      </c>
      <c r="K1425" s="425" t="s">
        <v>1157</v>
      </c>
      <c r="L1425" s="425" t="s">
        <v>32</v>
      </c>
      <c r="M1425" s="426">
        <v>214744</v>
      </c>
      <c r="N1425" s="427">
        <v>45065</v>
      </c>
      <c r="O1425" s="458">
        <f t="shared" si="69"/>
        <v>5</v>
      </c>
      <c r="P1425" s="458">
        <f t="shared" si="70"/>
        <v>5</v>
      </c>
      <c r="Q1425" s="96" t="str">
        <f t="shared" si="71"/>
        <v>Gastos_Gerais</v>
      </c>
    </row>
    <row r="1426" spans="1:17" ht="23.1" hidden="1" customHeight="1" x14ac:dyDescent="0.2">
      <c r="A1426" s="450">
        <v>3866</v>
      </c>
      <c r="B1426" s="427">
        <v>45075</v>
      </c>
      <c r="C1426" s="459">
        <v>45047</v>
      </c>
      <c r="D1426" s="455" t="s">
        <v>264</v>
      </c>
      <c r="E1426" s="455" t="s">
        <v>394</v>
      </c>
      <c r="F1426" s="460">
        <v>57757.64</v>
      </c>
      <c r="G1426" s="453" t="s">
        <v>2566</v>
      </c>
      <c r="H1426" s="461" t="s">
        <v>416</v>
      </c>
      <c r="I1426" s="461" t="s">
        <v>4522</v>
      </c>
      <c r="J1426" s="425" t="s">
        <v>2553</v>
      </c>
      <c r="K1426" s="425" t="s">
        <v>1157</v>
      </c>
      <c r="L1426" s="426" t="s">
        <v>32</v>
      </c>
      <c r="M1426" s="426" t="s">
        <v>5404</v>
      </c>
      <c r="N1426" s="427">
        <v>45069</v>
      </c>
      <c r="O1426" s="458">
        <f t="shared" si="69"/>
        <v>5</v>
      </c>
      <c r="P1426" s="458">
        <f t="shared" si="70"/>
        <v>5</v>
      </c>
      <c r="Q1426" s="96" t="str">
        <f t="shared" si="71"/>
        <v>Gastos_Gerais</v>
      </c>
    </row>
    <row r="1427" spans="1:17" ht="23.1" hidden="1" customHeight="1" x14ac:dyDescent="0.2">
      <c r="A1427" s="450">
        <v>3867</v>
      </c>
      <c r="B1427" s="427">
        <v>45075</v>
      </c>
      <c r="C1427" s="464">
        <v>45078</v>
      </c>
      <c r="D1427" s="455" t="s">
        <v>176</v>
      </c>
      <c r="E1427" s="455" t="s">
        <v>158</v>
      </c>
      <c r="F1427" s="460">
        <v>873.62</v>
      </c>
      <c r="G1427" s="455" t="s">
        <v>6405</v>
      </c>
      <c r="H1427" s="461" t="s">
        <v>303</v>
      </c>
      <c r="I1427" s="461" t="s">
        <v>4133</v>
      </c>
      <c r="J1427" s="425" t="s">
        <v>1392</v>
      </c>
      <c r="K1427" s="425" t="s">
        <v>1157</v>
      </c>
      <c r="L1427" s="425" t="s">
        <v>32</v>
      </c>
      <c r="M1427" s="426">
        <v>2023167226</v>
      </c>
      <c r="N1427" s="427">
        <v>45077</v>
      </c>
      <c r="O1427" s="458">
        <f t="shared" si="69"/>
        <v>5</v>
      </c>
      <c r="P1427" s="458">
        <f t="shared" si="70"/>
        <v>6</v>
      </c>
      <c r="Q1427" s="96" t="str">
        <f t="shared" si="71"/>
        <v>Gastos_com_Pessoal</v>
      </c>
    </row>
    <row r="1428" spans="1:17" ht="23.1" hidden="1" customHeight="1" x14ac:dyDescent="0.2">
      <c r="A1428" s="450">
        <v>3868</v>
      </c>
      <c r="B1428" s="427">
        <v>45075</v>
      </c>
      <c r="C1428" s="459">
        <v>45047</v>
      </c>
      <c r="D1428" s="455" t="s">
        <v>264</v>
      </c>
      <c r="E1428" s="455" t="s">
        <v>402</v>
      </c>
      <c r="F1428" s="460">
        <v>19.98</v>
      </c>
      <c r="G1428" s="455" t="s">
        <v>4126</v>
      </c>
      <c r="H1428" s="461" t="s">
        <v>418</v>
      </c>
      <c r="I1428" s="461" t="s">
        <v>2401</v>
      </c>
      <c r="J1428" s="426" t="s">
        <v>2402</v>
      </c>
      <c r="K1428" s="425" t="s">
        <v>1163</v>
      </c>
      <c r="L1428" s="425" t="s">
        <v>32</v>
      </c>
      <c r="M1428" s="426">
        <v>11480</v>
      </c>
      <c r="N1428" s="427">
        <v>45072</v>
      </c>
      <c r="O1428" s="458">
        <f t="shared" si="69"/>
        <v>5</v>
      </c>
      <c r="P1428" s="458">
        <f t="shared" si="70"/>
        <v>5</v>
      </c>
      <c r="Q1428" s="96" t="str">
        <f t="shared" si="71"/>
        <v>Gastos_Gerais</v>
      </c>
    </row>
    <row r="1429" spans="1:17" ht="23.1" hidden="1" customHeight="1" x14ac:dyDescent="0.2">
      <c r="A1429" s="450">
        <v>3869</v>
      </c>
      <c r="B1429" s="427">
        <v>45075</v>
      </c>
      <c r="C1429" s="459">
        <v>45047</v>
      </c>
      <c r="D1429" s="455" t="s">
        <v>264</v>
      </c>
      <c r="E1429" s="455" t="s">
        <v>402</v>
      </c>
      <c r="F1429" s="454">
        <v>1263.47</v>
      </c>
      <c r="G1429" s="455" t="s">
        <v>6637</v>
      </c>
      <c r="H1429" s="461" t="s">
        <v>414</v>
      </c>
      <c r="I1429" s="461" t="s">
        <v>4184</v>
      </c>
      <c r="J1429" s="426" t="s">
        <v>4185</v>
      </c>
      <c r="K1429" s="425" t="s">
        <v>1163</v>
      </c>
      <c r="L1429" s="425" t="s">
        <v>32</v>
      </c>
      <c r="M1429" s="426">
        <v>18283</v>
      </c>
      <c r="N1429" s="427">
        <v>45070</v>
      </c>
      <c r="O1429" s="458">
        <f t="shared" si="69"/>
        <v>5</v>
      </c>
      <c r="P1429" s="458">
        <f t="shared" si="70"/>
        <v>5</v>
      </c>
      <c r="Q1429" s="96" t="str">
        <f t="shared" si="71"/>
        <v>Gastos_Gerais</v>
      </c>
    </row>
    <row r="1430" spans="1:17" ht="23.1" hidden="1" customHeight="1" x14ac:dyDescent="0.2">
      <c r="A1430" s="450">
        <v>3870</v>
      </c>
      <c r="B1430" s="427">
        <v>45075</v>
      </c>
      <c r="C1430" s="459">
        <v>45047</v>
      </c>
      <c r="D1430" s="455" t="s">
        <v>264</v>
      </c>
      <c r="E1430" s="455" t="s">
        <v>96</v>
      </c>
      <c r="F1430" s="454">
        <v>454</v>
      </c>
      <c r="G1430" s="455" t="s">
        <v>5405</v>
      </c>
      <c r="H1430" s="461" t="s">
        <v>421</v>
      </c>
      <c r="I1430" s="461" t="s">
        <v>5406</v>
      </c>
      <c r="J1430" s="426" t="s">
        <v>5407</v>
      </c>
      <c r="K1430" s="425" t="s">
        <v>1163</v>
      </c>
      <c r="L1430" s="425" t="s">
        <v>32</v>
      </c>
      <c r="M1430" s="426">
        <v>9629</v>
      </c>
      <c r="N1430" s="427">
        <v>45075</v>
      </c>
      <c r="O1430" s="458">
        <f t="shared" si="69"/>
        <v>5</v>
      </c>
      <c r="P1430" s="458">
        <f t="shared" si="70"/>
        <v>5</v>
      </c>
      <c r="Q1430" s="96" t="str">
        <f t="shared" si="71"/>
        <v>Gastos_Gerais</v>
      </c>
    </row>
    <row r="1431" spans="1:17" ht="23.1" hidden="1" customHeight="1" x14ac:dyDescent="0.2">
      <c r="A1431" s="450">
        <v>3871</v>
      </c>
      <c r="B1431" s="427">
        <v>45075</v>
      </c>
      <c r="C1431" s="459">
        <v>45047</v>
      </c>
      <c r="D1431" s="455" t="s">
        <v>264</v>
      </c>
      <c r="E1431" s="455" t="s">
        <v>65</v>
      </c>
      <c r="F1431" s="454">
        <v>104.13</v>
      </c>
      <c r="G1431" s="455" t="s">
        <v>6594</v>
      </c>
      <c r="H1431" s="461" t="s">
        <v>419</v>
      </c>
      <c r="I1431" s="461" t="s">
        <v>4353</v>
      </c>
      <c r="J1431" s="426" t="s">
        <v>425</v>
      </c>
      <c r="K1431" s="425" t="s">
        <v>1307</v>
      </c>
      <c r="L1431" s="425" t="s">
        <v>1307</v>
      </c>
      <c r="M1431" s="426" t="s">
        <v>425</v>
      </c>
      <c r="N1431" s="427">
        <v>45075</v>
      </c>
      <c r="O1431" s="458">
        <f t="shared" si="69"/>
        <v>5</v>
      </c>
      <c r="P1431" s="458">
        <f t="shared" si="70"/>
        <v>5</v>
      </c>
      <c r="Q1431" s="96" t="str">
        <f t="shared" si="71"/>
        <v>Gastos_Gerais</v>
      </c>
    </row>
    <row r="1432" spans="1:17" ht="23.1" hidden="1" customHeight="1" x14ac:dyDescent="0.2">
      <c r="A1432" s="450">
        <v>3872</v>
      </c>
      <c r="B1432" s="427">
        <v>45075</v>
      </c>
      <c r="C1432" s="459">
        <v>45047</v>
      </c>
      <c r="D1432" s="455" t="s">
        <v>264</v>
      </c>
      <c r="E1432" s="455" t="s">
        <v>388</v>
      </c>
      <c r="F1432" s="460">
        <v>14613.15</v>
      </c>
      <c r="G1432" s="455" t="s">
        <v>5408</v>
      </c>
      <c r="H1432" s="461" t="s">
        <v>1032</v>
      </c>
      <c r="I1432" s="461" t="s">
        <v>5303</v>
      </c>
      <c r="J1432" s="425" t="s">
        <v>5304</v>
      </c>
      <c r="K1432" s="425" t="s">
        <v>1157</v>
      </c>
      <c r="L1432" s="425" t="s">
        <v>32</v>
      </c>
      <c r="M1432" s="426">
        <v>19</v>
      </c>
      <c r="N1432" s="427">
        <v>45069</v>
      </c>
      <c r="O1432" s="458">
        <f t="shared" si="69"/>
        <v>5</v>
      </c>
      <c r="P1432" s="458">
        <f t="shared" si="70"/>
        <v>5</v>
      </c>
      <c r="Q1432" s="96" t="str">
        <f t="shared" si="71"/>
        <v>Gastos_Gerais</v>
      </c>
    </row>
    <row r="1433" spans="1:17" ht="23.1" hidden="1" customHeight="1" x14ac:dyDescent="0.2">
      <c r="A1433" s="450">
        <v>3873</v>
      </c>
      <c r="B1433" s="427">
        <v>45075</v>
      </c>
      <c r="C1433" s="459">
        <v>45047</v>
      </c>
      <c r="D1433" s="455" t="s">
        <v>264</v>
      </c>
      <c r="E1433" s="455" t="s">
        <v>402</v>
      </c>
      <c r="F1433" s="460">
        <v>59.86</v>
      </c>
      <c r="G1433" s="455" t="s">
        <v>4126</v>
      </c>
      <c r="H1433" s="461" t="s">
        <v>420</v>
      </c>
      <c r="I1433" s="461" t="s">
        <v>5409</v>
      </c>
      <c r="J1433" s="426" t="s">
        <v>5410</v>
      </c>
      <c r="K1433" s="425" t="s">
        <v>1157</v>
      </c>
      <c r="L1433" s="425" t="s">
        <v>32</v>
      </c>
      <c r="M1433" s="426">
        <v>5702</v>
      </c>
      <c r="N1433" s="427">
        <v>45069</v>
      </c>
      <c r="O1433" s="458">
        <f t="shared" si="69"/>
        <v>5</v>
      </c>
      <c r="P1433" s="458">
        <f t="shared" si="70"/>
        <v>5</v>
      </c>
      <c r="Q1433" s="96" t="str">
        <f t="shared" si="71"/>
        <v>Gastos_Gerais</v>
      </c>
    </row>
    <row r="1434" spans="1:17" ht="23.1" hidden="1" customHeight="1" x14ac:dyDescent="0.2">
      <c r="A1434" s="450">
        <v>3874</v>
      </c>
      <c r="B1434" s="427">
        <v>45075</v>
      </c>
      <c r="C1434" s="459">
        <v>45047</v>
      </c>
      <c r="D1434" s="455" t="s">
        <v>141</v>
      </c>
      <c r="E1434" s="455" t="s">
        <v>220</v>
      </c>
      <c r="F1434" s="460">
        <v>23153.040000000001</v>
      </c>
      <c r="G1434" s="455" t="s">
        <v>5411</v>
      </c>
      <c r="H1434" s="461" t="s">
        <v>420</v>
      </c>
      <c r="I1434" s="461" t="s">
        <v>1123</v>
      </c>
      <c r="J1434" s="426" t="s">
        <v>1667</v>
      </c>
      <c r="K1434" s="425" t="s">
        <v>1157</v>
      </c>
      <c r="L1434" s="425" t="s">
        <v>32</v>
      </c>
      <c r="M1434" s="426">
        <v>33</v>
      </c>
      <c r="N1434" s="427">
        <v>45070</v>
      </c>
      <c r="O1434" s="458">
        <f t="shared" si="69"/>
        <v>5</v>
      </c>
      <c r="P1434" s="458">
        <f t="shared" si="70"/>
        <v>5</v>
      </c>
      <c r="Q1434" s="96" t="str">
        <f t="shared" si="71"/>
        <v>Aquisição_de_Bens_Permanentes</v>
      </c>
    </row>
    <row r="1435" spans="1:17" ht="23.1" hidden="1" customHeight="1" x14ac:dyDescent="0.2">
      <c r="A1435" s="450">
        <v>3875</v>
      </c>
      <c r="B1435" s="427">
        <v>45075</v>
      </c>
      <c r="C1435" s="459">
        <v>45047</v>
      </c>
      <c r="D1435" s="455" t="s">
        <v>264</v>
      </c>
      <c r="E1435" s="455" t="s">
        <v>404</v>
      </c>
      <c r="F1435" s="460">
        <v>474</v>
      </c>
      <c r="G1435" s="455" t="s">
        <v>5701</v>
      </c>
      <c r="H1435" s="461" t="s">
        <v>416</v>
      </c>
      <c r="I1435" s="461" t="s">
        <v>5412</v>
      </c>
      <c r="J1435" s="426" t="s">
        <v>5413</v>
      </c>
      <c r="K1435" s="425" t="s">
        <v>1157</v>
      </c>
      <c r="L1435" s="425" t="s">
        <v>32</v>
      </c>
      <c r="M1435" s="426">
        <v>1140</v>
      </c>
      <c r="N1435" s="427">
        <v>45069</v>
      </c>
      <c r="O1435" s="458">
        <f t="shared" si="69"/>
        <v>5</v>
      </c>
      <c r="P1435" s="458">
        <f t="shared" si="70"/>
        <v>5</v>
      </c>
      <c r="Q1435" s="96" t="str">
        <f t="shared" si="71"/>
        <v>Gastos_Gerais</v>
      </c>
    </row>
    <row r="1436" spans="1:17" ht="23.1" hidden="1" customHeight="1" x14ac:dyDescent="0.2">
      <c r="A1436" s="450">
        <v>3876</v>
      </c>
      <c r="B1436" s="427">
        <v>45075</v>
      </c>
      <c r="C1436" s="459">
        <v>45047</v>
      </c>
      <c r="D1436" s="455" t="s">
        <v>264</v>
      </c>
      <c r="E1436" s="455" t="s">
        <v>247</v>
      </c>
      <c r="F1436" s="460">
        <v>500</v>
      </c>
      <c r="G1436" s="455" t="s">
        <v>5702</v>
      </c>
      <c r="H1436" s="461" t="s">
        <v>421</v>
      </c>
      <c r="I1436" s="461" t="s">
        <v>5152</v>
      </c>
      <c r="J1436" s="426" t="s">
        <v>5153</v>
      </c>
      <c r="K1436" s="425" t="s">
        <v>1157</v>
      </c>
      <c r="L1436" s="425" t="s">
        <v>32</v>
      </c>
      <c r="M1436" s="426">
        <v>722</v>
      </c>
      <c r="N1436" s="427">
        <v>45070</v>
      </c>
      <c r="O1436" s="458">
        <f t="shared" si="69"/>
        <v>5</v>
      </c>
      <c r="P1436" s="458">
        <f t="shared" si="70"/>
        <v>5</v>
      </c>
      <c r="Q1436" s="96" t="str">
        <f t="shared" si="71"/>
        <v>Gastos_Gerais</v>
      </c>
    </row>
    <row r="1437" spans="1:17" ht="23.1" hidden="1" customHeight="1" x14ac:dyDescent="0.2">
      <c r="A1437" s="450">
        <v>3877</v>
      </c>
      <c r="B1437" s="427">
        <v>45075</v>
      </c>
      <c r="C1437" s="459">
        <v>45047</v>
      </c>
      <c r="D1437" s="455" t="s">
        <v>264</v>
      </c>
      <c r="E1437" s="455" t="s">
        <v>404</v>
      </c>
      <c r="F1437" s="460">
        <v>733.1</v>
      </c>
      <c r="G1437" s="455" t="s">
        <v>5414</v>
      </c>
      <c r="H1437" s="461" t="s">
        <v>421</v>
      </c>
      <c r="I1437" s="461" t="s">
        <v>5415</v>
      </c>
      <c r="J1437" s="426" t="s">
        <v>5416</v>
      </c>
      <c r="K1437" s="425" t="s">
        <v>1157</v>
      </c>
      <c r="L1437" s="425" t="s">
        <v>32</v>
      </c>
      <c r="M1437" s="426" t="s">
        <v>5417</v>
      </c>
      <c r="N1437" s="427">
        <v>45069</v>
      </c>
      <c r="O1437" s="458">
        <f t="shared" si="69"/>
        <v>5</v>
      </c>
      <c r="P1437" s="458">
        <f t="shared" si="70"/>
        <v>5</v>
      </c>
      <c r="Q1437" s="96" t="str">
        <f t="shared" si="71"/>
        <v>Gastos_Gerais</v>
      </c>
    </row>
    <row r="1438" spans="1:17" ht="23.1" hidden="1" customHeight="1" x14ac:dyDescent="0.2">
      <c r="A1438" s="450">
        <v>3878</v>
      </c>
      <c r="B1438" s="427">
        <v>45075</v>
      </c>
      <c r="C1438" s="459">
        <v>45078</v>
      </c>
      <c r="D1438" s="455" t="s">
        <v>176</v>
      </c>
      <c r="E1438" s="455" t="s">
        <v>6</v>
      </c>
      <c r="F1438" s="454">
        <v>15075</v>
      </c>
      <c r="G1438" s="461" t="s">
        <v>4636</v>
      </c>
      <c r="H1438" s="461" t="s">
        <v>302</v>
      </c>
      <c r="I1438" s="461" t="s">
        <v>1231</v>
      </c>
      <c r="J1438" s="426" t="s">
        <v>1232</v>
      </c>
      <c r="K1438" s="425" t="s">
        <v>1157</v>
      </c>
      <c r="L1438" s="425" t="s">
        <v>32</v>
      </c>
      <c r="M1438" s="426">
        <v>3078030</v>
      </c>
      <c r="N1438" s="427">
        <v>45076</v>
      </c>
      <c r="O1438" s="458">
        <f t="shared" si="69"/>
        <v>5</v>
      </c>
      <c r="P1438" s="458">
        <f t="shared" si="70"/>
        <v>6</v>
      </c>
      <c r="Q1438" s="96" t="str">
        <f t="shared" si="71"/>
        <v>Gastos_com_Pessoal</v>
      </c>
    </row>
    <row r="1439" spans="1:17" ht="23.1" hidden="1" customHeight="1" x14ac:dyDescent="0.2">
      <c r="A1439" s="450">
        <v>3879</v>
      </c>
      <c r="B1439" s="427">
        <v>45075</v>
      </c>
      <c r="C1439" s="459">
        <v>45047</v>
      </c>
      <c r="D1439" s="455" t="s">
        <v>176</v>
      </c>
      <c r="E1439" s="455" t="s">
        <v>280</v>
      </c>
      <c r="F1439" s="454">
        <v>2561.73</v>
      </c>
      <c r="G1439" s="453" t="s">
        <v>5418</v>
      </c>
      <c r="H1439" s="461" t="s">
        <v>414</v>
      </c>
      <c r="I1439" s="461" t="s">
        <v>5419</v>
      </c>
      <c r="J1439" s="426" t="s">
        <v>781</v>
      </c>
      <c r="K1439" s="425" t="s">
        <v>1188</v>
      </c>
      <c r="L1439" s="426" t="s">
        <v>4137</v>
      </c>
      <c r="M1439" s="426">
        <v>177977472</v>
      </c>
      <c r="N1439" s="427">
        <v>45075</v>
      </c>
      <c r="O1439" s="458">
        <f t="shared" si="69"/>
        <v>5</v>
      </c>
      <c r="P1439" s="458">
        <f t="shared" si="70"/>
        <v>5</v>
      </c>
      <c r="Q1439" s="96" t="str">
        <f t="shared" si="71"/>
        <v>Gastos_com_Pessoal</v>
      </c>
    </row>
    <row r="1440" spans="1:17" ht="23.1" hidden="1" customHeight="1" x14ac:dyDescent="0.2">
      <c r="A1440" s="450">
        <v>3880</v>
      </c>
      <c r="B1440" s="427">
        <v>45075</v>
      </c>
      <c r="C1440" s="459">
        <v>45047</v>
      </c>
      <c r="D1440" s="455" t="s">
        <v>176</v>
      </c>
      <c r="E1440" s="455" t="s">
        <v>262</v>
      </c>
      <c r="F1440" s="454">
        <v>901.14</v>
      </c>
      <c r="G1440" s="453" t="s">
        <v>5420</v>
      </c>
      <c r="H1440" s="461" t="s">
        <v>414</v>
      </c>
      <c r="I1440" s="461" t="s">
        <v>5419</v>
      </c>
      <c r="J1440" s="426" t="s">
        <v>781</v>
      </c>
      <c r="K1440" s="425" t="s">
        <v>1188</v>
      </c>
      <c r="L1440" s="426" t="s">
        <v>4137</v>
      </c>
      <c r="M1440" s="426">
        <v>177977472</v>
      </c>
      <c r="N1440" s="427">
        <v>45075</v>
      </c>
      <c r="O1440" s="458">
        <f t="shared" si="69"/>
        <v>5</v>
      </c>
      <c r="P1440" s="458">
        <f t="shared" si="70"/>
        <v>5</v>
      </c>
      <c r="Q1440" s="96" t="str">
        <f t="shared" si="71"/>
        <v>Gastos_com_Pessoal</v>
      </c>
    </row>
    <row r="1441" spans="1:17" ht="23.1" hidden="1" customHeight="1" x14ac:dyDescent="0.2">
      <c r="A1441" s="450">
        <v>3881</v>
      </c>
      <c r="B1441" s="427">
        <v>45075</v>
      </c>
      <c r="C1441" s="459">
        <v>45047</v>
      </c>
      <c r="D1441" s="455" t="s">
        <v>176</v>
      </c>
      <c r="E1441" s="455" t="s">
        <v>280</v>
      </c>
      <c r="F1441" s="460">
        <v>1957.71</v>
      </c>
      <c r="G1441" s="455" t="s">
        <v>5421</v>
      </c>
      <c r="H1441" s="461" t="s">
        <v>419</v>
      </c>
      <c r="I1441" s="461" t="s">
        <v>3491</v>
      </c>
      <c r="J1441" s="426" t="s">
        <v>476</v>
      </c>
      <c r="K1441" s="425" t="s">
        <v>1188</v>
      </c>
      <c r="L1441" s="426" t="s">
        <v>4137</v>
      </c>
      <c r="M1441" s="426">
        <v>177977472</v>
      </c>
      <c r="N1441" s="427">
        <v>45075</v>
      </c>
      <c r="O1441" s="458">
        <f t="shared" si="69"/>
        <v>5</v>
      </c>
      <c r="P1441" s="458">
        <f t="shared" si="70"/>
        <v>5</v>
      </c>
      <c r="Q1441" s="96" t="str">
        <f t="shared" si="71"/>
        <v>Gastos_com_Pessoal</v>
      </c>
    </row>
    <row r="1442" spans="1:17" ht="23.1" hidden="1" customHeight="1" x14ac:dyDescent="0.2">
      <c r="A1442" s="450">
        <v>3882</v>
      </c>
      <c r="B1442" s="427">
        <v>45075</v>
      </c>
      <c r="C1442" s="459">
        <v>45047</v>
      </c>
      <c r="D1442" s="455" t="s">
        <v>176</v>
      </c>
      <c r="E1442" s="455" t="s">
        <v>262</v>
      </c>
      <c r="F1442" s="460">
        <v>666.4</v>
      </c>
      <c r="G1442" s="455" t="s">
        <v>5420</v>
      </c>
      <c r="H1442" s="461" t="s">
        <v>419</v>
      </c>
      <c r="I1442" s="461" t="s">
        <v>3491</v>
      </c>
      <c r="J1442" s="426" t="s">
        <v>476</v>
      </c>
      <c r="K1442" s="426" t="s">
        <v>1188</v>
      </c>
      <c r="L1442" s="426" t="s">
        <v>4137</v>
      </c>
      <c r="M1442" s="426">
        <v>177977472</v>
      </c>
      <c r="N1442" s="427">
        <v>45075</v>
      </c>
      <c r="O1442" s="458">
        <f t="shared" si="69"/>
        <v>5</v>
      </c>
      <c r="P1442" s="458">
        <f t="shared" si="70"/>
        <v>5</v>
      </c>
      <c r="Q1442" s="96" t="str">
        <f t="shared" si="71"/>
        <v>Gastos_com_Pessoal</v>
      </c>
    </row>
    <row r="1443" spans="1:17" ht="23.1" hidden="1" customHeight="1" x14ac:dyDescent="0.2">
      <c r="A1443" s="450">
        <v>3883</v>
      </c>
      <c r="B1443" s="427">
        <v>45075</v>
      </c>
      <c r="C1443" s="459">
        <v>45047</v>
      </c>
      <c r="D1443" s="455" t="s">
        <v>176</v>
      </c>
      <c r="E1443" s="455" t="s">
        <v>280</v>
      </c>
      <c r="F1443" s="460">
        <v>2804.34</v>
      </c>
      <c r="G1443" s="455" t="s">
        <v>5422</v>
      </c>
      <c r="H1443" s="461" t="s">
        <v>418</v>
      </c>
      <c r="I1443" s="461" t="s">
        <v>5423</v>
      </c>
      <c r="J1443" s="426" t="s">
        <v>985</v>
      </c>
      <c r="K1443" s="425" t="s">
        <v>1188</v>
      </c>
      <c r="L1443" s="426" t="s">
        <v>4137</v>
      </c>
      <c r="M1443" s="426">
        <v>177977472</v>
      </c>
      <c r="N1443" s="427">
        <v>45075</v>
      </c>
      <c r="O1443" s="458">
        <f t="shared" si="69"/>
        <v>5</v>
      </c>
      <c r="P1443" s="458">
        <f t="shared" si="70"/>
        <v>5</v>
      </c>
      <c r="Q1443" s="96" t="str">
        <f t="shared" si="71"/>
        <v>Gastos_com_Pessoal</v>
      </c>
    </row>
    <row r="1444" spans="1:17" ht="23.1" hidden="1" customHeight="1" x14ac:dyDescent="0.2">
      <c r="A1444" s="450">
        <v>3884</v>
      </c>
      <c r="B1444" s="427">
        <v>45075</v>
      </c>
      <c r="C1444" s="459">
        <v>45047</v>
      </c>
      <c r="D1444" s="455" t="s">
        <v>176</v>
      </c>
      <c r="E1444" s="455" t="s">
        <v>262</v>
      </c>
      <c r="F1444" s="460">
        <v>1024.99</v>
      </c>
      <c r="G1444" s="455" t="s">
        <v>5424</v>
      </c>
      <c r="H1444" s="461" t="s">
        <v>418</v>
      </c>
      <c r="I1444" s="461" t="s">
        <v>5423</v>
      </c>
      <c r="J1444" s="426" t="s">
        <v>985</v>
      </c>
      <c r="K1444" s="426" t="s">
        <v>1188</v>
      </c>
      <c r="L1444" s="426" t="s">
        <v>4137</v>
      </c>
      <c r="M1444" s="426">
        <v>177977472</v>
      </c>
      <c r="N1444" s="427">
        <v>45075</v>
      </c>
      <c r="O1444" s="458">
        <f t="shared" si="69"/>
        <v>5</v>
      </c>
      <c r="P1444" s="458">
        <f t="shared" si="70"/>
        <v>5</v>
      </c>
      <c r="Q1444" s="96" t="str">
        <f t="shared" si="71"/>
        <v>Gastos_com_Pessoal</v>
      </c>
    </row>
    <row r="1445" spans="1:17" ht="23.1" hidden="1" customHeight="1" x14ac:dyDescent="0.2">
      <c r="A1445" s="450">
        <v>3885</v>
      </c>
      <c r="B1445" s="427">
        <v>45075</v>
      </c>
      <c r="C1445" s="459">
        <v>45047</v>
      </c>
      <c r="D1445" s="455" t="s">
        <v>176</v>
      </c>
      <c r="E1445" s="455" t="s">
        <v>261</v>
      </c>
      <c r="F1445" s="460">
        <v>432.08</v>
      </c>
      <c r="G1445" s="455" t="s">
        <v>1207</v>
      </c>
      <c r="H1445" s="461" t="s">
        <v>422</v>
      </c>
      <c r="I1445" s="461" t="s">
        <v>5425</v>
      </c>
      <c r="J1445" s="426" t="s">
        <v>4106</v>
      </c>
      <c r="K1445" s="425" t="s">
        <v>1188</v>
      </c>
      <c r="L1445" s="426" t="s">
        <v>4137</v>
      </c>
      <c r="M1445" s="426">
        <v>177977472</v>
      </c>
      <c r="N1445" s="427">
        <v>45075</v>
      </c>
      <c r="O1445" s="458">
        <f t="shared" si="69"/>
        <v>5</v>
      </c>
      <c r="P1445" s="458">
        <f t="shared" si="70"/>
        <v>5</v>
      </c>
      <c r="Q1445" s="96" t="str">
        <f t="shared" si="71"/>
        <v>Gastos_com_Pessoal</v>
      </c>
    </row>
    <row r="1446" spans="1:17" ht="23.1" hidden="1" customHeight="1" x14ac:dyDescent="0.2">
      <c r="A1446" s="450">
        <v>3886</v>
      </c>
      <c r="B1446" s="427">
        <v>45075</v>
      </c>
      <c r="C1446" s="459">
        <v>45047</v>
      </c>
      <c r="D1446" s="455" t="s">
        <v>176</v>
      </c>
      <c r="E1446" s="455" t="s">
        <v>280</v>
      </c>
      <c r="F1446" s="460">
        <v>288.05</v>
      </c>
      <c r="G1446" s="455" t="s">
        <v>1209</v>
      </c>
      <c r="H1446" s="461" t="s">
        <v>422</v>
      </c>
      <c r="I1446" s="461" t="s">
        <v>5425</v>
      </c>
      <c r="J1446" s="426" t="s">
        <v>4106</v>
      </c>
      <c r="K1446" s="425" t="s">
        <v>1188</v>
      </c>
      <c r="L1446" s="426" t="s">
        <v>4137</v>
      </c>
      <c r="M1446" s="426">
        <v>177977472</v>
      </c>
      <c r="N1446" s="427">
        <v>45075</v>
      </c>
      <c r="O1446" s="458">
        <f t="shared" si="69"/>
        <v>5</v>
      </c>
      <c r="P1446" s="458">
        <f t="shared" si="70"/>
        <v>5</v>
      </c>
      <c r="Q1446" s="96" t="str">
        <f t="shared" si="71"/>
        <v>Gastos_com_Pessoal</v>
      </c>
    </row>
    <row r="1447" spans="1:17" ht="23.1" hidden="1" customHeight="1" x14ac:dyDescent="0.2">
      <c r="A1447" s="450">
        <v>3887</v>
      </c>
      <c r="B1447" s="427">
        <v>45075</v>
      </c>
      <c r="C1447" s="459">
        <v>45047</v>
      </c>
      <c r="D1447" s="455" t="s">
        <v>176</v>
      </c>
      <c r="E1447" s="455" t="s">
        <v>262</v>
      </c>
      <c r="F1447" s="460">
        <v>96.02</v>
      </c>
      <c r="G1447" s="455" t="s">
        <v>1210</v>
      </c>
      <c r="H1447" s="461" t="s">
        <v>422</v>
      </c>
      <c r="I1447" s="461" t="s">
        <v>5425</v>
      </c>
      <c r="J1447" s="426" t="s">
        <v>4106</v>
      </c>
      <c r="K1447" s="426" t="s">
        <v>1188</v>
      </c>
      <c r="L1447" s="426" t="s">
        <v>4137</v>
      </c>
      <c r="M1447" s="426">
        <v>177977472</v>
      </c>
      <c r="N1447" s="427">
        <v>45075</v>
      </c>
      <c r="O1447" s="458">
        <f t="shared" si="69"/>
        <v>5</v>
      </c>
      <c r="P1447" s="458">
        <f t="shared" si="70"/>
        <v>5</v>
      </c>
      <c r="Q1447" s="96" t="str">
        <f t="shared" si="71"/>
        <v>Gastos_com_Pessoal</v>
      </c>
    </row>
    <row r="1448" spans="1:17" ht="23.1" hidden="1" customHeight="1" x14ac:dyDescent="0.2">
      <c r="A1448" s="450">
        <v>3888</v>
      </c>
      <c r="B1448" s="427">
        <v>45075</v>
      </c>
      <c r="C1448" s="459">
        <v>45047</v>
      </c>
      <c r="D1448" s="455" t="s">
        <v>176</v>
      </c>
      <c r="E1448" s="455" t="s">
        <v>169</v>
      </c>
      <c r="F1448" s="460">
        <v>491.99</v>
      </c>
      <c r="G1448" s="455" t="s">
        <v>1211</v>
      </c>
      <c r="H1448" s="461" t="s">
        <v>422</v>
      </c>
      <c r="I1448" s="461" t="s">
        <v>5425</v>
      </c>
      <c r="J1448" s="426" t="s">
        <v>4106</v>
      </c>
      <c r="K1448" s="426" t="s">
        <v>1188</v>
      </c>
      <c r="L1448" s="426" t="s">
        <v>4137</v>
      </c>
      <c r="M1448" s="426">
        <v>177977472</v>
      </c>
      <c r="N1448" s="427">
        <v>45075</v>
      </c>
      <c r="O1448" s="458">
        <f t="shared" si="69"/>
        <v>5</v>
      </c>
      <c r="P1448" s="458">
        <f t="shared" si="70"/>
        <v>5</v>
      </c>
      <c r="Q1448" s="96" t="str">
        <f t="shared" si="71"/>
        <v>Gastos_com_Pessoal</v>
      </c>
    </row>
    <row r="1449" spans="1:17" ht="23.1" hidden="1" customHeight="1" x14ac:dyDescent="0.2">
      <c r="A1449" s="450">
        <v>3889</v>
      </c>
      <c r="B1449" s="427">
        <v>45075</v>
      </c>
      <c r="C1449" s="459">
        <v>45047</v>
      </c>
      <c r="D1449" s="455" t="s">
        <v>264</v>
      </c>
      <c r="E1449" s="455" t="s">
        <v>293</v>
      </c>
      <c r="F1449" s="460">
        <v>120</v>
      </c>
      <c r="G1449" s="455" t="s">
        <v>5703</v>
      </c>
      <c r="H1449" s="461" t="s">
        <v>414</v>
      </c>
      <c r="I1449" s="461" t="s">
        <v>5426</v>
      </c>
      <c r="J1449" s="426" t="s">
        <v>3961</v>
      </c>
      <c r="K1449" s="426" t="s">
        <v>1188</v>
      </c>
      <c r="L1449" s="426" t="s">
        <v>4137</v>
      </c>
      <c r="M1449" s="426">
        <v>177977472</v>
      </c>
      <c r="N1449" s="427">
        <v>45075</v>
      </c>
      <c r="O1449" s="458">
        <f t="shared" si="69"/>
        <v>5</v>
      </c>
      <c r="P1449" s="458">
        <f t="shared" si="70"/>
        <v>5</v>
      </c>
      <c r="Q1449" s="96" t="str">
        <f t="shared" si="71"/>
        <v>Gastos_Gerais</v>
      </c>
    </row>
    <row r="1450" spans="1:17" ht="23.1" hidden="1" customHeight="1" x14ac:dyDescent="0.2">
      <c r="A1450" s="450">
        <v>3890</v>
      </c>
      <c r="B1450" s="427">
        <v>45075</v>
      </c>
      <c r="C1450" s="459">
        <v>45047</v>
      </c>
      <c r="D1450" s="455" t="s">
        <v>264</v>
      </c>
      <c r="E1450" s="455" t="s">
        <v>293</v>
      </c>
      <c r="F1450" s="460">
        <v>120</v>
      </c>
      <c r="G1450" s="455" t="s">
        <v>5704</v>
      </c>
      <c r="H1450" s="461" t="s">
        <v>414</v>
      </c>
      <c r="I1450" s="461" t="s">
        <v>5427</v>
      </c>
      <c r="J1450" s="426" t="s">
        <v>5428</v>
      </c>
      <c r="K1450" s="426" t="s">
        <v>1188</v>
      </c>
      <c r="L1450" s="426" t="s">
        <v>4137</v>
      </c>
      <c r="M1450" s="426">
        <v>177977472</v>
      </c>
      <c r="N1450" s="427">
        <v>45075</v>
      </c>
      <c r="O1450" s="458">
        <f t="shared" si="69"/>
        <v>5</v>
      </c>
      <c r="P1450" s="458">
        <f t="shared" si="70"/>
        <v>5</v>
      </c>
      <c r="Q1450" s="96" t="str">
        <f t="shared" si="71"/>
        <v>Gastos_Gerais</v>
      </c>
    </row>
    <row r="1451" spans="1:17" ht="23.1" hidden="1" customHeight="1" x14ac:dyDescent="0.2">
      <c r="A1451" s="450">
        <v>3891</v>
      </c>
      <c r="B1451" s="427">
        <v>45075</v>
      </c>
      <c r="C1451" s="459">
        <v>45047</v>
      </c>
      <c r="D1451" s="455" t="s">
        <v>264</v>
      </c>
      <c r="E1451" s="455" t="s">
        <v>293</v>
      </c>
      <c r="F1451" s="460">
        <v>120</v>
      </c>
      <c r="G1451" s="455" t="s">
        <v>5705</v>
      </c>
      <c r="H1451" s="461" t="s">
        <v>414</v>
      </c>
      <c r="I1451" s="461" t="s">
        <v>5429</v>
      </c>
      <c r="J1451" s="426" t="s">
        <v>1035</v>
      </c>
      <c r="K1451" s="426" t="s">
        <v>1188</v>
      </c>
      <c r="L1451" s="426" t="s">
        <v>4137</v>
      </c>
      <c r="M1451" s="426">
        <v>177977472</v>
      </c>
      <c r="N1451" s="427">
        <v>45075</v>
      </c>
      <c r="O1451" s="458">
        <f t="shared" si="69"/>
        <v>5</v>
      </c>
      <c r="P1451" s="458">
        <f t="shared" si="70"/>
        <v>5</v>
      </c>
      <c r="Q1451" s="96" t="str">
        <f t="shared" si="71"/>
        <v>Gastos_Gerais</v>
      </c>
    </row>
    <row r="1452" spans="1:17" ht="23.1" hidden="1" customHeight="1" x14ac:dyDescent="0.2">
      <c r="A1452" s="450">
        <v>3892</v>
      </c>
      <c r="B1452" s="427">
        <v>45075</v>
      </c>
      <c r="C1452" s="459">
        <v>45047</v>
      </c>
      <c r="D1452" s="455" t="s">
        <v>264</v>
      </c>
      <c r="E1452" s="455" t="s">
        <v>293</v>
      </c>
      <c r="F1452" s="460">
        <v>120</v>
      </c>
      <c r="G1452" s="455" t="s">
        <v>5706</v>
      </c>
      <c r="H1452" s="461" t="s">
        <v>414</v>
      </c>
      <c r="I1452" s="461" t="s">
        <v>5065</v>
      </c>
      <c r="J1452" s="426" t="s">
        <v>526</v>
      </c>
      <c r="K1452" s="426" t="s">
        <v>1188</v>
      </c>
      <c r="L1452" s="426" t="s">
        <v>4137</v>
      </c>
      <c r="M1452" s="426">
        <v>177977472</v>
      </c>
      <c r="N1452" s="427">
        <v>45075</v>
      </c>
      <c r="O1452" s="458">
        <f t="shared" si="69"/>
        <v>5</v>
      </c>
      <c r="P1452" s="458">
        <f t="shared" si="70"/>
        <v>5</v>
      </c>
      <c r="Q1452" s="96" t="str">
        <f t="shared" si="71"/>
        <v>Gastos_Gerais</v>
      </c>
    </row>
    <row r="1453" spans="1:17" ht="23.1" hidden="1" customHeight="1" x14ac:dyDescent="0.2">
      <c r="A1453" s="450">
        <v>3893</v>
      </c>
      <c r="B1453" s="427">
        <v>45075</v>
      </c>
      <c r="C1453" s="459">
        <v>45047</v>
      </c>
      <c r="D1453" s="455" t="s">
        <v>264</v>
      </c>
      <c r="E1453" s="455" t="s">
        <v>293</v>
      </c>
      <c r="F1453" s="460">
        <v>120</v>
      </c>
      <c r="G1453" s="455" t="s">
        <v>5707</v>
      </c>
      <c r="H1453" s="461" t="s">
        <v>418</v>
      </c>
      <c r="I1453" s="461" t="s">
        <v>3717</v>
      </c>
      <c r="J1453" s="425" t="s">
        <v>467</v>
      </c>
      <c r="K1453" s="425" t="s">
        <v>1188</v>
      </c>
      <c r="L1453" s="426" t="s">
        <v>4137</v>
      </c>
      <c r="M1453" s="425">
        <v>177977472</v>
      </c>
      <c r="N1453" s="481">
        <v>45075</v>
      </c>
      <c r="O1453" s="458">
        <f t="shared" si="69"/>
        <v>5</v>
      </c>
      <c r="P1453" s="458">
        <f t="shared" si="70"/>
        <v>5</v>
      </c>
      <c r="Q1453" s="96" t="str">
        <f t="shared" si="71"/>
        <v>Gastos_Gerais</v>
      </c>
    </row>
    <row r="1454" spans="1:17" ht="23.1" hidden="1" customHeight="1" x14ac:dyDescent="0.2">
      <c r="A1454" s="450">
        <v>3894</v>
      </c>
      <c r="B1454" s="427">
        <v>45075</v>
      </c>
      <c r="C1454" s="459">
        <v>45047</v>
      </c>
      <c r="D1454" s="455" t="s">
        <v>264</v>
      </c>
      <c r="E1454" s="455" t="s">
        <v>293</v>
      </c>
      <c r="F1454" s="460">
        <v>60</v>
      </c>
      <c r="G1454" s="455" t="s">
        <v>5708</v>
      </c>
      <c r="H1454" s="461" t="s">
        <v>414</v>
      </c>
      <c r="I1454" s="461" t="s">
        <v>2845</v>
      </c>
      <c r="J1454" s="425" t="s">
        <v>798</v>
      </c>
      <c r="K1454" s="425" t="s">
        <v>1188</v>
      </c>
      <c r="L1454" s="426" t="s">
        <v>4137</v>
      </c>
      <c r="M1454" s="425">
        <v>177977472</v>
      </c>
      <c r="N1454" s="481">
        <v>45075</v>
      </c>
      <c r="O1454" s="458">
        <f t="shared" si="69"/>
        <v>5</v>
      </c>
      <c r="P1454" s="458">
        <f t="shared" si="70"/>
        <v>5</v>
      </c>
      <c r="Q1454" s="96" t="str">
        <f t="shared" si="71"/>
        <v>Gastos_Gerais</v>
      </c>
    </row>
    <row r="1455" spans="1:17" ht="23.1" hidden="1" customHeight="1" x14ac:dyDescent="0.2">
      <c r="A1455" s="450">
        <v>3895</v>
      </c>
      <c r="B1455" s="427">
        <v>45075</v>
      </c>
      <c r="C1455" s="459">
        <v>45047</v>
      </c>
      <c r="D1455" s="455" t="s">
        <v>264</v>
      </c>
      <c r="E1455" s="455" t="s">
        <v>293</v>
      </c>
      <c r="F1455" s="460">
        <v>60</v>
      </c>
      <c r="G1455" s="455" t="s">
        <v>5709</v>
      </c>
      <c r="H1455" s="461" t="s">
        <v>414</v>
      </c>
      <c r="I1455" s="461" t="s">
        <v>5430</v>
      </c>
      <c r="J1455" s="425" t="s">
        <v>692</v>
      </c>
      <c r="K1455" s="425" t="s">
        <v>1188</v>
      </c>
      <c r="L1455" s="426" t="s">
        <v>4137</v>
      </c>
      <c r="M1455" s="425">
        <v>177977472</v>
      </c>
      <c r="N1455" s="481">
        <v>45075</v>
      </c>
      <c r="O1455" s="458">
        <f t="shared" si="69"/>
        <v>5</v>
      </c>
      <c r="P1455" s="458">
        <f t="shared" si="70"/>
        <v>5</v>
      </c>
      <c r="Q1455" s="96" t="str">
        <f t="shared" si="71"/>
        <v>Gastos_Gerais</v>
      </c>
    </row>
    <row r="1456" spans="1:17" ht="23.1" hidden="1" customHeight="1" x14ac:dyDescent="0.2">
      <c r="A1456" s="450">
        <v>3896</v>
      </c>
      <c r="B1456" s="427">
        <v>45075</v>
      </c>
      <c r="C1456" s="459">
        <v>45047</v>
      </c>
      <c r="D1456" s="455" t="s">
        <v>264</v>
      </c>
      <c r="E1456" s="455" t="s">
        <v>293</v>
      </c>
      <c r="F1456" s="460">
        <v>5.4</v>
      </c>
      <c r="G1456" s="455" t="s">
        <v>5674</v>
      </c>
      <c r="H1456" s="461" t="s">
        <v>422</v>
      </c>
      <c r="I1456" s="461" t="s">
        <v>5290</v>
      </c>
      <c r="J1456" s="425" t="s">
        <v>957</v>
      </c>
      <c r="K1456" s="425" t="s">
        <v>1188</v>
      </c>
      <c r="L1456" s="426" t="s">
        <v>4137</v>
      </c>
      <c r="M1456" s="425">
        <v>177977472</v>
      </c>
      <c r="N1456" s="481">
        <v>45075</v>
      </c>
      <c r="O1456" s="458">
        <f t="shared" si="69"/>
        <v>5</v>
      </c>
      <c r="P1456" s="458">
        <f t="shared" si="70"/>
        <v>5</v>
      </c>
      <c r="Q1456" s="96" t="str">
        <f t="shared" si="71"/>
        <v>Gastos_Gerais</v>
      </c>
    </row>
    <row r="1457" spans="1:17" ht="23.1" hidden="1" customHeight="1" x14ac:dyDescent="0.2">
      <c r="A1457" s="450">
        <v>3897</v>
      </c>
      <c r="B1457" s="427">
        <v>45075</v>
      </c>
      <c r="C1457" s="459">
        <v>45047</v>
      </c>
      <c r="D1457" s="455" t="s">
        <v>264</v>
      </c>
      <c r="E1457" s="455" t="s">
        <v>293</v>
      </c>
      <c r="F1457" s="460">
        <v>16.8</v>
      </c>
      <c r="G1457" s="455" t="s">
        <v>5431</v>
      </c>
      <c r="H1457" s="461" t="s">
        <v>420</v>
      </c>
      <c r="I1457" s="461" t="s">
        <v>2301</v>
      </c>
      <c r="J1457" s="429" t="s">
        <v>1586</v>
      </c>
      <c r="K1457" s="425" t="s">
        <v>1188</v>
      </c>
      <c r="L1457" s="426" t="s">
        <v>4137</v>
      </c>
      <c r="M1457" s="426">
        <v>177977472</v>
      </c>
      <c r="N1457" s="427">
        <v>45075</v>
      </c>
      <c r="O1457" s="458">
        <f t="shared" si="69"/>
        <v>5</v>
      </c>
      <c r="P1457" s="458">
        <f t="shared" si="70"/>
        <v>5</v>
      </c>
      <c r="Q1457" s="96" t="str">
        <f t="shared" si="71"/>
        <v>Gastos_Gerais</v>
      </c>
    </row>
    <row r="1458" spans="1:17" ht="23.1" hidden="1" customHeight="1" x14ac:dyDescent="0.2">
      <c r="A1458" s="450">
        <v>3898</v>
      </c>
      <c r="B1458" s="427">
        <v>45076</v>
      </c>
      <c r="C1458" s="459">
        <v>45047</v>
      </c>
      <c r="D1458" s="455" t="s">
        <v>264</v>
      </c>
      <c r="E1458" s="455" t="s">
        <v>96</v>
      </c>
      <c r="F1458" s="460">
        <v>593</v>
      </c>
      <c r="G1458" s="455" t="s">
        <v>4787</v>
      </c>
      <c r="H1458" s="461" t="s">
        <v>302</v>
      </c>
      <c r="I1458" s="461" t="s">
        <v>4120</v>
      </c>
      <c r="J1458" s="426" t="s">
        <v>3643</v>
      </c>
      <c r="K1458" s="425" t="s">
        <v>1157</v>
      </c>
      <c r="L1458" s="426" t="s">
        <v>32</v>
      </c>
      <c r="M1458" s="426">
        <v>38858467</v>
      </c>
      <c r="N1458" s="427">
        <v>45072</v>
      </c>
      <c r="O1458" s="458">
        <f t="shared" si="69"/>
        <v>5</v>
      </c>
      <c r="P1458" s="458">
        <f t="shared" si="70"/>
        <v>5</v>
      </c>
      <c r="Q1458" s="96" t="str">
        <f t="shared" si="71"/>
        <v>Gastos_Gerais</v>
      </c>
    </row>
    <row r="1459" spans="1:17" ht="36.75" hidden="1" thickBot="1" x14ac:dyDescent="0.25">
      <c r="A1459" s="450">
        <v>3899</v>
      </c>
      <c r="B1459" s="427">
        <v>45076</v>
      </c>
      <c r="C1459" s="459">
        <v>45047</v>
      </c>
      <c r="D1459" s="455" t="s">
        <v>141</v>
      </c>
      <c r="E1459" s="455" t="s">
        <v>224</v>
      </c>
      <c r="F1459" s="460">
        <v>9309</v>
      </c>
      <c r="G1459" s="455" t="s">
        <v>5710</v>
      </c>
      <c r="H1459" s="461" t="s">
        <v>420</v>
      </c>
      <c r="I1459" s="461" t="s">
        <v>5432</v>
      </c>
      <c r="J1459" s="429" t="s">
        <v>5433</v>
      </c>
      <c r="K1459" s="425" t="s">
        <v>1157</v>
      </c>
      <c r="L1459" s="426" t="s">
        <v>32</v>
      </c>
      <c r="M1459" s="426">
        <v>146646</v>
      </c>
      <c r="N1459" s="427">
        <v>45068</v>
      </c>
      <c r="O1459" s="458">
        <f t="shared" si="69"/>
        <v>5</v>
      </c>
      <c r="P1459" s="458">
        <f t="shared" si="70"/>
        <v>5</v>
      </c>
      <c r="Q1459" s="96" t="str">
        <f t="shared" si="71"/>
        <v>Aquisição_de_Bens_Permanentes</v>
      </c>
    </row>
    <row r="1460" spans="1:17" ht="23.1" hidden="1" customHeight="1" x14ac:dyDescent="0.2">
      <c r="A1460" s="450">
        <v>3900</v>
      </c>
      <c r="B1460" s="427">
        <v>45076</v>
      </c>
      <c r="C1460" s="459">
        <v>45047</v>
      </c>
      <c r="D1460" s="455" t="s">
        <v>264</v>
      </c>
      <c r="E1460" s="455" t="s">
        <v>290</v>
      </c>
      <c r="F1460" s="460">
        <v>139</v>
      </c>
      <c r="G1460" s="455" t="s">
        <v>5436</v>
      </c>
      <c r="H1460" s="461" t="s">
        <v>420</v>
      </c>
      <c r="I1460" s="461" t="s">
        <v>5432</v>
      </c>
      <c r="J1460" s="429" t="s">
        <v>5433</v>
      </c>
      <c r="K1460" s="425" t="s">
        <v>1157</v>
      </c>
      <c r="L1460" s="426" t="s">
        <v>32</v>
      </c>
      <c r="M1460" s="426">
        <v>146646</v>
      </c>
      <c r="N1460" s="427">
        <v>45068</v>
      </c>
      <c r="O1460" s="458">
        <f t="shared" si="69"/>
        <v>5</v>
      </c>
      <c r="P1460" s="458">
        <f t="shared" si="70"/>
        <v>5</v>
      </c>
      <c r="Q1460" s="96" t="str">
        <f t="shared" si="71"/>
        <v>Gastos_Gerais</v>
      </c>
    </row>
    <row r="1461" spans="1:17" ht="36.75" hidden="1" thickBot="1" x14ac:dyDescent="0.25">
      <c r="A1461" s="450">
        <v>3901</v>
      </c>
      <c r="B1461" s="427">
        <v>45076</v>
      </c>
      <c r="C1461" s="459">
        <v>45047</v>
      </c>
      <c r="D1461" s="455" t="s">
        <v>141</v>
      </c>
      <c r="E1461" s="455" t="s">
        <v>224</v>
      </c>
      <c r="F1461" s="460">
        <v>1168.5</v>
      </c>
      <c r="G1461" s="455" t="s">
        <v>5437</v>
      </c>
      <c r="H1461" s="461" t="s">
        <v>417</v>
      </c>
      <c r="I1461" s="461" t="s">
        <v>5434</v>
      </c>
      <c r="J1461" s="429" t="s">
        <v>5435</v>
      </c>
      <c r="K1461" s="425" t="s">
        <v>1157</v>
      </c>
      <c r="L1461" s="426" t="s">
        <v>32</v>
      </c>
      <c r="M1461" s="426">
        <v>5224</v>
      </c>
      <c r="N1461" s="427">
        <v>45049</v>
      </c>
      <c r="O1461" s="458">
        <f t="shared" si="69"/>
        <v>5</v>
      </c>
      <c r="P1461" s="458">
        <f t="shared" si="70"/>
        <v>5</v>
      </c>
      <c r="Q1461" s="96" t="str">
        <f t="shared" si="71"/>
        <v>Aquisição_de_Bens_Permanentes</v>
      </c>
    </row>
    <row r="1462" spans="1:17" ht="23.1" hidden="1" customHeight="1" x14ac:dyDescent="0.2">
      <c r="A1462" s="450">
        <v>3902</v>
      </c>
      <c r="B1462" s="427">
        <v>45076</v>
      </c>
      <c r="C1462" s="459">
        <v>45047</v>
      </c>
      <c r="D1462" s="455" t="s">
        <v>264</v>
      </c>
      <c r="E1462" s="455" t="s">
        <v>402</v>
      </c>
      <c r="F1462" s="460">
        <v>55.96</v>
      </c>
      <c r="G1462" s="455" t="s">
        <v>4126</v>
      </c>
      <c r="H1462" s="461" t="s">
        <v>420</v>
      </c>
      <c r="I1462" s="461" t="s">
        <v>5409</v>
      </c>
      <c r="J1462" s="429" t="s">
        <v>5410</v>
      </c>
      <c r="K1462" s="425" t="s">
        <v>1157</v>
      </c>
      <c r="L1462" s="426" t="s">
        <v>32</v>
      </c>
      <c r="M1462" s="426">
        <v>5703</v>
      </c>
      <c r="N1462" s="427">
        <v>45071</v>
      </c>
      <c r="O1462" s="458">
        <f t="shared" si="69"/>
        <v>5</v>
      </c>
      <c r="P1462" s="458">
        <f t="shared" si="70"/>
        <v>5</v>
      </c>
      <c r="Q1462" s="96" t="str">
        <f t="shared" si="71"/>
        <v>Gastos_Gerais</v>
      </c>
    </row>
    <row r="1463" spans="1:17" ht="23.1" hidden="1" customHeight="1" x14ac:dyDescent="0.2">
      <c r="A1463" s="450">
        <v>3903</v>
      </c>
      <c r="B1463" s="427">
        <v>45076</v>
      </c>
      <c r="C1463" s="464">
        <v>45078</v>
      </c>
      <c r="D1463" s="455" t="s">
        <v>176</v>
      </c>
      <c r="E1463" s="455" t="s">
        <v>158</v>
      </c>
      <c r="F1463" s="460">
        <v>155.5</v>
      </c>
      <c r="G1463" s="455" t="s">
        <v>5438</v>
      </c>
      <c r="H1463" s="461" t="s">
        <v>303</v>
      </c>
      <c r="I1463" s="461" t="s">
        <v>4130</v>
      </c>
      <c r="J1463" s="429" t="s">
        <v>1405</v>
      </c>
      <c r="K1463" s="425" t="s">
        <v>1163</v>
      </c>
      <c r="L1463" s="426" t="s">
        <v>1393</v>
      </c>
      <c r="M1463" s="426">
        <v>5488</v>
      </c>
      <c r="N1463" s="427">
        <v>45077</v>
      </c>
      <c r="O1463" s="458">
        <f t="shared" si="69"/>
        <v>5</v>
      </c>
      <c r="P1463" s="458">
        <f t="shared" si="70"/>
        <v>6</v>
      </c>
      <c r="Q1463" s="96" t="str">
        <f t="shared" si="71"/>
        <v>Gastos_com_Pessoal</v>
      </c>
    </row>
    <row r="1464" spans="1:17" ht="23.1" hidden="1" customHeight="1" x14ac:dyDescent="0.2">
      <c r="A1464" s="450">
        <v>3904</v>
      </c>
      <c r="B1464" s="427">
        <v>45076</v>
      </c>
      <c r="C1464" s="459">
        <v>45047</v>
      </c>
      <c r="D1464" s="455" t="s">
        <v>264</v>
      </c>
      <c r="E1464" s="455" t="s">
        <v>183</v>
      </c>
      <c r="F1464" s="460">
        <v>170</v>
      </c>
      <c r="G1464" s="455" t="s">
        <v>1357</v>
      </c>
      <c r="H1464" s="461" t="s">
        <v>418</v>
      </c>
      <c r="I1464" s="461" t="s">
        <v>5439</v>
      </c>
      <c r="J1464" s="426" t="s">
        <v>5440</v>
      </c>
      <c r="K1464" s="425" t="s">
        <v>1157</v>
      </c>
      <c r="L1464" s="426" t="s">
        <v>32</v>
      </c>
      <c r="M1464" s="426">
        <v>3434</v>
      </c>
      <c r="N1464" s="427">
        <v>45072</v>
      </c>
      <c r="O1464" s="458">
        <f t="shared" si="69"/>
        <v>5</v>
      </c>
      <c r="P1464" s="458">
        <f t="shared" si="70"/>
        <v>5</v>
      </c>
      <c r="Q1464" s="96" t="str">
        <f t="shared" si="71"/>
        <v>Gastos_Gerais</v>
      </c>
    </row>
    <row r="1465" spans="1:17" ht="48.75" hidden="1" thickBot="1" x14ac:dyDescent="0.25">
      <c r="A1465" s="450">
        <v>3905</v>
      </c>
      <c r="B1465" s="427">
        <v>45076</v>
      </c>
      <c r="C1465" s="459">
        <v>45047</v>
      </c>
      <c r="D1465" s="455" t="s">
        <v>264</v>
      </c>
      <c r="E1465" s="455" t="s">
        <v>404</v>
      </c>
      <c r="F1465" s="460">
        <v>2174.42</v>
      </c>
      <c r="G1465" s="455" t="s">
        <v>5711</v>
      </c>
      <c r="H1465" s="461" t="s">
        <v>414</v>
      </c>
      <c r="I1465" s="461" t="s">
        <v>1287</v>
      </c>
      <c r="J1465" s="429" t="s">
        <v>1288</v>
      </c>
      <c r="K1465" s="425" t="s">
        <v>1157</v>
      </c>
      <c r="L1465" s="426" t="s">
        <v>32</v>
      </c>
      <c r="M1465" s="426">
        <v>157</v>
      </c>
      <c r="N1465" s="427">
        <v>45071</v>
      </c>
      <c r="O1465" s="458">
        <f t="shared" si="69"/>
        <v>5</v>
      </c>
      <c r="P1465" s="458">
        <f t="shared" si="70"/>
        <v>5</v>
      </c>
      <c r="Q1465" s="96" t="str">
        <f t="shared" si="71"/>
        <v>Gastos_Gerais</v>
      </c>
    </row>
    <row r="1466" spans="1:17" ht="23.1" hidden="1" customHeight="1" x14ac:dyDescent="0.2">
      <c r="A1466" s="450">
        <v>3906</v>
      </c>
      <c r="B1466" s="427">
        <v>45076</v>
      </c>
      <c r="C1466" s="459">
        <v>45047</v>
      </c>
      <c r="D1466" s="455" t="s">
        <v>264</v>
      </c>
      <c r="E1466" s="455" t="s">
        <v>404</v>
      </c>
      <c r="F1466" s="460">
        <v>59.2</v>
      </c>
      <c r="G1466" s="455" t="s">
        <v>5712</v>
      </c>
      <c r="H1466" s="461" t="s">
        <v>420</v>
      </c>
      <c r="I1466" s="461" t="s">
        <v>5683</v>
      </c>
      <c r="J1466" s="426" t="s">
        <v>1951</v>
      </c>
      <c r="K1466" s="425" t="s">
        <v>1157</v>
      </c>
      <c r="L1466" s="426" t="s">
        <v>32</v>
      </c>
      <c r="M1466" s="426">
        <v>1284</v>
      </c>
      <c r="N1466" s="427">
        <v>45072</v>
      </c>
      <c r="O1466" s="458">
        <f t="shared" si="69"/>
        <v>5</v>
      </c>
      <c r="P1466" s="458">
        <f t="shared" si="70"/>
        <v>5</v>
      </c>
      <c r="Q1466" s="96" t="str">
        <f t="shared" si="71"/>
        <v>Gastos_Gerais</v>
      </c>
    </row>
    <row r="1467" spans="1:17" ht="23.1" hidden="1" customHeight="1" x14ac:dyDescent="0.2">
      <c r="A1467" s="450">
        <v>3907</v>
      </c>
      <c r="B1467" s="427">
        <v>45076</v>
      </c>
      <c r="C1467" s="459">
        <v>45047</v>
      </c>
      <c r="D1467" s="455" t="s">
        <v>264</v>
      </c>
      <c r="E1467" s="455" t="s">
        <v>247</v>
      </c>
      <c r="F1467" s="460">
        <v>99.9</v>
      </c>
      <c r="G1467" s="455" t="s">
        <v>5441</v>
      </c>
      <c r="H1467" s="461" t="s">
        <v>422</v>
      </c>
      <c r="I1467" s="461" t="s">
        <v>5442</v>
      </c>
      <c r="J1467" s="429" t="s">
        <v>5443</v>
      </c>
      <c r="K1467" s="425" t="s">
        <v>1163</v>
      </c>
      <c r="L1467" s="426" t="s">
        <v>32</v>
      </c>
      <c r="M1467" s="426">
        <v>38883222</v>
      </c>
      <c r="N1467" s="427">
        <v>45075</v>
      </c>
      <c r="O1467" s="458">
        <f t="shared" si="69"/>
        <v>5</v>
      </c>
      <c r="P1467" s="458">
        <f t="shared" si="70"/>
        <v>5</v>
      </c>
      <c r="Q1467" s="96" t="str">
        <f t="shared" si="71"/>
        <v>Gastos_Gerais</v>
      </c>
    </row>
    <row r="1468" spans="1:17" ht="23.1" hidden="1" customHeight="1" x14ac:dyDescent="0.2">
      <c r="A1468" s="450">
        <v>3908</v>
      </c>
      <c r="B1468" s="427">
        <v>45076</v>
      </c>
      <c r="C1468" s="459">
        <v>45047</v>
      </c>
      <c r="D1468" s="455" t="s">
        <v>264</v>
      </c>
      <c r="E1468" s="455" t="s">
        <v>402</v>
      </c>
      <c r="F1468" s="460">
        <v>69.8</v>
      </c>
      <c r="G1468" s="455" t="s">
        <v>4126</v>
      </c>
      <c r="H1468" s="461" t="s">
        <v>419</v>
      </c>
      <c r="I1468" s="461" t="s">
        <v>4155</v>
      </c>
      <c r="J1468" s="429" t="s">
        <v>4156</v>
      </c>
      <c r="K1468" s="425" t="s">
        <v>1163</v>
      </c>
      <c r="L1468" s="426" t="s">
        <v>32</v>
      </c>
      <c r="M1468" s="426">
        <v>63</v>
      </c>
      <c r="N1468" s="427">
        <v>45075</v>
      </c>
      <c r="O1468" s="458">
        <f t="shared" si="69"/>
        <v>5</v>
      </c>
      <c r="P1468" s="458">
        <f t="shared" si="70"/>
        <v>5</v>
      </c>
      <c r="Q1468" s="96" t="str">
        <f t="shared" si="71"/>
        <v>Gastos_Gerais</v>
      </c>
    </row>
    <row r="1469" spans="1:17" ht="23.1" hidden="1" customHeight="1" x14ac:dyDescent="0.2">
      <c r="A1469" s="450">
        <v>3909</v>
      </c>
      <c r="B1469" s="427">
        <v>45076</v>
      </c>
      <c r="C1469" s="464">
        <v>45078</v>
      </c>
      <c r="D1469" s="455" t="s">
        <v>176</v>
      </c>
      <c r="E1469" s="455" t="s">
        <v>158</v>
      </c>
      <c r="F1469" s="460">
        <v>600</v>
      </c>
      <c r="G1469" s="455" t="s">
        <v>5444</v>
      </c>
      <c r="H1469" s="461" t="s">
        <v>303</v>
      </c>
      <c r="I1469" s="461" t="s">
        <v>4133</v>
      </c>
      <c r="J1469" s="425" t="s">
        <v>1392</v>
      </c>
      <c r="K1469" s="425" t="s">
        <v>1163</v>
      </c>
      <c r="L1469" s="426" t="s">
        <v>1393</v>
      </c>
      <c r="M1469" s="426">
        <v>88933</v>
      </c>
      <c r="N1469" s="427">
        <v>45079</v>
      </c>
      <c r="O1469" s="458">
        <f t="shared" si="69"/>
        <v>5</v>
      </c>
      <c r="P1469" s="458">
        <f t="shared" si="70"/>
        <v>6</v>
      </c>
      <c r="Q1469" s="96" t="str">
        <f t="shared" si="71"/>
        <v>Gastos_com_Pessoal</v>
      </c>
    </row>
    <row r="1470" spans="1:17" ht="72.75" hidden="1" thickBot="1" x14ac:dyDescent="0.25">
      <c r="A1470" s="450">
        <v>3910</v>
      </c>
      <c r="B1470" s="427">
        <v>45076</v>
      </c>
      <c r="C1470" s="459">
        <v>45047</v>
      </c>
      <c r="D1470" s="455" t="s">
        <v>264</v>
      </c>
      <c r="E1470" s="455" t="s">
        <v>86</v>
      </c>
      <c r="F1470" s="460">
        <v>800</v>
      </c>
      <c r="G1470" s="455" t="s">
        <v>5737</v>
      </c>
      <c r="H1470" s="461" t="s">
        <v>418</v>
      </c>
      <c r="I1470" s="461" t="s">
        <v>5445</v>
      </c>
      <c r="J1470" s="429" t="s">
        <v>5446</v>
      </c>
      <c r="K1470" s="425" t="s">
        <v>1163</v>
      </c>
      <c r="L1470" s="426" t="s">
        <v>32</v>
      </c>
      <c r="M1470" s="426">
        <v>29</v>
      </c>
      <c r="N1470" s="427">
        <v>45070</v>
      </c>
      <c r="O1470" s="458">
        <f t="shared" si="69"/>
        <v>5</v>
      </c>
      <c r="P1470" s="458">
        <f t="shared" si="70"/>
        <v>5</v>
      </c>
      <c r="Q1470" s="96" t="str">
        <f t="shared" si="71"/>
        <v>Gastos_Gerais</v>
      </c>
    </row>
    <row r="1471" spans="1:17" ht="23.1" hidden="1" customHeight="1" x14ac:dyDescent="0.2">
      <c r="A1471" s="450">
        <v>3911</v>
      </c>
      <c r="B1471" s="427">
        <v>45076</v>
      </c>
      <c r="C1471" s="459">
        <v>45047</v>
      </c>
      <c r="D1471" s="455" t="s">
        <v>264</v>
      </c>
      <c r="E1471" s="455" t="s">
        <v>96</v>
      </c>
      <c r="F1471" s="460">
        <v>328.42</v>
      </c>
      <c r="G1471" s="455" t="s">
        <v>5447</v>
      </c>
      <c r="H1471" s="461" t="s">
        <v>420</v>
      </c>
      <c r="I1471" s="461" t="s">
        <v>2591</v>
      </c>
      <c r="J1471" s="429" t="s">
        <v>2592</v>
      </c>
      <c r="K1471" s="425" t="s">
        <v>1157</v>
      </c>
      <c r="L1471" s="426" t="s">
        <v>32</v>
      </c>
      <c r="M1471" s="426">
        <v>8769</v>
      </c>
      <c r="N1471" s="427">
        <v>45072</v>
      </c>
      <c r="O1471" s="458">
        <f t="shared" si="69"/>
        <v>5</v>
      </c>
      <c r="P1471" s="458">
        <f t="shared" si="70"/>
        <v>5</v>
      </c>
      <c r="Q1471" s="96" t="str">
        <f t="shared" si="71"/>
        <v>Gastos_Gerais</v>
      </c>
    </row>
    <row r="1472" spans="1:17" ht="23.1" hidden="1" customHeight="1" x14ac:dyDescent="0.2">
      <c r="A1472" s="450">
        <v>3912</v>
      </c>
      <c r="B1472" s="427">
        <v>45076</v>
      </c>
      <c r="C1472" s="459">
        <v>45047</v>
      </c>
      <c r="D1472" s="455" t="s">
        <v>141</v>
      </c>
      <c r="E1472" s="455" t="s">
        <v>228</v>
      </c>
      <c r="F1472" s="460">
        <v>495</v>
      </c>
      <c r="G1472" s="455" t="s">
        <v>5448</v>
      </c>
      <c r="H1472" s="461" t="s">
        <v>420</v>
      </c>
      <c r="I1472" s="461" t="s">
        <v>5449</v>
      </c>
      <c r="J1472" s="429" t="s">
        <v>5450</v>
      </c>
      <c r="K1472" s="425" t="s">
        <v>1157</v>
      </c>
      <c r="L1472" s="426" t="s">
        <v>32</v>
      </c>
      <c r="M1472" s="426">
        <v>1022</v>
      </c>
      <c r="N1472" s="427">
        <v>45064</v>
      </c>
      <c r="O1472" s="458">
        <f t="shared" si="69"/>
        <v>5</v>
      </c>
      <c r="P1472" s="458">
        <f t="shared" si="70"/>
        <v>5</v>
      </c>
      <c r="Q1472" s="96" t="str">
        <f t="shared" si="71"/>
        <v>Aquisição_de_Bens_Permanentes</v>
      </c>
    </row>
    <row r="1473" spans="1:17" ht="23.1" hidden="1" customHeight="1" x14ac:dyDescent="0.2">
      <c r="A1473" s="450">
        <v>3913</v>
      </c>
      <c r="B1473" s="427">
        <v>45076</v>
      </c>
      <c r="C1473" s="459">
        <v>45047</v>
      </c>
      <c r="D1473" s="455" t="s">
        <v>264</v>
      </c>
      <c r="E1473" s="455" t="s">
        <v>96</v>
      </c>
      <c r="F1473" s="460">
        <v>444.95</v>
      </c>
      <c r="G1473" s="455" t="s">
        <v>4882</v>
      </c>
      <c r="H1473" s="461" t="s">
        <v>420</v>
      </c>
      <c r="I1473" s="461" t="s">
        <v>1311</v>
      </c>
      <c r="J1473" s="429" t="s">
        <v>1312</v>
      </c>
      <c r="K1473" s="425" t="s">
        <v>1157</v>
      </c>
      <c r="L1473" s="426" t="s">
        <v>32</v>
      </c>
      <c r="M1473" s="426">
        <v>6425</v>
      </c>
      <c r="N1473" s="427">
        <v>45061</v>
      </c>
      <c r="O1473" s="458">
        <f t="shared" si="69"/>
        <v>5</v>
      </c>
      <c r="P1473" s="458">
        <f t="shared" si="70"/>
        <v>5</v>
      </c>
      <c r="Q1473" s="96" t="str">
        <f t="shared" si="71"/>
        <v>Gastos_Gerais</v>
      </c>
    </row>
    <row r="1474" spans="1:17" ht="23.1" hidden="1" customHeight="1" x14ac:dyDescent="0.2">
      <c r="A1474" s="450">
        <v>3914</v>
      </c>
      <c r="B1474" s="427">
        <v>45076</v>
      </c>
      <c r="C1474" s="459">
        <v>45047</v>
      </c>
      <c r="D1474" s="455" t="s">
        <v>264</v>
      </c>
      <c r="E1474" s="455" t="s">
        <v>293</v>
      </c>
      <c r="F1474" s="460">
        <v>60</v>
      </c>
      <c r="G1474" s="455" t="s">
        <v>5713</v>
      </c>
      <c r="H1474" s="461" t="s">
        <v>422</v>
      </c>
      <c r="I1474" s="461" t="s">
        <v>1860</v>
      </c>
      <c r="J1474" s="429" t="s">
        <v>891</v>
      </c>
      <c r="K1474" s="425" t="s">
        <v>1188</v>
      </c>
      <c r="L1474" s="426" t="s">
        <v>4137</v>
      </c>
      <c r="M1474" s="426">
        <v>578185260</v>
      </c>
      <c r="N1474" s="427">
        <v>45076</v>
      </c>
      <c r="O1474" s="458">
        <f t="shared" si="69"/>
        <v>5</v>
      </c>
      <c r="P1474" s="458">
        <f t="shared" si="70"/>
        <v>5</v>
      </c>
      <c r="Q1474" s="96" t="str">
        <f t="shared" si="71"/>
        <v>Gastos_Gerais</v>
      </c>
    </row>
    <row r="1475" spans="1:17" ht="23.1" hidden="1" customHeight="1" x14ac:dyDescent="0.2">
      <c r="A1475" s="450">
        <v>3915</v>
      </c>
      <c r="B1475" s="427">
        <v>45076</v>
      </c>
      <c r="C1475" s="459">
        <v>45047</v>
      </c>
      <c r="D1475" s="455" t="s">
        <v>264</v>
      </c>
      <c r="E1475" s="455" t="s">
        <v>293</v>
      </c>
      <c r="F1475" s="460">
        <v>60</v>
      </c>
      <c r="G1475" s="455" t="s">
        <v>5714</v>
      </c>
      <c r="H1475" s="461" t="s">
        <v>422</v>
      </c>
      <c r="I1475" s="461" t="s">
        <v>4139</v>
      </c>
      <c r="J1475" s="429" t="s">
        <v>1034</v>
      </c>
      <c r="K1475" s="425" t="s">
        <v>1188</v>
      </c>
      <c r="L1475" s="426" t="s">
        <v>4137</v>
      </c>
      <c r="M1475" s="426">
        <v>578185260</v>
      </c>
      <c r="N1475" s="427">
        <v>45076</v>
      </c>
      <c r="O1475" s="458">
        <f t="shared" ref="O1475:O1518" si="72">IF(B1475=0,0,IF(YEAR(B1475)=$P$1,MONTH(B1475)-$O$1+1,(YEAR(B1475)-$P$1)*12-$O$1+1+MONTH(B1475)))</f>
        <v>5</v>
      </c>
      <c r="P1475" s="458">
        <f t="shared" ref="P1475:P1518" si="73">IF(C1475=0,0,IF(YEAR(C1475)=$P$1,MONTH(C1475)-$O$1+1,(YEAR(C1475)-$P$1)*12-$O$1+1+MONTH(C1475)))</f>
        <v>5</v>
      </c>
      <c r="Q1475" s="96" t="str">
        <f t="shared" ref="Q1475:Q1518" si="74">SUBSTITUTE(D1475," ","_")</f>
        <v>Gastos_Gerais</v>
      </c>
    </row>
    <row r="1476" spans="1:17" ht="23.1" hidden="1" customHeight="1" x14ac:dyDescent="0.2">
      <c r="A1476" s="450">
        <v>3916</v>
      </c>
      <c r="B1476" s="427">
        <v>45076</v>
      </c>
      <c r="C1476" s="459">
        <v>45047</v>
      </c>
      <c r="D1476" s="455" t="s">
        <v>264</v>
      </c>
      <c r="E1476" s="455" t="s">
        <v>293</v>
      </c>
      <c r="F1476" s="460">
        <v>60</v>
      </c>
      <c r="G1476" s="455" t="s">
        <v>5715</v>
      </c>
      <c r="H1476" s="461" t="s">
        <v>422</v>
      </c>
      <c r="I1476" s="461" t="s">
        <v>3121</v>
      </c>
      <c r="J1476" s="429" t="s">
        <v>975</v>
      </c>
      <c r="K1476" s="425" t="s">
        <v>1188</v>
      </c>
      <c r="L1476" s="426" t="s">
        <v>4137</v>
      </c>
      <c r="M1476" s="426">
        <v>578185260</v>
      </c>
      <c r="N1476" s="427">
        <v>45076</v>
      </c>
      <c r="O1476" s="458">
        <f t="shared" si="72"/>
        <v>5</v>
      </c>
      <c r="P1476" s="458">
        <f t="shared" si="73"/>
        <v>5</v>
      </c>
      <c r="Q1476" s="96" t="str">
        <f t="shared" si="74"/>
        <v>Gastos_Gerais</v>
      </c>
    </row>
    <row r="1477" spans="1:17" ht="23.1" hidden="1" customHeight="1" x14ac:dyDescent="0.2">
      <c r="A1477" s="450">
        <v>3917</v>
      </c>
      <c r="B1477" s="427">
        <v>45076</v>
      </c>
      <c r="C1477" s="459">
        <v>45047</v>
      </c>
      <c r="D1477" s="455" t="s">
        <v>264</v>
      </c>
      <c r="E1477" s="455" t="s">
        <v>293</v>
      </c>
      <c r="F1477" s="460">
        <v>5.4</v>
      </c>
      <c r="G1477" s="455" t="s">
        <v>5716</v>
      </c>
      <c r="H1477" s="461" t="s">
        <v>422</v>
      </c>
      <c r="I1477" s="461" t="s">
        <v>5392</v>
      </c>
      <c r="J1477" s="429" t="s">
        <v>1004</v>
      </c>
      <c r="K1477" s="425" t="s">
        <v>1188</v>
      </c>
      <c r="L1477" s="426" t="s">
        <v>4137</v>
      </c>
      <c r="M1477" s="426">
        <v>578185260</v>
      </c>
      <c r="N1477" s="427">
        <v>45076</v>
      </c>
      <c r="O1477" s="458">
        <f t="shared" si="72"/>
        <v>5</v>
      </c>
      <c r="P1477" s="458">
        <f t="shared" si="73"/>
        <v>5</v>
      </c>
      <c r="Q1477" s="96" t="str">
        <f t="shared" si="74"/>
        <v>Gastos_Gerais</v>
      </c>
    </row>
    <row r="1478" spans="1:17" ht="23.1" hidden="1" customHeight="1" x14ac:dyDescent="0.2">
      <c r="A1478" s="450">
        <v>3918</v>
      </c>
      <c r="B1478" s="427">
        <v>45076</v>
      </c>
      <c r="C1478" s="459">
        <v>45047</v>
      </c>
      <c r="D1478" s="455" t="s">
        <v>264</v>
      </c>
      <c r="E1478" s="455" t="s">
        <v>293</v>
      </c>
      <c r="F1478" s="460">
        <v>10.8</v>
      </c>
      <c r="G1478" s="455" t="s">
        <v>5675</v>
      </c>
      <c r="H1478" s="461" t="s">
        <v>422</v>
      </c>
      <c r="I1478" s="461" t="s">
        <v>5250</v>
      </c>
      <c r="J1478" s="429" t="s">
        <v>890</v>
      </c>
      <c r="K1478" s="425" t="s">
        <v>1188</v>
      </c>
      <c r="L1478" s="426" t="s">
        <v>4137</v>
      </c>
      <c r="M1478" s="426">
        <v>578185260</v>
      </c>
      <c r="N1478" s="427">
        <v>45076</v>
      </c>
      <c r="O1478" s="458">
        <f t="shared" si="72"/>
        <v>5</v>
      </c>
      <c r="P1478" s="458">
        <f t="shared" si="73"/>
        <v>5</v>
      </c>
      <c r="Q1478" s="96" t="str">
        <f t="shared" si="74"/>
        <v>Gastos_Gerais</v>
      </c>
    </row>
    <row r="1479" spans="1:17" ht="23.1" hidden="1" customHeight="1" x14ac:dyDescent="0.2">
      <c r="A1479" s="450">
        <v>3919</v>
      </c>
      <c r="B1479" s="427">
        <v>45076</v>
      </c>
      <c r="C1479" s="459">
        <v>45047</v>
      </c>
      <c r="D1479" s="455" t="s">
        <v>264</v>
      </c>
      <c r="E1479" s="455" t="s">
        <v>293</v>
      </c>
      <c r="F1479" s="460">
        <v>360</v>
      </c>
      <c r="G1479" s="455" t="s">
        <v>5639</v>
      </c>
      <c r="H1479" s="461" t="s">
        <v>302</v>
      </c>
      <c r="I1479" s="461" t="s">
        <v>2298</v>
      </c>
      <c r="J1479" s="429" t="s">
        <v>455</v>
      </c>
      <c r="K1479" s="425" t="s">
        <v>1188</v>
      </c>
      <c r="L1479" s="426" t="s">
        <v>4137</v>
      </c>
      <c r="M1479" s="426">
        <v>578185260</v>
      </c>
      <c r="N1479" s="427">
        <v>45076</v>
      </c>
      <c r="O1479" s="458">
        <f t="shared" si="72"/>
        <v>5</v>
      </c>
      <c r="P1479" s="458">
        <f t="shared" si="73"/>
        <v>5</v>
      </c>
      <c r="Q1479" s="96" t="str">
        <f t="shared" si="74"/>
        <v>Gastos_Gerais</v>
      </c>
    </row>
    <row r="1480" spans="1:17" ht="23.1" hidden="1" customHeight="1" x14ac:dyDescent="0.2">
      <c r="A1480" s="450">
        <v>3920</v>
      </c>
      <c r="B1480" s="427">
        <v>45077</v>
      </c>
      <c r="C1480" s="459">
        <v>45047</v>
      </c>
      <c r="D1480" s="455" t="s">
        <v>264</v>
      </c>
      <c r="E1480" s="455" t="s">
        <v>290</v>
      </c>
      <c r="F1480" s="460">
        <v>101.7</v>
      </c>
      <c r="G1480" s="455" t="s">
        <v>5717</v>
      </c>
      <c r="H1480" s="461" t="s">
        <v>493</v>
      </c>
      <c r="I1480" s="461" t="s">
        <v>5375</v>
      </c>
      <c r="J1480" s="429" t="s">
        <v>5376</v>
      </c>
      <c r="K1480" s="425" t="s">
        <v>1157</v>
      </c>
      <c r="L1480" s="426" t="s">
        <v>32</v>
      </c>
      <c r="M1480" s="426">
        <v>3855</v>
      </c>
      <c r="N1480" s="427">
        <v>45068</v>
      </c>
      <c r="O1480" s="458">
        <f t="shared" si="72"/>
        <v>5</v>
      </c>
      <c r="P1480" s="458">
        <f t="shared" si="73"/>
        <v>5</v>
      </c>
      <c r="Q1480" s="96" t="str">
        <f t="shared" si="74"/>
        <v>Gastos_Gerais</v>
      </c>
    </row>
    <row r="1481" spans="1:17" ht="23.1" hidden="1" customHeight="1" x14ac:dyDescent="0.2">
      <c r="A1481" s="450">
        <v>3921</v>
      </c>
      <c r="B1481" s="427">
        <v>45077</v>
      </c>
      <c r="C1481" s="459">
        <v>45047</v>
      </c>
      <c r="D1481" s="455" t="s">
        <v>264</v>
      </c>
      <c r="E1481" s="455" t="s">
        <v>290</v>
      </c>
      <c r="F1481" s="460">
        <v>890.32</v>
      </c>
      <c r="G1481" s="455" t="s">
        <v>5451</v>
      </c>
      <c r="H1481" s="461" t="s">
        <v>493</v>
      </c>
      <c r="I1481" s="461" t="s">
        <v>5452</v>
      </c>
      <c r="J1481" s="429" t="s">
        <v>5453</v>
      </c>
      <c r="K1481" s="425" t="s">
        <v>1157</v>
      </c>
      <c r="L1481" s="426" t="s">
        <v>32</v>
      </c>
      <c r="M1481" s="426">
        <v>51301</v>
      </c>
      <c r="N1481" s="427">
        <v>45068</v>
      </c>
      <c r="O1481" s="458">
        <f t="shared" si="72"/>
        <v>5</v>
      </c>
      <c r="P1481" s="458">
        <f t="shared" si="73"/>
        <v>5</v>
      </c>
      <c r="Q1481" s="96" t="str">
        <f t="shared" si="74"/>
        <v>Gastos_Gerais</v>
      </c>
    </row>
    <row r="1482" spans="1:17" ht="23.1" hidden="1" customHeight="1" x14ac:dyDescent="0.2">
      <c r="A1482" s="450">
        <v>3922</v>
      </c>
      <c r="B1482" s="427">
        <v>45077</v>
      </c>
      <c r="C1482" s="459">
        <v>45047</v>
      </c>
      <c r="D1482" s="455" t="s">
        <v>264</v>
      </c>
      <c r="E1482" s="455" t="s">
        <v>0</v>
      </c>
      <c r="F1482" s="460">
        <v>260</v>
      </c>
      <c r="G1482" s="455" t="s">
        <v>4385</v>
      </c>
      <c r="H1482" s="461" t="s">
        <v>422</v>
      </c>
      <c r="I1482" s="461" t="s">
        <v>4640</v>
      </c>
      <c r="J1482" s="429" t="s">
        <v>1989</v>
      </c>
      <c r="K1482" s="425" t="s">
        <v>1157</v>
      </c>
      <c r="L1482" s="426" t="s">
        <v>32</v>
      </c>
      <c r="M1482" s="426">
        <v>781</v>
      </c>
      <c r="N1482" s="427">
        <v>45076</v>
      </c>
      <c r="O1482" s="458">
        <f t="shared" si="72"/>
        <v>5</v>
      </c>
      <c r="P1482" s="458">
        <f t="shared" si="73"/>
        <v>5</v>
      </c>
      <c r="Q1482" s="96" t="str">
        <f t="shared" si="74"/>
        <v>Gastos_Gerais</v>
      </c>
    </row>
    <row r="1483" spans="1:17" ht="23.1" hidden="1" customHeight="1" x14ac:dyDescent="0.2">
      <c r="A1483" s="450">
        <v>3923</v>
      </c>
      <c r="B1483" s="427">
        <v>45077</v>
      </c>
      <c r="C1483" s="459">
        <v>45047</v>
      </c>
      <c r="D1483" s="455" t="s">
        <v>264</v>
      </c>
      <c r="E1483" s="455" t="s">
        <v>96</v>
      </c>
      <c r="F1483" s="460">
        <v>1665</v>
      </c>
      <c r="G1483" s="455" t="s">
        <v>5454</v>
      </c>
      <c r="H1483" s="461" t="s">
        <v>421</v>
      </c>
      <c r="I1483" s="461" t="s">
        <v>5455</v>
      </c>
      <c r="J1483" s="429" t="s">
        <v>5456</v>
      </c>
      <c r="K1483" s="425" t="s">
        <v>1157</v>
      </c>
      <c r="L1483" s="426" t="s">
        <v>32</v>
      </c>
      <c r="M1483" s="426">
        <v>1</v>
      </c>
      <c r="N1483" s="427">
        <v>45077</v>
      </c>
      <c r="O1483" s="458">
        <f t="shared" si="72"/>
        <v>5</v>
      </c>
      <c r="P1483" s="458">
        <f t="shared" si="73"/>
        <v>5</v>
      </c>
      <c r="Q1483" s="96" t="str">
        <f t="shared" si="74"/>
        <v>Gastos_Gerais</v>
      </c>
    </row>
    <row r="1484" spans="1:17" ht="36.75" hidden="1" thickBot="1" x14ac:dyDescent="0.25">
      <c r="A1484" s="450">
        <v>3924</v>
      </c>
      <c r="B1484" s="427">
        <v>45077</v>
      </c>
      <c r="C1484" s="459">
        <v>45047</v>
      </c>
      <c r="D1484" s="455" t="s">
        <v>264</v>
      </c>
      <c r="E1484" s="455" t="s">
        <v>96</v>
      </c>
      <c r="F1484" s="460">
        <v>215.26</v>
      </c>
      <c r="G1484" s="455" t="s">
        <v>5718</v>
      </c>
      <c r="H1484" s="461" t="s">
        <v>420</v>
      </c>
      <c r="I1484" s="461" t="s">
        <v>4383</v>
      </c>
      <c r="J1484" s="429" t="s">
        <v>2749</v>
      </c>
      <c r="K1484" s="425" t="s">
        <v>1157</v>
      </c>
      <c r="L1484" s="426" t="s">
        <v>32</v>
      </c>
      <c r="M1484" s="426">
        <v>72</v>
      </c>
      <c r="N1484" s="427">
        <v>45076</v>
      </c>
      <c r="O1484" s="458">
        <f t="shared" si="72"/>
        <v>5</v>
      </c>
      <c r="P1484" s="458">
        <f t="shared" si="73"/>
        <v>5</v>
      </c>
      <c r="Q1484" s="96" t="str">
        <f t="shared" si="74"/>
        <v>Gastos_Gerais</v>
      </c>
    </row>
    <row r="1485" spans="1:17" ht="23.1" hidden="1" customHeight="1" x14ac:dyDescent="0.2">
      <c r="A1485" s="450">
        <v>3925</v>
      </c>
      <c r="B1485" s="427">
        <v>45077</v>
      </c>
      <c r="C1485" s="459">
        <v>45047</v>
      </c>
      <c r="D1485" s="455" t="s">
        <v>264</v>
      </c>
      <c r="E1485" s="455" t="s">
        <v>293</v>
      </c>
      <c r="F1485" s="460">
        <v>180</v>
      </c>
      <c r="G1485" s="455" t="s">
        <v>5719</v>
      </c>
      <c r="H1485" s="461" t="s">
        <v>422</v>
      </c>
      <c r="I1485" s="461" t="s">
        <v>4923</v>
      </c>
      <c r="J1485" s="429" t="s">
        <v>896</v>
      </c>
      <c r="K1485" s="425" t="s">
        <v>1188</v>
      </c>
      <c r="L1485" s="426" t="s">
        <v>4137</v>
      </c>
      <c r="M1485" s="426">
        <v>378304481</v>
      </c>
      <c r="N1485" s="427">
        <v>45077</v>
      </c>
      <c r="O1485" s="458">
        <f t="shared" si="72"/>
        <v>5</v>
      </c>
      <c r="P1485" s="458">
        <f t="shared" si="73"/>
        <v>5</v>
      </c>
      <c r="Q1485" s="96" t="str">
        <f t="shared" si="74"/>
        <v>Gastos_Gerais</v>
      </c>
    </row>
    <row r="1486" spans="1:17" ht="23.1" hidden="1" customHeight="1" x14ac:dyDescent="0.2">
      <c r="A1486" s="450">
        <v>3926</v>
      </c>
      <c r="B1486" s="427">
        <v>45077</v>
      </c>
      <c r="C1486" s="459">
        <v>45047</v>
      </c>
      <c r="D1486" s="455" t="s">
        <v>264</v>
      </c>
      <c r="E1486" s="455" t="s">
        <v>293</v>
      </c>
      <c r="F1486" s="460">
        <v>60</v>
      </c>
      <c r="G1486" s="455" t="s">
        <v>5720</v>
      </c>
      <c r="H1486" s="461" t="s">
        <v>416</v>
      </c>
      <c r="I1486" s="461" t="s">
        <v>5457</v>
      </c>
      <c r="J1486" s="429" t="s">
        <v>968</v>
      </c>
      <c r="K1486" s="425" t="s">
        <v>1188</v>
      </c>
      <c r="L1486" s="426" t="s">
        <v>4137</v>
      </c>
      <c r="M1486" s="426">
        <v>378304481</v>
      </c>
      <c r="N1486" s="427">
        <v>45077</v>
      </c>
      <c r="O1486" s="458">
        <f t="shared" si="72"/>
        <v>5</v>
      </c>
      <c r="P1486" s="458">
        <f t="shared" si="73"/>
        <v>5</v>
      </c>
      <c r="Q1486" s="96" t="str">
        <f t="shared" si="74"/>
        <v>Gastos_Gerais</v>
      </c>
    </row>
    <row r="1487" spans="1:17" ht="23.1" hidden="1" customHeight="1" x14ac:dyDescent="0.2">
      <c r="A1487" s="450">
        <v>3927</v>
      </c>
      <c r="B1487" s="427">
        <v>45077</v>
      </c>
      <c r="C1487" s="459">
        <v>45047</v>
      </c>
      <c r="D1487" s="455" t="s">
        <v>264</v>
      </c>
      <c r="E1487" s="455" t="s">
        <v>293</v>
      </c>
      <c r="F1487" s="460">
        <v>120</v>
      </c>
      <c r="G1487" s="455" t="s">
        <v>5721</v>
      </c>
      <c r="H1487" s="461" t="s">
        <v>416</v>
      </c>
      <c r="I1487" s="461" t="s">
        <v>5722</v>
      </c>
      <c r="J1487" s="426" t="s">
        <v>859</v>
      </c>
      <c r="K1487" s="425" t="s">
        <v>1188</v>
      </c>
      <c r="L1487" s="426" t="s">
        <v>4137</v>
      </c>
      <c r="M1487" s="426">
        <v>378304481</v>
      </c>
      <c r="N1487" s="427">
        <v>45077</v>
      </c>
      <c r="O1487" s="458">
        <f t="shared" si="72"/>
        <v>5</v>
      </c>
      <c r="P1487" s="458">
        <f t="shared" si="73"/>
        <v>5</v>
      </c>
      <c r="Q1487" s="96" t="str">
        <f t="shared" si="74"/>
        <v>Gastos_Gerais</v>
      </c>
    </row>
    <row r="1488" spans="1:17" ht="23.1" hidden="1" customHeight="1" x14ac:dyDescent="0.2">
      <c r="A1488" s="450">
        <v>3928</v>
      </c>
      <c r="B1488" s="427">
        <v>45077</v>
      </c>
      <c r="C1488" s="459">
        <v>45047</v>
      </c>
      <c r="D1488" s="455" t="s">
        <v>264</v>
      </c>
      <c r="E1488" s="455" t="s">
        <v>293</v>
      </c>
      <c r="F1488" s="460">
        <v>120</v>
      </c>
      <c r="G1488" s="455" t="s">
        <v>5723</v>
      </c>
      <c r="H1488" s="461" t="s">
        <v>416</v>
      </c>
      <c r="I1488" s="461" t="s">
        <v>3609</v>
      </c>
      <c r="J1488" s="426" t="s">
        <v>1072</v>
      </c>
      <c r="K1488" s="425" t="s">
        <v>1188</v>
      </c>
      <c r="L1488" s="426" t="s">
        <v>4137</v>
      </c>
      <c r="M1488" s="426">
        <v>378304481</v>
      </c>
      <c r="N1488" s="427">
        <v>45077</v>
      </c>
      <c r="O1488" s="458">
        <f t="shared" si="72"/>
        <v>5</v>
      </c>
      <c r="P1488" s="458">
        <f t="shared" si="73"/>
        <v>5</v>
      </c>
      <c r="Q1488" s="96" t="str">
        <f t="shared" si="74"/>
        <v>Gastos_Gerais</v>
      </c>
    </row>
    <row r="1489" spans="1:17" ht="23.1" hidden="1" customHeight="1" x14ac:dyDescent="0.2">
      <c r="A1489" s="450">
        <v>3929</v>
      </c>
      <c r="B1489" s="427">
        <v>45077</v>
      </c>
      <c r="C1489" s="459">
        <v>45047</v>
      </c>
      <c r="D1489" s="455" t="s">
        <v>264</v>
      </c>
      <c r="E1489" s="455" t="s">
        <v>293</v>
      </c>
      <c r="F1489" s="460">
        <v>60</v>
      </c>
      <c r="G1489" s="455" t="s">
        <v>5724</v>
      </c>
      <c r="H1489" s="461" t="s">
        <v>416</v>
      </c>
      <c r="I1489" s="461" t="s">
        <v>5458</v>
      </c>
      <c r="J1489" s="426" t="s">
        <v>4103</v>
      </c>
      <c r="K1489" s="425" t="s">
        <v>1188</v>
      </c>
      <c r="L1489" s="426" t="s">
        <v>4137</v>
      </c>
      <c r="M1489" s="426">
        <v>378304481</v>
      </c>
      <c r="N1489" s="427">
        <v>45077</v>
      </c>
      <c r="O1489" s="458">
        <f t="shared" si="72"/>
        <v>5</v>
      </c>
      <c r="P1489" s="458">
        <f t="shared" si="73"/>
        <v>5</v>
      </c>
      <c r="Q1489" s="96" t="str">
        <f t="shared" si="74"/>
        <v>Gastos_Gerais</v>
      </c>
    </row>
    <row r="1490" spans="1:17" ht="23.1" hidden="1" customHeight="1" x14ac:dyDescent="0.2">
      <c r="A1490" s="450">
        <v>3930</v>
      </c>
      <c r="B1490" s="427">
        <v>45077</v>
      </c>
      <c r="C1490" s="459">
        <v>45047</v>
      </c>
      <c r="D1490" s="455" t="s">
        <v>264</v>
      </c>
      <c r="E1490" s="455" t="s">
        <v>293</v>
      </c>
      <c r="F1490" s="460">
        <v>60</v>
      </c>
      <c r="G1490" s="455" t="s">
        <v>5725</v>
      </c>
      <c r="H1490" s="461" t="s">
        <v>416</v>
      </c>
      <c r="I1490" s="461" t="s">
        <v>5468</v>
      </c>
      <c r="J1490" s="426" t="s">
        <v>521</v>
      </c>
      <c r="K1490" s="425" t="s">
        <v>1188</v>
      </c>
      <c r="L1490" s="426" t="s">
        <v>4137</v>
      </c>
      <c r="M1490" s="426">
        <v>378304481</v>
      </c>
      <c r="N1490" s="427">
        <v>45077</v>
      </c>
      <c r="O1490" s="458">
        <f t="shared" si="72"/>
        <v>5</v>
      </c>
      <c r="P1490" s="458">
        <f t="shared" si="73"/>
        <v>5</v>
      </c>
      <c r="Q1490" s="96" t="str">
        <f t="shared" si="74"/>
        <v>Gastos_Gerais</v>
      </c>
    </row>
    <row r="1491" spans="1:17" ht="23.1" hidden="1" customHeight="1" x14ac:dyDescent="0.2">
      <c r="A1491" s="450">
        <v>3931</v>
      </c>
      <c r="B1491" s="427">
        <v>45077</v>
      </c>
      <c r="C1491" s="459">
        <v>45047</v>
      </c>
      <c r="D1491" s="455" t="s">
        <v>264</v>
      </c>
      <c r="E1491" s="455" t="s">
        <v>293</v>
      </c>
      <c r="F1491" s="460">
        <v>120</v>
      </c>
      <c r="G1491" s="455" t="s">
        <v>5726</v>
      </c>
      <c r="H1491" s="461" t="s">
        <v>416</v>
      </c>
      <c r="I1491" s="461" t="s">
        <v>5459</v>
      </c>
      <c r="J1491" s="426" t="s">
        <v>633</v>
      </c>
      <c r="K1491" s="425" t="s">
        <v>1188</v>
      </c>
      <c r="L1491" s="426" t="s">
        <v>4137</v>
      </c>
      <c r="M1491" s="426">
        <v>378304481</v>
      </c>
      <c r="N1491" s="427">
        <v>45077</v>
      </c>
      <c r="O1491" s="458">
        <f t="shared" si="72"/>
        <v>5</v>
      </c>
      <c r="P1491" s="458">
        <f t="shared" si="73"/>
        <v>5</v>
      </c>
      <c r="Q1491" s="96" t="str">
        <f t="shared" si="74"/>
        <v>Gastos_Gerais</v>
      </c>
    </row>
    <row r="1492" spans="1:17" ht="23.1" hidden="1" customHeight="1" x14ac:dyDescent="0.2">
      <c r="A1492" s="450">
        <v>3932</v>
      </c>
      <c r="B1492" s="427">
        <v>45077</v>
      </c>
      <c r="C1492" s="459">
        <v>45047</v>
      </c>
      <c r="D1492" s="455" t="s">
        <v>264</v>
      </c>
      <c r="E1492" s="455" t="s">
        <v>293</v>
      </c>
      <c r="F1492" s="460">
        <v>120</v>
      </c>
      <c r="G1492" s="455" t="s">
        <v>5727</v>
      </c>
      <c r="H1492" s="461" t="s">
        <v>416</v>
      </c>
      <c r="I1492" s="461" t="s">
        <v>5460</v>
      </c>
      <c r="J1492" s="426" t="s">
        <v>861</v>
      </c>
      <c r="K1492" s="425" t="s">
        <v>1188</v>
      </c>
      <c r="L1492" s="426" t="s">
        <v>4137</v>
      </c>
      <c r="M1492" s="426">
        <v>378304481</v>
      </c>
      <c r="N1492" s="427">
        <v>45077</v>
      </c>
      <c r="O1492" s="458">
        <f t="shared" si="72"/>
        <v>5</v>
      </c>
      <c r="P1492" s="458">
        <f t="shared" si="73"/>
        <v>5</v>
      </c>
      <c r="Q1492" s="96" t="str">
        <f t="shared" si="74"/>
        <v>Gastos_Gerais</v>
      </c>
    </row>
    <row r="1493" spans="1:17" ht="23.1" hidden="1" customHeight="1" x14ac:dyDescent="0.2">
      <c r="A1493" s="450">
        <v>3933</v>
      </c>
      <c r="B1493" s="427">
        <v>45077</v>
      </c>
      <c r="C1493" s="459">
        <v>45047</v>
      </c>
      <c r="D1493" s="455" t="s">
        <v>264</v>
      </c>
      <c r="E1493" s="455" t="s">
        <v>293</v>
      </c>
      <c r="F1493" s="460">
        <v>120</v>
      </c>
      <c r="G1493" s="455" t="s">
        <v>5728</v>
      </c>
      <c r="H1493" s="461" t="s">
        <v>416</v>
      </c>
      <c r="I1493" s="461" t="s">
        <v>5457</v>
      </c>
      <c r="J1493" s="429" t="s">
        <v>968</v>
      </c>
      <c r="K1493" s="425" t="s">
        <v>1188</v>
      </c>
      <c r="L1493" s="426" t="s">
        <v>4137</v>
      </c>
      <c r="M1493" s="426">
        <v>378304481</v>
      </c>
      <c r="N1493" s="427">
        <v>45077</v>
      </c>
      <c r="O1493" s="458">
        <f t="shared" si="72"/>
        <v>5</v>
      </c>
      <c r="P1493" s="458">
        <f t="shared" si="73"/>
        <v>5</v>
      </c>
      <c r="Q1493" s="96" t="str">
        <f t="shared" si="74"/>
        <v>Gastos_Gerais</v>
      </c>
    </row>
    <row r="1494" spans="1:17" ht="23.1" hidden="1" customHeight="1" x14ac:dyDescent="0.2">
      <c r="A1494" s="450">
        <v>3934</v>
      </c>
      <c r="B1494" s="427">
        <v>45077</v>
      </c>
      <c r="C1494" s="459">
        <v>45047</v>
      </c>
      <c r="D1494" s="455" t="s">
        <v>264</v>
      </c>
      <c r="E1494" s="455" t="s">
        <v>293</v>
      </c>
      <c r="F1494" s="460">
        <v>60</v>
      </c>
      <c r="G1494" s="455" t="s">
        <v>5729</v>
      </c>
      <c r="H1494" s="461" t="s">
        <v>422</v>
      </c>
      <c r="I1494" s="461" t="s">
        <v>2737</v>
      </c>
      <c r="J1494" s="429" t="s">
        <v>1034</v>
      </c>
      <c r="K1494" s="425" t="s">
        <v>1188</v>
      </c>
      <c r="L1494" s="426" t="s">
        <v>4137</v>
      </c>
      <c r="M1494" s="426">
        <v>378304481</v>
      </c>
      <c r="N1494" s="427">
        <v>45077</v>
      </c>
      <c r="O1494" s="458">
        <f t="shared" si="72"/>
        <v>5</v>
      </c>
      <c r="P1494" s="458">
        <f t="shared" si="73"/>
        <v>5</v>
      </c>
      <c r="Q1494" s="96" t="str">
        <f t="shared" si="74"/>
        <v>Gastos_Gerais</v>
      </c>
    </row>
    <row r="1495" spans="1:17" ht="23.1" hidden="1" customHeight="1" x14ac:dyDescent="0.2">
      <c r="A1495" s="450">
        <v>3935</v>
      </c>
      <c r="B1495" s="427">
        <v>45077</v>
      </c>
      <c r="C1495" s="459">
        <v>45047</v>
      </c>
      <c r="D1495" s="455" t="s">
        <v>264</v>
      </c>
      <c r="E1495" s="455" t="s">
        <v>293</v>
      </c>
      <c r="F1495" s="460">
        <v>90</v>
      </c>
      <c r="G1495" s="455" t="s">
        <v>5730</v>
      </c>
      <c r="H1495" s="461" t="s">
        <v>421</v>
      </c>
      <c r="I1495" s="461" t="s">
        <v>3257</v>
      </c>
      <c r="J1495" s="429" t="s">
        <v>706</v>
      </c>
      <c r="K1495" s="425" t="s">
        <v>1188</v>
      </c>
      <c r="L1495" s="426" t="s">
        <v>4137</v>
      </c>
      <c r="M1495" s="426">
        <v>378304481</v>
      </c>
      <c r="N1495" s="427">
        <v>45077</v>
      </c>
      <c r="O1495" s="458">
        <f t="shared" si="72"/>
        <v>5</v>
      </c>
      <c r="P1495" s="458">
        <f t="shared" si="73"/>
        <v>5</v>
      </c>
      <c r="Q1495" s="96" t="str">
        <f t="shared" si="74"/>
        <v>Gastos_Gerais</v>
      </c>
    </row>
    <row r="1496" spans="1:17" ht="42" hidden="1" customHeight="1" x14ac:dyDescent="0.2">
      <c r="A1496" s="450">
        <v>3936</v>
      </c>
      <c r="B1496" s="427">
        <v>45077</v>
      </c>
      <c r="C1496" s="459">
        <v>45047</v>
      </c>
      <c r="D1496" s="455" t="s">
        <v>264</v>
      </c>
      <c r="E1496" s="455" t="s">
        <v>293</v>
      </c>
      <c r="F1496" s="460">
        <v>90</v>
      </c>
      <c r="G1496" s="455" t="s">
        <v>5731</v>
      </c>
      <c r="H1496" s="461" t="s">
        <v>421</v>
      </c>
      <c r="I1496" s="461" t="s">
        <v>2627</v>
      </c>
      <c r="J1496" s="429" t="s">
        <v>1073</v>
      </c>
      <c r="K1496" s="425" t="s">
        <v>1188</v>
      </c>
      <c r="L1496" s="426" t="s">
        <v>4137</v>
      </c>
      <c r="M1496" s="426">
        <v>378304481</v>
      </c>
      <c r="N1496" s="427">
        <v>45077</v>
      </c>
      <c r="O1496" s="458">
        <f t="shared" si="72"/>
        <v>5</v>
      </c>
      <c r="P1496" s="458">
        <f t="shared" si="73"/>
        <v>5</v>
      </c>
      <c r="Q1496" s="96" t="str">
        <f t="shared" si="74"/>
        <v>Gastos_Gerais</v>
      </c>
    </row>
    <row r="1497" spans="1:17" ht="23.1" hidden="1" customHeight="1" x14ac:dyDescent="0.2">
      <c r="A1497" s="450">
        <v>3937</v>
      </c>
      <c r="B1497" s="427">
        <v>45077</v>
      </c>
      <c r="C1497" s="459">
        <v>45047</v>
      </c>
      <c r="D1497" s="455" t="s">
        <v>264</v>
      </c>
      <c r="E1497" s="455" t="s">
        <v>293</v>
      </c>
      <c r="F1497" s="460">
        <v>90</v>
      </c>
      <c r="G1497" s="455" t="s">
        <v>5732</v>
      </c>
      <c r="H1497" s="461" t="s">
        <v>421</v>
      </c>
      <c r="I1497" s="461" t="s">
        <v>2629</v>
      </c>
      <c r="J1497" s="429" t="s">
        <v>704</v>
      </c>
      <c r="K1497" s="425" t="s">
        <v>1188</v>
      </c>
      <c r="L1497" s="426" t="s">
        <v>4137</v>
      </c>
      <c r="M1497" s="426">
        <v>378304481</v>
      </c>
      <c r="N1497" s="427">
        <v>45077</v>
      </c>
      <c r="O1497" s="458">
        <f t="shared" si="72"/>
        <v>5</v>
      </c>
      <c r="P1497" s="458">
        <f t="shared" si="73"/>
        <v>5</v>
      </c>
      <c r="Q1497" s="96" t="str">
        <f t="shared" si="74"/>
        <v>Gastos_Gerais</v>
      </c>
    </row>
    <row r="1498" spans="1:17" ht="23.1" hidden="1" customHeight="1" x14ac:dyDescent="0.2">
      <c r="A1498" s="450">
        <v>3938</v>
      </c>
      <c r="B1498" s="427">
        <v>45077</v>
      </c>
      <c r="C1498" s="459">
        <v>45047</v>
      </c>
      <c r="D1498" s="455" t="s">
        <v>264</v>
      </c>
      <c r="E1498" s="455" t="s">
        <v>293</v>
      </c>
      <c r="F1498" s="460">
        <v>10.7</v>
      </c>
      <c r="G1498" s="455" t="s">
        <v>5469</v>
      </c>
      <c r="H1498" s="461" t="s">
        <v>422</v>
      </c>
      <c r="I1498" s="461" t="s">
        <v>2737</v>
      </c>
      <c r="J1498" s="429" t="s">
        <v>1034</v>
      </c>
      <c r="K1498" s="425" t="s">
        <v>1188</v>
      </c>
      <c r="L1498" s="426" t="s">
        <v>4137</v>
      </c>
      <c r="M1498" s="426">
        <v>378304481</v>
      </c>
      <c r="N1498" s="427">
        <v>45077</v>
      </c>
      <c r="O1498" s="458">
        <f t="shared" si="72"/>
        <v>5</v>
      </c>
      <c r="P1498" s="458">
        <f t="shared" si="73"/>
        <v>5</v>
      </c>
      <c r="Q1498" s="96" t="str">
        <f t="shared" si="74"/>
        <v>Gastos_Gerais</v>
      </c>
    </row>
    <row r="1499" spans="1:17" ht="23.1" hidden="1" customHeight="1" x14ac:dyDescent="0.2">
      <c r="A1499" s="450">
        <v>3939</v>
      </c>
      <c r="B1499" s="427">
        <v>45077</v>
      </c>
      <c r="C1499" s="459">
        <v>45047</v>
      </c>
      <c r="D1499" s="455" t="s">
        <v>176</v>
      </c>
      <c r="E1499" s="455" t="s">
        <v>261</v>
      </c>
      <c r="F1499" s="460">
        <v>1264.74</v>
      </c>
      <c r="G1499" s="455" t="s">
        <v>1207</v>
      </c>
      <c r="H1499" s="461" t="s">
        <v>421</v>
      </c>
      <c r="I1499" s="461" t="s">
        <v>5461</v>
      </c>
      <c r="J1499" s="426" t="s">
        <v>5462</v>
      </c>
      <c r="K1499" s="425" t="s">
        <v>1188</v>
      </c>
      <c r="L1499" s="426" t="s">
        <v>4137</v>
      </c>
      <c r="M1499" s="426">
        <v>378304481</v>
      </c>
      <c r="N1499" s="427">
        <v>45077</v>
      </c>
      <c r="O1499" s="458">
        <f t="shared" si="72"/>
        <v>5</v>
      </c>
      <c r="P1499" s="458">
        <f t="shared" si="73"/>
        <v>5</v>
      </c>
      <c r="Q1499" s="96" t="str">
        <f t="shared" si="74"/>
        <v>Gastos_com_Pessoal</v>
      </c>
    </row>
    <row r="1500" spans="1:17" ht="23.1" hidden="1" customHeight="1" x14ac:dyDescent="0.2">
      <c r="A1500" s="450">
        <v>3940</v>
      </c>
      <c r="B1500" s="427">
        <v>45077</v>
      </c>
      <c r="C1500" s="459">
        <v>45047</v>
      </c>
      <c r="D1500" s="455" t="s">
        <v>176</v>
      </c>
      <c r="E1500" s="455" t="s">
        <v>280</v>
      </c>
      <c r="F1500" s="460">
        <v>2023.58</v>
      </c>
      <c r="G1500" s="455" t="s">
        <v>1209</v>
      </c>
      <c r="H1500" s="461" t="s">
        <v>421</v>
      </c>
      <c r="I1500" s="461" t="s">
        <v>5461</v>
      </c>
      <c r="J1500" s="426" t="s">
        <v>5462</v>
      </c>
      <c r="K1500" s="425" t="s">
        <v>1188</v>
      </c>
      <c r="L1500" s="426" t="s">
        <v>4137</v>
      </c>
      <c r="M1500" s="426">
        <v>378304481</v>
      </c>
      <c r="N1500" s="427">
        <v>45077</v>
      </c>
      <c r="O1500" s="458">
        <f t="shared" si="72"/>
        <v>5</v>
      </c>
      <c r="P1500" s="458">
        <f t="shared" si="73"/>
        <v>5</v>
      </c>
      <c r="Q1500" s="96" t="str">
        <f t="shared" si="74"/>
        <v>Gastos_com_Pessoal</v>
      </c>
    </row>
    <row r="1501" spans="1:17" ht="23.1" hidden="1" customHeight="1" x14ac:dyDescent="0.2">
      <c r="A1501" s="450">
        <v>3941</v>
      </c>
      <c r="B1501" s="427">
        <v>45077</v>
      </c>
      <c r="C1501" s="459">
        <v>45047</v>
      </c>
      <c r="D1501" s="455" t="s">
        <v>176</v>
      </c>
      <c r="E1501" s="455" t="s">
        <v>262</v>
      </c>
      <c r="F1501" s="460">
        <v>674.53</v>
      </c>
      <c r="G1501" s="455" t="s">
        <v>1210</v>
      </c>
      <c r="H1501" s="461" t="s">
        <v>421</v>
      </c>
      <c r="I1501" s="461" t="s">
        <v>5461</v>
      </c>
      <c r="J1501" s="426" t="s">
        <v>5462</v>
      </c>
      <c r="K1501" s="425" t="s">
        <v>1188</v>
      </c>
      <c r="L1501" s="426" t="s">
        <v>4137</v>
      </c>
      <c r="M1501" s="426">
        <v>378304481</v>
      </c>
      <c r="N1501" s="427">
        <v>45077</v>
      </c>
      <c r="O1501" s="458">
        <f t="shared" si="72"/>
        <v>5</v>
      </c>
      <c r="P1501" s="458">
        <f t="shared" si="73"/>
        <v>5</v>
      </c>
      <c r="Q1501" s="96" t="str">
        <f t="shared" si="74"/>
        <v>Gastos_com_Pessoal</v>
      </c>
    </row>
    <row r="1502" spans="1:17" ht="23.1" hidden="1" customHeight="1" x14ac:dyDescent="0.2">
      <c r="A1502" s="450">
        <v>3942</v>
      </c>
      <c r="B1502" s="427">
        <v>45077</v>
      </c>
      <c r="C1502" s="459">
        <v>45047</v>
      </c>
      <c r="D1502" s="455" t="s">
        <v>176</v>
      </c>
      <c r="E1502" s="455" t="s">
        <v>169</v>
      </c>
      <c r="F1502" s="460">
        <v>2141.98</v>
      </c>
      <c r="G1502" s="455" t="s">
        <v>1211</v>
      </c>
      <c r="H1502" s="461" t="s">
        <v>421</v>
      </c>
      <c r="I1502" s="461" t="s">
        <v>5461</v>
      </c>
      <c r="J1502" s="426" t="s">
        <v>5462</v>
      </c>
      <c r="K1502" s="425" t="s">
        <v>1188</v>
      </c>
      <c r="L1502" s="426" t="s">
        <v>4137</v>
      </c>
      <c r="M1502" s="426">
        <v>378304481</v>
      </c>
      <c r="N1502" s="427">
        <v>45077</v>
      </c>
      <c r="O1502" s="458">
        <f t="shared" si="72"/>
        <v>5</v>
      </c>
      <c r="P1502" s="458">
        <f t="shared" si="73"/>
        <v>5</v>
      </c>
      <c r="Q1502" s="96" t="str">
        <f t="shared" si="74"/>
        <v>Gastos_com_Pessoal</v>
      </c>
    </row>
    <row r="1503" spans="1:17" ht="23.1" hidden="1" customHeight="1" x14ac:dyDescent="0.2">
      <c r="A1503" s="450">
        <v>3943</v>
      </c>
      <c r="B1503" s="427">
        <v>45077</v>
      </c>
      <c r="C1503" s="459">
        <v>45047</v>
      </c>
      <c r="D1503" s="455" t="s">
        <v>176</v>
      </c>
      <c r="E1503" s="455" t="s">
        <v>261</v>
      </c>
      <c r="F1503" s="460">
        <v>182.44</v>
      </c>
      <c r="G1503" s="455" t="s">
        <v>1207</v>
      </c>
      <c r="H1503" s="461" t="s">
        <v>422</v>
      </c>
      <c r="I1503" s="461" t="s">
        <v>5463</v>
      </c>
      <c r="J1503" s="426" t="s">
        <v>5464</v>
      </c>
      <c r="K1503" s="425" t="s">
        <v>1188</v>
      </c>
      <c r="L1503" s="426" t="s">
        <v>4137</v>
      </c>
      <c r="M1503" s="426">
        <v>378304481</v>
      </c>
      <c r="N1503" s="427">
        <v>45077</v>
      </c>
      <c r="O1503" s="458">
        <f t="shared" si="72"/>
        <v>5</v>
      </c>
      <c r="P1503" s="458">
        <f t="shared" si="73"/>
        <v>5</v>
      </c>
      <c r="Q1503" s="96" t="str">
        <f t="shared" si="74"/>
        <v>Gastos_com_Pessoal</v>
      </c>
    </row>
    <row r="1504" spans="1:17" ht="23.1" hidden="1" customHeight="1" x14ac:dyDescent="0.2">
      <c r="A1504" s="450">
        <v>3944</v>
      </c>
      <c r="B1504" s="427">
        <v>45077</v>
      </c>
      <c r="C1504" s="459">
        <v>45047</v>
      </c>
      <c r="D1504" s="455" t="s">
        <v>176</v>
      </c>
      <c r="E1504" s="455" t="s">
        <v>280</v>
      </c>
      <c r="F1504" s="460">
        <v>202.51</v>
      </c>
      <c r="G1504" s="455" t="s">
        <v>1209</v>
      </c>
      <c r="H1504" s="461" t="s">
        <v>422</v>
      </c>
      <c r="I1504" s="461" t="s">
        <v>5463</v>
      </c>
      <c r="J1504" s="426" t="s">
        <v>5464</v>
      </c>
      <c r="K1504" s="425" t="s">
        <v>1188</v>
      </c>
      <c r="L1504" s="426" t="s">
        <v>4137</v>
      </c>
      <c r="M1504" s="426">
        <v>378304481</v>
      </c>
      <c r="N1504" s="427">
        <v>45077</v>
      </c>
      <c r="O1504" s="458">
        <f t="shared" si="72"/>
        <v>5</v>
      </c>
      <c r="P1504" s="458">
        <f t="shared" si="73"/>
        <v>5</v>
      </c>
      <c r="Q1504" s="96" t="str">
        <f t="shared" si="74"/>
        <v>Gastos_com_Pessoal</v>
      </c>
    </row>
    <row r="1505" spans="1:17" ht="23.1" hidden="1" customHeight="1" x14ac:dyDescent="0.2">
      <c r="A1505" s="450">
        <v>3945</v>
      </c>
      <c r="B1505" s="427">
        <v>45077</v>
      </c>
      <c r="C1505" s="459">
        <v>45047</v>
      </c>
      <c r="D1505" s="455" t="s">
        <v>176</v>
      </c>
      <c r="E1505" s="455" t="s">
        <v>262</v>
      </c>
      <c r="F1505" s="460">
        <v>67.5</v>
      </c>
      <c r="G1505" s="455" t="s">
        <v>1210</v>
      </c>
      <c r="H1505" s="461" t="s">
        <v>422</v>
      </c>
      <c r="I1505" s="461" t="s">
        <v>5463</v>
      </c>
      <c r="J1505" s="426" t="s">
        <v>5464</v>
      </c>
      <c r="K1505" s="425" t="s">
        <v>1188</v>
      </c>
      <c r="L1505" s="426" t="s">
        <v>4137</v>
      </c>
      <c r="M1505" s="426">
        <v>378304481</v>
      </c>
      <c r="N1505" s="427">
        <v>45077</v>
      </c>
      <c r="O1505" s="458">
        <f t="shared" si="72"/>
        <v>5</v>
      </c>
      <c r="P1505" s="458">
        <f t="shared" si="73"/>
        <v>5</v>
      </c>
      <c r="Q1505" s="96" t="str">
        <f t="shared" si="74"/>
        <v>Gastos_com_Pessoal</v>
      </c>
    </row>
    <row r="1506" spans="1:17" ht="23.1" hidden="1" customHeight="1" x14ac:dyDescent="0.2">
      <c r="A1506" s="450">
        <v>3946</v>
      </c>
      <c r="B1506" s="427">
        <v>45077</v>
      </c>
      <c r="C1506" s="459">
        <v>45047</v>
      </c>
      <c r="D1506" s="455" t="s">
        <v>176</v>
      </c>
      <c r="E1506" s="455" t="s">
        <v>169</v>
      </c>
      <c r="F1506" s="460">
        <v>1512.59</v>
      </c>
      <c r="G1506" s="455" t="s">
        <v>1211</v>
      </c>
      <c r="H1506" s="461" t="s">
        <v>422</v>
      </c>
      <c r="I1506" s="461" t="s">
        <v>5463</v>
      </c>
      <c r="J1506" s="426" t="s">
        <v>5464</v>
      </c>
      <c r="K1506" s="425" t="s">
        <v>1188</v>
      </c>
      <c r="L1506" s="426" t="s">
        <v>4137</v>
      </c>
      <c r="M1506" s="426">
        <v>378304481</v>
      </c>
      <c r="N1506" s="427">
        <v>45077</v>
      </c>
      <c r="O1506" s="458">
        <f t="shared" si="72"/>
        <v>5</v>
      </c>
      <c r="P1506" s="458">
        <f t="shared" si="73"/>
        <v>5</v>
      </c>
      <c r="Q1506" s="96" t="str">
        <f t="shared" si="74"/>
        <v>Gastos_com_Pessoal</v>
      </c>
    </row>
    <row r="1507" spans="1:17" ht="23.1" hidden="1" customHeight="1" x14ac:dyDescent="0.2">
      <c r="A1507" s="450">
        <v>3947</v>
      </c>
      <c r="B1507" s="427">
        <v>45077</v>
      </c>
      <c r="C1507" s="459">
        <v>45047</v>
      </c>
      <c r="D1507" s="455" t="s">
        <v>176</v>
      </c>
      <c r="E1507" s="455" t="s">
        <v>261</v>
      </c>
      <c r="F1507" s="460">
        <v>182.44</v>
      </c>
      <c r="G1507" s="455" t="s">
        <v>1207</v>
      </c>
      <c r="H1507" s="461" t="s">
        <v>419</v>
      </c>
      <c r="I1507" s="461" t="s">
        <v>5465</v>
      </c>
      <c r="J1507" s="426" t="s">
        <v>5466</v>
      </c>
      <c r="K1507" s="425" t="s">
        <v>1188</v>
      </c>
      <c r="L1507" s="426" t="s">
        <v>4137</v>
      </c>
      <c r="M1507" s="426">
        <v>378304481</v>
      </c>
      <c r="N1507" s="427">
        <v>45077</v>
      </c>
      <c r="O1507" s="458">
        <f t="shared" si="72"/>
        <v>5</v>
      </c>
      <c r="P1507" s="458">
        <f t="shared" si="73"/>
        <v>5</v>
      </c>
      <c r="Q1507" s="96" t="str">
        <f t="shared" si="74"/>
        <v>Gastos_com_Pessoal</v>
      </c>
    </row>
    <row r="1508" spans="1:17" ht="23.1" hidden="1" customHeight="1" x14ac:dyDescent="0.2">
      <c r="A1508" s="450">
        <v>3948</v>
      </c>
      <c r="B1508" s="427">
        <v>45077</v>
      </c>
      <c r="C1508" s="459">
        <v>45047</v>
      </c>
      <c r="D1508" s="455" t="s">
        <v>176</v>
      </c>
      <c r="E1508" s="455" t="s">
        <v>280</v>
      </c>
      <c r="F1508" s="460">
        <v>182.44</v>
      </c>
      <c r="G1508" s="455" t="s">
        <v>1209</v>
      </c>
      <c r="H1508" s="461" t="s">
        <v>419</v>
      </c>
      <c r="I1508" s="461" t="s">
        <v>5465</v>
      </c>
      <c r="J1508" s="426" t="s">
        <v>5466</v>
      </c>
      <c r="K1508" s="425" t="s">
        <v>1188</v>
      </c>
      <c r="L1508" s="426" t="s">
        <v>4137</v>
      </c>
      <c r="M1508" s="426">
        <v>378304481</v>
      </c>
      <c r="N1508" s="427">
        <v>45077</v>
      </c>
      <c r="O1508" s="458">
        <f t="shared" si="72"/>
        <v>5</v>
      </c>
      <c r="P1508" s="458">
        <f t="shared" si="73"/>
        <v>5</v>
      </c>
      <c r="Q1508" s="96" t="str">
        <f t="shared" si="74"/>
        <v>Gastos_com_Pessoal</v>
      </c>
    </row>
    <row r="1509" spans="1:17" ht="23.1" hidden="1" customHeight="1" x14ac:dyDescent="0.2">
      <c r="A1509" s="450">
        <v>3949</v>
      </c>
      <c r="B1509" s="427">
        <v>45077</v>
      </c>
      <c r="C1509" s="459">
        <v>45047</v>
      </c>
      <c r="D1509" s="455" t="s">
        <v>176</v>
      </c>
      <c r="E1509" s="455" t="s">
        <v>262</v>
      </c>
      <c r="F1509" s="460">
        <v>60.81</v>
      </c>
      <c r="G1509" s="455" t="s">
        <v>1210</v>
      </c>
      <c r="H1509" s="461" t="s">
        <v>419</v>
      </c>
      <c r="I1509" s="461" t="s">
        <v>5465</v>
      </c>
      <c r="J1509" s="426" t="s">
        <v>5466</v>
      </c>
      <c r="K1509" s="425" t="s">
        <v>1188</v>
      </c>
      <c r="L1509" s="426" t="s">
        <v>4137</v>
      </c>
      <c r="M1509" s="426">
        <v>378304481</v>
      </c>
      <c r="N1509" s="427">
        <v>45077</v>
      </c>
      <c r="O1509" s="458">
        <f t="shared" si="72"/>
        <v>5</v>
      </c>
      <c r="P1509" s="458">
        <f t="shared" si="73"/>
        <v>5</v>
      </c>
      <c r="Q1509" s="96" t="str">
        <f t="shared" si="74"/>
        <v>Gastos_com_Pessoal</v>
      </c>
    </row>
    <row r="1510" spans="1:17" ht="23.1" hidden="1" customHeight="1" x14ac:dyDescent="0.2">
      <c r="A1510" s="450">
        <v>3950</v>
      </c>
      <c r="B1510" s="427">
        <v>45077</v>
      </c>
      <c r="C1510" s="459">
        <v>45047</v>
      </c>
      <c r="D1510" s="455" t="s">
        <v>176</v>
      </c>
      <c r="E1510" s="455" t="s">
        <v>169</v>
      </c>
      <c r="F1510" s="460">
        <v>1510.44</v>
      </c>
      <c r="G1510" s="455" t="s">
        <v>1211</v>
      </c>
      <c r="H1510" s="461" t="s">
        <v>419</v>
      </c>
      <c r="I1510" s="461" t="s">
        <v>5465</v>
      </c>
      <c r="J1510" s="426" t="s">
        <v>5466</v>
      </c>
      <c r="K1510" s="425" t="s">
        <v>1188</v>
      </c>
      <c r="L1510" s="426" t="s">
        <v>4137</v>
      </c>
      <c r="M1510" s="426">
        <v>378304481</v>
      </c>
      <c r="N1510" s="427">
        <v>45077</v>
      </c>
      <c r="O1510" s="458">
        <f t="shared" si="72"/>
        <v>5</v>
      </c>
      <c r="P1510" s="458">
        <f t="shared" si="73"/>
        <v>5</v>
      </c>
      <c r="Q1510" s="96" t="str">
        <f t="shared" si="74"/>
        <v>Gastos_com_Pessoal</v>
      </c>
    </row>
    <row r="1511" spans="1:17" ht="23.1" hidden="1" customHeight="1" x14ac:dyDescent="0.2">
      <c r="A1511" s="450">
        <v>3951</v>
      </c>
      <c r="B1511" s="427">
        <v>45077</v>
      </c>
      <c r="C1511" s="459">
        <v>45047</v>
      </c>
      <c r="D1511" s="455" t="s">
        <v>176</v>
      </c>
      <c r="E1511" s="455" t="s">
        <v>261</v>
      </c>
      <c r="F1511" s="460">
        <v>1446.43</v>
      </c>
      <c r="G1511" s="455" t="s">
        <v>1207</v>
      </c>
      <c r="H1511" s="461" t="s">
        <v>416</v>
      </c>
      <c r="I1511" s="461" t="s">
        <v>5467</v>
      </c>
      <c r="J1511" s="426" t="s">
        <v>1024</v>
      </c>
      <c r="K1511" s="425" t="s">
        <v>1188</v>
      </c>
      <c r="L1511" s="426" t="s">
        <v>4137</v>
      </c>
      <c r="M1511" s="426">
        <v>378304481</v>
      </c>
      <c r="N1511" s="427">
        <v>45077</v>
      </c>
      <c r="O1511" s="458">
        <f t="shared" si="72"/>
        <v>5</v>
      </c>
      <c r="P1511" s="458">
        <f t="shared" si="73"/>
        <v>5</v>
      </c>
      <c r="Q1511" s="96" t="str">
        <f t="shared" si="74"/>
        <v>Gastos_com_Pessoal</v>
      </c>
    </row>
    <row r="1512" spans="1:17" ht="37.5" hidden="1" customHeight="1" x14ac:dyDescent="0.2">
      <c r="A1512" s="450">
        <v>3952</v>
      </c>
      <c r="B1512" s="427">
        <v>45077</v>
      </c>
      <c r="C1512" s="459">
        <v>45047</v>
      </c>
      <c r="D1512" s="455" t="s">
        <v>176</v>
      </c>
      <c r="E1512" s="455" t="s">
        <v>280</v>
      </c>
      <c r="F1512" s="460">
        <v>3201.99</v>
      </c>
      <c r="G1512" s="455" t="s">
        <v>1209</v>
      </c>
      <c r="H1512" s="461" t="s">
        <v>416</v>
      </c>
      <c r="I1512" s="461" t="s">
        <v>5467</v>
      </c>
      <c r="J1512" s="426" t="s">
        <v>1024</v>
      </c>
      <c r="K1512" s="425" t="s">
        <v>1188</v>
      </c>
      <c r="L1512" s="426" t="s">
        <v>4137</v>
      </c>
      <c r="M1512" s="426">
        <v>378304481</v>
      </c>
      <c r="N1512" s="427">
        <v>45077</v>
      </c>
      <c r="O1512" s="458">
        <f t="shared" si="72"/>
        <v>5</v>
      </c>
      <c r="P1512" s="458">
        <f t="shared" si="73"/>
        <v>5</v>
      </c>
      <c r="Q1512" s="96" t="str">
        <f t="shared" si="74"/>
        <v>Gastos_com_Pessoal</v>
      </c>
    </row>
    <row r="1513" spans="1:17" ht="48.75" hidden="1" customHeight="1" x14ac:dyDescent="0.2">
      <c r="A1513" s="450">
        <v>3953</v>
      </c>
      <c r="B1513" s="427">
        <v>45077</v>
      </c>
      <c r="C1513" s="459">
        <v>45047</v>
      </c>
      <c r="D1513" s="455" t="s">
        <v>176</v>
      </c>
      <c r="E1513" s="455" t="s">
        <v>262</v>
      </c>
      <c r="F1513" s="460">
        <v>1067.33</v>
      </c>
      <c r="G1513" s="455" t="s">
        <v>1210</v>
      </c>
      <c r="H1513" s="461" t="s">
        <v>416</v>
      </c>
      <c r="I1513" s="461" t="s">
        <v>5467</v>
      </c>
      <c r="J1513" s="426" t="s">
        <v>1024</v>
      </c>
      <c r="K1513" s="425" t="s">
        <v>1188</v>
      </c>
      <c r="L1513" s="426" t="s">
        <v>4137</v>
      </c>
      <c r="M1513" s="426">
        <v>378304481</v>
      </c>
      <c r="N1513" s="427">
        <v>45077</v>
      </c>
      <c r="O1513" s="458">
        <f t="shared" si="72"/>
        <v>5</v>
      </c>
      <c r="P1513" s="458">
        <f t="shared" si="73"/>
        <v>5</v>
      </c>
      <c r="Q1513" s="96" t="str">
        <f t="shared" si="74"/>
        <v>Gastos_com_Pessoal</v>
      </c>
    </row>
    <row r="1514" spans="1:17" ht="23.1" hidden="1" customHeight="1" x14ac:dyDescent="0.2">
      <c r="A1514" s="450">
        <v>3954</v>
      </c>
      <c r="B1514" s="427">
        <v>45077</v>
      </c>
      <c r="C1514" s="459">
        <v>45047</v>
      </c>
      <c r="D1514" s="455" t="s">
        <v>176</v>
      </c>
      <c r="E1514" s="455" t="s">
        <v>169</v>
      </c>
      <c r="F1514" s="460">
        <v>605.32000000000005</v>
      </c>
      <c r="G1514" s="455" t="s">
        <v>1211</v>
      </c>
      <c r="H1514" s="461" t="s">
        <v>416</v>
      </c>
      <c r="I1514" s="461" t="s">
        <v>5467</v>
      </c>
      <c r="J1514" s="426" t="s">
        <v>1024</v>
      </c>
      <c r="K1514" s="425" t="s">
        <v>1188</v>
      </c>
      <c r="L1514" s="426" t="s">
        <v>4137</v>
      </c>
      <c r="M1514" s="426">
        <v>378304481</v>
      </c>
      <c r="N1514" s="427">
        <v>45077</v>
      </c>
      <c r="O1514" s="458">
        <f t="shared" si="72"/>
        <v>5</v>
      </c>
      <c r="P1514" s="458">
        <f t="shared" si="73"/>
        <v>5</v>
      </c>
      <c r="Q1514" s="96" t="str">
        <f t="shared" si="74"/>
        <v>Gastos_com_Pessoal</v>
      </c>
    </row>
    <row r="1515" spans="1:17" ht="44.25" hidden="1" customHeight="1" x14ac:dyDescent="0.2">
      <c r="A1515" s="450">
        <v>3955</v>
      </c>
      <c r="B1515" s="427">
        <v>45077</v>
      </c>
      <c r="C1515" s="459">
        <v>45047</v>
      </c>
      <c r="D1515" s="455" t="s">
        <v>264</v>
      </c>
      <c r="E1515" s="455" t="s">
        <v>293</v>
      </c>
      <c r="F1515" s="460">
        <v>76.75</v>
      </c>
      <c r="G1515" s="455" t="s">
        <v>5470</v>
      </c>
      <c r="H1515" s="461" t="s">
        <v>423</v>
      </c>
      <c r="I1515" s="461" t="s">
        <v>3310</v>
      </c>
      <c r="J1515" s="426" t="s">
        <v>1031</v>
      </c>
      <c r="K1515" s="425" t="s">
        <v>1188</v>
      </c>
      <c r="L1515" s="426" t="s">
        <v>4137</v>
      </c>
      <c r="M1515" s="426">
        <v>378304481</v>
      </c>
      <c r="N1515" s="427">
        <v>45077</v>
      </c>
      <c r="O1515" s="458">
        <f t="shared" si="72"/>
        <v>5</v>
      </c>
      <c r="P1515" s="458">
        <f t="shared" si="73"/>
        <v>5</v>
      </c>
      <c r="Q1515" s="96" t="str">
        <f t="shared" si="74"/>
        <v>Gastos_Gerais</v>
      </c>
    </row>
    <row r="1516" spans="1:17" ht="42" hidden="1" customHeight="1" x14ac:dyDescent="0.2">
      <c r="A1516" s="450">
        <v>3956</v>
      </c>
      <c r="B1516" s="427">
        <v>45077</v>
      </c>
      <c r="C1516" s="459">
        <v>45047</v>
      </c>
      <c r="D1516" s="455" t="s">
        <v>264</v>
      </c>
      <c r="E1516" s="455" t="s">
        <v>293</v>
      </c>
      <c r="F1516" s="460">
        <v>60</v>
      </c>
      <c r="G1516" s="455" t="s">
        <v>5733</v>
      </c>
      <c r="H1516" s="461" t="s">
        <v>421</v>
      </c>
      <c r="I1516" s="461" t="s">
        <v>2629</v>
      </c>
      <c r="J1516" s="426" t="s">
        <v>704</v>
      </c>
      <c r="K1516" s="425" t="s">
        <v>1188</v>
      </c>
      <c r="L1516" s="426" t="s">
        <v>4137</v>
      </c>
      <c r="M1516" s="426">
        <v>378304481</v>
      </c>
      <c r="N1516" s="427">
        <v>45077</v>
      </c>
      <c r="O1516" s="458">
        <f t="shared" si="72"/>
        <v>5</v>
      </c>
      <c r="P1516" s="458">
        <f t="shared" si="73"/>
        <v>5</v>
      </c>
      <c r="Q1516" s="96" t="str">
        <f t="shared" si="74"/>
        <v>Gastos_Gerais</v>
      </c>
    </row>
    <row r="1517" spans="1:17" ht="23.1" hidden="1" customHeight="1" x14ac:dyDescent="0.2">
      <c r="A1517" s="450">
        <v>3957</v>
      </c>
      <c r="B1517" s="427">
        <v>45077</v>
      </c>
      <c r="C1517" s="459">
        <v>45047</v>
      </c>
      <c r="D1517" s="455" t="s">
        <v>264</v>
      </c>
      <c r="E1517" s="455" t="s">
        <v>293</v>
      </c>
      <c r="F1517" s="460">
        <v>60</v>
      </c>
      <c r="G1517" s="455" t="s">
        <v>5734</v>
      </c>
      <c r="H1517" s="461" t="s">
        <v>421</v>
      </c>
      <c r="I1517" s="461" t="s">
        <v>2627</v>
      </c>
      <c r="J1517" s="426" t="s">
        <v>1073</v>
      </c>
      <c r="K1517" s="425" t="s">
        <v>1188</v>
      </c>
      <c r="L1517" s="426" t="s">
        <v>4137</v>
      </c>
      <c r="M1517" s="426">
        <v>378304481</v>
      </c>
      <c r="N1517" s="427">
        <v>45077</v>
      </c>
      <c r="O1517" s="458">
        <f t="shared" si="72"/>
        <v>5</v>
      </c>
      <c r="P1517" s="458">
        <f t="shared" si="73"/>
        <v>5</v>
      </c>
      <c r="Q1517" s="96" t="str">
        <f t="shared" si="74"/>
        <v>Gastos_Gerais</v>
      </c>
    </row>
    <row r="1518" spans="1:17" ht="23.1" hidden="1" customHeight="1" x14ac:dyDescent="0.2">
      <c r="A1518" s="450">
        <v>3958</v>
      </c>
      <c r="B1518" s="427">
        <v>45077</v>
      </c>
      <c r="C1518" s="459">
        <v>45047</v>
      </c>
      <c r="D1518" s="455" t="s">
        <v>264</v>
      </c>
      <c r="E1518" s="455" t="s">
        <v>293</v>
      </c>
      <c r="F1518" s="460">
        <v>60</v>
      </c>
      <c r="G1518" s="455" t="s">
        <v>5735</v>
      </c>
      <c r="H1518" s="461" t="s">
        <v>421</v>
      </c>
      <c r="I1518" s="461" t="s">
        <v>3257</v>
      </c>
      <c r="J1518" s="426" t="s">
        <v>706</v>
      </c>
      <c r="K1518" s="425" t="s">
        <v>1188</v>
      </c>
      <c r="L1518" s="426" t="s">
        <v>4137</v>
      </c>
      <c r="M1518" s="426">
        <v>378304481</v>
      </c>
      <c r="N1518" s="427">
        <v>45077</v>
      </c>
      <c r="O1518" s="458">
        <f t="shared" si="72"/>
        <v>5</v>
      </c>
      <c r="P1518" s="458">
        <f t="shared" si="73"/>
        <v>5</v>
      </c>
      <c r="Q1518" s="96" t="str">
        <f t="shared" si="74"/>
        <v>Gastos_Gerais</v>
      </c>
    </row>
    <row r="1519" spans="1:17" ht="23.1" hidden="1" customHeight="1" x14ac:dyDescent="0.2">
      <c r="A1519" s="450">
        <v>3959</v>
      </c>
      <c r="B1519" s="427">
        <v>45077</v>
      </c>
      <c r="C1519" s="459">
        <v>45047</v>
      </c>
      <c r="D1519" s="455" t="s">
        <v>288</v>
      </c>
      <c r="E1519" s="455" t="s">
        <v>288</v>
      </c>
      <c r="F1519" s="460">
        <v>373397.66</v>
      </c>
      <c r="G1519" s="349" t="s">
        <v>2229</v>
      </c>
      <c r="H1519" s="461" t="s">
        <v>303</v>
      </c>
      <c r="I1519" s="351" t="s">
        <v>1509</v>
      </c>
      <c r="J1519" s="352" t="s">
        <v>1510</v>
      </c>
      <c r="K1519" s="352" t="s">
        <v>425</v>
      </c>
      <c r="L1519" s="363" t="s">
        <v>1511</v>
      </c>
      <c r="M1519" s="352" t="s">
        <v>425</v>
      </c>
      <c r="N1519" s="427">
        <v>45077</v>
      </c>
      <c r="O1519" s="458">
        <f t="shared" ref="O1519" si="75">IF(B1519=0,0,IF(YEAR(B1519)=$P$1,MONTH(B1519)-$O$1+1,(YEAR(B1519)-$P$1)*12-$O$1+1+MONTH(B1519)))</f>
        <v>5</v>
      </c>
      <c r="P1519" s="458">
        <f t="shared" ref="P1519" si="76">IF(C1519=0,0,IF(YEAR(C1519)=$P$1,MONTH(C1519)-$O$1+1,(YEAR(C1519)-$P$1)*12-$O$1+1+MONTH(C1519)))</f>
        <v>5</v>
      </c>
      <c r="Q1519" s="96" t="str">
        <f t="shared" ref="Q1519" si="77">SUBSTITUTE(D1519," ","_")</f>
        <v>Rendimentos_de_Aplicações_Fin.</v>
      </c>
    </row>
    <row r="1520" spans="1:17" ht="36.75" hidden="1" thickBot="1" x14ac:dyDescent="0.25">
      <c r="A1520" s="450">
        <v>3960</v>
      </c>
      <c r="B1520" s="427">
        <v>45078</v>
      </c>
      <c r="C1520" s="459">
        <v>45047</v>
      </c>
      <c r="D1520" s="455" t="s">
        <v>264</v>
      </c>
      <c r="E1520" s="455" t="s">
        <v>182</v>
      </c>
      <c r="F1520" s="460">
        <v>3036.6</v>
      </c>
      <c r="G1520" s="455" t="s">
        <v>5742</v>
      </c>
      <c r="H1520" s="461" t="s">
        <v>416</v>
      </c>
      <c r="I1520" s="461" t="s">
        <v>5743</v>
      </c>
      <c r="J1520" s="426" t="s">
        <v>5744</v>
      </c>
      <c r="K1520" s="425" t="s">
        <v>1157</v>
      </c>
      <c r="L1520" s="426" t="s">
        <v>32</v>
      </c>
      <c r="M1520" s="426">
        <v>340</v>
      </c>
      <c r="N1520" s="427">
        <v>45076</v>
      </c>
      <c r="O1520" s="458">
        <f t="shared" ref="O1520:O1555" si="78">IF(B1520=0,0,IF(YEAR(B1520)=$P$1,MONTH(B1520)-$O$1+1,(YEAR(B1520)-$P$1)*12-$O$1+1+MONTH(B1520)))</f>
        <v>6</v>
      </c>
      <c r="P1520" s="458">
        <f t="shared" ref="P1520:P1555" si="79">IF(C1520=0,0,IF(YEAR(C1520)=$P$1,MONTH(C1520)-$O$1+1,(YEAR(C1520)-$P$1)*12-$O$1+1+MONTH(C1520)))</f>
        <v>5</v>
      </c>
      <c r="Q1520" s="96" t="str">
        <f t="shared" ref="Q1520:Q1555" si="80">SUBSTITUTE(D1520," ","_")</f>
        <v>Gastos_Gerais</v>
      </c>
    </row>
    <row r="1521" spans="1:17" ht="36.75" hidden="1" thickBot="1" x14ac:dyDescent="0.25">
      <c r="A1521" s="450">
        <v>3961</v>
      </c>
      <c r="B1521" s="427">
        <v>45078</v>
      </c>
      <c r="C1521" s="459">
        <v>45047</v>
      </c>
      <c r="D1521" s="455" t="s">
        <v>264</v>
      </c>
      <c r="E1521" s="455" t="s">
        <v>182</v>
      </c>
      <c r="F1521" s="460">
        <v>600</v>
      </c>
      <c r="G1521" s="455" t="s">
        <v>5745</v>
      </c>
      <c r="H1521" s="461" t="s">
        <v>416</v>
      </c>
      <c r="I1521" s="461" t="s">
        <v>5743</v>
      </c>
      <c r="J1521" s="426" t="s">
        <v>5744</v>
      </c>
      <c r="K1521" s="425" t="s">
        <v>1157</v>
      </c>
      <c r="L1521" s="426" t="s">
        <v>32</v>
      </c>
      <c r="M1521" s="426">
        <v>340</v>
      </c>
      <c r="N1521" s="427">
        <v>45076</v>
      </c>
      <c r="O1521" s="458">
        <f t="shared" si="78"/>
        <v>6</v>
      </c>
      <c r="P1521" s="458">
        <f t="shared" si="79"/>
        <v>5</v>
      </c>
      <c r="Q1521" s="96" t="str">
        <f t="shared" si="80"/>
        <v>Gastos_Gerais</v>
      </c>
    </row>
    <row r="1522" spans="1:17" ht="23.1" hidden="1" customHeight="1" x14ac:dyDescent="0.2">
      <c r="A1522" s="450">
        <v>3962</v>
      </c>
      <c r="B1522" s="427">
        <v>45078</v>
      </c>
      <c r="C1522" s="459">
        <v>45047</v>
      </c>
      <c r="D1522" s="455" t="s">
        <v>264</v>
      </c>
      <c r="E1522" s="455" t="s">
        <v>96</v>
      </c>
      <c r="F1522" s="460">
        <v>624.79</v>
      </c>
      <c r="G1522" s="455" t="s">
        <v>5746</v>
      </c>
      <c r="H1522" s="461" t="s">
        <v>419</v>
      </c>
      <c r="I1522" s="461" t="s">
        <v>5747</v>
      </c>
      <c r="J1522" s="426" t="s">
        <v>5748</v>
      </c>
      <c r="K1522" s="425" t="s">
        <v>1157</v>
      </c>
      <c r="L1522" s="426" t="s">
        <v>32</v>
      </c>
      <c r="M1522" s="426">
        <v>243865</v>
      </c>
      <c r="N1522" s="427">
        <v>45076</v>
      </c>
      <c r="O1522" s="458">
        <f t="shared" si="78"/>
        <v>6</v>
      </c>
      <c r="P1522" s="458">
        <f t="shared" si="79"/>
        <v>5</v>
      </c>
      <c r="Q1522" s="96" t="str">
        <f t="shared" si="80"/>
        <v>Gastos_Gerais</v>
      </c>
    </row>
    <row r="1523" spans="1:17" ht="23.1" hidden="1" customHeight="1" x14ac:dyDescent="0.2">
      <c r="A1523" s="450">
        <v>3963</v>
      </c>
      <c r="B1523" s="427">
        <v>45078</v>
      </c>
      <c r="C1523" s="459">
        <v>45047</v>
      </c>
      <c r="D1523" s="455" t="s">
        <v>264</v>
      </c>
      <c r="E1523" s="455" t="s">
        <v>390</v>
      </c>
      <c r="F1523" s="460">
        <v>569</v>
      </c>
      <c r="G1523" s="455" t="s">
        <v>5749</v>
      </c>
      <c r="H1523" s="461" t="s">
        <v>493</v>
      </c>
      <c r="I1523" s="461" t="s">
        <v>5750</v>
      </c>
      <c r="J1523" s="426" t="s">
        <v>5751</v>
      </c>
      <c r="K1523" s="425" t="s">
        <v>1157</v>
      </c>
      <c r="L1523" s="426" t="s">
        <v>32</v>
      </c>
      <c r="M1523" s="426">
        <v>2023510</v>
      </c>
      <c r="N1523" s="427">
        <v>45048</v>
      </c>
      <c r="O1523" s="458">
        <f t="shared" si="78"/>
        <v>6</v>
      </c>
      <c r="P1523" s="458">
        <f t="shared" si="79"/>
        <v>5</v>
      </c>
      <c r="Q1523" s="96" t="str">
        <f t="shared" si="80"/>
        <v>Gastos_Gerais</v>
      </c>
    </row>
    <row r="1524" spans="1:17" ht="48.75" hidden="1" thickBot="1" x14ac:dyDescent="0.25">
      <c r="A1524" s="450">
        <v>3964</v>
      </c>
      <c r="B1524" s="427">
        <v>45078</v>
      </c>
      <c r="C1524" s="459">
        <v>45047</v>
      </c>
      <c r="D1524" s="455" t="s">
        <v>264</v>
      </c>
      <c r="E1524" s="455" t="s">
        <v>182</v>
      </c>
      <c r="F1524" s="460">
        <v>5705.5</v>
      </c>
      <c r="G1524" s="455" t="s">
        <v>5752</v>
      </c>
      <c r="H1524" s="461" t="s">
        <v>419</v>
      </c>
      <c r="I1524" s="461" t="s">
        <v>1123</v>
      </c>
      <c r="J1524" s="426" t="s">
        <v>1667</v>
      </c>
      <c r="K1524" s="425" t="s">
        <v>1157</v>
      </c>
      <c r="L1524" s="426" t="s">
        <v>32</v>
      </c>
      <c r="M1524" s="426">
        <v>202319</v>
      </c>
      <c r="N1524" s="427">
        <v>45071</v>
      </c>
      <c r="O1524" s="458">
        <f t="shared" si="78"/>
        <v>6</v>
      </c>
      <c r="P1524" s="458">
        <f t="shared" si="79"/>
        <v>5</v>
      </c>
      <c r="Q1524" s="96" t="str">
        <f t="shared" si="80"/>
        <v>Gastos_Gerais</v>
      </c>
    </row>
    <row r="1525" spans="1:17" ht="24.75" hidden="1" thickBot="1" x14ac:dyDescent="0.25">
      <c r="A1525" s="450">
        <v>3965</v>
      </c>
      <c r="B1525" s="427">
        <v>45078</v>
      </c>
      <c r="C1525" s="459">
        <v>45047</v>
      </c>
      <c r="D1525" s="455" t="s">
        <v>264</v>
      </c>
      <c r="E1525" s="455" t="s">
        <v>138</v>
      </c>
      <c r="F1525" s="460">
        <v>390.9</v>
      </c>
      <c r="G1525" s="455" t="s">
        <v>5753</v>
      </c>
      <c r="H1525" s="461" t="s">
        <v>420</v>
      </c>
      <c r="I1525" s="461" t="s">
        <v>5754</v>
      </c>
      <c r="J1525" s="426" t="s">
        <v>5755</v>
      </c>
      <c r="K1525" s="425" t="s">
        <v>1157</v>
      </c>
      <c r="L1525" s="426" t="s">
        <v>32</v>
      </c>
      <c r="M1525" s="426">
        <v>3933</v>
      </c>
      <c r="N1525" s="427">
        <v>45051</v>
      </c>
      <c r="O1525" s="458">
        <f t="shared" si="78"/>
        <v>6</v>
      </c>
      <c r="P1525" s="458">
        <f t="shared" si="79"/>
        <v>5</v>
      </c>
      <c r="Q1525" s="96" t="str">
        <f t="shared" si="80"/>
        <v>Gastos_Gerais</v>
      </c>
    </row>
    <row r="1526" spans="1:17" ht="48.75" hidden="1" thickBot="1" x14ac:dyDescent="0.25">
      <c r="A1526" s="450">
        <v>3966</v>
      </c>
      <c r="B1526" s="427">
        <v>45078</v>
      </c>
      <c r="C1526" s="459">
        <v>45047</v>
      </c>
      <c r="D1526" s="455" t="s">
        <v>264</v>
      </c>
      <c r="E1526" s="455" t="s">
        <v>402</v>
      </c>
      <c r="F1526" s="460">
        <v>999.07</v>
      </c>
      <c r="G1526" s="455" t="s">
        <v>5756</v>
      </c>
      <c r="H1526" s="461" t="s">
        <v>416</v>
      </c>
      <c r="I1526" s="461" t="s">
        <v>5757</v>
      </c>
      <c r="J1526" s="426" t="s">
        <v>1692</v>
      </c>
      <c r="K1526" s="425" t="s">
        <v>1157</v>
      </c>
      <c r="L1526" s="426" t="s">
        <v>32</v>
      </c>
      <c r="M1526" s="426">
        <v>127</v>
      </c>
      <c r="N1526" s="427">
        <v>45076</v>
      </c>
      <c r="O1526" s="458">
        <f t="shared" si="78"/>
        <v>6</v>
      </c>
      <c r="P1526" s="458">
        <f t="shared" si="79"/>
        <v>5</v>
      </c>
      <c r="Q1526" s="96" t="str">
        <f t="shared" si="80"/>
        <v>Gastos_Gerais</v>
      </c>
    </row>
    <row r="1527" spans="1:17" ht="23.1" hidden="1" customHeight="1" x14ac:dyDescent="0.2">
      <c r="A1527" s="450">
        <v>3967</v>
      </c>
      <c r="B1527" s="427">
        <v>45078</v>
      </c>
      <c r="C1527" s="459">
        <v>45047</v>
      </c>
      <c r="D1527" s="455" t="s">
        <v>264</v>
      </c>
      <c r="E1527" s="455" t="s">
        <v>96</v>
      </c>
      <c r="F1527" s="460">
        <v>290</v>
      </c>
      <c r="G1527" s="455" t="s">
        <v>5758</v>
      </c>
      <c r="H1527" s="461" t="s">
        <v>416</v>
      </c>
      <c r="I1527" s="461" t="s">
        <v>2010</v>
      </c>
      <c r="J1527" s="426" t="s">
        <v>2011</v>
      </c>
      <c r="K1527" s="425" t="s">
        <v>1157</v>
      </c>
      <c r="L1527" s="426" t="s">
        <v>32</v>
      </c>
      <c r="M1527" s="426">
        <v>23878</v>
      </c>
      <c r="N1527" s="427">
        <v>45071</v>
      </c>
      <c r="O1527" s="458">
        <f t="shared" si="78"/>
        <v>6</v>
      </c>
      <c r="P1527" s="458">
        <f t="shared" si="79"/>
        <v>5</v>
      </c>
      <c r="Q1527" s="96" t="str">
        <f t="shared" si="80"/>
        <v>Gastos_Gerais</v>
      </c>
    </row>
    <row r="1528" spans="1:17" ht="23.1" hidden="1" customHeight="1" x14ac:dyDescent="0.2">
      <c r="A1528" s="450">
        <v>3968</v>
      </c>
      <c r="B1528" s="427">
        <v>45078</v>
      </c>
      <c r="C1528" s="459">
        <v>45078</v>
      </c>
      <c r="D1528" s="455" t="s">
        <v>264</v>
      </c>
      <c r="E1528" s="455" t="s">
        <v>404</v>
      </c>
      <c r="F1528" s="460">
        <v>50</v>
      </c>
      <c r="G1528" s="455" t="s">
        <v>5759</v>
      </c>
      <c r="H1528" s="461" t="s">
        <v>421</v>
      </c>
      <c r="I1528" s="461" t="s">
        <v>5760</v>
      </c>
      <c r="J1528" s="426" t="s">
        <v>5761</v>
      </c>
      <c r="K1528" s="425" t="s">
        <v>1157</v>
      </c>
      <c r="L1528" s="426" t="s">
        <v>32</v>
      </c>
      <c r="M1528" s="426">
        <v>10994</v>
      </c>
      <c r="N1528" s="427">
        <v>45078</v>
      </c>
      <c r="O1528" s="458">
        <f t="shared" si="78"/>
        <v>6</v>
      </c>
      <c r="P1528" s="458">
        <f t="shared" si="79"/>
        <v>6</v>
      </c>
      <c r="Q1528" s="96" t="str">
        <f t="shared" si="80"/>
        <v>Gastos_Gerais</v>
      </c>
    </row>
    <row r="1529" spans="1:17" ht="23.1" hidden="1" customHeight="1" x14ac:dyDescent="0.2">
      <c r="A1529" s="450">
        <v>3969</v>
      </c>
      <c r="B1529" s="427">
        <v>45078</v>
      </c>
      <c r="C1529" s="459">
        <v>45078</v>
      </c>
      <c r="D1529" s="455" t="s">
        <v>264</v>
      </c>
      <c r="E1529" s="455" t="s">
        <v>404</v>
      </c>
      <c r="F1529" s="460">
        <v>66.95</v>
      </c>
      <c r="G1529" s="455" t="s">
        <v>5762</v>
      </c>
      <c r="H1529" s="461" t="s">
        <v>421</v>
      </c>
      <c r="I1529" s="461" t="s">
        <v>5760</v>
      </c>
      <c r="J1529" s="426" t="s">
        <v>5761</v>
      </c>
      <c r="K1529" s="425" t="s">
        <v>1157</v>
      </c>
      <c r="L1529" s="426" t="s">
        <v>32</v>
      </c>
      <c r="M1529" s="426">
        <v>2023345</v>
      </c>
      <c r="N1529" s="427">
        <v>45078</v>
      </c>
      <c r="O1529" s="458">
        <f t="shared" si="78"/>
        <v>6</v>
      </c>
      <c r="P1529" s="458">
        <f t="shared" si="79"/>
        <v>6</v>
      </c>
      <c r="Q1529" s="96" t="str">
        <f t="shared" si="80"/>
        <v>Gastos_Gerais</v>
      </c>
    </row>
    <row r="1530" spans="1:17" ht="24.75" hidden="1" thickBot="1" x14ac:dyDescent="0.25">
      <c r="A1530" s="450">
        <v>3970</v>
      </c>
      <c r="B1530" s="427">
        <v>45078</v>
      </c>
      <c r="C1530" s="459">
        <v>45047</v>
      </c>
      <c r="D1530" s="455" t="s">
        <v>264</v>
      </c>
      <c r="E1530" s="455" t="s">
        <v>96</v>
      </c>
      <c r="F1530" s="460">
        <v>101.53</v>
      </c>
      <c r="G1530" s="455" t="s">
        <v>5763</v>
      </c>
      <c r="H1530" s="461" t="s">
        <v>421</v>
      </c>
      <c r="I1530" s="461" t="s">
        <v>2202</v>
      </c>
      <c r="J1530" s="426" t="s">
        <v>2873</v>
      </c>
      <c r="K1530" s="425" t="s">
        <v>1157</v>
      </c>
      <c r="L1530" s="426" t="s">
        <v>32</v>
      </c>
      <c r="M1530" s="426">
        <v>70667</v>
      </c>
      <c r="N1530" s="427">
        <v>45072</v>
      </c>
      <c r="O1530" s="458">
        <f t="shared" si="78"/>
        <v>6</v>
      </c>
      <c r="P1530" s="458">
        <f t="shared" si="79"/>
        <v>5</v>
      </c>
      <c r="Q1530" s="96" t="str">
        <f t="shared" si="80"/>
        <v>Gastos_Gerais</v>
      </c>
    </row>
    <row r="1531" spans="1:17" ht="23.1" hidden="1" customHeight="1" x14ac:dyDescent="0.2">
      <c r="A1531" s="450">
        <v>3971</v>
      </c>
      <c r="B1531" s="427">
        <v>45078</v>
      </c>
      <c r="C1531" s="459">
        <v>45047</v>
      </c>
      <c r="D1531" s="455" t="s">
        <v>264</v>
      </c>
      <c r="E1531" s="455" t="s">
        <v>96</v>
      </c>
      <c r="F1531" s="460">
        <v>521.20000000000005</v>
      </c>
      <c r="G1531" s="455" t="s">
        <v>6415</v>
      </c>
      <c r="H1531" s="461" t="s">
        <v>419</v>
      </c>
      <c r="I1531" s="461" t="s">
        <v>5747</v>
      </c>
      <c r="J1531" s="426" t="s">
        <v>5748</v>
      </c>
      <c r="K1531" s="425" t="s">
        <v>1157</v>
      </c>
      <c r="L1531" s="426" t="s">
        <v>32</v>
      </c>
      <c r="M1531" s="426">
        <v>243864</v>
      </c>
      <c r="N1531" s="427">
        <v>45076</v>
      </c>
      <c r="O1531" s="458">
        <f t="shared" si="78"/>
        <v>6</v>
      </c>
      <c r="P1531" s="458">
        <f t="shared" si="79"/>
        <v>5</v>
      </c>
      <c r="Q1531" s="96" t="str">
        <f t="shared" si="80"/>
        <v>Gastos_Gerais</v>
      </c>
    </row>
    <row r="1532" spans="1:17" ht="23.1" hidden="1" customHeight="1" x14ac:dyDescent="0.2">
      <c r="A1532" s="450">
        <v>3972</v>
      </c>
      <c r="B1532" s="427">
        <v>45078</v>
      </c>
      <c r="C1532" s="459">
        <v>45047</v>
      </c>
      <c r="D1532" s="455" t="s">
        <v>264</v>
      </c>
      <c r="E1532" s="455" t="s">
        <v>96</v>
      </c>
      <c r="F1532" s="460">
        <v>315.92</v>
      </c>
      <c r="G1532" s="455" t="s">
        <v>5764</v>
      </c>
      <c r="H1532" s="461" t="s">
        <v>420</v>
      </c>
      <c r="I1532" s="461" t="s">
        <v>2591</v>
      </c>
      <c r="J1532" s="426" t="s">
        <v>2592</v>
      </c>
      <c r="K1532" s="425" t="s">
        <v>1157</v>
      </c>
      <c r="L1532" s="426" t="s">
        <v>32</v>
      </c>
      <c r="M1532" s="426">
        <v>8768</v>
      </c>
      <c r="N1532" s="427">
        <v>45072</v>
      </c>
      <c r="O1532" s="458">
        <f t="shared" si="78"/>
        <v>6</v>
      </c>
      <c r="P1532" s="458">
        <f t="shared" si="79"/>
        <v>5</v>
      </c>
      <c r="Q1532" s="96" t="str">
        <f t="shared" si="80"/>
        <v>Gastos_Gerais</v>
      </c>
    </row>
    <row r="1533" spans="1:17" ht="23.1" hidden="1" customHeight="1" x14ac:dyDescent="0.2">
      <c r="A1533" s="450">
        <v>3973</v>
      </c>
      <c r="B1533" s="427">
        <v>45078</v>
      </c>
      <c r="C1533" s="459">
        <v>45047</v>
      </c>
      <c r="D1533" s="455" t="s">
        <v>264</v>
      </c>
      <c r="E1533" s="455" t="s">
        <v>136</v>
      </c>
      <c r="F1533" s="460">
        <v>377.6</v>
      </c>
      <c r="G1533" s="455" t="s">
        <v>5765</v>
      </c>
      <c r="H1533" s="461" t="s">
        <v>302</v>
      </c>
      <c r="I1533" s="461" t="s">
        <v>1910</v>
      </c>
      <c r="J1533" s="426" t="s">
        <v>1911</v>
      </c>
      <c r="K1533" s="425" t="s">
        <v>1157</v>
      </c>
      <c r="L1533" s="426" t="s">
        <v>32</v>
      </c>
      <c r="M1533" s="426">
        <v>24640</v>
      </c>
      <c r="N1533" s="427">
        <v>45072</v>
      </c>
      <c r="O1533" s="458">
        <f t="shared" si="78"/>
        <v>6</v>
      </c>
      <c r="P1533" s="458">
        <f t="shared" si="79"/>
        <v>5</v>
      </c>
      <c r="Q1533" s="96" t="str">
        <f t="shared" si="80"/>
        <v>Gastos_Gerais</v>
      </c>
    </row>
    <row r="1534" spans="1:17" ht="23.1" hidden="1" customHeight="1" x14ac:dyDescent="0.2">
      <c r="A1534" s="450">
        <v>3974</v>
      </c>
      <c r="B1534" s="427">
        <v>45078</v>
      </c>
      <c r="C1534" s="459">
        <v>45078</v>
      </c>
      <c r="D1534" s="455" t="s">
        <v>264</v>
      </c>
      <c r="E1534" s="455" t="s">
        <v>290</v>
      </c>
      <c r="F1534" s="460">
        <v>19.32</v>
      </c>
      <c r="G1534" s="455" t="s">
        <v>6416</v>
      </c>
      <c r="H1534" s="461" t="s">
        <v>421</v>
      </c>
      <c r="I1534" s="461" t="s">
        <v>4632</v>
      </c>
      <c r="J1534" s="426" t="s">
        <v>2077</v>
      </c>
      <c r="K1534" s="425" t="s">
        <v>1157</v>
      </c>
      <c r="L1534" s="426" t="s">
        <v>32</v>
      </c>
      <c r="M1534" s="426">
        <v>2023751</v>
      </c>
      <c r="N1534" s="427">
        <v>45078</v>
      </c>
      <c r="O1534" s="458">
        <f t="shared" si="78"/>
        <v>6</v>
      </c>
      <c r="P1534" s="458">
        <f t="shared" si="79"/>
        <v>6</v>
      </c>
      <c r="Q1534" s="96" t="str">
        <f t="shared" si="80"/>
        <v>Gastos_Gerais</v>
      </c>
    </row>
    <row r="1535" spans="1:17" ht="23.1" hidden="1" customHeight="1" x14ac:dyDescent="0.2">
      <c r="A1535" s="450">
        <v>3975</v>
      </c>
      <c r="B1535" s="427">
        <v>45078</v>
      </c>
      <c r="C1535" s="459">
        <v>45078</v>
      </c>
      <c r="D1535" s="455" t="s">
        <v>264</v>
      </c>
      <c r="E1535" s="455" t="s">
        <v>293</v>
      </c>
      <c r="F1535" s="460">
        <v>60</v>
      </c>
      <c r="G1535" s="455" t="s">
        <v>4978</v>
      </c>
      <c r="H1535" s="461" t="s">
        <v>417</v>
      </c>
      <c r="I1535" s="461" t="s">
        <v>4979</v>
      </c>
      <c r="J1535" s="426" t="s">
        <v>497</v>
      </c>
      <c r="K1535" s="425" t="s">
        <v>1188</v>
      </c>
      <c r="L1535" s="426" t="s">
        <v>4137</v>
      </c>
      <c r="M1535" s="426">
        <v>978578185</v>
      </c>
      <c r="N1535" s="427">
        <v>45078</v>
      </c>
      <c r="O1535" s="458">
        <f t="shared" si="78"/>
        <v>6</v>
      </c>
      <c r="P1535" s="458">
        <f t="shared" si="79"/>
        <v>6</v>
      </c>
      <c r="Q1535" s="96" t="str">
        <f t="shared" si="80"/>
        <v>Gastos_Gerais</v>
      </c>
    </row>
    <row r="1536" spans="1:17" ht="23.1" hidden="1" customHeight="1" x14ac:dyDescent="0.2">
      <c r="A1536" s="450">
        <v>3976</v>
      </c>
      <c r="B1536" s="427">
        <v>45078</v>
      </c>
      <c r="C1536" s="459">
        <v>45078</v>
      </c>
      <c r="D1536" s="455" t="s">
        <v>264</v>
      </c>
      <c r="E1536" s="455" t="s">
        <v>293</v>
      </c>
      <c r="F1536" s="460">
        <v>180</v>
      </c>
      <c r="G1536" s="455" t="s">
        <v>6417</v>
      </c>
      <c r="H1536" s="461" t="s">
        <v>302</v>
      </c>
      <c r="I1536" s="461" t="s">
        <v>3074</v>
      </c>
      <c r="J1536" s="426" t="s">
        <v>3075</v>
      </c>
      <c r="K1536" s="425" t="s">
        <v>1188</v>
      </c>
      <c r="L1536" s="426" t="s">
        <v>4137</v>
      </c>
      <c r="M1536" s="426">
        <v>978578185</v>
      </c>
      <c r="N1536" s="427">
        <v>45078</v>
      </c>
      <c r="O1536" s="458">
        <f t="shared" si="78"/>
        <v>6</v>
      </c>
      <c r="P1536" s="458">
        <f t="shared" si="79"/>
        <v>6</v>
      </c>
      <c r="Q1536" s="96" t="str">
        <f t="shared" si="80"/>
        <v>Gastos_Gerais</v>
      </c>
    </row>
    <row r="1537" spans="1:17" ht="48.75" hidden="1" thickBot="1" x14ac:dyDescent="0.25">
      <c r="A1537" s="450">
        <v>3977</v>
      </c>
      <c r="B1537" s="427">
        <v>45078</v>
      </c>
      <c r="C1537" s="459">
        <v>45078</v>
      </c>
      <c r="D1537" s="455" t="s">
        <v>264</v>
      </c>
      <c r="E1537" s="455" t="s">
        <v>211</v>
      </c>
      <c r="F1537" s="460">
        <v>203.95</v>
      </c>
      <c r="G1537" s="455" t="s">
        <v>6616</v>
      </c>
      <c r="H1537" s="461" t="s">
        <v>302</v>
      </c>
      <c r="I1537" s="461" t="s">
        <v>3074</v>
      </c>
      <c r="J1537" s="426" t="s">
        <v>3075</v>
      </c>
      <c r="K1537" s="425" t="s">
        <v>1188</v>
      </c>
      <c r="L1537" s="426" t="s">
        <v>4137</v>
      </c>
      <c r="M1537" s="426">
        <v>978578185</v>
      </c>
      <c r="N1537" s="427">
        <v>45078</v>
      </c>
      <c r="O1537" s="458">
        <f t="shared" si="78"/>
        <v>6</v>
      </c>
      <c r="P1537" s="458">
        <f t="shared" si="79"/>
        <v>6</v>
      </c>
      <c r="Q1537" s="96" t="str">
        <f t="shared" si="80"/>
        <v>Gastos_Gerais</v>
      </c>
    </row>
    <row r="1538" spans="1:17" ht="23.1" hidden="1" customHeight="1" x14ac:dyDescent="0.2">
      <c r="A1538" s="450">
        <v>3978</v>
      </c>
      <c r="B1538" s="427">
        <v>45078</v>
      </c>
      <c r="C1538" s="459">
        <v>45078</v>
      </c>
      <c r="D1538" s="455" t="s">
        <v>264</v>
      </c>
      <c r="E1538" s="455" t="s">
        <v>293</v>
      </c>
      <c r="F1538" s="460">
        <v>180</v>
      </c>
      <c r="G1538" s="455" t="s">
        <v>6418</v>
      </c>
      <c r="H1538" s="461" t="s">
        <v>302</v>
      </c>
      <c r="I1538" s="461" t="s">
        <v>3817</v>
      </c>
      <c r="J1538" s="426" t="s">
        <v>430</v>
      </c>
      <c r="K1538" s="426" t="s">
        <v>1188</v>
      </c>
      <c r="L1538" s="426" t="s">
        <v>4137</v>
      </c>
      <c r="M1538" s="426">
        <v>978578185</v>
      </c>
      <c r="N1538" s="427">
        <v>45078</v>
      </c>
      <c r="O1538" s="458">
        <f t="shared" si="78"/>
        <v>6</v>
      </c>
      <c r="P1538" s="458">
        <f t="shared" si="79"/>
        <v>6</v>
      </c>
      <c r="Q1538" s="96" t="str">
        <f t="shared" si="80"/>
        <v>Gastos_Gerais</v>
      </c>
    </row>
    <row r="1539" spans="1:17" ht="48.75" hidden="1" thickBot="1" x14ac:dyDescent="0.25">
      <c r="A1539" s="450">
        <v>3979</v>
      </c>
      <c r="B1539" s="427">
        <v>45078</v>
      </c>
      <c r="C1539" s="459">
        <v>45078</v>
      </c>
      <c r="D1539" s="455" t="s">
        <v>264</v>
      </c>
      <c r="E1539" s="455" t="s">
        <v>211</v>
      </c>
      <c r="F1539" s="460">
        <v>203.95</v>
      </c>
      <c r="G1539" s="455" t="s">
        <v>6617</v>
      </c>
      <c r="H1539" s="461" t="s">
        <v>302</v>
      </c>
      <c r="I1539" s="461" t="s">
        <v>3817</v>
      </c>
      <c r="J1539" s="426" t="s">
        <v>430</v>
      </c>
      <c r="K1539" s="426" t="s">
        <v>1188</v>
      </c>
      <c r="L1539" s="426" t="s">
        <v>4137</v>
      </c>
      <c r="M1539" s="426">
        <v>978578185</v>
      </c>
      <c r="N1539" s="427">
        <v>45078</v>
      </c>
      <c r="O1539" s="458">
        <f t="shared" si="78"/>
        <v>6</v>
      </c>
      <c r="P1539" s="458">
        <f t="shared" si="79"/>
        <v>6</v>
      </c>
      <c r="Q1539" s="96" t="str">
        <f t="shared" si="80"/>
        <v>Gastos_Gerais</v>
      </c>
    </row>
    <row r="1540" spans="1:17" ht="23.1" hidden="1" customHeight="1" x14ac:dyDescent="0.2">
      <c r="A1540" s="450">
        <v>3980</v>
      </c>
      <c r="B1540" s="427">
        <v>45078</v>
      </c>
      <c r="C1540" s="459">
        <v>45078</v>
      </c>
      <c r="D1540" s="455" t="s">
        <v>264</v>
      </c>
      <c r="E1540" s="455" t="s">
        <v>293</v>
      </c>
      <c r="F1540" s="460">
        <v>60</v>
      </c>
      <c r="G1540" s="455" t="s">
        <v>6419</v>
      </c>
      <c r="H1540" s="461" t="s">
        <v>417</v>
      </c>
      <c r="I1540" s="461" t="s">
        <v>5766</v>
      </c>
      <c r="J1540" s="425" t="s">
        <v>935</v>
      </c>
      <c r="K1540" s="425" t="s">
        <v>1188</v>
      </c>
      <c r="L1540" s="426" t="s">
        <v>4137</v>
      </c>
      <c r="M1540" s="425">
        <v>978578185</v>
      </c>
      <c r="N1540" s="481">
        <v>45078</v>
      </c>
      <c r="O1540" s="458">
        <f t="shared" si="78"/>
        <v>6</v>
      </c>
      <c r="P1540" s="458">
        <f t="shared" si="79"/>
        <v>6</v>
      </c>
      <c r="Q1540" s="96" t="str">
        <f t="shared" si="80"/>
        <v>Gastos_Gerais</v>
      </c>
    </row>
    <row r="1541" spans="1:17" ht="23.1" hidden="1" customHeight="1" x14ac:dyDescent="0.2">
      <c r="A1541" s="450">
        <v>3981</v>
      </c>
      <c r="B1541" s="427">
        <v>45078</v>
      </c>
      <c r="C1541" s="459">
        <v>45078</v>
      </c>
      <c r="D1541" s="455" t="s">
        <v>264</v>
      </c>
      <c r="E1541" s="455" t="s">
        <v>293</v>
      </c>
      <c r="F1541" s="460">
        <v>60</v>
      </c>
      <c r="G1541" s="455" t="s">
        <v>6420</v>
      </c>
      <c r="H1541" s="461" t="s">
        <v>417</v>
      </c>
      <c r="I1541" s="461" t="s">
        <v>1928</v>
      </c>
      <c r="J1541" s="426" t="s">
        <v>994</v>
      </c>
      <c r="K1541" s="426" t="s">
        <v>1188</v>
      </c>
      <c r="L1541" s="426" t="s">
        <v>4137</v>
      </c>
      <c r="M1541" s="426">
        <v>978578185</v>
      </c>
      <c r="N1541" s="427">
        <v>45078</v>
      </c>
      <c r="O1541" s="458">
        <f t="shared" si="78"/>
        <v>6</v>
      </c>
      <c r="P1541" s="458">
        <f t="shared" si="79"/>
        <v>6</v>
      </c>
      <c r="Q1541" s="96" t="str">
        <f t="shared" si="80"/>
        <v>Gastos_Gerais</v>
      </c>
    </row>
    <row r="1542" spans="1:17" ht="23.1" hidden="1" customHeight="1" x14ac:dyDescent="0.2">
      <c r="A1542" s="450">
        <v>3982</v>
      </c>
      <c r="B1542" s="427">
        <v>45078</v>
      </c>
      <c r="C1542" s="459">
        <v>45078</v>
      </c>
      <c r="D1542" s="455" t="s">
        <v>176</v>
      </c>
      <c r="E1542" s="455" t="s">
        <v>280</v>
      </c>
      <c r="F1542" s="460">
        <v>1828.36</v>
      </c>
      <c r="G1542" s="455" t="s">
        <v>5767</v>
      </c>
      <c r="H1542" s="461" t="s">
        <v>419</v>
      </c>
      <c r="I1542" s="461" t="s">
        <v>5768</v>
      </c>
      <c r="J1542" s="426" t="s">
        <v>696</v>
      </c>
      <c r="K1542" s="426" t="s">
        <v>1188</v>
      </c>
      <c r="L1542" s="426" t="s">
        <v>4137</v>
      </c>
      <c r="M1542" s="426">
        <v>978578185</v>
      </c>
      <c r="N1542" s="427">
        <v>45078</v>
      </c>
      <c r="O1542" s="458">
        <f t="shared" si="78"/>
        <v>6</v>
      </c>
      <c r="P1542" s="458">
        <f t="shared" si="79"/>
        <v>6</v>
      </c>
      <c r="Q1542" s="96" t="str">
        <f t="shared" si="80"/>
        <v>Gastos_com_Pessoal</v>
      </c>
    </row>
    <row r="1543" spans="1:17" ht="23.1" hidden="1" customHeight="1" x14ac:dyDescent="0.2">
      <c r="A1543" s="450">
        <v>3983</v>
      </c>
      <c r="B1543" s="427">
        <v>45078</v>
      </c>
      <c r="C1543" s="459">
        <v>45078</v>
      </c>
      <c r="D1543" s="455" t="s">
        <v>176</v>
      </c>
      <c r="E1543" s="455" t="s">
        <v>262</v>
      </c>
      <c r="F1543" s="460">
        <v>618.52</v>
      </c>
      <c r="G1543" s="455" t="s">
        <v>5769</v>
      </c>
      <c r="H1543" s="461" t="s">
        <v>419</v>
      </c>
      <c r="I1543" s="461" t="s">
        <v>5768</v>
      </c>
      <c r="J1543" s="426" t="s">
        <v>696</v>
      </c>
      <c r="K1543" s="426" t="s">
        <v>1188</v>
      </c>
      <c r="L1543" s="426" t="s">
        <v>4137</v>
      </c>
      <c r="M1543" s="427" t="s">
        <v>6641</v>
      </c>
      <c r="N1543" s="427">
        <v>45078</v>
      </c>
      <c r="O1543" s="458">
        <f t="shared" si="78"/>
        <v>6</v>
      </c>
      <c r="P1543" s="458">
        <f t="shared" si="79"/>
        <v>6</v>
      </c>
      <c r="Q1543" s="96" t="str">
        <f t="shared" si="80"/>
        <v>Gastos_com_Pessoal</v>
      </c>
    </row>
    <row r="1544" spans="1:17" ht="23.1" hidden="1" customHeight="1" x14ac:dyDescent="0.2">
      <c r="A1544" s="450">
        <v>3984</v>
      </c>
      <c r="B1544" s="427">
        <v>45078</v>
      </c>
      <c r="C1544" s="459">
        <v>45078</v>
      </c>
      <c r="D1544" s="455" t="s">
        <v>176</v>
      </c>
      <c r="E1544" s="455" t="s">
        <v>280</v>
      </c>
      <c r="F1544" s="460">
        <v>1950.21</v>
      </c>
      <c r="G1544" s="455" t="s">
        <v>5770</v>
      </c>
      <c r="H1544" s="461" t="s">
        <v>416</v>
      </c>
      <c r="I1544" s="461" t="s">
        <v>5771</v>
      </c>
      <c r="J1544" s="426" t="s">
        <v>924</v>
      </c>
      <c r="K1544" s="426" t="s">
        <v>1188</v>
      </c>
      <c r="L1544" s="426" t="s">
        <v>4137</v>
      </c>
      <c r="M1544" s="426">
        <v>978578185</v>
      </c>
      <c r="N1544" s="427">
        <v>45078</v>
      </c>
      <c r="O1544" s="458">
        <f t="shared" si="78"/>
        <v>6</v>
      </c>
      <c r="P1544" s="458">
        <f t="shared" si="79"/>
        <v>6</v>
      </c>
      <c r="Q1544" s="96" t="str">
        <f t="shared" si="80"/>
        <v>Gastos_com_Pessoal</v>
      </c>
    </row>
    <row r="1545" spans="1:17" ht="23.1" hidden="1" customHeight="1" x14ac:dyDescent="0.2">
      <c r="A1545" s="450">
        <v>3985</v>
      </c>
      <c r="B1545" s="427">
        <v>45078</v>
      </c>
      <c r="C1545" s="459">
        <v>45078</v>
      </c>
      <c r="D1545" s="455" t="s">
        <v>176</v>
      </c>
      <c r="E1545" s="455" t="s">
        <v>262</v>
      </c>
      <c r="F1545" s="460">
        <v>663.68</v>
      </c>
      <c r="G1545" s="455" t="s">
        <v>5772</v>
      </c>
      <c r="H1545" s="461" t="s">
        <v>416</v>
      </c>
      <c r="I1545" s="461" t="s">
        <v>5771</v>
      </c>
      <c r="J1545" s="426" t="s">
        <v>924</v>
      </c>
      <c r="K1545" s="426" t="s">
        <v>1188</v>
      </c>
      <c r="L1545" s="426" t="s">
        <v>4137</v>
      </c>
      <c r="M1545" s="426">
        <v>978578185</v>
      </c>
      <c r="N1545" s="427">
        <v>45078</v>
      </c>
      <c r="O1545" s="458">
        <f t="shared" si="78"/>
        <v>6</v>
      </c>
      <c r="P1545" s="458">
        <f t="shared" si="79"/>
        <v>6</v>
      </c>
      <c r="Q1545" s="96" t="str">
        <f t="shared" si="80"/>
        <v>Gastos_com_Pessoal</v>
      </c>
    </row>
    <row r="1546" spans="1:17" ht="23.1" hidden="1" customHeight="1" x14ac:dyDescent="0.2">
      <c r="A1546" s="450">
        <v>3986</v>
      </c>
      <c r="B1546" s="427">
        <v>45078</v>
      </c>
      <c r="C1546" s="459">
        <v>45078</v>
      </c>
      <c r="D1546" s="455" t="s">
        <v>176</v>
      </c>
      <c r="E1546" s="455" t="s">
        <v>280</v>
      </c>
      <c r="F1546" s="460">
        <v>2624.96</v>
      </c>
      <c r="G1546" s="455" t="s">
        <v>6421</v>
      </c>
      <c r="H1546" s="461" t="s">
        <v>423</v>
      </c>
      <c r="I1546" s="461" t="s">
        <v>6422</v>
      </c>
      <c r="J1546" s="426" t="s">
        <v>853</v>
      </c>
      <c r="K1546" s="426" t="s">
        <v>1188</v>
      </c>
      <c r="L1546" s="426" t="s">
        <v>4137</v>
      </c>
      <c r="M1546" s="426">
        <v>978578185</v>
      </c>
      <c r="N1546" s="427">
        <v>45078</v>
      </c>
      <c r="O1546" s="458">
        <f t="shared" si="78"/>
        <v>6</v>
      </c>
      <c r="P1546" s="458">
        <f t="shared" si="79"/>
        <v>6</v>
      </c>
      <c r="Q1546" s="96" t="str">
        <f t="shared" si="80"/>
        <v>Gastos_com_Pessoal</v>
      </c>
    </row>
    <row r="1547" spans="1:17" ht="23.1" hidden="1" customHeight="1" x14ac:dyDescent="0.2">
      <c r="A1547" s="450">
        <v>3987</v>
      </c>
      <c r="B1547" s="427">
        <v>45078</v>
      </c>
      <c r="C1547" s="459">
        <v>45078</v>
      </c>
      <c r="D1547" s="455" t="s">
        <v>176</v>
      </c>
      <c r="E1547" s="455" t="s">
        <v>262</v>
      </c>
      <c r="F1547" s="460">
        <v>939.68</v>
      </c>
      <c r="G1547" s="455" t="s">
        <v>6423</v>
      </c>
      <c r="H1547" s="461" t="s">
        <v>423</v>
      </c>
      <c r="I1547" s="461" t="s">
        <v>6422</v>
      </c>
      <c r="J1547" s="426" t="s">
        <v>853</v>
      </c>
      <c r="K1547" s="426" t="s">
        <v>1188</v>
      </c>
      <c r="L1547" s="426" t="s">
        <v>4137</v>
      </c>
      <c r="M1547" s="426">
        <v>978578185</v>
      </c>
      <c r="N1547" s="427">
        <v>45078</v>
      </c>
      <c r="O1547" s="458">
        <f t="shared" si="78"/>
        <v>6</v>
      </c>
      <c r="P1547" s="458">
        <f t="shared" si="79"/>
        <v>6</v>
      </c>
      <c r="Q1547" s="96" t="str">
        <f t="shared" si="80"/>
        <v>Gastos_com_Pessoal</v>
      </c>
    </row>
    <row r="1548" spans="1:17" ht="23.1" hidden="1" customHeight="1" x14ac:dyDescent="0.2">
      <c r="A1548" s="450">
        <v>3988</v>
      </c>
      <c r="B1548" s="427">
        <v>45078</v>
      </c>
      <c r="C1548" s="459">
        <v>45078</v>
      </c>
      <c r="D1548" s="455" t="s">
        <v>176</v>
      </c>
      <c r="E1548" s="455" t="s">
        <v>280</v>
      </c>
      <c r="F1548" s="460">
        <v>2783.69</v>
      </c>
      <c r="G1548" s="455" t="s">
        <v>5773</v>
      </c>
      <c r="H1548" s="461" t="s">
        <v>422</v>
      </c>
      <c r="I1548" s="461" t="s">
        <v>5774</v>
      </c>
      <c r="J1548" s="426" t="s">
        <v>952</v>
      </c>
      <c r="K1548" s="426" t="s">
        <v>1188</v>
      </c>
      <c r="L1548" s="426" t="s">
        <v>4137</v>
      </c>
      <c r="M1548" s="426">
        <v>978578185</v>
      </c>
      <c r="N1548" s="427">
        <v>45078</v>
      </c>
      <c r="O1548" s="458">
        <f t="shared" si="78"/>
        <v>6</v>
      </c>
      <c r="P1548" s="458">
        <f t="shared" si="79"/>
        <v>6</v>
      </c>
      <c r="Q1548" s="96" t="str">
        <f t="shared" si="80"/>
        <v>Gastos_com_Pessoal</v>
      </c>
    </row>
    <row r="1549" spans="1:17" ht="23.1" hidden="1" customHeight="1" x14ac:dyDescent="0.2">
      <c r="A1549" s="450">
        <v>3989</v>
      </c>
      <c r="B1549" s="427">
        <v>45078</v>
      </c>
      <c r="C1549" s="459">
        <v>45078</v>
      </c>
      <c r="D1549" s="455" t="s">
        <v>176</v>
      </c>
      <c r="E1549" s="455" t="s">
        <v>262</v>
      </c>
      <c r="F1549" s="460">
        <v>1015.18</v>
      </c>
      <c r="G1549" s="455" t="s">
        <v>5775</v>
      </c>
      <c r="H1549" s="461" t="s">
        <v>422</v>
      </c>
      <c r="I1549" s="461" t="s">
        <v>5774</v>
      </c>
      <c r="J1549" s="426" t="s">
        <v>952</v>
      </c>
      <c r="K1549" s="426" t="s">
        <v>1188</v>
      </c>
      <c r="L1549" s="426" t="s">
        <v>4137</v>
      </c>
      <c r="M1549" s="426">
        <v>978578185</v>
      </c>
      <c r="N1549" s="427">
        <v>45078</v>
      </c>
      <c r="O1549" s="458">
        <f t="shared" si="78"/>
        <v>6</v>
      </c>
      <c r="P1549" s="458">
        <f t="shared" si="79"/>
        <v>6</v>
      </c>
      <c r="Q1549" s="96" t="str">
        <f t="shared" si="80"/>
        <v>Gastos_com_Pessoal</v>
      </c>
    </row>
    <row r="1550" spans="1:17" ht="23.1" hidden="1" customHeight="1" x14ac:dyDescent="0.2">
      <c r="A1550" s="450">
        <v>3990</v>
      </c>
      <c r="B1550" s="427">
        <v>45078</v>
      </c>
      <c r="C1550" s="459">
        <v>45078</v>
      </c>
      <c r="D1550" s="455" t="s">
        <v>176</v>
      </c>
      <c r="E1550" s="455" t="s">
        <v>280</v>
      </c>
      <c r="F1550" s="460">
        <v>2957.18</v>
      </c>
      <c r="G1550" s="455" t="s">
        <v>5776</v>
      </c>
      <c r="H1550" s="461" t="s">
        <v>420</v>
      </c>
      <c r="I1550" s="461" t="s">
        <v>5777</v>
      </c>
      <c r="J1550" s="426" t="s">
        <v>5778</v>
      </c>
      <c r="K1550" s="426" t="s">
        <v>1188</v>
      </c>
      <c r="L1550" s="426" t="s">
        <v>4137</v>
      </c>
      <c r="M1550" s="426">
        <v>978578185</v>
      </c>
      <c r="N1550" s="427">
        <v>45078</v>
      </c>
      <c r="O1550" s="458">
        <f t="shared" si="78"/>
        <v>6</v>
      </c>
      <c r="P1550" s="458">
        <f t="shared" si="79"/>
        <v>6</v>
      </c>
      <c r="Q1550" s="96" t="str">
        <f t="shared" si="80"/>
        <v>Gastos_com_Pessoal</v>
      </c>
    </row>
    <row r="1551" spans="1:17" ht="23.1" hidden="1" customHeight="1" x14ac:dyDescent="0.2">
      <c r="A1551" s="450">
        <v>3991</v>
      </c>
      <c r="B1551" s="427">
        <v>45078</v>
      </c>
      <c r="C1551" s="459">
        <v>45078</v>
      </c>
      <c r="D1551" s="455" t="s">
        <v>176</v>
      </c>
      <c r="E1551" s="455" t="s">
        <v>262</v>
      </c>
      <c r="F1551" s="460">
        <v>1097.83</v>
      </c>
      <c r="G1551" s="455" t="s">
        <v>5779</v>
      </c>
      <c r="H1551" s="461" t="s">
        <v>420</v>
      </c>
      <c r="I1551" s="461" t="s">
        <v>5777</v>
      </c>
      <c r="J1551" s="426" t="s">
        <v>5778</v>
      </c>
      <c r="K1551" s="426" t="s">
        <v>1188</v>
      </c>
      <c r="L1551" s="426" t="s">
        <v>4137</v>
      </c>
      <c r="M1551" s="426">
        <v>978578185</v>
      </c>
      <c r="N1551" s="427">
        <v>45078</v>
      </c>
      <c r="O1551" s="458">
        <f t="shared" si="78"/>
        <v>6</v>
      </c>
      <c r="P1551" s="458">
        <f t="shared" si="79"/>
        <v>6</v>
      </c>
      <c r="Q1551" s="96" t="str">
        <f t="shared" si="80"/>
        <v>Gastos_com_Pessoal</v>
      </c>
    </row>
    <row r="1552" spans="1:17" ht="23.1" hidden="1" customHeight="1" x14ac:dyDescent="0.2">
      <c r="A1552" s="450">
        <v>3992</v>
      </c>
      <c r="B1552" s="427">
        <v>45078</v>
      </c>
      <c r="C1552" s="459">
        <v>45078</v>
      </c>
      <c r="D1552" s="455" t="s">
        <v>176</v>
      </c>
      <c r="E1552" s="455" t="s">
        <v>280</v>
      </c>
      <c r="F1552" s="460">
        <v>1953.87</v>
      </c>
      <c r="G1552" s="455" t="s">
        <v>5780</v>
      </c>
      <c r="H1552" s="461" t="s">
        <v>1032</v>
      </c>
      <c r="I1552" s="461" t="s">
        <v>5781</v>
      </c>
      <c r="J1552" s="426" t="s">
        <v>667</v>
      </c>
      <c r="K1552" s="426" t="s">
        <v>1188</v>
      </c>
      <c r="L1552" s="426" t="s">
        <v>4137</v>
      </c>
      <c r="M1552" s="426">
        <v>978578185</v>
      </c>
      <c r="N1552" s="427">
        <v>45078</v>
      </c>
      <c r="O1552" s="458">
        <f t="shared" si="78"/>
        <v>6</v>
      </c>
      <c r="P1552" s="458">
        <f t="shared" si="79"/>
        <v>6</v>
      </c>
      <c r="Q1552" s="96" t="str">
        <f t="shared" si="80"/>
        <v>Gastos_com_Pessoal</v>
      </c>
    </row>
    <row r="1553" spans="1:18" ht="23.1" hidden="1" customHeight="1" x14ac:dyDescent="0.2">
      <c r="A1553" s="450">
        <v>3993</v>
      </c>
      <c r="B1553" s="427">
        <v>45078</v>
      </c>
      <c r="C1553" s="459">
        <v>45078</v>
      </c>
      <c r="D1553" s="455" t="s">
        <v>176</v>
      </c>
      <c r="E1553" s="455" t="s">
        <v>262</v>
      </c>
      <c r="F1553" s="460">
        <v>665</v>
      </c>
      <c r="G1553" s="455" t="s">
        <v>5782</v>
      </c>
      <c r="H1553" s="461" t="s">
        <v>1032</v>
      </c>
      <c r="I1553" s="461" t="s">
        <v>5781</v>
      </c>
      <c r="J1553" s="426" t="s">
        <v>667</v>
      </c>
      <c r="K1553" s="426" t="s">
        <v>1188</v>
      </c>
      <c r="L1553" s="426" t="s">
        <v>4137</v>
      </c>
      <c r="M1553" s="426">
        <v>978578185</v>
      </c>
      <c r="N1553" s="427">
        <v>45078</v>
      </c>
      <c r="O1553" s="458">
        <f t="shared" si="78"/>
        <v>6</v>
      </c>
      <c r="P1553" s="458">
        <f t="shared" si="79"/>
        <v>6</v>
      </c>
      <c r="Q1553" s="96" t="str">
        <f t="shared" si="80"/>
        <v>Gastos_com_Pessoal</v>
      </c>
    </row>
    <row r="1554" spans="1:18" ht="23.1" hidden="1" customHeight="1" x14ac:dyDescent="0.2">
      <c r="A1554" s="450">
        <v>3994</v>
      </c>
      <c r="B1554" s="427">
        <v>45079</v>
      </c>
      <c r="C1554" s="459">
        <v>45047</v>
      </c>
      <c r="D1554" s="455" t="s">
        <v>264</v>
      </c>
      <c r="E1554" s="455" t="s">
        <v>402</v>
      </c>
      <c r="F1554" s="460">
        <v>79.599999999999994</v>
      </c>
      <c r="G1554" s="455" t="s">
        <v>4126</v>
      </c>
      <c r="H1554" s="461" t="s">
        <v>1032</v>
      </c>
      <c r="I1554" s="461" t="s">
        <v>2364</v>
      </c>
      <c r="J1554" s="426" t="s">
        <v>2365</v>
      </c>
      <c r="K1554" s="426" t="s">
        <v>1157</v>
      </c>
      <c r="L1554" s="426" t="s">
        <v>32</v>
      </c>
      <c r="M1554" s="426">
        <v>755</v>
      </c>
      <c r="N1554" s="427">
        <v>45072</v>
      </c>
      <c r="O1554" s="458">
        <f t="shared" si="78"/>
        <v>6</v>
      </c>
      <c r="P1554" s="458">
        <f t="shared" si="79"/>
        <v>5</v>
      </c>
      <c r="Q1554" s="96" t="str">
        <f t="shared" si="80"/>
        <v>Gastos_Gerais</v>
      </c>
    </row>
    <row r="1555" spans="1:18" ht="48.75" hidden="1" thickBot="1" x14ac:dyDescent="0.25">
      <c r="A1555" s="450">
        <v>3995</v>
      </c>
      <c r="B1555" s="427">
        <v>45079</v>
      </c>
      <c r="C1555" s="459">
        <v>45047</v>
      </c>
      <c r="D1555" s="455" t="s">
        <v>176</v>
      </c>
      <c r="E1555" s="455" t="s">
        <v>173</v>
      </c>
      <c r="F1555" s="460">
        <v>674.35</v>
      </c>
      <c r="G1555" s="455" t="s">
        <v>1274</v>
      </c>
      <c r="H1555" s="461" t="s">
        <v>303</v>
      </c>
      <c r="I1555" s="461" t="s">
        <v>1275</v>
      </c>
      <c r="J1555" s="426" t="s">
        <v>1276</v>
      </c>
      <c r="K1555" s="426" t="s">
        <v>1157</v>
      </c>
      <c r="L1555" s="426" t="s">
        <v>32</v>
      </c>
      <c r="M1555" s="426">
        <v>2023967</v>
      </c>
      <c r="N1555" s="427">
        <v>45048</v>
      </c>
      <c r="O1555" s="458">
        <f t="shared" si="78"/>
        <v>6</v>
      </c>
      <c r="P1555" s="458">
        <f t="shared" si="79"/>
        <v>5</v>
      </c>
      <c r="Q1555" s="96" t="str">
        <f t="shared" si="80"/>
        <v>Gastos_com_Pessoal</v>
      </c>
    </row>
    <row r="1556" spans="1:18" ht="23.1" hidden="1" customHeight="1" x14ac:dyDescent="0.2">
      <c r="A1556" s="450">
        <v>3996</v>
      </c>
      <c r="B1556" s="427">
        <v>45079</v>
      </c>
      <c r="C1556" s="459">
        <v>45047</v>
      </c>
      <c r="D1556" s="455" t="s">
        <v>264</v>
      </c>
      <c r="E1556" s="455" t="s">
        <v>404</v>
      </c>
      <c r="F1556" s="460">
        <v>260</v>
      </c>
      <c r="G1556" s="455" t="s">
        <v>5783</v>
      </c>
      <c r="H1556" s="461" t="s">
        <v>420</v>
      </c>
      <c r="I1556" s="461" t="s">
        <v>6424</v>
      </c>
      <c r="J1556" s="426" t="s">
        <v>3856</v>
      </c>
      <c r="K1556" s="426" t="s">
        <v>1157</v>
      </c>
      <c r="L1556" s="426" t="s">
        <v>32</v>
      </c>
      <c r="M1556" s="426">
        <v>8262</v>
      </c>
      <c r="N1556" s="427">
        <v>45054</v>
      </c>
      <c r="O1556" s="458">
        <f t="shared" ref="O1556:O1619" si="81">IF(B1556=0,0,IF(YEAR(B1556)=$P$1,MONTH(B1556)-$O$1+1,(YEAR(B1556)-$P$1)*12-$O$1+1+MONTH(B1556)))</f>
        <v>6</v>
      </c>
      <c r="P1556" s="458">
        <f t="shared" ref="P1556:P1619" si="82">IF(C1556=0,0,IF(YEAR(C1556)=$P$1,MONTH(C1556)-$O$1+1,(YEAR(C1556)-$P$1)*12-$O$1+1+MONTH(C1556)))</f>
        <v>5</v>
      </c>
      <c r="Q1556" s="96" t="str">
        <f t="shared" ref="Q1556:Q1619" si="83">SUBSTITUTE(D1556," ","_")</f>
        <v>Gastos_Gerais</v>
      </c>
    </row>
    <row r="1557" spans="1:18" ht="23.1" hidden="1" customHeight="1" x14ac:dyDescent="0.2">
      <c r="A1557" s="450">
        <v>3997</v>
      </c>
      <c r="B1557" s="427">
        <v>45079</v>
      </c>
      <c r="C1557" s="459">
        <v>45047</v>
      </c>
      <c r="D1557" s="455" t="s">
        <v>264</v>
      </c>
      <c r="E1557" s="455" t="s">
        <v>96</v>
      </c>
      <c r="F1557" s="460">
        <v>2597.1</v>
      </c>
      <c r="G1557" s="455" t="s">
        <v>5784</v>
      </c>
      <c r="H1557" s="461" t="s">
        <v>423</v>
      </c>
      <c r="I1557" s="461" t="s">
        <v>1355</v>
      </c>
      <c r="J1557" s="426" t="s">
        <v>1356</v>
      </c>
      <c r="K1557" s="426" t="s">
        <v>1157</v>
      </c>
      <c r="L1557" s="426" t="s">
        <v>32</v>
      </c>
      <c r="M1557" s="426">
        <v>327</v>
      </c>
      <c r="N1557" s="427">
        <v>45075</v>
      </c>
      <c r="O1557" s="458">
        <f t="shared" si="81"/>
        <v>6</v>
      </c>
      <c r="P1557" s="458">
        <f t="shared" si="82"/>
        <v>5</v>
      </c>
      <c r="Q1557" s="96" t="str">
        <f t="shared" si="83"/>
        <v>Gastos_Gerais</v>
      </c>
    </row>
    <row r="1558" spans="1:18" ht="23.1" hidden="1" customHeight="1" x14ac:dyDescent="0.2">
      <c r="A1558" s="450">
        <v>3998</v>
      </c>
      <c r="B1558" s="427">
        <v>45079</v>
      </c>
      <c r="C1558" s="459">
        <v>45047</v>
      </c>
      <c r="D1558" s="455" t="s">
        <v>264</v>
      </c>
      <c r="E1558" s="455" t="s">
        <v>96</v>
      </c>
      <c r="F1558" s="460">
        <v>771.95</v>
      </c>
      <c r="G1558" s="455" t="s">
        <v>5785</v>
      </c>
      <c r="H1558" s="461" t="s">
        <v>423</v>
      </c>
      <c r="I1558" s="461" t="s">
        <v>1355</v>
      </c>
      <c r="J1558" s="426" t="s">
        <v>1356</v>
      </c>
      <c r="K1558" s="425" t="s">
        <v>1157</v>
      </c>
      <c r="L1558" s="426" t="s">
        <v>32</v>
      </c>
      <c r="M1558" s="426">
        <v>329</v>
      </c>
      <c r="N1558" s="427">
        <v>45077</v>
      </c>
      <c r="O1558" s="458">
        <f t="shared" si="81"/>
        <v>6</v>
      </c>
      <c r="P1558" s="458">
        <f t="shared" si="82"/>
        <v>5</v>
      </c>
      <c r="Q1558" s="96" t="str">
        <f t="shared" si="83"/>
        <v>Gastos_Gerais</v>
      </c>
    </row>
    <row r="1559" spans="1:18" ht="23.1" hidden="1" customHeight="1" x14ac:dyDescent="0.2">
      <c r="A1559" s="450">
        <v>3999</v>
      </c>
      <c r="B1559" s="427">
        <v>45079</v>
      </c>
      <c r="C1559" s="459">
        <v>45047</v>
      </c>
      <c r="D1559" s="455" t="s">
        <v>264</v>
      </c>
      <c r="E1559" s="455" t="s">
        <v>182</v>
      </c>
      <c r="F1559" s="460">
        <v>2950</v>
      </c>
      <c r="G1559" s="455" t="s">
        <v>5786</v>
      </c>
      <c r="H1559" s="461" t="s">
        <v>420</v>
      </c>
      <c r="I1559" s="461" t="s">
        <v>6425</v>
      </c>
      <c r="J1559" s="426" t="s">
        <v>1477</v>
      </c>
      <c r="K1559" s="425" t="s">
        <v>1157</v>
      </c>
      <c r="L1559" s="426" t="s">
        <v>32</v>
      </c>
      <c r="M1559" s="426">
        <v>2023212</v>
      </c>
      <c r="N1559" s="427">
        <v>45072</v>
      </c>
      <c r="O1559" s="458">
        <f t="shared" si="81"/>
        <v>6</v>
      </c>
      <c r="P1559" s="458">
        <f t="shared" si="82"/>
        <v>5</v>
      </c>
      <c r="Q1559" s="96" t="str">
        <f t="shared" si="83"/>
        <v>Gastos_Gerais</v>
      </c>
    </row>
    <row r="1560" spans="1:18" ht="23.1" hidden="1" customHeight="1" x14ac:dyDescent="0.2">
      <c r="A1560" s="450">
        <v>4000</v>
      </c>
      <c r="B1560" s="427">
        <v>45079</v>
      </c>
      <c r="C1560" s="459">
        <v>45078</v>
      </c>
      <c r="D1560" s="455" t="s">
        <v>264</v>
      </c>
      <c r="E1560" s="455" t="s">
        <v>96</v>
      </c>
      <c r="F1560" s="460">
        <v>1453.8</v>
      </c>
      <c r="G1560" s="455" t="s">
        <v>6426</v>
      </c>
      <c r="H1560" s="461" t="s">
        <v>1032</v>
      </c>
      <c r="I1560" s="461" t="s">
        <v>4865</v>
      </c>
      <c r="J1560" s="426" t="s">
        <v>4866</v>
      </c>
      <c r="K1560" s="426" t="s">
        <v>1157</v>
      </c>
      <c r="L1560" s="426" t="s">
        <v>32</v>
      </c>
      <c r="M1560" s="426">
        <v>2114</v>
      </c>
      <c r="N1560" s="427">
        <v>45078</v>
      </c>
      <c r="O1560" s="458">
        <f t="shared" si="81"/>
        <v>6</v>
      </c>
      <c r="P1560" s="458">
        <f t="shared" si="82"/>
        <v>6</v>
      </c>
      <c r="Q1560" s="96" t="str">
        <f t="shared" si="83"/>
        <v>Gastos_Gerais</v>
      </c>
    </row>
    <row r="1561" spans="1:18" ht="23.1" hidden="1" customHeight="1" x14ac:dyDescent="0.2">
      <c r="A1561" s="450">
        <v>4001</v>
      </c>
      <c r="B1561" s="427">
        <v>45079</v>
      </c>
      <c r="C1561" s="459">
        <v>45047</v>
      </c>
      <c r="D1561" s="455" t="s">
        <v>264</v>
      </c>
      <c r="E1561" s="455" t="s">
        <v>402</v>
      </c>
      <c r="F1561" s="460">
        <v>1319.75</v>
      </c>
      <c r="G1561" s="455" t="s">
        <v>4126</v>
      </c>
      <c r="H1561" s="461" t="s">
        <v>420</v>
      </c>
      <c r="I1561" s="461" t="s">
        <v>4127</v>
      </c>
      <c r="J1561" s="426" t="s">
        <v>1273</v>
      </c>
      <c r="K1561" s="426" t="s">
        <v>1157</v>
      </c>
      <c r="L1561" s="426" t="s">
        <v>32</v>
      </c>
      <c r="M1561" s="426">
        <v>258</v>
      </c>
      <c r="N1561" s="427">
        <v>45071</v>
      </c>
      <c r="O1561" s="458">
        <f t="shared" si="81"/>
        <v>6</v>
      </c>
      <c r="P1561" s="458">
        <f t="shared" si="82"/>
        <v>5</v>
      </c>
      <c r="Q1561" s="96" t="str">
        <f t="shared" si="83"/>
        <v>Gastos_Gerais</v>
      </c>
    </row>
    <row r="1562" spans="1:18" ht="32.25" hidden="1" customHeight="1" x14ac:dyDescent="0.2">
      <c r="A1562" s="450">
        <v>4002</v>
      </c>
      <c r="B1562" s="463">
        <v>45079</v>
      </c>
      <c r="C1562" s="464">
        <v>45047</v>
      </c>
      <c r="D1562" s="455" t="s">
        <v>264</v>
      </c>
      <c r="E1562" s="455" t="s">
        <v>388</v>
      </c>
      <c r="F1562" s="454">
        <v>3841.21</v>
      </c>
      <c r="G1562" s="455" t="s">
        <v>5787</v>
      </c>
      <c r="H1562" s="461" t="s">
        <v>423</v>
      </c>
      <c r="I1562" s="461" t="s">
        <v>4498</v>
      </c>
      <c r="J1562" s="426" t="s">
        <v>1417</v>
      </c>
      <c r="K1562" s="465" t="s">
        <v>1157</v>
      </c>
      <c r="L1562" s="465" t="s">
        <v>32</v>
      </c>
      <c r="M1562" s="465">
        <v>202334</v>
      </c>
      <c r="N1562" s="463">
        <v>45072</v>
      </c>
      <c r="O1562" s="458">
        <f t="shared" si="81"/>
        <v>6</v>
      </c>
      <c r="P1562" s="458">
        <f t="shared" si="82"/>
        <v>5</v>
      </c>
      <c r="Q1562" s="96" t="str">
        <f t="shared" si="83"/>
        <v>Gastos_Gerais</v>
      </c>
      <c r="R1562" s="411"/>
    </row>
    <row r="1563" spans="1:18" ht="23.1" hidden="1" customHeight="1" x14ac:dyDescent="0.2">
      <c r="A1563" s="450">
        <v>4003</v>
      </c>
      <c r="B1563" s="427">
        <v>45079</v>
      </c>
      <c r="C1563" s="459">
        <v>45017</v>
      </c>
      <c r="D1563" s="455" t="s">
        <v>264</v>
      </c>
      <c r="E1563" s="455" t="s">
        <v>82</v>
      </c>
      <c r="F1563" s="454">
        <v>21461.27</v>
      </c>
      <c r="G1563" s="455" t="s">
        <v>1154</v>
      </c>
      <c r="H1563" s="461" t="s">
        <v>414</v>
      </c>
      <c r="I1563" s="461" t="s">
        <v>1682</v>
      </c>
      <c r="J1563" s="425" t="s">
        <v>1156</v>
      </c>
      <c r="K1563" s="426" t="s">
        <v>1157</v>
      </c>
      <c r="L1563" s="426" t="s">
        <v>1158</v>
      </c>
      <c r="M1563" s="426" t="s">
        <v>5788</v>
      </c>
      <c r="N1563" s="427">
        <v>45079</v>
      </c>
      <c r="O1563" s="458">
        <f t="shared" si="81"/>
        <v>6</v>
      </c>
      <c r="P1563" s="458">
        <f t="shared" si="82"/>
        <v>4</v>
      </c>
      <c r="Q1563" s="96" t="str">
        <f t="shared" si="83"/>
        <v>Gastos_Gerais</v>
      </c>
    </row>
    <row r="1564" spans="1:18" ht="23.1" hidden="1" customHeight="1" x14ac:dyDescent="0.2">
      <c r="A1564" s="450">
        <v>4004</v>
      </c>
      <c r="B1564" s="427">
        <v>45079</v>
      </c>
      <c r="C1564" s="459">
        <v>45047</v>
      </c>
      <c r="D1564" s="455" t="s">
        <v>264</v>
      </c>
      <c r="E1564" s="455" t="s">
        <v>412</v>
      </c>
      <c r="F1564" s="460">
        <v>1446.38</v>
      </c>
      <c r="G1564" s="455" t="s">
        <v>1223</v>
      </c>
      <c r="H1564" s="461" t="s">
        <v>417</v>
      </c>
      <c r="I1564" s="461" t="s">
        <v>5789</v>
      </c>
      <c r="J1564" s="426" t="s">
        <v>1225</v>
      </c>
      <c r="K1564" s="426" t="s">
        <v>1157</v>
      </c>
      <c r="L1564" s="426" t="s">
        <v>32</v>
      </c>
      <c r="M1564" s="426">
        <v>28084</v>
      </c>
      <c r="N1564" s="427">
        <v>45071</v>
      </c>
      <c r="O1564" s="458">
        <f t="shared" si="81"/>
        <v>6</v>
      </c>
      <c r="P1564" s="458">
        <f t="shared" si="82"/>
        <v>5</v>
      </c>
      <c r="Q1564" s="96" t="str">
        <f t="shared" si="83"/>
        <v>Gastos_Gerais</v>
      </c>
    </row>
    <row r="1565" spans="1:18" ht="23.1" hidden="1" customHeight="1" x14ac:dyDescent="0.2">
      <c r="A1565" s="450">
        <v>4005</v>
      </c>
      <c r="B1565" s="427">
        <v>45079</v>
      </c>
      <c r="C1565" s="459">
        <v>45047</v>
      </c>
      <c r="D1565" s="455" t="s">
        <v>264</v>
      </c>
      <c r="E1565" s="455" t="s">
        <v>83</v>
      </c>
      <c r="F1565" s="460">
        <v>1502.15</v>
      </c>
      <c r="G1565" s="455" t="s">
        <v>2906</v>
      </c>
      <c r="H1565" s="461" t="s">
        <v>493</v>
      </c>
      <c r="I1565" s="461" t="s">
        <v>4378</v>
      </c>
      <c r="J1565" s="425" t="s">
        <v>1162</v>
      </c>
      <c r="K1565" s="425" t="s">
        <v>1157</v>
      </c>
      <c r="L1565" s="426" t="s">
        <v>32</v>
      </c>
      <c r="M1565" s="426">
        <v>33244070</v>
      </c>
      <c r="N1565" s="427">
        <v>45079</v>
      </c>
      <c r="O1565" s="458">
        <f t="shared" si="81"/>
        <v>6</v>
      </c>
      <c r="P1565" s="458">
        <f t="shared" si="82"/>
        <v>5</v>
      </c>
      <c r="Q1565" s="96" t="str">
        <f t="shared" si="83"/>
        <v>Gastos_Gerais</v>
      </c>
    </row>
    <row r="1566" spans="1:18" ht="23.1" hidden="1" customHeight="1" x14ac:dyDescent="0.2">
      <c r="A1566" s="450">
        <v>4006</v>
      </c>
      <c r="B1566" s="427">
        <v>45079</v>
      </c>
      <c r="C1566" s="459">
        <v>45047</v>
      </c>
      <c r="D1566" s="455" t="s">
        <v>264</v>
      </c>
      <c r="E1566" s="455" t="s">
        <v>402</v>
      </c>
      <c r="F1566" s="460">
        <v>73.7</v>
      </c>
      <c r="G1566" s="455" t="s">
        <v>4126</v>
      </c>
      <c r="H1566" s="461" t="s">
        <v>1032</v>
      </c>
      <c r="I1566" s="461" t="s">
        <v>3184</v>
      </c>
      <c r="J1566" s="426" t="s">
        <v>1614</v>
      </c>
      <c r="K1566" s="426" t="s">
        <v>1157</v>
      </c>
      <c r="L1566" s="426" t="s">
        <v>32</v>
      </c>
      <c r="M1566" s="426">
        <v>123</v>
      </c>
      <c r="N1566" s="427">
        <v>45076</v>
      </c>
      <c r="O1566" s="458">
        <f t="shared" si="81"/>
        <v>6</v>
      </c>
      <c r="P1566" s="458">
        <f t="shared" si="82"/>
        <v>5</v>
      </c>
      <c r="Q1566" s="96" t="str">
        <f t="shared" si="83"/>
        <v>Gastos_Gerais</v>
      </c>
    </row>
    <row r="1567" spans="1:18" ht="23.1" hidden="1" customHeight="1" x14ac:dyDescent="0.2">
      <c r="A1567" s="450">
        <v>4007</v>
      </c>
      <c r="B1567" s="427">
        <v>45079</v>
      </c>
      <c r="C1567" s="459">
        <v>45078</v>
      </c>
      <c r="D1567" s="455" t="s">
        <v>176</v>
      </c>
      <c r="E1567" s="455" t="s">
        <v>261</v>
      </c>
      <c r="F1567" s="460">
        <v>1619.73</v>
      </c>
      <c r="G1567" s="455" t="s">
        <v>1207</v>
      </c>
      <c r="H1567" s="461" t="s">
        <v>417</v>
      </c>
      <c r="I1567" s="461" t="s">
        <v>3464</v>
      </c>
      <c r="J1567" s="426" t="s">
        <v>5790</v>
      </c>
      <c r="K1567" s="426" t="s">
        <v>1188</v>
      </c>
      <c r="L1567" s="426" t="s">
        <v>4137</v>
      </c>
      <c r="M1567" s="426">
        <v>178757392</v>
      </c>
      <c r="N1567" s="427">
        <v>45079</v>
      </c>
      <c r="O1567" s="458">
        <f t="shared" si="81"/>
        <v>6</v>
      </c>
      <c r="P1567" s="458">
        <f t="shared" si="82"/>
        <v>6</v>
      </c>
      <c r="Q1567" s="96" t="str">
        <f t="shared" si="83"/>
        <v>Gastos_com_Pessoal</v>
      </c>
    </row>
    <row r="1568" spans="1:18" ht="23.1" hidden="1" customHeight="1" x14ac:dyDescent="0.2">
      <c r="A1568" s="450">
        <v>4008</v>
      </c>
      <c r="B1568" s="427">
        <v>45079</v>
      </c>
      <c r="C1568" s="459">
        <v>45078</v>
      </c>
      <c r="D1568" s="455" t="s">
        <v>176</v>
      </c>
      <c r="E1568" s="455" t="s">
        <v>280</v>
      </c>
      <c r="F1568" s="460">
        <v>975.45</v>
      </c>
      <c r="G1568" s="455" t="s">
        <v>1209</v>
      </c>
      <c r="H1568" s="461" t="s">
        <v>417</v>
      </c>
      <c r="I1568" s="461" t="s">
        <v>3464</v>
      </c>
      <c r="J1568" s="426" t="s">
        <v>5790</v>
      </c>
      <c r="K1568" s="426" t="s">
        <v>1188</v>
      </c>
      <c r="L1568" s="426" t="s">
        <v>4137</v>
      </c>
      <c r="M1568" s="426">
        <v>178757392</v>
      </c>
      <c r="N1568" s="427">
        <v>45079</v>
      </c>
      <c r="O1568" s="458">
        <f t="shared" si="81"/>
        <v>6</v>
      </c>
      <c r="P1568" s="458">
        <f t="shared" si="82"/>
        <v>6</v>
      </c>
      <c r="Q1568" s="96" t="str">
        <f t="shared" si="83"/>
        <v>Gastos_com_Pessoal</v>
      </c>
    </row>
    <row r="1569" spans="1:17" ht="23.1" hidden="1" customHeight="1" x14ac:dyDescent="0.2">
      <c r="A1569" s="450">
        <v>4009</v>
      </c>
      <c r="B1569" s="427">
        <v>45079</v>
      </c>
      <c r="C1569" s="459">
        <v>45078</v>
      </c>
      <c r="D1569" s="455" t="s">
        <v>176</v>
      </c>
      <c r="E1569" s="455" t="s">
        <v>262</v>
      </c>
      <c r="F1569" s="460">
        <v>325.14999999999998</v>
      </c>
      <c r="G1569" s="455" t="s">
        <v>1210</v>
      </c>
      <c r="H1569" s="461" t="s">
        <v>417</v>
      </c>
      <c r="I1569" s="461" t="s">
        <v>3464</v>
      </c>
      <c r="J1569" s="426" t="s">
        <v>5790</v>
      </c>
      <c r="K1569" s="426" t="s">
        <v>1188</v>
      </c>
      <c r="L1569" s="426" t="s">
        <v>4137</v>
      </c>
      <c r="M1569" s="426">
        <v>178757392</v>
      </c>
      <c r="N1569" s="427">
        <v>45079</v>
      </c>
      <c r="O1569" s="458">
        <f t="shared" si="81"/>
        <v>6</v>
      </c>
      <c r="P1569" s="458">
        <f t="shared" si="82"/>
        <v>6</v>
      </c>
      <c r="Q1569" s="96" t="str">
        <f t="shared" si="83"/>
        <v>Gastos_com_Pessoal</v>
      </c>
    </row>
    <row r="1570" spans="1:17" ht="23.1" hidden="1" customHeight="1" x14ac:dyDescent="0.2">
      <c r="A1570" s="450">
        <v>4010</v>
      </c>
      <c r="B1570" s="427">
        <v>45079</v>
      </c>
      <c r="C1570" s="459">
        <v>45078</v>
      </c>
      <c r="D1570" s="455" t="s">
        <v>176</v>
      </c>
      <c r="E1570" s="455" t="s">
        <v>169</v>
      </c>
      <c r="F1570" s="460">
        <v>1121.46</v>
      </c>
      <c r="G1570" s="455" t="s">
        <v>1211</v>
      </c>
      <c r="H1570" s="461" t="s">
        <v>417</v>
      </c>
      <c r="I1570" s="461" t="s">
        <v>3464</v>
      </c>
      <c r="J1570" s="426" t="s">
        <v>5790</v>
      </c>
      <c r="K1570" s="426" t="s">
        <v>1188</v>
      </c>
      <c r="L1570" s="426" t="s">
        <v>4137</v>
      </c>
      <c r="M1570" s="426">
        <v>178757392</v>
      </c>
      <c r="N1570" s="427">
        <v>45079</v>
      </c>
      <c r="O1570" s="458">
        <f t="shared" si="81"/>
        <v>6</v>
      </c>
      <c r="P1570" s="458">
        <f t="shared" si="82"/>
        <v>6</v>
      </c>
      <c r="Q1570" s="96" t="str">
        <f t="shared" si="83"/>
        <v>Gastos_com_Pessoal</v>
      </c>
    </row>
    <row r="1571" spans="1:17" ht="23.1" hidden="1" customHeight="1" x14ac:dyDescent="0.2">
      <c r="A1571" s="450">
        <v>4011</v>
      </c>
      <c r="B1571" s="427">
        <v>45079</v>
      </c>
      <c r="C1571" s="459">
        <v>45078</v>
      </c>
      <c r="D1571" s="455" t="s">
        <v>264</v>
      </c>
      <c r="E1571" s="455" t="s">
        <v>293</v>
      </c>
      <c r="F1571" s="460">
        <v>10.8</v>
      </c>
      <c r="G1571" s="455" t="s">
        <v>5791</v>
      </c>
      <c r="H1571" s="461" t="s">
        <v>422</v>
      </c>
      <c r="I1571" s="461" t="s">
        <v>2737</v>
      </c>
      <c r="J1571" s="426" t="s">
        <v>1034</v>
      </c>
      <c r="K1571" s="426" t="s">
        <v>1188</v>
      </c>
      <c r="L1571" s="426" t="s">
        <v>4137</v>
      </c>
      <c r="M1571" s="426">
        <v>178757392</v>
      </c>
      <c r="N1571" s="427">
        <v>45079</v>
      </c>
      <c r="O1571" s="458">
        <f t="shared" si="81"/>
        <v>6</v>
      </c>
      <c r="P1571" s="458">
        <f t="shared" si="82"/>
        <v>6</v>
      </c>
      <c r="Q1571" s="96" t="str">
        <f t="shared" si="83"/>
        <v>Gastos_Gerais</v>
      </c>
    </row>
    <row r="1572" spans="1:17" ht="23.1" hidden="1" customHeight="1" x14ac:dyDescent="0.2">
      <c r="A1572" s="450">
        <v>4012</v>
      </c>
      <c r="B1572" s="427">
        <v>45079</v>
      </c>
      <c r="C1572" s="459">
        <v>45078</v>
      </c>
      <c r="D1572" s="455" t="s">
        <v>264</v>
      </c>
      <c r="E1572" s="455" t="s">
        <v>293</v>
      </c>
      <c r="F1572" s="460">
        <v>60</v>
      </c>
      <c r="G1572" s="455" t="s">
        <v>6420</v>
      </c>
      <c r="H1572" s="461" t="s">
        <v>417</v>
      </c>
      <c r="I1572" s="461" t="s">
        <v>1928</v>
      </c>
      <c r="J1572" s="426" t="s">
        <v>994</v>
      </c>
      <c r="K1572" s="426" t="s">
        <v>1188</v>
      </c>
      <c r="L1572" s="426" t="s">
        <v>4137</v>
      </c>
      <c r="M1572" s="426">
        <v>178757392</v>
      </c>
      <c r="N1572" s="427">
        <v>45079</v>
      </c>
      <c r="O1572" s="458">
        <f t="shared" si="81"/>
        <v>6</v>
      </c>
      <c r="P1572" s="458">
        <f t="shared" si="82"/>
        <v>6</v>
      </c>
      <c r="Q1572" s="96" t="str">
        <f t="shared" si="83"/>
        <v>Gastos_Gerais</v>
      </c>
    </row>
    <row r="1573" spans="1:17" ht="23.1" hidden="1" customHeight="1" x14ac:dyDescent="0.2">
      <c r="A1573" s="450">
        <v>4013</v>
      </c>
      <c r="B1573" s="427">
        <v>45082</v>
      </c>
      <c r="C1573" s="459">
        <v>45047</v>
      </c>
      <c r="D1573" s="455" t="s">
        <v>264</v>
      </c>
      <c r="E1573" s="455" t="s">
        <v>83</v>
      </c>
      <c r="F1573" s="460">
        <v>1951.23</v>
      </c>
      <c r="G1573" s="455" t="s">
        <v>2906</v>
      </c>
      <c r="H1573" s="461" t="s">
        <v>420</v>
      </c>
      <c r="I1573" s="461" t="s">
        <v>4378</v>
      </c>
      <c r="J1573" s="425" t="s">
        <v>1162</v>
      </c>
      <c r="K1573" s="425" t="s">
        <v>1157</v>
      </c>
      <c r="L1573" s="426" t="s">
        <v>32</v>
      </c>
      <c r="M1573" s="426">
        <v>38265086</v>
      </c>
      <c r="N1573" s="427">
        <v>45082</v>
      </c>
      <c r="O1573" s="458">
        <f t="shared" si="81"/>
        <v>6</v>
      </c>
      <c r="P1573" s="458">
        <f t="shared" si="82"/>
        <v>5</v>
      </c>
      <c r="Q1573" s="96" t="str">
        <f t="shared" si="83"/>
        <v>Gastos_Gerais</v>
      </c>
    </row>
    <row r="1574" spans="1:17" ht="23.1" hidden="1" customHeight="1" x14ac:dyDescent="0.2">
      <c r="A1574" s="450">
        <v>4014</v>
      </c>
      <c r="B1574" s="427">
        <v>45082</v>
      </c>
      <c r="C1574" s="459">
        <v>45078</v>
      </c>
      <c r="D1574" s="455" t="s">
        <v>264</v>
      </c>
      <c r="E1574" s="455" t="s">
        <v>402</v>
      </c>
      <c r="F1574" s="460">
        <v>21.45</v>
      </c>
      <c r="G1574" s="455" t="s">
        <v>4126</v>
      </c>
      <c r="H1574" s="461" t="s">
        <v>418</v>
      </c>
      <c r="I1574" s="461" t="s">
        <v>2401</v>
      </c>
      <c r="J1574" s="426" t="s">
        <v>2402</v>
      </c>
      <c r="K1574" s="426" t="s">
        <v>1163</v>
      </c>
      <c r="L1574" s="426" t="s">
        <v>32</v>
      </c>
      <c r="M1574" s="426">
        <v>11524</v>
      </c>
      <c r="N1574" s="427">
        <v>45079</v>
      </c>
      <c r="O1574" s="458">
        <f t="shared" si="81"/>
        <v>6</v>
      </c>
      <c r="P1574" s="458">
        <f t="shared" si="82"/>
        <v>6</v>
      </c>
      <c r="Q1574" s="96" t="str">
        <f t="shared" si="83"/>
        <v>Gastos_Gerais</v>
      </c>
    </row>
    <row r="1575" spans="1:17" ht="23.1" hidden="1" customHeight="1" x14ac:dyDescent="0.2">
      <c r="A1575" s="450">
        <v>4015</v>
      </c>
      <c r="B1575" s="427">
        <v>45082</v>
      </c>
      <c r="C1575" s="459">
        <v>45047</v>
      </c>
      <c r="D1575" s="455" t="s">
        <v>264</v>
      </c>
      <c r="E1575" s="455" t="s">
        <v>404</v>
      </c>
      <c r="F1575" s="454">
        <v>150</v>
      </c>
      <c r="G1575" s="455" t="s">
        <v>5792</v>
      </c>
      <c r="H1575" s="461" t="s">
        <v>422</v>
      </c>
      <c r="I1575" s="461" t="s">
        <v>5793</v>
      </c>
      <c r="J1575" s="426" t="s">
        <v>5794</v>
      </c>
      <c r="K1575" s="426" t="s">
        <v>1163</v>
      </c>
      <c r="L1575" s="426" t="s">
        <v>32</v>
      </c>
      <c r="M1575" s="426">
        <v>1454</v>
      </c>
      <c r="N1575" s="427">
        <v>45077</v>
      </c>
      <c r="O1575" s="458">
        <f t="shared" si="81"/>
        <v>6</v>
      </c>
      <c r="P1575" s="458">
        <f t="shared" si="82"/>
        <v>5</v>
      </c>
      <c r="Q1575" s="96" t="str">
        <f t="shared" si="83"/>
        <v>Gastos_Gerais</v>
      </c>
    </row>
    <row r="1576" spans="1:17" ht="23.1" hidden="1" customHeight="1" x14ac:dyDescent="0.2">
      <c r="A1576" s="450">
        <v>4016</v>
      </c>
      <c r="B1576" s="427">
        <v>45082</v>
      </c>
      <c r="C1576" s="459">
        <v>45047</v>
      </c>
      <c r="D1576" s="455" t="s">
        <v>264</v>
      </c>
      <c r="E1576" s="455" t="s">
        <v>404</v>
      </c>
      <c r="F1576" s="460">
        <v>290</v>
      </c>
      <c r="G1576" s="455" t="s">
        <v>5795</v>
      </c>
      <c r="H1576" s="461" t="s">
        <v>422</v>
      </c>
      <c r="I1576" s="461" t="s">
        <v>5793</v>
      </c>
      <c r="J1576" s="426" t="s">
        <v>5794</v>
      </c>
      <c r="K1576" s="426" t="s">
        <v>1163</v>
      </c>
      <c r="L1576" s="426" t="s">
        <v>32</v>
      </c>
      <c r="M1576" s="426">
        <v>1014</v>
      </c>
      <c r="N1576" s="427">
        <v>45076</v>
      </c>
      <c r="O1576" s="458">
        <f t="shared" si="81"/>
        <v>6</v>
      </c>
      <c r="P1576" s="458">
        <f t="shared" si="82"/>
        <v>5</v>
      </c>
      <c r="Q1576" s="96" t="str">
        <f t="shared" si="83"/>
        <v>Gastos_Gerais</v>
      </c>
    </row>
    <row r="1577" spans="1:17" ht="23.1" hidden="1" customHeight="1" x14ac:dyDescent="0.2">
      <c r="A1577" s="450">
        <v>4017</v>
      </c>
      <c r="B1577" s="427">
        <v>45082</v>
      </c>
      <c r="C1577" s="459">
        <v>45047</v>
      </c>
      <c r="D1577" s="455" t="s">
        <v>264</v>
      </c>
      <c r="E1577" s="455" t="s">
        <v>136</v>
      </c>
      <c r="F1577" s="460">
        <v>80.7</v>
      </c>
      <c r="G1577" s="455" t="s">
        <v>6427</v>
      </c>
      <c r="H1577" s="461" t="s">
        <v>423</v>
      </c>
      <c r="I1577" s="461" t="s">
        <v>5796</v>
      </c>
      <c r="J1577" s="425" t="s">
        <v>5797</v>
      </c>
      <c r="K1577" s="426" t="s">
        <v>1157</v>
      </c>
      <c r="L1577" s="426" t="s">
        <v>32</v>
      </c>
      <c r="M1577" s="426">
        <v>15270</v>
      </c>
      <c r="N1577" s="427">
        <v>45077</v>
      </c>
      <c r="O1577" s="458">
        <f t="shared" si="81"/>
        <v>6</v>
      </c>
      <c r="P1577" s="458">
        <f t="shared" si="82"/>
        <v>5</v>
      </c>
      <c r="Q1577" s="96" t="str">
        <f t="shared" si="83"/>
        <v>Gastos_Gerais</v>
      </c>
    </row>
    <row r="1578" spans="1:17" ht="23.1" hidden="1" customHeight="1" x14ac:dyDescent="0.2">
      <c r="A1578" s="450">
        <v>4018</v>
      </c>
      <c r="B1578" s="427">
        <v>45082</v>
      </c>
      <c r="C1578" s="459">
        <v>45047</v>
      </c>
      <c r="D1578" s="455" t="s">
        <v>264</v>
      </c>
      <c r="E1578" s="455" t="s">
        <v>82</v>
      </c>
      <c r="F1578" s="460">
        <v>1968.52</v>
      </c>
      <c r="G1578" s="455" t="s">
        <v>1154</v>
      </c>
      <c r="H1578" s="461" t="s">
        <v>417</v>
      </c>
      <c r="I1578" s="461" t="s">
        <v>6428</v>
      </c>
      <c r="J1578" s="425" t="s">
        <v>1257</v>
      </c>
      <c r="K1578" s="425" t="s">
        <v>1157</v>
      </c>
      <c r="L1578" s="426" t="s">
        <v>1158</v>
      </c>
      <c r="M1578" s="426" t="s">
        <v>5798</v>
      </c>
      <c r="N1578" s="427">
        <v>45082</v>
      </c>
      <c r="O1578" s="458">
        <f t="shared" si="81"/>
        <v>6</v>
      </c>
      <c r="P1578" s="458">
        <f t="shared" si="82"/>
        <v>5</v>
      </c>
      <c r="Q1578" s="96" t="str">
        <f t="shared" si="83"/>
        <v>Gastos_Gerais</v>
      </c>
    </row>
    <row r="1579" spans="1:17" ht="23.1" hidden="1" customHeight="1" x14ac:dyDescent="0.2">
      <c r="A1579" s="450">
        <v>4019</v>
      </c>
      <c r="B1579" s="427">
        <v>45082</v>
      </c>
      <c r="C1579" s="459">
        <v>45078</v>
      </c>
      <c r="D1579" s="455" t="s">
        <v>176</v>
      </c>
      <c r="E1579" s="455" t="s">
        <v>261</v>
      </c>
      <c r="F1579" s="460">
        <v>29.56</v>
      </c>
      <c r="G1579" s="455" t="s">
        <v>1207</v>
      </c>
      <c r="H1579" s="461" t="s">
        <v>420</v>
      </c>
      <c r="I1579" s="461" t="s">
        <v>5799</v>
      </c>
      <c r="J1579" s="426" t="s">
        <v>5800</v>
      </c>
      <c r="K1579" s="426" t="s">
        <v>1188</v>
      </c>
      <c r="L1579" s="426" t="s">
        <v>4137</v>
      </c>
      <c r="M1579" s="426">
        <v>579051372</v>
      </c>
      <c r="N1579" s="427">
        <v>45082</v>
      </c>
      <c r="O1579" s="458">
        <f t="shared" si="81"/>
        <v>6</v>
      </c>
      <c r="P1579" s="458">
        <f t="shared" si="82"/>
        <v>6</v>
      </c>
      <c r="Q1579" s="96" t="str">
        <f t="shared" si="83"/>
        <v>Gastos_com_Pessoal</v>
      </c>
    </row>
    <row r="1580" spans="1:17" ht="23.1" hidden="1" customHeight="1" x14ac:dyDescent="0.2">
      <c r="A1580" s="450">
        <v>4020</v>
      </c>
      <c r="B1580" s="427">
        <v>45082</v>
      </c>
      <c r="C1580" s="459">
        <v>45078</v>
      </c>
      <c r="D1580" s="455" t="s">
        <v>176</v>
      </c>
      <c r="E1580" s="455" t="s">
        <v>280</v>
      </c>
      <c r="F1580" s="460">
        <v>39.42</v>
      </c>
      <c r="G1580" s="455" t="s">
        <v>1209</v>
      </c>
      <c r="H1580" s="461" t="s">
        <v>420</v>
      </c>
      <c r="I1580" s="461" t="s">
        <v>5799</v>
      </c>
      <c r="J1580" s="426" t="s">
        <v>5800</v>
      </c>
      <c r="K1580" s="426" t="s">
        <v>1188</v>
      </c>
      <c r="L1580" s="426" t="s">
        <v>4137</v>
      </c>
      <c r="M1580" s="426">
        <v>579051372</v>
      </c>
      <c r="N1580" s="427">
        <v>45082</v>
      </c>
      <c r="O1580" s="458">
        <f t="shared" si="81"/>
        <v>6</v>
      </c>
      <c r="P1580" s="458">
        <f t="shared" si="82"/>
        <v>6</v>
      </c>
      <c r="Q1580" s="96" t="str">
        <f t="shared" si="83"/>
        <v>Gastos_com_Pessoal</v>
      </c>
    </row>
    <row r="1581" spans="1:17" ht="23.1" hidden="1" customHeight="1" x14ac:dyDescent="0.2">
      <c r="A1581" s="450">
        <v>4021</v>
      </c>
      <c r="B1581" s="427">
        <v>45082</v>
      </c>
      <c r="C1581" s="459">
        <v>45078</v>
      </c>
      <c r="D1581" s="455" t="s">
        <v>176</v>
      </c>
      <c r="E1581" s="455" t="s">
        <v>262</v>
      </c>
      <c r="F1581" s="460">
        <v>13.14</v>
      </c>
      <c r="G1581" s="455" t="s">
        <v>1210</v>
      </c>
      <c r="H1581" s="461" t="s">
        <v>420</v>
      </c>
      <c r="I1581" s="461" t="s">
        <v>5799</v>
      </c>
      <c r="J1581" s="425" t="s">
        <v>5800</v>
      </c>
      <c r="K1581" s="425" t="s">
        <v>1188</v>
      </c>
      <c r="L1581" s="426" t="s">
        <v>4137</v>
      </c>
      <c r="M1581" s="425">
        <v>579051372</v>
      </c>
      <c r="N1581" s="427">
        <v>45082</v>
      </c>
      <c r="O1581" s="458">
        <f t="shared" si="81"/>
        <v>6</v>
      </c>
      <c r="P1581" s="458">
        <f t="shared" si="82"/>
        <v>6</v>
      </c>
      <c r="Q1581" s="96" t="str">
        <f t="shared" si="83"/>
        <v>Gastos_com_Pessoal</v>
      </c>
    </row>
    <row r="1582" spans="1:17" ht="23.1" hidden="1" customHeight="1" x14ac:dyDescent="0.2">
      <c r="A1582" s="450">
        <v>4022</v>
      </c>
      <c r="B1582" s="427">
        <v>45082</v>
      </c>
      <c r="C1582" s="459">
        <v>45078</v>
      </c>
      <c r="D1582" s="455" t="s">
        <v>176</v>
      </c>
      <c r="E1582" s="455" t="s">
        <v>169</v>
      </c>
      <c r="F1582" s="460">
        <v>118.26</v>
      </c>
      <c r="G1582" s="455" t="s">
        <v>1211</v>
      </c>
      <c r="H1582" s="461" t="s">
        <v>420</v>
      </c>
      <c r="I1582" s="461" t="s">
        <v>5799</v>
      </c>
      <c r="J1582" s="425" t="s">
        <v>5800</v>
      </c>
      <c r="K1582" s="425" t="s">
        <v>1188</v>
      </c>
      <c r="L1582" s="426" t="s">
        <v>4137</v>
      </c>
      <c r="M1582" s="425">
        <v>579051372</v>
      </c>
      <c r="N1582" s="481">
        <v>45082</v>
      </c>
      <c r="O1582" s="458">
        <f t="shared" si="81"/>
        <v>6</v>
      </c>
      <c r="P1582" s="458">
        <f t="shared" si="82"/>
        <v>6</v>
      </c>
      <c r="Q1582" s="96" t="str">
        <f t="shared" si="83"/>
        <v>Gastos_com_Pessoal</v>
      </c>
    </row>
    <row r="1583" spans="1:17" ht="23.1" hidden="1" customHeight="1" x14ac:dyDescent="0.2">
      <c r="A1583" s="450">
        <v>4023</v>
      </c>
      <c r="B1583" s="481">
        <v>45082</v>
      </c>
      <c r="C1583" s="466">
        <v>45078</v>
      </c>
      <c r="D1583" s="455" t="s">
        <v>264</v>
      </c>
      <c r="E1583" s="455" t="s">
        <v>293</v>
      </c>
      <c r="F1583" s="460">
        <v>60</v>
      </c>
      <c r="G1583" s="455" t="s">
        <v>6429</v>
      </c>
      <c r="H1583" s="461" t="s">
        <v>417</v>
      </c>
      <c r="I1583" s="461" t="s">
        <v>1928</v>
      </c>
      <c r="J1583" s="425" t="s">
        <v>994</v>
      </c>
      <c r="K1583" s="426" t="s">
        <v>1188</v>
      </c>
      <c r="L1583" s="426" t="s">
        <v>4137</v>
      </c>
      <c r="M1583" s="426">
        <v>579051372</v>
      </c>
      <c r="N1583" s="481">
        <v>45082</v>
      </c>
      <c r="O1583" s="458">
        <f t="shared" si="81"/>
        <v>6</v>
      </c>
      <c r="P1583" s="458">
        <f t="shared" si="82"/>
        <v>6</v>
      </c>
      <c r="Q1583" s="96" t="str">
        <f t="shared" si="83"/>
        <v>Gastos_Gerais</v>
      </c>
    </row>
    <row r="1584" spans="1:17" ht="23.1" hidden="1" customHeight="1" x14ac:dyDescent="0.2">
      <c r="A1584" s="450">
        <v>4024</v>
      </c>
      <c r="B1584" s="481">
        <v>45082</v>
      </c>
      <c r="C1584" s="466">
        <v>45078</v>
      </c>
      <c r="D1584" s="455" t="s">
        <v>264</v>
      </c>
      <c r="E1584" s="455" t="s">
        <v>293</v>
      </c>
      <c r="F1584" s="460">
        <v>60</v>
      </c>
      <c r="G1584" s="455" t="s">
        <v>5713</v>
      </c>
      <c r="H1584" s="461" t="s">
        <v>422</v>
      </c>
      <c r="I1584" s="461" t="s">
        <v>1860</v>
      </c>
      <c r="J1584" s="425" t="s">
        <v>891</v>
      </c>
      <c r="K1584" s="426" t="s">
        <v>1188</v>
      </c>
      <c r="L1584" s="426" t="s">
        <v>4137</v>
      </c>
      <c r="M1584" s="426">
        <v>579051372</v>
      </c>
      <c r="N1584" s="481">
        <v>45082</v>
      </c>
      <c r="O1584" s="458">
        <f t="shared" si="81"/>
        <v>6</v>
      </c>
      <c r="P1584" s="458">
        <f t="shared" si="82"/>
        <v>6</v>
      </c>
      <c r="Q1584" s="96" t="str">
        <f t="shared" si="83"/>
        <v>Gastos_Gerais</v>
      </c>
    </row>
    <row r="1585" spans="1:17" ht="23.1" hidden="1" customHeight="1" x14ac:dyDescent="0.2">
      <c r="A1585" s="450">
        <v>4025</v>
      </c>
      <c r="B1585" s="481">
        <v>45082</v>
      </c>
      <c r="C1585" s="466">
        <v>45078</v>
      </c>
      <c r="D1585" s="455" t="s">
        <v>264</v>
      </c>
      <c r="E1585" s="455" t="s">
        <v>293</v>
      </c>
      <c r="F1585" s="460">
        <v>60</v>
      </c>
      <c r="G1585" s="455" t="s">
        <v>5715</v>
      </c>
      <c r="H1585" s="461" t="s">
        <v>422</v>
      </c>
      <c r="I1585" s="461" t="s">
        <v>3121</v>
      </c>
      <c r="J1585" s="425" t="s">
        <v>975</v>
      </c>
      <c r="K1585" s="426" t="s">
        <v>1188</v>
      </c>
      <c r="L1585" s="426" t="s">
        <v>4137</v>
      </c>
      <c r="M1585" s="426">
        <v>579051372</v>
      </c>
      <c r="N1585" s="481">
        <v>45082</v>
      </c>
      <c r="O1585" s="458">
        <f t="shared" si="81"/>
        <v>6</v>
      </c>
      <c r="P1585" s="458">
        <f t="shared" si="82"/>
        <v>6</v>
      </c>
      <c r="Q1585" s="96" t="str">
        <f t="shared" si="83"/>
        <v>Gastos_Gerais</v>
      </c>
    </row>
    <row r="1586" spans="1:17" ht="23.1" hidden="1" customHeight="1" x14ac:dyDescent="0.2">
      <c r="A1586" s="450">
        <v>4026</v>
      </c>
      <c r="B1586" s="427">
        <v>45082</v>
      </c>
      <c r="C1586" s="466">
        <v>45078</v>
      </c>
      <c r="D1586" s="455" t="s">
        <v>264</v>
      </c>
      <c r="E1586" s="455" t="s">
        <v>293</v>
      </c>
      <c r="F1586" s="460">
        <v>60</v>
      </c>
      <c r="G1586" s="455" t="s">
        <v>6430</v>
      </c>
      <c r="H1586" s="461" t="s">
        <v>422</v>
      </c>
      <c r="I1586" s="461" t="s">
        <v>2737</v>
      </c>
      <c r="J1586" s="426" t="s">
        <v>1034</v>
      </c>
      <c r="K1586" s="426" t="s">
        <v>1188</v>
      </c>
      <c r="L1586" s="426" t="s">
        <v>4137</v>
      </c>
      <c r="M1586" s="426">
        <v>579051372</v>
      </c>
      <c r="N1586" s="427">
        <v>45082</v>
      </c>
      <c r="O1586" s="458">
        <f t="shared" si="81"/>
        <v>6</v>
      </c>
      <c r="P1586" s="458">
        <f t="shared" si="82"/>
        <v>6</v>
      </c>
      <c r="Q1586" s="96" t="str">
        <f t="shared" si="83"/>
        <v>Gastos_Gerais</v>
      </c>
    </row>
    <row r="1587" spans="1:17" ht="23.1" hidden="1" customHeight="1" x14ac:dyDescent="0.2">
      <c r="A1587" s="450">
        <v>4027</v>
      </c>
      <c r="B1587" s="427">
        <v>45082</v>
      </c>
      <c r="C1587" s="459">
        <v>45078</v>
      </c>
      <c r="D1587" s="455" t="s">
        <v>264</v>
      </c>
      <c r="E1587" s="455" t="s">
        <v>293</v>
      </c>
      <c r="F1587" s="460">
        <v>60</v>
      </c>
      <c r="G1587" s="455" t="s">
        <v>6431</v>
      </c>
      <c r="H1587" s="461" t="s">
        <v>421</v>
      </c>
      <c r="I1587" s="461" t="s">
        <v>6432</v>
      </c>
      <c r="J1587" s="426" t="s">
        <v>427</v>
      </c>
      <c r="K1587" s="426" t="s">
        <v>1188</v>
      </c>
      <c r="L1587" s="426" t="s">
        <v>4137</v>
      </c>
      <c r="M1587" s="426">
        <v>579051372</v>
      </c>
      <c r="N1587" s="427">
        <v>45082</v>
      </c>
      <c r="O1587" s="458">
        <f t="shared" si="81"/>
        <v>6</v>
      </c>
      <c r="P1587" s="458">
        <f t="shared" si="82"/>
        <v>6</v>
      </c>
      <c r="Q1587" s="96" t="str">
        <f t="shared" si="83"/>
        <v>Gastos_Gerais</v>
      </c>
    </row>
    <row r="1588" spans="1:17" ht="23.1" hidden="1" customHeight="1" x14ac:dyDescent="0.2">
      <c r="A1588" s="450">
        <v>4028</v>
      </c>
      <c r="B1588" s="427">
        <v>45082</v>
      </c>
      <c r="C1588" s="459">
        <v>45078</v>
      </c>
      <c r="D1588" s="455" t="s">
        <v>264</v>
      </c>
      <c r="E1588" s="455" t="s">
        <v>293</v>
      </c>
      <c r="F1588" s="460">
        <v>60</v>
      </c>
      <c r="G1588" s="455" t="s">
        <v>6433</v>
      </c>
      <c r="H1588" s="461" t="s">
        <v>421</v>
      </c>
      <c r="I1588" s="461" t="s">
        <v>5801</v>
      </c>
      <c r="J1588" s="426" t="s">
        <v>810</v>
      </c>
      <c r="K1588" s="426" t="s">
        <v>1188</v>
      </c>
      <c r="L1588" s="426" t="s">
        <v>4137</v>
      </c>
      <c r="M1588" s="426">
        <v>579051372</v>
      </c>
      <c r="N1588" s="427">
        <v>45082</v>
      </c>
      <c r="O1588" s="458">
        <f t="shared" si="81"/>
        <v>6</v>
      </c>
      <c r="P1588" s="458">
        <f t="shared" si="82"/>
        <v>6</v>
      </c>
      <c r="Q1588" s="96" t="str">
        <f t="shared" si="83"/>
        <v>Gastos_Gerais</v>
      </c>
    </row>
    <row r="1589" spans="1:17" ht="84.75" hidden="1" thickBot="1" x14ac:dyDescent="0.25">
      <c r="A1589" s="450">
        <v>4029</v>
      </c>
      <c r="B1589" s="427">
        <v>45082</v>
      </c>
      <c r="C1589" s="459">
        <v>45047</v>
      </c>
      <c r="D1589" s="455" t="s">
        <v>176</v>
      </c>
      <c r="E1589" s="455" t="s">
        <v>1</v>
      </c>
      <c r="F1589" s="460">
        <v>2520672</v>
      </c>
      <c r="G1589" s="455" t="s">
        <v>5802</v>
      </c>
      <c r="H1589" s="461" t="s">
        <v>303</v>
      </c>
      <c r="I1589" s="461" t="s">
        <v>425</v>
      </c>
      <c r="J1589" s="426" t="s">
        <v>425</v>
      </c>
      <c r="K1589" s="426" t="s">
        <v>1188</v>
      </c>
      <c r="L1589" s="426" t="s">
        <v>4137</v>
      </c>
      <c r="M1589" s="426">
        <v>978917212</v>
      </c>
      <c r="N1589" s="427">
        <v>45082</v>
      </c>
      <c r="O1589" s="458">
        <f t="shared" si="81"/>
        <v>6</v>
      </c>
      <c r="P1589" s="458">
        <f t="shared" si="82"/>
        <v>5</v>
      </c>
      <c r="Q1589" s="96" t="str">
        <f t="shared" si="83"/>
        <v>Gastos_com_Pessoal</v>
      </c>
    </row>
    <row r="1590" spans="1:17" ht="23.1" hidden="1" customHeight="1" x14ac:dyDescent="0.2">
      <c r="A1590" s="450">
        <v>4030</v>
      </c>
      <c r="B1590" s="427">
        <v>45082</v>
      </c>
      <c r="C1590" s="459">
        <v>45047</v>
      </c>
      <c r="D1590" s="455" t="s">
        <v>176</v>
      </c>
      <c r="E1590" s="455" t="s">
        <v>1</v>
      </c>
      <c r="F1590" s="460">
        <v>2189</v>
      </c>
      <c r="G1590" s="455" t="s">
        <v>5803</v>
      </c>
      <c r="H1590" s="461" t="s">
        <v>421</v>
      </c>
      <c r="I1590" s="461" t="s">
        <v>5804</v>
      </c>
      <c r="J1590" s="426"/>
      <c r="K1590" s="426" t="s">
        <v>1188</v>
      </c>
      <c r="L1590" s="426" t="s">
        <v>1188</v>
      </c>
      <c r="M1590" s="426" t="s">
        <v>425</v>
      </c>
      <c r="N1590" s="427">
        <v>45082</v>
      </c>
      <c r="O1590" s="458">
        <f t="shared" si="81"/>
        <v>6</v>
      </c>
      <c r="P1590" s="458">
        <f t="shared" si="82"/>
        <v>5</v>
      </c>
      <c r="Q1590" s="96" t="str">
        <f t="shared" si="83"/>
        <v>Gastos_com_Pessoal</v>
      </c>
    </row>
    <row r="1591" spans="1:17" ht="23.1" hidden="1" customHeight="1" x14ac:dyDescent="0.2">
      <c r="A1591" s="450">
        <v>4031</v>
      </c>
      <c r="B1591" s="427">
        <v>45083</v>
      </c>
      <c r="C1591" s="459">
        <v>45078</v>
      </c>
      <c r="D1591" s="455" t="s">
        <v>264</v>
      </c>
      <c r="E1591" s="455" t="s">
        <v>81</v>
      </c>
      <c r="F1591" s="460">
        <v>1550</v>
      </c>
      <c r="G1591" s="455" t="s">
        <v>2196</v>
      </c>
      <c r="H1591" s="461" t="s">
        <v>418</v>
      </c>
      <c r="I1591" s="461" t="s">
        <v>1290</v>
      </c>
      <c r="J1591" s="426" t="s">
        <v>1291</v>
      </c>
      <c r="K1591" s="426" t="s">
        <v>1157</v>
      </c>
      <c r="L1591" s="426" t="s">
        <v>32</v>
      </c>
      <c r="M1591" s="426">
        <v>2109457</v>
      </c>
      <c r="N1591" s="427">
        <v>45084</v>
      </c>
      <c r="O1591" s="458">
        <f t="shared" si="81"/>
        <v>6</v>
      </c>
      <c r="P1591" s="458">
        <f t="shared" si="82"/>
        <v>6</v>
      </c>
      <c r="Q1591" s="96" t="str">
        <f t="shared" si="83"/>
        <v>Gastos_Gerais</v>
      </c>
    </row>
    <row r="1592" spans="1:17" ht="23.1" hidden="1" customHeight="1" x14ac:dyDescent="0.2">
      <c r="A1592" s="450">
        <v>4032</v>
      </c>
      <c r="B1592" s="427">
        <v>45083</v>
      </c>
      <c r="C1592" s="459">
        <v>45078</v>
      </c>
      <c r="D1592" s="455" t="s">
        <v>264</v>
      </c>
      <c r="E1592" s="455" t="s">
        <v>81</v>
      </c>
      <c r="F1592" s="460">
        <v>2800</v>
      </c>
      <c r="G1592" s="455" t="s">
        <v>4881</v>
      </c>
      <c r="H1592" s="461" t="s">
        <v>417</v>
      </c>
      <c r="I1592" s="461" t="s">
        <v>1290</v>
      </c>
      <c r="J1592" s="426" t="s">
        <v>1291</v>
      </c>
      <c r="K1592" s="426" t="s">
        <v>1157</v>
      </c>
      <c r="L1592" s="426" t="s">
        <v>32</v>
      </c>
      <c r="M1592" s="426">
        <v>2109408</v>
      </c>
      <c r="N1592" s="427">
        <v>45084</v>
      </c>
      <c r="O1592" s="458">
        <f t="shared" si="81"/>
        <v>6</v>
      </c>
      <c r="P1592" s="458">
        <f t="shared" si="82"/>
        <v>6</v>
      </c>
      <c r="Q1592" s="96" t="str">
        <f t="shared" si="83"/>
        <v>Gastos_Gerais</v>
      </c>
    </row>
    <row r="1593" spans="1:17" ht="23.1" hidden="1" customHeight="1" x14ac:dyDescent="0.2">
      <c r="A1593" s="450">
        <v>4033</v>
      </c>
      <c r="B1593" s="427">
        <v>45083</v>
      </c>
      <c r="C1593" s="459">
        <v>45078</v>
      </c>
      <c r="D1593" s="455" t="s">
        <v>264</v>
      </c>
      <c r="E1593" s="455" t="s">
        <v>81</v>
      </c>
      <c r="F1593" s="460">
        <v>4600</v>
      </c>
      <c r="G1593" s="455" t="s">
        <v>1289</v>
      </c>
      <c r="H1593" s="461" t="s">
        <v>419</v>
      </c>
      <c r="I1593" s="461" t="s">
        <v>1290</v>
      </c>
      <c r="J1593" s="426" t="s">
        <v>1291</v>
      </c>
      <c r="K1593" s="426" t="s">
        <v>1157</v>
      </c>
      <c r="L1593" s="426" t="s">
        <v>32</v>
      </c>
      <c r="M1593" s="426">
        <v>2109388</v>
      </c>
      <c r="N1593" s="427">
        <v>45084</v>
      </c>
      <c r="O1593" s="458">
        <f t="shared" si="81"/>
        <v>6</v>
      </c>
      <c r="P1593" s="458">
        <f t="shared" si="82"/>
        <v>6</v>
      </c>
      <c r="Q1593" s="96" t="str">
        <f t="shared" si="83"/>
        <v>Gastos_Gerais</v>
      </c>
    </row>
    <row r="1594" spans="1:17" ht="23.1" hidden="1" customHeight="1" x14ac:dyDescent="0.2">
      <c r="A1594" s="450">
        <v>4034</v>
      </c>
      <c r="B1594" s="427">
        <v>45083</v>
      </c>
      <c r="C1594" s="459">
        <v>45047</v>
      </c>
      <c r="D1594" s="455" t="s">
        <v>176</v>
      </c>
      <c r="E1594" s="455" t="s">
        <v>1</v>
      </c>
      <c r="F1594" s="460">
        <v>1189</v>
      </c>
      <c r="G1594" s="455" t="s">
        <v>5805</v>
      </c>
      <c r="H1594" s="461" t="s">
        <v>422</v>
      </c>
      <c r="I1594" s="461" t="s">
        <v>5806</v>
      </c>
      <c r="J1594" s="426" t="s">
        <v>5807</v>
      </c>
      <c r="K1594" s="426" t="s">
        <v>1188</v>
      </c>
      <c r="L1594" s="426" t="s">
        <v>1163</v>
      </c>
      <c r="M1594" s="426" t="s">
        <v>425</v>
      </c>
      <c r="N1594" s="427">
        <v>45083</v>
      </c>
      <c r="O1594" s="458">
        <f t="shared" si="81"/>
        <v>6</v>
      </c>
      <c r="P1594" s="458">
        <f t="shared" si="82"/>
        <v>5</v>
      </c>
      <c r="Q1594" s="96" t="str">
        <f t="shared" si="83"/>
        <v>Gastos_com_Pessoal</v>
      </c>
    </row>
    <row r="1595" spans="1:17" ht="23.1" hidden="1" customHeight="1" x14ac:dyDescent="0.2">
      <c r="A1595" s="450">
        <v>4035</v>
      </c>
      <c r="B1595" s="427">
        <v>45083</v>
      </c>
      <c r="C1595" s="459">
        <v>45047</v>
      </c>
      <c r="D1595" s="455" t="s">
        <v>264</v>
      </c>
      <c r="E1595" s="455" t="s">
        <v>2</v>
      </c>
      <c r="F1595" s="460">
        <v>6300</v>
      </c>
      <c r="G1595" s="455" t="s">
        <v>1340</v>
      </c>
      <c r="H1595" s="461" t="s">
        <v>302</v>
      </c>
      <c r="I1595" s="461" t="s">
        <v>4214</v>
      </c>
      <c r="J1595" s="426" t="s">
        <v>1342</v>
      </c>
      <c r="K1595" s="426" t="s">
        <v>1157</v>
      </c>
      <c r="L1595" s="426" t="s">
        <v>1157</v>
      </c>
      <c r="M1595" s="426">
        <v>25694</v>
      </c>
      <c r="N1595" s="427">
        <v>45083</v>
      </c>
      <c r="O1595" s="458">
        <f t="shared" si="81"/>
        <v>6</v>
      </c>
      <c r="P1595" s="458">
        <f t="shared" si="82"/>
        <v>5</v>
      </c>
      <c r="Q1595" s="96" t="str">
        <f t="shared" si="83"/>
        <v>Gastos_Gerais</v>
      </c>
    </row>
    <row r="1596" spans="1:17" ht="23.1" hidden="1" customHeight="1" x14ac:dyDescent="0.2">
      <c r="A1596" s="450">
        <v>4036</v>
      </c>
      <c r="B1596" s="427">
        <v>45083</v>
      </c>
      <c r="C1596" s="459">
        <v>45047</v>
      </c>
      <c r="D1596" s="455" t="s">
        <v>264</v>
      </c>
      <c r="E1596" s="455" t="s">
        <v>3</v>
      </c>
      <c r="F1596" s="460">
        <v>881.93</v>
      </c>
      <c r="G1596" s="455" t="s">
        <v>5808</v>
      </c>
      <c r="H1596" s="461" t="s">
        <v>302</v>
      </c>
      <c r="I1596" s="461" t="s">
        <v>4214</v>
      </c>
      <c r="J1596" s="426" t="s">
        <v>1342</v>
      </c>
      <c r="K1596" s="426" t="s">
        <v>1157</v>
      </c>
      <c r="L1596" s="426" t="s">
        <v>1157</v>
      </c>
      <c r="M1596" s="426">
        <v>25694</v>
      </c>
      <c r="N1596" s="427">
        <v>45083</v>
      </c>
      <c r="O1596" s="458">
        <f t="shared" si="81"/>
        <v>6</v>
      </c>
      <c r="P1596" s="458">
        <f t="shared" si="82"/>
        <v>5</v>
      </c>
      <c r="Q1596" s="96" t="str">
        <f t="shared" si="83"/>
        <v>Gastos_Gerais</v>
      </c>
    </row>
    <row r="1597" spans="1:17" ht="23.1" hidden="1" customHeight="1" x14ac:dyDescent="0.2">
      <c r="A1597" s="450">
        <v>4037</v>
      </c>
      <c r="B1597" s="427">
        <v>45083</v>
      </c>
      <c r="C1597" s="459">
        <v>45047</v>
      </c>
      <c r="D1597" s="455" t="s">
        <v>264</v>
      </c>
      <c r="E1597" s="455" t="s">
        <v>152</v>
      </c>
      <c r="F1597" s="460">
        <v>1356.19</v>
      </c>
      <c r="G1597" s="455" t="s">
        <v>4216</v>
      </c>
      <c r="H1597" s="461" t="s">
        <v>302</v>
      </c>
      <c r="I1597" s="461" t="s">
        <v>4214</v>
      </c>
      <c r="J1597" s="425" t="s">
        <v>1342</v>
      </c>
      <c r="K1597" s="425" t="s">
        <v>1157</v>
      </c>
      <c r="L1597" s="426" t="s">
        <v>1157</v>
      </c>
      <c r="M1597" s="425">
        <v>25694</v>
      </c>
      <c r="N1597" s="427">
        <v>45083</v>
      </c>
      <c r="O1597" s="458">
        <f t="shared" si="81"/>
        <v>6</v>
      </c>
      <c r="P1597" s="458">
        <f t="shared" si="82"/>
        <v>5</v>
      </c>
      <c r="Q1597" s="96" t="str">
        <f t="shared" si="83"/>
        <v>Gastos_Gerais</v>
      </c>
    </row>
    <row r="1598" spans="1:17" ht="23.1" hidden="1" customHeight="1" x14ac:dyDescent="0.2">
      <c r="A1598" s="450">
        <v>4038</v>
      </c>
      <c r="B1598" s="427">
        <v>45083</v>
      </c>
      <c r="C1598" s="459">
        <v>45047</v>
      </c>
      <c r="D1598" s="455" t="s">
        <v>264</v>
      </c>
      <c r="E1598" s="455" t="s">
        <v>63</v>
      </c>
      <c r="F1598" s="460">
        <v>508.93</v>
      </c>
      <c r="G1598" s="455" t="s">
        <v>5809</v>
      </c>
      <c r="H1598" s="461" t="s">
        <v>302</v>
      </c>
      <c r="I1598" s="461" t="s">
        <v>4214</v>
      </c>
      <c r="J1598" s="426" t="s">
        <v>1342</v>
      </c>
      <c r="K1598" s="426" t="s">
        <v>1157</v>
      </c>
      <c r="L1598" s="426" t="s">
        <v>1157</v>
      </c>
      <c r="M1598" s="426">
        <v>25694</v>
      </c>
      <c r="N1598" s="427">
        <v>45083</v>
      </c>
      <c r="O1598" s="458">
        <f t="shared" si="81"/>
        <v>6</v>
      </c>
      <c r="P1598" s="458">
        <f t="shared" si="82"/>
        <v>5</v>
      </c>
      <c r="Q1598" s="96" t="str">
        <f t="shared" si="83"/>
        <v>Gastos_Gerais</v>
      </c>
    </row>
    <row r="1599" spans="1:17" ht="23.1" hidden="1" customHeight="1" x14ac:dyDescent="0.2">
      <c r="A1599" s="450">
        <v>4039</v>
      </c>
      <c r="B1599" s="427">
        <v>45083</v>
      </c>
      <c r="C1599" s="459">
        <v>45078</v>
      </c>
      <c r="D1599" s="455" t="s">
        <v>264</v>
      </c>
      <c r="E1599" s="455" t="s">
        <v>81</v>
      </c>
      <c r="F1599" s="460">
        <v>4400</v>
      </c>
      <c r="G1599" s="455" t="s">
        <v>1313</v>
      </c>
      <c r="H1599" s="461" t="s">
        <v>414</v>
      </c>
      <c r="I1599" s="461" t="s">
        <v>1290</v>
      </c>
      <c r="J1599" s="467" t="s">
        <v>1291</v>
      </c>
      <c r="K1599" s="426" t="s">
        <v>1157</v>
      </c>
      <c r="L1599" s="426" t="s">
        <v>32</v>
      </c>
      <c r="M1599" s="426">
        <v>2109287</v>
      </c>
      <c r="N1599" s="427">
        <v>45084</v>
      </c>
      <c r="O1599" s="458">
        <f t="shared" si="81"/>
        <v>6</v>
      </c>
      <c r="P1599" s="458">
        <f t="shared" si="82"/>
        <v>6</v>
      </c>
      <c r="Q1599" s="96" t="str">
        <f t="shared" si="83"/>
        <v>Gastos_Gerais</v>
      </c>
    </row>
    <row r="1600" spans="1:17" ht="23.1" hidden="1" customHeight="1" x14ac:dyDescent="0.2">
      <c r="A1600" s="450">
        <v>4040</v>
      </c>
      <c r="B1600" s="427">
        <v>45083</v>
      </c>
      <c r="C1600" s="459">
        <v>45047</v>
      </c>
      <c r="D1600" s="455" t="s">
        <v>264</v>
      </c>
      <c r="E1600" s="455" t="s">
        <v>388</v>
      </c>
      <c r="F1600" s="460">
        <v>3220.28</v>
      </c>
      <c r="G1600" s="455" t="s">
        <v>5810</v>
      </c>
      <c r="H1600" s="461" t="s">
        <v>414</v>
      </c>
      <c r="I1600" s="461" t="s">
        <v>5811</v>
      </c>
      <c r="J1600" s="426" t="s">
        <v>5812</v>
      </c>
      <c r="K1600" s="426" t="s">
        <v>1157</v>
      </c>
      <c r="L1600" s="426" t="s">
        <v>32</v>
      </c>
      <c r="M1600" s="426">
        <v>20232</v>
      </c>
      <c r="N1600" s="427">
        <v>45077</v>
      </c>
      <c r="O1600" s="458">
        <f t="shared" si="81"/>
        <v>6</v>
      </c>
      <c r="P1600" s="458">
        <f t="shared" si="82"/>
        <v>5</v>
      </c>
      <c r="Q1600" s="96" t="str">
        <f t="shared" si="83"/>
        <v>Gastos_Gerais</v>
      </c>
    </row>
    <row r="1601" spans="1:17" ht="23.1" hidden="1" customHeight="1" x14ac:dyDescent="0.2">
      <c r="A1601" s="450">
        <v>4041</v>
      </c>
      <c r="B1601" s="427">
        <v>45083</v>
      </c>
      <c r="C1601" s="459">
        <v>45078</v>
      </c>
      <c r="D1601" s="455" t="s">
        <v>264</v>
      </c>
      <c r="E1601" s="455" t="s">
        <v>81</v>
      </c>
      <c r="F1601" s="460">
        <v>2700</v>
      </c>
      <c r="G1601" s="455" t="s">
        <v>1763</v>
      </c>
      <c r="H1601" s="461" t="s">
        <v>1032</v>
      </c>
      <c r="I1601" s="461" t="s">
        <v>1290</v>
      </c>
      <c r="J1601" s="425" t="s">
        <v>1291</v>
      </c>
      <c r="K1601" s="425" t="s">
        <v>1157</v>
      </c>
      <c r="L1601" s="426" t="s">
        <v>32</v>
      </c>
      <c r="M1601" s="425">
        <v>2109347</v>
      </c>
      <c r="N1601" s="427">
        <v>45084</v>
      </c>
      <c r="O1601" s="458">
        <f t="shared" si="81"/>
        <v>6</v>
      </c>
      <c r="P1601" s="458">
        <f t="shared" si="82"/>
        <v>6</v>
      </c>
      <c r="Q1601" s="96" t="str">
        <f t="shared" si="83"/>
        <v>Gastos_Gerais</v>
      </c>
    </row>
    <row r="1602" spans="1:17" ht="23.1" hidden="1" customHeight="1" x14ac:dyDescent="0.2">
      <c r="A1602" s="450">
        <v>4042</v>
      </c>
      <c r="B1602" s="427">
        <v>45083</v>
      </c>
      <c r="C1602" s="459">
        <v>45078</v>
      </c>
      <c r="D1602" s="455" t="s">
        <v>264</v>
      </c>
      <c r="E1602" s="455" t="s">
        <v>81</v>
      </c>
      <c r="F1602" s="460">
        <v>580</v>
      </c>
      <c r="G1602" s="455" t="s">
        <v>4123</v>
      </c>
      <c r="H1602" s="461" t="s">
        <v>302</v>
      </c>
      <c r="I1602" s="461" t="s">
        <v>1290</v>
      </c>
      <c r="J1602" s="426" t="s">
        <v>1291</v>
      </c>
      <c r="K1602" s="426" t="s">
        <v>1157</v>
      </c>
      <c r="L1602" s="426" t="s">
        <v>32</v>
      </c>
      <c r="M1602" s="426">
        <v>2109477</v>
      </c>
      <c r="N1602" s="427">
        <v>45084</v>
      </c>
      <c r="O1602" s="458">
        <f t="shared" si="81"/>
        <v>6</v>
      </c>
      <c r="P1602" s="458">
        <f t="shared" si="82"/>
        <v>6</v>
      </c>
      <c r="Q1602" s="96" t="str">
        <f t="shared" si="83"/>
        <v>Gastos_Gerais</v>
      </c>
    </row>
    <row r="1603" spans="1:17" ht="23.1" hidden="1" customHeight="1" x14ac:dyDescent="0.2">
      <c r="A1603" s="450">
        <v>4043</v>
      </c>
      <c r="B1603" s="427">
        <v>45083</v>
      </c>
      <c r="C1603" s="459">
        <v>45078</v>
      </c>
      <c r="D1603" s="455" t="s">
        <v>264</v>
      </c>
      <c r="E1603" s="455" t="s">
        <v>81</v>
      </c>
      <c r="F1603" s="460">
        <v>1600</v>
      </c>
      <c r="G1603" s="455" t="s">
        <v>1685</v>
      </c>
      <c r="H1603" s="461" t="s">
        <v>493</v>
      </c>
      <c r="I1603" s="461" t="s">
        <v>1290</v>
      </c>
      <c r="J1603" s="426" t="s">
        <v>1291</v>
      </c>
      <c r="K1603" s="426" t="s">
        <v>1157</v>
      </c>
      <c r="L1603" s="426" t="s">
        <v>32</v>
      </c>
      <c r="M1603" s="426">
        <v>2109428</v>
      </c>
      <c r="N1603" s="427">
        <v>45084</v>
      </c>
      <c r="O1603" s="458">
        <f t="shared" si="81"/>
        <v>6</v>
      </c>
      <c r="P1603" s="458">
        <f t="shared" si="82"/>
        <v>6</v>
      </c>
      <c r="Q1603" s="96" t="str">
        <f t="shared" si="83"/>
        <v>Gastos_Gerais</v>
      </c>
    </row>
    <row r="1604" spans="1:17" ht="36.75" hidden="1" thickBot="1" x14ac:dyDescent="0.25">
      <c r="A1604" s="450">
        <v>4044</v>
      </c>
      <c r="B1604" s="427">
        <v>45083</v>
      </c>
      <c r="C1604" s="459">
        <v>45047</v>
      </c>
      <c r="D1604" s="455" t="s">
        <v>176</v>
      </c>
      <c r="E1604" s="455" t="s">
        <v>1</v>
      </c>
      <c r="F1604" s="460">
        <v>890.69</v>
      </c>
      <c r="G1604" s="455" t="s">
        <v>5813</v>
      </c>
      <c r="H1604" s="461" t="s">
        <v>1032</v>
      </c>
      <c r="I1604" s="461" t="s">
        <v>1374</v>
      </c>
      <c r="J1604" s="426" t="s">
        <v>1375</v>
      </c>
      <c r="K1604" s="426" t="s">
        <v>1188</v>
      </c>
      <c r="L1604" s="426" t="s">
        <v>1163</v>
      </c>
      <c r="M1604" s="426" t="s">
        <v>425</v>
      </c>
      <c r="N1604" s="427">
        <v>45083</v>
      </c>
      <c r="O1604" s="458">
        <f t="shared" si="81"/>
        <v>6</v>
      </c>
      <c r="P1604" s="458">
        <f t="shared" si="82"/>
        <v>5</v>
      </c>
      <c r="Q1604" s="96" t="str">
        <f t="shared" si="83"/>
        <v>Gastos_com_Pessoal</v>
      </c>
    </row>
    <row r="1605" spans="1:17" ht="23.1" hidden="1" customHeight="1" x14ac:dyDescent="0.2">
      <c r="A1605" s="450">
        <v>4045</v>
      </c>
      <c r="B1605" s="481">
        <v>45083</v>
      </c>
      <c r="C1605" s="466">
        <v>45078</v>
      </c>
      <c r="D1605" s="455" t="s">
        <v>176</v>
      </c>
      <c r="E1605" s="455" t="s">
        <v>158</v>
      </c>
      <c r="F1605" s="460">
        <v>42.75</v>
      </c>
      <c r="G1605" s="455" t="s">
        <v>6434</v>
      </c>
      <c r="H1605" s="461" t="s">
        <v>303</v>
      </c>
      <c r="I1605" s="461" t="s">
        <v>4130</v>
      </c>
      <c r="J1605" s="425" t="s">
        <v>1405</v>
      </c>
      <c r="K1605" s="426" t="s">
        <v>1188</v>
      </c>
      <c r="L1605" s="426" t="s">
        <v>1163</v>
      </c>
      <c r="M1605" s="426" t="s">
        <v>425</v>
      </c>
      <c r="N1605" s="427">
        <v>45083</v>
      </c>
      <c r="O1605" s="458">
        <f t="shared" si="81"/>
        <v>6</v>
      </c>
      <c r="P1605" s="458">
        <f t="shared" si="82"/>
        <v>6</v>
      </c>
      <c r="Q1605" s="96" t="str">
        <f t="shared" si="83"/>
        <v>Gastos_com_Pessoal</v>
      </c>
    </row>
    <row r="1606" spans="1:17" ht="36.75" hidden="1" thickBot="1" x14ac:dyDescent="0.25">
      <c r="A1606" s="450">
        <v>4046</v>
      </c>
      <c r="B1606" s="481">
        <v>45083</v>
      </c>
      <c r="C1606" s="459">
        <v>45047</v>
      </c>
      <c r="D1606" s="455" t="s">
        <v>176</v>
      </c>
      <c r="E1606" s="455" t="s">
        <v>1</v>
      </c>
      <c r="F1606" s="460">
        <v>871.2</v>
      </c>
      <c r="G1606" s="455" t="s">
        <v>5814</v>
      </c>
      <c r="H1606" s="461" t="s">
        <v>423</v>
      </c>
      <c r="I1606" s="461" t="s">
        <v>1380</v>
      </c>
      <c r="J1606" s="426" t="s">
        <v>1381</v>
      </c>
      <c r="K1606" s="426" t="s">
        <v>1188</v>
      </c>
      <c r="L1606" s="426" t="s">
        <v>1163</v>
      </c>
      <c r="M1606" s="426" t="s">
        <v>425</v>
      </c>
      <c r="N1606" s="427">
        <v>45083</v>
      </c>
      <c r="O1606" s="458">
        <f t="shared" si="81"/>
        <v>6</v>
      </c>
      <c r="P1606" s="458">
        <f t="shared" si="82"/>
        <v>5</v>
      </c>
      <c r="Q1606" s="96" t="str">
        <f t="shared" si="83"/>
        <v>Gastos_com_Pessoal</v>
      </c>
    </row>
    <row r="1607" spans="1:17" ht="23.1" hidden="1" customHeight="1" x14ac:dyDescent="0.2">
      <c r="A1607" s="450">
        <v>4047</v>
      </c>
      <c r="B1607" s="427">
        <v>45083</v>
      </c>
      <c r="C1607" s="459">
        <v>45078</v>
      </c>
      <c r="D1607" s="455" t="s">
        <v>264</v>
      </c>
      <c r="E1607" s="455" t="s">
        <v>81</v>
      </c>
      <c r="F1607" s="460">
        <v>1600</v>
      </c>
      <c r="G1607" s="455" t="s">
        <v>4125</v>
      </c>
      <c r="H1607" s="461" t="s">
        <v>420</v>
      </c>
      <c r="I1607" s="461" t="s">
        <v>1290</v>
      </c>
      <c r="J1607" s="426" t="s">
        <v>1291</v>
      </c>
      <c r="K1607" s="426" t="s">
        <v>1157</v>
      </c>
      <c r="L1607" s="426" t="s">
        <v>32</v>
      </c>
      <c r="M1607" s="426">
        <v>2109368</v>
      </c>
      <c r="N1607" s="427">
        <v>45084</v>
      </c>
      <c r="O1607" s="458">
        <f t="shared" si="81"/>
        <v>6</v>
      </c>
      <c r="P1607" s="458">
        <f t="shared" si="82"/>
        <v>6</v>
      </c>
      <c r="Q1607" s="96" t="str">
        <f t="shared" si="83"/>
        <v>Gastos_Gerais</v>
      </c>
    </row>
    <row r="1608" spans="1:17" ht="23.1" hidden="1" customHeight="1" x14ac:dyDescent="0.2">
      <c r="A1608" s="450">
        <v>4048</v>
      </c>
      <c r="B1608" s="427">
        <v>45083</v>
      </c>
      <c r="C1608" s="459">
        <v>45078</v>
      </c>
      <c r="D1608" s="455" t="s">
        <v>264</v>
      </c>
      <c r="E1608" s="455" t="s">
        <v>402</v>
      </c>
      <c r="F1608" s="460">
        <v>157.78</v>
      </c>
      <c r="G1608" s="455" t="s">
        <v>4126</v>
      </c>
      <c r="H1608" s="461" t="s">
        <v>420</v>
      </c>
      <c r="I1608" s="461" t="s">
        <v>5409</v>
      </c>
      <c r="J1608" s="426" t="s">
        <v>5410</v>
      </c>
      <c r="K1608" s="426" t="s">
        <v>1157</v>
      </c>
      <c r="L1608" s="426" t="s">
        <v>32</v>
      </c>
      <c r="M1608" s="426">
        <v>5712</v>
      </c>
      <c r="N1608" s="427">
        <v>45078</v>
      </c>
      <c r="O1608" s="458">
        <f t="shared" si="81"/>
        <v>6</v>
      </c>
      <c r="P1608" s="458">
        <f t="shared" si="82"/>
        <v>6</v>
      </c>
      <c r="Q1608" s="96" t="str">
        <f t="shared" si="83"/>
        <v>Gastos_Gerais</v>
      </c>
    </row>
    <row r="1609" spans="1:17" ht="23.1" hidden="1" customHeight="1" x14ac:dyDescent="0.2">
      <c r="A1609" s="450">
        <v>4049</v>
      </c>
      <c r="B1609" s="427">
        <v>45083</v>
      </c>
      <c r="C1609" s="459">
        <v>45047</v>
      </c>
      <c r="D1609" s="455" t="s">
        <v>264</v>
      </c>
      <c r="E1609" s="455" t="s">
        <v>402</v>
      </c>
      <c r="F1609" s="601">
        <v>25.9</v>
      </c>
      <c r="G1609" s="455" t="s">
        <v>4126</v>
      </c>
      <c r="H1609" s="461" t="s">
        <v>414</v>
      </c>
      <c r="I1609" s="461" t="s">
        <v>1732</v>
      </c>
      <c r="J1609" s="425" t="s">
        <v>1733</v>
      </c>
      <c r="K1609" s="426" t="s">
        <v>1157</v>
      </c>
      <c r="L1609" s="426" t="s">
        <v>32</v>
      </c>
      <c r="M1609" s="426">
        <v>215255</v>
      </c>
      <c r="N1609" s="427">
        <v>45077</v>
      </c>
      <c r="O1609" s="458">
        <f t="shared" si="81"/>
        <v>6</v>
      </c>
      <c r="P1609" s="458">
        <f t="shared" si="82"/>
        <v>5</v>
      </c>
      <c r="Q1609" s="96" t="str">
        <f t="shared" si="83"/>
        <v>Gastos_Gerais</v>
      </c>
    </row>
    <row r="1610" spans="1:17" ht="36.75" hidden="1" thickBot="1" x14ac:dyDescent="0.25">
      <c r="A1610" s="450">
        <v>4050</v>
      </c>
      <c r="B1610" s="427">
        <v>45083</v>
      </c>
      <c r="C1610" s="459">
        <v>45047</v>
      </c>
      <c r="D1610" s="455" t="s">
        <v>176</v>
      </c>
      <c r="E1610" s="455" t="s">
        <v>1</v>
      </c>
      <c r="F1610" s="460">
        <v>1296.74</v>
      </c>
      <c r="G1610" s="455" t="s">
        <v>5815</v>
      </c>
      <c r="H1610" s="461" t="s">
        <v>417</v>
      </c>
      <c r="I1610" s="461" t="s">
        <v>1362</v>
      </c>
      <c r="J1610" s="426" t="s">
        <v>1363</v>
      </c>
      <c r="K1610" s="426" t="s">
        <v>1188</v>
      </c>
      <c r="L1610" s="426" t="s">
        <v>1163</v>
      </c>
      <c r="M1610" s="426" t="s">
        <v>425</v>
      </c>
      <c r="N1610" s="427">
        <v>45083</v>
      </c>
      <c r="O1610" s="458">
        <f t="shared" si="81"/>
        <v>6</v>
      </c>
      <c r="P1610" s="458">
        <f t="shared" si="82"/>
        <v>5</v>
      </c>
      <c r="Q1610" s="96" t="str">
        <f t="shared" si="83"/>
        <v>Gastos_com_Pessoal</v>
      </c>
    </row>
    <row r="1611" spans="1:17" ht="23.1" hidden="1" customHeight="1" x14ac:dyDescent="0.2">
      <c r="A1611" s="450">
        <v>4051</v>
      </c>
      <c r="B1611" s="427">
        <v>45083</v>
      </c>
      <c r="C1611" s="459">
        <v>45078</v>
      </c>
      <c r="D1611" s="455" t="s">
        <v>264</v>
      </c>
      <c r="E1611" s="455" t="s">
        <v>402</v>
      </c>
      <c r="F1611" s="460">
        <v>37.799999999999997</v>
      </c>
      <c r="G1611" s="455" t="s">
        <v>4126</v>
      </c>
      <c r="H1611" s="461" t="s">
        <v>423</v>
      </c>
      <c r="I1611" s="461" t="s">
        <v>4486</v>
      </c>
      <c r="J1611" s="425" t="s">
        <v>1489</v>
      </c>
      <c r="K1611" s="426" t="s">
        <v>1188</v>
      </c>
      <c r="L1611" s="426" t="s">
        <v>32</v>
      </c>
      <c r="M1611" s="426">
        <v>19</v>
      </c>
      <c r="N1611" s="427">
        <v>45079</v>
      </c>
      <c r="O1611" s="458">
        <f t="shared" si="81"/>
        <v>6</v>
      </c>
      <c r="P1611" s="458">
        <f t="shared" si="82"/>
        <v>6</v>
      </c>
      <c r="Q1611" s="96" t="str">
        <f t="shared" si="83"/>
        <v>Gastos_Gerais</v>
      </c>
    </row>
    <row r="1612" spans="1:17" ht="23.1" hidden="1" customHeight="1" x14ac:dyDescent="0.2">
      <c r="A1612" s="450">
        <v>4052</v>
      </c>
      <c r="B1612" s="427">
        <v>45083</v>
      </c>
      <c r="C1612" s="459">
        <v>45078</v>
      </c>
      <c r="D1612" s="455" t="s">
        <v>176</v>
      </c>
      <c r="E1612" s="455" t="s">
        <v>158</v>
      </c>
      <c r="F1612" s="460">
        <v>114</v>
      </c>
      <c r="G1612" s="455" t="s">
        <v>6435</v>
      </c>
      <c r="H1612" s="461" t="s">
        <v>303</v>
      </c>
      <c r="I1612" s="461" t="s">
        <v>4133</v>
      </c>
      <c r="J1612" s="426" t="s">
        <v>1392</v>
      </c>
      <c r="K1612" s="426" t="s">
        <v>1163</v>
      </c>
      <c r="L1612" s="426" t="s">
        <v>32</v>
      </c>
      <c r="M1612" s="426">
        <v>2023177944</v>
      </c>
      <c r="N1612" s="427">
        <v>45089</v>
      </c>
      <c r="O1612" s="458">
        <f t="shared" si="81"/>
        <v>6</v>
      </c>
      <c r="P1612" s="458">
        <f t="shared" si="82"/>
        <v>6</v>
      </c>
      <c r="Q1612" s="96" t="str">
        <f t="shared" si="83"/>
        <v>Gastos_com_Pessoal</v>
      </c>
    </row>
    <row r="1613" spans="1:17" ht="36.75" hidden="1" thickBot="1" x14ac:dyDescent="0.25">
      <c r="A1613" s="450">
        <v>4053</v>
      </c>
      <c r="B1613" s="427">
        <v>45083</v>
      </c>
      <c r="C1613" s="459">
        <v>45047</v>
      </c>
      <c r="D1613" s="455" t="s">
        <v>176</v>
      </c>
      <c r="E1613" s="455" t="s">
        <v>1</v>
      </c>
      <c r="F1613" s="460">
        <v>1275.6600000000001</v>
      </c>
      <c r="G1613" s="455" t="s">
        <v>5816</v>
      </c>
      <c r="H1613" s="461" t="s">
        <v>419</v>
      </c>
      <c r="I1613" s="461" t="s">
        <v>1365</v>
      </c>
      <c r="J1613" s="426" t="s">
        <v>1366</v>
      </c>
      <c r="K1613" s="426" t="s">
        <v>1188</v>
      </c>
      <c r="L1613" s="426" t="s">
        <v>1163</v>
      </c>
      <c r="M1613" s="426" t="s">
        <v>425</v>
      </c>
      <c r="N1613" s="427">
        <v>45083</v>
      </c>
      <c r="O1613" s="458">
        <f t="shared" si="81"/>
        <v>6</v>
      </c>
      <c r="P1613" s="458">
        <f t="shared" si="82"/>
        <v>5</v>
      </c>
      <c r="Q1613" s="96" t="str">
        <f t="shared" si="83"/>
        <v>Gastos_com_Pessoal</v>
      </c>
    </row>
    <row r="1614" spans="1:17" ht="36.75" hidden="1" thickBot="1" x14ac:dyDescent="0.25">
      <c r="A1614" s="450">
        <v>4054</v>
      </c>
      <c r="B1614" s="427">
        <v>45083</v>
      </c>
      <c r="C1614" s="459">
        <v>45047</v>
      </c>
      <c r="D1614" s="455" t="s">
        <v>176</v>
      </c>
      <c r="E1614" s="455" t="s">
        <v>1</v>
      </c>
      <c r="F1614" s="460">
        <v>648.29999999999995</v>
      </c>
      <c r="G1614" s="455" t="s">
        <v>5817</v>
      </c>
      <c r="H1614" s="461" t="s">
        <v>423</v>
      </c>
      <c r="I1614" s="461" t="s">
        <v>1388</v>
      </c>
      <c r="J1614" s="426" t="s">
        <v>1389</v>
      </c>
      <c r="K1614" s="426" t="s">
        <v>1188</v>
      </c>
      <c r="L1614" s="426" t="s">
        <v>1163</v>
      </c>
      <c r="M1614" s="426" t="s">
        <v>425</v>
      </c>
      <c r="N1614" s="427">
        <v>45083</v>
      </c>
      <c r="O1614" s="458">
        <f t="shared" si="81"/>
        <v>6</v>
      </c>
      <c r="P1614" s="458">
        <f t="shared" si="82"/>
        <v>5</v>
      </c>
      <c r="Q1614" s="96" t="str">
        <f t="shared" si="83"/>
        <v>Gastos_com_Pessoal</v>
      </c>
    </row>
    <row r="1615" spans="1:17" ht="23.1" hidden="1" customHeight="1" x14ac:dyDescent="0.2">
      <c r="A1615" s="450">
        <v>4055</v>
      </c>
      <c r="B1615" s="427">
        <v>45083</v>
      </c>
      <c r="C1615" s="459">
        <v>45078</v>
      </c>
      <c r="D1615" s="455" t="s">
        <v>264</v>
      </c>
      <c r="E1615" s="455" t="s">
        <v>402</v>
      </c>
      <c r="F1615" s="460">
        <v>550.79999999999995</v>
      </c>
      <c r="G1615" s="455" t="s">
        <v>4126</v>
      </c>
      <c r="H1615" s="461" t="s">
        <v>414</v>
      </c>
      <c r="I1615" s="461" t="s">
        <v>4486</v>
      </c>
      <c r="J1615" s="425" t="s">
        <v>1489</v>
      </c>
      <c r="K1615" s="426" t="s">
        <v>1188</v>
      </c>
      <c r="L1615" s="426" t="s">
        <v>32</v>
      </c>
      <c r="M1615" s="426">
        <v>21</v>
      </c>
      <c r="N1615" s="427">
        <v>45079</v>
      </c>
      <c r="O1615" s="458">
        <f t="shared" si="81"/>
        <v>6</v>
      </c>
      <c r="P1615" s="458">
        <f t="shared" si="82"/>
        <v>6</v>
      </c>
      <c r="Q1615" s="96" t="str">
        <f t="shared" si="83"/>
        <v>Gastos_Gerais</v>
      </c>
    </row>
    <row r="1616" spans="1:17" ht="23.1" hidden="1" customHeight="1" x14ac:dyDescent="0.2">
      <c r="A1616" s="450">
        <v>4056</v>
      </c>
      <c r="B1616" s="427">
        <v>45083</v>
      </c>
      <c r="C1616" s="459">
        <v>45078</v>
      </c>
      <c r="D1616" s="455" t="s">
        <v>264</v>
      </c>
      <c r="E1616" s="455" t="s">
        <v>402</v>
      </c>
      <c r="F1616" s="460">
        <v>54.7</v>
      </c>
      <c r="G1616" s="455" t="s">
        <v>4126</v>
      </c>
      <c r="H1616" s="461" t="s">
        <v>419</v>
      </c>
      <c r="I1616" s="461" t="s">
        <v>4486</v>
      </c>
      <c r="J1616" s="425" t="s">
        <v>1489</v>
      </c>
      <c r="K1616" s="426" t="s">
        <v>1188</v>
      </c>
      <c r="L1616" s="426" t="s">
        <v>32</v>
      </c>
      <c r="M1616" s="426">
        <v>20</v>
      </c>
      <c r="N1616" s="427">
        <v>45079</v>
      </c>
      <c r="O1616" s="458">
        <f t="shared" si="81"/>
        <v>6</v>
      </c>
      <c r="P1616" s="458">
        <f t="shared" si="82"/>
        <v>6</v>
      </c>
      <c r="Q1616" s="96" t="str">
        <f t="shared" si="83"/>
        <v>Gastos_Gerais</v>
      </c>
    </row>
    <row r="1617" spans="1:17" ht="23.1" hidden="1" customHeight="1" x14ac:dyDescent="0.2">
      <c r="A1617" s="450">
        <v>4057</v>
      </c>
      <c r="B1617" s="427">
        <v>45083</v>
      </c>
      <c r="C1617" s="459">
        <v>45078</v>
      </c>
      <c r="D1617" s="455" t="s">
        <v>264</v>
      </c>
      <c r="E1617" s="455" t="s">
        <v>402</v>
      </c>
      <c r="F1617" s="460">
        <v>60</v>
      </c>
      <c r="G1617" s="455" t="s">
        <v>5818</v>
      </c>
      <c r="H1617" s="461" t="s">
        <v>421</v>
      </c>
      <c r="I1617" s="461" t="s">
        <v>4486</v>
      </c>
      <c r="J1617" s="425" t="s">
        <v>1489</v>
      </c>
      <c r="K1617" s="426" t="s">
        <v>1188</v>
      </c>
      <c r="L1617" s="426" t="s">
        <v>32</v>
      </c>
      <c r="M1617" s="426">
        <v>1012</v>
      </c>
      <c r="N1617" s="427">
        <v>45079</v>
      </c>
      <c r="O1617" s="458">
        <f t="shared" si="81"/>
        <v>6</v>
      </c>
      <c r="P1617" s="458">
        <f t="shared" si="82"/>
        <v>6</v>
      </c>
      <c r="Q1617" s="96" t="str">
        <f t="shared" si="83"/>
        <v>Gastos_Gerais</v>
      </c>
    </row>
    <row r="1618" spans="1:17" ht="23.1" hidden="1" customHeight="1" x14ac:dyDescent="0.2">
      <c r="A1618" s="450">
        <v>4058</v>
      </c>
      <c r="B1618" s="427">
        <v>45083</v>
      </c>
      <c r="C1618" s="459">
        <v>45078</v>
      </c>
      <c r="D1618" s="455" t="s">
        <v>264</v>
      </c>
      <c r="E1618" s="455" t="s">
        <v>402</v>
      </c>
      <c r="F1618" s="460">
        <v>9.9</v>
      </c>
      <c r="G1618" s="455" t="s">
        <v>4126</v>
      </c>
      <c r="H1618" s="461" t="s">
        <v>493</v>
      </c>
      <c r="I1618" s="461" t="s">
        <v>4486</v>
      </c>
      <c r="J1618" s="425" t="s">
        <v>1489</v>
      </c>
      <c r="K1618" s="426" t="s">
        <v>1188</v>
      </c>
      <c r="L1618" s="426" t="s">
        <v>32</v>
      </c>
      <c r="M1618" s="426">
        <v>1013</v>
      </c>
      <c r="N1618" s="427">
        <v>45079</v>
      </c>
      <c r="O1618" s="458">
        <f t="shared" si="81"/>
        <v>6</v>
      </c>
      <c r="P1618" s="458">
        <f t="shared" si="82"/>
        <v>6</v>
      </c>
      <c r="Q1618" s="96" t="str">
        <f t="shared" si="83"/>
        <v>Gastos_Gerais</v>
      </c>
    </row>
    <row r="1619" spans="1:17" ht="36.75" hidden="1" thickBot="1" x14ac:dyDescent="0.25">
      <c r="A1619" s="450">
        <v>4059</v>
      </c>
      <c r="B1619" s="427">
        <v>45083</v>
      </c>
      <c r="C1619" s="459">
        <v>45047</v>
      </c>
      <c r="D1619" s="455" t="s">
        <v>176</v>
      </c>
      <c r="E1619" s="455" t="s">
        <v>1</v>
      </c>
      <c r="F1619" s="460">
        <v>989.21</v>
      </c>
      <c r="G1619" s="455" t="s">
        <v>5819</v>
      </c>
      <c r="H1619" s="461" t="s">
        <v>423</v>
      </c>
      <c r="I1619" s="461" t="s">
        <v>1383</v>
      </c>
      <c r="J1619" s="426" t="s">
        <v>1384</v>
      </c>
      <c r="K1619" s="426" t="s">
        <v>1188</v>
      </c>
      <c r="L1619" s="426" t="s">
        <v>1163</v>
      </c>
      <c r="M1619" s="426" t="s">
        <v>425</v>
      </c>
      <c r="N1619" s="427">
        <v>45083</v>
      </c>
      <c r="O1619" s="458">
        <f t="shared" si="81"/>
        <v>6</v>
      </c>
      <c r="P1619" s="458">
        <f t="shared" si="82"/>
        <v>5</v>
      </c>
      <c r="Q1619" s="96" t="str">
        <f t="shared" si="83"/>
        <v>Gastos_com_Pessoal</v>
      </c>
    </row>
    <row r="1620" spans="1:17" ht="26.25" hidden="1" thickBot="1" x14ac:dyDescent="0.25">
      <c r="A1620" s="450">
        <v>4060</v>
      </c>
      <c r="B1620" s="427">
        <v>45083</v>
      </c>
      <c r="C1620" s="459">
        <v>45047</v>
      </c>
      <c r="D1620" s="455" t="s">
        <v>176</v>
      </c>
      <c r="E1620" s="455" t="s">
        <v>1</v>
      </c>
      <c r="F1620" s="460">
        <v>396</v>
      </c>
      <c r="G1620" s="455" t="s">
        <v>5820</v>
      </c>
      <c r="H1620" s="461" t="s">
        <v>419</v>
      </c>
      <c r="I1620" s="461" t="s">
        <v>4178</v>
      </c>
      <c r="J1620" s="426" t="s">
        <v>4179</v>
      </c>
      <c r="K1620" s="426" t="s">
        <v>1188</v>
      </c>
      <c r="L1620" s="426" t="s">
        <v>1163</v>
      </c>
      <c r="M1620" s="426" t="s">
        <v>425</v>
      </c>
      <c r="N1620" s="427">
        <v>45083</v>
      </c>
      <c r="O1620" s="458">
        <f t="shared" ref="O1620:O1683" si="84">IF(B1620=0,0,IF(YEAR(B1620)=$P$1,MONTH(B1620)-$O$1+1,(YEAR(B1620)-$P$1)*12-$O$1+1+MONTH(B1620)))</f>
        <v>6</v>
      </c>
      <c r="P1620" s="458">
        <f t="shared" ref="P1620:P1683" si="85">IF(C1620=0,0,IF(YEAR(C1620)=$P$1,MONTH(C1620)-$O$1+1,(YEAR(C1620)-$P$1)*12-$O$1+1+MONTH(C1620)))</f>
        <v>5</v>
      </c>
      <c r="Q1620" s="96" t="str">
        <f t="shared" ref="Q1620:Q1683" si="86">SUBSTITUTE(D1620," ","_")</f>
        <v>Gastos_com_Pessoal</v>
      </c>
    </row>
    <row r="1621" spans="1:17" ht="23.1" hidden="1" customHeight="1" x14ac:dyDescent="0.2">
      <c r="A1621" s="450">
        <v>4061</v>
      </c>
      <c r="B1621" s="427">
        <v>45083</v>
      </c>
      <c r="C1621" s="459">
        <v>45078</v>
      </c>
      <c r="D1621" s="455" t="s">
        <v>264</v>
      </c>
      <c r="E1621" s="455" t="s">
        <v>208</v>
      </c>
      <c r="F1621" s="460">
        <v>2265.42</v>
      </c>
      <c r="G1621" s="455" t="s">
        <v>5821</v>
      </c>
      <c r="H1621" s="461" t="s">
        <v>419</v>
      </c>
      <c r="I1621" s="461" t="s">
        <v>6436</v>
      </c>
      <c r="J1621" s="426" t="s">
        <v>5822</v>
      </c>
      <c r="K1621" s="426" t="s">
        <v>1188</v>
      </c>
      <c r="L1621" s="426" t="s">
        <v>32</v>
      </c>
      <c r="M1621" s="426">
        <v>2023538</v>
      </c>
      <c r="N1621" s="427">
        <v>45079</v>
      </c>
      <c r="O1621" s="458">
        <f t="shared" si="84"/>
        <v>6</v>
      </c>
      <c r="P1621" s="458">
        <f t="shared" si="85"/>
        <v>6</v>
      </c>
      <c r="Q1621" s="96" t="str">
        <f t="shared" si="86"/>
        <v>Gastos_Gerais</v>
      </c>
    </row>
    <row r="1622" spans="1:17" ht="36.75" hidden="1" thickBot="1" x14ac:dyDescent="0.25">
      <c r="A1622" s="450">
        <v>4062</v>
      </c>
      <c r="B1622" s="427">
        <v>45083</v>
      </c>
      <c r="C1622" s="459">
        <v>45047</v>
      </c>
      <c r="D1622" s="455" t="s">
        <v>176</v>
      </c>
      <c r="E1622" s="455" t="s">
        <v>1</v>
      </c>
      <c r="F1622" s="460">
        <v>1584</v>
      </c>
      <c r="G1622" s="455" t="s">
        <v>5823</v>
      </c>
      <c r="H1622" s="461" t="s">
        <v>493</v>
      </c>
      <c r="I1622" s="461" t="s">
        <v>1371</v>
      </c>
      <c r="J1622" s="426" t="s">
        <v>1372</v>
      </c>
      <c r="K1622" s="426" t="s">
        <v>1188</v>
      </c>
      <c r="L1622" s="426" t="s">
        <v>1163</v>
      </c>
      <c r="M1622" s="426" t="s">
        <v>425</v>
      </c>
      <c r="N1622" s="427">
        <v>45083</v>
      </c>
      <c r="O1622" s="458">
        <f t="shared" si="84"/>
        <v>6</v>
      </c>
      <c r="P1622" s="458">
        <f t="shared" si="85"/>
        <v>5</v>
      </c>
      <c r="Q1622" s="96" t="str">
        <f t="shared" si="86"/>
        <v>Gastos_com_Pessoal</v>
      </c>
    </row>
    <row r="1623" spans="1:17" ht="36.75" hidden="1" thickBot="1" x14ac:dyDescent="0.25">
      <c r="A1623" s="450">
        <v>4063</v>
      </c>
      <c r="B1623" s="427">
        <v>45083</v>
      </c>
      <c r="C1623" s="459">
        <v>45047</v>
      </c>
      <c r="D1623" s="455" t="s">
        <v>176</v>
      </c>
      <c r="E1623" s="455" t="s">
        <v>1</v>
      </c>
      <c r="F1623" s="460">
        <v>202.18</v>
      </c>
      <c r="G1623" s="455" t="s">
        <v>5824</v>
      </c>
      <c r="H1623" s="461" t="s">
        <v>423</v>
      </c>
      <c r="I1623" s="461" t="s">
        <v>5825</v>
      </c>
      <c r="J1623" s="426" t="s">
        <v>1369</v>
      </c>
      <c r="K1623" s="426" t="s">
        <v>1188</v>
      </c>
      <c r="L1623" s="426" t="s">
        <v>1163</v>
      </c>
      <c r="M1623" s="426" t="s">
        <v>425</v>
      </c>
      <c r="N1623" s="427">
        <v>45083</v>
      </c>
      <c r="O1623" s="458">
        <f t="shared" si="84"/>
        <v>6</v>
      </c>
      <c r="P1623" s="458">
        <f t="shared" si="85"/>
        <v>5</v>
      </c>
      <c r="Q1623" s="96" t="str">
        <f t="shared" si="86"/>
        <v>Gastos_com_Pessoal</v>
      </c>
    </row>
    <row r="1624" spans="1:17" ht="23.1" hidden="1" customHeight="1" x14ac:dyDescent="0.2">
      <c r="A1624" s="450">
        <v>4064</v>
      </c>
      <c r="B1624" s="427">
        <v>45083</v>
      </c>
      <c r="C1624" s="459">
        <v>45078</v>
      </c>
      <c r="D1624" s="455" t="s">
        <v>264</v>
      </c>
      <c r="E1624" s="455" t="s">
        <v>181</v>
      </c>
      <c r="F1624" s="460">
        <v>890</v>
      </c>
      <c r="G1624" s="455" t="s">
        <v>5826</v>
      </c>
      <c r="H1624" s="461" t="s">
        <v>422</v>
      </c>
      <c r="I1624" s="461" t="s">
        <v>5827</v>
      </c>
      <c r="J1624" s="426" t="s">
        <v>5828</v>
      </c>
      <c r="K1624" s="426" t="s">
        <v>1188</v>
      </c>
      <c r="L1624" s="426" t="s">
        <v>32</v>
      </c>
      <c r="M1624" s="426">
        <v>81</v>
      </c>
      <c r="N1624" s="427">
        <v>45082</v>
      </c>
      <c r="O1624" s="458">
        <f t="shared" si="84"/>
        <v>6</v>
      </c>
      <c r="P1624" s="458">
        <f t="shared" si="85"/>
        <v>6</v>
      </c>
      <c r="Q1624" s="96" t="str">
        <f t="shared" si="86"/>
        <v>Gastos_Gerais</v>
      </c>
    </row>
    <row r="1625" spans="1:17" ht="36.75" hidden="1" thickBot="1" x14ac:dyDescent="0.25">
      <c r="A1625" s="450">
        <v>4065</v>
      </c>
      <c r="B1625" s="427">
        <v>45083</v>
      </c>
      <c r="C1625" s="459">
        <v>45047</v>
      </c>
      <c r="D1625" s="455" t="s">
        <v>176</v>
      </c>
      <c r="E1625" s="455" t="s">
        <v>1</v>
      </c>
      <c r="F1625" s="460">
        <v>730.1</v>
      </c>
      <c r="G1625" s="455" t="s">
        <v>5829</v>
      </c>
      <c r="H1625" s="461" t="s">
        <v>419</v>
      </c>
      <c r="I1625" s="461" t="s">
        <v>1385</v>
      </c>
      <c r="J1625" s="425" t="s">
        <v>1386</v>
      </c>
      <c r="K1625" s="425" t="s">
        <v>1188</v>
      </c>
      <c r="L1625" s="426" t="s">
        <v>1163</v>
      </c>
      <c r="M1625" s="425" t="s">
        <v>425</v>
      </c>
      <c r="N1625" s="481">
        <v>45083</v>
      </c>
      <c r="O1625" s="458">
        <f t="shared" si="84"/>
        <v>6</v>
      </c>
      <c r="P1625" s="458">
        <f t="shared" si="85"/>
        <v>5</v>
      </c>
      <c r="Q1625" s="96" t="str">
        <f t="shared" si="86"/>
        <v>Gastos_com_Pessoal</v>
      </c>
    </row>
    <row r="1626" spans="1:17" ht="36.75" hidden="1" thickBot="1" x14ac:dyDescent="0.25">
      <c r="A1626" s="450">
        <v>4066</v>
      </c>
      <c r="B1626" s="463">
        <v>45083</v>
      </c>
      <c r="C1626" s="464">
        <v>45047</v>
      </c>
      <c r="D1626" s="455" t="s">
        <v>176</v>
      </c>
      <c r="E1626" s="455" t="s">
        <v>1</v>
      </c>
      <c r="F1626" s="460">
        <v>730.1</v>
      </c>
      <c r="G1626" s="455" t="s">
        <v>5829</v>
      </c>
      <c r="H1626" s="461" t="s">
        <v>419</v>
      </c>
      <c r="I1626" s="455" t="s">
        <v>1377</v>
      </c>
      <c r="J1626" s="426" t="s">
        <v>1378</v>
      </c>
      <c r="K1626" s="426" t="s">
        <v>1188</v>
      </c>
      <c r="L1626" s="426" t="s">
        <v>1163</v>
      </c>
      <c r="M1626" s="426" t="s">
        <v>425</v>
      </c>
      <c r="N1626" s="427">
        <v>45083</v>
      </c>
      <c r="O1626" s="458">
        <f t="shared" si="84"/>
        <v>6</v>
      </c>
      <c r="P1626" s="458">
        <f t="shared" si="85"/>
        <v>5</v>
      </c>
      <c r="Q1626" s="96" t="str">
        <f t="shared" si="86"/>
        <v>Gastos_com_Pessoal</v>
      </c>
    </row>
    <row r="1627" spans="1:17" ht="23.1" hidden="1" customHeight="1" x14ac:dyDescent="0.2">
      <c r="A1627" s="450">
        <v>4067</v>
      </c>
      <c r="B1627" s="463">
        <v>45083</v>
      </c>
      <c r="C1627" s="464">
        <v>45078</v>
      </c>
      <c r="D1627" s="455" t="s">
        <v>264</v>
      </c>
      <c r="E1627" s="455" t="s">
        <v>208</v>
      </c>
      <c r="F1627" s="460">
        <v>2265.42</v>
      </c>
      <c r="G1627" s="455" t="s">
        <v>5830</v>
      </c>
      <c r="H1627" s="461" t="s">
        <v>419</v>
      </c>
      <c r="I1627" s="455" t="s">
        <v>6436</v>
      </c>
      <c r="J1627" s="425" t="s">
        <v>5822</v>
      </c>
      <c r="K1627" s="425" t="s">
        <v>1188</v>
      </c>
      <c r="L1627" s="426" t="s">
        <v>32</v>
      </c>
      <c r="M1627" s="426">
        <v>2023539</v>
      </c>
      <c r="N1627" s="427">
        <v>45079</v>
      </c>
      <c r="O1627" s="458">
        <f t="shared" si="84"/>
        <v>6</v>
      </c>
      <c r="P1627" s="458">
        <f t="shared" si="85"/>
        <v>6</v>
      </c>
      <c r="Q1627" s="96" t="str">
        <f t="shared" si="86"/>
        <v>Gastos_Gerais</v>
      </c>
    </row>
    <row r="1628" spans="1:17" ht="23.1" hidden="1" customHeight="1" x14ac:dyDescent="0.2">
      <c r="A1628" s="450">
        <v>4068</v>
      </c>
      <c r="B1628" s="427">
        <v>45083</v>
      </c>
      <c r="C1628" s="459">
        <v>45078</v>
      </c>
      <c r="D1628" s="455" t="s">
        <v>264</v>
      </c>
      <c r="E1628" s="455" t="s">
        <v>81</v>
      </c>
      <c r="F1628" s="454">
        <v>4100</v>
      </c>
      <c r="G1628" s="455" t="s">
        <v>1735</v>
      </c>
      <c r="H1628" s="461" t="s">
        <v>423</v>
      </c>
      <c r="I1628" s="461" t="s">
        <v>1290</v>
      </c>
      <c r="J1628" s="425" t="s">
        <v>1291</v>
      </c>
      <c r="K1628" s="425" t="s">
        <v>1157</v>
      </c>
      <c r="L1628" s="426" t="s">
        <v>32</v>
      </c>
      <c r="M1628" s="425">
        <v>2109415</v>
      </c>
      <c r="N1628" s="427">
        <v>45084</v>
      </c>
      <c r="O1628" s="458">
        <f t="shared" si="84"/>
        <v>6</v>
      </c>
      <c r="P1628" s="458">
        <f t="shared" si="85"/>
        <v>6</v>
      </c>
      <c r="Q1628" s="96" t="str">
        <f t="shared" si="86"/>
        <v>Gastos_Gerais</v>
      </c>
    </row>
    <row r="1629" spans="1:17" ht="23.1" hidden="1" customHeight="1" x14ac:dyDescent="0.2">
      <c r="A1629" s="450">
        <v>4069</v>
      </c>
      <c r="B1629" s="427">
        <v>45083</v>
      </c>
      <c r="C1629" s="459">
        <v>45078</v>
      </c>
      <c r="D1629" s="455" t="s">
        <v>264</v>
      </c>
      <c r="E1629" s="455" t="s">
        <v>81</v>
      </c>
      <c r="F1629" s="454">
        <v>2200</v>
      </c>
      <c r="G1629" s="455" t="s">
        <v>2017</v>
      </c>
      <c r="H1629" s="461" t="s">
        <v>422</v>
      </c>
      <c r="I1629" s="461" t="s">
        <v>1290</v>
      </c>
      <c r="J1629" s="425" t="s">
        <v>1291</v>
      </c>
      <c r="K1629" s="425" t="s">
        <v>1157</v>
      </c>
      <c r="L1629" s="426" t="s">
        <v>32</v>
      </c>
      <c r="M1629" s="425">
        <v>2109467</v>
      </c>
      <c r="N1629" s="427">
        <v>45084</v>
      </c>
      <c r="O1629" s="458">
        <f t="shared" si="84"/>
        <v>6</v>
      </c>
      <c r="P1629" s="458">
        <f t="shared" si="85"/>
        <v>6</v>
      </c>
      <c r="Q1629" s="96" t="str">
        <f t="shared" si="86"/>
        <v>Gastos_Gerais</v>
      </c>
    </row>
    <row r="1630" spans="1:17" ht="23.1" hidden="1" customHeight="1" x14ac:dyDescent="0.2">
      <c r="A1630" s="450">
        <v>4070</v>
      </c>
      <c r="B1630" s="427">
        <v>45083</v>
      </c>
      <c r="C1630" s="459">
        <v>45047</v>
      </c>
      <c r="D1630" s="455" t="s">
        <v>264</v>
      </c>
      <c r="E1630" s="455" t="s">
        <v>388</v>
      </c>
      <c r="F1630" s="460">
        <v>4718.91</v>
      </c>
      <c r="G1630" s="455" t="s">
        <v>6437</v>
      </c>
      <c r="H1630" s="461" t="s">
        <v>414</v>
      </c>
      <c r="I1630" s="461" t="s">
        <v>5811</v>
      </c>
      <c r="J1630" s="426" t="s">
        <v>5812</v>
      </c>
      <c r="K1630" s="426" t="s">
        <v>1157</v>
      </c>
      <c r="L1630" s="426" t="s">
        <v>32</v>
      </c>
      <c r="M1630" s="426">
        <v>37</v>
      </c>
      <c r="N1630" s="427">
        <v>45077</v>
      </c>
      <c r="O1630" s="458">
        <f t="shared" si="84"/>
        <v>6</v>
      </c>
      <c r="P1630" s="458">
        <f t="shared" si="85"/>
        <v>5</v>
      </c>
      <c r="Q1630" s="96" t="str">
        <f t="shared" si="86"/>
        <v>Gastos_Gerais</v>
      </c>
    </row>
    <row r="1631" spans="1:17" ht="23.1" hidden="1" customHeight="1" x14ac:dyDescent="0.2">
      <c r="A1631" s="450">
        <v>4071</v>
      </c>
      <c r="B1631" s="427">
        <v>45083</v>
      </c>
      <c r="C1631" s="459">
        <v>45078</v>
      </c>
      <c r="D1631" s="455" t="s">
        <v>264</v>
      </c>
      <c r="E1631" s="455" t="s">
        <v>81</v>
      </c>
      <c r="F1631" s="601">
        <v>1600</v>
      </c>
      <c r="G1631" s="372" t="s">
        <v>2016</v>
      </c>
      <c r="H1631" s="461" t="s">
        <v>416</v>
      </c>
      <c r="I1631" s="461" t="s">
        <v>1290</v>
      </c>
      <c r="J1631" s="426" t="s">
        <v>1291</v>
      </c>
      <c r="K1631" s="426" t="s">
        <v>1157</v>
      </c>
      <c r="L1631" s="426" t="s">
        <v>32</v>
      </c>
      <c r="M1631" s="426">
        <v>2109338</v>
      </c>
      <c r="N1631" s="427">
        <v>45084</v>
      </c>
      <c r="O1631" s="458">
        <f t="shared" si="84"/>
        <v>6</v>
      </c>
      <c r="P1631" s="458">
        <f t="shared" si="85"/>
        <v>6</v>
      </c>
      <c r="Q1631" s="96" t="str">
        <f t="shared" si="86"/>
        <v>Gastos_Gerais</v>
      </c>
    </row>
    <row r="1632" spans="1:17" ht="23.1" hidden="1" customHeight="1" x14ac:dyDescent="0.2">
      <c r="A1632" s="450">
        <v>4072</v>
      </c>
      <c r="B1632" s="427">
        <v>45083</v>
      </c>
      <c r="C1632" s="459">
        <v>45078</v>
      </c>
      <c r="D1632" s="455" t="s">
        <v>264</v>
      </c>
      <c r="E1632" s="455" t="s">
        <v>81</v>
      </c>
      <c r="F1632" s="460">
        <v>3600</v>
      </c>
      <c r="G1632" s="455" t="s">
        <v>1314</v>
      </c>
      <c r="H1632" s="461" t="s">
        <v>421</v>
      </c>
      <c r="I1632" s="461" t="s">
        <v>1290</v>
      </c>
      <c r="J1632" s="426" t="s">
        <v>1291</v>
      </c>
      <c r="K1632" s="426" t="s">
        <v>1157</v>
      </c>
      <c r="L1632" s="426" t="s">
        <v>32</v>
      </c>
      <c r="M1632" s="426">
        <v>2109448</v>
      </c>
      <c r="N1632" s="427">
        <v>45084</v>
      </c>
      <c r="O1632" s="458">
        <f t="shared" si="84"/>
        <v>6</v>
      </c>
      <c r="P1632" s="458">
        <f t="shared" si="85"/>
        <v>6</v>
      </c>
      <c r="Q1632" s="96" t="str">
        <f t="shared" si="86"/>
        <v>Gastos_Gerais</v>
      </c>
    </row>
    <row r="1633" spans="1:17" ht="23.1" hidden="1" customHeight="1" x14ac:dyDescent="0.2">
      <c r="A1633" s="450">
        <v>4073</v>
      </c>
      <c r="B1633" s="427">
        <v>45083</v>
      </c>
      <c r="C1633" s="459">
        <v>45078</v>
      </c>
      <c r="D1633" s="455" t="s">
        <v>264</v>
      </c>
      <c r="E1633" s="455" t="s">
        <v>293</v>
      </c>
      <c r="F1633" s="460">
        <v>120</v>
      </c>
      <c r="G1633" s="455" t="s">
        <v>6438</v>
      </c>
      <c r="H1633" s="461" t="s">
        <v>416</v>
      </c>
      <c r="I1633" s="461" t="s">
        <v>3716</v>
      </c>
      <c r="J1633" s="426" t="s">
        <v>1008</v>
      </c>
      <c r="K1633" s="426" t="s">
        <v>1188</v>
      </c>
      <c r="L1633" s="426" t="s">
        <v>4137</v>
      </c>
      <c r="M1633" s="426">
        <v>579203325</v>
      </c>
      <c r="N1633" s="427">
        <v>45083</v>
      </c>
      <c r="O1633" s="458">
        <f t="shared" si="84"/>
        <v>6</v>
      </c>
      <c r="P1633" s="458">
        <f t="shared" si="85"/>
        <v>6</v>
      </c>
      <c r="Q1633" s="96" t="str">
        <f t="shared" si="86"/>
        <v>Gastos_Gerais</v>
      </c>
    </row>
    <row r="1634" spans="1:17" ht="23.1" hidden="1" customHeight="1" x14ac:dyDescent="0.2">
      <c r="A1634" s="450">
        <v>4074</v>
      </c>
      <c r="B1634" s="463">
        <v>45083</v>
      </c>
      <c r="C1634" s="464">
        <v>45078</v>
      </c>
      <c r="D1634" s="455" t="s">
        <v>264</v>
      </c>
      <c r="E1634" s="455" t="s">
        <v>293</v>
      </c>
      <c r="F1634" s="460">
        <v>120</v>
      </c>
      <c r="G1634" s="455" t="s">
        <v>6439</v>
      </c>
      <c r="H1634" s="461" t="s">
        <v>422</v>
      </c>
      <c r="I1634" s="461" t="s">
        <v>3243</v>
      </c>
      <c r="J1634" s="425" t="s">
        <v>884</v>
      </c>
      <c r="K1634" s="425" t="s">
        <v>1188</v>
      </c>
      <c r="L1634" s="426" t="s">
        <v>4137</v>
      </c>
      <c r="M1634" s="426">
        <v>579203325</v>
      </c>
      <c r="N1634" s="427">
        <v>45083</v>
      </c>
      <c r="O1634" s="458">
        <f t="shared" si="84"/>
        <v>6</v>
      </c>
      <c r="P1634" s="458">
        <f t="shared" si="85"/>
        <v>6</v>
      </c>
      <c r="Q1634" s="96" t="str">
        <f t="shared" si="86"/>
        <v>Gastos_Gerais</v>
      </c>
    </row>
    <row r="1635" spans="1:17" ht="23.1" hidden="1" customHeight="1" x14ac:dyDescent="0.2">
      <c r="A1635" s="450">
        <v>4075</v>
      </c>
      <c r="B1635" s="463">
        <v>45083</v>
      </c>
      <c r="C1635" s="464">
        <v>45078</v>
      </c>
      <c r="D1635" s="455" t="s">
        <v>264</v>
      </c>
      <c r="E1635" s="455" t="s">
        <v>293</v>
      </c>
      <c r="F1635" s="460">
        <v>120</v>
      </c>
      <c r="G1635" s="455" t="s">
        <v>6440</v>
      </c>
      <c r="H1635" s="461" t="s">
        <v>422</v>
      </c>
      <c r="I1635" s="461" t="s">
        <v>5831</v>
      </c>
      <c r="J1635" s="425" t="s">
        <v>1084</v>
      </c>
      <c r="K1635" s="425" t="s">
        <v>1188</v>
      </c>
      <c r="L1635" s="426" t="s">
        <v>4137</v>
      </c>
      <c r="M1635" s="426">
        <v>579203325</v>
      </c>
      <c r="N1635" s="427">
        <v>45083</v>
      </c>
      <c r="O1635" s="458">
        <f t="shared" si="84"/>
        <v>6</v>
      </c>
      <c r="P1635" s="458">
        <f t="shared" si="85"/>
        <v>6</v>
      </c>
      <c r="Q1635" s="96" t="str">
        <f t="shared" si="86"/>
        <v>Gastos_Gerais</v>
      </c>
    </row>
    <row r="1636" spans="1:17" ht="23.1" hidden="1" customHeight="1" x14ac:dyDescent="0.2">
      <c r="A1636" s="450">
        <v>4076</v>
      </c>
      <c r="B1636" s="463">
        <v>45083</v>
      </c>
      <c r="C1636" s="464">
        <v>45078</v>
      </c>
      <c r="D1636" s="455" t="s">
        <v>264</v>
      </c>
      <c r="E1636" s="455" t="s">
        <v>293</v>
      </c>
      <c r="F1636" s="460">
        <v>120</v>
      </c>
      <c r="G1636" s="455" t="s">
        <v>6441</v>
      </c>
      <c r="H1636" s="461" t="s">
        <v>416</v>
      </c>
      <c r="I1636" s="461" t="s">
        <v>3109</v>
      </c>
      <c r="J1636" s="425" t="s">
        <v>524</v>
      </c>
      <c r="K1636" s="425" t="s">
        <v>1188</v>
      </c>
      <c r="L1636" s="426" t="s">
        <v>4137</v>
      </c>
      <c r="M1636" s="426">
        <v>579203325</v>
      </c>
      <c r="N1636" s="427">
        <v>45083</v>
      </c>
      <c r="O1636" s="458">
        <f t="shared" si="84"/>
        <v>6</v>
      </c>
      <c r="P1636" s="458">
        <f t="shared" si="85"/>
        <v>6</v>
      </c>
      <c r="Q1636" s="96" t="str">
        <f t="shared" si="86"/>
        <v>Gastos_Gerais</v>
      </c>
    </row>
    <row r="1637" spans="1:17" ht="23.1" hidden="1" customHeight="1" x14ac:dyDescent="0.2">
      <c r="A1637" s="450">
        <v>4077</v>
      </c>
      <c r="B1637" s="463">
        <v>45083</v>
      </c>
      <c r="C1637" s="464">
        <v>45078</v>
      </c>
      <c r="D1637" s="455" t="s">
        <v>264</v>
      </c>
      <c r="E1637" s="455" t="s">
        <v>293</v>
      </c>
      <c r="F1637" s="460">
        <v>120</v>
      </c>
      <c r="G1637" s="455" t="s">
        <v>4735</v>
      </c>
      <c r="H1637" s="461" t="s">
        <v>416</v>
      </c>
      <c r="I1637" s="461" t="s">
        <v>4170</v>
      </c>
      <c r="J1637" s="425" t="s">
        <v>1295</v>
      </c>
      <c r="K1637" s="425" t="s">
        <v>1188</v>
      </c>
      <c r="L1637" s="426" t="s">
        <v>4137</v>
      </c>
      <c r="M1637" s="426">
        <v>579203325</v>
      </c>
      <c r="N1637" s="427">
        <v>45083</v>
      </c>
      <c r="O1637" s="458">
        <f t="shared" si="84"/>
        <v>6</v>
      </c>
      <c r="P1637" s="458">
        <f t="shared" si="85"/>
        <v>6</v>
      </c>
      <c r="Q1637" s="96" t="str">
        <f t="shared" si="86"/>
        <v>Gastos_Gerais</v>
      </c>
    </row>
    <row r="1638" spans="1:17" ht="23.1" hidden="1" customHeight="1" x14ac:dyDescent="0.2">
      <c r="A1638" s="450">
        <v>4078</v>
      </c>
      <c r="B1638" s="463">
        <v>45083</v>
      </c>
      <c r="C1638" s="464">
        <v>45078</v>
      </c>
      <c r="D1638" s="455" t="s">
        <v>264</v>
      </c>
      <c r="E1638" s="455" t="s">
        <v>293</v>
      </c>
      <c r="F1638" s="460">
        <v>120</v>
      </c>
      <c r="G1638" s="455" t="s">
        <v>6442</v>
      </c>
      <c r="H1638" s="461" t="s">
        <v>422</v>
      </c>
      <c r="I1638" s="461" t="s">
        <v>5832</v>
      </c>
      <c r="J1638" s="425" t="s">
        <v>899</v>
      </c>
      <c r="K1638" s="425" t="s">
        <v>1188</v>
      </c>
      <c r="L1638" s="426" t="s">
        <v>4137</v>
      </c>
      <c r="M1638" s="426">
        <v>579203325</v>
      </c>
      <c r="N1638" s="427">
        <v>45083</v>
      </c>
      <c r="O1638" s="458">
        <f t="shared" si="84"/>
        <v>6</v>
      </c>
      <c r="P1638" s="458">
        <f t="shared" si="85"/>
        <v>6</v>
      </c>
      <c r="Q1638" s="96" t="str">
        <f t="shared" si="86"/>
        <v>Gastos_Gerais</v>
      </c>
    </row>
    <row r="1639" spans="1:17" ht="23.1" hidden="1" customHeight="1" x14ac:dyDescent="0.2">
      <c r="A1639" s="450">
        <v>4079</v>
      </c>
      <c r="B1639" s="463">
        <v>45083</v>
      </c>
      <c r="C1639" s="464">
        <v>45078</v>
      </c>
      <c r="D1639" s="455" t="s">
        <v>264</v>
      </c>
      <c r="E1639" s="455" t="s">
        <v>293</v>
      </c>
      <c r="F1639" s="460">
        <v>34.86</v>
      </c>
      <c r="G1639" s="455" t="s">
        <v>5833</v>
      </c>
      <c r="H1639" s="461" t="s">
        <v>422</v>
      </c>
      <c r="I1639" s="461" t="s">
        <v>4923</v>
      </c>
      <c r="J1639" s="425" t="s">
        <v>896</v>
      </c>
      <c r="K1639" s="425" t="s">
        <v>1188</v>
      </c>
      <c r="L1639" s="426" t="s">
        <v>4137</v>
      </c>
      <c r="M1639" s="426">
        <v>579203325</v>
      </c>
      <c r="N1639" s="427">
        <v>45083</v>
      </c>
      <c r="O1639" s="458">
        <f t="shared" si="84"/>
        <v>6</v>
      </c>
      <c r="P1639" s="458">
        <f t="shared" si="85"/>
        <v>6</v>
      </c>
      <c r="Q1639" s="96" t="str">
        <f t="shared" si="86"/>
        <v>Gastos_Gerais</v>
      </c>
    </row>
    <row r="1640" spans="1:17" ht="23.1" hidden="1" customHeight="1" x14ac:dyDescent="0.2">
      <c r="A1640" s="450">
        <v>4080</v>
      </c>
      <c r="B1640" s="463">
        <v>45083</v>
      </c>
      <c r="C1640" s="464">
        <v>45078</v>
      </c>
      <c r="D1640" s="455" t="s">
        <v>264</v>
      </c>
      <c r="E1640" s="455" t="s">
        <v>293</v>
      </c>
      <c r="F1640" s="460">
        <v>21.6</v>
      </c>
      <c r="G1640" s="455" t="s">
        <v>6443</v>
      </c>
      <c r="H1640" s="461" t="s">
        <v>422</v>
      </c>
      <c r="I1640" s="461" t="s">
        <v>4923</v>
      </c>
      <c r="J1640" s="425" t="s">
        <v>896</v>
      </c>
      <c r="K1640" s="425" t="s">
        <v>1188</v>
      </c>
      <c r="L1640" s="426" t="s">
        <v>4137</v>
      </c>
      <c r="M1640" s="426">
        <v>579203325</v>
      </c>
      <c r="N1640" s="427">
        <v>45083</v>
      </c>
      <c r="O1640" s="458">
        <f t="shared" si="84"/>
        <v>6</v>
      </c>
      <c r="P1640" s="458">
        <f t="shared" si="85"/>
        <v>6</v>
      </c>
      <c r="Q1640" s="96" t="str">
        <f t="shared" si="86"/>
        <v>Gastos_Gerais</v>
      </c>
    </row>
    <row r="1641" spans="1:17" ht="23.1" hidden="1" customHeight="1" x14ac:dyDescent="0.2">
      <c r="A1641" s="450">
        <v>4081</v>
      </c>
      <c r="B1641" s="463">
        <v>45083</v>
      </c>
      <c r="C1641" s="464">
        <v>45078</v>
      </c>
      <c r="D1641" s="455" t="s">
        <v>176</v>
      </c>
      <c r="E1641" s="455" t="s">
        <v>261</v>
      </c>
      <c r="F1641" s="460">
        <v>1707.68</v>
      </c>
      <c r="G1641" s="455" t="s">
        <v>1207</v>
      </c>
      <c r="H1641" s="461" t="s">
        <v>419</v>
      </c>
      <c r="I1641" s="461" t="s">
        <v>5834</v>
      </c>
      <c r="J1641" s="425" t="s">
        <v>680</v>
      </c>
      <c r="K1641" s="425" t="s">
        <v>1188</v>
      </c>
      <c r="L1641" s="426" t="s">
        <v>4137</v>
      </c>
      <c r="M1641" s="426">
        <v>579203325</v>
      </c>
      <c r="N1641" s="427">
        <v>45083</v>
      </c>
      <c r="O1641" s="458">
        <f t="shared" si="84"/>
        <v>6</v>
      </c>
      <c r="P1641" s="458">
        <f t="shared" si="85"/>
        <v>6</v>
      </c>
      <c r="Q1641" s="96" t="str">
        <f t="shared" si="86"/>
        <v>Gastos_com_Pessoal</v>
      </c>
    </row>
    <row r="1642" spans="1:17" ht="23.1" hidden="1" customHeight="1" x14ac:dyDescent="0.2">
      <c r="A1642" s="450">
        <v>4082</v>
      </c>
      <c r="B1642" s="463">
        <v>45083</v>
      </c>
      <c r="C1642" s="464">
        <v>45078</v>
      </c>
      <c r="D1642" s="455" t="s">
        <v>176</v>
      </c>
      <c r="E1642" s="455" t="s">
        <v>280</v>
      </c>
      <c r="F1642" s="460">
        <v>4781.3900000000003</v>
      </c>
      <c r="G1642" s="455" t="s">
        <v>1209</v>
      </c>
      <c r="H1642" s="461" t="s">
        <v>419</v>
      </c>
      <c r="I1642" s="461" t="s">
        <v>5834</v>
      </c>
      <c r="J1642" s="425" t="s">
        <v>680</v>
      </c>
      <c r="K1642" s="425" t="s">
        <v>1188</v>
      </c>
      <c r="L1642" s="426" t="s">
        <v>4137</v>
      </c>
      <c r="M1642" s="426">
        <v>579203325</v>
      </c>
      <c r="N1642" s="427">
        <v>45083</v>
      </c>
      <c r="O1642" s="458">
        <f t="shared" si="84"/>
        <v>6</v>
      </c>
      <c r="P1642" s="458">
        <f t="shared" si="85"/>
        <v>6</v>
      </c>
      <c r="Q1642" s="96" t="str">
        <f t="shared" si="86"/>
        <v>Gastos_com_Pessoal</v>
      </c>
    </row>
    <row r="1643" spans="1:17" ht="23.1" hidden="1" customHeight="1" x14ac:dyDescent="0.2">
      <c r="A1643" s="450">
        <v>4083</v>
      </c>
      <c r="B1643" s="463">
        <v>45083</v>
      </c>
      <c r="C1643" s="464">
        <v>45078</v>
      </c>
      <c r="D1643" s="455" t="s">
        <v>176</v>
      </c>
      <c r="E1643" s="455" t="s">
        <v>262</v>
      </c>
      <c r="F1643" s="460">
        <v>1593.79</v>
      </c>
      <c r="G1643" s="455" t="s">
        <v>1210</v>
      </c>
      <c r="H1643" s="461" t="s">
        <v>419</v>
      </c>
      <c r="I1643" s="461" t="s">
        <v>5834</v>
      </c>
      <c r="J1643" s="425" t="s">
        <v>680</v>
      </c>
      <c r="K1643" s="425" t="s">
        <v>1188</v>
      </c>
      <c r="L1643" s="426" t="s">
        <v>4137</v>
      </c>
      <c r="M1643" s="426">
        <v>579203325</v>
      </c>
      <c r="N1643" s="427">
        <v>45083</v>
      </c>
      <c r="O1643" s="458">
        <f t="shared" si="84"/>
        <v>6</v>
      </c>
      <c r="P1643" s="458">
        <f t="shared" si="85"/>
        <v>6</v>
      </c>
      <c r="Q1643" s="96" t="str">
        <f t="shared" si="86"/>
        <v>Gastos_com_Pessoal</v>
      </c>
    </row>
    <row r="1644" spans="1:17" ht="23.1" hidden="1" customHeight="1" x14ac:dyDescent="0.2">
      <c r="A1644" s="450">
        <v>4084</v>
      </c>
      <c r="B1644" s="463">
        <v>45083</v>
      </c>
      <c r="C1644" s="464">
        <v>45078</v>
      </c>
      <c r="D1644" s="455" t="s">
        <v>176</v>
      </c>
      <c r="E1644" s="455" t="s">
        <v>169</v>
      </c>
      <c r="F1644" s="460">
        <v>4217.3100000000004</v>
      </c>
      <c r="G1644" s="455" t="s">
        <v>1211</v>
      </c>
      <c r="H1644" s="461" t="s">
        <v>419</v>
      </c>
      <c r="I1644" s="461" t="s">
        <v>5834</v>
      </c>
      <c r="J1644" s="425" t="s">
        <v>680</v>
      </c>
      <c r="K1644" s="425" t="s">
        <v>1188</v>
      </c>
      <c r="L1644" s="426" t="s">
        <v>4137</v>
      </c>
      <c r="M1644" s="426">
        <v>579203325</v>
      </c>
      <c r="N1644" s="427">
        <v>45083</v>
      </c>
      <c r="O1644" s="458">
        <f t="shared" si="84"/>
        <v>6</v>
      </c>
      <c r="P1644" s="458">
        <f t="shared" si="85"/>
        <v>6</v>
      </c>
      <c r="Q1644" s="96" t="str">
        <f t="shared" si="86"/>
        <v>Gastos_com_Pessoal</v>
      </c>
    </row>
    <row r="1645" spans="1:17" ht="23.1" hidden="1" customHeight="1" x14ac:dyDescent="0.2">
      <c r="A1645" s="450">
        <v>4085</v>
      </c>
      <c r="B1645" s="427">
        <v>45083</v>
      </c>
      <c r="C1645" s="459">
        <v>45078</v>
      </c>
      <c r="D1645" s="455" t="s">
        <v>176</v>
      </c>
      <c r="E1645" s="455" t="s">
        <v>261</v>
      </c>
      <c r="F1645" s="460">
        <v>1264.74</v>
      </c>
      <c r="G1645" s="455" t="s">
        <v>1207</v>
      </c>
      <c r="H1645" s="461" t="s">
        <v>421</v>
      </c>
      <c r="I1645" s="461" t="s">
        <v>1213</v>
      </c>
      <c r="J1645" s="426" t="s">
        <v>1045</v>
      </c>
      <c r="K1645" s="425" t="s">
        <v>1188</v>
      </c>
      <c r="L1645" s="426" t="s">
        <v>4137</v>
      </c>
      <c r="M1645" s="426">
        <v>579203325</v>
      </c>
      <c r="N1645" s="427">
        <v>45083</v>
      </c>
      <c r="O1645" s="458">
        <f t="shared" si="84"/>
        <v>6</v>
      </c>
      <c r="P1645" s="458">
        <f t="shared" si="85"/>
        <v>6</v>
      </c>
      <c r="Q1645" s="96" t="str">
        <f t="shared" si="86"/>
        <v>Gastos_com_Pessoal</v>
      </c>
    </row>
    <row r="1646" spans="1:17" ht="23.1" hidden="1" customHeight="1" x14ac:dyDescent="0.2">
      <c r="A1646" s="450">
        <v>4086</v>
      </c>
      <c r="B1646" s="427">
        <v>45083</v>
      </c>
      <c r="C1646" s="459">
        <v>45078</v>
      </c>
      <c r="D1646" s="455" t="s">
        <v>176</v>
      </c>
      <c r="E1646" s="455" t="s">
        <v>280</v>
      </c>
      <c r="F1646" s="460">
        <v>2782.42</v>
      </c>
      <c r="G1646" s="455" t="s">
        <v>1209</v>
      </c>
      <c r="H1646" s="461" t="s">
        <v>421</v>
      </c>
      <c r="I1646" s="461" t="s">
        <v>1213</v>
      </c>
      <c r="J1646" s="426" t="s">
        <v>1045</v>
      </c>
      <c r="K1646" s="425" t="s">
        <v>1188</v>
      </c>
      <c r="L1646" s="426" t="s">
        <v>4137</v>
      </c>
      <c r="M1646" s="426">
        <v>579203325</v>
      </c>
      <c r="N1646" s="427">
        <v>45083</v>
      </c>
      <c r="O1646" s="458">
        <f t="shared" si="84"/>
        <v>6</v>
      </c>
      <c r="P1646" s="458">
        <f t="shared" si="85"/>
        <v>6</v>
      </c>
      <c r="Q1646" s="96" t="str">
        <f t="shared" si="86"/>
        <v>Gastos_com_Pessoal</v>
      </c>
    </row>
    <row r="1647" spans="1:17" ht="23.1" hidden="1" customHeight="1" x14ac:dyDescent="0.2">
      <c r="A1647" s="450">
        <v>4087</v>
      </c>
      <c r="B1647" s="427">
        <v>45083</v>
      </c>
      <c r="C1647" s="459">
        <v>45078</v>
      </c>
      <c r="D1647" s="455" t="s">
        <v>176</v>
      </c>
      <c r="E1647" s="455" t="s">
        <v>262</v>
      </c>
      <c r="F1647" s="460">
        <v>927.47</v>
      </c>
      <c r="G1647" s="455" t="s">
        <v>1210</v>
      </c>
      <c r="H1647" s="461" t="s">
        <v>421</v>
      </c>
      <c r="I1647" s="461" t="s">
        <v>1213</v>
      </c>
      <c r="J1647" s="426" t="s">
        <v>1045</v>
      </c>
      <c r="K1647" s="425" t="s">
        <v>1188</v>
      </c>
      <c r="L1647" s="426" t="s">
        <v>4137</v>
      </c>
      <c r="M1647" s="426">
        <v>579203325</v>
      </c>
      <c r="N1647" s="427">
        <v>45083</v>
      </c>
      <c r="O1647" s="458">
        <f t="shared" si="84"/>
        <v>6</v>
      </c>
      <c r="P1647" s="458">
        <f t="shared" si="85"/>
        <v>6</v>
      </c>
      <c r="Q1647" s="96" t="str">
        <f t="shared" si="86"/>
        <v>Gastos_com_Pessoal</v>
      </c>
    </row>
    <row r="1648" spans="1:17" ht="23.1" hidden="1" customHeight="1" x14ac:dyDescent="0.2">
      <c r="A1648" s="450">
        <v>4088</v>
      </c>
      <c r="B1648" s="427">
        <v>45083</v>
      </c>
      <c r="C1648" s="459">
        <v>45078</v>
      </c>
      <c r="D1648" s="455" t="s">
        <v>176</v>
      </c>
      <c r="E1648" s="455" t="s">
        <v>169</v>
      </c>
      <c r="F1648" s="460">
        <v>2445.56</v>
      </c>
      <c r="G1648" s="455" t="s">
        <v>1211</v>
      </c>
      <c r="H1648" s="461" t="s">
        <v>421</v>
      </c>
      <c r="I1648" s="461" t="s">
        <v>1213</v>
      </c>
      <c r="J1648" s="426" t="s">
        <v>1045</v>
      </c>
      <c r="K1648" s="425" t="s">
        <v>1188</v>
      </c>
      <c r="L1648" s="426" t="s">
        <v>4137</v>
      </c>
      <c r="M1648" s="426">
        <v>579203325</v>
      </c>
      <c r="N1648" s="427">
        <v>45083</v>
      </c>
      <c r="O1648" s="458">
        <f t="shared" si="84"/>
        <v>6</v>
      </c>
      <c r="P1648" s="458">
        <f t="shared" si="85"/>
        <v>6</v>
      </c>
      <c r="Q1648" s="96" t="str">
        <f t="shared" si="86"/>
        <v>Gastos_com_Pessoal</v>
      </c>
    </row>
    <row r="1649" spans="1:17" ht="23.1" hidden="1" customHeight="1" x14ac:dyDescent="0.2">
      <c r="A1649" s="450">
        <v>4089</v>
      </c>
      <c r="B1649" s="427">
        <v>45083</v>
      </c>
      <c r="C1649" s="459">
        <v>45078</v>
      </c>
      <c r="D1649" s="455" t="s">
        <v>176</v>
      </c>
      <c r="E1649" s="455" t="s">
        <v>261</v>
      </c>
      <c r="F1649" s="460">
        <v>1383.35</v>
      </c>
      <c r="G1649" s="455" t="s">
        <v>1207</v>
      </c>
      <c r="H1649" s="461" t="s">
        <v>419</v>
      </c>
      <c r="I1649" s="461" t="s">
        <v>3041</v>
      </c>
      <c r="J1649" s="426" t="s">
        <v>827</v>
      </c>
      <c r="K1649" s="425" t="s">
        <v>1188</v>
      </c>
      <c r="L1649" s="426" t="s">
        <v>4137</v>
      </c>
      <c r="M1649" s="426">
        <v>579203325</v>
      </c>
      <c r="N1649" s="427">
        <v>45083</v>
      </c>
      <c r="O1649" s="458">
        <f t="shared" si="84"/>
        <v>6</v>
      </c>
      <c r="P1649" s="458">
        <f t="shared" si="85"/>
        <v>6</v>
      </c>
      <c r="Q1649" s="96" t="str">
        <f t="shared" si="86"/>
        <v>Gastos_com_Pessoal</v>
      </c>
    </row>
    <row r="1650" spans="1:17" ht="23.1" hidden="1" customHeight="1" x14ac:dyDescent="0.2">
      <c r="A1650" s="450">
        <v>4090</v>
      </c>
      <c r="B1650" s="427">
        <v>45083</v>
      </c>
      <c r="C1650" s="459">
        <v>45078</v>
      </c>
      <c r="D1650" s="455" t="s">
        <v>176</v>
      </c>
      <c r="E1650" s="455" t="s">
        <v>280</v>
      </c>
      <c r="F1650" s="460">
        <v>676.88</v>
      </c>
      <c r="G1650" s="455" t="s">
        <v>1209</v>
      </c>
      <c r="H1650" s="461" t="s">
        <v>419</v>
      </c>
      <c r="I1650" s="461" t="s">
        <v>3041</v>
      </c>
      <c r="J1650" s="426" t="s">
        <v>827</v>
      </c>
      <c r="K1650" s="425" t="s">
        <v>1188</v>
      </c>
      <c r="L1650" s="426" t="s">
        <v>4137</v>
      </c>
      <c r="M1650" s="426">
        <v>579203325</v>
      </c>
      <c r="N1650" s="427">
        <v>45083</v>
      </c>
      <c r="O1650" s="458">
        <f t="shared" si="84"/>
        <v>6</v>
      </c>
      <c r="P1650" s="458">
        <f t="shared" si="85"/>
        <v>6</v>
      </c>
      <c r="Q1650" s="96" t="str">
        <f t="shared" si="86"/>
        <v>Gastos_com_Pessoal</v>
      </c>
    </row>
    <row r="1651" spans="1:17" ht="23.1" hidden="1" customHeight="1" x14ac:dyDescent="0.2">
      <c r="A1651" s="450">
        <v>4091</v>
      </c>
      <c r="B1651" s="427">
        <v>45083</v>
      </c>
      <c r="C1651" s="459">
        <v>45078</v>
      </c>
      <c r="D1651" s="455" t="s">
        <v>176</v>
      </c>
      <c r="E1651" s="455" t="s">
        <v>262</v>
      </c>
      <c r="F1651" s="460">
        <v>225.63</v>
      </c>
      <c r="G1651" s="455" t="s">
        <v>1210</v>
      </c>
      <c r="H1651" s="461" t="s">
        <v>419</v>
      </c>
      <c r="I1651" s="461" t="s">
        <v>3041</v>
      </c>
      <c r="J1651" s="426" t="s">
        <v>827</v>
      </c>
      <c r="K1651" s="425" t="s">
        <v>1188</v>
      </c>
      <c r="L1651" s="426" t="s">
        <v>4137</v>
      </c>
      <c r="M1651" s="426">
        <v>579203325</v>
      </c>
      <c r="N1651" s="427">
        <v>45083</v>
      </c>
      <c r="O1651" s="458">
        <f t="shared" si="84"/>
        <v>6</v>
      </c>
      <c r="P1651" s="458">
        <f t="shared" si="85"/>
        <v>6</v>
      </c>
      <c r="Q1651" s="96" t="str">
        <f t="shared" si="86"/>
        <v>Gastos_com_Pessoal</v>
      </c>
    </row>
    <row r="1652" spans="1:17" ht="23.1" hidden="1" customHeight="1" x14ac:dyDescent="0.2">
      <c r="A1652" s="450">
        <v>4092</v>
      </c>
      <c r="B1652" s="427">
        <v>45083</v>
      </c>
      <c r="C1652" s="459">
        <v>45078</v>
      </c>
      <c r="D1652" s="455" t="s">
        <v>176</v>
      </c>
      <c r="E1652" s="455" t="s">
        <v>169</v>
      </c>
      <c r="F1652" s="460">
        <v>3400.89</v>
      </c>
      <c r="G1652" s="455" t="s">
        <v>1211</v>
      </c>
      <c r="H1652" s="461" t="s">
        <v>419</v>
      </c>
      <c r="I1652" s="461" t="s">
        <v>3041</v>
      </c>
      <c r="J1652" s="426" t="s">
        <v>827</v>
      </c>
      <c r="K1652" s="425" t="s">
        <v>1188</v>
      </c>
      <c r="L1652" s="426" t="s">
        <v>4137</v>
      </c>
      <c r="M1652" s="426">
        <v>579203325</v>
      </c>
      <c r="N1652" s="427">
        <v>45083</v>
      </c>
      <c r="O1652" s="458">
        <f t="shared" si="84"/>
        <v>6</v>
      </c>
      <c r="P1652" s="458">
        <f t="shared" si="85"/>
        <v>6</v>
      </c>
      <c r="Q1652" s="96" t="str">
        <f t="shared" si="86"/>
        <v>Gastos_com_Pessoal</v>
      </c>
    </row>
    <row r="1653" spans="1:17" ht="23.1" hidden="1" customHeight="1" x14ac:dyDescent="0.2">
      <c r="A1653" s="450">
        <v>4093</v>
      </c>
      <c r="B1653" s="427">
        <v>45083</v>
      </c>
      <c r="C1653" s="459">
        <v>45078</v>
      </c>
      <c r="D1653" s="455" t="s">
        <v>176</v>
      </c>
      <c r="E1653" s="455" t="s">
        <v>261</v>
      </c>
      <c r="F1653" s="460">
        <v>2001.96</v>
      </c>
      <c r="G1653" s="455" t="s">
        <v>1207</v>
      </c>
      <c r="H1653" s="461" t="s">
        <v>421</v>
      </c>
      <c r="I1653" s="461" t="s">
        <v>3897</v>
      </c>
      <c r="J1653" s="425" t="s">
        <v>792</v>
      </c>
      <c r="K1653" s="425" t="s">
        <v>1188</v>
      </c>
      <c r="L1653" s="426" t="s">
        <v>4137</v>
      </c>
      <c r="M1653" s="426">
        <v>579203325</v>
      </c>
      <c r="N1653" s="427">
        <v>45083</v>
      </c>
      <c r="O1653" s="458">
        <f t="shared" si="84"/>
        <v>6</v>
      </c>
      <c r="P1653" s="458">
        <f t="shared" si="85"/>
        <v>6</v>
      </c>
      <c r="Q1653" s="96" t="str">
        <f t="shared" si="86"/>
        <v>Gastos_com_Pessoal</v>
      </c>
    </row>
    <row r="1654" spans="1:17" ht="23.1" hidden="1" customHeight="1" x14ac:dyDescent="0.2">
      <c r="A1654" s="450">
        <v>4094</v>
      </c>
      <c r="B1654" s="427">
        <v>45083</v>
      </c>
      <c r="C1654" s="459">
        <v>45078</v>
      </c>
      <c r="D1654" s="455" t="s">
        <v>176</v>
      </c>
      <c r="E1654" s="455" t="s">
        <v>280</v>
      </c>
      <c r="F1654" s="460">
        <v>982.7</v>
      </c>
      <c r="G1654" s="455" t="s">
        <v>1209</v>
      </c>
      <c r="H1654" s="461" t="s">
        <v>421</v>
      </c>
      <c r="I1654" s="461" t="s">
        <v>3897</v>
      </c>
      <c r="J1654" s="426" t="s">
        <v>792</v>
      </c>
      <c r="K1654" s="426" t="s">
        <v>1188</v>
      </c>
      <c r="L1654" s="426" t="s">
        <v>4137</v>
      </c>
      <c r="M1654" s="426">
        <v>579203325</v>
      </c>
      <c r="N1654" s="427">
        <v>45083</v>
      </c>
      <c r="O1654" s="458">
        <f t="shared" si="84"/>
        <v>6</v>
      </c>
      <c r="P1654" s="458">
        <f t="shared" si="85"/>
        <v>6</v>
      </c>
      <c r="Q1654" s="96" t="str">
        <f t="shared" si="86"/>
        <v>Gastos_com_Pessoal</v>
      </c>
    </row>
    <row r="1655" spans="1:17" ht="23.1" hidden="1" customHeight="1" x14ac:dyDescent="0.2">
      <c r="A1655" s="450">
        <v>4095</v>
      </c>
      <c r="B1655" s="427">
        <v>45083</v>
      </c>
      <c r="C1655" s="459">
        <v>45078</v>
      </c>
      <c r="D1655" s="455" t="s">
        <v>176</v>
      </c>
      <c r="E1655" s="455" t="s">
        <v>262</v>
      </c>
      <c r="F1655" s="460">
        <v>327.57</v>
      </c>
      <c r="G1655" s="455" t="s">
        <v>1210</v>
      </c>
      <c r="H1655" s="461" t="s">
        <v>421</v>
      </c>
      <c r="I1655" s="461" t="s">
        <v>3897</v>
      </c>
      <c r="J1655" s="426" t="s">
        <v>792</v>
      </c>
      <c r="K1655" s="426" t="s">
        <v>1188</v>
      </c>
      <c r="L1655" s="426" t="s">
        <v>4137</v>
      </c>
      <c r="M1655" s="426">
        <v>579203325</v>
      </c>
      <c r="N1655" s="427">
        <v>45083</v>
      </c>
      <c r="O1655" s="458">
        <f t="shared" si="84"/>
        <v>6</v>
      </c>
      <c r="P1655" s="458">
        <f t="shared" si="85"/>
        <v>6</v>
      </c>
      <c r="Q1655" s="96" t="str">
        <f t="shared" si="86"/>
        <v>Gastos_com_Pessoal</v>
      </c>
    </row>
    <row r="1656" spans="1:17" ht="23.1" hidden="1" customHeight="1" x14ac:dyDescent="0.2">
      <c r="A1656" s="450">
        <v>4096</v>
      </c>
      <c r="B1656" s="427">
        <v>45083</v>
      </c>
      <c r="C1656" s="459">
        <v>45078</v>
      </c>
      <c r="D1656" s="455" t="s">
        <v>176</v>
      </c>
      <c r="E1656" s="455" t="s">
        <v>169</v>
      </c>
      <c r="F1656" s="460">
        <v>4679.03</v>
      </c>
      <c r="G1656" s="455" t="s">
        <v>1211</v>
      </c>
      <c r="H1656" s="461" t="s">
        <v>421</v>
      </c>
      <c r="I1656" s="461" t="s">
        <v>3897</v>
      </c>
      <c r="J1656" s="426" t="s">
        <v>792</v>
      </c>
      <c r="K1656" s="426" t="s">
        <v>1188</v>
      </c>
      <c r="L1656" s="426" t="s">
        <v>4137</v>
      </c>
      <c r="M1656" s="426">
        <v>579203325</v>
      </c>
      <c r="N1656" s="427">
        <v>45083</v>
      </c>
      <c r="O1656" s="458">
        <f t="shared" si="84"/>
        <v>6</v>
      </c>
      <c r="P1656" s="458">
        <f t="shared" si="85"/>
        <v>6</v>
      </c>
      <c r="Q1656" s="96" t="str">
        <f t="shared" si="86"/>
        <v>Gastos_com_Pessoal</v>
      </c>
    </row>
    <row r="1657" spans="1:17" ht="23.1" hidden="1" customHeight="1" x14ac:dyDescent="0.2">
      <c r="A1657" s="450">
        <v>4097</v>
      </c>
      <c r="B1657" s="427">
        <v>45083</v>
      </c>
      <c r="C1657" s="459">
        <v>45078</v>
      </c>
      <c r="D1657" s="455" t="s">
        <v>176</v>
      </c>
      <c r="E1657" s="455" t="s">
        <v>261</v>
      </c>
      <c r="F1657" s="460">
        <v>1409.87</v>
      </c>
      <c r="G1657" s="455" t="s">
        <v>1207</v>
      </c>
      <c r="H1657" s="461" t="s">
        <v>419</v>
      </c>
      <c r="I1657" s="461" t="s">
        <v>5835</v>
      </c>
      <c r="J1657" s="426" t="s">
        <v>679</v>
      </c>
      <c r="K1657" s="426" t="s">
        <v>1188</v>
      </c>
      <c r="L1657" s="426" t="s">
        <v>4137</v>
      </c>
      <c r="M1657" s="426">
        <v>579203325</v>
      </c>
      <c r="N1657" s="427">
        <v>45083</v>
      </c>
      <c r="O1657" s="458">
        <f t="shared" si="84"/>
        <v>6</v>
      </c>
      <c r="P1657" s="458">
        <f t="shared" si="85"/>
        <v>6</v>
      </c>
      <c r="Q1657" s="96" t="str">
        <f t="shared" si="86"/>
        <v>Gastos_com_Pessoal</v>
      </c>
    </row>
    <row r="1658" spans="1:17" ht="23.1" hidden="1" customHeight="1" x14ac:dyDescent="0.2">
      <c r="A1658" s="450">
        <v>4098</v>
      </c>
      <c r="B1658" s="427">
        <v>45083</v>
      </c>
      <c r="C1658" s="459">
        <v>45078</v>
      </c>
      <c r="D1658" s="455" t="s">
        <v>176</v>
      </c>
      <c r="E1658" s="455" t="s">
        <v>280</v>
      </c>
      <c r="F1658" s="460">
        <v>3985.09</v>
      </c>
      <c r="G1658" s="455" t="s">
        <v>1209</v>
      </c>
      <c r="H1658" s="461" t="s">
        <v>419</v>
      </c>
      <c r="I1658" s="461" t="s">
        <v>5835</v>
      </c>
      <c r="J1658" s="425" t="s">
        <v>679</v>
      </c>
      <c r="K1658" s="425" t="s">
        <v>1188</v>
      </c>
      <c r="L1658" s="426" t="s">
        <v>4137</v>
      </c>
      <c r="M1658" s="426">
        <v>579203325</v>
      </c>
      <c r="N1658" s="427">
        <v>45083</v>
      </c>
      <c r="O1658" s="458">
        <f t="shared" si="84"/>
        <v>6</v>
      </c>
      <c r="P1658" s="458">
        <f t="shared" si="85"/>
        <v>6</v>
      </c>
      <c r="Q1658" s="96" t="str">
        <f t="shared" si="86"/>
        <v>Gastos_com_Pessoal</v>
      </c>
    </row>
    <row r="1659" spans="1:17" ht="23.1" hidden="1" customHeight="1" x14ac:dyDescent="0.2">
      <c r="A1659" s="450">
        <v>4099</v>
      </c>
      <c r="B1659" s="427">
        <v>45083</v>
      </c>
      <c r="C1659" s="459">
        <v>45078</v>
      </c>
      <c r="D1659" s="455" t="s">
        <v>176</v>
      </c>
      <c r="E1659" s="455" t="s">
        <v>262</v>
      </c>
      <c r="F1659" s="460">
        <v>1328.36</v>
      </c>
      <c r="G1659" s="455" t="s">
        <v>1210</v>
      </c>
      <c r="H1659" s="461" t="s">
        <v>419</v>
      </c>
      <c r="I1659" s="461" t="s">
        <v>5835</v>
      </c>
      <c r="J1659" s="426" t="s">
        <v>679</v>
      </c>
      <c r="K1659" s="426" t="s">
        <v>1188</v>
      </c>
      <c r="L1659" s="426" t="s">
        <v>4137</v>
      </c>
      <c r="M1659" s="426">
        <v>579203325</v>
      </c>
      <c r="N1659" s="427">
        <v>45083</v>
      </c>
      <c r="O1659" s="458">
        <f t="shared" si="84"/>
        <v>6</v>
      </c>
      <c r="P1659" s="458">
        <f t="shared" si="85"/>
        <v>6</v>
      </c>
      <c r="Q1659" s="96" t="str">
        <f t="shared" si="86"/>
        <v>Gastos_com_Pessoal</v>
      </c>
    </row>
    <row r="1660" spans="1:17" ht="23.1" hidden="1" customHeight="1" x14ac:dyDescent="0.2">
      <c r="A1660" s="450">
        <v>4100</v>
      </c>
      <c r="B1660" s="427">
        <v>45083</v>
      </c>
      <c r="C1660" s="459">
        <v>45078</v>
      </c>
      <c r="D1660" s="455" t="s">
        <v>176</v>
      </c>
      <c r="E1660" s="455" t="s">
        <v>169</v>
      </c>
      <c r="F1660" s="460">
        <v>3348.49</v>
      </c>
      <c r="G1660" s="455" t="s">
        <v>1211</v>
      </c>
      <c r="H1660" s="461" t="s">
        <v>419</v>
      </c>
      <c r="I1660" s="461" t="s">
        <v>5835</v>
      </c>
      <c r="J1660" s="425" t="s">
        <v>679</v>
      </c>
      <c r="K1660" s="425" t="s">
        <v>1188</v>
      </c>
      <c r="L1660" s="426" t="s">
        <v>4137</v>
      </c>
      <c r="M1660" s="426">
        <v>579203325</v>
      </c>
      <c r="N1660" s="427">
        <v>45083</v>
      </c>
      <c r="O1660" s="458">
        <f t="shared" si="84"/>
        <v>6</v>
      </c>
      <c r="P1660" s="458">
        <f t="shared" si="85"/>
        <v>6</v>
      </c>
      <c r="Q1660" s="96" t="str">
        <f t="shared" si="86"/>
        <v>Gastos_com_Pessoal</v>
      </c>
    </row>
    <row r="1661" spans="1:17" ht="23.1" hidden="1" customHeight="1" x14ac:dyDescent="0.2">
      <c r="A1661" s="450">
        <v>4101</v>
      </c>
      <c r="B1661" s="427">
        <v>45083</v>
      </c>
      <c r="C1661" s="459">
        <v>45078</v>
      </c>
      <c r="D1661" s="455" t="s">
        <v>176</v>
      </c>
      <c r="E1661" s="455" t="s">
        <v>261</v>
      </c>
      <c r="F1661" s="460">
        <v>1517.69</v>
      </c>
      <c r="G1661" s="455" t="s">
        <v>1207</v>
      </c>
      <c r="H1661" s="461" t="s">
        <v>419</v>
      </c>
      <c r="I1661" s="461" t="s">
        <v>4394</v>
      </c>
      <c r="J1661" s="425" t="s">
        <v>1100</v>
      </c>
      <c r="K1661" s="425" t="s">
        <v>1188</v>
      </c>
      <c r="L1661" s="426" t="s">
        <v>4137</v>
      </c>
      <c r="M1661" s="426">
        <v>579203325</v>
      </c>
      <c r="N1661" s="427">
        <v>45083</v>
      </c>
      <c r="O1661" s="458">
        <f t="shared" si="84"/>
        <v>6</v>
      </c>
      <c r="P1661" s="458">
        <f t="shared" si="85"/>
        <v>6</v>
      </c>
      <c r="Q1661" s="96" t="str">
        <f t="shared" si="86"/>
        <v>Gastos_com_Pessoal</v>
      </c>
    </row>
    <row r="1662" spans="1:17" ht="23.1" hidden="1" customHeight="1" x14ac:dyDescent="0.2">
      <c r="A1662" s="450">
        <v>4102</v>
      </c>
      <c r="B1662" s="427">
        <v>45083</v>
      </c>
      <c r="C1662" s="459">
        <v>45078</v>
      </c>
      <c r="D1662" s="455" t="s">
        <v>176</v>
      </c>
      <c r="E1662" s="455" t="s">
        <v>280</v>
      </c>
      <c r="F1662" s="460">
        <v>2023.58</v>
      </c>
      <c r="G1662" s="455" t="s">
        <v>1209</v>
      </c>
      <c r="H1662" s="461" t="s">
        <v>419</v>
      </c>
      <c r="I1662" s="461" t="s">
        <v>4394</v>
      </c>
      <c r="J1662" s="425" t="s">
        <v>1100</v>
      </c>
      <c r="K1662" s="425" t="s">
        <v>1188</v>
      </c>
      <c r="L1662" s="426" t="s">
        <v>4137</v>
      </c>
      <c r="M1662" s="426">
        <v>579203325</v>
      </c>
      <c r="N1662" s="427">
        <v>45083</v>
      </c>
      <c r="O1662" s="458">
        <f t="shared" si="84"/>
        <v>6</v>
      </c>
      <c r="P1662" s="458">
        <f t="shared" si="85"/>
        <v>6</v>
      </c>
      <c r="Q1662" s="96" t="str">
        <f t="shared" si="86"/>
        <v>Gastos_com_Pessoal</v>
      </c>
    </row>
    <row r="1663" spans="1:17" ht="23.1" hidden="1" customHeight="1" x14ac:dyDescent="0.2">
      <c r="A1663" s="450">
        <v>4103</v>
      </c>
      <c r="B1663" s="427">
        <v>45083</v>
      </c>
      <c r="C1663" s="459">
        <v>45078</v>
      </c>
      <c r="D1663" s="455" t="s">
        <v>176</v>
      </c>
      <c r="E1663" s="455" t="s">
        <v>262</v>
      </c>
      <c r="F1663" s="460">
        <v>674.53</v>
      </c>
      <c r="G1663" s="455" t="s">
        <v>1210</v>
      </c>
      <c r="H1663" s="461" t="s">
        <v>419</v>
      </c>
      <c r="I1663" s="461" t="s">
        <v>4394</v>
      </c>
      <c r="J1663" s="425" t="s">
        <v>1100</v>
      </c>
      <c r="K1663" s="425" t="s">
        <v>1188</v>
      </c>
      <c r="L1663" s="426" t="s">
        <v>4137</v>
      </c>
      <c r="M1663" s="426">
        <v>579203325</v>
      </c>
      <c r="N1663" s="427">
        <v>45083</v>
      </c>
      <c r="O1663" s="458">
        <f t="shared" si="84"/>
        <v>6</v>
      </c>
      <c r="P1663" s="458">
        <f t="shared" si="85"/>
        <v>6</v>
      </c>
      <c r="Q1663" s="96" t="str">
        <f t="shared" si="86"/>
        <v>Gastos_com_Pessoal</v>
      </c>
    </row>
    <row r="1664" spans="1:17" ht="23.1" hidden="1" customHeight="1" x14ac:dyDescent="0.2">
      <c r="A1664" s="450">
        <v>4104</v>
      </c>
      <c r="B1664" s="427">
        <v>45083</v>
      </c>
      <c r="C1664" s="459">
        <v>45078</v>
      </c>
      <c r="D1664" s="455" t="s">
        <v>176</v>
      </c>
      <c r="E1664" s="455" t="s">
        <v>169</v>
      </c>
      <c r="F1664" s="460">
        <v>2947.88</v>
      </c>
      <c r="G1664" s="455" t="s">
        <v>1211</v>
      </c>
      <c r="H1664" s="461" t="s">
        <v>419</v>
      </c>
      <c r="I1664" s="461" t="s">
        <v>4394</v>
      </c>
      <c r="J1664" s="425" t="s">
        <v>1100</v>
      </c>
      <c r="K1664" s="425" t="s">
        <v>1188</v>
      </c>
      <c r="L1664" s="426" t="s">
        <v>4137</v>
      </c>
      <c r="M1664" s="426">
        <v>579203325</v>
      </c>
      <c r="N1664" s="427">
        <v>45083</v>
      </c>
      <c r="O1664" s="458">
        <f t="shared" si="84"/>
        <v>6</v>
      </c>
      <c r="P1664" s="458">
        <f t="shared" si="85"/>
        <v>6</v>
      </c>
      <c r="Q1664" s="96" t="str">
        <f t="shared" si="86"/>
        <v>Gastos_com_Pessoal</v>
      </c>
    </row>
    <row r="1665" spans="1:17" ht="23.1" hidden="1" customHeight="1" x14ac:dyDescent="0.2">
      <c r="A1665" s="450">
        <v>4105</v>
      </c>
      <c r="B1665" s="427">
        <v>45083</v>
      </c>
      <c r="C1665" s="459">
        <v>45078</v>
      </c>
      <c r="D1665" s="455" t="s">
        <v>176</v>
      </c>
      <c r="E1665" s="455" t="s">
        <v>280</v>
      </c>
      <c r="F1665" s="460">
        <v>3039.12</v>
      </c>
      <c r="G1665" s="455" t="s">
        <v>5836</v>
      </c>
      <c r="H1665" s="461" t="s">
        <v>422</v>
      </c>
      <c r="I1665" s="461" t="s">
        <v>3460</v>
      </c>
      <c r="J1665" s="425" t="s">
        <v>448</v>
      </c>
      <c r="K1665" s="425" t="s">
        <v>1188</v>
      </c>
      <c r="L1665" s="426" t="s">
        <v>4137</v>
      </c>
      <c r="M1665" s="426">
        <v>579203325</v>
      </c>
      <c r="N1665" s="427">
        <v>45083</v>
      </c>
      <c r="O1665" s="458">
        <f t="shared" si="84"/>
        <v>6</v>
      </c>
      <c r="P1665" s="458">
        <f t="shared" si="85"/>
        <v>6</v>
      </c>
      <c r="Q1665" s="96" t="str">
        <f t="shared" si="86"/>
        <v>Gastos_com_Pessoal</v>
      </c>
    </row>
    <row r="1666" spans="1:17" ht="23.1" hidden="1" customHeight="1" x14ac:dyDescent="0.2">
      <c r="A1666" s="450">
        <v>4106</v>
      </c>
      <c r="B1666" s="427">
        <v>45083</v>
      </c>
      <c r="C1666" s="459">
        <v>45078</v>
      </c>
      <c r="D1666" s="455" t="s">
        <v>176</v>
      </c>
      <c r="E1666" s="455" t="s">
        <v>262</v>
      </c>
      <c r="F1666" s="460">
        <v>1136.78</v>
      </c>
      <c r="G1666" s="455" t="s">
        <v>5837</v>
      </c>
      <c r="H1666" s="461" t="s">
        <v>422</v>
      </c>
      <c r="I1666" s="461" t="s">
        <v>3460</v>
      </c>
      <c r="J1666" s="425" t="s">
        <v>448</v>
      </c>
      <c r="K1666" s="425" t="s">
        <v>1188</v>
      </c>
      <c r="L1666" s="426" t="s">
        <v>4137</v>
      </c>
      <c r="M1666" s="426">
        <v>579203325</v>
      </c>
      <c r="N1666" s="427">
        <v>45083</v>
      </c>
      <c r="O1666" s="458">
        <f t="shared" si="84"/>
        <v>6</v>
      </c>
      <c r="P1666" s="458">
        <f t="shared" si="85"/>
        <v>6</v>
      </c>
      <c r="Q1666" s="96" t="str">
        <f t="shared" si="86"/>
        <v>Gastos_com_Pessoal</v>
      </c>
    </row>
    <row r="1667" spans="1:17" ht="23.1" hidden="1" customHeight="1" x14ac:dyDescent="0.2">
      <c r="A1667" s="450">
        <v>4107</v>
      </c>
      <c r="B1667" s="427">
        <v>45083</v>
      </c>
      <c r="C1667" s="459">
        <v>45078</v>
      </c>
      <c r="D1667" s="455" t="s">
        <v>176</v>
      </c>
      <c r="E1667" s="455" t="s">
        <v>280</v>
      </c>
      <c r="F1667" s="460">
        <v>2595.36</v>
      </c>
      <c r="G1667" s="455" t="s">
        <v>5838</v>
      </c>
      <c r="H1667" s="461" t="s">
        <v>418</v>
      </c>
      <c r="I1667" s="461" t="s">
        <v>5839</v>
      </c>
      <c r="J1667" s="426" t="s">
        <v>5840</v>
      </c>
      <c r="K1667" s="425" t="s">
        <v>1188</v>
      </c>
      <c r="L1667" s="426" t="s">
        <v>4137</v>
      </c>
      <c r="M1667" s="426">
        <v>579203325</v>
      </c>
      <c r="N1667" s="427">
        <v>45083</v>
      </c>
      <c r="O1667" s="458">
        <f t="shared" si="84"/>
        <v>6</v>
      </c>
      <c r="P1667" s="458">
        <f t="shared" si="85"/>
        <v>6</v>
      </c>
      <c r="Q1667" s="96" t="str">
        <f t="shared" si="86"/>
        <v>Gastos_com_Pessoal</v>
      </c>
    </row>
    <row r="1668" spans="1:17" ht="23.1" hidden="1" customHeight="1" x14ac:dyDescent="0.2">
      <c r="A1668" s="450">
        <v>4108</v>
      </c>
      <c r="B1668" s="481">
        <v>45083</v>
      </c>
      <c r="C1668" s="466">
        <v>45078</v>
      </c>
      <c r="D1668" s="455" t="s">
        <v>176</v>
      </c>
      <c r="E1668" s="455" t="s">
        <v>262</v>
      </c>
      <c r="F1668" s="460">
        <v>927.13</v>
      </c>
      <c r="G1668" s="455" t="s">
        <v>5841</v>
      </c>
      <c r="H1668" s="461" t="s">
        <v>418</v>
      </c>
      <c r="I1668" s="461" t="s">
        <v>5839</v>
      </c>
      <c r="J1668" s="425" t="s">
        <v>5840</v>
      </c>
      <c r="K1668" s="425" t="s">
        <v>1188</v>
      </c>
      <c r="L1668" s="426" t="s">
        <v>4137</v>
      </c>
      <c r="M1668" s="425">
        <v>579203325</v>
      </c>
      <c r="N1668" s="481">
        <v>45083</v>
      </c>
      <c r="O1668" s="458">
        <f t="shared" si="84"/>
        <v>6</v>
      </c>
      <c r="P1668" s="458">
        <f t="shared" si="85"/>
        <v>6</v>
      </c>
      <c r="Q1668" s="96" t="str">
        <f t="shared" si="86"/>
        <v>Gastos_com_Pessoal</v>
      </c>
    </row>
    <row r="1669" spans="1:17" ht="23.1" hidden="1" customHeight="1" x14ac:dyDescent="0.2">
      <c r="A1669" s="450">
        <v>4109</v>
      </c>
      <c r="B1669" s="481">
        <v>45083</v>
      </c>
      <c r="C1669" s="466">
        <v>45078</v>
      </c>
      <c r="D1669" s="455" t="s">
        <v>176</v>
      </c>
      <c r="E1669" s="455" t="s">
        <v>280</v>
      </c>
      <c r="F1669" s="460">
        <v>2819.3</v>
      </c>
      <c r="G1669" s="455" t="s">
        <v>5842</v>
      </c>
      <c r="H1669" s="461" t="s">
        <v>416</v>
      </c>
      <c r="I1669" s="461" t="s">
        <v>5843</v>
      </c>
      <c r="J1669" s="425" t="s">
        <v>724</v>
      </c>
      <c r="K1669" s="425" t="s">
        <v>1188</v>
      </c>
      <c r="L1669" s="426" t="s">
        <v>4137</v>
      </c>
      <c r="M1669" s="426">
        <v>579203325</v>
      </c>
      <c r="N1669" s="427">
        <v>45083</v>
      </c>
      <c r="O1669" s="458">
        <f t="shared" si="84"/>
        <v>6</v>
      </c>
      <c r="P1669" s="458">
        <f t="shared" si="85"/>
        <v>6</v>
      </c>
      <c r="Q1669" s="96" t="str">
        <f t="shared" si="86"/>
        <v>Gastos_com_Pessoal</v>
      </c>
    </row>
    <row r="1670" spans="1:17" ht="23.1" hidden="1" customHeight="1" x14ac:dyDescent="0.2">
      <c r="A1670" s="450">
        <v>4110</v>
      </c>
      <c r="B1670" s="481">
        <v>45083</v>
      </c>
      <c r="C1670" s="466">
        <v>45078</v>
      </c>
      <c r="D1670" s="455" t="s">
        <v>176</v>
      </c>
      <c r="E1670" s="455" t="s">
        <v>262</v>
      </c>
      <c r="F1670" s="460">
        <v>1011.95</v>
      </c>
      <c r="G1670" s="455" t="s">
        <v>5844</v>
      </c>
      <c r="H1670" s="461" t="s">
        <v>416</v>
      </c>
      <c r="I1670" s="461" t="s">
        <v>5843</v>
      </c>
      <c r="J1670" s="425" t="s">
        <v>724</v>
      </c>
      <c r="K1670" s="425" t="s">
        <v>1188</v>
      </c>
      <c r="L1670" s="426" t="s">
        <v>4137</v>
      </c>
      <c r="M1670" s="426">
        <v>579203325</v>
      </c>
      <c r="N1670" s="427">
        <v>45083</v>
      </c>
      <c r="O1670" s="458">
        <f t="shared" si="84"/>
        <v>6</v>
      </c>
      <c r="P1670" s="458">
        <f t="shared" si="85"/>
        <v>6</v>
      </c>
      <c r="Q1670" s="96" t="str">
        <f t="shared" si="86"/>
        <v>Gastos_com_Pessoal</v>
      </c>
    </row>
    <row r="1671" spans="1:17" ht="23.1" hidden="1" customHeight="1" x14ac:dyDescent="0.2">
      <c r="A1671" s="450">
        <v>4111</v>
      </c>
      <c r="B1671" s="481">
        <v>45083</v>
      </c>
      <c r="C1671" s="466">
        <v>45078</v>
      </c>
      <c r="D1671" s="455" t="s">
        <v>176</v>
      </c>
      <c r="E1671" s="455" t="s">
        <v>280</v>
      </c>
      <c r="F1671" s="460">
        <v>2508.5</v>
      </c>
      <c r="G1671" s="455" t="s">
        <v>6444</v>
      </c>
      <c r="H1671" s="461" t="s">
        <v>420</v>
      </c>
      <c r="I1671" s="461" t="s">
        <v>6445</v>
      </c>
      <c r="J1671" s="425" t="s">
        <v>5845</v>
      </c>
      <c r="K1671" s="425" t="s">
        <v>1188</v>
      </c>
      <c r="L1671" s="426" t="s">
        <v>4137</v>
      </c>
      <c r="M1671" s="426">
        <v>579203325</v>
      </c>
      <c r="N1671" s="427">
        <v>45083</v>
      </c>
      <c r="O1671" s="458">
        <f t="shared" si="84"/>
        <v>6</v>
      </c>
      <c r="P1671" s="458">
        <f t="shared" si="85"/>
        <v>6</v>
      </c>
      <c r="Q1671" s="96" t="str">
        <f t="shared" si="86"/>
        <v>Gastos_com_Pessoal</v>
      </c>
    </row>
    <row r="1672" spans="1:17" ht="23.1" hidden="1" customHeight="1" x14ac:dyDescent="0.2">
      <c r="A1672" s="450">
        <v>4112</v>
      </c>
      <c r="B1672" s="481">
        <v>45083</v>
      </c>
      <c r="C1672" s="466">
        <v>45078</v>
      </c>
      <c r="D1672" s="455" t="s">
        <v>176</v>
      </c>
      <c r="E1672" s="455" t="s">
        <v>262</v>
      </c>
      <c r="F1672" s="460">
        <v>890.92</v>
      </c>
      <c r="G1672" s="455" t="s">
        <v>6446</v>
      </c>
      <c r="H1672" s="461" t="s">
        <v>420</v>
      </c>
      <c r="I1672" s="461" t="s">
        <v>6445</v>
      </c>
      <c r="J1672" s="425" t="s">
        <v>5845</v>
      </c>
      <c r="K1672" s="425" t="s">
        <v>1188</v>
      </c>
      <c r="L1672" s="426" t="s">
        <v>4137</v>
      </c>
      <c r="M1672" s="426">
        <v>579203325</v>
      </c>
      <c r="N1672" s="427">
        <v>45083</v>
      </c>
      <c r="O1672" s="458">
        <f t="shared" si="84"/>
        <v>6</v>
      </c>
      <c r="P1672" s="458">
        <f t="shared" si="85"/>
        <v>6</v>
      </c>
      <c r="Q1672" s="96" t="str">
        <f t="shared" si="86"/>
        <v>Gastos_com_Pessoal</v>
      </c>
    </row>
    <row r="1673" spans="1:17" ht="23.1" hidden="1" customHeight="1" x14ac:dyDescent="0.2">
      <c r="A1673" s="450">
        <v>4113</v>
      </c>
      <c r="B1673" s="481">
        <v>45083</v>
      </c>
      <c r="C1673" s="466">
        <v>45047</v>
      </c>
      <c r="D1673" s="455" t="s">
        <v>176</v>
      </c>
      <c r="E1673" s="455" t="s">
        <v>1</v>
      </c>
      <c r="F1673" s="460">
        <v>453</v>
      </c>
      <c r="G1673" s="455" t="s">
        <v>5846</v>
      </c>
      <c r="H1673" s="461" t="s">
        <v>1032</v>
      </c>
      <c r="I1673" s="461" t="s">
        <v>5847</v>
      </c>
      <c r="J1673" s="425" t="s">
        <v>5848</v>
      </c>
      <c r="K1673" s="425" t="s">
        <v>1188</v>
      </c>
      <c r="L1673" s="426" t="s">
        <v>4137</v>
      </c>
      <c r="M1673" s="425">
        <v>579203325</v>
      </c>
      <c r="N1673" s="481">
        <v>45083</v>
      </c>
      <c r="O1673" s="458">
        <f t="shared" si="84"/>
        <v>6</v>
      </c>
      <c r="P1673" s="458">
        <f t="shared" si="85"/>
        <v>5</v>
      </c>
      <c r="Q1673" s="96" t="str">
        <f t="shared" si="86"/>
        <v>Gastos_com_Pessoal</v>
      </c>
    </row>
    <row r="1674" spans="1:17" ht="23.1" hidden="1" customHeight="1" x14ac:dyDescent="0.2">
      <c r="A1674" s="450">
        <v>4114</v>
      </c>
      <c r="B1674" s="481">
        <v>45083</v>
      </c>
      <c r="C1674" s="459">
        <v>45047</v>
      </c>
      <c r="D1674" s="455" t="s">
        <v>176</v>
      </c>
      <c r="E1674" s="455" t="s">
        <v>4</v>
      </c>
      <c r="F1674" s="460">
        <v>255375.57</v>
      </c>
      <c r="G1674" s="455" t="s">
        <v>5849</v>
      </c>
      <c r="H1674" s="461" t="s">
        <v>303</v>
      </c>
      <c r="I1674" s="461" t="s">
        <v>1409</v>
      </c>
      <c r="J1674" s="426" t="s">
        <v>425</v>
      </c>
      <c r="K1674" s="425" t="s">
        <v>1188</v>
      </c>
      <c r="L1674" s="426" t="s">
        <v>1410</v>
      </c>
      <c r="M1674" s="426" t="s">
        <v>425</v>
      </c>
      <c r="N1674" s="427">
        <v>45083</v>
      </c>
      <c r="O1674" s="458">
        <f t="shared" si="84"/>
        <v>6</v>
      </c>
      <c r="P1674" s="458">
        <f t="shared" si="85"/>
        <v>5</v>
      </c>
      <c r="Q1674" s="96" t="str">
        <f t="shared" si="86"/>
        <v>Gastos_com_Pessoal</v>
      </c>
    </row>
    <row r="1675" spans="1:17" ht="23.1" hidden="1" customHeight="1" x14ac:dyDescent="0.2">
      <c r="A1675" s="450">
        <v>4115</v>
      </c>
      <c r="B1675" s="463">
        <v>45083</v>
      </c>
      <c r="C1675" s="464">
        <v>45078</v>
      </c>
      <c r="D1675" s="455" t="s">
        <v>176</v>
      </c>
      <c r="E1675" s="455" t="s">
        <v>10</v>
      </c>
      <c r="F1675" s="460">
        <v>1201.2</v>
      </c>
      <c r="G1675" s="455" t="s">
        <v>4306</v>
      </c>
      <c r="H1675" s="461" t="s">
        <v>419</v>
      </c>
      <c r="I1675" s="461" t="s">
        <v>4394</v>
      </c>
      <c r="J1675" s="425" t="s">
        <v>1100</v>
      </c>
      <c r="K1675" s="425" t="s">
        <v>1307</v>
      </c>
      <c r="L1675" s="426" t="s">
        <v>1218</v>
      </c>
      <c r="M1675" s="426" t="s">
        <v>5850</v>
      </c>
      <c r="N1675" s="427">
        <v>45083</v>
      </c>
      <c r="O1675" s="458">
        <f t="shared" si="84"/>
        <v>6</v>
      </c>
      <c r="P1675" s="458">
        <f t="shared" si="85"/>
        <v>6</v>
      </c>
      <c r="Q1675" s="96" t="str">
        <f t="shared" si="86"/>
        <v>Gastos_com_Pessoal</v>
      </c>
    </row>
    <row r="1676" spans="1:17" ht="23.1" hidden="1" customHeight="1" x14ac:dyDescent="0.2">
      <c r="A1676" s="450">
        <v>4116</v>
      </c>
      <c r="B1676" s="463">
        <v>45083</v>
      </c>
      <c r="C1676" s="464">
        <v>45078</v>
      </c>
      <c r="D1676" s="455" t="s">
        <v>176</v>
      </c>
      <c r="E1676" s="455" t="s">
        <v>10</v>
      </c>
      <c r="F1676" s="460">
        <v>2860.23</v>
      </c>
      <c r="G1676" s="455" t="s">
        <v>4306</v>
      </c>
      <c r="H1676" s="461" t="s">
        <v>419</v>
      </c>
      <c r="I1676" s="461" t="s">
        <v>3041</v>
      </c>
      <c r="J1676" s="426" t="s">
        <v>827</v>
      </c>
      <c r="K1676" s="425" t="s">
        <v>1307</v>
      </c>
      <c r="L1676" s="425" t="s">
        <v>1218</v>
      </c>
      <c r="M1676" s="426" t="s">
        <v>5851</v>
      </c>
      <c r="N1676" s="427">
        <v>45083</v>
      </c>
      <c r="O1676" s="458">
        <f t="shared" si="84"/>
        <v>6</v>
      </c>
      <c r="P1676" s="458">
        <f t="shared" si="85"/>
        <v>6</v>
      </c>
      <c r="Q1676" s="96" t="str">
        <f t="shared" si="86"/>
        <v>Gastos_com_Pessoal</v>
      </c>
    </row>
    <row r="1677" spans="1:17" ht="23.1" hidden="1" customHeight="1" x14ac:dyDescent="0.2">
      <c r="A1677" s="450">
        <v>4117</v>
      </c>
      <c r="B1677" s="427">
        <v>45083</v>
      </c>
      <c r="C1677" s="459">
        <v>45078</v>
      </c>
      <c r="D1677" s="455" t="s">
        <v>176</v>
      </c>
      <c r="E1677" s="455" t="s">
        <v>10</v>
      </c>
      <c r="F1677" s="460">
        <v>3118.91</v>
      </c>
      <c r="G1677" s="455" t="s">
        <v>4306</v>
      </c>
      <c r="H1677" s="461" t="s">
        <v>419</v>
      </c>
      <c r="I1677" s="461" t="s">
        <v>5835</v>
      </c>
      <c r="J1677" s="425" t="s">
        <v>679</v>
      </c>
      <c r="K1677" s="425" t="s">
        <v>1307</v>
      </c>
      <c r="L1677" s="426" t="s">
        <v>1218</v>
      </c>
      <c r="M1677" s="426" t="s">
        <v>5852</v>
      </c>
      <c r="N1677" s="427">
        <v>45083</v>
      </c>
      <c r="O1677" s="458">
        <f t="shared" si="84"/>
        <v>6</v>
      </c>
      <c r="P1677" s="458">
        <f t="shared" si="85"/>
        <v>6</v>
      </c>
      <c r="Q1677" s="96" t="str">
        <f t="shared" si="86"/>
        <v>Gastos_com_Pessoal</v>
      </c>
    </row>
    <row r="1678" spans="1:17" ht="23.1" hidden="1" customHeight="1" x14ac:dyDescent="0.2">
      <c r="A1678" s="450">
        <v>4118</v>
      </c>
      <c r="B1678" s="427">
        <v>45083</v>
      </c>
      <c r="C1678" s="459">
        <v>45078</v>
      </c>
      <c r="D1678" s="455" t="s">
        <v>176</v>
      </c>
      <c r="E1678" s="455" t="s">
        <v>10</v>
      </c>
      <c r="F1678" s="460">
        <v>3713.64</v>
      </c>
      <c r="G1678" s="455" t="s">
        <v>4306</v>
      </c>
      <c r="H1678" s="461" t="s">
        <v>421</v>
      </c>
      <c r="I1678" s="461" t="s">
        <v>3897</v>
      </c>
      <c r="J1678" s="426" t="s">
        <v>792</v>
      </c>
      <c r="K1678" s="426" t="s">
        <v>1307</v>
      </c>
      <c r="L1678" s="426" t="s">
        <v>1218</v>
      </c>
      <c r="M1678" s="426" t="s">
        <v>5853</v>
      </c>
      <c r="N1678" s="427">
        <v>45083</v>
      </c>
      <c r="O1678" s="458">
        <f t="shared" si="84"/>
        <v>6</v>
      </c>
      <c r="P1678" s="458">
        <f t="shared" si="85"/>
        <v>6</v>
      </c>
      <c r="Q1678" s="96" t="str">
        <f t="shared" si="86"/>
        <v>Gastos_com_Pessoal</v>
      </c>
    </row>
    <row r="1679" spans="1:17" ht="23.1" hidden="1" customHeight="1" x14ac:dyDescent="0.2">
      <c r="A1679" s="450">
        <v>4119</v>
      </c>
      <c r="B1679" s="427">
        <v>45083</v>
      </c>
      <c r="C1679" s="459">
        <v>45078</v>
      </c>
      <c r="D1679" s="455" t="s">
        <v>176</v>
      </c>
      <c r="E1679" s="455" t="s">
        <v>10</v>
      </c>
      <c r="F1679" s="460">
        <v>3734.53</v>
      </c>
      <c r="G1679" s="455" t="s">
        <v>4306</v>
      </c>
      <c r="H1679" s="461" t="s">
        <v>419</v>
      </c>
      <c r="I1679" s="461" t="s">
        <v>5834</v>
      </c>
      <c r="J1679" s="425" t="s">
        <v>680</v>
      </c>
      <c r="K1679" s="426" t="s">
        <v>1307</v>
      </c>
      <c r="L1679" s="426" t="s">
        <v>1218</v>
      </c>
      <c r="M1679" s="426" t="s">
        <v>5854</v>
      </c>
      <c r="N1679" s="427">
        <v>45083</v>
      </c>
      <c r="O1679" s="458">
        <f t="shared" si="84"/>
        <v>6</v>
      </c>
      <c r="P1679" s="458">
        <f t="shared" si="85"/>
        <v>6</v>
      </c>
      <c r="Q1679" s="96" t="str">
        <f t="shared" si="86"/>
        <v>Gastos_com_Pessoal</v>
      </c>
    </row>
    <row r="1680" spans="1:17" ht="23.1" hidden="1" customHeight="1" x14ac:dyDescent="0.2">
      <c r="A1680" s="450">
        <v>4120</v>
      </c>
      <c r="B1680" s="427">
        <v>45084</v>
      </c>
      <c r="C1680" s="459">
        <v>45078</v>
      </c>
      <c r="D1680" s="455" t="s">
        <v>264</v>
      </c>
      <c r="E1680" s="455" t="s">
        <v>96</v>
      </c>
      <c r="F1680" s="460">
        <v>788.3</v>
      </c>
      <c r="G1680" s="455" t="s">
        <v>5855</v>
      </c>
      <c r="H1680" s="461" t="s">
        <v>1032</v>
      </c>
      <c r="I1680" s="461" t="s">
        <v>5856</v>
      </c>
      <c r="J1680" s="426" t="s">
        <v>5857</v>
      </c>
      <c r="K1680" s="426" t="s">
        <v>1157</v>
      </c>
      <c r="L1680" s="426" t="s">
        <v>32</v>
      </c>
      <c r="M1680" s="426">
        <v>11954</v>
      </c>
      <c r="N1680" s="427">
        <v>45076</v>
      </c>
      <c r="O1680" s="458">
        <f t="shared" si="84"/>
        <v>6</v>
      </c>
      <c r="P1680" s="458">
        <f t="shared" si="85"/>
        <v>6</v>
      </c>
      <c r="Q1680" s="96" t="str">
        <f t="shared" si="86"/>
        <v>Gastos_Gerais</v>
      </c>
    </row>
    <row r="1681" spans="1:17" ht="23.1" hidden="1" customHeight="1" x14ac:dyDescent="0.2">
      <c r="A1681" s="450">
        <v>4121</v>
      </c>
      <c r="B1681" s="427">
        <v>45084</v>
      </c>
      <c r="C1681" s="459">
        <v>45047</v>
      </c>
      <c r="D1681" s="455" t="s">
        <v>264</v>
      </c>
      <c r="E1681" s="455" t="s">
        <v>320</v>
      </c>
      <c r="F1681" s="460">
        <v>940.5</v>
      </c>
      <c r="G1681" s="455" t="s">
        <v>5858</v>
      </c>
      <c r="H1681" s="461" t="s">
        <v>421</v>
      </c>
      <c r="I1681" s="461" t="s">
        <v>4204</v>
      </c>
      <c r="J1681" s="426" t="s">
        <v>1432</v>
      </c>
      <c r="K1681" s="426" t="s">
        <v>1157</v>
      </c>
      <c r="L1681" s="426" t="s">
        <v>32</v>
      </c>
      <c r="M1681" s="426">
        <v>2023324</v>
      </c>
      <c r="N1681" s="427">
        <v>45065</v>
      </c>
      <c r="O1681" s="458">
        <f t="shared" si="84"/>
        <v>6</v>
      </c>
      <c r="P1681" s="458">
        <f t="shared" si="85"/>
        <v>5</v>
      </c>
      <c r="Q1681" s="96" t="str">
        <f t="shared" si="86"/>
        <v>Gastos_Gerais</v>
      </c>
    </row>
    <row r="1682" spans="1:17" ht="29.25" hidden="1" customHeight="1" x14ac:dyDescent="0.2">
      <c r="A1682" s="450">
        <v>4122</v>
      </c>
      <c r="B1682" s="427">
        <v>45084</v>
      </c>
      <c r="C1682" s="459">
        <v>45047</v>
      </c>
      <c r="D1682" s="455" t="s">
        <v>264</v>
      </c>
      <c r="E1682" s="455" t="s">
        <v>408</v>
      </c>
      <c r="F1682" s="460">
        <v>90</v>
      </c>
      <c r="G1682" s="455" t="s">
        <v>1471</v>
      </c>
      <c r="H1682" s="461" t="s">
        <v>420</v>
      </c>
      <c r="I1682" s="461" t="s">
        <v>4201</v>
      </c>
      <c r="J1682" s="426" t="s">
        <v>1473</v>
      </c>
      <c r="K1682" s="426" t="s">
        <v>1157</v>
      </c>
      <c r="L1682" s="426" t="s">
        <v>32</v>
      </c>
      <c r="M1682" s="426">
        <v>20231200</v>
      </c>
      <c r="N1682" s="427">
        <v>45069</v>
      </c>
      <c r="O1682" s="458">
        <f t="shared" si="84"/>
        <v>6</v>
      </c>
      <c r="P1682" s="458">
        <f t="shared" si="85"/>
        <v>5</v>
      </c>
      <c r="Q1682" s="96" t="str">
        <f t="shared" si="86"/>
        <v>Gastos_Gerais</v>
      </c>
    </row>
    <row r="1683" spans="1:17" ht="23.1" hidden="1" customHeight="1" x14ac:dyDescent="0.2">
      <c r="A1683" s="450">
        <v>4123</v>
      </c>
      <c r="B1683" s="427">
        <v>45084</v>
      </c>
      <c r="C1683" s="459">
        <v>45047</v>
      </c>
      <c r="D1683" s="455" t="s">
        <v>264</v>
      </c>
      <c r="E1683" s="455" t="s">
        <v>60</v>
      </c>
      <c r="F1683" s="460">
        <v>16875.849999999999</v>
      </c>
      <c r="G1683" s="455" t="s">
        <v>4330</v>
      </c>
      <c r="H1683" s="461" t="s">
        <v>418</v>
      </c>
      <c r="I1683" s="461" t="s">
        <v>1350</v>
      </c>
      <c r="J1683" s="426" t="s">
        <v>1351</v>
      </c>
      <c r="K1683" s="426" t="s">
        <v>1157</v>
      </c>
      <c r="L1683" s="426" t="s">
        <v>32</v>
      </c>
      <c r="M1683" s="426">
        <v>103</v>
      </c>
      <c r="N1683" s="427">
        <v>45078</v>
      </c>
      <c r="O1683" s="458">
        <f t="shared" si="84"/>
        <v>6</v>
      </c>
      <c r="P1683" s="458">
        <f t="shared" si="85"/>
        <v>5</v>
      </c>
      <c r="Q1683" s="96" t="str">
        <f t="shared" si="86"/>
        <v>Gastos_Gerais</v>
      </c>
    </row>
    <row r="1684" spans="1:17" ht="23.1" hidden="1" customHeight="1" x14ac:dyDescent="0.2">
      <c r="A1684" s="450">
        <v>4124</v>
      </c>
      <c r="B1684" s="427">
        <v>45084</v>
      </c>
      <c r="C1684" s="459">
        <v>45047</v>
      </c>
      <c r="D1684" s="455" t="s">
        <v>264</v>
      </c>
      <c r="E1684" s="455" t="s">
        <v>180</v>
      </c>
      <c r="F1684" s="460">
        <v>1254</v>
      </c>
      <c r="G1684" s="455" t="s">
        <v>5859</v>
      </c>
      <c r="H1684" s="461" t="s">
        <v>417</v>
      </c>
      <c r="I1684" s="461" t="s">
        <v>1431</v>
      </c>
      <c r="J1684" s="426" t="s">
        <v>1432</v>
      </c>
      <c r="K1684" s="426" t="s">
        <v>1157</v>
      </c>
      <c r="L1684" s="426" t="s">
        <v>32</v>
      </c>
      <c r="M1684" s="426">
        <v>2023325</v>
      </c>
      <c r="N1684" s="427">
        <v>45065</v>
      </c>
      <c r="O1684" s="458">
        <f t="shared" ref="O1684:O1747" si="87">IF(B1684=0,0,IF(YEAR(B1684)=$P$1,MONTH(B1684)-$O$1+1,(YEAR(B1684)-$P$1)*12-$O$1+1+MONTH(B1684)))</f>
        <v>6</v>
      </c>
      <c r="P1684" s="458">
        <f t="shared" ref="P1684:P1747" si="88">IF(C1684=0,0,IF(YEAR(C1684)=$P$1,MONTH(C1684)-$O$1+1,(YEAR(C1684)-$P$1)*12-$O$1+1+MONTH(C1684)))</f>
        <v>5</v>
      </c>
      <c r="Q1684" s="96" t="str">
        <f t="shared" ref="Q1684:Q1747" si="89">SUBSTITUTE(D1684," ","_")</f>
        <v>Gastos_Gerais</v>
      </c>
    </row>
    <row r="1685" spans="1:17" ht="48.75" hidden="1" thickBot="1" x14ac:dyDescent="0.25">
      <c r="A1685" s="450">
        <v>4125</v>
      </c>
      <c r="B1685" s="427">
        <v>45084</v>
      </c>
      <c r="C1685" s="459">
        <v>45047</v>
      </c>
      <c r="D1685" s="455" t="s">
        <v>176</v>
      </c>
      <c r="E1685" s="455" t="s">
        <v>170</v>
      </c>
      <c r="F1685" s="460">
        <v>114</v>
      </c>
      <c r="G1685" s="455" t="s">
        <v>4227</v>
      </c>
      <c r="H1685" s="461" t="s">
        <v>303</v>
      </c>
      <c r="I1685" s="461" t="s">
        <v>4199</v>
      </c>
      <c r="J1685" s="426" t="s">
        <v>1426</v>
      </c>
      <c r="K1685" s="426" t="s">
        <v>1157</v>
      </c>
      <c r="L1685" s="426" t="s">
        <v>1157</v>
      </c>
      <c r="M1685" s="426">
        <v>33673</v>
      </c>
      <c r="N1685" s="427">
        <v>45084</v>
      </c>
      <c r="O1685" s="458">
        <f t="shared" si="87"/>
        <v>6</v>
      </c>
      <c r="P1685" s="458">
        <f t="shared" si="88"/>
        <v>5</v>
      </c>
      <c r="Q1685" s="96" t="str">
        <f t="shared" si="89"/>
        <v>Gastos_com_Pessoal</v>
      </c>
    </row>
    <row r="1686" spans="1:17" ht="23.1" hidden="1" customHeight="1" x14ac:dyDescent="0.2">
      <c r="A1686" s="450">
        <v>4126</v>
      </c>
      <c r="B1686" s="427">
        <v>45084</v>
      </c>
      <c r="C1686" s="459">
        <v>45047</v>
      </c>
      <c r="D1686" s="455" t="s">
        <v>264</v>
      </c>
      <c r="E1686" s="455" t="s">
        <v>60</v>
      </c>
      <c r="F1686" s="460">
        <v>83230.55</v>
      </c>
      <c r="G1686" s="455" t="s">
        <v>4932</v>
      </c>
      <c r="H1686" s="461" t="s">
        <v>1032</v>
      </c>
      <c r="I1686" s="461" t="s">
        <v>4325</v>
      </c>
      <c r="J1686" s="426" t="s">
        <v>1420</v>
      </c>
      <c r="K1686" s="426" t="s">
        <v>1157</v>
      </c>
      <c r="L1686" s="426" t="s">
        <v>32</v>
      </c>
      <c r="M1686" s="426">
        <v>246</v>
      </c>
      <c r="N1686" s="427">
        <v>45079</v>
      </c>
      <c r="O1686" s="458">
        <f t="shared" si="87"/>
        <v>6</v>
      </c>
      <c r="P1686" s="458">
        <f t="shared" si="88"/>
        <v>5</v>
      </c>
      <c r="Q1686" s="96" t="str">
        <f t="shared" si="89"/>
        <v>Gastos_Gerais</v>
      </c>
    </row>
    <row r="1687" spans="1:17" ht="23.1" hidden="1" customHeight="1" x14ac:dyDescent="0.2">
      <c r="A1687" s="450">
        <v>4127</v>
      </c>
      <c r="B1687" s="427">
        <v>45084</v>
      </c>
      <c r="C1687" s="459">
        <v>45047</v>
      </c>
      <c r="D1687" s="455" t="s">
        <v>264</v>
      </c>
      <c r="E1687" s="455" t="s">
        <v>293</v>
      </c>
      <c r="F1687" s="460">
        <v>177.16</v>
      </c>
      <c r="G1687" s="455" t="s">
        <v>5860</v>
      </c>
      <c r="H1687" s="461" t="s">
        <v>302</v>
      </c>
      <c r="I1687" s="461" t="s">
        <v>1172</v>
      </c>
      <c r="J1687" s="426" t="s">
        <v>1173</v>
      </c>
      <c r="K1687" s="426" t="s">
        <v>1157</v>
      </c>
      <c r="L1687" s="426" t="s">
        <v>32</v>
      </c>
      <c r="M1687" s="426">
        <v>20231752</v>
      </c>
      <c r="N1687" s="427">
        <v>45076</v>
      </c>
      <c r="O1687" s="458">
        <f t="shared" si="87"/>
        <v>6</v>
      </c>
      <c r="P1687" s="458">
        <f t="shared" si="88"/>
        <v>5</v>
      </c>
      <c r="Q1687" s="96" t="str">
        <f t="shared" si="89"/>
        <v>Gastos_Gerais</v>
      </c>
    </row>
    <row r="1688" spans="1:17" ht="23.1" hidden="1" customHeight="1" x14ac:dyDescent="0.2">
      <c r="A1688" s="450">
        <v>4128</v>
      </c>
      <c r="B1688" s="427">
        <v>45084</v>
      </c>
      <c r="C1688" s="459">
        <v>45047</v>
      </c>
      <c r="D1688" s="455" t="s">
        <v>264</v>
      </c>
      <c r="E1688" s="455" t="s">
        <v>181</v>
      </c>
      <c r="F1688" s="460">
        <v>40</v>
      </c>
      <c r="G1688" s="455" t="s">
        <v>5861</v>
      </c>
      <c r="H1688" s="461" t="s">
        <v>421</v>
      </c>
      <c r="I1688" s="461" t="s">
        <v>1431</v>
      </c>
      <c r="J1688" s="426" t="s">
        <v>1432</v>
      </c>
      <c r="K1688" s="426" t="s">
        <v>1157</v>
      </c>
      <c r="L1688" s="426" t="s">
        <v>32</v>
      </c>
      <c r="M1688" s="426">
        <v>10665</v>
      </c>
      <c r="N1688" s="427">
        <v>45065</v>
      </c>
      <c r="O1688" s="458">
        <f t="shared" si="87"/>
        <v>6</v>
      </c>
      <c r="P1688" s="458">
        <f t="shared" si="88"/>
        <v>5</v>
      </c>
      <c r="Q1688" s="96" t="str">
        <f t="shared" si="89"/>
        <v>Gastos_Gerais</v>
      </c>
    </row>
    <row r="1689" spans="1:17" ht="48.75" hidden="1" thickBot="1" x14ac:dyDescent="0.25">
      <c r="A1689" s="450">
        <v>4129</v>
      </c>
      <c r="B1689" s="427">
        <v>45084</v>
      </c>
      <c r="C1689" s="459">
        <v>45047</v>
      </c>
      <c r="D1689" s="455" t="s">
        <v>176</v>
      </c>
      <c r="E1689" s="455" t="s">
        <v>170</v>
      </c>
      <c r="F1689" s="460">
        <v>12869.1</v>
      </c>
      <c r="G1689" s="455" t="s">
        <v>1435</v>
      </c>
      <c r="H1689" s="461" t="s">
        <v>303</v>
      </c>
      <c r="I1689" s="461" t="s">
        <v>4199</v>
      </c>
      <c r="J1689" s="426" t="s">
        <v>1426</v>
      </c>
      <c r="K1689" s="426" t="s">
        <v>1157</v>
      </c>
      <c r="L1689" s="426" t="s">
        <v>1157</v>
      </c>
      <c r="M1689" s="426">
        <v>34918</v>
      </c>
      <c r="N1689" s="427">
        <v>45084</v>
      </c>
      <c r="O1689" s="458">
        <f t="shared" si="87"/>
        <v>6</v>
      </c>
      <c r="P1689" s="458">
        <f t="shared" si="88"/>
        <v>5</v>
      </c>
      <c r="Q1689" s="96" t="str">
        <f t="shared" si="89"/>
        <v>Gastos_com_Pessoal</v>
      </c>
    </row>
    <row r="1690" spans="1:17" ht="23.1" hidden="1" customHeight="1" x14ac:dyDescent="0.2">
      <c r="A1690" s="450">
        <v>4130</v>
      </c>
      <c r="B1690" s="427">
        <v>45084</v>
      </c>
      <c r="C1690" s="459">
        <v>45047</v>
      </c>
      <c r="D1690" s="455" t="s">
        <v>264</v>
      </c>
      <c r="E1690" s="455" t="s">
        <v>170</v>
      </c>
      <c r="F1690" s="460">
        <v>26036.97</v>
      </c>
      <c r="G1690" s="455" t="s">
        <v>1424</v>
      </c>
      <c r="H1690" s="461" t="s">
        <v>303</v>
      </c>
      <c r="I1690" s="461" t="s">
        <v>4199</v>
      </c>
      <c r="J1690" s="426" t="s">
        <v>1426</v>
      </c>
      <c r="K1690" s="426" t="s">
        <v>1157</v>
      </c>
      <c r="L1690" s="426" t="s">
        <v>1157</v>
      </c>
      <c r="M1690" s="426">
        <v>33300</v>
      </c>
      <c r="N1690" s="427">
        <v>45084</v>
      </c>
      <c r="O1690" s="458">
        <f t="shared" si="87"/>
        <v>6</v>
      </c>
      <c r="P1690" s="458">
        <f t="shared" si="88"/>
        <v>5</v>
      </c>
      <c r="Q1690" s="96" t="str">
        <f t="shared" si="89"/>
        <v>Gastos_Gerais</v>
      </c>
    </row>
    <row r="1691" spans="1:17" ht="23.1" hidden="1" customHeight="1" x14ac:dyDescent="0.2">
      <c r="A1691" s="450">
        <v>4131</v>
      </c>
      <c r="B1691" s="463">
        <v>45084</v>
      </c>
      <c r="C1691" s="464">
        <v>45047</v>
      </c>
      <c r="D1691" s="455" t="s">
        <v>264</v>
      </c>
      <c r="E1691" s="455" t="s">
        <v>402</v>
      </c>
      <c r="F1691" s="460">
        <v>130.9</v>
      </c>
      <c r="G1691" s="455" t="s">
        <v>4126</v>
      </c>
      <c r="H1691" s="461" t="s">
        <v>422</v>
      </c>
      <c r="I1691" s="455" t="s">
        <v>1718</v>
      </c>
      <c r="J1691" s="426" t="s">
        <v>1719</v>
      </c>
      <c r="K1691" s="426" t="s">
        <v>1157</v>
      </c>
      <c r="L1691" s="426" t="s">
        <v>32</v>
      </c>
      <c r="M1691" s="426">
        <v>12026</v>
      </c>
      <c r="N1691" s="427">
        <v>45069</v>
      </c>
      <c r="O1691" s="458">
        <f t="shared" si="87"/>
        <v>6</v>
      </c>
      <c r="P1691" s="458">
        <f t="shared" si="88"/>
        <v>5</v>
      </c>
      <c r="Q1691" s="96" t="str">
        <f t="shared" si="89"/>
        <v>Gastos_Gerais</v>
      </c>
    </row>
    <row r="1692" spans="1:17" ht="23.1" hidden="1" customHeight="1" x14ac:dyDescent="0.2">
      <c r="A1692" s="450">
        <v>4132</v>
      </c>
      <c r="B1692" s="427">
        <v>45084</v>
      </c>
      <c r="C1692" s="459">
        <v>45047</v>
      </c>
      <c r="D1692" s="455" t="s">
        <v>264</v>
      </c>
      <c r="E1692" s="455" t="s">
        <v>96</v>
      </c>
      <c r="F1692" s="460">
        <v>321.54000000000002</v>
      </c>
      <c r="G1692" s="455" t="s">
        <v>5862</v>
      </c>
      <c r="H1692" s="461" t="s">
        <v>420</v>
      </c>
      <c r="I1692" s="461" t="s">
        <v>1311</v>
      </c>
      <c r="J1692" s="426" t="s">
        <v>1312</v>
      </c>
      <c r="K1692" s="426" t="s">
        <v>1157</v>
      </c>
      <c r="L1692" s="426" t="s">
        <v>32</v>
      </c>
      <c r="M1692" s="426">
        <v>6414</v>
      </c>
      <c r="N1692" s="427">
        <v>45056</v>
      </c>
      <c r="O1692" s="458">
        <f t="shared" si="87"/>
        <v>6</v>
      </c>
      <c r="P1692" s="458">
        <f t="shared" si="88"/>
        <v>5</v>
      </c>
      <c r="Q1692" s="96" t="str">
        <f t="shared" si="89"/>
        <v>Gastos_Gerais</v>
      </c>
    </row>
    <row r="1693" spans="1:17" ht="23.1" hidden="1" customHeight="1" x14ac:dyDescent="0.2">
      <c r="A1693" s="450">
        <v>4133</v>
      </c>
      <c r="B1693" s="427">
        <v>45084</v>
      </c>
      <c r="C1693" s="459">
        <v>45078</v>
      </c>
      <c r="D1693" s="455" t="s">
        <v>264</v>
      </c>
      <c r="E1693" s="455" t="s">
        <v>96</v>
      </c>
      <c r="F1693" s="460">
        <v>2398.46</v>
      </c>
      <c r="G1693" s="455" t="s">
        <v>5863</v>
      </c>
      <c r="H1693" s="461" t="s">
        <v>423</v>
      </c>
      <c r="I1693" s="461" t="s">
        <v>2202</v>
      </c>
      <c r="J1693" s="426" t="s">
        <v>2873</v>
      </c>
      <c r="K1693" s="426" t="s">
        <v>1157</v>
      </c>
      <c r="L1693" s="426" t="s">
        <v>32</v>
      </c>
      <c r="M1693" s="426">
        <v>70791</v>
      </c>
      <c r="N1693" s="427">
        <v>45078</v>
      </c>
      <c r="O1693" s="458">
        <f t="shared" si="87"/>
        <v>6</v>
      </c>
      <c r="P1693" s="458">
        <f t="shared" si="88"/>
        <v>6</v>
      </c>
      <c r="Q1693" s="96" t="str">
        <f t="shared" si="89"/>
        <v>Gastos_Gerais</v>
      </c>
    </row>
    <row r="1694" spans="1:17" ht="36.75" hidden="1" thickBot="1" x14ac:dyDescent="0.25">
      <c r="A1694" s="450">
        <v>4134</v>
      </c>
      <c r="B1694" s="427">
        <v>45084</v>
      </c>
      <c r="C1694" s="459">
        <v>45047</v>
      </c>
      <c r="D1694" s="455" t="s">
        <v>264</v>
      </c>
      <c r="E1694" s="455" t="s">
        <v>90</v>
      </c>
      <c r="F1694" s="460">
        <v>330</v>
      </c>
      <c r="G1694" s="455" t="s">
        <v>2392</v>
      </c>
      <c r="H1694" s="461" t="s">
        <v>420</v>
      </c>
      <c r="I1694" s="461" t="s">
        <v>4209</v>
      </c>
      <c r="J1694" s="426" t="s">
        <v>2394</v>
      </c>
      <c r="K1694" s="426" t="s">
        <v>1157</v>
      </c>
      <c r="L1694" s="426" t="s">
        <v>32</v>
      </c>
      <c r="M1694" s="426">
        <v>202354</v>
      </c>
      <c r="N1694" s="427">
        <v>45077</v>
      </c>
      <c r="O1694" s="458">
        <f t="shared" si="87"/>
        <v>6</v>
      </c>
      <c r="P1694" s="458">
        <f t="shared" si="88"/>
        <v>5</v>
      </c>
      <c r="Q1694" s="96" t="str">
        <f t="shared" si="89"/>
        <v>Gastos_Gerais</v>
      </c>
    </row>
    <row r="1695" spans="1:17" ht="23.1" hidden="1" customHeight="1" x14ac:dyDescent="0.2">
      <c r="A1695" s="450">
        <v>4135</v>
      </c>
      <c r="B1695" s="427">
        <v>45084</v>
      </c>
      <c r="C1695" s="459">
        <v>45047</v>
      </c>
      <c r="D1695" s="455" t="s">
        <v>264</v>
      </c>
      <c r="E1695" s="455" t="s">
        <v>83</v>
      </c>
      <c r="F1695" s="460">
        <v>1683.62</v>
      </c>
      <c r="G1695" s="455" t="s">
        <v>2906</v>
      </c>
      <c r="H1695" s="461" t="s">
        <v>416</v>
      </c>
      <c r="I1695" s="461" t="s">
        <v>4378</v>
      </c>
      <c r="J1695" s="425" t="s">
        <v>1162</v>
      </c>
      <c r="K1695" s="425" t="s">
        <v>1157</v>
      </c>
      <c r="L1695" s="426" t="s">
        <v>32</v>
      </c>
      <c r="M1695" s="426">
        <v>35301511</v>
      </c>
      <c r="N1695" s="427">
        <v>45084</v>
      </c>
      <c r="O1695" s="458">
        <f t="shared" si="87"/>
        <v>6</v>
      </c>
      <c r="P1695" s="458">
        <f t="shared" si="88"/>
        <v>5</v>
      </c>
      <c r="Q1695" s="96" t="str">
        <f t="shared" si="89"/>
        <v>Gastos_Gerais</v>
      </c>
    </row>
    <row r="1696" spans="1:17" ht="23.1" hidden="1" customHeight="1" x14ac:dyDescent="0.2">
      <c r="A1696" s="450">
        <v>4136</v>
      </c>
      <c r="B1696" s="427">
        <v>45084</v>
      </c>
      <c r="C1696" s="459">
        <v>45047</v>
      </c>
      <c r="D1696" s="455" t="s">
        <v>264</v>
      </c>
      <c r="E1696" s="455" t="s">
        <v>293</v>
      </c>
      <c r="F1696" s="460">
        <v>354.32</v>
      </c>
      <c r="G1696" s="455" t="s">
        <v>5864</v>
      </c>
      <c r="H1696" s="461" t="s">
        <v>302</v>
      </c>
      <c r="I1696" s="478" t="s">
        <v>1172</v>
      </c>
      <c r="J1696" s="469" t="s">
        <v>1173</v>
      </c>
      <c r="K1696" s="469" t="s">
        <v>1157</v>
      </c>
      <c r="L1696" s="469" t="s">
        <v>32</v>
      </c>
      <c r="M1696" s="426">
        <v>20231750</v>
      </c>
      <c r="N1696" s="427">
        <v>45076</v>
      </c>
      <c r="O1696" s="458">
        <f t="shared" si="87"/>
        <v>6</v>
      </c>
      <c r="P1696" s="458">
        <f t="shared" si="88"/>
        <v>5</v>
      </c>
      <c r="Q1696" s="96" t="str">
        <f t="shared" si="89"/>
        <v>Gastos_Gerais</v>
      </c>
    </row>
    <row r="1697" spans="1:17" ht="35.25" hidden="1" customHeight="1" x14ac:dyDescent="0.2">
      <c r="A1697" s="450">
        <v>4137</v>
      </c>
      <c r="B1697" s="427">
        <v>45084</v>
      </c>
      <c r="C1697" s="459">
        <v>45078</v>
      </c>
      <c r="D1697" s="455" t="s">
        <v>264</v>
      </c>
      <c r="E1697" s="455" t="s">
        <v>388</v>
      </c>
      <c r="F1697" s="460">
        <v>42589.47</v>
      </c>
      <c r="G1697" s="455" t="s">
        <v>5865</v>
      </c>
      <c r="H1697" s="461" t="s">
        <v>421</v>
      </c>
      <c r="I1697" s="461" t="s">
        <v>4498</v>
      </c>
      <c r="J1697" s="426" t="s">
        <v>1417</v>
      </c>
      <c r="K1697" s="425" t="s">
        <v>1157</v>
      </c>
      <c r="L1697" s="426" t="s">
        <v>32</v>
      </c>
      <c r="M1697" s="425">
        <v>202336</v>
      </c>
      <c r="N1697" s="427">
        <v>45082</v>
      </c>
      <c r="O1697" s="458">
        <f t="shared" si="87"/>
        <v>6</v>
      </c>
      <c r="P1697" s="458">
        <f t="shared" si="88"/>
        <v>6</v>
      </c>
      <c r="Q1697" s="96" t="str">
        <f t="shared" si="89"/>
        <v>Gastos_Gerais</v>
      </c>
    </row>
    <row r="1698" spans="1:17" ht="23.1" hidden="1" customHeight="1" x14ac:dyDescent="0.2">
      <c r="A1698" s="450">
        <v>4138</v>
      </c>
      <c r="B1698" s="427">
        <v>45084</v>
      </c>
      <c r="C1698" s="459">
        <v>45047</v>
      </c>
      <c r="D1698" s="455" t="s">
        <v>264</v>
      </c>
      <c r="E1698" s="455" t="s">
        <v>60</v>
      </c>
      <c r="F1698" s="460">
        <v>50595.4</v>
      </c>
      <c r="G1698" s="455" t="s">
        <v>4953</v>
      </c>
      <c r="H1698" s="461" t="s">
        <v>423</v>
      </c>
      <c r="I1698" s="461" t="s">
        <v>4338</v>
      </c>
      <c r="J1698" s="425" t="s">
        <v>1423</v>
      </c>
      <c r="K1698" s="425" t="s">
        <v>1157</v>
      </c>
      <c r="L1698" s="426" t="s">
        <v>32</v>
      </c>
      <c r="M1698" s="426">
        <v>42</v>
      </c>
      <c r="N1698" s="427">
        <v>45083</v>
      </c>
      <c r="O1698" s="458">
        <f t="shared" si="87"/>
        <v>6</v>
      </c>
      <c r="P1698" s="458">
        <f t="shared" si="88"/>
        <v>5</v>
      </c>
      <c r="Q1698" s="96" t="str">
        <f t="shared" si="89"/>
        <v>Gastos_Gerais</v>
      </c>
    </row>
    <row r="1699" spans="1:17" ht="23.1" hidden="1" customHeight="1" x14ac:dyDescent="0.2">
      <c r="A1699" s="450">
        <v>4139</v>
      </c>
      <c r="B1699" s="427">
        <v>45084</v>
      </c>
      <c r="C1699" s="459">
        <v>45047</v>
      </c>
      <c r="D1699" s="455" t="s">
        <v>264</v>
      </c>
      <c r="E1699" s="455" t="s">
        <v>90</v>
      </c>
      <c r="F1699" s="460">
        <v>580</v>
      </c>
      <c r="G1699" s="455" t="s">
        <v>1458</v>
      </c>
      <c r="H1699" s="461" t="s">
        <v>421</v>
      </c>
      <c r="I1699" s="461" t="s">
        <v>1447</v>
      </c>
      <c r="J1699" s="426" t="s">
        <v>1448</v>
      </c>
      <c r="K1699" s="426" t="s">
        <v>1157</v>
      </c>
      <c r="L1699" s="426" t="s">
        <v>1158</v>
      </c>
      <c r="M1699" s="426" t="s">
        <v>5866</v>
      </c>
      <c r="N1699" s="427">
        <v>45076</v>
      </c>
      <c r="O1699" s="458">
        <f t="shared" si="87"/>
        <v>6</v>
      </c>
      <c r="P1699" s="458">
        <f t="shared" si="88"/>
        <v>5</v>
      </c>
      <c r="Q1699" s="96" t="str">
        <f t="shared" si="89"/>
        <v>Gastos_Gerais</v>
      </c>
    </row>
    <row r="1700" spans="1:17" ht="23.1" hidden="1" customHeight="1" x14ac:dyDescent="0.2">
      <c r="A1700" s="450">
        <v>4140</v>
      </c>
      <c r="B1700" s="427">
        <v>45084</v>
      </c>
      <c r="C1700" s="459">
        <v>45047</v>
      </c>
      <c r="D1700" s="455" t="s">
        <v>264</v>
      </c>
      <c r="E1700" s="455" t="s">
        <v>60</v>
      </c>
      <c r="F1700" s="460">
        <v>46889.1</v>
      </c>
      <c r="G1700" s="455" t="s">
        <v>4340</v>
      </c>
      <c r="H1700" s="461" t="s">
        <v>417</v>
      </c>
      <c r="I1700" s="461" t="s">
        <v>4338</v>
      </c>
      <c r="J1700" s="426" t="s">
        <v>1423</v>
      </c>
      <c r="K1700" s="426" t="s">
        <v>1157</v>
      </c>
      <c r="L1700" s="426" t="s">
        <v>32</v>
      </c>
      <c r="M1700" s="426">
        <v>43</v>
      </c>
      <c r="N1700" s="427">
        <v>45083</v>
      </c>
      <c r="O1700" s="458">
        <f t="shared" si="87"/>
        <v>6</v>
      </c>
      <c r="P1700" s="458">
        <f t="shared" si="88"/>
        <v>5</v>
      </c>
      <c r="Q1700" s="96" t="str">
        <f t="shared" si="89"/>
        <v>Gastos_Gerais</v>
      </c>
    </row>
    <row r="1701" spans="1:17" ht="36.75" hidden="1" thickBot="1" x14ac:dyDescent="0.25">
      <c r="A1701" s="450">
        <v>4141</v>
      </c>
      <c r="B1701" s="427">
        <v>45084</v>
      </c>
      <c r="C1701" s="459">
        <v>45047</v>
      </c>
      <c r="D1701" s="455" t="s">
        <v>264</v>
      </c>
      <c r="E1701" s="455" t="s">
        <v>90</v>
      </c>
      <c r="F1701" s="460">
        <v>316.44</v>
      </c>
      <c r="G1701" s="455" t="s">
        <v>1464</v>
      </c>
      <c r="H1701" s="461" t="s">
        <v>493</v>
      </c>
      <c r="I1701" s="461" t="s">
        <v>1447</v>
      </c>
      <c r="J1701" s="426" t="s">
        <v>1448</v>
      </c>
      <c r="K1701" s="426" t="s">
        <v>1157</v>
      </c>
      <c r="L1701" s="426" t="s">
        <v>1158</v>
      </c>
      <c r="M1701" s="426" t="s">
        <v>5867</v>
      </c>
      <c r="N1701" s="427">
        <v>45076</v>
      </c>
      <c r="O1701" s="458">
        <f t="shared" si="87"/>
        <v>6</v>
      </c>
      <c r="P1701" s="458">
        <f t="shared" si="88"/>
        <v>5</v>
      </c>
      <c r="Q1701" s="96" t="str">
        <f t="shared" si="89"/>
        <v>Gastos_Gerais</v>
      </c>
    </row>
    <row r="1702" spans="1:17" ht="23.1" hidden="1" customHeight="1" x14ac:dyDescent="0.2">
      <c r="A1702" s="450">
        <v>4142</v>
      </c>
      <c r="B1702" s="427">
        <v>45084</v>
      </c>
      <c r="C1702" s="459">
        <v>45047</v>
      </c>
      <c r="D1702" s="455" t="s">
        <v>264</v>
      </c>
      <c r="E1702" s="455" t="s">
        <v>60</v>
      </c>
      <c r="F1702" s="460">
        <v>47655.22</v>
      </c>
      <c r="G1702" s="455" t="s">
        <v>4937</v>
      </c>
      <c r="H1702" s="461" t="s">
        <v>416</v>
      </c>
      <c r="I1702" s="461" t="s">
        <v>1350</v>
      </c>
      <c r="J1702" s="426" t="s">
        <v>1351</v>
      </c>
      <c r="K1702" s="426" t="s">
        <v>1157</v>
      </c>
      <c r="L1702" s="426" t="s">
        <v>32</v>
      </c>
      <c r="M1702" s="426">
        <v>106</v>
      </c>
      <c r="N1702" s="427">
        <v>45083</v>
      </c>
      <c r="O1702" s="458">
        <f t="shared" si="87"/>
        <v>6</v>
      </c>
      <c r="P1702" s="458">
        <f t="shared" si="88"/>
        <v>5</v>
      </c>
      <c r="Q1702" s="96" t="str">
        <f t="shared" si="89"/>
        <v>Gastos_Gerais</v>
      </c>
    </row>
    <row r="1703" spans="1:17" ht="23.1" hidden="1" customHeight="1" x14ac:dyDescent="0.2">
      <c r="A1703" s="450">
        <v>4143</v>
      </c>
      <c r="B1703" s="427">
        <v>45084</v>
      </c>
      <c r="C1703" s="459">
        <v>45078</v>
      </c>
      <c r="D1703" s="455" t="s">
        <v>264</v>
      </c>
      <c r="E1703" s="455" t="s">
        <v>386</v>
      </c>
      <c r="F1703" s="460">
        <v>1374.6</v>
      </c>
      <c r="G1703" s="455" t="s">
        <v>6447</v>
      </c>
      <c r="H1703" s="461" t="s">
        <v>414</v>
      </c>
      <c r="I1703" s="461" t="s">
        <v>4969</v>
      </c>
      <c r="J1703" s="426" t="s">
        <v>4970</v>
      </c>
      <c r="K1703" s="426" t="s">
        <v>1157</v>
      </c>
      <c r="L1703" s="426" t="s">
        <v>32</v>
      </c>
      <c r="M1703" s="426">
        <v>229</v>
      </c>
      <c r="N1703" s="427">
        <v>45082</v>
      </c>
      <c r="O1703" s="458">
        <f t="shared" si="87"/>
        <v>6</v>
      </c>
      <c r="P1703" s="458">
        <f t="shared" si="88"/>
        <v>6</v>
      </c>
      <c r="Q1703" s="96" t="str">
        <f t="shared" si="89"/>
        <v>Gastos_Gerais</v>
      </c>
    </row>
    <row r="1704" spans="1:17" s="48" customFormat="1" ht="26.25" hidden="1" thickBot="1" x14ac:dyDescent="0.25">
      <c r="A1704" s="450">
        <v>4144</v>
      </c>
      <c r="B1704" s="470">
        <v>45084</v>
      </c>
      <c r="C1704" s="471">
        <v>45047</v>
      </c>
      <c r="D1704" s="472" t="s">
        <v>176</v>
      </c>
      <c r="E1704" s="455" t="s">
        <v>331</v>
      </c>
      <c r="F1704" s="473">
        <v>23484.45</v>
      </c>
      <c r="G1704" s="455" t="s">
        <v>5868</v>
      </c>
      <c r="H1704" s="461" t="s">
        <v>303</v>
      </c>
      <c r="I1704" s="474" t="s">
        <v>1428</v>
      </c>
      <c r="J1704" s="475" t="s">
        <v>1429</v>
      </c>
      <c r="K1704" s="426" t="s">
        <v>1157</v>
      </c>
      <c r="L1704" s="426" t="s">
        <v>1157</v>
      </c>
      <c r="M1704" s="475">
        <v>626480</v>
      </c>
      <c r="N1704" s="427">
        <v>45020</v>
      </c>
      <c r="O1704" s="458">
        <f t="shared" si="87"/>
        <v>6</v>
      </c>
      <c r="P1704" s="458">
        <f t="shared" si="88"/>
        <v>5</v>
      </c>
      <c r="Q1704" s="96" t="str">
        <f t="shared" si="89"/>
        <v>Gastos_com_Pessoal</v>
      </c>
    </row>
    <row r="1705" spans="1:17" s="48" customFormat="1" ht="13.5" hidden="1" thickBot="1" x14ac:dyDescent="0.25">
      <c r="A1705" s="450">
        <v>4145</v>
      </c>
      <c r="B1705" s="470">
        <v>45084</v>
      </c>
      <c r="C1705" s="471">
        <v>45047</v>
      </c>
      <c r="D1705" s="472" t="s">
        <v>264</v>
      </c>
      <c r="E1705" s="455" t="s">
        <v>60</v>
      </c>
      <c r="F1705" s="473">
        <v>18547.900000000001</v>
      </c>
      <c r="G1705" s="455" t="s">
        <v>4341</v>
      </c>
      <c r="H1705" s="461" t="s">
        <v>422</v>
      </c>
      <c r="I1705" s="474" t="s">
        <v>1316</v>
      </c>
      <c r="J1705" s="475" t="s">
        <v>1552</v>
      </c>
      <c r="K1705" s="426" t="s">
        <v>1157</v>
      </c>
      <c r="L1705" s="426" t="s">
        <v>32</v>
      </c>
      <c r="M1705" s="475">
        <v>269</v>
      </c>
      <c r="N1705" s="427">
        <v>45083</v>
      </c>
      <c r="O1705" s="458">
        <f t="shared" si="87"/>
        <v>6</v>
      </c>
      <c r="P1705" s="458">
        <f t="shared" si="88"/>
        <v>5</v>
      </c>
      <c r="Q1705" s="96" t="str">
        <f t="shared" si="89"/>
        <v>Gastos_Gerais</v>
      </c>
    </row>
    <row r="1706" spans="1:17" s="48" customFormat="1" ht="36.75" hidden="1" thickBot="1" x14ac:dyDescent="0.25">
      <c r="A1706" s="450">
        <v>4146</v>
      </c>
      <c r="B1706" s="470">
        <v>45084</v>
      </c>
      <c r="C1706" s="471">
        <v>45047</v>
      </c>
      <c r="D1706" s="472" t="s">
        <v>264</v>
      </c>
      <c r="E1706" s="455" t="s">
        <v>90</v>
      </c>
      <c r="F1706" s="473">
        <v>374.26</v>
      </c>
      <c r="G1706" s="455" t="s">
        <v>1462</v>
      </c>
      <c r="H1706" s="461" t="s">
        <v>423</v>
      </c>
      <c r="I1706" s="461" t="s">
        <v>1447</v>
      </c>
      <c r="J1706" s="475" t="s">
        <v>1448</v>
      </c>
      <c r="K1706" s="426" t="s">
        <v>1157</v>
      </c>
      <c r="L1706" s="426" t="s">
        <v>1158</v>
      </c>
      <c r="M1706" s="475" t="s">
        <v>5869</v>
      </c>
      <c r="N1706" s="427">
        <v>45076</v>
      </c>
      <c r="O1706" s="458">
        <f t="shared" si="87"/>
        <v>6</v>
      </c>
      <c r="P1706" s="458">
        <f t="shared" si="88"/>
        <v>5</v>
      </c>
      <c r="Q1706" s="96" t="str">
        <f t="shared" si="89"/>
        <v>Gastos_Gerais</v>
      </c>
    </row>
    <row r="1707" spans="1:17" s="48" customFormat="1" ht="26.25" hidden="1" thickBot="1" x14ac:dyDescent="0.25">
      <c r="A1707" s="450">
        <v>4147</v>
      </c>
      <c r="B1707" s="470">
        <v>45084</v>
      </c>
      <c r="C1707" s="471">
        <v>45047</v>
      </c>
      <c r="D1707" s="472" t="s">
        <v>176</v>
      </c>
      <c r="E1707" s="455" t="s">
        <v>8</v>
      </c>
      <c r="F1707" s="473">
        <v>10028.92</v>
      </c>
      <c r="G1707" s="455" t="s">
        <v>6448</v>
      </c>
      <c r="H1707" s="461" t="s">
        <v>303</v>
      </c>
      <c r="I1707" s="455" t="s">
        <v>1437</v>
      </c>
      <c r="J1707" s="475" t="s">
        <v>1429</v>
      </c>
      <c r="K1707" s="426" t="s">
        <v>1157</v>
      </c>
      <c r="L1707" s="426" t="s">
        <v>1157</v>
      </c>
      <c r="M1707" s="475">
        <v>664575</v>
      </c>
      <c r="N1707" s="427">
        <v>45084</v>
      </c>
      <c r="O1707" s="458">
        <f t="shared" si="87"/>
        <v>6</v>
      </c>
      <c r="P1707" s="458">
        <f t="shared" si="88"/>
        <v>5</v>
      </c>
      <c r="Q1707" s="96" t="str">
        <f t="shared" si="89"/>
        <v>Gastos_com_Pessoal</v>
      </c>
    </row>
    <row r="1708" spans="1:17" s="48" customFormat="1" ht="36.75" hidden="1" thickBot="1" x14ac:dyDescent="0.25">
      <c r="A1708" s="450">
        <v>4148</v>
      </c>
      <c r="B1708" s="470">
        <v>45084</v>
      </c>
      <c r="C1708" s="471">
        <v>45047</v>
      </c>
      <c r="D1708" s="472" t="s">
        <v>264</v>
      </c>
      <c r="E1708" s="455" t="s">
        <v>90</v>
      </c>
      <c r="F1708" s="473">
        <v>573.23</v>
      </c>
      <c r="G1708" s="455" t="s">
        <v>5870</v>
      </c>
      <c r="H1708" s="461" t="s">
        <v>419</v>
      </c>
      <c r="I1708" s="461" t="s">
        <v>1447</v>
      </c>
      <c r="J1708" s="475" t="s">
        <v>1448</v>
      </c>
      <c r="K1708" s="426" t="s">
        <v>1157</v>
      </c>
      <c r="L1708" s="426" t="s">
        <v>1158</v>
      </c>
      <c r="M1708" s="475" t="s">
        <v>5871</v>
      </c>
      <c r="N1708" s="427">
        <v>45076</v>
      </c>
      <c r="O1708" s="458">
        <f t="shared" si="87"/>
        <v>6</v>
      </c>
      <c r="P1708" s="458">
        <f t="shared" si="88"/>
        <v>5</v>
      </c>
      <c r="Q1708" s="96" t="str">
        <f t="shared" si="89"/>
        <v>Gastos_Gerais</v>
      </c>
    </row>
    <row r="1709" spans="1:17" s="48" customFormat="1" ht="36.75" hidden="1" thickBot="1" x14ac:dyDescent="0.25">
      <c r="A1709" s="450">
        <v>4149</v>
      </c>
      <c r="B1709" s="470">
        <v>45084</v>
      </c>
      <c r="C1709" s="471">
        <v>45047</v>
      </c>
      <c r="D1709" s="472" t="s">
        <v>264</v>
      </c>
      <c r="E1709" s="455" t="s">
        <v>90</v>
      </c>
      <c r="F1709" s="473">
        <v>411.32</v>
      </c>
      <c r="G1709" s="455" t="s">
        <v>1460</v>
      </c>
      <c r="H1709" s="461" t="s">
        <v>417</v>
      </c>
      <c r="I1709" s="461" t="s">
        <v>1447</v>
      </c>
      <c r="J1709" s="475" t="s">
        <v>1448</v>
      </c>
      <c r="K1709" s="426" t="s">
        <v>1157</v>
      </c>
      <c r="L1709" s="426" t="s">
        <v>1158</v>
      </c>
      <c r="M1709" s="475" t="s">
        <v>5872</v>
      </c>
      <c r="N1709" s="427">
        <v>45076</v>
      </c>
      <c r="O1709" s="458">
        <f t="shared" si="87"/>
        <v>6</v>
      </c>
      <c r="P1709" s="458">
        <f t="shared" si="88"/>
        <v>5</v>
      </c>
      <c r="Q1709" s="96" t="str">
        <f t="shared" si="89"/>
        <v>Gastos_Gerais</v>
      </c>
    </row>
    <row r="1710" spans="1:17" s="48" customFormat="1" ht="36.75" hidden="1" thickBot="1" x14ac:dyDescent="0.25">
      <c r="A1710" s="450">
        <v>4150</v>
      </c>
      <c r="B1710" s="470">
        <v>45084</v>
      </c>
      <c r="C1710" s="471">
        <v>45047</v>
      </c>
      <c r="D1710" s="472" t="s">
        <v>264</v>
      </c>
      <c r="E1710" s="455" t="s">
        <v>90</v>
      </c>
      <c r="F1710" s="473">
        <v>1107.54</v>
      </c>
      <c r="G1710" s="455" t="s">
        <v>4461</v>
      </c>
      <c r="H1710" s="461" t="s">
        <v>302</v>
      </c>
      <c r="I1710" s="455" t="s">
        <v>1447</v>
      </c>
      <c r="J1710" s="475" t="s">
        <v>1448</v>
      </c>
      <c r="K1710" s="426" t="s">
        <v>1157</v>
      </c>
      <c r="L1710" s="426" t="s">
        <v>1158</v>
      </c>
      <c r="M1710" s="475" t="s">
        <v>5873</v>
      </c>
      <c r="N1710" s="427">
        <v>45076</v>
      </c>
      <c r="O1710" s="458">
        <f t="shared" si="87"/>
        <v>6</v>
      </c>
      <c r="P1710" s="458">
        <f t="shared" si="88"/>
        <v>5</v>
      </c>
      <c r="Q1710" s="96" t="str">
        <f t="shared" si="89"/>
        <v>Gastos_Gerais</v>
      </c>
    </row>
    <row r="1711" spans="1:17" s="48" customFormat="1" ht="36.75" hidden="1" thickBot="1" x14ac:dyDescent="0.25">
      <c r="A1711" s="450">
        <v>4151</v>
      </c>
      <c r="B1711" s="470">
        <v>45084</v>
      </c>
      <c r="C1711" s="471">
        <v>45047</v>
      </c>
      <c r="D1711" s="472" t="s">
        <v>264</v>
      </c>
      <c r="E1711" s="455" t="s">
        <v>90</v>
      </c>
      <c r="F1711" s="473">
        <v>533.88</v>
      </c>
      <c r="G1711" s="455" t="s">
        <v>5874</v>
      </c>
      <c r="H1711" s="461" t="s">
        <v>414</v>
      </c>
      <c r="I1711" s="461" t="s">
        <v>1447</v>
      </c>
      <c r="J1711" s="475" t="s">
        <v>1448</v>
      </c>
      <c r="K1711" s="475" t="s">
        <v>1157</v>
      </c>
      <c r="L1711" s="475" t="s">
        <v>1158</v>
      </c>
      <c r="M1711" s="475" t="s">
        <v>5875</v>
      </c>
      <c r="N1711" s="470">
        <v>45076</v>
      </c>
      <c r="O1711" s="458">
        <f t="shared" si="87"/>
        <v>6</v>
      </c>
      <c r="P1711" s="458">
        <f t="shared" si="88"/>
        <v>5</v>
      </c>
      <c r="Q1711" s="96" t="str">
        <f t="shared" si="89"/>
        <v>Gastos_Gerais</v>
      </c>
    </row>
    <row r="1712" spans="1:17" s="48" customFormat="1" ht="24.75" hidden="1" thickBot="1" x14ac:dyDescent="0.25">
      <c r="A1712" s="450">
        <v>4152</v>
      </c>
      <c r="B1712" s="470">
        <v>45084</v>
      </c>
      <c r="C1712" s="471">
        <v>45078</v>
      </c>
      <c r="D1712" s="472" t="s">
        <v>264</v>
      </c>
      <c r="E1712" s="455" t="s">
        <v>0</v>
      </c>
      <c r="F1712" s="473">
        <v>13.99</v>
      </c>
      <c r="G1712" s="455" t="s">
        <v>5876</v>
      </c>
      <c r="H1712" s="461" t="s">
        <v>302</v>
      </c>
      <c r="I1712" s="461" t="s">
        <v>1570</v>
      </c>
      <c r="J1712" s="475" t="s">
        <v>1571</v>
      </c>
      <c r="K1712" s="475" t="s">
        <v>1157</v>
      </c>
      <c r="L1712" s="475" t="s">
        <v>32</v>
      </c>
      <c r="M1712" s="475">
        <v>37387</v>
      </c>
      <c r="N1712" s="470">
        <v>45078</v>
      </c>
      <c r="O1712" s="458">
        <f t="shared" si="87"/>
        <v>6</v>
      </c>
      <c r="P1712" s="458">
        <f t="shared" si="88"/>
        <v>6</v>
      </c>
      <c r="Q1712" s="96" t="str">
        <f t="shared" si="89"/>
        <v>Gastos_Gerais</v>
      </c>
    </row>
    <row r="1713" spans="1:17" s="48" customFormat="1" ht="48.75" hidden="1" thickBot="1" x14ac:dyDescent="0.25">
      <c r="A1713" s="450">
        <v>4153</v>
      </c>
      <c r="B1713" s="470">
        <v>45084</v>
      </c>
      <c r="C1713" s="471">
        <v>45047</v>
      </c>
      <c r="D1713" s="472" t="s">
        <v>176</v>
      </c>
      <c r="E1713" s="455" t="s">
        <v>170</v>
      </c>
      <c r="F1713" s="473">
        <v>6040</v>
      </c>
      <c r="G1713" s="455" t="s">
        <v>1438</v>
      </c>
      <c r="H1713" s="461" t="s">
        <v>303</v>
      </c>
      <c r="I1713" s="461" t="s">
        <v>4199</v>
      </c>
      <c r="J1713" s="475" t="s">
        <v>1426</v>
      </c>
      <c r="K1713" s="475" t="s">
        <v>1157</v>
      </c>
      <c r="L1713" s="475" t="s">
        <v>1157</v>
      </c>
      <c r="M1713" s="475">
        <v>36600</v>
      </c>
      <c r="N1713" s="470">
        <v>45084</v>
      </c>
      <c r="O1713" s="458">
        <f t="shared" si="87"/>
        <v>6</v>
      </c>
      <c r="P1713" s="458">
        <f t="shared" si="88"/>
        <v>5</v>
      </c>
      <c r="Q1713" s="96" t="str">
        <f t="shared" si="89"/>
        <v>Gastos_com_Pessoal</v>
      </c>
    </row>
    <row r="1714" spans="1:17" s="48" customFormat="1" ht="24.75" hidden="1" thickBot="1" x14ac:dyDescent="0.25">
      <c r="A1714" s="450">
        <v>4154</v>
      </c>
      <c r="B1714" s="470">
        <v>45084</v>
      </c>
      <c r="C1714" s="471">
        <v>45078</v>
      </c>
      <c r="D1714" s="472" t="s">
        <v>264</v>
      </c>
      <c r="E1714" s="455" t="s">
        <v>388</v>
      </c>
      <c r="F1714" s="473">
        <v>141</v>
      </c>
      <c r="G1714" s="455" t="s">
        <v>5877</v>
      </c>
      <c r="H1714" s="461" t="s">
        <v>414</v>
      </c>
      <c r="I1714" s="474" t="s">
        <v>5878</v>
      </c>
      <c r="J1714" s="475" t="s">
        <v>5879</v>
      </c>
      <c r="K1714" s="475" t="s">
        <v>1157</v>
      </c>
      <c r="L1714" s="475" t="s">
        <v>32</v>
      </c>
      <c r="M1714" s="475">
        <v>2065</v>
      </c>
      <c r="N1714" s="470">
        <v>45078</v>
      </c>
      <c r="O1714" s="458">
        <f t="shared" si="87"/>
        <v>6</v>
      </c>
      <c r="P1714" s="458">
        <f t="shared" si="88"/>
        <v>6</v>
      </c>
      <c r="Q1714" s="96" t="str">
        <f t="shared" si="89"/>
        <v>Gastos_Gerais</v>
      </c>
    </row>
    <row r="1715" spans="1:17" s="48" customFormat="1" ht="31.5" hidden="1" customHeight="1" x14ac:dyDescent="0.2">
      <c r="A1715" s="450">
        <v>4155</v>
      </c>
      <c r="B1715" s="470">
        <v>45084</v>
      </c>
      <c r="C1715" s="471">
        <v>45078</v>
      </c>
      <c r="D1715" s="472" t="s">
        <v>264</v>
      </c>
      <c r="E1715" s="455" t="s">
        <v>208</v>
      </c>
      <c r="F1715" s="473">
        <v>212</v>
      </c>
      <c r="G1715" s="455" t="s">
        <v>1268</v>
      </c>
      <c r="H1715" s="461" t="s">
        <v>416</v>
      </c>
      <c r="I1715" s="461" t="s">
        <v>3233</v>
      </c>
      <c r="J1715" s="475" t="s">
        <v>2294</v>
      </c>
      <c r="K1715" s="475" t="s">
        <v>1157</v>
      </c>
      <c r="L1715" s="475" t="s">
        <v>32</v>
      </c>
      <c r="M1715" s="475">
        <v>202328</v>
      </c>
      <c r="N1715" s="470">
        <v>45079</v>
      </c>
      <c r="O1715" s="458">
        <f t="shared" si="87"/>
        <v>6</v>
      </c>
      <c r="P1715" s="458">
        <f t="shared" si="88"/>
        <v>6</v>
      </c>
      <c r="Q1715" s="96" t="str">
        <f t="shared" si="89"/>
        <v>Gastos_Gerais</v>
      </c>
    </row>
    <row r="1716" spans="1:17" s="48" customFormat="1" ht="48.75" hidden="1" thickBot="1" x14ac:dyDescent="0.25">
      <c r="A1716" s="450">
        <v>4156</v>
      </c>
      <c r="B1716" s="470">
        <v>45084</v>
      </c>
      <c r="C1716" s="471">
        <v>45047</v>
      </c>
      <c r="D1716" s="472" t="s">
        <v>264</v>
      </c>
      <c r="E1716" s="455" t="s">
        <v>211</v>
      </c>
      <c r="F1716" s="473">
        <v>32412.11</v>
      </c>
      <c r="G1716" s="455" t="s">
        <v>6618</v>
      </c>
      <c r="H1716" s="461" t="s">
        <v>303</v>
      </c>
      <c r="I1716" s="461" t="s">
        <v>1549</v>
      </c>
      <c r="J1716" s="475" t="s">
        <v>1550</v>
      </c>
      <c r="K1716" s="475" t="s">
        <v>1157</v>
      </c>
      <c r="L1716" s="475" t="s">
        <v>1158</v>
      </c>
      <c r="M1716" s="475">
        <v>20</v>
      </c>
      <c r="N1716" s="470">
        <v>45087</v>
      </c>
      <c r="O1716" s="458">
        <f t="shared" si="87"/>
        <v>6</v>
      </c>
      <c r="P1716" s="458">
        <f t="shared" si="88"/>
        <v>5</v>
      </c>
      <c r="Q1716" s="96" t="str">
        <f t="shared" si="89"/>
        <v>Gastos_Gerais</v>
      </c>
    </row>
    <row r="1717" spans="1:17" s="48" customFormat="1" ht="28.5" hidden="1" customHeight="1" x14ac:dyDescent="0.2">
      <c r="A1717" s="450">
        <v>4157</v>
      </c>
      <c r="B1717" s="470">
        <v>45084</v>
      </c>
      <c r="C1717" s="471">
        <v>45047</v>
      </c>
      <c r="D1717" s="472" t="s">
        <v>264</v>
      </c>
      <c r="E1717" s="455" t="s">
        <v>293</v>
      </c>
      <c r="F1717" s="473">
        <v>354.32</v>
      </c>
      <c r="G1717" s="455" t="s">
        <v>5880</v>
      </c>
      <c r="H1717" s="461" t="s">
        <v>302</v>
      </c>
      <c r="I1717" s="461" t="s">
        <v>1172</v>
      </c>
      <c r="J1717" s="425" t="s">
        <v>1173</v>
      </c>
      <c r="K1717" s="475" t="s">
        <v>1157</v>
      </c>
      <c r="L1717" s="475" t="s">
        <v>32</v>
      </c>
      <c r="M1717" s="475">
        <v>20231751</v>
      </c>
      <c r="N1717" s="470">
        <v>45076</v>
      </c>
      <c r="O1717" s="458">
        <f t="shared" si="87"/>
        <v>6</v>
      </c>
      <c r="P1717" s="458">
        <f t="shared" si="88"/>
        <v>5</v>
      </c>
      <c r="Q1717" s="96" t="str">
        <f t="shared" si="89"/>
        <v>Gastos_Gerais</v>
      </c>
    </row>
    <row r="1718" spans="1:17" s="48" customFormat="1" ht="48.75" hidden="1" thickBot="1" x14ac:dyDescent="0.25">
      <c r="A1718" s="450">
        <v>4158</v>
      </c>
      <c r="B1718" s="470">
        <v>45084</v>
      </c>
      <c r="C1718" s="471">
        <v>45047</v>
      </c>
      <c r="D1718" s="472" t="s">
        <v>264</v>
      </c>
      <c r="E1718" s="455" t="s">
        <v>59</v>
      </c>
      <c r="F1718" s="473">
        <v>2735.28</v>
      </c>
      <c r="G1718" s="455" t="s">
        <v>1538</v>
      </c>
      <c r="H1718" s="461" t="s">
        <v>302</v>
      </c>
      <c r="I1718" s="461" t="s">
        <v>1539</v>
      </c>
      <c r="J1718" s="425" t="s">
        <v>1540</v>
      </c>
      <c r="K1718" s="475" t="s">
        <v>1157</v>
      </c>
      <c r="L1718" s="475" t="s">
        <v>1157</v>
      </c>
      <c r="M1718" s="475">
        <v>1794441</v>
      </c>
      <c r="N1718" s="470">
        <v>45084</v>
      </c>
      <c r="O1718" s="458">
        <f t="shared" si="87"/>
        <v>6</v>
      </c>
      <c r="P1718" s="458">
        <f t="shared" si="88"/>
        <v>5</v>
      </c>
      <c r="Q1718" s="96" t="str">
        <f t="shared" si="89"/>
        <v>Gastos_Gerais</v>
      </c>
    </row>
    <row r="1719" spans="1:17" s="48" customFormat="1" ht="27.75" hidden="1" customHeight="1" x14ac:dyDescent="0.2">
      <c r="A1719" s="450">
        <v>4159</v>
      </c>
      <c r="B1719" s="481">
        <v>45084</v>
      </c>
      <c r="C1719" s="466">
        <v>45047</v>
      </c>
      <c r="D1719" s="455" t="s">
        <v>264</v>
      </c>
      <c r="E1719" s="455" t="s">
        <v>138</v>
      </c>
      <c r="F1719" s="601">
        <v>395.85</v>
      </c>
      <c r="G1719" s="455" t="s">
        <v>138</v>
      </c>
      <c r="H1719" s="461" t="s">
        <v>422</v>
      </c>
      <c r="I1719" s="461" t="s">
        <v>4207</v>
      </c>
      <c r="J1719" s="426" t="s">
        <v>1238</v>
      </c>
      <c r="K1719" s="572" t="s">
        <v>1157</v>
      </c>
      <c r="L1719" s="571" t="s">
        <v>32</v>
      </c>
      <c r="M1719" s="426">
        <v>8094</v>
      </c>
      <c r="N1719" s="427">
        <v>45057</v>
      </c>
      <c r="O1719" s="458">
        <f t="shared" si="87"/>
        <v>6</v>
      </c>
      <c r="P1719" s="458">
        <f t="shared" si="88"/>
        <v>5</v>
      </c>
      <c r="Q1719" s="96" t="str">
        <f t="shared" si="89"/>
        <v>Gastos_Gerais</v>
      </c>
    </row>
    <row r="1720" spans="1:17" ht="23.1" hidden="1" customHeight="1" x14ac:dyDescent="0.2">
      <c r="A1720" s="450">
        <v>4160</v>
      </c>
      <c r="B1720" s="470">
        <v>45084</v>
      </c>
      <c r="C1720" s="471">
        <v>45078</v>
      </c>
      <c r="D1720" s="472" t="s">
        <v>264</v>
      </c>
      <c r="E1720" s="455" t="s">
        <v>402</v>
      </c>
      <c r="F1720" s="473">
        <v>50</v>
      </c>
      <c r="G1720" s="455" t="s">
        <v>4126</v>
      </c>
      <c r="H1720" s="461" t="s">
        <v>421</v>
      </c>
      <c r="I1720" s="474" t="s">
        <v>5881</v>
      </c>
      <c r="J1720" s="475" t="s">
        <v>5882</v>
      </c>
      <c r="K1720" s="426" t="s">
        <v>1157</v>
      </c>
      <c r="L1720" s="426" t="s">
        <v>32</v>
      </c>
      <c r="M1720" s="426">
        <v>291</v>
      </c>
      <c r="N1720" s="427">
        <v>45082</v>
      </c>
      <c r="O1720" s="458">
        <f t="shared" si="87"/>
        <v>6</v>
      </c>
      <c r="P1720" s="458">
        <f t="shared" si="88"/>
        <v>6</v>
      </c>
      <c r="Q1720" s="96" t="str">
        <f t="shared" si="89"/>
        <v>Gastos_Gerais</v>
      </c>
    </row>
    <row r="1721" spans="1:17" ht="23.1" hidden="1" customHeight="1" x14ac:dyDescent="0.2">
      <c r="A1721" s="450">
        <v>4161</v>
      </c>
      <c r="B1721" s="470">
        <v>45084</v>
      </c>
      <c r="C1721" s="471">
        <v>45047</v>
      </c>
      <c r="D1721" s="472" t="s">
        <v>264</v>
      </c>
      <c r="E1721" s="455" t="s">
        <v>181</v>
      </c>
      <c r="F1721" s="473">
        <v>116</v>
      </c>
      <c r="G1721" s="455" t="s">
        <v>5861</v>
      </c>
      <c r="H1721" s="461" t="s">
        <v>417</v>
      </c>
      <c r="I1721" s="474" t="s">
        <v>1431</v>
      </c>
      <c r="J1721" s="475" t="s">
        <v>1432</v>
      </c>
      <c r="K1721" s="426" t="s">
        <v>1157</v>
      </c>
      <c r="L1721" s="426" t="s">
        <v>32</v>
      </c>
      <c r="M1721" s="426">
        <v>10666</v>
      </c>
      <c r="N1721" s="427">
        <v>45065</v>
      </c>
      <c r="O1721" s="458">
        <f t="shared" si="87"/>
        <v>6</v>
      </c>
      <c r="P1721" s="458">
        <f t="shared" si="88"/>
        <v>5</v>
      </c>
      <c r="Q1721" s="96" t="str">
        <f t="shared" si="89"/>
        <v>Gastos_Gerais</v>
      </c>
    </row>
    <row r="1722" spans="1:17" ht="23.1" hidden="1" customHeight="1" x14ac:dyDescent="0.2">
      <c r="A1722" s="450">
        <v>4162</v>
      </c>
      <c r="B1722" s="470">
        <v>45084</v>
      </c>
      <c r="C1722" s="471">
        <v>45047</v>
      </c>
      <c r="D1722" s="472" t="s">
        <v>264</v>
      </c>
      <c r="E1722" s="455" t="s">
        <v>290</v>
      </c>
      <c r="F1722" s="473">
        <v>568.99</v>
      </c>
      <c r="G1722" s="455" t="s">
        <v>6449</v>
      </c>
      <c r="H1722" s="461" t="s">
        <v>1032</v>
      </c>
      <c r="I1722" s="474" t="s">
        <v>2025</v>
      </c>
      <c r="J1722" s="475" t="s">
        <v>2026</v>
      </c>
      <c r="K1722" s="426" t="s">
        <v>1157</v>
      </c>
      <c r="L1722" s="426" t="s">
        <v>32</v>
      </c>
      <c r="M1722" s="426">
        <v>6981</v>
      </c>
      <c r="N1722" s="427">
        <v>45058</v>
      </c>
      <c r="O1722" s="458">
        <f t="shared" si="87"/>
        <v>6</v>
      </c>
      <c r="P1722" s="458">
        <f t="shared" si="88"/>
        <v>5</v>
      </c>
      <c r="Q1722" s="96" t="str">
        <f t="shared" si="89"/>
        <v>Gastos_Gerais</v>
      </c>
    </row>
    <row r="1723" spans="1:17" ht="23.1" hidden="1" customHeight="1" x14ac:dyDescent="0.2">
      <c r="A1723" s="450">
        <v>4163</v>
      </c>
      <c r="B1723" s="470">
        <v>45084</v>
      </c>
      <c r="C1723" s="471">
        <v>45047</v>
      </c>
      <c r="D1723" s="472" t="s">
        <v>141</v>
      </c>
      <c r="E1723" s="455" t="s">
        <v>229</v>
      </c>
      <c r="F1723" s="473">
        <v>249.9</v>
      </c>
      <c r="G1723" s="455" t="s">
        <v>5883</v>
      </c>
      <c r="H1723" s="461" t="s">
        <v>1032</v>
      </c>
      <c r="I1723" s="461" t="s">
        <v>2025</v>
      </c>
      <c r="J1723" s="426" t="s">
        <v>2026</v>
      </c>
      <c r="K1723" s="426" t="s">
        <v>1157</v>
      </c>
      <c r="L1723" s="426" t="s">
        <v>32</v>
      </c>
      <c r="M1723" s="426">
        <v>6981</v>
      </c>
      <c r="N1723" s="427">
        <v>45058</v>
      </c>
      <c r="O1723" s="458">
        <f t="shared" si="87"/>
        <v>6</v>
      </c>
      <c r="P1723" s="458">
        <f t="shared" si="88"/>
        <v>5</v>
      </c>
      <c r="Q1723" s="96" t="str">
        <f t="shared" si="89"/>
        <v>Aquisição_de_Bens_Permanentes</v>
      </c>
    </row>
    <row r="1724" spans="1:17" ht="48.75" hidden="1" thickBot="1" x14ac:dyDescent="0.25">
      <c r="A1724" s="450">
        <v>4164</v>
      </c>
      <c r="B1724" s="470">
        <v>45084</v>
      </c>
      <c r="C1724" s="471">
        <v>45047</v>
      </c>
      <c r="D1724" s="472" t="s">
        <v>176</v>
      </c>
      <c r="E1724" s="455" t="s">
        <v>170</v>
      </c>
      <c r="F1724" s="473">
        <v>6560.25</v>
      </c>
      <c r="G1724" s="455" t="s">
        <v>5884</v>
      </c>
      <c r="H1724" s="461" t="s">
        <v>303</v>
      </c>
      <c r="I1724" s="461" t="s">
        <v>4199</v>
      </c>
      <c r="J1724" s="426" t="s">
        <v>1426</v>
      </c>
      <c r="K1724" s="426" t="s">
        <v>1157</v>
      </c>
      <c r="L1724" s="426" t="s">
        <v>1157</v>
      </c>
      <c r="M1724" s="426">
        <v>32084</v>
      </c>
      <c r="N1724" s="427">
        <v>45084</v>
      </c>
      <c r="O1724" s="458">
        <f t="shared" si="87"/>
        <v>6</v>
      </c>
      <c r="P1724" s="458">
        <f t="shared" si="88"/>
        <v>5</v>
      </c>
      <c r="Q1724" s="96" t="str">
        <f t="shared" si="89"/>
        <v>Gastos_com_Pessoal</v>
      </c>
    </row>
    <row r="1725" spans="1:17" ht="23.1" hidden="1" customHeight="1" x14ac:dyDescent="0.2">
      <c r="A1725" s="450">
        <v>4165</v>
      </c>
      <c r="B1725" s="470">
        <v>45084</v>
      </c>
      <c r="C1725" s="471">
        <v>45047</v>
      </c>
      <c r="D1725" s="472" t="s">
        <v>264</v>
      </c>
      <c r="E1725" s="455" t="s">
        <v>96</v>
      </c>
      <c r="F1725" s="473">
        <v>2290</v>
      </c>
      <c r="G1725" s="455" t="s">
        <v>5885</v>
      </c>
      <c r="H1725" s="461" t="s">
        <v>420</v>
      </c>
      <c r="I1725" s="461" t="s">
        <v>5886</v>
      </c>
      <c r="J1725" s="426" t="s">
        <v>5887</v>
      </c>
      <c r="K1725" s="426" t="s">
        <v>1157</v>
      </c>
      <c r="L1725" s="426" t="s">
        <v>32</v>
      </c>
      <c r="M1725" s="426">
        <v>43140</v>
      </c>
      <c r="N1725" s="427">
        <v>45071</v>
      </c>
      <c r="O1725" s="458">
        <f t="shared" si="87"/>
        <v>6</v>
      </c>
      <c r="P1725" s="458">
        <f t="shared" si="88"/>
        <v>5</v>
      </c>
      <c r="Q1725" s="96" t="str">
        <f t="shared" si="89"/>
        <v>Gastos_Gerais</v>
      </c>
    </row>
    <row r="1726" spans="1:17" ht="23.1" hidden="1" customHeight="1" x14ac:dyDescent="0.2">
      <c r="A1726" s="450">
        <v>4166</v>
      </c>
      <c r="B1726" s="470">
        <v>45084</v>
      </c>
      <c r="C1726" s="471">
        <v>45047</v>
      </c>
      <c r="D1726" s="472" t="s">
        <v>264</v>
      </c>
      <c r="E1726" s="455" t="s">
        <v>83</v>
      </c>
      <c r="F1726" s="473">
        <v>961.62</v>
      </c>
      <c r="G1726" s="455" t="s">
        <v>2906</v>
      </c>
      <c r="H1726" s="461" t="s">
        <v>417</v>
      </c>
      <c r="I1726" s="461" t="s">
        <v>4378</v>
      </c>
      <c r="J1726" s="425" t="s">
        <v>1162</v>
      </c>
      <c r="K1726" s="425" t="s">
        <v>1157</v>
      </c>
      <c r="L1726" s="426" t="s">
        <v>32</v>
      </c>
      <c r="M1726" s="426">
        <v>33222677</v>
      </c>
      <c r="N1726" s="427">
        <v>45084</v>
      </c>
      <c r="O1726" s="458">
        <f t="shared" si="87"/>
        <v>6</v>
      </c>
      <c r="P1726" s="458">
        <f t="shared" si="88"/>
        <v>5</v>
      </c>
      <c r="Q1726" s="96" t="str">
        <f t="shared" si="89"/>
        <v>Gastos_Gerais</v>
      </c>
    </row>
    <row r="1727" spans="1:17" ht="23.1" hidden="1" customHeight="1" x14ac:dyDescent="0.2">
      <c r="A1727" s="450">
        <v>4167</v>
      </c>
      <c r="B1727" s="470">
        <v>45084</v>
      </c>
      <c r="C1727" s="471">
        <v>45047</v>
      </c>
      <c r="D1727" s="472" t="s">
        <v>141</v>
      </c>
      <c r="E1727" s="455" t="s">
        <v>229</v>
      </c>
      <c r="F1727" s="473">
        <v>295</v>
      </c>
      <c r="G1727" s="455" t="s">
        <v>5888</v>
      </c>
      <c r="H1727" s="461" t="s">
        <v>420</v>
      </c>
      <c r="I1727" s="461" t="s">
        <v>6450</v>
      </c>
      <c r="J1727" s="426" t="s">
        <v>5889</v>
      </c>
      <c r="K1727" s="426" t="s">
        <v>1157</v>
      </c>
      <c r="L1727" s="426" t="s">
        <v>32</v>
      </c>
      <c r="M1727" s="426">
        <v>26074</v>
      </c>
      <c r="N1727" s="427">
        <v>45057</v>
      </c>
      <c r="O1727" s="458">
        <f t="shared" si="87"/>
        <v>6</v>
      </c>
      <c r="P1727" s="458">
        <f t="shared" si="88"/>
        <v>5</v>
      </c>
      <c r="Q1727" s="96" t="str">
        <f t="shared" si="89"/>
        <v>Aquisição_de_Bens_Permanentes</v>
      </c>
    </row>
    <row r="1728" spans="1:17" ht="23.1" hidden="1" customHeight="1" x14ac:dyDescent="0.2">
      <c r="A1728" s="450">
        <v>4168</v>
      </c>
      <c r="B1728" s="470">
        <v>45084</v>
      </c>
      <c r="C1728" s="471">
        <v>45047</v>
      </c>
      <c r="D1728" s="472" t="s">
        <v>264</v>
      </c>
      <c r="E1728" s="455" t="s">
        <v>290</v>
      </c>
      <c r="F1728" s="473">
        <v>89</v>
      </c>
      <c r="G1728" s="455" t="s">
        <v>5890</v>
      </c>
      <c r="H1728" s="461" t="s">
        <v>420</v>
      </c>
      <c r="I1728" s="461" t="s">
        <v>6450</v>
      </c>
      <c r="J1728" s="426" t="s">
        <v>5889</v>
      </c>
      <c r="K1728" s="426" t="s">
        <v>1157</v>
      </c>
      <c r="L1728" s="426" t="s">
        <v>32</v>
      </c>
      <c r="M1728" s="426">
        <v>26074</v>
      </c>
      <c r="N1728" s="427">
        <v>45057</v>
      </c>
      <c r="O1728" s="458">
        <f t="shared" si="87"/>
        <v>6</v>
      </c>
      <c r="P1728" s="458">
        <f t="shared" si="88"/>
        <v>5</v>
      </c>
      <c r="Q1728" s="96" t="str">
        <f t="shared" si="89"/>
        <v>Gastos_Gerais</v>
      </c>
    </row>
    <row r="1729" spans="1:17" ht="23.1" hidden="1" customHeight="1" x14ac:dyDescent="0.2">
      <c r="A1729" s="450">
        <v>4169</v>
      </c>
      <c r="B1729" s="470">
        <v>45084</v>
      </c>
      <c r="C1729" s="471">
        <v>45078</v>
      </c>
      <c r="D1729" s="472" t="s">
        <v>264</v>
      </c>
      <c r="E1729" s="455" t="s">
        <v>181</v>
      </c>
      <c r="F1729" s="473">
        <v>600</v>
      </c>
      <c r="G1729" s="455" t="s">
        <v>4345</v>
      </c>
      <c r="H1729" s="461" t="s">
        <v>416</v>
      </c>
      <c r="I1729" s="461" t="s">
        <v>1454</v>
      </c>
      <c r="J1729" s="426" t="s">
        <v>1455</v>
      </c>
      <c r="K1729" s="426" t="s">
        <v>1157</v>
      </c>
      <c r="L1729" s="426" t="s">
        <v>32</v>
      </c>
      <c r="M1729" s="426">
        <v>2023197</v>
      </c>
      <c r="N1729" s="427">
        <v>45082</v>
      </c>
      <c r="O1729" s="458">
        <f t="shared" si="87"/>
        <v>6</v>
      </c>
      <c r="P1729" s="458">
        <f t="shared" si="88"/>
        <v>6</v>
      </c>
      <c r="Q1729" s="96" t="str">
        <f t="shared" si="89"/>
        <v>Gastos_Gerais</v>
      </c>
    </row>
    <row r="1730" spans="1:17" ht="23.1" hidden="1" customHeight="1" x14ac:dyDescent="0.2">
      <c r="A1730" s="450">
        <v>4170</v>
      </c>
      <c r="B1730" s="470">
        <v>45084</v>
      </c>
      <c r="C1730" s="471">
        <v>45047</v>
      </c>
      <c r="D1730" s="472" t="s">
        <v>264</v>
      </c>
      <c r="E1730" s="455" t="s">
        <v>138</v>
      </c>
      <c r="F1730" s="473">
        <v>619.1</v>
      </c>
      <c r="G1730" s="455" t="s">
        <v>138</v>
      </c>
      <c r="H1730" s="461" t="s">
        <v>417</v>
      </c>
      <c r="I1730" s="461" t="s">
        <v>4207</v>
      </c>
      <c r="J1730" s="426" t="s">
        <v>1238</v>
      </c>
      <c r="K1730" s="426" t="s">
        <v>1157</v>
      </c>
      <c r="L1730" s="426" t="s">
        <v>32</v>
      </c>
      <c r="M1730" s="426">
        <v>8152</v>
      </c>
      <c r="N1730" s="427">
        <v>45061</v>
      </c>
      <c r="O1730" s="458">
        <f t="shared" si="87"/>
        <v>6</v>
      </c>
      <c r="P1730" s="458">
        <f t="shared" si="88"/>
        <v>5</v>
      </c>
      <c r="Q1730" s="96" t="str">
        <f t="shared" si="89"/>
        <v>Gastos_Gerais</v>
      </c>
    </row>
    <row r="1731" spans="1:17" ht="23.1" hidden="1" customHeight="1" x14ac:dyDescent="0.2">
      <c r="A1731" s="450">
        <v>4171</v>
      </c>
      <c r="B1731" s="470">
        <v>45084</v>
      </c>
      <c r="C1731" s="471">
        <v>45047</v>
      </c>
      <c r="D1731" s="472" t="s">
        <v>264</v>
      </c>
      <c r="E1731" s="455" t="s">
        <v>82</v>
      </c>
      <c r="F1731" s="473">
        <v>1549.68</v>
      </c>
      <c r="G1731" s="455" t="s">
        <v>1154</v>
      </c>
      <c r="H1731" s="461" t="s">
        <v>422</v>
      </c>
      <c r="I1731" s="461" t="s">
        <v>4198</v>
      </c>
      <c r="J1731" s="426" t="s">
        <v>5891</v>
      </c>
      <c r="K1731" s="426" t="s">
        <v>1157</v>
      </c>
      <c r="L1731" s="426" t="s">
        <v>1158</v>
      </c>
      <c r="M1731" s="426">
        <v>2792717001</v>
      </c>
      <c r="N1731" s="427">
        <v>45084</v>
      </c>
      <c r="O1731" s="458">
        <f t="shared" si="87"/>
        <v>6</v>
      </c>
      <c r="P1731" s="458">
        <f t="shared" si="88"/>
        <v>5</v>
      </c>
      <c r="Q1731" s="96" t="str">
        <f t="shared" si="89"/>
        <v>Gastos_Gerais</v>
      </c>
    </row>
    <row r="1732" spans="1:17" ht="23.1" hidden="1" customHeight="1" x14ac:dyDescent="0.2">
      <c r="A1732" s="450">
        <v>4172</v>
      </c>
      <c r="B1732" s="470">
        <v>45084</v>
      </c>
      <c r="C1732" s="471">
        <v>45078</v>
      </c>
      <c r="D1732" s="472" t="s">
        <v>264</v>
      </c>
      <c r="E1732" s="455" t="s">
        <v>0</v>
      </c>
      <c r="F1732" s="473">
        <v>1071.4000000000001</v>
      </c>
      <c r="G1732" s="455" t="s">
        <v>4385</v>
      </c>
      <c r="H1732" s="461" t="s">
        <v>302</v>
      </c>
      <c r="I1732" s="461" t="s">
        <v>1570</v>
      </c>
      <c r="J1732" s="426" t="s">
        <v>1571</v>
      </c>
      <c r="K1732" s="426" t="s">
        <v>1157</v>
      </c>
      <c r="L1732" s="426" t="s">
        <v>32</v>
      </c>
      <c r="M1732" s="426">
        <v>37386</v>
      </c>
      <c r="N1732" s="427">
        <v>45078</v>
      </c>
      <c r="O1732" s="458">
        <f t="shared" si="87"/>
        <v>6</v>
      </c>
      <c r="P1732" s="458">
        <f t="shared" si="88"/>
        <v>6</v>
      </c>
      <c r="Q1732" s="96" t="str">
        <f t="shared" si="89"/>
        <v>Gastos_Gerais</v>
      </c>
    </row>
    <row r="1733" spans="1:17" ht="23.1" hidden="1" customHeight="1" x14ac:dyDescent="0.2">
      <c r="A1733" s="450">
        <v>4173</v>
      </c>
      <c r="B1733" s="470">
        <v>45084</v>
      </c>
      <c r="C1733" s="471">
        <v>45078</v>
      </c>
      <c r="D1733" s="472" t="s">
        <v>264</v>
      </c>
      <c r="E1733" s="455" t="s">
        <v>247</v>
      </c>
      <c r="F1733" s="473">
        <v>530</v>
      </c>
      <c r="G1733" s="455" t="s">
        <v>6451</v>
      </c>
      <c r="H1733" s="461" t="s">
        <v>418</v>
      </c>
      <c r="I1733" s="461" t="s">
        <v>1469</v>
      </c>
      <c r="J1733" s="426" t="s">
        <v>1470</v>
      </c>
      <c r="K1733" s="426" t="s">
        <v>1157</v>
      </c>
      <c r="L1733" s="426" t="s">
        <v>32</v>
      </c>
      <c r="M1733" s="426">
        <v>10430</v>
      </c>
      <c r="N1733" s="427">
        <v>45082</v>
      </c>
      <c r="O1733" s="458">
        <f t="shared" si="87"/>
        <v>6</v>
      </c>
      <c r="P1733" s="458">
        <f t="shared" si="88"/>
        <v>6</v>
      </c>
      <c r="Q1733" s="96" t="str">
        <f t="shared" si="89"/>
        <v>Gastos_Gerais</v>
      </c>
    </row>
    <row r="1734" spans="1:17" ht="23.1" hidden="1" customHeight="1" x14ac:dyDescent="0.2">
      <c r="A1734" s="450">
        <v>4174</v>
      </c>
      <c r="B1734" s="427">
        <v>45084</v>
      </c>
      <c r="C1734" s="459">
        <v>45047</v>
      </c>
      <c r="D1734" s="372" t="s">
        <v>264</v>
      </c>
      <c r="E1734" s="455" t="s">
        <v>60</v>
      </c>
      <c r="F1734" s="601">
        <v>51990.38</v>
      </c>
      <c r="G1734" s="455" t="s">
        <v>4323</v>
      </c>
      <c r="H1734" s="461" t="s">
        <v>419</v>
      </c>
      <c r="I1734" s="461" t="s">
        <v>1316</v>
      </c>
      <c r="J1734" s="426" t="s">
        <v>1552</v>
      </c>
      <c r="K1734" s="572" t="s">
        <v>1157</v>
      </c>
      <c r="L1734" s="571" t="s">
        <v>32</v>
      </c>
      <c r="M1734" s="426">
        <v>267</v>
      </c>
      <c r="N1734" s="427">
        <v>45078</v>
      </c>
      <c r="O1734" s="458">
        <f t="shared" si="87"/>
        <v>6</v>
      </c>
      <c r="P1734" s="458">
        <f t="shared" si="88"/>
        <v>5</v>
      </c>
      <c r="Q1734" s="96" t="str">
        <f t="shared" si="89"/>
        <v>Gastos_Gerais</v>
      </c>
    </row>
    <row r="1735" spans="1:17" ht="23.1" hidden="1" customHeight="1" x14ac:dyDescent="0.2">
      <c r="A1735" s="450">
        <v>4175</v>
      </c>
      <c r="B1735" s="470">
        <v>45084</v>
      </c>
      <c r="C1735" s="471">
        <v>45047</v>
      </c>
      <c r="D1735" s="472" t="s">
        <v>264</v>
      </c>
      <c r="E1735" s="455" t="s">
        <v>60</v>
      </c>
      <c r="F1735" s="473">
        <v>30447.200000000001</v>
      </c>
      <c r="G1735" s="455" t="s">
        <v>4310</v>
      </c>
      <c r="H1735" s="461" t="s">
        <v>420</v>
      </c>
      <c r="I1735" s="461" t="s">
        <v>1350</v>
      </c>
      <c r="J1735" s="426" t="s">
        <v>1351</v>
      </c>
      <c r="K1735" s="426" t="s">
        <v>1157</v>
      </c>
      <c r="L1735" s="426" t="s">
        <v>32</v>
      </c>
      <c r="M1735" s="426">
        <v>105</v>
      </c>
      <c r="N1735" s="427">
        <v>45083</v>
      </c>
      <c r="O1735" s="458">
        <f t="shared" si="87"/>
        <v>6</v>
      </c>
      <c r="P1735" s="458">
        <f t="shared" si="88"/>
        <v>5</v>
      </c>
      <c r="Q1735" s="96" t="str">
        <f t="shared" si="89"/>
        <v>Gastos_Gerais</v>
      </c>
    </row>
    <row r="1736" spans="1:17" ht="23.1" hidden="1" customHeight="1" x14ac:dyDescent="0.2">
      <c r="A1736" s="450">
        <v>4176</v>
      </c>
      <c r="B1736" s="470">
        <v>45084</v>
      </c>
      <c r="C1736" s="471">
        <v>45047</v>
      </c>
      <c r="D1736" s="472" t="s">
        <v>264</v>
      </c>
      <c r="E1736" s="455" t="s">
        <v>177</v>
      </c>
      <c r="F1736" s="473">
        <v>299</v>
      </c>
      <c r="G1736" s="455" t="s">
        <v>177</v>
      </c>
      <c r="H1736" s="461" t="s">
        <v>1032</v>
      </c>
      <c r="I1736" s="461" t="s">
        <v>1535</v>
      </c>
      <c r="J1736" s="426" t="s">
        <v>1536</v>
      </c>
      <c r="K1736" s="426" t="s">
        <v>1157</v>
      </c>
      <c r="L1736" s="426" t="s">
        <v>1157</v>
      </c>
      <c r="M1736" s="426" t="s">
        <v>5892</v>
      </c>
      <c r="N1736" s="427">
        <v>45084</v>
      </c>
      <c r="O1736" s="458">
        <f t="shared" si="87"/>
        <v>6</v>
      </c>
      <c r="P1736" s="458">
        <f t="shared" si="88"/>
        <v>5</v>
      </c>
      <c r="Q1736" s="96" t="str">
        <f t="shared" si="89"/>
        <v>Gastos_Gerais</v>
      </c>
    </row>
    <row r="1737" spans="1:17" ht="23.1" hidden="1" customHeight="1" x14ac:dyDescent="0.2">
      <c r="A1737" s="450">
        <v>4177</v>
      </c>
      <c r="B1737" s="470">
        <v>45084</v>
      </c>
      <c r="C1737" s="471">
        <v>45078</v>
      </c>
      <c r="D1737" s="472" t="s">
        <v>264</v>
      </c>
      <c r="E1737" s="455" t="s">
        <v>136</v>
      </c>
      <c r="F1737" s="473">
        <v>176.5</v>
      </c>
      <c r="G1737" s="455" t="s">
        <v>5893</v>
      </c>
      <c r="H1737" s="461" t="s">
        <v>302</v>
      </c>
      <c r="I1737" s="461" t="s">
        <v>4483</v>
      </c>
      <c r="J1737" s="426" t="s">
        <v>1348</v>
      </c>
      <c r="K1737" s="426" t="s">
        <v>1157</v>
      </c>
      <c r="L1737" s="426" t="s">
        <v>32</v>
      </c>
      <c r="M1737" s="426">
        <v>2718</v>
      </c>
      <c r="N1737" s="427">
        <v>45083</v>
      </c>
      <c r="O1737" s="458">
        <f t="shared" si="87"/>
        <v>6</v>
      </c>
      <c r="P1737" s="458">
        <f t="shared" si="88"/>
        <v>6</v>
      </c>
      <c r="Q1737" s="96" t="str">
        <f t="shared" si="89"/>
        <v>Gastos_Gerais</v>
      </c>
    </row>
    <row r="1738" spans="1:17" ht="23.1" hidden="1" customHeight="1" x14ac:dyDescent="0.2">
      <c r="A1738" s="450">
        <v>4178</v>
      </c>
      <c r="B1738" s="470">
        <v>45084</v>
      </c>
      <c r="C1738" s="471">
        <v>45078</v>
      </c>
      <c r="D1738" s="472" t="s">
        <v>264</v>
      </c>
      <c r="E1738" s="455" t="s">
        <v>402</v>
      </c>
      <c r="F1738" s="473">
        <v>87.9</v>
      </c>
      <c r="G1738" s="455" t="s">
        <v>4126</v>
      </c>
      <c r="H1738" s="461" t="s">
        <v>416</v>
      </c>
      <c r="I1738" s="461" t="s">
        <v>6452</v>
      </c>
      <c r="J1738" s="426" t="s">
        <v>4902</v>
      </c>
      <c r="K1738" s="426" t="s">
        <v>1157</v>
      </c>
      <c r="L1738" s="426" t="s">
        <v>32</v>
      </c>
      <c r="M1738" s="426">
        <v>31</v>
      </c>
      <c r="N1738" s="427">
        <v>45082</v>
      </c>
      <c r="O1738" s="458">
        <f t="shared" si="87"/>
        <v>6</v>
      </c>
      <c r="P1738" s="458">
        <f t="shared" si="88"/>
        <v>6</v>
      </c>
      <c r="Q1738" s="96" t="str">
        <f t="shared" si="89"/>
        <v>Gastos_Gerais</v>
      </c>
    </row>
    <row r="1739" spans="1:17" ht="23.1" hidden="1" customHeight="1" x14ac:dyDescent="0.2">
      <c r="A1739" s="450">
        <v>4179</v>
      </c>
      <c r="B1739" s="470">
        <v>45084</v>
      </c>
      <c r="C1739" s="471">
        <v>45047</v>
      </c>
      <c r="D1739" s="472" t="s">
        <v>264</v>
      </c>
      <c r="E1739" s="455" t="s">
        <v>177</v>
      </c>
      <c r="F1739" s="473">
        <v>745.02</v>
      </c>
      <c r="G1739" s="455" t="s">
        <v>1729</v>
      </c>
      <c r="H1739" s="461" t="s">
        <v>419</v>
      </c>
      <c r="I1739" s="461" t="s">
        <v>2646</v>
      </c>
      <c r="J1739" s="426" t="s">
        <v>1166</v>
      </c>
      <c r="K1739" s="426" t="s">
        <v>1157</v>
      </c>
      <c r="L1739" s="426" t="s">
        <v>1158</v>
      </c>
      <c r="M1739" s="426" t="s">
        <v>5894</v>
      </c>
      <c r="N1739" s="427">
        <v>45084</v>
      </c>
      <c r="O1739" s="458">
        <f t="shared" si="87"/>
        <v>6</v>
      </c>
      <c r="P1739" s="458">
        <f t="shared" si="88"/>
        <v>5</v>
      </c>
      <c r="Q1739" s="96" t="str">
        <f t="shared" si="89"/>
        <v>Gastos_Gerais</v>
      </c>
    </row>
    <row r="1740" spans="1:17" ht="23.1" hidden="1" customHeight="1" x14ac:dyDescent="0.2">
      <c r="A1740" s="450">
        <v>4180</v>
      </c>
      <c r="B1740" s="470">
        <v>45084</v>
      </c>
      <c r="C1740" s="471">
        <v>45047</v>
      </c>
      <c r="D1740" s="472" t="s">
        <v>264</v>
      </c>
      <c r="E1740" s="455" t="s">
        <v>177</v>
      </c>
      <c r="F1740" s="473">
        <v>745.02</v>
      </c>
      <c r="G1740" s="455" t="s">
        <v>1729</v>
      </c>
      <c r="H1740" s="461" t="s">
        <v>423</v>
      </c>
      <c r="I1740" s="461" t="s">
        <v>2646</v>
      </c>
      <c r="J1740" s="426" t="s">
        <v>1166</v>
      </c>
      <c r="K1740" s="426" t="s">
        <v>1157</v>
      </c>
      <c r="L1740" s="426" t="s">
        <v>1158</v>
      </c>
      <c r="M1740" s="426" t="s">
        <v>5895</v>
      </c>
      <c r="N1740" s="427">
        <v>45084</v>
      </c>
      <c r="O1740" s="458">
        <f t="shared" si="87"/>
        <v>6</v>
      </c>
      <c r="P1740" s="458">
        <f t="shared" si="88"/>
        <v>5</v>
      </c>
      <c r="Q1740" s="96" t="str">
        <f t="shared" si="89"/>
        <v>Gastos_Gerais</v>
      </c>
    </row>
    <row r="1741" spans="1:17" ht="23.1" hidden="1" customHeight="1" x14ac:dyDescent="0.2">
      <c r="A1741" s="450">
        <v>4181</v>
      </c>
      <c r="B1741" s="470">
        <v>45084</v>
      </c>
      <c r="C1741" s="471">
        <v>45047</v>
      </c>
      <c r="D1741" s="472" t="s">
        <v>264</v>
      </c>
      <c r="E1741" s="455" t="s">
        <v>177</v>
      </c>
      <c r="F1741" s="473">
        <v>739.54</v>
      </c>
      <c r="G1741" s="455" t="s">
        <v>1729</v>
      </c>
      <c r="H1741" s="461" t="s">
        <v>417</v>
      </c>
      <c r="I1741" s="461" t="s">
        <v>5620</v>
      </c>
      <c r="J1741" s="426" t="s">
        <v>1166</v>
      </c>
      <c r="K1741" s="426" t="s">
        <v>1157</v>
      </c>
      <c r="L1741" s="426" t="s">
        <v>1158</v>
      </c>
      <c r="M1741" s="426" t="s">
        <v>5896</v>
      </c>
      <c r="N1741" s="427">
        <v>45084</v>
      </c>
      <c r="O1741" s="458">
        <f t="shared" si="87"/>
        <v>6</v>
      </c>
      <c r="P1741" s="458">
        <f t="shared" si="88"/>
        <v>5</v>
      </c>
      <c r="Q1741" s="96" t="str">
        <f t="shared" si="89"/>
        <v>Gastos_Gerais</v>
      </c>
    </row>
    <row r="1742" spans="1:17" ht="23.1" hidden="1" customHeight="1" x14ac:dyDescent="0.2">
      <c r="A1742" s="450">
        <v>4182</v>
      </c>
      <c r="B1742" s="470">
        <v>45084</v>
      </c>
      <c r="C1742" s="471">
        <v>45047</v>
      </c>
      <c r="D1742" s="472" t="s">
        <v>264</v>
      </c>
      <c r="E1742" s="455" t="s">
        <v>177</v>
      </c>
      <c r="F1742" s="473">
        <v>754.51</v>
      </c>
      <c r="G1742" s="455" t="s">
        <v>1729</v>
      </c>
      <c r="H1742" s="461" t="s">
        <v>416</v>
      </c>
      <c r="I1742" s="461" t="s">
        <v>2646</v>
      </c>
      <c r="J1742" s="426" t="s">
        <v>1166</v>
      </c>
      <c r="K1742" s="426" t="s">
        <v>1157</v>
      </c>
      <c r="L1742" s="426" t="s">
        <v>1158</v>
      </c>
      <c r="M1742" s="426" t="s">
        <v>5897</v>
      </c>
      <c r="N1742" s="427">
        <v>45084</v>
      </c>
      <c r="O1742" s="458">
        <f t="shared" si="87"/>
        <v>6</v>
      </c>
      <c r="P1742" s="458">
        <f t="shared" si="88"/>
        <v>5</v>
      </c>
      <c r="Q1742" s="96" t="str">
        <f t="shared" si="89"/>
        <v>Gastos_Gerais</v>
      </c>
    </row>
    <row r="1743" spans="1:17" ht="23.1" hidden="1" customHeight="1" x14ac:dyDescent="0.2">
      <c r="A1743" s="450">
        <v>4183</v>
      </c>
      <c r="B1743" s="470">
        <v>45084</v>
      </c>
      <c r="C1743" s="464">
        <v>45047</v>
      </c>
      <c r="D1743" s="455" t="s">
        <v>264</v>
      </c>
      <c r="E1743" s="455" t="s">
        <v>177</v>
      </c>
      <c r="F1743" s="460">
        <v>754.51</v>
      </c>
      <c r="G1743" s="455" t="s">
        <v>1729</v>
      </c>
      <c r="H1743" s="455" t="s">
        <v>414</v>
      </c>
      <c r="I1743" s="461" t="s">
        <v>2646</v>
      </c>
      <c r="J1743" s="426" t="s">
        <v>1166</v>
      </c>
      <c r="K1743" s="465" t="s">
        <v>1157</v>
      </c>
      <c r="L1743" s="465" t="s">
        <v>1158</v>
      </c>
      <c r="M1743" s="465" t="s">
        <v>5898</v>
      </c>
      <c r="N1743" s="463">
        <v>45084</v>
      </c>
      <c r="O1743" s="458">
        <f t="shared" si="87"/>
        <v>6</v>
      </c>
      <c r="P1743" s="458">
        <f t="shared" si="88"/>
        <v>5</v>
      </c>
      <c r="Q1743" s="96" t="str">
        <f t="shared" si="89"/>
        <v>Gastos_Gerais</v>
      </c>
    </row>
    <row r="1744" spans="1:17" ht="23.1" hidden="1" customHeight="1" x14ac:dyDescent="0.2">
      <c r="A1744" s="450">
        <v>4184</v>
      </c>
      <c r="B1744" s="470">
        <v>45084</v>
      </c>
      <c r="C1744" s="464">
        <v>45047</v>
      </c>
      <c r="D1744" s="455" t="s">
        <v>264</v>
      </c>
      <c r="E1744" s="455" t="s">
        <v>177</v>
      </c>
      <c r="F1744" s="460">
        <v>739.55</v>
      </c>
      <c r="G1744" s="455" t="s">
        <v>1729</v>
      </c>
      <c r="H1744" s="455" t="s">
        <v>421</v>
      </c>
      <c r="I1744" s="455" t="s">
        <v>5620</v>
      </c>
      <c r="J1744" s="465" t="s">
        <v>1166</v>
      </c>
      <c r="K1744" s="465" t="s">
        <v>1157</v>
      </c>
      <c r="L1744" s="465" t="s">
        <v>1158</v>
      </c>
      <c r="M1744" s="465" t="s">
        <v>5899</v>
      </c>
      <c r="N1744" s="463">
        <v>45084</v>
      </c>
      <c r="O1744" s="458">
        <f t="shared" si="87"/>
        <v>6</v>
      </c>
      <c r="P1744" s="458">
        <f t="shared" si="88"/>
        <v>5</v>
      </c>
      <c r="Q1744" s="96" t="str">
        <f t="shared" si="89"/>
        <v>Gastos_Gerais</v>
      </c>
    </row>
    <row r="1745" spans="1:17" ht="23.1" hidden="1" customHeight="1" x14ac:dyDescent="0.2">
      <c r="A1745" s="450">
        <v>4185</v>
      </c>
      <c r="B1745" s="470">
        <v>45084</v>
      </c>
      <c r="C1745" s="464">
        <v>45047</v>
      </c>
      <c r="D1745" s="455" t="s">
        <v>264</v>
      </c>
      <c r="E1745" s="455" t="s">
        <v>177</v>
      </c>
      <c r="F1745" s="460">
        <v>998.94</v>
      </c>
      <c r="G1745" s="349" t="s">
        <v>5560</v>
      </c>
      <c r="H1745" s="455" t="s">
        <v>303</v>
      </c>
      <c r="I1745" s="455" t="s">
        <v>1515</v>
      </c>
      <c r="J1745" s="465" t="s">
        <v>1681</v>
      </c>
      <c r="K1745" s="465" t="s">
        <v>1157</v>
      </c>
      <c r="L1745" s="465" t="s">
        <v>1158</v>
      </c>
      <c r="M1745" s="465">
        <v>4958659985</v>
      </c>
      <c r="N1745" s="463">
        <v>45084</v>
      </c>
      <c r="O1745" s="458">
        <f t="shared" si="87"/>
        <v>6</v>
      </c>
      <c r="P1745" s="458">
        <f t="shared" si="88"/>
        <v>5</v>
      </c>
      <c r="Q1745" s="96" t="str">
        <f t="shared" si="89"/>
        <v>Gastos_Gerais</v>
      </c>
    </row>
    <row r="1746" spans="1:17" ht="42.75" hidden="1" customHeight="1" x14ac:dyDescent="0.2">
      <c r="A1746" s="450">
        <v>4186</v>
      </c>
      <c r="B1746" s="470">
        <v>45084</v>
      </c>
      <c r="C1746" s="464">
        <v>45078</v>
      </c>
      <c r="D1746" s="455" t="s">
        <v>176</v>
      </c>
      <c r="E1746" s="455" t="s">
        <v>261</v>
      </c>
      <c r="F1746" s="460">
        <v>692.94</v>
      </c>
      <c r="G1746" s="455" t="s">
        <v>1207</v>
      </c>
      <c r="H1746" s="455" t="s">
        <v>1032</v>
      </c>
      <c r="I1746" s="455" t="s">
        <v>5900</v>
      </c>
      <c r="J1746" s="465" t="s">
        <v>938</v>
      </c>
      <c r="K1746" s="465" t="s">
        <v>1188</v>
      </c>
      <c r="L1746" s="426" t="s">
        <v>4137</v>
      </c>
      <c r="M1746" s="465">
        <v>579517929</v>
      </c>
      <c r="N1746" s="463">
        <v>45084</v>
      </c>
      <c r="O1746" s="458">
        <f t="shared" si="87"/>
        <v>6</v>
      </c>
      <c r="P1746" s="458">
        <f t="shared" si="88"/>
        <v>6</v>
      </c>
      <c r="Q1746" s="96" t="str">
        <f t="shared" si="89"/>
        <v>Gastos_com_Pessoal</v>
      </c>
    </row>
    <row r="1747" spans="1:17" ht="23.1" hidden="1" customHeight="1" x14ac:dyDescent="0.2">
      <c r="A1747" s="450">
        <v>4187</v>
      </c>
      <c r="B1747" s="427">
        <v>45084</v>
      </c>
      <c r="C1747" s="459">
        <v>45078</v>
      </c>
      <c r="D1747" s="455" t="s">
        <v>176</v>
      </c>
      <c r="E1747" s="455" t="s">
        <v>280</v>
      </c>
      <c r="F1747" s="460">
        <v>808.44</v>
      </c>
      <c r="G1747" s="455" t="s">
        <v>1209</v>
      </c>
      <c r="H1747" s="461" t="s">
        <v>1032</v>
      </c>
      <c r="I1747" s="461" t="s">
        <v>5900</v>
      </c>
      <c r="J1747" s="426" t="s">
        <v>938</v>
      </c>
      <c r="K1747" s="426" t="s">
        <v>1188</v>
      </c>
      <c r="L1747" s="426" t="s">
        <v>4137</v>
      </c>
      <c r="M1747" s="426">
        <v>579517929</v>
      </c>
      <c r="N1747" s="427">
        <v>45084</v>
      </c>
      <c r="O1747" s="458">
        <f t="shared" si="87"/>
        <v>6</v>
      </c>
      <c r="P1747" s="458">
        <f t="shared" si="88"/>
        <v>6</v>
      </c>
      <c r="Q1747" s="96" t="str">
        <f t="shared" si="89"/>
        <v>Gastos_com_Pessoal</v>
      </c>
    </row>
    <row r="1748" spans="1:17" ht="23.1" hidden="1" customHeight="1" x14ac:dyDescent="0.2">
      <c r="A1748" s="450">
        <v>4188</v>
      </c>
      <c r="B1748" s="427">
        <v>45084</v>
      </c>
      <c r="C1748" s="459">
        <v>45078</v>
      </c>
      <c r="D1748" s="455" t="s">
        <v>176</v>
      </c>
      <c r="E1748" s="455" t="s">
        <v>262</v>
      </c>
      <c r="F1748" s="460">
        <v>269.49</v>
      </c>
      <c r="G1748" s="455" t="s">
        <v>1210</v>
      </c>
      <c r="H1748" s="456" t="s">
        <v>1032</v>
      </c>
      <c r="I1748" s="461" t="s">
        <v>5900</v>
      </c>
      <c r="J1748" s="425" t="s">
        <v>938</v>
      </c>
      <c r="K1748" s="475" t="s">
        <v>1188</v>
      </c>
      <c r="L1748" s="426" t="s">
        <v>4137</v>
      </c>
      <c r="M1748" s="426">
        <v>579517929</v>
      </c>
      <c r="N1748" s="427">
        <v>45084</v>
      </c>
      <c r="O1748" s="458">
        <f t="shared" ref="O1748:O1811" si="90">IF(B1748=0,0,IF(YEAR(B1748)=$P$1,MONTH(B1748)-$O$1+1,(YEAR(B1748)-$P$1)*12-$O$1+1+MONTH(B1748)))</f>
        <v>6</v>
      </c>
      <c r="P1748" s="458">
        <f t="shared" ref="P1748:P1811" si="91">IF(C1748=0,0,IF(YEAR(C1748)=$P$1,MONTH(C1748)-$O$1+1,(YEAR(C1748)-$P$1)*12-$O$1+1+MONTH(C1748)))</f>
        <v>6</v>
      </c>
      <c r="Q1748" s="96" t="str">
        <f t="shared" ref="Q1748:Q1811" si="92">SUBSTITUTE(D1748," ","_")</f>
        <v>Gastos_com_Pessoal</v>
      </c>
    </row>
    <row r="1749" spans="1:17" ht="23.1" hidden="1" customHeight="1" x14ac:dyDescent="0.2">
      <c r="A1749" s="450">
        <v>4189</v>
      </c>
      <c r="B1749" s="427">
        <v>45084</v>
      </c>
      <c r="C1749" s="459">
        <v>45078</v>
      </c>
      <c r="D1749" s="456" t="s">
        <v>176</v>
      </c>
      <c r="E1749" s="455" t="s">
        <v>169</v>
      </c>
      <c r="F1749" s="476">
        <v>1686</v>
      </c>
      <c r="G1749" s="456" t="s">
        <v>1211</v>
      </c>
      <c r="H1749" s="456" t="s">
        <v>1032</v>
      </c>
      <c r="I1749" s="461" t="s">
        <v>5900</v>
      </c>
      <c r="J1749" s="425" t="s">
        <v>938</v>
      </c>
      <c r="K1749" s="425" t="s">
        <v>1188</v>
      </c>
      <c r="L1749" s="426" t="s">
        <v>4137</v>
      </c>
      <c r="M1749" s="426">
        <v>579517929</v>
      </c>
      <c r="N1749" s="427">
        <v>45084</v>
      </c>
      <c r="O1749" s="458">
        <f t="shared" si="90"/>
        <v>6</v>
      </c>
      <c r="P1749" s="458">
        <f t="shared" si="91"/>
        <v>6</v>
      </c>
      <c r="Q1749" s="96" t="str">
        <f t="shared" si="92"/>
        <v>Gastos_com_Pessoal</v>
      </c>
    </row>
    <row r="1750" spans="1:17" ht="23.1" hidden="1" customHeight="1" x14ac:dyDescent="0.2">
      <c r="A1750" s="450">
        <v>4190</v>
      </c>
      <c r="B1750" s="427">
        <v>45084</v>
      </c>
      <c r="C1750" s="459">
        <v>45078</v>
      </c>
      <c r="D1750" s="455" t="s">
        <v>176</v>
      </c>
      <c r="E1750" s="455" t="s">
        <v>261</v>
      </c>
      <c r="F1750" s="460">
        <v>1524.24</v>
      </c>
      <c r="G1750" s="455" t="s">
        <v>1207</v>
      </c>
      <c r="H1750" s="461" t="s">
        <v>1032</v>
      </c>
      <c r="I1750" s="461" t="s">
        <v>4264</v>
      </c>
      <c r="J1750" s="426" t="s">
        <v>446</v>
      </c>
      <c r="K1750" s="425" t="s">
        <v>1188</v>
      </c>
      <c r="L1750" s="426" t="s">
        <v>4137</v>
      </c>
      <c r="M1750" s="426">
        <v>579517929</v>
      </c>
      <c r="N1750" s="427">
        <v>45084</v>
      </c>
      <c r="O1750" s="458">
        <f t="shared" si="90"/>
        <v>6</v>
      </c>
      <c r="P1750" s="458">
        <f t="shared" si="91"/>
        <v>6</v>
      </c>
      <c r="Q1750" s="96" t="str">
        <f t="shared" si="92"/>
        <v>Gastos_com_Pessoal</v>
      </c>
    </row>
    <row r="1751" spans="1:17" ht="23.1" hidden="1" customHeight="1" x14ac:dyDescent="0.2">
      <c r="A1751" s="450">
        <v>4191</v>
      </c>
      <c r="B1751" s="427">
        <v>45084</v>
      </c>
      <c r="C1751" s="459">
        <v>45078</v>
      </c>
      <c r="D1751" s="455" t="s">
        <v>176</v>
      </c>
      <c r="E1751" s="455" t="s">
        <v>280</v>
      </c>
      <c r="F1751" s="460">
        <v>988.62</v>
      </c>
      <c r="G1751" s="455" t="s">
        <v>1209</v>
      </c>
      <c r="H1751" s="461" t="s">
        <v>1032</v>
      </c>
      <c r="I1751" s="461" t="s">
        <v>4264</v>
      </c>
      <c r="J1751" s="426" t="s">
        <v>446</v>
      </c>
      <c r="K1751" s="426" t="s">
        <v>1188</v>
      </c>
      <c r="L1751" s="426" t="s">
        <v>4137</v>
      </c>
      <c r="M1751" s="426">
        <v>579517929</v>
      </c>
      <c r="N1751" s="427">
        <v>45084</v>
      </c>
      <c r="O1751" s="458">
        <f t="shared" si="90"/>
        <v>6</v>
      </c>
      <c r="P1751" s="458">
        <f t="shared" si="91"/>
        <v>6</v>
      </c>
      <c r="Q1751" s="96" t="str">
        <f t="shared" si="92"/>
        <v>Gastos_com_Pessoal</v>
      </c>
    </row>
    <row r="1752" spans="1:17" ht="23.1" hidden="1" customHeight="1" x14ac:dyDescent="0.2">
      <c r="A1752" s="450">
        <v>4192</v>
      </c>
      <c r="B1752" s="427">
        <v>45084</v>
      </c>
      <c r="C1752" s="459">
        <v>45078</v>
      </c>
      <c r="D1752" s="455" t="s">
        <v>176</v>
      </c>
      <c r="E1752" s="455" t="s">
        <v>262</v>
      </c>
      <c r="F1752" s="460">
        <v>329.54</v>
      </c>
      <c r="G1752" s="455" t="s">
        <v>1210</v>
      </c>
      <c r="H1752" s="461" t="s">
        <v>1032</v>
      </c>
      <c r="I1752" s="461" t="s">
        <v>4264</v>
      </c>
      <c r="J1752" s="426" t="s">
        <v>446</v>
      </c>
      <c r="K1752" s="426" t="s">
        <v>1188</v>
      </c>
      <c r="L1752" s="426" t="s">
        <v>4137</v>
      </c>
      <c r="M1752" s="426">
        <v>579517929</v>
      </c>
      <c r="N1752" s="427">
        <v>45084</v>
      </c>
      <c r="O1752" s="458">
        <f t="shared" si="90"/>
        <v>6</v>
      </c>
      <c r="P1752" s="458">
        <f t="shared" si="91"/>
        <v>6</v>
      </c>
      <c r="Q1752" s="96" t="str">
        <f t="shared" si="92"/>
        <v>Gastos_com_Pessoal</v>
      </c>
    </row>
    <row r="1753" spans="1:17" ht="23.1" hidden="1" customHeight="1" x14ac:dyDescent="0.2">
      <c r="A1753" s="450">
        <v>4193</v>
      </c>
      <c r="B1753" s="427">
        <v>45084</v>
      </c>
      <c r="C1753" s="459">
        <v>45078</v>
      </c>
      <c r="D1753" s="455" t="s">
        <v>176</v>
      </c>
      <c r="E1753" s="455" t="s">
        <v>169</v>
      </c>
      <c r="F1753" s="460">
        <v>3261.33</v>
      </c>
      <c r="G1753" s="455" t="s">
        <v>1211</v>
      </c>
      <c r="H1753" s="461" t="s">
        <v>1032</v>
      </c>
      <c r="I1753" s="461" t="s">
        <v>4264</v>
      </c>
      <c r="J1753" s="426" t="s">
        <v>446</v>
      </c>
      <c r="K1753" s="426" t="s">
        <v>1188</v>
      </c>
      <c r="L1753" s="426" t="s">
        <v>4137</v>
      </c>
      <c r="M1753" s="426">
        <v>579517929</v>
      </c>
      <c r="N1753" s="427">
        <v>45084</v>
      </c>
      <c r="O1753" s="458">
        <f t="shared" si="90"/>
        <v>6</v>
      </c>
      <c r="P1753" s="458">
        <f t="shared" si="91"/>
        <v>6</v>
      </c>
      <c r="Q1753" s="96" t="str">
        <f t="shared" si="92"/>
        <v>Gastos_com_Pessoal</v>
      </c>
    </row>
    <row r="1754" spans="1:17" ht="23.1" hidden="1" customHeight="1" x14ac:dyDescent="0.2">
      <c r="A1754" s="450">
        <v>4194</v>
      </c>
      <c r="B1754" s="427">
        <v>45084</v>
      </c>
      <c r="C1754" s="459">
        <v>45078</v>
      </c>
      <c r="D1754" s="455" t="s">
        <v>264</v>
      </c>
      <c r="E1754" s="455" t="s">
        <v>293</v>
      </c>
      <c r="F1754" s="460">
        <v>128.79</v>
      </c>
      <c r="G1754" s="456" t="s">
        <v>6453</v>
      </c>
      <c r="H1754" s="461" t="s">
        <v>422</v>
      </c>
      <c r="I1754" s="461" t="s">
        <v>5901</v>
      </c>
      <c r="J1754" s="425" t="s">
        <v>896</v>
      </c>
      <c r="K1754" s="425" t="s">
        <v>1188</v>
      </c>
      <c r="L1754" s="426" t="s">
        <v>4137</v>
      </c>
      <c r="M1754" s="426">
        <v>579517929</v>
      </c>
      <c r="N1754" s="427">
        <v>45084</v>
      </c>
      <c r="O1754" s="458">
        <f t="shared" si="90"/>
        <v>6</v>
      </c>
      <c r="P1754" s="458">
        <f t="shared" si="91"/>
        <v>6</v>
      </c>
      <c r="Q1754" s="96" t="str">
        <f t="shared" si="92"/>
        <v>Gastos_Gerais</v>
      </c>
    </row>
    <row r="1755" spans="1:17" ht="23.1" hidden="1" customHeight="1" x14ac:dyDescent="0.2">
      <c r="A1755" s="450">
        <v>4195</v>
      </c>
      <c r="B1755" s="427">
        <v>45084</v>
      </c>
      <c r="C1755" s="459">
        <v>45078</v>
      </c>
      <c r="D1755" s="455" t="s">
        <v>264</v>
      </c>
      <c r="E1755" s="455" t="s">
        <v>293</v>
      </c>
      <c r="F1755" s="460">
        <v>60</v>
      </c>
      <c r="G1755" s="456" t="s">
        <v>6454</v>
      </c>
      <c r="H1755" s="461" t="s">
        <v>420</v>
      </c>
      <c r="I1755" s="461" t="s">
        <v>5902</v>
      </c>
      <c r="J1755" s="425" t="s">
        <v>5390</v>
      </c>
      <c r="K1755" s="425" t="s">
        <v>1188</v>
      </c>
      <c r="L1755" s="426" t="s">
        <v>4137</v>
      </c>
      <c r="M1755" s="426">
        <v>579517929</v>
      </c>
      <c r="N1755" s="427">
        <v>45084</v>
      </c>
      <c r="O1755" s="458">
        <f t="shared" si="90"/>
        <v>6</v>
      </c>
      <c r="P1755" s="458">
        <f t="shared" si="91"/>
        <v>6</v>
      </c>
      <c r="Q1755" s="96" t="str">
        <f t="shared" si="92"/>
        <v>Gastos_Gerais</v>
      </c>
    </row>
    <row r="1756" spans="1:17" ht="23.1" hidden="1" customHeight="1" x14ac:dyDescent="0.2">
      <c r="A1756" s="450">
        <v>4196</v>
      </c>
      <c r="B1756" s="427">
        <v>45084</v>
      </c>
      <c r="C1756" s="459">
        <v>45078</v>
      </c>
      <c r="D1756" s="455" t="s">
        <v>264</v>
      </c>
      <c r="E1756" s="455" t="s">
        <v>211</v>
      </c>
      <c r="F1756" s="460">
        <v>75.64</v>
      </c>
      <c r="G1756" s="456" t="s">
        <v>5903</v>
      </c>
      <c r="H1756" s="461" t="s">
        <v>420</v>
      </c>
      <c r="I1756" s="461" t="s">
        <v>5902</v>
      </c>
      <c r="J1756" s="425" t="s">
        <v>5390</v>
      </c>
      <c r="K1756" s="425" t="s">
        <v>1188</v>
      </c>
      <c r="L1756" s="426" t="s">
        <v>4137</v>
      </c>
      <c r="M1756" s="426">
        <v>579517929</v>
      </c>
      <c r="N1756" s="427">
        <v>45084</v>
      </c>
      <c r="O1756" s="458">
        <f t="shared" si="90"/>
        <v>6</v>
      </c>
      <c r="P1756" s="458">
        <f t="shared" si="91"/>
        <v>6</v>
      </c>
      <c r="Q1756" s="96" t="str">
        <f t="shared" si="92"/>
        <v>Gastos_Gerais</v>
      </c>
    </row>
    <row r="1757" spans="1:17" ht="23.1" hidden="1" customHeight="1" x14ac:dyDescent="0.2">
      <c r="A1757" s="450">
        <v>4197</v>
      </c>
      <c r="B1757" s="427">
        <v>45084</v>
      </c>
      <c r="C1757" s="459">
        <v>45078</v>
      </c>
      <c r="D1757" s="455" t="s">
        <v>264</v>
      </c>
      <c r="E1757" s="455" t="s">
        <v>293</v>
      </c>
      <c r="F1757" s="460">
        <v>60</v>
      </c>
      <c r="G1757" s="456" t="s">
        <v>6455</v>
      </c>
      <c r="H1757" s="461" t="s">
        <v>420</v>
      </c>
      <c r="I1757" s="461" t="s">
        <v>2659</v>
      </c>
      <c r="J1757" s="425" t="s">
        <v>1566</v>
      </c>
      <c r="K1757" s="425" t="s">
        <v>1188</v>
      </c>
      <c r="L1757" s="426" t="s">
        <v>4137</v>
      </c>
      <c r="M1757" s="426">
        <v>579517929</v>
      </c>
      <c r="N1757" s="427">
        <v>45084</v>
      </c>
      <c r="O1757" s="458">
        <f t="shared" si="90"/>
        <v>6</v>
      </c>
      <c r="P1757" s="458">
        <f t="shared" si="91"/>
        <v>6</v>
      </c>
      <c r="Q1757" s="96" t="str">
        <f t="shared" si="92"/>
        <v>Gastos_Gerais</v>
      </c>
    </row>
    <row r="1758" spans="1:17" ht="23.1" hidden="1" customHeight="1" x14ac:dyDescent="0.2">
      <c r="A1758" s="450">
        <v>4198</v>
      </c>
      <c r="B1758" s="427">
        <v>45084</v>
      </c>
      <c r="C1758" s="459">
        <v>45078</v>
      </c>
      <c r="D1758" s="455" t="s">
        <v>264</v>
      </c>
      <c r="E1758" s="455" t="s">
        <v>211</v>
      </c>
      <c r="F1758" s="460">
        <v>54.63</v>
      </c>
      <c r="G1758" s="456" t="s">
        <v>5904</v>
      </c>
      <c r="H1758" s="461" t="s">
        <v>420</v>
      </c>
      <c r="I1758" s="461" t="s">
        <v>2659</v>
      </c>
      <c r="J1758" s="425" t="s">
        <v>1566</v>
      </c>
      <c r="K1758" s="425" t="s">
        <v>1188</v>
      </c>
      <c r="L1758" s="426" t="s">
        <v>4137</v>
      </c>
      <c r="M1758" s="426">
        <v>579517929</v>
      </c>
      <c r="N1758" s="427">
        <v>45084</v>
      </c>
      <c r="O1758" s="458">
        <f t="shared" si="90"/>
        <v>6</v>
      </c>
      <c r="P1758" s="458">
        <f t="shared" si="91"/>
        <v>6</v>
      </c>
      <c r="Q1758" s="96" t="str">
        <f t="shared" si="92"/>
        <v>Gastos_Gerais</v>
      </c>
    </row>
    <row r="1759" spans="1:17" ht="23.1" hidden="1" customHeight="1" x14ac:dyDescent="0.2">
      <c r="A1759" s="450">
        <v>4199</v>
      </c>
      <c r="B1759" s="427">
        <v>45084</v>
      </c>
      <c r="C1759" s="459">
        <v>45078</v>
      </c>
      <c r="D1759" s="455" t="s">
        <v>264</v>
      </c>
      <c r="E1759" s="455" t="s">
        <v>293</v>
      </c>
      <c r="F1759" s="460">
        <v>60</v>
      </c>
      <c r="G1759" s="456" t="s">
        <v>6456</v>
      </c>
      <c r="H1759" s="461" t="s">
        <v>417</v>
      </c>
      <c r="I1759" s="461" t="s">
        <v>5905</v>
      </c>
      <c r="J1759" s="425" t="s">
        <v>994</v>
      </c>
      <c r="K1759" s="425" t="s">
        <v>1188</v>
      </c>
      <c r="L1759" s="426" t="s">
        <v>4137</v>
      </c>
      <c r="M1759" s="426">
        <v>579517929</v>
      </c>
      <c r="N1759" s="427">
        <v>45084</v>
      </c>
      <c r="O1759" s="458">
        <f t="shared" si="90"/>
        <v>6</v>
      </c>
      <c r="P1759" s="458">
        <f t="shared" si="91"/>
        <v>6</v>
      </c>
      <c r="Q1759" s="96" t="str">
        <f t="shared" si="92"/>
        <v>Gastos_Gerais</v>
      </c>
    </row>
    <row r="1760" spans="1:17" ht="23.1" hidden="1" customHeight="1" x14ac:dyDescent="0.2">
      <c r="A1760" s="450">
        <v>4200</v>
      </c>
      <c r="B1760" s="427">
        <v>45084</v>
      </c>
      <c r="C1760" s="459">
        <v>45078</v>
      </c>
      <c r="D1760" s="455" t="s">
        <v>176</v>
      </c>
      <c r="E1760" s="455" t="s">
        <v>262</v>
      </c>
      <c r="F1760" s="460">
        <v>895.76</v>
      </c>
      <c r="G1760" s="456" t="s">
        <v>5906</v>
      </c>
      <c r="H1760" s="461" t="s">
        <v>419</v>
      </c>
      <c r="I1760" s="461" t="s">
        <v>5907</v>
      </c>
      <c r="J1760" s="425" t="s">
        <v>825</v>
      </c>
      <c r="K1760" s="425" t="s">
        <v>1188</v>
      </c>
      <c r="L1760" s="426" t="s">
        <v>4137</v>
      </c>
      <c r="M1760" s="426">
        <v>579517929</v>
      </c>
      <c r="N1760" s="427">
        <v>45084</v>
      </c>
      <c r="O1760" s="458">
        <f t="shared" si="90"/>
        <v>6</v>
      </c>
      <c r="P1760" s="458">
        <f t="shared" si="91"/>
        <v>6</v>
      </c>
      <c r="Q1760" s="96" t="str">
        <f t="shared" si="92"/>
        <v>Gastos_com_Pessoal</v>
      </c>
    </row>
    <row r="1761" spans="1:17" ht="23.1" hidden="1" customHeight="1" x14ac:dyDescent="0.2">
      <c r="A1761" s="450">
        <v>4201</v>
      </c>
      <c r="B1761" s="427">
        <v>45084</v>
      </c>
      <c r="C1761" s="459">
        <v>45078</v>
      </c>
      <c r="D1761" s="455" t="s">
        <v>176</v>
      </c>
      <c r="E1761" s="455" t="s">
        <v>280</v>
      </c>
      <c r="F1761" s="460">
        <v>2520.27</v>
      </c>
      <c r="G1761" s="456" t="s">
        <v>5908</v>
      </c>
      <c r="H1761" s="461" t="s">
        <v>419</v>
      </c>
      <c r="I1761" s="461" t="s">
        <v>5907</v>
      </c>
      <c r="J1761" s="425" t="s">
        <v>825</v>
      </c>
      <c r="K1761" s="425" t="s">
        <v>1188</v>
      </c>
      <c r="L1761" s="426" t="s">
        <v>4137</v>
      </c>
      <c r="M1761" s="426">
        <v>579517929</v>
      </c>
      <c r="N1761" s="427">
        <v>45084</v>
      </c>
      <c r="O1761" s="458">
        <f t="shared" si="90"/>
        <v>6</v>
      </c>
      <c r="P1761" s="458">
        <f t="shared" si="91"/>
        <v>6</v>
      </c>
      <c r="Q1761" s="96" t="str">
        <f t="shared" si="92"/>
        <v>Gastos_com_Pessoal</v>
      </c>
    </row>
    <row r="1762" spans="1:17" ht="23.1" hidden="1" customHeight="1" x14ac:dyDescent="0.2">
      <c r="A1762" s="450">
        <v>4202</v>
      </c>
      <c r="B1762" s="427">
        <v>45084</v>
      </c>
      <c r="C1762" s="459">
        <v>45078</v>
      </c>
      <c r="D1762" s="455" t="s">
        <v>176</v>
      </c>
      <c r="E1762" s="455" t="s">
        <v>262</v>
      </c>
      <c r="F1762" s="460">
        <v>1136.8</v>
      </c>
      <c r="G1762" s="456" t="s">
        <v>5909</v>
      </c>
      <c r="H1762" s="461" t="s">
        <v>414</v>
      </c>
      <c r="I1762" s="461" t="s">
        <v>5910</v>
      </c>
      <c r="J1762" s="425" t="s">
        <v>693</v>
      </c>
      <c r="K1762" s="425" t="s">
        <v>1188</v>
      </c>
      <c r="L1762" s="426" t="s">
        <v>4137</v>
      </c>
      <c r="M1762" s="426">
        <v>579517929</v>
      </c>
      <c r="N1762" s="427">
        <v>45084</v>
      </c>
      <c r="O1762" s="458">
        <f t="shared" si="90"/>
        <v>6</v>
      </c>
      <c r="P1762" s="458">
        <f t="shared" si="91"/>
        <v>6</v>
      </c>
      <c r="Q1762" s="96" t="str">
        <f t="shared" si="92"/>
        <v>Gastos_com_Pessoal</v>
      </c>
    </row>
    <row r="1763" spans="1:17" ht="23.1" hidden="1" customHeight="1" x14ac:dyDescent="0.2">
      <c r="A1763" s="450">
        <v>4203</v>
      </c>
      <c r="B1763" s="427">
        <v>45084</v>
      </c>
      <c r="C1763" s="459">
        <v>45078</v>
      </c>
      <c r="D1763" s="455" t="s">
        <v>176</v>
      </c>
      <c r="E1763" s="455" t="s">
        <v>280</v>
      </c>
      <c r="F1763" s="460">
        <v>3167.11</v>
      </c>
      <c r="G1763" s="456" t="s">
        <v>5911</v>
      </c>
      <c r="H1763" s="461" t="s">
        <v>414</v>
      </c>
      <c r="I1763" s="461" t="s">
        <v>5910</v>
      </c>
      <c r="J1763" s="425" t="s">
        <v>693</v>
      </c>
      <c r="K1763" s="425" t="s">
        <v>1188</v>
      </c>
      <c r="L1763" s="426" t="s">
        <v>4137</v>
      </c>
      <c r="M1763" s="426">
        <v>579517929</v>
      </c>
      <c r="N1763" s="427">
        <v>45084</v>
      </c>
      <c r="O1763" s="458">
        <f t="shared" si="90"/>
        <v>6</v>
      </c>
      <c r="P1763" s="458">
        <f t="shared" si="91"/>
        <v>6</v>
      </c>
      <c r="Q1763" s="96" t="str">
        <f t="shared" si="92"/>
        <v>Gastos_com_Pessoal</v>
      </c>
    </row>
    <row r="1764" spans="1:17" ht="23.1" hidden="1" customHeight="1" x14ac:dyDescent="0.2">
      <c r="A1764" s="450">
        <v>4204</v>
      </c>
      <c r="B1764" s="427">
        <v>45084</v>
      </c>
      <c r="C1764" s="459">
        <v>45078</v>
      </c>
      <c r="D1764" s="455" t="s">
        <v>176</v>
      </c>
      <c r="E1764" s="455" t="s">
        <v>262</v>
      </c>
      <c r="F1764" s="460">
        <v>1025.24</v>
      </c>
      <c r="G1764" s="456" t="s">
        <v>5912</v>
      </c>
      <c r="H1764" s="461" t="s">
        <v>414</v>
      </c>
      <c r="I1764" s="461" t="s">
        <v>5913</v>
      </c>
      <c r="J1764" s="425" t="s">
        <v>701</v>
      </c>
      <c r="K1764" s="425" t="s">
        <v>1188</v>
      </c>
      <c r="L1764" s="426" t="s">
        <v>4137</v>
      </c>
      <c r="M1764" s="426">
        <v>579517929</v>
      </c>
      <c r="N1764" s="427">
        <v>45084</v>
      </c>
      <c r="O1764" s="458">
        <f t="shared" si="90"/>
        <v>6</v>
      </c>
      <c r="P1764" s="458">
        <f t="shared" si="91"/>
        <v>6</v>
      </c>
      <c r="Q1764" s="96" t="str">
        <f t="shared" si="92"/>
        <v>Gastos_com_Pessoal</v>
      </c>
    </row>
    <row r="1765" spans="1:17" ht="26.25" hidden="1" thickBot="1" x14ac:dyDescent="0.25">
      <c r="A1765" s="450">
        <v>4205</v>
      </c>
      <c r="B1765" s="427">
        <v>45084</v>
      </c>
      <c r="C1765" s="459">
        <v>45078</v>
      </c>
      <c r="D1765" s="455" t="s">
        <v>176</v>
      </c>
      <c r="E1765" s="455" t="s">
        <v>280</v>
      </c>
      <c r="F1765" s="460">
        <v>2804.8</v>
      </c>
      <c r="G1765" s="456" t="s">
        <v>5912</v>
      </c>
      <c r="H1765" s="461" t="s">
        <v>414</v>
      </c>
      <c r="I1765" s="461" t="s">
        <v>5913</v>
      </c>
      <c r="J1765" s="425" t="s">
        <v>701</v>
      </c>
      <c r="K1765" s="425" t="s">
        <v>1188</v>
      </c>
      <c r="L1765" s="426" t="s">
        <v>4137</v>
      </c>
      <c r="M1765" s="426">
        <v>579517929</v>
      </c>
      <c r="N1765" s="427">
        <v>45084</v>
      </c>
      <c r="O1765" s="458">
        <f t="shared" si="90"/>
        <v>6</v>
      </c>
      <c r="P1765" s="458">
        <f t="shared" si="91"/>
        <v>6</v>
      </c>
      <c r="Q1765" s="96" t="str">
        <f t="shared" si="92"/>
        <v>Gastos_com_Pessoal</v>
      </c>
    </row>
    <row r="1766" spans="1:17" ht="26.25" hidden="1" thickBot="1" x14ac:dyDescent="0.25">
      <c r="A1766" s="450">
        <v>4206</v>
      </c>
      <c r="B1766" s="427">
        <v>45084</v>
      </c>
      <c r="C1766" s="459">
        <v>45078</v>
      </c>
      <c r="D1766" s="455" t="s">
        <v>176</v>
      </c>
      <c r="E1766" s="455" t="s">
        <v>262</v>
      </c>
      <c r="F1766" s="460">
        <v>629.16999999999996</v>
      </c>
      <c r="G1766" s="456" t="s">
        <v>5914</v>
      </c>
      <c r="H1766" s="461" t="s">
        <v>493</v>
      </c>
      <c r="I1766" s="461" t="s">
        <v>5915</v>
      </c>
      <c r="J1766" s="425" t="s">
        <v>619</v>
      </c>
      <c r="K1766" s="425" t="s">
        <v>1188</v>
      </c>
      <c r="L1766" s="426" t="s">
        <v>4137</v>
      </c>
      <c r="M1766" s="426">
        <v>579517929</v>
      </c>
      <c r="N1766" s="427">
        <v>45084</v>
      </c>
      <c r="O1766" s="458">
        <f t="shared" si="90"/>
        <v>6</v>
      </c>
      <c r="P1766" s="458">
        <f t="shared" si="91"/>
        <v>6</v>
      </c>
      <c r="Q1766" s="96" t="str">
        <f t="shared" si="92"/>
        <v>Gastos_com_Pessoal</v>
      </c>
    </row>
    <row r="1767" spans="1:17" ht="26.25" hidden="1" thickBot="1" x14ac:dyDescent="0.25">
      <c r="A1767" s="450">
        <v>4207</v>
      </c>
      <c r="B1767" s="427">
        <v>45084</v>
      </c>
      <c r="C1767" s="459">
        <v>45078</v>
      </c>
      <c r="D1767" s="455" t="s">
        <v>176</v>
      </c>
      <c r="E1767" s="455" t="s">
        <v>280</v>
      </c>
      <c r="F1767" s="460">
        <v>1857.04</v>
      </c>
      <c r="G1767" s="456" t="s">
        <v>5916</v>
      </c>
      <c r="H1767" s="461" t="s">
        <v>493</v>
      </c>
      <c r="I1767" s="461" t="s">
        <v>5915</v>
      </c>
      <c r="J1767" s="425" t="s">
        <v>619</v>
      </c>
      <c r="K1767" s="425" t="s">
        <v>1188</v>
      </c>
      <c r="L1767" s="426" t="s">
        <v>4137</v>
      </c>
      <c r="M1767" s="426">
        <v>579517929</v>
      </c>
      <c r="N1767" s="427">
        <v>45084</v>
      </c>
      <c r="O1767" s="458">
        <f t="shared" si="90"/>
        <v>6</v>
      </c>
      <c r="P1767" s="458">
        <f t="shared" si="91"/>
        <v>6</v>
      </c>
      <c r="Q1767" s="96" t="str">
        <f t="shared" si="92"/>
        <v>Gastos_com_Pessoal</v>
      </c>
    </row>
    <row r="1768" spans="1:17" ht="26.25" hidden="1" thickBot="1" x14ac:dyDescent="0.25">
      <c r="A1768" s="450">
        <v>4208</v>
      </c>
      <c r="B1768" s="427">
        <v>45084</v>
      </c>
      <c r="C1768" s="459">
        <v>45078</v>
      </c>
      <c r="D1768" s="455" t="s">
        <v>176</v>
      </c>
      <c r="E1768" s="455" t="s">
        <v>262</v>
      </c>
      <c r="F1768" s="460">
        <v>629.16999999999996</v>
      </c>
      <c r="G1768" s="456" t="s">
        <v>5917</v>
      </c>
      <c r="H1768" s="461" t="s">
        <v>302</v>
      </c>
      <c r="I1768" s="461" t="s">
        <v>2157</v>
      </c>
      <c r="J1768" s="425" t="s">
        <v>922</v>
      </c>
      <c r="K1768" s="425" t="s">
        <v>1188</v>
      </c>
      <c r="L1768" s="426" t="s">
        <v>4137</v>
      </c>
      <c r="M1768" s="426">
        <v>579517929</v>
      </c>
      <c r="N1768" s="427">
        <v>45084</v>
      </c>
      <c r="O1768" s="458">
        <f t="shared" si="90"/>
        <v>6</v>
      </c>
      <c r="P1768" s="458">
        <f t="shared" si="91"/>
        <v>6</v>
      </c>
      <c r="Q1768" s="96" t="str">
        <f t="shared" si="92"/>
        <v>Gastos_com_Pessoal</v>
      </c>
    </row>
    <row r="1769" spans="1:17" ht="26.25" hidden="1" thickBot="1" x14ac:dyDescent="0.25">
      <c r="A1769" s="450">
        <v>4209</v>
      </c>
      <c r="B1769" s="427">
        <v>45084</v>
      </c>
      <c r="C1769" s="459">
        <v>45078</v>
      </c>
      <c r="D1769" s="455" t="s">
        <v>176</v>
      </c>
      <c r="E1769" s="455" t="s">
        <v>280</v>
      </c>
      <c r="F1769" s="460">
        <v>1871.26</v>
      </c>
      <c r="G1769" s="456" t="s">
        <v>5918</v>
      </c>
      <c r="H1769" s="461" t="s">
        <v>302</v>
      </c>
      <c r="I1769" s="461" t="s">
        <v>2157</v>
      </c>
      <c r="J1769" s="425" t="s">
        <v>922</v>
      </c>
      <c r="K1769" s="425" t="s">
        <v>1188</v>
      </c>
      <c r="L1769" s="426" t="s">
        <v>4137</v>
      </c>
      <c r="M1769" s="426">
        <v>579517929</v>
      </c>
      <c r="N1769" s="427">
        <v>45084</v>
      </c>
      <c r="O1769" s="458">
        <f t="shared" si="90"/>
        <v>6</v>
      </c>
      <c r="P1769" s="458">
        <f t="shared" si="91"/>
        <v>6</v>
      </c>
      <c r="Q1769" s="96" t="str">
        <f t="shared" si="92"/>
        <v>Gastos_com_Pessoal</v>
      </c>
    </row>
    <row r="1770" spans="1:17" ht="26.25" hidden="1" thickBot="1" x14ac:dyDescent="0.25">
      <c r="A1770" s="450">
        <v>4210</v>
      </c>
      <c r="B1770" s="427">
        <v>45084</v>
      </c>
      <c r="C1770" s="459">
        <v>45078</v>
      </c>
      <c r="D1770" s="455" t="s">
        <v>176</v>
      </c>
      <c r="E1770" s="455" t="s">
        <v>262</v>
      </c>
      <c r="F1770" s="460">
        <v>1030.8599999999999</v>
      </c>
      <c r="G1770" s="456" t="s">
        <v>5919</v>
      </c>
      <c r="H1770" s="461" t="s">
        <v>493</v>
      </c>
      <c r="I1770" s="461" t="s">
        <v>5920</v>
      </c>
      <c r="J1770" s="425" t="s">
        <v>503</v>
      </c>
      <c r="K1770" s="425" t="s">
        <v>1188</v>
      </c>
      <c r="L1770" s="426" t="s">
        <v>4137</v>
      </c>
      <c r="M1770" s="426">
        <v>579517929</v>
      </c>
      <c r="N1770" s="427">
        <v>45084</v>
      </c>
      <c r="O1770" s="458">
        <f t="shared" si="90"/>
        <v>6</v>
      </c>
      <c r="P1770" s="458">
        <f t="shared" si="91"/>
        <v>6</v>
      </c>
      <c r="Q1770" s="96" t="str">
        <f t="shared" si="92"/>
        <v>Gastos_com_Pessoal</v>
      </c>
    </row>
    <row r="1771" spans="1:17" ht="26.25" hidden="1" thickBot="1" x14ac:dyDescent="0.25">
      <c r="A1771" s="450">
        <v>4211</v>
      </c>
      <c r="B1771" s="427">
        <v>45084</v>
      </c>
      <c r="C1771" s="459">
        <v>45078</v>
      </c>
      <c r="D1771" s="455" t="s">
        <v>176</v>
      </c>
      <c r="E1771" s="455" t="s">
        <v>280</v>
      </c>
      <c r="F1771" s="460">
        <v>2859.24</v>
      </c>
      <c r="G1771" s="455" t="s">
        <v>5921</v>
      </c>
      <c r="H1771" s="461" t="s">
        <v>493</v>
      </c>
      <c r="I1771" s="461" t="s">
        <v>5920</v>
      </c>
      <c r="J1771" s="426" t="s">
        <v>503</v>
      </c>
      <c r="K1771" s="425" t="s">
        <v>1188</v>
      </c>
      <c r="L1771" s="426" t="s">
        <v>4137</v>
      </c>
      <c r="M1771" s="426">
        <v>579517929</v>
      </c>
      <c r="N1771" s="427">
        <v>45084</v>
      </c>
      <c r="O1771" s="458">
        <f t="shared" si="90"/>
        <v>6</v>
      </c>
      <c r="P1771" s="458">
        <f t="shared" si="91"/>
        <v>6</v>
      </c>
      <c r="Q1771" s="96" t="str">
        <f t="shared" si="92"/>
        <v>Gastos_com_Pessoal</v>
      </c>
    </row>
    <row r="1772" spans="1:17" ht="26.25" hidden="1" thickBot="1" x14ac:dyDescent="0.25">
      <c r="A1772" s="450">
        <v>4212</v>
      </c>
      <c r="B1772" s="427">
        <v>45084</v>
      </c>
      <c r="C1772" s="459">
        <v>45078</v>
      </c>
      <c r="D1772" s="455" t="s">
        <v>176</v>
      </c>
      <c r="E1772" s="455" t="s">
        <v>262</v>
      </c>
      <c r="F1772" s="460">
        <v>783.58</v>
      </c>
      <c r="G1772" s="455" t="s">
        <v>5922</v>
      </c>
      <c r="H1772" s="461" t="s">
        <v>414</v>
      </c>
      <c r="I1772" s="461" t="s">
        <v>5923</v>
      </c>
      <c r="J1772" s="426" t="s">
        <v>691</v>
      </c>
      <c r="K1772" s="425" t="s">
        <v>1188</v>
      </c>
      <c r="L1772" s="426" t="s">
        <v>4137</v>
      </c>
      <c r="M1772" s="426">
        <v>579517929</v>
      </c>
      <c r="N1772" s="427">
        <v>45084</v>
      </c>
      <c r="O1772" s="458">
        <f t="shared" si="90"/>
        <v>6</v>
      </c>
      <c r="P1772" s="458">
        <f t="shared" si="91"/>
        <v>6</v>
      </c>
      <c r="Q1772" s="96" t="str">
        <f t="shared" si="92"/>
        <v>Gastos_com_Pessoal</v>
      </c>
    </row>
    <row r="1773" spans="1:17" ht="26.25" hidden="1" thickBot="1" x14ac:dyDescent="0.25">
      <c r="A1773" s="450">
        <v>4213</v>
      </c>
      <c r="B1773" s="427">
        <v>45084</v>
      </c>
      <c r="C1773" s="459">
        <v>45078</v>
      </c>
      <c r="D1773" s="455" t="s">
        <v>176</v>
      </c>
      <c r="E1773" s="455" t="s">
        <v>280</v>
      </c>
      <c r="F1773" s="460">
        <v>2250.9699999999998</v>
      </c>
      <c r="G1773" s="455" t="s">
        <v>5924</v>
      </c>
      <c r="H1773" s="461" t="s">
        <v>414</v>
      </c>
      <c r="I1773" s="461" t="s">
        <v>5923</v>
      </c>
      <c r="J1773" s="426" t="s">
        <v>691</v>
      </c>
      <c r="K1773" s="425" t="s">
        <v>1188</v>
      </c>
      <c r="L1773" s="426" t="s">
        <v>4137</v>
      </c>
      <c r="M1773" s="426">
        <v>579517929</v>
      </c>
      <c r="N1773" s="427">
        <v>45084</v>
      </c>
      <c r="O1773" s="458">
        <f t="shared" si="90"/>
        <v>6</v>
      </c>
      <c r="P1773" s="458">
        <f t="shared" si="91"/>
        <v>6</v>
      </c>
      <c r="Q1773" s="96" t="str">
        <f t="shared" si="92"/>
        <v>Gastos_com_Pessoal</v>
      </c>
    </row>
    <row r="1774" spans="1:17" ht="26.25" hidden="1" thickBot="1" x14ac:dyDescent="0.25">
      <c r="A1774" s="450">
        <v>4214</v>
      </c>
      <c r="B1774" s="427">
        <v>45084</v>
      </c>
      <c r="C1774" s="459">
        <v>45078</v>
      </c>
      <c r="D1774" s="455" t="s">
        <v>176</v>
      </c>
      <c r="E1774" s="455" t="s">
        <v>262</v>
      </c>
      <c r="F1774" s="460">
        <v>1029.32</v>
      </c>
      <c r="G1774" s="456" t="s">
        <v>5925</v>
      </c>
      <c r="H1774" s="461" t="s">
        <v>414</v>
      </c>
      <c r="I1774" s="461" t="s">
        <v>5926</v>
      </c>
      <c r="J1774" s="425" t="s">
        <v>809</v>
      </c>
      <c r="K1774" s="425" t="s">
        <v>1188</v>
      </c>
      <c r="L1774" s="426" t="s">
        <v>4137</v>
      </c>
      <c r="M1774" s="426">
        <v>579517929</v>
      </c>
      <c r="N1774" s="427">
        <v>45084</v>
      </c>
      <c r="O1774" s="458">
        <f t="shared" si="90"/>
        <v>6</v>
      </c>
      <c r="P1774" s="458">
        <f t="shared" si="91"/>
        <v>6</v>
      </c>
      <c r="Q1774" s="96" t="str">
        <f t="shared" si="92"/>
        <v>Gastos_com_Pessoal</v>
      </c>
    </row>
    <row r="1775" spans="1:17" ht="26.25" hidden="1" thickBot="1" x14ac:dyDescent="0.25">
      <c r="A1775" s="450">
        <v>4215</v>
      </c>
      <c r="B1775" s="427">
        <v>45084</v>
      </c>
      <c r="C1775" s="459">
        <v>45078</v>
      </c>
      <c r="D1775" s="455" t="s">
        <v>176</v>
      </c>
      <c r="E1775" s="455" t="s">
        <v>280</v>
      </c>
      <c r="F1775" s="460">
        <v>2813.22</v>
      </c>
      <c r="G1775" s="456" t="s">
        <v>5927</v>
      </c>
      <c r="H1775" s="461" t="s">
        <v>414</v>
      </c>
      <c r="I1775" s="461" t="s">
        <v>5926</v>
      </c>
      <c r="J1775" s="425" t="s">
        <v>809</v>
      </c>
      <c r="K1775" s="425" t="s">
        <v>1188</v>
      </c>
      <c r="L1775" s="426" t="s">
        <v>4137</v>
      </c>
      <c r="M1775" s="426">
        <v>579517929</v>
      </c>
      <c r="N1775" s="427">
        <v>45084</v>
      </c>
      <c r="O1775" s="458">
        <f t="shared" si="90"/>
        <v>6</v>
      </c>
      <c r="P1775" s="458">
        <f t="shared" si="91"/>
        <v>6</v>
      </c>
      <c r="Q1775" s="96" t="str">
        <f t="shared" si="92"/>
        <v>Gastos_com_Pessoal</v>
      </c>
    </row>
    <row r="1776" spans="1:17" ht="26.25" hidden="1" thickBot="1" x14ac:dyDescent="0.25">
      <c r="A1776" s="450">
        <v>4216</v>
      </c>
      <c r="B1776" s="427">
        <v>45084</v>
      </c>
      <c r="C1776" s="459">
        <v>45078</v>
      </c>
      <c r="D1776" s="455" t="s">
        <v>176</v>
      </c>
      <c r="E1776" s="455" t="s">
        <v>262</v>
      </c>
      <c r="F1776" s="460">
        <v>903.34</v>
      </c>
      <c r="G1776" s="456" t="s">
        <v>5928</v>
      </c>
      <c r="H1776" s="461" t="s">
        <v>423</v>
      </c>
      <c r="I1776" s="461" t="s">
        <v>3410</v>
      </c>
      <c r="J1776" s="425" t="s">
        <v>686</v>
      </c>
      <c r="K1776" s="425" t="s">
        <v>1188</v>
      </c>
      <c r="L1776" s="426" t="s">
        <v>4137</v>
      </c>
      <c r="M1776" s="426">
        <v>579517929</v>
      </c>
      <c r="N1776" s="427">
        <v>45084</v>
      </c>
      <c r="O1776" s="458">
        <f t="shared" si="90"/>
        <v>6</v>
      </c>
      <c r="P1776" s="458">
        <f t="shared" si="91"/>
        <v>6</v>
      </c>
      <c r="Q1776" s="96" t="str">
        <f t="shared" si="92"/>
        <v>Gastos_com_Pessoal</v>
      </c>
    </row>
    <row r="1777" spans="1:17" ht="26.25" hidden="1" thickBot="1" x14ac:dyDescent="0.25">
      <c r="A1777" s="450">
        <v>4217</v>
      </c>
      <c r="B1777" s="427">
        <v>45084</v>
      </c>
      <c r="C1777" s="459">
        <v>45078</v>
      </c>
      <c r="D1777" s="455" t="s">
        <v>176</v>
      </c>
      <c r="E1777" s="455" t="s">
        <v>280</v>
      </c>
      <c r="F1777" s="460">
        <v>2538.5300000000002</v>
      </c>
      <c r="G1777" s="456" t="s">
        <v>5929</v>
      </c>
      <c r="H1777" s="461" t="s">
        <v>423</v>
      </c>
      <c r="I1777" s="461" t="s">
        <v>3410</v>
      </c>
      <c r="J1777" s="425" t="s">
        <v>686</v>
      </c>
      <c r="K1777" s="425" t="s">
        <v>1188</v>
      </c>
      <c r="L1777" s="426" t="s">
        <v>4137</v>
      </c>
      <c r="M1777" s="426">
        <v>579517929</v>
      </c>
      <c r="N1777" s="427">
        <v>45084</v>
      </c>
      <c r="O1777" s="458">
        <f t="shared" si="90"/>
        <v>6</v>
      </c>
      <c r="P1777" s="458">
        <f t="shared" si="91"/>
        <v>6</v>
      </c>
      <c r="Q1777" s="96" t="str">
        <f t="shared" si="92"/>
        <v>Gastos_com_Pessoal</v>
      </c>
    </row>
    <row r="1778" spans="1:17" ht="26.25" hidden="1" thickBot="1" x14ac:dyDescent="0.25">
      <c r="A1778" s="450">
        <v>4218</v>
      </c>
      <c r="B1778" s="427">
        <v>45084</v>
      </c>
      <c r="C1778" s="459">
        <v>45078</v>
      </c>
      <c r="D1778" s="455" t="s">
        <v>176</v>
      </c>
      <c r="E1778" s="455" t="s">
        <v>262</v>
      </c>
      <c r="F1778" s="460">
        <v>937.07</v>
      </c>
      <c r="G1778" s="456" t="s">
        <v>6457</v>
      </c>
      <c r="H1778" s="461" t="s">
        <v>414</v>
      </c>
      <c r="I1778" s="461" t="s">
        <v>6458</v>
      </c>
      <c r="J1778" s="425" t="s">
        <v>1025</v>
      </c>
      <c r="K1778" s="425" t="s">
        <v>1188</v>
      </c>
      <c r="L1778" s="426" t="s">
        <v>4137</v>
      </c>
      <c r="M1778" s="426">
        <v>579517929</v>
      </c>
      <c r="N1778" s="427">
        <v>45084</v>
      </c>
      <c r="O1778" s="458">
        <f t="shared" si="90"/>
        <v>6</v>
      </c>
      <c r="P1778" s="458">
        <f t="shared" si="91"/>
        <v>6</v>
      </c>
      <c r="Q1778" s="96" t="str">
        <f t="shared" si="92"/>
        <v>Gastos_com_Pessoal</v>
      </c>
    </row>
    <row r="1779" spans="1:17" ht="26.25" hidden="1" thickBot="1" x14ac:dyDescent="0.25">
      <c r="A1779" s="450">
        <v>4219</v>
      </c>
      <c r="B1779" s="427">
        <v>45084</v>
      </c>
      <c r="C1779" s="459">
        <v>45078</v>
      </c>
      <c r="D1779" s="455" t="s">
        <v>176</v>
      </c>
      <c r="E1779" s="455" t="s">
        <v>280</v>
      </c>
      <c r="F1779" s="460">
        <v>2647.76</v>
      </c>
      <c r="G1779" s="456" t="s">
        <v>6459</v>
      </c>
      <c r="H1779" s="461" t="s">
        <v>414</v>
      </c>
      <c r="I1779" s="461" t="s">
        <v>6458</v>
      </c>
      <c r="J1779" s="425" t="s">
        <v>1025</v>
      </c>
      <c r="K1779" s="425" t="s">
        <v>1188</v>
      </c>
      <c r="L1779" s="426" t="s">
        <v>4137</v>
      </c>
      <c r="M1779" s="426">
        <v>579517929</v>
      </c>
      <c r="N1779" s="427">
        <v>45084</v>
      </c>
      <c r="O1779" s="458">
        <f t="shared" si="90"/>
        <v>6</v>
      </c>
      <c r="P1779" s="458">
        <f t="shared" si="91"/>
        <v>6</v>
      </c>
      <c r="Q1779" s="96" t="str">
        <f t="shared" si="92"/>
        <v>Gastos_com_Pessoal</v>
      </c>
    </row>
    <row r="1780" spans="1:17" ht="28.5" hidden="1" customHeight="1" x14ac:dyDescent="0.2">
      <c r="A1780" s="450">
        <v>4220</v>
      </c>
      <c r="B1780" s="427">
        <v>45084</v>
      </c>
      <c r="C1780" s="459">
        <v>45078</v>
      </c>
      <c r="D1780" s="455" t="s">
        <v>176</v>
      </c>
      <c r="E1780" s="455" t="s">
        <v>262</v>
      </c>
      <c r="F1780" s="460">
        <v>927.13</v>
      </c>
      <c r="G1780" s="456" t="s">
        <v>5930</v>
      </c>
      <c r="H1780" s="461" t="s">
        <v>1032</v>
      </c>
      <c r="I1780" s="461" t="s">
        <v>3304</v>
      </c>
      <c r="J1780" s="425" t="s">
        <v>561</v>
      </c>
      <c r="K1780" s="425" t="s">
        <v>1188</v>
      </c>
      <c r="L1780" s="426" t="s">
        <v>4137</v>
      </c>
      <c r="M1780" s="426">
        <v>579517929</v>
      </c>
      <c r="N1780" s="427">
        <v>45084</v>
      </c>
      <c r="O1780" s="458">
        <f t="shared" si="90"/>
        <v>6</v>
      </c>
      <c r="P1780" s="458">
        <f t="shared" si="91"/>
        <v>6</v>
      </c>
      <c r="Q1780" s="96" t="str">
        <f t="shared" si="92"/>
        <v>Gastos_com_Pessoal</v>
      </c>
    </row>
    <row r="1781" spans="1:17" ht="26.25" hidden="1" thickBot="1" x14ac:dyDescent="0.25">
      <c r="A1781" s="450">
        <v>4221</v>
      </c>
      <c r="B1781" s="427">
        <v>45084</v>
      </c>
      <c r="C1781" s="459">
        <v>45078</v>
      </c>
      <c r="D1781" s="455" t="s">
        <v>176</v>
      </c>
      <c r="E1781" s="455" t="s">
        <v>280</v>
      </c>
      <c r="F1781" s="460">
        <v>2595.36</v>
      </c>
      <c r="G1781" s="456" t="s">
        <v>5931</v>
      </c>
      <c r="H1781" s="461" t="s">
        <v>1032</v>
      </c>
      <c r="I1781" s="461" t="s">
        <v>3304</v>
      </c>
      <c r="J1781" s="425" t="s">
        <v>561</v>
      </c>
      <c r="K1781" s="425" t="s">
        <v>1188</v>
      </c>
      <c r="L1781" s="426" t="s">
        <v>4137</v>
      </c>
      <c r="M1781" s="426">
        <v>579517929</v>
      </c>
      <c r="N1781" s="427">
        <v>45084</v>
      </c>
      <c r="O1781" s="458">
        <f t="shared" si="90"/>
        <v>6</v>
      </c>
      <c r="P1781" s="458">
        <f t="shared" si="91"/>
        <v>6</v>
      </c>
      <c r="Q1781" s="96" t="str">
        <f t="shared" si="92"/>
        <v>Gastos_com_Pessoal</v>
      </c>
    </row>
    <row r="1782" spans="1:17" ht="26.25" hidden="1" thickBot="1" x14ac:dyDescent="0.25">
      <c r="A1782" s="450">
        <v>4222</v>
      </c>
      <c r="B1782" s="427">
        <v>45084</v>
      </c>
      <c r="C1782" s="459">
        <v>45078</v>
      </c>
      <c r="D1782" s="455" t="s">
        <v>176</v>
      </c>
      <c r="E1782" s="455" t="s">
        <v>262</v>
      </c>
      <c r="F1782" s="460">
        <v>889.97</v>
      </c>
      <c r="G1782" s="456" t="s">
        <v>5932</v>
      </c>
      <c r="H1782" s="461" t="s">
        <v>416</v>
      </c>
      <c r="I1782" s="461" t="s">
        <v>5933</v>
      </c>
      <c r="J1782" s="425" t="s">
        <v>736</v>
      </c>
      <c r="K1782" s="425" t="s">
        <v>1188</v>
      </c>
      <c r="L1782" s="426" t="s">
        <v>4137</v>
      </c>
      <c r="M1782" s="426">
        <v>579517929</v>
      </c>
      <c r="N1782" s="427">
        <v>45084</v>
      </c>
      <c r="O1782" s="458">
        <f t="shared" si="90"/>
        <v>6</v>
      </c>
      <c r="P1782" s="458">
        <f t="shared" si="91"/>
        <v>6</v>
      </c>
      <c r="Q1782" s="96" t="str">
        <f t="shared" si="92"/>
        <v>Gastos_com_Pessoal</v>
      </c>
    </row>
    <row r="1783" spans="1:17" ht="26.25" hidden="1" thickBot="1" x14ac:dyDescent="0.25">
      <c r="A1783" s="450">
        <v>4223</v>
      </c>
      <c r="B1783" s="427">
        <v>45084</v>
      </c>
      <c r="C1783" s="459">
        <v>45078</v>
      </c>
      <c r="D1783" s="455" t="s">
        <v>176</v>
      </c>
      <c r="E1783" s="455" t="s">
        <v>280</v>
      </c>
      <c r="F1783" s="460">
        <v>2506.4</v>
      </c>
      <c r="G1783" s="456" t="s">
        <v>5934</v>
      </c>
      <c r="H1783" s="461" t="s">
        <v>416</v>
      </c>
      <c r="I1783" s="461" t="s">
        <v>5933</v>
      </c>
      <c r="J1783" s="425" t="s">
        <v>736</v>
      </c>
      <c r="K1783" s="425" t="s">
        <v>1188</v>
      </c>
      <c r="L1783" s="426" t="s">
        <v>4137</v>
      </c>
      <c r="M1783" s="426">
        <v>579517929</v>
      </c>
      <c r="N1783" s="427">
        <v>45084</v>
      </c>
      <c r="O1783" s="458">
        <f t="shared" si="90"/>
        <v>6</v>
      </c>
      <c r="P1783" s="458">
        <f t="shared" si="91"/>
        <v>6</v>
      </c>
      <c r="Q1783" s="96" t="str">
        <f t="shared" si="92"/>
        <v>Gastos_com_Pessoal</v>
      </c>
    </row>
    <row r="1784" spans="1:17" ht="27" hidden="1" customHeight="1" x14ac:dyDescent="0.2">
      <c r="A1784" s="450">
        <v>4224</v>
      </c>
      <c r="B1784" s="427">
        <v>45084</v>
      </c>
      <c r="C1784" s="459">
        <v>45078</v>
      </c>
      <c r="D1784" s="455" t="s">
        <v>176</v>
      </c>
      <c r="E1784" s="455" t="s">
        <v>262</v>
      </c>
      <c r="F1784" s="460">
        <v>536.61</v>
      </c>
      <c r="G1784" s="456" t="s">
        <v>5935</v>
      </c>
      <c r="H1784" s="461" t="s">
        <v>1032</v>
      </c>
      <c r="I1784" s="461" t="s">
        <v>5936</v>
      </c>
      <c r="J1784" s="425" t="s">
        <v>656</v>
      </c>
      <c r="K1784" s="425" t="s">
        <v>1188</v>
      </c>
      <c r="L1784" s="426" t="s">
        <v>4137</v>
      </c>
      <c r="M1784" s="426">
        <v>579517929</v>
      </c>
      <c r="N1784" s="427">
        <v>45084</v>
      </c>
      <c r="O1784" s="458">
        <f t="shared" si="90"/>
        <v>6</v>
      </c>
      <c r="P1784" s="458">
        <f t="shared" si="91"/>
        <v>6</v>
      </c>
      <c r="Q1784" s="96" t="str">
        <f t="shared" si="92"/>
        <v>Gastos_com_Pessoal</v>
      </c>
    </row>
    <row r="1785" spans="1:17" ht="26.25" hidden="1" thickBot="1" x14ac:dyDescent="0.25">
      <c r="A1785" s="450">
        <v>4225</v>
      </c>
      <c r="B1785" s="427">
        <v>45084</v>
      </c>
      <c r="C1785" s="459">
        <v>45078</v>
      </c>
      <c r="D1785" s="455" t="s">
        <v>176</v>
      </c>
      <c r="E1785" s="455" t="s">
        <v>280</v>
      </c>
      <c r="F1785" s="460">
        <v>1609.76</v>
      </c>
      <c r="G1785" s="456" t="s">
        <v>5937</v>
      </c>
      <c r="H1785" s="461" t="s">
        <v>1032</v>
      </c>
      <c r="I1785" s="461" t="s">
        <v>5936</v>
      </c>
      <c r="J1785" s="425" t="s">
        <v>656</v>
      </c>
      <c r="K1785" s="425" t="s">
        <v>1188</v>
      </c>
      <c r="L1785" s="426" t="s">
        <v>4137</v>
      </c>
      <c r="M1785" s="426">
        <v>579517929</v>
      </c>
      <c r="N1785" s="427">
        <v>45084</v>
      </c>
      <c r="O1785" s="458">
        <f t="shared" si="90"/>
        <v>6</v>
      </c>
      <c r="P1785" s="458">
        <f t="shared" si="91"/>
        <v>6</v>
      </c>
      <c r="Q1785" s="96" t="str">
        <f t="shared" si="92"/>
        <v>Gastos_com_Pessoal</v>
      </c>
    </row>
    <row r="1786" spans="1:17" ht="26.25" hidden="1" thickBot="1" x14ac:dyDescent="0.25">
      <c r="A1786" s="450">
        <v>4226</v>
      </c>
      <c r="B1786" s="427">
        <v>45084</v>
      </c>
      <c r="C1786" s="459">
        <v>45078</v>
      </c>
      <c r="D1786" s="455" t="s">
        <v>176</v>
      </c>
      <c r="E1786" s="455" t="s">
        <v>262</v>
      </c>
      <c r="F1786" s="460">
        <v>986.24</v>
      </c>
      <c r="G1786" s="456" t="s">
        <v>5938</v>
      </c>
      <c r="H1786" s="461" t="s">
        <v>419</v>
      </c>
      <c r="I1786" s="461" t="s">
        <v>5939</v>
      </c>
      <c r="J1786" s="425" t="s">
        <v>586</v>
      </c>
      <c r="K1786" s="425" t="s">
        <v>1188</v>
      </c>
      <c r="L1786" s="426" t="s">
        <v>4137</v>
      </c>
      <c r="M1786" s="426">
        <v>579517929</v>
      </c>
      <c r="N1786" s="427">
        <v>45084</v>
      </c>
      <c r="O1786" s="458">
        <f t="shared" si="90"/>
        <v>6</v>
      </c>
      <c r="P1786" s="458">
        <f t="shared" si="91"/>
        <v>6</v>
      </c>
      <c r="Q1786" s="96" t="str">
        <f t="shared" si="92"/>
        <v>Gastos_com_Pessoal</v>
      </c>
    </row>
    <row r="1787" spans="1:17" ht="26.25" hidden="1" thickBot="1" x14ac:dyDescent="0.25">
      <c r="A1787" s="450">
        <v>4227</v>
      </c>
      <c r="B1787" s="427">
        <v>45084</v>
      </c>
      <c r="C1787" s="459">
        <v>45078</v>
      </c>
      <c r="D1787" s="455" t="s">
        <v>176</v>
      </c>
      <c r="E1787" s="455" t="s">
        <v>280</v>
      </c>
      <c r="F1787" s="460">
        <v>2822.73</v>
      </c>
      <c r="G1787" s="455" t="s">
        <v>5940</v>
      </c>
      <c r="H1787" s="461" t="s">
        <v>419</v>
      </c>
      <c r="I1787" s="461" t="s">
        <v>5939</v>
      </c>
      <c r="J1787" s="426" t="s">
        <v>586</v>
      </c>
      <c r="K1787" s="425" t="s">
        <v>1188</v>
      </c>
      <c r="L1787" s="426" t="s">
        <v>4137</v>
      </c>
      <c r="M1787" s="426">
        <v>579517929</v>
      </c>
      <c r="N1787" s="427">
        <v>45084</v>
      </c>
      <c r="O1787" s="458">
        <f t="shared" si="90"/>
        <v>6</v>
      </c>
      <c r="P1787" s="458">
        <f t="shared" si="91"/>
        <v>6</v>
      </c>
      <c r="Q1787" s="96" t="str">
        <f t="shared" si="92"/>
        <v>Gastos_com_Pessoal</v>
      </c>
    </row>
    <row r="1788" spans="1:17" ht="23.25" hidden="1" customHeight="1" x14ac:dyDescent="0.2">
      <c r="A1788" s="450">
        <v>4228</v>
      </c>
      <c r="B1788" s="427">
        <v>45084</v>
      </c>
      <c r="C1788" s="459">
        <v>45078</v>
      </c>
      <c r="D1788" s="455" t="s">
        <v>176</v>
      </c>
      <c r="E1788" s="455" t="s">
        <v>262</v>
      </c>
      <c r="F1788" s="460">
        <v>1053.8699999999999</v>
      </c>
      <c r="G1788" s="456" t="s">
        <v>5941</v>
      </c>
      <c r="H1788" s="456" t="s">
        <v>421</v>
      </c>
      <c r="I1788" s="461" t="s">
        <v>5942</v>
      </c>
      <c r="J1788" s="425" t="s">
        <v>700</v>
      </c>
      <c r="K1788" s="425" t="s">
        <v>1188</v>
      </c>
      <c r="L1788" s="426" t="s">
        <v>4137</v>
      </c>
      <c r="M1788" s="426">
        <v>579517929</v>
      </c>
      <c r="N1788" s="427">
        <v>45084</v>
      </c>
      <c r="O1788" s="458">
        <f t="shared" si="90"/>
        <v>6</v>
      </c>
      <c r="P1788" s="458">
        <f t="shared" si="91"/>
        <v>6</v>
      </c>
      <c r="Q1788" s="96" t="str">
        <f t="shared" si="92"/>
        <v>Gastos_com_Pessoal</v>
      </c>
    </row>
    <row r="1789" spans="1:17" ht="26.25" hidden="1" thickBot="1" x14ac:dyDescent="0.25">
      <c r="A1789" s="450">
        <v>4229</v>
      </c>
      <c r="B1789" s="427">
        <v>45084</v>
      </c>
      <c r="C1789" s="459">
        <v>45078</v>
      </c>
      <c r="D1789" s="455" t="s">
        <v>176</v>
      </c>
      <c r="E1789" s="455" t="s">
        <v>280</v>
      </c>
      <c r="F1789" s="460">
        <v>2864.68</v>
      </c>
      <c r="G1789" s="455" t="s">
        <v>5943</v>
      </c>
      <c r="H1789" s="461" t="s">
        <v>421</v>
      </c>
      <c r="I1789" s="461" t="s">
        <v>5942</v>
      </c>
      <c r="J1789" s="426" t="s">
        <v>700</v>
      </c>
      <c r="K1789" s="425" t="s">
        <v>1188</v>
      </c>
      <c r="L1789" s="426" t="s">
        <v>4137</v>
      </c>
      <c r="M1789" s="426">
        <v>579517929</v>
      </c>
      <c r="N1789" s="427">
        <v>45084</v>
      </c>
      <c r="O1789" s="458">
        <f t="shared" si="90"/>
        <v>6</v>
      </c>
      <c r="P1789" s="458">
        <f t="shared" si="91"/>
        <v>6</v>
      </c>
      <c r="Q1789" s="96" t="str">
        <f t="shared" si="92"/>
        <v>Gastos_com_Pessoal</v>
      </c>
    </row>
    <row r="1790" spans="1:17" ht="24.75" hidden="1" thickBot="1" x14ac:dyDescent="0.25">
      <c r="A1790" s="450">
        <v>4230</v>
      </c>
      <c r="B1790" s="427">
        <v>45084</v>
      </c>
      <c r="C1790" s="459">
        <v>45078</v>
      </c>
      <c r="D1790" s="455" t="s">
        <v>264</v>
      </c>
      <c r="E1790" s="455" t="s">
        <v>293</v>
      </c>
      <c r="F1790" s="460">
        <v>60</v>
      </c>
      <c r="G1790" s="455" t="s">
        <v>4735</v>
      </c>
      <c r="H1790" s="461" t="s">
        <v>416</v>
      </c>
      <c r="I1790" s="461" t="s">
        <v>1659</v>
      </c>
      <c r="J1790" s="426" t="s">
        <v>1295</v>
      </c>
      <c r="K1790" s="426" t="s">
        <v>1188</v>
      </c>
      <c r="L1790" s="426" t="s">
        <v>4137</v>
      </c>
      <c r="M1790" s="426">
        <v>579517929</v>
      </c>
      <c r="N1790" s="427">
        <v>45084</v>
      </c>
      <c r="O1790" s="458">
        <f t="shared" si="90"/>
        <v>6</v>
      </c>
      <c r="P1790" s="458">
        <f t="shared" si="91"/>
        <v>6</v>
      </c>
      <c r="Q1790" s="96" t="str">
        <f t="shared" si="92"/>
        <v>Gastos_Gerais</v>
      </c>
    </row>
    <row r="1791" spans="1:17" ht="24.75" hidden="1" thickBot="1" x14ac:dyDescent="0.25">
      <c r="A1791" s="450">
        <v>4231</v>
      </c>
      <c r="B1791" s="427">
        <v>45084</v>
      </c>
      <c r="C1791" s="459">
        <v>45078</v>
      </c>
      <c r="D1791" s="455" t="s">
        <v>264</v>
      </c>
      <c r="E1791" s="455" t="s">
        <v>293</v>
      </c>
      <c r="F1791" s="460">
        <v>60</v>
      </c>
      <c r="G1791" s="455" t="s">
        <v>6460</v>
      </c>
      <c r="H1791" s="461" t="s">
        <v>423</v>
      </c>
      <c r="I1791" s="461" t="s">
        <v>6461</v>
      </c>
      <c r="J1791" s="426" t="s">
        <v>1959</v>
      </c>
      <c r="K1791" s="426" t="s">
        <v>1188</v>
      </c>
      <c r="L1791" s="426" t="s">
        <v>4137</v>
      </c>
      <c r="M1791" s="426">
        <v>779425203</v>
      </c>
      <c r="N1791" s="427">
        <v>45084</v>
      </c>
      <c r="O1791" s="458">
        <f t="shared" si="90"/>
        <v>6</v>
      </c>
      <c r="P1791" s="458">
        <f t="shared" si="91"/>
        <v>6</v>
      </c>
      <c r="Q1791" s="96" t="str">
        <f t="shared" si="92"/>
        <v>Gastos_Gerais</v>
      </c>
    </row>
    <row r="1792" spans="1:17" ht="24.75" hidden="1" thickBot="1" x14ac:dyDescent="0.25">
      <c r="A1792" s="450">
        <v>4232</v>
      </c>
      <c r="B1792" s="427">
        <v>45084</v>
      </c>
      <c r="C1792" s="459">
        <v>45078</v>
      </c>
      <c r="D1792" s="455" t="s">
        <v>264</v>
      </c>
      <c r="E1792" s="455" t="s">
        <v>293</v>
      </c>
      <c r="F1792" s="460">
        <v>60</v>
      </c>
      <c r="G1792" s="455" t="s">
        <v>6462</v>
      </c>
      <c r="H1792" s="461" t="s">
        <v>423</v>
      </c>
      <c r="I1792" s="461" t="s">
        <v>5944</v>
      </c>
      <c r="J1792" s="426" t="s">
        <v>5945</v>
      </c>
      <c r="K1792" s="426" t="s">
        <v>1188</v>
      </c>
      <c r="L1792" s="426" t="s">
        <v>4137</v>
      </c>
      <c r="M1792" s="426">
        <v>779425203</v>
      </c>
      <c r="N1792" s="427">
        <v>45084</v>
      </c>
      <c r="O1792" s="458">
        <f t="shared" si="90"/>
        <v>6</v>
      </c>
      <c r="P1792" s="458">
        <f t="shared" si="91"/>
        <v>6</v>
      </c>
      <c r="Q1792" s="96" t="str">
        <f t="shared" si="92"/>
        <v>Gastos_Gerais</v>
      </c>
    </row>
    <row r="1793" spans="1:17" ht="24.75" hidden="1" thickBot="1" x14ac:dyDescent="0.25">
      <c r="A1793" s="450">
        <v>4233</v>
      </c>
      <c r="B1793" s="427">
        <v>45084</v>
      </c>
      <c r="C1793" s="459">
        <v>45078</v>
      </c>
      <c r="D1793" s="455" t="s">
        <v>264</v>
      </c>
      <c r="E1793" s="455" t="s">
        <v>180</v>
      </c>
      <c r="F1793" s="460">
        <v>550</v>
      </c>
      <c r="G1793" s="455" t="s">
        <v>3359</v>
      </c>
      <c r="H1793" s="461" t="s">
        <v>303</v>
      </c>
      <c r="I1793" s="461" t="s">
        <v>3360</v>
      </c>
      <c r="J1793" s="426" t="s">
        <v>3361</v>
      </c>
      <c r="K1793" s="426" t="s">
        <v>1157</v>
      </c>
      <c r="L1793" s="426" t="s">
        <v>32</v>
      </c>
      <c r="M1793" s="426">
        <v>202313428</v>
      </c>
      <c r="N1793" s="427">
        <v>45078</v>
      </c>
      <c r="O1793" s="458">
        <f t="shared" si="90"/>
        <v>6</v>
      </c>
      <c r="P1793" s="458">
        <f t="shared" si="91"/>
        <v>6</v>
      </c>
      <c r="Q1793" s="96" t="str">
        <f t="shared" si="92"/>
        <v>Gastos_Gerais</v>
      </c>
    </row>
    <row r="1794" spans="1:17" ht="26.25" hidden="1" thickBot="1" x14ac:dyDescent="0.25">
      <c r="A1794" s="450">
        <v>4234</v>
      </c>
      <c r="B1794" s="427">
        <v>45084</v>
      </c>
      <c r="C1794" s="459">
        <v>45078</v>
      </c>
      <c r="D1794" s="455" t="s">
        <v>176</v>
      </c>
      <c r="E1794" s="455" t="s">
        <v>10</v>
      </c>
      <c r="F1794" s="460">
        <v>3391.81</v>
      </c>
      <c r="G1794" s="455" t="s">
        <v>4306</v>
      </c>
      <c r="H1794" s="461" t="s">
        <v>1032</v>
      </c>
      <c r="I1794" s="461" t="s">
        <v>4264</v>
      </c>
      <c r="J1794" s="426" t="s">
        <v>446</v>
      </c>
      <c r="K1794" s="426" t="s">
        <v>1307</v>
      </c>
      <c r="L1794" s="426" t="s">
        <v>1218</v>
      </c>
      <c r="M1794" s="426" t="s">
        <v>5946</v>
      </c>
      <c r="N1794" s="427">
        <v>45084</v>
      </c>
      <c r="O1794" s="458">
        <f t="shared" si="90"/>
        <v>6</v>
      </c>
      <c r="P1794" s="458">
        <f t="shared" si="91"/>
        <v>6</v>
      </c>
      <c r="Q1794" s="96" t="str">
        <f t="shared" si="92"/>
        <v>Gastos_com_Pessoal</v>
      </c>
    </row>
    <row r="1795" spans="1:17" ht="26.25" hidden="1" thickBot="1" x14ac:dyDescent="0.25">
      <c r="A1795" s="450">
        <v>4235</v>
      </c>
      <c r="B1795" s="427">
        <v>45084</v>
      </c>
      <c r="C1795" s="459">
        <v>45078</v>
      </c>
      <c r="D1795" s="455" t="s">
        <v>176</v>
      </c>
      <c r="E1795" s="455" t="s">
        <v>10</v>
      </c>
      <c r="F1795" s="460">
        <v>1573.83</v>
      </c>
      <c r="G1795" s="455" t="s">
        <v>4306</v>
      </c>
      <c r="H1795" s="461" t="s">
        <v>421</v>
      </c>
      <c r="I1795" s="461" t="s">
        <v>5947</v>
      </c>
      <c r="J1795" s="426" t="s">
        <v>867</v>
      </c>
      <c r="K1795" s="426" t="s">
        <v>1307</v>
      </c>
      <c r="L1795" s="426" t="s">
        <v>1218</v>
      </c>
      <c r="M1795" s="426" t="s">
        <v>5948</v>
      </c>
      <c r="N1795" s="427">
        <v>45084</v>
      </c>
      <c r="O1795" s="458">
        <f t="shared" si="90"/>
        <v>6</v>
      </c>
      <c r="P1795" s="458">
        <f t="shared" si="91"/>
        <v>6</v>
      </c>
      <c r="Q1795" s="96" t="str">
        <f t="shared" si="92"/>
        <v>Gastos_com_Pessoal</v>
      </c>
    </row>
    <row r="1796" spans="1:17" ht="24" hidden="1" customHeight="1" x14ac:dyDescent="0.2">
      <c r="A1796" s="450">
        <v>4236</v>
      </c>
      <c r="B1796" s="427">
        <v>45084</v>
      </c>
      <c r="C1796" s="459">
        <v>45078</v>
      </c>
      <c r="D1796" s="455" t="s">
        <v>176</v>
      </c>
      <c r="E1796" s="455" t="s">
        <v>10</v>
      </c>
      <c r="F1796" s="460">
        <v>2713.56</v>
      </c>
      <c r="G1796" s="455" t="s">
        <v>4306</v>
      </c>
      <c r="H1796" s="461" t="s">
        <v>423</v>
      </c>
      <c r="I1796" s="461" t="s">
        <v>5949</v>
      </c>
      <c r="J1796" s="426" t="s">
        <v>916</v>
      </c>
      <c r="K1796" s="426" t="s">
        <v>1307</v>
      </c>
      <c r="L1796" s="426" t="s">
        <v>1218</v>
      </c>
      <c r="M1796" s="426" t="s">
        <v>5950</v>
      </c>
      <c r="N1796" s="427">
        <v>45084</v>
      </c>
      <c r="O1796" s="458">
        <f t="shared" si="90"/>
        <v>6</v>
      </c>
      <c r="P1796" s="458">
        <f t="shared" si="91"/>
        <v>6</v>
      </c>
      <c r="Q1796" s="96" t="str">
        <f t="shared" si="92"/>
        <v>Gastos_com_Pessoal</v>
      </c>
    </row>
    <row r="1797" spans="1:17" ht="26.25" hidden="1" thickBot="1" x14ac:dyDescent="0.25">
      <c r="A1797" s="450">
        <v>4237</v>
      </c>
      <c r="B1797" s="427">
        <v>45084</v>
      </c>
      <c r="C1797" s="459">
        <v>45078</v>
      </c>
      <c r="D1797" s="455" t="s">
        <v>176</v>
      </c>
      <c r="E1797" s="455" t="s">
        <v>10</v>
      </c>
      <c r="F1797" s="460">
        <v>1117.78</v>
      </c>
      <c r="G1797" s="455" t="s">
        <v>4306</v>
      </c>
      <c r="H1797" s="461" t="s">
        <v>1032</v>
      </c>
      <c r="I1797" s="461" t="s">
        <v>5900</v>
      </c>
      <c r="J1797" s="426" t="s">
        <v>938</v>
      </c>
      <c r="K1797" s="426" t="s">
        <v>1307</v>
      </c>
      <c r="L1797" s="426" t="s">
        <v>1218</v>
      </c>
      <c r="M1797" s="426" t="s">
        <v>5951</v>
      </c>
      <c r="N1797" s="427">
        <v>45084</v>
      </c>
      <c r="O1797" s="458">
        <f t="shared" si="90"/>
        <v>6</v>
      </c>
      <c r="P1797" s="458">
        <f t="shared" si="91"/>
        <v>6</v>
      </c>
      <c r="Q1797" s="96" t="str">
        <f t="shared" si="92"/>
        <v>Gastos_com_Pessoal</v>
      </c>
    </row>
    <row r="1798" spans="1:17" ht="24.75" hidden="1" thickBot="1" x14ac:dyDescent="0.25">
      <c r="A1798" s="450">
        <v>4238</v>
      </c>
      <c r="B1798" s="427">
        <v>45084</v>
      </c>
      <c r="C1798" s="459">
        <v>45047</v>
      </c>
      <c r="D1798" s="455" t="s">
        <v>264</v>
      </c>
      <c r="E1798" s="455" t="s">
        <v>65</v>
      </c>
      <c r="F1798" s="460">
        <v>11.43</v>
      </c>
      <c r="G1798" s="455" t="s">
        <v>5952</v>
      </c>
      <c r="H1798" s="461" t="s">
        <v>1032</v>
      </c>
      <c r="I1798" s="461" t="s">
        <v>4308</v>
      </c>
      <c r="J1798" s="426" t="s">
        <v>425</v>
      </c>
      <c r="K1798" s="426" t="s">
        <v>1307</v>
      </c>
      <c r="L1798" s="426" t="s">
        <v>1307</v>
      </c>
      <c r="M1798" s="426">
        <v>17997</v>
      </c>
      <c r="N1798" s="427">
        <v>45084</v>
      </c>
      <c r="O1798" s="458">
        <f t="shared" si="90"/>
        <v>6</v>
      </c>
      <c r="P1798" s="458">
        <f t="shared" si="91"/>
        <v>5</v>
      </c>
      <c r="Q1798" s="96" t="str">
        <f t="shared" si="92"/>
        <v>Gastos_Gerais</v>
      </c>
    </row>
    <row r="1799" spans="1:17" ht="24.75" hidden="1" thickBot="1" x14ac:dyDescent="0.25">
      <c r="A1799" s="450">
        <v>4239</v>
      </c>
      <c r="B1799" s="427">
        <v>45084</v>
      </c>
      <c r="C1799" s="459">
        <v>45047</v>
      </c>
      <c r="D1799" s="455" t="s">
        <v>264</v>
      </c>
      <c r="E1799" s="455" t="s">
        <v>65</v>
      </c>
      <c r="F1799" s="460">
        <v>3902.71</v>
      </c>
      <c r="G1799" s="455" t="s">
        <v>5952</v>
      </c>
      <c r="H1799" s="461" t="s">
        <v>303</v>
      </c>
      <c r="I1799" s="461" t="s">
        <v>1412</v>
      </c>
      <c r="J1799" s="426" t="s">
        <v>425</v>
      </c>
      <c r="K1799" s="426" t="s">
        <v>1307</v>
      </c>
      <c r="L1799" s="426" t="s">
        <v>1307</v>
      </c>
      <c r="M1799" s="426" t="s">
        <v>5953</v>
      </c>
      <c r="N1799" s="427">
        <v>45084</v>
      </c>
      <c r="O1799" s="458">
        <f t="shared" si="90"/>
        <v>6</v>
      </c>
      <c r="P1799" s="458">
        <f t="shared" si="91"/>
        <v>5</v>
      </c>
      <c r="Q1799" s="96" t="str">
        <f t="shared" si="92"/>
        <v>Gastos_Gerais</v>
      </c>
    </row>
    <row r="1800" spans="1:17" ht="24.75" hidden="1" thickBot="1" x14ac:dyDescent="0.25">
      <c r="A1800" s="450">
        <v>4240</v>
      </c>
      <c r="B1800" s="427">
        <v>45089</v>
      </c>
      <c r="C1800" s="459">
        <v>45078</v>
      </c>
      <c r="D1800" s="455" t="s">
        <v>264</v>
      </c>
      <c r="E1800" s="455" t="s">
        <v>82</v>
      </c>
      <c r="F1800" s="601">
        <v>19652.14</v>
      </c>
      <c r="G1800" s="455" t="s">
        <v>1154</v>
      </c>
      <c r="H1800" s="461" t="s">
        <v>421</v>
      </c>
      <c r="I1800" s="461" t="s">
        <v>1682</v>
      </c>
      <c r="J1800" s="425" t="s">
        <v>1156</v>
      </c>
      <c r="K1800" s="425" t="s">
        <v>1157</v>
      </c>
      <c r="L1800" s="426" t="s">
        <v>1158</v>
      </c>
      <c r="M1800" s="426" t="s">
        <v>5954</v>
      </c>
      <c r="N1800" s="427">
        <v>45089</v>
      </c>
      <c r="O1800" s="458">
        <f t="shared" si="90"/>
        <v>6</v>
      </c>
      <c r="P1800" s="458">
        <f t="shared" si="91"/>
        <v>6</v>
      </c>
      <c r="Q1800" s="96" t="str">
        <f t="shared" si="92"/>
        <v>Gastos_Gerais</v>
      </c>
    </row>
    <row r="1801" spans="1:17" ht="26.25" hidden="1" thickBot="1" x14ac:dyDescent="0.25">
      <c r="A1801" s="450">
        <v>4241</v>
      </c>
      <c r="B1801" s="427">
        <v>45089</v>
      </c>
      <c r="C1801" s="459">
        <v>45078</v>
      </c>
      <c r="D1801" s="455" t="s">
        <v>141</v>
      </c>
      <c r="E1801" s="455" t="s">
        <v>229</v>
      </c>
      <c r="F1801" s="460">
        <v>1740</v>
      </c>
      <c r="G1801" s="455" t="s">
        <v>5955</v>
      </c>
      <c r="H1801" s="461" t="s">
        <v>420</v>
      </c>
      <c r="I1801" s="461" t="s">
        <v>5956</v>
      </c>
      <c r="J1801" s="426" t="s">
        <v>5957</v>
      </c>
      <c r="K1801" s="426" t="s">
        <v>1157</v>
      </c>
      <c r="L1801" s="426" t="s">
        <v>32</v>
      </c>
      <c r="M1801" s="426">
        <v>39043321</v>
      </c>
      <c r="N1801" s="427">
        <v>45084</v>
      </c>
      <c r="O1801" s="458">
        <f t="shared" si="90"/>
        <v>6</v>
      </c>
      <c r="P1801" s="458">
        <f t="shared" si="91"/>
        <v>6</v>
      </c>
      <c r="Q1801" s="96" t="str">
        <f t="shared" si="92"/>
        <v>Aquisição_de_Bens_Permanentes</v>
      </c>
    </row>
    <row r="1802" spans="1:17" ht="24.75" hidden="1" thickBot="1" x14ac:dyDescent="0.25">
      <c r="A1802" s="450">
        <v>4242</v>
      </c>
      <c r="B1802" s="427">
        <v>45089</v>
      </c>
      <c r="C1802" s="459">
        <v>45078</v>
      </c>
      <c r="D1802" s="455" t="s">
        <v>264</v>
      </c>
      <c r="E1802" s="455" t="s">
        <v>208</v>
      </c>
      <c r="F1802" s="460">
        <v>140</v>
      </c>
      <c r="G1802" s="455" t="s">
        <v>1268</v>
      </c>
      <c r="H1802" s="461" t="s">
        <v>418</v>
      </c>
      <c r="I1802" s="461" t="s">
        <v>1269</v>
      </c>
      <c r="J1802" s="426" t="s">
        <v>1270</v>
      </c>
      <c r="K1802" s="426" t="s">
        <v>1163</v>
      </c>
      <c r="L1802" s="426" t="s">
        <v>32</v>
      </c>
      <c r="M1802" s="426">
        <v>376</v>
      </c>
      <c r="N1802" s="427">
        <v>45089</v>
      </c>
      <c r="O1802" s="458">
        <f t="shared" si="90"/>
        <v>6</v>
      </c>
      <c r="P1802" s="458">
        <f t="shared" si="91"/>
        <v>6</v>
      </c>
      <c r="Q1802" s="96" t="str">
        <f t="shared" si="92"/>
        <v>Gastos_Gerais</v>
      </c>
    </row>
    <row r="1803" spans="1:17" ht="24.75" hidden="1" thickBot="1" x14ac:dyDescent="0.25">
      <c r="A1803" s="450">
        <v>4243</v>
      </c>
      <c r="B1803" s="427">
        <v>45089</v>
      </c>
      <c r="C1803" s="459">
        <v>45078</v>
      </c>
      <c r="D1803" s="455" t="s">
        <v>264</v>
      </c>
      <c r="E1803" s="455" t="s">
        <v>388</v>
      </c>
      <c r="F1803" s="460">
        <v>164.5</v>
      </c>
      <c r="G1803" s="455" t="s">
        <v>5958</v>
      </c>
      <c r="H1803" s="461" t="s">
        <v>420</v>
      </c>
      <c r="I1803" s="461" t="s">
        <v>5959</v>
      </c>
      <c r="J1803" s="426" t="s">
        <v>4647</v>
      </c>
      <c r="K1803" s="426" t="s">
        <v>1188</v>
      </c>
      <c r="L1803" s="426" t="s">
        <v>32</v>
      </c>
      <c r="M1803" s="426">
        <v>163</v>
      </c>
      <c r="N1803" s="427">
        <v>45089</v>
      </c>
      <c r="O1803" s="458">
        <f t="shared" si="90"/>
        <v>6</v>
      </c>
      <c r="P1803" s="458">
        <f t="shared" si="91"/>
        <v>6</v>
      </c>
      <c r="Q1803" s="96" t="str">
        <f t="shared" si="92"/>
        <v>Gastos_Gerais</v>
      </c>
    </row>
    <row r="1804" spans="1:17" ht="24.75" hidden="1" thickBot="1" x14ac:dyDescent="0.25">
      <c r="A1804" s="450">
        <v>4244</v>
      </c>
      <c r="B1804" s="427">
        <v>45089</v>
      </c>
      <c r="C1804" s="459">
        <v>45078</v>
      </c>
      <c r="D1804" s="461" t="s">
        <v>264</v>
      </c>
      <c r="E1804" s="455" t="s">
        <v>402</v>
      </c>
      <c r="F1804" s="460">
        <v>34.9</v>
      </c>
      <c r="G1804" s="455" t="s">
        <v>4126</v>
      </c>
      <c r="H1804" s="461" t="s">
        <v>419</v>
      </c>
      <c r="I1804" s="461" t="s">
        <v>4155</v>
      </c>
      <c r="J1804" s="426" t="s">
        <v>4156</v>
      </c>
      <c r="K1804" s="426" t="s">
        <v>1188</v>
      </c>
      <c r="L1804" s="426" t="s">
        <v>32</v>
      </c>
      <c r="M1804" s="426">
        <v>69</v>
      </c>
      <c r="N1804" s="427">
        <v>45089</v>
      </c>
      <c r="O1804" s="458">
        <f t="shared" si="90"/>
        <v>6</v>
      </c>
      <c r="P1804" s="458">
        <f t="shared" si="91"/>
        <v>6</v>
      </c>
      <c r="Q1804" s="96" t="str">
        <f t="shared" si="92"/>
        <v>Gastos_Gerais</v>
      </c>
    </row>
    <row r="1805" spans="1:17" ht="36.75" hidden="1" thickBot="1" x14ac:dyDescent="0.25">
      <c r="A1805" s="450">
        <v>4245</v>
      </c>
      <c r="B1805" s="427">
        <v>45089</v>
      </c>
      <c r="C1805" s="459">
        <v>45078</v>
      </c>
      <c r="D1805" s="461" t="s">
        <v>176</v>
      </c>
      <c r="E1805" s="455" t="s">
        <v>1</v>
      </c>
      <c r="F1805" s="460">
        <v>1438.14</v>
      </c>
      <c r="G1805" s="461" t="s">
        <v>6463</v>
      </c>
      <c r="H1805" s="461" t="s">
        <v>423</v>
      </c>
      <c r="I1805" s="461" t="s">
        <v>1383</v>
      </c>
      <c r="J1805" s="426" t="s">
        <v>1384</v>
      </c>
      <c r="K1805" s="426" t="s">
        <v>1188</v>
      </c>
      <c r="L1805" s="426" t="s">
        <v>1163</v>
      </c>
      <c r="M1805" s="426" t="s">
        <v>425</v>
      </c>
      <c r="N1805" s="427">
        <v>45089</v>
      </c>
      <c r="O1805" s="458">
        <f t="shared" si="90"/>
        <v>6</v>
      </c>
      <c r="P1805" s="458">
        <f t="shared" si="91"/>
        <v>6</v>
      </c>
      <c r="Q1805" s="96" t="str">
        <f t="shared" si="92"/>
        <v>Gastos_com_Pessoal</v>
      </c>
    </row>
    <row r="1806" spans="1:17" ht="24.75" hidden="1" thickBot="1" x14ac:dyDescent="0.25">
      <c r="A1806" s="450">
        <v>4246</v>
      </c>
      <c r="B1806" s="427">
        <v>45089</v>
      </c>
      <c r="C1806" s="459">
        <v>45078</v>
      </c>
      <c r="D1806" s="461" t="s">
        <v>264</v>
      </c>
      <c r="E1806" s="455" t="s">
        <v>392</v>
      </c>
      <c r="F1806" s="460">
        <v>120</v>
      </c>
      <c r="G1806" s="455" t="s">
        <v>5552</v>
      </c>
      <c r="H1806" s="461" t="s">
        <v>1032</v>
      </c>
      <c r="I1806" s="461" t="s">
        <v>5960</v>
      </c>
      <c r="J1806" s="426" t="s">
        <v>2080</v>
      </c>
      <c r="K1806" s="426" t="s">
        <v>1188</v>
      </c>
      <c r="L1806" s="426" t="s">
        <v>32</v>
      </c>
      <c r="M1806" s="426">
        <v>668</v>
      </c>
      <c r="N1806" s="427">
        <v>45089</v>
      </c>
      <c r="O1806" s="458">
        <f t="shared" si="90"/>
        <v>6</v>
      </c>
      <c r="P1806" s="458">
        <f t="shared" si="91"/>
        <v>6</v>
      </c>
      <c r="Q1806" s="96" t="str">
        <f t="shared" si="92"/>
        <v>Gastos_Gerais</v>
      </c>
    </row>
    <row r="1807" spans="1:17" ht="36.75" hidden="1" thickBot="1" x14ac:dyDescent="0.25">
      <c r="A1807" s="450">
        <v>4247</v>
      </c>
      <c r="B1807" s="427">
        <v>45089</v>
      </c>
      <c r="C1807" s="459">
        <v>45078</v>
      </c>
      <c r="D1807" s="461" t="s">
        <v>141</v>
      </c>
      <c r="E1807" s="455" t="s">
        <v>224</v>
      </c>
      <c r="F1807" s="460">
        <v>780</v>
      </c>
      <c r="G1807" s="461" t="s">
        <v>5961</v>
      </c>
      <c r="H1807" s="461" t="s">
        <v>421</v>
      </c>
      <c r="I1807" s="461" t="s">
        <v>5962</v>
      </c>
      <c r="J1807" s="426" t="s">
        <v>5963</v>
      </c>
      <c r="K1807" s="426" t="s">
        <v>1188</v>
      </c>
      <c r="L1807" s="426" t="s">
        <v>32</v>
      </c>
      <c r="M1807" s="426">
        <v>1021641</v>
      </c>
      <c r="N1807" s="427">
        <v>45089</v>
      </c>
      <c r="O1807" s="458">
        <f t="shared" si="90"/>
        <v>6</v>
      </c>
      <c r="P1807" s="458">
        <f t="shared" si="91"/>
        <v>6</v>
      </c>
      <c r="Q1807" s="96" t="str">
        <f t="shared" si="92"/>
        <v>Aquisição_de_Bens_Permanentes</v>
      </c>
    </row>
    <row r="1808" spans="1:17" ht="24.75" hidden="1" thickBot="1" x14ac:dyDescent="0.25">
      <c r="A1808" s="450">
        <v>4248</v>
      </c>
      <c r="B1808" s="427">
        <v>45089</v>
      </c>
      <c r="C1808" s="459">
        <v>45078</v>
      </c>
      <c r="D1808" s="461" t="s">
        <v>264</v>
      </c>
      <c r="E1808" s="455" t="s">
        <v>402</v>
      </c>
      <c r="F1808" s="460">
        <v>122.88</v>
      </c>
      <c r="G1808" s="461" t="s">
        <v>5964</v>
      </c>
      <c r="H1808" s="461" t="s">
        <v>421</v>
      </c>
      <c r="I1808" s="461" t="s">
        <v>5962</v>
      </c>
      <c r="J1808" s="426" t="s">
        <v>5963</v>
      </c>
      <c r="K1808" s="426" t="s">
        <v>1188</v>
      </c>
      <c r="L1808" s="426" t="s">
        <v>32</v>
      </c>
      <c r="M1808" s="426">
        <v>1021641</v>
      </c>
      <c r="N1808" s="427">
        <v>45089</v>
      </c>
      <c r="O1808" s="458">
        <f t="shared" si="90"/>
        <v>6</v>
      </c>
      <c r="P1808" s="458">
        <f t="shared" si="91"/>
        <v>6</v>
      </c>
      <c r="Q1808" s="96" t="str">
        <f t="shared" si="92"/>
        <v>Gastos_Gerais</v>
      </c>
    </row>
    <row r="1809" spans="1:17" ht="36.75" hidden="1" thickBot="1" x14ac:dyDescent="0.25">
      <c r="A1809" s="450">
        <v>4249</v>
      </c>
      <c r="B1809" s="427">
        <v>45089</v>
      </c>
      <c r="C1809" s="459">
        <v>45078</v>
      </c>
      <c r="D1809" s="461" t="s">
        <v>264</v>
      </c>
      <c r="E1809" s="455" t="s">
        <v>96</v>
      </c>
      <c r="F1809" s="460">
        <v>396</v>
      </c>
      <c r="G1809" s="461" t="s">
        <v>5965</v>
      </c>
      <c r="H1809" s="461" t="s">
        <v>416</v>
      </c>
      <c r="I1809" s="461" t="s">
        <v>5966</v>
      </c>
      <c r="J1809" s="426" t="s">
        <v>5967</v>
      </c>
      <c r="K1809" s="426" t="s">
        <v>1188</v>
      </c>
      <c r="L1809" s="426" t="s">
        <v>32</v>
      </c>
      <c r="M1809" s="426">
        <v>100</v>
      </c>
      <c r="N1809" s="427">
        <v>45084</v>
      </c>
      <c r="O1809" s="458">
        <f t="shared" si="90"/>
        <v>6</v>
      </c>
      <c r="P1809" s="458">
        <f t="shared" si="91"/>
        <v>6</v>
      </c>
      <c r="Q1809" s="96" t="str">
        <f t="shared" si="92"/>
        <v>Gastos_Gerais</v>
      </c>
    </row>
    <row r="1810" spans="1:17" ht="48.75" hidden="1" thickBot="1" x14ac:dyDescent="0.25">
      <c r="A1810" s="450">
        <v>4250</v>
      </c>
      <c r="B1810" s="427">
        <v>45089</v>
      </c>
      <c r="C1810" s="459">
        <v>45078</v>
      </c>
      <c r="D1810" s="455" t="s">
        <v>264</v>
      </c>
      <c r="E1810" s="455" t="s">
        <v>290</v>
      </c>
      <c r="F1810" s="601">
        <v>79.8</v>
      </c>
      <c r="G1810" s="456" t="s">
        <v>6464</v>
      </c>
      <c r="H1810" s="461" t="s">
        <v>422</v>
      </c>
      <c r="I1810" s="461" t="s">
        <v>5968</v>
      </c>
      <c r="J1810" s="425" t="s">
        <v>3446</v>
      </c>
      <c r="K1810" s="425" t="s">
        <v>1157</v>
      </c>
      <c r="L1810" s="465" t="s">
        <v>32</v>
      </c>
      <c r="M1810" s="426">
        <v>6273</v>
      </c>
      <c r="N1810" s="427">
        <v>45089</v>
      </c>
      <c r="O1810" s="458">
        <f t="shared" si="90"/>
        <v>6</v>
      </c>
      <c r="P1810" s="458">
        <f t="shared" si="91"/>
        <v>6</v>
      </c>
      <c r="Q1810" s="96" t="str">
        <f t="shared" si="92"/>
        <v>Gastos_Gerais</v>
      </c>
    </row>
    <row r="1811" spans="1:17" ht="36.75" hidden="1" thickBot="1" x14ac:dyDescent="0.25">
      <c r="A1811" s="450">
        <v>4251</v>
      </c>
      <c r="B1811" s="427">
        <v>45089</v>
      </c>
      <c r="C1811" s="459">
        <v>45078</v>
      </c>
      <c r="D1811" s="461" t="s">
        <v>264</v>
      </c>
      <c r="E1811" s="455" t="s">
        <v>320</v>
      </c>
      <c r="F1811" s="477">
        <v>180</v>
      </c>
      <c r="G1811" s="461" t="s">
        <v>5969</v>
      </c>
      <c r="H1811" s="461" t="s">
        <v>419</v>
      </c>
      <c r="I1811" s="461" t="s">
        <v>5970</v>
      </c>
      <c r="J1811" s="426" t="s">
        <v>5971</v>
      </c>
      <c r="K1811" s="426" t="s">
        <v>1157</v>
      </c>
      <c r="L1811" s="426" t="s">
        <v>32</v>
      </c>
      <c r="M1811" s="426">
        <v>41</v>
      </c>
      <c r="N1811" s="427">
        <v>45081</v>
      </c>
      <c r="O1811" s="458">
        <f t="shared" si="90"/>
        <v>6</v>
      </c>
      <c r="P1811" s="458">
        <f t="shared" si="91"/>
        <v>6</v>
      </c>
      <c r="Q1811" s="96" t="str">
        <f t="shared" si="92"/>
        <v>Gastos_Gerais</v>
      </c>
    </row>
    <row r="1812" spans="1:17" ht="24.75" hidden="1" thickBot="1" x14ac:dyDescent="0.25">
      <c r="A1812" s="450">
        <v>4252</v>
      </c>
      <c r="B1812" s="427">
        <v>45089</v>
      </c>
      <c r="C1812" s="459">
        <v>45078</v>
      </c>
      <c r="D1812" s="461" t="s">
        <v>264</v>
      </c>
      <c r="E1812" s="455" t="s">
        <v>404</v>
      </c>
      <c r="F1812" s="477">
        <v>200</v>
      </c>
      <c r="G1812" s="461" t="s">
        <v>6465</v>
      </c>
      <c r="H1812" s="461" t="s">
        <v>420</v>
      </c>
      <c r="I1812" s="461" t="s">
        <v>6424</v>
      </c>
      <c r="J1812" s="426" t="s">
        <v>3856</v>
      </c>
      <c r="K1812" s="426" t="s">
        <v>1157</v>
      </c>
      <c r="L1812" s="426" t="s">
        <v>32</v>
      </c>
      <c r="M1812" s="426">
        <v>8547</v>
      </c>
      <c r="N1812" s="427">
        <v>45083</v>
      </c>
      <c r="O1812" s="458">
        <f t="shared" ref="O1812:O1875" si="93">IF(B1812=0,0,IF(YEAR(B1812)=$P$1,MONTH(B1812)-$O$1+1,(YEAR(B1812)-$P$1)*12-$O$1+1+MONTH(B1812)))</f>
        <v>6</v>
      </c>
      <c r="P1812" s="458">
        <f t="shared" ref="P1812:P1875" si="94">IF(C1812=0,0,IF(YEAR(C1812)=$P$1,MONTH(C1812)-$O$1+1,(YEAR(C1812)-$P$1)*12-$O$1+1+MONTH(C1812)))</f>
        <v>6</v>
      </c>
      <c r="Q1812" s="96" t="str">
        <f t="shared" ref="Q1812:Q1875" si="95">SUBSTITUTE(D1812," ","_")</f>
        <v>Gastos_Gerais</v>
      </c>
    </row>
    <row r="1813" spans="1:17" ht="36.75" hidden="1" thickBot="1" x14ac:dyDescent="0.25">
      <c r="A1813" s="450">
        <v>4253</v>
      </c>
      <c r="B1813" s="427">
        <v>45089</v>
      </c>
      <c r="C1813" s="459">
        <v>45078</v>
      </c>
      <c r="D1813" s="461" t="s">
        <v>264</v>
      </c>
      <c r="E1813" s="455" t="s">
        <v>320</v>
      </c>
      <c r="F1813" s="477">
        <v>244.5</v>
      </c>
      <c r="G1813" s="461" t="s">
        <v>5972</v>
      </c>
      <c r="H1813" s="461" t="s">
        <v>419</v>
      </c>
      <c r="I1813" s="461" t="s">
        <v>5970</v>
      </c>
      <c r="J1813" s="426" t="s">
        <v>5971</v>
      </c>
      <c r="K1813" s="426" t="s">
        <v>1157</v>
      </c>
      <c r="L1813" s="426" t="s">
        <v>32</v>
      </c>
      <c r="M1813" s="426">
        <v>38963160</v>
      </c>
      <c r="N1813" s="427">
        <v>45078</v>
      </c>
      <c r="O1813" s="458">
        <f t="shared" si="93"/>
        <v>6</v>
      </c>
      <c r="P1813" s="458">
        <f t="shared" si="94"/>
        <v>6</v>
      </c>
      <c r="Q1813" s="96" t="str">
        <f t="shared" si="95"/>
        <v>Gastos_Gerais</v>
      </c>
    </row>
    <row r="1814" spans="1:17" ht="26.25" hidden="1" thickBot="1" x14ac:dyDescent="0.25">
      <c r="A1814" s="450">
        <v>4254</v>
      </c>
      <c r="B1814" s="427">
        <v>45089</v>
      </c>
      <c r="C1814" s="459">
        <v>45078</v>
      </c>
      <c r="D1814" s="461" t="s">
        <v>176</v>
      </c>
      <c r="E1814" s="455" t="s">
        <v>6</v>
      </c>
      <c r="F1814" s="477">
        <v>285</v>
      </c>
      <c r="G1814" s="461" t="s">
        <v>1230</v>
      </c>
      <c r="H1814" s="461" t="s">
        <v>302</v>
      </c>
      <c r="I1814" s="461" t="s">
        <v>1231</v>
      </c>
      <c r="J1814" s="426" t="s">
        <v>5973</v>
      </c>
      <c r="K1814" s="426" t="s">
        <v>1157</v>
      </c>
      <c r="L1814" s="426" t="s">
        <v>1157</v>
      </c>
      <c r="M1814" s="426">
        <v>14142824</v>
      </c>
      <c r="N1814" s="427">
        <v>45089</v>
      </c>
      <c r="O1814" s="458">
        <f t="shared" si="93"/>
        <v>6</v>
      </c>
      <c r="P1814" s="458">
        <f t="shared" si="94"/>
        <v>6</v>
      </c>
      <c r="Q1814" s="96" t="str">
        <f t="shared" si="95"/>
        <v>Gastos_com_Pessoal</v>
      </c>
    </row>
    <row r="1815" spans="1:17" ht="36.75" hidden="1" thickBot="1" x14ac:dyDescent="0.25">
      <c r="A1815" s="450">
        <v>4255</v>
      </c>
      <c r="B1815" s="427">
        <v>45089</v>
      </c>
      <c r="C1815" s="459">
        <v>45078</v>
      </c>
      <c r="D1815" s="461" t="s">
        <v>264</v>
      </c>
      <c r="E1815" s="455" t="s">
        <v>293</v>
      </c>
      <c r="F1815" s="477">
        <v>360</v>
      </c>
      <c r="G1815" s="461" t="s">
        <v>5631</v>
      </c>
      <c r="H1815" s="461" t="s">
        <v>302</v>
      </c>
      <c r="I1815" s="461" t="s">
        <v>2319</v>
      </c>
      <c r="J1815" s="426" t="s">
        <v>429</v>
      </c>
      <c r="K1815" s="426" t="s">
        <v>1188</v>
      </c>
      <c r="L1815" s="426" t="s">
        <v>4137</v>
      </c>
      <c r="M1815" s="426">
        <v>180043771</v>
      </c>
      <c r="N1815" s="427">
        <v>45089</v>
      </c>
      <c r="O1815" s="458">
        <f t="shared" si="93"/>
        <v>6</v>
      </c>
      <c r="P1815" s="458">
        <f t="shared" si="94"/>
        <v>6</v>
      </c>
      <c r="Q1815" s="96" t="str">
        <f t="shared" si="95"/>
        <v>Gastos_Gerais</v>
      </c>
    </row>
    <row r="1816" spans="1:17" ht="36.75" hidden="1" thickBot="1" x14ac:dyDescent="0.25">
      <c r="A1816" s="450">
        <v>4256</v>
      </c>
      <c r="B1816" s="427">
        <v>45089</v>
      </c>
      <c r="C1816" s="459">
        <v>45078</v>
      </c>
      <c r="D1816" s="461" t="s">
        <v>264</v>
      </c>
      <c r="E1816" s="455" t="s">
        <v>293</v>
      </c>
      <c r="F1816" s="477">
        <v>360</v>
      </c>
      <c r="G1816" s="461" t="s">
        <v>6466</v>
      </c>
      <c r="H1816" s="461" t="s">
        <v>302</v>
      </c>
      <c r="I1816" s="461" t="s">
        <v>2314</v>
      </c>
      <c r="J1816" s="426" t="s">
        <v>456</v>
      </c>
      <c r="K1816" s="426" t="s">
        <v>1188</v>
      </c>
      <c r="L1816" s="426" t="s">
        <v>4137</v>
      </c>
      <c r="M1816" s="426">
        <v>180043771</v>
      </c>
      <c r="N1816" s="427">
        <v>45089</v>
      </c>
      <c r="O1816" s="458">
        <f t="shared" si="93"/>
        <v>6</v>
      </c>
      <c r="P1816" s="458">
        <f t="shared" si="94"/>
        <v>6</v>
      </c>
      <c r="Q1816" s="96" t="str">
        <f t="shared" si="95"/>
        <v>Gastos_Gerais</v>
      </c>
    </row>
    <row r="1817" spans="1:17" ht="24.75" hidden="1" thickBot="1" x14ac:dyDescent="0.25">
      <c r="A1817" s="450">
        <v>4257</v>
      </c>
      <c r="B1817" s="427">
        <v>45089</v>
      </c>
      <c r="C1817" s="459">
        <v>45078</v>
      </c>
      <c r="D1817" s="461" t="s">
        <v>264</v>
      </c>
      <c r="E1817" s="455" t="s">
        <v>293</v>
      </c>
      <c r="F1817" s="477">
        <v>180</v>
      </c>
      <c r="G1817" s="461" t="s">
        <v>6467</v>
      </c>
      <c r="H1817" s="461" t="s">
        <v>419</v>
      </c>
      <c r="I1817" s="461" t="s">
        <v>5974</v>
      </c>
      <c r="J1817" s="426" t="s">
        <v>879</v>
      </c>
      <c r="K1817" s="426" t="s">
        <v>1188</v>
      </c>
      <c r="L1817" s="426" t="s">
        <v>4137</v>
      </c>
      <c r="M1817" s="426">
        <v>180043771</v>
      </c>
      <c r="N1817" s="427">
        <v>45089</v>
      </c>
      <c r="O1817" s="458">
        <f t="shared" si="93"/>
        <v>6</v>
      </c>
      <c r="P1817" s="458">
        <f t="shared" si="94"/>
        <v>6</v>
      </c>
      <c r="Q1817" s="96" t="str">
        <f t="shared" si="95"/>
        <v>Gastos_Gerais</v>
      </c>
    </row>
    <row r="1818" spans="1:17" ht="24.75" hidden="1" thickBot="1" x14ac:dyDescent="0.25">
      <c r="A1818" s="450">
        <v>4258</v>
      </c>
      <c r="B1818" s="427">
        <v>45089</v>
      </c>
      <c r="C1818" s="459">
        <v>45078</v>
      </c>
      <c r="D1818" s="461" t="s">
        <v>264</v>
      </c>
      <c r="E1818" s="455" t="s">
        <v>293</v>
      </c>
      <c r="F1818" s="477">
        <v>180</v>
      </c>
      <c r="G1818" s="455" t="s">
        <v>4291</v>
      </c>
      <c r="H1818" s="461" t="s">
        <v>419</v>
      </c>
      <c r="I1818" s="461" t="s">
        <v>4292</v>
      </c>
      <c r="J1818" s="426" t="s">
        <v>495</v>
      </c>
      <c r="K1818" s="425" t="s">
        <v>1188</v>
      </c>
      <c r="L1818" s="426" t="s">
        <v>4137</v>
      </c>
      <c r="M1818" s="426">
        <v>180043771</v>
      </c>
      <c r="N1818" s="427">
        <v>45089</v>
      </c>
      <c r="O1818" s="458">
        <f t="shared" si="93"/>
        <v>6</v>
      </c>
      <c r="P1818" s="458">
        <f t="shared" si="94"/>
        <v>6</v>
      </c>
      <c r="Q1818" s="96" t="str">
        <f t="shared" si="95"/>
        <v>Gastos_Gerais</v>
      </c>
    </row>
    <row r="1819" spans="1:17" ht="36.75" hidden="1" thickBot="1" x14ac:dyDescent="0.25">
      <c r="A1819" s="450">
        <v>4259</v>
      </c>
      <c r="B1819" s="427">
        <v>45089</v>
      </c>
      <c r="C1819" s="459">
        <v>45078</v>
      </c>
      <c r="D1819" s="461" t="s">
        <v>264</v>
      </c>
      <c r="E1819" s="455" t="s">
        <v>293</v>
      </c>
      <c r="F1819" s="477">
        <v>360</v>
      </c>
      <c r="G1819" s="461" t="s">
        <v>6468</v>
      </c>
      <c r="H1819" s="461" t="s">
        <v>302</v>
      </c>
      <c r="I1819" s="461" t="s">
        <v>5975</v>
      </c>
      <c r="J1819" s="426" t="s">
        <v>438</v>
      </c>
      <c r="K1819" s="426" t="s">
        <v>1188</v>
      </c>
      <c r="L1819" s="426" t="s">
        <v>4137</v>
      </c>
      <c r="M1819" s="426">
        <v>180043771</v>
      </c>
      <c r="N1819" s="427">
        <v>45089</v>
      </c>
      <c r="O1819" s="458">
        <f t="shared" si="93"/>
        <v>6</v>
      </c>
      <c r="P1819" s="458">
        <f t="shared" si="94"/>
        <v>6</v>
      </c>
      <c r="Q1819" s="96" t="str">
        <f t="shared" si="95"/>
        <v>Gastos_Gerais</v>
      </c>
    </row>
    <row r="1820" spans="1:17" ht="36.75" hidden="1" thickBot="1" x14ac:dyDescent="0.25">
      <c r="A1820" s="450">
        <v>4260</v>
      </c>
      <c r="B1820" s="427">
        <v>45089</v>
      </c>
      <c r="C1820" s="459">
        <v>45078</v>
      </c>
      <c r="D1820" s="461" t="s">
        <v>264</v>
      </c>
      <c r="E1820" s="455" t="s">
        <v>293</v>
      </c>
      <c r="F1820" s="477">
        <v>360</v>
      </c>
      <c r="G1820" s="461" t="s">
        <v>5639</v>
      </c>
      <c r="H1820" s="461" t="s">
        <v>302</v>
      </c>
      <c r="I1820" s="461" t="s">
        <v>2298</v>
      </c>
      <c r="J1820" s="426" t="s">
        <v>5976</v>
      </c>
      <c r="K1820" s="426" t="s">
        <v>1188</v>
      </c>
      <c r="L1820" s="426" t="s">
        <v>4137</v>
      </c>
      <c r="M1820" s="426">
        <v>180043771</v>
      </c>
      <c r="N1820" s="427">
        <v>45089</v>
      </c>
      <c r="O1820" s="458">
        <f t="shared" si="93"/>
        <v>6</v>
      </c>
      <c r="P1820" s="458">
        <f t="shared" si="94"/>
        <v>6</v>
      </c>
      <c r="Q1820" s="96" t="str">
        <f t="shared" si="95"/>
        <v>Gastos_Gerais</v>
      </c>
    </row>
    <row r="1821" spans="1:17" ht="26.25" hidden="1" thickBot="1" x14ac:dyDescent="0.25">
      <c r="A1821" s="450">
        <v>4261</v>
      </c>
      <c r="B1821" s="427">
        <v>45089</v>
      </c>
      <c r="C1821" s="459">
        <v>45078</v>
      </c>
      <c r="D1821" s="461" t="s">
        <v>176</v>
      </c>
      <c r="E1821" s="455" t="s">
        <v>261</v>
      </c>
      <c r="F1821" s="477">
        <v>1486.9</v>
      </c>
      <c r="G1821" s="461" t="s">
        <v>1207</v>
      </c>
      <c r="H1821" s="461" t="s">
        <v>423</v>
      </c>
      <c r="I1821" s="461" t="s">
        <v>5949</v>
      </c>
      <c r="J1821" s="426" t="s">
        <v>916</v>
      </c>
      <c r="K1821" s="426" t="s">
        <v>1188</v>
      </c>
      <c r="L1821" s="426" t="s">
        <v>4137</v>
      </c>
      <c r="M1821" s="426">
        <v>180043771</v>
      </c>
      <c r="N1821" s="427">
        <v>45089</v>
      </c>
      <c r="O1821" s="458">
        <f t="shared" si="93"/>
        <v>6</v>
      </c>
      <c r="P1821" s="458">
        <f t="shared" si="94"/>
        <v>6</v>
      </c>
      <c r="Q1821" s="96" t="str">
        <f t="shared" si="95"/>
        <v>Gastos_com_Pessoal</v>
      </c>
    </row>
    <row r="1822" spans="1:17" ht="26.25" hidden="1" thickBot="1" x14ac:dyDescent="0.25">
      <c r="A1822" s="450">
        <v>4262</v>
      </c>
      <c r="B1822" s="427">
        <v>45089</v>
      </c>
      <c r="C1822" s="459">
        <v>45078</v>
      </c>
      <c r="D1822" s="461" t="s">
        <v>176</v>
      </c>
      <c r="E1822" s="455" t="s">
        <v>280</v>
      </c>
      <c r="F1822" s="477">
        <v>2379.54</v>
      </c>
      <c r="G1822" s="461" t="s">
        <v>1209</v>
      </c>
      <c r="H1822" s="461" t="s">
        <v>423</v>
      </c>
      <c r="I1822" s="461" t="s">
        <v>5949</v>
      </c>
      <c r="J1822" s="426" t="s">
        <v>916</v>
      </c>
      <c r="K1822" s="426" t="s">
        <v>1188</v>
      </c>
      <c r="L1822" s="426" t="s">
        <v>4137</v>
      </c>
      <c r="M1822" s="426">
        <v>180043771</v>
      </c>
      <c r="N1822" s="427">
        <v>45089</v>
      </c>
      <c r="O1822" s="458">
        <f t="shared" si="93"/>
        <v>6</v>
      </c>
      <c r="P1822" s="458">
        <f t="shared" si="94"/>
        <v>6</v>
      </c>
      <c r="Q1822" s="96" t="str">
        <f t="shared" si="95"/>
        <v>Gastos_com_Pessoal</v>
      </c>
    </row>
    <row r="1823" spans="1:17" ht="26.25" hidden="1" thickBot="1" x14ac:dyDescent="0.25">
      <c r="A1823" s="450">
        <v>4263</v>
      </c>
      <c r="B1823" s="427">
        <v>45089</v>
      </c>
      <c r="C1823" s="459">
        <v>45078</v>
      </c>
      <c r="D1823" s="461" t="s">
        <v>176</v>
      </c>
      <c r="E1823" s="455" t="s">
        <v>262</v>
      </c>
      <c r="F1823" s="477">
        <v>793.18</v>
      </c>
      <c r="G1823" s="461" t="s">
        <v>1210</v>
      </c>
      <c r="H1823" s="461" t="s">
        <v>423</v>
      </c>
      <c r="I1823" s="461" t="s">
        <v>5949</v>
      </c>
      <c r="J1823" s="426" t="s">
        <v>916</v>
      </c>
      <c r="K1823" s="426" t="s">
        <v>1188</v>
      </c>
      <c r="L1823" s="426" t="s">
        <v>4137</v>
      </c>
      <c r="M1823" s="426">
        <v>180043771</v>
      </c>
      <c r="N1823" s="427">
        <v>45089</v>
      </c>
      <c r="O1823" s="458">
        <f t="shared" si="93"/>
        <v>6</v>
      </c>
      <c r="P1823" s="458">
        <f t="shared" si="94"/>
        <v>6</v>
      </c>
      <c r="Q1823" s="96" t="str">
        <f t="shared" si="95"/>
        <v>Gastos_com_Pessoal</v>
      </c>
    </row>
    <row r="1824" spans="1:17" ht="36.75" hidden="1" thickBot="1" x14ac:dyDescent="0.25">
      <c r="A1824" s="450">
        <v>4264</v>
      </c>
      <c r="B1824" s="427">
        <v>45089</v>
      </c>
      <c r="C1824" s="459">
        <v>45078</v>
      </c>
      <c r="D1824" s="461" t="s">
        <v>176</v>
      </c>
      <c r="E1824" s="455" t="s">
        <v>169</v>
      </c>
      <c r="F1824" s="477">
        <v>2552.9699999999998</v>
      </c>
      <c r="G1824" s="461" t="s">
        <v>1211</v>
      </c>
      <c r="H1824" s="461" t="s">
        <v>423</v>
      </c>
      <c r="I1824" s="461" t="s">
        <v>5949</v>
      </c>
      <c r="J1824" s="426" t="s">
        <v>916</v>
      </c>
      <c r="K1824" s="426" t="s">
        <v>1188</v>
      </c>
      <c r="L1824" s="426" t="s">
        <v>4137</v>
      </c>
      <c r="M1824" s="426">
        <v>180043771</v>
      </c>
      <c r="N1824" s="427">
        <v>45089</v>
      </c>
      <c r="O1824" s="458">
        <f t="shared" si="93"/>
        <v>6</v>
      </c>
      <c r="P1824" s="458">
        <f t="shared" si="94"/>
        <v>6</v>
      </c>
      <c r="Q1824" s="96" t="str">
        <f t="shared" si="95"/>
        <v>Gastos_com_Pessoal</v>
      </c>
    </row>
    <row r="1825" spans="1:17" ht="26.25" hidden="1" thickBot="1" x14ac:dyDescent="0.25">
      <c r="A1825" s="450">
        <v>4265</v>
      </c>
      <c r="B1825" s="427">
        <v>45089</v>
      </c>
      <c r="C1825" s="459">
        <v>45078</v>
      </c>
      <c r="D1825" s="461" t="s">
        <v>176</v>
      </c>
      <c r="E1825" s="455" t="s">
        <v>261</v>
      </c>
      <c r="F1825" s="477">
        <v>1306.3399999999999</v>
      </c>
      <c r="G1825" s="461" t="s">
        <v>1207</v>
      </c>
      <c r="H1825" s="461" t="s">
        <v>417</v>
      </c>
      <c r="I1825" s="461" t="s">
        <v>5977</v>
      </c>
      <c r="J1825" s="426" t="s">
        <v>864</v>
      </c>
      <c r="K1825" s="426" t="s">
        <v>1188</v>
      </c>
      <c r="L1825" s="426" t="s">
        <v>4137</v>
      </c>
      <c r="M1825" s="426">
        <v>180043771</v>
      </c>
      <c r="N1825" s="427">
        <v>45089</v>
      </c>
      <c r="O1825" s="458">
        <f t="shared" si="93"/>
        <v>6</v>
      </c>
      <c r="P1825" s="458">
        <f t="shared" si="94"/>
        <v>6</v>
      </c>
      <c r="Q1825" s="96" t="str">
        <f t="shared" si="95"/>
        <v>Gastos_com_Pessoal</v>
      </c>
    </row>
    <row r="1826" spans="1:17" ht="26.25" hidden="1" thickBot="1" x14ac:dyDescent="0.25">
      <c r="A1826" s="450">
        <v>4266</v>
      </c>
      <c r="B1826" s="427">
        <v>45089</v>
      </c>
      <c r="C1826" s="459">
        <v>45078</v>
      </c>
      <c r="D1826" s="461" t="s">
        <v>176</v>
      </c>
      <c r="E1826" s="455" t="s">
        <v>280</v>
      </c>
      <c r="F1826" s="477">
        <v>2172.73</v>
      </c>
      <c r="G1826" s="461" t="s">
        <v>1209</v>
      </c>
      <c r="H1826" s="461" t="s">
        <v>417</v>
      </c>
      <c r="I1826" s="461" t="s">
        <v>5977</v>
      </c>
      <c r="J1826" s="426" t="s">
        <v>864</v>
      </c>
      <c r="K1826" s="426" t="s">
        <v>1188</v>
      </c>
      <c r="L1826" s="426" t="s">
        <v>4137</v>
      </c>
      <c r="M1826" s="426">
        <v>180043771</v>
      </c>
      <c r="N1826" s="427">
        <v>45089</v>
      </c>
      <c r="O1826" s="458">
        <f t="shared" si="93"/>
        <v>6</v>
      </c>
      <c r="P1826" s="458">
        <f t="shared" si="94"/>
        <v>6</v>
      </c>
      <c r="Q1826" s="96" t="str">
        <f t="shared" si="95"/>
        <v>Gastos_com_Pessoal</v>
      </c>
    </row>
    <row r="1827" spans="1:17" ht="26.25" hidden="1" thickBot="1" x14ac:dyDescent="0.25">
      <c r="A1827" s="450">
        <v>4267</v>
      </c>
      <c r="B1827" s="427">
        <v>45089</v>
      </c>
      <c r="C1827" s="459">
        <v>45078</v>
      </c>
      <c r="D1827" s="461" t="s">
        <v>176</v>
      </c>
      <c r="E1827" s="455" t="s">
        <v>262</v>
      </c>
      <c r="F1827" s="477">
        <v>724.24</v>
      </c>
      <c r="G1827" s="461" t="s">
        <v>1210</v>
      </c>
      <c r="H1827" s="461" t="s">
        <v>417</v>
      </c>
      <c r="I1827" s="461" t="s">
        <v>5977</v>
      </c>
      <c r="J1827" s="426" t="s">
        <v>864</v>
      </c>
      <c r="K1827" s="426" t="s">
        <v>1188</v>
      </c>
      <c r="L1827" s="426" t="s">
        <v>4137</v>
      </c>
      <c r="M1827" s="426">
        <v>180043771</v>
      </c>
      <c r="N1827" s="427">
        <v>45089</v>
      </c>
      <c r="O1827" s="458">
        <f t="shared" si="93"/>
        <v>6</v>
      </c>
      <c r="P1827" s="458">
        <f t="shared" si="94"/>
        <v>6</v>
      </c>
      <c r="Q1827" s="96" t="str">
        <f t="shared" si="95"/>
        <v>Gastos_com_Pessoal</v>
      </c>
    </row>
    <row r="1828" spans="1:17" ht="36.75" hidden="1" thickBot="1" x14ac:dyDescent="0.25">
      <c r="A1828" s="450">
        <v>4268</v>
      </c>
      <c r="B1828" s="427">
        <v>45089</v>
      </c>
      <c r="C1828" s="459">
        <v>45078</v>
      </c>
      <c r="D1828" s="461" t="s">
        <v>176</v>
      </c>
      <c r="E1828" s="455" t="s">
        <v>169</v>
      </c>
      <c r="F1828" s="477">
        <v>3061.33</v>
      </c>
      <c r="G1828" s="461" t="s">
        <v>1211</v>
      </c>
      <c r="H1828" s="461" t="s">
        <v>417</v>
      </c>
      <c r="I1828" s="461" t="s">
        <v>5977</v>
      </c>
      <c r="J1828" s="426" t="s">
        <v>864</v>
      </c>
      <c r="K1828" s="426" t="s">
        <v>1188</v>
      </c>
      <c r="L1828" s="426" t="s">
        <v>4137</v>
      </c>
      <c r="M1828" s="426">
        <v>180043771</v>
      </c>
      <c r="N1828" s="427">
        <v>45089</v>
      </c>
      <c r="O1828" s="458">
        <f t="shared" si="93"/>
        <v>6</v>
      </c>
      <c r="P1828" s="458">
        <f t="shared" si="94"/>
        <v>6</v>
      </c>
      <c r="Q1828" s="96" t="str">
        <f t="shared" si="95"/>
        <v>Gastos_com_Pessoal</v>
      </c>
    </row>
    <row r="1829" spans="1:17" ht="26.25" hidden="1" thickBot="1" x14ac:dyDescent="0.25">
      <c r="A1829" s="450">
        <v>4269</v>
      </c>
      <c r="B1829" s="427">
        <v>45089</v>
      </c>
      <c r="C1829" s="459">
        <v>45078</v>
      </c>
      <c r="D1829" s="461" t="s">
        <v>176</v>
      </c>
      <c r="E1829" s="455" t="s">
        <v>261</v>
      </c>
      <c r="F1829" s="477">
        <v>1291.72</v>
      </c>
      <c r="G1829" s="461" t="s">
        <v>1207</v>
      </c>
      <c r="H1829" s="461" t="s">
        <v>421</v>
      </c>
      <c r="I1829" s="461" t="s">
        <v>5947</v>
      </c>
      <c r="J1829" s="426" t="s">
        <v>867</v>
      </c>
      <c r="K1829" s="426" t="s">
        <v>1188</v>
      </c>
      <c r="L1829" s="426" t="s">
        <v>4137</v>
      </c>
      <c r="M1829" s="426">
        <v>180043771</v>
      </c>
      <c r="N1829" s="427">
        <v>45089</v>
      </c>
      <c r="O1829" s="458">
        <f t="shared" si="93"/>
        <v>6</v>
      </c>
      <c r="P1829" s="458">
        <f t="shared" si="94"/>
        <v>6</v>
      </c>
      <c r="Q1829" s="96" t="str">
        <f t="shared" si="95"/>
        <v>Gastos_com_Pessoal</v>
      </c>
    </row>
    <row r="1830" spans="1:17" ht="26.25" hidden="1" thickBot="1" x14ac:dyDescent="0.25">
      <c r="A1830" s="450">
        <v>4270</v>
      </c>
      <c r="B1830" s="427">
        <v>45089</v>
      </c>
      <c r="C1830" s="459">
        <v>45078</v>
      </c>
      <c r="D1830" s="461" t="s">
        <v>176</v>
      </c>
      <c r="E1830" s="455" t="s">
        <v>280</v>
      </c>
      <c r="F1830" s="477">
        <v>2006.86</v>
      </c>
      <c r="G1830" s="461" t="s">
        <v>1209</v>
      </c>
      <c r="H1830" s="461" t="s">
        <v>421</v>
      </c>
      <c r="I1830" s="461" t="s">
        <v>5947</v>
      </c>
      <c r="J1830" s="426" t="s">
        <v>867</v>
      </c>
      <c r="K1830" s="426" t="s">
        <v>1188</v>
      </c>
      <c r="L1830" s="426" t="s">
        <v>4137</v>
      </c>
      <c r="M1830" s="426">
        <v>180043771</v>
      </c>
      <c r="N1830" s="427">
        <v>45089</v>
      </c>
      <c r="O1830" s="458">
        <f t="shared" si="93"/>
        <v>6</v>
      </c>
      <c r="P1830" s="458">
        <f t="shared" si="94"/>
        <v>6</v>
      </c>
      <c r="Q1830" s="96" t="str">
        <f t="shared" si="95"/>
        <v>Gastos_com_Pessoal</v>
      </c>
    </row>
    <row r="1831" spans="1:17" ht="26.25" hidden="1" thickBot="1" x14ac:dyDescent="0.25">
      <c r="A1831" s="450">
        <v>4271</v>
      </c>
      <c r="B1831" s="427">
        <v>45089</v>
      </c>
      <c r="C1831" s="459">
        <v>45078</v>
      </c>
      <c r="D1831" s="461" t="s">
        <v>176</v>
      </c>
      <c r="E1831" s="455" t="s">
        <v>262</v>
      </c>
      <c r="F1831" s="477">
        <v>668.96</v>
      </c>
      <c r="G1831" s="461" t="s">
        <v>1210</v>
      </c>
      <c r="H1831" s="461" t="s">
        <v>421</v>
      </c>
      <c r="I1831" s="461" t="s">
        <v>5947</v>
      </c>
      <c r="J1831" s="426" t="s">
        <v>867</v>
      </c>
      <c r="K1831" s="426" t="s">
        <v>1188</v>
      </c>
      <c r="L1831" s="426" t="s">
        <v>4137</v>
      </c>
      <c r="M1831" s="426">
        <v>180043771</v>
      </c>
      <c r="N1831" s="427">
        <v>45089</v>
      </c>
      <c r="O1831" s="458">
        <f t="shared" si="93"/>
        <v>6</v>
      </c>
      <c r="P1831" s="458">
        <f t="shared" si="94"/>
        <v>6</v>
      </c>
      <c r="Q1831" s="96" t="str">
        <f t="shared" si="95"/>
        <v>Gastos_com_Pessoal</v>
      </c>
    </row>
    <row r="1832" spans="1:17" ht="36.75" hidden="1" thickBot="1" x14ac:dyDescent="0.25">
      <c r="A1832" s="450">
        <v>4272</v>
      </c>
      <c r="B1832" s="427">
        <v>45089</v>
      </c>
      <c r="C1832" s="459">
        <v>45078</v>
      </c>
      <c r="D1832" s="461" t="s">
        <v>176</v>
      </c>
      <c r="E1832" s="455" t="s">
        <v>169</v>
      </c>
      <c r="F1832" s="477">
        <v>2878.36</v>
      </c>
      <c r="G1832" s="461" t="s">
        <v>1211</v>
      </c>
      <c r="H1832" s="461" t="s">
        <v>421</v>
      </c>
      <c r="I1832" s="461" t="s">
        <v>5947</v>
      </c>
      <c r="J1832" s="426" t="s">
        <v>867</v>
      </c>
      <c r="K1832" s="426" t="s">
        <v>1188</v>
      </c>
      <c r="L1832" s="426" t="s">
        <v>4137</v>
      </c>
      <c r="M1832" s="426">
        <v>180043771</v>
      </c>
      <c r="N1832" s="427">
        <v>45089</v>
      </c>
      <c r="O1832" s="458">
        <f t="shared" si="93"/>
        <v>6</v>
      </c>
      <c r="P1832" s="458">
        <f t="shared" si="94"/>
        <v>6</v>
      </c>
      <c r="Q1832" s="96" t="str">
        <f t="shared" si="95"/>
        <v>Gastos_com_Pessoal</v>
      </c>
    </row>
    <row r="1833" spans="1:17" ht="26.25" hidden="1" thickBot="1" x14ac:dyDescent="0.25">
      <c r="A1833" s="450">
        <v>4273</v>
      </c>
      <c r="B1833" s="427">
        <v>45089</v>
      </c>
      <c r="C1833" s="459">
        <v>45078</v>
      </c>
      <c r="D1833" s="461" t="s">
        <v>176</v>
      </c>
      <c r="E1833" s="455" t="s">
        <v>262</v>
      </c>
      <c r="F1833" s="477">
        <v>916.3</v>
      </c>
      <c r="G1833" s="461" t="s">
        <v>5978</v>
      </c>
      <c r="H1833" s="461" t="s">
        <v>417</v>
      </c>
      <c r="I1833" s="461" t="s">
        <v>3674</v>
      </c>
      <c r="J1833" s="426" t="s">
        <v>471</v>
      </c>
      <c r="K1833" s="426" t="s">
        <v>1188</v>
      </c>
      <c r="L1833" s="426" t="s">
        <v>4137</v>
      </c>
      <c r="M1833" s="426">
        <v>180043771</v>
      </c>
      <c r="N1833" s="427">
        <v>45089</v>
      </c>
      <c r="O1833" s="458">
        <f t="shared" si="93"/>
        <v>6</v>
      </c>
      <c r="P1833" s="458">
        <f t="shared" si="94"/>
        <v>6</v>
      </c>
      <c r="Q1833" s="96" t="str">
        <f t="shared" si="95"/>
        <v>Gastos_com_Pessoal</v>
      </c>
    </row>
    <row r="1834" spans="1:17" ht="26.25" hidden="1" thickBot="1" x14ac:dyDescent="0.25">
      <c r="A1834" s="450">
        <v>4274</v>
      </c>
      <c r="B1834" s="427">
        <v>45089</v>
      </c>
      <c r="C1834" s="459">
        <v>45078</v>
      </c>
      <c r="D1834" s="461" t="s">
        <v>176</v>
      </c>
      <c r="E1834" s="455" t="s">
        <v>280</v>
      </c>
      <c r="F1834" s="477">
        <v>2569.4899999999998</v>
      </c>
      <c r="G1834" s="461" t="s">
        <v>5979</v>
      </c>
      <c r="H1834" s="461" t="s">
        <v>417</v>
      </c>
      <c r="I1834" s="461" t="s">
        <v>3674</v>
      </c>
      <c r="J1834" s="426" t="s">
        <v>471</v>
      </c>
      <c r="K1834" s="426" t="s">
        <v>1188</v>
      </c>
      <c r="L1834" s="426" t="s">
        <v>4137</v>
      </c>
      <c r="M1834" s="426">
        <v>180043771</v>
      </c>
      <c r="N1834" s="427">
        <v>45089</v>
      </c>
      <c r="O1834" s="458">
        <f t="shared" si="93"/>
        <v>6</v>
      </c>
      <c r="P1834" s="458">
        <f t="shared" si="94"/>
        <v>6</v>
      </c>
      <c r="Q1834" s="96" t="str">
        <f t="shared" si="95"/>
        <v>Gastos_com_Pessoal</v>
      </c>
    </row>
    <row r="1835" spans="1:17" ht="26.25" hidden="1" thickBot="1" x14ac:dyDescent="0.25">
      <c r="A1835" s="450">
        <v>4275</v>
      </c>
      <c r="B1835" s="427">
        <v>45089</v>
      </c>
      <c r="C1835" s="459">
        <v>45078</v>
      </c>
      <c r="D1835" s="461" t="s">
        <v>176</v>
      </c>
      <c r="E1835" s="455" t="s">
        <v>262</v>
      </c>
      <c r="F1835" s="477">
        <v>1002.86</v>
      </c>
      <c r="G1835" s="461" t="s">
        <v>5980</v>
      </c>
      <c r="H1835" s="461" t="s">
        <v>419</v>
      </c>
      <c r="I1835" s="461" t="s">
        <v>5981</v>
      </c>
      <c r="J1835" s="426" t="s">
        <v>801</v>
      </c>
      <c r="K1835" s="426" t="s">
        <v>1188</v>
      </c>
      <c r="L1835" s="426" t="s">
        <v>4137</v>
      </c>
      <c r="M1835" s="426">
        <v>180043771</v>
      </c>
      <c r="N1835" s="427">
        <v>45089</v>
      </c>
      <c r="O1835" s="458">
        <f t="shared" si="93"/>
        <v>6</v>
      </c>
      <c r="P1835" s="458">
        <f t="shared" si="94"/>
        <v>6</v>
      </c>
      <c r="Q1835" s="96" t="str">
        <f t="shared" si="95"/>
        <v>Gastos_com_Pessoal</v>
      </c>
    </row>
    <row r="1836" spans="1:17" ht="26.25" hidden="1" thickBot="1" x14ac:dyDescent="0.25">
      <c r="A1836" s="450">
        <v>4276</v>
      </c>
      <c r="B1836" s="427">
        <v>45089</v>
      </c>
      <c r="C1836" s="459">
        <v>45078</v>
      </c>
      <c r="D1836" s="461" t="s">
        <v>176</v>
      </c>
      <c r="E1836" s="455" t="s">
        <v>280</v>
      </c>
      <c r="F1836" s="477">
        <v>2862.63</v>
      </c>
      <c r="G1836" s="461" t="s">
        <v>5982</v>
      </c>
      <c r="H1836" s="461" t="s">
        <v>419</v>
      </c>
      <c r="I1836" s="461" t="s">
        <v>5981</v>
      </c>
      <c r="J1836" s="426" t="s">
        <v>801</v>
      </c>
      <c r="K1836" s="426" t="s">
        <v>1188</v>
      </c>
      <c r="L1836" s="426" t="s">
        <v>4137</v>
      </c>
      <c r="M1836" s="426">
        <v>180043771</v>
      </c>
      <c r="N1836" s="427">
        <v>45089</v>
      </c>
      <c r="O1836" s="458">
        <f t="shared" si="93"/>
        <v>6</v>
      </c>
      <c r="P1836" s="458">
        <f t="shared" si="94"/>
        <v>6</v>
      </c>
      <c r="Q1836" s="96" t="str">
        <f t="shared" si="95"/>
        <v>Gastos_com_Pessoal</v>
      </c>
    </row>
    <row r="1837" spans="1:17" ht="36.75" hidden="1" thickBot="1" x14ac:dyDescent="0.25">
      <c r="A1837" s="450">
        <v>4277</v>
      </c>
      <c r="B1837" s="427">
        <v>45089</v>
      </c>
      <c r="C1837" s="459">
        <v>45047</v>
      </c>
      <c r="D1837" s="461" t="s">
        <v>308</v>
      </c>
      <c r="E1837" s="455" t="s">
        <v>308</v>
      </c>
      <c r="F1837" s="477">
        <v>373397.66</v>
      </c>
      <c r="G1837" s="461" t="s">
        <v>5495</v>
      </c>
      <c r="H1837" s="461" t="s">
        <v>303</v>
      </c>
      <c r="I1837" s="461" t="s">
        <v>1509</v>
      </c>
      <c r="J1837" s="426" t="s">
        <v>1510</v>
      </c>
      <c r="K1837" s="426" t="s">
        <v>425</v>
      </c>
      <c r="L1837" s="426" t="s">
        <v>1511</v>
      </c>
      <c r="M1837" s="426" t="s">
        <v>425</v>
      </c>
      <c r="N1837" s="427">
        <v>45089</v>
      </c>
      <c r="O1837" s="458">
        <f t="shared" si="93"/>
        <v>6</v>
      </c>
      <c r="P1837" s="458">
        <f t="shared" si="94"/>
        <v>5</v>
      </c>
      <c r="Q1837" s="96" t="str">
        <f t="shared" si="95"/>
        <v>Transferência_para_Reserva_de_Recursos</v>
      </c>
    </row>
    <row r="1838" spans="1:17" ht="26.25" hidden="1" thickBot="1" x14ac:dyDescent="0.25">
      <c r="A1838" s="450">
        <v>4278</v>
      </c>
      <c r="B1838" s="427">
        <v>45089</v>
      </c>
      <c r="C1838" s="459">
        <v>45078</v>
      </c>
      <c r="D1838" s="461" t="s">
        <v>176</v>
      </c>
      <c r="E1838" s="455" t="s">
        <v>10</v>
      </c>
      <c r="F1838" s="477">
        <v>2245.8000000000002</v>
      </c>
      <c r="G1838" s="461" t="s">
        <v>4306</v>
      </c>
      <c r="H1838" s="461" t="s">
        <v>417</v>
      </c>
      <c r="I1838" s="461" t="s">
        <v>5977</v>
      </c>
      <c r="J1838" s="426" t="s">
        <v>864</v>
      </c>
      <c r="K1838" s="426" t="s">
        <v>1307</v>
      </c>
      <c r="L1838" s="426" t="s">
        <v>1218</v>
      </c>
      <c r="M1838" s="426" t="s">
        <v>5983</v>
      </c>
      <c r="N1838" s="427">
        <v>45089</v>
      </c>
      <c r="O1838" s="458">
        <f t="shared" si="93"/>
        <v>6</v>
      </c>
      <c r="P1838" s="458">
        <f t="shared" si="94"/>
        <v>6</v>
      </c>
      <c r="Q1838" s="96" t="str">
        <f t="shared" si="95"/>
        <v>Gastos_com_Pessoal</v>
      </c>
    </row>
    <row r="1839" spans="1:17" ht="24.75" hidden="1" thickBot="1" x14ac:dyDescent="0.25">
      <c r="A1839" s="450">
        <v>4279</v>
      </c>
      <c r="B1839" s="427">
        <v>45090</v>
      </c>
      <c r="C1839" s="459">
        <v>45078</v>
      </c>
      <c r="D1839" s="461" t="s">
        <v>264</v>
      </c>
      <c r="E1839" s="455" t="s">
        <v>0</v>
      </c>
      <c r="F1839" s="477">
        <v>2027.11</v>
      </c>
      <c r="G1839" s="461" t="s">
        <v>4385</v>
      </c>
      <c r="H1839" s="461" t="s">
        <v>421</v>
      </c>
      <c r="I1839" s="461" t="s">
        <v>1570</v>
      </c>
      <c r="J1839" s="426" t="s">
        <v>1571</v>
      </c>
      <c r="K1839" s="426" t="s">
        <v>1157</v>
      </c>
      <c r="L1839" s="426" t="s">
        <v>32</v>
      </c>
      <c r="M1839" s="426">
        <v>37431</v>
      </c>
      <c r="N1839" s="427">
        <v>45086</v>
      </c>
      <c r="O1839" s="458">
        <f t="shared" si="93"/>
        <v>6</v>
      </c>
      <c r="P1839" s="458">
        <f t="shared" si="94"/>
        <v>6</v>
      </c>
      <c r="Q1839" s="96" t="str">
        <f t="shared" si="95"/>
        <v>Gastos_Gerais</v>
      </c>
    </row>
    <row r="1840" spans="1:17" ht="24.75" hidden="1" thickBot="1" x14ac:dyDescent="0.25">
      <c r="A1840" s="450">
        <v>4280</v>
      </c>
      <c r="B1840" s="427">
        <v>45090</v>
      </c>
      <c r="C1840" s="459">
        <v>45078</v>
      </c>
      <c r="D1840" s="461" t="s">
        <v>264</v>
      </c>
      <c r="E1840" s="455" t="s">
        <v>0</v>
      </c>
      <c r="F1840" s="477">
        <v>998.59</v>
      </c>
      <c r="G1840" s="461" t="s">
        <v>4385</v>
      </c>
      <c r="H1840" s="461" t="s">
        <v>419</v>
      </c>
      <c r="I1840" s="461" t="s">
        <v>1570</v>
      </c>
      <c r="J1840" s="426" t="s">
        <v>1571</v>
      </c>
      <c r="K1840" s="426" t="s">
        <v>1157</v>
      </c>
      <c r="L1840" s="426" t="s">
        <v>32</v>
      </c>
      <c r="M1840" s="426">
        <v>37418</v>
      </c>
      <c r="N1840" s="427">
        <v>45084</v>
      </c>
      <c r="O1840" s="458">
        <f t="shared" si="93"/>
        <v>6</v>
      </c>
      <c r="P1840" s="458">
        <f t="shared" si="94"/>
        <v>6</v>
      </c>
      <c r="Q1840" s="96" t="str">
        <f t="shared" si="95"/>
        <v>Gastos_Gerais</v>
      </c>
    </row>
    <row r="1841" spans="1:17" ht="24.75" hidden="1" thickBot="1" x14ac:dyDescent="0.25">
      <c r="A1841" s="450">
        <v>4281</v>
      </c>
      <c r="B1841" s="427">
        <v>45090</v>
      </c>
      <c r="C1841" s="459">
        <v>45078</v>
      </c>
      <c r="D1841" s="461" t="s">
        <v>264</v>
      </c>
      <c r="E1841" s="455" t="s">
        <v>0</v>
      </c>
      <c r="F1841" s="477">
        <v>1998.97</v>
      </c>
      <c r="G1841" s="461" t="s">
        <v>4385</v>
      </c>
      <c r="H1841" s="461" t="s">
        <v>423</v>
      </c>
      <c r="I1841" s="461" t="s">
        <v>1570</v>
      </c>
      <c r="J1841" s="426" t="s">
        <v>1571</v>
      </c>
      <c r="K1841" s="426" t="s">
        <v>1157</v>
      </c>
      <c r="L1841" s="426" t="s">
        <v>32</v>
      </c>
      <c r="M1841" s="426">
        <v>37428</v>
      </c>
      <c r="N1841" s="427">
        <v>45086</v>
      </c>
      <c r="O1841" s="458">
        <f t="shared" si="93"/>
        <v>6</v>
      </c>
      <c r="P1841" s="458">
        <f t="shared" si="94"/>
        <v>6</v>
      </c>
      <c r="Q1841" s="96" t="str">
        <f t="shared" si="95"/>
        <v>Gastos_Gerais</v>
      </c>
    </row>
    <row r="1842" spans="1:17" ht="21.75" hidden="1" customHeight="1" x14ac:dyDescent="0.2">
      <c r="A1842" s="450">
        <v>4282</v>
      </c>
      <c r="B1842" s="427">
        <v>45090</v>
      </c>
      <c r="C1842" s="459">
        <v>45047</v>
      </c>
      <c r="D1842" s="461" t="s">
        <v>264</v>
      </c>
      <c r="E1842" s="455" t="s">
        <v>83</v>
      </c>
      <c r="F1842" s="477">
        <v>5459.94</v>
      </c>
      <c r="G1842" s="455" t="s">
        <v>2906</v>
      </c>
      <c r="H1842" s="461" t="s">
        <v>419</v>
      </c>
      <c r="I1842" s="461" t="s">
        <v>4378</v>
      </c>
      <c r="J1842" s="425" t="s">
        <v>1162</v>
      </c>
      <c r="K1842" s="425" t="s">
        <v>1157</v>
      </c>
      <c r="L1842" s="426" t="s">
        <v>32</v>
      </c>
      <c r="M1842" s="426">
        <v>38675110</v>
      </c>
      <c r="N1842" s="427">
        <v>45090</v>
      </c>
      <c r="O1842" s="458">
        <f t="shared" si="93"/>
        <v>6</v>
      </c>
      <c r="P1842" s="458">
        <f t="shared" si="94"/>
        <v>5</v>
      </c>
      <c r="Q1842" s="96" t="str">
        <f t="shared" si="95"/>
        <v>Gastos_Gerais</v>
      </c>
    </row>
    <row r="1843" spans="1:17" ht="24.75" hidden="1" thickBot="1" x14ac:dyDescent="0.25">
      <c r="A1843" s="450">
        <v>4283</v>
      </c>
      <c r="B1843" s="427">
        <v>45090</v>
      </c>
      <c r="C1843" s="459">
        <v>45078</v>
      </c>
      <c r="D1843" s="461" t="s">
        <v>264</v>
      </c>
      <c r="E1843" s="455" t="s">
        <v>0</v>
      </c>
      <c r="F1843" s="477">
        <v>439.69</v>
      </c>
      <c r="G1843" s="455" t="s">
        <v>4385</v>
      </c>
      <c r="H1843" s="461" t="s">
        <v>493</v>
      </c>
      <c r="I1843" s="461" t="s">
        <v>1570</v>
      </c>
      <c r="J1843" s="426" t="s">
        <v>1571</v>
      </c>
      <c r="K1843" s="426" t="s">
        <v>1157</v>
      </c>
      <c r="L1843" s="426" t="s">
        <v>32</v>
      </c>
      <c r="M1843" s="426">
        <v>37427</v>
      </c>
      <c r="N1843" s="427">
        <v>45086</v>
      </c>
      <c r="O1843" s="458">
        <f t="shared" si="93"/>
        <v>6</v>
      </c>
      <c r="P1843" s="458">
        <f t="shared" si="94"/>
        <v>6</v>
      </c>
      <c r="Q1843" s="96" t="str">
        <f t="shared" si="95"/>
        <v>Gastos_Gerais</v>
      </c>
    </row>
    <row r="1844" spans="1:17" ht="24.75" hidden="1" thickBot="1" x14ac:dyDescent="0.25">
      <c r="A1844" s="450">
        <v>4284</v>
      </c>
      <c r="B1844" s="427">
        <v>45090</v>
      </c>
      <c r="C1844" s="459">
        <v>45078</v>
      </c>
      <c r="D1844" s="461" t="s">
        <v>264</v>
      </c>
      <c r="E1844" s="455" t="s">
        <v>402</v>
      </c>
      <c r="F1844" s="477">
        <v>99.8</v>
      </c>
      <c r="G1844" s="455" t="s">
        <v>4126</v>
      </c>
      <c r="H1844" s="461" t="s">
        <v>1032</v>
      </c>
      <c r="I1844" s="461" t="s">
        <v>3184</v>
      </c>
      <c r="J1844" s="426" t="s">
        <v>1614</v>
      </c>
      <c r="K1844" s="426" t="s">
        <v>1157</v>
      </c>
      <c r="L1844" s="426" t="s">
        <v>32</v>
      </c>
      <c r="M1844" s="426">
        <v>128</v>
      </c>
      <c r="N1844" s="427">
        <v>45084</v>
      </c>
      <c r="O1844" s="458">
        <f t="shared" si="93"/>
        <v>6</v>
      </c>
      <c r="P1844" s="458">
        <f t="shared" si="94"/>
        <v>6</v>
      </c>
      <c r="Q1844" s="96" t="str">
        <f t="shared" si="95"/>
        <v>Gastos_Gerais</v>
      </c>
    </row>
    <row r="1845" spans="1:17" ht="24.75" hidden="1" thickBot="1" x14ac:dyDescent="0.25">
      <c r="A1845" s="450">
        <v>4285</v>
      </c>
      <c r="B1845" s="427">
        <v>45090</v>
      </c>
      <c r="C1845" s="459">
        <v>45047</v>
      </c>
      <c r="D1845" s="461" t="s">
        <v>264</v>
      </c>
      <c r="E1845" s="455" t="s">
        <v>82</v>
      </c>
      <c r="F1845" s="477">
        <v>4003.82</v>
      </c>
      <c r="G1845" s="455" t="s">
        <v>1154</v>
      </c>
      <c r="H1845" s="461" t="s">
        <v>423</v>
      </c>
      <c r="I1845" s="461" t="s">
        <v>1682</v>
      </c>
      <c r="J1845" s="425" t="s">
        <v>1156</v>
      </c>
      <c r="K1845" s="426" t="s">
        <v>1157</v>
      </c>
      <c r="L1845" s="426" t="s">
        <v>1158</v>
      </c>
      <c r="M1845" s="426" t="s">
        <v>5984</v>
      </c>
      <c r="N1845" s="427">
        <v>45090</v>
      </c>
      <c r="O1845" s="458">
        <f t="shared" si="93"/>
        <v>6</v>
      </c>
      <c r="P1845" s="458">
        <f t="shared" si="94"/>
        <v>5</v>
      </c>
      <c r="Q1845" s="96" t="str">
        <f t="shared" si="95"/>
        <v>Gastos_Gerais</v>
      </c>
    </row>
    <row r="1846" spans="1:17" ht="24.75" hidden="1" thickBot="1" x14ac:dyDescent="0.25">
      <c r="A1846" s="450">
        <v>4286</v>
      </c>
      <c r="B1846" s="427">
        <v>45090</v>
      </c>
      <c r="C1846" s="459">
        <v>45047</v>
      </c>
      <c r="D1846" s="461" t="s">
        <v>264</v>
      </c>
      <c r="E1846" s="455" t="s">
        <v>83</v>
      </c>
      <c r="F1846" s="477">
        <v>1352.13</v>
      </c>
      <c r="G1846" s="455" t="s">
        <v>2906</v>
      </c>
      <c r="H1846" s="461" t="s">
        <v>302</v>
      </c>
      <c r="I1846" s="461" t="s">
        <v>4378</v>
      </c>
      <c r="J1846" s="425" t="s">
        <v>1162</v>
      </c>
      <c r="K1846" s="425" t="s">
        <v>1157</v>
      </c>
      <c r="L1846" s="426" t="s">
        <v>32</v>
      </c>
      <c r="M1846" s="426">
        <v>40649425</v>
      </c>
      <c r="N1846" s="427">
        <v>45090</v>
      </c>
      <c r="O1846" s="458">
        <f t="shared" si="93"/>
        <v>6</v>
      </c>
      <c r="P1846" s="458">
        <f t="shared" si="94"/>
        <v>5</v>
      </c>
      <c r="Q1846" s="96" t="str">
        <f t="shared" si="95"/>
        <v>Gastos_Gerais</v>
      </c>
    </row>
    <row r="1847" spans="1:17" ht="24.75" hidden="1" thickBot="1" x14ac:dyDescent="0.25">
      <c r="A1847" s="450">
        <v>4287</v>
      </c>
      <c r="B1847" s="427">
        <v>45090</v>
      </c>
      <c r="C1847" s="459">
        <v>45078</v>
      </c>
      <c r="D1847" s="461" t="s">
        <v>264</v>
      </c>
      <c r="E1847" s="455" t="s">
        <v>0</v>
      </c>
      <c r="F1847" s="477">
        <v>2171.1799999999998</v>
      </c>
      <c r="G1847" s="455" t="s">
        <v>4385</v>
      </c>
      <c r="H1847" s="461" t="s">
        <v>414</v>
      </c>
      <c r="I1847" s="461" t="s">
        <v>1570</v>
      </c>
      <c r="J1847" s="426" t="s">
        <v>1571</v>
      </c>
      <c r="K1847" s="426" t="s">
        <v>1157</v>
      </c>
      <c r="L1847" s="426" t="s">
        <v>32</v>
      </c>
      <c r="M1847" s="426">
        <v>37429</v>
      </c>
      <c r="N1847" s="427">
        <v>45086</v>
      </c>
      <c r="O1847" s="458">
        <f t="shared" si="93"/>
        <v>6</v>
      </c>
      <c r="P1847" s="458">
        <f t="shared" si="94"/>
        <v>6</v>
      </c>
      <c r="Q1847" s="96" t="str">
        <f t="shared" si="95"/>
        <v>Gastos_Gerais</v>
      </c>
    </row>
    <row r="1848" spans="1:17" ht="13.5" hidden="1" thickBot="1" x14ac:dyDescent="0.25">
      <c r="A1848" s="450">
        <v>4288</v>
      </c>
      <c r="B1848" s="427">
        <v>45090</v>
      </c>
      <c r="C1848" s="459">
        <v>45047</v>
      </c>
      <c r="D1848" s="461" t="s">
        <v>264</v>
      </c>
      <c r="E1848" s="455" t="s">
        <v>60</v>
      </c>
      <c r="F1848" s="477">
        <v>57478.239999999998</v>
      </c>
      <c r="G1848" s="455" t="s">
        <v>4335</v>
      </c>
      <c r="H1848" s="461" t="s">
        <v>414</v>
      </c>
      <c r="I1848" s="461" t="s">
        <v>1316</v>
      </c>
      <c r="J1848" s="426" t="s">
        <v>1552</v>
      </c>
      <c r="K1848" s="426" t="s">
        <v>1157</v>
      </c>
      <c r="L1848" s="426" t="s">
        <v>32</v>
      </c>
      <c r="M1848" s="426">
        <v>270</v>
      </c>
      <c r="N1848" s="427">
        <v>45084</v>
      </c>
      <c r="O1848" s="458">
        <f t="shared" si="93"/>
        <v>6</v>
      </c>
      <c r="P1848" s="458">
        <f t="shared" si="94"/>
        <v>5</v>
      </c>
      <c r="Q1848" s="96" t="str">
        <f t="shared" si="95"/>
        <v>Gastos_Gerais</v>
      </c>
    </row>
    <row r="1849" spans="1:17" ht="13.5" hidden="1" thickBot="1" x14ac:dyDescent="0.25">
      <c r="A1849" s="450">
        <v>4289</v>
      </c>
      <c r="B1849" s="427">
        <v>45090</v>
      </c>
      <c r="C1849" s="459">
        <v>45078</v>
      </c>
      <c r="D1849" s="461" t="s">
        <v>264</v>
      </c>
      <c r="E1849" s="455" t="s">
        <v>208</v>
      </c>
      <c r="F1849" s="477">
        <v>1752</v>
      </c>
      <c r="G1849" s="461" t="s">
        <v>5985</v>
      </c>
      <c r="H1849" s="461" t="s">
        <v>421</v>
      </c>
      <c r="I1849" s="461" t="s">
        <v>5986</v>
      </c>
      <c r="J1849" s="426" t="s">
        <v>5987</v>
      </c>
      <c r="K1849" s="426" t="s">
        <v>1188</v>
      </c>
      <c r="L1849" s="426" t="s">
        <v>32</v>
      </c>
      <c r="M1849" s="426">
        <v>75878</v>
      </c>
      <c r="N1849" s="427">
        <v>45090</v>
      </c>
      <c r="O1849" s="458">
        <f t="shared" si="93"/>
        <v>6</v>
      </c>
      <c r="P1849" s="458">
        <f t="shared" si="94"/>
        <v>6</v>
      </c>
      <c r="Q1849" s="96" t="str">
        <f t="shared" si="95"/>
        <v>Gastos_Gerais</v>
      </c>
    </row>
    <row r="1850" spans="1:17" ht="24.75" hidden="1" thickBot="1" x14ac:dyDescent="0.25">
      <c r="A1850" s="450">
        <v>4290</v>
      </c>
      <c r="B1850" s="427">
        <v>45090</v>
      </c>
      <c r="C1850" s="459">
        <v>45078</v>
      </c>
      <c r="D1850" s="461" t="s">
        <v>264</v>
      </c>
      <c r="E1850" s="455" t="s">
        <v>138</v>
      </c>
      <c r="F1850" s="477">
        <v>116</v>
      </c>
      <c r="G1850" s="461" t="s">
        <v>5988</v>
      </c>
      <c r="H1850" s="461" t="s">
        <v>421</v>
      </c>
      <c r="I1850" s="461" t="s">
        <v>5989</v>
      </c>
      <c r="J1850" s="426" t="s">
        <v>5279</v>
      </c>
      <c r="K1850" s="426" t="s">
        <v>1188</v>
      </c>
      <c r="L1850" s="426" t="s">
        <v>32</v>
      </c>
      <c r="M1850" s="426">
        <v>22182</v>
      </c>
      <c r="N1850" s="427">
        <v>45090</v>
      </c>
      <c r="O1850" s="458">
        <f t="shared" si="93"/>
        <v>6</v>
      </c>
      <c r="P1850" s="458">
        <f t="shared" si="94"/>
        <v>6</v>
      </c>
      <c r="Q1850" s="96" t="str">
        <f t="shared" si="95"/>
        <v>Gastos_Gerais</v>
      </c>
    </row>
    <row r="1851" spans="1:17" ht="13.5" hidden="1" thickBot="1" x14ac:dyDescent="0.25">
      <c r="A1851" s="450">
        <v>4291</v>
      </c>
      <c r="B1851" s="427">
        <v>45090</v>
      </c>
      <c r="C1851" s="459">
        <v>45078</v>
      </c>
      <c r="D1851" s="461" t="s">
        <v>264</v>
      </c>
      <c r="E1851" s="455" t="s">
        <v>208</v>
      </c>
      <c r="F1851" s="477">
        <v>152</v>
      </c>
      <c r="G1851" s="461" t="s">
        <v>5990</v>
      </c>
      <c r="H1851" s="461" t="s">
        <v>421</v>
      </c>
      <c r="I1851" s="461" t="s">
        <v>5986</v>
      </c>
      <c r="J1851" s="426" t="s">
        <v>5987</v>
      </c>
      <c r="K1851" s="426" t="s">
        <v>1188</v>
      </c>
      <c r="L1851" s="426" t="s">
        <v>32</v>
      </c>
      <c r="M1851" s="426">
        <v>20233483</v>
      </c>
      <c r="N1851" s="427">
        <v>45090</v>
      </c>
      <c r="O1851" s="458">
        <f t="shared" si="93"/>
        <v>6</v>
      </c>
      <c r="P1851" s="458">
        <f t="shared" si="94"/>
        <v>6</v>
      </c>
      <c r="Q1851" s="96" t="str">
        <f t="shared" si="95"/>
        <v>Gastos_Gerais</v>
      </c>
    </row>
    <row r="1852" spans="1:17" ht="24.75" hidden="1" thickBot="1" x14ac:dyDescent="0.25">
      <c r="A1852" s="450">
        <v>4292</v>
      </c>
      <c r="B1852" s="427">
        <v>45090</v>
      </c>
      <c r="C1852" s="459">
        <v>45078</v>
      </c>
      <c r="D1852" s="461" t="s">
        <v>264</v>
      </c>
      <c r="E1852" s="455" t="s">
        <v>293</v>
      </c>
      <c r="F1852" s="477">
        <v>120</v>
      </c>
      <c r="G1852" s="461" t="s">
        <v>4376</v>
      </c>
      <c r="H1852" s="461" t="s">
        <v>421</v>
      </c>
      <c r="I1852" s="461" t="s">
        <v>3257</v>
      </c>
      <c r="J1852" s="426" t="s">
        <v>706</v>
      </c>
      <c r="K1852" s="426" t="s">
        <v>1188</v>
      </c>
      <c r="L1852" s="426" t="s">
        <v>4137</v>
      </c>
      <c r="M1852" s="426">
        <v>380252950</v>
      </c>
      <c r="N1852" s="427">
        <v>45090</v>
      </c>
      <c r="O1852" s="458">
        <f t="shared" si="93"/>
        <v>6</v>
      </c>
      <c r="P1852" s="458">
        <f t="shared" si="94"/>
        <v>6</v>
      </c>
      <c r="Q1852" s="96" t="str">
        <f t="shared" si="95"/>
        <v>Gastos_Gerais</v>
      </c>
    </row>
    <row r="1853" spans="1:17" ht="24.75" hidden="1" thickBot="1" x14ac:dyDescent="0.25">
      <c r="A1853" s="450">
        <v>4293</v>
      </c>
      <c r="B1853" s="427">
        <v>45090</v>
      </c>
      <c r="C1853" s="459">
        <v>45078</v>
      </c>
      <c r="D1853" s="461" t="s">
        <v>264</v>
      </c>
      <c r="E1853" s="455" t="s">
        <v>293</v>
      </c>
      <c r="F1853" s="477">
        <v>120</v>
      </c>
      <c r="G1853" s="461" t="s">
        <v>6469</v>
      </c>
      <c r="H1853" s="461" t="s">
        <v>421</v>
      </c>
      <c r="I1853" s="461" t="s">
        <v>5137</v>
      </c>
      <c r="J1853" s="426" t="s">
        <v>563</v>
      </c>
      <c r="K1853" s="426" t="s">
        <v>1188</v>
      </c>
      <c r="L1853" s="426" t="s">
        <v>4137</v>
      </c>
      <c r="M1853" s="426">
        <v>380252950</v>
      </c>
      <c r="N1853" s="427">
        <v>45090</v>
      </c>
      <c r="O1853" s="458">
        <f t="shared" si="93"/>
        <v>6</v>
      </c>
      <c r="P1853" s="458">
        <f t="shared" si="94"/>
        <v>6</v>
      </c>
      <c r="Q1853" s="96" t="str">
        <f t="shared" si="95"/>
        <v>Gastos_Gerais</v>
      </c>
    </row>
    <row r="1854" spans="1:17" ht="24.75" hidden="1" thickBot="1" x14ac:dyDescent="0.25">
      <c r="A1854" s="450">
        <v>4294</v>
      </c>
      <c r="B1854" s="427">
        <v>45090</v>
      </c>
      <c r="C1854" s="459">
        <v>45078</v>
      </c>
      <c r="D1854" s="461" t="s">
        <v>264</v>
      </c>
      <c r="E1854" s="455" t="s">
        <v>293</v>
      </c>
      <c r="F1854" s="477">
        <v>120</v>
      </c>
      <c r="G1854" s="461" t="s">
        <v>4374</v>
      </c>
      <c r="H1854" s="461" t="s">
        <v>421</v>
      </c>
      <c r="I1854" s="461" t="s">
        <v>2627</v>
      </c>
      <c r="J1854" s="426" t="s">
        <v>1073</v>
      </c>
      <c r="K1854" s="426" t="s">
        <v>1188</v>
      </c>
      <c r="L1854" s="426" t="s">
        <v>4137</v>
      </c>
      <c r="M1854" s="426">
        <v>380252950</v>
      </c>
      <c r="N1854" s="427">
        <v>45090</v>
      </c>
      <c r="O1854" s="458">
        <f t="shared" si="93"/>
        <v>6</v>
      </c>
      <c r="P1854" s="458">
        <f t="shared" si="94"/>
        <v>6</v>
      </c>
      <c r="Q1854" s="96" t="str">
        <f t="shared" si="95"/>
        <v>Gastos_Gerais</v>
      </c>
    </row>
    <row r="1855" spans="1:17" ht="24.75" hidden="1" thickBot="1" x14ac:dyDescent="0.25">
      <c r="A1855" s="450">
        <v>4295</v>
      </c>
      <c r="B1855" s="427">
        <v>45090</v>
      </c>
      <c r="C1855" s="459">
        <v>45078</v>
      </c>
      <c r="D1855" s="461" t="s">
        <v>264</v>
      </c>
      <c r="E1855" s="455" t="s">
        <v>293</v>
      </c>
      <c r="F1855" s="477">
        <v>10.8</v>
      </c>
      <c r="G1855" s="461" t="s">
        <v>6443</v>
      </c>
      <c r="H1855" s="461" t="s">
        <v>422</v>
      </c>
      <c r="I1855" s="461" t="s">
        <v>4923</v>
      </c>
      <c r="J1855" s="426" t="s">
        <v>896</v>
      </c>
      <c r="K1855" s="426" t="s">
        <v>1188</v>
      </c>
      <c r="L1855" s="426" t="s">
        <v>4137</v>
      </c>
      <c r="M1855" s="426">
        <v>380252950</v>
      </c>
      <c r="N1855" s="427">
        <v>45090</v>
      </c>
      <c r="O1855" s="458">
        <f t="shared" si="93"/>
        <v>6</v>
      </c>
      <c r="P1855" s="458">
        <f t="shared" si="94"/>
        <v>6</v>
      </c>
      <c r="Q1855" s="96" t="str">
        <f t="shared" si="95"/>
        <v>Gastos_Gerais</v>
      </c>
    </row>
    <row r="1856" spans="1:17" ht="24.75" hidden="1" thickBot="1" x14ac:dyDescent="0.25">
      <c r="A1856" s="450">
        <v>4296</v>
      </c>
      <c r="B1856" s="427">
        <v>45090</v>
      </c>
      <c r="C1856" s="459">
        <v>45078</v>
      </c>
      <c r="D1856" s="461" t="s">
        <v>264</v>
      </c>
      <c r="E1856" s="455" t="s">
        <v>293</v>
      </c>
      <c r="F1856" s="477">
        <v>10.8</v>
      </c>
      <c r="G1856" s="461" t="s">
        <v>6470</v>
      </c>
      <c r="H1856" s="461" t="s">
        <v>422</v>
      </c>
      <c r="I1856" s="461" t="s">
        <v>2737</v>
      </c>
      <c r="J1856" s="426" t="s">
        <v>1034</v>
      </c>
      <c r="K1856" s="426" t="s">
        <v>1188</v>
      </c>
      <c r="L1856" s="426" t="s">
        <v>4137</v>
      </c>
      <c r="M1856" s="426">
        <v>380252950</v>
      </c>
      <c r="N1856" s="427">
        <v>45090</v>
      </c>
      <c r="O1856" s="458">
        <f t="shared" si="93"/>
        <v>6</v>
      </c>
      <c r="P1856" s="458">
        <f t="shared" si="94"/>
        <v>6</v>
      </c>
      <c r="Q1856" s="96" t="str">
        <f t="shared" si="95"/>
        <v>Gastos_Gerais</v>
      </c>
    </row>
    <row r="1857" spans="1:17" ht="24.75" hidden="1" thickBot="1" x14ac:dyDescent="0.25">
      <c r="A1857" s="450">
        <v>4297</v>
      </c>
      <c r="B1857" s="427">
        <v>45091</v>
      </c>
      <c r="C1857" s="459">
        <v>45078</v>
      </c>
      <c r="D1857" s="461" t="s">
        <v>264</v>
      </c>
      <c r="E1857" s="455" t="s">
        <v>90</v>
      </c>
      <c r="F1857" s="477">
        <v>720</v>
      </c>
      <c r="G1857" s="461" t="s">
        <v>1675</v>
      </c>
      <c r="H1857" s="461" t="s">
        <v>1032</v>
      </c>
      <c r="I1857" s="461" t="s">
        <v>1676</v>
      </c>
      <c r="J1857" s="426" t="s">
        <v>1677</v>
      </c>
      <c r="K1857" s="426" t="s">
        <v>1157</v>
      </c>
      <c r="L1857" s="426" t="s">
        <v>1158</v>
      </c>
      <c r="M1857" s="426">
        <v>12792</v>
      </c>
      <c r="N1857" s="427">
        <v>45091</v>
      </c>
      <c r="O1857" s="458">
        <f t="shared" si="93"/>
        <v>6</v>
      </c>
      <c r="P1857" s="458">
        <f t="shared" si="94"/>
        <v>6</v>
      </c>
      <c r="Q1857" s="96" t="str">
        <f t="shared" si="95"/>
        <v>Gastos_Gerais</v>
      </c>
    </row>
    <row r="1858" spans="1:17" ht="24.75" hidden="1" thickBot="1" x14ac:dyDescent="0.25">
      <c r="A1858" s="450">
        <v>4298</v>
      </c>
      <c r="B1858" s="427">
        <v>45091</v>
      </c>
      <c r="C1858" s="459">
        <v>45078</v>
      </c>
      <c r="D1858" s="461" t="s">
        <v>264</v>
      </c>
      <c r="E1858" s="455" t="s">
        <v>402</v>
      </c>
      <c r="F1858" s="477">
        <v>79.260000000000005</v>
      </c>
      <c r="G1858" s="455" t="s">
        <v>4126</v>
      </c>
      <c r="H1858" s="461" t="s">
        <v>418</v>
      </c>
      <c r="I1858" s="461" t="s">
        <v>2401</v>
      </c>
      <c r="J1858" s="426" t="s">
        <v>2402</v>
      </c>
      <c r="K1858" s="426" t="s">
        <v>1157</v>
      </c>
      <c r="L1858" s="426" t="s">
        <v>32</v>
      </c>
      <c r="M1858" s="426">
        <v>11547</v>
      </c>
      <c r="N1858" s="427">
        <v>45084</v>
      </c>
      <c r="O1858" s="458">
        <f t="shared" si="93"/>
        <v>6</v>
      </c>
      <c r="P1858" s="458">
        <f t="shared" si="94"/>
        <v>6</v>
      </c>
      <c r="Q1858" s="96" t="str">
        <f t="shared" si="95"/>
        <v>Gastos_Gerais</v>
      </c>
    </row>
    <row r="1859" spans="1:17" ht="24.75" hidden="1" thickBot="1" x14ac:dyDescent="0.25">
      <c r="A1859" s="450">
        <v>4299</v>
      </c>
      <c r="B1859" s="427">
        <v>45091</v>
      </c>
      <c r="C1859" s="459">
        <v>45078</v>
      </c>
      <c r="D1859" s="461" t="s">
        <v>264</v>
      </c>
      <c r="E1859" s="455" t="s">
        <v>57</v>
      </c>
      <c r="F1859" s="477">
        <v>45124.65</v>
      </c>
      <c r="G1859" s="461" t="s">
        <v>1663</v>
      </c>
      <c r="H1859" s="461" t="s">
        <v>302</v>
      </c>
      <c r="I1859" s="461" t="s">
        <v>1664</v>
      </c>
      <c r="J1859" s="426" t="s">
        <v>1665</v>
      </c>
      <c r="K1859" s="426" t="s">
        <v>1157</v>
      </c>
      <c r="L1859" s="426" t="s">
        <v>32</v>
      </c>
      <c r="M1859" s="426">
        <v>2023239</v>
      </c>
      <c r="N1859" s="427">
        <v>45078</v>
      </c>
      <c r="O1859" s="458">
        <f t="shared" si="93"/>
        <v>6</v>
      </c>
      <c r="P1859" s="458">
        <f t="shared" si="94"/>
        <v>6</v>
      </c>
      <c r="Q1859" s="96" t="str">
        <f t="shared" si="95"/>
        <v>Gastos_Gerais</v>
      </c>
    </row>
    <row r="1860" spans="1:17" ht="36.75" hidden="1" thickBot="1" x14ac:dyDescent="0.25">
      <c r="A1860" s="450">
        <v>4300</v>
      </c>
      <c r="B1860" s="427">
        <v>45091</v>
      </c>
      <c r="C1860" s="459">
        <v>45078</v>
      </c>
      <c r="D1860" s="461" t="s">
        <v>264</v>
      </c>
      <c r="E1860" s="455" t="s">
        <v>182</v>
      </c>
      <c r="F1860" s="477">
        <v>117.36</v>
      </c>
      <c r="G1860" s="461" t="s">
        <v>5991</v>
      </c>
      <c r="H1860" s="461" t="s">
        <v>417</v>
      </c>
      <c r="I1860" s="461" t="s">
        <v>5992</v>
      </c>
      <c r="J1860" s="426" t="s">
        <v>2211</v>
      </c>
      <c r="K1860" s="426" t="s">
        <v>1157</v>
      </c>
      <c r="L1860" s="426" t="s">
        <v>32</v>
      </c>
      <c r="M1860" s="426">
        <v>20100</v>
      </c>
      <c r="N1860" s="427">
        <v>45091</v>
      </c>
      <c r="O1860" s="458">
        <f t="shared" si="93"/>
        <v>6</v>
      </c>
      <c r="P1860" s="458">
        <f t="shared" si="94"/>
        <v>6</v>
      </c>
      <c r="Q1860" s="96" t="str">
        <f t="shared" si="95"/>
        <v>Gastos_Gerais</v>
      </c>
    </row>
    <row r="1861" spans="1:17" ht="26.25" hidden="1" thickBot="1" x14ac:dyDescent="0.25">
      <c r="A1861" s="450">
        <v>4301</v>
      </c>
      <c r="B1861" s="427">
        <v>45091</v>
      </c>
      <c r="C1861" s="459">
        <v>45078</v>
      </c>
      <c r="D1861" s="461" t="s">
        <v>176</v>
      </c>
      <c r="E1861" s="455" t="s">
        <v>158</v>
      </c>
      <c r="F1861" s="477">
        <v>133.6</v>
      </c>
      <c r="G1861" s="461" t="s">
        <v>5993</v>
      </c>
      <c r="H1861" s="461" t="s">
        <v>303</v>
      </c>
      <c r="I1861" s="461" t="s">
        <v>5994</v>
      </c>
      <c r="J1861" s="426" t="s">
        <v>1405</v>
      </c>
      <c r="K1861" s="426" t="s">
        <v>1188</v>
      </c>
      <c r="L1861" s="426" t="s">
        <v>1393</v>
      </c>
      <c r="M1861" s="426">
        <v>5502</v>
      </c>
      <c r="N1861" s="427">
        <v>45092</v>
      </c>
      <c r="O1861" s="458">
        <f t="shared" si="93"/>
        <v>6</v>
      </c>
      <c r="P1861" s="458">
        <f t="shared" si="94"/>
        <v>6</v>
      </c>
      <c r="Q1861" s="96" t="str">
        <f t="shared" si="95"/>
        <v>Gastos_com_Pessoal</v>
      </c>
    </row>
    <row r="1862" spans="1:17" ht="13.5" hidden="1" thickBot="1" x14ac:dyDescent="0.25">
      <c r="A1862" s="450">
        <v>4302</v>
      </c>
      <c r="B1862" s="427">
        <v>45091</v>
      </c>
      <c r="C1862" s="459">
        <v>45047</v>
      </c>
      <c r="D1862" s="461" t="s">
        <v>264</v>
      </c>
      <c r="E1862" s="455" t="s">
        <v>83</v>
      </c>
      <c r="F1862" s="477">
        <v>1500.8</v>
      </c>
      <c r="G1862" s="455" t="s">
        <v>2906</v>
      </c>
      <c r="H1862" s="461" t="s">
        <v>422</v>
      </c>
      <c r="I1862" s="461" t="s">
        <v>4378</v>
      </c>
      <c r="J1862" s="425" t="s">
        <v>1162</v>
      </c>
      <c r="K1862" s="425" t="s">
        <v>1157</v>
      </c>
      <c r="L1862" s="426" t="s">
        <v>32</v>
      </c>
      <c r="M1862" s="426">
        <v>38246874</v>
      </c>
      <c r="N1862" s="427">
        <v>45091</v>
      </c>
      <c r="O1862" s="458">
        <f t="shared" si="93"/>
        <v>6</v>
      </c>
      <c r="P1862" s="458">
        <f t="shared" si="94"/>
        <v>5</v>
      </c>
      <c r="Q1862" s="96" t="str">
        <f t="shared" si="95"/>
        <v>Gastos_Gerais</v>
      </c>
    </row>
    <row r="1863" spans="1:17" ht="36.75" hidden="1" thickBot="1" x14ac:dyDescent="0.25">
      <c r="A1863" s="450">
        <v>4303</v>
      </c>
      <c r="B1863" s="427">
        <v>45091</v>
      </c>
      <c r="C1863" s="459">
        <v>45078</v>
      </c>
      <c r="D1863" s="461" t="s">
        <v>264</v>
      </c>
      <c r="E1863" s="455" t="s">
        <v>320</v>
      </c>
      <c r="F1863" s="477">
        <v>480</v>
      </c>
      <c r="G1863" s="461" t="s">
        <v>5995</v>
      </c>
      <c r="H1863" s="461" t="s">
        <v>414</v>
      </c>
      <c r="I1863" s="461" t="s">
        <v>5996</v>
      </c>
      <c r="J1863" s="426" t="s">
        <v>5997</v>
      </c>
      <c r="K1863" s="426" t="s">
        <v>1157</v>
      </c>
      <c r="L1863" s="426" t="s">
        <v>32</v>
      </c>
      <c r="M1863" s="426">
        <v>202332</v>
      </c>
      <c r="N1863" s="427">
        <v>45090</v>
      </c>
      <c r="O1863" s="458">
        <f t="shared" si="93"/>
        <v>6</v>
      </c>
      <c r="P1863" s="458">
        <f t="shared" si="94"/>
        <v>6</v>
      </c>
      <c r="Q1863" s="96" t="str">
        <f t="shared" si="95"/>
        <v>Gastos_Gerais</v>
      </c>
    </row>
    <row r="1864" spans="1:17" ht="36.75" hidden="1" thickBot="1" x14ac:dyDescent="0.25">
      <c r="A1864" s="450">
        <v>4304</v>
      </c>
      <c r="B1864" s="427">
        <v>45091</v>
      </c>
      <c r="C1864" s="459">
        <v>45108</v>
      </c>
      <c r="D1864" s="461" t="s">
        <v>176</v>
      </c>
      <c r="E1864" s="455" t="s">
        <v>158</v>
      </c>
      <c r="F1864" s="477">
        <v>900</v>
      </c>
      <c r="G1864" s="455" t="s">
        <v>5444</v>
      </c>
      <c r="H1864" s="461" t="s">
        <v>303</v>
      </c>
      <c r="I1864" s="461" t="s">
        <v>4133</v>
      </c>
      <c r="J1864" s="426" t="s">
        <v>1392</v>
      </c>
      <c r="K1864" s="426" t="s">
        <v>1188</v>
      </c>
      <c r="L1864" s="426" t="s">
        <v>1393</v>
      </c>
      <c r="M1864" s="426">
        <v>88987</v>
      </c>
      <c r="N1864" s="427">
        <v>45093</v>
      </c>
      <c r="O1864" s="458">
        <f t="shared" si="93"/>
        <v>6</v>
      </c>
      <c r="P1864" s="458">
        <f t="shared" si="94"/>
        <v>7</v>
      </c>
      <c r="Q1864" s="96" t="str">
        <f t="shared" si="95"/>
        <v>Gastos_com_Pessoal</v>
      </c>
    </row>
    <row r="1865" spans="1:17" ht="24.75" hidden="1" thickBot="1" x14ac:dyDescent="0.25">
      <c r="A1865" s="450">
        <v>4305</v>
      </c>
      <c r="B1865" s="427">
        <v>45091</v>
      </c>
      <c r="C1865" s="459">
        <v>45078</v>
      </c>
      <c r="D1865" s="461" t="s">
        <v>264</v>
      </c>
      <c r="E1865" s="455" t="s">
        <v>96</v>
      </c>
      <c r="F1865" s="477">
        <v>79.8</v>
      </c>
      <c r="G1865" s="461" t="s">
        <v>5998</v>
      </c>
      <c r="H1865" s="461" t="s">
        <v>419</v>
      </c>
      <c r="I1865" s="461" t="s">
        <v>5999</v>
      </c>
      <c r="J1865" s="426" t="s">
        <v>6000</v>
      </c>
      <c r="K1865" s="426" t="s">
        <v>1188</v>
      </c>
      <c r="L1865" s="426" t="s">
        <v>32</v>
      </c>
      <c r="M1865" s="426">
        <v>4354</v>
      </c>
      <c r="N1865" s="427">
        <v>45090</v>
      </c>
      <c r="O1865" s="458">
        <f t="shared" si="93"/>
        <v>6</v>
      </c>
      <c r="P1865" s="458">
        <f t="shared" si="94"/>
        <v>6</v>
      </c>
      <c r="Q1865" s="96" t="str">
        <f t="shared" si="95"/>
        <v>Gastos_Gerais</v>
      </c>
    </row>
    <row r="1866" spans="1:17" ht="24.75" hidden="1" thickBot="1" x14ac:dyDescent="0.25">
      <c r="A1866" s="450">
        <v>4306</v>
      </c>
      <c r="B1866" s="427">
        <v>45091</v>
      </c>
      <c r="C1866" s="459">
        <v>45078</v>
      </c>
      <c r="D1866" s="461" t="s">
        <v>264</v>
      </c>
      <c r="E1866" s="455" t="s">
        <v>402</v>
      </c>
      <c r="F1866" s="477">
        <v>269.70999999999998</v>
      </c>
      <c r="G1866" s="461" t="s">
        <v>4126</v>
      </c>
      <c r="H1866" s="461" t="s">
        <v>414</v>
      </c>
      <c r="I1866" s="461" t="s">
        <v>2541</v>
      </c>
      <c r="J1866" s="426" t="s">
        <v>2542</v>
      </c>
      <c r="K1866" s="426" t="s">
        <v>1188</v>
      </c>
      <c r="L1866" s="426" t="s">
        <v>32</v>
      </c>
      <c r="M1866" s="426">
        <v>651</v>
      </c>
      <c r="N1866" s="427">
        <v>45091</v>
      </c>
      <c r="O1866" s="458">
        <f t="shared" si="93"/>
        <v>6</v>
      </c>
      <c r="P1866" s="458">
        <f t="shared" si="94"/>
        <v>6</v>
      </c>
      <c r="Q1866" s="96" t="str">
        <f t="shared" si="95"/>
        <v>Gastos_Gerais</v>
      </c>
    </row>
    <row r="1867" spans="1:17" ht="24.75" hidden="1" thickBot="1" x14ac:dyDescent="0.25">
      <c r="A1867" s="450">
        <v>4307</v>
      </c>
      <c r="B1867" s="427">
        <v>45091</v>
      </c>
      <c r="C1867" s="459">
        <v>45078</v>
      </c>
      <c r="D1867" s="461" t="s">
        <v>264</v>
      </c>
      <c r="E1867" s="455" t="s">
        <v>96</v>
      </c>
      <c r="F1867" s="477">
        <v>122.85</v>
      </c>
      <c r="G1867" s="461" t="s">
        <v>6471</v>
      </c>
      <c r="H1867" s="461" t="s">
        <v>418</v>
      </c>
      <c r="I1867" s="461" t="s">
        <v>4182</v>
      </c>
      <c r="J1867" s="426" t="s">
        <v>1689</v>
      </c>
      <c r="K1867" s="426" t="s">
        <v>1188</v>
      </c>
      <c r="L1867" s="426" t="s">
        <v>32</v>
      </c>
      <c r="M1867" s="426">
        <v>28245</v>
      </c>
      <c r="N1867" s="427">
        <v>45065</v>
      </c>
      <c r="O1867" s="458">
        <f t="shared" si="93"/>
        <v>6</v>
      </c>
      <c r="P1867" s="458">
        <f t="shared" si="94"/>
        <v>6</v>
      </c>
      <c r="Q1867" s="96" t="str">
        <f t="shared" si="95"/>
        <v>Gastos_Gerais</v>
      </c>
    </row>
    <row r="1868" spans="1:17" ht="24.75" hidden="1" thickBot="1" x14ac:dyDescent="0.25">
      <c r="A1868" s="450">
        <v>4308</v>
      </c>
      <c r="B1868" s="427">
        <v>45091</v>
      </c>
      <c r="C1868" s="459">
        <v>45078</v>
      </c>
      <c r="D1868" s="461" t="s">
        <v>264</v>
      </c>
      <c r="E1868" s="455" t="s">
        <v>290</v>
      </c>
      <c r="F1868" s="477">
        <v>5.7</v>
      </c>
      <c r="G1868" s="461" t="s">
        <v>6001</v>
      </c>
      <c r="H1868" s="461" t="s">
        <v>493</v>
      </c>
      <c r="I1868" s="461" t="s">
        <v>6472</v>
      </c>
      <c r="J1868" s="426" t="s">
        <v>2347</v>
      </c>
      <c r="K1868" s="426" t="s">
        <v>1188</v>
      </c>
      <c r="L1868" s="426" t="s">
        <v>32</v>
      </c>
      <c r="M1868" s="426">
        <v>202345</v>
      </c>
      <c r="N1868" s="427">
        <v>45090</v>
      </c>
      <c r="O1868" s="458">
        <f t="shared" si="93"/>
        <v>6</v>
      </c>
      <c r="P1868" s="458">
        <f t="shared" si="94"/>
        <v>6</v>
      </c>
      <c r="Q1868" s="96" t="str">
        <f t="shared" si="95"/>
        <v>Gastos_Gerais</v>
      </c>
    </row>
    <row r="1869" spans="1:17" ht="36.75" hidden="1" thickBot="1" x14ac:dyDescent="0.25">
      <c r="A1869" s="450">
        <v>4309</v>
      </c>
      <c r="B1869" s="427">
        <v>45092</v>
      </c>
      <c r="C1869" s="459">
        <v>45047</v>
      </c>
      <c r="D1869" s="461" t="s">
        <v>264</v>
      </c>
      <c r="E1869" s="455" t="s">
        <v>177</v>
      </c>
      <c r="F1869" s="477">
        <v>215.92</v>
      </c>
      <c r="G1869" s="461" t="s">
        <v>1164</v>
      </c>
      <c r="H1869" s="461" t="s">
        <v>303</v>
      </c>
      <c r="I1869" s="461" t="s">
        <v>2646</v>
      </c>
      <c r="J1869" s="426" t="s">
        <v>3486</v>
      </c>
      <c r="K1869" s="426" t="s">
        <v>1157</v>
      </c>
      <c r="L1869" s="426" t="s">
        <v>1158</v>
      </c>
      <c r="M1869" s="426" t="s">
        <v>6002</v>
      </c>
      <c r="N1869" s="427">
        <v>45092</v>
      </c>
      <c r="O1869" s="458">
        <f t="shared" si="93"/>
        <v>6</v>
      </c>
      <c r="P1869" s="458">
        <f t="shared" si="94"/>
        <v>5</v>
      </c>
      <c r="Q1869" s="96" t="str">
        <f t="shared" si="95"/>
        <v>Gastos_Gerais</v>
      </c>
    </row>
    <row r="1870" spans="1:17" ht="13.5" hidden="1" thickBot="1" x14ac:dyDescent="0.25">
      <c r="A1870" s="450">
        <v>4310</v>
      </c>
      <c r="B1870" s="427">
        <v>45092</v>
      </c>
      <c r="C1870" s="459">
        <v>45047</v>
      </c>
      <c r="D1870" s="461" t="s">
        <v>264</v>
      </c>
      <c r="E1870" s="455" t="s">
        <v>161</v>
      </c>
      <c r="F1870" s="477">
        <v>3783.63</v>
      </c>
      <c r="G1870" s="351" t="s">
        <v>1680</v>
      </c>
      <c r="H1870" s="461" t="s">
        <v>303</v>
      </c>
      <c r="I1870" s="474" t="s">
        <v>1515</v>
      </c>
      <c r="J1870" s="475" t="s">
        <v>1681</v>
      </c>
      <c r="K1870" s="426" t="s">
        <v>1157</v>
      </c>
      <c r="L1870" s="426" t="s">
        <v>1158</v>
      </c>
      <c r="M1870" s="426" t="s">
        <v>6003</v>
      </c>
      <c r="N1870" s="427">
        <v>45092</v>
      </c>
      <c r="O1870" s="458">
        <f t="shared" si="93"/>
        <v>6</v>
      </c>
      <c r="P1870" s="458">
        <f t="shared" si="94"/>
        <v>5</v>
      </c>
      <c r="Q1870" s="96" t="str">
        <f t="shared" si="95"/>
        <v>Gastos_Gerais</v>
      </c>
    </row>
    <row r="1871" spans="1:17" ht="60.75" hidden="1" thickBot="1" x14ac:dyDescent="0.25">
      <c r="A1871" s="450">
        <v>4311</v>
      </c>
      <c r="B1871" s="427">
        <v>45092</v>
      </c>
      <c r="C1871" s="459">
        <v>45078</v>
      </c>
      <c r="D1871" s="461" t="s">
        <v>264</v>
      </c>
      <c r="E1871" s="455" t="s">
        <v>386</v>
      </c>
      <c r="F1871" s="477">
        <v>551.65</v>
      </c>
      <c r="G1871" s="461" t="s">
        <v>6004</v>
      </c>
      <c r="H1871" s="461" t="s">
        <v>423</v>
      </c>
      <c r="I1871" s="461" t="s">
        <v>5401</v>
      </c>
      <c r="J1871" s="426" t="s">
        <v>5402</v>
      </c>
      <c r="K1871" s="426" t="s">
        <v>1188</v>
      </c>
      <c r="L1871" s="426" t="s">
        <v>32</v>
      </c>
      <c r="M1871" s="426">
        <v>20231533</v>
      </c>
      <c r="N1871" s="427">
        <v>45089</v>
      </c>
      <c r="O1871" s="458">
        <f t="shared" si="93"/>
        <v>6</v>
      </c>
      <c r="P1871" s="458">
        <f t="shared" si="94"/>
        <v>6</v>
      </c>
      <c r="Q1871" s="96" t="str">
        <f t="shared" si="95"/>
        <v>Gastos_Gerais</v>
      </c>
    </row>
    <row r="1872" spans="1:17" ht="13.5" hidden="1" thickBot="1" x14ac:dyDescent="0.25">
      <c r="A1872" s="450">
        <v>4312</v>
      </c>
      <c r="B1872" s="427">
        <v>45092</v>
      </c>
      <c r="C1872" s="459">
        <v>45047</v>
      </c>
      <c r="D1872" s="461" t="s">
        <v>264</v>
      </c>
      <c r="E1872" s="455" t="s">
        <v>412</v>
      </c>
      <c r="F1872" s="477">
        <v>1219.1199999999999</v>
      </c>
      <c r="G1872" s="455" t="s">
        <v>1786</v>
      </c>
      <c r="H1872" s="461" t="s">
        <v>423</v>
      </c>
      <c r="I1872" s="461" t="s">
        <v>6005</v>
      </c>
      <c r="J1872" s="426" t="s">
        <v>1784</v>
      </c>
      <c r="K1872" s="426" t="s">
        <v>1157</v>
      </c>
      <c r="L1872" s="426" t="s">
        <v>32</v>
      </c>
      <c r="M1872" s="426">
        <v>2023240</v>
      </c>
      <c r="N1872" s="427">
        <v>45090</v>
      </c>
      <c r="O1872" s="458">
        <f t="shared" si="93"/>
        <v>6</v>
      </c>
      <c r="P1872" s="458">
        <f t="shared" si="94"/>
        <v>5</v>
      </c>
      <c r="Q1872" s="96" t="str">
        <f t="shared" si="95"/>
        <v>Gastos_Gerais</v>
      </c>
    </row>
    <row r="1873" spans="1:17" ht="24.75" hidden="1" thickBot="1" x14ac:dyDescent="0.25">
      <c r="A1873" s="450">
        <v>4313</v>
      </c>
      <c r="B1873" s="427">
        <v>45092</v>
      </c>
      <c r="C1873" s="459">
        <v>45047</v>
      </c>
      <c r="D1873" s="461" t="s">
        <v>264</v>
      </c>
      <c r="E1873" s="455" t="s">
        <v>60</v>
      </c>
      <c r="F1873" s="477">
        <v>35163.199999999997</v>
      </c>
      <c r="G1873" s="455" t="s">
        <v>4954</v>
      </c>
      <c r="H1873" s="461" t="s">
        <v>493</v>
      </c>
      <c r="I1873" s="461" t="s">
        <v>4338</v>
      </c>
      <c r="J1873" s="426" t="s">
        <v>1423</v>
      </c>
      <c r="K1873" s="426" t="s">
        <v>1157</v>
      </c>
      <c r="L1873" s="426" t="s">
        <v>32</v>
      </c>
      <c r="M1873" s="426">
        <v>44</v>
      </c>
      <c r="N1873" s="427">
        <v>45091</v>
      </c>
      <c r="O1873" s="458">
        <f t="shared" si="93"/>
        <v>6</v>
      </c>
      <c r="P1873" s="458">
        <f t="shared" si="94"/>
        <v>5</v>
      </c>
      <c r="Q1873" s="96" t="str">
        <f t="shared" si="95"/>
        <v>Gastos_Gerais</v>
      </c>
    </row>
    <row r="1874" spans="1:17" ht="13.5" hidden="1" thickBot="1" x14ac:dyDescent="0.25">
      <c r="A1874" s="450">
        <v>4314</v>
      </c>
      <c r="B1874" s="427">
        <v>45092</v>
      </c>
      <c r="C1874" s="459">
        <v>45047</v>
      </c>
      <c r="D1874" s="461" t="s">
        <v>264</v>
      </c>
      <c r="E1874" s="455" t="s">
        <v>412</v>
      </c>
      <c r="F1874" s="477">
        <v>3987.56</v>
      </c>
      <c r="G1874" s="455" t="s">
        <v>4400</v>
      </c>
      <c r="H1874" s="461" t="s">
        <v>414</v>
      </c>
      <c r="I1874" s="461" t="s">
        <v>6005</v>
      </c>
      <c r="J1874" s="426" t="s">
        <v>1784</v>
      </c>
      <c r="K1874" s="426" t="s">
        <v>1157</v>
      </c>
      <c r="L1874" s="426" t="s">
        <v>32</v>
      </c>
      <c r="M1874" s="426">
        <v>2023242</v>
      </c>
      <c r="N1874" s="427">
        <v>45090</v>
      </c>
      <c r="O1874" s="458">
        <f t="shared" si="93"/>
        <v>6</v>
      </c>
      <c r="P1874" s="458">
        <f t="shared" si="94"/>
        <v>5</v>
      </c>
      <c r="Q1874" s="96" t="str">
        <f t="shared" si="95"/>
        <v>Gastos_Gerais</v>
      </c>
    </row>
    <row r="1875" spans="1:17" ht="13.5" hidden="1" thickBot="1" x14ac:dyDescent="0.25">
      <c r="A1875" s="450">
        <v>4315</v>
      </c>
      <c r="B1875" s="427">
        <v>45092</v>
      </c>
      <c r="C1875" s="459">
        <v>45047</v>
      </c>
      <c r="D1875" s="461" t="s">
        <v>264</v>
      </c>
      <c r="E1875" s="455" t="s">
        <v>412</v>
      </c>
      <c r="F1875" s="477">
        <v>1312.26</v>
      </c>
      <c r="G1875" s="455" t="s">
        <v>1785</v>
      </c>
      <c r="H1875" s="461" t="s">
        <v>493</v>
      </c>
      <c r="I1875" s="461" t="s">
        <v>6005</v>
      </c>
      <c r="J1875" s="426" t="s">
        <v>1784</v>
      </c>
      <c r="K1875" s="426" t="s">
        <v>1157</v>
      </c>
      <c r="L1875" s="426" t="s">
        <v>32</v>
      </c>
      <c r="M1875" s="426">
        <v>2023243</v>
      </c>
      <c r="N1875" s="427">
        <v>45090</v>
      </c>
      <c r="O1875" s="458">
        <f t="shared" si="93"/>
        <v>6</v>
      </c>
      <c r="P1875" s="458">
        <f t="shared" si="94"/>
        <v>5</v>
      </c>
      <c r="Q1875" s="96" t="str">
        <f t="shared" si="95"/>
        <v>Gastos_Gerais</v>
      </c>
    </row>
    <row r="1876" spans="1:17" ht="36.75" hidden="1" thickBot="1" x14ac:dyDescent="0.25">
      <c r="A1876" s="450">
        <v>4316</v>
      </c>
      <c r="B1876" s="427">
        <v>45092</v>
      </c>
      <c r="C1876" s="459">
        <v>45078</v>
      </c>
      <c r="D1876" s="461" t="s">
        <v>264</v>
      </c>
      <c r="E1876" s="455" t="s">
        <v>293</v>
      </c>
      <c r="F1876" s="477">
        <v>4632.21</v>
      </c>
      <c r="G1876" s="461" t="s">
        <v>6006</v>
      </c>
      <c r="H1876" s="461" t="s">
        <v>419</v>
      </c>
      <c r="I1876" s="461" t="s">
        <v>6007</v>
      </c>
      <c r="J1876" s="426" t="s">
        <v>6008</v>
      </c>
      <c r="K1876" s="426" t="s">
        <v>1157</v>
      </c>
      <c r="L1876" s="426" t="s">
        <v>32</v>
      </c>
      <c r="M1876" s="426">
        <v>2023625</v>
      </c>
      <c r="N1876" s="427">
        <v>45083</v>
      </c>
      <c r="O1876" s="458">
        <f t="shared" ref="O1876:O1939" si="96">IF(B1876=0,0,IF(YEAR(B1876)=$P$1,MONTH(B1876)-$O$1+1,(YEAR(B1876)-$P$1)*12-$O$1+1+MONTH(B1876)))</f>
        <v>6</v>
      </c>
      <c r="P1876" s="458">
        <f t="shared" ref="P1876:P1939" si="97">IF(C1876=0,0,IF(YEAR(C1876)=$P$1,MONTH(C1876)-$O$1+1,(YEAR(C1876)-$P$1)*12-$O$1+1+MONTH(C1876)))</f>
        <v>6</v>
      </c>
      <c r="Q1876" s="96" t="str">
        <f t="shared" ref="Q1876:Q1939" si="98">SUBSTITUTE(D1876," ","_")</f>
        <v>Gastos_Gerais</v>
      </c>
    </row>
    <row r="1877" spans="1:17" ht="36.75" hidden="1" thickBot="1" x14ac:dyDescent="0.25">
      <c r="A1877" s="450">
        <v>4317</v>
      </c>
      <c r="B1877" s="427">
        <v>45092</v>
      </c>
      <c r="C1877" s="459">
        <v>45078</v>
      </c>
      <c r="D1877" s="461" t="s">
        <v>264</v>
      </c>
      <c r="E1877" s="455" t="s">
        <v>182</v>
      </c>
      <c r="F1877" s="477">
        <v>167.8</v>
      </c>
      <c r="G1877" s="461" t="s">
        <v>6473</v>
      </c>
      <c r="H1877" s="461" t="s">
        <v>419</v>
      </c>
      <c r="I1877" s="461" t="s">
        <v>4398</v>
      </c>
      <c r="J1877" s="426" t="s">
        <v>4399</v>
      </c>
      <c r="K1877" s="426" t="s">
        <v>1157</v>
      </c>
      <c r="L1877" s="426" t="s">
        <v>32</v>
      </c>
      <c r="M1877" s="426">
        <v>19412</v>
      </c>
      <c r="N1877" s="427">
        <v>45079</v>
      </c>
      <c r="O1877" s="458">
        <f t="shared" si="96"/>
        <v>6</v>
      </c>
      <c r="P1877" s="458">
        <f t="shared" si="97"/>
        <v>6</v>
      </c>
      <c r="Q1877" s="96" t="str">
        <f t="shared" si="98"/>
        <v>Gastos_Gerais</v>
      </c>
    </row>
    <row r="1878" spans="1:17" ht="24.75" hidden="1" thickBot="1" x14ac:dyDescent="0.25">
      <c r="A1878" s="450">
        <v>4318</v>
      </c>
      <c r="B1878" s="427">
        <v>45092</v>
      </c>
      <c r="C1878" s="459">
        <v>45047</v>
      </c>
      <c r="D1878" s="461" t="s">
        <v>264</v>
      </c>
      <c r="E1878" s="455" t="s">
        <v>0</v>
      </c>
      <c r="F1878" s="477">
        <v>1487.97</v>
      </c>
      <c r="G1878" s="461" t="s">
        <v>4385</v>
      </c>
      <c r="H1878" s="461" t="s">
        <v>1032</v>
      </c>
      <c r="I1878" s="461" t="s">
        <v>4386</v>
      </c>
      <c r="J1878" s="426" t="s">
        <v>1679</v>
      </c>
      <c r="K1878" s="426" t="s">
        <v>1157</v>
      </c>
      <c r="L1878" s="426" t="s">
        <v>32</v>
      </c>
      <c r="M1878" s="426">
        <v>20107</v>
      </c>
      <c r="N1878" s="427">
        <v>45062</v>
      </c>
      <c r="O1878" s="458">
        <f t="shared" si="96"/>
        <v>6</v>
      </c>
      <c r="P1878" s="458">
        <f t="shared" si="97"/>
        <v>5</v>
      </c>
      <c r="Q1878" s="96" t="str">
        <f t="shared" si="98"/>
        <v>Gastos_Gerais</v>
      </c>
    </row>
    <row r="1879" spans="1:17" ht="13.5" hidden="1" thickBot="1" x14ac:dyDescent="0.25">
      <c r="A1879" s="450">
        <v>4319</v>
      </c>
      <c r="B1879" s="427">
        <v>45092</v>
      </c>
      <c r="C1879" s="459">
        <v>45047</v>
      </c>
      <c r="D1879" s="461" t="s">
        <v>264</v>
      </c>
      <c r="E1879" s="455" t="s">
        <v>60</v>
      </c>
      <c r="F1879" s="477">
        <v>31176.46</v>
      </c>
      <c r="G1879" s="455" t="s">
        <v>4479</v>
      </c>
      <c r="H1879" s="461" t="s">
        <v>421</v>
      </c>
      <c r="I1879" s="461" t="s">
        <v>1316</v>
      </c>
      <c r="J1879" s="426" t="s">
        <v>1552</v>
      </c>
      <c r="K1879" s="426" t="s">
        <v>1157</v>
      </c>
      <c r="L1879" s="426" t="s">
        <v>32</v>
      </c>
      <c r="M1879" s="426">
        <v>272</v>
      </c>
      <c r="N1879" s="427">
        <v>45091</v>
      </c>
      <c r="O1879" s="458">
        <f t="shared" si="96"/>
        <v>6</v>
      </c>
      <c r="P1879" s="458">
        <f t="shared" si="97"/>
        <v>5</v>
      </c>
      <c r="Q1879" s="96" t="str">
        <f t="shared" si="98"/>
        <v>Gastos_Gerais</v>
      </c>
    </row>
    <row r="1880" spans="1:17" ht="24.75" hidden="1" thickBot="1" x14ac:dyDescent="0.25">
      <c r="A1880" s="450">
        <v>4320</v>
      </c>
      <c r="B1880" s="427">
        <v>45092</v>
      </c>
      <c r="C1880" s="459">
        <v>45078</v>
      </c>
      <c r="D1880" s="461" t="s">
        <v>264</v>
      </c>
      <c r="E1880" s="455" t="s">
        <v>402</v>
      </c>
      <c r="F1880" s="477">
        <v>149.94</v>
      </c>
      <c r="G1880" s="455" t="s">
        <v>4126</v>
      </c>
      <c r="H1880" s="461" t="s">
        <v>420</v>
      </c>
      <c r="I1880" s="461" t="s">
        <v>5409</v>
      </c>
      <c r="J1880" s="426" t="s">
        <v>5410</v>
      </c>
      <c r="K1880" s="426" t="s">
        <v>1157</v>
      </c>
      <c r="L1880" s="426" t="s">
        <v>32</v>
      </c>
      <c r="M1880" s="426">
        <v>5715</v>
      </c>
      <c r="N1880" s="427">
        <v>45089</v>
      </c>
      <c r="O1880" s="458">
        <f t="shared" si="96"/>
        <v>6</v>
      </c>
      <c r="P1880" s="458">
        <f t="shared" si="97"/>
        <v>6</v>
      </c>
      <c r="Q1880" s="96" t="str">
        <f t="shared" si="98"/>
        <v>Gastos_Gerais</v>
      </c>
    </row>
    <row r="1881" spans="1:17" ht="13.5" hidden="1" thickBot="1" x14ac:dyDescent="0.25">
      <c r="A1881" s="450">
        <v>4321</v>
      </c>
      <c r="B1881" s="427">
        <v>45092</v>
      </c>
      <c r="C1881" s="459">
        <v>45047</v>
      </c>
      <c r="D1881" s="461" t="s">
        <v>264</v>
      </c>
      <c r="E1881" s="455" t="s">
        <v>412</v>
      </c>
      <c r="F1881" s="477">
        <v>2373.16</v>
      </c>
      <c r="G1881" s="455" t="s">
        <v>2922</v>
      </c>
      <c r="H1881" s="461" t="s">
        <v>419</v>
      </c>
      <c r="I1881" s="461" t="s">
        <v>6005</v>
      </c>
      <c r="J1881" s="426" t="s">
        <v>1784</v>
      </c>
      <c r="K1881" s="426" t="s">
        <v>1157</v>
      </c>
      <c r="L1881" s="426" t="s">
        <v>32</v>
      </c>
      <c r="M1881" s="426">
        <v>2023239</v>
      </c>
      <c r="N1881" s="427">
        <v>45090</v>
      </c>
      <c r="O1881" s="458">
        <f t="shared" si="96"/>
        <v>6</v>
      </c>
      <c r="P1881" s="458">
        <f t="shared" si="97"/>
        <v>5</v>
      </c>
      <c r="Q1881" s="96" t="str">
        <f t="shared" si="98"/>
        <v>Gastos_Gerais</v>
      </c>
    </row>
    <row r="1882" spans="1:17" ht="36.75" hidden="1" thickBot="1" x14ac:dyDescent="0.25">
      <c r="A1882" s="450">
        <v>4322</v>
      </c>
      <c r="B1882" s="427">
        <v>45092</v>
      </c>
      <c r="C1882" s="459">
        <v>45078</v>
      </c>
      <c r="D1882" s="461" t="s">
        <v>264</v>
      </c>
      <c r="E1882" s="455" t="s">
        <v>293</v>
      </c>
      <c r="F1882" s="477">
        <v>3217.98</v>
      </c>
      <c r="G1882" s="461" t="s">
        <v>6009</v>
      </c>
      <c r="H1882" s="461" t="s">
        <v>422</v>
      </c>
      <c r="I1882" s="461" t="s">
        <v>6007</v>
      </c>
      <c r="J1882" s="426" t="s">
        <v>6008</v>
      </c>
      <c r="K1882" s="426" t="s">
        <v>1157</v>
      </c>
      <c r="L1882" s="426" t="s">
        <v>32</v>
      </c>
      <c r="M1882" s="426">
        <v>2023626</v>
      </c>
      <c r="N1882" s="427">
        <v>45083</v>
      </c>
      <c r="O1882" s="458">
        <f t="shared" si="96"/>
        <v>6</v>
      </c>
      <c r="P1882" s="458">
        <f t="shared" si="97"/>
        <v>6</v>
      </c>
      <c r="Q1882" s="96" t="str">
        <f t="shared" si="98"/>
        <v>Gastos_Gerais</v>
      </c>
    </row>
    <row r="1883" spans="1:17" ht="13.5" hidden="1" thickBot="1" x14ac:dyDescent="0.25">
      <c r="A1883" s="450">
        <v>4323</v>
      </c>
      <c r="B1883" s="427">
        <v>45092</v>
      </c>
      <c r="C1883" s="459">
        <v>45078</v>
      </c>
      <c r="D1883" s="461" t="s">
        <v>264</v>
      </c>
      <c r="E1883" s="455" t="s">
        <v>96</v>
      </c>
      <c r="F1883" s="477">
        <v>49</v>
      </c>
      <c r="G1883" s="461" t="s">
        <v>4213</v>
      </c>
      <c r="H1883" s="461" t="s">
        <v>419</v>
      </c>
      <c r="I1883" s="461" t="s">
        <v>1355</v>
      </c>
      <c r="J1883" s="426" t="s">
        <v>1356</v>
      </c>
      <c r="K1883" s="426" t="s">
        <v>1157</v>
      </c>
      <c r="L1883" s="426" t="s">
        <v>32</v>
      </c>
      <c r="M1883" s="426">
        <v>337</v>
      </c>
      <c r="N1883" s="427">
        <v>45089</v>
      </c>
      <c r="O1883" s="458">
        <f t="shared" si="96"/>
        <v>6</v>
      </c>
      <c r="P1883" s="458">
        <f t="shared" si="97"/>
        <v>6</v>
      </c>
      <c r="Q1883" s="96" t="str">
        <f t="shared" si="98"/>
        <v>Gastos_Gerais</v>
      </c>
    </row>
    <row r="1884" spans="1:17" ht="13.5" hidden="1" thickBot="1" x14ac:dyDescent="0.25">
      <c r="A1884" s="450">
        <v>4324</v>
      </c>
      <c r="B1884" s="427">
        <v>45092</v>
      </c>
      <c r="C1884" s="459">
        <v>45047</v>
      </c>
      <c r="D1884" s="461" t="s">
        <v>264</v>
      </c>
      <c r="E1884" s="455" t="s">
        <v>412</v>
      </c>
      <c r="F1884" s="477">
        <v>5536.67</v>
      </c>
      <c r="G1884" s="455" t="s">
        <v>1782</v>
      </c>
      <c r="H1884" s="461" t="s">
        <v>421</v>
      </c>
      <c r="I1884" s="461" t="s">
        <v>6005</v>
      </c>
      <c r="J1884" s="426" t="s">
        <v>1784</v>
      </c>
      <c r="K1884" s="426" t="s">
        <v>1157</v>
      </c>
      <c r="L1884" s="426" t="s">
        <v>32</v>
      </c>
      <c r="M1884" s="426">
        <v>2023241</v>
      </c>
      <c r="N1884" s="427">
        <v>45090</v>
      </c>
      <c r="O1884" s="458">
        <f t="shared" si="96"/>
        <v>6</v>
      </c>
      <c r="P1884" s="458">
        <f t="shared" si="97"/>
        <v>5</v>
      </c>
      <c r="Q1884" s="96" t="str">
        <f t="shared" si="98"/>
        <v>Gastos_Gerais</v>
      </c>
    </row>
    <row r="1885" spans="1:17" ht="24.75" hidden="1" thickBot="1" x14ac:dyDescent="0.25">
      <c r="A1885" s="450">
        <v>4325</v>
      </c>
      <c r="B1885" s="427">
        <v>45092</v>
      </c>
      <c r="C1885" s="459">
        <v>45047</v>
      </c>
      <c r="D1885" s="461" t="s">
        <v>264</v>
      </c>
      <c r="E1885" s="455" t="s">
        <v>180</v>
      </c>
      <c r="F1885" s="477">
        <v>1550</v>
      </c>
      <c r="G1885" s="461" t="s">
        <v>1671</v>
      </c>
      <c r="H1885" s="461" t="s">
        <v>303</v>
      </c>
      <c r="I1885" s="461" t="s">
        <v>1672</v>
      </c>
      <c r="J1885" s="426" t="s">
        <v>1673</v>
      </c>
      <c r="K1885" s="426" t="s">
        <v>1157</v>
      </c>
      <c r="L1885" s="426" t="s">
        <v>32</v>
      </c>
      <c r="M1885" s="426">
        <v>604592</v>
      </c>
      <c r="N1885" s="427">
        <v>45080</v>
      </c>
      <c r="O1885" s="458">
        <f t="shared" si="96"/>
        <v>6</v>
      </c>
      <c r="P1885" s="458">
        <f t="shared" si="97"/>
        <v>5</v>
      </c>
      <c r="Q1885" s="96" t="str">
        <f t="shared" si="98"/>
        <v>Gastos_Gerais</v>
      </c>
    </row>
    <row r="1886" spans="1:17" ht="13.5" hidden="1" thickBot="1" x14ac:dyDescent="0.25">
      <c r="A1886" s="450">
        <v>4326</v>
      </c>
      <c r="B1886" s="427">
        <v>45092</v>
      </c>
      <c r="C1886" s="459">
        <v>45078</v>
      </c>
      <c r="D1886" s="461" t="s">
        <v>264</v>
      </c>
      <c r="E1886" s="455" t="s">
        <v>398</v>
      </c>
      <c r="F1886" s="477">
        <v>1624.3</v>
      </c>
      <c r="G1886" s="456" t="s">
        <v>4496</v>
      </c>
      <c r="H1886" s="461" t="s">
        <v>416</v>
      </c>
      <c r="I1886" s="461" t="s">
        <v>5757</v>
      </c>
      <c r="J1886" s="426" t="s">
        <v>1692</v>
      </c>
      <c r="K1886" s="426" t="s">
        <v>1157</v>
      </c>
      <c r="L1886" s="426" t="s">
        <v>32</v>
      </c>
      <c r="M1886" s="426">
        <v>132</v>
      </c>
      <c r="N1886" s="427">
        <v>45090</v>
      </c>
      <c r="O1886" s="458">
        <f t="shared" si="96"/>
        <v>6</v>
      </c>
      <c r="P1886" s="458">
        <f t="shared" si="97"/>
        <v>6</v>
      </c>
      <c r="Q1886" s="96" t="str">
        <f t="shared" si="98"/>
        <v>Gastos_Gerais</v>
      </c>
    </row>
    <row r="1887" spans="1:17" ht="26.25" hidden="1" thickBot="1" x14ac:dyDescent="0.25">
      <c r="A1887" s="450">
        <v>4327</v>
      </c>
      <c r="B1887" s="427">
        <v>45092</v>
      </c>
      <c r="C1887" s="459">
        <v>45078</v>
      </c>
      <c r="D1887" s="461" t="s">
        <v>176</v>
      </c>
      <c r="E1887" s="455" t="s">
        <v>262</v>
      </c>
      <c r="F1887" s="477">
        <v>896.86</v>
      </c>
      <c r="G1887" s="461" t="s">
        <v>6474</v>
      </c>
      <c r="H1887" s="461" t="s">
        <v>1032</v>
      </c>
      <c r="I1887" s="461" t="s">
        <v>6475</v>
      </c>
      <c r="J1887" s="426" t="s">
        <v>645</v>
      </c>
      <c r="K1887" s="426" t="s">
        <v>1188</v>
      </c>
      <c r="L1887" s="426" t="s">
        <v>4137</v>
      </c>
      <c r="M1887" s="426">
        <v>780703936</v>
      </c>
      <c r="N1887" s="427">
        <v>45061</v>
      </c>
      <c r="O1887" s="458">
        <f t="shared" si="96"/>
        <v>6</v>
      </c>
      <c r="P1887" s="458">
        <f t="shared" si="97"/>
        <v>6</v>
      </c>
      <c r="Q1887" s="96" t="str">
        <f t="shared" si="98"/>
        <v>Gastos_com_Pessoal</v>
      </c>
    </row>
    <row r="1888" spans="1:17" ht="26.25" hidden="1" thickBot="1" x14ac:dyDescent="0.25">
      <c r="A1888" s="450">
        <v>4328</v>
      </c>
      <c r="B1888" s="427">
        <v>45092</v>
      </c>
      <c r="C1888" s="459">
        <v>45078</v>
      </c>
      <c r="D1888" s="461" t="s">
        <v>176</v>
      </c>
      <c r="E1888" s="455" t="s">
        <v>280</v>
      </c>
      <c r="F1888" s="477">
        <v>2551.17</v>
      </c>
      <c r="G1888" s="461" t="s">
        <v>6476</v>
      </c>
      <c r="H1888" s="461" t="s">
        <v>1032</v>
      </c>
      <c r="I1888" s="461" t="s">
        <v>6475</v>
      </c>
      <c r="J1888" s="426" t="s">
        <v>645</v>
      </c>
      <c r="K1888" s="426" t="s">
        <v>1188</v>
      </c>
      <c r="L1888" s="426" t="s">
        <v>4137</v>
      </c>
      <c r="M1888" s="426">
        <v>780703936</v>
      </c>
      <c r="N1888" s="427">
        <v>45061</v>
      </c>
      <c r="O1888" s="458">
        <f t="shared" si="96"/>
        <v>6</v>
      </c>
      <c r="P1888" s="458">
        <f t="shared" si="97"/>
        <v>6</v>
      </c>
      <c r="Q1888" s="96" t="str">
        <f t="shared" si="98"/>
        <v>Gastos_com_Pessoal</v>
      </c>
    </row>
    <row r="1889" spans="1:17" ht="24.75" hidden="1" thickBot="1" x14ac:dyDescent="0.25">
      <c r="A1889" s="450">
        <v>4329</v>
      </c>
      <c r="B1889" s="427">
        <v>45092</v>
      </c>
      <c r="C1889" s="459">
        <v>45078</v>
      </c>
      <c r="D1889" s="461" t="s">
        <v>264</v>
      </c>
      <c r="E1889" s="455" t="s">
        <v>293</v>
      </c>
      <c r="F1889" s="477">
        <v>120</v>
      </c>
      <c r="G1889" s="461" t="s">
        <v>6477</v>
      </c>
      <c r="H1889" s="461" t="s">
        <v>419</v>
      </c>
      <c r="I1889" s="461" t="s">
        <v>6010</v>
      </c>
      <c r="J1889" s="426" t="s">
        <v>6011</v>
      </c>
      <c r="K1889" s="426" t="s">
        <v>1188</v>
      </c>
      <c r="L1889" s="426" t="s">
        <v>4137</v>
      </c>
      <c r="M1889" s="426">
        <v>780703936</v>
      </c>
      <c r="N1889" s="427">
        <v>45061</v>
      </c>
      <c r="O1889" s="458">
        <f t="shared" si="96"/>
        <v>6</v>
      </c>
      <c r="P1889" s="458">
        <f t="shared" si="97"/>
        <v>6</v>
      </c>
      <c r="Q1889" s="96" t="str">
        <f t="shared" si="98"/>
        <v>Gastos_Gerais</v>
      </c>
    </row>
    <row r="1890" spans="1:17" ht="26.25" hidden="1" thickBot="1" x14ac:dyDescent="0.25">
      <c r="A1890" s="450">
        <v>4330</v>
      </c>
      <c r="B1890" s="427">
        <v>45092</v>
      </c>
      <c r="C1890" s="459">
        <v>45078</v>
      </c>
      <c r="D1890" s="461" t="s">
        <v>176</v>
      </c>
      <c r="E1890" s="455" t="s">
        <v>262</v>
      </c>
      <c r="F1890" s="477">
        <v>999.89</v>
      </c>
      <c r="G1890" s="461" t="s">
        <v>6012</v>
      </c>
      <c r="H1890" s="461" t="s">
        <v>1032</v>
      </c>
      <c r="I1890" s="461" t="s">
        <v>6013</v>
      </c>
      <c r="J1890" s="426" t="s">
        <v>646</v>
      </c>
      <c r="K1890" s="426" t="s">
        <v>1188</v>
      </c>
      <c r="L1890" s="426" t="s">
        <v>4137</v>
      </c>
      <c r="M1890" s="426">
        <v>780703936</v>
      </c>
      <c r="N1890" s="427">
        <v>45061</v>
      </c>
      <c r="O1890" s="458">
        <f t="shared" si="96"/>
        <v>6</v>
      </c>
      <c r="P1890" s="458">
        <f t="shared" si="97"/>
        <v>6</v>
      </c>
      <c r="Q1890" s="96" t="str">
        <f t="shared" si="98"/>
        <v>Gastos_com_Pessoal</v>
      </c>
    </row>
    <row r="1891" spans="1:17" ht="26.25" hidden="1" thickBot="1" x14ac:dyDescent="0.25">
      <c r="A1891" s="450">
        <v>4331</v>
      </c>
      <c r="B1891" s="427">
        <v>45092</v>
      </c>
      <c r="C1891" s="459">
        <v>45078</v>
      </c>
      <c r="D1891" s="461" t="s">
        <v>176</v>
      </c>
      <c r="E1891" s="455" t="s">
        <v>280</v>
      </c>
      <c r="F1891" s="477">
        <v>2827.14</v>
      </c>
      <c r="G1891" s="461" t="s">
        <v>6014</v>
      </c>
      <c r="H1891" s="461" t="s">
        <v>1032</v>
      </c>
      <c r="I1891" s="461" t="s">
        <v>6013</v>
      </c>
      <c r="J1891" s="426" t="s">
        <v>646</v>
      </c>
      <c r="K1891" s="426" t="s">
        <v>1188</v>
      </c>
      <c r="L1891" s="426" t="s">
        <v>4137</v>
      </c>
      <c r="M1891" s="426">
        <v>780703936</v>
      </c>
      <c r="N1891" s="427">
        <v>45061</v>
      </c>
      <c r="O1891" s="458">
        <f t="shared" si="96"/>
        <v>6</v>
      </c>
      <c r="P1891" s="458">
        <f t="shared" si="97"/>
        <v>6</v>
      </c>
      <c r="Q1891" s="96" t="str">
        <f t="shared" si="98"/>
        <v>Gastos_com_Pessoal</v>
      </c>
    </row>
    <row r="1892" spans="1:17" ht="26.25" hidden="1" thickBot="1" x14ac:dyDescent="0.25">
      <c r="A1892" s="450">
        <v>4332</v>
      </c>
      <c r="B1892" s="427">
        <v>45092</v>
      </c>
      <c r="C1892" s="459">
        <v>45078</v>
      </c>
      <c r="D1892" s="461" t="s">
        <v>176</v>
      </c>
      <c r="E1892" s="455" t="s">
        <v>262</v>
      </c>
      <c r="F1892" s="477">
        <v>925.98</v>
      </c>
      <c r="G1892" s="461" t="s">
        <v>6015</v>
      </c>
      <c r="H1892" s="461" t="s">
        <v>1032</v>
      </c>
      <c r="I1892" s="461" t="s">
        <v>6016</v>
      </c>
      <c r="J1892" s="426" t="s">
        <v>589</v>
      </c>
      <c r="K1892" s="426" t="s">
        <v>1188</v>
      </c>
      <c r="L1892" s="426" t="s">
        <v>4137</v>
      </c>
      <c r="M1892" s="426">
        <v>780703936</v>
      </c>
      <c r="N1892" s="427">
        <v>45061</v>
      </c>
      <c r="O1892" s="458">
        <f t="shared" si="96"/>
        <v>6</v>
      </c>
      <c r="P1892" s="458">
        <f t="shared" si="97"/>
        <v>6</v>
      </c>
      <c r="Q1892" s="96" t="str">
        <f t="shared" si="98"/>
        <v>Gastos_com_Pessoal</v>
      </c>
    </row>
    <row r="1893" spans="1:17" ht="26.25" hidden="1" thickBot="1" x14ac:dyDescent="0.25">
      <c r="A1893" s="450">
        <v>4333</v>
      </c>
      <c r="B1893" s="427">
        <v>45092</v>
      </c>
      <c r="C1893" s="459">
        <v>45078</v>
      </c>
      <c r="D1893" s="461" t="s">
        <v>176</v>
      </c>
      <c r="E1893" s="455" t="s">
        <v>280</v>
      </c>
      <c r="F1893" s="477">
        <v>2621.2399999999998</v>
      </c>
      <c r="G1893" s="461" t="s">
        <v>6017</v>
      </c>
      <c r="H1893" s="461" t="s">
        <v>1032</v>
      </c>
      <c r="I1893" s="461" t="s">
        <v>6016</v>
      </c>
      <c r="J1893" s="426" t="s">
        <v>589</v>
      </c>
      <c r="K1893" s="426" t="s">
        <v>1188</v>
      </c>
      <c r="L1893" s="426" t="s">
        <v>4137</v>
      </c>
      <c r="M1893" s="426">
        <v>780703936</v>
      </c>
      <c r="N1893" s="427">
        <v>45061</v>
      </c>
      <c r="O1893" s="458">
        <f t="shared" si="96"/>
        <v>6</v>
      </c>
      <c r="P1893" s="458">
        <f t="shared" si="97"/>
        <v>6</v>
      </c>
      <c r="Q1893" s="96" t="str">
        <f t="shared" si="98"/>
        <v>Gastos_com_Pessoal</v>
      </c>
    </row>
    <row r="1894" spans="1:17" ht="26.25" hidden="1" thickBot="1" x14ac:dyDescent="0.25">
      <c r="A1894" s="450">
        <v>4334</v>
      </c>
      <c r="B1894" s="427">
        <v>45092</v>
      </c>
      <c r="C1894" s="459">
        <v>45078</v>
      </c>
      <c r="D1894" s="461" t="s">
        <v>176</v>
      </c>
      <c r="E1894" s="455" t="s">
        <v>262</v>
      </c>
      <c r="F1894" s="477">
        <v>1002.45</v>
      </c>
      <c r="G1894" s="461" t="s">
        <v>6018</v>
      </c>
      <c r="H1894" s="461" t="s">
        <v>423</v>
      </c>
      <c r="I1894" s="461" t="s">
        <v>6019</v>
      </c>
      <c r="J1894" s="426" t="s">
        <v>783</v>
      </c>
      <c r="K1894" s="426" t="s">
        <v>1188</v>
      </c>
      <c r="L1894" s="426" t="s">
        <v>4137</v>
      </c>
      <c r="M1894" s="426">
        <v>780703936</v>
      </c>
      <c r="N1894" s="427">
        <v>45061</v>
      </c>
      <c r="O1894" s="458">
        <f t="shared" si="96"/>
        <v>6</v>
      </c>
      <c r="P1894" s="458">
        <f t="shared" si="97"/>
        <v>6</v>
      </c>
      <c r="Q1894" s="96" t="str">
        <f t="shared" si="98"/>
        <v>Gastos_com_Pessoal</v>
      </c>
    </row>
    <row r="1895" spans="1:17" ht="26.25" hidden="1" thickBot="1" x14ac:dyDescent="0.25">
      <c r="A1895" s="450">
        <v>4335</v>
      </c>
      <c r="B1895" s="427">
        <v>45092</v>
      </c>
      <c r="C1895" s="459">
        <v>45078</v>
      </c>
      <c r="D1895" s="461" t="s">
        <v>176</v>
      </c>
      <c r="E1895" s="455" t="s">
        <v>280</v>
      </c>
      <c r="F1895" s="477">
        <v>2756.99</v>
      </c>
      <c r="G1895" s="461" t="s">
        <v>6020</v>
      </c>
      <c r="H1895" s="461" t="s">
        <v>423</v>
      </c>
      <c r="I1895" s="461" t="s">
        <v>6019</v>
      </c>
      <c r="J1895" s="426" t="s">
        <v>783</v>
      </c>
      <c r="K1895" s="426" t="s">
        <v>1188</v>
      </c>
      <c r="L1895" s="426" t="s">
        <v>4137</v>
      </c>
      <c r="M1895" s="426">
        <v>780703936</v>
      </c>
      <c r="N1895" s="427">
        <v>45061</v>
      </c>
      <c r="O1895" s="458">
        <f t="shared" si="96"/>
        <v>6</v>
      </c>
      <c r="P1895" s="458">
        <f t="shared" si="97"/>
        <v>6</v>
      </c>
      <c r="Q1895" s="96" t="str">
        <f t="shared" si="98"/>
        <v>Gastos_com_Pessoal</v>
      </c>
    </row>
    <row r="1896" spans="1:17" ht="24.75" hidden="1" thickBot="1" x14ac:dyDescent="0.25">
      <c r="A1896" s="450">
        <v>4336</v>
      </c>
      <c r="B1896" s="427">
        <v>45092</v>
      </c>
      <c r="C1896" s="459">
        <v>45078</v>
      </c>
      <c r="D1896" s="461" t="s">
        <v>264</v>
      </c>
      <c r="E1896" s="455" t="s">
        <v>293</v>
      </c>
      <c r="F1896" s="477">
        <v>60</v>
      </c>
      <c r="G1896" s="461" t="s">
        <v>6478</v>
      </c>
      <c r="H1896" s="461" t="s">
        <v>416</v>
      </c>
      <c r="I1896" s="461" t="s">
        <v>3186</v>
      </c>
      <c r="J1896" s="426" t="s">
        <v>432</v>
      </c>
      <c r="K1896" s="426" t="s">
        <v>1188</v>
      </c>
      <c r="L1896" s="426" t="s">
        <v>4137</v>
      </c>
      <c r="M1896" s="426">
        <v>780703936</v>
      </c>
      <c r="N1896" s="427">
        <v>45061</v>
      </c>
      <c r="O1896" s="458">
        <f t="shared" si="96"/>
        <v>6</v>
      </c>
      <c r="P1896" s="458">
        <f t="shared" si="97"/>
        <v>6</v>
      </c>
      <c r="Q1896" s="96" t="str">
        <f t="shared" si="98"/>
        <v>Gastos_Gerais</v>
      </c>
    </row>
    <row r="1897" spans="1:17" ht="26.25" hidden="1" thickBot="1" x14ac:dyDescent="0.25">
      <c r="A1897" s="450">
        <v>4337</v>
      </c>
      <c r="B1897" s="427">
        <v>45092</v>
      </c>
      <c r="C1897" s="459">
        <v>45078</v>
      </c>
      <c r="D1897" s="461" t="s">
        <v>176</v>
      </c>
      <c r="E1897" s="455" t="s">
        <v>262</v>
      </c>
      <c r="F1897" s="477">
        <v>1006.13</v>
      </c>
      <c r="G1897" s="461" t="s">
        <v>6021</v>
      </c>
      <c r="H1897" s="461" t="s">
        <v>1032</v>
      </c>
      <c r="I1897" s="461" t="s">
        <v>6022</v>
      </c>
      <c r="J1897" s="426" t="s">
        <v>478</v>
      </c>
      <c r="K1897" s="426" t="s">
        <v>1188</v>
      </c>
      <c r="L1897" s="426" t="s">
        <v>4137</v>
      </c>
      <c r="M1897" s="426">
        <v>780703936</v>
      </c>
      <c r="N1897" s="427">
        <v>45061</v>
      </c>
      <c r="O1897" s="458">
        <f t="shared" si="96"/>
        <v>6</v>
      </c>
      <c r="P1897" s="458">
        <f t="shared" si="97"/>
        <v>6</v>
      </c>
      <c r="Q1897" s="96" t="str">
        <f t="shared" si="98"/>
        <v>Gastos_com_Pessoal</v>
      </c>
    </row>
    <row r="1898" spans="1:17" ht="26.25" hidden="1" thickBot="1" x14ac:dyDescent="0.25">
      <c r="A1898" s="450">
        <v>4338</v>
      </c>
      <c r="B1898" s="427">
        <v>45092</v>
      </c>
      <c r="C1898" s="459">
        <v>45078</v>
      </c>
      <c r="D1898" s="461" t="s">
        <v>176</v>
      </c>
      <c r="E1898" s="455" t="s">
        <v>280</v>
      </c>
      <c r="F1898" s="477">
        <v>2551.44</v>
      </c>
      <c r="G1898" s="461" t="s">
        <v>6023</v>
      </c>
      <c r="H1898" s="461" t="s">
        <v>1032</v>
      </c>
      <c r="I1898" s="461" t="s">
        <v>6022</v>
      </c>
      <c r="J1898" s="426" t="s">
        <v>478</v>
      </c>
      <c r="K1898" s="426" t="s">
        <v>1188</v>
      </c>
      <c r="L1898" s="426" t="s">
        <v>4137</v>
      </c>
      <c r="M1898" s="426">
        <v>780703936</v>
      </c>
      <c r="N1898" s="427">
        <v>45061</v>
      </c>
      <c r="O1898" s="458">
        <f t="shared" si="96"/>
        <v>6</v>
      </c>
      <c r="P1898" s="458">
        <f t="shared" si="97"/>
        <v>6</v>
      </c>
      <c r="Q1898" s="96" t="str">
        <f t="shared" si="98"/>
        <v>Gastos_com_Pessoal</v>
      </c>
    </row>
    <row r="1899" spans="1:17" ht="26.25" hidden="1" thickBot="1" x14ac:dyDescent="0.25">
      <c r="A1899" s="450">
        <v>4339</v>
      </c>
      <c r="B1899" s="427">
        <v>45092</v>
      </c>
      <c r="C1899" s="459">
        <v>45078</v>
      </c>
      <c r="D1899" s="461" t="s">
        <v>176</v>
      </c>
      <c r="E1899" s="455" t="s">
        <v>262</v>
      </c>
      <c r="F1899" s="477">
        <v>960.06</v>
      </c>
      <c r="G1899" s="461" t="s">
        <v>6024</v>
      </c>
      <c r="H1899" s="461" t="s">
        <v>414</v>
      </c>
      <c r="I1899" s="461" t="s">
        <v>6025</v>
      </c>
      <c r="J1899" s="426" t="s">
        <v>791</v>
      </c>
      <c r="K1899" s="426" t="s">
        <v>1188</v>
      </c>
      <c r="L1899" s="426" t="s">
        <v>4137</v>
      </c>
      <c r="M1899" s="426">
        <v>780703936</v>
      </c>
      <c r="N1899" s="427">
        <v>45061</v>
      </c>
      <c r="O1899" s="458">
        <f t="shared" si="96"/>
        <v>6</v>
      </c>
      <c r="P1899" s="458">
        <f t="shared" si="97"/>
        <v>6</v>
      </c>
      <c r="Q1899" s="96" t="str">
        <f t="shared" si="98"/>
        <v>Gastos_com_Pessoal</v>
      </c>
    </row>
    <row r="1900" spans="1:17" ht="26.25" hidden="1" thickBot="1" x14ac:dyDescent="0.25">
      <c r="A1900" s="450">
        <v>4340</v>
      </c>
      <c r="B1900" s="427">
        <v>45092</v>
      </c>
      <c r="C1900" s="459">
        <v>45078</v>
      </c>
      <c r="D1900" s="461" t="s">
        <v>176</v>
      </c>
      <c r="E1900" s="455" t="s">
        <v>280</v>
      </c>
      <c r="F1900" s="477">
        <v>2667.99</v>
      </c>
      <c r="G1900" s="461" t="s">
        <v>6026</v>
      </c>
      <c r="H1900" s="461" t="s">
        <v>414</v>
      </c>
      <c r="I1900" s="461" t="s">
        <v>6025</v>
      </c>
      <c r="J1900" s="426" t="s">
        <v>791</v>
      </c>
      <c r="K1900" s="426" t="s">
        <v>1188</v>
      </c>
      <c r="L1900" s="426" t="s">
        <v>4137</v>
      </c>
      <c r="M1900" s="426">
        <v>780703936</v>
      </c>
      <c r="N1900" s="427">
        <v>45061</v>
      </c>
      <c r="O1900" s="458">
        <f t="shared" si="96"/>
        <v>6</v>
      </c>
      <c r="P1900" s="458">
        <f t="shared" si="97"/>
        <v>6</v>
      </c>
      <c r="Q1900" s="96" t="str">
        <f t="shared" si="98"/>
        <v>Gastos_com_Pessoal</v>
      </c>
    </row>
    <row r="1901" spans="1:17" ht="26.25" hidden="1" thickBot="1" x14ac:dyDescent="0.25">
      <c r="A1901" s="450">
        <v>4341</v>
      </c>
      <c r="B1901" s="427">
        <v>45092</v>
      </c>
      <c r="C1901" s="459">
        <v>45078</v>
      </c>
      <c r="D1901" s="461" t="s">
        <v>176</v>
      </c>
      <c r="E1901" s="455" t="s">
        <v>262</v>
      </c>
      <c r="F1901" s="477">
        <v>929.14</v>
      </c>
      <c r="G1901" s="461" t="s">
        <v>6027</v>
      </c>
      <c r="H1901" s="461" t="s">
        <v>1032</v>
      </c>
      <c r="I1901" s="461" t="s">
        <v>6028</v>
      </c>
      <c r="J1901" s="426" t="s">
        <v>661</v>
      </c>
      <c r="K1901" s="426" t="s">
        <v>1188</v>
      </c>
      <c r="L1901" s="426" t="s">
        <v>4137</v>
      </c>
      <c r="M1901" s="426">
        <v>780703936</v>
      </c>
      <c r="N1901" s="427">
        <v>45061</v>
      </c>
      <c r="O1901" s="458">
        <f t="shared" si="96"/>
        <v>6</v>
      </c>
      <c r="P1901" s="458">
        <f t="shared" si="97"/>
        <v>6</v>
      </c>
      <c r="Q1901" s="96" t="str">
        <f t="shared" si="98"/>
        <v>Gastos_com_Pessoal</v>
      </c>
    </row>
    <row r="1902" spans="1:17" ht="26.25" hidden="1" thickBot="1" x14ac:dyDescent="0.25">
      <c r="A1902" s="450">
        <v>4342</v>
      </c>
      <c r="B1902" s="427">
        <v>45092</v>
      </c>
      <c r="C1902" s="459">
        <v>45078</v>
      </c>
      <c r="D1902" s="461" t="s">
        <v>176</v>
      </c>
      <c r="E1902" s="455" t="s">
        <v>280</v>
      </c>
      <c r="F1902" s="477">
        <v>2600.23</v>
      </c>
      <c r="G1902" s="461" t="s">
        <v>6029</v>
      </c>
      <c r="H1902" s="461" t="s">
        <v>1032</v>
      </c>
      <c r="I1902" s="461" t="s">
        <v>6028</v>
      </c>
      <c r="J1902" s="426" t="s">
        <v>661</v>
      </c>
      <c r="K1902" s="426" t="s">
        <v>1188</v>
      </c>
      <c r="L1902" s="426" t="s">
        <v>4137</v>
      </c>
      <c r="M1902" s="426">
        <v>780703936</v>
      </c>
      <c r="N1902" s="427">
        <v>45061</v>
      </c>
      <c r="O1902" s="458">
        <f t="shared" si="96"/>
        <v>6</v>
      </c>
      <c r="P1902" s="458">
        <f t="shared" si="97"/>
        <v>6</v>
      </c>
      <c r="Q1902" s="96" t="str">
        <f t="shared" si="98"/>
        <v>Gastos_com_Pessoal</v>
      </c>
    </row>
    <row r="1903" spans="1:17" ht="26.25" hidden="1" thickBot="1" x14ac:dyDescent="0.25">
      <c r="A1903" s="450">
        <v>4343</v>
      </c>
      <c r="B1903" s="427">
        <v>45092</v>
      </c>
      <c r="C1903" s="459">
        <v>45078</v>
      </c>
      <c r="D1903" s="461" t="s">
        <v>176</v>
      </c>
      <c r="E1903" s="455" t="s">
        <v>262</v>
      </c>
      <c r="F1903" s="477">
        <v>1089.17</v>
      </c>
      <c r="G1903" s="461" t="s">
        <v>6030</v>
      </c>
      <c r="H1903" s="461" t="s">
        <v>1032</v>
      </c>
      <c r="I1903" s="461" t="s">
        <v>6031</v>
      </c>
      <c r="J1903" s="426" t="s">
        <v>662</v>
      </c>
      <c r="K1903" s="426" t="s">
        <v>1188</v>
      </c>
      <c r="L1903" s="426" t="s">
        <v>4137</v>
      </c>
      <c r="M1903" s="426">
        <v>780703936</v>
      </c>
      <c r="N1903" s="427">
        <v>45061</v>
      </c>
      <c r="O1903" s="458">
        <f t="shared" si="96"/>
        <v>6</v>
      </c>
      <c r="P1903" s="458">
        <f t="shared" si="97"/>
        <v>6</v>
      </c>
      <c r="Q1903" s="96" t="str">
        <f t="shared" si="98"/>
        <v>Gastos_com_Pessoal</v>
      </c>
    </row>
    <row r="1904" spans="1:17" ht="26.25" hidden="1" thickBot="1" x14ac:dyDescent="0.25">
      <c r="A1904" s="450">
        <v>4344</v>
      </c>
      <c r="B1904" s="427">
        <v>45092</v>
      </c>
      <c r="C1904" s="459">
        <v>45078</v>
      </c>
      <c r="D1904" s="461" t="s">
        <v>176</v>
      </c>
      <c r="E1904" s="455" t="s">
        <v>280</v>
      </c>
      <c r="F1904" s="477">
        <v>3066.94</v>
      </c>
      <c r="G1904" s="461" t="s">
        <v>6032</v>
      </c>
      <c r="H1904" s="461" t="s">
        <v>1032</v>
      </c>
      <c r="I1904" s="461" t="s">
        <v>6031</v>
      </c>
      <c r="J1904" s="426" t="s">
        <v>662</v>
      </c>
      <c r="K1904" s="426" t="s">
        <v>1188</v>
      </c>
      <c r="L1904" s="426" t="s">
        <v>4137</v>
      </c>
      <c r="M1904" s="426">
        <v>780703936</v>
      </c>
      <c r="N1904" s="427">
        <v>45061</v>
      </c>
      <c r="O1904" s="458">
        <f t="shared" si="96"/>
        <v>6</v>
      </c>
      <c r="P1904" s="458">
        <f t="shared" si="97"/>
        <v>6</v>
      </c>
      <c r="Q1904" s="96" t="str">
        <f t="shared" si="98"/>
        <v>Gastos_com_Pessoal</v>
      </c>
    </row>
    <row r="1905" spans="1:17" ht="60.75" hidden="1" thickBot="1" x14ac:dyDescent="0.25">
      <c r="A1905" s="450">
        <v>4345</v>
      </c>
      <c r="B1905" s="427">
        <v>45092</v>
      </c>
      <c r="C1905" s="459">
        <v>45078</v>
      </c>
      <c r="D1905" s="461" t="s">
        <v>264</v>
      </c>
      <c r="E1905" s="455" t="s">
        <v>65</v>
      </c>
      <c r="F1905" s="477">
        <v>2.4</v>
      </c>
      <c r="G1905" s="461" t="s">
        <v>6479</v>
      </c>
      <c r="H1905" s="461" t="s">
        <v>302</v>
      </c>
      <c r="I1905" s="461" t="s">
        <v>6033</v>
      </c>
      <c r="J1905" s="426" t="s">
        <v>438</v>
      </c>
      <c r="K1905" s="426" t="s">
        <v>1188</v>
      </c>
      <c r="L1905" s="426" t="s">
        <v>4137</v>
      </c>
      <c r="M1905" s="426">
        <v>780703936</v>
      </c>
      <c r="N1905" s="427">
        <v>45061</v>
      </c>
      <c r="O1905" s="458">
        <f t="shared" si="96"/>
        <v>6</v>
      </c>
      <c r="P1905" s="458">
        <f t="shared" si="97"/>
        <v>6</v>
      </c>
      <c r="Q1905" s="96" t="str">
        <f t="shared" si="98"/>
        <v>Gastos_Gerais</v>
      </c>
    </row>
    <row r="1906" spans="1:17" ht="26.25" hidden="1" thickBot="1" x14ac:dyDescent="0.25">
      <c r="A1906" s="450">
        <v>4346</v>
      </c>
      <c r="B1906" s="427">
        <v>45092</v>
      </c>
      <c r="C1906" s="459">
        <v>45078</v>
      </c>
      <c r="D1906" s="461" t="s">
        <v>176</v>
      </c>
      <c r="E1906" s="455" t="s">
        <v>262</v>
      </c>
      <c r="F1906" s="477">
        <v>946.77</v>
      </c>
      <c r="G1906" s="461" t="s">
        <v>6034</v>
      </c>
      <c r="H1906" s="461" t="s">
        <v>1032</v>
      </c>
      <c r="I1906" s="461" t="s">
        <v>6035</v>
      </c>
      <c r="J1906" s="426" t="s">
        <v>763</v>
      </c>
      <c r="K1906" s="426" t="s">
        <v>1188</v>
      </c>
      <c r="L1906" s="426" t="s">
        <v>4137</v>
      </c>
      <c r="M1906" s="426">
        <v>780703936</v>
      </c>
      <c r="N1906" s="427">
        <v>45061</v>
      </c>
      <c r="O1906" s="458">
        <f t="shared" si="96"/>
        <v>6</v>
      </c>
      <c r="P1906" s="458">
        <f t="shared" si="97"/>
        <v>6</v>
      </c>
      <c r="Q1906" s="96" t="str">
        <f t="shared" si="98"/>
        <v>Gastos_com_Pessoal</v>
      </c>
    </row>
    <row r="1907" spans="1:17" ht="26.25" hidden="1" thickBot="1" x14ac:dyDescent="0.25">
      <c r="A1907" s="450">
        <v>4347</v>
      </c>
      <c r="B1907" s="427">
        <v>45092</v>
      </c>
      <c r="C1907" s="459">
        <v>45078</v>
      </c>
      <c r="D1907" s="461" t="s">
        <v>176</v>
      </c>
      <c r="E1907" s="455" t="s">
        <v>280</v>
      </c>
      <c r="F1907" s="477">
        <v>2640.08</v>
      </c>
      <c r="G1907" s="461" t="s">
        <v>6036</v>
      </c>
      <c r="H1907" s="461" t="s">
        <v>1032</v>
      </c>
      <c r="I1907" s="461" t="s">
        <v>6035</v>
      </c>
      <c r="J1907" s="426" t="s">
        <v>763</v>
      </c>
      <c r="K1907" s="426" t="s">
        <v>1188</v>
      </c>
      <c r="L1907" s="426" t="s">
        <v>4137</v>
      </c>
      <c r="M1907" s="426">
        <v>780703936</v>
      </c>
      <c r="N1907" s="427">
        <v>45061</v>
      </c>
      <c r="O1907" s="458">
        <f t="shared" si="96"/>
        <v>6</v>
      </c>
      <c r="P1907" s="458">
        <f t="shared" si="97"/>
        <v>6</v>
      </c>
      <c r="Q1907" s="96" t="str">
        <f t="shared" si="98"/>
        <v>Gastos_com_Pessoal</v>
      </c>
    </row>
    <row r="1908" spans="1:17" ht="24.75" hidden="1" thickBot="1" x14ac:dyDescent="0.25">
      <c r="A1908" s="450">
        <v>4348</v>
      </c>
      <c r="B1908" s="427">
        <v>45092</v>
      </c>
      <c r="C1908" s="459">
        <v>45078</v>
      </c>
      <c r="D1908" s="461" t="s">
        <v>264</v>
      </c>
      <c r="E1908" s="455" t="s">
        <v>293</v>
      </c>
      <c r="F1908" s="477">
        <v>120</v>
      </c>
      <c r="G1908" s="461" t="s">
        <v>6480</v>
      </c>
      <c r="H1908" s="461" t="s">
        <v>419</v>
      </c>
      <c r="I1908" s="461" t="s">
        <v>5120</v>
      </c>
      <c r="J1908" s="426" t="s">
        <v>5121</v>
      </c>
      <c r="K1908" s="426" t="s">
        <v>1188</v>
      </c>
      <c r="L1908" s="426" t="s">
        <v>4137</v>
      </c>
      <c r="M1908" s="426">
        <v>780703936</v>
      </c>
      <c r="N1908" s="427">
        <v>45061</v>
      </c>
      <c r="O1908" s="458">
        <f t="shared" si="96"/>
        <v>6</v>
      </c>
      <c r="P1908" s="458">
        <f t="shared" si="97"/>
        <v>6</v>
      </c>
      <c r="Q1908" s="96" t="str">
        <f t="shared" si="98"/>
        <v>Gastos_Gerais</v>
      </c>
    </row>
    <row r="1909" spans="1:17" ht="24.75" hidden="1" thickBot="1" x14ac:dyDescent="0.25">
      <c r="A1909" s="450">
        <v>4349</v>
      </c>
      <c r="B1909" s="427">
        <v>45092</v>
      </c>
      <c r="C1909" s="459">
        <v>45078</v>
      </c>
      <c r="D1909" s="461" t="s">
        <v>264</v>
      </c>
      <c r="E1909" s="455" t="s">
        <v>293</v>
      </c>
      <c r="F1909" s="477">
        <v>60</v>
      </c>
      <c r="G1909" s="461" t="s">
        <v>6481</v>
      </c>
      <c r="H1909" s="461" t="s">
        <v>416</v>
      </c>
      <c r="I1909" s="461" t="s">
        <v>3046</v>
      </c>
      <c r="J1909" s="426" t="s">
        <v>1295</v>
      </c>
      <c r="K1909" s="426" t="s">
        <v>1188</v>
      </c>
      <c r="L1909" s="426" t="s">
        <v>4137</v>
      </c>
      <c r="M1909" s="426">
        <v>780703936</v>
      </c>
      <c r="N1909" s="427">
        <v>45061</v>
      </c>
      <c r="O1909" s="458">
        <f t="shared" si="96"/>
        <v>6</v>
      </c>
      <c r="P1909" s="458">
        <f t="shared" si="97"/>
        <v>6</v>
      </c>
      <c r="Q1909" s="96" t="str">
        <f t="shared" si="98"/>
        <v>Gastos_Gerais</v>
      </c>
    </row>
    <row r="1910" spans="1:17" ht="26.25" hidden="1" thickBot="1" x14ac:dyDescent="0.25">
      <c r="A1910" s="450">
        <v>4350</v>
      </c>
      <c r="B1910" s="427">
        <v>45092</v>
      </c>
      <c r="C1910" s="459">
        <v>45078</v>
      </c>
      <c r="D1910" s="461" t="s">
        <v>176</v>
      </c>
      <c r="E1910" s="455" t="s">
        <v>262</v>
      </c>
      <c r="F1910" s="477">
        <v>1045.44</v>
      </c>
      <c r="G1910" s="461" t="s">
        <v>6037</v>
      </c>
      <c r="H1910" s="461" t="s">
        <v>1032</v>
      </c>
      <c r="I1910" s="461" t="s">
        <v>6038</v>
      </c>
      <c r="J1910" s="426" t="s">
        <v>663</v>
      </c>
      <c r="K1910" s="426" t="s">
        <v>1188</v>
      </c>
      <c r="L1910" s="426" t="s">
        <v>4137</v>
      </c>
      <c r="M1910" s="426">
        <v>780703936</v>
      </c>
      <c r="N1910" s="427">
        <v>45061</v>
      </c>
      <c r="O1910" s="458">
        <f t="shared" si="96"/>
        <v>6</v>
      </c>
      <c r="P1910" s="458">
        <f t="shared" si="97"/>
        <v>6</v>
      </c>
      <c r="Q1910" s="96" t="str">
        <f t="shared" si="98"/>
        <v>Gastos_com_Pessoal</v>
      </c>
    </row>
    <row r="1911" spans="1:17" ht="26.25" hidden="1" thickBot="1" x14ac:dyDescent="0.25">
      <c r="A1911" s="450">
        <v>4351</v>
      </c>
      <c r="B1911" s="427">
        <v>45092</v>
      </c>
      <c r="C1911" s="459">
        <v>45078</v>
      </c>
      <c r="D1911" s="461" t="s">
        <v>176</v>
      </c>
      <c r="E1911" s="455" t="s">
        <v>280</v>
      </c>
      <c r="F1911" s="477">
        <v>2847</v>
      </c>
      <c r="G1911" s="461" t="s">
        <v>6039</v>
      </c>
      <c r="H1911" s="461" t="s">
        <v>1032</v>
      </c>
      <c r="I1911" s="461" t="s">
        <v>6038</v>
      </c>
      <c r="J1911" s="426" t="s">
        <v>663</v>
      </c>
      <c r="K1911" s="426" t="s">
        <v>1188</v>
      </c>
      <c r="L1911" s="426" t="s">
        <v>4137</v>
      </c>
      <c r="M1911" s="426">
        <v>780703936</v>
      </c>
      <c r="N1911" s="427">
        <v>45061</v>
      </c>
      <c r="O1911" s="458">
        <f t="shared" si="96"/>
        <v>6</v>
      </c>
      <c r="P1911" s="458">
        <f t="shared" si="97"/>
        <v>6</v>
      </c>
      <c r="Q1911" s="96" t="str">
        <f t="shared" si="98"/>
        <v>Gastos_com_Pessoal</v>
      </c>
    </row>
    <row r="1912" spans="1:17" ht="26.25" hidden="1" thickBot="1" x14ac:dyDescent="0.25">
      <c r="A1912" s="450">
        <v>4352</v>
      </c>
      <c r="B1912" s="427">
        <v>45092</v>
      </c>
      <c r="C1912" s="459">
        <v>45078</v>
      </c>
      <c r="D1912" s="461" t="s">
        <v>176</v>
      </c>
      <c r="E1912" s="455" t="s">
        <v>262</v>
      </c>
      <c r="F1912" s="477">
        <v>978.42</v>
      </c>
      <c r="G1912" s="461" t="s">
        <v>6040</v>
      </c>
      <c r="H1912" s="461" t="s">
        <v>1032</v>
      </c>
      <c r="I1912" s="461" t="s">
        <v>6041</v>
      </c>
      <c r="J1912" s="426" t="s">
        <v>461</v>
      </c>
      <c r="K1912" s="426" t="s">
        <v>1188</v>
      </c>
      <c r="L1912" s="426" t="s">
        <v>4137</v>
      </c>
      <c r="M1912" s="426">
        <v>780703936</v>
      </c>
      <c r="N1912" s="427">
        <v>45061</v>
      </c>
      <c r="O1912" s="458">
        <f t="shared" si="96"/>
        <v>6</v>
      </c>
      <c r="P1912" s="458">
        <f t="shared" si="97"/>
        <v>6</v>
      </c>
      <c r="Q1912" s="96" t="str">
        <f t="shared" si="98"/>
        <v>Gastos_com_Pessoal</v>
      </c>
    </row>
    <row r="1913" spans="1:17" ht="26.25" hidden="1" thickBot="1" x14ac:dyDescent="0.25">
      <c r="A1913" s="450">
        <v>4353</v>
      </c>
      <c r="B1913" s="427">
        <v>45092</v>
      </c>
      <c r="C1913" s="459">
        <v>45078</v>
      </c>
      <c r="D1913" s="461" t="s">
        <v>176</v>
      </c>
      <c r="E1913" s="455" t="s">
        <v>280</v>
      </c>
      <c r="F1913" s="477">
        <v>2775.6</v>
      </c>
      <c r="G1913" s="461" t="s">
        <v>6042</v>
      </c>
      <c r="H1913" s="461" t="s">
        <v>1032</v>
      </c>
      <c r="I1913" s="461" t="s">
        <v>6041</v>
      </c>
      <c r="J1913" s="426" t="s">
        <v>461</v>
      </c>
      <c r="K1913" s="426" t="s">
        <v>1188</v>
      </c>
      <c r="L1913" s="426" t="s">
        <v>4137</v>
      </c>
      <c r="M1913" s="426">
        <v>780703936</v>
      </c>
      <c r="N1913" s="427">
        <v>45061</v>
      </c>
      <c r="O1913" s="458">
        <f t="shared" si="96"/>
        <v>6</v>
      </c>
      <c r="P1913" s="458">
        <f t="shared" si="97"/>
        <v>6</v>
      </c>
      <c r="Q1913" s="96" t="str">
        <f t="shared" si="98"/>
        <v>Gastos_com_Pessoal</v>
      </c>
    </row>
    <row r="1914" spans="1:17" ht="26.25" hidden="1" thickBot="1" x14ac:dyDescent="0.25">
      <c r="A1914" s="450">
        <v>4354</v>
      </c>
      <c r="B1914" s="427">
        <v>45092</v>
      </c>
      <c r="C1914" s="459">
        <v>45078</v>
      </c>
      <c r="D1914" s="461" t="s">
        <v>176</v>
      </c>
      <c r="E1914" s="455" t="s">
        <v>262</v>
      </c>
      <c r="F1914" s="477">
        <v>896.86</v>
      </c>
      <c r="G1914" s="461" t="s">
        <v>6043</v>
      </c>
      <c r="H1914" s="461" t="s">
        <v>417</v>
      </c>
      <c r="I1914" s="461" t="s">
        <v>2382</v>
      </c>
      <c r="J1914" s="426" t="s">
        <v>551</v>
      </c>
      <c r="K1914" s="426" t="s">
        <v>1188</v>
      </c>
      <c r="L1914" s="426" t="s">
        <v>4137</v>
      </c>
      <c r="M1914" s="426">
        <v>780703936</v>
      </c>
      <c r="N1914" s="427">
        <v>45061</v>
      </c>
      <c r="O1914" s="458">
        <f t="shared" si="96"/>
        <v>6</v>
      </c>
      <c r="P1914" s="458">
        <f t="shared" si="97"/>
        <v>6</v>
      </c>
      <c r="Q1914" s="96" t="str">
        <f t="shared" si="98"/>
        <v>Gastos_com_Pessoal</v>
      </c>
    </row>
    <row r="1915" spans="1:17" ht="26.25" hidden="1" thickBot="1" x14ac:dyDescent="0.25">
      <c r="A1915" s="450">
        <v>4355</v>
      </c>
      <c r="B1915" s="427">
        <v>45092</v>
      </c>
      <c r="C1915" s="459">
        <v>45078</v>
      </c>
      <c r="D1915" s="461" t="s">
        <v>176</v>
      </c>
      <c r="E1915" s="455" t="s">
        <v>280</v>
      </c>
      <c r="F1915" s="477">
        <v>2522.7399999999998</v>
      </c>
      <c r="G1915" s="461" t="s">
        <v>6044</v>
      </c>
      <c r="H1915" s="461" t="s">
        <v>417</v>
      </c>
      <c r="I1915" s="461" t="s">
        <v>2382</v>
      </c>
      <c r="J1915" s="426" t="s">
        <v>551</v>
      </c>
      <c r="K1915" s="426" t="s">
        <v>1188</v>
      </c>
      <c r="L1915" s="426" t="s">
        <v>4137</v>
      </c>
      <c r="M1915" s="426">
        <v>780703936</v>
      </c>
      <c r="N1915" s="427">
        <v>45061</v>
      </c>
      <c r="O1915" s="458">
        <f t="shared" si="96"/>
        <v>6</v>
      </c>
      <c r="P1915" s="458">
        <f t="shared" si="97"/>
        <v>6</v>
      </c>
      <c r="Q1915" s="96" t="str">
        <f t="shared" si="98"/>
        <v>Gastos_com_Pessoal</v>
      </c>
    </row>
    <row r="1916" spans="1:17" ht="26.25" hidden="1" thickBot="1" x14ac:dyDescent="0.25">
      <c r="A1916" s="450">
        <v>4356</v>
      </c>
      <c r="B1916" s="427">
        <v>45092</v>
      </c>
      <c r="C1916" s="459">
        <v>45078</v>
      </c>
      <c r="D1916" s="461" t="s">
        <v>176</v>
      </c>
      <c r="E1916" s="455" t="s">
        <v>262</v>
      </c>
      <c r="F1916" s="477">
        <v>918.96</v>
      </c>
      <c r="G1916" s="461" t="s">
        <v>6045</v>
      </c>
      <c r="H1916" s="461" t="s">
        <v>414</v>
      </c>
      <c r="I1916" s="461" t="s">
        <v>6046</v>
      </c>
      <c r="J1916" s="426" t="s">
        <v>824</v>
      </c>
      <c r="K1916" s="426" t="s">
        <v>1188</v>
      </c>
      <c r="L1916" s="426" t="s">
        <v>4137</v>
      </c>
      <c r="M1916" s="426">
        <v>780703936</v>
      </c>
      <c r="N1916" s="427">
        <v>45061</v>
      </c>
      <c r="O1916" s="458">
        <f t="shared" si="96"/>
        <v>6</v>
      </c>
      <c r="P1916" s="458">
        <f t="shared" si="97"/>
        <v>6</v>
      </c>
      <c r="Q1916" s="96" t="str">
        <f t="shared" si="98"/>
        <v>Gastos_com_Pessoal</v>
      </c>
    </row>
    <row r="1917" spans="1:17" ht="26.25" hidden="1" thickBot="1" x14ac:dyDescent="0.25">
      <c r="A1917" s="450">
        <v>4357</v>
      </c>
      <c r="B1917" s="427">
        <v>45092</v>
      </c>
      <c r="C1917" s="459">
        <v>45078</v>
      </c>
      <c r="D1917" s="461" t="s">
        <v>176</v>
      </c>
      <c r="E1917" s="455" t="s">
        <v>280</v>
      </c>
      <c r="F1917" s="477">
        <v>2632.64</v>
      </c>
      <c r="G1917" s="461" t="s">
        <v>6047</v>
      </c>
      <c r="H1917" s="461" t="s">
        <v>414</v>
      </c>
      <c r="I1917" s="461" t="s">
        <v>6046</v>
      </c>
      <c r="J1917" s="426" t="s">
        <v>824</v>
      </c>
      <c r="K1917" s="426" t="s">
        <v>1188</v>
      </c>
      <c r="L1917" s="426" t="s">
        <v>4137</v>
      </c>
      <c r="M1917" s="426">
        <v>780703936</v>
      </c>
      <c r="N1917" s="427">
        <v>45061</v>
      </c>
      <c r="O1917" s="458">
        <f t="shared" si="96"/>
        <v>6</v>
      </c>
      <c r="P1917" s="458">
        <f t="shared" si="97"/>
        <v>6</v>
      </c>
      <c r="Q1917" s="96" t="str">
        <f t="shared" si="98"/>
        <v>Gastos_com_Pessoal</v>
      </c>
    </row>
    <row r="1918" spans="1:17" ht="26.25" hidden="1" thickBot="1" x14ac:dyDescent="0.25">
      <c r="A1918" s="450">
        <v>4358</v>
      </c>
      <c r="B1918" s="427">
        <v>45092</v>
      </c>
      <c r="C1918" s="459">
        <v>45078</v>
      </c>
      <c r="D1918" s="461" t="s">
        <v>176</v>
      </c>
      <c r="E1918" s="455" t="s">
        <v>262</v>
      </c>
      <c r="F1918" s="477">
        <v>831.19</v>
      </c>
      <c r="G1918" s="461" t="s">
        <v>6048</v>
      </c>
      <c r="H1918" s="461" t="s">
        <v>416</v>
      </c>
      <c r="I1918" s="461" t="s">
        <v>6049</v>
      </c>
      <c r="J1918" s="426" t="s">
        <v>453</v>
      </c>
      <c r="K1918" s="426" t="s">
        <v>1188</v>
      </c>
      <c r="L1918" s="426" t="s">
        <v>4137</v>
      </c>
      <c r="M1918" s="426">
        <v>780703936</v>
      </c>
      <c r="N1918" s="427">
        <v>45061</v>
      </c>
      <c r="O1918" s="458">
        <f t="shared" si="96"/>
        <v>6</v>
      </c>
      <c r="P1918" s="458">
        <f t="shared" si="97"/>
        <v>6</v>
      </c>
      <c r="Q1918" s="96" t="str">
        <f t="shared" si="98"/>
        <v>Gastos_com_Pessoal</v>
      </c>
    </row>
    <row r="1919" spans="1:17" ht="26.25" hidden="1" thickBot="1" x14ac:dyDescent="0.25">
      <c r="A1919" s="450">
        <v>4359</v>
      </c>
      <c r="B1919" s="427">
        <v>45092</v>
      </c>
      <c r="C1919" s="459">
        <v>45078</v>
      </c>
      <c r="D1919" s="461" t="s">
        <v>176</v>
      </c>
      <c r="E1919" s="455" t="s">
        <v>280</v>
      </c>
      <c r="F1919" s="477">
        <v>2393.7600000000002</v>
      </c>
      <c r="G1919" s="461" t="s">
        <v>6050</v>
      </c>
      <c r="H1919" s="461" t="s">
        <v>416</v>
      </c>
      <c r="I1919" s="461" t="s">
        <v>6049</v>
      </c>
      <c r="J1919" s="426" t="s">
        <v>453</v>
      </c>
      <c r="K1919" s="426" t="s">
        <v>1188</v>
      </c>
      <c r="L1919" s="426" t="s">
        <v>4137</v>
      </c>
      <c r="M1919" s="426">
        <v>780703936</v>
      </c>
      <c r="N1919" s="427">
        <v>45061</v>
      </c>
      <c r="O1919" s="458">
        <f t="shared" si="96"/>
        <v>6</v>
      </c>
      <c r="P1919" s="458">
        <f t="shared" si="97"/>
        <v>6</v>
      </c>
      <c r="Q1919" s="96" t="str">
        <f t="shared" si="98"/>
        <v>Gastos_com_Pessoal</v>
      </c>
    </row>
    <row r="1920" spans="1:17" ht="26.25" hidden="1" thickBot="1" x14ac:dyDescent="0.25">
      <c r="A1920" s="450">
        <v>4360</v>
      </c>
      <c r="B1920" s="427">
        <v>45092</v>
      </c>
      <c r="C1920" s="459">
        <v>45078</v>
      </c>
      <c r="D1920" s="461" t="s">
        <v>176</v>
      </c>
      <c r="E1920" s="455" t="s">
        <v>262</v>
      </c>
      <c r="F1920" s="477">
        <v>1038.83</v>
      </c>
      <c r="G1920" s="461" t="s">
        <v>6051</v>
      </c>
      <c r="H1920" s="461" t="s">
        <v>1032</v>
      </c>
      <c r="I1920" s="461" t="s">
        <v>6052</v>
      </c>
      <c r="J1920" s="426" t="s">
        <v>480</v>
      </c>
      <c r="K1920" s="426" t="s">
        <v>1188</v>
      </c>
      <c r="L1920" s="426" t="s">
        <v>4137</v>
      </c>
      <c r="M1920" s="426">
        <v>780703936</v>
      </c>
      <c r="N1920" s="427">
        <v>45061</v>
      </c>
      <c r="O1920" s="458">
        <f t="shared" si="96"/>
        <v>6</v>
      </c>
      <c r="P1920" s="458">
        <f t="shared" si="97"/>
        <v>6</v>
      </c>
      <c r="Q1920" s="96" t="str">
        <f t="shared" si="98"/>
        <v>Gastos_com_Pessoal</v>
      </c>
    </row>
    <row r="1921" spans="1:17" ht="26.25" hidden="1" thickBot="1" x14ac:dyDescent="0.25">
      <c r="A1921" s="450">
        <v>4361</v>
      </c>
      <c r="B1921" s="427">
        <v>45092</v>
      </c>
      <c r="C1921" s="459">
        <v>45078</v>
      </c>
      <c r="D1921" s="461" t="s">
        <v>176</v>
      </c>
      <c r="E1921" s="455" t="s">
        <v>280</v>
      </c>
      <c r="F1921" s="477">
        <v>2948.92</v>
      </c>
      <c r="G1921" s="461" t="s">
        <v>6053</v>
      </c>
      <c r="H1921" s="461" t="s">
        <v>1032</v>
      </c>
      <c r="I1921" s="461" t="s">
        <v>6052</v>
      </c>
      <c r="J1921" s="426" t="s">
        <v>480</v>
      </c>
      <c r="K1921" s="426" t="s">
        <v>1188</v>
      </c>
      <c r="L1921" s="426" t="s">
        <v>4137</v>
      </c>
      <c r="M1921" s="426">
        <v>780703936</v>
      </c>
      <c r="N1921" s="427">
        <v>45061</v>
      </c>
      <c r="O1921" s="458">
        <f t="shared" si="96"/>
        <v>6</v>
      </c>
      <c r="P1921" s="458">
        <f t="shared" si="97"/>
        <v>6</v>
      </c>
      <c r="Q1921" s="96" t="str">
        <f t="shared" si="98"/>
        <v>Gastos_com_Pessoal</v>
      </c>
    </row>
    <row r="1922" spans="1:17" ht="13.5" hidden="1" thickBot="1" x14ac:dyDescent="0.25">
      <c r="A1922" s="450">
        <v>4362</v>
      </c>
      <c r="B1922" s="427">
        <v>45093</v>
      </c>
      <c r="C1922" s="459">
        <v>45078</v>
      </c>
      <c r="D1922" s="461" t="s">
        <v>264</v>
      </c>
      <c r="E1922" s="455" t="s">
        <v>0</v>
      </c>
      <c r="F1922" s="477">
        <v>1517.19</v>
      </c>
      <c r="G1922" s="461" t="s">
        <v>4385</v>
      </c>
      <c r="H1922" s="461" t="s">
        <v>418</v>
      </c>
      <c r="I1922" s="461" t="s">
        <v>6482</v>
      </c>
      <c r="J1922" s="426" t="s">
        <v>6054</v>
      </c>
      <c r="K1922" s="426" t="s">
        <v>1157</v>
      </c>
      <c r="L1922" s="426" t="s">
        <v>32</v>
      </c>
      <c r="M1922" s="426">
        <v>138</v>
      </c>
      <c r="N1922" s="427">
        <v>45091</v>
      </c>
      <c r="O1922" s="458">
        <f t="shared" si="96"/>
        <v>6</v>
      </c>
      <c r="P1922" s="458">
        <f t="shared" si="97"/>
        <v>6</v>
      </c>
      <c r="Q1922" s="96" t="str">
        <f t="shared" si="98"/>
        <v>Gastos_Gerais</v>
      </c>
    </row>
    <row r="1923" spans="1:17" ht="24.75" hidden="1" thickBot="1" x14ac:dyDescent="0.25">
      <c r="A1923" s="450">
        <v>4363</v>
      </c>
      <c r="B1923" s="427">
        <v>45093</v>
      </c>
      <c r="C1923" s="459">
        <v>45078</v>
      </c>
      <c r="D1923" s="461" t="s">
        <v>264</v>
      </c>
      <c r="E1923" s="455" t="s">
        <v>388</v>
      </c>
      <c r="F1923" s="477">
        <v>945</v>
      </c>
      <c r="G1923" s="461" t="s">
        <v>6055</v>
      </c>
      <c r="H1923" s="461" t="s">
        <v>416</v>
      </c>
      <c r="I1923" s="461" t="s">
        <v>6056</v>
      </c>
      <c r="J1923" s="426" t="s">
        <v>6057</v>
      </c>
      <c r="K1923" s="426" t="s">
        <v>1157</v>
      </c>
      <c r="L1923" s="426" t="s">
        <v>32</v>
      </c>
      <c r="M1923" s="426">
        <v>3574</v>
      </c>
      <c r="N1923" s="427">
        <v>45091</v>
      </c>
      <c r="O1923" s="458">
        <f t="shared" si="96"/>
        <v>6</v>
      </c>
      <c r="P1923" s="458">
        <f t="shared" si="97"/>
        <v>6</v>
      </c>
      <c r="Q1923" s="96" t="str">
        <f t="shared" si="98"/>
        <v>Gastos_Gerais</v>
      </c>
    </row>
    <row r="1924" spans="1:17" ht="24.75" hidden="1" thickBot="1" x14ac:dyDescent="0.25">
      <c r="A1924" s="450">
        <v>4364</v>
      </c>
      <c r="B1924" s="427">
        <v>45093</v>
      </c>
      <c r="C1924" s="459">
        <v>45047</v>
      </c>
      <c r="D1924" s="461" t="s">
        <v>264</v>
      </c>
      <c r="E1924" s="455" t="s">
        <v>138</v>
      </c>
      <c r="F1924" s="477">
        <v>2283.5500000000002</v>
      </c>
      <c r="G1924" s="455" t="s">
        <v>138</v>
      </c>
      <c r="H1924" s="461" t="s">
        <v>416</v>
      </c>
      <c r="I1924" s="461" t="s">
        <v>4207</v>
      </c>
      <c r="J1924" s="426" t="s">
        <v>1238</v>
      </c>
      <c r="K1924" s="426" t="s">
        <v>1157</v>
      </c>
      <c r="L1924" s="426" t="s">
        <v>32</v>
      </c>
      <c r="M1924" s="426">
        <v>8488</v>
      </c>
      <c r="N1924" s="427">
        <v>45068</v>
      </c>
      <c r="O1924" s="458">
        <f t="shared" si="96"/>
        <v>6</v>
      </c>
      <c r="P1924" s="458">
        <f t="shared" si="97"/>
        <v>5</v>
      </c>
      <c r="Q1924" s="96" t="str">
        <f t="shared" si="98"/>
        <v>Gastos_Gerais</v>
      </c>
    </row>
    <row r="1925" spans="1:17" ht="13.5" hidden="1" thickBot="1" x14ac:dyDescent="0.25">
      <c r="A1925" s="450">
        <v>4365</v>
      </c>
      <c r="B1925" s="427">
        <v>45093</v>
      </c>
      <c r="C1925" s="459">
        <v>45078</v>
      </c>
      <c r="D1925" s="461" t="s">
        <v>264</v>
      </c>
      <c r="E1925" s="455" t="s">
        <v>392</v>
      </c>
      <c r="F1925" s="477">
        <v>236</v>
      </c>
      <c r="G1925" s="455" t="s">
        <v>6606</v>
      </c>
      <c r="H1925" s="461" t="s">
        <v>414</v>
      </c>
      <c r="I1925" s="461" t="s">
        <v>6058</v>
      </c>
      <c r="J1925" s="426" t="s">
        <v>6059</v>
      </c>
      <c r="K1925" s="426" t="s">
        <v>1157</v>
      </c>
      <c r="L1925" s="426" t="s">
        <v>32</v>
      </c>
      <c r="M1925" s="426">
        <v>1148</v>
      </c>
      <c r="N1925" s="427">
        <v>45089</v>
      </c>
      <c r="O1925" s="458">
        <f t="shared" si="96"/>
        <v>6</v>
      </c>
      <c r="P1925" s="458">
        <f t="shared" si="97"/>
        <v>6</v>
      </c>
      <c r="Q1925" s="96" t="str">
        <f t="shared" si="98"/>
        <v>Gastos_Gerais</v>
      </c>
    </row>
    <row r="1926" spans="1:17" ht="24.75" hidden="1" thickBot="1" x14ac:dyDescent="0.25">
      <c r="A1926" s="450">
        <v>4366</v>
      </c>
      <c r="B1926" s="427">
        <v>45093</v>
      </c>
      <c r="C1926" s="459">
        <v>45078</v>
      </c>
      <c r="D1926" s="461" t="s">
        <v>264</v>
      </c>
      <c r="E1926" s="455" t="s">
        <v>290</v>
      </c>
      <c r="F1926" s="477">
        <v>273</v>
      </c>
      <c r="G1926" s="461" t="s">
        <v>6060</v>
      </c>
      <c r="H1926" s="461" t="s">
        <v>303</v>
      </c>
      <c r="I1926" s="461" t="s">
        <v>4473</v>
      </c>
      <c r="J1926" s="426" t="s">
        <v>4474</v>
      </c>
      <c r="K1926" s="426" t="s">
        <v>1157</v>
      </c>
      <c r="L1926" s="426" t="s">
        <v>32</v>
      </c>
      <c r="M1926" s="426">
        <v>4797</v>
      </c>
      <c r="N1926" s="427">
        <v>45084</v>
      </c>
      <c r="O1926" s="458">
        <f t="shared" si="96"/>
        <v>6</v>
      </c>
      <c r="P1926" s="458">
        <f t="shared" si="97"/>
        <v>6</v>
      </c>
      <c r="Q1926" s="96" t="str">
        <f t="shared" si="98"/>
        <v>Gastos_Gerais</v>
      </c>
    </row>
    <row r="1927" spans="1:17" ht="24.75" hidden="1" thickBot="1" x14ac:dyDescent="0.25">
      <c r="A1927" s="450">
        <v>4367</v>
      </c>
      <c r="B1927" s="427">
        <v>45093</v>
      </c>
      <c r="C1927" s="459">
        <v>45078</v>
      </c>
      <c r="D1927" s="461" t="s">
        <v>264</v>
      </c>
      <c r="E1927" s="455" t="s">
        <v>402</v>
      </c>
      <c r="F1927" s="477">
        <v>141.49</v>
      </c>
      <c r="G1927" s="455" t="s">
        <v>4126</v>
      </c>
      <c r="H1927" s="461" t="s">
        <v>1032</v>
      </c>
      <c r="I1927" s="461" t="s">
        <v>2364</v>
      </c>
      <c r="J1927" s="426" t="s">
        <v>2365</v>
      </c>
      <c r="K1927" s="426" t="s">
        <v>1157</v>
      </c>
      <c r="L1927" s="426" t="s">
        <v>32</v>
      </c>
      <c r="M1927" s="426">
        <v>774</v>
      </c>
      <c r="N1927" s="427">
        <v>45082</v>
      </c>
      <c r="O1927" s="458">
        <f t="shared" si="96"/>
        <v>6</v>
      </c>
      <c r="P1927" s="458">
        <f t="shared" si="97"/>
        <v>6</v>
      </c>
      <c r="Q1927" s="96" t="str">
        <f t="shared" si="98"/>
        <v>Gastos_Gerais</v>
      </c>
    </row>
    <row r="1928" spans="1:17" ht="24.75" hidden="1" thickBot="1" x14ac:dyDescent="0.25">
      <c r="A1928" s="450">
        <v>4368</v>
      </c>
      <c r="B1928" s="427">
        <v>45093</v>
      </c>
      <c r="C1928" s="459">
        <v>45078</v>
      </c>
      <c r="D1928" s="461" t="s">
        <v>264</v>
      </c>
      <c r="E1928" s="455" t="s">
        <v>96</v>
      </c>
      <c r="F1928" s="477">
        <v>604.65</v>
      </c>
      <c r="G1928" s="461" t="s">
        <v>6061</v>
      </c>
      <c r="H1928" s="461" t="s">
        <v>418</v>
      </c>
      <c r="I1928" s="461" t="s">
        <v>6482</v>
      </c>
      <c r="J1928" s="426" t="s">
        <v>6054</v>
      </c>
      <c r="K1928" s="426" t="s">
        <v>1157</v>
      </c>
      <c r="L1928" s="426" t="s">
        <v>32</v>
      </c>
      <c r="M1928" s="426">
        <v>137</v>
      </c>
      <c r="N1928" s="427">
        <v>45091</v>
      </c>
      <c r="O1928" s="458">
        <f t="shared" si="96"/>
        <v>6</v>
      </c>
      <c r="P1928" s="458">
        <f t="shared" si="97"/>
        <v>6</v>
      </c>
      <c r="Q1928" s="96" t="str">
        <f t="shared" si="98"/>
        <v>Gastos_Gerais</v>
      </c>
    </row>
    <row r="1929" spans="1:17" ht="24.75" hidden="1" thickBot="1" x14ac:dyDescent="0.25">
      <c r="A1929" s="450">
        <v>4369</v>
      </c>
      <c r="B1929" s="427">
        <v>45093</v>
      </c>
      <c r="C1929" s="459">
        <v>45078</v>
      </c>
      <c r="D1929" s="461" t="s">
        <v>264</v>
      </c>
      <c r="E1929" s="455" t="s">
        <v>388</v>
      </c>
      <c r="F1929" s="477">
        <v>1280</v>
      </c>
      <c r="G1929" s="461" t="s">
        <v>6062</v>
      </c>
      <c r="H1929" s="461" t="s">
        <v>416</v>
      </c>
      <c r="I1929" s="461" t="s">
        <v>6056</v>
      </c>
      <c r="J1929" s="426" t="s">
        <v>6057</v>
      </c>
      <c r="K1929" s="426" t="s">
        <v>1157</v>
      </c>
      <c r="L1929" s="426" t="s">
        <v>32</v>
      </c>
      <c r="M1929" s="426">
        <v>20231767</v>
      </c>
      <c r="N1929" s="427">
        <v>45091</v>
      </c>
      <c r="O1929" s="458">
        <f t="shared" si="96"/>
        <v>6</v>
      </c>
      <c r="P1929" s="458">
        <f t="shared" si="97"/>
        <v>6</v>
      </c>
      <c r="Q1929" s="96" t="str">
        <f t="shared" si="98"/>
        <v>Gastos_Gerais</v>
      </c>
    </row>
    <row r="1930" spans="1:17" ht="24.75" hidden="1" thickBot="1" x14ac:dyDescent="0.25">
      <c r="A1930" s="450">
        <v>4370</v>
      </c>
      <c r="B1930" s="427">
        <v>45093</v>
      </c>
      <c r="C1930" s="459">
        <v>45078</v>
      </c>
      <c r="D1930" s="461" t="s">
        <v>264</v>
      </c>
      <c r="E1930" s="455" t="s">
        <v>96</v>
      </c>
      <c r="F1930" s="477">
        <v>343</v>
      </c>
      <c r="G1930" s="461" t="s">
        <v>6063</v>
      </c>
      <c r="H1930" s="461" t="s">
        <v>421</v>
      </c>
      <c r="I1930" s="461" t="s">
        <v>4120</v>
      </c>
      <c r="J1930" s="426" t="s">
        <v>3643</v>
      </c>
      <c r="K1930" s="426" t="s">
        <v>1157</v>
      </c>
      <c r="L1930" s="426" t="s">
        <v>32</v>
      </c>
      <c r="M1930" s="426">
        <v>39119694</v>
      </c>
      <c r="N1930" s="427">
        <v>45090</v>
      </c>
      <c r="O1930" s="458">
        <f t="shared" si="96"/>
        <v>6</v>
      </c>
      <c r="P1930" s="458">
        <f t="shared" si="97"/>
        <v>6</v>
      </c>
      <c r="Q1930" s="96" t="str">
        <f t="shared" si="98"/>
        <v>Gastos_Gerais</v>
      </c>
    </row>
    <row r="1931" spans="1:17" ht="24.75" hidden="1" thickBot="1" x14ac:dyDescent="0.25">
      <c r="A1931" s="450">
        <v>4371</v>
      </c>
      <c r="B1931" s="427">
        <v>45093</v>
      </c>
      <c r="C1931" s="459">
        <v>45078</v>
      </c>
      <c r="D1931" s="461" t="s">
        <v>264</v>
      </c>
      <c r="E1931" s="455" t="s">
        <v>96</v>
      </c>
      <c r="F1931" s="477">
        <v>1188</v>
      </c>
      <c r="G1931" s="461" t="s">
        <v>6064</v>
      </c>
      <c r="H1931" s="461" t="s">
        <v>419</v>
      </c>
      <c r="I1931" s="461" t="s">
        <v>4120</v>
      </c>
      <c r="J1931" s="426" t="s">
        <v>3643</v>
      </c>
      <c r="K1931" s="426" t="s">
        <v>1157</v>
      </c>
      <c r="L1931" s="426" t="s">
        <v>32</v>
      </c>
      <c r="M1931" s="426">
        <v>39119528</v>
      </c>
      <c r="N1931" s="427">
        <v>45090</v>
      </c>
      <c r="O1931" s="458">
        <f t="shared" si="96"/>
        <v>6</v>
      </c>
      <c r="P1931" s="458">
        <f t="shared" si="97"/>
        <v>6</v>
      </c>
      <c r="Q1931" s="96" t="str">
        <f t="shared" si="98"/>
        <v>Gastos_Gerais</v>
      </c>
    </row>
    <row r="1932" spans="1:17" ht="24.75" hidden="1" thickBot="1" x14ac:dyDescent="0.25">
      <c r="A1932" s="450">
        <v>4372</v>
      </c>
      <c r="B1932" s="427">
        <v>45093</v>
      </c>
      <c r="C1932" s="459">
        <v>45078</v>
      </c>
      <c r="D1932" s="461" t="s">
        <v>264</v>
      </c>
      <c r="E1932" s="455" t="s">
        <v>293</v>
      </c>
      <c r="F1932" s="477">
        <v>354.32</v>
      </c>
      <c r="G1932" s="461" t="s">
        <v>6065</v>
      </c>
      <c r="H1932" s="461" t="s">
        <v>302</v>
      </c>
      <c r="I1932" s="461" t="s">
        <v>1172</v>
      </c>
      <c r="J1932" s="426" t="s">
        <v>1173</v>
      </c>
      <c r="K1932" s="426" t="s">
        <v>1157</v>
      </c>
      <c r="L1932" s="426" t="s">
        <v>32</v>
      </c>
      <c r="M1932" s="426">
        <v>20231810</v>
      </c>
      <c r="N1932" s="427">
        <v>45082</v>
      </c>
      <c r="O1932" s="458">
        <f t="shared" si="96"/>
        <v>6</v>
      </c>
      <c r="P1932" s="458">
        <f t="shared" si="97"/>
        <v>6</v>
      </c>
      <c r="Q1932" s="96" t="str">
        <f t="shared" si="98"/>
        <v>Gastos_Gerais</v>
      </c>
    </row>
    <row r="1933" spans="1:17" ht="24.75" hidden="1" thickBot="1" x14ac:dyDescent="0.25">
      <c r="A1933" s="450">
        <v>4373</v>
      </c>
      <c r="B1933" s="427">
        <v>45093</v>
      </c>
      <c r="C1933" s="459">
        <v>45078</v>
      </c>
      <c r="D1933" s="461" t="s">
        <v>264</v>
      </c>
      <c r="E1933" s="455" t="s">
        <v>96</v>
      </c>
      <c r="F1933" s="477">
        <v>216.5</v>
      </c>
      <c r="G1933" s="461" t="s">
        <v>6066</v>
      </c>
      <c r="H1933" s="461" t="s">
        <v>420</v>
      </c>
      <c r="I1933" s="461" t="s">
        <v>2591</v>
      </c>
      <c r="J1933" s="426" t="s">
        <v>2592</v>
      </c>
      <c r="K1933" s="426" t="s">
        <v>1157</v>
      </c>
      <c r="L1933" s="426" t="s">
        <v>32</v>
      </c>
      <c r="M1933" s="426">
        <v>8844</v>
      </c>
      <c r="N1933" s="427">
        <v>45089</v>
      </c>
      <c r="O1933" s="458">
        <f t="shared" si="96"/>
        <v>6</v>
      </c>
      <c r="P1933" s="458">
        <f t="shared" si="97"/>
        <v>6</v>
      </c>
      <c r="Q1933" s="96" t="str">
        <f t="shared" si="98"/>
        <v>Gastos_Gerais</v>
      </c>
    </row>
    <row r="1934" spans="1:17" ht="24.75" hidden="1" thickBot="1" x14ac:dyDescent="0.25">
      <c r="A1934" s="450">
        <v>4374</v>
      </c>
      <c r="B1934" s="427">
        <v>45093</v>
      </c>
      <c r="C1934" s="459">
        <v>45047</v>
      </c>
      <c r="D1934" s="461" t="s">
        <v>264</v>
      </c>
      <c r="E1934" s="455" t="s">
        <v>82</v>
      </c>
      <c r="F1934" s="477">
        <v>23002.98</v>
      </c>
      <c r="G1934" s="455" t="s">
        <v>1154</v>
      </c>
      <c r="H1934" s="461" t="s">
        <v>416</v>
      </c>
      <c r="I1934" s="461" t="s">
        <v>1682</v>
      </c>
      <c r="J1934" s="425" t="s">
        <v>1156</v>
      </c>
      <c r="K1934" s="426" t="s">
        <v>1157</v>
      </c>
      <c r="L1934" s="426" t="s">
        <v>1158</v>
      </c>
      <c r="M1934" s="426" t="s">
        <v>6067</v>
      </c>
      <c r="N1934" s="427">
        <v>45093</v>
      </c>
      <c r="O1934" s="458">
        <f t="shared" si="96"/>
        <v>6</v>
      </c>
      <c r="P1934" s="458">
        <f t="shared" si="97"/>
        <v>5</v>
      </c>
      <c r="Q1934" s="96" t="str">
        <f t="shared" si="98"/>
        <v>Gastos_Gerais</v>
      </c>
    </row>
    <row r="1935" spans="1:17" ht="24.75" hidden="1" thickBot="1" x14ac:dyDescent="0.25">
      <c r="A1935" s="450">
        <v>4375</v>
      </c>
      <c r="B1935" s="427">
        <v>45093</v>
      </c>
      <c r="C1935" s="459">
        <v>45047</v>
      </c>
      <c r="D1935" s="461" t="s">
        <v>264</v>
      </c>
      <c r="E1935" s="455" t="s">
        <v>177</v>
      </c>
      <c r="F1935" s="477">
        <v>640.16</v>
      </c>
      <c r="G1935" s="461" t="s">
        <v>1729</v>
      </c>
      <c r="H1935" s="461" t="s">
        <v>420</v>
      </c>
      <c r="I1935" s="474" t="s">
        <v>4051</v>
      </c>
      <c r="J1935" s="475" t="s">
        <v>4456</v>
      </c>
      <c r="K1935" s="426" t="s">
        <v>1157</v>
      </c>
      <c r="L1935" s="426" t="s">
        <v>1158</v>
      </c>
      <c r="M1935" s="426">
        <v>426368841</v>
      </c>
      <c r="N1935" s="427">
        <v>45093</v>
      </c>
      <c r="O1935" s="458">
        <f t="shared" si="96"/>
        <v>6</v>
      </c>
      <c r="P1935" s="458">
        <f t="shared" si="97"/>
        <v>5</v>
      </c>
      <c r="Q1935" s="96" t="str">
        <f t="shared" si="98"/>
        <v>Gastos_Gerais</v>
      </c>
    </row>
    <row r="1936" spans="1:17" ht="24.75" hidden="1" thickBot="1" x14ac:dyDescent="0.25">
      <c r="A1936" s="450">
        <v>4376</v>
      </c>
      <c r="B1936" s="427">
        <v>45093</v>
      </c>
      <c r="C1936" s="459">
        <v>45047</v>
      </c>
      <c r="D1936" s="461" t="s">
        <v>264</v>
      </c>
      <c r="E1936" s="455" t="s">
        <v>177</v>
      </c>
      <c r="F1936" s="477">
        <v>1133.3499999999999</v>
      </c>
      <c r="G1936" s="349" t="s">
        <v>4008</v>
      </c>
      <c r="H1936" s="461" t="s">
        <v>302</v>
      </c>
      <c r="I1936" s="474" t="s">
        <v>4051</v>
      </c>
      <c r="J1936" s="475" t="s">
        <v>4456</v>
      </c>
      <c r="K1936" s="426" t="s">
        <v>1157</v>
      </c>
      <c r="L1936" s="426" t="s">
        <v>1158</v>
      </c>
      <c r="M1936" s="426">
        <v>426032194</v>
      </c>
      <c r="N1936" s="427">
        <v>45093</v>
      </c>
      <c r="O1936" s="458">
        <f t="shared" si="96"/>
        <v>6</v>
      </c>
      <c r="P1936" s="458">
        <f t="shared" si="97"/>
        <v>5</v>
      </c>
      <c r="Q1936" s="96" t="str">
        <f t="shared" si="98"/>
        <v>Gastos_Gerais</v>
      </c>
    </row>
    <row r="1937" spans="1:17" ht="24.75" hidden="1" thickBot="1" x14ac:dyDescent="0.25">
      <c r="A1937" s="450">
        <v>4377</v>
      </c>
      <c r="B1937" s="427">
        <v>45093</v>
      </c>
      <c r="C1937" s="459">
        <v>45047</v>
      </c>
      <c r="D1937" s="461" t="s">
        <v>264</v>
      </c>
      <c r="E1937" s="455" t="s">
        <v>177</v>
      </c>
      <c r="F1937" s="477">
        <v>925.98</v>
      </c>
      <c r="G1937" s="461" t="s">
        <v>1729</v>
      </c>
      <c r="H1937" s="461" t="s">
        <v>422</v>
      </c>
      <c r="I1937" s="474" t="s">
        <v>4051</v>
      </c>
      <c r="J1937" s="475" t="s">
        <v>4456</v>
      </c>
      <c r="K1937" s="426" t="s">
        <v>1157</v>
      </c>
      <c r="L1937" s="426" t="s">
        <v>1158</v>
      </c>
      <c r="M1937" s="426">
        <v>426357423</v>
      </c>
      <c r="N1937" s="427">
        <v>45093</v>
      </c>
      <c r="O1937" s="458">
        <f t="shared" si="96"/>
        <v>6</v>
      </c>
      <c r="P1937" s="458">
        <f t="shared" si="97"/>
        <v>5</v>
      </c>
      <c r="Q1937" s="96" t="str">
        <f t="shared" si="98"/>
        <v>Gastos_Gerais</v>
      </c>
    </row>
    <row r="1938" spans="1:17" ht="13.5" hidden="1" thickBot="1" x14ac:dyDescent="0.25">
      <c r="A1938" s="450">
        <v>4378</v>
      </c>
      <c r="B1938" s="427">
        <v>45093</v>
      </c>
      <c r="C1938" s="459">
        <v>45047</v>
      </c>
      <c r="D1938" s="461" t="s">
        <v>264</v>
      </c>
      <c r="E1938" s="455" t="s">
        <v>160</v>
      </c>
      <c r="F1938" s="477">
        <v>420.37</v>
      </c>
      <c r="G1938" s="455" t="s">
        <v>160</v>
      </c>
      <c r="H1938" s="461" t="s">
        <v>422</v>
      </c>
      <c r="I1938" s="461" t="s">
        <v>4051</v>
      </c>
      <c r="J1938" s="461" t="s">
        <v>4457</v>
      </c>
      <c r="K1938" s="426" t="s">
        <v>1157</v>
      </c>
      <c r="L1938" s="426" t="s">
        <v>1158</v>
      </c>
      <c r="M1938" s="426">
        <v>426046946</v>
      </c>
      <c r="N1938" s="427">
        <v>45093</v>
      </c>
      <c r="O1938" s="458">
        <f t="shared" si="96"/>
        <v>6</v>
      </c>
      <c r="P1938" s="458">
        <f t="shared" si="97"/>
        <v>5</v>
      </c>
      <c r="Q1938" s="96" t="str">
        <f t="shared" si="98"/>
        <v>Gastos_Gerais</v>
      </c>
    </row>
    <row r="1939" spans="1:17" ht="13.5" hidden="1" thickBot="1" x14ac:dyDescent="0.25">
      <c r="A1939" s="450">
        <v>4379</v>
      </c>
      <c r="B1939" s="427">
        <v>45093</v>
      </c>
      <c r="C1939" s="459">
        <v>45047</v>
      </c>
      <c r="D1939" s="461" t="s">
        <v>264</v>
      </c>
      <c r="E1939" s="455" t="s">
        <v>160</v>
      </c>
      <c r="F1939" s="477">
        <v>476.03</v>
      </c>
      <c r="G1939" s="455" t="s">
        <v>160</v>
      </c>
      <c r="H1939" s="461" t="s">
        <v>420</v>
      </c>
      <c r="I1939" s="461" t="s">
        <v>4051</v>
      </c>
      <c r="J1939" s="461" t="s">
        <v>4457</v>
      </c>
      <c r="K1939" s="426" t="s">
        <v>1157</v>
      </c>
      <c r="L1939" s="426" t="s">
        <v>1158</v>
      </c>
      <c r="M1939" s="426">
        <v>426296947</v>
      </c>
      <c r="N1939" s="427">
        <v>45093</v>
      </c>
      <c r="O1939" s="458">
        <f t="shared" si="96"/>
        <v>6</v>
      </c>
      <c r="P1939" s="458">
        <f t="shared" si="97"/>
        <v>5</v>
      </c>
      <c r="Q1939" s="96" t="str">
        <f t="shared" si="98"/>
        <v>Gastos_Gerais</v>
      </c>
    </row>
    <row r="1940" spans="1:17" ht="48.75" hidden="1" thickBot="1" x14ac:dyDescent="0.25">
      <c r="A1940" s="450">
        <v>4380</v>
      </c>
      <c r="B1940" s="427">
        <v>45093</v>
      </c>
      <c r="C1940" s="459">
        <v>45078</v>
      </c>
      <c r="D1940" s="461" t="s">
        <v>141</v>
      </c>
      <c r="E1940" s="455" t="s">
        <v>220</v>
      </c>
      <c r="F1940" s="477">
        <v>200</v>
      </c>
      <c r="G1940" s="461" t="s">
        <v>6068</v>
      </c>
      <c r="H1940" s="461" t="s">
        <v>418</v>
      </c>
      <c r="I1940" s="461" t="s">
        <v>6069</v>
      </c>
      <c r="J1940" s="426" t="s">
        <v>6070</v>
      </c>
      <c r="K1940" s="426" t="s">
        <v>1157</v>
      </c>
      <c r="L1940" s="426" t="s">
        <v>32</v>
      </c>
      <c r="M1940" s="426">
        <v>725</v>
      </c>
      <c r="N1940" s="427">
        <v>45090</v>
      </c>
      <c r="O1940" s="458">
        <f t="shared" ref="O1940:O2003" si="99">IF(B1940=0,0,IF(YEAR(B1940)=$P$1,MONTH(B1940)-$O$1+1,(YEAR(B1940)-$P$1)*12-$O$1+1+MONTH(B1940)))</f>
        <v>6</v>
      </c>
      <c r="P1940" s="458">
        <f t="shared" ref="P1940:P2003" si="100">IF(C1940=0,0,IF(YEAR(C1940)=$P$1,MONTH(C1940)-$O$1+1,(YEAR(C1940)-$P$1)*12-$O$1+1+MONTH(C1940)))</f>
        <v>6</v>
      </c>
      <c r="Q1940" s="96" t="str">
        <f t="shared" ref="Q1940:Q2003" si="101">SUBSTITUTE(D1940," ","_")</f>
        <v>Aquisição_de_Bens_Permanentes</v>
      </c>
    </row>
    <row r="1941" spans="1:17" ht="60.75" hidden="1" thickBot="1" x14ac:dyDescent="0.25">
      <c r="A1941" s="450">
        <v>4381</v>
      </c>
      <c r="B1941" s="427">
        <v>45093</v>
      </c>
      <c r="C1941" s="459">
        <v>45078</v>
      </c>
      <c r="D1941" s="461" t="s">
        <v>264</v>
      </c>
      <c r="E1941" s="455" t="s">
        <v>247</v>
      </c>
      <c r="F1941" s="477">
        <v>118</v>
      </c>
      <c r="G1941" s="461" t="s">
        <v>6483</v>
      </c>
      <c r="H1941" s="461" t="s">
        <v>418</v>
      </c>
      <c r="I1941" s="461" t="s">
        <v>6069</v>
      </c>
      <c r="J1941" s="426" t="s">
        <v>6070</v>
      </c>
      <c r="K1941" s="426" t="s">
        <v>1157</v>
      </c>
      <c r="L1941" s="426" t="s">
        <v>32</v>
      </c>
      <c r="M1941" s="426">
        <v>725</v>
      </c>
      <c r="N1941" s="427">
        <v>45090</v>
      </c>
      <c r="O1941" s="458">
        <f t="shared" si="99"/>
        <v>6</v>
      </c>
      <c r="P1941" s="458">
        <f t="shared" si="100"/>
        <v>6</v>
      </c>
      <c r="Q1941" s="96" t="str">
        <f t="shared" si="101"/>
        <v>Gastos_Gerais</v>
      </c>
    </row>
    <row r="1942" spans="1:17" ht="36.75" hidden="1" thickBot="1" x14ac:dyDescent="0.25">
      <c r="A1942" s="450">
        <v>4382</v>
      </c>
      <c r="B1942" s="427">
        <v>45093</v>
      </c>
      <c r="C1942" s="459">
        <v>45078</v>
      </c>
      <c r="D1942" s="461" t="s">
        <v>264</v>
      </c>
      <c r="E1942" s="455" t="s">
        <v>320</v>
      </c>
      <c r="F1942" s="477">
        <v>809</v>
      </c>
      <c r="G1942" s="461" t="s">
        <v>6071</v>
      </c>
      <c r="H1942" s="461" t="s">
        <v>418</v>
      </c>
      <c r="I1942" s="461" t="s">
        <v>6069</v>
      </c>
      <c r="J1942" s="426" t="s">
        <v>6070</v>
      </c>
      <c r="K1942" s="426" t="s">
        <v>1157</v>
      </c>
      <c r="L1942" s="426" t="s">
        <v>32</v>
      </c>
      <c r="M1942" s="426">
        <v>6</v>
      </c>
      <c r="N1942" s="427">
        <v>45092</v>
      </c>
      <c r="O1942" s="458">
        <f t="shared" si="99"/>
        <v>6</v>
      </c>
      <c r="P1942" s="458">
        <f t="shared" si="100"/>
        <v>6</v>
      </c>
      <c r="Q1942" s="96" t="str">
        <f t="shared" si="101"/>
        <v>Gastos_Gerais</v>
      </c>
    </row>
    <row r="1943" spans="1:17" ht="24.75" hidden="1" thickBot="1" x14ac:dyDescent="0.25">
      <c r="A1943" s="450">
        <v>4383</v>
      </c>
      <c r="B1943" s="427">
        <v>45093</v>
      </c>
      <c r="C1943" s="459">
        <v>45078</v>
      </c>
      <c r="D1943" s="461" t="s">
        <v>264</v>
      </c>
      <c r="E1943" s="455" t="s">
        <v>90</v>
      </c>
      <c r="F1943" s="477">
        <v>900</v>
      </c>
      <c r="G1943" s="461" t="s">
        <v>1715</v>
      </c>
      <c r="H1943" s="461" t="s">
        <v>416</v>
      </c>
      <c r="I1943" s="461" t="s">
        <v>1716</v>
      </c>
      <c r="J1943" s="426" t="s">
        <v>1717</v>
      </c>
      <c r="K1943" s="426" t="s">
        <v>1188</v>
      </c>
      <c r="L1943" s="426" t="s">
        <v>32</v>
      </c>
      <c r="M1943" s="426">
        <v>2023168</v>
      </c>
      <c r="N1943" s="427">
        <v>45089</v>
      </c>
      <c r="O1943" s="458">
        <f t="shared" si="99"/>
        <v>6</v>
      </c>
      <c r="P1943" s="458">
        <f t="shared" si="100"/>
        <v>6</v>
      </c>
      <c r="Q1943" s="96" t="str">
        <f t="shared" si="101"/>
        <v>Gastos_Gerais</v>
      </c>
    </row>
    <row r="1944" spans="1:17" ht="24.75" hidden="1" thickBot="1" x14ac:dyDescent="0.25">
      <c r="A1944" s="450">
        <v>4384</v>
      </c>
      <c r="B1944" s="427">
        <v>45093</v>
      </c>
      <c r="C1944" s="459">
        <v>45078</v>
      </c>
      <c r="D1944" s="461" t="s">
        <v>264</v>
      </c>
      <c r="E1944" s="455" t="s">
        <v>136</v>
      </c>
      <c r="F1944" s="477">
        <v>27.5</v>
      </c>
      <c r="G1944" s="461" t="s">
        <v>6072</v>
      </c>
      <c r="H1944" s="461" t="s">
        <v>420</v>
      </c>
      <c r="I1944" s="461" t="s">
        <v>5147</v>
      </c>
      <c r="J1944" s="426" t="s">
        <v>5148</v>
      </c>
      <c r="K1944" s="426" t="s">
        <v>1188</v>
      </c>
      <c r="L1944" s="426" t="s">
        <v>32</v>
      </c>
      <c r="M1944" s="426">
        <v>17186</v>
      </c>
      <c r="N1944" s="427">
        <v>45089</v>
      </c>
      <c r="O1944" s="458">
        <f t="shared" si="99"/>
        <v>6</v>
      </c>
      <c r="P1944" s="458">
        <f t="shared" si="100"/>
        <v>6</v>
      </c>
      <c r="Q1944" s="96" t="str">
        <f t="shared" si="101"/>
        <v>Gastos_Gerais</v>
      </c>
    </row>
    <row r="1945" spans="1:17" ht="24.75" hidden="1" thickBot="1" x14ac:dyDescent="0.25">
      <c r="A1945" s="450">
        <v>4385</v>
      </c>
      <c r="B1945" s="427">
        <v>45093</v>
      </c>
      <c r="C1945" s="459">
        <v>45078</v>
      </c>
      <c r="D1945" s="461" t="s">
        <v>264</v>
      </c>
      <c r="E1945" s="455" t="s">
        <v>402</v>
      </c>
      <c r="F1945" s="477">
        <v>47.84</v>
      </c>
      <c r="G1945" s="455" t="s">
        <v>4126</v>
      </c>
      <c r="H1945" s="461" t="s">
        <v>414</v>
      </c>
      <c r="I1945" s="461" t="s">
        <v>2059</v>
      </c>
      <c r="J1945" s="426" t="s">
        <v>6073</v>
      </c>
      <c r="K1945" s="426" t="s">
        <v>1188</v>
      </c>
      <c r="L1945" s="426" t="s">
        <v>32</v>
      </c>
      <c r="M1945" s="426">
        <v>287</v>
      </c>
      <c r="N1945" s="427">
        <v>45092</v>
      </c>
      <c r="O1945" s="458">
        <f t="shared" si="99"/>
        <v>6</v>
      </c>
      <c r="P1945" s="458">
        <f t="shared" si="100"/>
        <v>6</v>
      </c>
      <c r="Q1945" s="96" t="str">
        <f t="shared" si="101"/>
        <v>Gastos_Gerais</v>
      </c>
    </row>
    <row r="1946" spans="1:17" ht="26.25" hidden="1" thickBot="1" x14ac:dyDescent="0.25">
      <c r="A1946" s="450">
        <v>4386</v>
      </c>
      <c r="B1946" s="427">
        <v>45093</v>
      </c>
      <c r="C1946" s="459">
        <v>45078</v>
      </c>
      <c r="D1946" s="461" t="s">
        <v>176</v>
      </c>
      <c r="E1946" s="455" t="s">
        <v>262</v>
      </c>
      <c r="F1946" s="477">
        <v>895.04</v>
      </c>
      <c r="G1946" s="461" t="s">
        <v>6074</v>
      </c>
      <c r="H1946" s="461" t="s">
        <v>414</v>
      </c>
      <c r="I1946" s="461" t="s">
        <v>2427</v>
      </c>
      <c r="J1946" s="426" t="s">
        <v>494</v>
      </c>
      <c r="K1946" s="426" t="s">
        <v>1188</v>
      </c>
      <c r="L1946" s="426" t="s">
        <v>4137</v>
      </c>
      <c r="M1946" s="426">
        <v>980808344</v>
      </c>
      <c r="N1946" s="427">
        <v>45093</v>
      </c>
      <c r="O1946" s="458">
        <f t="shared" si="99"/>
        <v>6</v>
      </c>
      <c r="P1946" s="458">
        <f t="shared" si="100"/>
        <v>6</v>
      </c>
      <c r="Q1946" s="96" t="str">
        <f t="shared" si="101"/>
        <v>Gastos_com_Pessoal</v>
      </c>
    </row>
    <row r="1947" spans="1:17" ht="26.25" hidden="1" thickBot="1" x14ac:dyDescent="0.25">
      <c r="A1947" s="450">
        <v>4387</v>
      </c>
      <c r="B1947" s="427">
        <v>45093</v>
      </c>
      <c r="C1947" s="459">
        <v>45078</v>
      </c>
      <c r="D1947" s="461" t="s">
        <v>176</v>
      </c>
      <c r="E1947" s="455" t="s">
        <v>280</v>
      </c>
      <c r="F1947" s="477">
        <v>2518.38</v>
      </c>
      <c r="G1947" s="461" t="s">
        <v>6075</v>
      </c>
      <c r="H1947" s="461" t="s">
        <v>414</v>
      </c>
      <c r="I1947" s="461" t="s">
        <v>2427</v>
      </c>
      <c r="J1947" s="426" t="s">
        <v>494</v>
      </c>
      <c r="K1947" s="426" t="s">
        <v>1188</v>
      </c>
      <c r="L1947" s="426" t="s">
        <v>4137</v>
      </c>
      <c r="M1947" s="426">
        <v>980808344</v>
      </c>
      <c r="N1947" s="427">
        <v>45093</v>
      </c>
      <c r="O1947" s="458">
        <f t="shared" si="99"/>
        <v>6</v>
      </c>
      <c r="P1947" s="458">
        <f t="shared" si="100"/>
        <v>6</v>
      </c>
      <c r="Q1947" s="96" t="str">
        <f t="shared" si="101"/>
        <v>Gastos_com_Pessoal</v>
      </c>
    </row>
    <row r="1948" spans="1:17" ht="26.25" hidden="1" thickBot="1" x14ac:dyDescent="0.25">
      <c r="A1948" s="450">
        <v>4388</v>
      </c>
      <c r="B1948" s="427">
        <v>45093</v>
      </c>
      <c r="C1948" s="459">
        <v>45078</v>
      </c>
      <c r="D1948" s="461" t="s">
        <v>176</v>
      </c>
      <c r="E1948" s="455" t="s">
        <v>262</v>
      </c>
      <c r="F1948" s="477">
        <v>902.08</v>
      </c>
      <c r="G1948" s="461" t="s">
        <v>6076</v>
      </c>
      <c r="H1948" s="461" t="s">
        <v>423</v>
      </c>
      <c r="I1948" s="461" t="s">
        <v>6077</v>
      </c>
      <c r="J1948" s="426" t="s">
        <v>788</v>
      </c>
      <c r="K1948" s="426" t="s">
        <v>1188</v>
      </c>
      <c r="L1948" s="426" t="s">
        <v>4137</v>
      </c>
      <c r="M1948" s="426">
        <v>980808344</v>
      </c>
      <c r="N1948" s="427">
        <v>45093</v>
      </c>
      <c r="O1948" s="458">
        <f t="shared" si="99"/>
        <v>6</v>
      </c>
      <c r="P1948" s="458">
        <f t="shared" si="100"/>
        <v>6</v>
      </c>
      <c r="Q1948" s="96" t="str">
        <f t="shared" si="101"/>
        <v>Gastos_com_Pessoal</v>
      </c>
    </row>
    <row r="1949" spans="1:17" ht="26.25" hidden="1" thickBot="1" x14ac:dyDescent="0.25">
      <c r="A1949" s="450">
        <v>4389</v>
      </c>
      <c r="B1949" s="427">
        <v>45093</v>
      </c>
      <c r="C1949" s="459">
        <v>45078</v>
      </c>
      <c r="D1949" s="461" t="s">
        <v>176</v>
      </c>
      <c r="E1949" s="455" t="s">
        <v>280</v>
      </c>
      <c r="F1949" s="477">
        <v>2535.39</v>
      </c>
      <c r="G1949" s="461" t="s">
        <v>6078</v>
      </c>
      <c r="H1949" s="461" t="s">
        <v>423</v>
      </c>
      <c r="I1949" s="461" t="s">
        <v>6077</v>
      </c>
      <c r="J1949" s="426" t="s">
        <v>788</v>
      </c>
      <c r="K1949" s="426" t="s">
        <v>1188</v>
      </c>
      <c r="L1949" s="426" t="s">
        <v>4137</v>
      </c>
      <c r="M1949" s="426">
        <v>980808344</v>
      </c>
      <c r="N1949" s="427">
        <v>45093</v>
      </c>
      <c r="O1949" s="458">
        <f t="shared" si="99"/>
        <v>6</v>
      </c>
      <c r="P1949" s="458">
        <f t="shared" si="100"/>
        <v>6</v>
      </c>
      <c r="Q1949" s="96" t="str">
        <f t="shared" si="101"/>
        <v>Gastos_com_Pessoal</v>
      </c>
    </row>
    <row r="1950" spans="1:17" ht="26.25" hidden="1" thickBot="1" x14ac:dyDescent="0.25">
      <c r="A1950" s="450">
        <v>4390</v>
      </c>
      <c r="B1950" s="427">
        <v>45093</v>
      </c>
      <c r="C1950" s="459">
        <v>45078</v>
      </c>
      <c r="D1950" s="461" t="s">
        <v>176</v>
      </c>
      <c r="E1950" s="455" t="s">
        <v>262</v>
      </c>
      <c r="F1950" s="477">
        <v>934.24</v>
      </c>
      <c r="G1950" s="461" t="s">
        <v>6484</v>
      </c>
      <c r="H1950" s="461" t="s">
        <v>421</v>
      </c>
      <c r="I1950" s="461" t="s">
        <v>6485</v>
      </c>
      <c r="J1950" s="426" t="s">
        <v>560</v>
      </c>
      <c r="K1950" s="426" t="s">
        <v>1188</v>
      </c>
      <c r="L1950" s="426" t="s">
        <v>4137</v>
      </c>
      <c r="M1950" s="426">
        <v>980808344</v>
      </c>
      <c r="N1950" s="427">
        <v>45093</v>
      </c>
      <c r="O1950" s="458">
        <f t="shared" si="99"/>
        <v>6</v>
      </c>
      <c r="P1950" s="458">
        <f t="shared" si="100"/>
        <v>6</v>
      </c>
      <c r="Q1950" s="96" t="str">
        <f t="shared" si="101"/>
        <v>Gastos_com_Pessoal</v>
      </c>
    </row>
    <row r="1951" spans="1:17" ht="26.25" hidden="1" thickBot="1" x14ac:dyDescent="0.25">
      <c r="A1951" s="450">
        <v>4391</v>
      </c>
      <c r="B1951" s="427">
        <v>45093</v>
      </c>
      <c r="C1951" s="459">
        <v>45078</v>
      </c>
      <c r="D1951" s="461" t="s">
        <v>176</v>
      </c>
      <c r="E1951" s="455" t="s">
        <v>280</v>
      </c>
      <c r="F1951" s="477">
        <v>2612.64</v>
      </c>
      <c r="G1951" s="461" t="s">
        <v>6486</v>
      </c>
      <c r="H1951" s="461" t="s">
        <v>421</v>
      </c>
      <c r="I1951" s="461" t="s">
        <v>6485</v>
      </c>
      <c r="J1951" s="426" t="s">
        <v>560</v>
      </c>
      <c r="K1951" s="426" t="s">
        <v>1188</v>
      </c>
      <c r="L1951" s="426" t="s">
        <v>4137</v>
      </c>
      <c r="M1951" s="426">
        <v>980808344</v>
      </c>
      <c r="N1951" s="427">
        <v>45093</v>
      </c>
      <c r="O1951" s="458">
        <f t="shared" si="99"/>
        <v>6</v>
      </c>
      <c r="P1951" s="458">
        <f t="shared" si="100"/>
        <v>6</v>
      </c>
      <c r="Q1951" s="96" t="str">
        <f t="shared" si="101"/>
        <v>Gastos_com_Pessoal</v>
      </c>
    </row>
    <row r="1952" spans="1:17" ht="26.25" hidden="1" thickBot="1" x14ac:dyDescent="0.25">
      <c r="A1952" s="450">
        <v>4392</v>
      </c>
      <c r="B1952" s="427">
        <v>45093</v>
      </c>
      <c r="C1952" s="459">
        <v>45078</v>
      </c>
      <c r="D1952" s="461" t="s">
        <v>176</v>
      </c>
      <c r="E1952" s="455" t="s">
        <v>261</v>
      </c>
      <c r="F1952" s="477">
        <v>690.06</v>
      </c>
      <c r="G1952" s="461" t="s">
        <v>1207</v>
      </c>
      <c r="H1952" s="461" t="s">
        <v>419</v>
      </c>
      <c r="I1952" s="461" t="s">
        <v>6079</v>
      </c>
      <c r="J1952" s="426" t="s">
        <v>4111</v>
      </c>
      <c r="K1952" s="426" t="s">
        <v>1188</v>
      </c>
      <c r="L1952" s="426" t="s">
        <v>4137</v>
      </c>
      <c r="M1952" s="426">
        <v>980808344</v>
      </c>
      <c r="N1952" s="427">
        <v>45093</v>
      </c>
      <c r="O1952" s="458">
        <f t="shared" si="99"/>
        <v>6</v>
      </c>
      <c r="P1952" s="458">
        <f t="shared" si="100"/>
        <v>6</v>
      </c>
      <c r="Q1952" s="96" t="str">
        <f t="shared" si="101"/>
        <v>Gastos_com_Pessoal</v>
      </c>
    </row>
    <row r="1953" spans="1:17" ht="26.25" hidden="1" thickBot="1" x14ac:dyDescent="0.25">
      <c r="A1953" s="450">
        <v>4393</v>
      </c>
      <c r="B1953" s="427">
        <v>45093</v>
      </c>
      <c r="C1953" s="459">
        <v>45078</v>
      </c>
      <c r="D1953" s="461" t="s">
        <v>176</v>
      </c>
      <c r="E1953" s="455" t="s">
        <v>280</v>
      </c>
      <c r="F1953" s="477">
        <v>690.05</v>
      </c>
      <c r="G1953" s="461" t="s">
        <v>1209</v>
      </c>
      <c r="H1953" s="461" t="s">
        <v>419</v>
      </c>
      <c r="I1953" s="461" t="s">
        <v>6079</v>
      </c>
      <c r="J1953" s="426" t="s">
        <v>4111</v>
      </c>
      <c r="K1953" s="426" t="s">
        <v>1188</v>
      </c>
      <c r="L1953" s="426" t="s">
        <v>4137</v>
      </c>
      <c r="M1953" s="426">
        <v>980808344</v>
      </c>
      <c r="N1953" s="427">
        <v>45093</v>
      </c>
      <c r="O1953" s="458">
        <f t="shared" si="99"/>
        <v>6</v>
      </c>
      <c r="P1953" s="458">
        <f t="shared" si="100"/>
        <v>6</v>
      </c>
      <c r="Q1953" s="96" t="str">
        <f t="shared" si="101"/>
        <v>Gastos_com_Pessoal</v>
      </c>
    </row>
    <row r="1954" spans="1:17" ht="26.25" hidden="1" thickBot="1" x14ac:dyDescent="0.25">
      <c r="A1954" s="450">
        <v>4394</v>
      </c>
      <c r="B1954" s="427">
        <v>45093</v>
      </c>
      <c r="C1954" s="459">
        <v>45078</v>
      </c>
      <c r="D1954" s="461" t="s">
        <v>176</v>
      </c>
      <c r="E1954" s="455" t="s">
        <v>262</v>
      </c>
      <c r="F1954" s="477">
        <v>230.02</v>
      </c>
      <c r="G1954" s="461" t="s">
        <v>1210</v>
      </c>
      <c r="H1954" s="461" t="s">
        <v>419</v>
      </c>
      <c r="I1954" s="461" t="s">
        <v>6079</v>
      </c>
      <c r="J1954" s="426" t="s">
        <v>4111</v>
      </c>
      <c r="K1954" s="426" t="s">
        <v>1188</v>
      </c>
      <c r="L1954" s="426" t="s">
        <v>4137</v>
      </c>
      <c r="M1954" s="426">
        <v>980808344</v>
      </c>
      <c r="N1954" s="427">
        <v>45093</v>
      </c>
      <c r="O1954" s="458">
        <f t="shared" si="99"/>
        <v>6</v>
      </c>
      <c r="P1954" s="458">
        <f t="shared" si="100"/>
        <v>6</v>
      </c>
      <c r="Q1954" s="96" t="str">
        <f t="shared" si="101"/>
        <v>Gastos_com_Pessoal</v>
      </c>
    </row>
    <row r="1955" spans="1:17" ht="36.75" hidden="1" thickBot="1" x14ac:dyDescent="0.25">
      <c r="A1955" s="450">
        <v>4395</v>
      </c>
      <c r="B1955" s="427">
        <v>45093</v>
      </c>
      <c r="C1955" s="459">
        <v>45078</v>
      </c>
      <c r="D1955" s="461" t="s">
        <v>176</v>
      </c>
      <c r="E1955" s="455" t="s">
        <v>169</v>
      </c>
      <c r="F1955" s="477">
        <v>795.7</v>
      </c>
      <c r="G1955" s="461" t="s">
        <v>1211</v>
      </c>
      <c r="H1955" s="461" t="s">
        <v>419</v>
      </c>
      <c r="I1955" s="461" t="s">
        <v>6079</v>
      </c>
      <c r="J1955" s="426" t="s">
        <v>4111</v>
      </c>
      <c r="K1955" s="426" t="s">
        <v>1188</v>
      </c>
      <c r="L1955" s="426" t="s">
        <v>4137</v>
      </c>
      <c r="M1955" s="426">
        <v>980808344</v>
      </c>
      <c r="N1955" s="427">
        <v>45093</v>
      </c>
      <c r="O1955" s="458">
        <f t="shared" si="99"/>
        <v>6</v>
      </c>
      <c r="P1955" s="458">
        <f t="shared" si="100"/>
        <v>6</v>
      </c>
      <c r="Q1955" s="96" t="str">
        <f t="shared" si="101"/>
        <v>Gastos_com_Pessoal</v>
      </c>
    </row>
    <row r="1956" spans="1:17" ht="48.75" hidden="1" thickBot="1" x14ac:dyDescent="0.25">
      <c r="A1956" s="450">
        <v>4396</v>
      </c>
      <c r="B1956" s="427">
        <v>45093</v>
      </c>
      <c r="C1956" s="459">
        <v>45078</v>
      </c>
      <c r="D1956" s="461" t="s">
        <v>264</v>
      </c>
      <c r="E1956" s="455" t="s">
        <v>293</v>
      </c>
      <c r="F1956" s="477">
        <v>480</v>
      </c>
      <c r="G1956" s="461" t="s">
        <v>6487</v>
      </c>
      <c r="H1956" s="461" t="s">
        <v>417</v>
      </c>
      <c r="I1956" s="461" t="s">
        <v>6080</v>
      </c>
      <c r="J1956" s="426" t="s">
        <v>435</v>
      </c>
      <c r="K1956" s="426" t="s">
        <v>1188</v>
      </c>
      <c r="L1956" s="426" t="s">
        <v>4137</v>
      </c>
      <c r="M1956" s="426">
        <v>980808344</v>
      </c>
      <c r="N1956" s="427">
        <v>45093</v>
      </c>
      <c r="O1956" s="458">
        <f t="shared" si="99"/>
        <v>6</v>
      </c>
      <c r="P1956" s="458">
        <f t="shared" si="100"/>
        <v>6</v>
      </c>
      <c r="Q1956" s="96" t="str">
        <f t="shared" si="101"/>
        <v>Gastos_Gerais</v>
      </c>
    </row>
    <row r="1957" spans="1:17" ht="60.75" hidden="1" thickBot="1" x14ac:dyDescent="0.25">
      <c r="A1957" s="450">
        <v>4397</v>
      </c>
      <c r="B1957" s="427">
        <v>45093</v>
      </c>
      <c r="C1957" s="459">
        <v>45078</v>
      </c>
      <c r="D1957" s="461" t="s">
        <v>264</v>
      </c>
      <c r="E1957" s="455" t="s">
        <v>211</v>
      </c>
      <c r="F1957" s="477">
        <v>203.95</v>
      </c>
      <c r="G1957" s="461" t="s">
        <v>6619</v>
      </c>
      <c r="H1957" s="461" t="s">
        <v>417</v>
      </c>
      <c r="I1957" s="461" t="s">
        <v>6080</v>
      </c>
      <c r="J1957" s="426" t="s">
        <v>435</v>
      </c>
      <c r="K1957" s="426" t="s">
        <v>1188</v>
      </c>
      <c r="L1957" s="426" t="s">
        <v>4137</v>
      </c>
      <c r="M1957" s="426">
        <v>980808344</v>
      </c>
      <c r="N1957" s="427">
        <v>45093</v>
      </c>
      <c r="O1957" s="458">
        <f t="shared" si="99"/>
        <v>6</v>
      </c>
      <c r="P1957" s="458">
        <f t="shared" si="100"/>
        <v>6</v>
      </c>
      <c r="Q1957" s="96" t="str">
        <f t="shared" si="101"/>
        <v>Gastos_Gerais</v>
      </c>
    </row>
    <row r="1958" spans="1:17" ht="24.75" hidden="1" thickBot="1" x14ac:dyDescent="0.25">
      <c r="A1958" s="450">
        <v>4398</v>
      </c>
      <c r="B1958" s="427">
        <v>45093</v>
      </c>
      <c r="C1958" s="459">
        <v>45078</v>
      </c>
      <c r="D1958" s="461" t="s">
        <v>264</v>
      </c>
      <c r="E1958" s="455" t="s">
        <v>293</v>
      </c>
      <c r="F1958" s="477">
        <v>120</v>
      </c>
      <c r="G1958" s="461" t="s">
        <v>6488</v>
      </c>
      <c r="H1958" s="461" t="s">
        <v>418</v>
      </c>
      <c r="I1958" s="461" t="s">
        <v>6489</v>
      </c>
      <c r="J1958" s="426" t="s">
        <v>464</v>
      </c>
      <c r="K1958" s="426" t="s">
        <v>1188</v>
      </c>
      <c r="L1958" s="426" t="s">
        <v>4137</v>
      </c>
      <c r="M1958" s="426">
        <v>980808344</v>
      </c>
      <c r="N1958" s="427">
        <v>45093</v>
      </c>
      <c r="O1958" s="458">
        <f t="shared" si="99"/>
        <v>6</v>
      </c>
      <c r="P1958" s="458">
        <f t="shared" si="100"/>
        <v>6</v>
      </c>
      <c r="Q1958" s="96" t="str">
        <f t="shared" si="101"/>
        <v>Gastos_Gerais</v>
      </c>
    </row>
    <row r="1959" spans="1:17" ht="24.75" hidden="1" thickBot="1" x14ac:dyDescent="0.25">
      <c r="A1959" s="450">
        <v>4399</v>
      </c>
      <c r="B1959" s="427">
        <v>45093</v>
      </c>
      <c r="C1959" s="459">
        <v>45078</v>
      </c>
      <c r="D1959" s="461" t="s">
        <v>264</v>
      </c>
      <c r="E1959" s="455" t="s">
        <v>293</v>
      </c>
      <c r="F1959" s="477">
        <v>120</v>
      </c>
      <c r="G1959" s="461" t="s">
        <v>4639</v>
      </c>
      <c r="H1959" s="461" t="s">
        <v>418</v>
      </c>
      <c r="I1959" s="461" t="s">
        <v>4446</v>
      </c>
      <c r="J1959" s="426" t="s">
        <v>993</v>
      </c>
      <c r="K1959" s="426" t="s">
        <v>1188</v>
      </c>
      <c r="L1959" s="426" t="s">
        <v>4137</v>
      </c>
      <c r="M1959" s="426">
        <v>980808344</v>
      </c>
      <c r="N1959" s="427">
        <v>45093</v>
      </c>
      <c r="O1959" s="458">
        <f t="shared" si="99"/>
        <v>6</v>
      </c>
      <c r="P1959" s="458">
        <f t="shared" si="100"/>
        <v>6</v>
      </c>
      <c r="Q1959" s="96" t="str">
        <f t="shared" si="101"/>
        <v>Gastos_Gerais</v>
      </c>
    </row>
    <row r="1960" spans="1:17" ht="24.75" hidden="1" thickBot="1" x14ac:dyDescent="0.25">
      <c r="A1960" s="450">
        <v>4400</v>
      </c>
      <c r="B1960" s="427">
        <v>45093</v>
      </c>
      <c r="C1960" s="459">
        <v>45078</v>
      </c>
      <c r="D1960" s="461" t="s">
        <v>264</v>
      </c>
      <c r="E1960" s="455" t="s">
        <v>293</v>
      </c>
      <c r="F1960" s="477">
        <v>120</v>
      </c>
      <c r="G1960" s="461" t="s">
        <v>6490</v>
      </c>
      <c r="H1960" s="461" t="s">
        <v>418</v>
      </c>
      <c r="I1960" s="461" t="s">
        <v>3717</v>
      </c>
      <c r="J1960" s="426" t="s">
        <v>467</v>
      </c>
      <c r="K1960" s="426" t="s">
        <v>1188</v>
      </c>
      <c r="L1960" s="426" t="s">
        <v>4137</v>
      </c>
      <c r="M1960" s="426">
        <v>980808344</v>
      </c>
      <c r="N1960" s="427">
        <v>45093</v>
      </c>
      <c r="O1960" s="458">
        <f t="shared" si="99"/>
        <v>6</v>
      </c>
      <c r="P1960" s="458">
        <f t="shared" si="100"/>
        <v>6</v>
      </c>
      <c r="Q1960" s="96" t="str">
        <f t="shared" si="101"/>
        <v>Gastos_Gerais</v>
      </c>
    </row>
    <row r="1961" spans="1:17" ht="24.75" hidden="1" thickBot="1" x14ac:dyDescent="0.25">
      <c r="A1961" s="450">
        <v>4401</v>
      </c>
      <c r="B1961" s="427">
        <v>45093</v>
      </c>
      <c r="C1961" s="459">
        <v>45078</v>
      </c>
      <c r="D1961" s="461" t="s">
        <v>264</v>
      </c>
      <c r="E1961" s="455" t="s">
        <v>293</v>
      </c>
      <c r="F1961" s="477">
        <v>10.8</v>
      </c>
      <c r="G1961" s="461" t="s">
        <v>5161</v>
      </c>
      <c r="H1961" s="461" t="s">
        <v>422</v>
      </c>
      <c r="I1961" s="461" t="s">
        <v>4139</v>
      </c>
      <c r="J1961" s="426" t="s">
        <v>1034</v>
      </c>
      <c r="K1961" s="426" t="s">
        <v>1188</v>
      </c>
      <c r="L1961" s="426" t="s">
        <v>4137</v>
      </c>
      <c r="M1961" s="426">
        <v>980808344</v>
      </c>
      <c r="N1961" s="427">
        <v>45093</v>
      </c>
      <c r="O1961" s="458">
        <f t="shared" si="99"/>
        <v>6</v>
      </c>
      <c r="P1961" s="458">
        <f t="shared" si="100"/>
        <v>6</v>
      </c>
      <c r="Q1961" s="96" t="str">
        <f t="shared" si="101"/>
        <v>Gastos_Gerais</v>
      </c>
    </row>
    <row r="1962" spans="1:17" ht="36.75" hidden="1" thickBot="1" x14ac:dyDescent="0.25">
      <c r="A1962" s="450">
        <v>4402</v>
      </c>
      <c r="B1962" s="427">
        <v>45093</v>
      </c>
      <c r="C1962" s="459">
        <v>45078</v>
      </c>
      <c r="D1962" s="461" t="s">
        <v>264</v>
      </c>
      <c r="E1962" s="455" t="s">
        <v>293</v>
      </c>
      <c r="F1962" s="477">
        <v>300</v>
      </c>
      <c r="G1962" s="461" t="s">
        <v>6491</v>
      </c>
      <c r="H1962" s="461" t="s">
        <v>302</v>
      </c>
      <c r="I1962" s="461" t="s">
        <v>6081</v>
      </c>
      <c r="J1962" s="426" t="s">
        <v>431</v>
      </c>
      <c r="K1962" s="426" t="s">
        <v>1188</v>
      </c>
      <c r="L1962" s="426" t="s">
        <v>4137</v>
      </c>
      <c r="M1962" s="426">
        <v>980808344</v>
      </c>
      <c r="N1962" s="427">
        <v>45093</v>
      </c>
      <c r="O1962" s="458">
        <f t="shared" si="99"/>
        <v>6</v>
      </c>
      <c r="P1962" s="458">
        <f t="shared" si="100"/>
        <v>6</v>
      </c>
      <c r="Q1962" s="96" t="str">
        <f t="shared" si="101"/>
        <v>Gastos_Gerais</v>
      </c>
    </row>
    <row r="1963" spans="1:17" ht="48.75" hidden="1" thickBot="1" x14ac:dyDescent="0.25">
      <c r="A1963" s="450">
        <v>4403</v>
      </c>
      <c r="B1963" s="427">
        <v>45093</v>
      </c>
      <c r="C1963" s="459">
        <v>45078</v>
      </c>
      <c r="D1963" s="461" t="s">
        <v>264</v>
      </c>
      <c r="E1963" s="455" t="s">
        <v>211</v>
      </c>
      <c r="F1963" s="477">
        <v>541.34</v>
      </c>
      <c r="G1963" s="461" t="s">
        <v>6620</v>
      </c>
      <c r="H1963" s="461" t="s">
        <v>302</v>
      </c>
      <c r="I1963" s="461" t="s">
        <v>6081</v>
      </c>
      <c r="J1963" s="426" t="s">
        <v>431</v>
      </c>
      <c r="K1963" s="426" t="s">
        <v>1188</v>
      </c>
      <c r="L1963" s="426" t="s">
        <v>4137</v>
      </c>
      <c r="M1963" s="426">
        <v>980808344</v>
      </c>
      <c r="N1963" s="427">
        <v>45093</v>
      </c>
      <c r="O1963" s="458">
        <f t="shared" si="99"/>
        <v>6</v>
      </c>
      <c r="P1963" s="458">
        <f t="shared" si="100"/>
        <v>6</v>
      </c>
      <c r="Q1963" s="96" t="str">
        <f t="shared" si="101"/>
        <v>Gastos_Gerais</v>
      </c>
    </row>
    <row r="1964" spans="1:17" ht="36.75" hidden="1" thickBot="1" x14ac:dyDescent="0.25">
      <c r="A1964" s="450">
        <v>4404</v>
      </c>
      <c r="B1964" s="427">
        <v>45093</v>
      </c>
      <c r="C1964" s="459">
        <v>45078</v>
      </c>
      <c r="D1964" s="461" t="s">
        <v>264</v>
      </c>
      <c r="E1964" s="455" t="s">
        <v>293</v>
      </c>
      <c r="F1964" s="477">
        <v>300</v>
      </c>
      <c r="G1964" s="461" t="s">
        <v>6492</v>
      </c>
      <c r="H1964" s="461" t="s">
        <v>302</v>
      </c>
      <c r="I1964" s="461" t="s">
        <v>3817</v>
      </c>
      <c r="J1964" s="426" t="s">
        <v>430</v>
      </c>
      <c r="K1964" s="426" t="s">
        <v>1188</v>
      </c>
      <c r="L1964" s="426" t="s">
        <v>4137</v>
      </c>
      <c r="M1964" s="426">
        <v>980808344</v>
      </c>
      <c r="N1964" s="427">
        <v>45093</v>
      </c>
      <c r="O1964" s="458">
        <f t="shared" si="99"/>
        <v>6</v>
      </c>
      <c r="P1964" s="458">
        <f t="shared" si="100"/>
        <v>6</v>
      </c>
      <c r="Q1964" s="96" t="str">
        <f t="shared" si="101"/>
        <v>Gastos_Gerais</v>
      </c>
    </row>
    <row r="1965" spans="1:17" ht="36.75" hidden="1" thickBot="1" x14ac:dyDescent="0.25">
      <c r="A1965" s="450">
        <v>4405</v>
      </c>
      <c r="B1965" s="427">
        <v>45093</v>
      </c>
      <c r="C1965" s="459">
        <v>45078</v>
      </c>
      <c r="D1965" s="461" t="s">
        <v>264</v>
      </c>
      <c r="E1965" s="455" t="s">
        <v>211</v>
      </c>
      <c r="F1965" s="477">
        <v>541.34</v>
      </c>
      <c r="G1965" s="461" t="s">
        <v>6621</v>
      </c>
      <c r="H1965" s="461" t="s">
        <v>302</v>
      </c>
      <c r="I1965" s="461" t="s">
        <v>3817</v>
      </c>
      <c r="J1965" s="426" t="s">
        <v>430</v>
      </c>
      <c r="K1965" s="426" t="s">
        <v>1188</v>
      </c>
      <c r="L1965" s="426" t="s">
        <v>4137</v>
      </c>
      <c r="M1965" s="426">
        <v>980808344</v>
      </c>
      <c r="N1965" s="427">
        <v>45093</v>
      </c>
      <c r="O1965" s="458">
        <f t="shared" si="99"/>
        <v>6</v>
      </c>
      <c r="P1965" s="458">
        <f t="shared" si="100"/>
        <v>6</v>
      </c>
      <c r="Q1965" s="96" t="str">
        <f t="shared" si="101"/>
        <v>Gastos_Gerais</v>
      </c>
    </row>
    <row r="1966" spans="1:17" ht="26.25" hidden="1" thickBot="1" x14ac:dyDescent="0.25">
      <c r="A1966" s="450">
        <v>4406</v>
      </c>
      <c r="B1966" s="427">
        <v>45093</v>
      </c>
      <c r="C1966" s="459">
        <v>45078</v>
      </c>
      <c r="D1966" s="461" t="s">
        <v>176</v>
      </c>
      <c r="E1966" s="455" t="s">
        <v>10</v>
      </c>
      <c r="F1966" s="477">
        <v>159.94999999999999</v>
      </c>
      <c r="G1966" s="461" t="s">
        <v>4306</v>
      </c>
      <c r="H1966" s="461" t="s">
        <v>419</v>
      </c>
      <c r="I1966" s="461" t="s">
        <v>6079</v>
      </c>
      <c r="J1966" s="426" t="s">
        <v>4111</v>
      </c>
      <c r="K1966" s="426" t="s">
        <v>1307</v>
      </c>
      <c r="L1966" s="426" t="s">
        <v>1218</v>
      </c>
      <c r="M1966" s="426" t="s">
        <v>6082</v>
      </c>
      <c r="N1966" s="427">
        <v>45093</v>
      </c>
      <c r="O1966" s="458">
        <f t="shared" si="99"/>
        <v>6</v>
      </c>
      <c r="P1966" s="458">
        <f t="shared" si="100"/>
        <v>6</v>
      </c>
      <c r="Q1966" s="96" t="str">
        <f t="shared" si="101"/>
        <v>Gastos_com_Pessoal</v>
      </c>
    </row>
    <row r="1967" spans="1:17" ht="24.75" hidden="1" thickBot="1" x14ac:dyDescent="0.25">
      <c r="A1967" s="450">
        <v>4407</v>
      </c>
      <c r="B1967" s="427">
        <v>45096</v>
      </c>
      <c r="C1967" s="459">
        <v>45047</v>
      </c>
      <c r="D1967" s="461" t="s">
        <v>264</v>
      </c>
      <c r="E1967" s="455" t="s">
        <v>82</v>
      </c>
      <c r="F1967" s="477">
        <v>47.02</v>
      </c>
      <c r="G1967" s="455" t="s">
        <v>1154</v>
      </c>
      <c r="H1967" s="461" t="s">
        <v>1032</v>
      </c>
      <c r="I1967" s="461" t="s">
        <v>1829</v>
      </c>
      <c r="J1967" s="426" t="s">
        <v>1830</v>
      </c>
      <c r="K1967" s="426" t="s">
        <v>1157</v>
      </c>
      <c r="L1967" s="426" t="s">
        <v>1158</v>
      </c>
      <c r="M1967" s="426" t="s">
        <v>6083</v>
      </c>
      <c r="N1967" s="427">
        <v>45096</v>
      </c>
      <c r="O1967" s="458">
        <f t="shared" si="99"/>
        <v>6</v>
      </c>
      <c r="P1967" s="458">
        <f t="shared" si="100"/>
        <v>5</v>
      </c>
      <c r="Q1967" s="96" t="str">
        <f t="shared" si="101"/>
        <v>Gastos_Gerais</v>
      </c>
    </row>
    <row r="1968" spans="1:17" ht="24.75" hidden="1" thickBot="1" x14ac:dyDescent="0.25">
      <c r="A1968" s="450">
        <v>4408</v>
      </c>
      <c r="B1968" s="427">
        <v>45096</v>
      </c>
      <c r="C1968" s="459">
        <v>45047</v>
      </c>
      <c r="D1968" s="461" t="s">
        <v>264</v>
      </c>
      <c r="E1968" s="455" t="s">
        <v>177</v>
      </c>
      <c r="F1968" s="477">
        <v>683.32</v>
      </c>
      <c r="G1968" s="455" t="s">
        <v>1729</v>
      </c>
      <c r="H1968" s="461" t="s">
        <v>418</v>
      </c>
      <c r="I1968" s="461" t="s">
        <v>2646</v>
      </c>
      <c r="J1968" s="426" t="s">
        <v>1166</v>
      </c>
      <c r="K1968" s="426" t="s">
        <v>1157</v>
      </c>
      <c r="L1968" s="426" t="s">
        <v>1158</v>
      </c>
      <c r="M1968" s="426" t="s">
        <v>6084</v>
      </c>
      <c r="N1968" s="427">
        <v>45096</v>
      </c>
      <c r="O1968" s="458">
        <f t="shared" si="99"/>
        <v>6</v>
      </c>
      <c r="P1968" s="458">
        <f t="shared" si="100"/>
        <v>5</v>
      </c>
      <c r="Q1968" s="96" t="str">
        <f t="shared" si="101"/>
        <v>Gastos_Gerais</v>
      </c>
    </row>
    <row r="1969" spans="1:17" ht="24.75" hidden="1" thickBot="1" x14ac:dyDescent="0.25">
      <c r="A1969" s="450">
        <v>4409</v>
      </c>
      <c r="B1969" s="427">
        <v>45096</v>
      </c>
      <c r="C1969" s="459">
        <v>45047</v>
      </c>
      <c r="D1969" s="461" t="s">
        <v>264</v>
      </c>
      <c r="E1969" s="455" t="s">
        <v>82</v>
      </c>
      <c r="F1969" s="477">
        <v>16002.75</v>
      </c>
      <c r="G1969" s="455" t="s">
        <v>1154</v>
      </c>
      <c r="H1969" s="461" t="s">
        <v>1032</v>
      </c>
      <c r="I1969" s="461" t="s">
        <v>1829</v>
      </c>
      <c r="J1969" s="426" t="s">
        <v>1830</v>
      </c>
      <c r="K1969" s="426" t="s">
        <v>1157</v>
      </c>
      <c r="L1969" s="426" t="s">
        <v>1158</v>
      </c>
      <c r="M1969" s="426" t="s">
        <v>6085</v>
      </c>
      <c r="N1969" s="427">
        <v>45096</v>
      </c>
      <c r="O1969" s="458">
        <f t="shared" si="99"/>
        <v>6</v>
      </c>
      <c r="P1969" s="458">
        <f t="shared" si="100"/>
        <v>5</v>
      </c>
      <c r="Q1969" s="96" t="str">
        <f t="shared" si="101"/>
        <v>Gastos_Gerais</v>
      </c>
    </row>
    <row r="1970" spans="1:17" ht="24.75" hidden="1" thickBot="1" x14ac:dyDescent="0.25">
      <c r="A1970" s="450">
        <v>4410</v>
      </c>
      <c r="B1970" s="427">
        <v>45096</v>
      </c>
      <c r="C1970" s="459">
        <v>45047</v>
      </c>
      <c r="D1970" s="461" t="s">
        <v>264</v>
      </c>
      <c r="E1970" s="455" t="s">
        <v>177</v>
      </c>
      <c r="F1970" s="477">
        <v>754.51</v>
      </c>
      <c r="G1970" s="461" t="s">
        <v>1729</v>
      </c>
      <c r="H1970" s="461" t="s">
        <v>419</v>
      </c>
      <c r="I1970" s="461" t="s">
        <v>2646</v>
      </c>
      <c r="J1970" s="426" t="s">
        <v>1166</v>
      </c>
      <c r="K1970" s="426" t="s">
        <v>1157</v>
      </c>
      <c r="L1970" s="426" t="s">
        <v>1158</v>
      </c>
      <c r="M1970" s="426" t="s">
        <v>6086</v>
      </c>
      <c r="N1970" s="427">
        <v>45096</v>
      </c>
      <c r="O1970" s="458">
        <f t="shared" si="99"/>
        <v>6</v>
      </c>
      <c r="P1970" s="458">
        <f t="shared" si="100"/>
        <v>5</v>
      </c>
      <c r="Q1970" s="96" t="str">
        <f t="shared" si="101"/>
        <v>Gastos_Gerais</v>
      </c>
    </row>
    <row r="1971" spans="1:17" ht="13.5" hidden="1" thickBot="1" x14ac:dyDescent="0.25">
      <c r="A1971" s="450">
        <v>4411</v>
      </c>
      <c r="B1971" s="427">
        <v>45096</v>
      </c>
      <c r="C1971" s="459">
        <v>45047</v>
      </c>
      <c r="D1971" s="461" t="s">
        <v>264</v>
      </c>
      <c r="E1971" s="455" t="s">
        <v>160</v>
      </c>
      <c r="F1971" s="477">
        <v>105.44</v>
      </c>
      <c r="G1971" s="461" t="s">
        <v>160</v>
      </c>
      <c r="H1971" s="461" t="s">
        <v>418</v>
      </c>
      <c r="I1971" s="461" t="s">
        <v>2646</v>
      </c>
      <c r="J1971" s="461" t="s">
        <v>4540</v>
      </c>
      <c r="K1971" s="426" t="s">
        <v>1157</v>
      </c>
      <c r="L1971" s="426" t="s">
        <v>1158</v>
      </c>
      <c r="M1971" s="426" t="s">
        <v>6087</v>
      </c>
      <c r="N1971" s="427">
        <v>45096</v>
      </c>
      <c r="O1971" s="458">
        <f t="shared" si="99"/>
        <v>6</v>
      </c>
      <c r="P1971" s="458">
        <f t="shared" si="100"/>
        <v>5</v>
      </c>
      <c r="Q1971" s="96" t="str">
        <f t="shared" si="101"/>
        <v>Gastos_Gerais</v>
      </c>
    </row>
    <row r="1972" spans="1:17" ht="24.75" hidden="1" thickBot="1" x14ac:dyDescent="0.25">
      <c r="A1972" s="450">
        <v>4412</v>
      </c>
      <c r="B1972" s="427">
        <v>45096</v>
      </c>
      <c r="C1972" s="459">
        <v>45047</v>
      </c>
      <c r="D1972" s="461" t="s">
        <v>264</v>
      </c>
      <c r="E1972" s="455" t="s">
        <v>177</v>
      </c>
      <c r="F1972" s="477">
        <v>761.76</v>
      </c>
      <c r="G1972" s="461" t="s">
        <v>1729</v>
      </c>
      <c r="H1972" s="461" t="s">
        <v>493</v>
      </c>
      <c r="I1972" s="461" t="s">
        <v>5620</v>
      </c>
      <c r="J1972" s="426" t="s">
        <v>1166</v>
      </c>
      <c r="K1972" s="426" t="s">
        <v>1157</v>
      </c>
      <c r="L1972" s="426" t="s">
        <v>1158</v>
      </c>
      <c r="M1972" s="426" t="s">
        <v>6088</v>
      </c>
      <c r="N1972" s="427">
        <v>45096</v>
      </c>
      <c r="O1972" s="458">
        <f t="shared" si="99"/>
        <v>6</v>
      </c>
      <c r="P1972" s="458">
        <f t="shared" si="100"/>
        <v>5</v>
      </c>
      <c r="Q1972" s="96" t="str">
        <f t="shared" si="101"/>
        <v>Gastos_Gerais</v>
      </c>
    </row>
    <row r="1973" spans="1:17" ht="13.5" hidden="1" thickBot="1" x14ac:dyDescent="0.25">
      <c r="A1973" s="450">
        <v>4413</v>
      </c>
      <c r="B1973" s="427">
        <v>45096</v>
      </c>
      <c r="C1973" s="459">
        <v>45047</v>
      </c>
      <c r="D1973" s="461" t="s">
        <v>264</v>
      </c>
      <c r="E1973" s="455" t="s">
        <v>160</v>
      </c>
      <c r="F1973" s="477">
        <v>199.99</v>
      </c>
      <c r="G1973" s="461" t="s">
        <v>160</v>
      </c>
      <c r="H1973" s="461" t="s">
        <v>414</v>
      </c>
      <c r="I1973" s="461" t="s">
        <v>6089</v>
      </c>
      <c r="J1973" s="426" t="s">
        <v>2784</v>
      </c>
      <c r="K1973" s="426" t="s">
        <v>1157</v>
      </c>
      <c r="L1973" s="426" t="s">
        <v>1158</v>
      </c>
      <c r="M1973" s="426" t="s">
        <v>6090</v>
      </c>
      <c r="N1973" s="427">
        <v>45096</v>
      </c>
      <c r="O1973" s="458">
        <f t="shared" si="99"/>
        <v>6</v>
      </c>
      <c r="P1973" s="458">
        <f t="shared" si="100"/>
        <v>5</v>
      </c>
      <c r="Q1973" s="96" t="str">
        <f t="shared" si="101"/>
        <v>Gastos_Gerais</v>
      </c>
    </row>
    <row r="1974" spans="1:17" ht="13.5" hidden="1" thickBot="1" x14ac:dyDescent="0.25">
      <c r="A1974" s="450">
        <v>4414</v>
      </c>
      <c r="B1974" s="427">
        <v>45096</v>
      </c>
      <c r="C1974" s="459">
        <v>45047</v>
      </c>
      <c r="D1974" s="461" t="s">
        <v>264</v>
      </c>
      <c r="E1974" s="455" t="s">
        <v>160</v>
      </c>
      <c r="F1974" s="477">
        <v>247.58</v>
      </c>
      <c r="G1974" s="461" t="s">
        <v>160</v>
      </c>
      <c r="H1974" s="461" t="s">
        <v>417</v>
      </c>
      <c r="I1974" s="461" t="s">
        <v>6089</v>
      </c>
      <c r="J1974" s="426" t="s">
        <v>2784</v>
      </c>
      <c r="K1974" s="426" t="s">
        <v>1157</v>
      </c>
      <c r="L1974" s="426" t="s">
        <v>1158</v>
      </c>
      <c r="M1974" s="426" t="s">
        <v>6091</v>
      </c>
      <c r="N1974" s="427">
        <v>45096</v>
      </c>
      <c r="O1974" s="458">
        <f t="shared" si="99"/>
        <v>6</v>
      </c>
      <c r="P1974" s="458">
        <f t="shared" si="100"/>
        <v>5</v>
      </c>
      <c r="Q1974" s="96" t="str">
        <f t="shared" si="101"/>
        <v>Gastos_Gerais</v>
      </c>
    </row>
    <row r="1975" spans="1:17" ht="36.75" hidden="1" thickBot="1" x14ac:dyDescent="0.25">
      <c r="A1975" s="450">
        <v>4415</v>
      </c>
      <c r="B1975" s="427">
        <v>45096</v>
      </c>
      <c r="C1975" s="459">
        <v>45047</v>
      </c>
      <c r="D1975" s="461" t="s">
        <v>264</v>
      </c>
      <c r="E1975" s="455" t="s">
        <v>320</v>
      </c>
      <c r="F1975" s="477">
        <v>1000</v>
      </c>
      <c r="G1975" s="461" t="s">
        <v>6092</v>
      </c>
      <c r="H1975" s="461" t="s">
        <v>422</v>
      </c>
      <c r="I1975" s="461" t="s">
        <v>6093</v>
      </c>
      <c r="J1975" s="426" t="s">
        <v>6094</v>
      </c>
      <c r="K1975" s="426" t="s">
        <v>1157</v>
      </c>
      <c r="L1975" s="426" t="s">
        <v>32</v>
      </c>
      <c r="M1975" s="426">
        <v>11623</v>
      </c>
      <c r="N1975" s="427">
        <v>45068</v>
      </c>
      <c r="O1975" s="458">
        <f t="shared" si="99"/>
        <v>6</v>
      </c>
      <c r="P1975" s="458">
        <f t="shared" si="100"/>
        <v>5</v>
      </c>
      <c r="Q1975" s="96" t="str">
        <f t="shared" si="101"/>
        <v>Gastos_Gerais</v>
      </c>
    </row>
    <row r="1976" spans="1:17" ht="36.75" hidden="1" thickBot="1" x14ac:dyDescent="0.25">
      <c r="A1976" s="450">
        <v>4416</v>
      </c>
      <c r="B1976" s="427">
        <v>45096</v>
      </c>
      <c r="C1976" s="452">
        <v>45078</v>
      </c>
      <c r="D1976" s="478" t="s">
        <v>264</v>
      </c>
      <c r="E1976" s="455" t="s">
        <v>293</v>
      </c>
      <c r="F1976" s="479">
        <v>290.7</v>
      </c>
      <c r="G1976" s="461" t="s">
        <v>6493</v>
      </c>
      <c r="H1976" s="461" t="s">
        <v>422</v>
      </c>
      <c r="I1976" s="461" t="s">
        <v>6095</v>
      </c>
      <c r="J1976" s="426" t="s">
        <v>6096</v>
      </c>
      <c r="K1976" s="426" t="s">
        <v>1188</v>
      </c>
      <c r="L1976" s="426" t="s">
        <v>32</v>
      </c>
      <c r="M1976" s="426">
        <v>20232421</v>
      </c>
      <c r="N1976" s="427">
        <v>45091</v>
      </c>
      <c r="O1976" s="458">
        <f t="shared" si="99"/>
        <v>6</v>
      </c>
      <c r="P1976" s="458">
        <f t="shared" si="100"/>
        <v>6</v>
      </c>
      <c r="Q1976" s="96" t="str">
        <f t="shared" si="101"/>
        <v>Gastos_Gerais</v>
      </c>
    </row>
    <row r="1977" spans="1:17" ht="48.75" hidden="1" thickBot="1" x14ac:dyDescent="0.25">
      <c r="A1977" s="450">
        <v>4417</v>
      </c>
      <c r="B1977" s="427">
        <v>45096</v>
      </c>
      <c r="C1977" s="459">
        <v>45078</v>
      </c>
      <c r="D1977" s="461" t="s">
        <v>264</v>
      </c>
      <c r="E1977" s="455" t="s">
        <v>293</v>
      </c>
      <c r="F1977" s="477">
        <v>672.6</v>
      </c>
      <c r="G1977" s="461" t="s">
        <v>6097</v>
      </c>
      <c r="H1977" s="461" t="s">
        <v>416</v>
      </c>
      <c r="I1977" s="461" t="s">
        <v>6095</v>
      </c>
      <c r="J1977" s="426" t="s">
        <v>6096</v>
      </c>
      <c r="K1977" s="426" t="s">
        <v>1188</v>
      </c>
      <c r="L1977" s="426" t="s">
        <v>32</v>
      </c>
      <c r="M1977" s="426">
        <v>20232419</v>
      </c>
      <c r="N1977" s="427">
        <v>45091</v>
      </c>
      <c r="O1977" s="458">
        <f t="shared" si="99"/>
        <v>6</v>
      </c>
      <c r="P1977" s="458">
        <f t="shared" si="100"/>
        <v>6</v>
      </c>
      <c r="Q1977" s="96" t="str">
        <f t="shared" si="101"/>
        <v>Gastos_Gerais</v>
      </c>
    </row>
    <row r="1978" spans="1:17" ht="36.75" hidden="1" thickBot="1" x14ac:dyDescent="0.25">
      <c r="A1978" s="450">
        <v>4418</v>
      </c>
      <c r="B1978" s="427">
        <v>45096</v>
      </c>
      <c r="C1978" s="459">
        <v>45047</v>
      </c>
      <c r="D1978" s="461" t="s">
        <v>264</v>
      </c>
      <c r="E1978" s="455" t="s">
        <v>320</v>
      </c>
      <c r="F1978" s="477">
        <v>288</v>
      </c>
      <c r="G1978" s="461" t="s">
        <v>6494</v>
      </c>
      <c r="H1978" s="461" t="s">
        <v>422</v>
      </c>
      <c r="I1978" s="461" t="s">
        <v>6093</v>
      </c>
      <c r="J1978" s="426" t="s">
        <v>6094</v>
      </c>
      <c r="K1978" s="426" t="s">
        <v>1157</v>
      </c>
      <c r="L1978" s="426" t="s">
        <v>32</v>
      </c>
      <c r="M1978" s="426">
        <v>31888</v>
      </c>
      <c r="N1978" s="427">
        <v>45068</v>
      </c>
      <c r="O1978" s="458">
        <f t="shared" si="99"/>
        <v>6</v>
      </c>
      <c r="P1978" s="458">
        <f t="shared" si="100"/>
        <v>5</v>
      </c>
      <c r="Q1978" s="96" t="str">
        <f t="shared" si="101"/>
        <v>Gastos_Gerais</v>
      </c>
    </row>
    <row r="1979" spans="1:17" ht="13.5" hidden="1" thickBot="1" x14ac:dyDescent="0.25">
      <c r="A1979" s="450">
        <v>4419</v>
      </c>
      <c r="B1979" s="427">
        <v>45096</v>
      </c>
      <c r="C1979" s="459">
        <v>45078</v>
      </c>
      <c r="D1979" s="461" t="s">
        <v>264</v>
      </c>
      <c r="E1979" s="455" t="s">
        <v>208</v>
      </c>
      <c r="F1979" s="477">
        <v>76</v>
      </c>
      <c r="G1979" s="461" t="s">
        <v>5628</v>
      </c>
      <c r="H1979" s="461" t="s">
        <v>421</v>
      </c>
      <c r="I1979" s="461" t="s">
        <v>1851</v>
      </c>
      <c r="J1979" s="426" t="s">
        <v>1852</v>
      </c>
      <c r="K1979" s="426" t="s">
        <v>1163</v>
      </c>
      <c r="L1979" s="426" t="s">
        <v>32</v>
      </c>
      <c r="M1979" s="426">
        <v>202399</v>
      </c>
      <c r="N1979" s="427">
        <v>45078</v>
      </c>
      <c r="O1979" s="458">
        <f t="shared" si="99"/>
        <v>6</v>
      </c>
      <c r="P1979" s="458">
        <f t="shared" si="100"/>
        <v>6</v>
      </c>
      <c r="Q1979" s="96" t="str">
        <f t="shared" si="101"/>
        <v>Gastos_Gerais</v>
      </c>
    </row>
    <row r="1980" spans="1:17" ht="48.75" hidden="1" thickBot="1" x14ac:dyDescent="0.25">
      <c r="A1980" s="450">
        <v>4420</v>
      </c>
      <c r="B1980" s="427">
        <v>45096</v>
      </c>
      <c r="C1980" s="459">
        <v>45078</v>
      </c>
      <c r="D1980" s="461" t="s">
        <v>264</v>
      </c>
      <c r="E1980" s="455" t="s">
        <v>293</v>
      </c>
      <c r="F1980" s="477">
        <v>917.7</v>
      </c>
      <c r="G1980" s="461" t="s">
        <v>6098</v>
      </c>
      <c r="H1980" s="461" t="s">
        <v>1032</v>
      </c>
      <c r="I1980" s="461" t="s">
        <v>6095</v>
      </c>
      <c r="J1980" s="426" t="s">
        <v>6096</v>
      </c>
      <c r="K1980" s="426" t="s">
        <v>1188</v>
      </c>
      <c r="L1980" s="426" t="s">
        <v>32</v>
      </c>
      <c r="M1980" s="426">
        <v>20232418</v>
      </c>
      <c r="N1980" s="427">
        <v>45091</v>
      </c>
      <c r="O1980" s="458">
        <f t="shared" si="99"/>
        <v>6</v>
      </c>
      <c r="P1980" s="458">
        <f t="shared" si="100"/>
        <v>6</v>
      </c>
      <c r="Q1980" s="96" t="str">
        <f t="shared" si="101"/>
        <v>Gastos_Gerais</v>
      </c>
    </row>
    <row r="1981" spans="1:17" ht="13.5" hidden="1" thickBot="1" x14ac:dyDescent="0.25">
      <c r="A1981" s="450">
        <v>4421</v>
      </c>
      <c r="B1981" s="427">
        <v>45096</v>
      </c>
      <c r="C1981" s="459">
        <v>45078</v>
      </c>
      <c r="D1981" s="461" t="s">
        <v>264</v>
      </c>
      <c r="E1981" s="455" t="s">
        <v>96</v>
      </c>
      <c r="F1981" s="477">
        <v>150.4</v>
      </c>
      <c r="G1981" s="461" t="s">
        <v>6099</v>
      </c>
      <c r="H1981" s="461" t="s">
        <v>423</v>
      </c>
      <c r="I1981" s="461" t="s">
        <v>6100</v>
      </c>
      <c r="J1981" s="426" t="s">
        <v>6101</v>
      </c>
      <c r="K1981" s="426" t="s">
        <v>1188</v>
      </c>
      <c r="L1981" s="426" t="s">
        <v>32</v>
      </c>
      <c r="M1981" s="426">
        <v>2280</v>
      </c>
      <c r="N1981" s="427">
        <v>45096</v>
      </c>
      <c r="O1981" s="458">
        <f t="shared" si="99"/>
        <v>6</v>
      </c>
      <c r="P1981" s="458">
        <f t="shared" si="100"/>
        <v>6</v>
      </c>
      <c r="Q1981" s="96" t="str">
        <f t="shared" si="101"/>
        <v>Gastos_Gerais</v>
      </c>
    </row>
    <row r="1982" spans="1:17" ht="24.75" hidden="1" thickBot="1" x14ac:dyDescent="0.25">
      <c r="A1982" s="450">
        <v>4422</v>
      </c>
      <c r="B1982" s="427">
        <v>45096</v>
      </c>
      <c r="C1982" s="459">
        <v>45078</v>
      </c>
      <c r="D1982" s="461" t="s">
        <v>264</v>
      </c>
      <c r="E1982" s="455" t="s">
        <v>402</v>
      </c>
      <c r="F1982" s="477">
        <v>700</v>
      </c>
      <c r="G1982" s="461" t="s">
        <v>6102</v>
      </c>
      <c r="H1982" s="461" t="s">
        <v>1032</v>
      </c>
      <c r="I1982" s="461" t="s">
        <v>6103</v>
      </c>
      <c r="J1982" s="426" t="s">
        <v>4957</v>
      </c>
      <c r="K1982" s="426" t="s">
        <v>1188</v>
      </c>
      <c r="L1982" s="426" t="s">
        <v>32</v>
      </c>
      <c r="M1982" s="426">
        <v>74</v>
      </c>
      <c r="N1982" s="427">
        <v>45093</v>
      </c>
      <c r="O1982" s="458">
        <f t="shared" si="99"/>
        <v>6</v>
      </c>
      <c r="P1982" s="458">
        <f t="shared" si="100"/>
        <v>6</v>
      </c>
      <c r="Q1982" s="96" t="str">
        <f t="shared" si="101"/>
        <v>Gastos_Gerais</v>
      </c>
    </row>
    <row r="1983" spans="1:17" ht="36.75" hidden="1" thickBot="1" x14ac:dyDescent="0.25">
      <c r="A1983" s="450">
        <v>4423</v>
      </c>
      <c r="B1983" s="427">
        <v>45096</v>
      </c>
      <c r="C1983" s="459">
        <v>45078</v>
      </c>
      <c r="D1983" s="461" t="s">
        <v>176</v>
      </c>
      <c r="E1983" s="455" t="s">
        <v>158</v>
      </c>
      <c r="F1983" s="477">
        <v>34</v>
      </c>
      <c r="G1983" s="456" t="s">
        <v>5345</v>
      </c>
      <c r="H1983" s="461" t="s">
        <v>417</v>
      </c>
      <c r="I1983" s="461" t="s">
        <v>5568</v>
      </c>
      <c r="J1983" s="426" t="s">
        <v>1323</v>
      </c>
      <c r="K1983" s="426" t="s">
        <v>1188</v>
      </c>
      <c r="L1983" s="426" t="s">
        <v>32</v>
      </c>
      <c r="M1983" s="426">
        <v>204686</v>
      </c>
      <c r="N1983" s="427">
        <v>45099</v>
      </c>
      <c r="O1983" s="458">
        <f t="shared" si="99"/>
        <v>6</v>
      </c>
      <c r="P1983" s="458">
        <f t="shared" si="100"/>
        <v>6</v>
      </c>
      <c r="Q1983" s="96" t="str">
        <f t="shared" si="101"/>
        <v>Gastos_com_Pessoal</v>
      </c>
    </row>
    <row r="1984" spans="1:17" ht="48.75" hidden="1" thickBot="1" x14ac:dyDescent="0.25">
      <c r="A1984" s="450">
        <v>4424</v>
      </c>
      <c r="B1984" s="427">
        <v>45096</v>
      </c>
      <c r="C1984" s="459">
        <v>45078</v>
      </c>
      <c r="D1984" s="461" t="s">
        <v>264</v>
      </c>
      <c r="E1984" s="455" t="s">
        <v>293</v>
      </c>
      <c r="F1984" s="477">
        <v>672.6</v>
      </c>
      <c r="G1984" s="461" t="s">
        <v>6495</v>
      </c>
      <c r="H1984" s="461" t="s">
        <v>418</v>
      </c>
      <c r="I1984" s="461" t="s">
        <v>6095</v>
      </c>
      <c r="J1984" s="426" t="s">
        <v>6096</v>
      </c>
      <c r="K1984" s="426" t="s">
        <v>1188</v>
      </c>
      <c r="L1984" s="426" t="s">
        <v>32</v>
      </c>
      <c r="M1984" s="426">
        <v>20232422</v>
      </c>
      <c r="N1984" s="427">
        <v>45091</v>
      </c>
      <c r="O1984" s="458">
        <f t="shared" si="99"/>
        <v>6</v>
      </c>
      <c r="P1984" s="458">
        <f t="shared" si="100"/>
        <v>6</v>
      </c>
      <c r="Q1984" s="96" t="str">
        <f t="shared" si="101"/>
        <v>Gastos_Gerais</v>
      </c>
    </row>
    <row r="1985" spans="1:17" ht="48.75" hidden="1" thickBot="1" x14ac:dyDescent="0.25">
      <c r="A1985" s="450">
        <v>4425</v>
      </c>
      <c r="B1985" s="427">
        <v>45096</v>
      </c>
      <c r="C1985" s="459">
        <v>45078</v>
      </c>
      <c r="D1985" s="461" t="s">
        <v>264</v>
      </c>
      <c r="E1985" s="455" t="s">
        <v>293</v>
      </c>
      <c r="F1985" s="477">
        <v>672.6</v>
      </c>
      <c r="G1985" s="461" t="s">
        <v>6104</v>
      </c>
      <c r="H1985" s="461" t="s">
        <v>420</v>
      </c>
      <c r="I1985" s="461" t="s">
        <v>6095</v>
      </c>
      <c r="J1985" s="426" t="s">
        <v>6096</v>
      </c>
      <c r="K1985" s="426" t="s">
        <v>1188</v>
      </c>
      <c r="L1985" s="426" t="s">
        <v>32</v>
      </c>
      <c r="M1985" s="426">
        <v>2232420</v>
      </c>
      <c r="N1985" s="427">
        <v>45091</v>
      </c>
      <c r="O1985" s="458">
        <f t="shared" si="99"/>
        <v>6</v>
      </c>
      <c r="P1985" s="458">
        <f t="shared" si="100"/>
        <v>6</v>
      </c>
      <c r="Q1985" s="96" t="str">
        <f t="shared" si="101"/>
        <v>Gastos_Gerais</v>
      </c>
    </row>
    <row r="1986" spans="1:17" ht="48.75" hidden="1" thickBot="1" x14ac:dyDescent="0.25">
      <c r="A1986" s="450">
        <v>4426</v>
      </c>
      <c r="B1986" s="427">
        <v>45096</v>
      </c>
      <c r="C1986" s="459">
        <v>45078</v>
      </c>
      <c r="D1986" s="461" t="s">
        <v>264</v>
      </c>
      <c r="E1986" s="455" t="s">
        <v>293</v>
      </c>
      <c r="F1986" s="477">
        <v>581.4</v>
      </c>
      <c r="G1986" s="461" t="s">
        <v>6105</v>
      </c>
      <c r="H1986" s="461" t="s">
        <v>418</v>
      </c>
      <c r="I1986" s="461" t="s">
        <v>6095</v>
      </c>
      <c r="J1986" s="426" t="s">
        <v>6096</v>
      </c>
      <c r="K1986" s="426" t="s">
        <v>1188</v>
      </c>
      <c r="L1986" s="426" t="s">
        <v>32</v>
      </c>
      <c r="M1986" s="426">
        <v>20232417</v>
      </c>
      <c r="N1986" s="427">
        <v>45091</v>
      </c>
      <c r="O1986" s="458">
        <f t="shared" si="99"/>
        <v>6</v>
      </c>
      <c r="P1986" s="458">
        <f t="shared" si="100"/>
        <v>6</v>
      </c>
      <c r="Q1986" s="96" t="str">
        <f t="shared" si="101"/>
        <v>Gastos_Gerais</v>
      </c>
    </row>
    <row r="1987" spans="1:17" ht="24.75" hidden="1" thickBot="1" x14ac:dyDescent="0.25">
      <c r="A1987" s="450">
        <v>4427</v>
      </c>
      <c r="B1987" s="427">
        <v>45096</v>
      </c>
      <c r="C1987" s="459">
        <v>45078</v>
      </c>
      <c r="D1987" s="461" t="s">
        <v>264</v>
      </c>
      <c r="E1987" s="455" t="s">
        <v>0</v>
      </c>
      <c r="F1987" s="477">
        <v>587.20000000000005</v>
      </c>
      <c r="G1987" s="461" t="s">
        <v>4385</v>
      </c>
      <c r="H1987" s="461" t="s">
        <v>422</v>
      </c>
      <c r="I1987" s="461" t="s">
        <v>4640</v>
      </c>
      <c r="J1987" s="426" t="s">
        <v>1989</v>
      </c>
      <c r="K1987" s="426" t="s">
        <v>1188</v>
      </c>
      <c r="L1987" s="426" t="s">
        <v>32</v>
      </c>
      <c r="M1987" s="426">
        <v>802</v>
      </c>
      <c r="N1987" s="427">
        <v>45092</v>
      </c>
      <c r="O1987" s="458">
        <f t="shared" si="99"/>
        <v>6</v>
      </c>
      <c r="P1987" s="458">
        <f t="shared" si="100"/>
        <v>6</v>
      </c>
      <c r="Q1987" s="96" t="str">
        <f t="shared" si="101"/>
        <v>Gastos_Gerais</v>
      </c>
    </row>
    <row r="1988" spans="1:17" ht="24.75" hidden="1" thickBot="1" x14ac:dyDescent="0.25">
      <c r="A1988" s="450">
        <v>4428</v>
      </c>
      <c r="B1988" s="427">
        <v>45096</v>
      </c>
      <c r="C1988" s="459">
        <v>45078</v>
      </c>
      <c r="D1988" s="461" t="s">
        <v>264</v>
      </c>
      <c r="E1988" s="455" t="s">
        <v>247</v>
      </c>
      <c r="F1988" s="477">
        <v>1438.65</v>
      </c>
      <c r="G1988" s="461" t="s">
        <v>6106</v>
      </c>
      <c r="H1988" s="461" t="s">
        <v>420</v>
      </c>
      <c r="I1988" s="461" t="s">
        <v>1123</v>
      </c>
      <c r="J1988" s="426" t="s">
        <v>1667</v>
      </c>
      <c r="K1988" s="426" t="s">
        <v>1188</v>
      </c>
      <c r="L1988" s="426" t="s">
        <v>32</v>
      </c>
      <c r="M1988" s="426">
        <v>34</v>
      </c>
      <c r="N1988" s="427">
        <v>45089</v>
      </c>
      <c r="O1988" s="458">
        <f t="shared" si="99"/>
        <v>6</v>
      </c>
      <c r="P1988" s="458">
        <f t="shared" si="100"/>
        <v>6</v>
      </c>
      <c r="Q1988" s="96" t="str">
        <f t="shared" si="101"/>
        <v>Gastos_Gerais</v>
      </c>
    </row>
    <row r="1989" spans="1:17" ht="24.75" hidden="1" thickBot="1" x14ac:dyDescent="0.25">
      <c r="A1989" s="450">
        <v>4429</v>
      </c>
      <c r="B1989" s="427">
        <v>45096</v>
      </c>
      <c r="C1989" s="459">
        <v>45078</v>
      </c>
      <c r="D1989" s="461" t="s">
        <v>264</v>
      </c>
      <c r="E1989" s="455" t="s">
        <v>402</v>
      </c>
      <c r="F1989" s="477">
        <v>70.19</v>
      </c>
      <c r="G1989" s="455" t="s">
        <v>4126</v>
      </c>
      <c r="H1989" s="461" t="s">
        <v>418</v>
      </c>
      <c r="I1989" s="461" t="s">
        <v>2401</v>
      </c>
      <c r="J1989" s="426" t="s">
        <v>2402</v>
      </c>
      <c r="K1989" s="426" t="s">
        <v>1188</v>
      </c>
      <c r="L1989" s="426" t="s">
        <v>32</v>
      </c>
      <c r="M1989" s="426">
        <v>11603</v>
      </c>
      <c r="N1989" s="427">
        <v>45092</v>
      </c>
      <c r="O1989" s="458">
        <f t="shared" si="99"/>
        <v>6</v>
      </c>
      <c r="P1989" s="458">
        <f t="shared" si="100"/>
        <v>6</v>
      </c>
      <c r="Q1989" s="96" t="str">
        <f t="shared" si="101"/>
        <v>Gastos_Gerais</v>
      </c>
    </row>
    <row r="1990" spans="1:17" ht="13.5" hidden="1" thickBot="1" x14ac:dyDescent="0.25">
      <c r="A1990" s="450">
        <v>4430</v>
      </c>
      <c r="B1990" s="427">
        <v>45096</v>
      </c>
      <c r="C1990" s="459">
        <v>45078</v>
      </c>
      <c r="D1990" s="461" t="s">
        <v>264</v>
      </c>
      <c r="E1990" s="455" t="s">
        <v>398</v>
      </c>
      <c r="F1990" s="477">
        <v>505.6</v>
      </c>
      <c r="G1990" s="456" t="s">
        <v>4496</v>
      </c>
      <c r="H1990" s="461" t="s">
        <v>417</v>
      </c>
      <c r="I1990" s="461" t="s">
        <v>2041</v>
      </c>
      <c r="J1990" s="425" t="s">
        <v>2042</v>
      </c>
      <c r="K1990" s="426" t="s">
        <v>1188</v>
      </c>
      <c r="L1990" s="426" t="s">
        <v>32</v>
      </c>
      <c r="M1990" s="426">
        <v>606</v>
      </c>
      <c r="N1990" s="427">
        <v>45092</v>
      </c>
      <c r="O1990" s="458">
        <f t="shared" si="99"/>
        <v>6</v>
      </c>
      <c r="P1990" s="458">
        <f t="shared" si="100"/>
        <v>6</v>
      </c>
      <c r="Q1990" s="96" t="str">
        <f t="shared" si="101"/>
        <v>Gastos_Gerais</v>
      </c>
    </row>
    <row r="1991" spans="1:17" ht="24.75" hidden="1" thickBot="1" x14ac:dyDescent="0.25">
      <c r="A1991" s="450">
        <v>4431</v>
      </c>
      <c r="B1991" s="427">
        <v>45096</v>
      </c>
      <c r="C1991" s="459">
        <v>45078</v>
      </c>
      <c r="D1991" s="461" t="s">
        <v>264</v>
      </c>
      <c r="E1991" s="455" t="s">
        <v>206</v>
      </c>
      <c r="F1991" s="477">
        <v>296</v>
      </c>
      <c r="G1991" s="461" t="s">
        <v>5258</v>
      </c>
      <c r="H1991" s="461" t="s">
        <v>418</v>
      </c>
      <c r="I1991" s="461" t="s">
        <v>4545</v>
      </c>
      <c r="J1991" s="426" t="s">
        <v>1810</v>
      </c>
      <c r="K1991" s="426" t="s">
        <v>1157</v>
      </c>
      <c r="L1991" s="426" t="s">
        <v>1157</v>
      </c>
      <c r="M1991" s="426">
        <v>560687</v>
      </c>
      <c r="N1991" s="427">
        <v>45096</v>
      </c>
      <c r="O1991" s="458">
        <f t="shared" si="99"/>
        <v>6</v>
      </c>
      <c r="P1991" s="458">
        <f t="shared" si="100"/>
        <v>6</v>
      </c>
      <c r="Q1991" s="96" t="str">
        <f t="shared" si="101"/>
        <v>Gastos_Gerais</v>
      </c>
    </row>
    <row r="1992" spans="1:17" ht="24.75" hidden="1" thickBot="1" x14ac:dyDescent="0.25">
      <c r="A1992" s="450">
        <v>4432</v>
      </c>
      <c r="B1992" s="427">
        <v>45096</v>
      </c>
      <c r="C1992" s="459">
        <v>45078</v>
      </c>
      <c r="D1992" s="461" t="s">
        <v>264</v>
      </c>
      <c r="E1992" s="455" t="s">
        <v>206</v>
      </c>
      <c r="F1992" s="477">
        <v>296</v>
      </c>
      <c r="G1992" s="461" t="s">
        <v>5262</v>
      </c>
      <c r="H1992" s="461" t="s">
        <v>414</v>
      </c>
      <c r="I1992" s="461" t="s">
        <v>4545</v>
      </c>
      <c r="J1992" s="426" t="s">
        <v>1810</v>
      </c>
      <c r="K1992" s="426" t="s">
        <v>1157</v>
      </c>
      <c r="L1992" s="426" t="s">
        <v>1157</v>
      </c>
      <c r="M1992" s="426">
        <v>560695</v>
      </c>
      <c r="N1992" s="427">
        <v>45096</v>
      </c>
      <c r="O1992" s="458">
        <f t="shared" si="99"/>
        <v>6</v>
      </c>
      <c r="P1992" s="458">
        <f t="shared" si="100"/>
        <v>6</v>
      </c>
      <c r="Q1992" s="96" t="str">
        <f t="shared" si="101"/>
        <v>Gastos_Gerais</v>
      </c>
    </row>
    <row r="1993" spans="1:17" ht="24.75" hidden="1" thickBot="1" x14ac:dyDescent="0.25">
      <c r="A1993" s="450">
        <v>4433</v>
      </c>
      <c r="B1993" s="427">
        <v>45096</v>
      </c>
      <c r="C1993" s="459">
        <v>45078</v>
      </c>
      <c r="D1993" s="461" t="s">
        <v>264</v>
      </c>
      <c r="E1993" s="455" t="s">
        <v>206</v>
      </c>
      <c r="F1993" s="477">
        <v>296</v>
      </c>
      <c r="G1993" s="461" t="s">
        <v>5260</v>
      </c>
      <c r="H1993" s="461" t="s">
        <v>416</v>
      </c>
      <c r="I1993" s="461" t="s">
        <v>4545</v>
      </c>
      <c r="J1993" s="426" t="s">
        <v>1810</v>
      </c>
      <c r="K1993" s="426" t="s">
        <v>1157</v>
      </c>
      <c r="L1993" s="426" t="s">
        <v>1157</v>
      </c>
      <c r="M1993" s="426">
        <v>56686</v>
      </c>
      <c r="N1993" s="427">
        <v>45096</v>
      </c>
      <c r="O1993" s="458">
        <f t="shared" si="99"/>
        <v>6</v>
      </c>
      <c r="P1993" s="458">
        <f t="shared" si="100"/>
        <v>6</v>
      </c>
      <c r="Q1993" s="96" t="str">
        <f t="shared" si="101"/>
        <v>Gastos_Gerais</v>
      </c>
    </row>
    <row r="1994" spans="1:17" ht="24.75" hidden="1" thickBot="1" x14ac:dyDescent="0.25">
      <c r="A1994" s="450">
        <v>4434</v>
      </c>
      <c r="B1994" s="427">
        <v>45096</v>
      </c>
      <c r="C1994" s="459">
        <v>45078</v>
      </c>
      <c r="D1994" s="461" t="s">
        <v>264</v>
      </c>
      <c r="E1994" s="455" t="s">
        <v>206</v>
      </c>
      <c r="F1994" s="477">
        <v>296</v>
      </c>
      <c r="G1994" s="461" t="s">
        <v>5264</v>
      </c>
      <c r="H1994" s="461" t="s">
        <v>416</v>
      </c>
      <c r="I1994" s="461" t="s">
        <v>4545</v>
      </c>
      <c r="J1994" s="426" t="s">
        <v>1810</v>
      </c>
      <c r="K1994" s="426" t="s">
        <v>1157</v>
      </c>
      <c r="L1994" s="426" t="s">
        <v>1157</v>
      </c>
      <c r="M1994" s="426">
        <v>560690</v>
      </c>
      <c r="N1994" s="427">
        <v>45096</v>
      </c>
      <c r="O1994" s="458">
        <f t="shared" si="99"/>
        <v>6</v>
      </c>
      <c r="P1994" s="458">
        <f t="shared" si="100"/>
        <v>6</v>
      </c>
      <c r="Q1994" s="96" t="str">
        <f t="shared" si="101"/>
        <v>Gastos_Gerais</v>
      </c>
    </row>
    <row r="1995" spans="1:17" ht="24.75" hidden="1" thickBot="1" x14ac:dyDescent="0.25">
      <c r="A1995" s="450">
        <v>4435</v>
      </c>
      <c r="B1995" s="427">
        <v>45096</v>
      </c>
      <c r="C1995" s="459">
        <v>45078</v>
      </c>
      <c r="D1995" s="461" t="s">
        <v>264</v>
      </c>
      <c r="E1995" s="455" t="s">
        <v>206</v>
      </c>
      <c r="F1995" s="477">
        <v>296</v>
      </c>
      <c r="G1995" s="461" t="s">
        <v>5261</v>
      </c>
      <c r="H1995" s="461" t="s">
        <v>493</v>
      </c>
      <c r="I1995" s="461" t="s">
        <v>4545</v>
      </c>
      <c r="J1995" s="426" t="s">
        <v>1810</v>
      </c>
      <c r="K1995" s="426" t="s">
        <v>1157</v>
      </c>
      <c r="L1995" s="426" t="s">
        <v>1157</v>
      </c>
      <c r="M1995" s="426">
        <v>560685</v>
      </c>
      <c r="N1995" s="427">
        <v>45096</v>
      </c>
      <c r="O1995" s="458">
        <f t="shared" si="99"/>
        <v>6</v>
      </c>
      <c r="P1995" s="458">
        <f t="shared" si="100"/>
        <v>6</v>
      </c>
      <c r="Q1995" s="96" t="str">
        <f t="shared" si="101"/>
        <v>Gastos_Gerais</v>
      </c>
    </row>
    <row r="1996" spans="1:17" ht="24.75" hidden="1" thickBot="1" x14ac:dyDescent="0.25">
      <c r="A1996" s="450">
        <v>4436</v>
      </c>
      <c r="B1996" s="427">
        <v>45096</v>
      </c>
      <c r="C1996" s="459">
        <v>45078</v>
      </c>
      <c r="D1996" s="461" t="s">
        <v>264</v>
      </c>
      <c r="E1996" s="455" t="s">
        <v>206</v>
      </c>
      <c r="F1996" s="477">
        <v>296</v>
      </c>
      <c r="G1996" s="461" t="s">
        <v>5268</v>
      </c>
      <c r="H1996" s="461" t="s">
        <v>419</v>
      </c>
      <c r="I1996" s="461" t="s">
        <v>4545</v>
      </c>
      <c r="J1996" s="426" t="s">
        <v>1810</v>
      </c>
      <c r="K1996" s="426" t="s">
        <v>1157</v>
      </c>
      <c r="L1996" s="426" t="s">
        <v>1157</v>
      </c>
      <c r="M1996" s="426">
        <v>560691</v>
      </c>
      <c r="N1996" s="427">
        <v>45096</v>
      </c>
      <c r="O1996" s="458">
        <f t="shared" si="99"/>
        <v>6</v>
      </c>
      <c r="P1996" s="458">
        <f t="shared" si="100"/>
        <v>6</v>
      </c>
      <c r="Q1996" s="96" t="str">
        <f t="shared" si="101"/>
        <v>Gastos_Gerais</v>
      </c>
    </row>
    <row r="1997" spans="1:17" ht="24.75" hidden="1" thickBot="1" x14ac:dyDescent="0.25">
      <c r="A1997" s="450">
        <v>4437</v>
      </c>
      <c r="B1997" s="427">
        <v>45096</v>
      </c>
      <c r="C1997" s="459">
        <v>45078</v>
      </c>
      <c r="D1997" s="461" t="s">
        <v>264</v>
      </c>
      <c r="E1997" s="455" t="s">
        <v>206</v>
      </c>
      <c r="F1997" s="477">
        <v>296</v>
      </c>
      <c r="G1997" s="461" t="s">
        <v>5265</v>
      </c>
      <c r="H1997" s="461" t="s">
        <v>419</v>
      </c>
      <c r="I1997" s="461" t="s">
        <v>4545</v>
      </c>
      <c r="J1997" s="426" t="s">
        <v>1810</v>
      </c>
      <c r="K1997" s="426" t="s">
        <v>1157</v>
      </c>
      <c r="L1997" s="426" t="s">
        <v>1157</v>
      </c>
      <c r="M1997" s="426">
        <v>560684</v>
      </c>
      <c r="N1997" s="427">
        <v>45096</v>
      </c>
      <c r="O1997" s="458">
        <f t="shared" si="99"/>
        <v>6</v>
      </c>
      <c r="P1997" s="458">
        <f t="shared" si="100"/>
        <v>6</v>
      </c>
      <c r="Q1997" s="96" t="str">
        <f t="shared" si="101"/>
        <v>Gastos_Gerais</v>
      </c>
    </row>
    <row r="1998" spans="1:17" ht="24.75" hidden="1" thickBot="1" x14ac:dyDescent="0.25">
      <c r="A1998" s="450">
        <v>4438</v>
      </c>
      <c r="B1998" s="427">
        <v>45096</v>
      </c>
      <c r="C1998" s="459">
        <v>45078</v>
      </c>
      <c r="D1998" s="461" t="s">
        <v>264</v>
      </c>
      <c r="E1998" s="455" t="s">
        <v>206</v>
      </c>
      <c r="F1998" s="477">
        <v>296</v>
      </c>
      <c r="G1998" s="461" t="s">
        <v>5271</v>
      </c>
      <c r="H1998" s="461" t="s">
        <v>421</v>
      </c>
      <c r="I1998" s="461" t="s">
        <v>4545</v>
      </c>
      <c r="J1998" s="426" t="s">
        <v>1810</v>
      </c>
      <c r="K1998" s="426" t="s">
        <v>1157</v>
      </c>
      <c r="L1998" s="426" t="s">
        <v>1157</v>
      </c>
      <c r="M1998" s="426">
        <v>560692</v>
      </c>
      <c r="N1998" s="427">
        <v>45096</v>
      </c>
      <c r="O1998" s="458">
        <f t="shared" si="99"/>
        <v>6</v>
      </c>
      <c r="P1998" s="458">
        <f t="shared" si="100"/>
        <v>6</v>
      </c>
      <c r="Q1998" s="96" t="str">
        <f t="shared" si="101"/>
        <v>Gastos_Gerais</v>
      </c>
    </row>
    <row r="1999" spans="1:17" ht="24.75" hidden="1" thickBot="1" x14ac:dyDescent="0.25">
      <c r="A1999" s="450">
        <v>4439</v>
      </c>
      <c r="B1999" s="427">
        <v>45096</v>
      </c>
      <c r="C1999" s="459">
        <v>45078</v>
      </c>
      <c r="D1999" s="461" t="s">
        <v>264</v>
      </c>
      <c r="E1999" s="455" t="s">
        <v>206</v>
      </c>
      <c r="F1999" s="477">
        <v>296</v>
      </c>
      <c r="G1999" s="461" t="s">
        <v>5269</v>
      </c>
      <c r="H1999" s="461" t="s">
        <v>423</v>
      </c>
      <c r="I1999" s="461" t="s">
        <v>4545</v>
      </c>
      <c r="J1999" s="426" t="s">
        <v>1810</v>
      </c>
      <c r="K1999" s="426" t="s">
        <v>1157</v>
      </c>
      <c r="L1999" s="426" t="s">
        <v>1157</v>
      </c>
      <c r="M1999" s="426">
        <v>560693</v>
      </c>
      <c r="N1999" s="427">
        <v>45096</v>
      </c>
      <c r="O1999" s="458">
        <f t="shared" si="99"/>
        <v>6</v>
      </c>
      <c r="P1999" s="458">
        <f t="shared" si="100"/>
        <v>6</v>
      </c>
      <c r="Q1999" s="96" t="str">
        <f t="shared" si="101"/>
        <v>Gastos_Gerais</v>
      </c>
    </row>
    <row r="2000" spans="1:17" ht="24.75" hidden="1" thickBot="1" x14ac:dyDescent="0.25">
      <c r="A2000" s="450">
        <v>4440</v>
      </c>
      <c r="B2000" s="427">
        <v>45096</v>
      </c>
      <c r="C2000" s="459">
        <v>45078</v>
      </c>
      <c r="D2000" s="461" t="s">
        <v>264</v>
      </c>
      <c r="E2000" s="455" t="s">
        <v>206</v>
      </c>
      <c r="F2000" s="477">
        <v>296</v>
      </c>
      <c r="G2000" s="461" t="s">
        <v>5282</v>
      </c>
      <c r="H2000" s="461" t="s">
        <v>417</v>
      </c>
      <c r="I2000" s="461" t="s">
        <v>4545</v>
      </c>
      <c r="J2000" s="426" t="s">
        <v>1810</v>
      </c>
      <c r="K2000" s="426" t="s">
        <v>1157</v>
      </c>
      <c r="L2000" s="426" t="s">
        <v>1157</v>
      </c>
      <c r="M2000" s="426">
        <v>560694</v>
      </c>
      <c r="N2000" s="427">
        <v>45096</v>
      </c>
      <c r="O2000" s="458">
        <f t="shared" si="99"/>
        <v>6</v>
      </c>
      <c r="P2000" s="458">
        <f t="shared" si="100"/>
        <v>6</v>
      </c>
      <c r="Q2000" s="96" t="str">
        <f t="shared" si="101"/>
        <v>Gastos_Gerais</v>
      </c>
    </row>
    <row r="2001" spans="1:17" ht="24.75" hidden="1" thickBot="1" x14ac:dyDescent="0.25">
      <c r="A2001" s="450">
        <v>4441</v>
      </c>
      <c r="B2001" s="427">
        <v>45096</v>
      </c>
      <c r="C2001" s="459">
        <v>45078</v>
      </c>
      <c r="D2001" s="461" t="s">
        <v>264</v>
      </c>
      <c r="E2001" s="455" t="s">
        <v>206</v>
      </c>
      <c r="F2001" s="477">
        <v>296</v>
      </c>
      <c r="G2001" s="461" t="s">
        <v>5283</v>
      </c>
      <c r="H2001" s="461" t="s">
        <v>422</v>
      </c>
      <c r="I2001" s="461" t="s">
        <v>4545</v>
      </c>
      <c r="J2001" s="426" t="s">
        <v>1810</v>
      </c>
      <c r="K2001" s="426" t="s">
        <v>1157</v>
      </c>
      <c r="L2001" s="426" t="s">
        <v>1157</v>
      </c>
      <c r="M2001" s="426">
        <v>560689</v>
      </c>
      <c r="N2001" s="427">
        <v>45096</v>
      </c>
      <c r="O2001" s="458">
        <f t="shared" si="99"/>
        <v>6</v>
      </c>
      <c r="P2001" s="458">
        <f t="shared" si="100"/>
        <v>6</v>
      </c>
      <c r="Q2001" s="96" t="str">
        <f t="shared" si="101"/>
        <v>Gastos_Gerais</v>
      </c>
    </row>
    <row r="2002" spans="1:17" ht="24.75" hidden="1" thickBot="1" x14ac:dyDescent="0.25">
      <c r="A2002" s="450">
        <v>4442</v>
      </c>
      <c r="B2002" s="427">
        <v>45096</v>
      </c>
      <c r="C2002" s="459">
        <v>45078</v>
      </c>
      <c r="D2002" s="461" t="s">
        <v>264</v>
      </c>
      <c r="E2002" s="455" t="s">
        <v>206</v>
      </c>
      <c r="F2002" s="477">
        <v>296</v>
      </c>
      <c r="G2002" s="461" t="s">
        <v>5284</v>
      </c>
      <c r="H2002" s="461" t="s">
        <v>420</v>
      </c>
      <c r="I2002" s="461" t="s">
        <v>4545</v>
      </c>
      <c r="J2002" s="426" t="s">
        <v>1810</v>
      </c>
      <c r="K2002" s="426" t="s">
        <v>1157</v>
      </c>
      <c r="L2002" s="426" t="s">
        <v>1157</v>
      </c>
      <c r="M2002" s="426">
        <v>560696</v>
      </c>
      <c r="N2002" s="427">
        <v>45096</v>
      </c>
      <c r="O2002" s="458">
        <f t="shared" si="99"/>
        <v>6</v>
      </c>
      <c r="P2002" s="458">
        <f t="shared" si="100"/>
        <v>6</v>
      </c>
      <c r="Q2002" s="96" t="str">
        <f t="shared" si="101"/>
        <v>Gastos_Gerais</v>
      </c>
    </row>
    <row r="2003" spans="1:17" ht="24.75" hidden="1" thickBot="1" x14ac:dyDescent="0.25">
      <c r="A2003" s="450">
        <v>4443</v>
      </c>
      <c r="B2003" s="427">
        <v>45096</v>
      </c>
      <c r="C2003" s="459">
        <v>45078</v>
      </c>
      <c r="D2003" s="461" t="s">
        <v>264</v>
      </c>
      <c r="E2003" s="455" t="s">
        <v>206</v>
      </c>
      <c r="F2003" s="477">
        <v>296</v>
      </c>
      <c r="G2003" s="461" t="s">
        <v>5286</v>
      </c>
      <c r="H2003" s="461" t="s">
        <v>1032</v>
      </c>
      <c r="I2003" s="461" t="s">
        <v>4545</v>
      </c>
      <c r="J2003" s="426" t="s">
        <v>1810</v>
      </c>
      <c r="K2003" s="426" t="s">
        <v>1157</v>
      </c>
      <c r="L2003" s="426" t="s">
        <v>1157</v>
      </c>
      <c r="M2003" s="426">
        <v>560683</v>
      </c>
      <c r="N2003" s="427">
        <v>45096</v>
      </c>
      <c r="O2003" s="458">
        <f t="shared" si="99"/>
        <v>6</v>
      </c>
      <c r="P2003" s="458">
        <f t="shared" si="100"/>
        <v>6</v>
      </c>
      <c r="Q2003" s="96" t="str">
        <f t="shared" si="101"/>
        <v>Gastos_Gerais</v>
      </c>
    </row>
    <row r="2004" spans="1:17" ht="24.75" hidden="1" thickBot="1" x14ac:dyDescent="0.25">
      <c r="A2004" s="450">
        <v>4444</v>
      </c>
      <c r="B2004" s="427">
        <v>45096</v>
      </c>
      <c r="C2004" s="459">
        <v>45078</v>
      </c>
      <c r="D2004" s="461" t="s">
        <v>264</v>
      </c>
      <c r="E2004" s="455" t="s">
        <v>206</v>
      </c>
      <c r="F2004" s="477">
        <v>296</v>
      </c>
      <c r="G2004" s="461" t="s">
        <v>5288</v>
      </c>
      <c r="H2004" s="461" t="s">
        <v>1032</v>
      </c>
      <c r="I2004" s="461" t="s">
        <v>4545</v>
      </c>
      <c r="J2004" s="426" t="s">
        <v>1810</v>
      </c>
      <c r="K2004" s="426" t="s">
        <v>1157</v>
      </c>
      <c r="L2004" s="426" t="s">
        <v>1157</v>
      </c>
      <c r="M2004" s="426">
        <v>560688</v>
      </c>
      <c r="N2004" s="427">
        <v>45096</v>
      </c>
      <c r="O2004" s="458">
        <f t="shared" ref="O2004:O2067" si="102">IF(B2004=0,0,IF(YEAR(B2004)=$P$1,MONTH(B2004)-$O$1+1,(YEAR(B2004)-$P$1)*12-$O$1+1+MONTH(B2004)))</f>
        <v>6</v>
      </c>
      <c r="P2004" s="458">
        <f t="shared" ref="P2004:P2067" si="103">IF(C2004=0,0,IF(YEAR(C2004)=$P$1,MONTH(C2004)-$O$1+1,(YEAR(C2004)-$P$1)*12-$O$1+1+MONTH(C2004)))</f>
        <v>6</v>
      </c>
      <c r="Q2004" s="96" t="str">
        <f t="shared" ref="Q2004:Q2067" si="104">SUBSTITUTE(D2004," ","_")</f>
        <v>Gastos_Gerais</v>
      </c>
    </row>
    <row r="2005" spans="1:17" ht="24.75" hidden="1" thickBot="1" x14ac:dyDescent="0.25">
      <c r="A2005" s="450">
        <v>4445</v>
      </c>
      <c r="B2005" s="427">
        <v>45096</v>
      </c>
      <c r="C2005" s="459">
        <v>45047</v>
      </c>
      <c r="D2005" s="461" t="s">
        <v>264</v>
      </c>
      <c r="E2005" s="455" t="s">
        <v>138</v>
      </c>
      <c r="F2005" s="477">
        <v>2851</v>
      </c>
      <c r="G2005" s="461" t="s">
        <v>138</v>
      </c>
      <c r="H2005" s="461" t="s">
        <v>420</v>
      </c>
      <c r="I2005" s="461" t="s">
        <v>1902</v>
      </c>
      <c r="J2005" s="426" t="s">
        <v>1903</v>
      </c>
      <c r="K2005" s="426" t="s">
        <v>1157</v>
      </c>
      <c r="L2005" s="426" t="s">
        <v>32</v>
      </c>
      <c r="M2005" s="426">
        <v>48772</v>
      </c>
      <c r="N2005" s="427">
        <v>45069</v>
      </c>
      <c r="O2005" s="458">
        <f t="shared" si="102"/>
        <v>6</v>
      </c>
      <c r="P2005" s="458">
        <f t="shared" si="103"/>
        <v>5</v>
      </c>
      <c r="Q2005" s="96" t="str">
        <f t="shared" si="104"/>
        <v>Gastos_Gerais</v>
      </c>
    </row>
    <row r="2006" spans="1:17" ht="36.75" hidden="1" thickBot="1" x14ac:dyDescent="0.25">
      <c r="A2006" s="450">
        <v>4446</v>
      </c>
      <c r="B2006" s="427">
        <v>45096</v>
      </c>
      <c r="C2006" s="459">
        <v>45047</v>
      </c>
      <c r="D2006" s="461" t="s">
        <v>264</v>
      </c>
      <c r="E2006" s="455" t="s">
        <v>408</v>
      </c>
      <c r="F2006" s="477">
        <v>161.5</v>
      </c>
      <c r="G2006" s="455" t="s">
        <v>3572</v>
      </c>
      <c r="H2006" s="461" t="s">
        <v>423</v>
      </c>
      <c r="I2006" s="461" t="s">
        <v>1820</v>
      </c>
      <c r="J2006" s="426" t="s">
        <v>1821</v>
      </c>
      <c r="K2006" s="426" t="s">
        <v>1157</v>
      </c>
      <c r="L2006" s="426" t="s">
        <v>32</v>
      </c>
      <c r="M2006" s="426">
        <v>3279</v>
      </c>
      <c r="N2006" s="427">
        <v>45093</v>
      </c>
      <c r="O2006" s="458">
        <f t="shared" si="102"/>
        <v>6</v>
      </c>
      <c r="P2006" s="458">
        <f t="shared" si="103"/>
        <v>5</v>
      </c>
      <c r="Q2006" s="96" t="str">
        <f t="shared" si="104"/>
        <v>Gastos_Gerais</v>
      </c>
    </row>
    <row r="2007" spans="1:17" ht="36.75" hidden="1" thickBot="1" x14ac:dyDescent="0.25">
      <c r="A2007" s="450">
        <v>4447</v>
      </c>
      <c r="B2007" s="427">
        <v>45096</v>
      </c>
      <c r="C2007" s="459">
        <v>45047</v>
      </c>
      <c r="D2007" s="461" t="s">
        <v>264</v>
      </c>
      <c r="E2007" s="455" t="s">
        <v>408</v>
      </c>
      <c r="F2007" s="477">
        <v>161.5</v>
      </c>
      <c r="G2007" s="461" t="s">
        <v>3572</v>
      </c>
      <c r="H2007" s="461" t="s">
        <v>421</v>
      </c>
      <c r="I2007" s="461" t="s">
        <v>1820</v>
      </c>
      <c r="J2007" s="426" t="s">
        <v>1821</v>
      </c>
      <c r="K2007" s="426" t="s">
        <v>1157</v>
      </c>
      <c r="L2007" s="426" t="s">
        <v>32</v>
      </c>
      <c r="M2007" s="426">
        <v>3276</v>
      </c>
      <c r="N2007" s="427">
        <v>45093</v>
      </c>
      <c r="O2007" s="458">
        <f t="shared" si="102"/>
        <v>6</v>
      </c>
      <c r="P2007" s="458">
        <f t="shared" si="103"/>
        <v>5</v>
      </c>
      <c r="Q2007" s="96" t="str">
        <f t="shared" si="104"/>
        <v>Gastos_Gerais</v>
      </c>
    </row>
    <row r="2008" spans="1:17" ht="36.75" hidden="1" thickBot="1" x14ac:dyDescent="0.25">
      <c r="A2008" s="450">
        <v>4448</v>
      </c>
      <c r="B2008" s="427">
        <v>45096</v>
      </c>
      <c r="C2008" s="459">
        <v>45047</v>
      </c>
      <c r="D2008" s="461" t="s">
        <v>264</v>
      </c>
      <c r="E2008" s="455" t="s">
        <v>408</v>
      </c>
      <c r="F2008" s="477">
        <v>161.5</v>
      </c>
      <c r="G2008" s="461" t="s">
        <v>3572</v>
      </c>
      <c r="H2008" s="461" t="s">
        <v>493</v>
      </c>
      <c r="I2008" s="461" t="s">
        <v>1820</v>
      </c>
      <c r="J2008" s="426" t="s">
        <v>1821</v>
      </c>
      <c r="K2008" s="426" t="s">
        <v>1157</v>
      </c>
      <c r="L2008" s="426" t="s">
        <v>32</v>
      </c>
      <c r="M2008" s="426">
        <v>3277</v>
      </c>
      <c r="N2008" s="427">
        <v>45093</v>
      </c>
      <c r="O2008" s="458">
        <f t="shared" si="102"/>
        <v>6</v>
      </c>
      <c r="P2008" s="458">
        <f t="shared" si="103"/>
        <v>5</v>
      </c>
      <c r="Q2008" s="96" t="str">
        <f t="shared" si="104"/>
        <v>Gastos_Gerais</v>
      </c>
    </row>
    <row r="2009" spans="1:17" ht="36.75" hidden="1" thickBot="1" x14ac:dyDescent="0.25">
      <c r="A2009" s="450">
        <v>4449</v>
      </c>
      <c r="B2009" s="427">
        <v>45096</v>
      </c>
      <c r="C2009" s="459">
        <v>45047</v>
      </c>
      <c r="D2009" s="461" t="s">
        <v>264</v>
      </c>
      <c r="E2009" s="455" t="s">
        <v>408</v>
      </c>
      <c r="F2009" s="477">
        <v>162.78</v>
      </c>
      <c r="G2009" s="461" t="s">
        <v>3572</v>
      </c>
      <c r="H2009" s="461" t="s">
        <v>414</v>
      </c>
      <c r="I2009" s="461" t="s">
        <v>1820</v>
      </c>
      <c r="J2009" s="426" t="s">
        <v>1821</v>
      </c>
      <c r="K2009" s="426" t="s">
        <v>1157</v>
      </c>
      <c r="L2009" s="426" t="s">
        <v>32</v>
      </c>
      <c r="M2009" s="426">
        <v>3278</v>
      </c>
      <c r="N2009" s="427">
        <v>45093</v>
      </c>
      <c r="O2009" s="458">
        <f t="shared" si="102"/>
        <v>6</v>
      </c>
      <c r="P2009" s="458">
        <f t="shared" si="103"/>
        <v>5</v>
      </c>
      <c r="Q2009" s="96" t="str">
        <f t="shared" si="104"/>
        <v>Gastos_Gerais</v>
      </c>
    </row>
    <row r="2010" spans="1:17" ht="36.75" hidden="1" thickBot="1" x14ac:dyDescent="0.25">
      <c r="A2010" s="450">
        <v>4450</v>
      </c>
      <c r="B2010" s="427">
        <v>45096</v>
      </c>
      <c r="C2010" s="459">
        <v>45047</v>
      </c>
      <c r="D2010" s="461" t="s">
        <v>264</v>
      </c>
      <c r="E2010" s="455" t="s">
        <v>408</v>
      </c>
      <c r="F2010" s="477">
        <v>161.5</v>
      </c>
      <c r="G2010" s="455" t="s">
        <v>3572</v>
      </c>
      <c r="H2010" s="461" t="s">
        <v>419</v>
      </c>
      <c r="I2010" s="461" t="s">
        <v>1820</v>
      </c>
      <c r="J2010" s="426" t="s">
        <v>1821</v>
      </c>
      <c r="K2010" s="426" t="s">
        <v>1157</v>
      </c>
      <c r="L2010" s="426" t="s">
        <v>32</v>
      </c>
      <c r="M2010" s="426">
        <v>3275</v>
      </c>
      <c r="N2010" s="427">
        <v>45093</v>
      </c>
      <c r="O2010" s="458">
        <f t="shared" si="102"/>
        <v>6</v>
      </c>
      <c r="P2010" s="458">
        <f t="shared" si="103"/>
        <v>5</v>
      </c>
      <c r="Q2010" s="96" t="str">
        <f t="shared" si="104"/>
        <v>Gastos_Gerais</v>
      </c>
    </row>
    <row r="2011" spans="1:17" ht="24.75" hidden="1" thickBot="1" x14ac:dyDescent="0.25">
      <c r="A2011" s="450">
        <v>4451</v>
      </c>
      <c r="B2011" s="427">
        <v>45096</v>
      </c>
      <c r="C2011" s="459">
        <v>45047</v>
      </c>
      <c r="D2011" s="461" t="s">
        <v>264</v>
      </c>
      <c r="E2011" s="455" t="s">
        <v>410</v>
      </c>
      <c r="F2011" s="477">
        <v>1453.5</v>
      </c>
      <c r="G2011" s="461" t="s">
        <v>1541</v>
      </c>
      <c r="H2011" s="461" t="s">
        <v>421</v>
      </c>
      <c r="I2011" s="461" t="s">
        <v>1820</v>
      </c>
      <c r="J2011" s="426" t="s">
        <v>1821</v>
      </c>
      <c r="K2011" s="426" t="s">
        <v>1157</v>
      </c>
      <c r="L2011" s="426" t="s">
        <v>32</v>
      </c>
      <c r="M2011" s="426">
        <v>3200</v>
      </c>
      <c r="N2011" s="427">
        <v>45079</v>
      </c>
      <c r="O2011" s="458">
        <f t="shared" si="102"/>
        <v>6</v>
      </c>
      <c r="P2011" s="458">
        <f t="shared" si="103"/>
        <v>5</v>
      </c>
      <c r="Q2011" s="96" t="str">
        <f t="shared" si="104"/>
        <v>Gastos_Gerais</v>
      </c>
    </row>
    <row r="2012" spans="1:17" ht="24.75" hidden="1" thickBot="1" x14ac:dyDescent="0.25">
      <c r="A2012" s="450">
        <v>4452</v>
      </c>
      <c r="B2012" s="427">
        <v>45096</v>
      </c>
      <c r="C2012" s="459">
        <v>45047</v>
      </c>
      <c r="D2012" s="461" t="s">
        <v>264</v>
      </c>
      <c r="E2012" s="455" t="s">
        <v>410</v>
      </c>
      <c r="F2012" s="477">
        <v>1415.5</v>
      </c>
      <c r="G2012" s="461" t="s">
        <v>1541</v>
      </c>
      <c r="H2012" s="461" t="s">
        <v>423</v>
      </c>
      <c r="I2012" s="461" t="s">
        <v>1820</v>
      </c>
      <c r="J2012" s="426" t="s">
        <v>1821</v>
      </c>
      <c r="K2012" s="426" t="s">
        <v>1157</v>
      </c>
      <c r="L2012" s="426" t="s">
        <v>32</v>
      </c>
      <c r="M2012" s="426">
        <v>3203</v>
      </c>
      <c r="N2012" s="427">
        <v>45079</v>
      </c>
      <c r="O2012" s="458">
        <f t="shared" si="102"/>
        <v>6</v>
      </c>
      <c r="P2012" s="458">
        <f t="shared" si="103"/>
        <v>5</v>
      </c>
      <c r="Q2012" s="96" t="str">
        <f t="shared" si="104"/>
        <v>Gastos_Gerais</v>
      </c>
    </row>
    <row r="2013" spans="1:17" ht="24.75" hidden="1" thickBot="1" x14ac:dyDescent="0.25">
      <c r="A2013" s="450">
        <v>4453</v>
      </c>
      <c r="B2013" s="427">
        <v>45096</v>
      </c>
      <c r="C2013" s="459">
        <v>45047</v>
      </c>
      <c r="D2013" s="461" t="s">
        <v>264</v>
      </c>
      <c r="E2013" s="455" t="s">
        <v>410</v>
      </c>
      <c r="F2013" s="477">
        <v>2470</v>
      </c>
      <c r="G2013" s="461" t="s">
        <v>1541</v>
      </c>
      <c r="H2013" s="461" t="s">
        <v>419</v>
      </c>
      <c r="I2013" s="461" t="s">
        <v>1820</v>
      </c>
      <c r="J2013" s="426" t="s">
        <v>1821</v>
      </c>
      <c r="K2013" s="426" t="s">
        <v>1157</v>
      </c>
      <c r="L2013" s="426" t="s">
        <v>32</v>
      </c>
      <c r="M2013" s="426">
        <v>3199</v>
      </c>
      <c r="N2013" s="427">
        <v>45079</v>
      </c>
      <c r="O2013" s="458">
        <f t="shared" si="102"/>
        <v>6</v>
      </c>
      <c r="P2013" s="458">
        <f t="shared" si="103"/>
        <v>5</v>
      </c>
      <c r="Q2013" s="96" t="str">
        <f t="shared" si="104"/>
        <v>Gastos_Gerais</v>
      </c>
    </row>
    <row r="2014" spans="1:17" ht="24.75" hidden="1" thickBot="1" x14ac:dyDescent="0.25">
      <c r="A2014" s="450">
        <v>4454</v>
      </c>
      <c r="B2014" s="427">
        <v>45096</v>
      </c>
      <c r="C2014" s="459">
        <v>45047</v>
      </c>
      <c r="D2014" s="461" t="s">
        <v>264</v>
      </c>
      <c r="E2014" s="455" t="s">
        <v>410</v>
      </c>
      <c r="F2014" s="477">
        <v>1415.5</v>
      </c>
      <c r="G2014" s="461" t="s">
        <v>1541</v>
      </c>
      <c r="H2014" s="461" t="s">
        <v>493</v>
      </c>
      <c r="I2014" s="461" t="s">
        <v>1820</v>
      </c>
      <c r="J2014" s="426" t="s">
        <v>1821</v>
      </c>
      <c r="K2014" s="426" t="s">
        <v>1157</v>
      </c>
      <c r="L2014" s="426" t="s">
        <v>32</v>
      </c>
      <c r="M2014" s="426">
        <v>3201</v>
      </c>
      <c r="N2014" s="427">
        <v>45079</v>
      </c>
      <c r="O2014" s="458">
        <f t="shared" si="102"/>
        <v>6</v>
      </c>
      <c r="P2014" s="458">
        <f t="shared" si="103"/>
        <v>5</v>
      </c>
      <c r="Q2014" s="96" t="str">
        <f t="shared" si="104"/>
        <v>Gastos_Gerais</v>
      </c>
    </row>
    <row r="2015" spans="1:17" ht="24.75" hidden="1" thickBot="1" x14ac:dyDescent="0.25">
      <c r="A2015" s="450">
        <v>4455</v>
      </c>
      <c r="B2015" s="427">
        <v>45096</v>
      </c>
      <c r="C2015" s="459">
        <v>45047</v>
      </c>
      <c r="D2015" s="461" t="s">
        <v>264</v>
      </c>
      <c r="E2015" s="455" t="s">
        <v>410</v>
      </c>
      <c r="F2015" s="477">
        <v>1510.5</v>
      </c>
      <c r="G2015" s="461" t="s">
        <v>1541</v>
      </c>
      <c r="H2015" s="461" t="s">
        <v>414</v>
      </c>
      <c r="I2015" s="461" t="s">
        <v>1820</v>
      </c>
      <c r="J2015" s="426" t="s">
        <v>1821</v>
      </c>
      <c r="K2015" s="426" t="s">
        <v>1157</v>
      </c>
      <c r="L2015" s="426" t="s">
        <v>32</v>
      </c>
      <c r="M2015" s="426">
        <v>3202</v>
      </c>
      <c r="N2015" s="427">
        <v>45079</v>
      </c>
      <c r="O2015" s="458">
        <f t="shared" si="102"/>
        <v>6</v>
      </c>
      <c r="P2015" s="458">
        <f t="shared" si="103"/>
        <v>5</v>
      </c>
      <c r="Q2015" s="96" t="str">
        <f t="shared" si="104"/>
        <v>Gastos_Gerais</v>
      </c>
    </row>
    <row r="2016" spans="1:17" ht="13.5" hidden="1" thickBot="1" x14ac:dyDescent="0.25">
      <c r="A2016" s="450">
        <v>4456</v>
      </c>
      <c r="B2016" s="427">
        <v>45096</v>
      </c>
      <c r="C2016" s="459">
        <v>45047</v>
      </c>
      <c r="D2016" s="461" t="s">
        <v>264</v>
      </c>
      <c r="E2016" s="455" t="s">
        <v>208</v>
      </c>
      <c r="F2016" s="477">
        <v>416.38</v>
      </c>
      <c r="G2016" s="461" t="s">
        <v>6107</v>
      </c>
      <c r="H2016" s="461" t="s">
        <v>420</v>
      </c>
      <c r="I2016" s="461" t="s">
        <v>6496</v>
      </c>
      <c r="J2016" s="426" t="s">
        <v>6108</v>
      </c>
      <c r="K2016" s="426" t="s">
        <v>1157</v>
      </c>
      <c r="L2016" s="426" t="s">
        <v>32</v>
      </c>
      <c r="M2016" s="426">
        <v>230112</v>
      </c>
      <c r="N2016" s="427">
        <v>45069</v>
      </c>
      <c r="O2016" s="458">
        <f t="shared" si="102"/>
        <v>6</v>
      </c>
      <c r="P2016" s="458">
        <f t="shared" si="103"/>
        <v>5</v>
      </c>
      <c r="Q2016" s="96" t="str">
        <f t="shared" si="104"/>
        <v>Gastos_Gerais</v>
      </c>
    </row>
    <row r="2017" spans="1:17" ht="13.5" hidden="1" thickBot="1" x14ac:dyDescent="0.25">
      <c r="A2017" s="450">
        <v>4457</v>
      </c>
      <c r="B2017" s="427">
        <v>45096</v>
      </c>
      <c r="C2017" s="459">
        <v>45047</v>
      </c>
      <c r="D2017" s="461" t="s">
        <v>264</v>
      </c>
      <c r="E2017" s="455" t="s">
        <v>208</v>
      </c>
      <c r="F2017" s="477">
        <v>192</v>
      </c>
      <c r="G2017" s="461" t="s">
        <v>6109</v>
      </c>
      <c r="H2017" s="461" t="s">
        <v>420</v>
      </c>
      <c r="I2017" s="461" t="s">
        <v>6496</v>
      </c>
      <c r="J2017" s="426" t="s">
        <v>6108</v>
      </c>
      <c r="K2017" s="426" t="s">
        <v>1157</v>
      </c>
      <c r="L2017" s="426" t="s">
        <v>32</v>
      </c>
      <c r="M2017" s="426">
        <v>20232939</v>
      </c>
      <c r="N2017" s="427">
        <v>45069</v>
      </c>
      <c r="O2017" s="458">
        <f t="shared" si="102"/>
        <v>6</v>
      </c>
      <c r="P2017" s="458">
        <f t="shared" si="103"/>
        <v>5</v>
      </c>
      <c r="Q2017" s="96" t="str">
        <f t="shared" si="104"/>
        <v>Gastos_Gerais</v>
      </c>
    </row>
    <row r="2018" spans="1:17" ht="24.75" hidden="1" thickBot="1" x14ac:dyDescent="0.25">
      <c r="A2018" s="450">
        <v>4458</v>
      </c>
      <c r="B2018" s="427">
        <v>45096</v>
      </c>
      <c r="C2018" s="459">
        <v>45078</v>
      </c>
      <c r="D2018" s="461" t="s">
        <v>264</v>
      </c>
      <c r="E2018" s="455" t="s">
        <v>206</v>
      </c>
      <c r="F2018" s="477">
        <v>150</v>
      </c>
      <c r="G2018" s="461" t="s">
        <v>6607</v>
      </c>
      <c r="H2018" s="461" t="s">
        <v>422</v>
      </c>
      <c r="I2018" s="461" t="s">
        <v>4545</v>
      </c>
      <c r="J2018" s="426" t="s">
        <v>1810</v>
      </c>
      <c r="K2018" s="426" t="s">
        <v>1157</v>
      </c>
      <c r="L2018" s="426" t="s">
        <v>1157</v>
      </c>
      <c r="M2018" s="426">
        <v>561118</v>
      </c>
      <c r="N2018" s="427">
        <v>45096</v>
      </c>
      <c r="O2018" s="458">
        <f t="shared" si="102"/>
        <v>6</v>
      </c>
      <c r="P2018" s="458">
        <f t="shared" si="103"/>
        <v>6</v>
      </c>
      <c r="Q2018" s="96" t="str">
        <f t="shared" si="104"/>
        <v>Gastos_Gerais</v>
      </c>
    </row>
    <row r="2019" spans="1:17" ht="24.75" hidden="1" thickBot="1" x14ac:dyDescent="0.25">
      <c r="A2019" s="450">
        <v>4459</v>
      </c>
      <c r="B2019" s="427">
        <v>45096</v>
      </c>
      <c r="C2019" s="459">
        <v>45078</v>
      </c>
      <c r="D2019" s="461" t="s">
        <v>264</v>
      </c>
      <c r="E2019" s="455" t="s">
        <v>206</v>
      </c>
      <c r="F2019" s="477">
        <v>150</v>
      </c>
      <c r="G2019" s="461" t="s">
        <v>6608</v>
      </c>
      <c r="H2019" s="461" t="s">
        <v>420</v>
      </c>
      <c r="I2019" s="461" t="s">
        <v>4545</v>
      </c>
      <c r="J2019" s="426" t="s">
        <v>1810</v>
      </c>
      <c r="K2019" s="426" t="s">
        <v>1157</v>
      </c>
      <c r="L2019" s="426" t="s">
        <v>1157</v>
      </c>
      <c r="M2019" s="426">
        <v>561121</v>
      </c>
      <c r="N2019" s="427">
        <v>45096</v>
      </c>
      <c r="O2019" s="458">
        <f t="shared" si="102"/>
        <v>6</v>
      </c>
      <c r="P2019" s="458">
        <f t="shared" si="103"/>
        <v>6</v>
      </c>
      <c r="Q2019" s="96" t="str">
        <f t="shared" si="104"/>
        <v>Gastos_Gerais</v>
      </c>
    </row>
    <row r="2020" spans="1:17" ht="24.75" hidden="1" thickBot="1" x14ac:dyDescent="0.25">
      <c r="A2020" s="450">
        <v>4460</v>
      </c>
      <c r="B2020" s="427">
        <v>45096</v>
      </c>
      <c r="C2020" s="459">
        <v>45078</v>
      </c>
      <c r="D2020" s="461" t="s">
        <v>264</v>
      </c>
      <c r="E2020" s="455" t="s">
        <v>206</v>
      </c>
      <c r="F2020" s="477">
        <v>150</v>
      </c>
      <c r="G2020" s="461" t="s">
        <v>6609</v>
      </c>
      <c r="H2020" s="461" t="s">
        <v>1032</v>
      </c>
      <c r="I2020" s="461" t="s">
        <v>4545</v>
      </c>
      <c r="J2020" s="426" t="s">
        <v>1810</v>
      </c>
      <c r="K2020" s="426" t="s">
        <v>1157</v>
      </c>
      <c r="L2020" s="426" t="s">
        <v>1157</v>
      </c>
      <c r="M2020" s="426">
        <v>561120</v>
      </c>
      <c r="N2020" s="427">
        <v>45096</v>
      </c>
      <c r="O2020" s="458">
        <f t="shared" si="102"/>
        <v>6</v>
      </c>
      <c r="P2020" s="458">
        <f t="shared" si="103"/>
        <v>6</v>
      </c>
      <c r="Q2020" s="96" t="str">
        <f t="shared" si="104"/>
        <v>Gastos_Gerais</v>
      </c>
    </row>
    <row r="2021" spans="1:17" ht="24.75" hidden="1" thickBot="1" x14ac:dyDescent="0.25">
      <c r="A2021" s="450">
        <v>4461</v>
      </c>
      <c r="B2021" s="427">
        <v>45096</v>
      </c>
      <c r="C2021" s="459">
        <v>45078</v>
      </c>
      <c r="D2021" s="461" t="s">
        <v>264</v>
      </c>
      <c r="E2021" s="455" t="s">
        <v>206</v>
      </c>
      <c r="F2021" s="477">
        <v>296</v>
      </c>
      <c r="G2021" s="455" t="s">
        <v>5262</v>
      </c>
      <c r="H2021" s="461" t="s">
        <v>414</v>
      </c>
      <c r="I2021" s="461" t="s">
        <v>4545</v>
      </c>
      <c r="J2021" s="426" t="s">
        <v>1810</v>
      </c>
      <c r="K2021" s="426" t="s">
        <v>1157</v>
      </c>
      <c r="L2021" s="426" t="s">
        <v>1157</v>
      </c>
      <c r="M2021" s="426">
        <v>561025</v>
      </c>
      <c r="N2021" s="427">
        <v>45096</v>
      </c>
      <c r="O2021" s="458">
        <f t="shared" si="102"/>
        <v>6</v>
      </c>
      <c r="P2021" s="458">
        <f t="shared" si="103"/>
        <v>6</v>
      </c>
      <c r="Q2021" s="96" t="str">
        <f t="shared" si="104"/>
        <v>Gastos_Gerais</v>
      </c>
    </row>
    <row r="2022" spans="1:17" ht="24.75" hidden="1" thickBot="1" x14ac:dyDescent="0.25">
      <c r="A2022" s="450">
        <v>4462</v>
      </c>
      <c r="B2022" s="427">
        <v>45096</v>
      </c>
      <c r="C2022" s="459">
        <v>45078</v>
      </c>
      <c r="D2022" s="461" t="s">
        <v>264</v>
      </c>
      <c r="E2022" s="455" t="s">
        <v>206</v>
      </c>
      <c r="F2022" s="477">
        <v>150</v>
      </c>
      <c r="G2022" s="461" t="s">
        <v>6610</v>
      </c>
      <c r="H2022" s="461" t="s">
        <v>1032</v>
      </c>
      <c r="I2022" s="461" t="s">
        <v>4545</v>
      </c>
      <c r="J2022" s="426" t="s">
        <v>1810</v>
      </c>
      <c r="K2022" s="426" t="s">
        <v>1157</v>
      </c>
      <c r="L2022" s="426" t="s">
        <v>1157</v>
      </c>
      <c r="M2022" s="426">
        <v>561119</v>
      </c>
      <c r="N2022" s="427">
        <v>45096</v>
      </c>
      <c r="O2022" s="458">
        <f t="shared" si="102"/>
        <v>6</v>
      </c>
      <c r="P2022" s="458">
        <f t="shared" si="103"/>
        <v>6</v>
      </c>
      <c r="Q2022" s="96" t="str">
        <f t="shared" si="104"/>
        <v>Gastos_Gerais</v>
      </c>
    </row>
    <row r="2023" spans="1:17" ht="24.75" hidden="1" thickBot="1" x14ac:dyDescent="0.25">
      <c r="A2023" s="450">
        <v>4463</v>
      </c>
      <c r="B2023" s="427">
        <v>45096</v>
      </c>
      <c r="C2023" s="459">
        <v>45078</v>
      </c>
      <c r="D2023" s="461" t="s">
        <v>264</v>
      </c>
      <c r="E2023" s="455" t="s">
        <v>293</v>
      </c>
      <c r="F2023" s="477">
        <v>120</v>
      </c>
      <c r="G2023" s="461" t="s">
        <v>6497</v>
      </c>
      <c r="H2023" s="461" t="s">
        <v>422</v>
      </c>
      <c r="I2023" s="461" t="s">
        <v>4139</v>
      </c>
      <c r="J2023" s="426">
        <v>73448508691</v>
      </c>
      <c r="K2023" s="426" t="s">
        <v>1188</v>
      </c>
      <c r="L2023" s="426" t="s">
        <v>4137</v>
      </c>
      <c r="M2023" s="426">
        <v>581043577</v>
      </c>
      <c r="N2023" s="427">
        <v>45096</v>
      </c>
      <c r="O2023" s="458">
        <f t="shared" si="102"/>
        <v>6</v>
      </c>
      <c r="P2023" s="458">
        <f t="shared" si="103"/>
        <v>6</v>
      </c>
      <c r="Q2023" s="96" t="str">
        <f t="shared" si="104"/>
        <v>Gastos_Gerais</v>
      </c>
    </row>
    <row r="2024" spans="1:17" ht="24.75" hidden="1" thickBot="1" x14ac:dyDescent="0.25">
      <c r="A2024" s="450">
        <v>4464</v>
      </c>
      <c r="B2024" s="427">
        <v>45096</v>
      </c>
      <c r="C2024" s="459">
        <v>45078</v>
      </c>
      <c r="D2024" s="461" t="s">
        <v>264</v>
      </c>
      <c r="E2024" s="455" t="s">
        <v>293</v>
      </c>
      <c r="F2024" s="477">
        <v>60</v>
      </c>
      <c r="G2024" s="461" t="s">
        <v>6488</v>
      </c>
      <c r="H2024" s="461" t="s">
        <v>418</v>
      </c>
      <c r="I2024" s="461" t="s">
        <v>6489</v>
      </c>
      <c r="J2024" s="426" t="s">
        <v>464</v>
      </c>
      <c r="K2024" s="426" t="s">
        <v>1188</v>
      </c>
      <c r="L2024" s="426" t="s">
        <v>4137</v>
      </c>
      <c r="M2024" s="426">
        <v>581043577</v>
      </c>
      <c r="N2024" s="427">
        <v>45096</v>
      </c>
      <c r="O2024" s="458">
        <f t="shared" si="102"/>
        <v>6</v>
      </c>
      <c r="P2024" s="458">
        <f t="shared" si="103"/>
        <v>6</v>
      </c>
      <c r="Q2024" s="96" t="str">
        <f t="shared" si="104"/>
        <v>Gastos_Gerais</v>
      </c>
    </row>
    <row r="2025" spans="1:17" ht="24.75" hidden="1" thickBot="1" x14ac:dyDescent="0.25">
      <c r="A2025" s="450">
        <v>4465</v>
      </c>
      <c r="B2025" s="427">
        <v>45096</v>
      </c>
      <c r="C2025" s="459">
        <v>45078</v>
      </c>
      <c r="D2025" s="461" t="s">
        <v>264</v>
      </c>
      <c r="E2025" s="455" t="s">
        <v>293</v>
      </c>
      <c r="F2025" s="477">
        <v>60</v>
      </c>
      <c r="G2025" s="461" t="s">
        <v>5677</v>
      </c>
      <c r="H2025" s="461" t="s">
        <v>418</v>
      </c>
      <c r="I2025" s="461" t="s">
        <v>6110</v>
      </c>
      <c r="J2025" s="426" t="s">
        <v>1002</v>
      </c>
      <c r="K2025" s="426" t="s">
        <v>1188</v>
      </c>
      <c r="L2025" s="426" t="s">
        <v>4137</v>
      </c>
      <c r="M2025" s="426">
        <v>581043577</v>
      </c>
      <c r="N2025" s="427">
        <v>45096</v>
      </c>
      <c r="O2025" s="458">
        <f t="shared" si="102"/>
        <v>6</v>
      </c>
      <c r="P2025" s="458">
        <f t="shared" si="103"/>
        <v>6</v>
      </c>
      <c r="Q2025" s="96" t="str">
        <f t="shared" si="104"/>
        <v>Gastos_Gerais</v>
      </c>
    </row>
    <row r="2026" spans="1:17" ht="24.75" hidden="1" thickBot="1" x14ac:dyDescent="0.25">
      <c r="A2026" s="450">
        <v>4466</v>
      </c>
      <c r="B2026" s="427">
        <v>45096</v>
      </c>
      <c r="C2026" s="459">
        <v>45078</v>
      </c>
      <c r="D2026" s="461" t="s">
        <v>264</v>
      </c>
      <c r="E2026" s="455" t="s">
        <v>293</v>
      </c>
      <c r="F2026" s="477">
        <v>60</v>
      </c>
      <c r="G2026" s="461" t="s">
        <v>5670</v>
      </c>
      <c r="H2026" s="461" t="s">
        <v>418</v>
      </c>
      <c r="I2026" s="461" t="s">
        <v>3717</v>
      </c>
      <c r="J2026" s="426" t="s">
        <v>467</v>
      </c>
      <c r="K2026" s="426" t="s">
        <v>1188</v>
      </c>
      <c r="L2026" s="426" t="s">
        <v>4137</v>
      </c>
      <c r="M2026" s="426">
        <v>581043577</v>
      </c>
      <c r="N2026" s="427">
        <v>45096</v>
      </c>
      <c r="O2026" s="458">
        <f t="shared" si="102"/>
        <v>6</v>
      </c>
      <c r="P2026" s="458">
        <f t="shared" si="103"/>
        <v>6</v>
      </c>
      <c r="Q2026" s="96" t="str">
        <f t="shared" si="104"/>
        <v>Gastos_Gerais</v>
      </c>
    </row>
    <row r="2027" spans="1:17" ht="36.75" hidden="1" thickBot="1" x14ac:dyDescent="0.25">
      <c r="A2027" s="450">
        <v>4467</v>
      </c>
      <c r="B2027" s="427">
        <v>45096</v>
      </c>
      <c r="C2027" s="459">
        <v>45078</v>
      </c>
      <c r="D2027" s="461" t="s">
        <v>264</v>
      </c>
      <c r="E2027" s="455" t="s">
        <v>293</v>
      </c>
      <c r="F2027" s="477">
        <v>150</v>
      </c>
      <c r="G2027" s="461" t="s">
        <v>6498</v>
      </c>
      <c r="H2027" s="461" t="s">
        <v>419</v>
      </c>
      <c r="I2027" s="461" t="s">
        <v>4292</v>
      </c>
      <c r="J2027" s="426" t="s">
        <v>495</v>
      </c>
      <c r="K2027" s="426" t="s">
        <v>1188</v>
      </c>
      <c r="L2027" s="426" t="s">
        <v>4137</v>
      </c>
      <c r="M2027" s="426">
        <v>581043577</v>
      </c>
      <c r="N2027" s="427">
        <v>45096</v>
      </c>
      <c r="O2027" s="458">
        <f t="shared" si="102"/>
        <v>6</v>
      </c>
      <c r="P2027" s="458">
        <f t="shared" si="103"/>
        <v>6</v>
      </c>
      <c r="Q2027" s="96" t="str">
        <f t="shared" si="104"/>
        <v>Gastos_Gerais</v>
      </c>
    </row>
    <row r="2028" spans="1:17" ht="36.75" hidden="1" thickBot="1" x14ac:dyDescent="0.25">
      <c r="A2028" s="450">
        <v>4468</v>
      </c>
      <c r="B2028" s="427">
        <v>45096</v>
      </c>
      <c r="C2028" s="459">
        <v>45078</v>
      </c>
      <c r="D2028" s="461" t="s">
        <v>264</v>
      </c>
      <c r="E2028" s="455" t="s">
        <v>293</v>
      </c>
      <c r="F2028" s="477">
        <v>150</v>
      </c>
      <c r="G2028" s="461" t="s">
        <v>6499</v>
      </c>
      <c r="H2028" s="461" t="s">
        <v>419</v>
      </c>
      <c r="I2028" s="461" t="s">
        <v>5974</v>
      </c>
      <c r="J2028" s="426" t="s">
        <v>879</v>
      </c>
      <c r="K2028" s="426" t="s">
        <v>1188</v>
      </c>
      <c r="L2028" s="426" t="s">
        <v>4137</v>
      </c>
      <c r="M2028" s="426">
        <v>581043577</v>
      </c>
      <c r="N2028" s="427">
        <v>45096</v>
      </c>
      <c r="O2028" s="458">
        <f t="shared" si="102"/>
        <v>6</v>
      </c>
      <c r="P2028" s="458">
        <f t="shared" si="103"/>
        <v>6</v>
      </c>
      <c r="Q2028" s="96" t="str">
        <f t="shared" si="104"/>
        <v>Gastos_Gerais</v>
      </c>
    </row>
    <row r="2029" spans="1:17" ht="24.75" hidden="1" thickBot="1" x14ac:dyDescent="0.25">
      <c r="A2029" s="450">
        <v>4469</v>
      </c>
      <c r="B2029" s="427">
        <v>45096</v>
      </c>
      <c r="C2029" s="459">
        <v>45078</v>
      </c>
      <c r="D2029" s="461" t="s">
        <v>264</v>
      </c>
      <c r="E2029" s="455" t="s">
        <v>293</v>
      </c>
      <c r="F2029" s="477">
        <v>14</v>
      </c>
      <c r="G2029" s="461" t="s">
        <v>6111</v>
      </c>
      <c r="H2029" s="461" t="s">
        <v>421</v>
      </c>
      <c r="I2029" s="461" t="s">
        <v>3257</v>
      </c>
      <c r="J2029" s="426" t="s">
        <v>706</v>
      </c>
      <c r="K2029" s="426" t="s">
        <v>1188</v>
      </c>
      <c r="L2029" s="426" t="s">
        <v>4137</v>
      </c>
      <c r="M2029" s="426">
        <v>581043577</v>
      </c>
      <c r="N2029" s="427">
        <v>45096</v>
      </c>
      <c r="O2029" s="458">
        <f t="shared" si="102"/>
        <v>6</v>
      </c>
      <c r="P2029" s="458">
        <f t="shared" si="103"/>
        <v>6</v>
      </c>
      <c r="Q2029" s="96" t="str">
        <f t="shared" si="104"/>
        <v>Gastos_Gerais</v>
      </c>
    </row>
    <row r="2030" spans="1:17" ht="26.25" hidden="1" thickBot="1" x14ac:dyDescent="0.25">
      <c r="A2030" s="450">
        <v>4470</v>
      </c>
      <c r="B2030" s="427">
        <v>45096</v>
      </c>
      <c r="C2030" s="459">
        <v>45047</v>
      </c>
      <c r="D2030" s="461" t="s">
        <v>176</v>
      </c>
      <c r="E2030" s="455" t="s">
        <v>1</v>
      </c>
      <c r="F2030" s="477">
        <v>274431.82</v>
      </c>
      <c r="G2030" s="461" t="s">
        <v>6112</v>
      </c>
      <c r="H2030" s="461" t="s">
        <v>303</v>
      </c>
      <c r="I2030" s="461" t="s">
        <v>4586</v>
      </c>
      <c r="J2030" s="426" t="s">
        <v>425</v>
      </c>
      <c r="K2030" s="426" t="s">
        <v>1188</v>
      </c>
      <c r="L2030" s="426" t="s">
        <v>1410</v>
      </c>
      <c r="M2030" s="426" t="s">
        <v>425</v>
      </c>
      <c r="N2030" s="427">
        <v>45096</v>
      </c>
      <c r="O2030" s="458">
        <f t="shared" si="102"/>
        <v>6</v>
      </c>
      <c r="P2030" s="458">
        <f t="shared" si="103"/>
        <v>5</v>
      </c>
      <c r="Q2030" s="96" t="str">
        <f t="shared" si="104"/>
        <v>Gastos_com_Pessoal</v>
      </c>
    </row>
    <row r="2031" spans="1:17" ht="26.25" hidden="1" thickBot="1" x14ac:dyDescent="0.25">
      <c r="A2031" s="450">
        <v>4471</v>
      </c>
      <c r="B2031" s="427">
        <v>45096</v>
      </c>
      <c r="C2031" s="459">
        <v>45047</v>
      </c>
      <c r="D2031" s="461" t="s">
        <v>176</v>
      </c>
      <c r="E2031" s="455" t="s">
        <v>1</v>
      </c>
      <c r="F2031" s="477">
        <v>99385.82</v>
      </c>
      <c r="G2031" s="461" t="s">
        <v>6113</v>
      </c>
      <c r="H2031" s="461" t="s">
        <v>303</v>
      </c>
      <c r="I2031" s="461" t="s">
        <v>1889</v>
      </c>
      <c r="J2031" s="426" t="s">
        <v>425</v>
      </c>
      <c r="K2031" s="426" t="s">
        <v>1188</v>
      </c>
      <c r="L2031" s="426" t="s">
        <v>1410</v>
      </c>
      <c r="M2031" s="426" t="s">
        <v>425</v>
      </c>
      <c r="N2031" s="427">
        <v>45096</v>
      </c>
      <c r="O2031" s="458">
        <f t="shared" si="102"/>
        <v>6</v>
      </c>
      <c r="P2031" s="458">
        <f t="shared" si="103"/>
        <v>5</v>
      </c>
      <c r="Q2031" s="96" t="str">
        <f t="shared" si="104"/>
        <v>Gastos_com_Pessoal</v>
      </c>
    </row>
    <row r="2032" spans="1:17" ht="26.25" hidden="1" thickBot="1" x14ac:dyDescent="0.25">
      <c r="A2032" s="450">
        <v>4472</v>
      </c>
      <c r="B2032" s="427">
        <v>45096</v>
      </c>
      <c r="C2032" s="459">
        <v>45047</v>
      </c>
      <c r="D2032" s="461" t="s">
        <v>176</v>
      </c>
      <c r="E2032" s="455" t="s">
        <v>245</v>
      </c>
      <c r="F2032" s="477">
        <v>144325.76000000001</v>
      </c>
      <c r="G2032" s="461" t="s">
        <v>6114</v>
      </c>
      <c r="H2032" s="461" t="s">
        <v>303</v>
      </c>
      <c r="I2032" s="461" t="s">
        <v>4588</v>
      </c>
      <c r="J2032" s="426" t="s">
        <v>425</v>
      </c>
      <c r="K2032" s="426" t="s">
        <v>1188</v>
      </c>
      <c r="L2032" s="426" t="s">
        <v>1410</v>
      </c>
      <c r="M2032" s="426" t="s">
        <v>425</v>
      </c>
      <c r="N2032" s="427">
        <v>45096</v>
      </c>
      <c r="O2032" s="458">
        <f t="shared" si="102"/>
        <v>6</v>
      </c>
      <c r="P2032" s="458">
        <f t="shared" si="103"/>
        <v>5</v>
      </c>
      <c r="Q2032" s="96" t="str">
        <f t="shared" si="104"/>
        <v>Gastos_com_Pessoal</v>
      </c>
    </row>
    <row r="2033" spans="1:17" ht="36.75" hidden="1" thickBot="1" x14ac:dyDescent="0.25">
      <c r="A2033" s="450">
        <v>4473</v>
      </c>
      <c r="B2033" s="427">
        <v>45096</v>
      </c>
      <c r="C2033" s="459">
        <v>45047</v>
      </c>
      <c r="D2033" s="461" t="s">
        <v>264</v>
      </c>
      <c r="E2033" s="455" t="s">
        <v>65</v>
      </c>
      <c r="F2033" s="477">
        <v>2392.09</v>
      </c>
      <c r="G2033" s="461" t="s">
        <v>6500</v>
      </c>
      <c r="H2033" s="461" t="s">
        <v>303</v>
      </c>
      <c r="I2033" s="461" t="s">
        <v>4591</v>
      </c>
      <c r="J2033" s="426" t="s">
        <v>425</v>
      </c>
      <c r="K2033" s="426" t="s">
        <v>1157</v>
      </c>
      <c r="L2033" s="426" t="s">
        <v>1892</v>
      </c>
      <c r="M2033" s="426">
        <v>5952</v>
      </c>
      <c r="N2033" s="427">
        <v>45096</v>
      </c>
      <c r="O2033" s="458">
        <f t="shared" si="102"/>
        <v>6</v>
      </c>
      <c r="P2033" s="458">
        <f t="shared" si="103"/>
        <v>5</v>
      </c>
      <c r="Q2033" s="96" t="str">
        <f t="shared" si="104"/>
        <v>Gastos_Gerais</v>
      </c>
    </row>
    <row r="2034" spans="1:17" ht="36.75" hidden="1" thickBot="1" x14ac:dyDescent="0.25">
      <c r="A2034" s="450">
        <v>4474</v>
      </c>
      <c r="B2034" s="427">
        <v>45096</v>
      </c>
      <c r="C2034" s="459">
        <v>45047</v>
      </c>
      <c r="D2034" s="508" t="s">
        <v>264</v>
      </c>
      <c r="E2034" s="455" t="s">
        <v>65</v>
      </c>
      <c r="F2034" s="605">
        <v>771.62</v>
      </c>
      <c r="G2034" s="461" t="s">
        <v>6115</v>
      </c>
      <c r="H2034" s="455" t="s">
        <v>303</v>
      </c>
      <c r="I2034" s="455" t="s">
        <v>4591</v>
      </c>
      <c r="J2034" s="465" t="s">
        <v>425</v>
      </c>
      <c r="K2034" s="572" t="s">
        <v>1157</v>
      </c>
      <c r="L2034" s="465" t="s">
        <v>1892</v>
      </c>
      <c r="M2034" s="352">
        <v>1708</v>
      </c>
      <c r="N2034" s="427">
        <v>45096</v>
      </c>
      <c r="O2034" s="458">
        <f t="shared" si="102"/>
        <v>6</v>
      </c>
      <c r="P2034" s="458">
        <f t="shared" si="103"/>
        <v>5</v>
      </c>
      <c r="Q2034" s="96" t="str">
        <f t="shared" si="104"/>
        <v>Gastos_Gerais</v>
      </c>
    </row>
    <row r="2035" spans="1:17" ht="24.75" hidden="1" thickBot="1" x14ac:dyDescent="0.25">
      <c r="A2035" s="450">
        <v>4475</v>
      </c>
      <c r="B2035" s="427">
        <v>45096</v>
      </c>
      <c r="C2035" s="459">
        <v>45047</v>
      </c>
      <c r="D2035" s="461" t="s">
        <v>264</v>
      </c>
      <c r="E2035" s="455" t="s">
        <v>65</v>
      </c>
      <c r="F2035" s="477">
        <v>931.57</v>
      </c>
      <c r="G2035" s="461" t="s">
        <v>6116</v>
      </c>
      <c r="H2035" s="461" t="s">
        <v>416</v>
      </c>
      <c r="I2035" s="461" t="s">
        <v>4595</v>
      </c>
      <c r="J2035" s="426" t="s">
        <v>425</v>
      </c>
      <c r="K2035" s="426" t="s">
        <v>1157</v>
      </c>
      <c r="L2035" s="426" t="s">
        <v>1157</v>
      </c>
      <c r="M2035" s="426">
        <v>20234533929</v>
      </c>
      <c r="N2035" s="427">
        <v>45096</v>
      </c>
      <c r="O2035" s="458">
        <f t="shared" si="102"/>
        <v>6</v>
      </c>
      <c r="P2035" s="458">
        <f t="shared" si="103"/>
        <v>5</v>
      </c>
      <c r="Q2035" s="96" t="str">
        <f t="shared" si="104"/>
        <v>Gastos_Gerais</v>
      </c>
    </row>
    <row r="2036" spans="1:17" ht="48.75" hidden="1" thickBot="1" x14ac:dyDescent="0.25">
      <c r="A2036" s="450">
        <v>4476</v>
      </c>
      <c r="B2036" s="427">
        <v>45097</v>
      </c>
      <c r="C2036" s="459">
        <v>45047</v>
      </c>
      <c r="D2036" s="461" t="s">
        <v>264</v>
      </c>
      <c r="E2036" s="455" t="s">
        <v>82</v>
      </c>
      <c r="F2036" s="477">
        <v>3883.11</v>
      </c>
      <c r="G2036" s="455" t="s">
        <v>1154</v>
      </c>
      <c r="H2036" s="461" t="s">
        <v>420</v>
      </c>
      <c r="I2036" s="461" t="s">
        <v>4547</v>
      </c>
      <c r="J2036" s="426" t="s">
        <v>6117</v>
      </c>
      <c r="K2036" s="426" t="s">
        <v>1157</v>
      </c>
      <c r="L2036" s="426" t="s">
        <v>1158</v>
      </c>
      <c r="M2036" s="426">
        <v>801268</v>
      </c>
      <c r="N2036" s="427">
        <v>45097</v>
      </c>
      <c r="O2036" s="458">
        <f t="shared" si="102"/>
        <v>6</v>
      </c>
      <c r="P2036" s="458">
        <f t="shared" si="103"/>
        <v>5</v>
      </c>
      <c r="Q2036" s="96" t="str">
        <f t="shared" si="104"/>
        <v>Gastos_Gerais</v>
      </c>
    </row>
    <row r="2037" spans="1:17" ht="13.5" hidden="1" thickBot="1" x14ac:dyDescent="0.25">
      <c r="A2037" s="450">
        <v>4477</v>
      </c>
      <c r="B2037" s="427">
        <v>45097</v>
      </c>
      <c r="C2037" s="459">
        <v>45078</v>
      </c>
      <c r="D2037" s="461" t="s">
        <v>264</v>
      </c>
      <c r="E2037" s="455" t="s">
        <v>208</v>
      </c>
      <c r="F2037" s="477">
        <v>269.10000000000002</v>
      </c>
      <c r="G2037" s="461" t="s">
        <v>1978</v>
      </c>
      <c r="H2037" s="461" t="s">
        <v>422</v>
      </c>
      <c r="I2037" s="461" t="s">
        <v>6501</v>
      </c>
      <c r="J2037" s="426" t="s">
        <v>6118</v>
      </c>
      <c r="K2037" s="426" t="s">
        <v>1188</v>
      </c>
      <c r="L2037" s="426" t="s">
        <v>32</v>
      </c>
      <c r="M2037" s="426">
        <v>20416</v>
      </c>
      <c r="N2037" s="427">
        <v>45097</v>
      </c>
      <c r="O2037" s="458">
        <f t="shared" si="102"/>
        <v>6</v>
      </c>
      <c r="P2037" s="458">
        <f t="shared" si="103"/>
        <v>6</v>
      </c>
      <c r="Q2037" s="96" t="str">
        <f t="shared" si="104"/>
        <v>Gastos_Gerais</v>
      </c>
    </row>
    <row r="2038" spans="1:17" ht="24.75" hidden="1" thickBot="1" x14ac:dyDescent="0.25">
      <c r="A2038" s="450">
        <v>4478</v>
      </c>
      <c r="B2038" s="427">
        <v>45097</v>
      </c>
      <c r="C2038" s="459">
        <v>45078</v>
      </c>
      <c r="D2038" s="461" t="s">
        <v>264</v>
      </c>
      <c r="E2038" s="455" t="s">
        <v>96</v>
      </c>
      <c r="F2038" s="477">
        <v>727.8</v>
      </c>
      <c r="G2038" s="461" t="s">
        <v>6119</v>
      </c>
      <c r="H2038" s="461" t="s">
        <v>421</v>
      </c>
      <c r="I2038" s="461" t="s">
        <v>6120</v>
      </c>
      <c r="J2038" s="426" t="s">
        <v>6121</v>
      </c>
      <c r="K2038" s="426" t="s">
        <v>1188</v>
      </c>
      <c r="L2038" s="426" t="s">
        <v>32</v>
      </c>
      <c r="M2038" s="426">
        <v>61</v>
      </c>
      <c r="N2038" s="427">
        <v>45091</v>
      </c>
      <c r="O2038" s="458">
        <f t="shared" si="102"/>
        <v>6</v>
      </c>
      <c r="P2038" s="458">
        <f t="shared" si="103"/>
        <v>6</v>
      </c>
      <c r="Q2038" s="96" t="str">
        <f t="shared" si="104"/>
        <v>Gastos_Gerais</v>
      </c>
    </row>
    <row r="2039" spans="1:17" ht="26.25" hidden="1" thickBot="1" x14ac:dyDescent="0.25">
      <c r="A2039" s="450">
        <v>4479</v>
      </c>
      <c r="B2039" s="427">
        <v>45097</v>
      </c>
      <c r="C2039" s="459">
        <v>45078</v>
      </c>
      <c r="D2039" s="461" t="s">
        <v>141</v>
      </c>
      <c r="E2039" s="455" t="s">
        <v>228</v>
      </c>
      <c r="F2039" s="477">
        <v>1590</v>
      </c>
      <c r="G2039" s="455" t="s">
        <v>6122</v>
      </c>
      <c r="H2039" s="461" t="s">
        <v>421</v>
      </c>
      <c r="I2039" s="461" t="s">
        <v>6120</v>
      </c>
      <c r="J2039" s="426" t="s">
        <v>6121</v>
      </c>
      <c r="K2039" s="425" t="s">
        <v>1188</v>
      </c>
      <c r="L2039" s="426" t="s">
        <v>32</v>
      </c>
      <c r="M2039" s="426">
        <v>61</v>
      </c>
      <c r="N2039" s="427">
        <v>45091</v>
      </c>
      <c r="O2039" s="458">
        <f t="shared" si="102"/>
        <v>6</v>
      </c>
      <c r="P2039" s="458">
        <f t="shared" si="103"/>
        <v>6</v>
      </c>
      <c r="Q2039" s="96" t="str">
        <f t="shared" si="104"/>
        <v>Aquisição_de_Bens_Permanentes</v>
      </c>
    </row>
    <row r="2040" spans="1:17" ht="13.5" hidden="1" thickBot="1" x14ac:dyDescent="0.25">
      <c r="A2040" s="450">
        <v>4480</v>
      </c>
      <c r="B2040" s="427">
        <v>45097</v>
      </c>
      <c r="C2040" s="459">
        <v>45078</v>
      </c>
      <c r="D2040" s="461" t="s">
        <v>264</v>
      </c>
      <c r="E2040" s="455" t="s">
        <v>208</v>
      </c>
      <c r="F2040" s="477">
        <v>325.8</v>
      </c>
      <c r="G2040" s="461" t="s">
        <v>6123</v>
      </c>
      <c r="H2040" s="461" t="s">
        <v>422</v>
      </c>
      <c r="I2040" s="461" t="s">
        <v>6501</v>
      </c>
      <c r="J2040" s="426" t="s">
        <v>6118</v>
      </c>
      <c r="K2040" s="426" t="s">
        <v>1188</v>
      </c>
      <c r="L2040" s="426" t="s">
        <v>32</v>
      </c>
      <c r="M2040" s="426">
        <v>75922</v>
      </c>
      <c r="N2040" s="427">
        <v>45097</v>
      </c>
      <c r="O2040" s="458">
        <f t="shared" si="102"/>
        <v>6</v>
      </c>
      <c r="P2040" s="458">
        <f t="shared" si="103"/>
        <v>6</v>
      </c>
      <c r="Q2040" s="96" t="str">
        <f t="shared" si="104"/>
        <v>Gastos_Gerais</v>
      </c>
    </row>
    <row r="2041" spans="1:17" ht="24.75" hidden="1" thickBot="1" x14ac:dyDescent="0.25">
      <c r="A2041" s="450">
        <v>4481</v>
      </c>
      <c r="B2041" s="427">
        <v>45097</v>
      </c>
      <c r="C2041" s="459">
        <v>45078</v>
      </c>
      <c r="D2041" s="461" t="s">
        <v>264</v>
      </c>
      <c r="E2041" s="455" t="s">
        <v>293</v>
      </c>
      <c r="F2041" s="477">
        <v>177.16</v>
      </c>
      <c r="G2041" s="461" t="s">
        <v>6124</v>
      </c>
      <c r="H2041" s="461" t="s">
        <v>302</v>
      </c>
      <c r="I2041" s="461" t="s">
        <v>1172</v>
      </c>
      <c r="J2041" s="426" t="s">
        <v>1173</v>
      </c>
      <c r="K2041" s="426" t="s">
        <v>1157</v>
      </c>
      <c r="L2041" s="426" t="s">
        <v>32</v>
      </c>
      <c r="M2041" s="426">
        <v>20231823</v>
      </c>
      <c r="N2041" s="427">
        <v>45083</v>
      </c>
      <c r="O2041" s="458">
        <f t="shared" si="102"/>
        <v>6</v>
      </c>
      <c r="P2041" s="458">
        <f t="shared" si="103"/>
        <v>6</v>
      </c>
      <c r="Q2041" s="96" t="str">
        <f t="shared" si="104"/>
        <v>Gastos_Gerais</v>
      </c>
    </row>
    <row r="2042" spans="1:17" ht="24.75" hidden="1" thickBot="1" x14ac:dyDescent="0.25">
      <c r="A2042" s="450">
        <v>4482</v>
      </c>
      <c r="B2042" s="427">
        <v>45097</v>
      </c>
      <c r="C2042" s="459">
        <v>45078</v>
      </c>
      <c r="D2042" s="461" t="s">
        <v>264</v>
      </c>
      <c r="E2042" s="455" t="s">
        <v>138</v>
      </c>
      <c r="F2042" s="477">
        <v>1383.93</v>
      </c>
      <c r="G2042" s="455" t="s">
        <v>138</v>
      </c>
      <c r="H2042" s="461" t="s">
        <v>419</v>
      </c>
      <c r="I2042" s="461" t="s">
        <v>4207</v>
      </c>
      <c r="J2042" s="426" t="s">
        <v>1238</v>
      </c>
      <c r="K2042" s="426" t="s">
        <v>1157</v>
      </c>
      <c r="L2042" s="426" t="s">
        <v>32</v>
      </c>
      <c r="M2042" s="426">
        <v>9283</v>
      </c>
      <c r="N2042" s="427">
        <v>45084</v>
      </c>
      <c r="O2042" s="458">
        <f t="shared" si="102"/>
        <v>6</v>
      </c>
      <c r="P2042" s="458">
        <f t="shared" si="103"/>
        <v>6</v>
      </c>
      <c r="Q2042" s="96" t="str">
        <f t="shared" si="104"/>
        <v>Gastos_Gerais</v>
      </c>
    </row>
    <row r="2043" spans="1:17" ht="36.75" hidden="1" thickBot="1" x14ac:dyDescent="0.25">
      <c r="A2043" s="450">
        <v>4483</v>
      </c>
      <c r="B2043" s="427">
        <v>45097</v>
      </c>
      <c r="C2043" s="459">
        <v>45078</v>
      </c>
      <c r="D2043" s="461" t="s">
        <v>141</v>
      </c>
      <c r="E2043" s="455" t="s">
        <v>224</v>
      </c>
      <c r="F2043" s="477">
        <v>37710</v>
      </c>
      <c r="G2043" s="461" t="s">
        <v>6125</v>
      </c>
      <c r="H2043" s="461" t="s">
        <v>303</v>
      </c>
      <c r="I2043" s="461" t="s">
        <v>6126</v>
      </c>
      <c r="J2043" s="426" t="s">
        <v>6127</v>
      </c>
      <c r="K2043" s="426" t="s">
        <v>1157</v>
      </c>
      <c r="L2043" s="426" t="s">
        <v>32</v>
      </c>
      <c r="M2043" s="426">
        <v>257</v>
      </c>
      <c r="N2043" s="427">
        <v>45096</v>
      </c>
      <c r="O2043" s="458">
        <f t="shared" si="102"/>
        <v>6</v>
      </c>
      <c r="P2043" s="458">
        <f t="shared" si="103"/>
        <v>6</v>
      </c>
      <c r="Q2043" s="96" t="str">
        <f t="shared" si="104"/>
        <v>Aquisição_de_Bens_Permanentes</v>
      </c>
    </row>
    <row r="2044" spans="1:17" ht="24.75" hidden="1" thickBot="1" x14ac:dyDescent="0.25">
      <c r="A2044" s="450">
        <v>4484</v>
      </c>
      <c r="B2044" s="427">
        <v>45097</v>
      </c>
      <c r="C2044" s="459">
        <v>45078</v>
      </c>
      <c r="D2044" s="461" t="s">
        <v>264</v>
      </c>
      <c r="E2044" s="455" t="s">
        <v>293</v>
      </c>
      <c r="F2044" s="477">
        <v>177.16</v>
      </c>
      <c r="G2044" s="461" t="s">
        <v>6128</v>
      </c>
      <c r="H2044" s="461" t="s">
        <v>302</v>
      </c>
      <c r="I2044" s="461" t="s">
        <v>1172</v>
      </c>
      <c r="J2044" s="426" t="s">
        <v>1173</v>
      </c>
      <c r="K2044" s="426" t="s">
        <v>1157</v>
      </c>
      <c r="L2044" s="426" t="s">
        <v>32</v>
      </c>
      <c r="M2044" s="426">
        <v>20231824</v>
      </c>
      <c r="N2044" s="427">
        <v>45083</v>
      </c>
      <c r="O2044" s="458">
        <f t="shared" si="102"/>
        <v>6</v>
      </c>
      <c r="P2044" s="458">
        <f t="shared" si="103"/>
        <v>6</v>
      </c>
      <c r="Q2044" s="96" t="str">
        <f t="shared" si="104"/>
        <v>Gastos_Gerais</v>
      </c>
    </row>
    <row r="2045" spans="1:17" ht="24.75" hidden="1" thickBot="1" x14ac:dyDescent="0.25">
      <c r="A2045" s="450">
        <v>4485</v>
      </c>
      <c r="B2045" s="427">
        <v>45097</v>
      </c>
      <c r="C2045" s="459">
        <v>45047</v>
      </c>
      <c r="D2045" s="461" t="s">
        <v>264</v>
      </c>
      <c r="E2045" s="455" t="s">
        <v>208</v>
      </c>
      <c r="F2045" s="477">
        <v>611.79999999999995</v>
      </c>
      <c r="G2045" s="461" t="s">
        <v>3166</v>
      </c>
      <c r="H2045" s="461" t="s">
        <v>423</v>
      </c>
      <c r="I2045" s="461" t="s">
        <v>6502</v>
      </c>
      <c r="J2045" s="426" t="s">
        <v>3164</v>
      </c>
      <c r="K2045" s="426" t="s">
        <v>1157</v>
      </c>
      <c r="L2045" s="426" t="s">
        <v>32</v>
      </c>
      <c r="M2045" s="426">
        <v>20236621</v>
      </c>
      <c r="N2045" s="427">
        <v>45068</v>
      </c>
      <c r="O2045" s="458">
        <f t="shared" si="102"/>
        <v>6</v>
      </c>
      <c r="P2045" s="458">
        <f t="shared" si="103"/>
        <v>5</v>
      </c>
      <c r="Q2045" s="96" t="str">
        <f t="shared" si="104"/>
        <v>Gastos_Gerais</v>
      </c>
    </row>
    <row r="2046" spans="1:17" ht="24.75" hidden="1" thickBot="1" x14ac:dyDescent="0.25">
      <c r="A2046" s="450">
        <v>4486</v>
      </c>
      <c r="B2046" s="427">
        <v>45097</v>
      </c>
      <c r="C2046" s="459">
        <v>45047</v>
      </c>
      <c r="D2046" s="461" t="s">
        <v>264</v>
      </c>
      <c r="E2046" s="455" t="s">
        <v>208</v>
      </c>
      <c r="F2046" s="477">
        <v>866.91</v>
      </c>
      <c r="G2046" s="461" t="s">
        <v>6129</v>
      </c>
      <c r="H2046" s="461" t="s">
        <v>423</v>
      </c>
      <c r="I2046" s="461" t="s">
        <v>6502</v>
      </c>
      <c r="J2046" s="426" t="s">
        <v>3164</v>
      </c>
      <c r="K2046" s="426" t="s">
        <v>1157</v>
      </c>
      <c r="L2046" s="426" t="s">
        <v>32</v>
      </c>
      <c r="M2046" s="426">
        <v>1281890</v>
      </c>
      <c r="N2046" s="427">
        <v>45068</v>
      </c>
      <c r="O2046" s="458">
        <f t="shared" si="102"/>
        <v>6</v>
      </c>
      <c r="P2046" s="458">
        <f t="shared" si="103"/>
        <v>5</v>
      </c>
      <c r="Q2046" s="96" t="str">
        <f t="shared" si="104"/>
        <v>Gastos_Gerais</v>
      </c>
    </row>
    <row r="2047" spans="1:17" ht="24.75" hidden="1" thickBot="1" x14ac:dyDescent="0.25">
      <c r="A2047" s="450">
        <v>4487</v>
      </c>
      <c r="B2047" s="427">
        <v>45097</v>
      </c>
      <c r="C2047" s="459">
        <v>45078</v>
      </c>
      <c r="D2047" s="461" t="s">
        <v>264</v>
      </c>
      <c r="E2047" s="455" t="s">
        <v>138</v>
      </c>
      <c r="F2047" s="477">
        <v>749.48</v>
      </c>
      <c r="G2047" s="455" t="s">
        <v>138</v>
      </c>
      <c r="H2047" s="461" t="s">
        <v>302</v>
      </c>
      <c r="I2047" s="461" t="s">
        <v>4207</v>
      </c>
      <c r="J2047" s="426" t="s">
        <v>1238</v>
      </c>
      <c r="K2047" s="426" t="s">
        <v>1157</v>
      </c>
      <c r="L2047" s="426" t="s">
        <v>32</v>
      </c>
      <c r="M2047" s="426">
        <v>9299</v>
      </c>
      <c r="N2047" s="427">
        <v>45084</v>
      </c>
      <c r="O2047" s="458">
        <f t="shared" si="102"/>
        <v>6</v>
      </c>
      <c r="P2047" s="458">
        <f t="shared" si="103"/>
        <v>6</v>
      </c>
      <c r="Q2047" s="96" t="str">
        <f t="shared" si="104"/>
        <v>Gastos_Gerais</v>
      </c>
    </row>
    <row r="2048" spans="1:17" ht="24.75" hidden="1" thickBot="1" x14ac:dyDescent="0.25">
      <c r="A2048" s="450">
        <v>4488</v>
      </c>
      <c r="B2048" s="427">
        <v>45097</v>
      </c>
      <c r="C2048" s="459">
        <v>45078</v>
      </c>
      <c r="D2048" s="461" t="s">
        <v>264</v>
      </c>
      <c r="E2048" s="455" t="s">
        <v>138</v>
      </c>
      <c r="F2048" s="477">
        <v>1613.3</v>
      </c>
      <c r="G2048" s="455" t="s">
        <v>138</v>
      </c>
      <c r="H2048" s="461" t="s">
        <v>493</v>
      </c>
      <c r="I2048" s="461" t="s">
        <v>4207</v>
      </c>
      <c r="J2048" s="426" t="s">
        <v>1238</v>
      </c>
      <c r="K2048" s="426" t="s">
        <v>1157</v>
      </c>
      <c r="L2048" s="426" t="s">
        <v>32</v>
      </c>
      <c r="M2048" s="426">
        <v>9345</v>
      </c>
      <c r="N2048" s="427">
        <v>45084</v>
      </c>
      <c r="O2048" s="458">
        <f t="shared" si="102"/>
        <v>6</v>
      </c>
      <c r="P2048" s="458">
        <f t="shared" si="103"/>
        <v>6</v>
      </c>
      <c r="Q2048" s="96" t="str">
        <f t="shared" si="104"/>
        <v>Gastos_Gerais</v>
      </c>
    </row>
    <row r="2049" spans="1:17" ht="24.75" hidden="1" thickBot="1" x14ac:dyDescent="0.25">
      <c r="A2049" s="450">
        <v>4489</v>
      </c>
      <c r="B2049" s="427">
        <v>45097</v>
      </c>
      <c r="C2049" s="459">
        <v>45078</v>
      </c>
      <c r="D2049" s="461" t="s">
        <v>264</v>
      </c>
      <c r="E2049" s="455" t="s">
        <v>138</v>
      </c>
      <c r="F2049" s="477">
        <v>1529.6</v>
      </c>
      <c r="G2049" s="455" t="s">
        <v>138</v>
      </c>
      <c r="H2049" s="461" t="s">
        <v>423</v>
      </c>
      <c r="I2049" s="461" t="s">
        <v>4207</v>
      </c>
      <c r="J2049" s="426" t="s">
        <v>1238</v>
      </c>
      <c r="K2049" s="426" t="s">
        <v>1157</v>
      </c>
      <c r="L2049" s="426" t="s">
        <v>32</v>
      </c>
      <c r="M2049" s="426">
        <v>9344</v>
      </c>
      <c r="N2049" s="427">
        <v>45084</v>
      </c>
      <c r="O2049" s="458">
        <f t="shared" si="102"/>
        <v>6</v>
      </c>
      <c r="P2049" s="458">
        <f t="shared" si="103"/>
        <v>6</v>
      </c>
      <c r="Q2049" s="96" t="str">
        <f t="shared" si="104"/>
        <v>Gastos_Gerais</v>
      </c>
    </row>
    <row r="2050" spans="1:17" ht="36.75" hidden="1" thickBot="1" x14ac:dyDescent="0.25">
      <c r="A2050" s="450">
        <v>4490</v>
      </c>
      <c r="B2050" s="427">
        <v>45097</v>
      </c>
      <c r="C2050" s="459">
        <v>45078</v>
      </c>
      <c r="D2050" s="461" t="s">
        <v>264</v>
      </c>
      <c r="E2050" s="455" t="s">
        <v>388</v>
      </c>
      <c r="F2050" s="477">
        <v>11917.44</v>
      </c>
      <c r="G2050" s="461" t="s">
        <v>6503</v>
      </c>
      <c r="H2050" s="461" t="s">
        <v>421</v>
      </c>
      <c r="I2050" s="461" t="s">
        <v>6130</v>
      </c>
      <c r="J2050" s="426" t="s">
        <v>6131</v>
      </c>
      <c r="K2050" s="426" t="s">
        <v>1157</v>
      </c>
      <c r="L2050" s="426" t="s">
        <v>32</v>
      </c>
      <c r="M2050" s="426">
        <v>20233</v>
      </c>
      <c r="N2050" s="427">
        <v>45092</v>
      </c>
      <c r="O2050" s="458">
        <f t="shared" si="102"/>
        <v>6</v>
      </c>
      <c r="P2050" s="458">
        <f t="shared" si="103"/>
        <v>6</v>
      </c>
      <c r="Q2050" s="96" t="str">
        <f t="shared" si="104"/>
        <v>Gastos_Gerais</v>
      </c>
    </row>
    <row r="2051" spans="1:17" ht="26.25" hidden="1" thickBot="1" x14ac:dyDescent="0.25">
      <c r="A2051" s="450">
        <v>4491</v>
      </c>
      <c r="B2051" s="427">
        <v>45097</v>
      </c>
      <c r="C2051" s="459">
        <v>45078</v>
      </c>
      <c r="D2051" s="461" t="s">
        <v>176</v>
      </c>
      <c r="E2051" s="455" t="s">
        <v>261</v>
      </c>
      <c r="F2051" s="477">
        <v>1143.5899999999999</v>
      </c>
      <c r="G2051" s="461" t="s">
        <v>1207</v>
      </c>
      <c r="H2051" s="461" t="s">
        <v>420</v>
      </c>
      <c r="I2051" s="461" t="s">
        <v>2301</v>
      </c>
      <c r="J2051" s="426" t="s">
        <v>6132</v>
      </c>
      <c r="K2051" s="426" t="s">
        <v>1188</v>
      </c>
      <c r="L2051" s="426" t="s">
        <v>4137</v>
      </c>
      <c r="M2051" s="426">
        <v>981471705</v>
      </c>
      <c r="N2051" s="427">
        <v>45097</v>
      </c>
      <c r="O2051" s="458">
        <f t="shared" si="102"/>
        <v>6</v>
      </c>
      <c r="P2051" s="458">
        <f t="shared" si="103"/>
        <v>6</v>
      </c>
      <c r="Q2051" s="96" t="str">
        <f t="shared" si="104"/>
        <v>Gastos_com_Pessoal</v>
      </c>
    </row>
    <row r="2052" spans="1:17" ht="26.25" hidden="1" thickBot="1" x14ac:dyDescent="0.25">
      <c r="A2052" s="450">
        <v>4492</v>
      </c>
      <c r="B2052" s="427">
        <v>45097</v>
      </c>
      <c r="C2052" s="459">
        <v>45078</v>
      </c>
      <c r="D2052" s="461" t="s">
        <v>176</v>
      </c>
      <c r="E2052" s="455" t="s">
        <v>280</v>
      </c>
      <c r="F2052" s="477">
        <v>2292.3000000000002</v>
      </c>
      <c r="G2052" s="461" t="s">
        <v>1209</v>
      </c>
      <c r="H2052" s="461" t="s">
        <v>420</v>
      </c>
      <c r="I2052" s="461" t="s">
        <v>2301</v>
      </c>
      <c r="J2052" s="426" t="s">
        <v>6132</v>
      </c>
      <c r="K2052" s="426" t="s">
        <v>1188</v>
      </c>
      <c r="L2052" s="426" t="s">
        <v>4137</v>
      </c>
      <c r="M2052" s="426">
        <v>981471705</v>
      </c>
      <c r="N2052" s="427">
        <v>45097</v>
      </c>
      <c r="O2052" s="458">
        <f t="shared" si="102"/>
        <v>6</v>
      </c>
      <c r="P2052" s="458">
        <f t="shared" si="103"/>
        <v>6</v>
      </c>
      <c r="Q2052" s="96" t="str">
        <f t="shared" si="104"/>
        <v>Gastos_com_Pessoal</v>
      </c>
    </row>
    <row r="2053" spans="1:17" ht="26.25" hidden="1" thickBot="1" x14ac:dyDescent="0.25">
      <c r="A2053" s="450">
        <v>4493</v>
      </c>
      <c r="B2053" s="427">
        <v>45097</v>
      </c>
      <c r="C2053" s="459">
        <v>45078</v>
      </c>
      <c r="D2053" s="461" t="s">
        <v>176</v>
      </c>
      <c r="E2053" s="455" t="s">
        <v>262</v>
      </c>
      <c r="F2053" s="477">
        <v>764.1</v>
      </c>
      <c r="G2053" s="461" t="s">
        <v>1210</v>
      </c>
      <c r="H2053" s="461" t="s">
        <v>420</v>
      </c>
      <c r="I2053" s="461" t="s">
        <v>2301</v>
      </c>
      <c r="J2053" s="426" t="s">
        <v>6132</v>
      </c>
      <c r="K2053" s="426" t="s">
        <v>1188</v>
      </c>
      <c r="L2053" s="426" t="s">
        <v>4137</v>
      </c>
      <c r="M2053" s="426">
        <v>981471705</v>
      </c>
      <c r="N2053" s="427">
        <v>45097</v>
      </c>
      <c r="O2053" s="458">
        <f t="shared" si="102"/>
        <v>6</v>
      </c>
      <c r="P2053" s="458">
        <f t="shared" si="103"/>
        <v>6</v>
      </c>
      <c r="Q2053" s="96" t="str">
        <f t="shared" si="104"/>
        <v>Gastos_com_Pessoal</v>
      </c>
    </row>
    <row r="2054" spans="1:17" ht="36.75" hidden="1" thickBot="1" x14ac:dyDescent="0.25">
      <c r="A2054" s="450">
        <v>4494</v>
      </c>
      <c r="B2054" s="427">
        <v>45097</v>
      </c>
      <c r="C2054" s="459">
        <v>45078</v>
      </c>
      <c r="D2054" s="461" t="s">
        <v>176</v>
      </c>
      <c r="E2054" s="455" t="s">
        <v>169</v>
      </c>
      <c r="F2054" s="477">
        <v>3005.41</v>
      </c>
      <c r="G2054" s="461" t="s">
        <v>1211</v>
      </c>
      <c r="H2054" s="461" t="s">
        <v>420</v>
      </c>
      <c r="I2054" s="461" t="s">
        <v>2301</v>
      </c>
      <c r="J2054" s="426" t="s">
        <v>6132</v>
      </c>
      <c r="K2054" s="426" t="s">
        <v>1188</v>
      </c>
      <c r="L2054" s="426" t="s">
        <v>4137</v>
      </c>
      <c r="M2054" s="426">
        <v>981471705</v>
      </c>
      <c r="N2054" s="427">
        <v>45097</v>
      </c>
      <c r="O2054" s="458">
        <f t="shared" si="102"/>
        <v>6</v>
      </c>
      <c r="P2054" s="458">
        <f t="shared" si="103"/>
        <v>6</v>
      </c>
      <c r="Q2054" s="96" t="str">
        <f t="shared" si="104"/>
        <v>Gastos_com_Pessoal</v>
      </c>
    </row>
    <row r="2055" spans="1:17" ht="24.75" hidden="1" thickBot="1" x14ac:dyDescent="0.25">
      <c r="A2055" s="450">
        <v>4495</v>
      </c>
      <c r="B2055" s="427">
        <v>45097</v>
      </c>
      <c r="C2055" s="459">
        <v>45078</v>
      </c>
      <c r="D2055" s="461" t="s">
        <v>264</v>
      </c>
      <c r="E2055" s="455" t="s">
        <v>293</v>
      </c>
      <c r="F2055" s="477">
        <v>120</v>
      </c>
      <c r="G2055" s="461" t="s">
        <v>6504</v>
      </c>
      <c r="H2055" s="461" t="s">
        <v>418</v>
      </c>
      <c r="I2055" s="461" t="s">
        <v>6133</v>
      </c>
      <c r="J2055" s="426" t="s">
        <v>475</v>
      </c>
      <c r="K2055" s="426" t="s">
        <v>1188</v>
      </c>
      <c r="L2055" s="426" t="s">
        <v>4137</v>
      </c>
      <c r="M2055" s="426">
        <v>981471705</v>
      </c>
      <c r="N2055" s="427">
        <v>45097</v>
      </c>
      <c r="O2055" s="458">
        <f t="shared" si="102"/>
        <v>6</v>
      </c>
      <c r="P2055" s="458">
        <f t="shared" si="103"/>
        <v>6</v>
      </c>
      <c r="Q2055" s="96" t="str">
        <f t="shared" si="104"/>
        <v>Gastos_Gerais</v>
      </c>
    </row>
    <row r="2056" spans="1:17" ht="24.75" hidden="1" thickBot="1" x14ac:dyDescent="0.25">
      <c r="A2056" s="450">
        <v>4496</v>
      </c>
      <c r="B2056" s="427">
        <v>45097</v>
      </c>
      <c r="C2056" s="459">
        <v>45078</v>
      </c>
      <c r="D2056" s="461" t="s">
        <v>264</v>
      </c>
      <c r="E2056" s="455" t="s">
        <v>293</v>
      </c>
      <c r="F2056" s="477">
        <v>240</v>
      </c>
      <c r="G2056" s="461" t="s">
        <v>6505</v>
      </c>
      <c r="H2056" s="461" t="s">
        <v>421</v>
      </c>
      <c r="I2056" s="461" t="s">
        <v>6134</v>
      </c>
      <c r="J2056" s="426" t="s">
        <v>673</v>
      </c>
      <c r="K2056" s="426" t="s">
        <v>1188</v>
      </c>
      <c r="L2056" s="426" t="s">
        <v>4137</v>
      </c>
      <c r="M2056" s="426">
        <v>981471705</v>
      </c>
      <c r="N2056" s="427">
        <v>45097</v>
      </c>
      <c r="O2056" s="458">
        <f t="shared" si="102"/>
        <v>6</v>
      </c>
      <c r="P2056" s="458">
        <f t="shared" si="103"/>
        <v>6</v>
      </c>
      <c r="Q2056" s="96" t="str">
        <f t="shared" si="104"/>
        <v>Gastos_Gerais</v>
      </c>
    </row>
    <row r="2057" spans="1:17" ht="24.75" hidden="1" thickBot="1" x14ac:dyDescent="0.25">
      <c r="A2057" s="450">
        <v>4497</v>
      </c>
      <c r="B2057" s="427">
        <v>45097</v>
      </c>
      <c r="C2057" s="459">
        <v>45078</v>
      </c>
      <c r="D2057" s="461" t="s">
        <v>264</v>
      </c>
      <c r="E2057" s="455" t="s">
        <v>293</v>
      </c>
      <c r="F2057" s="477">
        <v>120</v>
      </c>
      <c r="G2057" s="461" t="s">
        <v>6506</v>
      </c>
      <c r="H2057" s="461" t="s">
        <v>418</v>
      </c>
      <c r="I2057" s="461" t="s">
        <v>6489</v>
      </c>
      <c r="J2057" s="426" t="s">
        <v>464</v>
      </c>
      <c r="K2057" s="426" t="s">
        <v>1188</v>
      </c>
      <c r="L2057" s="426" t="s">
        <v>4137</v>
      </c>
      <c r="M2057" s="426">
        <v>981471705</v>
      </c>
      <c r="N2057" s="427">
        <v>45097</v>
      </c>
      <c r="O2057" s="458">
        <f t="shared" si="102"/>
        <v>6</v>
      </c>
      <c r="P2057" s="458">
        <f t="shared" si="103"/>
        <v>6</v>
      </c>
      <c r="Q2057" s="96" t="str">
        <f t="shared" si="104"/>
        <v>Gastos_Gerais</v>
      </c>
    </row>
    <row r="2058" spans="1:17" ht="24.75" hidden="1" thickBot="1" x14ac:dyDescent="0.25">
      <c r="A2058" s="450">
        <v>4498</v>
      </c>
      <c r="B2058" s="427">
        <v>45097</v>
      </c>
      <c r="C2058" s="459">
        <v>45078</v>
      </c>
      <c r="D2058" s="461" t="s">
        <v>264</v>
      </c>
      <c r="E2058" s="455" t="s">
        <v>293</v>
      </c>
      <c r="F2058" s="477">
        <v>180</v>
      </c>
      <c r="G2058" s="461" t="s">
        <v>6507</v>
      </c>
      <c r="H2058" s="461" t="s">
        <v>419</v>
      </c>
      <c r="I2058" s="461" t="s">
        <v>4950</v>
      </c>
      <c r="J2058" s="426" t="s">
        <v>1036</v>
      </c>
      <c r="K2058" s="426" t="s">
        <v>1188</v>
      </c>
      <c r="L2058" s="426" t="s">
        <v>4137</v>
      </c>
      <c r="M2058" s="426">
        <v>981471705</v>
      </c>
      <c r="N2058" s="427">
        <v>45097</v>
      </c>
      <c r="O2058" s="458">
        <f t="shared" si="102"/>
        <v>6</v>
      </c>
      <c r="P2058" s="458">
        <f t="shared" si="103"/>
        <v>6</v>
      </c>
      <c r="Q2058" s="96" t="str">
        <f t="shared" si="104"/>
        <v>Gastos_Gerais</v>
      </c>
    </row>
    <row r="2059" spans="1:17" ht="24.75" hidden="1" thickBot="1" x14ac:dyDescent="0.25">
      <c r="A2059" s="450">
        <v>4499</v>
      </c>
      <c r="B2059" s="427">
        <v>45097</v>
      </c>
      <c r="C2059" s="459">
        <v>45078</v>
      </c>
      <c r="D2059" s="461" t="s">
        <v>264</v>
      </c>
      <c r="E2059" s="455" t="s">
        <v>293</v>
      </c>
      <c r="F2059" s="477">
        <v>240</v>
      </c>
      <c r="G2059" s="461" t="s">
        <v>6508</v>
      </c>
      <c r="H2059" s="461" t="s">
        <v>421</v>
      </c>
      <c r="I2059" s="461" t="s">
        <v>1704</v>
      </c>
      <c r="J2059" s="426" t="s">
        <v>820</v>
      </c>
      <c r="K2059" s="426" t="s">
        <v>1188</v>
      </c>
      <c r="L2059" s="426" t="s">
        <v>4137</v>
      </c>
      <c r="M2059" s="426">
        <v>981471705</v>
      </c>
      <c r="N2059" s="427">
        <v>45097</v>
      </c>
      <c r="O2059" s="458">
        <f t="shared" si="102"/>
        <v>6</v>
      </c>
      <c r="P2059" s="458">
        <f t="shared" si="103"/>
        <v>6</v>
      </c>
      <c r="Q2059" s="96" t="str">
        <f t="shared" si="104"/>
        <v>Gastos_Gerais</v>
      </c>
    </row>
    <row r="2060" spans="1:17" ht="24.75" hidden="1" thickBot="1" x14ac:dyDescent="0.25">
      <c r="A2060" s="450">
        <v>4500</v>
      </c>
      <c r="B2060" s="427">
        <v>45097</v>
      </c>
      <c r="C2060" s="459">
        <v>45078</v>
      </c>
      <c r="D2060" s="461" t="s">
        <v>264</v>
      </c>
      <c r="E2060" s="455" t="s">
        <v>293</v>
      </c>
      <c r="F2060" s="477">
        <v>180</v>
      </c>
      <c r="G2060" s="461" t="s">
        <v>6480</v>
      </c>
      <c r="H2060" s="461" t="s">
        <v>419</v>
      </c>
      <c r="I2060" s="461" t="s">
        <v>5120</v>
      </c>
      <c r="J2060" s="426" t="s">
        <v>5121</v>
      </c>
      <c r="K2060" s="426" t="s">
        <v>1188</v>
      </c>
      <c r="L2060" s="426" t="s">
        <v>4137</v>
      </c>
      <c r="M2060" s="426">
        <v>981471705</v>
      </c>
      <c r="N2060" s="427">
        <v>45097</v>
      </c>
      <c r="O2060" s="458">
        <f t="shared" si="102"/>
        <v>6</v>
      </c>
      <c r="P2060" s="458">
        <f t="shared" si="103"/>
        <v>6</v>
      </c>
      <c r="Q2060" s="96" t="str">
        <f t="shared" si="104"/>
        <v>Gastos_Gerais</v>
      </c>
    </row>
    <row r="2061" spans="1:17" ht="24.75" hidden="1" thickBot="1" x14ac:dyDescent="0.25">
      <c r="A2061" s="450">
        <v>4501</v>
      </c>
      <c r="B2061" s="427">
        <v>45097</v>
      </c>
      <c r="C2061" s="459">
        <v>45078</v>
      </c>
      <c r="D2061" s="461" t="s">
        <v>264</v>
      </c>
      <c r="E2061" s="455" t="s">
        <v>293</v>
      </c>
      <c r="F2061" s="477">
        <v>240</v>
      </c>
      <c r="G2061" s="461" t="s">
        <v>6509</v>
      </c>
      <c r="H2061" s="461" t="s">
        <v>421</v>
      </c>
      <c r="I2061" s="461" t="s">
        <v>6135</v>
      </c>
      <c r="J2061" s="426" t="s">
        <v>6136</v>
      </c>
      <c r="K2061" s="426" t="s">
        <v>1188</v>
      </c>
      <c r="L2061" s="426" t="s">
        <v>4137</v>
      </c>
      <c r="M2061" s="426">
        <v>981471705</v>
      </c>
      <c r="N2061" s="427">
        <v>45097</v>
      </c>
      <c r="O2061" s="458">
        <f t="shared" si="102"/>
        <v>6</v>
      </c>
      <c r="P2061" s="458">
        <f t="shared" si="103"/>
        <v>6</v>
      </c>
      <c r="Q2061" s="96" t="str">
        <f t="shared" si="104"/>
        <v>Gastos_Gerais</v>
      </c>
    </row>
    <row r="2062" spans="1:17" ht="24.75" hidden="1" thickBot="1" x14ac:dyDescent="0.25">
      <c r="A2062" s="450">
        <v>4502</v>
      </c>
      <c r="B2062" s="427">
        <v>45097</v>
      </c>
      <c r="C2062" s="459">
        <v>45078</v>
      </c>
      <c r="D2062" s="461" t="s">
        <v>264</v>
      </c>
      <c r="E2062" s="455" t="s">
        <v>293</v>
      </c>
      <c r="F2062" s="477">
        <v>120</v>
      </c>
      <c r="G2062" s="461" t="s">
        <v>6490</v>
      </c>
      <c r="H2062" s="461" t="s">
        <v>418</v>
      </c>
      <c r="I2062" s="461" t="s">
        <v>3717</v>
      </c>
      <c r="J2062" s="426" t="s">
        <v>467</v>
      </c>
      <c r="K2062" s="426" t="s">
        <v>1188</v>
      </c>
      <c r="L2062" s="426" t="s">
        <v>4137</v>
      </c>
      <c r="M2062" s="426">
        <v>981471705</v>
      </c>
      <c r="N2062" s="427">
        <v>45097</v>
      </c>
      <c r="O2062" s="458">
        <f t="shared" si="102"/>
        <v>6</v>
      </c>
      <c r="P2062" s="458">
        <f t="shared" si="103"/>
        <v>6</v>
      </c>
      <c r="Q2062" s="96" t="str">
        <f t="shared" si="104"/>
        <v>Gastos_Gerais</v>
      </c>
    </row>
    <row r="2063" spans="1:17" ht="26.25" hidden="1" thickBot="1" x14ac:dyDescent="0.25">
      <c r="A2063" s="450">
        <v>4503</v>
      </c>
      <c r="B2063" s="427">
        <v>45097</v>
      </c>
      <c r="C2063" s="459">
        <v>45078</v>
      </c>
      <c r="D2063" s="461" t="s">
        <v>176</v>
      </c>
      <c r="E2063" s="455" t="s">
        <v>10</v>
      </c>
      <c r="F2063" s="477">
        <v>2097.0700000000002</v>
      </c>
      <c r="G2063" s="461" t="s">
        <v>4306</v>
      </c>
      <c r="H2063" s="461" t="s">
        <v>420</v>
      </c>
      <c r="I2063" s="461" t="s">
        <v>2301</v>
      </c>
      <c r="J2063" s="426" t="s">
        <v>6132</v>
      </c>
      <c r="K2063" s="426" t="s">
        <v>1307</v>
      </c>
      <c r="L2063" s="426" t="s">
        <v>1218</v>
      </c>
      <c r="M2063" s="426" t="s">
        <v>6137</v>
      </c>
      <c r="N2063" s="427">
        <v>45097</v>
      </c>
      <c r="O2063" s="458">
        <f t="shared" si="102"/>
        <v>6</v>
      </c>
      <c r="P2063" s="458">
        <f t="shared" si="103"/>
        <v>6</v>
      </c>
      <c r="Q2063" s="96" t="str">
        <f t="shared" si="104"/>
        <v>Gastos_com_Pessoal</v>
      </c>
    </row>
    <row r="2064" spans="1:17" ht="26.25" hidden="1" thickBot="1" x14ac:dyDescent="0.25">
      <c r="A2064" s="450">
        <v>4504</v>
      </c>
      <c r="B2064" s="427">
        <v>45098</v>
      </c>
      <c r="C2064" s="459">
        <v>45078</v>
      </c>
      <c r="D2064" s="461" t="s">
        <v>176</v>
      </c>
      <c r="E2064" s="455" t="s">
        <v>55</v>
      </c>
      <c r="F2064" s="477">
        <v>22011.040000000001</v>
      </c>
      <c r="G2064" s="461" t="s">
        <v>6640</v>
      </c>
      <c r="H2064" s="461" t="s">
        <v>303</v>
      </c>
      <c r="I2064" s="461" t="s">
        <v>4533</v>
      </c>
      <c r="J2064" s="426" t="s">
        <v>1849</v>
      </c>
      <c r="K2064" s="426" t="s">
        <v>1157</v>
      </c>
      <c r="L2064" s="426" t="s">
        <v>32</v>
      </c>
      <c r="M2064" s="426">
        <v>361701</v>
      </c>
      <c r="N2064" s="427">
        <v>45092</v>
      </c>
      <c r="O2064" s="458">
        <f t="shared" si="102"/>
        <v>6</v>
      </c>
      <c r="P2064" s="458">
        <f t="shared" si="103"/>
        <v>6</v>
      </c>
      <c r="Q2064" s="96" t="str">
        <f t="shared" si="104"/>
        <v>Gastos_com_Pessoal</v>
      </c>
    </row>
    <row r="2065" spans="1:17" ht="36.75" hidden="1" thickBot="1" x14ac:dyDescent="0.25">
      <c r="A2065" s="450">
        <v>4505</v>
      </c>
      <c r="B2065" s="427">
        <v>45098</v>
      </c>
      <c r="C2065" s="459">
        <v>45078</v>
      </c>
      <c r="D2065" s="461" t="s">
        <v>264</v>
      </c>
      <c r="E2065" s="455" t="s">
        <v>181</v>
      </c>
      <c r="F2065" s="477">
        <v>6227</v>
      </c>
      <c r="G2065" s="461" t="s">
        <v>4612</v>
      </c>
      <c r="H2065" s="461" t="s">
        <v>303</v>
      </c>
      <c r="I2065" s="461" t="s">
        <v>5630</v>
      </c>
      <c r="J2065" s="426" t="s">
        <v>1179</v>
      </c>
      <c r="K2065" s="426" t="s">
        <v>1157</v>
      </c>
      <c r="L2065" s="426" t="s">
        <v>32</v>
      </c>
      <c r="M2065" s="426">
        <v>2023102</v>
      </c>
      <c r="N2065" s="427">
        <v>45078</v>
      </c>
      <c r="O2065" s="458">
        <f t="shared" si="102"/>
        <v>6</v>
      </c>
      <c r="P2065" s="458">
        <f t="shared" si="103"/>
        <v>6</v>
      </c>
      <c r="Q2065" s="96" t="str">
        <f t="shared" si="104"/>
        <v>Gastos_Gerais</v>
      </c>
    </row>
    <row r="2066" spans="1:17" ht="24.75" hidden="1" thickBot="1" x14ac:dyDescent="0.25">
      <c r="A2066" s="450">
        <v>4506</v>
      </c>
      <c r="B2066" s="427">
        <v>45098</v>
      </c>
      <c r="C2066" s="459">
        <v>45078</v>
      </c>
      <c r="D2066" s="461" t="s">
        <v>264</v>
      </c>
      <c r="E2066" s="455" t="s">
        <v>398</v>
      </c>
      <c r="F2066" s="477">
        <v>1883.44</v>
      </c>
      <c r="G2066" s="456" t="s">
        <v>4496</v>
      </c>
      <c r="H2066" s="461" t="s">
        <v>423</v>
      </c>
      <c r="I2066" s="461" t="s">
        <v>5613</v>
      </c>
      <c r="J2066" s="426" t="s">
        <v>1804</v>
      </c>
      <c r="K2066" s="426" t="s">
        <v>1157</v>
      </c>
      <c r="L2066" s="426" t="s">
        <v>32</v>
      </c>
      <c r="M2066" s="426">
        <v>38431</v>
      </c>
      <c r="N2066" s="427">
        <v>45089</v>
      </c>
      <c r="O2066" s="458">
        <f t="shared" si="102"/>
        <v>6</v>
      </c>
      <c r="P2066" s="458">
        <f t="shared" si="103"/>
        <v>6</v>
      </c>
      <c r="Q2066" s="96" t="str">
        <f t="shared" si="104"/>
        <v>Gastos_Gerais</v>
      </c>
    </row>
    <row r="2067" spans="1:17" ht="24.75" hidden="1" thickBot="1" x14ac:dyDescent="0.25">
      <c r="A2067" s="450">
        <v>4507</v>
      </c>
      <c r="B2067" s="463">
        <v>45098</v>
      </c>
      <c r="C2067" s="464">
        <v>45078</v>
      </c>
      <c r="D2067" s="455" t="s">
        <v>264</v>
      </c>
      <c r="E2067" s="455" t="s">
        <v>398</v>
      </c>
      <c r="F2067" s="460">
        <v>1791.51</v>
      </c>
      <c r="G2067" s="456" t="s">
        <v>4496</v>
      </c>
      <c r="H2067" s="461" t="s">
        <v>421</v>
      </c>
      <c r="I2067" s="461" t="s">
        <v>5613</v>
      </c>
      <c r="J2067" s="426" t="s">
        <v>1804</v>
      </c>
      <c r="K2067" s="469" t="s">
        <v>1157</v>
      </c>
      <c r="L2067" s="469" t="s">
        <v>32</v>
      </c>
      <c r="M2067" s="480">
        <v>38438</v>
      </c>
      <c r="N2067" s="427">
        <v>45089</v>
      </c>
      <c r="O2067" s="458">
        <f t="shared" si="102"/>
        <v>6</v>
      </c>
      <c r="P2067" s="458">
        <f t="shared" si="103"/>
        <v>6</v>
      </c>
      <c r="Q2067" s="96" t="str">
        <f t="shared" si="104"/>
        <v>Gastos_Gerais</v>
      </c>
    </row>
    <row r="2068" spans="1:17" ht="24.75" hidden="1" thickBot="1" x14ac:dyDescent="0.25">
      <c r="A2068" s="450">
        <v>4508</v>
      </c>
      <c r="B2068" s="463">
        <v>45098</v>
      </c>
      <c r="C2068" s="464">
        <v>45078</v>
      </c>
      <c r="D2068" s="455" t="s">
        <v>264</v>
      </c>
      <c r="E2068" s="455" t="s">
        <v>398</v>
      </c>
      <c r="F2068" s="460">
        <v>1255.8900000000001</v>
      </c>
      <c r="G2068" s="456" t="s">
        <v>4496</v>
      </c>
      <c r="H2068" s="461" t="s">
        <v>419</v>
      </c>
      <c r="I2068" s="461" t="s">
        <v>5613</v>
      </c>
      <c r="J2068" s="425" t="s">
        <v>1804</v>
      </c>
      <c r="K2068" s="425" t="s">
        <v>1157</v>
      </c>
      <c r="L2068" s="426" t="s">
        <v>32</v>
      </c>
      <c r="M2068" s="480">
        <v>38433</v>
      </c>
      <c r="N2068" s="427">
        <v>45089</v>
      </c>
      <c r="O2068" s="458">
        <f t="shared" ref="O2068:O2131" si="105">IF(B2068=0,0,IF(YEAR(B2068)=$P$1,MONTH(B2068)-$O$1+1,(YEAR(B2068)-$P$1)*12-$O$1+1+MONTH(B2068)))</f>
        <v>6</v>
      </c>
      <c r="P2068" s="458">
        <f t="shared" ref="P2068:P2131" si="106">IF(C2068=0,0,IF(YEAR(C2068)=$P$1,MONTH(C2068)-$O$1+1,(YEAR(C2068)-$P$1)*12-$O$1+1+MONTH(C2068)))</f>
        <v>6</v>
      </c>
      <c r="Q2068" s="96" t="str">
        <f t="shared" ref="Q2068:Q2131" si="107">SUBSTITUTE(D2068," ","_")</f>
        <v>Gastos_Gerais</v>
      </c>
    </row>
    <row r="2069" spans="1:17" ht="24.75" hidden="1" thickBot="1" x14ac:dyDescent="0.25">
      <c r="A2069" s="450">
        <v>4509</v>
      </c>
      <c r="B2069" s="463">
        <v>45098</v>
      </c>
      <c r="C2069" s="464">
        <v>45078</v>
      </c>
      <c r="D2069" s="455" t="s">
        <v>264</v>
      </c>
      <c r="E2069" s="455" t="s">
        <v>398</v>
      </c>
      <c r="F2069" s="460">
        <v>1222.3699999999999</v>
      </c>
      <c r="G2069" s="456" t="s">
        <v>4496</v>
      </c>
      <c r="H2069" s="461" t="s">
        <v>414</v>
      </c>
      <c r="I2069" s="461" t="s">
        <v>5613</v>
      </c>
      <c r="J2069" s="425" t="s">
        <v>1804</v>
      </c>
      <c r="K2069" s="425" t="s">
        <v>1157</v>
      </c>
      <c r="L2069" s="426" t="s">
        <v>32</v>
      </c>
      <c r="M2069" s="480">
        <v>38432</v>
      </c>
      <c r="N2069" s="427">
        <v>45089</v>
      </c>
      <c r="O2069" s="458">
        <f t="shared" si="105"/>
        <v>6</v>
      </c>
      <c r="P2069" s="458">
        <f t="shared" si="106"/>
        <v>6</v>
      </c>
      <c r="Q2069" s="96" t="str">
        <f t="shared" si="107"/>
        <v>Gastos_Gerais</v>
      </c>
    </row>
    <row r="2070" spans="1:17" ht="13.5" hidden="1" thickBot="1" x14ac:dyDescent="0.25">
      <c r="A2070" s="450">
        <v>4510</v>
      </c>
      <c r="B2070" s="463">
        <v>45098</v>
      </c>
      <c r="C2070" s="464">
        <v>45078</v>
      </c>
      <c r="D2070" s="455" t="s">
        <v>264</v>
      </c>
      <c r="E2070" s="455" t="s">
        <v>138</v>
      </c>
      <c r="F2070" s="460">
        <v>1042.81</v>
      </c>
      <c r="G2070" s="455" t="s">
        <v>138</v>
      </c>
      <c r="H2070" s="461" t="s">
        <v>418</v>
      </c>
      <c r="I2070" s="461" t="s">
        <v>4493</v>
      </c>
      <c r="J2070" s="425" t="s">
        <v>1669</v>
      </c>
      <c r="K2070" s="425" t="s">
        <v>1157</v>
      </c>
      <c r="L2070" s="426" t="s">
        <v>32</v>
      </c>
      <c r="M2070" s="480">
        <v>2831</v>
      </c>
      <c r="N2070" s="427">
        <v>45092</v>
      </c>
      <c r="O2070" s="458">
        <f t="shared" si="105"/>
        <v>6</v>
      </c>
      <c r="P2070" s="458">
        <f t="shared" si="106"/>
        <v>6</v>
      </c>
      <c r="Q2070" s="96" t="str">
        <f t="shared" si="107"/>
        <v>Gastos_Gerais</v>
      </c>
    </row>
    <row r="2071" spans="1:17" ht="24.75" hidden="1" thickBot="1" x14ac:dyDescent="0.25">
      <c r="A2071" s="450">
        <v>4511</v>
      </c>
      <c r="B2071" s="463">
        <v>45098</v>
      </c>
      <c r="C2071" s="464">
        <v>45078</v>
      </c>
      <c r="D2071" s="455" t="s">
        <v>264</v>
      </c>
      <c r="E2071" s="455" t="s">
        <v>398</v>
      </c>
      <c r="F2071" s="460">
        <v>354.26</v>
      </c>
      <c r="G2071" s="456" t="s">
        <v>4496</v>
      </c>
      <c r="H2071" s="461" t="s">
        <v>493</v>
      </c>
      <c r="I2071" s="461" t="s">
        <v>5613</v>
      </c>
      <c r="J2071" s="425" t="s">
        <v>1804</v>
      </c>
      <c r="K2071" s="425" t="s">
        <v>1157</v>
      </c>
      <c r="L2071" s="426" t="s">
        <v>32</v>
      </c>
      <c r="M2071" s="480">
        <v>38430</v>
      </c>
      <c r="N2071" s="427">
        <v>45089</v>
      </c>
      <c r="O2071" s="458">
        <f t="shared" si="105"/>
        <v>6</v>
      </c>
      <c r="P2071" s="458">
        <f t="shared" si="106"/>
        <v>6</v>
      </c>
      <c r="Q2071" s="96" t="str">
        <f t="shared" si="107"/>
        <v>Gastos_Gerais</v>
      </c>
    </row>
    <row r="2072" spans="1:17" ht="24.75" hidden="1" thickBot="1" x14ac:dyDescent="0.25">
      <c r="A2072" s="450">
        <v>4512</v>
      </c>
      <c r="B2072" s="463">
        <v>45098</v>
      </c>
      <c r="C2072" s="464">
        <v>45047</v>
      </c>
      <c r="D2072" s="455" t="s">
        <v>264</v>
      </c>
      <c r="E2072" s="455" t="s">
        <v>208</v>
      </c>
      <c r="F2072" s="460">
        <v>60</v>
      </c>
      <c r="G2072" s="455" t="s">
        <v>6138</v>
      </c>
      <c r="H2072" s="461" t="s">
        <v>421</v>
      </c>
      <c r="I2072" s="461" t="s">
        <v>4614</v>
      </c>
      <c r="J2072" s="426" t="s">
        <v>4615</v>
      </c>
      <c r="K2072" s="426" t="s">
        <v>1157</v>
      </c>
      <c r="L2072" s="426" t="s">
        <v>32</v>
      </c>
      <c r="M2072" s="480">
        <v>717</v>
      </c>
      <c r="N2072" s="427">
        <v>45092</v>
      </c>
      <c r="O2072" s="458">
        <f t="shared" si="105"/>
        <v>6</v>
      </c>
      <c r="P2072" s="458">
        <f t="shared" si="106"/>
        <v>5</v>
      </c>
      <c r="Q2072" s="96" t="str">
        <f t="shared" si="107"/>
        <v>Gastos_Gerais</v>
      </c>
    </row>
    <row r="2073" spans="1:17" ht="24.75" hidden="1" thickBot="1" x14ac:dyDescent="0.25">
      <c r="A2073" s="450">
        <v>4513</v>
      </c>
      <c r="B2073" s="463">
        <v>45098</v>
      </c>
      <c r="C2073" s="464">
        <v>45078</v>
      </c>
      <c r="D2073" s="455" t="s">
        <v>264</v>
      </c>
      <c r="E2073" s="455" t="s">
        <v>96</v>
      </c>
      <c r="F2073" s="460">
        <v>960.77</v>
      </c>
      <c r="G2073" s="455" t="s">
        <v>6139</v>
      </c>
      <c r="H2073" s="461" t="s">
        <v>414</v>
      </c>
      <c r="I2073" s="461" t="s">
        <v>6100</v>
      </c>
      <c r="J2073" s="425" t="s">
        <v>6101</v>
      </c>
      <c r="K2073" s="425" t="s">
        <v>1157</v>
      </c>
      <c r="L2073" s="426" t="s">
        <v>32</v>
      </c>
      <c r="M2073" s="480">
        <v>2283</v>
      </c>
      <c r="N2073" s="427">
        <v>45098</v>
      </c>
      <c r="O2073" s="458">
        <f t="shared" si="105"/>
        <v>6</v>
      </c>
      <c r="P2073" s="458">
        <f t="shared" si="106"/>
        <v>6</v>
      </c>
      <c r="Q2073" s="96" t="str">
        <f t="shared" si="107"/>
        <v>Gastos_Gerais</v>
      </c>
    </row>
    <row r="2074" spans="1:17" ht="24.75" hidden="1" thickBot="1" x14ac:dyDescent="0.25">
      <c r="A2074" s="450">
        <v>4514</v>
      </c>
      <c r="B2074" s="463">
        <v>45098</v>
      </c>
      <c r="C2074" s="464">
        <v>45078</v>
      </c>
      <c r="D2074" s="455" t="s">
        <v>264</v>
      </c>
      <c r="E2074" s="455" t="s">
        <v>96</v>
      </c>
      <c r="F2074" s="460">
        <v>51.4</v>
      </c>
      <c r="G2074" s="455" t="s">
        <v>6140</v>
      </c>
      <c r="H2074" s="461" t="s">
        <v>418</v>
      </c>
      <c r="I2074" s="461" t="s">
        <v>4182</v>
      </c>
      <c r="J2074" s="426" t="s">
        <v>1689</v>
      </c>
      <c r="K2074" s="425" t="s">
        <v>1157</v>
      </c>
      <c r="L2074" s="426" t="s">
        <v>32</v>
      </c>
      <c r="M2074" s="480">
        <v>28256</v>
      </c>
      <c r="N2074" s="427">
        <v>45068</v>
      </c>
      <c r="O2074" s="458">
        <f t="shared" si="105"/>
        <v>6</v>
      </c>
      <c r="P2074" s="458">
        <f t="shared" si="106"/>
        <v>6</v>
      </c>
      <c r="Q2074" s="96" t="str">
        <f t="shared" si="107"/>
        <v>Gastos_Gerais</v>
      </c>
    </row>
    <row r="2075" spans="1:17" ht="60.75" hidden="1" thickBot="1" x14ac:dyDescent="0.25">
      <c r="A2075" s="450">
        <v>4515</v>
      </c>
      <c r="B2075" s="463">
        <v>45098</v>
      </c>
      <c r="C2075" s="464">
        <v>45078</v>
      </c>
      <c r="D2075" s="455" t="s">
        <v>264</v>
      </c>
      <c r="E2075" s="455" t="s">
        <v>293</v>
      </c>
      <c r="F2075" s="460">
        <v>360</v>
      </c>
      <c r="G2075" s="455" t="s">
        <v>6510</v>
      </c>
      <c r="H2075" s="461" t="s">
        <v>422</v>
      </c>
      <c r="I2075" s="461" t="s">
        <v>6141</v>
      </c>
      <c r="J2075" s="426" t="s">
        <v>980</v>
      </c>
      <c r="K2075" s="425" t="s">
        <v>1188</v>
      </c>
      <c r="L2075" s="426" t="s">
        <v>4137</v>
      </c>
      <c r="M2075" s="480">
        <v>781636562</v>
      </c>
      <c r="N2075" s="427">
        <v>45098</v>
      </c>
      <c r="O2075" s="458">
        <f t="shared" si="105"/>
        <v>6</v>
      </c>
      <c r="P2075" s="458">
        <f t="shared" si="106"/>
        <v>6</v>
      </c>
      <c r="Q2075" s="96" t="str">
        <f t="shared" si="107"/>
        <v>Gastos_Gerais</v>
      </c>
    </row>
    <row r="2076" spans="1:17" ht="36.75" hidden="1" thickBot="1" x14ac:dyDescent="0.25">
      <c r="A2076" s="450">
        <v>4516</v>
      </c>
      <c r="B2076" s="463">
        <v>45098</v>
      </c>
      <c r="C2076" s="464">
        <v>45078</v>
      </c>
      <c r="D2076" s="455" t="s">
        <v>264</v>
      </c>
      <c r="E2076" s="455" t="s">
        <v>211</v>
      </c>
      <c r="F2076" s="460">
        <v>497.75</v>
      </c>
      <c r="G2076" s="455" t="s">
        <v>6622</v>
      </c>
      <c r="H2076" s="461" t="s">
        <v>422</v>
      </c>
      <c r="I2076" s="461" t="s">
        <v>6141</v>
      </c>
      <c r="J2076" s="426" t="s">
        <v>980</v>
      </c>
      <c r="K2076" s="426" t="s">
        <v>1188</v>
      </c>
      <c r="L2076" s="426" t="s">
        <v>4137</v>
      </c>
      <c r="M2076" s="480">
        <v>781636562</v>
      </c>
      <c r="N2076" s="427">
        <v>45098</v>
      </c>
      <c r="O2076" s="458">
        <f t="shared" si="105"/>
        <v>6</v>
      </c>
      <c r="P2076" s="458">
        <f t="shared" si="106"/>
        <v>6</v>
      </c>
      <c r="Q2076" s="96" t="str">
        <f t="shared" si="107"/>
        <v>Gastos_Gerais</v>
      </c>
    </row>
    <row r="2077" spans="1:17" ht="24.75" hidden="1" thickBot="1" x14ac:dyDescent="0.25">
      <c r="A2077" s="450">
        <v>4517</v>
      </c>
      <c r="B2077" s="463">
        <v>45098</v>
      </c>
      <c r="C2077" s="464">
        <v>45078</v>
      </c>
      <c r="D2077" s="455" t="s">
        <v>264</v>
      </c>
      <c r="E2077" s="455" t="s">
        <v>293</v>
      </c>
      <c r="F2077" s="460">
        <v>60</v>
      </c>
      <c r="G2077" s="455" t="s">
        <v>6511</v>
      </c>
      <c r="H2077" s="461" t="s">
        <v>417</v>
      </c>
      <c r="I2077" s="455" t="s">
        <v>6142</v>
      </c>
      <c r="J2077" s="465" t="s">
        <v>4086</v>
      </c>
      <c r="K2077" s="465" t="s">
        <v>1188</v>
      </c>
      <c r="L2077" s="426" t="s">
        <v>4137</v>
      </c>
      <c r="M2077" s="480">
        <v>781636562</v>
      </c>
      <c r="N2077" s="427">
        <v>45098</v>
      </c>
      <c r="O2077" s="458">
        <f t="shared" si="105"/>
        <v>6</v>
      </c>
      <c r="P2077" s="458">
        <f t="shared" si="106"/>
        <v>6</v>
      </c>
      <c r="Q2077" s="96" t="str">
        <f t="shared" si="107"/>
        <v>Gastos_Gerais</v>
      </c>
    </row>
    <row r="2078" spans="1:17" ht="60.75" hidden="1" thickBot="1" x14ac:dyDescent="0.25">
      <c r="A2078" s="450">
        <v>4518</v>
      </c>
      <c r="B2078" s="463">
        <v>45098</v>
      </c>
      <c r="C2078" s="464">
        <v>45078</v>
      </c>
      <c r="D2078" s="455" t="s">
        <v>264</v>
      </c>
      <c r="E2078" s="455" t="s">
        <v>293</v>
      </c>
      <c r="F2078" s="460">
        <v>300</v>
      </c>
      <c r="G2078" s="455" t="s">
        <v>6512</v>
      </c>
      <c r="H2078" s="461" t="s">
        <v>420</v>
      </c>
      <c r="I2078" s="461" t="s">
        <v>1554</v>
      </c>
      <c r="J2078" s="426" t="s">
        <v>1555</v>
      </c>
      <c r="K2078" s="425" t="s">
        <v>1188</v>
      </c>
      <c r="L2078" s="426" t="s">
        <v>4137</v>
      </c>
      <c r="M2078" s="480">
        <v>781636562</v>
      </c>
      <c r="N2078" s="427">
        <v>45098</v>
      </c>
      <c r="O2078" s="458">
        <f t="shared" si="105"/>
        <v>6</v>
      </c>
      <c r="P2078" s="458">
        <f t="shared" si="106"/>
        <v>6</v>
      </c>
      <c r="Q2078" s="96" t="str">
        <f t="shared" si="107"/>
        <v>Gastos_Gerais</v>
      </c>
    </row>
    <row r="2079" spans="1:17" ht="36.75" hidden="1" thickBot="1" x14ac:dyDescent="0.25">
      <c r="A2079" s="450">
        <v>4519</v>
      </c>
      <c r="B2079" s="463">
        <v>45098</v>
      </c>
      <c r="C2079" s="464">
        <v>45078</v>
      </c>
      <c r="D2079" s="455" t="s">
        <v>264</v>
      </c>
      <c r="E2079" s="455" t="s">
        <v>211</v>
      </c>
      <c r="F2079" s="460">
        <v>438.49</v>
      </c>
      <c r="G2079" s="455" t="s">
        <v>6623</v>
      </c>
      <c r="H2079" s="461" t="s">
        <v>420</v>
      </c>
      <c r="I2079" s="461" t="s">
        <v>1554</v>
      </c>
      <c r="J2079" s="426" t="s">
        <v>1555</v>
      </c>
      <c r="K2079" s="425" t="s">
        <v>1188</v>
      </c>
      <c r="L2079" s="426" t="s">
        <v>4137</v>
      </c>
      <c r="M2079" s="480">
        <v>781636562</v>
      </c>
      <c r="N2079" s="427">
        <v>45098</v>
      </c>
      <c r="O2079" s="458">
        <f t="shared" si="105"/>
        <v>6</v>
      </c>
      <c r="P2079" s="458">
        <f t="shared" si="106"/>
        <v>6</v>
      </c>
      <c r="Q2079" s="96" t="str">
        <f t="shared" si="107"/>
        <v>Gastos_Gerais</v>
      </c>
    </row>
    <row r="2080" spans="1:17" ht="60.75" hidden="1" thickBot="1" x14ac:dyDescent="0.25">
      <c r="A2080" s="450">
        <v>4520</v>
      </c>
      <c r="B2080" s="463">
        <v>45098</v>
      </c>
      <c r="C2080" s="464">
        <v>45078</v>
      </c>
      <c r="D2080" s="455" t="s">
        <v>264</v>
      </c>
      <c r="E2080" s="455" t="s">
        <v>293</v>
      </c>
      <c r="F2080" s="460">
        <v>300</v>
      </c>
      <c r="G2080" s="455" t="s">
        <v>6513</v>
      </c>
      <c r="H2080" s="461" t="s">
        <v>416</v>
      </c>
      <c r="I2080" s="461" t="s">
        <v>6143</v>
      </c>
      <c r="J2080" s="425" t="s">
        <v>457</v>
      </c>
      <c r="K2080" s="425" t="s">
        <v>1188</v>
      </c>
      <c r="L2080" s="426" t="s">
        <v>4137</v>
      </c>
      <c r="M2080" s="480">
        <v>781636562</v>
      </c>
      <c r="N2080" s="427">
        <v>45098</v>
      </c>
      <c r="O2080" s="458">
        <f t="shared" si="105"/>
        <v>6</v>
      </c>
      <c r="P2080" s="458">
        <f t="shared" si="106"/>
        <v>6</v>
      </c>
      <c r="Q2080" s="96" t="str">
        <f t="shared" si="107"/>
        <v>Gastos_Gerais</v>
      </c>
    </row>
    <row r="2081" spans="1:17" ht="36.75" hidden="1" thickBot="1" x14ac:dyDescent="0.25">
      <c r="A2081" s="450">
        <v>4521</v>
      </c>
      <c r="B2081" s="463">
        <v>45098</v>
      </c>
      <c r="C2081" s="464">
        <v>45078</v>
      </c>
      <c r="D2081" s="455" t="s">
        <v>264</v>
      </c>
      <c r="E2081" s="455" t="s">
        <v>211</v>
      </c>
      <c r="F2081" s="460">
        <v>203.95</v>
      </c>
      <c r="G2081" s="455" t="s">
        <v>6624</v>
      </c>
      <c r="H2081" s="461" t="s">
        <v>416</v>
      </c>
      <c r="I2081" s="461" t="s">
        <v>6143</v>
      </c>
      <c r="J2081" s="426" t="s">
        <v>457</v>
      </c>
      <c r="K2081" s="425" t="s">
        <v>1188</v>
      </c>
      <c r="L2081" s="426" t="s">
        <v>4137</v>
      </c>
      <c r="M2081" s="480">
        <v>781636562</v>
      </c>
      <c r="N2081" s="427">
        <v>45098</v>
      </c>
      <c r="O2081" s="458">
        <f t="shared" si="105"/>
        <v>6</v>
      </c>
      <c r="P2081" s="458">
        <f t="shared" si="106"/>
        <v>6</v>
      </c>
      <c r="Q2081" s="96" t="str">
        <f t="shared" si="107"/>
        <v>Gastos_Gerais</v>
      </c>
    </row>
    <row r="2082" spans="1:17" ht="60.75" hidden="1" thickBot="1" x14ac:dyDescent="0.25">
      <c r="A2082" s="450">
        <v>4522</v>
      </c>
      <c r="B2082" s="463">
        <v>45098</v>
      </c>
      <c r="C2082" s="464">
        <v>45078</v>
      </c>
      <c r="D2082" s="455" t="s">
        <v>264</v>
      </c>
      <c r="E2082" s="455" t="s">
        <v>293</v>
      </c>
      <c r="F2082" s="460">
        <v>120</v>
      </c>
      <c r="G2082" s="455" t="s">
        <v>6514</v>
      </c>
      <c r="H2082" s="461" t="s">
        <v>417</v>
      </c>
      <c r="I2082" s="461" t="s">
        <v>4979</v>
      </c>
      <c r="J2082" s="426" t="s">
        <v>497</v>
      </c>
      <c r="K2082" s="425" t="s">
        <v>1188</v>
      </c>
      <c r="L2082" s="426" t="s">
        <v>4137</v>
      </c>
      <c r="M2082" s="480">
        <v>781636562</v>
      </c>
      <c r="N2082" s="427">
        <v>45098</v>
      </c>
      <c r="O2082" s="458">
        <f t="shared" si="105"/>
        <v>6</v>
      </c>
      <c r="P2082" s="458">
        <f t="shared" si="106"/>
        <v>6</v>
      </c>
      <c r="Q2082" s="96" t="str">
        <f t="shared" si="107"/>
        <v>Gastos_Gerais</v>
      </c>
    </row>
    <row r="2083" spans="1:17" ht="60.75" hidden="1" thickBot="1" x14ac:dyDescent="0.25">
      <c r="A2083" s="450">
        <v>4523</v>
      </c>
      <c r="B2083" s="463">
        <v>45098</v>
      </c>
      <c r="C2083" s="464">
        <v>45078</v>
      </c>
      <c r="D2083" s="455" t="s">
        <v>264</v>
      </c>
      <c r="E2083" s="455" t="s">
        <v>293</v>
      </c>
      <c r="F2083" s="454">
        <v>300</v>
      </c>
      <c r="G2083" s="455" t="s">
        <v>6515</v>
      </c>
      <c r="H2083" s="461" t="s">
        <v>1032</v>
      </c>
      <c r="I2083" s="461" t="s">
        <v>4816</v>
      </c>
      <c r="J2083" s="426" t="s">
        <v>459</v>
      </c>
      <c r="K2083" s="426" t="s">
        <v>1188</v>
      </c>
      <c r="L2083" s="426" t="s">
        <v>4137</v>
      </c>
      <c r="M2083" s="480">
        <v>781636562</v>
      </c>
      <c r="N2083" s="427">
        <v>45098</v>
      </c>
      <c r="O2083" s="458">
        <f t="shared" si="105"/>
        <v>6</v>
      </c>
      <c r="P2083" s="458">
        <f t="shared" si="106"/>
        <v>6</v>
      </c>
      <c r="Q2083" s="96" t="str">
        <f t="shared" si="107"/>
        <v>Gastos_Gerais</v>
      </c>
    </row>
    <row r="2084" spans="1:17" ht="24.75" hidden="1" thickBot="1" x14ac:dyDescent="0.25">
      <c r="A2084" s="450">
        <v>4524</v>
      </c>
      <c r="B2084" s="463">
        <v>45098</v>
      </c>
      <c r="C2084" s="464">
        <v>45078</v>
      </c>
      <c r="D2084" s="455" t="s">
        <v>264</v>
      </c>
      <c r="E2084" s="455" t="s">
        <v>293</v>
      </c>
      <c r="F2084" s="460">
        <v>60</v>
      </c>
      <c r="G2084" s="455" t="s">
        <v>5061</v>
      </c>
      <c r="H2084" s="461" t="s">
        <v>417</v>
      </c>
      <c r="I2084" s="461" t="s">
        <v>3741</v>
      </c>
      <c r="J2084" s="426" t="s">
        <v>3742</v>
      </c>
      <c r="K2084" s="426" t="s">
        <v>1188</v>
      </c>
      <c r="L2084" s="426" t="s">
        <v>4137</v>
      </c>
      <c r="M2084" s="480">
        <v>781636562</v>
      </c>
      <c r="N2084" s="427">
        <v>45098</v>
      </c>
      <c r="O2084" s="458">
        <f t="shared" si="105"/>
        <v>6</v>
      </c>
      <c r="P2084" s="458">
        <f t="shared" si="106"/>
        <v>6</v>
      </c>
      <c r="Q2084" s="96" t="str">
        <f t="shared" si="107"/>
        <v>Gastos_Gerais</v>
      </c>
    </row>
    <row r="2085" spans="1:17" ht="60.75" hidden="1" thickBot="1" x14ac:dyDescent="0.25">
      <c r="A2085" s="450">
        <v>4525</v>
      </c>
      <c r="B2085" s="463">
        <v>45098</v>
      </c>
      <c r="C2085" s="464">
        <v>45078</v>
      </c>
      <c r="D2085" s="455" t="s">
        <v>264</v>
      </c>
      <c r="E2085" s="455" t="s">
        <v>293</v>
      </c>
      <c r="F2085" s="460">
        <v>360</v>
      </c>
      <c r="G2085" s="455" t="s">
        <v>6516</v>
      </c>
      <c r="H2085" s="461" t="s">
        <v>422</v>
      </c>
      <c r="I2085" s="461" t="s">
        <v>1863</v>
      </c>
      <c r="J2085" s="426" t="s">
        <v>893</v>
      </c>
      <c r="K2085" s="426" t="s">
        <v>1188</v>
      </c>
      <c r="L2085" s="426" t="s">
        <v>4137</v>
      </c>
      <c r="M2085" s="480">
        <v>781636562</v>
      </c>
      <c r="N2085" s="427">
        <v>45098</v>
      </c>
      <c r="O2085" s="458">
        <f t="shared" si="105"/>
        <v>6</v>
      </c>
      <c r="P2085" s="458">
        <f t="shared" si="106"/>
        <v>6</v>
      </c>
      <c r="Q2085" s="96" t="str">
        <f t="shared" si="107"/>
        <v>Gastos_Gerais</v>
      </c>
    </row>
    <row r="2086" spans="1:17" ht="36.75" hidden="1" thickBot="1" x14ac:dyDescent="0.25">
      <c r="A2086" s="450">
        <v>4526</v>
      </c>
      <c r="B2086" s="463">
        <v>45098</v>
      </c>
      <c r="C2086" s="464">
        <v>45078</v>
      </c>
      <c r="D2086" s="455" t="s">
        <v>264</v>
      </c>
      <c r="E2086" s="455" t="s">
        <v>211</v>
      </c>
      <c r="F2086" s="460">
        <v>497.75</v>
      </c>
      <c r="G2086" s="455" t="s">
        <v>6625</v>
      </c>
      <c r="H2086" s="461" t="s">
        <v>422</v>
      </c>
      <c r="I2086" s="461" t="s">
        <v>1863</v>
      </c>
      <c r="J2086" s="426" t="s">
        <v>893</v>
      </c>
      <c r="K2086" s="426" t="s">
        <v>1188</v>
      </c>
      <c r="L2086" s="426" t="s">
        <v>4137</v>
      </c>
      <c r="M2086" s="480">
        <v>781636562</v>
      </c>
      <c r="N2086" s="427">
        <v>45098</v>
      </c>
      <c r="O2086" s="458">
        <f t="shared" si="105"/>
        <v>6</v>
      </c>
      <c r="P2086" s="458">
        <f t="shared" si="106"/>
        <v>6</v>
      </c>
      <c r="Q2086" s="96" t="str">
        <f t="shared" si="107"/>
        <v>Gastos_Gerais</v>
      </c>
    </row>
    <row r="2087" spans="1:17" ht="60.75" hidden="1" thickBot="1" x14ac:dyDescent="0.25">
      <c r="A2087" s="450">
        <v>4527</v>
      </c>
      <c r="B2087" s="463">
        <v>45098</v>
      </c>
      <c r="C2087" s="464">
        <v>45078</v>
      </c>
      <c r="D2087" s="455" t="s">
        <v>264</v>
      </c>
      <c r="E2087" s="455" t="s">
        <v>293</v>
      </c>
      <c r="F2087" s="460">
        <v>240</v>
      </c>
      <c r="G2087" s="455" t="s">
        <v>6517</v>
      </c>
      <c r="H2087" s="461" t="s">
        <v>418</v>
      </c>
      <c r="I2087" s="461" t="s">
        <v>3431</v>
      </c>
      <c r="J2087" s="426" t="s">
        <v>735</v>
      </c>
      <c r="K2087" s="426" t="s">
        <v>1188</v>
      </c>
      <c r="L2087" s="426" t="s">
        <v>4137</v>
      </c>
      <c r="M2087" s="480">
        <v>781636562</v>
      </c>
      <c r="N2087" s="427">
        <v>45098</v>
      </c>
      <c r="O2087" s="458">
        <f t="shared" si="105"/>
        <v>6</v>
      </c>
      <c r="P2087" s="458">
        <f t="shared" si="106"/>
        <v>6</v>
      </c>
      <c r="Q2087" s="96" t="str">
        <f t="shared" si="107"/>
        <v>Gastos_Gerais</v>
      </c>
    </row>
    <row r="2088" spans="1:17" ht="36.75" hidden="1" thickBot="1" x14ac:dyDescent="0.25">
      <c r="A2088" s="450">
        <v>4528</v>
      </c>
      <c r="B2088" s="463">
        <v>45098</v>
      </c>
      <c r="C2088" s="464">
        <v>45078</v>
      </c>
      <c r="D2088" s="455" t="s">
        <v>264</v>
      </c>
      <c r="E2088" s="455" t="s">
        <v>211</v>
      </c>
      <c r="F2088" s="460">
        <v>327.95</v>
      </c>
      <c r="G2088" s="455" t="s">
        <v>6626</v>
      </c>
      <c r="H2088" s="461" t="s">
        <v>418</v>
      </c>
      <c r="I2088" s="461" t="s">
        <v>3431</v>
      </c>
      <c r="J2088" s="426" t="s">
        <v>735</v>
      </c>
      <c r="K2088" s="426" t="s">
        <v>1188</v>
      </c>
      <c r="L2088" s="426" t="s">
        <v>4137</v>
      </c>
      <c r="M2088" s="480">
        <v>781636562</v>
      </c>
      <c r="N2088" s="427">
        <v>45098</v>
      </c>
      <c r="O2088" s="458">
        <f t="shared" si="105"/>
        <v>6</v>
      </c>
      <c r="P2088" s="458">
        <f t="shared" si="106"/>
        <v>6</v>
      </c>
      <c r="Q2088" s="96" t="str">
        <f t="shared" si="107"/>
        <v>Gastos_Gerais</v>
      </c>
    </row>
    <row r="2089" spans="1:17" ht="60.75" hidden="1" thickBot="1" x14ac:dyDescent="0.25">
      <c r="A2089" s="450">
        <v>4529</v>
      </c>
      <c r="B2089" s="463">
        <v>45098</v>
      </c>
      <c r="C2089" s="464">
        <v>45078</v>
      </c>
      <c r="D2089" s="455" t="s">
        <v>264</v>
      </c>
      <c r="E2089" s="455" t="s">
        <v>293</v>
      </c>
      <c r="F2089" s="460">
        <v>120</v>
      </c>
      <c r="G2089" s="455" t="s">
        <v>6518</v>
      </c>
      <c r="H2089" s="461" t="s">
        <v>417</v>
      </c>
      <c r="I2089" s="461" t="s">
        <v>2376</v>
      </c>
      <c r="J2089" s="426" t="s">
        <v>893</v>
      </c>
      <c r="K2089" s="426" t="s">
        <v>1188</v>
      </c>
      <c r="L2089" s="426" t="s">
        <v>4137</v>
      </c>
      <c r="M2089" s="480">
        <v>781636562</v>
      </c>
      <c r="N2089" s="427">
        <v>45098</v>
      </c>
      <c r="O2089" s="458">
        <f t="shared" si="105"/>
        <v>6</v>
      </c>
      <c r="P2089" s="458">
        <f t="shared" si="106"/>
        <v>6</v>
      </c>
      <c r="Q2089" s="96" t="str">
        <f t="shared" si="107"/>
        <v>Gastos_Gerais</v>
      </c>
    </row>
    <row r="2090" spans="1:17" ht="60.75" hidden="1" thickBot="1" x14ac:dyDescent="0.25">
      <c r="A2090" s="450">
        <v>4530</v>
      </c>
      <c r="B2090" s="463">
        <v>45098</v>
      </c>
      <c r="C2090" s="464">
        <v>45078</v>
      </c>
      <c r="D2090" s="455" t="s">
        <v>264</v>
      </c>
      <c r="E2090" s="455" t="s">
        <v>293</v>
      </c>
      <c r="F2090" s="460">
        <v>300</v>
      </c>
      <c r="G2090" s="455" t="s">
        <v>6519</v>
      </c>
      <c r="H2090" s="461" t="s">
        <v>1032</v>
      </c>
      <c r="I2090" s="461" t="s">
        <v>6144</v>
      </c>
      <c r="J2090" s="426" t="s">
        <v>893</v>
      </c>
      <c r="K2090" s="426" t="s">
        <v>1188</v>
      </c>
      <c r="L2090" s="426" t="s">
        <v>4137</v>
      </c>
      <c r="M2090" s="426">
        <v>781636562</v>
      </c>
      <c r="N2090" s="427">
        <v>45098</v>
      </c>
      <c r="O2090" s="458">
        <f t="shared" si="105"/>
        <v>6</v>
      </c>
      <c r="P2090" s="458">
        <f t="shared" si="106"/>
        <v>6</v>
      </c>
      <c r="Q2090" s="96" t="str">
        <f t="shared" si="107"/>
        <v>Gastos_Gerais</v>
      </c>
    </row>
    <row r="2091" spans="1:17" ht="60.75" hidden="1" thickBot="1" x14ac:dyDescent="0.25">
      <c r="A2091" s="450">
        <v>4531</v>
      </c>
      <c r="B2091" s="463">
        <v>45098</v>
      </c>
      <c r="C2091" s="464">
        <v>45078</v>
      </c>
      <c r="D2091" s="455" t="s">
        <v>264</v>
      </c>
      <c r="E2091" s="455" t="s">
        <v>293</v>
      </c>
      <c r="F2091" s="460">
        <v>360</v>
      </c>
      <c r="G2091" s="455" t="s">
        <v>6520</v>
      </c>
      <c r="H2091" s="461" t="s">
        <v>422</v>
      </c>
      <c r="I2091" s="461" t="s">
        <v>3213</v>
      </c>
      <c r="J2091" s="426" t="s">
        <v>3214</v>
      </c>
      <c r="K2091" s="426" t="s">
        <v>1188</v>
      </c>
      <c r="L2091" s="426" t="s">
        <v>4137</v>
      </c>
      <c r="M2091" s="426">
        <v>781636562</v>
      </c>
      <c r="N2091" s="427">
        <v>45098</v>
      </c>
      <c r="O2091" s="458">
        <f t="shared" si="105"/>
        <v>6</v>
      </c>
      <c r="P2091" s="458">
        <f t="shared" si="106"/>
        <v>6</v>
      </c>
      <c r="Q2091" s="96" t="str">
        <f t="shared" si="107"/>
        <v>Gastos_Gerais</v>
      </c>
    </row>
    <row r="2092" spans="1:17" ht="36.75" hidden="1" thickBot="1" x14ac:dyDescent="0.25">
      <c r="A2092" s="450">
        <v>4532</v>
      </c>
      <c r="B2092" s="463">
        <v>45098</v>
      </c>
      <c r="C2092" s="464">
        <v>45078</v>
      </c>
      <c r="D2092" s="455" t="s">
        <v>264</v>
      </c>
      <c r="E2092" s="455" t="s">
        <v>211</v>
      </c>
      <c r="F2092" s="460">
        <v>497.75</v>
      </c>
      <c r="G2092" s="455" t="s">
        <v>6627</v>
      </c>
      <c r="H2092" s="461" t="s">
        <v>422</v>
      </c>
      <c r="I2092" s="461" t="s">
        <v>3213</v>
      </c>
      <c r="J2092" s="426" t="s">
        <v>3214</v>
      </c>
      <c r="K2092" s="426" t="s">
        <v>1188</v>
      </c>
      <c r="L2092" s="426" t="s">
        <v>4137</v>
      </c>
      <c r="M2092" s="426">
        <v>781636562</v>
      </c>
      <c r="N2092" s="427">
        <v>45098</v>
      </c>
      <c r="O2092" s="458">
        <f t="shared" si="105"/>
        <v>6</v>
      </c>
      <c r="P2092" s="458">
        <f t="shared" si="106"/>
        <v>6</v>
      </c>
      <c r="Q2092" s="96" t="str">
        <f t="shared" si="107"/>
        <v>Gastos_Gerais</v>
      </c>
    </row>
    <row r="2093" spans="1:17" ht="60.75" hidden="1" thickBot="1" x14ac:dyDescent="0.25">
      <c r="A2093" s="450">
        <v>4533</v>
      </c>
      <c r="B2093" s="463">
        <v>45098</v>
      </c>
      <c r="C2093" s="464">
        <v>45078</v>
      </c>
      <c r="D2093" s="455" t="s">
        <v>264</v>
      </c>
      <c r="E2093" s="455" t="s">
        <v>293</v>
      </c>
      <c r="F2093" s="460">
        <v>360</v>
      </c>
      <c r="G2093" s="455" t="s">
        <v>6521</v>
      </c>
      <c r="H2093" s="461" t="s">
        <v>422</v>
      </c>
      <c r="I2093" s="461" t="s">
        <v>6145</v>
      </c>
      <c r="J2093" s="425" t="s">
        <v>466</v>
      </c>
      <c r="K2093" s="425" t="s">
        <v>1188</v>
      </c>
      <c r="L2093" s="426" t="s">
        <v>4137</v>
      </c>
      <c r="M2093" s="426">
        <v>781636562</v>
      </c>
      <c r="N2093" s="427">
        <v>45098</v>
      </c>
      <c r="O2093" s="458">
        <f t="shared" si="105"/>
        <v>6</v>
      </c>
      <c r="P2093" s="458">
        <f t="shared" si="106"/>
        <v>6</v>
      </c>
      <c r="Q2093" s="96" t="str">
        <f t="shared" si="107"/>
        <v>Gastos_Gerais</v>
      </c>
    </row>
    <row r="2094" spans="1:17" ht="36.75" hidden="1" thickBot="1" x14ac:dyDescent="0.25">
      <c r="A2094" s="450">
        <v>4534</v>
      </c>
      <c r="B2094" s="463">
        <v>45098</v>
      </c>
      <c r="C2094" s="464">
        <v>45078</v>
      </c>
      <c r="D2094" s="455" t="s">
        <v>264</v>
      </c>
      <c r="E2094" s="455" t="s">
        <v>211</v>
      </c>
      <c r="F2094" s="460">
        <v>497.75</v>
      </c>
      <c r="G2094" s="455" t="s">
        <v>6628</v>
      </c>
      <c r="H2094" s="456" t="s">
        <v>422</v>
      </c>
      <c r="I2094" s="461" t="s">
        <v>6145</v>
      </c>
      <c r="J2094" s="425" t="s">
        <v>466</v>
      </c>
      <c r="K2094" s="425" t="s">
        <v>1188</v>
      </c>
      <c r="L2094" s="426" t="s">
        <v>4137</v>
      </c>
      <c r="M2094" s="426">
        <v>781636562</v>
      </c>
      <c r="N2094" s="427">
        <v>45098</v>
      </c>
      <c r="O2094" s="458">
        <f t="shared" si="105"/>
        <v>6</v>
      </c>
      <c r="P2094" s="458">
        <f t="shared" si="106"/>
        <v>6</v>
      </c>
      <c r="Q2094" s="96" t="str">
        <f t="shared" si="107"/>
        <v>Gastos_Gerais</v>
      </c>
    </row>
    <row r="2095" spans="1:17" ht="60.75" hidden="1" thickBot="1" x14ac:dyDescent="0.25">
      <c r="A2095" s="450">
        <v>4535</v>
      </c>
      <c r="B2095" s="463">
        <v>45098</v>
      </c>
      <c r="C2095" s="464">
        <v>45078</v>
      </c>
      <c r="D2095" s="455" t="s">
        <v>264</v>
      </c>
      <c r="E2095" s="455" t="s">
        <v>293</v>
      </c>
      <c r="F2095" s="460">
        <v>240</v>
      </c>
      <c r="G2095" s="455" t="s">
        <v>6522</v>
      </c>
      <c r="H2095" s="456" t="s">
        <v>418</v>
      </c>
      <c r="I2095" s="461" t="s">
        <v>6146</v>
      </c>
      <c r="J2095" s="425" t="s">
        <v>918</v>
      </c>
      <c r="K2095" s="425" t="s">
        <v>1188</v>
      </c>
      <c r="L2095" s="426" t="s">
        <v>4137</v>
      </c>
      <c r="M2095" s="426">
        <v>781636562</v>
      </c>
      <c r="N2095" s="427">
        <v>45098</v>
      </c>
      <c r="O2095" s="458">
        <f t="shared" si="105"/>
        <v>6</v>
      </c>
      <c r="P2095" s="458">
        <f t="shared" si="106"/>
        <v>6</v>
      </c>
      <c r="Q2095" s="96" t="str">
        <f t="shared" si="107"/>
        <v>Gastos_Gerais</v>
      </c>
    </row>
    <row r="2096" spans="1:17" ht="36.75" hidden="1" thickBot="1" x14ac:dyDescent="0.25">
      <c r="A2096" s="450">
        <v>4536</v>
      </c>
      <c r="B2096" s="463">
        <v>45098</v>
      </c>
      <c r="C2096" s="464">
        <v>45078</v>
      </c>
      <c r="D2096" s="455" t="s">
        <v>264</v>
      </c>
      <c r="E2096" s="455" t="s">
        <v>211</v>
      </c>
      <c r="F2096" s="460">
        <v>327.95</v>
      </c>
      <c r="G2096" s="455" t="s">
        <v>6628</v>
      </c>
      <c r="H2096" s="461" t="s">
        <v>418</v>
      </c>
      <c r="I2096" s="455" t="s">
        <v>6146</v>
      </c>
      <c r="J2096" s="465" t="s">
        <v>918</v>
      </c>
      <c r="K2096" s="465" t="s">
        <v>1188</v>
      </c>
      <c r="L2096" s="426" t="s">
        <v>4137</v>
      </c>
      <c r="M2096" s="426">
        <v>781636562</v>
      </c>
      <c r="N2096" s="427">
        <v>45098</v>
      </c>
      <c r="O2096" s="458">
        <f t="shared" si="105"/>
        <v>6</v>
      </c>
      <c r="P2096" s="458">
        <f t="shared" si="106"/>
        <v>6</v>
      </c>
      <c r="Q2096" s="96" t="str">
        <f t="shared" si="107"/>
        <v>Gastos_Gerais</v>
      </c>
    </row>
    <row r="2097" spans="1:17" ht="60.75" hidden="1" thickBot="1" x14ac:dyDescent="0.25">
      <c r="A2097" s="450">
        <v>4537</v>
      </c>
      <c r="B2097" s="463">
        <v>45098</v>
      </c>
      <c r="C2097" s="464">
        <v>45078</v>
      </c>
      <c r="D2097" s="455" t="s">
        <v>264</v>
      </c>
      <c r="E2097" s="455" t="s">
        <v>293</v>
      </c>
      <c r="F2097" s="460">
        <v>300</v>
      </c>
      <c r="G2097" s="455" t="s">
        <v>6523</v>
      </c>
      <c r="H2097" s="461" t="s">
        <v>420</v>
      </c>
      <c r="I2097" s="455" t="s">
        <v>6147</v>
      </c>
      <c r="J2097" s="465" t="s">
        <v>6148</v>
      </c>
      <c r="K2097" s="465" t="s">
        <v>1188</v>
      </c>
      <c r="L2097" s="426" t="s">
        <v>4137</v>
      </c>
      <c r="M2097" s="426">
        <v>781636562</v>
      </c>
      <c r="N2097" s="427">
        <v>45098</v>
      </c>
      <c r="O2097" s="458">
        <f t="shared" si="105"/>
        <v>6</v>
      </c>
      <c r="P2097" s="458">
        <f t="shared" si="106"/>
        <v>6</v>
      </c>
      <c r="Q2097" s="96" t="str">
        <f t="shared" si="107"/>
        <v>Gastos_Gerais</v>
      </c>
    </row>
    <row r="2098" spans="1:17" ht="36.75" hidden="1" thickBot="1" x14ac:dyDescent="0.25">
      <c r="A2098" s="450">
        <v>4538</v>
      </c>
      <c r="B2098" s="463">
        <v>45098</v>
      </c>
      <c r="C2098" s="464">
        <v>45078</v>
      </c>
      <c r="D2098" s="455" t="s">
        <v>264</v>
      </c>
      <c r="E2098" s="455" t="s">
        <v>211</v>
      </c>
      <c r="F2098" s="460">
        <v>438.49</v>
      </c>
      <c r="G2098" s="455" t="s">
        <v>6629</v>
      </c>
      <c r="H2098" s="461" t="s">
        <v>420</v>
      </c>
      <c r="I2098" s="461" t="s">
        <v>6147</v>
      </c>
      <c r="J2098" s="465" t="s">
        <v>6148</v>
      </c>
      <c r="K2098" s="465" t="s">
        <v>1188</v>
      </c>
      <c r="L2098" s="426" t="s">
        <v>4137</v>
      </c>
      <c r="M2098" s="426">
        <v>781636562</v>
      </c>
      <c r="N2098" s="427">
        <v>45098</v>
      </c>
      <c r="O2098" s="458">
        <f t="shared" si="105"/>
        <v>6</v>
      </c>
      <c r="P2098" s="458">
        <f t="shared" si="106"/>
        <v>6</v>
      </c>
      <c r="Q2098" s="96" t="str">
        <f t="shared" si="107"/>
        <v>Gastos_Gerais</v>
      </c>
    </row>
    <row r="2099" spans="1:17" ht="60.75" hidden="1" thickBot="1" x14ac:dyDescent="0.25">
      <c r="A2099" s="450">
        <v>4539</v>
      </c>
      <c r="B2099" s="463">
        <v>45098</v>
      </c>
      <c r="C2099" s="464">
        <v>45078</v>
      </c>
      <c r="D2099" s="455" t="s">
        <v>264</v>
      </c>
      <c r="E2099" s="455" t="s">
        <v>293</v>
      </c>
      <c r="F2099" s="460">
        <v>300</v>
      </c>
      <c r="G2099" s="455" t="s">
        <v>6524</v>
      </c>
      <c r="H2099" s="461" t="s">
        <v>420</v>
      </c>
      <c r="I2099" s="461" t="s">
        <v>6149</v>
      </c>
      <c r="J2099" s="426" t="s">
        <v>3125</v>
      </c>
      <c r="K2099" s="426" t="s">
        <v>1188</v>
      </c>
      <c r="L2099" s="426" t="s">
        <v>4137</v>
      </c>
      <c r="M2099" s="426">
        <v>781636562</v>
      </c>
      <c r="N2099" s="427">
        <v>45098</v>
      </c>
      <c r="O2099" s="458">
        <f t="shared" si="105"/>
        <v>6</v>
      </c>
      <c r="P2099" s="458">
        <f t="shared" si="106"/>
        <v>6</v>
      </c>
      <c r="Q2099" s="96" t="str">
        <f t="shared" si="107"/>
        <v>Gastos_Gerais</v>
      </c>
    </row>
    <row r="2100" spans="1:17" ht="36.75" hidden="1" thickBot="1" x14ac:dyDescent="0.25">
      <c r="A2100" s="450">
        <v>4540</v>
      </c>
      <c r="B2100" s="463">
        <v>45098</v>
      </c>
      <c r="C2100" s="464">
        <v>45078</v>
      </c>
      <c r="D2100" s="455" t="s">
        <v>264</v>
      </c>
      <c r="E2100" s="455" t="s">
        <v>211</v>
      </c>
      <c r="F2100" s="460">
        <v>438.49</v>
      </c>
      <c r="G2100" s="455" t="s">
        <v>6629</v>
      </c>
      <c r="H2100" s="461" t="s">
        <v>420</v>
      </c>
      <c r="I2100" s="461" t="s">
        <v>6149</v>
      </c>
      <c r="J2100" s="426" t="s">
        <v>3125</v>
      </c>
      <c r="K2100" s="465" t="s">
        <v>1188</v>
      </c>
      <c r="L2100" s="426" t="s">
        <v>4137</v>
      </c>
      <c r="M2100" s="426">
        <v>781636562</v>
      </c>
      <c r="N2100" s="427">
        <v>45098</v>
      </c>
      <c r="O2100" s="458">
        <f t="shared" si="105"/>
        <v>6</v>
      </c>
      <c r="P2100" s="458">
        <f t="shared" si="106"/>
        <v>6</v>
      </c>
      <c r="Q2100" s="96" t="str">
        <f t="shared" si="107"/>
        <v>Gastos_Gerais</v>
      </c>
    </row>
    <row r="2101" spans="1:17" ht="60.75" hidden="1" thickBot="1" x14ac:dyDescent="0.25">
      <c r="A2101" s="450">
        <v>4541</v>
      </c>
      <c r="B2101" s="463">
        <v>45098</v>
      </c>
      <c r="C2101" s="464">
        <v>45078</v>
      </c>
      <c r="D2101" s="455" t="s">
        <v>264</v>
      </c>
      <c r="E2101" s="455" t="s">
        <v>293</v>
      </c>
      <c r="F2101" s="460">
        <v>120</v>
      </c>
      <c r="G2101" s="453" t="s">
        <v>6525</v>
      </c>
      <c r="H2101" s="461" t="s">
        <v>417</v>
      </c>
      <c r="I2101" s="455" t="s">
        <v>6150</v>
      </c>
      <c r="J2101" s="465" t="s">
        <v>487</v>
      </c>
      <c r="K2101" s="465" t="s">
        <v>1188</v>
      </c>
      <c r="L2101" s="426" t="s">
        <v>4137</v>
      </c>
      <c r="M2101" s="426">
        <v>781636562</v>
      </c>
      <c r="N2101" s="427">
        <v>45098</v>
      </c>
      <c r="O2101" s="458">
        <f t="shared" si="105"/>
        <v>6</v>
      </c>
      <c r="P2101" s="458">
        <f t="shared" si="106"/>
        <v>6</v>
      </c>
      <c r="Q2101" s="96" t="str">
        <f t="shared" si="107"/>
        <v>Gastos_Gerais</v>
      </c>
    </row>
    <row r="2102" spans="1:17" ht="60.75" hidden="1" thickBot="1" x14ac:dyDescent="0.25">
      <c r="A2102" s="450">
        <v>4542</v>
      </c>
      <c r="B2102" s="463">
        <v>45098</v>
      </c>
      <c r="C2102" s="464">
        <v>45078</v>
      </c>
      <c r="D2102" s="455" t="s">
        <v>264</v>
      </c>
      <c r="E2102" s="455" t="s">
        <v>293</v>
      </c>
      <c r="F2102" s="460">
        <v>240</v>
      </c>
      <c r="G2102" s="453" t="s">
        <v>6526</v>
      </c>
      <c r="H2102" s="461" t="s">
        <v>418</v>
      </c>
      <c r="I2102" s="455" t="s">
        <v>6151</v>
      </c>
      <c r="J2102" s="465" t="s">
        <v>588</v>
      </c>
      <c r="K2102" s="465" t="s">
        <v>1188</v>
      </c>
      <c r="L2102" s="426" t="s">
        <v>4137</v>
      </c>
      <c r="M2102" s="426">
        <v>781636562</v>
      </c>
      <c r="N2102" s="427">
        <v>45098</v>
      </c>
      <c r="O2102" s="458">
        <f t="shared" si="105"/>
        <v>6</v>
      </c>
      <c r="P2102" s="458">
        <f t="shared" si="106"/>
        <v>6</v>
      </c>
      <c r="Q2102" s="96" t="str">
        <f t="shared" si="107"/>
        <v>Gastos_Gerais</v>
      </c>
    </row>
    <row r="2103" spans="1:17" ht="36.75" hidden="1" thickBot="1" x14ac:dyDescent="0.25">
      <c r="A2103" s="450">
        <v>4543</v>
      </c>
      <c r="B2103" s="463">
        <v>45098</v>
      </c>
      <c r="C2103" s="464">
        <v>45078</v>
      </c>
      <c r="D2103" s="455" t="s">
        <v>264</v>
      </c>
      <c r="E2103" s="455" t="s">
        <v>211</v>
      </c>
      <c r="F2103" s="460">
        <v>327.95</v>
      </c>
      <c r="G2103" s="455" t="s">
        <v>6630</v>
      </c>
      <c r="H2103" s="461" t="s">
        <v>418</v>
      </c>
      <c r="I2103" s="461" t="s">
        <v>6151</v>
      </c>
      <c r="J2103" s="426" t="s">
        <v>588</v>
      </c>
      <c r="K2103" s="426" t="s">
        <v>1188</v>
      </c>
      <c r="L2103" s="426" t="s">
        <v>4137</v>
      </c>
      <c r="M2103" s="426">
        <v>781636562</v>
      </c>
      <c r="N2103" s="427">
        <v>45098</v>
      </c>
      <c r="O2103" s="458">
        <f t="shared" si="105"/>
        <v>6</v>
      </c>
      <c r="P2103" s="458">
        <f t="shared" si="106"/>
        <v>6</v>
      </c>
      <c r="Q2103" s="96" t="str">
        <f t="shared" si="107"/>
        <v>Gastos_Gerais</v>
      </c>
    </row>
    <row r="2104" spans="1:17" ht="60.75" hidden="1" thickBot="1" x14ac:dyDescent="0.25">
      <c r="A2104" s="450">
        <v>4544</v>
      </c>
      <c r="B2104" s="463">
        <v>45098</v>
      </c>
      <c r="C2104" s="464">
        <v>45078</v>
      </c>
      <c r="D2104" s="455" t="s">
        <v>264</v>
      </c>
      <c r="E2104" s="455" t="s">
        <v>293</v>
      </c>
      <c r="F2104" s="460">
        <v>300</v>
      </c>
      <c r="G2104" s="455" t="s">
        <v>6527</v>
      </c>
      <c r="H2104" s="461" t="s">
        <v>416</v>
      </c>
      <c r="I2104" s="461" t="s">
        <v>6152</v>
      </c>
      <c r="J2104" s="426" t="s">
        <v>433</v>
      </c>
      <c r="K2104" s="426" t="s">
        <v>1188</v>
      </c>
      <c r="L2104" s="426" t="s">
        <v>4137</v>
      </c>
      <c r="M2104" s="426">
        <v>781636562</v>
      </c>
      <c r="N2104" s="427">
        <v>45098</v>
      </c>
      <c r="O2104" s="458">
        <f t="shared" si="105"/>
        <v>6</v>
      </c>
      <c r="P2104" s="458">
        <f t="shared" si="106"/>
        <v>6</v>
      </c>
      <c r="Q2104" s="96" t="str">
        <f t="shared" si="107"/>
        <v>Gastos_Gerais</v>
      </c>
    </row>
    <row r="2105" spans="1:17" ht="36.75" hidden="1" thickBot="1" x14ac:dyDescent="0.25">
      <c r="A2105" s="450">
        <v>4545</v>
      </c>
      <c r="B2105" s="463">
        <v>45098</v>
      </c>
      <c r="C2105" s="464">
        <v>45078</v>
      </c>
      <c r="D2105" s="455" t="s">
        <v>264</v>
      </c>
      <c r="E2105" s="455" t="s">
        <v>211</v>
      </c>
      <c r="F2105" s="460">
        <v>203.95</v>
      </c>
      <c r="G2105" s="455" t="s">
        <v>6630</v>
      </c>
      <c r="H2105" s="461" t="s">
        <v>416</v>
      </c>
      <c r="I2105" s="461" t="s">
        <v>6152</v>
      </c>
      <c r="J2105" s="426" t="s">
        <v>433</v>
      </c>
      <c r="K2105" s="426" t="s">
        <v>1188</v>
      </c>
      <c r="L2105" s="426" t="s">
        <v>4137</v>
      </c>
      <c r="M2105" s="426">
        <v>781636562</v>
      </c>
      <c r="N2105" s="427">
        <v>45098</v>
      </c>
      <c r="O2105" s="458">
        <f t="shared" si="105"/>
        <v>6</v>
      </c>
      <c r="P2105" s="458">
        <f t="shared" si="106"/>
        <v>6</v>
      </c>
      <c r="Q2105" s="96" t="str">
        <f t="shared" si="107"/>
        <v>Gastos_Gerais</v>
      </c>
    </row>
    <row r="2106" spans="1:17" ht="60.75" hidden="1" thickBot="1" x14ac:dyDescent="0.25">
      <c r="A2106" s="450">
        <v>4546</v>
      </c>
      <c r="B2106" s="463">
        <v>45098</v>
      </c>
      <c r="C2106" s="464">
        <v>45078</v>
      </c>
      <c r="D2106" s="455" t="s">
        <v>264</v>
      </c>
      <c r="E2106" s="455" t="s">
        <v>293</v>
      </c>
      <c r="F2106" s="460">
        <v>300</v>
      </c>
      <c r="G2106" s="455" t="s">
        <v>6528</v>
      </c>
      <c r="H2106" s="461" t="s">
        <v>420</v>
      </c>
      <c r="I2106" s="461" t="s">
        <v>6153</v>
      </c>
      <c r="J2106" s="426" t="s">
        <v>6154</v>
      </c>
      <c r="K2106" s="426" t="s">
        <v>1188</v>
      </c>
      <c r="L2106" s="426" t="s">
        <v>4137</v>
      </c>
      <c r="M2106" s="426">
        <v>781636562</v>
      </c>
      <c r="N2106" s="427">
        <v>45098</v>
      </c>
      <c r="O2106" s="458">
        <f t="shared" si="105"/>
        <v>6</v>
      </c>
      <c r="P2106" s="458">
        <f t="shared" si="106"/>
        <v>6</v>
      </c>
      <c r="Q2106" s="96" t="str">
        <f t="shared" si="107"/>
        <v>Gastos_Gerais</v>
      </c>
    </row>
    <row r="2107" spans="1:17" ht="36.75" hidden="1" thickBot="1" x14ac:dyDescent="0.25">
      <c r="A2107" s="450">
        <v>4547</v>
      </c>
      <c r="B2107" s="463">
        <v>45098</v>
      </c>
      <c r="C2107" s="464">
        <v>45078</v>
      </c>
      <c r="D2107" s="455" t="s">
        <v>264</v>
      </c>
      <c r="E2107" s="455" t="s">
        <v>211</v>
      </c>
      <c r="F2107" s="460">
        <v>438.49</v>
      </c>
      <c r="G2107" s="455" t="s">
        <v>6631</v>
      </c>
      <c r="H2107" s="461" t="s">
        <v>420</v>
      </c>
      <c r="I2107" s="461" t="s">
        <v>6153</v>
      </c>
      <c r="J2107" s="426" t="s">
        <v>6154</v>
      </c>
      <c r="K2107" s="425" t="s">
        <v>1188</v>
      </c>
      <c r="L2107" s="426" t="s">
        <v>4137</v>
      </c>
      <c r="M2107" s="426">
        <v>781636562</v>
      </c>
      <c r="N2107" s="427">
        <v>45098</v>
      </c>
      <c r="O2107" s="458">
        <f t="shared" si="105"/>
        <v>6</v>
      </c>
      <c r="P2107" s="458">
        <f t="shared" si="106"/>
        <v>6</v>
      </c>
      <c r="Q2107" s="96" t="str">
        <f t="shared" si="107"/>
        <v>Gastos_Gerais</v>
      </c>
    </row>
    <row r="2108" spans="1:17" ht="60.75" hidden="1" thickBot="1" x14ac:dyDescent="0.25">
      <c r="A2108" s="450">
        <v>4548</v>
      </c>
      <c r="B2108" s="463">
        <v>45098</v>
      </c>
      <c r="C2108" s="464">
        <v>45078</v>
      </c>
      <c r="D2108" s="455" t="s">
        <v>264</v>
      </c>
      <c r="E2108" s="455" t="s">
        <v>293</v>
      </c>
      <c r="F2108" s="460">
        <v>300</v>
      </c>
      <c r="G2108" s="455" t="s">
        <v>6529</v>
      </c>
      <c r="H2108" s="461" t="s">
        <v>1032</v>
      </c>
      <c r="I2108" s="461" t="s">
        <v>6155</v>
      </c>
      <c r="J2108" s="426" t="s">
        <v>843</v>
      </c>
      <c r="K2108" s="425" t="s">
        <v>1188</v>
      </c>
      <c r="L2108" s="426" t="s">
        <v>4137</v>
      </c>
      <c r="M2108" s="426">
        <v>781636562</v>
      </c>
      <c r="N2108" s="427">
        <v>45098</v>
      </c>
      <c r="O2108" s="458">
        <f t="shared" si="105"/>
        <v>6</v>
      </c>
      <c r="P2108" s="458">
        <f t="shared" si="106"/>
        <v>6</v>
      </c>
      <c r="Q2108" s="96" t="str">
        <f t="shared" si="107"/>
        <v>Gastos_Gerais</v>
      </c>
    </row>
    <row r="2109" spans="1:17" ht="60.75" hidden="1" thickBot="1" x14ac:dyDescent="0.25">
      <c r="A2109" s="450">
        <v>4549</v>
      </c>
      <c r="B2109" s="463">
        <v>45098</v>
      </c>
      <c r="C2109" s="464">
        <v>45078</v>
      </c>
      <c r="D2109" s="455" t="s">
        <v>264</v>
      </c>
      <c r="E2109" s="455" t="s">
        <v>293</v>
      </c>
      <c r="F2109" s="460">
        <v>240</v>
      </c>
      <c r="G2109" s="455" t="s">
        <v>6530</v>
      </c>
      <c r="H2109" s="461" t="s">
        <v>418</v>
      </c>
      <c r="I2109" s="461" t="s">
        <v>6156</v>
      </c>
      <c r="J2109" s="426" t="s">
        <v>5068</v>
      </c>
      <c r="K2109" s="425" t="s">
        <v>1188</v>
      </c>
      <c r="L2109" s="426" t="s">
        <v>4137</v>
      </c>
      <c r="M2109" s="426">
        <v>781636562</v>
      </c>
      <c r="N2109" s="427">
        <v>45098</v>
      </c>
      <c r="O2109" s="458">
        <f t="shared" si="105"/>
        <v>6</v>
      </c>
      <c r="P2109" s="458">
        <f t="shared" si="106"/>
        <v>6</v>
      </c>
      <c r="Q2109" s="96" t="str">
        <f t="shared" si="107"/>
        <v>Gastos_Gerais</v>
      </c>
    </row>
    <row r="2110" spans="1:17" ht="36.75" hidden="1" thickBot="1" x14ac:dyDescent="0.25">
      <c r="A2110" s="450">
        <v>4550</v>
      </c>
      <c r="B2110" s="463">
        <v>45098</v>
      </c>
      <c r="C2110" s="464">
        <v>45078</v>
      </c>
      <c r="D2110" s="455" t="s">
        <v>264</v>
      </c>
      <c r="E2110" s="455" t="s">
        <v>211</v>
      </c>
      <c r="F2110" s="460">
        <v>327.95</v>
      </c>
      <c r="G2110" s="455" t="s">
        <v>6632</v>
      </c>
      <c r="H2110" s="461" t="s">
        <v>418</v>
      </c>
      <c r="I2110" s="461" t="s">
        <v>6156</v>
      </c>
      <c r="J2110" s="426" t="s">
        <v>5068</v>
      </c>
      <c r="K2110" s="425" t="s">
        <v>1188</v>
      </c>
      <c r="L2110" s="426" t="s">
        <v>4137</v>
      </c>
      <c r="M2110" s="426">
        <v>781636562</v>
      </c>
      <c r="N2110" s="427">
        <v>45098</v>
      </c>
      <c r="O2110" s="458">
        <f t="shared" si="105"/>
        <v>6</v>
      </c>
      <c r="P2110" s="458">
        <f t="shared" si="106"/>
        <v>6</v>
      </c>
      <c r="Q2110" s="96" t="str">
        <f t="shared" si="107"/>
        <v>Gastos_Gerais</v>
      </c>
    </row>
    <row r="2111" spans="1:17" ht="60.75" hidden="1" thickBot="1" x14ac:dyDescent="0.25">
      <c r="A2111" s="450">
        <v>4551</v>
      </c>
      <c r="B2111" s="463">
        <v>45098</v>
      </c>
      <c r="C2111" s="464">
        <v>45078</v>
      </c>
      <c r="D2111" s="455" t="s">
        <v>264</v>
      </c>
      <c r="E2111" s="455" t="s">
        <v>293</v>
      </c>
      <c r="F2111" s="460">
        <v>300</v>
      </c>
      <c r="G2111" s="455" t="s">
        <v>6531</v>
      </c>
      <c r="H2111" s="461" t="s">
        <v>1032</v>
      </c>
      <c r="I2111" s="461" t="s">
        <v>3625</v>
      </c>
      <c r="J2111" s="426" t="s">
        <v>666</v>
      </c>
      <c r="K2111" s="425" t="s">
        <v>1188</v>
      </c>
      <c r="L2111" s="426" t="s">
        <v>4137</v>
      </c>
      <c r="M2111" s="426">
        <v>781636562</v>
      </c>
      <c r="N2111" s="427">
        <v>45098</v>
      </c>
      <c r="O2111" s="458">
        <f t="shared" si="105"/>
        <v>6</v>
      </c>
      <c r="P2111" s="458">
        <f t="shared" si="106"/>
        <v>6</v>
      </c>
      <c r="Q2111" s="96" t="str">
        <f t="shared" si="107"/>
        <v>Gastos_Gerais</v>
      </c>
    </row>
    <row r="2112" spans="1:17" ht="60.75" hidden="1" thickBot="1" x14ac:dyDescent="0.25">
      <c r="A2112" s="450">
        <v>4552</v>
      </c>
      <c r="B2112" s="463">
        <v>45098</v>
      </c>
      <c r="C2112" s="464">
        <v>45078</v>
      </c>
      <c r="D2112" s="455" t="s">
        <v>264</v>
      </c>
      <c r="E2112" s="455" t="s">
        <v>293</v>
      </c>
      <c r="F2112" s="454">
        <v>300</v>
      </c>
      <c r="G2112" s="455" t="s">
        <v>6532</v>
      </c>
      <c r="H2112" s="461" t="s">
        <v>416</v>
      </c>
      <c r="I2112" s="461" t="s">
        <v>5459</v>
      </c>
      <c r="J2112" s="426" t="s">
        <v>633</v>
      </c>
      <c r="K2112" s="425" t="s">
        <v>1188</v>
      </c>
      <c r="L2112" s="426" t="s">
        <v>4137</v>
      </c>
      <c r="M2112" s="426">
        <v>781636562</v>
      </c>
      <c r="N2112" s="427">
        <v>45098</v>
      </c>
      <c r="O2112" s="458">
        <f t="shared" si="105"/>
        <v>6</v>
      </c>
      <c r="P2112" s="458">
        <f t="shared" si="106"/>
        <v>6</v>
      </c>
      <c r="Q2112" s="96" t="str">
        <f t="shared" si="107"/>
        <v>Gastos_Gerais</v>
      </c>
    </row>
    <row r="2113" spans="1:17" ht="36.75" hidden="1" thickBot="1" x14ac:dyDescent="0.25">
      <c r="A2113" s="450">
        <v>4553</v>
      </c>
      <c r="B2113" s="463">
        <v>45098</v>
      </c>
      <c r="C2113" s="464">
        <v>45078</v>
      </c>
      <c r="D2113" s="455" t="s">
        <v>264</v>
      </c>
      <c r="E2113" s="455" t="s">
        <v>211</v>
      </c>
      <c r="F2113" s="460">
        <v>203.95</v>
      </c>
      <c r="G2113" s="455" t="s">
        <v>6633</v>
      </c>
      <c r="H2113" s="461" t="s">
        <v>416</v>
      </c>
      <c r="I2113" s="461" t="s">
        <v>5459</v>
      </c>
      <c r="J2113" s="426" t="s">
        <v>633</v>
      </c>
      <c r="K2113" s="425" t="s">
        <v>1188</v>
      </c>
      <c r="L2113" s="426" t="s">
        <v>4137</v>
      </c>
      <c r="M2113" s="426">
        <v>781636562</v>
      </c>
      <c r="N2113" s="427">
        <v>45098</v>
      </c>
      <c r="O2113" s="458">
        <f t="shared" si="105"/>
        <v>6</v>
      </c>
      <c r="P2113" s="458">
        <f t="shared" si="106"/>
        <v>6</v>
      </c>
      <c r="Q2113" s="96" t="str">
        <f t="shared" si="107"/>
        <v>Gastos_Gerais</v>
      </c>
    </row>
    <row r="2114" spans="1:17" ht="60.75" hidden="1" thickBot="1" x14ac:dyDescent="0.25">
      <c r="A2114" s="450">
        <v>4554</v>
      </c>
      <c r="B2114" s="463">
        <v>45098</v>
      </c>
      <c r="C2114" s="464">
        <v>45078</v>
      </c>
      <c r="D2114" s="455" t="s">
        <v>264</v>
      </c>
      <c r="E2114" s="455" t="s">
        <v>293</v>
      </c>
      <c r="F2114" s="460">
        <v>300</v>
      </c>
      <c r="G2114" s="455" t="s">
        <v>6533</v>
      </c>
      <c r="H2114" s="461" t="s">
        <v>416</v>
      </c>
      <c r="I2114" s="461" t="s">
        <v>3669</v>
      </c>
      <c r="J2114" s="426" t="s">
        <v>711</v>
      </c>
      <c r="K2114" s="425" t="s">
        <v>1188</v>
      </c>
      <c r="L2114" s="426" t="s">
        <v>4137</v>
      </c>
      <c r="M2114" s="426">
        <v>781636562</v>
      </c>
      <c r="N2114" s="427">
        <v>45098</v>
      </c>
      <c r="O2114" s="458">
        <f t="shared" si="105"/>
        <v>6</v>
      </c>
      <c r="P2114" s="458">
        <f t="shared" si="106"/>
        <v>6</v>
      </c>
      <c r="Q2114" s="96" t="str">
        <f t="shared" si="107"/>
        <v>Gastos_Gerais</v>
      </c>
    </row>
    <row r="2115" spans="1:17" ht="36.75" hidden="1" thickBot="1" x14ac:dyDescent="0.25">
      <c r="A2115" s="450">
        <v>4555</v>
      </c>
      <c r="B2115" s="463">
        <v>45098</v>
      </c>
      <c r="C2115" s="464">
        <v>45078</v>
      </c>
      <c r="D2115" s="455" t="s">
        <v>264</v>
      </c>
      <c r="E2115" s="455" t="s">
        <v>211</v>
      </c>
      <c r="F2115" s="460">
        <v>203.95</v>
      </c>
      <c r="G2115" s="455" t="s">
        <v>6634</v>
      </c>
      <c r="H2115" s="461" t="s">
        <v>416</v>
      </c>
      <c r="I2115" s="461" t="s">
        <v>3669</v>
      </c>
      <c r="J2115" s="426" t="s">
        <v>711</v>
      </c>
      <c r="K2115" s="425" t="s">
        <v>1188</v>
      </c>
      <c r="L2115" s="426" t="s">
        <v>4137</v>
      </c>
      <c r="M2115" s="426">
        <v>781636562</v>
      </c>
      <c r="N2115" s="427">
        <v>45098</v>
      </c>
      <c r="O2115" s="458">
        <f t="shared" si="105"/>
        <v>6</v>
      </c>
      <c r="P2115" s="458">
        <f t="shared" si="106"/>
        <v>6</v>
      </c>
      <c r="Q2115" s="96" t="str">
        <f t="shared" si="107"/>
        <v>Gastos_Gerais</v>
      </c>
    </row>
    <row r="2116" spans="1:17" ht="26.25" hidden="1" thickBot="1" x14ac:dyDescent="0.25">
      <c r="A2116" s="450">
        <v>4556</v>
      </c>
      <c r="B2116" s="463">
        <v>45098</v>
      </c>
      <c r="C2116" s="464">
        <v>45078</v>
      </c>
      <c r="D2116" s="455" t="s">
        <v>176</v>
      </c>
      <c r="E2116" s="455" t="s">
        <v>261</v>
      </c>
      <c r="F2116" s="460">
        <v>933.62</v>
      </c>
      <c r="G2116" s="455" t="s">
        <v>1207</v>
      </c>
      <c r="H2116" s="461" t="s">
        <v>417</v>
      </c>
      <c r="I2116" s="461" t="s">
        <v>3672</v>
      </c>
      <c r="J2116" s="426" t="s">
        <v>638</v>
      </c>
      <c r="K2116" s="425" t="s">
        <v>1188</v>
      </c>
      <c r="L2116" s="426" t="s">
        <v>4137</v>
      </c>
      <c r="M2116" s="426">
        <v>781636562</v>
      </c>
      <c r="N2116" s="427">
        <v>45098</v>
      </c>
      <c r="O2116" s="458">
        <f t="shared" si="105"/>
        <v>6</v>
      </c>
      <c r="P2116" s="458">
        <f t="shared" si="106"/>
        <v>6</v>
      </c>
      <c r="Q2116" s="96" t="str">
        <f t="shared" si="107"/>
        <v>Gastos_com_Pessoal</v>
      </c>
    </row>
    <row r="2117" spans="1:17" ht="26.25" hidden="1" thickBot="1" x14ac:dyDescent="0.25">
      <c r="A2117" s="450">
        <v>4557</v>
      </c>
      <c r="B2117" s="463">
        <v>45098</v>
      </c>
      <c r="C2117" s="464">
        <v>45078</v>
      </c>
      <c r="D2117" s="455" t="s">
        <v>176</v>
      </c>
      <c r="E2117" s="455" t="s">
        <v>280</v>
      </c>
      <c r="F2117" s="460">
        <v>3044.03</v>
      </c>
      <c r="G2117" s="455" t="s">
        <v>1209</v>
      </c>
      <c r="H2117" s="461" t="s">
        <v>417</v>
      </c>
      <c r="I2117" s="461" t="s">
        <v>3672</v>
      </c>
      <c r="J2117" s="426" t="s">
        <v>638</v>
      </c>
      <c r="K2117" s="425" t="s">
        <v>1188</v>
      </c>
      <c r="L2117" s="426" t="s">
        <v>4137</v>
      </c>
      <c r="M2117" s="426">
        <v>781636562</v>
      </c>
      <c r="N2117" s="427">
        <v>45098</v>
      </c>
      <c r="O2117" s="458">
        <f t="shared" si="105"/>
        <v>6</v>
      </c>
      <c r="P2117" s="458">
        <f t="shared" si="106"/>
        <v>6</v>
      </c>
      <c r="Q2117" s="96" t="str">
        <f t="shared" si="107"/>
        <v>Gastos_com_Pessoal</v>
      </c>
    </row>
    <row r="2118" spans="1:17" ht="26.25" hidden="1" thickBot="1" x14ac:dyDescent="0.25">
      <c r="A2118" s="450">
        <v>4558</v>
      </c>
      <c r="B2118" s="463">
        <v>45098</v>
      </c>
      <c r="C2118" s="464">
        <v>45078</v>
      </c>
      <c r="D2118" s="455" t="s">
        <v>176</v>
      </c>
      <c r="E2118" s="455" t="s">
        <v>262</v>
      </c>
      <c r="F2118" s="460">
        <v>1014.68</v>
      </c>
      <c r="G2118" s="455" t="s">
        <v>1210</v>
      </c>
      <c r="H2118" s="461" t="s">
        <v>417</v>
      </c>
      <c r="I2118" s="461" t="s">
        <v>3672</v>
      </c>
      <c r="J2118" s="426" t="s">
        <v>638</v>
      </c>
      <c r="K2118" s="425" t="s">
        <v>1188</v>
      </c>
      <c r="L2118" s="426" t="s">
        <v>4137</v>
      </c>
      <c r="M2118" s="426">
        <v>781636562</v>
      </c>
      <c r="N2118" s="427">
        <v>45098</v>
      </c>
      <c r="O2118" s="458">
        <f t="shared" si="105"/>
        <v>6</v>
      </c>
      <c r="P2118" s="458">
        <f t="shared" si="106"/>
        <v>6</v>
      </c>
      <c r="Q2118" s="96" t="str">
        <f t="shared" si="107"/>
        <v>Gastos_com_Pessoal</v>
      </c>
    </row>
    <row r="2119" spans="1:17" ht="36.75" hidden="1" thickBot="1" x14ac:dyDescent="0.25">
      <c r="A2119" s="450">
        <v>4559</v>
      </c>
      <c r="B2119" s="463">
        <v>45098</v>
      </c>
      <c r="C2119" s="464">
        <v>45078</v>
      </c>
      <c r="D2119" s="455" t="s">
        <v>176</v>
      </c>
      <c r="E2119" s="455" t="s">
        <v>169</v>
      </c>
      <c r="F2119" s="460">
        <v>784.31</v>
      </c>
      <c r="G2119" s="455" t="s">
        <v>1211</v>
      </c>
      <c r="H2119" s="461" t="s">
        <v>417</v>
      </c>
      <c r="I2119" s="461" t="s">
        <v>3672</v>
      </c>
      <c r="J2119" s="426" t="s">
        <v>638</v>
      </c>
      <c r="K2119" s="425" t="s">
        <v>1188</v>
      </c>
      <c r="L2119" s="426" t="s">
        <v>4137</v>
      </c>
      <c r="M2119" s="426">
        <v>781636562</v>
      </c>
      <c r="N2119" s="427">
        <v>45098</v>
      </c>
      <c r="O2119" s="458">
        <f t="shared" si="105"/>
        <v>6</v>
      </c>
      <c r="P2119" s="458">
        <f t="shared" si="106"/>
        <v>6</v>
      </c>
      <c r="Q2119" s="96" t="str">
        <f t="shared" si="107"/>
        <v>Gastos_com_Pessoal</v>
      </c>
    </row>
    <row r="2120" spans="1:17" ht="26.25" hidden="1" thickBot="1" x14ac:dyDescent="0.25">
      <c r="A2120" s="450">
        <v>4560</v>
      </c>
      <c r="B2120" s="463">
        <v>45098</v>
      </c>
      <c r="C2120" s="464">
        <v>45078</v>
      </c>
      <c r="D2120" s="455" t="s">
        <v>176</v>
      </c>
      <c r="E2120" s="455" t="s">
        <v>261</v>
      </c>
      <c r="F2120" s="460">
        <v>1723.61</v>
      </c>
      <c r="G2120" s="455" t="s">
        <v>1207</v>
      </c>
      <c r="H2120" s="461" t="s">
        <v>417</v>
      </c>
      <c r="I2120" s="461" t="s">
        <v>6157</v>
      </c>
      <c r="J2120" s="426" t="s">
        <v>862</v>
      </c>
      <c r="K2120" s="425" t="s">
        <v>1188</v>
      </c>
      <c r="L2120" s="426" t="s">
        <v>4137</v>
      </c>
      <c r="M2120" s="426">
        <v>781636562</v>
      </c>
      <c r="N2120" s="427">
        <v>45098</v>
      </c>
      <c r="O2120" s="458">
        <f t="shared" si="105"/>
        <v>6</v>
      </c>
      <c r="P2120" s="458">
        <f t="shared" si="106"/>
        <v>6</v>
      </c>
      <c r="Q2120" s="96" t="str">
        <f t="shared" si="107"/>
        <v>Gastos_com_Pessoal</v>
      </c>
    </row>
    <row r="2121" spans="1:17" ht="26.25" hidden="1" thickBot="1" x14ac:dyDescent="0.25">
      <c r="A2121" s="450">
        <v>4561</v>
      </c>
      <c r="B2121" s="463">
        <v>45098</v>
      </c>
      <c r="C2121" s="464">
        <v>45078</v>
      </c>
      <c r="D2121" s="455" t="s">
        <v>176</v>
      </c>
      <c r="E2121" s="455" t="s">
        <v>280</v>
      </c>
      <c r="F2121" s="460">
        <v>3102.32</v>
      </c>
      <c r="G2121" s="455" t="s">
        <v>1209</v>
      </c>
      <c r="H2121" s="461" t="s">
        <v>417</v>
      </c>
      <c r="I2121" s="461" t="s">
        <v>6157</v>
      </c>
      <c r="J2121" s="426" t="s">
        <v>862</v>
      </c>
      <c r="K2121" s="425" t="s">
        <v>1188</v>
      </c>
      <c r="L2121" s="426" t="s">
        <v>4137</v>
      </c>
      <c r="M2121" s="426">
        <v>781636562</v>
      </c>
      <c r="N2121" s="427">
        <v>45098</v>
      </c>
      <c r="O2121" s="458">
        <f t="shared" si="105"/>
        <v>6</v>
      </c>
      <c r="P2121" s="458">
        <f t="shared" si="106"/>
        <v>6</v>
      </c>
      <c r="Q2121" s="96" t="str">
        <f t="shared" si="107"/>
        <v>Gastos_com_Pessoal</v>
      </c>
    </row>
    <row r="2122" spans="1:17" ht="26.25" hidden="1" thickBot="1" x14ac:dyDescent="0.25">
      <c r="A2122" s="450">
        <v>4562</v>
      </c>
      <c r="B2122" s="463">
        <v>45098</v>
      </c>
      <c r="C2122" s="464">
        <v>45078</v>
      </c>
      <c r="D2122" s="455" t="s">
        <v>176</v>
      </c>
      <c r="E2122" s="455" t="s">
        <v>262</v>
      </c>
      <c r="F2122" s="460">
        <v>1034.1099999999999</v>
      </c>
      <c r="G2122" s="455" t="s">
        <v>1210</v>
      </c>
      <c r="H2122" s="461" t="s">
        <v>417</v>
      </c>
      <c r="I2122" s="461" t="s">
        <v>6157</v>
      </c>
      <c r="J2122" s="426" t="s">
        <v>862</v>
      </c>
      <c r="K2122" s="425" t="s">
        <v>1188</v>
      </c>
      <c r="L2122" s="426" t="s">
        <v>4137</v>
      </c>
      <c r="M2122" s="426">
        <v>781636562</v>
      </c>
      <c r="N2122" s="427">
        <v>45098</v>
      </c>
      <c r="O2122" s="458">
        <f t="shared" si="105"/>
        <v>6</v>
      </c>
      <c r="P2122" s="458">
        <f t="shared" si="106"/>
        <v>6</v>
      </c>
      <c r="Q2122" s="96" t="str">
        <f t="shared" si="107"/>
        <v>Gastos_com_Pessoal</v>
      </c>
    </row>
    <row r="2123" spans="1:17" ht="36.75" hidden="1" thickBot="1" x14ac:dyDescent="0.25">
      <c r="A2123" s="450">
        <v>4563</v>
      </c>
      <c r="B2123" s="463">
        <v>45098</v>
      </c>
      <c r="C2123" s="464">
        <v>45078</v>
      </c>
      <c r="D2123" s="455" t="s">
        <v>176</v>
      </c>
      <c r="E2123" s="455" t="s">
        <v>169</v>
      </c>
      <c r="F2123" s="460">
        <v>1530.78</v>
      </c>
      <c r="G2123" s="455" t="s">
        <v>1211</v>
      </c>
      <c r="H2123" s="461" t="s">
        <v>417</v>
      </c>
      <c r="I2123" s="461" t="s">
        <v>6157</v>
      </c>
      <c r="J2123" s="426" t="s">
        <v>862</v>
      </c>
      <c r="K2123" s="425" t="s">
        <v>1188</v>
      </c>
      <c r="L2123" s="426" t="s">
        <v>4137</v>
      </c>
      <c r="M2123" s="426">
        <v>781636562</v>
      </c>
      <c r="N2123" s="427">
        <v>45098</v>
      </c>
      <c r="O2123" s="458">
        <f t="shared" si="105"/>
        <v>6</v>
      </c>
      <c r="P2123" s="458">
        <f t="shared" si="106"/>
        <v>6</v>
      </c>
      <c r="Q2123" s="96" t="str">
        <f t="shared" si="107"/>
        <v>Gastos_com_Pessoal</v>
      </c>
    </row>
    <row r="2124" spans="1:17" ht="26.25" hidden="1" thickBot="1" x14ac:dyDescent="0.25">
      <c r="A2124" s="450">
        <v>4564</v>
      </c>
      <c r="B2124" s="463">
        <v>45098</v>
      </c>
      <c r="C2124" s="464">
        <v>45078</v>
      </c>
      <c r="D2124" s="455" t="s">
        <v>176</v>
      </c>
      <c r="E2124" s="455" t="s">
        <v>261</v>
      </c>
      <c r="F2124" s="460">
        <v>2175.5100000000002</v>
      </c>
      <c r="G2124" s="455" t="s">
        <v>1207</v>
      </c>
      <c r="H2124" s="461" t="s">
        <v>418</v>
      </c>
      <c r="I2124" s="461" t="s">
        <v>4406</v>
      </c>
      <c r="J2124" s="426" t="s">
        <v>729</v>
      </c>
      <c r="K2124" s="425" t="s">
        <v>1188</v>
      </c>
      <c r="L2124" s="426" t="s">
        <v>4137</v>
      </c>
      <c r="M2124" s="426">
        <v>781636562</v>
      </c>
      <c r="N2124" s="427">
        <v>45098</v>
      </c>
      <c r="O2124" s="458">
        <f t="shared" si="105"/>
        <v>6</v>
      </c>
      <c r="P2124" s="458">
        <f t="shared" si="106"/>
        <v>6</v>
      </c>
      <c r="Q2124" s="96" t="str">
        <f t="shared" si="107"/>
        <v>Gastos_com_Pessoal</v>
      </c>
    </row>
    <row r="2125" spans="1:17" ht="26.25" hidden="1" thickBot="1" x14ac:dyDescent="0.25">
      <c r="A2125" s="450">
        <v>4565</v>
      </c>
      <c r="B2125" s="463">
        <v>45098</v>
      </c>
      <c r="C2125" s="464">
        <v>45078</v>
      </c>
      <c r="D2125" s="455" t="s">
        <v>176</v>
      </c>
      <c r="E2125" s="455" t="s">
        <v>280</v>
      </c>
      <c r="F2125" s="460">
        <v>1274.5</v>
      </c>
      <c r="G2125" s="455" t="s">
        <v>1209</v>
      </c>
      <c r="H2125" s="461" t="s">
        <v>418</v>
      </c>
      <c r="I2125" s="461" t="s">
        <v>4406</v>
      </c>
      <c r="J2125" s="426" t="s">
        <v>729</v>
      </c>
      <c r="K2125" s="425" t="s">
        <v>1188</v>
      </c>
      <c r="L2125" s="426" t="s">
        <v>4137</v>
      </c>
      <c r="M2125" s="426">
        <v>781636562</v>
      </c>
      <c r="N2125" s="427">
        <v>45098</v>
      </c>
      <c r="O2125" s="458">
        <f t="shared" si="105"/>
        <v>6</v>
      </c>
      <c r="P2125" s="458">
        <f t="shared" si="106"/>
        <v>6</v>
      </c>
      <c r="Q2125" s="96" t="str">
        <f t="shared" si="107"/>
        <v>Gastos_com_Pessoal</v>
      </c>
    </row>
    <row r="2126" spans="1:17" ht="26.25" hidden="1" thickBot="1" x14ac:dyDescent="0.25">
      <c r="A2126" s="450">
        <v>4566</v>
      </c>
      <c r="B2126" s="463">
        <v>45098</v>
      </c>
      <c r="C2126" s="464">
        <v>45078</v>
      </c>
      <c r="D2126" s="455" t="s">
        <v>176</v>
      </c>
      <c r="E2126" s="455" t="s">
        <v>262</v>
      </c>
      <c r="F2126" s="460">
        <v>424.83</v>
      </c>
      <c r="G2126" s="455" t="s">
        <v>1210</v>
      </c>
      <c r="H2126" s="461" t="s">
        <v>418</v>
      </c>
      <c r="I2126" s="461" t="s">
        <v>4406</v>
      </c>
      <c r="J2126" s="426" t="s">
        <v>729</v>
      </c>
      <c r="K2126" s="425" t="s">
        <v>1188</v>
      </c>
      <c r="L2126" s="426" t="s">
        <v>4137</v>
      </c>
      <c r="M2126" s="426">
        <v>781636562</v>
      </c>
      <c r="N2126" s="427">
        <v>45098</v>
      </c>
      <c r="O2126" s="458">
        <f t="shared" si="105"/>
        <v>6</v>
      </c>
      <c r="P2126" s="458">
        <f t="shared" si="106"/>
        <v>6</v>
      </c>
      <c r="Q2126" s="96" t="str">
        <f t="shared" si="107"/>
        <v>Gastos_com_Pessoal</v>
      </c>
    </row>
    <row r="2127" spans="1:17" ht="36.75" hidden="1" thickBot="1" x14ac:dyDescent="0.25">
      <c r="A2127" s="450">
        <v>4567</v>
      </c>
      <c r="B2127" s="463">
        <v>45098</v>
      </c>
      <c r="C2127" s="464">
        <v>45078</v>
      </c>
      <c r="D2127" s="455" t="s">
        <v>176</v>
      </c>
      <c r="E2127" s="455" t="s">
        <v>169</v>
      </c>
      <c r="F2127" s="460">
        <v>5980.41</v>
      </c>
      <c r="G2127" s="455" t="s">
        <v>1211</v>
      </c>
      <c r="H2127" s="461" t="s">
        <v>418</v>
      </c>
      <c r="I2127" s="461" t="s">
        <v>4406</v>
      </c>
      <c r="J2127" s="426" t="s">
        <v>729</v>
      </c>
      <c r="K2127" s="425" t="s">
        <v>1188</v>
      </c>
      <c r="L2127" s="426" t="s">
        <v>4137</v>
      </c>
      <c r="M2127" s="426">
        <v>781636562</v>
      </c>
      <c r="N2127" s="427">
        <v>45098</v>
      </c>
      <c r="O2127" s="458">
        <f t="shared" si="105"/>
        <v>6</v>
      </c>
      <c r="P2127" s="458">
        <f t="shared" si="106"/>
        <v>6</v>
      </c>
      <c r="Q2127" s="96" t="str">
        <f t="shared" si="107"/>
        <v>Gastos_com_Pessoal</v>
      </c>
    </row>
    <row r="2128" spans="1:17" ht="26.25" hidden="1" thickBot="1" x14ac:dyDescent="0.25">
      <c r="A2128" s="450">
        <v>4568</v>
      </c>
      <c r="B2128" s="463">
        <v>45098</v>
      </c>
      <c r="C2128" s="464">
        <v>45078</v>
      </c>
      <c r="D2128" s="455" t="s">
        <v>176</v>
      </c>
      <c r="E2128" s="455" t="s">
        <v>261</v>
      </c>
      <c r="F2128" s="460">
        <v>1471.1</v>
      </c>
      <c r="G2128" s="455" t="s">
        <v>1207</v>
      </c>
      <c r="H2128" s="461" t="s">
        <v>418</v>
      </c>
      <c r="I2128" s="461" t="s">
        <v>5080</v>
      </c>
      <c r="J2128" s="426" t="s">
        <v>1011</v>
      </c>
      <c r="K2128" s="425" t="s">
        <v>1188</v>
      </c>
      <c r="L2128" s="426" t="s">
        <v>4137</v>
      </c>
      <c r="M2128" s="426">
        <v>781636562</v>
      </c>
      <c r="N2128" s="427">
        <v>45098</v>
      </c>
      <c r="O2128" s="458">
        <f t="shared" si="105"/>
        <v>6</v>
      </c>
      <c r="P2128" s="458">
        <f t="shared" si="106"/>
        <v>6</v>
      </c>
      <c r="Q2128" s="96" t="str">
        <f t="shared" si="107"/>
        <v>Gastos_com_Pessoal</v>
      </c>
    </row>
    <row r="2129" spans="1:17" ht="26.25" hidden="1" thickBot="1" x14ac:dyDescent="0.25">
      <c r="A2129" s="450">
        <v>4569</v>
      </c>
      <c r="B2129" s="463">
        <v>45098</v>
      </c>
      <c r="C2129" s="464">
        <v>45078</v>
      </c>
      <c r="D2129" s="455" t="s">
        <v>176</v>
      </c>
      <c r="E2129" s="455" t="s">
        <v>280</v>
      </c>
      <c r="F2129" s="460">
        <v>488.44</v>
      </c>
      <c r="G2129" s="455" t="s">
        <v>1209</v>
      </c>
      <c r="H2129" s="461" t="s">
        <v>418</v>
      </c>
      <c r="I2129" s="461" t="s">
        <v>5080</v>
      </c>
      <c r="J2129" s="426" t="s">
        <v>1011</v>
      </c>
      <c r="K2129" s="425" t="s">
        <v>1188</v>
      </c>
      <c r="L2129" s="426" t="s">
        <v>4137</v>
      </c>
      <c r="M2129" s="426">
        <v>781636562</v>
      </c>
      <c r="N2129" s="427">
        <v>45098</v>
      </c>
      <c r="O2129" s="458">
        <f t="shared" si="105"/>
        <v>6</v>
      </c>
      <c r="P2129" s="458">
        <f t="shared" si="106"/>
        <v>6</v>
      </c>
      <c r="Q2129" s="96" t="str">
        <f t="shared" si="107"/>
        <v>Gastos_com_Pessoal</v>
      </c>
    </row>
    <row r="2130" spans="1:17" ht="26.25" hidden="1" thickBot="1" x14ac:dyDescent="0.25">
      <c r="A2130" s="450">
        <v>4570</v>
      </c>
      <c r="B2130" s="463">
        <v>45098</v>
      </c>
      <c r="C2130" s="464">
        <v>45078</v>
      </c>
      <c r="D2130" s="455" t="s">
        <v>176</v>
      </c>
      <c r="E2130" s="455" t="s">
        <v>262</v>
      </c>
      <c r="F2130" s="460">
        <v>162.82</v>
      </c>
      <c r="G2130" s="455" t="s">
        <v>1210</v>
      </c>
      <c r="H2130" s="461" t="s">
        <v>418</v>
      </c>
      <c r="I2130" s="461" t="s">
        <v>5080</v>
      </c>
      <c r="J2130" s="426" t="s">
        <v>1011</v>
      </c>
      <c r="K2130" s="425" t="s">
        <v>1188</v>
      </c>
      <c r="L2130" s="426" t="s">
        <v>4137</v>
      </c>
      <c r="M2130" s="426">
        <v>781636562</v>
      </c>
      <c r="N2130" s="427">
        <v>45098</v>
      </c>
      <c r="O2130" s="458">
        <f t="shared" si="105"/>
        <v>6</v>
      </c>
      <c r="P2130" s="458">
        <f t="shared" si="106"/>
        <v>6</v>
      </c>
      <c r="Q2130" s="96" t="str">
        <f t="shared" si="107"/>
        <v>Gastos_com_Pessoal</v>
      </c>
    </row>
    <row r="2131" spans="1:17" ht="36.75" hidden="1" thickBot="1" x14ac:dyDescent="0.25">
      <c r="A2131" s="450">
        <v>4571</v>
      </c>
      <c r="B2131" s="463">
        <v>45098</v>
      </c>
      <c r="C2131" s="464">
        <v>45078</v>
      </c>
      <c r="D2131" s="455" t="s">
        <v>176</v>
      </c>
      <c r="E2131" s="455" t="s">
        <v>169</v>
      </c>
      <c r="F2131" s="460">
        <v>2573.41</v>
      </c>
      <c r="G2131" s="455" t="s">
        <v>1211</v>
      </c>
      <c r="H2131" s="461" t="s">
        <v>418</v>
      </c>
      <c r="I2131" s="461" t="s">
        <v>5080</v>
      </c>
      <c r="J2131" s="426" t="s">
        <v>1011</v>
      </c>
      <c r="K2131" s="425" t="s">
        <v>1188</v>
      </c>
      <c r="L2131" s="426" t="s">
        <v>4137</v>
      </c>
      <c r="M2131" s="426">
        <v>781636562</v>
      </c>
      <c r="N2131" s="427">
        <v>45098</v>
      </c>
      <c r="O2131" s="458">
        <f t="shared" si="105"/>
        <v>6</v>
      </c>
      <c r="P2131" s="458">
        <f t="shared" si="106"/>
        <v>6</v>
      </c>
      <c r="Q2131" s="96" t="str">
        <f t="shared" si="107"/>
        <v>Gastos_com_Pessoal</v>
      </c>
    </row>
    <row r="2132" spans="1:17" ht="26.25" hidden="1" thickBot="1" x14ac:dyDescent="0.25">
      <c r="A2132" s="450">
        <v>4572</v>
      </c>
      <c r="B2132" s="463">
        <v>45098</v>
      </c>
      <c r="C2132" s="464">
        <v>45078</v>
      </c>
      <c r="D2132" s="455" t="s">
        <v>176</v>
      </c>
      <c r="E2132" s="455" t="s">
        <v>261</v>
      </c>
      <c r="F2132" s="460">
        <v>1867.62</v>
      </c>
      <c r="G2132" s="455" t="s">
        <v>1207</v>
      </c>
      <c r="H2132" s="461" t="s">
        <v>418</v>
      </c>
      <c r="I2132" s="461" t="s">
        <v>6158</v>
      </c>
      <c r="J2132" s="426" t="s">
        <v>983</v>
      </c>
      <c r="K2132" s="425" t="s">
        <v>1188</v>
      </c>
      <c r="L2132" s="426" t="s">
        <v>4137</v>
      </c>
      <c r="M2132" s="426">
        <v>781636562</v>
      </c>
      <c r="N2132" s="427">
        <v>45098</v>
      </c>
      <c r="O2132" s="458">
        <f t="shared" ref="O2132:O2195" si="108">IF(B2132=0,0,IF(YEAR(B2132)=$P$1,MONTH(B2132)-$O$1+1,(YEAR(B2132)-$P$1)*12-$O$1+1+MONTH(B2132)))</f>
        <v>6</v>
      </c>
      <c r="P2132" s="458">
        <f t="shared" ref="P2132:P2195" si="109">IF(C2132=0,0,IF(YEAR(C2132)=$P$1,MONTH(C2132)-$O$1+1,(YEAR(C2132)-$P$1)*12-$O$1+1+MONTH(C2132)))</f>
        <v>6</v>
      </c>
      <c r="Q2132" s="96" t="str">
        <f t="shared" ref="Q2132:Q2195" si="110">SUBSTITUTE(D2132," ","_")</f>
        <v>Gastos_com_Pessoal</v>
      </c>
    </row>
    <row r="2133" spans="1:17" ht="26.25" hidden="1" thickBot="1" x14ac:dyDescent="0.25">
      <c r="A2133" s="450">
        <v>4573</v>
      </c>
      <c r="B2133" s="463">
        <v>45098</v>
      </c>
      <c r="C2133" s="464">
        <v>45078</v>
      </c>
      <c r="D2133" s="455" t="s">
        <v>176</v>
      </c>
      <c r="E2133" s="455" t="s">
        <v>280</v>
      </c>
      <c r="F2133" s="460">
        <v>4020.56</v>
      </c>
      <c r="G2133" s="455" t="s">
        <v>1209</v>
      </c>
      <c r="H2133" s="461" t="s">
        <v>418</v>
      </c>
      <c r="I2133" s="461" t="s">
        <v>6158</v>
      </c>
      <c r="J2133" s="426" t="s">
        <v>983</v>
      </c>
      <c r="K2133" s="425" t="s">
        <v>1188</v>
      </c>
      <c r="L2133" s="426" t="s">
        <v>4137</v>
      </c>
      <c r="M2133" s="426">
        <v>781636562</v>
      </c>
      <c r="N2133" s="427">
        <v>45098</v>
      </c>
      <c r="O2133" s="458">
        <f t="shared" si="108"/>
        <v>6</v>
      </c>
      <c r="P2133" s="458">
        <f t="shared" si="109"/>
        <v>6</v>
      </c>
      <c r="Q2133" s="96" t="str">
        <f t="shared" si="110"/>
        <v>Gastos_com_Pessoal</v>
      </c>
    </row>
    <row r="2134" spans="1:17" ht="26.25" hidden="1" thickBot="1" x14ac:dyDescent="0.25">
      <c r="A2134" s="450">
        <v>4574</v>
      </c>
      <c r="B2134" s="463">
        <v>45098</v>
      </c>
      <c r="C2134" s="464">
        <v>45078</v>
      </c>
      <c r="D2134" s="455" t="s">
        <v>176</v>
      </c>
      <c r="E2134" s="455" t="s">
        <v>262</v>
      </c>
      <c r="F2134" s="460">
        <v>1340.19</v>
      </c>
      <c r="G2134" s="455" t="s">
        <v>1210</v>
      </c>
      <c r="H2134" s="461" t="s">
        <v>418</v>
      </c>
      <c r="I2134" s="461" t="s">
        <v>6158</v>
      </c>
      <c r="J2134" s="426" t="s">
        <v>983</v>
      </c>
      <c r="K2134" s="426" t="s">
        <v>1188</v>
      </c>
      <c r="L2134" s="426" t="s">
        <v>4137</v>
      </c>
      <c r="M2134" s="426">
        <v>781636562</v>
      </c>
      <c r="N2134" s="427">
        <v>45098</v>
      </c>
      <c r="O2134" s="458">
        <f t="shared" si="108"/>
        <v>6</v>
      </c>
      <c r="P2134" s="458">
        <f t="shared" si="109"/>
        <v>6</v>
      </c>
      <c r="Q2134" s="96" t="str">
        <f t="shared" si="110"/>
        <v>Gastos_com_Pessoal</v>
      </c>
    </row>
    <row r="2135" spans="1:17" ht="36.75" hidden="1" thickBot="1" x14ac:dyDescent="0.25">
      <c r="A2135" s="450">
        <v>4575</v>
      </c>
      <c r="B2135" s="463">
        <v>45098</v>
      </c>
      <c r="C2135" s="464">
        <v>45078</v>
      </c>
      <c r="D2135" s="455" t="s">
        <v>176</v>
      </c>
      <c r="E2135" s="455" t="s">
        <v>169</v>
      </c>
      <c r="F2135" s="460">
        <v>4754.9399999999996</v>
      </c>
      <c r="G2135" s="455" t="s">
        <v>1211</v>
      </c>
      <c r="H2135" s="456" t="s">
        <v>418</v>
      </c>
      <c r="I2135" s="461" t="s">
        <v>6158</v>
      </c>
      <c r="J2135" s="425" t="s">
        <v>983</v>
      </c>
      <c r="K2135" s="425" t="s">
        <v>1188</v>
      </c>
      <c r="L2135" s="426" t="s">
        <v>4137</v>
      </c>
      <c r="M2135" s="425">
        <v>781636562</v>
      </c>
      <c r="N2135" s="481">
        <v>45098</v>
      </c>
      <c r="O2135" s="458">
        <f t="shared" si="108"/>
        <v>6</v>
      </c>
      <c r="P2135" s="458">
        <f t="shared" si="109"/>
        <v>6</v>
      </c>
      <c r="Q2135" s="96" t="str">
        <f t="shared" si="110"/>
        <v>Gastos_com_Pessoal</v>
      </c>
    </row>
    <row r="2136" spans="1:17" ht="26.25" hidden="1" thickBot="1" x14ac:dyDescent="0.25">
      <c r="A2136" s="450">
        <v>4576</v>
      </c>
      <c r="B2136" s="463">
        <v>45098</v>
      </c>
      <c r="C2136" s="464">
        <v>45078</v>
      </c>
      <c r="D2136" s="455" t="s">
        <v>176</v>
      </c>
      <c r="E2136" s="455" t="s">
        <v>261</v>
      </c>
      <c r="F2136" s="460">
        <v>577.04999999999995</v>
      </c>
      <c r="G2136" s="455" t="s">
        <v>1207</v>
      </c>
      <c r="H2136" s="461" t="s">
        <v>420</v>
      </c>
      <c r="I2136" s="461" t="s">
        <v>6159</v>
      </c>
      <c r="J2136" s="426" t="s">
        <v>4092</v>
      </c>
      <c r="K2136" s="425" t="s">
        <v>1188</v>
      </c>
      <c r="L2136" s="426" t="s">
        <v>4137</v>
      </c>
      <c r="M2136" s="426">
        <v>781636562</v>
      </c>
      <c r="N2136" s="427">
        <v>45098</v>
      </c>
      <c r="O2136" s="458">
        <f t="shared" si="108"/>
        <v>6</v>
      </c>
      <c r="P2136" s="458">
        <f t="shared" si="109"/>
        <v>6</v>
      </c>
      <c r="Q2136" s="96" t="str">
        <f t="shared" si="110"/>
        <v>Gastos_com_Pessoal</v>
      </c>
    </row>
    <row r="2137" spans="1:17" ht="26.25" hidden="1" thickBot="1" x14ac:dyDescent="0.25">
      <c r="A2137" s="450">
        <v>4577</v>
      </c>
      <c r="B2137" s="463">
        <v>45098</v>
      </c>
      <c r="C2137" s="464">
        <v>45078</v>
      </c>
      <c r="D2137" s="455" t="s">
        <v>176</v>
      </c>
      <c r="E2137" s="455" t="s">
        <v>280</v>
      </c>
      <c r="F2137" s="460">
        <v>675.96</v>
      </c>
      <c r="G2137" s="461" t="s">
        <v>1209</v>
      </c>
      <c r="H2137" s="461" t="s">
        <v>420</v>
      </c>
      <c r="I2137" s="461" t="s">
        <v>6159</v>
      </c>
      <c r="J2137" s="426" t="s">
        <v>4092</v>
      </c>
      <c r="K2137" s="425" t="s">
        <v>1188</v>
      </c>
      <c r="L2137" s="426" t="s">
        <v>4137</v>
      </c>
      <c r="M2137" s="426">
        <v>781636562</v>
      </c>
      <c r="N2137" s="427">
        <v>45098</v>
      </c>
      <c r="O2137" s="458">
        <f t="shared" si="108"/>
        <v>6</v>
      </c>
      <c r="P2137" s="458">
        <f t="shared" si="109"/>
        <v>6</v>
      </c>
      <c r="Q2137" s="96" t="str">
        <f t="shared" si="110"/>
        <v>Gastos_com_Pessoal</v>
      </c>
    </row>
    <row r="2138" spans="1:17" ht="26.25" hidden="1" thickBot="1" x14ac:dyDescent="0.25">
      <c r="A2138" s="450">
        <v>4578</v>
      </c>
      <c r="B2138" s="463">
        <v>45098</v>
      </c>
      <c r="C2138" s="464">
        <v>45078</v>
      </c>
      <c r="D2138" s="455" t="s">
        <v>176</v>
      </c>
      <c r="E2138" s="455" t="s">
        <v>262</v>
      </c>
      <c r="F2138" s="460">
        <v>225.32</v>
      </c>
      <c r="G2138" s="455" t="s">
        <v>1210</v>
      </c>
      <c r="H2138" s="461" t="s">
        <v>420</v>
      </c>
      <c r="I2138" s="461" t="s">
        <v>6159</v>
      </c>
      <c r="J2138" s="426" t="s">
        <v>4092</v>
      </c>
      <c r="K2138" s="425" t="s">
        <v>1188</v>
      </c>
      <c r="L2138" s="426" t="s">
        <v>4137</v>
      </c>
      <c r="M2138" s="426">
        <v>781636562</v>
      </c>
      <c r="N2138" s="427">
        <v>45098</v>
      </c>
      <c r="O2138" s="458">
        <f t="shared" si="108"/>
        <v>6</v>
      </c>
      <c r="P2138" s="458">
        <f t="shared" si="109"/>
        <v>6</v>
      </c>
      <c r="Q2138" s="96" t="str">
        <f t="shared" si="110"/>
        <v>Gastos_com_Pessoal</v>
      </c>
    </row>
    <row r="2139" spans="1:17" ht="36.75" hidden="1" thickBot="1" x14ac:dyDescent="0.25">
      <c r="A2139" s="450">
        <v>4579</v>
      </c>
      <c r="B2139" s="463">
        <v>45098</v>
      </c>
      <c r="C2139" s="464">
        <v>45078</v>
      </c>
      <c r="D2139" s="455" t="s">
        <v>176</v>
      </c>
      <c r="E2139" s="455" t="s">
        <v>169</v>
      </c>
      <c r="F2139" s="460">
        <v>888.36</v>
      </c>
      <c r="G2139" s="455" t="s">
        <v>1211</v>
      </c>
      <c r="H2139" s="461" t="s">
        <v>420</v>
      </c>
      <c r="I2139" s="461" t="s">
        <v>6159</v>
      </c>
      <c r="J2139" s="426" t="s">
        <v>4092</v>
      </c>
      <c r="K2139" s="425" t="s">
        <v>1188</v>
      </c>
      <c r="L2139" s="426" t="s">
        <v>4137</v>
      </c>
      <c r="M2139" s="426">
        <v>781636562</v>
      </c>
      <c r="N2139" s="481">
        <v>45098</v>
      </c>
      <c r="O2139" s="458">
        <f t="shared" si="108"/>
        <v>6</v>
      </c>
      <c r="P2139" s="458">
        <f t="shared" si="109"/>
        <v>6</v>
      </c>
      <c r="Q2139" s="96" t="str">
        <f t="shared" si="110"/>
        <v>Gastos_com_Pessoal</v>
      </c>
    </row>
    <row r="2140" spans="1:17" ht="26.25" hidden="1" thickBot="1" x14ac:dyDescent="0.25">
      <c r="A2140" s="450">
        <v>4580</v>
      </c>
      <c r="B2140" s="463">
        <v>45098</v>
      </c>
      <c r="C2140" s="464">
        <v>45078</v>
      </c>
      <c r="D2140" s="455" t="s">
        <v>176</v>
      </c>
      <c r="E2140" s="455" t="s">
        <v>261</v>
      </c>
      <c r="F2140" s="460">
        <v>624.79</v>
      </c>
      <c r="G2140" s="455" t="s">
        <v>1207</v>
      </c>
      <c r="H2140" s="456" t="s">
        <v>423</v>
      </c>
      <c r="I2140" s="461" t="s">
        <v>3965</v>
      </c>
      <c r="J2140" s="425" t="s">
        <v>3966</v>
      </c>
      <c r="K2140" s="426" t="s">
        <v>1188</v>
      </c>
      <c r="L2140" s="426" t="s">
        <v>4137</v>
      </c>
      <c r="M2140" s="426">
        <v>781636562</v>
      </c>
      <c r="N2140" s="481">
        <v>45098</v>
      </c>
      <c r="O2140" s="458">
        <f t="shared" si="108"/>
        <v>6</v>
      </c>
      <c r="P2140" s="458">
        <f t="shared" si="109"/>
        <v>6</v>
      </c>
      <c r="Q2140" s="96" t="str">
        <f t="shared" si="110"/>
        <v>Gastos_com_Pessoal</v>
      </c>
    </row>
    <row r="2141" spans="1:17" ht="26.25" hidden="1" thickBot="1" x14ac:dyDescent="0.25">
      <c r="A2141" s="450">
        <v>4581</v>
      </c>
      <c r="B2141" s="463">
        <v>45098</v>
      </c>
      <c r="C2141" s="464">
        <v>45078</v>
      </c>
      <c r="D2141" s="455" t="s">
        <v>176</v>
      </c>
      <c r="E2141" s="455" t="s">
        <v>280</v>
      </c>
      <c r="F2141" s="460">
        <v>624.79</v>
      </c>
      <c r="G2141" s="455" t="s">
        <v>1209</v>
      </c>
      <c r="H2141" s="456" t="s">
        <v>423</v>
      </c>
      <c r="I2141" s="461" t="s">
        <v>3965</v>
      </c>
      <c r="J2141" s="425" t="s">
        <v>3966</v>
      </c>
      <c r="K2141" s="426" t="s">
        <v>1188</v>
      </c>
      <c r="L2141" s="426" t="s">
        <v>4137</v>
      </c>
      <c r="M2141" s="426">
        <v>781636562</v>
      </c>
      <c r="N2141" s="481">
        <v>45098</v>
      </c>
      <c r="O2141" s="458">
        <f t="shared" si="108"/>
        <v>6</v>
      </c>
      <c r="P2141" s="458">
        <f t="shared" si="109"/>
        <v>6</v>
      </c>
      <c r="Q2141" s="96" t="str">
        <f t="shared" si="110"/>
        <v>Gastos_com_Pessoal</v>
      </c>
    </row>
    <row r="2142" spans="1:17" ht="26.25" hidden="1" thickBot="1" x14ac:dyDescent="0.25">
      <c r="A2142" s="450">
        <v>4582</v>
      </c>
      <c r="B2142" s="463">
        <v>45098</v>
      </c>
      <c r="C2142" s="464">
        <v>45078</v>
      </c>
      <c r="D2142" s="455" t="s">
        <v>176</v>
      </c>
      <c r="E2142" s="455" t="s">
        <v>262</v>
      </c>
      <c r="F2142" s="460">
        <v>208.26</v>
      </c>
      <c r="G2142" s="455" t="s">
        <v>1210</v>
      </c>
      <c r="H2142" s="456" t="s">
        <v>423</v>
      </c>
      <c r="I2142" s="461" t="s">
        <v>3965</v>
      </c>
      <c r="J2142" s="425" t="s">
        <v>3966</v>
      </c>
      <c r="K2142" s="426" t="s">
        <v>1188</v>
      </c>
      <c r="L2142" s="426" t="s">
        <v>4137</v>
      </c>
      <c r="M2142" s="426">
        <v>781636562</v>
      </c>
      <c r="N2142" s="481">
        <v>45098</v>
      </c>
      <c r="O2142" s="458">
        <f t="shared" si="108"/>
        <v>6</v>
      </c>
      <c r="P2142" s="458">
        <f t="shared" si="109"/>
        <v>6</v>
      </c>
      <c r="Q2142" s="96" t="str">
        <f t="shared" si="110"/>
        <v>Gastos_com_Pessoal</v>
      </c>
    </row>
    <row r="2143" spans="1:17" ht="36.75" hidden="1" thickBot="1" x14ac:dyDescent="0.25">
      <c r="A2143" s="450">
        <v>4583</v>
      </c>
      <c r="B2143" s="463">
        <v>45098</v>
      </c>
      <c r="C2143" s="464">
        <v>45078</v>
      </c>
      <c r="D2143" s="455" t="s">
        <v>176</v>
      </c>
      <c r="E2143" s="455" t="s">
        <v>169</v>
      </c>
      <c r="F2143" s="460">
        <v>856.9</v>
      </c>
      <c r="G2143" s="461" t="s">
        <v>1211</v>
      </c>
      <c r="H2143" s="456" t="s">
        <v>423</v>
      </c>
      <c r="I2143" s="461" t="s">
        <v>3965</v>
      </c>
      <c r="J2143" s="426" t="s">
        <v>3966</v>
      </c>
      <c r="K2143" s="426" t="s">
        <v>1188</v>
      </c>
      <c r="L2143" s="426" t="s">
        <v>4137</v>
      </c>
      <c r="M2143" s="426">
        <v>781636562</v>
      </c>
      <c r="N2143" s="481">
        <v>45098</v>
      </c>
      <c r="O2143" s="458">
        <f t="shared" si="108"/>
        <v>6</v>
      </c>
      <c r="P2143" s="458">
        <f t="shared" si="109"/>
        <v>6</v>
      </c>
      <c r="Q2143" s="96" t="str">
        <f t="shared" si="110"/>
        <v>Gastos_com_Pessoal</v>
      </c>
    </row>
    <row r="2144" spans="1:17" ht="26.25" hidden="1" thickBot="1" x14ac:dyDescent="0.25">
      <c r="A2144" s="450">
        <v>4584</v>
      </c>
      <c r="B2144" s="463">
        <v>45098</v>
      </c>
      <c r="C2144" s="464">
        <v>45078</v>
      </c>
      <c r="D2144" s="455" t="s">
        <v>176</v>
      </c>
      <c r="E2144" s="455" t="s">
        <v>10</v>
      </c>
      <c r="F2144" s="460">
        <v>1650.97</v>
      </c>
      <c r="G2144" s="461" t="s">
        <v>4306</v>
      </c>
      <c r="H2144" s="461" t="s">
        <v>418</v>
      </c>
      <c r="I2144" s="461" t="s">
        <v>5080</v>
      </c>
      <c r="J2144" s="426" t="s">
        <v>1011</v>
      </c>
      <c r="K2144" s="426" t="s">
        <v>1217</v>
      </c>
      <c r="L2144" s="426" t="s">
        <v>1218</v>
      </c>
      <c r="M2144" s="426" t="s">
        <v>6160</v>
      </c>
      <c r="N2144" s="481">
        <v>45098</v>
      </c>
      <c r="O2144" s="458">
        <f t="shared" si="108"/>
        <v>6</v>
      </c>
      <c r="P2144" s="458">
        <f t="shared" si="109"/>
        <v>6</v>
      </c>
      <c r="Q2144" s="96" t="str">
        <f t="shared" si="110"/>
        <v>Gastos_com_Pessoal</v>
      </c>
    </row>
    <row r="2145" spans="1:17" ht="26.25" hidden="1" thickBot="1" x14ac:dyDescent="0.25">
      <c r="A2145" s="450">
        <v>4585</v>
      </c>
      <c r="B2145" s="463">
        <v>45098</v>
      </c>
      <c r="C2145" s="464">
        <v>45078</v>
      </c>
      <c r="D2145" s="455" t="s">
        <v>176</v>
      </c>
      <c r="E2145" s="455" t="s">
        <v>10</v>
      </c>
      <c r="F2145" s="460">
        <v>4188.58</v>
      </c>
      <c r="G2145" s="455" t="s">
        <v>4306</v>
      </c>
      <c r="H2145" s="461" t="s">
        <v>418</v>
      </c>
      <c r="I2145" s="461" t="s">
        <v>4406</v>
      </c>
      <c r="J2145" s="426" t="s">
        <v>729</v>
      </c>
      <c r="K2145" s="425" t="s">
        <v>1217</v>
      </c>
      <c r="L2145" s="426" t="s">
        <v>1218</v>
      </c>
      <c r="M2145" s="426" t="s">
        <v>6161</v>
      </c>
      <c r="N2145" s="427">
        <v>45098</v>
      </c>
      <c r="O2145" s="458">
        <f t="shared" si="108"/>
        <v>6</v>
      </c>
      <c r="P2145" s="458">
        <f t="shared" si="109"/>
        <v>6</v>
      </c>
      <c r="Q2145" s="96" t="str">
        <f t="shared" si="110"/>
        <v>Gastos_com_Pessoal</v>
      </c>
    </row>
    <row r="2146" spans="1:17" ht="26.25" hidden="1" thickBot="1" x14ac:dyDescent="0.25">
      <c r="A2146" s="450">
        <v>4586</v>
      </c>
      <c r="B2146" s="463">
        <v>45098</v>
      </c>
      <c r="C2146" s="464">
        <v>45078</v>
      </c>
      <c r="D2146" s="455" t="s">
        <v>176</v>
      </c>
      <c r="E2146" s="455" t="s">
        <v>10</v>
      </c>
      <c r="F2146" s="460">
        <v>2252.9499999999998</v>
      </c>
      <c r="G2146" s="461" t="s">
        <v>4306</v>
      </c>
      <c r="H2146" s="461" t="s">
        <v>418</v>
      </c>
      <c r="I2146" s="461" t="s">
        <v>6158</v>
      </c>
      <c r="J2146" s="426" t="s">
        <v>983</v>
      </c>
      <c r="K2146" s="426" t="s">
        <v>1217</v>
      </c>
      <c r="L2146" s="426" t="s">
        <v>1218</v>
      </c>
      <c r="M2146" s="426" t="s">
        <v>6162</v>
      </c>
      <c r="N2146" s="427">
        <v>45098</v>
      </c>
      <c r="O2146" s="458">
        <f t="shared" si="108"/>
        <v>6</v>
      </c>
      <c r="P2146" s="458">
        <f t="shared" si="109"/>
        <v>6</v>
      </c>
      <c r="Q2146" s="96" t="str">
        <f t="shared" si="110"/>
        <v>Gastos_com_Pessoal</v>
      </c>
    </row>
    <row r="2147" spans="1:17" ht="24.75" hidden="1" thickBot="1" x14ac:dyDescent="0.25">
      <c r="A2147" s="450">
        <v>4587</v>
      </c>
      <c r="B2147" s="463">
        <v>45099</v>
      </c>
      <c r="C2147" s="464">
        <v>45078</v>
      </c>
      <c r="D2147" s="455" t="s">
        <v>264</v>
      </c>
      <c r="E2147" s="455" t="s">
        <v>96</v>
      </c>
      <c r="F2147" s="460">
        <v>210.5</v>
      </c>
      <c r="G2147" s="461" t="s">
        <v>6534</v>
      </c>
      <c r="H2147" s="461" t="s">
        <v>419</v>
      </c>
      <c r="I2147" s="461" t="s">
        <v>4120</v>
      </c>
      <c r="J2147" s="426" t="s">
        <v>3643</v>
      </c>
      <c r="K2147" s="425" t="s">
        <v>1157</v>
      </c>
      <c r="L2147" s="426" t="s">
        <v>32</v>
      </c>
      <c r="M2147" s="426">
        <v>39209277</v>
      </c>
      <c r="N2147" s="427">
        <v>45096</v>
      </c>
      <c r="O2147" s="458">
        <f t="shared" si="108"/>
        <v>6</v>
      </c>
      <c r="P2147" s="458">
        <f t="shared" si="109"/>
        <v>6</v>
      </c>
      <c r="Q2147" s="96" t="str">
        <f t="shared" si="110"/>
        <v>Gastos_Gerais</v>
      </c>
    </row>
    <row r="2148" spans="1:17" ht="24.75" hidden="1" thickBot="1" x14ac:dyDescent="0.25">
      <c r="A2148" s="450">
        <v>4588</v>
      </c>
      <c r="B2148" s="463">
        <v>45099</v>
      </c>
      <c r="C2148" s="464">
        <v>45078</v>
      </c>
      <c r="D2148" s="455" t="s">
        <v>264</v>
      </c>
      <c r="E2148" s="455" t="s">
        <v>402</v>
      </c>
      <c r="F2148" s="460">
        <v>593.52</v>
      </c>
      <c r="G2148" s="455" t="s">
        <v>4126</v>
      </c>
      <c r="H2148" s="461" t="s">
        <v>421</v>
      </c>
      <c r="I2148" s="461" t="s">
        <v>1732</v>
      </c>
      <c r="J2148" s="425" t="s">
        <v>1733</v>
      </c>
      <c r="K2148" s="425" t="s">
        <v>1157</v>
      </c>
      <c r="L2148" s="426" t="s">
        <v>32</v>
      </c>
      <c r="M2148" s="426">
        <v>215915</v>
      </c>
      <c r="N2148" s="427">
        <v>45093</v>
      </c>
      <c r="O2148" s="458">
        <f t="shared" si="108"/>
        <v>6</v>
      </c>
      <c r="P2148" s="458">
        <f t="shared" si="109"/>
        <v>6</v>
      </c>
      <c r="Q2148" s="96" t="str">
        <f t="shared" si="110"/>
        <v>Gastos_Gerais</v>
      </c>
    </row>
    <row r="2149" spans="1:17" ht="13.5" hidden="1" thickBot="1" x14ac:dyDescent="0.25">
      <c r="A2149" s="450">
        <v>4589</v>
      </c>
      <c r="B2149" s="463">
        <v>45099</v>
      </c>
      <c r="C2149" s="464">
        <v>45078</v>
      </c>
      <c r="D2149" s="455" t="s">
        <v>264</v>
      </c>
      <c r="E2149" s="455" t="s">
        <v>392</v>
      </c>
      <c r="F2149" s="460">
        <v>1296</v>
      </c>
      <c r="G2149" s="455" t="s">
        <v>6163</v>
      </c>
      <c r="H2149" s="461" t="s">
        <v>416</v>
      </c>
      <c r="I2149" s="461" t="s">
        <v>6164</v>
      </c>
      <c r="J2149" s="426" t="s">
        <v>6165</v>
      </c>
      <c r="K2149" s="426" t="s">
        <v>1157</v>
      </c>
      <c r="L2149" s="426" t="s">
        <v>32</v>
      </c>
      <c r="M2149" s="426">
        <v>20236</v>
      </c>
      <c r="N2149" s="427">
        <v>45097</v>
      </c>
      <c r="O2149" s="458">
        <f t="shared" si="108"/>
        <v>6</v>
      </c>
      <c r="P2149" s="458">
        <f t="shared" si="109"/>
        <v>6</v>
      </c>
      <c r="Q2149" s="96" t="str">
        <f t="shared" si="110"/>
        <v>Gastos_Gerais</v>
      </c>
    </row>
    <row r="2150" spans="1:17" ht="13.5" hidden="1" thickBot="1" x14ac:dyDescent="0.25">
      <c r="A2150" s="450">
        <v>4590</v>
      </c>
      <c r="B2150" s="463">
        <v>45099</v>
      </c>
      <c r="C2150" s="464">
        <v>45078</v>
      </c>
      <c r="D2150" s="455" t="s">
        <v>264</v>
      </c>
      <c r="E2150" s="455" t="s">
        <v>392</v>
      </c>
      <c r="F2150" s="460">
        <v>860</v>
      </c>
      <c r="G2150" s="455" t="s">
        <v>6535</v>
      </c>
      <c r="H2150" s="461" t="s">
        <v>416</v>
      </c>
      <c r="I2150" s="461" t="s">
        <v>6164</v>
      </c>
      <c r="J2150" s="426" t="s">
        <v>6165</v>
      </c>
      <c r="K2150" s="426" t="s">
        <v>1157</v>
      </c>
      <c r="L2150" s="426" t="s">
        <v>32</v>
      </c>
      <c r="M2150" s="426">
        <v>20237</v>
      </c>
      <c r="N2150" s="427">
        <v>45097</v>
      </c>
      <c r="O2150" s="458">
        <f t="shared" si="108"/>
        <v>6</v>
      </c>
      <c r="P2150" s="458">
        <f t="shared" si="109"/>
        <v>6</v>
      </c>
      <c r="Q2150" s="96" t="str">
        <f t="shared" si="110"/>
        <v>Gastos_Gerais</v>
      </c>
    </row>
    <row r="2151" spans="1:17" ht="36.75" hidden="1" thickBot="1" x14ac:dyDescent="0.25">
      <c r="A2151" s="450">
        <v>4591</v>
      </c>
      <c r="B2151" s="463">
        <v>45099</v>
      </c>
      <c r="C2151" s="464">
        <v>45078</v>
      </c>
      <c r="D2151" s="455" t="s">
        <v>264</v>
      </c>
      <c r="E2151" s="455" t="s">
        <v>388</v>
      </c>
      <c r="F2151" s="460">
        <v>16963.59</v>
      </c>
      <c r="G2151" s="455" t="s">
        <v>6166</v>
      </c>
      <c r="H2151" s="461" t="s">
        <v>421</v>
      </c>
      <c r="I2151" s="461" t="s">
        <v>4498</v>
      </c>
      <c r="J2151" s="426" t="s">
        <v>1417</v>
      </c>
      <c r="K2151" s="426" t="s">
        <v>1157</v>
      </c>
      <c r="L2151" s="426" t="s">
        <v>32</v>
      </c>
      <c r="M2151" s="426">
        <v>202337</v>
      </c>
      <c r="N2151" s="427">
        <v>45096</v>
      </c>
      <c r="O2151" s="458">
        <f t="shared" si="108"/>
        <v>6</v>
      </c>
      <c r="P2151" s="458">
        <f t="shared" si="109"/>
        <v>6</v>
      </c>
      <c r="Q2151" s="96" t="str">
        <f t="shared" si="110"/>
        <v>Gastos_Gerais</v>
      </c>
    </row>
    <row r="2152" spans="1:17" ht="24.75" hidden="1" thickBot="1" x14ac:dyDescent="0.25">
      <c r="A2152" s="450">
        <v>4592</v>
      </c>
      <c r="B2152" s="463">
        <v>45099</v>
      </c>
      <c r="C2152" s="464">
        <v>45078</v>
      </c>
      <c r="D2152" s="455" t="s">
        <v>264</v>
      </c>
      <c r="E2152" s="455" t="s">
        <v>402</v>
      </c>
      <c r="F2152" s="460">
        <v>149.26</v>
      </c>
      <c r="G2152" s="455" t="s">
        <v>4126</v>
      </c>
      <c r="H2152" s="461" t="s">
        <v>416</v>
      </c>
      <c r="I2152" s="461" t="s">
        <v>2639</v>
      </c>
      <c r="J2152" s="425" t="s">
        <v>1686</v>
      </c>
      <c r="K2152" s="426" t="s">
        <v>1157</v>
      </c>
      <c r="L2152" s="426" t="s">
        <v>32</v>
      </c>
      <c r="M2152" s="426">
        <v>1507</v>
      </c>
      <c r="N2152" s="427">
        <v>45086</v>
      </c>
      <c r="O2152" s="458">
        <f t="shared" si="108"/>
        <v>6</v>
      </c>
      <c r="P2152" s="458">
        <f t="shared" si="109"/>
        <v>6</v>
      </c>
      <c r="Q2152" s="96" t="str">
        <f t="shared" si="110"/>
        <v>Gastos_Gerais</v>
      </c>
    </row>
    <row r="2153" spans="1:17" ht="36.75" hidden="1" thickBot="1" x14ac:dyDescent="0.25">
      <c r="A2153" s="450">
        <v>4593</v>
      </c>
      <c r="B2153" s="463">
        <v>45099</v>
      </c>
      <c r="C2153" s="464">
        <v>45078</v>
      </c>
      <c r="D2153" s="455" t="s">
        <v>141</v>
      </c>
      <c r="E2153" s="455" t="s">
        <v>224</v>
      </c>
      <c r="F2153" s="460">
        <v>18788.099999999999</v>
      </c>
      <c r="G2153" s="455" t="s">
        <v>6536</v>
      </c>
      <c r="H2153" s="461" t="s">
        <v>420</v>
      </c>
      <c r="I2153" s="461" t="s">
        <v>4184</v>
      </c>
      <c r="J2153" s="426" t="s">
        <v>4185</v>
      </c>
      <c r="K2153" s="425" t="s">
        <v>1157</v>
      </c>
      <c r="L2153" s="426" t="s">
        <v>32</v>
      </c>
      <c r="M2153" s="426">
        <v>18482</v>
      </c>
      <c r="N2153" s="427">
        <v>45089</v>
      </c>
      <c r="O2153" s="458">
        <f t="shared" si="108"/>
        <v>6</v>
      </c>
      <c r="P2153" s="458">
        <f t="shared" si="109"/>
        <v>6</v>
      </c>
      <c r="Q2153" s="96" t="str">
        <f t="shared" si="110"/>
        <v>Aquisição_de_Bens_Permanentes</v>
      </c>
    </row>
    <row r="2154" spans="1:17" ht="36.75" hidden="1" thickBot="1" x14ac:dyDescent="0.25">
      <c r="A2154" s="450">
        <v>4594</v>
      </c>
      <c r="B2154" s="463">
        <v>45099</v>
      </c>
      <c r="C2154" s="464">
        <v>45078</v>
      </c>
      <c r="D2154" s="455" t="s">
        <v>264</v>
      </c>
      <c r="E2154" s="455" t="s">
        <v>320</v>
      </c>
      <c r="F2154" s="460">
        <v>2700.04</v>
      </c>
      <c r="G2154" s="455" t="s">
        <v>6537</v>
      </c>
      <c r="H2154" s="461" t="s">
        <v>420</v>
      </c>
      <c r="I2154" s="461" t="s">
        <v>4184</v>
      </c>
      <c r="J2154" s="425" t="s">
        <v>4185</v>
      </c>
      <c r="K2154" s="425" t="s">
        <v>1157</v>
      </c>
      <c r="L2154" s="426" t="s">
        <v>32</v>
      </c>
      <c r="M2154" s="426">
        <v>18482</v>
      </c>
      <c r="N2154" s="427">
        <v>45089</v>
      </c>
      <c r="O2154" s="458">
        <f t="shared" si="108"/>
        <v>6</v>
      </c>
      <c r="P2154" s="458">
        <f t="shared" si="109"/>
        <v>6</v>
      </c>
      <c r="Q2154" s="96" t="str">
        <f t="shared" si="110"/>
        <v>Gastos_Gerais</v>
      </c>
    </row>
    <row r="2155" spans="1:17" ht="60.75" hidden="1" thickBot="1" x14ac:dyDescent="0.25">
      <c r="A2155" s="450">
        <v>4595</v>
      </c>
      <c r="B2155" s="463">
        <v>45099</v>
      </c>
      <c r="C2155" s="464">
        <v>45078</v>
      </c>
      <c r="D2155" s="455" t="s">
        <v>264</v>
      </c>
      <c r="E2155" s="455" t="s">
        <v>96</v>
      </c>
      <c r="F2155" s="460">
        <v>999</v>
      </c>
      <c r="G2155" s="455" t="s">
        <v>6167</v>
      </c>
      <c r="H2155" s="456" t="s">
        <v>302</v>
      </c>
      <c r="I2155" s="461" t="s">
        <v>6168</v>
      </c>
      <c r="J2155" s="425" t="s">
        <v>6169</v>
      </c>
      <c r="K2155" s="425" t="s">
        <v>1157</v>
      </c>
      <c r="L2155" s="426" t="s">
        <v>32</v>
      </c>
      <c r="M2155" s="426">
        <v>4716</v>
      </c>
      <c r="N2155" s="427">
        <v>45098</v>
      </c>
      <c r="O2155" s="458">
        <f t="shared" si="108"/>
        <v>6</v>
      </c>
      <c r="P2155" s="458">
        <f t="shared" si="109"/>
        <v>6</v>
      </c>
      <c r="Q2155" s="96" t="str">
        <f t="shared" si="110"/>
        <v>Gastos_Gerais</v>
      </c>
    </row>
    <row r="2156" spans="1:17" ht="24.75" hidden="1" thickBot="1" x14ac:dyDescent="0.25">
      <c r="A2156" s="450">
        <v>4596</v>
      </c>
      <c r="B2156" s="463">
        <v>45099</v>
      </c>
      <c r="C2156" s="464">
        <v>45078</v>
      </c>
      <c r="D2156" s="455" t="s">
        <v>264</v>
      </c>
      <c r="E2156" s="455" t="s">
        <v>96</v>
      </c>
      <c r="F2156" s="460">
        <v>67.44</v>
      </c>
      <c r="G2156" s="455" t="s">
        <v>6538</v>
      </c>
      <c r="H2156" s="461" t="s">
        <v>1032</v>
      </c>
      <c r="I2156" s="461" t="s">
        <v>6170</v>
      </c>
      <c r="J2156" s="426" t="s">
        <v>6171</v>
      </c>
      <c r="K2156" s="426" t="s">
        <v>1157</v>
      </c>
      <c r="L2156" s="426" t="s">
        <v>32</v>
      </c>
      <c r="M2156" s="426">
        <v>4552</v>
      </c>
      <c r="N2156" s="427">
        <v>45098</v>
      </c>
      <c r="O2156" s="458">
        <f t="shared" si="108"/>
        <v>6</v>
      </c>
      <c r="P2156" s="458">
        <f t="shared" si="109"/>
        <v>6</v>
      </c>
      <c r="Q2156" s="96" t="str">
        <f t="shared" si="110"/>
        <v>Gastos_Gerais</v>
      </c>
    </row>
    <row r="2157" spans="1:17" ht="24.75" hidden="1" thickBot="1" x14ac:dyDescent="0.25">
      <c r="A2157" s="450">
        <v>4597</v>
      </c>
      <c r="B2157" s="463">
        <v>45099</v>
      </c>
      <c r="C2157" s="464">
        <v>45078</v>
      </c>
      <c r="D2157" s="455" t="s">
        <v>264</v>
      </c>
      <c r="E2157" s="455" t="s">
        <v>6172</v>
      </c>
      <c r="F2157" s="460">
        <v>288.5</v>
      </c>
      <c r="G2157" s="455" t="s">
        <v>6539</v>
      </c>
      <c r="H2157" s="461" t="s">
        <v>493</v>
      </c>
      <c r="I2157" s="461" t="s">
        <v>4836</v>
      </c>
      <c r="J2157" s="469" t="s">
        <v>2983</v>
      </c>
      <c r="K2157" s="469" t="s">
        <v>1157</v>
      </c>
      <c r="L2157" s="469" t="s">
        <v>32</v>
      </c>
      <c r="M2157" s="426">
        <v>4277</v>
      </c>
      <c r="N2157" s="427">
        <v>45097</v>
      </c>
      <c r="O2157" s="458">
        <f t="shared" si="108"/>
        <v>6</v>
      </c>
      <c r="P2157" s="458">
        <f t="shared" si="109"/>
        <v>6</v>
      </c>
      <c r="Q2157" s="96" t="str">
        <f t="shared" si="110"/>
        <v>Gastos_Gerais</v>
      </c>
    </row>
    <row r="2158" spans="1:17" ht="48.75" hidden="1" thickBot="1" x14ac:dyDescent="0.25">
      <c r="A2158" s="450">
        <v>4598</v>
      </c>
      <c r="B2158" s="463">
        <v>45099</v>
      </c>
      <c r="C2158" s="464">
        <v>45078</v>
      </c>
      <c r="D2158" s="455" t="s">
        <v>264</v>
      </c>
      <c r="E2158" s="455" t="s">
        <v>404</v>
      </c>
      <c r="F2158" s="460">
        <v>1580</v>
      </c>
      <c r="G2158" s="455" t="s">
        <v>6540</v>
      </c>
      <c r="H2158" s="456" t="s">
        <v>414</v>
      </c>
      <c r="I2158" s="461" t="s">
        <v>6173</v>
      </c>
      <c r="J2158" s="425" t="s">
        <v>6174</v>
      </c>
      <c r="K2158" s="425" t="s">
        <v>1157</v>
      </c>
      <c r="L2158" s="426" t="s">
        <v>32</v>
      </c>
      <c r="M2158" s="426">
        <v>44</v>
      </c>
      <c r="N2158" s="427">
        <v>45096</v>
      </c>
      <c r="O2158" s="458">
        <f t="shared" si="108"/>
        <v>6</v>
      </c>
      <c r="P2158" s="458">
        <f t="shared" si="109"/>
        <v>6</v>
      </c>
      <c r="Q2158" s="96" t="str">
        <f t="shared" si="110"/>
        <v>Gastos_Gerais</v>
      </c>
    </row>
    <row r="2159" spans="1:17" ht="60.75" hidden="1" thickBot="1" x14ac:dyDescent="0.25">
      <c r="A2159" s="450">
        <v>4599</v>
      </c>
      <c r="B2159" s="463">
        <v>45099</v>
      </c>
      <c r="C2159" s="464">
        <v>45078</v>
      </c>
      <c r="D2159" s="455" t="s">
        <v>264</v>
      </c>
      <c r="E2159" s="455" t="s">
        <v>386</v>
      </c>
      <c r="F2159" s="460">
        <v>1424</v>
      </c>
      <c r="G2159" s="455" t="s">
        <v>6175</v>
      </c>
      <c r="H2159" s="461" t="s">
        <v>416</v>
      </c>
      <c r="I2159" s="461" t="s">
        <v>6176</v>
      </c>
      <c r="J2159" s="426" t="s">
        <v>6177</v>
      </c>
      <c r="K2159" s="426" t="s">
        <v>1157</v>
      </c>
      <c r="L2159" s="426" t="s">
        <v>32</v>
      </c>
      <c r="M2159" s="426">
        <v>202331</v>
      </c>
      <c r="N2159" s="427">
        <v>45098</v>
      </c>
      <c r="O2159" s="458">
        <f t="shared" si="108"/>
        <v>6</v>
      </c>
      <c r="P2159" s="458">
        <f t="shared" si="109"/>
        <v>6</v>
      </c>
      <c r="Q2159" s="96" t="str">
        <f t="shared" si="110"/>
        <v>Gastos_Gerais</v>
      </c>
    </row>
    <row r="2160" spans="1:17" ht="36.75" hidden="1" thickBot="1" x14ac:dyDescent="0.25">
      <c r="A2160" s="450">
        <v>4600</v>
      </c>
      <c r="B2160" s="463">
        <v>45099</v>
      </c>
      <c r="C2160" s="464">
        <v>45078</v>
      </c>
      <c r="D2160" s="455" t="s">
        <v>264</v>
      </c>
      <c r="E2160" s="455" t="s">
        <v>182</v>
      </c>
      <c r="F2160" s="460">
        <v>250</v>
      </c>
      <c r="G2160" s="455" t="s">
        <v>6178</v>
      </c>
      <c r="H2160" s="461" t="s">
        <v>414</v>
      </c>
      <c r="I2160" s="461" t="s">
        <v>6541</v>
      </c>
      <c r="J2160" s="426" t="s">
        <v>6179</v>
      </c>
      <c r="K2160" s="426" t="s">
        <v>1157</v>
      </c>
      <c r="L2160" s="426" t="s">
        <v>32</v>
      </c>
      <c r="M2160" s="426">
        <v>2</v>
      </c>
      <c r="N2160" s="427">
        <v>45098</v>
      </c>
      <c r="O2160" s="458">
        <f t="shared" si="108"/>
        <v>6</v>
      </c>
      <c r="P2160" s="458">
        <f t="shared" si="109"/>
        <v>6</v>
      </c>
      <c r="Q2160" s="96" t="str">
        <f t="shared" si="110"/>
        <v>Gastos_Gerais</v>
      </c>
    </row>
    <row r="2161" spans="1:17" ht="24.75" hidden="1" thickBot="1" x14ac:dyDescent="0.25">
      <c r="A2161" s="450">
        <v>4601</v>
      </c>
      <c r="B2161" s="463">
        <v>45099</v>
      </c>
      <c r="C2161" s="464">
        <v>45078</v>
      </c>
      <c r="D2161" s="455" t="s">
        <v>264</v>
      </c>
      <c r="E2161" s="455" t="s">
        <v>293</v>
      </c>
      <c r="F2161" s="460">
        <v>120</v>
      </c>
      <c r="G2161" s="455" t="s">
        <v>6542</v>
      </c>
      <c r="H2161" s="461" t="s">
        <v>420</v>
      </c>
      <c r="I2161" s="461" t="s">
        <v>6180</v>
      </c>
      <c r="J2161" s="426" t="s">
        <v>3781</v>
      </c>
      <c r="K2161" s="426" t="s">
        <v>1188</v>
      </c>
      <c r="L2161" s="426" t="s">
        <v>4137</v>
      </c>
      <c r="M2161" s="426">
        <v>58184118</v>
      </c>
      <c r="N2161" s="427">
        <v>45099</v>
      </c>
      <c r="O2161" s="458">
        <f t="shared" si="108"/>
        <v>6</v>
      </c>
      <c r="P2161" s="458">
        <f t="shared" si="109"/>
        <v>6</v>
      </c>
      <c r="Q2161" s="96" t="str">
        <f t="shared" si="110"/>
        <v>Gastos_Gerais</v>
      </c>
    </row>
    <row r="2162" spans="1:17" ht="24.75" hidden="1" thickBot="1" x14ac:dyDescent="0.25">
      <c r="A2162" s="450">
        <v>4602</v>
      </c>
      <c r="B2162" s="463">
        <v>45099</v>
      </c>
      <c r="C2162" s="464">
        <v>45078</v>
      </c>
      <c r="D2162" s="455" t="s">
        <v>264</v>
      </c>
      <c r="E2162" s="455" t="s">
        <v>293</v>
      </c>
      <c r="F2162" s="460">
        <v>120</v>
      </c>
      <c r="G2162" s="455" t="s">
        <v>6543</v>
      </c>
      <c r="H2162" s="456" t="s">
        <v>420</v>
      </c>
      <c r="I2162" s="461" t="s">
        <v>1554</v>
      </c>
      <c r="J2162" s="425" t="s">
        <v>1555</v>
      </c>
      <c r="K2162" s="425" t="s">
        <v>1188</v>
      </c>
      <c r="L2162" s="426" t="s">
        <v>4137</v>
      </c>
      <c r="M2162" s="426">
        <v>58184118</v>
      </c>
      <c r="N2162" s="427">
        <v>45099</v>
      </c>
      <c r="O2162" s="458">
        <f t="shared" si="108"/>
        <v>6</v>
      </c>
      <c r="P2162" s="458">
        <f t="shared" si="109"/>
        <v>6</v>
      </c>
      <c r="Q2162" s="96" t="str">
        <f t="shared" si="110"/>
        <v>Gastos_Gerais</v>
      </c>
    </row>
    <row r="2163" spans="1:17" ht="24.75" hidden="1" thickBot="1" x14ac:dyDescent="0.25">
      <c r="A2163" s="450">
        <v>4603</v>
      </c>
      <c r="B2163" s="463">
        <v>45099</v>
      </c>
      <c r="C2163" s="464">
        <v>45078</v>
      </c>
      <c r="D2163" s="455" t="s">
        <v>264</v>
      </c>
      <c r="E2163" s="455" t="s">
        <v>293</v>
      </c>
      <c r="F2163" s="460">
        <v>120</v>
      </c>
      <c r="G2163" s="455" t="s">
        <v>6544</v>
      </c>
      <c r="H2163" s="461" t="s">
        <v>420</v>
      </c>
      <c r="I2163" s="461" t="s">
        <v>1588</v>
      </c>
      <c r="J2163" s="426" t="s">
        <v>1566</v>
      </c>
      <c r="K2163" s="426" t="s">
        <v>1188</v>
      </c>
      <c r="L2163" s="426" t="s">
        <v>4137</v>
      </c>
      <c r="M2163" s="426">
        <v>58184118</v>
      </c>
      <c r="N2163" s="427">
        <v>45099</v>
      </c>
      <c r="O2163" s="458">
        <f t="shared" si="108"/>
        <v>6</v>
      </c>
      <c r="P2163" s="458">
        <f t="shared" si="109"/>
        <v>6</v>
      </c>
      <c r="Q2163" s="96" t="str">
        <f t="shared" si="110"/>
        <v>Gastos_Gerais</v>
      </c>
    </row>
    <row r="2164" spans="1:17" ht="24.75" hidden="1" thickBot="1" x14ac:dyDescent="0.25">
      <c r="A2164" s="450">
        <v>4604</v>
      </c>
      <c r="B2164" s="463">
        <v>45099</v>
      </c>
      <c r="C2164" s="464">
        <v>45078</v>
      </c>
      <c r="D2164" s="455" t="s">
        <v>264</v>
      </c>
      <c r="E2164" s="455" t="s">
        <v>293</v>
      </c>
      <c r="F2164" s="460">
        <v>120</v>
      </c>
      <c r="G2164" s="455" t="s">
        <v>6545</v>
      </c>
      <c r="H2164" s="461" t="s">
        <v>420</v>
      </c>
      <c r="I2164" s="461" t="s">
        <v>6181</v>
      </c>
      <c r="J2164" s="426" t="s">
        <v>6182</v>
      </c>
      <c r="K2164" s="426" t="s">
        <v>1188</v>
      </c>
      <c r="L2164" s="426" t="s">
        <v>4137</v>
      </c>
      <c r="M2164" s="426">
        <v>58184118</v>
      </c>
      <c r="N2164" s="427">
        <v>45099</v>
      </c>
      <c r="O2164" s="458">
        <f t="shared" si="108"/>
        <v>6</v>
      </c>
      <c r="P2164" s="458">
        <f t="shared" si="109"/>
        <v>6</v>
      </c>
      <c r="Q2164" s="96" t="str">
        <f t="shared" si="110"/>
        <v>Gastos_Gerais</v>
      </c>
    </row>
    <row r="2165" spans="1:17" ht="26.25" hidden="1" thickBot="1" x14ac:dyDescent="0.25">
      <c r="A2165" s="450">
        <v>4605</v>
      </c>
      <c r="B2165" s="463">
        <v>45099</v>
      </c>
      <c r="C2165" s="464">
        <v>45078</v>
      </c>
      <c r="D2165" s="455" t="s">
        <v>176</v>
      </c>
      <c r="E2165" s="455" t="s">
        <v>262</v>
      </c>
      <c r="F2165" s="460">
        <v>515.1</v>
      </c>
      <c r="G2165" s="455" t="s">
        <v>6183</v>
      </c>
      <c r="H2165" s="461" t="s">
        <v>1032</v>
      </c>
      <c r="I2165" s="461" t="s">
        <v>6184</v>
      </c>
      <c r="J2165" s="426" t="s">
        <v>1030</v>
      </c>
      <c r="K2165" s="426" t="s">
        <v>1188</v>
      </c>
      <c r="L2165" s="426" t="s">
        <v>4137</v>
      </c>
      <c r="M2165" s="426">
        <v>58184118</v>
      </c>
      <c r="N2165" s="427">
        <v>45099</v>
      </c>
      <c r="O2165" s="458">
        <f t="shared" si="108"/>
        <v>6</v>
      </c>
      <c r="P2165" s="458">
        <f t="shared" si="109"/>
        <v>6</v>
      </c>
      <c r="Q2165" s="96" t="str">
        <f t="shared" si="110"/>
        <v>Gastos_com_Pessoal</v>
      </c>
    </row>
    <row r="2166" spans="1:17" ht="26.25" hidden="1" thickBot="1" x14ac:dyDescent="0.25">
      <c r="A2166" s="450">
        <v>4606</v>
      </c>
      <c r="B2166" s="463">
        <v>45099</v>
      </c>
      <c r="C2166" s="464">
        <v>45078</v>
      </c>
      <c r="D2166" s="455" t="s">
        <v>176</v>
      </c>
      <c r="E2166" s="455" t="s">
        <v>280</v>
      </c>
      <c r="F2166" s="460">
        <v>1545.37</v>
      </c>
      <c r="G2166" s="455" t="s">
        <v>6185</v>
      </c>
      <c r="H2166" s="461" t="s">
        <v>1032</v>
      </c>
      <c r="I2166" s="461" t="s">
        <v>6184</v>
      </c>
      <c r="J2166" s="426" t="s">
        <v>1030</v>
      </c>
      <c r="K2166" s="426" t="s">
        <v>1188</v>
      </c>
      <c r="L2166" s="426" t="s">
        <v>4137</v>
      </c>
      <c r="M2166" s="426">
        <v>58184118</v>
      </c>
      <c r="N2166" s="427">
        <v>45099</v>
      </c>
      <c r="O2166" s="458">
        <f t="shared" si="108"/>
        <v>6</v>
      </c>
      <c r="P2166" s="458">
        <f t="shared" si="109"/>
        <v>6</v>
      </c>
      <c r="Q2166" s="96" t="str">
        <f t="shared" si="110"/>
        <v>Gastos_com_Pessoal</v>
      </c>
    </row>
    <row r="2167" spans="1:17" ht="26.25" hidden="1" thickBot="1" x14ac:dyDescent="0.25">
      <c r="A2167" s="450">
        <v>4607</v>
      </c>
      <c r="B2167" s="463">
        <v>45099</v>
      </c>
      <c r="C2167" s="464">
        <v>45078</v>
      </c>
      <c r="D2167" s="455" t="s">
        <v>176</v>
      </c>
      <c r="E2167" s="455" t="s">
        <v>262</v>
      </c>
      <c r="F2167" s="460">
        <v>813.75</v>
      </c>
      <c r="G2167" s="455" t="s">
        <v>6186</v>
      </c>
      <c r="H2167" s="461" t="s">
        <v>421</v>
      </c>
      <c r="I2167" s="461" t="s">
        <v>6187</v>
      </c>
      <c r="J2167" s="426" t="s">
        <v>782</v>
      </c>
      <c r="K2167" s="426" t="s">
        <v>1188</v>
      </c>
      <c r="L2167" s="426" t="s">
        <v>4137</v>
      </c>
      <c r="M2167" s="426">
        <v>58184118</v>
      </c>
      <c r="N2167" s="427">
        <v>45099</v>
      </c>
      <c r="O2167" s="458">
        <f t="shared" si="108"/>
        <v>6</v>
      </c>
      <c r="P2167" s="458">
        <f t="shared" si="109"/>
        <v>6</v>
      </c>
      <c r="Q2167" s="96" t="str">
        <f t="shared" si="110"/>
        <v>Gastos_com_Pessoal</v>
      </c>
    </row>
    <row r="2168" spans="1:17" ht="26.25" hidden="1" thickBot="1" x14ac:dyDescent="0.25">
      <c r="A2168" s="450">
        <v>4608</v>
      </c>
      <c r="B2168" s="463">
        <v>45099</v>
      </c>
      <c r="C2168" s="464">
        <v>45078</v>
      </c>
      <c r="D2168" s="455" t="s">
        <v>176</v>
      </c>
      <c r="E2168" s="455" t="s">
        <v>280</v>
      </c>
      <c r="F2168" s="460">
        <v>2380.3200000000002</v>
      </c>
      <c r="G2168" s="455" t="s">
        <v>6188</v>
      </c>
      <c r="H2168" s="461" t="s">
        <v>421</v>
      </c>
      <c r="I2168" s="461" t="s">
        <v>6187</v>
      </c>
      <c r="J2168" s="426" t="s">
        <v>782</v>
      </c>
      <c r="K2168" s="426" t="s">
        <v>1188</v>
      </c>
      <c r="L2168" s="426" t="s">
        <v>4137</v>
      </c>
      <c r="M2168" s="426">
        <v>58184118</v>
      </c>
      <c r="N2168" s="427">
        <v>45099</v>
      </c>
      <c r="O2168" s="458">
        <f t="shared" si="108"/>
        <v>6</v>
      </c>
      <c r="P2168" s="458">
        <f t="shared" si="109"/>
        <v>6</v>
      </c>
      <c r="Q2168" s="96" t="str">
        <f t="shared" si="110"/>
        <v>Gastos_com_Pessoal</v>
      </c>
    </row>
    <row r="2169" spans="1:17" ht="26.25" hidden="1" thickBot="1" x14ac:dyDescent="0.25">
      <c r="A2169" s="450">
        <v>4609</v>
      </c>
      <c r="B2169" s="463">
        <v>45099</v>
      </c>
      <c r="C2169" s="464">
        <v>45078</v>
      </c>
      <c r="D2169" s="455" t="s">
        <v>176</v>
      </c>
      <c r="E2169" s="455" t="s">
        <v>262</v>
      </c>
      <c r="F2169" s="460">
        <v>908.13</v>
      </c>
      <c r="G2169" s="455" t="s">
        <v>6189</v>
      </c>
      <c r="H2169" s="461" t="s">
        <v>423</v>
      </c>
      <c r="I2169" s="461" t="s">
        <v>6190</v>
      </c>
      <c r="J2169" s="425" t="s">
        <v>694</v>
      </c>
      <c r="K2169" s="426" t="s">
        <v>1188</v>
      </c>
      <c r="L2169" s="426" t="s">
        <v>4137</v>
      </c>
      <c r="M2169" s="426">
        <v>58184118</v>
      </c>
      <c r="N2169" s="427">
        <v>45099</v>
      </c>
      <c r="O2169" s="458">
        <f t="shared" si="108"/>
        <v>6</v>
      </c>
      <c r="P2169" s="458">
        <f t="shared" si="109"/>
        <v>6</v>
      </c>
      <c r="Q2169" s="96" t="str">
        <f t="shared" si="110"/>
        <v>Gastos_com_Pessoal</v>
      </c>
    </row>
    <row r="2170" spans="1:17" ht="26.25" hidden="1" thickBot="1" x14ac:dyDescent="0.25">
      <c r="A2170" s="450">
        <v>4610</v>
      </c>
      <c r="B2170" s="463">
        <v>45099</v>
      </c>
      <c r="C2170" s="464">
        <v>45078</v>
      </c>
      <c r="D2170" s="455" t="s">
        <v>176</v>
      </c>
      <c r="E2170" s="455" t="s">
        <v>280</v>
      </c>
      <c r="F2170" s="460">
        <v>2549.9</v>
      </c>
      <c r="G2170" s="455" t="s">
        <v>6191</v>
      </c>
      <c r="H2170" s="461" t="s">
        <v>423</v>
      </c>
      <c r="I2170" s="461" t="s">
        <v>6190</v>
      </c>
      <c r="J2170" s="426" t="s">
        <v>694</v>
      </c>
      <c r="K2170" s="426" t="s">
        <v>1188</v>
      </c>
      <c r="L2170" s="426" t="s">
        <v>4137</v>
      </c>
      <c r="M2170" s="426">
        <v>58184118</v>
      </c>
      <c r="N2170" s="427">
        <v>45099</v>
      </c>
      <c r="O2170" s="458">
        <f t="shared" si="108"/>
        <v>6</v>
      </c>
      <c r="P2170" s="458">
        <f t="shared" si="109"/>
        <v>6</v>
      </c>
      <c r="Q2170" s="96" t="str">
        <f t="shared" si="110"/>
        <v>Gastos_com_Pessoal</v>
      </c>
    </row>
    <row r="2171" spans="1:17" ht="13.5" hidden="1" thickBot="1" x14ac:dyDescent="0.25">
      <c r="A2171" s="450">
        <v>4611</v>
      </c>
      <c r="B2171" s="463">
        <v>45100</v>
      </c>
      <c r="C2171" s="464">
        <v>45078</v>
      </c>
      <c r="D2171" s="455" t="s">
        <v>264</v>
      </c>
      <c r="E2171" s="455" t="s">
        <v>60</v>
      </c>
      <c r="F2171" s="460">
        <v>29170.7</v>
      </c>
      <c r="G2171" s="455" t="s">
        <v>4310</v>
      </c>
      <c r="H2171" s="461" t="s">
        <v>420</v>
      </c>
      <c r="I2171" s="461" t="s">
        <v>1350</v>
      </c>
      <c r="J2171" s="426" t="s">
        <v>1351</v>
      </c>
      <c r="K2171" s="426" t="s">
        <v>1157</v>
      </c>
      <c r="L2171" s="426" t="s">
        <v>32</v>
      </c>
      <c r="M2171" s="426">
        <v>109</v>
      </c>
      <c r="N2171" s="427">
        <v>45098</v>
      </c>
      <c r="O2171" s="458">
        <f t="shared" si="108"/>
        <v>6</v>
      </c>
      <c r="P2171" s="458">
        <f t="shared" si="109"/>
        <v>6</v>
      </c>
      <c r="Q2171" s="96" t="str">
        <f t="shared" si="110"/>
        <v>Gastos_Gerais</v>
      </c>
    </row>
    <row r="2172" spans="1:17" ht="13.5" hidden="1" thickBot="1" x14ac:dyDescent="0.25">
      <c r="A2172" s="450">
        <v>4612</v>
      </c>
      <c r="B2172" s="463">
        <v>45100</v>
      </c>
      <c r="C2172" s="464">
        <v>45078</v>
      </c>
      <c r="D2172" s="455" t="s">
        <v>264</v>
      </c>
      <c r="E2172" s="455" t="s">
        <v>208</v>
      </c>
      <c r="F2172" s="460">
        <v>515</v>
      </c>
      <c r="G2172" s="455" t="s">
        <v>6192</v>
      </c>
      <c r="H2172" s="461" t="s">
        <v>420</v>
      </c>
      <c r="I2172" s="461" t="s">
        <v>1788</v>
      </c>
      <c r="J2172" s="426" t="s">
        <v>6193</v>
      </c>
      <c r="K2172" s="426" t="s">
        <v>1157</v>
      </c>
      <c r="L2172" s="426" t="s">
        <v>32</v>
      </c>
      <c r="M2172" s="426">
        <v>42734</v>
      </c>
      <c r="N2172" s="427">
        <v>45092</v>
      </c>
      <c r="O2172" s="458">
        <f t="shared" si="108"/>
        <v>6</v>
      </c>
      <c r="P2172" s="458">
        <f t="shared" si="109"/>
        <v>6</v>
      </c>
      <c r="Q2172" s="96" t="str">
        <f t="shared" si="110"/>
        <v>Gastos_Gerais</v>
      </c>
    </row>
    <row r="2173" spans="1:17" ht="13.5" hidden="1" thickBot="1" x14ac:dyDescent="0.25">
      <c r="A2173" s="450">
        <v>4613</v>
      </c>
      <c r="B2173" s="463">
        <v>45100</v>
      </c>
      <c r="C2173" s="464">
        <v>45047</v>
      </c>
      <c r="D2173" s="455" t="s">
        <v>264</v>
      </c>
      <c r="E2173" s="455" t="s">
        <v>412</v>
      </c>
      <c r="F2173" s="460">
        <v>1720.51</v>
      </c>
      <c r="G2173" s="455" t="s">
        <v>4339</v>
      </c>
      <c r="H2173" s="461" t="s">
        <v>418</v>
      </c>
      <c r="I2173" s="461" t="s">
        <v>1443</v>
      </c>
      <c r="J2173" s="426" t="s">
        <v>1444</v>
      </c>
      <c r="K2173" s="426" t="s">
        <v>1157</v>
      </c>
      <c r="L2173" s="426" t="s">
        <v>32</v>
      </c>
      <c r="M2173" s="426">
        <v>1646</v>
      </c>
      <c r="N2173" s="427">
        <v>45097</v>
      </c>
      <c r="O2173" s="458">
        <f t="shared" si="108"/>
        <v>6</v>
      </c>
      <c r="P2173" s="458">
        <f t="shared" si="109"/>
        <v>5</v>
      </c>
      <c r="Q2173" s="96" t="str">
        <f t="shared" si="110"/>
        <v>Gastos_Gerais</v>
      </c>
    </row>
    <row r="2174" spans="1:17" ht="24.75" hidden="1" thickBot="1" x14ac:dyDescent="0.25">
      <c r="A2174" s="450">
        <v>4614</v>
      </c>
      <c r="B2174" s="463">
        <v>45100</v>
      </c>
      <c r="C2174" s="464">
        <v>45078</v>
      </c>
      <c r="D2174" s="455" t="s">
        <v>264</v>
      </c>
      <c r="E2174" s="455" t="s">
        <v>138</v>
      </c>
      <c r="F2174" s="460">
        <v>2298.34</v>
      </c>
      <c r="G2174" s="455" t="s">
        <v>138</v>
      </c>
      <c r="H2174" s="461" t="s">
        <v>414</v>
      </c>
      <c r="I2174" s="461" t="s">
        <v>4207</v>
      </c>
      <c r="J2174" s="426" t="s">
        <v>1238</v>
      </c>
      <c r="K2174" s="426" t="s">
        <v>1157</v>
      </c>
      <c r="L2174" s="426" t="s">
        <v>32</v>
      </c>
      <c r="M2174" s="426">
        <v>9394</v>
      </c>
      <c r="N2174" s="427">
        <v>45089</v>
      </c>
      <c r="O2174" s="458">
        <f t="shared" si="108"/>
        <v>6</v>
      </c>
      <c r="P2174" s="458">
        <f t="shared" si="109"/>
        <v>6</v>
      </c>
      <c r="Q2174" s="96" t="str">
        <f t="shared" si="110"/>
        <v>Gastos_Gerais</v>
      </c>
    </row>
    <row r="2175" spans="1:17" ht="24.75" hidden="1" thickBot="1" x14ac:dyDescent="0.25">
      <c r="A2175" s="450">
        <v>4615</v>
      </c>
      <c r="B2175" s="463">
        <v>45100</v>
      </c>
      <c r="C2175" s="464">
        <v>45078</v>
      </c>
      <c r="D2175" s="455" t="s">
        <v>264</v>
      </c>
      <c r="E2175" s="455" t="s">
        <v>390</v>
      </c>
      <c r="F2175" s="460">
        <v>191</v>
      </c>
      <c r="G2175" s="455" t="s">
        <v>6546</v>
      </c>
      <c r="H2175" s="461" t="s">
        <v>414</v>
      </c>
      <c r="I2175" s="461" t="s">
        <v>6194</v>
      </c>
      <c r="J2175" s="426" t="s">
        <v>6195</v>
      </c>
      <c r="K2175" s="426" t="s">
        <v>1157</v>
      </c>
      <c r="L2175" s="426" t="s">
        <v>32</v>
      </c>
      <c r="M2175" s="426">
        <v>37519</v>
      </c>
      <c r="N2175" s="427">
        <v>45093</v>
      </c>
      <c r="O2175" s="458">
        <f t="shared" si="108"/>
        <v>6</v>
      </c>
      <c r="P2175" s="458">
        <f t="shared" si="109"/>
        <v>6</v>
      </c>
      <c r="Q2175" s="96" t="str">
        <f t="shared" si="110"/>
        <v>Gastos_Gerais</v>
      </c>
    </row>
    <row r="2176" spans="1:17" ht="24.75" hidden="1" thickBot="1" x14ac:dyDescent="0.25">
      <c r="A2176" s="450">
        <v>4616</v>
      </c>
      <c r="B2176" s="463">
        <v>45100</v>
      </c>
      <c r="C2176" s="464">
        <v>45078</v>
      </c>
      <c r="D2176" s="455" t="s">
        <v>264</v>
      </c>
      <c r="E2176" s="455" t="s">
        <v>390</v>
      </c>
      <c r="F2176" s="460">
        <v>588</v>
      </c>
      <c r="G2176" s="455" t="s">
        <v>6547</v>
      </c>
      <c r="H2176" s="461" t="s">
        <v>414</v>
      </c>
      <c r="I2176" s="461" t="s">
        <v>6194</v>
      </c>
      <c r="J2176" s="426" t="s">
        <v>6195</v>
      </c>
      <c r="K2176" s="426" t="s">
        <v>1157</v>
      </c>
      <c r="L2176" s="426" t="s">
        <v>32</v>
      </c>
      <c r="M2176" s="426">
        <v>22946</v>
      </c>
      <c r="N2176" s="427">
        <v>45093</v>
      </c>
      <c r="O2176" s="458">
        <f t="shared" si="108"/>
        <v>6</v>
      </c>
      <c r="P2176" s="458">
        <f t="shared" si="109"/>
        <v>6</v>
      </c>
      <c r="Q2176" s="96" t="str">
        <f t="shared" si="110"/>
        <v>Gastos_Gerais</v>
      </c>
    </row>
    <row r="2177" spans="1:17" ht="13.5" hidden="1" thickBot="1" x14ac:dyDescent="0.25">
      <c r="A2177" s="450">
        <v>4617</v>
      </c>
      <c r="B2177" s="463">
        <v>45100</v>
      </c>
      <c r="C2177" s="464">
        <v>45078</v>
      </c>
      <c r="D2177" s="455" t="s">
        <v>264</v>
      </c>
      <c r="E2177" s="455" t="s">
        <v>398</v>
      </c>
      <c r="F2177" s="460">
        <v>2046.12</v>
      </c>
      <c r="G2177" s="456" t="s">
        <v>4496</v>
      </c>
      <c r="H2177" s="461" t="s">
        <v>1032</v>
      </c>
      <c r="I2177" s="461" t="s">
        <v>6548</v>
      </c>
      <c r="J2177" s="426" t="s">
        <v>6196</v>
      </c>
      <c r="K2177" s="426" t="s">
        <v>1157</v>
      </c>
      <c r="L2177" s="426" t="s">
        <v>32</v>
      </c>
      <c r="M2177" s="426">
        <v>10737</v>
      </c>
      <c r="N2177" s="427">
        <v>45096</v>
      </c>
      <c r="O2177" s="458">
        <f t="shared" si="108"/>
        <v>6</v>
      </c>
      <c r="P2177" s="458">
        <f t="shared" si="109"/>
        <v>6</v>
      </c>
      <c r="Q2177" s="96" t="str">
        <f t="shared" si="110"/>
        <v>Gastos_Gerais</v>
      </c>
    </row>
    <row r="2178" spans="1:17" ht="13.5" hidden="1" thickBot="1" x14ac:dyDescent="0.25">
      <c r="A2178" s="450">
        <v>4618</v>
      </c>
      <c r="B2178" s="463">
        <v>45100</v>
      </c>
      <c r="C2178" s="464">
        <v>45078</v>
      </c>
      <c r="D2178" s="455" t="s">
        <v>264</v>
      </c>
      <c r="E2178" s="455" t="s">
        <v>60</v>
      </c>
      <c r="F2178" s="460">
        <v>43678.69</v>
      </c>
      <c r="G2178" s="455" t="s">
        <v>4937</v>
      </c>
      <c r="H2178" s="461" t="s">
        <v>416</v>
      </c>
      <c r="I2178" s="461" t="s">
        <v>1350</v>
      </c>
      <c r="J2178" s="426" t="s">
        <v>1351</v>
      </c>
      <c r="K2178" s="426" t="s">
        <v>1157</v>
      </c>
      <c r="L2178" s="426" t="s">
        <v>32</v>
      </c>
      <c r="M2178" s="426">
        <v>108</v>
      </c>
      <c r="N2178" s="427">
        <v>45096</v>
      </c>
      <c r="O2178" s="458">
        <f t="shared" si="108"/>
        <v>6</v>
      </c>
      <c r="P2178" s="458">
        <f t="shared" si="109"/>
        <v>6</v>
      </c>
      <c r="Q2178" s="96" t="str">
        <f t="shared" si="110"/>
        <v>Gastos_Gerais</v>
      </c>
    </row>
    <row r="2179" spans="1:17" ht="24.75" hidden="1" thickBot="1" x14ac:dyDescent="0.25">
      <c r="A2179" s="450">
        <v>4619</v>
      </c>
      <c r="B2179" s="463">
        <v>45100</v>
      </c>
      <c r="C2179" s="464">
        <v>45078</v>
      </c>
      <c r="D2179" s="455" t="s">
        <v>264</v>
      </c>
      <c r="E2179" s="455" t="s">
        <v>402</v>
      </c>
      <c r="F2179" s="460">
        <v>188.38</v>
      </c>
      <c r="G2179" s="455" t="s">
        <v>6549</v>
      </c>
      <c r="H2179" s="456" t="s">
        <v>1032</v>
      </c>
      <c r="I2179" s="461" t="s">
        <v>2025</v>
      </c>
      <c r="J2179" s="425" t="s">
        <v>2026</v>
      </c>
      <c r="K2179" s="425" t="s">
        <v>1157</v>
      </c>
      <c r="L2179" s="426" t="s">
        <v>32</v>
      </c>
      <c r="M2179" s="425">
        <v>7308</v>
      </c>
      <c r="N2179" s="427">
        <v>45090</v>
      </c>
      <c r="O2179" s="458">
        <f t="shared" si="108"/>
        <v>6</v>
      </c>
      <c r="P2179" s="458">
        <f t="shared" si="109"/>
        <v>6</v>
      </c>
      <c r="Q2179" s="96" t="str">
        <f t="shared" si="110"/>
        <v>Gastos_Gerais</v>
      </c>
    </row>
    <row r="2180" spans="1:17" ht="13.5" hidden="1" thickBot="1" x14ac:dyDescent="0.25">
      <c r="A2180" s="450">
        <v>4620</v>
      </c>
      <c r="B2180" s="463">
        <v>45100</v>
      </c>
      <c r="C2180" s="464">
        <v>45078</v>
      </c>
      <c r="D2180" s="455" t="s">
        <v>264</v>
      </c>
      <c r="E2180" s="455" t="s">
        <v>60</v>
      </c>
      <c r="F2180" s="460">
        <v>55931.62</v>
      </c>
      <c r="G2180" s="455" t="s">
        <v>4335</v>
      </c>
      <c r="H2180" s="461" t="s">
        <v>414</v>
      </c>
      <c r="I2180" s="461" t="s">
        <v>1316</v>
      </c>
      <c r="J2180" s="426" t="s">
        <v>1552</v>
      </c>
      <c r="K2180" s="426" t="s">
        <v>1157</v>
      </c>
      <c r="L2180" s="426" t="s">
        <v>32</v>
      </c>
      <c r="M2180" s="426">
        <v>274</v>
      </c>
      <c r="N2180" s="427">
        <v>45098</v>
      </c>
      <c r="O2180" s="458">
        <f t="shared" si="108"/>
        <v>6</v>
      </c>
      <c r="P2180" s="458">
        <f t="shared" si="109"/>
        <v>6</v>
      </c>
      <c r="Q2180" s="96" t="str">
        <f t="shared" si="110"/>
        <v>Gastos_Gerais</v>
      </c>
    </row>
    <row r="2181" spans="1:17" ht="13.5" hidden="1" thickBot="1" x14ac:dyDescent="0.25">
      <c r="A2181" s="450">
        <v>4621</v>
      </c>
      <c r="B2181" s="463">
        <v>45100</v>
      </c>
      <c r="C2181" s="464">
        <v>45078</v>
      </c>
      <c r="D2181" s="455" t="s">
        <v>264</v>
      </c>
      <c r="E2181" s="455" t="s">
        <v>60</v>
      </c>
      <c r="F2181" s="460">
        <v>35311.32</v>
      </c>
      <c r="G2181" s="455" t="s">
        <v>4323</v>
      </c>
      <c r="H2181" s="461" t="s">
        <v>419</v>
      </c>
      <c r="I2181" s="461" t="s">
        <v>1316</v>
      </c>
      <c r="J2181" s="426" t="s">
        <v>1552</v>
      </c>
      <c r="K2181" s="426" t="s">
        <v>1157</v>
      </c>
      <c r="L2181" s="426" t="s">
        <v>32</v>
      </c>
      <c r="M2181" s="426">
        <v>275</v>
      </c>
      <c r="N2181" s="427">
        <v>45098</v>
      </c>
      <c r="O2181" s="458">
        <f t="shared" si="108"/>
        <v>6</v>
      </c>
      <c r="P2181" s="458">
        <f t="shared" si="109"/>
        <v>6</v>
      </c>
      <c r="Q2181" s="96" t="str">
        <f t="shared" si="110"/>
        <v>Gastos_Gerais</v>
      </c>
    </row>
    <row r="2182" spans="1:17" ht="13.5" hidden="1" thickBot="1" x14ac:dyDescent="0.25">
      <c r="A2182" s="450">
        <v>4622</v>
      </c>
      <c r="B2182" s="463">
        <v>45100</v>
      </c>
      <c r="C2182" s="464">
        <v>45078</v>
      </c>
      <c r="D2182" s="455" t="s">
        <v>264</v>
      </c>
      <c r="E2182" s="455" t="s">
        <v>60</v>
      </c>
      <c r="F2182" s="460">
        <v>17163.580000000002</v>
      </c>
      <c r="G2182" s="455" t="s">
        <v>4330</v>
      </c>
      <c r="H2182" s="461" t="s">
        <v>418</v>
      </c>
      <c r="I2182" s="461" t="s">
        <v>1350</v>
      </c>
      <c r="J2182" s="426" t="s">
        <v>1351</v>
      </c>
      <c r="K2182" s="425" t="s">
        <v>1157</v>
      </c>
      <c r="L2182" s="426" t="s">
        <v>32</v>
      </c>
      <c r="M2182" s="426">
        <v>107</v>
      </c>
      <c r="N2182" s="427">
        <v>45096</v>
      </c>
      <c r="O2182" s="458">
        <f t="shared" si="108"/>
        <v>6</v>
      </c>
      <c r="P2182" s="458">
        <f t="shared" si="109"/>
        <v>6</v>
      </c>
      <c r="Q2182" s="96" t="str">
        <f t="shared" si="110"/>
        <v>Gastos_Gerais</v>
      </c>
    </row>
    <row r="2183" spans="1:17" ht="24.75" hidden="1" thickBot="1" x14ac:dyDescent="0.25">
      <c r="A2183" s="450">
        <v>4623</v>
      </c>
      <c r="B2183" s="463">
        <v>45100</v>
      </c>
      <c r="C2183" s="464">
        <v>45078</v>
      </c>
      <c r="D2183" s="455" t="s">
        <v>264</v>
      </c>
      <c r="E2183" s="455" t="s">
        <v>138</v>
      </c>
      <c r="F2183" s="460">
        <v>1714.38</v>
      </c>
      <c r="G2183" s="455" t="s">
        <v>138</v>
      </c>
      <c r="H2183" s="456" t="s">
        <v>421</v>
      </c>
      <c r="I2183" s="461" t="s">
        <v>4207</v>
      </c>
      <c r="J2183" s="426" t="s">
        <v>1238</v>
      </c>
      <c r="K2183" s="425" t="s">
        <v>1157</v>
      </c>
      <c r="L2183" s="426" t="s">
        <v>32</v>
      </c>
      <c r="M2183" s="426">
        <v>9395</v>
      </c>
      <c r="N2183" s="427">
        <v>45089</v>
      </c>
      <c r="O2183" s="458">
        <f t="shared" si="108"/>
        <v>6</v>
      </c>
      <c r="P2183" s="458">
        <f t="shared" si="109"/>
        <v>6</v>
      </c>
      <c r="Q2183" s="96" t="str">
        <f t="shared" si="110"/>
        <v>Gastos_Gerais</v>
      </c>
    </row>
    <row r="2184" spans="1:17" ht="13.5" hidden="1" thickBot="1" x14ac:dyDescent="0.25">
      <c r="A2184" s="450">
        <v>4624</v>
      </c>
      <c r="B2184" s="463">
        <v>45100</v>
      </c>
      <c r="C2184" s="464">
        <v>45078</v>
      </c>
      <c r="D2184" s="455" t="s">
        <v>264</v>
      </c>
      <c r="E2184" s="455" t="s">
        <v>60</v>
      </c>
      <c r="F2184" s="460">
        <v>30640.61</v>
      </c>
      <c r="G2184" s="455" t="s">
        <v>4479</v>
      </c>
      <c r="H2184" s="461" t="s">
        <v>421</v>
      </c>
      <c r="I2184" s="461" t="s">
        <v>1316</v>
      </c>
      <c r="J2184" s="426" t="s">
        <v>1552</v>
      </c>
      <c r="K2184" s="426" t="s">
        <v>1157</v>
      </c>
      <c r="L2184" s="426" t="s">
        <v>32</v>
      </c>
      <c r="M2184" s="426">
        <v>276</v>
      </c>
      <c r="N2184" s="427">
        <v>45098</v>
      </c>
      <c r="O2184" s="458">
        <f t="shared" si="108"/>
        <v>6</v>
      </c>
      <c r="P2184" s="458">
        <f t="shared" si="109"/>
        <v>6</v>
      </c>
      <c r="Q2184" s="96" t="str">
        <f t="shared" si="110"/>
        <v>Gastos_Gerais</v>
      </c>
    </row>
    <row r="2185" spans="1:17" ht="36.75" hidden="1" thickBot="1" x14ac:dyDescent="0.25">
      <c r="A2185" s="450">
        <v>4625</v>
      </c>
      <c r="B2185" s="463">
        <v>45100</v>
      </c>
      <c r="C2185" s="464">
        <v>45078</v>
      </c>
      <c r="D2185" s="455" t="s">
        <v>264</v>
      </c>
      <c r="E2185" s="455" t="s">
        <v>320</v>
      </c>
      <c r="F2185" s="460">
        <v>2396.79</v>
      </c>
      <c r="G2185" s="455" t="s">
        <v>6197</v>
      </c>
      <c r="H2185" s="461" t="s">
        <v>414</v>
      </c>
      <c r="I2185" s="461" t="s">
        <v>5037</v>
      </c>
      <c r="J2185" s="426" t="s">
        <v>5038</v>
      </c>
      <c r="K2185" s="426" t="s">
        <v>1157</v>
      </c>
      <c r="L2185" s="426" t="s">
        <v>32</v>
      </c>
      <c r="M2185" s="426">
        <v>20237</v>
      </c>
      <c r="N2185" s="427">
        <v>45098</v>
      </c>
      <c r="O2185" s="458">
        <f t="shared" si="108"/>
        <v>6</v>
      </c>
      <c r="P2185" s="458">
        <f t="shared" si="109"/>
        <v>6</v>
      </c>
      <c r="Q2185" s="96" t="str">
        <f t="shared" si="110"/>
        <v>Gastos_Gerais</v>
      </c>
    </row>
    <row r="2186" spans="1:17" ht="24.75" hidden="1" thickBot="1" x14ac:dyDescent="0.25">
      <c r="A2186" s="450">
        <v>4626</v>
      </c>
      <c r="B2186" s="463">
        <v>45100</v>
      </c>
      <c r="C2186" s="464">
        <v>45078</v>
      </c>
      <c r="D2186" s="455" t="s">
        <v>264</v>
      </c>
      <c r="E2186" s="455" t="s">
        <v>136</v>
      </c>
      <c r="F2186" s="460">
        <v>1399.75</v>
      </c>
      <c r="G2186" s="455" t="s">
        <v>6550</v>
      </c>
      <c r="H2186" s="461" t="s">
        <v>417</v>
      </c>
      <c r="I2186" s="461" t="s">
        <v>6198</v>
      </c>
      <c r="J2186" s="426" t="s">
        <v>6199</v>
      </c>
      <c r="K2186" s="426" t="s">
        <v>1157</v>
      </c>
      <c r="L2186" s="426" t="s">
        <v>32</v>
      </c>
      <c r="M2186" s="426">
        <v>240</v>
      </c>
      <c r="N2186" s="427">
        <v>45096</v>
      </c>
      <c r="O2186" s="458">
        <f t="shared" si="108"/>
        <v>6</v>
      </c>
      <c r="P2186" s="458">
        <f t="shared" si="109"/>
        <v>6</v>
      </c>
      <c r="Q2186" s="96" t="str">
        <f t="shared" si="110"/>
        <v>Gastos_Gerais</v>
      </c>
    </row>
    <row r="2187" spans="1:17" ht="36.75" hidden="1" thickBot="1" x14ac:dyDescent="0.25">
      <c r="A2187" s="450">
        <v>4627</v>
      </c>
      <c r="B2187" s="463">
        <v>45100</v>
      </c>
      <c r="C2187" s="464">
        <v>45078</v>
      </c>
      <c r="D2187" s="455" t="s">
        <v>264</v>
      </c>
      <c r="E2187" s="455" t="s">
        <v>388</v>
      </c>
      <c r="F2187" s="460">
        <v>12536.35</v>
      </c>
      <c r="G2187" s="455" t="s">
        <v>6200</v>
      </c>
      <c r="H2187" s="461" t="s">
        <v>418</v>
      </c>
      <c r="I2187" s="461" t="s">
        <v>3938</v>
      </c>
      <c r="J2187" s="426" t="s">
        <v>3939</v>
      </c>
      <c r="K2187" s="426" t="s">
        <v>1157</v>
      </c>
      <c r="L2187" s="426" t="s">
        <v>32</v>
      </c>
      <c r="M2187" s="426">
        <v>54</v>
      </c>
      <c r="N2187" s="427">
        <v>45098</v>
      </c>
      <c r="O2187" s="458">
        <f t="shared" si="108"/>
        <v>6</v>
      </c>
      <c r="P2187" s="458">
        <f t="shared" si="109"/>
        <v>6</v>
      </c>
      <c r="Q2187" s="96" t="str">
        <f t="shared" si="110"/>
        <v>Gastos_Gerais</v>
      </c>
    </row>
    <row r="2188" spans="1:17" ht="13.5" hidden="1" thickBot="1" x14ac:dyDescent="0.25">
      <c r="A2188" s="450">
        <v>4628</v>
      </c>
      <c r="B2188" s="463">
        <v>45100</v>
      </c>
      <c r="C2188" s="464">
        <v>45078</v>
      </c>
      <c r="D2188" s="455" t="s">
        <v>264</v>
      </c>
      <c r="E2188" s="455" t="s">
        <v>60</v>
      </c>
      <c r="F2188" s="460">
        <v>12691.15</v>
      </c>
      <c r="G2188" s="455" t="s">
        <v>4341</v>
      </c>
      <c r="H2188" s="461" t="s">
        <v>422</v>
      </c>
      <c r="I2188" s="461" t="s">
        <v>1316</v>
      </c>
      <c r="J2188" s="426" t="s">
        <v>1552</v>
      </c>
      <c r="K2188" s="426" t="s">
        <v>1157</v>
      </c>
      <c r="L2188" s="426" t="s">
        <v>32</v>
      </c>
      <c r="M2188" s="426">
        <v>273</v>
      </c>
      <c r="N2188" s="427">
        <v>45096</v>
      </c>
      <c r="O2188" s="458">
        <f t="shared" si="108"/>
        <v>6</v>
      </c>
      <c r="P2188" s="458">
        <f t="shared" si="109"/>
        <v>6</v>
      </c>
      <c r="Q2188" s="96" t="str">
        <f t="shared" si="110"/>
        <v>Gastos_Gerais</v>
      </c>
    </row>
    <row r="2189" spans="1:17" ht="24.75" hidden="1" thickBot="1" x14ac:dyDescent="0.25">
      <c r="A2189" s="450">
        <v>4629</v>
      </c>
      <c r="B2189" s="463">
        <v>45100</v>
      </c>
      <c r="C2189" s="464">
        <v>45078</v>
      </c>
      <c r="D2189" s="455" t="s">
        <v>264</v>
      </c>
      <c r="E2189" s="455" t="s">
        <v>96</v>
      </c>
      <c r="F2189" s="460">
        <v>189.72</v>
      </c>
      <c r="G2189" s="455" t="s">
        <v>6551</v>
      </c>
      <c r="H2189" s="461" t="s">
        <v>423</v>
      </c>
      <c r="I2189" s="461" t="s">
        <v>2202</v>
      </c>
      <c r="J2189" s="426" t="s">
        <v>2873</v>
      </c>
      <c r="K2189" s="426" t="s">
        <v>1157</v>
      </c>
      <c r="L2189" s="426" t="s">
        <v>32</v>
      </c>
      <c r="M2189" s="426">
        <v>71166</v>
      </c>
      <c r="N2189" s="427">
        <v>45096</v>
      </c>
      <c r="O2189" s="458">
        <f t="shared" si="108"/>
        <v>6</v>
      </c>
      <c r="P2189" s="458">
        <f t="shared" si="109"/>
        <v>6</v>
      </c>
      <c r="Q2189" s="96" t="str">
        <f t="shared" si="110"/>
        <v>Gastos_Gerais</v>
      </c>
    </row>
    <row r="2190" spans="1:17" ht="24.75" hidden="1" thickBot="1" x14ac:dyDescent="0.25">
      <c r="A2190" s="450">
        <v>4630</v>
      </c>
      <c r="B2190" s="463">
        <v>45100</v>
      </c>
      <c r="C2190" s="464">
        <v>45078</v>
      </c>
      <c r="D2190" s="455" t="s">
        <v>264</v>
      </c>
      <c r="E2190" s="455" t="s">
        <v>402</v>
      </c>
      <c r="F2190" s="460">
        <v>399.92</v>
      </c>
      <c r="G2190" s="455" t="s">
        <v>4126</v>
      </c>
      <c r="H2190" s="461" t="s">
        <v>420</v>
      </c>
      <c r="I2190" s="461" t="s">
        <v>5409</v>
      </c>
      <c r="J2190" s="426" t="s">
        <v>5410</v>
      </c>
      <c r="K2190" s="426" t="s">
        <v>1157</v>
      </c>
      <c r="L2190" s="426" t="s">
        <v>32</v>
      </c>
      <c r="M2190" s="426">
        <v>5721</v>
      </c>
      <c r="N2190" s="427">
        <v>45097</v>
      </c>
      <c r="O2190" s="458">
        <f t="shared" si="108"/>
        <v>6</v>
      </c>
      <c r="P2190" s="458">
        <f t="shared" si="109"/>
        <v>6</v>
      </c>
      <c r="Q2190" s="96" t="str">
        <f t="shared" si="110"/>
        <v>Gastos_Gerais</v>
      </c>
    </row>
    <row r="2191" spans="1:17" ht="48.75" hidden="1" thickBot="1" x14ac:dyDescent="0.25">
      <c r="A2191" s="450">
        <v>4631</v>
      </c>
      <c r="B2191" s="463">
        <v>45100</v>
      </c>
      <c r="C2191" s="464">
        <v>45078</v>
      </c>
      <c r="D2191" s="455" t="s">
        <v>264</v>
      </c>
      <c r="E2191" s="455" t="s">
        <v>290</v>
      </c>
      <c r="F2191" s="460">
        <v>407.7</v>
      </c>
      <c r="G2191" s="455" t="s">
        <v>6201</v>
      </c>
      <c r="H2191" s="461" t="s">
        <v>1032</v>
      </c>
      <c r="I2191" s="461" t="s">
        <v>1895</v>
      </c>
      <c r="J2191" s="426" t="s">
        <v>1896</v>
      </c>
      <c r="K2191" s="426" t="s">
        <v>1157</v>
      </c>
      <c r="L2191" s="426" t="s">
        <v>32</v>
      </c>
      <c r="M2191" s="426">
        <v>3885</v>
      </c>
      <c r="N2191" s="427">
        <v>45096</v>
      </c>
      <c r="O2191" s="458">
        <f t="shared" si="108"/>
        <v>6</v>
      </c>
      <c r="P2191" s="458">
        <f t="shared" si="109"/>
        <v>6</v>
      </c>
      <c r="Q2191" s="96" t="str">
        <f t="shared" si="110"/>
        <v>Gastos_Gerais</v>
      </c>
    </row>
    <row r="2192" spans="1:17" ht="24.75" hidden="1" thickBot="1" x14ac:dyDescent="0.25">
      <c r="A2192" s="450">
        <v>4632</v>
      </c>
      <c r="B2192" s="463">
        <v>45100</v>
      </c>
      <c r="C2192" s="464">
        <v>45078</v>
      </c>
      <c r="D2192" s="455" t="s">
        <v>264</v>
      </c>
      <c r="E2192" s="455" t="s">
        <v>404</v>
      </c>
      <c r="F2192" s="460">
        <v>216.14</v>
      </c>
      <c r="G2192" s="455" t="s">
        <v>6202</v>
      </c>
      <c r="H2192" s="461" t="s">
        <v>423</v>
      </c>
      <c r="I2192" s="461" t="s">
        <v>6203</v>
      </c>
      <c r="J2192" s="426" t="s">
        <v>6204</v>
      </c>
      <c r="K2192" s="426" t="s">
        <v>1157</v>
      </c>
      <c r="L2192" s="426" t="s">
        <v>32</v>
      </c>
      <c r="M2192" s="426">
        <v>5430</v>
      </c>
      <c r="N2192" s="427">
        <v>45099</v>
      </c>
      <c r="O2192" s="458">
        <f t="shared" si="108"/>
        <v>6</v>
      </c>
      <c r="P2192" s="458">
        <f t="shared" si="109"/>
        <v>6</v>
      </c>
      <c r="Q2192" s="96" t="str">
        <f t="shared" si="110"/>
        <v>Gastos_Gerais</v>
      </c>
    </row>
    <row r="2193" spans="1:17" ht="24.75" hidden="1" thickBot="1" x14ac:dyDescent="0.25">
      <c r="A2193" s="450">
        <v>4633</v>
      </c>
      <c r="B2193" s="463">
        <v>45100</v>
      </c>
      <c r="C2193" s="464">
        <v>45078</v>
      </c>
      <c r="D2193" s="455" t="s">
        <v>264</v>
      </c>
      <c r="E2193" s="455" t="s">
        <v>293</v>
      </c>
      <c r="F2193" s="460">
        <v>180</v>
      </c>
      <c r="G2193" s="455" t="s">
        <v>6552</v>
      </c>
      <c r="H2193" s="461" t="s">
        <v>414</v>
      </c>
      <c r="I2193" s="461" t="s">
        <v>6205</v>
      </c>
      <c r="J2193" s="426" t="s">
        <v>1631</v>
      </c>
      <c r="K2193" s="426" t="s">
        <v>1188</v>
      </c>
      <c r="L2193" s="426" t="s">
        <v>4137</v>
      </c>
      <c r="M2193" s="426">
        <v>182062286</v>
      </c>
      <c r="N2193" s="427">
        <v>45100</v>
      </c>
      <c r="O2193" s="458">
        <f t="shared" si="108"/>
        <v>6</v>
      </c>
      <c r="P2193" s="458">
        <f t="shared" si="109"/>
        <v>6</v>
      </c>
      <c r="Q2193" s="96" t="str">
        <f t="shared" si="110"/>
        <v>Gastos_Gerais</v>
      </c>
    </row>
    <row r="2194" spans="1:17" ht="24.75" hidden="1" thickBot="1" x14ac:dyDescent="0.25">
      <c r="A2194" s="450">
        <v>4634</v>
      </c>
      <c r="B2194" s="463">
        <v>45100</v>
      </c>
      <c r="C2194" s="464">
        <v>45078</v>
      </c>
      <c r="D2194" s="455" t="s">
        <v>264</v>
      </c>
      <c r="E2194" s="455" t="s">
        <v>293</v>
      </c>
      <c r="F2194" s="460">
        <v>180</v>
      </c>
      <c r="G2194" s="455" t="s">
        <v>6553</v>
      </c>
      <c r="H2194" s="461" t="s">
        <v>414</v>
      </c>
      <c r="I2194" s="461" t="s">
        <v>6206</v>
      </c>
      <c r="J2194" s="426" t="s">
        <v>562</v>
      </c>
      <c r="K2194" s="426" t="s">
        <v>1188</v>
      </c>
      <c r="L2194" s="426" t="s">
        <v>4137</v>
      </c>
      <c r="M2194" s="426">
        <v>182062286</v>
      </c>
      <c r="N2194" s="427">
        <v>45100</v>
      </c>
      <c r="O2194" s="458">
        <f t="shared" si="108"/>
        <v>6</v>
      </c>
      <c r="P2194" s="458">
        <f t="shared" si="109"/>
        <v>6</v>
      </c>
      <c r="Q2194" s="96" t="str">
        <f t="shared" si="110"/>
        <v>Gastos_Gerais</v>
      </c>
    </row>
    <row r="2195" spans="1:17" ht="48.75" hidden="1" thickBot="1" x14ac:dyDescent="0.25">
      <c r="A2195" s="450">
        <v>4635</v>
      </c>
      <c r="B2195" s="463">
        <v>45100</v>
      </c>
      <c r="C2195" s="464">
        <v>45078</v>
      </c>
      <c r="D2195" s="455" t="s">
        <v>264</v>
      </c>
      <c r="E2195" s="455" t="s">
        <v>293</v>
      </c>
      <c r="F2195" s="460">
        <v>600</v>
      </c>
      <c r="G2195" s="455" t="s">
        <v>6487</v>
      </c>
      <c r="H2195" s="461" t="s">
        <v>417</v>
      </c>
      <c r="I2195" s="461" t="s">
        <v>3680</v>
      </c>
      <c r="J2195" s="426" t="s">
        <v>435</v>
      </c>
      <c r="K2195" s="426" t="s">
        <v>1188</v>
      </c>
      <c r="L2195" s="426" t="s">
        <v>4137</v>
      </c>
      <c r="M2195" s="426">
        <v>581978988</v>
      </c>
      <c r="N2195" s="427">
        <v>45100</v>
      </c>
      <c r="O2195" s="458">
        <f t="shared" si="108"/>
        <v>6</v>
      </c>
      <c r="P2195" s="458">
        <f t="shared" si="109"/>
        <v>6</v>
      </c>
      <c r="Q2195" s="96" t="str">
        <f t="shared" si="110"/>
        <v>Gastos_Gerais</v>
      </c>
    </row>
    <row r="2196" spans="1:17" ht="24.75" hidden="1" thickBot="1" x14ac:dyDescent="0.25">
      <c r="A2196" s="450">
        <v>4636</v>
      </c>
      <c r="B2196" s="463">
        <v>45100</v>
      </c>
      <c r="C2196" s="464">
        <v>45078</v>
      </c>
      <c r="D2196" s="455" t="s">
        <v>264</v>
      </c>
      <c r="E2196" s="455" t="s">
        <v>293</v>
      </c>
      <c r="F2196" s="460">
        <v>180</v>
      </c>
      <c r="G2196" s="455" t="s">
        <v>6554</v>
      </c>
      <c r="H2196" s="461" t="s">
        <v>419</v>
      </c>
      <c r="I2196" s="461" t="s">
        <v>6207</v>
      </c>
      <c r="J2196" s="426" t="s">
        <v>6208</v>
      </c>
      <c r="K2196" s="426" t="s">
        <v>1188</v>
      </c>
      <c r="L2196" s="426" t="s">
        <v>4137</v>
      </c>
      <c r="M2196" s="426">
        <v>581978988</v>
      </c>
      <c r="N2196" s="427">
        <v>45100</v>
      </c>
      <c r="O2196" s="458">
        <f t="shared" ref="O2196:O2259" si="111">IF(B2196=0,0,IF(YEAR(B2196)=$P$1,MONTH(B2196)-$O$1+1,(YEAR(B2196)-$P$1)*12-$O$1+1+MONTH(B2196)))</f>
        <v>6</v>
      </c>
      <c r="P2196" s="458">
        <f t="shared" ref="P2196:P2259" si="112">IF(C2196=0,0,IF(YEAR(C2196)=$P$1,MONTH(C2196)-$O$1+1,(YEAR(C2196)-$P$1)*12-$O$1+1+MONTH(C2196)))</f>
        <v>6</v>
      </c>
      <c r="Q2196" s="96" t="str">
        <f t="shared" ref="Q2196:Q2259" si="113">SUBSTITUTE(D2196," ","_")</f>
        <v>Gastos_Gerais</v>
      </c>
    </row>
    <row r="2197" spans="1:17" ht="24.75" hidden="1" thickBot="1" x14ac:dyDescent="0.25">
      <c r="A2197" s="450">
        <v>4637</v>
      </c>
      <c r="B2197" s="463">
        <v>45100</v>
      </c>
      <c r="C2197" s="464">
        <v>45078</v>
      </c>
      <c r="D2197" s="455" t="s">
        <v>264</v>
      </c>
      <c r="E2197" s="455" t="s">
        <v>293</v>
      </c>
      <c r="F2197" s="460">
        <v>180</v>
      </c>
      <c r="G2197" s="455" t="s">
        <v>6555</v>
      </c>
      <c r="H2197" s="461" t="s">
        <v>419</v>
      </c>
      <c r="I2197" s="461" t="s">
        <v>6209</v>
      </c>
      <c r="J2197" s="426" t="s">
        <v>2372</v>
      </c>
      <c r="K2197" s="426" t="s">
        <v>1188</v>
      </c>
      <c r="L2197" s="426" t="s">
        <v>4137</v>
      </c>
      <c r="M2197" s="426">
        <v>581978988</v>
      </c>
      <c r="N2197" s="427">
        <v>45100</v>
      </c>
      <c r="O2197" s="458">
        <f t="shared" si="111"/>
        <v>6</v>
      </c>
      <c r="P2197" s="458">
        <f t="shared" si="112"/>
        <v>6</v>
      </c>
      <c r="Q2197" s="96" t="str">
        <f t="shared" si="113"/>
        <v>Gastos_Gerais</v>
      </c>
    </row>
    <row r="2198" spans="1:17" ht="60.75" hidden="1" thickBot="1" x14ac:dyDescent="0.25">
      <c r="A2198" s="450">
        <v>4638</v>
      </c>
      <c r="B2198" s="463">
        <v>45100</v>
      </c>
      <c r="C2198" s="464">
        <v>45078</v>
      </c>
      <c r="D2198" s="455" t="s">
        <v>264</v>
      </c>
      <c r="E2198" s="455" t="s">
        <v>211</v>
      </c>
      <c r="F2198" s="460">
        <v>203.95</v>
      </c>
      <c r="G2198" s="455" t="s">
        <v>6619</v>
      </c>
      <c r="H2198" s="456" t="s">
        <v>417</v>
      </c>
      <c r="I2198" s="461" t="s">
        <v>3680</v>
      </c>
      <c r="J2198" s="425" t="s">
        <v>435</v>
      </c>
      <c r="K2198" s="425" t="s">
        <v>1188</v>
      </c>
      <c r="L2198" s="426" t="s">
        <v>4137</v>
      </c>
      <c r="M2198" s="426">
        <v>581978988</v>
      </c>
      <c r="N2198" s="427">
        <v>45100</v>
      </c>
      <c r="O2198" s="458">
        <f t="shared" si="111"/>
        <v>6</v>
      </c>
      <c r="P2198" s="458">
        <f t="shared" si="112"/>
        <v>6</v>
      </c>
      <c r="Q2198" s="96" t="str">
        <f t="shared" si="113"/>
        <v>Gastos_Gerais</v>
      </c>
    </row>
    <row r="2199" spans="1:17" ht="24.75" hidden="1" thickBot="1" x14ac:dyDescent="0.25">
      <c r="A2199" s="450">
        <v>4639</v>
      </c>
      <c r="B2199" s="463">
        <v>45103</v>
      </c>
      <c r="C2199" s="464">
        <v>45078</v>
      </c>
      <c r="D2199" s="455" t="s">
        <v>264</v>
      </c>
      <c r="E2199" s="455" t="s">
        <v>290</v>
      </c>
      <c r="F2199" s="460">
        <v>50</v>
      </c>
      <c r="G2199" s="455" t="s">
        <v>6210</v>
      </c>
      <c r="H2199" s="461" t="s">
        <v>420</v>
      </c>
      <c r="I2199" s="461" t="s">
        <v>6211</v>
      </c>
      <c r="J2199" s="426" t="s">
        <v>6212</v>
      </c>
      <c r="K2199" s="425" t="s">
        <v>1157</v>
      </c>
      <c r="L2199" s="426" t="s">
        <v>32</v>
      </c>
      <c r="M2199" s="426">
        <v>42</v>
      </c>
      <c r="N2199" s="427">
        <v>45098</v>
      </c>
      <c r="O2199" s="458">
        <f t="shared" si="111"/>
        <v>6</v>
      </c>
      <c r="P2199" s="458">
        <f t="shared" si="112"/>
        <v>6</v>
      </c>
      <c r="Q2199" s="96" t="str">
        <f t="shared" si="113"/>
        <v>Gastos_Gerais</v>
      </c>
    </row>
    <row r="2200" spans="1:17" ht="13.5" hidden="1" thickBot="1" x14ac:dyDescent="0.25">
      <c r="A2200" s="450">
        <v>4640</v>
      </c>
      <c r="B2200" s="463">
        <v>45103</v>
      </c>
      <c r="C2200" s="464">
        <v>45047</v>
      </c>
      <c r="D2200" s="455" t="s">
        <v>264</v>
      </c>
      <c r="E2200" s="455" t="s">
        <v>208</v>
      </c>
      <c r="F2200" s="460">
        <v>160</v>
      </c>
      <c r="G2200" s="455" t="s">
        <v>1978</v>
      </c>
      <c r="H2200" s="461" t="s">
        <v>420</v>
      </c>
      <c r="I2200" s="461" t="s">
        <v>6496</v>
      </c>
      <c r="J2200" s="426" t="s">
        <v>6108</v>
      </c>
      <c r="K2200" s="426" t="s">
        <v>1157</v>
      </c>
      <c r="L2200" s="426" t="s">
        <v>32</v>
      </c>
      <c r="M2200" s="426">
        <v>20233107</v>
      </c>
      <c r="N2200" s="427">
        <v>45076</v>
      </c>
      <c r="O2200" s="458">
        <f t="shared" si="111"/>
        <v>6</v>
      </c>
      <c r="P2200" s="458">
        <f t="shared" si="112"/>
        <v>5</v>
      </c>
      <c r="Q2200" s="96" t="str">
        <f t="shared" si="113"/>
        <v>Gastos_Gerais</v>
      </c>
    </row>
    <row r="2201" spans="1:17" ht="24.75" hidden="1" thickBot="1" x14ac:dyDescent="0.25">
      <c r="A2201" s="450">
        <v>4641</v>
      </c>
      <c r="B2201" s="463">
        <v>45103</v>
      </c>
      <c r="C2201" s="464">
        <v>45078</v>
      </c>
      <c r="D2201" s="455" t="s">
        <v>264</v>
      </c>
      <c r="E2201" s="455" t="s">
        <v>290</v>
      </c>
      <c r="F2201" s="460">
        <v>498</v>
      </c>
      <c r="G2201" s="455" t="s">
        <v>6213</v>
      </c>
      <c r="H2201" s="461" t="s">
        <v>420</v>
      </c>
      <c r="I2201" s="461" t="s">
        <v>6214</v>
      </c>
      <c r="J2201" s="426" t="s">
        <v>6215</v>
      </c>
      <c r="K2201" s="426" t="s">
        <v>1157</v>
      </c>
      <c r="L2201" s="426" t="s">
        <v>32</v>
      </c>
      <c r="M2201" s="426">
        <v>202315</v>
      </c>
      <c r="N2201" s="427">
        <v>45096</v>
      </c>
      <c r="O2201" s="458">
        <f t="shared" si="111"/>
        <v>6</v>
      </c>
      <c r="P2201" s="458">
        <f t="shared" si="112"/>
        <v>6</v>
      </c>
      <c r="Q2201" s="96" t="str">
        <f t="shared" si="113"/>
        <v>Gastos_Gerais</v>
      </c>
    </row>
    <row r="2202" spans="1:17" ht="13.5" hidden="1" thickBot="1" x14ac:dyDescent="0.25">
      <c r="A2202" s="450">
        <v>4642</v>
      </c>
      <c r="B2202" s="463">
        <v>45103</v>
      </c>
      <c r="C2202" s="464">
        <v>45047</v>
      </c>
      <c r="D2202" s="455" t="s">
        <v>264</v>
      </c>
      <c r="E2202" s="455" t="s">
        <v>208</v>
      </c>
      <c r="F2202" s="460">
        <v>339.51</v>
      </c>
      <c r="G2202" s="455" t="s">
        <v>6107</v>
      </c>
      <c r="H2202" s="461" t="s">
        <v>420</v>
      </c>
      <c r="I2202" s="461" t="s">
        <v>6496</v>
      </c>
      <c r="J2202" s="426" t="s">
        <v>6108</v>
      </c>
      <c r="K2202" s="426" t="s">
        <v>1157</v>
      </c>
      <c r="L2202" s="426" t="s">
        <v>32</v>
      </c>
      <c r="M2202" s="480">
        <v>230396</v>
      </c>
      <c r="N2202" s="427">
        <v>45076</v>
      </c>
      <c r="O2202" s="458">
        <f t="shared" si="111"/>
        <v>6</v>
      </c>
      <c r="P2202" s="458">
        <f t="shared" si="112"/>
        <v>5</v>
      </c>
      <c r="Q2202" s="96" t="str">
        <f t="shared" si="113"/>
        <v>Gastos_Gerais</v>
      </c>
    </row>
    <row r="2203" spans="1:17" ht="36.75" hidden="1" thickBot="1" x14ac:dyDescent="0.25">
      <c r="A2203" s="450">
        <v>4643</v>
      </c>
      <c r="B2203" s="463">
        <v>45103</v>
      </c>
      <c r="C2203" s="464">
        <v>45078</v>
      </c>
      <c r="D2203" s="455" t="s">
        <v>264</v>
      </c>
      <c r="E2203" s="455" t="s">
        <v>388</v>
      </c>
      <c r="F2203" s="460">
        <v>1902.3</v>
      </c>
      <c r="G2203" s="455" t="s">
        <v>6556</v>
      </c>
      <c r="H2203" s="456" t="s">
        <v>416</v>
      </c>
      <c r="I2203" s="461" t="s">
        <v>6216</v>
      </c>
      <c r="J2203" s="425" t="s">
        <v>6217</v>
      </c>
      <c r="K2203" s="425" t="s">
        <v>1157</v>
      </c>
      <c r="L2203" s="426" t="s">
        <v>32</v>
      </c>
      <c r="M2203" s="426">
        <v>12156</v>
      </c>
      <c r="N2203" s="427">
        <v>45098</v>
      </c>
      <c r="O2203" s="458">
        <f t="shared" si="111"/>
        <v>6</v>
      </c>
      <c r="P2203" s="458">
        <f t="shared" si="112"/>
        <v>6</v>
      </c>
      <c r="Q2203" s="96" t="str">
        <f t="shared" si="113"/>
        <v>Gastos_Gerais</v>
      </c>
    </row>
    <row r="2204" spans="1:17" ht="24.75" hidden="1" thickBot="1" x14ac:dyDescent="0.25">
      <c r="A2204" s="450">
        <v>4644</v>
      </c>
      <c r="B2204" s="463">
        <v>45103</v>
      </c>
      <c r="C2204" s="464">
        <v>45078</v>
      </c>
      <c r="D2204" s="455" t="s">
        <v>264</v>
      </c>
      <c r="E2204" s="455" t="s">
        <v>390</v>
      </c>
      <c r="F2204" s="460">
        <v>200</v>
      </c>
      <c r="G2204" s="455" t="s">
        <v>6218</v>
      </c>
      <c r="H2204" s="456" t="s">
        <v>418</v>
      </c>
      <c r="I2204" s="461" t="s">
        <v>3646</v>
      </c>
      <c r="J2204" s="425" t="s">
        <v>3647</v>
      </c>
      <c r="K2204" s="425" t="s">
        <v>1157</v>
      </c>
      <c r="L2204" s="426" t="s">
        <v>32</v>
      </c>
      <c r="M2204" s="426">
        <v>4039</v>
      </c>
      <c r="N2204" s="427">
        <v>45097</v>
      </c>
      <c r="O2204" s="458">
        <f t="shared" si="111"/>
        <v>6</v>
      </c>
      <c r="P2204" s="458">
        <f t="shared" si="112"/>
        <v>6</v>
      </c>
      <c r="Q2204" s="96" t="str">
        <f t="shared" si="113"/>
        <v>Gastos_Gerais</v>
      </c>
    </row>
    <row r="2205" spans="1:17" ht="36.75" hidden="1" thickBot="1" x14ac:dyDescent="0.25">
      <c r="A2205" s="450">
        <v>4645</v>
      </c>
      <c r="B2205" s="463">
        <v>45103</v>
      </c>
      <c r="C2205" s="464">
        <v>45108</v>
      </c>
      <c r="D2205" s="455" t="s">
        <v>176</v>
      </c>
      <c r="E2205" s="569" t="s">
        <v>158</v>
      </c>
      <c r="F2205" s="601">
        <v>192</v>
      </c>
      <c r="G2205" s="461" t="s">
        <v>5538</v>
      </c>
      <c r="H2205" s="461" t="s">
        <v>416</v>
      </c>
      <c r="I2205" s="461" t="s">
        <v>4650</v>
      </c>
      <c r="J2205" s="426" t="s">
        <v>2058</v>
      </c>
      <c r="K2205" s="426" t="s">
        <v>1188</v>
      </c>
      <c r="L2205" s="426" t="s">
        <v>1393</v>
      </c>
      <c r="M2205" s="426">
        <v>149020</v>
      </c>
      <c r="N2205" s="427">
        <v>45103</v>
      </c>
      <c r="O2205" s="458">
        <f t="shared" si="111"/>
        <v>6</v>
      </c>
      <c r="P2205" s="458">
        <f t="shared" si="112"/>
        <v>7</v>
      </c>
      <c r="Q2205" s="96" t="str">
        <f t="shared" si="113"/>
        <v>Gastos_com_Pessoal</v>
      </c>
    </row>
    <row r="2206" spans="1:17" ht="26.25" hidden="1" thickBot="1" x14ac:dyDescent="0.25">
      <c r="A2206" s="450">
        <v>4646</v>
      </c>
      <c r="B2206" s="463">
        <v>45103</v>
      </c>
      <c r="C2206" s="464">
        <v>45108</v>
      </c>
      <c r="D2206" s="455" t="s">
        <v>176</v>
      </c>
      <c r="E2206" s="455" t="s">
        <v>158</v>
      </c>
      <c r="F2206" s="460">
        <v>2393.4499999999998</v>
      </c>
      <c r="G2206" s="455" t="s">
        <v>6220</v>
      </c>
      <c r="H2206" s="461" t="s">
        <v>416</v>
      </c>
      <c r="I2206" s="461" t="s">
        <v>2003</v>
      </c>
      <c r="J2206" s="425" t="s">
        <v>2004</v>
      </c>
      <c r="K2206" s="425" t="s">
        <v>1157</v>
      </c>
      <c r="L2206" s="426" t="s">
        <v>1393</v>
      </c>
      <c r="M2206" s="426">
        <v>204876</v>
      </c>
      <c r="N2206" s="427">
        <v>45104</v>
      </c>
      <c r="O2206" s="458">
        <f t="shared" si="111"/>
        <v>6</v>
      </c>
      <c r="P2206" s="458">
        <f t="shared" si="112"/>
        <v>7</v>
      </c>
      <c r="Q2206" s="96" t="str">
        <f t="shared" si="113"/>
        <v>Gastos_com_Pessoal</v>
      </c>
    </row>
    <row r="2207" spans="1:17" ht="13.5" hidden="1" thickBot="1" x14ac:dyDescent="0.25">
      <c r="A2207" s="450">
        <v>4647</v>
      </c>
      <c r="B2207" s="463">
        <v>45103</v>
      </c>
      <c r="C2207" s="464">
        <v>45078</v>
      </c>
      <c r="D2207" s="455" t="s">
        <v>264</v>
      </c>
      <c r="E2207" s="455" t="s">
        <v>138</v>
      </c>
      <c r="F2207" s="460">
        <v>4582.53</v>
      </c>
      <c r="G2207" s="455" t="s">
        <v>138</v>
      </c>
      <c r="H2207" s="461" t="s">
        <v>1032</v>
      </c>
      <c r="I2207" s="461" t="s">
        <v>4494</v>
      </c>
      <c r="J2207" s="426" t="s">
        <v>1998</v>
      </c>
      <c r="K2207" s="425" t="s">
        <v>1157</v>
      </c>
      <c r="L2207" s="426" t="s">
        <v>32</v>
      </c>
      <c r="M2207" s="426">
        <v>39310150</v>
      </c>
      <c r="N2207" s="427">
        <v>45102</v>
      </c>
      <c r="O2207" s="458">
        <f t="shared" si="111"/>
        <v>6</v>
      </c>
      <c r="P2207" s="458">
        <f t="shared" si="112"/>
        <v>6</v>
      </c>
      <c r="Q2207" s="96" t="str">
        <f t="shared" si="113"/>
        <v>Gastos_Gerais</v>
      </c>
    </row>
    <row r="2208" spans="1:17" ht="26.25" hidden="1" thickBot="1" x14ac:dyDescent="0.25">
      <c r="A2208" s="450">
        <v>4648</v>
      </c>
      <c r="B2208" s="463">
        <v>45103</v>
      </c>
      <c r="C2208" s="464">
        <v>45108</v>
      </c>
      <c r="D2208" s="455" t="s">
        <v>176</v>
      </c>
      <c r="E2208" s="455" t="s">
        <v>158</v>
      </c>
      <c r="F2208" s="460">
        <v>41792.51</v>
      </c>
      <c r="G2208" s="455" t="s">
        <v>6557</v>
      </c>
      <c r="H2208" s="456" t="s">
        <v>303</v>
      </c>
      <c r="I2208" s="461" t="s">
        <v>6221</v>
      </c>
      <c r="J2208" s="425" t="s">
        <v>1405</v>
      </c>
      <c r="K2208" s="425" t="s">
        <v>1157</v>
      </c>
      <c r="L2208" s="425" t="s">
        <v>1995</v>
      </c>
      <c r="M2208" s="426" t="s">
        <v>6642</v>
      </c>
      <c r="N2208" s="427">
        <v>45103</v>
      </c>
      <c r="O2208" s="458">
        <f t="shared" si="111"/>
        <v>6</v>
      </c>
      <c r="P2208" s="458">
        <f t="shared" si="112"/>
        <v>7</v>
      </c>
      <c r="Q2208" s="96" t="str">
        <f t="shared" si="113"/>
        <v>Gastos_com_Pessoal</v>
      </c>
    </row>
    <row r="2209" spans="1:17" ht="36.75" hidden="1" thickBot="1" x14ac:dyDescent="0.25">
      <c r="A2209" s="450">
        <v>4649</v>
      </c>
      <c r="B2209" s="463">
        <v>45103</v>
      </c>
      <c r="C2209" s="464">
        <v>45108</v>
      </c>
      <c r="D2209" s="455" t="s">
        <v>176</v>
      </c>
      <c r="E2209" s="455" t="s">
        <v>158</v>
      </c>
      <c r="F2209" s="460">
        <v>57255.56</v>
      </c>
      <c r="G2209" s="455" t="s">
        <v>6558</v>
      </c>
      <c r="H2209" s="456" t="s">
        <v>303</v>
      </c>
      <c r="I2209" s="461" t="s">
        <v>4133</v>
      </c>
      <c r="J2209" s="425" t="s">
        <v>1392</v>
      </c>
      <c r="K2209" s="425" t="s">
        <v>1157</v>
      </c>
      <c r="L2209" s="426" t="s">
        <v>32</v>
      </c>
      <c r="M2209" s="426">
        <v>2023189056</v>
      </c>
      <c r="N2209" s="427">
        <v>45104</v>
      </c>
      <c r="O2209" s="458">
        <f t="shared" si="111"/>
        <v>6</v>
      </c>
      <c r="P2209" s="458">
        <f t="shared" si="112"/>
        <v>7</v>
      </c>
      <c r="Q2209" s="96" t="str">
        <f t="shared" si="113"/>
        <v>Gastos_com_Pessoal</v>
      </c>
    </row>
    <row r="2210" spans="1:17" ht="26.25" hidden="1" thickBot="1" x14ac:dyDescent="0.25">
      <c r="A2210" s="450">
        <v>4650</v>
      </c>
      <c r="B2210" s="463">
        <v>45103</v>
      </c>
      <c r="C2210" s="464">
        <v>45108</v>
      </c>
      <c r="D2210" s="455" t="s">
        <v>176</v>
      </c>
      <c r="E2210" s="455" t="s">
        <v>158</v>
      </c>
      <c r="F2210" s="460">
        <v>84.84</v>
      </c>
      <c r="G2210" s="456" t="s">
        <v>5685</v>
      </c>
      <c r="H2210" s="461" t="s">
        <v>416</v>
      </c>
      <c r="I2210" s="461" t="s">
        <v>1991</v>
      </c>
      <c r="J2210" s="425" t="s">
        <v>1992</v>
      </c>
      <c r="K2210" s="425" t="s">
        <v>1157</v>
      </c>
      <c r="L2210" s="426" t="s">
        <v>32</v>
      </c>
      <c r="M2210" s="425">
        <v>158127</v>
      </c>
      <c r="N2210" s="427">
        <v>45104</v>
      </c>
      <c r="O2210" s="458">
        <f t="shared" si="111"/>
        <v>6</v>
      </c>
      <c r="P2210" s="458">
        <f t="shared" si="112"/>
        <v>7</v>
      </c>
      <c r="Q2210" s="96" t="str">
        <f t="shared" si="113"/>
        <v>Gastos_com_Pessoal</v>
      </c>
    </row>
    <row r="2211" spans="1:17" ht="26.25" hidden="1" thickBot="1" x14ac:dyDescent="0.25">
      <c r="A2211" s="450">
        <v>4651</v>
      </c>
      <c r="B2211" s="463">
        <v>45103</v>
      </c>
      <c r="C2211" s="464">
        <v>45108</v>
      </c>
      <c r="D2211" s="455" t="s">
        <v>176</v>
      </c>
      <c r="E2211" s="455" t="s">
        <v>158</v>
      </c>
      <c r="F2211" s="460">
        <v>1832.5</v>
      </c>
      <c r="G2211" s="461" t="s">
        <v>5536</v>
      </c>
      <c r="H2211" s="461" t="s">
        <v>416</v>
      </c>
      <c r="I2211" s="461" t="s">
        <v>4401</v>
      </c>
      <c r="J2211" s="425" t="s">
        <v>1574</v>
      </c>
      <c r="K2211" s="425" t="s">
        <v>1157</v>
      </c>
      <c r="L2211" s="426" t="s">
        <v>32</v>
      </c>
      <c r="M2211" s="426">
        <v>202311898</v>
      </c>
      <c r="N2211" s="427">
        <v>45112</v>
      </c>
      <c r="O2211" s="458">
        <f t="shared" si="111"/>
        <v>6</v>
      </c>
      <c r="P2211" s="458">
        <f t="shared" si="112"/>
        <v>7</v>
      </c>
      <c r="Q2211" s="96" t="str">
        <f t="shared" si="113"/>
        <v>Gastos_com_Pessoal</v>
      </c>
    </row>
    <row r="2212" spans="1:17" ht="24.75" hidden="1" thickBot="1" x14ac:dyDescent="0.25">
      <c r="A2212" s="450">
        <v>4652</v>
      </c>
      <c r="B2212" s="463">
        <v>45103</v>
      </c>
      <c r="C2212" s="464">
        <v>45047</v>
      </c>
      <c r="D2212" s="455" t="s">
        <v>264</v>
      </c>
      <c r="E2212" s="455" t="s">
        <v>82</v>
      </c>
      <c r="F2212" s="460">
        <v>1306.43</v>
      </c>
      <c r="G2212" s="455" t="s">
        <v>1154</v>
      </c>
      <c r="H2212" s="461" t="s">
        <v>418</v>
      </c>
      <c r="I2212" s="461" t="s">
        <v>1682</v>
      </c>
      <c r="J2212" s="425" t="s">
        <v>1156</v>
      </c>
      <c r="K2212" s="426" t="s">
        <v>1157</v>
      </c>
      <c r="L2212" s="426" t="s">
        <v>1158</v>
      </c>
      <c r="M2212" s="426" t="s">
        <v>6222</v>
      </c>
      <c r="N2212" s="427">
        <v>45103</v>
      </c>
      <c r="O2212" s="458">
        <f t="shared" si="111"/>
        <v>6</v>
      </c>
      <c r="P2212" s="458">
        <f t="shared" si="112"/>
        <v>5</v>
      </c>
      <c r="Q2212" s="96" t="str">
        <f t="shared" si="113"/>
        <v>Gastos_Gerais</v>
      </c>
    </row>
    <row r="2213" spans="1:17" ht="24.75" hidden="1" thickBot="1" x14ac:dyDescent="0.25">
      <c r="A2213" s="450">
        <v>4653</v>
      </c>
      <c r="B2213" s="463">
        <v>45103</v>
      </c>
      <c r="C2213" s="464">
        <v>45047</v>
      </c>
      <c r="D2213" s="455" t="s">
        <v>264</v>
      </c>
      <c r="E2213" s="455" t="s">
        <v>82</v>
      </c>
      <c r="F2213" s="460">
        <v>189.14</v>
      </c>
      <c r="G2213" s="455" t="s">
        <v>1154</v>
      </c>
      <c r="H2213" s="456" t="s">
        <v>418</v>
      </c>
      <c r="I2213" s="461" t="s">
        <v>1682</v>
      </c>
      <c r="J2213" s="425" t="s">
        <v>1156</v>
      </c>
      <c r="K2213" s="425" t="s">
        <v>1157</v>
      </c>
      <c r="L2213" s="426" t="s">
        <v>1158</v>
      </c>
      <c r="M2213" s="426" t="s">
        <v>6223</v>
      </c>
      <c r="N2213" s="427">
        <v>45103</v>
      </c>
      <c r="O2213" s="458">
        <f t="shared" si="111"/>
        <v>6</v>
      </c>
      <c r="P2213" s="458">
        <f t="shared" si="112"/>
        <v>5</v>
      </c>
      <c r="Q2213" s="96" t="str">
        <f t="shared" si="113"/>
        <v>Gastos_Gerais</v>
      </c>
    </row>
    <row r="2214" spans="1:17" ht="24.75" hidden="1" thickBot="1" x14ac:dyDescent="0.25">
      <c r="A2214" s="450">
        <v>4654</v>
      </c>
      <c r="B2214" s="463">
        <v>45103</v>
      </c>
      <c r="C2214" s="464">
        <v>45047</v>
      </c>
      <c r="D2214" s="455" t="s">
        <v>264</v>
      </c>
      <c r="E2214" s="455" t="s">
        <v>160</v>
      </c>
      <c r="F2214" s="460">
        <v>30.99</v>
      </c>
      <c r="G2214" s="455" t="s">
        <v>6224</v>
      </c>
      <c r="H2214" s="461" t="s">
        <v>418</v>
      </c>
      <c r="I2214" s="461" t="s">
        <v>6225</v>
      </c>
      <c r="J2214" s="425" t="s">
        <v>6226</v>
      </c>
      <c r="K2214" s="425" t="s">
        <v>1157</v>
      </c>
      <c r="L2214" s="426" t="s">
        <v>1157</v>
      </c>
      <c r="M2214" s="426">
        <v>1896900</v>
      </c>
      <c r="N2214" s="427">
        <v>45103</v>
      </c>
      <c r="O2214" s="458">
        <f t="shared" si="111"/>
        <v>6</v>
      </c>
      <c r="P2214" s="458">
        <f t="shared" si="112"/>
        <v>5</v>
      </c>
      <c r="Q2214" s="96" t="str">
        <f t="shared" si="113"/>
        <v>Gastos_Gerais</v>
      </c>
    </row>
    <row r="2215" spans="1:17" ht="13.5" hidden="1" thickBot="1" x14ac:dyDescent="0.25">
      <c r="A2215" s="450">
        <v>4655</v>
      </c>
      <c r="B2215" s="463">
        <v>45103</v>
      </c>
      <c r="C2215" s="464">
        <v>45047</v>
      </c>
      <c r="D2215" s="455" t="s">
        <v>264</v>
      </c>
      <c r="E2215" s="455" t="s">
        <v>83</v>
      </c>
      <c r="F2215" s="460">
        <v>9331.58</v>
      </c>
      <c r="G2215" s="455" t="s">
        <v>2906</v>
      </c>
      <c r="H2215" s="456" t="s">
        <v>1032</v>
      </c>
      <c r="I2215" s="461" t="s">
        <v>4378</v>
      </c>
      <c r="J2215" s="425" t="s">
        <v>1162</v>
      </c>
      <c r="K2215" s="425" t="s">
        <v>1157</v>
      </c>
      <c r="L2215" s="426" t="s">
        <v>32</v>
      </c>
      <c r="M2215" s="426">
        <v>3867511</v>
      </c>
      <c r="N2215" s="427">
        <v>45103</v>
      </c>
      <c r="O2215" s="458">
        <f t="shared" si="111"/>
        <v>6</v>
      </c>
      <c r="P2215" s="458">
        <f t="shared" si="112"/>
        <v>5</v>
      </c>
      <c r="Q2215" s="96" t="str">
        <f t="shared" si="113"/>
        <v>Gastos_Gerais</v>
      </c>
    </row>
    <row r="2216" spans="1:17" ht="24.75" hidden="1" thickBot="1" x14ac:dyDescent="0.25">
      <c r="A2216" s="450">
        <v>4656</v>
      </c>
      <c r="B2216" s="463">
        <v>45103</v>
      </c>
      <c r="C2216" s="464">
        <v>45078</v>
      </c>
      <c r="D2216" s="455" t="s">
        <v>264</v>
      </c>
      <c r="E2216" s="455" t="s">
        <v>402</v>
      </c>
      <c r="F2216" s="460">
        <v>197.9</v>
      </c>
      <c r="G2216" s="455" t="s">
        <v>4126</v>
      </c>
      <c r="H2216" s="461" t="s">
        <v>421</v>
      </c>
      <c r="I2216" s="461" t="s">
        <v>6559</v>
      </c>
      <c r="J2216" s="426" t="s">
        <v>6227</v>
      </c>
      <c r="K2216" s="425" t="s">
        <v>1157</v>
      </c>
      <c r="L2216" s="426" t="s">
        <v>32</v>
      </c>
      <c r="M2216" s="426">
        <v>591</v>
      </c>
      <c r="N2216" s="427">
        <v>45100</v>
      </c>
      <c r="O2216" s="458">
        <f t="shared" si="111"/>
        <v>6</v>
      </c>
      <c r="P2216" s="458">
        <f t="shared" si="112"/>
        <v>6</v>
      </c>
      <c r="Q2216" s="96" t="str">
        <f t="shared" si="113"/>
        <v>Gastos_Gerais</v>
      </c>
    </row>
    <row r="2217" spans="1:17" ht="36.75" hidden="1" thickBot="1" x14ac:dyDescent="0.25">
      <c r="A2217" s="450">
        <v>4657</v>
      </c>
      <c r="B2217" s="463">
        <v>45103</v>
      </c>
      <c r="C2217" s="464">
        <v>45078</v>
      </c>
      <c r="D2217" s="455" t="s">
        <v>264</v>
      </c>
      <c r="E2217" s="455" t="s">
        <v>404</v>
      </c>
      <c r="F2217" s="460">
        <v>1604</v>
      </c>
      <c r="G2217" s="455" t="s">
        <v>6228</v>
      </c>
      <c r="H2217" s="456" t="s">
        <v>493</v>
      </c>
      <c r="I2217" s="461" t="s">
        <v>6229</v>
      </c>
      <c r="J2217" s="425" t="s">
        <v>6230</v>
      </c>
      <c r="K2217" s="425" t="s">
        <v>1157</v>
      </c>
      <c r="L2217" s="426" t="s">
        <v>32</v>
      </c>
      <c r="M2217" s="426">
        <v>32</v>
      </c>
      <c r="N2217" s="427">
        <v>45099</v>
      </c>
      <c r="O2217" s="458">
        <f t="shared" si="111"/>
        <v>6</v>
      </c>
      <c r="P2217" s="458">
        <f t="shared" si="112"/>
        <v>6</v>
      </c>
      <c r="Q2217" s="96" t="str">
        <f t="shared" si="113"/>
        <v>Gastos_Gerais</v>
      </c>
    </row>
    <row r="2218" spans="1:17" ht="24.75" hidden="1" thickBot="1" x14ac:dyDescent="0.25">
      <c r="A2218" s="450">
        <v>4658</v>
      </c>
      <c r="B2218" s="463">
        <v>45103</v>
      </c>
      <c r="C2218" s="464">
        <v>45078</v>
      </c>
      <c r="D2218" s="455" t="s">
        <v>264</v>
      </c>
      <c r="E2218" s="455" t="s">
        <v>96</v>
      </c>
      <c r="F2218" s="460">
        <v>1664</v>
      </c>
      <c r="G2218" s="455" t="s">
        <v>6231</v>
      </c>
      <c r="H2218" s="461" t="s">
        <v>1032</v>
      </c>
      <c r="I2218" s="461" t="s">
        <v>6560</v>
      </c>
      <c r="J2218" s="426" t="s">
        <v>3385</v>
      </c>
      <c r="K2218" s="425" t="s">
        <v>1157</v>
      </c>
      <c r="L2218" s="426" t="s">
        <v>32</v>
      </c>
      <c r="M2218" s="426">
        <v>402</v>
      </c>
      <c r="N2218" s="427">
        <v>45100</v>
      </c>
      <c r="O2218" s="458">
        <f t="shared" si="111"/>
        <v>6</v>
      </c>
      <c r="P2218" s="458">
        <f t="shared" si="112"/>
        <v>6</v>
      </c>
      <c r="Q2218" s="96" t="str">
        <f t="shared" si="113"/>
        <v>Gastos_Gerais</v>
      </c>
    </row>
    <row r="2219" spans="1:17" ht="26.25" hidden="1" thickBot="1" x14ac:dyDescent="0.25">
      <c r="A2219" s="450">
        <v>4659</v>
      </c>
      <c r="B2219" s="463">
        <v>45103</v>
      </c>
      <c r="C2219" s="464">
        <v>45108</v>
      </c>
      <c r="D2219" s="455" t="s">
        <v>176</v>
      </c>
      <c r="E2219" s="455" t="s">
        <v>158</v>
      </c>
      <c r="F2219" s="460">
        <v>74.400000000000006</v>
      </c>
      <c r="G2219" s="455" t="s">
        <v>6219</v>
      </c>
      <c r="H2219" s="461" t="s">
        <v>1032</v>
      </c>
      <c r="I2219" s="461" t="s">
        <v>6232</v>
      </c>
      <c r="J2219" s="426" t="s">
        <v>6233</v>
      </c>
      <c r="K2219" s="426" t="s">
        <v>1157</v>
      </c>
      <c r="L2219" s="426" t="s">
        <v>32</v>
      </c>
      <c r="M2219" s="426">
        <v>16428</v>
      </c>
      <c r="N2219" s="427">
        <v>45112</v>
      </c>
      <c r="O2219" s="458">
        <f t="shared" si="111"/>
        <v>6</v>
      </c>
      <c r="P2219" s="458">
        <f t="shared" si="112"/>
        <v>7</v>
      </c>
      <c r="Q2219" s="96" t="str">
        <f t="shared" si="113"/>
        <v>Gastos_com_Pessoal</v>
      </c>
    </row>
    <row r="2220" spans="1:17" ht="26.25" hidden="1" thickBot="1" x14ac:dyDescent="0.25">
      <c r="A2220" s="450">
        <v>4660</v>
      </c>
      <c r="B2220" s="463">
        <v>45103</v>
      </c>
      <c r="C2220" s="464">
        <v>45108</v>
      </c>
      <c r="D2220" s="455" t="s">
        <v>176</v>
      </c>
      <c r="E2220" s="455" t="s">
        <v>158</v>
      </c>
      <c r="F2220" s="460">
        <v>548.79999999999995</v>
      </c>
      <c r="G2220" s="456" t="s">
        <v>5346</v>
      </c>
      <c r="H2220" s="461" t="s">
        <v>418</v>
      </c>
      <c r="I2220" s="461" t="s">
        <v>4649</v>
      </c>
      <c r="J2220" s="426" t="s">
        <v>1986</v>
      </c>
      <c r="K2220" s="426" t="s">
        <v>1157</v>
      </c>
      <c r="L2220" s="426" t="s">
        <v>32</v>
      </c>
      <c r="M2220" s="426">
        <v>67895</v>
      </c>
      <c r="N2220" s="427">
        <v>45104</v>
      </c>
      <c r="O2220" s="458">
        <f t="shared" si="111"/>
        <v>6</v>
      </c>
      <c r="P2220" s="458">
        <f t="shared" si="112"/>
        <v>7</v>
      </c>
      <c r="Q2220" s="96" t="str">
        <f t="shared" si="113"/>
        <v>Gastos_com_Pessoal</v>
      </c>
    </row>
    <row r="2221" spans="1:17" ht="36.75" hidden="1" thickBot="1" x14ac:dyDescent="0.25">
      <c r="A2221" s="450">
        <v>4661</v>
      </c>
      <c r="B2221" s="463">
        <v>45103</v>
      </c>
      <c r="C2221" s="464">
        <v>45108</v>
      </c>
      <c r="D2221" s="455" t="s">
        <v>176</v>
      </c>
      <c r="E2221" s="455" t="s">
        <v>158</v>
      </c>
      <c r="F2221" s="460">
        <v>1011.5</v>
      </c>
      <c r="G2221" s="456" t="s">
        <v>6406</v>
      </c>
      <c r="H2221" s="461" t="s">
        <v>417</v>
      </c>
      <c r="I2221" s="461" t="s">
        <v>5568</v>
      </c>
      <c r="J2221" s="426" t="s">
        <v>1323</v>
      </c>
      <c r="K2221" s="426" t="s">
        <v>1157</v>
      </c>
      <c r="L2221" s="426" t="s">
        <v>32</v>
      </c>
      <c r="M2221" s="426">
        <v>204876</v>
      </c>
      <c r="N2221" s="427">
        <v>45104</v>
      </c>
      <c r="O2221" s="458">
        <f t="shared" si="111"/>
        <v>6</v>
      </c>
      <c r="P2221" s="458">
        <f t="shared" si="112"/>
        <v>7</v>
      </c>
      <c r="Q2221" s="96" t="str">
        <f t="shared" si="113"/>
        <v>Gastos_com_Pessoal</v>
      </c>
    </row>
    <row r="2222" spans="1:17" ht="36.75" hidden="1" thickBot="1" x14ac:dyDescent="0.25">
      <c r="A2222" s="450">
        <v>4662</v>
      </c>
      <c r="B2222" s="463">
        <v>45103</v>
      </c>
      <c r="C2222" s="464">
        <v>45108</v>
      </c>
      <c r="D2222" s="455" t="s">
        <v>176</v>
      </c>
      <c r="E2222" s="455" t="s">
        <v>158</v>
      </c>
      <c r="F2222" s="460">
        <v>1254</v>
      </c>
      <c r="G2222" s="456" t="s">
        <v>6407</v>
      </c>
      <c r="H2222" s="461" t="s">
        <v>420</v>
      </c>
      <c r="I2222" s="461" t="s">
        <v>1973</v>
      </c>
      <c r="J2222" s="426" t="s">
        <v>1974</v>
      </c>
      <c r="K2222" s="426" t="s">
        <v>1157</v>
      </c>
      <c r="L2222" s="426" t="s">
        <v>32</v>
      </c>
      <c r="M2222" s="426">
        <v>20238263</v>
      </c>
      <c r="N2222" s="427">
        <v>45104</v>
      </c>
      <c r="O2222" s="458">
        <f t="shared" si="111"/>
        <v>6</v>
      </c>
      <c r="P2222" s="458">
        <f t="shared" si="112"/>
        <v>7</v>
      </c>
      <c r="Q2222" s="96" t="str">
        <f t="shared" si="113"/>
        <v>Gastos_com_Pessoal</v>
      </c>
    </row>
    <row r="2223" spans="1:17" ht="24.75" hidden="1" thickBot="1" x14ac:dyDescent="0.25">
      <c r="A2223" s="450">
        <v>4663</v>
      </c>
      <c r="B2223" s="463">
        <v>45103</v>
      </c>
      <c r="C2223" s="464">
        <v>45078</v>
      </c>
      <c r="D2223" s="455" t="s">
        <v>264</v>
      </c>
      <c r="E2223" s="455" t="s">
        <v>206</v>
      </c>
      <c r="F2223" s="460">
        <v>150</v>
      </c>
      <c r="G2223" s="455" t="s">
        <v>6234</v>
      </c>
      <c r="H2223" s="461" t="s">
        <v>414</v>
      </c>
      <c r="I2223" s="461" t="s">
        <v>4545</v>
      </c>
      <c r="J2223" s="426" t="s">
        <v>1810</v>
      </c>
      <c r="K2223" s="426" t="s">
        <v>1157</v>
      </c>
      <c r="L2223" s="426" t="s">
        <v>1157</v>
      </c>
      <c r="M2223" s="426">
        <v>561179</v>
      </c>
      <c r="N2223" s="427">
        <v>45103</v>
      </c>
      <c r="O2223" s="458">
        <f t="shared" si="111"/>
        <v>6</v>
      </c>
      <c r="P2223" s="458">
        <f t="shared" si="112"/>
        <v>6</v>
      </c>
      <c r="Q2223" s="96" t="str">
        <f t="shared" si="113"/>
        <v>Gastos_Gerais</v>
      </c>
    </row>
    <row r="2224" spans="1:17" ht="26.25" hidden="1" thickBot="1" x14ac:dyDescent="0.25">
      <c r="A2224" s="450">
        <v>4664</v>
      </c>
      <c r="B2224" s="463">
        <v>45103</v>
      </c>
      <c r="C2224" s="464">
        <v>45078</v>
      </c>
      <c r="D2224" s="455" t="s">
        <v>176</v>
      </c>
      <c r="E2224" s="455" t="s">
        <v>261</v>
      </c>
      <c r="F2224" s="460">
        <v>1200.42</v>
      </c>
      <c r="G2224" s="455" t="s">
        <v>1207</v>
      </c>
      <c r="H2224" s="461" t="s">
        <v>302</v>
      </c>
      <c r="I2224" s="461" t="s">
        <v>6235</v>
      </c>
      <c r="J2224" s="426" t="s">
        <v>6236</v>
      </c>
      <c r="K2224" s="426" t="s">
        <v>1188</v>
      </c>
      <c r="L2224" s="426" t="s">
        <v>1188</v>
      </c>
      <c r="M2224" s="426" t="s">
        <v>425</v>
      </c>
      <c r="N2224" s="427">
        <v>45103</v>
      </c>
      <c r="O2224" s="458">
        <f t="shared" si="111"/>
        <v>6</v>
      </c>
      <c r="P2224" s="458">
        <f t="shared" si="112"/>
        <v>6</v>
      </c>
      <c r="Q2224" s="96" t="str">
        <f t="shared" si="113"/>
        <v>Gastos_com_Pessoal</v>
      </c>
    </row>
    <row r="2225" spans="1:17" ht="26.25" hidden="1" thickBot="1" x14ac:dyDescent="0.25">
      <c r="A2225" s="450">
        <v>4665</v>
      </c>
      <c r="B2225" s="463">
        <v>45103</v>
      </c>
      <c r="C2225" s="464">
        <v>45078</v>
      </c>
      <c r="D2225" s="455" t="s">
        <v>176</v>
      </c>
      <c r="E2225" s="455" t="s">
        <v>280</v>
      </c>
      <c r="F2225" s="460">
        <v>1200.42</v>
      </c>
      <c r="G2225" s="455" t="s">
        <v>1209</v>
      </c>
      <c r="H2225" s="461" t="s">
        <v>302</v>
      </c>
      <c r="I2225" s="461" t="s">
        <v>6235</v>
      </c>
      <c r="J2225" s="426" t="s">
        <v>6236</v>
      </c>
      <c r="K2225" s="426" t="s">
        <v>1188</v>
      </c>
      <c r="L2225" s="426" t="s">
        <v>1188</v>
      </c>
      <c r="M2225" s="426" t="s">
        <v>425</v>
      </c>
      <c r="N2225" s="427">
        <v>45103</v>
      </c>
      <c r="O2225" s="458">
        <f t="shared" si="111"/>
        <v>6</v>
      </c>
      <c r="P2225" s="458">
        <f t="shared" si="112"/>
        <v>6</v>
      </c>
      <c r="Q2225" s="96" t="str">
        <f t="shared" si="113"/>
        <v>Gastos_com_Pessoal</v>
      </c>
    </row>
    <row r="2226" spans="1:17" ht="26.25" hidden="1" thickBot="1" x14ac:dyDescent="0.25">
      <c r="A2226" s="450">
        <v>4666</v>
      </c>
      <c r="B2226" s="463">
        <v>45103</v>
      </c>
      <c r="C2226" s="464">
        <v>45078</v>
      </c>
      <c r="D2226" s="455" t="s">
        <v>176</v>
      </c>
      <c r="E2226" s="455" t="s">
        <v>262</v>
      </c>
      <c r="F2226" s="460">
        <v>400.14</v>
      </c>
      <c r="G2226" s="455" t="s">
        <v>1210</v>
      </c>
      <c r="H2226" s="461" t="s">
        <v>302</v>
      </c>
      <c r="I2226" s="461" t="s">
        <v>6235</v>
      </c>
      <c r="J2226" s="426" t="s">
        <v>6236</v>
      </c>
      <c r="K2226" s="426" t="s">
        <v>1188</v>
      </c>
      <c r="L2226" s="426" t="s">
        <v>1188</v>
      </c>
      <c r="M2226" s="426" t="s">
        <v>425</v>
      </c>
      <c r="N2226" s="427">
        <v>45103</v>
      </c>
      <c r="O2226" s="458">
        <f t="shared" si="111"/>
        <v>6</v>
      </c>
      <c r="P2226" s="458">
        <f t="shared" si="112"/>
        <v>6</v>
      </c>
      <c r="Q2226" s="96" t="str">
        <f t="shared" si="113"/>
        <v>Gastos_com_Pessoal</v>
      </c>
    </row>
    <row r="2227" spans="1:17" ht="36.75" hidden="1" thickBot="1" x14ac:dyDescent="0.25">
      <c r="A2227" s="450">
        <v>4667</v>
      </c>
      <c r="B2227" s="463">
        <v>45103</v>
      </c>
      <c r="C2227" s="464">
        <v>45078</v>
      </c>
      <c r="D2227" s="455" t="s">
        <v>176</v>
      </c>
      <c r="E2227" s="455" t="s">
        <v>169</v>
      </c>
      <c r="F2227" s="460">
        <v>2870.98</v>
      </c>
      <c r="G2227" s="455" t="s">
        <v>1211</v>
      </c>
      <c r="H2227" s="461" t="s">
        <v>302</v>
      </c>
      <c r="I2227" s="461" t="s">
        <v>6235</v>
      </c>
      <c r="J2227" s="426" t="s">
        <v>6236</v>
      </c>
      <c r="K2227" s="426" t="s">
        <v>1188</v>
      </c>
      <c r="L2227" s="426" t="s">
        <v>1188</v>
      </c>
      <c r="M2227" s="426" t="s">
        <v>425</v>
      </c>
      <c r="N2227" s="427">
        <v>45103</v>
      </c>
      <c r="O2227" s="458">
        <f t="shared" si="111"/>
        <v>6</v>
      </c>
      <c r="P2227" s="458">
        <f t="shared" si="112"/>
        <v>6</v>
      </c>
      <c r="Q2227" s="96" t="str">
        <f t="shared" si="113"/>
        <v>Gastos_com_Pessoal</v>
      </c>
    </row>
    <row r="2228" spans="1:17" ht="24.75" hidden="1" thickBot="1" x14ac:dyDescent="0.25">
      <c r="A2228" s="450">
        <v>4668</v>
      </c>
      <c r="B2228" s="463">
        <v>45103</v>
      </c>
      <c r="C2228" s="464">
        <v>45078</v>
      </c>
      <c r="D2228" s="455" t="s">
        <v>264</v>
      </c>
      <c r="E2228" s="455" t="s">
        <v>293</v>
      </c>
      <c r="F2228" s="460">
        <v>115</v>
      </c>
      <c r="G2228" s="455" t="s">
        <v>6561</v>
      </c>
      <c r="H2228" s="461" t="s">
        <v>421</v>
      </c>
      <c r="I2228" s="461" t="s">
        <v>6134</v>
      </c>
      <c r="J2228" s="426" t="s">
        <v>6237</v>
      </c>
      <c r="K2228" s="426" t="s">
        <v>1188</v>
      </c>
      <c r="L2228" s="426" t="s">
        <v>4137</v>
      </c>
      <c r="M2228" s="426">
        <v>982241959</v>
      </c>
      <c r="N2228" s="427">
        <v>45103</v>
      </c>
      <c r="O2228" s="458">
        <f t="shared" si="111"/>
        <v>6</v>
      </c>
      <c r="P2228" s="458">
        <f t="shared" si="112"/>
        <v>6</v>
      </c>
      <c r="Q2228" s="96" t="str">
        <f t="shared" si="113"/>
        <v>Gastos_Gerais</v>
      </c>
    </row>
    <row r="2229" spans="1:17" ht="24.75" hidden="1" thickBot="1" x14ac:dyDescent="0.25">
      <c r="A2229" s="450">
        <v>4669</v>
      </c>
      <c r="B2229" s="463">
        <v>45103</v>
      </c>
      <c r="C2229" s="464">
        <v>45078</v>
      </c>
      <c r="D2229" s="455" t="s">
        <v>264</v>
      </c>
      <c r="E2229" s="455" t="s">
        <v>293</v>
      </c>
      <c r="F2229" s="460">
        <v>115</v>
      </c>
      <c r="G2229" s="455" t="s">
        <v>6562</v>
      </c>
      <c r="H2229" s="461" t="s">
        <v>421</v>
      </c>
      <c r="I2229" s="461" t="s">
        <v>1704</v>
      </c>
      <c r="J2229" s="426" t="s">
        <v>820</v>
      </c>
      <c r="K2229" s="426" t="s">
        <v>1188</v>
      </c>
      <c r="L2229" s="426" t="s">
        <v>4137</v>
      </c>
      <c r="M2229" s="426">
        <v>982241959</v>
      </c>
      <c r="N2229" s="427">
        <v>45103</v>
      </c>
      <c r="O2229" s="458">
        <f t="shared" si="111"/>
        <v>6</v>
      </c>
      <c r="P2229" s="458">
        <f t="shared" si="112"/>
        <v>6</v>
      </c>
      <c r="Q2229" s="96" t="str">
        <f t="shared" si="113"/>
        <v>Gastos_Gerais</v>
      </c>
    </row>
    <row r="2230" spans="1:17" ht="24.75" hidden="1" thickBot="1" x14ac:dyDescent="0.25">
      <c r="A2230" s="450">
        <v>4670</v>
      </c>
      <c r="B2230" s="463">
        <v>45103</v>
      </c>
      <c r="C2230" s="464">
        <v>45078</v>
      </c>
      <c r="D2230" s="455" t="s">
        <v>264</v>
      </c>
      <c r="E2230" s="455" t="s">
        <v>293</v>
      </c>
      <c r="F2230" s="460">
        <v>115</v>
      </c>
      <c r="G2230" s="455" t="s">
        <v>6563</v>
      </c>
      <c r="H2230" s="456" t="s">
        <v>421</v>
      </c>
      <c r="I2230" s="461" t="s">
        <v>6238</v>
      </c>
      <c r="J2230" s="425" t="s">
        <v>6136</v>
      </c>
      <c r="K2230" s="425" t="s">
        <v>1188</v>
      </c>
      <c r="L2230" s="426" t="s">
        <v>4137</v>
      </c>
      <c r="M2230" s="426">
        <v>982241959</v>
      </c>
      <c r="N2230" s="427">
        <v>45103</v>
      </c>
      <c r="O2230" s="458">
        <f t="shared" si="111"/>
        <v>6</v>
      </c>
      <c r="P2230" s="458">
        <f t="shared" si="112"/>
        <v>6</v>
      </c>
      <c r="Q2230" s="96" t="str">
        <f t="shared" si="113"/>
        <v>Gastos_Gerais</v>
      </c>
    </row>
    <row r="2231" spans="1:17" ht="48.75" hidden="1" thickBot="1" x14ac:dyDescent="0.25">
      <c r="A2231" s="450">
        <v>4671</v>
      </c>
      <c r="B2231" s="463">
        <v>45103</v>
      </c>
      <c r="C2231" s="464">
        <v>45078</v>
      </c>
      <c r="D2231" s="455" t="s">
        <v>264</v>
      </c>
      <c r="E2231" s="455" t="s">
        <v>293</v>
      </c>
      <c r="F2231" s="460">
        <v>360</v>
      </c>
      <c r="G2231" s="455" t="s">
        <v>6417</v>
      </c>
      <c r="H2231" s="461" t="s">
        <v>302</v>
      </c>
      <c r="I2231" s="461" t="s">
        <v>3074</v>
      </c>
      <c r="J2231" s="425" t="s">
        <v>3075</v>
      </c>
      <c r="K2231" s="425" t="s">
        <v>1188</v>
      </c>
      <c r="L2231" s="426" t="s">
        <v>4137</v>
      </c>
      <c r="M2231" s="425">
        <v>982241959</v>
      </c>
      <c r="N2231" s="427">
        <v>45103</v>
      </c>
      <c r="O2231" s="458">
        <f t="shared" si="111"/>
        <v>6</v>
      </c>
      <c r="P2231" s="458">
        <f t="shared" si="112"/>
        <v>6</v>
      </c>
      <c r="Q2231" s="96" t="str">
        <f t="shared" si="113"/>
        <v>Gastos_Gerais</v>
      </c>
    </row>
    <row r="2232" spans="1:17" ht="36.75" hidden="1" thickBot="1" x14ac:dyDescent="0.25">
      <c r="A2232" s="450">
        <v>4672</v>
      </c>
      <c r="B2232" s="463">
        <v>45103</v>
      </c>
      <c r="C2232" s="464">
        <v>45078</v>
      </c>
      <c r="D2232" s="455" t="s">
        <v>264</v>
      </c>
      <c r="E2232" s="455" t="s">
        <v>293</v>
      </c>
      <c r="F2232" s="460">
        <v>360</v>
      </c>
      <c r="G2232" s="455" t="s">
        <v>5631</v>
      </c>
      <c r="H2232" s="461" t="s">
        <v>302</v>
      </c>
      <c r="I2232" s="455" t="s">
        <v>2319</v>
      </c>
      <c r="J2232" s="465" t="s">
        <v>429</v>
      </c>
      <c r="K2232" s="465" t="s">
        <v>1188</v>
      </c>
      <c r="L2232" s="426" t="s">
        <v>4137</v>
      </c>
      <c r="M2232" s="426">
        <v>982241959</v>
      </c>
      <c r="N2232" s="427">
        <v>45103</v>
      </c>
      <c r="O2232" s="458">
        <f t="shared" si="111"/>
        <v>6</v>
      </c>
      <c r="P2232" s="458">
        <f t="shared" si="112"/>
        <v>6</v>
      </c>
      <c r="Q2232" s="96" t="str">
        <f t="shared" si="113"/>
        <v>Gastos_Gerais</v>
      </c>
    </row>
    <row r="2233" spans="1:17" ht="36.75" hidden="1" thickBot="1" x14ac:dyDescent="0.25">
      <c r="A2233" s="450">
        <v>4673</v>
      </c>
      <c r="B2233" s="463">
        <v>45103</v>
      </c>
      <c r="C2233" s="464">
        <v>45078</v>
      </c>
      <c r="D2233" s="455" t="s">
        <v>264</v>
      </c>
      <c r="E2233" s="455" t="s">
        <v>293</v>
      </c>
      <c r="F2233" s="460">
        <v>360</v>
      </c>
      <c r="G2233" s="455" t="s">
        <v>5632</v>
      </c>
      <c r="H2233" s="461" t="s">
        <v>302</v>
      </c>
      <c r="I2233" s="461" t="s">
        <v>5248</v>
      </c>
      <c r="J2233" s="425" t="s">
        <v>456</v>
      </c>
      <c r="K2233" s="426" t="s">
        <v>1188</v>
      </c>
      <c r="L2233" s="426" t="s">
        <v>4137</v>
      </c>
      <c r="M2233" s="426">
        <v>982241959</v>
      </c>
      <c r="N2233" s="427">
        <v>45103</v>
      </c>
      <c r="O2233" s="458">
        <f t="shared" si="111"/>
        <v>6</v>
      </c>
      <c r="P2233" s="458">
        <f t="shared" si="112"/>
        <v>6</v>
      </c>
      <c r="Q2233" s="96" t="str">
        <f t="shared" si="113"/>
        <v>Gastos_Gerais</v>
      </c>
    </row>
    <row r="2234" spans="1:17" ht="24.75" hidden="1" thickBot="1" x14ac:dyDescent="0.25">
      <c r="A2234" s="450">
        <v>4674</v>
      </c>
      <c r="B2234" s="463">
        <v>45103</v>
      </c>
      <c r="C2234" s="464">
        <v>45078</v>
      </c>
      <c r="D2234" s="455" t="s">
        <v>264</v>
      </c>
      <c r="E2234" s="455" t="s">
        <v>293</v>
      </c>
      <c r="F2234" s="460">
        <v>120</v>
      </c>
      <c r="G2234" s="455" t="s">
        <v>6564</v>
      </c>
      <c r="H2234" s="461" t="s">
        <v>414</v>
      </c>
      <c r="I2234" s="461" t="s">
        <v>2086</v>
      </c>
      <c r="J2234" s="425" t="s">
        <v>597</v>
      </c>
      <c r="K2234" s="426" t="s">
        <v>1188</v>
      </c>
      <c r="L2234" s="426" t="s">
        <v>4137</v>
      </c>
      <c r="M2234" s="426">
        <v>982241959</v>
      </c>
      <c r="N2234" s="427">
        <v>45103</v>
      </c>
      <c r="O2234" s="458">
        <f t="shared" si="111"/>
        <v>6</v>
      </c>
      <c r="P2234" s="458">
        <f t="shared" si="112"/>
        <v>6</v>
      </c>
      <c r="Q2234" s="96" t="str">
        <f t="shared" si="113"/>
        <v>Gastos_Gerais</v>
      </c>
    </row>
    <row r="2235" spans="1:17" ht="24.75" hidden="1" thickBot="1" x14ac:dyDescent="0.25">
      <c r="A2235" s="450">
        <v>4675</v>
      </c>
      <c r="B2235" s="463">
        <v>45103</v>
      </c>
      <c r="C2235" s="464">
        <v>45078</v>
      </c>
      <c r="D2235" s="455" t="s">
        <v>264</v>
      </c>
      <c r="E2235" s="455" t="s">
        <v>293</v>
      </c>
      <c r="F2235" s="460">
        <v>120</v>
      </c>
      <c r="G2235" s="455" t="s">
        <v>6565</v>
      </c>
      <c r="H2235" s="456" t="s">
        <v>414</v>
      </c>
      <c r="I2235" s="461" t="s">
        <v>4659</v>
      </c>
      <c r="J2235" s="425" t="s">
        <v>566</v>
      </c>
      <c r="K2235" s="425" t="s">
        <v>1188</v>
      </c>
      <c r="L2235" s="426" t="s">
        <v>4137</v>
      </c>
      <c r="M2235" s="425">
        <v>982241959</v>
      </c>
      <c r="N2235" s="481">
        <v>45103</v>
      </c>
      <c r="O2235" s="458">
        <f t="shared" si="111"/>
        <v>6</v>
      </c>
      <c r="P2235" s="458">
        <f t="shared" si="112"/>
        <v>6</v>
      </c>
      <c r="Q2235" s="96" t="str">
        <f t="shared" si="113"/>
        <v>Gastos_Gerais</v>
      </c>
    </row>
    <row r="2236" spans="1:17" ht="36.75" hidden="1" thickBot="1" x14ac:dyDescent="0.25">
      <c r="A2236" s="450">
        <v>4676</v>
      </c>
      <c r="B2236" s="463">
        <v>45103</v>
      </c>
      <c r="C2236" s="464">
        <v>45078</v>
      </c>
      <c r="D2236" s="455" t="s">
        <v>264</v>
      </c>
      <c r="E2236" s="455" t="s">
        <v>293</v>
      </c>
      <c r="F2236" s="460">
        <v>360</v>
      </c>
      <c r="G2236" s="455" t="s">
        <v>5639</v>
      </c>
      <c r="H2236" s="456" t="s">
        <v>302</v>
      </c>
      <c r="I2236" s="461" t="s">
        <v>2298</v>
      </c>
      <c r="J2236" s="425" t="s">
        <v>455</v>
      </c>
      <c r="K2236" s="425" t="s">
        <v>1188</v>
      </c>
      <c r="L2236" s="426" t="s">
        <v>4137</v>
      </c>
      <c r="M2236" s="425">
        <v>982241959</v>
      </c>
      <c r="N2236" s="427">
        <v>45103</v>
      </c>
      <c r="O2236" s="458">
        <f t="shared" si="111"/>
        <v>6</v>
      </c>
      <c r="P2236" s="458">
        <f t="shared" si="112"/>
        <v>6</v>
      </c>
      <c r="Q2236" s="96" t="str">
        <f t="shared" si="113"/>
        <v>Gastos_Gerais</v>
      </c>
    </row>
    <row r="2237" spans="1:17" ht="48.75" hidden="1" thickBot="1" x14ac:dyDescent="0.25">
      <c r="A2237" s="450">
        <v>4677</v>
      </c>
      <c r="B2237" s="463">
        <v>45103</v>
      </c>
      <c r="C2237" s="464">
        <v>45078</v>
      </c>
      <c r="D2237" s="455" t="s">
        <v>264</v>
      </c>
      <c r="E2237" s="455" t="s">
        <v>60</v>
      </c>
      <c r="F2237" s="460">
        <v>15</v>
      </c>
      <c r="G2237" s="455" t="s">
        <v>6566</v>
      </c>
      <c r="H2237" s="461" t="s">
        <v>421</v>
      </c>
      <c r="I2237" s="461" t="s">
        <v>6239</v>
      </c>
      <c r="J2237" s="425" t="s">
        <v>913</v>
      </c>
      <c r="K2237" s="425" t="s">
        <v>1188</v>
      </c>
      <c r="L2237" s="426" t="s">
        <v>4137</v>
      </c>
      <c r="M2237" s="425">
        <v>982241959</v>
      </c>
      <c r="N2237" s="427">
        <v>45103</v>
      </c>
      <c r="O2237" s="458">
        <f t="shared" si="111"/>
        <v>6</v>
      </c>
      <c r="P2237" s="458">
        <f t="shared" si="112"/>
        <v>6</v>
      </c>
      <c r="Q2237" s="96" t="str">
        <f t="shared" si="113"/>
        <v>Gastos_Gerais</v>
      </c>
    </row>
    <row r="2238" spans="1:17" ht="48.75" hidden="1" thickBot="1" x14ac:dyDescent="0.25">
      <c r="A2238" s="450">
        <v>4678</v>
      </c>
      <c r="B2238" s="463">
        <v>45103</v>
      </c>
      <c r="C2238" s="464">
        <v>45078</v>
      </c>
      <c r="D2238" s="455" t="s">
        <v>264</v>
      </c>
      <c r="E2238" s="455" t="s">
        <v>60</v>
      </c>
      <c r="F2238" s="460">
        <v>15</v>
      </c>
      <c r="G2238" s="455" t="s">
        <v>6566</v>
      </c>
      <c r="H2238" s="461" t="s">
        <v>423</v>
      </c>
      <c r="I2238" s="455" t="s">
        <v>6240</v>
      </c>
      <c r="J2238" s="465" t="s">
        <v>681</v>
      </c>
      <c r="K2238" s="465" t="s">
        <v>1188</v>
      </c>
      <c r="L2238" s="426" t="s">
        <v>4137</v>
      </c>
      <c r="M2238" s="426">
        <v>982241959</v>
      </c>
      <c r="N2238" s="427">
        <v>45103</v>
      </c>
      <c r="O2238" s="458">
        <f t="shared" si="111"/>
        <v>6</v>
      </c>
      <c r="P2238" s="458">
        <f t="shared" si="112"/>
        <v>6</v>
      </c>
      <c r="Q2238" s="96" t="str">
        <f t="shared" si="113"/>
        <v>Gastos_Gerais</v>
      </c>
    </row>
    <row r="2239" spans="1:17" ht="48.75" hidden="1" thickBot="1" x14ac:dyDescent="0.25">
      <c r="A2239" s="450">
        <v>4679</v>
      </c>
      <c r="B2239" s="463">
        <v>45103</v>
      </c>
      <c r="C2239" s="464">
        <v>45078</v>
      </c>
      <c r="D2239" s="455" t="s">
        <v>264</v>
      </c>
      <c r="E2239" s="455" t="s">
        <v>60</v>
      </c>
      <c r="F2239" s="460">
        <v>15</v>
      </c>
      <c r="G2239" s="455" t="s">
        <v>6567</v>
      </c>
      <c r="H2239" s="456" t="s">
        <v>423</v>
      </c>
      <c r="I2239" s="461" t="s">
        <v>6568</v>
      </c>
      <c r="J2239" s="425" t="s">
        <v>1060</v>
      </c>
      <c r="K2239" s="426" t="s">
        <v>1188</v>
      </c>
      <c r="L2239" s="426" t="s">
        <v>4137</v>
      </c>
      <c r="M2239" s="425">
        <v>982241959</v>
      </c>
      <c r="N2239" s="427">
        <v>45103</v>
      </c>
      <c r="O2239" s="458">
        <f t="shared" si="111"/>
        <v>6</v>
      </c>
      <c r="P2239" s="458">
        <f t="shared" si="112"/>
        <v>6</v>
      </c>
      <c r="Q2239" s="96" t="str">
        <f t="shared" si="113"/>
        <v>Gastos_Gerais</v>
      </c>
    </row>
    <row r="2240" spans="1:17" ht="48.75" hidden="1" thickBot="1" x14ac:dyDescent="0.25">
      <c r="A2240" s="450">
        <v>4680</v>
      </c>
      <c r="B2240" s="463">
        <v>45103</v>
      </c>
      <c r="C2240" s="464">
        <v>45078</v>
      </c>
      <c r="D2240" s="455" t="s">
        <v>264</v>
      </c>
      <c r="E2240" s="455" t="s">
        <v>60</v>
      </c>
      <c r="F2240" s="460">
        <v>15</v>
      </c>
      <c r="G2240" s="455" t="s">
        <v>6569</v>
      </c>
      <c r="H2240" s="461" t="s">
        <v>419</v>
      </c>
      <c r="I2240" s="461" t="s">
        <v>6241</v>
      </c>
      <c r="J2240" s="425" t="s">
        <v>514</v>
      </c>
      <c r="K2240" s="425" t="s">
        <v>1188</v>
      </c>
      <c r="L2240" s="426" t="s">
        <v>4137</v>
      </c>
      <c r="M2240" s="426">
        <v>982241959</v>
      </c>
      <c r="N2240" s="427">
        <v>45103</v>
      </c>
      <c r="O2240" s="458">
        <f t="shared" si="111"/>
        <v>6</v>
      </c>
      <c r="P2240" s="458">
        <f t="shared" si="112"/>
        <v>6</v>
      </c>
      <c r="Q2240" s="96" t="str">
        <f t="shared" si="113"/>
        <v>Gastos_Gerais</v>
      </c>
    </row>
    <row r="2241" spans="1:17" ht="48.75" hidden="1" thickBot="1" x14ac:dyDescent="0.25">
      <c r="A2241" s="450">
        <v>4681</v>
      </c>
      <c r="B2241" s="463">
        <v>45103</v>
      </c>
      <c r="C2241" s="464">
        <v>45078</v>
      </c>
      <c r="D2241" s="455" t="s">
        <v>264</v>
      </c>
      <c r="E2241" s="455" t="s">
        <v>60</v>
      </c>
      <c r="F2241" s="460">
        <v>15</v>
      </c>
      <c r="G2241" s="455" t="s">
        <v>6569</v>
      </c>
      <c r="H2241" s="461" t="s">
        <v>414</v>
      </c>
      <c r="I2241" s="461" t="s">
        <v>6242</v>
      </c>
      <c r="J2241" s="426" t="s">
        <v>1043</v>
      </c>
      <c r="K2241" s="425" t="s">
        <v>1188</v>
      </c>
      <c r="L2241" s="426" t="s">
        <v>4137</v>
      </c>
      <c r="M2241" s="426">
        <v>982241959</v>
      </c>
      <c r="N2241" s="427">
        <v>45103</v>
      </c>
      <c r="O2241" s="458">
        <f t="shared" si="111"/>
        <v>6</v>
      </c>
      <c r="P2241" s="458">
        <f t="shared" si="112"/>
        <v>6</v>
      </c>
      <c r="Q2241" s="96" t="str">
        <f t="shared" si="113"/>
        <v>Gastos_Gerais</v>
      </c>
    </row>
    <row r="2242" spans="1:17" ht="48.75" hidden="1" thickBot="1" x14ac:dyDescent="0.25">
      <c r="A2242" s="450">
        <v>4682</v>
      </c>
      <c r="B2242" s="463">
        <v>45103</v>
      </c>
      <c r="C2242" s="464">
        <v>45078</v>
      </c>
      <c r="D2242" s="455" t="s">
        <v>264</v>
      </c>
      <c r="E2242" s="455" t="s">
        <v>60</v>
      </c>
      <c r="F2242" s="460">
        <v>15</v>
      </c>
      <c r="G2242" s="455" t="s">
        <v>6566</v>
      </c>
      <c r="H2242" s="461" t="s">
        <v>493</v>
      </c>
      <c r="I2242" s="461" t="s">
        <v>5252</v>
      </c>
      <c r="J2242" s="425" t="s">
        <v>5253</v>
      </c>
      <c r="K2242" s="425" t="s">
        <v>1188</v>
      </c>
      <c r="L2242" s="426" t="s">
        <v>4137</v>
      </c>
      <c r="M2242" s="426">
        <v>982241959</v>
      </c>
      <c r="N2242" s="427">
        <v>45103</v>
      </c>
      <c r="O2242" s="458">
        <f t="shared" si="111"/>
        <v>6</v>
      </c>
      <c r="P2242" s="458">
        <f t="shared" si="112"/>
        <v>6</v>
      </c>
      <c r="Q2242" s="96" t="str">
        <f t="shared" si="113"/>
        <v>Gastos_Gerais</v>
      </c>
    </row>
    <row r="2243" spans="1:17" ht="48.75" hidden="1" thickBot="1" x14ac:dyDescent="0.25">
      <c r="A2243" s="450">
        <v>4683</v>
      </c>
      <c r="B2243" s="463">
        <v>45103</v>
      </c>
      <c r="C2243" s="464">
        <v>45078</v>
      </c>
      <c r="D2243" s="455" t="s">
        <v>264</v>
      </c>
      <c r="E2243" s="455" t="s">
        <v>60</v>
      </c>
      <c r="F2243" s="460">
        <v>15</v>
      </c>
      <c r="G2243" s="455" t="s">
        <v>6566</v>
      </c>
      <c r="H2243" s="461" t="s">
        <v>421</v>
      </c>
      <c r="I2243" s="461" t="s">
        <v>6243</v>
      </c>
      <c r="J2243" s="425" t="s">
        <v>496</v>
      </c>
      <c r="K2243" s="425" t="s">
        <v>1188</v>
      </c>
      <c r="L2243" s="426" t="s">
        <v>4137</v>
      </c>
      <c r="M2243" s="426">
        <v>982241959</v>
      </c>
      <c r="N2243" s="427">
        <v>45103</v>
      </c>
      <c r="O2243" s="458">
        <f t="shared" si="111"/>
        <v>6</v>
      </c>
      <c r="P2243" s="458">
        <f t="shared" si="112"/>
        <v>6</v>
      </c>
      <c r="Q2243" s="96" t="str">
        <f t="shared" si="113"/>
        <v>Gastos_Gerais</v>
      </c>
    </row>
    <row r="2244" spans="1:17" ht="48.75" hidden="1" thickBot="1" x14ac:dyDescent="0.25">
      <c r="A2244" s="450">
        <v>4684</v>
      </c>
      <c r="B2244" s="463">
        <v>45103</v>
      </c>
      <c r="C2244" s="464">
        <v>45078</v>
      </c>
      <c r="D2244" s="455" t="s">
        <v>264</v>
      </c>
      <c r="E2244" s="455" t="s">
        <v>60</v>
      </c>
      <c r="F2244" s="460">
        <v>15</v>
      </c>
      <c r="G2244" s="455" t="s">
        <v>6570</v>
      </c>
      <c r="H2244" s="461" t="s">
        <v>493</v>
      </c>
      <c r="I2244" s="455" t="s">
        <v>6244</v>
      </c>
      <c r="J2244" s="465" t="s">
        <v>583</v>
      </c>
      <c r="K2244" s="465" t="s">
        <v>1188</v>
      </c>
      <c r="L2244" s="426" t="s">
        <v>4137</v>
      </c>
      <c r="M2244" s="426">
        <v>982241959</v>
      </c>
      <c r="N2244" s="427">
        <v>45103</v>
      </c>
      <c r="O2244" s="458">
        <f t="shared" si="111"/>
        <v>6</v>
      </c>
      <c r="P2244" s="458">
        <f t="shared" si="112"/>
        <v>6</v>
      </c>
      <c r="Q2244" s="96" t="str">
        <f t="shared" si="113"/>
        <v>Gastos_Gerais</v>
      </c>
    </row>
    <row r="2245" spans="1:17" ht="48.75" hidden="1" thickBot="1" x14ac:dyDescent="0.25">
      <c r="A2245" s="450">
        <v>4685</v>
      </c>
      <c r="B2245" s="463">
        <v>45103</v>
      </c>
      <c r="C2245" s="464">
        <v>45078</v>
      </c>
      <c r="D2245" s="455" t="s">
        <v>264</v>
      </c>
      <c r="E2245" s="455" t="s">
        <v>60</v>
      </c>
      <c r="F2245" s="460">
        <v>15</v>
      </c>
      <c r="G2245" s="455" t="s">
        <v>6567</v>
      </c>
      <c r="H2245" s="461" t="s">
        <v>414</v>
      </c>
      <c r="I2245" s="455" t="s">
        <v>5065</v>
      </c>
      <c r="J2245" s="465" t="s">
        <v>526</v>
      </c>
      <c r="K2245" s="465" t="s">
        <v>1188</v>
      </c>
      <c r="L2245" s="426" t="s">
        <v>4137</v>
      </c>
      <c r="M2245" s="426">
        <v>982241959</v>
      </c>
      <c r="N2245" s="427">
        <v>45103</v>
      </c>
      <c r="O2245" s="458">
        <f t="shared" si="111"/>
        <v>6</v>
      </c>
      <c r="P2245" s="458">
        <f t="shared" si="112"/>
        <v>6</v>
      </c>
      <c r="Q2245" s="96" t="str">
        <f t="shared" si="113"/>
        <v>Gastos_Gerais</v>
      </c>
    </row>
    <row r="2246" spans="1:17" ht="48.75" hidden="1" thickBot="1" x14ac:dyDescent="0.25">
      <c r="A2246" s="450">
        <v>4686</v>
      </c>
      <c r="B2246" s="463">
        <v>45103</v>
      </c>
      <c r="C2246" s="464">
        <v>45078</v>
      </c>
      <c r="D2246" s="455" t="s">
        <v>264</v>
      </c>
      <c r="E2246" s="455" t="s">
        <v>60</v>
      </c>
      <c r="F2246" s="460">
        <v>15</v>
      </c>
      <c r="G2246" s="455" t="s">
        <v>6569</v>
      </c>
      <c r="H2246" s="461" t="s">
        <v>419</v>
      </c>
      <c r="I2246" s="461" t="s">
        <v>6245</v>
      </c>
      <c r="J2246" s="425" t="s">
        <v>803</v>
      </c>
      <c r="K2246" s="425" t="s">
        <v>1188</v>
      </c>
      <c r="L2246" s="426" t="s">
        <v>4137</v>
      </c>
      <c r="M2246" s="426">
        <v>982241959</v>
      </c>
      <c r="N2246" s="427">
        <v>45103</v>
      </c>
      <c r="O2246" s="458">
        <f t="shared" si="111"/>
        <v>6</v>
      </c>
      <c r="P2246" s="458">
        <f t="shared" si="112"/>
        <v>6</v>
      </c>
      <c r="Q2246" s="96" t="str">
        <f t="shared" si="113"/>
        <v>Gastos_Gerais</v>
      </c>
    </row>
    <row r="2247" spans="1:17" ht="26.25" hidden="1" thickBot="1" x14ac:dyDescent="0.25">
      <c r="A2247" s="450">
        <v>4687</v>
      </c>
      <c r="B2247" s="463">
        <v>45103</v>
      </c>
      <c r="C2247" s="464">
        <v>45078</v>
      </c>
      <c r="D2247" s="455" t="s">
        <v>176</v>
      </c>
      <c r="E2247" s="455" t="s">
        <v>10</v>
      </c>
      <c r="F2247" s="460">
        <v>840.7</v>
      </c>
      <c r="G2247" s="455" t="s">
        <v>4306</v>
      </c>
      <c r="H2247" s="461" t="s">
        <v>302</v>
      </c>
      <c r="I2247" s="461" t="s">
        <v>6235</v>
      </c>
      <c r="J2247" s="426" t="s">
        <v>6236</v>
      </c>
      <c r="K2247" s="425" t="s">
        <v>1217</v>
      </c>
      <c r="L2247" s="426" t="s">
        <v>1218</v>
      </c>
      <c r="M2247" s="426" t="s">
        <v>6246</v>
      </c>
      <c r="N2247" s="427">
        <v>45103</v>
      </c>
      <c r="O2247" s="458">
        <f t="shared" si="111"/>
        <v>6</v>
      </c>
      <c r="P2247" s="458">
        <f t="shared" si="112"/>
        <v>6</v>
      </c>
      <c r="Q2247" s="96" t="str">
        <f t="shared" si="113"/>
        <v>Gastos_com_Pessoal</v>
      </c>
    </row>
    <row r="2248" spans="1:17" ht="24.75" hidden="1" thickBot="1" x14ac:dyDescent="0.25">
      <c r="A2248" s="450">
        <v>4688</v>
      </c>
      <c r="B2248" s="463">
        <v>45104</v>
      </c>
      <c r="C2248" s="464">
        <v>45078</v>
      </c>
      <c r="D2248" s="455" t="s">
        <v>264</v>
      </c>
      <c r="E2248" s="455" t="s">
        <v>183</v>
      </c>
      <c r="F2248" s="460">
        <v>560</v>
      </c>
      <c r="G2248" s="455" t="s">
        <v>1357</v>
      </c>
      <c r="H2248" s="461" t="s">
        <v>414</v>
      </c>
      <c r="I2248" s="461" t="s">
        <v>1602</v>
      </c>
      <c r="J2248" s="425" t="s">
        <v>1603</v>
      </c>
      <c r="K2248" s="426" t="s">
        <v>1157</v>
      </c>
      <c r="L2248" s="426" t="s">
        <v>32</v>
      </c>
      <c r="M2248" s="426">
        <v>3607</v>
      </c>
      <c r="N2248" s="427">
        <v>45098</v>
      </c>
      <c r="O2248" s="458">
        <f t="shared" si="111"/>
        <v>6</v>
      </c>
      <c r="P2248" s="458">
        <f t="shared" si="112"/>
        <v>6</v>
      </c>
      <c r="Q2248" s="96" t="str">
        <f t="shared" si="113"/>
        <v>Gastos_Gerais</v>
      </c>
    </row>
    <row r="2249" spans="1:17" ht="24.75" hidden="1" thickBot="1" x14ac:dyDescent="0.25">
      <c r="A2249" s="450">
        <v>4689</v>
      </c>
      <c r="B2249" s="463">
        <v>45104</v>
      </c>
      <c r="C2249" s="464">
        <v>45078</v>
      </c>
      <c r="D2249" s="455" t="s">
        <v>264</v>
      </c>
      <c r="E2249" s="455" t="s">
        <v>183</v>
      </c>
      <c r="F2249" s="460">
        <v>980</v>
      </c>
      <c r="G2249" s="455" t="s">
        <v>1357</v>
      </c>
      <c r="H2249" s="461" t="s">
        <v>302</v>
      </c>
      <c r="I2249" s="461" t="s">
        <v>1602</v>
      </c>
      <c r="J2249" s="426" t="s">
        <v>1603</v>
      </c>
      <c r="K2249" s="426" t="s">
        <v>1157</v>
      </c>
      <c r="L2249" s="426" t="s">
        <v>32</v>
      </c>
      <c r="M2249" s="426">
        <v>3612</v>
      </c>
      <c r="N2249" s="427">
        <v>45098</v>
      </c>
      <c r="O2249" s="458">
        <f t="shared" si="111"/>
        <v>6</v>
      </c>
      <c r="P2249" s="458">
        <f t="shared" si="112"/>
        <v>6</v>
      </c>
      <c r="Q2249" s="96" t="str">
        <f t="shared" si="113"/>
        <v>Gastos_Gerais</v>
      </c>
    </row>
    <row r="2250" spans="1:17" ht="24.75" hidden="1" thickBot="1" x14ac:dyDescent="0.25">
      <c r="A2250" s="450">
        <v>4690</v>
      </c>
      <c r="B2250" s="463">
        <v>45104</v>
      </c>
      <c r="C2250" s="464">
        <v>45078</v>
      </c>
      <c r="D2250" s="455" t="s">
        <v>264</v>
      </c>
      <c r="E2250" s="455" t="s">
        <v>247</v>
      </c>
      <c r="F2250" s="460">
        <v>380</v>
      </c>
      <c r="G2250" s="455" t="s">
        <v>4565</v>
      </c>
      <c r="H2250" s="461" t="s">
        <v>422</v>
      </c>
      <c r="I2250" s="461" t="s">
        <v>1899</v>
      </c>
      <c r="J2250" s="426" t="s">
        <v>1900</v>
      </c>
      <c r="K2250" s="426" t="s">
        <v>1157</v>
      </c>
      <c r="L2250" s="426" t="s">
        <v>32</v>
      </c>
      <c r="M2250" s="426">
        <v>39219568</v>
      </c>
      <c r="N2250" s="427">
        <v>45097</v>
      </c>
      <c r="O2250" s="458">
        <f t="shared" si="111"/>
        <v>6</v>
      </c>
      <c r="P2250" s="458">
        <f t="shared" si="112"/>
        <v>6</v>
      </c>
      <c r="Q2250" s="96" t="str">
        <f t="shared" si="113"/>
        <v>Gastos_Gerais</v>
      </c>
    </row>
    <row r="2251" spans="1:17" ht="24.75" hidden="1" thickBot="1" x14ac:dyDescent="0.25">
      <c r="A2251" s="450">
        <v>4691</v>
      </c>
      <c r="B2251" s="463">
        <v>45104</v>
      </c>
      <c r="C2251" s="464">
        <v>45078</v>
      </c>
      <c r="D2251" s="455" t="s">
        <v>264</v>
      </c>
      <c r="E2251" s="455" t="s">
        <v>183</v>
      </c>
      <c r="F2251" s="460">
        <v>140</v>
      </c>
      <c r="G2251" s="455" t="s">
        <v>1357</v>
      </c>
      <c r="H2251" s="461" t="s">
        <v>493</v>
      </c>
      <c r="I2251" s="461" t="s">
        <v>1602</v>
      </c>
      <c r="J2251" s="426" t="s">
        <v>1603</v>
      </c>
      <c r="K2251" s="426" t="s">
        <v>1157</v>
      </c>
      <c r="L2251" s="426" t="s">
        <v>32</v>
      </c>
      <c r="M2251" s="426">
        <v>3608</v>
      </c>
      <c r="N2251" s="427">
        <v>45098</v>
      </c>
      <c r="O2251" s="458">
        <f t="shared" si="111"/>
        <v>6</v>
      </c>
      <c r="P2251" s="458">
        <f t="shared" si="112"/>
        <v>6</v>
      </c>
      <c r="Q2251" s="96" t="str">
        <f t="shared" si="113"/>
        <v>Gastos_Gerais</v>
      </c>
    </row>
    <row r="2252" spans="1:17" ht="24.75" hidden="1" thickBot="1" x14ac:dyDescent="0.25">
      <c r="A2252" s="450">
        <v>4692</v>
      </c>
      <c r="B2252" s="463">
        <v>45104</v>
      </c>
      <c r="C2252" s="464">
        <v>45078</v>
      </c>
      <c r="D2252" s="455" t="s">
        <v>264</v>
      </c>
      <c r="E2252" s="455" t="s">
        <v>183</v>
      </c>
      <c r="F2252" s="460">
        <v>280</v>
      </c>
      <c r="G2252" s="455" t="s">
        <v>1357</v>
      </c>
      <c r="H2252" s="461" t="s">
        <v>423</v>
      </c>
      <c r="I2252" s="461" t="s">
        <v>1602</v>
      </c>
      <c r="J2252" s="426" t="s">
        <v>1603</v>
      </c>
      <c r="K2252" s="426" t="s">
        <v>1157</v>
      </c>
      <c r="L2252" s="426" t="s">
        <v>32</v>
      </c>
      <c r="M2252" s="426">
        <v>3611</v>
      </c>
      <c r="N2252" s="427">
        <v>45098</v>
      </c>
      <c r="O2252" s="458">
        <f t="shared" si="111"/>
        <v>6</v>
      </c>
      <c r="P2252" s="458">
        <f t="shared" si="112"/>
        <v>6</v>
      </c>
      <c r="Q2252" s="96" t="str">
        <f t="shared" si="113"/>
        <v>Gastos_Gerais</v>
      </c>
    </row>
    <row r="2253" spans="1:17" ht="26.25" hidden="1" thickBot="1" x14ac:dyDescent="0.25">
      <c r="A2253" s="450">
        <v>4693</v>
      </c>
      <c r="B2253" s="463">
        <v>45104</v>
      </c>
      <c r="C2253" s="464">
        <v>45108</v>
      </c>
      <c r="D2253" s="455" t="s">
        <v>176</v>
      </c>
      <c r="E2253" s="455" t="s">
        <v>6</v>
      </c>
      <c r="F2253" s="460">
        <v>12870</v>
      </c>
      <c r="G2253" s="461" t="s">
        <v>4636</v>
      </c>
      <c r="H2253" s="461" t="s">
        <v>302</v>
      </c>
      <c r="I2253" s="461" t="s">
        <v>1231</v>
      </c>
      <c r="J2253" s="426" t="s">
        <v>5973</v>
      </c>
      <c r="K2253" s="426" t="s">
        <v>1157</v>
      </c>
      <c r="L2253" s="426" t="s">
        <v>32</v>
      </c>
      <c r="M2253" s="426">
        <v>3109682</v>
      </c>
      <c r="N2253" s="427">
        <v>45105</v>
      </c>
      <c r="O2253" s="458">
        <f t="shared" si="111"/>
        <v>6</v>
      </c>
      <c r="P2253" s="458">
        <f t="shared" si="112"/>
        <v>7</v>
      </c>
      <c r="Q2253" s="96" t="str">
        <f t="shared" si="113"/>
        <v>Gastos_com_Pessoal</v>
      </c>
    </row>
    <row r="2254" spans="1:17" ht="24.75" hidden="1" thickBot="1" x14ac:dyDescent="0.25">
      <c r="A2254" s="450">
        <v>4694</v>
      </c>
      <c r="B2254" s="463">
        <v>45104</v>
      </c>
      <c r="C2254" s="464">
        <v>45078</v>
      </c>
      <c r="D2254" s="455" t="s">
        <v>264</v>
      </c>
      <c r="E2254" s="455" t="s">
        <v>402</v>
      </c>
      <c r="F2254" s="460">
        <v>77.040000000000006</v>
      </c>
      <c r="G2254" s="455" t="s">
        <v>4126</v>
      </c>
      <c r="H2254" s="461" t="s">
        <v>414</v>
      </c>
      <c r="I2254" s="461" t="s">
        <v>1732</v>
      </c>
      <c r="J2254" s="425" t="s">
        <v>1733</v>
      </c>
      <c r="K2254" s="426" t="s">
        <v>1157</v>
      </c>
      <c r="L2254" s="426" t="s">
        <v>32</v>
      </c>
      <c r="M2254" s="426">
        <v>216210</v>
      </c>
      <c r="N2254" s="427">
        <v>45100</v>
      </c>
      <c r="O2254" s="458">
        <f t="shared" si="111"/>
        <v>6</v>
      </c>
      <c r="P2254" s="458">
        <f t="shared" si="112"/>
        <v>6</v>
      </c>
      <c r="Q2254" s="96" t="str">
        <f t="shared" si="113"/>
        <v>Gastos_Gerais</v>
      </c>
    </row>
    <row r="2255" spans="1:17" ht="24.75" hidden="1" thickBot="1" x14ac:dyDescent="0.25">
      <c r="A2255" s="450">
        <v>4695</v>
      </c>
      <c r="B2255" s="463">
        <v>45104</v>
      </c>
      <c r="C2255" s="464">
        <v>45078</v>
      </c>
      <c r="D2255" s="455" t="s">
        <v>264</v>
      </c>
      <c r="E2255" s="455" t="s">
        <v>183</v>
      </c>
      <c r="F2255" s="460">
        <v>280</v>
      </c>
      <c r="G2255" s="455" t="s">
        <v>1357</v>
      </c>
      <c r="H2255" s="461" t="s">
        <v>421</v>
      </c>
      <c r="I2255" s="461" t="s">
        <v>1602</v>
      </c>
      <c r="J2255" s="426" t="s">
        <v>1603</v>
      </c>
      <c r="K2255" s="426" t="s">
        <v>1157</v>
      </c>
      <c r="L2255" s="426" t="s">
        <v>32</v>
      </c>
      <c r="M2255" s="426">
        <v>3609</v>
      </c>
      <c r="N2255" s="427">
        <v>45098</v>
      </c>
      <c r="O2255" s="458">
        <f t="shared" si="111"/>
        <v>6</v>
      </c>
      <c r="P2255" s="458">
        <f t="shared" si="112"/>
        <v>6</v>
      </c>
      <c r="Q2255" s="96" t="str">
        <f t="shared" si="113"/>
        <v>Gastos_Gerais</v>
      </c>
    </row>
    <row r="2256" spans="1:17" ht="13.5" hidden="1" thickBot="1" x14ac:dyDescent="0.25">
      <c r="A2256" s="450">
        <v>4696</v>
      </c>
      <c r="B2256" s="463">
        <v>45104</v>
      </c>
      <c r="C2256" s="464">
        <v>45078</v>
      </c>
      <c r="D2256" s="455" t="s">
        <v>264</v>
      </c>
      <c r="E2256" s="455" t="s">
        <v>247</v>
      </c>
      <c r="F2256" s="460">
        <v>210</v>
      </c>
      <c r="G2256" s="455" t="s">
        <v>4601</v>
      </c>
      <c r="H2256" s="461" t="s">
        <v>418</v>
      </c>
      <c r="I2256" s="461" t="s">
        <v>1469</v>
      </c>
      <c r="J2256" s="426" t="s">
        <v>1470</v>
      </c>
      <c r="K2256" s="426" t="s">
        <v>1157</v>
      </c>
      <c r="L2256" s="426" t="s">
        <v>32</v>
      </c>
      <c r="M2256" s="426">
        <v>10447</v>
      </c>
      <c r="N2256" s="427">
        <v>45098</v>
      </c>
      <c r="O2256" s="458">
        <f t="shared" si="111"/>
        <v>6</v>
      </c>
      <c r="P2256" s="458">
        <f t="shared" si="112"/>
        <v>6</v>
      </c>
      <c r="Q2256" s="96" t="str">
        <f t="shared" si="113"/>
        <v>Gastos_Gerais</v>
      </c>
    </row>
    <row r="2257" spans="1:17" ht="24.75" hidden="1" thickBot="1" x14ac:dyDescent="0.25">
      <c r="A2257" s="450">
        <v>4697</v>
      </c>
      <c r="B2257" s="463">
        <v>45104</v>
      </c>
      <c r="C2257" s="464">
        <v>45078</v>
      </c>
      <c r="D2257" s="455" t="s">
        <v>264</v>
      </c>
      <c r="E2257" s="455" t="s">
        <v>402</v>
      </c>
      <c r="F2257" s="460">
        <v>270.17</v>
      </c>
      <c r="G2257" s="455" t="s">
        <v>4126</v>
      </c>
      <c r="H2257" s="461" t="s">
        <v>420</v>
      </c>
      <c r="I2257" s="461" t="s">
        <v>6247</v>
      </c>
      <c r="J2257" s="426" t="s">
        <v>6248</v>
      </c>
      <c r="K2257" s="426" t="s">
        <v>1157</v>
      </c>
      <c r="L2257" s="426" t="s">
        <v>32</v>
      </c>
      <c r="M2257" s="426">
        <v>527</v>
      </c>
      <c r="N2257" s="427">
        <v>45098</v>
      </c>
      <c r="O2257" s="458">
        <f t="shared" si="111"/>
        <v>6</v>
      </c>
      <c r="P2257" s="458">
        <f t="shared" si="112"/>
        <v>6</v>
      </c>
      <c r="Q2257" s="96" t="str">
        <f t="shared" si="113"/>
        <v>Gastos_Gerais</v>
      </c>
    </row>
    <row r="2258" spans="1:17" ht="24.75" hidden="1" thickBot="1" x14ac:dyDescent="0.25">
      <c r="A2258" s="450">
        <v>4698</v>
      </c>
      <c r="B2258" s="463">
        <v>45104</v>
      </c>
      <c r="C2258" s="464">
        <v>45078</v>
      </c>
      <c r="D2258" s="455" t="s">
        <v>264</v>
      </c>
      <c r="E2258" s="455" t="s">
        <v>183</v>
      </c>
      <c r="F2258" s="460">
        <v>980</v>
      </c>
      <c r="G2258" s="455" t="s">
        <v>1357</v>
      </c>
      <c r="H2258" s="461" t="s">
        <v>419</v>
      </c>
      <c r="I2258" s="461" t="s">
        <v>1602</v>
      </c>
      <c r="J2258" s="426" t="s">
        <v>1603</v>
      </c>
      <c r="K2258" s="426" t="s">
        <v>1157</v>
      </c>
      <c r="L2258" s="426" t="s">
        <v>32</v>
      </c>
      <c r="M2258" s="426">
        <v>3610</v>
      </c>
      <c r="N2258" s="427">
        <v>45098</v>
      </c>
      <c r="O2258" s="458">
        <f t="shared" si="111"/>
        <v>6</v>
      </c>
      <c r="P2258" s="458">
        <f t="shared" si="112"/>
        <v>6</v>
      </c>
      <c r="Q2258" s="96" t="str">
        <f t="shared" si="113"/>
        <v>Gastos_Gerais</v>
      </c>
    </row>
    <row r="2259" spans="1:17" ht="48.75" hidden="1" thickBot="1" x14ac:dyDescent="0.25">
      <c r="A2259" s="450">
        <v>4699</v>
      </c>
      <c r="B2259" s="463">
        <v>45104</v>
      </c>
      <c r="C2259" s="464">
        <v>45078</v>
      </c>
      <c r="D2259" s="455" t="s">
        <v>176</v>
      </c>
      <c r="E2259" s="455" t="s">
        <v>173</v>
      </c>
      <c r="F2259" s="460">
        <v>5980.32</v>
      </c>
      <c r="G2259" s="455" t="s">
        <v>2130</v>
      </c>
      <c r="H2259" s="461" t="s">
        <v>303</v>
      </c>
      <c r="I2259" s="461" t="s">
        <v>1275</v>
      </c>
      <c r="J2259" s="426" t="s">
        <v>1276</v>
      </c>
      <c r="K2259" s="426" t="s">
        <v>1157</v>
      </c>
      <c r="L2259" s="426" t="s">
        <v>32</v>
      </c>
      <c r="M2259" s="426">
        <v>20231360</v>
      </c>
      <c r="N2259" s="427">
        <v>45098</v>
      </c>
      <c r="O2259" s="458">
        <f t="shared" si="111"/>
        <v>6</v>
      </c>
      <c r="P2259" s="458">
        <f t="shared" si="112"/>
        <v>6</v>
      </c>
      <c r="Q2259" s="96" t="str">
        <f t="shared" si="113"/>
        <v>Gastos_com_Pessoal</v>
      </c>
    </row>
    <row r="2260" spans="1:17" ht="48.75" hidden="1" thickBot="1" x14ac:dyDescent="0.25">
      <c r="A2260" s="450">
        <v>4700</v>
      </c>
      <c r="B2260" s="463">
        <v>45104</v>
      </c>
      <c r="C2260" s="464">
        <v>45078</v>
      </c>
      <c r="D2260" s="455" t="s">
        <v>176</v>
      </c>
      <c r="E2260" s="455" t="s">
        <v>173</v>
      </c>
      <c r="F2260" s="460">
        <v>4471.46</v>
      </c>
      <c r="G2260" s="455" t="s">
        <v>6249</v>
      </c>
      <c r="H2260" s="461" t="s">
        <v>303</v>
      </c>
      <c r="I2260" s="461" t="s">
        <v>1275</v>
      </c>
      <c r="J2260" s="426" t="s">
        <v>1276</v>
      </c>
      <c r="K2260" s="426" t="s">
        <v>1157</v>
      </c>
      <c r="L2260" s="426" t="s">
        <v>32</v>
      </c>
      <c r="M2260" s="426">
        <v>20231297</v>
      </c>
      <c r="N2260" s="427">
        <v>45098</v>
      </c>
      <c r="O2260" s="458">
        <f t="shared" ref="O2260:O2323" si="114">IF(B2260=0,0,IF(YEAR(B2260)=$P$1,MONTH(B2260)-$O$1+1,(YEAR(B2260)-$P$1)*12-$O$1+1+MONTH(B2260)))</f>
        <v>6</v>
      </c>
      <c r="P2260" s="458">
        <f t="shared" ref="P2260:P2323" si="115">IF(C2260=0,0,IF(YEAR(C2260)=$P$1,MONTH(C2260)-$O$1+1,(YEAR(C2260)-$P$1)*12-$O$1+1+MONTH(C2260)))</f>
        <v>6</v>
      </c>
      <c r="Q2260" s="96" t="str">
        <f t="shared" ref="Q2260:Q2323" si="116">SUBSTITUTE(D2260," ","_")</f>
        <v>Gastos_com_Pessoal</v>
      </c>
    </row>
    <row r="2261" spans="1:17" ht="24.75" hidden="1" thickBot="1" x14ac:dyDescent="0.25">
      <c r="A2261" s="450">
        <v>4701</v>
      </c>
      <c r="B2261" s="463">
        <v>45104</v>
      </c>
      <c r="C2261" s="464">
        <v>45047</v>
      </c>
      <c r="D2261" s="455" t="s">
        <v>264</v>
      </c>
      <c r="E2261" s="455" t="s">
        <v>208</v>
      </c>
      <c r="F2261" s="460">
        <v>436</v>
      </c>
      <c r="G2261" s="455" t="s">
        <v>1978</v>
      </c>
      <c r="H2261" s="461" t="s">
        <v>418</v>
      </c>
      <c r="I2261" s="461" t="s">
        <v>4373</v>
      </c>
      <c r="J2261" s="426" t="s">
        <v>1249</v>
      </c>
      <c r="K2261" s="426" t="s">
        <v>1157</v>
      </c>
      <c r="L2261" s="426" t="s">
        <v>32</v>
      </c>
      <c r="M2261" s="426">
        <v>576</v>
      </c>
      <c r="N2261" s="427">
        <v>45077</v>
      </c>
      <c r="O2261" s="458">
        <f t="shared" si="114"/>
        <v>6</v>
      </c>
      <c r="P2261" s="458">
        <f t="shared" si="115"/>
        <v>5</v>
      </c>
      <c r="Q2261" s="96" t="str">
        <f t="shared" si="116"/>
        <v>Gastos_Gerais</v>
      </c>
    </row>
    <row r="2262" spans="1:17" ht="48.75" hidden="1" thickBot="1" x14ac:dyDescent="0.25">
      <c r="A2262" s="450">
        <v>4702</v>
      </c>
      <c r="B2262" s="463">
        <v>45104</v>
      </c>
      <c r="C2262" s="464">
        <v>45078</v>
      </c>
      <c r="D2262" s="455" t="s">
        <v>176</v>
      </c>
      <c r="E2262" s="455" t="s">
        <v>173</v>
      </c>
      <c r="F2262" s="460">
        <v>2964.65</v>
      </c>
      <c r="G2262" s="455" t="s">
        <v>6250</v>
      </c>
      <c r="H2262" s="461" t="s">
        <v>303</v>
      </c>
      <c r="I2262" s="461" t="s">
        <v>1275</v>
      </c>
      <c r="J2262" s="426" t="s">
        <v>1276</v>
      </c>
      <c r="K2262" s="426" t="s">
        <v>1157</v>
      </c>
      <c r="L2262" s="426" t="s">
        <v>32</v>
      </c>
      <c r="M2262" s="426">
        <v>20231298</v>
      </c>
      <c r="N2262" s="427">
        <v>45098</v>
      </c>
      <c r="O2262" s="458">
        <f t="shared" si="114"/>
        <v>6</v>
      </c>
      <c r="P2262" s="458">
        <f t="shared" si="115"/>
        <v>6</v>
      </c>
      <c r="Q2262" s="96" t="str">
        <f t="shared" si="116"/>
        <v>Gastos_com_Pessoal</v>
      </c>
    </row>
    <row r="2263" spans="1:17" ht="13.5" hidden="1" thickBot="1" x14ac:dyDescent="0.25">
      <c r="A2263" s="450">
        <v>4703</v>
      </c>
      <c r="B2263" s="463">
        <v>45104</v>
      </c>
      <c r="C2263" s="464">
        <v>45047</v>
      </c>
      <c r="D2263" s="455" t="s">
        <v>264</v>
      </c>
      <c r="E2263" s="455" t="s">
        <v>161</v>
      </c>
      <c r="F2263" s="460">
        <v>198.46</v>
      </c>
      <c r="G2263" s="455" t="s">
        <v>161</v>
      </c>
      <c r="H2263" s="461" t="s">
        <v>1032</v>
      </c>
      <c r="I2263" s="461" t="s">
        <v>4534</v>
      </c>
      <c r="J2263" s="426" t="s">
        <v>1834</v>
      </c>
      <c r="K2263" s="426" t="s">
        <v>1157</v>
      </c>
      <c r="L2263" s="426" t="s">
        <v>1158</v>
      </c>
      <c r="M2263" s="426">
        <v>423809182</v>
      </c>
      <c r="N2263" s="427">
        <v>45104</v>
      </c>
      <c r="O2263" s="458">
        <f t="shared" si="114"/>
        <v>6</v>
      </c>
      <c r="P2263" s="458">
        <f t="shared" si="115"/>
        <v>5</v>
      </c>
      <c r="Q2263" s="96" t="str">
        <f t="shared" si="116"/>
        <v>Gastos_Gerais</v>
      </c>
    </row>
    <row r="2264" spans="1:17" ht="24.75" hidden="1" thickBot="1" x14ac:dyDescent="0.25">
      <c r="A2264" s="450">
        <v>4704</v>
      </c>
      <c r="B2264" s="463">
        <v>45104</v>
      </c>
      <c r="C2264" s="464">
        <v>45078</v>
      </c>
      <c r="D2264" s="455" t="s">
        <v>264</v>
      </c>
      <c r="E2264" s="455" t="s">
        <v>96</v>
      </c>
      <c r="F2264" s="460">
        <v>1925.96</v>
      </c>
      <c r="G2264" s="455" t="s">
        <v>6251</v>
      </c>
      <c r="H2264" s="461" t="s">
        <v>421</v>
      </c>
      <c r="I2264" s="461" t="s">
        <v>6252</v>
      </c>
      <c r="J2264" s="426" t="s">
        <v>6253</v>
      </c>
      <c r="K2264" s="426" t="s">
        <v>1157</v>
      </c>
      <c r="L2264" s="426" t="s">
        <v>32</v>
      </c>
      <c r="M2264" s="426">
        <v>2066</v>
      </c>
      <c r="N2264" s="427">
        <v>45103</v>
      </c>
      <c r="O2264" s="458">
        <f t="shared" si="114"/>
        <v>6</v>
      </c>
      <c r="P2264" s="458">
        <f t="shared" si="115"/>
        <v>6</v>
      </c>
      <c r="Q2264" s="96" t="str">
        <f t="shared" si="116"/>
        <v>Gastos_Gerais</v>
      </c>
    </row>
    <row r="2265" spans="1:17" ht="24.75" hidden="1" thickBot="1" x14ac:dyDescent="0.25">
      <c r="A2265" s="450">
        <v>4705</v>
      </c>
      <c r="B2265" s="463">
        <v>45104</v>
      </c>
      <c r="C2265" s="464">
        <v>45047</v>
      </c>
      <c r="D2265" s="455" t="s">
        <v>264</v>
      </c>
      <c r="E2265" s="455" t="s">
        <v>82</v>
      </c>
      <c r="F2265" s="460">
        <v>2628.28</v>
      </c>
      <c r="G2265" s="455" t="s">
        <v>1154</v>
      </c>
      <c r="H2265" s="461" t="s">
        <v>493</v>
      </c>
      <c r="I2265" s="461" t="s">
        <v>1682</v>
      </c>
      <c r="J2265" s="425" t="s">
        <v>1156</v>
      </c>
      <c r="K2265" s="426" t="s">
        <v>1157</v>
      </c>
      <c r="L2265" s="426" t="s">
        <v>1158</v>
      </c>
      <c r="M2265" s="426" t="s">
        <v>6254</v>
      </c>
      <c r="N2265" s="427">
        <v>45104</v>
      </c>
      <c r="O2265" s="458">
        <f t="shared" si="114"/>
        <v>6</v>
      </c>
      <c r="P2265" s="458">
        <f t="shared" si="115"/>
        <v>5</v>
      </c>
      <c r="Q2265" s="96" t="str">
        <f t="shared" si="116"/>
        <v>Gastos_Gerais</v>
      </c>
    </row>
    <row r="2266" spans="1:17" ht="24.75" hidden="1" thickBot="1" x14ac:dyDescent="0.25">
      <c r="A2266" s="450">
        <v>4706</v>
      </c>
      <c r="B2266" s="463">
        <v>45104</v>
      </c>
      <c r="C2266" s="464">
        <v>45047</v>
      </c>
      <c r="D2266" s="455" t="s">
        <v>264</v>
      </c>
      <c r="E2266" s="455" t="s">
        <v>208</v>
      </c>
      <c r="F2266" s="460">
        <v>432.15</v>
      </c>
      <c r="G2266" s="455" t="s">
        <v>6571</v>
      </c>
      <c r="H2266" s="461" t="s">
        <v>418</v>
      </c>
      <c r="I2266" s="461" t="s">
        <v>4373</v>
      </c>
      <c r="J2266" s="426" t="s">
        <v>1249</v>
      </c>
      <c r="K2266" s="426" t="s">
        <v>1157</v>
      </c>
      <c r="L2266" s="426" t="s">
        <v>32</v>
      </c>
      <c r="M2266" s="426">
        <v>4632</v>
      </c>
      <c r="N2266" s="427">
        <v>45077</v>
      </c>
      <c r="O2266" s="458">
        <f t="shared" si="114"/>
        <v>6</v>
      </c>
      <c r="P2266" s="458">
        <f t="shared" si="115"/>
        <v>5</v>
      </c>
      <c r="Q2266" s="96" t="str">
        <f t="shared" si="116"/>
        <v>Gastos_Gerais</v>
      </c>
    </row>
    <row r="2267" spans="1:17" ht="26.25" hidden="1" thickBot="1" x14ac:dyDescent="0.25">
      <c r="A2267" s="450">
        <v>4707</v>
      </c>
      <c r="B2267" s="463">
        <v>45104</v>
      </c>
      <c r="C2267" s="464">
        <v>45078</v>
      </c>
      <c r="D2267" s="455" t="s">
        <v>176</v>
      </c>
      <c r="E2267" s="455" t="s">
        <v>261</v>
      </c>
      <c r="F2267" s="460">
        <v>1073.3699999999999</v>
      </c>
      <c r="G2267" s="455" t="s">
        <v>1207</v>
      </c>
      <c r="H2267" s="461" t="s">
        <v>420</v>
      </c>
      <c r="I2267" s="461" t="s">
        <v>6255</v>
      </c>
      <c r="J2267" s="426" t="s">
        <v>6256</v>
      </c>
      <c r="K2267" s="426" t="s">
        <v>1188</v>
      </c>
      <c r="L2267" s="426" t="s">
        <v>4137</v>
      </c>
      <c r="M2267" s="426">
        <v>182442233</v>
      </c>
      <c r="N2267" s="427">
        <v>45104</v>
      </c>
      <c r="O2267" s="458">
        <f t="shared" si="114"/>
        <v>6</v>
      </c>
      <c r="P2267" s="458">
        <f t="shared" si="115"/>
        <v>6</v>
      </c>
      <c r="Q2267" s="96" t="str">
        <f t="shared" si="116"/>
        <v>Gastos_com_Pessoal</v>
      </c>
    </row>
    <row r="2268" spans="1:17" ht="26.25" hidden="1" thickBot="1" x14ac:dyDescent="0.25">
      <c r="A2268" s="450">
        <v>4708</v>
      </c>
      <c r="B2268" s="463">
        <v>45104</v>
      </c>
      <c r="C2268" s="464">
        <v>45078</v>
      </c>
      <c r="D2268" s="455" t="s">
        <v>176</v>
      </c>
      <c r="E2268" s="455" t="s">
        <v>280</v>
      </c>
      <c r="F2268" s="460">
        <v>981.35</v>
      </c>
      <c r="G2268" s="455" t="s">
        <v>1209</v>
      </c>
      <c r="H2268" s="461" t="s">
        <v>420</v>
      </c>
      <c r="I2268" s="461" t="s">
        <v>6255</v>
      </c>
      <c r="J2268" s="426" t="s">
        <v>6256</v>
      </c>
      <c r="K2268" s="426" t="s">
        <v>1188</v>
      </c>
      <c r="L2268" s="426" t="s">
        <v>4137</v>
      </c>
      <c r="M2268" s="426">
        <v>182442233</v>
      </c>
      <c r="N2268" s="427">
        <v>45104</v>
      </c>
      <c r="O2268" s="458">
        <f t="shared" si="114"/>
        <v>6</v>
      </c>
      <c r="P2268" s="458">
        <f t="shared" si="115"/>
        <v>6</v>
      </c>
      <c r="Q2268" s="96" t="str">
        <f t="shared" si="116"/>
        <v>Gastos_com_Pessoal</v>
      </c>
    </row>
    <row r="2269" spans="1:17" ht="26.25" hidden="1" thickBot="1" x14ac:dyDescent="0.25">
      <c r="A2269" s="450">
        <v>4709</v>
      </c>
      <c r="B2269" s="463">
        <v>45104</v>
      </c>
      <c r="C2269" s="464">
        <v>45078</v>
      </c>
      <c r="D2269" s="455" t="s">
        <v>176</v>
      </c>
      <c r="E2269" s="455" t="s">
        <v>262</v>
      </c>
      <c r="F2269" s="460">
        <v>327.11</v>
      </c>
      <c r="G2269" s="455" t="s">
        <v>1210</v>
      </c>
      <c r="H2269" s="461" t="s">
        <v>420</v>
      </c>
      <c r="I2269" s="461" t="s">
        <v>6255</v>
      </c>
      <c r="J2269" s="426" t="s">
        <v>6256</v>
      </c>
      <c r="K2269" s="426" t="s">
        <v>1188</v>
      </c>
      <c r="L2269" s="426" t="s">
        <v>4137</v>
      </c>
      <c r="M2269" s="426">
        <v>182442233</v>
      </c>
      <c r="N2269" s="427">
        <v>45104</v>
      </c>
      <c r="O2269" s="458">
        <f t="shared" si="114"/>
        <v>6</v>
      </c>
      <c r="P2269" s="458">
        <f t="shared" si="115"/>
        <v>6</v>
      </c>
      <c r="Q2269" s="96" t="str">
        <f t="shared" si="116"/>
        <v>Gastos_com_Pessoal</v>
      </c>
    </row>
    <row r="2270" spans="1:17" ht="36.75" hidden="1" thickBot="1" x14ac:dyDescent="0.25">
      <c r="A2270" s="450">
        <v>4710</v>
      </c>
      <c r="B2270" s="463">
        <v>45104</v>
      </c>
      <c r="C2270" s="464">
        <v>45078</v>
      </c>
      <c r="D2270" s="455" t="s">
        <v>176</v>
      </c>
      <c r="E2270" s="455" t="s">
        <v>169</v>
      </c>
      <c r="F2270" s="460">
        <v>2284.9899999999998</v>
      </c>
      <c r="G2270" s="455" t="s">
        <v>1211</v>
      </c>
      <c r="H2270" s="461" t="s">
        <v>420</v>
      </c>
      <c r="I2270" s="461" t="s">
        <v>6255</v>
      </c>
      <c r="J2270" s="426" t="s">
        <v>6256</v>
      </c>
      <c r="K2270" s="426" t="s">
        <v>1188</v>
      </c>
      <c r="L2270" s="426" t="s">
        <v>4137</v>
      </c>
      <c r="M2270" s="426">
        <v>182442233</v>
      </c>
      <c r="N2270" s="427">
        <v>45104</v>
      </c>
      <c r="O2270" s="458">
        <f t="shared" si="114"/>
        <v>6</v>
      </c>
      <c r="P2270" s="458">
        <f t="shared" si="115"/>
        <v>6</v>
      </c>
      <c r="Q2270" s="96" t="str">
        <f t="shared" si="116"/>
        <v>Gastos_com_Pessoal</v>
      </c>
    </row>
    <row r="2271" spans="1:17" ht="26.25" hidden="1" thickBot="1" x14ac:dyDescent="0.25">
      <c r="A2271" s="450">
        <v>4711</v>
      </c>
      <c r="B2271" s="463">
        <v>45104</v>
      </c>
      <c r="C2271" s="464">
        <v>45078</v>
      </c>
      <c r="D2271" s="455" t="s">
        <v>176</v>
      </c>
      <c r="E2271" s="455" t="s">
        <v>261</v>
      </c>
      <c r="F2271" s="460">
        <v>648.13</v>
      </c>
      <c r="G2271" s="455" t="s">
        <v>1207</v>
      </c>
      <c r="H2271" s="461" t="s">
        <v>421</v>
      </c>
      <c r="I2271" s="461" t="s">
        <v>6257</v>
      </c>
      <c r="J2271" s="426" t="s">
        <v>1071</v>
      </c>
      <c r="K2271" s="426" t="s">
        <v>1188</v>
      </c>
      <c r="L2271" s="426" t="s">
        <v>4137</v>
      </c>
      <c r="M2271" s="426">
        <v>182442233</v>
      </c>
      <c r="N2271" s="427">
        <v>45104</v>
      </c>
      <c r="O2271" s="458">
        <f t="shared" si="114"/>
        <v>6</v>
      </c>
      <c r="P2271" s="458">
        <f t="shared" si="115"/>
        <v>6</v>
      </c>
      <c r="Q2271" s="96" t="str">
        <f t="shared" si="116"/>
        <v>Gastos_com_Pessoal</v>
      </c>
    </row>
    <row r="2272" spans="1:17" ht="26.25" hidden="1" thickBot="1" x14ac:dyDescent="0.25">
      <c r="A2272" s="450">
        <v>4712</v>
      </c>
      <c r="B2272" s="463">
        <v>45104</v>
      </c>
      <c r="C2272" s="464">
        <v>45078</v>
      </c>
      <c r="D2272" s="455" t="s">
        <v>176</v>
      </c>
      <c r="E2272" s="455" t="s">
        <v>280</v>
      </c>
      <c r="F2272" s="460">
        <v>1355.99</v>
      </c>
      <c r="G2272" s="455" t="s">
        <v>1209</v>
      </c>
      <c r="H2272" s="461" t="s">
        <v>421</v>
      </c>
      <c r="I2272" s="461" t="s">
        <v>6257</v>
      </c>
      <c r="J2272" s="426" t="s">
        <v>1071</v>
      </c>
      <c r="K2272" s="426" t="s">
        <v>1188</v>
      </c>
      <c r="L2272" s="426" t="s">
        <v>4137</v>
      </c>
      <c r="M2272" s="426">
        <v>182442233</v>
      </c>
      <c r="N2272" s="427">
        <v>45104</v>
      </c>
      <c r="O2272" s="458">
        <f t="shared" si="114"/>
        <v>6</v>
      </c>
      <c r="P2272" s="458">
        <f t="shared" si="115"/>
        <v>6</v>
      </c>
      <c r="Q2272" s="96" t="str">
        <f t="shared" si="116"/>
        <v>Gastos_com_Pessoal</v>
      </c>
    </row>
    <row r="2273" spans="1:17" ht="26.25" hidden="1" thickBot="1" x14ac:dyDescent="0.25">
      <c r="A2273" s="450">
        <v>4713</v>
      </c>
      <c r="B2273" s="463">
        <v>45104</v>
      </c>
      <c r="C2273" s="464">
        <v>45078</v>
      </c>
      <c r="D2273" s="455" t="s">
        <v>176</v>
      </c>
      <c r="E2273" s="455" t="s">
        <v>262</v>
      </c>
      <c r="F2273" s="460">
        <v>452</v>
      </c>
      <c r="G2273" s="455" t="s">
        <v>1210</v>
      </c>
      <c r="H2273" s="461" t="s">
        <v>421</v>
      </c>
      <c r="I2273" s="461" t="s">
        <v>6257</v>
      </c>
      <c r="J2273" s="426" t="s">
        <v>1071</v>
      </c>
      <c r="K2273" s="426" t="s">
        <v>1188</v>
      </c>
      <c r="L2273" s="426" t="s">
        <v>4137</v>
      </c>
      <c r="M2273" s="426">
        <v>182442233</v>
      </c>
      <c r="N2273" s="427">
        <v>45104</v>
      </c>
      <c r="O2273" s="458">
        <f t="shared" si="114"/>
        <v>6</v>
      </c>
      <c r="P2273" s="458">
        <f t="shared" si="115"/>
        <v>6</v>
      </c>
      <c r="Q2273" s="96" t="str">
        <f t="shared" si="116"/>
        <v>Gastos_com_Pessoal</v>
      </c>
    </row>
    <row r="2274" spans="1:17" ht="36.75" hidden="1" thickBot="1" x14ac:dyDescent="0.25">
      <c r="A2274" s="450">
        <v>4714</v>
      </c>
      <c r="B2274" s="463">
        <v>45104</v>
      </c>
      <c r="C2274" s="464">
        <v>45078</v>
      </c>
      <c r="D2274" s="455" t="s">
        <v>176</v>
      </c>
      <c r="E2274" s="455" t="s">
        <v>169</v>
      </c>
      <c r="F2274" s="460">
        <v>2357.59</v>
      </c>
      <c r="G2274" s="455" t="s">
        <v>1211</v>
      </c>
      <c r="H2274" s="461" t="s">
        <v>421</v>
      </c>
      <c r="I2274" s="461" t="s">
        <v>6257</v>
      </c>
      <c r="J2274" s="426" t="s">
        <v>1071</v>
      </c>
      <c r="K2274" s="426" t="s">
        <v>1188</v>
      </c>
      <c r="L2274" s="426" t="s">
        <v>4137</v>
      </c>
      <c r="M2274" s="426">
        <v>182442233</v>
      </c>
      <c r="N2274" s="427">
        <v>45104</v>
      </c>
      <c r="O2274" s="458">
        <f t="shared" si="114"/>
        <v>6</v>
      </c>
      <c r="P2274" s="458">
        <f t="shared" si="115"/>
        <v>6</v>
      </c>
      <c r="Q2274" s="96" t="str">
        <f t="shared" si="116"/>
        <v>Gastos_com_Pessoal</v>
      </c>
    </row>
    <row r="2275" spans="1:17" ht="26.25" hidden="1" thickBot="1" x14ac:dyDescent="0.25">
      <c r="A2275" s="450">
        <v>4715</v>
      </c>
      <c r="B2275" s="463">
        <v>45104</v>
      </c>
      <c r="C2275" s="464">
        <v>45078</v>
      </c>
      <c r="D2275" s="455" t="s">
        <v>176</v>
      </c>
      <c r="E2275" s="455" t="s">
        <v>261</v>
      </c>
      <c r="F2275" s="460">
        <v>1981.45</v>
      </c>
      <c r="G2275" s="455" t="s">
        <v>1207</v>
      </c>
      <c r="H2275" s="461" t="s">
        <v>1032</v>
      </c>
      <c r="I2275" s="461" t="s">
        <v>6572</v>
      </c>
      <c r="J2275" s="426" t="s">
        <v>949</v>
      </c>
      <c r="K2275" s="426" t="s">
        <v>1188</v>
      </c>
      <c r="L2275" s="426" t="s">
        <v>4137</v>
      </c>
      <c r="M2275" s="426">
        <v>182442233</v>
      </c>
      <c r="N2275" s="427">
        <v>45104</v>
      </c>
      <c r="O2275" s="458">
        <f t="shared" si="114"/>
        <v>6</v>
      </c>
      <c r="P2275" s="458">
        <f t="shared" si="115"/>
        <v>6</v>
      </c>
      <c r="Q2275" s="96" t="str">
        <f t="shared" si="116"/>
        <v>Gastos_com_Pessoal</v>
      </c>
    </row>
    <row r="2276" spans="1:17" ht="26.25" hidden="1" thickBot="1" x14ac:dyDescent="0.25">
      <c r="A2276" s="450">
        <v>4716</v>
      </c>
      <c r="B2276" s="463">
        <v>45104</v>
      </c>
      <c r="C2276" s="464">
        <v>45078</v>
      </c>
      <c r="D2276" s="455" t="s">
        <v>176</v>
      </c>
      <c r="E2276" s="455" t="s">
        <v>280</v>
      </c>
      <c r="F2276" s="460">
        <v>1981.44</v>
      </c>
      <c r="G2276" s="455" t="s">
        <v>1209</v>
      </c>
      <c r="H2276" s="461" t="s">
        <v>1032</v>
      </c>
      <c r="I2276" s="461" t="s">
        <v>6572</v>
      </c>
      <c r="J2276" s="426" t="s">
        <v>949</v>
      </c>
      <c r="K2276" s="426" t="s">
        <v>1188</v>
      </c>
      <c r="L2276" s="426" t="s">
        <v>4137</v>
      </c>
      <c r="M2276" s="426">
        <v>182442233</v>
      </c>
      <c r="N2276" s="427">
        <v>45104</v>
      </c>
      <c r="O2276" s="458">
        <f t="shared" si="114"/>
        <v>6</v>
      </c>
      <c r="P2276" s="458">
        <f t="shared" si="115"/>
        <v>6</v>
      </c>
      <c r="Q2276" s="96" t="str">
        <f t="shared" si="116"/>
        <v>Gastos_com_Pessoal</v>
      </c>
    </row>
    <row r="2277" spans="1:17" ht="26.25" hidden="1" thickBot="1" x14ac:dyDescent="0.25">
      <c r="A2277" s="450">
        <v>4717</v>
      </c>
      <c r="B2277" s="463">
        <v>45104</v>
      </c>
      <c r="C2277" s="464">
        <v>45078</v>
      </c>
      <c r="D2277" s="455" t="s">
        <v>176</v>
      </c>
      <c r="E2277" s="455" t="s">
        <v>262</v>
      </c>
      <c r="F2277" s="460">
        <v>660.48</v>
      </c>
      <c r="G2277" s="455" t="s">
        <v>1210</v>
      </c>
      <c r="H2277" s="461" t="s">
        <v>1032</v>
      </c>
      <c r="I2277" s="461" t="s">
        <v>6572</v>
      </c>
      <c r="J2277" s="426" t="s">
        <v>949</v>
      </c>
      <c r="K2277" s="426" t="s">
        <v>1188</v>
      </c>
      <c r="L2277" s="426" t="s">
        <v>4137</v>
      </c>
      <c r="M2277" s="426">
        <v>182442233</v>
      </c>
      <c r="N2277" s="427">
        <v>45104</v>
      </c>
      <c r="O2277" s="458">
        <f t="shared" si="114"/>
        <v>6</v>
      </c>
      <c r="P2277" s="458">
        <f t="shared" si="115"/>
        <v>6</v>
      </c>
      <c r="Q2277" s="96" t="str">
        <f t="shared" si="116"/>
        <v>Gastos_com_Pessoal</v>
      </c>
    </row>
    <row r="2278" spans="1:17" ht="36.75" hidden="1" thickBot="1" x14ac:dyDescent="0.25">
      <c r="A2278" s="450">
        <v>4718</v>
      </c>
      <c r="B2278" s="463">
        <v>45104</v>
      </c>
      <c r="C2278" s="464">
        <v>45078</v>
      </c>
      <c r="D2278" s="455" t="s">
        <v>176</v>
      </c>
      <c r="E2278" s="455" t="s">
        <v>169</v>
      </c>
      <c r="F2278" s="460">
        <v>5910.35</v>
      </c>
      <c r="G2278" s="455" t="s">
        <v>1211</v>
      </c>
      <c r="H2278" s="461" t="s">
        <v>1032</v>
      </c>
      <c r="I2278" s="461" t="s">
        <v>6572</v>
      </c>
      <c r="J2278" s="426" t="s">
        <v>949</v>
      </c>
      <c r="K2278" s="426" t="s">
        <v>1188</v>
      </c>
      <c r="L2278" s="426" t="s">
        <v>4137</v>
      </c>
      <c r="M2278" s="426">
        <v>182442233</v>
      </c>
      <c r="N2278" s="427">
        <v>45104</v>
      </c>
      <c r="O2278" s="458">
        <f t="shared" si="114"/>
        <v>6</v>
      </c>
      <c r="P2278" s="458">
        <f t="shared" si="115"/>
        <v>6</v>
      </c>
      <c r="Q2278" s="96" t="str">
        <f t="shared" si="116"/>
        <v>Gastos_com_Pessoal</v>
      </c>
    </row>
    <row r="2279" spans="1:17" ht="24.75" hidden="1" thickBot="1" x14ac:dyDescent="0.25">
      <c r="A2279" s="450">
        <v>4719</v>
      </c>
      <c r="B2279" s="463">
        <v>45104</v>
      </c>
      <c r="C2279" s="464">
        <v>45078</v>
      </c>
      <c r="D2279" s="455" t="s">
        <v>264</v>
      </c>
      <c r="E2279" s="455" t="s">
        <v>293</v>
      </c>
      <c r="F2279" s="460">
        <v>120</v>
      </c>
      <c r="G2279" s="455" t="s">
        <v>4291</v>
      </c>
      <c r="H2279" s="461" t="s">
        <v>419</v>
      </c>
      <c r="I2279" s="461" t="s">
        <v>4292</v>
      </c>
      <c r="J2279" s="426" t="s">
        <v>495</v>
      </c>
      <c r="K2279" s="426" t="s">
        <v>1188</v>
      </c>
      <c r="L2279" s="426" t="s">
        <v>4137</v>
      </c>
      <c r="M2279" s="426">
        <v>182442233</v>
      </c>
      <c r="N2279" s="427">
        <v>45104</v>
      </c>
      <c r="O2279" s="458">
        <f t="shared" si="114"/>
        <v>6</v>
      </c>
      <c r="P2279" s="458">
        <f t="shared" si="115"/>
        <v>6</v>
      </c>
      <c r="Q2279" s="96" t="str">
        <f t="shared" si="116"/>
        <v>Gastos_Gerais</v>
      </c>
    </row>
    <row r="2280" spans="1:17" ht="24.75" hidden="1" thickBot="1" x14ac:dyDescent="0.25">
      <c r="A2280" s="450">
        <v>4720</v>
      </c>
      <c r="B2280" s="463">
        <v>45104</v>
      </c>
      <c r="C2280" s="464">
        <v>45078</v>
      </c>
      <c r="D2280" s="455" t="s">
        <v>264</v>
      </c>
      <c r="E2280" s="455" t="s">
        <v>293</v>
      </c>
      <c r="F2280" s="460">
        <v>120</v>
      </c>
      <c r="G2280" s="455" t="s">
        <v>6477</v>
      </c>
      <c r="H2280" s="461" t="s">
        <v>419</v>
      </c>
      <c r="I2280" s="461" t="s">
        <v>6258</v>
      </c>
      <c r="J2280" s="426" t="s">
        <v>6011</v>
      </c>
      <c r="K2280" s="426" t="s">
        <v>1188</v>
      </c>
      <c r="L2280" s="426" t="s">
        <v>4137</v>
      </c>
      <c r="M2280" s="426">
        <v>182442233</v>
      </c>
      <c r="N2280" s="427">
        <v>45104</v>
      </c>
      <c r="O2280" s="458">
        <f t="shared" si="114"/>
        <v>6</v>
      </c>
      <c r="P2280" s="458">
        <f t="shared" si="115"/>
        <v>6</v>
      </c>
      <c r="Q2280" s="96" t="str">
        <f t="shared" si="116"/>
        <v>Gastos_Gerais</v>
      </c>
    </row>
    <row r="2281" spans="1:17" ht="26.25" hidden="1" thickBot="1" x14ac:dyDescent="0.25">
      <c r="A2281" s="450">
        <v>4721</v>
      </c>
      <c r="B2281" s="463">
        <v>45104</v>
      </c>
      <c r="C2281" s="464">
        <v>45078</v>
      </c>
      <c r="D2281" s="455" t="s">
        <v>176</v>
      </c>
      <c r="E2281" s="455" t="s">
        <v>262</v>
      </c>
      <c r="F2281" s="460">
        <v>512.88</v>
      </c>
      <c r="G2281" s="455" t="s">
        <v>6259</v>
      </c>
      <c r="H2281" s="461" t="s">
        <v>419</v>
      </c>
      <c r="I2281" s="461" t="s">
        <v>6260</v>
      </c>
      <c r="J2281" s="426" t="s">
        <v>947</v>
      </c>
      <c r="K2281" s="426" t="s">
        <v>1188</v>
      </c>
      <c r="L2281" s="426" t="s">
        <v>4137</v>
      </c>
      <c r="M2281" s="426">
        <v>182442233</v>
      </c>
      <c r="N2281" s="427">
        <v>45104</v>
      </c>
      <c r="O2281" s="458">
        <f t="shared" si="114"/>
        <v>6</v>
      </c>
      <c r="P2281" s="458">
        <f t="shared" si="115"/>
        <v>6</v>
      </c>
      <c r="Q2281" s="96" t="str">
        <f t="shared" si="116"/>
        <v>Gastos_com_Pessoal</v>
      </c>
    </row>
    <row r="2282" spans="1:17" ht="26.25" hidden="1" thickBot="1" x14ac:dyDescent="0.25">
      <c r="A2282" s="450">
        <v>4722</v>
      </c>
      <c r="B2282" s="463">
        <v>45104</v>
      </c>
      <c r="C2282" s="464">
        <v>45078</v>
      </c>
      <c r="D2282" s="455" t="s">
        <v>176</v>
      </c>
      <c r="E2282" s="455" t="s">
        <v>280</v>
      </c>
      <c r="F2282" s="460">
        <v>1538.58</v>
      </c>
      <c r="G2282" s="455" t="s">
        <v>6261</v>
      </c>
      <c r="H2282" s="461" t="s">
        <v>419</v>
      </c>
      <c r="I2282" s="461" t="s">
        <v>6260</v>
      </c>
      <c r="J2282" s="426" t="s">
        <v>947</v>
      </c>
      <c r="K2282" s="426" t="s">
        <v>1188</v>
      </c>
      <c r="L2282" s="426" t="s">
        <v>4137</v>
      </c>
      <c r="M2282" s="426">
        <v>182442233</v>
      </c>
      <c r="N2282" s="427">
        <v>45104</v>
      </c>
      <c r="O2282" s="458">
        <f t="shared" si="114"/>
        <v>6</v>
      </c>
      <c r="P2282" s="458">
        <f t="shared" si="115"/>
        <v>6</v>
      </c>
      <c r="Q2282" s="96" t="str">
        <f t="shared" si="116"/>
        <v>Gastos_com_Pessoal</v>
      </c>
    </row>
    <row r="2283" spans="1:17" ht="24.75" hidden="1" thickBot="1" x14ac:dyDescent="0.25">
      <c r="A2283" s="450">
        <v>4723</v>
      </c>
      <c r="B2283" s="463">
        <v>45104</v>
      </c>
      <c r="C2283" s="464">
        <v>45078</v>
      </c>
      <c r="D2283" s="455" t="s">
        <v>264</v>
      </c>
      <c r="E2283" s="455" t="s">
        <v>293</v>
      </c>
      <c r="F2283" s="460">
        <v>60</v>
      </c>
      <c r="G2283" s="455" t="s">
        <v>6555</v>
      </c>
      <c r="H2283" s="461" t="s">
        <v>419</v>
      </c>
      <c r="I2283" s="461" t="s">
        <v>6262</v>
      </c>
      <c r="J2283" s="426" t="s">
        <v>2372</v>
      </c>
      <c r="K2283" s="426" t="s">
        <v>1188</v>
      </c>
      <c r="L2283" s="426" t="s">
        <v>4137</v>
      </c>
      <c r="M2283" s="426">
        <v>182442233</v>
      </c>
      <c r="N2283" s="427">
        <v>45104</v>
      </c>
      <c r="O2283" s="458">
        <f t="shared" si="114"/>
        <v>6</v>
      </c>
      <c r="P2283" s="458">
        <f t="shared" si="115"/>
        <v>6</v>
      </c>
      <c r="Q2283" s="96" t="str">
        <f t="shared" si="116"/>
        <v>Gastos_Gerais</v>
      </c>
    </row>
    <row r="2284" spans="1:17" ht="24.75" hidden="1" thickBot="1" x14ac:dyDescent="0.25">
      <c r="A2284" s="450">
        <v>4724</v>
      </c>
      <c r="B2284" s="463">
        <v>45104</v>
      </c>
      <c r="C2284" s="464">
        <v>45078</v>
      </c>
      <c r="D2284" s="455" t="s">
        <v>264</v>
      </c>
      <c r="E2284" s="455" t="s">
        <v>293</v>
      </c>
      <c r="F2284" s="460">
        <v>60</v>
      </c>
      <c r="G2284" s="455" t="s">
        <v>6467</v>
      </c>
      <c r="H2284" s="456" t="s">
        <v>419</v>
      </c>
      <c r="I2284" s="461" t="s">
        <v>6263</v>
      </c>
      <c r="J2284" s="425" t="s">
        <v>879</v>
      </c>
      <c r="K2284" s="425" t="s">
        <v>1188</v>
      </c>
      <c r="L2284" s="426" t="s">
        <v>4137</v>
      </c>
      <c r="M2284" s="426">
        <v>182442233</v>
      </c>
      <c r="N2284" s="427">
        <v>45104</v>
      </c>
      <c r="O2284" s="458">
        <f t="shared" si="114"/>
        <v>6</v>
      </c>
      <c r="P2284" s="458">
        <f t="shared" si="115"/>
        <v>6</v>
      </c>
      <c r="Q2284" s="96" t="str">
        <f t="shared" si="116"/>
        <v>Gastos_Gerais</v>
      </c>
    </row>
    <row r="2285" spans="1:17" ht="26.25" hidden="1" thickBot="1" x14ac:dyDescent="0.25">
      <c r="A2285" s="450">
        <v>4725</v>
      </c>
      <c r="B2285" s="463">
        <v>45104</v>
      </c>
      <c r="C2285" s="464">
        <v>45078</v>
      </c>
      <c r="D2285" s="455" t="s">
        <v>176</v>
      </c>
      <c r="E2285" s="455" t="s">
        <v>10</v>
      </c>
      <c r="F2285" s="460">
        <v>1363</v>
      </c>
      <c r="G2285" s="455" t="s">
        <v>4306</v>
      </c>
      <c r="H2285" s="461" t="s">
        <v>420</v>
      </c>
      <c r="I2285" s="461" t="s">
        <v>6255</v>
      </c>
      <c r="J2285" s="425" t="s">
        <v>6256</v>
      </c>
      <c r="K2285" s="426" t="s">
        <v>1217</v>
      </c>
      <c r="L2285" s="426" t="s">
        <v>1218</v>
      </c>
      <c r="M2285" s="426" t="s">
        <v>6264</v>
      </c>
      <c r="N2285" s="427">
        <v>45104</v>
      </c>
      <c r="O2285" s="458">
        <f t="shared" si="114"/>
        <v>6</v>
      </c>
      <c r="P2285" s="458">
        <f t="shared" si="115"/>
        <v>6</v>
      </c>
      <c r="Q2285" s="96" t="str">
        <f t="shared" si="116"/>
        <v>Gastos_com_Pessoal</v>
      </c>
    </row>
    <row r="2286" spans="1:17" ht="26.25" hidden="1" thickBot="1" x14ac:dyDescent="0.25">
      <c r="A2286" s="450">
        <v>4726</v>
      </c>
      <c r="B2286" s="463">
        <v>45104</v>
      </c>
      <c r="C2286" s="464">
        <v>45078</v>
      </c>
      <c r="D2286" s="455" t="s">
        <v>176</v>
      </c>
      <c r="E2286" s="455" t="s">
        <v>10</v>
      </c>
      <c r="F2286" s="460">
        <v>2668.53</v>
      </c>
      <c r="G2286" s="455" t="s">
        <v>4306</v>
      </c>
      <c r="H2286" s="461" t="s">
        <v>1032</v>
      </c>
      <c r="I2286" s="461" t="s">
        <v>6572</v>
      </c>
      <c r="J2286" s="426" t="s">
        <v>949</v>
      </c>
      <c r="K2286" s="426" t="s">
        <v>1217</v>
      </c>
      <c r="L2286" s="426" t="s">
        <v>1218</v>
      </c>
      <c r="M2286" s="426" t="s">
        <v>6265</v>
      </c>
      <c r="N2286" s="427">
        <v>45104</v>
      </c>
      <c r="O2286" s="458">
        <f t="shared" si="114"/>
        <v>6</v>
      </c>
      <c r="P2286" s="458">
        <f t="shared" si="115"/>
        <v>6</v>
      </c>
      <c r="Q2286" s="96" t="str">
        <f t="shared" si="116"/>
        <v>Gastos_com_Pessoal</v>
      </c>
    </row>
    <row r="2287" spans="1:17" ht="26.25" hidden="1" thickBot="1" x14ac:dyDescent="0.25">
      <c r="A2287" s="450">
        <v>4727</v>
      </c>
      <c r="B2287" s="463">
        <v>45104</v>
      </c>
      <c r="C2287" s="464">
        <v>45078</v>
      </c>
      <c r="D2287" s="455" t="s">
        <v>176</v>
      </c>
      <c r="E2287" s="455" t="s">
        <v>10</v>
      </c>
      <c r="F2287" s="460">
        <v>674.1</v>
      </c>
      <c r="G2287" s="455" t="s">
        <v>4306</v>
      </c>
      <c r="H2287" s="461" t="s">
        <v>421</v>
      </c>
      <c r="I2287" s="461" t="s">
        <v>6257</v>
      </c>
      <c r="J2287" s="426" t="s">
        <v>1071</v>
      </c>
      <c r="K2287" s="426" t="s">
        <v>1217</v>
      </c>
      <c r="L2287" s="426" t="s">
        <v>1218</v>
      </c>
      <c r="M2287" s="426" t="s">
        <v>6266</v>
      </c>
      <c r="N2287" s="427">
        <v>45104</v>
      </c>
      <c r="O2287" s="458">
        <f t="shared" si="114"/>
        <v>6</v>
      </c>
      <c r="P2287" s="458">
        <f t="shared" si="115"/>
        <v>6</v>
      </c>
      <c r="Q2287" s="96" t="str">
        <f t="shared" si="116"/>
        <v>Gastos_com_Pessoal</v>
      </c>
    </row>
    <row r="2288" spans="1:17" ht="24.75" hidden="1" thickBot="1" x14ac:dyDescent="0.25">
      <c r="A2288" s="450">
        <v>4728</v>
      </c>
      <c r="B2288" s="463">
        <v>45105</v>
      </c>
      <c r="C2288" s="464">
        <v>45047</v>
      </c>
      <c r="D2288" s="455" t="s">
        <v>264</v>
      </c>
      <c r="E2288" s="455" t="s">
        <v>398</v>
      </c>
      <c r="F2288" s="460">
        <v>880.1</v>
      </c>
      <c r="G2288" s="456" t="s">
        <v>4496</v>
      </c>
      <c r="H2288" s="461" t="s">
        <v>418</v>
      </c>
      <c r="I2288" s="461" t="s">
        <v>4652</v>
      </c>
      <c r="J2288" s="426" t="s">
        <v>1282</v>
      </c>
      <c r="K2288" s="465" t="s">
        <v>1157</v>
      </c>
      <c r="L2288" s="465" t="s">
        <v>32</v>
      </c>
      <c r="M2288" s="426">
        <v>12169</v>
      </c>
      <c r="N2288" s="427">
        <v>45070</v>
      </c>
      <c r="O2288" s="458">
        <f t="shared" si="114"/>
        <v>6</v>
      </c>
      <c r="P2288" s="458">
        <f t="shared" si="115"/>
        <v>5</v>
      </c>
      <c r="Q2288" s="96" t="str">
        <f t="shared" si="116"/>
        <v>Gastos_Gerais</v>
      </c>
    </row>
    <row r="2289" spans="1:17" ht="36.75" hidden="1" thickBot="1" x14ac:dyDescent="0.25">
      <c r="A2289" s="450">
        <v>4729</v>
      </c>
      <c r="B2289" s="463">
        <v>45105</v>
      </c>
      <c r="C2289" s="464">
        <v>45047</v>
      </c>
      <c r="D2289" s="455" t="s">
        <v>264</v>
      </c>
      <c r="E2289" s="455" t="s">
        <v>290</v>
      </c>
      <c r="F2289" s="460">
        <v>253</v>
      </c>
      <c r="G2289" s="455" t="s">
        <v>6267</v>
      </c>
      <c r="H2289" s="461" t="s">
        <v>418</v>
      </c>
      <c r="I2289" s="461" t="s">
        <v>1806</v>
      </c>
      <c r="J2289" s="426" t="s">
        <v>1807</v>
      </c>
      <c r="K2289" s="426" t="s">
        <v>1157</v>
      </c>
      <c r="L2289" s="426" t="s">
        <v>32</v>
      </c>
      <c r="M2289" s="426">
        <v>5077</v>
      </c>
      <c r="N2289" s="427">
        <v>45099</v>
      </c>
      <c r="O2289" s="458">
        <f t="shared" si="114"/>
        <v>6</v>
      </c>
      <c r="P2289" s="458">
        <f t="shared" si="115"/>
        <v>5</v>
      </c>
      <c r="Q2289" s="96" t="str">
        <f t="shared" si="116"/>
        <v>Gastos_Gerais</v>
      </c>
    </row>
    <row r="2290" spans="1:17" ht="24.75" hidden="1" thickBot="1" x14ac:dyDescent="0.25">
      <c r="A2290" s="450">
        <v>4730</v>
      </c>
      <c r="B2290" s="463">
        <v>45105</v>
      </c>
      <c r="C2290" s="464">
        <v>45078</v>
      </c>
      <c r="D2290" s="455" t="s">
        <v>264</v>
      </c>
      <c r="E2290" s="455" t="s">
        <v>402</v>
      </c>
      <c r="F2290" s="460">
        <v>299.39999999999998</v>
      </c>
      <c r="G2290" s="455" t="s">
        <v>4126</v>
      </c>
      <c r="H2290" s="461" t="s">
        <v>1032</v>
      </c>
      <c r="I2290" s="461" t="s">
        <v>3184</v>
      </c>
      <c r="J2290" s="426" t="s">
        <v>1614</v>
      </c>
      <c r="K2290" s="426" t="s">
        <v>1157</v>
      </c>
      <c r="L2290" s="426" t="s">
        <v>32</v>
      </c>
      <c r="M2290" s="426">
        <v>130</v>
      </c>
      <c r="N2290" s="427">
        <v>45100</v>
      </c>
      <c r="O2290" s="458">
        <f t="shared" si="114"/>
        <v>6</v>
      </c>
      <c r="P2290" s="458">
        <f t="shared" si="115"/>
        <v>6</v>
      </c>
      <c r="Q2290" s="96" t="str">
        <f t="shared" si="116"/>
        <v>Gastos_Gerais</v>
      </c>
    </row>
    <row r="2291" spans="1:17" ht="24.75" hidden="1" thickBot="1" x14ac:dyDescent="0.25">
      <c r="A2291" s="450">
        <v>4731</v>
      </c>
      <c r="B2291" s="463">
        <v>45105</v>
      </c>
      <c r="C2291" s="464">
        <v>45078</v>
      </c>
      <c r="D2291" s="455" t="s">
        <v>264</v>
      </c>
      <c r="E2291" s="455" t="s">
        <v>408</v>
      </c>
      <c r="F2291" s="460">
        <v>375.12</v>
      </c>
      <c r="G2291" s="455" t="s">
        <v>4752</v>
      </c>
      <c r="H2291" s="455" t="s">
        <v>1133</v>
      </c>
      <c r="I2291" s="455" t="s">
        <v>4753</v>
      </c>
      <c r="J2291" s="465" t="s">
        <v>1182</v>
      </c>
      <c r="K2291" s="426" t="s">
        <v>1157</v>
      </c>
      <c r="L2291" s="426" t="s">
        <v>32</v>
      </c>
      <c r="M2291" s="426">
        <v>121841</v>
      </c>
      <c r="N2291" s="427">
        <v>45099</v>
      </c>
      <c r="O2291" s="458">
        <f t="shared" si="114"/>
        <v>6</v>
      </c>
      <c r="P2291" s="458">
        <f t="shared" si="115"/>
        <v>6</v>
      </c>
      <c r="Q2291" s="96" t="str">
        <f t="shared" si="116"/>
        <v>Gastos_Gerais</v>
      </c>
    </row>
    <row r="2292" spans="1:17" ht="24.75" hidden="1" thickBot="1" x14ac:dyDescent="0.25">
      <c r="A2292" s="450">
        <v>4732</v>
      </c>
      <c r="B2292" s="463">
        <v>45105</v>
      </c>
      <c r="C2292" s="464">
        <v>45078</v>
      </c>
      <c r="D2292" s="455" t="s">
        <v>264</v>
      </c>
      <c r="E2292" s="455" t="s">
        <v>290</v>
      </c>
      <c r="F2292" s="460">
        <v>55.2</v>
      </c>
      <c r="G2292" s="455" t="s">
        <v>6268</v>
      </c>
      <c r="H2292" s="455" t="s">
        <v>416</v>
      </c>
      <c r="I2292" s="455" t="s">
        <v>3922</v>
      </c>
      <c r="J2292" s="465" t="s">
        <v>3923</v>
      </c>
      <c r="K2292" s="426" t="s">
        <v>1188</v>
      </c>
      <c r="L2292" s="426" t="s">
        <v>32</v>
      </c>
      <c r="M2292" s="426">
        <v>767</v>
      </c>
      <c r="N2292" s="427">
        <v>45104</v>
      </c>
      <c r="O2292" s="458">
        <f t="shared" si="114"/>
        <v>6</v>
      </c>
      <c r="P2292" s="458">
        <f t="shared" si="115"/>
        <v>6</v>
      </c>
      <c r="Q2292" s="96" t="str">
        <f t="shared" si="116"/>
        <v>Gastos_Gerais</v>
      </c>
    </row>
    <row r="2293" spans="1:17" ht="26.25" hidden="1" thickBot="1" x14ac:dyDescent="0.25">
      <c r="A2293" s="450">
        <v>4733</v>
      </c>
      <c r="B2293" s="463">
        <v>45105</v>
      </c>
      <c r="C2293" s="464">
        <v>45078</v>
      </c>
      <c r="D2293" s="455" t="s">
        <v>176</v>
      </c>
      <c r="E2293" s="455" t="s">
        <v>261</v>
      </c>
      <c r="F2293" s="460">
        <v>2405.85</v>
      </c>
      <c r="G2293" s="455" t="s">
        <v>1207</v>
      </c>
      <c r="H2293" s="455" t="s">
        <v>416</v>
      </c>
      <c r="I2293" s="455" t="s">
        <v>6269</v>
      </c>
      <c r="J2293" s="465" t="s">
        <v>943</v>
      </c>
      <c r="K2293" s="426" t="s">
        <v>1188</v>
      </c>
      <c r="L2293" s="426" t="s">
        <v>4137</v>
      </c>
      <c r="M2293" s="426">
        <v>982591775</v>
      </c>
      <c r="N2293" s="427">
        <v>45105</v>
      </c>
      <c r="O2293" s="458">
        <f t="shared" si="114"/>
        <v>6</v>
      </c>
      <c r="P2293" s="458">
        <f t="shared" si="115"/>
        <v>6</v>
      </c>
      <c r="Q2293" s="96" t="str">
        <f t="shared" si="116"/>
        <v>Gastos_com_Pessoal</v>
      </c>
    </row>
    <row r="2294" spans="1:17" ht="26.25" hidden="1" thickBot="1" x14ac:dyDescent="0.25">
      <c r="A2294" s="450">
        <v>4734</v>
      </c>
      <c r="B2294" s="463">
        <v>45105</v>
      </c>
      <c r="C2294" s="464">
        <v>45078</v>
      </c>
      <c r="D2294" s="455" t="s">
        <v>176</v>
      </c>
      <c r="E2294" s="455" t="s">
        <v>280</v>
      </c>
      <c r="F2294" s="460">
        <v>4811.7</v>
      </c>
      <c r="G2294" s="455" t="s">
        <v>1209</v>
      </c>
      <c r="H2294" s="455" t="s">
        <v>416</v>
      </c>
      <c r="I2294" s="455" t="s">
        <v>6269</v>
      </c>
      <c r="J2294" s="465" t="s">
        <v>943</v>
      </c>
      <c r="K2294" s="426" t="s">
        <v>1188</v>
      </c>
      <c r="L2294" s="426" t="s">
        <v>4137</v>
      </c>
      <c r="M2294" s="426">
        <v>982591775</v>
      </c>
      <c r="N2294" s="427">
        <v>45105</v>
      </c>
      <c r="O2294" s="458">
        <f t="shared" si="114"/>
        <v>6</v>
      </c>
      <c r="P2294" s="458">
        <f t="shared" si="115"/>
        <v>6</v>
      </c>
      <c r="Q2294" s="96" t="str">
        <f t="shared" si="116"/>
        <v>Gastos_com_Pessoal</v>
      </c>
    </row>
    <row r="2295" spans="1:17" ht="26.25" hidden="1" thickBot="1" x14ac:dyDescent="0.25">
      <c r="A2295" s="450">
        <v>4735</v>
      </c>
      <c r="B2295" s="463">
        <v>45105</v>
      </c>
      <c r="C2295" s="464">
        <v>45078</v>
      </c>
      <c r="D2295" s="455" t="s">
        <v>176</v>
      </c>
      <c r="E2295" s="455" t="s">
        <v>262</v>
      </c>
      <c r="F2295" s="460">
        <v>1603.91</v>
      </c>
      <c r="G2295" s="455" t="s">
        <v>1210</v>
      </c>
      <c r="H2295" s="456" t="s">
        <v>416</v>
      </c>
      <c r="I2295" s="461" t="s">
        <v>6269</v>
      </c>
      <c r="J2295" s="425" t="s">
        <v>943</v>
      </c>
      <c r="K2295" s="425" t="s">
        <v>1188</v>
      </c>
      <c r="L2295" s="426" t="s">
        <v>4137</v>
      </c>
      <c r="M2295" s="426">
        <v>982591775</v>
      </c>
      <c r="N2295" s="427">
        <v>45105</v>
      </c>
      <c r="O2295" s="458">
        <f t="shared" si="114"/>
        <v>6</v>
      </c>
      <c r="P2295" s="458">
        <f t="shared" si="115"/>
        <v>6</v>
      </c>
      <c r="Q2295" s="96" t="str">
        <f t="shared" si="116"/>
        <v>Gastos_com_Pessoal</v>
      </c>
    </row>
    <row r="2296" spans="1:17" ht="36.75" hidden="1" thickBot="1" x14ac:dyDescent="0.25">
      <c r="A2296" s="450">
        <v>4736</v>
      </c>
      <c r="B2296" s="463">
        <v>45105</v>
      </c>
      <c r="C2296" s="464">
        <v>45078</v>
      </c>
      <c r="D2296" s="455" t="s">
        <v>176</v>
      </c>
      <c r="E2296" s="455" t="s">
        <v>169</v>
      </c>
      <c r="F2296" s="460">
        <v>8026.63</v>
      </c>
      <c r="G2296" s="455" t="s">
        <v>1211</v>
      </c>
      <c r="H2296" s="461" t="s">
        <v>416</v>
      </c>
      <c r="I2296" s="461" t="s">
        <v>6269</v>
      </c>
      <c r="J2296" s="425" t="s">
        <v>943</v>
      </c>
      <c r="K2296" s="426" t="s">
        <v>1188</v>
      </c>
      <c r="L2296" s="426" t="s">
        <v>4137</v>
      </c>
      <c r="M2296" s="426">
        <v>982591775</v>
      </c>
      <c r="N2296" s="427">
        <v>45105</v>
      </c>
      <c r="O2296" s="458">
        <f t="shared" si="114"/>
        <v>6</v>
      </c>
      <c r="P2296" s="458">
        <f t="shared" si="115"/>
        <v>6</v>
      </c>
      <c r="Q2296" s="96" t="str">
        <f t="shared" si="116"/>
        <v>Gastos_com_Pessoal</v>
      </c>
    </row>
    <row r="2297" spans="1:17" ht="36.75" hidden="1" thickBot="1" x14ac:dyDescent="0.25">
      <c r="A2297" s="450">
        <v>4737</v>
      </c>
      <c r="B2297" s="463">
        <v>45105</v>
      </c>
      <c r="C2297" s="464">
        <v>45078</v>
      </c>
      <c r="D2297" s="455" t="s">
        <v>176</v>
      </c>
      <c r="E2297" s="455" t="s">
        <v>169</v>
      </c>
      <c r="F2297" s="460">
        <v>9.9700000000000006</v>
      </c>
      <c r="G2297" s="455" t="s">
        <v>1211</v>
      </c>
      <c r="H2297" s="478" t="s">
        <v>417</v>
      </c>
      <c r="I2297" s="461" t="s">
        <v>6573</v>
      </c>
      <c r="J2297" s="426" t="s">
        <v>6270</v>
      </c>
      <c r="K2297" s="426" t="s">
        <v>1188</v>
      </c>
      <c r="L2297" s="426" t="s">
        <v>4137</v>
      </c>
      <c r="M2297" s="426">
        <v>982591775</v>
      </c>
      <c r="N2297" s="427">
        <v>45105</v>
      </c>
      <c r="O2297" s="458">
        <f t="shared" si="114"/>
        <v>6</v>
      </c>
      <c r="P2297" s="458">
        <f t="shared" si="115"/>
        <v>6</v>
      </c>
      <c r="Q2297" s="96" t="str">
        <f t="shared" si="116"/>
        <v>Gastos_com_Pessoal</v>
      </c>
    </row>
    <row r="2298" spans="1:17" ht="26.25" hidden="1" thickBot="1" x14ac:dyDescent="0.25">
      <c r="A2298" s="450">
        <v>4738</v>
      </c>
      <c r="B2298" s="463">
        <v>45105</v>
      </c>
      <c r="C2298" s="464">
        <v>45078</v>
      </c>
      <c r="D2298" s="455" t="s">
        <v>176</v>
      </c>
      <c r="E2298" s="455" t="s">
        <v>261</v>
      </c>
      <c r="F2298" s="454">
        <v>576.11</v>
      </c>
      <c r="G2298" s="453" t="s">
        <v>1207</v>
      </c>
      <c r="H2298" s="478" t="s">
        <v>419</v>
      </c>
      <c r="I2298" s="478" t="s">
        <v>6271</v>
      </c>
      <c r="J2298" s="469" t="s">
        <v>4104</v>
      </c>
      <c r="K2298" s="426" t="s">
        <v>1188</v>
      </c>
      <c r="L2298" s="426" t="s">
        <v>4137</v>
      </c>
      <c r="M2298" s="426">
        <v>982591775</v>
      </c>
      <c r="N2298" s="427">
        <v>45105</v>
      </c>
      <c r="O2298" s="458">
        <f t="shared" si="114"/>
        <v>6</v>
      </c>
      <c r="P2298" s="458">
        <f t="shared" si="115"/>
        <v>6</v>
      </c>
      <c r="Q2298" s="96" t="str">
        <f t="shared" si="116"/>
        <v>Gastos_com_Pessoal</v>
      </c>
    </row>
    <row r="2299" spans="1:17" ht="26.25" hidden="1" thickBot="1" x14ac:dyDescent="0.25">
      <c r="A2299" s="450">
        <v>4739</v>
      </c>
      <c r="B2299" s="463">
        <v>45105</v>
      </c>
      <c r="C2299" s="464">
        <v>45078</v>
      </c>
      <c r="D2299" s="455" t="s">
        <v>176</v>
      </c>
      <c r="E2299" s="455" t="s">
        <v>280</v>
      </c>
      <c r="F2299" s="454">
        <v>576.11</v>
      </c>
      <c r="G2299" s="453" t="s">
        <v>1209</v>
      </c>
      <c r="H2299" s="478" t="s">
        <v>419</v>
      </c>
      <c r="I2299" s="478" t="s">
        <v>6271</v>
      </c>
      <c r="J2299" s="469" t="s">
        <v>4104</v>
      </c>
      <c r="K2299" s="426" t="s">
        <v>1188</v>
      </c>
      <c r="L2299" s="426" t="s">
        <v>4137</v>
      </c>
      <c r="M2299" s="426">
        <v>982591775</v>
      </c>
      <c r="N2299" s="427">
        <v>45105</v>
      </c>
      <c r="O2299" s="458">
        <f t="shared" si="114"/>
        <v>6</v>
      </c>
      <c r="P2299" s="458">
        <f t="shared" si="115"/>
        <v>6</v>
      </c>
      <c r="Q2299" s="96" t="str">
        <f t="shared" si="116"/>
        <v>Gastos_com_Pessoal</v>
      </c>
    </row>
    <row r="2300" spans="1:17" ht="26.25" hidden="1" thickBot="1" x14ac:dyDescent="0.25">
      <c r="A2300" s="450">
        <v>4740</v>
      </c>
      <c r="B2300" s="463">
        <v>45105</v>
      </c>
      <c r="C2300" s="464">
        <v>45078</v>
      </c>
      <c r="D2300" s="455" t="s">
        <v>176</v>
      </c>
      <c r="E2300" s="455" t="s">
        <v>262</v>
      </c>
      <c r="F2300" s="460">
        <v>192.04</v>
      </c>
      <c r="G2300" s="455" t="s">
        <v>1210</v>
      </c>
      <c r="H2300" s="478" t="s">
        <v>419</v>
      </c>
      <c r="I2300" s="461" t="s">
        <v>6271</v>
      </c>
      <c r="J2300" s="426" t="s">
        <v>4104</v>
      </c>
      <c r="K2300" s="426" t="s">
        <v>1188</v>
      </c>
      <c r="L2300" s="426" t="s">
        <v>4137</v>
      </c>
      <c r="M2300" s="426">
        <v>982591775</v>
      </c>
      <c r="N2300" s="427">
        <v>45105</v>
      </c>
      <c r="O2300" s="458">
        <f t="shared" si="114"/>
        <v>6</v>
      </c>
      <c r="P2300" s="458">
        <f t="shared" si="115"/>
        <v>6</v>
      </c>
      <c r="Q2300" s="96" t="str">
        <f t="shared" si="116"/>
        <v>Gastos_com_Pessoal</v>
      </c>
    </row>
    <row r="2301" spans="1:17" ht="36.75" hidden="1" thickBot="1" x14ac:dyDescent="0.25">
      <c r="A2301" s="450">
        <v>4741</v>
      </c>
      <c r="B2301" s="463">
        <v>45105</v>
      </c>
      <c r="C2301" s="464">
        <v>45078</v>
      </c>
      <c r="D2301" s="455" t="s">
        <v>176</v>
      </c>
      <c r="E2301" s="455" t="s">
        <v>169</v>
      </c>
      <c r="F2301" s="460">
        <v>1101.1199999999999</v>
      </c>
      <c r="G2301" s="455" t="s">
        <v>1211</v>
      </c>
      <c r="H2301" s="478" t="s">
        <v>419</v>
      </c>
      <c r="I2301" s="461" t="s">
        <v>6271</v>
      </c>
      <c r="J2301" s="425" t="s">
        <v>4104</v>
      </c>
      <c r="K2301" s="426" t="s">
        <v>1188</v>
      </c>
      <c r="L2301" s="426" t="s">
        <v>4137</v>
      </c>
      <c r="M2301" s="426">
        <v>982591775</v>
      </c>
      <c r="N2301" s="427">
        <v>45105</v>
      </c>
      <c r="O2301" s="458">
        <f t="shared" si="114"/>
        <v>6</v>
      </c>
      <c r="P2301" s="458">
        <f t="shared" si="115"/>
        <v>6</v>
      </c>
      <c r="Q2301" s="96" t="str">
        <f t="shared" si="116"/>
        <v>Gastos_com_Pessoal</v>
      </c>
    </row>
    <row r="2302" spans="1:17" ht="24.75" hidden="1" thickBot="1" x14ac:dyDescent="0.25">
      <c r="A2302" s="450">
        <v>4742</v>
      </c>
      <c r="B2302" s="463">
        <v>45105</v>
      </c>
      <c r="C2302" s="464">
        <v>45078</v>
      </c>
      <c r="D2302" s="455" t="s">
        <v>264</v>
      </c>
      <c r="E2302" s="455" t="s">
        <v>293</v>
      </c>
      <c r="F2302" s="460">
        <v>120</v>
      </c>
      <c r="G2302" s="455" t="s">
        <v>5058</v>
      </c>
      <c r="H2302" s="461" t="s">
        <v>414</v>
      </c>
      <c r="I2302" s="461" t="s">
        <v>3493</v>
      </c>
      <c r="J2302" s="426" t="s">
        <v>522</v>
      </c>
      <c r="K2302" s="426" t="s">
        <v>1188</v>
      </c>
      <c r="L2302" s="426" t="s">
        <v>4137</v>
      </c>
      <c r="M2302" s="426">
        <v>982591775</v>
      </c>
      <c r="N2302" s="427">
        <v>45105</v>
      </c>
      <c r="O2302" s="458">
        <f t="shared" si="114"/>
        <v>6</v>
      </c>
      <c r="P2302" s="458">
        <f t="shared" si="115"/>
        <v>6</v>
      </c>
      <c r="Q2302" s="96" t="str">
        <f t="shared" si="116"/>
        <v>Gastos_Gerais</v>
      </c>
    </row>
    <row r="2303" spans="1:17" ht="24.75" hidden="1" thickBot="1" x14ac:dyDescent="0.25">
      <c r="A2303" s="450">
        <v>4743</v>
      </c>
      <c r="B2303" s="463">
        <v>45105</v>
      </c>
      <c r="C2303" s="464">
        <v>45078</v>
      </c>
      <c r="D2303" s="455" t="s">
        <v>264</v>
      </c>
      <c r="E2303" s="455" t="s">
        <v>293</v>
      </c>
      <c r="F2303" s="460">
        <v>120</v>
      </c>
      <c r="G2303" s="455" t="s">
        <v>5062</v>
      </c>
      <c r="H2303" s="461" t="s">
        <v>414</v>
      </c>
      <c r="I2303" s="461" t="s">
        <v>5063</v>
      </c>
      <c r="J2303" s="426" t="s">
        <v>1035</v>
      </c>
      <c r="K2303" s="426" t="s">
        <v>1188</v>
      </c>
      <c r="L2303" s="426" t="s">
        <v>4137</v>
      </c>
      <c r="M2303" s="426">
        <v>982591775</v>
      </c>
      <c r="N2303" s="427">
        <v>45105</v>
      </c>
      <c r="O2303" s="458">
        <f t="shared" si="114"/>
        <v>6</v>
      </c>
      <c r="P2303" s="458">
        <f t="shared" si="115"/>
        <v>6</v>
      </c>
      <c r="Q2303" s="96" t="str">
        <f t="shared" si="116"/>
        <v>Gastos_Gerais</v>
      </c>
    </row>
    <row r="2304" spans="1:17" ht="24.75" hidden="1" thickBot="1" x14ac:dyDescent="0.25">
      <c r="A2304" s="450">
        <v>4744</v>
      </c>
      <c r="B2304" s="463">
        <v>45105</v>
      </c>
      <c r="C2304" s="464">
        <v>45078</v>
      </c>
      <c r="D2304" s="455" t="s">
        <v>264</v>
      </c>
      <c r="E2304" s="455" t="s">
        <v>293</v>
      </c>
      <c r="F2304" s="460">
        <v>120</v>
      </c>
      <c r="G2304" s="455" t="s">
        <v>6574</v>
      </c>
      <c r="H2304" s="461" t="s">
        <v>414</v>
      </c>
      <c r="I2304" s="461" t="s">
        <v>6272</v>
      </c>
      <c r="J2304" s="426" t="s">
        <v>1037</v>
      </c>
      <c r="K2304" s="426" t="s">
        <v>1188</v>
      </c>
      <c r="L2304" s="426" t="s">
        <v>4137</v>
      </c>
      <c r="M2304" s="426">
        <v>982591775</v>
      </c>
      <c r="N2304" s="427">
        <v>45105</v>
      </c>
      <c r="O2304" s="458">
        <f t="shared" si="114"/>
        <v>6</v>
      </c>
      <c r="P2304" s="458">
        <f t="shared" si="115"/>
        <v>6</v>
      </c>
      <c r="Q2304" s="96" t="str">
        <f t="shared" si="116"/>
        <v>Gastos_Gerais</v>
      </c>
    </row>
    <row r="2305" spans="1:17" ht="24.75" hidden="1" thickBot="1" x14ac:dyDescent="0.25">
      <c r="A2305" s="450">
        <v>4745</v>
      </c>
      <c r="B2305" s="463">
        <v>45105</v>
      </c>
      <c r="C2305" s="464">
        <v>45078</v>
      </c>
      <c r="D2305" s="455" t="s">
        <v>264</v>
      </c>
      <c r="E2305" s="455" t="s">
        <v>293</v>
      </c>
      <c r="F2305" s="460">
        <v>240</v>
      </c>
      <c r="G2305" s="455" t="s">
        <v>6575</v>
      </c>
      <c r="H2305" s="461" t="s">
        <v>419</v>
      </c>
      <c r="I2305" s="461" t="s">
        <v>6273</v>
      </c>
      <c r="J2305" s="426" t="s">
        <v>995</v>
      </c>
      <c r="K2305" s="426" t="s">
        <v>1188</v>
      </c>
      <c r="L2305" s="426" t="s">
        <v>4137</v>
      </c>
      <c r="M2305" s="426">
        <v>982591775</v>
      </c>
      <c r="N2305" s="427">
        <v>45105</v>
      </c>
      <c r="O2305" s="458">
        <f t="shared" si="114"/>
        <v>6</v>
      </c>
      <c r="P2305" s="458">
        <f t="shared" si="115"/>
        <v>6</v>
      </c>
      <c r="Q2305" s="96" t="str">
        <f t="shared" si="116"/>
        <v>Gastos_Gerais</v>
      </c>
    </row>
    <row r="2306" spans="1:17" ht="24.75" hidden="1" thickBot="1" x14ac:dyDescent="0.25">
      <c r="A2306" s="450">
        <v>4746</v>
      </c>
      <c r="B2306" s="463">
        <v>45105</v>
      </c>
      <c r="C2306" s="464">
        <v>45078</v>
      </c>
      <c r="D2306" s="455" t="s">
        <v>264</v>
      </c>
      <c r="E2306" s="455" t="s">
        <v>293</v>
      </c>
      <c r="F2306" s="460">
        <v>120</v>
      </c>
      <c r="G2306" s="455" t="s">
        <v>5706</v>
      </c>
      <c r="H2306" s="461" t="s">
        <v>414</v>
      </c>
      <c r="I2306" s="461" t="s">
        <v>5065</v>
      </c>
      <c r="J2306" s="426" t="s">
        <v>526</v>
      </c>
      <c r="K2306" s="426" t="s">
        <v>1188</v>
      </c>
      <c r="L2306" s="426" t="s">
        <v>4137</v>
      </c>
      <c r="M2306" s="426">
        <v>982591775</v>
      </c>
      <c r="N2306" s="427">
        <v>45105</v>
      </c>
      <c r="O2306" s="458">
        <f t="shared" si="114"/>
        <v>6</v>
      </c>
      <c r="P2306" s="458">
        <f t="shared" si="115"/>
        <v>6</v>
      </c>
      <c r="Q2306" s="96" t="str">
        <f t="shared" si="116"/>
        <v>Gastos_Gerais</v>
      </c>
    </row>
    <row r="2307" spans="1:17" ht="26.25" hidden="1" thickBot="1" x14ac:dyDescent="0.25">
      <c r="A2307" s="450">
        <v>4747</v>
      </c>
      <c r="B2307" s="463">
        <v>45105</v>
      </c>
      <c r="C2307" s="464">
        <v>45078</v>
      </c>
      <c r="D2307" s="455" t="s">
        <v>176</v>
      </c>
      <c r="E2307" s="455" t="s">
        <v>10</v>
      </c>
      <c r="F2307" s="460">
        <v>151.97</v>
      </c>
      <c r="G2307" s="455" t="s">
        <v>4306</v>
      </c>
      <c r="H2307" s="478" t="s">
        <v>419</v>
      </c>
      <c r="I2307" s="461" t="s">
        <v>6271</v>
      </c>
      <c r="J2307" s="426" t="s">
        <v>4104</v>
      </c>
      <c r="K2307" s="426" t="s">
        <v>1217</v>
      </c>
      <c r="L2307" s="426" t="s">
        <v>1218</v>
      </c>
      <c r="M2307" s="426" t="s">
        <v>6274</v>
      </c>
      <c r="N2307" s="427">
        <v>45105</v>
      </c>
      <c r="O2307" s="458">
        <f t="shared" si="114"/>
        <v>6</v>
      </c>
      <c r="P2307" s="458">
        <f t="shared" si="115"/>
        <v>6</v>
      </c>
      <c r="Q2307" s="96" t="str">
        <f t="shared" si="116"/>
        <v>Gastos_com_Pessoal</v>
      </c>
    </row>
    <row r="2308" spans="1:17" ht="26.25" hidden="1" thickBot="1" x14ac:dyDescent="0.25">
      <c r="A2308" s="450">
        <v>4748</v>
      </c>
      <c r="B2308" s="463">
        <v>45105</v>
      </c>
      <c r="C2308" s="464">
        <v>45078</v>
      </c>
      <c r="D2308" s="455" t="s">
        <v>176</v>
      </c>
      <c r="E2308" s="455" t="s">
        <v>10</v>
      </c>
      <c r="F2308" s="460">
        <v>3747.97</v>
      </c>
      <c r="G2308" s="455" t="s">
        <v>4306</v>
      </c>
      <c r="H2308" s="461" t="s">
        <v>416</v>
      </c>
      <c r="I2308" s="461" t="s">
        <v>6269</v>
      </c>
      <c r="J2308" s="426" t="s">
        <v>943</v>
      </c>
      <c r="K2308" s="426" t="s">
        <v>1217</v>
      </c>
      <c r="L2308" s="426" t="s">
        <v>1218</v>
      </c>
      <c r="M2308" s="426" t="s">
        <v>6275</v>
      </c>
      <c r="N2308" s="427">
        <v>45105</v>
      </c>
      <c r="O2308" s="458">
        <f t="shared" si="114"/>
        <v>6</v>
      </c>
      <c r="P2308" s="458">
        <f t="shared" si="115"/>
        <v>6</v>
      </c>
      <c r="Q2308" s="96" t="str">
        <f t="shared" si="116"/>
        <v>Gastos_com_Pessoal</v>
      </c>
    </row>
    <row r="2309" spans="1:17" ht="26.25" hidden="1" thickBot="1" x14ac:dyDescent="0.25">
      <c r="A2309" s="450">
        <v>4749</v>
      </c>
      <c r="B2309" s="463">
        <v>45106</v>
      </c>
      <c r="C2309" s="464">
        <v>45047</v>
      </c>
      <c r="D2309" s="455" t="s">
        <v>176</v>
      </c>
      <c r="E2309" s="455" t="s">
        <v>4</v>
      </c>
      <c r="F2309" s="460">
        <v>120.72</v>
      </c>
      <c r="G2309" s="455" t="s">
        <v>6276</v>
      </c>
      <c r="H2309" s="461" t="s">
        <v>303</v>
      </c>
      <c r="I2309" s="461" t="s">
        <v>1409</v>
      </c>
      <c r="J2309" s="426" t="s">
        <v>425</v>
      </c>
      <c r="K2309" s="426" t="s">
        <v>1188</v>
      </c>
      <c r="L2309" s="426" t="s">
        <v>1410</v>
      </c>
      <c r="M2309" s="426" t="s">
        <v>425</v>
      </c>
      <c r="N2309" s="463">
        <v>45106</v>
      </c>
      <c r="O2309" s="458">
        <f t="shared" si="114"/>
        <v>6</v>
      </c>
      <c r="P2309" s="458">
        <f t="shared" si="115"/>
        <v>5</v>
      </c>
      <c r="Q2309" s="96" t="str">
        <f t="shared" si="116"/>
        <v>Gastos_com_Pessoal</v>
      </c>
    </row>
    <row r="2310" spans="1:17" ht="26.25" hidden="1" thickBot="1" x14ac:dyDescent="0.25">
      <c r="A2310" s="450">
        <v>4750</v>
      </c>
      <c r="B2310" s="463">
        <v>45106</v>
      </c>
      <c r="C2310" s="464">
        <v>45017</v>
      </c>
      <c r="D2310" s="455" t="s">
        <v>176</v>
      </c>
      <c r="E2310" s="455" t="s">
        <v>4</v>
      </c>
      <c r="F2310" s="460">
        <v>105.28</v>
      </c>
      <c r="G2310" s="455" t="s">
        <v>6277</v>
      </c>
      <c r="H2310" s="461" t="s">
        <v>303</v>
      </c>
      <c r="I2310" s="461" t="s">
        <v>1409</v>
      </c>
      <c r="J2310" s="426" t="s">
        <v>425</v>
      </c>
      <c r="K2310" s="426" t="s">
        <v>1188</v>
      </c>
      <c r="L2310" s="426" t="s">
        <v>1410</v>
      </c>
      <c r="M2310" s="426" t="s">
        <v>425</v>
      </c>
      <c r="N2310" s="463">
        <v>45106</v>
      </c>
      <c r="O2310" s="458">
        <f t="shared" si="114"/>
        <v>6</v>
      </c>
      <c r="P2310" s="458">
        <f t="shared" si="115"/>
        <v>4</v>
      </c>
      <c r="Q2310" s="96" t="str">
        <f t="shared" si="116"/>
        <v>Gastos_com_Pessoal</v>
      </c>
    </row>
    <row r="2311" spans="1:17" ht="13.5" hidden="1" thickBot="1" x14ac:dyDescent="0.25">
      <c r="A2311" s="450">
        <v>4751</v>
      </c>
      <c r="B2311" s="463">
        <v>45106</v>
      </c>
      <c r="C2311" s="464">
        <v>45078</v>
      </c>
      <c r="D2311" s="455" t="s">
        <v>264</v>
      </c>
      <c r="E2311" s="455" t="s">
        <v>96</v>
      </c>
      <c r="F2311" s="460">
        <v>829.4</v>
      </c>
      <c r="G2311" s="455" t="s">
        <v>6278</v>
      </c>
      <c r="H2311" s="461" t="s">
        <v>418</v>
      </c>
      <c r="I2311" s="461" t="s">
        <v>6279</v>
      </c>
      <c r="J2311" s="426" t="s">
        <v>3052</v>
      </c>
      <c r="K2311" s="426" t="s">
        <v>1188</v>
      </c>
      <c r="L2311" s="426" t="s">
        <v>32</v>
      </c>
      <c r="M2311" s="426">
        <v>647</v>
      </c>
      <c r="N2311" s="463">
        <v>45106</v>
      </c>
      <c r="O2311" s="458">
        <f t="shared" si="114"/>
        <v>6</v>
      </c>
      <c r="P2311" s="458">
        <f t="shared" si="115"/>
        <v>6</v>
      </c>
      <c r="Q2311" s="96" t="str">
        <f t="shared" si="116"/>
        <v>Gastos_Gerais</v>
      </c>
    </row>
    <row r="2312" spans="1:17" ht="24.75" hidden="1" thickBot="1" x14ac:dyDescent="0.25">
      <c r="A2312" s="450">
        <v>4752</v>
      </c>
      <c r="B2312" s="463">
        <v>45106</v>
      </c>
      <c r="C2312" s="464">
        <v>45078</v>
      </c>
      <c r="D2312" s="455" t="s">
        <v>264</v>
      </c>
      <c r="E2312" s="455" t="s">
        <v>293</v>
      </c>
      <c r="F2312" s="460">
        <v>180</v>
      </c>
      <c r="G2312" s="455" t="s">
        <v>6576</v>
      </c>
      <c r="H2312" s="461" t="s">
        <v>419</v>
      </c>
      <c r="I2312" s="461" t="s">
        <v>6280</v>
      </c>
      <c r="J2312" s="426" t="s">
        <v>6281</v>
      </c>
      <c r="K2312" s="425" t="s">
        <v>1188</v>
      </c>
      <c r="L2312" s="426" t="s">
        <v>32</v>
      </c>
      <c r="M2312" s="426">
        <v>20232067</v>
      </c>
      <c r="N2312" s="463">
        <v>45106</v>
      </c>
      <c r="O2312" s="458">
        <f t="shared" si="114"/>
        <v>6</v>
      </c>
      <c r="P2312" s="458">
        <f t="shared" si="115"/>
        <v>6</v>
      </c>
      <c r="Q2312" s="96" t="str">
        <f t="shared" si="116"/>
        <v>Gastos_Gerais</v>
      </c>
    </row>
    <row r="2313" spans="1:17" ht="26.25" hidden="1" thickBot="1" x14ac:dyDescent="0.25">
      <c r="A2313" s="450">
        <v>4753</v>
      </c>
      <c r="B2313" s="463">
        <v>45106</v>
      </c>
      <c r="C2313" s="464">
        <v>45078</v>
      </c>
      <c r="D2313" s="455" t="s">
        <v>176</v>
      </c>
      <c r="E2313" s="455" t="s">
        <v>1</v>
      </c>
      <c r="F2313" s="460">
        <v>706.87</v>
      </c>
      <c r="G2313" s="455" t="s">
        <v>6282</v>
      </c>
      <c r="H2313" s="461" t="s">
        <v>423</v>
      </c>
      <c r="I2313" s="461" t="s">
        <v>1388</v>
      </c>
      <c r="J2313" s="426" t="s">
        <v>1389</v>
      </c>
      <c r="K2313" s="426" t="s">
        <v>1188</v>
      </c>
      <c r="L2313" s="426" t="s">
        <v>1163</v>
      </c>
      <c r="M2313" s="426" t="s">
        <v>425</v>
      </c>
      <c r="N2313" s="463">
        <v>45106</v>
      </c>
      <c r="O2313" s="458">
        <f t="shared" si="114"/>
        <v>6</v>
      </c>
      <c r="P2313" s="458">
        <f t="shared" si="115"/>
        <v>6</v>
      </c>
      <c r="Q2313" s="96" t="str">
        <f t="shared" si="116"/>
        <v>Gastos_com_Pessoal</v>
      </c>
    </row>
    <row r="2314" spans="1:17" ht="24.75" hidden="1" thickBot="1" x14ac:dyDescent="0.25">
      <c r="A2314" s="450">
        <v>4754</v>
      </c>
      <c r="B2314" s="463">
        <v>45106</v>
      </c>
      <c r="C2314" s="464">
        <v>45078</v>
      </c>
      <c r="D2314" s="455" t="s">
        <v>264</v>
      </c>
      <c r="E2314" s="455" t="s">
        <v>402</v>
      </c>
      <c r="F2314" s="460">
        <v>25.26</v>
      </c>
      <c r="G2314" s="455" t="s">
        <v>4126</v>
      </c>
      <c r="H2314" s="461" t="s">
        <v>414</v>
      </c>
      <c r="I2314" s="461" t="s">
        <v>2059</v>
      </c>
      <c r="J2314" s="426" t="s">
        <v>6283</v>
      </c>
      <c r="K2314" s="426" t="s">
        <v>1188</v>
      </c>
      <c r="L2314" s="426" t="s">
        <v>32</v>
      </c>
      <c r="M2314" s="426">
        <v>289</v>
      </c>
      <c r="N2314" s="463">
        <v>45106</v>
      </c>
      <c r="O2314" s="458">
        <f t="shared" si="114"/>
        <v>6</v>
      </c>
      <c r="P2314" s="458">
        <f t="shared" si="115"/>
        <v>6</v>
      </c>
      <c r="Q2314" s="96" t="str">
        <f t="shared" si="116"/>
        <v>Gastos_Gerais</v>
      </c>
    </row>
    <row r="2315" spans="1:17" ht="26.25" hidden="1" thickBot="1" x14ac:dyDescent="0.25">
      <c r="A2315" s="450">
        <v>4755</v>
      </c>
      <c r="B2315" s="463">
        <v>45106</v>
      </c>
      <c r="C2315" s="464">
        <v>45078</v>
      </c>
      <c r="D2315" s="455" t="s">
        <v>176</v>
      </c>
      <c r="E2315" s="455" t="s">
        <v>262</v>
      </c>
      <c r="F2315" s="460">
        <v>780.23</v>
      </c>
      <c r="G2315" s="455" t="s">
        <v>6284</v>
      </c>
      <c r="H2315" s="456" t="s">
        <v>422</v>
      </c>
      <c r="I2315" s="461" t="s">
        <v>6285</v>
      </c>
      <c r="J2315" s="425" t="s">
        <v>6286</v>
      </c>
      <c r="K2315" s="425" t="s">
        <v>1188</v>
      </c>
      <c r="L2315" s="426" t="s">
        <v>4137</v>
      </c>
      <c r="M2315" s="426">
        <v>982701184</v>
      </c>
      <c r="N2315" s="463">
        <v>45106</v>
      </c>
      <c r="O2315" s="458">
        <f t="shared" si="114"/>
        <v>6</v>
      </c>
      <c r="P2315" s="458">
        <f t="shared" si="115"/>
        <v>6</v>
      </c>
      <c r="Q2315" s="96" t="str">
        <f t="shared" si="116"/>
        <v>Gastos_com_Pessoal</v>
      </c>
    </row>
    <row r="2316" spans="1:17" ht="26.25" hidden="1" thickBot="1" x14ac:dyDescent="0.25">
      <c r="A2316" s="450">
        <v>4756</v>
      </c>
      <c r="B2316" s="463">
        <v>45106</v>
      </c>
      <c r="C2316" s="464">
        <v>45078</v>
      </c>
      <c r="D2316" s="455" t="s">
        <v>176</v>
      </c>
      <c r="E2316" s="455" t="s">
        <v>280</v>
      </c>
      <c r="F2316" s="460">
        <v>2242.98</v>
      </c>
      <c r="G2316" s="455" t="s">
        <v>6287</v>
      </c>
      <c r="H2316" s="461" t="s">
        <v>422</v>
      </c>
      <c r="I2316" s="461" t="s">
        <v>6285</v>
      </c>
      <c r="J2316" s="426" t="s">
        <v>6286</v>
      </c>
      <c r="K2316" s="425" t="s">
        <v>1188</v>
      </c>
      <c r="L2316" s="426" t="s">
        <v>4137</v>
      </c>
      <c r="M2316" s="426">
        <v>982701184</v>
      </c>
      <c r="N2316" s="463">
        <v>45106</v>
      </c>
      <c r="O2316" s="458">
        <f t="shared" si="114"/>
        <v>6</v>
      </c>
      <c r="P2316" s="458">
        <f t="shared" si="115"/>
        <v>6</v>
      </c>
      <c r="Q2316" s="96" t="str">
        <f t="shared" si="116"/>
        <v>Gastos_com_Pessoal</v>
      </c>
    </row>
    <row r="2317" spans="1:17" ht="26.25" hidden="1" thickBot="1" x14ac:dyDescent="0.25">
      <c r="A2317" s="450">
        <v>4757</v>
      </c>
      <c r="B2317" s="463">
        <v>45106</v>
      </c>
      <c r="C2317" s="464">
        <v>45078</v>
      </c>
      <c r="D2317" s="455" t="s">
        <v>176</v>
      </c>
      <c r="E2317" s="455" t="s">
        <v>262</v>
      </c>
      <c r="F2317" s="460">
        <v>1009.54</v>
      </c>
      <c r="G2317" s="455" t="s">
        <v>6288</v>
      </c>
      <c r="H2317" s="461" t="s">
        <v>414</v>
      </c>
      <c r="I2317" s="461" t="s">
        <v>6289</v>
      </c>
      <c r="J2317" s="426" t="s">
        <v>751</v>
      </c>
      <c r="K2317" s="425" t="s">
        <v>1188</v>
      </c>
      <c r="L2317" s="426" t="s">
        <v>4137</v>
      </c>
      <c r="M2317" s="426">
        <v>982701184</v>
      </c>
      <c r="N2317" s="463">
        <v>45106</v>
      </c>
      <c r="O2317" s="458">
        <f t="shared" si="114"/>
        <v>6</v>
      </c>
      <c r="P2317" s="458">
        <f t="shared" si="115"/>
        <v>6</v>
      </c>
      <c r="Q2317" s="96" t="str">
        <f t="shared" si="116"/>
        <v>Gastos_com_Pessoal</v>
      </c>
    </row>
    <row r="2318" spans="1:17" s="337" customFormat="1" ht="26.25" hidden="1" thickBot="1" x14ac:dyDescent="0.25">
      <c r="A2318" s="450">
        <v>4758</v>
      </c>
      <c r="B2318" s="463">
        <v>45106</v>
      </c>
      <c r="C2318" s="464">
        <v>45078</v>
      </c>
      <c r="D2318" s="455" t="s">
        <v>176</v>
      </c>
      <c r="E2318" s="455" t="s">
        <v>280</v>
      </c>
      <c r="F2318" s="460">
        <v>2814.56</v>
      </c>
      <c r="G2318" s="453" t="s">
        <v>6290</v>
      </c>
      <c r="H2318" s="455" t="s">
        <v>414</v>
      </c>
      <c r="I2318" s="455" t="s">
        <v>6289</v>
      </c>
      <c r="J2318" s="465" t="s">
        <v>751</v>
      </c>
      <c r="K2318" s="465" t="s">
        <v>1188</v>
      </c>
      <c r="L2318" s="426" t="s">
        <v>4137</v>
      </c>
      <c r="M2318" s="426">
        <v>982701184</v>
      </c>
      <c r="N2318" s="463">
        <v>45106</v>
      </c>
      <c r="O2318" s="458">
        <f t="shared" si="114"/>
        <v>6</v>
      </c>
      <c r="P2318" s="458">
        <f t="shared" si="115"/>
        <v>6</v>
      </c>
      <c r="Q2318" s="96" t="str">
        <f t="shared" si="116"/>
        <v>Gastos_com_Pessoal</v>
      </c>
    </row>
    <row r="2319" spans="1:17" ht="26.25" hidden="1" thickBot="1" x14ac:dyDescent="0.25">
      <c r="A2319" s="450">
        <v>4759</v>
      </c>
      <c r="B2319" s="463">
        <v>45106</v>
      </c>
      <c r="C2319" s="464">
        <v>45078</v>
      </c>
      <c r="D2319" s="455" t="s">
        <v>176</v>
      </c>
      <c r="E2319" s="455" t="s">
        <v>262</v>
      </c>
      <c r="F2319" s="460">
        <v>963.75</v>
      </c>
      <c r="G2319" s="455" t="s">
        <v>6291</v>
      </c>
      <c r="H2319" s="461" t="s">
        <v>420</v>
      </c>
      <c r="I2319" s="461" t="s">
        <v>6292</v>
      </c>
      <c r="J2319" s="426" t="s">
        <v>622</v>
      </c>
      <c r="K2319" s="425" t="s">
        <v>1188</v>
      </c>
      <c r="L2319" s="426" t="s">
        <v>4137</v>
      </c>
      <c r="M2319" s="426">
        <v>982701184</v>
      </c>
      <c r="N2319" s="463">
        <v>45106</v>
      </c>
      <c r="O2319" s="458">
        <f t="shared" si="114"/>
        <v>6</v>
      </c>
      <c r="P2319" s="458">
        <f t="shared" si="115"/>
        <v>6</v>
      </c>
      <c r="Q2319" s="96" t="str">
        <f t="shared" si="116"/>
        <v>Gastos_com_Pessoal</v>
      </c>
    </row>
    <row r="2320" spans="1:17" ht="26.25" hidden="1" thickBot="1" x14ac:dyDescent="0.25">
      <c r="A2320" s="450">
        <v>4760</v>
      </c>
      <c r="B2320" s="463">
        <v>45106</v>
      </c>
      <c r="C2320" s="464">
        <v>45078</v>
      </c>
      <c r="D2320" s="455" t="s">
        <v>176</v>
      </c>
      <c r="E2320" s="455" t="s">
        <v>280</v>
      </c>
      <c r="F2320" s="454">
        <v>2740.19</v>
      </c>
      <c r="G2320" s="453" t="s">
        <v>6293</v>
      </c>
      <c r="H2320" s="453" t="s">
        <v>420</v>
      </c>
      <c r="I2320" s="455" t="s">
        <v>6292</v>
      </c>
      <c r="J2320" s="465" t="s">
        <v>622</v>
      </c>
      <c r="K2320" s="465" t="s">
        <v>1188</v>
      </c>
      <c r="L2320" s="426" t="s">
        <v>4137</v>
      </c>
      <c r="M2320" s="469">
        <v>982701184</v>
      </c>
      <c r="N2320" s="463">
        <v>45106</v>
      </c>
      <c r="O2320" s="458">
        <f t="shared" si="114"/>
        <v>6</v>
      </c>
      <c r="P2320" s="458">
        <f t="shared" si="115"/>
        <v>6</v>
      </c>
      <c r="Q2320" s="96" t="str">
        <f t="shared" si="116"/>
        <v>Gastos_com_Pessoal</v>
      </c>
    </row>
    <row r="2321" spans="1:17" ht="26.25" hidden="1" thickBot="1" x14ac:dyDescent="0.25">
      <c r="A2321" s="450">
        <v>4761</v>
      </c>
      <c r="B2321" s="463">
        <v>45106</v>
      </c>
      <c r="C2321" s="464">
        <v>45078</v>
      </c>
      <c r="D2321" s="455" t="s">
        <v>176</v>
      </c>
      <c r="E2321" s="455" t="s">
        <v>262</v>
      </c>
      <c r="F2321" s="460">
        <v>666.96</v>
      </c>
      <c r="G2321" s="455" t="s">
        <v>6294</v>
      </c>
      <c r="H2321" s="461" t="s">
        <v>420</v>
      </c>
      <c r="I2321" s="461" t="s">
        <v>4656</v>
      </c>
      <c r="J2321" s="426" t="s">
        <v>4657</v>
      </c>
      <c r="K2321" s="425" t="s">
        <v>1188</v>
      </c>
      <c r="L2321" s="426" t="s">
        <v>4137</v>
      </c>
      <c r="M2321" s="426">
        <v>982701184</v>
      </c>
      <c r="N2321" s="463">
        <v>45106</v>
      </c>
      <c r="O2321" s="458">
        <f t="shared" si="114"/>
        <v>6</v>
      </c>
      <c r="P2321" s="458">
        <f t="shared" si="115"/>
        <v>6</v>
      </c>
      <c r="Q2321" s="96" t="str">
        <f t="shared" si="116"/>
        <v>Gastos_com_Pessoal</v>
      </c>
    </row>
    <row r="2322" spans="1:17" ht="26.25" hidden="1" thickBot="1" x14ac:dyDescent="0.25">
      <c r="A2322" s="450">
        <v>4762</v>
      </c>
      <c r="B2322" s="463">
        <v>45106</v>
      </c>
      <c r="C2322" s="464">
        <v>45078</v>
      </c>
      <c r="D2322" s="455" t="s">
        <v>176</v>
      </c>
      <c r="E2322" s="455" t="s">
        <v>280</v>
      </c>
      <c r="F2322" s="460">
        <v>1959.16</v>
      </c>
      <c r="G2322" s="455" t="s">
        <v>6295</v>
      </c>
      <c r="H2322" s="461" t="s">
        <v>420</v>
      </c>
      <c r="I2322" s="461" t="s">
        <v>4656</v>
      </c>
      <c r="J2322" s="426" t="s">
        <v>4657</v>
      </c>
      <c r="K2322" s="425" t="s">
        <v>1188</v>
      </c>
      <c r="L2322" s="426" t="s">
        <v>4137</v>
      </c>
      <c r="M2322" s="426">
        <v>982701184</v>
      </c>
      <c r="N2322" s="463">
        <v>45106</v>
      </c>
      <c r="O2322" s="458">
        <f t="shared" si="114"/>
        <v>6</v>
      </c>
      <c r="P2322" s="458">
        <f t="shared" si="115"/>
        <v>6</v>
      </c>
      <c r="Q2322" s="96" t="str">
        <f t="shared" si="116"/>
        <v>Gastos_com_Pessoal</v>
      </c>
    </row>
    <row r="2323" spans="1:17" ht="26.25" hidden="1" thickBot="1" x14ac:dyDescent="0.25">
      <c r="A2323" s="450">
        <v>4763</v>
      </c>
      <c r="B2323" s="463">
        <v>45106</v>
      </c>
      <c r="C2323" s="464">
        <v>45078</v>
      </c>
      <c r="D2323" s="455" t="s">
        <v>176</v>
      </c>
      <c r="E2323" s="453" t="s">
        <v>262</v>
      </c>
      <c r="F2323" s="454">
        <v>775.17</v>
      </c>
      <c r="G2323" s="453" t="s">
        <v>6296</v>
      </c>
      <c r="H2323" s="461" t="s">
        <v>419</v>
      </c>
      <c r="I2323" s="461" t="s">
        <v>6297</v>
      </c>
      <c r="J2323" s="426" t="s">
        <v>979</v>
      </c>
      <c r="K2323" s="469" t="s">
        <v>1188</v>
      </c>
      <c r="L2323" s="426" t="s">
        <v>4137</v>
      </c>
      <c r="M2323" s="469">
        <v>982701184</v>
      </c>
      <c r="N2323" s="463">
        <v>45106</v>
      </c>
      <c r="O2323" s="458">
        <f t="shared" si="114"/>
        <v>6</v>
      </c>
      <c r="P2323" s="458">
        <f t="shared" si="115"/>
        <v>6</v>
      </c>
      <c r="Q2323" s="96" t="str">
        <f t="shared" si="116"/>
        <v>Gastos_com_Pessoal</v>
      </c>
    </row>
    <row r="2324" spans="1:17" ht="26.25" hidden="1" thickBot="1" x14ac:dyDescent="0.25">
      <c r="A2324" s="450">
        <v>4764</v>
      </c>
      <c r="B2324" s="463">
        <v>45106</v>
      </c>
      <c r="C2324" s="464">
        <v>45078</v>
      </c>
      <c r="D2324" s="455" t="s">
        <v>176</v>
      </c>
      <c r="E2324" s="455" t="s">
        <v>280</v>
      </c>
      <c r="F2324" s="460">
        <v>2259.25</v>
      </c>
      <c r="G2324" s="455" t="s">
        <v>6298</v>
      </c>
      <c r="H2324" s="461" t="s">
        <v>419</v>
      </c>
      <c r="I2324" s="461" t="s">
        <v>6297</v>
      </c>
      <c r="J2324" s="425" t="s">
        <v>979</v>
      </c>
      <c r="K2324" s="425" t="s">
        <v>1188</v>
      </c>
      <c r="L2324" s="426" t="s">
        <v>4137</v>
      </c>
      <c r="M2324" s="425">
        <v>982701184</v>
      </c>
      <c r="N2324" s="463">
        <v>45106</v>
      </c>
      <c r="O2324" s="458">
        <f t="shared" ref="O2324:O2387" si="117">IF(B2324=0,0,IF(YEAR(B2324)=$P$1,MONTH(B2324)-$O$1+1,(YEAR(B2324)-$P$1)*12-$O$1+1+MONTH(B2324)))</f>
        <v>6</v>
      </c>
      <c r="P2324" s="458">
        <f t="shared" ref="P2324:P2387" si="118">IF(C2324=0,0,IF(YEAR(C2324)=$P$1,MONTH(C2324)-$O$1+1,(YEAR(C2324)-$P$1)*12-$O$1+1+MONTH(C2324)))</f>
        <v>6</v>
      </c>
      <c r="Q2324" s="96" t="str">
        <f t="shared" ref="Q2324:Q2387" si="119">SUBSTITUTE(D2324," ","_")</f>
        <v>Gastos_com_Pessoal</v>
      </c>
    </row>
    <row r="2325" spans="1:17" ht="26.25" hidden="1" thickBot="1" x14ac:dyDescent="0.25">
      <c r="A2325" s="450">
        <v>4765</v>
      </c>
      <c r="B2325" s="463">
        <v>45106</v>
      </c>
      <c r="C2325" s="464">
        <v>45078</v>
      </c>
      <c r="D2325" s="455" t="s">
        <v>176</v>
      </c>
      <c r="E2325" s="455" t="s">
        <v>262</v>
      </c>
      <c r="F2325" s="460">
        <v>899.07</v>
      </c>
      <c r="G2325" s="455" t="s">
        <v>6299</v>
      </c>
      <c r="H2325" s="461" t="s">
        <v>414</v>
      </c>
      <c r="I2325" s="461" t="s">
        <v>6300</v>
      </c>
      <c r="J2325" s="425" t="s">
        <v>784</v>
      </c>
      <c r="K2325" s="425" t="s">
        <v>1188</v>
      </c>
      <c r="L2325" s="426" t="s">
        <v>4137</v>
      </c>
      <c r="M2325" s="425">
        <v>982701184</v>
      </c>
      <c r="N2325" s="463">
        <v>45106</v>
      </c>
      <c r="O2325" s="458">
        <f t="shared" si="117"/>
        <v>6</v>
      </c>
      <c r="P2325" s="458">
        <f t="shared" si="118"/>
        <v>6</v>
      </c>
      <c r="Q2325" s="96" t="str">
        <f t="shared" si="119"/>
        <v>Gastos_com_Pessoal</v>
      </c>
    </row>
    <row r="2326" spans="1:17" ht="26.25" hidden="1" thickBot="1" x14ac:dyDescent="0.25">
      <c r="A2326" s="450">
        <v>4766</v>
      </c>
      <c r="B2326" s="463">
        <v>45106</v>
      </c>
      <c r="C2326" s="464">
        <v>45078</v>
      </c>
      <c r="D2326" s="455" t="s">
        <v>176</v>
      </c>
      <c r="E2326" s="455" t="s">
        <v>280</v>
      </c>
      <c r="F2326" s="460">
        <v>2613.34</v>
      </c>
      <c r="G2326" s="455" t="s">
        <v>6301</v>
      </c>
      <c r="H2326" s="461" t="s">
        <v>414</v>
      </c>
      <c r="I2326" s="461" t="s">
        <v>6300</v>
      </c>
      <c r="J2326" s="425" t="s">
        <v>784</v>
      </c>
      <c r="K2326" s="425" t="s">
        <v>1188</v>
      </c>
      <c r="L2326" s="426" t="s">
        <v>4137</v>
      </c>
      <c r="M2326" s="426">
        <v>982701184</v>
      </c>
      <c r="N2326" s="463">
        <v>45106</v>
      </c>
      <c r="O2326" s="458">
        <f t="shared" si="117"/>
        <v>6</v>
      </c>
      <c r="P2326" s="458">
        <f t="shared" si="118"/>
        <v>6</v>
      </c>
      <c r="Q2326" s="96" t="str">
        <f t="shared" si="119"/>
        <v>Gastos_com_Pessoal</v>
      </c>
    </row>
    <row r="2327" spans="1:17" ht="26.25" hidden="1" thickBot="1" x14ac:dyDescent="0.25">
      <c r="A2327" s="450">
        <v>4767</v>
      </c>
      <c r="B2327" s="463">
        <v>45106</v>
      </c>
      <c r="C2327" s="464">
        <v>45078</v>
      </c>
      <c r="D2327" s="455" t="s">
        <v>176</v>
      </c>
      <c r="E2327" s="455" t="s">
        <v>262</v>
      </c>
      <c r="F2327" s="460">
        <v>512.30999999999995</v>
      </c>
      <c r="G2327" s="455" t="s">
        <v>6302</v>
      </c>
      <c r="H2327" s="461" t="s">
        <v>421</v>
      </c>
      <c r="I2327" s="461" t="s">
        <v>6303</v>
      </c>
      <c r="J2327" s="425" t="s">
        <v>966</v>
      </c>
      <c r="K2327" s="425" t="s">
        <v>1188</v>
      </c>
      <c r="L2327" s="426" t="s">
        <v>4137</v>
      </c>
      <c r="M2327" s="426">
        <v>982701184</v>
      </c>
      <c r="N2327" s="463">
        <v>45106</v>
      </c>
      <c r="O2327" s="458">
        <f t="shared" si="117"/>
        <v>6</v>
      </c>
      <c r="P2327" s="458">
        <f t="shared" si="118"/>
        <v>6</v>
      </c>
      <c r="Q2327" s="96" t="str">
        <f t="shared" si="119"/>
        <v>Gastos_com_Pessoal</v>
      </c>
    </row>
    <row r="2328" spans="1:17" ht="26.25" hidden="1" thickBot="1" x14ac:dyDescent="0.25">
      <c r="A2328" s="450">
        <v>4768</v>
      </c>
      <c r="B2328" s="463">
        <v>45106</v>
      </c>
      <c r="C2328" s="482">
        <v>45078</v>
      </c>
      <c r="D2328" s="455" t="s">
        <v>176</v>
      </c>
      <c r="E2328" s="453" t="s">
        <v>280</v>
      </c>
      <c r="F2328" s="454">
        <v>1536.89</v>
      </c>
      <c r="G2328" s="455" t="s">
        <v>6304</v>
      </c>
      <c r="H2328" s="461" t="s">
        <v>421</v>
      </c>
      <c r="I2328" s="461" t="s">
        <v>6303</v>
      </c>
      <c r="J2328" s="426" t="s">
        <v>966</v>
      </c>
      <c r="K2328" s="425" t="s">
        <v>1188</v>
      </c>
      <c r="L2328" s="426" t="s">
        <v>4137</v>
      </c>
      <c r="M2328" s="426">
        <v>982701184</v>
      </c>
      <c r="N2328" s="463">
        <v>45106</v>
      </c>
      <c r="O2328" s="458">
        <f t="shared" si="117"/>
        <v>6</v>
      </c>
      <c r="P2328" s="458">
        <f t="shared" si="118"/>
        <v>6</v>
      </c>
      <c r="Q2328" s="96" t="str">
        <f t="shared" si="119"/>
        <v>Gastos_com_Pessoal</v>
      </c>
    </row>
    <row r="2329" spans="1:17" ht="26.25" hidden="1" thickBot="1" x14ac:dyDescent="0.25">
      <c r="A2329" s="450">
        <v>4769</v>
      </c>
      <c r="B2329" s="463">
        <v>45106</v>
      </c>
      <c r="C2329" s="464">
        <v>45078</v>
      </c>
      <c r="D2329" s="455" t="s">
        <v>176</v>
      </c>
      <c r="E2329" s="455" t="s">
        <v>262</v>
      </c>
      <c r="F2329" s="460">
        <v>956.03</v>
      </c>
      <c r="G2329" s="455" t="s">
        <v>6305</v>
      </c>
      <c r="H2329" s="461" t="s">
        <v>422</v>
      </c>
      <c r="I2329" s="461" t="s">
        <v>6306</v>
      </c>
      <c r="J2329" s="425" t="s">
        <v>999</v>
      </c>
      <c r="K2329" s="425" t="s">
        <v>1188</v>
      </c>
      <c r="L2329" s="426" t="s">
        <v>4137</v>
      </c>
      <c r="M2329" s="426">
        <v>982701184</v>
      </c>
      <c r="N2329" s="463">
        <v>45106</v>
      </c>
      <c r="O2329" s="458">
        <f t="shared" si="117"/>
        <v>6</v>
      </c>
      <c r="P2329" s="458">
        <f t="shared" si="118"/>
        <v>6</v>
      </c>
      <c r="Q2329" s="96" t="str">
        <f t="shared" si="119"/>
        <v>Gastos_com_Pessoal</v>
      </c>
    </row>
    <row r="2330" spans="1:17" ht="26.25" hidden="1" thickBot="1" x14ac:dyDescent="0.25">
      <c r="A2330" s="450">
        <v>4770</v>
      </c>
      <c r="B2330" s="463">
        <v>45106</v>
      </c>
      <c r="C2330" s="464">
        <v>45078</v>
      </c>
      <c r="D2330" s="455" t="s">
        <v>176</v>
      </c>
      <c r="E2330" s="455" t="s">
        <v>280</v>
      </c>
      <c r="F2330" s="460">
        <v>2693.38</v>
      </c>
      <c r="G2330" s="455" t="s">
        <v>6307</v>
      </c>
      <c r="H2330" s="461" t="s">
        <v>422</v>
      </c>
      <c r="I2330" s="461" t="s">
        <v>6306</v>
      </c>
      <c r="J2330" s="426" t="s">
        <v>999</v>
      </c>
      <c r="K2330" s="425" t="s">
        <v>1188</v>
      </c>
      <c r="L2330" s="426" t="s">
        <v>4137</v>
      </c>
      <c r="M2330" s="426">
        <v>982701184</v>
      </c>
      <c r="N2330" s="463">
        <v>45106</v>
      </c>
      <c r="O2330" s="458">
        <f t="shared" si="117"/>
        <v>6</v>
      </c>
      <c r="P2330" s="458">
        <f t="shared" si="118"/>
        <v>6</v>
      </c>
      <c r="Q2330" s="96" t="str">
        <f t="shared" si="119"/>
        <v>Gastos_com_Pessoal</v>
      </c>
    </row>
    <row r="2331" spans="1:17" ht="26.25" hidden="1" thickBot="1" x14ac:dyDescent="0.25">
      <c r="A2331" s="450">
        <v>4771</v>
      </c>
      <c r="B2331" s="463">
        <v>45106</v>
      </c>
      <c r="C2331" s="464">
        <v>45078</v>
      </c>
      <c r="D2331" s="455" t="s">
        <v>176</v>
      </c>
      <c r="E2331" s="455" t="s">
        <v>262</v>
      </c>
      <c r="F2331" s="460">
        <v>563.16999999999996</v>
      </c>
      <c r="G2331" s="455" t="s">
        <v>6577</v>
      </c>
      <c r="H2331" s="456" t="s">
        <v>423</v>
      </c>
      <c r="I2331" s="461" t="s">
        <v>6578</v>
      </c>
      <c r="J2331" s="425" t="s">
        <v>504</v>
      </c>
      <c r="K2331" s="425" t="s">
        <v>1188</v>
      </c>
      <c r="L2331" s="426" t="s">
        <v>4137</v>
      </c>
      <c r="M2331" s="426">
        <v>982701184</v>
      </c>
      <c r="N2331" s="463">
        <v>45106</v>
      </c>
      <c r="O2331" s="458">
        <f t="shared" si="117"/>
        <v>6</v>
      </c>
      <c r="P2331" s="458">
        <f t="shared" si="118"/>
        <v>6</v>
      </c>
      <c r="Q2331" s="96" t="str">
        <f t="shared" si="119"/>
        <v>Gastos_com_Pessoal</v>
      </c>
    </row>
    <row r="2332" spans="1:17" ht="26.25" hidden="1" thickBot="1" x14ac:dyDescent="0.25">
      <c r="A2332" s="450">
        <v>4772</v>
      </c>
      <c r="B2332" s="463">
        <v>45106</v>
      </c>
      <c r="C2332" s="464">
        <v>45078</v>
      </c>
      <c r="D2332" s="455" t="s">
        <v>176</v>
      </c>
      <c r="E2332" s="455" t="s">
        <v>280</v>
      </c>
      <c r="F2332" s="460">
        <v>1689.44</v>
      </c>
      <c r="G2332" s="455" t="s">
        <v>6579</v>
      </c>
      <c r="H2332" s="461" t="s">
        <v>423</v>
      </c>
      <c r="I2332" s="461" t="s">
        <v>6578</v>
      </c>
      <c r="J2332" s="426" t="s">
        <v>504</v>
      </c>
      <c r="K2332" s="425" t="s">
        <v>1188</v>
      </c>
      <c r="L2332" s="426" t="s">
        <v>4137</v>
      </c>
      <c r="M2332" s="426">
        <v>982701184</v>
      </c>
      <c r="N2332" s="463">
        <v>45106</v>
      </c>
      <c r="O2332" s="458">
        <f t="shared" si="117"/>
        <v>6</v>
      </c>
      <c r="P2332" s="458">
        <f t="shared" si="118"/>
        <v>6</v>
      </c>
      <c r="Q2332" s="96" t="str">
        <f t="shared" si="119"/>
        <v>Gastos_com_Pessoal</v>
      </c>
    </row>
    <row r="2333" spans="1:17" ht="26.25" hidden="1" thickBot="1" x14ac:dyDescent="0.25">
      <c r="A2333" s="450">
        <v>4773</v>
      </c>
      <c r="B2333" s="463">
        <v>45106</v>
      </c>
      <c r="C2333" s="464">
        <v>45078</v>
      </c>
      <c r="D2333" s="455" t="s">
        <v>176</v>
      </c>
      <c r="E2333" s="455" t="s">
        <v>262</v>
      </c>
      <c r="F2333" s="460">
        <v>934.21</v>
      </c>
      <c r="G2333" s="455" t="s">
        <v>6308</v>
      </c>
      <c r="H2333" s="461" t="s">
        <v>414</v>
      </c>
      <c r="I2333" s="461" t="s">
        <v>1922</v>
      </c>
      <c r="J2333" s="425" t="s">
        <v>793</v>
      </c>
      <c r="K2333" s="425" t="s">
        <v>1188</v>
      </c>
      <c r="L2333" s="426" t="s">
        <v>4137</v>
      </c>
      <c r="M2333" s="426">
        <v>982701184</v>
      </c>
      <c r="N2333" s="463">
        <v>45106</v>
      </c>
      <c r="O2333" s="458">
        <f t="shared" si="117"/>
        <v>6</v>
      </c>
      <c r="P2333" s="458">
        <f t="shared" si="118"/>
        <v>6</v>
      </c>
      <c r="Q2333" s="96" t="str">
        <f t="shared" si="119"/>
        <v>Gastos_com_Pessoal</v>
      </c>
    </row>
    <row r="2334" spans="1:17" ht="26.25" hidden="1" thickBot="1" x14ac:dyDescent="0.25">
      <c r="A2334" s="450">
        <v>4774</v>
      </c>
      <c r="B2334" s="463">
        <v>45106</v>
      </c>
      <c r="C2334" s="464">
        <v>45078</v>
      </c>
      <c r="D2334" s="455" t="s">
        <v>176</v>
      </c>
      <c r="E2334" s="455" t="s">
        <v>280</v>
      </c>
      <c r="F2334" s="460">
        <v>2641.04</v>
      </c>
      <c r="G2334" s="455" t="s">
        <v>6309</v>
      </c>
      <c r="H2334" s="461" t="s">
        <v>414</v>
      </c>
      <c r="I2334" s="461" t="s">
        <v>1922</v>
      </c>
      <c r="J2334" s="425" t="s">
        <v>793</v>
      </c>
      <c r="K2334" s="425" t="s">
        <v>1188</v>
      </c>
      <c r="L2334" s="426" t="s">
        <v>4137</v>
      </c>
      <c r="M2334" s="426">
        <v>982701184</v>
      </c>
      <c r="N2334" s="463">
        <v>45106</v>
      </c>
      <c r="O2334" s="458">
        <f t="shared" si="117"/>
        <v>6</v>
      </c>
      <c r="P2334" s="458">
        <f t="shared" si="118"/>
        <v>6</v>
      </c>
      <c r="Q2334" s="96" t="str">
        <f t="shared" si="119"/>
        <v>Gastos_com_Pessoal</v>
      </c>
    </row>
    <row r="2335" spans="1:17" ht="26.25" hidden="1" thickBot="1" x14ac:dyDescent="0.25">
      <c r="A2335" s="450">
        <v>4775</v>
      </c>
      <c r="B2335" s="463">
        <v>45106</v>
      </c>
      <c r="C2335" s="482">
        <v>45078</v>
      </c>
      <c r="D2335" s="455" t="s">
        <v>176</v>
      </c>
      <c r="E2335" s="455" t="s">
        <v>262</v>
      </c>
      <c r="F2335" s="460">
        <v>1030.6500000000001</v>
      </c>
      <c r="G2335" s="455" t="s">
        <v>6310</v>
      </c>
      <c r="H2335" s="461" t="s">
        <v>422</v>
      </c>
      <c r="I2335" s="461" t="s">
        <v>6311</v>
      </c>
      <c r="J2335" s="425" t="s">
        <v>981</v>
      </c>
      <c r="K2335" s="425" t="s">
        <v>1188</v>
      </c>
      <c r="L2335" s="426" t="s">
        <v>4137</v>
      </c>
      <c r="M2335" s="426">
        <v>982701184</v>
      </c>
      <c r="N2335" s="463">
        <v>45106</v>
      </c>
      <c r="O2335" s="458">
        <f t="shared" si="117"/>
        <v>6</v>
      </c>
      <c r="P2335" s="458">
        <f t="shared" si="118"/>
        <v>6</v>
      </c>
      <c r="Q2335" s="96" t="str">
        <f t="shared" si="119"/>
        <v>Gastos_com_Pessoal</v>
      </c>
    </row>
    <row r="2336" spans="1:17" ht="26.25" hidden="1" thickBot="1" x14ac:dyDescent="0.25">
      <c r="A2336" s="450">
        <v>4776</v>
      </c>
      <c r="B2336" s="463">
        <v>45106</v>
      </c>
      <c r="C2336" s="464">
        <v>45078</v>
      </c>
      <c r="D2336" s="455" t="s">
        <v>176</v>
      </c>
      <c r="E2336" s="455" t="s">
        <v>280</v>
      </c>
      <c r="F2336" s="460">
        <v>2858.84</v>
      </c>
      <c r="G2336" s="455" t="s">
        <v>6312</v>
      </c>
      <c r="H2336" s="461" t="s">
        <v>422</v>
      </c>
      <c r="I2336" s="461" t="s">
        <v>6311</v>
      </c>
      <c r="J2336" s="426" t="s">
        <v>981</v>
      </c>
      <c r="K2336" s="425" t="s">
        <v>1188</v>
      </c>
      <c r="L2336" s="426" t="s">
        <v>4137</v>
      </c>
      <c r="M2336" s="426">
        <v>982701184</v>
      </c>
      <c r="N2336" s="463">
        <v>45106</v>
      </c>
      <c r="O2336" s="458">
        <f t="shared" si="117"/>
        <v>6</v>
      </c>
      <c r="P2336" s="458">
        <f t="shared" si="118"/>
        <v>6</v>
      </c>
      <c r="Q2336" s="96" t="str">
        <f t="shared" si="119"/>
        <v>Gastos_com_Pessoal</v>
      </c>
    </row>
    <row r="2337" spans="1:17" ht="26.25" hidden="1" thickBot="1" x14ac:dyDescent="0.25">
      <c r="A2337" s="450">
        <v>4777</v>
      </c>
      <c r="B2337" s="463">
        <v>45106</v>
      </c>
      <c r="C2337" s="464">
        <v>45078</v>
      </c>
      <c r="D2337" s="455" t="s">
        <v>176</v>
      </c>
      <c r="E2337" s="455" t="s">
        <v>262</v>
      </c>
      <c r="F2337" s="460">
        <v>945.53</v>
      </c>
      <c r="G2337" s="455" t="s">
        <v>6313</v>
      </c>
      <c r="H2337" s="461" t="s">
        <v>416</v>
      </c>
      <c r="I2337" s="461" t="s">
        <v>6314</v>
      </c>
      <c r="J2337" s="426" t="s">
        <v>631</v>
      </c>
      <c r="K2337" s="425" t="s">
        <v>1188</v>
      </c>
      <c r="L2337" s="426" t="s">
        <v>4137</v>
      </c>
      <c r="M2337" s="426">
        <v>982701184</v>
      </c>
      <c r="N2337" s="463">
        <v>45106</v>
      </c>
      <c r="O2337" s="458">
        <f t="shared" si="117"/>
        <v>6</v>
      </c>
      <c r="P2337" s="458">
        <f t="shared" si="118"/>
        <v>6</v>
      </c>
      <c r="Q2337" s="96" t="str">
        <f t="shared" si="119"/>
        <v>Gastos_com_Pessoal</v>
      </c>
    </row>
    <row r="2338" spans="1:17" ht="26.25" hidden="1" thickBot="1" x14ac:dyDescent="0.25">
      <c r="A2338" s="450">
        <v>4778</v>
      </c>
      <c r="B2338" s="463">
        <v>45106</v>
      </c>
      <c r="C2338" s="464">
        <v>45078</v>
      </c>
      <c r="D2338" s="455" t="s">
        <v>176</v>
      </c>
      <c r="E2338" s="455" t="s">
        <v>280</v>
      </c>
      <c r="F2338" s="460">
        <v>2637.34</v>
      </c>
      <c r="G2338" s="455" t="s">
        <v>6315</v>
      </c>
      <c r="H2338" s="461" t="s">
        <v>416</v>
      </c>
      <c r="I2338" s="461" t="s">
        <v>6314</v>
      </c>
      <c r="J2338" s="426" t="s">
        <v>631</v>
      </c>
      <c r="K2338" s="425" t="s">
        <v>1188</v>
      </c>
      <c r="L2338" s="426" t="s">
        <v>4137</v>
      </c>
      <c r="M2338" s="426">
        <v>982701184</v>
      </c>
      <c r="N2338" s="463">
        <v>45106</v>
      </c>
      <c r="O2338" s="458">
        <f t="shared" si="117"/>
        <v>6</v>
      </c>
      <c r="P2338" s="458">
        <f t="shared" si="118"/>
        <v>6</v>
      </c>
      <c r="Q2338" s="96" t="str">
        <f t="shared" si="119"/>
        <v>Gastos_com_Pessoal</v>
      </c>
    </row>
    <row r="2339" spans="1:17" ht="26.25" hidden="1" thickBot="1" x14ac:dyDescent="0.25">
      <c r="A2339" s="450">
        <v>4779</v>
      </c>
      <c r="B2339" s="463">
        <v>45106</v>
      </c>
      <c r="C2339" s="464">
        <v>45078</v>
      </c>
      <c r="D2339" s="455" t="s">
        <v>176</v>
      </c>
      <c r="E2339" s="455" t="s">
        <v>262</v>
      </c>
      <c r="F2339" s="454">
        <v>1078.98</v>
      </c>
      <c r="G2339" s="455" t="s">
        <v>6316</v>
      </c>
      <c r="H2339" s="478" t="s">
        <v>416</v>
      </c>
      <c r="I2339" s="478" t="s">
        <v>6317</v>
      </c>
      <c r="J2339" s="469" t="s">
        <v>725</v>
      </c>
      <c r="K2339" s="425" t="s">
        <v>1188</v>
      </c>
      <c r="L2339" s="426" t="s">
        <v>4137</v>
      </c>
      <c r="M2339" s="469">
        <v>982701184</v>
      </c>
      <c r="N2339" s="463">
        <v>45106</v>
      </c>
      <c r="O2339" s="458">
        <f t="shared" si="117"/>
        <v>6</v>
      </c>
      <c r="P2339" s="458">
        <f t="shared" si="118"/>
        <v>6</v>
      </c>
      <c r="Q2339" s="96" t="str">
        <f t="shared" si="119"/>
        <v>Gastos_com_Pessoal</v>
      </c>
    </row>
    <row r="2340" spans="1:17" ht="26.25" hidden="1" thickBot="1" x14ac:dyDescent="0.25">
      <c r="A2340" s="450">
        <v>4780</v>
      </c>
      <c r="B2340" s="463">
        <v>45106</v>
      </c>
      <c r="C2340" s="464">
        <v>45078</v>
      </c>
      <c r="D2340" s="455" t="s">
        <v>176</v>
      </c>
      <c r="E2340" s="453" t="s">
        <v>280</v>
      </c>
      <c r="F2340" s="454">
        <v>2917.39</v>
      </c>
      <c r="G2340" s="453" t="s">
        <v>6318</v>
      </c>
      <c r="H2340" s="478" t="s">
        <v>416</v>
      </c>
      <c r="I2340" s="478" t="s">
        <v>6317</v>
      </c>
      <c r="J2340" s="469" t="s">
        <v>725</v>
      </c>
      <c r="K2340" s="425" t="s">
        <v>1188</v>
      </c>
      <c r="L2340" s="426" t="s">
        <v>4137</v>
      </c>
      <c r="M2340" s="469">
        <v>982701184</v>
      </c>
      <c r="N2340" s="463">
        <v>45106</v>
      </c>
      <c r="O2340" s="458">
        <f t="shared" si="117"/>
        <v>6</v>
      </c>
      <c r="P2340" s="458">
        <f t="shared" si="118"/>
        <v>6</v>
      </c>
      <c r="Q2340" s="96" t="str">
        <f t="shared" si="119"/>
        <v>Gastos_com_Pessoal</v>
      </c>
    </row>
    <row r="2341" spans="1:17" ht="26.25" hidden="1" thickBot="1" x14ac:dyDescent="0.25">
      <c r="A2341" s="450">
        <v>4781</v>
      </c>
      <c r="B2341" s="463">
        <v>45106</v>
      </c>
      <c r="C2341" s="464">
        <v>45078</v>
      </c>
      <c r="D2341" s="455" t="s">
        <v>176</v>
      </c>
      <c r="E2341" s="455" t="s">
        <v>262</v>
      </c>
      <c r="F2341" s="460">
        <v>998.3</v>
      </c>
      <c r="G2341" s="455" t="s">
        <v>6319</v>
      </c>
      <c r="H2341" s="461" t="s">
        <v>423</v>
      </c>
      <c r="I2341" s="461" t="s">
        <v>6320</v>
      </c>
      <c r="J2341" s="425" t="s">
        <v>722</v>
      </c>
      <c r="K2341" s="425" t="s">
        <v>1188</v>
      </c>
      <c r="L2341" s="426" t="s">
        <v>4137</v>
      </c>
      <c r="M2341" s="425">
        <v>982701184</v>
      </c>
      <c r="N2341" s="463">
        <v>45106</v>
      </c>
      <c r="O2341" s="458">
        <f t="shared" si="117"/>
        <v>6</v>
      </c>
      <c r="P2341" s="458">
        <f t="shared" si="118"/>
        <v>6</v>
      </c>
      <c r="Q2341" s="96" t="str">
        <f t="shared" si="119"/>
        <v>Gastos_com_Pessoal</v>
      </c>
    </row>
    <row r="2342" spans="1:17" ht="26.25" hidden="1" thickBot="1" x14ac:dyDescent="0.25">
      <c r="A2342" s="450">
        <v>4782</v>
      </c>
      <c r="B2342" s="463">
        <v>45106</v>
      </c>
      <c r="C2342" s="464">
        <v>45078</v>
      </c>
      <c r="D2342" s="455" t="s">
        <v>176</v>
      </c>
      <c r="E2342" s="455" t="s">
        <v>280</v>
      </c>
      <c r="F2342" s="460">
        <v>2790.83</v>
      </c>
      <c r="G2342" s="455" t="s">
        <v>6321</v>
      </c>
      <c r="H2342" s="461" t="s">
        <v>423</v>
      </c>
      <c r="I2342" s="461" t="s">
        <v>6320</v>
      </c>
      <c r="J2342" s="426" t="s">
        <v>722</v>
      </c>
      <c r="K2342" s="425" t="s">
        <v>1188</v>
      </c>
      <c r="L2342" s="426" t="s">
        <v>4137</v>
      </c>
      <c r="M2342" s="426">
        <v>982701184</v>
      </c>
      <c r="N2342" s="463">
        <v>45106</v>
      </c>
      <c r="O2342" s="458">
        <f t="shared" si="117"/>
        <v>6</v>
      </c>
      <c r="P2342" s="458">
        <f t="shared" si="118"/>
        <v>6</v>
      </c>
      <c r="Q2342" s="96" t="str">
        <f t="shared" si="119"/>
        <v>Gastos_com_Pessoal</v>
      </c>
    </row>
    <row r="2343" spans="1:17" ht="26.25" hidden="1" thickBot="1" x14ac:dyDescent="0.25">
      <c r="A2343" s="450">
        <v>4783</v>
      </c>
      <c r="B2343" s="463">
        <v>45106</v>
      </c>
      <c r="C2343" s="464">
        <v>45078</v>
      </c>
      <c r="D2343" s="455" t="s">
        <v>176</v>
      </c>
      <c r="E2343" s="455" t="s">
        <v>262</v>
      </c>
      <c r="F2343" s="460">
        <v>580.25</v>
      </c>
      <c r="G2343" s="455" t="s">
        <v>6322</v>
      </c>
      <c r="H2343" s="461" t="s">
        <v>417</v>
      </c>
      <c r="I2343" s="461" t="s">
        <v>1928</v>
      </c>
      <c r="J2343" s="425" t="s">
        <v>994</v>
      </c>
      <c r="K2343" s="425" t="s">
        <v>1188</v>
      </c>
      <c r="L2343" s="426" t="s">
        <v>4137</v>
      </c>
      <c r="M2343" s="426">
        <v>982701184</v>
      </c>
      <c r="N2343" s="463">
        <v>45106</v>
      </c>
      <c r="O2343" s="458">
        <f t="shared" si="117"/>
        <v>6</v>
      </c>
      <c r="P2343" s="458">
        <f t="shared" si="118"/>
        <v>6</v>
      </c>
      <c r="Q2343" s="96" t="str">
        <f t="shared" si="119"/>
        <v>Gastos_com_Pessoal</v>
      </c>
    </row>
    <row r="2344" spans="1:17" ht="26.25" hidden="1" thickBot="1" x14ac:dyDescent="0.25">
      <c r="A2344" s="450">
        <v>4784</v>
      </c>
      <c r="B2344" s="463">
        <v>45106</v>
      </c>
      <c r="C2344" s="482">
        <v>45078</v>
      </c>
      <c r="D2344" s="455" t="s">
        <v>176</v>
      </c>
      <c r="E2344" s="455" t="s">
        <v>280</v>
      </c>
      <c r="F2344" s="460">
        <v>1740.83</v>
      </c>
      <c r="G2344" s="455" t="s">
        <v>6323</v>
      </c>
      <c r="H2344" s="461" t="s">
        <v>417</v>
      </c>
      <c r="I2344" s="461" t="s">
        <v>1928</v>
      </c>
      <c r="J2344" s="425" t="s">
        <v>994</v>
      </c>
      <c r="K2344" s="425" t="s">
        <v>1188</v>
      </c>
      <c r="L2344" s="426" t="s">
        <v>4137</v>
      </c>
      <c r="M2344" s="426">
        <v>982701184</v>
      </c>
      <c r="N2344" s="463">
        <v>45106</v>
      </c>
      <c r="O2344" s="458">
        <f t="shared" si="117"/>
        <v>6</v>
      </c>
      <c r="P2344" s="458">
        <f t="shared" si="118"/>
        <v>6</v>
      </c>
      <c r="Q2344" s="96" t="str">
        <f t="shared" si="119"/>
        <v>Gastos_com_Pessoal</v>
      </c>
    </row>
    <row r="2345" spans="1:17" ht="26.25" hidden="1" thickBot="1" x14ac:dyDescent="0.25">
      <c r="A2345" s="450">
        <v>4785</v>
      </c>
      <c r="B2345" s="463">
        <v>45106</v>
      </c>
      <c r="C2345" s="464">
        <v>45078</v>
      </c>
      <c r="D2345" s="455" t="s">
        <v>176</v>
      </c>
      <c r="E2345" s="455" t="s">
        <v>262</v>
      </c>
      <c r="F2345" s="460">
        <v>573.49</v>
      </c>
      <c r="G2345" s="455" t="s">
        <v>6580</v>
      </c>
      <c r="H2345" s="461" t="s">
        <v>420</v>
      </c>
      <c r="I2345" s="461" t="s">
        <v>6581</v>
      </c>
      <c r="J2345" s="426" t="s">
        <v>2312</v>
      </c>
      <c r="K2345" s="425" t="s">
        <v>1188</v>
      </c>
      <c r="L2345" s="426" t="s">
        <v>4137</v>
      </c>
      <c r="M2345" s="426">
        <v>982701184</v>
      </c>
      <c r="N2345" s="463">
        <v>45106</v>
      </c>
      <c r="O2345" s="458">
        <f t="shared" si="117"/>
        <v>6</v>
      </c>
      <c r="P2345" s="458">
        <f t="shared" si="118"/>
        <v>6</v>
      </c>
      <c r="Q2345" s="96" t="str">
        <f t="shared" si="119"/>
        <v>Gastos_com_Pessoal</v>
      </c>
    </row>
    <row r="2346" spans="1:17" ht="26.25" hidden="1" thickBot="1" x14ac:dyDescent="0.25">
      <c r="A2346" s="450">
        <v>4786</v>
      </c>
      <c r="B2346" s="463">
        <v>45106</v>
      </c>
      <c r="C2346" s="482">
        <v>45078</v>
      </c>
      <c r="D2346" s="455" t="s">
        <v>176</v>
      </c>
      <c r="E2346" s="455" t="s">
        <v>280</v>
      </c>
      <c r="F2346" s="460">
        <v>2615.12</v>
      </c>
      <c r="G2346" s="453" t="s">
        <v>6582</v>
      </c>
      <c r="H2346" s="461" t="s">
        <v>420</v>
      </c>
      <c r="I2346" s="478" t="s">
        <v>6581</v>
      </c>
      <c r="J2346" s="469" t="s">
        <v>2312</v>
      </c>
      <c r="K2346" s="425" t="s">
        <v>1188</v>
      </c>
      <c r="L2346" s="426" t="s">
        <v>4137</v>
      </c>
      <c r="M2346" s="426">
        <v>982701184</v>
      </c>
      <c r="N2346" s="463">
        <v>45106</v>
      </c>
      <c r="O2346" s="458">
        <f t="shared" si="117"/>
        <v>6</v>
      </c>
      <c r="P2346" s="458">
        <f t="shared" si="118"/>
        <v>6</v>
      </c>
      <c r="Q2346" s="96" t="str">
        <f t="shared" si="119"/>
        <v>Gastos_com_Pessoal</v>
      </c>
    </row>
    <row r="2347" spans="1:17" ht="26.25" hidden="1" thickBot="1" x14ac:dyDescent="0.25">
      <c r="A2347" s="450">
        <v>4787</v>
      </c>
      <c r="B2347" s="463">
        <v>45106</v>
      </c>
      <c r="C2347" s="482">
        <v>45078</v>
      </c>
      <c r="D2347" s="455" t="s">
        <v>176</v>
      </c>
      <c r="E2347" s="455" t="s">
        <v>262</v>
      </c>
      <c r="F2347" s="460">
        <v>904.16</v>
      </c>
      <c r="G2347" s="455" t="s">
        <v>6186</v>
      </c>
      <c r="H2347" s="461" t="s">
        <v>414</v>
      </c>
      <c r="I2347" s="461" t="s">
        <v>6324</v>
      </c>
      <c r="J2347" s="425" t="s">
        <v>785</v>
      </c>
      <c r="K2347" s="426" t="s">
        <v>1188</v>
      </c>
      <c r="L2347" s="426" t="s">
        <v>4137</v>
      </c>
      <c r="M2347" s="426">
        <v>982701184</v>
      </c>
      <c r="N2347" s="463">
        <v>45106</v>
      </c>
      <c r="O2347" s="458">
        <f t="shared" si="117"/>
        <v>6</v>
      </c>
      <c r="P2347" s="458">
        <f t="shared" si="118"/>
        <v>6</v>
      </c>
      <c r="Q2347" s="96" t="str">
        <f t="shared" si="119"/>
        <v>Gastos_com_Pessoal</v>
      </c>
    </row>
    <row r="2348" spans="1:17" ht="26.25" hidden="1" thickBot="1" x14ac:dyDescent="0.25">
      <c r="A2348" s="450">
        <v>4788</v>
      </c>
      <c r="B2348" s="463">
        <v>45106</v>
      </c>
      <c r="C2348" s="482">
        <v>45078</v>
      </c>
      <c r="D2348" s="455" t="s">
        <v>176</v>
      </c>
      <c r="E2348" s="455" t="s">
        <v>280</v>
      </c>
      <c r="F2348" s="460">
        <v>2540.37</v>
      </c>
      <c r="G2348" s="455" t="s">
        <v>6188</v>
      </c>
      <c r="H2348" s="461" t="s">
        <v>414</v>
      </c>
      <c r="I2348" s="461" t="s">
        <v>6324</v>
      </c>
      <c r="J2348" s="425" t="s">
        <v>785</v>
      </c>
      <c r="K2348" s="426" t="s">
        <v>1188</v>
      </c>
      <c r="L2348" s="426" t="s">
        <v>4137</v>
      </c>
      <c r="M2348" s="426">
        <v>982701184</v>
      </c>
      <c r="N2348" s="463">
        <v>45106</v>
      </c>
      <c r="O2348" s="458">
        <f t="shared" si="117"/>
        <v>6</v>
      </c>
      <c r="P2348" s="458">
        <f t="shared" si="118"/>
        <v>6</v>
      </c>
      <c r="Q2348" s="96" t="str">
        <f t="shared" si="119"/>
        <v>Gastos_com_Pessoal</v>
      </c>
    </row>
    <row r="2349" spans="1:17" ht="26.25" hidden="1" thickBot="1" x14ac:dyDescent="0.25">
      <c r="A2349" s="450">
        <v>4789</v>
      </c>
      <c r="B2349" s="463">
        <v>45106</v>
      </c>
      <c r="C2349" s="482">
        <v>45078</v>
      </c>
      <c r="D2349" s="455" t="s">
        <v>176</v>
      </c>
      <c r="E2349" s="455" t="s">
        <v>262</v>
      </c>
      <c r="F2349" s="460">
        <v>1033.03</v>
      </c>
      <c r="G2349" s="455" t="s">
        <v>6186</v>
      </c>
      <c r="H2349" s="461" t="s">
        <v>419</v>
      </c>
      <c r="I2349" s="461" t="s">
        <v>6325</v>
      </c>
      <c r="J2349" s="426" t="s">
        <v>837</v>
      </c>
      <c r="K2349" s="426" t="s">
        <v>1188</v>
      </c>
      <c r="L2349" s="426" t="s">
        <v>4137</v>
      </c>
      <c r="M2349" s="426">
        <v>982701184</v>
      </c>
      <c r="N2349" s="463">
        <v>45106</v>
      </c>
      <c r="O2349" s="458">
        <f t="shared" si="117"/>
        <v>6</v>
      </c>
      <c r="P2349" s="458">
        <f t="shared" si="118"/>
        <v>6</v>
      </c>
      <c r="Q2349" s="96" t="str">
        <f t="shared" si="119"/>
        <v>Gastos_com_Pessoal</v>
      </c>
    </row>
    <row r="2350" spans="1:17" ht="26.25" hidden="1" thickBot="1" x14ac:dyDescent="0.25">
      <c r="A2350" s="450">
        <v>4790</v>
      </c>
      <c r="B2350" s="463">
        <v>45106</v>
      </c>
      <c r="C2350" s="482">
        <v>45078</v>
      </c>
      <c r="D2350" s="455" t="s">
        <v>176</v>
      </c>
      <c r="E2350" s="455" t="s">
        <v>280</v>
      </c>
      <c r="F2350" s="460">
        <v>2906.5</v>
      </c>
      <c r="G2350" s="455" t="s">
        <v>6188</v>
      </c>
      <c r="H2350" s="461" t="s">
        <v>419</v>
      </c>
      <c r="I2350" s="461" t="s">
        <v>6325</v>
      </c>
      <c r="J2350" s="426" t="s">
        <v>837</v>
      </c>
      <c r="K2350" s="426" t="s">
        <v>1188</v>
      </c>
      <c r="L2350" s="426" t="s">
        <v>4137</v>
      </c>
      <c r="M2350" s="426">
        <v>982701184</v>
      </c>
      <c r="N2350" s="463">
        <v>45106</v>
      </c>
      <c r="O2350" s="458">
        <f t="shared" si="117"/>
        <v>6</v>
      </c>
      <c r="P2350" s="458">
        <f t="shared" si="118"/>
        <v>6</v>
      </c>
      <c r="Q2350" s="96" t="str">
        <f t="shared" si="119"/>
        <v>Gastos_com_Pessoal</v>
      </c>
    </row>
    <row r="2351" spans="1:17" ht="26.25" hidden="1" thickBot="1" x14ac:dyDescent="0.25">
      <c r="A2351" s="450">
        <v>4791</v>
      </c>
      <c r="B2351" s="463">
        <v>45106</v>
      </c>
      <c r="C2351" s="482">
        <v>45078</v>
      </c>
      <c r="D2351" s="455" t="s">
        <v>176</v>
      </c>
      <c r="E2351" s="455" t="s">
        <v>262</v>
      </c>
      <c r="F2351" s="460">
        <v>731.98</v>
      </c>
      <c r="G2351" s="455" t="s">
        <v>6326</v>
      </c>
      <c r="H2351" s="461" t="s">
        <v>420</v>
      </c>
      <c r="I2351" s="461" t="s">
        <v>6327</v>
      </c>
      <c r="J2351" s="425" t="s">
        <v>6328</v>
      </c>
      <c r="K2351" s="426" t="s">
        <v>1188</v>
      </c>
      <c r="L2351" s="426" t="s">
        <v>4137</v>
      </c>
      <c r="M2351" s="426">
        <v>982701184</v>
      </c>
      <c r="N2351" s="463">
        <v>45106</v>
      </c>
      <c r="O2351" s="458">
        <f t="shared" si="117"/>
        <v>6</v>
      </c>
      <c r="P2351" s="458">
        <f t="shared" si="118"/>
        <v>6</v>
      </c>
      <c r="Q2351" s="96" t="str">
        <f t="shared" si="119"/>
        <v>Gastos_com_Pessoal</v>
      </c>
    </row>
    <row r="2352" spans="1:17" ht="26.25" hidden="1" thickBot="1" x14ac:dyDescent="0.25">
      <c r="A2352" s="450">
        <v>4792</v>
      </c>
      <c r="B2352" s="463">
        <v>45106</v>
      </c>
      <c r="C2352" s="482">
        <v>45078</v>
      </c>
      <c r="D2352" s="455" t="s">
        <v>176</v>
      </c>
      <c r="E2352" s="455" t="s">
        <v>280</v>
      </c>
      <c r="F2352" s="460">
        <v>2127.1999999999998</v>
      </c>
      <c r="G2352" s="455" t="s">
        <v>6329</v>
      </c>
      <c r="H2352" s="461" t="s">
        <v>420</v>
      </c>
      <c r="I2352" s="461" t="s">
        <v>6327</v>
      </c>
      <c r="J2352" s="425" t="s">
        <v>6328</v>
      </c>
      <c r="K2352" s="426" t="s">
        <v>1188</v>
      </c>
      <c r="L2352" s="426" t="s">
        <v>4137</v>
      </c>
      <c r="M2352" s="426">
        <v>982701184</v>
      </c>
      <c r="N2352" s="463">
        <v>45106</v>
      </c>
      <c r="O2352" s="458">
        <f t="shared" si="117"/>
        <v>6</v>
      </c>
      <c r="P2352" s="458">
        <f t="shared" si="118"/>
        <v>6</v>
      </c>
      <c r="Q2352" s="96" t="str">
        <f t="shared" si="119"/>
        <v>Gastos_com_Pessoal</v>
      </c>
    </row>
    <row r="2353" spans="1:17" ht="26.25" hidden="1" thickBot="1" x14ac:dyDescent="0.25">
      <c r="A2353" s="450">
        <v>4793</v>
      </c>
      <c r="B2353" s="463">
        <v>45106</v>
      </c>
      <c r="C2353" s="482">
        <v>45078</v>
      </c>
      <c r="D2353" s="455" t="s">
        <v>176</v>
      </c>
      <c r="E2353" s="455" t="s">
        <v>262</v>
      </c>
      <c r="F2353" s="460">
        <v>870.98</v>
      </c>
      <c r="G2353" s="455" t="s">
        <v>6186</v>
      </c>
      <c r="H2353" s="461" t="s">
        <v>416</v>
      </c>
      <c r="I2353" s="461" t="s">
        <v>6330</v>
      </c>
      <c r="J2353" s="426" t="s">
        <v>967</v>
      </c>
      <c r="K2353" s="426" t="s">
        <v>1188</v>
      </c>
      <c r="L2353" s="426" t="s">
        <v>4137</v>
      </c>
      <c r="M2353" s="426">
        <v>982701184</v>
      </c>
      <c r="N2353" s="463">
        <v>45106</v>
      </c>
      <c r="O2353" s="458">
        <f t="shared" si="117"/>
        <v>6</v>
      </c>
      <c r="P2353" s="458">
        <f t="shared" si="118"/>
        <v>6</v>
      </c>
      <c r="Q2353" s="96" t="str">
        <f t="shared" si="119"/>
        <v>Gastos_com_Pessoal</v>
      </c>
    </row>
    <row r="2354" spans="1:17" ht="26.25" hidden="1" thickBot="1" x14ac:dyDescent="0.25">
      <c r="A2354" s="450">
        <v>4794</v>
      </c>
      <c r="B2354" s="463">
        <v>45106</v>
      </c>
      <c r="C2354" s="482">
        <v>45078</v>
      </c>
      <c r="D2354" s="455" t="s">
        <v>176</v>
      </c>
      <c r="E2354" s="455" t="s">
        <v>280</v>
      </c>
      <c r="F2354" s="460">
        <v>2460.73</v>
      </c>
      <c r="G2354" s="455" t="s">
        <v>6188</v>
      </c>
      <c r="H2354" s="461" t="s">
        <v>416</v>
      </c>
      <c r="I2354" s="461" t="s">
        <v>6330</v>
      </c>
      <c r="J2354" s="426" t="s">
        <v>967</v>
      </c>
      <c r="K2354" s="426" t="s">
        <v>1188</v>
      </c>
      <c r="L2354" s="426" t="s">
        <v>4137</v>
      </c>
      <c r="M2354" s="426">
        <v>982701184</v>
      </c>
      <c r="N2354" s="463">
        <v>45106</v>
      </c>
      <c r="O2354" s="458">
        <f t="shared" si="117"/>
        <v>6</v>
      </c>
      <c r="P2354" s="458">
        <f t="shared" si="118"/>
        <v>6</v>
      </c>
      <c r="Q2354" s="96" t="str">
        <f t="shared" si="119"/>
        <v>Gastos_com_Pessoal</v>
      </c>
    </row>
    <row r="2355" spans="1:17" ht="26.25" hidden="1" thickBot="1" x14ac:dyDescent="0.25">
      <c r="A2355" s="450">
        <v>4795</v>
      </c>
      <c r="B2355" s="463">
        <v>45106</v>
      </c>
      <c r="C2355" s="482">
        <v>45078</v>
      </c>
      <c r="D2355" s="455" t="s">
        <v>176</v>
      </c>
      <c r="E2355" s="453" t="s">
        <v>262</v>
      </c>
      <c r="F2355" s="454">
        <v>649.04</v>
      </c>
      <c r="G2355" s="453" t="s">
        <v>6331</v>
      </c>
      <c r="H2355" s="478" t="s">
        <v>414</v>
      </c>
      <c r="I2355" s="478" t="s">
        <v>6332</v>
      </c>
      <c r="J2355" s="469" t="s">
        <v>939</v>
      </c>
      <c r="K2355" s="426" t="s">
        <v>1188</v>
      </c>
      <c r="L2355" s="426" t="s">
        <v>4137</v>
      </c>
      <c r="M2355" s="426">
        <v>982701184</v>
      </c>
      <c r="N2355" s="463">
        <v>45106</v>
      </c>
      <c r="O2355" s="458">
        <f t="shared" si="117"/>
        <v>6</v>
      </c>
      <c r="P2355" s="458">
        <f t="shared" si="118"/>
        <v>6</v>
      </c>
      <c r="Q2355" s="96" t="str">
        <f t="shared" si="119"/>
        <v>Gastos_com_Pessoal</v>
      </c>
    </row>
    <row r="2356" spans="1:17" ht="26.25" hidden="1" thickBot="1" x14ac:dyDescent="0.25">
      <c r="A2356" s="450">
        <v>4796</v>
      </c>
      <c r="B2356" s="463">
        <v>45106</v>
      </c>
      <c r="C2356" s="482">
        <v>45078</v>
      </c>
      <c r="D2356" s="455" t="s">
        <v>176</v>
      </c>
      <c r="E2356" s="453" t="s">
        <v>280</v>
      </c>
      <c r="F2356" s="454">
        <v>1910.9</v>
      </c>
      <c r="G2356" s="453" t="s">
        <v>6333</v>
      </c>
      <c r="H2356" s="478" t="s">
        <v>414</v>
      </c>
      <c r="I2356" s="478" t="s">
        <v>6332</v>
      </c>
      <c r="J2356" s="469" t="s">
        <v>939</v>
      </c>
      <c r="K2356" s="426" t="s">
        <v>1188</v>
      </c>
      <c r="L2356" s="426" t="s">
        <v>4137</v>
      </c>
      <c r="M2356" s="426">
        <v>982701184</v>
      </c>
      <c r="N2356" s="463">
        <v>45106</v>
      </c>
      <c r="O2356" s="458">
        <f t="shared" si="117"/>
        <v>6</v>
      </c>
      <c r="P2356" s="458">
        <f t="shared" si="118"/>
        <v>6</v>
      </c>
      <c r="Q2356" s="96" t="str">
        <f t="shared" si="119"/>
        <v>Gastos_com_Pessoal</v>
      </c>
    </row>
    <row r="2357" spans="1:17" ht="26.25" hidden="1" thickBot="1" x14ac:dyDescent="0.25">
      <c r="A2357" s="450">
        <v>4797</v>
      </c>
      <c r="B2357" s="463">
        <v>45106</v>
      </c>
      <c r="C2357" s="482">
        <v>45078</v>
      </c>
      <c r="D2357" s="455" t="s">
        <v>176</v>
      </c>
      <c r="E2357" s="453" t="s">
        <v>262</v>
      </c>
      <c r="F2357" s="454">
        <v>648.79999999999995</v>
      </c>
      <c r="G2357" s="453" t="s">
        <v>6334</v>
      </c>
      <c r="H2357" s="478" t="s">
        <v>1032</v>
      </c>
      <c r="I2357" s="478" t="s">
        <v>6335</v>
      </c>
      <c r="J2357" s="469" t="s">
        <v>982</v>
      </c>
      <c r="K2357" s="426" t="s">
        <v>1188</v>
      </c>
      <c r="L2357" s="426" t="s">
        <v>4137</v>
      </c>
      <c r="M2357" s="426">
        <v>982701184</v>
      </c>
      <c r="N2357" s="463">
        <v>45106</v>
      </c>
      <c r="O2357" s="458">
        <f t="shared" si="117"/>
        <v>6</v>
      </c>
      <c r="P2357" s="458">
        <f t="shared" si="118"/>
        <v>6</v>
      </c>
      <c r="Q2357" s="96" t="str">
        <f t="shared" si="119"/>
        <v>Gastos_com_Pessoal</v>
      </c>
    </row>
    <row r="2358" spans="1:17" ht="26.25" hidden="1" thickBot="1" x14ac:dyDescent="0.25">
      <c r="A2358" s="450">
        <v>4798</v>
      </c>
      <c r="B2358" s="463">
        <v>45106</v>
      </c>
      <c r="C2358" s="482">
        <v>45078</v>
      </c>
      <c r="D2358" s="455" t="s">
        <v>176</v>
      </c>
      <c r="E2358" s="453" t="s">
        <v>280</v>
      </c>
      <c r="F2358" s="460">
        <v>1910.01</v>
      </c>
      <c r="G2358" s="453" t="s">
        <v>6336</v>
      </c>
      <c r="H2358" s="461" t="s">
        <v>1032</v>
      </c>
      <c r="I2358" s="461" t="s">
        <v>6335</v>
      </c>
      <c r="J2358" s="426" t="s">
        <v>982</v>
      </c>
      <c r="K2358" s="426" t="s">
        <v>1188</v>
      </c>
      <c r="L2358" s="426" t="s">
        <v>4137</v>
      </c>
      <c r="M2358" s="426">
        <v>982701184</v>
      </c>
      <c r="N2358" s="463">
        <v>45106</v>
      </c>
      <c r="O2358" s="458">
        <f t="shared" si="117"/>
        <v>6</v>
      </c>
      <c r="P2358" s="458">
        <f t="shared" si="118"/>
        <v>6</v>
      </c>
      <c r="Q2358" s="96" t="str">
        <f t="shared" si="119"/>
        <v>Gastos_com_Pessoal</v>
      </c>
    </row>
    <row r="2359" spans="1:17" ht="26.25" hidden="1" thickBot="1" x14ac:dyDescent="0.25">
      <c r="A2359" s="450">
        <v>4799</v>
      </c>
      <c r="B2359" s="463">
        <v>45106</v>
      </c>
      <c r="C2359" s="482">
        <v>45078</v>
      </c>
      <c r="D2359" s="455" t="s">
        <v>176</v>
      </c>
      <c r="E2359" s="453" t="s">
        <v>262</v>
      </c>
      <c r="F2359" s="454">
        <v>932.53</v>
      </c>
      <c r="G2359" s="455" t="s">
        <v>6337</v>
      </c>
      <c r="H2359" s="461" t="s">
        <v>414</v>
      </c>
      <c r="I2359" s="461" t="s">
        <v>6338</v>
      </c>
      <c r="J2359" s="426" t="s">
        <v>749</v>
      </c>
      <c r="K2359" s="426" t="s">
        <v>1188</v>
      </c>
      <c r="L2359" s="426" t="s">
        <v>4137</v>
      </c>
      <c r="M2359" s="426">
        <v>982701184</v>
      </c>
      <c r="N2359" s="463">
        <v>45106</v>
      </c>
      <c r="O2359" s="458">
        <f t="shared" si="117"/>
        <v>6</v>
      </c>
      <c r="P2359" s="458">
        <f t="shared" si="118"/>
        <v>6</v>
      </c>
      <c r="Q2359" s="96" t="str">
        <f t="shared" si="119"/>
        <v>Gastos_com_Pessoal</v>
      </c>
    </row>
    <row r="2360" spans="1:17" ht="26.25" hidden="1" thickBot="1" x14ac:dyDescent="0.25">
      <c r="A2360" s="450">
        <v>4800</v>
      </c>
      <c r="B2360" s="463">
        <v>45106</v>
      </c>
      <c r="C2360" s="482">
        <v>45078</v>
      </c>
      <c r="D2360" s="455" t="s">
        <v>176</v>
      </c>
      <c r="E2360" s="453" t="s">
        <v>280</v>
      </c>
      <c r="F2360" s="460">
        <v>2608.4899999999998</v>
      </c>
      <c r="G2360" s="455" t="s">
        <v>6339</v>
      </c>
      <c r="H2360" s="461" t="s">
        <v>414</v>
      </c>
      <c r="I2360" s="461" t="s">
        <v>6338</v>
      </c>
      <c r="J2360" s="426" t="s">
        <v>749</v>
      </c>
      <c r="K2360" s="426" t="s">
        <v>1188</v>
      </c>
      <c r="L2360" s="426" t="s">
        <v>4137</v>
      </c>
      <c r="M2360" s="426">
        <v>982701184</v>
      </c>
      <c r="N2360" s="463">
        <v>45106</v>
      </c>
      <c r="O2360" s="458">
        <f t="shared" si="117"/>
        <v>6</v>
      </c>
      <c r="P2360" s="458">
        <f t="shared" si="118"/>
        <v>6</v>
      </c>
      <c r="Q2360" s="96" t="str">
        <f t="shared" si="119"/>
        <v>Gastos_com_Pessoal</v>
      </c>
    </row>
    <row r="2361" spans="1:17" ht="26.25" hidden="1" thickBot="1" x14ac:dyDescent="0.25">
      <c r="A2361" s="450">
        <v>4801</v>
      </c>
      <c r="B2361" s="463">
        <v>45106</v>
      </c>
      <c r="C2361" s="482">
        <v>45078</v>
      </c>
      <c r="D2361" s="455" t="s">
        <v>176</v>
      </c>
      <c r="E2361" s="453" t="s">
        <v>262</v>
      </c>
      <c r="F2361" s="460">
        <v>1018.61</v>
      </c>
      <c r="G2361" s="455" t="s">
        <v>6340</v>
      </c>
      <c r="H2361" s="461" t="s">
        <v>421</v>
      </c>
      <c r="I2361" s="461" t="s">
        <v>6341</v>
      </c>
      <c r="J2361" s="426" t="s">
        <v>685</v>
      </c>
      <c r="K2361" s="426" t="s">
        <v>1188</v>
      </c>
      <c r="L2361" s="426" t="s">
        <v>4137</v>
      </c>
      <c r="M2361" s="426">
        <v>982701184</v>
      </c>
      <c r="N2361" s="463">
        <v>45106</v>
      </c>
      <c r="O2361" s="458">
        <f t="shared" si="117"/>
        <v>6</v>
      </c>
      <c r="P2361" s="458">
        <f t="shared" si="118"/>
        <v>6</v>
      </c>
      <c r="Q2361" s="96" t="str">
        <f t="shared" si="119"/>
        <v>Gastos_com_Pessoal</v>
      </c>
    </row>
    <row r="2362" spans="1:17" ht="26.25" hidden="1" thickBot="1" x14ac:dyDescent="0.25">
      <c r="A2362" s="450">
        <v>4802</v>
      </c>
      <c r="B2362" s="463">
        <v>45106</v>
      </c>
      <c r="C2362" s="482">
        <v>45078</v>
      </c>
      <c r="D2362" s="455" t="s">
        <v>176</v>
      </c>
      <c r="E2362" s="453" t="s">
        <v>280</v>
      </c>
      <c r="F2362" s="460">
        <v>2790.78</v>
      </c>
      <c r="G2362" s="455" t="s">
        <v>6342</v>
      </c>
      <c r="H2362" s="461" t="s">
        <v>421</v>
      </c>
      <c r="I2362" s="461" t="s">
        <v>6341</v>
      </c>
      <c r="J2362" s="426" t="s">
        <v>685</v>
      </c>
      <c r="K2362" s="426" t="s">
        <v>1188</v>
      </c>
      <c r="L2362" s="426" t="s">
        <v>4137</v>
      </c>
      <c r="M2362" s="426">
        <v>982701184</v>
      </c>
      <c r="N2362" s="463">
        <v>45106</v>
      </c>
      <c r="O2362" s="458">
        <f t="shared" si="117"/>
        <v>6</v>
      </c>
      <c r="P2362" s="458">
        <f t="shared" si="118"/>
        <v>6</v>
      </c>
      <c r="Q2362" s="96" t="str">
        <f t="shared" si="119"/>
        <v>Gastos_com_Pessoal</v>
      </c>
    </row>
    <row r="2363" spans="1:17" ht="26.25" hidden="1" thickBot="1" x14ac:dyDescent="0.25">
      <c r="A2363" s="450">
        <v>4803</v>
      </c>
      <c r="B2363" s="463">
        <v>45106</v>
      </c>
      <c r="C2363" s="482">
        <v>45078</v>
      </c>
      <c r="D2363" s="455" t="s">
        <v>176</v>
      </c>
      <c r="E2363" s="453" t="s">
        <v>262</v>
      </c>
      <c r="F2363" s="460">
        <v>648.38</v>
      </c>
      <c r="G2363" s="455" t="s">
        <v>6583</v>
      </c>
      <c r="H2363" s="461" t="s">
        <v>1032</v>
      </c>
      <c r="I2363" s="461" t="s">
        <v>6584</v>
      </c>
      <c r="J2363" s="426" t="s">
        <v>6343</v>
      </c>
      <c r="K2363" s="426" t="s">
        <v>1188</v>
      </c>
      <c r="L2363" s="426" t="s">
        <v>4137</v>
      </c>
      <c r="M2363" s="426">
        <v>982701184</v>
      </c>
      <c r="N2363" s="463">
        <v>45106</v>
      </c>
      <c r="O2363" s="458">
        <f t="shared" si="117"/>
        <v>6</v>
      </c>
      <c r="P2363" s="458">
        <f t="shared" si="118"/>
        <v>6</v>
      </c>
      <c r="Q2363" s="96" t="str">
        <f t="shared" si="119"/>
        <v>Gastos_com_Pessoal</v>
      </c>
    </row>
    <row r="2364" spans="1:17" ht="26.25" hidden="1" thickBot="1" x14ac:dyDescent="0.25">
      <c r="A2364" s="450">
        <v>4804</v>
      </c>
      <c r="B2364" s="463">
        <v>45106</v>
      </c>
      <c r="C2364" s="482">
        <v>45078</v>
      </c>
      <c r="D2364" s="455" t="s">
        <v>176</v>
      </c>
      <c r="E2364" s="453" t="s">
        <v>280</v>
      </c>
      <c r="F2364" s="460">
        <v>1908.96</v>
      </c>
      <c r="G2364" s="455" t="s">
        <v>6585</v>
      </c>
      <c r="H2364" s="461" t="s">
        <v>1032</v>
      </c>
      <c r="I2364" s="461" t="s">
        <v>6584</v>
      </c>
      <c r="J2364" s="426" t="s">
        <v>6343</v>
      </c>
      <c r="K2364" s="426" t="s">
        <v>1188</v>
      </c>
      <c r="L2364" s="426" t="s">
        <v>4137</v>
      </c>
      <c r="M2364" s="426">
        <v>982701184</v>
      </c>
      <c r="N2364" s="463">
        <v>45106</v>
      </c>
      <c r="O2364" s="458">
        <f t="shared" si="117"/>
        <v>6</v>
      </c>
      <c r="P2364" s="458">
        <f t="shared" si="118"/>
        <v>6</v>
      </c>
      <c r="Q2364" s="96" t="str">
        <f t="shared" si="119"/>
        <v>Gastos_com_Pessoal</v>
      </c>
    </row>
    <row r="2365" spans="1:17" ht="26.25" hidden="1" thickBot="1" x14ac:dyDescent="0.25">
      <c r="A2365" s="450">
        <v>4805</v>
      </c>
      <c r="B2365" s="463">
        <v>45106</v>
      </c>
      <c r="C2365" s="482">
        <v>45078</v>
      </c>
      <c r="D2365" s="455" t="s">
        <v>176</v>
      </c>
      <c r="E2365" s="453" t="s">
        <v>262</v>
      </c>
      <c r="F2365" s="454">
        <v>1012.89</v>
      </c>
      <c r="G2365" s="453" t="s">
        <v>6344</v>
      </c>
      <c r="H2365" s="478" t="s">
        <v>414</v>
      </c>
      <c r="I2365" s="478" t="s">
        <v>6345</v>
      </c>
      <c r="J2365" s="469" t="s">
        <v>708</v>
      </c>
      <c r="K2365" s="426" t="s">
        <v>1188</v>
      </c>
      <c r="L2365" s="426" t="s">
        <v>4137</v>
      </c>
      <c r="M2365" s="426">
        <v>982701184</v>
      </c>
      <c r="N2365" s="463">
        <v>45106</v>
      </c>
      <c r="O2365" s="458">
        <f t="shared" si="117"/>
        <v>6</v>
      </c>
      <c r="P2365" s="458">
        <f t="shared" si="118"/>
        <v>6</v>
      </c>
      <c r="Q2365" s="96" t="str">
        <f t="shared" si="119"/>
        <v>Gastos_com_Pessoal</v>
      </c>
    </row>
    <row r="2366" spans="1:17" ht="26.25" hidden="1" thickBot="1" x14ac:dyDescent="0.25">
      <c r="A2366" s="450">
        <v>4806</v>
      </c>
      <c r="B2366" s="463">
        <v>45106</v>
      </c>
      <c r="C2366" s="482">
        <v>45078</v>
      </c>
      <c r="D2366" s="455" t="s">
        <v>176</v>
      </c>
      <c r="E2366" s="453" t="s">
        <v>280</v>
      </c>
      <c r="F2366" s="460">
        <v>2778.86</v>
      </c>
      <c r="G2366" s="455" t="s">
        <v>6346</v>
      </c>
      <c r="H2366" s="461" t="s">
        <v>414</v>
      </c>
      <c r="I2366" s="461" t="s">
        <v>6345</v>
      </c>
      <c r="J2366" s="426" t="s">
        <v>708</v>
      </c>
      <c r="K2366" s="426" t="s">
        <v>1188</v>
      </c>
      <c r="L2366" s="426" t="s">
        <v>4137</v>
      </c>
      <c r="M2366" s="426">
        <v>982701184</v>
      </c>
      <c r="N2366" s="463">
        <v>45106</v>
      </c>
      <c r="O2366" s="458">
        <f t="shared" si="117"/>
        <v>6</v>
      </c>
      <c r="P2366" s="458">
        <f t="shared" si="118"/>
        <v>6</v>
      </c>
      <c r="Q2366" s="96" t="str">
        <f t="shared" si="119"/>
        <v>Gastos_com_Pessoal</v>
      </c>
    </row>
    <row r="2367" spans="1:17" ht="26.25" hidden="1" thickBot="1" x14ac:dyDescent="0.25">
      <c r="A2367" s="450">
        <v>4807</v>
      </c>
      <c r="B2367" s="463">
        <v>45106</v>
      </c>
      <c r="C2367" s="482">
        <v>45078</v>
      </c>
      <c r="D2367" s="455" t="s">
        <v>176</v>
      </c>
      <c r="E2367" s="453" t="s">
        <v>262</v>
      </c>
      <c r="F2367" s="460">
        <v>930.58</v>
      </c>
      <c r="G2367" s="455" t="s">
        <v>6347</v>
      </c>
      <c r="H2367" s="461" t="s">
        <v>423</v>
      </c>
      <c r="I2367" s="461" t="s">
        <v>2264</v>
      </c>
      <c r="J2367" s="426" t="s">
        <v>799</v>
      </c>
      <c r="K2367" s="426" t="s">
        <v>1188</v>
      </c>
      <c r="L2367" s="426" t="s">
        <v>4137</v>
      </c>
      <c r="M2367" s="426">
        <v>982701184</v>
      </c>
      <c r="N2367" s="463">
        <v>45106</v>
      </c>
      <c r="O2367" s="458">
        <f t="shared" si="117"/>
        <v>6</v>
      </c>
      <c r="P2367" s="458">
        <f t="shared" si="118"/>
        <v>6</v>
      </c>
      <c r="Q2367" s="96" t="str">
        <f t="shared" si="119"/>
        <v>Gastos_com_Pessoal</v>
      </c>
    </row>
    <row r="2368" spans="1:17" ht="26.25" hidden="1" thickBot="1" x14ac:dyDescent="0.25">
      <c r="A2368" s="450">
        <v>4808</v>
      </c>
      <c r="B2368" s="463">
        <v>45106</v>
      </c>
      <c r="C2368" s="482">
        <v>45078</v>
      </c>
      <c r="D2368" s="455" t="s">
        <v>176</v>
      </c>
      <c r="E2368" s="453" t="s">
        <v>280</v>
      </c>
      <c r="F2368" s="460">
        <v>1896.92</v>
      </c>
      <c r="G2368" s="455" t="s">
        <v>6348</v>
      </c>
      <c r="H2368" s="461" t="s">
        <v>423</v>
      </c>
      <c r="I2368" s="461" t="s">
        <v>2264</v>
      </c>
      <c r="J2368" s="426" t="s">
        <v>799</v>
      </c>
      <c r="K2368" s="426" t="s">
        <v>1188</v>
      </c>
      <c r="L2368" s="426" t="s">
        <v>4137</v>
      </c>
      <c r="M2368" s="426">
        <v>982701184</v>
      </c>
      <c r="N2368" s="463">
        <v>45106</v>
      </c>
      <c r="O2368" s="458">
        <f t="shared" si="117"/>
        <v>6</v>
      </c>
      <c r="P2368" s="458">
        <f t="shared" si="118"/>
        <v>6</v>
      </c>
      <c r="Q2368" s="96" t="str">
        <f t="shared" si="119"/>
        <v>Gastos_com_Pessoal</v>
      </c>
    </row>
    <row r="2369" spans="1:17" ht="26.25" hidden="1" thickBot="1" x14ac:dyDescent="0.25">
      <c r="A2369" s="450">
        <v>4809</v>
      </c>
      <c r="B2369" s="463">
        <v>45106</v>
      </c>
      <c r="C2369" s="482">
        <v>45078</v>
      </c>
      <c r="D2369" s="455" t="s">
        <v>176</v>
      </c>
      <c r="E2369" s="455" t="s">
        <v>262</v>
      </c>
      <c r="F2369" s="460">
        <v>512.30999999999995</v>
      </c>
      <c r="G2369" s="455" t="s">
        <v>6349</v>
      </c>
      <c r="H2369" s="461" t="s">
        <v>420</v>
      </c>
      <c r="I2369" s="461" t="s">
        <v>6350</v>
      </c>
      <c r="J2369" s="426" t="s">
        <v>6351</v>
      </c>
      <c r="K2369" s="426" t="s">
        <v>1188</v>
      </c>
      <c r="L2369" s="426" t="s">
        <v>4137</v>
      </c>
      <c r="M2369" s="426">
        <v>982701184</v>
      </c>
      <c r="N2369" s="463">
        <v>45106</v>
      </c>
      <c r="O2369" s="458">
        <f t="shared" si="117"/>
        <v>6</v>
      </c>
      <c r="P2369" s="458">
        <f t="shared" si="118"/>
        <v>6</v>
      </c>
      <c r="Q2369" s="96" t="str">
        <f t="shared" si="119"/>
        <v>Gastos_com_Pessoal</v>
      </c>
    </row>
    <row r="2370" spans="1:17" ht="26.25" hidden="1" thickBot="1" x14ac:dyDescent="0.25">
      <c r="A2370" s="450">
        <v>4810</v>
      </c>
      <c r="B2370" s="463">
        <v>45106</v>
      </c>
      <c r="C2370" s="482">
        <v>45078</v>
      </c>
      <c r="D2370" s="455" t="s">
        <v>176</v>
      </c>
      <c r="E2370" s="455" t="s">
        <v>280</v>
      </c>
      <c r="F2370" s="460">
        <v>1536.9</v>
      </c>
      <c r="G2370" s="455" t="s">
        <v>6352</v>
      </c>
      <c r="H2370" s="461" t="s">
        <v>420</v>
      </c>
      <c r="I2370" s="461" t="s">
        <v>6350</v>
      </c>
      <c r="J2370" s="426" t="s">
        <v>6351</v>
      </c>
      <c r="K2370" s="426" t="s">
        <v>1188</v>
      </c>
      <c r="L2370" s="426" t="s">
        <v>4137</v>
      </c>
      <c r="M2370" s="426">
        <v>982701184</v>
      </c>
      <c r="N2370" s="463">
        <v>45106</v>
      </c>
      <c r="O2370" s="458">
        <f t="shared" si="117"/>
        <v>6</v>
      </c>
      <c r="P2370" s="458">
        <f t="shared" si="118"/>
        <v>6</v>
      </c>
      <c r="Q2370" s="96" t="str">
        <f t="shared" si="119"/>
        <v>Gastos_com_Pessoal</v>
      </c>
    </row>
    <row r="2371" spans="1:17" ht="26.25" hidden="1" thickBot="1" x14ac:dyDescent="0.25">
      <c r="A2371" s="450">
        <v>4811</v>
      </c>
      <c r="B2371" s="463">
        <v>45106</v>
      </c>
      <c r="C2371" s="464">
        <v>45078</v>
      </c>
      <c r="D2371" s="455" t="s">
        <v>176</v>
      </c>
      <c r="E2371" s="455" t="s">
        <v>262</v>
      </c>
      <c r="F2371" s="460">
        <v>866.7</v>
      </c>
      <c r="G2371" s="455" t="s">
        <v>6353</v>
      </c>
      <c r="H2371" s="456" t="s">
        <v>419</v>
      </c>
      <c r="I2371" s="461" t="s">
        <v>6354</v>
      </c>
      <c r="J2371" s="425" t="s">
        <v>857</v>
      </c>
      <c r="K2371" s="425" t="s">
        <v>1188</v>
      </c>
      <c r="L2371" s="426" t="s">
        <v>4137</v>
      </c>
      <c r="M2371" s="426">
        <v>982701184</v>
      </c>
      <c r="N2371" s="463">
        <v>45106</v>
      </c>
      <c r="O2371" s="458">
        <f t="shared" si="117"/>
        <v>6</v>
      </c>
      <c r="P2371" s="458">
        <f t="shared" si="118"/>
        <v>6</v>
      </c>
      <c r="Q2371" s="96" t="str">
        <f t="shared" si="119"/>
        <v>Gastos_com_Pessoal</v>
      </c>
    </row>
    <row r="2372" spans="1:17" ht="26.25" hidden="1" thickBot="1" x14ac:dyDescent="0.25">
      <c r="A2372" s="450">
        <v>4812</v>
      </c>
      <c r="B2372" s="463">
        <v>45106</v>
      </c>
      <c r="C2372" s="464">
        <v>45078</v>
      </c>
      <c r="D2372" s="455" t="s">
        <v>176</v>
      </c>
      <c r="E2372" s="455" t="s">
        <v>280</v>
      </c>
      <c r="F2372" s="460">
        <v>2450.5500000000002</v>
      </c>
      <c r="G2372" s="455" t="s">
        <v>6355</v>
      </c>
      <c r="H2372" s="461" t="s">
        <v>419</v>
      </c>
      <c r="I2372" s="455" t="s">
        <v>6354</v>
      </c>
      <c r="J2372" s="465" t="s">
        <v>857</v>
      </c>
      <c r="K2372" s="465" t="s">
        <v>1188</v>
      </c>
      <c r="L2372" s="426" t="s">
        <v>4137</v>
      </c>
      <c r="M2372" s="426">
        <v>982701184</v>
      </c>
      <c r="N2372" s="463">
        <v>45106</v>
      </c>
      <c r="O2372" s="458">
        <f t="shared" si="117"/>
        <v>6</v>
      </c>
      <c r="P2372" s="458">
        <f t="shared" si="118"/>
        <v>6</v>
      </c>
      <c r="Q2372" s="96" t="str">
        <f t="shared" si="119"/>
        <v>Gastos_com_Pessoal</v>
      </c>
    </row>
    <row r="2373" spans="1:17" ht="26.25" hidden="1" thickBot="1" x14ac:dyDescent="0.25">
      <c r="A2373" s="450">
        <v>4813</v>
      </c>
      <c r="B2373" s="463">
        <v>45106</v>
      </c>
      <c r="C2373" s="464">
        <v>45078</v>
      </c>
      <c r="D2373" s="455" t="s">
        <v>176</v>
      </c>
      <c r="E2373" s="455" t="s">
        <v>262</v>
      </c>
      <c r="F2373" s="460">
        <v>686.75</v>
      </c>
      <c r="G2373" s="455" t="s">
        <v>6356</v>
      </c>
      <c r="H2373" s="461" t="s">
        <v>493</v>
      </c>
      <c r="I2373" s="455" t="s">
        <v>6357</v>
      </c>
      <c r="J2373" s="465" t="s">
        <v>826</v>
      </c>
      <c r="K2373" s="465" t="s">
        <v>1188</v>
      </c>
      <c r="L2373" s="426" t="s">
        <v>4137</v>
      </c>
      <c r="M2373" s="426">
        <v>982701184</v>
      </c>
      <c r="N2373" s="463">
        <v>45106</v>
      </c>
      <c r="O2373" s="458">
        <f t="shared" si="117"/>
        <v>6</v>
      </c>
      <c r="P2373" s="458">
        <f t="shared" si="118"/>
        <v>6</v>
      </c>
      <c r="Q2373" s="96" t="str">
        <f t="shared" si="119"/>
        <v>Gastos_com_Pessoal</v>
      </c>
    </row>
    <row r="2374" spans="1:17" ht="26.25" hidden="1" thickBot="1" x14ac:dyDescent="0.25">
      <c r="A2374" s="450">
        <v>4814</v>
      </c>
      <c r="B2374" s="463">
        <v>45106</v>
      </c>
      <c r="C2374" s="464">
        <v>45078</v>
      </c>
      <c r="D2374" s="455" t="s">
        <v>176</v>
      </c>
      <c r="E2374" s="455" t="s">
        <v>280</v>
      </c>
      <c r="F2374" s="460">
        <v>2026.83</v>
      </c>
      <c r="G2374" s="455" t="s">
        <v>6358</v>
      </c>
      <c r="H2374" s="461" t="s">
        <v>493</v>
      </c>
      <c r="I2374" s="461" t="s">
        <v>6357</v>
      </c>
      <c r="J2374" s="426" t="s">
        <v>826</v>
      </c>
      <c r="K2374" s="426" t="s">
        <v>1188</v>
      </c>
      <c r="L2374" s="426" t="s">
        <v>4137</v>
      </c>
      <c r="M2374" s="426">
        <v>982701184</v>
      </c>
      <c r="N2374" s="463">
        <v>45106</v>
      </c>
      <c r="O2374" s="458">
        <f t="shared" si="117"/>
        <v>6</v>
      </c>
      <c r="P2374" s="458">
        <f t="shared" si="118"/>
        <v>6</v>
      </c>
      <c r="Q2374" s="96" t="str">
        <f t="shared" si="119"/>
        <v>Gastos_com_Pessoal</v>
      </c>
    </row>
    <row r="2375" spans="1:17" ht="26.25" hidden="1" thickBot="1" x14ac:dyDescent="0.25">
      <c r="A2375" s="450">
        <v>4815</v>
      </c>
      <c r="B2375" s="463">
        <v>45106</v>
      </c>
      <c r="C2375" s="464">
        <v>45078</v>
      </c>
      <c r="D2375" s="455" t="s">
        <v>176</v>
      </c>
      <c r="E2375" s="455" t="s">
        <v>262</v>
      </c>
      <c r="F2375" s="460">
        <v>597.66</v>
      </c>
      <c r="G2375" s="455" t="s">
        <v>6359</v>
      </c>
      <c r="H2375" s="461" t="s">
        <v>1032</v>
      </c>
      <c r="I2375" s="461" t="s">
        <v>3625</v>
      </c>
      <c r="J2375" s="426" t="s">
        <v>666</v>
      </c>
      <c r="K2375" s="426" t="s">
        <v>1188</v>
      </c>
      <c r="L2375" s="426" t="s">
        <v>4137</v>
      </c>
      <c r="M2375" s="426">
        <v>982701184</v>
      </c>
      <c r="N2375" s="463">
        <v>45106</v>
      </c>
      <c r="O2375" s="458">
        <f t="shared" si="117"/>
        <v>6</v>
      </c>
      <c r="P2375" s="458">
        <f t="shared" si="118"/>
        <v>6</v>
      </c>
      <c r="Q2375" s="96" t="str">
        <f t="shared" si="119"/>
        <v>Gastos_com_Pessoal</v>
      </c>
    </row>
    <row r="2376" spans="1:17" ht="26.25" hidden="1" thickBot="1" x14ac:dyDescent="0.25">
      <c r="A2376" s="450">
        <v>4816</v>
      </c>
      <c r="B2376" s="463">
        <v>45106</v>
      </c>
      <c r="C2376" s="464">
        <v>45078</v>
      </c>
      <c r="D2376" s="455" t="s">
        <v>176</v>
      </c>
      <c r="E2376" s="455" t="s">
        <v>280</v>
      </c>
      <c r="F2376" s="460">
        <v>1792.97</v>
      </c>
      <c r="G2376" s="455" t="s">
        <v>6360</v>
      </c>
      <c r="H2376" s="461" t="s">
        <v>1032</v>
      </c>
      <c r="I2376" s="461" t="s">
        <v>3625</v>
      </c>
      <c r="J2376" s="426" t="s">
        <v>666</v>
      </c>
      <c r="K2376" s="425" t="s">
        <v>1188</v>
      </c>
      <c r="L2376" s="426" t="s">
        <v>4137</v>
      </c>
      <c r="M2376" s="426">
        <v>982701184</v>
      </c>
      <c r="N2376" s="463">
        <v>45106</v>
      </c>
      <c r="O2376" s="458">
        <f t="shared" si="117"/>
        <v>6</v>
      </c>
      <c r="P2376" s="458">
        <f t="shared" si="118"/>
        <v>6</v>
      </c>
      <c r="Q2376" s="96" t="str">
        <f t="shared" si="119"/>
        <v>Gastos_com_Pessoal</v>
      </c>
    </row>
    <row r="2377" spans="1:17" ht="48.75" hidden="1" thickBot="1" x14ac:dyDescent="0.25">
      <c r="A2377" s="450">
        <v>4817</v>
      </c>
      <c r="B2377" s="463">
        <v>45106</v>
      </c>
      <c r="C2377" s="464">
        <v>45078</v>
      </c>
      <c r="D2377" s="455" t="s">
        <v>264</v>
      </c>
      <c r="E2377" s="455" t="s">
        <v>262</v>
      </c>
      <c r="F2377" s="460">
        <v>60</v>
      </c>
      <c r="G2377" s="455" t="s">
        <v>6586</v>
      </c>
      <c r="H2377" s="461" t="s">
        <v>417</v>
      </c>
      <c r="I2377" s="461" t="s">
        <v>6361</v>
      </c>
      <c r="J2377" s="426" t="s">
        <v>497</v>
      </c>
      <c r="K2377" s="426" t="s">
        <v>1188</v>
      </c>
      <c r="L2377" s="426" t="s">
        <v>4137</v>
      </c>
      <c r="M2377" s="426">
        <v>982701184</v>
      </c>
      <c r="N2377" s="463">
        <v>45106</v>
      </c>
      <c r="O2377" s="458">
        <f t="shared" si="117"/>
        <v>6</v>
      </c>
      <c r="P2377" s="458">
        <f t="shared" si="118"/>
        <v>6</v>
      </c>
      <c r="Q2377" s="96" t="str">
        <f t="shared" si="119"/>
        <v>Gastos_Gerais</v>
      </c>
    </row>
    <row r="2378" spans="1:17" ht="24.75" hidden="1" thickBot="1" x14ac:dyDescent="0.25">
      <c r="A2378" s="450">
        <v>4818</v>
      </c>
      <c r="B2378" s="463">
        <v>45106</v>
      </c>
      <c r="C2378" s="464">
        <v>45078</v>
      </c>
      <c r="D2378" s="455" t="s">
        <v>264</v>
      </c>
      <c r="E2378" s="455" t="s">
        <v>96</v>
      </c>
      <c r="F2378" s="460">
        <v>1804</v>
      </c>
      <c r="G2378" s="455" t="s">
        <v>6362</v>
      </c>
      <c r="H2378" s="461" t="s">
        <v>419</v>
      </c>
      <c r="I2378" s="461" t="s">
        <v>6363</v>
      </c>
      <c r="J2378" s="426" t="s">
        <v>6364</v>
      </c>
      <c r="K2378" s="426" t="s">
        <v>1157</v>
      </c>
      <c r="L2378" s="426" t="s">
        <v>32</v>
      </c>
      <c r="M2378" s="426">
        <v>14096</v>
      </c>
      <c r="N2378" s="463">
        <v>45106</v>
      </c>
      <c r="O2378" s="458">
        <f t="shared" si="117"/>
        <v>6</v>
      </c>
      <c r="P2378" s="458">
        <f t="shared" si="118"/>
        <v>6</v>
      </c>
      <c r="Q2378" s="96" t="str">
        <f t="shared" si="119"/>
        <v>Gastos_Gerais</v>
      </c>
    </row>
    <row r="2379" spans="1:17" ht="24.75" hidden="1" thickBot="1" x14ac:dyDescent="0.25">
      <c r="A2379" s="450">
        <v>4819</v>
      </c>
      <c r="B2379" s="463">
        <v>45106</v>
      </c>
      <c r="C2379" s="464">
        <v>45078</v>
      </c>
      <c r="D2379" s="455" t="s">
        <v>264</v>
      </c>
      <c r="E2379" s="455" t="s">
        <v>96</v>
      </c>
      <c r="F2379" s="460">
        <v>546</v>
      </c>
      <c r="G2379" s="455" t="s">
        <v>4787</v>
      </c>
      <c r="H2379" s="461" t="s">
        <v>302</v>
      </c>
      <c r="I2379" s="461" t="s">
        <v>4120</v>
      </c>
      <c r="J2379" s="426" t="s">
        <v>3643</v>
      </c>
      <c r="K2379" s="426" t="s">
        <v>1157</v>
      </c>
      <c r="L2379" s="426" t="s">
        <v>32</v>
      </c>
      <c r="M2379" s="426">
        <v>39345094</v>
      </c>
      <c r="N2379" s="463">
        <v>45106</v>
      </c>
      <c r="O2379" s="458">
        <f t="shared" si="117"/>
        <v>6</v>
      </c>
      <c r="P2379" s="458">
        <f t="shared" si="118"/>
        <v>6</v>
      </c>
      <c r="Q2379" s="96" t="str">
        <f t="shared" si="119"/>
        <v>Gastos_Gerais</v>
      </c>
    </row>
    <row r="2380" spans="1:17" ht="36.75" hidden="1" thickBot="1" x14ac:dyDescent="0.25">
      <c r="A2380" s="450">
        <v>4820</v>
      </c>
      <c r="B2380" s="463">
        <v>45106</v>
      </c>
      <c r="C2380" s="464">
        <v>45078</v>
      </c>
      <c r="D2380" s="455" t="s">
        <v>264</v>
      </c>
      <c r="E2380" s="455" t="s">
        <v>182</v>
      </c>
      <c r="F2380" s="460">
        <v>188.44</v>
      </c>
      <c r="G2380" s="455" t="s">
        <v>6365</v>
      </c>
      <c r="H2380" s="461" t="s">
        <v>423</v>
      </c>
      <c r="I2380" s="461" t="s">
        <v>6366</v>
      </c>
      <c r="J2380" s="426" t="s">
        <v>6367</v>
      </c>
      <c r="K2380" s="426" t="s">
        <v>1157</v>
      </c>
      <c r="L2380" s="426" t="s">
        <v>32</v>
      </c>
      <c r="M2380" s="426">
        <v>7</v>
      </c>
      <c r="N2380" s="463">
        <v>45106</v>
      </c>
      <c r="O2380" s="458">
        <f t="shared" si="117"/>
        <v>6</v>
      </c>
      <c r="P2380" s="458">
        <f t="shared" si="118"/>
        <v>6</v>
      </c>
      <c r="Q2380" s="96" t="str">
        <f t="shared" si="119"/>
        <v>Gastos_Gerais</v>
      </c>
    </row>
    <row r="2381" spans="1:17" ht="24.75" hidden="1" thickBot="1" x14ac:dyDescent="0.25">
      <c r="A2381" s="450">
        <v>4821</v>
      </c>
      <c r="B2381" s="463">
        <v>45106</v>
      </c>
      <c r="C2381" s="464">
        <v>45078</v>
      </c>
      <c r="D2381" s="455" t="s">
        <v>264</v>
      </c>
      <c r="E2381" s="455" t="s">
        <v>90</v>
      </c>
      <c r="F2381" s="460">
        <v>460</v>
      </c>
      <c r="G2381" s="455" t="s">
        <v>6368</v>
      </c>
      <c r="H2381" s="461" t="s">
        <v>416</v>
      </c>
      <c r="I2381" s="461" t="s">
        <v>6369</v>
      </c>
      <c r="J2381" s="426" t="s">
        <v>6370</v>
      </c>
      <c r="K2381" s="426" t="s">
        <v>1157</v>
      </c>
      <c r="L2381" s="426" t="s">
        <v>32</v>
      </c>
      <c r="M2381" s="426">
        <v>2023196</v>
      </c>
      <c r="N2381" s="463">
        <v>45106</v>
      </c>
      <c r="O2381" s="458">
        <f t="shared" si="117"/>
        <v>6</v>
      </c>
      <c r="P2381" s="458">
        <f t="shared" si="118"/>
        <v>6</v>
      </c>
      <c r="Q2381" s="96" t="str">
        <f t="shared" si="119"/>
        <v>Gastos_Gerais</v>
      </c>
    </row>
    <row r="2382" spans="1:17" ht="36.75" hidden="1" thickBot="1" x14ac:dyDescent="0.25">
      <c r="A2382" s="450">
        <v>4822</v>
      </c>
      <c r="B2382" s="463">
        <v>45106</v>
      </c>
      <c r="C2382" s="464">
        <v>45078</v>
      </c>
      <c r="D2382" s="455" t="s">
        <v>141</v>
      </c>
      <c r="E2382" s="455" t="s">
        <v>224</v>
      </c>
      <c r="F2382" s="460">
        <v>25980</v>
      </c>
      <c r="G2382" s="455" t="s">
        <v>6371</v>
      </c>
      <c r="H2382" s="461" t="s">
        <v>303</v>
      </c>
      <c r="I2382" s="461" t="s">
        <v>6372</v>
      </c>
      <c r="J2382" s="426" t="s">
        <v>6373</v>
      </c>
      <c r="K2382" s="426" t="s">
        <v>1157</v>
      </c>
      <c r="L2382" s="426" t="s">
        <v>32</v>
      </c>
      <c r="M2382" s="426">
        <v>5996</v>
      </c>
      <c r="N2382" s="463">
        <v>45106</v>
      </c>
      <c r="O2382" s="458">
        <f t="shared" si="117"/>
        <v>6</v>
      </c>
      <c r="P2382" s="458">
        <f t="shared" si="118"/>
        <v>6</v>
      </c>
      <c r="Q2382" s="96" t="str">
        <f t="shared" si="119"/>
        <v>Aquisição_de_Bens_Permanentes</v>
      </c>
    </row>
    <row r="2383" spans="1:17" ht="36.75" hidden="1" thickBot="1" x14ac:dyDescent="0.25">
      <c r="A2383" s="450">
        <v>4823</v>
      </c>
      <c r="B2383" s="463">
        <v>45106</v>
      </c>
      <c r="C2383" s="464">
        <v>45078</v>
      </c>
      <c r="D2383" s="455" t="s">
        <v>141</v>
      </c>
      <c r="E2383" s="455" t="s">
        <v>224</v>
      </c>
      <c r="F2383" s="460">
        <v>1705</v>
      </c>
      <c r="G2383" s="455" t="s">
        <v>6374</v>
      </c>
      <c r="H2383" s="456" t="s">
        <v>419</v>
      </c>
      <c r="I2383" s="461" t="s">
        <v>6375</v>
      </c>
      <c r="J2383" s="425" t="s">
        <v>6376</v>
      </c>
      <c r="K2383" s="426" t="s">
        <v>1157</v>
      </c>
      <c r="L2383" s="426" t="s">
        <v>32</v>
      </c>
      <c r="M2383" s="426">
        <v>638</v>
      </c>
      <c r="N2383" s="463">
        <v>45106</v>
      </c>
      <c r="O2383" s="458">
        <f t="shared" si="117"/>
        <v>6</v>
      </c>
      <c r="P2383" s="458">
        <f t="shared" si="118"/>
        <v>6</v>
      </c>
      <c r="Q2383" s="96" t="str">
        <f t="shared" si="119"/>
        <v>Aquisição_de_Bens_Permanentes</v>
      </c>
    </row>
    <row r="2384" spans="1:17" ht="36.75" hidden="1" thickBot="1" x14ac:dyDescent="0.25">
      <c r="A2384" s="450">
        <v>4824</v>
      </c>
      <c r="B2384" s="463">
        <v>45106</v>
      </c>
      <c r="C2384" s="464">
        <v>45078</v>
      </c>
      <c r="D2384" s="455" t="s">
        <v>264</v>
      </c>
      <c r="E2384" s="455" t="s">
        <v>182</v>
      </c>
      <c r="F2384" s="460">
        <v>1872.68</v>
      </c>
      <c r="G2384" s="455" t="s">
        <v>6377</v>
      </c>
      <c r="H2384" s="461" t="s">
        <v>423</v>
      </c>
      <c r="I2384" s="461" t="s">
        <v>6378</v>
      </c>
      <c r="J2384" s="426" t="s">
        <v>6379</v>
      </c>
      <c r="K2384" s="426" t="s">
        <v>1157</v>
      </c>
      <c r="L2384" s="426" t="s">
        <v>32</v>
      </c>
      <c r="M2384" s="426">
        <v>20233</v>
      </c>
      <c r="N2384" s="463">
        <v>45106</v>
      </c>
      <c r="O2384" s="458">
        <f t="shared" si="117"/>
        <v>6</v>
      </c>
      <c r="P2384" s="458">
        <f t="shared" si="118"/>
        <v>6</v>
      </c>
      <c r="Q2384" s="96" t="str">
        <f t="shared" si="119"/>
        <v>Gastos_Gerais</v>
      </c>
    </row>
    <row r="2385" spans="1:17" ht="48.75" hidden="1" thickBot="1" x14ac:dyDescent="0.25">
      <c r="A2385" s="450">
        <v>4825</v>
      </c>
      <c r="B2385" s="463">
        <v>45106</v>
      </c>
      <c r="C2385" s="464">
        <v>45078</v>
      </c>
      <c r="D2385" s="455" t="s">
        <v>264</v>
      </c>
      <c r="E2385" s="455" t="s">
        <v>182</v>
      </c>
      <c r="F2385" s="460">
        <v>570.36</v>
      </c>
      <c r="G2385" s="455" t="s">
        <v>6380</v>
      </c>
      <c r="H2385" s="461" t="s">
        <v>493</v>
      </c>
      <c r="I2385" s="461" t="s">
        <v>6378</v>
      </c>
      <c r="J2385" s="426" t="s">
        <v>6379</v>
      </c>
      <c r="K2385" s="426" t="s">
        <v>1157</v>
      </c>
      <c r="L2385" s="426" t="s">
        <v>32</v>
      </c>
      <c r="M2385" s="426">
        <v>20234</v>
      </c>
      <c r="N2385" s="463">
        <v>45106</v>
      </c>
      <c r="O2385" s="458">
        <f t="shared" si="117"/>
        <v>6</v>
      </c>
      <c r="P2385" s="458">
        <f t="shared" si="118"/>
        <v>6</v>
      </c>
      <c r="Q2385" s="96" t="str">
        <f t="shared" si="119"/>
        <v>Gastos_Gerais</v>
      </c>
    </row>
    <row r="2386" spans="1:17" ht="48.75" hidden="1" thickBot="1" x14ac:dyDescent="0.25">
      <c r="A2386" s="450">
        <v>4826</v>
      </c>
      <c r="B2386" s="463">
        <v>45106</v>
      </c>
      <c r="C2386" s="464">
        <v>45078</v>
      </c>
      <c r="D2386" s="455" t="s">
        <v>264</v>
      </c>
      <c r="E2386" s="455" t="s">
        <v>290</v>
      </c>
      <c r="F2386" s="454">
        <v>547.5</v>
      </c>
      <c r="G2386" s="455" t="s">
        <v>6381</v>
      </c>
      <c r="H2386" s="478" t="s">
        <v>418</v>
      </c>
      <c r="I2386" s="461" t="s">
        <v>1806</v>
      </c>
      <c r="J2386" s="425" t="s">
        <v>1807</v>
      </c>
      <c r="K2386" s="425" t="s">
        <v>1157</v>
      </c>
      <c r="L2386" s="426" t="s">
        <v>32</v>
      </c>
      <c r="M2386" s="469">
        <v>5076</v>
      </c>
      <c r="N2386" s="463">
        <v>45106</v>
      </c>
      <c r="O2386" s="458">
        <f t="shared" si="117"/>
        <v>6</v>
      </c>
      <c r="P2386" s="458">
        <f t="shared" si="118"/>
        <v>6</v>
      </c>
      <c r="Q2386" s="96" t="str">
        <f t="shared" si="119"/>
        <v>Gastos_Gerais</v>
      </c>
    </row>
    <row r="2387" spans="1:17" ht="36.75" hidden="1" thickBot="1" x14ac:dyDescent="0.25">
      <c r="A2387" s="450">
        <v>4827</v>
      </c>
      <c r="B2387" s="463">
        <v>45106</v>
      </c>
      <c r="C2387" s="464">
        <v>45078</v>
      </c>
      <c r="D2387" s="455" t="s">
        <v>141</v>
      </c>
      <c r="E2387" s="455" t="s">
        <v>224</v>
      </c>
      <c r="F2387" s="454">
        <v>3850</v>
      </c>
      <c r="G2387" s="455" t="s">
        <v>6587</v>
      </c>
      <c r="H2387" s="478" t="s">
        <v>493</v>
      </c>
      <c r="I2387" s="461" t="s">
        <v>6378</v>
      </c>
      <c r="J2387" s="425" t="s">
        <v>6379</v>
      </c>
      <c r="K2387" s="425" t="s">
        <v>1157</v>
      </c>
      <c r="L2387" s="426" t="s">
        <v>32</v>
      </c>
      <c r="M2387" s="469">
        <v>1945</v>
      </c>
      <c r="N2387" s="463">
        <v>45106</v>
      </c>
      <c r="O2387" s="458">
        <f t="shared" si="117"/>
        <v>6</v>
      </c>
      <c r="P2387" s="458">
        <f t="shared" si="118"/>
        <v>6</v>
      </c>
      <c r="Q2387" s="96" t="str">
        <f t="shared" si="119"/>
        <v>Aquisição_de_Bens_Permanentes</v>
      </c>
    </row>
    <row r="2388" spans="1:17" ht="24.75" hidden="1" thickBot="1" x14ac:dyDescent="0.25">
      <c r="A2388" s="450">
        <v>4828</v>
      </c>
      <c r="B2388" s="463">
        <v>45106</v>
      </c>
      <c r="C2388" s="464">
        <v>45078</v>
      </c>
      <c r="D2388" s="455" t="s">
        <v>264</v>
      </c>
      <c r="E2388" s="455" t="s">
        <v>96</v>
      </c>
      <c r="F2388" s="454">
        <v>229.5</v>
      </c>
      <c r="G2388" s="455" t="s">
        <v>6382</v>
      </c>
      <c r="H2388" s="478" t="s">
        <v>302</v>
      </c>
      <c r="I2388" s="461" t="s">
        <v>4120</v>
      </c>
      <c r="J2388" s="426" t="s">
        <v>3643</v>
      </c>
      <c r="K2388" s="425" t="s">
        <v>1157</v>
      </c>
      <c r="L2388" s="426" t="s">
        <v>32</v>
      </c>
      <c r="M2388" s="469">
        <v>39365577</v>
      </c>
      <c r="N2388" s="463">
        <v>45106</v>
      </c>
      <c r="O2388" s="458">
        <f t="shared" ref="O2388:O2451" si="120">IF(B2388=0,0,IF(YEAR(B2388)=$P$1,MONTH(B2388)-$O$1+1,(YEAR(B2388)-$P$1)*12-$O$1+1+MONTH(B2388)))</f>
        <v>6</v>
      </c>
      <c r="P2388" s="458">
        <f t="shared" ref="P2388:P2451" si="121">IF(C2388=0,0,IF(YEAR(C2388)=$P$1,MONTH(C2388)-$O$1+1,(YEAR(C2388)-$P$1)*12-$O$1+1+MONTH(C2388)))</f>
        <v>6</v>
      </c>
      <c r="Q2388" s="96" t="str">
        <f t="shared" ref="Q2388:Q2451" si="122">SUBSTITUTE(D2388," ","_")</f>
        <v>Gastos_Gerais</v>
      </c>
    </row>
    <row r="2389" spans="1:17" ht="24.75" hidden="1" thickBot="1" x14ac:dyDescent="0.25">
      <c r="A2389" s="450">
        <v>4829</v>
      </c>
      <c r="B2389" s="463">
        <v>45107</v>
      </c>
      <c r="C2389" s="464">
        <v>45078</v>
      </c>
      <c r="D2389" s="455" t="s">
        <v>264</v>
      </c>
      <c r="E2389" s="455" t="s">
        <v>402</v>
      </c>
      <c r="F2389" s="454">
        <v>25.99</v>
      </c>
      <c r="G2389" s="455" t="s">
        <v>4126</v>
      </c>
      <c r="H2389" s="478" t="s">
        <v>416</v>
      </c>
      <c r="I2389" s="478" t="s">
        <v>6452</v>
      </c>
      <c r="J2389" s="425" t="s">
        <v>4902</v>
      </c>
      <c r="K2389" s="425" t="s">
        <v>1157</v>
      </c>
      <c r="L2389" s="426" t="s">
        <v>32</v>
      </c>
      <c r="M2389" s="469">
        <v>33</v>
      </c>
      <c r="N2389" s="451">
        <v>45100</v>
      </c>
      <c r="O2389" s="458">
        <f t="shared" si="120"/>
        <v>6</v>
      </c>
      <c r="P2389" s="458">
        <f t="shared" si="121"/>
        <v>6</v>
      </c>
      <c r="Q2389" s="96" t="str">
        <f t="shared" si="122"/>
        <v>Gastos_Gerais</v>
      </c>
    </row>
    <row r="2390" spans="1:17" ht="36.75" hidden="1" thickBot="1" x14ac:dyDescent="0.25">
      <c r="A2390" s="450">
        <v>4830</v>
      </c>
      <c r="B2390" s="463">
        <v>45107</v>
      </c>
      <c r="C2390" s="464">
        <v>45078</v>
      </c>
      <c r="D2390" s="455" t="s">
        <v>264</v>
      </c>
      <c r="E2390" s="455" t="s">
        <v>182</v>
      </c>
      <c r="F2390" s="460">
        <v>1105.5</v>
      </c>
      <c r="G2390" s="455" t="s">
        <v>6383</v>
      </c>
      <c r="H2390" s="461" t="s">
        <v>493</v>
      </c>
      <c r="I2390" s="461" t="s">
        <v>5375</v>
      </c>
      <c r="J2390" s="426" t="s">
        <v>6384</v>
      </c>
      <c r="K2390" s="426" t="s">
        <v>1157</v>
      </c>
      <c r="L2390" s="426" t="s">
        <v>32</v>
      </c>
      <c r="M2390" s="426">
        <v>3871</v>
      </c>
      <c r="N2390" s="451">
        <v>45098</v>
      </c>
      <c r="O2390" s="458">
        <f t="shared" si="120"/>
        <v>6</v>
      </c>
      <c r="P2390" s="458">
        <f t="shared" si="121"/>
        <v>6</v>
      </c>
      <c r="Q2390" s="96" t="str">
        <f t="shared" si="122"/>
        <v>Gastos_Gerais</v>
      </c>
    </row>
    <row r="2391" spans="1:17" ht="24.75" hidden="1" thickBot="1" x14ac:dyDescent="0.25">
      <c r="A2391" s="450">
        <v>4831</v>
      </c>
      <c r="B2391" s="463">
        <v>45107</v>
      </c>
      <c r="C2391" s="464">
        <v>45047</v>
      </c>
      <c r="D2391" s="455" t="s">
        <v>264</v>
      </c>
      <c r="E2391" s="455" t="s">
        <v>82</v>
      </c>
      <c r="F2391" s="460">
        <v>19684.88</v>
      </c>
      <c r="G2391" s="455" t="s">
        <v>1154</v>
      </c>
      <c r="H2391" s="461" t="s">
        <v>414</v>
      </c>
      <c r="I2391" s="461" t="s">
        <v>1682</v>
      </c>
      <c r="J2391" s="425" t="s">
        <v>1156</v>
      </c>
      <c r="K2391" s="426" t="s">
        <v>1157</v>
      </c>
      <c r="L2391" s="426" t="s">
        <v>1158</v>
      </c>
      <c r="M2391" s="426" t="s">
        <v>6385</v>
      </c>
      <c r="N2391" s="451">
        <v>45107</v>
      </c>
      <c r="O2391" s="458">
        <f t="shared" si="120"/>
        <v>6</v>
      </c>
      <c r="P2391" s="458">
        <f t="shared" si="121"/>
        <v>5</v>
      </c>
      <c r="Q2391" s="96" t="str">
        <f t="shared" si="122"/>
        <v>Gastos_Gerais</v>
      </c>
    </row>
    <row r="2392" spans="1:17" ht="60.75" hidden="1" thickBot="1" x14ac:dyDescent="0.25">
      <c r="A2392" s="450">
        <v>4832</v>
      </c>
      <c r="B2392" s="463">
        <v>45107</v>
      </c>
      <c r="C2392" s="464">
        <v>45078</v>
      </c>
      <c r="D2392" s="455" t="s">
        <v>264</v>
      </c>
      <c r="E2392" s="455" t="s">
        <v>404</v>
      </c>
      <c r="F2392" s="460">
        <v>97</v>
      </c>
      <c r="G2392" s="455" t="s">
        <v>6588</v>
      </c>
      <c r="H2392" s="461" t="s">
        <v>419</v>
      </c>
      <c r="I2392" s="461" t="s">
        <v>6386</v>
      </c>
      <c r="J2392" s="426" t="s">
        <v>6387</v>
      </c>
      <c r="K2392" s="426" t="s">
        <v>1157</v>
      </c>
      <c r="L2392" s="426" t="s">
        <v>32</v>
      </c>
      <c r="M2392" s="426">
        <v>117807</v>
      </c>
      <c r="N2392" s="451">
        <v>45103</v>
      </c>
      <c r="O2392" s="458">
        <f t="shared" si="120"/>
        <v>6</v>
      </c>
      <c r="P2392" s="458">
        <f t="shared" si="121"/>
        <v>6</v>
      </c>
      <c r="Q2392" s="96" t="str">
        <f t="shared" si="122"/>
        <v>Gastos_Gerais</v>
      </c>
    </row>
    <row r="2393" spans="1:17" ht="26.25" hidden="1" thickBot="1" x14ac:dyDescent="0.25">
      <c r="A2393" s="450">
        <v>4833</v>
      </c>
      <c r="B2393" s="463">
        <v>45107</v>
      </c>
      <c r="C2393" s="464">
        <v>45078</v>
      </c>
      <c r="D2393" s="455" t="s">
        <v>176</v>
      </c>
      <c r="E2393" s="455" t="s">
        <v>262</v>
      </c>
      <c r="F2393" s="460">
        <v>492.64</v>
      </c>
      <c r="G2393" s="455" t="s">
        <v>6388</v>
      </c>
      <c r="H2393" s="461" t="s">
        <v>419</v>
      </c>
      <c r="I2393" s="461" t="s">
        <v>6389</v>
      </c>
      <c r="J2393" s="426" t="s">
        <v>814</v>
      </c>
      <c r="K2393" s="426" t="s">
        <v>1188</v>
      </c>
      <c r="L2393" s="426" t="s">
        <v>4137</v>
      </c>
      <c r="M2393" s="426">
        <v>782947887</v>
      </c>
      <c r="N2393" s="427">
        <v>45107</v>
      </c>
      <c r="O2393" s="458">
        <f t="shared" si="120"/>
        <v>6</v>
      </c>
      <c r="P2393" s="458">
        <f t="shared" si="121"/>
        <v>6</v>
      </c>
      <c r="Q2393" s="96" t="str">
        <f t="shared" si="122"/>
        <v>Gastos_com_Pessoal</v>
      </c>
    </row>
    <row r="2394" spans="1:17" ht="26.25" hidden="1" thickBot="1" x14ac:dyDescent="0.25">
      <c r="A2394" s="450">
        <v>4834</v>
      </c>
      <c r="B2394" s="463">
        <v>45107</v>
      </c>
      <c r="C2394" s="464">
        <v>45078</v>
      </c>
      <c r="D2394" s="455" t="s">
        <v>176</v>
      </c>
      <c r="E2394" s="455" t="s">
        <v>280</v>
      </c>
      <c r="F2394" s="460">
        <v>1477.99</v>
      </c>
      <c r="G2394" s="455" t="s">
        <v>6390</v>
      </c>
      <c r="H2394" s="456" t="s">
        <v>419</v>
      </c>
      <c r="I2394" s="461" t="s">
        <v>6389</v>
      </c>
      <c r="J2394" s="425" t="s">
        <v>814</v>
      </c>
      <c r="K2394" s="425" t="s">
        <v>1188</v>
      </c>
      <c r="L2394" s="426" t="s">
        <v>4137</v>
      </c>
      <c r="M2394" s="426">
        <v>782947887</v>
      </c>
      <c r="N2394" s="427">
        <v>45107</v>
      </c>
      <c r="O2394" s="458">
        <f t="shared" si="120"/>
        <v>6</v>
      </c>
      <c r="P2394" s="458">
        <f t="shared" si="121"/>
        <v>6</v>
      </c>
      <c r="Q2394" s="96" t="str">
        <f t="shared" si="122"/>
        <v>Gastos_com_Pessoal</v>
      </c>
    </row>
    <row r="2395" spans="1:17" ht="26.25" hidden="1" thickBot="1" x14ac:dyDescent="0.25">
      <c r="A2395" s="450">
        <v>4835</v>
      </c>
      <c r="B2395" s="463">
        <v>45107</v>
      </c>
      <c r="C2395" s="464">
        <v>45078</v>
      </c>
      <c r="D2395" s="455" t="s">
        <v>176</v>
      </c>
      <c r="E2395" s="455" t="s">
        <v>262</v>
      </c>
      <c r="F2395" s="460">
        <v>925.19</v>
      </c>
      <c r="G2395" s="455" t="s">
        <v>6391</v>
      </c>
      <c r="H2395" s="461" t="s">
        <v>418</v>
      </c>
      <c r="I2395" s="461" t="s">
        <v>6392</v>
      </c>
      <c r="J2395" s="426" t="s">
        <v>475</v>
      </c>
      <c r="K2395" s="425" t="s">
        <v>1188</v>
      </c>
      <c r="L2395" s="426" t="s">
        <v>4137</v>
      </c>
      <c r="M2395" s="426">
        <v>782947887</v>
      </c>
      <c r="N2395" s="427">
        <v>45107</v>
      </c>
      <c r="O2395" s="458">
        <f t="shared" si="120"/>
        <v>6</v>
      </c>
      <c r="P2395" s="458">
        <f t="shared" si="121"/>
        <v>6</v>
      </c>
      <c r="Q2395" s="96" t="str">
        <f t="shared" si="122"/>
        <v>Gastos_com_Pessoal</v>
      </c>
    </row>
    <row r="2396" spans="1:17" ht="26.25" hidden="1" thickBot="1" x14ac:dyDescent="0.25">
      <c r="A2396" s="450">
        <v>4836</v>
      </c>
      <c r="B2396" s="463">
        <v>45107</v>
      </c>
      <c r="C2396" s="464">
        <v>45078</v>
      </c>
      <c r="D2396" s="455" t="s">
        <v>176</v>
      </c>
      <c r="E2396" s="455" t="s">
        <v>280</v>
      </c>
      <c r="F2396" s="460">
        <v>2590.71</v>
      </c>
      <c r="G2396" s="455" t="s">
        <v>6393</v>
      </c>
      <c r="H2396" s="461" t="s">
        <v>418</v>
      </c>
      <c r="I2396" s="461" t="s">
        <v>6392</v>
      </c>
      <c r="J2396" s="425" t="s">
        <v>475</v>
      </c>
      <c r="K2396" s="425" t="s">
        <v>1188</v>
      </c>
      <c r="L2396" s="426" t="s">
        <v>4137</v>
      </c>
      <c r="M2396" s="483">
        <v>782947887</v>
      </c>
      <c r="N2396" s="427">
        <v>45107</v>
      </c>
      <c r="O2396" s="458">
        <f t="shared" si="120"/>
        <v>6</v>
      </c>
      <c r="P2396" s="458">
        <f t="shared" si="121"/>
        <v>6</v>
      </c>
      <c r="Q2396" s="96" t="str">
        <f t="shared" si="122"/>
        <v>Gastos_com_Pessoal</v>
      </c>
    </row>
    <row r="2397" spans="1:17" ht="26.25" hidden="1" thickBot="1" x14ac:dyDescent="0.25">
      <c r="A2397" s="450">
        <v>4837</v>
      </c>
      <c r="B2397" s="463">
        <v>45107</v>
      </c>
      <c r="C2397" s="464">
        <v>45078</v>
      </c>
      <c r="D2397" s="455" t="s">
        <v>176</v>
      </c>
      <c r="E2397" s="455" t="s">
        <v>262</v>
      </c>
      <c r="F2397" s="460">
        <v>939.46</v>
      </c>
      <c r="G2397" s="455" t="s">
        <v>6394</v>
      </c>
      <c r="H2397" s="461" t="s">
        <v>418</v>
      </c>
      <c r="I2397" s="461" t="s">
        <v>2605</v>
      </c>
      <c r="J2397" s="426" t="s">
        <v>1002</v>
      </c>
      <c r="K2397" s="425" t="s">
        <v>1188</v>
      </c>
      <c r="L2397" s="426" t="s">
        <v>4137</v>
      </c>
      <c r="M2397" s="426">
        <v>782947887</v>
      </c>
      <c r="N2397" s="427">
        <v>45107</v>
      </c>
      <c r="O2397" s="458">
        <f t="shared" si="120"/>
        <v>6</v>
      </c>
      <c r="P2397" s="458">
        <f t="shared" si="121"/>
        <v>6</v>
      </c>
      <c r="Q2397" s="96" t="str">
        <f t="shared" si="122"/>
        <v>Gastos_com_Pessoal</v>
      </c>
    </row>
    <row r="2398" spans="1:17" ht="26.25" hidden="1" thickBot="1" x14ac:dyDescent="0.25">
      <c r="A2398" s="450">
        <v>4838</v>
      </c>
      <c r="B2398" s="463">
        <v>45107</v>
      </c>
      <c r="C2398" s="464">
        <v>45078</v>
      </c>
      <c r="D2398" s="455" t="s">
        <v>176</v>
      </c>
      <c r="E2398" s="455" t="s">
        <v>280</v>
      </c>
      <c r="F2398" s="460">
        <v>2653.47</v>
      </c>
      <c r="G2398" s="455" t="s">
        <v>6395</v>
      </c>
      <c r="H2398" s="461" t="s">
        <v>418</v>
      </c>
      <c r="I2398" s="461" t="s">
        <v>2605</v>
      </c>
      <c r="J2398" s="426" t="s">
        <v>1002</v>
      </c>
      <c r="K2398" s="425" t="s">
        <v>1188</v>
      </c>
      <c r="L2398" s="426" t="s">
        <v>4137</v>
      </c>
      <c r="M2398" s="426">
        <v>782947887</v>
      </c>
      <c r="N2398" s="427">
        <v>45107</v>
      </c>
      <c r="O2398" s="458">
        <f t="shared" si="120"/>
        <v>6</v>
      </c>
      <c r="P2398" s="458">
        <f t="shared" si="121"/>
        <v>6</v>
      </c>
      <c r="Q2398" s="96" t="str">
        <f t="shared" si="122"/>
        <v>Gastos_com_Pessoal</v>
      </c>
    </row>
    <row r="2399" spans="1:17" ht="48.75" hidden="1" thickBot="1" x14ac:dyDescent="0.25">
      <c r="A2399" s="450">
        <v>4839</v>
      </c>
      <c r="B2399" s="463">
        <v>45107</v>
      </c>
      <c r="C2399" s="464">
        <v>45078</v>
      </c>
      <c r="D2399" s="455" t="s">
        <v>264</v>
      </c>
      <c r="E2399" s="455" t="s">
        <v>293</v>
      </c>
      <c r="F2399" s="460">
        <v>600</v>
      </c>
      <c r="G2399" s="455" t="s">
        <v>6487</v>
      </c>
      <c r="H2399" s="461" t="s">
        <v>417</v>
      </c>
      <c r="I2399" s="461" t="s">
        <v>3680</v>
      </c>
      <c r="J2399" s="426" t="s">
        <v>435</v>
      </c>
      <c r="K2399" s="425" t="s">
        <v>1188</v>
      </c>
      <c r="L2399" s="426" t="s">
        <v>4137</v>
      </c>
      <c r="M2399" s="426">
        <v>782947887</v>
      </c>
      <c r="N2399" s="427">
        <v>45107</v>
      </c>
      <c r="O2399" s="458">
        <f t="shared" si="120"/>
        <v>6</v>
      </c>
      <c r="P2399" s="458">
        <f t="shared" si="121"/>
        <v>6</v>
      </c>
      <c r="Q2399" s="96" t="str">
        <f t="shared" si="122"/>
        <v>Gastos_Gerais</v>
      </c>
    </row>
    <row r="2400" spans="1:17" ht="60.75" hidden="1" thickBot="1" x14ac:dyDescent="0.25">
      <c r="A2400" s="450">
        <v>4840</v>
      </c>
      <c r="B2400" s="463">
        <v>45107</v>
      </c>
      <c r="C2400" s="464">
        <v>45078</v>
      </c>
      <c r="D2400" s="455" t="s">
        <v>264</v>
      </c>
      <c r="E2400" s="455" t="s">
        <v>211</v>
      </c>
      <c r="F2400" s="460">
        <v>203.95</v>
      </c>
      <c r="G2400" s="455" t="s">
        <v>6619</v>
      </c>
      <c r="H2400" s="461" t="s">
        <v>417</v>
      </c>
      <c r="I2400" s="461" t="s">
        <v>3680</v>
      </c>
      <c r="J2400" s="425" t="s">
        <v>435</v>
      </c>
      <c r="K2400" s="425" t="s">
        <v>1188</v>
      </c>
      <c r="L2400" s="426" t="s">
        <v>4137</v>
      </c>
      <c r="M2400" s="483">
        <v>782947887</v>
      </c>
      <c r="N2400" s="427">
        <v>45107</v>
      </c>
      <c r="O2400" s="458">
        <f t="shared" si="120"/>
        <v>6</v>
      </c>
      <c r="P2400" s="458">
        <f t="shared" si="121"/>
        <v>6</v>
      </c>
      <c r="Q2400" s="96" t="str">
        <f t="shared" si="122"/>
        <v>Gastos_Gerais</v>
      </c>
    </row>
    <row r="2401" spans="1:17" ht="36.75" hidden="1" thickBot="1" x14ac:dyDescent="0.25">
      <c r="A2401" s="450">
        <v>4841</v>
      </c>
      <c r="B2401" s="463">
        <v>45107</v>
      </c>
      <c r="C2401" s="464">
        <v>45078</v>
      </c>
      <c r="D2401" s="455" t="s">
        <v>264</v>
      </c>
      <c r="E2401" s="455" t="s">
        <v>293</v>
      </c>
      <c r="F2401" s="460">
        <v>1134</v>
      </c>
      <c r="G2401" s="455" t="s">
        <v>6396</v>
      </c>
      <c r="H2401" s="461" t="s">
        <v>302</v>
      </c>
      <c r="I2401" s="461" t="s">
        <v>6397</v>
      </c>
      <c r="J2401" s="425" t="s">
        <v>6398</v>
      </c>
      <c r="K2401" s="425" t="s">
        <v>1157</v>
      </c>
      <c r="L2401" s="426" t="s">
        <v>32</v>
      </c>
      <c r="M2401" s="483">
        <v>2233495</v>
      </c>
      <c r="N2401" s="427">
        <v>45105</v>
      </c>
      <c r="O2401" s="458">
        <f t="shared" si="120"/>
        <v>6</v>
      </c>
      <c r="P2401" s="458">
        <f t="shared" si="121"/>
        <v>6</v>
      </c>
      <c r="Q2401" s="96" t="str">
        <f t="shared" si="122"/>
        <v>Gastos_Gerais</v>
      </c>
    </row>
    <row r="2402" spans="1:17" ht="24.75" hidden="1" thickBot="1" x14ac:dyDescent="0.25">
      <c r="A2402" s="450">
        <v>4842</v>
      </c>
      <c r="B2402" s="463">
        <v>45107</v>
      </c>
      <c r="C2402" s="464">
        <v>45078</v>
      </c>
      <c r="D2402" s="455" t="s">
        <v>264</v>
      </c>
      <c r="E2402" s="455" t="s">
        <v>293</v>
      </c>
      <c r="F2402" s="460">
        <v>189</v>
      </c>
      <c r="G2402" s="455" t="s">
        <v>6399</v>
      </c>
      <c r="H2402" s="461" t="s">
        <v>302</v>
      </c>
      <c r="I2402" s="461" t="s">
        <v>6397</v>
      </c>
      <c r="J2402" s="426" t="s">
        <v>6398</v>
      </c>
      <c r="K2402" s="425" t="s">
        <v>1157</v>
      </c>
      <c r="L2402" s="426" t="s">
        <v>32</v>
      </c>
      <c r="M2402" s="426">
        <v>20233496</v>
      </c>
      <c r="N2402" s="427">
        <v>45105</v>
      </c>
      <c r="O2402" s="458">
        <f t="shared" si="120"/>
        <v>6</v>
      </c>
      <c r="P2402" s="458">
        <f t="shared" si="121"/>
        <v>6</v>
      </c>
      <c r="Q2402" s="96" t="str">
        <f t="shared" si="122"/>
        <v>Gastos_Gerais</v>
      </c>
    </row>
    <row r="2403" spans="1:17" ht="24.75" hidden="1" thickBot="1" x14ac:dyDescent="0.25">
      <c r="A2403" s="450">
        <v>4843</v>
      </c>
      <c r="B2403" s="463">
        <v>45107</v>
      </c>
      <c r="C2403" s="464">
        <v>45078</v>
      </c>
      <c r="D2403" s="455" t="s">
        <v>264</v>
      </c>
      <c r="E2403" s="455" t="s">
        <v>402</v>
      </c>
      <c r="F2403" s="460">
        <v>75.62</v>
      </c>
      <c r="G2403" s="455" t="s">
        <v>4126</v>
      </c>
      <c r="H2403" s="461" t="s">
        <v>1032</v>
      </c>
      <c r="I2403" s="461" t="s">
        <v>3184</v>
      </c>
      <c r="J2403" s="426" t="s">
        <v>1614</v>
      </c>
      <c r="K2403" s="425" t="s">
        <v>1157</v>
      </c>
      <c r="L2403" s="426" t="s">
        <v>32</v>
      </c>
      <c r="M2403" s="426">
        <v>134</v>
      </c>
      <c r="N2403" s="427">
        <v>45104</v>
      </c>
      <c r="O2403" s="458">
        <f t="shared" si="120"/>
        <v>6</v>
      </c>
      <c r="P2403" s="458">
        <f t="shared" si="121"/>
        <v>6</v>
      </c>
      <c r="Q2403" s="96" t="str">
        <f t="shared" si="122"/>
        <v>Gastos_Gerais</v>
      </c>
    </row>
    <row r="2404" spans="1:17" ht="24.75" hidden="1" thickBot="1" x14ac:dyDescent="0.25">
      <c r="A2404" s="450">
        <v>4844</v>
      </c>
      <c r="B2404" s="463">
        <v>45107</v>
      </c>
      <c r="C2404" s="464">
        <v>45078</v>
      </c>
      <c r="D2404" s="455" t="s">
        <v>264</v>
      </c>
      <c r="E2404" s="455" t="s">
        <v>402</v>
      </c>
      <c r="F2404" s="460">
        <v>39.99</v>
      </c>
      <c r="G2404" s="455" t="s">
        <v>4126</v>
      </c>
      <c r="H2404" s="461" t="s">
        <v>1032</v>
      </c>
      <c r="I2404" s="461" t="s">
        <v>2364</v>
      </c>
      <c r="J2404" s="426" t="s">
        <v>2365</v>
      </c>
      <c r="K2404" s="425" t="s">
        <v>1157</v>
      </c>
      <c r="L2404" s="426" t="s">
        <v>32</v>
      </c>
      <c r="M2404" s="426">
        <v>810</v>
      </c>
      <c r="N2404" s="427">
        <v>45100</v>
      </c>
      <c r="O2404" s="458">
        <f t="shared" si="120"/>
        <v>6</v>
      </c>
      <c r="P2404" s="458">
        <f t="shared" si="121"/>
        <v>6</v>
      </c>
      <c r="Q2404" s="96" t="str">
        <f t="shared" si="122"/>
        <v>Gastos_Gerais</v>
      </c>
    </row>
    <row r="2405" spans="1:17" ht="24.75" hidden="1" thickBot="1" x14ac:dyDescent="0.25">
      <c r="A2405" s="450">
        <v>4845</v>
      </c>
      <c r="B2405" s="463">
        <v>45107</v>
      </c>
      <c r="C2405" s="464">
        <v>45078</v>
      </c>
      <c r="D2405" s="455" t="s">
        <v>264</v>
      </c>
      <c r="E2405" s="455" t="s">
        <v>63</v>
      </c>
      <c r="F2405" s="460">
        <v>1080.8900000000001</v>
      </c>
      <c r="G2405" s="455" t="s">
        <v>6400</v>
      </c>
      <c r="H2405" s="461" t="s">
        <v>302</v>
      </c>
      <c r="I2405" s="461" t="s">
        <v>4214</v>
      </c>
      <c r="J2405" s="426" t="s">
        <v>1342</v>
      </c>
      <c r="K2405" s="425" t="s">
        <v>1157</v>
      </c>
      <c r="L2405" s="426" t="s">
        <v>1157</v>
      </c>
      <c r="M2405" s="426">
        <v>26041</v>
      </c>
      <c r="N2405" s="427">
        <v>45107</v>
      </c>
      <c r="O2405" s="458">
        <f t="shared" si="120"/>
        <v>6</v>
      </c>
      <c r="P2405" s="458">
        <f t="shared" si="121"/>
        <v>6</v>
      </c>
      <c r="Q2405" s="96" t="str">
        <f t="shared" si="122"/>
        <v>Gastos_Gerais</v>
      </c>
    </row>
    <row r="2406" spans="1:17" ht="24.75" hidden="1" thickBot="1" x14ac:dyDescent="0.25">
      <c r="A2406" s="450">
        <v>4846</v>
      </c>
      <c r="B2406" s="463">
        <v>45107</v>
      </c>
      <c r="C2406" s="464">
        <v>45078</v>
      </c>
      <c r="D2406" s="455" t="s">
        <v>264</v>
      </c>
      <c r="E2406" s="455" t="s">
        <v>402</v>
      </c>
      <c r="F2406" s="460">
        <v>143.19999999999999</v>
      </c>
      <c r="G2406" s="455" t="s">
        <v>4126</v>
      </c>
      <c r="H2406" s="461" t="s">
        <v>420</v>
      </c>
      <c r="I2406" s="461" t="s">
        <v>4560</v>
      </c>
      <c r="J2406" s="425" t="s">
        <v>4561</v>
      </c>
      <c r="K2406" s="425" t="s">
        <v>1157</v>
      </c>
      <c r="L2406" s="426" t="s">
        <v>32</v>
      </c>
      <c r="M2406" s="426">
        <v>167</v>
      </c>
      <c r="N2406" s="427">
        <v>45105</v>
      </c>
      <c r="O2406" s="458">
        <f t="shared" si="120"/>
        <v>6</v>
      </c>
      <c r="P2406" s="458">
        <f t="shared" si="121"/>
        <v>6</v>
      </c>
      <c r="Q2406" s="96" t="str">
        <f t="shared" si="122"/>
        <v>Gastos_Gerais</v>
      </c>
    </row>
    <row r="2407" spans="1:17" ht="24.75" hidden="1" thickBot="1" x14ac:dyDescent="0.25">
      <c r="A2407" s="450">
        <v>4847</v>
      </c>
      <c r="B2407" s="463">
        <v>45107</v>
      </c>
      <c r="C2407" s="464">
        <v>45078</v>
      </c>
      <c r="D2407" s="455" t="s">
        <v>264</v>
      </c>
      <c r="E2407" s="455" t="s">
        <v>290</v>
      </c>
      <c r="F2407" s="460">
        <v>600</v>
      </c>
      <c r="G2407" s="455" t="s">
        <v>6589</v>
      </c>
      <c r="H2407" s="461" t="s">
        <v>421</v>
      </c>
      <c r="I2407" s="461" t="s">
        <v>5343</v>
      </c>
      <c r="J2407" s="425" t="s">
        <v>5344</v>
      </c>
      <c r="K2407" s="425" t="s">
        <v>1157</v>
      </c>
      <c r="L2407" s="426" t="s">
        <v>32</v>
      </c>
      <c r="M2407" s="426">
        <v>101</v>
      </c>
      <c r="N2407" s="427">
        <v>45105</v>
      </c>
      <c r="O2407" s="458">
        <f t="shared" si="120"/>
        <v>6</v>
      </c>
      <c r="P2407" s="458">
        <f t="shared" si="121"/>
        <v>6</v>
      </c>
      <c r="Q2407" s="96" t="str">
        <f t="shared" si="122"/>
        <v>Gastos_Gerais</v>
      </c>
    </row>
    <row r="2408" spans="1:17" ht="26.25" hidden="1" thickBot="1" x14ac:dyDescent="0.25">
      <c r="A2408" s="450">
        <v>4848</v>
      </c>
      <c r="B2408" s="463">
        <v>45107</v>
      </c>
      <c r="C2408" s="464">
        <v>45078</v>
      </c>
      <c r="D2408" s="455" t="s">
        <v>288</v>
      </c>
      <c r="E2408" s="455" t="s">
        <v>288</v>
      </c>
      <c r="F2408" s="460">
        <v>424837.32</v>
      </c>
      <c r="G2408" s="349" t="s">
        <v>2229</v>
      </c>
      <c r="H2408" s="349" t="s">
        <v>303</v>
      </c>
      <c r="I2408" s="351" t="s">
        <v>1509</v>
      </c>
      <c r="J2408" s="352" t="s">
        <v>1510</v>
      </c>
      <c r="K2408" s="352" t="s">
        <v>425</v>
      </c>
      <c r="L2408" s="363" t="s">
        <v>1511</v>
      </c>
      <c r="M2408" s="352" t="s">
        <v>425</v>
      </c>
      <c r="N2408" s="463">
        <v>45107</v>
      </c>
      <c r="O2408" s="458">
        <f t="shared" si="120"/>
        <v>6</v>
      </c>
      <c r="P2408" s="458">
        <f t="shared" si="121"/>
        <v>6</v>
      </c>
      <c r="Q2408" s="96" t="str">
        <f t="shared" si="122"/>
        <v>Rendimentos_de_Aplicações_Fin.</v>
      </c>
    </row>
    <row r="2409" spans="1:17" ht="13.5" hidden="1" thickBot="1" x14ac:dyDescent="0.25">
      <c r="A2409" s="450"/>
      <c r="B2409" s="463"/>
      <c r="C2409" s="464"/>
      <c r="D2409" s="455"/>
      <c r="E2409" s="455"/>
      <c r="F2409" s="460"/>
      <c r="G2409" s="455"/>
      <c r="H2409" s="461"/>
      <c r="I2409" s="461"/>
      <c r="J2409" s="425"/>
      <c r="K2409" s="425"/>
      <c r="L2409" s="426"/>
      <c r="M2409" s="426"/>
      <c r="N2409" s="427"/>
      <c r="O2409" s="458">
        <f t="shared" si="120"/>
        <v>0</v>
      </c>
      <c r="P2409" s="458">
        <f t="shared" si="121"/>
        <v>0</v>
      </c>
      <c r="Q2409" s="96" t="str">
        <f t="shared" si="122"/>
        <v/>
      </c>
    </row>
    <row r="2410" spans="1:17" ht="13.5" hidden="1" thickBot="1" x14ac:dyDescent="0.25">
      <c r="A2410" s="450"/>
      <c r="B2410" s="463"/>
      <c r="C2410" s="464"/>
      <c r="D2410" s="455"/>
      <c r="E2410" s="455"/>
      <c r="F2410" s="460"/>
      <c r="G2410" s="455"/>
      <c r="H2410" s="461"/>
      <c r="I2410" s="461"/>
      <c r="J2410" s="426"/>
      <c r="K2410" s="425"/>
      <c r="L2410" s="426"/>
      <c r="M2410" s="426"/>
      <c r="N2410" s="427"/>
      <c r="O2410" s="458">
        <f t="shared" si="120"/>
        <v>0</v>
      </c>
      <c r="P2410" s="458">
        <f t="shared" si="121"/>
        <v>0</v>
      </c>
      <c r="Q2410" s="96" t="str">
        <f t="shared" si="122"/>
        <v/>
      </c>
    </row>
    <row r="2411" spans="1:17" ht="13.5" hidden="1" thickBot="1" x14ac:dyDescent="0.25">
      <c r="A2411" s="450"/>
      <c r="B2411" s="463"/>
      <c r="C2411" s="464"/>
      <c r="D2411" s="455"/>
      <c r="E2411" s="455"/>
      <c r="F2411" s="460"/>
      <c r="G2411" s="455"/>
      <c r="H2411" s="461"/>
      <c r="I2411" s="461"/>
      <c r="J2411" s="426"/>
      <c r="K2411" s="425"/>
      <c r="L2411" s="426"/>
      <c r="M2411" s="426"/>
      <c r="N2411" s="427"/>
      <c r="O2411" s="458">
        <f t="shared" si="120"/>
        <v>0</v>
      </c>
      <c r="P2411" s="458">
        <f t="shared" si="121"/>
        <v>0</v>
      </c>
      <c r="Q2411" s="96" t="str">
        <f t="shared" si="122"/>
        <v/>
      </c>
    </row>
    <row r="2412" spans="1:17" ht="13.5" hidden="1" thickBot="1" x14ac:dyDescent="0.25">
      <c r="A2412" s="450"/>
      <c r="B2412" s="463"/>
      <c r="C2412" s="464"/>
      <c r="D2412" s="455"/>
      <c r="E2412" s="455"/>
      <c r="F2412" s="460"/>
      <c r="G2412" s="455"/>
      <c r="H2412" s="461"/>
      <c r="I2412" s="461"/>
      <c r="J2412" s="426"/>
      <c r="K2412" s="425"/>
      <c r="L2412" s="426"/>
      <c r="M2412" s="426"/>
      <c r="N2412" s="427"/>
      <c r="O2412" s="458">
        <f t="shared" si="120"/>
        <v>0</v>
      </c>
      <c r="P2412" s="458">
        <f t="shared" si="121"/>
        <v>0</v>
      </c>
      <c r="Q2412" s="96" t="str">
        <f t="shared" si="122"/>
        <v/>
      </c>
    </row>
    <row r="2413" spans="1:17" ht="13.5" hidden="1" thickBot="1" x14ac:dyDescent="0.25">
      <c r="A2413" s="450"/>
      <c r="B2413" s="463"/>
      <c r="C2413" s="464"/>
      <c r="D2413" s="455"/>
      <c r="E2413" s="455"/>
      <c r="F2413" s="460"/>
      <c r="G2413" s="455"/>
      <c r="H2413" s="461"/>
      <c r="I2413" s="461"/>
      <c r="J2413" s="425"/>
      <c r="K2413" s="425"/>
      <c r="L2413" s="426"/>
      <c r="M2413" s="426"/>
      <c r="N2413" s="427"/>
      <c r="O2413" s="458">
        <f t="shared" si="120"/>
        <v>0</v>
      </c>
      <c r="P2413" s="458">
        <f t="shared" si="121"/>
        <v>0</v>
      </c>
      <c r="Q2413" s="96" t="str">
        <f t="shared" si="122"/>
        <v/>
      </c>
    </row>
    <row r="2414" spans="1:17" ht="13.5" hidden="1" thickBot="1" x14ac:dyDescent="0.25">
      <c r="A2414" s="450"/>
      <c r="B2414" s="463"/>
      <c r="C2414" s="464"/>
      <c r="D2414" s="455"/>
      <c r="E2414" s="455"/>
      <c r="F2414" s="460"/>
      <c r="G2414" s="455"/>
      <c r="H2414" s="461"/>
      <c r="I2414" s="461"/>
      <c r="J2414" s="426"/>
      <c r="K2414" s="426"/>
      <c r="L2414" s="426"/>
      <c r="M2414" s="426"/>
      <c r="N2414" s="427"/>
      <c r="O2414" s="458">
        <f t="shared" si="120"/>
        <v>0</v>
      </c>
      <c r="P2414" s="458">
        <f t="shared" si="121"/>
        <v>0</v>
      </c>
      <c r="Q2414" s="96" t="str">
        <f t="shared" si="122"/>
        <v/>
      </c>
    </row>
    <row r="2415" spans="1:17" ht="13.5" hidden="1" thickBot="1" x14ac:dyDescent="0.25">
      <c r="A2415" s="450"/>
      <c r="B2415" s="463"/>
      <c r="C2415" s="482"/>
      <c r="D2415" s="455"/>
      <c r="E2415" s="455"/>
      <c r="F2415" s="460"/>
      <c r="G2415" s="455"/>
      <c r="H2415" s="461"/>
      <c r="I2415" s="461"/>
      <c r="J2415" s="426"/>
      <c r="K2415" s="426"/>
      <c r="L2415" s="426"/>
      <c r="M2415" s="426"/>
      <c r="N2415" s="427"/>
      <c r="O2415" s="458">
        <f t="shared" si="120"/>
        <v>0</v>
      </c>
      <c r="P2415" s="458">
        <f t="shared" si="121"/>
        <v>0</v>
      </c>
      <c r="Q2415" s="96" t="str">
        <f t="shared" si="122"/>
        <v/>
      </c>
    </row>
    <row r="2416" spans="1:17" ht="13.5" hidden="1" thickBot="1" x14ac:dyDescent="0.25">
      <c r="A2416" s="450"/>
      <c r="B2416" s="463"/>
      <c r="C2416" s="482"/>
      <c r="D2416" s="455"/>
      <c r="E2416" s="455"/>
      <c r="F2416" s="460"/>
      <c r="G2416" s="455"/>
      <c r="H2416" s="461"/>
      <c r="I2416" s="461"/>
      <c r="J2416" s="426"/>
      <c r="K2416" s="426"/>
      <c r="L2416" s="426"/>
      <c r="M2416" s="426"/>
      <c r="N2416" s="427"/>
      <c r="O2416" s="458">
        <f t="shared" si="120"/>
        <v>0</v>
      </c>
      <c r="P2416" s="458">
        <f t="shared" si="121"/>
        <v>0</v>
      </c>
      <c r="Q2416" s="96" t="str">
        <f t="shared" si="122"/>
        <v/>
      </c>
    </row>
    <row r="2417" spans="1:17" ht="13.5" hidden="1" thickBot="1" x14ac:dyDescent="0.25">
      <c r="A2417" s="450"/>
      <c r="B2417" s="463"/>
      <c r="C2417" s="482"/>
      <c r="D2417" s="455"/>
      <c r="E2417" s="455"/>
      <c r="F2417" s="460"/>
      <c r="G2417" s="455"/>
      <c r="H2417" s="461"/>
      <c r="I2417" s="478"/>
      <c r="J2417" s="469"/>
      <c r="K2417" s="426"/>
      <c r="L2417" s="426"/>
      <c r="M2417" s="426"/>
      <c r="N2417" s="427"/>
      <c r="O2417" s="458">
        <f t="shared" si="120"/>
        <v>0</v>
      </c>
      <c r="P2417" s="458">
        <f t="shared" si="121"/>
        <v>0</v>
      </c>
      <c r="Q2417" s="96" t="str">
        <f t="shared" si="122"/>
        <v/>
      </c>
    </row>
    <row r="2418" spans="1:17" ht="13.5" hidden="1" thickBot="1" x14ac:dyDescent="0.25">
      <c r="A2418" s="450"/>
      <c r="B2418" s="463"/>
      <c r="C2418" s="482"/>
      <c r="D2418" s="455"/>
      <c r="E2418" s="455"/>
      <c r="F2418" s="460"/>
      <c r="G2418" s="455"/>
      <c r="H2418" s="461"/>
      <c r="I2418" s="478"/>
      <c r="J2418" s="469"/>
      <c r="K2418" s="426"/>
      <c r="L2418" s="426"/>
      <c r="M2418" s="426"/>
      <c r="N2418" s="427"/>
      <c r="O2418" s="458">
        <f t="shared" si="120"/>
        <v>0</v>
      </c>
      <c r="P2418" s="458">
        <f t="shared" si="121"/>
        <v>0</v>
      </c>
      <c r="Q2418" s="96" t="str">
        <f t="shared" si="122"/>
        <v/>
      </c>
    </row>
    <row r="2419" spans="1:17" ht="13.5" hidden="1" thickBot="1" x14ac:dyDescent="0.25">
      <c r="A2419" s="450"/>
      <c r="B2419" s="463"/>
      <c r="C2419" s="482"/>
      <c r="D2419" s="455"/>
      <c r="E2419" s="455"/>
      <c r="F2419" s="460"/>
      <c r="G2419" s="455"/>
      <c r="H2419" s="461"/>
      <c r="I2419" s="461"/>
      <c r="J2419" s="425"/>
      <c r="K2419" s="426"/>
      <c r="L2419" s="426"/>
      <c r="M2419" s="426"/>
      <c r="N2419" s="427"/>
      <c r="O2419" s="458">
        <f t="shared" si="120"/>
        <v>0</v>
      </c>
      <c r="P2419" s="458">
        <f t="shared" si="121"/>
        <v>0</v>
      </c>
      <c r="Q2419" s="96" t="str">
        <f t="shared" si="122"/>
        <v/>
      </c>
    </row>
    <row r="2420" spans="1:17" ht="13.5" hidden="1" thickBot="1" x14ac:dyDescent="0.25">
      <c r="A2420" s="450"/>
      <c r="B2420" s="463"/>
      <c r="C2420" s="482"/>
      <c r="D2420" s="455"/>
      <c r="E2420" s="455"/>
      <c r="F2420" s="460"/>
      <c r="G2420" s="455"/>
      <c r="H2420" s="461"/>
      <c r="I2420" s="461"/>
      <c r="J2420" s="425"/>
      <c r="K2420" s="426"/>
      <c r="L2420" s="426"/>
      <c r="M2420" s="426"/>
      <c r="N2420" s="427"/>
      <c r="O2420" s="458">
        <f t="shared" si="120"/>
        <v>0</v>
      </c>
      <c r="P2420" s="458">
        <f t="shared" si="121"/>
        <v>0</v>
      </c>
      <c r="Q2420" s="96" t="str">
        <f t="shared" si="122"/>
        <v/>
      </c>
    </row>
    <row r="2421" spans="1:17" ht="13.5" hidden="1" thickBot="1" x14ac:dyDescent="0.25">
      <c r="A2421" s="450"/>
      <c r="B2421" s="463"/>
      <c r="C2421" s="482"/>
      <c r="D2421" s="455"/>
      <c r="E2421" s="455"/>
      <c r="F2421" s="460"/>
      <c r="G2421" s="455"/>
      <c r="H2421" s="461"/>
      <c r="I2421" s="461"/>
      <c r="J2421" s="426"/>
      <c r="K2421" s="426"/>
      <c r="L2421" s="426"/>
      <c r="M2421" s="426"/>
      <c r="N2421" s="427"/>
      <c r="O2421" s="458">
        <f t="shared" si="120"/>
        <v>0</v>
      </c>
      <c r="P2421" s="458">
        <f t="shared" si="121"/>
        <v>0</v>
      </c>
      <c r="Q2421" s="96" t="str">
        <f t="shared" si="122"/>
        <v/>
      </c>
    </row>
    <row r="2422" spans="1:17" ht="13.5" hidden="1" thickBot="1" x14ac:dyDescent="0.25">
      <c r="A2422" s="450"/>
      <c r="B2422" s="463"/>
      <c r="C2422" s="482"/>
      <c r="D2422" s="455"/>
      <c r="E2422" s="455"/>
      <c r="F2422" s="460"/>
      <c r="G2422" s="455"/>
      <c r="H2422" s="461"/>
      <c r="I2422" s="461"/>
      <c r="J2422" s="426"/>
      <c r="K2422" s="426"/>
      <c r="L2422" s="426"/>
      <c r="M2422" s="426"/>
      <c r="N2422" s="427"/>
      <c r="O2422" s="458">
        <f t="shared" si="120"/>
        <v>0</v>
      </c>
      <c r="P2422" s="458">
        <f t="shared" si="121"/>
        <v>0</v>
      </c>
      <c r="Q2422" s="96" t="str">
        <f t="shared" si="122"/>
        <v/>
      </c>
    </row>
    <row r="2423" spans="1:17" ht="13.5" hidden="1" thickBot="1" x14ac:dyDescent="0.25">
      <c r="A2423" s="450"/>
      <c r="B2423" s="463"/>
      <c r="C2423" s="482"/>
      <c r="D2423" s="455"/>
      <c r="E2423" s="455"/>
      <c r="F2423" s="460"/>
      <c r="G2423" s="455"/>
      <c r="H2423" s="461"/>
      <c r="I2423" s="461"/>
      <c r="J2423" s="426"/>
      <c r="K2423" s="426"/>
      <c r="L2423" s="426"/>
      <c r="M2423" s="426"/>
      <c r="N2423" s="427"/>
      <c r="O2423" s="458">
        <f t="shared" si="120"/>
        <v>0</v>
      </c>
      <c r="P2423" s="458">
        <f t="shared" si="121"/>
        <v>0</v>
      </c>
      <c r="Q2423" s="96" t="str">
        <f t="shared" si="122"/>
        <v/>
      </c>
    </row>
    <row r="2424" spans="1:17" ht="13.5" hidden="1" thickBot="1" x14ac:dyDescent="0.25">
      <c r="A2424" s="450"/>
      <c r="B2424" s="463"/>
      <c r="C2424" s="482"/>
      <c r="D2424" s="455"/>
      <c r="E2424" s="455"/>
      <c r="F2424" s="460"/>
      <c r="G2424" s="455"/>
      <c r="H2424" s="461"/>
      <c r="I2424" s="461"/>
      <c r="J2424" s="426"/>
      <c r="K2424" s="426"/>
      <c r="L2424" s="426"/>
      <c r="M2424" s="426"/>
      <c r="N2424" s="427"/>
      <c r="O2424" s="458">
        <f t="shared" si="120"/>
        <v>0</v>
      </c>
      <c r="P2424" s="458">
        <f t="shared" si="121"/>
        <v>0</v>
      </c>
      <c r="Q2424" s="96" t="str">
        <f t="shared" si="122"/>
        <v/>
      </c>
    </row>
    <row r="2425" spans="1:17" ht="13.5" hidden="1" thickBot="1" x14ac:dyDescent="0.25">
      <c r="A2425" s="450"/>
      <c r="B2425" s="463"/>
      <c r="C2425" s="482"/>
      <c r="D2425" s="455"/>
      <c r="E2425" s="455"/>
      <c r="F2425" s="460"/>
      <c r="G2425" s="455"/>
      <c r="H2425" s="461"/>
      <c r="I2425" s="461"/>
      <c r="J2425" s="426"/>
      <c r="K2425" s="426"/>
      <c r="L2425" s="426"/>
      <c r="M2425" s="426"/>
      <c r="N2425" s="427"/>
      <c r="O2425" s="458">
        <f t="shared" si="120"/>
        <v>0</v>
      </c>
      <c r="P2425" s="458">
        <f t="shared" si="121"/>
        <v>0</v>
      </c>
      <c r="Q2425" s="96" t="str">
        <f t="shared" si="122"/>
        <v/>
      </c>
    </row>
    <row r="2426" spans="1:17" ht="13.5" hidden="1" thickBot="1" x14ac:dyDescent="0.25">
      <c r="A2426" s="450"/>
      <c r="B2426" s="463"/>
      <c r="C2426" s="482"/>
      <c r="D2426" s="455"/>
      <c r="E2426" s="455"/>
      <c r="F2426" s="460"/>
      <c r="G2426" s="455"/>
      <c r="H2426" s="461"/>
      <c r="I2426" s="461"/>
      <c r="J2426" s="426"/>
      <c r="K2426" s="426"/>
      <c r="L2426" s="426"/>
      <c r="M2426" s="426"/>
      <c r="N2426" s="427"/>
      <c r="O2426" s="458">
        <f t="shared" si="120"/>
        <v>0</v>
      </c>
      <c r="P2426" s="458">
        <f t="shared" si="121"/>
        <v>0</v>
      </c>
      <c r="Q2426" s="96" t="str">
        <f t="shared" si="122"/>
        <v/>
      </c>
    </row>
    <row r="2427" spans="1:17" ht="13.5" hidden="1" thickBot="1" x14ac:dyDescent="0.25">
      <c r="A2427" s="450"/>
      <c r="B2427" s="463"/>
      <c r="C2427" s="482"/>
      <c r="D2427" s="455"/>
      <c r="E2427" s="455"/>
      <c r="F2427" s="460"/>
      <c r="G2427" s="455"/>
      <c r="H2427" s="461"/>
      <c r="I2427" s="461"/>
      <c r="J2427" s="426"/>
      <c r="K2427" s="426"/>
      <c r="L2427" s="426"/>
      <c r="M2427" s="426"/>
      <c r="N2427" s="427"/>
      <c r="O2427" s="458">
        <f t="shared" si="120"/>
        <v>0</v>
      </c>
      <c r="P2427" s="458">
        <f t="shared" si="121"/>
        <v>0</v>
      </c>
      <c r="Q2427" s="96" t="str">
        <f t="shared" si="122"/>
        <v/>
      </c>
    </row>
    <row r="2428" spans="1:17" ht="13.5" hidden="1" thickBot="1" x14ac:dyDescent="0.25">
      <c r="A2428" s="450"/>
      <c r="B2428" s="463"/>
      <c r="C2428" s="482"/>
      <c r="D2428" s="455"/>
      <c r="E2428" s="455"/>
      <c r="F2428" s="460"/>
      <c r="G2428" s="455"/>
      <c r="H2428" s="461"/>
      <c r="I2428" s="461"/>
      <c r="J2428" s="426"/>
      <c r="K2428" s="426"/>
      <c r="L2428" s="426"/>
      <c r="M2428" s="426"/>
      <c r="N2428" s="427"/>
      <c r="O2428" s="458">
        <f t="shared" si="120"/>
        <v>0</v>
      </c>
      <c r="P2428" s="458">
        <f t="shared" si="121"/>
        <v>0</v>
      </c>
      <c r="Q2428" s="96" t="str">
        <f t="shared" si="122"/>
        <v/>
      </c>
    </row>
    <row r="2429" spans="1:17" ht="13.5" hidden="1" thickBot="1" x14ac:dyDescent="0.25">
      <c r="A2429" s="450"/>
      <c r="B2429" s="463"/>
      <c r="C2429" s="482"/>
      <c r="D2429" s="455"/>
      <c r="E2429" s="455"/>
      <c r="F2429" s="460"/>
      <c r="G2429" s="455"/>
      <c r="H2429" s="461"/>
      <c r="I2429" s="461"/>
      <c r="J2429" s="426"/>
      <c r="K2429" s="426"/>
      <c r="L2429" s="426"/>
      <c r="M2429" s="426"/>
      <c r="N2429" s="427"/>
      <c r="O2429" s="458">
        <f t="shared" si="120"/>
        <v>0</v>
      </c>
      <c r="P2429" s="458">
        <f t="shared" si="121"/>
        <v>0</v>
      </c>
      <c r="Q2429" s="96" t="str">
        <f t="shared" si="122"/>
        <v/>
      </c>
    </row>
    <row r="2430" spans="1:17" ht="13.5" hidden="1" thickBot="1" x14ac:dyDescent="0.25">
      <c r="A2430" s="450"/>
      <c r="B2430" s="463"/>
      <c r="C2430" s="482"/>
      <c r="D2430" s="455"/>
      <c r="E2430" s="455"/>
      <c r="F2430" s="460"/>
      <c r="G2430" s="455"/>
      <c r="H2430" s="461"/>
      <c r="I2430" s="461"/>
      <c r="J2430" s="426"/>
      <c r="K2430" s="426"/>
      <c r="L2430" s="426"/>
      <c r="M2430" s="426"/>
      <c r="N2430" s="427"/>
      <c r="O2430" s="458">
        <f t="shared" si="120"/>
        <v>0</v>
      </c>
      <c r="P2430" s="458">
        <f t="shared" si="121"/>
        <v>0</v>
      </c>
      <c r="Q2430" s="96" t="str">
        <f t="shared" si="122"/>
        <v/>
      </c>
    </row>
    <row r="2431" spans="1:17" ht="13.5" hidden="1" thickBot="1" x14ac:dyDescent="0.25">
      <c r="A2431" s="450"/>
      <c r="B2431" s="463"/>
      <c r="C2431" s="482"/>
      <c r="D2431" s="455"/>
      <c r="E2431" s="455"/>
      <c r="F2431" s="460"/>
      <c r="G2431" s="455"/>
      <c r="H2431" s="461"/>
      <c r="I2431" s="461"/>
      <c r="J2431" s="426"/>
      <c r="K2431" s="426"/>
      <c r="L2431" s="426"/>
      <c r="M2431" s="426"/>
      <c r="N2431" s="427"/>
      <c r="O2431" s="458">
        <f t="shared" si="120"/>
        <v>0</v>
      </c>
      <c r="P2431" s="458">
        <f t="shared" si="121"/>
        <v>0</v>
      </c>
      <c r="Q2431" s="96" t="str">
        <f t="shared" si="122"/>
        <v/>
      </c>
    </row>
    <row r="2432" spans="1:17" ht="13.5" hidden="1" thickBot="1" x14ac:dyDescent="0.25">
      <c r="A2432" s="450"/>
      <c r="B2432" s="463"/>
      <c r="C2432" s="482"/>
      <c r="D2432" s="455"/>
      <c r="E2432" s="455"/>
      <c r="F2432" s="460"/>
      <c r="G2432" s="455"/>
      <c r="H2432" s="478"/>
      <c r="I2432" s="478"/>
      <c r="J2432" s="469"/>
      <c r="K2432" s="426"/>
      <c r="L2432" s="426"/>
      <c r="M2432" s="426"/>
      <c r="N2432" s="427"/>
      <c r="O2432" s="458">
        <f t="shared" si="120"/>
        <v>0</v>
      </c>
      <c r="P2432" s="458">
        <f t="shared" si="121"/>
        <v>0</v>
      </c>
      <c r="Q2432" s="96" t="str">
        <f t="shared" si="122"/>
        <v/>
      </c>
    </row>
    <row r="2433" spans="1:17" ht="13.5" hidden="1" thickBot="1" x14ac:dyDescent="0.25">
      <c r="A2433" s="450"/>
      <c r="B2433" s="463"/>
      <c r="C2433" s="482"/>
      <c r="D2433" s="455"/>
      <c r="E2433" s="455"/>
      <c r="F2433" s="460"/>
      <c r="G2433" s="455"/>
      <c r="H2433" s="478"/>
      <c r="I2433" s="478"/>
      <c r="J2433" s="469"/>
      <c r="K2433" s="426"/>
      <c r="L2433" s="426"/>
      <c r="M2433" s="426"/>
      <c r="N2433" s="427"/>
      <c r="O2433" s="458">
        <f t="shared" si="120"/>
        <v>0</v>
      </c>
      <c r="P2433" s="458">
        <f t="shared" si="121"/>
        <v>0</v>
      </c>
      <c r="Q2433" s="96" t="str">
        <f t="shared" si="122"/>
        <v/>
      </c>
    </row>
    <row r="2434" spans="1:17" ht="13.5" hidden="1" thickBot="1" x14ac:dyDescent="0.25">
      <c r="A2434" s="450"/>
      <c r="B2434" s="463"/>
      <c r="C2434" s="482"/>
      <c r="D2434" s="455"/>
      <c r="E2434" s="455"/>
      <c r="F2434" s="460"/>
      <c r="G2434" s="455"/>
      <c r="H2434" s="478"/>
      <c r="I2434" s="478"/>
      <c r="J2434" s="469"/>
      <c r="K2434" s="426"/>
      <c r="L2434" s="426"/>
      <c r="M2434" s="426"/>
      <c r="N2434" s="427"/>
      <c r="O2434" s="458">
        <f t="shared" si="120"/>
        <v>0</v>
      </c>
      <c r="P2434" s="458">
        <f t="shared" si="121"/>
        <v>0</v>
      </c>
      <c r="Q2434" s="96" t="str">
        <f t="shared" si="122"/>
        <v/>
      </c>
    </row>
    <row r="2435" spans="1:17" ht="13.5" hidden="1" thickBot="1" x14ac:dyDescent="0.25">
      <c r="A2435" s="450"/>
      <c r="B2435" s="463"/>
      <c r="C2435" s="482"/>
      <c r="D2435" s="455"/>
      <c r="E2435" s="455"/>
      <c r="F2435" s="460"/>
      <c r="G2435" s="455"/>
      <c r="H2435" s="478"/>
      <c r="I2435" s="478"/>
      <c r="J2435" s="469"/>
      <c r="K2435" s="426"/>
      <c r="L2435" s="426"/>
      <c r="M2435" s="426"/>
      <c r="N2435" s="427"/>
      <c r="O2435" s="458">
        <f t="shared" si="120"/>
        <v>0</v>
      </c>
      <c r="P2435" s="458">
        <f t="shared" si="121"/>
        <v>0</v>
      </c>
      <c r="Q2435" s="96" t="str">
        <f t="shared" si="122"/>
        <v/>
      </c>
    </row>
    <row r="2436" spans="1:17" ht="13.5" hidden="1" thickBot="1" x14ac:dyDescent="0.25">
      <c r="A2436" s="450"/>
      <c r="B2436" s="463"/>
      <c r="C2436" s="482"/>
      <c r="D2436" s="455"/>
      <c r="E2436" s="455"/>
      <c r="F2436" s="460"/>
      <c r="G2436" s="455"/>
      <c r="H2436" s="461"/>
      <c r="I2436" s="478"/>
      <c r="J2436" s="469"/>
      <c r="K2436" s="426"/>
      <c r="L2436" s="426"/>
      <c r="M2436" s="426"/>
      <c r="N2436" s="427"/>
      <c r="O2436" s="458">
        <f t="shared" si="120"/>
        <v>0</v>
      </c>
      <c r="P2436" s="458">
        <f t="shared" si="121"/>
        <v>0</v>
      </c>
      <c r="Q2436" s="96" t="str">
        <f t="shared" si="122"/>
        <v/>
      </c>
    </row>
    <row r="2437" spans="1:17" ht="13.5" hidden="1" thickBot="1" x14ac:dyDescent="0.25">
      <c r="A2437" s="450"/>
      <c r="B2437" s="463"/>
      <c r="C2437" s="482"/>
      <c r="D2437" s="455"/>
      <c r="E2437" s="455"/>
      <c r="F2437" s="460"/>
      <c r="G2437" s="455"/>
      <c r="H2437" s="478"/>
      <c r="I2437" s="478"/>
      <c r="J2437" s="469"/>
      <c r="K2437" s="426"/>
      <c r="L2437" s="426"/>
      <c r="M2437" s="426"/>
      <c r="N2437" s="427"/>
      <c r="O2437" s="458">
        <f t="shared" si="120"/>
        <v>0</v>
      </c>
      <c r="P2437" s="458">
        <f t="shared" si="121"/>
        <v>0</v>
      </c>
      <c r="Q2437" s="96" t="str">
        <f t="shared" si="122"/>
        <v/>
      </c>
    </row>
    <row r="2438" spans="1:17" ht="13.5" hidden="1" thickBot="1" x14ac:dyDescent="0.25">
      <c r="A2438" s="450"/>
      <c r="B2438" s="463"/>
      <c r="C2438" s="482"/>
      <c r="D2438" s="455"/>
      <c r="E2438" s="455"/>
      <c r="F2438" s="460"/>
      <c r="G2438" s="455"/>
      <c r="H2438" s="478"/>
      <c r="I2438" s="461"/>
      <c r="J2438" s="469"/>
      <c r="K2438" s="426"/>
      <c r="L2438" s="426"/>
      <c r="M2438" s="426"/>
      <c r="N2438" s="427"/>
      <c r="O2438" s="458">
        <f t="shared" si="120"/>
        <v>0</v>
      </c>
      <c r="P2438" s="458">
        <f t="shared" si="121"/>
        <v>0</v>
      </c>
      <c r="Q2438" s="96" t="str">
        <f t="shared" si="122"/>
        <v/>
      </c>
    </row>
    <row r="2439" spans="1:17" ht="13.5" hidden="1" thickBot="1" x14ac:dyDescent="0.25">
      <c r="A2439" s="450"/>
      <c r="B2439" s="463"/>
      <c r="C2439" s="482"/>
      <c r="D2439" s="455"/>
      <c r="E2439" s="455"/>
      <c r="F2439" s="460"/>
      <c r="G2439" s="455"/>
      <c r="H2439" s="461"/>
      <c r="I2439" s="461"/>
      <c r="J2439" s="426"/>
      <c r="K2439" s="426"/>
      <c r="L2439" s="426"/>
      <c r="M2439" s="426"/>
      <c r="N2439" s="427"/>
      <c r="O2439" s="458">
        <f t="shared" si="120"/>
        <v>0</v>
      </c>
      <c r="P2439" s="458">
        <f t="shared" si="121"/>
        <v>0</v>
      </c>
      <c r="Q2439" s="96" t="str">
        <f t="shared" si="122"/>
        <v/>
      </c>
    </row>
    <row r="2440" spans="1:17" ht="13.5" hidden="1" thickBot="1" x14ac:dyDescent="0.25">
      <c r="A2440" s="450"/>
      <c r="B2440" s="463"/>
      <c r="C2440" s="482"/>
      <c r="D2440" s="455"/>
      <c r="E2440" s="455"/>
      <c r="F2440" s="454"/>
      <c r="G2440" s="455"/>
      <c r="H2440" s="478"/>
      <c r="I2440" s="461"/>
      <c r="J2440" s="426"/>
      <c r="K2440" s="426"/>
      <c r="L2440" s="426"/>
      <c r="M2440" s="426"/>
      <c r="N2440" s="427"/>
      <c r="O2440" s="458">
        <f t="shared" si="120"/>
        <v>0</v>
      </c>
      <c r="P2440" s="458">
        <f t="shared" si="121"/>
        <v>0</v>
      </c>
      <c r="Q2440" s="96" t="str">
        <f t="shared" si="122"/>
        <v/>
      </c>
    </row>
    <row r="2441" spans="1:17" ht="13.5" hidden="1" thickBot="1" x14ac:dyDescent="0.25">
      <c r="A2441" s="450"/>
      <c r="B2441" s="463"/>
      <c r="C2441" s="482"/>
      <c r="D2441" s="455"/>
      <c r="E2441" s="455"/>
      <c r="F2441" s="454"/>
      <c r="G2441" s="455"/>
      <c r="H2441" s="478"/>
      <c r="I2441" s="461"/>
      <c r="J2441" s="426"/>
      <c r="K2441" s="426"/>
      <c r="L2441" s="426"/>
      <c r="M2441" s="426"/>
      <c r="N2441" s="427"/>
      <c r="O2441" s="458">
        <f t="shared" si="120"/>
        <v>0</v>
      </c>
      <c r="P2441" s="458">
        <f t="shared" si="121"/>
        <v>0</v>
      </c>
      <c r="Q2441" s="96" t="str">
        <f t="shared" si="122"/>
        <v/>
      </c>
    </row>
    <row r="2442" spans="1:17" ht="13.5" hidden="1" thickBot="1" x14ac:dyDescent="0.25">
      <c r="A2442" s="450"/>
      <c r="B2442" s="463"/>
      <c r="C2442" s="482"/>
      <c r="D2442" s="455"/>
      <c r="E2442" s="455"/>
      <c r="F2442" s="454"/>
      <c r="G2442" s="455"/>
      <c r="H2442" s="478"/>
      <c r="I2442" s="461"/>
      <c r="J2442" s="426"/>
      <c r="K2442" s="426"/>
      <c r="L2442" s="426"/>
      <c r="M2442" s="426"/>
      <c r="N2442" s="427"/>
      <c r="O2442" s="458">
        <f t="shared" si="120"/>
        <v>0</v>
      </c>
      <c r="P2442" s="458">
        <f t="shared" si="121"/>
        <v>0</v>
      </c>
      <c r="Q2442" s="96" t="str">
        <f t="shared" si="122"/>
        <v/>
      </c>
    </row>
    <row r="2443" spans="1:17" ht="13.5" hidden="1" thickBot="1" x14ac:dyDescent="0.25">
      <c r="A2443" s="450"/>
      <c r="B2443" s="463"/>
      <c r="C2443" s="464"/>
      <c r="D2443" s="455"/>
      <c r="E2443" s="455"/>
      <c r="F2443" s="460"/>
      <c r="G2443" s="455"/>
      <c r="H2443" s="461"/>
      <c r="I2443" s="461"/>
      <c r="J2443" s="426"/>
      <c r="K2443" s="426"/>
      <c r="L2443" s="426"/>
      <c r="M2443" s="426"/>
      <c r="N2443" s="427"/>
      <c r="O2443" s="458">
        <f t="shared" si="120"/>
        <v>0</v>
      </c>
      <c r="P2443" s="458">
        <f t="shared" si="121"/>
        <v>0</v>
      </c>
      <c r="Q2443" s="96" t="str">
        <f t="shared" si="122"/>
        <v/>
      </c>
    </row>
    <row r="2444" spans="1:17" ht="13.5" hidden="1" thickBot="1" x14ac:dyDescent="0.25">
      <c r="A2444" s="450"/>
      <c r="B2444" s="463"/>
      <c r="C2444" s="464"/>
      <c r="D2444" s="455"/>
      <c r="E2444" s="455"/>
      <c r="F2444" s="460"/>
      <c r="G2444" s="455"/>
      <c r="H2444" s="461"/>
      <c r="I2444" s="461"/>
      <c r="J2444" s="426"/>
      <c r="K2444" s="426"/>
      <c r="L2444" s="426"/>
      <c r="M2444" s="426"/>
      <c r="N2444" s="427"/>
      <c r="O2444" s="458">
        <f t="shared" si="120"/>
        <v>0</v>
      </c>
      <c r="P2444" s="458">
        <f t="shared" si="121"/>
        <v>0</v>
      </c>
      <c r="Q2444" s="96" t="str">
        <f t="shared" si="122"/>
        <v/>
      </c>
    </row>
    <row r="2445" spans="1:17" ht="13.5" hidden="1" thickBot="1" x14ac:dyDescent="0.25">
      <c r="A2445" s="450"/>
      <c r="B2445" s="463"/>
      <c r="C2445" s="464"/>
      <c r="D2445" s="455"/>
      <c r="E2445" s="455"/>
      <c r="F2445" s="460"/>
      <c r="G2445" s="455"/>
      <c r="H2445" s="461"/>
      <c r="I2445" s="461"/>
      <c r="J2445" s="426"/>
      <c r="K2445" s="426"/>
      <c r="L2445" s="426"/>
      <c r="M2445" s="426"/>
      <c r="N2445" s="427"/>
      <c r="O2445" s="458">
        <f t="shared" si="120"/>
        <v>0</v>
      </c>
      <c r="P2445" s="458">
        <f t="shared" si="121"/>
        <v>0</v>
      </c>
      <c r="Q2445" s="96" t="str">
        <f t="shared" si="122"/>
        <v/>
      </c>
    </row>
    <row r="2446" spans="1:17" ht="13.5" hidden="1" thickBot="1" x14ac:dyDescent="0.25">
      <c r="A2446" s="450"/>
      <c r="B2446" s="463"/>
      <c r="C2446" s="464"/>
      <c r="D2446" s="455"/>
      <c r="E2446" s="455"/>
      <c r="F2446" s="460"/>
      <c r="G2446" s="455"/>
      <c r="H2446" s="461"/>
      <c r="I2446" s="461"/>
      <c r="J2446" s="426"/>
      <c r="K2446" s="426"/>
      <c r="L2446" s="426"/>
      <c r="M2446" s="426"/>
      <c r="N2446" s="427"/>
      <c r="O2446" s="458">
        <f t="shared" si="120"/>
        <v>0</v>
      </c>
      <c r="P2446" s="458">
        <f t="shared" si="121"/>
        <v>0</v>
      </c>
      <c r="Q2446" s="96" t="str">
        <f t="shared" si="122"/>
        <v/>
      </c>
    </row>
    <row r="2447" spans="1:17" ht="13.5" hidden="1" thickBot="1" x14ac:dyDescent="0.25">
      <c r="A2447" s="450"/>
      <c r="B2447" s="463"/>
      <c r="C2447" s="464"/>
      <c r="D2447" s="455"/>
      <c r="E2447" s="455"/>
      <c r="F2447" s="460"/>
      <c r="G2447" s="455"/>
      <c r="H2447" s="461"/>
      <c r="I2447" s="461"/>
      <c r="J2447" s="425"/>
      <c r="K2447" s="426"/>
      <c r="L2447" s="469"/>
      <c r="M2447" s="469"/>
      <c r="N2447" s="451"/>
      <c r="O2447" s="458">
        <f t="shared" si="120"/>
        <v>0</v>
      </c>
      <c r="P2447" s="458">
        <f t="shared" si="121"/>
        <v>0</v>
      </c>
      <c r="Q2447" s="96" t="str">
        <f t="shared" si="122"/>
        <v/>
      </c>
    </row>
    <row r="2448" spans="1:17" ht="13.5" hidden="1" thickBot="1" x14ac:dyDescent="0.25">
      <c r="A2448" s="450"/>
      <c r="B2448" s="463"/>
      <c r="C2448" s="464"/>
      <c r="D2448" s="455"/>
      <c r="E2448" s="455"/>
      <c r="F2448" s="460"/>
      <c r="G2448" s="455"/>
      <c r="H2448" s="461"/>
      <c r="I2448" s="461"/>
      <c r="J2448" s="425"/>
      <c r="K2448" s="425"/>
      <c r="L2448" s="426"/>
      <c r="M2448" s="469"/>
      <c r="N2448" s="451"/>
      <c r="O2448" s="458">
        <f t="shared" si="120"/>
        <v>0</v>
      </c>
      <c r="P2448" s="458">
        <f t="shared" si="121"/>
        <v>0</v>
      </c>
      <c r="Q2448" s="96" t="str">
        <f t="shared" si="122"/>
        <v/>
      </c>
    </row>
    <row r="2449" spans="1:17" ht="13.5" hidden="1" thickBot="1" x14ac:dyDescent="0.25">
      <c r="A2449" s="450"/>
      <c r="B2449" s="463"/>
      <c r="C2449" s="464"/>
      <c r="D2449" s="455"/>
      <c r="E2449" s="455"/>
      <c r="F2449" s="454"/>
      <c r="G2449" s="455"/>
      <c r="H2449" s="478"/>
      <c r="I2449" s="461"/>
      <c r="J2449" s="425"/>
      <c r="K2449" s="425"/>
      <c r="L2449" s="426"/>
      <c r="M2449" s="426"/>
      <c r="N2449" s="427"/>
      <c r="O2449" s="458">
        <f t="shared" si="120"/>
        <v>0</v>
      </c>
      <c r="P2449" s="458">
        <f t="shared" si="121"/>
        <v>0</v>
      </c>
      <c r="Q2449" s="96" t="str">
        <f t="shared" si="122"/>
        <v/>
      </c>
    </row>
    <row r="2450" spans="1:17" ht="13.5" hidden="1" thickBot="1" x14ac:dyDescent="0.25">
      <c r="A2450" s="450"/>
      <c r="B2450" s="463"/>
      <c r="C2450" s="464"/>
      <c r="D2450" s="455"/>
      <c r="E2450" s="455"/>
      <c r="F2450" s="460"/>
      <c r="G2450" s="455"/>
      <c r="H2450" s="456"/>
      <c r="I2450" s="461"/>
      <c r="J2450" s="425"/>
      <c r="K2450" s="425"/>
      <c r="L2450" s="426"/>
      <c r="M2450" s="425"/>
      <c r="N2450" s="451"/>
      <c r="O2450" s="458">
        <f t="shared" si="120"/>
        <v>0</v>
      </c>
      <c r="P2450" s="458">
        <f t="shared" si="121"/>
        <v>0</v>
      </c>
      <c r="Q2450" s="96" t="str">
        <f t="shared" si="122"/>
        <v/>
      </c>
    </row>
    <row r="2451" spans="1:17" ht="13.5" hidden="1" thickBot="1" x14ac:dyDescent="0.25">
      <c r="A2451" s="450"/>
      <c r="B2451" s="463"/>
      <c r="C2451" s="464"/>
      <c r="D2451" s="455"/>
      <c r="E2451" s="455"/>
      <c r="F2451" s="454"/>
      <c r="G2451" s="455"/>
      <c r="H2451" s="461"/>
      <c r="I2451" s="461"/>
      <c r="J2451" s="425"/>
      <c r="K2451" s="425"/>
      <c r="L2451" s="426"/>
      <c r="M2451" s="425"/>
      <c r="N2451" s="427"/>
      <c r="O2451" s="458">
        <f t="shared" si="120"/>
        <v>0</v>
      </c>
      <c r="P2451" s="458">
        <f t="shared" si="121"/>
        <v>0</v>
      </c>
      <c r="Q2451" s="96" t="str">
        <f t="shared" si="122"/>
        <v/>
      </c>
    </row>
    <row r="2452" spans="1:17" ht="13.5" hidden="1" thickBot="1" x14ac:dyDescent="0.25">
      <c r="A2452" s="450"/>
      <c r="B2452" s="463"/>
      <c r="C2452" s="464"/>
      <c r="D2452" s="455"/>
      <c r="E2452" s="455"/>
      <c r="F2452" s="460"/>
      <c r="G2452" s="455"/>
      <c r="H2452" s="461"/>
      <c r="I2452" s="461"/>
      <c r="J2452" s="425"/>
      <c r="K2452" s="425"/>
      <c r="L2452" s="426"/>
      <c r="M2452" s="425"/>
      <c r="N2452" s="481"/>
      <c r="O2452" s="458">
        <f t="shared" ref="O2452:O2515" si="123">IF(B2452=0,0,IF(YEAR(B2452)=$P$1,MONTH(B2452)-$O$1+1,(YEAR(B2452)-$P$1)*12-$O$1+1+MONTH(B2452)))</f>
        <v>0</v>
      </c>
      <c r="P2452" s="458">
        <f t="shared" ref="P2452:P2515" si="124">IF(C2452=0,0,IF(YEAR(C2452)=$P$1,MONTH(C2452)-$O$1+1,(YEAR(C2452)-$P$1)*12-$O$1+1+MONTH(C2452)))</f>
        <v>0</v>
      </c>
      <c r="Q2452" s="96" t="str">
        <f t="shared" ref="Q2452:Q2515" si="125">SUBSTITUTE(D2452," ","_")</f>
        <v/>
      </c>
    </row>
    <row r="2453" spans="1:17" ht="13.5" hidden="1" thickBot="1" x14ac:dyDescent="0.25">
      <c r="A2453" s="450"/>
      <c r="B2453" s="463"/>
      <c r="C2453" s="464"/>
      <c r="D2453" s="455"/>
      <c r="E2453" s="455"/>
      <c r="F2453" s="460"/>
      <c r="G2453" s="455"/>
      <c r="H2453" s="461"/>
      <c r="I2453" s="461"/>
      <c r="J2453" s="425"/>
      <c r="K2453" s="425"/>
      <c r="L2453" s="426"/>
      <c r="M2453" s="426"/>
      <c r="N2453" s="481"/>
      <c r="O2453" s="458">
        <f t="shared" si="123"/>
        <v>0</v>
      </c>
      <c r="P2453" s="458">
        <f t="shared" si="124"/>
        <v>0</v>
      </c>
      <c r="Q2453" s="96" t="str">
        <f t="shared" si="125"/>
        <v/>
      </c>
    </row>
    <row r="2454" spans="1:17" ht="13.5" hidden="1" thickBot="1" x14ac:dyDescent="0.25">
      <c r="A2454" s="450"/>
      <c r="B2454" s="463"/>
      <c r="C2454" s="464"/>
      <c r="D2454" s="455"/>
      <c r="E2454" s="455"/>
      <c r="F2454" s="460"/>
      <c r="G2454" s="455"/>
      <c r="H2454" s="461"/>
      <c r="I2454" s="461"/>
      <c r="J2454" s="425"/>
      <c r="K2454" s="425"/>
      <c r="L2454" s="426"/>
      <c r="M2454" s="426"/>
      <c r="N2454" s="481"/>
      <c r="O2454" s="458">
        <f t="shared" si="123"/>
        <v>0</v>
      </c>
      <c r="P2454" s="458">
        <f t="shared" si="124"/>
        <v>0</v>
      </c>
      <c r="Q2454" s="96" t="str">
        <f t="shared" si="125"/>
        <v/>
      </c>
    </row>
    <row r="2455" spans="1:17" ht="13.5" hidden="1" thickBot="1" x14ac:dyDescent="0.25">
      <c r="A2455" s="450"/>
      <c r="B2455" s="463"/>
      <c r="C2455" s="464"/>
      <c r="D2455" s="455"/>
      <c r="E2455" s="455"/>
      <c r="F2455" s="460"/>
      <c r="G2455" s="455"/>
      <c r="H2455" s="461"/>
      <c r="I2455" s="461"/>
      <c r="J2455" s="425"/>
      <c r="K2455" s="425"/>
      <c r="L2455" s="426"/>
      <c r="M2455" s="426"/>
      <c r="N2455" s="481"/>
      <c r="O2455" s="458">
        <f t="shared" si="123"/>
        <v>0</v>
      </c>
      <c r="P2455" s="458">
        <f t="shared" si="124"/>
        <v>0</v>
      </c>
      <c r="Q2455" s="96" t="str">
        <f t="shared" si="125"/>
        <v/>
      </c>
    </row>
    <row r="2456" spans="1:17" ht="13.5" hidden="1" thickBot="1" x14ac:dyDescent="0.25">
      <c r="A2456" s="450"/>
      <c r="B2456" s="463"/>
      <c r="C2456" s="464"/>
      <c r="D2456" s="455"/>
      <c r="E2456" s="455"/>
      <c r="F2456" s="460"/>
      <c r="G2456" s="455"/>
      <c r="H2456" s="461"/>
      <c r="I2456" s="461"/>
      <c r="J2456" s="425"/>
      <c r="K2456" s="425"/>
      <c r="L2456" s="426"/>
      <c r="M2456" s="426"/>
      <c r="N2456" s="481"/>
      <c r="O2456" s="458">
        <f t="shared" si="123"/>
        <v>0</v>
      </c>
      <c r="P2456" s="458">
        <f t="shared" si="124"/>
        <v>0</v>
      </c>
      <c r="Q2456" s="96" t="str">
        <f t="shared" si="125"/>
        <v/>
      </c>
    </row>
    <row r="2457" spans="1:17" ht="13.5" hidden="1" thickBot="1" x14ac:dyDescent="0.25">
      <c r="A2457" s="450"/>
      <c r="B2457" s="463"/>
      <c r="C2457" s="464"/>
      <c r="D2457" s="455"/>
      <c r="E2457" s="455"/>
      <c r="F2457" s="460"/>
      <c r="G2457" s="455"/>
      <c r="H2457" s="461"/>
      <c r="I2457" s="461"/>
      <c r="J2457" s="425"/>
      <c r="K2457" s="425"/>
      <c r="L2457" s="426"/>
      <c r="M2457" s="426"/>
      <c r="N2457" s="481"/>
      <c r="O2457" s="458">
        <f t="shared" si="123"/>
        <v>0</v>
      </c>
      <c r="P2457" s="458">
        <f t="shared" si="124"/>
        <v>0</v>
      </c>
      <c r="Q2457" s="96" t="str">
        <f t="shared" si="125"/>
        <v/>
      </c>
    </row>
    <row r="2458" spans="1:17" ht="13.5" hidden="1" thickBot="1" x14ac:dyDescent="0.25">
      <c r="A2458" s="450"/>
      <c r="B2458" s="463"/>
      <c r="C2458" s="464"/>
      <c r="D2458" s="455"/>
      <c r="E2458" s="455"/>
      <c r="F2458" s="460"/>
      <c r="G2458" s="455"/>
      <c r="H2458" s="456"/>
      <c r="I2458" s="461"/>
      <c r="J2458" s="425"/>
      <c r="K2458" s="425"/>
      <c r="L2458" s="426"/>
      <c r="M2458" s="426"/>
      <c r="N2458" s="427"/>
      <c r="O2458" s="458">
        <f t="shared" si="123"/>
        <v>0</v>
      </c>
      <c r="P2458" s="458">
        <f t="shared" si="124"/>
        <v>0</v>
      </c>
      <c r="Q2458" s="96" t="str">
        <f t="shared" si="125"/>
        <v/>
      </c>
    </row>
    <row r="2459" spans="1:17" ht="13.5" hidden="1" thickBot="1" x14ac:dyDescent="0.25">
      <c r="A2459" s="450"/>
      <c r="B2459" s="463"/>
      <c r="C2459" s="464"/>
      <c r="D2459" s="455"/>
      <c r="E2459" s="455"/>
      <c r="F2459" s="460"/>
      <c r="G2459" s="455"/>
      <c r="H2459" s="461"/>
      <c r="I2459" s="461"/>
      <c r="J2459" s="425"/>
      <c r="K2459" s="425"/>
      <c r="L2459" s="426"/>
      <c r="M2459" s="426"/>
      <c r="N2459" s="427"/>
      <c r="O2459" s="458">
        <f t="shared" si="123"/>
        <v>0</v>
      </c>
      <c r="P2459" s="458">
        <f t="shared" si="124"/>
        <v>0</v>
      </c>
      <c r="Q2459" s="96" t="str">
        <f t="shared" si="125"/>
        <v/>
      </c>
    </row>
    <row r="2460" spans="1:17" ht="13.5" hidden="1" thickBot="1" x14ac:dyDescent="0.25">
      <c r="A2460" s="450"/>
      <c r="B2460" s="463"/>
      <c r="C2460" s="464"/>
      <c r="D2460" s="455"/>
      <c r="E2460" s="455"/>
      <c r="F2460" s="460"/>
      <c r="G2460" s="455"/>
      <c r="H2460" s="461"/>
      <c r="I2460" s="461"/>
      <c r="J2460" s="425"/>
      <c r="K2460" s="425"/>
      <c r="L2460" s="426"/>
      <c r="M2460" s="426"/>
      <c r="N2460" s="427"/>
      <c r="O2460" s="458">
        <f t="shared" si="123"/>
        <v>0</v>
      </c>
      <c r="P2460" s="458">
        <f t="shared" si="124"/>
        <v>0</v>
      </c>
      <c r="Q2460" s="96" t="str">
        <f t="shared" si="125"/>
        <v/>
      </c>
    </row>
    <row r="2461" spans="1:17" ht="13.5" hidden="1" thickBot="1" x14ac:dyDescent="0.25">
      <c r="A2461" s="450"/>
      <c r="B2461" s="463"/>
      <c r="C2461" s="464"/>
      <c r="D2461" s="455"/>
      <c r="E2461" s="455"/>
      <c r="F2461" s="460"/>
      <c r="G2461" s="455"/>
      <c r="H2461" s="461"/>
      <c r="I2461" s="461"/>
      <c r="J2461" s="425"/>
      <c r="K2461" s="425"/>
      <c r="L2461" s="426"/>
      <c r="M2461" s="426"/>
      <c r="N2461" s="427"/>
      <c r="O2461" s="458">
        <f t="shared" si="123"/>
        <v>0</v>
      </c>
      <c r="P2461" s="458">
        <f t="shared" si="124"/>
        <v>0</v>
      </c>
      <c r="Q2461" s="96" t="str">
        <f t="shared" si="125"/>
        <v/>
      </c>
    </row>
    <row r="2462" spans="1:17" ht="13.5" hidden="1" thickBot="1" x14ac:dyDescent="0.25">
      <c r="A2462" s="450"/>
      <c r="B2462" s="463"/>
      <c r="C2462" s="464"/>
      <c r="D2462" s="455"/>
      <c r="E2462" s="455"/>
      <c r="F2462" s="460"/>
      <c r="G2462" s="455"/>
      <c r="H2462" s="461"/>
      <c r="I2462" s="461"/>
      <c r="J2462" s="426"/>
      <c r="K2462" s="425"/>
      <c r="L2462" s="426"/>
      <c r="M2462" s="426"/>
      <c r="N2462" s="427"/>
      <c r="O2462" s="458">
        <f t="shared" si="123"/>
        <v>0</v>
      </c>
      <c r="P2462" s="458">
        <f t="shared" si="124"/>
        <v>0</v>
      </c>
      <c r="Q2462" s="96" t="str">
        <f t="shared" si="125"/>
        <v/>
      </c>
    </row>
    <row r="2463" spans="1:17" ht="13.5" hidden="1" thickBot="1" x14ac:dyDescent="0.25">
      <c r="A2463" s="450"/>
      <c r="B2463" s="463"/>
      <c r="C2463" s="464"/>
      <c r="D2463" s="455"/>
      <c r="E2463" s="455"/>
      <c r="F2463" s="460"/>
      <c r="G2463" s="455"/>
      <c r="H2463" s="461"/>
      <c r="I2463" s="461"/>
      <c r="J2463" s="425"/>
      <c r="K2463" s="425"/>
      <c r="L2463" s="426"/>
      <c r="M2463" s="426"/>
      <c r="N2463" s="427"/>
      <c r="O2463" s="458">
        <f t="shared" si="123"/>
        <v>0</v>
      </c>
      <c r="P2463" s="458">
        <f t="shared" si="124"/>
        <v>0</v>
      </c>
      <c r="Q2463" s="96" t="str">
        <f t="shared" si="125"/>
        <v/>
      </c>
    </row>
    <row r="2464" spans="1:17" ht="13.5" hidden="1" thickBot="1" x14ac:dyDescent="0.25">
      <c r="A2464" s="450"/>
      <c r="B2464" s="463"/>
      <c r="C2464" s="464"/>
      <c r="D2464" s="455"/>
      <c r="E2464" s="455"/>
      <c r="F2464" s="460"/>
      <c r="G2464" s="455"/>
      <c r="H2464" s="461"/>
      <c r="I2464" s="461"/>
      <c r="J2464" s="425"/>
      <c r="K2464" s="425"/>
      <c r="L2464" s="426"/>
      <c r="M2464" s="426"/>
      <c r="N2464" s="427"/>
      <c r="O2464" s="458">
        <f t="shared" si="123"/>
        <v>0</v>
      </c>
      <c r="P2464" s="458">
        <f t="shared" si="124"/>
        <v>0</v>
      </c>
      <c r="Q2464" s="96" t="str">
        <f t="shared" si="125"/>
        <v/>
      </c>
    </row>
    <row r="2465" spans="1:17" ht="13.5" hidden="1" thickBot="1" x14ac:dyDescent="0.25">
      <c r="A2465" s="450"/>
      <c r="B2465" s="463"/>
      <c r="C2465" s="464"/>
      <c r="D2465" s="455"/>
      <c r="E2465" s="455"/>
      <c r="F2465" s="460"/>
      <c r="G2465" s="455"/>
      <c r="H2465" s="461"/>
      <c r="I2465" s="461"/>
      <c r="J2465" s="426"/>
      <c r="K2465" s="425"/>
      <c r="L2465" s="426"/>
      <c r="M2465" s="426"/>
      <c r="N2465" s="427"/>
      <c r="O2465" s="458">
        <f t="shared" si="123"/>
        <v>0</v>
      </c>
      <c r="P2465" s="458">
        <f t="shared" si="124"/>
        <v>0</v>
      </c>
      <c r="Q2465" s="96" t="str">
        <f t="shared" si="125"/>
        <v/>
      </c>
    </row>
    <row r="2466" spans="1:17" ht="13.5" hidden="1" thickBot="1" x14ac:dyDescent="0.25">
      <c r="A2466" s="450"/>
      <c r="B2466" s="463"/>
      <c r="C2466" s="464"/>
      <c r="D2466" s="455"/>
      <c r="E2466" s="455"/>
      <c r="F2466" s="460"/>
      <c r="G2466" s="455"/>
      <c r="H2466" s="461"/>
      <c r="I2466" s="461"/>
      <c r="J2466" s="426"/>
      <c r="K2466" s="425"/>
      <c r="L2466" s="426"/>
      <c r="M2466" s="426"/>
      <c r="N2466" s="427"/>
      <c r="O2466" s="458">
        <f t="shared" si="123"/>
        <v>0</v>
      </c>
      <c r="P2466" s="458">
        <f t="shared" si="124"/>
        <v>0</v>
      </c>
      <c r="Q2466" s="96" t="str">
        <f t="shared" si="125"/>
        <v/>
      </c>
    </row>
    <row r="2467" spans="1:17" ht="13.5" hidden="1" thickBot="1" x14ac:dyDescent="0.25">
      <c r="A2467" s="450"/>
      <c r="B2467" s="463"/>
      <c r="C2467" s="464"/>
      <c r="D2467" s="455"/>
      <c r="E2467" s="455"/>
      <c r="F2467" s="454"/>
      <c r="G2467" s="455"/>
      <c r="H2467" s="461"/>
      <c r="I2467" s="461"/>
      <c r="J2467" s="425"/>
      <c r="K2467" s="425"/>
      <c r="L2467" s="426"/>
      <c r="M2467" s="426"/>
      <c r="N2467" s="427"/>
      <c r="O2467" s="458">
        <f t="shared" si="123"/>
        <v>0</v>
      </c>
      <c r="P2467" s="458">
        <f t="shared" si="124"/>
        <v>0</v>
      </c>
      <c r="Q2467" s="96" t="str">
        <f t="shared" si="125"/>
        <v/>
      </c>
    </row>
    <row r="2468" spans="1:17" ht="13.5" hidden="1" thickBot="1" x14ac:dyDescent="0.25">
      <c r="A2468" s="450"/>
      <c r="B2468" s="463"/>
      <c r="C2468" s="464"/>
      <c r="D2468" s="455"/>
      <c r="E2468" s="455"/>
      <c r="F2468" s="460"/>
      <c r="G2468" s="455"/>
      <c r="H2468" s="461"/>
      <c r="I2468" s="461"/>
      <c r="J2468" s="426"/>
      <c r="K2468" s="426"/>
      <c r="L2468" s="426"/>
      <c r="M2468" s="426"/>
      <c r="N2468" s="427"/>
      <c r="O2468" s="458">
        <f t="shared" si="123"/>
        <v>0</v>
      </c>
      <c r="P2468" s="458">
        <f t="shared" si="124"/>
        <v>0</v>
      </c>
      <c r="Q2468" s="96" t="str">
        <f t="shared" si="125"/>
        <v/>
      </c>
    </row>
    <row r="2469" spans="1:17" ht="13.5" hidden="1" thickBot="1" x14ac:dyDescent="0.25">
      <c r="A2469" s="450"/>
      <c r="B2469" s="463"/>
      <c r="C2469" s="464"/>
      <c r="D2469" s="455"/>
      <c r="E2469" s="455"/>
      <c r="F2469" s="460"/>
      <c r="G2469" s="455"/>
      <c r="H2469" s="461"/>
      <c r="I2469" s="461"/>
      <c r="J2469" s="426"/>
      <c r="K2469" s="426"/>
      <c r="L2469" s="426"/>
      <c r="M2469" s="426"/>
      <c r="N2469" s="427"/>
      <c r="O2469" s="458">
        <f t="shared" si="123"/>
        <v>0</v>
      </c>
      <c r="P2469" s="458">
        <f t="shared" si="124"/>
        <v>0</v>
      </c>
      <c r="Q2469" s="96" t="str">
        <f t="shared" si="125"/>
        <v/>
      </c>
    </row>
    <row r="2470" spans="1:17" ht="13.5" hidden="1" thickBot="1" x14ac:dyDescent="0.25">
      <c r="A2470" s="450"/>
      <c r="B2470" s="463"/>
      <c r="C2470" s="464"/>
      <c r="D2470" s="455"/>
      <c r="E2470" s="455"/>
      <c r="F2470" s="460"/>
      <c r="G2470" s="455"/>
      <c r="H2470" s="461"/>
      <c r="I2470" s="461"/>
      <c r="J2470" s="426"/>
      <c r="K2470" s="426"/>
      <c r="L2470" s="426"/>
      <c r="M2470" s="426"/>
      <c r="N2470" s="427"/>
      <c r="O2470" s="458">
        <f t="shared" si="123"/>
        <v>0</v>
      </c>
      <c r="P2470" s="458">
        <f t="shared" si="124"/>
        <v>0</v>
      </c>
      <c r="Q2470" s="96" t="str">
        <f t="shared" si="125"/>
        <v/>
      </c>
    </row>
    <row r="2471" spans="1:17" ht="13.5" hidden="1" thickBot="1" x14ac:dyDescent="0.25">
      <c r="A2471" s="450"/>
      <c r="B2471" s="463"/>
      <c r="C2471" s="464"/>
      <c r="D2471" s="455"/>
      <c r="E2471" s="455"/>
      <c r="F2471" s="460"/>
      <c r="G2471" s="455"/>
      <c r="H2471" s="461"/>
      <c r="I2471" s="461"/>
      <c r="J2471" s="426"/>
      <c r="K2471" s="426"/>
      <c r="L2471" s="426"/>
      <c r="M2471" s="426"/>
      <c r="N2471" s="427"/>
      <c r="O2471" s="458">
        <f t="shared" si="123"/>
        <v>0</v>
      </c>
      <c r="P2471" s="458">
        <f t="shared" si="124"/>
        <v>0</v>
      </c>
      <c r="Q2471" s="96" t="str">
        <f t="shared" si="125"/>
        <v/>
      </c>
    </row>
    <row r="2472" spans="1:17" ht="13.5" hidden="1" thickBot="1" x14ac:dyDescent="0.25">
      <c r="A2472" s="450"/>
      <c r="B2472" s="463"/>
      <c r="C2472" s="464"/>
      <c r="D2472" s="455"/>
      <c r="E2472" s="455"/>
      <c r="F2472" s="460"/>
      <c r="G2472" s="455"/>
      <c r="H2472" s="456"/>
      <c r="I2472" s="461"/>
      <c r="J2472" s="425"/>
      <c r="K2472" s="425"/>
      <c r="L2472" s="426"/>
      <c r="M2472" s="426"/>
      <c r="N2472" s="427"/>
      <c r="O2472" s="458">
        <f t="shared" si="123"/>
        <v>0</v>
      </c>
      <c r="P2472" s="458">
        <f t="shared" si="124"/>
        <v>0</v>
      </c>
      <c r="Q2472" s="96" t="str">
        <f t="shared" si="125"/>
        <v/>
      </c>
    </row>
    <row r="2473" spans="1:17" ht="13.5" hidden="1" thickBot="1" x14ac:dyDescent="0.25">
      <c r="A2473" s="450"/>
      <c r="B2473" s="463"/>
      <c r="C2473" s="464"/>
      <c r="D2473" s="455"/>
      <c r="E2473" s="455"/>
      <c r="F2473" s="460"/>
      <c r="G2473" s="455"/>
      <c r="H2473" s="456"/>
      <c r="I2473" s="461"/>
      <c r="J2473" s="425"/>
      <c r="K2473" s="425"/>
      <c r="L2473" s="426"/>
      <c r="M2473" s="426"/>
      <c r="N2473" s="481"/>
      <c r="O2473" s="458">
        <f t="shared" si="123"/>
        <v>0</v>
      </c>
      <c r="P2473" s="458">
        <f t="shared" si="124"/>
        <v>0</v>
      </c>
      <c r="Q2473" s="96" t="str">
        <f t="shared" si="125"/>
        <v/>
      </c>
    </row>
    <row r="2474" spans="1:17" ht="13.5" hidden="1" thickBot="1" x14ac:dyDescent="0.25">
      <c r="A2474" s="450"/>
      <c r="B2474" s="463"/>
      <c r="C2474" s="464"/>
      <c r="D2474" s="456"/>
      <c r="E2474" s="456"/>
      <c r="F2474" s="460"/>
      <c r="G2474" s="455"/>
      <c r="H2474" s="456"/>
      <c r="I2474" s="461"/>
      <c r="J2474" s="425"/>
      <c r="K2474" s="425"/>
      <c r="L2474" s="426"/>
      <c r="M2474" s="425"/>
      <c r="N2474" s="427"/>
      <c r="O2474" s="458">
        <f t="shared" si="123"/>
        <v>0</v>
      </c>
      <c r="P2474" s="458">
        <f t="shared" si="124"/>
        <v>0</v>
      </c>
      <c r="Q2474" s="96" t="str">
        <f t="shared" si="125"/>
        <v/>
      </c>
    </row>
    <row r="2475" spans="1:17" ht="13.5" hidden="1" thickBot="1" x14ac:dyDescent="0.25">
      <c r="A2475" s="450"/>
      <c r="B2475" s="463"/>
      <c r="C2475" s="464"/>
      <c r="D2475" s="455"/>
      <c r="E2475" s="455"/>
      <c r="F2475" s="460"/>
      <c r="G2475" s="455"/>
      <c r="H2475" s="456"/>
      <c r="I2475" s="461"/>
      <c r="J2475" s="425"/>
      <c r="K2475" s="425"/>
      <c r="L2475" s="426"/>
      <c r="M2475" s="426"/>
      <c r="N2475" s="427"/>
      <c r="O2475" s="458">
        <f t="shared" si="123"/>
        <v>0</v>
      </c>
      <c r="P2475" s="458">
        <f t="shared" si="124"/>
        <v>0</v>
      </c>
      <c r="Q2475" s="96" t="str">
        <f t="shared" si="125"/>
        <v/>
      </c>
    </row>
    <row r="2476" spans="1:17" ht="13.5" hidden="1" thickBot="1" x14ac:dyDescent="0.25">
      <c r="A2476" s="450"/>
      <c r="B2476" s="463"/>
      <c r="C2476" s="464"/>
      <c r="D2476" s="455"/>
      <c r="E2476" s="455"/>
      <c r="F2476" s="460"/>
      <c r="G2476" s="455"/>
      <c r="H2476" s="456"/>
      <c r="I2476" s="461"/>
      <c r="J2476" s="425"/>
      <c r="K2476" s="425"/>
      <c r="L2476" s="426"/>
      <c r="M2476" s="425"/>
      <c r="N2476" s="427"/>
      <c r="O2476" s="458">
        <f t="shared" si="123"/>
        <v>0</v>
      </c>
      <c r="P2476" s="458">
        <f t="shared" si="124"/>
        <v>0</v>
      </c>
      <c r="Q2476" s="96" t="str">
        <f t="shared" si="125"/>
        <v/>
      </c>
    </row>
    <row r="2477" spans="1:17" ht="13.5" hidden="1" thickBot="1" x14ac:dyDescent="0.25">
      <c r="A2477" s="450"/>
      <c r="B2477" s="463"/>
      <c r="C2477" s="464"/>
      <c r="D2477" s="455"/>
      <c r="E2477" s="455"/>
      <c r="F2477" s="460"/>
      <c r="G2477" s="455"/>
      <c r="H2477" s="461"/>
      <c r="I2477" s="461"/>
      <c r="J2477" s="426"/>
      <c r="K2477" s="425"/>
      <c r="L2477" s="426"/>
      <c r="M2477" s="426"/>
      <c r="N2477" s="427"/>
      <c r="O2477" s="458">
        <f t="shared" si="123"/>
        <v>0</v>
      </c>
      <c r="P2477" s="458">
        <f t="shared" si="124"/>
        <v>0</v>
      </c>
      <c r="Q2477" s="96" t="str">
        <f t="shared" si="125"/>
        <v/>
      </c>
    </row>
    <row r="2478" spans="1:17" ht="13.5" hidden="1" thickBot="1" x14ac:dyDescent="0.25">
      <c r="A2478" s="450"/>
      <c r="B2478" s="463"/>
      <c r="C2478" s="464"/>
      <c r="D2478" s="455"/>
      <c r="E2478" s="453"/>
      <c r="F2478" s="460"/>
      <c r="G2478" s="455"/>
      <c r="H2478" s="461"/>
      <c r="I2478" s="461"/>
      <c r="J2478" s="484"/>
      <c r="K2478" s="484"/>
      <c r="L2478" s="469"/>
      <c r="M2478" s="426"/>
      <c r="N2478" s="427"/>
      <c r="O2478" s="458">
        <f t="shared" si="123"/>
        <v>0</v>
      </c>
      <c r="P2478" s="458">
        <f t="shared" si="124"/>
        <v>0</v>
      </c>
      <c r="Q2478" s="96" t="str">
        <f t="shared" si="125"/>
        <v/>
      </c>
    </row>
    <row r="2479" spans="1:17" ht="13.5" hidden="1" thickBot="1" x14ac:dyDescent="0.25">
      <c r="A2479" s="450"/>
      <c r="B2479" s="463"/>
      <c r="C2479" s="464"/>
      <c r="D2479" s="455"/>
      <c r="E2479" s="453"/>
      <c r="F2479" s="460"/>
      <c r="G2479" s="455"/>
      <c r="H2479" s="461"/>
      <c r="I2479" s="461"/>
      <c r="J2479" s="484"/>
      <c r="K2479" s="484"/>
      <c r="L2479" s="469"/>
      <c r="M2479" s="426"/>
      <c r="N2479" s="427"/>
      <c r="O2479" s="458">
        <f t="shared" si="123"/>
        <v>0</v>
      </c>
      <c r="P2479" s="458">
        <f t="shared" si="124"/>
        <v>0</v>
      </c>
      <c r="Q2479" s="96" t="str">
        <f t="shared" si="125"/>
        <v/>
      </c>
    </row>
    <row r="2480" spans="1:17" ht="13.5" hidden="1" thickBot="1" x14ac:dyDescent="0.25">
      <c r="A2480" s="450"/>
      <c r="B2480" s="463"/>
      <c r="C2480" s="464"/>
      <c r="D2480" s="455"/>
      <c r="E2480" s="453"/>
      <c r="F2480" s="460"/>
      <c r="G2480" s="455"/>
      <c r="H2480" s="461"/>
      <c r="I2480" s="461"/>
      <c r="J2480" s="484"/>
      <c r="K2480" s="484"/>
      <c r="L2480" s="469"/>
      <c r="M2480" s="426"/>
      <c r="N2480" s="427"/>
      <c r="O2480" s="458">
        <f t="shared" si="123"/>
        <v>0</v>
      </c>
      <c r="P2480" s="458">
        <f t="shared" si="124"/>
        <v>0</v>
      </c>
      <c r="Q2480" s="96" t="str">
        <f t="shared" si="125"/>
        <v/>
      </c>
    </row>
    <row r="2481" spans="1:17" ht="13.5" hidden="1" thickBot="1" x14ac:dyDescent="0.25">
      <c r="A2481" s="450"/>
      <c r="B2481" s="463"/>
      <c r="C2481" s="464"/>
      <c r="D2481" s="455"/>
      <c r="E2481" s="455"/>
      <c r="F2481" s="460"/>
      <c r="G2481" s="455"/>
      <c r="H2481" s="461"/>
      <c r="I2481" s="461"/>
      <c r="J2481" s="426"/>
      <c r="K2481" s="484"/>
      <c r="L2481" s="426"/>
      <c r="M2481" s="426"/>
      <c r="N2481" s="427"/>
      <c r="O2481" s="458">
        <f t="shared" si="123"/>
        <v>0</v>
      </c>
      <c r="P2481" s="458">
        <f t="shared" si="124"/>
        <v>0</v>
      </c>
      <c r="Q2481" s="96" t="str">
        <f t="shared" si="125"/>
        <v/>
      </c>
    </row>
    <row r="2482" spans="1:17" ht="13.5" hidden="1" thickBot="1" x14ac:dyDescent="0.25">
      <c r="A2482" s="450"/>
      <c r="B2482" s="463"/>
      <c r="C2482" s="464"/>
      <c r="D2482" s="455"/>
      <c r="E2482" s="453"/>
      <c r="F2482" s="460"/>
      <c r="G2482" s="455"/>
      <c r="H2482" s="461"/>
      <c r="I2482" s="461"/>
      <c r="J2482" s="484"/>
      <c r="K2482" s="484"/>
      <c r="L2482" s="469"/>
      <c r="M2482" s="426"/>
      <c r="N2482" s="427"/>
      <c r="O2482" s="458">
        <f t="shared" si="123"/>
        <v>0</v>
      </c>
      <c r="P2482" s="458">
        <f t="shared" si="124"/>
        <v>0</v>
      </c>
      <c r="Q2482" s="96" t="str">
        <f t="shared" si="125"/>
        <v/>
      </c>
    </row>
    <row r="2483" spans="1:17" ht="13.5" hidden="1" thickBot="1" x14ac:dyDescent="0.25">
      <c r="A2483" s="450"/>
      <c r="B2483" s="463"/>
      <c r="C2483" s="464"/>
      <c r="D2483" s="455"/>
      <c r="E2483" s="455"/>
      <c r="F2483" s="460"/>
      <c r="G2483" s="455"/>
      <c r="H2483" s="461"/>
      <c r="I2483" s="461"/>
      <c r="J2483" s="426"/>
      <c r="K2483" s="484"/>
      <c r="L2483" s="426"/>
      <c r="M2483" s="426"/>
      <c r="N2483" s="427"/>
      <c r="O2483" s="458">
        <f t="shared" si="123"/>
        <v>0</v>
      </c>
      <c r="P2483" s="458">
        <f t="shared" si="124"/>
        <v>0</v>
      </c>
      <c r="Q2483" s="96" t="str">
        <f t="shared" si="125"/>
        <v/>
      </c>
    </row>
    <row r="2484" spans="1:17" ht="13.5" hidden="1" thickBot="1" x14ac:dyDescent="0.25">
      <c r="A2484" s="450"/>
      <c r="B2484" s="463"/>
      <c r="C2484" s="464"/>
      <c r="D2484" s="455"/>
      <c r="E2484" s="453"/>
      <c r="F2484" s="460"/>
      <c r="G2484" s="455"/>
      <c r="H2484" s="461"/>
      <c r="I2484" s="461"/>
      <c r="J2484" s="484"/>
      <c r="K2484" s="484"/>
      <c r="L2484" s="426"/>
      <c r="M2484" s="426"/>
      <c r="N2484" s="427"/>
      <c r="O2484" s="458">
        <f t="shared" si="123"/>
        <v>0</v>
      </c>
      <c r="P2484" s="458">
        <f t="shared" si="124"/>
        <v>0</v>
      </c>
      <c r="Q2484" s="96" t="str">
        <f t="shared" si="125"/>
        <v/>
      </c>
    </row>
    <row r="2485" spans="1:17" ht="13.5" hidden="1" thickBot="1" x14ac:dyDescent="0.25">
      <c r="A2485" s="450"/>
      <c r="B2485" s="463"/>
      <c r="C2485" s="464"/>
      <c r="D2485" s="455"/>
      <c r="E2485" s="453"/>
      <c r="F2485" s="460"/>
      <c r="G2485" s="455"/>
      <c r="H2485" s="461"/>
      <c r="I2485" s="461"/>
      <c r="J2485" s="484"/>
      <c r="K2485" s="484"/>
      <c r="L2485" s="426"/>
      <c r="M2485" s="426"/>
      <c r="N2485" s="427"/>
      <c r="O2485" s="458">
        <f t="shared" si="123"/>
        <v>0</v>
      </c>
      <c r="P2485" s="458">
        <f t="shared" si="124"/>
        <v>0</v>
      </c>
      <c r="Q2485" s="96" t="str">
        <f t="shared" si="125"/>
        <v/>
      </c>
    </row>
    <row r="2486" spans="1:17" ht="13.5" hidden="1" thickBot="1" x14ac:dyDescent="0.25">
      <c r="A2486" s="450"/>
      <c r="B2486" s="463"/>
      <c r="C2486" s="464"/>
      <c r="D2486" s="455"/>
      <c r="E2486" s="455"/>
      <c r="F2486" s="460"/>
      <c r="G2486" s="455"/>
      <c r="H2486" s="461"/>
      <c r="I2486" s="461"/>
      <c r="J2486" s="426"/>
      <c r="K2486" s="484"/>
      <c r="L2486" s="426"/>
      <c r="M2486" s="426"/>
      <c r="N2486" s="427"/>
      <c r="O2486" s="458">
        <f t="shared" si="123"/>
        <v>0</v>
      </c>
      <c r="P2486" s="458">
        <f t="shared" si="124"/>
        <v>0</v>
      </c>
      <c r="Q2486" s="96" t="str">
        <f t="shared" si="125"/>
        <v/>
      </c>
    </row>
    <row r="2487" spans="1:17" ht="13.5" hidden="1" thickBot="1" x14ac:dyDescent="0.25">
      <c r="A2487" s="450"/>
      <c r="B2487" s="463"/>
      <c r="C2487" s="464"/>
      <c r="D2487" s="455"/>
      <c r="E2487" s="455"/>
      <c r="F2487" s="460"/>
      <c r="G2487" s="455"/>
      <c r="H2487" s="461"/>
      <c r="I2487" s="461"/>
      <c r="J2487" s="426"/>
      <c r="K2487" s="425"/>
      <c r="L2487" s="426"/>
      <c r="M2487" s="426"/>
      <c r="N2487" s="427"/>
      <c r="O2487" s="458">
        <f t="shared" si="123"/>
        <v>0</v>
      </c>
      <c r="P2487" s="458">
        <f t="shared" si="124"/>
        <v>0</v>
      </c>
      <c r="Q2487" s="96" t="str">
        <f t="shared" si="125"/>
        <v/>
      </c>
    </row>
    <row r="2488" spans="1:17" ht="13.5" hidden="1" thickBot="1" x14ac:dyDescent="0.25">
      <c r="A2488" s="450"/>
      <c r="B2488" s="463"/>
      <c r="C2488" s="464"/>
      <c r="D2488" s="455"/>
      <c r="E2488" s="455"/>
      <c r="F2488" s="460"/>
      <c r="G2488" s="455"/>
      <c r="H2488" s="461"/>
      <c r="I2488" s="461"/>
      <c r="J2488" s="426"/>
      <c r="K2488" s="426"/>
      <c r="L2488" s="426"/>
      <c r="M2488" s="426"/>
      <c r="N2488" s="427"/>
      <c r="O2488" s="458">
        <f t="shared" si="123"/>
        <v>0</v>
      </c>
      <c r="P2488" s="458">
        <f t="shared" si="124"/>
        <v>0</v>
      </c>
      <c r="Q2488" s="96" t="str">
        <f t="shared" si="125"/>
        <v/>
      </c>
    </row>
    <row r="2489" spans="1:17" ht="13.5" hidden="1" thickBot="1" x14ac:dyDescent="0.25">
      <c r="A2489" s="450"/>
      <c r="B2489" s="463"/>
      <c r="C2489" s="464"/>
      <c r="D2489" s="455"/>
      <c r="E2489" s="455"/>
      <c r="F2489" s="460"/>
      <c r="G2489" s="455"/>
      <c r="H2489" s="461"/>
      <c r="I2489" s="461"/>
      <c r="J2489" s="426"/>
      <c r="K2489" s="425"/>
      <c r="L2489" s="426"/>
      <c r="M2489" s="426"/>
      <c r="N2489" s="427"/>
      <c r="O2489" s="458">
        <f t="shared" si="123"/>
        <v>0</v>
      </c>
      <c r="P2489" s="458">
        <f t="shared" si="124"/>
        <v>0</v>
      </c>
      <c r="Q2489" s="96" t="str">
        <f t="shared" si="125"/>
        <v/>
      </c>
    </row>
    <row r="2490" spans="1:17" ht="13.5" hidden="1" thickBot="1" x14ac:dyDescent="0.25">
      <c r="A2490" s="450"/>
      <c r="B2490" s="463"/>
      <c r="C2490" s="464"/>
      <c r="D2490" s="455"/>
      <c r="E2490" s="455"/>
      <c r="F2490" s="460"/>
      <c r="G2490" s="455"/>
      <c r="H2490" s="456"/>
      <c r="I2490" s="461"/>
      <c r="J2490" s="425"/>
      <c r="K2490" s="425"/>
      <c r="L2490" s="426"/>
      <c r="M2490" s="425"/>
      <c r="N2490" s="481"/>
      <c r="O2490" s="458">
        <f t="shared" si="123"/>
        <v>0</v>
      </c>
      <c r="P2490" s="458">
        <f t="shared" si="124"/>
        <v>0</v>
      </c>
      <c r="Q2490" s="96" t="str">
        <f t="shared" si="125"/>
        <v/>
      </c>
    </row>
    <row r="2491" spans="1:17" ht="13.5" hidden="1" thickBot="1" x14ac:dyDescent="0.25">
      <c r="A2491" s="450"/>
      <c r="B2491" s="463"/>
      <c r="C2491" s="464"/>
      <c r="D2491" s="455"/>
      <c r="E2491" s="455"/>
      <c r="F2491" s="460"/>
      <c r="G2491" s="455"/>
      <c r="H2491" s="461"/>
      <c r="I2491" s="461"/>
      <c r="J2491" s="426"/>
      <c r="K2491" s="425"/>
      <c r="L2491" s="426"/>
      <c r="M2491" s="426"/>
      <c r="N2491" s="427"/>
      <c r="O2491" s="458">
        <f t="shared" si="123"/>
        <v>0</v>
      </c>
      <c r="P2491" s="458">
        <f t="shared" si="124"/>
        <v>0</v>
      </c>
      <c r="Q2491" s="96" t="str">
        <f t="shared" si="125"/>
        <v/>
      </c>
    </row>
    <row r="2492" spans="1:17" ht="13.5" hidden="1" thickBot="1" x14ac:dyDescent="0.25">
      <c r="A2492" s="450"/>
      <c r="B2492" s="463"/>
      <c r="C2492" s="464"/>
      <c r="D2492" s="455"/>
      <c r="E2492" s="455"/>
      <c r="F2492" s="460"/>
      <c r="G2492" s="455"/>
      <c r="H2492" s="461"/>
      <c r="I2492" s="461"/>
      <c r="J2492" s="426"/>
      <c r="K2492" s="425"/>
      <c r="L2492" s="426"/>
      <c r="M2492" s="426"/>
      <c r="N2492" s="427"/>
      <c r="O2492" s="458">
        <f t="shared" si="123"/>
        <v>0</v>
      </c>
      <c r="P2492" s="458">
        <f t="shared" si="124"/>
        <v>0</v>
      </c>
      <c r="Q2492" s="96" t="str">
        <f t="shared" si="125"/>
        <v/>
      </c>
    </row>
    <row r="2493" spans="1:17" ht="13.5" hidden="1" thickBot="1" x14ac:dyDescent="0.25">
      <c r="A2493" s="450"/>
      <c r="B2493" s="463"/>
      <c r="C2493" s="464"/>
      <c r="D2493" s="455"/>
      <c r="E2493" s="455"/>
      <c r="F2493" s="460"/>
      <c r="G2493" s="455"/>
      <c r="H2493" s="461"/>
      <c r="I2493" s="461"/>
      <c r="J2493" s="426"/>
      <c r="K2493" s="425"/>
      <c r="L2493" s="426"/>
      <c r="M2493" s="426"/>
      <c r="N2493" s="427"/>
      <c r="O2493" s="458">
        <f t="shared" si="123"/>
        <v>0</v>
      </c>
      <c r="P2493" s="458">
        <f t="shared" si="124"/>
        <v>0</v>
      </c>
      <c r="Q2493" s="96" t="str">
        <f t="shared" si="125"/>
        <v/>
      </c>
    </row>
    <row r="2494" spans="1:17" ht="13.5" hidden="1" thickBot="1" x14ac:dyDescent="0.25">
      <c r="A2494" s="450"/>
      <c r="B2494" s="463"/>
      <c r="C2494" s="464"/>
      <c r="D2494" s="455"/>
      <c r="E2494" s="455"/>
      <c r="F2494" s="460"/>
      <c r="G2494" s="455"/>
      <c r="H2494" s="461"/>
      <c r="I2494" s="461"/>
      <c r="J2494" s="426"/>
      <c r="K2494" s="425"/>
      <c r="L2494" s="426"/>
      <c r="M2494" s="426"/>
      <c r="N2494" s="427"/>
      <c r="O2494" s="458">
        <f t="shared" si="123"/>
        <v>0</v>
      </c>
      <c r="P2494" s="458">
        <f t="shared" si="124"/>
        <v>0</v>
      </c>
      <c r="Q2494" s="96" t="str">
        <f t="shared" si="125"/>
        <v/>
      </c>
    </row>
    <row r="2495" spans="1:17" ht="13.5" hidden="1" thickBot="1" x14ac:dyDescent="0.25">
      <c r="A2495" s="450"/>
      <c r="B2495" s="463"/>
      <c r="C2495" s="464"/>
      <c r="D2495" s="455"/>
      <c r="E2495" s="455"/>
      <c r="F2495" s="460"/>
      <c r="G2495" s="455"/>
      <c r="H2495" s="461"/>
      <c r="I2495" s="461"/>
      <c r="J2495" s="426"/>
      <c r="K2495" s="425"/>
      <c r="L2495" s="426"/>
      <c r="M2495" s="426"/>
      <c r="N2495" s="427"/>
      <c r="O2495" s="458">
        <f t="shared" si="123"/>
        <v>0</v>
      </c>
      <c r="P2495" s="458">
        <f t="shared" si="124"/>
        <v>0</v>
      </c>
      <c r="Q2495" s="96" t="str">
        <f t="shared" si="125"/>
        <v/>
      </c>
    </row>
    <row r="2496" spans="1:17" ht="13.5" hidden="1" thickBot="1" x14ac:dyDescent="0.25">
      <c r="A2496" s="450"/>
      <c r="B2496" s="463"/>
      <c r="C2496" s="464"/>
      <c r="D2496" s="455"/>
      <c r="E2496" s="455"/>
      <c r="F2496" s="460"/>
      <c r="G2496" s="455"/>
      <c r="H2496" s="461"/>
      <c r="I2496" s="461"/>
      <c r="J2496" s="426"/>
      <c r="K2496" s="425"/>
      <c r="L2496" s="426"/>
      <c r="M2496" s="426"/>
      <c r="N2496" s="427"/>
      <c r="O2496" s="458">
        <f t="shared" si="123"/>
        <v>0</v>
      </c>
      <c r="P2496" s="458">
        <f t="shared" si="124"/>
        <v>0</v>
      </c>
      <c r="Q2496" s="96" t="str">
        <f t="shared" si="125"/>
        <v/>
      </c>
    </row>
    <row r="2497" spans="1:17" ht="13.5" hidden="1" thickBot="1" x14ac:dyDescent="0.25">
      <c r="A2497" s="450"/>
      <c r="B2497" s="463"/>
      <c r="C2497" s="464"/>
      <c r="D2497" s="455"/>
      <c r="E2497" s="455"/>
      <c r="F2497" s="460"/>
      <c r="G2497" s="455"/>
      <c r="H2497" s="461"/>
      <c r="I2497" s="461"/>
      <c r="J2497" s="425"/>
      <c r="K2497" s="425"/>
      <c r="L2497" s="426"/>
      <c r="M2497" s="426"/>
      <c r="N2497" s="481"/>
      <c r="O2497" s="458">
        <f t="shared" si="123"/>
        <v>0</v>
      </c>
      <c r="P2497" s="458">
        <f t="shared" si="124"/>
        <v>0</v>
      </c>
      <c r="Q2497" s="96" t="str">
        <f t="shared" si="125"/>
        <v/>
      </c>
    </row>
    <row r="2498" spans="1:17" ht="13.5" hidden="1" thickBot="1" x14ac:dyDescent="0.25">
      <c r="A2498" s="450"/>
      <c r="B2498" s="463"/>
      <c r="C2498" s="464"/>
      <c r="D2498" s="455"/>
      <c r="E2498" s="455"/>
      <c r="F2498" s="460"/>
      <c r="G2498" s="455"/>
      <c r="H2498" s="461"/>
      <c r="I2498" s="461"/>
      <c r="J2498" s="426"/>
      <c r="K2498" s="425"/>
      <c r="L2498" s="426"/>
      <c r="M2498" s="426"/>
      <c r="N2498" s="427"/>
      <c r="O2498" s="458">
        <f t="shared" si="123"/>
        <v>0</v>
      </c>
      <c r="P2498" s="458">
        <f t="shared" si="124"/>
        <v>0</v>
      </c>
      <c r="Q2498" s="96" t="str">
        <f t="shared" si="125"/>
        <v/>
      </c>
    </row>
    <row r="2499" spans="1:17" ht="13.5" hidden="1" thickBot="1" x14ac:dyDescent="0.25">
      <c r="A2499" s="450"/>
      <c r="B2499" s="463"/>
      <c r="C2499" s="464"/>
      <c r="D2499" s="455"/>
      <c r="E2499" s="455"/>
      <c r="F2499" s="460"/>
      <c r="G2499" s="453"/>
      <c r="H2499" s="455"/>
      <c r="I2499" s="455"/>
      <c r="J2499" s="465"/>
      <c r="K2499" s="465"/>
      <c r="L2499" s="465"/>
      <c r="M2499" s="426"/>
      <c r="N2499" s="427"/>
      <c r="O2499" s="458">
        <f t="shared" si="123"/>
        <v>0</v>
      </c>
      <c r="P2499" s="458">
        <f t="shared" si="124"/>
        <v>0</v>
      </c>
      <c r="Q2499" s="96" t="str">
        <f t="shared" si="125"/>
        <v/>
      </c>
    </row>
    <row r="2500" spans="1:17" ht="13.5" hidden="1" thickBot="1" x14ac:dyDescent="0.25">
      <c r="A2500" s="450"/>
      <c r="B2500" s="463"/>
      <c r="C2500" s="464"/>
      <c r="D2500" s="455"/>
      <c r="E2500" s="455"/>
      <c r="F2500" s="460"/>
      <c r="G2500" s="455"/>
      <c r="H2500" s="461"/>
      <c r="I2500" s="461"/>
      <c r="J2500" s="426"/>
      <c r="K2500" s="425"/>
      <c r="L2500" s="426"/>
      <c r="M2500" s="426"/>
      <c r="N2500" s="427"/>
      <c r="O2500" s="458">
        <f t="shared" si="123"/>
        <v>0</v>
      </c>
      <c r="P2500" s="458">
        <f t="shared" si="124"/>
        <v>0</v>
      </c>
      <c r="Q2500" s="96" t="str">
        <f t="shared" si="125"/>
        <v/>
      </c>
    </row>
    <row r="2501" spans="1:17" ht="13.5" hidden="1" thickBot="1" x14ac:dyDescent="0.25">
      <c r="A2501" s="450"/>
      <c r="B2501" s="463"/>
      <c r="C2501" s="464"/>
      <c r="D2501" s="455"/>
      <c r="E2501" s="455"/>
      <c r="F2501" s="460"/>
      <c r="G2501" s="455"/>
      <c r="H2501" s="456"/>
      <c r="I2501" s="461"/>
      <c r="J2501" s="425"/>
      <c r="K2501" s="425"/>
      <c r="L2501" s="426"/>
      <c r="M2501" s="426"/>
      <c r="N2501" s="427"/>
      <c r="O2501" s="458">
        <f t="shared" si="123"/>
        <v>0</v>
      </c>
      <c r="P2501" s="458">
        <f t="shared" si="124"/>
        <v>0</v>
      </c>
      <c r="Q2501" s="96" t="str">
        <f t="shared" si="125"/>
        <v/>
      </c>
    </row>
    <row r="2502" spans="1:17" ht="13.5" hidden="1" thickBot="1" x14ac:dyDescent="0.25">
      <c r="A2502" s="450"/>
      <c r="B2502" s="463"/>
      <c r="C2502" s="464"/>
      <c r="D2502" s="455"/>
      <c r="E2502" s="455"/>
      <c r="F2502" s="460"/>
      <c r="G2502" s="455"/>
      <c r="H2502" s="461"/>
      <c r="I2502" s="461"/>
      <c r="J2502" s="426"/>
      <c r="K2502" s="425"/>
      <c r="L2502" s="426"/>
      <c r="M2502" s="426"/>
      <c r="N2502" s="427"/>
      <c r="O2502" s="458">
        <f t="shared" si="123"/>
        <v>0</v>
      </c>
      <c r="P2502" s="458">
        <f t="shared" si="124"/>
        <v>0</v>
      </c>
      <c r="Q2502" s="96" t="str">
        <f t="shared" si="125"/>
        <v/>
      </c>
    </row>
    <row r="2503" spans="1:17" ht="13.5" hidden="1" thickBot="1" x14ac:dyDescent="0.25">
      <c r="A2503" s="450"/>
      <c r="B2503" s="463"/>
      <c r="C2503" s="464"/>
      <c r="D2503" s="455"/>
      <c r="E2503" s="455"/>
      <c r="F2503" s="460"/>
      <c r="G2503" s="455"/>
      <c r="H2503" s="461"/>
      <c r="I2503" s="461"/>
      <c r="J2503" s="426"/>
      <c r="K2503" s="425"/>
      <c r="L2503" s="426"/>
      <c r="M2503" s="426"/>
      <c r="N2503" s="427"/>
      <c r="O2503" s="458">
        <f t="shared" si="123"/>
        <v>0</v>
      </c>
      <c r="P2503" s="458">
        <f t="shared" si="124"/>
        <v>0</v>
      </c>
      <c r="Q2503" s="96" t="str">
        <f t="shared" si="125"/>
        <v/>
      </c>
    </row>
    <row r="2504" spans="1:17" ht="13.5" hidden="1" thickBot="1" x14ac:dyDescent="0.25">
      <c r="A2504" s="450"/>
      <c r="B2504" s="463"/>
      <c r="C2504" s="464"/>
      <c r="D2504" s="455"/>
      <c r="E2504" s="455"/>
      <c r="F2504" s="460"/>
      <c r="G2504" s="455"/>
      <c r="H2504" s="461"/>
      <c r="I2504" s="461"/>
      <c r="J2504" s="426"/>
      <c r="K2504" s="426"/>
      <c r="L2504" s="426"/>
      <c r="M2504" s="426"/>
      <c r="N2504" s="427"/>
      <c r="O2504" s="458">
        <f t="shared" si="123"/>
        <v>0</v>
      </c>
      <c r="P2504" s="458">
        <f t="shared" si="124"/>
        <v>0</v>
      </c>
      <c r="Q2504" s="96" t="str">
        <f t="shared" si="125"/>
        <v/>
      </c>
    </row>
    <row r="2505" spans="1:17" ht="13.5" hidden="1" thickBot="1" x14ac:dyDescent="0.25">
      <c r="A2505" s="450"/>
      <c r="B2505" s="463"/>
      <c r="C2505" s="464"/>
      <c r="D2505" s="455"/>
      <c r="E2505" s="455"/>
      <c r="F2505" s="460"/>
      <c r="G2505" s="455"/>
      <c r="H2505" s="461"/>
      <c r="I2505" s="461"/>
      <c r="J2505" s="426"/>
      <c r="K2505" s="426"/>
      <c r="L2505" s="426"/>
      <c r="M2505" s="426"/>
      <c r="N2505" s="427"/>
      <c r="O2505" s="458">
        <f t="shared" si="123"/>
        <v>0</v>
      </c>
      <c r="P2505" s="458">
        <f t="shared" si="124"/>
        <v>0</v>
      </c>
      <c r="Q2505" s="96" t="str">
        <f t="shared" si="125"/>
        <v/>
      </c>
    </row>
    <row r="2506" spans="1:17" ht="13.5" hidden="1" thickBot="1" x14ac:dyDescent="0.25">
      <c r="A2506" s="450"/>
      <c r="B2506" s="463"/>
      <c r="C2506" s="464"/>
      <c r="D2506" s="455"/>
      <c r="E2506" s="455"/>
      <c r="F2506" s="460"/>
      <c r="G2506" s="455"/>
      <c r="H2506" s="461"/>
      <c r="I2506" s="461"/>
      <c r="J2506" s="426"/>
      <c r="K2506" s="426"/>
      <c r="L2506" s="426"/>
      <c r="M2506" s="426"/>
      <c r="N2506" s="427"/>
      <c r="O2506" s="458">
        <f t="shared" si="123"/>
        <v>0</v>
      </c>
      <c r="P2506" s="458">
        <f t="shared" si="124"/>
        <v>0</v>
      </c>
      <c r="Q2506" s="96" t="str">
        <f t="shared" si="125"/>
        <v/>
      </c>
    </row>
    <row r="2507" spans="1:17" ht="13.5" hidden="1" thickBot="1" x14ac:dyDescent="0.25">
      <c r="A2507" s="450"/>
      <c r="B2507" s="463"/>
      <c r="C2507" s="464"/>
      <c r="D2507" s="455"/>
      <c r="E2507" s="455"/>
      <c r="F2507" s="460"/>
      <c r="G2507" s="455"/>
      <c r="H2507" s="461"/>
      <c r="I2507" s="461"/>
      <c r="J2507" s="426"/>
      <c r="K2507" s="426"/>
      <c r="L2507" s="426"/>
      <c r="M2507" s="426"/>
      <c r="N2507" s="427"/>
      <c r="O2507" s="458">
        <f t="shared" si="123"/>
        <v>0</v>
      </c>
      <c r="P2507" s="458">
        <f t="shared" si="124"/>
        <v>0</v>
      </c>
      <c r="Q2507" s="96" t="str">
        <f t="shared" si="125"/>
        <v/>
      </c>
    </row>
    <row r="2508" spans="1:17" ht="13.5" hidden="1" thickBot="1" x14ac:dyDescent="0.25">
      <c r="A2508" s="450"/>
      <c r="B2508" s="463"/>
      <c r="C2508" s="464"/>
      <c r="D2508" s="455"/>
      <c r="E2508" s="455"/>
      <c r="F2508" s="460"/>
      <c r="G2508" s="455"/>
      <c r="H2508" s="461"/>
      <c r="I2508" s="461"/>
      <c r="J2508" s="426"/>
      <c r="K2508" s="426"/>
      <c r="L2508" s="426"/>
      <c r="M2508" s="426"/>
      <c r="N2508" s="427"/>
      <c r="O2508" s="458">
        <f t="shared" si="123"/>
        <v>0</v>
      </c>
      <c r="P2508" s="458">
        <f t="shared" si="124"/>
        <v>0</v>
      </c>
      <c r="Q2508" s="96" t="str">
        <f t="shared" si="125"/>
        <v/>
      </c>
    </row>
    <row r="2509" spans="1:17" ht="13.5" hidden="1" thickBot="1" x14ac:dyDescent="0.25">
      <c r="A2509" s="450"/>
      <c r="B2509" s="463"/>
      <c r="C2509" s="464"/>
      <c r="D2509" s="455"/>
      <c r="E2509" s="455"/>
      <c r="F2509" s="460"/>
      <c r="G2509" s="455"/>
      <c r="H2509" s="456"/>
      <c r="I2509" s="461"/>
      <c r="J2509" s="425"/>
      <c r="K2509" s="425"/>
      <c r="L2509" s="426"/>
      <c r="M2509" s="426"/>
      <c r="N2509" s="427"/>
      <c r="O2509" s="458">
        <f t="shared" si="123"/>
        <v>0</v>
      </c>
      <c r="P2509" s="458">
        <f t="shared" si="124"/>
        <v>0</v>
      </c>
      <c r="Q2509" s="96" t="str">
        <f t="shared" si="125"/>
        <v/>
      </c>
    </row>
    <row r="2510" spans="1:17" ht="13.5" hidden="1" thickBot="1" x14ac:dyDescent="0.25">
      <c r="A2510" s="450"/>
      <c r="B2510" s="463"/>
      <c r="C2510" s="464"/>
      <c r="D2510" s="455"/>
      <c r="E2510" s="455"/>
      <c r="F2510" s="454"/>
      <c r="G2510" s="455"/>
      <c r="H2510" s="461"/>
      <c r="I2510" s="461"/>
      <c r="J2510" s="425"/>
      <c r="K2510" s="426"/>
      <c r="L2510" s="426"/>
      <c r="M2510" s="426"/>
      <c r="N2510" s="427"/>
      <c r="O2510" s="458">
        <f t="shared" si="123"/>
        <v>0</v>
      </c>
      <c r="P2510" s="458">
        <f t="shared" si="124"/>
        <v>0</v>
      </c>
      <c r="Q2510" s="96" t="str">
        <f t="shared" si="125"/>
        <v/>
      </c>
    </row>
    <row r="2511" spans="1:17" ht="13.5" hidden="1" thickBot="1" x14ac:dyDescent="0.25">
      <c r="A2511" s="450"/>
      <c r="B2511" s="463"/>
      <c r="C2511" s="464"/>
      <c r="D2511" s="455"/>
      <c r="E2511" s="455"/>
      <c r="F2511" s="460"/>
      <c r="G2511" s="455"/>
      <c r="H2511" s="461"/>
      <c r="I2511" s="461"/>
      <c r="J2511" s="426"/>
      <c r="K2511" s="426"/>
      <c r="L2511" s="426"/>
      <c r="M2511" s="426"/>
      <c r="N2511" s="427"/>
      <c r="O2511" s="458">
        <f t="shared" si="123"/>
        <v>0</v>
      </c>
      <c r="P2511" s="458">
        <f t="shared" si="124"/>
        <v>0</v>
      </c>
      <c r="Q2511" s="96" t="str">
        <f t="shared" si="125"/>
        <v/>
      </c>
    </row>
    <row r="2512" spans="1:17" ht="13.5" hidden="1" thickBot="1" x14ac:dyDescent="0.25">
      <c r="A2512" s="450"/>
      <c r="B2512" s="463"/>
      <c r="C2512" s="464"/>
      <c r="D2512" s="455"/>
      <c r="E2512" s="455"/>
      <c r="F2512" s="460"/>
      <c r="G2512" s="455"/>
      <c r="H2512" s="456"/>
      <c r="I2512" s="461"/>
      <c r="J2512" s="426"/>
      <c r="K2512" s="425"/>
      <c r="L2512" s="426"/>
      <c r="M2512" s="426"/>
      <c r="N2512" s="427"/>
      <c r="O2512" s="458">
        <f t="shared" si="123"/>
        <v>0</v>
      </c>
      <c r="P2512" s="458">
        <f t="shared" si="124"/>
        <v>0</v>
      </c>
      <c r="Q2512" s="96" t="str">
        <f t="shared" si="125"/>
        <v/>
      </c>
    </row>
    <row r="2513" spans="1:17" ht="13.5" hidden="1" thickBot="1" x14ac:dyDescent="0.25">
      <c r="A2513" s="450"/>
      <c r="B2513" s="463"/>
      <c r="C2513" s="464"/>
      <c r="D2513" s="455"/>
      <c r="E2513" s="455"/>
      <c r="F2513" s="460"/>
      <c r="G2513" s="455"/>
      <c r="H2513" s="461"/>
      <c r="I2513" s="461"/>
      <c r="J2513" s="426"/>
      <c r="K2513" s="425"/>
      <c r="L2513" s="426"/>
      <c r="M2513" s="426"/>
      <c r="N2513" s="427"/>
      <c r="O2513" s="458">
        <f t="shared" si="123"/>
        <v>0</v>
      </c>
      <c r="P2513" s="458">
        <f t="shared" si="124"/>
        <v>0</v>
      </c>
      <c r="Q2513" s="96" t="str">
        <f t="shared" si="125"/>
        <v/>
      </c>
    </row>
    <row r="2514" spans="1:17" ht="13.5" hidden="1" thickBot="1" x14ac:dyDescent="0.25">
      <c r="A2514" s="450"/>
      <c r="B2514" s="463"/>
      <c r="C2514" s="464"/>
      <c r="D2514" s="455"/>
      <c r="E2514" s="455"/>
      <c r="F2514" s="454"/>
      <c r="G2514" s="455"/>
      <c r="H2514" s="461"/>
      <c r="I2514" s="461"/>
      <c r="J2514" s="425"/>
      <c r="K2514" s="426"/>
      <c r="L2514" s="426"/>
      <c r="M2514" s="426"/>
      <c r="N2514" s="427"/>
      <c r="O2514" s="458">
        <f t="shared" si="123"/>
        <v>0</v>
      </c>
      <c r="P2514" s="458">
        <f t="shared" si="124"/>
        <v>0</v>
      </c>
      <c r="Q2514" s="96" t="str">
        <f t="shared" si="125"/>
        <v/>
      </c>
    </row>
    <row r="2515" spans="1:17" ht="13.5" hidden="1" thickBot="1" x14ac:dyDescent="0.25">
      <c r="A2515" s="450"/>
      <c r="B2515" s="463"/>
      <c r="C2515" s="464"/>
      <c r="D2515" s="455"/>
      <c r="E2515" s="455"/>
      <c r="F2515" s="460"/>
      <c r="G2515" s="455"/>
      <c r="H2515" s="461"/>
      <c r="I2515" s="455"/>
      <c r="J2515" s="465"/>
      <c r="K2515" s="465"/>
      <c r="L2515" s="465"/>
      <c r="M2515" s="426"/>
      <c r="N2515" s="427"/>
      <c r="O2515" s="458">
        <f t="shared" si="123"/>
        <v>0</v>
      </c>
      <c r="P2515" s="458">
        <f t="shared" si="124"/>
        <v>0</v>
      </c>
      <c r="Q2515" s="96" t="str">
        <f t="shared" si="125"/>
        <v/>
      </c>
    </row>
    <row r="2516" spans="1:17" ht="13.5" hidden="1" thickBot="1" x14ac:dyDescent="0.25">
      <c r="A2516" s="450"/>
      <c r="B2516" s="463"/>
      <c r="C2516" s="464"/>
      <c r="D2516" s="455"/>
      <c r="E2516" s="455"/>
      <c r="F2516" s="460"/>
      <c r="G2516" s="455"/>
      <c r="H2516" s="461"/>
      <c r="I2516" s="461"/>
      <c r="J2516" s="426"/>
      <c r="K2516" s="425"/>
      <c r="L2516" s="426"/>
      <c r="M2516" s="426"/>
      <c r="N2516" s="427"/>
      <c r="O2516" s="458">
        <f t="shared" ref="O2516:O2579" si="126">IF(B2516=0,0,IF(YEAR(B2516)=$P$1,MONTH(B2516)-$O$1+1,(YEAR(B2516)-$P$1)*12-$O$1+1+MONTH(B2516)))</f>
        <v>0</v>
      </c>
      <c r="P2516" s="458">
        <f t="shared" ref="P2516:P2579" si="127">IF(C2516=0,0,IF(YEAR(C2516)=$P$1,MONTH(C2516)-$O$1+1,(YEAR(C2516)-$P$1)*12-$O$1+1+MONTH(C2516)))</f>
        <v>0</v>
      </c>
      <c r="Q2516" s="96" t="str">
        <f t="shared" ref="Q2516:Q2579" si="128">SUBSTITUTE(D2516," ","_")</f>
        <v/>
      </c>
    </row>
    <row r="2517" spans="1:17" ht="13.5" hidden="1" thickBot="1" x14ac:dyDescent="0.25">
      <c r="A2517" s="450"/>
      <c r="B2517" s="463"/>
      <c r="C2517" s="464"/>
      <c r="D2517" s="455"/>
      <c r="E2517" s="455"/>
      <c r="F2517" s="454"/>
      <c r="G2517" s="455"/>
      <c r="H2517" s="461"/>
      <c r="I2517" s="461"/>
      <c r="J2517" s="425"/>
      <c r="K2517" s="426"/>
      <c r="L2517" s="426"/>
      <c r="M2517" s="426"/>
      <c r="N2517" s="427"/>
      <c r="O2517" s="458">
        <f t="shared" si="126"/>
        <v>0</v>
      </c>
      <c r="P2517" s="458">
        <f t="shared" si="127"/>
        <v>0</v>
      </c>
      <c r="Q2517" s="96" t="str">
        <f t="shared" si="128"/>
        <v/>
      </c>
    </row>
    <row r="2518" spans="1:17" ht="13.5" hidden="1" thickBot="1" x14ac:dyDescent="0.25">
      <c r="A2518" s="450"/>
      <c r="B2518" s="463"/>
      <c r="C2518" s="464"/>
      <c r="D2518" s="455"/>
      <c r="E2518" s="455"/>
      <c r="F2518" s="460"/>
      <c r="G2518" s="455"/>
      <c r="H2518" s="461"/>
      <c r="I2518" s="461"/>
      <c r="J2518" s="426"/>
      <c r="K2518" s="425"/>
      <c r="L2518" s="426"/>
      <c r="M2518" s="426"/>
      <c r="N2518" s="427"/>
      <c r="O2518" s="458">
        <f t="shared" si="126"/>
        <v>0</v>
      </c>
      <c r="P2518" s="458">
        <f t="shared" si="127"/>
        <v>0</v>
      </c>
      <c r="Q2518" s="96" t="str">
        <f t="shared" si="128"/>
        <v/>
      </c>
    </row>
    <row r="2519" spans="1:17" ht="13.5" hidden="1" thickBot="1" x14ac:dyDescent="0.25">
      <c r="A2519" s="450"/>
      <c r="B2519" s="463"/>
      <c r="C2519" s="464"/>
      <c r="D2519" s="455"/>
      <c r="E2519" s="455"/>
      <c r="F2519" s="454"/>
      <c r="G2519" s="455"/>
      <c r="H2519" s="461"/>
      <c r="I2519" s="461"/>
      <c r="J2519" s="425"/>
      <c r="K2519" s="426"/>
      <c r="L2519" s="426"/>
      <c r="M2519" s="426"/>
      <c r="N2519" s="427"/>
      <c r="O2519" s="458">
        <f t="shared" si="126"/>
        <v>0</v>
      </c>
      <c r="P2519" s="458">
        <f t="shared" si="127"/>
        <v>0</v>
      </c>
      <c r="Q2519" s="96" t="str">
        <f t="shared" si="128"/>
        <v/>
      </c>
    </row>
    <row r="2520" spans="1:17" ht="13.5" hidden="1" thickBot="1" x14ac:dyDescent="0.25">
      <c r="A2520" s="450"/>
      <c r="B2520" s="463"/>
      <c r="C2520" s="464"/>
      <c r="D2520" s="455"/>
      <c r="E2520" s="455"/>
      <c r="F2520" s="454"/>
      <c r="G2520" s="455"/>
      <c r="H2520" s="461"/>
      <c r="I2520" s="461"/>
      <c r="J2520" s="425"/>
      <c r="K2520" s="426"/>
      <c r="L2520" s="426"/>
      <c r="M2520" s="426"/>
      <c r="N2520" s="427"/>
      <c r="O2520" s="458">
        <f t="shared" si="126"/>
        <v>0</v>
      </c>
      <c r="P2520" s="458">
        <f t="shared" si="127"/>
        <v>0</v>
      </c>
      <c r="Q2520" s="96" t="str">
        <f t="shared" si="128"/>
        <v/>
      </c>
    </row>
    <row r="2521" spans="1:17" ht="13.5" hidden="1" thickBot="1" x14ac:dyDescent="0.25">
      <c r="A2521" s="450"/>
      <c r="B2521" s="463"/>
      <c r="C2521" s="464"/>
      <c r="D2521" s="455"/>
      <c r="E2521" s="455"/>
      <c r="F2521" s="454"/>
      <c r="G2521" s="455"/>
      <c r="H2521" s="461"/>
      <c r="I2521" s="461"/>
      <c r="J2521" s="425"/>
      <c r="K2521" s="426"/>
      <c r="L2521" s="426"/>
      <c r="M2521" s="426"/>
      <c r="N2521" s="427"/>
      <c r="O2521" s="458">
        <f t="shared" si="126"/>
        <v>0</v>
      </c>
      <c r="P2521" s="458">
        <f t="shared" si="127"/>
        <v>0</v>
      </c>
      <c r="Q2521" s="96" t="str">
        <f t="shared" si="128"/>
        <v/>
      </c>
    </row>
    <row r="2522" spans="1:17" ht="13.5" hidden="1" thickBot="1" x14ac:dyDescent="0.25">
      <c r="A2522" s="450"/>
      <c r="B2522" s="463"/>
      <c r="C2522" s="464"/>
      <c r="D2522" s="455"/>
      <c r="E2522" s="455"/>
      <c r="F2522" s="460"/>
      <c r="G2522" s="455"/>
      <c r="H2522" s="461"/>
      <c r="I2522" s="461"/>
      <c r="J2522" s="426"/>
      <c r="K2522" s="425"/>
      <c r="L2522" s="426"/>
      <c r="M2522" s="426"/>
      <c r="N2522" s="427"/>
      <c r="O2522" s="458">
        <f t="shared" si="126"/>
        <v>0</v>
      </c>
      <c r="P2522" s="458">
        <f t="shared" si="127"/>
        <v>0</v>
      </c>
      <c r="Q2522" s="96" t="str">
        <f t="shared" si="128"/>
        <v/>
      </c>
    </row>
    <row r="2523" spans="1:17" ht="13.5" hidden="1" thickBot="1" x14ac:dyDescent="0.25">
      <c r="A2523" s="450"/>
      <c r="B2523" s="463"/>
      <c r="C2523" s="464"/>
      <c r="D2523" s="455"/>
      <c r="E2523" s="455"/>
      <c r="F2523" s="460"/>
      <c r="G2523" s="455"/>
      <c r="H2523" s="461"/>
      <c r="I2523" s="461"/>
      <c r="J2523" s="426"/>
      <c r="K2523" s="425"/>
      <c r="L2523" s="426"/>
      <c r="M2523" s="426"/>
      <c r="N2523" s="427"/>
      <c r="O2523" s="458">
        <f t="shared" si="126"/>
        <v>0</v>
      </c>
      <c r="P2523" s="458">
        <f t="shared" si="127"/>
        <v>0</v>
      </c>
      <c r="Q2523" s="96" t="str">
        <f t="shared" si="128"/>
        <v/>
      </c>
    </row>
    <row r="2524" spans="1:17" ht="13.5" hidden="1" thickBot="1" x14ac:dyDescent="0.25">
      <c r="A2524" s="450"/>
      <c r="B2524" s="463"/>
      <c r="C2524" s="464"/>
      <c r="D2524" s="455"/>
      <c r="E2524" s="455"/>
      <c r="F2524" s="460"/>
      <c r="G2524" s="455"/>
      <c r="H2524" s="461"/>
      <c r="I2524" s="461"/>
      <c r="J2524" s="426"/>
      <c r="K2524" s="426"/>
      <c r="L2524" s="426"/>
      <c r="M2524" s="426"/>
      <c r="N2524" s="427"/>
      <c r="O2524" s="458">
        <f t="shared" si="126"/>
        <v>0</v>
      </c>
      <c r="P2524" s="458">
        <f t="shared" si="127"/>
        <v>0</v>
      </c>
      <c r="Q2524" s="96" t="str">
        <f t="shared" si="128"/>
        <v/>
      </c>
    </row>
    <row r="2525" spans="1:17" ht="13.5" hidden="1" thickBot="1" x14ac:dyDescent="0.25">
      <c r="A2525" s="450"/>
      <c r="B2525" s="463"/>
      <c r="C2525" s="464"/>
      <c r="D2525" s="455"/>
      <c r="E2525" s="455"/>
      <c r="F2525" s="460"/>
      <c r="G2525" s="455"/>
      <c r="H2525" s="461"/>
      <c r="I2525" s="461"/>
      <c r="J2525" s="426"/>
      <c r="K2525" s="426"/>
      <c r="L2525" s="426"/>
      <c r="M2525" s="426"/>
      <c r="N2525" s="427"/>
      <c r="O2525" s="458">
        <f t="shared" si="126"/>
        <v>0</v>
      </c>
      <c r="P2525" s="458">
        <f t="shared" si="127"/>
        <v>0</v>
      </c>
      <c r="Q2525" s="96" t="str">
        <f t="shared" si="128"/>
        <v/>
      </c>
    </row>
    <row r="2526" spans="1:17" ht="13.5" hidden="1" thickBot="1" x14ac:dyDescent="0.25">
      <c r="A2526" s="450"/>
      <c r="B2526" s="463"/>
      <c r="C2526" s="464"/>
      <c r="D2526" s="455"/>
      <c r="E2526" s="455"/>
      <c r="F2526" s="460"/>
      <c r="G2526" s="455"/>
      <c r="H2526" s="461"/>
      <c r="I2526" s="461"/>
      <c r="J2526" s="426"/>
      <c r="K2526" s="426"/>
      <c r="L2526" s="426"/>
      <c r="M2526" s="426"/>
      <c r="N2526" s="427"/>
      <c r="O2526" s="458">
        <f t="shared" si="126"/>
        <v>0</v>
      </c>
      <c r="P2526" s="458">
        <f t="shared" si="127"/>
        <v>0</v>
      </c>
      <c r="Q2526" s="96" t="str">
        <f t="shared" si="128"/>
        <v/>
      </c>
    </row>
    <row r="2527" spans="1:17" ht="13.5" hidden="1" thickBot="1" x14ac:dyDescent="0.25">
      <c r="A2527" s="450"/>
      <c r="B2527" s="463"/>
      <c r="C2527" s="464"/>
      <c r="D2527" s="455"/>
      <c r="E2527" s="455"/>
      <c r="F2527" s="460"/>
      <c r="G2527" s="455"/>
      <c r="H2527" s="461"/>
      <c r="I2527" s="461"/>
      <c r="J2527" s="426"/>
      <c r="K2527" s="426"/>
      <c r="L2527" s="426"/>
      <c r="M2527" s="426"/>
      <c r="N2527" s="427"/>
      <c r="O2527" s="458">
        <f t="shared" si="126"/>
        <v>0</v>
      </c>
      <c r="P2527" s="458">
        <f t="shared" si="127"/>
        <v>0</v>
      </c>
      <c r="Q2527" s="96" t="str">
        <f t="shared" si="128"/>
        <v/>
      </c>
    </row>
    <row r="2528" spans="1:17" ht="13.5" hidden="1" thickBot="1" x14ac:dyDescent="0.25">
      <c r="A2528" s="450"/>
      <c r="B2528" s="463"/>
      <c r="C2528" s="464"/>
      <c r="D2528" s="455"/>
      <c r="E2528" s="455"/>
      <c r="F2528" s="460"/>
      <c r="G2528" s="455"/>
      <c r="H2528" s="461"/>
      <c r="I2528" s="461"/>
      <c r="J2528" s="426"/>
      <c r="K2528" s="426"/>
      <c r="L2528" s="426"/>
      <c r="M2528" s="426"/>
      <c r="N2528" s="427"/>
      <c r="O2528" s="458">
        <f t="shared" si="126"/>
        <v>0</v>
      </c>
      <c r="P2528" s="458">
        <f t="shared" si="127"/>
        <v>0</v>
      </c>
      <c r="Q2528" s="96" t="str">
        <f t="shared" si="128"/>
        <v/>
      </c>
    </row>
    <row r="2529" spans="1:17" ht="13.5" hidden="1" thickBot="1" x14ac:dyDescent="0.25">
      <c r="A2529" s="450"/>
      <c r="B2529" s="463"/>
      <c r="C2529" s="482"/>
      <c r="D2529" s="455"/>
      <c r="E2529" s="455"/>
      <c r="F2529" s="460"/>
      <c r="G2529" s="455"/>
      <c r="H2529" s="461"/>
      <c r="I2529" s="461"/>
      <c r="J2529" s="483"/>
      <c r="K2529" s="426"/>
      <c r="L2529" s="426"/>
      <c r="M2529" s="426"/>
      <c r="N2529" s="427"/>
      <c r="O2529" s="458">
        <f t="shared" si="126"/>
        <v>0</v>
      </c>
      <c r="P2529" s="458">
        <f t="shared" si="127"/>
        <v>0</v>
      </c>
      <c r="Q2529" s="96" t="str">
        <f t="shared" si="128"/>
        <v/>
      </c>
    </row>
    <row r="2530" spans="1:17" ht="13.5" hidden="1" thickBot="1" x14ac:dyDescent="0.25">
      <c r="A2530" s="450"/>
      <c r="B2530" s="463"/>
      <c r="C2530" s="482"/>
      <c r="D2530" s="455"/>
      <c r="E2530" s="455"/>
      <c r="F2530" s="460"/>
      <c r="G2530" s="455"/>
      <c r="H2530" s="461"/>
      <c r="I2530" s="461"/>
      <c r="J2530" s="483"/>
      <c r="K2530" s="426"/>
      <c r="L2530" s="426"/>
      <c r="M2530" s="426"/>
      <c r="N2530" s="427"/>
      <c r="O2530" s="458">
        <f t="shared" si="126"/>
        <v>0</v>
      </c>
      <c r="P2530" s="458">
        <f t="shared" si="127"/>
        <v>0</v>
      </c>
      <c r="Q2530" s="96" t="str">
        <f t="shared" si="128"/>
        <v/>
      </c>
    </row>
    <row r="2531" spans="1:17" ht="13.5" hidden="1" thickBot="1" x14ac:dyDescent="0.25">
      <c r="A2531" s="450"/>
      <c r="B2531" s="463"/>
      <c r="C2531" s="464"/>
      <c r="D2531" s="455"/>
      <c r="E2531" s="455"/>
      <c r="F2531" s="460"/>
      <c r="G2531" s="455"/>
      <c r="H2531" s="461"/>
      <c r="I2531" s="461"/>
      <c r="J2531" s="426"/>
      <c r="K2531" s="426"/>
      <c r="L2531" s="426"/>
      <c r="M2531" s="426"/>
      <c r="N2531" s="427"/>
      <c r="O2531" s="458">
        <f t="shared" si="126"/>
        <v>0</v>
      </c>
      <c r="P2531" s="458">
        <f t="shared" si="127"/>
        <v>0</v>
      </c>
      <c r="Q2531" s="96" t="str">
        <f t="shared" si="128"/>
        <v/>
      </c>
    </row>
    <row r="2532" spans="1:17" ht="13.5" hidden="1" thickBot="1" x14ac:dyDescent="0.25">
      <c r="A2532" s="450"/>
      <c r="B2532" s="463"/>
      <c r="C2532" s="464"/>
      <c r="D2532" s="455"/>
      <c r="E2532" s="455"/>
      <c r="F2532" s="460"/>
      <c r="G2532" s="455"/>
      <c r="H2532" s="461"/>
      <c r="I2532" s="461"/>
      <c r="J2532" s="426"/>
      <c r="K2532" s="426"/>
      <c r="L2532" s="426"/>
      <c r="M2532" s="426"/>
      <c r="N2532" s="427"/>
      <c r="O2532" s="458">
        <f t="shared" si="126"/>
        <v>0</v>
      </c>
      <c r="P2532" s="458">
        <f t="shared" si="127"/>
        <v>0</v>
      </c>
      <c r="Q2532" s="96" t="str">
        <f t="shared" si="128"/>
        <v/>
      </c>
    </row>
    <row r="2533" spans="1:17" ht="13.5" hidden="1" thickBot="1" x14ac:dyDescent="0.25">
      <c r="A2533" s="450"/>
      <c r="B2533" s="463"/>
      <c r="C2533" s="464"/>
      <c r="D2533" s="455"/>
      <c r="E2533" s="455"/>
      <c r="F2533" s="460"/>
      <c r="G2533" s="455"/>
      <c r="H2533" s="461"/>
      <c r="I2533" s="461"/>
      <c r="J2533" s="426"/>
      <c r="K2533" s="426"/>
      <c r="L2533" s="426"/>
      <c r="M2533" s="426"/>
      <c r="N2533" s="427"/>
      <c r="O2533" s="458">
        <f t="shared" si="126"/>
        <v>0</v>
      </c>
      <c r="P2533" s="458">
        <f t="shared" si="127"/>
        <v>0</v>
      </c>
      <c r="Q2533" s="96" t="str">
        <f t="shared" si="128"/>
        <v/>
      </c>
    </row>
    <row r="2534" spans="1:17" ht="13.5" hidden="1" thickBot="1" x14ac:dyDescent="0.25">
      <c r="A2534" s="450"/>
      <c r="B2534" s="463"/>
      <c r="C2534" s="464"/>
      <c r="D2534" s="455"/>
      <c r="E2534" s="455"/>
      <c r="F2534" s="460"/>
      <c r="G2534" s="455"/>
      <c r="H2534" s="455"/>
      <c r="I2534" s="461"/>
      <c r="J2534" s="426"/>
      <c r="K2534" s="426"/>
      <c r="L2534" s="426"/>
      <c r="M2534" s="426"/>
      <c r="N2534" s="427"/>
      <c r="O2534" s="458">
        <f t="shared" si="126"/>
        <v>0</v>
      </c>
      <c r="P2534" s="458">
        <f t="shared" si="127"/>
        <v>0</v>
      </c>
      <c r="Q2534" s="96" t="str">
        <f t="shared" si="128"/>
        <v/>
      </c>
    </row>
    <row r="2535" spans="1:17" ht="13.5" hidden="1" thickBot="1" x14ac:dyDescent="0.25">
      <c r="A2535" s="450"/>
      <c r="B2535" s="463"/>
      <c r="C2535" s="464"/>
      <c r="D2535" s="455"/>
      <c r="E2535" s="455"/>
      <c r="F2535" s="460"/>
      <c r="G2535" s="455"/>
      <c r="H2535" s="461"/>
      <c r="I2535" s="461"/>
      <c r="J2535" s="426"/>
      <c r="K2535" s="426"/>
      <c r="L2535" s="426"/>
      <c r="M2535" s="426"/>
      <c r="N2535" s="427"/>
      <c r="O2535" s="458">
        <f t="shared" si="126"/>
        <v>0</v>
      </c>
      <c r="P2535" s="458">
        <f t="shared" si="127"/>
        <v>0</v>
      </c>
      <c r="Q2535" s="96" t="str">
        <f t="shared" si="128"/>
        <v/>
      </c>
    </row>
    <row r="2536" spans="1:17" ht="13.5" hidden="1" thickBot="1" x14ac:dyDescent="0.25">
      <c r="A2536" s="450"/>
      <c r="B2536" s="463"/>
      <c r="C2536" s="464"/>
      <c r="D2536" s="455"/>
      <c r="E2536" s="453"/>
      <c r="F2536" s="460"/>
      <c r="G2536" s="455"/>
      <c r="H2536" s="461"/>
      <c r="I2536" s="461"/>
      <c r="J2536" s="426"/>
      <c r="K2536" s="426"/>
      <c r="L2536" s="426"/>
      <c r="M2536" s="426"/>
      <c r="N2536" s="427"/>
      <c r="O2536" s="458">
        <f t="shared" si="126"/>
        <v>0</v>
      </c>
      <c r="P2536" s="458">
        <f t="shared" si="127"/>
        <v>0</v>
      </c>
      <c r="Q2536" s="96" t="str">
        <f t="shared" si="128"/>
        <v/>
      </c>
    </row>
    <row r="2537" spans="1:17" ht="13.5" hidden="1" thickBot="1" x14ac:dyDescent="0.25">
      <c r="A2537" s="450"/>
      <c r="B2537" s="463"/>
      <c r="C2537" s="464"/>
      <c r="D2537" s="455"/>
      <c r="E2537" s="455"/>
      <c r="F2537" s="460"/>
      <c r="G2537" s="455"/>
      <c r="H2537" s="461"/>
      <c r="I2537" s="461"/>
      <c r="J2537" s="426"/>
      <c r="K2537" s="426"/>
      <c r="L2537" s="426"/>
      <c r="M2537" s="426"/>
      <c r="N2537" s="427"/>
      <c r="O2537" s="458">
        <f t="shared" si="126"/>
        <v>0</v>
      </c>
      <c r="P2537" s="458">
        <f t="shared" si="127"/>
        <v>0</v>
      </c>
      <c r="Q2537" s="96" t="str">
        <f t="shared" si="128"/>
        <v/>
      </c>
    </row>
    <row r="2538" spans="1:17" ht="13.5" hidden="1" thickBot="1" x14ac:dyDescent="0.25">
      <c r="A2538" s="450"/>
      <c r="B2538" s="463"/>
      <c r="C2538" s="464"/>
      <c r="D2538" s="455"/>
      <c r="E2538" s="455"/>
      <c r="F2538" s="460"/>
      <c r="G2538" s="455"/>
      <c r="H2538" s="461"/>
      <c r="I2538" s="461"/>
      <c r="J2538" s="426"/>
      <c r="K2538" s="426"/>
      <c r="L2538" s="426"/>
      <c r="M2538" s="426"/>
      <c r="N2538" s="427"/>
      <c r="O2538" s="458">
        <f t="shared" si="126"/>
        <v>0</v>
      </c>
      <c r="P2538" s="458">
        <f t="shared" si="127"/>
        <v>0</v>
      </c>
      <c r="Q2538" s="96" t="str">
        <f t="shared" si="128"/>
        <v/>
      </c>
    </row>
    <row r="2539" spans="1:17" ht="13.5" hidden="1" thickBot="1" x14ac:dyDescent="0.25">
      <c r="A2539" s="450"/>
      <c r="B2539" s="463"/>
      <c r="C2539" s="464"/>
      <c r="D2539" s="455"/>
      <c r="E2539" s="455"/>
      <c r="F2539" s="460"/>
      <c r="G2539" s="455"/>
      <c r="H2539" s="461"/>
      <c r="I2539" s="461"/>
      <c r="J2539" s="426"/>
      <c r="K2539" s="426"/>
      <c r="L2539" s="426"/>
      <c r="M2539" s="485"/>
      <c r="N2539" s="427"/>
      <c r="O2539" s="458">
        <f t="shared" si="126"/>
        <v>0</v>
      </c>
      <c r="P2539" s="458">
        <f t="shared" si="127"/>
        <v>0</v>
      </c>
      <c r="Q2539" s="96" t="str">
        <f t="shared" si="128"/>
        <v/>
      </c>
    </row>
    <row r="2540" spans="1:17" ht="13.5" hidden="1" thickBot="1" x14ac:dyDescent="0.25">
      <c r="A2540" s="450"/>
      <c r="B2540" s="463"/>
      <c r="C2540" s="464"/>
      <c r="D2540" s="455"/>
      <c r="E2540" s="455"/>
      <c r="F2540" s="460"/>
      <c r="G2540" s="455"/>
      <c r="H2540" s="461"/>
      <c r="I2540" s="461"/>
      <c r="J2540" s="426"/>
      <c r="K2540" s="426"/>
      <c r="L2540" s="426"/>
      <c r="M2540" s="426"/>
      <c r="N2540" s="427"/>
      <c r="O2540" s="458">
        <f t="shared" si="126"/>
        <v>0</v>
      </c>
      <c r="P2540" s="458">
        <f t="shared" si="127"/>
        <v>0</v>
      </c>
      <c r="Q2540" s="96" t="str">
        <f t="shared" si="128"/>
        <v/>
      </c>
    </row>
    <row r="2541" spans="1:17" ht="13.5" hidden="1" thickBot="1" x14ac:dyDescent="0.25">
      <c r="A2541" s="450"/>
      <c r="B2541" s="463"/>
      <c r="C2541" s="464"/>
      <c r="D2541" s="455"/>
      <c r="E2541" s="455"/>
      <c r="F2541" s="460"/>
      <c r="G2541" s="455"/>
      <c r="H2541" s="461"/>
      <c r="I2541" s="461"/>
      <c r="J2541" s="426"/>
      <c r="K2541" s="426"/>
      <c r="L2541" s="426"/>
      <c r="M2541" s="426"/>
      <c r="N2541" s="427"/>
      <c r="O2541" s="458">
        <f t="shared" si="126"/>
        <v>0</v>
      </c>
      <c r="P2541" s="458">
        <f t="shared" si="127"/>
        <v>0</v>
      </c>
      <c r="Q2541" s="96" t="str">
        <f t="shared" si="128"/>
        <v/>
      </c>
    </row>
    <row r="2542" spans="1:17" ht="13.5" hidden="1" thickBot="1" x14ac:dyDescent="0.25">
      <c r="A2542" s="450"/>
      <c r="B2542" s="463"/>
      <c r="C2542" s="464"/>
      <c r="D2542" s="455"/>
      <c r="E2542" s="453"/>
      <c r="F2542" s="460"/>
      <c r="G2542" s="453"/>
      <c r="H2542" s="461"/>
      <c r="I2542" s="461"/>
      <c r="J2542" s="426"/>
      <c r="K2542" s="425"/>
      <c r="L2542" s="426"/>
      <c r="M2542" s="426"/>
      <c r="N2542" s="427"/>
      <c r="O2542" s="458">
        <f t="shared" si="126"/>
        <v>0</v>
      </c>
      <c r="P2542" s="458">
        <f t="shared" si="127"/>
        <v>0</v>
      </c>
      <c r="Q2542" s="96" t="str">
        <f t="shared" si="128"/>
        <v/>
      </c>
    </row>
    <row r="2543" spans="1:17" ht="13.5" hidden="1" thickBot="1" x14ac:dyDescent="0.25">
      <c r="A2543" s="450"/>
      <c r="B2543" s="463"/>
      <c r="C2543" s="464"/>
      <c r="D2543" s="455"/>
      <c r="E2543" s="455"/>
      <c r="F2543" s="460"/>
      <c r="G2543" s="455"/>
      <c r="H2543" s="461"/>
      <c r="I2543" s="461"/>
      <c r="J2543" s="426"/>
      <c r="K2543" s="425"/>
      <c r="L2543" s="426"/>
      <c r="M2543" s="426"/>
      <c r="N2543" s="427"/>
      <c r="O2543" s="458">
        <f t="shared" si="126"/>
        <v>0</v>
      </c>
      <c r="P2543" s="458">
        <f t="shared" si="127"/>
        <v>0</v>
      </c>
      <c r="Q2543" s="96" t="str">
        <f t="shared" si="128"/>
        <v/>
      </c>
    </row>
    <row r="2544" spans="1:17" ht="13.5" hidden="1" thickBot="1" x14ac:dyDescent="0.25">
      <c r="A2544" s="450"/>
      <c r="B2544" s="463"/>
      <c r="C2544" s="464"/>
      <c r="D2544" s="455"/>
      <c r="E2544" s="453"/>
      <c r="F2544" s="460"/>
      <c r="G2544" s="453"/>
      <c r="H2544" s="461"/>
      <c r="I2544" s="461"/>
      <c r="J2544" s="426"/>
      <c r="K2544" s="425"/>
      <c r="L2544" s="426"/>
      <c r="M2544" s="426"/>
      <c r="N2544" s="427"/>
      <c r="O2544" s="458">
        <f t="shared" si="126"/>
        <v>0</v>
      </c>
      <c r="P2544" s="458">
        <f t="shared" si="127"/>
        <v>0</v>
      </c>
      <c r="Q2544" s="96" t="str">
        <f t="shared" si="128"/>
        <v/>
      </c>
    </row>
    <row r="2545" spans="1:17" ht="13.5" hidden="1" thickBot="1" x14ac:dyDescent="0.25">
      <c r="A2545" s="450"/>
      <c r="B2545" s="463"/>
      <c r="C2545" s="464"/>
      <c r="D2545" s="455"/>
      <c r="E2545" s="455"/>
      <c r="F2545" s="460"/>
      <c r="G2545" s="455"/>
      <c r="H2545" s="461"/>
      <c r="I2545" s="455"/>
      <c r="J2545" s="465"/>
      <c r="K2545" s="465"/>
      <c r="L2545" s="465"/>
      <c r="M2545" s="426"/>
      <c r="N2545" s="427"/>
      <c r="O2545" s="458">
        <f t="shared" si="126"/>
        <v>0</v>
      </c>
      <c r="P2545" s="458">
        <f t="shared" si="127"/>
        <v>0</v>
      </c>
      <c r="Q2545" s="96" t="str">
        <f t="shared" si="128"/>
        <v/>
      </c>
    </row>
    <row r="2546" spans="1:17" ht="13.5" hidden="1" thickBot="1" x14ac:dyDescent="0.25">
      <c r="A2546" s="450"/>
      <c r="B2546" s="463"/>
      <c r="C2546" s="464"/>
      <c r="D2546" s="455"/>
      <c r="E2546" s="455"/>
      <c r="F2546" s="460"/>
      <c r="G2546" s="455"/>
      <c r="H2546" s="461"/>
      <c r="I2546" s="461"/>
      <c r="J2546" s="426"/>
      <c r="K2546" s="425"/>
      <c r="L2546" s="426"/>
      <c r="M2546" s="426"/>
      <c r="N2546" s="427"/>
      <c r="O2546" s="458">
        <f t="shared" si="126"/>
        <v>0</v>
      </c>
      <c r="P2546" s="458">
        <f t="shared" si="127"/>
        <v>0</v>
      </c>
      <c r="Q2546" s="96" t="str">
        <f t="shared" si="128"/>
        <v/>
      </c>
    </row>
    <row r="2547" spans="1:17" ht="13.5" hidden="1" thickBot="1" x14ac:dyDescent="0.25">
      <c r="A2547" s="450"/>
      <c r="B2547" s="463"/>
      <c r="C2547" s="464"/>
      <c r="D2547" s="455"/>
      <c r="E2547" s="455"/>
      <c r="F2547" s="460"/>
      <c r="G2547" s="455"/>
      <c r="H2547" s="461"/>
      <c r="I2547" s="461"/>
      <c r="J2547" s="426"/>
      <c r="K2547" s="425"/>
      <c r="L2547" s="426"/>
      <c r="M2547" s="426"/>
      <c r="N2547" s="427"/>
      <c r="O2547" s="458">
        <f t="shared" si="126"/>
        <v>0</v>
      </c>
      <c r="P2547" s="458">
        <f t="shared" si="127"/>
        <v>0</v>
      </c>
      <c r="Q2547" s="96" t="str">
        <f t="shared" si="128"/>
        <v/>
      </c>
    </row>
    <row r="2548" spans="1:17" ht="13.5" hidden="1" thickBot="1" x14ac:dyDescent="0.25">
      <c r="A2548" s="450"/>
      <c r="B2548" s="463"/>
      <c r="C2548" s="464"/>
      <c r="D2548" s="455"/>
      <c r="E2548" s="455"/>
      <c r="F2548" s="460"/>
      <c r="G2548" s="455"/>
      <c r="H2548" s="461"/>
      <c r="I2548" s="461"/>
      <c r="J2548" s="426"/>
      <c r="K2548" s="425"/>
      <c r="L2548" s="426"/>
      <c r="M2548" s="426"/>
      <c r="N2548" s="427"/>
      <c r="O2548" s="458">
        <f t="shared" si="126"/>
        <v>0</v>
      </c>
      <c r="P2548" s="458">
        <f t="shared" si="127"/>
        <v>0</v>
      </c>
      <c r="Q2548" s="96" t="str">
        <f t="shared" si="128"/>
        <v/>
      </c>
    </row>
    <row r="2549" spans="1:17" ht="13.5" hidden="1" thickBot="1" x14ac:dyDescent="0.25">
      <c r="A2549" s="450"/>
      <c r="B2549" s="463"/>
      <c r="C2549" s="464"/>
      <c r="D2549" s="455"/>
      <c r="E2549" s="455"/>
      <c r="F2549" s="460"/>
      <c r="G2549" s="455"/>
      <c r="H2549" s="461"/>
      <c r="I2549" s="461"/>
      <c r="J2549" s="426"/>
      <c r="K2549" s="426"/>
      <c r="L2549" s="426"/>
      <c r="M2549" s="426"/>
      <c r="N2549" s="427"/>
      <c r="O2549" s="458">
        <f t="shared" si="126"/>
        <v>0</v>
      </c>
      <c r="P2549" s="458">
        <f t="shared" si="127"/>
        <v>0</v>
      </c>
      <c r="Q2549" s="96" t="str">
        <f t="shared" si="128"/>
        <v/>
      </c>
    </row>
    <row r="2550" spans="1:17" ht="13.5" hidden="1" thickBot="1" x14ac:dyDescent="0.25">
      <c r="A2550" s="450"/>
      <c r="B2550" s="463"/>
      <c r="C2550" s="464"/>
      <c r="D2550" s="455"/>
      <c r="E2550" s="455"/>
      <c r="F2550" s="460"/>
      <c r="G2550" s="455"/>
      <c r="H2550" s="461"/>
      <c r="I2550" s="461"/>
      <c r="J2550" s="426"/>
      <c r="K2550" s="426"/>
      <c r="L2550" s="426"/>
      <c r="M2550" s="426"/>
      <c r="N2550" s="427"/>
      <c r="O2550" s="458">
        <f t="shared" si="126"/>
        <v>0</v>
      </c>
      <c r="P2550" s="458">
        <f t="shared" si="127"/>
        <v>0</v>
      </c>
      <c r="Q2550" s="96" t="str">
        <f t="shared" si="128"/>
        <v/>
      </c>
    </row>
    <row r="2551" spans="1:17" ht="13.5" hidden="1" thickBot="1" x14ac:dyDescent="0.25">
      <c r="A2551" s="450"/>
      <c r="B2551" s="463"/>
      <c r="C2551" s="464"/>
      <c r="D2551" s="455"/>
      <c r="E2551" s="455"/>
      <c r="F2551" s="460"/>
      <c r="G2551" s="455"/>
      <c r="H2551" s="461"/>
      <c r="I2551" s="461"/>
      <c r="J2551" s="426"/>
      <c r="K2551" s="426"/>
      <c r="L2551" s="426"/>
      <c r="M2551" s="426"/>
      <c r="N2551" s="427"/>
      <c r="O2551" s="458">
        <f t="shared" si="126"/>
        <v>0</v>
      </c>
      <c r="P2551" s="458">
        <f t="shared" si="127"/>
        <v>0</v>
      </c>
      <c r="Q2551" s="96" t="str">
        <f t="shared" si="128"/>
        <v/>
      </c>
    </row>
    <row r="2552" spans="1:17" ht="13.5" hidden="1" thickBot="1" x14ac:dyDescent="0.25">
      <c r="A2552" s="450"/>
      <c r="B2552" s="463"/>
      <c r="C2552" s="464"/>
      <c r="D2552" s="455"/>
      <c r="E2552" s="455"/>
      <c r="F2552" s="460"/>
      <c r="G2552" s="455"/>
      <c r="H2552" s="461"/>
      <c r="I2552" s="461"/>
      <c r="J2552" s="426"/>
      <c r="K2552" s="426"/>
      <c r="L2552" s="426"/>
      <c r="M2552" s="426"/>
      <c r="N2552" s="427"/>
      <c r="O2552" s="458">
        <f t="shared" si="126"/>
        <v>0</v>
      </c>
      <c r="P2552" s="458">
        <f t="shared" si="127"/>
        <v>0</v>
      </c>
      <c r="Q2552" s="96" t="str">
        <f t="shared" si="128"/>
        <v/>
      </c>
    </row>
    <row r="2553" spans="1:17" ht="13.5" hidden="1" thickBot="1" x14ac:dyDescent="0.25">
      <c r="A2553" s="450"/>
      <c r="B2553" s="463"/>
      <c r="C2553" s="464"/>
      <c r="D2553" s="455"/>
      <c r="E2553" s="455"/>
      <c r="F2553" s="460"/>
      <c r="G2553" s="455"/>
      <c r="H2553" s="461"/>
      <c r="I2553" s="461"/>
      <c r="J2553" s="426"/>
      <c r="K2553" s="426"/>
      <c r="L2553" s="426"/>
      <c r="M2553" s="426"/>
      <c r="N2553" s="427"/>
      <c r="O2553" s="458">
        <f t="shared" si="126"/>
        <v>0</v>
      </c>
      <c r="P2553" s="458">
        <f t="shared" si="127"/>
        <v>0</v>
      </c>
      <c r="Q2553" s="96" t="str">
        <f t="shared" si="128"/>
        <v/>
      </c>
    </row>
    <row r="2554" spans="1:17" ht="13.5" hidden="1" thickBot="1" x14ac:dyDescent="0.25">
      <c r="A2554" s="450"/>
      <c r="B2554" s="463"/>
      <c r="C2554" s="464"/>
      <c r="D2554" s="455"/>
      <c r="E2554" s="455"/>
      <c r="F2554" s="460"/>
      <c r="G2554" s="455"/>
      <c r="H2554" s="461"/>
      <c r="I2554" s="461"/>
      <c r="J2554" s="426"/>
      <c r="K2554" s="426"/>
      <c r="L2554" s="426"/>
      <c r="M2554" s="426"/>
      <c r="N2554" s="427"/>
      <c r="O2554" s="458">
        <f t="shared" si="126"/>
        <v>0</v>
      </c>
      <c r="P2554" s="458">
        <f t="shared" si="127"/>
        <v>0</v>
      </c>
      <c r="Q2554" s="96" t="str">
        <f t="shared" si="128"/>
        <v/>
      </c>
    </row>
    <row r="2555" spans="1:17" ht="13.5" hidden="1" thickBot="1" x14ac:dyDescent="0.25">
      <c r="A2555" s="450"/>
      <c r="B2555" s="463"/>
      <c r="C2555" s="464"/>
      <c r="D2555" s="455"/>
      <c r="E2555" s="455"/>
      <c r="F2555" s="460"/>
      <c r="G2555" s="455"/>
      <c r="H2555" s="461"/>
      <c r="I2555" s="461"/>
      <c r="J2555" s="426"/>
      <c r="K2555" s="426"/>
      <c r="L2555" s="426"/>
      <c r="M2555" s="426"/>
      <c r="N2555" s="427"/>
      <c r="O2555" s="458">
        <f t="shared" si="126"/>
        <v>0</v>
      </c>
      <c r="P2555" s="458">
        <f t="shared" si="127"/>
        <v>0</v>
      </c>
      <c r="Q2555" s="96" t="str">
        <f t="shared" si="128"/>
        <v/>
      </c>
    </row>
    <row r="2556" spans="1:17" ht="13.5" hidden="1" thickBot="1" x14ac:dyDescent="0.25">
      <c r="A2556" s="450"/>
      <c r="B2556" s="463"/>
      <c r="C2556" s="464"/>
      <c r="D2556" s="455"/>
      <c r="E2556" s="455"/>
      <c r="F2556" s="460"/>
      <c r="G2556" s="455"/>
      <c r="H2556" s="461"/>
      <c r="I2556" s="461"/>
      <c r="J2556" s="426"/>
      <c r="K2556" s="426"/>
      <c r="L2556" s="426"/>
      <c r="M2556" s="426"/>
      <c r="N2556" s="427"/>
      <c r="O2556" s="458">
        <f t="shared" si="126"/>
        <v>0</v>
      </c>
      <c r="P2556" s="458">
        <f t="shared" si="127"/>
        <v>0</v>
      </c>
      <c r="Q2556" s="96" t="str">
        <f t="shared" si="128"/>
        <v/>
      </c>
    </row>
    <row r="2557" spans="1:17" ht="13.5" hidden="1" thickBot="1" x14ac:dyDescent="0.25">
      <c r="A2557" s="450"/>
      <c r="B2557" s="463"/>
      <c r="C2557" s="464"/>
      <c r="D2557" s="455"/>
      <c r="E2557" s="455"/>
      <c r="F2557" s="460"/>
      <c r="G2557" s="455"/>
      <c r="H2557" s="461"/>
      <c r="I2557" s="461"/>
      <c r="J2557" s="426"/>
      <c r="K2557" s="426"/>
      <c r="L2557" s="426"/>
      <c r="M2557" s="426"/>
      <c r="N2557" s="427"/>
      <c r="O2557" s="458">
        <f t="shared" si="126"/>
        <v>0</v>
      </c>
      <c r="P2557" s="458">
        <f t="shared" si="127"/>
        <v>0</v>
      </c>
      <c r="Q2557" s="96" t="str">
        <f t="shared" si="128"/>
        <v/>
      </c>
    </row>
    <row r="2558" spans="1:17" ht="13.5" hidden="1" thickBot="1" x14ac:dyDescent="0.25">
      <c r="A2558" s="450"/>
      <c r="B2558" s="463"/>
      <c r="C2558" s="464"/>
      <c r="D2558" s="455"/>
      <c r="E2558" s="455"/>
      <c r="F2558" s="460"/>
      <c r="G2558" s="455"/>
      <c r="H2558" s="461"/>
      <c r="I2558" s="461"/>
      <c r="J2558" s="426"/>
      <c r="K2558" s="426"/>
      <c r="L2558" s="426"/>
      <c r="M2558" s="426"/>
      <c r="N2558" s="427"/>
      <c r="O2558" s="458">
        <f t="shared" si="126"/>
        <v>0</v>
      </c>
      <c r="P2558" s="458">
        <f t="shared" si="127"/>
        <v>0</v>
      </c>
      <c r="Q2558" s="96" t="str">
        <f t="shared" si="128"/>
        <v/>
      </c>
    </row>
    <row r="2559" spans="1:17" ht="13.5" hidden="1" thickBot="1" x14ac:dyDescent="0.25">
      <c r="A2559" s="450"/>
      <c r="B2559" s="463"/>
      <c r="C2559" s="464"/>
      <c r="D2559" s="455"/>
      <c r="E2559" s="455"/>
      <c r="F2559" s="460"/>
      <c r="G2559" s="455"/>
      <c r="H2559" s="461"/>
      <c r="I2559" s="461"/>
      <c r="J2559" s="426"/>
      <c r="K2559" s="425"/>
      <c r="L2559" s="426"/>
      <c r="M2559" s="426"/>
      <c r="N2559" s="427"/>
      <c r="O2559" s="458">
        <f t="shared" si="126"/>
        <v>0</v>
      </c>
      <c r="P2559" s="458">
        <f t="shared" si="127"/>
        <v>0</v>
      </c>
      <c r="Q2559" s="96" t="str">
        <f t="shared" si="128"/>
        <v/>
      </c>
    </row>
    <row r="2560" spans="1:17" ht="13.5" hidden="1" thickBot="1" x14ac:dyDescent="0.25">
      <c r="A2560" s="450"/>
      <c r="B2560" s="463"/>
      <c r="C2560" s="464"/>
      <c r="D2560" s="455"/>
      <c r="E2560" s="455"/>
      <c r="F2560" s="460"/>
      <c r="G2560" s="455"/>
      <c r="H2560" s="461"/>
      <c r="I2560" s="461"/>
      <c r="J2560" s="426"/>
      <c r="K2560" s="426"/>
      <c r="L2560" s="426"/>
      <c r="M2560" s="426"/>
      <c r="N2560" s="427"/>
      <c r="O2560" s="458">
        <f t="shared" si="126"/>
        <v>0</v>
      </c>
      <c r="P2560" s="458">
        <f t="shared" si="127"/>
        <v>0</v>
      </c>
      <c r="Q2560" s="96" t="str">
        <f t="shared" si="128"/>
        <v/>
      </c>
    </row>
    <row r="2561" spans="1:17" ht="13.5" hidden="1" thickBot="1" x14ac:dyDescent="0.25">
      <c r="A2561" s="450"/>
      <c r="B2561" s="463"/>
      <c r="C2561" s="464"/>
      <c r="D2561" s="455"/>
      <c r="E2561" s="455"/>
      <c r="F2561" s="460"/>
      <c r="G2561" s="455"/>
      <c r="H2561" s="461"/>
      <c r="I2561" s="461"/>
      <c r="J2561" s="426"/>
      <c r="K2561" s="426"/>
      <c r="L2561" s="426"/>
      <c r="M2561" s="426"/>
      <c r="N2561" s="427"/>
      <c r="O2561" s="458">
        <f t="shared" si="126"/>
        <v>0</v>
      </c>
      <c r="P2561" s="458">
        <f t="shared" si="127"/>
        <v>0</v>
      </c>
      <c r="Q2561" s="96" t="str">
        <f t="shared" si="128"/>
        <v/>
      </c>
    </row>
    <row r="2562" spans="1:17" ht="13.5" hidden="1" thickBot="1" x14ac:dyDescent="0.25">
      <c r="A2562" s="450"/>
      <c r="B2562" s="463"/>
      <c r="C2562" s="464"/>
      <c r="D2562" s="455"/>
      <c r="E2562" s="455"/>
      <c r="F2562" s="460"/>
      <c r="G2562" s="455"/>
      <c r="H2562" s="461"/>
      <c r="I2562" s="461"/>
      <c r="J2562" s="426"/>
      <c r="K2562" s="426"/>
      <c r="L2562" s="426"/>
      <c r="M2562" s="426"/>
      <c r="N2562" s="427"/>
      <c r="O2562" s="458">
        <f t="shared" si="126"/>
        <v>0</v>
      </c>
      <c r="P2562" s="458">
        <f t="shared" si="127"/>
        <v>0</v>
      </c>
      <c r="Q2562" s="96" t="str">
        <f t="shared" si="128"/>
        <v/>
      </c>
    </row>
    <row r="2563" spans="1:17" ht="13.5" hidden="1" thickBot="1" x14ac:dyDescent="0.25">
      <c r="A2563" s="450"/>
      <c r="B2563" s="463"/>
      <c r="C2563" s="464"/>
      <c r="D2563" s="455"/>
      <c r="E2563" s="455"/>
      <c r="F2563" s="460"/>
      <c r="G2563" s="455"/>
      <c r="H2563" s="461"/>
      <c r="I2563" s="461"/>
      <c r="J2563" s="426"/>
      <c r="K2563" s="426"/>
      <c r="L2563" s="426"/>
      <c r="M2563" s="426"/>
      <c r="N2563" s="427"/>
      <c r="O2563" s="458">
        <f t="shared" si="126"/>
        <v>0</v>
      </c>
      <c r="P2563" s="458">
        <f t="shared" si="127"/>
        <v>0</v>
      </c>
      <c r="Q2563" s="96" t="str">
        <f t="shared" si="128"/>
        <v/>
      </c>
    </row>
    <row r="2564" spans="1:17" ht="13.5" hidden="1" thickBot="1" x14ac:dyDescent="0.25">
      <c r="A2564" s="450"/>
      <c r="B2564" s="463"/>
      <c r="C2564" s="464"/>
      <c r="D2564" s="455"/>
      <c r="E2564" s="455"/>
      <c r="F2564" s="460"/>
      <c r="G2564" s="455"/>
      <c r="H2564" s="461"/>
      <c r="I2564" s="461"/>
      <c r="J2564" s="426"/>
      <c r="K2564" s="426"/>
      <c r="L2564" s="426"/>
      <c r="M2564" s="426"/>
      <c r="N2564" s="427"/>
      <c r="O2564" s="458">
        <f t="shared" si="126"/>
        <v>0</v>
      </c>
      <c r="P2564" s="458">
        <f t="shared" si="127"/>
        <v>0</v>
      </c>
      <c r="Q2564" s="96" t="str">
        <f t="shared" si="128"/>
        <v/>
      </c>
    </row>
    <row r="2565" spans="1:17" ht="13.5" hidden="1" thickBot="1" x14ac:dyDescent="0.25">
      <c r="A2565" s="450"/>
      <c r="B2565" s="463"/>
      <c r="C2565" s="464"/>
      <c r="D2565" s="455"/>
      <c r="E2565" s="455"/>
      <c r="F2565" s="460"/>
      <c r="G2565" s="455"/>
      <c r="H2565" s="461"/>
      <c r="I2565" s="461"/>
      <c r="J2565" s="426"/>
      <c r="K2565" s="426"/>
      <c r="L2565" s="426"/>
      <c r="M2565" s="426"/>
      <c r="N2565" s="427"/>
      <c r="O2565" s="458">
        <f t="shared" si="126"/>
        <v>0</v>
      </c>
      <c r="P2565" s="458">
        <f t="shared" si="127"/>
        <v>0</v>
      </c>
      <c r="Q2565" s="96" t="str">
        <f t="shared" si="128"/>
        <v/>
      </c>
    </row>
    <row r="2566" spans="1:17" ht="13.5" hidden="1" thickBot="1" x14ac:dyDescent="0.25">
      <c r="A2566" s="450"/>
      <c r="B2566" s="463"/>
      <c r="C2566" s="464"/>
      <c r="D2566" s="455"/>
      <c r="E2566" s="455"/>
      <c r="F2566" s="460"/>
      <c r="G2566" s="455"/>
      <c r="H2566" s="461"/>
      <c r="I2566" s="461"/>
      <c r="J2566" s="426"/>
      <c r="K2566" s="426"/>
      <c r="L2566" s="426"/>
      <c r="M2566" s="426"/>
      <c r="N2566" s="427"/>
      <c r="O2566" s="458">
        <f t="shared" si="126"/>
        <v>0</v>
      </c>
      <c r="P2566" s="458">
        <f t="shared" si="127"/>
        <v>0</v>
      </c>
      <c r="Q2566" s="96" t="str">
        <f t="shared" si="128"/>
        <v/>
      </c>
    </row>
    <row r="2567" spans="1:17" ht="13.5" hidden="1" thickBot="1" x14ac:dyDescent="0.25">
      <c r="A2567" s="450"/>
      <c r="B2567" s="427"/>
      <c r="C2567" s="459"/>
      <c r="D2567" s="461"/>
      <c r="E2567" s="461"/>
      <c r="F2567" s="477"/>
      <c r="G2567" s="461"/>
      <c r="H2567" s="461"/>
      <c r="I2567" s="461"/>
      <c r="J2567" s="426"/>
      <c r="K2567" s="426"/>
      <c r="L2567" s="426"/>
      <c r="M2567" s="426"/>
      <c r="N2567" s="427"/>
      <c r="O2567" s="458">
        <f t="shared" si="126"/>
        <v>0</v>
      </c>
      <c r="P2567" s="458">
        <f t="shared" si="127"/>
        <v>0</v>
      </c>
      <c r="Q2567" s="96" t="str">
        <f t="shared" si="128"/>
        <v/>
      </c>
    </row>
    <row r="2568" spans="1:17" ht="13.5" hidden="1" thickBot="1" x14ac:dyDescent="0.25">
      <c r="A2568" s="450"/>
      <c r="B2568" s="427"/>
      <c r="C2568" s="459"/>
      <c r="D2568" s="461"/>
      <c r="E2568" s="461"/>
      <c r="F2568" s="477"/>
      <c r="G2568" s="461"/>
      <c r="H2568" s="461"/>
      <c r="I2568" s="461"/>
      <c r="J2568" s="426"/>
      <c r="K2568" s="426"/>
      <c r="L2568" s="426"/>
      <c r="M2568" s="426"/>
      <c r="N2568" s="427"/>
      <c r="O2568" s="458">
        <f t="shared" si="126"/>
        <v>0</v>
      </c>
      <c r="P2568" s="458">
        <f t="shared" si="127"/>
        <v>0</v>
      </c>
      <c r="Q2568" s="96" t="str">
        <f t="shared" si="128"/>
        <v/>
      </c>
    </row>
    <row r="2569" spans="1:17" ht="13.5" hidden="1" thickBot="1" x14ac:dyDescent="0.25">
      <c r="A2569" s="450"/>
      <c r="B2569" s="463"/>
      <c r="C2569" s="464"/>
      <c r="D2569" s="455"/>
      <c r="E2569" s="455"/>
      <c r="F2569" s="454"/>
      <c r="G2569" s="455"/>
      <c r="H2569" s="455"/>
      <c r="I2569" s="461"/>
      <c r="J2569" s="425"/>
      <c r="K2569" s="426"/>
      <c r="L2569" s="426"/>
      <c r="M2569" s="426"/>
      <c r="N2569" s="427"/>
      <c r="O2569" s="458">
        <f t="shared" si="126"/>
        <v>0</v>
      </c>
      <c r="P2569" s="458">
        <f t="shared" si="127"/>
        <v>0</v>
      </c>
      <c r="Q2569" s="96" t="str">
        <f t="shared" si="128"/>
        <v/>
      </c>
    </row>
    <row r="2570" spans="1:17" ht="13.5" hidden="1" thickBot="1" x14ac:dyDescent="0.25">
      <c r="A2570" s="450"/>
      <c r="B2570" s="427"/>
      <c r="C2570" s="459"/>
      <c r="D2570" s="461"/>
      <c r="E2570" s="461"/>
      <c r="F2570" s="477"/>
      <c r="G2570" s="461"/>
      <c r="H2570" s="461"/>
      <c r="I2570" s="461"/>
      <c r="J2570" s="426"/>
      <c r="K2570" s="426"/>
      <c r="L2570" s="426"/>
      <c r="M2570" s="426"/>
      <c r="N2570" s="427"/>
      <c r="O2570" s="458">
        <f t="shared" si="126"/>
        <v>0</v>
      </c>
      <c r="P2570" s="458">
        <f t="shared" si="127"/>
        <v>0</v>
      </c>
      <c r="Q2570" s="96" t="str">
        <f t="shared" si="128"/>
        <v/>
      </c>
    </row>
    <row r="2571" spans="1:17" ht="13.5" hidden="1" thickBot="1" x14ac:dyDescent="0.25">
      <c r="A2571" s="450"/>
      <c r="B2571" s="427"/>
      <c r="C2571" s="459"/>
      <c r="D2571" s="461"/>
      <c r="E2571" s="461"/>
      <c r="F2571" s="477"/>
      <c r="G2571" s="461"/>
      <c r="H2571" s="461"/>
      <c r="I2571" s="461"/>
      <c r="J2571" s="426"/>
      <c r="K2571" s="426"/>
      <c r="L2571" s="426"/>
      <c r="M2571" s="426"/>
      <c r="N2571" s="427"/>
      <c r="O2571" s="458">
        <f t="shared" si="126"/>
        <v>0</v>
      </c>
      <c r="P2571" s="458">
        <f t="shared" si="127"/>
        <v>0</v>
      </c>
      <c r="Q2571" s="96" t="str">
        <f t="shared" si="128"/>
        <v/>
      </c>
    </row>
    <row r="2572" spans="1:17" ht="13.5" hidden="1" thickBot="1" x14ac:dyDescent="0.25">
      <c r="A2572" s="450"/>
      <c r="B2572" s="427"/>
      <c r="C2572" s="459"/>
      <c r="D2572" s="461"/>
      <c r="E2572" s="461"/>
      <c r="F2572" s="479"/>
      <c r="G2572" s="455"/>
      <c r="H2572" s="461"/>
      <c r="I2572" s="461"/>
      <c r="J2572" s="425"/>
      <c r="K2572" s="426"/>
      <c r="L2572" s="426"/>
      <c r="M2572" s="426"/>
      <c r="N2572" s="427"/>
      <c r="O2572" s="458">
        <f t="shared" si="126"/>
        <v>0</v>
      </c>
      <c r="P2572" s="458">
        <f t="shared" si="127"/>
        <v>0</v>
      </c>
      <c r="Q2572" s="96" t="str">
        <f t="shared" si="128"/>
        <v/>
      </c>
    </row>
    <row r="2573" spans="1:17" ht="13.5" hidden="1" thickBot="1" x14ac:dyDescent="0.25">
      <c r="A2573" s="450"/>
      <c r="B2573" s="427"/>
      <c r="C2573" s="459"/>
      <c r="D2573" s="455"/>
      <c r="E2573" s="455"/>
      <c r="F2573" s="477"/>
      <c r="G2573" s="456"/>
      <c r="H2573" s="461"/>
      <c r="I2573" s="461"/>
      <c r="J2573" s="426"/>
      <c r="K2573" s="425"/>
      <c r="L2573" s="425"/>
      <c r="M2573" s="426"/>
      <c r="N2573" s="427"/>
      <c r="O2573" s="458">
        <f t="shared" si="126"/>
        <v>0</v>
      </c>
      <c r="P2573" s="458">
        <f t="shared" si="127"/>
        <v>0</v>
      </c>
      <c r="Q2573" s="96" t="str">
        <f t="shared" si="128"/>
        <v/>
      </c>
    </row>
    <row r="2574" spans="1:17" ht="13.5" hidden="1" thickBot="1" x14ac:dyDescent="0.25">
      <c r="A2574" s="450"/>
      <c r="B2574" s="427"/>
      <c r="C2574" s="459"/>
      <c r="D2574" s="461"/>
      <c r="E2574" s="461"/>
      <c r="F2574" s="477"/>
      <c r="G2574" s="461"/>
      <c r="H2574" s="461"/>
      <c r="I2574" s="461"/>
      <c r="J2574" s="426"/>
      <c r="K2574" s="426"/>
      <c r="L2574" s="426"/>
      <c r="M2574" s="426"/>
      <c r="N2574" s="427"/>
      <c r="O2574" s="458">
        <f t="shared" si="126"/>
        <v>0</v>
      </c>
      <c r="P2574" s="458">
        <f t="shared" si="127"/>
        <v>0</v>
      </c>
      <c r="Q2574" s="96" t="str">
        <f t="shared" si="128"/>
        <v/>
      </c>
    </row>
    <row r="2575" spans="1:17" ht="13.5" hidden="1" thickBot="1" x14ac:dyDescent="0.25">
      <c r="A2575" s="450"/>
      <c r="B2575" s="427"/>
      <c r="C2575" s="459"/>
      <c r="D2575" s="461"/>
      <c r="E2575" s="461"/>
      <c r="F2575" s="477"/>
      <c r="G2575" s="461"/>
      <c r="H2575" s="461"/>
      <c r="I2575" s="461"/>
      <c r="J2575" s="426"/>
      <c r="K2575" s="426"/>
      <c r="L2575" s="426"/>
      <c r="M2575" s="426"/>
      <c r="N2575" s="427"/>
      <c r="O2575" s="458">
        <f t="shared" si="126"/>
        <v>0</v>
      </c>
      <c r="P2575" s="458">
        <f t="shared" si="127"/>
        <v>0</v>
      </c>
      <c r="Q2575" s="96" t="str">
        <f t="shared" si="128"/>
        <v/>
      </c>
    </row>
    <row r="2576" spans="1:17" ht="13.5" hidden="1" thickBot="1" x14ac:dyDescent="0.25">
      <c r="A2576" s="450"/>
      <c r="B2576" s="427"/>
      <c r="C2576" s="459"/>
      <c r="D2576" s="461"/>
      <c r="E2576" s="461"/>
      <c r="F2576" s="477"/>
      <c r="G2576" s="461"/>
      <c r="H2576" s="461"/>
      <c r="I2576" s="461"/>
      <c r="J2576" s="426"/>
      <c r="K2576" s="425"/>
      <c r="L2576" s="426"/>
      <c r="M2576" s="485"/>
      <c r="N2576" s="427"/>
      <c r="O2576" s="458">
        <f t="shared" si="126"/>
        <v>0</v>
      </c>
      <c r="P2576" s="458">
        <f t="shared" si="127"/>
        <v>0</v>
      </c>
      <c r="Q2576" s="96" t="str">
        <f t="shared" si="128"/>
        <v/>
      </c>
    </row>
    <row r="2577" spans="1:17" ht="13.5" hidden="1" thickBot="1" x14ac:dyDescent="0.25">
      <c r="A2577" s="450"/>
      <c r="B2577" s="427"/>
      <c r="C2577" s="459"/>
      <c r="D2577" s="455"/>
      <c r="E2577" s="455"/>
      <c r="F2577" s="477"/>
      <c r="G2577" s="456"/>
      <c r="H2577" s="461"/>
      <c r="I2577" s="461"/>
      <c r="J2577" s="426"/>
      <c r="K2577" s="425"/>
      <c r="L2577" s="425"/>
      <c r="M2577" s="426"/>
      <c r="N2577" s="427"/>
      <c r="O2577" s="458">
        <f t="shared" si="126"/>
        <v>0</v>
      </c>
      <c r="P2577" s="458">
        <f t="shared" si="127"/>
        <v>0</v>
      </c>
      <c r="Q2577" s="96" t="str">
        <f t="shared" si="128"/>
        <v/>
      </c>
    </row>
    <row r="2578" spans="1:17" ht="13.5" hidden="1" thickBot="1" x14ac:dyDescent="0.25">
      <c r="A2578" s="450"/>
      <c r="B2578" s="427"/>
      <c r="C2578" s="459"/>
      <c r="D2578" s="461"/>
      <c r="E2578" s="461"/>
      <c r="F2578" s="477"/>
      <c r="G2578" s="461"/>
      <c r="H2578" s="461"/>
      <c r="I2578" s="461"/>
      <c r="J2578" s="426"/>
      <c r="K2578" s="426"/>
      <c r="L2578" s="426"/>
      <c r="M2578" s="426"/>
      <c r="N2578" s="427"/>
      <c r="O2578" s="458">
        <f t="shared" si="126"/>
        <v>0</v>
      </c>
      <c r="P2578" s="458">
        <f t="shared" si="127"/>
        <v>0</v>
      </c>
      <c r="Q2578" s="96" t="str">
        <f t="shared" si="128"/>
        <v/>
      </c>
    </row>
    <row r="2579" spans="1:17" ht="13.5" hidden="1" thickBot="1" x14ac:dyDescent="0.25">
      <c r="A2579" s="450"/>
      <c r="B2579" s="427"/>
      <c r="C2579" s="459"/>
      <c r="D2579" s="461"/>
      <c r="E2579" s="461"/>
      <c r="F2579" s="477"/>
      <c r="G2579" s="461"/>
      <c r="H2579" s="461"/>
      <c r="I2579" s="461"/>
      <c r="J2579" s="426"/>
      <c r="K2579" s="426"/>
      <c r="L2579" s="426"/>
      <c r="M2579" s="426"/>
      <c r="N2579" s="427"/>
      <c r="O2579" s="458">
        <f t="shared" si="126"/>
        <v>0</v>
      </c>
      <c r="P2579" s="458">
        <f t="shared" si="127"/>
        <v>0</v>
      </c>
      <c r="Q2579" s="96" t="str">
        <f t="shared" si="128"/>
        <v/>
      </c>
    </row>
    <row r="2580" spans="1:17" ht="13.5" hidden="1" thickBot="1" x14ac:dyDescent="0.25">
      <c r="A2580" s="450"/>
      <c r="B2580" s="427"/>
      <c r="C2580" s="459"/>
      <c r="D2580" s="461"/>
      <c r="E2580" s="461"/>
      <c r="F2580" s="477"/>
      <c r="G2580" s="461"/>
      <c r="H2580" s="461"/>
      <c r="I2580" s="461"/>
      <c r="J2580" s="426"/>
      <c r="K2580" s="426"/>
      <c r="L2580" s="426"/>
      <c r="M2580" s="426"/>
      <c r="N2580" s="427"/>
      <c r="O2580" s="458">
        <f t="shared" ref="O2580:O2643" si="129">IF(B2580=0,0,IF(YEAR(B2580)=$P$1,MONTH(B2580)-$O$1+1,(YEAR(B2580)-$P$1)*12-$O$1+1+MONTH(B2580)))</f>
        <v>0</v>
      </c>
      <c r="P2580" s="458">
        <f t="shared" ref="P2580:P2643" si="130">IF(C2580=0,0,IF(YEAR(C2580)=$P$1,MONTH(C2580)-$O$1+1,(YEAR(C2580)-$P$1)*12-$O$1+1+MONTH(C2580)))</f>
        <v>0</v>
      </c>
      <c r="Q2580" s="96" t="str">
        <f t="shared" ref="Q2580:Q2643" si="131">SUBSTITUTE(D2580," ","_")</f>
        <v/>
      </c>
    </row>
    <row r="2581" spans="1:17" ht="13.5" hidden="1" thickBot="1" x14ac:dyDescent="0.25">
      <c r="A2581" s="450"/>
      <c r="B2581" s="427"/>
      <c r="C2581" s="459"/>
      <c r="D2581" s="461"/>
      <c r="E2581" s="461"/>
      <c r="F2581" s="479"/>
      <c r="G2581" s="455"/>
      <c r="H2581" s="461"/>
      <c r="I2581" s="461"/>
      <c r="J2581" s="425"/>
      <c r="K2581" s="426"/>
      <c r="L2581" s="426"/>
      <c r="M2581" s="426"/>
      <c r="N2581" s="427"/>
      <c r="O2581" s="458">
        <f t="shared" si="129"/>
        <v>0</v>
      </c>
      <c r="P2581" s="458">
        <f t="shared" si="130"/>
        <v>0</v>
      </c>
      <c r="Q2581" s="96" t="str">
        <f t="shared" si="131"/>
        <v/>
      </c>
    </row>
    <row r="2582" spans="1:17" ht="13.5" hidden="1" thickBot="1" x14ac:dyDescent="0.25">
      <c r="A2582" s="450"/>
      <c r="B2582" s="427"/>
      <c r="C2582" s="459"/>
      <c r="D2582" s="461"/>
      <c r="E2582" s="461"/>
      <c r="F2582" s="477"/>
      <c r="G2582" s="461"/>
      <c r="H2582" s="461"/>
      <c r="I2582" s="461"/>
      <c r="J2582" s="426"/>
      <c r="K2582" s="426"/>
      <c r="L2582" s="426"/>
      <c r="M2582" s="426"/>
      <c r="N2582" s="427"/>
      <c r="O2582" s="458">
        <f t="shared" si="129"/>
        <v>0</v>
      </c>
      <c r="P2582" s="458">
        <f t="shared" si="130"/>
        <v>0</v>
      </c>
      <c r="Q2582" s="96" t="str">
        <f t="shared" si="131"/>
        <v/>
      </c>
    </row>
    <row r="2583" spans="1:17" ht="13.5" hidden="1" thickBot="1" x14ac:dyDescent="0.25">
      <c r="A2583" s="450"/>
      <c r="B2583" s="427"/>
      <c r="C2583" s="459"/>
      <c r="D2583" s="461"/>
      <c r="E2583" s="461"/>
      <c r="F2583" s="477"/>
      <c r="G2583" s="461"/>
      <c r="H2583" s="461"/>
      <c r="I2583" s="461"/>
      <c r="J2583" s="426"/>
      <c r="K2583" s="426"/>
      <c r="L2583" s="426"/>
      <c r="M2583" s="426"/>
      <c r="N2583" s="427"/>
      <c r="O2583" s="458">
        <f t="shared" si="129"/>
        <v>0</v>
      </c>
      <c r="P2583" s="458">
        <f t="shared" si="130"/>
        <v>0</v>
      </c>
      <c r="Q2583" s="96" t="str">
        <f t="shared" si="131"/>
        <v/>
      </c>
    </row>
    <row r="2584" spans="1:17" ht="13.5" hidden="1" thickBot="1" x14ac:dyDescent="0.25">
      <c r="A2584" s="450"/>
      <c r="B2584" s="427"/>
      <c r="C2584" s="459"/>
      <c r="D2584" s="461"/>
      <c r="E2584" s="461"/>
      <c r="F2584" s="479"/>
      <c r="G2584" s="455"/>
      <c r="H2584" s="461"/>
      <c r="I2584" s="461"/>
      <c r="J2584" s="425"/>
      <c r="K2584" s="426"/>
      <c r="L2584" s="426"/>
      <c r="M2584" s="426"/>
      <c r="N2584" s="427"/>
      <c r="O2584" s="458">
        <f t="shared" si="129"/>
        <v>0</v>
      </c>
      <c r="P2584" s="458">
        <f t="shared" si="130"/>
        <v>0</v>
      </c>
      <c r="Q2584" s="96" t="str">
        <f t="shared" si="131"/>
        <v/>
      </c>
    </row>
    <row r="2585" spans="1:17" ht="13.5" hidden="1" thickBot="1" x14ac:dyDescent="0.25">
      <c r="A2585" s="450"/>
      <c r="B2585" s="427"/>
      <c r="C2585" s="459"/>
      <c r="D2585" s="461"/>
      <c r="E2585" s="461"/>
      <c r="F2585" s="477"/>
      <c r="G2585" s="461"/>
      <c r="H2585" s="461"/>
      <c r="I2585" s="461"/>
      <c r="J2585" s="426"/>
      <c r="K2585" s="426"/>
      <c r="L2585" s="426"/>
      <c r="M2585" s="426"/>
      <c r="N2585" s="427"/>
      <c r="O2585" s="458">
        <f t="shared" si="129"/>
        <v>0</v>
      </c>
      <c r="P2585" s="458">
        <f t="shared" si="130"/>
        <v>0</v>
      </c>
      <c r="Q2585" s="96" t="str">
        <f t="shared" si="131"/>
        <v/>
      </c>
    </row>
    <row r="2586" spans="1:17" ht="13.5" hidden="1" thickBot="1" x14ac:dyDescent="0.25">
      <c r="A2586" s="450"/>
      <c r="B2586" s="427"/>
      <c r="C2586" s="459"/>
      <c r="D2586" s="461"/>
      <c r="E2586" s="461"/>
      <c r="F2586" s="477"/>
      <c r="G2586" s="461"/>
      <c r="H2586" s="461"/>
      <c r="I2586" s="461"/>
      <c r="J2586" s="426"/>
      <c r="K2586" s="426"/>
      <c r="L2586" s="426"/>
      <c r="M2586" s="426"/>
      <c r="N2586" s="427"/>
      <c r="O2586" s="458">
        <f t="shared" si="129"/>
        <v>0</v>
      </c>
      <c r="P2586" s="458">
        <f t="shared" si="130"/>
        <v>0</v>
      </c>
      <c r="Q2586" s="96" t="str">
        <f t="shared" si="131"/>
        <v/>
      </c>
    </row>
    <row r="2587" spans="1:17" ht="13.5" hidden="1" thickBot="1" x14ac:dyDescent="0.25">
      <c r="A2587" s="450"/>
      <c r="B2587" s="427"/>
      <c r="C2587" s="459"/>
      <c r="D2587" s="461"/>
      <c r="E2587" s="461"/>
      <c r="F2587" s="477"/>
      <c r="G2587" s="461"/>
      <c r="H2587" s="461"/>
      <c r="I2587" s="461"/>
      <c r="J2587" s="426"/>
      <c r="K2587" s="426"/>
      <c r="L2587" s="426"/>
      <c r="M2587" s="426"/>
      <c r="N2587" s="427"/>
      <c r="O2587" s="458">
        <f t="shared" si="129"/>
        <v>0</v>
      </c>
      <c r="P2587" s="458">
        <f t="shared" si="130"/>
        <v>0</v>
      </c>
      <c r="Q2587" s="96" t="str">
        <f t="shared" si="131"/>
        <v/>
      </c>
    </row>
    <row r="2588" spans="1:17" ht="13.5" hidden="1" thickBot="1" x14ac:dyDescent="0.25">
      <c r="A2588" s="450"/>
      <c r="B2588" s="427"/>
      <c r="C2588" s="459"/>
      <c r="D2588" s="461"/>
      <c r="E2588" s="461"/>
      <c r="F2588" s="479"/>
      <c r="G2588" s="455"/>
      <c r="H2588" s="461"/>
      <c r="I2588" s="461"/>
      <c r="J2588" s="425"/>
      <c r="K2588" s="426"/>
      <c r="L2588" s="426"/>
      <c r="M2588" s="426"/>
      <c r="N2588" s="427"/>
      <c r="O2588" s="458">
        <f t="shared" si="129"/>
        <v>0</v>
      </c>
      <c r="P2588" s="458">
        <f t="shared" si="130"/>
        <v>0</v>
      </c>
      <c r="Q2588" s="96" t="str">
        <f t="shared" si="131"/>
        <v/>
      </c>
    </row>
    <row r="2589" spans="1:17" ht="13.5" hidden="1" thickBot="1" x14ac:dyDescent="0.25">
      <c r="A2589" s="450"/>
      <c r="B2589" s="427"/>
      <c r="C2589" s="459"/>
      <c r="D2589" s="461"/>
      <c r="E2589" s="461"/>
      <c r="F2589" s="454"/>
      <c r="G2589" s="455"/>
      <c r="H2589" s="461"/>
      <c r="I2589" s="461"/>
      <c r="J2589" s="425"/>
      <c r="K2589" s="426"/>
      <c r="L2589" s="426"/>
      <c r="M2589" s="426"/>
      <c r="N2589" s="427"/>
      <c r="O2589" s="458">
        <f t="shared" si="129"/>
        <v>0</v>
      </c>
      <c r="P2589" s="458">
        <f t="shared" si="130"/>
        <v>0</v>
      </c>
      <c r="Q2589" s="96" t="str">
        <f t="shared" si="131"/>
        <v/>
      </c>
    </row>
    <row r="2590" spans="1:17" ht="13.5" hidden="1" thickBot="1" x14ac:dyDescent="0.25">
      <c r="A2590" s="450"/>
      <c r="B2590" s="427"/>
      <c r="C2590" s="459"/>
      <c r="D2590" s="461"/>
      <c r="E2590" s="461"/>
      <c r="F2590" s="479"/>
      <c r="G2590" s="455"/>
      <c r="H2590" s="461"/>
      <c r="I2590" s="461"/>
      <c r="J2590" s="425"/>
      <c r="K2590" s="426"/>
      <c r="L2590" s="426"/>
      <c r="M2590" s="426"/>
      <c r="N2590" s="427"/>
      <c r="O2590" s="458">
        <f t="shared" si="129"/>
        <v>0</v>
      </c>
      <c r="P2590" s="458">
        <f t="shared" si="130"/>
        <v>0</v>
      </c>
      <c r="Q2590" s="96" t="str">
        <f t="shared" si="131"/>
        <v/>
      </c>
    </row>
    <row r="2591" spans="1:17" ht="13.5" hidden="1" thickBot="1" x14ac:dyDescent="0.25">
      <c r="A2591" s="450"/>
      <c r="B2591" s="427"/>
      <c r="C2591" s="459"/>
      <c r="D2591" s="461"/>
      <c r="E2591" s="461"/>
      <c r="F2591" s="477"/>
      <c r="G2591" s="461"/>
      <c r="H2591" s="461"/>
      <c r="I2591" s="461"/>
      <c r="J2591" s="426"/>
      <c r="K2591" s="426"/>
      <c r="L2591" s="426"/>
      <c r="M2591" s="426"/>
      <c r="N2591" s="427"/>
      <c r="O2591" s="458">
        <f t="shared" si="129"/>
        <v>0</v>
      </c>
      <c r="P2591" s="458">
        <f t="shared" si="130"/>
        <v>0</v>
      </c>
      <c r="Q2591" s="96" t="str">
        <f t="shared" si="131"/>
        <v/>
      </c>
    </row>
    <row r="2592" spans="1:17" ht="13.5" hidden="1" thickBot="1" x14ac:dyDescent="0.25">
      <c r="A2592" s="450"/>
      <c r="B2592" s="427"/>
      <c r="C2592" s="459"/>
      <c r="D2592" s="461"/>
      <c r="E2592" s="461"/>
      <c r="F2592" s="477"/>
      <c r="G2592" s="461"/>
      <c r="H2592" s="461"/>
      <c r="I2592" s="461"/>
      <c r="J2592" s="426"/>
      <c r="K2592" s="426"/>
      <c r="L2592" s="426"/>
      <c r="M2592" s="426"/>
      <c r="N2592" s="427"/>
      <c r="O2592" s="458">
        <f t="shared" si="129"/>
        <v>0</v>
      </c>
      <c r="P2592" s="458">
        <f t="shared" si="130"/>
        <v>0</v>
      </c>
      <c r="Q2592" s="96" t="str">
        <f t="shared" si="131"/>
        <v/>
      </c>
    </row>
    <row r="2593" spans="1:17" ht="13.5" hidden="1" thickBot="1" x14ac:dyDescent="0.25">
      <c r="A2593" s="450"/>
      <c r="B2593" s="427"/>
      <c r="C2593" s="464"/>
      <c r="D2593" s="455"/>
      <c r="E2593" s="455"/>
      <c r="F2593" s="460"/>
      <c r="G2593" s="455"/>
      <c r="H2593" s="461"/>
      <c r="I2593" s="461"/>
      <c r="J2593" s="426"/>
      <c r="K2593" s="426"/>
      <c r="L2593" s="426"/>
      <c r="M2593" s="426"/>
      <c r="N2593" s="427"/>
      <c r="O2593" s="458">
        <f t="shared" si="129"/>
        <v>0</v>
      </c>
      <c r="P2593" s="458">
        <f t="shared" si="130"/>
        <v>0</v>
      </c>
      <c r="Q2593" s="96" t="str">
        <f t="shared" si="131"/>
        <v/>
      </c>
    </row>
    <row r="2594" spans="1:17" ht="13.5" hidden="1" thickBot="1" x14ac:dyDescent="0.25">
      <c r="A2594" s="450"/>
      <c r="B2594" s="427"/>
      <c r="C2594" s="464"/>
      <c r="D2594" s="455"/>
      <c r="E2594" s="455"/>
      <c r="F2594" s="460"/>
      <c r="G2594" s="455"/>
      <c r="H2594" s="461"/>
      <c r="I2594" s="461"/>
      <c r="J2594" s="426"/>
      <c r="K2594" s="426"/>
      <c r="L2594" s="426"/>
      <c r="M2594" s="426"/>
      <c r="N2594" s="427"/>
      <c r="O2594" s="458">
        <f t="shared" si="129"/>
        <v>0</v>
      </c>
      <c r="P2594" s="458">
        <f t="shared" si="130"/>
        <v>0</v>
      </c>
      <c r="Q2594" s="96" t="str">
        <f t="shared" si="131"/>
        <v/>
      </c>
    </row>
    <row r="2595" spans="1:17" ht="13.5" hidden="1" thickBot="1" x14ac:dyDescent="0.25">
      <c r="A2595" s="450"/>
      <c r="B2595" s="427"/>
      <c r="C2595" s="464"/>
      <c r="D2595" s="455"/>
      <c r="E2595" s="455"/>
      <c r="F2595" s="460"/>
      <c r="G2595" s="455"/>
      <c r="H2595" s="461"/>
      <c r="I2595" s="461"/>
      <c r="J2595" s="426"/>
      <c r="K2595" s="426"/>
      <c r="L2595" s="426"/>
      <c r="M2595" s="426"/>
      <c r="N2595" s="427"/>
      <c r="O2595" s="458">
        <f t="shared" si="129"/>
        <v>0</v>
      </c>
      <c r="P2595" s="458">
        <f t="shared" si="130"/>
        <v>0</v>
      </c>
      <c r="Q2595" s="96" t="str">
        <f t="shared" si="131"/>
        <v/>
      </c>
    </row>
    <row r="2596" spans="1:17" ht="13.5" hidden="1" thickBot="1" x14ac:dyDescent="0.25">
      <c r="A2596" s="450"/>
      <c r="B2596" s="427"/>
      <c r="C2596" s="464"/>
      <c r="D2596" s="455"/>
      <c r="E2596" s="455"/>
      <c r="F2596" s="460"/>
      <c r="G2596" s="455"/>
      <c r="H2596" s="461"/>
      <c r="I2596" s="461"/>
      <c r="J2596" s="426"/>
      <c r="K2596" s="426"/>
      <c r="L2596" s="426"/>
      <c r="M2596" s="426"/>
      <c r="N2596" s="427"/>
      <c r="O2596" s="458">
        <f t="shared" si="129"/>
        <v>0</v>
      </c>
      <c r="P2596" s="458">
        <f t="shared" si="130"/>
        <v>0</v>
      </c>
      <c r="Q2596" s="96" t="str">
        <f t="shared" si="131"/>
        <v/>
      </c>
    </row>
    <row r="2597" spans="1:17" ht="13.5" hidden="1" thickBot="1" x14ac:dyDescent="0.25">
      <c r="A2597" s="450"/>
      <c r="B2597" s="427"/>
      <c r="C2597" s="459"/>
      <c r="D2597" s="455"/>
      <c r="E2597" s="455"/>
      <c r="F2597" s="477"/>
      <c r="G2597" s="461"/>
      <c r="H2597" s="461"/>
      <c r="I2597" s="461"/>
      <c r="J2597" s="426"/>
      <c r="K2597" s="426"/>
      <c r="L2597" s="426"/>
      <c r="M2597" s="426"/>
      <c r="N2597" s="427"/>
      <c r="O2597" s="458">
        <f t="shared" si="129"/>
        <v>0</v>
      </c>
      <c r="P2597" s="458">
        <f t="shared" si="130"/>
        <v>0</v>
      </c>
      <c r="Q2597" s="96" t="str">
        <f t="shared" si="131"/>
        <v/>
      </c>
    </row>
    <row r="2598" spans="1:17" ht="13.5" hidden="1" thickBot="1" x14ac:dyDescent="0.25">
      <c r="A2598" s="450"/>
      <c r="B2598" s="427"/>
      <c r="C2598" s="459"/>
      <c r="D2598" s="461"/>
      <c r="E2598" s="461"/>
      <c r="F2598" s="477"/>
      <c r="G2598" s="461"/>
      <c r="H2598" s="461"/>
      <c r="I2598" s="461"/>
      <c r="J2598" s="426"/>
      <c r="K2598" s="426"/>
      <c r="L2598" s="426"/>
      <c r="M2598" s="426"/>
      <c r="N2598" s="427"/>
      <c r="O2598" s="458">
        <f t="shared" si="129"/>
        <v>0</v>
      </c>
      <c r="P2598" s="458">
        <f t="shared" si="130"/>
        <v>0</v>
      </c>
      <c r="Q2598" s="96" t="str">
        <f t="shared" si="131"/>
        <v/>
      </c>
    </row>
    <row r="2599" spans="1:17" ht="13.5" hidden="1" thickBot="1" x14ac:dyDescent="0.25">
      <c r="A2599" s="450"/>
      <c r="B2599" s="427"/>
      <c r="C2599" s="459"/>
      <c r="D2599" s="455"/>
      <c r="E2599" s="455"/>
      <c r="F2599" s="477"/>
      <c r="G2599" s="461"/>
      <c r="H2599" s="461"/>
      <c r="I2599" s="461"/>
      <c r="J2599" s="426"/>
      <c r="K2599" s="426"/>
      <c r="L2599" s="426"/>
      <c r="M2599" s="426"/>
      <c r="N2599" s="427"/>
      <c r="O2599" s="458">
        <f t="shared" si="129"/>
        <v>0</v>
      </c>
      <c r="P2599" s="458">
        <f t="shared" si="130"/>
        <v>0</v>
      </c>
      <c r="Q2599" s="96" t="str">
        <f t="shared" si="131"/>
        <v/>
      </c>
    </row>
    <row r="2600" spans="1:17" ht="13.5" hidden="1" thickBot="1" x14ac:dyDescent="0.25">
      <c r="A2600" s="450"/>
      <c r="B2600" s="427"/>
      <c r="C2600" s="459"/>
      <c r="D2600" s="455"/>
      <c r="E2600" s="455"/>
      <c r="F2600" s="477"/>
      <c r="G2600" s="461"/>
      <c r="H2600" s="461"/>
      <c r="I2600" s="461"/>
      <c r="J2600" s="426"/>
      <c r="K2600" s="426"/>
      <c r="L2600" s="426"/>
      <c r="M2600" s="426"/>
      <c r="N2600" s="427"/>
      <c r="O2600" s="458">
        <f t="shared" si="129"/>
        <v>0</v>
      </c>
      <c r="P2600" s="458">
        <f t="shared" si="130"/>
        <v>0</v>
      </c>
      <c r="Q2600" s="96" t="str">
        <f t="shared" si="131"/>
        <v/>
      </c>
    </row>
    <row r="2601" spans="1:17" ht="13.5" hidden="1" thickBot="1" x14ac:dyDescent="0.25">
      <c r="A2601" s="450"/>
      <c r="B2601" s="427"/>
      <c r="C2601" s="459"/>
      <c r="D2601" s="455"/>
      <c r="E2601" s="455"/>
      <c r="F2601" s="477"/>
      <c r="G2601" s="461"/>
      <c r="H2601" s="461"/>
      <c r="I2601" s="461"/>
      <c r="J2601" s="426"/>
      <c r="K2601" s="426"/>
      <c r="L2601" s="426"/>
      <c r="M2601" s="426"/>
      <c r="N2601" s="427"/>
      <c r="O2601" s="458">
        <f t="shared" si="129"/>
        <v>0</v>
      </c>
      <c r="P2601" s="458">
        <f t="shared" si="130"/>
        <v>0</v>
      </c>
      <c r="Q2601" s="96" t="str">
        <f t="shared" si="131"/>
        <v/>
      </c>
    </row>
    <row r="2602" spans="1:17" ht="13.5" hidden="1" thickBot="1" x14ac:dyDescent="0.25">
      <c r="A2602" s="450"/>
      <c r="B2602" s="427"/>
      <c r="C2602" s="459"/>
      <c r="D2602" s="455"/>
      <c r="E2602" s="455"/>
      <c r="F2602" s="477"/>
      <c r="G2602" s="461"/>
      <c r="H2602" s="461"/>
      <c r="I2602" s="461"/>
      <c r="J2602" s="426"/>
      <c r="K2602" s="426"/>
      <c r="L2602" s="426"/>
      <c r="M2602" s="426"/>
      <c r="N2602" s="427"/>
      <c r="O2602" s="458">
        <f t="shared" si="129"/>
        <v>0</v>
      </c>
      <c r="P2602" s="458">
        <f t="shared" si="130"/>
        <v>0</v>
      </c>
      <c r="Q2602" s="96" t="str">
        <f t="shared" si="131"/>
        <v/>
      </c>
    </row>
    <row r="2603" spans="1:17" ht="13.5" hidden="1" thickBot="1" x14ac:dyDescent="0.25">
      <c r="A2603" s="450"/>
      <c r="B2603" s="427"/>
      <c r="C2603" s="464"/>
      <c r="D2603" s="461"/>
      <c r="E2603" s="461"/>
      <c r="F2603" s="477"/>
      <c r="G2603" s="455"/>
      <c r="H2603" s="456"/>
      <c r="I2603" s="461"/>
      <c r="J2603" s="425"/>
      <c r="K2603" s="425"/>
      <c r="L2603" s="426"/>
      <c r="M2603" s="426"/>
      <c r="N2603" s="427"/>
      <c r="O2603" s="458">
        <f t="shared" si="129"/>
        <v>0</v>
      </c>
      <c r="P2603" s="458">
        <f t="shared" si="130"/>
        <v>0</v>
      </c>
      <c r="Q2603" s="96" t="str">
        <f t="shared" si="131"/>
        <v/>
      </c>
    </row>
    <row r="2604" spans="1:17" ht="13.5" hidden="1" thickBot="1" x14ac:dyDescent="0.25">
      <c r="A2604" s="450"/>
      <c r="B2604" s="427"/>
      <c r="C2604" s="459"/>
      <c r="D2604" s="461"/>
      <c r="E2604" s="461"/>
      <c r="F2604" s="477"/>
      <c r="G2604" s="461"/>
      <c r="H2604" s="461"/>
      <c r="I2604" s="461"/>
      <c r="J2604" s="426"/>
      <c r="K2604" s="426"/>
      <c r="L2604" s="426"/>
      <c r="M2604" s="426"/>
      <c r="N2604" s="427"/>
      <c r="O2604" s="458">
        <f t="shared" si="129"/>
        <v>0</v>
      </c>
      <c r="P2604" s="458">
        <f t="shared" si="130"/>
        <v>0</v>
      </c>
      <c r="Q2604" s="96" t="str">
        <f t="shared" si="131"/>
        <v/>
      </c>
    </row>
    <row r="2605" spans="1:17" ht="13.5" hidden="1" thickBot="1" x14ac:dyDescent="0.25">
      <c r="A2605" s="450"/>
      <c r="B2605" s="427"/>
      <c r="C2605" s="459"/>
      <c r="D2605" s="461"/>
      <c r="E2605" s="461"/>
      <c r="F2605" s="477"/>
      <c r="G2605" s="461"/>
      <c r="H2605" s="461"/>
      <c r="I2605" s="461"/>
      <c r="J2605" s="426"/>
      <c r="K2605" s="426"/>
      <c r="L2605" s="426"/>
      <c r="M2605" s="426"/>
      <c r="N2605" s="427"/>
      <c r="O2605" s="458">
        <f t="shared" si="129"/>
        <v>0</v>
      </c>
      <c r="P2605" s="458">
        <f t="shared" si="130"/>
        <v>0</v>
      </c>
      <c r="Q2605" s="96" t="str">
        <f t="shared" si="131"/>
        <v/>
      </c>
    </row>
    <row r="2606" spans="1:17" ht="13.5" hidden="1" thickBot="1" x14ac:dyDescent="0.25">
      <c r="A2606" s="450"/>
      <c r="B2606" s="427"/>
      <c r="C2606" s="459"/>
      <c r="D2606" s="461"/>
      <c r="E2606" s="461"/>
      <c r="F2606" s="477"/>
      <c r="G2606" s="461"/>
      <c r="H2606" s="461"/>
      <c r="I2606" s="461"/>
      <c r="J2606" s="426"/>
      <c r="K2606" s="426"/>
      <c r="L2606" s="426"/>
      <c r="M2606" s="426"/>
      <c r="N2606" s="427"/>
      <c r="O2606" s="458">
        <f t="shared" si="129"/>
        <v>0</v>
      </c>
      <c r="P2606" s="458">
        <f t="shared" si="130"/>
        <v>0</v>
      </c>
      <c r="Q2606" s="96" t="str">
        <f t="shared" si="131"/>
        <v/>
      </c>
    </row>
    <row r="2607" spans="1:17" ht="13.5" hidden="1" thickBot="1" x14ac:dyDescent="0.25">
      <c r="A2607" s="450"/>
      <c r="B2607" s="427"/>
      <c r="C2607" s="459"/>
      <c r="D2607" s="461"/>
      <c r="E2607" s="461"/>
      <c r="F2607" s="477"/>
      <c r="G2607" s="461"/>
      <c r="H2607" s="461"/>
      <c r="I2607" s="461"/>
      <c r="J2607" s="426"/>
      <c r="K2607" s="426"/>
      <c r="L2607" s="426"/>
      <c r="M2607" s="426"/>
      <c r="N2607" s="427"/>
      <c r="O2607" s="458">
        <f t="shared" si="129"/>
        <v>0</v>
      </c>
      <c r="P2607" s="458">
        <f t="shared" si="130"/>
        <v>0</v>
      </c>
      <c r="Q2607" s="96" t="str">
        <f t="shared" si="131"/>
        <v/>
      </c>
    </row>
    <row r="2608" spans="1:17" ht="13.5" hidden="1" thickBot="1" x14ac:dyDescent="0.25">
      <c r="A2608" s="450"/>
      <c r="B2608" s="427"/>
      <c r="C2608" s="459"/>
      <c r="D2608" s="461"/>
      <c r="E2608" s="461"/>
      <c r="F2608" s="477"/>
      <c r="G2608" s="461"/>
      <c r="H2608" s="461"/>
      <c r="I2608" s="461"/>
      <c r="J2608" s="426"/>
      <c r="K2608" s="426"/>
      <c r="L2608" s="426"/>
      <c r="M2608" s="426"/>
      <c r="N2608" s="427"/>
      <c r="O2608" s="458">
        <f t="shared" si="129"/>
        <v>0</v>
      </c>
      <c r="P2608" s="458">
        <f t="shared" si="130"/>
        <v>0</v>
      </c>
      <c r="Q2608" s="96" t="str">
        <f t="shared" si="131"/>
        <v/>
      </c>
    </row>
    <row r="2609" spans="1:17" ht="13.5" hidden="1" thickBot="1" x14ac:dyDescent="0.25">
      <c r="A2609" s="450"/>
      <c r="B2609" s="427"/>
      <c r="C2609" s="459"/>
      <c r="D2609" s="461"/>
      <c r="E2609" s="461"/>
      <c r="F2609" s="477"/>
      <c r="G2609" s="461"/>
      <c r="H2609" s="461"/>
      <c r="I2609" s="461"/>
      <c r="J2609" s="426"/>
      <c r="K2609" s="426"/>
      <c r="L2609" s="426"/>
      <c r="M2609" s="426"/>
      <c r="N2609" s="427"/>
      <c r="O2609" s="458">
        <f t="shared" si="129"/>
        <v>0</v>
      </c>
      <c r="P2609" s="458">
        <f t="shared" si="130"/>
        <v>0</v>
      </c>
      <c r="Q2609" s="96" t="str">
        <f t="shared" si="131"/>
        <v/>
      </c>
    </row>
    <row r="2610" spans="1:17" ht="13.5" hidden="1" thickBot="1" x14ac:dyDescent="0.25">
      <c r="A2610" s="450"/>
      <c r="B2610" s="427"/>
      <c r="C2610" s="459"/>
      <c r="D2610" s="461"/>
      <c r="E2610" s="461"/>
      <c r="F2610" s="477"/>
      <c r="G2610" s="461"/>
      <c r="H2610" s="461"/>
      <c r="I2610" s="461"/>
      <c r="J2610" s="426"/>
      <c r="K2610" s="426"/>
      <c r="L2610" s="426"/>
      <c r="M2610" s="426"/>
      <c r="N2610" s="427"/>
      <c r="O2610" s="458">
        <f t="shared" si="129"/>
        <v>0</v>
      </c>
      <c r="P2610" s="458">
        <f t="shared" si="130"/>
        <v>0</v>
      </c>
      <c r="Q2610" s="96" t="str">
        <f t="shared" si="131"/>
        <v/>
      </c>
    </row>
    <row r="2611" spans="1:17" ht="13.5" hidden="1" thickBot="1" x14ac:dyDescent="0.25">
      <c r="A2611" s="450"/>
      <c r="B2611" s="427"/>
      <c r="C2611" s="459"/>
      <c r="D2611" s="461"/>
      <c r="E2611" s="461"/>
      <c r="F2611" s="477"/>
      <c r="G2611" s="461"/>
      <c r="H2611" s="461"/>
      <c r="I2611" s="461"/>
      <c r="J2611" s="426"/>
      <c r="K2611" s="426"/>
      <c r="L2611" s="426"/>
      <c r="M2611" s="426"/>
      <c r="N2611" s="427"/>
      <c r="O2611" s="458">
        <f t="shared" si="129"/>
        <v>0</v>
      </c>
      <c r="P2611" s="458">
        <f t="shared" si="130"/>
        <v>0</v>
      </c>
      <c r="Q2611" s="96" t="str">
        <f t="shared" si="131"/>
        <v/>
      </c>
    </row>
    <row r="2612" spans="1:17" ht="13.5" hidden="1" thickBot="1" x14ac:dyDescent="0.25">
      <c r="A2612" s="450"/>
      <c r="B2612" s="427"/>
      <c r="C2612" s="459"/>
      <c r="D2612" s="461"/>
      <c r="E2612" s="461"/>
      <c r="F2612" s="477"/>
      <c r="G2612" s="461"/>
      <c r="H2612" s="461"/>
      <c r="I2612" s="461"/>
      <c r="J2612" s="426"/>
      <c r="K2612" s="426"/>
      <c r="L2612" s="426"/>
      <c r="M2612" s="426"/>
      <c r="N2612" s="427"/>
      <c r="O2612" s="458">
        <f t="shared" si="129"/>
        <v>0</v>
      </c>
      <c r="P2612" s="458">
        <f t="shared" si="130"/>
        <v>0</v>
      </c>
      <c r="Q2612" s="96" t="str">
        <f t="shared" si="131"/>
        <v/>
      </c>
    </row>
    <row r="2613" spans="1:17" ht="13.5" hidden="1" thickBot="1" x14ac:dyDescent="0.25">
      <c r="A2613" s="450"/>
      <c r="B2613" s="427"/>
      <c r="C2613" s="459"/>
      <c r="D2613" s="461"/>
      <c r="E2613" s="461"/>
      <c r="F2613" s="477"/>
      <c r="G2613" s="461"/>
      <c r="H2613" s="461"/>
      <c r="I2613" s="461"/>
      <c r="J2613" s="426"/>
      <c r="K2613" s="426"/>
      <c r="L2613" s="426"/>
      <c r="M2613" s="426"/>
      <c r="N2613" s="427"/>
      <c r="O2613" s="458">
        <f t="shared" si="129"/>
        <v>0</v>
      </c>
      <c r="P2613" s="458">
        <f t="shared" si="130"/>
        <v>0</v>
      </c>
      <c r="Q2613" s="96" t="str">
        <f t="shared" si="131"/>
        <v/>
      </c>
    </row>
    <row r="2614" spans="1:17" ht="13.5" hidden="1" thickBot="1" x14ac:dyDescent="0.25">
      <c r="A2614" s="450"/>
      <c r="B2614" s="427"/>
      <c r="C2614" s="459"/>
      <c r="D2614" s="461"/>
      <c r="E2614" s="461"/>
      <c r="F2614" s="477"/>
      <c r="G2614" s="453"/>
      <c r="H2614" s="455"/>
      <c r="I2614" s="455"/>
      <c r="J2614" s="465"/>
      <c r="K2614" s="465"/>
      <c r="L2614" s="465"/>
      <c r="M2614" s="426"/>
      <c r="N2614" s="427"/>
      <c r="O2614" s="458">
        <f t="shared" si="129"/>
        <v>0</v>
      </c>
      <c r="P2614" s="458">
        <f t="shared" si="130"/>
        <v>0</v>
      </c>
      <c r="Q2614" s="96" t="str">
        <f t="shared" si="131"/>
        <v/>
      </c>
    </row>
    <row r="2615" spans="1:17" ht="13.5" hidden="1" thickBot="1" x14ac:dyDescent="0.25">
      <c r="A2615" s="450"/>
      <c r="B2615" s="427"/>
      <c r="C2615" s="459"/>
      <c r="D2615" s="461"/>
      <c r="E2615" s="461"/>
      <c r="F2615" s="477"/>
      <c r="G2615" s="461"/>
      <c r="H2615" s="461"/>
      <c r="I2615" s="461"/>
      <c r="J2615" s="426"/>
      <c r="K2615" s="426"/>
      <c r="L2615" s="426"/>
      <c r="M2615" s="426"/>
      <c r="N2615" s="427"/>
      <c r="O2615" s="458">
        <f t="shared" si="129"/>
        <v>0</v>
      </c>
      <c r="P2615" s="458">
        <f t="shared" si="130"/>
        <v>0</v>
      </c>
      <c r="Q2615" s="96" t="str">
        <f t="shared" si="131"/>
        <v/>
      </c>
    </row>
    <row r="2616" spans="1:17" ht="13.5" hidden="1" thickBot="1" x14ac:dyDescent="0.25">
      <c r="A2616" s="450"/>
      <c r="B2616" s="427"/>
      <c r="C2616" s="459"/>
      <c r="D2616" s="461"/>
      <c r="E2616" s="461"/>
      <c r="F2616" s="477"/>
      <c r="G2616" s="461"/>
      <c r="H2616" s="461"/>
      <c r="I2616" s="461"/>
      <c r="J2616" s="426"/>
      <c r="K2616" s="426"/>
      <c r="L2616" s="426"/>
      <c r="M2616" s="426"/>
      <c r="N2616" s="427"/>
      <c r="O2616" s="458">
        <f t="shared" si="129"/>
        <v>0</v>
      </c>
      <c r="P2616" s="458">
        <f t="shared" si="130"/>
        <v>0</v>
      </c>
      <c r="Q2616" s="96" t="str">
        <f t="shared" si="131"/>
        <v/>
      </c>
    </row>
    <row r="2617" spans="1:17" ht="13.5" hidden="1" thickBot="1" x14ac:dyDescent="0.25">
      <c r="A2617" s="450"/>
      <c r="B2617" s="427"/>
      <c r="C2617" s="459"/>
      <c r="D2617" s="461"/>
      <c r="E2617" s="461"/>
      <c r="F2617" s="477"/>
      <c r="G2617" s="461"/>
      <c r="H2617" s="461"/>
      <c r="I2617" s="461"/>
      <c r="J2617" s="426"/>
      <c r="K2617" s="426"/>
      <c r="L2617" s="426"/>
      <c r="M2617" s="426"/>
      <c r="N2617" s="427"/>
      <c r="O2617" s="458">
        <f t="shared" si="129"/>
        <v>0</v>
      </c>
      <c r="P2617" s="458">
        <f t="shared" si="130"/>
        <v>0</v>
      </c>
      <c r="Q2617" s="96" t="str">
        <f t="shared" si="131"/>
        <v/>
      </c>
    </row>
    <row r="2618" spans="1:17" ht="13.5" hidden="1" thickBot="1" x14ac:dyDescent="0.25">
      <c r="A2618" s="450"/>
      <c r="B2618" s="427"/>
      <c r="C2618" s="459"/>
      <c r="D2618" s="461"/>
      <c r="E2618" s="461"/>
      <c r="F2618" s="477"/>
      <c r="G2618" s="461"/>
      <c r="H2618" s="461"/>
      <c r="I2618" s="461"/>
      <c r="J2618" s="426"/>
      <c r="K2618" s="426"/>
      <c r="L2618" s="426"/>
      <c r="M2618" s="426"/>
      <c r="N2618" s="427"/>
      <c r="O2618" s="458">
        <f t="shared" si="129"/>
        <v>0</v>
      </c>
      <c r="P2618" s="458">
        <f t="shared" si="130"/>
        <v>0</v>
      </c>
      <c r="Q2618" s="96" t="str">
        <f t="shared" si="131"/>
        <v/>
      </c>
    </row>
    <row r="2619" spans="1:17" ht="13.5" hidden="1" thickBot="1" x14ac:dyDescent="0.25">
      <c r="A2619" s="450"/>
      <c r="B2619" s="427"/>
      <c r="C2619" s="466"/>
      <c r="D2619" s="455"/>
      <c r="E2619" s="455"/>
      <c r="F2619" s="476"/>
      <c r="G2619" s="456"/>
      <c r="H2619" s="456"/>
      <c r="I2619" s="461"/>
      <c r="J2619" s="425"/>
      <c r="K2619" s="425"/>
      <c r="L2619" s="426"/>
      <c r="M2619" s="425"/>
      <c r="N2619" s="481"/>
      <c r="O2619" s="458">
        <f t="shared" si="129"/>
        <v>0</v>
      </c>
      <c r="P2619" s="458">
        <f t="shared" si="130"/>
        <v>0</v>
      </c>
      <c r="Q2619" s="96" t="str">
        <f t="shared" si="131"/>
        <v/>
      </c>
    </row>
    <row r="2620" spans="1:17" ht="13.5" hidden="1" thickBot="1" x14ac:dyDescent="0.25">
      <c r="A2620" s="450"/>
      <c r="B2620" s="427"/>
      <c r="C2620" s="459"/>
      <c r="D2620" s="461"/>
      <c r="E2620" s="461"/>
      <c r="F2620" s="477"/>
      <c r="G2620" s="455"/>
      <c r="H2620" s="461"/>
      <c r="I2620" s="455"/>
      <c r="J2620" s="465"/>
      <c r="K2620" s="465"/>
      <c r="L2620" s="465"/>
      <c r="M2620" s="485"/>
      <c r="N2620" s="427"/>
      <c r="O2620" s="458">
        <f t="shared" si="129"/>
        <v>0</v>
      </c>
      <c r="P2620" s="458">
        <f t="shared" si="130"/>
        <v>0</v>
      </c>
      <c r="Q2620" s="96" t="str">
        <f t="shared" si="131"/>
        <v/>
      </c>
    </row>
    <row r="2621" spans="1:17" ht="13.5" hidden="1" thickBot="1" x14ac:dyDescent="0.25">
      <c r="A2621" s="450"/>
      <c r="B2621" s="427"/>
      <c r="C2621" s="459"/>
      <c r="D2621" s="461"/>
      <c r="E2621" s="461"/>
      <c r="F2621" s="477"/>
      <c r="G2621" s="461"/>
      <c r="H2621" s="461"/>
      <c r="I2621" s="461"/>
      <c r="J2621" s="426"/>
      <c r="K2621" s="426"/>
      <c r="L2621" s="426"/>
      <c r="M2621" s="426"/>
      <c r="N2621" s="427"/>
      <c r="O2621" s="458">
        <f t="shared" si="129"/>
        <v>0</v>
      </c>
      <c r="P2621" s="458">
        <f t="shared" si="130"/>
        <v>0</v>
      </c>
      <c r="Q2621" s="96" t="str">
        <f t="shared" si="131"/>
        <v/>
      </c>
    </row>
    <row r="2622" spans="1:17" ht="13.5" hidden="1" thickBot="1" x14ac:dyDescent="0.25">
      <c r="A2622" s="450"/>
      <c r="B2622" s="427"/>
      <c r="C2622" s="459"/>
      <c r="D2622" s="461"/>
      <c r="E2622" s="461"/>
      <c r="F2622" s="477"/>
      <c r="G2622" s="461"/>
      <c r="H2622" s="461"/>
      <c r="I2622" s="461"/>
      <c r="J2622" s="426"/>
      <c r="K2622" s="425"/>
      <c r="L2622" s="426"/>
      <c r="M2622" s="426"/>
      <c r="N2622" s="427"/>
      <c r="O2622" s="458">
        <f t="shared" si="129"/>
        <v>0</v>
      </c>
      <c r="P2622" s="458">
        <f t="shared" si="130"/>
        <v>0</v>
      </c>
      <c r="Q2622" s="96" t="str">
        <f t="shared" si="131"/>
        <v/>
      </c>
    </row>
    <row r="2623" spans="1:17" ht="13.5" hidden="1" thickBot="1" x14ac:dyDescent="0.25">
      <c r="A2623" s="450"/>
      <c r="B2623" s="427"/>
      <c r="C2623" s="459"/>
      <c r="D2623" s="461"/>
      <c r="E2623" s="461"/>
      <c r="F2623" s="477"/>
      <c r="G2623" s="461"/>
      <c r="H2623" s="461"/>
      <c r="I2623" s="461"/>
      <c r="J2623" s="426"/>
      <c r="K2623" s="426"/>
      <c r="L2623" s="426"/>
      <c r="M2623" s="426"/>
      <c r="N2623" s="427"/>
      <c r="O2623" s="458">
        <f t="shared" si="129"/>
        <v>0</v>
      </c>
      <c r="P2623" s="458">
        <f t="shared" si="130"/>
        <v>0</v>
      </c>
      <c r="Q2623" s="96" t="str">
        <f t="shared" si="131"/>
        <v/>
      </c>
    </row>
    <row r="2624" spans="1:17" ht="13.5" hidden="1" thickBot="1" x14ac:dyDescent="0.25">
      <c r="A2624" s="450"/>
      <c r="B2624" s="427"/>
      <c r="C2624" s="459"/>
      <c r="D2624" s="461"/>
      <c r="E2624" s="461"/>
      <c r="F2624" s="477"/>
      <c r="G2624" s="453"/>
      <c r="H2624" s="455"/>
      <c r="I2624" s="455"/>
      <c r="J2624" s="465"/>
      <c r="K2624" s="465"/>
      <c r="L2624" s="465"/>
      <c r="M2624" s="426"/>
      <c r="N2624" s="427"/>
      <c r="O2624" s="458">
        <f t="shared" si="129"/>
        <v>0</v>
      </c>
      <c r="P2624" s="458">
        <f t="shared" si="130"/>
        <v>0</v>
      </c>
      <c r="Q2624" s="96" t="str">
        <f t="shared" si="131"/>
        <v/>
      </c>
    </row>
    <row r="2625" spans="1:17" ht="13.5" hidden="1" thickBot="1" x14ac:dyDescent="0.25">
      <c r="A2625" s="450"/>
      <c r="B2625" s="427"/>
      <c r="C2625" s="466"/>
      <c r="D2625" s="455"/>
      <c r="E2625" s="455"/>
      <c r="F2625" s="476"/>
      <c r="G2625" s="456"/>
      <c r="H2625" s="456"/>
      <c r="I2625" s="461"/>
      <c r="J2625" s="425"/>
      <c r="K2625" s="425"/>
      <c r="L2625" s="426"/>
      <c r="M2625" s="425"/>
      <c r="N2625" s="481"/>
      <c r="O2625" s="458">
        <f t="shared" si="129"/>
        <v>0</v>
      </c>
      <c r="P2625" s="458">
        <f t="shared" si="130"/>
        <v>0</v>
      </c>
      <c r="Q2625" s="96" t="str">
        <f t="shared" si="131"/>
        <v/>
      </c>
    </row>
    <row r="2626" spans="1:17" ht="13.5" hidden="1" thickBot="1" x14ac:dyDescent="0.25">
      <c r="A2626" s="450"/>
      <c r="B2626" s="427"/>
      <c r="C2626" s="459"/>
      <c r="D2626" s="461"/>
      <c r="E2626" s="461"/>
      <c r="F2626" s="477"/>
      <c r="G2626" s="461"/>
      <c r="H2626" s="461"/>
      <c r="I2626" s="461"/>
      <c r="J2626" s="426"/>
      <c r="K2626" s="426"/>
      <c r="L2626" s="426"/>
      <c r="M2626" s="426"/>
      <c r="N2626" s="427"/>
      <c r="O2626" s="458">
        <f t="shared" si="129"/>
        <v>0</v>
      </c>
      <c r="P2626" s="458">
        <f t="shared" si="130"/>
        <v>0</v>
      </c>
      <c r="Q2626" s="96" t="str">
        <f t="shared" si="131"/>
        <v/>
      </c>
    </row>
    <row r="2627" spans="1:17" ht="13.5" hidden="1" thickBot="1" x14ac:dyDescent="0.25">
      <c r="A2627" s="450"/>
      <c r="B2627" s="427"/>
      <c r="C2627" s="466"/>
      <c r="D2627" s="455"/>
      <c r="E2627" s="455"/>
      <c r="F2627" s="476"/>
      <c r="G2627" s="456"/>
      <c r="H2627" s="456"/>
      <c r="I2627" s="461"/>
      <c r="J2627" s="425"/>
      <c r="K2627" s="425"/>
      <c r="L2627" s="426"/>
      <c r="M2627" s="425"/>
      <c r="N2627" s="481"/>
      <c r="O2627" s="458">
        <f t="shared" si="129"/>
        <v>0</v>
      </c>
      <c r="P2627" s="458">
        <f t="shared" si="130"/>
        <v>0</v>
      </c>
      <c r="Q2627" s="96" t="str">
        <f t="shared" si="131"/>
        <v/>
      </c>
    </row>
    <row r="2628" spans="1:17" ht="13.5" hidden="1" thickBot="1" x14ac:dyDescent="0.25">
      <c r="A2628" s="450"/>
      <c r="B2628" s="427"/>
      <c r="C2628" s="459"/>
      <c r="D2628" s="461"/>
      <c r="E2628" s="461"/>
      <c r="F2628" s="477"/>
      <c r="G2628" s="461"/>
      <c r="H2628" s="461"/>
      <c r="I2628" s="461"/>
      <c r="J2628" s="426"/>
      <c r="K2628" s="426"/>
      <c r="L2628" s="426"/>
      <c r="M2628" s="426"/>
      <c r="N2628" s="427"/>
      <c r="O2628" s="458">
        <f t="shared" si="129"/>
        <v>0</v>
      </c>
      <c r="P2628" s="458">
        <f t="shared" si="130"/>
        <v>0</v>
      </c>
      <c r="Q2628" s="96" t="str">
        <f t="shared" si="131"/>
        <v/>
      </c>
    </row>
    <row r="2629" spans="1:17" ht="13.5" hidden="1" thickBot="1" x14ac:dyDescent="0.25">
      <c r="A2629" s="450"/>
      <c r="B2629" s="427"/>
      <c r="C2629" s="459"/>
      <c r="D2629" s="455"/>
      <c r="E2629" s="455"/>
      <c r="F2629" s="477"/>
      <c r="G2629" s="461"/>
      <c r="H2629" s="461"/>
      <c r="I2629" s="461"/>
      <c r="J2629" s="426"/>
      <c r="K2629" s="426"/>
      <c r="L2629" s="426"/>
      <c r="M2629" s="485"/>
      <c r="N2629" s="427"/>
      <c r="O2629" s="458">
        <f t="shared" si="129"/>
        <v>0</v>
      </c>
      <c r="P2629" s="458">
        <f t="shared" si="130"/>
        <v>0</v>
      </c>
      <c r="Q2629" s="96" t="str">
        <f t="shared" si="131"/>
        <v/>
      </c>
    </row>
    <row r="2630" spans="1:17" ht="13.5" hidden="1" thickBot="1" x14ac:dyDescent="0.25">
      <c r="A2630" s="450"/>
      <c r="B2630" s="427"/>
      <c r="C2630" s="459"/>
      <c r="D2630" s="461"/>
      <c r="E2630" s="461"/>
      <c r="F2630" s="477"/>
      <c r="G2630" s="461"/>
      <c r="H2630" s="461"/>
      <c r="I2630" s="461"/>
      <c r="J2630" s="426"/>
      <c r="K2630" s="426"/>
      <c r="L2630" s="426"/>
      <c r="M2630" s="426"/>
      <c r="N2630" s="427"/>
      <c r="O2630" s="458">
        <f t="shared" si="129"/>
        <v>0</v>
      </c>
      <c r="P2630" s="458">
        <f t="shared" si="130"/>
        <v>0</v>
      </c>
      <c r="Q2630" s="96" t="str">
        <f t="shared" si="131"/>
        <v/>
      </c>
    </row>
    <row r="2631" spans="1:17" ht="13.5" hidden="1" thickBot="1" x14ac:dyDescent="0.25">
      <c r="A2631" s="450"/>
      <c r="B2631" s="427"/>
      <c r="C2631" s="459"/>
      <c r="D2631" s="455"/>
      <c r="E2631" s="455"/>
      <c r="F2631" s="477"/>
      <c r="G2631" s="461"/>
      <c r="H2631" s="461"/>
      <c r="I2631" s="461"/>
      <c r="J2631" s="426"/>
      <c r="K2631" s="426"/>
      <c r="L2631" s="426"/>
      <c r="M2631" s="485"/>
      <c r="N2631" s="427"/>
      <c r="O2631" s="458">
        <f t="shared" si="129"/>
        <v>0</v>
      </c>
      <c r="P2631" s="458">
        <f t="shared" si="130"/>
        <v>0</v>
      </c>
      <c r="Q2631" s="96" t="str">
        <f t="shared" si="131"/>
        <v/>
      </c>
    </row>
    <row r="2632" spans="1:17" ht="13.5" hidden="1" thickBot="1" x14ac:dyDescent="0.25">
      <c r="A2632" s="450"/>
      <c r="B2632" s="427"/>
      <c r="C2632" s="459"/>
      <c r="D2632" s="461"/>
      <c r="E2632" s="461"/>
      <c r="F2632" s="477"/>
      <c r="G2632" s="461"/>
      <c r="H2632" s="461"/>
      <c r="I2632" s="461"/>
      <c r="J2632" s="426"/>
      <c r="K2632" s="426"/>
      <c r="L2632" s="426"/>
      <c r="M2632" s="426"/>
      <c r="N2632" s="427"/>
      <c r="O2632" s="458">
        <f t="shared" si="129"/>
        <v>0</v>
      </c>
      <c r="P2632" s="458">
        <f t="shared" si="130"/>
        <v>0</v>
      </c>
      <c r="Q2632" s="96" t="str">
        <f t="shared" si="131"/>
        <v/>
      </c>
    </row>
    <row r="2633" spans="1:17" ht="13.5" hidden="1" thickBot="1" x14ac:dyDescent="0.25">
      <c r="A2633" s="450"/>
      <c r="B2633" s="427"/>
      <c r="C2633" s="459"/>
      <c r="D2633" s="461"/>
      <c r="E2633" s="461"/>
      <c r="F2633" s="477"/>
      <c r="G2633" s="461"/>
      <c r="H2633" s="461"/>
      <c r="I2633" s="461"/>
      <c r="J2633" s="426"/>
      <c r="K2633" s="426"/>
      <c r="L2633" s="426"/>
      <c r="M2633" s="426"/>
      <c r="N2633" s="427"/>
      <c r="O2633" s="458">
        <f t="shared" si="129"/>
        <v>0</v>
      </c>
      <c r="P2633" s="458">
        <f t="shared" si="130"/>
        <v>0</v>
      </c>
      <c r="Q2633" s="96" t="str">
        <f t="shared" si="131"/>
        <v/>
      </c>
    </row>
    <row r="2634" spans="1:17" ht="13.5" hidden="1" thickBot="1" x14ac:dyDescent="0.25">
      <c r="A2634" s="450"/>
      <c r="B2634" s="427"/>
      <c r="C2634" s="459"/>
      <c r="D2634" s="461"/>
      <c r="E2634" s="461"/>
      <c r="F2634" s="477"/>
      <c r="G2634" s="461"/>
      <c r="H2634" s="461"/>
      <c r="I2634" s="461"/>
      <c r="J2634" s="426"/>
      <c r="K2634" s="426"/>
      <c r="L2634" s="426"/>
      <c r="M2634" s="426"/>
      <c r="N2634" s="427"/>
      <c r="O2634" s="458">
        <f t="shared" si="129"/>
        <v>0</v>
      </c>
      <c r="P2634" s="458">
        <f t="shared" si="130"/>
        <v>0</v>
      </c>
      <c r="Q2634" s="96" t="str">
        <f t="shared" si="131"/>
        <v/>
      </c>
    </row>
    <row r="2635" spans="1:17" ht="13.5" hidden="1" thickBot="1" x14ac:dyDescent="0.25">
      <c r="A2635" s="450"/>
      <c r="B2635" s="427"/>
      <c r="C2635" s="464"/>
      <c r="D2635" s="455"/>
      <c r="E2635" s="455"/>
      <c r="F2635" s="460"/>
      <c r="G2635" s="455"/>
      <c r="H2635" s="461"/>
      <c r="I2635" s="461"/>
      <c r="J2635" s="426"/>
      <c r="K2635" s="426"/>
      <c r="L2635" s="426"/>
      <c r="M2635" s="426"/>
      <c r="N2635" s="427"/>
      <c r="O2635" s="458">
        <f t="shared" si="129"/>
        <v>0</v>
      </c>
      <c r="P2635" s="458">
        <f t="shared" si="130"/>
        <v>0</v>
      </c>
      <c r="Q2635" s="96" t="str">
        <f t="shared" si="131"/>
        <v/>
      </c>
    </row>
    <row r="2636" spans="1:17" ht="13.5" hidden="1" thickBot="1" x14ac:dyDescent="0.25">
      <c r="A2636" s="450"/>
      <c r="B2636" s="427"/>
      <c r="C2636" s="464"/>
      <c r="D2636" s="455"/>
      <c r="E2636" s="455"/>
      <c r="F2636" s="460"/>
      <c r="G2636" s="455"/>
      <c r="H2636" s="461"/>
      <c r="I2636" s="461"/>
      <c r="J2636" s="426"/>
      <c r="K2636" s="426"/>
      <c r="L2636" s="426"/>
      <c r="M2636" s="426"/>
      <c r="N2636" s="427"/>
      <c r="O2636" s="458">
        <f t="shared" si="129"/>
        <v>0</v>
      </c>
      <c r="P2636" s="458">
        <f t="shared" si="130"/>
        <v>0</v>
      </c>
      <c r="Q2636" s="96" t="str">
        <f t="shared" si="131"/>
        <v/>
      </c>
    </row>
    <row r="2637" spans="1:17" ht="13.5" hidden="1" thickBot="1" x14ac:dyDescent="0.25">
      <c r="A2637" s="450"/>
      <c r="B2637" s="427"/>
      <c r="C2637" s="464"/>
      <c r="D2637" s="455"/>
      <c r="E2637" s="455"/>
      <c r="F2637" s="460"/>
      <c r="G2637" s="455"/>
      <c r="H2637" s="461"/>
      <c r="I2637" s="461"/>
      <c r="J2637" s="426"/>
      <c r="K2637" s="426"/>
      <c r="L2637" s="426"/>
      <c r="M2637" s="426"/>
      <c r="N2637" s="427"/>
      <c r="O2637" s="458">
        <f t="shared" si="129"/>
        <v>0</v>
      </c>
      <c r="P2637" s="458">
        <f t="shared" si="130"/>
        <v>0</v>
      </c>
      <c r="Q2637" s="96" t="str">
        <f t="shared" si="131"/>
        <v/>
      </c>
    </row>
    <row r="2638" spans="1:17" ht="13.5" hidden="1" thickBot="1" x14ac:dyDescent="0.25">
      <c r="A2638" s="450"/>
      <c r="B2638" s="427"/>
      <c r="C2638" s="464"/>
      <c r="D2638" s="455"/>
      <c r="E2638" s="455"/>
      <c r="F2638" s="460"/>
      <c r="G2638" s="455"/>
      <c r="H2638" s="461"/>
      <c r="I2638" s="461"/>
      <c r="J2638" s="426"/>
      <c r="K2638" s="426"/>
      <c r="L2638" s="426"/>
      <c r="M2638" s="426"/>
      <c r="N2638" s="427"/>
      <c r="O2638" s="458">
        <f t="shared" si="129"/>
        <v>0</v>
      </c>
      <c r="P2638" s="458">
        <f t="shared" si="130"/>
        <v>0</v>
      </c>
      <c r="Q2638" s="96" t="str">
        <f t="shared" si="131"/>
        <v/>
      </c>
    </row>
    <row r="2639" spans="1:17" ht="13.5" hidden="1" thickBot="1" x14ac:dyDescent="0.25">
      <c r="A2639" s="450"/>
      <c r="B2639" s="427"/>
      <c r="C2639" s="459"/>
      <c r="D2639" s="461"/>
      <c r="E2639" s="461"/>
      <c r="F2639" s="477"/>
      <c r="G2639" s="461"/>
      <c r="H2639" s="461"/>
      <c r="I2639" s="461"/>
      <c r="J2639" s="426"/>
      <c r="K2639" s="426"/>
      <c r="L2639" s="426"/>
      <c r="M2639" s="426"/>
      <c r="N2639" s="427"/>
      <c r="O2639" s="458">
        <f t="shared" si="129"/>
        <v>0</v>
      </c>
      <c r="P2639" s="458">
        <f t="shared" si="130"/>
        <v>0</v>
      </c>
      <c r="Q2639" s="96" t="str">
        <f t="shared" si="131"/>
        <v/>
      </c>
    </row>
    <row r="2640" spans="1:17" ht="13.5" hidden="1" thickBot="1" x14ac:dyDescent="0.25">
      <c r="A2640" s="450"/>
      <c r="B2640" s="427"/>
      <c r="C2640" s="459"/>
      <c r="D2640" s="461"/>
      <c r="E2640" s="461"/>
      <c r="F2640" s="477"/>
      <c r="G2640" s="461"/>
      <c r="H2640" s="461"/>
      <c r="I2640" s="461"/>
      <c r="J2640" s="426"/>
      <c r="K2640" s="426"/>
      <c r="L2640" s="426"/>
      <c r="M2640" s="426"/>
      <c r="N2640" s="427"/>
      <c r="O2640" s="458">
        <f t="shared" si="129"/>
        <v>0</v>
      </c>
      <c r="P2640" s="458">
        <f t="shared" si="130"/>
        <v>0</v>
      </c>
      <c r="Q2640" s="96" t="str">
        <f t="shared" si="131"/>
        <v/>
      </c>
    </row>
    <row r="2641" spans="1:17" ht="13.5" hidden="1" thickBot="1" x14ac:dyDescent="0.25">
      <c r="A2641" s="450"/>
      <c r="B2641" s="427"/>
      <c r="C2641" s="459"/>
      <c r="D2641" s="461"/>
      <c r="E2641" s="461"/>
      <c r="F2641" s="477"/>
      <c r="G2641" s="461"/>
      <c r="H2641" s="461"/>
      <c r="I2641" s="461"/>
      <c r="J2641" s="426"/>
      <c r="K2641" s="426"/>
      <c r="L2641" s="426"/>
      <c r="M2641" s="426"/>
      <c r="N2641" s="427"/>
      <c r="O2641" s="458">
        <f t="shared" si="129"/>
        <v>0</v>
      </c>
      <c r="P2641" s="458">
        <f t="shared" si="130"/>
        <v>0</v>
      </c>
      <c r="Q2641" s="96" t="str">
        <f t="shared" si="131"/>
        <v/>
      </c>
    </row>
    <row r="2642" spans="1:17" ht="13.5" hidden="1" thickBot="1" x14ac:dyDescent="0.25">
      <c r="A2642" s="450"/>
      <c r="B2642" s="427"/>
      <c r="C2642" s="459"/>
      <c r="D2642" s="461"/>
      <c r="E2642" s="461"/>
      <c r="F2642" s="477"/>
      <c r="G2642" s="461"/>
      <c r="H2642" s="461"/>
      <c r="I2642" s="461"/>
      <c r="J2642" s="426"/>
      <c r="K2642" s="426"/>
      <c r="L2642" s="426"/>
      <c r="M2642" s="426"/>
      <c r="N2642" s="427"/>
      <c r="O2642" s="458">
        <f t="shared" si="129"/>
        <v>0</v>
      </c>
      <c r="P2642" s="458">
        <f t="shared" si="130"/>
        <v>0</v>
      </c>
      <c r="Q2642" s="96" t="str">
        <f t="shared" si="131"/>
        <v/>
      </c>
    </row>
    <row r="2643" spans="1:17" ht="13.5" hidden="1" thickBot="1" x14ac:dyDescent="0.25">
      <c r="A2643" s="450"/>
      <c r="B2643" s="427"/>
      <c r="C2643" s="459"/>
      <c r="D2643" s="461"/>
      <c r="E2643" s="461"/>
      <c r="F2643" s="477"/>
      <c r="G2643" s="461"/>
      <c r="H2643" s="461"/>
      <c r="I2643" s="461"/>
      <c r="J2643" s="426"/>
      <c r="K2643" s="426"/>
      <c r="L2643" s="426"/>
      <c r="M2643" s="426"/>
      <c r="N2643" s="427"/>
      <c r="O2643" s="458">
        <f t="shared" si="129"/>
        <v>0</v>
      </c>
      <c r="P2643" s="458">
        <f t="shared" si="130"/>
        <v>0</v>
      </c>
      <c r="Q2643" s="96" t="str">
        <f t="shared" si="131"/>
        <v/>
      </c>
    </row>
    <row r="2644" spans="1:17" ht="13.5" hidden="1" thickBot="1" x14ac:dyDescent="0.25">
      <c r="A2644" s="450"/>
      <c r="B2644" s="427"/>
      <c r="C2644" s="459"/>
      <c r="D2644" s="461"/>
      <c r="E2644" s="461"/>
      <c r="F2644" s="477"/>
      <c r="G2644" s="461"/>
      <c r="H2644" s="461"/>
      <c r="I2644" s="461"/>
      <c r="J2644" s="426"/>
      <c r="K2644" s="426"/>
      <c r="L2644" s="426"/>
      <c r="M2644" s="426"/>
      <c r="N2644" s="427"/>
      <c r="O2644" s="458">
        <f t="shared" ref="O2644:O2707" si="132">IF(B2644=0,0,IF(YEAR(B2644)=$P$1,MONTH(B2644)-$O$1+1,(YEAR(B2644)-$P$1)*12-$O$1+1+MONTH(B2644)))</f>
        <v>0</v>
      </c>
      <c r="P2644" s="458">
        <f t="shared" ref="P2644:P2707" si="133">IF(C2644=0,0,IF(YEAR(C2644)=$P$1,MONTH(C2644)-$O$1+1,(YEAR(C2644)-$P$1)*12-$O$1+1+MONTH(C2644)))</f>
        <v>0</v>
      </c>
      <c r="Q2644" s="96" t="str">
        <f t="shared" ref="Q2644:Q2707" si="134">SUBSTITUTE(D2644," ","_")</f>
        <v/>
      </c>
    </row>
    <row r="2645" spans="1:17" ht="13.5" hidden="1" thickBot="1" x14ac:dyDescent="0.25">
      <c r="A2645" s="450"/>
      <c r="B2645" s="427"/>
      <c r="C2645" s="459"/>
      <c r="D2645" s="461"/>
      <c r="E2645" s="461"/>
      <c r="F2645" s="477"/>
      <c r="G2645" s="461"/>
      <c r="H2645" s="461"/>
      <c r="I2645" s="461"/>
      <c r="J2645" s="426"/>
      <c r="K2645" s="426"/>
      <c r="L2645" s="426"/>
      <c r="M2645" s="426"/>
      <c r="N2645" s="427"/>
      <c r="O2645" s="458">
        <f t="shared" si="132"/>
        <v>0</v>
      </c>
      <c r="P2645" s="458">
        <f t="shared" si="133"/>
        <v>0</v>
      </c>
      <c r="Q2645" s="96" t="str">
        <f t="shared" si="134"/>
        <v/>
      </c>
    </row>
    <row r="2646" spans="1:17" ht="13.5" hidden="1" thickBot="1" x14ac:dyDescent="0.25">
      <c r="A2646" s="450"/>
      <c r="B2646" s="427"/>
      <c r="C2646" s="459"/>
      <c r="D2646" s="461"/>
      <c r="E2646" s="461"/>
      <c r="F2646" s="477"/>
      <c r="G2646" s="461"/>
      <c r="H2646" s="461"/>
      <c r="I2646" s="461"/>
      <c r="J2646" s="426"/>
      <c r="K2646" s="426"/>
      <c r="L2646" s="426"/>
      <c r="M2646" s="426"/>
      <c r="N2646" s="427"/>
      <c r="O2646" s="458">
        <f t="shared" si="132"/>
        <v>0</v>
      </c>
      <c r="P2646" s="458">
        <f t="shared" si="133"/>
        <v>0</v>
      </c>
      <c r="Q2646" s="96" t="str">
        <f t="shared" si="134"/>
        <v/>
      </c>
    </row>
    <row r="2647" spans="1:17" ht="13.5" hidden="1" thickBot="1" x14ac:dyDescent="0.25">
      <c r="A2647" s="450"/>
      <c r="B2647" s="427"/>
      <c r="C2647" s="459"/>
      <c r="D2647" s="461"/>
      <c r="E2647" s="461"/>
      <c r="F2647" s="477"/>
      <c r="G2647" s="453"/>
      <c r="H2647" s="455"/>
      <c r="I2647" s="455"/>
      <c r="J2647" s="465"/>
      <c r="K2647" s="465"/>
      <c r="L2647" s="465"/>
      <c r="M2647" s="426"/>
      <c r="N2647" s="427"/>
      <c r="O2647" s="458">
        <f t="shared" si="132"/>
        <v>0</v>
      </c>
      <c r="P2647" s="458">
        <f t="shared" si="133"/>
        <v>0</v>
      </c>
      <c r="Q2647" s="96" t="str">
        <f t="shared" si="134"/>
        <v/>
      </c>
    </row>
    <row r="2648" spans="1:17" ht="13.5" hidden="1" thickBot="1" x14ac:dyDescent="0.25">
      <c r="A2648" s="450"/>
      <c r="B2648" s="427"/>
      <c r="C2648" s="459"/>
      <c r="D2648" s="461"/>
      <c r="E2648" s="461"/>
      <c r="F2648" s="477"/>
      <c r="G2648" s="461"/>
      <c r="H2648" s="461"/>
      <c r="I2648" s="461"/>
      <c r="J2648" s="426"/>
      <c r="K2648" s="425"/>
      <c r="L2648" s="426"/>
      <c r="M2648" s="426"/>
      <c r="N2648" s="427"/>
      <c r="O2648" s="458">
        <f t="shared" si="132"/>
        <v>0</v>
      </c>
      <c r="P2648" s="458">
        <f t="shared" si="133"/>
        <v>0</v>
      </c>
      <c r="Q2648" s="96" t="str">
        <f t="shared" si="134"/>
        <v/>
      </c>
    </row>
    <row r="2649" spans="1:17" ht="13.5" hidden="1" thickBot="1" x14ac:dyDescent="0.25">
      <c r="A2649" s="450"/>
      <c r="B2649" s="427"/>
      <c r="C2649" s="459"/>
      <c r="D2649" s="461"/>
      <c r="E2649" s="461"/>
      <c r="F2649" s="477"/>
      <c r="G2649" s="461"/>
      <c r="H2649" s="461"/>
      <c r="I2649" s="461"/>
      <c r="J2649" s="426"/>
      <c r="K2649" s="425"/>
      <c r="L2649" s="426"/>
      <c r="M2649" s="426"/>
      <c r="N2649" s="427"/>
      <c r="O2649" s="458">
        <f t="shared" si="132"/>
        <v>0</v>
      </c>
      <c r="P2649" s="458">
        <f t="shared" si="133"/>
        <v>0</v>
      </c>
      <c r="Q2649" s="96" t="str">
        <f t="shared" si="134"/>
        <v/>
      </c>
    </row>
    <row r="2650" spans="1:17" ht="13.5" hidden="1" thickBot="1" x14ac:dyDescent="0.25">
      <c r="A2650" s="450"/>
      <c r="B2650" s="427"/>
      <c r="C2650" s="459"/>
      <c r="D2650" s="461"/>
      <c r="E2650" s="478"/>
      <c r="F2650" s="477"/>
      <c r="G2650" s="478"/>
      <c r="H2650" s="461"/>
      <c r="I2650" s="461"/>
      <c r="J2650" s="426"/>
      <c r="K2650" s="425"/>
      <c r="L2650" s="426"/>
      <c r="M2650" s="426"/>
      <c r="N2650" s="427"/>
      <c r="O2650" s="458">
        <f t="shared" si="132"/>
        <v>0</v>
      </c>
      <c r="P2650" s="458">
        <f t="shared" si="133"/>
        <v>0</v>
      </c>
      <c r="Q2650" s="96" t="str">
        <f t="shared" si="134"/>
        <v/>
      </c>
    </row>
    <row r="2651" spans="1:17" ht="13.5" hidden="1" thickBot="1" x14ac:dyDescent="0.25">
      <c r="A2651" s="450"/>
      <c r="B2651" s="427"/>
      <c r="C2651" s="459"/>
      <c r="D2651" s="455"/>
      <c r="E2651" s="455"/>
      <c r="F2651" s="477"/>
      <c r="G2651" s="461"/>
      <c r="H2651" s="461"/>
      <c r="I2651" s="461"/>
      <c r="J2651" s="426"/>
      <c r="K2651" s="425"/>
      <c r="L2651" s="425"/>
      <c r="M2651" s="426"/>
      <c r="N2651" s="427"/>
      <c r="O2651" s="458">
        <f t="shared" si="132"/>
        <v>0</v>
      </c>
      <c r="P2651" s="458">
        <f t="shared" si="133"/>
        <v>0</v>
      </c>
      <c r="Q2651" s="96" t="str">
        <f t="shared" si="134"/>
        <v/>
      </c>
    </row>
    <row r="2652" spans="1:17" ht="13.5" hidden="1" thickBot="1" x14ac:dyDescent="0.25">
      <c r="A2652" s="450"/>
      <c r="B2652" s="427"/>
      <c r="C2652" s="464"/>
      <c r="D2652" s="461"/>
      <c r="E2652" s="461"/>
      <c r="F2652" s="477"/>
      <c r="G2652" s="461"/>
      <c r="H2652" s="461"/>
      <c r="I2652" s="461"/>
      <c r="J2652" s="426"/>
      <c r="K2652" s="425"/>
      <c r="L2652" s="426"/>
      <c r="M2652" s="426"/>
      <c r="N2652" s="427"/>
      <c r="O2652" s="458">
        <f t="shared" si="132"/>
        <v>0</v>
      </c>
      <c r="P2652" s="458">
        <f t="shared" si="133"/>
        <v>0</v>
      </c>
      <c r="Q2652" s="96" t="str">
        <f t="shared" si="134"/>
        <v/>
      </c>
    </row>
    <row r="2653" spans="1:17" ht="13.5" hidden="1" thickBot="1" x14ac:dyDescent="0.25">
      <c r="A2653" s="450"/>
      <c r="B2653" s="427"/>
      <c r="C2653" s="459"/>
      <c r="D2653" s="461"/>
      <c r="E2653" s="461"/>
      <c r="F2653" s="477"/>
      <c r="G2653" s="461"/>
      <c r="H2653" s="461"/>
      <c r="I2653" s="461"/>
      <c r="J2653" s="426"/>
      <c r="K2653" s="425"/>
      <c r="L2653" s="426"/>
      <c r="M2653" s="426"/>
      <c r="N2653" s="427"/>
      <c r="O2653" s="458">
        <f t="shared" si="132"/>
        <v>0</v>
      </c>
      <c r="P2653" s="458">
        <f t="shared" si="133"/>
        <v>0</v>
      </c>
      <c r="Q2653" s="96" t="str">
        <f t="shared" si="134"/>
        <v/>
      </c>
    </row>
    <row r="2654" spans="1:17" ht="13.5" hidden="1" thickBot="1" x14ac:dyDescent="0.25">
      <c r="A2654" s="450"/>
      <c r="B2654" s="427"/>
      <c r="C2654" s="464"/>
      <c r="D2654" s="461"/>
      <c r="E2654" s="461"/>
      <c r="F2654" s="477"/>
      <c r="G2654" s="461"/>
      <c r="H2654" s="461"/>
      <c r="I2654" s="461"/>
      <c r="J2654" s="426"/>
      <c r="K2654" s="425"/>
      <c r="L2654" s="426"/>
      <c r="M2654" s="426"/>
      <c r="N2654" s="427"/>
      <c r="O2654" s="458">
        <f t="shared" si="132"/>
        <v>0</v>
      </c>
      <c r="P2654" s="458">
        <f t="shared" si="133"/>
        <v>0</v>
      </c>
      <c r="Q2654" s="96" t="str">
        <f t="shared" si="134"/>
        <v/>
      </c>
    </row>
    <row r="2655" spans="1:17" ht="13.5" hidden="1" thickBot="1" x14ac:dyDescent="0.25">
      <c r="A2655" s="450"/>
      <c r="B2655" s="427"/>
      <c r="C2655" s="459"/>
      <c r="D2655" s="456"/>
      <c r="E2655" s="456"/>
      <c r="F2655" s="477"/>
      <c r="G2655" s="456"/>
      <c r="H2655" s="461"/>
      <c r="I2655" s="461"/>
      <c r="J2655" s="425"/>
      <c r="K2655" s="425"/>
      <c r="L2655" s="426"/>
      <c r="M2655" s="426"/>
      <c r="N2655" s="427"/>
      <c r="O2655" s="458">
        <f t="shared" si="132"/>
        <v>0</v>
      </c>
      <c r="P2655" s="458">
        <f t="shared" si="133"/>
        <v>0</v>
      </c>
      <c r="Q2655" s="96" t="str">
        <f t="shared" si="134"/>
        <v/>
      </c>
    </row>
    <row r="2656" spans="1:17" ht="13.5" hidden="1" thickBot="1" x14ac:dyDescent="0.25">
      <c r="A2656" s="450"/>
      <c r="B2656" s="427"/>
      <c r="C2656" s="464"/>
      <c r="D2656" s="461"/>
      <c r="E2656" s="461"/>
      <c r="F2656" s="477"/>
      <c r="G2656" s="461"/>
      <c r="H2656" s="461"/>
      <c r="I2656" s="461"/>
      <c r="J2656" s="426"/>
      <c r="K2656" s="425"/>
      <c r="L2656" s="426"/>
      <c r="M2656" s="426"/>
      <c r="N2656" s="427"/>
      <c r="O2656" s="458">
        <f t="shared" si="132"/>
        <v>0</v>
      </c>
      <c r="P2656" s="458">
        <f t="shared" si="133"/>
        <v>0</v>
      </c>
      <c r="Q2656" s="96" t="str">
        <f t="shared" si="134"/>
        <v/>
      </c>
    </row>
    <row r="2657" spans="1:17" ht="13.5" hidden="1" thickBot="1" x14ac:dyDescent="0.25">
      <c r="A2657" s="450"/>
      <c r="B2657" s="427"/>
      <c r="C2657" s="459"/>
      <c r="D2657" s="455"/>
      <c r="E2657" s="455"/>
      <c r="F2657" s="477"/>
      <c r="G2657" s="456"/>
      <c r="H2657" s="461"/>
      <c r="I2657" s="492"/>
      <c r="J2657" s="429"/>
      <c r="K2657" s="429"/>
      <c r="L2657" s="428"/>
      <c r="M2657" s="429"/>
      <c r="N2657" s="430"/>
      <c r="O2657" s="458">
        <f t="shared" si="132"/>
        <v>0</v>
      </c>
      <c r="P2657" s="458">
        <f t="shared" si="133"/>
        <v>0</v>
      </c>
      <c r="Q2657" s="96" t="str">
        <f t="shared" si="134"/>
        <v/>
      </c>
    </row>
    <row r="2658" spans="1:17" ht="13.5" hidden="1" thickBot="1" x14ac:dyDescent="0.25">
      <c r="A2658" s="450"/>
      <c r="B2658" s="427"/>
      <c r="C2658" s="459"/>
      <c r="D2658" s="455"/>
      <c r="E2658" s="455"/>
      <c r="F2658" s="477"/>
      <c r="G2658" s="456"/>
      <c r="H2658" s="461"/>
      <c r="I2658" s="492"/>
      <c r="J2658" s="429"/>
      <c r="K2658" s="429"/>
      <c r="L2658" s="428"/>
      <c r="M2658" s="429"/>
      <c r="N2658" s="430"/>
      <c r="O2658" s="458">
        <f t="shared" si="132"/>
        <v>0</v>
      </c>
      <c r="P2658" s="458">
        <f t="shared" si="133"/>
        <v>0</v>
      </c>
      <c r="Q2658" s="96" t="str">
        <f t="shared" si="134"/>
        <v/>
      </c>
    </row>
    <row r="2659" spans="1:17" ht="13.5" hidden="1" thickBot="1" x14ac:dyDescent="0.25">
      <c r="A2659" s="450"/>
      <c r="B2659" s="427"/>
      <c r="C2659" s="459"/>
      <c r="D2659" s="455"/>
      <c r="E2659" s="455"/>
      <c r="F2659" s="477"/>
      <c r="G2659" s="456"/>
      <c r="H2659" s="461"/>
      <c r="I2659" s="461"/>
      <c r="J2659" s="426"/>
      <c r="K2659" s="429"/>
      <c r="L2659" s="428"/>
      <c r="M2659" s="429"/>
      <c r="N2659" s="430"/>
      <c r="O2659" s="458">
        <f t="shared" si="132"/>
        <v>0</v>
      </c>
      <c r="P2659" s="458">
        <f t="shared" si="133"/>
        <v>0</v>
      </c>
      <c r="Q2659" s="96" t="str">
        <f t="shared" si="134"/>
        <v/>
      </c>
    </row>
    <row r="2660" spans="1:17" ht="13.5" hidden="1" thickBot="1" x14ac:dyDescent="0.25">
      <c r="A2660" s="450"/>
      <c r="B2660" s="427"/>
      <c r="C2660" s="459"/>
      <c r="D2660" s="455"/>
      <c r="E2660" s="455"/>
      <c r="F2660" s="477"/>
      <c r="G2660" s="456"/>
      <c r="H2660" s="461"/>
      <c r="I2660" s="461"/>
      <c r="J2660" s="426"/>
      <c r="K2660" s="429"/>
      <c r="L2660" s="428"/>
      <c r="M2660" s="429"/>
      <c r="N2660" s="430"/>
      <c r="O2660" s="458">
        <f t="shared" si="132"/>
        <v>0</v>
      </c>
      <c r="P2660" s="458">
        <f t="shared" si="133"/>
        <v>0</v>
      </c>
      <c r="Q2660" s="96" t="str">
        <f t="shared" si="134"/>
        <v/>
      </c>
    </row>
    <row r="2661" spans="1:17" ht="13.5" hidden="1" thickBot="1" x14ac:dyDescent="0.25">
      <c r="A2661" s="450"/>
      <c r="B2661" s="427"/>
      <c r="C2661" s="459"/>
      <c r="D2661" s="455"/>
      <c r="E2661" s="455"/>
      <c r="F2661" s="477"/>
      <c r="G2661" s="456"/>
      <c r="H2661" s="461"/>
      <c r="I2661" s="461"/>
      <c r="J2661" s="426"/>
      <c r="K2661" s="429"/>
      <c r="L2661" s="428"/>
      <c r="M2661" s="429"/>
      <c r="N2661" s="430"/>
      <c r="O2661" s="458">
        <f t="shared" si="132"/>
        <v>0</v>
      </c>
      <c r="P2661" s="458">
        <f t="shared" si="133"/>
        <v>0</v>
      </c>
      <c r="Q2661" s="96" t="str">
        <f t="shared" si="134"/>
        <v/>
      </c>
    </row>
    <row r="2662" spans="1:17" ht="13.5" hidden="1" thickBot="1" x14ac:dyDescent="0.25">
      <c r="A2662" s="450"/>
      <c r="B2662" s="427"/>
      <c r="C2662" s="459"/>
      <c r="D2662" s="455"/>
      <c r="E2662" s="455"/>
      <c r="F2662" s="477"/>
      <c r="G2662" s="456"/>
      <c r="H2662" s="461"/>
      <c r="I2662" s="461"/>
      <c r="J2662" s="426"/>
      <c r="K2662" s="429"/>
      <c r="L2662" s="428"/>
      <c r="M2662" s="429"/>
      <c r="N2662" s="430"/>
      <c r="O2662" s="458">
        <f t="shared" si="132"/>
        <v>0</v>
      </c>
      <c r="P2662" s="458">
        <f t="shared" si="133"/>
        <v>0</v>
      </c>
      <c r="Q2662" s="96" t="str">
        <f t="shared" si="134"/>
        <v/>
      </c>
    </row>
    <row r="2663" spans="1:17" ht="13.5" hidden="1" thickBot="1" x14ac:dyDescent="0.25">
      <c r="A2663" s="450"/>
      <c r="B2663" s="427"/>
      <c r="C2663" s="459"/>
      <c r="D2663" s="455"/>
      <c r="E2663" s="455"/>
      <c r="F2663" s="477"/>
      <c r="G2663" s="456"/>
      <c r="H2663" s="461"/>
      <c r="I2663" s="461"/>
      <c r="J2663" s="426"/>
      <c r="K2663" s="429"/>
      <c r="L2663" s="428"/>
      <c r="M2663" s="429"/>
      <c r="N2663" s="430"/>
      <c r="O2663" s="458">
        <f t="shared" si="132"/>
        <v>0</v>
      </c>
      <c r="P2663" s="458">
        <f t="shared" si="133"/>
        <v>0</v>
      </c>
      <c r="Q2663" s="96" t="str">
        <f t="shared" si="134"/>
        <v/>
      </c>
    </row>
    <row r="2664" spans="1:17" ht="13.5" hidden="1" thickBot="1" x14ac:dyDescent="0.25">
      <c r="A2664" s="450"/>
      <c r="B2664" s="427"/>
      <c r="C2664" s="459"/>
      <c r="D2664" s="455"/>
      <c r="E2664" s="455"/>
      <c r="F2664" s="477"/>
      <c r="G2664" s="456"/>
      <c r="H2664" s="461"/>
      <c r="I2664" s="461"/>
      <c r="J2664" s="426"/>
      <c r="K2664" s="429"/>
      <c r="L2664" s="428"/>
      <c r="M2664" s="429"/>
      <c r="N2664" s="430"/>
      <c r="O2664" s="458">
        <f t="shared" si="132"/>
        <v>0</v>
      </c>
      <c r="P2664" s="458">
        <f t="shared" si="133"/>
        <v>0</v>
      </c>
      <c r="Q2664" s="96" t="str">
        <f t="shared" si="134"/>
        <v/>
      </c>
    </row>
    <row r="2665" spans="1:17" ht="13.5" hidden="1" thickBot="1" x14ac:dyDescent="0.25">
      <c r="A2665" s="450"/>
      <c r="B2665" s="427"/>
      <c r="C2665" s="459"/>
      <c r="D2665" s="455"/>
      <c r="E2665" s="455"/>
      <c r="F2665" s="477"/>
      <c r="G2665" s="456"/>
      <c r="H2665" s="461"/>
      <c r="I2665" s="461"/>
      <c r="J2665" s="426"/>
      <c r="K2665" s="429"/>
      <c r="L2665" s="428"/>
      <c r="M2665" s="429"/>
      <c r="N2665" s="430"/>
      <c r="O2665" s="458">
        <f t="shared" si="132"/>
        <v>0</v>
      </c>
      <c r="P2665" s="458">
        <f t="shared" si="133"/>
        <v>0</v>
      </c>
      <c r="Q2665" s="96" t="str">
        <f t="shared" si="134"/>
        <v/>
      </c>
    </row>
    <row r="2666" spans="1:17" ht="13.5" hidden="1" thickBot="1" x14ac:dyDescent="0.25">
      <c r="A2666" s="450"/>
      <c r="B2666" s="427"/>
      <c r="C2666" s="459"/>
      <c r="D2666" s="455"/>
      <c r="E2666" s="455"/>
      <c r="F2666" s="477"/>
      <c r="G2666" s="456"/>
      <c r="H2666" s="461"/>
      <c r="I2666" s="461"/>
      <c r="J2666" s="426"/>
      <c r="K2666" s="429"/>
      <c r="L2666" s="428"/>
      <c r="M2666" s="429"/>
      <c r="N2666" s="430"/>
      <c r="O2666" s="458">
        <f t="shared" si="132"/>
        <v>0</v>
      </c>
      <c r="P2666" s="458">
        <f t="shared" si="133"/>
        <v>0</v>
      </c>
      <c r="Q2666" s="96" t="str">
        <f t="shared" si="134"/>
        <v/>
      </c>
    </row>
    <row r="2667" spans="1:17" ht="13.5" hidden="1" thickBot="1" x14ac:dyDescent="0.25">
      <c r="A2667" s="450"/>
      <c r="B2667" s="427"/>
      <c r="C2667" s="459"/>
      <c r="D2667" s="455"/>
      <c r="E2667" s="455"/>
      <c r="F2667" s="477"/>
      <c r="G2667" s="456"/>
      <c r="H2667" s="461"/>
      <c r="I2667" s="461"/>
      <c r="J2667" s="426"/>
      <c r="K2667" s="429"/>
      <c r="L2667" s="428"/>
      <c r="M2667" s="429"/>
      <c r="N2667" s="430"/>
      <c r="O2667" s="458">
        <f t="shared" si="132"/>
        <v>0</v>
      </c>
      <c r="P2667" s="458">
        <f t="shared" si="133"/>
        <v>0</v>
      </c>
      <c r="Q2667" s="96" t="str">
        <f t="shared" si="134"/>
        <v/>
      </c>
    </row>
    <row r="2668" spans="1:17" ht="13.5" hidden="1" thickBot="1" x14ac:dyDescent="0.25">
      <c r="A2668" s="450"/>
      <c r="B2668" s="427"/>
      <c r="C2668" s="459"/>
      <c r="D2668" s="455"/>
      <c r="E2668" s="455"/>
      <c r="F2668" s="477"/>
      <c r="G2668" s="456"/>
      <c r="H2668" s="461"/>
      <c r="I2668" s="461"/>
      <c r="J2668" s="426"/>
      <c r="K2668" s="429"/>
      <c r="L2668" s="428"/>
      <c r="M2668" s="429"/>
      <c r="N2668" s="430"/>
      <c r="O2668" s="458">
        <f t="shared" si="132"/>
        <v>0</v>
      </c>
      <c r="P2668" s="458">
        <f t="shared" si="133"/>
        <v>0</v>
      </c>
      <c r="Q2668" s="96" t="str">
        <f t="shared" si="134"/>
        <v/>
      </c>
    </row>
    <row r="2669" spans="1:17" ht="13.5" hidden="1" thickBot="1" x14ac:dyDescent="0.25">
      <c r="A2669" s="450"/>
      <c r="B2669" s="427"/>
      <c r="C2669" s="459"/>
      <c r="D2669" s="455"/>
      <c r="E2669" s="455"/>
      <c r="F2669" s="477"/>
      <c r="G2669" s="456"/>
      <c r="H2669" s="461"/>
      <c r="I2669" s="461"/>
      <c r="J2669" s="426"/>
      <c r="K2669" s="429"/>
      <c r="L2669" s="428"/>
      <c r="M2669" s="429"/>
      <c r="N2669" s="430"/>
      <c r="O2669" s="458">
        <f t="shared" si="132"/>
        <v>0</v>
      </c>
      <c r="P2669" s="458">
        <f t="shared" si="133"/>
        <v>0</v>
      </c>
      <c r="Q2669" s="96" t="str">
        <f t="shared" si="134"/>
        <v/>
      </c>
    </row>
    <row r="2670" spans="1:17" ht="13.5" hidden="1" thickBot="1" x14ac:dyDescent="0.25">
      <c r="A2670" s="450"/>
      <c r="B2670" s="427"/>
      <c r="C2670" s="459"/>
      <c r="D2670" s="455"/>
      <c r="E2670" s="455"/>
      <c r="F2670" s="477"/>
      <c r="G2670" s="456"/>
      <c r="H2670" s="461"/>
      <c r="I2670" s="461"/>
      <c r="J2670" s="426"/>
      <c r="K2670" s="429"/>
      <c r="L2670" s="428"/>
      <c r="M2670" s="429"/>
      <c r="N2670" s="430"/>
      <c r="O2670" s="458">
        <f t="shared" si="132"/>
        <v>0</v>
      </c>
      <c r="P2670" s="458">
        <f t="shared" si="133"/>
        <v>0</v>
      </c>
      <c r="Q2670" s="96" t="str">
        <f t="shared" si="134"/>
        <v/>
      </c>
    </row>
    <row r="2671" spans="1:17" ht="13.5" hidden="1" thickBot="1" x14ac:dyDescent="0.25">
      <c r="A2671" s="450"/>
      <c r="B2671" s="427"/>
      <c r="C2671" s="459"/>
      <c r="D2671" s="455"/>
      <c r="E2671" s="455"/>
      <c r="F2671" s="477"/>
      <c r="G2671" s="456"/>
      <c r="H2671" s="461"/>
      <c r="I2671" s="461"/>
      <c r="J2671" s="426"/>
      <c r="K2671" s="429"/>
      <c r="L2671" s="428"/>
      <c r="M2671" s="429"/>
      <c r="N2671" s="430"/>
      <c r="O2671" s="458">
        <f t="shared" si="132"/>
        <v>0</v>
      </c>
      <c r="P2671" s="458">
        <f t="shared" si="133"/>
        <v>0</v>
      </c>
      <c r="Q2671" s="96" t="str">
        <f t="shared" si="134"/>
        <v/>
      </c>
    </row>
    <row r="2672" spans="1:17" ht="13.5" hidden="1" thickBot="1" x14ac:dyDescent="0.25">
      <c r="A2672" s="450"/>
      <c r="B2672" s="427"/>
      <c r="C2672" s="459"/>
      <c r="D2672" s="455"/>
      <c r="E2672" s="455"/>
      <c r="F2672" s="477"/>
      <c r="G2672" s="456"/>
      <c r="H2672" s="461"/>
      <c r="I2672" s="461"/>
      <c r="J2672" s="426"/>
      <c r="K2672" s="429"/>
      <c r="L2672" s="428"/>
      <c r="M2672" s="429"/>
      <c r="N2672" s="430"/>
      <c r="O2672" s="458">
        <f t="shared" si="132"/>
        <v>0</v>
      </c>
      <c r="P2672" s="458">
        <f t="shared" si="133"/>
        <v>0</v>
      </c>
      <c r="Q2672" s="96" t="str">
        <f t="shared" si="134"/>
        <v/>
      </c>
    </row>
    <row r="2673" spans="1:17" ht="13.5" hidden="1" thickBot="1" x14ac:dyDescent="0.25">
      <c r="A2673" s="450"/>
      <c r="B2673" s="427"/>
      <c r="C2673" s="459"/>
      <c r="D2673" s="455"/>
      <c r="E2673" s="455"/>
      <c r="F2673" s="477"/>
      <c r="G2673" s="456"/>
      <c r="H2673" s="461"/>
      <c r="I2673" s="461"/>
      <c r="J2673" s="426"/>
      <c r="K2673" s="429"/>
      <c r="L2673" s="428"/>
      <c r="M2673" s="429"/>
      <c r="N2673" s="430"/>
      <c r="O2673" s="458">
        <f t="shared" si="132"/>
        <v>0</v>
      </c>
      <c r="P2673" s="458">
        <f t="shared" si="133"/>
        <v>0</v>
      </c>
      <c r="Q2673" s="96" t="str">
        <f t="shared" si="134"/>
        <v/>
      </c>
    </row>
    <row r="2674" spans="1:17" ht="13.5" hidden="1" thickBot="1" x14ac:dyDescent="0.25">
      <c r="A2674" s="450"/>
      <c r="B2674" s="427"/>
      <c r="C2674" s="459"/>
      <c r="D2674" s="455"/>
      <c r="E2674" s="455"/>
      <c r="F2674" s="477"/>
      <c r="G2674" s="456"/>
      <c r="H2674" s="461"/>
      <c r="I2674" s="461"/>
      <c r="J2674" s="426"/>
      <c r="K2674" s="429"/>
      <c r="L2674" s="428"/>
      <c r="M2674" s="429"/>
      <c r="N2674" s="430"/>
      <c r="O2674" s="458">
        <f t="shared" si="132"/>
        <v>0</v>
      </c>
      <c r="P2674" s="458">
        <f t="shared" si="133"/>
        <v>0</v>
      </c>
      <c r="Q2674" s="96" t="str">
        <f t="shared" si="134"/>
        <v/>
      </c>
    </row>
    <row r="2675" spans="1:17" ht="13.5" hidden="1" thickBot="1" x14ac:dyDescent="0.25">
      <c r="A2675" s="450"/>
      <c r="B2675" s="427"/>
      <c r="C2675" s="459"/>
      <c r="D2675" s="455"/>
      <c r="E2675" s="455"/>
      <c r="F2675" s="477"/>
      <c r="G2675" s="456"/>
      <c r="H2675" s="461"/>
      <c r="I2675" s="461"/>
      <c r="J2675" s="426"/>
      <c r="K2675" s="429"/>
      <c r="L2675" s="428"/>
      <c r="M2675" s="429"/>
      <c r="N2675" s="430"/>
      <c r="O2675" s="458">
        <f t="shared" si="132"/>
        <v>0</v>
      </c>
      <c r="P2675" s="458">
        <f t="shared" si="133"/>
        <v>0</v>
      </c>
      <c r="Q2675" s="96" t="str">
        <f t="shared" si="134"/>
        <v/>
      </c>
    </row>
    <row r="2676" spans="1:17" ht="13.5" hidden="1" thickBot="1" x14ac:dyDescent="0.25">
      <c r="A2676" s="450"/>
      <c r="B2676" s="427"/>
      <c r="C2676" s="459"/>
      <c r="D2676" s="455"/>
      <c r="E2676" s="455"/>
      <c r="F2676" s="477"/>
      <c r="G2676" s="456"/>
      <c r="H2676" s="461"/>
      <c r="I2676" s="461"/>
      <c r="J2676" s="426"/>
      <c r="K2676" s="429"/>
      <c r="L2676" s="428"/>
      <c r="M2676" s="429"/>
      <c r="N2676" s="430"/>
      <c r="O2676" s="458">
        <f t="shared" si="132"/>
        <v>0</v>
      </c>
      <c r="P2676" s="458">
        <f t="shared" si="133"/>
        <v>0</v>
      </c>
      <c r="Q2676" s="96" t="str">
        <f t="shared" si="134"/>
        <v/>
      </c>
    </row>
    <row r="2677" spans="1:17" ht="13.5" hidden="1" thickBot="1" x14ac:dyDescent="0.25">
      <c r="A2677" s="450"/>
      <c r="B2677" s="427"/>
      <c r="C2677" s="459"/>
      <c r="D2677" s="455"/>
      <c r="E2677" s="455"/>
      <c r="F2677" s="477"/>
      <c r="G2677" s="456"/>
      <c r="H2677" s="461"/>
      <c r="I2677" s="461"/>
      <c r="J2677" s="426"/>
      <c r="K2677" s="429"/>
      <c r="L2677" s="428"/>
      <c r="M2677" s="429"/>
      <c r="N2677" s="430"/>
      <c r="O2677" s="458">
        <f t="shared" si="132"/>
        <v>0</v>
      </c>
      <c r="P2677" s="458">
        <f t="shared" si="133"/>
        <v>0</v>
      </c>
      <c r="Q2677" s="96" t="str">
        <f t="shared" si="134"/>
        <v/>
      </c>
    </row>
    <row r="2678" spans="1:17" ht="13.5" hidden="1" thickBot="1" x14ac:dyDescent="0.25">
      <c r="A2678" s="450"/>
      <c r="B2678" s="427"/>
      <c r="C2678" s="459"/>
      <c r="D2678" s="455"/>
      <c r="E2678" s="455"/>
      <c r="F2678" s="477"/>
      <c r="G2678" s="456"/>
      <c r="H2678" s="461"/>
      <c r="I2678" s="461"/>
      <c r="J2678" s="426"/>
      <c r="K2678" s="429"/>
      <c r="L2678" s="428"/>
      <c r="M2678" s="429"/>
      <c r="N2678" s="430"/>
      <c r="O2678" s="458">
        <f t="shared" si="132"/>
        <v>0</v>
      </c>
      <c r="P2678" s="458">
        <f t="shared" si="133"/>
        <v>0</v>
      </c>
      <c r="Q2678" s="96" t="str">
        <f t="shared" si="134"/>
        <v/>
      </c>
    </row>
    <row r="2679" spans="1:17" ht="13.5" hidden="1" thickBot="1" x14ac:dyDescent="0.25">
      <c r="A2679" s="450"/>
      <c r="B2679" s="427"/>
      <c r="C2679" s="459"/>
      <c r="D2679" s="455"/>
      <c r="E2679" s="455"/>
      <c r="F2679" s="477"/>
      <c r="G2679" s="456"/>
      <c r="H2679" s="461"/>
      <c r="I2679" s="461"/>
      <c r="J2679" s="426"/>
      <c r="K2679" s="429"/>
      <c r="L2679" s="428"/>
      <c r="M2679" s="429"/>
      <c r="N2679" s="430"/>
      <c r="O2679" s="458">
        <f t="shared" si="132"/>
        <v>0</v>
      </c>
      <c r="P2679" s="458">
        <f t="shared" si="133"/>
        <v>0</v>
      </c>
      <c r="Q2679" s="96" t="str">
        <f t="shared" si="134"/>
        <v/>
      </c>
    </row>
    <row r="2680" spans="1:17" ht="13.5" hidden="1" thickBot="1" x14ac:dyDescent="0.25">
      <c r="A2680" s="450"/>
      <c r="B2680" s="427"/>
      <c r="C2680" s="459"/>
      <c r="D2680" s="455"/>
      <c r="E2680" s="455"/>
      <c r="F2680" s="477"/>
      <c r="G2680" s="456"/>
      <c r="H2680" s="461"/>
      <c r="I2680" s="461"/>
      <c r="J2680" s="426"/>
      <c r="K2680" s="429"/>
      <c r="L2680" s="428"/>
      <c r="M2680" s="429"/>
      <c r="N2680" s="430"/>
      <c r="O2680" s="458">
        <f t="shared" si="132"/>
        <v>0</v>
      </c>
      <c r="P2680" s="458">
        <f t="shared" si="133"/>
        <v>0</v>
      </c>
      <c r="Q2680" s="96" t="str">
        <f t="shared" si="134"/>
        <v/>
      </c>
    </row>
    <row r="2681" spans="1:17" ht="13.5" hidden="1" thickBot="1" x14ac:dyDescent="0.25">
      <c r="A2681" s="450"/>
      <c r="B2681" s="427"/>
      <c r="C2681" s="459"/>
      <c r="D2681" s="455"/>
      <c r="E2681" s="455"/>
      <c r="F2681" s="477"/>
      <c r="G2681" s="456"/>
      <c r="H2681" s="461"/>
      <c r="I2681" s="461"/>
      <c r="J2681" s="426"/>
      <c r="K2681" s="429"/>
      <c r="L2681" s="428"/>
      <c r="M2681" s="429"/>
      <c r="N2681" s="430"/>
      <c r="O2681" s="458">
        <f t="shared" si="132"/>
        <v>0</v>
      </c>
      <c r="P2681" s="458">
        <f t="shared" si="133"/>
        <v>0</v>
      </c>
      <c r="Q2681" s="96" t="str">
        <f t="shared" si="134"/>
        <v/>
      </c>
    </row>
    <row r="2682" spans="1:17" ht="13.5" hidden="1" thickBot="1" x14ac:dyDescent="0.25">
      <c r="A2682" s="450"/>
      <c r="B2682" s="427"/>
      <c r="C2682" s="459"/>
      <c r="D2682" s="455"/>
      <c r="E2682" s="455"/>
      <c r="F2682" s="477"/>
      <c r="G2682" s="456"/>
      <c r="H2682" s="461"/>
      <c r="I2682" s="461"/>
      <c r="J2682" s="426"/>
      <c r="K2682" s="429"/>
      <c r="L2682" s="428"/>
      <c r="M2682" s="429"/>
      <c r="N2682" s="430"/>
      <c r="O2682" s="458">
        <f t="shared" si="132"/>
        <v>0</v>
      </c>
      <c r="P2682" s="458">
        <f t="shared" si="133"/>
        <v>0</v>
      </c>
      <c r="Q2682" s="96" t="str">
        <f t="shared" si="134"/>
        <v/>
      </c>
    </row>
    <row r="2683" spans="1:17" ht="13.5" hidden="1" thickBot="1" x14ac:dyDescent="0.25">
      <c r="A2683" s="450"/>
      <c r="B2683" s="427"/>
      <c r="C2683" s="459"/>
      <c r="D2683" s="455"/>
      <c r="E2683" s="455"/>
      <c r="F2683" s="477"/>
      <c r="G2683" s="456"/>
      <c r="H2683" s="461"/>
      <c r="I2683" s="461"/>
      <c r="J2683" s="426"/>
      <c r="K2683" s="429"/>
      <c r="L2683" s="428"/>
      <c r="M2683" s="429"/>
      <c r="N2683" s="430"/>
      <c r="O2683" s="458">
        <f t="shared" si="132"/>
        <v>0</v>
      </c>
      <c r="P2683" s="458">
        <f t="shared" si="133"/>
        <v>0</v>
      </c>
      <c r="Q2683" s="96" t="str">
        <f t="shared" si="134"/>
        <v/>
      </c>
    </row>
    <row r="2684" spans="1:17" ht="13.5" hidden="1" thickBot="1" x14ac:dyDescent="0.25">
      <c r="A2684" s="450"/>
      <c r="B2684" s="427"/>
      <c r="C2684" s="459"/>
      <c r="D2684" s="455"/>
      <c r="E2684" s="455"/>
      <c r="F2684" s="477"/>
      <c r="G2684" s="456"/>
      <c r="H2684" s="461"/>
      <c r="I2684" s="461"/>
      <c r="J2684" s="426"/>
      <c r="K2684" s="429"/>
      <c r="L2684" s="428"/>
      <c r="M2684" s="429"/>
      <c r="N2684" s="430"/>
      <c r="O2684" s="458">
        <f t="shared" si="132"/>
        <v>0</v>
      </c>
      <c r="P2684" s="458">
        <f t="shared" si="133"/>
        <v>0</v>
      </c>
      <c r="Q2684" s="96" t="str">
        <f t="shared" si="134"/>
        <v/>
      </c>
    </row>
    <row r="2685" spans="1:17" ht="13.5" hidden="1" thickBot="1" x14ac:dyDescent="0.25">
      <c r="A2685" s="450"/>
      <c r="B2685" s="427"/>
      <c r="C2685" s="459"/>
      <c r="D2685" s="455"/>
      <c r="E2685" s="455"/>
      <c r="F2685" s="477"/>
      <c r="G2685" s="456"/>
      <c r="H2685" s="461"/>
      <c r="I2685" s="461"/>
      <c r="J2685" s="426"/>
      <c r="K2685" s="429"/>
      <c r="L2685" s="428"/>
      <c r="M2685" s="429"/>
      <c r="N2685" s="430"/>
      <c r="O2685" s="458">
        <f t="shared" si="132"/>
        <v>0</v>
      </c>
      <c r="P2685" s="458">
        <f t="shared" si="133"/>
        <v>0</v>
      </c>
      <c r="Q2685" s="96" t="str">
        <f t="shared" si="134"/>
        <v/>
      </c>
    </row>
    <row r="2686" spans="1:17" ht="13.5" hidden="1" thickBot="1" x14ac:dyDescent="0.25">
      <c r="A2686" s="450"/>
      <c r="B2686" s="427"/>
      <c r="C2686" s="459"/>
      <c r="D2686" s="455"/>
      <c r="E2686" s="455"/>
      <c r="F2686" s="477"/>
      <c r="G2686" s="456"/>
      <c r="H2686" s="461"/>
      <c r="I2686" s="461"/>
      <c r="J2686" s="426"/>
      <c r="K2686" s="429"/>
      <c r="L2686" s="428"/>
      <c r="M2686" s="429"/>
      <c r="N2686" s="430"/>
      <c r="O2686" s="458">
        <f t="shared" si="132"/>
        <v>0</v>
      </c>
      <c r="P2686" s="458">
        <f t="shared" si="133"/>
        <v>0</v>
      </c>
      <c r="Q2686" s="96" t="str">
        <f t="shared" si="134"/>
        <v/>
      </c>
    </row>
    <row r="2687" spans="1:17" ht="13.5" hidden="1" thickBot="1" x14ac:dyDescent="0.25">
      <c r="A2687" s="450"/>
      <c r="B2687" s="427"/>
      <c r="C2687" s="459"/>
      <c r="D2687" s="455"/>
      <c r="E2687" s="455"/>
      <c r="F2687" s="477"/>
      <c r="G2687" s="456"/>
      <c r="H2687" s="461"/>
      <c r="I2687" s="461"/>
      <c r="J2687" s="426"/>
      <c r="K2687" s="429"/>
      <c r="L2687" s="428"/>
      <c r="M2687" s="429"/>
      <c r="N2687" s="430"/>
      <c r="O2687" s="458">
        <f t="shared" si="132"/>
        <v>0</v>
      </c>
      <c r="P2687" s="458">
        <f t="shared" si="133"/>
        <v>0</v>
      </c>
      <c r="Q2687" s="96" t="str">
        <f t="shared" si="134"/>
        <v/>
      </c>
    </row>
    <row r="2688" spans="1:17" ht="13.5" hidden="1" thickBot="1" x14ac:dyDescent="0.25">
      <c r="A2688" s="450"/>
      <c r="B2688" s="427"/>
      <c r="C2688" s="459"/>
      <c r="D2688" s="455"/>
      <c r="E2688" s="455"/>
      <c r="F2688" s="477"/>
      <c r="G2688" s="456"/>
      <c r="H2688" s="461"/>
      <c r="I2688" s="461"/>
      <c r="J2688" s="426"/>
      <c r="K2688" s="429"/>
      <c r="L2688" s="428"/>
      <c r="M2688" s="429"/>
      <c r="N2688" s="430"/>
      <c r="O2688" s="458">
        <f t="shared" si="132"/>
        <v>0</v>
      </c>
      <c r="P2688" s="458">
        <f t="shared" si="133"/>
        <v>0</v>
      </c>
      <c r="Q2688" s="96" t="str">
        <f t="shared" si="134"/>
        <v/>
      </c>
    </row>
    <row r="2689" spans="1:17" ht="13.5" hidden="1" thickBot="1" x14ac:dyDescent="0.25">
      <c r="A2689" s="450"/>
      <c r="B2689" s="427"/>
      <c r="C2689" s="459"/>
      <c r="D2689" s="455"/>
      <c r="E2689" s="455"/>
      <c r="F2689" s="477"/>
      <c r="G2689" s="456"/>
      <c r="H2689" s="461"/>
      <c r="I2689" s="461"/>
      <c r="J2689" s="426"/>
      <c r="K2689" s="429"/>
      <c r="L2689" s="428"/>
      <c r="M2689" s="429"/>
      <c r="N2689" s="430"/>
      <c r="O2689" s="458">
        <f t="shared" si="132"/>
        <v>0</v>
      </c>
      <c r="P2689" s="458">
        <f t="shared" si="133"/>
        <v>0</v>
      </c>
      <c r="Q2689" s="96" t="str">
        <f t="shared" si="134"/>
        <v/>
      </c>
    </row>
    <row r="2690" spans="1:17" ht="13.5" hidden="1" thickBot="1" x14ac:dyDescent="0.25">
      <c r="A2690" s="450"/>
      <c r="B2690" s="427"/>
      <c r="C2690" s="459"/>
      <c r="D2690" s="455"/>
      <c r="E2690" s="455"/>
      <c r="F2690" s="477"/>
      <c r="G2690" s="456"/>
      <c r="H2690" s="461"/>
      <c r="I2690" s="461"/>
      <c r="J2690" s="426"/>
      <c r="K2690" s="429"/>
      <c r="L2690" s="428"/>
      <c r="M2690" s="429"/>
      <c r="N2690" s="430"/>
      <c r="O2690" s="458">
        <f t="shared" si="132"/>
        <v>0</v>
      </c>
      <c r="P2690" s="458">
        <f t="shared" si="133"/>
        <v>0</v>
      </c>
      <c r="Q2690" s="96" t="str">
        <f t="shared" si="134"/>
        <v/>
      </c>
    </row>
    <row r="2691" spans="1:17" ht="13.5" hidden="1" thickBot="1" x14ac:dyDescent="0.25">
      <c r="A2691" s="450"/>
      <c r="B2691" s="427"/>
      <c r="C2691" s="459"/>
      <c r="D2691" s="455"/>
      <c r="E2691" s="455"/>
      <c r="F2691" s="477"/>
      <c r="G2691" s="456"/>
      <c r="H2691" s="461"/>
      <c r="I2691" s="461"/>
      <c r="J2691" s="426"/>
      <c r="K2691" s="429"/>
      <c r="L2691" s="428"/>
      <c r="M2691" s="429"/>
      <c r="N2691" s="430"/>
      <c r="O2691" s="458">
        <f t="shared" si="132"/>
        <v>0</v>
      </c>
      <c r="P2691" s="458">
        <f t="shared" si="133"/>
        <v>0</v>
      </c>
      <c r="Q2691" s="96" t="str">
        <f t="shared" si="134"/>
        <v/>
      </c>
    </row>
    <row r="2692" spans="1:17" ht="13.5" hidden="1" thickBot="1" x14ac:dyDescent="0.25">
      <c r="A2692" s="450"/>
      <c r="B2692" s="427"/>
      <c r="C2692" s="459"/>
      <c r="D2692" s="455"/>
      <c r="E2692" s="455"/>
      <c r="F2692" s="477"/>
      <c r="G2692" s="456"/>
      <c r="H2692" s="461"/>
      <c r="I2692" s="461"/>
      <c r="J2692" s="426"/>
      <c r="K2692" s="429"/>
      <c r="L2692" s="428"/>
      <c r="M2692" s="429"/>
      <c r="N2692" s="430"/>
      <c r="O2692" s="458">
        <f t="shared" si="132"/>
        <v>0</v>
      </c>
      <c r="P2692" s="458">
        <f t="shared" si="133"/>
        <v>0</v>
      </c>
      <c r="Q2692" s="96" t="str">
        <f t="shared" si="134"/>
        <v/>
      </c>
    </row>
    <row r="2693" spans="1:17" ht="13.5" hidden="1" thickBot="1" x14ac:dyDescent="0.25">
      <c r="A2693" s="450"/>
      <c r="B2693" s="427"/>
      <c r="C2693" s="459"/>
      <c r="D2693" s="455"/>
      <c r="E2693" s="455"/>
      <c r="F2693" s="477"/>
      <c r="G2693" s="456"/>
      <c r="H2693" s="461"/>
      <c r="I2693" s="461"/>
      <c r="J2693" s="426"/>
      <c r="K2693" s="429"/>
      <c r="L2693" s="428"/>
      <c r="M2693" s="429"/>
      <c r="N2693" s="430"/>
      <c r="O2693" s="458">
        <f t="shared" si="132"/>
        <v>0</v>
      </c>
      <c r="P2693" s="458">
        <f t="shared" si="133"/>
        <v>0</v>
      </c>
      <c r="Q2693" s="96" t="str">
        <f t="shared" si="134"/>
        <v/>
      </c>
    </row>
    <row r="2694" spans="1:17" ht="13.5" hidden="1" thickBot="1" x14ac:dyDescent="0.25">
      <c r="A2694" s="450"/>
      <c r="B2694" s="427"/>
      <c r="C2694" s="459"/>
      <c r="D2694" s="455"/>
      <c r="E2694" s="455"/>
      <c r="F2694" s="477"/>
      <c r="G2694" s="456"/>
      <c r="H2694" s="461"/>
      <c r="I2694" s="461"/>
      <c r="J2694" s="426"/>
      <c r="K2694" s="429"/>
      <c r="L2694" s="428"/>
      <c r="M2694" s="429"/>
      <c r="N2694" s="430"/>
      <c r="O2694" s="458">
        <f t="shared" si="132"/>
        <v>0</v>
      </c>
      <c r="P2694" s="458">
        <f t="shared" si="133"/>
        <v>0</v>
      </c>
      <c r="Q2694" s="96" t="str">
        <f t="shared" si="134"/>
        <v/>
      </c>
    </row>
    <row r="2695" spans="1:17" ht="13.5" hidden="1" thickBot="1" x14ac:dyDescent="0.25">
      <c r="A2695" s="450"/>
      <c r="B2695" s="427"/>
      <c r="C2695" s="459"/>
      <c r="D2695" s="455"/>
      <c r="E2695" s="455"/>
      <c r="F2695" s="477"/>
      <c r="G2695" s="456"/>
      <c r="H2695" s="461"/>
      <c r="I2695" s="461"/>
      <c r="J2695" s="426"/>
      <c r="K2695" s="429"/>
      <c r="L2695" s="428"/>
      <c r="M2695" s="429"/>
      <c r="N2695" s="430"/>
      <c r="O2695" s="458">
        <f t="shared" si="132"/>
        <v>0</v>
      </c>
      <c r="P2695" s="458">
        <f t="shared" si="133"/>
        <v>0</v>
      </c>
      <c r="Q2695" s="96" t="str">
        <f t="shared" si="134"/>
        <v/>
      </c>
    </row>
    <row r="2696" spans="1:17" ht="13.5" hidden="1" thickBot="1" x14ac:dyDescent="0.25">
      <c r="A2696" s="450"/>
      <c r="B2696" s="427"/>
      <c r="C2696" s="459"/>
      <c r="D2696" s="455"/>
      <c r="E2696" s="455"/>
      <c r="F2696" s="477"/>
      <c r="G2696" s="456"/>
      <c r="H2696" s="461"/>
      <c r="I2696" s="461"/>
      <c r="J2696" s="426"/>
      <c r="K2696" s="429"/>
      <c r="L2696" s="428"/>
      <c r="M2696" s="429"/>
      <c r="N2696" s="430"/>
      <c r="O2696" s="458">
        <f t="shared" si="132"/>
        <v>0</v>
      </c>
      <c r="P2696" s="458">
        <f t="shared" si="133"/>
        <v>0</v>
      </c>
      <c r="Q2696" s="96" t="str">
        <f t="shared" si="134"/>
        <v/>
      </c>
    </row>
    <row r="2697" spans="1:17" ht="13.5" hidden="1" thickBot="1" x14ac:dyDescent="0.25">
      <c r="A2697" s="450"/>
      <c r="B2697" s="427"/>
      <c r="C2697" s="459"/>
      <c r="D2697" s="455"/>
      <c r="E2697" s="455"/>
      <c r="F2697" s="477"/>
      <c r="G2697" s="456"/>
      <c r="H2697" s="461"/>
      <c r="I2697" s="461"/>
      <c r="J2697" s="426"/>
      <c r="K2697" s="429"/>
      <c r="L2697" s="428"/>
      <c r="M2697" s="429"/>
      <c r="N2697" s="430"/>
      <c r="O2697" s="458">
        <f t="shared" si="132"/>
        <v>0</v>
      </c>
      <c r="P2697" s="458">
        <f t="shared" si="133"/>
        <v>0</v>
      </c>
      <c r="Q2697" s="96" t="str">
        <f t="shared" si="134"/>
        <v/>
      </c>
    </row>
    <row r="2698" spans="1:17" ht="13.5" hidden="1" thickBot="1" x14ac:dyDescent="0.25">
      <c r="A2698" s="450"/>
      <c r="B2698" s="427"/>
      <c r="C2698" s="459"/>
      <c r="D2698" s="455"/>
      <c r="E2698" s="455"/>
      <c r="F2698" s="477"/>
      <c r="G2698" s="456"/>
      <c r="H2698" s="461"/>
      <c r="I2698" s="461"/>
      <c r="J2698" s="426"/>
      <c r="K2698" s="429"/>
      <c r="L2698" s="428"/>
      <c r="M2698" s="429"/>
      <c r="N2698" s="430"/>
      <c r="O2698" s="458">
        <f t="shared" si="132"/>
        <v>0</v>
      </c>
      <c r="P2698" s="458">
        <f t="shared" si="133"/>
        <v>0</v>
      </c>
      <c r="Q2698" s="96" t="str">
        <f t="shared" si="134"/>
        <v/>
      </c>
    </row>
    <row r="2699" spans="1:17" ht="13.5" hidden="1" thickBot="1" x14ac:dyDescent="0.25">
      <c r="A2699" s="450"/>
      <c r="B2699" s="427"/>
      <c r="C2699" s="459"/>
      <c r="D2699" s="455"/>
      <c r="E2699" s="455"/>
      <c r="F2699" s="477"/>
      <c r="G2699" s="456"/>
      <c r="H2699" s="461"/>
      <c r="I2699" s="461"/>
      <c r="J2699" s="426"/>
      <c r="K2699" s="429"/>
      <c r="L2699" s="428"/>
      <c r="M2699" s="429"/>
      <c r="N2699" s="430"/>
      <c r="O2699" s="458">
        <f t="shared" si="132"/>
        <v>0</v>
      </c>
      <c r="P2699" s="458">
        <f t="shared" si="133"/>
        <v>0</v>
      </c>
      <c r="Q2699" s="96" t="str">
        <f t="shared" si="134"/>
        <v/>
      </c>
    </row>
    <row r="2700" spans="1:17" ht="13.5" hidden="1" thickBot="1" x14ac:dyDescent="0.25">
      <c r="A2700" s="450"/>
      <c r="B2700" s="427"/>
      <c r="C2700" s="459"/>
      <c r="D2700" s="455"/>
      <c r="E2700" s="455"/>
      <c r="F2700" s="477"/>
      <c r="G2700" s="456"/>
      <c r="H2700" s="461"/>
      <c r="I2700" s="461"/>
      <c r="J2700" s="426"/>
      <c r="K2700" s="429"/>
      <c r="L2700" s="428"/>
      <c r="M2700" s="429"/>
      <c r="N2700" s="430"/>
      <c r="O2700" s="458">
        <f t="shared" si="132"/>
        <v>0</v>
      </c>
      <c r="P2700" s="458">
        <f t="shared" si="133"/>
        <v>0</v>
      </c>
      <c r="Q2700" s="96" t="str">
        <f t="shared" si="134"/>
        <v/>
      </c>
    </row>
    <row r="2701" spans="1:17" ht="13.5" hidden="1" thickBot="1" x14ac:dyDescent="0.25">
      <c r="A2701" s="450"/>
      <c r="B2701" s="427"/>
      <c r="C2701" s="459"/>
      <c r="D2701" s="455"/>
      <c r="E2701" s="455"/>
      <c r="F2701" s="477"/>
      <c r="G2701" s="456"/>
      <c r="H2701" s="461"/>
      <c r="I2701" s="461"/>
      <c r="J2701" s="426"/>
      <c r="K2701" s="429"/>
      <c r="L2701" s="428"/>
      <c r="M2701" s="429"/>
      <c r="N2701" s="430"/>
      <c r="O2701" s="458">
        <f t="shared" si="132"/>
        <v>0</v>
      </c>
      <c r="P2701" s="458">
        <f t="shared" si="133"/>
        <v>0</v>
      </c>
      <c r="Q2701" s="96" t="str">
        <f t="shared" si="134"/>
        <v/>
      </c>
    </row>
    <row r="2702" spans="1:17" ht="13.5" hidden="1" thickBot="1" x14ac:dyDescent="0.25">
      <c r="A2702" s="450"/>
      <c r="B2702" s="427"/>
      <c r="C2702" s="459"/>
      <c r="D2702" s="455"/>
      <c r="E2702" s="455"/>
      <c r="F2702" s="477"/>
      <c r="G2702" s="456"/>
      <c r="H2702" s="461"/>
      <c r="I2702" s="461"/>
      <c r="J2702" s="426"/>
      <c r="K2702" s="429"/>
      <c r="L2702" s="428"/>
      <c r="M2702" s="429"/>
      <c r="N2702" s="430"/>
      <c r="O2702" s="458">
        <f t="shared" si="132"/>
        <v>0</v>
      </c>
      <c r="P2702" s="458">
        <f t="shared" si="133"/>
        <v>0</v>
      </c>
      <c r="Q2702" s="96" t="str">
        <f t="shared" si="134"/>
        <v/>
      </c>
    </row>
    <row r="2703" spans="1:17" ht="13.5" hidden="1" thickBot="1" x14ac:dyDescent="0.25">
      <c r="A2703" s="450"/>
      <c r="B2703" s="427"/>
      <c r="C2703" s="459"/>
      <c r="D2703" s="455"/>
      <c r="E2703" s="455"/>
      <c r="F2703" s="477"/>
      <c r="G2703" s="456"/>
      <c r="H2703" s="461"/>
      <c r="I2703" s="461"/>
      <c r="J2703" s="426"/>
      <c r="K2703" s="429"/>
      <c r="L2703" s="428"/>
      <c r="M2703" s="429"/>
      <c r="N2703" s="430"/>
      <c r="O2703" s="458">
        <f t="shared" si="132"/>
        <v>0</v>
      </c>
      <c r="P2703" s="458">
        <f t="shared" si="133"/>
        <v>0</v>
      </c>
      <c r="Q2703" s="96" t="str">
        <f t="shared" si="134"/>
        <v/>
      </c>
    </row>
    <row r="2704" spans="1:17" ht="13.5" hidden="1" thickBot="1" x14ac:dyDescent="0.25">
      <c r="A2704" s="450"/>
      <c r="B2704" s="427"/>
      <c r="C2704" s="459"/>
      <c r="D2704" s="455"/>
      <c r="E2704" s="455"/>
      <c r="F2704" s="477"/>
      <c r="G2704" s="456"/>
      <c r="H2704" s="461"/>
      <c r="I2704" s="461"/>
      <c r="J2704" s="426"/>
      <c r="K2704" s="429"/>
      <c r="L2704" s="428"/>
      <c r="M2704" s="429"/>
      <c r="N2704" s="430"/>
      <c r="O2704" s="458">
        <f t="shared" si="132"/>
        <v>0</v>
      </c>
      <c r="P2704" s="458">
        <f t="shared" si="133"/>
        <v>0</v>
      </c>
      <c r="Q2704" s="96" t="str">
        <f t="shared" si="134"/>
        <v/>
      </c>
    </row>
    <row r="2705" spans="1:17" ht="13.5" hidden="1" thickBot="1" x14ac:dyDescent="0.25">
      <c r="A2705" s="450"/>
      <c r="B2705" s="427"/>
      <c r="C2705" s="459"/>
      <c r="D2705" s="455"/>
      <c r="E2705" s="455"/>
      <c r="F2705" s="477"/>
      <c r="G2705" s="456"/>
      <c r="H2705" s="461"/>
      <c r="I2705" s="461"/>
      <c r="J2705" s="426"/>
      <c r="K2705" s="429"/>
      <c r="L2705" s="428"/>
      <c r="M2705" s="429"/>
      <c r="N2705" s="430"/>
      <c r="O2705" s="458">
        <f t="shared" si="132"/>
        <v>0</v>
      </c>
      <c r="P2705" s="458">
        <f t="shared" si="133"/>
        <v>0</v>
      </c>
      <c r="Q2705" s="96" t="str">
        <f t="shared" si="134"/>
        <v/>
      </c>
    </row>
    <row r="2706" spans="1:17" ht="13.5" hidden="1" thickBot="1" x14ac:dyDescent="0.25">
      <c r="A2706" s="450"/>
      <c r="B2706" s="427"/>
      <c r="C2706" s="459"/>
      <c r="D2706" s="455"/>
      <c r="E2706" s="455"/>
      <c r="F2706" s="477"/>
      <c r="G2706" s="456"/>
      <c r="H2706" s="461"/>
      <c r="I2706" s="461"/>
      <c r="J2706" s="426"/>
      <c r="K2706" s="429"/>
      <c r="L2706" s="428"/>
      <c r="M2706" s="429"/>
      <c r="N2706" s="430"/>
      <c r="O2706" s="458">
        <f t="shared" si="132"/>
        <v>0</v>
      </c>
      <c r="P2706" s="458">
        <f t="shared" si="133"/>
        <v>0</v>
      </c>
      <c r="Q2706" s="96" t="str">
        <f t="shared" si="134"/>
        <v/>
      </c>
    </row>
    <row r="2707" spans="1:17" ht="13.5" hidden="1" thickBot="1" x14ac:dyDescent="0.25">
      <c r="A2707" s="450"/>
      <c r="B2707" s="427"/>
      <c r="C2707" s="459"/>
      <c r="D2707" s="455"/>
      <c r="E2707" s="455"/>
      <c r="F2707" s="477"/>
      <c r="G2707" s="456"/>
      <c r="H2707" s="461"/>
      <c r="I2707" s="461"/>
      <c r="J2707" s="426"/>
      <c r="K2707" s="429"/>
      <c r="L2707" s="428"/>
      <c r="M2707" s="429"/>
      <c r="N2707" s="430"/>
      <c r="O2707" s="458">
        <f t="shared" si="132"/>
        <v>0</v>
      </c>
      <c r="P2707" s="458">
        <f t="shared" si="133"/>
        <v>0</v>
      </c>
      <c r="Q2707" s="96" t="str">
        <f t="shared" si="134"/>
        <v/>
      </c>
    </row>
    <row r="2708" spans="1:17" ht="13.5" hidden="1" thickBot="1" x14ac:dyDescent="0.25">
      <c r="A2708" s="450"/>
      <c r="B2708" s="427"/>
      <c r="C2708" s="459"/>
      <c r="D2708" s="455"/>
      <c r="E2708" s="455"/>
      <c r="F2708" s="477"/>
      <c r="G2708" s="456"/>
      <c r="H2708" s="461"/>
      <c r="I2708" s="461"/>
      <c r="J2708" s="426"/>
      <c r="K2708" s="429"/>
      <c r="L2708" s="428"/>
      <c r="M2708" s="429"/>
      <c r="N2708" s="430"/>
      <c r="O2708" s="458">
        <f t="shared" ref="O2708:O2771" si="135">IF(B2708=0,0,IF(YEAR(B2708)=$P$1,MONTH(B2708)-$O$1+1,(YEAR(B2708)-$P$1)*12-$O$1+1+MONTH(B2708)))</f>
        <v>0</v>
      </c>
      <c r="P2708" s="458">
        <f t="shared" ref="P2708:P2771" si="136">IF(C2708=0,0,IF(YEAR(C2708)=$P$1,MONTH(C2708)-$O$1+1,(YEAR(C2708)-$P$1)*12-$O$1+1+MONTH(C2708)))</f>
        <v>0</v>
      </c>
      <c r="Q2708" s="96" t="str">
        <f t="shared" ref="Q2708:Q2771" si="137">SUBSTITUTE(D2708," ","_")</f>
        <v/>
      </c>
    </row>
    <row r="2709" spans="1:17" ht="13.5" hidden="1" thickBot="1" x14ac:dyDescent="0.25">
      <c r="A2709" s="450"/>
      <c r="B2709" s="427"/>
      <c r="C2709" s="459"/>
      <c r="D2709" s="455"/>
      <c r="E2709" s="455"/>
      <c r="F2709" s="477"/>
      <c r="G2709" s="456"/>
      <c r="H2709" s="461"/>
      <c r="I2709" s="461"/>
      <c r="J2709" s="426"/>
      <c r="K2709" s="429"/>
      <c r="L2709" s="428"/>
      <c r="M2709" s="429"/>
      <c r="N2709" s="430"/>
      <c r="O2709" s="458">
        <f t="shared" si="135"/>
        <v>0</v>
      </c>
      <c r="P2709" s="458">
        <f t="shared" si="136"/>
        <v>0</v>
      </c>
      <c r="Q2709" s="96" t="str">
        <f t="shared" si="137"/>
        <v/>
      </c>
    </row>
    <row r="2710" spans="1:17" ht="13.5" hidden="1" thickBot="1" x14ac:dyDescent="0.25">
      <c r="A2710" s="450"/>
      <c r="B2710" s="427"/>
      <c r="C2710" s="459"/>
      <c r="D2710" s="455"/>
      <c r="E2710" s="455"/>
      <c r="F2710" s="477"/>
      <c r="G2710" s="456"/>
      <c r="H2710" s="461"/>
      <c r="I2710" s="461"/>
      <c r="J2710" s="426"/>
      <c r="K2710" s="429"/>
      <c r="L2710" s="428"/>
      <c r="M2710" s="429"/>
      <c r="N2710" s="430"/>
      <c r="O2710" s="458">
        <f t="shared" si="135"/>
        <v>0</v>
      </c>
      <c r="P2710" s="458">
        <f t="shared" si="136"/>
        <v>0</v>
      </c>
      <c r="Q2710" s="96" t="str">
        <f t="shared" si="137"/>
        <v/>
      </c>
    </row>
    <row r="2711" spans="1:17" ht="13.5" hidden="1" thickBot="1" x14ac:dyDescent="0.25">
      <c r="A2711" s="450"/>
      <c r="B2711" s="427"/>
      <c r="C2711" s="459"/>
      <c r="D2711" s="455"/>
      <c r="E2711" s="455"/>
      <c r="F2711" s="477"/>
      <c r="G2711" s="456"/>
      <c r="H2711" s="461"/>
      <c r="I2711" s="461"/>
      <c r="J2711" s="426"/>
      <c r="K2711" s="429"/>
      <c r="L2711" s="428"/>
      <c r="M2711" s="429"/>
      <c r="N2711" s="430"/>
      <c r="O2711" s="458">
        <f t="shared" si="135"/>
        <v>0</v>
      </c>
      <c r="P2711" s="458">
        <f t="shared" si="136"/>
        <v>0</v>
      </c>
      <c r="Q2711" s="96" t="str">
        <f t="shared" si="137"/>
        <v/>
      </c>
    </row>
    <row r="2712" spans="1:17" ht="13.5" hidden="1" thickBot="1" x14ac:dyDescent="0.25">
      <c r="A2712" s="450"/>
      <c r="B2712" s="427"/>
      <c r="C2712" s="459"/>
      <c r="D2712" s="455"/>
      <c r="E2712" s="455"/>
      <c r="F2712" s="477"/>
      <c r="G2712" s="456"/>
      <c r="H2712" s="461"/>
      <c r="I2712" s="461"/>
      <c r="J2712" s="426"/>
      <c r="K2712" s="429"/>
      <c r="L2712" s="428"/>
      <c r="M2712" s="429"/>
      <c r="N2712" s="430"/>
      <c r="O2712" s="458">
        <f t="shared" si="135"/>
        <v>0</v>
      </c>
      <c r="P2712" s="458">
        <f t="shared" si="136"/>
        <v>0</v>
      </c>
      <c r="Q2712" s="96" t="str">
        <f t="shared" si="137"/>
        <v/>
      </c>
    </row>
    <row r="2713" spans="1:17" ht="13.5" hidden="1" thickBot="1" x14ac:dyDescent="0.25">
      <c r="A2713" s="450"/>
      <c r="B2713" s="427"/>
      <c r="C2713" s="459"/>
      <c r="D2713" s="455"/>
      <c r="E2713" s="455"/>
      <c r="F2713" s="477"/>
      <c r="G2713" s="456"/>
      <c r="H2713" s="461"/>
      <c r="I2713" s="461"/>
      <c r="J2713" s="426"/>
      <c r="K2713" s="429"/>
      <c r="L2713" s="428"/>
      <c r="M2713" s="429"/>
      <c r="N2713" s="430"/>
      <c r="O2713" s="458">
        <f t="shared" si="135"/>
        <v>0</v>
      </c>
      <c r="P2713" s="458">
        <f t="shared" si="136"/>
        <v>0</v>
      </c>
      <c r="Q2713" s="96" t="str">
        <f t="shared" si="137"/>
        <v/>
      </c>
    </row>
    <row r="2714" spans="1:17" ht="13.5" hidden="1" thickBot="1" x14ac:dyDescent="0.25">
      <c r="A2714" s="450"/>
      <c r="B2714" s="427"/>
      <c r="C2714" s="459"/>
      <c r="D2714" s="455"/>
      <c r="E2714" s="455"/>
      <c r="F2714" s="477"/>
      <c r="G2714" s="456"/>
      <c r="H2714" s="461"/>
      <c r="I2714" s="461"/>
      <c r="J2714" s="426"/>
      <c r="K2714" s="429"/>
      <c r="L2714" s="428"/>
      <c r="M2714" s="429"/>
      <c r="N2714" s="430"/>
      <c r="O2714" s="458">
        <f t="shared" si="135"/>
        <v>0</v>
      </c>
      <c r="P2714" s="458">
        <f t="shared" si="136"/>
        <v>0</v>
      </c>
      <c r="Q2714" s="96" t="str">
        <f t="shared" si="137"/>
        <v/>
      </c>
    </row>
    <row r="2715" spans="1:17" ht="13.5" hidden="1" thickBot="1" x14ac:dyDescent="0.25">
      <c r="A2715" s="450"/>
      <c r="B2715" s="427"/>
      <c r="C2715" s="459"/>
      <c r="D2715" s="455"/>
      <c r="E2715" s="455"/>
      <c r="F2715" s="477"/>
      <c r="G2715" s="456"/>
      <c r="H2715" s="461"/>
      <c r="I2715" s="461"/>
      <c r="J2715" s="426"/>
      <c r="K2715" s="429"/>
      <c r="L2715" s="428"/>
      <c r="M2715" s="429"/>
      <c r="N2715" s="430"/>
      <c r="O2715" s="458">
        <f t="shared" si="135"/>
        <v>0</v>
      </c>
      <c r="P2715" s="458">
        <f t="shared" si="136"/>
        <v>0</v>
      </c>
      <c r="Q2715" s="96" t="str">
        <f t="shared" si="137"/>
        <v/>
      </c>
    </row>
    <row r="2716" spans="1:17" ht="13.5" hidden="1" thickBot="1" x14ac:dyDescent="0.25">
      <c r="A2716" s="450"/>
      <c r="B2716" s="427"/>
      <c r="C2716" s="459"/>
      <c r="D2716" s="455"/>
      <c r="E2716" s="455"/>
      <c r="F2716" s="477"/>
      <c r="G2716" s="456"/>
      <c r="H2716" s="461"/>
      <c r="I2716" s="461"/>
      <c r="J2716" s="426"/>
      <c r="K2716" s="429"/>
      <c r="L2716" s="428"/>
      <c r="M2716" s="429"/>
      <c r="N2716" s="430"/>
      <c r="O2716" s="458">
        <f t="shared" si="135"/>
        <v>0</v>
      </c>
      <c r="P2716" s="458">
        <f t="shared" si="136"/>
        <v>0</v>
      </c>
      <c r="Q2716" s="96" t="str">
        <f t="shared" si="137"/>
        <v/>
      </c>
    </row>
    <row r="2717" spans="1:17" ht="13.5" hidden="1" thickBot="1" x14ac:dyDescent="0.25">
      <c r="A2717" s="450"/>
      <c r="B2717" s="427"/>
      <c r="C2717" s="459"/>
      <c r="D2717" s="455"/>
      <c r="E2717" s="455"/>
      <c r="F2717" s="477"/>
      <c r="G2717" s="456"/>
      <c r="H2717" s="461"/>
      <c r="I2717" s="461"/>
      <c r="J2717" s="426"/>
      <c r="K2717" s="429"/>
      <c r="L2717" s="428"/>
      <c r="M2717" s="429"/>
      <c r="N2717" s="430"/>
      <c r="O2717" s="458">
        <f t="shared" si="135"/>
        <v>0</v>
      </c>
      <c r="P2717" s="458">
        <f t="shared" si="136"/>
        <v>0</v>
      </c>
      <c r="Q2717" s="96" t="str">
        <f t="shared" si="137"/>
        <v/>
      </c>
    </row>
    <row r="2718" spans="1:17" ht="13.5" hidden="1" thickBot="1" x14ac:dyDescent="0.25">
      <c r="A2718" s="450"/>
      <c r="B2718" s="427"/>
      <c r="C2718" s="459"/>
      <c r="D2718" s="455"/>
      <c r="E2718" s="455"/>
      <c r="F2718" s="477"/>
      <c r="G2718" s="456"/>
      <c r="H2718" s="461"/>
      <c r="I2718" s="461"/>
      <c r="J2718" s="426"/>
      <c r="K2718" s="429"/>
      <c r="L2718" s="428"/>
      <c r="M2718" s="429"/>
      <c r="N2718" s="430"/>
      <c r="O2718" s="458">
        <f t="shared" si="135"/>
        <v>0</v>
      </c>
      <c r="P2718" s="458">
        <f t="shared" si="136"/>
        <v>0</v>
      </c>
      <c r="Q2718" s="96" t="str">
        <f t="shared" si="137"/>
        <v/>
      </c>
    </row>
    <row r="2719" spans="1:17" ht="13.5" hidden="1" thickBot="1" x14ac:dyDescent="0.25">
      <c r="A2719" s="450"/>
      <c r="B2719" s="427"/>
      <c r="C2719" s="459"/>
      <c r="D2719" s="461"/>
      <c r="E2719" s="461"/>
      <c r="F2719" s="477"/>
      <c r="G2719" s="461"/>
      <c r="H2719" s="461"/>
      <c r="I2719" s="461"/>
      <c r="J2719" s="426"/>
      <c r="K2719" s="429"/>
      <c r="L2719" s="428"/>
      <c r="M2719" s="429"/>
      <c r="N2719" s="430"/>
      <c r="O2719" s="458">
        <f t="shared" si="135"/>
        <v>0</v>
      </c>
      <c r="P2719" s="458">
        <f t="shared" si="136"/>
        <v>0</v>
      </c>
      <c r="Q2719" s="96" t="str">
        <f t="shared" si="137"/>
        <v/>
      </c>
    </row>
    <row r="2720" spans="1:17" ht="13.5" hidden="1" thickBot="1" x14ac:dyDescent="0.25">
      <c r="A2720" s="450"/>
      <c r="B2720" s="427"/>
      <c r="C2720" s="459"/>
      <c r="D2720" s="461"/>
      <c r="E2720" s="461"/>
      <c r="F2720" s="477"/>
      <c r="G2720" s="461"/>
      <c r="H2720" s="461"/>
      <c r="I2720" s="461"/>
      <c r="J2720" s="426"/>
      <c r="K2720" s="429"/>
      <c r="L2720" s="428"/>
      <c r="M2720" s="429"/>
      <c r="N2720" s="430"/>
      <c r="O2720" s="458">
        <f t="shared" si="135"/>
        <v>0</v>
      </c>
      <c r="P2720" s="458">
        <f t="shared" si="136"/>
        <v>0</v>
      </c>
      <c r="Q2720" s="96" t="str">
        <f t="shared" si="137"/>
        <v/>
      </c>
    </row>
    <row r="2721" spans="1:17" ht="13.5" hidden="1" thickBot="1" x14ac:dyDescent="0.25">
      <c r="A2721" s="450"/>
      <c r="B2721" s="427"/>
      <c r="C2721" s="459"/>
      <c r="D2721" s="461"/>
      <c r="E2721" s="461"/>
      <c r="F2721" s="477"/>
      <c r="G2721" s="461"/>
      <c r="H2721" s="461"/>
      <c r="I2721" s="461"/>
      <c r="J2721" s="426"/>
      <c r="K2721" s="426"/>
      <c r="L2721" s="426"/>
      <c r="M2721" s="426"/>
      <c r="N2721" s="427"/>
      <c r="O2721" s="458">
        <f t="shared" si="135"/>
        <v>0</v>
      </c>
      <c r="P2721" s="458">
        <f t="shared" si="136"/>
        <v>0</v>
      </c>
      <c r="Q2721" s="96" t="str">
        <f t="shared" si="137"/>
        <v/>
      </c>
    </row>
    <row r="2722" spans="1:17" ht="13.5" hidden="1" thickBot="1" x14ac:dyDescent="0.25">
      <c r="A2722" s="450"/>
      <c r="B2722" s="427"/>
      <c r="C2722" s="459"/>
      <c r="D2722" s="461"/>
      <c r="E2722" s="456"/>
      <c r="F2722" s="476"/>
      <c r="G2722" s="456"/>
      <c r="H2722" s="456"/>
      <c r="I2722" s="461"/>
      <c r="J2722" s="426"/>
      <c r="K2722" s="426"/>
      <c r="L2722" s="426"/>
      <c r="M2722" s="426"/>
      <c r="N2722" s="427"/>
      <c r="O2722" s="458">
        <f t="shared" si="135"/>
        <v>0</v>
      </c>
      <c r="P2722" s="458">
        <f t="shared" si="136"/>
        <v>0</v>
      </c>
      <c r="Q2722" s="96" t="str">
        <f t="shared" si="137"/>
        <v/>
      </c>
    </row>
    <row r="2723" spans="1:17" ht="13.5" hidden="1" thickBot="1" x14ac:dyDescent="0.25">
      <c r="A2723" s="450"/>
      <c r="B2723" s="427"/>
      <c r="C2723" s="459"/>
      <c r="D2723" s="455"/>
      <c r="E2723" s="455"/>
      <c r="F2723" s="477"/>
      <c r="G2723" s="461"/>
      <c r="H2723" s="461"/>
      <c r="I2723" s="461"/>
      <c r="J2723" s="426"/>
      <c r="K2723" s="426"/>
      <c r="L2723" s="426"/>
      <c r="M2723" s="426"/>
      <c r="N2723" s="427"/>
      <c r="O2723" s="458">
        <f t="shared" si="135"/>
        <v>0</v>
      </c>
      <c r="P2723" s="458">
        <f t="shared" si="136"/>
        <v>0</v>
      </c>
      <c r="Q2723" s="96" t="str">
        <f t="shared" si="137"/>
        <v/>
      </c>
    </row>
    <row r="2724" spans="1:17" ht="13.5" hidden="1" thickBot="1" x14ac:dyDescent="0.25">
      <c r="A2724" s="450"/>
      <c r="B2724" s="427"/>
      <c r="C2724" s="464"/>
      <c r="D2724" s="461"/>
      <c r="E2724" s="461"/>
      <c r="F2724" s="477"/>
      <c r="G2724" s="455"/>
      <c r="H2724" s="456"/>
      <c r="I2724" s="461"/>
      <c r="J2724" s="425"/>
      <c r="K2724" s="425"/>
      <c r="L2724" s="426"/>
      <c r="M2724" s="426"/>
      <c r="N2724" s="427"/>
      <c r="O2724" s="458">
        <f t="shared" si="135"/>
        <v>0</v>
      </c>
      <c r="P2724" s="458">
        <f t="shared" si="136"/>
        <v>0</v>
      </c>
      <c r="Q2724" s="96" t="str">
        <f t="shared" si="137"/>
        <v/>
      </c>
    </row>
    <row r="2725" spans="1:17" ht="13.5" hidden="1" thickBot="1" x14ac:dyDescent="0.25">
      <c r="A2725" s="450"/>
      <c r="B2725" s="427"/>
      <c r="C2725" s="459"/>
      <c r="D2725" s="461"/>
      <c r="E2725" s="461"/>
      <c r="F2725" s="477"/>
      <c r="G2725" s="461"/>
      <c r="H2725" s="461"/>
      <c r="I2725" s="461"/>
      <c r="J2725" s="426"/>
      <c r="K2725" s="426"/>
      <c r="L2725" s="426"/>
      <c r="M2725" s="426"/>
      <c r="N2725" s="427"/>
      <c r="O2725" s="458">
        <f t="shared" si="135"/>
        <v>0</v>
      </c>
      <c r="P2725" s="458">
        <f t="shared" si="136"/>
        <v>0</v>
      </c>
      <c r="Q2725" s="96" t="str">
        <f t="shared" si="137"/>
        <v/>
      </c>
    </row>
    <row r="2726" spans="1:17" ht="13.5" hidden="1" thickBot="1" x14ac:dyDescent="0.25">
      <c r="A2726" s="450"/>
      <c r="B2726" s="427"/>
      <c r="C2726" s="459"/>
      <c r="D2726" s="461"/>
      <c r="E2726" s="461"/>
      <c r="F2726" s="477"/>
      <c r="G2726" s="461"/>
      <c r="H2726" s="461"/>
      <c r="I2726" s="461"/>
      <c r="J2726" s="426"/>
      <c r="K2726" s="426"/>
      <c r="L2726" s="426"/>
      <c r="M2726" s="426"/>
      <c r="N2726" s="427"/>
      <c r="O2726" s="458">
        <f t="shared" si="135"/>
        <v>0</v>
      </c>
      <c r="P2726" s="458">
        <f t="shared" si="136"/>
        <v>0</v>
      </c>
      <c r="Q2726" s="96" t="str">
        <f t="shared" si="137"/>
        <v/>
      </c>
    </row>
    <row r="2727" spans="1:17" ht="13.5" hidden="1" thickBot="1" x14ac:dyDescent="0.25">
      <c r="A2727" s="450"/>
      <c r="B2727" s="427"/>
      <c r="C2727" s="459"/>
      <c r="D2727" s="461"/>
      <c r="E2727" s="461"/>
      <c r="F2727" s="477"/>
      <c r="G2727" s="461"/>
      <c r="H2727" s="461"/>
      <c r="I2727" s="461"/>
      <c r="J2727" s="426"/>
      <c r="K2727" s="426"/>
      <c r="L2727" s="426"/>
      <c r="M2727" s="426"/>
      <c r="N2727" s="427"/>
      <c r="O2727" s="458">
        <f t="shared" si="135"/>
        <v>0</v>
      </c>
      <c r="P2727" s="458">
        <f t="shared" si="136"/>
        <v>0</v>
      </c>
      <c r="Q2727" s="96" t="str">
        <f t="shared" si="137"/>
        <v/>
      </c>
    </row>
    <row r="2728" spans="1:17" ht="13.5" hidden="1" thickBot="1" x14ac:dyDescent="0.25">
      <c r="A2728" s="450"/>
      <c r="B2728" s="427"/>
      <c r="C2728" s="459"/>
      <c r="D2728" s="461"/>
      <c r="E2728" s="461"/>
      <c r="F2728" s="477"/>
      <c r="G2728" s="461"/>
      <c r="H2728" s="461"/>
      <c r="I2728" s="461"/>
      <c r="J2728" s="426"/>
      <c r="K2728" s="426"/>
      <c r="L2728" s="426"/>
      <c r="M2728" s="426"/>
      <c r="N2728" s="427"/>
      <c r="O2728" s="458">
        <f t="shared" si="135"/>
        <v>0</v>
      </c>
      <c r="P2728" s="458">
        <f t="shared" si="136"/>
        <v>0</v>
      </c>
      <c r="Q2728" s="96" t="str">
        <f t="shared" si="137"/>
        <v/>
      </c>
    </row>
    <row r="2729" spans="1:17" ht="13.5" hidden="1" thickBot="1" x14ac:dyDescent="0.25">
      <c r="A2729" s="450"/>
      <c r="B2729" s="427"/>
      <c r="C2729" s="459"/>
      <c r="D2729" s="455"/>
      <c r="E2729" s="455"/>
      <c r="F2729" s="477"/>
      <c r="G2729" s="456"/>
      <c r="H2729" s="461"/>
      <c r="I2729" s="461"/>
      <c r="J2729" s="426"/>
      <c r="K2729" s="426"/>
      <c r="L2729" s="426"/>
      <c r="M2729" s="426"/>
      <c r="N2729" s="427"/>
      <c r="O2729" s="458">
        <f t="shared" si="135"/>
        <v>0</v>
      </c>
      <c r="P2729" s="458">
        <f t="shared" si="136"/>
        <v>0</v>
      </c>
      <c r="Q2729" s="96" t="str">
        <f t="shared" si="137"/>
        <v/>
      </c>
    </row>
    <row r="2730" spans="1:17" ht="13.5" hidden="1" thickBot="1" x14ac:dyDescent="0.25">
      <c r="A2730" s="450"/>
      <c r="B2730" s="427"/>
      <c r="C2730" s="459"/>
      <c r="D2730" s="455"/>
      <c r="E2730" s="455"/>
      <c r="F2730" s="477"/>
      <c r="G2730" s="456"/>
      <c r="H2730" s="461"/>
      <c r="I2730" s="461"/>
      <c r="J2730" s="426"/>
      <c r="K2730" s="426"/>
      <c r="L2730" s="426"/>
      <c r="M2730" s="426"/>
      <c r="N2730" s="427"/>
      <c r="O2730" s="458">
        <f t="shared" si="135"/>
        <v>0</v>
      </c>
      <c r="P2730" s="458">
        <f t="shared" si="136"/>
        <v>0</v>
      </c>
      <c r="Q2730" s="96" t="str">
        <f t="shared" si="137"/>
        <v/>
      </c>
    </row>
    <row r="2731" spans="1:17" ht="13.5" hidden="1" thickBot="1" x14ac:dyDescent="0.25">
      <c r="A2731" s="450"/>
      <c r="B2731" s="427"/>
      <c r="C2731" s="459"/>
      <c r="D2731" s="455"/>
      <c r="E2731" s="455"/>
      <c r="F2731" s="477"/>
      <c r="G2731" s="456"/>
      <c r="H2731" s="461"/>
      <c r="I2731" s="461"/>
      <c r="J2731" s="426"/>
      <c r="K2731" s="426"/>
      <c r="L2731" s="426"/>
      <c r="M2731" s="426"/>
      <c r="N2731" s="427"/>
      <c r="O2731" s="458">
        <f t="shared" si="135"/>
        <v>0</v>
      </c>
      <c r="P2731" s="458">
        <f t="shared" si="136"/>
        <v>0</v>
      </c>
      <c r="Q2731" s="96" t="str">
        <f t="shared" si="137"/>
        <v/>
      </c>
    </row>
    <row r="2732" spans="1:17" ht="13.5" hidden="1" thickBot="1" x14ac:dyDescent="0.25">
      <c r="A2732" s="450"/>
      <c r="B2732" s="427"/>
      <c r="C2732" s="459"/>
      <c r="D2732" s="455"/>
      <c r="E2732" s="455"/>
      <c r="F2732" s="477"/>
      <c r="G2732" s="456"/>
      <c r="H2732" s="461"/>
      <c r="I2732" s="461"/>
      <c r="J2732" s="426"/>
      <c r="K2732" s="426"/>
      <c r="L2732" s="426"/>
      <c r="M2732" s="426"/>
      <c r="N2732" s="427"/>
      <c r="O2732" s="458">
        <f t="shared" si="135"/>
        <v>0</v>
      </c>
      <c r="P2732" s="458">
        <f t="shared" si="136"/>
        <v>0</v>
      </c>
      <c r="Q2732" s="96" t="str">
        <f t="shared" si="137"/>
        <v/>
      </c>
    </row>
    <row r="2733" spans="1:17" ht="13.5" hidden="1" thickBot="1" x14ac:dyDescent="0.25">
      <c r="A2733" s="450"/>
      <c r="B2733" s="427"/>
      <c r="C2733" s="459"/>
      <c r="D2733" s="455"/>
      <c r="E2733" s="455"/>
      <c r="F2733" s="477"/>
      <c r="G2733" s="456"/>
      <c r="H2733" s="461"/>
      <c r="I2733" s="461"/>
      <c r="J2733" s="426"/>
      <c r="K2733" s="426"/>
      <c r="L2733" s="426"/>
      <c r="M2733" s="426"/>
      <c r="N2733" s="427"/>
      <c r="O2733" s="458">
        <f t="shared" si="135"/>
        <v>0</v>
      </c>
      <c r="P2733" s="458">
        <f t="shared" si="136"/>
        <v>0</v>
      </c>
      <c r="Q2733" s="96" t="str">
        <f t="shared" si="137"/>
        <v/>
      </c>
    </row>
    <row r="2734" spans="1:17" ht="13.5" hidden="1" thickBot="1" x14ac:dyDescent="0.25">
      <c r="A2734" s="450"/>
      <c r="B2734" s="427"/>
      <c r="C2734" s="459"/>
      <c r="D2734" s="455"/>
      <c r="E2734" s="455"/>
      <c r="F2734" s="477"/>
      <c r="G2734" s="456"/>
      <c r="H2734" s="461"/>
      <c r="I2734" s="461"/>
      <c r="J2734" s="426"/>
      <c r="K2734" s="426"/>
      <c r="L2734" s="426"/>
      <c r="M2734" s="426"/>
      <c r="N2734" s="427"/>
      <c r="O2734" s="458">
        <f t="shared" si="135"/>
        <v>0</v>
      </c>
      <c r="P2734" s="458">
        <f t="shared" si="136"/>
        <v>0</v>
      </c>
      <c r="Q2734" s="96" t="str">
        <f t="shared" si="137"/>
        <v/>
      </c>
    </row>
    <row r="2735" spans="1:17" ht="13.5" hidden="1" thickBot="1" x14ac:dyDescent="0.25">
      <c r="A2735" s="450"/>
      <c r="B2735" s="427"/>
      <c r="C2735" s="459"/>
      <c r="D2735" s="455"/>
      <c r="E2735" s="455"/>
      <c r="F2735" s="477"/>
      <c r="G2735" s="456"/>
      <c r="H2735" s="461"/>
      <c r="I2735" s="461"/>
      <c r="J2735" s="426"/>
      <c r="K2735" s="426"/>
      <c r="L2735" s="426"/>
      <c r="M2735" s="426"/>
      <c r="N2735" s="427"/>
      <c r="O2735" s="458">
        <f t="shared" si="135"/>
        <v>0</v>
      </c>
      <c r="P2735" s="458">
        <f t="shared" si="136"/>
        <v>0</v>
      </c>
      <c r="Q2735" s="96" t="str">
        <f t="shared" si="137"/>
        <v/>
      </c>
    </row>
    <row r="2736" spans="1:17" ht="13.5" hidden="1" thickBot="1" x14ac:dyDescent="0.25">
      <c r="A2736" s="450"/>
      <c r="B2736" s="427"/>
      <c r="C2736" s="459"/>
      <c r="D2736" s="455"/>
      <c r="E2736" s="455"/>
      <c r="F2736" s="477"/>
      <c r="G2736" s="456"/>
      <c r="H2736" s="461"/>
      <c r="I2736" s="461"/>
      <c r="J2736" s="426"/>
      <c r="K2736" s="426"/>
      <c r="L2736" s="426"/>
      <c r="M2736" s="426"/>
      <c r="N2736" s="427"/>
      <c r="O2736" s="458">
        <f t="shared" si="135"/>
        <v>0</v>
      </c>
      <c r="P2736" s="458">
        <f t="shared" si="136"/>
        <v>0</v>
      </c>
      <c r="Q2736" s="96" t="str">
        <f t="shared" si="137"/>
        <v/>
      </c>
    </row>
    <row r="2737" spans="1:17" ht="13.5" hidden="1" thickBot="1" x14ac:dyDescent="0.25">
      <c r="A2737" s="450"/>
      <c r="B2737" s="427"/>
      <c r="C2737" s="459"/>
      <c r="D2737" s="455"/>
      <c r="E2737" s="455"/>
      <c r="F2737" s="477"/>
      <c r="G2737" s="456"/>
      <c r="H2737" s="461"/>
      <c r="I2737" s="461"/>
      <c r="J2737" s="426"/>
      <c r="K2737" s="426"/>
      <c r="L2737" s="426"/>
      <c r="M2737" s="426"/>
      <c r="N2737" s="427"/>
      <c r="O2737" s="458">
        <f t="shared" si="135"/>
        <v>0</v>
      </c>
      <c r="P2737" s="458">
        <f t="shared" si="136"/>
        <v>0</v>
      </c>
      <c r="Q2737" s="96" t="str">
        <f t="shared" si="137"/>
        <v/>
      </c>
    </row>
    <row r="2738" spans="1:17" ht="13.5" hidden="1" thickBot="1" x14ac:dyDescent="0.25">
      <c r="A2738" s="450"/>
      <c r="B2738" s="427"/>
      <c r="C2738" s="459"/>
      <c r="D2738" s="455"/>
      <c r="E2738" s="455"/>
      <c r="F2738" s="477"/>
      <c r="G2738" s="456"/>
      <c r="H2738" s="461"/>
      <c r="I2738" s="461"/>
      <c r="J2738" s="426"/>
      <c r="K2738" s="426"/>
      <c r="L2738" s="426"/>
      <c r="M2738" s="426"/>
      <c r="N2738" s="427"/>
      <c r="O2738" s="458">
        <f t="shared" si="135"/>
        <v>0</v>
      </c>
      <c r="P2738" s="458">
        <f t="shared" si="136"/>
        <v>0</v>
      </c>
      <c r="Q2738" s="96" t="str">
        <f t="shared" si="137"/>
        <v/>
      </c>
    </row>
    <row r="2739" spans="1:17" ht="13.5" hidden="1" thickBot="1" x14ac:dyDescent="0.25">
      <c r="A2739" s="450"/>
      <c r="B2739" s="427"/>
      <c r="C2739" s="459"/>
      <c r="D2739" s="455"/>
      <c r="E2739" s="455"/>
      <c r="F2739" s="477"/>
      <c r="G2739" s="456"/>
      <c r="H2739" s="461"/>
      <c r="I2739" s="461"/>
      <c r="J2739" s="426"/>
      <c r="K2739" s="426"/>
      <c r="L2739" s="426"/>
      <c r="M2739" s="426"/>
      <c r="N2739" s="427"/>
      <c r="O2739" s="458">
        <f t="shared" si="135"/>
        <v>0</v>
      </c>
      <c r="P2739" s="458">
        <f t="shared" si="136"/>
        <v>0</v>
      </c>
      <c r="Q2739" s="96" t="str">
        <f t="shared" si="137"/>
        <v/>
      </c>
    </row>
    <row r="2740" spans="1:17" ht="13.5" hidden="1" thickBot="1" x14ac:dyDescent="0.25">
      <c r="A2740" s="450"/>
      <c r="B2740" s="427"/>
      <c r="C2740" s="459"/>
      <c r="D2740" s="455"/>
      <c r="E2740" s="455"/>
      <c r="F2740" s="477"/>
      <c r="G2740" s="456"/>
      <c r="H2740" s="461"/>
      <c r="I2740" s="461"/>
      <c r="J2740" s="426"/>
      <c r="K2740" s="426"/>
      <c r="L2740" s="426"/>
      <c r="M2740" s="426"/>
      <c r="N2740" s="427"/>
      <c r="O2740" s="458">
        <f t="shared" si="135"/>
        <v>0</v>
      </c>
      <c r="P2740" s="458">
        <f t="shared" si="136"/>
        <v>0</v>
      </c>
      <c r="Q2740" s="96" t="str">
        <f t="shared" si="137"/>
        <v/>
      </c>
    </row>
    <row r="2741" spans="1:17" ht="13.5" hidden="1" thickBot="1" x14ac:dyDescent="0.25">
      <c r="A2741" s="450"/>
      <c r="B2741" s="427"/>
      <c r="C2741" s="459"/>
      <c r="D2741" s="455"/>
      <c r="E2741" s="455"/>
      <c r="F2741" s="477"/>
      <c r="G2741" s="456"/>
      <c r="H2741" s="461"/>
      <c r="I2741" s="461"/>
      <c r="J2741" s="426"/>
      <c r="K2741" s="426"/>
      <c r="L2741" s="426"/>
      <c r="M2741" s="426"/>
      <c r="N2741" s="427"/>
      <c r="O2741" s="458">
        <f t="shared" si="135"/>
        <v>0</v>
      </c>
      <c r="P2741" s="458">
        <f t="shared" si="136"/>
        <v>0</v>
      </c>
      <c r="Q2741" s="96" t="str">
        <f t="shared" si="137"/>
        <v/>
      </c>
    </row>
    <row r="2742" spans="1:17" ht="13.5" hidden="1" thickBot="1" x14ac:dyDescent="0.25">
      <c r="A2742" s="450"/>
      <c r="B2742" s="427"/>
      <c r="C2742" s="459"/>
      <c r="D2742" s="455"/>
      <c r="E2742" s="455"/>
      <c r="F2742" s="477"/>
      <c r="G2742" s="456"/>
      <c r="H2742" s="461"/>
      <c r="I2742" s="461"/>
      <c r="J2742" s="426"/>
      <c r="K2742" s="426"/>
      <c r="L2742" s="426"/>
      <c r="M2742" s="426"/>
      <c r="N2742" s="427"/>
      <c r="O2742" s="458">
        <f t="shared" si="135"/>
        <v>0</v>
      </c>
      <c r="P2742" s="458">
        <f t="shared" si="136"/>
        <v>0</v>
      </c>
      <c r="Q2742" s="96" t="str">
        <f t="shared" si="137"/>
        <v/>
      </c>
    </row>
    <row r="2743" spans="1:17" ht="13.5" hidden="1" thickBot="1" x14ac:dyDescent="0.25">
      <c r="A2743" s="450"/>
      <c r="B2743" s="427"/>
      <c r="C2743" s="459"/>
      <c r="D2743" s="455"/>
      <c r="E2743" s="455"/>
      <c r="F2743" s="477"/>
      <c r="G2743" s="456"/>
      <c r="H2743" s="461"/>
      <c r="I2743" s="461"/>
      <c r="J2743" s="426"/>
      <c r="K2743" s="426"/>
      <c r="L2743" s="426"/>
      <c r="M2743" s="426"/>
      <c r="N2743" s="427"/>
      <c r="O2743" s="458">
        <f t="shared" si="135"/>
        <v>0</v>
      </c>
      <c r="P2743" s="458">
        <f t="shared" si="136"/>
        <v>0</v>
      </c>
      <c r="Q2743" s="96" t="str">
        <f t="shared" si="137"/>
        <v/>
      </c>
    </row>
    <row r="2744" spans="1:17" ht="13.5" hidden="1" thickBot="1" x14ac:dyDescent="0.25">
      <c r="A2744" s="450"/>
      <c r="B2744" s="427"/>
      <c r="C2744" s="459"/>
      <c r="D2744" s="455"/>
      <c r="E2744" s="455"/>
      <c r="F2744" s="477"/>
      <c r="G2744" s="456"/>
      <c r="H2744" s="461"/>
      <c r="I2744" s="461"/>
      <c r="J2744" s="426"/>
      <c r="K2744" s="426"/>
      <c r="L2744" s="426"/>
      <c r="M2744" s="426"/>
      <c r="N2744" s="427"/>
      <c r="O2744" s="458">
        <f t="shared" si="135"/>
        <v>0</v>
      </c>
      <c r="P2744" s="458">
        <f t="shared" si="136"/>
        <v>0</v>
      </c>
      <c r="Q2744" s="96" t="str">
        <f t="shared" si="137"/>
        <v/>
      </c>
    </row>
    <row r="2745" spans="1:17" ht="13.5" hidden="1" thickBot="1" x14ac:dyDescent="0.25">
      <c r="A2745" s="450"/>
      <c r="B2745" s="427"/>
      <c r="C2745" s="459"/>
      <c r="D2745" s="455"/>
      <c r="E2745" s="455"/>
      <c r="F2745" s="477"/>
      <c r="G2745" s="456"/>
      <c r="H2745" s="461"/>
      <c r="I2745" s="461"/>
      <c r="J2745" s="426"/>
      <c r="K2745" s="426"/>
      <c r="L2745" s="426"/>
      <c r="M2745" s="426"/>
      <c r="N2745" s="427"/>
      <c r="O2745" s="458">
        <f t="shared" si="135"/>
        <v>0</v>
      </c>
      <c r="P2745" s="458">
        <f t="shared" si="136"/>
        <v>0</v>
      </c>
      <c r="Q2745" s="96" t="str">
        <f t="shared" si="137"/>
        <v/>
      </c>
    </row>
    <row r="2746" spans="1:17" ht="13.5" hidden="1" thickBot="1" x14ac:dyDescent="0.25">
      <c r="A2746" s="450"/>
      <c r="B2746" s="427"/>
      <c r="C2746" s="459"/>
      <c r="D2746" s="455"/>
      <c r="E2746" s="455"/>
      <c r="F2746" s="477"/>
      <c r="G2746" s="456"/>
      <c r="H2746" s="461"/>
      <c r="I2746" s="461"/>
      <c r="J2746" s="426"/>
      <c r="K2746" s="426"/>
      <c r="L2746" s="426"/>
      <c r="M2746" s="426"/>
      <c r="N2746" s="427"/>
      <c r="O2746" s="458">
        <f t="shared" si="135"/>
        <v>0</v>
      </c>
      <c r="P2746" s="458">
        <f t="shared" si="136"/>
        <v>0</v>
      </c>
      <c r="Q2746" s="96" t="str">
        <f t="shared" si="137"/>
        <v/>
      </c>
    </row>
    <row r="2747" spans="1:17" ht="13.5" hidden="1" thickBot="1" x14ac:dyDescent="0.25">
      <c r="A2747" s="450"/>
      <c r="B2747" s="427"/>
      <c r="C2747" s="459"/>
      <c r="D2747" s="455"/>
      <c r="E2747" s="455"/>
      <c r="F2747" s="477"/>
      <c r="G2747" s="456"/>
      <c r="H2747" s="461"/>
      <c r="I2747" s="461"/>
      <c r="J2747" s="426"/>
      <c r="K2747" s="426"/>
      <c r="L2747" s="426"/>
      <c r="M2747" s="426"/>
      <c r="N2747" s="427"/>
      <c r="O2747" s="458">
        <f t="shared" si="135"/>
        <v>0</v>
      </c>
      <c r="P2747" s="458">
        <f t="shared" si="136"/>
        <v>0</v>
      </c>
      <c r="Q2747" s="96" t="str">
        <f t="shared" si="137"/>
        <v/>
      </c>
    </row>
    <row r="2748" spans="1:17" ht="13.5" hidden="1" thickBot="1" x14ac:dyDescent="0.25">
      <c r="A2748" s="450"/>
      <c r="B2748" s="427"/>
      <c r="C2748" s="459"/>
      <c r="D2748" s="455"/>
      <c r="E2748" s="455"/>
      <c r="F2748" s="477"/>
      <c r="G2748" s="456"/>
      <c r="H2748" s="461"/>
      <c r="I2748" s="461"/>
      <c r="J2748" s="426"/>
      <c r="K2748" s="426"/>
      <c r="L2748" s="426"/>
      <c r="M2748" s="426"/>
      <c r="N2748" s="427"/>
      <c r="O2748" s="458">
        <f t="shared" si="135"/>
        <v>0</v>
      </c>
      <c r="P2748" s="458">
        <f t="shared" si="136"/>
        <v>0</v>
      </c>
      <c r="Q2748" s="96" t="str">
        <f t="shared" si="137"/>
        <v/>
      </c>
    </row>
    <row r="2749" spans="1:17" ht="13.5" hidden="1" thickBot="1" x14ac:dyDescent="0.25">
      <c r="A2749" s="450"/>
      <c r="B2749" s="427"/>
      <c r="C2749" s="459"/>
      <c r="D2749" s="455"/>
      <c r="E2749" s="455"/>
      <c r="F2749" s="477"/>
      <c r="G2749" s="456"/>
      <c r="H2749" s="461"/>
      <c r="I2749" s="461"/>
      <c r="J2749" s="426"/>
      <c r="K2749" s="426"/>
      <c r="L2749" s="426"/>
      <c r="M2749" s="426"/>
      <c r="N2749" s="427"/>
      <c r="O2749" s="458">
        <f t="shared" si="135"/>
        <v>0</v>
      </c>
      <c r="P2749" s="458">
        <f t="shared" si="136"/>
        <v>0</v>
      </c>
      <c r="Q2749" s="96" t="str">
        <f t="shared" si="137"/>
        <v/>
      </c>
    </row>
    <row r="2750" spans="1:17" ht="13.5" hidden="1" thickBot="1" x14ac:dyDescent="0.25">
      <c r="A2750" s="450"/>
      <c r="B2750" s="427"/>
      <c r="C2750" s="459"/>
      <c r="D2750" s="455"/>
      <c r="E2750" s="455"/>
      <c r="F2750" s="477"/>
      <c r="G2750" s="456"/>
      <c r="H2750" s="461"/>
      <c r="I2750" s="461"/>
      <c r="J2750" s="426"/>
      <c r="K2750" s="426"/>
      <c r="L2750" s="426"/>
      <c r="M2750" s="426"/>
      <c r="N2750" s="427"/>
      <c r="O2750" s="458">
        <f t="shared" si="135"/>
        <v>0</v>
      </c>
      <c r="P2750" s="458">
        <f t="shared" si="136"/>
        <v>0</v>
      </c>
      <c r="Q2750" s="96" t="str">
        <f t="shared" si="137"/>
        <v/>
      </c>
    </row>
    <row r="2751" spans="1:17" ht="13.5" hidden="1" thickBot="1" x14ac:dyDescent="0.25">
      <c r="A2751" s="450"/>
      <c r="B2751" s="427"/>
      <c r="C2751" s="459"/>
      <c r="D2751" s="455"/>
      <c r="E2751" s="455"/>
      <c r="F2751" s="477"/>
      <c r="G2751" s="456"/>
      <c r="H2751" s="461"/>
      <c r="I2751" s="461"/>
      <c r="J2751" s="426"/>
      <c r="K2751" s="426"/>
      <c r="L2751" s="426"/>
      <c r="M2751" s="426"/>
      <c r="N2751" s="427"/>
      <c r="O2751" s="458">
        <f t="shared" si="135"/>
        <v>0</v>
      </c>
      <c r="P2751" s="458">
        <f t="shared" si="136"/>
        <v>0</v>
      </c>
      <c r="Q2751" s="96" t="str">
        <f t="shared" si="137"/>
        <v/>
      </c>
    </row>
    <row r="2752" spans="1:17" ht="13.5" hidden="1" thickBot="1" x14ac:dyDescent="0.25">
      <c r="A2752" s="450"/>
      <c r="B2752" s="427"/>
      <c r="C2752" s="459"/>
      <c r="D2752" s="455"/>
      <c r="E2752" s="455"/>
      <c r="F2752" s="477"/>
      <c r="G2752" s="456"/>
      <c r="H2752" s="461"/>
      <c r="I2752" s="461"/>
      <c r="J2752" s="426"/>
      <c r="K2752" s="426"/>
      <c r="L2752" s="426"/>
      <c r="M2752" s="426"/>
      <c r="N2752" s="427"/>
      <c r="O2752" s="458">
        <f t="shared" si="135"/>
        <v>0</v>
      </c>
      <c r="P2752" s="458">
        <f t="shared" si="136"/>
        <v>0</v>
      </c>
      <c r="Q2752" s="96" t="str">
        <f t="shared" si="137"/>
        <v/>
      </c>
    </row>
    <row r="2753" spans="1:17" ht="13.5" hidden="1" thickBot="1" x14ac:dyDescent="0.25">
      <c r="A2753" s="450"/>
      <c r="B2753" s="427"/>
      <c r="C2753" s="459"/>
      <c r="D2753" s="455"/>
      <c r="E2753" s="455"/>
      <c r="F2753" s="477"/>
      <c r="G2753" s="456"/>
      <c r="H2753" s="461"/>
      <c r="I2753" s="461"/>
      <c r="J2753" s="426"/>
      <c r="K2753" s="426"/>
      <c r="L2753" s="426"/>
      <c r="M2753" s="426"/>
      <c r="N2753" s="427"/>
      <c r="O2753" s="458">
        <f t="shared" si="135"/>
        <v>0</v>
      </c>
      <c r="P2753" s="458">
        <f t="shared" si="136"/>
        <v>0</v>
      </c>
      <c r="Q2753" s="96" t="str">
        <f t="shared" si="137"/>
        <v/>
      </c>
    </row>
    <row r="2754" spans="1:17" ht="13.5" hidden="1" thickBot="1" x14ac:dyDescent="0.25">
      <c r="A2754" s="450"/>
      <c r="B2754" s="427"/>
      <c r="C2754" s="459"/>
      <c r="D2754" s="455"/>
      <c r="E2754" s="455"/>
      <c r="F2754" s="477"/>
      <c r="G2754" s="456"/>
      <c r="H2754" s="461"/>
      <c r="I2754" s="461"/>
      <c r="J2754" s="426"/>
      <c r="K2754" s="426"/>
      <c r="L2754" s="426"/>
      <c r="M2754" s="426"/>
      <c r="N2754" s="427"/>
      <c r="O2754" s="458">
        <f t="shared" si="135"/>
        <v>0</v>
      </c>
      <c r="P2754" s="458">
        <f t="shared" si="136"/>
        <v>0</v>
      </c>
      <c r="Q2754" s="96" t="str">
        <f t="shared" si="137"/>
        <v/>
      </c>
    </row>
    <row r="2755" spans="1:17" ht="13.5" hidden="1" thickBot="1" x14ac:dyDescent="0.25">
      <c r="A2755" s="450"/>
      <c r="B2755" s="427"/>
      <c r="C2755" s="459"/>
      <c r="D2755" s="455"/>
      <c r="E2755" s="455"/>
      <c r="F2755" s="477"/>
      <c r="G2755" s="456"/>
      <c r="H2755" s="461"/>
      <c r="I2755" s="461"/>
      <c r="J2755" s="426"/>
      <c r="K2755" s="426"/>
      <c r="L2755" s="426"/>
      <c r="M2755" s="426"/>
      <c r="N2755" s="427"/>
      <c r="O2755" s="458">
        <f t="shared" si="135"/>
        <v>0</v>
      </c>
      <c r="P2755" s="458">
        <f t="shared" si="136"/>
        <v>0</v>
      </c>
      <c r="Q2755" s="96" t="str">
        <f t="shared" si="137"/>
        <v/>
      </c>
    </row>
    <row r="2756" spans="1:17" ht="13.5" hidden="1" thickBot="1" x14ac:dyDescent="0.25">
      <c r="A2756" s="450"/>
      <c r="B2756" s="427"/>
      <c r="C2756" s="459"/>
      <c r="D2756" s="455"/>
      <c r="E2756" s="455"/>
      <c r="F2756" s="477"/>
      <c r="G2756" s="456"/>
      <c r="H2756" s="461"/>
      <c r="I2756" s="461"/>
      <c r="J2756" s="426"/>
      <c r="K2756" s="426"/>
      <c r="L2756" s="426"/>
      <c r="M2756" s="426"/>
      <c r="N2756" s="427"/>
      <c r="O2756" s="458">
        <f t="shared" si="135"/>
        <v>0</v>
      </c>
      <c r="P2756" s="458">
        <f t="shared" si="136"/>
        <v>0</v>
      </c>
      <c r="Q2756" s="96" t="str">
        <f t="shared" si="137"/>
        <v/>
      </c>
    </row>
    <row r="2757" spans="1:17" ht="13.5" hidden="1" thickBot="1" x14ac:dyDescent="0.25">
      <c r="A2757" s="450"/>
      <c r="B2757" s="427"/>
      <c r="C2757" s="459"/>
      <c r="D2757" s="455"/>
      <c r="E2757" s="455"/>
      <c r="F2757" s="477"/>
      <c r="G2757" s="456"/>
      <c r="H2757" s="461"/>
      <c r="I2757" s="461"/>
      <c r="J2757" s="426"/>
      <c r="K2757" s="426"/>
      <c r="L2757" s="426"/>
      <c r="M2757" s="426"/>
      <c r="N2757" s="427"/>
      <c r="O2757" s="458">
        <f t="shared" si="135"/>
        <v>0</v>
      </c>
      <c r="P2757" s="458">
        <f t="shared" si="136"/>
        <v>0</v>
      </c>
      <c r="Q2757" s="96" t="str">
        <f t="shared" si="137"/>
        <v/>
      </c>
    </row>
    <row r="2758" spans="1:17" ht="13.5" hidden="1" thickBot="1" x14ac:dyDescent="0.25">
      <c r="A2758" s="450"/>
      <c r="B2758" s="427"/>
      <c r="C2758" s="459"/>
      <c r="D2758" s="455"/>
      <c r="E2758" s="455"/>
      <c r="F2758" s="477"/>
      <c r="G2758" s="456"/>
      <c r="H2758" s="461"/>
      <c r="I2758" s="461"/>
      <c r="J2758" s="426"/>
      <c r="K2758" s="426"/>
      <c r="L2758" s="426"/>
      <c r="M2758" s="426"/>
      <c r="N2758" s="427"/>
      <c r="O2758" s="458">
        <f t="shared" si="135"/>
        <v>0</v>
      </c>
      <c r="P2758" s="458">
        <f t="shared" si="136"/>
        <v>0</v>
      </c>
      <c r="Q2758" s="96" t="str">
        <f t="shared" si="137"/>
        <v/>
      </c>
    </row>
    <row r="2759" spans="1:17" ht="13.5" hidden="1" thickBot="1" x14ac:dyDescent="0.25">
      <c r="A2759" s="450"/>
      <c r="B2759" s="427"/>
      <c r="C2759" s="459"/>
      <c r="D2759" s="455"/>
      <c r="E2759" s="455"/>
      <c r="F2759" s="477"/>
      <c r="G2759" s="456"/>
      <c r="H2759" s="461"/>
      <c r="I2759" s="461"/>
      <c r="J2759" s="426"/>
      <c r="K2759" s="426"/>
      <c r="L2759" s="426"/>
      <c r="M2759" s="426"/>
      <c r="N2759" s="427"/>
      <c r="O2759" s="458">
        <f t="shared" si="135"/>
        <v>0</v>
      </c>
      <c r="P2759" s="458">
        <f t="shared" si="136"/>
        <v>0</v>
      </c>
      <c r="Q2759" s="96" t="str">
        <f t="shared" si="137"/>
        <v/>
      </c>
    </row>
    <row r="2760" spans="1:17" ht="13.5" hidden="1" thickBot="1" x14ac:dyDescent="0.25">
      <c r="A2760" s="450"/>
      <c r="B2760" s="427"/>
      <c r="C2760" s="459"/>
      <c r="D2760" s="455"/>
      <c r="E2760" s="455"/>
      <c r="F2760" s="477"/>
      <c r="G2760" s="456"/>
      <c r="H2760" s="461"/>
      <c r="I2760" s="461"/>
      <c r="J2760" s="426"/>
      <c r="K2760" s="426"/>
      <c r="L2760" s="426"/>
      <c r="M2760" s="426"/>
      <c r="N2760" s="427"/>
      <c r="O2760" s="458">
        <f t="shared" si="135"/>
        <v>0</v>
      </c>
      <c r="P2760" s="458">
        <f t="shared" si="136"/>
        <v>0</v>
      </c>
      <c r="Q2760" s="96" t="str">
        <f t="shared" si="137"/>
        <v/>
      </c>
    </row>
    <row r="2761" spans="1:17" ht="13.5" hidden="1" thickBot="1" x14ac:dyDescent="0.25">
      <c r="A2761" s="450"/>
      <c r="B2761" s="427"/>
      <c r="C2761" s="459"/>
      <c r="D2761" s="455"/>
      <c r="E2761" s="455"/>
      <c r="F2761" s="477"/>
      <c r="G2761" s="456"/>
      <c r="H2761" s="461"/>
      <c r="I2761" s="461"/>
      <c r="J2761" s="426"/>
      <c r="K2761" s="426"/>
      <c r="L2761" s="426"/>
      <c r="M2761" s="426"/>
      <c r="N2761" s="427"/>
      <c r="O2761" s="458">
        <f t="shared" si="135"/>
        <v>0</v>
      </c>
      <c r="P2761" s="458">
        <f t="shared" si="136"/>
        <v>0</v>
      </c>
      <c r="Q2761" s="96" t="str">
        <f t="shared" si="137"/>
        <v/>
      </c>
    </row>
    <row r="2762" spans="1:17" ht="13.5" hidden="1" thickBot="1" x14ac:dyDescent="0.25">
      <c r="A2762" s="450"/>
      <c r="B2762" s="427"/>
      <c r="C2762" s="459"/>
      <c r="D2762" s="455"/>
      <c r="E2762" s="455"/>
      <c r="F2762" s="477"/>
      <c r="G2762" s="456"/>
      <c r="H2762" s="461"/>
      <c r="I2762" s="461"/>
      <c r="J2762" s="426"/>
      <c r="K2762" s="426"/>
      <c r="L2762" s="426"/>
      <c r="M2762" s="426"/>
      <c r="N2762" s="427"/>
      <c r="O2762" s="458">
        <f t="shared" si="135"/>
        <v>0</v>
      </c>
      <c r="P2762" s="458">
        <f t="shared" si="136"/>
        <v>0</v>
      </c>
      <c r="Q2762" s="96" t="str">
        <f t="shared" si="137"/>
        <v/>
      </c>
    </row>
    <row r="2763" spans="1:17" ht="13.5" hidden="1" thickBot="1" x14ac:dyDescent="0.25">
      <c r="A2763" s="450"/>
      <c r="B2763" s="427"/>
      <c r="C2763" s="459"/>
      <c r="D2763" s="455"/>
      <c r="E2763" s="455"/>
      <c r="F2763" s="477"/>
      <c r="G2763" s="456"/>
      <c r="H2763" s="461"/>
      <c r="I2763" s="461"/>
      <c r="J2763" s="426"/>
      <c r="K2763" s="426"/>
      <c r="L2763" s="426"/>
      <c r="M2763" s="426"/>
      <c r="N2763" s="427"/>
      <c r="O2763" s="458">
        <f t="shared" si="135"/>
        <v>0</v>
      </c>
      <c r="P2763" s="458">
        <f t="shared" si="136"/>
        <v>0</v>
      </c>
      <c r="Q2763" s="96" t="str">
        <f t="shared" si="137"/>
        <v/>
      </c>
    </row>
    <row r="2764" spans="1:17" ht="13.5" hidden="1" thickBot="1" x14ac:dyDescent="0.25">
      <c r="A2764" s="450"/>
      <c r="B2764" s="427"/>
      <c r="C2764" s="459"/>
      <c r="D2764" s="455"/>
      <c r="E2764" s="455"/>
      <c r="F2764" s="477"/>
      <c r="G2764" s="456"/>
      <c r="H2764" s="461"/>
      <c r="I2764" s="461"/>
      <c r="J2764" s="426"/>
      <c r="K2764" s="426"/>
      <c r="L2764" s="426"/>
      <c r="M2764" s="426"/>
      <c r="N2764" s="427"/>
      <c r="O2764" s="458">
        <f t="shared" si="135"/>
        <v>0</v>
      </c>
      <c r="P2764" s="458">
        <f t="shared" si="136"/>
        <v>0</v>
      </c>
      <c r="Q2764" s="96" t="str">
        <f t="shared" si="137"/>
        <v/>
      </c>
    </row>
    <row r="2765" spans="1:17" ht="13.5" hidden="1" thickBot="1" x14ac:dyDescent="0.25">
      <c r="A2765" s="450"/>
      <c r="B2765" s="427"/>
      <c r="C2765" s="459"/>
      <c r="D2765" s="455"/>
      <c r="E2765" s="455"/>
      <c r="F2765" s="477"/>
      <c r="G2765" s="456"/>
      <c r="H2765" s="461"/>
      <c r="I2765" s="461"/>
      <c r="J2765" s="426"/>
      <c r="K2765" s="426"/>
      <c r="L2765" s="426"/>
      <c r="M2765" s="426"/>
      <c r="N2765" s="427"/>
      <c r="O2765" s="458">
        <f t="shared" si="135"/>
        <v>0</v>
      </c>
      <c r="P2765" s="458">
        <f t="shared" si="136"/>
        <v>0</v>
      </c>
      <c r="Q2765" s="96" t="str">
        <f t="shared" si="137"/>
        <v/>
      </c>
    </row>
    <row r="2766" spans="1:17" ht="13.5" hidden="1" thickBot="1" x14ac:dyDescent="0.25">
      <c r="A2766" s="450"/>
      <c r="B2766" s="427"/>
      <c r="C2766" s="459"/>
      <c r="D2766" s="455"/>
      <c r="E2766" s="455"/>
      <c r="F2766" s="477"/>
      <c r="G2766" s="456"/>
      <c r="H2766" s="461"/>
      <c r="I2766" s="461"/>
      <c r="J2766" s="426"/>
      <c r="K2766" s="426"/>
      <c r="L2766" s="426"/>
      <c r="M2766" s="426"/>
      <c r="N2766" s="427"/>
      <c r="O2766" s="458">
        <f t="shared" si="135"/>
        <v>0</v>
      </c>
      <c r="P2766" s="458">
        <f t="shared" si="136"/>
        <v>0</v>
      </c>
      <c r="Q2766" s="96" t="str">
        <f t="shared" si="137"/>
        <v/>
      </c>
    </row>
    <row r="2767" spans="1:17" ht="13.5" hidden="1" thickBot="1" x14ac:dyDescent="0.25">
      <c r="A2767" s="450"/>
      <c r="B2767" s="427"/>
      <c r="C2767" s="459"/>
      <c r="D2767" s="455"/>
      <c r="E2767" s="455"/>
      <c r="F2767" s="477"/>
      <c r="G2767" s="456"/>
      <c r="H2767" s="461"/>
      <c r="I2767" s="461"/>
      <c r="J2767" s="426"/>
      <c r="K2767" s="426"/>
      <c r="L2767" s="426"/>
      <c r="M2767" s="426"/>
      <c r="N2767" s="427"/>
      <c r="O2767" s="458">
        <f t="shared" si="135"/>
        <v>0</v>
      </c>
      <c r="P2767" s="458">
        <f t="shared" si="136"/>
        <v>0</v>
      </c>
      <c r="Q2767" s="96" t="str">
        <f t="shared" si="137"/>
        <v/>
      </c>
    </row>
    <row r="2768" spans="1:17" ht="13.5" hidden="1" thickBot="1" x14ac:dyDescent="0.25">
      <c r="A2768" s="450"/>
      <c r="B2768" s="427"/>
      <c r="C2768" s="459"/>
      <c r="D2768" s="455"/>
      <c r="E2768" s="455"/>
      <c r="F2768" s="477"/>
      <c r="G2768" s="456"/>
      <c r="H2768" s="461"/>
      <c r="I2768" s="461"/>
      <c r="J2768" s="426"/>
      <c r="K2768" s="426"/>
      <c r="L2768" s="426"/>
      <c r="M2768" s="426"/>
      <c r="N2768" s="427"/>
      <c r="O2768" s="458">
        <f t="shared" si="135"/>
        <v>0</v>
      </c>
      <c r="P2768" s="458">
        <f t="shared" si="136"/>
        <v>0</v>
      </c>
      <c r="Q2768" s="96" t="str">
        <f t="shared" si="137"/>
        <v/>
      </c>
    </row>
    <row r="2769" spans="1:17" ht="13.5" hidden="1" thickBot="1" x14ac:dyDescent="0.25">
      <c r="A2769" s="450"/>
      <c r="B2769" s="427"/>
      <c r="C2769" s="459"/>
      <c r="D2769" s="455"/>
      <c r="E2769" s="455"/>
      <c r="F2769" s="477"/>
      <c r="G2769" s="456"/>
      <c r="H2769" s="461"/>
      <c r="I2769" s="461"/>
      <c r="J2769" s="426"/>
      <c r="K2769" s="426"/>
      <c r="L2769" s="426"/>
      <c r="M2769" s="426"/>
      <c r="N2769" s="427"/>
      <c r="O2769" s="458">
        <f t="shared" si="135"/>
        <v>0</v>
      </c>
      <c r="P2769" s="458">
        <f t="shared" si="136"/>
        <v>0</v>
      </c>
      <c r="Q2769" s="96" t="str">
        <f t="shared" si="137"/>
        <v/>
      </c>
    </row>
    <row r="2770" spans="1:17" ht="13.5" hidden="1" thickBot="1" x14ac:dyDescent="0.25">
      <c r="A2770" s="450"/>
      <c r="B2770" s="427"/>
      <c r="C2770" s="459"/>
      <c r="D2770" s="455"/>
      <c r="E2770" s="455"/>
      <c r="F2770" s="477"/>
      <c r="G2770" s="456"/>
      <c r="H2770" s="461"/>
      <c r="I2770" s="461"/>
      <c r="J2770" s="426"/>
      <c r="K2770" s="426"/>
      <c r="L2770" s="426"/>
      <c r="M2770" s="426"/>
      <c r="N2770" s="427"/>
      <c r="O2770" s="458">
        <f t="shared" si="135"/>
        <v>0</v>
      </c>
      <c r="P2770" s="458">
        <f t="shared" si="136"/>
        <v>0</v>
      </c>
      <c r="Q2770" s="96" t="str">
        <f t="shared" si="137"/>
        <v/>
      </c>
    </row>
    <row r="2771" spans="1:17" ht="13.5" hidden="1" thickBot="1" x14ac:dyDescent="0.25">
      <c r="A2771" s="450"/>
      <c r="B2771" s="427"/>
      <c r="C2771" s="459"/>
      <c r="D2771" s="455"/>
      <c r="E2771" s="455"/>
      <c r="F2771" s="477"/>
      <c r="G2771" s="456"/>
      <c r="H2771" s="461"/>
      <c r="I2771" s="461"/>
      <c r="J2771" s="426"/>
      <c r="K2771" s="426"/>
      <c r="L2771" s="426"/>
      <c r="M2771" s="426"/>
      <c r="N2771" s="427"/>
      <c r="O2771" s="458">
        <f t="shared" si="135"/>
        <v>0</v>
      </c>
      <c r="P2771" s="458">
        <f t="shared" si="136"/>
        <v>0</v>
      </c>
      <c r="Q2771" s="96" t="str">
        <f t="shared" si="137"/>
        <v/>
      </c>
    </row>
    <row r="2772" spans="1:17" ht="13.5" hidden="1" thickBot="1" x14ac:dyDescent="0.25">
      <c r="A2772" s="450"/>
      <c r="B2772" s="427"/>
      <c r="C2772" s="459"/>
      <c r="D2772" s="455"/>
      <c r="E2772" s="455"/>
      <c r="F2772" s="477"/>
      <c r="G2772" s="456"/>
      <c r="H2772" s="461"/>
      <c r="I2772" s="461"/>
      <c r="J2772" s="426"/>
      <c r="K2772" s="426"/>
      <c r="L2772" s="426"/>
      <c r="M2772" s="426"/>
      <c r="N2772" s="427"/>
      <c r="O2772" s="458">
        <f t="shared" ref="O2772:O4234" si="138">IF(B2772=0,0,IF(YEAR(B2772)=$P$1,MONTH(B2772)-$O$1+1,(YEAR(B2772)-$P$1)*12-$O$1+1+MONTH(B2772)))</f>
        <v>0</v>
      </c>
      <c r="P2772" s="458">
        <f t="shared" ref="P2772:P4234" si="139">IF(C2772=0,0,IF(YEAR(C2772)=$P$1,MONTH(C2772)-$O$1+1,(YEAR(C2772)-$P$1)*12-$O$1+1+MONTH(C2772)))</f>
        <v>0</v>
      </c>
      <c r="Q2772" s="96" t="str">
        <f t="shared" ref="Q2772:Q4234" si="140">SUBSTITUTE(D2772," ","_")</f>
        <v/>
      </c>
    </row>
    <row r="2773" spans="1:17" ht="13.5" hidden="1" thickBot="1" x14ac:dyDescent="0.25">
      <c r="A2773" s="450"/>
      <c r="B2773" s="427"/>
      <c r="C2773" s="459"/>
      <c r="D2773" s="455"/>
      <c r="E2773" s="455"/>
      <c r="F2773" s="477"/>
      <c r="G2773" s="461"/>
      <c r="H2773" s="461"/>
      <c r="I2773" s="461"/>
      <c r="J2773" s="426"/>
      <c r="K2773" s="426"/>
      <c r="L2773" s="426"/>
      <c r="M2773" s="426"/>
      <c r="N2773" s="427"/>
      <c r="O2773" s="458">
        <f t="shared" si="138"/>
        <v>0</v>
      </c>
      <c r="P2773" s="458">
        <f t="shared" si="139"/>
        <v>0</v>
      </c>
      <c r="Q2773" s="96" t="str">
        <f t="shared" si="140"/>
        <v/>
      </c>
    </row>
    <row r="2774" spans="1:17" ht="13.5" hidden="1" thickBot="1" x14ac:dyDescent="0.25">
      <c r="A2774" s="450"/>
      <c r="B2774" s="427"/>
      <c r="C2774" s="459"/>
      <c r="D2774" s="455"/>
      <c r="E2774" s="455"/>
      <c r="F2774" s="477"/>
      <c r="G2774" s="461"/>
      <c r="H2774" s="461"/>
      <c r="I2774" s="461"/>
      <c r="J2774" s="426"/>
      <c r="K2774" s="426"/>
      <c r="L2774" s="426"/>
      <c r="M2774" s="426"/>
      <c r="N2774" s="427"/>
      <c r="O2774" s="458">
        <f t="shared" si="138"/>
        <v>0</v>
      </c>
      <c r="P2774" s="458">
        <f t="shared" si="139"/>
        <v>0</v>
      </c>
      <c r="Q2774" s="96" t="str">
        <f t="shared" si="140"/>
        <v/>
      </c>
    </row>
    <row r="2775" spans="1:17" ht="13.5" hidden="1" thickBot="1" x14ac:dyDescent="0.25">
      <c r="A2775" s="450"/>
      <c r="B2775" s="427"/>
      <c r="C2775" s="459"/>
      <c r="D2775" s="455"/>
      <c r="E2775" s="455"/>
      <c r="F2775" s="477"/>
      <c r="G2775" s="461"/>
      <c r="H2775" s="461"/>
      <c r="I2775" s="461"/>
      <c r="J2775" s="426"/>
      <c r="K2775" s="426"/>
      <c r="L2775" s="426"/>
      <c r="M2775" s="426"/>
      <c r="N2775" s="427"/>
      <c r="O2775" s="458">
        <f t="shared" si="138"/>
        <v>0</v>
      </c>
      <c r="P2775" s="458">
        <f t="shared" si="139"/>
        <v>0</v>
      </c>
      <c r="Q2775" s="96" t="str">
        <f t="shared" si="140"/>
        <v/>
      </c>
    </row>
    <row r="2776" spans="1:17" ht="13.5" hidden="1" thickBot="1" x14ac:dyDescent="0.25">
      <c r="A2776" s="450"/>
      <c r="B2776" s="427"/>
      <c r="C2776" s="459"/>
      <c r="D2776" s="455"/>
      <c r="E2776" s="461"/>
      <c r="F2776" s="477"/>
      <c r="G2776" s="461"/>
      <c r="H2776" s="461"/>
      <c r="I2776" s="461"/>
      <c r="J2776" s="426"/>
      <c r="K2776" s="426"/>
      <c r="L2776" s="426"/>
      <c r="M2776" s="426"/>
      <c r="N2776" s="427"/>
      <c r="O2776" s="458">
        <f t="shared" si="138"/>
        <v>0</v>
      </c>
      <c r="P2776" s="458">
        <f t="shared" si="139"/>
        <v>0</v>
      </c>
      <c r="Q2776" s="96" t="str">
        <f t="shared" si="140"/>
        <v/>
      </c>
    </row>
    <row r="2777" spans="1:17" ht="13.5" hidden="1" thickBot="1" x14ac:dyDescent="0.25">
      <c r="A2777" s="450"/>
      <c r="B2777" s="427"/>
      <c r="C2777" s="464"/>
      <c r="D2777" s="461"/>
      <c r="E2777" s="461"/>
      <c r="F2777" s="477"/>
      <c r="G2777" s="455"/>
      <c r="H2777" s="456"/>
      <c r="I2777" s="461"/>
      <c r="J2777" s="425"/>
      <c r="K2777" s="425"/>
      <c r="L2777" s="426"/>
      <c r="M2777" s="426"/>
      <c r="N2777" s="427"/>
      <c r="O2777" s="458">
        <f t="shared" si="138"/>
        <v>0</v>
      </c>
      <c r="P2777" s="458">
        <f t="shared" si="139"/>
        <v>0</v>
      </c>
      <c r="Q2777" s="96" t="str">
        <f t="shared" si="140"/>
        <v/>
      </c>
    </row>
    <row r="2778" spans="1:17" ht="13.5" hidden="1" thickBot="1" x14ac:dyDescent="0.25">
      <c r="A2778" s="450"/>
      <c r="B2778" s="427"/>
      <c r="C2778" s="459"/>
      <c r="D2778" s="461"/>
      <c r="E2778" s="461"/>
      <c r="F2778" s="477"/>
      <c r="G2778" s="455"/>
      <c r="H2778" s="461"/>
      <c r="I2778" s="461"/>
      <c r="J2778" s="425"/>
      <c r="K2778" s="426"/>
      <c r="L2778" s="426"/>
      <c r="M2778" s="426"/>
      <c r="N2778" s="427"/>
      <c r="O2778" s="458">
        <f t="shared" si="138"/>
        <v>0</v>
      </c>
      <c r="P2778" s="458">
        <f t="shared" si="139"/>
        <v>0</v>
      </c>
      <c r="Q2778" s="96" t="str">
        <f t="shared" si="140"/>
        <v/>
      </c>
    </row>
    <row r="2779" spans="1:17" ht="13.5" hidden="1" thickBot="1" x14ac:dyDescent="0.25">
      <c r="A2779" s="450"/>
      <c r="B2779" s="427"/>
      <c r="C2779" s="459"/>
      <c r="D2779" s="461"/>
      <c r="E2779" s="461"/>
      <c r="F2779" s="477"/>
      <c r="G2779" s="455"/>
      <c r="H2779" s="461"/>
      <c r="I2779" s="461"/>
      <c r="J2779" s="425"/>
      <c r="K2779" s="426"/>
      <c r="L2779" s="426"/>
      <c r="M2779" s="426"/>
      <c r="N2779" s="427"/>
      <c r="O2779" s="458">
        <f t="shared" si="138"/>
        <v>0</v>
      </c>
      <c r="P2779" s="458">
        <f t="shared" si="139"/>
        <v>0</v>
      </c>
      <c r="Q2779" s="96" t="str">
        <f t="shared" si="140"/>
        <v/>
      </c>
    </row>
    <row r="2780" spans="1:17" ht="13.5" hidden="1" thickBot="1" x14ac:dyDescent="0.25">
      <c r="A2780" s="450"/>
      <c r="B2780" s="427"/>
      <c r="C2780" s="459"/>
      <c r="D2780" s="461"/>
      <c r="E2780" s="461"/>
      <c r="F2780" s="477"/>
      <c r="G2780" s="461"/>
      <c r="H2780" s="461"/>
      <c r="I2780" s="461"/>
      <c r="J2780" s="426"/>
      <c r="K2780" s="426"/>
      <c r="L2780" s="426"/>
      <c r="M2780" s="426"/>
      <c r="N2780" s="427"/>
      <c r="O2780" s="458">
        <f t="shared" si="138"/>
        <v>0</v>
      </c>
      <c r="P2780" s="458">
        <f t="shared" si="139"/>
        <v>0</v>
      </c>
      <c r="Q2780" s="96" t="str">
        <f t="shared" si="140"/>
        <v/>
      </c>
    </row>
    <row r="2781" spans="1:17" ht="13.5" hidden="1" thickBot="1" x14ac:dyDescent="0.25">
      <c r="A2781" s="450"/>
      <c r="B2781" s="427"/>
      <c r="C2781" s="459"/>
      <c r="D2781" s="461"/>
      <c r="E2781" s="461"/>
      <c r="F2781" s="477"/>
      <c r="G2781" s="453"/>
      <c r="H2781" s="455"/>
      <c r="I2781" s="455"/>
      <c r="J2781" s="465"/>
      <c r="K2781" s="465"/>
      <c r="L2781" s="465"/>
      <c r="M2781" s="426"/>
      <c r="N2781" s="427"/>
      <c r="O2781" s="458">
        <f t="shared" si="138"/>
        <v>0</v>
      </c>
      <c r="P2781" s="458">
        <f t="shared" si="139"/>
        <v>0</v>
      </c>
      <c r="Q2781" s="96" t="str">
        <f t="shared" si="140"/>
        <v/>
      </c>
    </row>
    <row r="2782" spans="1:17" ht="13.5" hidden="1" thickBot="1" x14ac:dyDescent="0.25">
      <c r="A2782" s="450"/>
      <c r="B2782" s="427"/>
      <c r="C2782" s="459"/>
      <c r="D2782" s="461"/>
      <c r="E2782" s="461"/>
      <c r="F2782" s="477"/>
      <c r="G2782" s="461"/>
      <c r="H2782" s="461"/>
      <c r="I2782" s="461"/>
      <c r="J2782" s="426"/>
      <c r="K2782" s="426"/>
      <c r="L2782" s="426"/>
      <c r="M2782" s="426"/>
      <c r="N2782" s="427"/>
      <c r="O2782" s="458">
        <f t="shared" si="138"/>
        <v>0</v>
      </c>
      <c r="P2782" s="458">
        <f t="shared" si="139"/>
        <v>0</v>
      </c>
      <c r="Q2782" s="96" t="str">
        <f t="shared" si="140"/>
        <v/>
      </c>
    </row>
    <row r="2783" spans="1:17" ht="13.5" hidden="1" thickBot="1" x14ac:dyDescent="0.25">
      <c r="A2783" s="450"/>
      <c r="B2783" s="427"/>
      <c r="C2783" s="459"/>
      <c r="D2783" s="461"/>
      <c r="E2783" s="461"/>
      <c r="F2783" s="477"/>
      <c r="G2783" s="461"/>
      <c r="H2783" s="461"/>
      <c r="I2783" s="461"/>
      <c r="J2783" s="426"/>
      <c r="K2783" s="426"/>
      <c r="L2783" s="426"/>
      <c r="M2783" s="426"/>
      <c r="N2783" s="427"/>
      <c r="O2783" s="458">
        <f t="shared" si="138"/>
        <v>0</v>
      </c>
      <c r="P2783" s="458">
        <f t="shared" si="139"/>
        <v>0</v>
      </c>
      <c r="Q2783" s="96" t="str">
        <f t="shared" si="140"/>
        <v/>
      </c>
    </row>
    <row r="2784" spans="1:17" ht="13.5" hidden="1" thickBot="1" x14ac:dyDescent="0.25">
      <c r="A2784" s="450"/>
      <c r="B2784" s="427"/>
      <c r="C2784" s="459"/>
      <c r="D2784" s="455"/>
      <c r="E2784" s="461"/>
      <c r="F2784" s="477"/>
      <c r="G2784" s="461"/>
      <c r="H2784" s="461"/>
      <c r="I2784" s="461"/>
      <c r="J2784" s="426"/>
      <c r="K2784" s="426"/>
      <c r="L2784" s="426"/>
      <c r="M2784" s="426"/>
      <c r="N2784" s="427"/>
      <c r="O2784" s="458">
        <f t="shared" si="138"/>
        <v>0</v>
      </c>
      <c r="P2784" s="458">
        <f t="shared" si="139"/>
        <v>0</v>
      </c>
      <c r="Q2784" s="96" t="str">
        <f t="shared" si="140"/>
        <v/>
      </c>
    </row>
    <row r="2785" spans="1:17" ht="13.5" hidden="1" thickBot="1" x14ac:dyDescent="0.25">
      <c r="A2785" s="450"/>
      <c r="B2785" s="427"/>
      <c r="C2785" s="459"/>
      <c r="D2785" s="455"/>
      <c r="E2785" s="455"/>
      <c r="F2785" s="477"/>
      <c r="G2785" s="456"/>
      <c r="H2785" s="461"/>
      <c r="I2785" s="461"/>
      <c r="J2785" s="426"/>
      <c r="K2785" s="426"/>
      <c r="L2785" s="426"/>
      <c r="M2785" s="426"/>
      <c r="N2785" s="427"/>
      <c r="O2785" s="458">
        <f t="shared" si="138"/>
        <v>0</v>
      </c>
      <c r="P2785" s="458">
        <f t="shared" si="139"/>
        <v>0</v>
      </c>
      <c r="Q2785" s="96" t="str">
        <f t="shared" si="140"/>
        <v/>
      </c>
    </row>
    <row r="2786" spans="1:17" ht="13.5" hidden="1" thickBot="1" x14ac:dyDescent="0.25">
      <c r="A2786" s="450"/>
      <c r="B2786" s="427"/>
      <c r="C2786" s="459"/>
      <c r="D2786" s="455"/>
      <c r="E2786" s="455"/>
      <c r="F2786" s="477"/>
      <c r="G2786" s="456"/>
      <c r="H2786" s="461"/>
      <c r="I2786" s="461"/>
      <c r="J2786" s="426"/>
      <c r="K2786" s="426"/>
      <c r="L2786" s="426"/>
      <c r="M2786" s="426"/>
      <c r="N2786" s="427"/>
      <c r="O2786" s="458">
        <f t="shared" si="138"/>
        <v>0</v>
      </c>
      <c r="P2786" s="458">
        <f t="shared" si="139"/>
        <v>0</v>
      </c>
      <c r="Q2786" s="96" t="str">
        <f t="shared" si="140"/>
        <v/>
      </c>
    </row>
    <row r="2787" spans="1:17" ht="13.5" hidden="1" thickBot="1" x14ac:dyDescent="0.25">
      <c r="A2787" s="450"/>
      <c r="B2787" s="427"/>
      <c r="C2787" s="459"/>
      <c r="D2787" s="455"/>
      <c r="E2787" s="455"/>
      <c r="F2787" s="477"/>
      <c r="G2787" s="456"/>
      <c r="H2787" s="461"/>
      <c r="I2787" s="461"/>
      <c r="J2787" s="426"/>
      <c r="K2787" s="426"/>
      <c r="L2787" s="426"/>
      <c r="M2787" s="426"/>
      <c r="N2787" s="427"/>
      <c r="O2787" s="458">
        <f t="shared" si="138"/>
        <v>0</v>
      </c>
      <c r="P2787" s="458">
        <f t="shared" si="139"/>
        <v>0</v>
      </c>
      <c r="Q2787" s="96" t="str">
        <f t="shared" si="140"/>
        <v/>
      </c>
    </row>
    <row r="2788" spans="1:17" ht="13.5" hidden="1" thickBot="1" x14ac:dyDescent="0.25">
      <c r="A2788" s="450"/>
      <c r="B2788" s="427"/>
      <c r="C2788" s="459"/>
      <c r="D2788" s="455"/>
      <c r="E2788" s="455"/>
      <c r="F2788" s="477"/>
      <c r="G2788" s="456"/>
      <c r="H2788" s="461"/>
      <c r="I2788" s="461"/>
      <c r="J2788" s="426"/>
      <c r="K2788" s="426"/>
      <c r="L2788" s="426"/>
      <c r="M2788" s="426"/>
      <c r="N2788" s="427"/>
      <c r="O2788" s="458">
        <f t="shared" si="138"/>
        <v>0</v>
      </c>
      <c r="P2788" s="458">
        <f t="shared" si="139"/>
        <v>0</v>
      </c>
      <c r="Q2788" s="96" t="str">
        <f t="shared" si="140"/>
        <v/>
      </c>
    </row>
    <row r="2789" spans="1:17" ht="13.5" hidden="1" thickBot="1" x14ac:dyDescent="0.25">
      <c r="A2789" s="450"/>
      <c r="B2789" s="427"/>
      <c r="C2789" s="459"/>
      <c r="D2789" s="455"/>
      <c r="E2789" s="455"/>
      <c r="F2789" s="477"/>
      <c r="G2789" s="456"/>
      <c r="H2789" s="461"/>
      <c r="I2789" s="461"/>
      <c r="J2789" s="426"/>
      <c r="K2789" s="426"/>
      <c r="L2789" s="426"/>
      <c r="M2789" s="426"/>
      <c r="N2789" s="427"/>
      <c r="O2789" s="458">
        <f t="shared" si="138"/>
        <v>0</v>
      </c>
      <c r="P2789" s="458">
        <f t="shared" si="139"/>
        <v>0</v>
      </c>
      <c r="Q2789" s="96" t="str">
        <f t="shared" si="140"/>
        <v/>
      </c>
    </row>
    <row r="2790" spans="1:17" ht="13.5" hidden="1" thickBot="1" x14ac:dyDescent="0.25">
      <c r="A2790" s="450"/>
      <c r="B2790" s="427"/>
      <c r="C2790" s="459"/>
      <c r="D2790" s="455"/>
      <c r="E2790" s="455"/>
      <c r="F2790" s="477"/>
      <c r="G2790" s="456"/>
      <c r="H2790" s="461"/>
      <c r="I2790" s="461"/>
      <c r="J2790" s="426"/>
      <c r="K2790" s="426"/>
      <c r="L2790" s="426"/>
      <c r="M2790" s="426"/>
      <c r="N2790" s="427"/>
      <c r="O2790" s="458">
        <f t="shared" si="138"/>
        <v>0</v>
      </c>
      <c r="P2790" s="458">
        <f t="shared" si="139"/>
        <v>0</v>
      </c>
      <c r="Q2790" s="96" t="str">
        <f t="shared" si="140"/>
        <v/>
      </c>
    </row>
    <row r="2791" spans="1:17" ht="13.5" hidden="1" thickBot="1" x14ac:dyDescent="0.25">
      <c r="A2791" s="450"/>
      <c r="B2791" s="427"/>
      <c r="C2791" s="459"/>
      <c r="D2791" s="455"/>
      <c r="E2791" s="455"/>
      <c r="F2791" s="477"/>
      <c r="G2791" s="456"/>
      <c r="H2791" s="461"/>
      <c r="I2791" s="461"/>
      <c r="J2791" s="426"/>
      <c r="K2791" s="426"/>
      <c r="L2791" s="426"/>
      <c r="M2791" s="426"/>
      <c r="N2791" s="427"/>
      <c r="O2791" s="458">
        <f t="shared" si="138"/>
        <v>0</v>
      </c>
      <c r="P2791" s="458">
        <f t="shared" si="139"/>
        <v>0</v>
      </c>
      <c r="Q2791" s="96" t="str">
        <f t="shared" si="140"/>
        <v/>
      </c>
    </row>
    <row r="2792" spans="1:17" ht="13.5" hidden="1" thickBot="1" x14ac:dyDescent="0.25">
      <c r="A2792" s="450"/>
      <c r="B2792" s="427"/>
      <c r="C2792" s="459"/>
      <c r="D2792" s="455"/>
      <c r="E2792" s="455"/>
      <c r="F2792" s="477"/>
      <c r="G2792" s="456"/>
      <c r="H2792" s="461"/>
      <c r="I2792" s="461"/>
      <c r="J2792" s="426"/>
      <c r="K2792" s="426"/>
      <c r="L2792" s="426"/>
      <c r="M2792" s="426"/>
      <c r="N2792" s="427"/>
      <c r="O2792" s="458">
        <f t="shared" si="138"/>
        <v>0</v>
      </c>
      <c r="P2792" s="458">
        <f t="shared" si="139"/>
        <v>0</v>
      </c>
      <c r="Q2792" s="96" t="str">
        <f t="shared" si="140"/>
        <v/>
      </c>
    </row>
    <row r="2793" spans="1:17" ht="13.5" hidden="1" thickBot="1" x14ac:dyDescent="0.25">
      <c r="A2793" s="450"/>
      <c r="B2793" s="427"/>
      <c r="C2793" s="459"/>
      <c r="D2793" s="455"/>
      <c r="E2793" s="455"/>
      <c r="F2793" s="477"/>
      <c r="G2793" s="456"/>
      <c r="H2793" s="461"/>
      <c r="I2793" s="461"/>
      <c r="J2793" s="426"/>
      <c r="K2793" s="426"/>
      <c r="L2793" s="426"/>
      <c r="M2793" s="426"/>
      <c r="N2793" s="427"/>
      <c r="O2793" s="458">
        <f t="shared" si="138"/>
        <v>0</v>
      </c>
      <c r="P2793" s="458">
        <f t="shared" si="139"/>
        <v>0</v>
      </c>
      <c r="Q2793" s="96" t="str">
        <f t="shared" si="140"/>
        <v/>
      </c>
    </row>
    <row r="2794" spans="1:17" ht="13.5" hidden="1" thickBot="1" x14ac:dyDescent="0.25">
      <c r="A2794" s="450"/>
      <c r="B2794" s="427"/>
      <c r="C2794" s="459"/>
      <c r="D2794" s="455"/>
      <c r="E2794" s="455"/>
      <c r="F2794" s="477"/>
      <c r="G2794" s="456"/>
      <c r="H2794" s="461"/>
      <c r="I2794" s="461"/>
      <c r="J2794" s="426"/>
      <c r="K2794" s="426"/>
      <c r="L2794" s="426"/>
      <c r="M2794" s="426"/>
      <c r="N2794" s="427"/>
      <c r="O2794" s="458">
        <f t="shared" si="138"/>
        <v>0</v>
      </c>
      <c r="P2794" s="458">
        <f t="shared" si="139"/>
        <v>0</v>
      </c>
      <c r="Q2794" s="96" t="str">
        <f t="shared" si="140"/>
        <v/>
      </c>
    </row>
    <row r="2795" spans="1:17" ht="13.5" hidden="1" thickBot="1" x14ac:dyDescent="0.25">
      <c r="A2795" s="450"/>
      <c r="B2795" s="427"/>
      <c r="C2795" s="459"/>
      <c r="D2795" s="455"/>
      <c r="E2795" s="455"/>
      <c r="F2795" s="477"/>
      <c r="G2795" s="456"/>
      <c r="H2795" s="461"/>
      <c r="I2795" s="461"/>
      <c r="J2795" s="426"/>
      <c r="K2795" s="426"/>
      <c r="L2795" s="426"/>
      <c r="M2795" s="426"/>
      <c r="N2795" s="427"/>
      <c r="O2795" s="458">
        <f t="shared" si="138"/>
        <v>0</v>
      </c>
      <c r="P2795" s="458">
        <f t="shared" si="139"/>
        <v>0</v>
      </c>
      <c r="Q2795" s="96" t="str">
        <f t="shared" si="140"/>
        <v/>
      </c>
    </row>
    <row r="2796" spans="1:17" ht="13.5" hidden="1" thickBot="1" x14ac:dyDescent="0.25">
      <c r="A2796" s="450"/>
      <c r="B2796" s="427"/>
      <c r="C2796" s="459"/>
      <c r="D2796" s="455"/>
      <c r="E2796" s="455"/>
      <c r="F2796" s="477"/>
      <c r="G2796" s="456"/>
      <c r="H2796" s="461"/>
      <c r="I2796" s="461"/>
      <c r="J2796" s="426"/>
      <c r="K2796" s="426"/>
      <c r="L2796" s="426"/>
      <c r="M2796" s="426"/>
      <c r="N2796" s="427"/>
      <c r="O2796" s="458">
        <f t="shared" si="138"/>
        <v>0</v>
      </c>
      <c r="P2796" s="458">
        <f t="shared" si="139"/>
        <v>0</v>
      </c>
      <c r="Q2796" s="96" t="str">
        <f t="shared" si="140"/>
        <v/>
      </c>
    </row>
    <row r="2797" spans="1:17" ht="13.5" hidden="1" thickBot="1" x14ac:dyDescent="0.25">
      <c r="A2797" s="450"/>
      <c r="B2797" s="427"/>
      <c r="C2797" s="459"/>
      <c r="D2797" s="455"/>
      <c r="E2797" s="455"/>
      <c r="F2797" s="477"/>
      <c r="G2797" s="456"/>
      <c r="H2797" s="461"/>
      <c r="I2797" s="461"/>
      <c r="J2797" s="426"/>
      <c r="K2797" s="426"/>
      <c r="L2797" s="426"/>
      <c r="M2797" s="426"/>
      <c r="N2797" s="427"/>
      <c r="O2797" s="458">
        <f t="shared" si="138"/>
        <v>0</v>
      </c>
      <c r="P2797" s="458">
        <f t="shared" si="139"/>
        <v>0</v>
      </c>
      <c r="Q2797" s="96" t="str">
        <f t="shared" si="140"/>
        <v/>
      </c>
    </row>
    <row r="2798" spans="1:17" ht="13.5" hidden="1" thickBot="1" x14ac:dyDescent="0.25">
      <c r="A2798" s="450"/>
      <c r="B2798" s="427"/>
      <c r="C2798" s="459"/>
      <c r="D2798" s="455"/>
      <c r="E2798" s="455"/>
      <c r="F2798" s="477"/>
      <c r="G2798" s="456"/>
      <c r="H2798" s="461"/>
      <c r="I2798" s="461"/>
      <c r="J2798" s="426"/>
      <c r="K2798" s="426"/>
      <c r="L2798" s="426"/>
      <c r="M2798" s="426"/>
      <c r="N2798" s="427"/>
      <c r="O2798" s="458">
        <f t="shared" si="138"/>
        <v>0</v>
      </c>
      <c r="P2798" s="458">
        <f t="shared" si="139"/>
        <v>0</v>
      </c>
      <c r="Q2798" s="96" t="str">
        <f t="shared" si="140"/>
        <v/>
      </c>
    </row>
    <row r="2799" spans="1:17" ht="13.5" hidden="1" thickBot="1" x14ac:dyDescent="0.25">
      <c r="A2799" s="450"/>
      <c r="B2799" s="427"/>
      <c r="C2799" s="459"/>
      <c r="D2799" s="455"/>
      <c r="E2799" s="455"/>
      <c r="F2799" s="477"/>
      <c r="G2799" s="456"/>
      <c r="H2799" s="461"/>
      <c r="I2799" s="461"/>
      <c r="J2799" s="426"/>
      <c r="K2799" s="426"/>
      <c r="L2799" s="426"/>
      <c r="M2799" s="426"/>
      <c r="N2799" s="427"/>
      <c r="O2799" s="458">
        <f t="shared" si="138"/>
        <v>0</v>
      </c>
      <c r="P2799" s="458">
        <f t="shared" si="139"/>
        <v>0</v>
      </c>
      <c r="Q2799" s="96" t="str">
        <f t="shared" si="140"/>
        <v/>
      </c>
    </row>
    <row r="2800" spans="1:17" ht="13.5" hidden="1" thickBot="1" x14ac:dyDescent="0.25">
      <c r="A2800" s="450"/>
      <c r="B2800" s="427"/>
      <c r="C2800" s="459"/>
      <c r="D2800" s="455"/>
      <c r="E2800" s="455"/>
      <c r="F2800" s="477"/>
      <c r="G2800" s="456"/>
      <c r="H2800" s="461"/>
      <c r="I2800" s="461"/>
      <c r="J2800" s="426"/>
      <c r="K2800" s="426"/>
      <c r="L2800" s="426"/>
      <c r="M2800" s="426"/>
      <c r="N2800" s="427"/>
      <c r="O2800" s="458">
        <f t="shared" si="138"/>
        <v>0</v>
      </c>
      <c r="P2800" s="458">
        <f t="shared" si="139"/>
        <v>0</v>
      </c>
      <c r="Q2800" s="96" t="str">
        <f t="shared" si="140"/>
        <v/>
      </c>
    </row>
    <row r="2801" spans="1:17" ht="13.5" hidden="1" thickBot="1" x14ac:dyDescent="0.25">
      <c r="A2801" s="450"/>
      <c r="B2801" s="427"/>
      <c r="C2801" s="459"/>
      <c r="D2801" s="455"/>
      <c r="E2801" s="455"/>
      <c r="F2801" s="477"/>
      <c r="G2801" s="456"/>
      <c r="H2801" s="461"/>
      <c r="I2801" s="461"/>
      <c r="J2801" s="426"/>
      <c r="K2801" s="426"/>
      <c r="L2801" s="426"/>
      <c r="M2801" s="426"/>
      <c r="N2801" s="427"/>
      <c r="O2801" s="458">
        <f t="shared" si="138"/>
        <v>0</v>
      </c>
      <c r="P2801" s="458">
        <f t="shared" si="139"/>
        <v>0</v>
      </c>
      <c r="Q2801" s="96" t="str">
        <f t="shared" si="140"/>
        <v/>
      </c>
    </row>
    <row r="2802" spans="1:17" ht="13.5" hidden="1" thickBot="1" x14ac:dyDescent="0.25">
      <c r="A2802" s="450"/>
      <c r="B2802" s="427"/>
      <c r="C2802" s="459"/>
      <c r="D2802" s="455"/>
      <c r="E2802" s="455"/>
      <c r="F2802" s="477"/>
      <c r="G2802" s="456"/>
      <c r="H2802" s="461"/>
      <c r="I2802" s="461"/>
      <c r="J2802" s="426"/>
      <c r="K2802" s="426"/>
      <c r="L2802" s="426"/>
      <c r="M2802" s="426"/>
      <c r="N2802" s="427"/>
      <c r="O2802" s="458">
        <f t="shared" si="138"/>
        <v>0</v>
      </c>
      <c r="P2802" s="458">
        <f t="shared" si="139"/>
        <v>0</v>
      </c>
      <c r="Q2802" s="96" t="str">
        <f t="shared" si="140"/>
        <v/>
      </c>
    </row>
    <row r="2803" spans="1:17" ht="13.5" hidden="1" thickBot="1" x14ac:dyDescent="0.25">
      <c r="A2803" s="450"/>
      <c r="B2803" s="427"/>
      <c r="C2803" s="459"/>
      <c r="D2803" s="455"/>
      <c r="E2803" s="455"/>
      <c r="F2803" s="477"/>
      <c r="G2803" s="456"/>
      <c r="H2803" s="461"/>
      <c r="I2803" s="461"/>
      <c r="J2803" s="426"/>
      <c r="K2803" s="426"/>
      <c r="L2803" s="426"/>
      <c r="M2803" s="426"/>
      <c r="N2803" s="427"/>
      <c r="O2803" s="458">
        <f t="shared" si="138"/>
        <v>0</v>
      </c>
      <c r="P2803" s="458">
        <f t="shared" si="139"/>
        <v>0</v>
      </c>
      <c r="Q2803" s="96" t="str">
        <f t="shared" si="140"/>
        <v/>
      </c>
    </row>
    <row r="2804" spans="1:17" ht="13.5" hidden="1" thickBot="1" x14ac:dyDescent="0.25">
      <c r="A2804" s="450"/>
      <c r="B2804" s="427"/>
      <c r="C2804" s="459"/>
      <c r="D2804" s="455"/>
      <c r="E2804" s="455"/>
      <c r="F2804" s="477"/>
      <c r="G2804" s="456"/>
      <c r="H2804" s="461"/>
      <c r="I2804" s="461"/>
      <c r="J2804" s="426"/>
      <c r="K2804" s="426"/>
      <c r="L2804" s="426"/>
      <c r="M2804" s="426"/>
      <c r="N2804" s="427"/>
      <c r="O2804" s="458">
        <f t="shared" si="138"/>
        <v>0</v>
      </c>
      <c r="P2804" s="458">
        <f t="shared" si="139"/>
        <v>0</v>
      </c>
      <c r="Q2804" s="96" t="str">
        <f t="shared" si="140"/>
        <v/>
      </c>
    </row>
    <row r="2805" spans="1:17" ht="13.5" hidden="1" thickBot="1" x14ac:dyDescent="0.25">
      <c r="A2805" s="450"/>
      <c r="B2805" s="427"/>
      <c r="C2805" s="459"/>
      <c r="D2805" s="461"/>
      <c r="E2805" s="461"/>
      <c r="F2805" s="477"/>
      <c r="G2805" s="461"/>
      <c r="H2805" s="461"/>
      <c r="I2805" s="461"/>
      <c r="J2805" s="426"/>
      <c r="K2805" s="426"/>
      <c r="L2805" s="426"/>
      <c r="M2805" s="426"/>
      <c r="N2805" s="427"/>
      <c r="O2805" s="458">
        <f t="shared" si="138"/>
        <v>0</v>
      </c>
      <c r="P2805" s="458">
        <f t="shared" si="139"/>
        <v>0</v>
      </c>
      <c r="Q2805" s="96" t="str">
        <f t="shared" si="140"/>
        <v/>
      </c>
    </row>
    <row r="2806" spans="1:17" ht="13.5" hidden="1" thickBot="1" x14ac:dyDescent="0.25">
      <c r="A2806" s="450"/>
      <c r="B2806" s="427"/>
      <c r="C2806" s="464"/>
      <c r="D2806" s="455"/>
      <c r="E2806" s="455"/>
      <c r="F2806" s="460"/>
      <c r="G2806" s="455"/>
      <c r="H2806" s="461"/>
      <c r="I2806" s="461"/>
      <c r="J2806" s="426"/>
      <c r="K2806" s="426"/>
      <c r="L2806" s="426"/>
      <c r="M2806" s="426"/>
      <c r="N2806" s="427"/>
      <c r="O2806" s="458">
        <f t="shared" si="138"/>
        <v>0</v>
      </c>
      <c r="P2806" s="458">
        <f t="shared" si="139"/>
        <v>0</v>
      </c>
      <c r="Q2806" s="96" t="str">
        <f t="shared" si="140"/>
        <v/>
      </c>
    </row>
    <row r="2807" spans="1:17" ht="13.5" hidden="1" thickBot="1" x14ac:dyDescent="0.25">
      <c r="A2807" s="450"/>
      <c r="B2807" s="427"/>
      <c r="C2807" s="464"/>
      <c r="D2807" s="455"/>
      <c r="E2807" s="455"/>
      <c r="F2807" s="460"/>
      <c r="G2807" s="455"/>
      <c r="H2807" s="461"/>
      <c r="I2807" s="461"/>
      <c r="J2807" s="426"/>
      <c r="K2807" s="426"/>
      <c r="L2807" s="426"/>
      <c r="M2807" s="426"/>
      <c r="N2807" s="427"/>
      <c r="O2807" s="458">
        <f t="shared" si="138"/>
        <v>0</v>
      </c>
      <c r="P2807" s="458">
        <f t="shared" si="139"/>
        <v>0</v>
      </c>
      <c r="Q2807" s="96" t="str">
        <f t="shared" si="140"/>
        <v/>
      </c>
    </row>
    <row r="2808" spans="1:17" ht="13.5" hidden="1" thickBot="1" x14ac:dyDescent="0.25">
      <c r="A2808" s="450"/>
      <c r="B2808" s="427"/>
      <c r="C2808" s="464"/>
      <c r="D2808" s="455"/>
      <c r="E2808" s="455"/>
      <c r="F2808" s="460"/>
      <c r="G2808" s="455"/>
      <c r="H2808" s="461"/>
      <c r="I2808" s="461"/>
      <c r="J2808" s="426"/>
      <c r="K2808" s="426"/>
      <c r="L2808" s="426"/>
      <c r="M2808" s="426"/>
      <c r="N2808" s="427"/>
      <c r="O2808" s="458">
        <f t="shared" si="138"/>
        <v>0</v>
      </c>
      <c r="P2808" s="458">
        <f t="shared" si="139"/>
        <v>0</v>
      </c>
      <c r="Q2808" s="96" t="str">
        <f t="shared" si="140"/>
        <v/>
      </c>
    </row>
    <row r="2809" spans="1:17" ht="13.5" hidden="1" thickBot="1" x14ac:dyDescent="0.25">
      <c r="A2809" s="450"/>
      <c r="B2809" s="427"/>
      <c r="C2809" s="464"/>
      <c r="D2809" s="455"/>
      <c r="E2809" s="455"/>
      <c r="F2809" s="460"/>
      <c r="G2809" s="455"/>
      <c r="H2809" s="461"/>
      <c r="I2809" s="461"/>
      <c r="J2809" s="426"/>
      <c r="K2809" s="426"/>
      <c r="L2809" s="426"/>
      <c r="M2809" s="426"/>
      <c r="N2809" s="427"/>
      <c r="O2809" s="458">
        <f t="shared" si="138"/>
        <v>0</v>
      </c>
      <c r="P2809" s="458">
        <f t="shared" si="139"/>
        <v>0</v>
      </c>
      <c r="Q2809" s="96" t="str">
        <f t="shared" si="140"/>
        <v/>
      </c>
    </row>
    <row r="2810" spans="1:17" ht="13.5" hidden="1" thickBot="1" x14ac:dyDescent="0.25">
      <c r="A2810" s="450"/>
      <c r="B2810" s="427"/>
      <c r="C2810" s="464"/>
      <c r="D2810" s="455"/>
      <c r="E2810" s="455"/>
      <c r="F2810" s="460"/>
      <c r="G2810" s="455"/>
      <c r="H2810" s="461"/>
      <c r="I2810" s="461"/>
      <c r="J2810" s="426"/>
      <c r="K2810" s="426"/>
      <c r="L2810" s="426"/>
      <c r="M2810" s="426"/>
      <c r="N2810" s="427"/>
      <c r="O2810" s="458">
        <f t="shared" si="138"/>
        <v>0</v>
      </c>
      <c r="P2810" s="458">
        <f t="shared" si="139"/>
        <v>0</v>
      </c>
      <c r="Q2810" s="96" t="str">
        <f t="shared" si="140"/>
        <v/>
      </c>
    </row>
    <row r="2811" spans="1:17" ht="13.5" hidden="1" thickBot="1" x14ac:dyDescent="0.25">
      <c r="A2811" s="450"/>
      <c r="B2811" s="427"/>
      <c r="C2811" s="464"/>
      <c r="D2811" s="455"/>
      <c r="E2811" s="455"/>
      <c r="F2811" s="460"/>
      <c r="G2811" s="455"/>
      <c r="H2811" s="461"/>
      <c r="I2811" s="461"/>
      <c r="J2811" s="426"/>
      <c r="K2811" s="426"/>
      <c r="L2811" s="426"/>
      <c r="M2811" s="426"/>
      <c r="N2811" s="427"/>
      <c r="O2811" s="458">
        <f t="shared" si="138"/>
        <v>0</v>
      </c>
      <c r="P2811" s="458">
        <f t="shared" si="139"/>
        <v>0</v>
      </c>
      <c r="Q2811" s="96" t="str">
        <f t="shared" si="140"/>
        <v/>
      </c>
    </row>
    <row r="2812" spans="1:17" ht="13.5" hidden="1" thickBot="1" x14ac:dyDescent="0.25">
      <c r="A2812" s="450"/>
      <c r="B2812" s="427"/>
      <c r="C2812" s="464"/>
      <c r="D2812" s="455"/>
      <c r="E2812" s="455"/>
      <c r="F2812" s="460"/>
      <c r="G2812" s="455"/>
      <c r="H2812" s="461"/>
      <c r="I2812" s="461"/>
      <c r="J2812" s="426"/>
      <c r="K2812" s="426"/>
      <c r="L2812" s="426"/>
      <c r="M2812" s="426"/>
      <c r="N2812" s="427"/>
      <c r="O2812" s="458">
        <f t="shared" si="138"/>
        <v>0</v>
      </c>
      <c r="P2812" s="458">
        <f t="shared" si="139"/>
        <v>0</v>
      </c>
      <c r="Q2812" s="96" t="str">
        <f t="shared" si="140"/>
        <v/>
      </c>
    </row>
    <row r="2813" spans="1:17" ht="13.5" hidden="1" thickBot="1" x14ac:dyDescent="0.25">
      <c r="A2813" s="450"/>
      <c r="B2813" s="427"/>
      <c r="C2813" s="464"/>
      <c r="D2813" s="455"/>
      <c r="E2813" s="455"/>
      <c r="F2813" s="460"/>
      <c r="G2813" s="455"/>
      <c r="H2813" s="461"/>
      <c r="I2813" s="461"/>
      <c r="J2813" s="426"/>
      <c r="K2813" s="426"/>
      <c r="L2813" s="426"/>
      <c r="M2813" s="426"/>
      <c r="N2813" s="427"/>
      <c r="O2813" s="458">
        <f t="shared" si="138"/>
        <v>0</v>
      </c>
      <c r="P2813" s="458">
        <f t="shared" si="139"/>
        <v>0</v>
      </c>
      <c r="Q2813" s="96" t="str">
        <f t="shared" si="140"/>
        <v/>
      </c>
    </row>
    <row r="2814" spans="1:17" ht="13.5" hidden="1" thickBot="1" x14ac:dyDescent="0.25">
      <c r="A2814" s="450"/>
      <c r="B2814" s="427"/>
      <c r="C2814" s="464"/>
      <c r="D2814" s="455"/>
      <c r="E2814" s="455"/>
      <c r="F2814" s="460"/>
      <c r="G2814" s="455"/>
      <c r="H2814" s="461"/>
      <c r="I2814" s="461"/>
      <c r="J2814" s="467"/>
      <c r="K2814" s="426"/>
      <c r="L2814" s="426"/>
      <c r="M2814" s="426"/>
      <c r="N2814" s="427"/>
      <c r="O2814" s="458">
        <f t="shared" si="138"/>
        <v>0</v>
      </c>
      <c r="P2814" s="458">
        <f t="shared" si="139"/>
        <v>0</v>
      </c>
      <c r="Q2814" s="96" t="str">
        <f t="shared" si="140"/>
        <v/>
      </c>
    </row>
    <row r="2815" spans="1:17" ht="13.5" hidden="1" thickBot="1" x14ac:dyDescent="0.25">
      <c r="A2815" s="450"/>
      <c r="B2815" s="427"/>
      <c r="C2815" s="464"/>
      <c r="D2815" s="455"/>
      <c r="E2815" s="455"/>
      <c r="F2815" s="460"/>
      <c r="G2815" s="455"/>
      <c r="H2815" s="461"/>
      <c r="I2815" s="461"/>
      <c r="J2815" s="467"/>
      <c r="K2815" s="426"/>
      <c r="L2815" s="426"/>
      <c r="M2815" s="426"/>
      <c r="N2815" s="427"/>
      <c r="O2815" s="458">
        <f t="shared" si="138"/>
        <v>0</v>
      </c>
      <c r="P2815" s="458">
        <f t="shared" si="139"/>
        <v>0</v>
      </c>
      <c r="Q2815" s="96" t="str">
        <f t="shared" si="140"/>
        <v/>
      </c>
    </row>
    <row r="2816" spans="1:17" ht="13.5" hidden="1" thickBot="1" x14ac:dyDescent="0.25">
      <c r="A2816" s="450"/>
      <c r="B2816" s="427"/>
      <c r="C2816" s="464"/>
      <c r="D2816" s="455"/>
      <c r="E2816" s="455"/>
      <c r="F2816" s="460"/>
      <c r="G2816" s="455"/>
      <c r="H2816" s="461"/>
      <c r="I2816" s="461"/>
      <c r="J2816" s="467"/>
      <c r="K2816" s="426"/>
      <c r="L2816" s="426"/>
      <c r="M2816" s="426"/>
      <c r="N2816" s="427"/>
      <c r="O2816" s="458">
        <f t="shared" si="138"/>
        <v>0</v>
      </c>
      <c r="P2816" s="458">
        <f t="shared" si="139"/>
        <v>0</v>
      </c>
      <c r="Q2816" s="96" t="str">
        <f t="shared" si="140"/>
        <v/>
      </c>
    </row>
    <row r="2817" spans="1:17" ht="13.5" hidden="1" thickBot="1" x14ac:dyDescent="0.25">
      <c r="A2817" s="450"/>
      <c r="B2817" s="427"/>
      <c r="C2817" s="464"/>
      <c r="D2817" s="455"/>
      <c r="E2817" s="455"/>
      <c r="F2817" s="460"/>
      <c r="G2817" s="455"/>
      <c r="H2817" s="461"/>
      <c r="I2817" s="461"/>
      <c r="J2817" s="467"/>
      <c r="K2817" s="426"/>
      <c r="L2817" s="426"/>
      <c r="M2817" s="426"/>
      <c r="N2817" s="427"/>
      <c r="O2817" s="458">
        <f t="shared" si="138"/>
        <v>0</v>
      </c>
      <c r="P2817" s="458">
        <f t="shared" si="139"/>
        <v>0</v>
      </c>
      <c r="Q2817" s="96" t="str">
        <f t="shared" si="140"/>
        <v/>
      </c>
    </row>
    <row r="2818" spans="1:17" ht="13.5" hidden="1" thickBot="1" x14ac:dyDescent="0.25">
      <c r="A2818" s="450"/>
      <c r="B2818" s="427"/>
      <c r="C2818" s="464"/>
      <c r="D2818" s="455"/>
      <c r="E2818" s="461"/>
      <c r="F2818" s="477"/>
      <c r="G2818" s="455"/>
      <c r="H2818" s="461"/>
      <c r="I2818" s="461"/>
      <c r="J2818" s="426"/>
      <c r="K2818" s="425"/>
      <c r="L2818" s="426"/>
      <c r="M2818" s="426"/>
      <c r="N2818" s="427"/>
      <c r="O2818" s="458">
        <f t="shared" si="138"/>
        <v>0</v>
      </c>
      <c r="P2818" s="458">
        <f t="shared" si="139"/>
        <v>0</v>
      </c>
      <c r="Q2818" s="96" t="str">
        <f t="shared" si="140"/>
        <v/>
      </c>
    </row>
    <row r="2819" spans="1:17" ht="13.5" hidden="1" thickBot="1" x14ac:dyDescent="0.25">
      <c r="A2819" s="450"/>
      <c r="B2819" s="427"/>
      <c r="C2819" s="459"/>
      <c r="D2819" s="455"/>
      <c r="E2819" s="461"/>
      <c r="F2819" s="477"/>
      <c r="G2819" s="461"/>
      <c r="H2819" s="461"/>
      <c r="I2819" s="461"/>
      <c r="J2819" s="426"/>
      <c r="K2819" s="426"/>
      <c r="L2819" s="426"/>
      <c r="M2819" s="426"/>
      <c r="N2819" s="427"/>
      <c r="O2819" s="458">
        <f t="shared" si="138"/>
        <v>0</v>
      </c>
      <c r="P2819" s="458">
        <f t="shared" si="139"/>
        <v>0</v>
      </c>
      <c r="Q2819" s="96" t="str">
        <f t="shared" si="140"/>
        <v/>
      </c>
    </row>
    <row r="2820" spans="1:17" ht="13.5" hidden="1" thickBot="1" x14ac:dyDescent="0.25">
      <c r="A2820" s="450"/>
      <c r="B2820" s="427"/>
      <c r="C2820" s="459"/>
      <c r="D2820" s="461"/>
      <c r="E2820" s="461"/>
      <c r="F2820" s="477"/>
      <c r="G2820" s="461"/>
      <c r="H2820" s="461"/>
      <c r="I2820" s="461"/>
      <c r="J2820" s="426"/>
      <c r="K2820" s="426"/>
      <c r="L2820" s="426"/>
      <c r="M2820" s="426"/>
      <c r="N2820" s="427"/>
      <c r="O2820" s="458">
        <f t="shared" si="138"/>
        <v>0</v>
      </c>
      <c r="P2820" s="458">
        <f t="shared" si="139"/>
        <v>0</v>
      </c>
      <c r="Q2820" s="96" t="str">
        <f t="shared" si="140"/>
        <v/>
      </c>
    </row>
    <row r="2821" spans="1:17" ht="13.5" hidden="1" thickBot="1" x14ac:dyDescent="0.25">
      <c r="A2821" s="450"/>
      <c r="B2821" s="427"/>
      <c r="C2821" s="464"/>
      <c r="D2821" s="461"/>
      <c r="E2821" s="461"/>
      <c r="F2821" s="477"/>
      <c r="G2821" s="455"/>
      <c r="H2821" s="456"/>
      <c r="I2821" s="461"/>
      <c r="J2821" s="425"/>
      <c r="K2821" s="425"/>
      <c r="L2821" s="426"/>
      <c r="M2821" s="425"/>
      <c r="N2821" s="427"/>
      <c r="O2821" s="458">
        <f t="shared" si="138"/>
        <v>0</v>
      </c>
      <c r="P2821" s="458">
        <f t="shared" si="139"/>
        <v>0</v>
      </c>
      <c r="Q2821" s="96" t="str">
        <f t="shared" si="140"/>
        <v/>
      </c>
    </row>
    <row r="2822" spans="1:17" ht="23.1" hidden="1" customHeight="1" x14ac:dyDescent="0.2">
      <c r="A2822" s="450"/>
      <c r="B2822" s="427"/>
      <c r="C2822" s="459"/>
      <c r="D2822" s="455"/>
      <c r="E2822" s="455"/>
      <c r="F2822" s="460"/>
      <c r="G2822" s="455"/>
      <c r="H2822" s="461"/>
      <c r="I2822" s="461"/>
      <c r="J2822" s="425"/>
      <c r="K2822" s="425"/>
      <c r="L2822" s="425"/>
      <c r="M2822" s="426"/>
      <c r="N2822" s="427"/>
      <c r="O2822" s="458">
        <f t="shared" si="138"/>
        <v>0</v>
      </c>
      <c r="P2822" s="458">
        <f t="shared" si="139"/>
        <v>0</v>
      </c>
      <c r="Q2822" s="96" t="str">
        <f t="shared" si="140"/>
        <v/>
      </c>
    </row>
    <row r="2823" spans="1:17" ht="23.1" hidden="1" customHeight="1" x14ac:dyDescent="0.2">
      <c r="A2823" s="450"/>
      <c r="B2823" s="427"/>
      <c r="C2823" s="459"/>
      <c r="D2823" s="455"/>
      <c r="E2823" s="455"/>
      <c r="F2823" s="460"/>
      <c r="G2823" s="455"/>
      <c r="H2823" s="461"/>
      <c r="I2823" s="461"/>
      <c r="J2823" s="426"/>
      <c r="K2823" s="425"/>
      <c r="L2823" s="425"/>
      <c r="M2823" s="426"/>
      <c r="N2823" s="427"/>
      <c r="O2823" s="458">
        <f t="shared" si="138"/>
        <v>0</v>
      </c>
      <c r="P2823" s="458">
        <f t="shared" si="139"/>
        <v>0</v>
      </c>
      <c r="Q2823" s="96" t="str">
        <f t="shared" si="140"/>
        <v/>
      </c>
    </row>
    <row r="2824" spans="1:17" ht="23.1" hidden="1" customHeight="1" x14ac:dyDescent="0.2">
      <c r="A2824" s="450"/>
      <c r="B2824" s="427"/>
      <c r="C2824" s="459"/>
      <c r="D2824" s="455"/>
      <c r="E2824" s="455"/>
      <c r="F2824" s="460"/>
      <c r="G2824" s="455"/>
      <c r="H2824" s="461"/>
      <c r="I2824" s="461"/>
      <c r="J2824" s="426"/>
      <c r="K2824" s="425"/>
      <c r="L2824" s="425"/>
      <c r="M2824" s="426"/>
      <c r="N2824" s="427"/>
      <c r="O2824" s="458">
        <f t="shared" si="138"/>
        <v>0</v>
      </c>
      <c r="P2824" s="458">
        <f t="shared" si="139"/>
        <v>0</v>
      </c>
      <c r="Q2824" s="96" t="str">
        <f t="shared" si="140"/>
        <v/>
      </c>
    </row>
    <row r="2825" spans="1:17" ht="23.1" hidden="1" customHeight="1" x14ac:dyDescent="0.2">
      <c r="A2825" s="450"/>
      <c r="B2825" s="427"/>
      <c r="C2825" s="459"/>
      <c r="D2825" s="455"/>
      <c r="E2825" s="455"/>
      <c r="F2825" s="460"/>
      <c r="G2825" s="453"/>
      <c r="H2825" s="461"/>
      <c r="I2825" s="461"/>
      <c r="J2825" s="425"/>
      <c r="K2825" s="425"/>
      <c r="L2825" s="426"/>
      <c r="M2825" s="426"/>
      <c r="N2825" s="427"/>
      <c r="O2825" s="458">
        <f t="shared" si="138"/>
        <v>0</v>
      </c>
      <c r="P2825" s="458">
        <f t="shared" si="139"/>
        <v>0</v>
      </c>
      <c r="Q2825" s="96" t="str">
        <f t="shared" si="140"/>
        <v/>
      </c>
    </row>
    <row r="2826" spans="1:17" ht="23.1" hidden="1" customHeight="1" x14ac:dyDescent="0.2">
      <c r="A2826" s="450"/>
      <c r="B2826" s="427"/>
      <c r="C2826" s="459"/>
      <c r="D2826" s="455"/>
      <c r="E2826" s="455"/>
      <c r="F2826" s="460"/>
      <c r="G2826" s="455"/>
      <c r="H2826" s="461"/>
      <c r="I2826" s="461"/>
      <c r="J2826" s="425"/>
      <c r="K2826" s="425"/>
      <c r="L2826" s="425"/>
      <c r="M2826" s="426"/>
      <c r="N2826" s="427"/>
      <c r="O2826" s="458">
        <f t="shared" si="138"/>
        <v>0</v>
      </c>
      <c r="P2826" s="458">
        <f t="shared" si="139"/>
        <v>0</v>
      </c>
      <c r="Q2826" s="96" t="str">
        <f t="shared" si="140"/>
        <v/>
      </c>
    </row>
    <row r="2827" spans="1:17" ht="23.1" hidden="1" customHeight="1" x14ac:dyDescent="0.2">
      <c r="A2827" s="450"/>
      <c r="B2827" s="427"/>
      <c r="C2827" s="459"/>
      <c r="D2827" s="455"/>
      <c r="E2827" s="455"/>
      <c r="F2827" s="460"/>
      <c r="G2827" s="455"/>
      <c r="H2827" s="461"/>
      <c r="I2827" s="461"/>
      <c r="J2827" s="426"/>
      <c r="K2827" s="425"/>
      <c r="L2827" s="425"/>
      <c r="M2827" s="426"/>
      <c r="N2827" s="427"/>
      <c r="O2827" s="458">
        <f t="shared" si="138"/>
        <v>0</v>
      </c>
      <c r="P2827" s="458">
        <f t="shared" si="139"/>
        <v>0</v>
      </c>
      <c r="Q2827" s="96" t="str">
        <f t="shared" si="140"/>
        <v/>
      </c>
    </row>
    <row r="2828" spans="1:17" ht="23.1" hidden="1" customHeight="1" x14ac:dyDescent="0.2">
      <c r="A2828" s="450"/>
      <c r="B2828" s="427"/>
      <c r="C2828" s="459"/>
      <c r="D2828" s="455"/>
      <c r="E2828" s="455"/>
      <c r="F2828" s="454"/>
      <c r="G2828" s="455"/>
      <c r="H2828" s="461"/>
      <c r="I2828" s="461"/>
      <c r="J2828" s="426"/>
      <c r="K2828" s="425"/>
      <c r="L2828" s="425"/>
      <c r="M2828" s="426"/>
      <c r="N2828" s="427"/>
      <c r="O2828" s="458">
        <f t="shared" si="138"/>
        <v>0</v>
      </c>
      <c r="P2828" s="458">
        <f t="shared" si="139"/>
        <v>0</v>
      </c>
      <c r="Q2828" s="96" t="str">
        <f t="shared" si="140"/>
        <v/>
      </c>
    </row>
    <row r="2829" spans="1:17" ht="23.1" hidden="1" customHeight="1" x14ac:dyDescent="0.2">
      <c r="A2829" s="450"/>
      <c r="B2829" s="427"/>
      <c r="C2829" s="459"/>
      <c r="D2829" s="455"/>
      <c r="E2829" s="455"/>
      <c r="F2829" s="454"/>
      <c r="G2829" s="455"/>
      <c r="H2829" s="461"/>
      <c r="I2829" s="461"/>
      <c r="J2829" s="426"/>
      <c r="K2829" s="425"/>
      <c r="L2829" s="425"/>
      <c r="M2829" s="426"/>
      <c r="N2829" s="427"/>
      <c r="O2829" s="458">
        <f t="shared" si="138"/>
        <v>0</v>
      </c>
      <c r="P2829" s="458">
        <f t="shared" si="139"/>
        <v>0</v>
      </c>
      <c r="Q2829" s="96" t="str">
        <f t="shared" si="140"/>
        <v/>
      </c>
    </row>
    <row r="2830" spans="1:17" ht="23.1" hidden="1" customHeight="1" x14ac:dyDescent="0.2">
      <c r="A2830" s="450"/>
      <c r="B2830" s="427"/>
      <c r="C2830" s="459"/>
      <c r="D2830" s="455"/>
      <c r="E2830" s="455"/>
      <c r="F2830" s="454"/>
      <c r="G2830" s="455"/>
      <c r="H2830" s="461"/>
      <c r="I2830" s="461"/>
      <c r="J2830" s="426"/>
      <c r="K2830" s="425"/>
      <c r="L2830" s="425"/>
      <c r="M2830" s="426"/>
      <c r="N2830" s="427"/>
      <c r="O2830" s="458">
        <f t="shared" si="138"/>
        <v>0</v>
      </c>
      <c r="P2830" s="458">
        <f t="shared" si="139"/>
        <v>0</v>
      </c>
      <c r="Q2830" s="96" t="str">
        <f t="shared" si="140"/>
        <v/>
      </c>
    </row>
    <row r="2831" spans="1:17" ht="23.1" hidden="1" customHeight="1" x14ac:dyDescent="0.2">
      <c r="A2831" s="450"/>
      <c r="B2831" s="427"/>
      <c r="C2831" s="459"/>
      <c r="D2831" s="455"/>
      <c r="E2831" s="455"/>
      <c r="F2831" s="460"/>
      <c r="G2831" s="455"/>
      <c r="H2831" s="461"/>
      <c r="I2831" s="461"/>
      <c r="J2831" s="425"/>
      <c r="K2831" s="425"/>
      <c r="L2831" s="425"/>
      <c r="M2831" s="426"/>
      <c r="N2831" s="427"/>
      <c r="O2831" s="458">
        <f t="shared" si="138"/>
        <v>0</v>
      </c>
      <c r="P2831" s="458">
        <f t="shared" si="139"/>
        <v>0</v>
      </c>
      <c r="Q2831" s="96" t="str">
        <f t="shared" si="140"/>
        <v/>
      </c>
    </row>
    <row r="2832" spans="1:17" ht="23.1" hidden="1" customHeight="1" x14ac:dyDescent="0.2">
      <c r="A2832" s="450"/>
      <c r="B2832" s="427"/>
      <c r="C2832" s="459"/>
      <c r="D2832" s="455"/>
      <c r="E2832" s="455"/>
      <c r="F2832" s="460"/>
      <c r="G2832" s="455"/>
      <c r="H2832" s="461"/>
      <c r="I2832" s="461"/>
      <c r="J2832" s="426"/>
      <c r="K2832" s="425"/>
      <c r="L2832" s="425"/>
      <c r="M2832" s="426"/>
      <c r="N2832" s="427"/>
      <c r="O2832" s="458">
        <f t="shared" si="138"/>
        <v>0</v>
      </c>
      <c r="P2832" s="458">
        <f t="shared" si="139"/>
        <v>0</v>
      </c>
      <c r="Q2832" s="96" t="str">
        <f t="shared" si="140"/>
        <v/>
      </c>
    </row>
    <row r="2833" spans="1:17" ht="23.1" hidden="1" customHeight="1" x14ac:dyDescent="0.2">
      <c r="A2833" s="450"/>
      <c r="B2833" s="427"/>
      <c r="C2833" s="459"/>
      <c r="D2833" s="455"/>
      <c r="E2833" s="455"/>
      <c r="F2833" s="460"/>
      <c r="G2833" s="455"/>
      <c r="H2833" s="461"/>
      <c r="I2833" s="461"/>
      <c r="J2833" s="426"/>
      <c r="K2833" s="425"/>
      <c r="L2833" s="425"/>
      <c r="M2833" s="426"/>
      <c r="N2833" s="427"/>
      <c r="O2833" s="458">
        <f t="shared" si="138"/>
        <v>0</v>
      </c>
      <c r="P2833" s="458">
        <f t="shared" si="139"/>
        <v>0</v>
      </c>
      <c r="Q2833" s="96" t="str">
        <f t="shared" si="140"/>
        <v/>
      </c>
    </row>
    <row r="2834" spans="1:17" ht="23.1" hidden="1" customHeight="1" x14ac:dyDescent="0.2">
      <c r="A2834" s="450"/>
      <c r="B2834" s="427"/>
      <c r="C2834" s="459"/>
      <c r="D2834" s="455"/>
      <c r="E2834" s="455"/>
      <c r="F2834" s="460"/>
      <c r="G2834" s="455"/>
      <c r="H2834" s="461"/>
      <c r="I2834" s="461"/>
      <c r="J2834" s="426"/>
      <c r="K2834" s="425"/>
      <c r="L2834" s="425"/>
      <c r="M2834" s="426"/>
      <c r="N2834" s="427"/>
      <c r="O2834" s="458">
        <f t="shared" si="138"/>
        <v>0</v>
      </c>
      <c r="P2834" s="458">
        <f t="shared" si="139"/>
        <v>0</v>
      </c>
      <c r="Q2834" s="96" t="str">
        <f t="shared" si="140"/>
        <v/>
      </c>
    </row>
    <row r="2835" spans="1:17" ht="23.1" hidden="1" customHeight="1" x14ac:dyDescent="0.2">
      <c r="A2835" s="450"/>
      <c r="B2835" s="427"/>
      <c r="C2835" s="459"/>
      <c r="D2835" s="455"/>
      <c r="E2835" s="455"/>
      <c r="F2835" s="460"/>
      <c r="G2835" s="455"/>
      <c r="H2835" s="461"/>
      <c r="I2835" s="461"/>
      <c r="J2835" s="426"/>
      <c r="K2835" s="425"/>
      <c r="L2835" s="425"/>
      <c r="M2835" s="426"/>
      <c r="N2835" s="427"/>
      <c r="O2835" s="458">
        <f t="shared" si="138"/>
        <v>0</v>
      </c>
      <c r="P2835" s="458">
        <f t="shared" si="139"/>
        <v>0</v>
      </c>
      <c r="Q2835" s="96" t="str">
        <f t="shared" si="140"/>
        <v/>
      </c>
    </row>
    <row r="2836" spans="1:17" ht="23.1" hidden="1" customHeight="1" x14ac:dyDescent="0.2">
      <c r="A2836" s="450"/>
      <c r="B2836" s="427"/>
      <c r="C2836" s="459"/>
      <c r="D2836" s="455"/>
      <c r="E2836" s="455"/>
      <c r="F2836" s="460"/>
      <c r="G2836" s="455"/>
      <c r="H2836" s="461"/>
      <c r="I2836" s="461"/>
      <c r="J2836" s="426"/>
      <c r="K2836" s="425"/>
      <c r="L2836" s="425"/>
      <c r="M2836" s="426"/>
      <c r="N2836" s="427"/>
      <c r="O2836" s="458">
        <f t="shared" si="138"/>
        <v>0</v>
      </c>
      <c r="P2836" s="458">
        <f t="shared" si="139"/>
        <v>0</v>
      </c>
      <c r="Q2836" s="96" t="str">
        <f t="shared" si="140"/>
        <v/>
      </c>
    </row>
    <row r="2837" spans="1:17" ht="23.1" hidden="1" customHeight="1" x14ac:dyDescent="0.2">
      <c r="A2837" s="450"/>
      <c r="B2837" s="427"/>
      <c r="C2837" s="459"/>
      <c r="D2837" s="455"/>
      <c r="E2837" s="455"/>
      <c r="F2837" s="454"/>
      <c r="G2837" s="453"/>
      <c r="H2837" s="461"/>
      <c r="I2837" s="461"/>
      <c r="J2837" s="426"/>
      <c r="K2837" s="425"/>
      <c r="L2837" s="425"/>
      <c r="M2837" s="426"/>
      <c r="N2837" s="427"/>
      <c r="O2837" s="458">
        <f t="shared" si="138"/>
        <v>0</v>
      </c>
      <c r="P2837" s="458">
        <f t="shared" si="139"/>
        <v>0</v>
      </c>
      <c r="Q2837" s="96" t="str">
        <f t="shared" si="140"/>
        <v/>
      </c>
    </row>
    <row r="2838" spans="1:17" ht="23.1" hidden="1" customHeight="1" x14ac:dyDescent="0.2">
      <c r="A2838" s="450"/>
      <c r="B2838" s="427"/>
      <c r="C2838" s="459"/>
      <c r="D2838" s="455"/>
      <c r="E2838" s="455"/>
      <c r="F2838" s="454"/>
      <c r="G2838" s="453"/>
      <c r="H2838" s="461"/>
      <c r="I2838" s="461"/>
      <c r="J2838" s="426"/>
      <c r="K2838" s="425"/>
      <c r="L2838" s="425"/>
      <c r="M2838" s="426"/>
      <c r="N2838" s="427"/>
      <c r="O2838" s="458">
        <f t="shared" si="138"/>
        <v>0</v>
      </c>
      <c r="P2838" s="458">
        <f t="shared" si="139"/>
        <v>0</v>
      </c>
      <c r="Q2838" s="96" t="str">
        <f t="shared" si="140"/>
        <v/>
      </c>
    </row>
    <row r="2839" spans="1:17" ht="23.1" hidden="1" customHeight="1" x14ac:dyDescent="0.2">
      <c r="A2839" s="450"/>
      <c r="B2839" s="427"/>
      <c r="C2839" s="459"/>
      <c r="D2839" s="455"/>
      <c r="E2839" s="455"/>
      <c r="F2839" s="454"/>
      <c r="G2839" s="453"/>
      <c r="H2839" s="461"/>
      <c r="I2839" s="461"/>
      <c r="J2839" s="426"/>
      <c r="K2839" s="425"/>
      <c r="L2839" s="425"/>
      <c r="M2839" s="426"/>
      <c r="N2839" s="427"/>
      <c r="O2839" s="458">
        <f t="shared" si="138"/>
        <v>0</v>
      </c>
      <c r="P2839" s="458">
        <f t="shared" si="139"/>
        <v>0</v>
      </c>
      <c r="Q2839" s="96" t="str">
        <f t="shared" si="140"/>
        <v/>
      </c>
    </row>
    <row r="2840" spans="1:17" ht="23.1" hidden="1" customHeight="1" x14ac:dyDescent="0.2">
      <c r="A2840" s="450"/>
      <c r="B2840" s="427"/>
      <c r="C2840" s="459"/>
      <c r="D2840" s="455"/>
      <c r="E2840" s="455"/>
      <c r="F2840" s="460"/>
      <c r="G2840" s="455"/>
      <c r="H2840" s="461"/>
      <c r="I2840" s="461"/>
      <c r="J2840" s="426"/>
      <c r="K2840" s="425"/>
      <c r="L2840" s="425"/>
      <c r="M2840" s="426"/>
      <c r="N2840" s="427"/>
      <c r="O2840" s="458">
        <f t="shared" si="138"/>
        <v>0</v>
      </c>
      <c r="P2840" s="458">
        <f t="shared" si="139"/>
        <v>0</v>
      </c>
      <c r="Q2840" s="96" t="str">
        <f t="shared" si="140"/>
        <v/>
      </c>
    </row>
    <row r="2841" spans="1:17" ht="23.1" hidden="1" customHeight="1" x14ac:dyDescent="0.2">
      <c r="A2841" s="450"/>
      <c r="B2841" s="427"/>
      <c r="C2841" s="459"/>
      <c r="D2841" s="455"/>
      <c r="E2841" s="455"/>
      <c r="F2841" s="460"/>
      <c r="G2841" s="455"/>
      <c r="H2841" s="461"/>
      <c r="I2841" s="461"/>
      <c r="J2841" s="426"/>
      <c r="K2841" s="426"/>
      <c r="L2841" s="426"/>
      <c r="M2841" s="426"/>
      <c r="N2841" s="427"/>
      <c r="O2841" s="458">
        <f t="shared" si="138"/>
        <v>0</v>
      </c>
      <c r="P2841" s="458">
        <f t="shared" si="139"/>
        <v>0</v>
      </c>
      <c r="Q2841" s="96" t="str">
        <f t="shared" si="140"/>
        <v/>
      </c>
    </row>
    <row r="2842" spans="1:17" ht="23.1" hidden="1" customHeight="1" x14ac:dyDescent="0.2">
      <c r="A2842" s="450"/>
      <c r="B2842" s="427"/>
      <c r="C2842" s="459"/>
      <c r="D2842" s="455"/>
      <c r="E2842" s="455"/>
      <c r="F2842" s="460"/>
      <c r="G2842" s="455"/>
      <c r="H2842" s="461"/>
      <c r="I2842" s="461"/>
      <c r="J2842" s="426"/>
      <c r="K2842" s="426"/>
      <c r="L2842" s="426"/>
      <c r="M2842" s="426"/>
      <c r="N2842" s="427"/>
      <c r="O2842" s="458">
        <f t="shared" si="138"/>
        <v>0</v>
      </c>
      <c r="P2842" s="458">
        <f t="shared" si="139"/>
        <v>0</v>
      </c>
      <c r="Q2842" s="96" t="str">
        <f t="shared" si="140"/>
        <v/>
      </c>
    </row>
    <row r="2843" spans="1:17" ht="23.1" hidden="1" customHeight="1" x14ac:dyDescent="0.2">
      <c r="A2843" s="450"/>
      <c r="B2843" s="427"/>
      <c r="C2843" s="459"/>
      <c r="D2843" s="455"/>
      <c r="E2843" s="455"/>
      <c r="F2843" s="460"/>
      <c r="G2843" s="455"/>
      <c r="H2843" s="461"/>
      <c r="I2843" s="461"/>
      <c r="J2843" s="426"/>
      <c r="K2843" s="426"/>
      <c r="L2843" s="426"/>
      <c r="M2843" s="426"/>
      <c r="N2843" s="427"/>
      <c r="O2843" s="458">
        <f t="shared" si="138"/>
        <v>0</v>
      </c>
      <c r="P2843" s="458">
        <f t="shared" si="139"/>
        <v>0</v>
      </c>
      <c r="Q2843" s="96" t="str">
        <f t="shared" si="140"/>
        <v/>
      </c>
    </row>
    <row r="2844" spans="1:17" ht="23.1" hidden="1" customHeight="1" x14ac:dyDescent="0.2">
      <c r="A2844" s="450"/>
      <c r="B2844" s="427"/>
      <c r="C2844" s="459"/>
      <c r="D2844" s="455"/>
      <c r="E2844" s="455"/>
      <c r="F2844" s="460"/>
      <c r="G2844" s="455"/>
      <c r="H2844" s="461"/>
      <c r="I2844" s="461"/>
      <c r="J2844" s="426"/>
      <c r="K2844" s="426"/>
      <c r="L2844" s="426"/>
      <c r="M2844" s="426"/>
      <c r="N2844" s="427"/>
      <c r="O2844" s="458">
        <f t="shared" si="138"/>
        <v>0</v>
      </c>
      <c r="P2844" s="458">
        <f t="shared" si="139"/>
        <v>0</v>
      </c>
      <c r="Q2844" s="96" t="str">
        <f t="shared" si="140"/>
        <v/>
      </c>
    </row>
    <row r="2845" spans="1:17" ht="23.1" hidden="1" customHeight="1" x14ac:dyDescent="0.2">
      <c r="A2845" s="450"/>
      <c r="B2845" s="427"/>
      <c r="C2845" s="459"/>
      <c r="D2845" s="455"/>
      <c r="E2845" s="455"/>
      <c r="F2845" s="460"/>
      <c r="G2845" s="455"/>
      <c r="H2845" s="461"/>
      <c r="I2845" s="461"/>
      <c r="J2845" s="426"/>
      <c r="K2845" s="426"/>
      <c r="L2845" s="426"/>
      <c r="M2845" s="426"/>
      <c r="N2845" s="427"/>
      <c r="O2845" s="458">
        <f t="shared" si="138"/>
        <v>0</v>
      </c>
      <c r="P2845" s="458">
        <f t="shared" si="139"/>
        <v>0</v>
      </c>
      <c r="Q2845" s="96" t="str">
        <f t="shared" si="140"/>
        <v/>
      </c>
    </row>
    <row r="2846" spans="1:17" ht="23.1" hidden="1" customHeight="1" x14ac:dyDescent="0.2">
      <c r="A2846" s="450"/>
      <c r="B2846" s="427"/>
      <c r="C2846" s="459"/>
      <c r="D2846" s="455"/>
      <c r="E2846" s="455"/>
      <c r="F2846" s="460"/>
      <c r="G2846" s="455"/>
      <c r="H2846" s="461"/>
      <c r="I2846" s="461"/>
      <c r="J2846" s="426"/>
      <c r="K2846" s="426"/>
      <c r="L2846" s="426"/>
      <c r="M2846" s="426"/>
      <c r="N2846" s="427"/>
      <c r="O2846" s="458">
        <f t="shared" si="138"/>
        <v>0</v>
      </c>
      <c r="P2846" s="458">
        <f t="shared" si="139"/>
        <v>0</v>
      </c>
      <c r="Q2846" s="96" t="str">
        <f t="shared" si="140"/>
        <v/>
      </c>
    </row>
    <row r="2847" spans="1:17" ht="23.1" hidden="1" customHeight="1" x14ac:dyDescent="0.2">
      <c r="A2847" s="450"/>
      <c r="B2847" s="427"/>
      <c r="C2847" s="459"/>
      <c r="D2847" s="455"/>
      <c r="E2847" s="455"/>
      <c r="F2847" s="460"/>
      <c r="G2847" s="455"/>
      <c r="H2847" s="461"/>
      <c r="I2847" s="461"/>
      <c r="J2847" s="426"/>
      <c r="K2847" s="426"/>
      <c r="L2847" s="426"/>
      <c r="M2847" s="426"/>
      <c r="N2847" s="427"/>
      <c r="O2847" s="458">
        <f t="shared" si="138"/>
        <v>0</v>
      </c>
      <c r="P2847" s="458">
        <f t="shared" si="139"/>
        <v>0</v>
      </c>
      <c r="Q2847" s="96" t="str">
        <f t="shared" si="140"/>
        <v/>
      </c>
    </row>
    <row r="2848" spans="1:17" ht="23.1" hidden="1" customHeight="1" x14ac:dyDescent="0.2">
      <c r="A2848" s="450"/>
      <c r="B2848" s="427"/>
      <c r="C2848" s="459"/>
      <c r="D2848" s="455"/>
      <c r="E2848" s="455"/>
      <c r="F2848" s="460"/>
      <c r="G2848" s="455"/>
      <c r="H2848" s="461"/>
      <c r="I2848" s="461"/>
      <c r="J2848" s="426"/>
      <c r="K2848" s="426"/>
      <c r="L2848" s="426"/>
      <c r="M2848" s="426"/>
      <c r="N2848" s="427"/>
      <c r="O2848" s="458">
        <f t="shared" si="138"/>
        <v>0</v>
      </c>
      <c r="P2848" s="458">
        <f t="shared" si="139"/>
        <v>0</v>
      </c>
      <c r="Q2848" s="96" t="str">
        <f t="shared" si="140"/>
        <v/>
      </c>
    </row>
    <row r="2849" spans="1:17" ht="23.1" hidden="1" customHeight="1" x14ac:dyDescent="0.2">
      <c r="A2849" s="450"/>
      <c r="B2849" s="427"/>
      <c r="C2849" s="459"/>
      <c r="D2849" s="455"/>
      <c r="E2849" s="455"/>
      <c r="F2849" s="460"/>
      <c r="G2849" s="455"/>
      <c r="H2849" s="461"/>
      <c r="I2849" s="461"/>
      <c r="J2849" s="426"/>
      <c r="K2849" s="426"/>
      <c r="L2849" s="426"/>
      <c r="M2849" s="426"/>
      <c r="N2849" s="427"/>
      <c r="O2849" s="458">
        <f t="shared" si="138"/>
        <v>0</v>
      </c>
      <c r="P2849" s="458">
        <f t="shared" si="139"/>
        <v>0</v>
      </c>
      <c r="Q2849" s="96" t="str">
        <f t="shared" si="140"/>
        <v/>
      </c>
    </row>
    <row r="2850" spans="1:17" ht="23.1" hidden="1" customHeight="1" x14ac:dyDescent="0.2">
      <c r="A2850" s="450"/>
      <c r="B2850" s="427"/>
      <c r="C2850" s="459"/>
      <c r="D2850" s="455"/>
      <c r="E2850" s="455"/>
      <c r="F2850" s="460"/>
      <c r="G2850" s="455"/>
      <c r="H2850" s="461"/>
      <c r="I2850" s="461"/>
      <c r="J2850" s="426"/>
      <c r="K2850" s="426"/>
      <c r="L2850" s="426"/>
      <c r="M2850" s="426"/>
      <c r="N2850" s="427"/>
      <c r="O2850" s="458">
        <f t="shared" si="138"/>
        <v>0</v>
      </c>
      <c r="P2850" s="458">
        <f t="shared" si="139"/>
        <v>0</v>
      </c>
      <c r="Q2850" s="96" t="str">
        <f t="shared" si="140"/>
        <v/>
      </c>
    </row>
    <row r="2851" spans="1:17" ht="23.1" hidden="1" customHeight="1" x14ac:dyDescent="0.2">
      <c r="A2851" s="450"/>
      <c r="B2851" s="427"/>
      <c r="C2851" s="459"/>
      <c r="D2851" s="455"/>
      <c r="E2851" s="455"/>
      <c r="F2851" s="460"/>
      <c r="G2851" s="455"/>
      <c r="H2851" s="461"/>
      <c r="I2851" s="461"/>
      <c r="J2851" s="426"/>
      <c r="K2851" s="426"/>
      <c r="L2851" s="426"/>
      <c r="M2851" s="426"/>
      <c r="N2851" s="427"/>
      <c r="O2851" s="458">
        <f t="shared" si="138"/>
        <v>0</v>
      </c>
      <c r="P2851" s="458">
        <f t="shared" si="139"/>
        <v>0</v>
      </c>
      <c r="Q2851" s="96" t="str">
        <f t="shared" si="140"/>
        <v/>
      </c>
    </row>
    <row r="2852" spans="1:17" ht="23.1" hidden="1" customHeight="1" x14ac:dyDescent="0.2">
      <c r="A2852" s="450"/>
      <c r="B2852" s="427"/>
      <c r="C2852" s="459"/>
      <c r="D2852" s="455"/>
      <c r="E2852" s="455"/>
      <c r="F2852" s="460"/>
      <c r="G2852" s="455"/>
      <c r="H2852" s="456"/>
      <c r="I2852" s="461"/>
      <c r="J2852" s="425"/>
      <c r="K2852" s="425"/>
      <c r="L2852" s="426"/>
      <c r="M2852" s="425"/>
      <c r="N2852" s="481"/>
      <c r="O2852" s="458">
        <f t="shared" si="138"/>
        <v>0</v>
      </c>
      <c r="P2852" s="458">
        <f t="shared" si="139"/>
        <v>0</v>
      </c>
      <c r="Q2852" s="96" t="str">
        <f t="shared" si="140"/>
        <v/>
      </c>
    </row>
    <row r="2853" spans="1:17" ht="23.1" hidden="1" customHeight="1" x14ac:dyDescent="0.2">
      <c r="A2853" s="450"/>
      <c r="B2853" s="427"/>
      <c r="C2853" s="459"/>
      <c r="D2853" s="455"/>
      <c r="E2853" s="455"/>
      <c r="F2853" s="460"/>
      <c r="G2853" s="455"/>
      <c r="H2853" s="461"/>
      <c r="I2853" s="461"/>
      <c r="J2853" s="425"/>
      <c r="K2853" s="425"/>
      <c r="L2853" s="425"/>
      <c r="M2853" s="425"/>
      <c r="N2853" s="481"/>
      <c r="O2853" s="458">
        <f t="shared" si="138"/>
        <v>0</v>
      </c>
      <c r="P2853" s="458">
        <f t="shared" si="139"/>
        <v>0</v>
      </c>
      <c r="Q2853" s="96" t="str">
        <f t="shared" si="140"/>
        <v/>
      </c>
    </row>
    <row r="2854" spans="1:17" ht="23.1" hidden="1" customHeight="1" x14ac:dyDescent="0.2">
      <c r="A2854" s="450"/>
      <c r="B2854" s="427"/>
      <c r="C2854" s="459"/>
      <c r="D2854" s="455"/>
      <c r="E2854" s="455"/>
      <c r="F2854" s="460"/>
      <c r="G2854" s="455"/>
      <c r="H2854" s="461"/>
      <c r="I2854" s="461"/>
      <c r="J2854" s="425"/>
      <c r="K2854" s="425"/>
      <c r="L2854" s="425"/>
      <c r="M2854" s="425"/>
      <c r="N2854" s="481"/>
      <c r="O2854" s="458">
        <f t="shared" si="138"/>
        <v>0</v>
      </c>
      <c r="P2854" s="458">
        <f t="shared" si="139"/>
        <v>0</v>
      </c>
      <c r="Q2854" s="96" t="str">
        <f t="shared" si="140"/>
        <v/>
      </c>
    </row>
    <row r="2855" spans="1:17" ht="23.1" hidden="1" customHeight="1" x14ac:dyDescent="0.2">
      <c r="A2855" s="450"/>
      <c r="B2855" s="427"/>
      <c r="C2855" s="459"/>
      <c r="D2855" s="455"/>
      <c r="E2855" s="455"/>
      <c r="F2855" s="460"/>
      <c r="G2855" s="455"/>
      <c r="H2855" s="461"/>
      <c r="I2855" s="461"/>
      <c r="J2855" s="425"/>
      <c r="K2855" s="425"/>
      <c r="L2855" s="425"/>
      <c r="M2855" s="425"/>
      <c r="N2855" s="481"/>
      <c r="O2855" s="458">
        <f t="shared" si="138"/>
        <v>0</v>
      </c>
      <c r="P2855" s="458">
        <f t="shared" si="139"/>
        <v>0</v>
      </c>
      <c r="Q2855" s="96" t="str">
        <f t="shared" si="140"/>
        <v/>
      </c>
    </row>
    <row r="2856" spans="1:17" ht="23.1" hidden="1" customHeight="1" x14ac:dyDescent="0.2">
      <c r="A2856" s="450"/>
      <c r="B2856" s="427"/>
      <c r="C2856" s="459"/>
      <c r="D2856" s="455"/>
      <c r="E2856" s="455"/>
      <c r="F2856" s="460"/>
      <c r="G2856" s="455"/>
      <c r="H2856" s="461"/>
      <c r="I2856" s="461"/>
      <c r="J2856" s="429"/>
      <c r="K2856" s="425"/>
      <c r="L2856" s="426"/>
      <c r="M2856" s="426"/>
      <c r="N2856" s="427"/>
      <c r="O2856" s="458">
        <f t="shared" si="138"/>
        <v>0</v>
      </c>
      <c r="P2856" s="458">
        <f t="shared" si="139"/>
        <v>0</v>
      </c>
      <c r="Q2856" s="96" t="str">
        <f t="shared" si="140"/>
        <v/>
      </c>
    </row>
    <row r="2857" spans="1:17" ht="23.1" hidden="1" customHeight="1" x14ac:dyDescent="0.2">
      <c r="A2857" s="450"/>
      <c r="B2857" s="427"/>
      <c r="C2857" s="459"/>
      <c r="D2857" s="455"/>
      <c r="E2857" s="455"/>
      <c r="F2857" s="460"/>
      <c r="G2857" s="455"/>
      <c r="H2857" s="461"/>
      <c r="I2857" s="461"/>
      <c r="J2857" s="429"/>
      <c r="K2857" s="425"/>
      <c r="L2857" s="426"/>
      <c r="M2857" s="426"/>
      <c r="N2857" s="427"/>
      <c r="O2857" s="458">
        <f t="shared" si="138"/>
        <v>0</v>
      </c>
      <c r="P2857" s="458">
        <f t="shared" si="139"/>
        <v>0</v>
      </c>
      <c r="Q2857" s="96" t="str">
        <f t="shared" si="140"/>
        <v/>
      </c>
    </row>
    <row r="2858" spans="1:17" ht="23.1" hidden="1" customHeight="1" x14ac:dyDescent="0.2">
      <c r="A2858" s="450"/>
      <c r="B2858" s="427"/>
      <c r="C2858" s="459"/>
      <c r="D2858" s="455"/>
      <c r="E2858" s="455"/>
      <c r="F2858" s="460"/>
      <c r="G2858" s="455"/>
      <c r="H2858" s="461"/>
      <c r="I2858" s="461"/>
      <c r="J2858" s="429"/>
      <c r="K2858" s="425"/>
      <c r="L2858" s="426"/>
      <c r="M2858" s="426"/>
      <c r="N2858" s="427"/>
      <c r="O2858" s="458">
        <f t="shared" si="138"/>
        <v>0</v>
      </c>
      <c r="P2858" s="458">
        <f t="shared" si="139"/>
        <v>0</v>
      </c>
      <c r="Q2858" s="96" t="str">
        <f t="shared" si="140"/>
        <v/>
      </c>
    </row>
    <row r="2859" spans="1:17" ht="23.1" hidden="1" customHeight="1" x14ac:dyDescent="0.2">
      <c r="A2859" s="450"/>
      <c r="B2859" s="427"/>
      <c r="C2859" s="459"/>
      <c r="D2859" s="455"/>
      <c r="E2859" s="455"/>
      <c r="F2859" s="460"/>
      <c r="G2859" s="455"/>
      <c r="H2859" s="461"/>
      <c r="I2859" s="461"/>
      <c r="J2859" s="429"/>
      <c r="K2859" s="425"/>
      <c r="L2859" s="426"/>
      <c r="M2859" s="426"/>
      <c r="N2859" s="427"/>
      <c r="O2859" s="458">
        <f t="shared" si="138"/>
        <v>0</v>
      </c>
      <c r="P2859" s="458">
        <f t="shared" si="139"/>
        <v>0</v>
      </c>
      <c r="Q2859" s="96" t="str">
        <f t="shared" si="140"/>
        <v/>
      </c>
    </row>
    <row r="2860" spans="1:17" ht="23.1" hidden="1" customHeight="1" x14ac:dyDescent="0.2">
      <c r="A2860" s="450"/>
      <c r="B2860" s="427"/>
      <c r="C2860" s="459"/>
      <c r="D2860" s="455"/>
      <c r="E2860" s="455"/>
      <c r="F2860" s="460"/>
      <c r="G2860" s="455"/>
      <c r="H2860" s="461"/>
      <c r="I2860" s="461"/>
      <c r="J2860" s="429"/>
      <c r="K2860" s="425"/>
      <c r="L2860" s="426"/>
      <c r="M2860" s="426"/>
      <c r="N2860" s="427"/>
      <c r="O2860" s="458">
        <f t="shared" si="138"/>
        <v>0</v>
      </c>
      <c r="P2860" s="458">
        <f t="shared" si="139"/>
        <v>0</v>
      </c>
      <c r="Q2860" s="96" t="str">
        <f t="shared" si="140"/>
        <v/>
      </c>
    </row>
    <row r="2861" spans="1:17" ht="23.1" hidden="1" customHeight="1" x14ac:dyDescent="0.2">
      <c r="A2861" s="450"/>
      <c r="B2861" s="427"/>
      <c r="C2861" s="459"/>
      <c r="D2861" s="455"/>
      <c r="E2861" s="455"/>
      <c r="F2861" s="460"/>
      <c r="G2861" s="455"/>
      <c r="H2861" s="461"/>
      <c r="I2861" s="461"/>
      <c r="J2861" s="429"/>
      <c r="K2861" s="425"/>
      <c r="L2861" s="426"/>
      <c r="M2861" s="426"/>
      <c r="N2861" s="427"/>
      <c r="O2861" s="458">
        <f t="shared" si="138"/>
        <v>0</v>
      </c>
      <c r="P2861" s="458">
        <f t="shared" si="139"/>
        <v>0</v>
      </c>
      <c r="Q2861" s="96" t="str">
        <f t="shared" si="140"/>
        <v/>
      </c>
    </row>
    <row r="2862" spans="1:17" ht="23.1" hidden="1" customHeight="1" x14ac:dyDescent="0.2">
      <c r="A2862" s="450"/>
      <c r="B2862" s="427"/>
      <c r="C2862" s="459"/>
      <c r="D2862" s="455"/>
      <c r="E2862" s="455"/>
      <c r="F2862" s="460"/>
      <c r="G2862" s="455"/>
      <c r="H2862" s="461"/>
      <c r="I2862" s="461"/>
      <c r="J2862" s="429"/>
      <c r="K2862" s="425"/>
      <c r="L2862" s="426"/>
      <c r="M2862" s="426"/>
      <c r="N2862" s="427"/>
      <c r="O2862" s="458">
        <f t="shared" si="138"/>
        <v>0</v>
      </c>
      <c r="P2862" s="458">
        <f t="shared" si="139"/>
        <v>0</v>
      </c>
      <c r="Q2862" s="96" t="str">
        <f t="shared" si="140"/>
        <v/>
      </c>
    </row>
    <row r="2863" spans="1:17" ht="23.1" hidden="1" customHeight="1" x14ac:dyDescent="0.2">
      <c r="A2863" s="450"/>
      <c r="B2863" s="427"/>
      <c r="C2863" s="459"/>
      <c r="D2863" s="455"/>
      <c r="E2863" s="455"/>
      <c r="F2863" s="460"/>
      <c r="G2863" s="455"/>
      <c r="H2863" s="461"/>
      <c r="I2863" s="461"/>
      <c r="J2863" s="429"/>
      <c r="K2863" s="425"/>
      <c r="L2863" s="426"/>
      <c r="M2863" s="426"/>
      <c r="N2863" s="427"/>
      <c r="O2863" s="458">
        <f t="shared" si="138"/>
        <v>0</v>
      </c>
      <c r="P2863" s="458">
        <f t="shared" si="139"/>
        <v>0</v>
      </c>
      <c r="Q2863" s="96" t="str">
        <f t="shared" si="140"/>
        <v/>
      </c>
    </row>
    <row r="2864" spans="1:17" ht="23.1" hidden="1" customHeight="1" x14ac:dyDescent="0.2">
      <c r="A2864" s="450"/>
      <c r="B2864" s="427"/>
      <c r="C2864" s="459"/>
      <c r="D2864" s="455"/>
      <c r="E2864" s="455"/>
      <c r="F2864" s="460"/>
      <c r="G2864" s="455"/>
      <c r="H2864" s="461"/>
      <c r="I2864" s="461"/>
      <c r="J2864" s="429"/>
      <c r="K2864" s="425"/>
      <c r="L2864" s="426"/>
      <c r="M2864" s="426"/>
      <c r="N2864" s="427"/>
      <c r="O2864" s="458">
        <f t="shared" si="138"/>
        <v>0</v>
      </c>
      <c r="P2864" s="458">
        <f t="shared" si="139"/>
        <v>0</v>
      </c>
      <c r="Q2864" s="96" t="str">
        <f t="shared" si="140"/>
        <v/>
      </c>
    </row>
    <row r="2865" spans="1:17" ht="23.1" hidden="1" customHeight="1" x14ac:dyDescent="0.2">
      <c r="A2865" s="450"/>
      <c r="B2865" s="427"/>
      <c r="C2865" s="459"/>
      <c r="D2865" s="455"/>
      <c r="E2865" s="455"/>
      <c r="F2865" s="460"/>
      <c r="G2865" s="455"/>
      <c r="H2865" s="461"/>
      <c r="I2865" s="461"/>
      <c r="J2865" s="429"/>
      <c r="K2865" s="425"/>
      <c r="L2865" s="426"/>
      <c r="M2865" s="426"/>
      <c r="N2865" s="427"/>
      <c r="O2865" s="458">
        <f t="shared" si="138"/>
        <v>0</v>
      </c>
      <c r="P2865" s="458">
        <f t="shared" si="139"/>
        <v>0</v>
      </c>
      <c r="Q2865" s="96" t="str">
        <f t="shared" si="140"/>
        <v/>
      </c>
    </row>
    <row r="2866" spans="1:17" ht="23.1" hidden="1" customHeight="1" x14ac:dyDescent="0.2">
      <c r="A2866" s="450"/>
      <c r="B2866" s="427"/>
      <c r="C2866" s="459"/>
      <c r="D2866" s="455"/>
      <c r="E2866" s="455"/>
      <c r="F2866" s="460"/>
      <c r="G2866" s="455"/>
      <c r="H2866" s="461"/>
      <c r="I2866" s="461"/>
      <c r="J2866" s="429"/>
      <c r="K2866" s="425"/>
      <c r="L2866" s="426"/>
      <c r="M2866" s="426"/>
      <c r="N2866" s="427"/>
      <c r="O2866" s="458">
        <f t="shared" si="138"/>
        <v>0</v>
      </c>
      <c r="P2866" s="458">
        <f t="shared" si="139"/>
        <v>0</v>
      </c>
      <c r="Q2866" s="96" t="str">
        <f t="shared" si="140"/>
        <v/>
      </c>
    </row>
    <row r="2867" spans="1:17" ht="23.1" hidden="1" customHeight="1" x14ac:dyDescent="0.2">
      <c r="A2867" s="450"/>
      <c r="B2867" s="427"/>
      <c r="C2867" s="459"/>
      <c r="D2867" s="455"/>
      <c r="E2867" s="455"/>
      <c r="F2867" s="460"/>
      <c r="G2867" s="455"/>
      <c r="H2867" s="461"/>
      <c r="I2867" s="461"/>
      <c r="J2867" s="429"/>
      <c r="K2867" s="425"/>
      <c r="L2867" s="426"/>
      <c r="M2867" s="426"/>
      <c r="N2867" s="427"/>
      <c r="O2867" s="458">
        <f t="shared" si="138"/>
        <v>0</v>
      </c>
      <c r="P2867" s="458">
        <f t="shared" si="139"/>
        <v>0</v>
      </c>
      <c r="Q2867" s="96" t="str">
        <f t="shared" si="140"/>
        <v/>
      </c>
    </row>
    <row r="2868" spans="1:17" ht="23.1" hidden="1" customHeight="1" x14ac:dyDescent="0.2">
      <c r="A2868" s="450"/>
      <c r="B2868" s="427"/>
      <c r="C2868" s="459"/>
      <c r="D2868" s="455"/>
      <c r="E2868" s="455"/>
      <c r="F2868" s="460"/>
      <c r="G2868" s="455"/>
      <c r="H2868" s="461"/>
      <c r="I2868" s="461"/>
      <c r="J2868" s="429"/>
      <c r="K2868" s="425"/>
      <c r="L2868" s="426"/>
      <c r="M2868" s="426"/>
      <c r="N2868" s="427"/>
      <c r="O2868" s="458">
        <f t="shared" si="138"/>
        <v>0</v>
      </c>
      <c r="P2868" s="458">
        <f t="shared" si="139"/>
        <v>0</v>
      </c>
      <c r="Q2868" s="96" t="str">
        <f t="shared" si="140"/>
        <v/>
      </c>
    </row>
    <row r="2869" spans="1:17" ht="23.1" hidden="1" customHeight="1" x14ac:dyDescent="0.2">
      <c r="A2869" s="450"/>
      <c r="B2869" s="427"/>
      <c r="C2869" s="459"/>
      <c r="D2869" s="455"/>
      <c r="E2869" s="455"/>
      <c r="F2869" s="460"/>
      <c r="G2869" s="455"/>
      <c r="H2869" s="461"/>
      <c r="I2869" s="461"/>
      <c r="J2869" s="429"/>
      <c r="K2869" s="425"/>
      <c r="L2869" s="426"/>
      <c r="M2869" s="426"/>
      <c r="N2869" s="427"/>
      <c r="O2869" s="458">
        <f t="shared" si="138"/>
        <v>0</v>
      </c>
      <c r="P2869" s="458">
        <f t="shared" si="139"/>
        <v>0</v>
      </c>
      <c r="Q2869" s="96" t="str">
        <f t="shared" si="140"/>
        <v/>
      </c>
    </row>
    <row r="2870" spans="1:17" ht="23.1" hidden="1" customHeight="1" x14ac:dyDescent="0.2">
      <c r="A2870" s="450"/>
      <c r="B2870" s="427"/>
      <c r="C2870" s="459"/>
      <c r="D2870" s="455"/>
      <c r="E2870" s="455"/>
      <c r="F2870" s="460"/>
      <c r="G2870" s="455"/>
      <c r="H2870" s="461"/>
      <c r="I2870" s="461"/>
      <c r="J2870" s="429"/>
      <c r="K2870" s="425"/>
      <c r="L2870" s="426"/>
      <c r="M2870" s="426"/>
      <c r="N2870" s="427"/>
      <c r="O2870" s="458">
        <f t="shared" si="138"/>
        <v>0</v>
      </c>
      <c r="P2870" s="458">
        <f t="shared" si="139"/>
        <v>0</v>
      </c>
      <c r="Q2870" s="96" t="str">
        <f t="shared" si="140"/>
        <v/>
      </c>
    </row>
    <row r="2871" spans="1:17" ht="23.1" hidden="1" customHeight="1" x14ac:dyDescent="0.2">
      <c r="A2871" s="450"/>
      <c r="B2871" s="427"/>
      <c r="C2871" s="459"/>
      <c r="D2871" s="455"/>
      <c r="E2871" s="455"/>
      <c r="F2871" s="460"/>
      <c r="G2871" s="455"/>
      <c r="H2871" s="461"/>
      <c r="I2871" s="461"/>
      <c r="J2871" s="429"/>
      <c r="K2871" s="425"/>
      <c r="L2871" s="426"/>
      <c r="M2871" s="426"/>
      <c r="N2871" s="427"/>
      <c r="O2871" s="458">
        <f t="shared" si="138"/>
        <v>0</v>
      </c>
      <c r="P2871" s="458">
        <f t="shared" si="139"/>
        <v>0</v>
      </c>
      <c r="Q2871" s="96" t="str">
        <f t="shared" si="140"/>
        <v/>
      </c>
    </row>
    <row r="2872" spans="1:17" ht="23.1" hidden="1" customHeight="1" x14ac:dyDescent="0.2">
      <c r="A2872" s="450"/>
      <c r="B2872" s="427"/>
      <c r="C2872" s="459"/>
      <c r="D2872" s="455"/>
      <c r="E2872" s="455"/>
      <c r="F2872" s="460"/>
      <c r="G2872" s="455"/>
      <c r="H2872" s="461"/>
      <c r="I2872" s="461"/>
      <c r="J2872" s="429"/>
      <c r="K2872" s="425"/>
      <c r="L2872" s="426"/>
      <c r="M2872" s="426"/>
      <c r="N2872" s="427"/>
      <c r="O2872" s="458">
        <f t="shared" si="138"/>
        <v>0</v>
      </c>
      <c r="P2872" s="458">
        <f t="shared" si="139"/>
        <v>0</v>
      </c>
      <c r="Q2872" s="96" t="str">
        <f t="shared" si="140"/>
        <v/>
      </c>
    </row>
    <row r="2873" spans="1:17" ht="23.1" hidden="1" customHeight="1" x14ac:dyDescent="0.2">
      <c r="A2873" s="450"/>
      <c r="B2873" s="427"/>
      <c r="C2873" s="459"/>
      <c r="D2873" s="455"/>
      <c r="E2873" s="455"/>
      <c r="F2873" s="460"/>
      <c r="G2873" s="455"/>
      <c r="H2873" s="461"/>
      <c r="I2873" s="461"/>
      <c r="J2873" s="429"/>
      <c r="K2873" s="425"/>
      <c r="L2873" s="426"/>
      <c r="M2873" s="426"/>
      <c r="N2873" s="427"/>
      <c r="O2873" s="458">
        <f t="shared" si="138"/>
        <v>0</v>
      </c>
      <c r="P2873" s="458">
        <f t="shared" si="139"/>
        <v>0</v>
      </c>
      <c r="Q2873" s="96" t="str">
        <f t="shared" si="140"/>
        <v/>
      </c>
    </row>
    <row r="2874" spans="1:17" ht="23.1" hidden="1" customHeight="1" x14ac:dyDescent="0.2">
      <c r="A2874" s="450"/>
      <c r="B2874" s="427"/>
      <c r="C2874" s="459"/>
      <c r="D2874" s="455"/>
      <c r="E2874" s="455"/>
      <c r="F2874" s="460"/>
      <c r="G2874" s="455"/>
      <c r="H2874" s="461"/>
      <c r="I2874" s="461"/>
      <c r="J2874" s="429"/>
      <c r="K2874" s="425"/>
      <c r="L2874" s="426"/>
      <c r="M2874" s="426"/>
      <c r="N2874" s="427"/>
      <c r="O2874" s="458">
        <f t="shared" si="138"/>
        <v>0</v>
      </c>
      <c r="P2874" s="458">
        <f t="shared" si="139"/>
        <v>0</v>
      </c>
      <c r="Q2874" s="96" t="str">
        <f t="shared" si="140"/>
        <v/>
      </c>
    </row>
    <row r="2875" spans="1:17" ht="23.1" hidden="1" customHeight="1" x14ac:dyDescent="0.2">
      <c r="A2875" s="450"/>
      <c r="B2875" s="427"/>
      <c r="C2875" s="459"/>
      <c r="D2875" s="455"/>
      <c r="E2875" s="455"/>
      <c r="F2875" s="460"/>
      <c r="G2875" s="455"/>
      <c r="H2875" s="461"/>
      <c r="I2875" s="461"/>
      <c r="J2875" s="429"/>
      <c r="K2875" s="425"/>
      <c r="L2875" s="426"/>
      <c r="M2875" s="426"/>
      <c r="N2875" s="427"/>
      <c r="O2875" s="458">
        <f t="shared" si="138"/>
        <v>0</v>
      </c>
      <c r="P2875" s="458">
        <f t="shared" si="139"/>
        <v>0</v>
      </c>
      <c r="Q2875" s="96" t="str">
        <f t="shared" si="140"/>
        <v/>
      </c>
    </row>
    <row r="2876" spans="1:17" ht="23.1" hidden="1" customHeight="1" x14ac:dyDescent="0.2">
      <c r="A2876" s="450"/>
      <c r="B2876" s="427"/>
      <c r="C2876" s="459"/>
      <c r="D2876" s="455"/>
      <c r="E2876" s="455"/>
      <c r="F2876" s="460"/>
      <c r="G2876" s="455"/>
      <c r="H2876" s="461"/>
      <c r="I2876" s="461"/>
      <c r="J2876" s="429"/>
      <c r="K2876" s="425"/>
      <c r="L2876" s="426"/>
      <c r="M2876" s="426"/>
      <c r="N2876" s="427"/>
      <c r="O2876" s="458">
        <f t="shared" si="138"/>
        <v>0</v>
      </c>
      <c r="P2876" s="458">
        <f t="shared" si="139"/>
        <v>0</v>
      </c>
      <c r="Q2876" s="96" t="str">
        <f t="shared" si="140"/>
        <v/>
      </c>
    </row>
    <row r="2877" spans="1:17" ht="23.1" hidden="1" customHeight="1" x14ac:dyDescent="0.2">
      <c r="A2877" s="450"/>
      <c r="B2877" s="427"/>
      <c r="C2877" s="459"/>
      <c r="D2877" s="455"/>
      <c r="E2877" s="455"/>
      <c r="F2877" s="460"/>
      <c r="G2877" s="455"/>
      <c r="H2877" s="461"/>
      <c r="I2877" s="461"/>
      <c r="J2877" s="429"/>
      <c r="K2877" s="425"/>
      <c r="L2877" s="426"/>
      <c r="M2877" s="426"/>
      <c r="N2877" s="427"/>
      <c r="O2877" s="458">
        <f t="shared" si="138"/>
        <v>0</v>
      </c>
      <c r="P2877" s="458">
        <f t="shared" si="139"/>
        <v>0</v>
      </c>
      <c r="Q2877" s="96" t="str">
        <f t="shared" si="140"/>
        <v/>
      </c>
    </row>
    <row r="2878" spans="1:17" ht="23.1" hidden="1" customHeight="1" x14ac:dyDescent="0.2">
      <c r="A2878" s="450"/>
      <c r="B2878" s="427"/>
      <c r="C2878" s="459"/>
      <c r="D2878" s="455"/>
      <c r="E2878" s="455"/>
      <c r="F2878" s="460"/>
      <c r="G2878" s="455"/>
      <c r="H2878" s="461"/>
      <c r="I2878" s="461"/>
      <c r="J2878" s="429"/>
      <c r="K2878" s="425"/>
      <c r="L2878" s="426"/>
      <c r="M2878" s="426"/>
      <c r="N2878" s="427"/>
      <c r="O2878" s="458">
        <f t="shared" si="138"/>
        <v>0</v>
      </c>
      <c r="P2878" s="458">
        <f t="shared" si="139"/>
        <v>0</v>
      </c>
      <c r="Q2878" s="96" t="str">
        <f t="shared" si="140"/>
        <v/>
      </c>
    </row>
    <row r="2879" spans="1:17" ht="23.1" hidden="1" customHeight="1" x14ac:dyDescent="0.2">
      <c r="A2879" s="450"/>
      <c r="B2879" s="427"/>
      <c r="C2879" s="459"/>
      <c r="D2879" s="455"/>
      <c r="E2879" s="455"/>
      <c r="F2879" s="460"/>
      <c r="G2879" s="455"/>
      <c r="H2879" s="461"/>
      <c r="I2879" s="461"/>
      <c r="J2879" s="429"/>
      <c r="K2879" s="425"/>
      <c r="L2879" s="426"/>
      <c r="M2879" s="426"/>
      <c r="N2879" s="427"/>
      <c r="O2879" s="458">
        <f t="shared" si="138"/>
        <v>0</v>
      </c>
      <c r="P2879" s="458">
        <f t="shared" si="139"/>
        <v>0</v>
      </c>
      <c r="Q2879" s="96" t="str">
        <f t="shared" si="140"/>
        <v/>
      </c>
    </row>
    <row r="2880" spans="1:17" ht="23.1" hidden="1" customHeight="1" x14ac:dyDescent="0.2">
      <c r="A2880" s="450"/>
      <c r="B2880" s="427"/>
      <c r="C2880" s="459"/>
      <c r="D2880" s="455"/>
      <c r="E2880" s="455"/>
      <c r="F2880" s="460"/>
      <c r="G2880" s="455"/>
      <c r="H2880" s="461"/>
      <c r="I2880" s="461"/>
      <c r="J2880" s="429"/>
      <c r="K2880" s="425"/>
      <c r="L2880" s="426"/>
      <c r="M2880" s="426"/>
      <c r="N2880" s="427"/>
      <c r="O2880" s="458">
        <f t="shared" si="138"/>
        <v>0</v>
      </c>
      <c r="P2880" s="458">
        <f t="shared" si="139"/>
        <v>0</v>
      </c>
      <c r="Q2880" s="96" t="str">
        <f t="shared" si="140"/>
        <v/>
      </c>
    </row>
    <row r="2881" spans="1:17" ht="23.1" hidden="1" customHeight="1" x14ac:dyDescent="0.2">
      <c r="A2881" s="450"/>
      <c r="B2881" s="427"/>
      <c r="C2881" s="459"/>
      <c r="D2881" s="455"/>
      <c r="E2881" s="455"/>
      <c r="F2881" s="460"/>
      <c r="G2881" s="455"/>
      <c r="H2881" s="461"/>
      <c r="I2881" s="461"/>
      <c r="J2881" s="429"/>
      <c r="K2881" s="425"/>
      <c r="L2881" s="426"/>
      <c r="M2881" s="426"/>
      <c r="N2881" s="427"/>
      <c r="O2881" s="458">
        <f t="shared" si="138"/>
        <v>0</v>
      </c>
      <c r="P2881" s="458">
        <f t="shared" si="139"/>
        <v>0</v>
      </c>
      <c r="Q2881" s="96" t="str">
        <f t="shared" si="140"/>
        <v/>
      </c>
    </row>
    <row r="2882" spans="1:17" ht="23.1" hidden="1" customHeight="1" x14ac:dyDescent="0.2">
      <c r="A2882" s="450"/>
      <c r="B2882" s="427"/>
      <c r="C2882" s="459"/>
      <c r="D2882" s="455"/>
      <c r="E2882" s="455"/>
      <c r="F2882" s="460"/>
      <c r="G2882" s="455"/>
      <c r="H2882" s="461"/>
      <c r="I2882" s="461"/>
      <c r="J2882" s="429"/>
      <c r="K2882" s="425"/>
      <c r="L2882" s="426"/>
      <c r="M2882" s="426"/>
      <c r="N2882" s="427"/>
      <c r="O2882" s="458">
        <f t="shared" si="138"/>
        <v>0</v>
      </c>
      <c r="P2882" s="458">
        <f t="shared" si="139"/>
        <v>0</v>
      </c>
      <c r="Q2882" s="96" t="str">
        <f t="shared" si="140"/>
        <v/>
      </c>
    </row>
    <row r="2883" spans="1:17" ht="23.1" hidden="1" customHeight="1" x14ac:dyDescent="0.2">
      <c r="A2883" s="450"/>
      <c r="B2883" s="427"/>
      <c r="C2883" s="459"/>
      <c r="D2883" s="455"/>
      <c r="E2883" s="455"/>
      <c r="F2883" s="460"/>
      <c r="G2883" s="455"/>
      <c r="H2883" s="461"/>
      <c r="I2883" s="461"/>
      <c r="J2883" s="429"/>
      <c r="K2883" s="425"/>
      <c r="L2883" s="426"/>
      <c r="M2883" s="426"/>
      <c r="N2883" s="427"/>
      <c r="O2883" s="458">
        <f t="shared" si="138"/>
        <v>0</v>
      </c>
      <c r="P2883" s="458">
        <f t="shared" si="139"/>
        <v>0</v>
      </c>
      <c r="Q2883" s="96" t="str">
        <f t="shared" si="140"/>
        <v/>
      </c>
    </row>
    <row r="2884" spans="1:17" ht="23.1" hidden="1" customHeight="1" x14ac:dyDescent="0.2">
      <c r="A2884" s="450"/>
      <c r="B2884" s="427"/>
      <c r="C2884" s="459"/>
      <c r="D2884" s="455"/>
      <c r="E2884" s="455"/>
      <c r="F2884" s="460"/>
      <c r="G2884" s="455"/>
      <c r="H2884" s="461"/>
      <c r="I2884" s="461"/>
      <c r="J2884" s="429"/>
      <c r="K2884" s="425"/>
      <c r="L2884" s="426"/>
      <c r="M2884" s="426"/>
      <c r="N2884" s="427"/>
      <c r="O2884" s="458">
        <f t="shared" si="138"/>
        <v>0</v>
      </c>
      <c r="P2884" s="458">
        <f t="shared" si="139"/>
        <v>0</v>
      </c>
      <c r="Q2884" s="96" t="str">
        <f t="shared" si="140"/>
        <v/>
      </c>
    </row>
    <row r="2885" spans="1:17" ht="23.1" hidden="1" customHeight="1" x14ac:dyDescent="0.2">
      <c r="A2885" s="450"/>
      <c r="B2885" s="427"/>
      <c r="C2885" s="459"/>
      <c r="D2885" s="455"/>
      <c r="E2885" s="455"/>
      <c r="F2885" s="460"/>
      <c r="G2885" s="455"/>
      <c r="H2885" s="461"/>
      <c r="I2885" s="461"/>
      <c r="J2885" s="429"/>
      <c r="K2885" s="425"/>
      <c r="L2885" s="426"/>
      <c r="M2885" s="426"/>
      <c r="N2885" s="427"/>
      <c r="O2885" s="458">
        <f t="shared" si="138"/>
        <v>0</v>
      </c>
      <c r="P2885" s="458">
        <f t="shared" si="139"/>
        <v>0</v>
      </c>
      <c r="Q2885" s="96" t="str">
        <f t="shared" si="140"/>
        <v/>
      </c>
    </row>
    <row r="2886" spans="1:17" ht="23.1" hidden="1" customHeight="1" x14ac:dyDescent="0.2">
      <c r="A2886" s="450"/>
      <c r="B2886" s="427"/>
      <c r="C2886" s="459"/>
      <c r="D2886" s="455"/>
      <c r="E2886" s="455"/>
      <c r="F2886" s="460"/>
      <c r="G2886" s="455"/>
      <c r="H2886" s="461"/>
      <c r="I2886" s="461"/>
      <c r="J2886" s="426"/>
      <c r="K2886" s="425"/>
      <c r="L2886" s="426"/>
      <c r="M2886" s="426"/>
      <c r="N2886" s="427"/>
      <c r="O2886" s="458">
        <f t="shared" si="138"/>
        <v>0</v>
      </c>
      <c r="P2886" s="458">
        <f t="shared" si="139"/>
        <v>0</v>
      </c>
      <c r="Q2886" s="96" t="str">
        <f t="shared" si="140"/>
        <v/>
      </c>
    </row>
    <row r="2887" spans="1:17" ht="23.1" hidden="1" customHeight="1" x14ac:dyDescent="0.2">
      <c r="A2887" s="450"/>
      <c r="B2887" s="427"/>
      <c r="C2887" s="459"/>
      <c r="D2887" s="455"/>
      <c r="E2887" s="455"/>
      <c r="F2887" s="460"/>
      <c r="G2887" s="455"/>
      <c r="H2887" s="461"/>
      <c r="I2887" s="461"/>
      <c r="J2887" s="426"/>
      <c r="K2887" s="425"/>
      <c r="L2887" s="426"/>
      <c r="M2887" s="426"/>
      <c r="N2887" s="427"/>
      <c r="O2887" s="458">
        <f t="shared" si="138"/>
        <v>0</v>
      </c>
      <c r="P2887" s="458">
        <f t="shared" si="139"/>
        <v>0</v>
      </c>
      <c r="Q2887" s="96" t="str">
        <f t="shared" si="140"/>
        <v/>
      </c>
    </row>
    <row r="2888" spans="1:17" ht="23.1" hidden="1" customHeight="1" x14ac:dyDescent="0.2">
      <c r="A2888" s="450"/>
      <c r="B2888" s="427"/>
      <c r="C2888" s="459"/>
      <c r="D2888" s="455"/>
      <c r="E2888" s="455"/>
      <c r="F2888" s="460"/>
      <c r="G2888" s="455"/>
      <c r="H2888" s="461"/>
      <c r="I2888" s="461"/>
      <c r="J2888" s="426"/>
      <c r="K2888" s="425"/>
      <c r="L2888" s="426"/>
      <c r="M2888" s="426"/>
      <c r="N2888" s="427"/>
      <c r="O2888" s="458">
        <f t="shared" si="138"/>
        <v>0</v>
      </c>
      <c r="P2888" s="458">
        <f t="shared" si="139"/>
        <v>0</v>
      </c>
      <c r="Q2888" s="96" t="str">
        <f t="shared" si="140"/>
        <v/>
      </c>
    </row>
    <row r="2889" spans="1:17" ht="23.1" hidden="1" customHeight="1" x14ac:dyDescent="0.2">
      <c r="A2889" s="450"/>
      <c r="B2889" s="427"/>
      <c r="C2889" s="459"/>
      <c r="D2889" s="455"/>
      <c r="E2889" s="455"/>
      <c r="F2889" s="460"/>
      <c r="G2889" s="455"/>
      <c r="H2889" s="461"/>
      <c r="I2889" s="461"/>
      <c r="J2889" s="426"/>
      <c r="K2889" s="425"/>
      <c r="L2889" s="426"/>
      <c r="M2889" s="426"/>
      <c r="N2889" s="427"/>
      <c r="O2889" s="458">
        <f t="shared" si="138"/>
        <v>0</v>
      </c>
      <c r="P2889" s="458">
        <f t="shared" si="139"/>
        <v>0</v>
      </c>
      <c r="Q2889" s="96" t="str">
        <f t="shared" si="140"/>
        <v/>
      </c>
    </row>
    <row r="2890" spans="1:17" ht="23.1" hidden="1" customHeight="1" x14ac:dyDescent="0.2">
      <c r="A2890" s="450"/>
      <c r="B2890" s="427"/>
      <c r="C2890" s="459"/>
      <c r="D2890" s="455"/>
      <c r="E2890" s="455"/>
      <c r="F2890" s="460"/>
      <c r="G2890" s="455"/>
      <c r="H2890" s="461"/>
      <c r="I2890" s="461"/>
      <c r="J2890" s="426"/>
      <c r="K2890" s="425"/>
      <c r="L2890" s="426"/>
      <c r="M2890" s="426"/>
      <c r="N2890" s="427"/>
      <c r="O2890" s="458">
        <f t="shared" si="138"/>
        <v>0</v>
      </c>
      <c r="P2890" s="458">
        <f t="shared" si="139"/>
        <v>0</v>
      </c>
      <c r="Q2890" s="96" t="str">
        <f t="shared" si="140"/>
        <v/>
      </c>
    </row>
    <row r="2891" spans="1:17" ht="23.1" hidden="1" customHeight="1" x14ac:dyDescent="0.2">
      <c r="A2891" s="450"/>
      <c r="B2891" s="427"/>
      <c r="C2891" s="459"/>
      <c r="D2891" s="455"/>
      <c r="E2891" s="455"/>
      <c r="F2891" s="460"/>
      <c r="G2891" s="455"/>
      <c r="H2891" s="461"/>
      <c r="I2891" s="461"/>
      <c r="J2891" s="426"/>
      <c r="K2891" s="425"/>
      <c r="L2891" s="426"/>
      <c r="M2891" s="426"/>
      <c r="N2891" s="427"/>
      <c r="O2891" s="458">
        <f t="shared" si="138"/>
        <v>0</v>
      </c>
      <c r="P2891" s="458">
        <f t="shared" si="139"/>
        <v>0</v>
      </c>
      <c r="Q2891" s="96" t="str">
        <f t="shared" si="140"/>
        <v/>
      </c>
    </row>
    <row r="2892" spans="1:17" ht="23.1" hidden="1" customHeight="1" x14ac:dyDescent="0.2">
      <c r="A2892" s="450"/>
      <c r="B2892" s="427"/>
      <c r="C2892" s="459"/>
      <c r="D2892" s="455"/>
      <c r="E2892" s="455"/>
      <c r="F2892" s="460"/>
      <c r="G2892" s="457"/>
      <c r="H2892" s="461"/>
      <c r="I2892" s="461"/>
      <c r="J2892" s="429"/>
      <c r="K2892" s="425"/>
      <c r="L2892" s="426"/>
      <c r="M2892" s="426"/>
      <c r="N2892" s="427"/>
      <c r="O2892" s="458">
        <f t="shared" si="138"/>
        <v>0</v>
      </c>
      <c r="P2892" s="458">
        <f t="shared" si="139"/>
        <v>0</v>
      </c>
      <c r="Q2892" s="96" t="str">
        <f t="shared" si="140"/>
        <v/>
      </c>
    </row>
    <row r="2893" spans="1:17" ht="23.1" hidden="1" customHeight="1" x14ac:dyDescent="0.2">
      <c r="A2893" s="450"/>
      <c r="B2893" s="427"/>
      <c r="C2893" s="459"/>
      <c r="D2893" s="455"/>
      <c r="E2893" s="455"/>
      <c r="F2893" s="460"/>
      <c r="G2893" s="455"/>
      <c r="H2893" s="461"/>
      <c r="I2893" s="461"/>
      <c r="J2893" s="429"/>
      <c r="K2893" s="425"/>
      <c r="L2893" s="426"/>
      <c r="M2893" s="426"/>
      <c r="N2893" s="427"/>
      <c r="O2893" s="458">
        <f t="shared" si="138"/>
        <v>0</v>
      </c>
      <c r="P2893" s="458">
        <f t="shared" si="139"/>
        <v>0</v>
      </c>
      <c r="Q2893" s="96" t="str">
        <f t="shared" si="140"/>
        <v/>
      </c>
    </row>
    <row r="2894" spans="1:17" ht="23.1" hidden="1" customHeight="1" x14ac:dyDescent="0.2">
      <c r="A2894" s="450"/>
      <c r="B2894" s="427"/>
      <c r="C2894" s="459"/>
      <c r="D2894" s="455"/>
      <c r="E2894" s="455"/>
      <c r="F2894" s="460"/>
      <c r="G2894" s="455"/>
      <c r="H2894" s="461"/>
      <c r="I2894" s="461"/>
      <c r="J2894" s="429"/>
      <c r="K2894" s="425"/>
      <c r="L2894" s="426"/>
      <c r="M2894" s="426"/>
      <c r="N2894" s="427"/>
      <c r="O2894" s="458">
        <f t="shared" si="138"/>
        <v>0</v>
      </c>
      <c r="P2894" s="458">
        <f t="shared" si="139"/>
        <v>0</v>
      </c>
      <c r="Q2894" s="96" t="str">
        <f t="shared" si="140"/>
        <v/>
      </c>
    </row>
    <row r="2895" spans="1:17" ht="42" hidden="1" customHeight="1" x14ac:dyDescent="0.2">
      <c r="A2895" s="450"/>
      <c r="B2895" s="427"/>
      <c r="C2895" s="459"/>
      <c r="D2895" s="455"/>
      <c r="E2895" s="455"/>
      <c r="F2895" s="460"/>
      <c r="G2895" s="455"/>
      <c r="H2895" s="461"/>
      <c r="I2895" s="461"/>
      <c r="J2895" s="429"/>
      <c r="K2895" s="425"/>
      <c r="L2895" s="426"/>
      <c r="M2895" s="426"/>
      <c r="N2895" s="427"/>
      <c r="O2895" s="458">
        <f t="shared" si="138"/>
        <v>0</v>
      </c>
      <c r="P2895" s="458">
        <f t="shared" si="139"/>
        <v>0</v>
      </c>
      <c r="Q2895" s="96" t="str">
        <f t="shared" si="140"/>
        <v/>
      </c>
    </row>
    <row r="2896" spans="1:17" ht="23.1" hidden="1" customHeight="1" x14ac:dyDescent="0.2">
      <c r="A2896" s="450"/>
      <c r="B2896" s="427"/>
      <c r="C2896" s="459"/>
      <c r="D2896" s="455"/>
      <c r="E2896" s="455"/>
      <c r="F2896" s="460"/>
      <c r="G2896" s="455"/>
      <c r="H2896" s="461"/>
      <c r="I2896" s="461"/>
      <c r="J2896" s="429"/>
      <c r="K2896" s="425"/>
      <c r="L2896" s="426"/>
      <c r="M2896" s="426"/>
      <c r="N2896" s="427"/>
      <c r="O2896" s="458">
        <f t="shared" si="138"/>
        <v>0</v>
      </c>
      <c r="P2896" s="458">
        <f t="shared" si="139"/>
        <v>0</v>
      </c>
      <c r="Q2896" s="96" t="str">
        <f t="shared" si="140"/>
        <v/>
      </c>
    </row>
    <row r="2897" spans="1:17" ht="23.1" hidden="1" customHeight="1" x14ac:dyDescent="0.2">
      <c r="A2897" s="450"/>
      <c r="B2897" s="427"/>
      <c r="C2897" s="459"/>
      <c r="D2897" s="455"/>
      <c r="E2897" s="455"/>
      <c r="F2897" s="460"/>
      <c r="G2897" s="455"/>
      <c r="H2897" s="461"/>
      <c r="I2897" s="461"/>
      <c r="J2897" s="429"/>
      <c r="K2897" s="425"/>
      <c r="L2897" s="426"/>
      <c r="M2897" s="426"/>
      <c r="N2897" s="427"/>
      <c r="O2897" s="458">
        <f t="shared" si="138"/>
        <v>0</v>
      </c>
      <c r="P2897" s="458">
        <f t="shared" si="139"/>
        <v>0</v>
      </c>
      <c r="Q2897" s="96" t="str">
        <f t="shared" si="140"/>
        <v/>
      </c>
    </row>
    <row r="2898" spans="1:17" ht="23.1" hidden="1" customHeight="1" x14ac:dyDescent="0.2">
      <c r="A2898" s="450"/>
      <c r="B2898" s="427"/>
      <c r="C2898" s="459"/>
      <c r="D2898" s="455"/>
      <c r="E2898" s="455"/>
      <c r="F2898" s="460"/>
      <c r="G2898" s="455"/>
      <c r="H2898" s="461"/>
      <c r="I2898" s="461"/>
      <c r="J2898" s="426"/>
      <c r="K2898" s="426"/>
      <c r="L2898" s="426"/>
      <c r="M2898" s="426"/>
      <c r="N2898" s="427"/>
      <c r="O2898" s="458">
        <f t="shared" si="138"/>
        <v>0</v>
      </c>
      <c r="P2898" s="458">
        <f t="shared" si="139"/>
        <v>0</v>
      </c>
      <c r="Q2898" s="96" t="str">
        <f t="shared" si="140"/>
        <v/>
      </c>
    </row>
    <row r="2899" spans="1:17" ht="23.1" hidden="1" customHeight="1" x14ac:dyDescent="0.2">
      <c r="A2899" s="450"/>
      <c r="B2899" s="427"/>
      <c r="C2899" s="459"/>
      <c r="D2899" s="455"/>
      <c r="E2899" s="455"/>
      <c r="F2899" s="460"/>
      <c r="G2899" s="455"/>
      <c r="H2899" s="461"/>
      <c r="I2899" s="461"/>
      <c r="J2899" s="426"/>
      <c r="K2899" s="426"/>
      <c r="L2899" s="426"/>
      <c r="M2899" s="426"/>
      <c r="N2899" s="427"/>
      <c r="O2899" s="458">
        <f t="shared" si="138"/>
        <v>0</v>
      </c>
      <c r="P2899" s="458">
        <f t="shared" si="139"/>
        <v>0</v>
      </c>
      <c r="Q2899" s="96" t="str">
        <f t="shared" si="140"/>
        <v/>
      </c>
    </row>
    <row r="2900" spans="1:17" ht="23.1" hidden="1" customHeight="1" x14ac:dyDescent="0.2">
      <c r="A2900" s="450"/>
      <c r="B2900" s="427"/>
      <c r="C2900" s="459"/>
      <c r="D2900" s="455"/>
      <c r="E2900" s="455"/>
      <c r="F2900" s="460"/>
      <c r="G2900" s="455"/>
      <c r="H2900" s="461"/>
      <c r="I2900" s="461"/>
      <c r="J2900" s="426"/>
      <c r="K2900" s="425"/>
      <c r="L2900" s="426"/>
      <c r="M2900" s="426"/>
      <c r="N2900" s="427"/>
      <c r="O2900" s="458">
        <f t="shared" si="138"/>
        <v>0</v>
      </c>
      <c r="P2900" s="458">
        <f t="shared" si="139"/>
        <v>0</v>
      </c>
      <c r="Q2900" s="96" t="str">
        <f t="shared" si="140"/>
        <v/>
      </c>
    </row>
    <row r="2901" spans="1:17" ht="23.1" hidden="1" customHeight="1" x14ac:dyDescent="0.2">
      <c r="A2901" s="450"/>
      <c r="B2901" s="427"/>
      <c r="C2901" s="459"/>
      <c r="D2901" s="455"/>
      <c r="E2901" s="455"/>
      <c r="F2901" s="460"/>
      <c r="G2901" s="455"/>
      <c r="H2901" s="461"/>
      <c r="I2901" s="461"/>
      <c r="J2901" s="426"/>
      <c r="K2901" s="425"/>
      <c r="L2901" s="426"/>
      <c r="M2901" s="426"/>
      <c r="N2901" s="427"/>
      <c r="O2901" s="458">
        <f t="shared" si="138"/>
        <v>0</v>
      </c>
      <c r="P2901" s="458">
        <f t="shared" si="139"/>
        <v>0</v>
      </c>
      <c r="Q2901" s="96" t="str">
        <f t="shared" si="140"/>
        <v/>
      </c>
    </row>
    <row r="2902" spans="1:17" ht="23.1" hidden="1" customHeight="1" x14ac:dyDescent="0.2">
      <c r="A2902" s="450"/>
      <c r="B2902" s="427"/>
      <c r="C2902" s="459"/>
      <c r="D2902" s="455"/>
      <c r="E2902" s="455"/>
      <c r="F2902" s="460"/>
      <c r="G2902" s="455"/>
      <c r="H2902" s="461"/>
      <c r="I2902" s="461"/>
      <c r="J2902" s="426"/>
      <c r="K2902" s="425"/>
      <c r="L2902" s="426"/>
      <c r="M2902" s="426"/>
      <c r="N2902" s="427"/>
      <c r="O2902" s="458">
        <f t="shared" si="138"/>
        <v>0</v>
      </c>
      <c r="P2902" s="458">
        <f t="shared" si="139"/>
        <v>0</v>
      </c>
      <c r="Q2902" s="96" t="str">
        <f t="shared" si="140"/>
        <v/>
      </c>
    </row>
    <row r="2903" spans="1:17" ht="23.1" hidden="1" customHeight="1" x14ac:dyDescent="0.2">
      <c r="A2903" s="450"/>
      <c r="B2903" s="427"/>
      <c r="C2903" s="459"/>
      <c r="D2903" s="455"/>
      <c r="E2903" s="455"/>
      <c r="F2903" s="460"/>
      <c r="G2903" s="455"/>
      <c r="H2903" s="461"/>
      <c r="I2903" s="461"/>
      <c r="J2903" s="426"/>
      <c r="K2903" s="425"/>
      <c r="L2903" s="426"/>
      <c r="M2903" s="426"/>
      <c r="N2903" s="427"/>
      <c r="O2903" s="458">
        <f t="shared" si="138"/>
        <v>0</v>
      </c>
      <c r="P2903" s="458">
        <f t="shared" si="139"/>
        <v>0</v>
      </c>
      <c r="Q2903" s="96" t="str">
        <f t="shared" si="140"/>
        <v/>
      </c>
    </row>
    <row r="2904" spans="1:17" ht="23.1" hidden="1" customHeight="1" x14ac:dyDescent="0.2">
      <c r="A2904" s="450"/>
      <c r="B2904" s="427"/>
      <c r="C2904" s="459"/>
      <c r="D2904" s="455"/>
      <c r="E2904" s="455"/>
      <c r="F2904" s="460"/>
      <c r="G2904" s="455"/>
      <c r="H2904" s="461"/>
      <c r="I2904" s="461"/>
      <c r="J2904" s="426"/>
      <c r="K2904" s="425"/>
      <c r="L2904" s="426"/>
      <c r="M2904" s="426"/>
      <c r="N2904" s="427"/>
      <c r="O2904" s="458">
        <f t="shared" si="138"/>
        <v>0</v>
      </c>
      <c r="P2904" s="458">
        <f t="shared" si="139"/>
        <v>0</v>
      </c>
      <c r="Q2904" s="96" t="str">
        <f t="shared" si="140"/>
        <v/>
      </c>
    </row>
    <row r="2905" spans="1:17" ht="23.1" hidden="1" customHeight="1" x14ac:dyDescent="0.2">
      <c r="A2905" s="450"/>
      <c r="B2905" s="427"/>
      <c r="C2905" s="459"/>
      <c r="D2905" s="455"/>
      <c r="E2905" s="455"/>
      <c r="F2905" s="460"/>
      <c r="G2905" s="455"/>
      <c r="H2905" s="461"/>
      <c r="I2905" s="461"/>
      <c r="J2905" s="426"/>
      <c r="K2905" s="425"/>
      <c r="L2905" s="426"/>
      <c r="M2905" s="426"/>
      <c r="N2905" s="427"/>
      <c r="O2905" s="458">
        <f t="shared" si="138"/>
        <v>0</v>
      </c>
      <c r="P2905" s="458">
        <f t="shared" si="139"/>
        <v>0</v>
      </c>
      <c r="Q2905" s="96" t="str">
        <f t="shared" si="140"/>
        <v/>
      </c>
    </row>
    <row r="2906" spans="1:17" ht="23.1" hidden="1" customHeight="1" x14ac:dyDescent="0.2">
      <c r="A2906" s="450"/>
      <c r="B2906" s="427"/>
      <c r="C2906" s="459"/>
      <c r="D2906" s="455"/>
      <c r="E2906" s="455"/>
      <c r="F2906" s="460"/>
      <c r="G2906" s="455"/>
      <c r="H2906" s="461"/>
      <c r="I2906" s="461"/>
      <c r="J2906" s="426"/>
      <c r="K2906" s="425"/>
      <c r="L2906" s="426"/>
      <c r="M2906" s="426"/>
      <c r="N2906" s="427"/>
      <c r="O2906" s="458">
        <f t="shared" si="138"/>
        <v>0</v>
      </c>
      <c r="P2906" s="458">
        <f t="shared" si="139"/>
        <v>0</v>
      </c>
      <c r="Q2906" s="96" t="str">
        <f t="shared" si="140"/>
        <v/>
      </c>
    </row>
    <row r="2907" spans="1:17" ht="23.1" hidden="1" customHeight="1" x14ac:dyDescent="0.2">
      <c r="A2907" s="450"/>
      <c r="B2907" s="427"/>
      <c r="C2907" s="459"/>
      <c r="D2907" s="455"/>
      <c r="E2907" s="455"/>
      <c r="F2907" s="460"/>
      <c r="G2907" s="455"/>
      <c r="H2907" s="461"/>
      <c r="I2907" s="461"/>
      <c r="J2907" s="426"/>
      <c r="K2907" s="425"/>
      <c r="L2907" s="426"/>
      <c r="M2907" s="426"/>
      <c r="N2907" s="427"/>
      <c r="O2907" s="458">
        <f t="shared" si="138"/>
        <v>0</v>
      </c>
      <c r="P2907" s="458">
        <f t="shared" si="139"/>
        <v>0</v>
      </c>
      <c r="Q2907" s="96" t="str">
        <f t="shared" si="140"/>
        <v/>
      </c>
    </row>
    <row r="2908" spans="1:17" ht="23.1" hidden="1" customHeight="1" x14ac:dyDescent="0.2">
      <c r="A2908" s="450"/>
      <c r="B2908" s="427"/>
      <c r="C2908" s="459"/>
      <c r="D2908" s="455"/>
      <c r="E2908" s="455"/>
      <c r="F2908" s="460"/>
      <c r="G2908" s="455"/>
      <c r="H2908" s="461"/>
      <c r="I2908" s="461"/>
      <c r="J2908" s="426"/>
      <c r="K2908" s="425"/>
      <c r="L2908" s="426"/>
      <c r="M2908" s="426"/>
      <c r="N2908" s="427"/>
      <c r="O2908" s="458">
        <f t="shared" si="138"/>
        <v>0</v>
      </c>
      <c r="P2908" s="458">
        <f t="shared" si="139"/>
        <v>0</v>
      </c>
      <c r="Q2908" s="96" t="str">
        <f t="shared" si="140"/>
        <v/>
      </c>
    </row>
    <row r="2909" spans="1:17" ht="23.1" hidden="1" customHeight="1" x14ac:dyDescent="0.2">
      <c r="A2909" s="450"/>
      <c r="B2909" s="427"/>
      <c r="C2909" s="459"/>
      <c r="D2909" s="455"/>
      <c r="E2909" s="455"/>
      <c r="F2909" s="460"/>
      <c r="G2909" s="455"/>
      <c r="H2909" s="461"/>
      <c r="I2909" s="461"/>
      <c r="J2909" s="426"/>
      <c r="K2909" s="425"/>
      <c r="L2909" s="426"/>
      <c r="M2909" s="426"/>
      <c r="N2909" s="427"/>
      <c r="O2909" s="458">
        <f t="shared" si="138"/>
        <v>0</v>
      </c>
      <c r="P2909" s="458">
        <f t="shared" si="139"/>
        <v>0</v>
      </c>
      <c r="Q2909" s="96" t="str">
        <f t="shared" si="140"/>
        <v/>
      </c>
    </row>
    <row r="2910" spans="1:17" ht="23.1" hidden="1" customHeight="1" x14ac:dyDescent="0.2">
      <c r="A2910" s="450"/>
      <c r="B2910" s="427"/>
      <c r="C2910" s="459"/>
      <c r="D2910" s="455"/>
      <c r="E2910" s="455"/>
      <c r="F2910" s="460"/>
      <c r="G2910" s="455"/>
      <c r="H2910" s="461"/>
      <c r="I2910" s="461"/>
      <c r="J2910" s="426"/>
      <c r="K2910" s="425"/>
      <c r="L2910" s="426"/>
      <c r="M2910" s="426"/>
      <c r="N2910" s="427"/>
      <c r="O2910" s="458">
        <f t="shared" si="138"/>
        <v>0</v>
      </c>
      <c r="P2910" s="458">
        <f t="shared" si="139"/>
        <v>0</v>
      </c>
      <c r="Q2910" s="96" t="str">
        <f t="shared" si="140"/>
        <v/>
      </c>
    </row>
    <row r="2911" spans="1:17" ht="37.5" hidden="1" customHeight="1" x14ac:dyDescent="0.2">
      <c r="A2911" s="450"/>
      <c r="B2911" s="427"/>
      <c r="C2911" s="459"/>
      <c r="D2911" s="455"/>
      <c r="E2911" s="455"/>
      <c r="F2911" s="460"/>
      <c r="G2911" s="455"/>
      <c r="H2911" s="461"/>
      <c r="I2911" s="461"/>
      <c r="J2911" s="426"/>
      <c r="K2911" s="425"/>
      <c r="L2911" s="426"/>
      <c r="M2911" s="426"/>
      <c r="N2911" s="427"/>
      <c r="O2911" s="458">
        <f t="shared" si="138"/>
        <v>0</v>
      </c>
      <c r="P2911" s="458">
        <f t="shared" si="139"/>
        <v>0</v>
      </c>
      <c r="Q2911" s="96" t="str">
        <f t="shared" si="140"/>
        <v/>
      </c>
    </row>
    <row r="2912" spans="1:17" ht="48.75" hidden="1" customHeight="1" x14ac:dyDescent="0.2">
      <c r="A2912" s="450"/>
      <c r="B2912" s="427"/>
      <c r="C2912" s="459"/>
      <c r="D2912" s="455"/>
      <c r="E2912" s="455"/>
      <c r="F2912" s="460"/>
      <c r="G2912" s="455"/>
      <c r="H2912" s="461"/>
      <c r="I2912" s="461"/>
      <c r="J2912" s="426"/>
      <c r="K2912" s="425"/>
      <c r="L2912" s="426"/>
      <c r="M2912" s="426"/>
      <c r="N2912" s="427"/>
      <c r="O2912" s="458">
        <f t="shared" si="138"/>
        <v>0</v>
      </c>
      <c r="P2912" s="458">
        <f t="shared" si="139"/>
        <v>0</v>
      </c>
      <c r="Q2912" s="96" t="str">
        <f t="shared" si="140"/>
        <v/>
      </c>
    </row>
    <row r="2913" spans="1:17" ht="23.1" hidden="1" customHeight="1" x14ac:dyDescent="0.2">
      <c r="A2913" s="450"/>
      <c r="B2913" s="427"/>
      <c r="C2913" s="459"/>
      <c r="D2913" s="455"/>
      <c r="E2913" s="455"/>
      <c r="F2913" s="460"/>
      <c r="G2913" s="455"/>
      <c r="H2913" s="461"/>
      <c r="I2913" s="461"/>
      <c r="J2913" s="426"/>
      <c r="K2913" s="425"/>
      <c r="L2913" s="426"/>
      <c r="M2913" s="426"/>
      <c r="N2913" s="427"/>
      <c r="O2913" s="458">
        <f t="shared" si="138"/>
        <v>0</v>
      </c>
      <c r="P2913" s="458">
        <f t="shared" si="139"/>
        <v>0</v>
      </c>
      <c r="Q2913" s="96" t="str">
        <f t="shared" si="140"/>
        <v/>
      </c>
    </row>
    <row r="2914" spans="1:17" ht="44.25" hidden="1" customHeight="1" x14ac:dyDescent="0.2">
      <c r="A2914" s="450"/>
      <c r="B2914" s="427"/>
      <c r="C2914" s="459"/>
      <c r="D2914" s="455"/>
      <c r="E2914" s="455"/>
      <c r="F2914" s="460"/>
      <c r="G2914" s="455"/>
      <c r="H2914" s="461"/>
      <c r="I2914" s="461"/>
      <c r="J2914" s="426"/>
      <c r="K2914" s="425"/>
      <c r="L2914" s="426"/>
      <c r="M2914" s="426"/>
      <c r="N2914" s="427"/>
      <c r="O2914" s="458">
        <f t="shared" si="138"/>
        <v>0</v>
      </c>
      <c r="P2914" s="458">
        <f t="shared" si="139"/>
        <v>0</v>
      </c>
      <c r="Q2914" s="96" t="str">
        <f t="shared" si="140"/>
        <v/>
      </c>
    </row>
    <row r="2915" spans="1:17" ht="42" hidden="1" customHeight="1" x14ac:dyDescent="0.2">
      <c r="A2915" s="450"/>
      <c r="B2915" s="427"/>
      <c r="C2915" s="459"/>
      <c r="D2915" s="455"/>
      <c r="E2915" s="455"/>
      <c r="F2915" s="460"/>
      <c r="G2915" s="455"/>
      <c r="H2915" s="461"/>
      <c r="I2915" s="461"/>
      <c r="J2915" s="426"/>
      <c r="K2915" s="425"/>
      <c r="L2915" s="426"/>
      <c r="M2915" s="426"/>
      <c r="N2915" s="427"/>
      <c r="O2915" s="458">
        <f t="shared" si="138"/>
        <v>0</v>
      </c>
      <c r="P2915" s="458">
        <f t="shared" si="139"/>
        <v>0</v>
      </c>
      <c r="Q2915" s="96" t="str">
        <f t="shared" si="140"/>
        <v/>
      </c>
    </row>
    <row r="2916" spans="1:17" ht="23.1" hidden="1" customHeight="1" x14ac:dyDescent="0.2">
      <c r="A2916" s="450"/>
      <c r="B2916" s="427"/>
      <c r="C2916" s="459"/>
      <c r="D2916" s="455"/>
      <c r="E2916" s="455"/>
      <c r="F2916" s="460"/>
      <c r="G2916" s="455"/>
      <c r="H2916" s="461"/>
      <c r="I2916" s="461"/>
      <c r="J2916" s="426"/>
      <c r="K2916" s="425"/>
      <c r="L2916" s="426"/>
      <c r="M2916" s="426"/>
      <c r="N2916" s="427"/>
      <c r="O2916" s="458">
        <f t="shared" si="138"/>
        <v>0</v>
      </c>
      <c r="P2916" s="458">
        <f t="shared" si="139"/>
        <v>0</v>
      </c>
      <c r="Q2916" s="96" t="str">
        <f t="shared" si="140"/>
        <v/>
      </c>
    </row>
    <row r="2917" spans="1:17" ht="23.1" hidden="1" customHeight="1" x14ac:dyDescent="0.2">
      <c r="A2917" s="450"/>
      <c r="B2917" s="427"/>
      <c r="C2917" s="459"/>
      <c r="D2917" s="455"/>
      <c r="E2917" s="455"/>
      <c r="F2917" s="460"/>
      <c r="G2917" s="455"/>
      <c r="H2917" s="461"/>
      <c r="I2917" s="461"/>
      <c r="J2917" s="426"/>
      <c r="K2917" s="425"/>
      <c r="L2917" s="426"/>
      <c r="M2917" s="426"/>
      <c r="N2917" s="427"/>
      <c r="O2917" s="458">
        <f t="shared" si="138"/>
        <v>0</v>
      </c>
      <c r="P2917" s="458">
        <f t="shared" si="139"/>
        <v>0</v>
      </c>
      <c r="Q2917" s="96" t="str">
        <f t="shared" si="140"/>
        <v/>
      </c>
    </row>
    <row r="2918" spans="1:17" ht="23.1" hidden="1" customHeight="1" x14ac:dyDescent="0.2">
      <c r="A2918" s="450"/>
      <c r="B2918" s="427"/>
      <c r="C2918" s="459"/>
      <c r="D2918" s="455"/>
      <c r="E2918" s="455"/>
      <c r="F2918" s="460"/>
      <c r="G2918" s="455"/>
      <c r="H2918" s="461"/>
      <c r="I2918" s="461"/>
      <c r="J2918" s="426"/>
      <c r="K2918" s="425"/>
      <c r="L2918" s="426"/>
      <c r="M2918" s="426"/>
      <c r="N2918" s="427"/>
      <c r="O2918" s="458">
        <f t="shared" si="138"/>
        <v>0</v>
      </c>
      <c r="P2918" s="458">
        <f t="shared" si="139"/>
        <v>0</v>
      </c>
      <c r="Q2918" s="96" t="str">
        <f t="shared" si="140"/>
        <v/>
      </c>
    </row>
    <row r="2919" spans="1:17" ht="23.1" hidden="1" customHeight="1" x14ac:dyDescent="0.2">
      <c r="A2919" s="450"/>
      <c r="B2919" s="427"/>
      <c r="C2919" s="459"/>
      <c r="D2919" s="455"/>
      <c r="E2919" s="455"/>
      <c r="F2919" s="460"/>
      <c r="G2919" s="455"/>
      <c r="H2919" s="461"/>
      <c r="I2919" s="461"/>
      <c r="J2919" s="426"/>
      <c r="K2919" s="425"/>
      <c r="L2919" s="426"/>
      <c r="M2919" s="426"/>
      <c r="N2919" s="427"/>
      <c r="O2919" s="458">
        <f t="shared" si="138"/>
        <v>0</v>
      </c>
      <c r="P2919" s="458">
        <f t="shared" si="139"/>
        <v>0</v>
      </c>
      <c r="Q2919" s="96" t="str">
        <f t="shared" si="140"/>
        <v/>
      </c>
    </row>
    <row r="2920" spans="1:17" ht="23.1" hidden="1" customHeight="1" x14ac:dyDescent="0.2">
      <c r="A2920" s="450"/>
      <c r="B2920" s="427"/>
      <c r="C2920" s="459"/>
      <c r="D2920" s="455"/>
      <c r="E2920" s="455"/>
      <c r="F2920" s="460"/>
      <c r="G2920" s="455"/>
      <c r="H2920" s="461"/>
      <c r="I2920" s="461"/>
      <c r="J2920" s="426"/>
      <c r="K2920" s="425"/>
      <c r="L2920" s="426"/>
      <c r="M2920" s="426"/>
      <c r="N2920" s="427"/>
      <c r="O2920" s="458">
        <f t="shared" si="138"/>
        <v>0</v>
      </c>
      <c r="P2920" s="458">
        <f t="shared" si="139"/>
        <v>0</v>
      </c>
      <c r="Q2920" s="96" t="str">
        <f t="shared" si="140"/>
        <v/>
      </c>
    </row>
    <row r="2921" spans="1:17" ht="23.1" hidden="1" customHeight="1" x14ac:dyDescent="0.2">
      <c r="A2921" s="450"/>
      <c r="B2921" s="427"/>
      <c r="C2921" s="459"/>
      <c r="D2921" s="455"/>
      <c r="E2921" s="455"/>
      <c r="F2921" s="460"/>
      <c r="G2921" s="455"/>
      <c r="H2921" s="461"/>
      <c r="I2921" s="461"/>
      <c r="J2921" s="426"/>
      <c r="K2921" s="425"/>
      <c r="L2921" s="426"/>
      <c r="M2921" s="426"/>
      <c r="N2921" s="427"/>
      <c r="O2921" s="458">
        <f t="shared" si="138"/>
        <v>0</v>
      </c>
      <c r="P2921" s="458">
        <f t="shared" si="139"/>
        <v>0</v>
      </c>
      <c r="Q2921" s="96" t="str">
        <f t="shared" si="140"/>
        <v/>
      </c>
    </row>
    <row r="2922" spans="1:17" ht="23.1" hidden="1" customHeight="1" x14ac:dyDescent="0.2">
      <c r="A2922" s="450"/>
      <c r="B2922" s="427"/>
      <c r="C2922" s="459"/>
      <c r="D2922" s="455"/>
      <c r="E2922" s="455"/>
      <c r="F2922" s="460"/>
      <c r="G2922" s="455"/>
      <c r="H2922" s="461"/>
      <c r="I2922" s="461"/>
      <c r="J2922" s="426"/>
      <c r="K2922" s="425"/>
      <c r="L2922" s="426"/>
      <c r="M2922" s="426"/>
      <c r="N2922" s="427"/>
      <c r="O2922" s="458">
        <f t="shared" si="138"/>
        <v>0</v>
      </c>
      <c r="P2922" s="458">
        <f t="shared" si="139"/>
        <v>0</v>
      </c>
      <c r="Q2922" s="96" t="str">
        <f t="shared" si="140"/>
        <v/>
      </c>
    </row>
    <row r="2923" spans="1:17" ht="23.1" hidden="1" customHeight="1" x14ac:dyDescent="0.2">
      <c r="A2923" s="450"/>
      <c r="B2923" s="427"/>
      <c r="C2923" s="459"/>
      <c r="D2923" s="455"/>
      <c r="E2923" s="455"/>
      <c r="F2923" s="460"/>
      <c r="G2923" s="455"/>
      <c r="H2923" s="461"/>
      <c r="I2923" s="461"/>
      <c r="J2923" s="426"/>
      <c r="K2923" s="425"/>
      <c r="L2923" s="426"/>
      <c r="M2923" s="426"/>
      <c r="N2923" s="427"/>
      <c r="O2923" s="458">
        <f t="shared" si="138"/>
        <v>0</v>
      </c>
      <c r="P2923" s="458">
        <f t="shared" si="139"/>
        <v>0</v>
      </c>
      <c r="Q2923" s="96" t="str">
        <f t="shared" si="140"/>
        <v/>
      </c>
    </row>
    <row r="2924" spans="1:17" ht="23.1" hidden="1" customHeight="1" x14ac:dyDescent="0.2">
      <c r="A2924" s="450"/>
      <c r="B2924" s="427"/>
      <c r="C2924" s="459"/>
      <c r="D2924" s="455"/>
      <c r="E2924" s="455"/>
      <c r="F2924" s="460"/>
      <c r="G2924" s="455"/>
      <c r="H2924" s="461"/>
      <c r="I2924" s="461"/>
      <c r="J2924" s="426"/>
      <c r="K2924" s="425"/>
      <c r="L2924" s="426"/>
      <c r="M2924" s="426"/>
      <c r="N2924" s="427"/>
      <c r="O2924" s="458">
        <f t="shared" si="138"/>
        <v>0</v>
      </c>
      <c r="P2924" s="458">
        <f t="shared" si="139"/>
        <v>0</v>
      </c>
      <c r="Q2924" s="96" t="str">
        <f t="shared" si="140"/>
        <v/>
      </c>
    </row>
    <row r="2925" spans="1:17" ht="23.1" hidden="1" customHeight="1" x14ac:dyDescent="0.2">
      <c r="A2925" s="450"/>
      <c r="B2925" s="427"/>
      <c r="C2925" s="459"/>
      <c r="D2925" s="455"/>
      <c r="E2925" s="455"/>
      <c r="F2925" s="460"/>
      <c r="G2925" s="455"/>
      <c r="H2925" s="461"/>
      <c r="I2925" s="461"/>
      <c r="J2925" s="426"/>
      <c r="K2925" s="425"/>
      <c r="L2925" s="426"/>
      <c r="M2925" s="426"/>
      <c r="N2925" s="427"/>
      <c r="O2925" s="458">
        <f t="shared" si="138"/>
        <v>0</v>
      </c>
      <c r="P2925" s="458">
        <f t="shared" si="139"/>
        <v>0</v>
      </c>
      <c r="Q2925" s="96" t="str">
        <f t="shared" si="140"/>
        <v/>
      </c>
    </row>
    <row r="2926" spans="1:17" ht="23.1" hidden="1" customHeight="1" x14ac:dyDescent="0.2">
      <c r="A2926" s="450"/>
      <c r="B2926" s="427"/>
      <c r="C2926" s="459"/>
      <c r="D2926" s="455"/>
      <c r="E2926" s="455"/>
      <c r="F2926" s="460"/>
      <c r="G2926" s="455"/>
      <c r="H2926" s="461"/>
      <c r="I2926" s="461"/>
      <c r="J2926" s="426"/>
      <c r="K2926" s="425"/>
      <c r="L2926" s="426"/>
      <c r="M2926" s="426"/>
      <c r="N2926" s="427"/>
      <c r="O2926" s="458">
        <f t="shared" si="138"/>
        <v>0</v>
      </c>
      <c r="P2926" s="458">
        <f t="shared" si="139"/>
        <v>0</v>
      </c>
      <c r="Q2926" s="96" t="str">
        <f t="shared" si="140"/>
        <v/>
      </c>
    </row>
    <row r="2927" spans="1:17" ht="23.1" hidden="1" customHeight="1" x14ac:dyDescent="0.2">
      <c r="A2927" s="450"/>
      <c r="B2927" s="427"/>
      <c r="C2927" s="459"/>
      <c r="D2927" s="455"/>
      <c r="E2927" s="455"/>
      <c r="F2927" s="460"/>
      <c r="G2927" s="455"/>
      <c r="H2927" s="461"/>
      <c r="I2927" s="461"/>
      <c r="J2927" s="426"/>
      <c r="K2927" s="425"/>
      <c r="L2927" s="426"/>
      <c r="M2927" s="426"/>
      <c r="N2927" s="427"/>
      <c r="O2927" s="458">
        <f t="shared" si="138"/>
        <v>0</v>
      </c>
      <c r="P2927" s="458">
        <f t="shared" si="139"/>
        <v>0</v>
      </c>
      <c r="Q2927" s="96" t="str">
        <f t="shared" si="140"/>
        <v/>
      </c>
    </row>
    <row r="2928" spans="1:17" ht="23.1" hidden="1" customHeight="1" x14ac:dyDescent="0.2">
      <c r="A2928" s="450"/>
      <c r="B2928" s="427"/>
      <c r="C2928" s="459"/>
      <c r="D2928" s="455"/>
      <c r="E2928" s="455"/>
      <c r="F2928" s="460"/>
      <c r="G2928" s="455"/>
      <c r="H2928" s="461"/>
      <c r="I2928" s="461"/>
      <c r="J2928" s="426"/>
      <c r="K2928" s="425"/>
      <c r="L2928" s="426"/>
      <c r="M2928" s="426"/>
      <c r="N2928" s="427"/>
      <c r="O2928" s="458">
        <f t="shared" si="138"/>
        <v>0</v>
      </c>
      <c r="P2928" s="458">
        <f t="shared" si="139"/>
        <v>0</v>
      </c>
      <c r="Q2928" s="96" t="str">
        <f t="shared" si="140"/>
        <v/>
      </c>
    </row>
    <row r="2929" spans="1:17" ht="23.1" hidden="1" customHeight="1" x14ac:dyDescent="0.2">
      <c r="A2929" s="450"/>
      <c r="B2929" s="427"/>
      <c r="C2929" s="459"/>
      <c r="D2929" s="455"/>
      <c r="E2929" s="455"/>
      <c r="F2929" s="460"/>
      <c r="G2929" s="455"/>
      <c r="H2929" s="461"/>
      <c r="I2929" s="461"/>
      <c r="J2929" s="426"/>
      <c r="K2929" s="425"/>
      <c r="L2929" s="426"/>
      <c r="M2929" s="426"/>
      <c r="N2929" s="427"/>
      <c r="O2929" s="458">
        <f t="shared" si="138"/>
        <v>0</v>
      </c>
      <c r="P2929" s="458">
        <f t="shared" si="139"/>
        <v>0</v>
      </c>
      <c r="Q2929" s="96" t="str">
        <f t="shared" si="140"/>
        <v/>
      </c>
    </row>
    <row r="2930" spans="1:17" ht="23.1" hidden="1" customHeight="1" x14ac:dyDescent="0.2">
      <c r="A2930" s="450"/>
      <c r="B2930" s="427"/>
      <c r="C2930" s="459"/>
      <c r="D2930" s="455"/>
      <c r="E2930" s="455"/>
      <c r="F2930" s="460"/>
      <c r="G2930" s="455"/>
      <c r="H2930" s="461"/>
      <c r="I2930" s="461"/>
      <c r="J2930" s="426"/>
      <c r="K2930" s="425"/>
      <c r="L2930" s="426"/>
      <c r="M2930" s="426"/>
      <c r="N2930" s="427"/>
      <c r="O2930" s="458">
        <f t="shared" si="138"/>
        <v>0</v>
      </c>
      <c r="P2930" s="458">
        <f t="shared" si="139"/>
        <v>0</v>
      </c>
      <c r="Q2930" s="96" t="str">
        <f t="shared" si="140"/>
        <v/>
      </c>
    </row>
    <row r="2931" spans="1:17" ht="23.1" hidden="1" customHeight="1" x14ac:dyDescent="0.2">
      <c r="A2931" s="450"/>
      <c r="B2931" s="427"/>
      <c r="C2931" s="459"/>
      <c r="D2931" s="455"/>
      <c r="E2931" s="455"/>
      <c r="F2931" s="460"/>
      <c r="G2931" s="455"/>
      <c r="H2931" s="461"/>
      <c r="I2931" s="461"/>
      <c r="J2931" s="426"/>
      <c r="K2931" s="425"/>
      <c r="L2931" s="426"/>
      <c r="M2931" s="426"/>
      <c r="N2931" s="427"/>
      <c r="O2931" s="458">
        <f t="shared" si="138"/>
        <v>0</v>
      </c>
      <c r="P2931" s="458">
        <f t="shared" si="139"/>
        <v>0</v>
      </c>
      <c r="Q2931" s="96" t="str">
        <f t="shared" si="140"/>
        <v/>
      </c>
    </row>
    <row r="2932" spans="1:17" ht="23.1" hidden="1" customHeight="1" x14ac:dyDescent="0.2">
      <c r="A2932" s="450"/>
      <c r="B2932" s="427"/>
      <c r="C2932" s="459"/>
      <c r="D2932" s="455"/>
      <c r="E2932" s="455"/>
      <c r="F2932" s="460"/>
      <c r="G2932" s="455"/>
      <c r="H2932" s="461"/>
      <c r="I2932" s="461"/>
      <c r="J2932" s="426"/>
      <c r="K2932" s="425"/>
      <c r="L2932" s="426"/>
      <c r="M2932" s="426"/>
      <c r="N2932" s="427"/>
      <c r="O2932" s="458">
        <f t="shared" si="138"/>
        <v>0</v>
      </c>
      <c r="P2932" s="458">
        <f t="shared" si="139"/>
        <v>0</v>
      </c>
      <c r="Q2932" s="96" t="str">
        <f t="shared" si="140"/>
        <v/>
      </c>
    </row>
    <row r="2933" spans="1:17" ht="23.1" hidden="1" customHeight="1" x14ac:dyDescent="0.2">
      <c r="A2933" s="450"/>
      <c r="B2933" s="427"/>
      <c r="C2933" s="459"/>
      <c r="D2933" s="455"/>
      <c r="E2933" s="455"/>
      <c r="F2933" s="460"/>
      <c r="G2933" s="455"/>
      <c r="H2933" s="461"/>
      <c r="I2933" s="461"/>
      <c r="J2933" s="426"/>
      <c r="K2933" s="425"/>
      <c r="L2933" s="426"/>
      <c r="M2933" s="426"/>
      <c r="N2933" s="427"/>
      <c r="O2933" s="458">
        <f t="shared" si="138"/>
        <v>0</v>
      </c>
      <c r="P2933" s="458">
        <f t="shared" si="139"/>
        <v>0</v>
      </c>
      <c r="Q2933" s="96" t="str">
        <f t="shared" si="140"/>
        <v/>
      </c>
    </row>
    <row r="2934" spans="1:17" ht="23.1" hidden="1" customHeight="1" x14ac:dyDescent="0.2">
      <c r="A2934" s="450"/>
      <c r="B2934" s="427"/>
      <c r="C2934" s="459"/>
      <c r="D2934" s="455"/>
      <c r="E2934" s="455"/>
      <c r="F2934" s="460"/>
      <c r="G2934" s="455"/>
      <c r="H2934" s="461"/>
      <c r="I2934" s="461"/>
      <c r="J2934" s="426"/>
      <c r="K2934" s="425"/>
      <c r="L2934" s="426"/>
      <c r="M2934" s="426"/>
      <c r="N2934" s="427"/>
      <c r="O2934" s="458">
        <f t="shared" si="138"/>
        <v>0</v>
      </c>
      <c r="P2934" s="458">
        <f t="shared" si="139"/>
        <v>0</v>
      </c>
      <c r="Q2934" s="96" t="str">
        <f t="shared" si="140"/>
        <v/>
      </c>
    </row>
    <row r="2935" spans="1:17" ht="23.1" hidden="1" customHeight="1" x14ac:dyDescent="0.2">
      <c r="A2935" s="450"/>
      <c r="B2935" s="427"/>
      <c r="C2935" s="459"/>
      <c r="D2935" s="455"/>
      <c r="E2935" s="455"/>
      <c r="F2935" s="460"/>
      <c r="G2935" s="455"/>
      <c r="H2935" s="461"/>
      <c r="I2935" s="461"/>
      <c r="J2935" s="426"/>
      <c r="K2935" s="425"/>
      <c r="L2935" s="426"/>
      <c r="M2935" s="426"/>
      <c r="N2935" s="427"/>
      <c r="O2935" s="458">
        <f t="shared" si="138"/>
        <v>0</v>
      </c>
      <c r="P2935" s="458">
        <f t="shared" si="139"/>
        <v>0</v>
      </c>
      <c r="Q2935" s="96" t="str">
        <f t="shared" si="140"/>
        <v/>
      </c>
    </row>
    <row r="2936" spans="1:17" ht="23.1" hidden="1" customHeight="1" x14ac:dyDescent="0.2">
      <c r="A2936" s="450"/>
      <c r="B2936" s="427"/>
      <c r="C2936" s="459"/>
      <c r="D2936" s="455"/>
      <c r="E2936" s="455"/>
      <c r="F2936" s="460"/>
      <c r="G2936" s="455"/>
      <c r="H2936" s="461"/>
      <c r="I2936" s="461"/>
      <c r="J2936" s="426"/>
      <c r="K2936" s="425"/>
      <c r="L2936" s="426"/>
      <c r="M2936" s="426"/>
      <c r="N2936" s="427"/>
      <c r="O2936" s="458">
        <f t="shared" si="138"/>
        <v>0</v>
      </c>
      <c r="P2936" s="458">
        <f t="shared" si="139"/>
        <v>0</v>
      </c>
      <c r="Q2936" s="96" t="str">
        <f t="shared" si="140"/>
        <v/>
      </c>
    </row>
    <row r="2937" spans="1:17" ht="23.1" hidden="1" customHeight="1" x14ac:dyDescent="0.2">
      <c r="A2937" s="450"/>
      <c r="B2937" s="427"/>
      <c r="C2937" s="459"/>
      <c r="D2937" s="455"/>
      <c r="E2937" s="455"/>
      <c r="F2937" s="460"/>
      <c r="G2937" s="455"/>
      <c r="H2937" s="461"/>
      <c r="I2937" s="461"/>
      <c r="J2937" s="426"/>
      <c r="K2937" s="426"/>
      <c r="L2937" s="426"/>
      <c r="M2937" s="426"/>
      <c r="N2937" s="427"/>
      <c r="O2937" s="458">
        <f t="shared" si="138"/>
        <v>0</v>
      </c>
      <c r="P2937" s="458">
        <f t="shared" si="139"/>
        <v>0</v>
      </c>
      <c r="Q2937" s="96" t="str">
        <f t="shared" si="140"/>
        <v/>
      </c>
    </row>
    <row r="2938" spans="1:17" ht="23.1" hidden="1" customHeight="1" x14ac:dyDescent="0.2">
      <c r="A2938" s="450"/>
      <c r="B2938" s="427"/>
      <c r="C2938" s="459"/>
      <c r="D2938" s="455"/>
      <c r="E2938" s="455"/>
      <c r="F2938" s="460"/>
      <c r="G2938" s="455"/>
      <c r="H2938" s="461"/>
      <c r="I2938" s="461"/>
      <c r="J2938" s="426"/>
      <c r="K2938" s="426"/>
      <c r="L2938" s="426"/>
      <c r="M2938" s="426"/>
      <c r="N2938" s="427"/>
      <c r="O2938" s="458">
        <f t="shared" si="138"/>
        <v>0</v>
      </c>
      <c r="P2938" s="458">
        <f t="shared" si="139"/>
        <v>0</v>
      </c>
      <c r="Q2938" s="96" t="str">
        <f t="shared" si="140"/>
        <v/>
      </c>
    </row>
    <row r="2939" spans="1:17" ht="23.1" hidden="1" customHeight="1" x14ac:dyDescent="0.2">
      <c r="A2939" s="450"/>
      <c r="B2939" s="427"/>
      <c r="C2939" s="459"/>
      <c r="D2939" s="455"/>
      <c r="E2939" s="455"/>
      <c r="F2939" s="460"/>
      <c r="G2939" s="455"/>
      <c r="H2939" s="461"/>
      <c r="I2939" s="461"/>
      <c r="J2939" s="425"/>
      <c r="K2939" s="425"/>
      <c r="L2939" s="426"/>
      <c r="M2939" s="425"/>
      <c r="N2939" s="481"/>
      <c r="O2939" s="458">
        <f t="shared" si="138"/>
        <v>0</v>
      </c>
      <c r="P2939" s="458">
        <f t="shared" si="139"/>
        <v>0</v>
      </c>
      <c r="Q2939" s="96" t="str">
        <f t="shared" si="140"/>
        <v/>
      </c>
    </row>
    <row r="2940" spans="1:17" ht="23.1" hidden="1" customHeight="1" x14ac:dyDescent="0.2">
      <c r="A2940" s="450"/>
      <c r="B2940" s="427"/>
      <c r="C2940" s="459"/>
      <c r="D2940" s="455"/>
      <c r="E2940" s="455"/>
      <c r="F2940" s="460"/>
      <c r="G2940" s="455"/>
      <c r="H2940" s="461"/>
      <c r="I2940" s="461"/>
      <c r="J2940" s="426"/>
      <c r="K2940" s="426"/>
      <c r="L2940" s="426"/>
      <c r="M2940" s="426"/>
      <c r="N2940" s="427"/>
      <c r="O2940" s="458">
        <f t="shared" si="138"/>
        <v>0</v>
      </c>
      <c r="P2940" s="458">
        <f t="shared" si="139"/>
        <v>0</v>
      </c>
      <c r="Q2940" s="96" t="str">
        <f t="shared" si="140"/>
        <v/>
      </c>
    </row>
    <row r="2941" spans="1:17" ht="23.1" hidden="1" customHeight="1" x14ac:dyDescent="0.2">
      <c r="A2941" s="450"/>
      <c r="B2941" s="427"/>
      <c r="C2941" s="459"/>
      <c r="D2941" s="455"/>
      <c r="E2941" s="455"/>
      <c r="F2941" s="460"/>
      <c r="G2941" s="455"/>
      <c r="H2941" s="461"/>
      <c r="I2941" s="461"/>
      <c r="J2941" s="426"/>
      <c r="K2941" s="426"/>
      <c r="L2941" s="426"/>
      <c r="M2941" s="426"/>
      <c r="N2941" s="427"/>
      <c r="O2941" s="458">
        <f t="shared" si="138"/>
        <v>0</v>
      </c>
      <c r="P2941" s="458">
        <f t="shared" si="139"/>
        <v>0</v>
      </c>
      <c r="Q2941" s="96" t="str">
        <f t="shared" si="140"/>
        <v/>
      </c>
    </row>
    <row r="2942" spans="1:17" ht="23.1" hidden="1" customHeight="1" x14ac:dyDescent="0.2">
      <c r="A2942" s="450"/>
      <c r="B2942" s="427"/>
      <c r="C2942" s="459"/>
      <c r="D2942" s="455"/>
      <c r="E2942" s="455"/>
      <c r="F2942" s="460"/>
      <c r="G2942" s="455"/>
      <c r="H2942" s="461"/>
      <c r="I2942" s="461"/>
      <c r="J2942" s="426"/>
      <c r="K2942" s="426"/>
      <c r="L2942" s="426"/>
      <c r="M2942" s="427"/>
      <c r="N2942" s="427"/>
      <c r="O2942" s="458">
        <f t="shared" si="138"/>
        <v>0</v>
      </c>
      <c r="P2942" s="458">
        <f t="shared" si="139"/>
        <v>0</v>
      </c>
      <c r="Q2942" s="96" t="str">
        <f t="shared" si="140"/>
        <v/>
      </c>
    </row>
    <row r="2943" spans="1:17" ht="23.1" hidden="1" customHeight="1" x14ac:dyDescent="0.2">
      <c r="A2943" s="450"/>
      <c r="B2943" s="427"/>
      <c r="C2943" s="459"/>
      <c r="D2943" s="455"/>
      <c r="E2943" s="455"/>
      <c r="F2943" s="460"/>
      <c r="G2943" s="455"/>
      <c r="H2943" s="461"/>
      <c r="I2943" s="461"/>
      <c r="J2943" s="426"/>
      <c r="K2943" s="426"/>
      <c r="L2943" s="426"/>
      <c r="M2943" s="426"/>
      <c r="N2943" s="427"/>
      <c r="O2943" s="458">
        <f t="shared" si="138"/>
        <v>0</v>
      </c>
      <c r="P2943" s="458">
        <f t="shared" si="139"/>
        <v>0</v>
      </c>
      <c r="Q2943" s="96" t="str">
        <f t="shared" si="140"/>
        <v/>
      </c>
    </row>
    <row r="2944" spans="1:17" ht="23.1" hidden="1" customHeight="1" x14ac:dyDescent="0.2">
      <c r="A2944" s="450"/>
      <c r="B2944" s="427"/>
      <c r="C2944" s="459"/>
      <c r="D2944" s="455"/>
      <c r="E2944" s="455"/>
      <c r="F2944" s="460"/>
      <c r="G2944" s="455"/>
      <c r="H2944" s="461"/>
      <c r="I2944" s="461"/>
      <c r="J2944" s="426"/>
      <c r="K2944" s="426"/>
      <c r="L2944" s="426"/>
      <c r="M2944" s="426"/>
      <c r="N2944" s="427"/>
      <c r="O2944" s="458">
        <f t="shared" si="138"/>
        <v>0</v>
      </c>
      <c r="P2944" s="458">
        <f t="shared" si="139"/>
        <v>0</v>
      </c>
      <c r="Q2944" s="96" t="str">
        <f t="shared" si="140"/>
        <v/>
      </c>
    </row>
    <row r="2945" spans="1:17" ht="23.1" hidden="1" customHeight="1" x14ac:dyDescent="0.2">
      <c r="A2945" s="450"/>
      <c r="B2945" s="427"/>
      <c r="C2945" s="459"/>
      <c r="D2945" s="455"/>
      <c r="E2945" s="455"/>
      <c r="F2945" s="460"/>
      <c r="G2945" s="455"/>
      <c r="H2945" s="461"/>
      <c r="I2945" s="461"/>
      <c r="J2945" s="426"/>
      <c r="K2945" s="426"/>
      <c r="L2945" s="426"/>
      <c r="M2945" s="426"/>
      <c r="N2945" s="427"/>
      <c r="O2945" s="458">
        <f t="shared" si="138"/>
        <v>0</v>
      </c>
      <c r="P2945" s="458">
        <f t="shared" si="139"/>
        <v>0</v>
      </c>
      <c r="Q2945" s="96" t="str">
        <f t="shared" si="140"/>
        <v/>
      </c>
    </row>
    <row r="2946" spans="1:17" ht="23.1" hidden="1" customHeight="1" x14ac:dyDescent="0.2">
      <c r="A2946" s="450"/>
      <c r="B2946" s="427"/>
      <c r="C2946" s="459"/>
      <c r="D2946" s="455"/>
      <c r="E2946" s="455"/>
      <c r="F2946" s="460"/>
      <c r="G2946" s="455"/>
      <c r="H2946" s="461"/>
      <c r="I2946" s="461"/>
      <c r="J2946" s="426"/>
      <c r="K2946" s="426"/>
      <c r="L2946" s="426"/>
      <c r="M2946" s="426"/>
      <c r="N2946" s="427"/>
      <c r="O2946" s="458">
        <f t="shared" si="138"/>
        <v>0</v>
      </c>
      <c r="P2946" s="458">
        <f t="shared" si="139"/>
        <v>0</v>
      </c>
      <c r="Q2946" s="96" t="str">
        <f t="shared" si="140"/>
        <v/>
      </c>
    </row>
    <row r="2947" spans="1:17" ht="23.1" hidden="1" customHeight="1" x14ac:dyDescent="0.2">
      <c r="A2947" s="450"/>
      <c r="B2947" s="427"/>
      <c r="C2947" s="459"/>
      <c r="D2947" s="455"/>
      <c r="E2947" s="455"/>
      <c r="F2947" s="460"/>
      <c r="G2947" s="455"/>
      <c r="H2947" s="461"/>
      <c r="I2947" s="461"/>
      <c r="J2947" s="426"/>
      <c r="K2947" s="426"/>
      <c r="L2947" s="426"/>
      <c r="M2947" s="426"/>
      <c r="N2947" s="427"/>
      <c r="O2947" s="458">
        <f t="shared" si="138"/>
        <v>0</v>
      </c>
      <c r="P2947" s="458">
        <f t="shared" si="139"/>
        <v>0</v>
      </c>
      <c r="Q2947" s="96" t="str">
        <f t="shared" si="140"/>
        <v/>
      </c>
    </row>
    <row r="2948" spans="1:17" ht="23.1" hidden="1" customHeight="1" x14ac:dyDescent="0.2">
      <c r="A2948" s="450"/>
      <c r="B2948" s="427"/>
      <c r="C2948" s="459"/>
      <c r="D2948" s="455"/>
      <c r="E2948" s="455"/>
      <c r="F2948" s="460"/>
      <c r="G2948" s="455"/>
      <c r="H2948" s="461"/>
      <c r="I2948" s="461"/>
      <c r="J2948" s="426"/>
      <c r="K2948" s="426"/>
      <c r="L2948" s="426"/>
      <c r="M2948" s="426"/>
      <c r="N2948" s="427"/>
      <c r="O2948" s="458">
        <f t="shared" si="138"/>
        <v>0</v>
      </c>
      <c r="P2948" s="458">
        <f t="shared" si="139"/>
        <v>0</v>
      </c>
      <c r="Q2948" s="96" t="str">
        <f t="shared" si="140"/>
        <v/>
      </c>
    </row>
    <row r="2949" spans="1:17" ht="23.1" hidden="1" customHeight="1" x14ac:dyDescent="0.2">
      <c r="A2949" s="450"/>
      <c r="B2949" s="427"/>
      <c r="C2949" s="459"/>
      <c r="D2949" s="455"/>
      <c r="E2949" s="455"/>
      <c r="F2949" s="460"/>
      <c r="G2949" s="455"/>
      <c r="H2949" s="461"/>
      <c r="I2949" s="461"/>
      <c r="J2949" s="426"/>
      <c r="K2949" s="426"/>
      <c r="L2949" s="426"/>
      <c r="M2949" s="426"/>
      <c r="N2949" s="427"/>
      <c r="O2949" s="458">
        <f t="shared" si="138"/>
        <v>0</v>
      </c>
      <c r="P2949" s="458">
        <f t="shared" si="139"/>
        <v>0</v>
      </c>
      <c r="Q2949" s="96" t="str">
        <f t="shared" si="140"/>
        <v/>
      </c>
    </row>
    <row r="2950" spans="1:17" ht="23.1" hidden="1" customHeight="1" x14ac:dyDescent="0.2">
      <c r="A2950" s="450"/>
      <c r="B2950" s="427"/>
      <c r="C2950" s="459"/>
      <c r="D2950" s="455"/>
      <c r="E2950" s="455"/>
      <c r="F2950" s="460"/>
      <c r="G2950" s="455"/>
      <c r="H2950" s="461"/>
      <c r="I2950" s="461"/>
      <c r="J2950" s="426"/>
      <c r="K2950" s="426"/>
      <c r="L2950" s="426"/>
      <c r="M2950" s="426"/>
      <c r="N2950" s="427"/>
      <c r="O2950" s="458">
        <f t="shared" si="138"/>
        <v>0</v>
      </c>
      <c r="P2950" s="458">
        <f t="shared" si="139"/>
        <v>0</v>
      </c>
      <c r="Q2950" s="96" t="str">
        <f t="shared" si="140"/>
        <v/>
      </c>
    </row>
    <row r="2951" spans="1:17" ht="23.1" hidden="1" customHeight="1" x14ac:dyDescent="0.2">
      <c r="A2951" s="450"/>
      <c r="B2951" s="427"/>
      <c r="C2951" s="459"/>
      <c r="D2951" s="455"/>
      <c r="E2951" s="455"/>
      <c r="F2951" s="460"/>
      <c r="G2951" s="455"/>
      <c r="H2951" s="461"/>
      <c r="I2951" s="461"/>
      <c r="J2951" s="426"/>
      <c r="K2951" s="426"/>
      <c r="L2951" s="426"/>
      <c r="M2951" s="426"/>
      <c r="N2951" s="427"/>
      <c r="O2951" s="458">
        <f t="shared" si="138"/>
        <v>0</v>
      </c>
      <c r="P2951" s="458">
        <f t="shared" si="139"/>
        <v>0</v>
      </c>
      <c r="Q2951" s="96" t="str">
        <f t="shared" si="140"/>
        <v/>
      </c>
    </row>
    <row r="2952" spans="1:17" ht="23.1" hidden="1" customHeight="1" x14ac:dyDescent="0.2">
      <c r="A2952" s="450"/>
      <c r="B2952" s="427"/>
      <c r="C2952" s="459"/>
      <c r="D2952" s="455"/>
      <c r="E2952" s="455"/>
      <c r="F2952" s="460"/>
      <c r="G2952" s="455"/>
      <c r="H2952" s="461"/>
      <c r="I2952" s="461"/>
      <c r="J2952" s="426"/>
      <c r="K2952" s="426"/>
      <c r="L2952" s="426"/>
      <c r="M2952" s="426"/>
      <c r="N2952" s="427"/>
      <c r="O2952" s="458">
        <f t="shared" si="138"/>
        <v>0</v>
      </c>
      <c r="P2952" s="458">
        <f t="shared" si="139"/>
        <v>0</v>
      </c>
      <c r="Q2952" s="96" t="str">
        <f t="shared" si="140"/>
        <v/>
      </c>
    </row>
    <row r="2953" spans="1:17" ht="23.1" hidden="1" customHeight="1" x14ac:dyDescent="0.2">
      <c r="A2953" s="450"/>
      <c r="B2953" s="427"/>
      <c r="C2953" s="459"/>
      <c r="D2953" s="455"/>
      <c r="E2953" s="455"/>
      <c r="F2953" s="460"/>
      <c r="G2953" s="455"/>
      <c r="H2953" s="461"/>
      <c r="I2953" s="461"/>
      <c r="J2953" s="426"/>
      <c r="K2953" s="426"/>
      <c r="L2953" s="426"/>
      <c r="M2953" s="426"/>
      <c r="N2953" s="427"/>
      <c r="O2953" s="458">
        <f t="shared" si="138"/>
        <v>0</v>
      </c>
      <c r="P2953" s="458">
        <f t="shared" si="139"/>
        <v>0</v>
      </c>
      <c r="Q2953" s="96" t="str">
        <f t="shared" si="140"/>
        <v/>
      </c>
    </row>
    <row r="2954" spans="1:17" ht="23.1" hidden="1" customHeight="1" x14ac:dyDescent="0.2">
      <c r="A2954" s="450"/>
      <c r="B2954" s="427"/>
      <c r="C2954" s="459"/>
      <c r="D2954" s="455"/>
      <c r="E2954" s="455"/>
      <c r="F2954" s="460"/>
      <c r="G2954" s="455"/>
      <c r="H2954" s="461"/>
      <c r="I2954" s="461"/>
      <c r="J2954" s="426"/>
      <c r="K2954" s="426"/>
      <c r="L2954" s="426"/>
      <c r="M2954" s="426"/>
      <c r="N2954" s="427"/>
      <c r="O2954" s="458">
        <f t="shared" si="138"/>
        <v>0</v>
      </c>
      <c r="P2954" s="458">
        <f t="shared" si="139"/>
        <v>0</v>
      </c>
      <c r="Q2954" s="96" t="str">
        <f t="shared" si="140"/>
        <v/>
      </c>
    </row>
    <row r="2955" spans="1:17" ht="23.1" hidden="1" customHeight="1" x14ac:dyDescent="0.2">
      <c r="A2955" s="450"/>
      <c r="B2955" s="427"/>
      <c r="C2955" s="459"/>
      <c r="D2955" s="455"/>
      <c r="E2955" s="455"/>
      <c r="F2955" s="460"/>
      <c r="G2955" s="455"/>
      <c r="H2955" s="461"/>
      <c r="I2955" s="461"/>
      <c r="J2955" s="426"/>
      <c r="K2955" s="426"/>
      <c r="L2955" s="426"/>
      <c r="M2955" s="426"/>
      <c r="N2955" s="427"/>
      <c r="O2955" s="458">
        <f t="shared" si="138"/>
        <v>0</v>
      </c>
      <c r="P2955" s="458">
        <f t="shared" si="139"/>
        <v>0</v>
      </c>
      <c r="Q2955" s="96" t="str">
        <f t="shared" si="140"/>
        <v/>
      </c>
    </row>
    <row r="2956" spans="1:17" ht="23.1" hidden="1" customHeight="1" x14ac:dyDescent="0.2">
      <c r="A2956" s="450"/>
      <c r="B2956" s="427"/>
      <c r="C2956" s="459"/>
      <c r="D2956" s="455"/>
      <c r="E2956" s="455"/>
      <c r="F2956" s="460"/>
      <c r="G2956" s="455"/>
      <c r="H2956" s="461"/>
      <c r="I2956" s="461"/>
      <c r="J2956" s="426"/>
      <c r="K2956" s="426"/>
      <c r="L2956" s="426"/>
      <c r="M2956" s="426"/>
      <c r="N2956" s="427"/>
      <c r="O2956" s="458">
        <f t="shared" si="138"/>
        <v>0</v>
      </c>
      <c r="P2956" s="458">
        <f t="shared" si="139"/>
        <v>0</v>
      </c>
      <c r="Q2956" s="96" t="str">
        <f t="shared" si="140"/>
        <v/>
      </c>
    </row>
    <row r="2957" spans="1:17" ht="23.1" hidden="1" customHeight="1" x14ac:dyDescent="0.2">
      <c r="A2957" s="450"/>
      <c r="B2957" s="427"/>
      <c r="C2957" s="459"/>
      <c r="D2957" s="455"/>
      <c r="E2957" s="455"/>
      <c r="F2957" s="460"/>
      <c r="G2957" s="455"/>
      <c r="H2957" s="461"/>
      <c r="I2957" s="461"/>
      <c r="J2957" s="426"/>
      <c r="K2957" s="425"/>
      <c r="L2957" s="426"/>
      <c r="M2957" s="426"/>
      <c r="N2957" s="427"/>
      <c r="O2957" s="458">
        <f t="shared" si="138"/>
        <v>0</v>
      </c>
      <c r="P2957" s="458">
        <f t="shared" si="139"/>
        <v>0</v>
      </c>
      <c r="Q2957" s="96" t="str">
        <f t="shared" si="140"/>
        <v/>
      </c>
    </row>
    <row r="2958" spans="1:17" ht="23.1" hidden="1" customHeight="1" x14ac:dyDescent="0.2">
      <c r="A2958" s="450"/>
      <c r="B2958" s="427"/>
      <c r="C2958" s="459"/>
      <c r="D2958" s="455"/>
      <c r="E2958" s="455"/>
      <c r="F2958" s="460"/>
      <c r="G2958" s="455"/>
      <c r="H2958" s="461"/>
      <c r="I2958" s="461"/>
      <c r="J2958" s="426"/>
      <c r="K2958" s="425"/>
      <c r="L2958" s="426"/>
      <c r="M2958" s="426"/>
      <c r="N2958" s="427"/>
      <c r="O2958" s="458">
        <f t="shared" si="138"/>
        <v>0</v>
      </c>
      <c r="P2958" s="458">
        <f t="shared" si="139"/>
        <v>0</v>
      </c>
      <c r="Q2958" s="96" t="str">
        <f t="shared" si="140"/>
        <v/>
      </c>
    </row>
    <row r="2959" spans="1:17" ht="23.1" hidden="1" customHeight="1" x14ac:dyDescent="0.2">
      <c r="A2959" s="450"/>
      <c r="B2959" s="427"/>
      <c r="C2959" s="459"/>
      <c r="D2959" s="455"/>
      <c r="E2959" s="455"/>
      <c r="F2959" s="460"/>
      <c r="G2959" s="455"/>
      <c r="H2959" s="461"/>
      <c r="I2959" s="461"/>
      <c r="J2959" s="426"/>
      <c r="K2959" s="426"/>
      <c r="L2959" s="426"/>
      <c r="M2959" s="426"/>
      <c r="N2959" s="427"/>
      <c r="O2959" s="458">
        <f t="shared" si="138"/>
        <v>0</v>
      </c>
      <c r="P2959" s="458">
        <f t="shared" si="139"/>
        <v>0</v>
      </c>
      <c r="Q2959" s="96" t="str">
        <f t="shared" si="140"/>
        <v/>
      </c>
    </row>
    <row r="2960" spans="1:17" ht="23.1" hidden="1" customHeight="1" x14ac:dyDescent="0.2">
      <c r="A2960" s="450"/>
      <c r="B2960" s="427"/>
      <c r="C2960" s="459"/>
      <c r="D2960" s="455"/>
      <c r="E2960" s="455"/>
      <c r="F2960" s="460"/>
      <c r="G2960" s="455"/>
      <c r="H2960" s="461"/>
      <c r="I2960" s="461"/>
      <c r="J2960" s="426"/>
      <c r="K2960" s="426"/>
      <c r="L2960" s="426"/>
      <c r="M2960" s="426"/>
      <c r="N2960" s="427"/>
      <c r="O2960" s="458">
        <f t="shared" si="138"/>
        <v>0</v>
      </c>
      <c r="P2960" s="458">
        <f t="shared" si="139"/>
        <v>0</v>
      </c>
      <c r="Q2960" s="96" t="str">
        <f t="shared" si="140"/>
        <v/>
      </c>
    </row>
    <row r="2961" spans="1:18" ht="23.1" hidden="1" customHeight="1" x14ac:dyDescent="0.2">
      <c r="A2961" s="450"/>
      <c r="B2961" s="463"/>
      <c r="C2961" s="464"/>
      <c r="D2961" s="455"/>
      <c r="E2961" s="455"/>
      <c r="F2961" s="454"/>
      <c r="G2961" s="455"/>
      <c r="H2961" s="455"/>
      <c r="I2961" s="455"/>
      <c r="J2961" s="465"/>
      <c r="K2961" s="465"/>
      <c r="L2961" s="465"/>
      <c r="M2961" s="465"/>
      <c r="N2961" s="463"/>
      <c r="O2961" s="458">
        <f t="shared" si="138"/>
        <v>0</v>
      </c>
      <c r="P2961" s="458">
        <f t="shared" si="139"/>
        <v>0</v>
      </c>
      <c r="Q2961" s="96" t="str">
        <f t="shared" si="140"/>
        <v/>
      </c>
      <c r="R2961" s="411"/>
    </row>
    <row r="2962" spans="1:18" ht="23.1" hidden="1" customHeight="1" x14ac:dyDescent="0.2">
      <c r="A2962" s="450"/>
      <c r="B2962" s="427"/>
      <c r="C2962" s="459"/>
      <c r="D2962" s="455"/>
      <c r="E2962" s="455"/>
      <c r="F2962" s="454"/>
      <c r="G2962" s="455"/>
      <c r="H2962" s="461"/>
      <c r="I2962" s="461"/>
      <c r="J2962" s="426"/>
      <c r="K2962" s="426"/>
      <c r="L2962" s="426"/>
      <c r="M2962" s="426"/>
      <c r="N2962" s="427"/>
      <c r="O2962" s="458">
        <f t="shared" si="138"/>
        <v>0</v>
      </c>
      <c r="P2962" s="458">
        <f t="shared" si="139"/>
        <v>0</v>
      </c>
      <c r="Q2962" s="96" t="str">
        <f t="shared" si="140"/>
        <v/>
      </c>
    </row>
    <row r="2963" spans="1:18" ht="23.1" hidden="1" customHeight="1" x14ac:dyDescent="0.2">
      <c r="A2963" s="450"/>
      <c r="B2963" s="427"/>
      <c r="C2963" s="459"/>
      <c r="D2963" s="455"/>
      <c r="E2963" s="455"/>
      <c r="F2963" s="460"/>
      <c r="G2963" s="455"/>
      <c r="H2963" s="461"/>
      <c r="I2963" s="461"/>
      <c r="J2963" s="426"/>
      <c r="K2963" s="426"/>
      <c r="L2963" s="426"/>
      <c r="M2963" s="426"/>
      <c r="N2963" s="427"/>
      <c r="O2963" s="458">
        <f t="shared" si="138"/>
        <v>0</v>
      </c>
      <c r="P2963" s="458">
        <f t="shared" si="139"/>
        <v>0</v>
      </c>
      <c r="Q2963" s="96" t="str">
        <f t="shared" si="140"/>
        <v/>
      </c>
    </row>
    <row r="2964" spans="1:18" ht="23.1" hidden="1" customHeight="1" x14ac:dyDescent="0.2">
      <c r="A2964" s="450"/>
      <c r="B2964" s="427"/>
      <c r="C2964" s="459"/>
      <c r="D2964" s="455"/>
      <c r="E2964" s="455"/>
      <c r="F2964" s="460"/>
      <c r="G2964" s="455"/>
      <c r="H2964" s="461"/>
      <c r="I2964" s="461"/>
      <c r="J2964" s="426"/>
      <c r="K2964" s="426"/>
      <c r="L2964" s="426"/>
      <c r="M2964" s="426"/>
      <c r="N2964" s="427"/>
      <c r="O2964" s="458">
        <f t="shared" si="138"/>
        <v>0</v>
      </c>
      <c r="P2964" s="458">
        <f t="shared" si="139"/>
        <v>0</v>
      </c>
      <c r="Q2964" s="96" t="str">
        <f t="shared" si="140"/>
        <v/>
      </c>
    </row>
    <row r="2965" spans="1:18" ht="23.1" hidden="1" customHeight="1" x14ac:dyDescent="0.2">
      <c r="A2965" s="450"/>
      <c r="B2965" s="427"/>
      <c r="C2965" s="459"/>
      <c r="D2965" s="455"/>
      <c r="E2965" s="455"/>
      <c r="F2965" s="460"/>
      <c r="G2965" s="455"/>
      <c r="H2965" s="461"/>
      <c r="I2965" s="461"/>
      <c r="J2965" s="426"/>
      <c r="K2965" s="426"/>
      <c r="L2965" s="426"/>
      <c r="M2965" s="426"/>
      <c r="N2965" s="427"/>
      <c r="O2965" s="458">
        <f t="shared" si="138"/>
        <v>0</v>
      </c>
      <c r="P2965" s="458">
        <f t="shared" si="139"/>
        <v>0</v>
      </c>
      <c r="Q2965" s="96" t="str">
        <f t="shared" si="140"/>
        <v/>
      </c>
    </row>
    <row r="2966" spans="1:18" ht="23.1" hidden="1" customHeight="1" x14ac:dyDescent="0.2">
      <c r="A2966" s="450"/>
      <c r="B2966" s="427"/>
      <c r="C2966" s="459"/>
      <c r="D2966" s="455"/>
      <c r="E2966" s="455"/>
      <c r="F2966" s="460"/>
      <c r="G2966" s="455"/>
      <c r="H2966" s="461"/>
      <c r="I2966" s="461"/>
      <c r="J2966" s="426"/>
      <c r="K2966" s="426"/>
      <c r="L2966" s="426"/>
      <c r="M2966" s="426"/>
      <c r="N2966" s="427"/>
      <c r="O2966" s="458">
        <f t="shared" si="138"/>
        <v>0</v>
      </c>
      <c r="P2966" s="458">
        <f t="shared" si="139"/>
        <v>0</v>
      </c>
      <c r="Q2966" s="96" t="str">
        <f t="shared" si="140"/>
        <v/>
      </c>
    </row>
    <row r="2967" spans="1:18" ht="23.1" hidden="1" customHeight="1" x14ac:dyDescent="0.2">
      <c r="A2967" s="450"/>
      <c r="B2967" s="427"/>
      <c r="C2967" s="459"/>
      <c r="D2967" s="455"/>
      <c r="E2967" s="455"/>
      <c r="F2967" s="460"/>
      <c r="G2967" s="455"/>
      <c r="H2967" s="461"/>
      <c r="I2967" s="461"/>
      <c r="J2967" s="426"/>
      <c r="K2967" s="426"/>
      <c r="L2967" s="426"/>
      <c r="M2967" s="426"/>
      <c r="N2967" s="427"/>
      <c r="O2967" s="458">
        <f t="shared" si="138"/>
        <v>0</v>
      </c>
      <c r="P2967" s="458">
        <f t="shared" si="139"/>
        <v>0</v>
      </c>
      <c r="Q2967" s="96" t="str">
        <f t="shared" si="140"/>
        <v/>
      </c>
    </row>
    <row r="2968" spans="1:18" ht="23.1" hidden="1" customHeight="1" x14ac:dyDescent="0.2">
      <c r="A2968" s="450"/>
      <c r="B2968" s="427"/>
      <c r="C2968" s="459"/>
      <c r="D2968" s="455"/>
      <c r="E2968" s="455"/>
      <c r="F2968" s="460"/>
      <c r="G2968" s="455"/>
      <c r="H2968" s="461"/>
      <c r="I2968" s="461"/>
      <c r="J2968" s="426"/>
      <c r="K2968" s="426"/>
      <c r="L2968" s="426"/>
      <c r="M2968" s="426"/>
      <c r="N2968" s="427"/>
      <c r="O2968" s="458">
        <f t="shared" si="138"/>
        <v>0</v>
      </c>
      <c r="P2968" s="458">
        <f t="shared" si="139"/>
        <v>0</v>
      </c>
      <c r="Q2968" s="96" t="str">
        <f t="shared" si="140"/>
        <v/>
      </c>
    </row>
    <row r="2969" spans="1:18" ht="23.1" hidden="1" customHeight="1" x14ac:dyDescent="0.2">
      <c r="A2969" s="450"/>
      <c r="B2969" s="427"/>
      <c r="C2969" s="459"/>
      <c r="D2969" s="455"/>
      <c r="E2969" s="455"/>
      <c r="F2969" s="460"/>
      <c r="G2969" s="455"/>
      <c r="H2969" s="461"/>
      <c r="I2969" s="461"/>
      <c r="J2969" s="426"/>
      <c r="K2969" s="426"/>
      <c r="L2969" s="426"/>
      <c r="M2969" s="426"/>
      <c r="N2969" s="427"/>
      <c r="O2969" s="458">
        <f t="shared" si="138"/>
        <v>0</v>
      </c>
      <c r="P2969" s="458">
        <f t="shared" si="139"/>
        <v>0</v>
      </c>
      <c r="Q2969" s="96" t="str">
        <f t="shared" si="140"/>
        <v/>
      </c>
    </row>
    <row r="2970" spans="1:18" ht="23.1" hidden="1" customHeight="1" x14ac:dyDescent="0.2">
      <c r="A2970" s="450"/>
      <c r="B2970" s="427"/>
      <c r="C2970" s="459"/>
      <c r="D2970" s="455"/>
      <c r="E2970" s="455"/>
      <c r="F2970" s="460"/>
      <c r="G2970" s="455"/>
      <c r="H2970" s="461"/>
      <c r="I2970" s="461"/>
      <c r="J2970" s="426"/>
      <c r="K2970" s="426"/>
      <c r="L2970" s="426"/>
      <c r="M2970" s="426"/>
      <c r="N2970" s="427"/>
      <c r="O2970" s="458">
        <f t="shared" si="138"/>
        <v>0</v>
      </c>
      <c r="P2970" s="458">
        <f t="shared" si="139"/>
        <v>0</v>
      </c>
      <c r="Q2970" s="96" t="str">
        <f t="shared" si="140"/>
        <v/>
      </c>
    </row>
    <row r="2971" spans="1:18" ht="23.1" hidden="1" customHeight="1" x14ac:dyDescent="0.2">
      <c r="A2971" s="450"/>
      <c r="B2971" s="427"/>
      <c r="C2971" s="459"/>
      <c r="D2971" s="455"/>
      <c r="E2971" s="455"/>
      <c r="F2971" s="460"/>
      <c r="G2971" s="455"/>
      <c r="H2971" s="461"/>
      <c r="I2971" s="461"/>
      <c r="J2971" s="426"/>
      <c r="K2971" s="426"/>
      <c r="L2971" s="426"/>
      <c r="M2971" s="426"/>
      <c r="N2971" s="427"/>
      <c r="O2971" s="458">
        <f t="shared" si="138"/>
        <v>0</v>
      </c>
      <c r="P2971" s="458">
        <f t="shared" si="139"/>
        <v>0</v>
      </c>
      <c r="Q2971" s="96" t="str">
        <f t="shared" si="140"/>
        <v/>
      </c>
    </row>
    <row r="2972" spans="1:18" ht="23.1" hidden="1" customHeight="1" x14ac:dyDescent="0.2">
      <c r="A2972" s="450"/>
      <c r="B2972" s="427"/>
      <c r="C2972" s="459"/>
      <c r="D2972" s="455"/>
      <c r="E2972" s="455"/>
      <c r="F2972" s="460"/>
      <c r="G2972" s="455"/>
      <c r="H2972" s="461"/>
      <c r="I2972" s="461"/>
      <c r="J2972" s="426"/>
      <c r="K2972" s="426"/>
      <c r="L2972" s="426"/>
      <c r="M2972" s="426"/>
      <c r="N2972" s="427"/>
      <c r="O2972" s="458">
        <f t="shared" si="138"/>
        <v>0</v>
      </c>
      <c r="P2972" s="458">
        <f t="shared" si="139"/>
        <v>0</v>
      </c>
      <c r="Q2972" s="96" t="str">
        <f t="shared" si="140"/>
        <v/>
      </c>
    </row>
    <row r="2973" spans="1:18" ht="23.1" hidden="1" customHeight="1" x14ac:dyDescent="0.2">
      <c r="A2973" s="450"/>
      <c r="B2973" s="427"/>
      <c r="C2973" s="459"/>
      <c r="D2973" s="455"/>
      <c r="E2973" s="455"/>
      <c r="F2973" s="460"/>
      <c r="G2973" s="455"/>
      <c r="H2973" s="461"/>
      <c r="I2973" s="461"/>
      <c r="J2973" s="426"/>
      <c r="K2973" s="426"/>
      <c r="L2973" s="426"/>
      <c r="M2973" s="426"/>
      <c r="N2973" s="427"/>
      <c r="O2973" s="458">
        <f t="shared" si="138"/>
        <v>0</v>
      </c>
      <c r="P2973" s="458">
        <f t="shared" si="139"/>
        <v>0</v>
      </c>
      <c r="Q2973" s="96" t="str">
        <f t="shared" si="140"/>
        <v/>
      </c>
    </row>
    <row r="2974" spans="1:18" ht="23.1" hidden="1" customHeight="1" x14ac:dyDescent="0.2">
      <c r="A2974" s="450"/>
      <c r="B2974" s="427"/>
      <c r="C2974" s="459"/>
      <c r="D2974" s="455"/>
      <c r="E2974" s="455"/>
      <c r="F2974" s="454"/>
      <c r="G2974" s="455"/>
      <c r="H2974" s="461"/>
      <c r="I2974" s="461"/>
      <c r="J2974" s="426"/>
      <c r="K2974" s="426"/>
      <c r="L2974" s="426"/>
      <c r="M2974" s="426"/>
      <c r="N2974" s="427"/>
      <c r="O2974" s="458">
        <f t="shared" si="138"/>
        <v>0</v>
      </c>
      <c r="P2974" s="458">
        <f t="shared" si="139"/>
        <v>0</v>
      </c>
      <c r="Q2974" s="96" t="str">
        <f t="shared" si="140"/>
        <v/>
      </c>
    </row>
    <row r="2975" spans="1:18" ht="23.1" hidden="1" customHeight="1" x14ac:dyDescent="0.2">
      <c r="A2975" s="450"/>
      <c r="B2975" s="427"/>
      <c r="C2975" s="459"/>
      <c r="D2975" s="455"/>
      <c r="E2975" s="455"/>
      <c r="F2975" s="460"/>
      <c r="G2975" s="455"/>
      <c r="H2975" s="461"/>
      <c r="I2975" s="461"/>
      <c r="J2975" s="426"/>
      <c r="K2975" s="426"/>
      <c r="L2975" s="426"/>
      <c r="M2975" s="426"/>
      <c r="N2975" s="427"/>
      <c r="O2975" s="458">
        <f t="shared" si="138"/>
        <v>0</v>
      </c>
      <c r="P2975" s="458">
        <f t="shared" si="139"/>
        <v>0</v>
      </c>
      <c r="Q2975" s="96" t="str">
        <f t="shared" si="140"/>
        <v/>
      </c>
    </row>
    <row r="2976" spans="1:18" ht="23.1" hidden="1" customHeight="1" x14ac:dyDescent="0.2">
      <c r="A2976" s="450"/>
      <c r="B2976" s="427"/>
      <c r="C2976" s="459"/>
      <c r="D2976" s="455"/>
      <c r="E2976" s="455"/>
      <c r="F2976" s="460"/>
      <c r="G2976" s="455"/>
      <c r="H2976" s="456"/>
      <c r="I2976" s="461"/>
      <c r="J2976" s="425"/>
      <c r="K2976" s="426"/>
      <c r="L2976" s="426"/>
      <c r="M2976" s="426"/>
      <c r="N2976" s="427"/>
      <c r="O2976" s="458">
        <f t="shared" si="138"/>
        <v>0</v>
      </c>
      <c r="P2976" s="458">
        <f t="shared" si="139"/>
        <v>0</v>
      </c>
      <c r="Q2976" s="96" t="str">
        <f t="shared" si="140"/>
        <v/>
      </c>
    </row>
    <row r="2977" spans="1:17" ht="23.1" hidden="1" customHeight="1" x14ac:dyDescent="0.2">
      <c r="A2977" s="450"/>
      <c r="B2977" s="427"/>
      <c r="C2977" s="459"/>
      <c r="D2977" s="455"/>
      <c r="E2977" s="455"/>
      <c r="F2977" s="460"/>
      <c r="G2977" s="455"/>
      <c r="H2977" s="456"/>
      <c r="I2977" s="461"/>
      <c r="J2977" s="425"/>
      <c r="K2977" s="425"/>
      <c r="L2977" s="426"/>
      <c r="M2977" s="426"/>
      <c r="N2977" s="427"/>
      <c r="O2977" s="458">
        <f t="shared" si="138"/>
        <v>0</v>
      </c>
      <c r="P2977" s="458">
        <f t="shared" si="139"/>
        <v>0</v>
      </c>
      <c r="Q2977" s="96" t="str">
        <f t="shared" si="140"/>
        <v/>
      </c>
    </row>
    <row r="2978" spans="1:17" ht="23.1" hidden="1" customHeight="1" x14ac:dyDescent="0.2">
      <c r="A2978" s="450"/>
      <c r="B2978" s="427"/>
      <c r="C2978" s="459"/>
      <c r="D2978" s="455"/>
      <c r="E2978" s="455"/>
      <c r="F2978" s="460"/>
      <c r="G2978" s="455"/>
      <c r="H2978" s="461"/>
      <c r="I2978" s="461"/>
      <c r="J2978" s="426"/>
      <c r="K2978" s="426"/>
      <c r="L2978" s="426"/>
      <c r="M2978" s="426"/>
      <c r="N2978" s="427"/>
      <c r="O2978" s="458">
        <f t="shared" si="138"/>
        <v>0</v>
      </c>
      <c r="P2978" s="458">
        <f t="shared" si="139"/>
        <v>0</v>
      </c>
      <c r="Q2978" s="96" t="str">
        <f t="shared" si="140"/>
        <v/>
      </c>
    </row>
    <row r="2979" spans="1:17" ht="23.1" hidden="1" customHeight="1" x14ac:dyDescent="0.2">
      <c r="A2979" s="450"/>
      <c r="B2979" s="427"/>
      <c r="C2979" s="459"/>
      <c r="D2979" s="455"/>
      <c r="E2979" s="455"/>
      <c r="F2979" s="460"/>
      <c r="G2979" s="455"/>
      <c r="H2979" s="456"/>
      <c r="I2979" s="461"/>
      <c r="J2979" s="426"/>
      <c r="K2979" s="426"/>
      <c r="L2979" s="426"/>
      <c r="M2979" s="426"/>
      <c r="N2979" s="427"/>
      <c r="O2979" s="458">
        <f t="shared" si="138"/>
        <v>0</v>
      </c>
      <c r="P2979" s="458">
        <f t="shared" si="139"/>
        <v>0</v>
      </c>
      <c r="Q2979" s="96" t="str">
        <f t="shared" si="140"/>
        <v/>
      </c>
    </row>
    <row r="2980" spans="1:17" ht="23.1" hidden="1" customHeight="1" x14ac:dyDescent="0.2">
      <c r="A2980" s="450"/>
      <c r="B2980" s="427"/>
      <c r="C2980" s="459"/>
      <c r="D2980" s="455"/>
      <c r="E2980" s="455"/>
      <c r="F2980" s="460"/>
      <c r="G2980" s="455"/>
      <c r="H2980" s="461"/>
      <c r="I2980" s="461"/>
      <c r="J2980" s="425"/>
      <c r="K2980" s="425"/>
      <c r="L2980" s="426"/>
      <c r="M2980" s="425"/>
      <c r="N2980" s="427"/>
      <c r="O2980" s="458">
        <f t="shared" si="138"/>
        <v>0</v>
      </c>
      <c r="P2980" s="458">
        <f t="shared" si="139"/>
        <v>0</v>
      </c>
      <c r="Q2980" s="96" t="str">
        <f t="shared" si="140"/>
        <v/>
      </c>
    </row>
    <row r="2981" spans="1:17" ht="23.1" hidden="1" customHeight="1" x14ac:dyDescent="0.2">
      <c r="A2981" s="450"/>
      <c r="B2981" s="427"/>
      <c r="C2981" s="459"/>
      <c r="D2981" s="455"/>
      <c r="E2981" s="455"/>
      <c r="F2981" s="460"/>
      <c r="G2981" s="455"/>
      <c r="H2981" s="456"/>
      <c r="I2981" s="461"/>
      <c r="J2981" s="425"/>
      <c r="K2981" s="425"/>
      <c r="L2981" s="426"/>
      <c r="M2981" s="425"/>
      <c r="N2981" s="481"/>
      <c r="O2981" s="458">
        <f t="shared" si="138"/>
        <v>0</v>
      </c>
      <c r="P2981" s="458">
        <f t="shared" si="139"/>
        <v>0</v>
      </c>
      <c r="Q2981" s="96" t="str">
        <f t="shared" si="140"/>
        <v/>
      </c>
    </row>
    <row r="2982" spans="1:17" ht="23.1" hidden="1" customHeight="1" x14ac:dyDescent="0.2">
      <c r="A2982" s="450"/>
      <c r="B2982" s="481"/>
      <c r="C2982" s="466"/>
      <c r="D2982" s="455"/>
      <c r="E2982" s="455"/>
      <c r="F2982" s="460"/>
      <c r="G2982" s="455"/>
      <c r="H2982" s="456"/>
      <c r="I2982" s="461"/>
      <c r="J2982" s="425"/>
      <c r="K2982" s="426"/>
      <c r="L2982" s="426"/>
      <c r="M2982" s="426"/>
      <c r="N2982" s="481"/>
      <c r="O2982" s="458">
        <f t="shared" si="138"/>
        <v>0</v>
      </c>
      <c r="P2982" s="458">
        <f t="shared" si="139"/>
        <v>0</v>
      </c>
      <c r="Q2982" s="96" t="str">
        <f t="shared" si="140"/>
        <v/>
      </c>
    </row>
    <row r="2983" spans="1:17" ht="23.1" hidden="1" customHeight="1" x14ac:dyDescent="0.2">
      <c r="A2983" s="450"/>
      <c r="B2983" s="481"/>
      <c r="C2983" s="466"/>
      <c r="D2983" s="455"/>
      <c r="E2983" s="455"/>
      <c r="F2983" s="460"/>
      <c r="G2983" s="455"/>
      <c r="H2983" s="456"/>
      <c r="I2983" s="461"/>
      <c r="J2983" s="425"/>
      <c r="K2983" s="426"/>
      <c r="L2983" s="426"/>
      <c r="M2983" s="426"/>
      <c r="N2983" s="481"/>
      <c r="O2983" s="458">
        <f t="shared" si="138"/>
        <v>0</v>
      </c>
      <c r="P2983" s="458">
        <f t="shared" si="139"/>
        <v>0</v>
      </c>
      <c r="Q2983" s="96" t="str">
        <f t="shared" si="140"/>
        <v/>
      </c>
    </row>
    <row r="2984" spans="1:17" ht="23.1" hidden="1" customHeight="1" x14ac:dyDescent="0.2">
      <c r="A2984" s="450"/>
      <c r="B2984" s="481"/>
      <c r="C2984" s="466"/>
      <c r="D2984" s="455"/>
      <c r="E2984" s="455"/>
      <c r="F2984" s="460"/>
      <c r="G2984" s="455"/>
      <c r="H2984" s="456"/>
      <c r="I2984" s="461"/>
      <c r="J2984" s="425"/>
      <c r="K2984" s="426"/>
      <c r="L2984" s="426"/>
      <c r="M2984" s="426"/>
      <c r="N2984" s="481"/>
      <c r="O2984" s="458">
        <f t="shared" si="138"/>
        <v>0</v>
      </c>
      <c r="P2984" s="458">
        <f t="shared" si="139"/>
        <v>0</v>
      </c>
      <c r="Q2984" s="96" t="str">
        <f t="shared" si="140"/>
        <v/>
      </c>
    </row>
    <row r="2985" spans="1:17" ht="23.1" hidden="1" customHeight="1" x14ac:dyDescent="0.2">
      <c r="A2985" s="450"/>
      <c r="B2985" s="427"/>
      <c r="C2985" s="466"/>
      <c r="D2985" s="455"/>
      <c r="E2985" s="455"/>
      <c r="F2985" s="460"/>
      <c r="G2985" s="455"/>
      <c r="H2985" s="461"/>
      <c r="I2985" s="461"/>
      <c r="J2985" s="426"/>
      <c r="K2985" s="426"/>
      <c r="L2985" s="426"/>
      <c r="M2985" s="426"/>
      <c r="N2985" s="427"/>
      <c r="O2985" s="458">
        <f t="shared" si="138"/>
        <v>0</v>
      </c>
      <c r="P2985" s="458">
        <f t="shared" si="139"/>
        <v>0</v>
      </c>
      <c r="Q2985" s="96" t="str">
        <f t="shared" si="140"/>
        <v/>
      </c>
    </row>
    <row r="2986" spans="1:17" ht="23.1" hidden="1" customHeight="1" x14ac:dyDescent="0.2">
      <c r="A2986" s="450"/>
      <c r="B2986" s="427"/>
      <c r="C2986" s="459"/>
      <c r="D2986" s="455"/>
      <c r="E2986" s="455"/>
      <c r="F2986" s="460"/>
      <c r="G2986" s="455"/>
      <c r="H2986" s="461"/>
      <c r="I2986" s="461"/>
      <c r="J2986" s="426"/>
      <c r="K2986" s="426"/>
      <c r="L2986" s="426"/>
      <c r="M2986" s="426"/>
      <c r="N2986" s="427"/>
      <c r="O2986" s="458">
        <f t="shared" si="138"/>
        <v>0</v>
      </c>
      <c r="P2986" s="458">
        <f t="shared" si="139"/>
        <v>0</v>
      </c>
      <c r="Q2986" s="96" t="str">
        <f t="shared" si="140"/>
        <v/>
      </c>
    </row>
    <row r="2987" spans="1:17" ht="23.1" hidden="1" customHeight="1" x14ac:dyDescent="0.2">
      <c r="A2987" s="450"/>
      <c r="B2987" s="427"/>
      <c r="C2987" s="459"/>
      <c r="D2987" s="455"/>
      <c r="E2987" s="455"/>
      <c r="F2987" s="460"/>
      <c r="G2987" s="455"/>
      <c r="H2987" s="461"/>
      <c r="I2987" s="461"/>
      <c r="J2987" s="426"/>
      <c r="K2987" s="426"/>
      <c r="L2987" s="426"/>
      <c r="M2987" s="426"/>
      <c r="N2987" s="427"/>
      <c r="O2987" s="458">
        <f t="shared" si="138"/>
        <v>0</v>
      </c>
      <c r="P2987" s="458">
        <f t="shared" si="139"/>
        <v>0</v>
      </c>
      <c r="Q2987" s="96" t="str">
        <f t="shared" si="140"/>
        <v/>
      </c>
    </row>
    <row r="2988" spans="1:17" ht="23.1" hidden="1" customHeight="1" x14ac:dyDescent="0.2">
      <c r="A2988" s="450"/>
      <c r="B2988" s="427"/>
      <c r="C2988" s="459"/>
      <c r="D2988" s="455"/>
      <c r="E2988" s="455"/>
      <c r="F2988" s="460"/>
      <c r="G2988" s="455"/>
      <c r="H2988" s="461"/>
      <c r="I2988" s="461"/>
      <c r="J2988" s="426"/>
      <c r="K2988" s="426"/>
      <c r="L2988" s="426"/>
      <c r="M2988" s="426"/>
      <c r="N2988" s="427"/>
      <c r="O2988" s="458">
        <f t="shared" si="138"/>
        <v>0</v>
      </c>
      <c r="P2988" s="458">
        <f t="shared" si="139"/>
        <v>0</v>
      </c>
      <c r="Q2988" s="96" t="str">
        <f t="shared" si="140"/>
        <v/>
      </c>
    </row>
    <row r="2989" spans="1:17" ht="23.1" hidden="1" customHeight="1" x14ac:dyDescent="0.2">
      <c r="A2989" s="450"/>
      <c r="B2989" s="427"/>
      <c r="C2989" s="459"/>
      <c r="D2989" s="455"/>
      <c r="E2989" s="455"/>
      <c r="F2989" s="460"/>
      <c r="G2989" s="455"/>
      <c r="H2989" s="461"/>
      <c r="I2989" s="461"/>
      <c r="J2989" s="426"/>
      <c r="K2989" s="426"/>
      <c r="L2989" s="426"/>
      <c r="M2989" s="426"/>
      <c r="N2989" s="427"/>
      <c r="O2989" s="458">
        <f t="shared" si="138"/>
        <v>0</v>
      </c>
      <c r="P2989" s="458">
        <f t="shared" si="139"/>
        <v>0</v>
      </c>
      <c r="Q2989" s="96" t="str">
        <f t="shared" si="140"/>
        <v/>
      </c>
    </row>
    <row r="2990" spans="1:17" ht="23.1" hidden="1" customHeight="1" x14ac:dyDescent="0.2">
      <c r="A2990" s="450"/>
      <c r="B2990" s="427"/>
      <c r="C2990" s="459"/>
      <c r="D2990" s="455"/>
      <c r="E2990" s="455"/>
      <c r="F2990" s="460"/>
      <c r="G2990" s="455"/>
      <c r="H2990" s="461"/>
      <c r="I2990" s="461"/>
      <c r="J2990" s="426"/>
      <c r="K2990" s="426"/>
      <c r="L2990" s="426"/>
      <c r="M2990" s="426"/>
      <c r="N2990" s="427"/>
      <c r="O2990" s="458">
        <f t="shared" si="138"/>
        <v>0</v>
      </c>
      <c r="P2990" s="458">
        <f t="shared" si="139"/>
        <v>0</v>
      </c>
      <c r="Q2990" s="96" t="str">
        <f t="shared" si="140"/>
        <v/>
      </c>
    </row>
    <row r="2991" spans="1:17" ht="23.1" hidden="1" customHeight="1" x14ac:dyDescent="0.2">
      <c r="A2991" s="450"/>
      <c r="B2991" s="427"/>
      <c r="C2991" s="459"/>
      <c r="D2991" s="455"/>
      <c r="E2991" s="455"/>
      <c r="F2991" s="460"/>
      <c r="G2991" s="455"/>
      <c r="H2991" s="461"/>
      <c r="I2991" s="461"/>
      <c r="J2991" s="426"/>
      <c r="K2991" s="426"/>
      <c r="L2991" s="426"/>
      <c r="M2991" s="426"/>
      <c r="N2991" s="427"/>
      <c r="O2991" s="458">
        <f t="shared" si="138"/>
        <v>0</v>
      </c>
      <c r="P2991" s="458">
        <f t="shared" si="139"/>
        <v>0</v>
      </c>
      <c r="Q2991" s="96" t="str">
        <f t="shared" si="140"/>
        <v/>
      </c>
    </row>
    <row r="2992" spans="1:17" ht="23.1" hidden="1" customHeight="1" x14ac:dyDescent="0.2">
      <c r="A2992" s="450"/>
      <c r="B2992" s="427"/>
      <c r="C2992" s="459"/>
      <c r="D2992" s="455"/>
      <c r="E2992" s="455"/>
      <c r="F2992" s="460"/>
      <c r="G2992" s="455"/>
      <c r="H2992" s="461"/>
      <c r="I2992" s="461"/>
      <c r="J2992" s="426"/>
      <c r="K2992" s="426"/>
      <c r="L2992" s="426"/>
      <c r="M2992" s="426"/>
      <c r="N2992" s="427"/>
      <c r="O2992" s="458">
        <f t="shared" si="138"/>
        <v>0</v>
      </c>
      <c r="P2992" s="458">
        <f t="shared" si="139"/>
        <v>0</v>
      </c>
      <c r="Q2992" s="96" t="str">
        <f t="shared" si="140"/>
        <v/>
      </c>
    </row>
    <row r="2993" spans="1:17" ht="23.1" hidden="1" customHeight="1" x14ac:dyDescent="0.2">
      <c r="A2993" s="450"/>
      <c r="B2993" s="427"/>
      <c r="C2993" s="459"/>
      <c r="D2993" s="455"/>
      <c r="E2993" s="455"/>
      <c r="F2993" s="460"/>
      <c r="G2993" s="455"/>
      <c r="H2993" s="461"/>
      <c r="I2993" s="461"/>
      <c r="J2993" s="426"/>
      <c r="K2993" s="426"/>
      <c r="L2993" s="426"/>
      <c r="M2993" s="426"/>
      <c r="N2993" s="427"/>
      <c r="O2993" s="458">
        <f t="shared" si="138"/>
        <v>0</v>
      </c>
      <c r="P2993" s="458">
        <f t="shared" si="139"/>
        <v>0</v>
      </c>
      <c r="Q2993" s="96" t="str">
        <f t="shared" si="140"/>
        <v/>
      </c>
    </row>
    <row r="2994" spans="1:17" ht="23.1" hidden="1" customHeight="1" x14ac:dyDescent="0.2">
      <c r="A2994" s="450"/>
      <c r="B2994" s="427"/>
      <c r="C2994" s="459"/>
      <c r="D2994" s="455"/>
      <c r="E2994" s="455"/>
      <c r="F2994" s="460"/>
      <c r="G2994" s="455"/>
      <c r="H2994" s="461"/>
      <c r="I2994" s="461"/>
      <c r="J2994" s="426"/>
      <c r="K2994" s="426"/>
      <c r="L2994" s="426"/>
      <c r="M2994" s="426"/>
      <c r="N2994" s="427"/>
      <c r="O2994" s="458">
        <f t="shared" si="138"/>
        <v>0</v>
      </c>
      <c r="P2994" s="458">
        <f t="shared" si="139"/>
        <v>0</v>
      </c>
      <c r="Q2994" s="96" t="str">
        <f t="shared" si="140"/>
        <v/>
      </c>
    </row>
    <row r="2995" spans="1:17" ht="23.1" hidden="1" customHeight="1" x14ac:dyDescent="0.2">
      <c r="A2995" s="450"/>
      <c r="B2995" s="427"/>
      <c r="C2995" s="459"/>
      <c r="D2995" s="455"/>
      <c r="E2995" s="455"/>
      <c r="F2995" s="460"/>
      <c r="G2995" s="455"/>
      <c r="H2995" s="461"/>
      <c r="I2995" s="461"/>
      <c r="J2995" s="426"/>
      <c r="K2995" s="426"/>
      <c r="L2995" s="426"/>
      <c r="M2995" s="426"/>
      <c r="N2995" s="427"/>
      <c r="O2995" s="458">
        <f t="shared" si="138"/>
        <v>0</v>
      </c>
      <c r="P2995" s="458">
        <f t="shared" si="139"/>
        <v>0</v>
      </c>
      <c r="Q2995" s="96" t="str">
        <f t="shared" si="140"/>
        <v/>
      </c>
    </row>
    <row r="2996" spans="1:17" ht="23.1" hidden="1" customHeight="1" x14ac:dyDescent="0.2">
      <c r="A2996" s="450"/>
      <c r="B2996" s="427"/>
      <c r="C2996" s="459"/>
      <c r="D2996" s="455"/>
      <c r="E2996" s="455"/>
      <c r="F2996" s="460"/>
      <c r="G2996" s="455"/>
      <c r="H2996" s="456"/>
      <c r="I2996" s="461"/>
      <c r="J2996" s="425"/>
      <c r="K2996" s="425"/>
      <c r="L2996" s="426"/>
      <c r="M2996" s="425"/>
      <c r="N2996" s="427"/>
      <c r="O2996" s="458">
        <f t="shared" si="138"/>
        <v>0</v>
      </c>
      <c r="P2996" s="458">
        <f t="shared" si="139"/>
        <v>0</v>
      </c>
      <c r="Q2996" s="96" t="str">
        <f t="shared" si="140"/>
        <v/>
      </c>
    </row>
    <row r="2997" spans="1:17" ht="23.1" hidden="1" customHeight="1" x14ac:dyDescent="0.2">
      <c r="A2997" s="450"/>
      <c r="B2997" s="427"/>
      <c r="C2997" s="459"/>
      <c r="D2997" s="455"/>
      <c r="E2997" s="455"/>
      <c r="F2997" s="460"/>
      <c r="G2997" s="455"/>
      <c r="H2997" s="461"/>
      <c r="I2997" s="461"/>
      <c r="J2997" s="426"/>
      <c r="K2997" s="426"/>
      <c r="L2997" s="426"/>
      <c r="M2997" s="426"/>
      <c r="N2997" s="427"/>
      <c r="O2997" s="458">
        <f t="shared" si="138"/>
        <v>0</v>
      </c>
      <c r="P2997" s="458">
        <f t="shared" si="139"/>
        <v>0</v>
      </c>
      <c r="Q2997" s="96" t="str">
        <f t="shared" si="140"/>
        <v/>
      </c>
    </row>
    <row r="2998" spans="1:17" ht="23.1" hidden="1" customHeight="1" x14ac:dyDescent="0.2">
      <c r="A2998" s="450"/>
      <c r="B2998" s="427"/>
      <c r="C2998" s="459"/>
      <c r="D2998" s="455"/>
      <c r="E2998" s="455"/>
      <c r="F2998" s="460"/>
      <c r="G2998" s="455"/>
      <c r="H2998" s="461"/>
      <c r="I2998" s="461"/>
      <c r="J2998" s="467"/>
      <c r="K2998" s="426"/>
      <c r="L2998" s="426"/>
      <c r="M2998" s="426"/>
      <c r="N2998" s="427"/>
      <c r="O2998" s="458">
        <f t="shared" si="138"/>
        <v>0</v>
      </c>
      <c r="P2998" s="458">
        <f t="shared" si="139"/>
        <v>0</v>
      </c>
      <c r="Q2998" s="96" t="str">
        <f t="shared" si="140"/>
        <v/>
      </c>
    </row>
    <row r="2999" spans="1:17" ht="23.1" hidden="1" customHeight="1" x14ac:dyDescent="0.2">
      <c r="A2999" s="450"/>
      <c r="B2999" s="427"/>
      <c r="C2999" s="459"/>
      <c r="D2999" s="455"/>
      <c r="E2999" s="455"/>
      <c r="F2999" s="460"/>
      <c r="G2999" s="455"/>
      <c r="H2999" s="461"/>
      <c r="I2999" s="461"/>
      <c r="J2999" s="426"/>
      <c r="K2999" s="426"/>
      <c r="L2999" s="426"/>
      <c r="M2999" s="426"/>
      <c r="N2999" s="427"/>
      <c r="O2999" s="458">
        <f t="shared" si="138"/>
        <v>0</v>
      </c>
      <c r="P2999" s="458">
        <f t="shared" si="139"/>
        <v>0</v>
      </c>
      <c r="Q2999" s="96" t="str">
        <f t="shared" si="140"/>
        <v/>
      </c>
    </row>
    <row r="3000" spans="1:17" ht="23.1" hidden="1" customHeight="1" x14ac:dyDescent="0.2">
      <c r="A3000" s="450"/>
      <c r="B3000" s="427"/>
      <c r="C3000" s="459"/>
      <c r="D3000" s="455"/>
      <c r="E3000" s="455"/>
      <c r="F3000" s="460"/>
      <c r="G3000" s="455"/>
      <c r="H3000" s="461"/>
      <c r="I3000" s="461"/>
      <c r="J3000" s="425"/>
      <c r="K3000" s="425"/>
      <c r="L3000" s="426"/>
      <c r="M3000" s="425"/>
      <c r="N3000" s="481"/>
      <c r="O3000" s="458">
        <f t="shared" si="138"/>
        <v>0</v>
      </c>
      <c r="P3000" s="458">
        <f t="shared" si="139"/>
        <v>0</v>
      </c>
      <c r="Q3000" s="96" t="str">
        <f t="shared" si="140"/>
        <v/>
      </c>
    </row>
    <row r="3001" spans="1:17" ht="23.1" hidden="1" customHeight="1" x14ac:dyDescent="0.2">
      <c r="A3001" s="450"/>
      <c r="B3001" s="427"/>
      <c r="C3001" s="459"/>
      <c r="D3001" s="455"/>
      <c r="E3001" s="455"/>
      <c r="F3001" s="460"/>
      <c r="G3001" s="455"/>
      <c r="H3001" s="461"/>
      <c r="I3001" s="461"/>
      <c r="J3001" s="426"/>
      <c r="K3001" s="426"/>
      <c r="L3001" s="426"/>
      <c r="M3001" s="426"/>
      <c r="N3001" s="427"/>
      <c r="O3001" s="458">
        <f t="shared" si="138"/>
        <v>0</v>
      </c>
      <c r="P3001" s="458">
        <f t="shared" si="139"/>
        <v>0</v>
      </c>
      <c r="Q3001" s="96" t="str">
        <f t="shared" si="140"/>
        <v/>
      </c>
    </row>
    <row r="3002" spans="1:17" ht="23.1" hidden="1" customHeight="1" x14ac:dyDescent="0.2">
      <c r="A3002" s="450"/>
      <c r="B3002" s="427"/>
      <c r="C3002" s="459"/>
      <c r="D3002" s="455"/>
      <c r="E3002" s="455"/>
      <c r="F3002" s="460"/>
      <c r="G3002" s="455"/>
      <c r="H3002" s="461"/>
      <c r="I3002" s="461"/>
      <c r="J3002" s="426"/>
      <c r="K3002" s="426"/>
      <c r="L3002" s="426"/>
      <c r="M3002" s="426"/>
      <c r="N3002" s="427"/>
      <c r="O3002" s="458">
        <f t="shared" si="138"/>
        <v>0</v>
      </c>
      <c r="P3002" s="458">
        <f t="shared" si="139"/>
        <v>0</v>
      </c>
      <c r="Q3002" s="96" t="str">
        <f t="shared" si="140"/>
        <v/>
      </c>
    </row>
    <row r="3003" spans="1:17" ht="23.1" hidden="1" customHeight="1" x14ac:dyDescent="0.2">
      <c r="A3003" s="450"/>
      <c r="B3003" s="427"/>
      <c r="C3003" s="459"/>
      <c r="D3003" s="455"/>
      <c r="E3003" s="455"/>
      <c r="F3003" s="460"/>
      <c r="G3003" s="455"/>
      <c r="H3003" s="461"/>
      <c r="I3003" s="461"/>
      <c r="J3003" s="426"/>
      <c r="K3003" s="426"/>
      <c r="L3003" s="426"/>
      <c r="M3003" s="426"/>
      <c r="N3003" s="427"/>
      <c r="O3003" s="458">
        <f t="shared" si="138"/>
        <v>0</v>
      </c>
      <c r="P3003" s="458">
        <f t="shared" si="139"/>
        <v>0</v>
      </c>
      <c r="Q3003" s="96" t="str">
        <f t="shared" si="140"/>
        <v/>
      </c>
    </row>
    <row r="3004" spans="1:17" ht="23.1" hidden="1" customHeight="1" x14ac:dyDescent="0.2">
      <c r="A3004" s="450"/>
      <c r="B3004" s="481"/>
      <c r="C3004" s="466"/>
      <c r="D3004" s="455"/>
      <c r="E3004" s="455"/>
      <c r="F3004" s="460"/>
      <c r="G3004" s="455"/>
      <c r="H3004" s="456"/>
      <c r="I3004" s="461"/>
      <c r="J3004" s="425"/>
      <c r="K3004" s="426"/>
      <c r="L3004" s="426"/>
      <c r="M3004" s="426"/>
      <c r="N3004" s="427"/>
      <c r="O3004" s="458">
        <f t="shared" si="138"/>
        <v>0</v>
      </c>
      <c r="P3004" s="458">
        <f t="shared" si="139"/>
        <v>0</v>
      </c>
      <c r="Q3004" s="96" t="str">
        <f t="shared" si="140"/>
        <v/>
      </c>
    </row>
    <row r="3005" spans="1:17" ht="23.1" hidden="1" customHeight="1" x14ac:dyDescent="0.2">
      <c r="A3005" s="450"/>
      <c r="B3005" s="481"/>
      <c r="C3005" s="459"/>
      <c r="D3005" s="455"/>
      <c r="E3005" s="455"/>
      <c r="F3005" s="460"/>
      <c r="G3005" s="455"/>
      <c r="H3005" s="461"/>
      <c r="I3005" s="461"/>
      <c r="J3005" s="426"/>
      <c r="K3005" s="426"/>
      <c r="L3005" s="426"/>
      <c r="M3005" s="426"/>
      <c r="N3005" s="427"/>
      <c r="O3005" s="458">
        <f t="shared" si="138"/>
        <v>0</v>
      </c>
      <c r="P3005" s="458">
        <f t="shared" si="139"/>
        <v>0</v>
      </c>
      <c r="Q3005" s="96" t="str">
        <f t="shared" si="140"/>
        <v/>
      </c>
    </row>
    <row r="3006" spans="1:17" ht="23.1" hidden="1" customHeight="1" x14ac:dyDescent="0.2">
      <c r="A3006" s="450"/>
      <c r="B3006" s="427"/>
      <c r="C3006" s="459"/>
      <c r="D3006" s="455"/>
      <c r="E3006" s="455"/>
      <c r="F3006" s="460"/>
      <c r="G3006" s="455"/>
      <c r="H3006" s="461"/>
      <c r="I3006" s="461"/>
      <c r="J3006" s="426"/>
      <c r="K3006" s="426"/>
      <c r="L3006" s="426"/>
      <c r="M3006" s="426"/>
      <c r="N3006" s="427"/>
      <c r="O3006" s="458">
        <f t="shared" si="138"/>
        <v>0</v>
      </c>
      <c r="P3006" s="458">
        <f t="shared" si="139"/>
        <v>0</v>
      </c>
      <c r="Q3006" s="96" t="str">
        <f t="shared" si="140"/>
        <v/>
      </c>
    </row>
    <row r="3007" spans="1:17" ht="23.1" hidden="1" customHeight="1" x14ac:dyDescent="0.2">
      <c r="A3007" s="450"/>
      <c r="B3007" s="427"/>
      <c r="C3007" s="459"/>
      <c r="D3007" s="455"/>
      <c r="E3007" s="455"/>
      <c r="F3007" s="460"/>
      <c r="G3007" s="455"/>
      <c r="H3007" s="461"/>
      <c r="I3007" s="461"/>
      <c r="J3007" s="426"/>
      <c r="K3007" s="426"/>
      <c r="L3007" s="426"/>
      <c r="M3007" s="426"/>
      <c r="N3007" s="427"/>
      <c r="O3007" s="458">
        <f t="shared" si="138"/>
        <v>0</v>
      </c>
      <c r="P3007" s="458">
        <f t="shared" si="139"/>
        <v>0</v>
      </c>
      <c r="Q3007" s="96" t="str">
        <f t="shared" si="140"/>
        <v/>
      </c>
    </row>
    <row r="3008" spans="1:17" ht="23.1" hidden="1" customHeight="1" x14ac:dyDescent="0.2">
      <c r="A3008" s="450"/>
      <c r="B3008" s="427"/>
      <c r="C3008" s="459"/>
      <c r="D3008" s="455"/>
      <c r="E3008" s="455"/>
      <c r="F3008" s="460"/>
      <c r="G3008" s="455"/>
      <c r="H3008" s="461"/>
      <c r="I3008" s="461"/>
      <c r="J3008" s="426"/>
      <c r="K3008" s="426"/>
      <c r="L3008" s="426"/>
      <c r="M3008" s="426"/>
      <c r="N3008" s="427"/>
      <c r="O3008" s="458">
        <f t="shared" si="138"/>
        <v>0</v>
      </c>
      <c r="P3008" s="458">
        <f t="shared" si="139"/>
        <v>0</v>
      </c>
      <c r="Q3008" s="96" t="str">
        <f t="shared" si="140"/>
        <v/>
      </c>
    </row>
    <row r="3009" spans="1:17" ht="23.1" hidden="1" customHeight="1" x14ac:dyDescent="0.2">
      <c r="A3009" s="450"/>
      <c r="B3009" s="427"/>
      <c r="C3009" s="459"/>
      <c r="D3009" s="455"/>
      <c r="E3009" s="455"/>
      <c r="F3009" s="460"/>
      <c r="G3009" s="455"/>
      <c r="H3009" s="461"/>
      <c r="I3009" s="461"/>
      <c r="J3009" s="426"/>
      <c r="K3009" s="426"/>
      <c r="L3009" s="426"/>
      <c r="M3009" s="426"/>
      <c r="N3009" s="427"/>
      <c r="O3009" s="458">
        <f t="shared" si="138"/>
        <v>0</v>
      </c>
      <c r="P3009" s="458">
        <f t="shared" si="139"/>
        <v>0</v>
      </c>
      <c r="Q3009" s="96" t="str">
        <f t="shared" si="140"/>
        <v/>
      </c>
    </row>
    <row r="3010" spans="1:17" ht="23.1" hidden="1" customHeight="1" x14ac:dyDescent="0.2">
      <c r="A3010" s="450"/>
      <c r="B3010" s="427"/>
      <c r="C3010" s="459"/>
      <c r="D3010" s="455"/>
      <c r="E3010" s="455"/>
      <c r="F3010" s="460"/>
      <c r="G3010" s="455"/>
      <c r="H3010" s="461"/>
      <c r="I3010" s="461"/>
      <c r="J3010" s="425"/>
      <c r="K3010" s="426"/>
      <c r="L3010" s="426"/>
      <c r="M3010" s="426"/>
      <c r="N3010" s="427"/>
      <c r="O3010" s="458">
        <f t="shared" si="138"/>
        <v>0</v>
      </c>
      <c r="P3010" s="458">
        <f t="shared" si="139"/>
        <v>0</v>
      </c>
      <c r="Q3010" s="96" t="str">
        <f t="shared" si="140"/>
        <v/>
      </c>
    </row>
    <row r="3011" spans="1:17" ht="23.1" hidden="1" customHeight="1" x14ac:dyDescent="0.2">
      <c r="A3011" s="450"/>
      <c r="B3011" s="427"/>
      <c r="C3011" s="459"/>
      <c r="D3011" s="455"/>
      <c r="E3011" s="455"/>
      <c r="F3011" s="460"/>
      <c r="G3011" s="455"/>
      <c r="H3011" s="461"/>
      <c r="I3011" s="461"/>
      <c r="J3011" s="426"/>
      <c r="K3011" s="426"/>
      <c r="L3011" s="426"/>
      <c r="M3011" s="426"/>
      <c r="N3011" s="427"/>
      <c r="O3011" s="458">
        <f t="shared" si="138"/>
        <v>0</v>
      </c>
      <c r="P3011" s="458">
        <f t="shared" si="139"/>
        <v>0</v>
      </c>
      <c r="Q3011" s="96" t="str">
        <f t="shared" si="140"/>
        <v/>
      </c>
    </row>
    <row r="3012" spans="1:17" ht="23.1" hidden="1" customHeight="1" x14ac:dyDescent="0.2">
      <c r="A3012" s="450"/>
      <c r="B3012" s="427"/>
      <c r="C3012" s="459"/>
      <c r="D3012" s="455"/>
      <c r="E3012" s="455"/>
      <c r="F3012" s="460"/>
      <c r="G3012" s="455"/>
      <c r="H3012" s="461"/>
      <c r="I3012" s="461"/>
      <c r="J3012" s="426"/>
      <c r="K3012" s="426"/>
      <c r="L3012" s="426"/>
      <c r="M3012" s="426"/>
      <c r="N3012" s="427"/>
      <c r="O3012" s="458">
        <f t="shared" si="138"/>
        <v>0</v>
      </c>
      <c r="P3012" s="458">
        <f t="shared" si="139"/>
        <v>0</v>
      </c>
      <c r="Q3012" s="96" t="str">
        <f t="shared" si="140"/>
        <v/>
      </c>
    </row>
    <row r="3013" spans="1:17" ht="23.1" hidden="1" customHeight="1" x14ac:dyDescent="0.2">
      <c r="A3013" s="450"/>
      <c r="B3013" s="427"/>
      <c r="C3013" s="459"/>
      <c r="D3013" s="455"/>
      <c r="E3013" s="455"/>
      <c r="F3013" s="460"/>
      <c r="G3013" s="455"/>
      <c r="H3013" s="461"/>
      <c r="I3013" s="461"/>
      <c r="J3013" s="426"/>
      <c r="K3013" s="426"/>
      <c r="L3013" s="426"/>
      <c r="M3013" s="426"/>
      <c r="N3013" s="427"/>
      <c r="O3013" s="458">
        <f t="shared" ref="O3013:O3076" si="141">IF(B3013=0,0,IF(YEAR(B3013)=$P$1,MONTH(B3013)-$O$1+1,(YEAR(B3013)-$P$1)*12-$O$1+1+MONTH(B3013)))</f>
        <v>0</v>
      </c>
      <c r="P3013" s="458">
        <f t="shared" ref="P3013:P3076" si="142">IF(C3013=0,0,IF(YEAR(C3013)=$P$1,MONTH(C3013)-$O$1+1,(YEAR(C3013)-$P$1)*12-$O$1+1+MONTH(C3013)))</f>
        <v>0</v>
      </c>
      <c r="Q3013" s="96" t="str">
        <f t="shared" ref="Q3013:Q3076" si="143">SUBSTITUTE(D3013," ","_")</f>
        <v/>
      </c>
    </row>
    <row r="3014" spans="1:17" ht="23.1" hidden="1" customHeight="1" x14ac:dyDescent="0.2">
      <c r="A3014" s="450"/>
      <c r="B3014" s="427"/>
      <c r="C3014" s="459"/>
      <c r="D3014" s="455"/>
      <c r="E3014" s="455"/>
      <c r="F3014" s="460"/>
      <c r="G3014" s="455"/>
      <c r="H3014" s="461"/>
      <c r="I3014" s="461"/>
      <c r="J3014" s="426"/>
      <c r="K3014" s="426"/>
      <c r="L3014" s="426"/>
      <c r="M3014" s="426"/>
      <c r="N3014" s="427"/>
      <c r="O3014" s="458">
        <f t="shared" si="141"/>
        <v>0</v>
      </c>
      <c r="P3014" s="458">
        <f t="shared" si="142"/>
        <v>0</v>
      </c>
      <c r="Q3014" s="96" t="str">
        <f t="shared" si="143"/>
        <v/>
      </c>
    </row>
    <row r="3015" spans="1:17" ht="23.1" hidden="1" customHeight="1" x14ac:dyDescent="0.2">
      <c r="A3015" s="450"/>
      <c r="B3015" s="427"/>
      <c r="C3015" s="459"/>
      <c r="D3015" s="455"/>
      <c r="E3015" s="455"/>
      <c r="F3015" s="460"/>
      <c r="G3015" s="455"/>
      <c r="H3015" s="461"/>
      <c r="I3015" s="461"/>
      <c r="J3015" s="426"/>
      <c r="K3015" s="426"/>
      <c r="L3015" s="426"/>
      <c r="M3015" s="426"/>
      <c r="N3015" s="427"/>
      <c r="O3015" s="458">
        <f t="shared" si="141"/>
        <v>0</v>
      </c>
      <c r="P3015" s="458">
        <f t="shared" si="142"/>
        <v>0</v>
      </c>
      <c r="Q3015" s="96" t="str">
        <f t="shared" si="143"/>
        <v/>
      </c>
    </row>
    <row r="3016" spans="1:17" ht="23.1" hidden="1" customHeight="1" x14ac:dyDescent="0.2">
      <c r="A3016" s="450"/>
      <c r="B3016" s="427"/>
      <c r="C3016" s="459"/>
      <c r="D3016" s="455"/>
      <c r="E3016" s="455"/>
      <c r="F3016" s="460"/>
      <c r="G3016" s="455"/>
      <c r="H3016" s="461"/>
      <c r="I3016" s="461"/>
      <c r="J3016" s="426"/>
      <c r="K3016" s="426"/>
      <c r="L3016" s="426"/>
      <c r="M3016" s="426"/>
      <c r="N3016" s="427"/>
      <c r="O3016" s="458">
        <f t="shared" si="141"/>
        <v>0</v>
      </c>
      <c r="P3016" s="458">
        <f t="shared" si="142"/>
        <v>0</v>
      </c>
      <c r="Q3016" s="96" t="str">
        <f t="shared" si="143"/>
        <v/>
      </c>
    </row>
    <row r="3017" spans="1:17" ht="23.1" hidden="1" customHeight="1" x14ac:dyDescent="0.2">
      <c r="A3017" s="450"/>
      <c r="B3017" s="427"/>
      <c r="C3017" s="459"/>
      <c r="D3017" s="455"/>
      <c r="E3017" s="455"/>
      <c r="F3017" s="460"/>
      <c r="G3017" s="455"/>
      <c r="H3017" s="461"/>
      <c r="I3017" s="461"/>
      <c r="J3017" s="426"/>
      <c r="K3017" s="426"/>
      <c r="L3017" s="426"/>
      <c r="M3017" s="426"/>
      <c r="N3017" s="427"/>
      <c r="O3017" s="458">
        <f t="shared" si="141"/>
        <v>0</v>
      </c>
      <c r="P3017" s="458">
        <f t="shared" si="142"/>
        <v>0</v>
      </c>
      <c r="Q3017" s="96" t="str">
        <f t="shared" si="143"/>
        <v/>
      </c>
    </row>
    <row r="3018" spans="1:17" ht="23.1" hidden="1" customHeight="1" x14ac:dyDescent="0.2">
      <c r="A3018" s="450"/>
      <c r="B3018" s="427"/>
      <c r="C3018" s="459"/>
      <c r="D3018" s="455"/>
      <c r="E3018" s="455"/>
      <c r="F3018" s="460"/>
      <c r="G3018" s="455"/>
      <c r="H3018" s="461"/>
      <c r="I3018" s="461"/>
      <c r="J3018" s="426"/>
      <c r="K3018" s="426"/>
      <c r="L3018" s="426"/>
      <c r="M3018" s="426"/>
      <c r="N3018" s="427"/>
      <c r="O3018" s="458">
        <f t="shared" si="141"/>
        <v>0</v>
      </c>
      <c r="P3018" s="458">
        <f t="shared" si="142"/>
        <v>0</v>
      </c>
      <c r="Q3018" s="96" t="str">
        <f t="shared" si="143"/>
        <v/>
      </c>
    </row>
    <row r="3019" spans="1:17" ht="23.1" hidden="1" customHeight="1" x14ac:dyDescent="0.2">
      <c r="A3019" s="450"/>
      <c r="B3019" s="427"/>
      <c r="C3019" s="459"/>
      <c r="D3019" s="455"/>
      <c r="E3019" s="455"/>
      <c r="F3019" s="460"/>
      <c r="G3019" s="455"/>
      <c r="H3019" s="461"/>
      <c r="I3019" s="461"/>
      <c r="J3019" s="426"/>
      <c r="K3019" s="426"/>
      <c r="L3019" s="426"/>
      <c r="M3019" s="426"/>
      <c r="N3019" s="427"/>
      <c r="O3019" s="458">
        <f t="shared" si="141"/>
        <v>0</v>
      </c>
      <c r="P3019" s="458">
        <f t="shared" si="142"/>
        <v>0</v>
      </c>
      <c r="Q3019" s="96" t="str">
        <f t="shared" si="143"/>
        <v/>
      </c>
    </row>
    <row r="3020" spans="1:17" ht="23.1" hidden="1" customHeight="1" x14ac:dyDescent="0.2">
      <c r="A3020" s="450"/>
      <c r="B3020" s="427"/>
      <c r="C3020" s="459"/>
      <c r="D3020" s="455"/>
      <c r="E3020" s="455"/>
      <c r="F3020" s="460"/>
      <c r="G3020" s="455"/>
      <c r="H3020" s="461"/>
      <c r="I3020" s="461"/>
      <c r="J3020" s="426"/>
      <c r="K3020" s="426"/>
      <c r="L3020" s="426"/>
      <c r="M3020" s="426"/>
      <c r="N3020" s="427"/>
      <c r="O3020" s="458">
        <f t="shared" si="141"/>
        <v>0</v>
      </c>
      <c r="P3020" s="458">
        <f t="shared" si="142"/>
        <v>0</v>
      </c>
      <c r="Q3020" s="96" t="str">
        <f t="shared" si="143"/>
        <v/>
      </c>
    </row>
    <row r="3021" spans="1:17" ht="23.1" hidden="1" customHeight="1" x14ac:dyDescent="0.2">
      <c r="A3021" s="450"/>
      <c r="B3021" s="427"/>
      <c r="C3021" s="459"/>
      <c r="D3021" s="455"/>
      <c r="E3021" s="455"/>
      <c r="F3021" s="460"/>
      <c r="G3021" s="455"/>
      <c r="H3021" s="461"/>
      <c r="I3021" s="461"/>
      <c r="J3021" s="426"/>
      <c r="K3021" s="426"/>
      <c r="L3021" s="426"/>
      <c r="M3021" s="426"/>
      <c r="N3021" s="427"/>
      <c r="O3021" s="458">
        <f t="shared" si="141"/>
        <v>0</v>
      </c>
      <c r="P3021" s="458">
        <f t="shared" si="142"/>
        <v>0</v>
      </c>
      <c r="Q3021" s="96" t="str">
        <f t="shared" si="143"/>
        <v/>
      </c>
    </row>
    <row r="3022" spans="1:17" ht="23.1" hidden="1" customHeight="1" x14ac:dyDescent="0.2">
      <c r="A3022" s="450"/>
      <c r="B3022" s="427"/>
      <c r="C3022" s="459"/>
      <c r="D3022" s="455"/>
      <c r="E3022" s="455"/>
      <c r="F3022" s="460"/>
      <c r="G3022" s="455"/>
      <c r="H3022" s="461"/>
      <c r="I3022" s="461"/>
      <c r="J3022" s="426"/>
      <c r="K3022" s="426"/>
      <c r="L3022" s="426"/>
      <c r="M3022" s="426"/>
      <c r="N3022" s="427"/>
      <c r="O3022" s="458">
        <f t="shared" si="141"/>
        <v>0</v>
      </c>
      <c r="P3022" s="458">
        <f t="shared" si="142"/>
        <v>0</v>
      </c>
      <c r="Q3022" s="96" t="str">
        <f t="shared" si="143"/>
        <v/>
      </c>
    </row>
    <row r="3023" spans="1:17" ht="23.1" hidden="1" customHeight="1" x14ac:dyDescent="0.2">
      <c r="A3023" s="450"/>
      <c r="B3023" s="427"/>
      <c r="C3023" s="459"/>
      <c r="D3023" s="455"/>
      <c r="E3023" s="455"/>
      <c r="F3023" s="460"/>
      <c r="G3023" s="455"/>
      <c r="H3023" s="461"/>
      <c r="I3023" s="461"/>
      <c r="J3023" s="426"/>
      <c r="K3023" s="426"/>
      <c r="L3023" s="426"/>
      <c r="M3023" s="426"/>
      <c r="N3023" s="427"/>
      <c r="O3023" s="458">
        <f t="shared" si="141"/>
        <v>0</v>
      </c>
      <c r="P3023" s="458">
        <f t="shared" si="142"/>
        <v>0</v>
      </c>
      <c r="Q3023" s="96" t="str">
        <f t="shared" si="143"/>
        <v/>
      </c>
    </row>
    <row r="3024" spans="1:17" ht="23.1" hidden="1" customHeight="1" x14ac:dyDescent="0.2">
      <c r="A3024" s="450"/>
      <c r="B3024" s="427"/>
      <c r="C3024" s="459"/>
      <c r="D3024" s="455"/>
      <c r="E3024" s="455"/>
      <c r="F3024" s="460"/>
      <c r="G3024" s="455"/>
      <c r="H3024" s="461"/>
      <c r="I3024" s="461"/>
      <c r="J3024" s="425"/>
      <c r="K3024" s="425"/>
      <c r="L3024" s="426"/>
      <c r="M3024" s="425"/>
      <c r="N3024" s="481"/>
      <c r="O3024" s="458">
        <f t="shared" si="141"/>
        <v>0</v>
      </c>
      <c r="P3024" s="458">
        <f t="shared" si="142"/>
        <v>0</v>
      </c>
      <c r="Q3024" s="96" t="str">
        <f t="shared" si="143"/>
        <v/>
      </c>
    </row>
    <row r="3025" spans="1:17" ht="23.1" hidden="1" customHeight="1" x14ac:dyDescent="0.2">
      <c r="A3025" s="450"/>
      <c r="B3025" s="463"/>
      <c r="C3025" s="464"/>
      <c r="D3025" s="455"/>
      <c r="E3025" s="455"/>
      <c r="F3025" s="460"/>
      <c r="G3025" s="455"/>
      <c r="H3025" s="455"/>
      <c r="I3025" s="455"/>
      <c r="J3025" s="426"/>
      <c r="K3025" s="426"/>
      <c r="L3025" s="426"/>
      <c r="M3025" s="426"/>
      <c r="N3025" s="427"/>
      <c r="O3025" s="458">
        <f t="shared" si="141"/>
        <v>0</v>
      </c>
      <c r="P3025" s="458">
        <f t="shared" si="142"/>
        <v>0</v>
      </c>
      <c r="Q3025" s="96" t="str">
        <f t="shared" si="143"/>
        <v/>
      </c>
    </row>
    <row r="3026" spans="1:17" ht="23.1" hidden="1" customHeight="1" x14ac:dyDescent="0.2">
      <c r="A3026" s="450"/>
      <c r="B3026" s="463"/>
      <c r="C3026" s="464"/>
      <c r="D3026" s="455"/>
      <c r="E3026" s="455"/>
      <c r="F3026" s="460"/>
      <c r="G3026" s="455"/>
      <c r="H3026" s="455"/>
      <c r="I3026" s="455"/>
      <c r="J3026" s="425"/>
      <c r="K3026" s="425"/>
      <c r="L3026" s="426"/>
      <c r="M3026" s="426"/>
      <c r="N3026" s="427"/>
      <c r="O3026" s="458">
        <f t="shared" si="141"/>
        <v>0</v>
      </c>
      <c r="P3026" s="458">
        <f t="shared" si="142"/>
        <v>0</v>
      </c>
      <c r="Q3026" s="96" t="str">
        <f t="shared" si="143"/>
        <v/>
      </c>
    </row>
    <row r="3027" spans="1:17" ht="23.1" hidden="1" customHeight="1" x14ac:dyDescent="0.2">
      <c r="A3027" s="450"/>
      <c r="B3027" s="427"/>
      <c r="C3027" s="459"/>
      <c r="D3027" s="455"/>
      <c r="E3027" s="455"/>
      <c r="F3027" s="454"/>
      <c r="G3027" s="455"/>
      <c r="H3027" s="456"/>
      <c r="I3027" s="461"/>
      <c r="J3027" s="425"/>
      <c r="K3027" s="425"/>
      <c r="L3027" s="426"/>
      <c r="M3027" s="425"/>
      <c r="N3027" s="481"/>
      <c r="O3027" s="458">
        <f t="shared" si="141"/>
        <v>0</v>
      </c>
      <c r="P3027" s="458">
        <f t="shared" si="142"/>
        <v>0</v>
      </c>
      <c r="Q3027" s="96" t="str">
        <f t="shared" si="143"/>
        <v/>
      </c>
    </row>
    <row r="3028" spans="1:17" ht="23.1" hidden="1" customHeight="1" x14ac:dyDescent="0.2">
      <c r="A3028" s="450"/>
      <c r="B3028" s="427"/>
      <c r="C3028" s="459"/>
      <c r="D3028" s="455"/>
      <c r="E3028" s="455"/>
      <c r="F3028" s="454"/>
      <c r="G3028" s="455"/>
      <c r="H3028" s="456"/>
      <c r="I3028" s="461"/>
      <c r="J3028" s="425"/>
      <c r="K3028" s="425"/>
      <c r="L3028" s="426"/>
      <c r="M3028" s="425"/>
      <c r="N3028" s="481"/>
      <c r="O3028" s="458">
        <f t="shared" si="141"/>
        <v>0</v>
      </c>
      <c r="P3028" s="458">
        <f t="shared" si="142"/>
        <v>0</v>
      </c>
      <c r="Q3028" s="96" t="str">
        <f t="shared" si="143"/>
        <v/>
      </c>
    </row>
    <row r="3029" spans="1:17" ht="23.1" hidden="1" customHeight="1" x14ac:dyDescent="0.2">
      <c r="A3029" s="450"/>
      <c r="B3029" s="427"/>
      <c r="C3029" s="459"/>
      <c r="D3029" s="455"/>
      <c r="E3029" s="455"/>
      <c r="F3029" s="460"/>
      <c r="G3029" s="455"/>
      <c r="H3029" s="461"/>
      <c r="I3029" s="461"/>
      <c r="J3029" s="426"/>
      <c r="K3029" s="426"/>
      <c r="L3029" s="426"/>
      <c r="M3029" s="426"/>
      <c r="N3029" s="427"/>
      <c r="O3029" s="458">
        <f t="shared" si="141"/>
        <v>0</v>
      </c>
      <c r="P3029" s="458">
        <f t="shared" si="142"/>
        <v>0</v>
      </c>
      <c r="Q3029" s="96" t="str">
        <f t="shared" si="143"/>
        <v/>
      </c>
    </row>
    <row r="3030" spans="1:17" ht="23.1" hidden="1" customHeight="1" x14ac:dyDescent="0.2">
      <c r="A3030" s="450"/>
      <c r="B3030" s="427"/>
      <c r="C3030" s="459"/>
      <c r="D3030" s="455"/>
      <c r="E3030" s="455"/>
      <c r="F3030" s="460"/>
      <c r="G3030" s="455"/>
      <c r="H3030" s="461"/>
      <c r="I3030" s="461"/>
      <c r="J3030" s="426"/>
      <c r="K3030" s="426"/>
      <c r="L3030" s="426"/>
      <c r="M3030" s="426"/>
      <c r="N3030" s="427"/>
      <c r="O3030" s="458">
        <f t="shared" si="141"/>
        <v>0</v>
      </c>
      <c r="P3030" s="458">
        <f t="shared" si="142"/>
        <v>0</v>
      </c>
      <c r="Q3030" s="96" t="str">
        <f t="shared" si="143"/>
        <v/>
      </c>
    </row>
    <row r="3031" spans="1:17" ht="23.1" hidden="1" customHeight="1" x14ac:dyDescent="0.2">
      <c r="A3031" s="450"/>
      <c r="B3031" s="427"/>
      <c r="C3031" s="459"/>
      <c r="D3031" s="455"/>
      <c r="E3031" s="455"/>
      <c r="F3031" s="460"/>
      <c r="G3031" s="455"/>
      <c r="H3031" s="461"/>
      <c r="I3031" s="461"/>
      <c r="J3031" s="426"/>
      <c r="K3031" s="426"/>
      <c r="L3031" s="426"/>
      <c r="M3031" s="426"/>
      <c r="N3031" s="427"/>
      <c r="O3031" s="458">
        <f t="shared" si="141"/>
        <v>0</v>
      </c>
      <c r="P3031" s="458">
        <f t="shared" si="142"/>
        <v>0</v>
      </c>
      <c r="Q3031" s="96" t="str">
        <f t="shared" si="143"/>
        <v/>
      </c>
    </row>
    <row r="3032" spans="1:17" ht="23.1" hidden="1" customHeight="1" x14ac:dyDescent="0.2">
      <c r="A3032" s="450"/>
      <c r="B3032" s="427"/>
      <c r="C3032" s="459"/>
      <c r="D3032" s="455"/>
      <c r="E3032" s="455"/>
      <c r="F3032" s="460"/>
      <c r="G3032" s="455"/>
      <c r="H3032" s="461"/>
      <c r="I3032" s="461"/>
      <c r="J3032" s="426"/>
      <c r="K3032" s="426"/>
      <c r="L3032" s="426"/>
      <c r="M3032" s="426"/>
      <c r="N3032" s="427"/>
      <c r="O3032" s="458">
        <f t="shared" si="141"/>
        <v>0</v>
      </c>
      <c r="P3032" s="458">
        <f t="shared" si="142"/>
        <v>0</v>
      </c>
      <c r="Q3032" s="96" t="str">
        <f t="shared" si="143"/>
        <v/>
      </c>
    </row>
    <row r="3033" spans="1:17" ht="23.1" hidden="1" customHeight="1" x14ac:dyDescent="0.2">
      <c r="A3033" s="450"/>
      <c r="B3033" s="463"/>
      <c r="C3033" s="464"/>
      <c r="D3033" s="455"/>
      <c r="E3033" s="455"/>
      <c r="F3033" s="460"/>
      <c r="G3033" s="455"/>
      <c r="H3033" s="456"/>
      <c r="I3033" s="461"/>
      <c r="J3033" s="425"/>
      <c r="K3033" s="425"/>
      <c r="L3033" s="426"/>
      <c r="M3033" s="426"/>
      <c r="N3033" s="427"/>
      <c r="O3033" s="458">
        <f t="shared" si="141"/>
        <v>0</v>
      </c>
      <c r="P3033" s="458">
        <f t="shared" si="142"/>
        <v>0</v>
      </c>
      <c r="Q3033" s="96" t="str">
        <f t="shared" si="143"/>
        <v/>
      </c>
    </row>
    <row r="3034" spans="1:17" ht="23.1" hidden="1" customHeight="1" x14ac:dyDescent="0.2">
      <c r="A3034" s="450"/>
      <c r="B3034" s="463"/>
      <c r="C3034" s="464"/>
      <c r="D3034" s="455"/>
      <c r="E3034" s="455"/>
      <c r="F3034" s="460"/>
      <c r="G3034" s="455"/>
      <c r="H3034" s="461"/>
      <c r="I3034" s="461"/>
      <c r="J3034" s="425"/>
      <c r="K3034" s="425"/>
      <c r="L3034" s="426"/>
      <c r="M3034" s="426"/>
      <c r="N3034" s="427"/>
      <c r="O3034" s="458">
        <f t="shared" si="141"/>
        <v>0</v>
      </c>
      <c r="P3034" s="458">
        <f t="shared" si="142"/>
        <v>0</v>
      </c>
      <c r="Q3034" s="96" t="str">
        <f t="shared" si="143"/>
        <v/>
      </c>
    </row>
    <row r="3035" spans="1:17" ht="23.1" hidden="1" customHeight="1" x14ac:dyDescent="0.2">
      <c r="A3035" s="450"/>
      <c r="B3035" s="463"/>
      <c r="C3035" s="464"/>
      <c r="D3035" s="455"/>
      <c r="E3035" s="455"/>
      <c r="F3035" s="460"/>
      <c r="G3035" s="455"/>
      <c r="H3035" s="461"/>
      <c r="I3035" s="461"/>
      <c r="J3035" s="425"/>
      <c r="K3035" s="425"/>
      <c r="L3035" s="426"/>
      <c r="M3035" s="426"/>
      <c r="N3035" s="427"/>
      <c r="O3035" s="458">
        <f t="shared" si="141"/>
        <v>0</v>
      </c>
      <c r="P3035" s="458">
        <f t="shared" si="142"/>
        <v>0</v>
      </c>
      <c r="Q3035" s="96" t="str">
        <f t="shared" si="143"/>
        <v/>
      </c>
    </row>
    <row r="3036" spans="1:17" ht="23.1" hidden="1" customHeight="1" x14ac:dyDescent="0.2">
      <c r="A3036" s="450"/>
      <c r="B3036" s="463"/>
      <c r="C3036" s="464"/>
      <c r="D3036" s="455"/>
      <c r="E3036" s="455"/>
      <c r="F3036" s="460"/>
      <c r="G3036" s="455"/>
      <c r="H3036" s="461"/>
      <c r="I3036" s="461"/>
      <c r="J3036" s="425"/>
      <c r="K3036" s="425"/>
      <c r="L3036" s="426"/>
      <c r="M3036" s="426"/>
      <c r="N3036" s="427"/>
      <c r="O3036" s="458">
        <f t="shared" si="141"/>
        <v>0</v>
      </c>
      <c r="P3036" s="458">
        <f t="shared" si="142"/>
        <v>0</v>
      </c>
      <c r="Q3036" s="96" t="str">
        <f t="shared" si="143"/>
        <v/>
      </c>
    </row>
    <row r="3037" spans="1:17" ht="23.1" hidden="1" customHeight="1" x14ac:dyDescent="0.2">
      <c r="A3037" s="450"/>
      <c r="B3037" s="463"/>
      <c r="C3037" s="464"/>
      <c r="D3037" s="455"/>
      <c r="E3037" s="455"/>
      <c r="F3037" s="460"/>
      <c r="G3037" s="455"/>
      <c r="H3037" s="461"/>
      <c r="I3037" s="461"/>
      <c r="J3037" s="425"/>
      <c r="K3037" s="425"/>
      <c r="L3037" s="426"/>
      <c r="M3037" s="426"/>
      <c r="N3037" s="427"/>
      <c r="O3037" s="458">
        <f t="shared" si="141"/>
        <v>0</v>
      </c>
      <c r="P3037" s="458">
        <f t="shared" si="142"/>
        <v>0</v>
      </c>
      <c r="Q3037" s="96" t="str">
        <f t="shared" si="143"/>
        <v/>
      </c>
    </row>
    <row r="3038" spans="1:17" ht="23.1" hidden="1" customHeight="1" x14ac:dyDescent="0.2">
      <c r="A3038" s="450"/>
      <c r="B3038" s="463"/>
      <c r="C3038" s="464"/>
      <c r="D3038" s="455"/>
      <c r="E3038" s="455"/>
      <c r="F3038" s="460"/>
      <c r="G3038" s="455"/>
      <c r="H3038" s="461"/>
      <c r="I3038" s="461"/>
      <c r="J3038" s="425"/>
      <c r="K3038" s="425"/>
      <c r="L3038" s="426"/>
      <c r="M3038" s="426"/>
      <c r="N3038" s="427"/>
      <c r="O3038" s="458">
        <f t="shared" si="141"/>
        <v>0</v>
      </c>
      <c r="P3038" s="458">
        <f t="shared" si="142"/>
        <v>0</v>
      </c>
      <c r="Q3038" s="96" t="str">
        <f t="shared" si="143"/>
        <v/>
      </c>
    </row>
    <row r="3039" spans="1:17" ht="23.1" hidden="1" customHeight="1" x14ac:dyDescent="0.2">
      <c r="A3039" s="450"/>
      <c r="B3039" s="463"/>
      <c r="C3039" s="464"/>
      <c r="D3039" s="455"/>
      <c r="E3039" s="455"/>
      <c r="F3039" s="460"/>
      <c r="G3039" s="455"/>
      <c r="H3039" s="461"/>
      <c r="I3039" s="461"/>
      <c r="J3039" s="425"/>
      <c r="K3039" s="425"/>
      <c r="L3039" s="426"/>
      <c r="M3039" s="426"/>
      <c r="N3039" s="427"/>
      <c r="O3039" s="458">
        <f t="shared" si="141"/>
        <v>0</v>
      </c>
      <c r="P3039" s="458">
        <f t="shared" si="142"/>
        <v>0</v>
      </c>
      <c r="Q3039" s="96" t="str">
        <f t="shared" si="143"/>
        <v/>
      </c>
    </row>
    <row r="3040" spans="1:17" ht="23.1" hidden="1" customHeight="1" x14ac:dyDescent="0.2">
      <c r="A3040" s="450"/>
      <c r="B3040" s="463"/>
      <c r="C3040" s="464"/>
      <c r="D3040" s="455"/>
      <c r="E3040" s="455"/>
      <c r="F3040" s="460"/>
      <c r="G3040" s="455"/>
      <c r="H3040" s="461"/>
      <c r="I3040" s="461"/>
      <c r="J3040" s="425"/>
      <c r="K3040" s="425"/>
      <c r="L3040" s="426"/>
      <c r="M3040" s="426"/>
      <c r="N3040" s="427"/>
      <c r="O3040" s="458">
        <f t="shared" si="141"/>
        <v>0</v>
      </c>
      <c r="P3040" s="458">
        <f t="shared" si="142"/>
        <v>0</v>
      </c>
      <c r="Q3040" s="96" t="str">
        <f t="shared" si="143"/>
        <v/>
      </c>
    </row>
    <row r="3041" spans="1:17" ht="23.1" hidden="1" customHeight="1" x14ac:dyDescent="0.2">
      <c r="A3041" s="450"/>
      <c r="B3041" s="463"/>
      <c r="C3041" s="464"/>
      <c r="D3041" s="455"/>
      <c r="E3041" s="455"/>
      <c r="F3041" s="460"/>
      <c r="G3041" s="455"/>
      <c r="H3041" s="461"/>
      <c r="I3041" s="461"/>
      <c r="J3041" s="425"/>
      <c r="K3041" s="425"/>
      <c r="L3041" s="426"/>
      <c r="M3041" s="426"/>
      <c r="N3041" s="427"/>
      <c r="O3041" s="458">
        <f t="shared" si="141"/>
        <v>0</v>
      </c>
      <c r="P3041" s="458">
        <f t="shared" si="142"/>
        <v>0</v>
      </c>
      <c r="Q3041" s="96" t="str">
        <f t="shared" si="143"/>
        <v/>
      </c>
    </row>
    <row r="3042" spans="1:17" ht="23.1" hidden="1" customHeight="1" x14ac:dyDescent="0.2">
      <c r="A3042" s="450"/>
      <c r="B3042" s="463"/>
      <c r="C3042" s="464"/>
      <c r="D3042" s="455"/>
      <c r="E3042" s="455"/>
      <c r="F3042" s="460"/>
      <c r="G3042" s="455"/>
      <c r="H3042" s="461"/>
      <c r="I3042" s="461"/>
      <c r="J3042" s="425"/>
      <c r="K3042" s="425"/>
      <c r="L3042" s="426"/>
      <c r="M3042" s="426"/>
      <c r="N3042" s="427"/>
      <c r="O3042" s="458">
        <f t="shared" si="141"/>
        <v>0</v>
      </c>
      <c r="P3042" s="458">
        <f t="shared" si="142"/>
        <v>0</v>
      </c>
      <c r="Q3042" s="96" t="str">
        <f t="shared" si="143"/>
        <v/>
      </c>
    </row>
    <row r="3043" spans="1:17" ht="23.1" hidden="1" customHeight="1" x14ac:dyDescent="0.2">
      <c r="A3043" s="450"/>
      <c r="B3043" s="463"/>
      <c r="C3043" s="464"/>
      <c r="D3043" s="455"/>
      <c r="E3043" s="455"/>
      <c r="F3043" s="460"/>
      <c r="G3043" s="455"/>
      <c r="H3043" s="461"/>
      <c r="I3043" s="461"/>
      <c r="J3043" s="425"/>
      <c r="K3043" s="425"/>
      <c r="L3043" s="426"/>
      <c r="M3043" s="426"/>
      <c r="N3043" s="427"/>
      <c r="O3043" s="458">
        <f t="shared" si="141"/>
        <v>0</v>
      </c>
      <c r="P3043" s="458">
        <f t="shared" si="142"/>
        <v>0</v>
      </c>
      <c r="Q3043" s="96" t="str">
        <f t="shared" si="143"/>
        <v/>
      </c>
    </row>
    <row r="3044" spans="1:17" ht="23.1" hidden="1" customHeight="1" x14ac:dyDescent="0.2">
      <c r="A3044" s="450"/>
      <c r="B3044" s="427"/>
      <c r="C3044" s="459"/>
      <c r="D3044" s="455"/>
      <c r="E3044" s="455"/>
      <c r="F3044" s="460"/>
      <c r="G3044" s="455"/>
      <c r="H3044" s="461"/>
      <c r="I3044" s="461"/>
      <c r="J3044" s="426"/>
      <c r="K3044" s="425"/>
      <c r="L3044" s="426"/>
      <c r="M3044" s="426"/>
      <c r="N3044" s="427"/>
      <c r="O3044" s="458">
        <f t="shared" si="141"/>
        <v>0</v>
      </c>
      <c r="P3044" s="458">
        <f t="shared" si="142"/>
        <v>0</v>
      </c>
      <c r="Q3044" s="96" t="str">
        <f t="shared" si="143"/>
        <v/>
      </c>
    </row>
    <row r="3045" spans="1:17" ht="23.1" hidden="1" customHeight="1" x14ac:dyDescent="0.2">
      <c r="A3045" s="450"/>
      <c r="B3045" s="427"/>
      <c r="C3045" s="459"/>
      <c r="D3045" s="455"/>
      <c r="E3045" s="455"/>
      <c r="F3045" s="460"/>
      <c r="G3045" s="455"/>
      <c r="H3045" s="461"/>
      <c r="I3045" s="461"/>
      <c r="J3045" s="426"/>
      <c r="K3045" s="425"/>
      <c r="L3045" s="426"/>
      <c r="M3045" s="426"/>
      <c r="N3045" s="427"/>
      <c r="O3045" s="458">
        <f t="shared" si="141"/>
        <v>0</v>
      </c>
      <c r="P3045" s="458">
        <f t="shared" si="142"/>
        <v>0</v>
      </c>
      <c r="Q3045" s="96" t="str">
        <f t="shared" si="143"/>
        <v/>
      </c>
    </row>
    <row r="3046" spans="1:17" ht="23.1" hidden="1" customHeight="1" x14ac:dyDescent="0.2">
      <c r="A3046" s="450"/>
      <c r="B3046" s="427"/>
      <c r="C3046" s="459"/>
      <c r="D3046" s="455"/>
      <c r="E3046" s="455"/>
      <c r="F3046" s="460"/>
      <c r="G3046" s="455"/>
      <c r="H3046" s="461"/>
      <c r="I3046" s="461"/>
      <c r="J3046" s="426"/>
      <c r="K3046" s="425"/>
      <c r="L3046" s="426"/>
      <c r="M3046" s="426"/>
      <c r="N3046" s="427"/>
      <c r="O3046" s="458">
        <f t="shared" si="141"/>
        <v>0</v>
      </c>
      <c r="P3046" s="458">
        <f t="shared" si="142"/>
        <v>0</v>
      </c>
      <c r="Q3046" s="96" t="str">
        <f t="shared" si="143"/>
        <v/>
      </c>
    </row>
    <row r="3047" spans="1:17" ht="23.1" hidden="1" customHeight="1" x14ac:dyDescent="0.2">
      <c r="A3047" s="450"/>
      <c r="B3047" s="427"/>
      <c r="C3047" s="459"/>
      <c r="D3047" s="455"/>
      <c r="E3047" s="455"/>
      <c r="F3047" s="460"/>
      <c r="G3047" s="455"/>
      <c r="H3047" s="461"/>
      <c r="I3047" s="461"/>
      <c r="J3047" s="426"/>
      <c r="K3047" s="425"/>
      <c r="L3047" s="426"/>
      <c r="M3047" s="426"/>
      <c r="N3047" s="427"/>
      <c r="O3047" s="458">
        <f t="shared" si="141"/>
        <v>0</v>
      </c>
      <c r="P3047" s="458">
        <f t="shared" si="142"/>
        <v>0</v>
      </c>
      <c r="Q3047" s="96" t="str">
        <f t="shared" si="143"/>
        <v/>
      </c>
    </row>
    <row r="3048" spans="1:17" ht="23.1" hidden="1" customHeight="1" x14ac:dyDescent="0.2">
      <c r="A3048" s="450"/>
      <c r="B3048" s="427"/>
      <c r="C3048" s="459"/>
      <c r="D3048" s="455"/>
      <c r="E3048" s="455"/>
      <c r="F3048" s="460"/>
      <c r="G3048" s="455"/>
      <c r="H3048" s="461"/>
      <c r="I3048" s="461"/>
      <c r="J3048" s="426"/>
      <c r="K3048" s="425"/>
      <c r="L3048" s="426"/>
      <c r="M3048" s="426"/>
      <c r="N3048" s="427"/>
      <c r="O3048" s="458">
        <f t="shared" si="141"/>
        <v>0</v>
      </c>
      <c r="P3048" s="458">
        <f t="shared" si="142"/>
        <v>0</v>
      </c>
      <c r="Q3048" s="96" t="str">
        <f t="shared" si="143"/>
        <v/>
      </c>
    </row>
    <row r="3049" spans="1:17" ht="23.1" hidden="1" customHeight="1" x14ac:dyDescent="0.2">
      <c r="A3049" s="450"/>
      <c r="B3049" s="427"/>
      <c r="C3049" s="459"/>
      <c r="D3049" s="455"/>
      <c r="E3049" s="455"/>
      <c r="F3049" s="460"/>
      <c r="G3049" s="455"/>
      <c r="H3049" s="461"/>
      <c r="I3049" s="461"/>
      <c r="J3049" s="426"/>
      <c r="K3049" s="425"/>
      <c r="L3049" s="426"/>
      <c r="M3049" s="426"/>
      <c r="N3049" s="427"/>
      <c r="O3049" s="458">
        <f t="shared" si="141"/>
        <v>0</v>
      </c>
      <c r="P3049" s="458">
        <f t="shared" si="142"/>
        <v>0</v>
      </c>
      <c r="Q3049" s="96" t="str">
        <f t="shared" si="143"/>
        <v/>
      </c>
    </row>
    <row r="3050" spans="1:17" ht="23.1" hidden="1" customHeight="1" x14ac:dyDescent="0.2">
      <c r="A3050" s="450"/>
      <c r="B3050" s="427"/>
      <c r="C3050" s="459"/>
      <c r="D3050" s="455"/>
      <c r="E3050" s="455"/>
      <c r="F3050" s="460"/>
      <c r="G3050" s="455"/>
      <c r="H3050" s="461"/>
      <c r="I3050" s="461"/>
      <c r="J3050" s="426"/>
      <c r="K3050" s="425"/>
      <c r="L3050" s="426"/>
      <c r="M3050" s="426"/>
      <c r="N3050" s="427"/>
      <c r="O3050" s="458">
        <f t="shared" si="141"/>
        <v>0</v>
      </c>
      <c r="P3050" s="458">
        <f t="shared" si="142"/>
        <v>0</v>
      </c>
      <c r="Q3050" s="96" t="str">
        <f t="shared" si="143"/>
        <v/>
      </c>
    </row>
    <row r="3051" spans="1:17" ht="23.1" hidden="1" customHeight="1" x14ac:dyDescent="0.2">
      <c r="A3051" s="450"/>
      <c r="B3051" s="427"/>
      <c r="C3051" s="459"/>
      <c r="D3051" s="455"/>
      <c r="E3051" s="455"/>
      <c r="F3051" s="460"/>
      <c r="G3051" s="455"/>
      <c r="H3051" s="461"/>
      <c r="I3051" s="461"/>
      <c r="J3051" s="426"/>
      <c r="K3051" s="425"/>
      <c r="L3051" s="426"/>
      <c r="M3051" s="426"/>
      <c r="N3051" s="427"/>
      <c r="O3051" s="458">
        <f t="shared" si="141"/>
        <v>0</v>
      </c>
      <c r="P3051" s="458">
        <f t="shared" si="142"/>
        <v>0</v>
      </c>
      <c r="Q3051" s="96" t="str">
        <f t="shared" si="143"/>
        <v/>
      </c>
    </row>
    <row r="3052" spans="1:17" ht="23.1" hidden="1" customHeight="1" x14ac:dyDescent="0.2">
      <c r="A3052" s="450"/>
      <c r="B3052" s="427"/>
      <c r="C3052" s="459"/>
      <c r="D3052" s="455"/>
      <c r="E3052" s="455"/>
      <c r="F3052" s="460"/>
      <c r="G3052" s="455"/>
      <c r="H3052" s="456"/>
      <c r="I3052" s="461"/>
      <c r="J3052" s="425"/>
      <c r="K3052" s="425"/>
      <c r="L3052" s="426"/>
      <c r="M3052" s="426"/>
      <c r="N3052" s="427"/>
      <c r="O3052" s="458">
        <f t="shared" si="141"/>
        <v>0</v>
      </c>
      <c r="P3052" s="458">
        <f t="shared" si="142"/>
        <v>0</v>
      </c>
      <c r="Q3052" s="96" t="str">
        <f t="shared" si="143"/>
        <v/>
      </c>
    </row>
    <row r="3053" spans="1:17" ht="23.1" hidden="1" customHeight="1" x14ac:dyDescent="0.2">
      <c r="A3053" s="450"/>
      <c r="B3053" s="427"/>
      <c r="C3053" s="459"/>
      <c r="D3053" s="455"/>
      <c r="E3053" s="455"/>
      <c r="F3053" s="460"/>
      <c r="G3053" s="455"/>
      <c r="H3053" s="461"/>
      <c r="I3053" s="461"/>
      <c r="J3053" s="426"/>
      <c r="K3053" s="426"/>
      <c r="L3053" s="426"/>
      <c r="M3053" s="426"/>
      <c r="N3053" s="427"/>
      <c r="O3053" s="458">
        <f t="shared" si="141"/>
        <v>0</v>
      </c>
      <c r="P3053" s="458">
        <f t="shared" si="142"/>
        <v>0</v>
      </c>
      <c r="Q3053" s="96" t="str">
        <f t="shared" si="143"/>
        <v/>
      </c>
    </row>
    <row r="3054" spans="1:17" ht="23.1" hidden="1" customHeight="1" x14ac:dyDescent="0.2">
      <c r="A3054" s="450"/>
      <c r="B3054" s="427"/>
      <c r="C3054" s="459"/>
      <c r="D3054" s="455"/>
      <c r="E3054" s="455"/>
      <c r="F3054" s="460"/>
      <c r="G3054" s="455"/>
      <c r="H3054" s="461"/>
      <c r="I3054" s="461"/>
      <c r="J3054" s="426"/>
      <c r="K3054" s="426"/>
      <c r="L3054" s="426"/>
      <c r="M3054" s="426"/>
      <c r="N3054" s="427"/>
      <c r="O3054" s="458">
        <f t="shared" si="141"/>
        <v>0</v>
      </c>
      <c r="P3054" s="458">
        <f t="shared" si="142"/>
        <v>0</v>
      </c>
      <c r="Q3054" s="96" t="str">
        <f t="shared" si="143"/>
        <v/>
      </c>
    </row>
    <row r="3055" spans="1:17" ht="23.1" hidden="1" customHeight="1" x14ac:dyDescent="0.2">
      <c r="A3055" s="450"/>
      <c r="B3055" s="427"/>
      <c r="C3055" s="459"/>
      <c r="D3055" s="455"/>
      <c r="E3055" s="455"/>
      <c r="F3055" s="460"/>
      <c r="G3055" s="455"/>
      <c r="H3055" s="461"/>
      <c r="I3055" s="461"/>
      <c r="J3055" s="426"/>
      <c r="K3055" s="426"/>
      <c r="L3055" s="426"/>
      <c r="M3055" s="426"/>
      <c r="N3055" s="427"/>
      <c r="O3055" s="458">
        <f t="shared" si="141"/>
        <v>0</v>
      </c>
      <c r="P3055" s="458">
        <f t="shared" si="142"/>
        <v>0</v>
      </c>
      <c r="Q3055" s="96" t="str">
        <f t="shared" si="143"/>
        <v/>
      </c>
    </row>
    <row r="3056" spans="1:17" ht="23.1" hidden="1" customHeight="1" x14ac:dyDescent="0.2">
      <c r="A3056" s="450"/>
      <c r="B3056" s="427"/>
      <c r="C3056" s="459"/>
      <c r="D3056" s="455"/>
      <c r="E3056" s="455"/>
      <c r="F3056" s="460"/>
      <c r="G3056" s="455"/>
      <c r="H3056" s="461"/>
      <c r="I3056" s="461"/>
      <c r="J3056" s="426"/>
      <c r="K3056" s="426"/>
      <c r="L3056" s="426"/>
      <c r="M3056" s="426"/>
      <c r="N3056" s="427"/>
      <c r="O3056" s="458">
        <f t="shared" si="141"/>
        <v>0</v>
      </c>
      <c r="P3056" s="458">
        <f t="shared" si="142"/>
        <v>0</v>
      </c>
      <c r="Q3056" s="96" t="str">
        <f t="shared" si="143"/>
        <v/>
      </c>
    </row>
    <row r="3057" spans="1:17" ht="23.1" hidden="1" customHeight="1" x14ac:dyDescent="0.2">
      <c r="A3057" s="450"/>
      <c r="B3057" s="427"/>
      <c r="C3057" s="459"/>
      <c r="D3057" s="455"/>
      <c r="E3057" s="455"/>
      <c r="F3057" s="460"/>
      <c r="G3057" s="455"/>
      <c r="H3057" s="456"/>
      <c r="I3057" s="461"/>
      <c r="J3057" s="425"/>
      <c r="K3057" s="425"/>
      <c r="L3057" s="426"/>
      <c r="M3057" s="426"/>
      <c r="N3057" s="427"/>
      <c r="O3057" s="458">
        <f t="shared" si="141"/>
        <v>0</v>
      </c>
      <c r="P3057" s="458">
        <f t="shared" si="142"/>
        <v>0</v>
      </c>
      <c r="Q3057" s="96" t="str">
        <f t="shared" si="143"/>
        <v/>
      </c>
    </row>
    <row r="3058" spans="1:17" ht="23.1" hidden="1" customHeight="1" x14ac:dyDescent="0.2">
      <c r="A3058" s="450"/>
      <c r="B3058" s="427"/>
      <c r="C3058" s="459"/>
      <c r="D3058" s="455"/>
      <c r="E3058" s="455"/>
      <c r="F3058" s="460"/>
      <c r="G3058" s="455"/>
      <c r="H3058" s="461"/>
      <c r="I3058" s="461"/>
      <c r="J3058" s="426"/>
      <c r="K3058" s="426"/>
      <c r="L3058" s="426"/>
      <c r="M3058" s="426"/>
      <c r="N3058" s="427"/>
      <c r="O3058" s="458">
        <f t="shared" si="141"/>
        <v>0</v>
      </c>
      <c r="P3058" s="458">
        <f t="shared" si="142"/>
        <v>0</v>
      </c>
      <c r="Q3058" s="96" t="str">
        <f t="shared" si="143"/>
        <v/>
      </c>
    </row>
    <row r="3059" spans="1:17" ht="23.1" hidden="1" customHeight="1" x14ac:dyDescent="0.2">
      <c r="A3059" s="450"/>
      <c r="B3059" s="427"/>
      <c r="C3059" s="459"/>
      <c r="D3059" s="455"/>
      <c r="E3059" s="455"/>
      <c r="F3059" s="460"/>
      <c r="G3059" s="455"/>
      <c r="H3059" s="461"/>
      <c r="I3059" s="461"/>
      <c r="J3059" s="425"/>
      <c r="K3059" s="425"/>
      <c r="L3059" s="426"/>
      <c r="M3059" s="426"/>
      <c r="N3059" s="427"/>
      <c r="O3059" s="458">
        <f t="shared" si="141"/>
        <v>0</v>
      </c>
      <c r="P3059" s="458">
        <f t="shared" si="142"/>
        <v>0</v>
      </c>
      <c r="Q3059" s="96" t="str">
        <f t="shared" si="143"/>
        <v/>
      </c>
    </row>
    <row r="3060" spans="1:17" ht="23.1" hidden="1" customHeight="1" x14ac:dyDescent="0.2">
      <c r="A3060" s="450"/>
      <c r="B3060" s="427"/>
      <c r="C3060" s="459"/>
      <c r="D3060" s="455"/>
      <c r="E3060" s="455"/>
      <c r="F3060" s="460"/>
      <c r="G3060" s="455"/>
      <c r="H3060" s="461"/>
      <c r="I3060" s="461"/>
      <c r="J3060" s="425"/>
      <c r="K3060" s="425"/>
      <c r="L3060" s="426"/>
      <c r="M3060" s="426"/>
      <c r="N3060" s="427"/>
      <c r="O3060" s="458">
        <f t="shared" si="141"/>
        <v>0</v>
      </c>
      <c r="P3060" s="458">
        <f t="shared" si="142"/>
        <v>0</v>
      </c>
      <c r="Q3060" s="96" t="str">
        <f t="shared" si="143"/>
        <v/>
      </c>
    </row>
    <row r="3061" spans="1:17" ht="23.1" hidden="1" customHeight="1" x14ac:dyDescent="0.2">
      <c r="A3061" s="450"/>
      <c r="B3061" s="427"/>
      <c r="C3061" s="459"/>
      <c r="D3061" s="455"/>
      <c r="E3061" s="455"/>
      <c r="F3061" s="460"/>
      <c r="G3061" s="455"/>
      <c r="H3061" s="461"/>
      <c r="I3061" s="461"/>
      <c r="J3061" s="425"/>
      <c r="K3061" s="425"/>
      <c r="L3061" s="426"/>
      <c r="M3061" s="426"/>
      <c r="N3061" s="427"/>
      <c r="O3061" s="458">
        <f t="shared" si="141"/>
        <v>0</v>
      </c>
      <c r="P3061" s="458">
        <f t="shared" si="142"/>
        <v>0</v>
      </c>
      <c r="Q3061" s="96" t="str">
        <f t="shared" si="143"/>
        <v/>
      </c>
    </row>
    <row r="3062" spans="1:17" ht="23.1" hidden="1" customHeight="1" x14ac:dyDescent="0.2">
      <c r="A3062" s="450"/>
      <c r="B3062" s="427"/>
      <c r="C3062" s="459"/>
      <c r="D3062" s="455"/>
      <c r="E3062" s="455"/>
      <c r="F3062" s="460"/>
      <c r="G3062" s="455"/>
      <c r="H3062" s="461"/>
      <c r="I3062" s="461"/>
      <c r="J3062" s="425"/>
      <c r="K3062" s="425"/>
      <c r="L3062" s="426"/>
      <c r="M3062" s="426"/>
      <c r="N3062" s="427"/>
      <c r="O3062" s="458">
        <f t="shared" si="141"/>
        <v>0</v>
      </c>
      <c r="P3062" s="458">
        <f t="shared" si="142"/>
        <v>0</v>
      </c>
      <c r="Q3062" s="96" t="str">
        <f t="shared" si="143"/>
        <v/>
      </c>
    </row>
    <row r="3063" spans="1:17" ht="23.1" hidden="1" customHeight="1" x14ac:dyDescent="0.2">
      <c r="A3063" s="450"/>
      <c r="B3063" s="427"/>
      <c r="C3063" s="459"/>
      <c r="D3063" s="455"/>
      <c r="E3063" s="455"/>
      <c r="F3063" s="460"/>
      <c r="G3063" s="455"/>
      <c r="H3063" s="461"/>
      <c r="I3063" s="461"/>
      <c r="J3063" s="425"/>
      <c r="K3063" s="425"/>
      <c r="L3063" s="426"/>
      <c r="M3063" s="426"/>
      <c r="N3063" s="427"/>
      <c r="O3063" s="458">
        <f t="shared" si="141"/>
        <v>0</v>
      </c>
      <c r="P3063" s="458">
        <f t="shared" si="142"/>
        <v>0</v>
      </c>
      <c r="Q3063" s="96" t="str">
        <f t="shared" si="143"/>
        <v/>
      </c>
    </row>
    <row r="3064" spans="1:17" ht="23.1" hidden="1" customHeight="1" x14ac:dyDescent="0.2">
      <c r="A3064" s="450"/>
      <c r="B3064" s="427"/>
      <c r="C3064" s="459"/>
      <c r="D3064" s="455"/>
      <c r="E3064" s="455"/>
      <c r="F3064" s="460"/>
      <c r="G3064" s="455"/>
      <c r="H3064" s="461"/>
      <c r="I3064" s="461"/>
      <c r="J3064" s="425"/>
      <c r="K3064" s="425"/>
      <c r="L3064" s="426"/>
      <c r="M3064" s="426"/>
      <c r="N3064" s="427"/>
      <c r="O3064" s="458">
        <f t="shared" si="141"/>
        <v>0</v>
      </c>
      <c r="P3064" s="458">
        <f t="shared" si="142"/>
        <v>0</v>
      </c>
      <c r="Q3064" s="96" t="str">
        <f t="shared" si="143"/>
        <v/>
      </c>
    </row>
    <row r="3065" spans="1:17" ht="23.1" hidden="1" customHeight="1" x14ac:dyDescent="0.2">
      <c r="A3065" s="450"/>
      <c r="B3065" s="427"/>
      <c r="C3065" s="459"/>
      <c r="D3065" s="455"/>
      <c r="E3065" s="455"/>
      <c r="F3065" s="460"/>
      <c r="G3065" s="455"/>
      <c r="H3065" s="461"/>
      <c r="I3065" s="461"/>
      <c r="J3065" s="425"/>
      <c r="K3065" s="425"/>
      <c r="L3065" s="426"/>
      <c r="M3065" s="426"/>
      <c r="N3065" s="427"/>
      <c r="O3065" s="458">
        <f t="shared" si="141"/>
        <v>0</v>
      </c>
      <c r="P3065" s="458">
        <f t="shared" si="142"/>
        <v>0</v>
      </c>
      <c r="Q3065" s="96" t="str">
        <f t="shared" si="143"/>
        <v/>
      </c>
    </row>
    <row r="3066" spans="1:17" ht="23.1" hidden="1" customHeight="1" x14ac:dyDescent="0.2">
      <c r="A3066" s="450"/>
      <c r="B3066" s="427"/>
      <c r="C3066" s="459"/>
      <c r="D3066" s="455"/>
      <c r="E3066" s="455"/>
      <c r="F3066" s="460"/>
      <c r="G3066" s="455"/>
      <c r="H3066" s="461"/>
      <c r="I3066" s="461"/>
      <c r="J3066" s="426"/>
      <c r="K3066" s="425"/>
      <c r="L3066" s="426"/>
      <c r="M3066" s="426"/>
      <c r="N3066" s="427"/>
      <c r="O3066" s="458">
        <f t="shared" si="141"/>
        <v>0</v>
      </c>
      <c r="P3066" s="458">
        <f t="shared" si="142"/>
        <v>0</v>
      </c>
      <c r="Q3066" s="96" t="str">
        <f t="shared" si="143"/>
        <v/>
      </c>
    </row>
    <row r="3067" spans="1:17" ht="23.1" hidden="1" customHeight="1" x14ac:dyDescent="0.2">
      <c r="A3067" s="450"/>
      <c r="B3067" s="481"/>
      <c r="C3067" s="466"/>
      <c r="D3067" s="455"/>
      <c r="E3067" s="455"/>
      <c r="F3067" s="460"/>
      <c r="G3067" s="455"/>
      <c r="H3067" s="456"/>
      <c r="I3067" s="461"/>
      <c r="J3067" s="425"/>
      <c r="K3067" s="425"/>
      <c r="L3067" s="426"/>
      <c r="M3067" s="425"/>
      <c r="N3067" s="481"/>
      <c r="O3067" s="458">
        <f t="shared" si="141"/>
        <v>0</v>
      </c>
      <c r="P3067" s="458">
        <f t="shared" si="142"/>
        <v>0</v>
      </c>
      <c r="Q3067" s="96" t="str">
        <f t="shared" si="143"/>
        <v/>
      </c>
    </row>
    <row r="3068" spans="1:17" ht="23.1" hidden="1" customHeight="1" x14ac:dyDescent="0.2">
      <c r="A3068" s="450"/>
      <c r="B3068" s="481"/>
      <c r="C3068" s="466"/>
      <c r="D3068" s="455"/>
      <c r="E3068" s="455"/>
      <c r="F3068" s="460"/>
      <c r="G3068" s="455"/>
      <c r="H3068" s="456"/>
      <c r="I3068" s="461"/>
      <c r="J3068" s="425"/>
      <c r="K3068" s="425"/>
      <c r="L3068" s="426"/>
      <c r="M3068" s="426"/>
      <c r="N3068" s="427"/>
      <c r="O3068" s="458">
        <f t="shared" si="141"/>
        <v>0</v>
      </c>
      <c r="P3068" s="458">
        <f t="shared" si="142"/>
        <v>0</v>
      </c>
      <c r="Q3068" s="96" t="str">
        <f t="shared" si="143"/>
        <v/>
      </c>
    </row>
    <row r="3069" spans="1:17" ht="23.1" hidden="1" customHeight="1" x14ac:dyDescent="0.2">
      <c r="A3069" s="450"/>
      <c r="B3069" s="481"/>
      <c r="C3069" s="466"/>
      <c r="D3069" s="455"/>
      <c r="E3069" s="455"/>
      <c r="F3069" s="460"/>
      <c r="G3069" s="455"/>
      <c r="H3069" s="456"/>
      <c r="I3069" s="461"/>
      <c r="J3069" s="425"/>
      <c r="K3069" s="425"/>
      <c r="L3069" s="426"/>
      <c r="M3069" s="426"/>
      <c r="N3069" s="427"/>
      <c r="O3069" s="458">
        <f t="shared" si="141"/>
        <v>0</v>
      </c>
      <c r="P3069" s="458">
        <f t="shared" si="142"/>
        <v>0</v>
      </c>
      <c r="Q3069" s="96" t="str">
        <f t="shared" si="143"/>
        <v/>
      </c>
    </row>
    <row r="3070" spans="1:17" ht="23.1" hidden="1" customHeight="1" x14ac:dyDescent="0.2">
      <c r="A3070" s="450"/>
      <c r="B3070" s="481"/>
      <c r="C3070" s="466"/>
      <c r="D3070" s="455"/>
      <c r="E3070" s="455"/>
      <c r="F3070" s="460"/>
      <c r="G3070" s="455"/>
      <c r="H3070" s="456"/>
      <c r="I3070" s="461"/>
      <c r="J3070" s="425"/>
      <c r="K3070" s="425"/>
      <c r="L3070" s="426"/>
      <c r="M3070" s="426"/>
      <c r="N3070" s="427"/>
      <c r="O3070" s="458">
        <f t="shared" si="141"/>
        <v>0</v>
      </c>
      <c r="P3070" s="458">
        <f t="shared" si="142"/>
        <v>0</v>
      </c>
      <c r="Q3070" s="96" t="str">
        <f t="shared" si="143"/>
        <v/>
      </c>
    </row>
    <row r="3071" spans="1:17" ht="23.1" hidden="1" customHeight="1" x14ac:dyDescent="0.2">
      <c r="A3071" s="450"/>
      <c r="B3071" s="481"/>
      <c r="C3071" s="466"/>
      <c r="D3071" s="455"/>
      <c r="E3071" s="455"/>
      <c r="F3071" s="460"/>
      <c r="G3071" s="455"/>
      <c r="H3071" s="456"/>
      <c r="I3071" s="461"/>
      <c r="J3071" s="425"/>
      <c r="K3071" s="425"/>
      <c r="L3071" s="426"/>
      <c r="M3071" s="426"/>
      <c r="N3071" s="427"/>
      <c r="O3071" s="458">
        <f t="shared" si="141"/>
        <v>0</v>
      </c>
      <c r="P3071" s="458">
        <f t="shared" si="142"/>
        <v>0</v>
      </c>
      <c r="Q3071" s="96" t="str">
        <f t="shared" si="143"/>
        <v/>
      </c>
    </row>
    <row r="3072" spans="1:17" ht="23.1" hidden="1" customHeight="1" x14ac:dyDescent="0.2">
      <c r="A3072" s="450"/>
      <c r="B3072" s="481"/>
      <c r="C3072" s="466"/>
      <c r="D3072" s="455"/>
      <c r="E3072" s="455"/>
      <c r="F3072" s="460"/>
      <c r="G3072" s="455"/>
      <c r="H3072" s="456"/>
      <c r="I3072" s="461"/>
      <c r="J3072" s="425"/>
      <c r="K3072" s="425"/>
      <c r="L3072" s="426"/>
      <c r="M3072" s="425"/>
      <c r="N3072" s="481"/>
      <c r="O3072" s="458">
        <f t="shared" si="141"/>
        <v>0</v>
      </c>
      <c r="P3072" s="458">
        <f t="shared" si="142"/>
        <v>0</v>
      </c>
      <c r="Q3072" s="96" t="str">
        <f t="shared" si="143"/>
        <v/>
      </c>
    </row>
    <row r="3073" spans="1:17" ht="23.1" hidden="1" customHeight="1" x14ac:dyDescent="0.2">
      <c r="A3073" s="450"/>
      <c r="B3073" s="481"/>
      <c r="C3073" s="459"/>
      <c r="D3073" s="455"/>
      <c r="E3073" s="455"/>
      <c r="F3073" s="460"/>
      <c r="G3073" s="455"/>
      <c r="H3073" s="461"/>
      <c r="I3073" s="461"/>
      <c r="J3073" s="426"/>
      <c r="K3073" s="425"/>
      <c r="L3073" s="426"/>
      <c r="M3073" s="426"/>
      <c r="N3073" s="427"/>
      <c r="O3073" s="458">
        <f t="shared" si="141"/>
        <v>0</v>
      </c>
      <c r="P3073" s="458">
        <f t="shared" si="142"/>
        <v>0</v>
      </c>
      <c r="Q3073" s="96" t="str">
        <f t="shared" si="143"/>
        <v/>
      </c>
    </row>
    <row r="3074" spans="1:17" ht="23.1" hidden="1" customHeight="1" x14ac:dyDescent="0.2">
      <c r="A3074" s="450"/>
      <c r="B3074" s="463"/>
      <c r="C3074" s="464"/>
      <c r="D3074" s="455"/>
      <c r="E3074" s="455"/>
      <c r="F3074" s="460"/>
      <c r="G3074" s="455"/>
      <c r="H3074" s="456"/>
      <c r="I3074" s="461"/>
      <c r="J3074" s="425"/>
      <c r="K3074" s="425"/>
      <c r="L3074" s="426"/>
      <c r="M3074" s="426"/>
      <c r="N3074" s="427"/>
      <c r="O3074" s="458">
        <f t="shared" si="141"/>
        <v>0</v>
      </c>
      <c r="P3074" s="458">
        <f t="shared" si="142"/>
        <v>0</v>
      </c>
      <c r="Q3074" s="96" t="str">
        <f t="shared" si="143"/>
        <v/>
      </c>
    </row>
    <row r="3075" spans="1:17" ht="23.1" hidden="1" customHeight="1" x14ac:dyDescent="0.2">
      <c r="A3075" s="450"/>
      <c r="B3075" s="463"/>
      <c r="C3075" s="464"/>
      <c r="D3075" s="455"/>
      <c r="E3075" s="455"/>
      <c r="F3075" s="460"/>
      <c r="G3075" s="455"/>
      <c r="H3075" s="461"/>
      <c r="I3075" s="461"/>
      <c r="J3075" s="426"/>
      <c r="K3075" s="425"/>
      <c r="L3075" s="425"/>
      <c r="M3075" s="426"/>
      <c r="N3075" s="427"/>
      <c r="O3075" s="458">
        <f t="shared" si="141"/>
        <v>0</v>
      </c>
      <c r="P3075" s="458">
        <f t="shared" si="142"/>
        <v>0</v>
      </c>
      <c r="Q3075" s="96" t="str">
        <f t="shared" si="143"/>
        <v/>
      </c>
    </row>
    <row r="3076" spans="1:17" ht="23.1" hidden="1" customHeight="1" x14ac:dyDescent="0.2">
      <c r="A3076" s="450"/>
      <c r="B3076" s="427"/>
      <c r="C3076" s="459"/>
      <c r="D3076" s="455"/>
      <c r="E3076" s="455"/>
      <c r="F3076" s="460"/>
      <c r="G3076" s="455"/>
      <c r="H3076" s="456"/>
      <c r="I3076" s="461"/>
      <c r="J3076" s="425"/>
      <c r="K3076" s="425"/>
      <c r="L3076" s="426"/>
      <c r="M3076" s="426"/>
      <c r="N3076" s="427"/>
      <c r="O3076" s="458">
        <f t="shared" si="141"/>
        <v>0</v>
      </c>
      <c r="P3076" s="458">
        <f t="shared" si="142"/>
        <v>0</v>
      </c>
      <c r="Q3076" s="96" t="str">
        <f t="shared" si="143"/>
        <v/>
      </c>
    </row>
    <row r="3077" spans="1:17" ht="23.1" hidden="1" customHeight="1" x14ac:dyDescent="0.2">
      <c r="A3077" s="450"/>
      <c r="B3077" s="427"/>
      <c r="C3077" s="459"/>
      <c r="D3077" s="455"/>
      <c r="E3077" s="455"/>
      <c r="F3077" s="460"/>
      <c r="G3077" s="455"/>
      <c r="H3077" s="461"/>
      <c r="I3077" s="461"/>
      <c r="J3077" s="426"/>
      <c r="K3077" s="426"/>
      <c r="L3077" s="426"/>
      <c r="M3077" s="426"/>
      <c r="N3077" s="427"/>
      <c r="O3077" s="458">
        <f t="shared" ref="O3077:O3140" si="144">IF(B3077=0,0,IF(YEAR(B3077)=$P$1,MONTH(B3077)-$O$1+1,(YEAR(B3077)-$P$1)*12-$O$1+1+MONTH(B3077)))</f>
        <v>0</v>
      </c>
      <c r="P3077" s="458">
        <f t="shared" ref="P3077:P3140" si="145">IF(C3077=0,0,IF(YEAR(C3077)=$P$1,MONTH(C3077)-$O$1+1,(YEAR(C3077)-$P$1)*12-$O$1+1+MONTH(C3077)))</f>
        <v>0</v>
      </c>
      <c r="Q3077" s="96" t="str">
        <f t="shared" ref="Q3077:Q3140" si="146">SUBSTITUTE(D3077," ","_")</f>
        <v/>
      </c>
    </row>
    <row r="3078" spans="1:17" ht="23.1" hidden="1" customHeight="1" x14ac:dyDescent="0.2">
      <c r="A3078" s="450"/>
      <c r="B3078" s="427"/>
      <c r="C3078" s="459"/>
      <c r="D3078" s="455"/>
      <c r="E3078" s="455"/>
      <c r="F3078" s="460"/>
      <c r="G3078" s="455"/>
      <c r="H3078" s="461"/>
      <c r="I3078" s="461"/>
      <c r="J3078" s="426"/>
      <c r="K3078" s="426"/>
      <c r="L3078" s="426"/>
      <c r="M3078" s="426"/>
      <c r="N3078" s="427"/>
      <c r="O3078" s="458">
        <f t="shared" si="144"/>
        <v>0</v>
      </c>
      <c r="P3078" s="458">
        <f t="shared" si="145"/>
        <v>0</v>
      </c>
      <c r="Q3078" s="96" t="str">
        <f t="shared" si="146"/>
        <v/>
      </c>
    </row>
    <row r="3079" spans="1:17" ht="23.1" hidden="1" customHeight="1" x14ac:dyDescent="0.2">
      <c r="A3079" s="450"/>
      <c r="B3079" s="427"/>
      <c r="C3079" s="459"/>
      <c r="D3079" s="455"/>
      <c r="E3079" s="455"/>
      <c r="F3079" s="460"/>
      <c r="G3079" s="455"/>
      <c r="H3079" s="461"/>
      <c r="I3079" s="461"/>
      <c r="J3079" s="426"/>
      <c r="K3079" s="426"/>
      <c r="L3079" s="426"/>
      <c r="M3079" s="426"/>
      <c r="N3079" s="427"/>
      <c r="O3079" s="458">
        <f t="shared" si="144"/>
        <v>0</v>
      </c>
      <c r="P3079" s="458">
        <f t="shared" si="145"/>
        <v>0</v>
      </c>
      <c r="Q3079" s="96" t="str">
        <f t="shared" si="146"/>
        <v/>
      </c>
    </row>
    <row r="3080" spans="1:17" ht="23.1" hidden="1" customHeight="1" x14ac:dyDescent="0.2">
      <c r="A3080" s="450"/>
      <c r="B3080" s="427"/>
      <c r="C3080" s="459"/>
      <c r="D3080" s="455"/>
      <c r="E3080" s="455"/>
      <c r="F3080" s="460"/>
      <c r="G3080" s="455"/>
      <c r="H3080" s="461"/>
      <c r="I3080" s="461"/>
      <c r="J3080" s="426"/>
      <c r="K3080" s="426"/>
      <c r="L3080" s="426"/>
      <c r="M3080" s="426"/>
      <c r="N3080" s="427"/>
      <c r="O3080" s="458">
        <f t="shared" si="144"/>
        <v>0</v>
      </c>
      <c r="P3080" s="458">
        <f t="shared" si="145"/>
        <v>0</v>
      </c>
      <c r="Q3080" s="96" t="str">
        <f t="shared" si="146"/>
        <v/>
      </c>
    </row>
    <row r="3081" spans="1:17" ht="29.25" hidden="1" customHeight="1" x14ac:dyDescent="0.2">
      <c r="A3081" s="450"/>
      <c r="B3081" s="427"/>
      <c r="C3081" s="459"/>
      <c r="D3081" s="455"/>
      <c r="E3081" s="455"/>
      <c r="F3081" s="460"/>
      <c r="G3081" s="455"/>
      <c r="H3081" s="461"/>
      <c r="I3081" s="461"/>
      <c r="J3081" s="426"/>
      <c r="K3081" s="426"/>
      <c r="L3081" s="426"/>
      <c r="M3081" s="426"/>
      <c r="N3081" s="427"/>
      <c r="O3081" s="458">
        <f t="shared" si="144"/>
        <v>0</v>
      </c>
      <c r="P3081" s="458">
        <f t="shared" si="145"/>
        <v>0</v>
      </c>
      <c r="Q3081" s="96" t="str">
        <f t="shared" si="146"/>
        <v/>
      </c>
    </row>
    <row r="3082" spans="1:17" ht="23.1" hidden="1" customHeight="1" x14ac:dyDescent="0.2">
      <c r="A3082" s="450"/>
      <c r="B3082" s="427"/>
      <c r="C3082" s="459"/>
      <c r="D3082" s="455"/>
      <c r="E3082" s="455"/>
      <c r="F3082" s="460"/>
      <c r="G3082" s="455"/>
      <c r="H3082" s="461"/>
      <c r="I3082" s="461"/>
      <c r="J3082" s="426"/>
      <c r="K3082" s="426"/>
      <c r="L3082" s="426"/>
      <c r="M3082" s="426"/>
      <c r="N3082" s="427"/>
      <c r="O3082" s="458">
        <f t="shared" si="144"/>
        <v>0</v>
      </c>
      <c r="P3082" s="458">
        <f t="shared" si="145"/>
        <v>0</v>
      </c>
      <c r="Q3082" s="96" t="str">
        <f t="shared" si="146"/>
        <v/>
      </c>
    </row>
    <row r="3083" spans="1:17" ht="23.1" hidden="1" customHeight="1" x14ac:dyDescent="0.2">
      <c r="A3083" s="450"/>
      <c r="B3083" s="427"/>
      <c r="C3083" s="459"/>
      <c r="D3083" s="455"/>
      <c r="E3083" s="455"/>
      <c r="F3083" s="460"/>
      <c r="G3083" s="455"/>
      <c r="H3083" s="461"/>
      <c r="I3083" s="461"/>
      <c r="J3083" s="426"/>
      <c r="K3083" s="426"/>
      <c r="L3083" s="426"/>
      <c r="M3083" s="426"/>
      <c r="N3083" s="427"/>
      <c r="O3083" s="458">
        <f t="shared" si="144"/>
        <v>0</v>
      </c>
      <c r="P3083" s="458">
        <f t="shared" si="145"/>
        <v>0</v>
      </c>
      <c r="Q3083" s="96" t="str">
        <f t="shared" si="146"/>
        <v/>
      </c>
    </row>
    <row r="3084" spans="1:17" ht="23.1" hidden="1" customHeight="1" x14ac:dyDescent="0.2">
      <c r="A3084" s="450"/>
      <c r="B3084" s="427"/>
      <c r="C3084" s="459"/>
      <c r="D3084" s="455"/>
      <c r="E3084" s="455"/>
      <c r="F3084" s="460"/>
      <c r="G3084" s="455"/>
      <c r="H3084" s="461"/>
      <c r="I3084" s="461"/>
      <c r="J3084" s="426"/>
      <c r="K3084" s="426"/>
      <c r="L3084" s="426"/>
      <c r="M3084" s="426"/>
      <c r="N3084" s="427"/>
      <c r="O3084" s="458">
        <f t="shared" si="144"/>
        <v>0</v>
      </c>
      <c r="P3084" s="458">
        <f t="shared" si="145"/>
        <v>0</v>
      </c>
      <c r="Q3084" s="96" t="str">
        <f t="shared" si="146"/>
        <v/>
      </c>
    </row>
    <row r="3085" spans="1:17" ht="23.1" hidden="1" customHeight="1" x14ac:dyDescent="0.2">
      <c r="A3085" s="450"/>
      <c r="B3085" s="427"/>
      <c r="C3085" s="459"/>
      <c r="D3085" s="455"/>
      <c r="E3085" s="455"/>
      <c r="F3085" s="460"/>
      <c r="G3085" s="455"/>
      <c r="H3085" s="461"/>
      <c r="I3085" s="461"/>
      <c r="J3085" s="426"/>
      <c r="K3085" s="426"/>
      <c r="L3085" s="426"/>
      <c r="M3085" s="426"/>
      <c r="N3085" s="427"/>
      <c r="O3085" s="458">
        <f t="shared" si="144"/>
        <v>0</v>
      </c>
      <c r="P3085" s="458">
        <f t="shared" si="145"/>
        <v>0</v>
      </c>
      <c r="Q3085" s="96" t="str">
        <f t="shared" si="146"/>
        <v/>
      </c>
    </row>
    <row r="3086" spans="1:17" ht="23.1" hidden="1" customHeight="1" x14ac:dyDescent="0.2">
      <c r="A3086" s="450"/>
      <c r="B3086" s="427"/>
      <c r="C3086" s="459"/>
      <c r="D3086" s="455"/>
      <c r="E3086" s="455"/>
      <c r="F3086" s="460"/>
      <c r="G3086" s="455"/>
      <c r="H3086" s="461"/>
      <c r="I3086" s="461"/>
      <c r="J3086" s="426"/>
      <c r="K3086" s="426"/>
      <c r="L3086" s="426"/>
      <c r="M3086" s="426"/>
      <c r="N3086" s="427"/>
      <c r="O3086" s="458">
        <f t="shared" si="144"/>
        <v>0</v>
      </c>
      <c r="P3086" s="458">
        <f t="shared" si="145"/>
        <v>0</v>
      </c>
      <c r="Q3086" s="96" t="str">
        <f t="shared" si="146"/>
        <v/>
      </c>
    </row>
    <row r="3087" spans="1:17" ht="23.1" hidden="1" customHeight="1" x14ac:dyDescent="0.2">
      <c r="A3087" s="450"/>
      <c r="B3087" s="427"/>
      <c r="C3087" s="459"/>
      <c r="D3087" s="455"/>
      <c r="E3087" s="455"/>
      <c r="F3087" s="460"/>
      <c r="G3087" s="455"/>
      <c r="H3087" s="461"/>
      <c r="I3087" s="461"/>
      <c r="J3087" s="426"/>
      <c r="K3087" s="426"/>
      <c r="L3087" s="426"/>
      <c r="M3087" s="426"/>
      <c r="N3087" s="427"/>
      <c r="O3087" s="458">
        <f t="shared" si="144"/>
        <v>0</v>
      </c>
      <c r="P3087" s="458">
        <f t="shared" si="145"/>
        <v>0</v>
      </c>
      <c r="Q3087" s="96" t="str">
        <f t="shared" si="146"/>
        <v/>
      </c>
    </row>
    <row r="3088" spans="1:17" ht="23.1" hidden="1" customHeight="1" x14ac:dyDescent="0.2">
      <c r="A3088" s="450"/>
      <c r="B3088" s="427"/>
      <c r="C3088" s="459"/>
      <c r="D3088" s="455"/>
      <c r="E3088" s="455"/>
      <c r="F3088" s="460"/>
      <c r="G3088" s="455"/>
      <c r="H3088" s="461"/>
      <c r="I3088" s="461"/>
      <c r="J3088" s="426"/>
      <c r="K3088" s="426"/>
      <c r="L3088" s="426"/>
      <c r="M3088" s="426"/>
      <c r="N3088" s="427"/>
      <c r="O3088" s="458">
        <f t="shared" si="144"/>
        <v>0</v>
      </c>
      <c r="P3088" s="458">
        <f t="shared" si="145"/>
        <v>0</v>
      </c>
      <c r="Q3088" s="96" t="str">
        <f t="shared" si="146"/>
        <v/>
      </c>
    </row>
    <row r="3089" spans="1:17" ht="23.1" hidden="1" customHeight="1" x14ac:dyDescent="0.2">
      <c r="A3089" s="450"/>
      <c r="B3089" s="427"/>
      <c r="C3089" s="459"/>
      <c r="D3089" s="455"/>
      <c r="E3089" s="455"/>
      <c r="F3089" s="460"/>
      <c r="G3089" s="455"/>
      <c r="H3089" s="461"/>
      <c r="I3089" s="461"/>
      <c r="J3089" s="426"/>
      <c r="K3089" s="426"/>
      <c r="L3089" s="426"/>
      <c r="M3089" s="426"/>
      <c r="N3089" s="427"/>
      <c r="O3089" s="458">
        <f t="shared" si="144"/>
        <v>0</v>
      </c>
      <c r="P3089" s="458">
        <f t="shared" si="145"/>
        <v>0</v>
      </c>
      <c r="Q3089" s="96" t="str">
        <f t="shared" si="146"/>
        <v/>
      </c>
    </row>
    <row r="3090" spans="1:17" ht="23.1" hidden="1" customHeight="1" x14ac:dyDescent="0.2">
      <c r="A3090" s="450"/>
      <c r="B3090" s="463"/>
      <c r="C3090" s="464"/>
      <c r="D3090" s="455"/>
      <c r="E3090" s="455"/>
      <c r="F3090" s="460"/>
      <c r="G3090" s="455"/>
      <c r="H3090" s="455"/>
      <c r="I3090" s="455"/>
      <c r="J3090" s="426"/>
      <c r="K3090" s="426"/>
      <c r="L3090" s="426"/>
      <c r="M3090" s="426"/>
      <c r="N3090" s="427"/>
      <c r="O3090" s="458">
        <f t="shared" si="144"/>
        <v>0</v>
      </c>
      <c r="P3090" s="458">
        <f t="shared" si="145"/>
        <v>0</v>
      </c>
      <c r="Q3090" s="96" t="str">
        <f t="shared" si="146"/>
        <v/>
      </c>
    </row>
    <row r="3091" spans="1:17" ht="23.1" hidden="1" customHeight="1" x14ac:dyDescent="0.2">
      <c r="A3091" s="450"/>
      <c r="B3091" s="427"/>
      <c r="C3091" s="459"/>
      <c r="D3091" s="455"/>
      <c r="E3091" s="455"/>
      <c r="F3091" s="460"/>
      <c r="G3091" s="455"/>
      <c r="H3091" s="461"/>
      <c r="I3091" s="461"/>
      <c r="J3091" s="426"/>
      <c r="K3091" s="426"/>
      <c r="L3091" s="426"/>
      <c r="M3091" s="426"/>
      <c r="N3091" s="427"/>
      <c r="O3091" s="458">
        <f t="shared" si="144"/>
        <v>0</v>
      </c>
      <c r="P3091" s="458">
        <f t="shared" si="145"/>
        <v>0</v>
      </c>
      <c r="Q3091" s="96" t="str">
        <f t="shared" si="146"/>
        <v/>
      </c>
    </row>
    <row r="3092" spans="1:17" ht="23.1" hidden="1" customHeight="1" x14ac:dyDescent="0.2">
      <c r="A3092" s="450"/>
      <c r="B3092" s="427"/>
      <c r="C3092" s="459"/>
      <c r="D3092" s="455"/>
      <c r="E3092" s="455"/>
      <c r="F3092" s="460"/>
      <c r="G3092" s="455"/>
      <c r="H3092" s="461"/>
      <c r="I3092" s="461"/>
      <c r="J3092" s="426"/>
      <c r="K3092" s="426"/>
      <c r="L3092" s="426"/>
      <c r="M3092" s="426"/>
      <c r="N3092" s="427"/>
      <c r="O3092" s="458">
        <f t="shared" si="144"/>
        <v>0</v>
      </c>
      <c r="P3092" s="458">
        <f t="shared" si="145"/>
        <v>0</v>
      </c>
      <c r="Q3092" s="96" t="str">
        <f t="shared" si="146"/>
        <v/>
      </c>
    </row>
    <row r="3093" spans="1:17" ht="23.1" hidden="1" customHeight="1" x14ac:dyDescent="0.2">
      <c r="A3093" s="450"/>
      <c r="B3093" s="427"/>
      <c r="C3093" s="459"/>
      <c r="D3093" s="455"/>
      <c r="E3093" s="455"/>
      <c r="F3093" s="460"/>
      <c r="G3093" s="455"/>
      <c r="H3093" s="461"/>
      <c r="I3093" s="461"/>
      <c r="J3093" s="426"/>
      <c r="K3093" s="426"/>
      <c r="L3093" s="426"/>
      <c r="M3093" s="426"/>
      <c r="N3093" s="427"/>
      <c r="O3093" s="458">
        <f t="shared" si="144"/>
        <v>0</v>
      </c>
      <c r="P3093" s="458">
        <f t="shared" si="145"/>
        <v>0</v>
      </c>
      <c r="Q3093" s="96" t="str">
        <f t="shared" si="146"/>
        <v/>
      </c>
    </row>
    <row r="3094" spans="1:17" ht="23.1" hidden="1" customHeight="1" x14ac:dyDescent="0.2">
      <c r="A3094" s="450"/>
      <c r="B3094" s="427"/>
      <c r="C3094" s="459"/>
      <c r="D3094" s="455"/>
      <c r="E3094" s="455"/>
      <c r="F3094" s="460"/>
      <c r="G3094" s="455"/>
      <c r="H3094" s="468"/>
      <c r="I3094" s="478"/>
      <c r="J3094" s="469"/>
      <c r="K3094" s="469"/>
      <c r="L3094" s="469"/>
      <c r="M3094" s="426"/>
      <c r="N3094" s="427"/>
      <c r="O3094" s="458">
        <f t="shared" si="144"/>
        <v>0</v>
      </c>
      <c r="P3094" s="458">
        <f t="shared" si="145"/>
        <v>0</v>
      </c>
      <c r="Q3094" s="96" t="str">
        <f t="shared" si="146"/>
        <v/>
      </c>
    </row>
    <row r="3095" spans="1:17" ht="23.1" hidden="1" customHeight="1" x14ac:dyDescent="0.2">
      <c r="A3095" s="450"/>
      <c r="B3095" s="427"/>
      <c r="C3095" s="459"/>
      <c r="D3095" s="455"/>
      <c r="E3095" s="455"/>
      <c r="F3095" s="460"/>
      <c r="G3095" s="455"/>
      <c r="H3095" s="468"/>
      <c r="I3095" s="478"/>
      <c r="J3095" s="469"/>
      <c r="K3095" s="469"/>
      <c r="L3095" s="469"/>
      <c r="M3095" s="426"/>
      <c r="N3095" s="427"/>
      <c r="O3095" s="458">
        <f t="shared" si="144"/>
        <v>0</v>
      </c>
      <c r="P3095" s="458">
        <f t="shared" si="145"/>
        <v>0</v>
      </c>
      <c r="Q3095" s="96" t="str">
        <f t="shared" si="146"/>
        <v/>
      </c>
    </row>
    <row r="3096" spans="1:17" ht="23.1" hidden="1" customHeight="1" x14ac:dyDescent="0.2">
      <c r="A3096" s="450"/>
      <c r="B3096" s="427"/>
      <c r="C3096" s="459"/>
      <c r="D3096" s="455"/>
      <c r="E3096" s="455"/>
      <c r="F3096" s="460"/>
      <c r="G3096" s="455"/>
      <c r="H3096" s="456"/>
      <c r="I3096" s="461"/>
      <c r="J3096" s="425"/>
      <c r="K3096" s="425"/>
      <c r="L3096" s="426"/>
      <c r="M3096" s="425"/>
      <c r="N3096" s="427"/>
      <c r="O3096" s="458">
        <f t="shared" si="144"/>
        <v>0</v>
      </c>
      <c r="P3096" s="458">
        <f t="shared" si="145"/>
        <v>0</v>
      </c>
      <c r="Q3096" s="96" t="str">
        <f t="shared" si="146"/>
        <v/>
      </c>
    </row>
    <row r="3097" spans="1:17" ht="23.1" hidden="1" customHeight="1" x14ac:dyDescent="0.2">
      <c r="A3097" s="450"/>
      <c r="B3097" s="427"/>
      <c r="C3097" s="459"/>
      <c r="D3097" s="455"/>
      <c r="E3097" s="455"/>
      <c r="F3097" s="460"/>
      <c r="G3097" s="455"/>
      <c r="H3097" s="456"/>
      <c r="I3097" s="461"/>
      <c r="J3097" s="425"/>
      <c r="K3097" s="425"/>
      <c r="L3097" s="426"/>
      <c r="M3097" s="426"/>
      <c r="N3097" s="427"/>
      <c r="O3097" s="458">
        <f t="shared" si="144"/>
        <v>0</v>
      </c>
      <c r="P3097" s="458">
        <f t="shared" si="145"/>
        <v>0</v>
      </c>
      <c r="Q3097" s="96" t="str">
        <f t="shared" si="146"/>
        <v/>
      </c>
    </row>
    <row r="3098" spans="1:17" ht="23.1" hidden="1" customHeight="1" x14ac:dyDescent="0.2">
      <c r="A3098" s="450"/>
      <c r="B3098" s="427"/>
      <c r="C3098" s="459"/>
      <c r="D3098" s="455"/>
      <c r="E3098" s="455"/>
      <c r="F3098" s="460"/>
      <c r="G3098" s="455"/>
      <c r="H3098" s="461"/>
      <c r="I3098" s="461"/>
      <c r="J3098" s="426"/>
      <c r="K3098" s="426"/>
      <c r="L3098" s="426"/>
      <c r="M3098" s="426"/>
      <c r="N3098" s="427"/>
      <c r="O3098" s="458">
        <f t="shared" si="144"/>
        <v>0</v>
      </c>
      <c r="P3098" s="458">
        <f t="shared" si="145"/>
        <v>0</v>
      </c>
      <c r="Q3098" s="96" t="str">
        <f t="shared" si="146"/>
        <v/>
      </c>
    </row>
    <row r="3099" spans="1:17" ht="23.1" hidden="1" customHeight="1" x14ac:dyDescent="0.2">
      <c r="A3099" s="450"/>
      <c r="B3099" s="427"/>
      <c r="C3099" s="459"/>
      <c r="D3099" s="455"/>
      <c r="E3099" s="455"/>
      <c r="F3099" s="460"/>
      <c r="G3099" s="455"/>
      <c r="H3099" s="461"/>
      <c r="I3099" s="461"/>
      <c r="J3099" s="426"/>
      <c r="K3099" s="426"/>
      <c r="L3099" s="426"/>
      <c r="M3099" s="426"/>
      <c r="N3099" s="427"/>
      <c r="O3099" s="458">
        <f t="shared" si="144"/>
        <v>0</v>
      </c>
      <c r="P3099" s="458">
        <f t="shared" si="145"/>
        <v>0</v>
      </c>
      <c r="Q3099" s="96" t="str">
        <f t="shared" si="146"/>
        <v/>
      </c>
    </row>
    <row r="3100" spans="1:17" ht="23.1" hidden="1" customHeight="1" x14ac:dyDescent="0.2">
      <c r="A3100" s="450"/>
      <c r="B3100" s="427"/>
      <c r="C3100" s="459"/>
      <c r="D3100" s="455"/>
      <c r="E3100" s="455"/>
      <c r="F3100" s="460"/>
      <c r="G3100" s="455"/>
      <c r="H3100" s="461"/>
      <c r="I3100" s="461"/>
      <c r="J3100" s="426"/>
      <c r="K3100" s="426"/>
      <c r="L3100" s="426"/>
      <c r="M3100" s="426"/>
      <c r="N3100" s="427"/>
      <c r="O3100" s="458">
        <f t="shared" si="144"/>
        <v>0</v>
      </c>
      <c r="P3100" s="458">
        <f t="shared" si="145"/>
        <v>0</v>
      </c>
      <c r="Q3100" s="96" t="str">
        <f t="shared" si="146"/>
        <v/>
      </c>
    </row>
    <row r="3101" spans="1:17" ht="23.1" hidden="1" customHeight="1" x14ac:dyDescent="0.2">
      <c r="A3101" s="450"/>
      <c r="B3101" s="427"/>
      <c r="C3101" s="459"/>
      <c r="D3101" s="455"/>
      <c r="E3101" s="455"/>
      <c r="F3101" s="460"/>
      <c r="G3101" s="455"/>
      <c r="H3101" s="461"/>
      <c r="I3101" s="461"/>
      <c r="J3101" s="426"/>
      <c r="K3101" s="426"/>
      <c r="L3101" s="426"/>
      <c r="M3101" s="426"/>
      <c r="N3101" s="427"/>
      <c r="O3101" s="458">
        <f t="shared" si="144"/>
        <v>0</v>
      </c>
      <c r="P3101" s="458">
        <f t="shared" si="145"/>
        <v>0</v>
      </c>
      <c r="Q3101" s="96" t="str">
        <f t="shared" si="146"/>
        <v/>
      </c>
    </row>
    <row r="3102" spans="1:17" ht="23.1" hidden="1" customHeight="1" x14ac:dyDescent="0.2">
      <c r="A3102" s="450"/>
      <c r="B3102" s="427"/>
      <c r="C3102" s="459"/>
      <c r="D3102" s="455"/>
      <c r="E3102" s="455"/>
      <c r="F3102" s="460"/>
      <c r="G3102" s="455"/>
      <c r="H3102" s="461"/>
      <c r="I3102" s="461"/>
      <c r="J3102" s="426"/>
      <c r="K3102" s="426"/>
      <c r="L3102" s="426"/>
      <c r="M3102" s="426"/>
      <c r="N3102" s="427"/>
      <c r="O3102" s="458">
        <f t="shared" si="144"/>
        <v>0</v>
      </c>
      <c r="P3102" s="458">
        <f t="shared" si="145"/>
        <v>0</v>
      </c>
      <c r="Q3102" s="96" t="str">
        <f t="shared" si="146"/>
        <v/>
      </c>
    </row>
    <row r="3103" spans="1:17" s="48" customFormat="1" ht="13.5" hidden="1" thickBot="1" x14ac:dyDescent="0.25">
      <c r="A3103" s="450"/>
      <c r="B3103" s="470"/>
      <c r="C3103" s="471"/>
      <c r="D3103" s="472"/>
      <c r="E3103" s="472"/>
      <c r="F3103" s="473"/>
      <c r="G3103" s="455"/>
      <c r="H3103" s="474"/>
      <c r="I3103" s="474"/>
      <c r="J3103" s="475"/>
      <c r="K3103" s="426"/>
      <c r="L3103" s="426"/>
      <c r="M3103" s="475"/>
      <c r="N3103" s="427"/>
      <c r="O3103" s="458">
        <f t="shared" si="144"/>
        <v>0</v>
      </c>
      <c r="P3103" s="458">
        <f t="shared" si="145"/>
        <v>0</v>
      </c>
      <c r="Q3103" s="96" t="str">
        <f t="shared" si="146"/>
        <v/>
      </c>
    </row>
    <row r="3104" spans="1:17" s="48" customFormat="1" ht="13.5" hidden="1" thickBot="1" x14ac:dyDescent="0.25">
      <c r="A3104" s="450"/>
      <c r="B3104" s="470"/>
      <c r="C3104" s="471"/>
      <c r="D3104" s="472"/>
      <c r="E3104" s="472"/>
      <c r="F3104" s="473"/>
      <c r="G3104" s="455"/>
      <c r="H3104" s="474"/>
      <c r="I3104" s="474"/>
      <c r="J3104" s="475"/>
      <c r="K3104" s="426"/>
      <c r="L3104" s="426"/>
      <c r="M3104" s="475"/>
      <c r="N3104" s="427"/>
      <c r="O3104" s="458">
        <f t="shared" si="144"/>
        <v>0</v>
      </c>
      <c r="P3104" s="458">
        <f t="shared" si="145"/>
        <v>0</v>
      </c>
      <c r="Q3104" s="96" t="str">
        <f t="shared" si="146"/>
        <v/>
      </c>
    </row>
    <row r="3105" spans="1:17" s="48" customFormat="1" ht="13.5" hidden="1" thickBot="1" x14ac:dyDescent="0.25">
      <c r="A3105" s="450"/>
      <c r="B3105" s="470"/>
      <c r="C3105" s="471"/>
      <c r="D3105" s="472"/>
      <c r="E3105" s="472"/>
      <c r="F3105" s="473"/>
      <c r="G3105" s="455"/>
      <c r="H3105" s="474"/>
      <c r="I3105" s="474"/>
      <c r="J3105" s="475"/>
      <c r="K3105" s="426"/>
      <c r="L3105" s="426"/>
      <c r="M3105" s="475"/>
      <c r="N3105" s="427"/>
      <c r="O3105" s="458">
        <f t="shared" si="144"/>
        <v>0</v>
      </c>
      <c r="P3105" s="458">
        <f t="shared" si="145"/>
        <v>0</v>
      </c>
      <c r="Q3105" s="96" t="str">
        <f t="shared" si="146"/>
        <v/>
      </c>
    </row>
    <row r="3106" spans="1:17" s="48" customFormat="1" ht="21" hidden="1" customHeight="1" x14ac:dyDescent="0.2">
      <c r="A3106" s="450"/>
      <c r="B3106" s="470"/>
      <c r="C3106" s="471"/>
      <c r="D3106" s="472"/>
      <c r="E3106" s="455"/>
      <c r="F3106" s="473"/>
      <c r="G3106" s="455"/>
      <c r="H3106" s="474"/>
      <c r="I3106" s="474"/>
      <c r="J3106" s="475"/>
      <c r="K3106" s="426"/>
      <c r="L3106" s="426"/>
      <c r="M3106" s="475"/>
      <c r="N3106" s="427"/>
      <c r="O3106" s="458">
        <f t="shared" si="144"/>
        <v>0</v>
      </c>
      <c r="P3106" s="458">
        <f t="shared" si="145"/>
        <v>0</v>
      </c>
      <c r="Q3106" s="96" t="str">
        <f t="shared" si="146"/>
        <v/>
      </c>
    </row>
    <row r="3107" spans="1:17" s="48" customFormat="1" ht="13.5" hidden="1" thickBot="1" x14ac:dyDescent="0.25">
      <c r="A3107" s="450"/>
      <c r="B3107" s="470"/>
      <c r="C3107" s="471"/>
      <c r="D3107" s="472"/>
      <c r="E3107" s="472"/>
      <c r="F3107" s="473"/>
      <c r="G3107" s="455"/>
      <c r="H3107" s="474"/>
      <c r="I3107" s="474"/>
      <c r="J3107" s="475"/>
      <c r="K3107" s="426"/>
      <c r="L3107" s="426"/>
      <c r="M3107" s="475"/>
      <c r="N3107" s="427"/>
      <c r="O3107" s="458">
        <f t="shared" si="144"/>
        <v>0</v>
      </c>
      <c r="P3107" s="458">
        <f t="shared" si="145"/>
        <v>0</v>
      </c>
      <c r="Q3107" s="96" t="str">
        <f t="shared" si="146"/>
        <v/>
      </c>
    </row>
    <row r="3108" spans="1:17" s="48" customFormat="1" ht="13.5" hidden="1" thickBot="1" x14ac:dyDescent="0.25">
      <c r="A3108" s="450"/>
      <c r="B3108" s="470"/>
      <c r="C3108" s="471"/>
      <c r="D3108" s="472"/>
      <c r="E3108" s="472"/>
      <c r="F3108" s="473"/>
      <c r="G3108" s="455"/>
      <c r="H3108" s="461"/>
      <c r="I3108" s="474"/>
      <c r="J3108" s="475"/>
      <c r="K3108" s="426"/>
      <c r="L3108" s="426"/>
      <c r="M3108" s="475"/>
      <c r="N3108" s="427"/>
      <c r="O3108" s="458">
        <f t="shared" si="144"/>
        <v>0</v>
      </c>
      <c r="P3108" s="458">
        <f t="shared" si="145"/>
        <v>0</v>
      </c>
      <c r="Q3108" s="96" t="str">
        <f t="shared" si="146"/>
        <v/>
      </c>
    </row>
    <row r="3109" spans="1:17" s="48" customFormat="1" ht="13.5" hidden="1" thickBot="1" x14ac:dyDescent="0.25">
      <c r="A3109" s="450"/>
      <c r="B3109" s="470"/>
      <c r="C3109" s="471"/>
      <c r="D3109" s="472"/>
      <c r="E3109" s="472"/>
      <c r="F3109" s="473"/>
      <c r="G3109" s="455"/>
      <c r="H3109" s="474"/>
      <c r="I3109" s="474"/>
      <c r="J3109" s="475"/>
      <c r="K3109" s="426"/>
      <c r="L3109" s="426"/>
      <c r="M3109" s="475"/>
      <c r="N3109" s="427"/>
      <c r="O3109" s="458">
        <f t="shared" si="144"/>
        <v>0</v>
      </c>
      <c r="P3109" s="458">
        <f t="shared" si="145"/>
        <v>0</v>
      </c>
      <c r="Q3109" s="96" t="str">
        <f t="shared" si="146"/>
        <v/>
      </c>
    </row>
    <row r="3110" spans="1:17" s="48" customFormat="1" ht="28.5" hidden="1" customHeight="1" x14ac:dyDescent="0.2">
      <c r="A3110" s="450"/>
      <c r="B3110" s="470"/>
      <c r="C3110" s="471"/>
      <c r="D3110" s="472"/>
      <c r="E3110" s="472"/>
      <c r="F3110" s="473"/>
      <c r="G3110" s="455"/>
      <c r="H3110" s="474"/>
      <c r="I3110" s="474"/>
      <c r="J3110" s="475"/>
      <c r="K3110" s="475"/>
      <c r="L3110" s="475"/>
      <c r="M3110" s="475"/>
      <c r="N3110" s="470"/>
      <c r="O3110" s="458">
        <f t="shared" si="144"/>
        <v>0</v>
      </c>
      <c r="P3110" s="458">
        <f t="shared" si="145"/>
        <v>0</v>
      </c>
      <c r="Q3110" s="96" t="str">
        <f t="shared" si="146"/>
        <v/>
      </c>
    </row>
    <row r="3111" spans="1:17" s="48" customFormat="1" ht="13.5" hidden="1" thickBot="1" x14ac:dyDescent="0.25">
      <c r="A3111" s="450"/>
      <c r="B3111" s="470"/>
      <c r="C3111" s="471"/>
      <c r="D3111" s="472"/>
      <c r="E3111" s="472"/>
      <c r="F3111" s="473"/>
      <c r="G3111" s="455"/>
      <c r="H3111" s="474"/>
      <c r="I3111" s="474"/>
      <c r="J3111" s="475"/>
      <c r="K3111" s="475"/>
      <c r="L3111" s="475"/>
      <c r="M3111" s="475"/>
      <c r="N3111" s="470"/>
      <c r="O3111" s="458">
        <f t="shared" si="144"/>
        <v>0</v>
      </c>
      <c r="P3111" s="458">
        <f t="shared" si="145"/>
        <v>0</v>
      </c>
      <c r="Q3111" s="96" t="str">
        <f t="shared" si="146"/>
        <v/>
      </c>
    </row>
    <row r="3112" spans="1:17" s="48" customFormat="1" ht="27.75" hidden="1" customHeight="1" x14ac:dyDescent="0.2">
      <c r="A3112" s="450"/>
      <c r="B3112" s="470"/>
      <c r="C3112" s="471"/>
      <c r="D3112" s="472"/>
      <c r="E3112" s="472"/>
      <c r="F3112" s="473"/>
      <c r="G3112" s="455"/>
      <c r="H3112" s="474"/>
      <c r="I3112" s="461"/>
      <c r="J3112" s="475"/>
      <c r="K3112" s="475"/>
      <c r="L3112" s="475"/>
      <c r="M3112" s="475"/>
      <c r="N3112" s="470"/>
      <c r="O3112" s="458">
        <f t="shared" si="144"/>
        <v>0</v>
      </c>
      <c r="P3112" s="458">
        <f t="shared" si="145"/>
        <v>0</v>
      </c>
      <c r="Q3112" s="96" t="str">
        <f t="shared" si="146"/>
        <v/>
      </c>
    </row>
    <row r="3113" spans="1:17" s="48" customFormat="1" ht="13.5" hidden="1" thickBot="1" x14ac:dyDescent="0.25">
      <c r="A3113" s="450"/>
      <c r="B3113" s="470"/>
      <c r="C3113" s="471"/>
      <c r="D3113" s="472"/>
      <c r="E3113" s="472"/>
      <c r="F3113" s="473"/>
      <c r="G3113" s="455"/>
      <c r="H3113" s="474"/>
      <c r="I3113" s="474"/>
      <c r="J3113" s="475"/>
      <c r="K3113" s="475"/>
      <c r="L3113" s="475"/>
      <c r="M3113" s="475"/>
      <c r="N3113" s="470"/>
      <c r="O3113" s="458">
        <f t="shared" si="144"/>
        <v>0</v>
      </c>
      <c r="P3113" s="458">
        <f t="shared" si="145"/>
        <v>0</v>
      </c>
      <c r="Q3113" s="96" t="str">
        <f t="shared" si="146"/>
        <v/>
      </c>
    </row>
    <row r="3114" spans="1:17" s="48" customFormat="1" ht="31.5" hidden="1" customHeight="1" x14ac:dyDescent="0.2">
      <c r="A3114" s="450"/>
      <c r="B3114" s="470"/>
      <c r="C3114" s="471"/>
      <c r="D3114" s="472"/>
      <c r="E3114" s="472"/>
      <c r="F3114" s="473"/>
      <c r="G3114" s="455"/>
      <c r="H3114" s="474"/>
      <c r="I3114" s="461"/>
      <c r="J3114" s="475"/>
      <c r="K3114" s="475"/>
      <c r="L3114" s="475"/>
      <c r="M3114" s="475"/>
      <c r="N3114" s="470"/>
      <c r="O3114" s="458">
        <f t="shared" si="144"/>
        <v>0</v>
      </c>
      <c r="P3114" s="458">
        <f t="shared" si="145"/>
        <v>0</v>
      </c>
      <c r="Q3114" s="96" t="str">
        <f t="shared" si="146"/>
        <v/>
      </c>
    </row>
    <row r="3115" spans="1:17" s="48" customFormat="1" ht="13.5" hidden="1" thickBot="1" x14ac:dyDescent="0.25">
      <c r="A3115" s="450"/>
      <c r="B3115" s="470"/>
      <c r="C3115" s="471"/>
      <c r="D3115" s="472"/>
      <c r="E3115" s="472"/>
      <c r="F3115" s="473"/>
      <c r="G3115" s="455"/>
      <c r="H3115" s="461"/>
      <c r="I3115" s="461"/>
      <c r="J3115" s="475"/>
      <c r="K3115" s="475"/>
      <c r="L3115" s="475"/>
      <c r="M3115" s="475"/>
      <c r="N3115" s="470"/>
      <c r="O3115" s="458">
        <f t="shared" si="144"/>
        <v>0</v>
      </c>
      <c r="P3115" s="458">
        <f t="shared" si="145"/>
        <v>0</v>
      </c>
      <c r="Q3115" s="96" t="str">
        <f t="shared" si="146"/>
        <v/>
      </c>
    </row>
    <row r="3116" spans="1:17" s="48" customFormat="1" ht="28.5" hidden="1" customHeight="1" x14ac:dyDescent="0.2">
      <c r="A3116" s="450"/>
      <c r="B3116" s="470"/>
      <c r="C3116" s="471"/>
      <c r="D3116" s="472"/>
      <c r="E3116" s="472"/>
      <c r="F3116" s="473"/>
      <c r="G3116" s="455"/>
      <c r="H3116" s="461"/>
      <c r="I3116" s="461"/>
      <c r="J3116" s="425"/>
      <c r="K3116" s="475"/>
      <c r="L3116" s="475"/>
      <c r="M3116" s="475"/>
      <c r="N3116" s="470"/>
      <c r="O3116" s="458">
        <f t="shared" si="144"/>
        <v>0</v>
      </c>
      <c r="P3116" s="458">
        <f t="shared" si="145"/>
        <v>0</v>
      </c>
      <c r="Q3116" s="96" t="str">
        <f t="shared" si="146"/>
        <v/>
      </c>
    </row>
    <row r="3117" spans="1:17" s="48" customFormat="1" ht="13.5" hidden="1" thickBot="1" x14ac:dyDescent="0.25">
      <c r="A3117" s="450"/>
      <c r="B3117" s="470"/>
      <c r="C3117" s="471"/>
      <c r="D3117" s="472"/>
      <c r="E3117" s="472"/>
      <c r="F3117" s="473"/>
      <c r="G3117" s="455"/>
      <c r="H3117" s="456"/>
      <c r="I3117" s="461"/>
      <c r="J3117" s="425"/>
      <c r="K3117" s="475"/>
      <c r="L3117" s="475"/>
      <c r="M3117" s="475"/>
      <c r="N3117" s="470"/>
      <c r="O3117" s="458">
        <f t="shared" si="144"/>
        <v>0</v>
      </c>
      <c r="P3117" s="458">
        <f t="shared" si="145"/>
        <v>0</v>
      </c>
      <c r="Q3117" s="96" t="str">
        <f t="shared" si="146"/>
        <v/>
      </c>
    </row>
    <row r="3118" spans="1:17" s="48" customFormat="1" ht="27.75" hidden="1" customHeight="1" x14ac:dyDescent="0.2">
      <c r="A3118" s="450"/>
      <c r="B3118" s="470"/>
      <c r="C3118" s="471"/>
      <c r="D3118" s="472"/>
      <c r="E3118" s="472"/>
      <c r="F3118" s="473"/>
      <c r="G3118" s="455"/>
      <c r="H3118" s="474"/>
      <c r="I3118" s="474"/>
      <c r="J3118" s="475"/>
      <c r="K3118" s="426"/>
      <c r="L3118" s="426"/>
      <c r="M3118" s="426"/>
      <c r="N3118" s="427"/>
      <c r="O3118" s="458">
        <f t="shared" si="144"/>
        <v>0</v>
      </c>
      <c r="P3118" s="458">
        <f t="shared" si="145"/>
        <v>0</v>
      </c>
      <c r="Q3118" s="96" t="str">
        <f t="shared" si="146"/>
        <v/>
      </c>
    </row>
    <row r="3119" spans="1:17" ht="23.1" hidden="1" customHeight="1" x14ac:dyDescent="0.2">
      <c r="A3119" s="450"/>
      <c r="B3119" s="470"/>
      <c r="C3119" s="471"/>
      <c r="D3119" s="472"/>
      <c r="E3119" s="472"/>
      <c r="F3119" s="473"/>
      <c r="G3119" s="455"/>
      <c r="H3119" s="461"/>
      <c r="I3119" s="474"/>
      <c r="J3119" s="475"/>
      <c r="K3119" s="426"/>
      <c r="L3119" s="426"/>
      <c r="M3119" s="426"/>
      <c r="N3119" s="427"/>
      <c r="O3119" s="458">
        <f t="shared" si="144"/>
        <v>0</v>
      </c>
      <c r="P3119" s="458">
        <f t="shared" si="145"/>
        <v>0</v>
      </c>
      <c r="Q3119" s="96" t="str">
        <f t="shared" si="146"/>
        <v/>
      </c>
    </row>
    <row r="3120" spans="1:17" ht="23.1" hidden="1" customHeight="1" x14ac:dyDescent="0.2">
      <c r="A3120" s="450"/>
      <c r="B3120" s="470"/>
      <c r="C3120" s="471"/>
      <c r="D3120" s="472"/>
      <c r="E3120" s="472"/>
      <c r="F3120" s="473"/>
      <c r="G3120" s="455"/>
      <c r="H3120" s="461"/>
      <c r="I3120" s="474"/>
      <c r="J3120" s="475"/>
      <c r="K3120" s="426"/>
      <c r="L3120" s="426"/>
      <c r="M3120" s="426"/>
      <c r="N3120" s="427"/>
      <c r="O3120" s="458">
        <f t="shared" si="144"/>
        <v>0</v>
      </c>
      <c r="P3120" s="458">
        <f t="shared" si="145"/>
        <v>0</v>
      </c>
      <c r="Q3120" s="96" t="str">
        <f t="shared" si="146"/>
        <v/>
      </c>
    </row>
    <row r="3121" spans="1:17" ht="23.1" hidden="1" customHeight="1" x14ac:dyDescent="0.2">
      <c r="A3121" s="450"/>
      <c r="B3121" s="470"/>
      <c r="C3121" s="471"/>
      <c r="D3121" s="472"/>
      <c r="E3121" s="455"/>
      <c r="F3121" s="473"/>
      <c r="G3121" s="455"/>
      <c r="H3121" s="461"/>
      <c r="I3121" s="474"/>
      <c r="J3121" s="475"/>
      <c r="K3121" s="426"/>
      <c r="L3121" s="426"/>
      <c r="M3121" s="426"/>
      <c r="N3121" s="427"/>
      <c r="O3121" s="458">
        <f t="shared" si="144"/>
        <v>0</v>
      </c>
      <c r="P3121" s="458">
        <f t="shared" si="145"/>
        <v>0</v>
      </c>
      <c r="Q3121" s="96" t="str">
        <f t="shared" si="146"/>
        <v/>
      </c>
    </row>
    <row r="3122" spans="1:17" ht="23.1" hidden="1" customHeight="1" x14ac:dyDescent="0.2">
      <c r="A3122" s="450"/>
      <c r="B3122" s="470"/>
      <c r="C3122" s="471"/>
      <c r="D3122" s="472"/>
      <c r="E3122" s="472"/>
      <c r="F3122" s="473"/>
      <c r="G3122" s="455"/>
      <c r="H3122" s="461"/>
      <c r="I3122" s="461"/>
      <c r="J3122" s="426"/>
      <c r="K3122" s="426"/>
      <c r="L3122" s="426"/>
      <c r="M3122" s="426"/>
      <c r="N3122" s="427"/>
      <c r="O3122" s="458">
        <f t="shared" si="144"/>
        <v>0</v>
      </c>
      <c r="P3122" s="458">
        <f t="shared" si="145"/>
        <v>0</v>
      </c>
      <c r="Q3122" s="96" t="str">
        <f t="shared" si="146"/>
        <v/>
      </c>
    </row>
    <row r="3123" spans="1:17" ht="23.1" hidden="1" customHeight="1" x14ac:dyDescent="0.2">
      <c r="A3123" s="450"/>
      <c r="B3123" s="470"/>
      <c r="C3123" s="471"/>
      <c r="D3123" s="472"/>
      <c r="E3123" s="472"/>
      <c r="F3123" s="473"/>
      <c r="G3123" s="455"/>
      <c r="H3123" s="461"/>
      <c r="I3123" s="461"/>
      <c r="J3123" s="426"/>
      <c r="K3123" s="426"/>
      <c r="L3123" s="426"/>
      <c r="M3123" s="426"/>
      <c r="N3123" s="427"/>
      <c r="O3123" s="458">
        <f t="shared" si="144"/>
        <v>0</v>
      </c>
      <c r="P3123" s="458">
        <f t="shared" si="145"/>
        <v>0</v>
      </c>
      <c r="Q3123" s="96" t="str">
        <f t="shared" si="146"/>
        <v/>
      </c>
    </row>
    <row r="3124" spans="1:17" ht="23.1" hidden="1" customHeight="1" x14ac:dyDescent="0.2">
      <c r="A3124" s="450"/>
      <c r="B3124" s="470"/>
      <c r="C3124" s="471"/>
      <c r="D3124" s="472"/>
      <c r="E3124" s="472"/>
      <c r="F3124" s="473"/>
      <c r="G3124" s="455"/>
      <c r="H3124" s="461"/>
      <c r="I3124" s="461"/>
      <c r="J3124" s="426"/>
      <c r="K3124" s="426"/>
      <c r="L3124" s="426"/>
      <c r="M3124" s="426"/>
      <c r="N3124" s="427"/>
      <c r="O3124" s="458">
        <f t="shared" si="144"/>
        <v>0</v>
      </c>
      <c r="P3124" s="458">
        <f t="shared" si="145"/>
        <v>0</v>
      </c>
      <c r="Q3124" s="96" t="str">
        <f t="shared" si="146"/>
        <v/>
      </c>
    </row>
    <row r="3125" spans="1:17" ht="23.1" hidden="1" customHeight="1" x14ac:dyDescent="0.2">
      <c r="A3125" s="450"/>
      <c r="B3125" s="470"/>
      <c r="C3125" s="471"/>
      <c r="D3125" s="472"/>
      <c r="E3125" s="455"/>
      <c r="F3125" s="473"/>
      <c r="G3125" s="455"/>
      <c r="H3125" s="461"/>
      <c r="I3125" s="461"/>
      <c r="J3125" s="426"/>
      <c r="K3125" s="426"/>
      <c r="L3125" s="426"/>
      <c r="M3125" s="426"/>
      <c r="N3125" s="427"/>
      <c r="O3125" s="458">
        <f t="shared" si="144"/>
        <v>0</v>
      </c>
      <c r="P3125" s="458">
        <f t="shared" si="145"/>
        <v>0</v>
      </c>
      <c r="Q3125" s="96" t="str">
        <f t="shared" si="146"/>
        <v/>
      </c>
    </row>
    <row r="3126" spans="1:17" ht="23.1" hidden="1" customHeight="1" x14ac:dyDescent="0.2">
      <c r="A3126" s="450"/>
      <c r="B3126" s="470"/>
      <c r="C3126" s="471"/>
      <c r="D3126" s="472"/>
      <c r="E3126" s="472"/>
      <c r="F3126" s="473"/>
      <c r="G3126" s="455"/>
      <c r="H3126" s="461"/>
      <c r="I3126" s="461"/>
      <c r="J3126" s="426"/>
      <c r="K3126" s="426"/>
      <c r="L3126" s="426"/>
      <c r="M3126" s="426"/>
      <c r="N3126" s="427"/>
      <c r="O3126" s="458">
        <f t="shared" si="144"/>
        <v>0</v>
      </c>
      <c r="P3126" s="458">
        <f t="shared" si="145"/>
        <v>0</v>
      </c>
      <c r="Q3126" s="96" t="str">
        <f t="shared" si="146"/>
        <v/>
      </c>
    </row>
    <row r="3127" spans="1:17" ht="23.1" hidden="1" customHeight="1" x14ac:dyDescent="0.2">
      <c r="A3127" s="450"/>
      <c r="B3127" s="470"/>
      <c r="C3127" s="471"/>
      <c r="D3127" s="472"/>
      <c r="E3127" s="472"/>
      <c r="F3127" s="473"/>
      <c r="G3127" s="455"/>
      <c r="H3127" s="461"/>
      <c r="I3127" s="461"/>
      <c r="J3127" s="426"/>
      <c r="K3127" s="426"/>
      <c r="L3127" s="426"/>
      <c r="M3127" s="426"/>
      <c r="N3127" s="427"/>
      <c r="O3127" s="458">
        <f t="shared" si="144"/>
        <v>0</v>
      </c>
      <c r="P3127" s="458">
        <f t="shared" si="145"/>
        <v>0</v>
      </c>
      <c r="Q3127" s="96" t="str">
        <f t="shared" si="146"/>
        <v/>
      </c>
    </row>
    <row r="3128" spans="1:17" ht="23.1" hidden="1" customHeight="1" x14ac:dyDescent="0.2">
      <c r="A3128" s="450"/>
      <c r="B3128" s="470"/>
      <c r="C3128" s="471"/>
      <c r="D3128" s="472"/>
      <c r="E3128" s="472"/>
      <c r="F3128" s="473"/>
      <c r="G3128" s="455"/>
      <c r="H3128" s="461"/>
      <c r="I3128" s="461"/>
      <c r="J3128" s="426"/>
      <c r="K3128" s="426"/>
      <c r="L3128" s="426"/>
      <c r="M3128" s="426"/>
      <c r="N3128" s="427"/>
      <c r="O3128" s="458">
        <f t="shared" si="144"/>
        <v>0</v>
      </c>
      <c r="P3128" s="458">
        <f t="shared" si="145"/>
        <v>0</v>
      </c>
      <c r="Q3128" s="96" t="str">
        <f t="shared" si="146"/>
        <v/>
      </c>
    </row>
    <row r="3129" spans="1:17" ht="23.1" hidden="1" customHeight="1" x14ac:dyDescent="0.2">
      <c r="A3129" s="450"/>
      <c r="B3129" s="470"/>
      <c r="C3129" s="471"/>
      <c r="D3129" s="472"/>
      <c r="E3129" s="455"/>
      <c r="F3129" s="473"/>
      <c r="G3129" s="455"/>
      <c r="H3129" s="461"/>
      <c r="I3129" s="461"/>
      <c r="J3129" s="426"/>
      <c r="K3129" s="426"/>
      <c r="L3129" s="426"/>
      <c r="M3129" s="426"/>
      <c r="N3129" s="427"/>
      <c r="O3129" s="458">
        <f t="shared" si="144"/>
        <v>0</v>
      </c>
      <c r="P3129" s="458">
        <f t="shared" si="145"/>
        <v>0</v>
      </c>
      <c r="Q3129" s="96" t="str">
        <f t="shared" si="146"/>
        <v/>
      </c>
    </row>
    <row r="3130" spans="1:17" ht="23.1" hidden="1" customHeight="1" x14ac:dyDescent="0.2">
      <c r="A3130" s="450"/>
      <c r="B3130" s="470"/>
      <c r="C3130" s="471"/>
      <c r="D3130" s="472"/>
      <c r="E3130" s="472"/>
      <c r="F3130" s="473"/>
      <c r="G3130" s="455"/>
      <c r="H3130" s="461"/>
      <c r="I3130" s="461"/>
      <c r="J3130" s="426"/>
      <c r="K3130" s="426"/>
      <c r="L3130" s="426"/>
      <c r="M3130" s="426"/>
      <c r="N3130" s="427"/>
      <c r="O3130" s="458">
        <f t="shared" si="144"/>
        <v>0</v>
      </c>
      <c r="P3130" s="458">
        <f t="shared" si="145"/>
        <v>0</v>
      </c>
      <c r="Q3130" s="96" t="str">
        <f t="shared" si="146"/>
        <v/>
      </c>
    </row>
    <row r="3131" spans="1:17" ht="23.1" hidden="1" customHeight="1" x14ac:dyDescent="0.2">
      <c r="A3131" s="450"/>
      <c r="B3131" s="470"/>
      <c r="C3131" s="471"/>
      <c r="D3131" s="472"/>
      <c r="E3131" s="472"/>
      <c r="F3131" s="473"/>
      <c r="G3131" s="455"/>
      <c r="H3131" s="461"/>
      <c r="I3131" s="461"/>
      <c r="J3131" s="426"/>
      <c r="K3131" s="426"/>
      <c r="L3131" s="426"/>
      <c r="M3131" s="426"/>
      <c r="N3131" s="427"/>
      <c r="O3131" s="458">
        <f t="shared" si="144"/>
        <v>0</v>
      </c>
      <c r="P3131" s="458">
        <f t="shared" si="145"/>
        <v>0</v>
      </c>
      <c r="Q3131" s="96" t="str">
        <f t="shared" si="146"/>
        <v/>
      </c>
    </row>
    <row r="3132" spans="1:17" ht="23.1" hidden="1" customHeight="1" x14ac:dyDescent="0.2">
      <c r="A3132" s="450"/>
      <c r="B3132" s="470"/>
      <c r="C3132" s="471"/>
      <c r="D3132" s="472"/>
      <c r="E3132" s="472"/>
      <c r="F3132" s="473"/>
      <c r="G3132" s="455"/>
      <c r="H3132" s="461"/>
      <c r="I3132" s="461"/>
      <c r="J3132" s="426"/>
      <c r="K3132" s="426"/>
      <c r="L3132" s="426"/>
      <c r="M3132" s="426"/>
      <c r="N3132" s="427"/>
      <c r="O3132" s="458">
        <f t="shared" si="144"/>
        <v>0</v>
      </c>
      <c r="P3132" s="458">
        <f t="shared" si="145"/>
        <v>0</v>
      </c>
      <c r="Q3132" s="96" t="str">
        <f t="shared" si="146"/>
        <v/>
      </c>
    </row>
    <row r="3133" spans="1:17" ht="23.1" hidden="1" customHeight="1" x14ac:dyDescent="0.2">
      <c r="A3133" s="450"/>
      <c r="B3133" s="470"/>
      <c r="C3133" s="471"/>
      <c r="D3133" s="472"/>
      <c r="E3133" s="455"/>
      <c r="F3133" s="473"/>
      <c r="G3133" s="455"/>
      <c r="H3133" s="461"/>
      <c r="I3133" s="461"/>
      <c r="J3133" s="426"/>
      <c r="K3133" s="426"/>
      <c r="L3133" s="426"/>
      <c r="M3133" s="426"/>
      <c r="N3133" s="427"/>
      <c r="O3133" s="458">
        <f t="shared" si="144"/>
        <v>0</v>
      </c>
      <c r="P3133" s="458">
        <f t="shared" si="145"/>
        <v>0</v>
      </c>
      <c r="Q3133" s="96" t="str">
        <f t="shared" si="146"/>
        <v/>
      </c>
    </row>
    <row r="3134" spans="1:17" ht="23.1" hidden="1" customHeight="1" x14ac:dyDescent="0.2">
      <c r="A3134" s="450"/>
      <c r="B3134" s="470"/>
      <c r="C3134" s="471"/>
      <c r="D3134" s="472"/>
      <c r="E3134" s="472"/>
      <c r="F3134" s="473"/>
      <c r="G3134" s="455"/>
      <c r="H3134" s="461"/>
      <c r="I3134" s="461"/>
      <c r="J3134" s="426"/>
      <c r="K3134" s="426"/>
      <c r="L3134" s="426"/>
      <c r="M3134" s="426"/>
      <c r="N3134" s="427"/>
      <c r="O3134" s="458">
        <f t="shared" si="144"/>
        <v>0</v>
      </c>
      <c r="P3134" s="458">
        <f t="shared" si="145"/>
        <v>0</v>
      </c>
      <c r="Q3134" s="96" t="str">
        <f t="shared" si="146"/>
        <v/>
      </c>
    </row>
    <row r="3135" spans="1:17" ht="23.1" hidden="1" customHeight="1" x14ac:dyDescent="0.2">
      <c r="A3135" s="450"/>
      <c r="B3135" s="470"/>
      <c r="C3135" s="471"/>
      <c r="D3135" s="472"/>
      <c r="E3135" s="472"/>
      <c r="F3135" s="473"/>
      <c r="G3135" s="455"/>
      <c r="H3135" s="461"/>
      <c r="I3135" s="461"/>
      <c r="J3135" s="426"/>
      <c r="K3135" s="426"/>
      <c r="L3135" s="426"/>
      <c r="M3135" s="426"/>
      <c r="N3135" s="427"/>
      <c r="O3135" s="458">
        <f t="shared" si="144"/>
        <v>0</v>
      </c>
      <c r="P3135" s="458">
        <f t="shared" si="145"/>
        <v>0</v>
      </c>
      <c r="Q3135" s="96" t="str">
        <f t="shared" si="146"/>
        <v/>
      </c>
    </row>
    <row r="3136" spans="1:17" ht="23.1" hidden="1" customHeight="1" x14ac:dyDescent="0.2">
      <c r="A3136" s="450"/>
      <c r="B3136" s="470"/>
      <c r="C3136" s="471"/>
      <c r="D3136" s="472"/>
      <c r="E3136" s="472"/>
      <c r="F3136" s="473"/>
      <c r="G3136" s="455"/>
      <c r="H3136" s="461"/>
      <c r="I3136" s="461"/>
      <c r="J3136" s="426"/>
      <c r="K3136" s="426"/>
      <c r="L3136" s="426"/>
      <c r="M3136" s="426"/>
      <c r="N3136" s="427"/>
      <c r="O3136" s="458">
        <f t="shared" si="144"/>
        <v>0</v>
      </c>
      <c r="P3136" s="458">
        <f t="shared" si="145"/>
        <v>0</v>
      </c>
      <c r="Q3136" s="96" t="str">
        <f t="shared" si="146"/>
        <v/>
      </c>
    </row>
    <row r="3137" spans="1:17" ht="23.1" hidden="1" customHeight="1" x14ac:dyDescent="0.2">
      <c r="A3137" s="450"/>
      <c r="B3137" s="470"/>
      <c r="C3137" s="471"/>
      <c r="D3137" s="472"/>
      <c r="E3137" s="455"/>
      <c r="F3137" s="473"/>
      <c r="G3137" s="455"/>
      <c r="H3137" s="461"/>
      <c r="I3137" s="461"/>
      <c r="J3137" s="426"/>
      <c r="K3137" s="426"/>
      <c r="L3137" s="426"/>
      <c r="M3137" s="426"/>
      <c r="N3137" s="427"/>
      <c r="O3137" s="458">
        <f t="shared" si="144"/>
        <v>0</v>
      </c>
      <c r="P3137" s="458">
        <f t="shared" si="145"/>
        <v>0</v>
      </c>
      <c r="Q3137" s="96" t="str">
        <f t="shared" si="146"/>
        <v/>
      </c>
    </row>
    <row r="3138" spans="1:17" ht="23.1" hidden="1" customHeight="1" x14ac:dyDescent="0.2">
      <c r="A3138" s="450"/>
      <c r="B3138" s="470"/>
      <c r="C3138" s="471"/>
      <c r="D3138" s="472"/>
      <c r="E3138" s="472"/>
      <c r="F3138" s="473"/>
      <c r="G3138" s="455"/>
      <c r="H3138" s="461"/>
      <c r="I3138" s="461"/>
      <c r="J3138" s="426"/>
      <c r="K3138" s="426"/>
      <c r="L3138" s="426"/>
      <c r="M3138" s="426"/>
      <c r="N3138" s="427"/>
      <c r="O3138" s="458">
        <f t="shared" si="144"/>
        <v>0</v>
      </c>
      <c r="P3138" s="458">
        <f t="shared" si="145"/>
        <v>0</v>
      </c>
      <c r="Q3138" s="96" t="str">
        <f t="shared" si="146"/>
        <v/>
      </c>
    </row>
    <row r="3139" spans="1:17" ht="23.1" hidden="1" customHeight="1" x14ac:dyDescent="0.2">
      <c r="A3139" s="450"/>
      <c r="B3139" s="470"/>
      <c r="C3139" s="471"/>
      <c r="D3139" s="472"/>
      <c r="E3139" s="472"/>
      <c r="F3139" s="473"/>
      <c r="G3139" s="455"/>
      <c r="H3139" s="461"/>
      <c r="I3139" s="461"/>
      <c r="J3139" s="426"/>
      <c r="K3139" s="426"/>
      <c r="L3139" s="426"/>
      <c r="M3139" s="426"/>
      <c r="N3139" s="427"/>
      <c r="O3139" s="458">
        <f t="shared" si="144"/>
        <v>0</v>
      </c>
      <c r="P3139" s="458">
        <f t="shared" si="145"/>
        <v>0</v>
      </c>
      <c r="Q3139" s="96" t="str">
        <f t="shared" si="146"/>
        <v/>
      </c>
    </row>
    <row r="3140" spans="1:17" ht="23.1" hidden="1" customHeight="1" x14ac:dyDescent="0.2">
      <c r="A3140" s="450"/>
      <c r="B3140" s="470"/>
      <c r="C3140" s="471"/>
      <c r="D3140" s="472"/>
      <c r="E3140" s="472"/>
      <c r="F3140" s="473"/>
      <c r="G3140" s="455"/>
      <c r="H3140" s="461"/>
      <c r="I3140" s="461"/>
      <c r="J3140" s="426"/>
      <c r="K3140" s="426"/>
      <c r="L3140" s="426"/>
      <c r="M3140" s="426"/>
      <c r="N3140" s="427"/>
      <c r="O3140" s="458">
        <f t="shared" si="144"/>
        <v>0</v>
      </c>
      <c r="P3140" s="458">
        <f t="shared" si="145"/>
        <v>0</v>
      </c>
      <c r="Q3140" s="96" t="str">
        <f t="shared" si="146"/>
        <v/>
      </c>
    </row>
    <row r="3141" spans="1:17" ht="23.1" hidden="1" customHeight="1" x14ac:dyDescent="0.2">
      <c r="A3141" s="450"/>
      <c r="B3141" s="470"/>
      <c r="C3141" s="471"/>
      <c r="D3141" s="472"/>
      <c r="E3141" s="455"/>
      <c r="F3141" s="473"/>
      <c r="G3141" s="455"/>
      <c r="H3141" s="461"/>
      <c r="I3141" s="461"/>
      <c r="J3141" s="426"/>
      <c r="K3141" s="426"/>
      <c r="L3141" s="426"/>
      <c r="M3141" s="426"/>
      <c r="N3141" s="427"/>
      <c r="O3141" s="458">
        <f t="shared" ref="O3141:O3204" si="147">IF(B3141=0,0,IF(YEAR(B3141)=$P$1,MONTH(B3141)-$O$1+1,(YEAR(B3141)-$P$1)*12-$O$1+1+MONTH(B3141)))</f>
        <v>0</v>
      </c>
      <c r="P3141" s="458">
        <f t="shared" ref="P3141:P3204" si="148">IF(C3141=0,0,IF(YEAR(C3141)=$P$1,MONTH(C3141)-$O$1+1,(YEAR(C3141)-$P$1)*12-$O$1+1+MONTH(C3141)))</f>
        <v>0</v>
      </c>
      <c r="Q3141" s="96" t="str">
        <f t="shared" ref="Q3141:Q3204" si="149">SUBSTITUTE(D3141," ","_")</f>
        <v/>
      </c>
    </row>
    <row r="3142" spans="1:17" ht="23.1" hidden="1" customHeight="1" x14ac:dyDescent="0.2">
      <c r="A3142" s="450"/>
      <c r="B3142" s="470"/>
      <c r="C3142" s="464"/>
      <c r="D3142" s="455"/>
      <c r="E3142" s="455"/>
      <c r="F3142" s="460"/>
      <c r="G3142" s="455"/>
      <c r="H3142" s="455"/>
      <c r="I3142" s="455"/>
      <c r="J3142" s="465"/>
      <c r="K3142" s="465"/>
      <c r="L3142" s="465"/>
      <c r="M3142" s="465"/>
      <c r="N3142" s="463"/>
      <c r="O3142" s="458">
        <f t="shared" si="147"/>
        <v>0</v>
      </c>
      <c r="P3142" s="458">
        <f t="shared" si="148"/>
        <v>0</v>
      </c>
      <c r="Q3142" s="96" t="str">
        <f t="shared" si="149"/>
        <v/>
      </c>
    </row>
    <row r="3143" spans="1:17" ht="23.1" hidden="1" customHeight="1" x14ac:dyDescent="0.2">
      <c r="A3143" s="450"/>
      <c r="B3143" s="470"/>
      <c r="C3143" s="464"/>
      <c r="D3143" s="455"/>
      <c r="E3143" s="455"/>
      <c r="F3143" s="460"/>
      <c r="G3143" s="455"/>
      <c r="H3143" s="455"/>
      <c r="I3143" s="455"/>
      <c r="J3143" s="465"/>
      <c r="K3143" s="465"/>
      <c r="L3143" s="465"/>
      <c r="M3143" s="465"/>
      <c r="N3143" s="463"/>
      <c r="O3143" s="458">
        <f t="shared" si="147"/>
        <v>0</v>
      </c>
      <c r="P3143" s="458">
        <f t="shared" si="148"/>
        <v>0</v>
      </c>
      <c r="Q3143" s="96" t="str">
        <f t="shared" si="149"/>
        <v/>
      </c>
    </row>
    <row r="3144" spans="1:17" ht="23.1" hidden="1" customHeight="1" x14ac:dyDescent="0.2">
      <c r="A3144" s="450"/>
      <c r="B3144" s="470"/>
      <c r="C3144" s="464"/>
      <c r="D3144" s="455"/>
      <c r="E3144" s="455"/>
      <c r="F3144" s="460"/>
      <c r="G3144" s="455"/>
      <c r="H3144" s="455"/>
      <c r="I3144" s="455"/>
      <c r="J3144" s="465"/>
      <c r="K3144" s="465"/>
      <c r="L3144" s="465"/>
      <c r="M3144" s="465"/>
      <c r="N3144" s="463"/>
      <c r="O3144" s="458">
        <f t="shared" si="147"/>
        <v>0</v>
      </c>
      <c r="P3144" s="458">
        <f t="shared" si="148"/>
        <v>0</v>
      </c>
      <c r="Q3144" s="96" t="str">
        <f t="shared" si="149"/>
        <v/>
      </c>
    </row>
    <row r="3145" spans="1:17" ht="42.75" hidden="1" customHeight="1" x14ac:dyDescent="0.2">
      <c r="A3145" s="450"/>
      <c r="B3145" s="470"/>
      <c r="C3145" s="464"/>
      <c r="D3145" s="455"/>
      <c r="E3145" s="455"/>
      <c r="F3145" s="460"/>
      <c r="G3145" s="455"/>
      <c r="H3145" s="455"/>
      <c r="I3145" s="455"/>
      <c r="J3145" s="465"/>
      <c r="K3145" s="465"/>
      <c r="L3145" s="465"/>
      <c r="M3145" s="465"/>
      <c r="N3145" s="463"/>
      <c r="O3145" s="458">
        <f t="shared" si="147"/>
        <v>0</v>
      </c>
      <c r="P3145" s="458">
        <f t="shared" si="148"/>
        <v>0</v>
      </c>
      <c r="Q3145" s="96" t="str">
        <f t="shared" si="149"/>
        <v/>
      </c>
    </row>
    <row r="3146" spans="1:17" ht="23.1" hidden="1" customHeight="1" x14ac:dyDescent="0.2">
      <c r="A3146" s="450"/>
      <c r="B3146" s="427"/>
      <c r="C3146" s="459"/>
      <c r="D3146" s="455"/>
      <c r="E3146" s="455"/>
      <c r="F3146" s="460"/>
      <c r="G3146" s="455"/>
      <c r="H3146" s="461"/>
      <c r="I3146" s="461"/>
      <c r="J3146" s="426"/>
      <c r="K3146" s="426"/>
      <c r="L3146" s="426"/>
      <c r="M3146" s="426"/>
      <c r="N3146" s="427"/>
      <c r="O3146" s="458">
        <f t="shared" si="147"/>
        <v>0</v>
      </c>
      <c r="P3146" s="458">
        <f t="shared" si="148"/>
        <v>0</v>
      </c>
      <c r="Q3146" s="96" t="str">
        <f t="shared" si="149"/>
        <v/>
      </c>
    </row>
    <row r="3147" spans="1:17" ht="23.1" hidden="1" customHeight="1" x14ac:dyDescent="0.2">
      <c r="A3147" s="450"/>
      <c r="B3147" s="427"/>
      <c r="C3147" s="459"/>
      <c r="D3147" s="455"/>
      <c r="E3147" s="455"/>
      <c r="F3147" s="460"/>
      <c r="G3147" s="455"/>
      <c r="H3147" s="456"/>
      <c r="I3147" s="461"/>
      <c r="J3147" s="425"/>
      <c r="K3147" s="475"/>
      <c r="L3147" s="475"/>
      <c r="M3147" s="426"/>
      <c r="N3147" s="427"/>
      <c r="O3147" s="458">
        <f t="shared" si="147"/>
        <v>0</v>
      </c>
      <c r="P3147" s="458">
        <f t="shared" si="148"/>
        <v>0</v>
      </c>
      <c r="Q3147" s="96" t="str">
        <f t="shared" si="149"/>
        <v/>
      </c>
    </row>
    <row r="3148" spans="1:17" ht="23.1" hidden="1" customHeight="1" x14ac:dyDescent="0.2">
      <c r="A3148" s="450"/>
      <c r="B3148" s="427"/>
      <c r="C3148" s="459"/>
      <c r="D3148" s="456"/>
      <c r="E3148" s="456"/>
      <c r="F3148" s="476"/>
      <c r="G3148" s="456"/>
      <c r="H3148" s="456"/>
      <c r="I3148" s="461"/>
      <c r="J3148" s="425"/>
      <c r="K3148" s="425"/>
      <c r="L3148" s="426"/>
      <c r="M3148" s="426"/>
      <c r="N3148" s="427"/>
      <c r="O3148" s="458">
        <f t="shared" si="147"/>
        <v>0</v>
      </c>
      <c r="P3148" s="458">
        <f t="shared" si="148"/>
        <v>0</v>
      </c>
      <c r="Q3148" s="96" t="str">
        <f t="shared" si="149"/>
        <v/>
      </c>
    </row>
    <row r="3149" spans="1:17" ht="23.1" hidden="1" customHeight="1" x14ac:dyDescent="0.2">
      <c r="A3149" s="450"/>
      <c r="B3149" s="427"/>
      <c r="C3149" s="459"/>
      <c r="D3149" s="455"/>
      <c r="E3149" s="456"/>
      <c r="F3149" s="460"/>
      <c r="G3149" s="455"/>
      <c r="H3149" s="461"/>
      <c r="I3149" s="461"/>
      <c r="J3149" s="426"/>
      <c r="K3149" s="425"/>
      <c r="L3149" s="426"/>
      <c r="M3149" s="426"/>
      <c r="N3149" s="427"/>
      <c r="O3149" s="458">
        <f t="shared" si="147"/>
        <v>0</v>
      </c>
      <c r="P3149" s="458">
        <f t="shared" si="148"/>
        <v>0</v>
      </c>
      <c r="Q3149" s="96" t="str">
        <f t="shared" si="149"/>
        <v/>
      </c>
    </row>
    <row r="3150" spans="1:17" ht="23.1" hidden="1" customHeight="1" x14ac:dyDescent="0.2">
      <c r="A3150" s="450"/>
      <c r="B3150" s="427"/>
      <c r="C3150" s="459"/>
      <c r="D3150" s="455"/>
      <c r="E3150" s="455"/>
      <c r="F3150" s="460"/>
      <c r="G3150" s="455"/>
      <c r="H3150" s="461"/>
      <c r="I3150" s="461"/>
      <c r="J3150" s="426"/>
      <c r="K3150" s="426"/>
      <c r="L3150" s="426"/>
      <c r="M3150" s="426"/>
      <c r="N3150" s="427"/>
      <c r="O3150" s="458">
        <f t="shared" si="147"/>
        <v>0</v>
      </c>
      <c r="P3150" s="458">
        <f t="shared" si="148"/>
        <v>0</v>
      </c>
      <c r="Q3150" s="96" t="str">
        <f t="shared" si="149"/>
        <v/>
      </c>
    </row>
    <row r="3151" spans="1:17" ht="23.1" hidden="1" customHeight="1" x14ac:dyDescent="0.2">
      <c r="A3151" s="450"/>
      <c r="B3151" s="427"/>
      <c r="C3151" s="459"/>
      <c r="D3151" s="455"/>
      <c r="E3151" s="455"/>
      <c r="F3151" s="460"/>
      <c r="G3151" s="455"/>
      <c r="H3151" s="461"/>
      <c r="I3151" s="461"/>
      <c r="J3151" s="426"/>
      <c r="K3151" s="426"/>
      <c r="L3151" s="426"/>
      <c r="M3151" s="426"/>
      <c r="N3151" s="427"/>
      <c r="O3151" s="458">
        <f t="shared" si="147"/>
        <v>0</v>
      </c>
      <c r="P3151" s="458">
        <f t="shared" si="148"/>
        <v>0</v>
      </c>
      <c r="Q3151" s="96" t="str">
        <f t="shared" si="149"/>
        <v/>
      </c>
    </row>
    <row r="3152" spans="1:17" ht="23.1" hidden="1" customHeight="1" x14ac:dyDescent="0.2">
      <c r="A3152" s="450"/>
      <c r="B3152" s="427"/>
      <c r="C3152" s="459"/>
      <c r="D3152" s="455"/>
      <c r="E3152" s="455"/>
      <c r="F3152" s="460"/>
      <c r="G3152" s="455"/>
      <c r="H3152" s="461"/>
      <c r="I3152" s="461"/>
      <c r="J3152" s="426"/>
      <c r="K3152" s="426"/>
      <c r="L3152" s="426"/>
      <c r="M3152" s="426"/>
      <c r="N3152" s="427"/>
      <c r="O3152" s="458">
        <f t="shared" si="147"/>
        <v>0</v>
      </c>
      <c r="P3152" s="458">
        <f t="shared" si="148"/>
        <v>0</v>
      </c>
      <c r="Q3152" s="96" t="str">
        <f t="shared" si="149"/>
        <v/>
      </c>
    </row>
    <row r="3153" spans="1:17" ht="23.1" hidden="1" customHeight="1" x14ac:dyDescent="0.2">
      <c r="A3153" s="450"/>
      <c r="B3153" s="427"/>
      <c r="C3153" s="459"/>
      <c r="D3153" s="455"/>
      <c r="E3153" s="455"/>
      <c r="F3153" s="460"/>
      <c r="G3153" s="456"/>
      <c r="H3153" s="461"/>
      <c r="I3153" s="461"/>
      <c r="J3153" s="425"/>
      <c r="K3153" s="425"/>
      <c r="L3153" s="426"/>
      <c r="M3153" s="426"/>
      <c r="N3153" s="427"/>
      <c r="O3153" s="458">
        <f t="shared" si="147"/>
        <v>0</v>
      </c>
      <c r="P3153" s="458">
        <f t="shared" si="148"/>
        <v>0</v>
      </c>
      <c r="Q3153" s="96" t="str">
        <f t="shared" si="149"/>
        <v/>
      </c>
    </row>
    <row r="3154" spans="1:17" ht="23.1" hidden="1" customHeight="1" x14ac:dyDescent="0.2">
      <c r="A3154" s="450"/>
      <c r="B3154" s="427"/>
      <c r="C3154" s="459"/>
      <c r="D3154" s="455"/>
      <c r="E3154" s="455"/>
      <c r="F3154" s="460"/>
      <c r="G3154" s="456"/>
      <c r="H3154" s="461"/>
      <c r="I3154" s="461"/>
      <c r="J3154" s="425"/>
      <c r="K3154" s="425"/>
      <c r="L3154" s="426"/>
      <c r="M3154" s="426"/>
      <c r="N3154" s="427"/>
      <c r="O3154" s="458">
        <f t="shared" si="147"/>
        <v>0</v>
      </c>
      <c r="P3154" s="458">
        <f t="shared" si="148"/>
        <v>0</v>
      </c>
      <c r="Q3154" s="96" t="str">
        <f t="shared" si="149"/>
        <v/>
      </c>
    </row>
    <row r="3155" spans="1:17" ht="23.1" hidden="1" customHeight="1" x14ac:dyDescent="0.2">
      <c r="A3155" s="450"/>
      <c r="B3155" s="427"/>
      <c r="C3155" s="459"/>
      <c r="D3155" s="455"/>
      <c r="E3155" s="455"/>
      <c r="F3155" s="460"/>
      <c r="G3155" s="456"/>
      <c r="H3155" s="461"/>
      <c r="I3155" s="461"/>
      <c r="J3155" s="425"/>
      <c r="K3155" s="425"/>
      <c r="L3155" s="426"/>
      <c r="M3155" s="426"/>
      <c r="N3155" s="427"/>
      <c r="O3155" s="458">
        <f t="shared" si="147"/>
        <v>0</v>
      </c>
      <c r="P3155" s="458">
        <f t="shared" si="148"/>
        <v>0</v>
      </c>
      <c r="Q3155" s="96" t="str">
        <f t="shared" si="149"/>
        <v/>
      </c>
    </row>
    <row r="3156" spans="1:17" ht="23.1" hidden="1" customHeight="1" x14ac:dyDescent="0.2">
      <c r="A3156" s="450"/>
      <c r="B3156" s="427"/>
      <c r="C3156" s="459"/>
      <c r="D3156" s="455"/>
      <c r="E3156" s="455"/>
      <c r="F3156" s="460"/>
      <c r="G3156" s="456"/>
      <c r="H3156" s="461"/>
      <c r="I3156" s="461"/>
      <c r="J3156" s="425"/>
      <c r="K3156" s="425"/>
      <c r="L3156" s="426"/>
      <c r="M3156" s="426"/>
      <c r="N3156" s="427"/>
      <c r="O3156" s="458">
        <f t="shared" si="147"/>
        <v>0</v>
      </c>
      <c r="P3156" s="458">
        <f t="shared" si="148"/>
        <v>0</v>
      </c>
      <c r="Q3156" s="96" t="str">
        <f t="shared" si="149"/>
        <v/>
      </c>
    </row>
    <row r="3157" spans="1:17" ht="23.1" hidden="1" customHeight="1" x14ac:dyDescent="0.2">
      <c r="A3157" s="450"/>
      <c r="B3157" s="427"/>
      <c r="C3157" s="459"/>
      <c r="D3157" s="455"/>
      <c r="E3157" s="455"/>
      <c r="F3157" s="460"/>
      <c r="G3157" s="456"/>
      <c r="H3157" s="461"/>
      <c r="I3157" s="461"/>
      <c r="J3157" s="425"/>
      <c r="K3157" s="425"/>
      <c r="L3157" s="426"/>
      <c r="M3157" s="426"/>
      <c r="N3157" s="427"/>
      <c r="O3157" s="458">
        <f t="shared" si="147"/>
        <v>0</v>
      </c>
      <c r="P3157" s="458">
        <f t="shared" si="148"/>
        <v>0</v>
      </c>
      <c r="Q3157" s="96" t="str">
        <f t="shared" si="149"/>
        <v/>
      </c>
    </row>
    <row r="3158" spans="1:17" ht="23.1" hidden="1" customHeight="1" x14ac:dyDescent="0.2">
      <c r="A3158" s="450"/>
      <c r="B3158" s="427"/>
      <c r="C3158" s="459"/>
      <c r="D3158" s="455"/>
      <c r="E3158" s="455"/>
      <c r="F3158" s="460"/>
      <c r="G3158" s="456"/>
      <c r="H3158" s="461"/>
      <c r="I3158" s="461"/>
      <c r="J3158" s="425"/>
      <c r="K3158" s="425"/>
      <c r="L3158" s="426"/>
      <c r="M3158" s="426"/>
      <c r="N3158" s="427"/>
      <c r="O3158" s="458">
        <f t="shared" si="147"/>
        <v>0</v>
      </c>
      <c r="P3158" s="458">
        <f t="shared" si="148"/>
        <v>0</v>
      </c>
      <c r="Q3158" s="96" t="str">
        <f t="shared" si="149"/>
        <v/>
      </c>
    </row>
    <row r="3159" spans="1:17" ht="23.1" hidden="1" customHeight="1" x14ac:dyDescent="0.2">
      <c r="A3159" s="450"/>
      <c r="B3159" s="427"/>
      <c r="C3159" s="459"/>
      <c r="D3159" s="455"/>
      <c r="E3159" s="455"/>
      <c r="F3159" s="460"/>
      <c r="G3159" s="456"/>
      <c r="H3159" s="461"/>
      <c r="I3159" s="461"/>
      <c r="J3159" s="425"/>
      <c r="K3159" s="425"/>
      <c r="L3159" s="426"/>
      <c r="M3159" s="426"/>
      <c r="N3159" s="427"/>
      <c r="O3159" s="458">
        <f t="shared" si="147"/>
        <v>0</v>
      </c>
      <c r="P3159" s="458">
        <f t="shared" si="148"/>
        <v>0</v>
      </c>
      <c r="Q3159" s="96" t="str">
        <f t="shared" si="149"/>
        <v/>
      </c>
    </row>
    <row r="3160" spans="1:17" ht="23.1" hidden="1" customHeight="1" x14ac:dyDescent="0.2">
      <c r="A3160" s="450"/>
      <c r="B3160" s="427"/>
      <c r="C3160" s="459"/>
      <c r="D3160" s="455"/>
      <c r="E3160" s="455"/>
      <c r="F3160" s="460"/>
      <c r="G3160" s="456"/>
      <c r="H3160" s="461"/>
      <c r="I3160" s="461"/>
      <c r="J3160" s="425"/>
      <c r="K3160" s="425"/>
      <c r="L3160" s="426"/>
      <c r="M3160" s="426"/>
      <c r="N3160" s="427"/>
      <c r="O3160" s="458">
        <f t="shared" si="147"/>
        <v>0</v>
      </c>
      <c r="P3160" s="458">
        <f t="shared" si="148"/>
        <v>0</v>
      </c>
      <c r="Q3160" s="96" t="str">
        <f t="shared" si="149"/>
        <v/>
      </c>
    </row>
    <row r="3161" spans="1:17" ht="23.1" hidden="1" customHeight="1" x14ac:dyDescent="0.2">
      <c r="A3161" s="450"/>
      <c r="B3161" s="427"/>
      <c r="C3161" s="459"/>
      <c r="D3161" s="455"/>
      <c r="E3161" s="455"/>
      <c r="F3161" s="460"/>
      <c r="G3161" s="456"/>
      <c r="H3161" s="461"/>
      <c r="I3161" s="461"/>
      <c r="J3161" s="425"/>
      <c r="K3161" s="425"/>
      <c r="L3161" s="426"/>
      <c r="M3161" s="426"/>
      <c r="N3161" s="427"/>
      <c r="O3161" s="458">
        <f t="shared" si="147"/>
        <v>0</v>
      </c>
      <c r="P3161" s="458">
        <f t="shared" si="148"/>
        <v>0</v>
      </c>
      <c r="Q3161" s="96" t="str">
        <f t="shared" si="149"/>
        <v/>
      </c>
    </row>
    <row r="3162" spans="1:17" ht="23.1" hidden="1" customHeight="1" x14ac:dyDescent="0.2">
      <c r="A3162" s="450"/>
      <c r="B3162" s="427"/>
      <c r="C3162" s="459"/>
      <c r="D3162" s="455"/>
      <c r="E3162" s="455"/>
      <c r="F3162" s="460"/>
      <c r="G3162" s="456"/>
      <c r="H3162" s="461"/>
      <c r="I3162" s="461"/>
      <c r="J3162" s="425"/>
      <c r="K3162" s="425"/>
      <c r="L3162" s="426"/>
      <c r="M3162" s="426"/>
      <c r="N3162" s="427"/>
      <c r="O3162" s="458">
        <f t="shared" si="147"/>
        <v>0</v>
      </c>
      <c r="P3162" s="458">
        <f t="shared" si="148"/>
        <v>0</v>
      </c>
      <c r="Q3162" s="96" t="str">
        <f t="shared" si="149"/>
        <v/>
      </c>
    </row>
    <row r="3163" spans="1:17" ht="23.1" hidden="1" customHeight="1" x14ac:dyDescent="0.2">
      <c r="A3163" s="450"/>
      <c r="B3163" s="427"/>
      <c r="C3163" s="459"/>
      <c r="D3163" s="455"/>
      <c r="E3163" s="455"/>
      <c r="F3163" s="460"/>
      <c r="G3163" s="456"/>
      <c r="H3163" s="461"/>
      <c r="I3163" s="461"/>
      <c r="J3163" s="425"/>
      <c r="K3163" s="425"/>
      <c r="L3163" s="426"/>
      <c r="M3163" s="426"/>
      <c r="N3163" s="427"/>
      <c r="O3163" s="458">
        <f t="shared" si="147"/>
        <v>0</v>
      </c>
      <c r="P3163" s="458">
        <f t="shared" si="148"/>
        <v>0</v>
      </c>
      <c r="Q3163" s="96" t="str">
        <f t="shared" si="149"/>
        <v/>
      </c>
    </row>
    <row r="3164" spans="1:17" ht="13.5" hidden="1" thickBot="1" x14ac:dyDescent="0.25">
      <c r="A3164" s="450"/>
      <c r="B3164" s="427"/>
      <c r="C3164" s="459"/>
      <c r="D3164" s="455"/>
      <c r="E3164" s="455"/>
      <c r="F3164" s="460"/>
      <c r="G3164" s="456"/>
      <c r="H3164" s="461"/>
      <c r="I3164" s="461"/>
      <c r="J3164" s="425"/>
      <c r="K3164" s="425"/>
      <c r="L3164" s="426"/>
      <c r="M3164" s="426"/>
      <c r="N3164" s="427"/>
      <c r="O3164" s="458">
        <f t="shared" si="147"/>
        <v>0</v>
      </c>
      <c r="P3164" s="458">
        <f t="shared" si="148"/>
        <v>0</v>
      </c>
      <c r="Q3164" s="96" t="str">
        <f t="shared" si="149"/>
        <v/>
      </c>
    </row>
    <row r="3165" spans="1:17" ht="13.5" hidden="1" thickBot="1" x14ac:dyDescent="0.25">
      <c r="A3165" s="450"/>
      <c r="B3165" s="427"/>
      <c r="C3165" s="459"/>
      <c r="D3165" s="455"/>
      <c r="E3165" s="455"/>
      <c r="F3165" s="460"/>
      <c r="G3165" s="456"/>
      <c r="H3165" s="461"/>
      <c r="I3165" s="461"/>
      <c r="J3165" s="425"/>
      <c r="K3165" s="425"/>
      <c r="L3165" s="426"/>
      <c r="M3165" s="426"/>
      <c r="N3165" s="427"/>
      <c r="O3165" s="458">
        <f t="shared" si="147"/>
        <v>0</v>
      </c>
      <c r="P3165" s="458">
        <f t="shared" si="148"/>
        <v>0</v>
      </c>
      <c r="Q3165" s="96" t="str">
        <f t="shared" si="149"/>
        <v/>
      </c>
    </row>
    <row r="3166" spans="1:17" ht="13.5" hidden="1" thickBot="1" x14ac:dyDescent="0.25">
      <c r="A3166" s="450"/>
      <c r="B3166" s="427"/>
      <c r="C3166" s="459"/>
      <c r="D3166" s="455"/>
      <c r="E3166" s="455"/>
      <c r="F3166" s="460"/>
      <c r="G3166" s="456"/>
      <c r="H3166" s="461"/>
      <c r="I3166" s="461"/>
      <c r="J3166" s="425"/>
      <c r="K3166" s="425"/>
      <c r="L3166" s="426"/>
      <c r="M3166" s="426"/>
      <c r="N3166" s="427"/>
      <c r="O3166" s="458">
        <f t="shared" si="147"/>
        <v>0</v>
      </c>
      <c r="P3166" s="458">
        <f t="shared" si="148"/>
        <v>0</v>
      </c>
      <c r="Q3166" s="96" t="str">
        <f t="shared" si="149"/>
        <v/>
      </c>
    </row>
    <row r="3167" spans="1:17" ht="13.5" hidden="1" thickBot="1" x14ac:dyDescent="0.25">
      <c r="A3167" s="450"/>
      <c r="B3167" s="427"/>
      <c r="C3167" s="459"/>
      <c r="D3167" s="455"/>
      <c r="E3167" s="455"/>
      <c r="F3167" s="460"/>
      <c r="G3167" s="456"/>
      <c r="H3167" s="461"/>
      <c r="I3167" s="461"/>
      <c r="J3167" s="425"/>
      <c r="K3167" s="425"/>
      <c r="L3167" s="426"/>
      <c r="M3167" s="426"/>
      <c r="N3167" s="427"/>
      <c r="O3167" s="458">
        <f t="shared" si="147"/>
        <v>0</v>
      </c>
      <c r="P3167" s="458">
        <f t="shared" si="148"/>
        <v>0</v>
      </c>
      <c r="Q3167" s="96" t="str">
        <f t="shared" si="149"/>
        <v/>
      </c>
    </row>
    <row r="3168" spans="1:17" ht="13.5" hidden="1" thickBot="1" x14ac:dyDescent="0.25">
      <c r="A3168" s="450"/>
      <c r="B3168" s="427"/>
      <c r="C3168" s="459"/>
      <c r="D3168" s="455"/>
      <c r="E3168" s="455"/>
      <c r="F3168" s="460"/>
      <c r="G3168" s="456"/>
      <c r="H3168" s="461"/>
      <c r="I3168" s="461"/>
      <c r="J3168" s="425"/>
      <c r="K3168" s="425"/>
      <c r="L3168" s="426"/>
      <c r="M3168" s="426"/>
      <c r="N3168" s="427"/>
      <c r="O3168" s="458">
        <f t="shared" si="147"/>
        <v>0</v>
      </c>
      <c r="P3168" s="458">
        <f t="shared" si="148"/>
        <v>0</v>
      </c>
      <c r="Q3168" s="96" t="str">
        <f t="shared" si="149"/>
        <v/>
      </c>
    </row>
    <row r="3169" spans="1:17" ht="13.5" hidden="1" thickBot="1" x14ac:dyDescent="0.25">
      <c r="A3169" s="450"/>
      <c r="B3169" s="427"/>
      <c r="C3169" s="459"/>
      <c r="D3169" s="455"/>
      <c r="E3169" s="455"/>
      <c r="F3169" s="460"/>
      <c r="G3169" s="456"/>
      <c r="H3169" s="461"/>
      <c r="I3169" s="461"/>
      <c r="J3169" s="425"/>
      <c r="K3169" s="425"/>
      <c r="L3169" s="426"/>
      <c r="M3169" s="426"/>
      <c r="N3169" s="427"/>
      <c r="O3169" s="458">
        <f t="shared" si="147"/>
        <v>0</v>
      </c>
      <c r="P3169" s="458">
        <f t="shared" si="148"/>
        <v>0</v>
      </c>
      <c r="Q3169" s="96" t="str">
        <f t="shared" si="149"/>
        <v/>
      </c>
    </row>
    <row r="3170" spans="1:17" ht="13.5" hidden="1" thickBot="1" x14ac:dyDescent="0.25">
      <c r="A3170" s="450"/>
      <c r="B3170" s="427"/>
      <c r="C3170" s="459"/>
      <c r="D3170" s="455"/>
      <c r="E3170" s="455"/>
      <c r="F3170" s="460"/>
      <c r="G3170" s="455"/>
      <c r="H3170" s="461"/>
      <c r="I3170" s="461"/>
      <c r="J3170" s="426"/>
      <c r="K3170" s="425"/>
      <c r="L3170" s="426"/>
      <c r="M3170" s="426"/>
      <c r="N3170" s="427"/>
      <c r="O3170" s="458">
        <f t="shared" si="147"/>
        <v>0</v>
      </c>
      <c r="P3170" s="458">
        <f t="shared" si="148"/>
        <v>0</v>
      </c>
      <c r="Q3170" s="96" t="str">
        <f t="shared" si="149"/>
        <v/>
      </c>
    </row>
    <row r="3171" spans="1:17" ht="13.5" hidden="1" thickBot="1" x14ac:dyDescent="0.25">
      <c r="A3171" s="450"/>
      <c r="B3171" s="427"/>
      <c r="C3171" s="459"/>
      <c r="D3171" s="455"/>
      <c r="E3171" s="455"/>
      <c r="F3171" s="460"/>
      <c r="G3171" s="455"/>
      <c r="H3171" s="461"/>
      <c r="I3171" s="461"/>
      <c r="J3171" s="426"/>
      <c r="K3171" s="425"/>
      <c r="L3171" s="426"/>
      <c r="M3171" s="426"/>
      <c r="N3171" s="427"/>
      <c r="O3171" s="458">
        <f t="shared" si="147"/>
        <v>0</v>
      </c>
      <c r="P3171" s="458">
        <f t="shared" si="148"/>
        <v>0</v>
      </c>
      <c r="Q3171" s="96" t="str">
        <f t="shared" si="149"/>
        <v/>
      </c>
    </row>
    <row r="3172" spans="1:17" ht="13.5" hidden="1" thickBot="1" x14ac:dyDescent="0.25">
      <c r="A3172" s="450"/>
      <c r="B3172" s="427"/>
      <c r="C3172" s="459"/>
      <c r="D3172" s="455"/>
      <c r="E3172" s="455"/>
      <c r="F3172" s="460"/>
      <c r="G3172" s="455"/>
      <c r="H3172" s="461"/>
      <c r="I3172" s="461"/>
      <c r="J3172" s="426"/>
      <c r="K3172" s="425"/>
      <c r="L3172" s="426"/>
      <c r="M3172" s="426"/>
      <c r="N3172" s="427"/>
      <c r="O3172" s="458">
        <f t="shared" si="147"/>
        <v>0</v>
      </c>
      <c r="P3172" s="458">
        <f t="shared" si="148"/>
        <v>0</v>
      </c>
      <c r="Q3172" s="96" t="str">
        <f t="shared" si="149"/>
        <v/>
      </c>
    </row>
    <row r="3173" spans="1:17" ht="13.5" hidden="1" thickBot="1" x14ac:dyDescent="0.25">
      <c r="A3173" s="450"/>
      <c r="B3173" s="427"/>
      <c r="C3173" s="459"/>
      <c r="D3173" s="455"/>
      <c r="E3173" s="455"/>
      <c r="F3173" s="460"/>
      <c r="G3173" s="456"/>
      <c r="H3173" s="461"/>
      <c r="I3173" s="461"/>
      <c r="J3173" s="425"/>
      <c r="K3173" s="425"/>
      <c r="L3173" s="426"/>
      <c r="M3173" s="426"/>
      <c r="N3173" s="427"/>
      <c r="O3173" s="458">
        <f t="shared" si="147"/>
        <v>0</v>
      </c>
      <c r="P3173" s="458">
        <f t="shared" si="148"/>
        <v>0</v>
      </c>
      <c r="Q3173" s="96" t="str">
        <f t="shared" si="149"/>
        <v/>
      </c>
    </row>
    <row r="3174" spans="1:17" ht="13.5" hidden="1" thickBot="1" x14ac:dyDescent="0.25">
      <c r="A3174" s="450"/>
      <c r="B3174" s="427"/>
      <c r="C3174" s="459"/>
      <c r="D3174" s="455"/>
      <c r="E3174" s="455"/>
      <c r="F3174" s="460"/>
      <c r="G3174" s="456"/>
      <c r="H3174" s="461"/>
      <c r="I3174" s="461"/>
      <c r="J3174" s="425"/>
      <c r="K3174" s="425"/>
      <c r="L3174" s="426"/>
      <c r="M3174" s="426"/>
      <c r="N3174" s="427"/>
      <c r="O3174" s="458">
        <f t="shared" si="147"/>
        <v>0</v>
      </c>
      <c r="P3174" s="458">
        <f t="shared" si="148"/>
        <v>0</v>
      </c>
      <c r="Q3174" s="96" t="str">
        <f t="shared" si="149"/>
        <v/>
      </c>
    </row>
    <row r="3175" spans="1:17" ht="13.5" hidden="1" thickBot="1" x14ac:dyDescent="0.25">
      <c r="A3175" s="450"/>
      <c r="B3175" s="427"/>
      <c r="C3175" s="459"/>
      <c r="D3175" s="455"/>
      <c r="E3175" s="455"/>
      <c r="F3175" s="460"/>
      <c r="G3175" s="456"/>
      <c r="H3175" s="461"/>
      <c r="I3175" s="461"/>
      <c r="J3175" s="425"/>
      <c r="K3175" s="425"/>
      <c r="L3175" s="426"/>
      <c r="M3175" s="426"/>
      <c r="N3175" s="427"/>
      <c r="O3175" s="458">
        <f t="shared" si="147"/>
        <v>0</v>
      </c>
      <c r="P3175" s="458">
        <f t="shared" si="148"/>
        <v>0</v>
      </c>
      <c r="Q3175" s="96" t="str">
        <f t="shared" si="149"/>
        <v/>
      </c>
    </row>
    <row r="3176" spans="1:17" ht="13.5" hidden="1" thickBot="1" x14ac:dyDescent="0.25">
      <c r="A3176" s="450"/>
      <c r="B3176" s="427"/>
      <c r="C3176" s="459"/>
      <c r="D3176" s="455"/>
      <c r="E3176" s="455"/>
      <c r="F3176" s="460"/>
      <c r="G3176" s="456"/>
      <c r="H3176" s="461"/>
      <c r="I3176" s="461"/>
      <c r="J3176" s="425"/>
      <c r="K3176" s="425"/>
      <c r="L3176" s="426"/>
      <c r="M3176" s="426"/>
      <c r="N3176" s="427"/>
      <c r="O3176" s="458">
        <f t="shared" si="147"/>
        <v>0</v>
      </c>
      <c r="P3176" s="458">
        <f t="shared" si="148"/>
        <v>0</v>
      </c>
      <c r="Q3176" s="96" t="str">
        <f t="shared" si="149"/>
        <v/>
      </c>
    </row>
    <row r="3177" spans="1:17" ht="13.5" hidden="1" thickBot="1" x14ac:dyDescent="0.25">
      <c r="A3177" s="450"/>
      <c r="B3177" s="427"/>
      <c r="C3177" s="459"/>
      <c r="D3177" s="455"/>
      <c r="E3177" s="455"/>
      <c r="F3177" s="460"/>
      <c r="G3177" s="456"/>
      <c r="H3177" s="461"/>
      <c r="I3177" s="461"/>
      <c r="J3177" s="425"/>
      <c r="K3177" s="425"/>
      <c r="L3177" s="426"/>
      <c r="M3177" s="426"/>
      <c r="N3177" s="427"/>
      <c r="O3177" s="458">
        <f t="shared" si="147"/>
        <v>0</v>
      </c>
      <c r="P3177" s="458">
        <f t="shared" si="148"/>
        <v>0</v>
      </c>
      <c r="Q3177" s="96" t="str">
        <f t="shared" si="149"/>
        <v/>
      </c>
    </row>
    <row r="3178" spans="1:17" ht="13.5" hidden="1" thickBot="1" x14ac:dyDescent="0.25">
      <c r="A3178" s="450"/>
      <c r="B3178" s="427"/>
      <c r="C3178" s="459"/>
      <c r="D3178" s="455"/>
      <c r="E3178" s="455"/>
      <c r="F3178" s="460"/>
      <c r="G3178" s="456"/>
      <c r="H3178" s="461"/>
      <c r="I3178" s="461"/>
      <c r="J3178" s="425"/>
      <c r="K3178" s="425"/>
      <c r="L3178" s="426"/>
      <c r="M3178" s="426"/>
      <c r="N3178" s="427"/>
      <c r="O3178" s="458">
        <f t="shared" si="147"/>
        <v>0</v>
      </c>
      <c r="P3178" s="458">
        <f t="shared" si="148"/>
        <v>0</v>
      </c>
      <c r="Q3178" s="96" t="str">
        <f t="shared" si="149"/>
        <v/>
      </c>
    </row>
    <row r="3179" spans="1:17" ht="28.5" hidden="1" customHeight="1" x14ac:dyDescent="0.2">
      <c r="A3179" s="450"/>
      <c r="B3179" s="427"/>
      <c r="C3179" s="459"/>
      <c r="D3179" s="455"/>
      <c r="E3179" s="455"/>
      <c r="F3179" s="460"/>
      <c r="G3179" s="456"/>
      <c r="H3179" s="461"/>
      <c r="I3179" s="461"/>
      <c r="J3179" s="425"/>
      <c r="K3179" s="425"/>
      <c r="L3179" s="426"/>
      <c r="M3179" s="426"/>
      <c r="N3179" s="427"/>
      <c r="O3179" s="458">
        <f t="shared" si="147"/>
        <v>0</v>
      </c>
      <c r="P3179" s="458">
        <f t="shared" si="148"/>
        <v>0</v>
      </c>
      <c r="Q3179" s="96" t="str">
        <f t="shared" si="149"/>
        <v/>
      </c>
    </row>
    <row r="3180" spans="1:17" ht="13.5" hidden="1" thickBot="1" x14ac:dyDescent="0.25">
      <c r="A3180" s="450"/>
      <c r="B3180" s="427"/>
      <c r="C3180" s="459"/>
      <c r="D3180" s="455"/>
      <c r="E3180" s="455"/>
      <c r="F3180" s="460"/>
      <c r="G3180" s="456"/>
      <c r="H3180" s="461"/>
      <c r="I3180" s="461"/>
      <c r="J3180" s="425"/>
      <c r="K3180" s="425"/>
      <c r="L3180" s="426"/>
      <c r="M3180" s="426"/>
      <c r="N3180" s="427"/>
      <c r="O3180" s="458">
        <f t="shared" si="147"/>
        <v>0</v>
      </c>
      <c r="P3180" s="458">
        <f t="shared" si="148"/>
        <v>0</v>
      </c>
      <c r="Q3180" s="96" t="str">
        <f t="shared" si="149"/>
        <v/>
      </c>
    </row>
    <row r="3181" spans="1:17" ht="13.5" hidden="1" thickBot="1" x14ac:dyDescent="0.25">
      <c r="A3181" s="450"/>
      <c r="B3181" s="427"/>
      <c r="C3181" s="459"/>
      <c r="D3181" s="455"/>
      <c r="E3181" s="455"/>
      <c r="F3181" s="460"/>
      <c r="G3181" s="456"/>
      <c r="H3181" s="461"/>
      <c r="I3181" s="461"/>
      <c r="J3181" s="425"/>
      <c r="K3181" s="425"/>
      <c r="L3181" s="426"/>
      <c r="M3181" s="426"/>
      <c r="N3181" s="427"/>
      <c r="O3181" s="458">
        <f t="shared" si="147"/>
        <v>0</v>
      </c>
      <c r="P3181" s="458">
        <f t="shared" si="148"/>
        <v>0</v>
      </c>
      <c r="Q3181" s="96" t="str">
        <f t="shared" si="149"/>
        <v/>
      </c>
    </row>
    <row r="3182" spans="1:17" ht="13.5" hidden="1" thickBot="1" x14ac:dyDescent="0.25">
      <c r="A3182" s="450"/>
      <c r="B3182" s="427"/>
      <c r="C3182" s="459"/>
      <c r="D3182" s="455"/>
      <c r="E3182" s="455"/>
      <c r="F3182" s="460"/>
      <c r="G3182" s="456"/>
      <c r="H3182" s="461"/>
      <c r="I3182" s="461"/>
      <c r="J3182" s="425"/>
      <c r="K3182" s="425"/>
      <c r="L3182" s="426"/>
      <c r="M3182" s="426"/>
      <c r="N3182" s="427"/>
      <c r="O3182" s="458">
        <f t="shared" si="147"/>
        <v>0</v>
      </c>
      <c r="P3182" s="458">
        <f t="shared" si="148"/>
        <v>0</v>
      </c>
      <c r="Q3182" s="96" t="str">
        <f t="shared" si="149"/>
        <v/>
      </c>
    </row>
    <row r="3183" spans="1:17" ht="27" hidden="1" customHeight="1" x14ac:dyDescent="0.2">
      <c r="A3183" s="450"/>
      <c r="B3183" s="427"/>
      <c r="C3183" s="459"/>
      <c r="D3183" s="455"/>
      <c r="E3183" s="455"/>
      <c r="F3183" s="460"/>
      <c r="G3183" s="456"/>
      <c r="H3183" s="461"/>
      <c r="I3183" s="461"/>
      <c r="J3183" s="425"/>
      <c r="K3183" s="425"/>
      <c r="L3183" s="426"/>
      <c r="M3183" s="426"/>
      <c r="N3183" s="427"/>
      <c r="O3183" s="458">
        <f t="shared" si="147"/>
        <v>0</v>
      </c>
      <c r="P3183" s="458">
        <f t="shared" si="148"/>
        <v>0</v>
      </c>
      <c r="Q3183" s="96" t="str">
        <f t="shared" si="149"/>
        <v/>
      </c>
    </row>
    <row r="3184" spans="1:17" ht="13.5" hidden="1" thickBot="1" x14ac:dyDescent="0.25">
      <c r="A3184" s="450"/>
      <c r="B3184" s="427"/>
      <c r="C3184" s="459"/>
      <c r="D3184" s="455"/>
      <c r="E3184" s="455"/>
      <c r="F3184" s="460"/>
      <c r="G3184" s="456"/>
      <c r="H3184" s="461"/>
      <c r="I3184" s="461"/>
      <c r="J3184" s="425"/>
      <c r="K3184" s="425"/>
      <c r="L3184" s="426"/>
      <c r="M3184" s="426"/>
      <c r="N3184" s="427"/>
      <c r="O3184" s="458">
        <f t="shared" si="147"/>
        <v>0</v>
      </c>
      <c r="P3184" s="458">
        <f t="shared" si="148"/>
        <v>0</v>
      </c>
      <c r="Q3184" s="96" t="str">
        <f t="shared" si="149"/>
        <v/>
      </c>
    </row>
    <row r="3185" spans="1:17" ht="13.5" hidden="1" thickBot="1" x14ac:dyDescent="0.25">
      <c r="A3185" s="450"/>
      <c r="B3185" s="427"/>
      <c r="C3185" s="459"/>
      <c r="D3185" s="455"/>
      <c r="E3185" s="455"/>
      <c r="F3185" s="460"/>
      <c r="G3185" s="456"/>
      <c r="H3185" s="461"/>
      <c r="I3185" s="461"/>
      <c r="J3185" s="425"/>
      <c r="K3185" s="425"/>
      <c r="L3185" s="426"/>
      <c r="M3185" s="426"/>
      <c r="N3185" s="427"/>
      <c r="O3185" s="458">
        <f t="shared" si="147"/>
        <v>0</v>
      </c>
      <c r="P3185" s="458">
        <f t="shared" si="148"/>
        <v>0</v>
      </c>
      <c r="Q3185" s="96" t="str">
        <f t="shared" si="149"/>
        <v/>
      </c>
    </row>
    <row r="3186" spans="1:17" ht="13.5" hidden="1" thickBot="1" x14ac:dyDescent="0.25">
      <c r="A3186" s="450"/>
      <c r="B3186" s="427"/>
      <c r="C3186" s="459"/>
      <c r="D3186" s="455"/>
      <c r="E3186" s="455"/>
      <c r="F3186" s="460"/>
      <c r="G3186" s="455"/>
      <c r="H3186" s="461"/>
      <c r="I3186" s="461"/>
      <c r="J3186" s="426"/>
      <c r="K3186" s="425"/>
      <c r="L3186" s="426"/>
      <c r="M3186" s="426"/>
      <c r="N3186" s="427"/>
      <c r="O3186" s="458">
        <f t="shared" si="147"/>
        <v>0</v>
      </c>
      <c r="P3186" s="458">
        <f t="shared" si="148"/>
        <v>0</v>
      </c>
      <c r="Q3186" s="96" t="str">
        <f t="shared" si="149"/>
        <v/>
      </c>
    </row>
    <row r="3187" spans="1:17" ht="23.25" hidden="1" customHeight="1" x14ac:dyDescent="0.2">
      <c r="A3187" s="450"/>
      <c r="B3187" s="427"/>
      <c r="C3187" s="459"/>
      <c r="D3187" s="455"/>
      <c r="E3187" s="455"/>
      <c r="F3187" s="460"/>
      <c r="G3187" s="456"/>
      <c r="H3187" s="456"/>
      <c r="I3187" s="461"/>
      <c r="J3187" s="425"/>
      <c r="K3187" s="425"/>
      <c r="L3187" s="426"/>
      <c r="M3187" s="426"/>
      <c r="N3187" s="427"/>
      <c r="O3187" s="458">
        <f t="shared" si="147"/>
        <v>0</v>
      </c>
      <c r="P3187" s="458">
        <f t="shared" si="148"/>
        <v>0</v>
      </c>
      <c r="Q3187" s="96" t="str">
        <f t="shared" si="149"/>
        <v/>
      </c>
    </row>
    <row r="3188" spans="1:17" ht="13.5" hidden="1" thickBot="1" x14ac:dyDescent="0.25">
      <c r="A3188" s="450"/>
      <c r="B3188" s="427"/>
      <c r="C3188" s="459"/>
      <c r="D3188" s="455"/>
      <c r="E3188" s="455"/>
      <c r="F3188" s="460"/>
      <c r="G3188" s="455"/>
      <c r="H3188" s="461"/>
      <c r="I3188" s="461"/>
      <c r="J3188" s="426"/>
      <c r="K3188" s="425"/>
      <c r="L3188" s="426"/>
      <c r="M3188" s="426"/>
      <c r="N3188" s="427"/>
      <c r="O3188" s="458">
        <f t="shared" si="147"/>
        <v>0</v>
      </c>
      <c r="P3188" s="458">
        <f t="shared" si="148"/>
        <v>0</v>
      </c>
      <c r="Q3188" s="96" t="str">
        <f t="shared" si="149"/>
        <v/>
      </c>
    </row>
    <row r="3189" spans="1:17" ht="13.5" hidden="1" thickBot="1" x14ac:dyDescent="0.25">
      <c r="A3189" s="450"/>
      <c r="B3189" s="427"/>
      <c r="C3189" s="459"/>
      <c r="D3189" s="455"/>
      <c r="E3189" s="455"/>
      <c r="F3189" s="460"/>
      <c r="G3189" s="455"/>
      <c r="H3189" s="461"/>
      <c r="I3189" s="461"/>
      <c r="J3189" s="426"/>
      <c r="K3189" s="426"/>
      <c r="L3189" s="426"/>
      <c r="M3189" s="426"/>
      <c r="N3189" s="427"/>
      <c r="O3189" s="458">
        <f t="shared" si="147"/>
        <v>0</v>
      </c>
      <c r="P3189" s="458">
        <f t="shared" si="148"/>
        <v>0</v>
      </c>
      <c r="Q3189" s="96" t="str">
        <f t="shared" si="149"/>
        <v/>
      </c>
    </row>
    <row r="3190" spans="1:17" ht="13.5" hidden="1" thickBot="1" x14ac:dyDescent="0.25">
      <c r="A3190" s="450"/>
      <c r="B3190" s="427"/>
      <c r="C3190" s="459"/>
      <c r="D3190" s="455"/>
      <c r="E3190" s="455"/>
      <c r="F3190" s="460"/>
      <c r="G3190" s="455"/>
      <c r="H3190" s="461"/>
      <c r="I3190" s="461"/>
      <c r="J3190" s="426"/>
      <c r="K3190" s="426"/>
      <c r="L3190" s="426"/>
      <c r="M3190" s="426"/>
      <c r="N3190" s="427"/>
      <c r="O3190" s="458">
        <f t="shared" si="147"/>
        <v>0</v>
      </c>
      <c r="P3190" s="458">
        <f t="shared" si="148"/>
        <v>0</v>
      </c>
      <c r="Q3190" s="96" t="str">
        <f t="shared" si="149"/>
        <v/>
      </c>
    </row>
    <row r="3191" spans="1:17" ht="18" hidden="1" customHeight="1" x14ac:dyDescent="0.2">
      <c r="A3191" s="450"/>
      <c r="B3191" s="427"/>
      <c r="C3191" s="459"/>
      <c r="D3191" s="455"/>
      <c r="E3191" s="455"/>
      <c r="F3191" s="460"/>
      <c r="G3191" s="455"/>
      <c r="H3191" s="461"/>
      <c r="I3191" s="461"/>
      <c r="J3191" s="426"/>
      <c r="K3191" s="426"/>
      <c r="L3191" s="426"/>
      <c r="M3191" s="426"/>
      <c r="N3191" s="427"/>
      <c r="O3191" s="458">
        <f t="shared" si="147"/>
        <v>0</v>
      </c>
      <c r="P3191" s="458">
        <f t="shared" si="148"/>
        <v>0</v>
      </c>
      <c r="Q3191" s="96" t="str">
        <f t="shared" si="149"/>
        <v/>
      </c>
    </row>
    <row r="3192" spans="1:17" ht="13.5" hidden="1" thickBot="1" x14ac:dyDescent="0.25">
      <c r="A3192" s="450"/>
      <c r="B3192" s="427"/>
      <c r="C3192" s="459"/>
      <c r="D3192" s="455"/>
      <c r="E3192" s="455"/>
      <c r="F3192" s="460"/>
      <c r="G3192" s="455"/>
      <c r="H3192" s="461"/>
      <c r="I3192" s="461"/>
      <c r="J3192" s="426"/>
      <c r="K3192" s="426"/>
      <c r="L3192" s="426"/>
      <c r="M3192" s="426"/>
      <c r="N3192" s="427"/>
      <c r="O3192" s="458">
        <f t="shared" si="147"/>
        <v>0</v>
      </c>
      <c r="P3192" s="458">
        <f t="shared" si="148"/>
        <v>0</v>
      </c>
      <c r="Q3192" s="96" t="str">
        <f t="shared" si="149"/>
        <v/>
      </c>
    </row>
    <row r="3193" spans="1:17" ht="13.5" hidden="1" thickBot="1" x14ac:dyDescent="0.25">
      <c r="A3193" s="450"/>
      <c r="B3193" s="427"/>
      <c r="C3193" s="459"/>
      <c r="D3193" s="455"/>
      <c r="E3193" s="455"/>
      <c r="F3193" s="460"/>
      <c r="G3193" s="455"/>
      <c r="H3193" s="461"/>
      <c r="I3193" s="461"/>
      <c r="J3193" s="426"/>
      <c r="K3193" s="426"/>
      <c r="L3193" s="426"/>
      <c r="M3193" s="426"/>
      <c r="N3193" s="427"/>
      <c r="O3193" s="458">
        <f t="shared" si="147"/>
        <v>0</v>
      </c>
      <c r="P3193" s="458">
        <f t="shared" si="148"/>
        <v>0</v>
      </c>
      <c r="Q3193" s="96" t="str">
        <f t="shared" si="149"/>
        <v/>
      </c>
    </row>
    <row r="3194" spans="1:17" ht="13.5" hidden="1" thickBot="1" x14ac:dyDescent="0.25">
      <c r="A3194" s="450"/>
      <c r="B3194" s="427"/>
      <c r="C3194" s="459"/>
      <c r="D3194" s="455"/>
      <c r="E3194" s="455"/>
      <c r="F3194" s="460"/>
      <c r="G3194" s="455"/>
      <c r="H3194" s="461"/>
      <c r="I3194" s="461"/>
      <c r="J3194" s="426"/>
      <c r="K3194" s="426"/>
      <c r="L3194" s="426"/>
      <c r="M3194" s="426"/>
      <c r="N3194" s="427"/>
      <c r="O3194" s="458">
        <f t="shared" si="147"/>
        <v>0</v>
      </c>
      <c r="P3194" s="458">
        <f t="shared" si="148"/>
        <v>0</v>
      </c>
      <c r="Q3194" s="96" t="str">
        <f t="shared" si="149"/>
        <v/>
      </c>
    </row>
    <row r="3195" spans="1:17" ht="24" hidden="1" customHeight="1" x14ac:dyDescent="0.2">
      <c r="A3195" s="450"/>
      <c r="B3195" s="427"/>
      <c r="C3195" s="459"/>
      <c r="D3195" s="455"/>
      <c r="E3195" s="455"/>
      <c r="F3195" s="460"/>
      <c r="G3195" s="455"/>
      <c r="H3195" s="461"/>
      <c r="I3195" s="461"/>
      <c r="J3195" s="426"/>
      <c r="K3195" s="426"/>
      <c r="L3195" s="426"/>
      <c r="M3195" s="426"/>
      <c r="N3195" s="427"/>
      <c r="O3195" s="458">
        <f t="shared" si="147"/>
        <v>0</v>
      </c>
      <c r="P3195" s="458">
        <f t="shared" si="148"/>
        <v>0</v>
      </c>
      <c r="Q3195" s="96" t="str">
        <f t="shared" si="149"/>
        <v/>
      </c>
    </row>
    <row r="3196" spans="1:17" ht="13.5" hidden="1" thickBot="1" x14ac:dyDescent="0.25">
      <c r="A3196" s="450"/>
      <c r="B3196" s="427"/>
      <c r="C3196" s="459"/>
      <c r="D3196" s="455"/>
      <c r="E3196" s="455"/>
      <c r="F3196" s="460"/>
      <c r="G3196" s="455"/>
      <c r="H3196" s="461"/>
      <c r="I3196" s="461"/>
      <c r="J3196" s="426"/>
      <c r="K3196" s="426"/>
      <c r="L3196" s="426"/>
      <c r="M3196" s="426"/>
      <c r="N3196" s="427"/>
      <c r="O3196" s="458">
        <f t="shared" si="147"/>
        <v>0</v>
      </c>
      <c r="P3196" s="458">
        <f t="shared" si="148"/>
        <v>0</v>
      </c>
      <c r="Q3196" s="96" t="str">
        <f t="shared" si="149"/>
        <v/>
      </c>
    </row>
    <row r="3197" spans="1:17" ht="13.5" hidden="1" thickBot="1" x14ac:dyDescent="0.25">
      <c r="A3197" s="450"/>
      <c r="B3197" s="427"/>
      <c r="C3197" s="459"/>
      <c r="D3197" s="455"/>
      <c r="E3197" s="455"/>
      <c r="F3197" s="460"/>
      <c r="G3197" s="455"/>
      <c r="H3197" s="461"/>
      <c r="I3197" s="461"/>
      <c r="J3197" s="426"/>
      <c r="K3197" s="426"/>
      <c r="L3197" s="426"/>
      <c r="M3197" s="426"/>
      <c r="N3197" s="427"/>
      <c r="O3197" s="458">
        <f t="shared" si="147"/>
        <v>0</v>
      </c>
      <c r="P3197" s="458">
        <f t="shared" si="148"/>
        <v>0</v>
      </c>
      <c r="Q3197" s="96" t="str">
        <f t="shared" si="149"/>
        <v/>
      </c>
    </row>
    <row r="3198" spans="1:17" ht="13.5" hidden="1" thickBot="1" x14ac:dyDescent="0.25">
      <c r="A3198" s="450"/>
      <c r="B3198" s="427"/>
      <c r="C3198" s="459"/>
      <c r="D3198" s="455"/>
      <c r="E3198" s="455"/>
      <c r="F3198" s="460"/>
      <c r="G3198" s="455"/>
      <c r="H3198" s="461"/>
      <c r="I3198" s="461"/>
      <c r="J3198" s="426"/>
      <c r="K3198" s="426"/>
      <c r="L3198" s="426"/>
      <c r="M3198" s="426"/>
      <c r="N3198" s="427"/>
      <c r="O3198" s="458">
        <f t="shared" si="147"/>
        <v>0</v>
      </c>
      <c r="P3198" s="458">
        <f t="shared" si="148"/>
        <v>0</v>
      </c>
      <c r="Q3198" s="96" t="str">
        <f t="shared" si="149"/>
        <v/>
      </c>
    </row>
    <row r="3199" spans="1:17" ht="13.5" hidden="1" thickBot="1" x14ac:dyDescent="0.25">
      <c r="A3199" s="450"/>
      <c r="B3199" s="427"/>
      <c r="C3199" s="459"/>
      <c r="D3199" s="455"/>
      <c r="E3199" s="455"/>
      <c r="F3199" s="460"/>
      <c r="G3199" s="455"/>
      <c r="H3199" s="461"/>
      <c r="I3199" s="461"/>
      <c r="J3199" s="426"/>
      <c r="K3199" s="426"/>
      <c r="L3199" s="426"/>
      <c r="M3199" s="426"/>
      <c r="N3199" s="427"/>
      <c r="O3199" s="458">
        <f t="shared" si="147"/>
        <v>0</v>
      </c>
      <c r="P3199" s="458">
        <f t="shared" si="148"/>
        <v>0</v>
      </c>
      <c r="Q3199" s="96" t="str">
        <f t="shared" si="149"/>
        <v/>
      </c>
    </row>
    <row r="3200" spans="1:17" ht="13.5" hidden="1" thickBot="1" x14ac:dyDescent="0.25">
      <c r="A3200" s="450"/>
      <c r="B3200" s="427"/>
      <c r="C3200" s="459"/>
      <c r="D3200" s="455"/>
      <c r="E3200" s="455"/>
      <c r="F3200" s="460"/>
      <c r="G3200" s="455"/>
      <c r="H3200" s="461"/>
      <c r="I3200" s="461"/>
      <c r="J3200" s="426"/>
      <c r="K3200" s="426"/>
      <c r="L3200" s="426"/>
      <c r="M3200" s="426"/>
      <c r="N3200" s="427"/>
      <c r="O3200" s="458">
        <f t="shared" si="147"/>
        <v>0</v>
      </c>
      <c r="P3200" s="458">
        <f t="shared" si="148"/>
        <v>0</v>
      </c>
      <c r="Q3200" s="96" t="str">
        <f t="shared" si="149"/>
        <v/>
      </c>
    </row>
    <row r="3201" spans="1:17" ht="13.5" hidden="1" thickBot="1" x14ac:dyDescent="0.25">
      <c r="A3201" s="450"/>
      <c r="B3201" s="427"/>
      <c r="C3201" s="459"/>
      <c r="D3201" s="455"/>
      <c r="E3201" s="455"/>
      <c r="F3201" s="460"/>
      <c r="G3201" s="455"/>
      <c r="H3201" s="461"/>
      <c r="I3201" s="461"/>
      <c r="J3201" s="426"/>
      <c r="K3201" s="426"/>
      <c r="L3201" s="426"/>
      <c r="M3201" s="426"/>
      <c r="N3201" s="427"/>
      <c r="O3201" s="458">
        <f t="shared" si="147"/>
        <v>0</v>
      </c>
      <c r="P3201" s="458">
        <f t="shared" si="148"/>
        <v>0</v>
      </c>
      <c r="Q3201" s="96" t="str">
        <f t="shared" si="149"/>
        <v/>
      </c>
    </row>
    <row r="3202" spans="1:17" ht="13.5" hidden="1" thickBot="1" x14ac:dyDescent="0.25">
      <c r="A3202" s="450"/>
      <c r="B3202" s="427"/>
      <c r="C3202" s="459"/>
      <c r="D3202" s="455"/>
      <c r="E3202" s="455"/>
      <c r="F3202" s="460"/>
      <c r="G3202" s="455"/>
      <c r="H3202" s="461"/>
      <c r="I3202" s="461"/>
      <c r="J3202" s="426"/>
      <c r="K3202" s="426"/>
      <c r="L3202" s="426"/>
      <c r="M3202" s="426"/>
      <c r="N3202" s="427"/>
      <c r="O3202" s="458">
        <f t="shared" si="147"/>
        <v>0</v>
      </c>
      <c r="P3202" s="458">
        <f t="shared" si="148"/>
        <v>0</v>
      </c>
      <c r="Q3202" s="96" t="str">
        <f t="shared" si="149"/>
        <v/>
      </c>
    </row>
    <row r="3203" spans="1:17" ht="13.5" hidden="1" thickBot="1" x14ac:dyDescent="0.25">
      <c r="A3203" s="450"/>
      <c r="B3203" s="427"/>
      <c r="C3203" s="459"/>
      <c r="D3203" s="461"/>
      <c r="E3203" s="461"/>
      <c r="F3203" s="477"/>
      <c r="G3203" s="461"/>
      <c r="H3203" s="461"/>
      <c r="I3203" s="461"/>
      <c r="J3203" s="426"/>
      <c r="K3203" s="426"/>
      <c r="L3203" s="426"/>
      <c r="M3203" s="426"/>
      <c r="N3203" s="427"/>
      <c r="O3203" s="458">
        <f t="shared" si="147"/>
        <v>0</v>
      </c>
      <c r="P3203" s="458">
        <f t="shared" si="148"/>
        <v>0</v>
      </c>
      <c r="Q3203" s="96" t="str">
        <f t="shared" si="149"/>
        <v/>
      </c>
    </row>
    <row r="3204" spans="1:17" ht="13.5" hidden="1" thickBot="1" x14ac:dyDescent="0.25">
      <c r="A3204" s="450"/>
      <c r="B3204" s="427"/>
      <c r="C3204" s="459"/>
      <c r="D3204" s="461"/>
      <c r="E3204" s="461"/>
      <c r="F3204" s="477"/>
      <c r="G3204" s="461"/>
      <c r="H3204" s="461"/>
      <c r="I3204" s="461"/>
      <c r="J3204" s="426"/>
      <c r="K3204" s="426"/>
      <c r="L3204" s="426"/>
      <c r="M3204" s="426"/>
      <c r="N3204" s="427"/>
      <c r="O3204" s="458">
        <f t="shared" si="147"/>
        <v>0</v>
      </c>
      <c r="P3204" s="458">
        <f t="shared" si="148"/>
        <v>0</v>
      </c>
      <c r="Q3204" s="96" t="str">
        <f t="shared" si="149"/>
        <v/>
      </c>
    </row>
    <row r="3205" spans="1:17" ht="13.5" hidden="1" thickBot="1" x14ac:dyDescent="0.25">
      <c r="A3205" s="450"/>
      <c r="B3205" s="427"/>
      <c r="C3205" s="459"/>
      <c r="D3205" s="461"/>
      <c r="E3205" s="461"/>
      <c r="F3205" s="477"/>
      <c r="G3205" s="461"/>
      <c r="H3205" s="461"/>
      <c r="I3205" s="461"/>
      <c r="J3205" s="426"/>
      <c r="K3205" s="426"/>
      <c r="L3205" s="426"/>
      <c r="M3205" s="426"/>
      <c r="N3205" s="427"/>
      <c r="O3205" s="458">
        <f t="shared" ref="O3205:O3268" si="150">IF(B3205=0,0,IF(YEAR(B3205)=$P$1,MONTH(B3205)-$O$1+1,(YEAR(B3205)-$P$1)*12-$O$1+1+MONTH(B3205)))</f>
        <v>0</v>
      </c>
      <c r="P3205" s="458">
        <f t="shared" ref="P3205:P3268" si="151">IF(C3205=0,0,IF(YEAR(C3205)=$P$1,MONTH(C3205)-$O$1+1,(YEAR(C3205)-$P$1)*12-$O$1+1+MONTH(C3205)))</f>
        <v>0</v>
      </c>
      <c r="Q3205" s="96" t="str">
        <f t="shared" ref="Q3205:Q3268" si="152">SUBSTITUTE(D3205," ","_")</f>
        <v/>
      </c>
    </row>
    <row r="3206" spans="1:17" ht="13.5" hidden="1" thickBot="1" x14ac:dyDescent="0.25">
      <c r="A3206" s="450"/>
      <c r="B3206" s="427"/>
      <c r="C3206" s="459"/>
      <c r="D3206" s="461"/>
      <c r="E3206" s="461"/>
      <c r="F3206" s="477"/>
      <c r="G3206" s="461"/>
      <c r="H3206" s="461"/>
      <c r="I3206" s="461"/>
      <c r="J3206" s="426"/>
      <c r="K3206" s="426"/>
      <c r="L3206" s="426"/>
      <c r="M3206" s="426"/>
      <c r="N3206" s="427"/>
      <c r="O3206" s="458">
        <f t="shared" si="150"/>
        <v>0</v>
      </c>
      <c r="P3206" s="458">
        <f t="shared" si="151"/>
        <v>0</v>
      </c>
      <c r="Q3206" s="96" t="str">
        <f t="shared" si="152"/>
        <v/>
      </c>
    </row>
    <row r="3207" spans="1:17" ht="13.5" hidden="1" thickBot="1" x14ac:dyDescent="0.25">
      <c r="A3207" s="450"/>
      <c r="B3207" s="427"/>
      <c r="C3207" s="459"/>
      <c r="D3207" s="461"/>
      <c r="E3207" s="461"/>
      <c r="F3207" s="477"/>
      <c r="G3207" s="461"/>
      <c r="H3207" s="461"/>
      <c r="I3207" s="461"/>
      <c r="J3207" s="426"/>
      <c r="K3207" s="426"/>
      <c r="L3207" s="426"/>
      <c r="M3207" s="426"/>
      <c r="N3207" s="427"/>
      <c r="O3207" s="458">
        <f t="shared" si="150"/>
        <v>0</v>
      </c>
      <c r="P3207" s="458">
        <f t="shared" si="151"/>
        <v>0</v>
      </c>
      <c r="Q3207" s="96" t="str">
        <f t="shared" si="152"/>
        <v/>
      </c>
    </row>
    <row r="3208" spans="1:17" ht="13.5" hidden="1" thickBot="1" x14ac:dyDescent="0.25">
      <c r="A3208" s="450"/>
      <c r="B3208" s="427"/>
      <c r="C3208" s="459"/>
      <c r="D3208" s="461"/>
      <c r="E3208" s="461"/>
      <c r="F3208" s="477"/>
      <c r="G3208" s="461"/>
      <c r="H3208" s="461"/>
      <c r="I3208" s="461"/>
      <c r="J3208" s="426"/>
      <c r="K3208" s="426"/>
      <c r="L3208" s="426"/>
      <c r="M3208" s="426"/>
      <c r="N3208" s="427"/>
      <c r="O3208" s="458">
        <f t="shared" si="150"/>
        <v>0</v>
      </c>
      <c r="P3208" s="458">
        <f t="shared" si="151"/>
        <v>0</v>
      </c>
      <c r="Q3208" s="96" t="str">
        <f t="shared" si="152"/>
        <v/>
      </c>
    </row>
    <row r="3209" spans="1:17" ht="13.5" hidden="1" thickBot="1" x14ac:dyDescent="0.25">
      <c r="A3209" s="450"/>
      <c r="B3209" s="427"/>
      <c r="C3209" s="459"/>
      <c r="D3209" s="461"/>
      <c r="E3209" s="461"/>
      <c r="F3209" s="477"/>
      <c r="G3209" s="461"/>
      <c r="H3209" s="461"/>
      <c r="I3209" s="461"/>
      <c r="J3209" s="426"/>
      <c r="K3209" s="426"/>
      <c r="L3209" s="426"/>
      <c r="M3209" s="426"/>
      <c r="N3209" s="427"/>
      <c r="O3209" s="458">
        <f t="shared" si="150"/>
        <v>0</v>
      </c>
      <c r="P3209" s="458">
        <f t="shared" si="151"/>
        <v>0</v>
      </c>
      <c r="Q3209" s="96" t="str">
        <f t="shared" si="152"/>
        <v/>
      </c>
    </row>
    <row r="3210" spans="1:17" ht="13.5" hidden="1" thickBot="1" x14ac:dyDescent="0.25">
      <c r="A3210" s="450"/>
      <c r="B3210" s="427"/>
      <c r="C3210" s="459"/>
      <c r="D3210" s="461"/>
      <c r="E3210" s="461"/>
      <c r="F3210" s="477"/>
      <c r="G3210" s="461"/>
      <c r="H3210" s="461"/>
      <c r="I3210" s="461"/>
      <c r="J3210" s="426"/>
      <c r="K3210" s="426"/>
      <c r="L3210" s="426"/>
      <c r="M3210" s="426"/>
      <c r="N3210" s="427"/>
      <c r="O3210" s="458">
        <f t="shared" si="150"/>
        <v>0</v>
      </c>
      <c r="P3210" s="458">
        <f t="shared" si="151"/>
        <v>0</v>
      </c>
      <c r="Q3210" s="96" t="str">
        <f t="shared" si="152"/>
        <v/>
      </c>
    </row>
    <row r="3211" spans="1:17" ht="13.5" hidden="1" thickBot="1" x14ac:dyDescent="0.25">
      <c r="A3211" s="450"/>
      <c r="B3211" s="427"/>
      <c r="C3211" s="459"/>
      <c r="D3211" s="461"/>
      <c r="E3211" s="461"/>
      <c r="F3211" s="477"/>
      <c r="G3211" s="461"/>
      <c r="H3211" s="461"/>
      <c r="I3211" s="461"/>
      <c r="J3211" s="426"/>
      <c r="K3211" s="426"/>
      <c r="L3211" s="426"/>
      <c r="M3211" s="426"/>
      <c r="N3211" s="427"/>
      <c r="O3211" s="458">
        <f t="shared" si="150"/>
        <v>0</v>
      </c>
      <c r="P3211" s="458">
        <f t="shared" si="151"/>
        <v>0</v>
      </c>
      <c r="Q3211" s="96" t="str">
        <f t="shared" si="152"/>
        <v/>
      </c>
    </row>
    <row r="3212" spans="1:17" ht="13.5" hidden="1" thickBot="1" x14ac:dyDescent="0.25">
      <c r="A3212" s="450"/>
      <c r="B3212" s="427"/>
      <c r="C3212" s="459"/>
      <c r="D3212" s="461"/>
      <c r="E3212" s="461"/>
      <c r="F3212" s="477"/>
      <c r="G3212" s="461"/>
      <c r="H3212" s="461"/>
      <c r="I3212" s="461"/>
      <c r="J3212" s="426"/>
      <c r="K3212" s="426"/>
      <c r="L3212" s="426"/>
      <c r="M3212" s="426"/>
      <c r="N3212" s="427"/>
      <c r="O3212" s="458">
        <f t="shared" si="150"/>
        <v>0</v>
      </c>
      <c r="P3212" s="458">
        <f t="shared" si="151"/>
        <v>0</v>
      </c>
      <c r="Q3212" s="96" t="str">
        <f t="shared" si="152"/>
        <v/>
      </c>
    </row>
    <row r="3213" spans="1:17" ht="13.5" hidden="1" thickBot="1" x14ac:dyDescent="0.25">
      <c r="A3213" s="450"/>
      <c r="B3213" s="427"/>
      <c r="C3213" s="459"/>
      <c r="D3213" s="461"/>
      <c r="E3213" s="461"/>
      <c r="F3213" s="477"/>
      <c r="G3213" s="461"/>
      <c r="H3213" s="461"/>
      <c r="I3213" s="461"/>
      <c r="J3213" s="426"/>
      <c r="K3213" s="426"/>
      <c r="L3213" s="426"/>
      <c r="M3213" s="426"/>
      <c r="N3213" s="427"/>
      <c r="O3213" s="458">
        <f t="shared" si="150"/>
        <v>0</v>
      </c>
      <c r="P3213" s="458">
        <f t="shared" si="151"/>
        <v>0</v>
      </c>
      <c r="Q3213" s="96" t="str">
        <f t="shared" si="152"/>
        <v/>
      </c>
    </row>
    <row r="3214" spans="1:17" ht="13.5" hidden="1" thickBot="1" x14ac:dyDescent="0.25">
      <c r="A3214" s="450"/>
      <c r="B3214" s="427"/>
      <c r="C3214" s="459"/>
      <c r="D3214" s="461"/>
      <c r="E3214" s="461"/>
      <c r="F3214" s="477"/>
      <c r="G3214" s="461"/>
      <c r="H3214" s="461"/>
      <c r="I3214" s="461"/>
      <c r="J3214" s="426"/>
      <c r="K3214" s="426"/>
      <c r="L3214" s="426"/>
      <c r="M3214" s="426"/>
      <c r="N3214" s="427"/>
      <c r="O3214" s="458">
        <f t="shared" si="150"/>
        <v>0</v>
      </c>
      <c r="P3214" s="458">
        <f t="shared" si="151"/>
        <v>0</v>
      </c>
      <c r="Q3214" s="96" t="str">
        <f t="shared" si="152"/>
        <v/>
      </c>
    </row>
    <row r="3215" spans="1:17" ht="13.5" hidden="1" thickBot="1" x14ac:dyDescent="0.25">
      <c r="A3215" s="450"/>
      <c r="B3215" s="427"/>
      <c r="C3215" s="459"/>
      <c r="D3215" s="461"/>
      <c r="E3215" s="461"/>
      <c r="F3215" s="477"/>
      <c r="G3215" s="461"/>
      <c r="H3215" s="461"/>
      <c r="I3215" s="461"/>
      <c r="J3215" s="426"/>
      <c r="K3215" s="426"/>
      <c r="L3215" s="426"/>
      <c r="M3215" s="426"/>
      <c r="N3215" s="427"/>
      <c r="O3215" s="458">
        <f t="shared" si="150"/>
        <v>0</v>
      </c>
      <c r="P3215" s="458">
        <f t="shared" si="151"/>
        <v>0</v>
      </c>
      <c r="Q3215" s="96" t="str">
        <f t="shared" si="152"/>
        <v/>
      </c>
    </row>
    <row r="3216" spans="1:17" ht="13.5" hidden="1" thickBot="1" x14ac:dyDescent="0.25">
      <c r="A3216" s="450"/>
      <c r="B3216" s="427"/>
      <c r="C3216" s="459"/>
      <c r="D3216" s="461"/>
      <c r="E3216" s="461"/>
      <c r="F3216" s="477"/>
      <c r="G3216" s="461"/>
      <c r="H3216" s="461"/>
      <c r="I3216" s="461"/>
      <c r="J3216" s="426"/>
      <c r="K3216" s="426"/>
      <c r="L3216" s="426"/>
      <c r="M3216" s="426"/>
      <c r="N3216" s="427"/>
      <c r="O3216" s="458">
        <f t="shared" si="150"/>
        <v>0</v>
      </c>
      <c r="P3216" s="458">
        <f t="shared" si="151"/>
        <v>0</v>
      </c>
      <c r="Q3216" s="96" t="str">
        <f t="shared" si="152"/>
        <v/>
      </c>
    </row>
    <row r="3217" spans="1:17" ht="13.5" hidden="1" thickBot="1" x14ac:dyDescent="0.25">
      <c r="A3217" s="450"/>
      <c r="B3217" s="427"/>
      <c r="C3217" s="459"/>
      <c r="D3217" s="461"/>
      <c r="E3217" s="461"/>
      <c r="F3217" s="477"/>
      <c r="G3217" s="455"/>
      <c r="H3217" s="461"/>
      <c r="I3217" s="461"/>
      <c r="J3217" s="426"/>
      <c r="K3217" s="425"/>
      <c r="L3217" s="426"/>
      <c r="M3217" s="426"/>
      <c r="N3217" s="427"/>
      <c r="O3217" s="458">
        <f t="shared" si="150"/>
        <v>0</v>
      </c>
      <c r="P3217" s="458">
        <f t="shared" si="151"/>
        <v>0</v>
      </c>
      <c r="Q3217" s="96" t="str">
        <f t="shared" si="152"/>
        <v/>
      </c>
    </row>
    <row r="3218" spans="1:17" ht="13.5" hidden="1" thickBot="1" x14ac:dyDescent="0.25">
      <c r="A3218" s="450"/>
      <c r="B3218" s="427"/>
      <c r="C3218" s="459"/>
      <c r="D3218" s="461"/>
      <c r="E3218" s="461"/>
      <c r="F3218" s="477"/>
      <c r="G3218" s="461"/>
      <c r="H3218" s="461"/>
      <c r="I3218" s="461"/>
      <c r="J3218" s="426"/>
      <c r="K3218" s="426"/>
      <c r="L3218" s="426"/>
      <c r="M3218" s="426"/>
      <c r="N3218" s="427"/>
      <c r="O3218" s="458">
        <f t="shared" si="150"/>
        <v>0</v>
      </c>
      <c r="P3218" s="458">
        <f t="shared" si="151"/>
        <v>0</v>
      </c>
      <c r="Q3218" s="96" t="str">
        <f t="shared" si="152"/>
        <v/>
      </c>
    </row>
    <row r="3219" spans="1:17" ht="13.5" hidden="1" thickBot="1" x14ac:dyDescent="0.25">
      <c r="A3219" s="450"/>
      <c r="B3219" s="427"/>
      <c r="C3219" s="459"/>
      <c r="D3219" s="461"/>
      <c r="E3219" s="461"/>
      <c r="F3219" s="477"/>
      <c r="G3219" s="461"/>
      <c r="H3219" s="461"/>
      <c r="I3219" s="461"/>
      <c r="J3219" s="426"/>
      <c r="K3219" s="426"/>
      <c r="L3219" s="426"/>
      <c r="M3219" s="426"/>
      <c r="N3219" s="427"/>
      <c r="O3219" s="458">
        <f t="shared" si="150"/>
        <v>0</v>
      </c>
      <c r="P3219" s="458">
        <f t="shared" si="151"/>
        <v>0</v>
      </c>
      <c r="Q3219" s="96" t="str">
        <f t="shared" si="152"/>
        <v/>
      </c>
    </row>
    <row r="3220" spans="1:17" ht="13.5" hidden="1" thickBot="1" x14ac:dyDescent="0.25">
      <c r="A3220" s="450"/>
      <c r="B3220" s="427"/>
      <c r="C3220" s="459"/>
      <c r="D3220" s="461"/>
      <c r="E3220" s="461"/>
      <c r="F3220" s="477"/>
      <c r="G3220" s="461"/>
      <c r="H3220" s="461"/>
      <c r="I3220" s="461"/>
      <c r="J3220" s="426"/>
      <c r="K3220" s="426"/>
      <c r="L3220" s="426"/>
      <c r="M3220" s="426"/>
      <c r="N3220" s="427"/>
      <c r="O3220" s="458">
        <f t="shared" si="150"/>
        <v>0</v>
      </c>
      <c r="P3220" s="458">
        <f t="shared" si="151"/>
        <v>0</v>
      </c>
      <c r="Q3220" s="96" t="str">
        <f t="shared" si="152"/>
        <v/>
      </c>
    </row>
    <row r="3221" spans="1:17" ht="13.5" hidden="1" thickBot="1" x14ac:dyDescent="0.25">
      <c r="A3221" s="450"/>
      <c r="B3221" s="427"/>
      <c r="C3221" s="459"/>
      <c r="D3221" s="461"/>
      <c r="E3221" s="461"/>
      <c r="F3221" s="477"/>
      <c r="G3221" s="461"/>
      <c r="H3221" s="461"/>
      <c r="I3221" s="461"/>
      <c r="J3221" s="426"/>
      <c r="K3221" s="426"/>
      <c r="L3221" s="426"/>
      <c r="M3221" s="426"/>
      <c r="N3221" s="427"/>
      <c r="O3221" s="458">
        <f t="shared" si="150"/>
        <v>0</v>
      </c>
      <c r="P3221" s="458">
        <f t="shared" si="151"/>
        <v>0</v>
      </c>
      <c r="Q3221" s="96" t="str">
        <f t="shared" si="152"/>
        <v/>
      </c>
    </row>
    <row r="3222" spans="1:17" ht="13.5" hidden="1" thickBot="1" x14ac:dyDescent="0.25">
      <c r="A3222" s="450"/>
      <c r="B3222" s="427"/>
      <c r="C3222" s="459"/>
      <c r="D3222" s="461"/>
      <c r="E3222" s="461"/>
      <c r="F3222" s="477"/>
      <c r="G3222" s="461"/>
      <c r="H3222" s="461"/>
      <c r="I3222" s="461"/>
      <c r="J3222" s="426"/>
      <c r="K3222" s="426"/>
      <c r="L3222" s="426"/>
      <c r="M3222" s="426"/>
      <c r="N3222" s="427"/>
      <c r="O3222" s="458">
        <f t="shared" si="150"/>
        <v>0</v>
      </c>
      <c r="P3222" s="458">
        <f t="shared" si="151"/>
        <v>0</v>
      </c>
      <c r="Q3222" s="96" t="str">
        <f t="shared" si="152"/>
        <v/>
      </c>
    </row>
    <row r="3223" spans="1:17" ht="13.5" hidden="1" thickBot="1" x14ac:dyDescent="0.25">
      <c r="A3223" s="450"/>
      <c r="B3223" s="427"/>
      <c r="C3223" s="459"/>
      <c r="D3223" s="461"/>
      <c r="E3223" s="461"/>
      <c r="F3223" s="477"/>
      <c r="G3223" s="461"/>
      <c r="H3223" s="461"/>
      <c r="I3223" s="461"/>
      <c r="J3223" s="426"/>
      <c r="K3223" s="426"/>
      <c r="L3223" s="426"/>
      <c r="M3223" s="426"/>
      <c r="N3223" s="427"/>
      <c r="O3223" s="458">
        <f t="shared" si="150"/>
        <v>0</v>
      </c>
      <c r="P3223" s="458">
        <f t="shared" si="151"/>
        <v>0</v>
      </c>
      <c r="Q3223" s="96" t="str">
        <f t="shared" si="152"/>
        <v/>
      </c>
    </row>
    <row r="3224" spans="1:17" ht="13.5" hidden="1" thickBot="1" x14ac:dyDescent="0.25">
      <c r="A3224" s="450"/>
      <c r="B3224" s="427"/>
      <c r="C3224" s="459"/>
      <c r="D3224" s="461"/>
      <c r="E3224" s="461"/>
      <c r="F3224" s="477"/>
      <c r="G3224" s="461"/>
      <c r="H3224" s="461"/>
      <c r="I3224" s="461"/>
      <c r="J3224" s="426"/>
      <c r="K3224" s="426"/>
      <c r="L3224" s="426"/>
      <c r="M3224" s="426"/>
      <c r="N3224" s="427"/>
      <c r="O3224" s="458">
        <f t="shared" si="150"/>
        <v>0</v>
      </c>
      <c r="P3224" s="458">
        <f t="shared" si="151"/>
        <v>0</v>
      </c>
      <c r="Q3224" s="96" t="str">
        <f t="shared" si="152"/>
        <v/>
      </c>
    </row>
    <row r="3225" spans="1:17" ht="13.5" hidden="1" thickBot="1" x14ac:dyDescent="0.25">
      <c r="A3225" s="450"/>
      <c r="B3225" s="427"/>
      <c r="C3225" s="459"/>
      <c r="D3225" s="461"/>
      <c r="E3225" s="461"/>
      <c r="F3225" s="477"/>
      <c r="G3225" s="461"/>
      <c r="H3225" s="461"/>
      <c r="I3225" s="461"/>
      <c r="J3225" s="426"/>
      <c r="K3225" s="426"/>
      <c r="L3225" s="426"/>
      <c r="M3225" s="426"/>
      <c r="N3225" s="427"/>
      <c r="O3225" s="458">
        <f t="shared" si="150"/>
        <v>0</v>
      </c>
      <c r="P3225" s="458">
        <f t="shared" si="151"/>
        <v>0</v>
      </c>
      <c r="Q3225" s="96" t="str">
        <f t="shared" si="152"/>
        <v/>
      </c>
    </row>
    <row r="3226" spans="1:17" ht="13.5" hidden="1" thickBot="1" x14ac:dyDescent="0.25">
      <c r="A3226" s="450"/>
      <c r="B3226" s="427"/>
      <c r="C3226" s="459"/>
      <c r="D3226" s="461"/>
      <c r="E3226" s="461"/>
      <c r="F3226" s="477"/>
      <c r="G3226" s="461"/>
      <c r="H3226" s="461"/>
      <c r="I3226" s="461"/>
      <c r="J3226" s="426"/>
      <c r="K3226" s="426"/>
      <c r="L3226" s="426"/>
      <c r="M3226" s="426"/>
      <c r="N3226" s="427"/>
      <c r="O3226" s="458">
        <f t="shared" si="150"/>
        <v>0</v>
      </c>
      <c r="P3226" s="458">
        <f t="shared" si="151"/>
        <v>0</v>
      </c>
      <c r="Q3226" s="96" t="str">
        <f t="shared" si="152"/>
        <v/>
      </c>
    </row>
    <row r="3227" spans="1:17" ht="13.5" hidden="1" thickBot="1" x14ac:dyDescent="0.25">
      <c r="A3227" s="450"/>
      <c r="B3227" s="427"/>
      <c r="C3227" s="459"/>
      <c r="D3227" s="461"/>
      <c r="E3227" s="461"/>
      <c r="F3227" s="477"/>
      <c r="G3227" s="461"/>
      <c r="H3227" s="461"/>
      <c r="I3227" s="461"/>
      <c r="J3227" s="426"/>
      <c r="K3227" s="426"/>
      <c r="L3227" s="426"/>
      <c r="M3227" s="426"/>
      <c r="N3227" s="427"/>
      <c r="O3227" s="458">
        <f t="shared" si="150"/>
        <v>0</v>
      </c>
      <c r="P3227" s="458">
        <f t="shared" si="151"/>
        <v>0</v>
      </c>
      <c r="Q3227" s="96" t="str">
        <f t="shared" si="152"/>
        <v/>
      </c>
    </row>
    <row r="3228" spans="1:17" ht="13.5" hidden="1" thickBot="1" x14ac:dyDescent="0.25">
      <c r="A3228" s="450"/>
      <c r="B3228" s="427"/>
      <c r="C3228" s="459"/>
      <c r="D3228" s="461"/>
      <c r="E3228" s="461"/>
      <c r="F3228" s="477"/>
      <c r="G3228" s="461"/>
      <c r="H3228" s="461"/>
      <c r="I3228" s="461"/>
      <c r="J3228" s="426"/>
      <c r="K3228" s="426"/>
      <c r="L3228" s="426"/>
      <c r="M3228" s="426"/>
      <c r="N3228" s="427"/>
      <c r="O3228" s="458">
        <f t="shared" si="150"/>
        <v>0</v>
      </c>
      <c r="P3228" s="458">
        <f t="shared" si="151"/>
        <v>0</v>
      </c>
      <c r="Q3228" s="96" t="str">
        <f t="shared" si="152"/>
        <v/>
      </c>
    </row>
    <row r="3229" spans="1:17" ht="13.5" hidden="1" thickBot="1" x14ac:dyDescent="0.25">
      <c r="A3229" s="450"/>
      <c r="B3229" s="427"/>
      <c r="C3229" s="459"/>
      <c r="D3229" s="461"/>
      <c r="E3229" s="461"/>
      <c r="F3229" s="477"/>
      <c r="G3229" s="461"/>
      <c r="H3229" s="461"/>
      <c r="I3229" s="461"/>
      <c r="J3229" s="426"/>
      <c r="K3229" s="426"/>
      <c r="L3229" s="426"/>
      <c r="M3229" s="426"/>
      <c r="N3229" s="427"/>
      <c r="O3229" s="458">
        <f t="shared" si="150"/>
        <v>0</v>
      </c>
      <c r="P3229" s="458">
        <f t="shared" si="151"/>
        <v>0</v>
      </c>
      <c r="Q3229" s="96" t="str">
        <f t="shared" si="152"/>
        <v/>
      </c>
    </row>
    <row r="3230" spans="1:17" ht="13.5" hidden="1" thickBot="1" x14ac:dyDescent="0.25">
      <c r="A3230" s="450"/>
      <c r="B3230" s="427"/>
      <c r="C3230" s="459"/>
      <c r="D3230" s="461"/>
      <c r="E3230" s="461"/>
      <c r="F3230" s="477"/>
      <c r="G3230" s="461"/>
      <c r="H3230" s="461"/>
      <c r="I3230" s="461"/>
      <c r="J3230" s="426"/>
      <c r="K3230" s="426"/>
      <c r="L3230" s="426"/>
      <c r="M3230" s="426"/>
      <c r="N3230" s="427"/>
      <c r="O3230" s="458">
        <f t="shared" si="150"/>
        <v>0</v>
      </c>
      <c r="P3230" s="458">
        <f t="shared" si="151"/>
        <v>0</v>
      </c>
      <c r="Q3230" s="96" t="str">
        <f t="shared" si="152"/>
        <v/>
      </c>
    </row>
    <row r="3231" spans="1:17" ht="13.5" hidden="1" thickBot="1" x14ac:dyDescent="0.25">
      <c r="A3231" s="450"/>
      <c r="B3231" s="427"/>
      <c r="C3231" s="459"/>
      <c r="D3231" s="461"/>
      <c r="E3231" s="461"/>
      <c r="F3231" s="477"/>
      <c r="G3231" s="461"/>
      <c r="H3231" s="461"/>
      <c r="I3231" s="461"/>
      <c r="J3231" s="426"/>
      <c r="K3231" s="426"/>
      <c r="L3231" s="426"/>
      <c r="M3231" s="426"/>
      <c r="N3231" s="427"/>
      <c r="O3231" s="458">
        <f t="shared" si="150"/>
        <v>0</v>
      </c>
      <c r="P3231" s="458">
        <f t="shared" si="151"/>
        <v>0</v>
      </c>
      <c r="Q3231" s="96" t="str">
        <f t="shared" si="152"/>
        <v/>
      </c>
    </row>
    <row r="3232" spans="1:17" ht="13.5" hidden="1" thickBot="1" x14ac:dyDescent="0.25">
      <c r="A3232" s="450"/>
      <c r="B3232" s="427"/>
      <c r="C3232" s="459"/>
      <c r="D3232" s="461"/>
      <c r="E3232" s="461"/>
      <c r="F3232" s="477"/>
      <c r="G3232" s="461"/>
      <c r="H3232" s="461"/>
      <c r="I3232" s="461"/>
      <c r="J3232" s="426"/>
      <c r="K3232" s="426"/>
      <c r="L3232" s="426"/>
      <c r="M3232" s="426"/>
      <c r="N3232" s="427"/>
      <c r="O3232" s="458">
        <f t="shared" si="150"/>
        <v>0</v>
      </c>
      <c r="P3232" s="458">
        <f t="shared" si="151"/>
        <v>0</v>
      </c>
      <c r="Q3232" s="96" t="str">
        <f t="shared" si="152"/>
        <v/>
      </c>
    </row>
    <row r="3233" spans="1:17" ht="13.5" hidden="1" thickBot="1" x14ac:dyDescent="0.25">
      <c r="A3233" s="450"/>
      <c r="B3233" s="427"/>
      <c r="C3233" s="459"/>
      <c r="D3233" s="461"/>
      <c r="E3233" s="461"/>
      <c r="F3233" s="477"/>
      <c r="G3233" s="461"/>
      <c r="H3233" s="461"/>
      <c r="I3233" s="461"/>
      <c r="J3233" s="426"/>
      <c r="K3233" s="426"/>
      <c r="L3233" s="426"/>
      <c r="M3233" s="426"/>
      <c r="N3233" s="427"/>
      <c r="O3233" s="458">
        <f t="shared" si="150"/>
        <v>0</v>
      </c>
      <c r="P3233" s="458">
        <f t="shared" si="151"/>
        <v>0</v>
      </c>
      <c r="Q3233" s="96" t="str">
        <f t="shared" si="152"/>
        <v/>
      </c>
    </row>
    <row r="3234" spans="1:17" ht="13.5" hidden="1" thickBot="1" x14ac:dyDescent="0.25">
      <c r="A3234" s="450"/>
      <c r="B3234" s="427"/>
      <c r="C3234" s="459"/>
      <c r="D3234" s="461"/>
      <c r="E3234" s="461"/>
      <c r="F3234" s="477"/>
      <c r="G3234" s="461"/>
      <c r="H3234" s="461"/>
      <c r="I3234" s="461"/>
      <c r="J3234" s="426"/>
      <c r="K3234" s="426"/>
      <c r="L3234" s="426"/>
      <c r="M3234" s="426"/>
      <c r="N3234" s="427"/>
      <c r="O3234" s="458">
        <f t="shared" si="150"/>
        <v>0</v>
      </c>
      <c r="P3234" s="458">
        <f t="shared" si="151"/>
        <v>0</v>
      </c>
      <c r="Q3234" s="96" t="str">
        <f t="shared" si="152"/>
        <v/>
      </c>
    </row>
    <row r="3235" spans="1:17" ht="13.5" hidden="1" thickBot="1" x14ac:dyDescent="0.25">
      <c r="A3235" s="450"/>
      <c r="B3235" s="427"/>
      <c r="C3235" s="459"/>
      <c r="D3235" s="461"/>
      <c r="E3235" s="461"/>
      <c r="F3235" s="477"/>
      <c r="G3235" s="461"/>
      <c r="H3235" s="461"/>
      <c r="I3235" s="461"/>
      <c r="J3235" s="426"/>
      <c r="K3235" s="426"/>
      <c r="L3235" s="426"/>
      <c r="M3235" s="426"/>
      <c r="N3235" s="427"/>
      <c r="O3235" s="458">
        <f t="shared" si="150"/>
        <v>0</v>
      </c>
      <c r="P3235" s="458">
        <f t="shared" si="151"/>
        <v>0</v>
      </c>
      <c r="Q3235" s="96" t="str">
        <f t="shared" si="152"/>
        <v/>
      </c>
    </row>
    <row r="3236" spans="1:17" ht="13.5" hidden="1" thickBot="1" x14ac:dyDescent="0.25">
      <c r="A3236" s="450"/>
      <c r="B3236" s="427"/>
      <c r="C3236" s="459"/>
      <c r="D3236" s="461"/>
      <c r="E3236" s="461"/>
      <c r="F3236" s="477"/>
      <c r="G3236" s="461"/>
      <c r="H3236" s="461"/>
      <c r="I3236" s="461"/>
      <c r="J3236" s="426"/>
      <c r="K3236" s="426"/>
      <c r="L3236" s="426"/>
      <c r="M3236" s="426"/>
      <c r="N3236" s="427"/>
      <c r="O3236" s="458">
        <f t="shared" si="150"/>
        <v>0</v>
      </c>
      <c r="P3236" s="458">
        <f t="shared" si="151"/>
        <v>0</v>
      </c>
      <c r="Q3236" s="96" t="str">
        <f t="shared" si="152"/>
        <v/>
      </c>
    </row>
    <row r="3237" spans="1:17" ht="13.5" hidden="1" thickBot="1" x14ac:dyDescent="0.25">
      <c r="A3237" s="450"/>
      <c r="B3237" s="427"/>
      <c r="C3237" s="459"/>
      <c r="D3237" s="461"/>
      <c r="E3237" s="461"/>
      <c r="F3237" s="477"/>
      <c r="G3237" s="461"/>
      <c r="H3237" s="461"/>
      <c r="I3237" s="461"/>
      <c r="J3237" s="426"/>
      <c r="K3237" s="426"/>
      <c r="L3237" s="426"/>
      <c r="M3237" s="426"/>
      <c r="N3237" s="427"/>
      <c r="O3237" s="458">
        <f t="shared" si="150"/>
        <v>0</v>
      </c>
      <c r="P3237" s="458">
        <f t="shared" si="151"/>
        <v>0</v>
      </c>
      <c r="Q3237" s="96" t="str">
        <f t="shared" si="152"/>
        <v/>
      </c>
    </row>
    <row r="3238" spans="1:17" ht="13.5" hidden="1" thickBot="1" x14ac:dyDescent="0.25">
      <c r="A3238" s="450"/>
      <c r="B3238" s="427"/>
      <c r="C3238" s="459"/>
      <c r="D3238" s="461"/>
      <c r="E3238" s="461"/>
      <c r="F3238" s="477"/>
      <c r="G3238" s="461"/>
      <c r="H3238" s="461"/>
      <c r="I3238" s="461"/>
      <c r="J3238" s="426"/>
      <c r="K3238" s="426"/>
      <c r="L3238" s="426"/>
      <c r="M3238" s="426"/>
      <c r="N3238" s="427"/>
      <c r="O3238" s="458">
        <f t="shared" si="150"/>
        <v>0</v>
      </c>
      <c r="P3238" s="458">
        <f t="shared" si="151"/>
        <v>0</v>
      </c>
      <c r="Q3238" s="96" t="str">
        <f t="shared" si="152"/>
        <v/>
      </c>
    </row>
    <row r="3239" spans="1:17" ht="13.5" hidden="1" thickBot="1" x14ac:dyDescent="0.25">
      <c r="A3239" s="450"/>
      <c r="B3239" s="427"/>
      <c r="C3239" s="459"/>
      <c r="D3239" s="461"/>
      <c r="E3239" s="461"/>
      <c r="F3239" s="477"/>
      <c r="G3239" s="461"/>
      <c r="H3239" s="461"/>
      <c r="I3239" s="461"/>
      <c r="J3239" s="426"/>
      <c r="K3239" s="426"/>
      <c r="L3239" s="426"/>
      <c r="M3239" s="426"/>
      <c r="N3239" s="427"/>
      <c r="O3239" s="458">
        <f t="shared" si="150"/>
        <v>0</v>
      </c>
      <c r="P3239" s="458">
        <f t="shared" si="151"/>
        <v>0</v>
      </c>
      <c r="Q3239" s="96" t="str">
        <f t="shared" si="152"/>
        <v/>
      </c>
    </row>
    <row r="3240" spans="1:17" ht="13.5" hidden="1" thickBot="1" x14ac:dyDescent="0.25">
      <c r="A3240" s="450"/>
      <c r="B3240" s="427"/>
      <c r="C3240" s="459"/>
      <c r="D3240" s="461"/>
      <c r="E3240" s="461"/>
      <c r="F3240" s="477"/>
      <c r="G3240" s="461"/>
      <c r="H3240" s="461"/>
      <c r="I3240" s="461"/>
      <c r="J3240" s="426"/>
      <c r="K3240" s="426"/>
      <c r="L3240" s="426"/>
      <c r="M3240" s="426"/>
      <c r="N3240" s="427"/>
      <c r="O3240" s="458">
        <f t="shared" si="150"/>
        <v>0</v>
      </c>
      <c r="P3240" s="458">
        <f t="shared" si="151"/>
        <v>0</v>
      </c>
      <c r="Q3240" s="96" t="str">
        <f t="shared" si="152"/>
        <v/>
      </c>
    </row>
    <row r="3241" spans="1:17" ht="13.5" hidden="1" thickBot="1" x14ac:dyDescent="0.25">
      <c r="A3241" s="450"/>
      <c r="B3241" s="427"/>
      <c r="C3241" s="459"/>
      <c r="D3241" s="461"/>
      <c r="E3241" s="461"/>
      <c r="F3241" s="477"/>
      <c r="G3241" s="461"/>
      <c r="H3241" s="461"/>
      <c r="I3241" s="461"/>
      <c r="J3241" s="426"/>
      <c r="K3241" s="426"/>
      <c r="L3241" s="426"/>
      <c r="M3241" s="426"/>
      <c r="N3241" s="427"/>
      <c r="O3241" s="458">
        <f t="shared" si="150"/>
        <v>0</v>
      </c>
      <c r="P3241" s="458">
        <f t="shared" si="151"/>
        <v>0</v>
      </c>
      <c r="Q3241" s="96" t="str">
        <f t="shared" si="152"/>
        <v/>
      </c>
    </row>
    <row r="3242" spans="1:17" ht="13.5" hidden="1" thickBot="1" x14ac:dyDescent="0.25">
      <c r="A3242" s="450"/>
      <c r="B3242" s="427"/>
      <c r="C3242" s="459"/>
      <c r="D3242" s="461"/>
      <c r="E3242" s="461"/>
      <c r="F3242" s="477"/>
      <c r="G3242" s="455"/>
      <c r="H3242" s="461"/>
      <c r="I3242" s="461"/>
      <c r="J3242" s="426"/>
      <c r="K3242" s="426"/>
      <c r="L3242" s="426"/>
      <c r="M3242" s="426"/>
      <c r="N3242" s="427"/>
      <c r="O3242" s="458">
        <f t="shared" si="150"/>
        <v>0</v>
      </c>
      <c r="P3242" s="458">
        <f t="shared" si="151"/>
        <v>0</v>
      </c>
      <c r="Q3242" s="96" t="str">
        <f t="shared" si="152"/>
        <v/>
      </c>
    </row>
    <row r="3243" spans="1:17" ht="13.5" hidden="1" thickBot="1" x14ac:dyDescent="0.25">
      <c r="A3243" s="450"/>
      <c r="B3243" s="427"/>
      <c r="C3243" s="459"/>
      <c r="D3243" s="461"/>
      <c r="E3243" s="461"/>
      <c r="F3243" s="477"/>
      <c r="G3243" s="461"/>
      <c r="H3243" s="461"/>
      <c r="I3243" s="461"/>
      <c r="J3243" s="426"/>
      <c r="K3243" s="426"/>
      <c r="L3243" s="426"/>
      <c r="M3243" s="426"/>
      <c r="N3243" s="427"/>
      <c r="O3243" s="458">
        <f t="shared" si="150"/>
        <v>0</v>
      </c>
      <c r="P3243" s="458">
        <f t="shared" si="151"/>
        <v>0</v>
      </c>
      <c r="Q3243" s="96" t="str">
        <f t="shared" si="152"/>
        <v/>
      </c>
    </row>
    <row r="3244" spans="1:17" ht="13.5" hidden="1" thickBot="1" x14ac:dyDescent="0.25">
      <c r="A3244" s="450"/>
      <c r="B3244" s="427"/>
      <c r="C3244" s="459"/>
      <c r="D3244" s="461"/>
      <c r="E3244" s="461"/>
      <c r="F3244" s="477"/>
      <c r="G3244" s="455"/>
      <c r="H3244" s="461"/>
      <c r="I3244" s="461"/>
      <c r="J3244" s="426"/>
      <c r="K3244" s="426"/>
      <c r="L3244" s="426"/>
      <c r="M3244" s="426"/>
      <c r="N3244" s="427"/>
      <c r="O3244" s="458">
        <f t="shared" si="150"/>
        <v>0</v>
      </c>
      <c r="P3244" s="458">
        <f t="shared" si="151"/>
        <v>0</v>
      </c>
      <c r="Q3244" s="96" t="str">
        <f t="shared" si="152"/>
        <v/>
      </c>
    </row>
    <row r="3245" spans="1:17" ht="13.5" hidden="1" thickBot="1" x14ac:dyDescent="0.25">
      <c r="A3245" s="450"/>
      <c r="B3245" s="427"/>
      <c r="C3245" s="459"/>
      <c r="D3245" s="461"/>
      <c r="E3245" s="461"/>
      <c r="F3245" s="477"/>
      <c r="G3245" s="455"/>
      <c r="H3245" s="461"/>
      <c r="I3245" s="461"/>
      <c r="J3245" s="426"/>
      <c r="K3245" s="426"/>
      <c r="L3245" s="426"/>
      <c r="M3245" s="426"/>
      <c r="N3245" s="427"/>
      <c r="O3245" s="458">
        <f t="shared" si="150"/>
        <v>0</v>
      </c>
      <c r="P3245" s="458">
        <f t="shared" si="151"/>
        <v>0</v>
      </c>
      <c r="Q3245" s="96" t="str">
        <f t="shared" si="152"/>
        <v/>
      </c>
    </row>
    <row r="3246" spans="1:17" ht="13.5" hidden="1" thickBot="1" x14ac:dyDescent="0.25">
      <c r="A3246" s="450"/>
      <c r="B3246" s="427"/>
      <c r="C3246" s="459"/>
      <c r="D3246" s="461"/>
      <c r="E3246" s="461"/>
      <c r="F3246" s="477"/>
      <c r="G3246" s="455"/>
      <c r="H3246" s="461"/>
      <c r="I3246" s="461"/>
      <c r="J3246" s="426"/>
      <c r="K3246" s="426"/>
      <c r="L3246" s="426"/>
      <c r="M3246" s="426"/>
      <c r="N3246" s="427"/>
      <c r="O3246" s="458">
        <f t="shared" si="150"/>
        <v>0</v>
      </c>
      <c r="P3246" s="458">
        <f t="shared" si="151"/>
        <v>0</v>
      </c>
      <c r="Q3246" s="96" t="str">
        <f t="shared" si="152"/>
        <v/>
      </c>
    </row>
    <row r="3247" spans="1:17" ht="13.5" hidden="1" thickBot="1" x14ac:dyDescent="0.25">
      <c r="A3247" s="450"/>
      <c r="B3247" s="427"/>
      <c r="C3247" s="459"/>
      <c r="D3247" s="461"/>
      <c r="E3247" s="461"/>
      <c r="F3247" s="477"/>
      <c r="G3247" s="461"/>
      <c r="H3247" s="461"/>
      <c r="I3247" s="461"/>
      <c r="J3247" s="426"/>
      <c r="K3247" s="426"/>
      <c r="L3247" s="426"/>
      <c r="M3247" s="426"/>
      <c r="N3247" s="427"/>
      <c r="O3247" s="458">
        <f t="shared" si="150"/>
        <v>0</v>
      </c>
      <c r="P3247" s="458">
        <f t="shared" si="151"/>
        <v>0</v>
      </c>
      <c r="Q3247" s="96" t="str">
        <f t="shared" si="152"/>
        <v/>
      </c>
    </row>
    <row r="3248" spans="1:17" ht="13.5" hidden="1" thickBot="1" x14ac:dyDescent="0.25">
      <c r="A3248" s="450"/>
      <c r="B3248" s="427"/>
      <c r="C3248" s="459"/>
      <c r="D3248" s="461"/>
      <c r="E3248" s="461"/>
      <c r="F3248" s="477"/>
      <c r="G3248" s="461"/>
      <c r="H3248" s="461"/>
      <c r="I3248" s="461"/>
      <c r="J3248" s="426"/>
      <c r="K3248" s="426"/>
      <c r="L3248" s="426"/>
      <c r="M3248" s="426"/>
      <c r="N3248" s="427"/>
      <c r="O3248" s="458">
        <f t="shared" si="150"/>
        <v>0</v>
      </c>
      <c r="P3248" s="458">
        <f t="shared" si="151"/>
        <v>0</v>
      </c>
      <c r="Q3248" s="96" t="str">
        <f t="shared" si="152"/>
        <v/>
      </c>
    </row>
    <row r="3249" spans="1:17" ht="13.5" hidden="1" thickBot="1" x14ac:dyDescent="0.25">
      <c r="A3249" s="450"/>
      <c r="B3249" s="427"/>
      <c r="C3249" s="459"/>
      <c r="D3249" s="461"/>
      <c r="E3249" s="461"/>
      <c r="F3249" s="477"/>
      <c r="G3249" s="461"/>
      <c r="H3249" s="461"/>
      <c r="I3249" s="461"/>
      <c r="J3249" s="426"/>
      <c r="K3249" s="426"/>
      <c r="L3249" s="426"/>
      <c r="M3249" s="426"/>
      <c r="N3249" s="427"/>
      <c r="O3249" s="458">
        <f t="shared" si="150"/>
        <v>0</v>
      </c>
      <c r="P3249" s="458">
        <f t="shared" si="151"/>
        <v>0</v>
      </c>
      <c r="Q3249" s="96" t="str">
        <f t="shared" si="152"/>
        <v/>
      </c>
    </row>
    <row r="3250" spans="1:17" ht="13.5" hidden="1" thickBot="1" x14ac:dyDescent="0.25">
      <c r="A3250" s="450"/>
      <c r="B3250" s="427"/>
      <c r="C3250" s="459"/>
      <c r="D3250" s="461"/>
      <c r="E3250" s="461"/>
      <c r="F3250" s="477"/>
      <c r="G3250" s="461"/>
      <c r="H3250" s="461"/>
      <c r="I3250" s="461"/>
      <c r="J3250" s="426"/>
      <c r="K3250" s="426"/>
      <c r="L3250" s="426"/>
      <c r="M3250" s="426"/>
      <c r="N3250" s="427"/>
      <c r="O3250" s="458">
        <f t="shared" si="150"/>
        <v>0</v>
      </c>
      <c r="P3250" s="458">
        <f t="shared" si="151"/>
        <v>0</v>
      </c>
      <c r="Q3250" s="96" t="str">
        <f t="shared" si="152"/>
        <v/>
      </c>
    </row>
    <row r="3251" spans="1:17" ht="13.5" hidden="1" thickBot="1" x14ac:dyDescent="0.25">
      <c r="A3251" s="450"/>
      <c r="B3251" s="427"/>
      <c r="C3251" s="459"/>
      <c r="D3251" s="461"/>
      <c r="E3251" s="461"/>
      <c r="F3251" s="477"/>
      <c r="G3251" s="461"/>
      <c r="H3251" s="461"/>
      <c r="I3251" s="461"/>
      <c r="J3251" s="426"/>
      <c r="K3251" s="426"/>
      <c r="L3251" s="426"/>
      <c r="M3251" s="426"/>
      <c r="N3251" s="427"/>
      <c r="O3251" s="458">
        <f t="shared" si="150"/>
        <v>0</v>
      </c>
      <c r="P3251" s="458">
        <f t="shared" si="151"/>
        <v>0</v>
      </c>
      <c r="Q3251" s="96" t="str">
        <f t="shared" si="152"/>
        <v/>
      </c>
    </row>
    <row r="3252" spans="1:17" ht="13.5" hidden="1" thickBot="1" x14ac:dyDescent="0.25">
      <c r="A3252" s="450"/>
      <c r="B3252" s="427"/>
      <c r="C3252" s="459"/>
      <c r="D3252" s="461"/>
      <c r="E3252" s="461"/>
      <c r="F3252" s="477"/>
      <c r="G3252" s="461"/>
      <c r="H3252" s="461"/>
      <c r="I3252" s="461"/>
      <c r="J3252" s="426"/>
      <c r="K3252" s="426"/>
      <c r="L3252" s="426"/>
      <c r="M3252" s="426"/>
      <c r="N3252" s="427"/>
      <c r="O3252" s="458">
        <f t="shared" si="150"/>
        <v>0</v>
      </c>
      <c r="P3252" s="458">
        <f t="shared" si="151"/>
        <v>0</v>
      </c>
      <c r="Q3252" s="96" t="str">
        <f t="shared" si="152"/>
        <v/>
      </c>
    </row>
    <row r="3253" spans="1:17" ht="13.5" hidden="1" thickBot="1" x14ac:dyDescent="0.25">
      <c r="A3253" s="450"/>
      <c r="B3253" s="427"/>
      <c r="C3253" s="459"/>
      <c r="D3253" s="461"/>
      <c r="E3253" s="461"/>
      <c r="F3253" s="477"/>
      <c r="G3253" s="461"/>
      <c r="H3253" s="461"/>
      <c r="I3253" s="461"/>
      <c r="J3253" s="426"/>
      <c r="K3253" s="426"/>
      <c r="L3253" s="426"/>
      <c r="M3253" s="426"/>
      <c r="N3253" s="427"/>
      <c r="O3253" s="458">
        <f t="shared" si="150"/>
        <v>0</v>
      </c>
      <c r="P3253" s="458">
        <f t="shared" si="151"/>
        <v>0</v>
      </c>
      <c r="Q3253" s="96" t="str">
        <f t="shared" si="152"/>
        <v/>
      </c>
    </row>
    <row r="3254" spans="1:17" ht="13.5" hidden="1" thickBot="1" x14ac:dyDescent="0.25">
      <c r="A3254" s="450"/>
      <c r="B3254" s="427"/>
      <c r="C3254" s="459"/>
      <c r="D3254" s="461"/>
      <c r="E3254" s="461"/>
      <c r="F3254" s="477"/>
      <c r="G3254" s="461"/>
      <c r="H3254" s="461"/>
      <c r="I3254" s="461"/>
      <c r="J3254" s="426"/>
      <c r="K3254" s="426"/>
      <c r="L3254" s="426"/>
      <c r="M3254" s="426"/>
      <c r="N3254" s="427"/>
      <c r="O3254" s="458">
        <f t="shared" si="150"/>
        <v>0</v>
      </c>
      <c r="P3254" s="458">
        <f t="shared" si="151"/>
        <v>0</v>
      </c>
      <c r="Q3254" s="96" t="str">
        <f t="shared" si="152"/>
        <v/>
      </c>
    </row>
    <row r="3255" spans="1:17" ht="13.5" hidden="1" thickBot="1" x14ac:dyDescent="0.25">
      <c r="A3255" s="450"/>
      <c r="B3255" s="427"/>
      <c r="C3255" s="459"/>
      <c r="D3255" s="461"/>
      <c r="E3255" s="461"/>
      <c r="F3255" s="477"/>
      <c r="G3255" s="461"/>
      <c r="H3255" s="461"/>
      <c r="I3255" s="461"/>
      <c r="J3255" s="426"/>
      <c r="K3255" s="426"/>
      <c r="L3255" s="426"/>
      <c r="M3255" s="426"/>
      <c r="N3255" s="427"/>
      <c r="O3255" s="458">
        <f t="shared" si="150"/>
        <v>0</v>
      </c>
      <c r="P3255" s="458">
        <f t="shared" si="151"/>
        <v>0</v>
      </c>
      <c r="Q3255" s="96" t="str">
        <f t="shared" si="152"/>
        <v/>
      </c>
    </row>
    <row r="3256" spans="1:17" ht="13.5" hidden="1" thickBot="1" x14ac:dyDescent="0.25">
      <c r="A3256" s="450"/>
      <c r="B3256" s="427"/>
      <c r="C3256" s="459"/>
      <c r="D3256" s="461"/>
      <c r="E3256" s="461"/>
      <c r="F3256" s="477"/>
      <c r="G3256" s="461"/>
      <c r="H3256" s="461"/>
      <c r="I3256" s="461"/>
      <c r="J3256" s="426"/>
      <c r="K3256" s="426"/>
      <c r="L3256" s="426"/>
      <c r="M3256" s="426"/>
      <c r="N3256" s="427"/>
      <c r="O3256" s="458">
        <f t="shared" si="150"/>
        <v>0</v>
      </c>
      <c r="P3256" s="458">
        <f t="shared" si="151"/>
        <v>0</v>
      </c>
      <c r="Q3256" s="96" t="str">
        <f t="shared" si="152"/>
        <v/>
      </c>
    </row>
    <row r="3257" spans="1:17" ht="13.5" hidden="1" thickBot="1" x14ac:dyDescent="0.25">
      <c r="A3257" s="450"/>
      <c r="B3257" s="427"/>
      <c r="C3257" s="459"/>
      <c r="D3257" s="461"/>
      <c r="E3257" s="461"/>
      <c r="F3257" s="477"/>
      <c r="G3257" s="461"/>
      <c r="H3257" s="461"/>
      <c r="I3257" s="461"/>
      <c r="J3257" s="426"/>
      <c r="K3257" s="426"/>
      <c r="L3257" s="426"/>
      <c r="M3257" s="426"/>
      <c r="N3257" s="427"/>
      <c r="O3257" s="458">
        <f t="shared" si="150"/>
        <v>0</v>
      </c>
      <c r="P3257" s="458">
        <f t="shared" si="151"/>
        <v>0</v>
      </c>
      <c r="Q3257" s="96" t="str">
        <f t="shared" si="152"/>
        <v/>
      </c>
    </row>
    <row r="3258" spans="1:17" ht="13.5" hidden="1" thickBot="1" x14ac:dyDescent="0.25">
      <c r="A3258" s="450"/>
      <c r="B3258" s="427"/>
      <c r="C3258" s="459"/>
      <c r="D3258" s="461"/>
      <c r="E3258" s="461"/>
      <c r="F3258" s="477"/>
      <c r="G3258" s="461"/>
      <c r="H3258" s="461"/>
      <c r="I3258" s="461"/>
      <c r="J3258" s="426"/>
      <c r="K3258" s="426"/>
      <c r="L3258" s="426"/>
      <c r="M3258" s="426"/>
      <c r="N3258" s="427"/>
      <c r="O3258" s="458">
        <f t="shared" si="150"/>
        <v>0</v>
      </c>
      <c r="P3258" s="458">
        <f t="shared" si="151"/>
        <v>0</v>
      </c>
      <c r="Q3258" s="96" t="str">
        <f t="shared" si="152"/>
        <v/>
      </c>
    </row>
    <row r="3259" spans="1:17" ht="13.5" hidden="1" thickBot="1" x14ac:dyDescent="0.25">
      <c r="A3259" s="450"/>
      <c r="B3259" s="427"/>
      <c r="C3259" s="459"/>
      <c r="D3259" s="461"/>
      <c r="E3259" s="461"/>
      <c r="F3259" s="477"/>
      <c r="G3259" s="461"/>
      <c r="H3259" s="461"/>
      <c r="I3259" s="461"/>
      <c r="J3259" s="426"/>
      <c r="K3259" s="426"/>
      <c r="L3259" s="426"/>
      <c r="M3259" s="426"/>
      <c r="N3259" s="427"/>
      <c r="O3259" s="458">
        <f t="shared" si="150"/>
        <v>0</v>
      </c>
      <c r="P3259" s="458">
        <f t="shared" si="151"/>
        <v>0</v>
      </c>
      <c r="Q3259" s="96" t="str">
        <f t="shared" si="152"/>
        <v/>
      </c>
    </row>
    <row r="3260" spans="1:17" ht="13.5" hidden="1" thickBot="1" x14ac:dyDescent="0.25">
      <c r="A3260" s="450"/>
      <c r="B3260" s="427"/>
      <c r="C3260" s="459"/>
      <c r="D3260" s="461"/>
      <c r="E3260" s="461"/>
      <c r="F3260" s="477"/>
      <c r="G3260" s="461"/>
      <c r="H3260" s="461"/>
      <c r="I3260" s="461"/>
      <c r="J3260" s="426"/>
      <c r="K3260" s="426"/>
      <c r="L3260" s="426"/>
      <c r="M3260" s="426"/>
      <c r="N3260" s="427"/>
      <c r="O3260" s="458">
        <f t="shared" si="150"/>
        <v>0</v>
      </c>
      <c r="P3260" s="458">
        <f t="shared" si="151"/>
        <v>0</v>
      </c>
      <c r="Q3260" s="96" t="str">
        <f t="shared" si="152"/>
        <v/>
      </c>
    </row>
    <row r="3261" spans="1:17" ht="13.5" hidden="1" thickBot="1" x14ac:dyDescent="0.25">
      <c r="A3261" s="450"/>
      <c r="B3261" s="427"/>
      <c r="C3261" s="459"/>
      <c r="D3261" s="461"/>
      <c r="E3261" s="461"/>
      <c r="F3261" s="477"/>
      <c r="G3261" s="461"/>
      <c r="H3261" s="461"/>
      <c r="I3261" s="461"/>
      <c r="J3261" s="426"/>
      <c r="K3261" s="426"/>
      <c r="L3261" s="426"/>
      <c r="M3261" s="426"/>
      <c r="N3261" s="427"/>
      <c r="O3261" s="458">
        <f t="shared" si="150"/>
        <v>0</v>
      </c>
      <c r="P3261" s="458">
        <f t="shared" si="151"/>
        <v>0</v>
      </c>
      <c r="Q3261" s="96" t="str">
        <f t="shared" si="152"/>
        <v/>
      </c>
    </row>
    <row r="3262" spans="1:17" ht="13.5" hidden="1" thickBot="1" x14ac:dyDescent="0.25">
      <c r="A3262" s="450"/>
      <c r="B3262" s="427"/>
      <c r="C3262" s="459"/>
      <c r="D3262" s="461"/>
      <c r="E3262" s="461"/>
      <c r="F3262" s="477"/>
      <c r="G3262" s="461"/>
      <c r="H3262" s="461"/>
      <c r="I3262" s="461"/>
      <c r="J3262" s="426"/>
      <c r="K3262" s="426"/>
      <c r="L3262" s="426"/>
      <c r="M3262" s="426"/>
      <c r="N3262" s="427"/>
      <c r="O3262" s="458">
        <f t="shared" si="150"/>
        <v>0</v>
      </c>
      <c r="P3262" s="458">
        <f t="shared" si="151"/>
        <v>0</v>
      </c>
      <c r="Q3262" s="96" t="str">
        <f t="shared" si="152"/>
        <v/>
      </c>
    </row>
    <row r="3263" spans="1:17" ht="13.5" hidden="1" thickBot="1" x14ac:dyDescent="0.25">
      <c r="A3263" s="450"/>
      <c r="B3263" s="427"/>
      <c r="C3263" s="459"/>
      <c r="D3263" s="461"/>
      <c r="E3263" s="461"/>
      <c r="F3263" s="477"/>
      <c r="G3263" s="461"/>
      <c r="H3263" s="461"/>
      <c r="I3263" s="461"/>
      <c r="J3263" s="426"/>
      <c r="K3263" s="426"/>
      <c r="L3263" s="426"/>
      <c r="M3263" s="426"/>
      <c r="N3263" s="427"/>
      <c r="O3263" s="458">
        <f t="shared" si="150"/>
        <v>0</v>
      </c>
      <c r="P3263" s="458">
        <f t="shared" si="151"/>
        <v>0</v>
      </c>
      <c r="Q3263" s="96" t="str">
        <f t="shared" si="152"/>
        <v/>
      </c>
    </row>
    <row r="3264" spans="1:17" ht="13.5" hidden="1" thickBot="1" x14ac:dyDescent="0.25">
      <c r="A3264" s="450"/>
      <c r="B3264" s="427"/>
      <c r="C3264" s="459"/>
      <c r="D3264" s="461"/>
      <c r="E3264" s="461"/>
      <c r="F3264" s="477"/>
      <c r="G3264" s="461"/>
      <c r="H3264" s="461"/>
      <c r="I3264" s="461"/>
      <c r="J3264" s="426"/>
      <c r="K3264" s="426"/>
      <c r="L3264" s="426"/>
      <c r="M3264" s="426"/>
      <c r="N3264" s="427"/>
      <c r="O3264" s="458">
        <f t="shared" si="150"/>
        <v>0</v>
      </c>
      <c r="P3264" s="458">
        <f t="shared" si="151"/>
        <v>0</v>
      </c>
      <c r="Q3264" s="96" t="str">
        <f t="shared" si="152"/>
        <v/>
      </c>
    </row>
    <row r="3265" spans="1:17" ht="13.5" hidden="1" thickBot="1" x14ac:dyDescent="0.25">
      <c r="A3265" s="450"/>
      <c r="B3265" s="427"/>
      <c r="C3265" s="459"/>
      <c r="D3265" s="461"/>
      <c r="E3265" s="461"/>
      <c r="F3265" s="477"/>
      <c r="G3265" s="461"/>
      <c r="H3265" s="461"/>
      <c r="I3265" s="461"/>
      <c r="J3265" s="426"/>
      <c r="K3265" s="426"/>
      <c r="L3265" s="426"/>
      <c r="M3265" s="426"/>
      <c r="N3265" s="427"/>
      <c r="O3265" s="458">
        <f t="shared" si="150"/>
        <v>0</v>
      </c>
      <c r="P3265" s="458">
        <f t="shared" si="151"/>
        <v>0</v>
      </c>
      <c r="Q3265" s="96" t="str">
        <f t="shared" si="152"/>
        <v/>
      </c>
    </row>
    <row r="3266" spans="1:17" ht="13.5" hidden="1" thickBot="1" x14ac:dyDescent="0.25">
      <c r="A3266" s="450"/>
      <c r="B3266" s="427"/>
      <c r="C3266" s="459"/>
      <c r="D3266" s="461"/>
      <c r="E3266" s="461"/>
      <c r="F3266" s="477"/>
      <c r="G3266" s="461"/>
      <c r="H3266" s="461"/>
      <c r="I3266" s="461"/>
      <c r="J3266" s="426"/>
      <c r="K3266" s="426"/>
      <c r="L3266" s="426"/>
      <c r="M3266" s="426"/>
      <c r="N3266" s="427"/>
      <c r="O3266" s="458">
        <f t="shared" si="150"/>
        <v>0</v>
      </c>
      <c r="P3266" s="458">
        <f t="shared" si="151"/>
        <v>0</v>
      </c>
      <c r="Q3266" s="96" t="str">
        <f t="shared" si="152"/>
        <v/>
      </c>
    </row>
    <row r="3267" spans="1:17" ht="13.5" hidden="1" thickBot="1" x14ac:dyDescent="0.25">
      <c r="A3267" s="450"/>
      <c r="B3267" s="427"/>
      <c r="C3267" s="459"/>
      <c r="D3267" s="461"/>
      <c r="E3267" s="461"/>
      <c r="F3267" s="477"/>
      <c r="G3267" s="461"/>
      <c r="H3267" s="461"/>
      <c r="I3267" s="461"/>
      <c r="J3267" s="426"/>
      <c r="K3267" s="426"/>
      <c r="L3267" s="426"/>
      <c r="M3267" s="426"/>
      <c r="N3267" s="427"/>
      <c r="O3267" s="458">
        <f t="shared" si="150"/>
        <v>0</v>
      </c>
      <c r="P3267" s="458">
        <f t="shared" si="151"/>
        <v>0</v>
      </c>
      <c r="Q3267" s="96" t="str">
        <f t="shared" si="152"/>
        <v/>
      </c>
    </row>
    <row r="3268" spans="1:17" ht="13.5" hidden="1" thickBot="1" x14ac:dyDescent="0.25">
      <c r="A3268" s="450"/>
      <c r="B3268" s="427"/>
      <c r="C3268" s="459"/>
      <c r="D3268" s="461"/>
      <c r="E3268" s="461"/>
      <c r="F3268" s="477"/>
      <c r="G3268" s="461"/>
      <c r="H3268" s="461"/>
      <c r="I3268" s="461"/>
      <c r="J3268" s="426"/>
      <c r="K3268" s="426"/>
      <c r="L3268" s="426"/>
      <c r="M3268" s="426"/>
      <c r="N3268" s="427"/>
      <c r="O3268" s="458">
        <f t="shared" si="150"/>
        <v>0</v>
      </c>
      <c r="P3268" s="458">
        <f t="shared" si="151"/>
        <v>0</v>
      </c>
      <c r="Q3268" s="96" t="str">
        <f t="shared" si="152"/>
        <v/>
      </c>
    </row>
    <row r="3269" spans="1:17" ht="13.5" hidden="1" thickBot="1" x14ac:dyDescent="0.25">
      <c r="A3269" s="450"/>
      <c r="B3269" s="427"/>
      <c r="C3269" s="459"/>
      <c r="D3269" s="461"/>
      <c r="E3269" s="461"/>
      <c r="F3269" s="477"/>
      <c r="G3269" s="461"/>
      <c r="H3269" s="461"/>
      <c r="I3269" s="461"/>
      <c r="J3269" s="426"/>
      <c r="K3269" s="426"/>
      <c r="L3269" s="426"/>
      <c r="M3269" s="426"/>
      <c r="N3269" s="427"/>
      <c r="O3269" s="458">
        <f t="shared" ref="O3269:O3332" si="153">IF(B3269=0,0,IF(YEAR(B3269)=$P$1,MONTH(B3269)-$O$1+1,(YEAR(B3269)-$P$1)*12-$O$1+1+MONTH(B3269)))</f>
        <v>0</v>
      </c>
      <c r="P3269" s="458">
        <f t="shared" ref="P3269:P3332" si="154">IF(C3269=0,0,IF(YEAR(C3269)=$P$1,MONTH(C3269)-$O$1+1,(YEAR(C3269)-$P$1)*12-$O$1+1+MONTH(C3269)))</f>
        <v>0</v>
      </c>
      <c r="Q3269" s="96" t="str">
        <f t="shared" ref="Q3269:Q3332" si="155">SUBSTITUTE(D3269," ","_")</f>
        <v/>
      </c>
    </row>
    <row r="3270" spans="1:17" ht="13.5" hidden="1" thickBot="1" x14ac:dyDescent="0.25">
      <c r="A3270" s="450"/>
      <c r="B3270" s="427"/>
      <c r="C3270" s="459"/>
      <c r="D3270" s="461"/>
      <c r="E3270" s="461"/>
      <c r="F3270" s="477"/>
      <c r="G3270" s="461"/>
      <c r="H3270" s="461"/>
      <c r="I3270" s="461"/>
      <c r="J3270" s="426"/>
      <c r="K3270" s="426"/>
      <c r="L3270" s="426"/>
      <c r="M3270" s="426"/>
      <c r="N3270" s="427"/>
      <c r="O3270" s="458">
        <f t="shared" si="153"/>
        <v>0</v>
      </c>
      <c r="P3270" s="458">
        <f t="shared" si="154"/>
        <v>0</v>
      </c>
      <c r="Q3270" s="96" t="str">
        <f t="shared" si="155"/>
        <v/>
      </c>
    </row>
    <row r="3271" spans="1:17" ht="13.5" hidden="1" thickBot="1" x14ac:dyDescent="0.25">
      <c r="A3271" s="450"/>
      <c r="B3271" s="427"/>
      <c r="C3271" s="459"/>
      <c r="D3271" s="461"/>
      <c r="E3271" s="461"/>
      <c r="F3271" s="477"/>
      <c r="G3271" s="461"/>
      <c r="H3271" s="461"/>
      <c r="I3271" s="461"/>
      <c r="J3271" s="426"/>
      <c r="K3271" s="426"/>
      <c r="L3271" s="426"/>
      <c r="M3271" s="426"/>
      <c r="N3271" s="427"/>
      <c r="O3271" s="458">
        <f t="shared" si="153"/>
        <v>0</v>
      </c>
      <c r="P3271" s="458">
        <f t="shared" si="154"/>
        <v>0</v>
      </c>
      <c r="Q3271" s="96" t="str">
        <f t="shared" si="155"/>
        <v/>
      </c>
    </row>
    <row r="3272" spans="1:17" ht="13.5" hidden="1" thickBot="1" x14ac:dyDescent="0.25">
      <c r="A3272" s="450"/>
      <c r="B3272" s="427"/>
      <c r="C3272" s="459"/>
      <c r="D3272" s="461"/>
      <c r="E3272" s="461"/>
      <c r="F3272" s="477"/>
      <c r="G3272" s="461"/>
      <c r="H3272" s="461"/>
      <c r="I3272" s="461"/>
      <c r="J3272" s="426"/>
      <c r="K3272" s="426"/>
      <c r="L3272" s="426"/>
      <c r="M3272" s="426"/>
      <c r="N3272" s="427"/>
      <c r="O3272" s="458">
        <f t="shared" si="153"/>
        <v>0</v>
      </c>
      <c r="P3272" s="458">
        <f t="shared" si="154"/>
        <v>0</v>
      </c>
      <c r="Q3272" s="96" t="str">
        <f t="shared" si="155"/>
        <v/>
      </c>
    </row>
    <row r="3273" spans="1:17" ht="13.5" hidden="1" thickBot="1" x14ac:dyDescent="0.25">
      <c r="A3273" s="450"/>
      <c r="B3273" s="427"/>
      <c r="C3273" s="459"/>
      <c r="D3273" s="461"/>
      <c r="E3273" s="461"/>
      <c r="F3273" s="477"/>
      <c r="G3273" s="461"/>
      <c r="H3273" s="461"/>
      <c r="I3273" s="461"/>
      <c r="J3273" s="426"/>
      <c r="K3273" s="426"/>
      <c r="L3273" s="426"/>
      <c r="M3273" s="426"/>
      <c r="N3273" s="427"/>
      <c r="O3273" s="458">
        <f t="shared" si="153"/>
        <v>0</v>
      </c>
      <c r="P3273" s="458">
        <f t="shared" si="154"/>
        <v>0</v>
      </c>
      <c r="Q3273" s="96" t="str">
        <f t="shared" si="155"/>
        <v/>
      </c>
    </row>
    <row r="3274" spans="1:17" ht="13.5" hidden="1" thickBot="1" x14ac:dyDescent="0.25">
      <c r="A3274" s="450"/>
      <c r="B3274" s="427"/>
      <c r="C3274" s="459"/>
      <c r="D3274" s="461"/>
      <c r="E3274" s="461"/>
      <c r="F3274" s="477"/>
      <c r="G3274" s="461"/>
      <c r="H3274" s="461"/>
      <c r="I3274" s="461"/>
      <c r="J3274" s="426"/>
      <c r="K3274" s="426"/>
      <c r="L3274" s="426"/>
      <c r="M3274" s="426"/>
      <c r="N3274" s="427"/>
      <c r="O3274" s="458">
        <f t="shared" si="153"/>
        <v>0</v>
      </c>
      <c r="P3274" s="458">
        <f t="shared" si="154"/>
        <v>0</v>
      </c>
      <c r="Q3274" s="96" t="str">
        <f t="shared" si="155"/>
        <v/>
      </c>
    </row>
    <row r="3275" spans="1:17" ht="13.5" hidden="1" thickBot="1" x14ac:dyDescent="0.25">
      <c r="A3275" s="450"/>
      <c r="B3275" s="427"/>
      <c r="C3275" s="459"/>
      <c r="D3275" s="461"/>
      <c r="E3275" s="461"/>
      <c r="F3275" s="477"/>
      <c r="G3275" s="461"/>
      <c r="H3275" s="461"/>
      <c r="I3275" s="461"/>
      <c r="J3275" s="426"/>
      <c r="K3275" s="426"/>
      <c r="L3275" s="426"/>
      <c r="M3275" s="426"/>
      <c r="N3275" s="427"/>
      <c r="O3275" s="458">
        <f t="shared" si="153"/>
        <v>0</v>
      </c>
      <c r="P3275" s="458">
        <f t="shared" si="154"/>
        <v>0</v>
      </c>
      <c r="Q3275" s="96" t="str">
        <f t="shared" si="155"/>
        <v/>
      </c>
    </row>
    <row r="3276" spans="1:17" ht="13.5" hidden="1" thickBot="1" x14ac:dyDescent="0.25">
      <c r="A3276" s="450"/>
      <c r="B3276" s="427"/>
      <c r="C3276" s="459"/>
      <c r="D3276" s="461"/>
      <c r="E3276" s="461"/>
      <c r="F3276" s="477"/>
      <c r="G3276" s="461"/>
      <c r="H3276" s="461"/>
      <c r="I3276" s="461"/>
      <c r="J3276" s="426"/>
      <c r="K3276" s="426"/>
      <c r="L3276" s="426"/>
      <c r="M3276" s="426"/>
      <c r="N3276" s="427"/>
      <c r="O3276" s="458">
        <f t="shared" si="153"/>
        <v>0</v>
      </c>
      <c r="P3276" s="458">
        <f t="shared" si="154"/>
        <v>0</v>
      </c>
      <c r="Q3276" s="96" t="str">
        <f t="shared" si="155"/>
        <v/>
      </c>
    </row>
    <row r="3277" spans="1:17" ht="13.5" hidden="1" thickBot="1" x14ac:dyDescent="0.25">
      <c r="A3277" s="450"/>
      <c r="B3277" s="427"/>
      <c r="C3277" s="459"/>
      <c r="D3277" s="461"/>
      <c r="E3277" s="461"/>
      <c r="F3277" s="477"/>
      <c r="G3277" s="461"/>
      <c r="H3277" s="461"/>
      <c r="I3277" s="461"/>
      <c r="J3277" s="426"/>
      <c r="K3277" s="426"/>
      <c r="L3277" s="426"/>
      <c r="M3277" s="426"/>
      <c r="N3277" s="427"/>
      <c r="O3277" s="458">
        <f t="shared" si="153"/>
        <v>0</v>
      </c>
      <c r="P3277" s="458">
        <f t="shared" si="154"/>
        <v>0</v>
      </c>
      <c r="Q3277" s="96" t="str">
        <f t="shared" si="155"/>
        <v/>
      </c>
    </row>
    <row r="3278" spans="1:17" ht="13.5" hidden="1" thickBot="1" x14ac:dyDescent="0.25">
      <c r="A3278" s="450"/>
      <c r="B3278" s="427"/>
      <c r="C3278" s="459"/>
      <c r="D3278" s="461"/>
      <c r="E3278" s="461"/>
      <c r="F3278" s="477"/>
      <c r="G3278" s="461"/>
      <c r="H3278" s="461"/>
      <c r="I3278" s="461"/>
      <c r="J3278" s="426"/>
      <c r="K3278" s="426"/>
      <c r="L3278" s="426"/>
      <c r="M3278" s="426"/>
      <c r="N3278" s="427"/>
      <c r="O3278" s="458">
        <f t="shared" si="153"/>
        <v>0</v>
      </c>
      <c r="P3278" s="458">
        <f t="shared" si="154"/>
        <v>0</v>
      </c>
      <c r="Q3278" s="96" t="str">
        <f t="shared" si="155"/>
        <v/>
      </c>
    </row>
    <row r="3279" spans="1:17" ht="13.5" hidden="1" thickBot="1" x14ac:dyDescent="0.25">
      <c r="A3279" s="450"/>
      <c r="B3279" s="427"/>
      <c r="C3279" s="459"/>
      <c r="D3279" s="461"/>
      <c r="E3279" s="461"/>
      <c r="F3279" s="477"/>
      <c r="G3279" s="461"/>
      <c r="H3279" s="461"/>
      <c r="I3279" s="461"/>
      <c r="J3279" s="426"/>
      <c r="K3279" s="426"/>
      <c r="L3279" s="426"/>
      <c r="M3279" s="426"/>
      <c r="N3279" s="427"/>
      <c r="O3279" s="458">
        <f t="shared" si="153"/>
        <v>0</v>
      </c>
      <c r="P3279" s="458">
        <f t="shared" si="154"/>
        <v>0</v>
      </c>
      <c r="Q3279" s="96" t="str">
        <f t="shared" si="155"/>
        <v/>
      </c>
    </row>
    <row r="3280" spans="1:17" ht="13.5" hidden="1" thickBot="1" x14ac:dyDescent="0.25">
      <c r="A3280" s="450"/>
      <c r="B3280" s="427"/>
      <c r="C3280" s="459"/>
      <c r="D3280" s="461"/>
      <c r="E3280" s="461"/>
      <c r="F3280" s="477"/>
      <c r="G3280" s="461"/>
      <c r="H3280" s="461"/>
      <c r="I3280" s="461"/>
      <c r="J3280" s="426"/>
      <c r="K3280" s="426"/>
      <c r="L3280" s="426"/>
      <c r="M3280" s="426"/>
      <c r="N3280" s="427"/>
      <c r="O3280" s="458">
        <f t="shared" si="153"/>
        <v>0</v>
      </c>
      <c r="P3280" s="458">
        <f t="shared" si="154"/>
        <v>0</v>
      </c>
      <c r="Q3280" s="96" t="str">
        <f t="shared" si="155"/>
        <v/>
      </c>
    </row>
    <row r="3281" spans="1:17" ht="13.5" hidden="1" thickBot="1" x14ac:dyDescent="0.25">
      <c r="A3281" s="450"/>
      <c r="B3281" s="427"/>
      <c r="C3281" s="459"/>
      <c r="D3281" s="461"/>
      <c r="E3281" s="461"/>
      <c r="F3281" s="477"/>
      <c r="G3281" s="461"/>
      <c r="H3281" s="461"/>
      <c r="I3281" s="461"/>
      <c r="J3281" s="426"/>
      <c r="K3281" s="426"/>
      <c r="L3281" s="426"/>
      <c r="M3281" s="426"/>
      <c r="N3281" s="427"/>
      <c r="O3281" s="458">
        <f t="shared" si="153"/>
        <v>0</v>
      </c>
      <c r="P3281" s="458">
        <f t="shared" si="154"/>
        <v>0</v>
      </c>
      <c r="Q3281" s="96" t="str">
        <f t="shared" si="155"/>
        <v/>
      </c>
    </row>
    <row r="3282" spans="1:17" ht="13.5" hidden="1" thickBot="1" x14ac:dyDescent="0.25">
      <c r="A3282" s="450"/>
      <c r="B3282" s="427"/>
      <c r="C3282" s="459"/>
      <c r="D3282" s="461"/>
      <c r="E3282" s="461"/>
      <c r="F3282" s="477"/>
      <c r="G3282" s="461"/>
      <c r="H3282" s="461"/>
      <c r="I3282" s="461"/>
      <c r="J3282" s="426"/>
      <c r="K3282" s="426"/>
      <c r="L3282" s="426"/>
      <c r="M3282" s="426"/>
      <c r="N3282" s="427"/>
      <c r="O3282" s="458">
        <f t="shared" si="153"/>
        <v>0</v>
      </c>
      <c r="P3282" s="458">
        <f t="shared" si="154"/>
        <v>0</v>
      </c>
      <c r="Q3282" s="96" t="str">
        <f t="shared" si="155"/>
        <v/>
      </c>
    </row>
    <row r="3283" spans="1:17" ht="13.5" hidden="1" thickBot="1" x14ac:dyDescent="0.25">
      <c r="A3283" s="450"/>
      <c r="B3283" s="427"/>
      <c r="C3283" s="459"/>
      <c r="D3283" s="461"/>
      <c r="E3283" s="461"/>
      <c r="F3283" s="477"/>
      <c r="G3283" s="461"/>
      <c r="H3283" s="461"/>
      <c r="I3283" s="461"/>
      <c r="J3283" s="426"/>
      <c r="K3283" s="426"/>
      <c r="L3283" s="426"/>
      <c r="M3283" s="426"/>
      <c r="N3283" s="427"/>
      <c r="O3283" s="458">
        <f t="shared" si="153"/>
        <v>0</v>
      </c>
      <c r="P3283" s="458">
        <f t="shared" si="154"/>
        <v>0</v>
      </c>
      <c r="Q3283" s="96" t="str">
        <f t="shared" si="155"/>
        <v/>
      </c>
    </row>
    <row r="3284" spans="1:17" ht="13.5" hidden="1" thickBot="1" x14ac:dyDescent="0.25">
      <c r="A3284" s="450"/>
      <c r="B3284" s="427"/>
      <c r="C3284" s="459"/>
      <c r="D3284" s="461"/>
      <c r="E3284" s="461"/>
      <c r="F3284" s="477"/>
      <c r="G3284" s="461"/>
      <c r="H3284" s="461"/>
      <c r="I3284" s="461"/>
      <c r="J3284" s="426"/>
      <c r="K3284" s="426"/>
      <c r="L3284" s="426"/>
      <c r="M3284" s="426"/>
      <c r="N3284" s="427"/>
      <c r="O3284" s="458">
        <f t="shared" si="153"/>
        <v>0</v>
      </c>
      <c r="P3284" s="458">
        <f t="shared" si="154"/>
        <v>0</v>
      </c>
      <c r="Q3284" s="96" t="str">
        <f t="shared" si="155"/>
        <v/>
      </c>
    </row>
    <row r="3285" spans="1:17" ht="13.5" hidden="1" thickBot="1" x14ac:dyDescent="0.25">
      <c r="A3285" s="450"/>
      <c r="B3285" s="427"/>
      <c r="C3285" s="459"/>
      <c r="D3285" s="461"/>
      <c r="E3285" s="461"/>
      <c r="F3285" s="477"/>
      <c r="G3285" s="461"/>
      <c r="H3285" s="461"/>
      <c r="I3285" s="461"/>
      <c r="J3285" s="426"/>
      <c r="K3285" s="426"/>
      <c r="L3285" s="426"/>
      <c r="M3285" s="426"/>
      <c r="N3285" s="427"/>
      <c r="O3285" s="458">
        <f t="shared" si="153"/>
        <v>0</v>
      </c>
      <c r="P3285" s="458">
        <f t="shared" si="154"/>
        <v>0</v>
      </c>
      <c r="Q3285" s="96" t="str">
        <f t="shared" si="155"/>
        <v/>
      </c>
    </row>
    <row r="3286" spans="1:17" ht="13.5" hidden="1" thickBot="1" x14ac:dyDescent="0.25">
      <c r="A3286" s="450"/>
      <c r="B3286" s="427"/>
      <c r="C3286" s="459"/>
      <c r="D3286" s="461"/>
      <c r="E3286" s="461"/>
      <c r="F3286" s="477"/>
      <c r="G3286" s="461"/>
      <c r="H3286" s="461"/>
      <c r="I3286" s="461"/>
      <c r="J3286" s="426"/>
      <c r="K3286" s="426"/>
      <c r="L3286" s="426"/>
      <c r="M3286" s="426"/>
      <c r="N3286" s="427"/>
      <c r="O3286" s="458">
        <f t="shared" si="153"/>
        <v>0</v>
      </c>
      <c r="P3286" s="458">
        <f t="shared" si="154"/>
        <v>0</v>
      </c>
      <c r="Q3286" s="96" t="str">
        <f t="shared" si="155"/>
        <v/>
      </c>
    </row>
    <row r="3287" spans="1:17" ht="13.5" hidden="1" thickBot="1" x14ac:dyDescent="0.25">
      <c r="A3287" s="450"/>
      <c r="B3287" s="427"/>
      <c r="C3287" s="459"/>
      <c r="D3287" s="461"/>
      <c r="E3287" s="461"/>
      <c r="F3287" s="477"/>
      <c r="G3287" s="461"/>
      <c r="H3287" s="461"/>
      <c r="I3287" s="461"/>
      <c r="J3287" s="426"/>
      <c r="K3287" s="426"/>
      <c r="L3287" s="426"/>
      <c r="M3287" s="426"/>
      <c r="N3287" s="427"/>
      <c r="O3287" s="458">
        <f t="shared" si="153"/>
        <v>0</v>
      </c>
      <c r="P3287" s="458">
        <f t="shared" si="154"/>
        <v>0</v>
      </c>
      <c r="Q3287" s="96" t="str">
        <f t="shared" si="155"/>
        <v/>
      </c>
    </row>
    <row r="3288" spans="1:17" ht="13.5" hidden="1" thickBot="1" x14ac:dyDescent="0.25">
      <c r="A3288" s="450"/>
      <c r="B3288" s="427"/>
      <c r="C3288" s="459"/>
      <c r="D3288" s="461"/>
      <c r="E3288" s="461"/>
      <c r="F3288" s="477"/>
      <c r="G3288" s="461"/>
      <c r="H3288" s="461"/>
      <c r="I3288" s="461"/>
      <c r="J3288" s="426"/>
      <c r="K3288" s="426"/>
      <c r="L3288" s="426"/>
      <c r="M3288" s="426"/>
      <c r="N3288" s="427"/>
      <c r="O3288" s="458">
        <f t="shared" si="153"/>
        <v>0</v>
      </c>
      <c r="P3288" s="458">
        <f t="shared" si="154"/>
        <v>0</v>
      </c>
      <c r="Q3288" s="96" t="str">
        <f t="shared" si="155"/>
        <v/>
      </c>
    </row>
    <row r="3289" spans="1:17" ht="13.5" hidden="1" thickBot="1" x14ac:dyDescent="0.25">
      <c r="A3289" s="450"/>
      <c r="B3289" s="427"/>
      <c r="C3289" s="459"/>
      <c r="D3289" s="461"/>
      <c r="E3289" s="461"/>
      <c r="F3289" s="477"/>
      <c r="G3289" s="461"/>
      <c r="H3289" s="461"/>
      <c r="I3289" s="461"/>
      <c r="J3289" s="426"/>
      <c r="K3289" s="426"/>
      <c r="L3289" s="426"/>
      <c r="M3289" s="426"/>
      <c r="N3289" s="427"/>
      <c r="O3289" s="458">
        <f t="shared" si="153"/>
        <v>0</v>
      </c>
      <c r="P3289" s="458">
        <f t="shared" si="154"/>
        <v>0</v>
      </c>
      <c r="Q3289" s="96" t="str">
        <f t="shared" si="155"/>
        <v/>
      </c>
    </row>
    <row r="3290" spans="1:17" ht="13.5" hidden="1" thickBot="1" x14ac:dyDescent="0.25">
      <c r="A3290" s="450"/>
      <c r="B3290" s="427"/>
      <c r="C3290" s="459"/>
      <c r="D3290" s="461"/>
      <c r="E3290" s="461"/>
      <c r="F3290" s="477"/>
      <c r="G3290" s="461"/>
      <c r="H3290" s="461"/>
      <c r="I3290" s="461"/>
      <c r="J3290" s="426"/>
      <c r="K3290" s="426"/>
      <c r="L3290" s="426"/>
      <c r="M3290" s="426"/>
      <c r="N3290" s="427"/>
      <c r="O3290" s="458">
        <f t="shared" si="153"/>
        <v>0</v>
      </c>
      <c r="P3290" s="458">
        <f t="shared" si="154"/>
        <v>0</v>
      </c>
      <c r="Q3290" s="96" t="str">
        <f t="shared" si="155"/>
        <v/>
      </c>
    </row>
    <row r="3291" spans="1:17" ht="13.5" hidden="1" thickBot="1" x14ac:dyDescent="0.25">
      <c r="A3291" s="450"/>
      <c r="B3291" s="427"/>
      <c r="C3291" s="459"/>
      <c r="D3291" s="461"/>
      <c r="E3291" s="461"/>
      <c r="F3291" s="477"/>
      <c r="G3291" s="461"/>
      <c r="H3291" s="461"/>
      <c r="I3291" s="461"/>
      <c r="J3291" s="426"/>
      <c r="K3291" s="426"/>
      <c r="L3291" s="426"/>
      <c r="M3291" s="426"/>
      <c r="N3291" s="427"/>
      <c r="O3291" s="458">
        <f t="shared" si="153"/>
        <v>0</v>
      </c>
      <c r="P3291" s="458">
        <f t="shared" si="154"/>
        <v>0</v>
      </c>
      <c r="Q3291" s="96" t="str">
        <f t="shared" si="155"/>
        <v/>
      </c>
    </row>
    <row r="3292" spans="1:17" ht="13.5" hidden="1" thickBot="1" x14ac:dyDescent="0.25">
      <c r="A3292" s="450"/>
      <c r="B3292" s="427"/>
      <c r="C3292" s="459"/>
      <c r="D3292" s="461"/>
      <c r="E3292" s="461"/>
      <c r="F3292" s="477"/>
      <c r="G3292" s="461"/>
      <c r="H3292" s="461"/>
      <c r="I3292" s="461"/>
      <c r="J3292" s="426"/>
      <c r="K3292" s="426"/>
      <c r="L3292" s="426"/>
      <c r="M3292" s="426"/>
      <c r="N3292" s="427"/>
      <c r="O3292" s="458">
        <f t="shared" si="153"/>
        <v>0</v>
      </c>
      <c r="P3292" s="458">
        <f t="shared" si="154"/>
        <v>0</v>
      </c>
      <c r="Q3292" s="96" t="str">
        <f t="shared" si="155"/>
        <v/>
      </c>
    </row>
    <row r="3293" spans="1:17" ht="13.5" hidden="1" thickBot="1" x14ac:dyDescent="0.25">
      <c r="A3293" s="450"/>
      <c r="B3293" s="427"/>
      <c r="C3293" s="459"/>
      <c r="D3293" s="461"/>
      <c r="E3293" s="461"/>
      <c r="F3293" s="477"/>
      <c r="G3293" s="461"/>
      <c r="H3293" s="461"/>
      <c r="I3293" s="461"/>
      <c r="J3293" s="426"/>
      <c r="K3293" s="426"/>
      <c r="L3293" s="426"/>
      <c r="M3293" s="426"/>
      <c r="N3293" s="427"/>
      <c r="O3293" s="458">
        <f t="shared" si="153"/>
        <v>0</v>
      </c>
      <c r="P3293" s="458">
        <f t="shared" si="154"/>
        <v>0</v>
      </c>
      <c r="Q3293" s="96" t="str">
        <f t="shared" si="155"/>
        <v/>
      </c>
    </row>
    <row r="3294" spans="1:17" ht="13.5" hidden="1" thickBot="1" x14ac:dyDescent="0.25">
      <c r="A3294" s="450"/>
      <c r="B3294" s="427"/>
      <c r="C3294" s="459"/>
      <c r="D3294" s="461"/>
      <c r="E3294" s="461"/>
      <c r="F3294" s="477"/>
      <c r="G3294" s="461"/>
      <c r="H3294" s="461"/>
      <c r="I3294" s="461"/>
      <c r="J3294" s="426"/>
      <c r="K3294" s="426"/>
      <c r="L3294" s="426"/>
      <c r="M3294" s="426"/>
      <c r="N3294" s="427"/>
      <c r="O3294" s="458">
        <f t="shared" si="153"/>
        <v>0</v>
      </c>
      <c r="P3294" s="458">
        <f t="shared" si="154"/>
        <v>0</v>
      </c>
      <c r="Q3294" s="96" t="str">
        <f t="shared" si="155"/>
        <v/>
      </c>
    </row>
    <row r="3295" spans="1:17" ht="13.5" hidden="1" thickBot="1" x14ac:dyDescent="0.25">
      <c r="A3295" s="450"/>
      <c r="B3295" s="427"/>
      <c r="C3295" s="459"/>
      <c r="D3295" s="461"/>
      <c r="E3295" s="461"/>
      <c r="F3295" s="477"/>
      <c r="G3295" s="461"/>
      <c r="H3295" s="461"/>
      <c r="I3295" s="461"/>
      <c r="J3295" s="426"/>
      <c r="K3295" s="426"/>
      <c r="L3295" s="426"/>
      <c r="M3295" s="426"/>
      <c r="N3295" s="427"/>
      <c r="O3295" s="458">
        <f t="shared" si="153"/>
        <v>0</v>
      </c>
      <c r="P3295" s="458">
        <f t="shared" si="154"/>
        <v>0</v>
      </c>
      <c r="Q3295" s="96" t="str">
        <f t="shared" si="155"/>
        <v/>
      </c>
    </row>
    <row r="3296" spans="1:17" ht="13.5" hidden="1" thickBot="1" x14ac:dyDescent="0.25">
      <c r="A3296" s="450"/>
      <c r="B3296" s="427"/>
      <c r="C3296" s="459"/>
      <c r="D3296" s="461"/>
      <c r="E3296" s="461"/>
      <c r="F3296" s="477"/>
      <c r="G3296" s="461"/>
      <c r="H3296" s="461"/>
      <c r="I3296" s="461"/>
      <c r="J3296" s="426"/>
      <c r="K3296" s="426"/>
      <c r="L3296" s="426"/>
      <c r="M3296" s="426"/>
      <c r="N3296" s="427"/>
      <c r="O3296" s="458">
        <f t="shared" si="153"/>
        <v>0</v>
      </c>
      <c r="P3296" s="458">
        <f t="shared" si="154"/>
        <v>0</v>
      </c>
      <c r="Q3296" s="96" t="str">
        <f t="shared" si="155"/>
        <v/>
      </c>
    </row>
    <row r="3297" spans="1:17" ht="13.5" hidden="1" thickBot="1" x14ac:dyDescent="0.25">
      <c r="A3297" s="450"/>
      <c r="B3297" s="427"/>
      <c r="C3297" s="459"/>
      <c r="D3297" s="461"/>
      <c r="E3297" s="461"/>
      <c r="F3297" s="477"/>
      <c r="G3297" s="461"/>
      <c r="H3297" s="461"/>
      <c r="I3297" s="461"/>
      <c r="J3297" s="426"/>
      <c r="K3297" s="426"/>
      <c r="L3297" s="426"/>
      <c r="M3297" s="426"/>
      <c r="N3297" s="427"/>
      <c r="O3297" s="458">
        <f t="shared" si="153"/>
        <v>0</v>
      </c>
      <c r="P3297" s="458">
        <f t="shared" si="154"/>
        <v>0</v>
      </c>
      <c r="Q3297" s="96" t="str">
        <f t="shared" si="155"/>
        <v/>
      </c>
    </row>
    <row r="3298" spans="1:17" ht="13.5" hidden="1" thickBot="1" x14ac:dyDescent="0.25">
      <c r="A3298" s="450"/>
      <c r="B3298" s="427"/>
      <c r="C3298" s="459"/>
      <c r="D3298" s="461"/>
      <c r="E3298" s="461"/>
      <c r="F3298" s="477"/>
      <c r="G3298" s="461"/>
      <c r="H3298" s="461"/>
      <c r="I3298" s="461"/>
      <c r="J3298" s="426"/>
      <c r="K3298" s="426"/>
      <c r="L3298" s="426"/>
      <c r="M3298" s="426"/>
      <c r="N3298" s="427"/>
      <c r="O3298" s="458">
        <f t="shared" si="153"/>
        <v>0</v>
      </c>
      <c r="P3298" s="458">
        <f t="shared" si="154"/>
        <v>0</v>
      </c>
      <c r="Q3298" s="96" t="str">
        <f t="shared" si="155"/>
        <v/>
      </c>
    </row>
    <row r="3299" spans="1:17" ht="13.5" hidden="1" thickBot="1" x14ac:dyDescent="0.25">
      <c r="A3299" s="450"/>
      <c r="B3299" s="427"/>
      <c r="C3299" s="459"/>
      <c r="D3299" s="461"/>
      <c r="E3299" s="461"/>
      <c r="F3299" s="477"/>
      <c r="G3299" s="461"/>
      <c r="H3299" s="461"/>
      <c r="I3299" s="461"/>
      <c r="J3299" s="426"/>
      <c r="K3299" s="426"/>
      <c r="L3299" s="426"/>
      <c r="M3299" s="426"/>
      <c r="N3299" s="427"/>
      <c r="O3299" s="458">
        <f t="shared" si="153"/>
        <v>0</v>
      </c>
      <c r="P3299" s="458">
        <f t="shared" si="154"/>
        <v>0</v>
      </c>
      <c r="Q3299" s="96" t="str">
        <f t="shared" si="155"/>
        <v/>
      </c>
    </row>
    <row r="3300" spans="1:17" ht="13.5" hidden="1" thickBot="1" x14ac:dyDescent="0.25">
      <c r="A3300" s="450"/>
      <c r="B3300" s="427"/>
      <c r="C3300" s="459"/>
      <c r="D3300" s="461"/>
      <c r="E3300" s="461"/>
      <c r="F3300" s="477"/>
      <c r="G3300" s="461"/>
      <c r="H3300" s="461"/>
      <c r="I3300" s="461"/>
      <c r="J3300" s="426"/>
      <c r="K3300" s="426"/>
      <c r="L3300" s="426"/>
      <c r="M3300" s="426"/>
      <c r="N3300" s="427"/>
      <c r="O3300" s="458">
        <f t="shared" si="153"/>
        <v>0</v>
      </c>
      <c r="P3300" s="458">
        <f t="shared" si="154"/>
        <v>0</v>
      </c>
      <c r="Q3300" s="96" t="str">
        <f t="shared" si="155"/>
        <v/>
      </c>
    </row>
    <row r="3301" spans="1:17" ht="13.5" hidden="1" thickBot="1" x14ac:dyDescent="0.25">
      <c r="A3301" s="450"/>
      <c r="B3301" s="427"/>
      <c r="C3301" s="459"/>
      <c r="D3301" s="461"/>
      <c r="E3301" s="461"/>
      <c r="F3301" s="477"/>
      <c r="G3301" s="461"/>
      <c r="H3301" s="461"/>
      <c r="I3301" s="461"/>
      <c r="J3301" s="426"/>
      <c r="K3301" s="426"/>
      <c r="L3301" s="426"/>
      <c r="M3301" s="426"/>
      <c r="N3301" s="427"/>
      <c r="O3301" s="458">
        <f t="shared" si="153"/>
        <v>0</v>
      </c>
      <c r="P3301" s="458">
        <f t="shared" si="154"/>
        <v>0</v>
      </c>
      <c r="Q3301" s="96" t="str">
        <f t="shared" si="155"/>
        <v/>
      </c>
    </row>
    <row r="3302" spans="1:17" ht="13.5" hidden="1" thickBot="1" x14ac:dyDescent="0.25">
      <c r="A3302" s="450"/>
      <c r="B3302" s="427"/>
      <c r="C3302" s="459"/>
      <c r="D3302" s="461"/>
      <c r="E3302" s="461"/>
      <c r="F3302" s="477"/>
      <c r="G3302" s="461"/>
      <c r="H3302" s="461"/>
      <c r="I3302" s="461"/>
      <c r="J3302" s="426"/>
      <c r="K3302" s="426"/>
      <c r="L3302" s="426"/>
      <c r="M3302" s="426"/>
      <c r="N3302" s="427"/>
      <c r="O3302" s="458">
        <f t="shared" si="153"/>
        <v>0</v>
      </c>
      <c r="P3302" s="458">
        <f t="shared" si="154"/>
        <v>0</v>
      </c>
      <c r="Q3302" s="96" t="str">
        <f t="shared" si="155"/>
        <v/>
      </c>
    </row>
    <row r="3303" spans="1:17" ht="13.5" hidden="1" thickBot="1" x14ac:dyDescent="0.25">
      <c r="A3303" s="450"/>
      <c r="B3303" s="427"/>
      <c r="C3303" s="459"/>
      <c r="D3303" s="461"/>
      <c r="E3303" s="461"/>
      <c r="F3303" s="477"/>
      <c r="G3303" s="461"/>
      <c r="H3303" s="461"/>
      <c r="I3303" s="461"/>
      <c r="J3303" s="426"/>
      <c r="K3303" s="426"/>
      <c r="L3303" s="426"/>
      <c r="M3303" s="426"/>
      <c r="N3303" s="427"/>
      <c r="O3303" s="458">
        <f t="shared" si="153"/>
        <v>0</v>
      </c>
      <c r="P3303" s="458">
        <f t="shared" si="154"/>
        <v>0</v>
      </c>
      <c r="Q3303" s="96" t="str">
        <f t="shared" si="155"/>
        <v/>
      </c>
    </row>
    <row r="3304" spans="1:17" ht="13.5" hidden="1" thickBot="1" x14ac:dyDescent="0.25">
      <c r="A3304" s="450"/>
      <c r="B3304" s="427"/>
      <c r="C3304" s="459"/>
      <c r="D3304" s="461"/>
      <c r="E3304" s="461"/>
      <c r="F3304" s="477"/>
      <c r="G3304" s="461"/>
      <c r="H3304" s="461"/>
      <c r="I3304" s="461"/>
      <c r="J3304" s="426"/>
      <c r="K3304" s="426"/>
      <c r="L3304" s="426"/>
      <c r="M3304" s="426"/>
      <c r="N3304" s="427"/>
      <c r="O3304" s="458">
        <f t="shared" si="153"/>
        <v>0</v>
      </c>
      <c r="P3304" s="458">
        <f t="shared" si="154"/>
        <v>0</v>
      </c>
      <c r="Q3304" s="96" t="str">
        <f t="shared" si="155"/>
        <v/>
      </c>
    </row>
    <row r="3305" spans="1:17" ht="13.5" hidden="1" thickBot="1" x14ac:dyDescent="0.25">
      <c r="A3305" s="450"/>
      <c r="B3305" s="427"/>
      <c r="C3305" s="459"/>
      <c r="D3305" s="461"/>
      <c r="E3305" s="461"/>
      <c r="F3305" s="477"/>
      <c r="G3305" s="461"/>
      <c r="H3305" s="461"/>
      <c r="I3305" s="461"/>
      <c r="J3305" s="426"/>
      <c r="K3305" s="426"/>
      <c r="L3305" s="426"/>
      <c r="M3305" s="426"/>
      <c r="N3305" s="427"/>
      <c r="O3305" s="458">
        <f t="shared" si="153"/>
        <v>0</v>
      </c>
      <c r="P3305" s="458">
        <f t="shared" si="154"/>
        <v>0</v>
      </c>
      <c r="Q3305" s="96" t="str">
        <f t="shared" si="155"/>
        <v/>
      </c>
    </row>
    <row r="3306" spans="1:17" ht="13.5" hidden="1" thickBot="1" x14ac:dyDescent="0.25">
      <c r="A3306" s="450"/>
      <c r="B3306" s="427"/>
      <c r="C3306" s="459"/>
      <c r="D3306" s="461"/>
      <c r="E3306" s="461"/>
      <c r="F3306" s="477"/>
      <c r="G3306" s="461"/>
      <c r="H3306" s="461"/>
      <c r="I3306" s="461"/>
      <c r="J3306" s="426"/>
      <c r="K3306" s="426"/>
      <c r="L3306" s="426"/>
      <c r="M3306" s="426"/>
      <c r="N3306" s="427"/>
      <c r="O3306" s="458">
        <f t="shared" si="153"/>
        <v>0</v>
      </c>
      <c r="P3306" s="458">
        <f t="shared" si="154"/>
        <v>0</v>
      </c>
      <c r="Q3306" s="96" t="str">
        <f t="shared" si="155"/>
        <v/>
      </c>
    </row>
    <row r="3307" spans="1:17" ht="13.5" hidden="1" thickBot="1" x14ac:dyDescent="0.25">
      <c r="A3307" s="450"/>
      <c r="B3307" s="427"/>
      <c r="C3307" s="459"/>
      <c r="D3307" s="461"/>
      <c r="E3307" s="461"/>
      <c r="F3307" s="477"/>
      <c r="G3307" s="461"/>
      <c r="H3307" s="461"/>
      <c r="I3307" s="461"/>
      <c r="J3307" s="426"/>
      <c r="K3307" s="426"/>
      <c r="L3307" s="426"/>
      <c r="M3307" s="426"/>
      <c r="N3307" s="427"/>
      <c r="O3307" s="458">
        <f t="shared" si="153"/>
        <v>0</v>
      </c>
      <c r="P3307" s="458">
        <f t="shared" si="154"/>
        <v>0</v>
      </c>
      <c r="Q3307" s="96" t="str">
        <f t="shared" si="155"/>
        <v/>
      </c>
    </row>
    <row r="3308" spans="1:17" ht="13.5" hidden="1" thickBot="1" x14ac:dyDescent="0.25">
      <c r="A3308" s="450"/>
      <c r="B3308" s="427"/>
      <c r="C3308" s="459"/>
      <c r="D3308" s="461"/>
      <c r="E3308" s="461"/>
      <c r="F3308" s="477"/>
      <c r="G3308" s="461"/>
      <c r="H3308" s="461"/>
      <c r="I3308" s="461"/>
      <c r="J3308" s="426"/>
      <c r="K3308" s="426"/>
      <c r="L3308" s="426"/>
      <c r="M3308" s="426"/>
      <c r="N3308" s="427"/>
      <c r="O3308" s="458">
        <f t="shared" si="153"/>
        <v>0</v>
      </c>
      <c r="P3308" s="458">
        <f t="shared" si="154"/>
        <v>0</v>
      </c>
      <c r="Q3308" s="96" t="str">
        <f t="shared" si="155"/>
        <v/>
      </c>
    </row>
    <row r="3309" spans="1:17" ht="13.5" hidden="1" thickBot="1" x14ac:dyDescent="0.25">
      <c r="A3309" s="450"/>
      <c r="B3309" s="427"/>
      <c r="C3309" s="459"/>
      <c r="D3309" s="461"/>
      <c r="E3309" s="461"/>
      <c r="F3309" s="477"/>
      <c r="G3309" s="461"/>
      <c r="H3309" s="461"/>
      <c r="I3309" s="461"/>
      <c r="J3309" s="426"/>
      <c r="K3309" s="426"/>
      <c r="L3309" s="426"/>
      <c r="M3309" s="426"/>
      <c r="N3309" s="427"/>
      <c r="O3309" s="458">
        <f t="shared" si="153"/>
        <v>0</v>
      </c>
      <c r="P3309" s="458">
        <f t="shared" si="154"/>
        <v>0</v>
      </c>
      <c r="Q3309" s="96" t="str">
        <f t="shared" si="155"/>
        <v/>
      </c>
    </row>
    <row r="3310" spans="1:17" ht="13.5" hidden="1" thickBot="1" x14ac:dyDescent="0.25">
      <c r="A3310" s="450"/>
      <c r="B3310" s="427"/>
      <c r="C3310" s="459"/>
      <c r="D3310" s="461"/>
      <c r="E3310" s="461"/>
      <c r="F3310" s="477"/>
      <c r="G3310" s="461"/>
      <c r="H3310" s="461"/>
      <c r="I3310" s="461"/>
      <c r="J3310" s="426"/>
      <c r="K3310" s="426"/>
      <c r="L3310" s="426"/>
      <c r="M3310" s="426"/>
      <c r="N3310" s="427"/>
      <c r="O3310" s="458">
        <f t="shared" si="153"/>
        <v>0</v>
      </c>
      <c r="P3310" s="458">
        <f t="shared" si="154"/>
        <v>0</v>
      </c>
      <c r="Q3310" s="96" t="str">
        <f t="shared" si="155"/>
        <v/>
      </c>
    </row>
    <row r="3311" spans="1:17" ht="13.5" hidden="1" thickBot="1" x14ac:dyDescent="0.25">
      <c r="A3311" s="450"/>
      <c r="B3311" s="427"/>
      <c r="C3311" s="459"/>
      <c r="D3311" s="461"/>
      <c r="E3311" s="461"/>
      <c r="F3311" s="477"/>
      <c r="G3311" s="461"/>
      <c r="H3311" s="461"/>
      <c r="I3311" s="461"/>
      <c r="J3311" s="426"/>
      <c r="K3311" s="426"/>
      <c r="L3311" s="426"/>
      <c r="M3311" s="426"/>
      <c r="N3311" s="427"/>
      <c r="O3311" s="458">
        <f t="shared" si="153"/>
        <v>0</v>
      </c>
      <c r="P3311" s="458">
        <f t="shared" si="154"/>
        <v>0</v>
      </c>
      <c r="Q3311" s="96" t="str">
        <f t="shared" si="155"/>
        <v/>
      </c>
    </row>
    <row r="3312" spans="1:17" ht="13.5" hidden="1" thickBot="1" x14ac:dyDescent="0.25">
      <c r="A3312" s="450"/>
      <c r="B3312" s="427"/>
      <c r="C3312" s="459"/>
      <c r="D3312" s="461"/>
      <c r="E3312" s="461"/>
      <c r="F3312" s="477"/>
      <c r="G3312" s="461"/>
      <c r="H3312" s="461"/>
      <c r="I3312" s="461"/>
      <c r="J3312" s="426"/>
      <c r="K3312" s="426"/>
      <c r="L3312" s="426"/>
      <c r="M3312" s="426"/>
      <c r="N3312" s="427"/>
      <c r="O3312" s="458">
        <f t="shared" si="153"/>
        <v>0</v>
      </c>
      <c r="P3312" s="458">
        <f t="shared" si="154"/>
        <v>0</v>
      </c>
      <c r="Q3312" s="96" t="str">
        <f t="shared" si="155"/>
        <v/>
      </c>
    </row>
    <row r="3313" spans="1:17" ht="13.5" hidden="1" thickBot="1" x14ac:dyDescent="0.25">
      <c r="A3313" s="450"/>
      <c r="B3313" s="427"/>
      <c r="C3313" s="459"/>
      <c r="D3313" s="461"/>
      <c r="E3313" s="461"/>
      <c r="F3313" s="477"/>
      <c r="G3313" s="461"/>
      <c r="H3313" s="461"/>
      <c r="I3313" s="461"/>
      <c r="J3313" s="426"/>
      <c r="K3313" s="426"/>
      <c r="L3313" s="426"/>
      <c r="M3313" s="426"/>
      <c r="N3313" s="427"/>
      <c r="O3313" s="458">
        <f t="shared" si="153"/>
        <v>0</v>
      </c>
      <c r="P3313" s="458">
        <f t="shared" si="154"/>
        <v>0</v>
      </c>
      <c r="Q3313" s="96" t="str">
        <f t="shared" si="155"/>
        <v/>
      </c>
    </row>
    <row r="3314" spans="1:17" ht="13.5" hidden="1" thickBot="1" x14ac:dyDescent="0.25">
      <c r="A3314" s="450"/>
      <c r="B3314" s="427"/>
      <c r="C3314" s="459"/>
      <c r="D3314" s="461"/>
      <c r="E3314" s="461"/>
      <c r="F3314" s="477"/>
      <c r="G3314" s="461"/>
      <c r="H3314" s="461"/>
      <c r="I3314" s="461"/>
      <c r="J3314" s="426"/>
      <c r="K3314" s="426"/>
      <c r="L3314" s="426"/>
      <c r="M3314" s="426"/>
      <c r="N3314" s="427"/>
      <c r="O3314" s="458">
        <f t="shared" si="153"/>
        <v>0</v>
      </c>
      <c r="P3314" s="458">
        <f t="shared" si="154"/>
        <v>0</v>
      </c>
      <c r="Q3314" s="96" t="str">
        <f t="shared" si="155"/>
        <v/>
      </c>
    </row>
    <row r="3315" spans="1:17" ht="13.5" hidden="1" thickBot="1" x14ac:dyDescent="0.25">
      <c r="A3315" s="450"/>
      <c r="B3315" s="427"/>
      <c r="C3315" s="459"/>
      <c r="D3315" s="461"/>
      <c r="E3315" s="461"/>
      <c r="F3315" s="477"/>
      <c r="G3315" s="461"/>
      <c r="H3315" s="461"/>
      <c r="I3315" s="461"/>
      <c r="J3315" s="426"/>
      <c r="K3315" s="426"/>
      <c r="L3315" s="426"/>
      <c r="M3315" s="426"/>
      <c r="N3315" s="427"/>
      <c r="O3315" s="458">
        <f t="shared" si="153"/>
        <v>0</v>
      </c>
      <c r="P3315" s="458">
        <f t="shared" si="154"/>
        <v>0</v>
      </c>
      <c r="Q3315" s="96" t="str">
        <f t="shared" si="155"/>
        <v/>
      </c>
    </row>
    <row r="3316" spans="1:17" ht="13.5" hidden="1" thickBot="1" x14ac:dyDescent="0.25">
      <c r="A3316" s="450"/>
      <c r="B3316" s="427"/>
      <c r="C3316" s="459"/>
      <c r="D3316" s="461"/>
      <c r="E3316" s="461"/>
      <c r="F3316" s="477"/>
      <c r="G3316" s="461"/>
      <c r="H3316" s="461"/>
      <c r="I3316" s="461"/>
      <c r="J3316" s="426"/>
      <c r="K3316" s="426"/>
      <c r="L3316" s="426"/>
      <c r="M3316" s="426"/>
      <c r="N3316" s="427"/>
      <c r="O3316" s="458">
        <f t="shared" si="153"/>
        <v>0</v>
      </c>
      <c r="P3316" s="458">
        <f t="shared" si="154"/>
        <v>0</v>
      </c>
      <c r="Q3316" s="96" t="str">
        <f t="shared" si="155"/>
        <v/>
      </c>
    </row>
    <row r="3317" spans="1:17" ht="13.5" hidden="1" thickBot="1" x14ac:dyDescent="0.25">
      <c r="A3317" s="450"/>
      <c r="B3317" s="427"/>
      <c r="C3317" s="459"/>
      <c r="D3317" s="461"/>
      <c r="E3317" s="461"/>
      <c r="F3317" s="477"/>
      <c r="G3317" s="461"/>
      <c r="H3317" s="461"/>
      <c r="I3317" s="461"/>
      <c r="J3317" s="426"/>
      <c r="K3317" s="426"/>
      <c r="L3317" s="426"/>
      <c r="M3317" s="426"/>
      <c r="N3317" s="427"/>
      <c r="O3317" s="458">
        <f t="shared" si="153"/>
        <v>0</v>
      </c>
      <c r="P3317" s="458">
        <f t="shared" si="154"/>
        <v>0</v>
      </c>
      <c r="Q3317" s="96" t="str">
        <f t="shared" si="155"/>
        <v/>
      </c>
    </row>
    <row r="3318" spans="1:17" ht="13.5" hidden="1" thickBot="1" x14ac:dyDescent="0.25">
      <c r="A3318" s="450"/>
      <c r="B3318" s="427"/>
      <c r="C3318" s="459"/>
      <c r="D3318" s="461"/>
      <c r="E3318" s="461"/>
      <c r="F3318" s="477"/>
      <c r="G3318" s="461"/>
      <c r="H3318" s="461"/>
      <c r="I3318" s="461"/>
      <c r="J3318" s="426"/>
      <c r="K3318" s="426"/>
      <c r="L3318" s="426"/>
      <c r="M3318" s="426"/>
      <c r="N3318" s="427"/>
      <c r="O3318" s="458">
        <f t="shared" si="153"/>
        <v>0</v>
      </c>
      <c r="P3318" s="458">
        <f t="shared" si="154"/>
        <v>0</v>
      </c>
      <c r="Q3318" s="96" t="str">
        <f t="shared" si="155"/>
        <v/>
      </c>
    </row>
    <row r="3319" spans="1:17" ht="13.5" hidden="1" thickBot="1" x14ac:dyDescent="0.25">
      <c r="A3319" s="450"/>
      <c r="B3319" s="427"/>
      <c r="C3319" s="459"/>
      <c r="D3319" s="461"/>
      <c r="E3319" s="461"/>
      <c r="F3319" s="477"/>
      <c r="G3319" s="461"/>
      <c r="H3319" s="461"/>
      <c r="I3319" s="461"/>
      <c r="J3319" s="426"/>
      <c r="K3319" s="426"/>
      <c r="L3319" s="426"/>
      <c r="M3319" s="426"/>
      <c r="N3319" s="427"/>
      <c r="O3319" s="458">
        <f t="shared" si="153"/>
        <v>0</v>
      </c>
      <c r="P3319" s="458">
        <f t="shared" si="154"/>
        <v>0</v>
      </c>
      <c r="Q3319" s="96" t="str">
        <f t="shared" si="155"/>
        <v/>
      </c>
    </row>
    <row r="3320" spans="1:17" ht="13.5" hidden="1" thickBot="1" x14ac:dyDescent="0.25">
      <c r="A3320" s="450"/>
      <c r="B3320" s="427"/>
      <c r="C3320" s="459"/>
      <c r="D3320" s="461"/>
      <c r="E3320" s="461"/>
      <c r="F3320" s="477"/>
      <c r="G3320" s="461"/>
      <c r="H3320" s="461"/>
      <c r="I3320" s="461"/>
      <c r="J3320" s="426"/>
      <c r="K3320" s="426"/>
      <c r="L3320" s="426"/>
      <c r="M3320" s="426"/>
      <c r="N3320" s="427"/>
      <c r="O3320" s="458">
        <f t="shared" si="153"/>
        <v>0</v>
      </c>
      <c r="P3320" s="458">
        <f t="shared" si="154"/>
        <v>0</v>
      </c>
      <c r="Q3320" s="96" t="str">
        <f t="shared" si="155"/>
        <v/>
      </c>
    </row>
    <row r="3321" spans="1:17" ht="13.5" hidden="1" thickBot="1" x14ac:dyDescent="0.25">
      <c r="A3321" s="450"/>
      <c r="B3321" s="427"/>
      <c r="C3321" s="459"/>
      <c r="D3321" s="461"/>
      <c r="E3321" s="461"/>
      <c r="F3321" s="477"/>
      <c r="G3321" s="461"/>
      <c r="H3321" s="461"/>
      <c r="I3321" s="461"/>
      <c r="J3321" s="426"/>
      <c r="K3321" s="426"/>
      <c r="L3321" s="426"/>
      <c r="M3321" s="426"/>
      <c r="N3321" s="427"/>
      <c r="O3321" s="458">
        <f t="shared" si="153"/>
        <v>0</v>
      </c>
      <c r="P3321" s="458">
        <f t="shared" si="154"/>
        <v>0</v>
      </c>
      <c r="Q3321" s="96" t="str">
        <f t="shared" si="155"/>
        <v/>
      </c>
    </row>
    <row r="3322" spans="1:17" ht="13.5" hidden="1" thickBot="1" x14ac:dyDescent="0.25">
      <c r="A3322" s="450"/>
      <c r="B3322" s="427"/>
      <c r="C3322" s="459"/>
      <c r="D3322" s="461"/>
      <c r="E3322" s="461"/>
      <c r="F3322" s="477"/>
      <c r="G3322" s="461"/>
      <c r="H3322" s="461"/>
      <c r="I3322" s="461"/>
      <c r="J3322" s="426"/>
      <c r="K3322" s="426"/>
      <c r="L3322" s="426"/>
      <c r="M3322" s="426"/>
      <c r="N3322" s="427"/>
      <c r="O3322" s="458">
        <f t="shared" si="153"/>
        <v>0</v>
      </c>
      <c r="P3322" s="458">
        <f t="shared" si="154"/>
        <v>0</v>
      </c>
      <c r="Q3322" s="96" t="str">
        <f t="shared" si="155"/>
        <v/>
      </c>
    </row>
    <row r="3323" spans="1:17" ht="13.5" hidden="1" thickBot="1" x14ac:dyDescent="0.25">
      <c r="A3323" s="450"/>
      <c r="B3323" s="427"/>
      <c r="C3323" s="459"/>
      <c r="D3323" s="461"/>
      <c r="E3323" s="461"/>
      <c r="F3323" s="477"/>
      <c r="G3323" s="461"/>
      <c r="H3323" s="461"/>
      <c r="I3323" s="461"/>
      <c r="J3323" s="426"/>
      <c r="K3323" s="426"/>
      <c r="L3323" s="426"/>
      <c r="M3323" s="426"/>
      <c r="N3323" s="427"/>
      <c r="O3323" s="458">
        <f t="shared" si="153"/>
        <v>0</v>
      </c>
      <c r="P3323" s="458">
        <f t="shared" si="154"/>
        <v>0</v>
      </c>
      <c r="Q3323" s="96" t="str">
        <f t="shared" si="155"/>
        <v/>
      </c>
    </row>
    <row r="3324" spans="1:17" ht="13.5" hidden="1" thickBot="1" x14ac:dyDescent="0.25">
      <c r="A3324" s="450"/>
      <c r="B3324" s="427"/>
      <c r="C3324" s="459"/>
      <c r="D3324" s="461"/>
      <c r="E3324" s="461"/>
      <c r="F3324" s="477"/>
      <c r="G3324" s="461"/>
      <c r="H3324" s="461"/>
      <c r="I3324" s="461"/>
      <c r="J3324" s="426"/>
      <c r="K3324" s="426"/>
      <c r="L3324" s="426"/>
      <c r="M3324" s="426"/>
      <c r="N3324" s="427"/>
      <c r="O3324" s="458">
        <f t="shared" si="153"/>
        <v>0</v>
      </c>
      <c r="P3324" s="458">
        <f t="shared" si="154"/>
        <v>0</v>
      </c>
      <c r="Q3324" s="96" t="str">
        <f t="shared" si="155"/>
        <v/>
      </c>
    </row>
    <row r="3325" spans="1:17" ht="13.5" hidden="1" thickBot="1" x14ac:dyDescent="0.25">
      <c r="A3325" s="450"/>
      <c r="B3325" s="427"/>
      <c r="C3325" s="459"/>
      <c r="D3325" s="461"/>
      <c r="E3325" s="461"/>
      <c r="F3325" s="477"/>
      <c r="G3325" s="461"/>
      <c r="H3325" s="461"/>
      <c r="I3325" s="461"/>
      <c r="J3325" s="426"/>
      <c r="K3325" s="426"/>
      <c r="L3325" s="426"/>
      <c r="M3325" s="426"/>
      <c r="N3325" s="427"/>
      <c r="O3325" s="458">
        <f t="shared" si="153"/>
        <v>0</v>
      </c>
      <c r="P3325" s="458">
        <f t="shared" si="154"/>
        <v>0</v>
      </c>
      <c r="Q3325" s="96" t="str">
        <f t="shared" si="155"/>
        <v/>
      </c>
    </row>
    <row r="3326" spans="1:17" ht="13.5" hidden="1" thickBot="1" x14ac:dyDescent="0.25">
      <c r="A3326" s="450"/>
      <c r="B3326" s="427"/>
      <c r="C3326" s="459"/>
      <c r="D3326" s="461"/>
      <c r="E3326" s="461"/>
      <c r="F3326" s="477"/>
      <c r="G3326" s="461"/>
      <c r="H3326" s="461"/>
      <c r="I3326" s="461"/>
      <c r="J3326" s="426"/>
      <c r="K3326" s="426"/>
      <c r="L3326" s="426"/>
      <c r="M3326" s="426"/>
      <c r="N3326" s="427"/>
      <c r="O3326" s="458">
        <f t="shared" si="153"/>
        <v>0</v>
      </c>
      <c r="P3326" s="458">
        <f t="shared" si="154"/>
        <v>0</v>
      </c>
      <c r="Q3326" s="96" t="str">
        <f t="shared" si="155"/>
        <v/>
      </c>
    </row>
    <row r="3327" spans="1:17" ht="13.5" hidden="1" thickBot="1" x14ac:dyDescent="0.25">
      <c r="A3327" s="450"/>
      <c r="B3327" s="427"/>
      <c r="C3327" s="459"/>
      <c r="D3327" s="461"/>
      <c r="E3327" s="461"/>
      <c r="F3327" s="477"/>
      <c r="G3327" s="461"/>
      <c r="H3327" s="461"/>
      <c r="I3327" s="461"/>
      <c r="J3327" s="426"/>
      <c r="K3327" s="426"/>
      <c r="L3327" s="426"/>
      <c r="M3327" s="426"/>
      <c r="N3327" s="427"/>
      <c r="O3327" s="458">
        <f t="shared" si="153"/>
        <v>0</v>
      </c>
      <c r="P3327" s="458">
        <f t="shared" si="154"/>
        <v>0</v>
      </c>
      <c r="Q3327" s="96" t="str">
        <f t="shared" si="155"/>
        <v/>
      </c>
    </row>
    <row r="3328" spans="1:17" ht="13.5" hidden="1" thickBot="1" x14ac:dyDescent="0.25">
      <c r="A3328" s="450"/>
      <c r="B3328" s="427"/>
      <c r="C3328" s="459"/>
      <c r="D3328" s="461"/>
      <c r="E3328" s="461"/>
      <c r="F3328" s="477"/>
      <c r="G3328" s="461"/>
      <c r="H3328" s="461"/>
      <c r="I3328" s="461"/>
      <c r="J3328" s="426"/>
      <c r="K3328" s="426"/>
      <c r="L3328" s="426"/>
      <c r="M3328" s="426"/>
      <c r="N3328" s="427"/>
      <c r="O3328" s="458">
        <f t="shared" si="153"/>
        <v>0</v>
      </c>
      <c r="P3328" s="458">
        <f t="shared" si="154"/>
        <v>0</v>
      </c>
      <c r="Q3328" s="96" t="str">
        <f t="shared" si="155"/>
        <v/>
      </c>
    </row>
    <row r="3329" spans="1:17" ht="13.5" hidden="1" thickBot="1" x14ac:dyDescent="0.25">
      <c r="A3329" s="450"/>
      <c r="B3329" s="427"/>
      <c r="C3329" s="459"/>
      <c r="D3329" s="461"/>
      <c r="E3329" s="461"/>
      <c r="F3329" s="477"/>
      <c r="G3329" s="461"/>
      <c r="H3329" s="461"/>
      <c r="I3329" s="461"/>
      <c r="J3329" s="426"/>
      <c r="K3329" s="426"/>
      <c r="L3329" s="426"/>
      <c r="M3329" s="426"/>
      <c r="N3329" s="427"/>
      <c r="O3329" s="458">
        <f t="shared" si="153"/>
        <v>0</v>
      </c>
      <c r="P3329" s="458">
        <f t="shared" si="154"/>
        <v>0</v>
      </c>
      <c r="Q3329" s="96" t="str">
        <f t="shared" si="155"/>
        <v/>
      </c>
    </row>
    <row r="3330" spans="1:17" ht="13.5" hidden="1" thickBot="1" x14ac:dyDescent="0.25">
      <c r="A3330" s="450"/>
      <c r="B3330" s="427"/>
      <c r="C3330" s="459"/>
      <c r="D3330" s="461"/>
      <c r="E3330" s="461"/>
      <c r="F3330" s="477"/>
      <c r="G3330" s="461"/>
      <c r="H3330" s="461"/>
      <c r="I3330" s="461"/>
      <c r="J3330" s="426"/>
      <c r="K3330" s="426"/>
      <c r="L3330" s="426"/>
      <c r="M3330" s="426"/>
      <c r="N3330" s="427"/>
      <c r="O3330" s="458">
        <f t="shared" si="153"/>
        <v>0</v>
      </c>
      <c r="P3330" s="458">
        <f t="shared" si="154"/>
        <v>0</v>
      </c>
      <c r="Q3330" s="96" t="str">
        <f t="shared" si="155"/>
        <v/>
      </c>
    </row>
    <row r="3331" spans="1:17" ht="13.5" hidden="1" thickBot="1" x14ac:dyDescent="0.25">
      <c r="A3331" s="450"/>
      <c r="B3331" s="427"/>
      <c r="C3331" s="459"/>
      <c r="D3331" s="461"/>
      <c r="E3331" s="461"/>
      <c r="F3331" s="477"/>
      <c r="G3331" s="461"/>
      <c r="H3331" s="461"/>
      <c r="I3331" s="461"/>
      <c r="J3331" s="426"/>
      <c r="K3331" s="426"/>
      <c r="L3331" s="426"/>
      <c r="M3331" s="426"/>
      <c r="N3331" s="427"/>
      <c r="O3331" s="458">
        <f t="shared" si="153"/>
        <v>0</v>
      </c>
      <c r="P3331" s="458">
        <f t="shared" si="154"/>
        <v>0</v>
      </c>
      <c r="Q3331" s="96" t="str">
        <f t="shared" si="155"/>
        <v/>
      </c>
    </row>
    <row r="3332" spans="1:17" ht="13.5" hidden="1" thickBot="1" x14ac:dyDescent="0.25">
      <c r="A3332" s="450"/>
      <c r="B3332" s="427"/>
      <c r="C3332" s="459"/>
      <c r="D3332" s="461"/>
      <c r="E3332" s="461"/>
      <c r="F3332" s="477"/>
      <c r="G3332" s="461"/>
      <c r="H3332" s="461"/>
      <c r="I3332" s="461"/>
      <c r="J3332" s="426"/>
      <c r="K3332" s="426"/>
      <c r="L3332" s="426"/>
      <c r="M3332" s="426"/>
      <c r="N3332" s="427"/>
      <c r="O3332" s="458">
        <f t="shared" si="153"/>
        <v>0</v>
      </c>
      <c r="P3332" s="458">
        <f t="shared" si="154"/>
        <v>0</v>
      </c>
      <c r="Q3332" s="96" t="str">
        <f t="shared" si="155"/>
        <v/>
      </c>
    </row>
    <row r="3333" spans="1:17" ht="13.5" hidden="1" thickBot="1" x14ac:dyDescent="0.25">
      <c r="A3333" s="450"/>
      <c r="B3333" s="427"/>
      <c r="C3333" s="459"/>
      <c r="D3333" s="461"/>
      <c r="E3333" s="461"/>
      <c r="F3333" s="477"/>
      <c r="G3333" s="461"/>
      <c r="H3333" s="461"/>
      <c r="I3333" s="461"/>
      <c r="J3333" s="426"/>
      <c r="K3333" s="426"/>
      <c r="L3333" s="426"/>
      <c r="M3333" s="426"/>
      <c r="N3333" s="427"/>
      <c r="O3333" s="458">
        <f t="shared" ref="O3333:O3396" si="156">IF(B3333=0,0,IF(YEAR(B3333)=$P$1,MONTH(B3333)-$O$1+1,(YEAR(B3333)-$P$1)*12-$O$1+1+MONTH(B3333)))</f>
        <v>0</v>
      </c>
      <c r="P3333" s="458">
        <f t="shared" ref="P3333:P3396" si="157">IF(C3333=0,0,IF(YEAR(C3333)=$P$1,MONTH(C3333)-$O$1+1,(YEAR(C3333)-$P$1)*12-$O$1+1+MONTH(C3333)))</f>
        <v>0</v>
      </c>
      <c r="Q3333" s="96" t="str">
        <f t="shared" ref="Q3333:Q3396" si="158">SUBSTITUTE(D3333," ","_")</f>
        <v/>
      </c>
    </row>
    <row r="3334" spans="1:17" ht="13.5" hidden="1" thickBot="1" x14ac:dyDescent="0.25">
      <c r="A3334" s="450"/>
      <c r="B3334" s="427"/>
      <c r="C3334" s="459"/>
      <c r="D3334" s="461"/>
      <c r="E3334" s="461"/>
      <c r="F3334" s="477"/>
      <c r="G3334" s="461"/>
      <c r="H3334" s="461"/>
      <c r="I3334" s="461"/>
      <c r="J3334" s="426"/>
      <c r="K3334" s="426"/>
      <c r="L3334" s="426"/>
      <c r="M3334" s="426"/>
      <c r="N3334" s="427"/>
      <c r="O3334" s="458">
        <f t="shared" si="156"/>
        <v>0</v>
      </c>
      <c r="P3334" s="458">
        <f t="shared" si="157"/>
        <v>0</v>
      </c>
      <c r="Q3334" s="96" t="str">
        <f t="shared" si="158"/>
        <v/>
      </c>
    </row>
    <row r="3335" spans="1:17" ht="13.5" hidden="1" thickBot="1" x14ac:dyDescent="0.25">
      <c r="A3335" s="450"/>
      <c r="B3335" s="427"/>
      <c r="C3335" s="459"/>
      <c r="D3335" s="461"/>
      <c r="E3335" s="461"/>
      <c r="F3335" s="477"/>
      <c r="G3335" s="461"/>
      <c r="H3335" s="461"/>
      <c r="I3335" s="461"/>
      <c r="J3335" s="426"/>
      <c r="K3335" s="426"/>
      <c r="L3335" s="426"/>
      <c r="M3335" s="426"/>
      <c r="N3335" s="427"/>
      <c r="O3335" s="458">
        <f t="shared" si="156"/>
        <v>0</v>
      </c>
      <c r="P3335" s="458">
        <f t="shared" si="157"/>
        <v>0</v>
      </c>
      <c r="Q3335" s="96" t="str">
        <f t="shared" si="158"/>
        <v/>
      </c>
    </row>
    <row r="3336" spans="1:17" ht="13.5" hidden="1" thickBot="1" x14ac:dyDescent="0.25">
      <c r="A3336" s="450"/>
      <c r="B3336" s="427"/>
      <c r="C3336" s="459"/>
      <c r="D3336" s="461"/>
      <c r="E3336" s="461"/>
      <c r="F3336" s="477"/>
      <c r="G3336" s="461"/>
      <c r="H3336" s="461"/>
      <c r="I3336" s="461"/>
      <c r="J3336" s="426"/>
      <c r="K3336" s="426"/>
      <c r="L3336" s="426"/>
      <c r="M3336" s="426"/>
      <c r="N3336" s="427"/>
      <c r="O3336" s="458">
        <f t="shared" si="156"/>
        <v>0</v>
      </c>
      <c r="P3336" s="458">
        <f t="shared" si="157"/>
        <v>0</v>
      </c>
      <c r="Q3336" s="96" t="str">
        <f t="shared" si="158"/>
        <v/>
      </c>
    </row>
    <row r="3337" spans="1:17" ht="13.5" hidden="1" thickBot="1" x14ac:dyDescent="0.25">
      <c r="A3337" s="450"/>
      <c r="B3337" s="427"/>
      <c r="C3337" s="459"/>
      <c r="D3337" s="461"/>
      <c r="E3337" s="461"/>
      <c r="F3337" s="477"/>
      <c r="G3337" s="461"/>
      <c r="H3337" s="461"/>
      <c r="I3337" s="461"/>
      <c r="J3337" s="426"/>
      <c r="K3337" s="426"/>
      <c r="L3337" s="426"/>
      <c r="M3337" s="426"/>
      <c r="N3337" s="427"/>
      <c r="O3337" s="458">
        <f t="shared" si="156"/>
        <v>0</v>
      </c>
      <c r="P3337" s="458">
        <f t="shared" si="157"/>
        <v>0</v>
      </c>
      <c r="Q3337" s="96" t="str">
        <f t="shared" si="158"/>
        <v/>
      </c>
    </row>
    <row r="3338" spans="1:17" ht="13.5" hidden="1" thickBot="1" x14ac:dyDescent="0.25">
      <c r="A3338" s="450"/>
      <c r="B3338" s="427"/>
      <c r="C3338" s="459"/>
      <c r="D3338" s="461"/>
      <c r="E3338" s="461"/>
      <c r="F3338" s="477"/>
      <c r="G3338" s="461"/>
      <c r="H3338" s="461"/>
      <c r="I3338" s="461"/>
      <c r="J3338" s="426"/>
      <c r="K3338" s="426"/>
      <c r="L3338" s="426"/>
      <c r="M3338" s="426"/>
      <c r="N3338" s="427"/>
      <c r="O3338" s="458">
        <f t="shared" si="156"/>
        <v>0</v>
      </c>
      <c r="P3338" s="458">
        <f t="shared" si="157"/>
        <v>0</v>
      </c>
      <c r="Q3338" s="96" t="str">
        <f t="shared" si="158"/>
        <v/>
      </c>
    </row>
    <row r="3339" spans="1:17" ht="13.5" hidden="1" thickBot="1" x14ac:dyDescent="0.25">
      <c r="A3339" s="450"/>
      <c r="B3339" s="427"/>
      <c r="C3339" s="459"/>
      <c r="D3339" s="461"/>
      <c r="E3339" s="461"/>
      <c r="F3339" s="477"/>
      <c r="G3339" s="461"/>
      <c r="H3339" s="461"/>
      <c r="I3339" s="461"/>
      <c r="J3339" s="426"/>
      <c r="K3339" s="426"/>
      <c r="L3339" s="426"/>
      <c r="M3339" s="426"/>
      <c r="N3339" s="427"/>
      <c r="O3339" s="458">
        <f t="shared" si="156"/>
        <v>0</v>
      </c>
      <c r="P3339" s="458">
        <f t="shared" si="157"/>
        <v>0</v>
      </c>
      <c r="Q3339" s="96" t="str">
        <f t="shared" si="158"/>
        <v/>
      </c>
    </row>
    <row r="3340" spans="1:17" ht="13.5" hidden="1" thickBot="1" x14ac:dyDescent="0.25">
      <c r="A3340" s="450"/>
      <c r="B3340" s="427"/>
      <c r="C3340" s="459"/>
      <c r="D3340" s="461"/>
      <c r="E3340" s="461"/>
      <c r="F3340" s="477"/>
      <c r="G3340" s="461"/>
      <c r="H3340" s="461"/>
      <c r="I3340" s="461"/>
      <c r="J3340" s="426"/>
      <c r="K3340" s="426"/>
      <c r="L3340" s="426"/>
      <c r="M3340" s="426"/>
      <c r="N3340" s="427"/>
      <c r="O3340" s="458">
        <f t="shared" si="156"/>
        <v>0</v>
      </c>
      <c r="P3340" s="458">
        <f t="shared" si="157"/>
        <v>0</v>
      </c>
      <c r="Q3340" s="96" t="str">
        <f t="shared" si="158"/>
        <v/>
      </c>
    </row>
    <row r="3341" spans="1:17" ht="13.5" hidden="1" thickBot="1" x14ac:dyDescent="0.25">
      <c r="A3341" s="450"/>
      <c r="B3341" s="427"/>
      <c r="C3341" s="459"/>
      <c r="D3341" s="461"/>
      <c r="E3341" s="461"/>
      <c r="F3341" s="477"/>
      <c r="G3341" s="461"/>
      <c r="H3341" s="461"/>
      <c r="I3341" s="461"/>
      <c r="J3341" s="426"/>
      <c r="K3341" s="426"/>
      <c r="L3341" s="426"/>
      <c r="M3341" s="426"/>
      <c r="N3341" s="427"/>
      <c r="O3341" s="458">
        <f t="shared" si="156"/>
        <v>0</v>
      </c>
      <c r="P3341" s="458">
        <f t="shared" si="157"/>
        <v>0</v>
      </c>
      <c r="Q3341" s="96" t="str">
        <f t="shared" si="158"/>
        <v/>
      </c>
    </row>
    <row r="3342" spans="1:17" ht="13.5" hidden="1" thickBot="1" x14ac:dyDescent="0.25">
      <c r="A3342" s="450"/>
      <c r="B3342" s="427"/>
      <c r="C3342" s="459"/>
      <c r="D3342" s="461"/>
      <c r="E3342" s="461"/>
      <c r="F3342" s="477"/>
      <c r="G3342" s="461"/>
      <c r="H3342" s="461"/>
      <c r="I3342" s="461"/>
      <c r="J3342" s="426"/>
      <c r="K3342" s="426"/>
      <c r="L3342" s="426"/>
      <c r="M3342" s="426"/>
      <c r="N3342" s="427"/>
      <c r="O3342" s="458">
        <f t="shared" si="156"/>
        <v>0</v>
      </c>
      <c r="P3342" s="458">
        <f t="shared" si="157"/>
        <v>0</v>
      </c>
      <c r="Q3342" s="96" t="str">
        <f t="shared" si="158"/>
        <v/>
      </c>
    </row>
    <row r="3343" spans="1:17" ht="13.5" hidden="1" thickBot="1" x14ac:dyDescent="0.25">
      <c r="A3343" s="450"/>
      <c r="B3343" s="427"/>
      <c r="C3343" s="459"/>
      <c r="D3343" s="461"/>
      <c r="E3343" s="461"/>
      <c r="F3343" s="477"/>
      <c r="G3343" s="461"/>
      <c r="H3343" s="461"/>
      <c r="I3343" s="461"/>
      <c r="J3343" s="426"/>
      <c r="K3343" s="426"/>
      <c r="L3343" s="426"/>
      <c r="M3343" s="426"/>
      <c r="N3343" s="427"/>
      <c r="O3343" s="458">
        <f t="shared" si="156"/>
        <v>0</v>
      </c>
      <c r="P3343" s="458">
        <f t="shared" si="157"/>
        <v>0</v>
      </c>
      <c r="Q3343" s="96" t="str">
        <f t="shared" si="158"/>
        <v/>
      </c>
    </row>
    <row r="3344" spans="1:17" ht="13.5" hidden="1" thickBot="1" x14ac:dyDescent="0.25">
      <c r="A3344" s="450"/>
      <c r="B3344" s="427"/>
      <c r="C3344" s="459"/>
      <c r="D3344" s="461"/>
      <c r="E3344" s="461"/>
      <c r="F3344" s="477"/>
      <c r="G3344" s="461"/>
      <c r="H3344" s="461"/>
      <c r="I3344" s="461"/>
      <c r="J3344" s="426"/>
      <c r="K3344" s="426"/>
      <c r="L3344" s="426"/>
      <c r="M3344" s="426"/>
      <c r="N3344" s="427"/>
      <c r="O3344" s="458">
        <f t="shared" si="156"/>
        <v>0</v>
      </c>
      <c r="P3344" s="458">
        <f t="shared" si="157"/>
        <v>0</v>
      </c>
      <c r="Q3344" s="96" t="str">
        <f t="shared" si="158"/>
        <v/>
      </c>
    </row>
    <row r="3345" spans="1:17" ht="13.5" hidden="1" thickBot="1" x14ac:dyDescent="0.25">
      <c r="A3345" s="450"/>
      <c r="B3345" s="427"/>
      <c r="C3345" s="459"/>
      <c r="D3345" s="461"/>
      <c r="E3345" s="461"/>
      <c r="F3345" s="477"/>
      <c r="G3345" s="461"/>
      <c r="H3345" s="461"/>
      <c r="I3345" s="461"/>
      <c r="J3345" s="426"/>
      <c r="K3345" s="426"/>
      <c r="L3345" s="426"/>
      <c r="M3345" s="426"/>
      <c r="N3345" s="427"/>
      <c r="O3345" s="458">
        <f t="shared" si="156"/>
        <v>0</v>
      </c>
      <c r="P3345" s="458">
        <f t="shared" si="157"/>
        <v>0</v>
      </c>
      <c r="Q3345" s="96" t="str">
        <f t="shared" si="158"/>
        <v/>
      </c>
    </row>
    <row r="3346" spans="1:17" ht="13.5" hidden="1" thickBot="1" x14ac:dyDescent="0.25">
      <c r="A3346" s="450"/>
      <c r="B3346" s="427"/>
      <c r="C3346" s="459"/>
      <c r="D3346" s="461"/>
      <c r="E3346" s="461"/>
      <c r="F3346" s="477"/>
      <c r="G3346" s="461"/>
      <c r="H3346" s="461"/>
      <c r="I3346" s="461"/>
      <c r="J3346" s="426"/>
      <c r="K3346" s="426"/>
      <c r="L3346" s="426"/>
      <c r="M3346" s="426"/>
      <c r="N3346" s="427"/>
      <c r="O3346" s="458">
        <f t="shared" si="156"/>
        <v>0</v>
      </c>
      <c r="P3346" s="458">
        <f t="shared" si="157"/>
        <v>0</v>
      </c>
      <c r="Q3346" s="96" t="str">
        <f t="shared" si="158"/>
        <v/>
      </c>
    </row>
    <row r="3347" spans="1:17" ht="13.5" hidden="1" thickBot="1" x14ac:dyDescent="0.25">
      <c r="A3347" s="450"/>
      <c r="B3347" s="427"/>
      <c r="C3347" s="459"/>
      <c r="D3347" s="461"/>
      <c r="E3347" s="461"/>
      <c r="F3347" s="477"/>
      <c r="G3347" s="461"/>
      <c r="H3347" s="461"/>
      <c r="I3347" s="461"/>
      <c r="J3347" s="426"/>
      <c r="K3347" s="426"/>
      <c r="L3347" s="426"/>
      <c r="M3347" s="426"/>
      <c r="N3347" s="427"/>
      <c r="O3347" s="458">
        <f t="shared" si="156"/>
        <v>0</v>
      </c>
      <c r="P3347" s="458">
        <f t="shared" si="157"/>
        <v>0</v>
      </c>
      <c r="Q3347" s="96" t="str">
        <f t="shared" si="158"/>
        <v/>
      </c>
    </row>
    <row r="3348" spans="1:17" ht="13.5" hidden="1" thickBot="1" x14ac:dyDescent="0.25">
      <c r="A3348" s="450"/>
      <c r="B3348" s="427"/>
      <c r="C3348" s="459"/>
      <c r="D3348" s="461"/>
      <c r="E3348" s="461"/>
      <c r="F3348" s="477"/>
      <c r="G3348" s="461"/>
      <c r="H3348" s="461"/>
      <c r="I3348" s="461"/>
      <c r="J3348" s="426"/>
      <c r="K3348" s="426"/>
      <c r="L3348" s="426"/>
      <c r="M3348" s="426"/>
      <c r="N3348" s="427"/>
      <c r="O3348" s="458">
        <f t="shared" si="156"/>
        <v>0</v>
      </c>
      <c r="P3348" s="458">
        <f t="shared" si="157"/>
        <v>0</v>
      </c>
      <c r="Q3348" s="96" t="str">
        <f t="shared" si="158"/>
        <v/>
      </c>
    </row>
    <row r="3349" spans="1:17" ht="13.5" hidden="1" thickBot="1" x14ac:dyDescent="0.25">
      <c r="A3349" s="450"/>
      <c r="B3349" s="427"/>
      <c r="C3349" s="459"/>
      <c r="D3349" s="461"/>
      <c r="E3349" s="461"/>
      <c r="F3349" s="477"/>
      <c r="G3349" s="461"/>
      <c r="H3349" s="461"/>
      <c r="I3349" s="461"/>
      <c r="J3349" s="426"/>
      <c r="K3349" s="426"/>
      <c r="L3349" s="426"/>
      <c r="M3349" s="426"/>
      <c r="N3349" s="427"/>
      <c r="O3349" s="458">
        <f t="shared" si="156"/>
        <v>0</v>
      </c>
      <c r="P3349" s="458">
        <f t="shared" si="157"/>
        <v>0</v>
      </c>
      <c r="Q3349" s="96" t="str">
        <f t="shared" si="158"/>
        <v/>
      </c>
    </row>
    <row r="3350" spans="1:17" ht="13.5" hidden="1" thickBot="1" x14ac:dyDescent="0.25">
      <c r="A3350" s="450"/>
      <c r="B3350" s="427"/>
      <c r="C3350" s="459"/>
      <c r="D3350" s="461"/>
      <c r="E3350" s="461"/>
      <c r="F3350" s="477"/>
      <c r="G3350" s="461"/>
      <c r="H3350" s="461"/>
      <c r="I3350" s="461"/>
      <c r="J3350" s="426"/>
      <c r="K3350" s="426"/>
      <c r="L3350" s="426"/>
      <c r="M3350" s="426"/>
      <c r="N3350" s="427"/>
      <c r="O3350" s="458">
        <f t="shared" si="156"/>
        <v>0</v>
      </c>
      <c r="P3350" s="458">
        <f t="shared" si="157"/>
        <v>0</v>
      </c>
      <c r="Q3350" s="96" t="str">
        <f t="shared" si="158"/>
        <v/>
      </c>
    </row>
    <row r="3351" spans="1:17" ht="13.5" hidden="1" thickBot="1" x14ac:dyDescent="0.25">
      <c r="A3351" s="450"/>
      <c r="B3351" s="427"/>
      <c r="C3351" s="459"/>
      <c r="D3351" s="461"/>
      <c r="E3351" s="461"/>
      <c r="F3351" s="477"/>
      <c r="G3351" s="461"/>
      <c r="H3351" s="461"/>
      <c r="I3351" s="461"/>
      <c r="J3351" s="426"/>
      <c r="K3351" s="426"/>
      <c r="L3351" s="426"/>
      <c r="M3351" s="426"/>
      <c r="N3351" s="427"/>
      <c r="O3351" s="458">
        <f t="shared" si="156"/>
        <v>0</v>
      </c>
      <c r="P3351" s="458">
        <f t="shared" si="157"/>
        <v>0</v>
      </c>
      <c r="Q3351" s="96" t="str">
        <f t="shared" si="158"/>
        <v/>
      </c>
    </row>
    <row r="3352" spans="1:17" ht="13.5" hidden="1" thickBot="1" x14ac:dyDescent="0.25">
      <c r="A3352" s="450"/>
      <c r="B3352" s="427"/>
      <c r="C3352" s="459"/>
      <c r="D3352" s="461"/>
      <c r="E3352" s="461"/>
      <c r="F3352" s="477"/>
      <c r="G3352" s="461"/>
      <c r="H3352" s="461"/>
      <c r="I3352" s="461"/>
      <c r="J3352" s="426"/>
      <c r="K3352" s="426"/>
      <c r="L3352" s="426"/>
      <c r="M3352" s="426"/>
      <c r="N3352" s="427"/>
      <c r="O3352" s="458">
        <f t="shared" si="156"/>
        <v>0</v>
      </c>
      <c r="P3352" s="458">
        <f t="shared" si="157"/>
        <v>0</v>
      </c>
      <c r="Q3352" s="96" t="str">
        <f t="shared" si="158"/>
        <v/>
      </c>
    </row>
    <row r="3353" spans="1:17" ht="13.5" hidden="1" thickBot="1" x14ac:dyDescent="0.25">
      <c r="A3353" s="450"/>
      <c r="B3353" s="427"/>
      <c r="C3353" s="459"/>
      <c r="D3353" s="461"/>
      <c r="E3353" s="461"/>
      <c r="F3353" s="477"/>
      <c r="G3353" s="461"/>
      <c r="H3353" s="461"/>
      <c r="I3353" s="461"/>
      <c r="J3353" s="426"/>
      <c r="K3353" s="426"/>
      <c r="L3353" s="426"/>
      <c r="M3353" s="426"/>
      <c r="N3353" s="427"/>
      <c r="O3353" s="458">
        <f t="shared" si="156"/>
        <v>0</v>
      </c>
      <c r="P3353" s="458">
        <f t="shared" si="157"/>
        <v>0</v>
      </c>
      <c r="Q3353" s="96" t="str">
        <f t="shared" si="158"/>
        <v/>
      </c>
    </row>
    <row r="3354" spans="1:17" ht="13.5" hidden="1" thickBot="1" x14ac:dyDescent="0.25">
      <c r="A3354" s="450"/>
      <c r="B3354" s="427"/>
      <c r="C3354" s="459"/>
      <c r="D3354" s="461"/>
      <c r="E3354" s="461"/>
      <c r="F3354" s="477"/>
      <c r="G3354" s="461"/>
      <c r="H3354" s="461"/>
      <c r="I3354" s="461"/>
      <c r="J3354" s="426"/>
      <c r="K3354" s="426"/>
      <c r="L3354" s="426"/>
      <c r="M3354" s="426"/>
      <c r="N3354" s="427"/>
      <c r="O3354" s="458">
        <f t="shared" si="156"/>
        <v>0</v>
      </c>
      <c r="P3354" s="458">
        <f t="shared" si="157"/>
        <v>0</v>
      </c>
      <c r="Q3354" s="96" t="str">
        <f t="shared" si="158"/>
        <v/>
      </c>
    </row>
    <row r="3355" spans="1:17" ht="13.5" hidden="1" thickBot="1" x14ac:dyDescent="0.25">
      <c r="A3355" s="450"/>
      <c r="B3355" s="427"/>
      <c r="C3355" s="459"/>
      <c r="D3355" s="461"/>
      <c r="E3355" s="461"/>
      <c r="F3355" s="477"/>
      <c r="G3355" s="461"/>
      <c r="H3355" s="461"/>
      <c r="I3355" s="461"/>
      <c r="J3355" s="426"/>
      <c r="K3355" s="426"/>
      <c r="L3355" s="426"/>
      <c r="M3355" s="426"/>
      <c r="N3355" s="427"/>
      <c r="O3355" s="458">
        <f t="shared" si="156"/>
        <v>0</v>
      </c>
      <c r="P3355" s="458">
        <f t="shared" si="157"/>
        <v>0</v>
      </c>
      <c r="Q3355" s="96" t="str">
        <f t="shared" si="158"/>
        <v/>
      </c>
    </row>
    <row r="3356" spans="1:17" ht="13.5" hidden="1" thickBot="1" x14ac:dyDescent="0.25">
      <c r="A3356" s="450"/>
      <c r="B3356" s="427"/>
      <c r="C3356" s="459"/>
      <c r="D3356" s="461"/>
      <c r="E3356" s="461"/>
      <c r="F3356" s="477"/>
      <c r="G3356" s="461"/>
      <c r="H3356" s="461"/>
      <c r="I3356" s="461"/>
      <c r="J3356" s="426"/>
      <c r="K3356" s="426"/>
      <c r="L3356" s="426"/>
      <c r="M3356" s="426"/>
      <c r="N3356" s="427"/>
      <c r="O3356" s="458">
        <f t="shared" si="156"/>
        <v>0</v>
      </c>
      <c r="P3356" s="458">
        <f t="shared" si="157"/>
        <v>0</v>
      </c>
      <c r="Q3356" s="96" t="str">
        <f t="shared" si="158"/>
        <v/>
      </c>
    </row>
    <row r="3357" spans="1:17" ht="13.5" hidden="1" thickBot="1" x14ac:dyDescent="0.25">
      <c r="A3357" s="450"/>
      <c r="B3357" s="427"/>
      <c r="C3357" s="459"/>
      <c r="D3357" s="461"/>
      <c r="E3357" s="461"/>
      <c r="F3357" s="477"/>
      <c r="G3357" s="461"/>
      <c r="H3357" s="461"/>
      <c r="I3357" s="461"/>
      <c r="J3357" s="426"/>
      <c r="K3357" s="426"/>
      <c r="L3357" s="426"/>
      <c r="M3357" s="426"/>
      <c r="N3357" s="427"/>
      <c r="O3357" s="458">
        <f t="shared" si="156"/>
        <v>0</v>
      </c>
      <c r="P3357" s="458">
        <f t="shared" si="157"/>
        <v>0</v>
      </c>
      <c r="Q3357" s="96" t="str">
        <f t="shared" si="158"/>
        <v/>
      </c>
    </row>
    <row r="3358" spans="1:17" ht="13.5" hidden="1" thickBot="1" x14ac:dyDescent="0.25">
      <c r="A3358" s="450"/>
      <c r="B3358" s="427"/>
      <c r="C3358" s="459"/>
      <c r="D3358" s="461"/>
      <c r="E3358" s="461"/>
      <c r="F3358" s="477"/>
      <c r="G3358" s="461"/>
      <c r="H3358" s="461"/>
      <c r="I3358" s="461"/>
      <c r="J3358" s="426"/>
      <c r="K3358" s="426"/>
      <c r="L3358" s="426"/>
      <c r="M3358" s="426"/>
      <c r="N3358" s="427"/>
      <c r="O3358" s="458">
        <f t="shared" si="156"/>
        <v>0</v>
      </c>
      <c r="P3358" s="458">
        <f t="shared" si="157"/>
        <v>0</v>
      </c>
      <c r="Q3358" s="96" t="str">
        <f t="shared" si="158"/>
        <v/>
      </c>
    </row>
    <row r="3359" spans="1:17" ht="13.5" hidden="1" thickBot="1" x14ac:dyDescent="0.25">
      <c r="A3359" s="450"/>
      <c r="B3359" s="427"/>
      <c r="C3359" s="459"/>
      <c r="D3359" s="461"/>
      <c r="E3359" s="461"/>
      <c r="F3359" s="477"/>
      <c r="G3359" s="461"/>
      <c r="H3359" s="461"/>
      <c r="I3359" s="461"/>
      <c r="J3359" s="426"/>
      <c r="K3359" s="426"/>
      <c r="L3359" s="426"/>
      <c r="M3359" s="426"/>
      <c r="N3359" s="427"/>
      <c r="O3359" s="458">
        <f t="shared" si="156"/>
        <v>0</v>
      </c>
      <c r="P3359" s="458">
        <f t="shared" si="157"/>
        <v>0</v>
      </c>
      <c r="Q3359" s="96" t="str">
        <f t="shared" si="158"/>
        <v/>
      </c>
    </row>
    <row r="3360" spans="1:17" ht="13.5" hidden="1" thickBot="1" x14ac:dyDescent="0.25">
      <c r="A3360" s="450"/>
      <c r="B3360" s="427"/>
      <c r="C3360" s="459"/>
      <c r="D3360" s="461"/>
      <c r="E3360" s="461"/>
      <c r="F3360" s="477"/>
      <c r="G3360" s="461"/>
      <c r="H3360" s="461"/>
      <c r="I3360" s="461"/>
      <c r="J3360" s="426"/>
      <c r="K3360" s="426"/>
      <c r="L3360" s="426"/>
      <c r="M3360" s="426"/>
      <c r="N3360" s="427"/>
      <c r="O3360" s="458">
        <f t="shared" si="156"/>
        <v>0</v>
      </c>
      <c r="P3360" s="458">
        <f t="shared" si="157"/>
        <v>0</v>
      </c>
      <c r="Q3360" s="96" t="str">
        <f t="shared" si="158"/>
        <v/>
      </c>
    </row>
    <row r="3361" spans="1:17" ht="13.5" hidden="1" thickBot="1" x14ac:dyDescent="0.25">
      <c r="A3361" s="450"/>
      <c r="B3361" s="427"/>
      <c r="C3361" s="459"/>
      <c r="D3361" s="461"/>
      <c r="E3361" s="461"/>
      <c r="F3361" s="477"/>
      <c r="G3361" s="461"/>
      <c r="H3361" s="461"/>
      <c r="I3361" s="461"/>
      <c r="J3361" s="426"/>
      <c r="K3361" s="426"/>
      <c r="L3361" s="426"/>
      <c r="M3361" s="426"/>
      <c r="N3361" s="427"/>
      <c r="O3361" s="458">
        <f t="shared" si="156"/>
        <v>0</v>
      </c>
      <c r="P3361" s="458">
        <f t="shared" si="157"/>
        <v>0</v>
      </c>
      <c r="Q3361" s="96" t="str">
        <f t="shared" si="158"/>
        <v/>
      </c>
    </row>
    <row r="3362" spans="1:17" ht="13.5" hidden="1" thickBot="1" x14ac:dyDescent="0.25">
      <c r="A3362" s="450"/>
      <c r="B3362" s="427"/>
      <c r="C3362" s="459"/>
      <c r="D3362" s="461"/>
      <c r="E3362" s="461"/>
      <c r="F3362" s="477"/>
      <c r="G3362" s="461"/>
      <c r="H3362" s="461"/>
      <c r="I3362" s="461"/>
      <c r="J3362" s="426"/>
      <c r="K3362" s="426"/>
      <c r="L3362" s="426"/>
      <c r="M3362" s="426"/>
      <c r="N3362" s="427"/>
      <c r="O3362" s="458">
        <f t="shared" si="156"/>
        <v>0</v>
      </c>
      <c r="P3362" s="458">
        <f t="shared" si="157"/>
        <v>0</v>
      </c>
      <c r="Q3362" s="96" t="str">
        <f t="shared" si="158"/>
        <v/>
      </c>
    </row>
    <row r="3363" spans="1:17" ht="13.5" hidden="1" thickBot="1" x14ac:dyDescent="0.25">
      <c r="A3363" s="450"/>
      <c r="B3363" s="427"/>
      <c r="C3363" s="459"/>
      <c r="D3363" s="461"/>
      <c r="E3363" s="461"/>
      <c r="F3363" s="477"/>
      <c r="G3363" s="461"/>
      <c r="H3363" s="461"/>
      <c r="I3363" s="461"/>
      <c r="J3363" s="426"/>
      <c r="K3363" s="426"/>
      <c r="L3363" s="426"/>
      <c r="M3363" s="426"/>
      <c r="N3363" s="427"/>
      <c r="O3363" s="458">
        <f t="shared" si="156"/>
        <v>0</v>
      </c>
      <c r="P3363" s="458">
        <f t="shared" si="157"/>
        <v>0</v>
      </c>
      <c r="Q3363" s="96" t="str">
        <f t="shared" si="158"/>
        <v/>
      </c>
    </row>
    <row r="3364" spans="1:17" ht="13.5" hidden="1" thickBot="1" x14ac:dyDescent="0.25">
      <c r="A3364" s="450"/>
      <c r="B3364" s="427"/>
      <c r="C3364" s="459"/>
      <c r="D3364" s="461"/>
      <c r="E3364" s="461"/>
      <c r="F3364" s="477"/>
      <c r="G3364" s="461"/>
      <c r="H3364" s="461"/>
      <c r="I3364" s="461"/>
      <c r="J3364" s="426"/>
      <c r="K3364" s="426"/>
      <c r="L3364" s="426"/>
      <c r="M3364" s="426"/>
      <c r="N3364" s="427"/>
      <c r="O3364" s="458">
        <f t="shared" si="156"/>
        <v>0</v>
      </c>
      <c r="P3364" s="458">
        <f t="shared" si="157"/>
        <v>0</v>
      </c>
      <c r="Q3364" s="96" t="str">
        <f t="shared" si="158"/>
        <v/>
      </c>
    </row>
    <row r="3365" spans="1:17" ht="13.5" hidden="1" thickBot="1" x14ac:dyDescent="0.25">
      <c r="A3365" s="450"/>
      <c r="B3365" s="427"/>
      <c r="C3365" s="459"/>
      <c r="D3365" s="461"/>
      <c r="E3365" s="461"/>
      <c r="F3365" s="477"/>
      <c r="G3365" s="461"/>
      <c r="H3365" s="461"/>
      <c r="I3365" s="461"/>
      <c r="J3365" s="426"/>
      <c r="K3365" s="426"/>
      <c r="L3365" s="426"/>
      <c r="M3365" s="426"/>
      <c r="N3365" s="427"/>
      <c r="O3365" s="458">
        <f t="shared" si="156"/>
        <v>0</v>
      </c>
      <c r="P3365" s="458">
        <f t="shared" si="157"/>
        <v>0</v>
      </c>
      <c r="Q3365" s="96" t="str">
        <f t="shared" si="158"/>
        <v/>
      </c>
    </row>
    <row r="3366" spans="1:17" ht="13.5" hidden="1" thickBot="1" x14ac:dyDescent="0.25">
      <c r="A3366" s="450"/>
      <c r="B3366" s="427"/>
      <c r="C3366" s="459"/>
      <c r="D3366" s="461"/>
      <c r="E3366" s="461"/>
      <c r="F3366" s="477"/>
      <c r="G3366" s="461"/>
      <c r="H3366" s="461"/>
      <c r="I3366" s="461"/>
      <c r="J3366" s="426"/>
      <c r="K3366" s="426"/>
      <c r="L3366" s="426"/>
      <c r="M3366" s="426"/>
      <c r="N3366" s="427"/>
      <c r="O3366" s="458">
        <f t="shared" si="156"/>
        <v>0</v>
      </c>
      <c r="P3366" s="458">
        <f t="shared" si="157"/>
        <v>0</v>
      </c>
      <c r="Q3366" s="96" t="str">
        <f t="shared" si="158"/>
        <v/>
      </c>
    </row>
    <row r="3367" spans="1:17" ht="13.5" hidden="1" thickBot="1" x14ac:dyDescent="0.25">
      <c r="A3367" s="450"/>
      <c r="B3367" s="427"/>
      <c r="C3367" s="459"/>
      <c r="D3367" s="461"/>
      <c r="E3367" s="461"/>
      <c r="F3367" s="477"/>
      <c r="G3367" s="461"/>
      <c r="H3367" s="461"/>
      <c r="I3367" s="461"/>
      <c r="J3367" s="426"/>
      <c r="K3367" s="426"/>
      <c r="L3367" s="426"/>
      <c r="M3367" s="426"/>
      <c r="N3367" s="427"/>
      <c r="O3367" s="458">
        <f t="shared" si="156"/>
        <v>0</v>
      </c>
      <c r="P3367" s="458">
        <f t="shared" si="157"/>
        <v>0</v>
      </c>
      <c r="Q3367" s="96" t="str">
        <f t="shared" si="158"/>
        <v/>
      </c>
    </row>
    <row r="3368" spans="1:17" ht="13.5" hidden="1" thickBot="1" x14ac:dyDescent="0.25">
      <c r="A3368" s="450"/>
      <c r="B3368" s="427"/>
      <c r="C3368" s="459"/>
      <c r="D3368" s="461"/>
      <c r="E3368" s="461"/>
      <c r="F3368" s="477"/>
      <c r="G3368" s="461"/>
      <c r="H3368" s="461"/>
      <c r="I3368" s="461"/>
      <c r="J3368" s="426"/>
      <c r="K3368" s="426"/>
      <c r="L3368" s="426"/>
      <c r="M3368" s="426"/>
      <c r="N3368" s="427"/>
      <c r="O3368" s="458">
        <f t="shared" si="156"/>
        <v>0</v>
      </c>
      <c r="P3368" s="458">
        <f t="shared" si="157"/>
        <v>0</v>
      </c>
      <c r="Q3368" s="96" t="str">
        <f t="shared" si="158"/>
        <v/>
      </c>
    </row>
    <row r="3369" spans="1:17" ht="13.5" hidden="1" thickBot="1" x14ac:dyDescent="0.25">
      <c r="A3369" s="450"/>
      <c r="B3369" s="427"/>
      <c r="C3369" s="459"/>
      <c r="D3369" s="461"/>
      <c r="E3369" s="461"/>
      <c r="F3369" s="477"/>
      <c r="G3369" s="461"/>
      <c r="H3369" s="461"/>
      <c r="I3369" s="461"/>
      <c r="J3369" s="426"/>
      <c r="K3369" s="426"/>
      <c r="L3369" s="426"/>
      <c r="M3369" s="426"/>
      <c r="N3369" s="427"/>
      <c r="O3369" s="458">
        <f t="shared" si="156"/>
        <v>0</v>
      </c>
      <c r="P3369" s="458">
        <f t="shared" si="157"/>
        <v>0</v>
      </c>
      <c r="Q3369" s="96" t="str">
        <f t="shared" si="158"/>
        <v/>
      </c>
    </row>
    <row r="3370" spans="1:17" ht="13.5" hidden="1" thickBot="1" x14ac:dyDescent="0.25">
      <c r="A3370" s="450"/>
      <c r="B3370" s="427"/>
      <c r="C3370" s="459"/>
      <c r="D3370" s="461"/>
      <c r="E3370" s="461"/>
      <c r="F3370" s="477"/>
      <c r="G3370" s="461"/>
      <c r="H3370" s="461"/>
      <c r="I3370" s="461"/>
      <c r="J3370" s="426"/>
      <c r="K3370" s="426"/>
      <c r="L3370" s="426"/>
      <c r="M3370" s="426"/>
      <c r="N3370" s="427"/>
      <c r="O3370" s="458">
        <f t="shared" si="156"/>
        <v>0</v>
      </c>
      <c r="P3370" s="458">
        <f t="shared" si="157"/>
        <v>0</v>
      </c>
      <c r="Q3370" s="96" t="str">
        <f t="shared" si="158"/>
        <v/>
      </c>
    </row>
    <row r="3371" spans="1:17" ht="13.5" hidden="1" thickBot="1" x14ac:dyDescent="0.25">
      <c r="A3371" s="450"/>
      <c r="B3371" s="427"/>
      <c r="C3371" s="459"/>
      <c r="D3371" s="461"/>
      <c r="E3371" s="461"/>
      <c r="F3371" s="477"/>
      <c r="G3371" s="461"/>
      <c r="H3371" s="461"/>
      <c r="I3371" s="461"/>
      <c r="J3371" s="426"/>
      <c r="K3371" s="426"/>
      <c r="L3371" s="426"/>
      <c r="M3371" s="426"/>
      <c r="N3371" s="427"/>
      <c r="O3371" s="458">
        <f t="shared" si="156"/>
        <v>0</v>
      </c>
      <c r="P3371" s="458">
        <f t="shared" si="157"/>
        <v>0</v>
      </c>
      <c r="Q3371" s="96" t="str">
        <f t="shared" si="158"/>
        <v/>
      </c>
    </row>
    <row r="3372" spans="1:17" ht="13.5" hidden="1" thickBot="1" x14ac:dyDescent="0.25">
      <c r="A3372" s="450"/>
      <c r="B3372" s="427"/>
      <c r="C3372" s="459"/>
      <c r="D3372" s="461"/>
      <c r="E3372" s="461"/>
      <c r="F3372" s="477"/>
      <c r="G3372" s="461"/>
      <c r="H3372" s="461"/>
      <c r="I3372" s="461"/>
      <c r="J3372" s="426"/>
      <c r="K3372" s="426"/>
      <c r="L3372" s="426"/>
      <c r="M3372" s="426"/>
      <c r="N3372" s="427"/>
      <c r="O3372" s="458">
        <f t="shared" si="156"/>
        <v>0</v>
      </c>
      <c r="P3372" s="458">
        <f t="shared" si="157"/>
        <v>0</v>
      </c>
      <c r="Q3372" s="96" t="str">
        <f t="shared" si="158"/>
        <v/>
      </c>
    </row>
    <row r="3373" spans="1:17" ht="13.5" hidden="1" thickBot="1" x14ac:dyDescent="0.25">
      <c r="A3373" s="450"/>
      <c r="B3373" s="427"/>
      <c r="C3373" s="459"/>
      <c r="D3373" s="461"/>
      <c r="E3373" s="461"/>
      <c r="F3373" s="477"/>
      <c r="G3373" s="461"/>
      <c r="H3373" s="461"/>
      <c r="I3373" s="461"/>
      <c r="J3373" s="426"/>
      <c r="K3373" s="426"/>
      <c r="L3373" s="426"/>
      <c r="M3373" s="426"/>
      <c r="N3373" s="427"/>
      <c r="O3373" s="458">
        <f t="shared" si="156"/>
        <v>0</v>
      </c>
      <c r="P3373" s="458">
        <f t="shared" si="157"/>
        <v>0</v>
      </c>
      <c r="Q3373" s="96" t="str">
        <f t="shared" si="158"/>
        <v/>
      </c>
    </row>
    <row r="3374" spans="1:17" ht="13.5" hidden="1" thickBot="1" x14ac:dyDescent="0.25">
      <c r="A3374" s="450"/>
      <c r="B3374" s="427"/>
      <c r="C3374" s="459"/>
      <c r="D3374" s="461"/>
      <c r="E3374" s="461"/>
      <c r="F3374" s="477"/>
      <c r="G3374" s="461"/>
      <c r="H3374" s="461"/>
      <c r="I3374" s="461"/>
      <c r="J3374" s="426"/>
      <c r="K3374" s="426"/>
      <c r="L3374" s="426"/>
      <c r="M3374" s="426"/>
      <c r="N3374" s="427"/>
      <c r="O3374" s="458">
        <f t="shared" si="156"/>
        <v>0</v>
      </c>
      <c r="P3374" s="458">
        <f t="shared" si="157"/>
        <v>0</v>
      </c>
      <c r="Q3374" s="96" t="str">
        <f t="shared" si="158"/>
        <v/>
      </c>
    </row>
    <row r="3375" spans="1:17" ht="13.5" hidden="1" thickBot="1" x14ac:dyDescent="0.25">
      <c r="A3375" s="450"/>
      <c r="B3375" s="427"/>
      <c r="C3375" s="452"/>
      <c r="D3375" s="478"/>
      <c r="E3375" s="478"/>
      <c r="F3375" s="479"/>
      <c r="G3375" s="461"/>
      <c r="H3375" s="461"/>
      <c r="I3375" s="461"/>
      <c r="J3375" s="426"/>
      <c r="K3375" s="426"/>
      <c r="L3375" s="426"/>
      <c r="M3375" s="426"/>
      <c r="N3375" s="427"/>
      <c r="O3375" s="458">
        <f t="shared" si="156"/>
        <v>0</v>
      </c>
      <c r="P3375" s="458">
        <f t="shared" si="157"/>
        <v>0</v>
      </c>
      <c r="Q3375" s="96" t="str">
        <f t="shared" si="158"/>
        <v/>
      </c>
    </row>
    <row r="3376" spans="1:17" ht="13.5" hidden="1" thickBot="1" x14ac:dyDescent="0.25">
      <c r="A3376" s="450"/>
      <c r="B3376" s="427"/>
      <c r="C3376" s="459"/>
      <c r="D3376" s="461"/>
      <c r="E3376" s="461"/>
      <c r="F3376" s="477"/>
      <c r="G3376" s="461"/>
      <c r="H3376" s="461"/>
      <c r="I3376" s="461"/>
      <c r="J3376" s="426"/>
      <c r="K3376" s="426"/>
      <c r="L3376" s="426"/>
      <c r="M3376" s="426"/>
      <c r="N3376" s="427"/>
      <c r="O3376" s="458">
        <f t="shared" si="156"/>
        <v>0</v>
      </c>
      <c r="P3376" s="458">
        <f t="shared" si="157"/>
        <v>0</v>
      </c>
      <c r="Q3376" s="96" t="str">
        <f t="shared" si="158"/>
        <v/>
      </c>
    </row>
    <row r="3377" spans="1:17" ht="13.5" hidden="1" thickBot="1" x14ac:dyDescent="0.25">
      <c r="A3377" s="450"/>
      <c r="B3377" s="427"/>
      <c r="C3377" s="459"/>
      <c r="D3377" s="461"/>
      <c r="E3377" s="461"/>
      <c r="F3377" s="477"/>
      <c r="G3377" s="461"/>
      <c r="H3377" s="461"/>
      <c r="I3377" s="461"/>
      <c r="J3377" s="426"/>
      <c r="K3377" s="426"/>
      <c r="L3377" s="426"/>
      <c r="M3377" s="426"/>
      <c r="N3377" s="427"/>
      <c r="O3377" s="458">
        <f t="shared" si="156"/>
        <v>0</v>
      </c>
      <c r="P3377" s="458">
        <f t="shared" si="157"/>
        <v>0</v>
      </c>
      <c r="Q3377" s="96" t="str">
        <f t="shared" si="158"/>
        <v/>
      </c>
    </row>
    <row r="3378" spans="1:17" ht="13.5" hidden="1" thickBot="1" x14ac:dyDescent="0.25">
      <c r="A3378" s="450"/>
      <c r="B3378" s="427"/>
      <c r="C3378" s="459"/>
      <c r="D3378" s="461"/>
      <c r="E3378" s="461"/>
      <c r="F3378" s="477"/>
      <c r="G3378" s="461"/>
      <c r="H3378" s="461"/>
      <c r="I3378" s="461"/>
      <c r="J3378" s="426"/>
      <c r="K3378" s="426"/>
      <c r="L3378" s="426"/>
      <c r="M3378" s="426"/>
      <c r="N3378" s="427"/>
      <c r="O3378" s="458">
        <f t="shared" si="156"/>
        <v>0</v>
      </c>
      <c r="P3378" s="458">
        <f t="shared" si="157"/>
        <v>0</v>
      </c>
      <c r="Q3378" s="96" t="str">
        <f t="shared" si="158"/>
        <v/>
      </c>
    </row>
    <row r="3379" spans="1:17" ht="13.5" hidden="1" thickBot="1" x14ac:dyDescent="0.25">
      <c r="A3379" s="450"/>
      <c r="B3379" s="427"/>
      <c r="C3379" s="459"/>
      <c r="D3379" s="461"/>
      <c r="E3379" s="461"/>
      <c r="F3379" s="477"/>
      <c r="G3379" s="461"/>
      <c r="H3379" s="461"/>
      <c r="I3379" s="461"/>
      <c r="J3379" s="426"/>
      <c r="K3379" s="426"/>
      <c r="L3379" s="426"/>
      <c r="M3379" s="426"/>
      <c r="N3379" s="427"/>
      <c r="O3379" s="458">
        <f t="shared" si="156"/>
        <v>0</v>
      </c>
      <c r="P3379" s="458">
        <f t="shared" si="157"/>
        <v>0</v>
      </c>
      <c r="Q3379" s="96" t="str">
        <f t="shared" si="158"/>
        <v/>
      </c>
    </row>
    <row r="3380" spans="1:17" ht="13.5" hidden="1" thickBot="1" x14ac:dyDescent="0.25">
      <c r="A3380" s="450"/>
      <c r="B3380" s="427"/>
      <c r="C3380" s="459"/>
      <c r="D3380" s="461"/>
      <c r="E3380" s="461"/>
      <c r="F3380" s="477"/>
      <c r="G3380" s="461"/>
      <c r="H3380" s="461"/>
      <c r="I3380" s="461"/>
      <c r="J3380" s="426"/>
      <c r="K3380" s="426"/>
      <c r="L3380" s="426"/>
      <c r="M3380" s="426"/>
      <c r="N3380" s="427"/>
      <c r="O3380" s="458">
        <f t="shared" si="156"/>
        <v>0</v>
      </c>
      <c r="P3380" s="458">
        <f t="shared" si="157"/>
        <v>0</v>
      </c>
      <c r="Q3380" s="96" t="str">
        <f t="shared" si="158"/>
        <v/>
      </c>
    </row>
    <row r="3381" spans="1:17" ht="13.5" hidden="1" thickBot="1" x14ac:dyDescent="0.25">
      <c r="A3381" s="450"/>
      <c r="B3381" s="427"/>
      <c r="C3381" s="459"/>
      <c r="D3381" s="461"/>
      <c r="E3381" s="461"/>
      <c r="F3381" s="477"/>
      <c r="G3381" s="461"/>
      <c r="H3381" s="461"/>
      <c r="I3381" s="461"/>
      <c r="J3381" s="426"/>
      <c r="K3381" s="426"/>
      <c r="L3381" s="426"/>
      <c r="M3381" s="426"/>
      <c r="N3381" s="427"/>
      <c r="O3381" s="458">
        <f t="shared" si="156"/>
        <v>0</v>
      </c>
      <c r="P3381" s="458">
        <f t="shared" si="157"/>
        <v>0</v>
      </c>
      <c r="Q3381" s="96" t="str">
        <f t="shared" si="158"/>
        <v/>
      </c>
    </row>
    <row r="3382" spans="1:17" ht="13.5" hidden="1" thickBot="1" x14ac:dyDescent="0.25">
      <c r="A3382" s="450"/>
      <c r="B3382" s="427"/>
      <c r="C3382" s="459"/>
      <c r="D3382" s="461"/>
      <c r="E3382" s="461"/>
      <c r="F3382" s="477"/>
      <c r="G3382" s="461"/>
      <c r="H3382" s="461"/>
      <c r="I3382" s="461"/>
      <c r="J3382" s="426"/>
      <c r="K3382" s="426"/>
      <c r="L3382" s="426"/>
      <c r="M3382" s="426"/>
      <c r="N3382" s="427"/>
      <c r="O3382" s="458">
        <f t="shared" si="156"/>
        <v>0</v>
      </c>
      <c r="P3382" s="458">
        <f t="shared" si="157"/>
        <v>0</v>
      </c>
      <c r="Q3382" s="96" t="str">
        <f t="shared" si="158"/>
        <v/>
      </c>
    </row>
    <row r="3383" spans="1:17" ht="13.5" hidden="1" thickBot="1" x14ac:dyDescent="0.25">
      <c r="A3383" s="450"/>
      <c r="B3383" s="427"/>
      <c r="C3383" s="459"/>
      <c r="D3383" s="461"/>
      <c r="E3383" s="461"/>
      <c r="F3383" s="477"/>
      <c r="G3383" s="461"/>
      <c r="H3383" s="461"/>
      <c r="I3383" s="461"/>
      <c r="J3383" s="426"/>
      <c r="K3383" s="426"/>
      <c r="L3383" s="426"/>
      <c r="M3383" s="426"/>
      <c r="N3383" s="427"/>
      <c r="O3383" s="458">
        <f t="shared" si="156"/>
        <v>0</v>
      </c>
      <c r="P3383" s="458">
        <f t="shared" si="157"/>
        <v>0</v>
      </c>
      <c r="Q3383" s="96" t="str">
        <f t="shared" si="158"/>
        <v/>
      </c>
    </row>
    <row r="3384" spans="1:17" ht="13.5" hidden="1" thickBot="1" x14ac:dyDescent="0.25">
      <c r="A3384" s="450"/>
      <c r="B3384" s="427"/>
      <c r="C3384" s="459"/>
      <c r="D3384" s="461"/>
      <c r="E3384" s="461"/>
      <c r="F3384" s="477"/>
      <c r="G3384" s="461"/>
      <c r="H3384" s="461"/>
      <c r="I3384" s="461"/>
      <c r="J3384" s="426"/>
      <c r="K3384" s="426"/>
      <c r="L3384" s="426"/>
      <c r="M3384" s="426"/>
      <c r="N3384" s="427"/>
      <c r="O3384" s="458">
        <f t="shared" si="156"/>
        <v>0</v>
      </c>
      <c r="P3384" s="458">
        <f t="shared" si="157"/>
        <v>0</v>
      </c>
      <c r="Q3384" s="96" t="str">
        <f t="shared" si="158"/>
        <v/>
      </c>
    </row>
    <row r="3385" spans="1:17" ht="13.5" hidden="1" thickBot="1" x14ac:dyDescent="0.25">
      <c r="A3385" s="450"/>
      <c r="B3385" s="427"/>
      <c r="C3385" s="459"/>
      <c r="D3385" s="461"/>
      <c r="E3385" s="461"/>
      <c r="F3385" s="477"/>
      <c r="G3385" s="461"/>
      <c r="H3385" s="461"/>
      <c r="I3385" s="461"/>
      <c r="J3385" s="426"/>
      <c r="K3385" s="426"/>
      <c r="L3385" s="426"/>
      <c r="M3385" s="426"/>
      <c r="N3385" s="427"/>
      <c r="O3385" s="458">
        <f t="shared" si="156"/>
        <v>0</v>
      </c>
      <c r="P3385" s="458">
        <f t="shared" si="157"/>
        <v>0</v>
      </c>
      <c r="Q3385" s="96" t="str">
        <f t="shared" si="158"/>
        <v/>
      </c>
    </row>
    <row r="3386" spans="1:17" ht="13.5" hidden="1" thickBot="1" x14ac:dyDescent="0.25">
      <c r="A3386" s="450"/>
      <c r="B3386" s="427"/>
      <c r="C3386" s="459"/>
      <c r="D3386" s="461"/>
      <c r="E3386" s="461"/>
      <c r="F3386" s="477"/>
      <c r="G3386" s="461"/>
      <c r="H3386" s="461"/>
      <c r="I3386" s="461"/>
      <c r="J3386" s="426"/>
      <c r="K3386" s="426"/>
      <c r="L3386" s="426"/>
      <c r="M3386" s="426"/>
      <c r="N3386" s="427"/>
      <c r="O3386" s="458">
        <f t="shared" si="156"/>
        <v>0</v>
      </c>
      <c r="P3386" s="458">
        <f t="shared" si="157"/>
        <v>0</v>
      </c>
      <c r="Q3386" s="96" t="str">
        <f t="shared" si="158"/>
        <v/>
      </c>
    </row>
    <row r="3387" spans="1:17" ht="13.5" hidden="1" thickBot="1" x14ac:dyDescent="0.25">
      <c r="A3387" s="450"/>
      <c r="B3387" s="427"/>
      <c r="C3387" s="459"/>
      <c r="D3387" s="461"/>
      <c r="E3387" s="461"/>
      <c r="F3387" s="477"/>
      <c r="G3387" s="461"/>
      <c r="H3387" s="461"/>
      <c r="I3387" s="461"/>
      <c r="J3387" s="426"/>
      <c r="K3387" s="426"/>
      <c r="L3387" s="426"/>
      <c r="M3387" s="426"/>
      <c r="N3387" s="427"/>
      <c r="O3387" s="458">
        <f t="shared" si="156"/>
        <v>0</v>
      </c>
      <c r="P3387" s="458">
        <f t="shared" si="157"/>
        <v>0</v>
      </c>
      <c r="Q3387" s="96" t="str">
        <f t="shared" si="158"/>
        <v/>
      </c>
    </row>
    <row r="3388" spans="1:17" ht="13.5" hidden="1" thickBot="1" x14ac:dyDescent="0.25">
      <c r="A3388" s="450"/>
      <c r="B3388" s="427"/>
      <c r="C3388" s="459"/>
      <c r="D3388" s="461"/>
      <c r="E3388" s="461"/>
      <c r="F3388" s="477"/>
      <c r="G3388" s="461"/>
      <c r="H3388" s="461"/>
      <c r="I3388" s="461"/>
      <c r="J3388" s="426"/>
      <c r="K3388" s="426"/>
      <c r="L3388" s="426"/>
      <c r="M3388" s="426"/>
      <c r="N3388" s="427"/>
      <c r="O3388" s="458">
        <f t="shared" si="156"/>
        <v>0</v>
      </c>
      <c r="P3388" s="458">
        <f t="shared" si="157"/>
        <v>0</v>
      </c>
      <c r="Q3388" s="96" t="str">
        <f t="shared" si="158"/>
        <v/>
      </c>
    </row>
    <row r="3389" spans="1:17" ht="13.5" hidden="1" thickBot="1" x14ac:dyDescent="0.25">
      <c r="A3389" s="450"/>
      <c r="B3389" s="427"/>
      <c r="C3389" s="459"/>
      <c r="D3389" s="461"/>
      <c r="E3389" s="461"/>
      <c r="F3389" s="477"/>
      <c r="G3389" s="461"/>
      <c r="H3389" s="461"/>
      <c r="I3389" s="461"/>
      <c r="J3389" s="426"/>
      <c r="K3389" s="426"/>
      <c r="L3389" s="426"/>
      <c r="M3389" s="426"/>
      <c r="N3389" s="427"/>
      <c r="O3389" s="458">
        <f t="shared" si="156"/>
        <v>0</v>
      </c>
      <c r="P3389" s="458">
        <f t="shared" si="157"/>
        <v>0</v>
      </c>
      <c r="Q3389" s="96" t="str">
        <f t="shared" si="158"/>
        <v/>
      </c>
    </row>
    <row r="3390" spans="1:17" ht="13.5" hidden="1" thickBot="1" x14ac:dyDescent="0.25">
      <c r="A3390" s="450"/>
      <c r="B3390" s="427"/>
      <c r="C3390" s="459"/>
      <c r="D3390" s="461"/>
      <c r="E3390" s="461"/>
      <c r="F3390" s="477"/>
      <c r="G3390" s="461"/>
      <c r="H3390" s="461"/>
      <c r="I3390" s="461"/>
      <c r="J3390" s="426"/>
      <c r="K3390" s="426"/>
      <c r="L3390" s="426"/>
      <c r="M3390" s="426"/>
      <c r="N3390" s="427"/>
      <c r="O3390" s="458">
        <f t="shared" si="156"/>
        <v>0</v>
      </c>
      <c r="P3390" s="458">
        <f t="shared" si="157"/>
        <v>0</v>
      </c>
      <c r="Q3390" s="96" t="str">
        <f t="shared" si="158"/>
        <v/>
      </c>
    </row>
    <row r="3391" spans="1:17" ht="13.5" hidden="1" thickBot="1" x14ac:dyDescent="0.25">
      <c r="A3391" s="450"/>
      <c r="B3391" s="427"/>
      <c r="C3391" s="459"/>
      <c r="D3391" s="461"/>
      <c r="E3391" s="461"/>
      <c r="F3391" s="477"/>
      <c r="G3391" s="461"/>
      <c r="H3391" s="461"/>
      <c r="I3391" s="461"/>
      <c r="J3391" s="426"/>
      <c r="K3391" s="426"/>
      <c r="L3391" s="426"/>
      <c r="M3391" s="426"/>
      <c r="N3391" s="427"/>
      <c r="O3391" s="458">
        <f t="shared" si="156"/>
        <v>0</v>
      </c>
      <c r="P3391" s="458">
        <f t="shared" si="157"/>
        <v>0</v>
      </c>
      <c r="Q3391" s="96" t="str">
        <f t="shared" si="158"/>
        <v/>
      </c>
    </row>
    <row r="3392" spans="1:17" ht="13.5" hidden="1" thickBot="1" x14ac:dyDescent="0.25">
      <c r="A3392" s="450"/>
      <c r="B3392" s="427"/>
      <c r="C3392" s="459"/>
      <c r="D3392" s="461"/>
      <c r="E3392" s="461"/>
      <c r="F3392" s="477"/>
      <c r="G3392" s="461"/>
      <c r="H3392" s="461"/>
      <c r="I3392" s="461"/>
      <c r="J3392" s="426"/>
      <c r="K3392" s="426"/>
      <c r="L3392" s="426"/>
      <c r="M3392" s="426"/>
      <c r="N3392" s="427"/>
      <c r="O3392" s="458">
        <f t="shared" si="156"/>
        <v>0</v>
      </c>
      <c r="P3392" s="458">
        <f t="shared" si="157"/>
        <v>0</v>
      </c>
      <c r="Q3392" s="96" t="str">
        <f t="shared" si="158"/>
        <v/>
      </c>
    </row>
    <row r="3393" spans="1:17" ht="13.5" hidden="1" thickBot="1" x14ac:dyDescent="0.25">
      <c r="A3393" s="450"/>
      <c r="B3393" s="427"/>
      <c r="C3393" s="459"/>
      <c r="D3393" s="461"/>
      <c r="E3393" s="461"/>
      <c r="F3393" s="477"/>
      <c r="G3393" s="461"/>
      <c r="H3393" s="461"/>
      <c r="I3393" s="461"/>
      <c r="J3393" s="426"/>
      <c r="K3393" s="426"/>
      <c r="L3393" s="426"/>
      <c r="M3393" s="426"/>
      <c r="N3393" s="427"/>
      <c r="O3393" s="458">
        <f t="shared" si="156"/>
        <v>0</v>
      </c>
      <c r="P3393" s="458">
        <f t="shared" si="157"/>
        <v>0</v>
      </c>
      <c r="Q3393" s="96" t="str">
        <f t="shared" si="158"/>
        <v/>
      </c>
    </row>
    <row r="3394" spans="1:17" ht="13.5" hidden="1" thickBot="1" x14ac:dyDescent="0.25">
      <c r="A3394" s="450"/>
      <c r="B3394" s="427"/>
      <c r="C3394" s="459"/>
      <c r="D3394" s="461"/>
      <c r="E3394" s="461"/>
      <c r="F3394" s="477"/>
      <c r="G3394" s="461"/>
      <c r="H3394" s="461"/>
      <c r="I3394" s="461"/>
      <c r="J3394" s="426"/>
      <c r="K3394" s="426"/>
      <c r="L3394" s="426"/>
      <c r="M3394" s="426"/>
      <c r="N3394" s="427"/>
      <c r="O3394" s="458">
        <f t="shared" si="156"/>
        <v>0</v>
      </c>
      <c r="P3394" s="458">
        <f t="shared" si="157"/>
        <v>0</v>
      </c>
      <c r="Q3394" s="96" t="str">
        <f t="shared" si="158"/>
        <v/>
      </c>
    </row>
    <row r="3395" spans="1:17" ht="13.5" hidden="1" thickBot="1" x14ac:dyDescent="0.25">
      <c r="A3395" s="450"/>
      <c r="B3395" s="427"/>
      <c r="C3395" s="459"/>
      <c r="D3395" s="461"/>
      <c r="E3395" s="461"/>
      <c r="F3395" s="477"/>
      <c r="G3395" s="461"/>
      <c r="H3395" s="461"/>
      <c r="I3395" s="461"/>
      <c r="J3395" s="426"/>
      <c r="K3395" s="426"/>
      <c r="L3395" s="426"/>
      <c r="M3395" s="426"/>
      <c r="N3395" s="427"/>
      <c r="O3395" s="458">
        <f t="shared" si="156"/>
        <v>0</v>
      </c>
      <c r="P3395" s="458">
        <f t="shared" si="157"/>
        <v>0</v>
      </c>
      <c r="Q3395" s="96" t="str">
        <f t="shared" si="158"/>
        <v/>
      </c>
    </row>
    <row r="3396" spans="1:17" ht="13.5" hidden="1" thickBot="1" x14ac:dyDescent="0.25">
      <c r="A3396" s="450"/>
      <c r="B3396" s="427"/>
      <c r="C3396" s="459"/>
      <c r="D3396" s="461"/>
      <c r="E3396" s="461"/>
      <c r="F3396" s="477"/>
      <c r="G3396" s="461"/>
      <c r="H3396" s="461"/>
      <c r="I3396" s="461"/>
      <c r="J3396" s="426"/>
      <c r="K3396" s="426"/>
      <c r="L3396" s="426"/>
      <c r="M3396" s="426"/>
      <c r="N3396" s="427"/>
      <c r="O3396" s="458">
        <f t="shared" si="156"/>
        <v>0</v>
      </c>
      <c r="P3396" s="458">
        <f t="shared" si="157"/>
        <v>0</v>
      </c>
      <c r="Q3396" s="96" t="str">
        <f t="shared" si="158"/>
        <v/>
      </c>
    </row>
    <row r="3397" spans="1:17" ht="13.5" hidden="1" thickBot="1" x14ac:dyDescent="0.25">
      <c r="A3397" s="450"/>
      <c r="B3397" s="427"/>
      <c r="C3397" s="459"/>
      <c r="D3397" s="461"/>
      <c r="E3397" s="461"/>
      <c r="F3397" s="477"/>
      <c r="G3397" s="461"/>
      <c r="H3397" s="461"/>
      <c r="I3397" s="461"/>
      <c r="J3397" s="426"/>
      <c r="K3397" s="426"/>
      <c r="L3397" s="426"/>
      <c r="M3397" s="426"/>
      <c r="N3397" s="427"/>
      <c r="O3397" s="458">
        <f t="shared" ref="O3397:O3460" si="159">IF(B3397=0,0,IF(YEAR(B3397)=$P$1,MONTH(B3397)-$O$1+1,(YEAR(B3397)-$P$1)*12-$O$1+1+MONTH(B3397)))</f>
        <v>0</v>
      </c>
      <c r="P3397" s="458">
        <f t="shared" ref="P3397:P3460" si="160">IF(C3397=0,0,IF(YEAR(C3397)=$P$1,MONTH(C3397)-$O$1+1,(YEAR(C3397)-$P$1)*12-$O$1+1+MONTH(C3397)))</f>
        <v>0</v>
      </c>
      <c r="Q3397" s="96" t="str">
        <f t="shared" ref="Q3397:Q3460" si="161">SUBSTITUTE(D3397," ","_")</f>
        <v/>
      </c>
    </row>
    <row r="3398" spans="1:17" ht="13.5" hidden="1" thickBot="1" x14ac:dyDescent="0.25">
      <c r="A3398" s="450"/>
      <c r="B3398" s="427"/>
      <c r="C3398" s="459"/>
      <c r="D3398" s="461"/>
      <c r="E3398" s="461"/>
      <c r="F3398" s="477"/>
      <c r="G3398" s="461"/>
      <c r="H3398" s="461"/>
      <c r="I3398" s="461"/>
      <c r="J3398" s="426"/>
      <c r="K3398" s="426"/>
      <c r="L3398" s="426"/>
      <c r="M3398" s="426"/>
      <c r="N3398" s="427"/>
      <c r="O3398" s="458">
        <f t="shared" si="159"/>
        <v>0</v>
      </c>
      <c r="P3398" s="458">
        <f t="shared" si="160"/>
        <v>0</v>
      </c>
      <c r="Q3398" s="96" t="str">
        <f t="shared" si="161"/>
        <v/>
      </c>
    </row>
    <row r="3399" spans="1:17" ht="13.5" hidden="1" thickBot="1" x14ac:dyDescent="0.25">
      <c r="A3399" s="450"/>
      <c r="B3399" s="427"/>
      <c r="C3399" s="459"/>
      <c r="D3399" s="461"/>
      <c r="E3399" s="461"/>
      <c r="F3399" s="477"/>
      <c r="G3399" s="461"/>
      <c r="H3399" s="461"/>
      <c r="I3399" s="461"/>
      <c r="J3399" s="426"/>
      <c r="K3399" s="426"/>
      <c r="L3399" s="426"/>
      <c r="M3399" s="426"/>
      <c r="N3399" s="427"/>
      <c r="O3399" s="458">
        <f t="shared" si="159"/>
        <v>0</v>
      </c>
      <c r="P3399" s="458">
        <f t="shared" si="160"/>
        <v>0</v>
      </c>
      <c r="Q3399" s="96" t="str">
        <f t="shared" si="161"/>
        <v/>
      </c>
    </row>
    <row r="3400" spans="1:17" ht="13.5" hidden="1" thickBot="1" x14ac:dyDescent="0.25">
      <c r="A3400" s="450"/>
      <c r="B3400" s="427"/>
      <c r="C3400" s="459"/>
      <c r="D3400" s="461"/>
      <c r="E3400" s="461"/>
      <c r="F3400" s="477"/>
      <c r="G3400" s="461"/>
      <c r="H3400" s="461"/>
      <c r="I3400" s="461"/>
      <c r="J3400" s="426"/>
      <c r="K3400" s="426"/>
      <c r="L3400" s="426"/>
      <c r="M3400" s="426"/>
      <c r="N3400" s="427"/>
      <c r="O3400" s="458">
        <f t="shared" si="159"/>
        <v>0</v>
      </c>
      <c r="P3400" s="458">
        <f t="shared" si="160"/>
        <v>0</v>
      </c>
      <c r="Q3400" s="96" t="str">
        <f t="shared" si="161"/>
        <v/>
      </c>
    </row>
    <row r="3401" spans="1:17" ht="13.5" hidden="1" thickBot="1" x14ac:dyDescent="0.25">
      <c r="A3401" s="450"/>
      <c r="B3401" s="427"/>
      <c r="C3401" s="459"/>
      <c r="D3401" s="461"/>
      <c r="E3401" s="461"/>
      <c r="F3401" s="477"/>
      <c r="G3401" s="461"/>
      <c r="H3401" s="461"/>
      <c r="I3401" s="461"/>
      <c r="J3401" s="426"/>
      <c r="K3401" s="426"/>
      <c r="L3401" s="426"/>
      <c r="M3401" s="426"/>
      <c r="N3401" s="427"/>
      <c r="O3401" s="458">
        <f t="shared" si="159"/>
        <v>0</v>
      </c>
      <c r="P3401" s="458">
        <f t="shared" si="160"/>
        <v>0</v>
      </c>
      <c r="Q3401" s="96" t="str">
        <f t="shared" si="161"/>
        <v/>
      </c>
    </row>
    <row r="3402" spans="1:17" ht="13.5" hidden="1" thickBot="1" x14ac:dyDescent="0.25">
      <c r="A3402" s="450"/>
      <c r="B3402" s="427"/>
      <c r="C3402" s="459"/>
      <c r="D3402" s="461"/>
      <c r="E3402" s="461"/>
      <c r="F3402" s="477"/>
      <c r="G3402" s="461"/>
      <c r="H3402" s="461"/>
      <c r="I3402" s="461"/>
      <c r="J3402" s="426"/>
      <c r="K3402" s="426"/>
      <c r="L3402" s="426"/>
      <c r="M3402" s="426"/>
      <c r="N3402" s="427"/>
      <c r="O3402" s="458">
        <f t="shared" si="159"/>
        <v>0</v>
      </c>
      <c r="P3402" s="458">
        <f t="shared" si="160"/>
        <v>0</v>
      </c>
      <c r="Q3402" s="96" t="str">
        <f t="shared" si="161"/>
        <v/>
      </c>
    </row>
    <row r="3403" spans="1:17" ht="13.5" hidden="1" thickBot="1" x14ac:dyDescent="0.25">
      <c r="A3403" s="450"/>
      <c r="B3403" s="427"/>
      <c r="C3403" s="459"/>
      <c r="D3403" s="461"/>
      <c r="E3403" s="461"/>
      <c r="F3403" s="477"/>
      <c r="G3403" s="461"/>
      <c r="H3403" s="461"/>
      <c r="I3403" s="461"/>
      <c r="J3403" s="426"/>
      <c r="K3403" s="426"/>
      <c r="L3403" s="426"/>
      <c r="M3403" s="426"/>
      <c r="N3403" s="427"/>
      <c r="O3403" s="458">
        <f t="shared" si="159"/>
        <v>0</v>
      </c>
      <c r="P3403" s="458">
        <f t="shared" si="160"/>
        <v>0</v>
      </c>
      <c r="Q3403" s="96" t="str">
        <f t="shared" si="161"/>
        <v/>
      </c>
    </row>
    <row r="3404" spans="1:17" ht="13.5" hidden="1" thickBot="1" x14ac:dyDescent="0.25">
      <c r="A3404" s="450"/>
      <c r="B3404" s="427"/>
      <c r="C3404" s="459"/>
      <c r="D3404" s="461"/>
      <c r="E3404" s="461"/>
      <c r="F3404" s="477"/>
      <c r="G3404" s="461"/>
      <c r="H3404" s="461"/>
      <c r="I3404" s="461"/>
      <c r="J3404" s="426"/>
      <c r="K3404" s="426"/>
      <c r="L3404" s="426"/>
      <c r="M3404" s="426"/>
      <c r="N3404" s="427"/>
      <c r="O3404" s="458">
        <f t="shared" si="159"/>
        <v>0</v>
      </c>
      <c r="P3404" s="458">
        <f t="shared" si="160"/>
        <v>0</v>
      </c>
      <c r="Q3404" s="96" t="str">
        <f t="shared" si="161"/>
        <v/>
      </c>
    </row>
    <row r="3405" spans="1:17" ht="13.5" hidden="1" thickBot="1" x14ac:dyDescent="0.25">
      <c r="A3405" s="450"/>
      <c r="B3405" s="427"/>
      <c r="C3405" s="459"/>
      <c r="D3405" s="461"/>
      <c r="E3405" s="461"/>
      <c r="F3405" s="477"/>
      <c r="G3405" s="461"/>
      <c r="H3405" s="461"/>
      <c r="I3405" s="461"/>
      <c r="J3405" s="426"/>
      <c r="K3405" s="426"/>
      <c r="L3405" s="426"/>
      <c r="M3405" s="426"/>
      <c r="N3405" s="427"/>
      <c r="O3405" s="458">
        <f t="shared" si="159"/>
        <v>0</v>
      </c>
      <c r="P3405" s="458">
        <f t="shared" si="160"/>
        <v>0</v>
      </c>
      <c r="Q3405" s="96" t="str">
        <f t="shared" si="161"/>
        <v/>
      </c>
    </row>
    <row r="3406" spans="1:17" ht="13.5" hidden="1" thickBot="1" x14ac:dyDescent="0.25">
      <c r="A3406" s="450"/>
      <c r="B3406" s="427"/>
      <c r="C3406" s="459"/>
      <c r="D3406" s="461"/>
      <c r="E3406" s="461"/>
      <c r="F3406" s="477"/>
      <c r="G3406" s="461"/>
      <c r="H3406" s="461"/>
      <c r="I3406" s="461"/>
      <c r="J3406" s="426"/>
      <c r="K3406" s="426"/>
      <c r="L3406" s="426"/>
      <c r="M3406" s="426"/>
      <c r="N3406" s="427"/>
      <c r="O3406" s="458">
        <f t="shared" si="159"/>
        <v>0</v>
      </c>
      <c r="P3406" s="458">
        <f t="shared" si="160"/>
        <v>0</v>
      </c>
      <c r="Q3406" s="96" t="str">
        <f t="shared" si="161"/>
        <v/>
      </c>
    </row>
    <row r="3407" spans="1:17" ht="13.5" hidden="1" thickBot="1" x14ac:dyDescent="0.25">
      <c r="A3407" s="450"/>
      <c r="B3407" s="427"/>
      <c r="C3407" s="459"/>
      <c r="D3407" s="461"/>
      <c r="E3407" s="461"/>
      <c r="F3407" s="477"/>
      <c r="G3407" s="461"/>
      <c r="H3407" s="461"/>
      <c r="I3407" s="461"/>
      <c r="J3407" s="426"/>
      <c r="K3407" s="426"/>
      <c r="L3407" s="426"/>
      <c r="M3407" s="426"/>
      <c r="N3407" s="427"/>
      <c r="O3407" s="458">
        <f t="shared" si="159"/>
        <v>0</v>
      </c>
      <c r="P3407" s="458">
        <f t="shared" si="160"/>
        <v>0</v>
      </c>
      <c r="Q3407" s="96" t="str">
        <f t="shared" si="161"/>
        <v/>
      </c>
    </row>
    <row r="3408" spans="1:17" ht="13.5" hidden="1" thickBot="1" x14ac:dyDescent="0.25">
      <c r="A3408" s="450"/>
      <c r="B3408" s="427"/>
      <c r="C3408" s="459"/>
      <c r="D3408" s="461"/>
      <c r="E3408" s="461"/>
      <c r="F3408" s="477"/>
      <c r="G3408" s="461"/>
      <c r="H3408" s="461"/>
      <c r="I3408" s="461"/>
      <c r="J3408" s="426"/>
      <c r="K3408" s="426"/>
      <c r="L3408" s="426"/>
      <c r="M3408" s="426"/>
      <c r="N3408" s="427"/>
      <c r="O3408" s="458">
        <f t="shared" si="159"/>
        <v>0</v>
      </c>
      <c r="P3408" s="458">
        <f t="shared" si="160"/>
        <v>0</v>
      </c>
      <c r="Q3408" s="96" t="str">
        <f t="shared" si="161"/>
        <v/>
      </c>
    </row>
    <row r="3409" spans="1:17" ht="13.5" hidden="1" thickBot="1" x14ac:dyDescent="0.25">
      <c r="A3409" s="450"/>
      <c r="B3409" s="427"/>
      <c r="C3409" s="459"/>
      <c r="D3409" s="461"/>
      <c r="E3409" s="461"/>
      <c r="F3409" s="477"/>
      <c r="G3409" s="461"/>
      <c r="H3409" s="461"/>
      <c r="I3409" s="461"/>
      <c r="J3409" s="426"/>
      <c r="K3409" s="426"/>
      <c r="L3409" s="426"/>
      <c r="M3409" s="426"/>
      <c r="N3409" s="427"/>
      <c r="O3409" s="458">
        <f t="shared" si="159"/>
        <v>0</v>
      </c>
      <c r="P3409" s="458">
        <f t="shared" si="160"/>
        <v>0</v>
      </c>
      <c r="Q3409" s="96" t="str">
        <f t="shared" si="161"/>
        <v/>
      </c>
    </row>
    <row r="3410" spans="1:17" ht="13.5" hidden="1" thickBot="1" x14ac:dyDescent="0.25">
      <c r="A3410" s="450"/>
      <c r="B3410" s="427"/>
      <c r="C3410" s="459"/>
      <c r="D3410" s="461"/>
      <c r="E3410" s="461"/>
      <c r="F3410" s="477"/>
      <c r="G3410" s="461"/>
      <c r="H3410" s="461"/>
      <c r="I3410" s="461"/>
      <c r="J3410" s="426"/>
      <c r="K3410" s="426"/>
      <c r="L3410" s="426"/>
      <c r="M3410" s="426"/>
      <c r="N3410" s="427"/>
      <c r="O3410" s="458">
        <f t="shared" si="159"/>
        <v>0</v>
      </c>
      <c r="P3410" s="458">
        <f t="shared" si="160"/>
        <v>0</v>
      </c>
      <c r="Q3410" s="96" t="str">
        <f t="shared" si="161"/>
        <v/>
      </c>
    </row>
    <row r="3411" spans="1:17" ht="13.5" hidden="1" thickBot="1" x14ac:dyDescent="0.25">
      <c r="A3411" s="450"/>
      <c r="B3411" s="427"/>
      <c r="C3411" s="459"/>
      <c r="D3411" s="461"/>
      <c r="E3411" s="461"/>
      <c r="F3411" s="477"/>
      <c r="G3411" s="461"/>
      <c r="H3411" s="461"/>
      <c r="I3411" s="461"/>
      <c r="J3411" s="426"/>
      <c r="K3411" s="426"/>
      <c r="L3411" s="426"/>
      <c r="M3411" s="426"/>
      <c r="N3411" s="427"/>
      <c r="O3411" s="458">
        <f t="shared" si="159"/>
        <v>0</v>
      </c>
      <c r="P3411" s="458">
        <f t="shared" si="160"/>
        <v>0</v>
      </c>
      <c r="Q3411" s="96" t="str">
        <f t="shared" si="161"/>
        <v/>
      </c>
    </row>
    <row r="3412" spans="1:17" ht="13.5" hidden="1" thickBot="1" x14ac:dyDescent="0.25">
      <c r="A3412" s="450"/>
      <c r="B3412" s="427"/>
      <c r="C3412" s="459"/>
      <c r="D3412" s="461"/>
      <c r="E3412" s="461"/>
      <c r="F3412" s="477"/>
      <c r="G3412" s="461"/>
      <c r="H3412" s="461"/>
      <c r="I3412" s="461"/>
      <c r="J3412" s="426"/>
      <c r="K3412" s="426"/>
      <c r="L3412" s="426"/>
      <c r="M3412" s="426"/>
      <c r="N3412" s="427"/>
      <c r="O3412" s="458">
        <f t="shared" si="159"/>
        <v>0</v>
      </c>
      <c r="P3412" s="458">
        <f t="shared" si="160"/>
        <v>0</v>
      </c>
      <c r="Q3412" s="96" t="str">
        <f t="shared" si="161"/>
        <v/>
      </c>
    </row>
    <row r="3413" spans="1:17" ht="13.5" hidden="1" thickBot="1" x14ac:dyDescent="0.25">
      <c r="A3413" s="450"/>
      <c r="B3413" s="427"/>
      <c r="C3413" s="459"/>
      <c r="D3413" s="461"/>
      <c r="E3413" s="461"/>
      <c r="F3413" s="477"/>
      <c r="G3413" s="461"/>
      <c r="H3413" s="461"/>
      <c r="I3413" s="461"/>
      <c r="J3413" s="426"/>
      <c r="K3413" s="426"/>
      <c r="L3413" s="426"/>
      <c r="M3413" s="426"/>
      <c r="N3413" s="427"/>
      <c r="O3413" s="458">
        <f t="shared" si="159"/>
        <v>0</v>
      </c>
      <c r="P3413" s="458">
        <f t="shared" si="160"/>
        <v>0</v>
      </c>
      <c r="Q3413" s="96" t="str">
        <f t="shared" si="161"/>
        <v/>
      </c>
    </row>
    <row r="3414" spans="1:17" ht="13.5" hidden="1" thickBot="1" x14ac:dyDescent="0.25">
      <c r="A3414" s="450"/>
      <c r="B3414" s="427"/>
      <c r="C3414" s="459"/>
      <c r="D3414" s="461"/>
      <c r="E3414" s="461"/>
      <c r="F3414" s="477"/>
      <c r="G3414" s="461"/>
      <c r="H3414" s="461"/>
      <c r="I3414" s="461"/>
      <c r="J3414" s="426"/>
      <c r="K3414" s="426"/>
      <c r="L3414" s="426"/>
      <c r="M3414" s="426"/>
      <c r="N3414" s="427"/>
      <c r="O3414" s="458">
        <f t="shared" si="159"/>
        <v>0</v>
      </c>
      <c r="P3414" s="458">
        <f t="shared" si="160"/>
        <v>0</v>
      </c>
      <c r="Q3414" s="96" t="str">
        <f t="shared" si="161"/>
        <v/>
      </c>
    </row>
    <row r="3415" spans="1:17" ht="13.5" hidden="1" thickBot="1" x14ac:dyDescent="0.25">
      <c r="A3415" s="450"/>
      <c r="B3415" s="427"/>
      <c r="C3415" s="459"/>
      <c r="D3415" s="461"/>
      <c r="E3415" s="461"/>
      <c r="F3415" s="477"/>
      <c r="G3415" s="461"/>
      <c r="H3415" s="461"/>
      <c r="I3415" s="461"/>
      <c r="J3415" s="426"/>
      <c r="K3415" s="426"/>
      <c r="L3415" s="426"/>
      <c r="M3415" s="426"/>
      <c r="N3415" s="427"/>
      <c r="O3415" s="458">
        <f t="shared" si="159"/>
        <v>0</v>
      </c>
      <c r="P3415" s="458">
        <f t="shared" si="160"/>
        <v>0</v>
      </c>
      <c r="Q3415" s="96" t="str">
        <f t="shared" si="161"/>
        <v/>
      </c>
    </row>
    <row r="3416" spans="1:17" ht="13.5" hidden="1" thickBot="1" x14ac:dyDescent="0.25">
      <c r="A3416" s="450"/>
      <c r="B3416" s="427"/>
      <c r="C3416" s="459"/>
      <c r="D3416" s="461"/>
      <c r="E3416" s="461"/>
      <c r="F3416" s="477"/>
      <c r="G3416" s="461"/>
      <c r="H3416" s="461"/>
      <c r="I3416" s="461"/>
      <c r="J3416" s="426"/>
      <c r="K3416" s="426"/>
      <c r="L3416" s="426"/>
      <c r="M3416" s="426"/>
      <c r="N3416" s="427"/>
      <c r="O3416" s="458">
        <f t="shared" si="159"/>
        <v>0</v>
      </c>
      <c r="P3416" s="458">
        <f t="shared" si="160"/>
        <v>0</v>
      </c>
      <c r="Q3416" s="96" t="str">
        <f t="shared" si="161"/>
        <v/>
      </c>
    </row>
    <row r="3417" spans="1:17" ht="13.5" hidden="1" thickBot="1" x14ac:dyDescent="0.25">
      <c r="A3417" s="450"/>
      <c r="B3417" s="427"/>
      <c r="C3417" s="459"/>
      <c r="D3417" s="461"/>
      <c r="E3417" s="461"/>
      <c r="F3417" s="477"/>
      <c r="G3417" s="461"/>
      <c r="H3417" s="461"/>
      <c r="I3417" s="461"/>
      <c r="J3417" s="426"/>
      <c r="K3417" s="426"/>
      <c r="L3417" s="426"/>
      <c r="M3417" s="426"/>
      <c r="N3417" s="427"/>
      <c r="O3417" s="458">
        <f t="shared" si="159"/>
        <v>0</v>
      </c>
      <c r="P3417" s="458">
        <f t="shared" si="160"/>
        <v>0</v>
      </c>
      <c r="Q3417" s="96" t="str">
        <f t="shared" si="161"/>
        <v/>
      </c>
    </row>
    <row r="3418" spans="1:17" ht="13.5" hidden="1" thickBot="1" x14ac:dyDescent="0.25">
      <c r="A3418" s="450"/>
      <c r="B3418" s="427"/>
      <c r="C3418" s="459"/>
      <c r="D3418" s="461"/>
      <c r="E3418" s="461"/>
      <c r="F3418" s="477"/>
      <c r="G3418" s="461"/>
      <c r="H3418" s="461"/>
      <c r="I3418" s="461"/>
      <c r="J3418" s="426"/>
      <c r="K3418" s="426"/>
      <c r="L3418" s="426"/>
      <c r="M3418" s="426"/>
      <c r="N3418" s="427"/>
      <c r="O3418" s="458">
        <f t="shared" si="159"/>
        <v>0</v>
      </c>
      <c r="P3418" s="458">
        <f t="shared" si="160"/>
        <v>0</v>
      </c>
      <c r="Q3418" s="96" t="str">
        <f t="shared" si="161"/>
        <v/>
      </c>
    </row>
    <row r="3419" spans="1:17" ht="13.5" hidden="1" thickBot="1" x14ac:dyDescent="0.25">
      <c r="A3419" s="450"/>
      <c r="B3419" s="427"/>
      <c r="C3419" s="459"/>
      <c r="D3419" s="461"/>
      <c r="E3419" s="461"/>
      <c r="F3419" s="477"/>
      <c r="G3419" s="461"/>
      <c r="H3419" s="461"/>
      <c r="I3419" s="461"/>
      <c r="J3419" s="426"/>
      <c r="K3419" s="426"/>
      <c r="L3419" s="426"/>
      <c r="M3419" s="426"/>
      <c r="N3419" s="427"/>
      <c r="O3419" s="458">
        <f t="shared" si="159"/>
        <v>0</v>
      </c>
      <c r="P3419" s="458">
        <f t="shared" si="160"/>
        <v>0</v>
      </c>
      <c r="Q3419" s="96" t="str">
        <f t="shared" si="161"/>
        <v/>
      </c>
    </row>
    <row r="3420" spans="1:17" ht="13.5" hidden="1" thickBot="1" x14ac:dyDescent="0.25">
      <c r="A3420" s="450"/>
      <c r="B3420" s="427"/>
      <c r="C3420" s="459"/>
      <c r="D3420" s="461"/>
      <c r="E3420" s="461"/>
      <c r="F3420" s="477"/>
      <c r="G3420" s="461"/>
      <c r="H3420" s="461"/>
      <c r="I3420" s="461"/>
      <c r="J3420" s="426"/>
      <c r="K3420" s="426"/>
      <c r="L3420" s="426"/>
      <c r="M3420" s="426"/>
      <c r="N3420" s="427"/>
      <c r="O3420" s="458">
        <f t="shared" si="159"/>
        <v>0</v>
      </c>
      <c r="P3420" s="458">
        <f t="shared" si="160"/>
        <v>0</v>
      </c>
      <c r="Q3420" s="96" t="str">
        <f t="shared" si="161"/>
        <v/>
      </c>
    </row>
    <row r="3421" spans="1:17" ht="13.5" hidden="1" thickBot="1" x14ac:dyDescent="0.25">
      <c r="A3421" s="450"/>
      <c r="B3421" s="427"/>
      <c r="C3421" s="459"/>
      <c r="D3421" s="461"/>
      <c r="E3421" s="461"/>
      <c r="F3421" s="477"/>
      <c r="G3421" s="461"/>
      <c r="H3421" s="461"/>
      <c r="I3421" s="461"/>
      <c r="J3421" s="426"/>
      <c r="K3421" s="426"/>
      <c r="L3421" s="426"/>
      <c r="M3421" s="426"/>
      <c r="N3421" s="427"/>
      <c r="O3421" s="458">
        <f t="shared" si="159"/>
        <v>0</v>
      </c>
      <c r="P3421" s="458">
        <f t="shared" si="160"/>
        <v>0</v>
      </c>
      <c r="Q3421" s="96" t="str">
        <f t="shared" si="161"/>
        <v/>
      </c>
    </row>
    <row r="3422" spans="1:17" ht="13.5" hidden="1" thickBot="1" x14ac:dyDescent="0.25">
      <c r="A3422" s="450"/>
      <c r="B3422" s="427"/>
      <c r="C3422" s="459"/>
      <c r="D3422" s="461"/>
      <c r="E3422" s="461"/>
      <c r="F3422" s="477"/>
      <c r="G3422" s="461"/>
      <c r="H3422" s="461"/>
      <c r="I3422" s="461"/>
      <c r="J3422" s="426"/>
      <c r="K3422" s="426"/>
      <c r="L3422" s="426"/>
      <c r="M3422" s="426"/>
      <c r="N3422" s="427"/>
      <c r="O3422" s="458">
        <f t="shared" si="159"/>
        <v>0</v>
      </c>
      <c r="P3422" s="458">
        <f t="shared" si="160"/>
        <v>0</v>
      </c>
      <c r="Q3422" s="96" t="str">
        <f t="shared" si="161"/>
        <v/>
      </c>
    </row>
    <row r="3423" spans="1:17" ht="13.5" hidden="1" thickBot="1" x14ac:dyDescent="0.25">
      <c r="A3423" s="450"/>
      <c r="B3423" s="427"/>
      <c r="C3423" s="459"/>
      <c r="D3423" s="461"/>
      <c r="E3423" s="461"/>
      <c r="F3423" s="477"/>
      <c r="G3423" s="461"/>
      <c r="H3423" s="461"/>
      <c r="I3423" s="461"/>
      <c r="J3423" s="426"/>
      <c r="K3423" s="426"/>
      <c r="L3423" s="426"/>
      <c r="M3423" s="426"/>
      <c r="N3423" s="427"/>
      <c r="O3423" s="458">
        <f t="shared" si="159"/>
        <v>0</v>
      </c>
      <c r="P3423" s="458">
        <f t="shared" si="160"/>
        <v>0</v>
      </c>
      <c r="Q3423" s="96" t="str">
        <f t="shared" si="161"/>
        <v/>
      </c>
    </row>
    <row r="3424" spans="1:17" ht="13.5" hidden="1" thickBot="1" x14ac:dyDescent="0.25">
      <c r="A3424" s="450"/>
      <c r="B3424" s="427"/>
      <c r="C3424" s="459"/>
      <c r="D3424" s="461"/>
      <c r="E3424" s="461"/>
      <c r="F3424" s="477"/>
      <c r="G3424" s="461"/>
      <c r="H3424" s="461"/>
      <c r="I3424" s="461"/>
      <c r="J3424" s="426"/>
      <c r="K3424" s="426"/>
      <c r="L3424" s="426"/>
      <c r="M3424" s="426"/>
      <c r="N3424" s="427"/>
      <c r="O3424" s="458">
        <f t="shared" si="159"/>
        <v>0</v>
      </c>
      <c r="P3424" s="458">
        <f t="shared" si="160"/>
        <v>0</v>
      </c>
      <c r="Q3424" s="96" t="str">
        <f t="shared" si="161"/>
        <v/>
      </c>
    </row>
    <row r="3425" spans="1:17" ht="13.5" hidden="1" thickBot="1" x14ac:dyDescent="0.25">
      <c r="A3425" s="450"/>
      <c r="B3425" s="427"/>
      <c r="C3425" s="459"/>
      <c r="D3425" s="461"/>
      <c r="E3425" s="461"/>
      <c r="F3425" s="477"/>
      <c r="G3425" s="461"/>
      <c r="H3425" s="461"/>
      <c r="I3425" s="461"/>
      <c r="J3425" s="426"/>
      <c r="K3425" s="426"/>
      <c r="L3425" s="426"/>
      <c r="M3425" s="426"/>
      <c r="N3425" s="427"/>
      <c r="O3425" s="458">
        <f t="shared" si="159"/>
        <v>0</v>
      </c>
      <c r="P3425" s="458">
        <f t="shared" si="160"/>
        <v>0</v>
      </c>
      <c r="Q3425" s="96" t="str">
        <f t="shared" si="161"/>
        <v/>
      </c>
    </row>
    <row r="3426" spans="1:17" ht="13.5" hidden="1" thickBot="1" x14ac:dyDescent="0.25">
      <c r="A3426" s="450"/>
      <c r="B3426" s="427"/>
      <c r="C3426" s="459"/>
      <c r="D3426" s="461"/>
      <c r="E3426" s="461"/>
      <c r="F3426" s="477"/>
      <c r="G3426" s="461"/>
      <c r="H3426" s="461"/>
      <c r="I3426" s="461"/>
      <c r="J3426" s="426"/>
      <c r="K3426" s="426"/>
      <c r="L3426" s="426"/>
      <c r="M3426" s="426"/>
      <c r="N3426" s="427"/>
      <c r="O3426" s="458">
        <f t="shared" si="159"/>
        <v>0</v>
      </c>
      <c r="P3426" s="458">
        <f t="shared" si="160"/>
        <v>0</v>
      </c>
      <c r="Q3426" s="96" t="str">
        <f t="shared" si="161"/>
        <v/>
      </c>
    </row>
    <row r="3427" spans="1:17" ht="13.5" hidden="1" thickBot="1" x14ac:dyDescent="0.25">
      <c r="A3427" s="450"/>
      <c r="B3427" s="427"/>
      <c r="C3427" s="459"/>
      <c r="D3427" s="461"/>
      <c r="E3427" s="461"/>
      <c r="F3427" s="477"/>
      <c r="G3427" s="461"/>
      <c r="H3427" s="461"/>
      <c r="I3427" s="461"/>
      <c r="J3427" s="426"/>
      <c r="K3427" s="426"/>
      <c r="L3427" s="426"/>
      <c r="M3427" s="426"/>
      <c r="N3427" s="427"/>
      <c r="O3427" s="458">
        <f t="shared" si="159"/>
        <v>0</v>
      </c>
      <c r="P3427" s="458">
        <f t="shared" si="160"/>
        <v>0</v>
      </c>
      <c r="Q3427" s="96" t="str">
        <f t="shared" si="161"/>
        <v/>
      </c>
    </row>
    <row r="3428" spans="1:17" ht="13.5" hidden="1" thickBot="1" x14ac:dyDescent="0.25">
      <c r="A3428" s="450"/>
      <c r="B3428" s="427"/>
      <c r="C3428" s="459"/>
      <c r="D3428" s="461"/>
      <c r="E3428" s="461"/>
      <c r="F3428" s="477"/>
      <c r="G3428" s="461"/>
      <c r="H3428" s="461"/>
      <c r="I3428" s="461"/>
      <c r="J3428" s="426"/>
      <c r="K3428" s="426"/>
      <c r="L3428" s="426"/>
      <c r="M3428" s="426"/>
      <c r="N3428" s="427"/>
      <c r="O3428" s="458">
        <f t="shared" si="159"/>
        <v>0</v>
      </c>
      <c r="P3428" s="458">
        <f t="shared" si="160"/>
        <v>0</v>
      </c>
      <c r="Q3428" s="96" t="str">
        <f t="shared" si="161"/>
        <v/>
      </c>
    </row>
    <row r="3429" spans="1:17" ht="13.5" hidden="1" thickBot="1" x14ac:dyDescent="0.25">
      <c r="A3429" s="450"/>
      <c r="B3429" s="427"/>
      <c r="C3429" s="459"/>
      <c r="D3429" s="461"/>
      <c r="E3429" s="461"/>
      <c r="F3429" s="477"/>
      <c r="G3429" s="461"/>
      <c r="H3429" s="461"/>
      <c r="I3429" s="461"/>
      <c r="J3429" s="426"/>
      <c r="K3429" s="426"/>
      <c r="L3429" s="426"/>
      <c r="M3429" s="426"/>
      <c r="N3429" s="427"/>
      <c r="O3429" s="458">
        <f t="shared" si="159"/>
        <v>0</v>
      </c>
      <c r="P3429" s="458">
        <f t="shared" si="160"/>
        <v>0</v>
      </c>
      <c r="Q3429" s="96" t="str">
        <f t="shared" si="161"/>
        <v/>
      </c>
    </row>
    <row r="3430" spans="1:17" ht="13.5" hidden="1" thickBot="1" x14ac:dyDescent="0.25">
      <c r="A3430" s="450"/>
      <c r="B3430" s="427"/>
      <c r="C3430" s="459"/>
      <c r="D3430" s="461"/>
      <c r="E3430" s="461"/>
      <c r="F3430" s="477"/>
      <c r="G3430" s="461"/>
      <c r="H3430" s="461"/>
      <c r="I3430" s="461"/>
      <c r="J3430" s="426"/>
      <c r="K3430" s="426"/>
      <c r="L3430" s="426"/>
      <c r="M3430" s="426"/>
      <c r="N3430" s="427"/>
      <c r="O3430" s="458">
        <f t="shared" si="159"/>
        <v>0</v>
      </c>
      <c r="P3430" s="458">
        <f t="shared" si="160"/>
        <v>0</v>
      </c>
      <c r="Q3430" s="96" t="str">
        <f t="shared" si="161"/>
        <v/>
      </c>
    </row>
    <row r="3431" spans="1:17" ht="13.5" hidden="1" thickBot="1" x14ac:dyDescent="0.25">
      <c r="A3431" s="450"/>
      <c r="B3431" s="427"/>
      <c r="C3431" s="459"/>
      <c r="D3431" s="461"/>
      <c r="E3431" s="461"/>
      <c r="F3431" s="477"/>
      <c r="G3431" s="461"/>
      <c r="H3431" s="461"/>
      <c r="I3431" s="461"/>
      <c r="J3431" s="426"/>
      <c r="K3431" s="426"/>
      <c r="L3431" s="426"/>
      <c r="M3431" s="426"/>
      <c r="N3431" s="427"/>
      <c r="O3431" s="458">
        <f t="shared" si="159"/>
        <v>0</v>
      </c>
      <c r="P3431" s="458">
        <f t="shared" si="160"/>
        <v>0</v>
      </c>
      <c r="Q3431" s="96" t="str">
        <f t="shared" si="161"/>
        <v/>
      </c>
    </row>
    <row r="3432" spans="1:17" ht="13.5" hidden="1" thickBot="1" x14ac:dyDescent="0.25">
      <c r="A3432" s="450"/>
      <c r="B3432" s="427"/>
      <c r="C3432" s="459"/>
      <c r="D3432" s="461"/>
      <c r="E3432" s="461"/>
      <c r="F3432" s="477"/>
      <c r="G3432" s="461"/>
      <c r="H3432" s="461"/>
      <c r="I3432" s="461"/>
      <c r="J3432" s="426"/>
      <c r="K3432" s="426"/>
      <c r="L3432" s="426"/>
      <c r="M3432" s="426"/>
      <c r="N3432" s="427"/>
      <c r="O3432" s="458">
        <f t="shared" si="159"/>
        <v>0</v>
      </c>
      <c r="P3432" s="458">
        <f t="shared" si="160"/>
        <v>0</v>
      </c>
      <c r="Q3432" s="96" t="str">
        <f t="shared" si="161"/>
        <v/>
      </c>
    </row>
    <row r="3433" spans="1:17" ht="13.5" hidden="1" thickBot="1" x14ac:dyDescent="0.25">
      <c r="A3433" s="450"/>
      <c r="B3433" s="427"/>
      <c r="C3433" s="459"/>
      <c r="D3433" s="461"/>
      <c r="E3433" s="461"/>
      <c r="F3433" s="477"/>
      <c r="G3433" s="461"/>
      <c r="H3433" s="461"/>
      <c r="I3433" s="461"/>
      <c r="J3433" s="426"/>
      <c r="K3433" s="426"/>
      <c r="L3433" s="426"/>
      <c r="M3433" s="426"/>
      <c r="N3433" s="427"/>
      <c r="O3433" s="458">
        <f t="shared" si="159"/>
        <v>0</v>
      </c>
      <c r="P3433" s="458">
        <f t="shared" si="160"/>
        <v>0</v>
      </c>
      <c r="Q3433" s="96" t="str">
        <f t="shared" si="161"/>
        <v/>
      </c>
    </row>
    <row r="3434" spans="1:17" ht="13.5" hidden="1" thickBot="1" x14ac:dyDescent="0.25">
      <c r="A3434" s="450"/>
      <c r="B3434" s="427"/>
      <c r="C3434" s="459"/>
      <c r="D3434" s="461"/>
      <c r="E3434" s="461"/>
      <c r="F3434" s="477"/>
      <c r="G3434" s="461"/>
      <c r="H3434" s="461"/>
      <c r="I3434" s="461"/>
      <c r="J3434" s="426"/>
      <c r="K3434" s="426"/>
      <c r="L3434" s="426"/>
      <c r="M3434" s="426"/>
      <c r="N3434" s="427"/>
      <c r="O3434" s="458">
        <f t="shared" si="159"/>
        <v>0</v>
      </c>
      <c r="P3434" s="458">
        <f t="shared" si="160"/>
        <v>0</v>
      </c>
      <c r="Q3434" s="96" t="str">
        <f t="shared" si="161"/>
        <v/>
      </c>
    </row>
    <row r="3435" spans="1:17" ht="13.5" hidden="1" thickBot="1" x14ac:dyDescent="0.25">
      <c r="A3435" s="450"/>
      <c r="B3435" s="427"/>
      <c r="C3435" s="459"/>
      <c r="D3435" s="461"/>
      <c r="E3435" s="461"/>
      <c r="F3435" s="477"/>
      <c r="G3435" s="461"/>
      <c r="H3435" s="461"/>
      <c r="I3435" s="461"/>
      <c r="J3435" s="426"/>
      <c r="K3435" s="426"/>
      <c r="L3435" s="426"/>
      <c r="M3435" s="426"/>
      <c r="N3435" s="427"/>
      <c r="O3435" s="458">
        <f t="shared" si="159"/>
        <v>0</v>
      </c>
      <c r="P3435" s="458">
        <f t="shared" si="160"/>
        <v>0</v>
      </c>
      <c r="Q3435" s="96" t="str">
        <f t="shared" si="161"/>
        <v/>
      </c>
    </row>
    <row r="3436" spans="1:17" ht="13.5" hidden="1" thickBot="1" x14ac:dyDescent="0.25">
      <c r="A3436" s="450"/>
      <c r="B3436" s="427"/>
      <c r="C3436" s="459"/>
      <c r="D3436" s="461"/>
      <c r="E3436" s="461"/>
      <c r="F3436" s="477"/>
      <c r="G3436" s="461"/>
      <c r="H3436" s="461"/>
      <c r="I3436" s="461"/>
      <c r="J3436" s="426"/>
      <c r="K3436" s="426"/>
      <c r="L3436" s="426"/>
      <c r="M3436" s="426"/>
      <c r="N3436" s="427"/>
      <c r="O3436" s="458">
        <f t="shared" si="159"/>
        <v>0</v>
      </c>
      <c r="P3436" s="458">
        <f t="shared" si="160"/>
        <v>0</v>
      </c>
      <c r="Q3436" s="96" t="str">
        <f t="shared" si="161"/>
        <v/>
      </c>
    </row>
    <row r="3437" spans="1:17" ht="13.5" hidden="1" thickBot="1" x14ac:dyDescent="0.25">
      <c r="A3437" s="450"/>
      <c r="B3437" s="427"/>
      <c r="C3437" s="459"/>
      <c r="D3437" s="461"/>
      <c r="E3437" s="461"/>
      <c r="F3437" s="477"/>
      <c r="G3437" s="461"/>
      <c r="H3437" s="461"/>
      <c r="I3437" s="461"/>
      <c r="J3437" s="426"/>
      <c r="K3437" s="426"/>
      <c r="L3437" s="426"/>
      <c r="M3437" s="426"/>
      <c r="N3437" s="427"/>
      <c r="O3437" s="458">
        <f t="shared" si="159"/>
        <v>0</v>
      </c>
      <c r="P3437" s="458">
        <f t="shared" si="160"/>
        <v>0</v>
      </c>
      <c r="Q3437" s="96" t="str">
        <f t="shared" si="161"/>
        <v/>
      </c>
    </row>
    <row r="3438" spans="1:17" ht="13.5" hidden="1" thickBot="1" x14ac:dyDescent="0.25">
      <c r="A3438" s="450"/>
      <c r="B3438" s="427"/>
      <c r="C3438" s="459"/>
      <c r="D3438" s="461"/>
      <c r="E3438" s="461"/>
      <c r="F3438" s="477"/>
      <c r="G3438" s="455"/>
      <c r="H3438" s="461"/>
      <c r="I3438" s="461"/>
      <c r="J3438" s="426"/>
      <c r="K3438" s="425"/>
      <c r="L3438" s="426"/>
      <c r="M3438" s="426"/>
      <c r="N3438" s="427"/>
      <c r="O3438" s="458">
        <f t="shared" si="159"/>
        <v>0</v>
      </c>
      <c r="P3438" s="458">
        <f t="shared" si="160"/>
        <v>0</v>
      </c>
      <c r="Q3438" s="96" t="str">
        <f t="shared" si="161"/>
        <v/>
      </c>
    </row>
    <row r="3439" spans="1:17" ht="13.5" hidden="1" thickBot="1" x14ac:dyDescent="0.25">
      <c r="A3439" s="450"/>
      <c r="B3439" s="427"/>
      <c r="C3439" s="459"/>
      <c r="D3439" s="461"/>
      <c r="E3439" s="461"/>
      <c r="F3439" s="477"/>
      <c r="G3439" s="461"/>
      <c r="H3439" s="461"/>
      <c r="I3439" s="461"/>
      <c r="J3439" s="426"/>
      <c r="K3439" s="426"/>
      <c r="L3439" s="426"/>
      <c r="M3439" s="426"/>
      <c r="N3439" s="427"/>
      <c r="O3439" s="458">
        <f t="shared" si="159"/>
        <v>0</v>
      </c>
      <c r="P3439" s="458">
        <f t="shared" si="160"/>
        <v>0</v>
      </c>
      <c r="Q3439" s="96" t="str">
        <f t="shared" si="161"/>
        <v/>
      </c>
    </row>
    <row r="3440" spans="1:17" ht="13.5" hidden="1" thickBot="1" x14ac:dyDescent="0.25">
      <c r="A3440" s="450"/>
      <c r="B3440" s="427"/>
      <c r="C3440" s="459"/>
      <c r="D3440" s="461"/>
      <c r="E3440" s="461"/>
      <c r="F3440" s="477"/>
      <c r="G3440" s="461"/>
      <c r="H3440" s="461"/>
      <c r="I3440" s="461"/>
      <c r="J3440" s="426"/>
      <c r="K3440" s="426"/>
      <c r="L3440" s="426"/>
      <c r="M3440" s="426"/>
      <c r="N3440" s="427"/>
      <c r="O3440" s="458">
        <f t="shared" si="159"/>
        <v>0</v>
      </c>
      <c r="P3440" s="458">
        <f t="shared" si="160"/>
        <v>0</v>
      </c>
      <c r="Q3440" s="96" t="str">
        <f t="shared" si="161"/>
        <v/>
      </c>
    </row>
    <row r="3441" spans="1:17" ht="13.5" hidden="1" thickBot="1" x14ac:dyDescent="0.25">
      <c r="A3441" s="450"/>
      <c r="B3441" s="427"/>
      <c r="C3441" s="459"/>
      <c r="D3441" s="461"/>
      <c r="E3441" s="461"/>
      <c r="F3441" s="477"/>
      <c r="G3441" s="461"/>
      <c r="H3441" s="461"/>
      <c r="I3441" s="461"/>
      <c r="J3441" s="426"/>
      <c r="K3441" s="426"/>
      <c r="L3441" s="426"/>
      <c r="M3441" s="426"/>
      <c r="N3441" s="427"/>
      <c r="O3441" s="458">
        <f t="shared" si="159"/>
        <v>0</v>
      </c>
      <c r="P3441" s="458">
        <f t="shared" si="160"/>
        <v>0</v>
      </c>
      <c r="Q3441" s="96" t="str">
        <f t="shared" si="161"/>
        <v/>
      </c>
    </row>
    <row r="3442" spans="1:17" ht="13.5" hidden="1" thickBot="1" x14ac:dyDescent="0.25">
      <c r="A3442" s="450"/>
      <c r="B3442" s="427"/>
      <c r="C3442" s="459"/>
      <c r="D3442" s="461"/>
      <c r="E3442" s="461"/>
      <c r="F3442" s="477"/>
      <c r="G3442" s="461"/>
      <c r="H3442" s="461"/>
      <c r="I3442" s="461"/>
      <c r="J3442" s="426"/>
      <c r="K3442" s="426"/>
      <c r="L3442" s="426"/>
      <c r="M3442" s="426"/>
      <c r="N3442" s="427"/>
      <c r="O3442" s="458">
        <f t="shared" si="159"/>
        <v>0</v>
      </c>
      <c r="P3442" s="458">
        <f t="shared" si="160"/>
        <v>0</v>
      </c>
      <c r="Q3442" s="96" t="str">
        <f t="shared" si="161"/>
        <v/>
      </c>
    </row>
    <row r="3443" spans="1:17" ht="13.5" hidden="1" thickBot="1" x14ac:dyDescent="0.25">
      <c r="A3443" s="450"/>
      <c r="B3443" s="427"/>
      <c r="C3443" s="459"/>
      <c r="D3443" s="461"/>
      <c r="E3443" s="461"/>
      <c r="F3443" s="477"/>
      <c r="G3443" s="461"/>
      <c r="H3443" s="461"/>
      <c r="I3443" s="461"/>
      <c r="J3443" s="426"/>
      <c r="K3443" s="426"/>
      <c r="L3443" s="426"/>
      <c r="M3443" s="426"/>
      <c r="N3443" s="427"/>
      <c r="O3443" s="458">
        <f t="shared" si="159"/>
        <v>0</v>
      </c>
      <c r="P3443" s="458">
        <f t="shared" si="160"/>
        <v>0</v>
      </c>
      <c r="Q3443" s="96" t="str">
        <f t="shared" si="161"/>
        <v/>
      </c>
    </row>
    <row r="3444" spans="1:17" ht="13.5" hidden="1" thickBot="1" x14ac:dyDescent="0.25">
      <c r="A3444" s="450"/>
      <c r="B3444" s="427"/>
      <c r="C3444" s="459"/>
      <c r="D3444" s="461"/>
      <c r="E3444" s="461"/>
      <c r="F3444" s="477"/>
      <c r="G3444" s="461"/>
      <c r="H3444" s="461"/>
      <c r="I3444" s="461"/>
      <c r="J3444" s="426"/>
      <c r="K3444" s="426"/>
      <c r="L3444" s="426"/>
      <c r="M3444" s="426"/>
      <c r="N3444" s="427"/>
      <c r="O3444" s="458">
        <f t="shared" si="159"/>
        <v>0</v>
      </c>
      <c r="P3444" s="458">
        <f t="shared" si="160"/>
        <v>0</v>
      </c>
      <c r="Q3444" s="96" t="str">
        <f t="shared" si="161"/>
        <v/>
      </c>
    </row>
    <row r="3445" spans="1:17" ht="13.5" hidden="1" thickBot="1" x14ac:dyDescent="0.25">
      <c r="A3445" s="450"/>
      <c r="B3445" s="427"/>
      <c r="C3445" s="459"/>
      <c r="D3445" s="461"/>
      <c r="E3445" s="461"/>
      <c r="F3445" s="477"/>
      <c r="G3445" s="461"/>
      <c r="H3445" s="461"/>
      <c r="I3445" s="461"/>
      <c r="J3445" s="426"/>
      <c r="K3445" s="426"/>
      <c r="L3445" s="426"/>
      <c r="M3445" s="426"/>
      <c r="N3445" s="427"/>
      <c r="O3445" s="458">
        <f t="shared" si="159"/>
        <v>0</v>
      </c>
      <c r="P3445" s="458">
        <f t="shared" si="160"/>
        <v>0</v>
      </c>
      <c r="Q3445" s="96" t="str">
        <f t="shared" si="161"/>
        <v/>
      </c>
    </row>
    <row r="3446" spans="1:17" ht="13.5" hidden="1" thickBot="1" x14ac:dyDescent="0.25">
      <c r="A3446" s="450"/>
      <c r="B3446" s="427"/>
      <c r="C3446" s="459"/>
      <c r="D3446" s="461"/>
      <c r="E3446" s="461"/>
      <c r="F3446" s="477"/>
      <c r="G3446" s="461"/>
      <c r="H3446" s="461"/>
      <c r="I3446" s="461"/>
      <c r="J3446" s="426"/>
      <c r="K3446" s="426"/>
      <c r="L3446" s="426"/>
      <c r="M3446" s="426"/>
      <c r="N3446" s="427"/>
      <c r="O3446" s="458">
        <f t="shared" si="159"/>
        <v>0</v>
      </c>
      <c r="P3446" s="458">
        <f t="shared" si="160"/>
        <v>0</v>
      </c>
      <c r="Q3446" s="96" t="str">
        <f t="shared" si="161"/>
        <v/>
      </c>
    </row>
    <row r="3447" spans="1:17" ht="13.5" hidden="1" thickBot="1" x14ac:dyDescent="0.25">
      <c r="A3447" s="450"/>
      <c r="B3447" s="427"/>
      <c r="C3447" s="459"/>
      <c r="D3447" s="461"/>
      <c r="E3447" s="461"/>
      <c r="F3447" s="477"/>
      <c r="G3447" s="461"/>
      <c r="H3447" s="461"/>
      <c r="I3447" s="461"/>
      <c r="J3447" s="426"/>
      <c r="K3447" s="426"/>
      <c r="L3447" s="426"/>
      <c r="M3447" s="426"/>
      <c r="N3447" s="427"/>
      <c r="O3447" s="458">
        <f t="shared" si="159"/>
        <v>0</v>
      </c>
      <c r="P3447" s="458">
        <f t="shared" si="160"/>
        <v>0</v>
      </c>
      <c r="Q3447" s="96" t="str">
        <f t="shared" si="161"/>
        <v/>
      </c>
    </row>
    <row r="3448" spans="1:17" ht="13.5" hidden="1" thickBot="1" x14ac:dyDescent="0.25">
      <c r="A3448" s="450"/>
      <c r="B3448" s="427"/>
      <c r="C3448" s="459"/>
      <c r="D3448" s="461"/>
      <c r="E3448" s="461"/>
      <c r="F3448" s="477"/>
      <c r="G3448" s="461"/>
      <c r="H3448" s="461"/>
      <c r="I3448" s="461"/>
      <c r="J3448" s="426"/>
      <c r="K3448" s="426"/>
      <c r="L3448" s="426"/>
      <c r="M3448" s="426"/>
      <c r="N3448" s="427"/>
      <c r="O3448" s="458">
        <f t="shared" si="159"/>
        <v>0</v>
      </c>
      <c r="P3448" s="458">
        <f t="shared" si="160"/>
        <v>0</v>
      </c>
      <c r="Q3448" s="96" t="str">
        <f t="shared" si="161"/>
        <v/>
      </c>
    </row>
    <row r="3449" spans="1:17" ht="13.5" hidden="1" thickBot="1" x14ac:dyDescent="0.25">
      <c r="A3449" s="450"/>
      <c r="B3449" s="427"/>
      <c r="C3449" s="459"/>
      <c r="D3449" s="461"/>
      <c r="E3449" s="461"/>
      <c r="F3449" s="477"/>
      <c r="G3449" s="461"/>
      <c r="H3449" s="461"/>
      <c r="I3449" s="461"/>
      <c r="J3449" s="426"/>
      <c r="K3449" s="426"/>
      <c r="L3449" s="426"/>
      <c r="M3449" s="426"/>
      <c r="N3449" s="427"/>
      <c r="O3449" s="458">
        <f t="shared" si="159"/>
        <v>0</v>
      </c>
      <c r="P3449" s="458">
        <f t="shared" si="160"/>
        <v>0</v>
      </c>
      <c r="Q3449" s="96" t="str">
        <f t="shared" si="161"/>
        <v/>
      </c>
    </row>
    <row r="3450" spans="1:17" ht="13.5" hidden="1" thickBot="1" x14ac:dyDescent="0.25">
      <c r="A3450" s="450"/>
      <c r="B3450" s="427"/>
      <c r="C3450" s="459"/>
      <c r="D3450" s="461"/>
      <c r="E3450" s="461"/>
      <c r="F3450" s="477"/>
      <c r="G3450" s="461"/>
      <c r="H3450" s="461"/>
      <c r="I3450" s="461"/>
      <c r="J3450" s="426"/>
      <c r="K3450" s="426"/>
      <c r="L3450" s="426"/>
      <c r="M3450" s="426"/>
      <c r="N3450" s="427"/>
      <c r="O3450" s="458">
        <f t="shared" si="159"/>
        <v>0</v>
      </c>
      <c r="P3450" s="458">
        <f t="shared" si="160"/>
        <v>0</v>
      </c>
      <c r="Q3450" s="96" t="str">
        <f t="shared" si="161"/>
        <v/>
      </c>
    </row>
    <row r="3451" spans="1:17" ht="13.5" hidden="1" thickBot="1" x14ac:dyDescent="0.25">
      <c r="A3451" s="450"/>
      <c r="B3451" s="427"/>
      <c r="C3451" s="459"/>
      <c r="D3451" s="461"/>
      <c r="E3451" s="461"/>
      <c r="F3451" s="477"/>
      <c r="G3451" s="461"/>
      <c r="H3451" s="461"/>
      <c r="I3451" s="461"/>
      <c r="J3451" s="426"/>
      <c r="K3451" s="426"/>
      <c r="L3451" s="426"/>
      <c r="M3451" s="426"/>
      <c r="N3451" s="427"/>
      <c r="O3451" s="458">
        <f t="shared" si="159"/>
        <v>0</v>
      </c>
      <c r="P3451" s="458">
        <f t="shared" si="160"/>
        <v>0</v>
      </c>
      <c r="Q3451" s="96" t="str">
        <f t="shared" si="161"/>
        <v/>
      </c>
    </row>
    <row r="3452" spans="1:17" ht="13.5" hidden="1" thickBot="1" x14ac:dyDescent="0.25">
      <c r="A3452" s="450"/>
      <c r="B3452" s="427"/>
      <c r="C3452" s="459"/>
      <c r="D3452" s="461"/>
      <c r="E3452" s="461"/>
      <c r="F3452" s="477"/>
      <c r="G3452" s="461"/>
      <c r="H3452" s="461"/>
      <c r="I3452" s="461"/>
      <c r="J3452" s="426"/>
      <c r="K3452" s="426"/>
      <c r="L3452" s="426"/>
      <c r="M3452" s="426"/>
      <c r="N3452" s="427"/>
      <c r="O3452" s="458">
        <f t="shared" si="159"/>
        <v>0</v>
      </c>
      <c r="P3452" s="458">
        <f t="shared" si="160"/>
        <v>0</v>
      </c>
      <c r="Q3452" s="96" t="str">
        <f t="shared" si="161"/>
        <v/>
      </c>
    </row>
    <row r="3453" spans="1:17" ht="13.5" hidden="1" thickBot="1" x14ac:dyDescent="0.25">
      <c r="A3453" s="450"/>
      <c r="B3453" s="427"/>
      <c r="C3453" s="459"/>
      <c r="D3453" s="461"/>
      <c r="E3453" s="461"/>
      <c r="F3453" s="477"/>
      <c r="G3453" s="461"/>
      <c r="H3453" s="461"/>
      <c r="I3453" s="461"/>
      <c r="J3453" s="426"/>
      <c r="K3453" s="426"/>
      <c r="L3453" s="426"/>
      <c r="M3453" s="426"/>
      <c r="N3453" s="427"/>
      <c r="O3453" s="458">
        <f t="shared" si="159"/>
        <v>0</v>
      </c>
      <c r="P3453" s="458">
        <f t="shared" si="160"/>
        <v>0</v>
      </c>
      <c r="Q3453" s="96" t="str">
        <f t="shared" si="161"/>
        <v/>
      </c>
    </row>
    <row r="3454" spans="1:17" ht="13.5" hidden="1" thickBot="1" x14ac:dyDescent="0.25">
      <c r="A3454" s="450"/>
      <c r="B3454" s="427"/>
      <c r="C3454" s="459"/>
      <c r="D3454" s="461"/>
      <c r="E3454" s="461"/>
      <c r="F3454" s="477"/>
      <c r="G3454" s="461"/>
      <c r="H3454" s="461"/>
      <c r="I3454" s="461"/>
      <c r="J3454" s="426"/>
      <c r="K3454" s="426"/>
      <c r="L3454" s="426"/>
      <c r="M3454" s="426"/>
      <c r="N3454" s="427"/>
      <c r="O3454" s="458">
        <f t="shared" si="159"/>
        <v>0</v>
      </c>
      <c r="P3454" s="458">
        <f t="shared" si="160"/>
        <v>0</v>
      </c>
      <c r="Q3454" s="96" t="str">
        <f t="shared" si="161"/>
        <v/>
      </c>
    </row>
    <row r="3455" spans="1:17" ht="13.5" hidden="1" thickBot="1" x14ac:dyDescent="0.25">
      <c r="A3455" s="450"/>
      <c r="B3455" s="427"/>
      <c r="C3455" s="459"/>
      <c r="D3455" s="461"/>
      <c r="E3455" s="461"/>
      <c r="F3455" s="477"/>
      <c r="G3455" s="461"/>
      <c r="H3455" s="461"/>
      <c r="I3455" s="461"/>
      <c r="J3455" s="426"/>
      <c r="K3455" s="426"/>
      <c r="L3455" s="426"/>
      <c r="M3455" s="426"/>
      <c r="N3455" s="427"/>
      <c r="O3455" s="458">
        <f t="shared" si="159"/>
        <v>0</v>
      </c>
      <c r="P3455" s="458">
        <f t="shared" si="160"/>
        <v>0</v>
      </c>
      <c r="Q3455" s="96" t="str">
        <f t="shared" si="161"/>
        <v/>
      </c>
    </row>
    <row r="3456" spans="1:17" ht="13.5" hidden="1" thickBot="1" x14ac:dyDescent="0.25">
      <c r="A3456" s="450"/>
      <c r="B3456" s="427"/>
      <c r="C3456" s="459"/>
      <c r="D3456" s="461"/>
      <c r="E3456" s="461"/>
      <c r="F3456" s="477"/>
      <c r="G3456" s="461"/>
      <c r="H3456" s="461"/>
      <c r="I3456" s="461"/>
      <c r="J3456" s="426"/>
      <c r="K3456" s="426"/>
      <c r="L3456" s="426"/>
      <c r="M3456" s="426"/>
      <c r="N3456" s="427"/>
      <c r="O3456" s="458">
        <f t="shared" si="159"/>
        <v>0</v>
      </c>
      <c r="P3456" s="458">
        <f t="shared" si="160"/>
        <v>0</v>
      </c>
      <c r="Q3456" s="96" t="str">
        <f t="shared" si="161"/>
        <v/>
      </c>
    </row>
    <row r="3457" spans="1:17" ht="13.5" hidden="1" thickBot="1" x14ac:dyDescent="0.25">
      <c r="A3457" s="450"/>
      <c r="B3457" s="427"/>
      <c r="C3457" s="459"/>
      <c r="D3457" s="461"/>
      <c r="E3457" s="461"/>
      <c r="F3457" s="477"/>
      <c r="G3457" s="461"/>
      <c r="H3457" s="461"/>
      <c r="I3457" s="461"/>
      <c r="J3457" s="426"/>
      <c r="K3457" s="426"/>
      <c r="L3457" s="426"/>
      <c r="M3457" s="426"/>
      <c r="N3457" s="427"/>
      <c r="O3457" s="458">
        <f t="shared" si="159"/>
        <v>0</v>
      </c>
      <c r="P3457" s="458">
        <f t="shared" si="160"/>
        <v>0</v>
      </c>
      <c r="Q3457" s="96" t="str">
        <f t="shared" si="161"/>
        <v/>
      </c>
    </row>
    <row r="3458" spans="1:17" ht="13.5" hidden="1" thickBot="1" x14ac:dyDescent="0.25">
      <c r="A3458" s="450"/>
      <c r="B3458" s="427"/>
      <c r="C3458" s="459"/>
      <c r="D3458" s="461"/>
      <c r="E3458" s="461"/>
      <c r="F3458" s="477"/>
      <c r="G3458" s="461"/>
      <c r="H3458" s="461"/>
      <c r="I3458" s="461"/>
      <c r="J3458" s="426"/>
      <c r="K3458" s="426"/>
      <c r="L3458" s="426"/>
      <c r="M3458" s="426"/>
      <c r="N3458" s="427"/>
      <c r="O3458" s="458">
        <f t="shared" si="159"/>
        <v>0</v>
      </c>
      <c r="P3458" s="458">
        <f t="shared" si="160"/>
        <v>0</v>
      </c>
      <c r="Q3458" s="96" t="str">
        <f t="shared" si="161"/>
        <v/>
      </c>
    </row>
    <row r="3459" spans="1:17" ht="13.5" hidden="1" thickBot="1" x14ac:dyDescent="0.25">
      <c r="A3459" s="450"/>
      <c r="B3459" s="427"/>
      <c r="C3459" s="459"/>
      <c r="D3459" s="461"/>
      <c r="E3459" s="461"/>
      <c r="F3459" s="477"/>
      <c r="G3459" s="461"/>
      <c r="H3459" s="461"/>
      <c r="I3459" s="461"/>
      <c r="J3459" s="426"/>
      <c r="K3459" s="426"/>
      <c r="L3459" s="426"/>
      <c r="M3459" s="426"/>
      <c r="N3459" s="427"/>
      <c r="O3459" s="458">
        <f t="shared" si="159"/>
        <v>0</v>
      </c>
      <c r="P3459" s="458">
        <f t="shared" si="160"/>
        <v>0</v>
      </c>
      <c r="Q3459" s="96" t="str">
        <f t="shared" si="161"/>
        <v/>
      </c>
    </row>
    <row r="3460" spans="1:17" ht="13.5" hidden="1" thickBot="1" x14ac:dyDescent="0.25">
      <c r="A3460" s="450"/>
      <c r="B3460" s="427"/>
      <c r="C3460" s="459"/>
      <c r="D3460" s="461"/>
      <c r="E3460" s="461"/>
      <c r="F3460" s="477"/>
      <c r="G3460" s="461"/>
      <c r="H3460" s="461"/>
      <c r="I3460" s="461"/>
      <c r="J3460" s="426"/>
      <c r="K3460" s="426"/>
      <c r="L3460" s="426"/>
      <c r="M3460" s="426"/>
      <c r="N3460" s="427"/>
      <c r="O3460" s="458">
        <f t="shared" si="159"/>
        <v>0</v>
      </c>
      <c r="P3460" s="458">
        <f t="shared" si="160"/>
        <v>0</v>
      </c>
      <c r="Q3460" s="96" t="str">
        <f t="shared" si="161"/>
        <v/>
      </c>
    </row>
    <row r="3461" spans="1:17" ht="13.5" hidden="1" thickBot="1" x14ac:dyDescent="0.25">
      <c r="A3461" s="450"/>
      <c r="B3461" s="427"/>
      <c r="C3461" s="459"/>
      <c r="D3461" s="461"/>
      <c r="E3461" s="461"/>
      <c r="F3461" s="477"/>
      <c r="G3461" s="461"/>
      <c r="H3461" s="461"/>
      <c r="I3461" s="461"/>
      <c r="J3461" s="426"/>
      <c r="K3461" s="426"/>
      <c r="L3461" s="426"/>
      <c r="M3461" s="426"/>
      <c r="N3461" s="427"/>
      <c r="O3461" s="458">
        <f t="shared" ref="O3461:O3524" si="162">IF(B3461=0,0,IF(YEAR(B3461)=$P$1,MONTH(B3461)-$O$1+1,(YEAR(B3461)-$P$1)*12-$O$1+1+MONTH(B3461)))</f>
        <v>0</v>
      </c>
      <c r="P3461" s="458">
        <f t="shared" ref="P3461:P3524" si="163">IF(C3461=0,0,IF(YEAR(C3461)=$P$1,MONTH(C3461)-$O$1+1,(YEAR(C3461)-$P$1)*12-$O$1+1+MONTH(C3461)))</f>
        <v>0</v>
      </c>
      <c r="Q3461" s="96" t="str">
        <f t="shared" ref="Q3461:Q3524" si="164">SUBSTITUTE(D3461," ","_")</f>
        <v/>
      </c>
    </row>
    <row r="3462" spans="1:17" ht="13.5" hidden="1" thickBot="1" x14ac:dyDescent="0.25">
      <c r="A3462" s="450"/>
      <c r="B3462" s="427"/>
      <c r="C3462" s="459"/>
      <c r="D3462" s="461"/>
      <c r="E3462" s="461"/>
      <c r="F3462" s="477"/>
      <c r="G3462" s="461"/>
      <c r="H3462" s="461"/>
      <c r="I3462" s="461"/>
      <c r="J3462" s="426"/>
      <c r="K3462" s="426"/>
      <c r="L3462" s="426"/>
      <c r="M3462" s="426"/>
      <c r="N3462" s="427"/>
      <c r="O3462" s="458">
        <f t="shared" si="162"/>
        <v>0</v>
      </c>
      <c r="P3462" s="458">
        <f t="shared" si="163"/>
        <v>0</v>
      </c>
      <c r="Q3462" s="96" t="str">
        <f t="shared" si="164"/>
        <v/>
      </c>
    </row>
    <row r="3463" spans="1:17" ht="13.5" hidden="1" thickBot="1" x14ac:dyDescent="0.25">
      <c r="A3463" s="450"/>
      <c r="B3463" s="427"/>
      <c r="C3463" s="459"/>
      <c r="D3463" s="461"/>
      <c r="E3463" s="461"/>
      <c r="F3463" s="477"/>
      <c r="G3463" s="461"/>
      <c r="H3463" s="461"/>
      <c r="I3463" s="461"/>
      <c r="J3463" s="426"/>
      <c r="K3463" s="426"/>
      <c r="L3463" s="426"/>
      <c r="M3463" s="426"/>
      <c r="N3463" s="427"/>
      <c r="O3463" s="458">
        <f t="shared" si="162"/>
        <v>0</v>
      </c>
      <c r="P3463" s="458">
        <f t="shared" si="163"/>
        <v>0</v>
      </c>
      <c r="Q3463" s="96" t="str">
        <f t="shared" si="164"/>
        <v/>
      </c>
    </row>
    <row r="3464" spans="1:17" ht="13.5" hidden="1" thickBot="1" x14ac:dyDescent="0.25">
      <c r="A3464" s="450"/>
      <c r="B3464" s="427"/>
      <c r="C3464" s="459"/>
      <c r="D3464" s="461"/>
      <c r="E3464" s="461"/>
      <c r="F3464" s="477"/>
      <c r="G3464" s="461"/>
      <c r="H3464" s="461"/>
      <c r="I3464" s="461"/>
      <c r="J3464" s="426"/>
      <c r="K3464" s="426"/>
      <c r="L3464" s="426"/>
      <c r="M3464" s="426"/>
      <c r="N3464" s="427"/>
      <c r="O3464" s="458">
        <f t="shared" si="162"/>
        <v>0</v>
      </c>
      <c r="P3464" s="458">
        <f t="shared" si="163"/>
        <v>0</v>
      </c>
      <c r="Q3464" s="96" t="str">
        <f t="shared" si="164"/>
        <v/>
      </c>
    </row>
    <row r="3465" spans="1:17" ht="13.5" hidden="1" thickBot="1" x14ac:dyDescent="0.25">
      <c r="A3465" s="450"/>
      <c r="B3465" s="427"/>
      <c r="C3465" s="459"/>
      <c r="D3465" s="461"/>
      <c r="E3465" s="461"/>
      <c r="F3465" s="477"/>
      <c r="G3465" s="461"/>
      <c r="H3465" s="461"/>
      <c r="I3465" s="461"/>
      <c r="J3465" s="426"/>
      <c r="K3465" s="426"/>
      <c r="L3465" s="426"/>
      <c r="M3465" s="426"/>
      <c r="N3465" s="427"/>
      <c r="O3465" s="458">
        <f t="shared" si="162"/>
        <v>0</v>
      </c>
      <c r="P3465" s="458">
        <f t="shared" si="163"/>
        <v>0</v>
      </c>
      <c r="Q3465" s="96" t="str">
        <f t="shared" si="164"/>
        <v/>
      </c>
    </row>
    <row r="3466" spans="1:17" ht="13.5" hidden="1" thickBot="1" x14ac:dyDescent="0.25">
      <c r="A3466" s="450"/>
      <c r="B3466" s="463"/>
      <c r="C3466" s="464"/>
      <c r="D3466" s="455"/>
      <c r="E3466" s="455"/>
      <c r="F3466" s="460"/>
      <c r="G3466" s="455"/>
      <c r="H3466" s="461"/>
      <c r="I3466" s="461"/>
      <c r="J3466" s="426"/>
      <c r="K3466" s="469"/>
      <c r="L3466" s="469"/>
      <c r="M3466" s="480"/>
      <c r="N3466" s="427"/>
      <c r="O3466" s="458">
        <f t="shared" si="162"/>
        <v>0</v>
      </c>
      <c r="P3466" s="458">
        <f t="shared" si="163"/>
        <v>0</v>
      </c>
      <c r="Q3466" s="96" t="str">
        <f t="shared" si="164"/>
        <v/>
      </c>
    </row>
    <row r="3467" spans="1:17" ht="13.5" hidden="1" thickBot="1" x14ac:dyDescent="0.25">
      <c r="A3467" s="450"/>
      <c r="B3467" s="463"/>
      <c r="C3467" s="464"/>
      <c r="D3467" s="455"/>
      <c r="E3467" s="455"/>
      <c r="F3467" s="460"/>
      <c r="G3467" s="455"/>
      <c r="H3467" s="461"/>
      <c r="I3467" s="461"/>
      <c r="J3467" s="425"/>
      <c r="K3467" s="425"/>
      <c r="L3467" s="426"/>
      <c r="M3467" s="480"/>
      <c r="N3467" s="427"/>
      <c r="O3467" s="458">
        <f t="shared" si="162"/>
        <v>0</v>
      </c>
      <c r="P3467" s="458">
        <f t="shared" si="163"/>
        <v>0</v>
      </c>
      <c r="Q3467" s="96" t="str">
        <f t="shared" si="164"/>
        <v/>
      </c>
    </row>
    <row r="3468" spans="1:17" ht="13.5" hidden="1" thickBot="1" x14ac:dyDescent="0.25">
      <c r="A3468" s="450"/>
      <c r="B3468" s="463"/>
      <c r="C3468" s="464"/>
      <c r="D3468" s="455"/>
      <c r="E3468" s="455"/>
      <c r="F3468" s="460"/>
      <c r="G3468" s="455"/>
      <c r="H3468" s="461"/>
      <c r="I3468" s="461"/>
      <c r="J3468" s="425"/>
      <c r="K3468" s="425"/>
      <c r="L3468" s="426"/>
      <c r="M3468" s="480"/>
      <c r="N3468" s="427"/>
      <c r="O3468" s="458">
        <f t="shared" si="162"/>
        <v>0</v>
      </c>
      <c r="P3468" s="458">
        <f t="shared" si="163"/>
        <v>0</v>
      </c>
      <c r="Q3468" s="96" t="str">
        <f t="shared" si="164"/>
        <v/>
      </c>
    </row>
    <row r="3469" spans="1:17" ht="13.5" hidden="1" thickBot="1" x14ac:dyDescent="0.25">
      <c r="A3469" s="450"/>
      <c r="B3469" s="463"/>
      <c r="C3469" s="464"/>
      <c r="D3469" s="455"/>
      <c r="E3469" s="455"/>
      <c r="F3469" s="460"/>
      <c r="G3469" s="455"/>
      <c r="H3469" s="461"/>
      <c r="I3469" s="461"/>
      <c r="J3469" s="425"/>
      <c r="K3469" s="425"/>
      <c r="L3469" s="426"/>
      <c r="M3469" s="480"/>
      <c r="N3469" s="427"/>
      <c r="O3469" s="458">
        <f t="shared" si="162"/>
        <v>0</v>
      </c>
      <c r="P3469" s="458">
        <f t="shared" si="163"/>
        <v>0</v>
      </c>
      <c r="Q3469" s="96" t="str">
        <f t="shared" si="164"/>
        <v/>
      </c>
    </row>
    <row r="3470" spans="1:17" ht="13.5" hidden="1" thickBot="1" x14ac:dyDescent="0.25">
      <c r="A3470" s="450"/>
      <c r="B3470" s="463"/>
      <c r="C3470" s="464"/>
      <c r="D3470" s="455"/>
      <c r="E3470" s="455"/>
      <c r="F3470" s="460"/>
      <c r="G3470" s="455"/>
      <c r="H3470" s="461"/>
      <c r="I3470" s="461"/>
      <c r="J3470" s="425"/>
      <c r="K3470" s="425"/>
      <c r="L3470" s="426"/>
      <c r="M3470" s="480"/>
      <c r="N3470" s="427"/>
      <c r="O3470" s="458">
        <f t="shared" si="162"/>
        <v>0</v>
      </c>
      <c r="P3470" s="458">
        <f t="shared" si="163"/>
        <v>0</v>
      </c>
      <c r="Q3470" s="96" t="str">
        <f t="shared" si="164"/>
        <v/>
      </c>
    </row>
    <row r="3471" spans="1:17" ht="13.5" hidden="1" thickBot="1" x14ac:dyDescent="0.25">
      <c r="A3471" s="450"/>
      <c r="B3471" s="463"/>
      <c r="C3471" s="464"/>
      <c r="D3471" s="455"/>
      <c r="E3471" s="455"/>
      <c r="F3471" s="460"/>
      <c r="G3471" s="455"/>
      <c r="H3471" s="461"/>
      <c r="I3471" s="461"/>
      <c r="J3471" s="426"/>
      <c r="K3471" s="426"/>
      <c r="L3471" s="426"/>
      <c r="M3471" s="480"/>
      <c r="N3471" s="427"/>
      <c r="O3471" s="458">
        <f t="shared" si="162"/>
        <v>0</v>
      </c>
      <c r="P3471" s="458">
        <f t="shared" si="163"/>
        <v>0</v>
      </c>
      <c r="Q3471" s="96" t="str">
        <f t="shared" si="164"/>
        <v/>
      </c>
    </row>
    <row r="3472" spans="1:17" ht="13.5" hidden="1" thickBot="1" x14ac:dyDescent="0.25">
      <c r="A3472" s="450"/>
      <c r="B3472" s="463"/>
      <c r="C3472" s="464"/>
      <c r="D3472" s="455"/>
      <c r="E3472" s="455"/>
      <c r="F3472" s="460"/>
      <c r="G3472" s="455"/>
      <c r="H3472" s="461"/>
      <c r="I3472" s="461"/>
      <c r="J3472" s="425"/>
      <c r="K3472" s="425"/>
      <c r="L3472" s="426"/>
      <c r="M3472" s="480"/>
      <c r="N3472" s="427"/>
      <c r="O3472" s="458">
        <f t="shared" si="162"/>
        <v>0</v>
      </c>
      <c r="P3472" s="458">
        <f t="shared" si="163"/>
        <v>0</v>
      </c>
      <c r="Q3472" s="96" t="str">
        <f t="shared" si="164"/>
        <v/>
      </c>
    </row>
    <row r="3473" spans="1:17" ht="13.5" hidden="1" thickBot="1" x14ac:dyDescent="0.25">
      <c r="A3473" s="450"/>
      <c r="B3473" s="463"/>
      <c r="C3473" s="464"/>
      <c r="D3473" s="455"/>
      <c r="E3473" s="455"/>
      <c r="F3473" s="460"/>
      <c r="G3473" s="455"/>
      <c r="H3473" s="461"/>
      <c r="I3473" s="461"/>
      <c r="J3473" s="426"/>
      <c r="K3473" s="425"/>
      <c r="L3473" s="426"/>
      <c r="M3473" s="480"/>
      <c r="N3473" s="427"/>
      <c r="O3473" s="458">
        <f t="shared" si="162"/>
        <v>0</v>
      </c>
      <c r="P3473" s="458">
        <f t="shared" si="163"/>
        <v>0</v>
      </c>
      <c r="Q3473" s="96" t="str">
        <f t="shared" si="164"/>
        <v/>
      </c>
    </row>
    <row r="3474" spans="1:17" ht="13.5" hidden="1" thickBot="1" x14ac:dyDescent="0.25">
      <c r="A3474" s="450"/>
      <c r="B3474" s="463"/>
      <c r="C3474" s="464"/>
      <c r="D3474" s="455"/>
      <c r="E3474" s="455"/>
      <c r="F3474" s="460"/>
      <c r="G3474" s="455"/>
      <c r="H3474" s="461"/>
      <c r="I3474" s="461"/>
      <c r="J3474" s="426"/>
      <c r="K3474" s="425"/>
      <c r="L3474" s="426"/>
      <c r="M3474" s="480"/>
      <c r="N3474" s="427"/>
      <c r="O3474" s="458">
        <f t="shared" si="162"/>
        <v>0</v>
      </c>
      <c r="P3474" s="458">
        <f t="shared" si="163"/>
        <v>0</v>
      </c>
      <c r="Q3474" s="96" t="str">
        <f t="shared" si="164"/>
        <v/>
      </c>
    </row>
    <row r="3475" spans="1:17" ht="13.5" hidden="1" thickBot="1" x14ac:dyDescent="0.25">
      <c r="A3475" s="450"/>
      <c r="B3475" s="463"/>
      <c r="C3475" s="464"/>
      <c r="D3475" s="455"/>
      <c r="E3475" s="455"/>
      <c r="F3475" s="460"/>
      <c r="G3475" s="455"/>
      <c r="H3475" s="461"/>
      <c r="I3475" s="461"/>
      <c r="J3475" s="426"/>
      <c r="K3475" s="426"/>
      <c r="L3475" s="426"/>
      <c r="M3475" s="480"/>
      <c r="N3475" s="427"/>
      <c r="O3475" s="458">
        <f t="shared" si="162"/>
        <v>0</v>
      </c>
      <c r="P3475" s="458">
        <f t="shared" si="163"/>
        <v>0</v>
      </c>
      <c r="Q3475" s="96" t="str">
        <f t="shared" si="164"/>
        <v/>
      </c>
    </row>
    <row r="3476" spans="1:17" ht="13.5" hidden="1" thickBot="1" x14ac:dyDescent="0.25">
      <c r="A3476" s="450"/>
      <c r="B3476" s="463"/>
      <c r="C3476" s="464"/>
      <c r="D3476" s="455"/>
      <c r="E3476" s="455"/>
      <c r="F3476" s="460"/>
      <c r="G3476" s="455"/>
      <c r="H3476" s="461"/>
      <c r="I3476" s="455"/>
      <c r="J3476" s="465"/>
      <c r="K3476" s="465"/>
      <c r="L3476" s="465"/>
      <c r="M3476" s="480"/>
      <c r="N3476" s="427"/>
      <c r="O3476" s="458">
        <f t="shared" si="162"/>
        <v>0</v>
      </c>
      <c r="P3476" s="458">
        <f t="shared" si="163"/>
        <v>0</v>
      </c>
      <c r="Q3476" s="96" t="str">
        <f t="shared" si="164"/>
        <v/>
      </c>
    </row>
    <row r="3477" spans="1:17" ht="13.5" hidden="1" thickBot="1" x14ac:dyDescent="0.25">
      <c r="A3477" s="450"/>
      <c r="B3477" s="463"/>
      <c r="C3477" s="464"/>
      <c r="D3477" s="455"/>
      <c r="E3477" s="455"/>
      <c r="F3477" s="460"/>
      <c r="G3477" s="455"/>
      <c r="H3477" s="461"/>
      <c r="I3477" s="461"/>
      <c r="J3477" s="426"/>
      <c r="K3477" s="425"/>
      <c r="L3477" s="426"/>
      <c r="M3477" s="480"/>
      <c r="N3477" s="427"/>
      <c r="O3477" s="458">
        <f t="shared" si="162"/>
        <v>0</v>
      </c>
      <c r="P3477" s="458">
        <f t="shared" si="163"/>
        <v>0</v>
      </c>
      <c r="Q3477" s="96" t="str">
        <f t="shared" si="164"/>
        <v/>
      </c>
    </row>
    <row r="3478" spans="1:17" ht="13.5" hidden="1" thickBot="1" x14ac:dyDescent="0.25">
      <c r="A3478" s="450"/>
      <c r="B3478" s="463"/>
      <c r="C3478" s="464"/>
      <c r="D3478" s="455"/>
      <c r="E3478" s="455"/>
      <c r="F3478" s="460"/>
      <c r="G3478" s="455"/>
      <c r="H3478" s="461"/>
      <c r="I3478" s="461"/>
      <c r="J3478" s="426"/>
      <c r="K3478" s="425"/>
      <c r="L3478" s="426"/>
      <c r="M3478" s="480"/>
      <c r="N3478" s="427"/>
      <c r="O3478" s="458">
        <f t="shared" si="162"/>
        <v>0</v>
      </c>
      <c r="P3478" s="458">
        <f t="shared" si="163"/>
        <v>0</v>
      </c>
      <c r="Q3478" s="96" t="str">
        <f t="shared" si="164"/>
        <v/>
      </c>
    </row>
    <row r="3479" spans="1:17" ht="13.5" hidden="1" thickBot="1" x14ac:dyDescent="0.25">
      <c r="A3479" s="450"/>
      <c r="B3479" s="463"/>
      <c r="C3479" s="464"/>
      <c r="D3479" s="455"/>
      <c r="E3479" s="455"/>
      <c r="F3479" s="460"/>
      <c r="G3479" s="455"/>
      <c r="H3479" s="461"/>
      <c r="I3479" s="461"/>
      <c r="J3479" s="425"/>
      <c r="K3479" s="425"/>
      <c r="L3479" s="426"/>
      <c r="M3479" s="480"/>
      <c r="N3479" s="427"/>
      <c r="O3479" s="458">
        <f t="shared" si="162"/>
        <v>0</v>
      </c>
      <c r="P3479" s="458">
        <f t="shared" si="163"/>
        <v>0</v>
      </c>
      <c r="Q3479" s="96" t="str">
        <f t="shared" si="164"/>
        <v/>
      </c>
    </row>
    <row r="3480" spans="1:17" ht="13.5" hidden="1" thickBot="1" x14ac:dyDescent="0.25">
      <c r="A3480" s="450"/>
      <c r="B3480" s="463"/>
      <c r="C3480" s="464"/>
      <c r="D3480" s="455"/>
      <c r="E3480" s="455"/>
      <c r="F3480" s="460"/>
      <c r="G3480" s="455"/>
      <c r="H3480" s="461"/>
      <c r="I3480" s="461"/>
      <c r="J3480" s="426"/>
      <c r="K3480" s="425"/>
      <c r="L3480" s="426"/>
      <c r="M3480" s="480"/>
      <c r="N3480" s="427"/>
      <c r="O3480" s="458">
        <f t="shared" si="162"/>
        <v>0</v>
      </c>
      <c r="P3480" s="458">
        <f t="shared" si="163"/>
        <v>0</v>
      </c>
      <c r="Q3480" s="96" t="str">
        <f t="shared" si="164"/>
        <v/>
      </c>
    </row>
    <row r="3481" spans="1:17" ht="13.5" hidden="1" thickBot="1" x14ac:dyDescent="0.25">
      <c r="A3481" s="450"/>
      <c r="B3481" s="463"/>
      <c r="C3481" s="464"/>
      <c r="D3481" s="455"/>
      <c r="E3481" s="455"/>
      <c r="F3481" s="460"/>
      <c r="G3481" s="455"/>
      <c r="H3481" s="461"/>
      <c r="I3481" s="461"/>
      <c r="J3481" s="426"/>
      <c r="K3481" s="425"/>
      <c r="L3481" s="426"/>
      <c r="M3481" s="480"/>
      <c r="N3481" s="427"/>
      <c r="O3481" s="458">
        <f t="shared" si="162"/>
        <v>0</v>
      </c>
      <c r="P3481" s="458">
        <f t="shared" si="163"/>
        <v>0</v>
      </c>
      <c r="Q3481" s="96" t="str">
        <f t="shared" si="164"/>
        <v/>
      </c>
    </row>
    <row r="3482" spans="1:17" ht="13.5" hidden="1" thickBot="1" x14ac:dyDescent="0.25">
      <c r="A3482" s="450"/>
      <c r="B3482" s="463"/>
      <c r="C3482" s="464"/>
      <c r="D3482" s="455"/>
      <c r="E3482" s="455"/>
      <c r="F3482" s="454"/>
      <c r="G3482" s="455"/>
      <c r="H3482" s="461"/>
      <c r="I3482" s="461"/>
      <c r="J3482" s="426"/>
      <c r="K3482" s="426"/>
      <c r="L3482" s="469"/>
      <c r="M3482" s="480"/>
      <c r="N3482" s="427"/>
      <c r="O3482" s="458">
        <f t="shared" si="162"/>
        <v>0</v>
      </c>
      <c r="P3482" s="458">
        <f t="shared" si="163"/>
        <v>0</v>
      </c>
      <c r="Q3482" s="96" t="str">
        <f t="shared" si="164"/>
        <v/>
      </c>
    </row>
    <row r="3483" spans="1:17" ht="13.5" hidden="1" thickBot="1" x14ac:dyDescent="0.25">
      <c r="A3483" s="450"/>
      <c r="B3483" s="463"/>
      <c r="C3483" s="464"/>
      <c r="D3483" s="455"/>
      <c r="E3483" s="455"/>
      <c r="F3483" s="460"/>
      <c r="G3483" s="455"/>
      <c r="H3483" s="461"/>
      <c r="I3483" s="461"/>
      <c r="J3483" s="426"/>
      <c r="K3483" s="426"/>
      <c r="L3483" s="469"/>
      <c r="M3483" s="480"/>
      <c r="N3483" s="427"/>
      <c r="O3483" s="458">
        <f t="shared" si="162"/>
        <v>0</v>
      </c>
      <c r="P3483" s="458">
        <f t="shared" si="163"/>
        <v>0</v>
      </c>
      <c r="Q3483" s="96" t="str">
        <f t="shared" si="164"/>
        <v/>
      </c>
    </row>
    <row r="3484" spans="1:17" ht="13.5" hidden="1" thickBot="1" x14ac:dyDescent="0.25">
      <c r="A3484" s="450"/>
      <c r="B3484" s="463"/>
      <c r="C3484" s="464"/>
      <c r="D3484" s="455"/>
      <c r="E3484" s="455"/>
      <c r="F3484" s="460"/>
      <c r="G3484" s="455"/>
      <c r="H3484" s="461"/>
      <c r="I3484" s="461"/>
      <c r="J3484" s="426"/>
      <c r="K3484" s="426"/>
      <c r="L3484" s="469"/>
      <c r="M3484" s="480"/>
      <c r="N3484" s="427"/>
      <c r="O3484" s="458">
        <f t="shared" si="162"/>
        <v>0</v>
      </c>
      <c r="P3484" s="458">
        <f t="shared" si="163"/>
        <v>0</v>
      </c>
      <c r="Q3484" s="96" t="str">
        <f t="shared" si="164"/>
        <v/>
      </c>
    </row>
    <row r="3485" spans="1:17" ht="13.5" hidden="1" thickBot="1" x14ac:dyDescent="0.25">
      <c r="A3485" s="450"/>
      <c r="B3485" s="463"/>
      <c r="C3485" s="464"/>
      <c r="D3485" s="455"/>
      <c r="E3485" s="455"/>
      <c r="F3485" s="460"/>
      <c r="G3485" s="455"/>
      <c r="H3485" s="461"/>
      <c r="I3485" s="461"/>
      <c r="J3485" s="426"/>
      <c r="K3485" s="426"/>
      <c r="L3485" s="469"/>
      <c r="M3485" s="480"/>
      <c r="N3485" s="427"/>
      <c r="O3485" s="458">
        <f t="shared" si="162"/>
        <v>0</v>
      </c>
      <c r="P3485" s="458">
        <f t="shared" si="163"/>
        <v>0</v>
      </c>
      <c r="Q3485" s="96" t="str">
        <f t="shared" si="164"/>
        <v/>
      </c>
    </row>
    <row r="3486" spans="1:17" ht="13.5" hidden="1" thickBot="1" x14ac:dyDescent="0.25">
      <c r="A3486" s="450"/>
      <c r="B3486" s="463"/>
      <c r="C3486" s="464"/>
      <c r="D3486" s="455"/>
      <c r="E3486" s="455"/>
      <c r="F3486" s="460"/>
      <c r="G3486" s="455"/>
      <c r="H3486" s="461"/>
      <c r="I3486" s="461"/>
      <c r="J3486" s="426"/>
      <c r="K3486" s="426"/>
      <c r="L3486" s="469"/>
      <c r="M3486" s="480"/>
      <c r="N3486" s="427"/>
      <c r="O3486" s="458">
        <f t="shared" si="162"/>
        <v>0</v>
      </c>
      <c r="P3486" s="458">
        <f t="shared" si="163"/>
        <v>0</v>
      </c>
      <c r="Q3486" s="96" t="str">
        <f t="shared" si="164"/>
        <v/>
      </c>
    </row>
    <row r="3487" spans="1:17" ht="13.5" hidden="1" thickBot="1" x14ac:dyDescent="0.25">
      <c r="A3487" s="450"/>
      <c r="B3487" s="463"/>
      <c r="C3487" s="464"/>
      <c r="D3487" s="455"/>
      <c r="E3487" s="455"/>
      <c r="F3487" s="460"/>
      <c r="G3487" s="455"/>
      <c r="H3487" s="461"/>
      <c r="I3487" s="461"/>
      <c r="J3487" s="426"/>
      <c r="K3487" s="426"/>
      <c r="L3487" s="469"/>
      <c r="M3487" s="480"/>
      <c r="N3487" s="427"/>
      <c r="O3487" s="458">
        <f t="shared" si="162"/>
        <v>0</v>
      </c>
      <c r="P3487" s="458">
        <f t="shared" si="163"/>
        <v>0</v>
      </c>
      <c r="Q3487" s="96" t="str">
        <f t="shared" si="164"/>
        <v/>
      </c>
    </row>
    <row r="3488" spans="1:17" ht="13.5" hidden="1" thickBot="1" x14ac:dyDescent="0.25">
      <c r="A3488" s="450"/>
      <c r="B3488" s="463"/>
      <c r="C3488" s="464"/>
      <c r="D3488" s="455"/>
      <c r="E3488" s="455"/>
      <c r="F3488" s="460"/>
      <c r="G3488" s="455"/>
      <c r="H3488" s="461"/>
      <c r="I3488" s="461"/>
      <c r="J3488" s="426"/>
      <c r="K3488" s="426"/>
      <c r="L3488" s="469"/>
      <c r="M3488" s="480"/>
      <c r="N3488" s="427"/>
      <c r="O3488" s="458">
        <f t="shared" si="162"/>
        <v>0</v>
      </c>
      <c r="P3488" s="458">
        <f t="shared" si="163"/>
        <v>0</v>
      </c>
      <c r="Q3488" s="96" t="str">
        <f t="shared" si="164"/>
        <v/>
      </c>
    </row>
    <row r="3489" spans="1:17" ht="13.5" hidden="1" thickBot="1" x14ac:dyDescent="0.25">
      <c r="A3489" s="450"/>
      <c r="B3489" s="463"/>
      <c r="C3489" s="464"/>
      <c r="D3489" s="455"/>
      <c r="E3489" s="455"/>
      <c r="F3489" s="460"/>
      <c r="G3489" s="455"/>
      <c r="H3489" s="461"/>
      <c r="I3489" s="461"/>
      <c r="J3489" s="426"/>
      <c r="K3489" s="426"/>
      <c r="L3489" s="469"/>
      <c r="M3489" s="426"/>
      <c r="N3489" s="427"/>
      <c r="O3489" s="458">
        <f t="shared" si="162"/>
        <v>0</v>
      </c>
      <c r="P3489" s="458">
        <f t="shared" si="163"/>
        <v>0</v>
      </c>
      <c r="Q3489" s="96" t="str">
        <f t="shared" si="164"/>
        <v/>
      </c>
    </row>
    <row r="3490" spans="1:17" ht="13.5" hidden="1" thickBot="1" x14ac:dyDescent="0.25">
      <c r="A3490" s="450"/>
      <c r="B3490" s="463"/>
      <c r="C3490" s="464"/>
      <c r="D3490" s="455"/>
      <c r="E3490" s="455"/>
      <c r="F3490" s="460"/>
      <c r="G3490" s="455"/>
      <c r="H3490" s="461"/>
      <c r="I3490" s="461"/>
      <c r="J3490" s="426"/>
      <c r="K3490" s="426"/>
      <c r="L3490" s="469"/>
      <c r="M3490" s="426"/>
      <c r="N3490" s="427"/>
      <c r="O3490" s="458">
        <f t="shared" si="162"/>
        <v>0</v>
      </c>
      <c r="P3490" s="458">
        <f t="shared" si="163"/>
        <v>0</v>
      </c>
      <c r="Q3490" s="96" t="str">
        <f t="shared" si="164"/>
        <v/>
      </c>
    </row>
    <row r="3491" spans="1:17" ht="13.5" hidden="1" thickBot="1" x14ac:dyDescent="0.25">
      <c r="A3491" s="450"/>
      <c r="B3491" s="463"/>
      <c r="C3491" s="464"/>
      <c r="D3491" s="455"/>
      <c r="E3491" s="455"/>
      <c r="F3491" s="460"/>
      <c r="G3491" s="455"/>
      <c r="H3491" s="461"/>
      <c r="I3491" s="461"/>
      <c r="J3491" s="426"/>
      <c r="K3491" s="426"/>
      <c r="L3491" s="469"/>
      <c r="M3491" s="426"/>
      <c r="N3491" s="427"/>
      <c r="O3491" s="458">
        <f t="shared" si="162"/>
        <v>0</v>
      </c>
      <c r="P3491" s="458">
        <f t="shared" si="163"/>
        <v>0</v>
      </c>
      <c r="Q3491" s="96" t="str">
        <f t="shared" si="164"/>
        <v/>
      </c>
    </row>
    <row r="3492" spans="1:17" ht="13.5" hidden="1" thickBot="1" x14ac:dyDescent="0.25">
      <c r="A3492" s="450"/>
      <c r="B3492" s="463"/>
      <c r="C3492" s="464"/>
      <c r="D3492" s="455"/>
      <c r="E3492" s="455"/>
      <c r="F3492" s="460"/>
      <c r="G3492" s="455"/>
      <c r="H3492" s="461"/>
      <c r="I3492" s="461"/>
      <c r="J3492" s="425"/>
      <c r="K3492" s="425"/>
      <c r="L3492" s="426"/>
      <c r="M3492" s="426"/>
      <c r="N3492" s="427"/>
      <c r="O3492" s="458">
        <f t="shared" si="162"/>
        <v>0</v>
      </c>
      <c r="P3492" s="458">
        <f t="shared" si="163"/>
        <v>0</v>
      </c>
      <c r="Q3492" s="96" t="str">
        <f t="shared" si="164"/>
        <v/>
      </c>
    </row>
    <row r="3493" spans="1:17" ht="13.5" hidden="1" thickBot="1" x14ac:dyDescent="0.25">
      <c r="A3493" s="450"/>
      <c r="B3493" s="463"/>
      <c r="C3493" s="464"/>
      <c r="D3493" s="455"/>
      <c r="E3493" s="455"/>
      <c r="F3493" s="460"/>
      <c r="G3493" s="455"/>
      <c r="H3493" s="456"/>
      <c r="I3493" s="461"/>
      <c r="J3493" s="425"/>
      <c r="K3493" s="425"/>
      <c r="L3493" s="426"/>
      <c r="M3493" s="426"/>
      <c r="N3493" s="427"/>
      <c r="O3493" s="458">
        <f t="shared" si="162"/>
        <v>0</v>
      </c>
      <c r="P3493" s="458">
        <f t="shared" si="163"/>
        <v>0</v>
      </c>
      <c r="Q3493" s="96" t="str">
        <f t="shared" si="164"/>
        <v/>
      </c>
    </row>
    <row r="3494" spans="1:17" ht="13.5" hidden="1" thickBot="1" x14ac:dyDescent="0.25">
      <c r="A3494" s="450"/>
      <c r="B3494" s="463"/>
      <c r="C3494" s="464"/>
      <c r="D3494" s="455"/>
      <c r="E3494" s="455"/>
      <c r="F3494" s="460"/>
      <c r="G3494" s="455"/>
      <c r="H3494" s="456"/>
      <c r="I3494" s="461"/>
      <c r="J3494" s="425"/>
      <c r="K3494" s="425"/>
      <c r="L3494" s="426"/>
      <c r="M3494" s="426"/>
      <c r="N3494" s="427"/>
      <c r="O3494" s="458">
        <f t="shared" si="162"/>
        <v>0</v>
      </c>
      <c r="P3494" s="458">
        <f t="shared" si="163"/>
        <v>0</v>
      </c>
      <c r="Q3494" s="96" t="str">
        <f t="shared" si="164"/>
        <v/>
      </c>
    </row>
    <row r="3495" spans="1:17" ht="13.5" hidden="1" thickBot="1" x14ac:dyDescent="0.25">
      <c r="A3495" s="450"/>
      <c r="B3495" s="463"/>
      <c r="C3495" s="464"/>
      <c r="D3495" s="455"/>
      <c r="E3495" s="455"/>
      <c r="F3495" s="460"/>
      <c r="G3495" s="455"/>
      <c r="H3495" s="461"/>
      <c r="I3495" s="455"/>
      <c r="J3495" s="465"/>
      <c r="K3495" s="465"/>
      <c r="L3495" s="465"/>
      <c r="M3495" s="426"/>
      <c r="N3495" s="427"/>
      <c r="O3495" s="458">
        <f t="shared" si="162"/>
        <v>0</v>
      </c>
      <c r="P3495" s="458">
        <f t="shared" si="163"/>
        <v>0</v>
      </c>
      <c r="Q3495" s="96" t="str">
        <f t="shared" si="164"/>
        <v/>
      </c>
    </row>
    <row r="3496" spans="1:17" ht="13.5" hidden="1" thickBot="1" x14ac:dyDescent="0.25">
      <c r="A3496" s="450"/>
      <c r="B3496" s="463"/>
      <c r="C3496" s="464"/>
      <c r="D3496" s="455"/>
      <c r="E3496" s="455"/>
      <c r="F3496" s="460"/>
      <c r="G3496" s="455"/>
      <c r="H3496" s="461"/>
      <c r="I3496" s="455"/>
      <c r="J3496" s="465"/>
      <c r="K3496" s="465"/>
      <c r="L3496" s="465"/>
      <c r="M3496" s="426"/>
      <c r="N3496" s="427"/>
      <c r="O3496" s="458">
        <f t="shared" si="162"/>
        <v>0</v>
      </c>
      <c r="P3496" s="458">
        <f t="shared" si="163"/>
        <v>0</v>
      </c>
      <c r="Q3496" s="96" t="str">
        <f t="shared" si="164"/>
        <v/>
      </c>
    </row>
    <row r="3497" spans="1:17" ht="13.5" hidden="1" thickBot="1" x14ac:dyDescent="0.25">
      <c r="A3497" s="450"/>
      <c r="B3497" s="463"/>
      <c r="C3497" s="464"/>
      <c r="D3497" s="455"/>
      <c r="E3497" s="455"/>
      <c r="F3497" s="460"/>
      <c r="G3497" s="455"/>
      <c r="H3497" s="461"/>
      <c r="I3497" s="461"/>
      <c r="J3497" s="465"/>
      <c r="K3497" s="465"/>
      <c r="L3497" s="465"/>
      <c r="M3497" s="426"/>
      <c r="N3497" s="427"/>
      <c r="O3497" s="458">
        <f t="shared" si="162"/>
        <v>0</v>
      </c>
      <c r="P3497" s="458">
        <f t="shared" si="163"/>
        <v>0</v>
      </c>
      <c r="Q3497" s="96" t="str">
        <f t="shared" si="164"/>
        <v/>
      </c>
    </row>
    <row r="3498" spans="1:17" ht="13.5" hidden="1" thickBot="1" x14ac:dyDescent="0.25">
      <c r="A3498" s="450"/>
      <c r="B3498" s="463"/>
      <c r="C3498" s="464"/>
      <c r="D3498" s="455"/>
      <c r="E3498" s="455"/>
      <c r="F3498" s="460"/>
      <c r="G3498" s="455"/>
      <c r="H3498" s="461"/>
      <c r="I3498" s="461"/>
      <c r="J3498" s="426"/>
      <c r="K3498" s="426"/>
      <c r="L3498" s="426"/>
      <c r="M3498" s="426"/>
      <c r="N3498" s="427"/>
      <c r="O3498" s="458">
        <f t="shared" si="162"/>
        <v>0</v>
      </c>
      <c r="P3498" s="458">
        <f t="shared" si="163"/>
        <v>0</v>
      </c>
      <c r="Q3498" s="96" t="str">
        <f t="shared" si="164"/>
        <v/>
      </c>
    </row>
    <row r="3499" spans="1:17" ht="13.5" hidden="1" thickBot="1" x14ac:dyDescent="0.25">
      <c r="A3499" s="450"/>
      <c r="B3499" s="463"/>
      <c r="C3499" s="464"/>
      <c r="D3499" s="455"/>
      <c r="E3499" s="455"/>
      <c r="F3499" s="460"/>
      <c r="G3499" s="455"/>
      <c r="H3499" s="461"/>
      <c r="I3499" s="461"/>
      <c r="J3499" s="426"/>
      <c r="K3499" s="465"/>
      <c r="L3499" s="465"/>
      <c r="M3499" s="426"/>
      <c r="N3499" s="427"/>
      <c r="O3499" s="458">
        <f t="shared" si="162"/>
        <v>0</v>
      </c>
      <c r="P3499" s="458">
        <f t="shared" si="163"/>
        <v>0</v>
      </c>
      <c r="Q3499" s="96" t="str">
        <f t="shared" si="164"/>
        <v/>
      </c>
    </row>
    <row r="3500" spans="1:17" ht="13.5" hidden="1" thickBot="1" x14ac:dyDescent="0.25">
      <c r="A3500" s="450"/>
      <c r="B3500" s="463"/>
      <c r="C3500" s="464"/>
      <c r="D3500" s="455"/>
      <c r="E3500" s="455"/>
      <c r="F3500" s="460"/>
      <c r="G3500" s="453"/>
      <c r="H3500" s="461"/>
      <c r="I3500" s="455"/>
      <c r="J3500" s="465"/>
      <c r="K3500" s="465"/>
      <c r="L3500" s="465"/>
      <c r="M3500" s="426"/>
      <c r="N3500" s="427"/>
      <c r="O3500" s="458">
        <f t="shared" si="162"/>
        <v>0</v>
      </c>
      <c r="P3500" s="458">
        <f t="shared" si="163"/>
        <v>0</v>
      </c>
      <c r="Q3500" s="96" t="str">
        <f t="shared" si="164"/>
        <v/>
      </c>
    </row>
    <row r="3501" spans="1:17" ht="13.5" hidden="1" thickBot="1" x14ac:dyDescent="0.25">
      <c r="A3501" s="450"/>
      <c r="B3501" s="463"/>
      <c r="C3501" s="464"/>
      <c r="D3501" s="455"/>
      <c r="E3501" s="455"/>
      <c r="F3501" s="460"/>
      <c r="G3501" s="453"/>
      <c r="H3501" s="461"/>
      <c r="I3501" s="455"/>
      <c r="J3501" s="465"/>
      <c r="K3501" s="465"/>
      <c r="L3501" s="465"/>
      <c r="M3501" s="426"/>
      <c r="N3501" s="427"/>
      <c r="O3501" s="458">
        <f t="shared" si="162"/>
        <v>0</v>
      </c>
      <c r="P3501" s="458">
        <f t="shared" si="163"/>
        <v>0</v>
      </c>
      <c r="Q3501" s="96" t="str">
        <f t="shared" si="164"/>
        <v/>
      </c>
    </row>
    <row r="3502" spans="1:17" ht="13.5" hidden="1" thickBot="1" x14ac:dyDescent="0.25">
      <c r="A3502" s="450"/>
      <c r="B3502" s="463"/>
      <c r="C3502" s="464"/>
      <c r="D3502" s="455"/>
      <c r="E3502" s="455"/>
      <c r="F3502" s="460"/>
      <c r="G3502" s="455"/>
      <c r="H3502" s="461"/>
      <c r="I3502" s="461"/>
      <c r="J3502" s="426"/>
      <c r="K3502" s="426"/>
      <c r="L3502" s="426"/>
      <c r="M3502" s="426"/>
      <c r="N3502" s="427"/>
      <c r="O3502" s="458">
        <f t="shared" si="162"/>
        <v>0</v>
      </c>
      <c r="P3502" s="458">
        <f t="shared" si="163"/>
        <v>0</v>
      </c>
      <c r="Q3502" s="96" t="str">
        <f t="shared" si="164"/>
        <v/>
      </c>
    </row>
    <row r="3503" spans="1:17" ht="13.5" hidden="1" thickBot="1" x14ac:dyDescent="0.25">
      <c r="A3503" s="450"/>
      <c r="B3503" s="463"/>
      <c r="C3503" s="464"/>
      <c r="D3503" s="455"/>
      <c r="E3503" s="455"/>
      <c r="F3503" s="460"/>
      <c r="G3503" s="455"/>
      <c r="H3503" s="461"/>
      <c r="I3503" s="461"/>
      <c r="J3503" s="426"/>
      <c r="K3503" s="426"/>
      <c r="L3503" s="426"/>
      <c r="M3503" s="426"/>
      <c r="N3503" s="427"/>
      <c r="O3503" s="458">
        <f t="shared" si="162"/>
        <v>0</v>
      </c>
      <c r="P3503" s="458">
        <f t="shared" si="163"/>
        <v>0</v>
      </c>
      <c r="Q3503" s="96" t="str">
        <f t="shared" si="164"/>
        <v/>
      </c>
    </row>
    <row r="3504" spans="1:17" ht="13.5" hidden="1" thickBot="1" x14ac:dyDescent="0.25">
      <c r="A3504" s="450"/>
      <c r="B3504" s="463"/>
      <c r="C3504" s="464"/>
      <c r="D3504" s="455"/>
      <c r="E3504" s="455"/>
      <c r="F3504" s="460"/>
      <c r="G3504" s="455"/>
      <c r="H3504" s="461"/>
      <c r="I3504" s="461"/>
      <c r="J3504" s="426"/>
      <c r="K3504" s="426"/>
      <c r="L3504" s="426"/>
      <c r="M3504" s="426"/>
      <c r="N3504" s="427"/>
      <c r="O3504" s="458">
        <f t="shared" si="162"/>
        <v>0</v>
      </c>
      <c r="P3504" s="458">
        <f t="shared" si="163"/>
        <v>0</v>
      </c>
      <c r="Q3504" s="96" t="str">
        <f t="shared" si="164"/>
        <v/>
      </c>
    </row>
    <row r="3505" spans="1:17" ht="13.5" hidden="1" thickBot="1" x14ac:dyDescent="0.25">
      <c r="A3505" s="450"/>
      <c r="B3505" s="463"/>
      <c r="C3505" s="464"/>
      <c r="D3505" s="455"/>
      <c r="E3505" s="455"/>
      <c r="F3505" s="460"/>
      <c r="G3505" s="455"/>
      <c r="H3505" s="461"/>
      <c r="I3505" s="461"/>
      <c r="J3505" s="426"/>
      <c r="K3505" s="426"/>
      <c r="L3505" s="426"/>
      <c r="M3505" s="426"/>
      <c r="N3505" s="427"/>
      <c r="O3505" s="458">
        <f t="shared" si="162"/>
        <v>0</v>
      </c>
      <c r="P3505" s="458">
        <f t="shared" si="163"/>
        <v>0</v>
      </c>
      <c r="Q3505" s="96" t="str">
        <f t="shared" si="164"/>
        <v/>
      </c>
    </row>
    <row r="3506" spans="1:17" ht="13.5" hidden="1" thickBot="1" x14ac:dyDescent="0.25">
      <c r="A3506" s="450"/>
      <c r="B3506" s="463"/>
      <c r="C3506" s="464"/>
      <c r="D3506" s="455"/>
      <c r="E3506" s="455"/>
      <c r="F3506" s="460"/>
      <c r="G3506" s="455"/>
      <c r="H3506" s="461"/>
      <c r="I3506" s="461"/>
      <c r="J3506" s="426"/>
      <c r="K3506" s="425"/>
      <c r="L3506" s="426"/>
      <c r="M3506" s="426"/>
      <c r="N3506" s="427"/>
      <c r="O3506" s="458">
        <f t="shared" si="162"/>
        <v>0</v>
      </c>
      <c r="P3506" s="458">
        <f t="shared" si="163"/>
        <v>0</v>
      </c>
      <c r="Q3506" s="96" t="str">
        <f t="shared" si="164"/>
        <v/>
      </c>
    </row>
    <row r="3507" spans="1:17" ht="13.5" hidden="1" thickBot="1" x14ac:dyDescent="0.25">
      <c r="A3507" s="450"/>
      <c r="B3507" s="463"/>
      <c r="C3507" s="464"/>
      <c r="D3507" s="455"/>
      <c r="E3507" s="455"/>
      <c r="F3507" s="460"/>
      <c r="G3507" s="455"/>
      <c r="H3507" s="461"/>
      <c r="I3507" s="461"/>
      <c r="J3507" s="426"/>
      <c r="K3507" s="425"/>
      <c r="L3507" s="426"/>
      <c r="M3507" s="426"/>
      <c r="N3507" s="427"/>
      <c r="O3507" s="458">
        <f t="shared" si="162"/>
        <v>0</v>
      </c>
      <c r="P3507" s="458">
        <f t="shared" si="163"/>
        <v>0</v>
      </c>
      <c r="Q3507" s="96" t="str">
        <f t="shared" si="164"/>
        <v/>
      </c>
    </row>
    <row r="3508" spans="1:17" ht="13.5" hidden="1" thickBot="1" x14ac:dyDescent="0.25">
      <c r="A3508" s="450"/>
      <c r="B3508" s="463"/>
      <c r="C3508" s="464"/>
      <c r="D3508" s="455"/>
      <c r="E3508" s="455"/>
      <c r="F3508" s="460"/>
      <c r="G3508" s="455"/>
      <c r="H3508" s="461"/>
      <c r="I3508" s="461"/>
      <c r="J3508" s="426"/>
      <c r="K3508" s="425"/>
      <c r="L3508" s="426"/>
      <c r="M3508" s="426"/>
      <c r="N3508" s="427"/>
      <c r="O3508" s="458">
        <f t="shared" si="162"/>
        <v>0</v>
      </c>
      <c r="P3508" s="458">
        <f t="shared" si="163"/>
        <v>0</v>
      </c>
      <c r="Q3508" s="96" t="str">
        <f t="shared" si="164"/>
        <v/>
      </c>
    </row>
    <row r="3509" spans="1:17" ht="13.5" hidden="1" thickBot="1" x14ac:dyDescent="0.25">
      <c r="A3509" s="450"/>
      <c r="B3509" s="463"/>
      <c r="C3509" s="464"/>
      <c r="D3509" s="455"/>
      <c r="E3509" s="455"/>
      <c r="F3509" s="460"/>
      <c r="G3509" s="455"/>
      <c r="H3509" s="461"/>
      <c r="I3509" s="461"/>
      <c r="J3509" s="426"/>
      <c r="K3509" s="425"/>
      <c r="L3509" s="426"/>
      <c r="M3509" s="426"/>
      <c r="N3509" s="427"/>
      <c r="O3509" s="458">
        <f t="shared" si="162"/>
        <v>0</v>
      </c>
      <c r="P3509" s="458">
        <f t="shared" si="163"/>
        <v>0</v>
      </c>
      <c r="Q3509" s="96" t="str">
        <f t="shared" si="164"/>
        <v/>
      </c>
    </row>
    <row r="3510" spans="1:17" ht="13.5" hidden="1" thickBot="1" x14ac:dyDescent="0.25">
      <c r="A3510" s="450"/>
      <c r="B3510" s="463"/>
      <c r="C3510" s="464"/>
      <c r="D3510" s="455"/>
      <c r="E3510" s="455"/>
      <c r="F3510" s="460"/>
      <c r="G3510" s="455"/>
      <c r="H3510" s="461"/>
      <c r="I3510" s="461"/>
      <c r="J3510" s="426"/>
      <c r="K3510" s="425"/>
      <c r="L3510" s="426"/>
      <c r="M3510" s="426"/>
      <c r="N3510" s="427"/>
      <c r="O3510" s="458">
        <f t="shared" si="162"/>
        <v>0</v>
      </c>
      <c r="P3510" s="458">
        <f t="shared" si="163"/>
        <v>0</v>
      </c>
      <c r="Q3510" s="96" t="str">
        <f t="shared" si="164"/>
        <v/>
      </c>
    </row>
    <row r="3511" spans="1:17" ht="13.5" hidden="1" thickBot="1" x14ac:dyDescent="0.25">
      <c r="A3511" s="450"/>
      <c r="B3511" s="463"/>
      <c r="C3511" s="464"/>
      <c r="D3511" s="455"/>
      <c r="E3511" s="455"/>
      <c r="F3511" s="454"/>
      <c r="G3511" s="455"/>
      <c r="H3511" s="461"/>
      <c r="I3511" s="461"/>
      <c r="J3511" s="426"/>
      <c r="K3511" s="425"/>
      <c r="L3511" s="426"/>
      <c r="M3511" s="426"/>
      <c r="N3511" s="427"/>
      <c r="O3511" s="458">
        <f t="shared" si="162"/>
        <v>0</v>
      </c>
      <c r="P3511" s="458">
        <f t="shared" si="163"/>
        <v>0</v>
      </c>
      <c r="Q3511" s="96" t="str">
        <f t="shared" si="164"/>
        <v/>
      </c>
    </row>
    <row r="3512" spans="1:17" ht="13.5" hidden="1" thickBot="1" x14ac:dyDescent="0.25">
      <c r="A3512" s="450"/>
      <c r="B3512" s="463"/>
      <c r="C3512" s="464"/>
      <c r="D3512" s="455"/>
      <c r="E3512" s="455"/>
      <c r="F3512" s="460"/>
      <c r="G3512" s="455"/>
      <c r="H3512" s="461"/>
      <c r="I3512" s="461"/>
      <c r="J3512" s="426"/>
      <c r="K3512" s="425"/>
      <c r="L3512" s="426"/>
      <c r="M3512" s="426"/>
      <c r="N3512" s="427"/>
      <c r="O3512" s="458">
        <f t="shared" si="162"/>
        <v>0</v>
      </c>
      <c r="P3512" s="458">
        <f t="shared" si="163"/>
        <v>0</v>
      </c>
      <c r="Q3512" s="96" t="str">
        <f t="shared" si="164"/>
        <v/>
      </c>
    </row>
    <row r="3513" spans="1:17" ht="13.5" hidden="1" thickBot="1" x14ac:dyDescent="0.25">
      <c r="A3513" s="450"/>
      <c r="B3513" s="463"/>
      <c r="C3513" s="464"/>
      <c r="D3513" s="455"/>
      <c r="E3513" s="455"/>
      <c r="F3513" s="460"/>
      <c r="G3513" s="455"/>
      <c r="H3513" s="461"/>
      <c r="I3513" s="461"/>
      <c r="J3513" s="426"/>
      <c r="K3513" s="425"/>
      <c r="L3513" s="426"/>
      <c r="M3513" s="426"/>
      <c r="N3513" s="427"/>
      <c r="O3513" s="458">
        <f t="shared" si="162"/>
        <v>0</v>
      </c>
      <c r="P3513" s="458">
        <f t="shared" si="163"/>
        <v>0</v>
      </c>
      <c r="Q3513" s="96" t="str">
        <f t="shared" si="164"/>
        <v/>
      </c>
    </row>
    <row r="3514" spans="1:17" ht="13.5" hidden="1" thickBot="1" x14ac:dyDescent="0.25">
      <c r="A3514" s="450"/>
      <c r="B3514" s="463"/>
      <c r="C3514" s="464"/>
      <c r="D3514" s="455"/>
      <c r="E3514" s="455"/>
      <c r="F3514" s="460"/>
      <c r="G3514" s="455"/>
      <c r="H3514" s="461"/>
      <c r="I3514" s="461"/>
      <c r="J3514" s="426"/>
      <c r="K3514" s="425"/>
      <c r="L3514" s="426"/>
      <c r="M3514" s="426"/>
      <c r="N3514" s="427"/>
      <c r="O3514" s="458">
        <f t="shared" si="162"/>
        <v>0</v>
      </c>
      <c r="P3514" s="458">
        <f t="shared" si="163"/>
        <v>0</v>
      </c>
      <c r="Q3514" s="96" t="str">
        <f t="shared" si="164"/>
        <v/>
      </c>
    </row>
    <row r="3515" spans="1:17" ht="13.5" hidden="1" thickBot="1" x14ac:dyDescent="0.25">
      <c r="A3515" s="450"/>
      <c r="B3515" s="463"/>
      <c r="C3515" s="464"/>
      <c r="D3515" s="455"/>
      <c r="E3515" s="455"/>
      <c r="F3515" s="460"/>
      <c r="G3515" s="455"/>
      <c r="H3515" s="461"/>
      <c r="I3515" s="461"/>
      <c r="J3515" s="426"/>
      <c r="K3515" s="425"/>
      <c r="L3515" s="426"/>
      <c r="M3515" s="426"/>
      <c r="N3515" s="427"/>
      <c r="O3515" s="458">
        <f t="shared" si="162"/>
        <v>0</v>
      </c>
      <c r="P3515" s="458">
        <f t="shared" si="163"/>
        <v>0</v>
      </c>
      <c r="Q3515" s="96" t="str">
        <f t="shared" si="164"/>
        <v/>
      </c>
    </row>
    <row r="3516" spans="1:17" ht="13.5" hidden="1" thickBot="1" x14ac:dyDescent="0.25">
      <c r="A3516" s="450"/>
      <c r="B3516" s="463"/>
      <c r="C3516" s="464"/>
      <c r="D3516" s="455"/>
      <c r="E3516" s="455"/>
      <c r="F3516" s="460"/>
      <c r="G3516" s="455"/>
      <c r="H3516" s="461"/>
      <c r="I3516" s="461"/>
      <c r="J3516" s="426"/>
      <c r="K3516" s="425"/>
      <c r="L3516" s="426"/>
      <c r="M3516" s="426"/>
      <c r="N3516" s="427"/>
      <c r="O3516" s="458">
        <f t="shared" si="162"/>
        <v>0</v>
      </c>
      <c r="P3516" s="458">
        <f t="shared" si="163"/>
        <v>0</v>
      </c>
      <c r="Q3516" s="96" t="str">
        <f t="shared" si="164"/>
        <v/>
      </c>
    </row>
    <row r="3517" spans="1:17" ht="13.5" hidden="1" thickBot="1" x14ac:dyDescent="0.25">
      <c r="A3517" s="450"/>
      <c r="B3517" s="463"/>
      <c r="C3517" s="464"/>
      <c r="D3517" s="455"/>
      <c r="E3517" s="455"/>
      <c r="F3517" s="460"/>
      <c r="G3517" s="455"/>
      <c r="H3517" s="461"/>
      <c r="I3517" s="461"/>
      <c r="J3517" s="426"/>
      <c r="K3517" s="425"/>
      <c r="L3517" s="426"/>
      <c r="M3517" s="426"/>
      <c r="N3517" s="427"/>
      <c r="O3517" s="458">
        <f t="shared" si="162"/>
        <v>0</v>
      </c>
      <c r="P3517" s="458">
        <f t="shared" si="163"/>
        <v>0</v>
      </c>
      <c r="Q3517" s="96" t="str">
        <f t="shared" si="164"/>
        <v/>
      </c>
    </row>
    <row r="3518" spans="1:17" ht="13.5" hidden="1" thickBot="1" x14ac:dyDescent="0.25">
      <c r="A3518" s="450"/>
      <c r="B3518" s="463"/>
      <c r="C3518" s="464"/>
      <c r="D3518" s="455"/>
      <c r="E3518" s="455"/>
      <c r="F3518" s="460"/>
      <c r="G3518" s="455"/>
      <c r="H3518" s="461"/>
      <c r="I3518" s="461"/>
      <c r="J3518" s="426"/>
      <c r="K3518" s="425"/>
      <c r="L3518" s="426"/>
      <c r="M3518" s="426"/>
      <c r="N3518" s="427"/>
      <c r="O3518" s="458">
        <f t="shared" si="162"/>
        <v>0</v>
      </c>
      <c r="P3518" s="458">
        <f t="shared" si="163"/>
        <v>0</v>
      </c>
      <c r="Q3518" s="96" t="str">
        <f t="shared" si="164"/>
        <v/>
      </c>
    </row>
    <row r="3519" spans="1:17" ht="13.5" hidden="1" thickBot="1" x14ac:dyDescent="0.25">
      <c r="A3519" s="450"/>
      <c r="B3519" s="463"/>
      <c r="C3519" s="464"/>
      <c r="D3519" s="455"/>
      <c r="E3519" s="455"/>
      <c r="F3519" s="460"/>
      <c r="G3519" s="455"/>
      <c r="H3519" s="461"/>
      <c r="I3519" s="461"/>
      <c r="J3519" s="426"/>
      <c r="K3519" s="425"/>
      <c r="L3519" s="426"/>
      <c r="M3519" s="426"/>
      <c r="N3519" s="427"/>
      <c r="O3519" s="458">
        <f t="shared" si="162"/>
        <v>0</v>
      </c>
      <c r="P3519" s="458">
        <f t="shared" si="163"/>
        <v>0</v>
      </c>
      <c r="Q3519" s="96" t="str">
        <f t="shared" si="164"/>
        <v/>
      </c>
    </row>
    <row r="3520" spans="1:17" ht="13.5" hidden="1" thickBot="1" x14ac:dyDescent="0.25">
      <c r="A3520" s="450"/>
      <c r="B3520" s="463"/>
      <c r="C3520" s="464"/>
      <c r="D3520" s="455"/>
      <c r="E3520" s="455"/>
      <c r="F3520" s="460"/>
      <c r="G3520" s="455"/>
      <c r="H3520" s="461"/>
      <c r="I3520" s="461"/>
      <c r="J3520" s="426"/>
      <c r="K3520" s="425"/>
      <c r="L3520" s="426"/>
      <c r="M3520" s="426"/>
      <c r="N3520" s="427"/>
      <c r="O3520" s="458">
        <f t="shared" si="162"/>
        <v>0</v>
      </c>
      <c r="P3520" s="458">
        <f t="shared" si="163"/>
        <v>0</v>
      </c>
      <c r="Q3520" s="96" t="str">
        <f t="shared" si="164"/>
        <v/>
      </c>
    </row>
    <row r="3521" spans="1:17" ht="13.5" hidden="1" thickBot="1" x14ac:dyDescent="0.25">
      <c r="A3521" s="450"/>
      <c r="B3521" s="463"/>
      <c r="C3521" s="464"/>
      <c r="D3521" s="455"/>
      <c r="E3521" s="455"/>
      <c r="F3521" s="460"/>
      <c r="G3521" s="455"/>
      <c r="H3521" s="461"/>
      <c r="I3521" s="461"/>
      <c r="J3521" s="426"/>
      <c r="K3521" s="425"/>
      <c r="L3521" s="426"/>
      <c r="M3521" s="426"/>
      <c r="N3521" s="427"/>
      <c r="O3521" s="458">
        <f t="shared" si="162"/>
        <v>0</v>
      </c>
      <c r="P3521" s="458">
        <f t="shared" si="163"/>
        <v>0</v>
      </c>
      <c r="Q3521" s="96" t="str">
        <f t="shared" si="164"/>
        <v/>
      </c>
    </row>
    <row r="3522" spans="1:17" ht="13.5" hidden="1" thickBot="1" x14ac:dyDescent="0.25">
      <c r="A3522" s="450"/>
      <c r="B3522" s="463"/>
      <c r="C3522" s="464"/>
      <c r="D3522" s="455"/>
      <c r="E3522" s="455"/>
      <c r="F3522" s="460"/>
      <c r="G3522" s="455"/>
      <c r="H3522" s="461"/>
      <c r="I3522" s="461"/>
      <c r="J3522" s="426"/>
      <c r="K3522" s="425"/>
      <c r="L3522" s="426"/>
      <c r="M3522" s="426"/>
      <c r="N3522" s="427"/>
      <c r="O3522" s="458">
        <f t="shared" si="162"/>
        <v>0</v>
      </c>
      <c r="P3522" s="458">
        <f t="shared" si="163"/>
        <v>0</v>
      </c>
      <c r="Q3522" s="96" t="str">
        <f t="shared" si="164"/>
        <v/>
      </c>
    </row>
    <row r="3523" spans="1:17" ht="13.5" hidden="1" thickBot="1" x14ac:dyDescent="0.25">
      <c r="A3523" s="450"/>
      <c r="B3523" s="463"/>
      <c r="C3523" s="464"/>
      <c r="D3523" s="455"/>
      <c r="E3523" s="455"/>
      <c r="F3523" s="460"/>
      <c r="G3523" s="455"/>
      <c r="H3523" s="461"/>
      <c r="I3523" s="461"/>
      <c r="J3523" s="426"/>
      <c r="K3523" s="425"/>
      <c r="L3523" s="426"/>
      <c r="M3523" s="426"/>
      <c r="N3523" s="427"/>
      <c r="O3523" s="458">
        <f t="shared" si="162"/>
        <v>0</v>
      </c>
      <c r="P3523" s="458">
        <f t="shared" si="163"/>
        <v>0</v>
      </c>
      <c r="Q3523" s="96" t="str">
        <f t="shared" si="164"/>
        <v/>
      </c>
    </row>
    <row r="3524" spans="1:17" ht="13.5" hidden="1" thickBot="1" x14ac:dyDescent="0.25">
      <c r="A3524" s="450"/>
      <c r="B3524" s="463"/>
      <c r="C3524" s="464"/>
      <c r="D3524" s="455"/>
      <c r="E3524" s="455"/>
      <c r="F3524" s="460"/>
      <c r="G3524" s="455"/>
      <c r="H3524" s="461"/>
      <c r="I3524" s="461"/>
      <c r="J3524" s="426"/>
      <c r="K3524" s="425"/>
      <c r="L3524" s="426"/>
      <c r="M3524" s="426"/>
      <c r="N3524" s="427"/>
      <c r="O3524" s="458">
        <f t="shared" si="162"/>
        <v>0</v>
      </c>
      <c r="P3524" s="458">
        <f t="shared" si="163"/>
        <v>0</v>
      </c>
      <c r="Q3524" s="96" t="str">
        <f t="shared" si="164"/>
        <v/>
      </c>
    </row>
    <row r="3525" spans="1:17" ht="13.5" hidden="1" thickBot="1" x14ac:dyDescent="0.25">
      <c r="A3525" s="450"/>
      <c r="B3525" s="463"/>
      <c r="C3525" s="464"/>
      <c r="D3525" s="455"/>
      <c r="E3525" s="455"/>
      <c r="F3525" s="460"/>
      <c r="G3525" s="455"/>
      <c r="H3525" s="461"/>
      <c r="I3525" s="461"/>
      <c r="J3525" s="426"/>
      <c r="K3525" s="425"/>
      <c r="L3525" s="426"/>
      <c r="M3525" s="426"/>
      <c r="N3525" s="427"/>
      <c r="O3525" s="458">
        <f t="shared" ref="O3525:O3588" si="165">IF(B3525=0,0,IF(YEAR(B3525)=$P$1,MONTH(B3525)-$O$1+1,(YEAR(B3525)-$P$1)*12-$O$1+1+MONTH(B3525)))</f>
        <v>0</v>
      </c>
      <c r="P3525" s="458">
        <f t="shared" ref="P3525:P3588" si="166">IF(C3525=0,0,IF(YEAR(C3525)=$P$1,MONTH(C3525)-$O$1+1,(YEAR(C3525)-$P$1)*12-$O$1+1+MONTH(C3525)))</f>
        <v>0</v>
      </c>
      <c r="Q3525" s="96" t="str">
        <f t="shared" ref="Q3525:Q3588" si="167">SUBSTITUTE(D3525," ","_")</f>
        <v/>
      </c>
    </row>
    <row r="3526" spans="1:17" ht="13.5" hidden="1" thickBot="1" x14ac:dyDescent="0.25">
      <c r="A3526" s="450"/>
      <c r="B3526" s="463"/>
      <c r="C3526" s="464"/>
      <c r="D3526" s="455"/>
      <c r="E3526" s="455"/>
      <c r="F3526" s="460"/>
      <c r="G3526" s="455"/>
      <c r="H3526" s="461"/>
      <c r="I3526" s="461"/>
      <c r="J3526" s="426"/>
      <c r="K3526" s="425"/>
      <c r="L3526" s="426"/>
      <c r="M3526" s="426"/>
      <c r="N3526" s="427"/>
      <c r="O3526" s="458">
        <f t="shared" si="165"/>
        <v>0</v>
      </c>
      <c r="P3526" s="458">
        <f t="shared" si="166"/>
        <v>0</v>
      </c>
      <c r="Q3526" s="96" t="str">
        <f t="shared" si="167"/>
        <v/>
      </c>
    </row>
    <row r="3527" spans="1:17" ht="13.5" hidden="1" thickBot="1" x14ac:dyDescent="0.25">
      <c r="A3527" s="450"/>
      <c r="B3527" s="463"/>
      <c r="C3527" s="464"/>
      <c r="D3527" s="455"/>
      <c r="E3527" s="455"/>
      <c r="F3527" s="460"/>
      <c r="G3527" s="455"/>
      <c r="H3527" s="461"/>
      <c r="I3527" s="461"/>
      <c r="J3527" s="426"/>
      <c r="K3527" s="425"/>
      <c r="L3527" s="426"/>
      <c r="M3527" s="426"/>
      <c r="N3527" s="427"/>
      <c r="O3527" s="458">
        <f t="shared" si="165"/>
        <v>0</v>
      </c>
      <c r="P3527" s="458">
        <f t="shared" si="166"/>
        <v>0</v>
      </c>
      <c r="Q3527" s="96" t="str">
        <f t="shared" si="167"/>
        <v/>
      </c>
    </row>
    <row r="3528" spans="1:17" ht="13.5" hidden="1" thickBot="1" x14ac:dyDescent="0.25">
      <c r="A3528" s="450"/>
      <c r="B3528" s="463"/>
      <c r="C3528" s="464"/>
      <c r="D3528" s="455"/>
      <c r="E3528" s="455"/>
      <c r="F3528" s="460"/>
      <c r="G3528" s="455"/>
      <c r="H3528" s="461"/>
      <c r="I3528" s="461"/>
      <c r="J3528" s="426"/>
      <c r="K3528" s="425"/>
      <c r="L3528" s="426"/>
      <c r="M3528" s="426"/>
      <c r="N3528" s="427"/>
      <c r="O3528" s="458">
        <f t="shared" si="165"/>
        <v>0</v>
      </c>
      <c r="P3528" s="458">
        <f t="shared" si="166"/>
        <v>0</v>
      </c>
      <c r="Q3528" s="96" t="str">
        <f t="shared" si="167"/>
        <v/>
      </c>
    </row>
    <row r="3529" spans="1:17" ht="13.5" hidden="1" thickBot="1" x14ac:dyDescent="0.25">
      <c r="A3529" s="450"/>
      <c r="B3529" s="463"/>
      <c r="C3529" s="464"/>
      <c r="D3529" s="455"/>
      <c r="E3529" s="455"/>
      <c r="F3529" s="460"/>
      <c r="G3529" s="455"/>
      <c r="H3529" s="461"/>
      <c r="I3529" s="461"/>
      <c r="J3529" s="426"/>
      <c r="K3529" s="425"/>
      <c r="L3529" s="426"/>
      <c r="M3529" s="426"/>
      <c r="N3529" s="427"/>
      <c r="O3529" s="458">
        <f t="shared" si="165"/>
        <v>0</v>
      </c>
      <c r="P3529" s="458">
        <f t="shared" si="166"/>
        <v>0</v>
      </c>
      <c r="Q3529" s="96" t="str">
        <f t="shared" si="167"/>
        <v/>
      </c>
    </row>
    <row r="3530" spans="1:17" ht="13.5" hidden="1" thickBot="1" x14ac:dyDescent="0.25">
      <c r="A3530" s="450"/>
      <c r="B3530" s="463"/>
      <c r="C3530" s="464"/>
      <c r="D3530" s="455"/>
      <c r="E3530" s="455"/>
      <c r="F3530" s="460"/>
      <c r="G3530" s="455"/>
      <c r="H3530" s="461"/>
      <c r="I3530" s="461"/>
      <c r="J3530" s="426"/>
      <c r="K3530" s="425"/>
      <c r="L3530" s="426"/>
      <c r="M3530" s="426"/>
      <c r="N3530" s="427"/>
      <c r="O3530" s="458">
        <f t="shared" si="165"/>
        <v>0</v>
      </c>
      <c r="P3530" s="458">
        <f t="shared" si="166"/>
        <v>0</v>
      </c>
      <c r="Q3530" s="96" t="str">
        <f t="shared" si="167"/>
        <v/>
      </c>
    </row>
    <row r="3531" spans="1:17" ht="13.5" hidden="1" thickBot="1" x14ac:dyDescent="0.25">
      <c r="A3531" s="450"/>
      <c r="B3531" s="463"/>
      <c r="C3531" s="464"/>
      <c r="D3531" s="455"/>
      <c r="E3531" s="455"/>
      <c r="F3531" s="460"/>
      <c r="G3531" s="455"/>
      <c r="H3531" s="461"/>
      <c r="I3531" s="461"/>
      <c r="J3531" s="426"/>
      <c r="K3531" s="425"/>
      <c r="L3531" s="426"/>
      <c r="M3531" s="426"/>
      <c r="N3531" s="427"/>
      <c r="O3531" s="458">
        <f t="shared" si="165"/>
        <v>0</v>
      </c>
      <c r="P3531" s="458">
        <f t="shared" si="166"/>
        <v>0</v>
      </c>
      <c r="Q3531" s="96" t="str">
        <f t="shared" si="167"/>
        <v/>
      </c>
    </row>
    <row r="3532" spans="1:17" ht="13.5" hidden="1" thickBot="1" x14ac:dyDescent="0.25">
      <c r="A3532" s="450"/>
      <c r="B3532" s="463"/>
      <c r="C3532" s="464"/>
      <c r="D3532" s="455"/>
      <c r="E3532" s="455"/>
      <c r="F3532" s="460"/>
      <c r="G3532" s="455"/>
      <c r="H3532" s="461"/>
      <c r="I3532" s="461"/>
      <c r="J3532" s="426"/>
      <c r="K3532" s="425"/>
      <c r="L3532" s="426"/>
      <c r="M3532" s="426"/>
      <c r="N3532" s="427"/>
      <c r="O3532" s="458">
        <f t="shared" si="165"/>
        <v>0</v>
      </c>
      <c r="P3532" s="458">
        <f t="shared" si="166"/>
        <v>0</v>
      </c>
      <c r="Q3532" s="96" t="str">
        <f t="shared" si="167"/>
        <v/>
      </c>
    </row>
    <row r="3533" spans="1:17" ht="13.5" hidden="1" thickBot="1" x14ac:dyDescent="0.25">
      <c r="A3533" s="450"/>
      <c r="B3533" s="463"/>
      <c r="C3533" s="464"/>
      <c r="D3533" s="455"/>
      <c r="E3533" s="455"/>
      <c r="F3533" s="460"/>
      <c r="G3533" s="455"/>
      <c r="H3533" s="461"/>
      <c r="I3533" s="461"/>
      <c r="J3533" s="426"/>
      <c r="K3533" s="426"/>
      <c r="L3533" s="426"/>
      <c r="M3533" s="426"/>
      <c r="N3533" s="427"/>
      <c r="O3533" s="458">
        <f t="shared" si="165"/>
        <v>0</v>
      </c>
      <c r="P3533" s="458">
        <f t="shared" si="166"/>
        <v>0</v>
      </c>
      <c r="Q3533" s="96" t="str">
        <f t="shared" si="167"/>
        <v/>
      </c>
    </row>
    <row r="3534" spans="1:17" ht="13.5" hidden="1" thickBot="1" x14ac:dyDescent="0.25">
      <c r="A3534" s="450"/>
      <c r="B3534" s="463"/>
      <c r="C3534" s="464"/>
      <c r="D3534" s="455"/>
      <c r="E3534" s="455"/>
      <c r="F3534" s="460"/>
      <c r="G3534" s="455"/>
      <c r="H3534" s="456"/>
      <c r="I3534" s="461"/>
      <c r="J3534" s="425"/>
      <c r="K3534" s="425"/>
      <c r="L3534" s="426"/>
      <c r="M3534" s="425"/>
      <c r="N3534" s="481"/>
      <c r="O3534" s="458">
        <f t="shared" si="165"/>
        <v>0</v>
      </c>
      <c r="P3534" s="458">
        <f t="shared" si="166"/>
        <v>0</v>
      </c>
      <c r="Q3534" s="96" t="str">
        <f t="shared" si="167"/>
        <v/>
      </c>
    </row>
    <row r="3535" spans="1:17" ht="13.5" hidden="1" thickBot="1" x14ac:dyDescent="0.25">
      <c r="A3535" s="450"/>
      <c r="B3535" s="463"/>
      <c r="C3535" s="464"/>
      <c r="D3535" s="455"/>
      <c r="E3535" s="455"/>
      <c r="F3535" s="460"/>
      <c r="G3535" s="455"/>
      <c r="H3535" s="461"/>
      <c r="I3535" s="461"/>
      <c r="J3535" s="426"/>
      <c r="K3535" s="425"/>
      <c r="L3535" s="426"/>
      <c r="M3535" s="426"/>
      <c r="N3535" s="427"/>
      <c r="O3535" s="458">
        <f t="shared" si="165"/>
        <v>0</v>
      </c>
      <c r="P3535" s="458">
        <f t="shared" si="166"/>
        <v>0</v>
      </c>
      <c r="Q3535" s="96" t="str">
        <f t="shared" si="167"/>
        <v/>
      </c>
    </row>
    <row r="3536" spans="1:17" ht="13.5" hidden="1" thickBot="1" x14ac:dyDescent="0.25">
      <c r="A3536" s="450"/>
      <c r="B3536" s="463"/>
      <c r="C3536" s="464"/>
      <c r="D3536" s="455"/>
      <c r="E3536" s="455"/>
      <c r="F3536" s="460"/>
      <c r="G3536" s="461"/>
      <c r="H3536" s="461"/>
      <c r="I3536" s="461"/>
      <c r="J3536" s="426"/>
      <c r="K3536" s="425"/>
      <c r="L3536" s="426"/>
      <c r="M3536" s="426"/>
      <c r="N3536" s="427"/>
      <c r="O3536" s="458">
        <f t="shared" si="165"/>
        <v>0</v>
      </c>
      <c r="P3536" s="458">
        <f t="shared" si="166"/>
        <v>0</v>
      </c>
      <c r="Q3536" s="96" t="str">
        <f t="shared" si="167"/>
        <v/>
      </c>
    </row>
    <row r="3537" spans="1:17" ht="13.5" hidden="1" thickBot="1" x14ac:dyDescent="0.25">
      <c r="A3537" s="450"/>
      <c r="B3537" s="463"/>
      <c r="C3537" s="464"/>
      <c r="D3537" s="455"/>
      <c r="E3537" s="455"/>
      <c r="F3537" s="460"/>
      <c r="G3537" s="455"/>
      <c r="H3537" s="461"/>
      <c r="I3537" s="461"/>
      <c r="J3537" s="426"/>
      <c r="K3537" s="425"/>
      <c r="L3537" s="426"/>
      <c r="M3537" s="426"/>
      <c r="N3537" s="427"/>
      <c r="O3537" s="458">
        <f t="shared" si="165"/>
        <v>0</v>
      </c>
      <c r="P3537" s="458">
        <f t="shared" si="166"/>
        <v>0</v>
      </c>
      <c r="Q3537" s="96" t="str">
        <f t="shared" si="167"/>
        <v/>
      </c>
    </row>
    <row r="3538" spans="1:17" ht="13.5" hidden="1" thickBot="1" x14ac:dyDescent="0.25">
      <c r="A3538" s="450"/>
      <c r="B3538" s="463"/>
      <c r="C3538" s="464"/>
      <c r="D3538" s="455"/>
      <c r="E3538" s="455"/>
      <c r="F3538" s="460"/>
      <c r="G3538" s="455"/>
      <c r="H3538" s="461"/>
      <c r="I3538" s="461"/>
      <c r="J3538" s="426"/>
      <c r="K3538" s="425"/>
      <c r="L3538" s="426"/>
      <c r="M3538" s="426"/>
      <c r="N3538" s="481"/>
      <c r="O3538" s="458">
        <f t="shared" si="165"/>
        <v>0</v>
      </c>
      <c r="P3538" s="458">
        <f t="shared" si="166"/>
        <v>0</v>
      </c>
      <c r="Q3538" s="96" t="str">
        <f t="shared" si="167"/>
        <v/>
      </c>
    </row>
    <row r="3539" spans="1:17" ht="13.5" hidden="1" thickBot="1" x14ac:dyDescent="0.25">
      <c r="A3539" s="450"/>
      <c r="B3539" s="463"/>
      <c r="C3539" s="464"/>
      <c r="D3539" s="455"/>
      <c r="E3539" s="455"/>
      <c r="F3539" s="460"/>
      <c r="G3539" s="455"/>
      <c r="H3539" s="456"/>
      <c r="I3539" s="461"/>
      <c r="J3539" s="425"/>
      <c r="K3539" s="426"/>
      <c r="L3539" s="426"/>
      <c r="M3539" s="426"/>
      <c r="N3539" s="481"/>
      <c r="O3539" s="458">
        <f t="shared" si="165"/>
        <v>0</v>
      </c>
      <c r="P3539" s="458">
        <f t="shared" si="166"/>
        <v>0</v>
      </c>
      <c r="Q3539" s="96" t="str">
        <f t="shared" si="167"/>
        <v/>
      </c>
    </row>
    <row r="3540" spans="1:17" ht="13.5" hidden="1" thickBot="1" x14ac:dyDescent="0.25">
      <c r="A3540" s="450"/>
      <c r="B3540" s="463"/>
      <c r="C3540" s="464"/>
      <c r="D3540" s="455"/>
      <c r="E3540" s="455"/>
      <c r="F3540" s="460"/>
      <c r="G3540" s="455"/>
      <c r="H3540" s="456"/>
      <c r="I3540" s="461"/>
      <c r="J3540" s="425"/>
      <c r="K3540" s="426"/>
      <c r="L3540" s="426"/>
      <c r="M3540" s="426"/>
      <c r="N3540" s="481"/>
      <c r="O3540" s="458">
        <f t="shared" si="165"/>
        <v>0</v>
      </c>
      <c r="P3540" s="458">
        <f t="shared" si="166"/>
        <v>0</v>
      </c>
      <c r="Q3540" s="96" t="str">
        <f t="shared" si="167"/>
        <v/>
      </c>
    </row>
    <row r="3541" spans="1:17" ht="13.5" hidden="1" thickBot="1" x14ac:dyDescent="0.25">
      <c r="A3541" s="450"/>
      <c r="B3541" s="463"/>
      <c r="C3541" s="464"/>
      <c r="D3541" s="455"/>
      <c r="E3541" s="455"/>
      <c r="F3541" s="460"/>
      <c r="G3541" s="455"/>
      <c r="H3541" s="456"/>
      <c r="I3541" s="461"/>
      <c r="J3541" s="425"/>
      <c r="K3541" s="426"/>
      <c r="L3541" s="426"/>
      <c r="M3541" s="426"/>
      <c r="N3541" s="481"/>
      <c r="O3541" s="458">
        <f t="shared" si="165"/>
        <v>0</v>
      </c>
      <c r="P3541" s="458">
        <f t="shared" si="166"/>
        <v>0</v>
      </c>
      <c r="Q3541" s="96" t="str">
        <f t="shared" si="167"/>
        <v/>
      </c>
    </row>
    <row r="3542" spans="1:17" ht="13.5" hidden="1" thickBot="1" x14ac:dyDescent="0.25">
      <c r="A3542" s="450"/>
      <c r="B3542" s="463"/>
      <c r="C3542" s="464"/>
      <c r="D3542" s="455"/>
      <c r="E3542" s="455"/>
      <c r="F3542" s="460"/>
      <c r="G3542" s="461"/>
      <c r="H3542" s="461"/>
      <c r="I3542" s="461"/>
      <c r="J3542" s="426"/>
      <c r="K3542" s="426"/>
      <c r="L3542" s="426"/>
      <c r="M3542" s="426"/>
      <c r="N3542" s="481"/>
      <c r="O3542" s="458">
        <f t="shared" si="165"/>
        <v>0</v>
      </c>
      <c r="P3542" s="458">
        <f t="shared" si="166"/>
        <v>0</v>
      </c>
      <c r="Q3542" s="96" t="str">
        <f t="shared" si="167"/>
        <v/>
      </c>
    </row>
    <row r="3543" spans="1:17" ht="13.5" hidden="1" thickBot="1" x14ac:dyDescent="0.25">
      <c r="A3543" s="450"/>
      <c r="B3543" s="463"/>
      <c r="C3543" s="464"/>
      <c r="D3543" s="455"/>
      <c r="E3543" s="455"/>
      <c r="F3543" s="460"/>
      <c r="G3543" s="461"/>
      <c r="H3543" s="461"/>
      <c r="I3543" s="461"/>
      <c r="J3543" s="426"/>
      <c r="K3543" s="426"/>
      <c r="L3543" s="426"/>
      <c r="M3543" s="426"/>
      <c r="N3543" s="481"/>
      <c r="O3543" s="458">
        <f t="shared" si="165"/>
        <v>0</v>
      </c>
      <c r="P3543" s="458">
        <f t="shared" si="166"/>
        <v>0</v>
      </c>
      <c r="Q3543" s="96" t="str">
        <f t="shared" si="167"/>
        <v/>
      </c>
    </row>
    <row r="3544" spans="1:17" ht="13.5" hidden="1" thickBot="1" x14ac:dyDescent="0.25">
      <c r="A3544" s="450"/>
      <c r="B3544" s="463"/>
      <c r="C3544" s="464"/>
      <c r="D3544" s="455"/>
      <c r="E3544" s="455"/>
      <c r="F3544" s="460"/>
      <c r="G3544" s="455"/>
      <c r="H3544" s="461"/>
      <c r="I3544" s="461"/>
      <c r="J3544" s="426"/>
      <c r="K3544" s="425"/>
      <c r="L3544" s="426"/>
      <c r="M3544" s="426"/>
      <c r="N3544" s="427"/>
      <c r="O3544" s="458">
        <f t="shared" si="165"/>
        <v>0</v>
      </c>
      <c r="P3544" s="458">
        <f t="shared" si="166"/>
        <v>0</v>
      </c>
      <c r="Q3544" s="96" t="str">
        <f t="shared" si="167"/>
        <v/>
      </c>
    </row>
    <row r="3545" spans="1:17" ht="13.5" hidden="1" thickBot="1" x14ac:dyDescent="0.25">
      <c r="A3545" s="450"/>
      <c r="B3545" s="463"/>
      <c r="C3545" s="464"/>
      <c r="D3545" s="455"/>
      <c r="E3545" s="455"/>
      <c r="F3545" s="460"/>
      <c r="G3545" s="461"/>
      <c r="H3545" s="461"/>
      <c r="I3545" s="461"/>
      <c r="J3545" s="426"/>
      <c r="K3545" s="426"/>
      <c r="L3545" s="426"/>
      <c r="M3545" s="426"/>
      <c r="N3545" s="427"/>
      <c r="O3545" s="458">
        <f t="shared" si="165"/>
        <v>0</v>
      </c>
      <c r="P3545" s="458">
        <f t="shared" si="166"/>
        <v>0</v>
      </c>
      <c r="Q3545" s="96" t="str">
        <f t="shared" si="167"/>
        <v/>
      </c>
    </row>
    <row r="3546" spans="1:17" ht="13.5" hidden="1" thickBot="1" x14ac:dyDescent="0.25">
      <c r="A3546" s="450"/>
      <c r="B3546" s="463"/>
      <c r="C3546" s="464"/>
      <c r="D3546" s="455"/>
      <c r="E3546" s="455"/>
      <c r="F3546" s="460"/>
      <c r="G3546" s="461"/>
      <c r="H3546" s="461"/>
      <c r="I3546" s="461"/>
      <c r="J3546" s="426"/>
      <c r="K3546" s="425"/>
      <c r="L3546" s="426"/>
      <c r="M3546" s="426"/>
      <c r="N3546" s="427"/>
      <c r="O3546" s="458">
        <f t="shared" si="165"/>
        <v>0</v>
      </c>
      <c r="P3546" s="458">
        <f t="shared" si="166"/>
        <v>0</v>
      </c>
      <c r="Q3546" s="96" t="str">
        <f t="shared" si="167"/>
        <v/>
      </c>
    </row>
    <row r="3547" spans="1:17" ht="13.5" hidden="1" thickBot="1" x14ac:dyDescent="0.25">
      <c r="A3547" s="450"/>
      <c r="B3547" s="463"/>
      <c r="C3547" s="464"/>
      <c r="D3547" s="455"/>
      <c r="E3547" s="455"/>
      <c r="F3547" s="460"/>
      <c r="G3547" s="461"/>
      <c r="H3547" s="461"/>
      <c r="I3547" s="461"/>
      <c r="J3547" s="426"/>
      <c r="K3547" s="425"/>
      <c r="L3547" s="426"/>
      <c r="M3547" s="426"/>
      <c r="N3547" s="427"/>
      <c r="O3547" s="458">
        <f t="shared" si="165"/>
        <v>0</v>
      </c>
      <c r="P3547" s="458">
        <f t="shared" si="166"/>
        <v>0</v>
      </c>
      <c r="Q3547" s="96" t="str">
        <f t="shared" si="167"/>
        <v/>
      </c>
    </row>
    <row r="3548" spans="1:17" ht="13.5" hidden="1" thickBot="1" x14ac:dyDescent="0.25">
      <c r="A3548" s="450"/>
      <c r="B3548" s="463"/>
      <c r="C3548" s="464"/>
      <c r="D3548" s="455"/>
      <c r="E3548" s="455"/>
      <c r="F3548" s="460"/>
      <c r="G3548" s="455"/>
      <c r="H3548" s="461"/>
      <c r="I3548" s="461"/>
      <c r="J3548" s="426"/>
      <c r="K3548" s="426"/>
      <c r="L3548" s="426"/>
      <c r="M3548" s="426"/>
      <c r="N3548" s="427"/>
      <c r="O3548" s="458">
        <f t="shared" si="165"/>
        <v>0</v>
      </c>
      <c r="P3548" s="458">
        <f t="shared" si="166"/>
        <v>0</v>
      </c>
      <c r="Q3548" s="96" t="str">
        <f t="shared" si="167"/>
        <v/>
      </c>
    </row>
    <row r="3549" spans="1:17" ht="13.5" hidden="1" thickBot="1" x14ac:dyDescent="0.25">
      <c r="A3549" s="450"/>
      <c r="B3549" s="463"/>
      <c r="C3549" s="464"/>
      <c r="D3549" s="455"/>
      <c r="E3549" s="455"/>
      <c r="F3549" s="460"/>
      <c r="G3549" s="455"/>
      <c r="H3549" s="461"/>
      <c r="I3549" s="461"/>
      <c r="J3549" s="426"/>
      <c r="K3549" s="426"/>
      <c r="L3549" s="426"/>
      <c r="M3549" s="426"/>
      <c r="N3549" s="427"/>
      <c r="O3549" s="458">
        <f t="shared" si="165"/>
        <v>0</v>
      </c>
      <c r="P3549" s="458">
        <f t="shared" si="166"/>
        <v>0</v>
      </c>
      <c r="Q3549" s="96" t="str">
        <f t="shared" si="167"/>
        <v/>
      </c>
    </row>
    <row r="3550" spans="1:17" ht="13.5" hidden="1" thickBot="1" x14ac:dyDescent="0.25">
      <c r="A3550" s="450"/>
      <c r="B3550" s="463"/>
      <c r="C3550" s="464"/>
      <c r="D3550" s="455"/>
      <c r="E3550" s="455"/>
      <c r="F3550" s="460"/>
      <c r="G3550" s="455"/>
      <c r="H3550" s="461"/>
      <c r="I3550" s="461"/>
      <c r="J3550" s="426"/>
      <c r="K3550" s="426"/>
      <c r="L3550" s="426"/>
      <c r="M3550" s="426"/>
      <c r="N3550" s="427"/>
      <c r="O3550" s="458">
        <f t="shared" si="165"/>
        <v>0</v>
      </c>
      <c r="P3550" s="458">
        <f t="shared" si="166"/>
        <v>0</v>
      </c>
      <c r="Q3550" s="96" t="str">
        <f t="shared" si="167"/>
        <v/>
      </c>
    </row>
    <row r="3551" spans="1:17" ht="13.5" hidden="1" thickBot="1" x14ac:dyDescent="0.25">
      <c r="A3551" s="450"/>
      <c r="B3551" s="463"/>
      <c r="C3551" s="464"/>
      <c r="D3551" s="455"/>
      <c r="E3551" s="455"/>
      <c r="F3551" s="460"/>
      <c r="G3551" s="455"/>
      <c r="H3551" s="461"/>
      <c r="I3551" s="461"/>
      <c r="J3551" s="426"/>
      <c r="K3551" s="426"/>
      <c r="L3551" s="426"/>
      <c r="M3551" s="426"/>
      <c r="N3551" s="427"/>
      <c r="O3551" s="458">
        <f t="shared" si="165"/>
        <v>0</v>
      </c>
      <c r="P3551" s="458">
        <f t="shared" si="166"/>
        <v>0</v>
      </c>
      <c r="Q3551" s="96" t="str">
        <f t="shared" si="167"/>
        <v/>
      </c>
    </row>
    <row r="3552" spans="1:17" ht="13.5" hidden="1" thickBot="1" x14ac:dyDescent="0.25">
      <c r="A3552" s="450"/>
      <c r="B3552" s="463"/>
      <c r="C3552" s="464"/>
      <c r="D3552" s="455"/>
      <c r="E3552" s="455"/>
      <c r="F3552" s="460"/>
      <c r="G3552" s="455"/>
      <c r="H3552" s="461"/>
      <c r="I3552" s="461"/>
      <c r="J3552" s="426"/>
      <c r="K3552" s="425"/>
      <c r="L3552" s="426"/>
      <c r="M3552" s="426"/>
      <c r="N3552" s="427"/>
      <c r="O3552" s="458">
        <f t="shared" si="165"/>
        <v>0</v>
      </c>
      <c r="P3552" s="458">
        <f t="shared" si="166"/>
        <v>0</v>
      </c>
      <c r="Q3552" s="96" t="str">
        <f t="shared" si="167"/>
        <v/>
      </c>
    </row>
    <row r="3553" spans="1:17" ht="13.5" hidden="1" thickBot="1" x14ac:dyDescent="0.25">
      <c r="A3553" s="450"/>
      <c r="B3553" s="463"/>
      <c r="C3553" s="464"/>
      <c r="D3553" s="455"/>
      <c r="E3553" s="455"/>
      <c r="F3553" s="460"/>
      <c r="G3553" s="455"/>
      <c r="H3553" s="461"/>
      <c r="I3553" s="461"/>
      <c r="J3553" s="425"/>
      <c r="K3553" s="425"/>
      <c r="L3553" s="426"/>
      <c r="M3553" s="426"/>
      <c r="N3553" s="427"/>
      <c r="O3553" s="458">
        <f t="shared" si="165"/>
        <v>0</v>
      </c>
      <c r="P3553" s="458">
        <f t="shared" si="166"/>
        <v>0</v>
      </c>
      <c r="Q3553" s="96" t="str">
        <f t="shared" si="167"/>
        <v/>
      </c>
    </row>
    <row r="3554" spans="1:17" ht="13.5" hidden="1" thickBot="1" x14ac:dyDescent="0.25">
      <c r="A3554" s="450"/>
      <c r="B3554" s="463"/>
      <c r="C3554" s="464"/>
      <c r="D3554" s="455"/>
      <c r="E3554" s="455"/>
      <c r="F3554" s="460"/>
      <c r="G3554" s="455"/>
      <c r="H3554" s="456"/>
      <c r="I3554" s="461"/>
      <c r="J3554" s="425"/>
      <c r="K3554" s="425"/>
      <c r="L3554" s="426"/>
      <c r="M3554" s="426"/>
      <c r="N3554" s="427"/>
      <c r="O3554" s="458">
        <f t="shared" si="165"/>
        <v>0</v>
      </c>
      <c r="P3554" s="458">
        <f t="shared" si="166"/>
        <v>0</v>
      </c>
      <c r="Q3554" s="96" t="str">
        <f t="shared" si="167"/>
        <v/>
      </c>
    </row>
    <row r="3555" spans="1:17" ht="13.5" hidden="1" thickBot="1" x14ac:dyDescent="0.25">
      <c r="A3555" s="450"/>
      <c r="B3555" s="463"/>
      <c r="C3555" s="464"/>
      <c r="D3555" s="455"/>
      <c r="E3555" s="455"/>
      <c r="F3555" s="460"/>
      <c r="G3555" s="455"/>
      <c r="H3555" s="461"/>
      <c r="I3555" s="461"/>
      <c r="J3555" s="426"/>
      <c r="K3555" s="426"/>
      <c r="L3555" s="426"/>
      <c r="M3555" s="426"/>
      <c r="N3555" s="427"/>
      <c r="O3555" s="458">
        <f t="shared" si="165"/>
        <v>0</v>
      </c>
      <c r="P3555" s="458">
        <f t="shared" si="166"/>
        <v>0</v>
      </c>
      <c r="Q3555" s="96" t="str">
        <f t="shared" si="167"/>
        <v/>
      </c>
    </row>
    <row r="3556" spans="1:17" ht="13.5" hidden="1" thickBot="1" x14ac:dyDescent="0.25">
      <c r="A3556" s="450"/>
      <c r="B3556" s="463"/>
      <c r="C3556" s="464"/>
      <c r="D3556" s="455"/>
      <c r="E3556" s="453"/>
      <c r="F3556" s="460"/>
      <c r="G3556" s="455"/>
      <c r="H3556" s="461"/>
      <c r="I3556" s="461"/>
      <c r="J3556" s="469"/>
      <c r="K3556" s="469"/>
      <c r="L3556" s="469"/>
      <c r="M3556" s="426"/>
      <c r="N3556" s="427"/>
      <c r="O3556" s="458">
        <f t="shared" si="165"/>
        <v>0</v>
      </c>
      <c r="P3556" s="458">
        <f t="shared" si="166"/>
        <v>0</v>
      </c>
      <c r="Q3556" s="96" t="str">
        <f t="shared" si="167"/>
        <v/>
      </c>
    </row>
    <row r="3557" spans="1:17" ht="13.5" hidden="1" thickBot="1" x14ac:dyDescent="0.25">
      <c r="A3557" s="450"/>
      <c r="B3557" s="463"/>
      <c r="C3557" s="464"/>
      <c r="D3557" s="455"/>
      <c r="E3557" s="455"/>
      <c r="F3557" s="460"/>
      <c r="G3557" s="455"/>
      <c r="H3557" s="456"/>
      <c r="I3557" s="461"/>
      <c r="J3557" s="425"/>
      <c r="K3557" s="425"/>
      <c r="L3557" s="426"/>
      <c r="M3557" s="426"/>
      <c r="N3557" s="427"/>
      <c r="O3557" s="458">
        <f t="shared" si="165"/>
        <v>0</v>
      </c>
      <c r="P3557" s="458">
        <f t="shared" si="166"/>
        <v>0</v>
      </c>
      <c r="Q3557" s="96" t="str">
        <f t="shared" si="167"/>
        <v/>
      </c>
    </row>
    <row r="3558" spans="1:17" ht="13.5" hidden="1" thickBot="1" x14ac:dyDescent="0.25">
      <c r="A3558" s="450"/>
      <c r="B3558" s="463"/>
      <c r="C3558" s="464"/>
      <c r="D3558" s="455"/>
      <c r="E3558" s="455"/>
      <c r="F3558" s="460"/>
      <c r="G3558" s="455"/>
      <c r="H3558" s="461"/>
      <c r="I3558" s="461"/>
      <c r="J3558" s="426"/>
      <c r="K3558" s="426"/>
      <c r="L3558" s="426"/>
      <c r="M3558" s="426"/>
      <c r="N3558" s="427"/>
      <c r="O3558" s="458">
        <f t="shared" si="165"/>
        <v>0</v>
      </c>
      <c r="P3558" s="458">
        <f t="shared" si="166"/>
        <v>0</v>
      </c>
      <c r="Q3558" s="96" t="str">
        <f t="shared" si="167"/>
        <v/>
      </c>
    </row>
    <row r="3559" spans="1:17" ht="13.5" hidden="1" thickBot="1" x14ac:dyDescent="0.25">
      <c r="A3559" s="450"/>
      <c r="B3559" s="463"/>
      <c r="C3559" s="464"/>
      <c r="D3559" s="455"/>
      <c r="E3559" s="455"/>
      <c r="F3559" s="460"/>
      <c r="G3559" s="455"/>
      <c r="H3559" s="461"/>
      <c r="I3559" s="461"/>
      <c r="J3559" s="426"/>
      <c r="K3559" s="426"/>
      <c r="L3559" s="426"/>
      <c r="M3559" s="426"/>
      <c r="N3559" s="427"/>
      <c r="O3559" s="458">
        <f t="shared" si="165"/>
        <v>0</v>
      </c>
      <c r="P3559" s="458">
        <f t="shared" si="166"/>
        <v>0</v>
      </c>
      <c r="Q3559" s="96" t="str">
        <f t="shared" si="167"/>
        <v/>
      </c>
    </row>
    <row r="3560" spans="1:17" ht="13.5" hidden="1" thickBot="1" x14ac:dyDescent="0.25">
      <c r="A3560" s="450"/>
      <c r="B3560" s="463"/>
      <c r="C3560" s="464"/>
      <c r="D3560" s="455"/>
      <c r="E3560" s="455"/>
      <c r="F3560" s="460"/>
      <c r="G3560" s="455"/>
      <c r="H3560" s="461"/>
      <c r="I3560" s="461"/>
      <c r="J3560" s="426"/>
      <c r="K3560" s="426"/>
      <c r="L3560" s="426"/>
      <c r="M3560" s="426"/>
      <c r="N3560" s="427"/>
      <c r="O3560" s="458">
        <f t="shared" si="165"/>
        <v>0</v>
      </c>
      <c r="P3560" s="458">
        <f t="shared" si="166"/>
        <v>0</v>
      </c>
      <c r="Q3560" s="96" t="str">
        <f t="shared" si="167"/>
        <v/>
      </c>
    </row>
    <row r="3561" spans="1:17" ht="13.5" hidden="1" thickBot="1" x14ac:dyDescent="0.25">
      <c r="A3561" s="450"/>
      <c r="B3561" s="463"/>
      <c r="C3561" s="464"/>
      <c r="D3561" s="455"/>
      <c r="E3561" s="455"/>
      <c r="F3561" s="460"/>
      <c r="G3561" s="455"/>
      <c r="H3561" s="456"/>
      <c r="I3561" s="461"/>
      <c r="J3561" s="425"/>
      <c r="K3561" s="425"/>
      <c r="L3561" s="426"/>
      <c r="M3561" s="426"/>
      <c r="N3561" s="427"/>
      <c r="O3561" s="458">
        <f t="shared" si="165"/>
        <v>0</v>
      </c>
      <c r="P3561" s="458">
        <f t="shared" si="166"/>
        <v>0</v>
      </c>
      <c r="Q3561" s="96" t="str">
        <f t="shared" si="167"/>
        <v/>
      </c>
    </row>
    <row r="3562" spans="1:17" ht="13.5" hidden="1" thickBot="1" x14ac:dyDescent="0.25">
      <c r="A3562" s="450"/>
      <c r="B3562" s="463"/>
      <c r="C3562" s="464"/>
      <c r="D3562" s="455"/>
      <c r="E3562" s="455"/>
      <c r="F3562" s="460"/>
      <c r="G3562" s="455"/>
      <c r="H3562" s="461"/>
      <c r="I3562" s="461"/>
      <c r="J3562" s="426"/>
      <c r="K3562" s="426"/>
      <c r="L3562" s="426"/>
      <c r="M3562" s="426"/>
      <c r="N3562" s="427"/>
      <c r="O3562" s="458">
        <f t="shared" si="165"/>
        <v>0</v>
      </c>
      <c r="P3562" s="458">
        <f t="shared" si="166"/>
        <v>0</v>
      </c>
      <c r="Q3562" s="96" t="str">
        <f t="shared" si="167"/>
        <v/>
      </c>
    </row>
    <row r="3563" spans="1:17" ht="13.5" hidden="1" thickBot="1" x14ac:dyDescent="0.25">
      <c r="A3563" s="450"/>
      <c r="B3563" s="463"/>
      <c r="C3563" s="464"/>
      <c r="D3563" s="455"/>
      <c r="E3563" s="455"/>
      <c r="F3563" s="460"/>
      <c r="G3563" s="455"/>
      <c r="H3563" s="461"/>
      <c r="I3563" s="461"/>
      <c r="J3563" s="426"/>
      <c r="K3563" s="426"/>
      <c r="L3563" s="426"/>
      <c r="M3563" s="426"/>
      <c r="N3563" s="427"/>
      <c r="O3563" s="458">
        <f t="shared" si="165"/>
        <v>0</v>
      </c>
      <c r="P3563" s="458">
        <f t="shared" si="166"/>
        <v>0</v>
      </c>
      <c r="Q3563" s="96" t="str">
        <f t="shared" si="167"/>
        <v/>
      </c>
    </row>
    <row r="3564" spans="1:17" ht="13.5" hidden="1" thickBot="1" x14ac:dyDescent="0.25">
      <c r="A3564" s="450"/>
      <c r="B3564" s="463"/>
      <c r="C3564" s="464"/>
      <c r="D3564" s="455"/>
      <c r="E3564" s="455"/>
      <c r="F3564" s="460"/>
      <c r="G3564" s="455"/>
      <c r="H3564" s="461"/>
      <c r="I3564" s="461"/>
      <c r="J3564" s="426"/>
      <c r="K3564" s="426"/>
      <c r="L3564" s="426"/>
      <c r="M3564" s="426"/>
      <c r="N3564" s="427"/>
      <c r="O3564" s="458">
        <f t="shared" si="165"/>
        <v>0</v>
      </c>
      <c r="P3564" s="458">
        <f t="shared" si="166"/>
        <v>0</v>
      </c>
      <c r="Q3564" s="96" t="str">
        <f t="shared" si="167"/>
        <v/>
      </c>
    </row>
    <row r="3565" spans="1:17" ht="13.5" hidden="1" thickBot="1" x14ac:dyDescent="0.25">
      <c r="A3565" s="450"/>
      <c r="B3565" s="463"/>
      <c r="C3565" s="464"/>
      <c r="D3565" s="455"/>
      <c r="E3565" s="455"/>
      <c r="F3565" s="460"/>
      <c r="G3565" s="455"/>
      <c r="H3565" s="461"/>
      <c r="I3565" s="461"/>
      <c r="J3565" s="426"/>
      <c r="K3565" s="426"/>
      <c r="L3565" s="426"/>
      <c r="M3565" s="426"/>
      <c r="N3565" s="427"/>
      <c r="O3565" s="458">
        <f t="shared" si="165"/>
        <v>0</v>
      </c>
      <c r="P3565" s="458">
        <f t="shared" si="166"/>
        <v>0</v>
      </c>
      <c r="Q3565" s="96" t="str">
        <f t="shared" si="167"/>
        <v/>
      </c>
    </row>
    <row r="3566" spans="1:17" ht="13.5" hidden="1" thickBot="1" x14ac:dyDescent="0.25">
      <c r="A3566" s="450"/>
      <c r="B3566" s="463"/>
      <c r="C3566" s="464"/>
      <c r="D3566" s="455"/>
      <c r="E3566" s="455"/>
      <c r="F3566" s="460"/>
      <c r="G3566" s="455"/>
      <c r="H3566" s="461"/>
      <c r="I3566" s="461"/>
      <c r="J3566" s="426"/>
      <c r="K3566" s="426"/>
      <c r="L3566" s="426"/>
      <c r="M3566" s="426"/>
      <c r="N3566" s="427"/>
      <c r="O3566" s="458">
        <f t="shared" si="165"/>
        <v>0</v>
      </c>
      <c r="P3566" s="458">
        <f t="shared" si="166"/>
        <v>0</v>
      </c>
      <c r="Q3566" s="96" t="str">
        <f t="shared" si="167"/>
        <v/>
      </c>
    </row>
    <row r="3567" spans="1:17" ht="13.5" hidden="1" thickBot="1" x14ac:dyDescent="0.25">
      <c r="A3567" s="450"/>
      <c r="B3567" s="463"/>
      <c r="C3567" s="464"/>
      <c r="D3567" s="455"/>
      <c r="E3567" s="455"/>
      <c r="F3567" s="460"/>
      <c r="G3567" s="455"/>
      <c r="H3567" s="461"/>
      <c r="I3567" s="461"/>
      <c r="J3567" s="426"/>
      <c r="K3567" s="426"/>
      <c r="L3567" s="426"/>
      <c r="M3567" s="426"/>
      <c r="N3567" s="427"/>
      <c r="O3567" s="458">
        <f t="shared" si="165"/>
        <v>0</v>
      </c>
      <c r="P3567" s="458">
        <f t="shared" si="166"/>
        <v>0</v>
      </c>
      <c r="Q3567" s="96" t="str">
        <f t="shared" si="167"/>
        <v/>
      </c>
    </row>
    <row r="3568" spans="1:17" ht="13.5" hidden="1" thickBot="1" x14ac:dyDescent="0.25">
      <c r="A3568" s="450"/>
      <c r="B3568" s="463"/>
      <c r="C3568" s="464"/>
      <c r="D3568" s="455"/>
      <c r="E3568" s="455"/>
      <c r="F3568" s="460"/>
      <c r="G3568" s="455"/>
      <c r="H3568" s="461"/>
      <c r="I3568" s="461"/>
      <c r="J3568" s="425"/>
      <c r="K3568" s="426"/>
      <c r="L3568" s="426"/>
      <c r="M3568" s="426"/>
      <c r="N3568" s="427"/>
      <c r="O3568" s="458">
        <f t="shared" si="165"/>
        <v>0</v>
      </c>
      <c r="P3568" s="458">
        <f t="shared" si="166"/>
        <v>0</v>
      </c>
      <c r="Q3568" s="96" t="str">
        <f t="shared" si="167"/>
        <v/>
      </c>
    </row>
    <row r="3569" spans="1:17" ht="13.5" hidden="1" thickBot="1" x14ac:dyDescent="0.25">
      <c r="A3569" s="450"/>
      <c r="B3569" s="463"/>
      <c r="C3569" s="464"/>
      <c r="D3569" s="455"/>
      <c r="E3569" s="455"/>
      <c r="F3569" s="460"/>
      <c r="G3569" s="455"/>
      <c r="H3569" s="461"/>
      <c r="I3569" s="461"/>
      <c r="J3569" s="426"/>
      <c r="K3569" s="426"/>
      <c r="L3569" s="426"/>
      <c r="M3569" s="426"/>
      <c r="N3569" s="427"/>
      <c r="O3569" s="458">
        <f t="shared" si="165"/>
        <v>0</v>
      </c>
      <c r="P3569" s="458">
        <f t="shared" si="166"/>
        <v>0</v>
      </c>
      <c r="Q3569" s="96" t="str">
        <f t="shared" si="167"/>
        <v/>
      </c>
    </row>
    <row r="3570" spans="1:17" ht="13.5" hidden="1" thickBot="1" x14ac:dyDescent="0.25">
      <c r="A3570" s="450"/>
      <c r="B3570" s="463"/>
      <c r="C3570" s="464"/>
      <c r="D3570" s="455"/>
      <c r="E3570" s="455"/>
      <c r="F3570" s="460"/>
      <c r="G3570" s="455"/>
      <c r="H3570" s="461"/>
      <c r="I3570" s="461"/>
      <c r="J3570" s="426"/>
      <c r="K3570" s="426"/>
      <c r="L3570" s="426"/>
      <c r="M3570" s="426"/>
      <c r="N3570" s="427"/>
      <c r="O3570" s="458">
        <f t="shared" si="165"/>
        <v>0</v>
      </c>
      <c r="P3570" s="458">
        <f t="shared" si="166"/>
        <v>0</v>
      </c>
      <c r="Q3570" s="96" t="str">
        <f t="shared" si="167"/>
        <v/>
      </c>
    </row>
    <row r="3571" spans="1:17" ht="13.5" hidden="1" thickBot="1" x14ac:dyDescent="0.25">
      <c r="A3571" s="450"/>
      <c r="B3571" s="463"/>
      <c r="C3571" s="464"/>
      <c r="D3571" s="455"/>
      <c r="E3571" s="455"/>
      <c r="F3571" s="460"/>
      <c r="G3571" s="455"/>
      <c r="H3571" s="461"/>
      <c r="I3571" s="461"/>
      <c r="J3571" s="426"/>
      <c r="K3571" s="426"/>
      <c r="L3571" s="426"/>
      <c r="M3571" s="426"/>
      <c r="N3571" s="427"/>
      <c r="O3571" s="458">
        <f t="shared" si="165"/>
        <v>0</v>
      </c>
      <c r="P3571" s="458">
        <f t="shared" si="166"/>
        <v>0</v>
      </c>
      <c r="Q3571" s="96" t="str">
        <f t="shared" si="167"/>
        <v/>
      </c>
    </row>
    <row r="3572" spans="1:17" ht="13.5" hidden="1" thickBot="1" x14ac:dyDescent="0.25">
      <c r="A3572" s="450"/>
      <c r="B3572" s="463"/>
      <c r="C3572" s="464"/>
      <c r="D3572" s="455"/>
      <c r="E3572" s="455"/>
      <c r="F3572" s="460"/>
      <c r="G3572" s="455"/>
      <c r="H3572" s="461"/>
      <c r="I3572" s="461"/>
      <c r="J3572" s="426"/>
      <c r="K3572" s="426"/>
      <c r="L3572" s="426"/>
      <c r="M3572" s="426"/>
      <c r="N3572" s="427"/>
      <c r="O3572" s="458">
        <f t="shared" si="165"/>
        <v>0</v>
      </c>
      <c r="P3572" s="458">
        <f t="shared" si="166"/>
        <v>0</v>
      </c>
      <c r="Q3572" s="96" t="str">
        <f t="shared" si="167"/>
        <v/>
      </c>
    </row>
    <row r="3573" spans="1:17" ht="13.5" hidden="1" thickBot="1" x14ac:dyDescent="0.25">
      <c r="A3573" s="450"/>
      <c r="B3573" s="463"/>
      <c r="C3573" s="464"/>
      <c r="D3573" s="455"/>
      <c r="E3573" s="455"/>
      <c r="F3573" s="460"/>
      <c r="G3573" s="455"/>
      <c r="H3573" s="461"/>
      <c r="I3573" s="461"/>
      <c r="J3573" s="426"/>
      <c r="K3573" s="426"/>
      <c r="L3573" s="426"/>
      <c r="M3573" s="426"/>
      <c r="N3573" s="427"/>
      <c r="O3573" s="458">
        <f t="shared" si="165"/>
        <v>0</v>
      </c>
      <c r="P3573" s="458">
        <f t="shared" si="166"/>
        <v>0</v>
      </c>
      <c r="Q3573" s="96" t="str">
        <f t="shared" si="167"/>
        <v/>
      </c>
    </row>
    <row r="3574" spans="1:17" ht="13.5" hidden="1" thickBot="1" x14ac:dyDescent="0.25">
      <c r="A3574" s="450"/>
      <c r="B3574" s="463"/>
      <c r="C3574" s="464"/>
      <c r="D3574" s="455"/>
      <c r="E3574" s="455"/>
      <c r="F3574" s="460"/>
      <c r="G3574" s="455"/>
      <c r="H3574" s="461"/>
      <c r="I3574" s="461"/>
      <c r="J3574" s="426"/>
      <c r="K3574" s="426"/>
      <c r="L3574" s="426"/>
      <c r="M3574" s="426"/>
      <c r="N3574" s="427"/>
      <c r="O3574" s="458">
        <f t="shared" si="165"/>
        <v>0</v>
      </c>
      <c r="P3574" s="458">
        <f t="shared" si="166"/>
        <v>0</v>
      </c>
      <c r="Q3574" s="96" t="str">
        <f t="shared" si="167"/>
        <v/>
      </c>
    </row>
    <row r="3575" spans="1:17" ht="13.5" hidden="1" thickBot="1" x14ac:dyDescent="0.25">
      <c r="A3575" s="450"/>
      <c r="B3575" s="463"/>
      <c r="C3575" s="464"/>
      <c r="D3575" s="455"/>
      <c r="E3575" s="455"/>
      <c r="F3575" s="460"/>
      <c r="G3575" s="455"/>
      <c r="H3575" s="461"/>
      <c r="I3575" s="461"/>
      <c r="J3575" s="426"/>
      <c r="K3575" s="426"/>
      <c r="L3575" s="426"/>
      <c r="M3575" s="426"/>
      <c r="N3575" s="427"/>
      <c r="O3575" s="458">
        <f t="shared" si="165"/>
        <v>0</v>
      </c>
      <c r="P3575" s="458">
        <f t="shared" si="166"/>
        <v>0</v>
      </c>
      <c r="Q3575" s="96" t="str">
        <f t="shared" si="167"/>
        <v/>
      </c>
    </row>
    <row r="3576" spans="1:17" ht="13.5" hidden="1" thickBot="1" x14ac:dyDescent="0.25">
      <c r="A3576" s="450"/>
      <c r="B3576" s="463"/>
      <c r="C3576" s="464"/>
      <c r="D3576" s="455"/>
      <c r="E3576" s="455"/>
      <c r="F3576" s="460"/>
      <c r="G3576" s="455"/>
      <c r="H3576" s="461"/>
      <c r="I3576" s="461"/>
      <c r="J3576" s="426"/>
      <c r="K3576" s="426"/>
      <c r="L3576" s="426"/>
      <c r="M3576" s="426"/>
      <c r="N3576" s="427"/>
      <c r="O3576" s="458">
        <f t="shared" si="165"/>
        <v>0</v>
      </c>
      <c r="P3576" s="458">
        <f t="shared" si="166"/>
        <v>0</v>
      </c>
      <c r="Q3576" s="96" t="str">
        <f t="shared" si="167"/>
        <v/>
      </c>
    </row>
    <row r="3577" spans="1:17" ht="13.5" hidden="1" thickBot="1" x14ac:dyDescent="0.25">
      <c r="A3577" s="450"/>
      <c r="B3577" s="463"/>
      <c r="C3577" s="464"/>
      <c r="D3577" s="455"/>
      <c r="E3577" s="455"/>
      <c r="F3577" s="460"/>
      <c r="G3577" s="455"/>
      <c r="H3577" s="461"/>
      <c r="I3577" s="461"/>
      <c r="J3577" s="426"/>
      <c r="K3577" s="426"/>
      <c r="L3577" s="426"/>
      <c r="M3577" s="426"/>
      <c r="N3577" s="427"/>
      <c r="O3577" s="458">
        <f t="shared" si="165"/>
        <v>0</v>
      </c>
      <c r="P3577" s="458">
        <f t="shared" si="166"/>
        <v>0</v>
      </c>
      <c r="Q3577" s="96" t="str">
        <f t="shared" si="167"/>
        <v/>
      </c>
    </row>
    <row r="3578" spans="1:17" ht="13.5" hidden="1" thickBot="1" x14ac:dyDescent="0.25">
      <c r="A3578" s="450"/>
      <c r="B3578" s="463"/>
      <c r="C3578" s="464"/>
      <c r="D3578" s="455"/>
      <c r="E3578" s="455"/>
      <c r="F3578" s="460"/>
      <c r="G3578" s="455"/>
      <c r="H3578" s="456"/>
      <c r="I3578" s="461"/>
      <c r="J3578" s="425"/>
      <c r="K3578" s="425"/>
      <c r="L3578" s="426"/>
      <c r="M3578" s="425"/>
      <c r="N3578" s="427"/>
      <c r="O3578" s="458">
        <f t="shared" si="165"/>
        <v>0</v>
      </c>
      <c r="P3578" s="458">
        <f t="shared" si="166"/>
        <v>0</v>
      </c>
      <c r="Q3578" s="96" t="str">
        <f t="shared" si="167"/>
        <v/>
      </c>
    </row>
    <row r="3579" spans="1:17" ht="13.5" hidden="1" thickBot="1" x14ac:dyDescent="0.25">
      <c r="A3579" s="450"/>
      <c r="B3579" s="463"/>
      <c r="C3579" s="464"/>
      <c r="D3579" s="455"/>
      <c r="E3579" s="455"/>
      <c r="F3579" s="460"/>
      <c r="G3579" s="455"/>
      <c r="H3579" s="461"/>
      <c r="I3579" s="461"/>
      <c r="J3579" s="426"/>
      <c r="K3579" s="426"/>
      <c r="L3579" s="426"/>
      <c r="M3579" s="426"/>
      <c r="N3579" s="427"/>
      <c r="O3579" s="458">
        <f t="shared" si="165"/>
        <v>0</v>
      </c>
      <c r="P3579" s="458">
        <f t="shared" si="166"/>
        <v>0</v>
      </c>
      <c r="Q3579" s="96" t="str">
        <f t="shared" si="167"/>
        <v/>
      </c>
    </row>
    <row r="3580" spans="1:17" ht="13.5" hidden="1" thickBot="1" x14ac:dyDescent="0.25">
      <c r="A3580" s="450"/>
      <c r="B3580" s="463"/>
      <c r="C3580" s="464"/>
      <c r="D3580" s="455"/>
      <c r="E3580" s="455"/>
      <c r="F3580" s="460"/>
      <c r="G3580" s="455"/>
      <c r="H3580" s="461"/>
      <c r="I3580" s="461"/>
      <c r="J3580" s="426"/>
      <c r="K3580" s="426"/>
      <c r="L3580" s="426"/>
      <c r="M3580" s="426"/>
      <c r="N3580" s="427"/>
      <c r="O3580" s="458">
        <f t="shared" si="165"/>
        <v>0</v>
      </c>
      <c r="P3580" s="458">
        <f t="shared" si="166"/>
        <v>0</v>
      </c>
      <c r="Q3580" s="96" t="str">
        <f t="shared" si="167"/>
        <v/>
      </c>
    </row>
    <row r="3581" spans="1:17" ht="13.5" hidden="1" thickBot="1" x14ac:dyDescent="0.25">
      <c r="A3581" s="450"/>
      <c r="B3581" s="463"/>
      <c r="C3581" s="464"/>
      <c r="D3581" s="455"/>
      <c r="E3581" s="455"/>
      <c r="F3581" s="460"/>
      <c r="G3581" s="455"/>
      <c r="H3581" s="461"/>
      <c r="I3581" s="461"/>
      <c r="J3581" s="425"/>
      <c r="K3581" s="425"/>
      <c r="L3581" s="426"/>
      <c r="M3581" s="426"/>
      <c r="N3581" s="427"/>
      <c r="O3581" s="458">
        <f t="shared" si="165"/>
        <v>0</v>
      </c>
      <c r="P3581" s="458">
        <f t="shared" si="166"/>
        <v>0</v>
      </c>
      <c r="Q3581" s="96" t="str">
        <f t="shared" si="167"/>
        <v/>
      </c>
    </row>
    <row r="3582" spans="1:17" ht="13.5" hidden="1" thickBot="1" x14ac:dyDescent="0.25">
      <c r="A3582" s="450"/>
      <c r="B3582" s="463"/>
      <c r="C3582" s="464"/>
      <c r="D3582" s="455"/>
      <c r="E3582" s="455"/>
      <c r="F3582" s="460"/>
      <c r="G3582" s="455"/>
      <c r="H3582" s="456"/>
      <c r="I3582" s="461"/>
      <c r="J3582" s="425"/>
      <c r="K3582" s="425"/>
      <c r="L3582" s="426"/>
      <c r="M3582" s="426"/>
      <c r="N3582" s="427"/>
      <c r="O3582" s="458">
        <f t="shared" si="165"/>
        <v>0</v>
      </c>
      <c r="P3582" s="458">
        <f t="shared" si="166"/>
        <v>0</v>
      </c>
      <c r="Q3582" s="96" t="str">
        <f t="shared" si="167"/>
        <v/>
      </c>
    </row>
    <row r="3583" spans="1:17" ht="13.5" hidden="1" thickBot="1" x14ac:dyDescent="0.25">
      <c r="A3583" s="450"/>
      <c r="B3583" s="463"/>
      <c r="C3583" s="464"/>
      <c r="D3583" s="455"/>
      <c r="E3583" s="455"/>
      <c r="F3583" s="460"/>
      <c r="G3583" s="455"/>
      <c r="H3583" s="461"/>
      <c r="I3583" s="461"/>
      <c r="J3583" s="426"/>
      <c r="K3583" s="426"/>
      <c r="L3583" s="426"/>
      <c r="M3583" s="426"/>
      <c r="N3583" s="427"/>
      <c r="O3583" s="458">
        <f t="shared" si="165"/>
        <v>0</v>
      </c>
      <c r="P3583" s="458">
        <f t="shared" si="166"/>
        <v>0</v>
      </c>
      <c r="Q3583" s="96" t="str">
        <f t="shared" si="167"/>
        <v/>
      </c>
    </row>
    <row r="3584" spans="1:17" ht="13.5" hidden="1" thickBot="1" x14ac:dyDescent="0.25">
      <c r="A3584" s="450"/>
      <c r="B3584" s="463"/>
      <c r="C3584" s="464"/>
      <c r="D3584" s="455"/>
      <c r="E3584" s="455"/>
      <c r="F3584" s="460"/>
      <c r="G3584" s="455"/>
      <c r="H3584" s="461"/>
      <c r="I3584" s="461"/>
      <c r="J3584" s="426"/>
      <c r="K3584" s="426"/>
      <c r="L3584" s="426"/>
      <c r="M3584" s="426"/>
      <c r="N3584" s="427"/>
      <c r="O3584" s="458">
        <f t="shared" si="165"/>
        <v>0</v>
      </c>
      <c r="P3584" s="458">
        <f t="shared" si="166"/>
        <v>0</v>
      </c>
      <c r="Q3584" s="96" t="str">
        <f t="shared" si="167"/>
        <v/>
      </c>
    </row>
    <row r="3585" spans="1:17" ht="13.5" hidden="1" thickBot="1" x14ac:dyDescent="0.25">
      <c r="A3585" s="450"/>
      <c r="B3585" s="463"/>
      <c r="C3585" s="464"/>
      <c r="D3585" s="455"/>
      <c r="E3585" s="455"/>
      <c r="F3585" s="460"/>
      <c r="G3585" s="455"/>
      <c r="H3585" s="461"/>
      <c r="I3585" s="461"/>
      <c r="J3585" s="426"/>
      <c r="K3585" s="426"/>
      <c r="L3585" s="426"/>
      <c r="M3585" s="426"/>
      <c r="N3585" s="427"/>
      <c r="O3585" s="458">
        <f t="shared" si="165"/>
        <v>0</v>
      </c>
      <c r="P3585" s="458">
        <f t="shared" si="166"/>
        <v>0</v>
      </c>
      <c r="Q3585" s="96" t="str">
        <f t="shared" si="167"/>
        <v/>
      </c>
    </row>
    <row r="3586" spans="1:17" ht="13.5" hidden="1" thickBot="1" x14ac:dyDescent="0.25">
      <c r="A3586" s="450"/>
      <c r="B3586" s="463"/>
      <c r="C3586" s="464"/>
      <c r="D3586" s="455"/>
      <c r="E3586" s="455"/>
      <c r="F3586" s="460"/>
      <c r="G3586" s="455"/>
      <c r="H3586" s="461"/>
      <c r="I3586" s="461"/>
      <c r="J3586" s="426"/>
      <c r="K3586" s="426"/>
      <c r="L3586" s="426"/>
      <c r="M3586" s="426"/>
      <c r="N3586" s="427"/>
      <c r="O3586" s="458">
        <f t="shared" si="165"/>
        <v>0</v>
      </c>
      <c r="P3586" s="458">
        <f t="shared" si="166"/>
        <v>0</v>
      </c>
      <c r="Q3586" s="96" t="str">
        <f t="shared" si="167"/>
        <v/>
      </c>
    </row>
    <row r="3587" spans="1:17" ht="13.5" hidden="1" thickBot="1" x14ac:dyDescent="0.25">
      <c r="A3587" s="450"/>
      <c r="B3587" s="463"/>
      <c r="C3587" s="464"/>
      <c r="D3587" s="455"/>
      <c r="E3587" s="455"/>
      <c r="F3587" s="460"/>
      <c r="G3587" s="455"/>
      <c r="H3587" s="461"/>
      <c r="I3587" s="461"/>
      <c r="J3587" s="426"/>
      <c r="K3587" s="426"/>
      <c r="L3587" s="426"/>
      <c r="M3587" s="426"/>
      <c r="N3587" s="427"/>
      <c r="O3587" s="458">
        <f t="shared" si="165"/>
        <v>0</v>
      </c>
      <c r="P3587" s="458">
        <f t="shared" si="166"/>
        <v>0</v>
      </c>
      <c r="Q3587" s="96" t="str">
        <f t="shared" si="167"/>
        <v/>
      </c>
    </row>
    <row r="3588" spans="1:17" ht="13.5" hidden="1" thickBot="1" x14ac:dyDescent="0.25">
      <c r="A3588" s="450"/>
      <c r="B3588" s="463"/>
      <c r="C3588" s="464"/>
      <c r="D3588" s="455"/>
      <c r="E3588" s="455"/>
      <c r="F3588" s="460"/>
      <c r="G3588" s="455"/>
      <c r="H3588" s="461"/>
      <c r="I3588" s="461"/>
      <c r="J3588" s="426"/>
      <c r="K3588" s="426"/>
      <c r="L3588" s="426"/>
      <c r="M3588" s="426"/>
      <c r="N3588" s="427"/>
      <c r="O3588" s="458">
        <f t="shared" si="165"/>
        <v>0</v>
      </c>
      <c r="P3588" s="458">
        <f t="shared" si="166"/>
        <v>0</v>
      </c>
      <c r="Q3588" s="96" t="str">
        <f t="shared" si="167"/>
        <v/>
      </c>
    </row>
    <row r="3589" spans="1:17" ht="13.5" hidden="1" thickBot="1" x14ac:dyDescent="0.25">
      <c r="A3589" s="450"/>
      <c r="B3589" s="463"/>
      <c r="C3589" s="464"/>
      <c r="D3589" s="455"/>
      <c r="E3589" s="455"/>
      <c r="F3589" s="460"/>
      <c r="G3589" s="455"/>
      <c r="H3589" s="461"/>
      <c r="I3589" s="461"/>
      <c r="J3589" s="426"/>
      <c r="K3589" s="426"/>
      <c r="L3589" s="426"/>
      <c r="M3589" s="426"/>
      <c r="N3589" s="427"/>
      <c r="O3589" s="458">
        <f t="shared" ref="O3589:O3652" si="168">IF(B3589=0,0,IF(YEAR(B3589)=$P$1,MONTH(B3589)-$O$1+1,(YEAR(B3589)-$P$1)*12-$O$1+1+MONTH(B3589)))</f>
        <v>0</v>
      </c>
      <c r="P3589" s="458">
        <f t="shared" ref="P3589:P3652" si="169">IF(C3589=0,0,IF(YEAR(C3589)=$P$1,MONTH(C3589)-$O$1+1,(YEAR(C3589)-$P$1)*12-$O$1+1+MONTH(C3589)))</f>
        <v>0</v>
      </c>
      <c r="Q3589" s="96" t="str">
        <f t="shared" ref="Q3589:Q3652" si="170">SUBSTITUTE(D3589," ","_")</f>
        <v/>
      </c>
    </row>
    <row r="3590" spans="1:17" ht="13.5" hidden="1" thickBot="1" x14ac:dyDescent="0.25">
      <c r="A3590" s="450"/>
      <c r="B3590" s="463"/>
      <c r="C3590" s="464"/>
      <c r="D3590" s="455"/>
      <c r="E3590" s="455"/>
      <c r="F3590" s="460"/>
      <c r="G3590" s="455"/>
      <c r="H3590" s="461"/>
      <c r="I3590" s="461"/>
      <c r="J3590" s="426"/>
      <c r="K3590" s="426"/>
      <c r="L3590" s="426"/>
      <c r="M3590" s="426"/>
      <c r="N3590" s="427"/>
      <c r="O3590" s="458">
        <f t="shared" si="168"/>
        <v>0</v>
      </c>
      <c r="P3590" s="458">
        <f t="shared" si="169"/>
        <v>0</v>
      </c>
      <c r="Q3590" s="96" t="str">
        <f t="shared" si="170"/>
        <v/>
      </c>
    </row>
    <row r="3591" spans="1:17" ht="13.5" hidden="1" thickBot="1" x14ac:dyDescent="0.25">
      <c r="A3591" s="450"/>
      <c r="B3591" s="463"/>
      <c r="C3591" s="464"/>
      <c r="D3591" s="455"/>
      <c r="E3591" s="455"/>
      <c r="F3591" s="460"/>
      <c r="G3591" s="455"/>
      <c r="H3591" s="461"/>
      <c r="I3591" s="461"/>
      <c r="J3591" s="426"/>
      <c r="K3591" s="426"/>
      <c r="L3591" s="426"/>
      <c r="M3591" s="426"/>
      <c r="N3591" s="427"/>
      <c r="O3591" s="458">
        <f t="shared" si="168"/>
        <v>0</v>
      </c>
      <c r="P3591" s="458">
        <f t="shared" si="169"/>
        <v>0</v>
      </c>
      <c r="Q3591" s="96" t="str">
        <f t="shared" si="170"/>
        <v/>
      </c>
    </row>
    <row r="3592" spans="1:17" ht="13.5" hidden="1" thickBot="1" x14ac:dyDescent="0.25">
      <c r="A3592" s="450"/>
      <c r="B3592" s="463"/>
      <c r="C3592" s="464"/>
      <c r="D3592" s="455"/>
      <c r="E3592" s="455"/>
      <c r="F3592" s="460"/>
      <c r="G3592" s="455"/>
      <c r="H3592" s="461"/>
      <c r="I3592" s="461"/>
      <c r="J3592" s="426"/>
      <c r="K3592" s="426"/>
      <c r="L3592" s="426"/>
      <c r="M3592" s="426"/>
      <c r="N3592" s="427"/>
      <c r="O3592" s="458">
        <f t="shared" si="168"/>
        <v>0</v>
      </c>
      <c r="P3592" s="458">
        <f t="shared" si="169"/>
        <v>0</v>
      </c>
      <c r="Q3592" s="96" t="str">
        <f t="shared" si="170"/>
        <v/>
      </c>
    </row>
    <row r="3593" spans="1:17" ht="13.5" hidden="1" thickBot="1" x14ac:dyDescent="0.25">
      <c r="A3593" s="450"/>
      <c r="B3593" s="463"/>
      <c r="C3593" s="464"/>
      <c r="D3593" s="455"/>
      <c r="E3593" s="455"/>
      <c r="F3593" s="460"/>
      <c r="G3593" s="455"/>
      <c r="H3593" s="461"/>
      <c r="I3593" s="461"/>
      <c r="J3593" s="426"/>
      <c r="K3593" s="426"/>
      <c r="L3593" s="426"/>
      <c r="M3593" s="426"/>
      <c r="N3593" s="427"/>
      <c r="O3593" s="458">
        <f t="shared" si="168"/>
        <v>0</v>
      </c>
      <c r="P3593" s="458">
        <f t="shared" si="169"/>
        <v>0</v>
      </c>
      <c r="Q3593" s="96" t="str">
        <f t="shared" si="170"/>
        <v/>
      </c>
    </row>
    <row r="3594" spans="1:17" ht="13.5" hidden="1" thickBot="1" x14ac:dyDescent="0.25">
      <c r="A3594" s="450"/>
      <c r="B3594" s="463"/>
      <c r="C3594" s="464"/>
      <c r="D3594" s="455"/>
      <c r="E3594" s="455"/>
      <c r="F3594" s="460"/>
      <c r="G3594" s="455"/>
      <c r="H3594" s="461"/>
      <c r="I3594" s="461"/>
      <c r="J3594" s="426"/>
      <c r="K3594" s="426"/>
      <c r="L3594" s="426"/>
      <c r="M3594" s="426"/>
      <c r="N3594" s="427"/>
      <c r="O3594" s="458">
        <f t="shared" si="168"/>
        <v>0</v>
      </c>
      <c r="P3594" s="458">
        <f t="shared" si="169"/>
        <v>0</v>
      </c>
      <c r="Q3594" s="96" t="str">
        <f t="shared" si="170"/>
        <v/>
      </c>
    </row>
    <row r="3595" spans="1:17" ht="13.5" hidden="1" thickBot="1" x14ac:dyDescent="0.25">
      <c r="A3595" s="450"/>
      <c r="B3595" s="463"/>
      <c r="C3595" s="464"/>
      <c r="D3595" s="455"/>
      <c r="E3595" s="455"/>
      <c r="F3595" s="460"/>
      <c r="G3595" s="455"/>
      <c r="H3595" s="461"/>
      <c r="I3595" s="461"/>
      <c r="J3595" s="426"/>
      <c r="K3595" s="426"/>
      <c r="L3595" s="426"/>
      <c r="M3595" s="426"/>
      <c r="N3595" s="427"/>
      <c r="O3595" s="458">
        <f t="shared" si="168"/>
        <v>0</v>
      </c>
      <c r="P3595" s="458">
        <f t="shared" si="169"/>
        <v>0</v>
      </c>
      <c r="Q3595" s="96" t="str">
        <f t="shared" si="170"/>
        <v/>
      </c>
    </row>
    <row r="3596" spans="1:17" ht="13.5" hidden="1" thickBot="1" x14ac:dyDescent="0.25">
      <c r="A3596" s="450"/>
      <c r="B3596" s="463"/>
      <c r="C3596" s="464"/>
      <c r="D3596" s="455"/>
      <c r="E3596" s="455"/>
      <c r="F3596" s="460"/>
      <c r="G3596" s="455"/>
      <c r="H3596" s="461"/>
      <c r="I3596" s="461"/>
      <c r="J3596" s="426"/>
      <c r="K3596" s="426"/>
      <c r="L3596" s="426"/>
      <c r="M3596" s="426"/>
      <c r="N3596" s="427"/>
      <c r="O3596" s="458">
        <f t="shared" si="168"/>
        <v>0</v>
      </c>
      <c r="P3596" s="458">
        <f t="shared" si="169"/>
        <v>0</v>
      </c>
      <c r="Q3596" s="96" t="str">
        <f t="shared" si="170"/>
        <v/>
      </c>
    </row>
    <row r="3597" spans="1:17" ht="13.5" hidden="1" thickBot="1" x14ac:dyDescent="0.25">
      <c r="A3597" s="450"/>
      <c r="B3597" s="463"/>
      <c r="C3597" s="464"/>
      <c r="D3597" s="455"/>
      <c r="E3597" s="455"/>
      <c r="F3597" s="460"/>
      <c r="G3597" s="455"/>
      <c r="H3597" s="456"/>
      <c r="I3597" s="461"/>
      <c r="J3597" s="425"/>
      <c r="K3597" s="425"/>
      <c r="L3597" s="426"/>
      <c r="M3597" s="426"/>
      <c r="N3597" s="427"/>
      <c r="O3597" s="458">
        <f t="shared" si="168"/>
        <v>0</v>
      </c>
      <c r="P3597" s="458">
        <f t="shared" si="169"/>
        <v>0</v>
      </c>
      <c r="Q3597" s="96" t="str">
        <f t="shared" si="170"/>
        <v/>
      </c>
    </row>
    <row r="3598" spans="1:17" ht="13.5" hidden="1" thickBot="1" x14ac:dyDescent="0.25">
      <c r="A3598" s="450"/>
      <c r="B3598" s="463"/>
      <c r="C3598" s="464"/>
      <c r="D3598" s="455"/>
      <c r="E3598" s="455"/>
      <c r="F3598" s="460"/>
      <c r="G3598" s="455"/>
      <c r="H3598" s="461"/>
      <c r="I3598" s="461"/>
      <c r="J3598" s="426"/>
      <c r="K3598" s="425"/>
      <c r="L3598" s="426"/>
      <c r="M3598" s="426"/>
      <c r="N3598" s="427"/>
      <c r="O3598" s="458">
        <f t="shared" si="168"/>
        <v>0</v>
      </c>
      <c r="P3598" s="458">
        <f t="shared" si="169"/>
        <v>0</v>
      </c>
      <c r="Q3598" s="96" t="str">
        <f t="shared" si="170"/>
        <v/>
      </c>
    </row>
    <row r="3599" spans="1:17" ht="13.5" hidden="1" thickBot="1" x14ac:dyDescent="0.25">
      <c r="A3599" s="450"/>
      <c r="B3599" s="463"/>
      <c r="C3599" s="464"/>
      <c r="D3599" s="455"/>
      <c r="E3599" s="455"/>
      <c r="F3599" s="460"/>
      <c r="G3599" s="455"/>
      <c r="H3599" s="461"/>
      <c r="I3599" s="461"/>
      <c r="J3599" s="426"/>
      <c r="K3599" s="426"/>
      <c r="L3599" s="426"/>
      <c r="M3599" s="426"/>
      <c r="N3599" s="427"/>
      <c r="O3599" s="458">
        <f t="shared" si="168"/>
        <v>0</v>
      </c>
      <c r="P3599" s="458">
        <f t="shared" si="169"/>
        <v>0</v>
      </c>
      <c r="Q3599" s="96" t="str">
        <f t="shared" si="170"/>
        <v/>
      </c>
    </row>
    <row r="3600" spans="1:17" ht="13.5" hidden="1" thickBot="1" x14ac:dyDescent="0.25">
      <c r="A3600" s="450"/>
      <c r="B3600" s="463"/>
      <c r="C3600" s="464"/>
      <c r="D3600" s="455"/>
      <c r="E3600" s="455"/>
      <c r="F3600" s="460"/>
      <c r="G3600" s="455"/>
      <c r="H3600" s="461"/>
      <c r="I3600" s="461"/>
      <c r="J3600" s="426"/>
      <c r="K3600" s="426"/>
      <c r="L3600" s="426"/>
      <c r="M3600" s="426"/>
      <c r="N3600" s="427"/>
      <c r="O3600" s="458">
        <f t="shared" si="168"/>
        <v>0</v>
      </c>
      <c r="P3600" s="458">
        <f t="shared" si="169"/>
        <v>0</v>
      </c>
      <c r="Q3600" s="96" t="str">
        <f t="shared" si="170"/>
        <v/>
      </c>
    </row>
    <row r="3601" spans="1:17" ht="13.5" hidden="1" thickBot="1" x14ac:dyDescent="0.25">
      <c r="A3601" s="450"/>
      <c r="B3601" s="463"/>
      <c r="C3601" s="464"/>
      <c r="D3601" s="455"/>
      <c r="E3601" s="455"/>
      <c r="F3601" s="460"/>
      <c r="G3601" s="455"/>
      <c r="H3601" s="461"/>
      <c r="I3601" s="461"/>
      <c r="J3601" s="426"/>
      <c r="K3601" s="426"/>
      <c r="L3601" s="426"/>
      <c r="M3601" s="480"/>
      <c r="N3601" s="427"/>
      <c r="O3601" s="458">
        <f t="shared" si="168"/>
        <v>0</v>
      </c>
      <c r="P3601" s="458">
        <f t="shared" si="169"/>
        <v>0</v>
      </c>
      <c r="Q3601" s="96" t="str">
        <f t="shared" si="170"/>
        <v/>
      </c>
    </row>
    <row r="3602" spans="1:17" ht="13.5" hidden="1" thickBot="1" x14ac:dyDescent="0.25">
      <c r="A3602" s="450"/>
      <c r="B3602" s="463"/>
      <c r="C3602" s="464"/>
      <c r="D3602" s="455"/>
      <c r="E3602" s="455"/>
      <c r="F3602" s="460"/>
      <c r="G3602" s="455"/>
      <c r="H3602" s="456"/>
      <c r="I3602" s="461"/>
      <c r="J3602" s="425"/>
      <c r="K3602" s="425"/>
      <c r="L3602" s="426"/>
      <c r="M3602" s="426"/>
      <c r="N3602" s="427"/>
      <c r="O3602" s="458">
        <f t="shared" si="168"/>
        <v>0</v>
      </c>
      <c r="P3602" s="458">
        <f t="shared" si="169"/>
        <v>0</v>
      </c>
      <c r="Q3602" s="96" t="str">
        <f t="shared" si="170"/>
        <v/>
      </c>
    </row>
    <row r="3603" spans="1:17" ht="13.5" hidden="1" thickBot="1" x14ac:dyDescent="0.25">
      <c r="A3603" s="450"/>
      <c r="B3603" s="463"/>
      <c r="C3603" s="464"/>
      <c r="D3603" s="455"/>
      <c r="E3603" s="455"/>
      <c r="F3603" s="460"/>
      <c r="G3603" s="455"/>
      <c r="H3603" s="456"/>
      <c r="I3603" s="461"/>
      <c r="J3603" s="425"/>
      <c r="K3603" s="425"/>
      <c r="L3603" s="426"/>
      <c r="M3603" s="426"/>
      <c r="N3603" s="427"/>
      <c r="O3603" s="458">
        <f t="shared" si="168"/>
        <v>0</v>
      </c>
      <c r="P3603" s="458">
        <f t="shared" si="169"/>
        <v>0</v>
      </c>
      <c r="Q3603" s="96" t="str">
        <f t="shared" si="170"/>
        <v/>
      </c>
    </row>
    <row r="3604" spans="1:17" ht="13.5" hidden="1" thickBot="1" x14ac:dyDescent="0.25">
      <c r="A3604" s="450"/>
      <c r="B3604" s="463"/>
      <c r="C3604" s="464"/>
      <c r="D3604" s="455"/>
      <c r="E3604" s="455"/>
      <c r="F3604" s="460"/>
      <c r="G3604" s="455"/>
      <c r="H3604" s="461"/>
      <c r="I3604" s="461"/>
      <c r="J3604" s="425"/>
      <c r="K3604" s="425"/>
      <c r="L3604" s="426"/>
      <c r="M3604" s="426"/>
      <c r="N3604" s="427"/>
      <c r="O3604" s="458">
        <f t="shared" si="168"/>
        <v>0</v>
      </c>
      <c r="P3604" s="458">
        <f t="shared" si="169"/>
        <v>0</v>
      </c>
      <c r="Q3604" s="96" t="str">
        <f t="shared" si="170"/>
        <v/>
      </c>
    </row>
    <row r="3605" spans="1:17" ht="13.5" hidden="1" thickBot="1" x14ac:dyDescent="0.25">
      <c r="A3605" s="450"/>
      <c r="B3605" s="463"/>
      <c r="C3605" s="464"/>
      <c r="D3605" s="455"/>
      <c r="E3605" s="455"/>
      <c r="F3605" s="460"/>
      <c r="G3605" s="455"/>
      <c r="H3605" s="461"/>
      <c r="I3605" s="461"/>
      <c r="J3605" s="425"/>
      <c r="K3605" s="425"/>
      <c r="L3605" s="426"/>
      <c r="M3605" s="426"/>
      <c r="N3605" s="427"/>
      <c r="O3605" s="458">
        <f t="shared" si="168"/>
        <v>0</v>
      </c>
      <c r="P3605" s="458">
        <f t="shared" si="169"/>
        <v>0</v>
      </c>
      <c r="Q3605" s="96" t="str">
        <f t="shared" si="170"/>
        <v/>
      </c>
    </row>
    <row r="3606" spans="1:17" ht="13.5" hidden="1" thickBot="1" x14ac:dyDescent="0.25">
      <c r="A3606" s="450"/>
      <c r="B3606" s="463"/>
      <c r="C3606" s="464"/>
      <c r="D3606" s="455"/>
      <c r="E3606" s="455"/>
      <c r="F3606" s="460"/>
      <c r="G3606" s="455"/>
      <c r="H3606" s="461"/>
      <c r="I3606" s="461"/>
      <c r="J3606" s="426"/>
      <c r="K3606" s="425"/>
      <c r="L3606" s="426"/>
      <c r="M3606" s="426"/>
      <c r="N3606" s="427"/>
      <c r="O3606" s="458">
        <f t="shared" si="168"/>
        <v>0</v>
      </c>
      <c r="P3606" s="458">
        <f t="shared" si="169"/>
        <v>0</v>
      </c>
      <c r="Q3606" s="96" t="str">
        <f t="shared" si="170"/>
        <v/>
      </c>
    </row>
    <row r="3607" spans="1:17" ht="13.5" hidden="1" thickBot="1" x14ac:dyDescent="0.25">
      <c r="A3607" s="450"/>
      <c r="B3607" s="463"/>
      <c r="C3607" s="464"/>
      <c r="D3607" s="455"/>
      <c r="E3607" s="455"/>
      <c r="F3607" s="460"/>
      <c r="G3607" s="455"/>
      <c r="H3607" s="456"/>
      <c r="I3607" s="461"/>
      <c r="J3607" s="425"/>
      <c r="K3607" s="425"/>
      <c r="L3607" s="425"/>
      <c r="M3607" s="426"/>
      <c r="N3607" s="427"/>
      <c r="O3607" s="458">
        <f t="shared" si="168"/>
        <v>0</v>
      </c>
      <c r="P3607" s="458">
        <f t="shared" si="169"/>
        <v>0</v>
      </c>
      <c r="Q3607" s="96" t="str">
        <f t="shared" si="170"/>
        <v/>
      </c>
    </row>
    <row r="3608" spans="1:17" ht="13.5" hidden="1" thickBot="1" x14ac:dyDescent="0.25">
      <c r="A3608" s="450"/>
      <c r="B3608" s="463"/>
      <c r="C3608" s="464"/>
      <c r="D3608" s="455"/>
      <c r="E3608" s="455"/>
      <c r="F3608" s="460"/>
      <c r="G3608" s="455"/>
      <c r="H3608" s="456"/>
      <c r="I3608" s="461"/>
      <c r="J3608" s="425"/>
      <c r="K3608" s="425"/>
      <c r="L3608" s="426"/>
      <c r="M3608" s="426"/>
      <c r="N3608" s="427"/>
      <c r="O3608" s="458">
        <f t="shared" si="168"/>
        <v>0</v>
      </c>
      <c r="P3608" s="458">
        <f t="shared" si="169"/>
        <v>0</v>
      </c>
      <c r="Q3608" s="96" t="str">
        <f t="shared" si="170"/>
        <v/>
      </c>
    </row>
    <row r="3609" spans="1:17" ht="13.5" hidden="1" thickBot="1" x14ac:dyDescent="0.25">
      <c r="A3609" s="450"/>
      <c r="B3609" s="463"/>
      <c r="C3609" s="464"/>
      <c r="D3609" s="455"/>
      <c r="E3609" s="455"/>
      <c r="F3609" s="460"/>
      <c r="G3609" s="455"/>
      <c r="H3609" s="456"/>
      <c r="I3609" s="461"/>
      <c r="J3609" s="425"/>
      <c r="K3609" s="425"/>
      <c r="L3609" s="426"/>
      <c r="M3609" s="425"/>
      <c r="N3609" s="427"/>
      <c r="O3609" s="458">
        <f t="shared" si="168"/>
        <v>0</v>
      </c>
      <c r="P3609" s="458">
        <f t="shared" si="169"/>
        <v>0</v>
      </c>
      <c r="Q3609" s="96" t="str">
        <f t="shared" si="170"/>
        <v/>
      </c>
    </row>
    <row r="3610" spans="1:17" ht="13.5" hidden="1" thickBot="1" x14ac:dyDescent="0.25">
      <c r="A3610" s="450"/>
      <c r="B3610" s="463"/>
      <c r="C3610" s="464"/>
      <c r="D3610" s="455"/>
      <c r="E3610" s="455"/>
      <c r="F3610" s="460"/>
      <c r="G3610" s="455"/>
      <c r="H3610" s="456"/>
      <c r="I3610" s="461"/>
      <c r="J3610" s="425"/>
      <c r="K3610" s="425"/>
      <c r="L3610" s="426"/>
      <c r="M3610" s="426"/>
      <c r="N3610" s="427"/>
      <c r="O3610" s="458">
        <f t="shared" si="168"/>
        <v>0</v>
      </c>
      <c r="P3610" s="458">
        <f t="shared" si="169"/>
        <v>0</v>
      </c>
      <c r="Q3610" s="96" t="str">
        <f t="shared" si="170"/>
        <v/>
      </c>
    </row>
    <row r="3611" spans="1:17" ht="13.5" hidden="1" thickBot="1" x14ac:dyDescent="0.25">
      <c r="A3611" s="450"/>
      <c r="B3611" s="463"/>
      <c r="C3611" s="464"/>
      <c r="D3611" s="455"/>
      <c r="E3611" s="455"/>
      <c r="F3611" s="460"/>
      <c r="G3611" s="455"/>
      <c r="H3611" s="461"/>
      <c r="I3611" s="461"/>
      <c r="J3611" s="426"/>
      <c r="K3611" s="426"/>
      <c r="L3611" s="426"/>
      <c r="M3611" s="426"/>
      <c r="N3611" s="427"/>
      <c r="O3611" s="458">
        <f t="shared" si="168"/>
        <v>0</v>
      </c>
      <c r="P3611" s="458">
        <f t="shared" si="169"/>
        <v>0</v>
      </c>
      <c r="Q3611" s="96" t="str">
        <f t="shared" si="170"/>
        <v/>
      </c>
    </row>
    <row r="3612" spans="1:17" ht="13.5" hidden="1" thickBot="1" x14ac:dyDescent="0.25">
      <c r="A3612" s="450"/>
      <c r="B3612" s="463"/>
      <c r="C3612" s="464"/>
      <c r="D3612" s="455"/>
      <c r="E3612" s="455"/>
      <c r="F3612" s="460"/>
      <c r="G3612" s="455"/>
      <c r="H3612" s="456"/>
      <c r="I3612" s="461"/>
      <c r="J3612" s="425"/>
      <c r="K3612" s="425"/>
      <c r="L3612" s="426"/>
      <c r="M3612" s="426"/>
      <c r="N3612" s="427"/>
      <c r="O3612" s="458">
        <f t="shared" si="168"/>
        <v>0</v>
      </c>
      <c r="P3612" s="458">
        <f t="shared" si="169"/>
        <v>0</v>
      </c>
      <c r="Q3612" s="96" t="str">
        <f t="shared" si="170"/>
        <v/>
      </c>
    </row>
    <row r="3613" spans="1:17" ht="13.5" hidden="1" thickBot="1" x14ac:dyDescent="0.25">
      <c r="A3613" s="450"/>
      <c r="B3613" s="463"/>
      <c r="C3613" s="464"/>
      <c r="D3613" s="455"/>
      <c r="E3613" s="455"/>
      <c r="F3613" s="460"/>
      <c r="G3613" s="455"/>
      <c r="H3613" s="461"/>
      <c r="I3613" s="461"/>
      <c r="J3613" s="425"/>
      <c r="K3613" s="425"/>
      <c r="L3613" s="426"/>
      <c r="M3613" s="426"/>
      <c r="N3613" s="427"/>
      <c r="O3613" s="458">
        <f t="shared" si="168"/>
        <v>0</v>
      </c>
      <c r="P3613" s="458">
        <f t="shared" si="169"/>
        <v>0</v>
      </c>
      <c r="Q3613" s="96" t="str">
        <f t="shared" si="170"/>
        <v/>
      </c>
    </row>
    <row r="3614" spans="1:17" ht="13.5" hidden="1" thickBot="1" x14ac:dyDescent="0.25">
      <c r="A3614" s="450"/>
      <c r="B3614" s="463"/>
      <c r="C3614" s="464"/>
      <c r="D3614" s="455"/>
      <c r="E3614" s="455"/>
      <c r="F3614" s="460"/>
      <c r="G3614" s="455"/>
      <c r="H3614" s="456"/>
      <c r="I3614" s="461"/>
      <c r="J3614" s="425"/>
      <c r="K3614" s="425"/>
      <c r="L3614" s="426"/>
      <c r="M3614" s="426"/>
      <c r="N3614" s="427"/>
      <c r="O3614" s="458">
        <f t="shared" si="168"/>
        <v>0</v>
      </c>
      <c r="P3614" s="458">
        <f t="shared" si="169"/>
        <v>0</v>
      </c>
      <c r="Q3614" s="96" t="str">
        <f t="shared" si="170"/>
        <v/>
      </c>
    </row>
    <row r="3615" spans="1:17" ht="13.5" hidden="1" thickBot="1" x14ac:dyDescent="0.25">
      <c r="A3615" s="450"/>
      <c r="B3615" s="463"/>
      <c r="C3615" s="464"/>
      <c r="D3615" s="455"/>
      <c r="E3615" s="455"/>
      <c r="F3615" s="460"/>
      <c r="G3615" s="455"/>
      <c r="H3615" s="461"/>
      <c r="I3615" s="461"/>
      <c r="J3615" s="426"/>
      <c r="K3615" s="425"/>
      <c r="L3615" s="426"/>
      <c r="M3615" s="426"/>
      <c r="N3615" s="427"/>
      <c r="O3615" s="458">
        <f t="shared" si="168"/>
        <v>0</v>
      </c>
      <c r="P3615" s="458">
        <f t="shared" si="169"/>
        <v>0</v>
      </c>
      <c r="Q3615" s="96" t="str">
        <f t="shared" si="170"/>
        <v/>
      </c>
    </row>
    <row r="3616" spans="1:17" ht="13.5" hidden="1" thickBot="1" x14ac:dyDescent="0.25">
      <c r="A3616" s="450"/>
      <c r="B3616" s="463"/>
      <c r="C3616" s="464"/>
      <c r="D3616" s="455"/>
      <c r="E3616" s="455"/>
      <c r="F3616" s="460"/>
      <c r="G3616" s="455"/>
      <c r="H3616" s="456"/>
      <c r="I3616" s="461"/>
      <c r="J3616" s="425"/>
      <c r="K3616" s="425"/>
      <c r="L3616" s="426"/>
      <c r="M3616" s="426"/>
      <c r="N3616" s="427"/>
      <c r="O3616" s="458">
        <f t="shared" si="168"/>
        <v>0</v>
      </c>
      <c r="P3616" s="458">
        <f t="shared" si="169"/>
        <v>0</v>
      </c>
      <c r="Q3616" s="96" t="str">
        <f t="shared" si="170"/>
        <v/>
      </c>
    </row>
    <row r="3617" spans="1:17" ht="13.5" hidden="1" thickBot="1" x14ac:dyDescent="0.25">
      <c r="A3617" s="450"/>
      <c r="B3617" s="463"/>
      <c r="C3617" s="464"/>
      <c r="D3617" s="455"/>
      <c r="E3617" s="455"/>
      <c r="F3617" s="460"/>
      <c r="G3617" s="455"/>
      <c r="H3617" s="461"/>
      <c r="I3617" s="461"/>
      <c r="J3617" s="426"/>
      <c r="K3617" s="425"/>
      <c r="L3617" s="426"/>
      <c r="M3617" s="426"/>
      <c r="N3617" s="427"/>
      <c r="O3617" s="458">
        <f t="shared" si="168"/>
        <v>0</v>
      </c>
      <c r="P3617" s="458">
        <f t="shared" si="169"/>
        <v>0</v>
      </c>
      <c r="Q3617" s="96" t="str">
        <f t="shared" si="170"/>
        <v/>
      </c>
    </row>
    <row r="3618" spans="1:17" ht="13.5" hidden="1" thickBot="1" x14ac:dyDescent="0.25">
      <c r="A3618" s="450"/>
      <c r="B3618" s="463"/>
      <c r="C3618" s="464"/>
      <c r="D3618" s="455"/>
      <c r="E3618" s="455"/>
      <c r="F3618" s="460"/>
      <c r="G3618" s="455"/>
      <c r="H3618" s="461"/>
      <c r="I3618" s="461"/>
      <c r="J3618" s="426"/>
      <c r="K3618" s="426"/>
      <c r="L3618" s="426"/>
      <c r="M3618" s="426"/>
      <c r="N3618" s="427"/>
      <c r="O3618" s="458">
        <f t="shared" si="168"/>
        <v>0</v>
      </c>
      <c r="P3618" s="458">
        <f t="shared" si="169"/>
        <v>0</v>
      </c>
      <c r="Q3618" s="96" t="str">
        <f t="shared" si="170"/>
        <v/>
      </c>
    </row>
    <row r="3619" spans="1:17" ht="13.5" hidden="1" thickBot="1" x14ac:dyDescent="0.25">
      <c r="A3619" s="450"/>
      <c r="B3619" s="463"/>
      <c r="C3619" s="464"/>
      <c r="D3619" s="455"/>
      <c r="E3619" s="455"/>
      <c r="F3619" s="460"/>
      <c r="G3619" s="455"/>
      <c r="H3619" s="461"/>
      <c r="I3619" s="461"/>
      <c r="J3619" s="426"/>
      <c r="K3619" s="426"/>
      <c r="L3619" s="426"/>
      <c r="M3619" s="426"/>
      <c r="N3619" s="427"/>
      <c r="O3619" s="458">
        <f t="shared" si="168"/>
        <v>0</v>
      </c>
      <c r="P3619" s="458">
        <f t="shared" si="169"/>
        <v>0</v>
      </c>
      <c r="Q3619" s="96" t="str">
        <f t="shared" si="170"/>
        <v/>
      </c>
    </row>
    <row r="3620" spans="1:17" ht="13.5" hidden="1" thickBot="1" x14ac:dyDescent="0.25">
      <c r="A3620" s="450"/>
      <c r="B3620" s="463"/>
      <c r="C3620" s="464"/>
      <c r="D3620" s="455"/>
      <c r="E3620" s="455"/>
      <c r="F3620" s="460"/>
      <c r="G3620" s="455"/>
      <c r="H3620" s="461"/>
      <c r="I3620" s="461"/>
      <c r="J3620" s="426"/>
      <c r="K3620" s="426"/>
      <c r="L3620" s="426"/>
      <c r="M3620" s="426"/>
      <c r="N3620" s="427"/>
      <c r="O3620" s="458">
        <f t="shared" si="168"/>
        <v>0</v>
      </c>
      <c r="P3620" s="458">
        <f t="shared" si="169"/>
        <v>0</v>
      </c>
      <c r="Q3620" s="96" t="str">
        <f t="shared" si="170"/>
        <v/>
      </c>
    </row>
    <row r="3621" spans="1:17" ht="13.5" hidden="1" thickBot="1" x14ac:dyDescent="0.25">
      <c r="A3621" s="450"/>
      <c r="B3621" s="463"/>
      <c r="C3621" s="464"/>
      <c r="D3621" s="455"/>
      <c r="E3621" s="455"/>
      <c r="F3621" s="460"/>
      <c r="G3621" s="455"/>
      <c r="H3621" s="461"/>
      <c r="I3621" s="461"/>
      <c r="J3621" s="426"/>
      <c r="K3621" s="426"/>
      <c r="L3621" s="426"/>
      <c r="M3621" s="426"/>
      <c r="N3621" s="427"/>
      <c r="O3621" s="458">
        <f t="shared" si="168"/>
        <v>0</v>
      </c>
      <c r="P3621" s="458">
        <f t="shared" si="169"/>
        <v>0</v>
      </c>
      <c r="Q3621" s="96" t="str">
        <f t="shared" si="170"/>
        <v/>
      </c>
    </row>
    <row r="3622" spans="1:17" ht="13.5" hidden="1" thickBot="1" x14ac:dyDescent="0.25">
      <c r="A3622" s="450"/>
      <c r="B3622" s="463"/>
      <c r="C3622" s="464"/>
      <c r="D3622" s="455"/>
      <c r="E3622" s="455"/>
      <c r="F3622" s="460"/>
      <c r="G3622" s="455"/>
      <c r="H3622" s="461"/>
      <c r="I3622" s="461"/>
      <c r="J3622" s="426"/>
      <c r="K3622" s="426"/>
      <c r="L3622" s="426"/>
      <c r="M3622" s="426"/>
      <c r="N3622" s="427"/>
      <c r="O3622" s="458">
        <f t="shared" si="168"/>
        <v>0</v>
      </c>
      <c r="P3622" s="458">
        <f t="shared" si="169"/>
        <v>0</v>
      </c>
      <c r="Q3622" s="96" t="str">
        <f t="shared" si="170"/>
        <v/>
      </c>
    </row>
    <row r="3623" spans="1:17" ht="13.5" hidden="1" thickBot="1" x14ac:dyDescent="0.25">
      <c r="A3623" s="450"/>
      <c r="B3623" s="463"/>
      <c r="C3623" s="464"/>
      <c r="D3623" s="455"/>
      <c r="E3623" s="455"/>
      <c r="F3623" s="460"/>
      <c r="G3623" s="455"/>
      <c r="H3623" s="461"/>
      <c r="I3623" s="461"/>
      <c r="J3623" s="426"/>
      <c r="K3623" s="426"/>
      <c r="L3623" s="426"/>
      <c r="M3623" s="426"/>
      <c r="N3623" s="427"/>
      <c r="O3623" s="458">
        <f t="shared" si="168"/>
        <v>0</v>
      </c>
      <c r="P3623" s="458">
        <f t="shared" si="169"/>
        <v>0</v>
      </c>
      <c r="Q3623" s="96" t="str">
        <f t="shared" si="170"/>
        <v/>
      </c>
    </row>
    <row r="3624" spans="1:17" ht="13.5" hidden="1" thickBot="1" x14ac:dyDescent="0.25">
      <c r="A3624" s="450"/>
      <c r="B3624" s="463"/>
      <c r="C3624" s="464"/>
      <c r="D3624" s="455"/>
      <c r="E3624" s="455"/>
      <c r="F3624" s="460"/>
      <c r="G3624" s="455"/>
      <c r="H3624" s="461"/>
      <c r="I3624" s="461"/>
      <c r="J3624" s="426"/>
      <c r="K3624" s="426"/>
      <c r="L3624" s="426"/>
      <c r="M3624" s="426"/>
      <c r="N3624" s="427"/>
      <c r="O3624" s="458">
        <f t="shared" si="168"/>
        <v>0</v>
      </c>
      <c r="P3624" s="458">
        <f t="shared" si="169"/>
        <v>0</v>
      </c>
      <c r="Q3624" s="96" t="str">
        <f t="shared" si="170"/>
        <v/>
      </c>
    </row>
    <row r="3625" spans="1:17" ht="13.5" hidden="1" thickBot="1" x14ac:dyDescent="0.25">
      <c r="A3625" s="450"/>
      <c r="B3625" s="463"/>
      <c r="C3625" s="464"/>
      <c r="D3625" s="455"/>
      <c r="E3625" s="455"/>
      <c r="F3625" s="460"/>
      <c r="G3625" s="455"/>
      <c r="H3625" s="461"/>
      <c r="I3625" s="461"/>
      <c r="J3625" s="426"/>
      <c r="K3625" s="426"/>
      <c r="L3625" s="426"/>
      <c r="M3625" s="426"/>
      <c r="N3625" s="427"/>
      <c r="O3625" s="458">
        <f t="shared" si="168"/>
        <v>0</v>
      </c>
      <c r="P3625" s="458">
        <f t="shared" si="169"/>
        <v>0</v>
      </c>
      <c r="Q3625" s="96" t="str">
        <f t="shared" si="170"/>
        <v/>
      </c>
    </row>
    <row r="3626" spans="1:17" ht="13.5" hidden="1" thickBot="1" x14ac:dyDescent="0.25">
      <c r="A3626" s="450"/>
      <c r="B3626" s="463"/>
      <c r="C3626" s="464"/>
      <c r="D3626" s="455"/>
      <c r="E3626" s="455"/>
      <c r="F3626" s="460"/>
      <c r="G3626" s="455"/>
      <c r="H3626" s="461"/>
      <c r="I3626" s="461"/>
      <c r="J3626" s="426"/>
      <c r="K3626" s="426"/>
      <c r="L3626" s="426"/>
      <c r="M3626" s="426"/>
      <c r="N3626" s="427"/>
      <c r="O3626" s="458">
        <f t="shared" si="168"/>
        <v>0</v>
      </c>
      <c r="P3626" s="458">
        <f t="shared" si="169"/>
        <v>0</v>
      </c>
      <c r="Q3626" s="96" t="str">
        <f t="shared" si="170"/>
        <v/>
      </c>
    </row>
    <row r="3627" spans="1:17" ht="13.5" hidden="1" thickBot="1" x14ac:dyDescent="0.25">
      <c r="A3627" s="450"/>
      <c r="B3627" s="463"/>
      <c r="C3627" s="464"/>
      <c r="D3627" s="455"/>
      <c r="E3627" s="455"/>
      <c r="F3627" s="460"/>
      <c r="G3627" s="455"/>
      <c r="H3627" s="461"/>
      <c r="I3627" s="461"/>
      <c r="J3627" s="426"/>
      <c r="K3627" s="426"/>
      <c r="L3627" s="426"/>
      <c r="M3627" s="426"/>
      <c r="N3627" s="427"/>
      <c r="O3627" s="458">
        <f t="shared" si="168"/>
        <v>0</v>
      </c>
      <c r="P3627" s="458">
        <f t="shared" si="169"/>
        <v>0</v>
      </c>
      <c r="Q3627" s="96" t="str">
        <f t="shared" si="170"/>
        <v/>
      </c>
    </row>
    <row r="3628" spans="1:17" ht="13.5" hidden="1" thickBot="1" x14ac:dyDescent="0.25">
      <c r="A3628" s="450"/>
      <c r="B3628" s="463"/>
      <c r="C3628" s="464"/>
      <c r="D3628" s="455"/>
      <c r="E3628" s="455"/>
      <c r="F3628" s="460"/>
      <c r="G3628" s="455"/>
      <c r="H3628" s="461"/>
      <c r="I3628" s="461"/>
      <c r="J3628" s="426"/>
      <c r="K3628" s="426"/>
      <c r="L3628" s="426"/>
      <c r="M3628" s="426"/>
      <c r="N3628" s="427"/>
      <c r="O3628" s="458">
        <f t="shared" si="168"/>
        <v>0</v>
      </c>
      <c r="P3628" s="458">
        <f t="shared" si="169"/>
        <v>0</v>
      </c>
      <c r="Q3628" s="96" t="str">
        <f t="shared" si="170"/>
        <v/>
      </c>
    </row>
    <row r="3629" spans="1:17" ht="13.5" hidden="1" thickBot="1" x14ac:dyDescent="0.25">
      <c r="A3629" s="450"/>
      <c r="B3629" s="463"/>
      <c r="C3629" s="464"/>
      <c r="D3629" s="455"/>
      <c r="E3629" s="455"/>
      <c r="F3629" s="460"/>
      <c r="G3629" s="455"/>
      <c r="H3629" s="456"/>
      <c r="I3629" s="461"/>
      <c r="J3629" s="425"/>
      <c r="K3629" s="425"/>
      <c r="L3629" s="426"/>
      <c r="M3629" s="426"/>
      <c r="N3629" s="427"/>
      <c r="O3629" s="458">
        <f t="shared" si="168"/>
        <v>0</v>
      </c>
      <c r="P3629" s="458">
        <f t="shared" si="169"/>
        <v>0</v>
      </c>
      <c r="Q3629" s="96" t="str">
        <f t="shared" si="170"/>
        <v/>
      </c>
    </row>
    <row r="3630" spans="1:17" ht="13.5" hidden="1" thickBot="1" x14ac:dyDescent="0.25">
      <c r="A3630" s="450"/>
      <c r="B3630" s="463"/>
      <c r="C3630" s="464"/>
      <c r="D3630" s="455"/>
      <c r="E3630" s="455"/>
      <c r="F3630" s="460"/>
      <c r="G3630" s="455"/>
      <c r="H3630" s="461"/>
      <c r="I3630" s="461"/>
      <c r="J3630" s="425"/>
      <c r="K3630" s="425"/>
      <c r="L3630" s="426"/>
      <c r="M3630" s="425"/>
      <c r="N3630" s="427"/>
      <c r="O3630" s="458">
        <f t="shared" si="168"/>
        <v>0</v>
      </c>
      <c r="P3630" s="458">
        <f t="shared" si="169"/>
        <v>0</v>
      </c>
      <c r="Q3630" s="96" t="str">
        <f t="shared" si="170"/>
        <v/>
      </c>
    </row>
    <row r="3631" spans="1:17" ht="13.5" hidden="1" thickBot="1" x14ac:dyDescent="0.25">
      <c r="A3631" s="450"/>
      <c r="B3631" s="463"/>
      <c r="C3631" s="464"/>
      <c r="D3631" s="455"/>
      <c r="E3631" s="455"/>
      <c r="F3631" s="460"/>
      <c r="G3631" s="455"/>
      <c r="H3631" s="461"/>
      <c r="I3631" s="455"/>
      <c r="J3631" s="465"/>
      <c r="K3631" s="465"/>
      <c r="L3631" s="465"/>
      <c r="M3631" s="426"/>
      <c r="N3631" s="427"/>
      <c r="O3631" s="458">
        <f t="shared" si="168"/>
        <v>0</v>
      </c>
      <c r="P3631" s="458">
        <f t="shared" si="169"/>
        <v>0</v>
      </c>
      <c r="Q3631" s="96" t="str">
        <f t="shared" si="170"/>
        <v/>
      </c>
    </row>
    <row r="3632" spans="1:17" ht="13.5" hidden="1" thickBot="1" x14ac:dyDescent="0.25">
      <c r="A3632" s="450"/>
      <c r="B3632" s="463"/>
      <c r="C3632" s="464"/>
      <c r="D3632" s="455"/>
      <c r="E3632" s="455"/>
      <c r="F3632" s="460"/>
      <c r="G3632" s="455"/>
      <c r="H3632" s="461"/>
      <c r="I3632" s="461"/>
      <c r="J3632" s="425"/>
      <c r="K3632" s="426"/>
      <c r="L3632" s="426"/>
      <c r="M3632" s="426"/>
      <c r="N3632" s="427"/>
      <c r="O3632" s="458">
        <f t="shared" si="168"/>
        <v>0</v>
      </c>
      <c r="P3632" s="458">
        <f t="shared" si="169"/>
        <v>0</v>
      </c>
      <c r="Q3632" s="96" t="str">
        <f t="shared" si="170"/>
        <v/>
      </c>
    </row>
    <row r="3633" spans="1:17" ht="13.5" hidden="1" thickBot="1" x14ac:dyDescent="0.25">
      <c r="A3633" s="450"/>
      <c r="B3633" s="463"/>
      <c r="C3633" s="464"/>
      <c r="D3633" s="455"/>
      <c r="E3633" s="455"/>
      <c r="F3633" s="460"/>
      <c r="G3633" s="455"/>
      <c r="H3633" s="461"/>
      <c r="I3633" s="461"/>
      <c r="J3633" s="425"/>
      <c r="K3633" s="426"/>
      <c r="L3633" s="426"/>
      <c r="M3633" s="426"/>
      <c r="N3633" s="427"/>
      <c r="O3633" s="458">
        <f t="shared" si="168"/>
        <v>0</v>
      </c>
      <c r="P3633" s="458">
        <f t="shared" si="169"/>
        <v>0</v>
      </c>
      <c r="Q3633" s="96" t="str">
        <f t="shared" si="170"/>
        <v/>
      </c>
    </row>
    <row r="3634" spans="1:17" ht="13.5" hidden="1" thickBot="1" x14ac:dyDescent="0.25">
      <c r="A3634" s="450"/>
      <c r="B3634" s="463"/>
      <c r="C3634" s="464"/>
      <c r="D3634" s="455"/>
      <c r="E3634" s="455"/>
      <c r="F3634" s="460"/>
      <c r="G3634" s="455"/>
      <c r="H3634" s="456"/>
      <c r="I3634" s="461"/>
      <c r="J3634" s="425"/>
      <c r="K3634" s="425"/>
      <c r="L3634" s="426"/>
      <c r="M3634" s="425"/>
      <c r="N3634" s="481"/>
      <c r="O3634" s="458">
        <f t="shared" si="168"/>
        <v>0</v>
      </c>
      <c r="P3634" s="458">
        <f t="shared" si="169"/>
        <v>0</v>
      </c>
      <c r="Q3634" s="96" t="str">
        <f t="shared" si="170"/>
        <v/>
      </c>
    </row>
    <row r="3635" spans="1:17" ht="13.5" hidden="1" thickBot="1" x14ac:dyDescent="0.25">
      <c r="A3635" s="450"/>
      <c r="B3635" s="463"/>
      <c r="C3635" s="464"/>
      <c r="D3635" s="455"/>
      <c r="E3635" s="455"/>
      <c r="F3635" s="460"/>
      <c r="G3635" s="455"/>
      <c r="H3635" s="456"/>
      <c r="I3635" s="461"/>
      <c r="J3635" s="425"/>
      <c r="K3635" s="425"/>
      <c r="L3635" s="426"/>
      <c r="M3635" s="425"/>
      <c r="N3635" s="427"/>
      <c r="O3635" s="458">
        <f t="shared" si="168"/>
        <v>0</v>
      </c>
      <c r="P3635" s="458">
        <f t="shared" si="169"/>
        <v>0</v>
      </c>
      <c r="Q3635" s="96" t="str">
        <f t="shared" si="170"/>
        <v/>
      </c>
    </row>
    <row r="3636" spans="1:17" ht="13.5" hidden="1" thickBot="1" x14ac:dyDescent="0.25">
      <c r="A3636" s="450"/>
      <c r="B3636" s="463"/>
      <c r="C3636" s="464"/>
      <c r="D3636" s="455"/>
      <c r="E3636" s="455"/>
      <c r="F3636" s="460"/>
      <c r="G3636" s="455"/>
      <c r="H3636" s="461"/>
      <c r="I3636" s="461"/>
      <c r="J3636" s="425"/>
      <c r="K3636" s="425"/>
      <c r="L3636" s="426"/>
      <c r="M3636" s="425"/>
      <c r="N3636" s="427"/>
      <c r="O3636" s="458">
        <f t="shared" si="168"/>
        <v>0</v>
      </c>
      <c r="P3636" s="458">
        <f t="shared" si="169"/>
        <v>0</v>
      </c>
      <c r="Q3636" s="96" t="str">
        <f t="shared" si="170"/>
        <v/>
      </c>
    </row>
    <row r="3637" spans="1:17" ht="13.5" hidden="1" thickBot="1" x14ac:dyDescent="0.25">
      <c r="A3637" s="450"/>
      <c r="B3637" s="463"/>
      <c r="C3637" s="464"/>
      <c r="D3637" s="455"/>
      <c r="E3637" s="455"/>
      <c r="F3637" s="460"/>
      <c r="G3637" s="455"/>
      <c r="H3637" s="461"/>
      <c r="I3637" s="455"/>
      <c r="J3637" s="465"/>
      <c r="K3637" s="465"/>
      <c r="L3637" s="465"/>
      <c r="M3637" s="426"/>
      <c r="N3637" s="427"/>
      <c r="O3637" s="458">
        <f t="shared" si="168"/>
        <v>0</v>
      </c>
      <c r="P3637" s="458">
        <f t="shared" si="169"/>
        <v>0</v>
      </c>
      <c r="Q3637" s="96" t="str">
        <f t="shared" si="170"/>
        <v/>
      </c>
    </row>
    <row r="3638" spans="1:17" ht="13.5" hidden="1" thickBot="1" x14ac:dyDescent="0.25">
      <c r="A3638" s="450"/>
      <c r="B3638" s="463"/>
      <c r="C3638" s="464"/>
      <c r="D3638" s="455"/>
      <c r="E3638" s="455"/>
      <c r="F3638" s="460"/>
      <c r="G3638" s="455"/>
      <c r="H3638" s="456"/>
      <c r="I3638" s="461"/>
      <c r="J3638" s="425"/>
      <c r="K3638" s="426"/>
      <c r="L3638" s="426"/>
      <c r="M3638" s="425"/>
      <c r="N3638" s="427"/>
      <c r="O3638" s="458">
        <f t="shared" si="168"/>
        <v>0</v>
      </c>
      <c r="P3638" s="458">
        <f t="shared" si="169"/>
        <v>0</v>
      </c>
      <c r="Q3638" s="96" t="str">
        <f t="shared" si="170"/>
        <v/>
      </c>
    </row>
    <row r="3639" spans="1:17" ht="13.5" hidden="1" thickBot="1" x14ac:dyDescent="0.25">
      <c r="A3639" s="450"/>
      <c r="B3639" s="463"/>
      <c r="C3639" s="464"/>
      <c r="D3639" s="455"/>
      <c r="E3639" s="455"/>
      <c r="F3639" s="460"/>
      <c r="G3639" s="455"/>
      <c r="H3639" s="461"/>
      <c r="I3639" s="461"/>
      <c r="J3639" s="425"/>
      <c r="K3639" s="425"/>
      <c r="L3639" s="426"/>
      <c r="M3639" s="426"/>
      <c r="N3639" s="427"/>
      <c r="O3639" s="458">
        <f t="shared" si="168"/>
        <v>0</v>
      </c>
      <c r="P3639" s="458">
        <f t="shared" si="169"/>
        <v>0</v>
      </c>
      <c r="Q3639" s="96" t="str">
        <f t="shared" si="170"/>
        <v/>
      </c>
    </row>
    <row r="3640" spans="1:17" ht="13.5" hidden="1" thickBot="1" x14ac:dyDescent="0.25">
      <c r="A3640" s="450"/>
      <c r="B3640" s="463"/>
      <c r="C3640" s="464"/>
      <c r="D3640" s="455"/>
      <c r="E3640" s="455"/>
      <c r="F3640" s="460"/>
      <c r="G3640" s="455"/>
      <c r="H3640" s="461"/>
      <c r="I3640" s="461"/>
      <c r="J3640" s="426"/>
      <c r="K3640" s="425"/>
      <c r="L3640" s="426"/>
      <c r="M3640" s="426"/>
      <c r="N3640" s="427"/>
      <c r="O3640" s="458">
        <f t="shared" si="168"/>
        <v>0</v>
      </c>
      <c r="P3640" s="458">
        <f t="shared" si="169"/>
        <v>0</v>
      </c>
      <c r="Q3640" s="96" t="str">
        <f t="shared" si="170"/>
        <v/>
      </c>
    </row>
    <row r="3641" spans="1:17" ht="13.5" hidden="1" thickBot="1" x14ac:dyDescent="0.25">
      <c r="A3641" s="450"/>
      <c r="B3641" s="463"/>
      <c r="C3641" s="464"/>
      <c r="D3641" s="455"/>
      <c r="E3641" s="455"/>
      <c r="F3641" s="460"/>
      <c r="G3641" s="455"/>
      <c r="H3641" s="461"/>
      <c r="I3641" s="461"/>
      <c r="J3641" s="425"/>
      <c r="K3641" s="425"/>
      <c r="L3641" s="426"/>
      <c r="M3641" s="426"/>
      <c r="N3641" s="427"/>
      <c r="O3641" s="458">
        <f t="shared" si="168"/>
        <v>0</v>
      </c>
      <c r="P3641" s="458">
        <f t="shared" si="169"/>
        <v>0</v>
      </c>
      <c r="Q3641" s="96" t="str">
        <f t="shared" si="170"/>
        <v/>
      </c>
    </row>
    <row r="3642" spans="1:17" ht="13.5" hidden="1" thickBot="1" x14ac:dyDescent="0.25">
      <c r="A3642" s="450"/>
      <c r="B3642" s="463"/>
      <c r="C3642" s="464"/>
      <c r="D3642" s="455"/>
      <c r="E3642" s="455"/>
      <c r="F3642" s="460"/>
      <c r="G3642" s="455"/>
      <c r="H3642" s="461"/>
      <c r="I3642" s="461"/>
      <c r="J3642" s="425"/>
      <c r="K3642" s="425"/>
      <c r="L3642" s="426"/>
      <c r="M3642" s="426"/>
      <c r="N3642" s="427"/>
      <c r="O3642" s="458">
        <f t="shared" si="168"/>
        <v>0</v>
      </c>
      <c r="P3642" s="458">
        <f t="shared" si="169"/>
        <v>0</v>
      </c>
      <c r="Q3642" s="96" t="str">
        <f t="shared" si="170"/>
        <v/>
      </c>
    </row>
    <row r="3643" spans="1:17" ht="13.5" hidden="1" thickBot="1" x14ac:dyDescent="0.25">
      <c r="A3643" s="450"/>
      <c r="B3643" s="463"/>
      <c r="C3643" s="464"/>
      <c r="D3643" s="455"/>
      <c r="E3643" s="455"/>
      <c r="F3643" s="460"/>
      <c r="G3643" s="455"/>
      <c r="H3643" s="461"/>
      <c r="I3643" s="455"/>
      <c r="J3643" s="465"/>
      <c r="K3643" s="465"/>
      <c r="L3643" s="465"/>
      <c r="M3643" s="426"/>
      <c r="N3643" s="427"/>
      <c r="O3643" s="458">
        <f t="shared" si="168"/>
        <v>0</v>
      </c>
      <c r="P3643" s="458">
        <f t="shared" si="169"/>
        <v>0</v>
      </c>
      <c r="Q3643" s="96" t="str">
        <f t="shared" si="170"/>
        <v/>
      </c>
    </row>
    <row r="3644" spans="1:17" ht="13.5" hidden="1" thickBot="1" x14ac:dyDescent="0.25">
      <c r="A3644" s="450"/>
      <c r="B3644" s="463"/>
      <c r="C3644" s="464"/>
      <c r="D3644" s="455"/>
      <c r="E3644" s="455"/>
      <c r="F3644" s="460"/>
      <c r="G3644" s="455"/>
      <c r="H3644" s="461"/>
      <c r="I3644" s="455"/>
      <c r="J3644" s="465"/>
      <c r="K3644" s="465"/>
      <c r="L3644" s="465"/>
      <c r="M3644" s="426"/>
      <c r="N3644" s="427"/>
      <c r="O3644" s="458">
        <f t="shared" si="168"/>
        <v>0</v>
      </c>
      <c r="P3644" s="458">
        <f t="shared" si="169"/>
        <v>0</v>
      </c>
      <c r="Q3644" s="96" t="str">
        <f t="shared" si="170"/>
        <v/>
      </c>
    </row>
    <row r="3645" spans="1:17" ht="13.5" hidden="1" thickBot="1" x14ac:dyDescent="0.25">
      <c r="A3645" s="450"/>
      <c r="B3645" s="463"/>
      <c r="C3645" s="464"/>
      <c r="D3645" s="455"/>
      <c r="E3645" s="455"/>
      <c r="F3645" s="460"/>
      <c r="G3645" s="455"/>
      <c r="H3645" s="461"/>
      <c r="I3645" s="461"/>
      <c r="J3645" s="425"/>
      <c r="K3645" s="425"/>
      <c r="L3645" s="426"/>
      <c r="M3645" s="426"/>
      <c r="N3645" s="427"/>
      <c r="O3645" s="458">
        <f t="shared" si="168"/>
        <v>0</v>
      </c>
      <c r="P3645" s="458">
        <f t="shared" si="169"/>
        <v>0</v>
      </c>
      <c r="Q3645" s="96" t="str">
        <f t="shared" si="170"/>
        <v/>
      </c>
    </row>
    <row r="3646" spans="1:17" ht="13.5" hidden="1" thickBot="1" x14ac:dyDescent="0.25">
      <c r="A3646" s="450"/>
      <c r="B3646" s="463"/>
      <c r="C3646" s="464"/>
      <c r="D3646" s="455"/>
      <c r="E3646" s="455"/>
      <c r="F3646" s="460"/>
      <c r="G3646" s="455"/>
      <c r="H3646" s="461"/>
      <c r="I3646" s="461"/>
      <c r="J3646" s="426"/>
      <c r="K3646" s="425"/>
      <c r="L3646" s="426"/>
      <c r="M3646" s="426"/>
      <c r="N3646" s="427"/>
      <c r="O3646" s="458">
        <f t="shared" si="168"/>
        <v>0</v>
      </c>
      <c r="P3646" s="458">
        <f t="shared" si="169"/>
        <v>0</v>
      </c>
      <c r="Q3646" s="96" t="str">
        <f t="shared" si="170"/>
        <v/>
      </c>
    </row>
    <row r="3647" spans="1:17" ht="13.5" hidden="1" thickBot="1" x14ac:dyDescent="0.25">
      <c r="A3647" s="450"/>
      <c r="B3647" s="463"/>
      <c r="C3647" s="464"/>
      <c r="D3647" s="455"/>
      <c r="E3647" s="455"/>
      <c r="F3647" s="460"/>
      <c r="G3647" s="455"/>
      <c r="H3647" s="461"/>
      <c r="I3647" s="461"/>
      <c r="J3647" s="425"/>
      <c r="K3647" s="426"/>
      <c r="L3647" s="426"/>
      <c r="M3647" s="426"/>
      <c r="N3647" s="427"/>
      <c r="O3647" s="458">
        <f t="shared" si="168"/>
        <v>0</v>
      </c>
      <c r="P3647" s="458">
        <f t="shared" si="169"/>
        <v>0</v>
      </c>
      <c r="Q3647" s="96" t="str">
        <f t="shared" si="170"/>
        <v/>
      </c>
    </row>
    <row r="3648" spans="1:17" ht="13.5" hidden="1" thickBot="1" x14ac:dyDescent="0.25">
      <c r="A3648" s="450"/>
      <c r="B3648" s="463"/>
      <c r="C3648" s="464"/>
      <c r="D3648" s="455"/>
      <c r="E3648" s="455"/>
      <c r="F3648" s="460"/>
      <c r="G3648" s="455"/>
      <c r="H3648" s="461"/>
      <c r="I3648" s="461"/>
      <c r="J3648" s="426"/>
      <c r="K3648" s="426"/>
      <c r="L3648" s="426"/>
      <c r="M3648" s="426"/>
      <c r="N3648" s="427"/>
      <c r="O3648" s="458">
        <f t="shared" si="168"/>
        <v>0</v>
      </c>
      <c r="P3648" s="458">
        <f t="shared" si="169"/>
        <v>0</v>
      </c>
      <c r="Q3648" s="96" t="str">
        <f t="shared" si="170"/>
        <v/>
      </c>
    </row>
    <row r="3649" spans="1:17" ht="13.5" hidden="1" thickBot="1" x14ac:dyDescent="0.25">
      <c r="A3649" s="450"/>
      <c r="B3649" s="463"/>
      <c r="C3649" s="464"/>
      <c r="D3649" s="455"/>
      <c r="E3649" s="455"/>
      <c r="F3649" s="460"/>
      <c r="G3649" s="455"/>
      <c r="H3649" s="461"/>
      <c r="I3649" s="461"/>
      <c r="J3649" s="426"/>
      <c r="K3649" s="426"/>
      <c r="L3649" s="426"/>
      <c r="M3649" s="426"/>
      <c r="N3649" s="427"/>
      <c r="O3649" s="458">
        <f t="shared" si="168"/>
        <v>0</v>
      </c>
      <c r="P3649" s="458">
        <f t="shared" si="169"/>
        <v>0</v>
      </c>
      <c r="Q3649" s="96" t="str">
        <f t="shared" si="170"/>
        <v/>
      </c>
    </row>
    <row r="3650" spans="1:17" ht="13.5" hidden="1" thickBot="1" x14ac:dyDescent="0.25">
      <c r="A3650" s="450"/>
      <c r="B3650" s="463"/>
      <c r="C3650" s="464"/>
      <c r="D3650" s="455"/>
      <c r="E3650" s="455"/>
      <c r="F3650" s="460"/>
      <c r="G3650" s="455"/>
      <c r="H3650" s="461"/>
      <c r="I3650" s="461"/>
      <c r="J3650" s="426"/>
      <c r="K3650" s="426"/>
      <c r="L3650" s="426"/>
      <c r="M3650" s="426"/>
      <c r="N3650" s="427"/>
      <c r="O3650" s="458">
        <f t="shared" si="168"/>
        <v>0</v>
      </c>
      <c r="P3650" s="458">
        <f t="shared" si="169"/>
        <v>0</v>
      </c>
      <c r="Q3650" s="96" t="str">
        <f t="shared" si="170"/>
        <v/>
      </c>
    </row>
    <row r="3651" spans="1:17" ht="13.5" hidden="1" thickBot="1" x14ac:dyDescent="0.25">
      <c r="A3651" s="450"/>
      <c r="B3651" s="463"/>
      <c r="C3651" s="464"/>
      <c r="D3651" s="455"/>
      <c r="E3651" s="455"/>
      <c r="F3651" s="460"/>
      <c r="G3651" s="455"/>
      <c r="H3651" s="461"/>
      <c r="I3651" s="461"/>
      <c r="J3651" s="426"/>
      <c r="K3651" s="426"/>
      <c r="L3651" s="426"/>
      <c r="M3651" s="426"/>
      <c r="N3651" s="427"/>
      <c r="O3651" s="458">
        <f t="shared" si="168"/>
        <v>0</v>
      </c>
      <c r="P3651" s="458">
        <f t="shared" si="169"/>
        <v>0</v>
      </c>
      <c r="Q3651" s="96" t="str">
        <f t="shared" si="170"/>
        <v/>
      </c>
    </row>
    <row r="3652" spans="1:17" ht="13.5" hidden="1" thickBot="1" x14ac:dyDescent="0.25">
      <c r="A3652" s="450"/>
      <c r="B3652" s="463"/>
      <c r="C3652" s="464"/>
      <c r="D3652" s="455"/>
      <c r="E3652" s="455"/>
      <c r="F3652" s="460"/>
      <c r="G3652" s="455"/>
      <c r="H3652" s="461"/>
      <c r="I3652" s="461"/>
      <c r="J3652" s="426"/>
      <c r="K3652" s="426"/>
      <c r="L3652" s="426"/>
      <c r="M3652" s="426"/>
      <c r="N3652" s="427"/>
      <c r="O3652" s="458">
        <f t="shared" si="168"/>
        <v>0</v>
      </c>
      <c r="P3652" s="458">
        <f t="shared" si="169"/>
        <v>0</v>
      </c>
      <c r="Q3652" s="96" t="str">
        <f t="shared" si="170"/>
        <v/>
      </c>
    </row>
    <row r="3653" spans="1:17" ht="13.5" hidden="1" thickBot="1" x14ac:dyDescent="0.25">
      <c r="A3653" s="450"/>
      <c r="B3653" s="463"/>
      <c r="C3653" s="464"/>
      <c r="D3653" s="455"/>
      <c r="E3653" s="455"/>
      <c r="F3653" s="460"/>
      <c r="G3653" s="455"/>
      <c r="H3653" s="461"/>
      <c r="I3653" s="461"/>
      <c r="J3653" s="426"/>
      <c r="K3653" s="426"/>
      <c r="L3653" s="426"/>
      <c r="M3653" s="426"/>
      <c r="N3653" s="427"/>
      <c r="O3653" s="458">
        <f t="shared" ref="O3653:O3716" si="171">IF(B3653=0,0,IF(YEAR(B3653)=$P$1,MONTH(B3653)-$O$1+1,(YEAR(B3653)-$P$1)*12-$O$1+1+MONTH(B3653)))</f>
        <v>0</v>
      </c>
      <c r="P3653" s="458">
        <f t="shared" ref="P3653:P3716" si="172">IF(C3653=0,0,IF(YEAR(C3653)=$P$1,MONTH(C3653)-$O$1+1,(YEAR(C3653)-$P$1)*12-$O$1+1+MONTH(C3653)))</f>
        <v>0</v>
      </c>
      <c r="Q3653" s="96" t="str">
        <f t="shared" ref="Q3653:Q3716" si="173">SUBSTITUTE(D3653," ","_")</f>
        <v/>
      </c>
    </row>
    <row r="3654" spans="1:17" ht="13.5" hidden="1" thickBot="1" x14ac:dyDescent="0.25">
      <c r="A3654" s="450"/>
      <c r="B3654" s="463"/>
      <c r="C3654" s="464"/>
      <c r="D3654" s="455"/>
      <c r="E3654" s="455"/>
      <c r="F3654" s="460"/>
      <c r="G3654" s="455"/>
      <c r="H3654" s="461"/>
      <c r="I3654" s="461"/>
      <c r="J3654" s="426"/>
      <c r="K3654" s="426"/>
      <c r="L3654" s="426"/>
      <c r="M3654" s="426"/>
      <c r="N3654" s="427"/>
      <c r="O3654" s="458">
        <f t="shared" si="171"/>
        <v>0</v>
      </c>
      <c r="P3654" s="458">
        <f t="shared" si="172"/>
        <v>0</v>
      </c>
      <c r="Q3654" s="96" t="str">
        <f t="shared" si="173"/>
        <v/>
      </c>
    </row>
    <row r="3655" spans="1:17" ht="13.5" hidden="1" thickBot="1" x14ac:dyDescent="0.25">
      <c r="A3655" s="450"/>
      <c r="B3655" s="463"/>
      <c r="C3655" s="464"/>
      <c r="D3655" s="455"/>
      <c r="E3655" s="455"/>
      <c r="F3655" s="460"/>
      <c r="G3655" s="455"/>
      <c r="H3655" s="461"/>
      <c r="I3655" s="461"/>
      <c r="J3655" s="426"/>
      <c r="K3655" s="426"/>
      <c r="L3655" s="426"/>
      <c r="M3655" s="426"/>
      <c r="N3655" s="427"/>
      <c r="O3655" s="458">
        <f t="shared" si="171"/>
        <v>0</v>
      </c>
      <c r="P3655" s="458">
        <f t="shared" si="172"/>
        <v>0</v>
      </c>
      <c r="Q3655" s="96" t="str">
        <f t="shared" si="173"/>
        <v/>
      </c>
    </row>
    <row r="3656" spans="1:17" ht="13.5" hidden="1" thickBot="1" x14ac:dyDescent="0.25">
      <c r="A3656" s="450"/>
      <c r="B3656" s="463"/>
      <c r="C3656" s="464"/>
      <c r="D3656" s="455"/>
      <c r="E3656" s="455"/>
      <c r="F3656" s="460"/>
      <c r="G3656" s="455"/>
      <c r="H3656" s="461"/>
      <c r="I3656" s="461"/>
      <c r="J3656" s="426"/>
      <c r="K3656" s="426"/>
      <c r="L3656" s="426"/>
      <c r="M3656" s="426"/>
      <c r="N3656" s="427"/>
      <c r="O3656" s="458">
        <f t="shared" si="171"/>
        <v>0</v>
      </c>
      <c r="P3656" s="458">
        <f t="shared" si="172"/>
        <v>0</v>
      </c>
      <c r="Q3656" s="96" t="str">
        <f t="shared" si="173"/>
        <v/>
      </c>
    </row>
    <row r="3657" spans="1:17" ht="13.5" hidden="1" thickBot="1" x14ac:dyDescent="0.25">
      <c r="A3657" s="450"/>
      <c r="B3657" s="463"/>
      <c r="C3657" s="464"/>
      <c r="D3657" s="455"/>
      <c r="E3657" s="455"/>
      <c r="F3657" s="460"/>
      <c r="G3657" s="455"/>
      <c r="H3657" s="461"/>
      <c r="I3657" s="461"/>
      <c r="J3657" s="426"/>
      <c r="K3657" s="426"/>
      <c r="L3657" s="426"/>
      <c r="M3657" s="426"/>
      <c r="N3657" s="427"/>
      <c r="O3657" s="458">
        <f t="shared" si="171"/>
        <v>0</v>
      </c>
      <c r="P3657" s="458">
        <f t="shared" si="172"/>
        <v>0</v>
      </c>
      <c r="Q3657" s="96" t="str">
        <f t="shared" si="173"/>
        <v/>
      </c>
    </row>
    <row r="3658" spans="1:17" ht="13.5" hidden="1" thickBot="1" x14ac:dyDescent="0.25">
      <c r="A3658" s="450"/>
      <c r="B3658" s="463"/>
      <c r="C3658" s="464"/>
      <c r="D3658" s="455"/>
      <c r="E3658" s="455"/>
      <c r="F3658" s="460"/>
      <c r="G3658" s="455"/>
      <c r="H3658" s="461"/>
      <c r="I3658" s="461"/>
      <c r="J3658" s="426"/>
      <c r="K3658" s="426"/>
      <c r="L3658" s="426"/>
      <c r="M3658" s="426"/>
      <c r="N3658" s="427"/>
      <c r="O3658" s="458">
        <f t="shared" si="171"/>
        <v>0</v>
      </c>
      <c r="P3658" s="458">
        <f t="shared" si="172"/>
        <v>0</v>
      </c>
      <c r="Q3658" s="96" t="str">
        <f t="shared" si="173"/>
        <v/>
      </c>
    </row>
    <row r="3659" spans="1:17" ht="13.5" hidden="1" thickBot="1" x14ac:dyDescent="0.25">
      <c r="A3659" s="450"/>
      <c r="B3659" s="463"/>
      <c r="C3659" s="464"/>
      <c r="D3659" s="455"/>
      <c r="E3659" s="455"/>
      <c r="F3659" s="460"/>
      <c r="G3659" s="455"/>
      <c r="H3659" s="461"/>
      <c r="I3659" s="461"/>
      <c r="J3659" s="426"/>
      <c r="K3659" s="426"/>
      <c r="L3659" s="426"/>
      <c r="M3659" s="426"/>
      <c r="N3659" s="427"/>
      <c r="O3659" s="458">
        <f t="shared" si="171"/>
        <v>0</v>
      </c>
      <c r="P3659" s="458">
        <f t="shared" si="172"/>
        <v>0</v>
      </c>
      <c r="Q3659" s="96" t="str">
        <f t="shared" si="173"/>
        <v/>
      </c>
    </row>
    <row r="3660" spans="1:17" ht="13.5" hidden="1" thickBot="1" x14ac:dyDescent="0.25">
      <c r="A3660" s="450"/>
      <c r="B3660" s="463"/>
      <c r="C3660" s="464"/>
      <c r="D3660" s="455"/>
      <c r="E3660" s="455"/>
      <c r="F3660" s="460"/>
      <c r="G3660" s="455"/>
      <c r="H3660" s="461"/>
      <c r="I3660" s="461"/>
      <c r="J3660" s="426"/>
      <c r="K3660" s="426"/>
      <c r="L3660" s="426"/>
      <c r="M3660" s="426"/>
      <c r="N3660" s="427"/>
      <c r="O3660" s="458">
        <f t="shared" si="171"/>
        <v>0</v>
      </c>
      <c r="P3660" s="458">
        <f t="shared" si="172"/>
        <v>0</v>
      </c>
      <c r="Q3660" s="96" t="str">
        <f t="shared" si="173"/>
        <v/>
      </c>
    </row>
    <row r="3661" spans="1:17" ht="13.5" hidden="1" thickBot="1" x14ac:dyDescent="0.25">
      <c r="A3661" s="450"/>
      <c r="B3661" s="463"/>
      <c r="C3661" s="464"/>
      <c r="D3661" s="455"/>
      <c r="E3661" s="455"/>
      <c r="F3661" s="460"/>
      <c r="G3661" s="455"/>
      <c r="H3661" s="461"/>
      <c r="I3661" s="461"/>
      <c r="J3661" s="426"/>
      <c r="K3661" s="426"/>
      <c r="L3661" s="426"/>
      <c r="M3661" s="426"/>
      <c r="N3661" s="427"/>
      <c r="O3661" s="458">
        <f t="shared" si="171"/>
        <v>0</v>
      </c>
      <c r="P3661" s="458">
        <f t="shared" si="172"/>
        <v>0</v>
      </c>
      <c r="Q3661" s="96" t="str">
        <f t="shared" si="173"/>
        <v/>
      </c>
    </row>
    <row r="3662" spans="1:17" ht="13.5" hidden="1" thickBot="1" x14ac:dyDescent="0.25">
      <c r="A3662" s="450"/>
      <c r="B3662" s="463"/>
      <c r="C3662" s="464"/>
      <c r="D3662" s="455"/>
      <c r="E3662" s="455"/>
      <c r="F3662" s="460"/>
      <c r="G3662" s="455"/>
      <c r="H3662" s="461"/>
      <c r="I3662" s="461"/>
      <c r="J3662" s="426"/>
      <c r="K3662" s="426"/>
      <c r="L3662" s="426"/>
      <c r="M3662" s="426"/>
      <c r="N3662" s="427"/>
      <c r="O3662" s="458">
        <f t="shared" si="171"/>
        <v>0</v>
      </c>
      <c r="P3662" s="458">
        <f t="shared" si="172"/>
        <v>0</v>
      </c>
      <c r="Q3662" s="96" t="str">
        <f t="shared" si="173"/>
        <v/>
      </c>
    </row>
    <row r="3663" spans="1:17" ht="13.5" hidden="1" thickBot="1" x14ac:dyDescent="0.25">
      <c r="A3663" s="450"/>
      <c r="B3663" s="463"/>
      <c r="C3663" s="464"/>
      <c r="D3663" s="455"/>
      <c r="E3663" s="455"/>
      <c r="F3663" s="460"/>
      <c r="G3663" s="455"/>
      <c r="H3663" s="461"/>
      <c r="I3663" s="461"/>
      <c r="J3663" s="426"/>
      <c r="K3663" s="426"/>
      <c r="L3663" s="426"/>
      <c r="M3663" s="426"/>
      <c r="N3663" s="427"/>
      <c r="O3663" s="458">
        <f t="shared" si="171"/>
        <v>0</v>
      </c>
      <c r="P3663" s="458">
        <f t="shared" si="172"/>
        <v>0</v>
      </c>
      <c r="Q3663" s="96" t="str">
        <f t="shared" si="173"/>
        <v/>
      </c>
    </row>
    <row r="3664" spans="1:17" ht="13.5" hidden="1" thickBot="1" x14ac:dyDescent="0.25">
      <c r="A3664" s="450"/>
      <c r="B3664" s="463"/>
      <c r="C3664" s="464"/>
      <c r="D3664" s="455"/>
      <c r="E3664" s="455"/>
      <c r="F3664" s="460"/>
      <c r="G3664" s="455"/>
      <c r="H3664" s="461"/>
      <c r="I3664" s="461"/>
      <c r="J3664" s="426"/>
      <c r="K3664" s="426"/>
      <c r="L3664" s="426"/>
      <c r="M3664" s="426"/>
      <c r="N3664" s="427"/>
      <c r="O3664" s="458">
        <f t="shared" si="171"/>
        <v>0</v>
      </c>
      <c r="P3664" s="458">
        <f t="shared" si="172"/>
        <v>0</v>
      </c>
      <c r="Q3664" s="96" t="str">
        <f t="shared" si="173"/>
        <v/>
      </c>
    </row>
    <row r="3665" spans="1:17" ht="13.5" hidden="1" thickBot="1" x14ac:dyDescent="0.25">
      <c r="A3665" s="450"/>
      <c r="B3665" s="463"/>
      <c r="C3665" s="464"/>
      <c r="D3665" s="455"/>
      <c r="E3665" s="455"/>
      <c r="F3665" s="460"/>
      <c r="G3665" s="455"/>
      <c r="H3665" s="461"/>
      <c r="I3665" s="461"/>
      <c r="J3665" s="426"/>
      <c r="K3665" s="426"/>
      <c r="L3665" s="426"/>
      <c r="M3665" s="426"/>
      <c r="N3665" s="427"/>
      <c r="O3665" s="458">
        <f t="shared" si="171"/>
        <v>0</v>
      </c>
      <c r="P3665" s="458">
        <f t="shared" si="172"/>
        <v>0</v>
      </c>
      <c r="Q3665" s="96" t="str">
        <f t="shared" si="173"/>
        <v/>
      </c>
    </row>
    <row r="3666" spans="1:17" ht="13.5" hidden="1" thickBot="1" x14ac:dyDescent="0.25">
      <c r="A3666" s="450"/>
      <c r="B3666" s="463"/>
      <c r="C3666" s="464"/>
      <c r="D3666" s="455"/>
      <c r="E3666" s="455"/>
      <c r="F3666" s="460"/>
      <c r="G3666" s="455"/>
      <c r="H3666" s="461"/>
      <c r="I3666" s="461"/>
      <c r="J3666" s="426"/>
      <c r="K3666" s="426"/>
      <c r="L3666" s="426"/>
      <c r="M3666" s="426"/>
      <c r="N3666" s="427"/>
      <c r="O3666" s="458">
        <f t="shared" si="171"/>
        <v>0</v>
      </c>
      <c r="P3666" s="458">
        <f t="shared" si="172"/>
        <v>0</v>
      </c>
      <c r="Q3666" s="96" t="str">
        <f t="shared" si="173"/>
        <v/>
      </c>
    </row>
    <row r="3667" spans="1:17" ht="13.5" hidden="1" thickBot="1" x14ac:dyDescent="0.25">
      <c r="A3667" s="450"/>
      <c r="B3667" s="463"/>
      <c r="C3667" s="464"/>
      <c r="D3667" s="455"/>
      <c r="E3667" s="455"/>
      <c r="F3667" s="460"/>
      <c r="G3667" s="455"/>
      <c r="H3667" s="461"/>
      <c r="I3667" s="461"/>
      <c r="J3667" s="426"/>
      <c r="K3667" s="426"/>
      <c r="L3667" s="426"/>
      <c r="M3667" s="426"/>
      <c r="N3667" s="427"/>
      <c r="O3667" s="458">
        <f t="shared" si="171"/>
        <v>0</v>
      </c>
      <c r="P3667" s="458">
        <f t="shared" si="172"/>
        <v>0</v>
      </c>
      <c r="Q3667" s="96" t="str">
        <f t="shared" si="173"/>
        <v/>
      </c>
    </row>
    <row r="3668" spans="1:17" ht="13.5" hidden="1" thickBot="1" x14ac:dyDescent="0.25">
      <c r="A3668" s="450"/>
      <c r="B3668" s="463"/>
      <c r="C3668" s="464"/>
      <c r="D3668" s="455"/>
      <c r="E3668" s="455"/>
      <c r="F3668" s="460"/>
      <c r="G3668" s="455"/>
      <c r="H3668" s="461"/>
      <c r="I3668" s="461"/>
      <c r="J3668" s="426"/>
      <c r="K3668" s="426"/>
      <c r="L3668" s="426"/>
      <c r="M3668" s="426"/>
      <c r="N3668" s="427"/>
      <c r="O3668" s="458">
        <f t="shared" si="171"/>
        <v>0</v>
      </c>
      <c r="P3668" s="458">
        <f t="shared" si="172"/>
        <v>0</v>
      </c>
      <c r="Q3668" s="96" t="str">
        <f t="shared" si="173"/>
        <v/>
      </c>
    </row>
    <row r="3669" spans="1:17" ht="13.5" hidden="1" thickBot="1" x14ac:dyDescent="0.25">
      <c r="A3669" s="450"/>
      <c r="B3669" s="463"/>
      <c r="C3669" s="464"/>
      <c r="D3669" s="455"/>
      <c r="E3669" s="455"/>
      <c r="F3669" s="460"/>
      <c r="G3669" s="455"/>
      <c r="H3669" s="461"/>
      <c r="I3669" s="461"/>
      <c r="J3669" s="426"/>
      <c r="K3669" s="426"/>
      <c r="L3669" s="426"/>
      <c r="M3669" s="426"/>
      <c r="N3669" s="427"/>
      <c r="O3669" s="458">
        <f t="shared" si="171"/>
        <v>0</v>
      </c>
      <c r="P3669" s="458">
        <f t="shared" si="172"/>
        <v>0</v>
      </c>
      <c r="Q3669" s="96" t="str">
        <f t="shared" si="173"/>
        <v/>
      </c>
    </row>
    <row r="3670" spans="1:17" ht="13.5" hidden="1" thickBot="1" x14ac:dyDescent="0.25">
      <c r="A3670" s="450"/>
      <c r="B3670" s="463"/>
      <c r="C3670" s="464"/>
      <c r="D3670" s="455"/>
      <c r="E3670" s="455"/>
      <c r="F3670" s="460"/>
      <c r="G3670" s="455"/>
      <c r="H3670" s="461"/>
      <c r="I3670" s="461"/>
      <c r="J3670" s="426"/>
      <c r="K3670" s="426"/>
      <c r="L3670" s="426"/>
      <c r="M3670" s="426"/>
      <c r="N3670" s="427"/>
      <c r="O3670" s="458">
        <f t="shared" si="171"/>
        <v>0</v>
      </c>
      <c r="P3670" s="458">
        <f t="shared" si="172"/>
        <v>0</v>
      </c>
      <c r="Q3670" s="96" t="str">
        <f t="shared" si="173"/>
        <v/>
      </c>
    </row>
    <row r="3671" spans="1:17" ht="13.5" hidden="1" thickBot="1" x14ac:dyDescent="0.25">
      <c r="A3671" s="450"/>
      <c r="B3671" s="463"/>
      <c r="C3671" s="464"/>
      <c r="D3671" s="455"/>
      <c r="E3671" s="455"/>
      <c r="F3671" s="460"/>
      <c r="G3671" s="455"/>
      <c r="H3671" s="461"/>
      <c r="I3671" s="461"/>
      <c r="J3671" s="426"/>
      <c r="K3671" s="426"/>
      <c r="L3671" s="426"/>
      <c r="M3671" s="426"/>
      <c r="N3671" s="427"/>
      <c r="O3671" s="458">
        <f t="shared" si="171"/>
        <v>0</v>
      </c>
      <c r="P3671" s="458">
        <f t="shared" si="172"/>
        <v>0</v>
      </c>
      <c r="Q3671" s="96" t="str">
        <f t="shared" si="173"/>
        <v/>
      </c>
    </row>
    <row r="3672" spans="1:17" ht="13.5" hidden="1" thickBot="1" x14ac:dyDescent="0.25">
      <c r="A3672" s="450"/>
      <c r="B3672" s="463"/>
      <c r="C3672" s="464"/>
      <c r="D3672" s="455"/>
      <c r="E3672" s="455"/>
      <c r="F3672" s="460"/>
      <c r="G3672" s="455"/>
      <c r="H3672" s="461"/>
      <c r="I3672" s="461"/>
      <c r="J3672" s="426"/>
      <c r="K3672" s="426"/>
      <c r="L3672" s="426"/>
      <c r="M3672" s="426"/>
      <c r="N3672" s="427"/>
      <c r="O3672" s="458">
        <f t="shared" si="171"/>
        <v>0</v>
      </c>
      <c r="P3672" s="458">
        <f t="shared" si="172"/>
        <v>0</v>
      </c>
      <c r="Q3672" s="96" t="str">
        <f t="shared" si="173"/>
        <v/>
      </c>
    </row>
    <row r="3673" spans="1:17" ht="13.5" hidden="1" thickBot="1" x14ac:dyDescent="0.25">
      <c r="A3673" s="450"/>
      <c r="B3673" s="463"/>
      <c r="C3673" s="464"/>
      <c r="D3673" s="455"/>
      <c r="E3673" s="455"/>
      <c r="F3673" s="460"/>
      <c r="G3673" s="455"/>
      <c r="H3673" s="461"/>
      <c r="I3673" s="461"/>
      <c r="J3673" s="426"/>
      <c r="K3673" s="426"/>
      <c r="L3673" s="426"/>
      <c r="M3673" s="426"/>
      <c r="N3673" s="427"/>
      <c r="O3673" s="458">
        <f t="shared" si="171"/>
        <v>0</v>
      </c>
      <c r="P3673" s="458">
        <f t="shared" si="172"/>
        <v>0</v>
      </c>
      <c r="Q3673" s="96" t="str">
        <f t="shared" si="173"/>
        <v/>
      </c>
    </row>
    <row r="3674" spans="1:17" ht="13.5" hidden="1" thickBot="1" x14ac:dyDescent="0.25">
      <c r="A3674" s="450"/>
      <c r="B3674" s="463"/>
      <c r="C3674" s="464"/>
      <c r="D3674" s="455"/>
      <c r="E3674" s="455"/>
      <c r="F3674" s="460"/>
      <c r="G3674" s="455"/>
      <c r="H3674" s="461"/>
      <c r="I3674" s="461"/>
      <c r="J3674" s="426"/>
      <c r="K3674" s="426"/>
      <c r="L3674" s="426"/>
      <c r="M3674" s="426"/>
      <c r="N3674" s="427"/>
      <c r="O3674" s="458">
        <f t="shared" si="171"/>
        <v>0</v>
      </c>
      <c r="P3674" s="458">
        <f t="shared" si="172"/>
        <v>0</v>
      </c>
      <c r="Q3674" s="96" t="str">
        <f t="shared" si="173"/>
        <v/>
      </c>
    </row>
    <row r="3675" spans="1:17" ht="13.5" hidden="1" thickBot="1" x14ac:dyDescent="0.25">
      <c r="A3675" s="450"/>
      <c r="B3675" s="463"/>
      <c r="C3675" s="464"/>
      <c r="D3675" s="455"/>
      <c r="E3675" s="455"/>
      <c r="F3675" s="460"/>
      <c r="G3675" s="455"/>
      <c r="H3675" s="461"/>
      <c r="I3675" s="461"/>
      <c r="J3675" s="426"/>
      <c r="K3675" s="426"/>
      <c r="L3675" s="426"/>
      <c r="M3675" s="426"/>
      <c r="N3675" s="427"/>
      <c r="O3675" s="458">
        <f t="shared" si="171"/>
        <v>0</v>
      </c>
      <c r="P3675" s="458">
        <f t="shared" si="172"/>
        <v>0</v>
      </c>
      <c r="Q3675" s="96" t="str">
        <f t="shared" si="173"/>
        <v/>
      </c>
    </row>
    <row r="3676" spans="1:17" ht="13.5" hidden="1" thickBot="1" x14ac:dyDescent="0.25">
      <c r="A3676" s="450"/>
      <c r="B3676" s="463"/>
      <c r="C3676" s="464"/>
      <c r="D3676" s="455"/>
      <c r="E3676" s="455"/>
      <c r="F3676" s="460"/>
      <c r="G3676" s="455"/>
      <c r="H3676" s="461"/>
      <c r="I3676" s="461"/>
      <c r="J3676" s="426"/>
      <c r="K3676" s="426"/>
      <c r="L3676" s="426"/>
      <c r="M3676" s="426"/>
      <c r="N3676" s="427"/>
      <c r="O3676" s="458">
        <f t="shared" si="171"/>
        <v>0</v>
      </c>
      <c r="P3676" s="458">
        <f t="shared" si="172"/>
        <v>0</v>
      </c>
      <c r="Q3676" s="96" t="str">
        <f t="shared" si="173"/>
        <v/>
      </c>
    </row>
    <row r="3677" spans="1:17" ht="13.5" hidden="1" thickBot="1" x14ac:dyDescent="0.25">
      <c r="A3677" s="450"/>
      <c r="B3677" s="463"/>
      <c r="C3677" s="464"/>
      <c r="D3677" s="455"/>
      <c r="E3677" s="455"/>
      <c r="F3677" s="460"/>
      <c r="G3677" s="455"/>
      <c r="H3677" s="461"/>
      <c r="I3677" s="461"/>
      <c r="J3677" s="426"/>
      <c r="K3677" s="426"/>
      <c r="L3677" s="426"/>
      <c r="M3677" s="426"/>
      <c r="N3677" s="427"/>
      <c r="O3677" s="458">
        <f t="shared" si="171"/>
        <v>0</v>
      </c>
      <c r="P3677" s="458">
        <f t="shared" si="172"/>
        <v>0</v>
      </c>
      <c r="Q3677" s="96" t="str">
        <f t="shared" si="173"/>
        <v/>
      </c>
    </row>
    <row r="3678" spans="1:17" ht="13.5" hidden="1" thickBot="1" x14ac:dyDescent="0.25">
      <c r="A3678" s="450"/>
      <c r="B3678" s="463"/>
      <c r="C3678" s="464"/>
      <c r="D3678" s="455"/>
      <c r="E3678" s="455"/>
      <c r="F3678" s="460"/>
      <c r="G3678" s="455"/>
      <c r="H3678" s="461"/>
      <c r="I3678" s="461"/>
      <c r="J3678" s="426"/>
      <c r="K3678" s="426"/>
      <c r="L3678" s="426"/>
      <c r="M3678" s="426"/>
      <c r="N3678" s="427"/>
      <c r="O3678" s="458">
        <f t="shared" si="171"/>
        <v>0</v>
      </c>
      <c r="P3678" s="458">
        <f t="shared" si="172"/>
        <v>0</v>
      </c>
      <c r="Q3678" s="96" t="str">
        <f t="shared" si="173"/>
        <v/>
      </c>
    </row>
    <row r="3679" spans="1:17" ht="13.5" hidden="1" thickBot="1" x14ac:dyDescent="0.25">
      <c r="A3679" s="450"/>
      <c r="B3679" s="463"/>
      <c r="C3679" s="464"/>
      <c r="D3679" s="455"/>
      <c r="E3679" s="455"/>
      <c r="F3679" s="460"/>
      <c r="G3679" s="455"/>
      <c r="H3679" s="461"/>
      <c r="I3679" s="461"/>
      <c r="J3679" s="426"/>
      <c r="K3679" s="426"/>
      <c r="L3679" s="426"/>
      <c r="M3679" s="426"/>
      <c r="N3679" s="427"/>
      <c r="O3679" s="458">
        <f t="shared" si="171"/>
        <v>0</v>
      </c>
      <c r="P3679" s="458">
        <f t="shared" si="172"/>
        <v>0</v>
      </c>
      <c r="Q3679" s="96" t="str">
        <f t="shared" si="173"/>
        <v/>
      </c>
    </row>
    <row r="3680" spans="1:17" ht="13.5" hidden="1" thickBot="1" x14ac:dyDescent="0.25">
      <c r="A3680" s="450"/>
      <c r="B3680" s="463"/>
      <c r="C3680" s="464"/>
      <c r="D3680" s="455"/>
      <c r="E3680" s="455"/>
      <c r="F3680" s="460"/>
      <c r="G3680" s="455"/>
      <c r="H3680" s="461"/>
      <c r="I3680" s="461"/>
      <c r="J3680" s="426"/>
      <c r="K3680" s="426"/>
      <c r="L3680" s="426"/>
      <c r="M3680" s="426"/>
      <c r="N3680" s="427"/>
      <c r="O3680" s="458">
        <f t="shared" si="171"/>
        <v>0</v>
      </c>
      <c r="P3680" s="458">
        <f t="shared" si="172"/>
        <v>0</v>
      </c>
      <c r="Q3680" s="96" t="str">
        <f t="shared" si="173"/>
        <v/>
      </c>
    </row>
    <row r="3681" spans="1:17" ht="13.5" hidden="1" thickBot="1" x14ac:dyDescent="0.25">
      <c r="A3681" s="450"/>
      <c r="B3681" s="463"/>
      <c r="C3681" s="464"/>
      <c r="D3681" s="455"/>
      <c r="E3681" s="455"/>
      <c r="F3681" s="460"/>
      <c r="G3681" s="455"/>
      <c r="H3681" s="461"/>
      <c r="I3681" s="461"/>
      <c r="J3681" s="426"/>
      <c r="K3681" s="426"/>
      <c r="L3681" s="426"/>
      <c r="M3681" s="426"/>
      <c r="N3681" s="427"/>
      <c r="O3681" s="458">
        <f t="shared" si="171"/>
        <v>0</v>
      </c>
      <c r="P3681" s="458">
        <f t="shared" si="172"/>
        <v>0</v>
      </c>
      <c r="Q3681" s="96" t="str">
        <f t="shared" si="173"/>
        <v/>
      </c>
    </row>
    <row r="3682" spans="1:17" ht="13.5" hidden="1" thickBot="1" x14ac:dyDescent="0.25">
      <c r="A3682" s="450"/>
      <c r="B3682" s="463"/>
      <c r="C3682" s="464"/>
      <c r="D3682" s="455"/>
      <c r="E3682" s="455"/>
      <c r="F3682" s="460"/>
      <c r="G3682" s="455"/>
      <c r="H3682" s="461"/>
      <c r="I3682" s="461"/>
      <c r="J3682" s="426"/>
      <c r="K3682" s="426"/>
      <c r="L3682" s="426"/>
      <c r="M3682" s="426"/>
      <c r="N3682" s="427"/>
      <c r="O3682" s="458">
        <f t="shared" si="171"/>
        <v>0</v>
      </c>
      <c r="P3682" s="458">
        <f t="shared" si="172"/>
        <v>0</v>
      </c>
      <c r="Q3682" s="96" t="str">
        <f t="shared" si="173"/>
        <v/>
      </c>
    </row>
    <row r="3683" spans="1:17" ht="13.5" hidden="1" thickBot="1" x14ac:dyDescent="0.25">
      <c r="A3683" s="450"/>
      <c r="B3683" s="463"/>
      <c r="C3683" s="464"/>
      <c r="D3683" s="455"/>
      <c r="E3683" s="455"/>
      <c r="F3683" s="460"/>
      <c r="G3683" s="455"/>
      <c r="H3683" s="456"/>
      <c r="I3683" s="461"/>
      <c r="J3683" s="425"/>
      <c r="K3683" s="425"/>
      <c r="L3683" s="426"/>
      <c r="M3683" s="426"/>
      <c r="N3683" s="427"/>
      <c r="O3683" s="458">
        <f t="shared" si="171"/>
        <v>0</v>
      </c>
      <c r="P3683" s="458">
        <f t="shared" si="172"/>
        <v>0</v>
      </c>
      <c r="Q3683" s="96" t="str">
        <f t="shared" si="173"/>
        <v/>
      </c>
    </row>
    <row r="3684" spans="1:17" ht="13.5" hidden="1" thickBot="1" x14ac:dyDescent="0.25">
      <c r="A3684" s="450"/>
      <c r="B3684" s="463"/>
      <c r="C3684" s="464"/>
      <c r="D3684" s="455"/>
      <c r="E3684" s="455"/>
      <c r="F3684" s="460"/>
      <c r="G3684" s="455"/>
      <c r="H3684" s="461"/>
      <c r="I3684" s="461"/>
      <c r="J3684" s="425"/>
      <c r="K3684" s="426"/>
      <c r="L3684" s="426"/>
      <c r="M3684" s="426"/>
      <c r="N3684" s="427"/>
      <c r="O3684" s="458">
        <f t="shared" si="171"/>
        <v>0</v>
      </c>
      <c r="P3684" s="458">
        <f t="shared" si="172"/>
        <v>0</v>
      </c>
      <c r="Q3684" s="96" t="str">
        <f t="shared" si="173"/>
        <v/>
      </c>
    </row>
    <row r="3685" spans="1:17" ht="13.5" hidden="1" thickBot="1" x14ac:dyDescent="0.25">
      <c r="A3685" s="450"/>
      <c r="B3685" s="463"/>
      <c r="C3685" s="464"/>
      <c r="D3685" s="455"/>
      <c r="E3685" s="455"/>
      <c r="F3685" s="460"/>
      <c r="G3685" s="455"/>
      <c r="H3685" s="461"/>
      <c r="I3685" s="461"/>
      <c r="J3685" s="426"/>
      <c r="K3685" s="426"/>
      <c r="L3685" s="426"/>
      <c r="M3685" s="426"/>
      <c r="N3685" s="427"/>
      <c r="O3685" s="458">
        <f t="shared" si="171"/>
        <v>0</v>
      </c>
      <c r="P3685" s="458">
        <f t="shared" si="172"/>
        <v>0</v>
      </c>
      <c r="Q3685" s="96" t="str">
        <f t="shared" si="173"/>
        <v/>
      </c>
    </row>
    <row r="3686" spans="1:17" ht="13.5" hidden="1" thickBot="1" x14ac:dyDescent="0.25">
      <c r="A3686" s="450"/>
      <c r="B3686" s="463"/>
      <c r="C3686" s="464"/>
      <c r="D3686" s="455"/>
      <c r="E3686" s="455"/>
      <c r="F3686" s="460"/>
      <c r="G3686" s="455"/>
      <c r="H3686" s="461"/>
      <c r="I3686" s="461"/>
      <c r="J3686" s="426"/>
      <c r="K3686" s="426"/>
      <c r="L3686" s="426"/>
      <c r="M3686" s="426"/>
      <c r="N3686" s="427"/>
      <c r="O3686" s="458">
        <f t="shared" si="171"/>
        <v>0</v>
      </c>
      <c r="P3686" s="458">
        <f t="shared" si="172"/>
        <v>0</v>
      </c>
      <c r="Q3686" s="96" t="str">
        <f t="shared" si="173"/>
        <v/>
      </c>
    </row>
    <row r="3687" spans="1:17" ht="13.5" hidden="1" thickBot="1" x14ac:dyDescent="0.25">
      <c r="A3687" s="450"/>
      <c r="B3687" s="463"/>
      <c r="C3687" s="464"/>
      <c r="D3687" s="455"/>
      <c r="E3687" s="455"/>
      <c r="F3687" s="460"/>
      <c r="G3687" s="455"/>
      <c r="H3687" s="461"/>
      <c r="I3687" s="455"/>
      <c r="J3687" s="465"/>
      <c r="K3687" s="465"/>
      <c r="L3687" s="465"/>
      <c r="M3687" s="426"/>
      <c r="N3687" s="427"/>
      <c r="O3687" s="458">
        <f t="shared" si="171"/>
        <v>0</v>
      </c>
      <c r="P3687" s="458">
        <f t="shared" si="172"/>
        <v>0</v>
      </c>
      <c r="Q3687" s="96" t="str">
        <f t="shared" si="173"/>
        <v/>
      </c>
    </row>
    <row r="3688" spans="1:17" ht="13.5" hidden="1" thickBot="1" x14ac:dyDescent="0.25">
      <c r="A3688" s="450"/>
      <c r="B3688" s="463"/>
      <c r="C3688" s="464"/>
      <c r="D3688" s="455"/>
      <c r="E3688" s="455"/>
      <c r="F3688" s="460"/>
      <c r="G3688" s="455"/>
      <c r="H3688" s="461"/>
      <c r="I3688" s="461"/>
      <c r="J3688" s="426"/>
      <c r="K3688" s="426"/>
      <c r="L3688" s="426"/>
      <c r="M3688" s="426"/>
      <c r="N3688" s="427"/>
      <c r="O3688" s="458">
        <f t="shared" si="171"/>
        <v>0</v>
      </c>
      <c r="P3688" s="458">
        <f t="shared" si="172"/>
        <v>0</v>
      </c>
      <c r="Q3688" s="96" t="str">
        <f t="shared" si="173"/>
        <v/>
      </c>
    </row>
    <row r="3689" spans="1:17" ht="13.5" hidden="1" thickBot="1" x14ac:dyDescent="0.25">
      <c r="A3689" s="450"/>
      <c r="B3689" s="463"/>
      <c r="C3689" s="464"/>
      <c r="D3689" s="455"/>
      <c r="E3689" s="455"/>
      <c r="F3689" s="460"/>
      <c r="G3689" s="455"/>
      <c r="H3689" s="461"/>
      <c r="I3689" s="461"/>
      <c r="J3689" s="426"/>
      <c r="K3689" s="426"/>
      <c r="L3689" s="426"/>
      <c r="M3689" s="426"/>
      <c r="N3689" s="427"/>
      <c r="O3689" s="458">
        <f t="shared" si="171"/>
        <v>0</v>
      </c>
      <c r="P3689" s="458">
        <f t="shared" si="172"/>
        <v>0</v>
      </c>
      <c r="Q3689" s="96" t="str">
        <f t="shared" si="173"/>
        <v/>
      </c>
    </row>
    <row r="3690" spans="1:17" ht="13.5" hidden="1" thickBot="1" x14ac:dyDescent="0.25">
      <c r="A3690" s="450"/>
      <c r="B3690" s="463"/>
      <c r="C3690" s="464"/>
      <c r="D3690" s="455"/>
      <c r="E3690" s="455"/>
      <c r="F3690" s="460"/>
      <c r="G3690" s="455"/>
      <c r="H3690" s="455"/>
      <c r="I3690" s="455"/>
      <c r="J3690" s="465"/>
      <c r="K3690" s="426"/>
      <c r="L3690" s="426"/>
      <c r="M3690" s="426"/>
      <c r="N3690" s="427"/>
      <c r="O3690" s="458">
        <f t="shared" si="171"/>
        <v>0</v>
      </c>
      <c r="P3690" s="458">
        <f t="shared" si="172"/>
        <v>0</v>
      </c>
      <c r="Q3690" s="96" t="str">
        <f t="shared" si="173"/>
        <v/>
      </c>
    </row>
    <row r="3691" spans="1:17" ht="13.5" hidden="1" thickBot="1" x14ac:dyDescent="0.25">
      <c r="A3691" s="450"/>
      <c r="B3691" s="463"/>
      <c r="C3691" s="464"/>
      <c r="D3691" s="455"/>
      <c r="E3691" s="455"/>
      <c r="F3691" s="460"/>
      <c r="G3691" s="455"/>
      <c r="H3691" s="455"/>
      <c r="I3691" s="455"/>
      <c r="J3691" s="465"/>
      <c r="K3691" s="426"/>
      <c r="L3691" s="426"/>
      <c r="M3691" s="426"/>
      <c r="N3691" s="427"/>
      <c r="O3691" s="458">
        <f t="shared" si="171"/>
        <v>0</v>
      </c>
      <c r="P3691" s="458">
        <f t="shared" si="172"/>
        <v>0</v>
      </c>
      <c r="Q3691" s="96" t="str">
        <f t="shared" si="173"/>
        <v/>
      </c>
    </row>
    <row r="3692" spans="1:17" ht="13.5" hidden="1" thickBot="1" x14ac:dyDescent="0.25">
      <c r="A3692" s="450"/>
      <c r="B3692" s="463"/>
      <c r="C3692" s="464"/>
      <c r="D3692" s="455"/>
      <c r="E3692" s="455"/>
      <c r="F3692" s="460"/>
      <c r="G3692" s="455"/>
      <c r="H3692" s="455"/>
      <c r="I3692" s="455"/>
      <c r="J3692" s="465"/>
      <c r="K3692" s="426"/>
      <c r="L3692" s="426"/>
      <c r="M3692" s="426"/>
      <c r="N3692" s="427"/>
      <c r="O3692" s="458">
        <f t="shared" si="171"/>
        <v>0</v>
      </c>
      <c r="P3692" s="458">
        <f t="shared" si="172"/>
        <v>0</v>
      </c>
      <c r="Q3692" s="96" t="str">
        <f t="shared" si="173"/>
        <v/>
      </c>
    </row>
    <row r="3693" spans="1:17" ht="13.5" hidden="1" thickBot="1" x14ac:dyDescent="0.25">
      <c r="A3693" s="450"/>
      <c r="B3693" s="463"/>
      <c r="C3693" s="464"/>
      <c r="D3693" s="455"/>
      <c r="E3693" s="455"/>
      <c r="F3693" s="460"/>
      <c r="G3693" s="455"/>
      <c r="H3693" s="455"/>
      <c r="I3693" s="455"/>
      <c r="J3693" s="465"/>
      <c r="K3693" s="426"/>
      <c r="L3693" s="426"/>
      <c r="M3693" s="426"/>
      <c r="N3693" s="427"/>
      <c r="O3693" s="458">
        <f t="shared" si="171"/>
        <v>0</v>
      </c>
      <c r="P3693" s="458">
        <f t="shared" si="172"/>
        <v>0</v>
      </c>
      <c r="Q3693" s="96" t="str">
        <f t="shared" si="173"/>
        <v/>
      </c>
    </row>
    <row r="3694" spans="1:17" ht="13.5" hidden="1" thickBot="1" x14ac:dyDescent="0.25">
      <c r="A3694" s="450"/>
      <c r="B3694" s="463"/>
      <c r="C3694" s="464"/>
      <c r="D3694" s="455"/>
      <c r="E3694" s="455"/>
      <c r="F3694" s="460"/>
      <c r="G3694" s="455"/>
      <c r="H3694" s="456"/>
      <c r="I3694" s="461"/>
      <c r="J3694" s="425"/>
      <c r="K3694" s="425"/>
      <c r="L3694" s="426"/>
      <c r="M3694" s="426"/>
      <c r="N3694" s="427"/>
      <c r="O3694" s="458">
        <f t="shared" si="171"/>
        <v>0</v>
      </c>
      <c r="P3694" s="458">
        <f t="shared" si="172"/>
        <v>0</v>
      </c>
      <c r="Q3694" s="96" t="str">
        <f t="shared" si="173"/>
        <v/>
      </c>
    </row>
    <row r="3695" spans="1:17" ht="13.5" hidden="1" thickBot="1" x14ac:dyDescent="0.25">
      <c r="A3695" s="450"/>
      <c r="B3695" s="463"/>
      <c r="C3695" s="464"/>
      <c r="D3695" s="455"/>
      <c r="E3695" s="455"/>
      <c r="F3695" s="460"/>
      <c r="G3695" s="455"/>
      <c r="H3695" s="461"/>
      <c r="I3695" s="461"/>
      <c r="J3695" s="425"/>
      <c r="K3695" s="426"/>
      <c r="L3695" s="426"/>
      <c r="M3695" s="426"/>
      <c r="N3695" s="427"/>
      <c r="O3695" s="458">
        <f t="shared" si="171"/>
        <v>0</v>
      </c>
      <c r="P3695" s="458">
        <f t="shared" si="172"/>
        <v>0</v>
      </c>
      <c r="Q3695" s="96" t="str">
        <f t="shared" si="173"/>
        <v/>
      </c>
    </row>
    <row r="3696" spans="1:17" ht="13.5" hidden="1" thickBot="1" x14ac:dyDescent="0.25">
      <c r="A3696" s="450"/>
      <c r="B3696" s="463"/>
      <c r="C3696" s="464"/>
      <c r="D3696" s="455"/>
      <c r="E3696" s="455"/>
      <c r="F3696" s="460"/>
      <c r="G3696" s="455"/>
      <c r="H3696" s="478"/>
      <c r="I3696" s="461"/>
      <c r="J3696" s="426"/>
      <c r="K3696" s="426"/>
      <c r="L3696" s="426"/>
      <c r="M3696" s="426"/>
      <c r="N3696" s="427"/>
      <c r="O3696" s="458">
        <f t="shared" si="171"/>
        <v>0</v>
      </c>
      <c r="P3696" s="458">
        <f t="shared" si="172"/>
        <v>0</v>
      </c>
      <c r="Q3696" s="96" t="str">
        <f t="shared" si="173"/>
        <v/>
      </c>
    </row>
    <row r="3697" spans="1:17" ht="13.5" hidden="1" thickBot="1" x14ac:dyDescent="0.25">
      <c r="A3697" s="450"/>
      <c r="B3697" s="463"/>
      <c r="C3697" s="464"/>
      <c r="D3697" s="455"/>
      <c r="E3697" s="455"/>
      <c r="F3697" s="454"/>
      <c r="G3697" s="453"/>
      <c r="H3697" s="478"/>
      <c r="I3697" s="478"/>
      <c r="J3697" s="469"/>
      <c r="K3697" s="426"/>
      <c r="L3697" s="426"/>
      <c r="M3697" s="426"/>
      <c r="N3697" s="427"/>
      <c r="O3697" s="458">
        <f t="shared" si="171"/>
        <v>0</v>
      </c>
      <c r="P3697" s="458">
        <f t="shared" si="172"/>
        <v>0</v>
      </c>
      <c r="Q3697" s="96" t="str">
        <f t="shared" si="173"/>
        <v/>
      </c>
    </row>
    <row r="3698" spans="1:17" ht="13.5" hidden="1" thickBot="1" x14ac:dyDescent="0.25">
      <c r="A3698" s="450"/>
      <c r="B3698" s="463"/>
      <c r="C3698" s="464"/>
      <c r="D3698" s="455"/>
      <c r="E3698" s="455"/>
      <c r="F3698" s="454"/>
      <c r="G3698" s="453"/>
      <c r="H3698" s="478"/>
      <c r="I3698" s="478"/>
      <c r="J3698" s="469"/>
      <c r="K3698" s="426"/>
      <c r="L3698" s="426"/>
      <c r="M3698" s="426"/>
      <c r="N3698" s="427"/>
      <c r="O3698" s="458">
        <f t="shared" si="171"/>
        <v>0</v>
      </c>
      <c r="P3698" s="458">
        <f t="shared" si="172"/>
        <v>0</v>
      </c>
      <c r="Q3698" s="96" t="str">
        <f t="shared" si="173"/>
        <v/>
      </c>
    </row>
    <row r="3699" spans="1:17" ht="13.5" hidden="1" thickBot="1" x14ac:dyDescent="0.25">
      <c r="A3699" s="450"/>
      <c r="B3699" s="463"/>
      <c r="C3699" s="464"/>
      <c r="D3699" s="455"/>
      <c r="E3699" s="455"/>
      <c r="F3699" s="460"/>
      <c r="G3699" s="455"/>
      <c r="H3699" s="461"/>
      <c r="I3699" s="461"/>
      <c r="J3699" s="426"/>
      <c r="K3699" s="426"/>
      <c r="L3699" s="426"/>
      <c r="M3699" s="426"/>
      <c r="N3699" s="427"/>
      <c r="O3699" s="458">
        <f t="shared" si="171"/>
        <v>0</v>
      </c>
      <c r="P3699" s="458">
        <f t="shared" si="172"/>
        <v>0</v>
      </c>
      <c r="Q3699" s="96" t="str">
        <f t="shared" si="173"/>
        <v/>
      </c>
    </row>
    <row r="3700" spans="1:17" ht="13.5" hidden="1" thickBot="1" x14ac:dyDescent="0.25">
      <c r="A3700" s="450"/>
      <c r="B3700" s="463"/>
      <c r="C3700" s="464"/>
      <c r="D3700" s="455"/>
      <c r="E3700" s="455"/>
      <c r="F3700" s="460"/>
      <c r="G3700" s="455"/>
      <c r="H3700" s="461"/>
      <c r="I3700" s="461"/>
      <c r="J3700" s="425"/>
      <c r="K3700" s="426"/>
      <c r="L3700" s="426"/>
      <c r="M3700" s="426"/>
      <c r="N3700" s="427"/>
      <c r="O3700" s="458">
        <f t="shared" si="171"/>
        <v>0</v>
      </c>
      <c r="P3700" s="458">
        <f t="shared" si="172"/>
        <v>0</v>
      </c>
      <c r="Q3700" s="96" t="str">
        <f t="shared" si="173"/>
        <v/>
      </c>
    </row>
    <row r="3701" spans="1:17" ht="13.5" hidden="1" thickBot="1" x14ac:dyDescent="0.25">
      <c r="A3701" s="450"/>
      <c r="B3701" s="463"/>
      <c r="C3701" s="464"/>
      <c r="D3701" s="455"/>
      <c r="E3701" s="455"/>
      <c r="F3701" s="460"/>
      <c r="G3701" s="455"/>
      <c r="H3701" s="461"/>
      <c r="I3701" s="461"/>
      <c r="J3701" s="426"/>
      <c r="K3701" s="426"/>
      <c r="L3701" s="426"/>
      <c r="M3701" s="426"/>
      <c r="N3701" s="427"/>
      <c r="O3701" s="458">
        <f t="shared" si="171"/>
        <v>0</v>
      </c>
      <c r="P3701" s="458">
        <f t="shared" si="172"/>
        <v>0</v>
      </c>
      <c r="Q3701" s="96" t="str">
        <f t="shared" si="173"/>
        <v/>
      </c>
    </row>
    <row r="3702" spans="1:17" ht="13.5" hidden="1" thickBot="1" x14ac:dyDescent="0.25">
      <c r="A3702" s="450"/>
      <c r="B3702" s="463"/>
      <c r="C3702" s="464"/>
      <c r="D3702" s="455"/>
      <c r="E3702" s="455"/>
      <c r="F3702" s="460"/>
      <c r="G3702" s="455"/>
      <c r="H3702" s="461"/>
      <c r="I3702" s="461"/>
      <c r="J3702" s="426"/>
      <c r="K3702" s="426"/>
      <c r="L3702" s="426"/>
      <c r="M3702" s="426"/>
      <c r="N3702" s="427"/>
      <c r="O3702" s="458">
        <f t="shared" si="171"/>
        <v>0</v>
      </c>
      <c r="P3702" s="458">
        <f t="shared" si="172"/>
        <v>0</v>
      </c>
      <c r="Q3702" s="96" t="str">
        <f t="shared" si="173"/>
        <v/>
      </c>
    </row>
    <row r="3703" spans="1:17" ht="13.5" hidden="1" thickBot="1" x14ac:dyDescent="0.25">
      <c r="A3703" s="450"/>
      <c r="B3703" s="463"/>
      <c r="C3703" s="464"/>
      <c r="D3703" s="455"/>
      <c r="E3703" s="455"/>
      <c r="F3703" s="460"/>
      <c r="G3703" s="455"/>
      <c r="H3703" s="461"/>
      <c r="I3703" s="461"/>
      <c r="J3703" s="426"/>
      <c r="K3703" s="426"/>
      <c r="L3703" s="426"/>
      <c r="M3703" s="426"/>
      <c r="N3703" s="427"/>
      <c r="O3703" s="458">
        <f t="shared" si="171"/>
        <v>0</v>
      </c>
      <c r="P3703" s="458">
        <f t="shared" si="172"/>
        <v>0</v>
      </c>
      <c r="Q3703" s="96" t="str">
        <f t="shared" si="173"/>
        <v/>
      </c>
    </row>
    <row r="3704" spans="1:17" ht="13.5" hidden="1" thickBot="1" x14ac:dyDescent="0.25">
      <c r="A3704" s="450"/>
      <c r="B3704" s="463"/>
      <c r="C3704" s="464"/>
      <c r="D3704" s="455"/>
      <c r="E3704" s="455"/>
      <c r="F3704" s="460"/>
      <c r="G3704" s="455"/>
      <c r="H3704" s="461"/>
      <c r="I3704" s="461"/>
      <c r="J3704" s="426"/>
      <c r="K3704" s="426"/>
      <c r="L3704" s="426"/>
      <c r="M3704" s="426"/>
      <c r="N3704" s="427"/>
      <c r="O3704" s="458">
        <f t="shared" si="171"/>
        <v>0</v>
      </c>
      <c r="P3704" s="458">
        <f t="shared" si="172"/>
        <v>0</v>
      </c>
      <c r="Q3704" s="96" t="str">
        <f t="shared" si="173"/>
        <v/>
      </c>
    </row>
    <row r="3705" spans="1:17" ht="13.5" hidden="1" thickBot="1" x14ac:dyDescent="0.25">
      <c r="A3705" s="450"/>
      <c r="B3705" s="463"/>
      <c r="C3705" s="464"/>
      <c r="D3705" s="455"/>
      <c r="E3705" s="455"/>
      <c r="F3705" s="460"/>
      <c r="G3705" s="455"/>
      <c r="H3705" s="461"/>
      <c r="I3705" s="461"/>
      <c r="J3705" s="426"/>
      <c r="K3705" s="426"/>
      <c r="L3705" s="426"/>
      <c r="M3705" s="426"/>
      <c r="N3705" s="427"/>
      <c r="O3705" s="458">
        <f t="shared" si="171"/>
        <v>0</v>
      </c>
      <c r="P3705" s="458">
        <f t="shared" si="172"/>
        <v>0</v>
      </c>
      <c r="Q3705" s="96" t="str">
        <f t="shared" si="173"/>
        <v/>
      </c>
    </row>
    <row r="3706" spans="1:17" ht="13.5" hidden="1" thickBot="1" x14ac:dyDescent="0.25">
      <c r="A3706" s="450"/>
      <c r="B3706" s="463"/>
      <c r="C3706" s="464"/>
      <c r="D3706" s="455"/>
      <c r="E3706" s="455"/>
      <c r="F3706" s="460"/>
      <c r="G3706" s="455"/>
      <c r="H3706" s="461"/>
      <c r="I3706" s="461"/>
      <c r="J3706" s="426"/>
      <c r="K3706" s="426"/>
      <c r="L3706" s="426"/>
      <c r="M3706" s="426"/>
      <c r="N3706" s="427"/>
      <c r="O3706" s="458">
        <f t="shared" si="171"/>
        <v>0</v>
      </c>
      <c r="P3706" s="458">
        <f t="shared" si="172"/>
        <v>0</v>
      </c>
      <c r="Q3706" s="96" t="str">
        <f t="shared" si="173"/>
        <v/>
      </c>
    </row>
    <row r="3707" spans="1:17" ht="13.5" hidden="1" thickBot="1" x14ac:dyDescent="0.25">
      <c r="A3707" s="450"/>
      <c r="B3707" s="463"/>
      <c r="C3707" s="464"/>
      <c r="D3707" s="455"/>
      <c r="E3707" s="455"/>
      <c r="F3707" s="460"/>
      <c r="G3707" s="455"/>
      <c r="H3707" s="461"/>
      <c r="I3707" s="461"/>
      <c r="J3707" s="426"/>
      <c r="K3707" s="426"/>
      <c r="L3707" s="426"/>
      <c r="M3707" s="426"/>
      <c r="N3707" s="427"/>
      <c r="O3707" s="458">
        <f t="shared" si="171"/>
        <v>0</v>
      </c>
      <c r="P3707" s="458">
        <f t="shared" si="172"/>
        <v>0</v>
      </c>
      <c r="Q3707" s="96" t="str">
        <f t="shared" si="173"/>
        <v/>
      </c>
    </row>
    <row r="3708" spans="1:17" ht="13.5" hidden="1" thickBot="1" x14ac:dyDescent="0.25">
      <c r="A3708" s="450"/>
      <c r="B3708" s="463"/>
      <c r="C3708" s="464"/>
      <c r="D3708" s="455"/>
      <c r="E3708" s="455"/>
      <c r="F3708" s="460"/>
      <c r="G3708" s="455"/>
      <c r="H3708" s="461"/>
      <c r="I3708" s="461"/>
      <c r="J3708" s="426"/>
      <c r="K3708" s="426"/>
      <c r="L3708" s="426"/>
      <c r="M3708" s="426"/>
      <c r="N3708" s="427"/>
      <c r="O3708" s="458">
        <f t="shared" si="171"/>
        <v>0</v>
      </c>
      <c r="P3708" s="458">
        <f t="shared" si="172"/>
        <v>0</v>
      </c>
      <c r="Q3708" s="96" t="str">
        <f t="shared" si="173"/>
        <v/>
      </c>
    </row>
    <row r="3709" spans="1:17" ht="13.5" hidden="1" thickBot="1" x14ac:dyDescent="0.25">
      <c r="A3709" s="450"/>
      <c r="B3709" s="463"/>
      <c r="C3709" s="464"/>
      <c r="D3709" s="455"/>
      <c r="E3709" s="455"/>
      <c r="F3709" s="460"/>
      <c r="G3709" s="455"/>
      <c r="H3709" s="461"/>
      <c r="I3709" s="461"/>
      <c r="J3709" s="426"/>
      <c r="K3709" s="426"/>
      <c r="L3709" s="426"/>
      <c r="M3709" s="426"/>
      <c r="N3709" s="427"/>
      <c r="O3709" s="458">
        <f t="shared" si="171"/>
        <v>0</v>
      </c>
      <c r="P3709" s="458">
        <f t="shared" si="172"/>
        <v>0</v>
      </c>
      <c r="Q3709" s="96" t="str">
        <f t="shared" si="173"/>
        <v/>
      </c>
    </row>
    <row r="3710" spans="1:17" ht="13.5" hidden="1" thickBot="1" x14ac:dyDescent="0.25">
      <c r="A3710" s="450"/>
      <c r="B3710" s="463"/>
      <c r="C3710" s="464"/>
      <c r="D3710" s="455"/>
      <c r="E3710" s="455"/>
      <c r="F3710" s="460"/>
      <c r="G3710" s="455"/>
      <c r="H3710" s="461"/>
      <c r="I3710" s="461"/>
      <c r="J3710" s="426"/>
      <c r="K3710" s="426"/>
      <c r="L3710" s="426"/>
      <c r="M3710" s="426"/>
      <c r="N3710" s="427"/>
      <c r="O3710" s="458">
        <f t="shared" si="171"/>
        <v>0</v>
      </c>
      <c r="P3710" s="458">
        <f t="shared" si="172"/>
        <v>0</v>
      </c>
      <c r="Q3710" s="96" t="str">
        <f t="shared" si="173"/>
        <v/>
      </c>
    </row>
    <row r="3711" spans="1:17" ht="13.5" hidden="1" thickBot="1" x14ac:dyDescent="0.25">
      <c r="A3711" s="450"/>
      <c r="B3711" s="463"/>
      <c r="C3711" s="464"/>
      <c r="D3711" s="455"/>
      <c r="E3711" s="455"/>
      <c r="F3711" s="460"/>
      <c r="G3711" s="455"/>
      <c r="H3711" s="461"/>
      <c r="I3711" s="461"/>
      <c r="J3711" s="426"/>
      <c r="K3711" s="425"/>
      <c r="L3711" s="426"/>
      <c r="M3711" s="426"/>
      <c r="N3711" s="427"/>
      <c r="O3711" s="458">
        <f t="shared" si="171"/>
        <v>0</v>
      </c>
      <c r="P3711" s="458">
        <f t="shared" si="172"/>
        <v>0</v>
      </c>
      <c r="Q3711" s="96" t="str">
        <f t="shared" si="173"/>
        <v/>
      </c>
    </row>
    <row r="3712" spans="1:17" ht="13.5" hidden="1" thickBot="1" x14ac:dyDescent="0.25">
      <c r="A3712" s="450"/>
      <c r="B3712" s="463"/>
      <c r="C3712" s="464"/>
      <c r="D3712" s="455"/>
      <c r="E3712" s="455"/>
      <c r="F3712" s="460"/>
      <c r="G3712" s="455"/>
      <c r="H3712" s="461"/>
      <c r="I3712" s="461"/>
      <c r="J3712" s="426"/>
      <c r="K3712" s="426"/>
      <c r="L3712" s="426"/>
      <c r="M3712" s="426"/>
      <c r="N3712" s="427"/>
      <c r="O3712" s="458">
        <f t="shared" si="171"/>
        <v>0</v>
      </c>
      <c r="P3712" s="458">
        <f t="shared" si="172"/>
        <v>0</v>
      </c>
      <c r="Q3712" s="96" t="str">
        <f t="shared" si="173"/>
        <v/>
      </c>
    </row>
    <row r="3713" spans="1:17" ht="13.5" hidden="1" thickBot="1" x14ac:dyDescent="0.25">
      <c r="A3713" s="450"/>
      <c r="B3713" s="463"/>
      <c r="C3713" s="464"/>
      <c r="D3713" s="455"/>
      <c r="E3713" s="455"/>
      <c r="F3713" s="460"/>
      <c r="G3713" s="455"/>
      <c r="H3713" s="461"/>
      <c r="I3713" s="461"/>
      <c r="J3713" s="426"/>
      <c r="K3713" s="426"/>
      <c r="L3713" s="426"/>
      <c r="M3713" s="426"/>
      <c r="N3713" s="427"/>
      <c r="O3713" s="458">
        <f t="shared" si="171"/>
        <v>0</v>
      </c>
      <c r="P3713" s="458">
        <f t="shared" si="172"/>
        <v>0</v>
      </c>
      <c r="Q3713" s="96" t="str">
        <f t="shared" si="173"/>
        <v/>
      </c>
    </row>
    <row r="3714" spans="1:17" ht="13.5" hidden="1" thickBot="1" x14ac:dyDescent="0.25">
      <c r="A3714" s="450"/>
      <c r="B3714" s="463"/>
      <c r="C3714" s="464"/>
      <c r="D3714" s="455"/>
      <c r="E3714" s="455"/>
      <c r="F3714" s="460"/>
      <c r="G3714" s="455"/>
      <c r="H3714" s="456"/>
      <c r="I3714" s="461"/>
      <c r="J3714" s="425"/>
      <c r="K3714" s="425"/>
      <c r="L3714" s="426"/>
      <c r="M3714" s="426"/>
      <c r="N3714" s="427"/>
      <c r="O3714" s="458">
        <f t="shared" si="171"/>
        <v>0</v>
      </c>
      <c r="P3714" s="458">
        <f t="shared" si="172"/>
        <v>0</v>
      </c>
      <c r="Q3714" s="96" t="str">
        <f t="shared" si="173"/>
        <v/>
      </c>
    </row>
    <row r="3715" spans="1:17" ht="13.5" hidden="1" thickBot="1" x14ac:dyDescent="0.25">
      <c r="A3715" s="450"/>
      <c r="B3715" s="463"/>
      <c r="C3715" s="464"/>
      <c r="D3715" s="455"/>
      <c r="E3715" s="455"/>
      <c r="F3715" s="460"/>
      <c r="G3715" s="455"/>
      <c r="H3715" s="461"/>
      <c r="I3715" s="461"/>
      <c r="J3715" s="426"/>
      <c r="K3715" s="425"/>
      <c r="L3715" s="426"/>
      <c r="M3715" s="426"/>
      <c r="N3715" s="427"/>
      <c r="O3715" s="458">
        <f t="shared" si="171"/>
        <v>0</v>
      </c>
      <c r="P3715" s="458">
        <f t="shared" si="172"/>
        <v>0</v>
      </c>
      <c r="Q3715" s="96" t="str">
        <f t="shared" si="173"/>
        <v/>
      </c>
    </row>
    <row r="3716" spans="1:17" ht="13.5" hidden="1" thickBot="1" x14ac:dyDescent="0.25">
      <c r="A3716" s="450"/>
      <c r="B3716" s="463"/>
      <c r="C3716" s="464"/>
      <c r="D3716" s="455"/>
      <c r="E3716" s="455"/>
      <c r="F3716" s="460"/>
      <c r="G3716" s="455"/>
      <c r="H3716" s="461"/>
      <c r="I3716" s="461"/>
      <c r="J3716" s="426"/>
      <c r="K3716" s="425"/>
      <c r="L3716" s="426"/>
      <c r="M3716" s="426"/>
      <c r="N3716" s="427"/>
      <c r="O3716" s="458">
        <f t="shared" si="171"/>
        <v>0</v>
      </c>
      <c r="P3716" s="458">
        <f t="shared" si="172"/>
        <v>0</v>
      </c>
      <c r="Q3716" s="96" t="str">
        <f t="shared" si="173"/>
        <v/>
      </c>
    </row>
    <row r="3717" spans="1:17" s="337" customFormat="1" ht="13.5" hidden="1" thickBot="1" x14ac:dyDescent="0.25">
      <c r="A3717" s="450"/>
      <c r="B3717" s="463"/>
      <c r="C3717" s="464"/>
      <c r="D3717" s="455"/>
      <c r="E3717" s="455"/>
      <c r="F3717" s="460"/>
      <c r="G3717" s="453"/>
      <c r="H3717" s="455"/>
      <c r="I3717" s="455"/>
      <c r="J3717" s="465"/>
      <c r="K3717" s="465"/>
      <c r="L3717" s="465"/>
      <c r="M3717" s="426"/>
      <c r="N3717" s="427"/>
      <c r="O3717" s="458">
        <f t="shared" ref="O3717:O3780" si="174">IF(B3717=0,0,IF(YEAR(B3717)=$P$1,MONTH(B3717)-$O$1+1,(YEAR(B3717)-$P$1)*12-$O$1+1+MONTH(B3717)))</f>
        <v>0</v>
      </c>
      <c r="P3717" s="458">
        <f t="shared" ref="P3717:P3780" si="175">IF(C3717=0,0,IF(YEAR(C3717)=$P$1,MONTH(C3717)-$O$1+1,(YEAR(C3717)-$P$1)*12-$O$1+1+MONTH(C3717)))</f>
        <v>0</v>
      </c>
      <c r="Q3717" s="96" t="str">
        <f t="shared" ref="Q3717:Q3780" si="176">SUBSTITUTE(D3717," ","_")</f>
        <v/>
      </c>
    </row>
    <row r="3718" spans="1:17" ht="13.5" hidden="1" thickBot="1" x14ac:dyDescent="0.25">
      <c r="A3718" s="450"/>
      <c r="B3718" s="463"/>
      <c r="C3718" s="464"/>
      <c r="D3718" s="455"/>
      <c r="E3718" s="455"/>
      <c r="F3718" s="460"/>
      <c r="G3718" s="455"/>
      <c r="H3718" s="461"/>
      <c r="I3718" s="461"/>
      <c r="J3718" s="426"/>
      <c r="K3718" s="425"/>
      <c r="L3718" s="426"/>
      <c r="M3718" s="426"/>
      <c r="N3718" s="427"/>
      <c r="O3718" s="458">
        <f t="shared" si="174"/>
        <v>0</v>
      </c>
      <c r="P3718" s="458">
        <f t="shared" si="175"/>
        <v>0</v>
      </c>
      <c r="Q3718" s="96" t="str">
        <f t="shared" si="176"/>
        <v/>
      </c>
    </row>
    <row r="3719" spans="1:17" ht="13.5" hidden="1" thickBot="1" x14ac:dyDescent="0.25">
      <c r="A3719" s="450"/>
      <c r="B3719" s="463"/>
      <c r="C3719" s="464"/>
      <c r="D3719" s="455"/>
      <c r="E3719" s="455"/>
      <c r="F3719" s="454"/>
      <c r="G3719" s="453"/>
      <c r="H3719" s="453"/>
      <c r="I3719" s="455"/>
      <c r="J3719" s="465"/>
      <c r="K3719" s="465"/>
      <c r="L3719" s="465"/>
      <c r="M3719" s="469"/>
      <c r="N3719" s="451"/>
      <c r="O3719" s="458">
        <f t="shared" si="174"/>
        <v>0</v>
      </c>
      <c r="P3719" s="458">
        <f t="shared" si="175"/>
        <v>0</v>
      </c>
      <c r="Q3719" s="96" t="str">
        <f t="shared" si="176"/>
        <v/>
      </c>
    </row>
    <row r="3720" spans="1:17" ht="13.5" hidden="1" thickBot="1" x14ac:dyDescent="0.25">
      <c r="A3720" s="450"/>
      <c r="B3720" s="463"/>
      <c r="C3720" s="464"/>
      <c r="D3720" s="455"/>
      <c r="E3720" s="455"/>
      <c r="F3720" s="460"/>
      <c r="G3720" s="455"/>
      <c r="H3720" s="461"/>
      <c r="I3720" s="461"/>
      <c r="J3720" s="426"/>
      <c r="K3720" s="425"/>
      <c r="L3720" s="426"/>
      <c r="M3720" s="426"/>
      <c r="N3720" s="427"/>
      <c r="O3720" s="458">
        <f t="shared" si="174"/>
        <v>0</v>
      </c>
      <c r="P3720" s="458">
        <f t="shared" si="175"/>
        <v>0</v>
      </c>
      <c r="Q3720" s="96" t="str">
        <f t="shared" si="176"/>
        <v/>
      </c>
    </row>
    <row r="3721" spans="1:17" ht="13.5" hidden="1" thickBot="1" x14ac:dyDescent="0.25">
      <c r="A3721" s="450"/>
      <c r="B3721" s="463"/>
      <c r="C3721" s="464"/>
      <c r="D3721" s="455"/>
      <c r="E3721" s="455"/>
      <c r="F3721" s="460"/>
      <c r="G3721" s="455"/>
      <c r="H3721" s="461"/>
      <c r="I3721" s="461"/>
      <c r="J3721" s="426"/>
      <c r="K3721" s="425"/>
      <c r="L3721" s="426"/>
      <c r="M3721" s="426"/>
      <c r="N3721" s="427"/>
      <c r="O3721" s="458">
        <f t="shared" si="174"/>
        <v>0</v>
      </c>
      <c r="P3721" s="458">
        <f t="shared" si="175"/>
        <v>0</v>
      </c>
      <c r="Q3721" s="96" t="str">
        <f t="shared" si="176"/>
        <v/>
      </c>
    </row>
    <row r="3722" spans="1:17" ht="13.5" hidden="1" thickBot="1" x14ac:dyDescent="0.25">
      <c r="A3722" s="450"/>
      <c r="B3722" s="463"/>
      <c r="C3722" s="464"/>
      <c r="D3722" s="455"/>
      <c r="E3722" s="453"/>
      <c r="F3722" s="454"/>
      <c r="G3722" s="453"/>
      <c r="H3722" s="461"/>
      <c r="I3722" s="461"/>
      <c r="J3722" s="426"/>
      <c r="K3722" s="469"/>
      <c r="L3722" s="469"/>
      <c r="M3722" s="469"/>
      <c r="N3722" s="427"/>
      <c r="O3722" s="458">
        <f t="shared" si="174"/>
        <v>0</v>
      </c>
      <c r="P3722" s="458">
        <f t="shared" si="175"/>
        <v>0</v>
      </c>
      <c r="Q3722" s="96" t="str">
        <f t="shared" si="176"/>
        <v/>
      </c>
    </row>
    <row r="3723" spans="1:17" ht="13.5" hidden="1" thickBot="1" x14ac:dyDescent="0.25">
      <c r="A3723" s="450"/>
      <c r="B3723" s="463"/>
      <c r="C3723" s="464"/>
      <c r="D3723" s="455"/>
      <c r="E3723" s="455"/>
      <c r="F3723" s="460"/>
      <c r="G3723" s="455"/>
      <c r="H3723" s="461"/>
      <c r="I3723" s="461"/>
      <c r="J3723" s="425"/>
      <c r="K3723" s="425"/>
      <c r="L3723" s="426"/>
      <c r="M3723" s="425"/>
      <c r="N3723" s="427"/>
      <c r="O3723" s="458">
        <f t="shared" si="174"/>
        <v>0</v>
      </c>
      <c r="P3723" s="458">
        <f t="shared" si="175"/>
        <v>0</v>
      </c>
      <c r="Q3723" s="96" t="str">
        <f t="shared" si="176"/>
        <v/>
      </c>
    </row>
    <row r="3724" spans="1:17" ht="13.5" hidden="1" thickBot="1" x14ac:dyDescent="0.25">
      <c r="A3724" s="450"/>
      <c r="B3724" s="463"/>
      <c r="C3724" s="464"/>
      <c r="D3724" s="455"/>
      <c r="E3724" s="455"/>
      <c r="F3724" s="460"/>
      <c r="G3724" s="455"/>
      <c r="H3724" s="461"/>
      <c r="I3724" s="461"/>
      <c r="J3724" s="425"/>
      <c r="K3724" s="425"/>
      <c r="L3724" s="426"/>
      <c r="M3724" s="425"/>
      <c r="N3724" s="427"/>
      <c r="O3724" s="458">
        <f t="shared" si="174"/>
        <v>0</v>
      </c>
      <c r="P3724" s="458">
        <f t="shared" si="175"/>
        <v>0</v>
      </c>
      <c r="Q3724" s="96" t="str">
        <f t="shared" si="176"/>
        <v/>
      </c>
    </row>
    <row r="3725" spans="1:17" ht="13.5" hidden="1" thickBot="1" x14ac:dyDescent="0.25">
      <c r="A3725" s="450"/>
      <c r="B3725" s="463"/>
      <c r="C3725" s="464"/>
      <c r="D3725" s="455"/>
      <c r="E3725" s="455"/>
      <c r="F3725" s="460"/>
      <c r="G3725" s="455"/>
      <c r="H3725" s="461"/>
      <c r="I3725" s="461"/>
      <c r="J3725" s="425"/>
      <c r="K3725" s="425"/>
      <c r="L3725" s="426"/>
      <c r="M3725" s="426"/>
      <c r="N3725" s="427"/>
      <c r="O3725" s="458">
        <f t="shared" si="174"/>
        <v>0</v>
      </c>
      <c r="P3725" s="458">
        <f t="shared" si="175"/>
        <v>0</v>
      </c>
      <c r="Q3725" s="96" t="str">
        <f t="shared" si="176"/>
        <v/>
      </c>
    </row>
    <row r="3726" spans="1:17" ht="13.5" hidden="1" thickBot="1" x14ac:dyDescent="0.25">
      <c r="A3726" s="450"/>
      <c r="B3726" s="463"/>
      <c r="C3726" s="464"/>
      <c r="D3726" s="455"/>
      <c r="E3726" s="455"/>
      <c r="F3726" s="460"/>
      <c r="G3726" s="455"/>
      <c r="H3726" s="461"/>
      <c r="I3726" s="461"/>
      <c r="J3726" s="425"/>
      <c r="K3726" s="425"/>
      <c r="L3726" s="426"/>
      <c r="M3726" s="426"/>
      <c r="N3726" s="427"/>
      <c r="O3726" s="458">
        <f t="shared" si="174"/>
        <v>0</v>
      </c>
      <c r="P3726" s="458">
        <f t="shared" si="175"/>
        <v>0</v>
      </c>
      <c r="Q3726" s="96" t="str">
        <f t="shared" si="176"/>
        <v/>
      </c>
    </row>
    <row r="3727" spans="1:17" ht="13.5" hidden="1" thickBot="1" x14ac:dyDescent="0.25">
      <c r="A3727" s="450"/>
      <c r="B3727" s="463"/>
      <c r="C3727" s="482"/>
      <c r="D3727" s="455"/>
      <c r="E3727" s="453"/>
      <c r="F3727" s="454"/>
      <c r="G3727" s="455"/>
      <c r="H3727" s="461"/>
      <c r="I3727" s="461"/>
      <c r="J3727" s="426"/>
      <c r="K3727" s="425"/>
      <c r="L3727" s="426"/>
      <c r="M3727" s="426"/>
      <c r="N3727" s="427"/>
      <c r="O3727" s="458">
        <f t="shared" si="174"/>
        <v>0</v>
      </c>
      <c r="P3727" s="458">
        <f t="shared" si="175"/>
        <v>0</v>
      </c>
      <c r="Q3727" s="96" t="str">
        <f t="shared" si="176"/>
        <v/>
      </c>
    </row>
    <row r="3728" spans="1:17" ht="13.5" hidden="1" thickBot="1" x14ac:dyDescent="0.25">
      <c r="A3728" s="450"/>
      <c r="B3728" s="463"/>
      <c r="C3728" s="464"/>
      <c r="D3728" s="455"/>
      <c r="E3728" s="455"/>
      <c r="F3728" s="460"/>
      <c r="G3728" s="455"/>
      <c r="H3728" s="461"/>
      <c r="I3728" s="461"/>
      <c r="J3728" s="425"/>
      <c r="K3728" s="425"/>
      <c r="L3728" s="426"/>
      <c r="M3728" s="426"/>
      <c r="N3728" s="427"/>
      <c r="O3728" s="458">
        <f t="shared" si="174"/>
        <v>0</v>
      </c>
      <c r="P3728" s="458">
        <f t="shared" si="175"/>
        <v>0</v>
      </c>
      <c r="Q3728" s="96" t="str">
        <f t="shared" si="176"/>
        <v/>
      </c>
    </row>
    <row r="3729" spans="1:17" ht="13.5" hidden="1" thickBot="1" x14ac:dyDescent="0.25">
      <c r="A3729" s="450"/>
      <c r="B3729" s="463"/>
      <c r="C3729" s="464"/>
      <c r="D3729" s="455"/>
      <c r="E3729" s="455"/>
      <c r="F3729" s="460"/>
      <c r="G3729" s="455"/>
      <c r="H3729" s="461"/>
      <c r="I3729" s="461"/>
      <c r="J3729" s="426"/>
      <c r="K3729" s="425"/>
      <c r="L3729" s="426"/>
      <c r="M3729" s="426"/>
      <c r="N3729" s="427"/>
      <c r="O3729" s="458">
        <f t="shared" si="174"/>
        <v>0</v>
      </c>
      <c r="P3729" s="458">
        <f t="shared" si="175"/>
        <v>0</v>
      </c>
      <c r="Q3729" s="96" t="str">
        <f t="shared" si="176"/>
        <v/>
      </c>
    </row>
    <row r="3730" spans="1:17" ht="13.5" hidden="1" thickBot="1" x14ac:dyDescent="0.25">
      <c r="A3730" s="450"/>
      <c r="B3730" s="463"/>
      <c r="C3730" s="464"/>
      <c r="D3730" s="455"/>
      <c r="E3730" s="455"/>
      <c r="F3730" s="460"/>
      <c r="G3730" s="455"/>
      <c r="H3730" s="456"/>
      <c r="I3730" s="461"/>
      <c r="J3730" s="425"/>
      <c r="K3730" s="425"/>
      <c r="L3730" s="426"/>
      <c r="M3730" s="426"/>
      <c r="N3730" s="427"/>
      <c r="O3730" s="458">
        <f t="shared" si="174"/>
        <v>0</v>
      </c>
      <c r="P3730" s="458">
        <f t="shared" si="175"/>
        <v>0</v>
      </c>
      <c r="Q3730" s="96" t="str">
        <f t="shared" si="176"/>
        <v/>
      </c>
    </row>
    <row r="3731" spans="1:17" ht="13.5" hidden="1" thickBot="1" x14ac:dyDescent="0.25">
      <c r="A3731" s="450"/>
      <c r="B3731" s="463"/>
      <c r="C3731" s="464"/>
      <c r="D3731" s="455"/>
      <c r="E3731" s="455"/>
      <c r="F3731" s="460"/>
      <c r="G3731" s="455"/>
      <c r="H3731" s="461"/>
      <c r="I3731" s="461"/>
      <c r="J3731" s="426"/>
      <c r="K3731" s="425"/>
      <c r="L3731" s="426"/>
      <c r="M3731" s="426"/>
      <c r="N3731" s="427"/>
      <c r="O3731" s="458">
        <f t="shared" si="174"/>
        <v>0</v>
      </c>
      <c r="P3731" s="458">
        <f t="shared" si="175"/>
        <v>0</v>
      </c>
      <c r="Q3731" s="96" t="str">
        <f t="shared" si="176"/>
        <v/>
      </c>
    </row>
    <row r="3732" spans="1:17" ht="13.5" hidden="1" thickBot="1" x14ac:dyDescent="0.25">
      <c r="A3732" s="450"/>
      <c r="B3732" s="463"/>
      <c r="C3732" s="464"/>
      <c r="D3732" s="455"/>
      <c r="E3732" s="455"/>
      <c r="F3732" s="460"/>
      <c r="G3732" s="455"/>
      <c r="H3732" s="461"/>
      <c r="I3732" s="461"/>
      <c r="J3732" s="425"/>
      <c r="K3732" s="425"/>
      <c r="L3732" s="426"/>
      <c r="M3732" s="426"/>
      <c r="N3732" s="427"/>
      <c r="O3732" s="458">
        <f t="shared" si="174"/>
        <v>0</v>
      </c>
      <c r="P3732" s="458">
        <f t="shared" si="175"/>
        <v>0</v>
      </c>
      <c r="Q3732" s="96" t="str">
        <f t="shared" si="176"/>
        <v/>
      </c>
    </row>
    <row r="3733" spans="1:17" ht="13.5" hidden="1" thickBot="1" x14ac:dyDescent="0.25">
      <c r="A3733" s="450"/>
      <c r="B3733" s="463"/>
      <c r="C3733" s="464"/>
      <c r="D3733" s="455"/>
      <c r="E3733" s="455"/>
      <c r="F3733" s="460"/>
      <c r="G3733" s="455"/>
      <c r="H3733" s="461"/>
      <c r="I3733" s="461"/>
      <c r="J3733" s="425"/>
      <c r="K3733" s="425"/>
      <c r="L3733" s="426"/>
      <c r="M3733" s="426"/>
      <c r="N3733" s="427"/>
      <c r="O3733" s="458">
        <f t="shared" si="174"/>
        <v>0</v>
      </c>
      <c r="P3733" s="458">
        <f t="shared" si="175"/>
        <v>0</v>
      </c>
      <c r="Q3733" s="96" t="str">
        <f t="shared" si="176"/>
        <v/>
      </c>
    </row>
    <row r="3734" spans="1:17" ht="13.5" hidden="1" thickBot="1" x14ac:dyDescent="0.25">
      <c r="A3734" s="450"/>
      <c r="B3734" s="463"/>
      <c r="C3734" s="482"/>
      <c r="D3734" s="455"/>
      <c r="E3734" s="455"/>
      <c r="F3734" s="460"/>
      <c r="G3734" s="455"/>
      <c r="H3734" s="461"/>
      <c r="I3734" s="461"/>
      <c r="J3734" s="425"/>
      <c r="K3734" s="425"/>
      <c r="L3734" s="426"/>
      <c r="M3734" s="426"/>
      <c r="N3734" s="427"/>
      <c r="O3734" s="458">
        <f t="shared" si="174"/>
        <v>0</v>
      </c>
      <c r="P3734" s="458">
        <f t="shared" si="175"/>
        <v>0</v>
      </c>
      <c r="Q3734" s="96" t="str">
        <f t="shared" si="176"/>
        <v/>
      </c>
    </row>
    <row r="3735" spans="1:17" ht="8.25" hidden="1" customHeight="1" x14ac:dyDescent="0.2">
      <c r="A3735" s="450"/>
      <c r="B3735" s="463"/>
      <c r="C3735" s="464"/>
      <c r="D3735" s="455"/>
      <c r="E3735" s="455"/>
      <c r="F3735" s="460"/>
      <c r="G3735" s="455"/>
      <c r="H3735" s="461"/>
      <c r="I3735" s="461"/>
      <c r="J3735" s="426"/>
      <c r="K3735" s="425"/>
      <c r="L3735" s="426"/>
      <c r="M3735" s="426"/>
      <c r="N3735" s="427"/>
      <c r="O3735" s="458">
        <f t="shared" si="174"/>
        <v>0</v>
      </c>
      <c r="P3735" s="458">
        <f t="shared" si="175"/>
        <v>0</v>
      </c>
      <c r="Q3735" s="96" t="str">
        <f t="shared" si="176"/>
        <v/>
      </c>
    </row>
    <row r="3736" spans="1:17" ht="13.5" hidden="1" thickBot="1" x14ac:dyDescent="0.25">
      <c r="A3736" s="450"/>
      <c r="B3736" s="463"/>
      <c r="C3736" s="464"/>
      <c r="D3736" s="455"/>
      <c r="E3736" s="455"/>
      <c r="F3736" s="460"/>
      <c r="G3736" s="455"/>
      <c r="H3736" s="461"/>
      <c r="I3736" s="461"/>
      <c r="J3736" s="426"/>
      <c r="K3736" s="425"/>
      <c r="L3736" s="426"/>
      <c r="M3736" s="426"/>
      <c r="N3736" s="427"/>
      <c r="O3736" s="458">
        <f t="shared" si="174"/>
        <v>0</v>
      </c>
      <c r="P3736" s="458">
        <f t="shared" si="175"/>
        <v>0</v>
      </c>
      <c r="Q3736" s="96" t="str">
        <f t="shared" si="176"/>
        <v/>
      </c>
    </row>
    <row r="3737" spans="1:17" ht="13.5" hidden="1" thickBot="1" x14ac:dyDescent="0.25">
      <c r="A3737" s="450"/>
      <c r="B3737" s="463"/>
      <c r="C3737" s="464"/>
      <c r="D3737" s="455"/>
      <c r="E3737" s="455"/>
      <c r="F3737" s="460"/>
      <c r="G3737" s="455"/>
      <c r="H3737" s="461"/>
      <c r="I3737" s="461"/>
      <c r="J3737" s="426"/>
      <c r="K3737" s="425"/>
      <c r="L3737" s="426"/>
      <c r="M3737" s="426"/>
      <c r="N3737" s="427"/>
      <c r="O3737" s="458">
        <f t="shared" si="174"/>
        <v>0</v>
      </c>
      <c r="P3737" s="458">
        <f t="shared" si="175"/>
        <v>0</v>
      </c>
      <c r="Q3737" s="96" t="str">
        <f t="shared" si="176"/>
        <v/>
      </c>
    </row>
    <row r="3738" spans="1:17" ht="13.5" hidden="1" thickBot="1" x14ac:dyDescent="0.25">
      <c r="A3738" s="450"/>
      <c r="B3738" s="463"/>
      <c r="C3738" s="464"/>
      <c r="D3738" s="455"/>
      <c r="E3738" s="455"/>
      <c r="F3738" s="454"/>
      <c r="G3738" s="455"/>
      <c r="H3738" s="478"/>
      <c r="I3738" s="478"/>
      <c r="J3738" s="469"/>
      <c r="K3738" s="425"/>
      <c r="L3738" s="426"/>
      <c r="M3738" s="469"/>
      <c r="N3738" s="451"/>
      <c r="O3738" s="458">
        <f t="shared" si="174"/>
        <v>0</v>
      </c>
      <c r="P3738" s="458">
        <f t="shared" si="175"/>
        <v>0</v>
      </c>
      <c r="Q3738" s="96" t="str">
        <f t="shared" si="176"/>
        <v/>
      </c>
    </row>
    <row r="3739" spans="1:17" ht="13.5" hidden="1" thickBot="1" x14ac:dyDescent="0.25">
      <c r="A3739" s="450"/>
      <c r="B3739" s="463"/>
      <c r="C3739" s="464"/>
      <c r="D3739" s="455"/>
      <c r="E3739" s="453"/>
      <c r="F3739" s="454"/>
      <c r="G3739" s="453"/>
      <c r="H3739" s="478"/>
      <c r="I3739" s="478"/>
      <c r="J3739" s="469"/>
      <c r="K3739" s="425"/>
      <c r="L3739" s="426"/>
      <c r="M3739" s="469"/>
      <c r="N3739" s="451"/>
      <c r="O3739" s="458">
        <f t="shared" si="174"/>
        <v>0</v>
      </c>
      <c r="P3739" s="458">
        <f t="shared" si="175"/>
        <v>0</v>
      </c>
      <c r="Q3739" s="96" t="str">
        <f t="shared" si="176"/>
        <v/>
      </c>
    </row>
    <row r="3740" spans="1:17" ht="13.5" hidden="1" thickBot="1" x14ac:dyDescent="0.25">
      <c r="A3740" s="450"/>
      <c r="B3740" s="463"/>
      <c r="C3740" s="464"/>
      <c r="D3740" s="455"/>
      <c r="E3740" s="455"/>
      <c r="F3740" s="460"/>
      <c r="G3740" s="455"/>
      <c r="H3740" s="461"/>
      <c r="I3740" s="461"/>
      <c r="J3740" s="425"/>
      <c r="K3740" s="425"/>
      <c r="L3740" s="426"/>
      <c r="M3740" s="425"/>
      <c r="N3740" s="427"/>
      <c r="O3740" s="458">
        <f t="shared" si="174"/>
        <v>0</v>
      </c>
      <c r="P3740" s="458">
        <f t="shared" si="175"/>
        <v>0</v>
      </c>
      <c r="Q3740" s="96" t="str">
        <f t="shared" si="176"/>
        <v/>
      </c>
    </row>
    <row r="3741" spans="1:17" ht="13.5" hidden="1" thickBot="1" x14ac:dyDescent="0.25">
      <c r="A3741" s="450"/>
      <c r="B3741" s="463"/>
      <c r="C3741" s="464"/>
      <c r="D3741" s="455"/>
      <c r="E3741" s="455"/>
      <c r="F3741" s="460"/>
      <c r="G3741" s="455"/>
      <c r="H3741" s="461"/>
      <c r="I3741" s="461"/>
      <c r="J3741" s="426"/>
      <c r="K3741" s="425"/>
      <c r="L3741" s="426"/>
      <c r="M3741" s="426"/>
      <c r="N3741" s="427"/>
      <c r="O3741" s="458">
        <f t="shared" si="174"/>
        <v>0</v>
      </c>
      <c r="P3741" s="458">
        <f t="shared" si="175"/>
        <v>0</v>
      </c>
      <c r="Q3741" s="96" t="str">
        <f t="shared" si="176"/>
        <v/>
      </c>
    </row>
    <row r="3742" spans="1:17" ht="13.5" hidden="1" thickBot="1" x14ac:dyDescent="0.25">
      <c r="A3742" s="450"/>
      <c r="B3742" s="463"/>
      <c r="C3742" s="464"/>
      <c r="D3742" s="455"/>
      <c r="E3742" s="455"/>
      <c r="F3742" s="460"/>
      <c r="G3742" s="455"/>
      <c r="H3742" s="461"/>
      <c r="I3742" s="461"/>
      <c r="J3742" s="425"/>
      <c r="K3742" s="425"/>
      <c r="L3742" s="426"/>
      <c r="M3742" s="426"/>
      <c r="N3742" s="427"/>
      <c r="O3742" s="458">
        <f t="shared" si="174"/>
        <v>0</v>
      </c>
      <c r="P3742" s="458">
        <f t="shared" si="175"/>
        <v>0</v>
      </c>
      <c r="Q3742" s="96" t="str">
        <f t="shared" si="176"/>
        <v/>
      </c>
    </row>
    <row r="3743" spans="1:17" ht="13.5" hidden="1" thickBot="1" x14ac:dyDescent="0.25">
      <c r="A3743" s="450"/>
      <c r="B3743" s="463"/>
      <c r="C3743" s="482"/>
      <c r="D3743" s="455"/>
      <c r="E3743" s="455"/>
      <c r="F3743" s="460"/>
      <c r="G3743" s="455"/>
      <c r="H3743" s="461"/>
      <c r="I3743" s="461"/>
      <c r="J3743" s="425"/>
      <c r="K3743" s="425"/>
      <c r="L3743" s="426"/>
      <c r="M3743" s="426"/>
      <c r="N3743" s="427"/>
      <c r="O3743" s="458">
        <f t="shared" si="174"/>
        <v>0</v>
      </c>
      <c r="P3743" s="458">
        <f t="shared" si="175"/>
        <v>0</v>
      </c>
      <c r="Q3743" s="96" t="str">
        <f t="shared" si="176"/>
        <v/>
      </c>
    </row>
    <row r="3744" spans="1:17" ht="13.5" hidden="1" thickBot="1" x14ac:dyDescent="0.25">
      <c r="A3744" s="450"/>
      <c r="B3744" s="463"/>
      <c r="C3744" s="464"/>
      <c r="D3744" s="455"/>
      <c r="E3744" s="455"/>
      <c r="F3744" s="460"/>
      <c r="G3744" s="455"/>
      <c r="H3744" s="461"/>
      <c r="I3744" s="461"/>
      <c r="J3744" s="426"/>
      <c r="K3744" s="425"/>
      <c r="L3744" s="426"/>
      <c r="M3744" s="426"/>
      <c r="N3744" s="427"/>
      <c r="O3744" s="458">
        <f t="shared" si="174"/>
        <v>0</v>
      </c>
      <c r="P3744" s="458">
        <f t="shared" si="175"/>
        <v>0</v>
      </c>
      <c r="Q3744" s="96" t="str">
        <f t="shared" si="176"/>
        <v/>
      </c>
    </row>
    <row r="3745" spans="1:17" ht="13.5" hidden="1" thickBot="1" x14ac:dyDescent="0.25">
      <c r="A3745" s="450"/>
      <c r="B3745" s="463"/>
      <c r="C3745" s="482"/>
      <c r="D3745" s="455"/>
      <c r="E3745" s="455"/>
      <c r="F3745" s="460"/>
      <c r="G3745" s="453"/>
      <c r="H3745" s="461"/>
      <c r="I3745" s="478"/>
      <c r="J3745" s="469"/>
      <c r="K3745" s="425"/>
      <c r="L3745" s="426"/>
      <c r="M3745" s="426"/>
      <c r="N3745" s="427"/>
      <c r="O3745" s="458">
        <f t="shared" si="174"/>
        <v>0</v>
      </c>
      <c r="P3745" s="458">
        <f t="shared" si="175"/>
        <v>0</v>
      </c>
      <c r="Q3745" s="96" t="str">
        <f t="shared" si="176"/>
        <v/>
      </c>
    </row>
    <row r="3746" spans="1:17" ht="13.5" hidden="1" thickBot="1" x14ac:dyDescent="0.25">
      <c r="A3746" s="450"/>
      <c r="B3746" s="463"/>
      <c r="C3746" s="482"/>
      <c r="D3746" s="455"/>
      <c r="E3746" s="455"/>
      <c r="F3746" s="460"/>
      <c r="G3746" s="455"/>
      <c r="H3746" s="461"/>
      <c r="I3746" s="461"/>
      <c r="J3746" s="425"/>
      <c r="K3746" s="426"/>
      <c r="L3746" s="426"/>
      <c r="M3746" s="426"/>
      <c r="N3746" s="427"/>
      <c r="O3746" s="458">
        <f t="shared" si="174"/>
        <v>0</v>
      </c>
      <c r="P3746" s="458">
        <f t="shared" si="175"/>
        <v>0</v>
      </c>
      <c r="Q3746" s="96" t="str">
        <f t="shared" si="176"/>
        <v/>
      </c>
    </row>
    <row r="3747" spans="1:17" ht="13.5" hidden="1" thickBot="1" x14ac:dyDescent="0.25">
      <c r="A3747" s="450"/>
      <c r="B3747" s="463"/>
      <c r="C3747" s="482"/>
      <c r="D3747" s="455"/>
      <c r="E3747" s="455"/>
      <c r="F3747" s="460"/>
      <c r="G3747" s="455"/>
      <c r="H3747" s="461"/>
      <c r="I3747" s="461"/>
      <c r="J3747" s="425"/>
      <c r="K3747" s="426"/>
      <c r="L3747" s="426"/>
      <c r="M3747" s="426"/>
      <c r="N3747" s="427"/>
      <c r="O3747" s="458">
        <f t="shared" si="174"/>
        <v>0</v>
      </c>
      <c r="P3747" s="458">
        <f t="shared" si="175"/>
        <v>0</v>
      </c>
      <c r="Q3747" s="96" t="str">
        <f t="shared" si="176"/>
        <v/>
      </c>
    </row>
    <row r="3748" spans="1:17" ht="13.5" hidden="1" thickBot="1" x14ac:dyDescent="0.25">
      <c r="A3748" s="450"/>
      <c r="B3748" s="463"/>
      <c r="C3748" s="482"/>
      <c r="D3748" s="455"/>
      <c r="E3748" s="455"/>
      <c r="F3748" s="460"/>
      <c r="G3748" s="455"/>
      <c r="H3748" s="461"/>
      <c r="I3748" s="461"/>
      <c r="J3748" s="426"/>
      <c r="K3748" s="426"/>
      <c r="L3748" s="426"/>
      <c r="M3748" s="426"/>
      <c r="N3748" s="427"/>
      <c r="O3748" s="458">
        <f t="shared" si="174"/>
        <v>0</v>
      </c>
      <c r="P3748" s="458">
        <f t="shared" si="175"/>
        <v>0</v>
      </c>
      <c r="Q3748" s="96" t="str">
        <f t="shared" si="176"/>
        <v/>
      </c>
    </row>
    <row r="3749" spans="1:17" ht="13.5" hidden="1" thickBot="1" x14ac:dyDescent="0.25">
      <c r="A3749" s="450"/>
      <c r="B3749" s="463"/>
      <c r="C3749" s="482"/>
      <c r="D3749" s="455"/>
      <c r="E3749" s="455"/>
      <c r="F3749" s="460"/>
      <c r="G3749" s="455"/>
      <c r="H3749" s="461"/>
      <c r="I3749" s="461"/>
      <c r="J3749" s="426"/>
      <c r="K3749" s="426"/>
      <c r="L3749" s="426"/>
      <c r="M3749" s="426"/>
      <c r="N3749" s="427"/>
      <c r="O3749" s="458">
        <f t="shared" si="174"/>
        <v>0</v>
      </c>
      <c r="P3749" s="458">
        <f t="shared" si="175"/>
        <v>0</v>
      </c>
      <c r="Q3749" s="96" t="str">
        <f t="shared" si="176"/>
        <v/>
      </c>
    </row>
    <row r="3750" spans="1:17" ht="13.5" hidden="1" thickBot="1" x14ac:dyDescent="0.25">
      <c r="A3750" s="450"/>
      <c r="B3750" s="463"/>
      <c r="C3750" s="482"/>
      <c r="D3750" s="455"/>
      <c r="E3750" s="455"/>
      <c r="F3750" s="460"/>
      <c r="G3750" s="455"/>
      <c r="H3750" s="461"/>
      <c r="I3750" s="461"/>
      <c r="J3750" s="425"/>
      <c r="K3750" s="426"/>
      <c r="L3750" s="426"/>
      <c r="M3750" s="426"/>
      <c r="N3750" s="427"/>
      <c r="O3750" s="458">
        <f t="shared" si="174"/>
        <v>0</v>
      </c>
      <c r="P3750" s="458">
        <f t="shared" si="175"/>
        <v>0</v>
      </c>
      <c r="Q3750" s="96" t="str">
        <f t="shared" si="176"/>
        <v/>
      </c>
    </row>
    <row r="3751" spans="1:17" ht="13.5" hidden="1" thickBot="1" x14ac:dyDescent="0.25">
      <c r="A3751" s="450"/>
      <c r="B3751" s="463"/>
      <c r="C3751" s="482"/>
      <c r="D3751" s="455"/>
      <c r="E3751" s="455"/>
      <c r="F3751" s="460"/>
      <c r="G3751" s="455"/>
      <c r="H3751" s="461"/>
      <c r="I3751" s="461"/>
      <c r="J3751" s="425"/>
      <c r="K3751" s="426"/>
      <c r="L3751" s="426"/>
      <c r="M3751" s="426"/>
      <c r="N3751" s="427"/>
      <c r="O3751" s="458">
        <f t="shared" si="174"/>
        <v>0</v>
      </c>
      <c r="P3751" s="458">
        <f t="shared" si="175"/>
        <v>0</v>
      </c>
      <c r="Q3751" s="96" t="str">
        <f t="shared" si="176"/>
        <v/>
      </c>
    </row>
    <row r="3752" spans="1:17" ht="13.5" hidden="1" thickBot="1" x14ac:dyDescent="0.25">
      <c r="A3752" s="450"/>
      <c r="B3752" s="463"/>
      <c r="C3752" s="482"/>
      <c r="D3752" s="455"/>
      <c r="E3752" s="455"/>
      <c r="F3752" s="460"/>
      <c r="G3752" s="455"/>
      <c r="H3752" s="461"/>
      <c r="I3752" s="461"/>
      <c r="J3752" s="426"/>
      <c r="K3752" s="426"/>
      <c r="L3752" s="426"/>
      <c r="M3752" s="426"/>
      <c r="N3752" s="427"/>
      <c r="O3752" s="458">
        <f t="shared" si="174"/>
        <v>0</v>
      </c>
      <c r="P3752" s="458">
        <f t="shared" si="175"/>
        <v>0</v>
      </c>
      <c r="Q3752" s="96" t="str">
        <f t="shared" si="176"/>
        <v/>
      </c>
    </row>
    <row r="3753" spans="1:17" ht="13.5" hidden="1" thickBot="1" x14ac:dyDescent="0.25">
      <c r="A3753" s="450"/>
      <c r="B3753" s="463"/>
      <c r="C3753" s="482"/>
      <c r="D3753" s="455"/>
      <c r="E3753" s="455"/>
      <c r="F3753" s="460"/>
      <c r="G3753" s="455"/>
      <c r="H3753" s="461"/>
      <c r="I3753" s="461"/>
      <c r="J3753" s="426"/>
      <c r="K3753" s="426"/>
      <c r="L3753" s="426"/>
      <c r="M3753" s="426"/>
      <c r="N3753" s="427"/>
      <c r="O3753" s="458">
        <f t="shared" si="174"/>
        <v>0</v>
      </c>
      <c r="P3753" s="458">
        <f t="shared" si="175"/>
        <v>0</v>
      </c>
      <c r="Q3753" s="96" t="str">
        <f t="shared" si="176"/>
        <v/>
      </c>
    </row>
    <row r="3754" spans="1:17" ht="13.5" hidden="1" thickBot="1" x14ac:dyDescent="0.25">
      <c r="A3754" s="450"/>
      <c r="B3754" s="463"/>
      <c r="C3754" s="482"/>
      <c r="D3754" s="455"/>
      <c r="E3754" s="453"/>
      <c r="F3754" s="454"/>
      <c r="G3754" s="453"/>
      <c r="H3754" s="478"/>
      <c r="I3754" s="478"/>
      <c r="J3754" s="469"/>
      <c r="K3754" s="426"/>
      <c r="L3754" s="426"/>
      <c r="M3754" s="426"/>
      <c r="N3754" s="427"/>
      <c r="O3754" s="458">
        <f t="shared" si="174"/>
        <v>0</v>
      </c>
      <c r="P3754" s="458">
        <f t="shared" si="175"/>
        <v>0</v>
      </c>
      <c r="Q3754" s="96" t="str">
        <f t="shared" si="176"/>
        <v/>
      </c>
    </row>
    <row r="3755" spans="1:17" ht="13.5" hidden="1" thickBot="1" x14ac:dyDescent="0.25">
      <c r="A3755" s="450"/>
      <c r="B3755" s="463"/>
      <c r="C3755" s="482"/>
      <c r="D3755" s="455"/>
      <c r="E3755" s="453"/>
      <c r="F3755" s="454"/>
      <c r="G3755" s="453"/>
      <c r="H3755" s="478"/>
      <c r="I3755" s="478"/>
      <c r="J3755" s="469"/>
      <c r="K3755" s="426"/>
      <c r="L3755" s="426"/>
      <c r="M3755" s="426"/>
      <c r="N3755" s="427"/>
      <c r="O3755" s="458">
        <f t="shared" si="174"/>
        <v>0</v>
      </c>
      <c r="P3755" s="458">
        <f t="shared" si="175"/>
        <v>0</v>
      </c>
      <c r="Q3755" s="96" t="str">
        <f t="shared" si="176"/>
        <v/>
      </c>
    </row>
    <row r="3756" spans="1:17" ht="13.5" hidden="1" thickBot="1" x14ac:dyDescent="0.25">
      <c r="A3756" s="450"/>
      <c r="B3756" s="463"/>
      <c r="C3756" s="482"/>
      <c r="D3756" s="455"/>
      <c r="E3756" s="453"/>
      <c r="F3756" s="454"/>
      <c r="G3756" s="453"/>
      <c r="H3756" s="478"/>
      <c r="I3756" s="478"/>
      <c r="J3756" s="469"/>
      <c r="K3756" s="426"/>
      <c r="L3756" s="426"/>
      <c r="M3756" s="426"/>
      <c r="N3756" s="427"/>
      <c r="O3756" s="458">
        <f t="shared" si="174"/>
        <v>0</v>
      </c>
      <c r="P3756" s="458">
        <f t="shared" si="175"/>
        <v>0</v>
      </c>
      <c r="Q3756" s="96" t="str">
        <f t="shared" si="176"/>
        <v/>
      </c>
    </row>
    <row r="3757" spans="1:17" ht="13.5" hidden="1" thickBot="1" x14ac:dyDescent="0.25">
      <c r="A3757" s="450"/>
      <c r="B3757" s="463"/>
      <c r="C3757" s="482"/>
      <c r="D3757" s="455"/>
      <c r="E3757" s="453"/>
      <c r="F3757" s="460"/>
      <c r="G3757" s="453"/>
      <c r="H3757" s="461"/>
      <c r="I3757" s="461"/>
      <c r="J3757" s="426"/>
      <c r="K3757" s="426"/>
      <c r="L3757" s="426"/>
      <c r="M3757" s="426"/>
      <c r="N3757" s="427"/>
      <c r="O3757" s="458">
        <f t="shared" si="174"/>
        <v>0</v>
      </c>
      <c r="P3757" s="458">
        <f t="shared" si="175"/>
        <v>0</v>
      </c>
      <c r="Q3757" s="96" t="str">
        <f t="shared" si="176"/>
        <v/>
      </c>
    </row>
    <row r="3758" spans="1:17" ht="13.5" hidden="1" thickBot="1" x14ac:dyDescent="0.25">
      <c r="A3758" s="450"/>
      <c r="B3758" s="463"/>
      <c r="C3758" s="482"/>
      <c r="D3758" s="455"/>
      <c r="E3758" s="453"/>
      <c r="F3758" s="454"/>
      <c r="G3758" s="455"/>
      <c r="H3758" s="461"/>
      <c r="I3758" s="461"/>
      <c r="J3758" s="426"/>
      <c r="K3758" s="426"/>
      <c r="L3758" s="426"/>
      <c r="M3758" s="426"/>
      <c r="N3758" s="427"/>
      <c r="O3758" s="458">
        <f t="shared" si="174"/>
        <v>0</v>
      </c>
      <c r="P3758" s="458">
        <f t="shared" si="175"/>
        <v>0</v>
      </c>
      <c r="Q3758" s="96" t="str">
        <f t="shared" si="176"/>
        <v/>
      </c>
    </row>
    <row r="3759" spans="1:17" ht="13.5" hidden="1" thickBot="1" x14ac:dyDescent="0.25">
      <c r="A3759" s="450"/>
      <c r="B3759" s="463"/>
      <c r="C3759" s="482"/>
      <c r="D3759" s="455"/>
      <c r="E3759" s="453"/>
      <c r="F3759" s="460"/>
      <c r="G3759" s="455"/>
      <c r="H3759" s="461"/>
      <c r="I3759" s="461"/>
      <c r="J3759" s="426"/>
      <c r="K3759" s="426"/>
      <c r="L3759" s="426"/>
      <c r="M3759" s="426"/>
      <c r="N3759" s="427"/>
      <c r="O3759" s="458">
        <f t="shared" si="174"/>
        <v>0</v>
      </c>
      <c r="P3759" s="458">
        <f t="shared" si="175"/>
        <v>0</v>
      </c>
      <c r="Q3759" s="96" t="str">
        <f t="shared" si="176"/>
        <v/>
      </c>
    </row>
    <row r="3760" spans="1:17" ht="13.5" hidden="1" thickBot="1" x14ac:dyDescent="0.25">
      <c r="A3760" s="450"/>
      <c r="B3760" s="463"/>
      <c r="C3760" s="482"/>
      <c r="D3760" s="455"/>
      <c r="E3760" s="453"/>
      <c r="F3760" s="460"/>
      <c r="G3760" s="455"/>
      <c r="H3760" s="461"/>
      <c r="I3760" s="461"/>
      <c r="J3760" s="426"/>
      <c r="K3760" s="426"/>
      <c r="L3760" s="426"/>
      <c r="M3760" s="426"/>
      <c r="N3760" s="427"/>
      <c r="O3760" s="458">
        <f t="shared" si="174"/>
        <v>0</v>
      </c>
      <c r="P3760" s="458">
        <f t="shared" si="175"/>
        <v>0</v>
      </c>
      <c r="Q3760" s="96" t="str">
        <f t="shared" si="176"/>
        <v/>
      </c>
    </row>
    <row r="3761" spans="1:17" ht="13.5" hidden="1" thickBot="1" x14ac:dyDescent="0.25">
      <c r="A3761" s="450"/>
      <c r="B3761" s="463"/>
      <c r="C3761" s="482"/>
      <c r="D3761" s="455"/>
      <c r="E3761" s="453"/>
      <c r="F3761" s="460"/>
      <c r="G3761" s="455"/>
      <c r="H3761" s="461"/>
      <c r="I3761" s="461"/>
      <c r="J3761" s="426"/>
      <c r="K3761" s="426"/>
      <c r="L3761" s="426"/>
      <c r="M3761" s="426"/>
      <c r="N3761" s="427"/>
      <c r="O3761" s="458">
        <f t="shared" si="174"/>
        <v>0</v>
      </c>
      <c r="P3761" s="458">
        <f t="shared" si="175"/>
        <v>0</v>
      </c>
      <c r="Q3761" s="96" t="str">
        <f t="shared" si="176"/>
        <v/>
      </c>
    </row>
    <row r="3762" spans="1:17" ht="13.5" hidden="1" thickBot="1" x14ac:dyDescent="0.25">
      <c r="A3762" s="450"/>
      <c r="B3762" s="463"/>
      <c r="C3762" s="482"/>
      <c r="D3762" s="455"/>
      <c r="E3762" s="453"/>
      <c r="F3762" s="460"/>
      <c r="G3762" s="455"/>
      <c r="H3762" s="461"/>
      <c r="I3762" s="461"/>
      <c r="J3762" s="426"/>
      <c r="K3762" s="426"/>
      <c r="L3762" s="426"/>
      <c r="M3762" s="426"/>
      <c r="N3762" s="427"/>
      <c r="O3762" s="458">
        <f t="shared" si="174"/>
        <v>0</v>
      </c>
      <c r="P3762" s="458">
        <f t="shared" si="175"/>
        <v>0</v>
      </c>
      <c r="Q3762" s="96" t="str">
        <f t="shared" si="176"/>
        <v/>
      </c>
    </row>
    <row r="3763" spans="1:17" ht="13.5" hidden="1" thickBot="1" x14ac:dyDescent="0.25">
      <c r="A3763" s="450"/>
      <c r="B3763" s="463"/>
      <c r="C3763" s="482"/>
      <c r="D3763" s="455"/>
      <c r="E3763" s="453"/>
      <c r="F3763" s="460"/>
      <c r="G3763" s="455"/>
      <c r="H3763" s="461"/>
      <c r="I3763" s="461"/>
      <c r="J3763" s="426"/>
      <c r="K3763" s="426"/>
      <c r="L3763" s="426"/>
      <c r="M3763" s="426"/>
      <c r="N3763" s="427"/>
      <c r="O3763" s="458">
        <f t="shared" si="174"/>
        <v>0</v>
      </c>
      <c r="P3763" s="458">
        <f t="shared" si="175"/>
        <v>0</v>
      </c>
      <c r="Q3763" s="96" t="str">
        <f t="shared" si="176"/>
        <v/>
      </c>
    </row>
    <row r="3764" spans="1:17" ht="13.5" hidden="1" thickBot="1" x14ac:dyDescent="0.25">
      <c r="A3764" s="450"/>
      <c r="B3764" s="463"/>
      <c r="C3764" s="482"/>
      <c r="D3764" s="455"/>
      <c r="E3764" s="453"/>
      <c r="F3764" s="454"/>
      <c r="G3764" s="453"/>
      <c r="H3764" s="478"/>
      <c r="I3764" s="478"/>
      <c r="J3764" s="469"/>
      <c r="K3764" s="426"/>
      <c r="L3764" s="426"/>
      <c r="M3764" s="426"/>
      <c r="N3764" s="427"/>
      <c r="O3764" s="458">
        <f t="shared" si="174"/>
        <v>0</v>
      </c>
      <c r="P3764" s="458">
        <f t="shared" si="175"/>
        <v>0</v>
      </c>
      <c r="Q3764" s="96" t="str">
        <f t="shared" si="176"/>
        <v/>
      </c>
    </row>
    <row r="3765" spans="1:17" ht="13.5" hidden="1" thickBot="1" x14ac:dyDescent="0.25">
      <c r="A3765" s="450"/>
      <c r="B3765" s="463"/>
      <c r="C3765" s="482"/>
      <c r="D3765" s="455"/>
      <c r="E3765" s="453"/>
      <c r="F3765" s="460"/>
      <c r="G3765" s="455"/>
      <c r="H3765" s="461"/>
      <c r="I3765" s="461"/>
      <c r="J3765" s="426"/>
      <c r="K3765" s="426"/>
      <c r="L3765" s="426"/>
      <c r="M3765" s="426"/>
      <c r="N3765" s="427"/>
      <c r="O3765" s="458">
        <f t="shared" si="174"/>
        <v>0</v>
      </c>
      <c r="P3765" s="458">
        <f t="shared" si="175"/>
        <v>0</v>
      </c>
      <c r="Q3765" s="96" t="str">
        <f t="shared" si="176"/>
        <v/>
      </c>
    </row>
    <row r="3766" spans="1:17" ht="13.5" hidden="1" thickBot="1" x14ac:dyDescent="0.25">
      <c r="A3766" s="450"/>
      <c r="B3766" s="463"/>
      <c r="C3766" s="482"/>
      <c r="D3766" s="455"/>
      <c r="E3766" s="453"/>
      <c r="F3766" s="460"/>
      <c r="G3766" s="455"/>
      <c r="H3766" s="461"/>
      <c r="I3766" s="461"/>
      <c r="J3766" s="426"/>
      <c r="K3766" s="426"/>
      <c r="L3766" s="426"/>
      <c r="M3766" s="426"/>
      <c r="N3766" s="427"/>
      <c r="O3766" s="458">
        <f t="shared" si="174"/>
        <v>0</v>
      </c>
      <c r="P3766" s="458">
        <f t="shared" si="175"/>
        <v>0</v>
      </c>
      <c r="Q3766" s="96" t="str">
        <f t="shared" si="176"/>
        <v/>
      </c>
    </row>
    <row r="3767" spans="1:17" ht="13.5" hidden="1" thickBot="1" x14ac:dyDescent="0.25">
      <c r="A3767" s="450"/>
      <c r="B3767" s="463"/>
      <c r="C3767" s="482"/>
      <c r="D3767" s="455"/>
      <c r="E3767" s="453"/>
      <c r="F3767" s="460"/>
      <c r="G3767" s="455"/>
      <c r="H3767" s="461"/>
      <c r="I3767" s="461"/>
      <c r="J3767" s="426"/>
      <c r="K3767" s="426"/>
      <c r="L3767" s="426"/>
      <c r="M3767" s="426"/>
      <c r="N3767" s="427"/>
      <c r="O3767" s="458">
        <f t="shared" si="174"/>
        <v>0</v>
      </c>
      <c r="P3767" s="458">
        <f t="shared" si="175"/>
        <v>0</v>
      </c>
      <c r="Q3767" s="96" t="str">
        <f t="shared" si="176"/>
        <v/>
      </c>
    </row>
    <row r="3768" spans="1:17" ht="13.5" hidden="1" thickBot="1" x14ac:dyDescent="0.25">
      <c r="A3768" s="450"/>
      <c r="B3768" s="463"/>
      <c r="C3768" s="482"/>
      <c r="D3768" s="455"/>
      <c r="E3768" s="455"/>
      <c r="F3768" s="460"/>
      <c r="G3768" s="455"/>
      <c r="H3768" s="461"/>
      <c r="I3768" s="461"/>
      <c r="J3768" s="426"/>
      <c r="K3768" s="426"/>
      <c r="L3768" s="426"/>
      <c r="M3768" s="426"/>
      <c r="N3768" s="427"/>
      <c r="O3768" s="458">
        <f t="shared" si="174"/>
        <v>0</v>
      </c>
      <c r="P3768" s="458">
        <f t="shared" si="175"/>
        <v>0</v>
      </c>
      <c r="Q3768" s="96" t="str">
        <f t="shared" si="176"/>
        <v/>
      </c>
    </row>
    <row r="3769" spans="1:17" ht="13.5" hidden="1" thickBot="1" x14ac:dyDescent="0.25">
      <c r="A3769" s="450"/>
      <c r="B3769" s="463"/>
      <c r="C3769" s="482"/>
      <c r="D3769" s="455"/>
      <c r="E3769" s="455"/>
      <c r="F3769" s="460"/>
      <c r="G3769" s="455"/>
      <c r="H3769" s="461"/>
      <c r="I3769" s="461"/>
      <c r="J3769" s="426"/>
      <c r="K3769" s="426"/>
      <c r="L3769" s="426"/>
      <c r="M3769" s="426"/>
      <c r="N3769" s="427"/>
      <c r="O3769" s="458">
        <f t="shared" si="174"/>
        <v>0</v>
      </c>
      <c r="P3769" s="458">
        <f t="shared" si="175"/>
        <v>0</v>
      </c>
      <c r="Q3769" s="96" t="str">
        <f t="shared" si="176"/>
        <v/>
      </c>
    </row>
    <row r="3770" spans="1:17" ht="13.5" hidden="1" thickBot="1" x14ac:dyDescent="0.25">
      <c r="A3770" s="450"/>
      <c r="B3770" s="463"/>
      <c r="C3770" s="464"/>
      <c r="D3770" s="455"/>
      <c r="E3770" s="455"/>
      <c r="F3770" s="460"/>
      <c r="G3770" s="455"/>
      <c r="H3770" s="456"/>
      <c r="I3770" s="461"/>
      <c r="J3770" s="425"/>
      <c r="K3770" s="425"/>
      <c r="L3770" s="426"/>
      <c r="M3770" s="426"/>
      <c r="N3770" s="427"/>
      <c r="O3770" s="458">
        <f t="shared" si="174"/>
        <v>0</v>
      </c>
      <c r="P3770" s="458">
        <f t="shared" si="175"/>
        <v>0</v>
      </c>
      <c r="Q3770" s="96" t="str">
        <f t="shared" si="176"/>
        <v/>
      </c>
    </row>
    <row r="3771" spans="1:17" ht="13.5" hidden="1" thickBot="1" x14ac:dyDescent="0.25">
      <c r="A3771" s="450"/>
      <c r="B3771" s="463"/>
      <c r="C3771" s="464"/>
      <c r="D3771" s="455"/>
      <c r="E3771" s="455"/>
      <c r="F3771" s="460"/>
      <c r="G3771" s="455"/>
      <c r="H3771" s="461"/>
      <c r="I3771" s="455"/>
      <c r="J3771" s="465"/>
      <c r="K3771" s="465"/>
      <c r="L3771" s="465"/>
      <c r="M3771" s="426"/>
      <c r="N3771" s="427"/>
      <c r="O3771" s="458">
        <f t="shared" si="174"/>
        <v>0</v>
      </c>
      <c r="P3771" s="458">
        <f t="shared" si="175"/>
        <v>0</v>
      </c>
      <c r="Q3771" s="96" t="str">
        <f t="shared" si="176"/>
        <v/>
      </c>
    </row>
    <row r="3772" spans="1:17" ht="13.5" hidden="1" thickBot="1" x14ac:dyDescent="0.25">
      <c r="A3772" s="450"/>
      <c r="B3772" s="463"/>
      <c r="C3772" s="464"/>
      <c r="D3772" s="455"/>
      <c r="E3772" s="455"/>
      <c r="F3772" s="460"/>
      <c r="G3772" s="455"/>
      <c r="H3772" s="461"/>
      <c r="I3772" s="455"/>
      <c r="J3772" s="465"/>
      <c r="K3772" s="465"/>
      <c r="L3772" s="465"/>
      <c r="M3772" s="426"/>
      <c r="N3772" s="427"/>
      <c r="O3772" s="458">
        <f t="shared" si="174"/>
        <v>0</v>
      </c>
      <c r="P3772" s="458">
        <f t="shared" si="175"/>
        <v>0</v>
      </c>
      <c r="Q3772" s="96" t="str">
        <f t="shared" si="176"/>
        <v/>
      </c>
    </row>
    <row r="3773" spans="1:17" ht="13.5" hidden="1" thickBot="1" x14ac:dyDescent="0.25">
      <c r="A3773" s="450"/>
      <c r="B3773" s="463"/>
      <c r="C3773" s="464"/>
      <c r="D3773" s="455"/>
      <c r="E3773" s="455"/>
      <c r="F3773" s="460"/>
      <c r="G3773" s="455"/>
      <c r="H3773" s="461"/>
      <c r="I3773" s="461"/>
      <c r="J3773" s="426"/>
      <c r="K3773" s="426"/>
      <c r="L3773" s="426"/>
      <c r="M3773" s="426"/>
      <c r="N3773" s="427"/>
      <c r="O3773" s="458">
        <f t="shared" si="174"/>
        <v>0</v>
      </c>
      <c r="P3773" s="458">
        <f t="shared" si="175"/>
        <v>0</v>
      </c>
      <c r="Q3773" s="96" t="str">
        <f t="shared" si="176"/>
        <v/>
      </c>
    </row>
    <row r="3774" spans="1:17" ht="13.5" hidden="1" thickBot="1" x14ac:dyDescent="0.25">
      <c r="A3774" s="450"/>
      <c r="B3774" s="463"/>
      <c r="C3774" s="464"/>
      <c r="D3774" s="455"/>
      <c r="E3774" s="455"/>
      <c r="F3774" s="460"/>
      <c r="G3774" s="455"/>
      <c r="H3774" s="461"/>
      <c r="I3774" s="461"/>
      <c r="J3774" s="426"/>
      <c r="K3774" s="426"/>
      <c r="L3774" s="426"/>
      <c r="M3774" s="426"/>
      <c r="N3774" s="427"/>
      <c r="O3774" s="458">
        <f t="shared" si="174"/>
        <v>0</v>
      </c>
      <c r="P3774" s="458">
        <f t="shared" si="175"/>
        <v>0</v>
      </c>
      <c r="Q3774" s="96" t="str">
        <f t="shared" si="176"/>
        <v/>
      </c>
    </row>
    <row r="3775" spans="1:17" ht="13.5" hidden="1" thickBot="1" x14ac:dyDescent="0.25">
      <c r="A3775" s="450"/>
      <c r="B3775" s="463"/>
      <c r="C3775" s="464"/>
      <c r="D3775" s="455"/>
      <c r="E3775" s="455"/>
      <c r="F3775" s="460"/>
      <c r="G3775" s="455"/>
      <c r="H3775" s="461"/>
      <c r="I3775" s="461"/>
      <c r="J3775" s="426"/>
      <c r="K3775" s="425"/>
      <c r="L3775" s="426"/>
      <c r="M3775" s="426"/>
      <c r="N3775" s="427"/>
      <c r="O3775" s="458">
        <f t="shared" si="174"/>
        <v>0</v>
      </c>
      <c r="P3775" s="458">
        <f t="shared" si="175"/>
        <v>0</v>
      </c>
      <c r="Q3775" s="96" t="str">
        <f t="shared" si="176"/>
        <v/>
      </c>
    </row>
    <row r="3776" spans="1:17" ht="13.5" hidden="1" thickBot="1" x14ac:dyDescent="0.25">
      <c r="A3776" s="450"/>
      <c r="B3776" s="463"/>
      <c r="C3776" s="464"/>
      <c r="D3776" s="455"/>
      <c r="E3776" s="455"/>
      <c r="F3776" s="460"/>
      <c r="G3776" s="455"/>
      <c r="H3776" s="461"/>
      <c r="I3776" s="461"/>
      <c r="J3776" s="426"/>
      <c r="K3776" s="426"/>
      <c r="L3776" s="426"/>
      <c r="M3776" s="426"/>
      <c r="N3776" s="427"/>
      <c r="O3776" s="458">
        <f t="shared" si="174"/>
        <v>0</v>
      </c>
      <c r="P3776" s="458">
        <f t="shared" si="175"/>
        <v>0</v>
      </c>
      <c r="Q3776" s="96" t="str">
        <f t="shared" si="176"/>
        <v/>
      </c>
    </row>
    <row r="3777" spans="1:17" ht="13.5" hidden="1" thickBot="1" x14ac:dyDescent="0.25">
      <c r="A3777" s="450"/>
      <c r="B3777" s="463"/>
      <c r="C3777" s="464"/>
      <c r="D3777" s="455"/>
      <c r="E3777" s="455"/>
      <c r="F3777" s="460"/>
      <c r="G3777" s="455"/>
      <c r="H3777" s="461"/>
      <c r="I3777" s="461"/>
      <c r="J3777" s="426"/>
      <c r="K3777" s="426"/>
      <c r="L3777" s="426"/>
      <c r="M3777" s="426"/>
      <c r="N3777" s="427"/>
      <c r="O3777" s="458">
        <f t="shared" si="174"/>
        <v>0</v>
      </c>
      <c r="P3777" s="458">
        <f t="shared" si="175"/>
        <v>0</v>
      </c>
      <c r="Q3777" s="96" t="str">
        <f t="shared" si="176"/>
        <v/>
      </c>
    </row>
    <row r="3778" spans="1:17" ht="13.5" hidden="1" thickBot="1" x14ac:dyDescent="0.25">
      <c r="A3778" s="450"/>
      <c r="B3778" s="463"/>
      <c r="C3778" s="464"/>
      <c r="D3778" s="455"/>
      <c r="E3778" s="455"/>
      <c r="F3778" s="460"/>
      <c r="G3778" s="455"/>
      <c r="H3778" s="461"/>
      <c r="I3778" s="461"/>
      <c r="J3778" s="426"/>
      <c r="K3778" s="426"/>
      <c r="L3778" s="426"/>
      <c r="M3778" s="426"/>
      <c r="N3778" s="427"/>
      <c r="O3778" s="458">
        <f t="shared" si="174"/>
        <v>0</v>
      </c>
      <c r="P3778" s="458">
        <f t="shared" si="175"/>
        <v>0</v>
      </c>
      <c r="Q3778" s="96" t="str">
        <f t="shared" si="176"/>
        <v/>
      </c>
    </row>
    <row r="3779" spans="1:17" ht="13.5" hidden="1" thickBot="1" x14ac:dyDescent="0.25">
      <c r="A3779" s="450"/>
      <c r="B3779" s="463"/>
      <c r="C3779" s="464"/>
      <c r="D3779" s="455"/>
      <c r="E3779" s="455"/>
      <c r="F3779" s="460"/>
      <c r="G3779" s="455"/>
      <c r="H3779" s="461"/>
      <c r="I3779" s="461"/>
      <c r="J3779" s="426"/>
      <c r="K3779" s="426"/>
      <c r="L3779" s="426"/>
      <c r="M3779" s="426"/>
      <c r="N3779" s="427"/>
      <c r="O3779" s="458">
        <f t="shared" si="174"/>
        <v>0</v>
      </c>
      <c r="P3779" s="458">
        <f t="shared" si="175"/>
        <v>0</v>
      </c>
      <c r="Q3779" s="96" t="str">
        <f t="shared" si="176"/>
        <v/>
      </c>
    </row>
    <row r="3780" spans="1:17" ht="13.5" hidden="1" thickBot="1" x14ac:dyDescent="0.25">
      <c r="A3780" s="450"/>
      <c r="B3780" s="463"/>
      <c r="C3780" s="464"/>
      <c r="D3780" s="455"/>
      <c r="E3780" s="455"/>
      <c r="F3780" s="460"/>
      <c r="G3780" s="455"/>
      <c r="H3780" s="461"/>
      <c r="I3780" s="461"/>
      <c r="J3780" s="426"/>
      <c r="K3780" s="426"/>
      <c r="L3780" s="426"/>
      <c r="M3780" s="426"/>
      <c r="N3780" s="427"/>
      <c r="O3780" s="458">
        <f t="shared" si="174"/>
        <v>0</v>
      </c>
      <c r="P3780" s="458">
        <f t="shared" si="175"/>
        <v>0</v>
      </c>
      <c r="Q3780" s="96" t="str">
        <f t="shared" si="176"/>
        <v/>
      </c>
    </row>
    <row r="3781" spans="1:17" ht="13.5" hidden="1" thickBot="1" x14ac:dyDescent="0.25">
      <c r="A3781" s="450"/>
      <c r="B3781" s="463"/>
      <c r="C3781" s="464"/>
      <c r="D3781" s="455"/>
      <c r="E3781" s="455"/>
      <c r="F3781" s="460"/>
      <c r="G3781" s="455"/>
      <c r="H3781" s="461"/>
      <c r="I3781" s="461"/>
      <c r="J3781" s="426"/>
      <c r="K3781" s="426"/>
      <c r="L3781" s="426"/>
      <c r="M3781" s="426"/>
      <c r="N3781" s="427"/>
      <c r="O3781" s="458">
        <f t="shared" ref="O3781:O3844" si="177">IF(B3781=0,0,IF(YEAR(B3781)=$P$1,MONTH(B3781)-$O$1+1,(YEAR(B3781)-$P$1)*12-$O$1+1+MONTH(B3781)))</f>
        <v>0</v>
      </c>
      <c r="P3781" s="458">
        <f t="shared" ref="P3781:P3844" si="178">IF(C3781=0,0,IF(YEAR(C3781)=$P$1,MONTH(C3781)-$O$1+1,(YEAR(C3781)-$P$1)*12-$O$1+1+MONTH(C3781)))</f>
        <v>0</v>
      </c>
      <c r="Q3781" s="96" t="str">
        <f t="shared" ref="Q3781:Q3844" si="179">SUBSTITUTE(D3781," ","_")</f>
        <v/>
      </c>
    </row>
    <row r="3782" spans="1:17" ht="13.5" hidden="1" thickBot="1" x14ac:dyDescent="0.25">
      <c r="A3782" s="450"/>
      <c r="B3782" s="463"/>
      <c r="C3782" s="464"/>
      <c r="D3782" s="455"/>
      <c r="E3782" s="455"/>
      <c r="F3782" s="460"/>
      <c r="G3782" s="455"/>
      <c r="H3782" s="456"/>
      <c r="I3782" s="461"/>
      <c r="J3782" s="425"/>
      <c r="K3782" s="426"/>
      <c r="L3782" s="426"/>
      <c r="M3782" s="426"/>
      <c r="N3782" s="427"/>
      <c r="O3782" s="458">
        <f t="shared" si="177"/>
        <v>0</v>
      </c>
      <c r="P3782" s="458">
        <f t="shared" si="178"/>
        <v>0</v>
      </c>
      <c r="Q3782" s="96" t="str">
        <f t="shared" si="179"/>
        <v/>
      </c>
    </row>
    <row r="3783" spans="1:17" ht="13.5" hidden="1" thickBot="1" x14ac:dyDescent="0.25">
      <c r="A3783" s="450"/>
      <c r="B3783" s="463"/>
      <c r="C3783" s="464"/>
      <c r="D3783" s="455"/>
      <c r="E3783" s="455"/>
      <c r="F3783" s="460"/>
      <c r="G3783" s="455"/>
      <c r="H3783" s="461"/>
      <c r="I3783" s="461"/>
      <c r="J3783" s="426"/>
      <c r="K3783" s="426"/>
      <c r="L3783" s="426"/>
      <c r="M3783" s="426"/>
      <c r="N3783" s="427"/>
      <c r="O3783" s="458">
        <f t="shared" si="177"/>
        <v>0</v>
      </c>
      <c r="P3783" s="458">
        <f t="shared" si="178"/>
        <v>0</v>
      </c>
      <c r="Q3783" s="96" t="str">
        <f t="shared" si="179"/>
        <v/>
      </c>
    </row>
    <row r="3784" spans="1:17" ht="13.5" hidden="1" thickBot="1" x14ac:dyDescent="0.25">
      <c r="A3784" s="450"/>
      <c r="B3784" s="463"/>
      <c r="C3784" s="464"/>
      <c r="D3784" s="455"/>
      <c r="E3784" s="455"/>
      <c r="F3784" s="460"/>
      <c r="G3784" s="455"/>
      <c r="H3784" s="461"/>
      <c r="I3784" s="461"/>
      <c r="J3784" s="426"/>
      <c r="K3784" s="426"/>
      <c r="L3784" s="426"/>
      <c r="M3784" s="426"/>
      <c r="N3784" s="427"/>
      <c r="O3784" s="458">
        <f t="shared" si="177"/>
        <v>0</v>
      </c>
      <c r="P3784" s="458">
        <f t="shared" si="178"/>
        <v>0</v>
      </c>
      <c r="Q3784" s="96" t="str">
        <f t="shared" si="179"/>
        <v/>
      </c>
    </row>
    <row r="3785" spans="1:17" ht="13.5" hidden="1" thickBot="1" x14ac:dyDescent="0.25">
      <c r="A3785" s="450"/>
      <c r="B3785" s="463"/>
      <c r="C3785" s="464"/>
      <c r="D3785" s="455"/>
      <c r="E3785" s="455"/>
      <c r="F3785" s="454"/>
      <c r="G3785" s="455"/>
      <c r="H3785" s="478"/>
      <c r="I3785" s="461"/>
      <c r="J3785" s="425"/>
      <c r="K3785" s="425"/>
      <c r="L3785" s="426"/>
      <c r="M3785" s="469"/>
      <c r="N3785" s="427"/>
      <c r="O3785" s="458">
        <f t="shared" si="177"/>
        <v>0</v>
      </c>
      <c r="P3785" s="458">
        <f t="shared" si="178"/>
        <v>0</v>
      </c>
      <c r="Q3785" s="96" t="str">
        <f t="shared" si="179"/>
        <v/>
      </c>
    </row>
    <row r="3786" spans="1:17" ht="13.5" hidden="1" thickBot="1" x14ac:dyDescent="0.25">
      <c r="A3786" s="450"/>
      <c r="B3786" s="463"/>
      <c r="C3786" s="464"/>
      <c r="D3786" s="455"/>
      <c r="E3786" s="455"/>
      <c r="F3786" s="454"/>
      <c r="G3786" s="455"/>
      <c r="H3786" s="478"/>
      <c r="I3786" s="461"/>
      <c r="J3786" s="425"/>
      <c r="K3786" s="425"/>
      <c r="L3786" s="426"/>
      <c r="M3786" s="469"/>
      <c r="N3786" s="427"/>
      <c r="O3786" s="458">
        <f t="shared" si="177"/>
        <v>0</v>
      </c>
      <c r="P3786" s="458">
        <f t="shared" si="178"/>
        <v>0</v>
      </c>
      <c r="Q3786" s="96" t="str">
        <f t="shared" si="179"/>
        <v/>
      </c>
    </row>
    <row r="3787" spans="1:17" ht="13.5" hidden="1" thickBot="1" x14ac:dyDescent="0.25">
      <c r="A3787" s="450"/>
      <c r="B3787" s="463"/>
      <c r="C3787" s="464"/>
      <c r="D3787" s="455"/>
      <c r="E3787" s="455"/>
      <c r="F3787" s="454"/>
      <c r="G3787" s="455"/>
      <c r="H3787" s="478"/>
      <c r="I3787" s="461"/>
      <c r="J3787" s="425"/>
      <c r="K3787" s="425"/>
      <c r="L3787" s="426"/>
      <c r="M3787" s="469"/>
      <c r="N3787" s="427"/>
      <c r="O3787" s="458">
        <f t="shared" si="177"/>
        <v>0</v>
      </c>
      <c r="P3787" s="458">
        <f t="shared" si="178"/>
        <v>0</v>
      </c>
      <c r="Q3787" s="96" t="str">
        <f t="shared" si="179"/>
        <v/>
      </c>
    </row>
    <row r="3788" spans="1:17" ht="13.5" hidden="1" thickBot="1" x14ac:dyDescent="0.25">
      <c r="A3788" s="450"/>
      <c r="B3788" s="463"/>
      <c r="C3788" s="464"/>
      <c r="D3788" s="455"/>
      <c r="E3788" s="455"/>
      <c r="F3788" s="454"/>
      <c r="G3788" s="455"/>
      <c r="H3788" s="478"/>
      <c r="I3788" s="478"/>
      <c r="J3788" s="425"/>
      <c r="K3788" s="425"/>
      <c r="L3788" s="426"/>
      <c r="M3788" s="469"/>
      <c r="N3788" s="451"/>
      <c r="O3788" s="458">
        <f t="shared" si="177"/>
        <v>0</v>
      </c>
      <c r="P3788" s="458">
        <f t="shared" si="178"/>
        <v>0</v>
      </c>
      <c r="Q3788" s="96" t="str">
        <f t="shared" si="179"/>
        <v/>
      </c>
    </row>
    <row r="3789" spans="1:17" ht="13.5" hidden="1" thickBot="1" x14ac:dyDescent="0.25">
      <c r="A3789" s="450"/>
      <c r="B3789" s="463"/>
      <c r="C3789" s="464"/>
      <c r="D3789" s="455"/>
      <c r="E3789" s="455"/>
      <c r="F3789" s="460"/>
      <c r="G3789" s="455"/>
      <c r="H3789" s="461"/>
      <c r="I3789" s="461"/>
      <c r="J3789" s="426"/>
      <c r="K3789" s="426"/>
      <c r="L3789" s="426"/>
      <c r="M3789" s="426"/>
      <c r="N3789" s="451"/>
      <c r="O3789" s="458">
        <f t="shared" si="177"/>
        <v>0</v>
      </c>
      <c r="P3789" s="458">
        <f t="shared" si="178"/>
        <v>0</v>
      </c>
      <c r="Q3789" s="96" t="str">
        <f t="shared" si="179"/>
        <v/>
      </c>
    </row>
    <row r="3790" spans="1:17" ht="13.5" hidden="1" thickBot="1" x14ac:dyDescent="0.25">
      <c r="A3790" s="450"/>
      <c r="B3790" s="463"/>
      <c r="C3790" s="464"/>
      <c r="D3790" s="455"/>
      <c r="E3790" s="455"/>
      <c r="F3790" s="460"/>
      <c r="G3790" s="455"/>
      <c r="H3790" s="461"/>
      <c r="I3790" s="461"/>
      <c r="J3790" s="426"/>
      <c r="K3790" s="426"/>
      <c r="L3790" s="426"/>
      <c r="M3790" s="426"/>
      <c r="N3790" s="451"/>
      <c r="O3790" s="458">
        <f t="shared" si="177"/>
        <v>0</v>
      </c>
      <c r="P3790" s="458">
        <f t="shared" si="178"/>
        <v>0</v>
      </c>
      <c r="Q3790" s="96" t="str">
        <f t="shared" si="179"/>
        <v/>
      </c>
    </row>
    <row r="3791" spans="1:17" ht="13.5" hidden="1" thickBot="1" x14ac:dyDescent="0.25">
      <c r="A3791" s="450"/>
      <c r="B3791" s="463"/>
      <c r="C3791" s="464"/>
      <c r="D3791" s="455"/>
      <c r="E3791" s="455"/>
      <c r="F3791" s="460"/>
      <c r="G3791" s="455"/>
      <c r="H3791" s="461"/>
      <c r="I3791" s="461"/>
      <c r="J3791" s="426"/>
      <c r="K3791" s="426"/>
      <c r="L3791" s="426"/>
      <c r="M3791" s="426"/>
      <c r="N3791" s="451"/>
      <c r="O3791" s="458">
        <f t="shared" si="177"/>
        <v>0</v>
      </c>
      <c r="P3791" s="458">
        <f t="shared" si="178"/>
        <v>0</v>
      </c>
      <c r="Q3791" s="96" t="str">
        <f t="shared" si="179"/>
        <v/>
      </c>
    </row>
    <row r="3792" spans="1:17" ht="13.5" hidden="1" thickBot="1" x14ac:dyDescent="0.25">
      <c r="A3792" s="450"/>
      <c r="B3792" s="463"/>
      <c r="C3792" s="464"/>
      <c r="D3792" s="455"/>
      <c r="E3792" s="455"/>
      <c r="F3792" s="460"/>
      <c r="G3792" s="455"/>
      <c r="H3792" s="461"/>
      <c r="I3792" s="461"/>
      <c r="J3792" s="426"/>
      <c r="K3792" s="426"/>
      <c r="L3792" s="426"/>
      <c r="M3792" s="426"/>
      <c r="N3792" s="427"/>
      <c r="O3792" s="458">
        <f t="shared" si="177"/>
        <v>0</v>
      </c>
      <c r="P3792" s="458">
        <f t="shared" si="178"/>
        <v>0</v>
      </c>
      <c r="Q3792" s="96" t="str">
        <f t="shared" si="179"/>
        <v/>
      </c>
    </row>
    <row r="3793" spans="1:17" ht="13.5" hidden="1" thickBot="1" x14ac:dyDescent="0.25">
      <c r="A3793" s="450"/>
      <c r="B3793" s="463"/>
      <c r="C3793" s="464"/>
      <c r="D3793" s="455"/>
      <c r="E3793" s="455"/>
      <c r="F3793" s="460"/>
      <c r="G3793" s="455"/>
      <c r="H3793" s="456"/>
      <c r="I3793" s="461"/>
      <c r="J3793" s="425"/>
      <c r="K3793" s="425"/>
      <c r="L3793" s="426"/>
      <c r="M3793" s="426"/>
      <c r="N3793" s="427"/>
      <c r="O3793" s="458">
        <f t="shared" si="177"/>
        <v>0</v>
      </c>
      <c r="P3793" s="458">
        <f t="shared" si="178"/>
        <v>0</v>
      </c>
      <c r="Q3793" s="96" t="str">
        <f t="shared" si="179"/>
        <v/>
      </c>
    </row>
    <row r="3794" spans="1:17" ht="13.5" hidden="1" thickBot="1" x14ac:dyDescent="0.25">
      <c r="A3794" s="450"/>
      <c r="B3794" s="463"/>
      <c r="C3794" s="464"/>
      <c r="D3794" s="455"/>
      <c r="E3794" s="455"/>
      <c r="F3794" s="460"/>
      <c r="G3794" s="455"/>
      <c r="H3794" s="461"/>
      <c r="I3794" s="461"/>
      <c r="J3794" s="426"/>
      <c r="K3794" s="425"/>
      <c r="L3794" s="426"/>
      <c r="M3794" s="426"/>
      <c r="N3794" s="427"/>
      <c r="O3794" s="458">
        <f t="shared" si="177"/>
        <v>0</v>
      </c>
      <c r="P3794" s="458">
        <f t="shared" si="178"/>
        <v>0</v>
      </c>
      <c r="Q3794" s="96" t="str">
        <f t="shared" si="179"/>
        <v/>
      </c>
    </row>
    <row r="3795" spans="1:17" ht="13.5" hidden="1" thickBot="1" x14ac:dyDescent="0.25">
      <c r="A3795" s="450"/>
      <c r="B3795" s="463"/>
      <c r="C3795" s="464"/>
      <c r="D3795" s="455"/>
      <c r="E3795" s="455"/>
      <c r="F3795" s="460"/>
      <c r="G3795" s="455"/>
      <c r="H3795" s="461"/>
      <c r="I3795" s="461"/>
      <c r="J3795" s="425"/>
      <c r="K3795" s="425"/>
      <c r="L3795" s="426"/>
      <c r="M3795" s="483"/>
      <c r="N3795" s="427"/>
      <c r="O3795" s="458">
        <f t="shared" si="177"/>
        <v>0</v>
      </c>
      <c r="P3795" s="458">
        <f t="shared" si="178"/>
        <v>0</v>
      </c>
      <c r="Q3795" s="96" t="str">
        <f t="shared" si="179"/>
        <v/>
      </c>
    </row>
    <row r="3796" spans="1:17" ht="13.5" hidden="1" thickBot="1" x14ac:dyDescent="0.25">
      <c r="A3796" s="450"/>
      <c r="B3796" s="463"/>
      <c r="C3796" s="464"/>
      <c r="D3796" s="455"/>
      <c r="E3796" s="455"/>
      <c r="F3796" s="460"/>
      <c r="G3796" s="455"/>
      <c r="H3796" s="461"/>
      <c r="I3796" s="461"/>
      <c r="J3796" s="426"/>
      <c r="K3796" s="425"/>
      <c r="L3796" s="426"/>
      <c r="M3796" s="426"/>
      <c r="N3796" s="427"/>
      <c r="O3796" s="458">
        <f t="shared" si="177"/>
        <v>0</v>
      </c>
      <c r="P3796" s="458">
        <f t="shared" si="178"/>
        <v>0</v>
      </c>
      <c r="Q3796" s="96" t="str">
        <f t="shared" si="179"/>
        <v/>
      </c>
    </row>
    <row r="3797" spans="1:17" ht="13.5" hidden="1" thickBot="1" x14ac:dyDescent="0.25">
      <c r="A3797" s="450"/>
      <c r="B3797" s="463"/>
      <c r="C3797" s="464"/>
      <c r="D3797" s="455"/>
      <c r="E3797" s="455"/>
      <c r="F3797" s="460"/>
      <c r="G3797" s="455"/>
      <c r="H3797" s="461"/>
      <c r="I3797" s="461"/>
      <c r="J3797" s="426"/>
      <c r="K3797" s="425"/>
      <c r="L3797" s="426"/>
      <c r="M3797" s="426"/>
      <c r="N3797" s="427"/>
      <c r="O3797" s="458">
        <f t="shared" si="177"/>
        <v>0</v>
      </c>
      <c r="P3797" s="458">
        <f t="shared" si="178"/>
        <v>0</v>
      </c>
      <c r="Q3797" s="96" t="str">
        <f t="shared" si="179"/>
        <v/>
      </c>
    </row>
    <row r="3798" spans="1:17" ht="13.5" hidden="1" thickBot="1" x14ac:dyDescent="0.25">
      <c r="A3798" s="450"/>
      <c r="B3798" s="463"/>
      <c r="C3798" s="464"/>
      <c r="D3798" s="455"/>
      <c r="E3798" s="455"/>
      <c r="F3798" s="460"/>
      <c r="G3798" s="455"/>
      <c r="H3798" s="461"/>
      <c r="I3798" s="461"/>
      <c r="J3798" s="426"/>
      <c r="K3798" s="425"/>
      <c r="L3798" s="426"/>
      <c r="M3798" s="426"/>
      <c r="N3798" s="427"/>
      <c r="O3798" s="458">
        <f t="shared" si="177"/>
        <v>0</v>
      </c>
      <c r="P3798" s="458">
        <f t="shared" si="178"/>
        <v>0</v>
      </c>
      <c r="Q3798" s="96" t="str">
        <f t="shared" si="179"/>
        <v/>
      </c>
    </row>
    <row r="3799" spans="1:17" ht="13.5" hidden="1" thickBot="1" x14ac:dyDescent="0.25">
      <c r="A3799" s="450"/>
      <c r="B3799" s="463"/>
      <c r="C3799" s="464"/>
      <c r="D3799" s="455"/>
      <c r="E3799" s="455"/>
      <c r="F3799" s="460"/>
      <c r="G3799" s="455"/>
      <c r="H3799" s="461"/>
      <c r="I3799" s="461"/>
      <c r="J3799" s="425"/>
      <c r="K3799" s="425"/>
      <c r="L3799" s="426"/>
      <c r="M3799" s="483"/>
      <c r="N3799" s="427"/>
      <c r="O3799" s="458">
        <f t="shared" si="177"/>
        <v>0</v>
      </c>
      <c r="P3799" s="458">
        <f t="shared" si="178"/>
        <v>0</v>
      </c>
      <c r="Q3799" s="96" t="str">
        <f t="shared" si="179"/>
        <v/>
      </c>
    </row>
    <row r="3800" spans="1:17" ht="13.5" hidden="1" thickBot="1" x14ac:dyDescent="0.25">
      <c r="A3800" s="450"/>
      <c r="B3800" s="463"/>
      <c r="C3800" s="464"/>
      <c r="D3800" s="455"/>
      <c r="E3800" s="455"/>
      <c r="F3800" s="460"/>
      <c r="G3800" s="455"/>
      <c r="H3800" s="461"/>
      <c r="I3800" s="461"/>
      <c r="J3800" s="425"/>
      <c r="K3800" s="425"/>
      <c r="L3800" s="426"/>
      <c r="M3800" s="483"/>
      <c r="N3800" s="427"/>
      <c r="O3800" s="458">
        <f t="shared" si="177"/>
        <v>0</v>
      </c>
      <c r="P3800" s="458">
        <f t="shared" si="178"/>
        <v>0</v>
      </c>
      <c r="Q3800" s="96" t="str">
        <f t="shared" si="179"/>
        <v/>
      </c>
    </row>
    <row r="3801" spans="1:17" ht="13.5" hidden="1" thickBot="1" x14ac:dyDescent="0.25">
      <c r="A3801" s="450"/>
      <c r="B3801" s="463"/>
      <c r="C3801" s="464"/>
      <c r="D3801" s="455"/>
      <c r="E3801" s="455"/>
      <c r="F3801" s="460"/>
      <c r="G3801" s="455"/>
      <c r="H3801" s="461"/>
      <c r="I3801" s="461"/>
      <c r="J3801" s="426"/>
      <c r="K3801" s="425"/>
      <c r="L3801" s="426"/>
      <c r="M3801" s="426"/>
      <c r="N3801" s="427"/>
      <c r="O3801" s="458">
        <f t="shared" si="177"/>
        <v>0</v>
      </c>
      <c r="P3801" s="458">
        <f t="shared" si="178"/>
        <v>0</v>
      </c>
      <c r="Q3801" s="96" t="str">
        <f t="shared" si="179"/>
        <v/>
      </c>
    </row>
    <row r="3802" spans="1:17" ht="13.5" hidden="1" thickBot="1" x14ac:dyDescent="0.25">
      <c r="A3802" s="450"/>
      <c r="B3802" s="463"/>
      <c r="C3802" s="464"/>
      <c r="D3802" s="455"/>
      <c r="E3802" s="455"/>
      <c r="F3802" s="460"/>
      <c r="G3802" s="455"/>
      <c r="H3802" s="461"/>
      <c r="I3802" s="461"/>
      <c r="J3802" s="426"/>
      <c r="K3802" s="425"/>
      <c r="L3802" s="426"/>
      <c r="M3802" s="426"/>
      <c r="N3802" s="427"/>
      <c r="O3802" s="458">
        <f t="shared" si="177"/>
        <v>0</v>
      </c>
      <c r="P3802" s="458">
        <f t="shared" si="178"/>
        <v>0</v>
      </c>
      <c r="Q3802" s="96" t="str">
        <f t="shared" si="179"/>
        <v/>
      </c>
    </row>
    <row r="3803" spans="1:17" ht="13.5" hidden="1" thickBot="1" x14ac:dyDescent="0.25">
      <c r="A3803" s="450"/>
      <c r="B3803" s="463"/>
      <c r="C3803" s="464"/>
      <c r="D3803" s="455"/>
      <c r="E3803" s="455"/>
      <c r="F3803" s="460"/>
      <c r="G3803" s="455"/>
      <c r="H3803" s="461"/>
      <c r="I3803" s="461"/>
      <c r="J3803" s="426"/>
      <c r="K3803" s="425"/>
      <c r="L3803" s="426"/>
      <c r="M3803" s="426"/>
      <c r="N3803" s="427"/>
      <c r="O3803" s="458">
        <f t="shared" si="177"/>
        <v>0</v>
      </c>
      <c r="P3803" s="458">
        <f t="shared" si="178"/>
        <v>0</v>
      </c>
      <c r="Q3803" s="96" t="str">
        <f t="shared" si="179"/>
        <v/>
      </c>
    </row>
    <row r="3804" spans="1:17" ht="13.5" hidden="1" thickBot="1" x14ac:dyDescent="0.25">
      <c r="A3804" s="450"/>
      <c r="B3804" s="463"/>
      <c r="C3804" s="464"/>
      <c r="D3804" s="455"/>
      <c r="E3804" s="455"/>
      <c r="F3804" s="460"/>
      <c r="G3804" s="455"/>
      <c r="H3804" s="461"/>
      <c r="I3804" s="461"/>
      <c r="J3804" s="426"/>
      <c r="K3804" s="425"/>
      <c r="L3804" s="426"/>
      <c r="M3804" s="426"/>
      <c r="N3804" s="427"/>
      <c r="O3804" s="458">
        <f t="shared" si="177"/>
        <v>0</v>
      </c>
      <c r="P3804" s="458">
        <f t="shared" si="178"/>
        <v>0</v>
      </c>
      <c r="Q3804" s="96" t="str">
        <f t="shared" si="179"/>
        <v/>
      </c>
    </row>
    <row r="3805" spans="1:17" ht="13.5" hidden="1" thickBot="1" x14ac:dyDescent="0.25">
      <c r="A3805" s="450"/>
      <c r="B3805" s="463"/>
      <c r="C3805" s="464"/>
      <c r="D3805" s="455"/>
      <c r="E3805" s="455"/>
      <c r="F3805" s="460"/>
      <c r="G3805" s="455"/>
      <c r="H3805" s="461"/>
      <c r="I3805" s="461"/>
      <c r="J3805" s="425"/>
      <c r="K3805" s="425"/>
      <c r="L3805" s="426"/>
      <c r="M3805" s="426"/>
      <c r="N3805" s="427"/>
      <c r="O3805" s="458">
        <f t="shared" si="177"/>
        <v>0</v>
      </c>
      <c r="P3805" s="458">
        <f t="shared" si="178"/>
        <v>0</v>
      </c>
      <c r="Q3805" s="96" t="str">
        <f t="shared" si="179"/>
        <v/>
      </c>
    </row>
    <row r="3806" spans="1:17" ht="13.5" hidden="1" thickBot="1" x14ac:dyDescent="0.25">
      <c r="A3806" s="450"/>
      <c r="B3806" s="463"/>
      <c r="C3806" s="464"/>
      <c r="D3806" s="455"/>
      <c r="E3806" s="455"/>
      <c r="F3806" s="460"/>
      <c r="G3806" s="455"/>
      <c r="H3806" s="461"/>
      <c r="I3806" s="461"/>
      <c r="J3806" s="425"/>
      <c r="K3806" s="425"/>
      <c r="L3806" s="426"/>
      <c r="M3806" s="426"/>
      <c r="N3806" s="427"/>
      <c r="O3806" s="458">
        <f t="shared" si="177"/>
        <v>0</v>
      </c>
      <c r="P3806" s="458">
        <f t="shared" si="178"/>
        <v>0</v>
      </c>
      <c r="Q3806" s="96" t="str">
        <f t="shared" si="179"/>
        <v/>
      </c>
    </row>
    <row r="3807" spans="1:17" ht="13.5" hidden="1" thickBot="1" x14ac:dyDescent="0.25">
      <c r="A3807" s="450"/>
      <c r="B3807" s="463"/>
      <c r="C3807" s="464"/>
      <c r="D3807" s="455"/>
      <c r="E3807" s="455"/>
      <c r="F3807" s="454"/>
      <c r="G3807" s="455"/>
      <c r="H3807" s="478"/>
      <c r="I3807" s="461"/>
      <c r="J3807" s="425"/>
      <c r="K3807" s="425"/>
      <c r="L3807" s="426"/>
      <c r="M3807" s="426"/>
      <c r="N3807" s="427"/>
      <c r="O3807" s="458">
        <f t="shared" si="177"/>
        <v>0</v>
      </c>
      <c r="P3807" s="458">
        <f t="shared" si="178"/>
        <v>0</v>
      </c>
      <c r="Q3807" s="96" t="str">
        <f t="shared" si="179"/>
        <v/>
      </c>
    </row>
    <row r="3808" spans="1:17" ht="13.5" hidden="1" thickBot="1" x14ac:dyDescent="0.25">
      <c r="A3808" s="450"/>
      <c r="B3808" s="463"/>
      <c r="C3808" s="464"/>
      <c r="D3808" s="455"/>
      <c r="E3808" s="455"/>
      <c r="F3808" s="460"/>
      <c r="G3808" s="455"/>
      <c r="H3808" s="461"/>
      <c r="I3808" s="461"/>
      <c r="J3808" s="425"/>
      <c r="K3808" s="425"/>
      <c r="L3808" s="426"/>
      <c r="M3808" s="426"/>
      <c r="N3808" s="427"/>
      <c r="O3808" s="458">
        <f t="shared" si="177"/>
        <v>0</v>
      </c>
      <c r="P3808" s="458">
        <f t="shared" si="178"/>
        <v>0</v>
      </c>
      <c r="Q3808" s="96" t="str">
        <f t="shared" si="179"/>
        <v/>
      </c>
    </row>
    <row r="3809" spans="1:17" ht="13.5" hidden="1" thickBot="1" x14ac:dyDescent="0.25">
      <c r="A3809" s="450"/>
      <c r="B3809" s="463"/>
      <c r="C3809" s="464"/>
      <c r="D3809" s="455"/>
      <c r="E3809" s="455"/>
      <c r="F3809" s="460"/>
      <c r="G3809" s="455"/>
      <c r="H3809" s="461"/>
      <c r="I3809" s="461"/>
      <c r="J3809" s="426"/>
      <c r="K3809" s="425"/>
      <c r="L3809" s="426"/>
      <c r="M3809" s="426"/>
      <c r="N3809" s="427"/>
      <c r="O3809" s="458">
        <f t="shared" si="177"/>
        <v>0</v>
      </c>
      <c r="P3809" s="458">
        <f t="shared" si="178"/>
        <v>0</v>
      </c>
      <c r="Q3809" s="96" t="str">
        <f t="shared" si="179"/>
        <v/>
      </c>
    </row>
    <row r="3810" spans="1:17" ht="13.5" hidden="1" thickBot="1" x14ac:dyDescent="0.25">
      <c r="A3810" s="450"/>
      <c r="B3810" s="463"/>
      <c r="C3810" s="464"/>
      <c r="D3810" s="455"/>
      <c r="E3810" s="455"/>
      <c r="F3810" s="460"/>
      <c r="G3810" s="455"/>
      <c r="H3810" s="461"/>
      <c r="I3810" s="461"/>
      <c r="J3810" s="426"/>
      <c r="K3810" s="425"/>
      <c r="L3810" s="426"/>
      <c r="M3810" s="426"/>
      <c r="N3810" s="427"/>
      <c r="O3810" s="458">
        <f t="shared" si="177"/>
        <v>0</v>
      </c>
      <c r="P3810" s="458">
        <f t="shared" si="178"/>
        <v>0</v>
      </c>
      <c r="Q3810" s="96" t="str">
        <f t="shared" si="179"/>
        <v/>
      </c>
    </row>
    <row r="3811" spans="1:17" ht="13.5" hidden="1" thickBot="1" x14ac:dyDescent="0.25">
      <c r="A3811" s="450"/>
      <c r="B3811" s="463"/>
      <c r="C3811" s="464"/>
      <c r="D3811" s="455"/>
      <c r="E3811" s="455"/>
      <c r="F3811" s="460"/>
      <c r="G3811" s="455"/>
      <c r="H3811" s="461"/>
      <c r="I3811" s="461"/>
      <c r="J3811" s="426"/>
      <c r="K3811" s="425"/>
      <c r="L3811" s="426"/>
      <c r="M3811" s="426"/>
      <c r="N3811" s="427"/>
      <c r="O3811" s="458">
        <f t="shared" si="177"/>
        <v>0</v>
      </c>
      <c r="P3811" s="458">
        <f t="shared" si="178"/>
        <v>0</v>
      </c>
      <c r="Q3811" s="96" t="str">
        <f t="shared" si="179"/>
        <v/>
      </c>
    </row>
    <row r="3812" spans="1:17" ht="13.5" hidden="1" thickBot="1" x14ac:dyDescent="0.25">
      <c r="A3812" s="450"/>
      <c r="B3812" s="463"/>
      <c r="C3812" s="464"/>
      <c r="D3812" s="455"/>
      <c r="E3812" s="455"/>
      <c r="F3812" s="460"/>
      <c r="G3812" s="455"/>
      <c r="H3812" s="461"/>
      <c r="I3812" s="461"/>
      <c r="J3812" s="425"/>
      <c r="K3812" s="425"/>
      <c r="L3812" s="426"/>
      <c r="M3812" s="426"/>
      <c r="N3812" s="427"/>
      <c r="O3812" s="458">
        <f t="shared" si="177"/>
        <v>0</v>
      </c>
      <c r="P3812" s="458">
        <f t="shared" si="178"/>
        <v>0</v>
      </c>
      <c r="Q3812" s="96" t="str">
        <f t="shared" si="179"/>
        <v/>
      </c>
    </row>
    <row r="3813" spans="1:17" ht="13.5" hidden="1" thickBot="1" x14ac:dyDescent="0.25">
      <c r="A3813" s="450"/>
      <c r="B3813" s="463"/>
      <c r="C3813" s="464"/>
      <c r="D3813" s="455"/>
      <c r="E3813" s="455"/>
      <c r="F3813" s="460"/>
      <c r="G3813" s="455"/>
      <c r="H3813" s="461"/>
      <c r="I3813" s="461"/>
      <c r="J3813" s="426"/>
      <c r="K3813" s="426"/>
      <c r="L3813" s="426"/>
      <c r="M3813" s="426"/>
      <c r="N3813" s="427"/>
      <c r="O3813" s="458">
        <f t="shared" si="177"/>
        <v>0</v>
      </c>
      <c r="P3813" s="458">
        <f t="shared" si="178"/>
        <v>0</v>
      </c>
      <c r="Q3813" s="96" t="str">
        <f t="shared" si="179"/>
        <v/>
      </c>
    </row>
    <row r="3814" spans="1:17" ht="13.5" hidden="1" thickBot="1" x14ac:dyDescent="0.25">
      <c r="A3814" s="450"/>
      <c r="B3814" s="463"/>
      <c r="C3814" s="482"/>
      <c r="D3814" s="455"/>
      <c r="E3814" s="455"/>
      <c r="F3814" s="460"/>
      <c r="G3814" s="455"/>
      <c r="H3814" s="461"/>
      <c r="I3814" s="461"/>
      <c r="J3814" s="426"/>
      <c r="K3814" s="426"/>
      <c r="L3814" s="426"/>
      <c r="M3814" s="426"/>
      <c r="N3814" s="427"/>
      <c r="O3814" s="458">
        <f t="shared" si="177"/>
        <v>0</v>
      </c>
      <c r="P3814" s="458">
        <f t="shared" si="178"/>
        <v>0</v>
      </c>
      <c r="Q3814" s="96" t="str">
        <f t="shared" si="179"/>
        <v/>
      </c>
    </row>
    <row r="3815" spans="1:17" ht="13.5" hidden="1" thickBot="1" x14ac:dyDescent="0.25">
      <c r="A3815" s="450"/>
      <c r="B3815" s="463"/>
      <c r="C3815" s="482"/>
      <c r="D3815" s="455"/>
      <c r="E3815" s="455"/>
      <c r="F3815" s="460"/>
      <c r="G3815" s="455"/>
      <c r="H3815" s="461"/>
      <c r="I3815" s="461"/>
      <c r="J3815" s="426"/>
      <c r="K3815" s="426"/>
      <c r="L3815" s="426"/>
      <c r="M3815" s="426"/>
      <c r="N3815" s="427"/>
      <c r="O3815" s="458">
        <f t="shared" si="177"/>
        <v>0</v>
      </c>
      <c r="P3815" s="458">
        <f t="shared" si="178"/>
        <v>0</v>
      </c>
      <c r="Q3815" s="96" t="str">
        <f t="shared" si="179"/>
        <v/>
      </c>
    </row>
    <row r="3816" spans="1:17" ht="13.5" hidden="1" thickBot="1" x14ac:dyDescent="0.25">
      <c r="A3816" s="450"/>
      <c r="B3816" s="463"/>
      <c r="C3816" s="482"/>
      <c r="D3816" s="455"/>
      <c r="E3816" s="455"/>
      <c r="F3816" s="460"/>
      <c r="G3816" s="455"/>
      <c r="H3816" s="461"/>
      <c r="I3816" s="478"/>
      <c r="J3816" s="469"/>
      <c r="K3816" s="426"/>
      <c r="L3816" s="426"/>
      <c r="M3816" s="426"/>
      <c r="N3816" s="427"/>
      <c r="O3816" s="458">
        <f t="shared" si="177"/>
        <v>0</v>
      </c>
      <c r="P3816" s="458">
        <f t="shared" si="178"/>
        <v>0</v>
      </c>
      <c r="Q3816" s="96" t="str">
        <f t="shared" si="179"/>
        <v/>
      </c>
    </row>
    <row r="3817" spans="1:17" ht="13.5" hidden="1" thickBot="1" x14ac:dyDescent="0.25">
      <c r="A3817" s="450"/>
      <c r="B3817" s="463"/>
      <c r="C3817" s="482"/>
      <c r="D3817" s="455"/>
      <c r="E3817" s="455"/>
      <c r="F3817" s="460"/>
      <c r="G3817" s="455"/>
      <c r="H3817" s="461"/>
      <c r="I3817" s="478"/>
      <c r="J3817" s="469"/>
      <c r="K3817" s="426"/>
      <c r="L3817" s="426"/>
      <c r="M3817" s="426"/>
      <c r="N3817" s="427"/>
      <c r="O3817" s="458">
        <f t="shared" si="177"/>
        <v>0</v>
      </c>
      <c r="P3817" s="458">
        <f t="shared" si="178"/>
        <v>0</v>
      </c>
      <c r="Q3817" s="96" t="str">
        <f t="shared" si="179"/>
        <v/>
      </c>
    </row>
    <row r="3818" spans="1:17" ht="13.5" hidden="1" thickBot="1" x14ac:dyDescent="0.25">
      <c r="A3818" s="450"/>
      <c r="B3818" s="463"/>
      <c r="C3818" s="482"/>
      <c r="D3818" s="455"/>
      <c r="E3818" s="455"/>
      <c r="F3818" s="460"/>
      <c r="G3818" s="455"/>
      <c r="H3818" s="461"/>
      <c r="I3818" s="461"/>
      <c r="J3818" s="425"/>
      <c r="K3818" s="426"/>
      <c r="L3818" s="426"/>
      <c r="M3818" s="426"/>
      <c r="N3818" s="427"/>
      <c r="O3818" s="458">
        <f t="shared" si="177"/>
        <v>0</v>
      </c>
      <c r="P3818" s="458">
        <f t="shared" si="178"/>
        <v>0</v>
      </c>
      <c r="Q3818" s="96" t="str">
        <f t="shared" si="179"/>
        <v/>
      </c>
    </row>
    <row r="3819" spans="1:17" ht="13.5" hidden="1" thickBot="1" x14ac:dyDescent="0.25">
      <c r="A3819" s="450"/>
      <c r="B3819" s="463"/>
      <c r="C3819" s="482"/>
      <c r="D3819" s="455"/>
      <c r="E3819" s="455"/>
      <c r="F3819" s="460"/>
      <c r="G3819" s="455"/>
      <c r="H3819" s="461"/>
      <c r="I3819" s="461"/>
      <c r="J3819" s="425"/>
      <c r="K3819" s="426"/>
      <c r="L3819" s="426"/>
      <c r="M3819" s="426"/>
      <c r="N3819" s="427"/>
      <c r="O3819" s="458">
        <f t="shared" si="177"/>
        <v>0</v>
      </c>
      <c r="P3819" s="458">
        <f t="shared" si="178"/>
        <v>0</v>
      </c>
      <c r="Q3819" s="96" t="str">
        <f t="shared" si="179"/>
        <v/>
      </c>
    </row>
    <row r="3820" spans="1:17" ht="13.5" hidden="1" thickBot="1" x14ac:dyDescent="0.25">
      <c r="A3820" s="450"/>
      <c r="B3820" s="463"/>
      <c r="C3820" s="482"/>
      <c r="D3820" s="455"/>
      <c r="E3820" s="455"/>
      <c r="F3820" s="460"/>
      <c r="G3820" s="455"/>
      <c r="H3820" s="461"/>
      <c r="I3820" s="461"/>
      <c r="J3820" s="426"/>
      <c r="K3820" s="426"/>
      <c r="L3820" s="426"/>
      <c r="M3820" s="426"/>
      <c r="N3820" s="427"/>
      <c r="O3820" s="458">
        <f t="shared" si="177"/>
        <v>0</v>
      </c>
      <c r="P3820" s="458">
        <f t="shared" si="178"/>
        <v>0</v>
      </c>
      <c r="Q3820" s="96" t="str">
        <f t="shared" si="179"/>
        <v/>
      </c>
    </row>
    <row r="3821" spans="1:17" ht="13.5" hidden="1" thickBot="1" x14ac:dyDescent="0.25">
      <c r="A3821" s="450"/>
      <c r="B3821" s="463"/>
      <c r="C3821" s="482"/>
      <c r="D3821" s="455"/>
      <c r="E3821" s="455"/>
      <c r="F3821" s="460"/>
      <c r="G3821" s="455"/>
      <c r="H3821" s="461"/>
      <c r="I3821" s="461"/>
      <c r="J3821" s="426"/>
      <c r="K3821" s="426"/>
      <c r="L3821" s="426"/>
      <c r="M3821" s="426"/>
      <c r="N3821" s="427"/>
      <c r="O3821" s="458">
        <f t="shared" si="177"/>
        <v>0</v>
      </c>
      <c r="P3821" s="458">
        <f t="shared" si="178"/>
        <v>0</v>
      </c>
      <c r="Q3821" s="96" t="str">
        <f t="shared" si="179"/>
        <v/>
      </c>
    </row>
    <row r="3822" spans="1:17" ht="13.5" hidden="1" thickBot="1" x14ac:dyDescent="0.25">
      <c r="A3822" s="450"/>
      <c r="B3822" s="463"/>
      <c r="C3822" s="482"/>
      <c r="D3822" s="455"/>
      <c r="E3822" s="455"/>
      <c r="F3822" s="460"/>
      <c r="G3822" s="455"/>
      <c r="H3822" s="461"/>
      <c r="I3822" s="461"/>
      <c r="J3822" s="426"/>
      <c r="K3822" s="426"/>
      <c r="L3822" s="426"/>
      <c r="M3822" s="426"/>
      <c r="N3822" s="427"/>
      <c r="O3822" s="458">
        <f t="shared" si="177"/>
        <v>0</v>
      </c>
      <c r="P3822" s="458">
        <f t="shared" si="178"/>
        <v>0</v>
      </c>
      <c r="Q3822" s="96" t="str">
        <f t="shared" si="179"/>
        <v/>
      </c>
    </row>
    <row r="3823" spans="1:17" ht="13.5" hidden="1" thickBot="1" x14ac:dyDescent="0.25">
      <c r="A3823" s="450"/>
      <c r="B3823" s="463"/>
      <c r="C3823" s="482"/>
      <c r="D3823" s="455"/>
      <c r="E3823" s="455"/>
      <c r="F3823" s="460"/>
      <c r="G3823" s="455"/>
      <c r="H3823" s="461"/>
      <c r="I3823" s="461"/>
      <c r="J3823" s="426"/>
      <c r="K3823" s="426"/>
      <c r="L3823" s="426"/>
      <c r="M3823" s="426"/>
      <c r="N3823" s="427"/>
      <c r="O3823" s="458">
        <f t="shared" si="177"/>
        <v>0</v>
      </c>
      <c r="P3823" s="458">
        <f t="shared" si="178"/>
        <v>0</v>
      </c>
      <c r="Q3823" s="96" t="str">
        <f t="shared" si="179"/>
        <v/>
      </c>
    </row>
    <row r="3824" spans="1:17" ht="13.5" hidden="1" thickBot="1" x14ac:dyDescent="0.25">
      <c r="A3824" s="450"/>
      <c r="B3824" s="463"/>
      <c r="C3824" s="482"/>
      <c r="D3824" s="455"/>
      <c r="E3824" s="455"/>
      <c r="F3824" s="460"/>
      <c r="G3824" s="455"/>
      <c r="H3824" s="461"/>
      <c r="I3824" s="461"/>
      <c r="J3824" s="426"/>
      <c r="K3824" s="426"/>
      <c r="L3824" s="426"/>
      <c r="M3824" s="426"/>
      <c r="N3824" s="427"/>
      <c r="O3824" s="458">
        <f t="shared" si="177"/>
        <v>0</v>
      </c>
      <c r="P3824" s="458">
        <f t="shared" si="178"/>
        <v>0</v>
      </c>
      <c r="Q3824" s="96" t="str">
        <f t="shared" si="179"/>
        <v/>
      </c>
    </row>
    <row r="3825" spans="1:17" ht="13.5" hidden="1" thickBot="1" x14ac:dyDescent="0.25">
      <c r="A3825" s="450"/>
      <c r="B3825" s="463"/>
      <c r="C3825" s="482"/>
      <c r="D3825" s="455"/>
      <c r="E3825" s="455"/>
      <c r="F3825" s="460"/>
      <c r="G3825" s="455"/>
      <c r="H3825" s="461"/>
      <c r="I3825" s="461"/>
      <c r="J3825" s="426"/>
      <c r="K3825" s="426"/>
      <c r="L3825" s="426"/>
      <c r="M3825" s="426"/>
      <c r="N3825" s="427"/>
      <c r="O3825" s="458">
        <f t="shared" si="177"/>
        <v>0</v>
      </c>
      <c r="P3825" s="458">
        <f t="shared" si="178"/>
        <v>0</v>
      </c>
      <c r="Q3825" s="96" t="str">
        <f t="shared" si="179"/>
        <v/>
      </c>
    </row>
    <row r="3826" spans="1:17" ht="13.5" hidden="1" thickBot="1" x14ac:dyDescent="0.25">
      <c r="A3826" s="450"/>
      <c r="B3826" s="463"/>
      <c r="C3826" s="482"/>
      <c r="D3826" s="455"/>
      <c r="E3826" s="455"/>
      <c r="F3826" s="460"/>
      <c r="G3826" s="455"/>
      <c r="H3826" s="461"/>
      <c r="I3826" s="461"/>
      <c r="J3826" s="426"/>
      <c r="K3826" s="426"/>
      <c r="L3826" s="426"/>
      <c r="M3826" s="426"/>
      <c r="N3826" s="427"/>
      <c r="O3826" s="458">
        <f t="shared" si="177"/>
        <v>0</v>
      </c>
      <c r="P3826" s="458">
        <f t="shared" si="178"/>
        <v>0</v>
      </c>
      <c r="Q3826" s="96" t="str">
        <f t="shared" si="179"/>
        <v/>
      </c>
    </row>
    <row r="3827" spans="1:17" ht="13.5" hidden="1" thickBot="1" x14ac:dyDescent="0.25">
      <c r="A3827" s="450"/>
      <c r="B3827" s="463"/>
      <c r="C3827" s="482"/>
      <c r="D3827" s="455"/>
      <c r="E3827" s="455"/>
      <c r="F3827" s="460"/>
      <c r="G3827" s="455"/>
      <c r="H3827" s="461"/>
      <c r="I3827" s="461"/>
      <c r="J3827" s="426"/>
      <c r="K3827" s="426"/>
      <c r="L3827" s="426"/>
      <c r="M3827" s="426"/>
      <c r="N3827" s="427"/>
      <c r="O3827" s="458">
        <f t="shared" si="177"/>
        <v>0</v>
      </c>
      <c r="P3827" s="458">
        <f t="shared" si="178"/>
        <v>0</v>
      </c>
      <c r="Q3827" s="96" t="str">
        <f t="shared" si="179"/>
        <v/>
      </c>
    </row>
    <row r="3828" spans="1:17" ht="13.5" hidden="1" thickBot="1" x14ac:dyDescent="0.25">
      <c r="A3828" s="450"/>
      <c r="B3828" s="463"/>
      <c r="C3828" s="482"/>
      <c r="D3828" s="455"/>
      <c r="E3828" s="455"/>
      <c r="F3828" s="460"/>
      <c r="G3828" s="455"/>
      <c r="H3828" s="461"/>
      <c r="I3828" s="461"/>
      <c r="J3828" s="426"/>
      <c r="K3828" s="426"/>
      <c r="L3828" s="426"/>
      <c r="M3828" s="426"/>
      <c r="N3828" s="427"/>
      <c r="O3828" s="458">
        <f t="shared" si="177"/>
        <v>0</v>
      </c>
      <c r="P3828" s="458">
        <f t="shared" si="178"/>
        <v>0</v>
      </c>
      <c r="Q3828" s="96" t="str">
        <f t="shared" si="179"/>
        <v/>
      </c>
    </row>
    <row r="3829" spans="1:17" ht="13.5" hidden="1" thickBot="1" x14ac:dyDescent="0.25">
      <c r="A3829" s="450"/>
      <c r="B3829" s="463"/>
      <c r="C3829" s="482"/>
      <c r="D3829" s="455"/>
      <c r="E3829" s="455"/>
      <c r="F3829" s="460"/>
      <c r="G3829" s="455"/>
      <c r="H3829" s="461"/>
      <c r="I3829" s="461"/>
      <c r="J3829" s="426"/>
      <c r="K3829" s="426"/>
      <c r="L3829" s="426"/>
      <c r="M3829" s="426"/>
      <c r="N3829" s="427"/>
      <c r="O3829" s="458">
        <f t="shared" si="177"/>
        <v>0</v>
      </c>
      <c r="P3829" s="458">
        <f t="shared" si="178"/>
        <v>0</v>
      </c>
      <c r="Q3829" s="96" t="str">
        <f t="shared" si="179"/>
        <v/>
      </c>
    </row>
    <row r="3830" spans="1:17" ht="13.5" hidden="1" thickBot="1" x14ac:dyDescent="0.25">
      <c r="A3830" s="450"/>
      <c r="B3830" s="463"/>
      <c r="C3830" s="482"/>
      <c r="D3830" s="455"/>
      <c r="E3830" s="455"/>
      <c r="F3830" s="460"/>
      <c r="G3830" s="455"/>
      <c r="H3830" s="461"/>
      <c r="I3830" s="461"/>
      <c r="J3830" s="426"/>
      <c r="K3830" s="426"/>
      <c r="L3830" s="426"/>
      <c r="M3830" s="426"/>
      <c r="N3830" s="427"/>
      <c r="O3830" s="458">
        <f t="shared" si="177"/>
        <v>0</v>
      </c>
      <c r="P3830" s="458">
        <f t="shared" si="178"/>
        <v>0</v>
      </c>
      <c r="Q3830" s="96" t="str">
        <f t="shared" si="179"/>
        <v/>
      </c>
    </row>
    <row r="3831" spans="1:17" ht="13.5" hidden="1" thickBot="1" x14ac:dyDescent="0.25">
      <c r="A3831" s="450"/>
      <c r="B3831" s="463"/>
      <c r="C3831" s="482"/>
      <c r="D3831" s="455"/>
      <c r="E3831" s="455"/>
      <c r="F3831" s="460"/>
      <c r="G3831" s="455"/>
      <c r="H3831" s="478"/>
      <c r="I3831" s="478"/>
      <c r="J3831" s="469"/>
      <c r="K3831" s="426"/>
      <c r="L3831" s="426"/>
      <c r="M3831" s="426"/>
      <c r="N3831" s="427"/>
      <c r="O3831" s="458">
        <f t="shared" si="177"/>
        <v>0</v>
      </c>
      <c r="P3831" s="458">
        <f t="shared" si="178"/>
        <v>0</v>
      </c>
      <c r="Q3831" s="96" t="str">
        <f t="shared" si="179"/>
        <v/>
      </c>
    </row>
    <row r="3832" spans="1:17" ht="13.5" hidden="1" thickBot="1" x14ac:dyDescent="0.25">
      <c r="A3832" s="450"/>
      <c r="B3832" s="463"/>
      <c r="C3832" s="482"/>
      <c r="D3832" s="455"/>
      <c r="E3832" s="455"/>
      <c r="F3832" s="460"/>
      <c r="G3832" s="455"/>
      <c r="H3832" s="478"/>
      <c r="I3832" s="478"/>
      <c r="J3832" s="469"/>
      <c r="K3832" s="426"/>
      <c r="L3832" s="426"/>
      <c r="M3832" s="426"/>
      <c r="N3832" s="427"/>
      <c r="O3832" s="458">
        <f t="shared" si="177"/>
        <v>0</v>
      </c>
      <c r="P3832" s="458">
        <f t="shared" si="178"/>
        <v>0</v>
      </c>
      <c r="Q3832" s="96" t="str">
        <f t="shared" si="179"/>
        <v/>
      </c>
    </row>
    <row r="3833" spans="1:17" ht="13.5" hidden="1" thickBot="1" x14ac:dyDescent="0.25">
      <c r="A3833" s="450"/>
      <c r="B3833" s="463"/>
      <c r="C3833" s="482"/>
      <c r="D3833" s="455"/>
      <c r="E3833" s="455"/>
      <c r="F3833" s="460"/>
      <c r="G3833" s="455"/>
      <c r="H3833" s="478"/>
      <c r="I3833" s="478"/>
      <c r="J3833" s="469"/>
      <c r="K3833" s="426"/>
      <c r="L3833" s="426"/>
      <c r="M3833" s="426"/>
      <c r="N3833" s="427"/>
      <c r="O3833" s="458">
        <f t="shared" si="177"/>
        <v>0</v>
      </c>
      <c r="P3833" s="458">
        <f t="shared" si="178"/>
        <v>0</v>
      </c>
      <c r="Q3833" s="96" t="str">
        <f t="shared" si="179"/>
        <v/>
      </c>
    </row>
    <row r="3834" spans="1:17" ht="13.5" hidden="1" thickBot="1" x14ac:dyDescent="0.25">
      <c r="A3834" s="450"/>
      <c r="B3834" s="463"/>
      <c r="C3834" s="482"/>
      <c r="D3834" s="455"/>
      <c r="E3834" s="455"/>
      <c r="F3834" s="460"/>
      <c r="G3834" s="455"/>
      <c r="H3834" s="478"/>
      <c r="I3834" s="478"/>
      <c r="J3834" s="469"/>
      <c r="K3834" s="426"/>
      <c r="L3834" s="426"/>
      <c r="M3834" s="426"/>
      <c r="N3834" s="427"/>
      <c r="O3834" s="458">
        <f t="shared" si="177"/>
        <v>0</v>
      </c>
      <c r="P3834" s="458">
        <f t="shared" si="178"/>
        <v>0</v>
      </c>
      <c r="Q3834" s="96" t="str">
        <f t="shared" si="179"/>
        <v/>
      </c>
    </row>
    <row r="3835" spans="1:17" ht="13.5" hidden="1" thickBot="1" x14ac:dyDescent="0.25">
      <c r="A3835" s="450"/>
      <c r="B3835" s="463"/>
      <c r="C3835" s="482"/>
      <c r="D3835" s="455"/>
      <c r="E3835" s="455"/>
      <c r="F3835" s="460"/>
      <c r="G3835" s="455"/>
      <c r="H3835" s="461"/>
      <c r="I3835" s="478"/>
      <c r="J3835" s="469"/>
      <c r="K3835" s="426"/>
      <c r="L3835" s="426"/>
      <c r="M3835" s="426"/>
      <c r="N3835" s="427"/>
      <c r="O3835" s="458">
        <f t="shared" si="177"/>
        <v>0</v>
      </c>
      <c r="P3835" s="458">
        <f t="shared" si="178"/>
        <v>0</v>
      </c>
      <c r="Q3835" s="96" t="str">
        <f t="shared" si="179"/>
        <v/>
      </c>
    </row>
    <row r="3836" spans="1:17" ht="13.5" hidden="1" thickBot="1" x14ac:dyDescent="0.25">
      <c r="A3836" s="450"/>
      <c r="B3836" s="463"/>
      <c r="C3836" s="482"/>
      <c r="D3836" s="455"/>
      <c r="E3836" s="455"/>
      <c r="F3836" s="460"/>
      <c r="G3836" s="455"/>
      <c r="H3836" s="478"/>
      <c r="I3836" s="478"/>
      <c r="J3836" s="469"/>
      <c r="K3836" s="426"/>
      <c r="L3836" s="426"/>
      <c r="M3836" s="426"/>
      <c r="N3836" s="427"/>
      <c r="O3836" s="458">
        <f t="shared" si="177"/>
        <v>0</v>
      </c>
      <c r="P3836" s="458">
        <f t="shared" si="178"/>
        <v>0</v>
      </c>
      <c r="Q3836" s="96" t="str">
        <f t="shared" si="179"/>
        <v/>
      </c>
    </row>
    <row r="3837" spans="1:17" ht="13.5" hidden="1" thickBot="1" x14ac:dyDescent="0.25">
      <c r="A3837" s="450"/>
      <c r="B3837" s="463"/>
      <c r="C3837" s="482"/>
      <c r="D3837" s="455"/>
      <c r="E3837" s="455"/>
      <c r="F3837" s="460"/>
      <c r="G3837" s="455"/>
      <c r="H3837" s="478"/>
      <c r="I3837" s="461"/>
      <c r="J3837" s="469"/>
      <c r="K3837" s="426"/>
      <c r="L3837" s="426"/>
      <c r="M3837" s="426"/>
      <c r="N3837" s="427"/>
      <c r="O3837" s="458">
        <f t="shared" si="177"/>
        <v>0</v>
      </c>
      <c r="P3837" s="458">
        <f t="shared" si="178"/>
        <v>0</v>
      </c>
      <c r="Q3837" s="96" t="str">
        <f t="shared" si="179"/>
        <v/>
      </c>
    </row>
    <row r="3838" spans="1:17" ht="13.5" hidden="1" thickBot="1" x14ac:dyDescent="0.25">
      <c r="A3838" s="450"/>
      <c r="B3838" s="463"/>
      <c r="C3838" s="482"/>
      <c r="D3838" s="455"/>
      <c r="E3838" s="455"/>
      <c r="F3838" s="460"/>
      <c r="G3838" s="455"/>
      <c r="H3838" s="461"/>
      <c r="I3838" s="461"/>
      <c r="J3838" s="426"/>
      <c r="K3838" s="426"/>
      <c r="L3838" s="426"/>
      <c r="M3838" s="426"/>
      <c r="N3838" s="427"/>
      <c r="O3838" s="458">
        <f t="shared" si="177"/>
        <v>0</v>
      </c>
      <c r="P3838" s="458">
        <f t="shared" si="178"/>
        <v>0</v>
      </c>
      <c r="Q3838" s="96" t="str">
        <f t="shared" si="179"/>
        <v/>
      </c>
    </row>
    <row r="3839" spans="1:17" ht="13.5" hidden="1" thickBot="1" x14ac:dyDescent="0.25">
      <c r="A3839" s="450"/>
      <c r="B3839" s="463"/>
      <c r="C3839" s="482"/>
      <c r="D3839" s="455"/>
      <c r="E3839" s="455"/>
      <c r="F3839" s="454"/>
      <c r="G3839" s="455"/>
      <c r="H3839" s="478"/>
      <c r="I3839" s="461"/>
      <c r="J3839" s="426"/>
      <c r="K3839" s="426"/>
      <c r="L3839" s="426"/>
      <c r="M3839" s="426"/>
      <c r="N3839" s="427"/>
      <c r="O3839" s="458">
        <f t="shared" si="177"/>
        <v>0</v>
      </c>
      <c r="P3839" s="458">
        <f t="shared" si="178"/>
        <v>0</v>
      </c>
      <c r="Q3839" s="96" t="str">
        <f t="shared" si="179"/>
        <v/>
      </c>
    </row>
    <row r="3840" spans="1:17" ht="13.5" hidden="1" thickBot="1" x14ac:dyDescent="0.25">
      <c r="A3840" s="450"/>
      <c r="B3840" s="463"/>
      <c r="C3840" s="482"/>
      <c r="D3840" s="455"/>
      <c r="E3840" s="455"/>
      <c r="F3840" s="454"/>
      <c r="G3840" s="455"/>
      <c r="H3840" s="478"/>
      <c r="I3840" s="461"/>
      <c r="J3840" s="426"/>
      <c r="K3840" s="426"/>
      <c r="L3840" s="426"/>
      <c r="M3840" s="426"/>
      <c r="N3840" s="427"/>
      <c r="O3840" s="458">
        <f t="shared" si="177"/>
        <v>0</v>
      </c>
      <c r="P3840" s="458">
        <f t="shared" si="178"/>
        <v>0</v>
      </c>
      <c r="Q3840" s="96" t="str">
        <f t="shared" si="179"/>
        <v/>
      </c>
    </row>
    <row r="3841" spans="1:17" ht="13.5" hidden="1" thickBot="1" x14ac:dyDescent="0.25">
      <c r="A3841" s="450"/>
      <c r="B3841" s="463"/>
      <c r="C3841" s="482"/>
      <c r="D3841" s="455"/>
      <c r="E3841" s="455"/>
      <c r="F3841" s="454"/>
      <c r="G3841" s="455"/>
      <c r="H3841" s="478"/>
      <c r="I3841" s="461"/>
      <c r="J3841" s="426"/>
      <c r="K3841" s="426"/>
      <c r="L3841" s="426"/>
      <c r="M3841" s="426"/>
      <c r="N3841" s="427"/>
      <c r="O3841" s="458">
        <f t="shared" si="177"/>
        <v>0</v>
      </c>
      <c r="P3841" s="458">
        <f t="shared" si="178"/>
        <v>0</v>
      </c>
      <c r="Q3841" s="96" t="str">
        <f t="shared" si="179"/>
        <v/>
      </c>
    </row>
    <row r="3842" spans="1:17" ht="13.5" hidden="1" thickBot="1" x14ac:dyDescent="0.25">
      <c r="A3842" s="450"/>
      <c r="B3842" s="463"/>
      <c r="C3842" s="464"/>
      <c r="D3842" s="455"/>
      <c r="E3842" s="455"/>
      <c r="F3842" s="460"/>
      <c r="G3842" s="455"/>
      <c r="H3842" s="461"/>
      <c r="I3842" s="461"/>
      <c r="J3842" s="426"/>
      <c r="K3842" s="426"/>
      <c r="L3842" s="426"/>
      <c r="M3842" s="426"/>
      <c r="N3842" s="427"/>
      <c r="O3842" s="458">
        <f t="shared" si="177"/>
        <v>0</v>
      </c>
      <c r="P3842" s="458">
        <f t="shared" si="178"/>
        <v>0</v>
      </c>
      <c r="Q3842" s="96" t="str">
        <f t="shared" si="179"/>
        <v/>
      </c>
    </row>
    <row r="3843" spans="1:17" ht="13.5" hidden="1" thickBot="1" x14ac:dyDescent="0.25">
      <c r="A3843" s="450"/>
      <c r="B3843" s="463"/>
      <c r="C3843" s="464"/>
      <c r="D3843" s="455"/>
      <c r="E3843" s="455"/>
      <c r="F3843" s="460"/>
      <c r="G3843" s="455"/>
      <c r="H3843" s="461"/>
      <c r="I3843" s="461"/>
      <c r="J3843" s="426"/>
      <c r="K3843" s="426"/>
      <c r="L3843" s="426"/>
      <c r="M3843" s="426"/>
      <c r="N3843" s="427"/>
      <c r="O3843" s="458">
        <f t="shared" si="177"/>
        <v>0</v>
      </c>
      <c r="P3843" s="458">
        <f t="shared" si="178"/>
        <v>0</v>
      </c>
      <c r="Q3843" s="96" t="str">
        <f t="shared" si="179"/>
        <v/>
      </c>
    </row>
    <row r="3844" spans="1:17" ht="13.5" hidden="1" thickBot="1" x14ac:dyDescent="0.25">
      <c r="A3844" s="450"/>
      <c r="B3844" s="463"/>
      <c r="C3844" s="464"/>
      <c r="D3844" s="455"/>
      <c r="E3844" s="455"/>
      <c r="F3844" s="460"/>
      <c r="G3844" s="455"/>
      <c r="H3844" s="461"/>
      <c r="I3844" s="461"/>
      <c r="J3844" s="426"/>
      <c r="K3844" s="426"/>
      <c r="L3844" s="426"/>
      <c r="M3844" s="426"/>
      <c r="N3844" s="427"/>
      <c r="O3844" s="458">
        <f t="shared" si="177"/>
        <v>0</v>
      </c>
      <c r="P3844" s="458">
        <f t="shared" si="178"/>
        <v>0</v>
      </c>
      <c r="Q3844" s="96" t="str">
        <f t="shared" si="179"/>
        <v/>
      </c>
    </row>
    <row r="3845" spans="1:17" ht="13.5" hidden="1" thickBot="1" x14ac:dyDescent="0.25">
      <c r="A3845" s="450"/>
      <c r="B3845" s="463"/>
      <c r="C3845" s="464"/>
      <c r="D3845" s="455"/>
      <c r="E3845" s="455"/>
      <c r="F3845" s="460"/>
      <c r="G3845" s="455"/>
      <c r="H3845" s="461"/>
      <c r="I3845" s="461"/>
      <c r="J3845" s="426"/>
      <c r="K3845" s="426"/>
      <c r="L3845" s="426"/>
      <c r="M3845" s="426"/>
      <c r="N3845" s="427"/>
      <c r="O3845" s="458">
        <f t="shared" ref="O3845:O3908" si="180">IF(B3845=0,0,IF(YEAR(B3845)=$P$1,MONTH(B3845)-$O$1+1,(YEAR(B3845)-$P$1)*12-$O$1+1+MONTH(B3845)))</f>
        <v>0</v>
      </c>
      <c r="P3845" s="458">
        <f t="shared" ref="P3845:P3908" si="181">IF(C3845=0,0,IF(YEAR(C3845)=$P$1,MONTH(C3845)-$O$1+1,(YEAR(C3845)-$P$1)*12-$O$1+1+MONTH(C3845)))</f>
        <v>0</v>
      </c>
      <c r="Q3845" s="96" t="str">
        <f t="shared" ref="Q3845:Q3908" si="182">SUBSTITUTE(D3845," ","_")</f>
        <v/>
      </c>
    </row>
    <row r="3846" spans="1:17" ht="13.5" hidden="1" thickBot="1" x14ac:dyDescent="0.25">
      <c r="A3846" s="450"/>
      <c r="B3846" s="463"/>
      <c r="C3846" s="464"/>
      <c r="D3846" s="455"/>
      <c r="E3846" s="455"/>
      <c r="F3846" s="460"/>
      <c r="G3846" s="455"/>
      <c r="H3846" s="461"/>
      <c r="I3846" s="461"/>
      <c r="J3846" s="425"/>
      <c r="K3846" s="426"/>
      <c r="L3846" s="469"/>
      <c r="M3846" s="469"/>
      <c r="N3846" s="451"/>
      <c r="O3846" s="458">
        <f t="shared" si="180"/>
        <v>0</v>
      </c>
      <c r="P3846" s="458">
        <f t="shared" si="181"/>
        <v>0</v>
      </c>
      <c r="Q3846" s="96" t="str">
        <f t="shared" si="182"/>
        <v/>
      </c>
    </row>
    <row r="3847" spans="1:17" ht="13.5" hidden="1" thickBot="1" x14ac:dyDescent="0.25">
      <c r="A3847" s="450"/>
      <c r="B3847" s="463"/>
      <c r="C3847" s="464"/>
      <c r="D3847" s="455"/>
      <c r="E3847" s="455"/>
      <c r="F3847" s="460"/>
      <c r="G3847" s="455"/>
      <c r="H3847" s="461"/>
      <c r="I3847" s="461"/>
      <c r="J3847" s="425"/>
      <c r="K3847" s="425"/>
      <c r="L3847" s="426"/>
      <c r="M3847" s="469"/>
      <c r="N3847" s="451"/>
      <c r="O3847" s="458">
        <f t="shared" si="180"/>
        <v>0</v>
      </c>
      <c r="P3847" s="458">
        <f t="shared" si="181"/>
        <v>0</v>
      </c>
      <c r="Q3847" s="96" t="str">
        <f t="shared" si="182"/>
        <v/>
      </c>
    </row>
    <row r="3848" spans="1:17" ht="13.5" hidden="1" thickBot="1" x14ac:dyDescent="0.25">
      <c r="A3848" s="450"/>
      <c r="B3848" s="463"/>
      <c r="C3848" s="464"/>
      <c r="D3848" s="455"/>
      <c r="E3848" s="455"/>
      <c r="F3848" s="454"/>
      <c r="G3848" s="455"/>
      <c r="H3848" s="478"/>
      <c r="I3848" s="461"/>
      <c r="J3848" s="425"/>
      <c r="K3848" s="425"/>
      <c r="L3848" s="426"/>
      <c r="M3848" s="426"/>
      <c r="N3848" s="427"/>
      <c r="O3848" s="458">
        <f t="shared" si="180"/>
        <v>0</v>
      </c>
      <c r="P3848" s="458">
        <f t="shared" si="181"/>
        <v>0</v>
      </c>
      <c r="Q3848" s="96" t="str">
        <f t="shared" si="182"/>
        <v/>
      </c>
    </row>
    <row r="3849" spans="1:17" ht="13.5" hidden="1" thickBot="1" x14ac:dyDescent="0.25">
      <c r="A3849" s="450"/>
      <c r="B3849" s="463"/>
      <c r="C3849" s="464"/>
      <c r="D3849" s="455"/>
      <c r="E3849" s="455"/>
      <c r="F3849" s="460"/>
      <c r="G3849" s="455"/>
      <c r="H3849" s="456"/>
      <c r="I3849" s="461"/>
      <c r="J3849" s="425"/>
      <c r="K3849" s="425"/>
      <c r="L3849" s="426"/>
      <c r="M3849" s="425"/>
      <c r="N3849" s="451"/>
      <c r="O3849" s="458">
        <f t="shared" si="180"/>
        <v>0</v>
      </c>
      <c r="P3849" s="458">
        <f t="shared" si="181"/>
        <v>0</v>
      </c>
      <c r="Q3849" s="96" t="str">
        <f t="shared" si="182"/>
        <v/>
      </c>
    </row>
    <row r="3850" spans="1:17" ht="13.5" hidden="1" thickBot="1" x14ac:dyDescent="0.25">
      <c r="A3850" s="450"/>
      <c r="B3850" s="463"/>
      <c r="C3850" s="464"/>
      <c r="D3850" s="455"/>
      <c r="E3850" s="455"/>
      <c r="F3850" s="454"/>
      <c r="G3850" s="455"/>
      <c r="H3850" s="461"/>
      <c r="I3850" s="461"/>
      <c r="J3850" s="425"/>
      <c r="K3850" s="425"/>
      <c r="L3850" s="426"/>
      <c r="M3850" s="425"/>
      <c r="N3850" s="427"/>
      <c r="O3850" s="458">
        <f t="shared" si="180"/>
        <v>0</v>
      </c>
      <c r="P3850" s="458">
        <f t="shared" si="181"/>
        <v>0</v>
      </c>
      <c r="Q3850" s="96" t="str">
        <f t="shared" si="182"/>
        <v/>
      </c>
    </row>
    <row r="3851" spans="1:17" ht="13.5" hidden="1" thickBot="1" x14ac:dyDescent="0.25">
      <c r="A3851" s="450"/>
      <c r="B3851" s="463"/>
      <c r="C3851" s="464"/>
      <c r="D3851" s="455"/>
      <c r="E3851" s="455"/>
      <c r="F3851" s="460"/>
      <c r="G3851" s="455"/>
      <c r="H3851" s="461"/>
      <c r="I3851" s="461"/>
      <c r="J3851" s="425"/>
      <c r="K3851" s="425"/>
      <c r="L3851" s="426"/>
      <c r="M3851" s="425"/>
      <c r="N3851" s="481"/>
      <c r="O3851" s="458">
        <f t="shared" si="180"/>
        <v>0</v>
      </c>
      <c r="P3851" s="458">
        <f t="shared" si="181"/>
        <v>0</v>
      </c>
      <c r="Q3851" s="96" t="str">
        <f t="shared" si="182"/>
        <v/>
      </c>
    </row>
    <row r="3852" spans="1:17" ht="13.5" hidden="1" thickBot="1" x14ac:dyDescent="0.25">
      <c r="A3852" s="450"/>
      <c r="B3852" s="463"/>
      <c r="C3852" s="464"/>
      <c r="D3852" s="455"/>
      <c r="E3852" s="455"/>
      <c r="F3852" s="460"/>
      <c r="G3852" s="455"/>
      <c r="H3852" s="461"/>
      <c r="I3852" s="461"/>
      <c r="J3852" s="425"/>
      <c r="K3852" s="425"/>
      <c r="L3852" s="426"/>
      <c r="M3852" s="426"/>
      <c r="N3852" s="481"/>
      <c r="O3852" s="458">
        <f t="shared" si="180"/>
        <v>0</v>
      </c>
      <c r="P3852" s="458">
        <f t="shared" si="181"/>
        <v>0</v>
      </c>
      <c r="Q3852" s="96" t="str">
        <f t="shared" si="182"/>
        <v/>
      </c>
    </row>
    <row r="3853" spans="1:17" ht="13.5" hidden="1" thickBot="1" x14ac:dyDescent="0.25">
      <c r="A3853" s="450"/>
      <c r="B3853" s="463"/>
      <c r="C3853" s="464"/>
      <c r="D3853" s="455"/>
      <c r="E3853" s="455"/>
      <c r="F3853" s="460"/>
      <c r="G3853" s="455"/>
      <c r="H3853" s="461"/>
      <c r="I3853" s="461"/>
      <c r="J3853" s="425"/>
      <c r="K3853" s="425"/>
      <c r="L3853" s="426"/>
      <c r="M3853" s="426"/>
      <c r="N3853" s="481"/>
      <c r="O3853" s="458">
        <f t="shared" si="180"/>
        <v>0</v>
      </c>
      <c r="P3853" s="458">
        <f t="shared" si="181"/>
        <v>0</v>
      </c>
      <c r="Q3853" s="96" t="str">
        <f t="shared" si="182"/>
        <v/>
      </c>
    </row>
    <row r="3854" spans="1:17" ht="13.5" hidden="1" thickBot="1" x14ac:dyDescent="0.25">
      <c r="A3854" s="450"/>
      <c r="B3854" s="463"/>
      <c r="C3854" s="464"/>
      <c r="D3854" s="455"/>
      <c r="E3854" s="455"/>
      <c r="F3854" s="460"/>
      <c r="G3854" s="455"/>
      <c r="H3854" s="461"/>
      <c r="I3854" s="461"/>
      <c r="J3854" s="425"/>
      <c r="K3854" s="425"/>
      <c r="L3854" s="426"/>
      <c r="M3854" s="426"/>
      <c r="N3854" s="481"/>
      <c r="O3854" s="458">
        <f t="shared" si="180"/>
        <v>0</v>
      </c>
      <c r="P3854" s="458">
        <f t="shared" si="181"/>
        <v>0</v>
      </c>
      <c r="Q3854" s="96" t="str">
        <f t="shared" si="182"/>
        <v/>
      </c>
    </row>
    <row r="3855" spans="1:17" ht="13.5" hidden="1" thickBot="1" x14ac:dyDescent="0.25">
      <c r="A3855" s="450"/>
      <c r="B3855" s="463"/>
      <c r="C3855" s="464"/>
      <c r="D3855" s="455"/>
      <c r="E3855" s="455"/>
      <c r="F3855" s="460"/>
      <c r="G3855" s="455"/>
      <c r="H3855" s="461"/>
      <c r="I3855" s="461"/>
      <c r="J3855" s="425"/>
      <c r="K3855" s="425"/>
      <c r="L3855" s="426"/>
      <c r="M3855" s="426"/>
      <c r="N3855" s="481"/>
      <c r="O3855" s="458">
        <f t="shared" si="180"/>
        <v>0</v>
      </c>
      <c r="P3855" s="458">
        <f t="shared" si="181"/>
        <v>0</v>
      </c>
      <c r="Q3855" s="96" t="str">
        <f t="shared" si="182"/>
        <v/>
      </c>
    </row>
    <row r="3856" spans="1:17" ht="13.5" hidden="1" thickBot="1" x14ac:dyDescent="0.25">
      <c r="A3856" s="450"/>
      <c r="B3856" s="463"/>
      <c r="C3856" s="464"/>
      <c r="D3856" s="455"/>
      <c r="E3856" s="455"/>
      <c r="F3856" s="460"/>
      <c r="G3856" s="455"/>
      <c r="H3856" s="461"/>
      <c r="I3856" s="461"/>
      <c r="J3856" s="425"/>
      <c r="K3856" s="425"/>
      <c r="L3856" s="426"/>
      <c r="M3856" s="426"/>
      <c r="N3856" s="481"/>
      <c r="O3856" s="458">
        <f t="shared" si="180"/>
        <v>0</v>
      </c>
      <c r="P3856" s="458">
        <f t="shared" si="181"/>
        <v>0</v>
      </c>
      <c r="Q3856" s="96" t="str">
        <f t="shared" si="182"/>
        <v/>
      </c>
    </row>
    <row r="3857" spans="1:17" ht="13.5" hidden="1" thickBot="1" x14ac:dyDescent="0.25">
      <c r="A3857" s="450"/>
      <c r="B3857" s="463"/>
      <c r="C3857" s="464"/>
      <c r="D3857" s="455"/>
      <c r="E3857" s="455"/>
      <c r="F3857" s="460"/>
      <c r="G3857" s="455"/>
      <c r="H3857" s="456"/>
      <c r="I3857" s="461"/>
      <c r="J3857" s="425"/>
      <c r="K3857" s="425"/>
      <c r="L3857" s="426"/>
      <c r="M3857" s="426"/>
      <c r="N3857" s="427"/>
      <c r="O3857" s="458">
        <f t="shared" si="180"/>
        <v>0</v>
      </c>
      <c r="P3857" s="458">
        <f t="shared" si="181"/>
        <v>0</v>
      </c>
      <c r="Q3857" s="96" t="str">
        <f t="shared" si="182"/>
        <v/>
      </c>
    </row>
    <row r="3858" spans="1:17" ht="13.5" hidden="1" thickBot="1" x14ac:dyDescent="0.25">
      <c r="A3858" s="450"/>
      <c r="B3858" s="463"/>
      <c r="C3858" s="464"/>
      <c r="D3858" s="455"/>
      <c r="E3858" s="455"/>
      <c r="F3858" s="460"/>
      <c r="G3858" s="455"/>
      <c r="H3858" s="461"/>
      <c r="I3858" s="461"/>
      <c r="J3858" s="425"/>
      <c r="K3858" s="425"/>
      <c r="L3858" s="426"/>
      <c r="M3858" s="426"/>
      <c r="N3858" s="427"/>
      <c r="O3858" s="458">
        <f t="shared" si="180"/>
        <v>0</v>
      </c>
      <c r="P3858" s="458">
        <f t="shared" si="181"/>
        <v>0</v>
      </c>
      <c r="Q3858" s="96" t="str">
        <f t="shared" si="182"/>
        <v/>
      </c>
    </row>
    <row r="3859" spans="1:17" ht="13.5" hidden="1" thickBot="1" x14ac:dyDescent="0.25">
      <c r="A3859" s="450"/>
      <c r="B3859" s="463"/>
      <c r="C3859" s="464"/>
      <c r="D3859" s="455"/>
      <c r="E3859" s="455"/>
      <c r="F3859" s="460"/>
      <c r="G3859" s="455"/>
      <c r="H3859" s="461"/>
      <c r="I3859" s="461"/>
      <c r="J3859" s="425"/>
      <c r="K3859" s="425"/>
      <c r="L3859" s="426"/>
      <c r="M3859" s="426"/>
      <c r="N3859" s="427"/>
      <c r="O3859" s="458">
        <f t="shared" si="180"/>
        <v>0</v>
      </c>
      <c r="P3859" s="458">
        <f t="shared" si="181"/>
        <v>0</v>
      </c>
      <c r="Q3859" s="96" t="str">
        <f t="shared" si="182"/>
        <v/>
      </c>
    </row>
    <row r="3860" spans="1:17" ht="13.5" hidden="1" thickBot="1" x14ac:dyDescent="0.25">
      <c r="A3860" s="450"/>
      <c r="B3860" s="463"/>
      <c r="C3860" s="464"/>
      <c r="D3860" s="455"/>
      <c r="E3860" s="455"/>
      <c r="F3860" s="460"/>
      <c r="G3860" s="455"/>
      <c r="H3860" s="461"/>
      <c r="I3860" s="461"/>
      <c r="J3860" s="425"/>
      <c r="K3860" s="425"/>
      <c r="L3860" s="426"/>
      <c r="M3860" s="426"/>
      <c r="N3860" s="427"/>
      <c r="O3860" s="458">
        <f t="shared" si="180"/>
        <v>0</v>
      </c>
      <c r="P3860" s="458">
        <f t="shared" si="181"/>
        <v>0</v>
      </c>
      <c r="Q3860" s="96" t="str">
        <f t="shared" si="182"/>
        <v/>
      </c>
    </row>
    <row r="3861" spans="1:17" ht="13.5" hidden="1" thickBot="1" x14ac:dyDescent="0.25">
      <c r="A3861" s="450"/>
      <c r="B3861" s="463"/>
      <c r="C3861" s="464"/>
      <c r="D3861" s="455"/>
      <c r="E3861" s="455"/>
      <c r="F3861" s="460"/>
      <c r="G3861" s="455"/>
      <c r="H3861" s="461"/>
      <c r="I3861" s="461"/>
      <c r="J3861" s="426"/>
      <c r="K3861" s="425"/>
      <c r="L3861" s="426"/>
      <c r="M3861" s="426"/>
      <c r="N3861" s="427"/>
      <c r="O3861" s="458">
        <f t="shared" si="180"/>
        <v>0</v>
      </c>
      <c r="P3861" s="458">
        <f t="shared" si="181"/>
        <v>0</v>
      </c>
      <c r="Q3861" s="96" t="str">
        <f t="shared" si="182"/>
        <v/>
      </c>
    </row>
    <row r="3862" spans="1:17" ht="13.5" hidden="1" thickBot="1" x14ac:dyDescent="0.25">
      <c r="A3862" s="450"/>
      <c r="B3862" s="463"/>
      <c r="C3862" s="464"/>
      <c r="D3862" s="455"/>
      <c r="E3862" s="455"/>
      <c r="F3862" s="460"/>
      <c r="G3862" s="455"/>
      <c r="H3862" s="461"/>
      <c r="I3862" s="461"/>
      <c r="J3862" s="425"/>
      <c r="K3862" s="425"/>
      <c r="L3862" s="426"/>
      <c r="M3862" s="426"/>
      <c r="N3862" s="427"/>
      <c r="O3862" s="458">
        <f t="shared" si="180"/>
        <v>0</v>
      </c>
      <c r="P3862" s="458">
        <f t="shared" si="181"/>
        <v>0</v>
      </c>
      <c r="Q3862" s="96" t="str">
        <f t="shared" si="182"/>
        <v/>
      </c>
    </row>
    <row r="3863" spans="1:17" ht="13.5" hidden="1" thickBot="1" x14ac:dyDescent="0.25">
      <c r="A3863" s="450"/>
      <c r="B3863" s="463"/>
      <c r="C3863" s="464"/>
      <c r="D3863" s="455"/>
      <c r="E3863" s="455"/>
      <c r="F3863" s="460"/>
      <c r="G3863" s="455"/>
      <c r="H3863" s="461"/>
      <c r="I3863" s="461"/>
      <c r="J3863" s="425"/>
      <c r="K3863" s="425"/>
      <c r="L3863" s="426"/>
      <c r="M3863" s="426"/>
      <c r="N3863" s="427"/>
      <c r="O3863" s="458">
        <f t="shared" si="180"/>
        <v>0</v>
      </c>
      <c r="P3863" s="458">
        <f t="shared" si="181"/>
        <v>0</v>
      </c>
      <c r="Q3863" s="96" t="str">
        <f t="shared" si="182"/>
        <v/>
      </c>
    </row>
    <row r="3864" spans="1:17" ht="13.5" hidden="1" thickBot="1" x14ac:dyDescent="0.25">
      <c r="A3864" s="450"/>
      <c r="B3864" s="463"/>
      <c r="C3864" s="464"/>
      <c r="D3864" s="455"/>
      <c r="E3864" s="455"/>
      <c r="F3864" s="460"/>
      <c r="G3864" s="455"/>
      <c r="H3864" s="461"/>
      <c r="I3864" s="461"/>
      <c r="J3864" s="426"/>
      <c r="K3864" s="425"/>
      <c r="L3864" s="426"/>
      <c r="M3864" s="426"/>
      <c r="N3864" s="427"/>
      <c r="O3864" s="458">
        <f t="shared" si="180"/>
        <v>0</v>
      </c>
      <c r="P3864" s="458">
        <f t="shared" si="181"/>
        <v>0</v>
      </c>
      <c r="Q3864" s="96" t="str">
        <f t="shared" si="182"/>
        <v/>
      </c>
    </row>
    <row r="3865" spans="1:17" ht="13.5" hidden="1" thickBot="1" x14ac:dyDescent="0.25">
      <c r="A3865" s="450"/>
      <c r="B3865" s="463"/>
      <c r="C3865" s="464"/>
      <c r="D3865" s="455"/>
      <c r="E3865" s="455"/>
      <c r="F3865" s="460"/>
      <c r="G3865" s="455"/>
      <c r="H3865" s="461"/>
      <c r="I3865" s="461"/>
      <c r="J3865" s="426"/>
      <c r="K3865" s="425"/>
      <c r="L3865" s="426"/>
      <c r="M3865" s="426"/>
      <c r="N3865" s="427"/>
      <c r="O3865" s="458">
        <f t="shared" si="180"/>
        <v>0</v>
      </c>
      <c r="P3865" s="458">
        <f t="shared" si="181"/>
        <v>0</v>
      </c>
      <c r="Q3865" s="96" t="str">
        <f t="shared" si="182"/>
        <v/>
      </c>
    </row>
    <row r="3866" spans="1:17" ht="13.5" hidden="1" thickBot="1" x14ac:dyDescent="0.25">
      <c r="A3866" s="450"/>
      <c r="B3866" s="463"/>
      <c r="C3866" s="464"/>
      <c r="D3866" s="455"/>
      <c r="E3866" s="455"/>
      <c r="F3866" s="454"/>
      <c r="G3866" s="455"/>
      <c r="H3866" s="461"/>
      <c r="I3866" s="461"/>
      <c r="J3866" s="425"/>
      <c r="K3866" s="425"/>
      <c r="L3866" s="426"/>
      <c r="M3866" s="426"/>
      <c r="N3866" s="427"/>
      <c r="O3866" s="458">
        <f t="shared" si="180"/>
        <v>0</v>
      </c>
      <c r="P3866" s="458">
        <f t="shared" si="181"/>
        <v>0</v>
      </c>
      <c r="Q3866" s="96" t="str">
        <f t="shared" si="182"/>
        <v/>
      </c>
    </row>
    <row r="3867" spans="1:17" ht="13.5" hidden="1" thickBot="1" x14ac:dyDescent="0.25">
      <c r="A3867" s="450"/>
      <c r="B3867" s="463"/>
      <c r="C3867" s="464"/>
      <c r="D3867" s="455"/>
      <c r="E3867" s="455"/>
      <c r="F3867" s="460"/>
      <c r="G3867" s="455"/>
      <c r="H3867" s="461"/>
      <c r="I3867" s="461"/>
      <c r="J3867" s="426"/>
      <c r="K3867" s="426"/>
      <c r="L3867" s="426"/>
      <c r="M3867" s="426"/>
      <c r="N3867" s="427"/>
      <c r="O3867" s="458">
        <f t="shared" si="180"/>
        <v>0</v>
      </c>
      <c r="P3867" s="458">
        <f t="shared" si="181"/>
        <v>0</v>
      </c>
      <c r="Q3867" s="96" t="str">
        <f t="shared" si="182"/>
        <v/>
      </c>
    </row>
    <row r="3868" spans="1:17" ht="13.5" hidden="1" thickBot="1" x14ac:dyDescent="0.25">
      <c r="A3868" s="450"/>
      <c r="B3868" s="463"/>
      <c r="C3868" s="464"/>
      <c r="D3868" s="455"/>
      <c r="E3868" s="455"/>
      <c r="F3868" s="460"/>
      <c r="G3868" s="455"/>
      <c r="H3868" s="461"/>
      <c r="I3868" s="461"/>
      <c r="J3868" s="426"/>
      <c r="K3868" s="426"/>
      <c r="L3868" s="426"/>
      <c r="M3868" s="426"/>
      <c r="N3868" s="427"/>
      <c r="O3868" s="458">
        <f t="shared" si="180"/>
        <v>0</v>
      </c>
      <c r="P3868" s="458">
        <f t="shared" si="181"/>
        <v>0</v>
      </c>
      <c r="Q3868" s="96" t="str">
        <f t="shared" si="182"/>
        <v/>
      </c>
    </row>
    <row r="3869" spans="1:17" ht="13.5" hidden="1" thickBot="1" x14ac:dyDescent="0.25">
      <c r="A3869" s="450"/>
      <c r="B3869" s="463"/>
      <c r="C3869" s="464"/>
      <c r="D3869" s="455"/>
      <c r="E3869" s="455"/>
      <c r="F3869" s="460"/>
      <c r="G3869" s="455"/>
      <c r="H3869" s="461"/>
      <c r="I3869" s="461"/>
      <c r="J3869" s="426"/>
      <c r="K3869" s="426"/>
      <c r="L3869" s="426"/>
      <c r="M3869" s="426"/>
      <c r="N3869" s="427"/>
      <c r="O3869" s="458">
        <f t="shared" si="180"/>
        <v>0</v>
      </c>
      <c r="P3869" s="458">
        <f t="shared" si="181"/>
        <v>0</v>
      </c>
      <c r="Q3869" s="96" t="str">
        <f t="shared" si="182"/>
        <v/>
      </c>
    </row>
    <row r="3870" spans="1:17" ht="13.5" hidden="1" thickBot="1" x14ac:dyDescent="0.25">
      <c r="A3870" s="450"/>
      <c r="B3870" s="463"/>
      <c r="C3870" s="464"/>
      <c r="D3870" s="455"/>
      <c r="E3870" s="455"/>
      <c r="F3870" s="460"/>
      <c r="G3870" s="455"/>
      <c r="H3870" s="461"/>
      <c r="I3870" s="461"/>
      <c r="J3870" s="426"/>
      <c r="K3870" s="426"/>
      <c r="L3870" s="426"/>
      <c r="M3870" s="426"/>
      <c r="N3870" s="427"/>
      <c r="O3870" s="458">
        <f t="shared" si="180"/>
        <v>0</v>
      </c>
      <c r="P3870" s="458">
        <f t="shared" si="181"/>
        <v>0</v>
      </c>
      <c r="Q3870" s="96" t="str">
        <f t="shared" si="182"/>
        <v/>
      </c>
    </row>
    <row r="3871" spans="1:17" ht="13.5" hidden="1" thickBot="1" x14ac:dyDescent="0.25">
      <c r="A3871" s="450"/>
      <c r="B3871" s="463"/>
      <c r="C3871" s="464"/>
      <c r="D3871" s="455"/>
      <c r="E3871" s="455"/>
      <c r="F3871" s="460"/>
      <c r="G3871" s="455"/>
      <c r="H3871" s="456"/>
      <c r="I3871" s="461"/>
      <c r="J3871" s="425"/>
      <c r="K3871" s="425"/>
      <c r="L3871" s="426"/>
      <c r="M3871" s="426"/>
      <c r="N3871" s="427"/>
      <c r="O3871" s="458">
        <f t="shared" si="180"/>
        <v>0</v>
      </c>
      <c r="P3871" s="458">
        <f t="shared" si="181"/>
        <v>0</v>
      </c>
      <c r="Q3871" s="96" t="str">
        <f t="shared" si="182"/>
        <v/>
      </c>
    </row>
    <row r="3872" spans="1:17" ht="13.5" hidden="1" thickBot="1" x14ac:dyDescent="0.25">
      <c r="A3872" s="450"/>
      <c r="B3872" s="463"/>
      <c r="C3872" s="464"/>
      <c r="D3872" s="455"/>
      <c r="E3872" s="455"/>
      <c r="F3872" s="460"/>
      <c r="G3872" s="455"/>
      <c r="H3872" s="456"/>
      <c r="I3872" s="461"/>
      <c r="J3872" s="425"/>
      <c r="K3872" s="425"/>
      <c r="L3872" s="426"/>
      <c r="M3872" s="426"/>
      <c r="N3872" s="481"/>
      <c r="O3872" s="458">
        <f t="shared" si="180"/>
        <v>0</v>
      </c>
      <c r="P3872" s="458">
        <f t="shared" si="181"/>
        <v>0</v>
      </c>
      <c r="Q3872" s="96" t="str">
        <f t="shared" si="182"/>
        <v/>
      </c>
    </row>
    <row r="3873" spans="1:17" ht="13.5" hidden="1" thickBot="1" x14ac:dyDescent="0.25">
      <c r="A3873" s="450"/>
      <c r="B3873" s="463"/>
      <c r="C3873" s="464"/>
      <c r="D3873" s="456"/>
      <c r="E3873" s="456"/>
      <c r="F3873" s="460"/>
      <c r="G3873" s="455"/>
      <c r="H3873" s="456"/>
      <c r="I3873" s="461"/>
      <c r="J3873" s="425"/>
      <c r="K3873" s="425"/>
      <c r="L3873" s="426"/>
      <c r="M3873" s="425"/>
      <c r="N3873" s="427"/>
      <c r="O3873" s="458">
        <f t="shared" si="180"/>
        <v>0</v>
      </c>
      <c r="P3873" s="458">
        <f t="shared" si="181"/>
        <v>0</v>
      </c>
      <c r="Q3873" s="96" t="str">
        <f t="shared" si="182"/>
        <v/>
      </c>
    </row>
    <row r="3874" spans="1:17" ht="13.5" hidden="1" thickBot="1" x14ac:dyDescent="0.25">
      <c r="A3874" s="450"/>
      <c r="B3874" s="463"/>
      <c r="C3874" s="464"/>
      <c r="D3874" s="455"/>
      <c r="E3874" s="455"/>
      <c r="F3874" s="460"/>
      <c r="G3874" s="455"/>
      <c r="H3874" s="456"/>
      <c r="I3874" s="461"/>
      <c r="J3874" s="425"/>
      <c r="K3874" s="425"/>
      <c r="L3874" s="426"/>
      <c r="M3874" s="426"/>
      <c r="N3874" s="427"/>
      <c r="O3874" s="458">
        <f t="shared" si="180"/>
        <v>0</v>
      </c>
      <c r="P3874" s="458">
        <f t="shared" si="181"/>
        <v>0</v>
      </c>
      <c r="Q3874" s="96" t="str">
        <f t="shared" si="182"/>
        <v/>
      </c>
    </row>
    <row r="3875" spans="1:17" ht="13.5" hidden="1" thickBot="1" x14ac:dyDescent="0.25">
      <c r="A3875" s="450"/>
      <c r="B3875" s="463"/>
      <c r="C3875" s="464"/>
      <c r="D3875" s="455"/>
      <c r="E3875" s="455"/>
      <c r="F3875" s="460"/>
      <c r="G3875" s="455"/>
      <c r="H3875" s="456"/>
      <c r="I3875" s="461"/>
      <c r="J3875" s="425"/>
      <c r="K3875" s="425"/>
      <c r="L3875" s="426"/>
      <c r="M3875" s="425"/>
      <c r="N3875" s="427"/>
      <c r="O3875" s="458">
        <f t="shared" si="180"/>
        <v>0</v>
      </c>
      <c r="P3875" s="458">
        <f t="shared" si="181"/>
        <v>0</v>
      </c>
      <c r="Q3875" s="96" t="str">
        <f t="shared" si="182"/>
        <v/>
      </c>
    </row>
    <row r="3876" spans="1:17" ht="13.5" hidden="1" thickBot="1" x14ac:dyDescent="0.25">
      <c r="A3876" s="450"/>
      <c r="B3876" s="463"/>
      <c r="C3876" s="464"/>
      <c r="D3876" s="455"/>
      <c r="E3876" s="455"/>
      <c r="F3876" s="460"/>
      <c r="G3876" s="455"/>
      <c r="H3876" s="461"/>
      <c r="I3876" s="461"/>
      <c r="J3876" s="426"/>
      <c r="K3876" s="425"/>
      <c r="L3876" s="426"/>
      <c r="M3876" s="426"/>
      <c r="N3876" s="427"/>
      <c r="O3876" s="458">
        <f t="shared" si="180"/>
        <v>0</v>
      </c>
      <c r="P3876" s="458">
        <f t="shared" si="181"/>
        <v>0</v>
      </c>
      <c r="Q3876" s="96" t="str">
        <f t="shared" si="182"/>
        <v/>
      </c>
    </row>
    <row r="3877" spans="1:17" ht="13.5" hidden="1" thickBot="1" x14ac:dyDescent="0.25">
      <c r="A3877" s="450"/>
      <c r="B3877" s="463"/>
      <c r="C3877" s="464"/>
      <c r="D3877" s="455"/>
      <c r="E3877" s="453"/>
      <c r="F3877" s="460"/>
      <c r="G3877" s="455"/>
      <c r="H3877" s="461"/>
      <c r="I3877" s="461"/>
      <c r="J3877" s="484"/>
      <c r="K3877" s="484"/>
      <c r="L3877" s="469"/>
      <c r="M3877" s="426"/>
      <c r="N3877" s="427"/>
      <c r="O3877" s="458">
        <f t="shared" si="180"/>
        <v>0</v>
      </c>
      <c r="P3877" s="458">
        <f t="shared" si="181"/>
        <v>0</v>
      </c>
      <c r="Q3877" s="96" t="str">
        <f t="shared" si="182"/>
        <v/>
      </c>
    </row>
    <row r="3878" spans="1:17" ht="13.5" hidden="1" thickBot="1" x14ac:dyDescent="0.25">
      <c r="A3878" s="450"/>
      <c r="B3878" s="463"/>
      <c r="C3878" s="464"/>
      <c r="D3878" s="455"/>
      <c r="E3878" s="453"/>
      <c r="F3878" s="460"/>
      <c r="G3878" s="455"/>
      <c r="H3878" s="461"/>
      <c r="I3878" s="461"/>
      <c r="J3878" s="484"/>
      <c r="K3878" s="484"/>
      <c r="L3878" s="469"/>
      <c r="M3878" s="426"/>
      <c r="N3878" s="427"/>
      <c r="O3878" s="458">
        <f t="shared" si="180"/>
        <v>0</v>
      </c>
      <c r="P3878" s="458">
        <f t="shared" si="181"/>
        <v>0</v>
      </c>
      <c r="Q3878" s="96" t="str">
        <f t="shared" si="182"/>
        <v/>
      </c>
    </row>
    <row r="3879" spans="1:17" ht="13.5" hidden="1" thickBot="1" x14ac:dyDescent="0.25">
      <c r="A3879" s="450"/>
      <c r="B3879" s="463"/>
      <c r="C3879" s="464"/>
      <c r="D3879" s="455"/>
      <c r="E3879" s="453"/>
      <c r="F3879" s="460"/>
      <c r="G3879" s="455"/>
      <c r="H3879" s="461"/>
      <c r="I3879" s="461"/>
      <c r="J3879" s="484"/>
      <c r="K3879" s="484"/>
      <c r="L3879" s="469"/>
      <c r="M3879" s="426"/>
      <c r="N3879" s="427"/>
      <c r="O3879" s="458">
        <f t="shared" si="180"/>
        <v>0</v>
      </c>
      <c r="P3879" s="458">
        <f t="shared" si="181"/>
        <v>0</v>
      </c>
      <c r="Q3879" s="96" t="str">
        <f t="shared" si="182"/>
        <v/>
      </c>
    </row>
    <row r="3880" spans="1:17" ht="13.5" hidden="1" thickBot="1" x14ac:dyDescent="0.25">
      <c r="A3880" s="450"/>
      <c r="B3880" s="463"/>
      <c r="C3880" s="464"/>
      <c r="D3880" s="455"/>
      <c r="E3880" s="455"/>
      <c r="F3880" s="460"/>
      <c r="G3880" s="455"/>
      <c r="H3880" s="461"/>
      <c r="I3880" s="461"/>
      <c r="J3880" s="426"/>
      <c r="K3880" s="484"/>
      <c r="L3880" s="426"/>
      <c r="M3880" s="426"/>
      <c r="N3880" s="427"/>
      <c r="O3880" s="458">
        <f t="shared" si="180"/>
        <v>0</v>
      </c>
      <c r="P3880" s="458">
        <f t="shared" si="181"/>
        <v>0</v>
      </c>
      <c r="Q3880" s="96" t="str">
        <f t="shared" si="182"/>
        <v/>
      </c>
    </row>
    <row r="3881" spans="1:17" ht="13.5" hidden="1" thickBot="1" x14ac:dyDescent="0.25">
      <c r="A3881" s="450"/>
      <c r="B3881" s="463"/>
      <c r="C3881" s="464"/>
      <c r="D3881" s="455"/>
      <c r="E3881" s="453"/>
      <c r="F3881" s="460"/>
      <c r="G3881" s="455"/>
      <c r="H3881" s="461"/>
      <c r="I3881" s="461"/>
      <c r="J3881" s="484"/>
      <c r="K3881" s="484"/>
      <c r="L3881" s="469"/>
      <c r="M3881" s="426"/>
      <c r="N3881" s="427"/>
      <c r="O3881" s="458">
        <f t="shared" si="180"/>
        <v>0</v>
      </c>
      <c r="P3881" s="458">
        <f t="shared" si="181"/>
        <v>0</v>
      </c>
      <c r="Q3881" s="96" t="str">
        <f t="shared" si="182"/>
        <v/>
      </c>
    </row>
    <row r="3882" spans="1:17" ht="13.5" hidden="1" thickBot="1" x14ac:dyDescent="0.25">
      <c r="A3882" s="450"/>
      <c r="B3882" s="463"/>
      <c r="C3882" s="464"/>
      <c r="D3882" s="455"/>
      <c r="E3882" s="455"/>
      <c r="F3882" s="460"/>
      <c r="G3882" s="455"/>
      <c r="H3882" s="461"/>
      <c r="I3882" s="461"/>
      <c r="J3882" s="426"/>
      <c r="K3882" s="484"/>
      <c r="L3882" s="426"/>
      <c r="M3882" s="426"/>
      <c r="N3882" s="427"/>
      <c r="O3882" s="458">
        <f t="shared" si="180"/>
        <v>0</v>
      </c>
      <c r="P3882" s="458">
        <f t="shared" si="181"/>
        <v>0</v>
      </c>
      <c r="Q3882" s="96" t="str">
        <f t="shared" si="182"/>
        <v/>
      </c>
    </row>
    <row r="3883" spans="1:17" ht="13.5" hidden="1" thickBot="1" x14ac:dyDescent="0.25">
      <c r="A3883" s="450"/>
      <c r="B3883" s="463"/>
      <c r="C3883" s="464"/>
      <c r="D3883" s="455"/>
      <c r="E3883" s="453"/>
      <c r="F3883" s="460"/>
      <c r="G3883" s="455"/>
      <c r="H3883" s="461"/>
      <c r="I3883" s="461"/>
      <c r="J3883" s="484"/>
      <c r="K3883" s="484"/>
      <c r="L3883" s="426"/>
      <c r="M3883" s="426"/>
      <c r="N3883" s="427"/>
      <c r="O3883" s="458">
        <f t="shared" si="180"/>
        <v>0</v>
      </c>
      <c r="P3883" s="458">
        <f t="shared" si="181"/>
        <v>0</v>
      </c>
      <c r="Q3883" s="96" t="str">
        <f t="shared" si="182"/>
        <v/>
      </c>
    </row>
    <row r="3884" spans="1:17" ht="13.5" hidden="1" thickBot="1" x14ac:dyDescent="0.25">
      <c r="A3884" s="450"/>
      <c r="B3884" s="463"/>
      <c r="C3884" s="464"/>
      <c r="D3884" s="455"/>
      <c r="E3884" s="453"/>
      <c r="F3884" s="460"/>
      <c r="G3884" s="455"/>
      <c r="H3884" s="461"/>
      <c r="I3884" s="461"/>
      <c r="J3884" s="484"/>
      <c r="K3884" s="484"/>
      <c r="L3884" s="426"/>
      <c r="M3884" s="426"/>
      <c r="N3884" s="427"/>
      <c r="O3884" s="458">
        <f t="shared" si="180"/>
        <v>0</v>
      </c>
      <c r="P3884" s="458">
        <f t="shared" si="181"/>
        <v>0</v>
      </c>
      <c r="Q3884" s="96" t="str">
        <f t="shared" si="182"/>
        <v/>
      </c>
    </row>
    <row r="3885" spans="1:17" ht="13.5" hidden="1" thickBot="1" x14ac:dyDescent="0.25">
      <c r="A3885" s="450"/>
      <c r="B3885" s="463"/>
      <c r="C3885" s="464"/>
      <c r="D3885" s="455"/>
      <c r="E3885" s="455"/>
      <c r="F3885" s="460"/>
      <c r="G3885" s="455"/>
      <c r="H3885" s="461"/>
      <c r="I3885" s="461"/>
      <c r="J3885" s="426"/>
      <c r="K3885" s="484"/>
      <c r="L3885" s="426"/>
      <c r="M3885" s="426"/>
      <c r="N3885" s="427"/>
      <c r="O3885" s="458">
        <f t="shared" si="180"/>
        <v>0</v>
      </c>
      <c r="P3885" s="458">
        <f t="shared" si="181"/>
        <v>0</v>
      </c>
      <c r="Q3885" s="96" t="str">
        <f t="shared" si="182"/>
        <v/>
      </c>
    </row>
    <row r="3886" spans="1:17" ht="13.5" hidden="1" thickBot="1" x14ac:dyDescent="0.25">
      <c r="A3886" s="450"/>
      <c r="B3886" s="463"/>
      <c r="C3886" s="464"/>
      <c r="D3886" s="455"/>
      <c r="E3886" s="455"/>
      <c r="F3886" s="460"/>
      <c r="G3886" s="455"/>
      <c r="H3886" s="461"/>
      <c r="I3886" s="461"/>
      <c r="J3886" s="426"/>
      <c r="K3886" s="425"/>
      <c r="L3886" s="426"/>
      <c r="M3886" s="426"/>
      <c r="N3886" s="427"/>
      <c r="O3886" s="458">
        <f t="shared" si="180"/>
        <v>0</v>
      </c>
      <c r="P3886" s="458">
        <f t="shared" si="181"/>
        <v>0</v>
      </c>
      <c r="Q3886" s="96" t="str">
        <f t="shared" si="182"/>
        <v/>
      </c>
    </row>
    <row r="3887" spans="1:17" ht="13.5" hidden="1" thickBot="1" x14ac:dyDescent="0.25">
      <c r="A3887" s="450"/>
      <c r="B3887" s="463"/>
      <c r="C3887" s="464"/>
      <c r="D3887" s="455"/>
      <c r="E3887" s="455"/>
      <c r="F3887" s="460"/>
      <c r="G3887" s="455"/>
      <c r="H3887" s="461"/>
      <c r="I3887" s="461"/>
      <c r="J3887" s="426"/>
      <c r="K3887" s="426"/>
      <c r="L3887" s="426"/>
      <c r="M3887" s="426"/>
      <c r="N3887" s="427"/>
      <c r="O3887" s="458">
        <f t="shared" si="180"/>
        <v>0</v>
      </c>
      <c r="P3887" s="458">
        <f t="shared" si="181"/>
        <v>0</v>
      </c>
      <c r="Q3887" s="96" t="str">
        <f t="shared" si="182"/>
        <v/>
      </c>
    </row>
    <row r="3888" spans="1:17" ht="13.5" hidden="1" thickBot="1" x14ac:dyDescent="0.25">
      <c r="A3888" s="450"/>
      <c r="B3888" s="463"/>
      <c r="C3888" s="464"/>
      <c r="D3888" s="455"/>
      <c r="E3888" s="455"/>
      <c r="F3888" s="460"/>
      <c r="G3888" s="455"/>
      <c r="H3888" s="461"/>
      <c r="I3888" s="461"/>
      <c r="J3888" s="426"/>
      <c r="K3888" s="425"/>
      <c r="L3888" s="426"/>
      <c r="M3888" s="426"/>
      <c r="N3888" s="427"/>
      <c r="O3888" s="458">
        <f t="shared" si="180"/>
        <v>0</v>
      </c>
      <c r="P3888" s="458">
        <f t="shared" si="181"/>
        <v>0</v>
      </c>
      <c r="Q3888" s="96" t="str">
        <f t="shared" si="182"/>
        <v/>
      </c>
    </row>
    <row r="3889" spans="1:17" ht="13.5" hidden="1" thickBot="1" x14ac:dyDescent="0.25">
      <c r="A3889" s="450"/>
      <c r="B3889" s="463"/>
      <c r="C3889" s="464"/>
      <c r="D3889" s="455"/>
      <c r="E3889" s="455"/>
      <c r="F3889" s="460"/>
      <c r="G3889" s="455"/>
      <c r="H3889" s="456"/>
      <c r="I3889" s="461"/>
      <c r="J3889" s="425"/>
      <c r="K3889" s="425"/>
      <c r="L3889" s="426"/>
      <c r="M3889" s="425"/>
      <c r="N3889" s="481"/>
      <c r="O3889" s="458">
        <f t="shared" si="180"/>
        <v>0</v>
      </c>
      <c r="P3889" s="458">
        <f t="shared" si="181"/>
        <v>0</v>
      </c>
      <c r="Q3889" s="96" t="str">
        <f t="shared" si="182"/>
        <v/>
      </c>
    </row>
    <row r="3890" spans="1:17" ht="13.5" hidden="1" thickBot="1" x14ac:dyDescent="0.25">
      <c r="A3890" s="450"/>
      <c r="B3890" s="463"/>
      <c r="C3890" s="464"/>
      <c r="D3890" s="455"/>
      <c r="E3890" s="455"/>
      <c r="F3890" s="460"/>
      <c r="G3890" s="455"/>
      <c r="H3890" s="461"/>
      <c r="I3890" s="461"/>
      <c r="J3890" s="426"/>
      <c r="K3890" s="425"/>
      <c r="L3890" s="426"/>
      <c r="M3890" s="426"/>
      <c r="N3890" s="427"/>
      <c r="O3890" s="458">
        <f t="shared" si="180"/>
        <v>0</v>
      </c>
      <c r="P3890" s="458">
        <f t="shared" si="181"/>
        <v>0</v>
      </c>
      <c r="Q3890" s="96" t="str">
        <f t="shared" si="182"/>
        <v/>
      </c>
    </row>
    <row r="3891" spans="1:17" ht="13.5" hidden="1" thickBot="1" x14ac:dyDescent="0.25">
      <c r="A3891" s="450"/>
      <c r="B3891" s="463"/>
      <c r="C3891" s="464"/>
      <c r="D3891" s="455"/>
      <c r="E3891" s="455"/>
      <c r="F3891" s="460"/>
      <c r="G3891" s="455"/>
      <c r="H3891" s="461"/>
      <c r="I3891" s="461"/>
      <c r="J3891" s="426"/>
      <c r="K3891" s="425"/>
      <c r="L3891" s="426"/>
      <c r="M3891" s="426"/>
      <c r="N3891" s="427"/>
      <c r="O3891" s="458">
        <f t="shared" si="180"/>
        <v>0</v>
      </c>
      <c r="P3891" s="458">
        <f t="shared" si="181"/>
        <v>0</v>
      </c>
      <c r="Q3891" s="96" t="str">
        <f t="shared" si="182"/>
        <v/>
      </c>
    </row>
    <row r="3892" spans="1:17" ht="13.5" hidden="1" thickBot="1" x14ac:dyDescent="0.25">
      <c r="A3892" s="450"/>
      <c r="B3892" s="463"/>
      <c r="C3892" s="464"/>
      <c r="D3892" s="455"/>
      <c r="E3892" s="455"/>
      <c r="F3892" s="460"/>
      <c r="G3892" s="455"/>
      <c r="H3892" s="461"/>
      <c r="I3892" s="461"/>
      <c r="J3892" s="426"/>
      <c r="K3892" s="425"/>
      <c r="L3892" s="426"/>
      <c r="M3892" s="426"/>
      <c r="N3892" s="427"/>
      <c r="O3892" s="458">
        <f t="shared" si="180"/>
        <v>0</v>
      </c>
      <c r="P3892" s="458">
        <f t="shared" si="181"/>
        <v>0</v>
      </c>
      <c r="Q3892" s="96" t="str">
        <f t="shared" si="182"/>
        <v/>
      </c>
    </row>
    <row r="3893" spans="1:17" ht="13.5" hidden="1" thickBot="1" x14ac:dyDescent="0.25">
      <c r="A3893" s="450"/>
      <c r="B3893" s="463"/>
      <c r="C3893" s="464"/>
      <c r="D3893" s="455"/>
      <c r="E3893" s="455"/>
      <c r="F3893" s="460"/>
      <c r="G3893" s="455"/>
      <c r="H3893" s="461"/>
      <c r="I3893" s="461"/>
      <c r="J3893" s="426"/>
      <c r="K3893" s="425"/>
      <c r="L3893" s="426"/>
      <c r="M3893" s="426"/>
      <c r="N3893" s="427"/>
      <c r="O3893" s="458">
        <f t="shared" si="180"/>
        <v>0</v>
      </c>
      <c r="P3893" s="458">
        <f t="shared" si="181"/>
        <v>0</v>
      </c>
      <c r="Q3893" s="96" t="str">
        <f t="shared" si="182"/>
        <v/>
      </c>
    </row>
    <row r="3894" spans="1:17" ht="13.5" hidden="1" thickBot="1" x14ac:dyDescent="0.25">
      <c r="A3894" s="450"/>
      <c r="B3894" s="463"/>
      <c r="C3894" s="464"/>
      <c r="D3894" s="455"/>
      <c r="E3894" s="455"/>
      <c r="F3894" s="460"/>
      <c r="G3894" s="455"/>
      <c r="H3894" s="461"/>
      <c r="I3894" s="461"/>
      <c r="J3894" s="426"/>
      <c r="K3894" s="425"/>
      <c r="L3894" s="426"/>
      <c r="M3894" s="426"/>
      <c r="N3894" s="427"/>
      <c r="O3894" s="458">
        <f t="shared" si="180"/>
        <v>0</v>
      </c>
      <c r="P3894" s="458">
        <f t="shared" si="181"/>
        <v>0</v>
      </c>
      <c r="Q3894" s="96" t="str">
        <f t="shared" si="182"/>
        <v/>
      </c>
    </row>
    <row r="3895" spans="1:17" ht="13.5" hidden="1" thickBot="1" x14ac:dyDescent="0.25">
      <c r="A3895" s="450"/>
      <c r="B3895" s="463"/>
      <c r="C3895" s="464"/>
      <c r="D3895" s="455"/>
      <c r="E3895" s="455"/>
      <c r="F3895" s="460"/>
      <c r="G3895" s="455"/>
      <c r="H3895" s="461"/>
      <c r="I3895" s="461"/>
      <c r="J3895" s="426"/>
      <c r="K3895" s="425"/>
      <c r="L3895" s="426"/>
      <c r="M3895" s="426"/>
      <c r="N3895" s="427"/>
      <c r="O3895" s="458">
        <f t="shared" si="180"/>
        <v>0</v>
      </c>
      <c r="P3895" s="458">
        <f t="shared" si="181"/>
        <v>0</v>
      </c>
      <c r="Q3895" s="96" t="str">
        <f t="shared" si="182"/>
        <v/>
      </c>
    </row>
    <row r="3896" spans="1:17" ht="13.5" hidden="1" thickBot="1" x14ac:dyDescent="0.25">
      <c r="A3896" s="450"/>
      <c r="B3896" s="463"/>
      <c r="C3896" s="464"/>
      <c r="D3896" s="455"/>
      <c r="E3896" s="455"/>
      <c r="F3896" s="460"/>
      <c r="G3896" s="455"/>
      <c r="H3896" s="461"/>
      <c r="I3896" s="461"/>
      <c r="J3896" s="425"/>
      <c r="K3896" s="425"/>
      <c r="L3896" s="426"/>
      <c r="M3896" s="426"/>
      <c r="N3896" s="481"/>
      <c r="O3896" s="458">
        <f t="shared" si="180"/>
        <v>0</v>
      </c>
      <c r="P3896" s="458">
        <f t="shared" si="181"/>
        <v>0</v>
      </c>
      <c r="Q3896" s="96" t="str">
        <f t="shared" si="182"/>
        <v/>
      </c>
    </row>
    <row r="3897" spans="1:17" ht="13.5" hidden="1" thickBot="1" x14ac:dyDescent="0.25">
      <c r="A3897" s="450"/>
      <c r="B3897" s="463"/>
      <c r="C3897" s="464"/>
      <c r="D3897" s="455"/>
      <c r="E3897" s="455"/>
      <c r="F3897" s="460"/>
      <c r="G3897" s="455"/>
      <c r="H3897" s="461"/>
      <c r="I3897" s="461"/>
      <c r="J3897" s="426"/>
      <c r="K3897" s="425"/>
      <c r="L3897" s="426"/>
      <c r="M3897" s="426"/>
      <c r="N3897" s="427"/>
      <c r="O3897" s="458">
        <f t="shared" si="180"/>
        <v>0</v>
      </c>
      <c r="P3897" s="458">
        <f t="shared" si="181"/>
        <v>0</v>
      </c>
      <c r="Q3897" s="96" t="str">
        <f t="shared" si="182"/>
        <v/>
      </c>
    </row>
    <row r="3898" spans="1:17" ht="13.5" hidden="1" thickBot="1" x14ac:dyDescent="0.25">
      <c r="A3898" s="450"/>
      <c r="B3898" s="463"/>
      <c r="C3898" s="464"/>
      <c r="D3898" s="455"/>
      <c r="E3898" s="455"/>
      <c r="F3898" s="460"/>
      <c r="G3898" s="453"/>
      <c r="H3898" s="455"/>
      <c r="I3898" s="455"/>
      <c r="J3898" s="465"/>
      <c r="K3898" s="465"/>
      <c r="L3898" s="465"/>
      <c r="M3898" s="426"/>
      <c r="N3898" s="427"/>
      <c r="O3898" s="458">
        <f t="shared" si="180"/>
        <v>0</v>
      </c>
      <c r="P3898" s="458">
        <f t="shared" si="181"/>
        <v>0</v>
      </c>
      <c r="Q3898" s="96" t="str">
        <f t="shared" si="182"/>
        <v/>
      </c>
    </row>
    <row r="3899" spans="1:17" ht="13.5" hidden="1" thickBot="1" x14ac:dyDescent="0.25">
      <c r="A3899" s="450"/>
      <c r="B3899" s="463"/>
      <c r="C3899" s="464"/>
      <c r="D3899" s="455"/>
      <c r="E3899" s="455"/>
      <c r="F3899" s="460"/>
      <c r="G3899" s="455"/>
      <c r="H3899" s="461"/>
      <c r="I3899" s="461"/>
      <c r="J3899" s="426"/>
      <c r="K3899" s="425"/>
      <c r="L3899" s="426"/>
      <c r="M3899" s="426"/>
      <c r="N3899" s="427"/>
      <c r="O3899" s="458">
        <f t="shared" si="180"/>
        <v>0</v>
      </c>
      <c r="P3899" s="458">
        <f t="shared" si="181"/>
        <v>0</v>
      </c>
      <c r="Q3899" s="96" t="str">
        <f t="shared" si="182"/>
        <v/>
      </c>
    </row>
    <row r="3900" spans="1:17" ht="13.5" hidden="1" thickBot="1" x14ac:dyDescent="0.25">
      <c r="A3900" s="450"/>
      <c r="B3900" s="463"/>
      <c r="C3900" s="464"/>
      <c r="D3900" s="455"/>
      <c r="E3900" s="455"/>
      <c r="F3900" s="460"/>
      <c r="G3900" s="455"/>
      <c r="H3900" s="456"/>
      <c r="I3900" s="461"/>
      <c r="J3900" s="425"/>
      <c r="K3900" s="425"/>
      <c r="L3900" s="426"/>
      <c r="M3900" s="426"/>
      <c r="N3900" s="427"/>
      <c r="O3900" s="458">
        <f t="shared" si="180"/>
        <v>0</v>
      </c>
      <c r="P3900" s="458">
        <f t="shared" si="181"/>
        <v>0</v>
      </c>
      <c r="Q3900" s="96" t="str">
        <f t="shared" si="182"/>
        <v/>
      </c>
    </row>
    <row r="3901" spans="1:17" ht="13.5" hidden="1" thickBot="1" x14ac:dyDescent="0.25">
      <c r="A3901" s="450"/>
      <c r="B3901" s="463"/>
      <c r="C3901" s="464"/>
      <c r="D3901" s="455"/>
      <c r="E3901" s="455"/>
      <c r="F3901" s="460"/>
      <c r="G3901" s="455"/>
      <c r="H3901" s="461"/>
      <c r="I3901" s="461"/>
      <c r="J3901" s="426"/>
      <c r="K3901" s="425"/>
      <c r="L3901" s="426"/>
      <c r="M3901" s="426"/>
      <c r="N3901" s="427"/>
      <c r="O3901" s="458">
        <f t="shared" si="180"/>
        <v>0</v>
      </c>
      <c r="P3901" s="458">
        <f t="shared" si="181"/>
        <v>0</v>
      </c>
      <c r="Q3901" s="96" t="str">
        <f t="shared" si="182"/>
        <v/>
      </c>
    </row>
    <row r="3902" spans="1:17" ht="13.5" hidden="1" thickBot="1" x14ac:dyDescent="0.25">
      <c r="A3902" s="450"/>
      <c r="B3902" s="463"/>
      <c r="C3902" s="464"/>
      <c r="D3902" s="455"/>
      <c r="E3902" s="455"/>
      <c r="F3902" s="460"/>
      <c r="G3902" s="455"/>
      <c r="H3902" s="461"/>
      <c r="I3902" s="461"/>
      <c r="J3902" s="426"/>
      <c r="K3902" s="425"/>
      <c r="L3902" s="426"/>
      <c r="M3902" s="426"/>
      <c r="N3902" s="427"/>
      <c r="O3902" s="458">
        <f t="shared" si="180"/>
        <v>0</v>
      </c>
      <c r="P3902" s="458">
        <f t="shared" si="181"/>
        <v>0</v>
      </c>
      <c r="Q3902" s="96" t="str">
        <f t="shared" si="182"/>
        <v/>
      </c>
    </row>
    <row r="3903" spans="1:17" ht="13.5" hidden="1" thickBot="1" x14ac:dyDescent="0.25">
      <c r="A3903" s="450"/>
      <c r="B3903" s="463"/>
      <c r="C3903" s="464"/>
      <c r="D3903" s="455"/>
      <c r="E3903" s="455"/>
      <c r="F3903" s="460"/>
      <c r="G3903" s="455"/>
      <c r="H3903" s="461"/>
      <c r="I3903" s="461"/>
      <c r="J3903" s="426"/>
      <c r="K3903" s="426"/>
      <c r="L3903" s="426"/>
      <c r="M3903" s="426"/>
      <c r="N3903" s="427"/>
      <c r="O3903" s="458">
        <f t="shared" si="180"/>
        <v>0</v>
      </c>
      <c r="P3903" s="458">
        <f t="shared" si="181"/>
        <v>0</v>
      </c>
      <c r="Q3903" s="96" t="str">
        <f t="shared" si="182"/>
        <v/>
      </c>
    </row>
    <row r="3904" spans="1:17" ht="13.5" hidden="1" thickBot="1" x14ac:dyDescent="0.25">
      <c r="A3904" s="450"/>
      <c r="B3904" s="463"/>
      <c r="C3904" s="464"/>
      <c r="D3904" s="455"/>
      <c r="E3904" s="455"/>
      <c r="F3904" s="460"/>
      <c r="G3904" s="455"/>
      <c r="H3904" s="461"/>
      <c r="I3904" s="461"/>
      <c r="J3904" s="426"/>
      <c r="K3904" s="426"/>
      <c r="L3904" s="426"/>
      <c r="M3904" s="426"/>
      <c r="N3904" s="427"/>
      <c r="O3904" s="458">
        <f t="shared" si="180"/>
        <v>0</v>
      </c>
      <c r="P3904" s="458">
        <f t="shared" si="181"/>
        <v>0</v>
      </c>
      <c r="Q3904" s="96" t="str">
        <f t="shared" si="182"/>
        <v/>
      </c>
    </row>
    <row r="3905" spans="1:17" ht="13.5" hidden="1" thickBot="1" x14ac:dyDescent="0.25">
      <c r="A3905" s="450"/>
      <c r="B3905" s="463"/>
      <c r="C3905" s="464"/>
      <c r="D3905" s="455"/>
      <c r="E3905" s="455"/>
      <c r="F3905" s="460"/>
      <c r="G3905" s="455"/>
      <c r="H3905" s="461"/>
      <c r="I3905" s="461"/>
      <c r="J3905" s="426"/>
      <c r="K3905" s="426"/>
      <c r="L3905" s="426"/>
      <c r="M3905" s="426"/>
      <c r="N3905" s="427"/>
      <c r="O3905" s="458">
        <f t="shared" si="180"/>
        <v>0</v>
      </c>
      <c r="P3905" s="458">
        <f t="shared" si="181"/>
        <v>0</v>
      </c>
      <c r="Q3905" s="96" t="str">
        <f t="shared" si="182"/>
        <v/>
      </c>
    </row>
    <row r="3906" spans="1:17" ht="13.5" hidden="1" thickBot="1" x14ac:dyDescent="0.25">
      <c r="A3906" s="450"/>
      <c r="B3906" s="463"/>
      <c r="C3906" s="464"/>
      <c r="D3906" s="455"/>
      <c r="E3906" s="455"/>
      <c r="F3906" s="460"/>
      <c r="G3906" s="455"/>
      <c r="H3906" s="461"/>
      <c r="I3906" s="461"/>
      <c r="J3906" s="426"/>
      <c r="K3906" s="426"/>
      <c r="L3906" s="426"/>
      <c r="M3906" s="426"/>
      <c r="N3906" s="427"/>
      <c r="O3906" s="458">
        <f t="shared" si="180"/>
        <v>0</v>
      </c>
      <c r="P3906" s="458">
        <f t="shared" si="181"/>
        <v>0</v>
      </c>
      <c r="Q3906" s="96" t="str">
        <f t="shared" si="182"/>
        <v/>
      </c>
    </row>
    <row r="3907" spans="1:17" ht="13.5" hidden="1" thickBot="1" x14ac:dyDescent="0.25">
      <c r="A3907" s="450"/>
      <c r="B3907" s="463"/>
      <c r="C3907" s="464"/>
      <c r="D3907" s="455"/>
      <c r="E3907" s="455"/>
      <c r="F3907" s="460"/>
      <c r="G3907" s="455"/>
      <c r="H3907" s="461"/>
      <c r="I3907" s="461"/>
      <c r="J3907" s="426"/>
      <c r="K3907" s="426"/>
      <c r="L3907" s="426"/>
      <c r="M3907" s="426"/>
      <c r="N3907" s="427"/>
      <c r="O3907" s="458">
        <f t="shared" si="180"/>
        <v>0</v>
      </c>
      <c r="P3907" s="458">
        <f t="shared" si="181"/>
        <v>0</v>
      </c>
      <c r="Q3907" s="96" t="str">
        <f t="shared" si="182"/>
        <v/>
      </c>
    </row>
    <row r="3908" spans="1:17" ht="13.5" hidden="1" thickBot="1" x14ac:dyDescent="0.25">
      <c r="A3908" s="450"/>
      <c r="B3908" s="463"/>
      <c r="C3908" s="464"/>
      <c r="D3908" s="455"/>
      <c r="E3908" s="455"/>
      <c r="F3908" s="460"/>
      <c r="G3908" s="455"/>
      <c r="H3908" s="456"/>
      <c r="I3908" s="461"/>
      <c r="J3908" s="425"/>
      <c r="K3908" s="425"/>
      <c r="L3908" s="426"/>
      <c r="M3908" s="426"/>
      <c r="N3908" s="427"/>
      <c r="O3908" s="458">
        <f t="shared" si="180"/>
        <v>0</v>
      </c>
      <c r="P3908" s="458">
        <f t="shared" si="181"/>
        <v>0</v>
      </c>
      <c r="Q3908" s="96" t="str">
        <f t="shared" si="182"/>
        <v/>
      </c>
    </row>
    <row r="3909" spans="1:17" ht="13.5" hidden="1" thickBot="1" x14ac:dyDescent="0.25">
      <c r="A3909" s="450"/>
      <c r="B3909" s="463"/>
      <c r="C3909" s="464"/>
      <c r="D3909" s="455"/>
      <c r="E3909" s="455"/>
      <c r="F3909" s="454"/>
      <c r="G3909" s="455"/>
      <c r="H3909" s="461"/>
      <c r="I3909" s="461"/>
      <c r="J3909" s="425"/>
      <c r="K3909" s="426"/>
      <c r="L3909" s="426"/>
      <c r="M3909" s="426"/>
      <c r="N3909" s="427"/>
      <c r="O3909" s="458">
        <f t="shared" ref="O3909:O3972" si="183">IF(B3909=0,0,IF(YEAR(B3909)=$P$1,MONTH(B3909)-$O$1+1,(YEAR(B3909)-$P$1)*12-$O$1+1+MONTH(B3909)))</f>
        <v>0</v>
      </c>
      <c r="P3909" s="458">
        <f t="shared" ref="P3909:P3972" si="184">IF(C3909=0,0,IF(YEAR(C3909)=$P$1,MONTH(C3909)-$O$1+1,(YEAR(C3909)-$P$1)*12-$O$1+1+MONTH(C3909)))</f>
        <v>0</v>
      </c>
      <c r="Q3909" s="96" t="str">
        <f t="shared" ref="Q3909:Q3972" si="185">SUBSTITUTE(D3909," ","_")</f>
        <v/>
      </c>
    </row>
    <row r="3910" spans="1:17" ht="13.5" hidden="1" thickBot="1" x14ac:dyDescent="0.25">
      <c r="A3910" s="450"/>
      <c r="B3910" s="463"/>
      <c r="C3910" s="464"/>
      <c r="D3910" s="455"/>
      <c r="E3910" s="455"/>
      <c r="F3910" s="460"/>
      <c r="G3910" s="455"/>
      <c r="H3910" s="461"/>
      <c r="I3910" s="461"/>
      <c r="J3910" s="426"/>
      <c r="K3910" s="426"/>
      <c r="L3910" s="426"/>
      <c r="M3910" s="426"/>
      <c r="N3910" s="427"/>
      <c r="O3910" s="458">
        <f t="shared" si="183"/>
        <v>0</v>
      </c>
      <c r="P3910" s="458">
        <f t="shared" si="184"/>
        <v>0</v>
      </c>
      <c r="Q3910" s="96" t="str">
        <f t="shared" si="185"/>
        <v/>
      </c>
    </row>
    <row r="3911" spans="1:17" ht="13.5" hidden="1" thickBot="1" x14ac:dyDescent="0.25">
      <c r="A3911" s="450"/>
      <c r="B3911" s="463"/>
      <c r="C3911" s="464"/>
      <c r="D3911" s="455"/>
      <c r="E3911" s="455"/>
      <c r="F3911" s="460"/>
      <c r="G3911" s="455"/>
      <c r="H3911" s="456"/>
      <c r="I3911" s="461"/>
      <c r="J3911" s="426"/>
      <c r="K3911" s="425"/>
      <c r="L3911" s="426"/>
      <c r="M3911" s="426"/>
      <c r="N3911" s="427"/>
      <c r="O3911" s="458">
        <f t="shared" si="183"/>
        <v>0</v>
      </c>
      <c r="P3911" s="458">
        <f t="shared" si="184"/>
        <v>0</v>
      </c>
      <c r="Q3911" s="96" t="str">
        <f t="shared" si="185"/>
        <v/>
      </c>
    </row>
    <row r="3912" spans="1:17" ht="13.5" hidden="1" thickBot="1" x14ac:dyDescent="0.25">
      <c r="A3912" s="450"/>
      <c r="B3912" s="463"/>
      <c r="C3912" s="464"/>
      <c r="D3912" s="455"/>
      <c r="E3912" s="455"/>
      <c r="F3912" s="460"/>
      <c r="G3912" s="455"/>
      <c r="H3912" s="461"/>
      <c r="I3912" s="461"/>
      <c r="J3912" s="426"/>
      <c r="K3912" s="425"/>
      <c r="L3912" s="426"/>
      <c r="M3912" s="426"/>
      <c r="N3912" s="427"/>
      <c r="O3912" s="458">
        <f t="shared" si="183"/>
        <v>0</v>
      </c>
      <c r="P3912" s="458">
        <f t="shared" si="184"/>
        <v>0</v>
      </c>
      <c r="Q3912" s="96" t="str">
        <f t="shared" si="185"/>
        <v/>
      </c>
    </row>
    <row r="3913" spans="1:17" ht="13.5" hidden="1" thickBot="1" x14ac:dyDescent="0.25">
      <c r="A3913" s="450"/>
      <c r="B3913" s="463"/>
      <c r="C3913" s="464"/>
      <c r="D3913" s="455"/>
      <c r="E3913" s="455"/>
      <c r="F3913" s="454"/>
      <c r="G3913" s="455"/>
      <c r="H3913" s="461"/>
      <c r="I3913" s="461"/>
      <c r="J3913" s="425"/>
      <c r="K3913" s="426"/>
      <c r="L3913" s="426"/>
      <c r="M3913" s="426"/>
      <c r="N3913" s="427"/>
      <c r="O3913" s="458">
        <f t="shared" si="183"/>
        <v>0</v>
      </c>
      <c r="P3913" s="458">
        <f t="shared" si="184"/>
        <v>0</v>
      </c>
      <c r="Q3913" s="96" t="str">
        <f t="shared" si="185"/>
        <v/>
      </c>
    </row>
    <row r="3914" spans="1:17" ht="13.5" hidden="1" thickBot="1" x14ac:dyDescent="0.25">
      <c r="A3914" s="450"/>
      <c r="B3914" s="463"/>
      <c r="C3914" s="464"/>
      <c r="D3914" s="455"/>
      <c r="E3914" s="455"/>
      <c r="F3914" s="460"/>
      <c r="G3914" s="455"/>
      <c r="H3914" s="461"/>
      <c r="I3914" s="455"/>
      <c r="J3914" s="465"/>
      <c r="K3914" s="465"/>
      <c r="L3914" s="465"/>
      <c r="M3914" s="426"/>
      <c r="N3914" s="427"/>
      <c r="O3914" s="458">
        <f t="shared" si="183"/>
        <v>0</v>
      </c>
      <c r="P3914" s="458">
        <f t="shared" si="184"/>
        <v>0</v>
      </c>
      <c r="Q3914" s="96" t="str">
        <f t="shared" si="185"/>
        <v/>
      </c>
    </row>
    <row r="3915" spans="1:17" ht="13.5" hidden="1" thickBot="1" x14ac:dyDescent="0.25">
      <c r="A3915" s="450"/>
      <c r="B3915" s="463"/>
      <c r="C3915" s="464"/>
      <c r="D3915" s="455"/>
      <c r="E3915" s="455"/>
      <c r="F3915" s="460"/>
      <c r="G3915" s="455"/>
      <c r="H3915" s="461"/>
      <c r="I3915" s="461"/>
      <c r="J3915" s="426"/>
      <c r="K3915" s="425"/>
      <c r="L3915" s="426"/>
      <c r="M3915" s="426"/>
      <c r="N3915" s="427"/>
      <c r="O3915" s="458">
        <f t="shared" si="183"/>
        <v>0</v>
      </c>
      <c r="P3915" s="458">
        <f t="shared" si="184"/>
        <v>0</v>
      </c>
      <c r="Q3915" s="96" t="str">
        <f t="shared" si="185"/>
        <v/>
      </c>
    </row>
    <row r="3916" spans="1:17" ht="13.5" hidden="1" thickBot="1" x14ac:dyDescent="0.25">
      <c r="A3916" s="450"/>
      <c r="B3916" s="463"/>
      <c r="C3916" s="464"/>
      <c r="D3916" s="455"/>
      <c r="E3916" s="455"/>
      <c r="F3916" s="454"/>
      <c r="G3916" s="455"/>
      <c r="H3916" s="461"/>
      <c r="I3916" s="461"/>
      <c r="J3916" s="425"/>
      <c r="K3916" s="426"/>
      <c r="L3916" s="426"/>
      <c r="M3916" s="426"/>
      <c r="N3916" s="427"/>
      <c r="O3916" s="458">
        <f t="shared" si="183"/>
        <v>0</v>
      </c>
      <c r="P3916" s="458">
        <f t="shared" si="184"/>
        <v>0</v>
      </c>
      <c r="Q3916" s="96" t="str">
        <f t="shared" si="185"/>
        <v/>
      </c>
    </row>
    <row r="3917" spans="1:17" ht="13.5" hidden="1" thickBot="1" x14ac:dyDescent="0.25">
      <c r="A3917" s="450"/>
      <c r="B3917" s="463"/>
      <c r="C3917" s="464"/>
      <c r="D3917" s="455"/>
      <c r="E3917" s="455"/>
      <c r="F3917" s="460"/>
      <c r="G3917" s="455"/>
      <c r="H3917" s="461"/>
      <c r="I3917" s="461"/>
      <c r="J3917" s="426"/>
      <c r="K3917" s="425"/>
      <c r="L3917" s="426"/>
      <c r="M3917" s="426"/>
      <c r="N3917" s="427"/>
      <c r="O3917" s="458">
        <f t="shared" si="183"/>
        <v>0</v>
      </c>
      <c r="P3917" s="458">
        <f t="shared" si="184"/>
        <v>0</v>
      </c>
      <c r="Q3917" s="96" t="str">
        <f t="shared" si="185"/>
        <v/>
      </c>
    </row>
    <row r="3918" spans="1:17" ht="13.5" hidden="1" thickBot="1" x14ac:dyDescent="0.25">
      <c r="A3918" s="450"/>
      <c r="B3918" s="463"/>
      <c r="C3918" s="464"/>
      <c r="D3918" s="455"/>
      <c r="E3918" s="455"/>
      <c r="F3918" s="454"/>
      <c r="G3918" s="455"/>
      <c r="H3918" s="461"/>
      <c r="I3918" s="461"/>
      <c r="J3918" s="425"/>
      <c r="K3918" s="426"/>
      <c r="L3918" s="426"/>
      <c r="M3918" s="426"/>
      <c r="N3918" s="427"/>
      <c r="O3918" s="458">
        <f t="shared" si="183"/>
        <v>0</v>
      </c>
      <c r="P3918" s="458">
        <f t="shared" si="184"/>
        <v>0</v>
      </c>
      <c r="Q3918" s="96" t="str">
        <f t="shared" si="185"/>
        <v/>
      </c>
    </row>
    <row r="3919" spans="1:17" ht="13.5" hidden="1" thickBot="1" x14ac:dyDescent="0.25">
      <c r="A3919" s="450"/>
      <c r="B3919" s="463"/>
      <c r="C3919" s="464"/>
      <c r="D3919" s="455"/>
      <c r="E3919" s="455"/>
      <c r="F3919" s="454"/>
      <c r="G3919" s="455"/>
      <c r="H3919" s="461"/>
      <c r="I3919" s="461"/>
      <c r="J3919" s="425"/>
      <c r="K3919" s="426"/>
      <c r="L3919" s="426"/>
      <c r="M3919" s="426"/>
      <c r="N3919" s="427"/>
      <c r="O3919" s="458">
        <f t="shared" si="183"/>
        <v>0</v>
      </c>
      <c r="P3919" s="458">
        <f t="shared" si="184"/>
        <v>0</v>
      </c>
      <c r="Q3919" s="96" t="str">
        <f t="shared" si="185"/>
        <v/>
      </c>
    </row>
    <row r="3920" spans="1:17" ht="13.5" hidden="1" thickBot="1" x14ac:dyDescent="0.25">
      <c r="A3920" s="450"/>
      <c r="B3920" s="463"/>
      <c r="C3920" s="464"/>
      <c r="D3920" s="455"/>
      <c r="E3920" s="455"/>
      <c r="F3920" s="454"/>
      <c r="G3920" s="455"/>
      <c r="H3920" s="461"/>
      <c r="I3920" s="461"/>
      <c r="J3920" s="425"/>
      <c r="K3920" s="426"/>
      <c r="L3920" s="426"/>
      <c r="M3920" s="426"/>
      <c r="N3920" s="427"/>
      <c r="O3920" s="458">
        <f t="shared" si="183"/>
        <v>0</v>
      </c>
      <c r="P3920" s="458">
        <f t="shared" si="184"/>
        <v>0</v>
      </c>
      <c r="Q3920" s="96" t="str">
        <f t="shared" si="185"/>
        <v/>
      </c>
    </row>
    <row r="3921" spans="1:17" ht="13.5" hidden="1" thickBot="1" x14ac:dyDescent="0.25">
      <c r="A3921" s="450"/>
      <c r="B3921" s="463"/>
      <c r="C3921" s="464"/>
      <c r="D3921" s="455"/>
      <c r="E3921" s="455"/>
      <c r="F3921" s="460"/>
      <c r="G3921" s="455"/>
      <c r="H3921" s="461"/>
      <c r="I3921" s="461"/>
      <c r="J3921" s="426"/>
      <c r="K3921" s="425"/>
      <c r="L3921" s="426"/>
      <c r="M3921" s="426"/>
      <c r="N3921" s="427"/>
      <c r="O3921" s="458">
        <f t="shared" si="183"/>
        <v>0</v>
      </c>
      <c r="P3921" s="458">
        <f t="shared" si="184"/>
        <v>0</v>
      </c>
      <c r="Q3921" s="96" t="str">
        <f t="shared" si="185"/>
        <v/>
      </c>
    </row>
    <row r="3922" spans="1:17" ht="13.5" hidden="1" thickBot="1" x14ac:dyDescent="0.25">
      <c r="A3922" s="450"/>
      <c r="B3922" s="463"/>
      <c r="C3922" s="464"/>
      <c r="D3922" s="455"/>
      <c r="E3922" s="455"/>
      <c r="F3922" s="460"/>
      <c r="G3922" s="455"/>
      <c r="H3922" s="461"/>
      <c r="I3922" s="461"/>
      <c r="J3922" s="426"/>
      <c r="K3922" s="425"/>
      <c r="L3922" s="426"/>
      <c r="M3922" s="426"/>
      <c r="N3922" s="427"/>
      <c r="O3922" s="458">
        <f t="shared" si="183"/>
        <v>0</v>
      </c>
      <c r="P3922" s="458">
        <f t="shared" si="184"/>
        <v>0</v>
      </c>
      <c r="Q3922" s="96" t="str">
        <f t="shared" si="185"/>
        <v/>
      </c>
    </row>
    <row r="3923" spans="1:17" ht="13.5" hidden="1" thickBot="1" x14ac:dyDescent="0.25">
      <c r="A3923" s="450"/>
      <c r="B3923" s="463"/>
      <c r="C3923" s="464"/>
      <c r="D3923" s="455"/>
      <c r="E3923" s="455"/>
      <c r="F3923" s="460"/>
      <c r="G3923" s="455"/>
      <c r="H3923" s="461"/>
      <c r="I3923" s="461"/>
      <c r="J3923" s="426"/>
      <c r="K3923" s="426"/>
      <c r="L3923" s="426"/>
      <c r="M3923" s="426"/>
      <c r="N3923" s="427"/>
      <c r="O3923" s="458">
        <f t="shared" si="183"/>
        <v>0</v>
      </c>
      <c r="P3923" s="458">
        <f t="shared" si="184"/>
        <v>0</v>
      </c>
      <c r="Q3923" s="96" t="str">
        <f t="shared" si="185"/>
        <v/>
      </c>
    </row>
    <row r="3924" spans="1:17" ht="13.5" hidden="1" thickBot="1" x14ac:dyDescent="0.25">
      <c r="A3924" s="450"/>
      <c r="B3924" s="463"/>
      <c r="C3924" s="464"/>
      <c r="D3924" s="455"/>
      <c r="E3924" s="455"/>
      <c r="F3924" s="460"/>
      <c r="G3924" s="455"/>
      <c r="H3924" s="461"/>
      <c r="I3924" s="461"/>
      <c r="J3924" s="426"/>
      <c r="K3924" s="426"/>
      <c r="L3924" s="426"/>
      <c r="M3924" s="426"/>
      <c r="N3924" s="427"/>
      <c r="O3924" s="458">
        <f t="shared" si="183"/>
        <v>0</v>
      </c>
      <c r="P3924" s="458">
        <f t="shared" si="184"/>
        <v>0</v>
      </c>
      <c r="Q3924" s="96" t="str">
        <f t="shared" si="185"/>
        <v/>
      </c>
    </row>
    <row r="3925" spans="1:17" ht="13.5" hidden="1" thickBot="1" x14ac:dyDescent="0.25">
      <c r="A3925" s="450"/>
      <c r="B3925" s="463"/>
      <c r="C3925" s="464"/>
      <c r="D3925" s="455"/>
      <c r="E3925" s="455"/>
      <c r="F3925" s="460"/>
      <c r="G3925" s="455"/>
      <c r="H3925" s="461"/>
      <c r="I3925" s="461"/>
      <c r="J3925" s="426"/>
      <c r="K3925" s="426"/>
      <c r="L3925" s="426"/>
      <c r="M3925" s="426"/>
      <c r="N3925" s="427"/>
      <c r="O3925" s="458">
        <f t="shared" si="183"/>
        <v>0</v>
      </c>
      <c r="P3925" s="458">
        <f t="shared" si="184"/>
        <v>0</v>
      </c>
      <c r="Q3925" s="96" t="str">
        <f t="shared" si="185"/>
        <v/>
      </c>
    </row>
    <row r="3926" spans="1:17" ht="13.5" hidden="1" thickBot="1" x14ac:dyDescent="0.25">
      <c r="A3926" s="450"/>
      <c r="B3926" s="463"/>
      <c r="C3926" s="464"/>
      <c r="D3926" s="455"/>
      <c r="E3926" s="455"/>
      <c r="F3926" s="460"/>
      <c r="G3926" s="455"/>
      <c r="H3926" s="461"/>
      <c r="I3926" s="461"/>
      <c r="J3926" s="426"/>
      <c r="K3926" s="426"/>
      <c r="L3926" s="426"/>
      <c r="M3926" s="426"/>
      <c r="N3926" s="427"/>
      <c r="O3926" s="458">
        <f t="shared" si="183"/>
        <v>0</v>
      </c>
      <c r="P3926" s="458">
        <f t="shared" si="184"/>
        <v>0</v>
      </c>
      <c r="Q3926" s="96" t="str">
        <f t="shared" si="185"/>
        <v/>
      </c>
    </row>
    <row r="3927" spans="1:17" ht="13.5" hidden="1" thickBot="1" x14ac:dyDescent="0.25">
      <c r="A3927" s="450"/>
      <c r="B3927" s="463"/>
      <c r="C3927" s="464"/>
      <c r="D3927" s="455"/>
      <c r="E3927" s="455"/>
      <c r="F3927" s="460"/>
      <c r="G3927" s="455"/>
      <c r="H3927" s="461"/>
      <c r="I3927" s="461"/>
      <c r="J3927" s="426"/>
      <c r="K3927" s="426"/>
      <c r="L3927" s="426"/>
      <c r="M3927" s="426"/>
      <c r="N3927" s="427"/>
      <c r="O3927" s="458">
        <f t="shared" si="183"/>
        <v>0</v>
      </c>
      <c r="P3927" s="458">
        <f t="shared" si="184"/>
        <v>0</v>
      </c>
      <c r="Q3927" s="96" t="str">
        <f t="shared" si="185"/>
        <v/>
      </c>
    </row>
    <row r="3928" spans="1:17" ht="13.5" hidden="1" thickBot="1" x14ac:dyDescent="0.25">
      <c r="A3928" s="450"/>
      <c r="B3928" s="463"/>
      <c r="C3928" s="482"/>
      <c r="D3928" s="455"/>
      <c r="E3928" s="455"/>
      <c r="F3928" s="460"/>
      <c r="G3928" s="455"/>
      <c r="H3928" s="461"/>
      <c r="I3928" s="461"/>
      <c r="J3928" s="483"/>
      <c r="K3928" s="426"/>
      <c r="L3928" s="426"/>
      <c r="M3928" s="426"/>
      <c r="N3928" s="427"/>
      <c r="O3928" s="458">
        <f t="shared" si="183"/>
        <v>0</v>
      </c>
      <c r="P3928" s="458">
        <f t="shared" si="184"/>
        <v>0</v>
      </c>
      <c r="Q3928" s="96" t="str">
        <f t="shared" si="185"/>
        <v/>
      </c>
    </row>
    <row r="3929" spans="1:17" ht="13.5" hidden="1" thickBot="1" x14ac:dyDescent="0.25">
      <c r="A3929" s="450"/>
      <c r="B3929" s="463"/>
      <c r="C3929" s="482"/>
      <c r="D3929" s="455"/>
      <c r="E3929" s="455"/>
      <c r="F3929" s="460"/>
      <c r="G3929" s="455"/>
      <c r="H3929" s="461"/>
      <c r="I3929" s="461"/>
      <c r="J3929" s="483"/>
      <c r="K3929" s="426"/>
      <c r="L3929" s="426"/>
      <c r="M3929" s="426"/>
      <c r="N3929" s="427"/>
      <c r="O3929" s="458">
        <f t="shared" si="183"/>
        <v>0</v>
      </c>
      <c r="P3929" s="458">
        <f t="shared" si="184"/>
        <v>0</v>
      </c>
      <c r="Q3929" s="96" t="str">
        <f t="shared" si="185"/>
        <v/>
      </c>
    </row>
    <row r="3930" spans="1:17" ht="13.5" hidden="1" thickBot="1" x14ac:dyDescent="0.25">
      <c r="A3930" s="450"/>
      <c r="B3930" s="463"/>
      <c r="C3930" s="464"/>
      <c r="D3930" s="455"/>
      <c r="E3930" s="455"/>
      <c r="F3930" s="460"/>
      <c r="G3930" s="455"/>
      <c r="H3930" s="461"/>
      <c r="I3930" s="461"/>
      <c r="J3930" s="426"/>
      <c r="K3930" s="426"/>
      <c r="L3930" s="426"/>
      <c r="M3930" s="426"/>
      <c r="N3930" s="427"/>
      <c r="O3930" s="458">
        <f t="shared" si="183"/>
        <v>0</v>
      </c>
      <c r="P3930" s="458">
        <f t="shared" si="184"/>
        <v>0</v>
      </c>
      <c r="Q3930" s="96" t="str">
        <f t="shared" si="185"/>
        <v/>
      </c>
    </row>
    <row r="3931" spans="1:17" ht="13.5" hidden="1" thickBot="1" x14ac:dyDescent="0.25">
      <c r="A3931" s="450"/>
      <c r="B3931" s="463"/>
      <c r="C3931" s="464"/>
      <c r="D3931" s="455"/>
      <c r="E3931" s="455"/>
      <c r="F3931" s="460"/>
      <c r="G3931" s="455"/>
      <c r="H3931" s="461"/>
      <c r="I3931" s="461"/>
      <c r="J3931" s="426"/>
      <c r="K3931" s="426"/>
      <c r="L3931" s="426"/>
      <c r="M3931" s="426"/>
      <c r="N3931" s="427"/>
      <c r="O3931" s="458">
        <f t="shared" si="183"/>
        <v>0</v>
      </c>
      <c r="P3931" s="458">
        <f t="shared" si="184"/>
        <v>0</v>
      </c>
      <c r="Q3931" s="96" t="str">
        <f t="shared" si="185"/>
        <v/>
      </c>
    </row>
    <row r="3932" spans="1:17" ht="13.5" hidden="1" thickBot="1" x14ac:dyDescent="0.25">
      <c r="A3932" s="450"/>
      <c r="B3932" s="463"/>
      <c r="C3932" s="464"/>
      <c r="D3932" s="455"/>
      <c r="E3932" s="455"/>
      <c r="F3932" s="460"/>
      <c r="G3932" s="455"/>
      <c r="H3932" s="461"/>
      <c r="I3932" s="461"/>
      <c r="J3932" s="426"/>
      <c r="K3932" s="426"/>
      <c r="L3932" s="426"/>
      <c r="M3932" s="426"/>
      <c r="N3932" s="427"/>
      <c r="O3932" s="458">
        <f t="shared" si="183"/>
        <v>0</v>
      </c>
      <c r="P3932" s="458">
        <f t="shared" si="184"/>
        <v>0</v>
      </c>
      <c r="Q3932" s="96" t="str">
        <f t="shared" si="185"/>
        <v/>
      </c>
    </row>
    <row r="3933" spans="1:17" ht="13.5" hidden="1" thickBot="1" x14ac:dyDescent="0.25">
      <c r="A3933" s="450"/>
      <c r="B3933" s="463"/>
      <c r="C3933" s="464"/>
      <c r="D3933" s="455"/>
      <c r="E3933" s="455"/>
      <c r="F3933" s="460"/>
      <c r="G3933" s="455"/>
      <c r="H3933" s="455"/>
      <c r="I3933" s="461"/>
      <c r="J3933" s="426"/>
      <c r="K3933" s="426"/>
      <c r="L3933" s="426"/>
      <c r="M3933" s="426"/>
      <c r="N3933" s="427"/>
      <c r="O3933" s="458">
        <f t="shared" si="183"/>
        <v>0</v>
      </c>
      <c r="P3933" s="458">
        <f t="shared" si="184"/>
        <v>0</v>
      </c>
      <c r="Q3933" s="96" t="str">
        <f t="shared" si="185"/>
        <v/>
      </c>
    </row>
    <row r="3934" spans="1:17" ht="13.5" hidden="1" thickBot="1" x14ac:dyDescent="0.25">
      <c r="A3934" s="450"/>
      <c r="B3934" s="463"/>
      <c r="C3934" s="464"/>
      <c r="D3934" s="455"/>
      <c r="E3934" s="455"/>
      <c r="F3934" s="460"/>
      <c r="G3934" s="455"/>
      <c r="H3934" s="461"/>
      <c r="I3934" s="461"/>
      <c r="J3934" s="426"/>
      <c r="K3934" s="426"/>
      <c r="L3934" s="426"/>
      <c r="M3934" s="426"/>
      <c r="N3934" s="427"/>
      <c r="O3934" s="458">
        <f t="shared" si="183"/>
        <v>0</v>
      </c>
      <c r="P3934" s="458">
        <f t="shared" si="184"/>
        <v>0</v>
      </c>
      <c r="Q3934" s="96" t="str">
        <f t="shared" si="185"/>
        <v/>
      </c>
    </row>
    <row r="3935" spans="1:17" ht="13.5" hidden="1" thickBot="1" x14ac:dyDescent="0.25">
      <c r="A3935" s="450"/>
      <c r="B3935" s="463"/>
      <c r="C3935" s="464"/>
      <c r="D3935" s="455"/>
      <c r="E3935" s="453"/>
      <c r="F3935" s="460"/>
      <c r="G3935" s="455"/>
      <c r="H3935" s="461"/>
      <c r="I3935" s="461"/>
      <c r="J3935" s="426"/>
      <c r="K3935" s="426"/>
      <c r="L3935" s="426"/>
      <c r="M3935" s="426"/>
      <c r="N3935" s="427"/>
      <c r="O3935" s="458">
        <f t="shared" si="183"/>
        <v>0</v>
      </c>
      <c r="P3935" s="458">
        <f t="shared" si="184"/>
        <v>0</v>
      </c>
      <c r="Q3935" s="96" t="str">
        <f t="shared" si="185"/>
        <v/>
      </c>
    </row>
    <row r="3936" spans="1:17" ht="13.5" hidden="1" thickBot="1" x14ac:dyDescent="0.25">
      <c r="A3936" s="450"/>
      <c r="B3936" s="463"/>
      <c r="C3936" s="464"/>
      <c r="D3936" s="455"/>
      <c r="E3936" s="455"/>
      <c r="F3936" s="460"/>
      <c r="G3936" s="455"/>
      <c r="H3936" s="461"/>
      <c r="I3936" s="461"/>
      <c r="J3936" s="426"/>
      <c r="K3936" s="426"/>
      <c r="L3936" s="426"/>
      <c r="M3936" s="426"/>
      <c r="N3936" s="427"/>
      <c r="O3936" s="458">
        <f t="shared" si="183"/>
        <v>0</v>
      </c>
      <c r="P3936" s="458">
        <f t="shared" si="184"/>
        <v>0</v>
      </c>
      <c r="Q3936" s="96" t="str">
        <f t="shared" si="185"/>
        <v/>
      </c>
    </row>
    <row r="3937" spans="1:17" ht="13.5" hidden="1" thickBot="1" x14ac:dyDescent="0.25">
      <c r="A3937" s="450"/>
      <c r="B3937" s="463"/>
      <c r="C3937" s="464"/>
      <c r="D3937" s="455"/>
      <c r="E3937" s="455"/>
      <c r="F3937" s="460"/>
      <c r="G3937" s="455"/>
      <c r="H3937" s="461"/>
      <c r="I3937" s="461"/>
      <c r="J3937" s="426"/>
      <c r="K3937" s="426"/>
      <c r="L3937" s="426"/>
      <c r="M3937" s="426"/>
      <c r="N3937" s="427"/>
      <c r="O3937" s="458">
        <f t="shared" si="183"/>
        <v>0</v>
      </c>
      <c r="P3937" s="458">
        <f t="shared" si="184"/>
        <v>0</v>
      </c>
      <c r="Q3937" s="96" t="str">
        <f t="shared" si="185"/>
        <v/>
      </c>
    </row>
    <row r="3938" spans="1:17" ht="13.5" hidden="1" thickBot="1" x14ac:dyDescent="0.25">
      <c r="A3938" s="450"/>
      <c r="B3938" s="463"/>
      <c r="C3938" s="464"/>
      <c r="D3938" s="455"/>
      <c r="E3938" s="455"/>
      <c r="F3938" s="460"/>
      <c r="G3938" s="455"/>
      <c r="H3938" s="461"/>
      <c r="I3938" s="461"/>
      <c r="J3938" s="426"/>
      <c r="K3938" s="426"/>
      <c r="L3938" s="426"/>
      <c r="M3938" s="485"/>
      <c r="N3938" s="427"/>
      <c r="O3938" s="458">
        <f t="shared" si="183"/>
        <v>0</v>
      </c>
      <c r="P3938" s="458">
        <f t="shared" si="184"/>
        <v>0</v>
      </c>
      <c r="Q3938" s="96" t="str">
        <f t="shared" si="185"/>
        <v/>
      </c>
    </row>
    <row r="3939" spans="1:17" ht="13.5" hidden="1" thickBot="1" x14ac:dyDescent="0.25">
      <c r="A3939" s="450"/>
      <c r="B3939" s="463"/>
      <c r="C3939" s="464"/>
      <c r="D3939" s="455"/>
      <c r="E3939" s="455"/>
      <c r="F3939" s="460"/>
      <c r="G3939" s="455"/>
      <c r="H3939" s="461"/>
      <c r="I3939" s="461"/>
      <c r="J3939" s="426"/>
      <c r="K3939" s="426"/>
      <c r="L3939" s="426"/>
      <c r="M3939" s="426"/>
      <c r="N3939" s="427"/>
      <c r="O3939" s="458">
        <f t="shared" si="183"/>
        <v>0</v>
      </c>
      <c r="P3939" s="458">
        <f t="shared" si="184"/>
        <v>0</v>
      </c>
      <c r="Q3939" s="96" t="str">
        <f t="shared" si="185"/>
        <v/>
      </c>
    </row>
    <row r="3940" spans="1:17" ht="13.5" hidden="1" thickBot="1" x14ac:dyDescent="0.25">
      <c r="A3940" s="450"/>
      <c r="B3940" s="463"/>
      <c r="C3940" s="464"/>
      <c r="D3940" s="455"/>
      <c r="E3940" s="455"/>
      <c r="F3940" s="460"/>
      <c r="G3940" s="455"/>
      <c r="H3940" s="461"/>
      <c r="I3940" s="461"/>
      <c r="J3940" s="426"/>
      <c r="K3940" s="426"/>
      <c r="L3940" s="426"/>
      <c r="M3940" s="426"/>
      <c r="N3940" s="427"/>
      <c r="O3940" s="458">
        <f t="shared" si="183"/>
        <v>0</v>
      </c>
      <c r="P3940" s="458">
        <f t="shared" si="184"/>
        <v>0</v>
      </c>
      <c r="Q3940" s="96" t="str">
        <f t="shared" si="185"/>
        <v/>
      </c>
    </row>
    <row r="3941" spans="1:17" ht="13.5" hidden="1" thickBot="1" x14ac:dyDescent="0.25">
      <c r="A3941" s="450"/>
      <c r="B3941" s="463"/>
      <c r="C3941" s="464"/>
      <c r="D3941" s="455"/>
      <c r="E3941" s="453"/>
      <c r="F3941" s="460"/>
      <c r="G3941" s="453"/>
      <c r="H3941" s="461"/>
      <c r="I3941" s="461"/>
      <c r="J3941" s="426"/>
      <c r="K3941" s="425"/>
      <c r="L3941" s="426"/>
      <c r="M3941" s="426"/>
      <c r="N3941" s="427"/>
      <c r="O3941" s="458">
        <f t="shared" si="183"/>
        <v>0</v>
      </c>
      <c r="P3941" s="458">
        <f t="shared" si="184"/>
        <v>0</v>
      </c>
      <c r="Q3941" s="96" t="str">
        <f t="shared" si="185"/>
        <v/>
      </c>
    </row>
    <row r="3942" spans="1:17" ht="13.5" hidden="1" thickBot="1" x14ac:dyDescent="0.25">
      <c r="A3942" s="450"/>
      <c r="B3942" s="463"/>
      <c r="C3942" s="464"/>
      <c r="D3942" s="455"/>
      <c r="E3942" s="455"/>
      <c r="F3942" s="460"/>
      <c r="G3942" s="455"/>
      <c r="H3942" s="461"/>
      <c r="I3942" s="461"/>
      <c r="J3942" s="426"/>
      <c r="K3942" s="425"/>
      <c r="L3942" s="426"/>
      <c r="M3942" s="426"/>
      <c r="N3942" s="427"/>
      <c r="O3942" s="458">
        <f t="shared" si="183"/>
        <v>0</v>
      </c>
      <c r="P3942" s="458">
        <f t="shared" si="184"/>
        <v>0</v>
      </c>
      <c r="Q3942" s="96" t="str">
        <f t="shared" si="185"/>
        <v/>
      </c>
    </row>
    <row r="3943" spans="1:17" ht="13.5" hidden="1" thickBot="1" x14ac:dyDescent="0.25">
      <c r="A3943" s="450"/>
      <c r="B3943" s="463"/>
      <c r="C3943" s="464"/>
      <c r="D3943" s="455"/>
      <c r="E3943" s="453"/>
      <c r="F3943" s="460"/>
      <c r="G3943" s="453"/>
      <c r="H3943" s="461"/>
      <c r="I3943" s="461"/>
      <c r="J3943" s="426"/>
      <c r="K3943" s="425"/>
      <c r="L3943" s="426"/>
      <c r="M3943" s="426"/>
      <c r="N3943" s="427"/>
      <c r="O3943" s="458">
        <f t="shared" si="183"/>
        <v>0</v>
      </c>
      <c r="P3943" s="458">
        <f t="shared" si="184"/>
        <v>0</v>
      </c>
      <c r="Q3943" s="96" t="str">
        <f t="shared" si="185"/>
        <v/>
      </c>
    </row>
    <row r="3944" spans="1:17" ht="13.5" hidden="1" thickBot="1" x14ac:dyDescent="0.25">
      <c r="A3944" s="450"/>
      <c r="B3944" s="463"/>
      <c r="C3944" s="464"/>
      <c r="D3944" s="455"/>
      <c r="E3944" s="455"/>
      <c r="F3944" s="460"/>
      <c r="G3944" s="455"/>
      <c r="H3944" s="461"/>
      <c r="I3944" s="455"/>
      <c r="J3944" s="465"/>
      <c r="K3944" s="465"/>
      <c r="L3944" s="465"/>
      <c r="M3944" s="426"/>
      <c r="N3944" s="427"/>
      <c r="O3944" s="458">
        <f t="shared" si="183"/>
        <v>0</v>
      </c>
      <c r="P3944" s="458">
        <f t="shared" si="184"/>
        <v>0</v>
      </c>
      <c r="Q3944" s="96" t="str">
        <f t="shared" si="185"/>
        <v/>
      </c>
    </row>
    <row r="3945" spans="1:17" ht="13.5" hidden="1" thickBot="1" x14ac:dyDescent="0.25">
      <c r="A3945" s="450"/>
      <c r="B3945" s="463"/>
      <c r="C3945" s="464"/>
      <c r="D3945" s="455"/>
      <c r="E3945" s="455"/>
      <c r="F3945" s="460"/>
      <c r="G3945" s="455"/>
      <c r="H3945" s="461"/>
      <c r="I3945" s="461"/>
      <c r="J3945" s="426"/>
      <c r="K3945" s="425"/>
      <c r="L3945" s="426"/>
      <c r="M3945" s="426"/>
      <c r="N3945" s="427"/>
      <c r="O3945" s="458">
        <f t="shared" si="183"/>
        <v>0</v>
      </c>
      <c r="P3945" s="458">
        <f t="shared" si="184"/>
        <v>0</v>
      </c>
      <c r="Q3945" s="96" t="str">
        <f t="shared" si="185"/>
        <v/>
      </c>
    </row>
    <row r="3946" spans="1:17" ht="13.5" hidden="1" thickBot="1" x14ac:dyDescent="0.25">
      <c r="A3946" s="450"/>
      <c r="B3946" s="463"/>
      <c r="C3946" s="464"/>
      <c r="D3946" s="455"/>
      <c r="E3946" s="455"/>
      <c r="F3946" s="460"/>
      <c r="G3946" s="455"/>
      <c r="H3946" s="461"/>
      <c r="I3946" s="461"/>
      <c r="J3946" s="426"/>
      <c r="K3946" s="425"/>
      <c r="L3946" s="426"/>
      <c r="M3946" s="426"/>
      <c r="N3946" s="427"/>
      <c r="O3946" s="458">
        <f t="shared" si="183"/>
        <v>0</v>
      </c>
      <c r="P3946" s="458">
        <f t="shared" si="184"/>
        <v>0</v>
      </c>
      <c r="Q3946" s="96" t="str">
        <f t="shared" si="185"/>
        <v/>
      </c>
    </row>
    <row r="3947" spans="1:17" ht="13.5" hidden="1" thickBot="1" x14ac:dyDescent="0.25">
      <c r="A3947" s="450"/>
      <c r="B3947" s="463"/>
      <c r="C3947" s="464"/>
      <c r="D3947" s="455"/>
      <c r="E3947" s="455"/>
      <c r="F3947" s="460"/>
      <c r="G3947" s="455"/>
      <c r="H3947" s="461"/>
      <c r="I3947" s="461"/>
      <c r="J3947" s="426"/>
      <c r="K3947" s="425"/>
      <c r="L3947" s="426"/>
      <c r="M3947" s="426"/>
      <c r="N3947" s="427"/>
      <c r="O3947" s="458">
        <f t="shared" si="183"/>
        <v>0</v>
      </c>
      <c r="P3947" s="458">
        <f t="shared" si="184"/>
        <v>0</v>
      </c>
      <c r="Q3947" s="96" t="str">
        <f t="shared" si="185"/>
        <v/>
      </c>
    </row>
    <row r="3948" spans="1:17" ht="13.5" hidden="1" thickBot="1" x14ac:dyDescent="0.25">
      <c r="A3948" s="450"/>
      <c r="B3948" s="463"/>
      <c r="C3948" s="464"/>
      <c r="D3948" s="455"/>
      <c r="E3948" s="455"/>
      <c r="F3948" s="460"/>
      <c r="G3948" s="455"/>
      <c r="H3948" s="461"/>
      <c r="I3948" s="461"/>
      <c r="J3948" s="426"/>
      <c r="K3948" s="426"/>
      <c r="L3948" s="426"/>
      <c r="M3948" s="426"/>
      <c r="N3948" s="427"/>
      <c r="O3948" s="458">
        <f t="shared" si="183"/>
        <v>0</v>
      </c>
      <c r="P3948" s="458">
        <f t="shared" si="184"/>
        <v>0</v>
      </c>
      <c r="Q3948" s="96" t="str">
        <f t="shared" si="185"/>
        <v/>
      </c>
    </row>
    <row r="3949" spans="1:17" ht="13.5" hidden="1" thickBot="1" x14ac:dyDescent="0.25">
      <c r="A3949" s="450"/>
      <c r="B3949" s="463"/>
      <c r="C3949" s="464"/>
      <c r="D3949" s="455"/>
      <c r="E3949" s="455"/>
      <c r="F3949" s="460"/>
      <c r="G3949" s="455"/>
      <c r="H3949" s="461"/>
      <c r="I3949" s="461"/>
      <c r="J3949" s="426"/>
      <c r="K3949" s="426"/>
      <c r="L3949" s="426"/>
      <c r="M3949" s="426"/>
      <c r="N3949" s="427"/>
      <c r="O3949" s="458">
        <f t="shared" si="183"/>
        <v>0</v>
      </c>
      <c r="P3949" s="458">
        <f t="shared" si="184"/>
        <v>0</v>
      </c>
      <c r="Q3949" s="96" t="str">
        <f t="shared" si="185"/>
        <v/>
      </c>
    </row>
    <row r="3950" spans="1:17" ht="13.5" hidden="1" thickBot="1" x14ac:dyDescent="0.25">
      <c r="A3950" s="450"/>
      <c r="B3950" s="463"/>
      <c r="C3950" s="464"/>
      <c r="D3950" s="455"/>
      <c r="E3950" s="455"/>
      <c r="F3950" s="460"/>
      <c r="G3950" s="455"/>
      <c r="H3950" s="461"/>
      <c r="I3950" s="461"/>
      <c r="J3950" s="426"/>
      <c r="K3950" s="426"/>
      <c r="L3950" s="426"/>
      <c r="M3950" s="426"/>
      <c r="N3950" s="427"/>
      <c r="O3950" s="458">
        <f t="shared" si="183"/>
        <v>0</v>
      </c>
      <c r="P3950" s="458">
        <f t="shared" si="184"/>
        <v>0</v>
      </c>
      <c r="Q3950" s="96" t="str">
        <f t="shared" si="185"/>
        <v/>
      </c>
    </row>
    <row r="3951" spans="1:17" ht="13.5" hidden="1" thickBot="1" x14ac:dyDescent="0.25">
      <c r="A3951" s="450"/>
      <c r="B3951" s="463"/>
      <c r="C3951" s="464"/>
      <c r="D3951" s="455"/>
      <c r="E3951" s="455"/>
      <c r="F3951" s="460"/>
      <c r="G3951" s="455"/>
      <c r="H3951" s="461"/>
      <c r="I3951" s="461"/>
      <c r="J3951" s="426"/>
      <c r="K3951" s="426"/>
      <c r="L3951" s="426"/>
      <c r="M3951" s="426"/>
      <c r="N3951" s="427"/>
      <c r="O3951" s="458">
        <f t="shared" si="183"/>
        <v>0</v>
      </c>
      <c r="P3951" s="458">
        <f t="shared" si="184"/>
        <v>0</v>
      </c>
      <c r="Q3951" s="96" t="str">
        <f t="shared" si="185"/>
        <v/>
      </c>
    </row>
    <row r="3952" spans="1:17" ht="13.5" hidden="1" thickBot="1" x14ac:dyDescent="0.25">
      <c r="A3952" s="450"/>
      <c r="B3952" s="463"/>
      <c r="C3952" s="464"/>
      <c r="D3952" s="455"/>
      <c r="E3952" s="455"/>
      <c r="F3952" s="460"/>
      <c r="G3952" s="455"/>
      <c r="H3952" s="461"/>
      <c r="I3952" s="461"/>
      <c r="J3952" s="426"/>
      <c r="K3952" s="426"/>
      <c r="L3952" s="426"/>
      <c r="M3952" s="426"/>
      <c r="N3952" s="427"/>
      <c r="O3952" s="458">
        <f t="shared" si="183"/>
        <v>0</v>
      </c>
      <c r="P3952" s="458">
        <f t="shared" si="184"/>
        <v>0</v>
      </c>
      <c r="Q3952" s="96" t="str">
        <f t="shared" si="185"/>
        <v/>
      </c>
    </row>
    <row r="3953" spans="1:17" ht="13.5" hidden="1" thickBot="1" x14ac:dyDescent="0.25">
      <c r="A3953" s="450"/>
      <c r="B3953" s="463"/>
      <c r="C3953" s="464"/>
      <c r="D3953" s="455"/>
      <c r="E3953" s="455"/>
      <c r="F3953" s="460"/>
      <c r="G3953" s="455"/>
      <c r="H3953" s="461"/>
      <c r="I3953" s="461"/>
      <c r="J3953" s="426"/>
      <c r="K3953" s="426"/>
      <c r="L3953" s="426"/>
      <c r="M3953" s="426"/>
      <c r="N3953" s="427"/>
      <c r="O3953" s="458">
        <f t="shared" si="183"/>
        <v>0</v>
      </c>
      <c r="P3953" s="458">
        <f t="shared" si="184"/>
        <v>0</v>
      </c>
      <c r="Q3953" s="96" t="str">
        <f t="shared" si="185"/>
        <v/>
      </c>
    </row>
    <row r="3954" spans="1:17" ht="13.5" hidden="1" thickBot="1" x14ac:dyDescent="0.25">
      <c r="A3954" s="450"/>
      <c r="B3954" s="463"/>
      <c r="C3954" s="464"/>
      <c r="D3954" s="455"/>
      <c r="E3954" s="455"/>
      <c r="F3954" s="460"/>
      <c r="G3954" s="455"/>
      <c r="H3954" s="461"/>
      <c r="I3954" s="461"/>
      <c r="J3954" s="426"/>
      <c r="K3954" s="426"/>
      <c r="L3954" s="426"/>
      <c r="M3954" s="426"/>
      <c r="N3954" s="427"/>
      <c r="O3954" s="458">
        <f t="shared" si="183"/>
        <v>0</v>
      </c>
      <c r="P3954" s="458">
        <f t="shared" si="184"/>
        <v>0</v>
      </c>
      <c r="Q3954" s="96" t="str">
        <f t="shared" si="185"/>
        <v/>
      </c>
    </row>
    <row r="3955" spans="1:17" ht="13.5" hidden="1" thickBot="1" x14ac:dyDescent="0.25">
      <c r="A3955" s="450"/>
      <c r="B3955" s="463"/>
      <c r="C3955" s="464"/>
      <c r="D3955" s="455"/>
      <c r="E3955" s="455"/>
      <c r="F3955" s="460"/>
      <c r="G3955" s="455"/>
      <c r="H3955" s="461"/>
      <c r="I3955" s="461"/>
      <c r="J3955" s="426"/>
      <c r="K3955" s="426"/>
      <c r="L3955" s="426"/>
      <c r="M3955" s="426"/>
      <c r="N3955" s="427"/>
      <c r="O3955" s="458">
        <f t="shared" si="183"/>
        <v>0</v>
      </c>
      <c r="P3955" s="458">
        <f t="shared" si="184"/>
        <v>0</v>
      </c>
      <c r="Q3955" s="96" t="str">
        <f t="shared" si="185"/>
        <v/>
      </c>
    </row>
    <row r="3956" spans="1:17" ht="13.5" hidden="1" thickBot="1" x14ac:dyDescent="0.25">
      <c r="A3956" s="450"/>
      <c r="B3956" s="463"/>
      <c r="C3956" s="464"/>
      <c r="D3956" s="455"/>
      <c r="E3956" s="455"/>
      <c r="F3956" s="460"/>
      <c r="G3956" s="455"/>
      <c r="H3956" s="461"/>
      <c r="I3956" s="461"/>
      <c r="J3956" s="426"/>
      <c r="K3956" s="426"/>
      <c r="L3956" s="426"/>
      <c r="M3956" s="426"/>
      <c r="N3956" s="427"/>
      <c r="O3956" s="458">
        <f t="shared" si="183"/>
        <v>0</v>
      </c>
      <c r="P3956" s="458">
        <f t="shared" si="184"/>
        <v>0</v>
      </c>
      <c r="Q3956" s="96" t="str">
        <f t="shared" si="185"/>
        <v/>
      </c>
    </row>
    <row r="3957" spans="1:17" ht="13.5" hidden="1" thickBot="1" x14ac:dyDescent="0.25">
      <c r="A3957" s="450"/>
      <c r="B3957" s="463"/>
      <c r="C3957" s="464"/>
      <c r="D3957" s="455"/>
      <c r="E3957" s="455"/>
      <c r="F3957" s="460"/>
      <c r="G3957" s="455"/>
      <c r="H3957" s="461"/>
      <c r="I3957" s="461"/>
      <c r="J3957" s="426"/>
      <c r="K3957" s="426"/>
      <c r="L3957" s="426"/>
      <c r="M3957" s="426"/>
      <c r="N3957" s="427"/>
      <c r="O3957" s="458">
        <f t="shared" si="183"/>
        <v>0</v>
      </c>
      <c r="P3957" s="458">
        <f t="shared" si="184"/>
        <v>0</v>
      </c>
      <c r="Q3957" s="96" t="str">
        <f t="shared" si="185"/>
        <v/>
      </c>
    </row>
    <row r="3958" spans="1:17" ht="13.5" hidden="1" thickBot="1" x14ac:dyDescent="0.25">
      <c r="A3958" s="450"/>
      <c r="B3958" s="463"/>
      <c r="C3958" s="464"/>
      <c r="D3958" s="455"/>
      <c r="E3958" s="455"/>
      <c r="F3958" s="460"/>
      <c r="G3958" s="455"/>
      <c r="H3958" s="461"/>
      <c r="I3958" s="461"/>
      <c r="J3958" s="426"/>
      <c r="K3958" s="425"/>
      <c r="L3958" s="426"/>
      <c r="M3958" s="426"/>
      <c r="N3958" s="427"/>
      <c r="O3958" s="458">
        <f t="shared" si="183"/>
        <v>0</v>
      </c>
      <c r="P3958" s="458">
        <f t="shared" si="184"/>
        <v>0</v>
      </c>
      <c r="Q3958" s="96" t="str">
        <f t="shared" si="185"/>
        <v/>
      </c>
    </row>
    <row r="3959" spans="1:17" ht="13.5" hidden="1" thickBot="1" x14ac:dyDescent="0.25">
      <c r="A3959" s="450"/>
      <c r="B3959" s="463"/>
      <c r="C3959" s="464"/>
      <c r="D3959" s="455"/>
      <c r="E3959" s="455"/>
      <c r="F3959" s="460"/>
      <c r="G3959" s="455"/>
      <c r="H3959" s="461"/>
      <c r="I3959" s="461"/>
      <c r="J3959" s="426"/>
      <c r="K3959" s="426"/>
      <c r="L3959" s="426"/>
      <c r="M3959" s="426"/>
      <c r="N3959" s="427"/>
      <c r="O3959" s="458">
        <f t="shared" si="183"/>
        <v>0</v>
      </c>
      <c r="P3959" s="458">
        <f t="shared" si="184"/>
        <v>0</v>
      </c>
      <c r="Q3959" s="96" t="str">
        <f t="shared" si="185"/>
        <v/>
      </c>
    </row>
    <row r="3960" spans="1:17" ht="13.5" hidden="1" thickBot="1" x14ac:dyDescent="0.25">
      <c r="A3960" s="450"/>
      <c r="B3960" s="463"/>
      <c r="C3960" s="464"/>
      <c r="D3960" s="455"/>
      <c r="E3960" s="455"/>
      <c r="F3960" s="460"/>
      <c r="G3960" s="455"/>
      <c r="H3960" s="461"/>
      <c r="I3960" s="461"/>
      <c r="J3960" s="426"/>
      <c r="K3960" s="426"/>
      <c r="L3960" s="426"/>
      <c r="M3960" s="426"/>
      <c r="N3960" s="427"/>
      <c r="O3960" s="458">
        <f t="shared" si="183"/>
        <v>0</v>
      </c>
      <c r="P3960" s="458">
        <f t="shared" si="184"/>
        <v>0</v>
      </c>
      <c r="Q3960" s="96" t="str">
        <f t="shared" si="185"/>
        <v/>
      </c>
    </row>
    <row r="3961" spans="1:17" ht="13.5" hidden="1" thickBot="1" x14ac:dyDescent="0.25">
      <c r="A3961" s="450"/>
      <c r="B3961" s="463"/>
      <c r="C3961" s="464"/>
      <c r="D3961" s="455"/>
      <c r="E3961" s="455"/>
      <c r="F3961" s="460"/>
      <c r="G3961" s="455"/>
      <c r="H3961" s="461"/>
      <c r="I3961" s="461"/>
      <c r="J3961" s="426"/>
      <c r="K3961" s="426"/>
      <c r="L3961" s="426"/>
      <c r="M3961" s="426"/>
      <c r="N3961" s="427"/>
      <c r="O3961" s="458">
        <f t="shared" si="183"/>
        <v>0</v>
      </c>
      <c r="P3961" s="458">
        <f t="shared" si="184"/>
        <v>0</v>
      </c>
      <c r="Q3961" s="96" t="str">
        <f t="shared" si="185"/>
        <v/>
      </c>
    </row>
    <row r="3962" spans="1:17" ht="13.5" hidden="1" thickBot="1" x14ac:dyDescent="0.25">
      <c r="A3962" s="450"/>
      <c r="B3962" s="463"/>
      <c r="C3962" s="464"/>
      <c r="D3962" s="455"/>
      <c r="E3962" s="455"/>
      <c r="F3962" s="460"/>
      <c r="G3962" s="455"/>
      <c r="H3962" s="461"/>
      <c r="I3962" s="461"/>
      <c r="J3962" s="426"/>
      <c r="K3962" s="426"/>
      <c r="L3962" s="426"/>
      <c r="M3962" s="426"/>
      <c r="N3962" s="427"/>
      <c r="O3962" s="458">
        <f t="shared" si="183"/>
        <v>0</v>
      </c>
      <c r="P3962" s="458">
        <f t="shared" si="184"/>
        <v>0</v>
      </c>
      <c r="Q3962" s="96" t="str">
        <f t="shared" si="185"/>
        <v/>
      </c>
    </row>
    <row r="3963" spans="1:17" ht="13.5" hidden="1" thickBot="1" x14ac:dyDescent="0.25">
      <c r="A3963" s="450"/>
      <c r="B3963" s="463"/>
      <c r="C3963" s="464"/>
      <c r="D3963" s="455"/>
      <c r="E3963" s="455"/>
      <c r="F3963" s="460"/>
      <c r="G3963" s="455"/>
      <c r="H3963" s="461"/>
      <c r="I3963" s="461"/>
      <c r="J3963" s="426"/>
      <c r="K3963" s="426"/>
      <c r="L3963" s="426"/>
      <c r="M3963" s="426"/>
      <c r="N3963" s="427"/>
      <c r="O3963" s="458">
        <f t="shared" si="183"/>
        <v>0</v>
      </c>
      <c r="P3963" s="458">
        <f t="shared" si="184"/>
        <v>0</v>
      </c>
      <c r="Q3963" s="96" t="str">
        <f t="shared" si="185"/>
        <v/>
      </c>
    </row>
    <row r="3964" spans="1:17" ht="13.5" hidden="1" thickBot="1" x14ac:dyDescent="0.25">
      <c r="A3964" s="450"/>
      <c r="B3964" s="463"/>
      <c r="C3964" s="464"/>
      <c r="D3964" s="455"/>
      <c r="E3964" s="455"/>
      <c r="F3964" s="460"/>
      <c r="G3964" s="455"/>
      <c r="H3964" s="461"/>
      <c r="I3964" s="461"/>
      <c r="J3964" s="426"/>
      <c r="K3964" s="426"/>
      <c r="L3964" s="426"/>
      <c r="M3964" s="426"/>
      <c r="N3964" s="427"/>
      <c r="O3964" s="458">
        <f t="shared" si="183"/>
        <v>0</v>
      </c>
      <c r="P3964" s="458">
        <f t="shared" si="184"/>
        <v>0</v>
      </c>
      <c r="Q3964" s="96" t="str">
        <f t="shared" si="185"/>
        <v/>
      </c>
    </row>
    <row r="3965" spans="1:17" ht="13.5" hidden="1" thickBot="1" x14ac:dyDescent="0.25">
      <c r="A3965" s="450"/>
      <c r="B3965" s="463"/>
      <c r="C3965" s="464"/>
      <c r="D3965" s="455"/>
      <c r="E3965" s="455"/>
      <c r="F3965" s="460"/>
      <c r="G3965" s="455"/>
      <c r="H3965" s="461"/>
      <c r="I3965" s="461"/>
      <c r="J3965" s="426"/>
      <c r="K3965" s="426"/>
      <c r="L3965" s="426"/>
      <c r="M3965" s="426"/>
      <c r="N3965" s="427"/>
      <c r="O3965" s="458">
        <f t="shared" si="183"/>
        <v>0</v>
      </c>
      <c r="P3965" s="458">
        <f t="shared" si="184"/>
        <v>0</v>
      </c>
      <c r="Q3965" s="96" t="str">
        <f t="shared" si="185"/>
        <v/>
      </c>
    </row>
    <row r="3966" spans="1:17" ht="13.5" hidden="1" thickBot="1" x14ac:dyDescent="0.25">
      <c r="A3966" s="450"/>
      <c r="B3966" s="427"/>
      <c r="C3966" s="459"/>
      <c r="D3966" s="461"/>
      <c r="E3966" s="461"/>
      <c r="F3966" s="477"/>
      <c r="G3966" s="461"/>
      <c r="H3966" s="461"/>
      <c r="I3966" s="461"/>
      <c r="J3966" s="426"/>
      <c r="K3966" s="426"/>
      <c r="L3966" s="426"/>
      <c r="M3966" s="426"/>
      <c r="N3966" s="427"/>
      <c r="O3966" s="458">
        <f t="shared" si="183"/>
        <v>0</v>
      </c>
      <c r="P3966" s="458">
        <f t="shared" si="184"/>
        <v>0</v>
      </c>
      <c r="Q3966" s="96" t="str">
        <f t="shared" si="185"/>
        <v/>
      </c>
    </row>
    <row r="3967" spans="1:17" ht="13.5" hidden="1" thickBot="1" x14ac:dyDescent="0.25">
      <c r="A3967" s="450"/>
      <c r="B3967" s="427"/>
      <c r="C3967" s="459"/>
      <c r="D3967" s="461"/>
      <c r="E3967" s="461"/>
      <c r="F3967" s="477"/>
      <c r="G3967" s="461"/>
      <c r="H3967" s="461"/>
      <c r="I3967" s="461"/>
      <c r="J3967" s="426"/>
      <c r="K3967" s="426"/>
      <c r="L3967" s="426"/>
      <c r="M3967" s="426"/>
      <c r="N3967" s="427"/>
      <c r="O3967" s="458">
        <f t="shared" si="183"/>
        <v>0</v>
      </c>
      <c r="P3967" s="458">
        <f t="shared" si="184"/>
        <v>0</v>
      </c>
      <c r="Q3967" s="96" t="str">
        <f t="shared" si="185"/>
        <v/>
      </c>
    </row>
    <row r="3968" spans="1:17" ht="13.5" hidden="1" thickBot="1" x14ac:dyDescent="0.25">
      <c r="A3968" s="450"/>
      <c r="B3968" s="463"/>
      <c r="C3968" s="464"/>
      <c r="D3968" s="455"/>
      <c r="E3968" s="455"/>
      <c r="F3968" s="454"/>
      <c r="G3968" s="455"/>
      <c r="H3968" s="455"/>
      <c r="I3968" s="461"/>
      <c r="J3968" s="425"/>
      <c r="K3968" s="426"/>
      <c r="L3968" s="426"/>
      <c r="M3968" s="426"/>
      <c r="N3968" s="427"/>
      <c r="O3968" s="458">
        <f t="shared" si="183"/>
        <v>0</v>
      </c>
      <c r="P3968" s="458">
        <f t="shared" si="184"/>
        <v>0</v>
      </c>
      <c r="Q3968" s="96" t="str">
        <f t="shared" si="185"/>
        <v/>
      </c>
    </row>
    <row r="3969" spans="1:17" ht="13.5" hidden="1" thickBot="1" x14ac:dyDescent="0.25">
      <c r="A3969" s="450"/>
      <c r="B3969" s="427"/>
      <c r="C3969" s="459"/>
      <c r="D3969" s="461"/>
      <c r="E3969" s="461"/>
      <c r="F3969" s="477"/>
      <c r="G3969" s="461"/>
      <c r="H3969" s="461"/>
      <c r="I3969" s="461"/>
      <c r="J3969" s="426"/>
      <c r="K3969" s="426"/>
      <c r="L3969" s="426"/>
      <c r="M3969" s="426"/>
      <c r="N3969" s="427"/>
      <c r="O3969" s="458">
        <f t="shared" si="183"/>
        <v>0</v>
      </c>
      <c r="P3969" s="458">
        <f t="shared" si="184"/>
        <v>0</v>
      </c>
      <c r="Q3969" s="96" t="str">
        <f t="shared" si="185"/>
        <v/>
      </c>
    </row>
    <row r="3970" spans="1:17" ht="13.5" hidden="1" thickBot="1" x14ac:dyDescent="0.25">
      <c r="A3970" s="450"/>
      <c r="B3970" s="427"/>
      <c r="C3970" s="459"/>
      <c r="D3970" s="461"/>
      <c r="E3970" s="461"/>
      <c r="F3970" s="477"/>
      <c r="G3970" s="461"/>
      <c r="H3970" s="461"/>
      <c r="I3970" s="461"/>
      <c r="J3970" s="426"/>
      <c r="K3970" s="426"/>
      <c r="L3970" s="426"/>
      <c r="M3970" s="426"/>
      <c r="N3970" s="427"/>
      <c r="O3970" s="458">
        <f t="shared" si="183"/>
        <v>0</v>
      </c>
      <c r="P3970" s="458">
        <f t="shared" si="184"/>
        <v>0</v>
      </c>
      <c r="Q3970" s="96" t="str">
        <f t="shared" si="185"/>
        <v/>
      </c>
    </row>
    <row r="3971" spans="1:17" ht="13.5" hidden="1" thickBot="1" x14ac:dyDescent="0.25">
      <c r="A3971" s="450"/>
      <c r="B3971" s="427"/>
      <c r="C3971" s="459"/>
      <c r="D3971" s="461"/>
      <c r="E3971" s="461"/>
      <c r="F3971" s="479"/>
      <c r="G3971" s="455"/>
      <c r="H3971" s="461"/>
      <c r="I3971" s="461"/>
      <c r="J3971" s="425"/>
      <c r="K3971" s="426"/>
      <c r="L3971" s="426"/>
      <c r="M3971" s="426"/>
      <c r="N3971" s="427"/>
      <c r="O3971" s="458">
        <f t="shared" si="183"/>
        <v>0</v>
      </c>
      <c r="P3971" s="458">
        <f t="shared" si="184"/>
        <v>0</v>
      </c>
      <c r="Q3971" s="96" t="str">
        <f t="shared" si="185"/>
        <v/>
      </c>
    </row>
    <row r="3972" spans="1:17" ht="13.5" hidden="1" thickBot="1" x14ac:dyDescent="0.25">
      <c r="A3972" s="450"/>
      <c r="B3972" s="427"/>
      <c r="C3972" s="459"/>
      <c r="D3972" s="455"/>
      <c r="E3972" s="455"/>
      <c r="F3972" s="477"/>
      <c r="G3972" s="456"/>
      <c r="H3972" s="461"/>
      <c r="I3972" s="461"/>
      <c r="J3972" s="426"/>
      <c r="K3972" s="425"/>
      <c r="L3972" s="425"/>
      <c r="M3972" s="426"/>
      <c r="N3972" s="427"/>
      <c r="O3972" s="458">
        <f t="shared" si="183"/>
        <v>0</v>
      </c>
      <c r="P3972" s="458">
        <f t="shared" si="184"/>
        <v>0</v>
      </c>
      <c r="Q3972" s="96" t="str">
        <f t="shared" si="185"/>
        <v/>
      </c>
    </row>
    <row r="3973" spans="1:17" ht="13.5" hidden="1" thickBot="1" x14ac:dyDescent="0.25">
      <c r="A3973" s="450"/>
      <c r="B3973" s="427"/>
      <c r="C3973" s="459"/>
      <c r="D3973" s="461"/>
      <c r="E3973" s="461"/>
      <c r="F3973" s="477"/>
      <c r="G3973" s="461"/>
      <c r="H3973" s="461"/>
      <c r="I3973" s="461"/>
      <c r="J3973" s="426"/>
      <c r="K3973" s="426"/>
      <c r="L3973" s="426"/>
      <c r="M3973" s="426"/>
      <c r="N3973" s="427"/>
      <c r="O3973" s="458">
        <f t="shared" ref="O3973:O4036" si="186">IF(B3973=0,0,IF(YEAR(B3973)=$P$1,MONTH(B3973)-$O$1+1,(YEAR(B3973)-$P$1)*12-$O$1+1+MONTH(B3973)))</f>
        <v>0</v>
      </c>
      <c r="P3973" s="458">
        <f t="shared" ref="P3973:P4036" si="187">IF(C3973=0,0,IF(YEAR(C3973)=$P$1,MONTH(C3973)-$O$1+1,(YEAR(C3973)-$P$1)*12-$O$1+1+MONTH(C3973)))</f>
        <v>0</v>
      </c>
      <c r="Q3973" s="96" t="str">
        <f t="shared" ref="Q3973:Q4036" si="188">SUBSTITUTE(D3973," ","_")</f>
        <v/>
      </c>
    </row>
    <row r="3974" spans="1:17" ht="13.5" hidden="1" thickBot="1" x14ac:dyDescent="0.25">
      <c r="A3974" s="450"/>
      <c r="B3974" s="427"/>
      <c r="C3974" s="459"/>
      <c r="D3974" s="461"/>
      <c r="E3974" s="461"/>
      <c r="F3974" s="477"/>
      <c r="G3974" s="461"/>
      <c r="H3974" s="461"/>
      <c r="I3974" s="461"/>
      <c r="J3974" s="426"/>
      <c r="K3974" s="426"/>
      <c r="L3974" s="426"/>
      <c r="M3974" s="426"/>
      <c r="N3974" s="427"/>
      <c r="O3974" s="458">
        <f t="shared" si="186"/>
        <v>0</v>
      </c>
      <c r="P3974" s="458">
        <f t="shared" si="187"/>
        <v>0</v>
      </c>
      <c r="Q3974" s="96" t="str">
        <f t="shared" si="188"/>
        <v/>
      </c>
    </row>
    <row r="3975" spans="1:17" ht="13.5" hidden="1" thickBot="1" x14ac:dyDescent="0.25">
      <c r="A3975" s="450"/>
      <c r="B3975" s="427"/>
      <c r="C3975" s="459"/>
      <c r="D3975" s="461"/>
      <c r="E3975" s="461"/>
      <c r="F3975" s="477"/>
      <c r="G3975" s="461"/>
      <c r="H3975" s="461"/>
      <c r="I3975" s="461"/>
      <c r="J3975" s="426"/>
      <c r="K3975" s="425"/>
      <c r="L3975" s="426"/>
      <c r="M3975" s="485"/>
      <c r="N3975" s="427"/>
      <c r="O3975" s="458">
        <f t="shared" si="186"/>
        <v>0</v>
      </c>
      <c r="P3975" s="458">
        <f t="shared" si="187"/>
        <v>0</v>
      </c>
      <c r="Q3975" s="96" t="str">
        <f t="shared" si="188"/>
        <v/>
      </c>
    </row>
    <row r="3976" spans="1:17" ht="13.5" hidden="1" thickBot="1" x14ac:dyDescent="0.25">
      <c r="A3976" s="450"/>
      <c r="B3976" s="427"/>
      <c r="C3976" s="459"/>
      <c r="D3976" s="455"/>
      <c r="E3976" s="455"/>
      <c r="F3976" s="477"/>
      <c r="G3976" s="456"/>
      <c r="H3976" s="461"/>
      <c r="I3976" s="461"/>
      <c r="J3976" s="426"/>
      <c r="K3976" s="425"/>
      <c r="L3976" s="425"/>
      <c r="M3976" s="426"/>
      <c r="N3976" s="427"/>
      <c r="O3976" s="458">
        <f t="shared" si="186"/>
        <v>0</v>
      </c>
      <c r="P3976" s="458">
        <f t="shared" si="187"/>
        <v>0</v>
      </c>
      <c r="Q3976" s="96" t="str">
        <f t="shared" si="188"/>
        <v/>
      </c>
    </row>
    <row r="3977" spans="1:17" ht="13.5" hidden="1" thickBot="1" x14ac:dyDescent="0.25">
      <c r="A3977" s="450"/>
      <c r="B3977" s="427"/>
      <c r="C3977" s="459"/>
      <c r="D3977" s="461"/>
      <c r="E3977" s="461"/>
      <c r="F3977" s="477"/>
      <c r="G3977" s="461"/>
      <c r="H3977" s="461"/>
      <c r="I3977" s="461"/>
      <c r="J3977" s="426"/>
      <c r="K3977" s="426"/>
      <c r="L3977" s="426"/>
      <c r="M3977" s="426"/>
      <c r="N3977" s="427"/>
      <c r="O3977" s="458">
        <f t="shared" si="186"/>
        <v>0</v>
      </c>
      <c r="P3977" s="458">
        <f t="shared" si="187"/>
        <v>0</v>
      </c>
      <c r="Q3977" s="96" t="str">
        <f t="shared" si="188"/>
        <v/>
      </c>
    </row>
    <row r="3978" spans="1:17" ht="13.5" hidden="1" thickBot="1" x14ac:dyDescent="0.25">
      <c r="A3978" s="450"/>
      <c r="B3978" s="427"/>
      <c r="C3978" s="459"/>
      <c r="D3978" s="461"/>
      <c r="E3978" s="461"/>
      <c r="F3978" s="477"/>
      <c r="G3978" s="461"/>
      <c r="H3978" s="461"/>
      <c r="I3978" s="461"/>
      <c r="J3978" s="426"/>
      <c r="K3978" s="426"/>
      <c r="L3978" s="426"/>
      <c r="M3978" s="426"/>
      <c r="N3978" s="427"/>
      <c r="O3978" s="458">
        <f t="shared" si="186"/>
        <v>0</v>
      </c>
      <c r="P3978" s="458">
        <f t="shared" si="187"/>
        <v>0</v>
      </c>
      <c r="Q3978" s="96" t="str">
        <f t="shared" si="188"/>
        <v/>
      </c>
    </row>
    <row r="3979" spans="1:17" ht="13.5" hidden="1" thickBot="1" x14ac:dyDescent="0.25">
      <c r="A3979" s="450"/>
      <c r="B3979" s="427"/>
      <c r="C3979" s="459"/>
      <c r="D3979" s="461"/>
      <c r="E3979" s="461"/>
      <c r="F3979" s="477"/>
      <c r="G3979" s="461"/>
      <c r="H3979" s="461"/>
      <c r="I3979" s="461"/>
      <c r="J3979" s="426"/>
      <c r="K3979" s="426"/>
      <c r="L3979" s="426"/>
      <c r="M3979" s="426"/>
      <c r="N3979" s="427"/>
      <c r="O3979" s="458">
        <f t="shared" si="186"/>
        <v>0</v>
      </c>
      <c r="P3979" s="458">
        <f t="shared" si="187"/>
        <v>0</v>
      </c>
      <c r="Q3979" s="96" t="str">
        <f t="shared" si="188"/>
        <v/>
      </c>
    </row>
    <row r="3980" spans="1:17" ht="13.5" hidden="1" thickBot="1" x14ac:dyDescent="0.25">
      <c r="A3980" s="450"/>
      <c r="B3980" s="427"/>
      <c r="C3980" s="459"/>
      <c r="D3980" s="461"/>
      <c r="E3980" s="461"/>
      <c r="F3980" s="479"/>
      <c r="G3980" s="455"/>
      <c r="H3980" s="461"/>
      <c r="I3980" s="461"/>
      <c r="J3980" s="425"/>
      <c r="K3980" s="426"/>
      <c r="L3980" s="426"/>
      <c r="M3980" s="426"/>
      <c r="N3980" s="427"/>
      <c r="O3980" s="458">
        <f t="shared" si="186"/>
        <v>0</v>
      </c>
      <c r="P3980" s="458">
        <f t="shared" si="187"/>
        <v>0</v>
      </c>
      <c r="Q3980" s="96" t="str">
        <f t="shared" si="188"/>
        <v/>
      </c>
    </row>
    <row r="3981" spans="1:17" ht="13.5" hidden="1" thickBot="1" x14ac:dyDescent="0.25">
      <c r="A3981" s="450"/>
      <c r="B3981" s="427"/>
      <c r="C3981" s="459"/>
      <c r="D3981" s="461"/>
      <c r="E3981" s="461"/>
      <c r="F3981" s="477"/>
      <c r="G3981" s="461"/>
      <c r="H3981" s="461"/>
      <c r="I3981" s="461"/>
      <c r="J3981" s="426"/>
      <c r="K3981" s="426"/>
      <c r="L3981" s="426"/>
      <c r="M3981" s="426"/>
      <c r="N3981" s="427"/>
      <c r="O3981" s="458">
        <f t="shared" si="186"/>
        <v>0</v>
      </c>
      <c r="P3981" s="458">
        <f t="shared" si="187"/>
        <v>0</v>
      </c>
      <c r="Q3981" s="96" t="str">
        <f t="shared" si="188"/>
        <v/>
      </c>
    </row>
    <row r="3982" spans="1:17" ht="13.5" hidden="1" thickBot="1" x14ac:dyDescent="0.25">
      <c r="A3982" s="450"/>
      <c r="B3982" s="427"/>
      <c r="C3982" s="459"/>
      <c r="D3982" s="461"/>
      <c r="E3982" s="461"/>
      <c r="F3982" s="477"/>
      <c r="G3982" s="461"/>
      <c r="H3982" s="461"/>
      <c r="I3982" s="461"/>
      <c r="J3982" s="426"/>
      <c r="K3982" s="426"/>
      <c r="L3982" s="426"/>
      <c r="M3982" s="426"/>
      <c r="N3982" s="427"/>
      <c r="O3982" s="458">
        <f t="shared" si="186"/>
        <v>0</v>
      </c>
      <c r="P3982" s="458">
        <f t="shared" si="187"/>
        <v>0</v>
      </c>
      <c r="Q3982" s="96" t="str">
        <f t="shared" si="188"/>
        <v/>
      </c>
    </row>
    <row r="3983" spans="1:17" ht="13.5" hidden="1" thickBot="1" x14ac:dyDescent="0.25">
      <c r="A3983" s="450"/>
      <c r="B3983" s="427"/>
      <c r="C3983" s="459"/>
      <c r="D3983" s="461"/>
      <c r="E3983" s="461"/>
      <c r="F3983" s="479"/>
      <c r="G3983" s="455"/>
      <c r="H3983" s="461"/>
      <c r="I3983" s="461"/>
      <c r="J3983" s="425"/>
      <c r="K3983" s="426"/>
      <c r="L3983" s="426"/>
      <c r="M3983" s="426"/>
      <c r="N3983" s="427"/>
      <c r="O3983" s="458">
        <f t="shared" si="186"/>
        <v>0</v>
      </c>
      <c r="P3983" s="458">
        <f t="shared" si="187"/>
        <v>0</v>
      </c>
      <c r="Q3983" s="96" t="str">
        <f t="shared" si="188"/>
        <v/>
      </c>
    </row>
    <row r="3984" spans="1:17" ht="13.5" hidden="1" thickBot="1" x14ac:dyDescent="0.25">
      <c r="A3984" s="450"/>
      <c r="B3984" s="427"/>
      <c r="C3984" s="459"/>
      <c r="D3984" s="461"/>
      <c r="E3984" s="461"/>
      <c r="F3984" s="477"/>
      <c r="G3984" s="461"/>
      <c r="H3984" s="461"/>
      <c r="I3984" s="461"/>
      <c r="J3984" s="426"/>
      <c r="K3984" s="426"/>
      <c r="L3984" s="426"/>
      <c r="M3984" s="426"/>
      <c r="N3984" s="427"/>
      <c r="O3984" s="458">
        <f t="shared" si="186"/>
        <v>0</v>
      </c>
      <c r="P3984" s="458">
        <f t="shared" si="187"/>
        <v>0</v>
      </c>
      <c r="Q3984" s="96" t="str">
        <f t="shared" si="188"/>
        <v/>
      </c>
    </row>
    <row r="3985" spans="1:17" ht="13.5" hidden="1" thickBot="1" x14ac:dyDescent="0.25">
      <c r="A3985" s="450"/>
      <c r="B3985" s="427"/>
      <c r="C3985" s="459"/>
      <c r="D3985" s="461"/>
      <c r="E3985" s="461"/>
      <c r="F3985" s="477"/>
      <c r="G3985" s="461"/>
      <c r="H3985" s="461"/>
      <c r="I3985" s="461"/>
      <c r="J3985" s="426"/>
      <c r="K3985" s="426"/>
      <c r="L3985" s="426"/>
      <c r="M3985" s="426"/>
      <c r="N3985" s="427"/>
      <c r="O3985" s="458">
        <f t="shared" si="186"/>
        <v>0</v>
      </c>
      <c r="P3985" s="458">
        <f t="shared" si="187"/>
        <v>0</v>
      </c>
      <c r="Q3985" s="96" t="str">
        <f t="shared" si="188"/>
        <v/>
      </c>
    </row>
    <row r="3986" spans="1:17" ht="13.5" hidden="1" thickBot="1" x14ac:dyDescent="0.25">
      <c r="A3986" s="450"/>
      <c r="B3986" s="427"/>
      <c r="C3986" s="459"/>
      <c r="D3986" s="461"/>
      <c r="E3986" s="461"/>
      <c r="F3986" s="477"/>
      <c r="G3986" s="461"/>
      <c r="H3986" s="461"/>
      <c r="I3986" s="461"/>
      <c r="J3986" s="426"/>
      <c r="K3986" s="426"/>
      <c r="L3986" s="426"/>
      <c r="M3986" s="426"/>
      <c r="N3986" s="427"/>
      <c r="O3986" s="458">
        <f t="shared" si="186"/>
        <v>0</v>
      </c>
      <c r="P3986" s="458">
        <f t="shared" si="187"/>
        <v>0</v>
      </c>
      <c r="Q3986" s="96" t="str">
        <f t="shared" si="188"/>
        <v/>
      </c>
    </row>
    <row r="3987" spans="1:17" ht="13.5" hidden="1" thickBot="1" x14ac:dyDescent="0.25">
      <c r="A3987" s="450"/>
      <c r="B3987" s="427"/>
      <c r="C3987" s="459"/>
      <c r="D3987" s="461"/>
      <c r="E3987" s="461"/>
      <c r="F3987" s="479"/>
      <c r="G3987" s="455"/>
      <c r="H3987" s="461"/>
      <c r="I3987" s="461"/>
      <c r="J3987" s="425"/>
      <c r="K3987" s="426"/>
      <c r="L3987" s="426"/>
      <c r="M3987" s="426"/>
      <c r="N3987" s="427"/>
      <c r="O3987" s="458">
        <f t="shared" si="186"/>
        <v>0</v>
      </c>
      <c r="P3987" s="458">
        <f t="shared" si="187"/>
        <v>0</v>
      </c>
      <c r="Q3987" s="96" t="str">
        <f t="shared" si="188"/>
        <v/>
      </c>
    </row>
    <row r="3988" spans="1:17" ht="13.5" hidden="1" thickBot="1" x14ac:dyDescent="0.25">
      <c r="A3988" s="450"/>
      <c r="B3988" s="427"/>
      <c r="C3988" s="459"/>
      <c r="D3988" s="461"/>
      <c r="E3988" s="461"/>
      <c r="F3988" s="454"/>
      <c r="G3988" s="455"/>
      <c r="H3988" s="461"/>
      <c r="I3988" s="461"/>
      <c r="J3988" s="425"/>
      <c r="K3988" s="426"/>
      <c r="L3988" s="426"/>
      <c r="M3988" s="426"/>
      <c r="N3988" s="427"/>
      <c r="O3988" s="458">
        <f t="shared" si="186"/>
        <v>0</v>
      </c>
      <c r="P3988" s="458">
        <f t="shared" si="187"/>
        <v>0</v>
      </c>
      <c r="Q3988" s="96" t="str">
        <f t="shared" si="188"/>
        <v/>
      </c>
    </row>
    <row r="3989" spans="1:17" ht="13.5" hidden="1" thickBot="1" x14ac:dyDescent="0.25">
      <c r="A3989" s="450"/>
      <c r="B3989" s="427"/>
      <c r="C3989" s="459"/>
      <c r="D3989" s="461"/>
      <c r="E3989" s="461"/>
      <c r="F3989" s="479"/>
      <c r="G3989" s="455"/>
      <c r="H3989" s="461"/>
      <c r="I3989" s="461"/>
      <c r="J3989" s="425"/>
      <c r="K3989" s="426"/>
      <c r="L3989" s="426"/>
      <c r="M3989" s="426"/>
      <c r="N3989" s="427"/>
      <c r="O3989" s="458">
        <f t="shared" si="186"/>
        <v>0</v>
      </c>
      <c r="P3989" s="458">
        <f t="shared" si="187"/>
        <v>0</v>
      </c>
      <c r="Q3989" s="96" t="str">
        <f t="shared" si="188"/>
        <v/>
      </c>
    </row>
    <row r="3990" spans="1:17" ht="13.5" hidden="1" thickBot="1" x14ac:dyDescent="0.25">
      <c r="A3990" s="450"/>
      <c r="B3990" s="427"/>
      <c r="C3990" s="459"/>
      <c r="D3990" s="461"/>
      <c r="E3990" s="461"/>
      <c r="F3990" s="477"/>
      <c r="G3990" s="461"/>
      <c r="H3990" s="461"/>
      <c r="I3990" s="461"/>
      <c r="J3990" s="426"/>
      <c r="K3990" s="426"/>
      <c r="L3990" s="426"/>
      <c r="M3990" s="426"/>
      <c r="N3990" s="427"/>
      <c r="O3990" s="458">
        <f t="shared" si="186"/>
        <v>0</v>
      </c>
      <c r="P3990" s="458">
        <f t="shared" si="187"/>
        <v>0</v>
      </c>
      <c r="Q3990" s="96" t="str">
        <f t="shared" si="188"/>
        <v/>
      </c>
    </row>
    <row r="3991" spans="1:17" ht="13.5" hidden="1" thickBot="1" x14ac:dyDescent="0.25">
      <c r="A3991" s="450"/>
      <c r="B3991" s="427"/>
      <c r="C3991" s="459"/>
      <c r="D3991" s="461"/>
      <c r="E3991" s="461"/>
      <c r="F3991" s="477"/>
      <c r="G3991" s="461"/>
      <c r="H3991" s="461"/>
      <c r="I3991" s="461"/>
      <c r="J3991" s="426"/>
      <c r="K3991" s="426"/>
      <c r="L3991" s="426"/>
      <c r="M3991" s="426"/>
      <c r="N3991" s="427"/>
      <c r="O3991" s="458">
        <f t="shared" si="186"/>
        <v>0</v>
      </c>
      <c r="P3991" s="458">
        <f t="shared" si="187"/>
        <v>0</v>
      </c>
      <c r="Q3991" s="96" t="str">
        <f t="shared" si="188"/>
        <v/>
      </c>
    </row>
    <row r="3992" spans="1:17" ht="13.5" hidden="1" thickBot="1" x14ac:dyDescent="0.25">
      <c r="A3992" s="450"/>
      <c r="B3992" s="427"/>
      <c r="C3992" s="464"/>
      <c r="D3992" s="455"/>
      <c r="E3992" s="455"/>
      <c r="F3992" s="460"/>
      <c r="G3992" s="455"/>
      <c r="H3992" s="461"/>
      <c r="I3992" s="461"/>
      <c r="J3992" s="426"/>
      <c r="K3992" s="426"/>
      <c r="L3992" s="426"/>
      <c r="M3992" s="426"/>
      <c r="N3992" s="427"/>
      <c r="O3992" s="458">
        <f t="shared" si="186"/>
        <v>0</v>
      </c>
      <c r="P3992" s="458">
        <f t="shared" si="187"/>
        <v>0</v>
      </c>
      <c r="Q3992" s="96" t="str">
        <f t="shared" si="188"/>
        <v/>
      </c>
    </row>
    <row r="3993" spans="1:17" ht="13.5" hidden="1" thickBot="1" x14ac:dyDescent="0.25">
      <c r="A3993" s="450"/>
      <c r="B3993" s="427"/>
      <c r="C3993" s="464"/>
      <c r="D3993" s="455"/>
      <c r="E3993" s="455"/>
      <c r="F3993" s="460"/>
      <c r="G3993" s="455"/>
      <c r="H3993" s="461"/>
      <c r="I3993" s="461"/>
      <c r="J3993" s="426"/>
      <c r="K3993" s="426"/>
      <c r="L3993" s="426"/>
      <c r="M3993" s="426"/>
      <c r="N3993" s="427"/>
      <c r="O3993" s="458">
        <f t="shared" si="186"/>
        <v>0</v>
      </c>
      <c r="P3993" s="458">
        <f t="shared" si="187"/>
        <v>0</v>
      </c>
      <c r="Q3993" s="96" t="str">
        <f t="shared" si="188"/>
        <v/>
      </c>
    </row>
    <row r="3994" spans="1:17" ht="13.5" hidden="1" thickBot="1" x14ac:dyDescent="0.25">
      <c r="A3994" s="450"/>
      <c r="B3994" s="427"/>
      <c r="C3994" s="464"/>
      <c r="D3994" s="455"/>
      <c r="E3994" s="455"/>
      <c r="F3994" s="460"/>
      <c r="G3994" s="455"/>
      <c r="H3994" s="461"/>
      <c r="I3994" s="461"/>
      <c r="J3994" s="426"/>
      <c r="K3994" s="426"/>
      <c r="L3994" s="426"/>
      <c r="M3994" s="426"/>
      <c r="N3994" s="427"/>
      <c r="O3994" s="458">
        <f t="shared" si="186"/>
        <v>0</v>
      </c>
      <c r="P3994" s="458">
        <f t="shared" si="187"/>
        <v>0</v>
      </c>
      <c r="Q3994" s="96" t="str">
        <f t="shared" si="188"/>
        <v/>
      </c>
    </row>
    <row r="3995" spans="1:17" ht="13.5" hidden="1" thickBot="1" x14ac:dyDescent="0.25">
      <c r="A3995" s="450"/>
      <c r="B3995" s="427"/>
      <c r="C3995" s="464"/>
      <c r="D3995" s="455"/>
      <c r="E3995" s="455"/>
      <c r="F3995" s="460"/>
      <c r="G3995" s="455"/>
      <c r="H3995" s="461"/>
      <c r="I3995" s="461"/>
      <c r="J3995" s="426"/>
      <c r="K3995" s="426"/>
      <c r="L3995" s="426"/>
      <c r="M3995" s="426"/>
      <c r="N3995" s="427"/>
      <c r="O3995" s="458">
        <f t="shared" si="186"/>
        <v>0</v>
      </c>
      <c r="P3995" s="458">
        <f t="shared" si="187"/>
        <v>0</v>
      </c>
      <c r="Q3995" s="96" t="str">
        <f t="shared" si="188"/>
        <v/>
      </c>
    </row>
    <row r="3996" spans="1:17" ht="13.5" hidden="1" thickBot="1" x14ac:dyDescent="0.25">
      <c r="A3996" s="450"/>
      <c r="B3996" s="427"/>
      <c r="C3996" s="459"/>
      <c r="D3996" s="455"/>
      <c r="E3996" s="455"/>
      <c r="F3996" s="477"/>
      <c r="G3996" s="461"/>
      <c r="H3996" s="461"/>
      <c r="I3996" s="461"/>
      <c r="J3996" s="426"/>
      <c r="K3996" s="426"/>
      <c r="L3996" s="426"/>
      <c r="M3996" s="426"/>
      <c r="N3996" s="427"/>
      <c r="O3996" s="458">
        <f t="shared" si="186"/>
        <v>0</v>
      </c>
      <c r="P3996" s="458">
        <f t="shared" si="187"/>
        <v>0</v>
      </c>
      <c r="Q3996" s="96" t="str">
        <f t="shared" si="188"/>
        <v/>
      </c>
    </row>
    <row r="3997" spans="1:17" ht="13.5" hidden="1" thickBot="1" x14ac:dyDescent="0.25">
      <c r="A3997" s="450"/>
      <c r="B3997" s="427"/>
      <c r="C3997" s="459"/>
      <c r="D3997" s="461"/>
      <c r="E3997" s="461"/>
      <c r="F3997" s="477"/>
      <c r="G3997" s="461"/>
      <c r="H3997" s="461"/>
      <c r="I3997" s="461"/>
      <c r="J3997" s="426"/>
      <c r="K3997" s="426"/>
      <c r="L3997" s="426"/>
      <c r="M3997" s="426"/>
      <c r="N3997" s="427"/>
      <c r="O3997" s="458">
        <f t="shared" si="186"/>
        <v>0</v>
      </c>
      <c r="P3997" s="458">
        <f t="shared" si="187"/>
        <v>0</v>
      </c>
      <c r="Q3997" s="96" t="str">
        <f t="shared" si="188"/>
        <v/>
      </c>
    </row>
    <row r="3998" spans="1:17" ht="13.5" hidden="1" thickBot="1" x14ac:dyDescent="0.25">
      <c r="A3998" s="450"/>
      <c r="B3998" s="427"/>
      <c r="C3998" s="459"/>
      <c r="D3998" s="455"/>
      <c r="E3998" s="455"/>
      <c r="F3998" s="477"/>
      <c r="G3998" s="461"/>
      <c r="H3998" s="461"/>
      <c r="I3998" s="461"/>
      <c r="J3998" s="426"/>
      <c r="K3998" s="426"/>
      <c r="L3998" s="426"/>
      <c r="M3998" s="426"/>
      <c r="N3998" s="427"/>
      <c r="O3998" s="458">
        <f t="shared" si="186"/>
        <v>0</v>
      </c>
      <c r="P3998" s="458">
        <f t="shared" si="187"/>
        <v>0</v>
      </c>
      <c r="Q3998" s="96" t="str">
        <f t="shared" si="188"/>
        <v/>
      </c>
    </row>
    <row r="3999" spans="1:17" ht="13.5" hidden="1" thickBot="1" x14ac:dyDescent="0.25">
      <c r="A3999" s="450"/>
      <c r="B3999" s="427"/>
      <c r="C3999" s="459"/>
      <c r="D3999" s="455"/>
      <c r="E3999" s="455"/>
      <c r="F3999" s="477"/>
      <c r="G3999" s="461"/>
      <c r="H3999" s="461"/>
      <c r="I3999" s="461"/>
      <c r="J3999" s="426"/>
      <c r="K3999" s="426"/>
      <c r="L3999" s="426"/>
      <c r="M3999" s="426"/>
      <c r="N3999" s="427"/>
      <c r="O3999" s="458">
        <f t="shared" si="186"/>
        <v>0</v>
      </c>
      <c r="P3999" s="458">
        <f t="shared" si="187"/>
        <v>0</v>
      </c>
      <c r="Q3999" s="96" t="str">
        <f t="shared" si="188"/>
        <v/>
      </c>
    </row>
    <row r="4000" spans="1:17" ht="13.5" hidden="1" thickBot="1" x14ac:dyDescent="0.25">
      <c r="A4000" s="450"/>
      <c r="B4000" s="427"/>
      <c r="C4000" s="459"/>
      <c r="D4000" s="455"/>
      <c r="E4000" s="455"/>
      <c r="F4000" s="477"/>
      <c r="G4000" s="461"/>
      <c r="H4000" s="461"/>
      <c r="I4000" s="461"/>
      <c r="J4000" s="426"/>
      <c r="K4000" s="426"/>
      <c r="L4000" s="426"/>
      <c r="M4000" s="426"/>
      <c r="N4000" s="427"/>
      <c r="O4000" s="458">
        <f t="shared" si="186"/>
        <v>0</v>
      </c>
      <c r="P4000" s="458">
        <f t="shared" si="187"/>
        <v>0</v>
      </c>
      <c r="Q4000" s="96" t="str">
        <f t="shared" si="188"/>
        <v/>
      </c>
    </row>
    <row r="4001" spans="1:17" ht="13.5" hidden="1" thickBot="1" x14ac:dyDescent="0.25">
      <c r="A4001" s="450"/>
      <c r="B4001" s="427"/>
      <c r="C4001" s="459"/>
      <c r="D4001" s="455"/>
      <c r="E4001" s="455"/>
      <c r="F4001" s="477"/>
      <c r="G4001" s="461"/>
      <c r="H4001" s="461"/>
      <c r="I4001" s="461"/>
      <c r="J4001" s="426"/>
      <c r="K4001" s="426"/>
      <c r="L4001" s="426"/>
      <c r="M4001" s="426"/>
      <c r="N4001" s="427"/>
      <c r="O4001" s="458">
        <f t="shared" si="186"/>
        <v>0</v>
      </c>
      <c r="P4001" s="458">
        <f t="shared" si="187"/>
        <v>0</v>
      </c>
      <c r="Q4001" s="96" t="str">
        <f t="shared" si="188"/>
        <v/>
      </c>
    </row>
    <row r="4002" spans="1:17" ht="13.5" hidden="1" thickBot="1" x14ac:dyDescent="0.25">
      <c r="A4002" s="450"/>
      <c r="B4002" s="427"/>
      <c r="C4002" s="464"/>
      <c r="D4002" s="461"/>
      <c r="E4002" s="461"/>
      <c r="F4002" s="477"/>
      <c r="G4002" s="455"/>
      <c r="H4002" s="456"/>
      <c r="I4002" s="461"/>
      <c r="J4002" s="425"/>
      <c r="K4002" s="425"/>
      <c r="L4002" s="426"/>
      <c r="M4002" s="426"/>
      <c r="N4002" s="427"/>
      <c r="O4002" s="458">
        <f t="shared" si="186"/>
        <v>0</v>
      </c>
      <c r="P4002" s="458">
        <f t="shared" si="187"/>
        <v>0</v>
      </c>
      <c r="Q4002" s="96" t="str">
        <f t="shared" si="188"/>
        <v/>
      </c>
    </row>
    <row r="4003" spans="1:17" ht="13.5" hidden="1" thickBot="1" x14ac:dyDescent="0.25">
      <c r="A4003" s="450"/>
      <c r="B4003" s="427"/>
      <c r="C4003" s="459"/>
      <c r="D4003" s="461"/>
      <c r="E4003" s="461"/>
      <c r="F4003" s="477"/>
      <c r="G4003" s="461"/>
      <c r="H4003" s="461"/>
      <c r="I4003" s="461"/>
      <c r="J4003" s="426"/>
      <c r="K4003" s="426"/>
      <c r="L4003" s="426"/>
      <c r="M4003" s="426"/>
      <c r="N4003" s="427"/>
      <c r="O4003" s="458">
        <f t="shared" si="186"/>
        <v>0</v>
      </c>
      <c r="P4003" s="458">
        <f t="shared" si="187"/>
        <v>0</v>
      </c>
      <c r="Q4003" s="96" t="str">
        <f t="shared" si="188"/>
        <v/>
      </c>
    </row>
    <row r="4004" spans="1:17" ht="13.5" hidden="1" thickBot="1" x14ac:dyDescent="0.25">
      <c r="A4004" s="450"/>
      <c r="B4004" s="427"/>
      <c r="C4004" s="459"/>
      <c r="D4004" s="461"/>
      <c r="E4004" s="461"/>
      <c r="F4004" s="477"/>
      <c r="G4004" s="461"/>
      <c r="H4004" s="461"/>
      <c r="I4004" s="461"/>
      <c r="J4004" s="426"/>
      <c r="K4004" s="426"/>
      <c r="L4004" s="426"/>
      <c r="M4004" s="426"/>
      <c r="N4004" s="427"/>
      <c r="O4004" s="458">
        <f t="shared" si="186"/>
        <v>0</v>
      </c>
      <c r="P4004" s="458">
        <f t="shared" si="187"/>
        <v>0</v>
      </c>
      <c r="Q4004" s="96" t="str">
        <f t="shared" si="188"/>
        <v/>
      </c>
    </row>
    <row r="4005" spans="1:17" ht="13.5" hidden="1" thickBot="1" x14ac:dyDescent="0.25">
      <c r="A4005" s="450"/>
      <c r="B4005" s="427"/>
      <c r="C4005" s="459"/>
      <c r="D4005" s="461"/>
      <c r="E4005" s="461"/>
      <c r="F4005" s="477"/>
      <c r="G4005" s="461"/>
      <c r="H4005" s="461"/>
      <c r="I4005" s="461"/>
      <c r="J4005" s="426"/>
      <c r="K4005" s="426"/>
      <c r="L4005" s="426"/>
      <c r="M4005" s="426"/>
      <c r="N4005" s="427"/>
      <c r="O4005" s="458">
        <f t="shared" si="186"/>
        <v>0</v>
      </c>
      <c r="P4005" s="458">
        <f t="shared" si="187"/>
        <v>0</v>
      </c>
      <c r="Q4005" s="96" t="str">
        <f t="shared" si="188"/>
        <v/>
      </c>
    </row>
    <row r="4006" spans="1:17" ht="13.5" hidden="1" thickBot="1" x14ac:dyDescent="0.25">
      <c r="A4006" s="450"/>
      <c r="B4006" s="427"/>
      <c r="C4006" s="459"/>
      <c r="D4006" s="461"/>
      <c r="E4006" s="461"/>
      <c r="F4006" s="477"/>
      <c r="G4006" s="461"/>
      <c r="H4006" s="461"/>
      <c r="I4006" s="461"/>
      <c r="J4006" s="426"/>
      <c r="K4006" s="426"/>
      <c r="L4006" s="426"/>
      <c r="M4006" s="426"/>
      <c r="N4006" s="427"/>
      <c r="O4006" s="458">
        <f t="shared" si="186"/>
        <v>0</v>
      </c>
      <c r="P4006" s="458">
        <f t="shared" si="187"/>
        <v>0</v>
      </c>
      <c r="Q4006" s="96" t="str">
        <f t="shared" si="188"/>
        <v/>
      </c>
    </row>
    <row r="4007" spans="1:17" ht="13.5" hidden="1" thickBot="1" x14ac:dyDescent="0.25">
      <c r="A4007" s="450"/>
      <c r="B4007" s="427"/>
      <c r="C4007" s="459"/>
      <c r="D4007" s="461"/>
      <c r="E4007" s="461"/>
      <c r="F4007" s="477"/>
      <c r="G4007" s="461"/>
      <c r="H4007" s="461"/>
      <c r="I4007" s="461"/>
      <c r="J4007" s="426"/>
      <c r="K4007" s="426"/>
      <c r="L4007" s="426"/>
      <c r="M4007" s="426"/>
      <c r="N4007" s="427"/>
      <c r="O4007" s="458">
        <f t="shared" si="186"/>
        <v>0</v>
      </c>
      <c r="P4007" s="458">
        <f t="shared" si="187"/>
        <v>0</v>
      </c>
      <c r="Q4007" s="96" t="str">
        <f t="shared" si="188"/>
        <v/>
      </c>
    </row>
    <row r="4008" spans="1:17" ht="13.5" hidden="1" thickBot="1" x14ac:dyDescent="0.25">
      <c r="A4008" s="450"/>
      <c r="B4008" s="427"/>
      <c r="C4008" s="459"/>
      <c r="D4008" s="461"/>
      <c r="E4008" s="461"/>
      <c r="F4008" s="477"/>
      <c r="G4008" s="461"/>
      <c r="H4008" s="461"/>
      <c r="I4008" s="461"/>
      <c r="J4008" s="426"/>
      <c r="K4008" s="426"/>
      <c r="L4008" s="426"/>
      <c r="M4008" s="426"/>
      <c r="N4008" s="427"/>
      <c r="O4008" s="458">
        <f t="shared" si="186"/>
        <v>0</v>
      </c>
      <c r="P4008" s="458">
        <f t="shared" si="187"/>
        <v>0</v>
      </c>
      <c r="Q4008" s="96" t="str">
        <f t="shared" si="188"/>
        <v/>
      </c>
    </row>
    <row r="4009" spans="1:17" ht="13.5" hidden="1" thickBot="1" x14ac:dyDescent="0.25">
      <c r="A4009" s="450"/>
      <c r="B4009" s="427"/>
      <c r="C4009" s="459"/>
      <c r="D4009" s="461"/>
      <c r="E4009" s="461"/>
      <c r="F4009" s="477"/>
      <c r="G4009" s="461"/>
      <c r="H4009" s="461"/>
      <c r="I4009" s="461"/>
      <c r="J4009" s="426"/>
      <c r="K4009" s="426"/>
      <c r="L4009" s="426"/>
      <c r="M4009" s="426"/>
      <c r="N4009" s="427"/>
      <c r="O4009" s="458">
        <f t="shared" si="186"/>
        <v>0</v>
      </c>
      <c r="P4009" s="458">
        <f t="shared" si="187"/>
        <v>0</v>
      </c>
      <c r="Q4009" s="96" t="str">
        <f t="shared" si="188"/>
        <v/>
      </c>
    </row>
    <row r="4010" spans="1:17" ht="13.5" hidden="1" thickBot="1" x14ac:dyDescent="0.25">
      <c r="A4010" s="450"/>
      <c r="B4010" s="427"/>
      <c r="C4010" s="459"/>
      <c r="D4010" s="461"/>
      <c r="E4010" s="461"/>
      <c r="F4010" s="477"/>
      <c r="G4010" s="461"/>
      <c r="H4010" s="461"/>
      <c r="I4010" s="461"/>
      <c r="J4010" s="426"/>
      <c r="K4010" s="426"/>
      <c r="L4010" s="426"/>
      <c r="M4010" s="426"/>
      <c r="N4010" s="427"/>
      <c r="O4010" s="458">
        <f t="shared" si="186"/>
        <v>0</v>
      </c>
      <c r="P4010" s="458">
        <f t="shared" si="187"/>
        <v>0</v>
      </c>
      <c r="Q4010" s="96" t="str">
        <f t="shared" si="188"/>
        <v/>
      </c>
    </row>
    <row r="4011" spans="1:17" ht="13.5" hidden="1" thickBot="1" x14ac:dyDescent="0.25">
      <c r="A4011" s="450"/>
      <c r="B4011" s="427"/>
      <c r="C4011" s="459"/>
      <c r="D4011" s="461"/>
      <c r="E4011" s="461"/>
      <c r="F4011" s="477"/>
      <c r="G4011" s="461"/>
      <c r="H4011" s="461"/>
      <c r="I4011" s="461"/>
      <c r="J4011" s="426"/>
      <c r="K4011" s="426"/>
      <c r="L4011" s="426"/>
      <c r="M4011" s="426"/>
      <c r="N4011" s="427"/>
      <c r="O4011" s="458">
        <f t="shared" si="186"/>
        <v>0</v>
      </c>
      <c r="P4011" s="458">
        <f t="shared" si="187"/>
        <v>0</v>
      </c>
      <c r="Q4011" s="96" t="str">
        <f t="shared" si="188"/>
        <v/>
      </c>
    </row>
    <row r="4012" spans="1:17" ht="13.5" hidden="1" thickBot="1" x14ac:dyDescent="0.25">
      <c r="A4012" s="450"/>
      <c r="B4012" s="427"/>
      <c r="C4012" s="459"/>
      <c r="D4012" s="461"/>
      <c r="E4012" s="461"/>
      <c r="F4012" s="477"/>
      <c r="G4012" s="461"/>
      <c r="H4012" s="461"/>
      <c r="I4012" s="461"/>
      <c r="J4012" s="426"/>
      <c r="K4012" s="426"/>
      <c r="L4012" s="426"/>
      <c r="M4012" s="426"/>
      <c r="N4012" s="427"/>
      <c r="O4012" s="458">
        <f t="shared" si="186"/>
        <v>0</v>
      </c>
      <c r="P4012" s="458">
        <f t="shared" si="187"/>
        <v>0</v>
      </c>
      <c r="Q4012" s="96" t="str">
        <f t="shared" si="188"/>
        <v/>
      </c>
    </row>
    <row r="4013" spans="1:17" ht="13.5" hidden="1" thickBot="1" x14ac:dyDescent="0.25">
      <c r="A4013" s="450"/>
      <c r="B4013" s="427"/>
      <c r="C4013" s="459"/>
      <c r="D4013" s="461"/>
      <c r="E4013" s="461"/>
      <c r="F4013" s="477"/>
      <c r="G4013" s="453"/>
      <c r="H4013" s="455"/>
      <c r="I4013" s="455"/>
      <c r="J4013" s="465"/>
      <c r="K4013" s="465"/>
      <c r="L4013" s="465"/>
      <c r="M4013" s="426"/>
      <c r="N4013" s="427"/>
      <c r="O4013" s="458">
        <f t="shared" si="186"/>
        <v>0</v>
      </c>
      <c r="P4013" s="458">
        <f t="shared" si="187"/>
        <v>0</v>
      </c>
      <c r="Q4013" s="96" t="str">
        <f t="shared" si="188"/>
        <v/>
      </c>
    </row>
    <row r="4014" spans="1:17" ht="13.5" hidden="1" thickBot="1" x14ac:dyDescent="0.25">
      <c r="A4014" s="450"/>
      <c r="B4014" s="427"/>
      <c r="C4014" s="459"/>
      <c r="D4014" s="461"/>
      <c r="E4014" s="461"/>
      <c r="F4014" s="477"/>
      <c r="G4014" s="461"/>
      <c r="H4014" s="461"/>
      <c r="I4014" s="461"/>
      <c r="J4014" s="426"/>
      <c r="K4014" s="426"/>
      <c r="L4014" s="426"/>
      <c r="M4014" s="426"/>
      <c r="N4014" s="427"/>
      <c r="O4014" s="458">
        <f t="shared" si="186"/>
        <v>0</v>
      </c>
      <c r="P4014" s="458">
        <f t="shared" si="187"/>
        <v>0</v>
      </c>
      <c r="Q4014" s="96" t="str">
        <f t="shared" si="188"/>
        <v/>
      </c>
    </row>
    <row r="4015" spans="1:17" ht="13.5" hidden="1" thickBot="1" x14ac:dyDescent="0.25">
      <c r="A4015" s="450"/>
      <c r="B4015" s="427"/>
      <c r="C4015" s="459"/>
      <c r="D4015" s="461"/>
      <c r="E4015" s="461"/>
      <c r="F4015" s="477"/>
      <c r="G4015" s="461"/>
      <c r="H4015" s="461"/>
      <c r="I4015" s="461"/>
      <c r="J4015" s="426"/>
      <c r="K4015" s="426"/>
      <c r="L4015" s="426"/>
      <c r="M4015" s="426"/>
      <c r="N4015" s="427"/>
      <c r="O4015" s="458">
        <f t="shared" si="186"/>
        <v>0</v>
      </c>
      <c r="P4015" s="458">
        <f t="shared" si="187"/>
        <v>0</v>
      </c>
      <c r="Q4015" s="96" t="str">
        <f t="shared" si="188"/>
        <v/>
      </c>
    </row>
    <row r="4016" spans="1:17" ht="13.5" hidden="1" thickBot="1" x14ac:dyDescent="0.25">
      <c r="A4016" s="450"/>
      <c r="B4016" s="427"/>
      <c r="C4016" s="459"/>
      <c r="D4016" s="461"/>
      <c r="E4016" s="461"/>
      <c r="F4016" s="477"/>
      <c r="G4016" s="461"/>
      <c r="H4016" s="461"/>
      <c r="I4016" s="461"/>
      <c r="J4016" s="426"/>
      <c r="K4016" s="426"/>
      <c r="L4016" s="426"/>
      <c r="M4016" s="426"/>
      <c r="N4016" s="427"/>
      <c r="O4016" s="458">
        <f t="shared" si="186"/>
        <v>0</v>
      </c>
      <c r="P4016" s="458">
        <f t="shared" si="187"/>
        <v>0</v>
      </c>
      <c r="Q4016" s="96" t="str">
        <f t="shared" si="188"/>
        <v/>
      </c>
    </row>
    <row r="4017" spans="1:17" ht="13.5" hidden="1" thickBot="1" x14ac:dyDescent="0.25">
      <c r="A4017" s="450"/>
      <c r="B4017" s="427"/>
      <c r="C4017" s="459"/>
      <c r="D4017" s="461"/>
      <c r="E4017" s="461"/>
      <c r="F4017" s="477"/>
      <c r="G4017" s="461"/>
      <c r="H4017" s="461"/>
      <c r="I4017" s="461"/>
      <c r="J4017" s="426"/>
      <c r="K4017" s="426"/>
      <c r="L4017" s="426"/>
      <c r="M4017" s="426"/>
      <c r="N4017" s="427"/>
      <c r="O4017" s="458">
        <f t="shared" si="186"/>
        <v>0</v>
      </c>
      <c r="P4017" s="458">
        <f t="shared" si="187"/>
        <v>0</v>
      </c>
      <c r="Q4017" s="96" t="str">
        <f t="shared" si="188"/>
        <v/>
      </c>
    </row>
    <row r="4018" spans="1:17" ht="13.5" hidden="1" thickBot="1" x14ac:dyDescent="0.25">
      <c r="A4018" s="450"/>
      <c r="B4018" s="427"/>
      <c r="C4018" s="466"/>
      <c r="D4018" s="455"/>
      <c r="E4018" s="455"/>
      <c r="F4018" s="476"/>
      <c r="G4018" s="456"/>
      <c r="H4018" s="456"/>
      <c r="I4018" s="461"/>
      <c r="J4018" s="425"/>
      <c r="K4018" s="425"/>
      <c r="L4018" s="426"/>
      <c r="M4018" s="425"/>
      <c r="N4018" s="481"/>
      <c r="O4018" s="458">
        <f t="shared" si="186"/>
        <v>0</v>
      </c>
      <c r="P4018" s="458">
        <f t="shared" si="187"/>
        <v>0</v>
      </c>
      <c r="Q4018" s="96" t="str">
        <f t="shared" si="188"/>
        <v/>
      </c>
    </row>
    <row r="4019" spans="1:17" ht="13.5" hidden="1" thickBot="1" x14ac:dyDescent="0.25">
      <c r="A4019" s="450"/>
      <c r="B4019" s="427"/>
      <c r="C4019" s="459"/>
      <c r="D4019" s="461"/>
      <c r="E4019" s="461"/>
      <c r="F4019" s="477"/>
      <c r="G4019" s="455"/>
      <c r="H4019" s="461"/>
      <c r="I4019" s="455"/>
      <c r="J4019" s="465"/>
      <c r="K4019" s="465"/>
      <c r="L4019" s="465"/>
      <c r="M4019" s="485"/>
      <c r="N4019" s="427"/>
      <c r="O4019" s="458">
        <f t="shared" si="186"/>
        <v>0</v>
      </c>
      <c r="P4019" s="458">
        <f t="shared" si="187"/>
        <v>0</v>
      </c>
      <c r="Q4019" s="96" t="str">
        <f t="shared" si="188"/>
        <v/>
      </c>
    </row>
    <row r="4020" spans="1:17" ht="13.5" hidden="1" thickBot="1" x14ac:dyDescent="0.25">
      <c r="A4020" s="450"/>
      <c r="B4020" s="427"/>
      <c r="C4020" s="459"/>
      <c r="D4020" s="461"/>
      <c r="E4020" s="461"/>
      <c r="F4020" s="477"/>
      <c r="G4020" s="461"/>
      <c r="H4020" s="461"/>
      <c r="I4020" s="461"/>
      <c r="J4020" s="426"/>
      <c r="K4020" s="426"/>
      <c r="L4020" s="426"/>
      <c r="M4020" s="426"/>
      <c r="N4020" s="427"/>
      <c r="O4020" s="458">
        <f t="shared" si="186"/>
        <v>0</v>
      </c>
      <c r="P4020" s="458">
        <f t="shared" si="187"/>
        <v>0</v>
      </c>
      <c r="Q4020" s="96" t="str">
        <f t="shared" si="188"/>
        <v/>
      </c>
    </row>
    <row r="4021" spans="1:17" ht="13.5" hidden="1" thickBot="1" x14ac:dyDescent="0.25">
      <c r="A4021" s="450"/>
      <c r="B4021" s="427"/>
      <c r="C4021" s="459"/>
      <c r="D4021" s="461"/>
      <c r="E4021" s="461"/>
      <c r="F4021" s="477"/>
      <c r="G4021" s="461"/>
      <c r="H4021" s="461"/>
      <c r="I4021" s="461"/>
      <c r="J4021" s="426"/>
      <c r="K4021" s="425"/>
      <c r="L4021" s="426"/>
      <c r="M4021" s="426"/>
      <c r="N4021" s="427"/>
      <c r="O4021" s="458">
        <f t="shared" si="186"/>
        <v>0</v>
      </c>
      <c r="P4021" s="458">
        <f t="shared" si="187"/>
        <v>0</v>
      </c>
      <c r="Q4021" s="96" t="str">
        <f t="shared" si="188"/>
        <v/>
      </c>
    </row>
    <row r="4022" spans="1:17" ht="13.5" hidden="1" thickBot="1" x14ac:dyDescent="0.25">
      <c r="A4022" s="450"/>
      <c r="B4022" s="427"/>
      <c r="C4022" s="459"/>
      <c r="D4022" s="461"/>
      <c r="E4022" s="461"/>
      <c r="F4022" s="477"/>
      <c r="G4022" s="461"/>
      <c r="H4022" s="461"/>
      <c r="I4022" s="461"/>
      <c r="J4022" s="426"/>
      <c r="K4022" s="426"/>
      <c r="L4022" s="426"/>
      <c r="M4022" s="426"/>
      <c r="N4022" s="427"/>
      <c r="O4022" s="458">
        <f t="shared" si="186"/>
        <v>0</v>
      </c>
      <c r="P4022" s="458">
        <f t="shared" si="187"/>
        <v>0</v>
      </c>
      <c r="Q4022" s="96" t="str">
        <f t="shared" si="188"/>
        <v/>
      </c>
    </row>
    <row r="4023" spans="1:17" ht="13.5" hidden="1" thickBot="1" x14ac:dyDescent="0.25">
      <c r="A4023" s="450"/>
      <c r="B4023" s="427"/>
      <c r="C4023" s="459"/>
      <c r="D4023" s="461"/>
      <c r="E4023" s="461"/>
      <c r="F4023" s="477"/>
      <c r="G4023" s="453"/>
      <c r="H4023" s="455"/>
      <c r="I4023" s="455"/>
      <c r="J4023" s="465"/>
      <c r="K4023" s="465"/>
      <c r="L4023" s="465"/>
      <c r="M4023" s="426"/>
      <c r="N4023" s="427"/>
      <c r="O4023" s="458">
        <f t="shared" si="186"/>
        <v>0</v>
      </c>
      <c r="P4023" s="458">
        <f t="shared" si="187"/>
        <v>0</v>
      </c>
      <c r="Q4023" s="96" t="str">
        <f t="shared" si="188"/>
        <v/>
      </c>
    </row>
    <row r="4024" spans="1:17" ht="13.5" hidden="1" thickBot="1" x14ac:dyDescent="0.25">
      <c r="A4024" s="450"/>
      <c r="B4024" s="427"/>
      <c r="C4024" s="466"/>
      <c r="D4024" s="455"/>
      <c r="E4024" s="455"/>
      <c r="F4024" s="476"/>
      <c r="G4024" s="456"/>
      <c r="H4024" s="456"/>
      <c r="I4024" s="461"/>
      <c r="J4024" s="425"/>
      <c r="K4024" s="425"/>
      <c r="L4024" s="426"/>
      <c r="M4024" s="425"/>
      <c r="N4024" s="481"/>
      <c r="O4024" s="458">
        <f t="shared" si="186"/>
        <v>0</v>
      </c>
      <c r="P4024" s="458">
        <f t="shared" si="187"/>
        <v>0</v>
      </c>
      <c r="Q4024" s="96" t="str">
        <f t="shared" si="188"/>
        <v/>
      </c>
    </row>
    <row r="4025" spans="1:17" ht="13.5" hidden="1" thickBot="1" x14ac:dyDescent="0.25">
      <c r="A4025" s="450"/>
      <c r="B4025" s="427"/>
      <c r="C4025" s="459"/>
      <c r="D4025" s="461"/>
      <c r="E4025" s="461"/>
      <c r="F4025" s="477"/>
      <c r="G4025" s="461"/>
      <c r="H4025" s="461"/>
      <c r="I4025" s="461"/>
      <c r="J4025" s="426"/>
      <c r="K4025" s="426"/>
      <c r="L4025" s="426"/>
      <c r="M4025" s="426"/>
      <c r="N4025" s="427"/>
      <c r="O4025" s="458">
        <f t="shared" si="186"/>
        <v>0</v>
      </c>
      <c r="P4025" s="458">
        <f t="shared" si="187"/>
        <v>0</v>
      </c>
      <c r="Q4025" s="96" t="str">
        <f t="shared" si="188"/>
        <v/>
      </c>
    </row>
    <row r="4026" spans="1:17" ht="13.5" hidden="1" thickBot="1" x14ac:dyDescent="0.25">
      <c r="A4026" s="450"/>
      <c r="B4026" s="427"/>
      <c r="C4026" s="466"/>
      <c r="D4026" s="455"/>
      <c r="E4026" s="455"/>
      <c r="F4026" s="476"/>
      <c r="G4026" s="456"/>
      <c r="H4026" s="456"/>
      <c r="I4026" s="461"/>
      <c r="J4026" s="425"/>
      <c r="K4026" s="425"/>
      <c r="L4026" s="426"/>
      <c r="M4026" s="425"/>
      <c r="N4026" s="481"/>
      <c r="O4026" s="458">
        <f t="shared" si="186"/>
        <v>0</v>
      </c>
      <c r="P4026" s="458">
        <f t="shared" si="187"/>
        <v>0</v>
      </c>
      <c r="Q4026" s="96" t="str">
        <f t="shared" si="188"/>
        <v/>
      </c>
    </row>
    <row r="4027" spans="1:17" ht="13.5" hidden="1" thickBot="1" x14ac:dyDescent="0.25">
      <c r="A4027" s="450"/>
      <c r="B4027" s="427"/>
      <c r="C4027" s="459"/>
      <c r="D4027" s="461"/>
      <c r="E4027" s="461"/>
      <c r="F4027" s="477"/>
      <c r="G4027" s="461"/>
      <c r="H4027" s="461"/>
      <c r="I4027" s="461"/>
      <c r="J4027" s="426"/>
      <c r="K4027" s="426"/>
      <c r="L4027" s="426"/>
      <c r="M4027" s="426"/>
      <c r="N4027" s="427"/>
      <c r="O4027" s="458">
        <f t="shared" si="186"/>
        <v>0</v>
      </c>
      <c r="P4027" s="458">
        <f t="shared" si="187"/>
        <v>0</v>
      </c>
      <c r="Q4027" s="96" t="str">
        <f t="shared" si="188"/>
        <v/>
      </c>
    </row>
    <row r="4028" spans="1:17" ht="13.5" hidden="1" thickBot="1" x14ac:dyDescent="0.25">
      <c r="A4028" s="450"/>
      <c r="B4028" s="427"/>
      <c r="C4028" s="459"/>
      <c r="D4028" s="455"/>
      <c r="E4028" s="455"/>
      <c r="F4028" s="477"/>
      <c r="G4028" s="461"/>
      <c r="H4028" s="461"/>
      <c r="I4028" s="461"/>
      <c r="J4028" s="426"/>
      <c r="K4028" s="426"/>
      <c r="L4028" s="426"/>
      <c r="M4028" s="485"/>
      <c r="N4028" s="427"/>
      <c r="O4028" s="458">
        <f t="shared" si="186"/>
        <v>0</v>
      </c>
      <c r="P4028" s="458">
        <f t="shared" si="187"/>
        <v>0</v>
      </c>
      <c r="Q4028" s="96" t="str">
        <f t="shared" si="188"/>
        <v/>
      </c>
    </row>
    <row r="4029" spans="1:17" ht="13.5" hidden="1" thickBot="1" x14ac:dyDescent="0.25">
      <c r="A4029" s="450"/>
      <c r="B4029" s="427"/>
      <c r="C4029" s="459"/>
      <c r="D4029" s="461"/>
      <c r="E4029" s="461"/>
      <c r="F4029" s="477"/>
      <c r="G4029" s="461"/>
      <c r="H4029" s="461"/>
      <c r="I4029" s="461"/>
      <c r="J4029" s="426"/>
      <c r="K4029" s="426"/>
      <c r="L4029" s="426"/>
      <c r="M4029" s="426"/>
      <c r="N4029" s="427"/>
      <c r="O4029" s="458">
        <f t="shared" si="186"/>
        <v>0</v>
      </c>
      <c r="P4029" s="458">
        <f t="shared" si="187"/>
        <v>0</v>
      </c>
      <c r="Q4029" s="96" t="str">
        <f t="shared" si="188"/>
        <v/>
      </c>
    </row>
    <row r="4030" spans="1:17" ht="13.5" hidden="1" thickBot="1" x14ac:dyDescent="0.25">
      <c r="A4030" s="450"/>
      <c r="B4030" s="427"/>
      <c r="C4030" s="459"/>
      <c r="D4030" s="455"/>
      <c r="E4030" s="455"/>
      <c r="F4030" s="477"/>
      <c r="G4030" s="461"/>
      <c r="H4030" s="461"/>
      <c r="I4030" s="461"/>
      <c r="J4030" s="426"/>
      <c r="K4030" s="426"/>
      <c r="L4030" s="426"/>
      <c r="M4030" s="485"/>
      <c r="N4030" s="427"/>
      <c r="O4030" s="458">
        <f t="shared" si="186"/>
        <v>0</v>
      </c>
      <c r="P4030" s="458">
        <f t="shared" si="187"/>
        <v>0</v>
      </c>
      <c r="Q4030" s="96" t="str">
        <f t="shared" si="188"/>
        <v/>
      </c>
    </row>
    <row r="4031" spans="1:17" ht="13.5" hidden="1" thickBot="1" x14ac:dyDescent="0.25">
      <c r="A4031" s="450"/>
      <c r="B4031" s="427"/>
      <c r="C4031" s="459"/>
      <c r="D4031" s="461"/>
      <c r="E4031" s="461"/>
      <c r="F4031" s="477"/>
      <c r="G4031" s="461"/>
      <c r="H4031" s="461"/>
      <c r="I4031" s="461"/>
      <c r="J4031" s="426"/>
      <c r="K4031" s="426"/>
      <c r="L4031" s="426"/>
      <c r="M4031" s="426"/>
      <c r="N4031" s="427"/>
      <c r="O4031" s="458">
        <f t="shared" si="186"/>
        <v>0</v>
      </c>
      <c r="P4031" s="458">
        <f t="shared" si="187"/>
        <v>0</v>
      </c>
      <c r="Q4031" s="96" t="str">
        <f t="shared" si="188"/>
        <v/>
      </c>
    </row>
    <row r="4032" spans="1:17" ht="13.5" hidden="1" thickBot="1" x14ac:dyDescent="0.25">
      <c r="A4032" s="450"/>
      <c r="B4032" s="427"/>
      <c r="C4032" s="459"/>
      <c r="D4032" s="461"/>
      <c r="E4032" s="461"/>
      <c r="F4032" s="477"/>
      <c r="G4032" s="461"/>
      <c r="H4032" s="461"/>
      <c r="I4032" s="461"/>
      <c r="J4032" s="426"/>
      <c r="K4032" s="426"/>
      <c r="L4032" s="426"/>
      <c r="M4032" s="426"/>
      <c r="N4032" s="427"/>
      <c r="O4032" s="458">
        <f t="shared" si="186"/>
        <v>0</v>
      </c>
      <c r="P4032" s="458">
        <f t="shared" si="187"/>
        <v>0</v>
      </c>
      <c r="Q4032" s="96" t="str">
        <f t="shared" si="188"/>
        <v/>
      </c>
    </row>
    <row r="4033" spans="1:17" ht="13.5" hidden="1" thickBot="1" x14ac:dyDescent="0.25">
      <c r="A4033" s="450"/>
      <c r="B4033" s="427"/>
      <c r="C4033" s="459"/>
      <c r="D4033" s="461"/>
      <c r="E4033" s="461"/>
      <c r="F4033" s="477"/>
      <c r="G4033" s="461"/>
      <c r="H4033" s="461"/>
      <c r="I4033" s="461"/>
      <c r="J4033" s="426"/>
      <c r="K4033" s="426"/>
      <c r="L4033" s="426"/>
      <c r="M4033" s="426"/>
      <c r="N4033" s="427"/>
      <c r="O4033" s="458">
        <f t="shared" si="186"/>
        <v>0</v>
      </c>
      <c r="P4033" s="458">
        <f t="shared" si="187"/>
        <v>0</v>
      </c>
      <c r="Q4033" s="96" t="str">
        <f t="shared" si="188"/>
        <v/>
      </c>
    </row>
    <row r="4034" spans="1:17" ht="13.5" hidden="1" thickBot="1" x14ac:dyDescent="0.25">
      <c r="A4034" s="450"/>
      <c r="B4034" s="427"/>
      <c r="C4034" s="464"/>
      <c r="D4034" s="455"/>
      <c r="E4034" s="455"/>
      <c r="F4034" s="460"/>
      <c r="G4034" s="455"/>
      <c r="H4034" s="461"/>
      <c r="I4034" s="461"/>
      <c r="J4034" s="426"/>
      <c r="K4034" s="426"/>
      <c r="L4034" s="426"/>
      <c r="M4034" s="426"/>
      <c r="N4034" s="427"/>
      <c r="O4034" s="458">
        <f t="shared" si="186"/>
        <v>0</v>
      </c>
      <c r="P4034" s="458">
        <f t="shared" si="187"/>
        <v>0</v>
      </c>
      <c r="Q4034" s="96" t="str">
        <f t="shared" si="188"/>
        <v/>
      </c>
    </row>
    <row r="4035" spans="1:17" ht="13.5" hidden="1" thickBot="1" x14ac:dyDescent="0.25">
      <c r="A4035" s="450"/>
      <c r="B4035" s="427"/>
      <c r="C4035" s="464"/>
      <c r="D4035" s="455"/>
      <c r="E4035" s="455"/>
      <c r="F4035" s="460"/>
      <c r="G4035" s="455"/>
      <c r="H4035" s="461"/>
      <c r="I4035" s="461"/>
      <c r="J4035" s="426"/>
      <c r="K4035" s="426"/>
      <c r="L4035" s="426"/>
      <c r="M4035" s="426"/>
      <c r="N4035" s="427"/>
      <c r="O4035" s="458">
        <f t="shared" si="186"/>
        <v>0</v>
      </c>
      <c r="P4035" s="458">
        <f t="shared" si="187"/>
        <v>0</v>
      </c>
      <c r="Q4035" s="96" t="str">
        <f t="shared" si="188"/>
        <v/>
      </c>
    </row>
    <row r="4036" spans="1:17" ht="13.5" hidden="1" thickBot="1" x14ac:dyDescent="0.25">
      <c r="A4036" s="450"/>
      <c r="B4036" s="427"/>
      <c r="C4036" s="464"/>
      <c r="D4036" s="455"/>
      <c r="E4036" s="455"/>
      <c r="F4036" s="460"/>
      <c r="G4036" s="455"/>
      <c r="H4036" s="461"/>
      <c r="I4036" s="461"/>
      <c r="J4036" s="426"/>
      <c r="K4036" s="426"/>
      <c r="L4036" s="426"/>
      <c r="M4036" s="426"/>
      <c r="N4036" s="427"/>
      <c r="O4036" s="458">
        <f t="shared" si="186"/>
        <v>0</v>
      </c>
      <c r="P4036" s="458">
        <f t="shared" si="187"/>
        <v>0</v>
      </c>
      <c r="Q4036" s="96" t="str">
        <f t="shared" si="188"/>
        <v/>
      </c>
    </row>
    <row r="4037" spans="1:17" ht="13.5" hidden="1" thickBot="1" x14ac:dyDescent="0.25">
      <c r="A4037" s="450"/>
      <c r="B4037" s="427"/>
      <c r="C4037" s="464"/>
      <c r="D4037" s="455"/>
      <c r="E4037" s="455"/>
      <c r="F4037" s="460"/>
      <c r="G4037" s="455"/>
      <c r="H4037" s="461"/>
      <c r="I4037" s="461"/>
      <c r="J4037" s="426"/>
      <c r="K4037" s="426"/>
      <c r="L4037" s="426"/>
      <c r="M4037" s="426"/>
      <c r="N4037" s="427"/>
      <c r="O4037" s="458">
        <f t="shared" ref="O4037:O4100" si="189">IF(B4037=0,0,IF(YEAR(B4037)=$P$1,MONTH(B4037)-$O$1+1,(YEAR(B4037)-$P$1)*12-$O$1+1+MONTH(B4037)))</f>
        <v>0</v>
      </c>
      <c r="P4037" s="458">
        <f t="shared" ref="P4037:P4100" si="190">IF(C4037=0,0,IF(YEAR(C4037)=$P$1,MONTH(C4037)-$O$1+1,(YEAR(C4037)-$P$1)*12-$O$1+1+MONTH(C4037)))</f>
        <v>0</v>
      </c>
      <c r="Q4037" s="96" t="str">
        <f t="shared" ref="Q4037:Q4100" si="191">SUBSTITUTE(D4037," ","_")</f>
        <v/>
      </c>
    </row>
    <row r="4038" spans="1:17" ht="13.5" hidden="1" thickBot="1" x14ac:dyDescent="0.25">
      <c r="A4038" s="450"/>
      <c r="B4038" s="427"/>
      <c r="C4038" s="459"/>
      <c r="D4038" s="461"/>
      <c r="E4038" s="461"/>
      <c r="F4038" s="477"/>
      <c r="G4038" s="461"/>
      <c r="H4038" s="461"/>
      <c r="I4038" s="461"/>
      <c r="J4038" s="426"/>
      <c r="K4038" s="426"/>
      <c r="L4038" s="426"/>
      <c r="M4038" s="426"/>
      <c r="N4038" s="427"/>
      <c r="O4038" s="458">
        <f t="shared" si="189"/>
        <v>0</v>
      </c>
      <c r="P4038" s="458">
        <f t="shared" si="190"/>
        <v>0</v>
      </c>
      <c r="Q4038" s="96" t="str">
        <f t="shared" si="191"/>
        <v/>
      </c>
    </row>
    <row r="4039" spans="1:17" ht="13.5" hidden="1" thickBot="1" x14ac:dyDescent="0.25">
      <c r="A4039" s="450"/>
      <c r="B4039" s="427"/>
      <c r="C4039" s="459"/>
      <c r="D4039" s="461"/>
      <c r="E4039" s="461"/>
      <c r="F4039" s="477"/>
      <c r="G4039" s="461"/>
      <c r="H4039" s="461"/>
      <c r="I4039" s="461"/>
      <c r="J4039" s="426"/>
      <c r="K4039" s="426"/>
      <c r="L4039" s="426"/>
      <c r="M4039" s="426"/>
      <c r="N4039" s="427"/>
      <c r="O4039" s="458">
        <f t="shared" si="189"/>
        <v>0</v>
      </c>
      <c r="P4039" s="458">
        <f t="shared" si="190"/>
        <v>0</v>
      </c>
      <c r="Q4039" s="96" t="str">
        <f t="shared" si="191"/>
        <v/>
      </c>
    </row>
    <row r="4040" spans="1:17" ht="13.5" hidden="1" thickBot="1" x14ac:dyDescent="0.25">
      <c r="A4040" s="450"/>
      <c r="B4040" s="427"/>
      <c r="C4040" s="459"/>
      <c r="D4040" s="461"/>
      <c r="E4040" s="461"/>
      <c r="F4040" s="477"/>
      <c r="G4040" s="461"/>
      <c r="H4040" s="461"/>
      <c r="I4040" s="461"/>
      <c r="J4040" s="426"/>
      <c r="K4040" s="426"/>
      <c r="L4040" s="426"/>
      <c r="M4040" s="426"/>
      <c r="N4040" s="427"/>
      <c r="O4040" s="458">
        <f t="shared" si="189"/>
        <v>0</v>
      </c>
      <c r="P4040" s="458">
        <f t="shared" si="190"/>
        <v>0</v>
      </c>
      <c r="Q4040" s="96" t="str">
        <f t="shared" si="191"/>
        <v/>
      </c>
    </row>
    <row r="4041" spans="1:17" ht="13.5" hidden="1" thickBot="1" x14ac:dyDescent="0.25">
      <c r="A4041" s="450"/>
      <c r="B4041" s="427"/>
      <c r="C4041" s="459"/>
      <c r="D4041" s="461"/>
      <c r="E4041" s="461"/>
      <c r="F4041" s="477"/>
      <c r="G4041" s="461"/>
      <c r="H4041" s="461"/>
      <c r="I4041" s="461"/>
      <c r="J4041" s="426"/>
      <c r="K4041" s="426"/>
      <c r="L4041" s="426"/>
      <c r="M4041" s="426"/>
      <c r="N4041" s="427"/>
      <c r="O4041" s="458">
        <f t="shared" si="189"/>
        <v>0</v>
      </c>
      <c r="P4041" s="458">
        <f t="shared" si="190"/>
        <v>0</v>
      </c>
      <c r="Q4041" s="96" t="str">
        <f t="shared" si="191"/>
        <v/>
      </c>
    </row>
    <row r="4042" spans="1:17" ht="13.5" hidden="1" thickBot="1" x14ac:dyDescent="0.25">
      <c r="A4042" s="450"/>
      <c r="B4042" s="427"/>
      <c r="C4042" s="459"/>
      <c r="D4042" s="461"/>
      <c r="E4042" s="461"/>
      <c r="F4042" s="477"/>
      <c r="G4042" s="461"/>
      <c r="H4042" s="461"/>
      <c r="I4042" s="461"/>
      <c r="J4042" s="426"/>
      <c r="K4042" s="426"/>
      <c r="L4042" s="426"/>
      <c r="M4042" s="426"/>
      <c r="N4042" s="427"/>
      <c r="O4042" s="458">
        <f t="shared" si="189"/>
        <v>0</v>
      </c>
      <c r="P4042" s="458">
        <f t="shared" si="190"/>
        <v>0</v>
      </c>
      <c r="Q4042" s="96" t="str">
        <f t="shared" si="191"/>
        <v/>
      </c>
    </row>
    <row r="4043" spans="1:17" ht="13.5" hidden="1" thickBot="1" x14ac:dyDescent="0.25">
      <c r="A4043" s="450"/>
      <c r="B4043" s="427"/>
      <c r="C4043" s="459"/>
      <c r="D4043" s="461"/>
      <c r="E4043" s="461"/>
      <c r="F4043" s="477"/>
      <c r="G4043" s="461"/>
      <c r="H4043" s="461"/>
      <c r="I4043" s="461"/>
      <c r="J4043" s="426"/>
      <c r="K4043" s="426"/>
      <c r="L4043" s="426"/>
      <c r="M4043" s="426"/>
      <c r="N4043" s="427"/>
      <c r="O4043" s="458">
        <f t="shared" si="189"/>
        <v>0</v>
      </c>
      <c r="P4043" s="458">
        <f t="shared" si="190"/>
        <v>0</v>
      </c>
      <c r="Q4043" s="96" t="str">
        <f t="shared" si="191"/>
        <v/>
      </c>
    </row>
    <row r="4044" spans="1:17" ht="13.5" hidden="1" thickBot="1" x14ac:dyDescent="0.25">
      <c r="A4044" s="450"/>
      <c r="B4044" s="427"/>
      <c r="C4044" s="459"/>
      <c r="D4044" s="461"/>
      <c r="E4044" s="461"/>
      <c r="F4044" s="477"/>
      <c r="G4044" s="461"/>
      <c r="H4044" s="461"/>
      <c r="I4044" s="461"/>
      <c r="J4044" s="426"/>
      <c r="K4044" s="426"/>
      <c r="L4044" s="426"/>
      <c r="M4044" s="426"/>
      <c r="N4044" s="427"/>
      <c r="O4044" s="458">
        <f t="shared" si="189"/>
        <v>0</v>
      </c>
      <c r="P4044" s="458">
        <f t="shared" si="190"/>
        <v>0</v>
      </c>
      <c r="Q4044" s="96" t="str">
        <f t="shared" si="191"/>
        <v/>
      </c>
    </row>
    <row r="4045" spans="1:17" ht="13.5" hidden="1" thickBot="1" x14ac:dyDescent="0.25">
      <c r="A4045" s="450"/>
      <c r="B4045" s="427"/>
      <c r="C4045" s="459"/>
      <c r="D4045" s="461"/>
      <c r="E4045" s="461"/>
      <c r="F4045" s="477"/>
      <c r="G4045" s="461"/>
      <c r="H4045" s="461"/>
      <c r="I4045" s="461"/>
      <c r="J4045" s="426"/>
      <c r="K4045" s="426"/>
      <c r="L4045" s="426"/>
      <c r="M4045" s="426"/>
      <c r="N4045" s="427"/>
      <c r="O4045" s="458">
        <f t="shared" si="189"/>
        <v>0</v>
      </c>
      <c r="P4045" s="458">
        <f t="shared" si="190"/>
        <v>0</v>
      </c>
      <c r="Q4045" s="96" t="str">
        <f t="shared" si="191"/>
        <v/>
      </c>
    </row>
    <row r="4046" spans="1:17" ht="13.5" hidden="1" thickBot="1" x14ac:dyDescent="0.25">
      <c r="A4046" s="450"/>
      <c r="B4046" s="427"/>
      <c r="C4046" s="459"/>
      <c r="D4046" s="461"/>
      <c r="E4046" s="461"/>
      <c r="F4046" s="477"/>
      <c r="G4046" s="453"/>
      <c r="H4046" s="455"/>
      <c r="I4046" s="455"/>
      <c r="J4046" s="465"/>
      <c r="K4046" s="465"/>
      <c r="L4046" s="465"/>
      <c r="M4046" s="426"/>
      <c r="N4046" s="427"/>
      <c r="O4046" s="458">
        <f t="shared" si="189"/>
        <v>0</v>
      </c>
      <c r="P4046" s="458">
        <f t="shared" si="190"/>
        <v>0</v>
      </c>
      <c r="Q4046" s="96" t="str">
        <f t="shared" si="191"/>
        <v/>
      </c>
    </row>
    <row r="4047" spans="1:17" ht="13.5" hidden="1" thickBot="1" x14ac:dyDescent="0.25">
      <c r="A4047" s="450"/>
      <c r="B4047" s="427"/>
      <c r="C4047" s="459"/>
      <c r="D4047" s="461"/>
      <c r="E4047" s="461"/>
      <c r="F4047" s="477"/>
      <c r="G4047" s="461"/>
      <c r="H4047" s="461"/>
      <c r="I4047" s="461"/>
      <c r="J4047" s="426"/>
      <c r="K4047" s="425"/>
      <c r="L4047" s="426"/>
      <c r="M4047" s="426"/>
      <c r="N4047" s="427"/>
      <c r="O4047" s="458">
        <f t="shared" si="189"/>
        <v>0</v>
      </c>
      <c r="P4047" s="458">
        <f t="shared" si="190"/>
        <v>0</v>
      </c>
      <c r="Q4047" s="96" t="str">
        <f t="shared" si="191"/>
        <v/>
      </c>
    </row>
    <row r="4048" spans="1:17" ht="13.5" hidden="1" thickBot="1" x14ac:dyDescent="0.25">
      <c r="A4048" s="450"/>
      <c r="B4048" s="427"/>
      <c r="C4048" s="459"/>
      <c r="D4048" s="461"/>
      <c r="E4048" s="461"/>
      <c r="F4048" s="477"/>
      <c r="G4048" s="461"/>
      <c r="H4048" s="461"/>
      <c r="I4048" s="461"/>
      <c r="J4048" s="426"/>
      <c r="K4048" s="425"/>
      <c r="L4048" s="426"/>
      <c r="M4048" s="426"/>
      <c r="N4048" s="427"/>
      <c r="O4048" s="458">
        <f t="shared" si="189"/>
        <v>0</v>
      </c>
      <c r="P4048" s="458">
        <f t="shared" si="190"/>
        <v>0</v>
      </c>
      <c r="Q4048" s="96" t="str">
        <f t="shared" si="191"/>
        <v/>
      </c>
    </row>
    <row r="4049" spans="1:17" ht="13.5" hidden="1" thickBot="1" x14ac:dyDescent="0.25">
      <c r="A4049" s="450"/>
      <c r="B4049" s="427"/>
      <c r="C4049" s="459"/>
      <c r="D4049" s="461"/>
      <c r="E4049" s="478"/>
      <c r="F4049" s="477"/>
      <c r="G4049" s="478"/>
      <c r="H4049" s="461"/>
      <c r="I4049" s="461"/>
      <c r="J4049" s="426"/>
      <c r="K4049" s="425"/>
      <c r="L4049" s="426"/>
      <c r="M4049" s="426"/>
      <c r="N4049" s="427"/>
      <c r="O4049" s="458">
        <f t="shared" si="189"/>
        <v>0</v>
      </c>
      <c r="P4049" s="458">
        <f t="shared" si="190"/>
        <v>0</v>
      </c>
      <c r="Q4049" s="96" t="str">
        <f t="shared" si="191"/>
        <v/>
      </c>
    </row>
    <row r="4050" spans="1:17" ht="13.5" hidden="1" thickBot="1" x14ac:dyDescent="0.25">
      <c r="A4050" s="450"/>
      <c r="B4050" s="427"/>
      <c r="C4050" s="459"/>
      <c r="D4050" s="455"/>
      <c r="E4050" s="455"/>
      <c r="F4050" s="477"/>
      <c r="G4050" s="461"/>
      <c r="H4050" s="461"/>
      <c r="I4050" s="461"/>
      <c r="J4050" s="426"/>
      <c r="K4050" s="425"/>
      <c r="L4050" s="425"/>
      <c r="M4050" s="426"/>
      <c r="N4050" s="427"/>
      <c r="O4050" s="458">
        <f t="shared" si="189"/>
        <v>0</v>
      </c>
      <c r="P4050" s="458">
        <f t="shared" si="190"/>
        <v>0</v>
      </c>
      <c r="Q4050" s="96" t="str">
        <f t="shared" si="191"/>
        <v/>
      </c>
    </row>
    <row r="4051" spans="1:17" ht="13.5" hidden="1" thickBot="1" x14ac:dyDescent="0.25">
      <c r="A4051" s="450"/>
      <c r="B4051" s="427"/>
      <c r="C4051" s="464"/>
      <c r="D4051" s="461"/>
      <c r="E4051" s="461"/>
      <c r="F4051" s="477"/>
      <c r="G4051" s="461"/>
      <c r="H4051" s="461"/>
      <c r="I4051" s="461"/>
      <c r="J4051" s="426"/>
      <c r="K4051" s="425"/>
      <c r="L4051" s="426"/>
      <c r="M4051" s="426"/>
      <c r="N4051" s="427"/>
      <c r="O4051" s="458">
        <f t="shared" si="189"/>
        <v>0</v>
      </c>
      <c r="P4051" s="458">
        <f t="shared" si="190"/>
        <v>0</v>
      </c>
      <c r="Q4051" s="96" t="str">
        <f t="shared" si="191"/>
        <v/>
      </c>
    </row>
    <row r="4052" spans="1:17" ht="13.5" hidden="1" thickBot="1" x14ac:dyDescent="0.25">
      <c r="A4052" s="450"/>
      <c r="B4052" s="427"/>
      <c r="C4052" s="459"/>
      <c r="D4052" s="461"/>
      <c r="E4052" s="461"/>
      <c r="F4052" s="477"/>
      <c r="G4052" s="461"/>
      <c r="H4052" s="461"/>
      <c r="I4052" s="461"/>
      <c r="J4052" s="426"/>
      <c r="K4052" s="425"/>
      <c r="L4052" s="426"/>
      <c r="M4052" s="426"/>
      <c r="N4052" s="427"/>
      <c r="O4052" s="458">
        <f t="shared" si="189"/>
        <v>0</v>
      </c>
      <c r="P4052" s="458">
        <f t="shared" si="190"/>
        <v>0</v>
      </c>
      <c r="Q4052" s="96" t="str">
        <f t="shared" si="191"/>
        <v/>
      </c>
    </row>
    <row r="4053" spans="1:17" ht="13.5" hidden="1" thickBot="1" x14ac:dyDescent="0.25">
      <c r="A4053" s="450"/>
      <c r="B4053" s="427"/>
      <c r="C4053" s="464"/>
      <c r="D4053" s="461"/>
      <c r="E4053" s="461"/>
      <c r="F4053" s="477"/>
      <c r="G4053" s="461"/>
      <c r="H4053" s="461"/>
      <c r="I4053" s="461"/>
      <c r="J4053" s="426"/>
      <c r="K4053" s="425"/>
      <c r="L4053" s="426"/>
      <c r="M4053" s="426"/>
      <c r="N4053" s="427"/>
      <c r="O4053" s="458">
        <f t="shared" si="189"/>
        <v>0</v>
      </c>
      <c r="P4053" s="458">
        <f t="shared" si="190"/>
        <v>0</v>
      </c>
      <c r="Q4053" s="96" t="str">
        <f t="shared" si="191"/>
        <v/>
      </c>
    </row>
    <row r="4054" spans="1:17" ht="13.5" hidden="1" thickBot="1" x14ac:dyDescent="0.25">
      <c r="A4054" s="450"/>
      <c r="B4054" s="427"/>
      <c r="C4054" s="459"/>
      <c r="D4054" s="456"/>
      <c r="E4054" s="456"/>
      <c r="F4054" s="477"/>
      <c r="G4054" s="456"/>
      <c r="H4054" s="461"/>
      <c r="I4054" s="461"/>
      <c r="J4054" s="425"/>
      <c r="K4054" s="425"/>
      <c r="L4054" s="426"/>
      <c r="M4054" s="426"/>
      <c r="N4054" s="427"/>
      <c r="O4054" s="458">
        <f t="shared" si="189"/>
        <v>0</v>
      </c>
      <c r="P4054" s="458">
        <f t="shared" si="190"/>
        <v>0</v>
      </c>
      <c r="Q4054" s="96" t="str">
        <f t="shared" si="191"/>
        <v/>
      </c>
    </row>
    <row r="4055" spans="1:17" ht="13.5" hidden="1" thickBot="1" x14ac:dyDescent="0.25">
      <c r="A4055" s="450"/>
      <c r="B4055" s="427"/>
      <c r="C4055" s="464"/>
      <c r="D4055" s="461"/>
      <c r="E4055" s="461"/>
      <c r="F4055" s="477"/>
      <c r="G4055" s="461"/>
      <c r="H4055" s="461"/>
      <c r="I4055" s="461"/>
      <c r="J4055" s="426"/>
      <c r="K4055" s="425"/>
      <c r="L4055" s="426"/>
      <c r="M4055" s="426"/>
      <c r="N4055" s="427"/>
      <c r="O4055" s="458">
        <f t="shared" si="189"/>
        <v>0</v>
      </c>
      <c r="P4055" s="458">
        <f t="shared" si="190"/>
        <v>0</v>
      </c>
      <c r="Q4055" s="96" t="str">
        <f t="shared" si="191"/>
        <v/>
      </c>
    </row>
    <row r="4056" spans="1:17" ht="13.5" hidden="1" thickBot="1" x14ac:dyDescent="0.25">
      <c r="A4056" s="450"/>
      <c r="B4056" s="427"/>
      <c r="C4056" s="459"/>
      <c r="D4056" s="455"/>
      <c r="E4056" s="455"/>
      <c r="F4056" s="477"/>
      <c r="G4056" s="456"/>
      <c r="H4056" s="461"/>
      <c r="I4056" s="492"/>
      <c r="J4056" s="429"/>
      <c r="K4056" s="429"/>
      <c r="L4056" s="428"/>
      <c r="M4056" s="429"/>
      <c r="N4056" s="430"/>
      <c r="O4056" s="458">
        <f t="shared" si="189"/>
        <v>0</v>
      </c>
      <c r="P4056" s="458">
        <f t="shared" si="190"/>
        <v>0</v>
      </c>
      <c r="Q4056" s="96" t="str">
        <f t="shared" si="191"/>
        <v/>
      </c>
    </row>
    <row r="4057" spans="1:17" ht="13.5" hidden="1" thickBot="1" x14ac:dyDescent="0.25">
      <c r="A4057" s="450"/>
      <c r="B4057" s="427"/>
      <c r="C4057" s="459"/>
      <c r="D4057" s="455"/>
      <c r="E4057" s="455"/>
      <c r="F4057" s="477"/>
      <c r="G4057" s="456"/>
      <c r="H4057" s="461"/>
      <c r="I4057" s="492"/>
      <c r="J4057" s="429"/>
      <c r="K4057" s="429"/>
      <c r="L4057" s="428"/>
      <c r="M4057" s="429"/>
      <c r="N4057" s="430"/>
      <c r="O4057" s="458">
        <f t="shared" si="189"/>
        <v>0</v>
      </c>
      <c r="P4057" s="458">
        <f t="shared" si="190"/>
        <v>0</v>
      </c>
      <c r="Q4057" s="96" t="str">
        <f t="shared" si="191"/>
        <v/>
      </c>
    </row>
    <row r="4058" spans="1:17" ht="13.5" hidden="1" thickBot="1" x14ac:dyDescent="0.25">
      <c r="A4058" s="450"/>
      <c r="B4058" s="427"/>
      <c r="C4058" s="459"/>
      <c r="D4058" s="455"/>
      <c r="E4058" s="455"/>
      <c r="F4058" s="477"/>
      <c r="G4058" s="456"/>
      <c r="H4058" s="461"/>
      <c r="I4058" s="461"/>
      <c r="J4058" s="426"/>
      <c r="K4058" s="429"/>
      <c r="L4058" s="428"/>
      <c r="M4058" s="429"/>
      <c r="N4058" s="430"/>
      <c r="O4058" s="458">
        <f t="shared" si="189"/>
        <v>0</v>
      </c>
      <c r="P4058" s="458">
        <f t="shared" si="190"/>
        <v>0</v>
      </c>
      <c r="Q4058" s="96" t="str">
        <f t="shared" si="191"/>
        <v/>
      </c>
    </row>
    <row r="4059" spans="1:17" ht="13.5" hidden="1" thickBot="1" x14ac:dyDescent="0.25">
      <c r="A4059" s="450"/>
      <c r="B4059" s="427"/>
      <c r="C4059" s="459"/>
      <c r="D4059" s="455"/>
      <c r="E4059" s="455"/>
      <c r="F4059" s="477"/>
      <c r="G4059" s="456"/>
      <c r="H4059" s="461"/>
      <c r="I4059" s="461"/>
      <c r="J4059" s="426"/>
      <c r="K4059" s="429"/>
      <c r="L4059" s="428"/>
      <c r="M4059" s="429"/>
      <c r="N4059" s="430"/>
      <c r="O4059" s="458">
        <f t="shared" si="189"/>
        <v>0</v>
      </c>
      <c r="P4059" s="458">
        <f t="shared" si="190"/>
        <v>0</v>
      </c>
      <c r="Q4059" s="96" t="str">
        <f t="shared" si="191"/>
        <v/>
      </c>
    </row>
    <row r="4060" spans="1:17" ht="13.5" hidden="1" thickBot="1" x14ac:dyDescent="0.25">
      <c r="A4060" s="450"/>
      <c r="B4060" s="427"/>
      <c r="C4060" s="459"/>
      <c r="D4060" s="455"/>
      <c r="E4060" s="455"/>
      <c r="F4060" s="477"/>
      <c r="G4060" s="456"/>
      <c r="H4060" s="461"/>
      <c r="I4060" s="461"/>
      <c r="J4060" s="426"/>
      <c r="K4060" s="429"/>
      <c r="L4060" s="428"/>
      <c r="M4060" s="429"/>
      <c r="N4060" s="430"/>
      <c r="O4060" s="458">
        <f t="shared" si="189"/>
        <v>0</v>
      </c>
      <c r="P4060" s="458">
        <f t="shared" si="190"/>
        <v>0</v>
      </c>
      <c r="Q4060" s="96" t="str">
        <f t="shared" si="191"/>
        <v/>
      </c>
    </row>
    <row r="4061" spans="1:17" ht="13.5" hidden="1" thickBot="1" x14ac:dyDescent="0.25">
      <c r="A4061" s="450"/>
      <c r="B4061" s="427"/>
      <c r="C4061" s="459"/>
      <c r="D4061" s="455"/>
      <c r="E4061" s="455"/>
      <c r="F4061" s="477"/>
      <c r="G4061" s="456"/>
      <c r="H4061" s="461"/>
      <c r="I4061" s="461"/>
      <c r="J4061" s="426"/>
      <c r="K4061" s="429"/>
      <c r="L4061" s="428"/>
      <c r="M4061" s="429"/>
      <c r="N4061" s="430"/>
      <c r="O4061" s="458">
        <f t="shared" si="189"/>
        <v>0</v>
      </c>
      <c r="P4061" s="458">
        <f t="shared" si="190"/>
        <v>0</v>
      </c>
      <c r="Q4061" s="96" t="str">
        <f t="shared" si="191"/>
        <v/>
      </c>
    </row>
    <row r="4062" spans="1:17" ht="13.5" hidden="1" thickBot="1" x14ac:dyDescent="0.25">
      <c r="A4062" s="450"/>
      <c r="B4062" s="427"/>
      <c r="C4062" s="459"/>
      <c r="D4062" s="455"/>
      <c r="E4062" s="455"/>
      <c r="F4062" s="477"/>
      <c r="G4062" s="456"/>
      <c r="H4062" s="461"/>
      <c r="I4062" s="461"/>
      <c r="J4062" s="426"/>
      <c r="K4062" s="429"/>
      <c r="L4062" s="428"/>
      <c r="M4062" s="429"/>
      <c r="N4062" s="430"/>
      <c r="O4062" s="458">
        <f t="shared" si="189"/>
        <v>0</v>
      </c>
      <c r="P4062" s="458">
        <f t="shared" si="190"/>
        <v>0</v>
      </c>
      <c r="Q4062" s="96" t="str">
        <f t="shared" si="191"/>
        <v/>
      </c>
    </row>
    <row r="4063" spans="1:17" ht="13.5" hidden="1" thickBot="1" x14ac:dyDescent="0.25">
      <c r="A4063" s="450"/>
      <c r="B4063" s="427"/>
      <c r="C4063" s="459"/>
      <c r="D4063" s="455"/>
      <c r="E4063" s="455"/>
      <c r="F4063" s="477"/>
      <c r="G4063" s="456"/>
      <c r="H4063" s="461"/>
      <c r="I4063" s="461"/>
      <c r="J4063" s="426"/>
      <c r="K4063" s="429"/>
      <c r="L4063" s="428"/>
      <c r="M4063" s="429"/>
      <c r="N4063" s="430"/>
      <c r="O4063" s="458">
        <f t="shared" si="189"/>
        <v>0</v>
      </c>
      <c r="P4063" s="458">
        <f t="shared" si="190"/>
        <v>0</v>
      </c>
      <c r="Q4063" s="96" t="str">
        <f t="shared" si="191"/>
        <v/>
      </c>
    </row>
    <row r="4064" spans="1:17" ht="13.5" hidden="1" thickBot="1" x14ac:dyDescent="0.25">
      <c r="A4064" s="450"/>
      <c r="B4064" s="427"/>
      <c r="C4064" s="459"/>
      <c r="D4064" s="455"/>
      <c r="E4064" s="455"/>
      <c r="F4064" s="477"/>
      <c r="G4064" s="456"/>
      <c r="H4064" s="461"/>
      <c r="I4064" s="461"/>
      <c r="J4064" s="426"/>
      <c r="K4064" s="429"/>
      <c r="L4064" s="428"/>
      <c r="M4064" s="429"/>
      <c r="N4064" s="430"/>
      <c r="O4064" s="458">
        <f t="shared" si="189"/>
        <v>0</v>
      </c>
      <c r="P4064" s="458">
        <f t="shared" si="190"/>
        <v>0</v>
      </c>
      <c r="Q4064" s="96" t="str">
        <f t="shared" si="191"/>
        <v/>
      </c>
    </row>
    <row r="4065" spans="1:17" ht="13.5" hidden="1" thickBot="1" x14ac:dyDescent="0.25">
      <c r="A4065" s="450"/>
      <c r="B4065" s="427"/>
      <c r="C4065" s="459"/>
      <c r="D4065" s="455"/>
      <c r="E4065" s="455"/>
      <c r="F4065" s="477"/>
      <c r="G4065" s="456"/>
      <c r="H4065" s="461"/>
      <c r="I4065" s="461"/>
      <c r="J4065" s="426"/>
      <c r="K4065" s="429"/>
      <c r="L4065" s="428"/>
      <c r="M4065" s="429"/>
      <c r="N4065" s="430"/>
      <c r="O4065" s="458">
        <f t="shared" si="189"/>
        <v>0</v>
      </c>
      <c r="P4065" s="458">
        <f t="shared" si="190"/>
        <v>0</v>
      </c>
      <c r="Q4065" s="96" t="str">
        <f t="shared" si="191"/>
        <v/>
      </c>
    </row>
    <row r="4066" spans="1:17" ht="13.5" hidden="1" thickBot="1" x14ac:dyDescent="0.25">
      <c r="A4066" s="450"/>
      <c r="B4066" s="427"/>
      <c r="C4066" s="459"/>
      <c r="D4066" s="455"/>
      <c r="E4066" s="455"/>
      <c r="F4066" s="477"/>
      <c r="G4066" s="456"/>
      <c r="H4066" s="461"/>
      <c r="I4066" s="461"/>
      <c r="J4066" s="426"/>
      <c r="K4066" s="429"/>
      <c r="L4066" s="428"/>
      <c r="M4066" s="429"/>
      <c r="N4066" s="430"/>
      <c r="O4066" s="458">
        <f t="shared" si="189"/>
        <v>0</v>
      </c>
      <c r="P4066" s="458">
        <f t="shared" si="190"/>
        <v>0</v>
      </c>
      <c r="Q4066" s="96" t="str">
        <f t="shared" si="191"/>
        <v/>
      </c>
    </row>
    <row r="4067" spans="1:17" ht="13.5" hidden="1" thickBot="1" x14ac:dyDescent="0.25">
      <c r="A4067" s="450"/>
      <c r="B4067" s="427"/>
      <c r="C4067" s="459"/>
      <c r="D4067" s="455"/>
      <c r="E4067" s="455"/>
      <c r="F4067" s="477"/>
      <c r="G4067" s="456"/>
      <c r="H4067" s="461"/>
      <c r="I4067" s="461"/>
      <c r="J4067" s="426"/>
      <c r="K4067" s="429"/>
      <c r="L4067" s="428"/>
      <c r="M4067" s="429"/>
      <c r="N4067" s="430"/>
      <c r="O4067" s="458">
        <f t="shared" si="189"/>
        <v>0</v>
      </c>
      <c r="P4067" s="458">
        <f t="shared" si="190"/>
        <v>0</v>
      </c>
      <c r="Q4067" s="96" t="str">
        <f t="shared" si="191"/>
        <v/>
      </c>
    </row>
    <row r="4068" spans="1:17" ht="13.5" hidden="1" thickBot="1" x14ac:dyDescent="0.25">
      <c r="A4068" s="450"/>
      <c r="B4068" s="427"/>
      <c r="C4068" s="459"/>
      <c r="D4068" s="455"/>
      <c r="E4068" s="455"/>
      <c r="F4068" s="477"/>
      <c r="G4068" s="456"/>
      <c r="H4068" s="461"/>
      <c r="I4068" s="461"/>
      <c r="J4068" s="426"/>
      <c r="K4068" s="429"/>
      <c r="L4068" s="428"/>
      <c r="M4068" s="429"/>
      <c r="N4068" s="430"/>
      <c r="O4068" s="458">
        <f t="shared" si="189"/>
        <v>0</v>
      </c>
      <c r="P4068" s="458">
        <f t="shared" si="190"/>
        <v>0</v>
      </c>
      <c r="Q4068" s="96" t="str">
        <f t="shared" si="191"/>
        <v/>
      </c>
    </row>
    <row r="4069" spans="1:17" ht="13.5" hidden="1" thickBot="1" x14ac:dyDescent="0.25">
      <c r="A4069" s="450"/>
      <c r="B4069" s="427"/>
      <c r="C4069" s="459"/>
      <c r="D4069" s="455"/>
      <c r="E4069" s="455"/>
      <c r="F4069" s="477"/>
      <c r="G4069" s="456"/>
      <c r="H4069" s="461"/>
      <c r="I4069" s="461"/>
      <c r="J4069" s="426"/>
      <c r="K4069" s="429"/>
      <c r="L4069" s="428"/>
      <c r="M4069" s="429"/>
      <c r="N4069" s="430"/>
      <c r="O4069" s="458">
        <f t="shared" si="189"/>
        <v>0</v>
      </c>
      <c r="P4069" s="458">
        <f t="shared" si="190"/>
        <v>0</v>
      </c>
      <c r="Q4069" s="96" t="str">
        <f t="shared" si="191"/>
        <v/>
      </c>
    </row>
    <row r="4070" spans="1:17" ht="13.5" hidden="1" thickBot="1" x14ac:dyDescent="0.25">
      <c r="A4070" s="450"/>
      <c r="B4070" s="427"/>
      <c r="C4070" s="459"/>
      <c r="D4070" s="455"/>
      <c r="E4070" s="455"/>
      <c r="F4070" s="477"/>
      <c r="G4070" s="456"/>
      <c r="H4070" s="461"/>
      <c r="I4070" s="461"/>
      <c r="J4070" s="426"/>
      <c r="K4070" s="429"/>
      <c r="L4070" s="428"/>
      <c r="M4070" s="429"/>
      <c r="N4070" s="430"/>
      <c r="O4070" s="458">
        <f t="shared" si="189"/>
        <v>0</v>
      </c>
      <c r="P4070" s="458">
        <f t="shared" si="190"/>
        <v>0</v>
      </c>
      <c r="Q4070" s="96" t="str">
        <f t="shared" si="191"/>
        <v/>
      </c>
    </row>
    <row r="4071" spans="1:17" ht="13.5" hidden="1" thickBot="1" x14ac:dyDescent="0.25">
      <c r="A4071" s="450"/>
      <c r="B4071" s="427"/>
      <c r="C4071" s="459"/>
      <c r="D4071" s="455"/>
      <c r="E4071" s="455"/>
      <c r="F4071" s="477"/>
      <c r="G4071" s="456"/>
      <c r="H4071" s="461"/>
      <c r="I4071" s="461"/>
      <c r="J4071" s="426"/>
      <c r="K4071" s="429"/>
      <c r="L4071" s="428"/>
      <c r="M4071" s="429"/>
      <c r="N4071" s="430"/>
      <c r="O4071" s="458">
        <f t="shared" si="189"/>
        <v>0</v>
      </c>
      <c r="P4071" s="458">
        <f t="shared" si="190"/>
        <v>0</v>
      </c>
      <c r="Q4071" s="96" t="str">
        <f t="shared" si="191"/>
        <v/>
      </c>
    </row>
    <row r="4072" spans="1:17" ht="13.5" hidden="1" thickBot="1" x14ac:dyDescent="0.25">
      <c r="A4072" s="450"/>
      <c r="B4072" s="427"/>
      <c r="C4072" s="459"/>
      <c r="D4072" s="455"/>
      <c r="E4072" s="455"/>
      <c r="F4072" s="477"/>
      <c r="G4072" s="456"/>
      <c r="H4072" s="461"/>
      <c r="I4072" s="461"/>
      <c r="J4072" s="426"/>
      <c r="K4072" s="429"/>
      <c r="L4072" s="428"/>
      <c r="M4072" s="429"/>
      <c r="N4072" s="430"/>
      <c r="O4072" s="458">
        <f t="shared" si="189"/>
        <v>0</v>
      </c>
      <c r="P4072" s="458">
        <f t="shared" si="190"/>
        <v>0</v>
      </c>
      <c r="Q4072" s="96" t="str">
        <f t="shared" si="191"/>
        <v/>
      </c>
    </row>
    <row r="4073" spans="1:17" ht="13.5" hidden="1" thickBot="1" x14ac:dyDescent="0.25">
      <c r="A4073" s="450"/>
      <c r="B4073" s="427"/>
      <c r="C4073" s="459"/>
      <c r="D4073" s="455"/>
      <c r="E4073" s="455"/>
      <c r="F4073" s="477"/>
      <c r="G4073" s="456"/>
      <c r="H4073" s="461"/>
      <c r="I4073" s="461"/>
      <c r="J4073" s="426"/>
      <c r="K4073" s="429"/>
      <c r="L4073" s="428"/>
      <c r="M4073" s="429"/>
      <c r="N4073" s="430"/>
      <c r="O4073" s="458">
        <f t="shared" si="189"/>
        <v>0</v>
      </c>
      <c r="P4073" s="458">
        <f t="shared" si="190"/>
        <v>0</v>
      </c>
      <c r="Q4073" s="96" t="str">
        <f t="shared" si="191"/>
        <v/>
      </c>
    </row>
    <row r="4074" spans="1:17" ht="13.5" hidden="1" thickBot="1" x14ac:dyDescent="0.25">
      <c r="A4074" s="450"/>
      <c r="B4074" s="427"/>
      <c r="C4074" s="459"/>
      <c r="D4074" s="455"/>
      <c r="E4074" s="455"/>
      <c r="F4074" s="477"/>
      <c r="G4074" s="456"/>
      <c r="H4074" s="461"/>
      <c r="I4074" s="461"/>
      <c r="J4074" s="426"/>
      <c r="K4074" s="429"/>
      <c r="L4074" s="428"/>
      <c r="M4074" s="429"/>
      <c r="N4074" s="430"/>
      <c r="O4074" s="458">
        <f t="shared" si="189"/>
        <v>0</v>
      </c>
      <c r="P4074" s="458">
        <f t="shared" si="190"/>
        <v>0</v>
      </c>
      <c r="Q4074" s="96" t="str">
        <f t="shared" si="191"/>
        <v/>
      </c>
    </row>
    <row r="4075" spans="1:17" ht="13.5" hidden="1" thickBot="1" x14ac:dyDescent="0.25">
      <c r="A4075" s="450"/>
      <c r="B4075" s="427"/>
      <c r="C4075" s="459"/>
      <c r="D4075" s="455"/>
      <c r="E4075" s="455"/>
      <c r="F4075" s="477"/>
      <c r="G4075" s="456"/>
      <c r="H4075" s="461"/>
      <c r="I4075" s="461"/>
      <c r="J4075" s="426"/>
      <c r="K4075" s="429"/>
      <c r="L4075" s="428"/>
      <c r="M4075" s="429"/>
      <c r="N4075" s="430"/>
      <c r="O4075" s="458">
        <f t="shared" si="189"/>
        <v>0</v>
      </c>
      <c r="P4075" s="458">
        <f t="shared" si="190"/>
        <v>0</v>
      </c>
      <c r="Q4075" s="96" t="str">
        <f t="shared" si="191"/>
        <v/>
      </c>
    </row>
    <row r="4076" spans="1:17" ht="13.5" hidden="1" thickBot="1" x14ac:dyDescent="0.25">
      <c r="A4076" s="450"/>
      <c r="B4076" s="427"/>
      <c r="C4076" s="459"/>
      <c r="D4076" s="455"/>
      <c r="E4076" s="455"/>
      <c r="F4076" s="477"/>
      <c r="G4076" s="456"/>
      <c r="H4076" s="461"/>
      <c r="I4076" s="461"/>
      <c r="J4076" s="426"/>
      <c r="K4076" s="429"/>
      <c r="L4076" s="428"/>
      <c r="M4076" s="429"/>
      <c r="N4076" s="430"/>
      <c r="O4076" s="458">
        <f t="shared" si="189"/>
        <v>0</v>
      </c>
      <c r="P4076" s="458">
        <f t="shared" si="190"/>
        <v>0</v>
      </c>
      <c r="Q4076" s="96" t="str">
        <f t="shared" si="191"/>
        <v/>
      </c>
    </row>
    <row r="4077" spans="1:17" ht="13.5" hidden="1" thickBot="1" x14ac:dyDescent="0.25">
      <c r="A4077" s="450"/>
      <c r="B4077" s="427"/>
      <c r="C4077" s="459"/>
      <c r="D4077" s="455"/>
      <c r="E4077" s="455"/>
      <c r="F4077" s="477"/>
      <c r="G4077" s="456"/>
      <c r="H4077" s="461"/>
      <c r="I4077" s="461"/>
      <c r="J4077" s="426"/>
      <c r="K4077" s="429"/>
      <c r="L4077" s="428"/>
      <c r="M4077" s="429"/>
      <c r="N4077" s="430"/>
      <c r="O4077" s="458">
        <f t="shared" si="189"/>
        <v>0</v>
      </c>
      <c r="P4077" s="458">
        <f t="shared" si="190"/>
        <v>0</v>
      </c>
      <c r="Q4077" s="96" t="str">
        <f t="shared" si="191"/>
        <v/>
      </c>
    </row>
    <row r="4078" spans="1:17" ht="13.5" hidden="1" thickBot="1" x14ac:dyDescent="0.25">
      <c r="A4078" s="450"/>
      <c r="B4078" s="427"/>
      <c r="C4078" s="459"/>
      <c r="D4078" s="455"/>
      <c r="E4078" s="455"/>
      <c r="F4078" s="477"/>
      <c r="G4078" s="456"/>
      <c r="H4078" s="461"/>
      <c r="I4078" s="461"/>
      <c r="J4078" s="426"/>
      <c r="K4078" s="429"/>
      <c r="L4078" s="428"/>
      <c r="M4078" s="429"/>
      <c r="N4078" s="430"/>
      <c r="O4078" s="458">
        <f t="shared" si="189"/>
        <v>0</v>
      </c>
      <c r="P4078" s="458">
        <f t="shared" si="190"/>
        <v>0</v>
      </c>
      <c r="Q4078" s="96" t="str">
        <f t="shared" si="191"/>
        <v/>
      </c>
    </row>
    <row r="4079" spans="1:17" ht="13.5" hidden="1" thickBot="1" x14ac:dyDescent="0.25">
      <c r="A4079" s="450"/>
      <c r="B4079" s="427"/>
      <c r="C4079" s="459"/>
      <c r="D4079" s="455"/>
      <c r="E4079" s="455"/>
      <c r="F4079" s="477"/>
      <c r="G4079" s="456"/>
      <c r="H4079" s="461"/>
      <c r="I4079" s="461"/>
      <c r="J4079" s="426"/>
      <c r="K4079" s="429"/>
      <c r="L4079" s="428"/>
      <c r="M4079" s="429"/>
      <c r="N4079" s="430"/>
      <c r="O4079" s="458">
        <f t="shared" si="189"/>
        <v>0</v>
      </c>
      <c r="P4079" s="458">
        <f t="shared" si="190"/>
        <v>0</v>
      </c>
      <c r="Q4079" s="96" t="str">
        <f t="shared" si="191"/>
        <v/>
      </c>
    </row>
    <row r="4080" spans="1:17" ht="13.5" hidden="1" thickBot="1" x14ac:dyDescent="0.25">
      <c r="A4080" s="450"/>
      <c r="B4080" s="427"/>
      <c r="C4080" s="459"/>
      <c r="D4080" s="455"/>
      <c r="E4080" s="455"/>
      <c r="F4080" s="477"/>
      <c r="G4080" s="456"/>
      <c r="H4080" s="461"/>
      <c r="I4080" s="461"/>
      <c r="J4080" s="426"/>
      <c r="K4080" s="429"/>
      <c r="L4080" s="428"/>
      <c r="M4080" s="429"/>
      <c r="N4080" s="430"/>
      <c r="O4080" s="458">
        <f t="shared" si="189"/>
        <v>0</v>
      </c>
      <c r="P4080" s="458">
        <f t="shared" si="190"/>
        <v>0</v>
      </c>
      <c r="Q4080" s="96" t="str">
        <f t="shared" si="191"/>
        <v/>
      </c>
    </row>
    <row r="4081" spans="1:17" ht="13.5" hidden="1" thickBot="1" x14ac:dyDescent="0.25">
      <c r="A4081" s="450"/>
      <c r="B4081" s="427"/>
      <c r="C4081" s="459"/>
      <c r="D4081" s="455"/>
      <c r="E4081" s="455"/>
      <c r="F4081" s="477"/>
      <c r="G4081" s="456"/>
      <c r="H4081" s="461"/>
      <c r="I4081" s="461"/>
      <c r="J4081" s="426"/>
      <c r="K4081" s="429"/>
      <c r="L4081" s="428"/>
      <c r="M4081" s="429"/>
      <c r="N4081" s="430"/>
      <c r="O4081" s="458">
        <f t="shared" si="189"/>
        <v>0</v>
      </c>
      <c r="P4081" s="458">
        <f t="shared" si="190"/>
        <v>0</v>
      </c>
      <c r="Q4081" s="96" t="str">
        <f t="shared" si="191"/>
        <v/>
      </c>
    </row>
    <row r="4082" spans="1:17" ht="13.5" hidden="1" thickBot="1" x14ac:dyDescent="0.25">
      <c r="A4082" s="450"/>
      <c r="B4082" s="427"/>
      <c r="C4082" s="459"/>
      <c r="D4082" s="455"/>
      <c r="E4082" s="455"/>
      <c r="F4082" s="477"/>
      <c r="G4082" s="456"/>
      <c r="H4082" s="461"/>
      <c r="I4082" s="461"/>
      <c r="J4082" s="426"/>
      <c r="K4082" s="429"/>
      <c r="L4082" s="428"/>
      <c r="M4082" s="429"/>
      <c r="N4082" s="430"/>
      <c r="O4082" s="458">
        <f t="shared" si="189"/>
        <v>0</v>
      </c>
      <c r="P4082" s="458">
        <f t="shared" si="190"/>
        <v>0</v>
      </c>
      <c r="Q4082" s="96" t="str">
        <f t="shared" si="191"/>
        <v/>
      </c>
    </row>
    <row r="4083" spans="1:17" ht="13.5" hidden="1" thickBot="1" x14ac:dyDescent="0.25">
      <c r="A4083" s="450"/>
      <c r="B4083" s="427"/>
      <c r="C4083" s="459"/>
      <c r="D4083" s="455"/>
      <c r="E4083" s="455"/>
      <c r="F4083" s="477"/>
      <c r="G4083" s="456"/>
      <c r="H4083" s="461"/>
      <c r="I4083" s="461"/>
      <c r="J4083" s="426"/>
      <c r="K4083" s="429"/>
      <c r="L4083" s="428"/>
      <c r="M4083" s="429"/>
      <c r="N4083" s="430"/>
      <c r="O4083" s="458">
        <f t="shared" si="189"/>
        <v>0</v>
      </c>
      <c r="P4083" s="458">
        <f t="shared" si="190"/>
        <v>0</v>
      </c>
      <c r="Q4083" s="96" t="str">
        <f t="shared" si="191"/>
        <v/>
      </c>
    </row>
    <row r="4084" spans="1:17" ht="13.5" hidden="1" thickBot="1" x14ac:dyDescent="0.25">
      <c r="A4084" s="450"/>
      <c r="B4084" s="427"/>
      <c r="C4084" s="459"/>
      <c r="D4084" s="455"/>
      <c r="E4084" s="455"/>
      <c r="F4084" s="477"/>
      <c r="G4084" s="456"/>
      <c r="H4084" s="461"/>
      <c r="I4084" s="461"/>
      <c r="J4084" s="426"/>
      <c r="K4084" s="429"/>
      <c r="L4084" s="428"/>
      <c r="M4084" s="429"/>
      <c r="N4084" s="430"/>
      <c r="O4084" s="458">
        <f t="shared" si="189"/>
        <v>0</v>
      </c>
      <c r="P4084" s="458">
        <f t="shared" si="190"/>
        <v>0</v>
      </c>
      <c r="Q4084" s="96" t="str">
        <f t="shared" si="191"/>
        <v/>
      </c>
    </row>
    <row r="4085" spans="1:17" ht="13.5" hidden="1" thickBot="1" x14ac:dyDescent="0.25">
      <c r="A4085" s="450"/>
      <c r="B4085" s="427"/>
      <c r="C4085" s="459"/>
      <c r="D4085" s="455"/>
      <c r="E4085" s="455"/>
      <c r="F4085" s="477"/>
      <c r="G4085" s="456"/>
      <c r="H4085" s="461"/>
      <c r="I4085" s="461"/>
      <c r="J4085" s="426"/>
      <c r="K4085" s="429"/>
      <c r="L4085" s="428"/>
      <c r="M4085" s="429"/>
      <c r="N4085" s="430"/>
      <c r="O4085" s="458">
        <f t="shared" si="189"/>
        <v>0</v>
      </c>
      <c r="P4085" s="458">
        <f t="shared" si="190"/>
        <v>0</v>
      </c>
      <c r="Q4085" s="96" t="str">
        <f t="shared" si="191"/>
        <v/>
      </c>
    </row>
    <row r="4086" spans="1:17" ht="13.5" hidden="1" thickBot="1" x14ac:dyDescent="0.25">
      <c r="A4086" s="450"/>
      <c r="B4086" s="427"/>
      <c r="C4086" s="459"/>
      <c r="D4086" s="455"/>
      <c r="E4086" s="455"/>
      <c r="F4086" s="477"/>
      <c r="G4086" s="456"/>
      <c r="H4086" s="461"/>
      <c r="I4086" s="461"/>
      <c r="J4086" s="426"/>
      <c r="K4086" s="429"/>
      <c r="L4086" s="428"/>
      <c r="M4086" s="429"/>
      <c r="N4086" s="430"/>
      <c r="O4086" s="458">
        <f t="shared" si="189"/>
        <v>0</v>
      </c>
      <c r="P4086" s="458">
        <f t="shared" si="190"/>
        <v>0</v>
      </c>
      <c r="Q4086" s="96" t="str">
        <f t="shared" si="191"/>
        <v/>
      </c>
    </row>
    <row r="4087" spans="1:17" ht="13.5" hidden="1" thickBot="1" x14ac:dyDescent="0.25">
      <c r="A4087" s="450"/>
      <c r="B4087" s="427"/>
      <c r="C4087" s="459"/>
      <c r="D4087" s="455"/>
      <c r="E4087" s="455"/>
      <c r="F4087" s="477"/>
      <c r="G4087" s="456"/>
      <c r="H4087" s="461"/>
      <c r="I4087" s="461"/>
      <c r="J4087" s="426"/>
      <c r="K4087" s="429"/>
      <c r="L4087" s="428"/>
      <c r="M4087" s="429"/>
      <c r="N4087" s="430"/>
      <c r="O4087" s="458">
        <f t="shared" si="189"/>
        <v>0</v>
      </c>
      <c r="P4087" s="458">
        <f t="shared" si="190"/>
        <v>0</v>
      </c>
      <c r="Q4087" s="96" t="str">
        <f t="shared" si="191"/>
        <v/>
      </c>
    </row>
    <row r="4088" spans="1:17" ht="13.5" hidden="1" thickBot="1" x14ac:dyDescent="0.25">
      <c r="A4088" s="450"/>
      <c r="B4088" s="427"/>
      <c r="C4088" s="459"/>
      <c r="D4088" s="455"/>
      <c r="E4088" s="455"/>
      <c r="F4088" s="477"/>
      <c r="G4088" s="456"/>
      <c r="H4088" s="461"/>
      <c r="I4088" s="461"/>
      <c r="J4088" s="426"/>
      <c r="K4088" s="429"/>
      <c r="L4088" s="428"/>
      <c r="M4088" s="429"/>
      <c r="N4088" s="430"/>
      <c r="O4088" s="458">
        <f t="shared" si="189"/>
        <v>0</v>
      </c>
      <c r="P4088" s="458">
        <f t="shared" si="190"/>
        <v>0</v>
      </c>
      <c r="Q4088" s="96" t="str">
        <f t="shared" si="191"/>
        <v/>
      </c>
    </row>
    <row r="4089" spans="1:17" ht="13.5" hidden="1" thickBot="1" x14ac:dyDescent="0.25">
      <c r="A4089" s="450"/>
      <c r="B4089" s="427"/>
      <c r="C4089" s="459"/>
      <c r="D4089" s="455"/>
      <c r="E4089" s="455"/>
      <c r="F4089" s="477"/>
      <c r="G4089" s="456"/>
      <c r="H4089" s="461"/>
      <c r="I4089" s="461"/>
      <c r="J4089" s="426"/>
      <c r="K4089" s="429"/>
      <c r="L4089" s="428"/>
      <c r="M4089" s="429"/>
      <c r="N4089" s="430"/>
      <c r="O4089" s="458">
        <f t="shared" si="189"/>
        <v>0</v>
      </c>
      <c r="P4089" s="458">
        <f t="shared" si="190"/>
        <v>0</v>
      </c>
      <c r="Q4089" s="96" t="str">
        <f t="shared" si="191"/>
        <v/>
      </c>
    </row>
    <row r="4090" spans="1:17" ht="13.5" hidden="1" thickBot="1" x14ac:dyDescent="0.25">
      <c r="A4090" s="450"/>
      <c r="B4090" s="427"/>
      <c r="C4090" s="459"/>
      <c r="D4090" s="455"/>
      <c r="E4090" s="455"/>
      <c r="F4090" s="477"/>
      <c r="G4090" s="456"/>
      <c r="H4090" s="461"/>
      <c r="I4090" s="461"/>
      <c r="J4090" s="426"/>
      <c r="K4090" s="429"/>
      <c r="L4090" s="428"/>
      <c r="M4090" s="429"/>
      <c r="N4090" s="430"/>
      <c r="O4090" s="458">
        <f t="shared" si="189"/>
        <v>0</v>
      </c>
      <c r="P4090" s="458">
        <f t="shared" si="190"/>
        <v>0</v>
      </c>
      <c r="Q4090" s="96" t="str">
        <f t="shared" si="191"/>
        <v/>
      </c>
    </row>
    <row r="4091" spans="1:17" ht="13.5" hidden="1" thickBot="1" x14ac:dyDescent="0.25">
      <c r="A4091" s="450"/>
      <c r="B4091" s="427"/>
      <c r="C4091" s="459"/>
      <c r="D4091" s="455"/>
      <c r="E4091" s="455"/>
      <c r="F4091" s="477"/>
      <c r="G4091" s="456"/>
      <c r="H4091" s="461"/>
      <c r="I4091" s="461"/>
      <c r="J4091" s="426"/>
      <c r="K4091" s="429"/>
      <c r="L4091" s="428"/>
      <c r="M4091" s="429"/>
      <c r="N4091" s="430"/>
      <c r="O4091" s="458">
        <f t="shared" si="189"/>
        <v>0</v>
      </c>
      <c r="P4091" s="458">
        <f t="shared" si="190"/>
        <v>0</v>
      </c>
      <c r="Q4091" s="96" t="str">
        <f t="shared" si="191"/>
        <v/>
      </c>
    </row>
    <row r="4092" spans="1:17" ht="13.5" hidden="1" thickBot="1" x14ac:dyDescent="0.25">
      <c r="A4092" s="450"/>
      <c r="B4092" s="427"/>
      <c r="C4092" s="459"/>
      <c r="D4092" s="455"/>
      <c r="E4092" s="455"/>
      <c r="F4092" s="477"/>
      <c r="G4092" s="456"/>
      <c r="H4092" s="461"/>
      <c r="I4092" s="461"/>
      <c r="J4092" s="426"/>
      <c r="K4092" s="429"/>
      <c r="L4092" s="428"/>
      <c r="M4092" s="429"/>
      <c r="N4092" s="430"/>
      <c r="O4092" s="458">
        <f t="shared" si="189"/>
        <v>0</v>
      </c>
      <c r="P4092" s="458">
        <f t="shared" si="190"/>
        <v>0</v>
      </c>
      <c r="Q4092" s="96" t="str">
        <f t="shared" si="191"/>
        <v/>
      </c>
    </row>
    <row r="4093" spans="1:17" ht="13.5" hidden="1" thickBot="1" x14ac:dyDescent="0.25">
      <c r="A4093" s="450"/>
      <c r="B4093" s="427"/>
      <c r="C4093" s="459"/>
      <c r="D4093" s="455"/>
      <c r="E4093" s="455"/>
      <c r="F4093" s="477"/>
      <c r="G4093" s="456"/>
      <c r="H4093" s="461"/>
      <c r="I4093" s="461"/>
      <c r="J4093" s="426"/>
      <c r="K4093" s="429"/>
      <c r="L4093" s="428"/>
      <c r="M4093" s="429"/>
      <c r="N4093" s="430"/>
      <c r="O4093" s="458">
        <f t="shared" si="189"/>
        <v>0</v>
      </c>
      <c r="P4093" s="458">
        <f t="shared" si="190"/>
        <v>0</v>
      </c>
      <c r="Q4093" s="96" t="str">
        <f t="shared" si="191"/>
        <v/>
      </c>
    </row>
    <row r="4094" spans="1:17" ht="13.5" hidden="1" thickBot="1" x14ac:dyDescent="0.25">
      <c r="A4094" s="450"/>
      <c r="B4094" s="427"/>
      <c r="C4094" s="459"/>
      <c r="D4094" s="455"/>
      <c r="E4094" s="455"/>
      <c r="F4094" s="477"/>
      <c r="G4094" s="456"/>
      <c r="H4094" s="461"/>
      <c r="I4094" s="461"/>
      <c r="J4094" s="426"/>
      <c r="K4094" s="429"/>
      <c r="L4094" s="428"/>
      <c r="M4094" s="429"/>
      <c r="N4094" s="430"/>
      <c r="O4094" s="458">
        <f t="shared" si="189"/>
        <v>0</v>
      </c>
      <c r="P4094" s="458">
        <f t="shared" si="190"/>
        <v>0</v>
      </c>
      <c r="Q4094" s="96" t="str">
        <f t="shared" si="191"/>
        <v/>
      </c>
    </row>
    <row r="4095" spans="1:17" ht="13.5" hidden="1" thickBot="1" x14ac:dyDescent="0.25">
      <c r="A4095" s="450"/>
      <c r="B4095" s="427"/>
      <c r="C4095" s="459"/>
      <c r="D4095" s="455"/>
      <c r="E4095" s="455"/>
      <c r="F4095" s="477"/>
      <c r="G4095" s="456"/>
      <c r="H4095" s="461"/>
      <c r="I4095" s="461"/>
      <c r="J4095" s="426"/>
      <c r="K4095" s="429"/>
      <c r="L4095" s="428"/>
      <c r="M4095" s="429"/>
      <c r="N4095" s="430"/>
      <c r="O4095" s="458">
        <f t="shared" si="189"/>
        <v>0</v>
      </c>
      <c r="P4095" s="458">
        <f t="shared" si="190"/>
        <v>0</v>
      </c>
      <c r="Q4095" s="96" t="str">
        <f t="shared" si="191"/>
        <v/>
      </c>
    </row>
    <row r="4096" spans="1:17" ht="13.5" hidden="1" thickBot="1" x14ac:dyDescent="0.25">
      <c r="A4096" s="450"/>
      <c r="B4096" s="427"/>
      <c r="C4096" s="459"/>
      <c r="D4096" s="455"/>
      <c r="E4096" s="455"/>
      <c r="F4096" s="477"/>
      <c r="G4096" s="456"/>
      <c r="H4096" s="461"/>
      <c r="I4096" s="461"/>
      <c r="J4096" s="426"/>
      <c r="K4096" s="429"/>
      <c r="L4096" s="428"/>
      <c r="M4096" s="429"/>
      <c r="N4096" s="430"/>
      <c r="O4096" s="458">
        <f t="shared" si="189"/>
        <v>0</v>
      </c>
      <c r="P4096" s="458">
        <f t="shared" si="190"/>
        <v>0</v>
      </c>
      <c r="Q4096" s="96" t="str">
        <f t="shared" si="191"/>
        <v/>
      </c>
    </row>
    <row r="4097" spans="1:17" ht="13.5" hidden="1" thickBot="1" x14ac:dyDescent="0.25">
      <c r="A4097" s="450"/>
      <c r="B4097" s="427"/>
      <c r="C4097" s="459"/>
      <c r="D4097" s="455"/>
      <c r="E4097" s="455"/>
      <c r="F4097" s="477"/>
      <c r="G4097" s="456"/>
      <c r="H4097" s="461"/>
      <c r="I4097" s="461"/>
      <c r="J4097" s="426"/>
      <c r="K4097" s="429"/>
      <c r="L4097" s="428"/>
      <c r="M4097" s="429"/>
      <c r="N4097" s="430"/>
      <c r="O4097" s="458">
        <f t="shared" si="189"/>
        <v>0</v>
      </c>
      <c r="P4097" s="458">
        <f t="shared" si="190"/>
        <v>0</v>
      </c>
      <c r="Q4097" s="96" t="str">
        <f t="shared" si="191"/>
        <v/>
      </c>
    </row>
    <row r="4098" spans="1:17" ht="13.5" hidden="1" thickBot="1" x14ac:dyDescent="0.25">
      <c r="A4098" s="450"/>
      <c r="B4098" s="427"/>
      <c r="C4098" s="459"/>
      <c r="D4098" s="455"/>
      <c r="E4098" s="455"/>
      <c r="F4098" s="477"/>
      <c r="G4098" s="456"/>
      <c r="H4098" s="461"/>
      <c r="I4098" s="461"/>
      <c r="J4098" s="426"/>
      <c r="K4098" s="429"/>
      <c r="L4098" s="428"/>
      <c r="M4098" s="429"/>
      <c r="N4098" s="430"/>
      <c r="O4098" s="458">
        <f t="shared" si="189"/>
        <v>0</v>
      </c>
      <c r="P4098" s="458">
        <f t="shared" si="190"/>
        <v>0</v>
      </c>
      <c r="Q4098" s="96" t="str">
        <f t="shared" si="191"/>
        <v/>
      </c>
    </row>
    <row r="4099" spans="1:17" ht="13.5" hidden="1" thickBot="1" x14ac:dyDescent="0.25">
      <c r="A4099" s="450"/>
      <c r="B4099" s="427"/>
      <c r="C4099" s="459"/>
      <c r="D4099" s="455"/>
      <c r="E4099" s="455"/>
      <c r="F4099" s="477"/>
      <c r="G4099" s="456"/>
      <c r="H4099" s="461"/>
      <c r="I4099" s="461"/>
      <c r="J4099" s="426"/>
      <c r="K4099" s="429"/>
      <c r="L4099" s="428"/>
      <c r="M4099" s="429"/>
      <c r="N4099" s="430"/>
      <c r="O4099" s="458">
        <f t="shared" si="189"/>
        <v>0</v>
      </c>
      <c r="P4099" s="458">
        <f t="shared" si="190"/>
        <v>0</v>
      </c>
      <c r="Q4099" s="96" t="str">
        <f t="shared" si="191"/>
        <v/>
      </c>
    </row>
    <row r="4100" spans="1:17" ht="13.5" hidden="1" thickBot="1" x14ac:dyDescent="0.25">
      <c r="A4100" s="450"/>
      <c r="B4100" s="427"/>
      <c r="C4100" s="459"/>
      <c r="D4100" s="455"/>
      <c r="E4100" s="455"/>
      <c r="F4100" s="477"/>
      <c r="G4100" s="456"/>
      <c r="H4100" s="461"/>
      <c r="I4100" s="461"/>
      <c r="J4100" s="426"/>
      <c r="K4100" s="429"/>
      <c r="L4100" s="428"/>
      <c r="M4100" s="429"/>
      <c r="N4100" s="430"/>
      <c r="O4100" s="458">
        <f t="shared" si="189"/>
        <v>0</v>
      </c>
      <c r="P4100" s="458">
        <f t="shared" si="190"/>
        <v>0</v>
      </c>
      <c r="Q4100" s="96" t="str">
        <f t="shared" si="191"/>
        <v/>
      </c>
    </row>
    <row r="4101" spans="1:17" ht="13.5" hidden="1" thickBot="1" x14ac:dyDescent="0.25">
      <c r="A4101" s="450"/>
      <c r="B4101" s="427"/>
      <c r="C4101" s="459"/>
      <c r="D4101" s="455"/>
      <c r="E4101" s="455"/>
      <c r="F4101" s="477"/>
      <c r="G4101" s="456"/>
      <c r="H4101" s="461"/>
      <c r="I4101" s="461"/>
      <c r="J4101" s="426"/>
      <c r="K4101" s="429"/>
      <c r="L4101" s="428"/>
      <c r="M4101" s="429"/>
      <c r="N4101" s="430"/>
      <c r="O4101" s="458">
        <f t="shared" ref="O4101:O4164" si="192">IF(B4101=0,0,IF(YEAR(B4101)=$P$1,MONTH(B4101)-$O$1+1,(YEAR(B4101)-$P$1)*12-$O$1+1+MONTH(B4101)))</f>
        <v>0</v>
      </c>
      <c r="P4101" s="458">
        <f t="shared" ref="P4101:P4164" si="193">IF(C4101=0,0,IF(YEAR(C4101)=$P$1,MONTH(C4101)-$O$1+1,(YEAR(C4101)-$P$1)*12-$O$1+1+MONTH(C4101)))</f>
        <v>0</v>
      </c>
      <c r="Q4101" s="96" t="str">
        <f t="shared" ref="Q4101:Q4164" si="194">SUBSTITUTE(D4101," ","_")</f>
        <v/>
      </c>
    </row>
    <row r="4102" spans="1:17" ht="13.5" hidden="1" thickBot="1" x14ac:dyDescent="0.25">
      <c r="A4102" s="450"/>
      <c r="B4102" s="427"/>
      <c r="C4102" s="459"/>
      <c r="D4102" s="455"/>
      <c r="E4102" s="455"/>
      <c r="F4102" s="477"/>
      <c r="G4102" s="456"/>
      <c r="H4102" s="461"/>
      <c r="I4102" s="461"/>
      <c r="J4102" s="426"/>
      <c r="K4102" s="429"/>
      <c r="L4102" s="428"/>
      <c r="M4102" s="429"/>
      <c r="N4102" s="430"/>
      <c r="O4102" s="458">
        <f t="shared" si="192"/>
        <v>0</v>
      </c>
      <c r="P4102" s="458">
        <f t="shared" si="193"/>
        <v>0</v>
      </c>
      <c r="Q4102" s="96" t="str">
        <f t="shared" si="194"/>
        <v/>
      </c>
    </row>
    <row r="4103" spans="1:17" ht="13.5" hidden="1" thickBot="1" x14ac:dyDescent="0.25">
      <c r="A4103" s="450"/>
      <c r="B4103" s="427"/>
      <c r="C4103" s="459"/>
      <c r="D4103" s="455"/>
      <c r="E4103" s="455"/>
      <c r="F4103" s="477"/>
      <c r="G4103" s="456"/>
      <c r="H4103" s="461"/>
      <c r="I4103" s="461"/>
      <c r="J4103" s="426"/>
      <c r="K4103" s="429"/>
      <c r="L4103" s="428"/>
      <c r="M4103" s="429"/>
      <c r="N4103" s="430"/>
      <c r="O4103" s="458">
        <f t="shared" si="192"/>
        <v>0</v>
      </c>
      <c r="P4103" s="458">
        <f t="shared" si="193"/>
        <v>0</v>
      </c>
      <c r="Q4103" s="96" t="str">
        <f t="shared" si="194"/>
        <v/>
      </c>
    </row>
    <row r="4104" spans="1:17" ht="13.5" hidden="1" thickBot="1" x14ac:dyDescent="0.25">
      <c r="A4104" s="450"/>
      <c r="B4104" s="427"/>
      <c r="C4104" s="459"/>
      <c r="D4104" s="455"/>
      <c r="E4104" s="455"/>
      <c r="F4104" s="477"/>
      <c r="G4104" s="456"/>
      <c r="H4104" s="461"/>
      <c r="I4104" s="461"/>
      <c r="J4104" s="426"/>
      <c r="K4104" s="429"/>
      <c r="L4104" s="428"/>
      <c r="M4104" s="429"/>
      <c r="N4104" s="430"/>
      <c r="O4104" s="458">
        <f t="shared" si="192"/>
        <v>0</v>
      </c>
      <c r="P4104" s="458">
        <f t="shared" si="193"/>
        <v>0</v>
      </c>
      <c r="Q4104" s="96" t="str">
        <f t="shared" si="194"/>
        <v/>
      </c>
    </row>
    <row r="4105" spans="1:17" ht="13.5" hidden="1" thickBot="1" x14ac:dyDescent="0.25">
      <c r="A4105" s="450"/>
      <c r="B4105" s="427"/>
      <c r="C4105" s="459"/>
      <c r="D4105" s="455"/>
      <c r="E4105" s="455"/>
      <c r="F4105" s="477"/>
      <c r="G4105" s="456"/>
      <c r="H4105" s="461"/>
      <c r="I4105" s="461"/>
      <c r="J4105" s="426"/>
      <c r="K4105" s="429"/>
      <c r="L4105" s="428"/>
      <c r="M4105" s="429"/>
      <c r="N4105" s="430"/>
      <c r="O4105" s="458">
        <f t="shared" si="192"/>
        <v>0</v>
      </c>
      <c r="P4105" s="458">
        <f t="shared" si="193"/>
        <v>0</v>
      </c>
      <c r="Q4105" s="96" t="str">
        <f t="shared" si="194"/>
        <v/>
      </c>
    </row>
    <row r="4106" spans="1:17" ht="13.5" hidden="1" thickBot="1" x14ac:dyDescent="0.25">
      <c r="A4106" s="450"/>
      <c r="B4106" s="427"/>
      <c r="C4106" s="459"/>
      <c r="D4106" s="455"/>
      <c r="E4106" s="455"/>
      <c r="F4106" s="477"/>
      <c r="G4106" s="456"/>
      <c r="H4106" s="461"/>
      <c r="I4106" s="461"/>
      <c r="J4106" s="426"/>
      <c r="K4106" s="429"/>
      <c r="L4106" s="428"/>
      <c r="M4106" s="429"/>
      <c r="N4106" s="430"/>
      <c r="O4106" s="458">
        <f t="shared" si="192"/>
        <v>0</v>
      </c>
      <c r="P4106" s="458">
        <f t="shared" si="193"/>
        <v>0</v>
      </c>
      <c r="Q4106" s="96" t="str">
        <f t="shared" si="194"/>
        <v/>
      </c>
    </row>
    <row r="4107" spans="1:17" ht="13.5" hidden="1" thickBot="1" x14ac:dyDescent="0.25">
      <c r="A4107" s="450"/>
      <c r="B4107" s="427"/>
      <c r="C4107" s="459"/>
      <c r="D4107" s="455"/>
      <c r="E4107" s="455"/>
      <c r="F4107" s="477"/>
      <c r="G4107" s="456"/>
      <c r="H4107" s="461"/>
      <c r="I4107" s="461"/>
      <c r="J4107" s="426"/>
      <c r="K4107" s="429"/>
      <c r="L4107" s="428"/>
      <c r="M4107" s="429"/>
      <c r="N4107" s="430"/>
      <c r="O4107" s="458">
        <f t="shared" si="192"/>
        <v>0</v>
      </c>
      <c r="P4107" s="458">
        <f t="shared" si="193"/>
        <v>0</v>
      </c>
      <c r="Q4107" s="96" t="str">
        <f t="shared" si="194"/>
        <v/>
      </c>
    </row>
    <row r="4108" spans="1:17" ht="13.5" hidden="1" thickBot="1" x14ac:dyDescent="0.25">
      <c r="A4108" s="450"/>
      <c r="B4108" s="427"/>
      <c r="C4108" s="459"/>
      <c r="D4108" s="455"/>
      <c r="E4108" s="455"/>
      <c r="F4108" s="477"/>
      <c r="G4108" s="456"/>
      <c r="H4108" s="461"/>
      <c r="I4108" s="461"/>
      <c r="J4108" s="426"/>
      <c r="K4108" s="429"/>
      <c r="L4108" s="428"/>
      <c r="M4108" s="429"/>
      <c r="N4108" s="430"/>
      <c r="O4108" s="458">
        <f t="shared" si="192"/>
        <v>0</v>
      </c>
      <c r="P4108" s="458">
        <f t="shared" si="193"/>
        <v>0</v>
      </c>
      <c r="Q4108" s="96" t="str">
        <f t="shared" si="194"/>
        <v/>
      </c>
    </row>
    <row r="4109" spans="1:17" ht="13.5" hidden="1" thickBot="1" x14ac:dyDescent="0.25">
      <c r="A4109" s="450"/>
      <c r="B4109" s="427"/>
      <c r="C4109" s="459"/>
      <c r="D4109" s="455"/>
      <c r="E4109" s="455"/>
      <c r="F4109" s="477"/>
      <c r="G4109" s="456"/>
      <c r="H4109" s="461"/>
      <c r="I4109" s="461"/>
      <c r="J4109" s="426"/>
      <c r="K4109" s="429"/>
      <c r="L4109" s="428"/>
      <c r="M4109" s="429"/>
      <c r="N4109" s="430"/>
      <c r="O4109" s="458">
        <f t="shared" si="192"/>
        <v>0</v>
      </c>
      <c r="P4109" s="458">
        <f t="shared" si="193"/>
        <v>0</v>
      </c>
      <c r="Q4109" s="96" t="str">
        <f t="shared" si="194"/>
        <v/>
      </c>
    </row>
    <row r="4110" spans="1:17" ht="13.5" hidden="1" thickBot="1" x14ac:dyDescent="0.25">
      <c r="A4110" s="450"/>
      <c r="B4110" s="427"/>
      <c r="C4110" s="459"/>
      <c r="D4110" s="455"/>
      <c r="E4110" s="455"/>
      <c r="F4110" s="477"/>
      <c r="G4110" s="456"/>
      <c r="H4110" s="461"/>
      <c r="I4110" s="461"/>
      <c r="J4110" s="426"/>
      <c r="K4110" s="429"/>
      <c r="L4110" s="428"/>
      <c r="M4110" s="429"/>
      <c r="N4110" s="430"/>
      <c r="O4110" s="458">
        <f t="shared" si="192"/>
        <v>0</v>
      </c>
      <c r="P4110" s="458">
        <f t="shared" si="193"/>
        <v>0</v>
      </c>
      <c r="Q4110" s="96" t="str">
        <f t="shared" si="194"/>
        <v/>
      </c>
    </row>
    <row r="4111" spans="1:17" ht="13.5" hidden="1" thickBot="1" x14ac:dyDescent="0.25">
      <c r="A4111" s="450"/>
      <c r="B4111" s="427"/>
      <c r="C4111" s="459"/>
      <c r="D4111" s="455"/>
      <c r="E4111" s="455"/>
      <c r="F4111" s="477"/>
      <c r="G4111" s="456"/>
      <c r="H4111" s="461"/>
      <c r="I4111" s="461"/>
      <c r="J4111" s="426"/>
      <c r="K4111" s="429"/>
      <c r="L4111" s="428"/>
      <c r="M4111" s="429"/>
      <c r="N4111" s="430"/>
      <c r="O4111" s="458">
        <f t="shared" si="192"/>
        <v>0</v>
      </c>
      <c r="P4111" s="458">
        <f t="shared" si="193"/>
        <v>0</v>
      </c>
      <c r="Q4111" s="96" t="str">
        <f t="shared" si="194"/>
        <v/>
      </c>
    </row>
    <row r="4112" spans="1:17" ht="13.5" hidden="1" thickBot="1" x14ac:dyDescent="0.25">
      <c r="A4112" s="450"/>
      <c r="B4112" s="427"/>
      <c r="C4112" s="459"/>
      <c r="D4112" s="455"/>
      <c r="E4112" s="455"/>
      <c r="F4112" s="477"/>
      <c r="G4112" s="456"/>
      <c r="H4112" s="461"/>
      <c r="I4112" s="461"/>
      <c r="J4112" s="426"/>
      <c r="K4112" s="429"/>
      <c r="L4112" s="428"/>
      <c r="M4112" s="429"/>
      <c r="N4112" s="430"/>
      <c r="O4112" s="458">
        <f t="shared" si="192"/>
        <v>0</v>
      </c>
      <c r="P4112" s="458">
        <f t="shared" si="193"/>
        <v>0</v>
      </c>
      <c r="Q4112" s="96" t="str">
        <f t="shared" si="194"/>
        <v/>
      </c>
    </row>
    <row r="4113" spans="1:17" ht="13.5" hidden="1" thickBot="1" x14ac:dyDescent="0.25">
      <c r="A4113" s="450"/>
      <c r="B4113" s="427"/>
      <c r="C4113" s="459"/>
      <c r="D4113" s="455"/>
      <c r="E4113" s="455"/>
      <c r="F4113" s="477"/>
      <c r="G4113" s="456"/>
      <c r="H4113" s="461"/>
      <c r="I4113" s="461"/>
      <c r="J4113" s="426"/>
      <c r="K4113" s="429"/>
      <c r="L4113" s="428"/>
      <c r="M4113" s="429"/>
      <c r="N4113" s="430"/>
      <c r="O4113" s="458">
        <f t="shared" si="192"/>
        <v>0</v>
      </c>
      <c r="P4113" s="458">
        <f t="shared" si="193"/>
        <v>0</v>
      </c>
      <c r="Q4113" s="96" t="str">
        <f t="shared" si="194"/>
        <v/>
      </c>
    </row>
    <row r="4114" spans="1:17" ht="13.5" hidden="1" thickBot="1" x14ac:dyDescent="0.25">
      <c r="A4114" s="450"/>
      <c r="B4114" s="427"/>
      <c r="C4114" s="459"/>
      <c r="D4114" s="455"/>
      <c r="E4114" s="455"/>
      <c r="F4114" s="477"/>
      <c r="G4114" s="456"/>
      <c r="H4114" s="461"/>
      <c r="I4114" s="461"/>
      <c r="J4114" s="426"/>
      <c r="K4114" s="429"/>
      <c r="L4114" s="428"/>
      <c r="M4114" s="429"/>
      <c r="N4114" s="430"/>
      <c r="O4114" s="458">
        <f t="shared" si="192"/>
        <v>0</v>
      </c>
      <c r="P4114" s="458">
        <f t="shared" si="193"/>
        <v>0</v>
      </c>
      <c r="Q4114" s="96" t="str">
        <f t="shared" si="194"/>
        <v/>
      </c>
    </row>
    <row r="4115" spans="1:17" ht="13.5" hidden="1" thickBot="1" x14ac:dyDescent="0.25">
      <c r="A4115" s="450"/>
      <c r="B4115" s="427"/>
      <c r="C4115" s="459"/>
      <c r="D4115" s="455"/>
      <c r="E4115" s="455"/>
      <c r="F4115" s="477"/>
      <c r="G4115" s="456"/>
      <c r="H4115" s="461"/>
      <c r="I4115" s="461"/>
      <c r="J4115" s="426"/>
      <c r="K4115" s="429"/>
      <c r="L4115" s="428"/>
      <c r="M4115" s="429"/>
      <c r="N4115" s="430"/>
      <c r="O4115" s="458">
        <f t="shared" si="192"/>
        <v>0</v>
      </c>
      <c r="P4115" s="458">
        <f t="shared" si="193"/>
        <v>0</v>
      </c>
      <c r="Q4115" s="96" t="str">
        <f t="shared" si="194"/>
        <v/>
      </c>
    </row>
    <row r="4116" spans="1:17" ht="13.5" hidden="1" thickBot="1" x14ac:dyDescent="0.25">
      <c r="A4116" s="450"/>
      <c r="B4116" s="427"/>
      <c r="C4116" s="459"/>
      <c r="D4116" s="455"/>
      <c r="E4116" s="455"/>
      <c r="F4116" s="477"/>
      <c r="G4116" s="456"/>
      <c r="H4116" s="461"/>
      <c r="I4116" s="461"/>
      <c r="J4116" s="426"/>
      <c r="K4116" s="429"/>
      <c r="L4116" s="428"/>
      <c r="M4116" s="429"/>
      <c r="N4116" s="430"/>
      <c r="O4116" s="458">
        <f t="shared" si="192"/>
        <v>0</v>
      </c>
      <c r="P4116" s="458">
        <f t="shared" si="193"/>
        <v>0</v>
      </c>
      <c r="Q4116" s="96" t="str">
        <f t="shared" si="194"/>
        <v/>
      </c>
    </row>
    <row r="4117" spans="1:17" ht="13.5" hidden="1" thickBot="1" x14ac:dyDescent="0.25">
      <c r="A4117" s="450"/>
      <c r="B4117" s="427"/>
      <c r="C4117" s="459"/>
      <c r="D4117" s="455"/>
      <c r="E4117" s="455"/>
      <c r="F4117" s="477"/>
      <c r="G4117" s="456"/>
      <c r="H4117" s="461"/>
      <c r="I4117" s="461"/>
      <c r="J4117" s="426"/>
      <c r="K4117" s="429"/>
      <c r="L4117" s="428"/>
      <c r="M4117" s="429"/>
      <c r="N4117" s="430"/>
      <c r="O4117" s="458">
        <f t="shared" si="192"/>
        <v>0</v>
      </c>
      <c r="P4117" s="458">
        <f t="shared" si="193"/>
        <v>0</v>
      </c>
      <c r="Q4117" s="96" t="str">
        <f t="shared" si="194"/>
        <v/>
      </c>
    </row>
    <row r="4118" spans="1:17" ht="13.5" hidden="1" thickBot="1" x14ac:dyDescent="0.25">
      <c r="A4118" s="450"/>
      <c r="B4118" s="427"/>
      <c r="C4118" s="459"/>
      <c r="D4118" s="461"/>
      <c r="E4118" s="461"/>
      <c r="F4118" s="477"/>
      <c r="G4118" s="461"/>
      <c r="H4118" s="461"/>
      <c r="I4118" s="461"/>
      <c r="J4118" s="426"/>
      <c r="K4118" s="429"/>
      <c r="L4118" s="428"/>
      <c r="M4118" s="429"/>
      <c r="N4118" s="430"/>
      <c r="O4118" s="458">
        <f t="shared" si="192"/>
        <v>0</v>
      </c>
      <c r="P4118" s="458">
        <f t="shared" si="193"/>
        <v>0</v>
      </c>
      <c r="Q4118" s="96" t="str">
        <f t="shared" si="194"/>
        <v/>
      </c>
    </row>
    <row r="4119" spans="1:17" ht="13.5" hidden="1" thickBot="1" x14ac:dyDescent="0.25">
      <c r="A4119" s="450"/>
      <c r="B4119" s="427"/>
      <c r="C4119" s="459"/>
      <c r="D4119" s="461"/>
      <c r="E4119" s="461"/>
      <c r="F4119" s="477"/>
      <c r="G4119" s="461"/>
      <c r="H4119" s="461"/>
      <c r="I4119" s="461"/>
      <c r="J4119" s="426"/>
      <c r="K4119" s="429"/>
      <c r="L4119" s="428"/>
      <c r="M4119" s="429"/>
      <c r="N4119" s="430"/>
      <c r="O4119" s="458">
        <f t="shared" si="192"/>
        <v>0</v>
      </c>
      <c r="P4119" s="458">
        <f t="shared" si="193"/>
        <v>0</v>
      </c>
      <c r="Q4119" s="96" t="str">
        <f t="shared" si="194"/>
        <v/>
      </c>
    </row>
    <row r="4120" spans="1:17" ht="13.5" hidden="1" thickBot="1" x14ac:dyDescent="0.25">
      <c r="A4120" s="450"/>
      <c r="B4120" s="427"/>
      <c r="C4120" s="459"/>
      <c r="D4120" s="461"/>
      <c r="E4120" s="461"/>
      <c r="F4120" s="477"/>
      <c r="G4120" s="461"/>
      <c r="H4120" s="461"/>
      <c r="I4120" s="461"/>
      <c r="J4120" s="426"/>
      <c r="K4120" s="426"/>
      <c r="L4120" s="426"/>
      <c r="M4120" s="426"/>
      <c r="N4120" s="427"/>
      <c r="O4120" s="458">
        <f t="shared" si="192"/>
        <v>0</v>
      </c>
      <c r="P4120" s="458">
        <f t="shared" si="193"/>
        <v>0</v>
      </c>
      <c r="Q4120" s="96" t="str">
        <f t="shared" si="194"/>
        <v/>
      </c>
    </row>
    <row r="4121" spans="1:17" ht="13.5" hidden="1" thickBot="1" x14ac:dyDescent="0.25">
      <c r="A4121" s="450"/>
      <c r="B4121" s="427"/>
      <c r="C4121" s="459"/>
      <c r="D4121" s="461"/>
      <c r="E4121" s="456"/>
      <c r="F4121" s="476"/>
      <c r="G4121" s="456"/>
      <c r="H4121" s="456"/>
      <c r="I4121" s="461"/>
      <c r="J4121" s="426"/>
      <c r="K4121" s="426"/>
      <c r="L4121" s="426"/>
      <c r="M4121" s="426"/>
      <c r="N4121" s="427"/>
      <c r="O4121" s="458">
        <f t="shared" si="192"/>
        <v>0</v>
      </c>
      <c r="P4121" s="458">
        <f t="shared" si="193"/>
        <v>0</v>
      </c>
      <c r="Q4121" s="96" t="str">
        <f t="shared" si="194"/>
        <v/>
      </c>
    </row>
    <row r="4122" spans="1:17" ht="13.5" hidden="1" thickBot="1" x14ac:dyDescent="0.25">
      <c r="A4122" s="450"/>
      <c r="B4122" s="427"/>
      <c r="C4122" s="459"/>
      <c r="D4122" s="455"/>
      <c r="E4122" s="455"/>
      <c r="F4122" s="477"/>
      <c r="G4122" s="461"/>
      <c r="H4122" s="461"/>
      <c r="I4122" s="461"/>
      <c r="J4122" s="426"/>
      <c r="K4122" s="426"/>
      <c r="L4122" s="426"/>
      <c r="M4122" s="426"/>
      <c r="N4122" s="427"/>
      <c r="O4122" s="458">
        <f t="shared" si="192"/>
        <v>0</v>
      </c>
      <c r="P4122" s="458">
        <f t="shared" si="193"/>
        <v>0</v>
      </c>
      <c r="Q4122" s="96" t="str">
        <f t="shared" si="194"/>
        <v/>
      </c>
    </row>
    <row r="4123" spans="1:17" ht="13.5" hidden="1" thickBot="1" x14ac:dyDescent="0.25">
      <c r="A4123" s="450"/>
      <c r="B4123" s="427"/>
      <c r="C4123" s="464"/>
      <c r="D4123" s="461"/>
      <c r="E4123" s="461"/>
      <c r="F4123" s="477"/>
      <c r="G4123" s="455"/>
      <c r="H4123" s="456"/>
      <c r="I4123" s="461"/>
      <c r="J4123" s="425"/>
      <c r="K4123" s="425"/>
      <c r="L4123" s="426"/>
      <c r="M4123" s="426"/>
      <c r="N4123" s="427"/>
      <c r="O4123" s="458">
        <f t="shared" si="192"/>
        <v>0</v>
      </c>
      <c r="P4123" s="458">
        <f t="shared" si="193"/>
        <v>0</v>
      </c>
      <c r="Q4123" s="96" t="str">
        <f t="shared" si="194"/>
        <v/>
      </c>
    </row>
    <row r="4124" spans="1:17" ht="13.5" hidden="1" thickBot="1" x14ac:dyDescent="0.25">
      <c r="A4124" s="450"/>
      <c r="B4124" s="427"/>
      <c r="C4124" s="459"/>
      <c r="D4124" s="461"/>
      <c r="E4124" s="461"/>
      <c r="F4124" s="477"/>
      <c r="G4124" s="461"/>
      <c r="H4124" s="461"/>
      <c r="I4124" s="461"/>
      <c r="J4124" s="426"/>
      <c r="K4124" s="426"/>
      <c r="L4124" s="426"/>
      <c r="M4124" s="426"/>
      <c r="N4124" s="427"/>
      <c r="O4124" s="458">
        <f t="shared" si="192"/>
        <v>0</v>
      </c>
      <c r="P4124" s="458">
        <f t="shared" si="193"/>
        <v>0</v>
      </c>
      <c r="Q4124" s="96" t="str">
        <f t="shared" si="194"/>
        <v/>
      </c>
    </row>
    <row r="4125" spans="1:17" ht="13.5" hidden="1" thickBot="1" x14ac:dyDescent="0.25">
      <c r="A4125" s="450"/>
      <c r="B4125" s="427"/>
      <c r="C4125" s="459"/>
      <c r="D4125" s="461"/>
      <c r="E4125" s="461"/>
      <c r="F4125" s="477"/>
      <c r="G4125" s="461"/>
      <c r="H4125" s="461"/>
      <c r="I4125" s="461"/>
      <c r="J4125" s="426"/>
      <c r="K4125" s="426"/>
      <c r="L4125" s="426"/>
      <c r="M4125" s="426"/>
      <c r="N4125" s="427"/>
      <c r="O4125" s="458">
        <f t="shared" si="192"/>
        <v>0</v>
      </c>
      <c r="P4125" s="458">
        <f t="shared" si="193"/>
        <v>0</v>
      </c>
      <c r="Q4125" s="96" t="str">
        <f t="shared" si="194"/>
        <v/>
      </c>
    </row>
    <row r="4126" spans="1:17" ht="13.5" hidden="1" thickBot="1" x14ac:dyDescent="0.25">
      <c r="A4126" s="450"/>
      <c r="B4126" s="427"/>
      <c r="C4126" s="459"/>
      <c r="D4126" s="461"/>
      <c r="E4126" s="461"/>
      <c r="F4126" s="477"/>
      <c r="G4126" s="461"/>
      <c r="H4126" s="461"/>
      <c r="I4126" s="461"/>
      <c r="J4126" s="426"/>
      <c r="K4126" s="426"/>
      <c r="L4126" s="426"/>
      <c r="M4126" s="426"/>
      <c r="N4126" s="427"/>
      <c r="O4126" s="458">
        <f t="shared" si="192"/>
        <v>0</v>
      </c>
      <c r="P4126" s="458">
        <f t="shared" si="193"/>
        <v>0</v>
      </c>
      <c r="Q4126" s="96" t="str">
        <f t="shared" si="194"/>
        <v/>
      </c>
    </row>
    <row r="4127" spans="1:17" ht="13.5" hidden="1" thickBot="1" x14ac:dyDescent="0.25">
      <c r="A4127" s="450"/>
      <c r="B4127" s="427"/>
      <c r="C4127" s="459"/>
      <c r="D4127" s="461"/>
      <c r="E4127" s="461"/>
      <c r="F4127" s="477"/>
      <c r="G4127" s="461"/>
      <c r="H4127" s="461"/>
      <c r="I4127" s="461"/>
      <c r="J4127" s="426"/>
      <c r="K4127" s="426"/>
      <c r="L4127" s="426"/>
      <c r="M4127" s="426"/>
      <c r="N4127" s="427"/>
      <c r="O4127" s="458">
        <f t="shared" si="192"/>
        <v>0</v>
      </c>
      <c r="P4127" s="458">
        <f t="shared" si="193"/>
        <v>0</v>
      </c>
      <c r="Q4127" s="96" t="str">
        <f t="shared" si="194"/>
        <v/>
      </c>
    </row>
    <row r="4128" spans="1:17" ht="13.5" hidden="1" thickBot="1" x14ac:dyDescent="0.25">
      <c r="A4128" s="450"/>
      <c r="B4128" s="427"/>
      <c r="C4128" s="459"/>
      <c r="D4128" s="455"/>
      <c r="E4128" s="455"/>
      <c r="F4128" s="477"/>
      <c r="G4128" s="456"/>
      <c r="H4128" s="461"/>
      <c r="I4128" s="461"/>
      <c r="J4128" s="426"/>
      <c r="K4128" s="426"/>
      <c r="L4128" s="426"/>
      <c r="M4128" s="426"/>
      <c r="N4128" s="427"/>
      <c r="O4128" s="458">
        <f t="shared" si="192"/>
        <v>0</v>
      </c>
      <c r="P4128" s="458">
        <f t="shared" si="193"/>
        <v>0</v>
      </c>
      <c r="Q4128" s="96" t="str">
        <f t="shared" si="194"/>
        <v/>
      </c>
    </row>
    <row r="4129" spans="1:17" ht="13.5" hidden="1" thickBot="1" x14ac:dyDescent="0.25">
      <c r="A4129" s="450"/>
      <c r="B4129" s="427"/>
      <c r="C4129" s="459"/>
      <c r="D4129" s="455"/>
      <c r="E4129" s="455"/>
      <c r="F4129" s="477"/>
      <c r="G4129" s="456"/>
      <c r="H4129" s="461"/>
      <c r="I4129" s="461"/>
      <c r="J4129" s="426"/>
      <c r="K4129" s="426"/>
      <c r="L4129" s="426"/>
      <c r="M4129" s="426"/>
      <c r="N4129" s="427"/>
      <c r="O4129" s="458">
        <f t="shared" si="192"/>
        <v>0</v>
      </c>
      <c r="P4129" s="458">
        <f t="shared" si="193"/>
        <v>0</v>
      </c>
      <c r="Q4129" s="96" t="str">
        <f t="shared" si="194"/>
        <v/>
      </c>
    </row>
    <row r="4130" spans="1:17" ht="13.5" hidden="1" thickBot="1" x14ac:dyDescent="0.25">
      <c r="A4130" s="450"/>
      <c r="B4130" s="427"/>
      <c r="C4130" s="459"/>
      <c r="D4130" s="455"/>
      <c r="E4130" s="455"/>
      <c r="F4130" s="477"/>
      <c r="G4130" s="456"/>
      <c r="H4130" s="461"/>
      <c r="I4130" s="461"/>
      <c r="J4130" s="426"/>
      <c r="K4130" s="426"/>
      <c r="L4130" s="426"/>
      <c r="M4130" s="426"/>
      <c r="N4130" s="427"/>
      <c r="O4130" s="458">
        <f t="shared" si="192"/>
        <v>0</v>
      </c>
      <c r="P4130" s="458">
        <f t="shared" si="193"/>
        <v>0</v>
      </c>
      <c r="Q4130" s="96" t="str">
        <f t="shared" si="194"/>
        <v/>
      </c>
    </row>
    <row r="4131" spans="1:17" ht="13.5" hidden="1" thickBot="1" x14ac:dyDescent="0.25">
      <c r="A4131" s="450"/>
      <c r="B4131" s="427"/>
      <c r="C4131" s="459"/>
      <c r="D4131" s="455"/>
      <c r="E4131" s="455"/>
      <c r="F4131" s="477"/>
      <c r="G4131" s="456"/>
      <c r="H4131" s="461"/>
      <c r="I4131" s="461"/>
      <c r="J4131" s="426"/>
      <c r="K4131" s="426"/>
      <c r="L4131" s="426"/>
      <c r="M4131" s="426"/>
      <c r="N4131" s="427"/>
      <c r="O4131" s="458">
        <f t="shared" si="192"/>
        <v>0</v>
      </c>
      <c r="P4131" s="458">
        <f t="shared" si="193"/>
        <v>0</v>
      </c>
      <c r="Q4131" s="96" t="str">
        <f t="shared" si="194"/>
        <v/>
      </c>
    </row>
    <row r="4132" spans="1:17" ht="13.5" hidden="1" thickBot="1" x14ac:dyDescent="0.25">
      <c r="A4132" s="450"/>
      <c r="B4132" s="427"/>
      <c r="C4132" s="459"/>
      <c r="D4132" s="455"/>
      <c r="E4132" s="455"/>
      <c r="F4132" s="477"/>
      <c r="G4132" s="456"/>
      <c r="H4132" s="461"/>
      <c r="I4132" s="461"/>
      <c r="J4132" s="426"/>
      <c r="K4132" s="426"/>
      <c r="L4132" s="426"/>
      <c r="M4132" s="426"/>
      <c r="N4132" s="427"/>
      <c r="O4132" s="458">
        <f t="shared" si="192"/>
        <v>0</v>
      </c>
      <c r="P4132" s="458">
        <f t="shared" si="193"/>
        <v>0</v>
      </c>
      <c r="Q4132" s="96" t="str">
        <f t="shared" si="194"/>
        <v/>
      </c>
    </row>
    <row r="4133" spans="1:17" ht="13.5" hidden="1" thickBot="1" x14ac:dyDescent="0.25">
      <c r="A4133" s="450"/>
      <c r="B4133" s="427"/>
      <c r="C4133" s="459"/>
      <c r="D4133" s="455"/>
      <c r="E4133" s="455"/>
      <c r="F4133" s="477"/>
      <c r="G4133" s="456"/>
      <c r="H4133" s="461"/>
      <c r="I4133" s="461"/>
      <c r="J4133" s="426"/>
      <c r="K4133" s="426"/>
      <c r="L4133" s="426"/>
      <c r="M4133" s="426"/>
      <c r="N4133" s="427"/>
      <c r="O4133" s="458">
        <f t="shared" si="192"/>
        <v>0</v>
      </c>
      <c r="P4133" s="458">
        <f t="shared" si="193"/>
        <v>0</v>
      </c>
      <c r="Q4133" s="96" t="str">
        <f t="shared" si="194"/>
        <v/>
      </c>
    </row>
    <row r="4134" spans="1:17" ht="13.5" hidden="1" thickBot="1" x14ac:dyDescent="0.25">
      <c r="A4134" s="450"/>
      <c r="B4134" s="427"/>
      <c r="C4134" s="459"/>
      <c r="D4134" s="455"/>
      <c r="E4134" s="455"/>
      <c r="F4134" s="477"/>
      <c r="G4134" s="456"/>
      <c r="H4134" s="461"/>
      <c r="I4134" s="461"/>
      <c r="J4134" s="426"/>
      <c r="K4134" s="426"/>
      <c r="L4134" s="426"/>
      <c r="M4134" s="426"/>
      <c r="N4134" s="427"/>
      <c r="O4134" s="458">
        <f t="shared" si="192"/>
        <v>0</v>
      </c>
      <c r="P4134" s="458">
        <f t="shared" si="193"/>
        <v>0</v>
      </c>
      <c r="Q4134" s="96" t="str">
        <f t="shared" si="194"/>
        <v/>
      </c>
    </row>
    <row r="4135" spans="1:17" ht="13.5" hidden="1" thickBot="1" x14ac:dyDescent="0.25">
      <c r="A4135" s="450"/>
      <c r="B4135" s="427"/>
      <c r="C4135" s="459"/>
      <c r="D4135" s="455"/>
      <c r="E4135" s="455"/>
      <c r="F4135" s="477"/>
      <c r="G4135" s="456"/>
      <c r="H4135" s="461"/>
      <c r="I4135" s="461"/>
      <c r="J4135" s="426"/>
      <c r="K4135" s="426"/>
      <c r="L4135" s="426"/>
      <c r="M4135" s="426"/>
      <c r="N4135" s="427"/>
      <c r="O4135" s="458">
        <f t="shared" si="192"/>
        <v>0</v>
      </c>
      <c r="P4135" s="458">
        <f t="shared" si="193"/>
        <v>0</v>
      </c>
      <c r="Q4135" s="96" t="str">
        <f t="shared" si="194"/>
        <v/>
      </c>
    </row>
    <row r="4136" spans="1:17" ht="13.5" hidden="1" thickBot="1" x14ac:dyDescent="0.25">
      <c r="A4136" s="450"/>
      <c r="B4136" s="427"/>
      <c r="C4136" s="459"/>
      <c r="D4136" s="455"/>
      <c r="E4136" s="455"/>
      <c r="F4136" s="477"/>
      <c r="G4136" s="456"/>
      <c r="H4136" s="461"/>
      <c r="I4136" s="461"/>
      <c r="J4136" s="426"/>
      <c r="K4136" s="426"/>
      <c r="L4136" s="426"/>
      <c r="M4136" s="426"/>
      <c r="N4136" s="427"/>
      <c r="O4136" s="458">
        <f t="shared" si="192"/>
        <v>0</v>
      </c>
      <c r="P4136" s="458">
        <f t="shared" si="193"/>
        <v>0</v>
      </c>
      <c r="Q4136" s="96" t="str">
        <f t="shared" si="194"/>
        <v/>
      </c>
    </row>
    <row r="4137" spans="1:17" ht="13.5" hidden="1" thickBot="1" x14ac:dyDescent="0.25">
      <c r="A4137" s="450"/>
      <c r="B4137" s="427"/>
      <c r="C4137" s="459"/>
      <c r="D4137" s="455"/>
      <c r="E4137" s="455"/>
      <c r="F4137" s="477"/>
      <c r="G4137" s="456"/>
      <c r="H4137" s="461"/>
      <c r="I4137" s="461"/>
      <c r="J4137" s="426"/>
      <c r="K4137" s="426"/>
      <c r="L4137" s="426"/>
      <c r="M4137" s="426"/>
      <c r="N4137" s="427"/>
      <c r="O4137" s="458">
        <f t="shared" si="192"/>
        <v>0</v>
      </c>
      <c r="P4137" s="458">
        <f t="shared" si="193"/>
        <v>0</v>
      </c>
      <c r="Q4137" s="96" t="str">
        <f t="shared" si="194"/>
        <v/>
      </c>
    </row>
    <row r="4138" spans="1:17" ht="13.5" hidden="1" thickBot="1" x14ac:dyDescent="0.25">
      <c r="A4138" s="450"/>
      <c r="B4138" s="427"/>
      <c r="C4138" s="459"/>
      <c r="D4138" s="455"/>
      <c r="E4138" s="455"/>
      <c r="F4138" s="477"/>
      <c r="G4138" s="456"/>
      <c r="H4138" s="461"/>
      <c r="I4138" s="461"/>
      <c r="J4138" s="426"/>
      <c r="K4138" s="426"/>
      <c r="L4138" s="426"/>
      <c r="M4138" s="426"/>
      <c r="N4138" s="427"/>
      <c r="O4138" s="458">
        <f t="shared" si="192"/>
        <v>0</v>
      </c>
      <c r="P4138" s="458">
        <f t="shared" si="193"/>
        <v>0</v>
      </c>
      <c r="Q4138" s="96" t="str">
        <f t="shared" si="194"/>
        <v/>
      </c>
    </row>
    <row r="4139" spans="1:17" ht="13.5" hidden="1" thickBot="1" x14ac:dyDescent="0.25">
      <c r="A4139" s="450"/>
      <c r="B4139" s="427"/>
      <c r="C4139" s="459"/>
      <c r="D4139" s="455"/>
      <c r="E4139" s="455"/>
      <c r="F4139" s="477"/>
      <c r="G4139" s="456"/>
      <c r="H4139" s="461"/>
      <c r="I4139" s="461"/>
      <c r="J4139" s="426"/>
      <c r="K4139" s="426"/>
      <c r="L4139" s="426"/>
      <c r="M4139" s="426"/>
      <c r="N4139" s="427"/>
      <c r="O4139" s="458">
        <f t="shared" si="192"/>
        <v>0</v>
      </c>
      <c r="P4139" s="458">
        <f t="shared" si="193"/>
        <v>0</v>
      </c>
      <c r="Q4139" s="96" t="str">
        <f t="shared" si="194"/>
        <v/>
      </c>
    </row>
    <row r="4140" spans="1:17" ht="13.5" hidden="1" thickBot="1" x14ac:dyDescent="0.25">
      <c r="A4140" s="450"/>
      <c r="B4140" s="427"/>
      <c r="C4140" s="459"/>
      <c r="D4140" s="455"/>
      <c r="E4140" s="455"/>
      <c r="F4140" s="477"/>
      <c r="G4140" s="456"/>
      <c r="H4140" s="461"/>
      <c r="I4140" s="461"/>
      <c r="J4140" s="426"/>
      <c r="K4140" s="426"/>
      <c r="L4140" s="426"/>
      <c r="M4140" s="426"/>
      <c r="N4140" s="427"/>
      <c r="O4140" s="458">
        <f t="shared" si="192"/>
        <v>0</v>
      </c>
      <c r="P4140" s="458">
        <f t="shared" si="193"/>
        <v>0</v>
      </c>
      <c r="Q4140" s="96" t="str">
        <f t="shared" si="194"/>
        <v/>
      </c>
    </row>
    <row r="4141" spans="1:17" ht="13.5" hidden="1" thickBot="1" x14ac:dyDescent="0.25">
      <c r="A4141" s="450"/>
      <c r="B4141" s="427"/>
      <c r="C4141" s="459"/>
      <c r="D4141" s="455"/>
      <c r="E4141" s="455"/>
      <c r="F4141" s="477"/>
      <c r="G4141" s="456"/>
      <c r="H4141" s="461"/>
      <c r="I4141" s="461"/>
      <c r="J4141" s="426"/>
      <c r="K4141" s="426"/>
      <c r="L4141" s="426"/>
      <c r="M4141" s="426"/>
      <c r="N4141" s="427"/>
      <c r="O4141" s="458">
        <f t="shared" si="192"/>
        <v>0</v>
      </c>
      <c r="P4141" s="458">
        <f t="shared" si="193"/>
        <v>0</v>
      </c>
      <c r="Q4141" s="96" t="str">
        <f t="shared" si="194"/>
        <v/>
      </c>
    </row>
    <row r="4142" spans="1:17" ht="13.5" hidden="1" thickBot="1" x14ac:dyDescent="0.25">
      <c r="A4142" s="450"/>
      <c r="B4142" s="427"/>
      <c r="C4142" s="459"/>
      <c r="D4142" s="455"/>
      <c r="E4142" s="455"/>
      <c r="F4142" s="477"/>
      <c r="G4142" s="456"/>
      <c r="H4142" s="461"/>
      <c r="I4142" s="461"/>
      <c r="J4142" s="426"/>
      <c r="K4142" s="426"/>
      <c r="L4142" s="426"/>
      <c r="M4142" s="426"/>
      <c r="N4142" s="427"/>
      <c r="O4142" s="458">
        <f t="shared" si="192"/>
        <v>0</v>
      </c>
      <c r="P4142" s="458">
        <f t="shared" si="193"/>
        <v>0</v>
      </c>
      <c r="Q4142" s="96" t="str">
        <f t="shared" si="194"/>
        <v/>
      </c>
    </row>
    <row r="4143" spans="1:17" ht="13.5" hidden="1" thickBot="1" x14ac:dyDescent="0.25">
      <c r="A4143" s="450"/>
      <c r="B4143" s="427"/>
      <c r="C4143" s="459"/>
      <c r="D4143" s="455"/>
      <c r="E4143" s="455"/>
      <c r="F4143" s="477"/>
      <c r="G4143" s="456"/>
      <c r="H4143" s="461"/>
      <c r="I4143" s="461"/>
      <c r="J4143" s="426"/>
      <c r="K4143" s="426"/>
      <c r="L4143" s="426"/>
      <c r="M4143" s="426"/>
      <c r="N4143" s="427"/>
      <c r="O4143" s="458">
        <f t="shared" si="192"/>
        <v>0</v>
      </c>
      <c r="P4143" s="458">
        <f t="shared" si="193"/>
        <v>0</v>
      </c>
      <c r="Q4143" s="96" t="str">
        <f t="shared" si="194"/>
        <v/>
      </c>
    </row>
    <row r="4144" spans="1:17" ht="13.5" hidden="1" thickBot="1" x14ac:dyDescent="0.25">
      <c r="A4144" s="450"/>
      <c r="B4144" s="427"/>
      <c r="C4144" s="459"/>
      <c r="D4144" s="455"/>
      <c r="E4144" s="455"/>
      <c r="F4144" s="477"/>
      <c r="G4144" s="456"/>
      <c r="H4144" s="461"/>
      <c r="I4144" s="461"/>
      <c r="J4144" s="426"/>
      <c r="K4144" s="426"/>
      <c r="L4144" s="426"/>
      <c r="M4144" s="426"/>
      <c r="N4144" s="427"/>
      <c r="O4144" s="458">
        <f t="shared" si="192"/>
        <v>0</v>
      </c>
      <c r="P4144" s="458">
        <f t="shared" si="193"/>
        <v>0</v>
      </c>
      <c r="Q4144" s="96" t="str">
        <f t="shared" si="194"/>
        <v/>
      </c>
    </row>
    <row r="4145" spans="1:17" ht="13.5" hidden="1" thickBot="1" x14ac:dyDescent="0.25">
      <c r="A4145" s="450"/>
      <c r="B4145" s="427"/>
      <c r="C4145" s="459"/>
      <c r="D4145" s="455"/>
      <c r="E4145" s="455"/>
      <c r="F4145" s="477"/>
      <c r="G4145" s="456"/>
      <c r="H4145" s="461"/>
      <c r="I4145" s="461"/>
      <c r="J4145" s="426"/>
      <c r="K4145" s="426"/>
      <c r="L4145" s="426"/>
      <c r="M4145" s="426"/>
      <c r="N4145" s="427"/>
      <c r="O4145" s="458">
        <f t="shared" si="192"/>
        <v>0</v>
      </c>
      <c r="P4145" s="458">
        <f t="shared" si="193"/>
        <v>0</v>
      </c>
      <c r="Q4145" s="96" t="str">
        <f t="shared" si="194"/>
        <v/>
      </c>
    </row>
    <row r="4146" spans="1:17" ht="13.5" hidden="1" thickBot="1" x14ac:dyDescent="0.25">
      <c r="A4146" s="450"/>
      <c r="B4146" s="427"/>
      <c r="C4146" s="459"/>
      <c r="D4146" s="455"/>
      <c r="E4146" s="455"/>
      <c r="F4146" s="477"/>
      <c r="G4146" s="456"/>
      <c r="H4146" s="461"/>
      <c r="I4146" s="461"/>
      <c r="J4146" s="426"/>
      <c r="K4146" s="426"/>
      <c r="L4146" s="426"/>
      <c r="M4146" s="426"/>
      <c r="N4146" s="427"/>
      <c r="O4146" s="458">
        <f t="shared" si="192"/>
        <v>0</v>
      </c>
      <c r="P4146" s="458">
        <f t="shared" si="193"/>
        <v>0</v>
      </c>
      <c r="Q4146" s="96" t="str">
        <f t="shared" si="194"/>
        <v/>
      </c>
    </row>
    <row r="4147" spans="1:17" ht="13.5" hidden="1" thickBot="1" x14ac:dyDescent="0.25">
      <c r="A4147" s="450"/>
      <c r="B4147" s="427"/>
      <c r="C4147" s="459"/>
      <c r="D4147" s="455"/>
      <c r="E4147" s="455"/>
      <c r="F4147" s="477"/>
      <c r="G4147" s="456"/>
      <c r="H4147" s="461"/>
      <c r="I4147" s="461"/>
      <c r="J4147" s="426"/>
      <c r="K4147" s="426"/>
      <c r="L4147" s="426"/>
      <c r="M4147" s="426"/>
      <c r="N4147" s="427"/>
      <c r="O4147" s="458">
        <f t="shared" si="192"/>
        <v>0</v>
      </c>
      <c r="P4147" s="458">
        <f t="shared" si="193"/>
        <v>0</v>
      </c>
      <c r="Q4147" s="96" t="str">
        <f t="shared" si="194"/>
        <v/>
      </c>
    </row>
    <row r="4148" spans="1:17" ht="13.5" hidden="1" thickBot="1" x14ac:dyDescent="0.25">
      <c r="A4148" s="450"/>
      <c r="B4148" s="427"/>
      <c r="C4148" s="459"/>
      <c r="D4148" s="455"/>
      <c r="E4148" s="455"/>
      <c r="F4148" s="477"/>
      <c r="G4148" s="456"/>
      <c r="H4148" s="461"/>
      <c r="I4148" s="461"/>
      <c r="J4148" s="426"/>
      <c r="K4148" s="426"/>
      <c r="L4148" s="426"/>
      <c r="M4148" s="426"/>
      <c r="N4148" s="427"/>
      <c r="O4148" s="458">
        <f t="shared" si="192"/>
        <v>0</v>
      </c>
      <c r="P4148" s="458">
        <f t="shared" si="193"/>
        <v>0</v>
      </c>
      <c r="Q4148" s="96" t="str">
        <f t="shared" si="194"/>
        <v/>
      </c>
    </row>
    <row r="4149" spans="1:17" ht="13.5" hidden="1" thickBot="1" x14ac:dyDescent="0.25">
      <c r="A4149" s="450"/>
      <c r="B4149" s="427"/>
      <c r="C4149" s="459"/>
      <c r="D4149" s="455"/>
      <c r="E4149" s="455"/>
      <c r="F4149" s="477"/>
      <c r="G4149" s="456"/>
      <c r="H4149" s="461"/>
      <c r="I4149" s="461"/>
      <c r="J4149" s="426"/>
      <c r="K4149" s="426"/>
      <c r="L4149" s="426"/>
      <c r="M4149" s="426"/>
      <c r="N4149" s="427"/>
      <c r="O4149" s="458">
        <f t="shared" si="192"/>
        <v>0</v>
      </c>
      <c r="P4149" s="458">
        <f t="shared" si="193"/>
        <v>0</v>
      </c>
      <c r="Q4149" s="96" t="str">
        <f t="shared" si="194"/>
        <v/>
      </c>
    </row>
    <row r="4150" spans="1:17" ht="13.5" hidden="1" thickBot="1" x14ac:dyDescent="0.25">
      <c r="A4150" s="450"/>
      <c r="B4150" s="427"/>
      <c r="C4150" s="459"/>
      <c r="D4150" s="455"/>
      <c r="E4150" s="455"/>
      <c r="F4150" s="477"/>
      <c r="G4150" s="456"/>
      <c r="H4150" s="461"/>
      <c r="I4150" s="461"/>
      <c r="J4150" s="426"/>
      <c r="K4150" s="426"/>
      <c r="L4150" s="426"/>
      <c r="M4150" s="426"/>
      <c r="N4150" s="427"/>
      <c r="O4150" s="458">
        <f t="shared" si="192"/>
        <v>0</v>
      </c>
      <c r="P4150" s="458">
        <f t="shared" si="193"/>
        <v>0</v>
      </c>
      <c r="Q4150" s="96" t="str">
        <f t="shared" si="194"/>
        <v/>
      </c>
    </row>
    <row r="4151" spans="1:17" ht="13.5" hidden="1" thickBot="1" x14ac:dyDescent="0.25">
      <c r="A4151" s="450"/>
      <c r="B4151" s="427"/>
      <c r="C4151" s="459"/>
      <c r="D4151" s="455"/>
      <c r="E4151" s="455"/>
      <c r="F4151" s="477"/>
      <c r="G4151" s="456"/>
      <c r="H4151" s="461"/>
      <c r="I4151" s="461"/>
      <c r="J4151" s="426"/>
      <c r="K4151" s="426"/>
      <c r="L4151" s="426"/>
      <c r="M4151" s="426"/>
      <c r="N4151" s="427"/>
      <c r="O4151" s="458">
        <f t="shared" si="192"/>
        <v>0</v>
      </c>
      <c r="P4151" s="458">
        <f t="shared" si="193"/>
        <v>0</v>
      </c>
      <c r="Q4151" s="96" t="str">
        <f t="shared" si="194"/>
        <v/>
      </c>
    </row>
    <row r="4152" spans="1:17" ht="13.5" hidden="1" thickBot="1" x14ac:dyDescent="0.25">
      <c r="A4152" s="450"/>
      <c r="B4152" s="427"/>
      <c r="C4152" s="459"/>
      <c r="D4152" s="455"/>
      <c r="E4152" s="455"/>
      <c r="F4152" s="477"/>
      <c r="G4152" s="456"/>
      <c r="H4152" s="461"/>
      <c r="I4152" s="461"/>
      <c r="J4152" s="426"/>
      <c r="K4152" s="426"/>
      <c r="L4152" s="426"/>
      <c r="M4152" s="426"/>
      <c r="N4152" s="427"/>
      <c r="O4152" s="458">
        <f t="shared" si="192"/>
        <v>0</v>
      </c>
      <c r="P4152" s="458">
        <f t="shared" si="193"/>
        <v>0</v>
      </c>
      <c r="Q4152" s="96" t="str">
        <f t="shared" si="194"/>
        <v/>
      </c>
    </row>
    <row r="4153" spans="1:17" ht="13.5" hidden="1" thickBot="1" x14ac:dyDescent="0.25">
      <c r="A4153" s="450"/>
      <c r="B4153" s="427"/>
      <c r="C4153" s="459"/>
      <c r="D4153" s="455"/>
      <c r="E4153" s="455"/>
      <c r="F4153" s="477"/>
      <c r="G4153" s="456"/>
      <c r="H4153" s="461"/>
      <c r="I4153" s="461"/>
      <c r="J4153" s="426"/>
      <c r="K4153" s="426"/>
      <c r="L4153" s="426"/>
      <c r="M4153" s="426"/>
      <c r="N4153" s="427"/>
      <c r="O4153" s="458">
        <f t="shared" si="192"/>
        <v>0</v>
      </c>
      <c r="P4153" s="458">
        <f t="shared" si="193"/>
        <v>0</v>
      </c>
      <c r="Q4153" s="96" t="str">
        <f t="shared" si="194"/>
        <v/>
      </c>
    </row>
    <row r="4154" spans="1:17" ht="13.5" hidden="1" thickBot="1" x14ac:dyDescent="0.25">
      <c r="A4154" s="450"/>
      <c r="B4154" s="427"/>
      <c r="C4154" s="459"/>
      <c r="D4154" s="455"/>
      <c r="E4154" s="455"/>
      <c r="F4154" s="477"/>
      <c r="G4154" s="456"/>
      <c r="H4154" s="461"/>
      <c r="I4154" s="461"/>
      <c r="J4154" s="426"/>
      <c r="K4154" s="426"/>
      <c r="L4154" s="426"/>
      <c r="M4154" s="426"/>
      <c r="N4154" s="427"/>
      <c r="O4154" s="458">
        <f t="shared" si="192"/>
        <v>0</v>
      </c>
      <c r="P4154" s="458">
        <f t="shared" si="193"/>
        <v>0</v>
      </c>
      <c r="Q4154" s="96" t="str">
        <f t="shared" si="194"/>
        <v/>
      </c>
    </row>
    <row r="4155" spans="1:17" ht="13.5" hidden="1" thickBot="1" x14ac:dyDescent="0.25">
      <c r="A4155" s="450"/>
      <c r="B4155" s="427"/>
      <c r="C4155" s="459"/>
      <c r="D4155" s="455"/>
      <c r="E4155" s="455"/>
      <c r="F4155" s="477"/>
      <c r="G4155" s="456"/>
      <c r="H4155" s="461"/>
      <c r="I4155" s="461"/>
      <c r="J4155" s="426"/>
      <c r="K4155" s="426"/>
      <c r="L4155" s="426"/>
      <c r="M4155" s="426"/>
      <c r="N4155" s="427"/>
      <c r="O4155" s="458">
        <f t="shared" si="192"/>
        <v>0</v>
      </c>
      <c r="P4155" s="458">
        <f t="shared" si="193"/>
        <v>0</v>
      </c>
      <c r="Q4155" s="96" t="str">
        <f t="shared" si="194"/>
        <v/>
      </c>
    </row>
    <row r="4156" spans="1:17" ht="13.5" hidden="1" thickBot="1" x14ac:dyDescent="0.25">
      <c r="A4156" s="450"/>
      <c r="B4156" s="427"/>
      <c r="C4156" s="459"/>
      <c r="D4156" s="455"/>
      <c r="E4156" s="455"/>
      <c r="F4156" s="477"/>
      <c r="G4156" s="456"/>
      <c r="H4156" s="461"/>
      <c r="I4156" s="461"/>
      <c r="J4156" s="426"/>
      <c r="K4156" s="426"/>
      <c r="L4156" s="426"/>
      <c r="M4156" s="426"/>
      <c r="N4156" s="427"/>
      <c r="O4156" s="458">
        <f t="shared" si="192"/>
        <v>0</v>
      </c>
      <c r="P4156" s="458">
        <f t="shared" si="193"/>
        <v>0</v>
      </c>
      <c r="Q4156" s="96" t="str">
        <f t="shared" si="194"/>
        <v/>
      </c>
    </row>
    <row r="4157" spans="1:17" ht="13.5" hidden="1" thickBot="1" x14ac:dyDescent="0.25">
      <c r="A4157" s="450"/>
      <c r="B4157" s="427"/>
      <c r="C4157" s="459"/>
      <c r="D4157" s="455"/>
      <c r="E4157" s="455"/>
      <c r="F4157" s="477"/>
      <c r="G4157" s="456"/>
      <c r="H4157" s="461"/>
      <c r="I4157" s="461"/>
      <c r="J4157" s="426"/>
      <c r="K4157" s="426"/>
      <c r="L4157" s="426"/>
      <c r="M4157" s="426"/>
      <c r="N4157" s="427"/>
      <c r="O4157" s="458">
        <f t="shared" si="192"/>
        <v>0</v>
      </c>
      <c r="P4157" s="458">
        <f t="shared" si="193"/>
        <v>0</v>
      </c>
      <c r="Q4157" s="96" t="str">
        <f t="shared" si="194"/>
        <v/>
      </c>
    </row>
    <row r="4158" spans="1:17" ht="13.5" hidden="1" thickBot="1" x14ac:dyDescent="0.25">
      <c r="A4158" s="450"/>
      <c r="B4158" s="427"/>
      <c r="C4158" s="459"/>
      <c r="D4158" s="455"/>
      <c r="E4158" s="455"/>
      <c r="F4158" s="477"/>
      <c r="G4158" s="456"/>
      <c r="H4158" s="461"/>
      <c r="I4158" s="461"/>
      <c r="J4158" s="426"/>
      <c r="K4158" s="426"/>
      <c r="L4158" s="426"/>
      <c r="M4158" s="426"/>
      <c r="N4158" s="427"/>
      <c r="O4158" s="458">
        <f t="shared" si="192"/>
        <v>0</v>
      </c>
      <c r="P4158" s="458">
        <f t="shared" si="193"/>
        <v>0</v>
      </c>
      <c r="Q4158" s="96" t="str">
        <f t="shared" si="194"/>
        <v/>
      </c>
    </row>
    <row r="4159" spans="1:17" ht="13.5" hidden="1" thickBot="1" x14ac:dyDescent="0.25">
      <c r="A4159" s="450"/>
      <c r="B4159" s="427"/>
      <c r="C4159" s="459"/>
      <c r="D4159" s="455"/>
      <c r="E4159" s="455"/>
      <c r="F4159" s="477"/>
      <c r="G4159" s="456"/>
      <c r="H4159" s="461"/>
      <c r="I4159" s="461"/>
      <c r="J4159" s="426"/>
      <c r="K4159" s="426"/>
      <c r="L4159" s="426"/>
      <c r="M4159" s="426"/>
      <c r="N4159" s="427"/>
      <c r="O4159" s="458">
        <f t="shared" si="192"/>
        <v>0</v>
      </c>
      <c r="P4159" s="458">
        <f t="shared" si="193"/>
        <v>0</v>
      </c>
      <c r="Q4159" s="96" t="str">
        <f t="shared" si="194"/>
        <v/>
      </c>
    </row>
    <row r="4160" spans="1:17" ht="13.5" hidden="1" thickBot="1" x14ac:dyDescent="0.25">
      <c r="A4160" s="450"/>
      <c r="B4160" s="427"/>
      <c r="C4160" s="459"/>
      <c r="D4160" s="455"/>
      <c r="E4160" s="455"/>
      <c r="F4160" s="477"/>
      <c r="G4160" s="456"/>
      <c r="H4160" s="461"/>
      <c r="I4160" s="461"/>
      <c r="J4160" s="426"/>
      <c r="K4160" s="426"/>
      <c r="L4160" s="426"/>
      <c r="M4160" s="426"/>
      <c r="N4160" s="427"/>
      <c r="O4160" s="458">
        <f t="shared" si="192"/>
        <v>0</v>
      </c>
      <c r="P4160" s="458">
        <f t="shared" si="193"/>
        <v>0</v>
      </c>
      <c r="Q4160" s="96" t="str">
        <f t="shared" si="194"/>
        <v/>
      </c>
    </row>
    <row r="4161" spans="1:17" ht="13.5" hidden="1" thickBot="1" x14ac:dyDescent="0.25">
      <c r="A4161" s="450"/>
      <c r="B4161" s="427"/>
      <c r="C4161" s="459"/>
      <c r="D4161" s="455"/>
      <c r="E4161" s="455"/>
      <c r="F4161" s="477"/>
      <c r="G4161" s="456"/>
      <c r="H4161" s="461"/>
      <c r="I4161" s="461"/>
      <c r="J4161" s="426"/>
      <c r="K4161" s="426"/>
      <c r="L4161" s="426"/>
      <c r="M4161" s="426"/>
      <c r="N4161" s="427"/>
      <c r="O4161" s="458">
        <f t="shared" si="192"/>
        <v>0</v>
      </c>
      <c r="P4161" s="458">
        <f t="shared" si="193"/>
        <v>0</v>
      </c>
      <c r="Q4161" s="96" t="str">
        <f t="shared" si="194"/>
        <v/>
      </c>
    </row>
    <row r="4162" spans="1:17" ht="13.5" hidden="1" thickBot="1" x14ac:dyDescent="0.25">
      <c r="A4162" s="450"/>
      <c r="B4162" s="427"/>
      <c r="C4162" s="459"/>
      <c r="D4162" s="455"/>
      <c r="E4162" s="455"/>
      <c r="F4162" s="477"/>
      <c r="G4162" s="456"/>
      <c r="H4162" s="461"/>
      <c r="I4162" s="461"/>
      <c r="J4162" s="426"/>
      <c r="K4162" s="426"/>
      <c r="L4162" s="426"/>
      <c r="M4162" s="426"/>
      <c r="N4162" s="427"/>
      <c r="O4162" s="458">
        <f t="shared" si="192"/>
        <v>0</v>
      </c>
      <c r="P4162" s="458">
        <f t="shared" si="193"/>
        <v>0</v>
      </c>
      <c r="Q4162" s="96" t="str">
        <f t="shared" si="194"/>
        <v/>
      </c>
    </row>
    <row r="4163" spans="1:17" ht="13.5" hidden="1" thickBot="1" x14ac:dyDescent="0.25">
      <c r="A4163" s="450"/>
      <c r="B4163" s="427"/>
      <c r="C4163" s="459"/>
      <c r="D4163" s="455"/>
      <c r="E4163" s="455"/>
      <c r="F4163" s="477"/>
      <c r="G4163" s="456"/>
      <c r="H4163" s="461"/>
      <c r="I4163" s="461"/>
      <c r="J4163" s="426"/>
      <c r="K4163" s="426"/>
      <c r="L4163" s="426"/>
      <c r="M4163" s="426"/>
      <c r="N4163" s="427"/>
      <c r="O4163" s="458">
        <f t="shared" si="192"/>
        <v>0</v>
      </c>
      <c r="P4163" s="458">
        <f t="shared" si="193"/>
        <v>0</v>
      </c>
      <c r="Q4163" s="96" t="str">
        <f t="shared" si="194"/>
        <v/>
      </c>
    </row>
    <row r="4164" spans="1:17" ht="13.5" hidden="1" thickBot="1" x14ac:dyDescent="0.25">
      <c r="A4164" s="450"/>
      <c r="B4164" s="427"/>
      <c r="C4164" s="459"/>
      <c r="D4164" s="455"/>
      <c r="E4164" s="455"/>
      <c r="F4164" s="477"/>
      <c r="G4164" s="456"/>
      <c r="H4164" s="461"/>
      <c r="I4164" s="461"/>
      <c r="J4164" s="426"/>
      <c r="K4164" s="426"/>
      <c r="L4164" s="426"/>
      <c r="M4164" s="426"/>
      <c r="N4164" s="427"/>
      <c r="O4164" s="458">
        <f t="shared" si="192"/>
        <v>0</v>
      </c>
      <c r="P4164" s="458">
        <f t="shared" si="193"/>
        <v>0</v>
      </c>
      <c r="Q4164" s="96" t="str">
        <f t="shared" si="194"/>
        <v/>
      </c>
    </row>
    <row r="4165" spans="1:17" ht="13.5" hidden="1" thickBot="1" x14ac:dyDescent="0.25">
      <c r="A4165" s="450"/>
      <c r="B4165" s="427"/>
      <c r="C4165" s="459"/>
      <c r="D4165" s="455"/>
      <c r="E4165" s="455"/>
      <c r="F4165" s="477"/>
      <c r="G4165" s="456"/>
      <c r="H4165" s="461"/>
      <c r="I4165" s="461"/>
      <c r="J4165" s="426"/>
      <c r="K4165" s="426"/>
      <c r="L4165" s="426"/>
      <c r="M4165" s="426"/>
      <c r="N4165" s="427"/>
      <c r="O4165" s="458">
        <f t="shared" ref="O4165:O4220" si="195">IF(B4165=0,0,IF(YEAR(B4165)=$P$1,MONTH(B4165)-$O$1+1,(YEAR(B4165)-$P$1)*12-$O$1+1+MONTH(B4165)))</f>
        <v>0</v>
      </c>
      <c r="P4165" s="458">
        <f t="shared" ref="P4165:P4220" si="196">IF(C4165=0,0,IF(YEAR(C4165)=$P$1,MONTH(C4165)-$O$1+1,(YEAR(C4165)-$P$1)*12-$O$1+1+MONTH(C4165)))</f>
        <v>0</v>
      </c>
      <c r="Q4165" s="96" t="str">
        <f t="shared" ref="Q4165:Q4220" si="197">SUBSTITUTE(D4165," ","_")</f>
        <v/>
      </c>
    </row>
    <row r="4166" spans="1:17" ht="13.5" hidden="1" thickBot="1" x14ac:dyDescent="0.25">
      <c r="A4166" s="450"/>
      <c r="B4166" s="427"/>
      <c r="C4166" s="459"/>
      <c r="D4166" s="455"/>
      <c r="E4166" s="455"/>
      <c r="F4166" s="477"/>
      <c r="G4166" s="456"/>
      <c r="H4166" s="461"/>
      <c r="I4166" s="461"/>
      <c r="J4166" s="426"/>
      <c r="K4166" s="426"/>
      <c r="L4166" s="426"/>
      <c r="M4166" s="426"/>
      <c r="N4166" s="427"/>
      <c r="O4166" s="458">
        <f t="shared" si="195"/>
        <v>0</v>
      </c>
      <c r="P4166" s="458">
        <f t="shared" si="196"/>
        <v>0</v>
      </c>
      <c r="Q4166" s="96" t="str">
        <f t="shared" si="197"/>
        <v/>
      </c>
    </row>
    <row r="4167" spans="1:17" ht="13.5" hidden="1" thickBot="1" x14ac:dyDescent="0.25">
      <c r="A4167" s="450"/>
      <c r="B4167" s="427"/>
      <c r="C4167" s="459"/>
      <c r="D4167" s="455"/>
      <c r="E4167" s="455"/>
      <c r="F4167" s="477"/>
      <c r="G4167" s="456"/>
      <c r="H4167" s="461"/>
      <c r="I4167" s="461"/>
      <c r="J4167" s="426"/>
      <c r="K4167" s="426"/>
      <c r="L4167" s="426"/>
      <c r="M4167" s="426"/>
      <c r="N4167" s="427"/>
      <c r="O4167" s="458">
        <f t="shared" si="195"/>
        <v>0</v>
      </c>
      <c r="P4167" s="458">
        <f t="shared" si="196"/>
        <v>0</v>
      </c>
      <c r="Q4167" s="96" t="str">
        <f t="shared" si="197"/>
        <v/>
      </c>
    </row>
    <row r="4168" spans="1:17" ht="13.5" hidden="1" thickBot="1" x14ac:dyDescent="0.25">
      <c r="A4168" s="450"/>
      <c r="B4168" s="427"/>
      <c r="C4168" s="459"/>
      <c r="D4168" s="455"/>
      <c r="E4168" s="455"/>
      <c r="F4168" s="477"/>
      <c r="G4168" s="456"/>
      <c r="H4168" s="461"/>
      <c r="I4168" s="461"/>
      <c r="J4168" s="426"/>
      <c r="K4168" s="426"/>
      <c r="L4168" s="426"/>
      <c r="M4168" s="426"/>
      <c r="N4168" s="427"/>
      <c r="O4168" s="458">
        <f t="shared" si="195"/>
        <v>0</v>
      </c>
      <c r="P4168" s="458">
        <f t="shared" si="196"/>
        <v>0</v>
      </c>
      <c r="Q4168" s="96" t="str">
        <f t="shared" si="197"/>
        <v/>
      </c>
    </row>
    <row r="4169" spans="1:17" ht="13.5" hidden="1" thickBot="1" x14ac:dyDescent="0.25">
      <c r="A4169" s="450"/>
      <c r="B4169" s="427"/>
      <c r="C4169" s="459"/>
      <c r="D4169" s="455"/>
      <c r="E4169" s="455"/>
      <c r="F4169" s="477"/>
      <c r="G4169" s="456"/>
      <c r="H4169" s="461"/>
      <c r="I4169" s="461"/>
      <c r="J4169" s="426"/>
      <c r="K4169" s="426"/>
      <c r="L4169" s="426"/>
      <c r="M4169" s="426"/>
      <c r="N4169" s="427"/>
      <c r="O4169" s="458">
        <f t="shared" si="195"/>
        <v>0</v>
      </c>
      <c r="P4169" s="458">
        <f t="shared" si="196"/>
        <v>0</v>
      </c>
      <c r="Q4169" s="96" t="str">
        <f t="shared" si="197"/>
        <v/>
      </c>
    </row>
    <row r="4170" spans="1:17" ht="13.5" hidden="1" thickBot="1" x14ac:dyDescent="0.25">
      <c r="A4170" s="450"/>
      <c r="B4170" s="427"/>
      <c r="C4170" s="459"/>
      <c r="D4170" s="455"/>
      <c r="E4170" s="455"/>
      <c r="F4170" s="477"/>
      <c r="G4170" s="456"/>
      <c r="H4170" s="461"/>
      <c r="I4170" s="461"/>
      <c r="J4170" s="426"/>
      <c r="K4170" s="426"/>
      <c r="L4170" s="426"/>
      <c r="M4170" s="426"/>
      <c r="N4170" s="427"/>
      <c r="O4170" s="458">
        <f t="shared" si="195"/>
        <v>0</v>
      </c>
      <c r="P4170" s="458">
        <f t="shared" si="196"/>
        <v>0</v>
      </c>
      <c r="Q4170" s="96" t="str">
        <f t="shared" si="197"/>
        <v/>
      </c>
    </row>
    <row r="4171" spans="1:17" ht="13.5" hidden="1" thickBot="1" x14ac:dyDescent="0.25">
      <c r="A4171" s="450"/>
      <c r="B4171" s="427"/>
      <c r="C4171" s="459"/>
      <c r="D4171" s="455"/>
      <c r="E4171" s="455"/>
      <c r="F4171" s="477"/>
      <c r="G4171" s="456"/>
      <c r="H4171" s="461"/>
      <c r="I4171" s="461"/>
      <c r="J4171" s="426"/>
      <c r="K4171" s="426"/>
      <c r="L4171" s="426"/>
      <c r="M4171" s="426"/>
      <c r="N4171" s="427"/>
      <c r="O4171" s="458">
        <f t="shared" si="195"/>
        <v>0</v>
      </c>
      <c r="P4171" s="458">
        <f t="shared" si="196"/>
        <v>0</v>
      </c>
      <c r="Q4171" s="96" t="str">
        <f t="shared" si="197"/>
        <v/>
      </c>
    </row>
    <row r="4172" spans="1:17" ht="13.5" hidden="1" thickBot="1" x14ac:dyDescent="0.25">
      <c r="A4172" s="450"/>
      <c r="B4172" s="427"/>
      <c r="C4172" s="459"/>
      <c r="D4172" s="455"/>
      <c r="E4172" s="455"/>
      <c r="F4172" s="477"/>
      <c r="G4172" s="461"/>
      <c r="H4172" s="461"/>
      <c r="I4172" s="461"/>
      <c r="J4172" s="426"/>
      <c r="K4172" s="426"/>
      <c r="L4172" s="426"/>
      <c r="M4172" s="426"/>
      <c r="N4172" s="427"/>
      <c r="O4172" s="458">
        <f t="shared" si="195"/>
        <v>0</v>
      </c>
      <c r="P4172" s="458">
        <f t="shared" si="196"/>
        <v>0</v>
      </c>
      <c r="Q4172" s="96" t="str">
        <f t="shared" si="197"/>
        <v/>
      </c>
    </row>
    <row r="4173" spans="1:17" ht="13.5" hidden="1" thickBot="1" x14ac:dyDescent="0.25">
      <c r="A4173" s="450"/>
      <c r="B4173" s="427"/>
      <c r="C4173" s="459"/>
      <c r="D4173" s="455"/>
      <c r="E4173" s="455"/>
      <c r="F4173" s="477"/>
      <c r="G4173" s="461"/>
      <c r="H4173" s="461"/>
      <c r="I4173" s="461"/>
      <c r="J4173" s="426"/>
      <c r="K4173" s="426"/>
      <c r="L4173" s="426"/>
      <c r="M4173" s="426"/>
      <c r="N4173" s="427"/>
      <c r="O4173" s="458">
        <f t="shared" si="195"/>
        <v>0</v>
      </c>
      <c r="P4173" s="458">
        <f t="shared" si="196"/>
        <v>0</v>
      </c>
      <c r="Q4173" s="96" t="str">
        <f t="shared" si="197"/>
        <v/>
      </c>
    </row>
    <row r="4174" spans="1:17" ht="13.5" hidden="1" thickBot="1" x14ac:dyDescent="0.25">
      <c r="A4174" s="450"/>
      <c r="B4174" s="427"/>
      <c r="C4174" s="459"/>
      <c r="D4174" s="455"/>
      <c r="E4174" s="455"/>
      <c r="F4174" s="477"/>
      <c r="G4174" s="461"/>
      <c r="H4174" s="461"/>
      <c r="I4174" s="461"/>
      <c r="J4174" s="426"/>
      <c r="K4174" s="426"/>
      <c r="L4174" s="426"/>
      <c r="M4174" s="426"/>
      <c r="N4174" s="427"/>
      <c r="O4174" s="458">
        <f t="shared" si="195"/>
        <v>0</v>
      </c>
      <c r="P4174" s="458">
        <f t="shared" si="196"/>
        <v>0</v>
      </c>
      <c r="Q4174" s="96" t="str">
        <f t="shared" si="197"/>
        <v/>
      </c>
    </row>
    <row r="4175" spans="1:17" ht="13.5" hidden="1" thickBot="1" x14ac:dyDescent="0.25">
      <c r="A4175" s="450"/>
      <c r="B4175" s="427"/>
      <c r="C4175" s="459"/>
      <c r="D4175" s="455"/>
      <c r="E4175" s="461"/>
      <c r="F4175" s="477"/>
      <c r="G4175" s="461"/>
      <c r="H4175" s="461"/>
      <c r="I4175" s="461"/>
      <c r="J4175" s="426"/>
      <c r="K4175" s="426"/>
      <c r="L4175" s="426"/>
      <c r="M4175" s="426"/>
      <c r="N4175" s="427"/>
      <c r="O4175" s="458">
        <f t="shared" si="195"/>
        <v>0</v>
      </c>
      <c r="P4175" s="458">
        <f t="shared" si="196"/>
        <v>0</v>
      </c>
      <c r="Q4175" s="96" t="str">
        <f t="shared" si="197"/>
        <v/>
      </c>
    </row>
    <row r="4176" spans="1:17" ht="13.5" hidden="1" thickBot="1" x14ac:dyDescent="0.25">
      <c r="A4176" s="450"/>
      <c r="B4176" s="427"/>
      <c r="C4176" s="464"/>
      <c r="D4176" s="461"/>
      <c r="E4176" s="461"/>
      <c r="F4176" s="477"/>
      <c r="G4176" s="455"/>
      <c r="H4176" s="456"/>
      <c r="I4176" s="461"/>
      <c r="J4176" s="425"/>
      <c r="K4176" s="425"/>
      <c r="L4176" s="426"/>
      <c r="M4176" s="426"/>
      <c r="N4176" s="427"/>
      <c r="O4176" s="458">
        <f t="shared" si="195"/>
        <v>0</v>
      </c>
      <c r="P4176" s="458">
        <f t="shared" si="196"/>
        <v>0</v>
      </c>
      <c r="Q4176" s="96" t="str">
        <f t="shared" si="197"/>
        <v/>
      </c>
    </row>
    <row r="4177" spans="1:17" ht="13.5" hidden="1" thickBot="1" x14ac:dyDescent="0.25">
      <c r="A4177" s="450"/>
      <c r="B4177" s="427"/>
      <c r="C4177" s="459"/>
      <c r="D4177" s="461"/>
      <c r="E4177" s="461"/>
      <c r="F4177" s="477"/>
      <c r="G4177" s="455"/>
      <c r="H4177" s="461"/>
      <c r="I4177" s="461"/>
      <c r="J4177" s="425"/>
      <c r="K4177" s="426"/>
      <c r="L4177" s="426"/>
      <c r="M4177" s="426"/>
      <c r="N4177" s="427"/>
      <c r="O4177" s="458">
        <f t="shared" si="195"/>
        <v>0</v>
      </c>
      <c r="P4177" s="458">
        <f t="shared" si="196"/>
        <v>0</v>
      </c>
      <c r="Q4177" s="96" t="str">
        <f t="shared" si="197"/>
        <v/>
      </c>
    </row>
    <row r="4178" spans="1:17" ht="13.5" hidden="1" thickBot="1" x14ac:dyDescent="0.25">
      <c r="A4178" s="450"/>
      <c r="B4178" s="427"/>
      <c r="C4178" s="459"/>
      <c r="D4178" s="461"/>
      <c r="E4178" s="461"/>
      <c r="F4178" s="477"/>
      <c r="G4178" s="455"/>
      <c r="H4178" s="461"/>
      <c r="I4178" s="461"/>
      <c r="J4178" s="425"/>
      <c r="K4178" s="426"/>
      <c r="L4178" s="426"/>
      <c r="M4178" s="426"/>
      <c r="N4178" s="427"/>
      <c r="O4178" s="458">
        <f t="shared" si="195"/>
        <v>0</v>
      </c>
      <c r="P4178" s="458">
        <f t="shared" si="196"/>
        <v>0</v>
      </c>
      <c r="Q4178" s="96" t="str">
        <f t="shared" si="197"/>
        <v/>
      </c>
    </row>
    <row r="4179" spans="1:17" ht="13.5" hidden="1" thickBot="1" x14ac:dyDescent="0.25">
      <c r="A4179" s="450"/>
      <c r="B4179" s="427"/>
      <c r="C4179" s="459"/>
      <c r="D4179" s="461"/>
      <c r="E4179" s="461"/>
      <c r="F4179" s="477"/>
      <c r="G4179" s="461"/>
      <c r="H4179" s="461"/>
      <c r="I4179" s="461"/>
      <c r="J4179" s="426"/>
      <c r="K4179" s="426"/>
      <c r="L4179" s="426"/>
      <c r="M4179" s="426"/>
      <c r="N4179" s="427"/>
      <c r="O4179" s="458">
        <f t="shared" si="195"/>
        <v>0</v>
      </c>
      <c r="P4179" s="458">
        <f t="shared" si="196"/>
        <v>0</v>
      </c>
      <c r="Q4179" s="96" t="str">
        <f t="shared" si="197"/>
        <v/>
      </c>
    </row>
    <row r="4180" spans="1:17" ht="13.5" hidden="1" thickBot="1" x14ac:dyDescent="0.25">
      <c r="A4180" s="450"/>
      <c r="B4180" s="427"/>
      <c r="C4180" s="459"/>
      <c r="D4180" s="461"/>
      <c r="E4180" s="461"/>
      <c r="F4180" s="477"/>
      <c r="G4180" s="453"/>
      <c r="H4180" s="455"/>
      <c r="I4180" s="455"/>
      <c r="J4180" s="465"/>
      <c r="K4180" s="465"/>
      <c r="L4180" s="465"/>
      <c r="M4180" s="426"/>
      <c r="N4180" s="427"/>
      <c r="O4180" s="458">
        <f t="shared" si="195"/>
        <v>0</v>
      </c>
      <c r="P4180" s="458">
        <f t="shared" si="196"/>
        <v>0</v>
      </c>
      <c r="Q4180" s="96" t="str">
        <f t="shared" si="197"/>
        <v/>
      </c>
    </row>
    <row r="4181" spans="1:17" ht="13.5" hidden="1" thickBot="1" x14ac:dyDescent="0.25">
      <c r="A4181" s="450"/>
      <c r="B4181" s="427"/>
      <c r="C4181" s="459"/>
      <c r="D4181" s="461"/>
      <c r="E4181" s="461"/>
      <c r="F4181" s="477"/>
      <c r="G4181" s="461"/>
      <c r="H4181" s="461"/>
      <c r="I4181" s="461"/>
      <c r="J4181" s="426"/>
      <c r="K4181" s="426"/>
      <c r="L4181" s="426"/>
      <c r="M4181" s="426"/>
      <c r="N4181" s="427"/>
      <c r="O4181" s="458">
        <f t="shared" si="195"/>
        <v>0</v>
      </c>
      <c r="P4181" s="458">
        <f t="shared" si="196"/>
        <v>0</v>
      </c>
      <c r="Q4181" s="96" t="str">
        <f t="shared" si="197"/>
        <v/>
      </c>
    </row>
    <row r="4182" spans="1:17" ht="13.5" hidden="1" thickBot="1" x14ac:dyDescent="0.25">
      <c r="A4182" s="450"/>
      <c r="B4182" s="427"/>
      <c r="C4182" s="459"/>
      <c r="D4182" s="461"/>
      <c r="E4182" s="461"/>
      <c r="F4182" s="477"/>
      <c r="G4182" s="461"/>
      <c r="H4182" s="461"/>
      <c r="I4182" s="461"/>
      <c r="J4182" s="426"/>
      <c r="K4182" s="426"/>
      <c r="L4182" s="426"/>
      <c r="M4182" s="426"/>
      <c r="N4182" s="427"/>
      <c r="O4182" s="458">
        <f t="shared" si="195"/>
        <v>0</v>
      </c>
      <c r="P4182" s="458">
        <f t="shared" si="196"/>
        <v>0</v>
      </c>
      <c r="Q4182" s="96" t="str">
        <f t="shared" si="197"/>
        <v/>
      </c>
    </row>
    <row r="4183" spans="1:17" ht="13.5" hidden="1" thickBot="1" x14ac:dyDescent="0.25">
      <c r="A4183" s="450"/>
      <c r="B4183" s="427"/>
      <c r="C4183" s="459"/>
      <c r="D4183" s="455"/>
      <c r="E4183" s="461"/>
      <c r="F4183" s="477"/>
      <c r="G4183" s="461"/>
      <c r="H4183" s="461"/>
      <c r="I4183" s="461"/>
      <c r="J4183" s="426"/>
      <c r="K4183" s="426"/>
      <c r="L4183" s="426"/>
      <c r="M4183" s="426"/>
      <c r="N4183" s="427"/>
      <c r="O4183" s="458">
        <f t="shared" si="195"/>
        <v>0</v>
      </c>
      <c r="P4183" s="458">
        <f t="shared" si="196"/>
        <v>0</v>
      </c>
      <c r="Q4183" s="96" t="str">
        <f t="shared" si="197"/>
        <v/>
      </c>
    </row>
    <row r="4184" spans="1:17" ht="13.5" hidden="1" thickBot="1" x14ac:dyDescent="0.25">
      <c r="A4184" s="450"/>
      <c r="B4184" s="427"/>
      <c r="C4184" s="459"/>
      <c r="D4184" s="455"/>
      <c r="E4184" s="455"/>
      <c r="F4184" s="477"/>
      <c r="G4184" s="456"/>
      <c r="H4184" s="461"/>
      <c r="I4184" s="461"/>
      <c r="J4184" s="426"/>
      <c r="K4184" s="426"/>
      <c r="L4184" s="426"/>
      <c r="M4184" s="426"/>
      <c r="N4184" s="427"/>
      <c r="O4184" s="458">
        <f t="shared" si="195"/>
        <v>0</v>
      </c>
      <c r="P4184" s="458">
        <f t="shared" si="196"/>
        <v>0</v>
      </c>
      <c r="Q4184" s="96" t="str">
        <f t="shared" si="197"/>
        <v/>
      </c>
    </row>
    <row r="4185" spans="1:17" ht="13.5" hidden="1" thickBot="1" x14ac:dyDescent="0.25">
      <c r="A4185" s="450"/>
      <c r="B4185" s="427"/>
      <c r="C4185" s="459"/>
      <c r="D4185" s="455"/>
      <c r="E4185" s="455"/>
      <c r="F4185" s="477"/>
      <c r="G4185" s="456"/>
      <c r="H4185" s="461"/>
      <c r="I4185" s="461"/>
      <c r="J4185" s="426"/>
      <c r="K4185" s="426"/>
      <c r="L4185" s="426"/>
      <c r="M4185" s="426"/>
      <c r="N4185" s="427"/>
      <c r="O4185" s="458">
        <f t="shared" si="195"/>
        <v>0</v>
      </c>
      <c r="P4185" s="458">
        <f t="shared" si="196"/>
        <v>0</v>
      </c>
      <c r="Q4185" s="96" t="str">
        <f t="shared" si="197"/>
        <v/>
      </c>
    </row>
    <row r="4186" spans="1:17" ht="13.5" hidden="1" thickBot="1" x14ac:dyDescent="0.25">
      <c r="A4186" s="450"/>
      <c r="B4186" s="427"/>
      <c r="C4186" s="459"/>
      <c r="D4186" s="455"/>
      <c r="E4186" s="455"/>
      <c r="F4186" s="477"/>
      <c r="G4186" s="456"/>
      <c r="H4186" s="461"/>
      <c r="I4186" s="461"/>
      <c r="J4186" s="426"/>
      <c r="K4186" s="426"/>
      <c r="L4186" s="426"/>
      <c r="M4186" s="426"/>
      <c r="N4186" s="427"/>
      <c r="O4186" s="458">
        <f t="shared" si="195"/>
        <v>0</v>
      </c>
      <c r="P4186" s="458">
        <f t="shared" si="196"/>
        <v>0</v>
      </c>
      <c r="Q4186" s="96" t="str">
        <f t="shared" si="197"/>
        <v/>
      </c>
    </row>
    <row r="4187" spans="1:17" ht="13.5" hidden="1" thickBot="1" x14ac:dyDescent="0.25">
      <c r="A4187" s="450"/>
      <c r="B4187" s="427"/>
      <c r="C4187" s="459"/>
      <c r="D4187" s="455"/>
      <c r="E4187" s="455"/>
      <c r="F4187" s="477"/>
      <c r="G4187" s="456"/>
      <c r="H4187" s="461"/>
      <c r="I4187" s="461"/>
      <c r="J4187" s="426"/>
      <c r="K4187" s="426"/>
      <c r="L4187" s="426"/>
      <c r="M4187" s="426"/>
      <c r="N4187" s="427"/>
      <c r="O4187" s="458">
        <f t="shared" si="195"/>
        <v>0</v>
      </c>
      <c r="P4187" s="458">
        <f t="shared" si="196"/>
        <v>0</v>
      </c>
      <c r="Q4187" s="96" t="str">
        <f t="shared" si="197"/>
        <v/>
      </c>
    </row>
    <row r="4188" spans="1:17" ht="13.5" hidden="1" thickBot="1" x14ac:dyDescent="0.25">
      <c r="A4188" s="450"/>
      <c r="B4188" s="427"/>
      <c r="C4188" s="459"/>
      <c r="D4188" s="455"/>
      <c r="E4188" s="455"/>
      <c r="F4188" s="477"/>
      <c r="G4188" s="456"/>
      <c r="H4188" s="461"/>
      <c r="I4188" s="461"/>
      <c r="J4188" s="426"/>
      <c r="K4188" s="426"/>
      <c r="L4188" s="426"/>
      <c r="M4188" s="426"/>
      <c r="N4188" s="427"/>
      <c r="O4188" s="458">
        <f t="shared" si="195"/>
        <v>0</v>
      </c>
      <c r="P4188" s="458">
        <f t="shared" si="196"/>
        <v>0</v>
      </c>
      <c r="Q4188" s="96" t="str">
        <f t="shared" si="197"/>
        <v/>
      </c>
    </row>
    <row r="4189" spans="1:17" ht="13.5" hidden="1" thickBot="1" x14ac:dyDescent="0.25">
      <c r="A4189" s="450"/>
      <c r="B4189" s="427"/>
      <c r="C4189" s="459"/>
      <c r="D4189" s="455"/>
      <c r="E4189" s="455"/>
      <c r="F4189" s="477"/>
      <c r="G4189" s="456"/>
      <c r="H4189" s="461"/>
      <c r="I4189" s="461"/>
      <c r="J4189" s="426"/>
      <c r="K4189" s="426"/>
      <c r="L4189" s="426"/>
      <c r="M4189" s="426"/>
      <c r="N4189" s="427"/>
      <c r="O4189" s="458">
        <f t="shared" si="195"/>
        <v>0</v>
      </c>
      <c r="P4189" s="458">
        <f t="shared" si="196"/>
        <v>0</v>
      </c>
      <c r="Q4189" s="96" t="str">
        <f t="shared" si="197"/>
        <v/>
      </c>
    </row>
    <row r="4190" spans="1:17" ht="13.5" hidden="1" thickBot="1" x14ac:dyDescent="0.25">
      <c r="A4190" s="450"/>
      <c r="B4190" s="427"/>
      <c r="C4190" s="459"/>
      <c r="D4190" s="455"/>
      <c r="E4190" s="455"/>
      <c r="F4190" s="477"/>
      <c r="G4190" s="456"/>
      <c r="H4190" s="461"/>
      <c r="I4190" s="461"/>
      <c r="J4190" s="426"/>
      <c r="K4190" s="426"/>
      <c r="L4190" s="426"/>
      <c r="M4190" s="426"/>
      <c r="N4190" s="427"/>
      <c r="O4190" s="458">
        <f t="shared" si="195"/>
        <v>0</v>
      </c>
      <c r="P4190" s="458">
        <f t="shared" si="196"/>
        <v>0</v>
      </c>
      <c r="Q4190" s="96" t="str">
        <f t="shared" si="197"/>
        <v/>
      </c>
    </row>
    <row r="4191" spans="1:17" ht="13.5" hidden="1" thickBot="1" x14ac:dyDescent="0.25">
      <c r="A4191" s="450"/>
      <c r="B4191" s="427"/>
      <c r="C4191" s="459"/>
      <c r="D4191" s="455"/>
      <c r="E4191" s="455"/>
      <c r="F4191" s="477"/>
      <c r="G4191" s="456"/>
      <c r="H4191" s="461"/>
      <c r="I4191" s="461"/>
      <c r="J4191" s="426"/>
      <c r="K4191" s="426"/>
      <c r="L4191" s="426"/>
      <c r="M4191" s="426"/>
      <c r="N4191" s="427"/>
      <c r="O4191" s="458">
        <f t="shared" si="195"/>
        <v>0</v>
      </c>
      <c r="P4191" s="458">
        <f t="shared" si="196"/>
        <v>0</v>
      </c>
      <c r="Q4191" s="96" t="str">
        <f t="shared" si="197"/>
        <v/>
      </c>
    </row>
    <row r="4192" spans="1:17" ht="13.5" hidden="1" thickBot="1" x14ac:dyDescent="0.25">
      <c r="A4192" s="450"/>
      <c r="B4192" s="427"/>
      <c r="C4192" s="459"/>
      <c r="D4192" s="455"/>
      <c r="E4192" s="455"/>
      <c r="F4192" s="477"/>
      <c r="G4192" s="456"/>
      <c r="H4192" s="461"/>
      <c r="I4192" s="461"/>
      <c r="J4192" s="426"/>
      <c r="K4192" s="426"/>
      <c r="L4192" s="426"/>
      <c r="M4192" s="426"/>
      <c r="N4192" s="427"/>
      <c r="O4192" s="458">
        <f t="shared" si="195"/>
        <v>0</v>
      </c>
      <c r="P4192" s="458">
        <f t="shared" si="196"/>
        <v>0</v>
      </c>
      <c r="Q4192" s="96" t="str">
        <f t="shared" si="197"/>
        <v/>
      </c>
    </row>
    <row r="4193" spans="1:17" ht="13.5" hidden="1" thickBot="1" x14ac:dyDescent="0.25">
      <c r="A4193" s="450"/>
      <c r="B4193" s="427"/>
      <c r="C4193" s="459"/>
      <c r="D4193" s="455"/>
      <c r="E4193" s="455"/>
      <c r="F4193" s="477"/>
      <c r="G4193" s="456"/>
      <c r="H4193" s="461"/>
      <c r="I4193" s="461"/>
      <c r="J4193" s="426"/>
      <c r="K4193" s="426"/>
      <c r="L4193" s="426"/>
      <c r="M4193" s="426"/>
      <c r="N4193" s="427"/>
      <c r="O4193" s="458">
        <f t="shared" si="195"/>
        <v>0</v>
      </c>
      <c r="P4193" s="458">
        <f t="shared" si="196"/>
        <v>0</v>
      </c>
      <c r="Q4193" s="96" t="str">
        <f t="shared" si="197"/>
        <v/>
      </c>
    </row>
    <row r="4194" spans="1:17" ht="13.5" hidden="1" thickBot="1" x14ac:dyDescent="0.25">
      <c r="A4194" s="450"/>
      <c r="B4194" s="427"/>
      <c r="C4194" s="459"/>
      <c r="D4194" s="455"/>
      <c r="E4194" s="455"/>
      <c r="F4194" s="477"/>
      <c r="G4194" s="456"/>
      <c r="H4194" s="461"/>
      <c r="I4194" s="461"/>
      <c r="J4194" s="426"/>
      <c r="K4194" s="426"/>
      <c r="L4194" s="426"/>
      <c r="M4194" s="426"/>
      <c r="N4194" s="427"/>
      <c r="O4194" s="458">
        <f t="shared" si="195"/>
        <v>0</v>
      </c>
      <c r="P4194" s="458">
        <f t="shared" si="196"/>
        <v>0</v>
      </c>
      <c r="Q4194" s="96" t="str">
        <f t="shared" si="197"/>
        <v/>
      </c>
    </row>
    <row r="4195" spans="1:17" ht="13.5" hidden="1" thickBot="1" x14ac:dyDescent="0.25">
      <c r="A4195" s="450"/>
      <c r="B4195" s="427"/>
      <c r="C4195" s="459"/>
      <c r="D4195" s="455"/>
      <c r="E4195" s="455"/>
      <c r="F4195" s="477"/>
      <c r="G4195" s="456"/>
      <c r="H4195" s="461"/>
      <c r="I4195" s="461"/>
      <c r="J4195" s="426"/>
      <c r="K4195" s="426"/>
      <c r="L4195" s="426"/>
      <c r="M4195" s="426"/>
      <c r="N4195" s="427"/>
      <c r="O4195" s="458">
        <f t="shared" si="195"/>
        <v>0</v>
      </c>
      <c r="P4195" s="458">
        <f t="shared" si="196"/>
        <v>0</v>
      </c>
      <c r="Q4195" s="96" t="str">
        <f t="shared" si="197"/>
        <v/>
      </c>
    </row>
    <row r="4196" spans="1:17" ht="13.5" hidden="1" thickBot="1" x14ac:dyDescent="0.25">
      <c r="A4196" s="450"/>
      <c r="B4196" s="427"/>
      <c r="C4196" s="459"/>
      <c r="D4196" s="455"/>
      <c r="E4196" s="455"/>
      <c r="F4196" s="477"/>
      <c r="G4196" s="456"/>
      <c r="H4196" s="461"/>
      <c r="I4196" s="461"/>
      <c r="J4196" s="426"/>
      <c r="K4196" s="426"/>
      <c r="L4196" s="426"/>
      <c r="M4196" s="426"/>
      <c r="N4196" s="427"/>
      <c r="O4196" s="458">
        <f t="shared" si="195"/>
        <v>0</v>
      </c>
      <c r="P4196" s="458">
        <f t="shared" si="196"/>
        <v>0</v>
      </c>
      <c r="Q4196" s="96" t="str">
        <f t="shared" si="197"/>
        <v/>
      </c>
    </row>
    <row r="4197" spans="1:17" ht="13.5" hidden="1" thickBot="1" x14ac:dyDescent="0.25">
      <c r="A4197" s="450"/>
      <c r="B4197" s="427"/>
      <c r="C4197" s="459"/>
      <c r="D4197" s="455"/>
      <c r="E4197" s="455"/>
      <c r="F4197" s="477"/>
      <c r="G4197" s="456"/>
      <c r="H4197" s="461"/>
      <c r="I4197" s="461"/>
      <c r="J4197" s="426"/>
      <c r="K4197" s="426"/>
      <c r="L4197" s="426"/>
      <c r="M4197" s="426"/>
      <c r="N4197" s="427"/>
      <c r="O4197" s="458">
        <f t="shared" si="195"/>
        <v>0</v>
      </c>
      <c r="P4197" s="458">
        <f t="shared" si="196"/>
        <v>0</v>
      </c>
      <c r="Q4197" s="96" t="str">
        <f t="shared" si="197"/>
        <v/>
      </c>
    </row>
    <row r="4198" spans="1:17" ht="13.5" hidden="1" thickBot="1" x14ac:dyDescent="0.25">
      <c r="A4198" s="450"/>
      <c r="B4198" s="427"/>
      <c r="C4198" s="459"/>
      <c r="D4198" s="455"/>
      <c r="E4198" s="455"/>
      <c r="F4198" s="477"/>
      <c r="G4198" s="456"/>
      <c r="H4198" s="461"/>
      <c r="I4198" s="461"/>
      <c r="J4198" s="426"/>
      <c r="K4198" s="426"/>
      <c r="L4198" s="426"/>
      <c r="M4198" s="426"/>
      <c r="N4198" s="427"/>
      <c r="O4198" s="458">
        <f t="shared" si="195"/>
        <v>0</v>
      </c>
      <c r="P4198" s="458">
        <f t="shared" si="196"/>
        <v>0</v>
      </c>
      <c r="Q4198" s="96" t="str">
        <f t="shared" si="197"/>
        <v/>
      </c>
    </row>
    <row r="4199" spans="1:17" ht="13.5" hidden="1" thickBot="1" x14ac:dyDescent="0.25">
      <c r="A4199" s="450"/>
      <c r="B4199" s="427"/>
      <c r="C4199" s="459"/>
      <c r="D4199" s="455"/>
      <c r="E4199" s="455"/>
      <c r="F4199" s="477"/>
      <c r="G4199" s="456"/>
      <c r="H4199" s="461"/>
      <c r="I4199" s="461"/>
      <c r="J4199" s="426"/>
      <c r="K4199" s="426"/>
      <c r="L4199" s="426"/>
      <c r="M4199" s="426"/>
      <c r="N4199" s="427"/>
      <c r="O4199" s="458">
        <f t="shared" si="195"/>
        <v>0</v>
      </c>
      <c r="P4199" s="458">
        <f t="shared" si="196"/>
        <v>0</v>
      </c>
      <c r="Q4199" s="96" t="str">
        <f t="shared" si="197"/>
        <v/>
      </c>
    </row>
    <row r="4200" spans="1:17" ht="13.5" hidden="1" thickBot="1" x14ac:dyDescent="0.25">
      <c r="A4200" s="450"/>
      <c r="B4200" s="427"/>
      <c r="C4200" s="459"/>
      <c r="D4200" s="455"/>
      <c r="E4200" s="455"/>
      <c r="F4200" s="477"/>
      <c r="G4200" s="456"/>
      <c r="H4200" s="461"/>
      <c r="I4200" s="461"/>
      <c r="J4200" s="426"/>
      <c r="K4200" s="426"/>
      <c r="L4200" s="426"/>
      <c r="M4200" s="426"/>
      <c r="N4200" s="427"/>
      <c r="O4200" s="458">
        <f t="shared" si="195"/>
        <v>0</v>
      </c>
      <c r="P4200" s="458">
        <f t="shared" si="196"/>
        <v>0</v>
      </c>
      <c r="Q4200" s="96" t="str">
        <f t="shared" si="197"/>
        <v/>
      </c>
    </row>
    <row r="4201" spans="1:17" ht="13.5" hidden="1" thickBot="1" x14ac:dyDescent="0.25">
      <c r="A4201" s="450"/>
      <c r="B4201" s="427"/>
      <c r="C4201" s="459"/>
      <c r="D4201" s="455"/>
      <c r="E4201" s="455"/>
      <c r="F4201" s="477"/>
      <c r="G4201" s="456"/>
      <c r="H4201" s="461"/>
      <c r="I4201" s="461"/>
      <c r="J4201" s="426"/>
      <c r="K4201" s="426"/>
      <c r="L4201" s="426"/>
      <c r="M4201" s="426"/>
      <c r="N4201" s="427"/>
      <c r="O4201" s="458">
        <f t="shared" si="195"/>
        <v>0</v>
      </c>
      <c r="P4201" s="458">
        <f t="shared" si="196"/>
        <v>0</v>
      </c>
      <c r="Q4201" s="96" t="str">
        <f t="shared" si="197"/>
        <v/>
      </c>
    </row>
    <row r="4202" spans="1:17" ht="13.5" hidden="1" thickBot="1" x14ac:dyDescent="0.25">
      <c r="A4202" s="450"/>
      <c r="B4202" s="427"/>
      <c r="C4202" s="459"/>
      <c r="D4202" s="455"/>
      <c r="E4202" s="455"/>
      <c r="F4202" s="477"/>
      <c r="G4202" s="456"/>
      <c r="H4202" s="461"/>
      <c r="I4202" s="461"/>
      <c r="J4202" s="426"/>
      <c r="K4202" s="426"/>
      <c r="L4202" s="426"/>
      <c r="M4202" s="426"/>
      <c r="N4202" s="427"/>
      <c r="O4202" s="458">
        <f t="shared" si="195"/>
        <v>0</v>
      </c>
      <c r="P4202" s="458">
        <f t="shared" si="196"/>
        <v>0</v>
      </c>
      <c r="Q4202" s="96" t="str">
        <f t="shared" si="197"/>
        <v/>
      </c>
    </row>
    <row r="4203" spans="1:17" ht="13.5" hidden="1" thickBot="1" x14ac:dyDescent="0.25">
      <c r="A4203" s="450"/>
      <c r="B4203" s="427"/>
      <c r="C4203" s="459"/>
      <c r="D4203" s="455"/>
      <c r="E4203" s="455"/>
      <c r="F4203" s="477"/>
      <c r="G4203" s="456"/>
      <c r="H4203" s="461"/>
      <c r="I4203" s="461"/>
      <c r="J4203" s="426"/>
      <c r="K4203" s="426"/>
      <c r="L4203" s="426"/>
      <c r="M4203" s="426"/>
      <c r="N4203" s="427"/>
      <c r="O4203" s="458">
        <f t="shared" si="195"/>
        <v>0</v>
      </c>
      <c r="P4203" s="458">
        <f t="shared" si="196"/>
        <v>0</v>
      </c>
      <c r="Q4203" s="96" t="str">
        <f t="shared" si="197"/>
        <v/>
      </c>
    </row>
    <row r="4204" spans="1:17" ht="13.5" hidden="1" thickBot="1" x14ac:dyDescent="0.25">
      <c r="A4204" s="450"/>
      <c r="B4204" s="427"/>
      <c r="C4204" s="459"/>
      <c r="D4204" s="461"/>
      <c r="E4204" s="461"/>
      <c r="F4204" s="477"/>
      <c r="G4204" s="461"/>
      <c r="H4204" s="461"/>
      <c r="I4204" s="461"/>
      <c r="J4204" s="426"/>
      <c r="K4204" s="426"/>
      <c r="L4204" s="426"/>
      <c r="M4204" s="426"/>
      <c r="N4204" s="427"/>
      <c r="O4204" s="458">
        <f t="shared" si="195"/>
        <v>0</v>
      </c>
      <c r="P4204" s="458">
        <f t="shared" si="196"/>
        <v>0</v>
      </c>
      <c r="Q4204" s="96" t="str">
        <f t="shared" si="197"/>
        <v/>
      </c>
    </row>
    <row r="4205" spans="1:17" ht="13.5" hidden="1" thickBot="1" x14ac:dyDescent="0.25">
      <c r="A4205" s="450"/>
      <c r="B4205" s="427"/>
      <c r="C4205" s="464"/>
      <c r="D4205" s="455"/>
      <c r="E4205" s="455"/>
      <c r="F4205" s="460"/>
      <c r="G4205" s="455"/>
      <c r="H4205" s="461"/>
      <c r="I4205" s="461"/>
      <c r="J4205" s="426"/>
      <c r="K4205" s="426"/>
      <c r="L4205" s="426"/>
      <c r="M4205" s="426"/>
      <c r="N4205" s="427"/>
      <c r="O4205" s="458">
        <f t="shared" si="195"/>
        <v>0</v>
      </c>
      <c r="P4205" s="458">
        <f t="shared" si="196"/>
        <v>0</v>
      </c>
      <c r="Q4205" s="96" t="str">
        <f t="shared" si="197"/>
        <v/>
      </c>
    </row>
    <row r="4206" spans="1:17" ht="13.5" hidden="1" thickBot="1" x14ac:dyDescent="0.25">
      <c r="A4206" s="450"/>
      <c r="B4206" s="427"/>
      <c r="C4206" s="464"/>
      <c r="D4206" s="455"/>
      <c r="E4206" s="455"/>
      <c r="F4206" s="460"/>
      <c r="G4206" s="455"/>
      <c r="H4206" s="461"/>
      <c r="I4206" s="461"/>
      <c r="J4206" s="426"/>
      <c r="K4206" s="426"/>
      <c r="L4206" s="426"/>
      <c r="M4206" s="426"/>
      <c r="N4206" s="427"/>
      <c r="O4206" s="458">
        <f t="shared" si="195"/>
        <v>0</v>
      </c>
      <c r="P4206" s="458">
        <f t="shared" si="196"/>
        <v>0</v>
      </c>
      <c r="Q4206" s="96" t="str">
        <f t="shared" si="197"/>
        <v/>
      </c>
    </row>
    <row r="4207" spans="1:17" ht="13.5" hidden="1" thickBot="1" x14ac:dyDescent="0.25">
      <c r="A4207" s="450"/>
      <c r="B4207" s="427"/>
      <c r="C4207" s="464"/>
      <c r="D4207" s="455"/>
      <c r="E4207" s="455"/>
      <c r="F4207" s="460"/>
      <c r="G4207" s="455"/>
      <c r="H4207" s="461"/>
      <c r="I4207" s="461"/>
      <c r="J4207" s="426"/>
      <c r="K4207" s="426"/>
      <c r="L4207" s="426"/>
      <c r="M4207" s="426"/>
      <c r="N4207" s="427"/>
      <c r="O4207" s="458">
        <f t="shared" si="195"/>
        <v>0</v>
      </c>
      <c r="P4207" s="458">
        <f t="shared" si="196"/>
        <v>0</v>
      </c>
      <c r="Q4207" s="96" t="str">
        <f t="shared" si="197"/>
        <v/>
      </c>
    </row>
    <row r="4208" spans="1:17" ht="13.5" hidden="1" thickBot="1" x14ac:dyDescent="0.25">
      <c r="A4208" s="450"/>
      <c r="B4208" s="427"/>
      <c r="C4208" s="464"/>
      <c r="D4208" s="455"/>
      <c r="E4208" s="455"/>
      <c r="F4208" s="460"/>
      <c r="G4208" s="455"/>
      <c r="H4208" s="461"/>
      <c r="I4208" s="461"/>
      <c r="J4208" s="426"/>
      <c r="K4208" s="426"/>
      <c r="L4208" s="426"/>
      <c r="M4208" s="426"/>
      <c r="N4208" s="427"/>
      <c r="O4208" s="458">
        <f t="shared" si="195"/>
        <v>0</v>
      </c>
      <c r="P4208" s="458">
        <f t="shared" si="196"/>
        <v>0</v>
      </c>
      <c r="Q4208" s="96" t="str">
        <f t="shared" si="197"/>
        <v/>
      </c>
    </row>
    <row r="4209" spans="1:17" ht="13.5" hidden="1" thickBot="1" x14ac:dyDescent="0.25">
      <c r="A4209" s="450"/>
      <c r="B4209" s="427"/>
      <c r="C4209" s="464"/>
      <c r="D4209" s="455"/>
      <c r="E4209" s="455"/>
      <c r="F4209" s="460"/>
      <c r="G4209" s="455"/>
      <c r="H4209" s="461"/>
      <c r="I4209" s="461"/>
      <c r="J4209" s="426"/>
      <c r="K4209" s="426"/>
      <c r="L4209" s="426"/>
      <c r="M4209" s="426"/>
      <c r="N4209" s="427"/>
      <c r="O4209" s="458">
        <f t="shared" si="195"/>
        <v>0</v>
      </c>
      <c r="P4209" s="458">
        <f t="shared" si="196"/>
        <v>0</v>
      </c>
      <c r="Q4209" s="96" t="str">
        <f t="shared" si="197"/>
        <v/>
      </c>
    </row>
    <row r="4210" spans="1:17" ht="13.5" hidden="1" thickBot="1" x14ac:dyDescent="0.25">
      <c r="A4210" s="450"/>
      <c r="B4210" s="427"/>
      <c r="C4210" s="464"/>
      <c r="D4210" s="455"/>
      <c r="E4210" s="455"/>
      <c r="F4210" s="460"/>
      <c r="G4210" s="455"/>
      <c r="H4210" s="461"/>
      <c r="I4210" s="461"/>
      <c r="J4210" s="426"/>
      <c r="K4210" s="426"/>
      <c r="L4210" s="426"/>
      <c r="M4210" s="426"/>
      <c r="N4210" s="427"/>
      <c r="O4210" s="458">
        <f t="shared" si="195"/>
        <v>0</v>
      </c>
      <c r="P4210" s="458">
        <f t="shared" si="196"/>
        <v>0</v>
      </c>
      <c r="Q4210" s="96" t="str">
        <f t="shared" si="197"/>
        <v/>
      </c>
    </row>
    <row r="4211" spans="1:17" ht="13.5" hidden="1" thickBot="1" x14ac:dyDescent="0.25">
      <c r="A4211" s="450"/>
      <c r="B4211" s="427"/>
      <c r="C4211" s="464"/>
      <c r="D4211" s="455"/>
      <c r="E4211" s="455"/>
      <c r="F4211" s="460"/>
      <c r="G4211" s="455"/>
      <c r="H4211" s="461"/>
      <c r="I4211" s="461"/>
      <c r="J4211" s="426"/>
      <c r="K4211" s="426"/>
      <c r="L4211" s="426"/>
      <c r="M4211" s="426"/>
      <c r="N4211" s="427"/>
      <c r="O4211" s="458">
        <f t="shared" si="195"/>
        <v>0</v>
      </c>
      <c r="P4211" s="458">
        <f t="shared" si="196"/>
        <v>0</v>
      </c>
      <c r="Q4211" s="96" t="str">
        <f t="shared" si="197"/>
        <v/>
      </c>
    </row>
    <row r="4212" spans="1:17" ht="13.5" hidden="1" thickBot="1" x14ac:dyDescent="0.25">
      <c r="A4212" s="450"/>
      <c r="B4212" s="427"/>
      <c r="C4212" s="464"/>
      <c r="D4212" s="455"/>
      <c r="E4212" s="455"/>
      <c r="F4212" s="460"/>
      <c r="G4212" s="455"/>
      <c r="H4212" s="461"/>
      <c r="I4212" s="461"/>
      <c r="J4212" s="426"/>
      <c r="K4212" s="426"/>
      <c r="L4212" s="426"/>
      <c r="M4212" s="426"/>
      <c r="N4212" s="427"/>
      <c r="O4212" s="458">
        <f t="shared" si="195"/>
        <v>0</v>
      </c>
      <c r="P4212" s="458">
        <f t="shared" si="196"/>
        <v>0</v>
      </c>
      <c r="Q4212" s="96" t="str">
        <f t="shared" si="197"/>
        <v/>
      </c>
    </row>
    <row r="4213" spans="1:17" ht="13.5" hidden="1" thickBot="1" x14ac:dyDescent="0.25">
      <c r="A4213" s="450"/>
      <c r="B4213" s="427"/>
      <c r="C4213" s="464"/>
      <c r="D4213" s="455"/>
      <c r="E4213" s="455"/>
      <c r="F4213" s="460"/>
      <c r="G4213" s="455"/>
      <c r="H4213" s="461"/>
      <c r="I4213" s="461"/>
      <c r="J4213" s="467"/>
      <c r="K4213" s="426"/>
      <c r="L4213" s="426"/>
      <c r="M4213" s="426"/>
      <c r="N4213" s="427"/>
      <c r="O4213" s="458">
        <f t="shared" si="195"/>
        <v>0</v>
      </c>
      <c r="P4213" s="458">
        <f t="shared" si="196"/>
        <v>0</v>
      </c>
      <c r="Q4213" s="96" t="str">
        <f t="shared" si="197"/>
        <v/>
      </c>
    </row>
    <row r="4214" spans="1:17" ht="13.5" hidden="1" thickBot="1" x14ac:dyDescent="0.25">
      <c r="A4214" s="450"/>
      <c r="B4214" s="427"/>
      <c r="C4214" s="464"/>
      <c r="D4214" s="455"/>
      <c r="E4214" s="455"/>
      <c r="F4214" s="460"/>
      <c r="G4214" s="455"/>
      <c r="H4214" s="461"/>
      <c r="I4214" s="461"/>
      <c r="J4214" s="467"/>
      <c r="K4214" s="426"/>
      <c r="L4214" s="426"/>
      <c r="M4214" s="426"/>
      <c r="N4214" s="427"/>
      <c r="O4214" s="458">
        <f t="shared" si="195"/>
        <v>0</v>
      </c>
      <c r="P4214" s="458">
        <f t="shared" si="196"/>
        <v>0</v>
      </c>
      <c r="Q4214" s="96" t="str">
        <f t="shared" si="197"/>
        <v/>
      </c>
    </row>
    <row r="4215" spans="1:17" ht="13.5" hidden="1" thickBot="1" x14ac:dyDescent="0.25">
      <c r="A4215" s="450"/>
      <c r="B4215" s="427"/>
      <c r="C4215" s="464"/>
      <c r="D4215" s="455"/>
      <c r="E4215" s="455"/>
      <c r="F4215" s="460"/>
      <c r="G4215" s="455"/>
      <c r="H4215" s="461"/>
      <c r="I4215" s="461"/>
      <c r="J4215" s="467"/>
      <c r="K4215" s="426"/>
      <c r="L4215" s="426"/>
      <c r="M4215" s="426"/>
      <c r="N4215" s="427"/>
      <c r="O4215" s="458">
        <f t="shared" si="195"/>
        <v>0</v>
      </c>
      <c r="P4215" s="458">
        <f t="shared" si="196"/>
        <v>0</v>
      </c>
      <c r="Q4215" s="96" t="str">
        <f t="shared" si="197"/>
        <v/>
      </c>
    </row>
    <row r="4216" spans="1:17" ht="13.5" hidden="1" thickBot="1" x14ac:dyDescent="0.25">
      <c r="A4216" s="450"/>
      <c r="B4216" s="427"/>
      <c r="C4216" s="464"/>
      <c r="D4216" s="455"/>
      <c r="E4216" s="455"/>
      <c r="F4216" s="460"/>
      <c r="G4216" s="455"/>
      <c r="H4216" s="461"/>
      <c r="I4216" s="461"/>
      <c r="J4216" s="467"/>
      <c r="K4216" s="426"/>
      <c r="L4216" s="426"/>
      <c r="M4216" s="426"/>
      <c r="N4216" s="427"/>
      <c r="O4216" s="458">
        <f t="shared" si="195"/>
        <v>0</v>
      </c>
      <c r="P4216" s="458">
        <f t="shared" si="196"/>
        <v>0</v>
      </c>
      <c r="Q4216" s="96" t="str">
        <f t="shared" si="197"/>
        <v/>
      </c>
    </row>
    <row r="4217" spans="1:17" ht="13.5" hidden="1" thickBot="1" x14ac:dyDescent="0.25">
      <c r="A4217" s="450"/>
      <c r="B4217" s="427"/>
      <c r="C4217" s="464"/>
      <c r="D4217" s="455"/>
      <c r="E4217" s="461"/>
      <c r="F4217" s="477"/>
      <c r="G4217" s="455"/>
      <c r="H4217" s="461"/>
      <c r="I4217" s="461"/>
      <c r="J4217" s="426"/>
      <c r="K4217" s="425"/>
      <c r="L4217" s="426"/>
      <c r="M4217" s="426"/>
      <c r="N4217" s="427"/>
      <c r="O4217" s="458">
        <f t="shared" si="195"/>
        <v>0</v>
      </c>
      <c r="P4217" s="458">
        <f t="shared" si="196"/>
        <v>0</v>
      </c>
      <c r="Q4217" s="96" t="str">
        <f t="shared" si="197"/>
        <v/>
      </c>
    </row>
    <row r="4218" spans="1:17" ht="13.5" hidden="1" thickBot="1" x14ac:dyDescent="0.25">
      <c r="A4218" s="450"/>
      <c r="B4218" s="427"/>
      <c r="C4218" s="459"/>
      <c r="D4218" s="455"/>
      <c r="E4218" s="461"/>
      <c r="F4218" s="477"/>
      <c r="G4218" s="461"/>
      <c r="H4218" s="461"/>
      <c r="I4218" s="461"/>
      <c r="J4218" s="426"/>
      <c r="K4218" s="426"/>
      <c r="L4218" s="426"/>
      <c r="M4218" s="426"/>
      <c r="N4218" s="427"/>
      <c r="O4218" s="458">
        <f t="shared" si="195"/>
        <v>0</v>
      </c>
      <c r="P4218" s="458">
        <f t="shared" si="196"/>
        <v>0</v>
      </c>
      <c r="Q4218" s="96" t="str">
        <f t="shared" si="197"/>
        <v/>
      </c>
    </row>
    <row r="4219" spans="1:17" ht="13.5" hidden="1" thickBot="1" x14ac:dyDescent="0.25">
      <c r="A4219" s="450"/>
      <c r="B4219" s="427"/>
      <c r="C4219" s="459"/>
      <c r="D4219" s="461"/>
      <c r="E4219" s="461"/>
      <c r="F4219" s="477"/>
      <c r="G4219" s="461"/>
      <c r="H4219" s="461"/>
      <c r="I4219" s="461"/>
      <c r="J4219" s="426"/>
      <c r="K4219" s="426"/>
      <c r="L4219" s="426"/>
      <c r="M4219" s="426"/>
      <c r="N4219" s="427"/>
      <c r="O4219" s="458">
        <f t="shared" si="195"/>
        <v>0</v>
      </c>
      <c r="P4219" s="458">
        <f t="shared" si="196"/>
        <v>0</v>
      </c>
      <c r="Q4219" s="96" t="str">
        <f t="shared" si="197"/>
        <v/>
      </c>
    </row>
    <row r="4220" spans="1:17" ht="13.5" hidden="1" thickBot="1" x14ac:dyDescent="0.25">
      <c r="A4220" s="450"/>
      <c r="B4220" s="427"/>
      <c r="C4220" s="464"/>
      <c r="D4220" s="461"/>
      <c r="E4220" s="461"/>
      <c r="F4220" s="477"/>
      <c r="G4220" s="455"/>
      <c r="H4220" s="456"/>
      <c r="I4220" s="461"/>
      <c r="J4220" s="425"/>
      <c r="K4220" s="425"/>
      <c r="L4220" s="426"/>
      <c r="M4220" s="425"/>
      <c r="N4220" s="427"/>
      <c r="O4220" s="458">
        <f t="shared" si="195"/>
        <v>0</v>
      </c>
      <c r="P4220" s="458">
        <f t="shared" si="196"/>
        <v>0</v>
      </c>
      <c r="Q4220" s="96" t="str">
        <f t="shared" si="197"/>
        <v/>
      </c>
    </row>
    <row r="4221" spans="1:17" ht="33.75" hidden="1" customHeight="1" x14ac:dyDescent="0.2">
      <c r="A4221" s="450"/>
      <c r="B4221" s="427"/>
      <c r="C4221" s="459"/>
      <c r="D4221" s="455"/>
      <c r="E4221" s="455"/>
      <c r="F4221" s="460"/>
      <c r="G4221" s="455"/>
      <c r="H4221" s="461"/>
      <c r="I4221" s="461"/>
      <c r="J4221" s="426"/>
      <c r="K4221" s="426"/>
      <c r="L4221" s="426"/>
      <c r="M4221" s="425"/>
      <c r="N4221" s="481"/>
      <c r="O4221" s="458">
        <f t="shared" si="138"/>
        <v>0</v>
      </c>
      <c r="P4221" s="458">
        <f t="shared" si="139"/>
        <v>0</v>
      </c>
      <c r="Q4221" s="96" t="str">
        <f t="shared" si="140"/>
        <v/>
      </c>
    </row>
    <row r="4222" spans="1:17" ht="33.75" hidden="1" customHeight="1" x14ac:dyDescent="0.2">
      <c r="A4222" s="450"/>
      <c r="B4222" s="427"/>
      <c r="C4222" s="459"/>
      <c r="D4222" s="455"/>
      <c r="E4222" s="455"/>
      <c r="F4222" s="460"/>
      <c r="G4222" s="455"/>
      <c r="H4222" s="461"/>
      <c r="I4222" s="461"/>
      <c r="J4222" s="426"/>
      <c r="K4222" s="426"/>
      <c r="L4222" s="426"/>
      <c r="M4222" s="425"/>
      <c r="N4222" s="481"/>
      <c r="O4222" s="458">
        <f t="shared" si="138"/>
        <v>0</v>
      </c>
      <c r="P4222" s="458">
        <f t="shared" si="139"/>
        <v>0</v>
      </c>
      <c r="Q4222" s="96" t="str">
        <f t="shared" si="140"/>
        <v/>
      </c>
    </row>
    <row r="4223" spans="1:17" ht="33.75" hidden="1" customHeight="1" x14ac:dyDescent="0.2">
      <c r="A4223" s="450"/>
      <c r="B4223" s="427"/>
      <c r="C4223" s="459"/>
      <c r="D4223" s="455"/>
      <c r="E4223" s="455"/>
      <c r="F4223" s="460"/>
      <c r="G4223" s="455"/>
      <c r="H4223" s="461"/>
      <c r="I4223" s="461"/>
      <c r="J4223" s="426"/>
      <c r="K4223" s="426"/>
      <c r="L4223" s="426"/>
      <c r="M4223" s="425"/>
      <c r="N4223" s="481"/>
      <c r="O4223" s="458">
        <f t="shared" si="138"/>
        <v>0</v>
      </c>
      <c r="P4223" s="458">
        <f t="shared" si="139"/>
        <v>0</v>
      </c>
      <c r="Q4223" s="96" t="str">
        <f t="shared" si="140"/>
        <v/>
      </c>
    </row>
    <row r="4224" spans="1:17" ht="33.75" hidden="1" customHeight="1" x14ac:dyDescent="0.2">
      <c r="A4224" s="450"/>
      <c r="B4224" s="427"/>
      <c r="C4224" s="459"/>
      <c r="D4224" s="455"/>
      <c r="E4224" s="455"/>
      <c r="F4224" s="460"/>
      <c r="G4224" s="455"/>
      <c r="H4224" s="461"/>
      <c r="I4224" s="461"/>
      <c r="J4224" s="426"/>
      <c r="K4224" s="426"/>
      <c r="L4224" s="426"/>
      <c r="M4224" s="425"/>
      <c r="N4224" s="481"/>
      <c r="O4224" s="458">
        <f t="shared" si="138"/>
        <v>0</v>
      </c>
      <c r="P4224" s="458">
        <f t="shared" si="139"/>
        <v>0</v>
      </c>
      <c r="Q4224" s="96" t="str">
        <f t="shared" si="140"/>
        <v/>
      </c>
    </row>
    <row r="4225" spans="1:17" ht="33.75" hidden="1" customHeight="1" x14ac:dyDescent="0.2">
      <c r="A4225" s="450"/>
      <c r="B4225" s="427"/>
      <c r="C4225" s="459"/>
      <c r="D4225" s="455"/>
      <c r="E4225" s="455"/>
      <c r="F4225" s="460"/>
      <c r="G4225" s="455"/>
      <c r="H4225" s="461"/>
      <c r="I4225" s="461"/>
      <c r="J4225" s="426"/>
      <c r="K4225" s="426"/>
      <c r="L4225" s="426"/>
      <c r="M4225" s="425"/>
      <c r="N4225" s="481"/>
      <c r="O4225" s="458">
        <f t="shared" si="138"/>
        <v>0</v>
      </c>
      <c r="P4225" s="458">
        <f t="shared" si="139"/>
        <v>0</v>
      </c>
      <c r="Q4225" s="96" t="str">
        <f t="shared" si="140"/>
        <v/>
      </c>
    </row>
    <row r="4226" spans="1:17" ht="33.75" hidden="1" customHeight="1" x14ac:dyDescent="0.2">
      <c r="A4226" s="450"/>
      <c r="B4226" s="427"/>
      <c r="C4226" s="459"/>
      <c r="D4226" s="455"/>
      <c r="E4226" s="455"/>
      <c r="F4226" s="460"/>
      <c r="G4226" s="455"/>
      <c r="H4226" s="461"/>
      <c r="I4226" s="461"/>
      <c r="J4226" s="426"/>
      <c r="K4226" s="426"/>
      <c r="L4226" s="426"/>
      <c r="M4226" s="425"/>
      <c r="N4226" s="481"/>
      <c r="O4226" s="458">
        <f t="shared" si="138"/>
        <v>0</v>
      </c>
      <c r="P4226" s="458">
        <f t="shared" si="139"/>
        <v>0</v>
      </c>
      <c r="Q4226" s="96" t="str">
        <f t="shared" si="140"/>
        <v/>
      </c>
    </row>
    <row r="4227" spans="1:17" ht="33.75" hidden="1" customHeight="1" x14ac:dyDescent="0.2">
      <c r="A4227" s="450"/>
      <c r="B4227" s="427"/>
      <c r="C4227" s="459"/>
      <c r="D4227" s="455"/>
      <c r="E4227" s="455"/>
      <c r="F4227" s="460"/>
      <c r="G4227" s="455"/>
      <c r="H4227" s="461"/>
      <c r="I4227" s="461"/>
      <c r="J4227" s="426"/>
      <c r="K4227" s="426"/>
      <c r="L4227" s="426"/>
      <c r="M4227" s="425"/>
      <c r="N4227" s="481"/>
      <c r="O4227" s="458">
        <f t="shared" si="138"/>
        <v>0</v>
      </c>
      <c r="P4227" s="458">
        <f t="shared" si="139"/>
        <v>0</v>
      </c>
      <c r="Q4227" s="96" t="str">
        <f t="shared" si="140"/>
        <v/>
      </c>
    </row>
    <row r="4228" spans="1:17" ht="33.75" hidden="1" customHeight="1" x14ac:dyDescent="0.2">
      <c r="A4228" s="450"/>
      <c r="B4228" s="427"/>
      <c r="C4228" s="459"/>
      <c r="D4228" s="455"/>
      <c r="E4228" s="455"/>
      <c r="F4228" s="460"/>
      <c r="G4228" s="455"/>
      <c r="H4228" s="461"/>
      <c r="I4228" s="461"/>
      <c r="J4228" s="426"/>
      <c r="K4228" s="426"/>
      <c r="L4228" s="426"/>
      <c r="M4228" s="425"/>
      <c r="N4228" s="481"/>
      <c r="O4228" s="458">
        <f t="shared" si="138"/>
        <v>0</v>
      </c>
      <c r="P4228" s="458">
        <f t="shared" si="139"/>
        <v>0</v>
      </c>
      <c r="Q4228" s="96" t="str">
        <f t="shared" si="140"/>
        <v/>
      </c>
    </row>
    <row r="4229" spans="1:17" ht="33.75" hidden="1" customHeight="1" x14ac:dyDescent="0.2">
      <c r="A4229" s="450"/>
      <c r="B4229" s="427"/>
      <c r="C4229" s="459"/>
      <c r="D4229" s="455"/>
      <c r="E4229" s="455"/>
      <c r="F4229" s="460"/>
      <c r="G4229" s="455"/>
      <c r="H4229" s="461"/>
      <c r="I4229" s="461"/>
      <c r="J4229" s="426"/>
      <c r="K4229" s="426"/>
      <c r="L4229" s="426"/>
      <c r="M4229" s="425"/>
      <c r="N4229" s="481"/>
      <c r="O4229" s="458">
        <f t="shared" si="138"/>
        <v>0</v>
      </c>
      <c r="P4229" s="458">
        <f t="shared" si="139"/>
        <v>0</v>
      </c>
      <c r="Q4229" s="96" t="str">
        <f t="shared" si="140"/>
        <v/>
      </c>
    </row>
    <row r="4230" spans="1:17" ht="33.75" hidden="1" customHeight="1" x14ac:dyDescent="0.2">
      <c r="A4230" s="450"/>
      <c r="B4230" s="427"/>
      <c r="C4230" s="459"/>
      <c r="D4230" s="455"/>
      <c r="E4230" s="455"/>
      <c r="F4230" s="460"/>
      <c r="G4230" s="455"/>
      <c r="H4230" s="461"/>
      <c r="I4230" s="461"/>
      <c r="J4230" s="426"/>
      <c r="K4230" s="426"/>
      <c r="L4230" s="426"/>
      <c r="M4230" s="425"/>
      <c r="N4230" s="481"/>
      <c r="O4230" s="458">
        <f t="shared" si="138"/>
        <v>0</v>
      </c>
      <c r="P4230" s="458">
        <f t="shared" si="139"/>
        <v>0</v>
      </c>
      <c r="Q4230" s="96" t="str">
        <f t="shared" si="140"/>
        <v/>
      </c>
    </row>
    <row r="4231" spans="1:17" ht="33.75" hidden="1" customHeight="1" x14ac:dyDescent="0.2">
      <c r="A4231" s="450"/>
      <c r="B4231" s="427"/>
      <c r="C4231" s="459"/>
      <c r="D4231" s="455"/>
      <c r="E4231" s="455"/>
      <c r="F4231" s="460"/>
      <c r="G4231" s="455"/>
      <c r="H4231" s="461"/>
      <c r="I4231" s="461"/>
      <c r="J4231" s="426"/>
      <c r="K4231" s="426"/>
      <c r="L4231" s="426"/>
      <c r="M4231" s="425"/>
      <c r="N4231" s="481"/>
      <c r="O4231" s="458">
        <f t="shared" si="138"/>
        <v>0</v>
      </c>
      <c r="P4231" s="458">
        <f t="shared" si="139"/>
        <v>0</v>
      </c>
      <c r="Q4231" s="96" t="str">
        <f t="shared" si="140"/>
        <v/>
      </c>
    </row>
    <row r="4232" spans="1:17" ht="33.75" hidden="1" customHeight="1" x14ac:dyDescent="0.2">
      <c r="A4232" s="450"/>
      <c r="B4232" s="427"/>
      <c r="C4232" s="459"/>
      <c r="D4232" s="455"/>
      <c r="E4232" s="455"/>
      <c r="F4232" s="460"/>
      <c r="G4232" s="455"/>
      <c r="H4232" s="461"/>
      <c r="I4232" s="461"/>
      <c r="J4232" s="426"/>
      <c r="K4232" s="426"/>
      <c r="L4232" s="426"/>
      <c r="M4232" s="425"/>
      <c r="N4232" s="481"/>
      <c r="O4232" s="458">
        <f t="shared" si="138"/>
        <v>0</v>
      </c>
      <c r="P4232" s="458">
        <f t="shared" si="139"/>
        <v>0</v>
      </c>
      <c r="Q4232" s="96" t="str">
        <f t="shared" si="140"/>
        <v/>
      </c>
    </row>
    <row r="4233" spans="1:17" ht="33.75" hidden="1" customHeight="1" x14ac:dyDescent="0.2">
      <c r="A4233" s="450"/>
      <c r="B4233" s="427"/>
      <c r="C4233" s="459"/>
      <c r="D4233" s="455"/>
      <c r="E4233" s="455"/>
      <c r="F4233" s="460"/>
      <c r="G4233" s="455"/>
      <c r="H4233" s="461"/>
      <c r="I4233" s="461"/>
      <c r="J4233" s="426"/>
      <c r="K4233" s="426"/>
      <c r="L4233" s="426"/>
      <c r="M4233" s="425"/>
      <c r="N4233" s="481"/>
      <c r="O4233" s="458">
        <f t="shared" si="138"/>
        <v>0</v>
      </c>
      <c r="P4233" s="458">
        <f t="shared" si="139"/>
        <v>0</v>
      </c>
      <c r="Q4233" s="96" t="str">
        <f t="shared" si="140"/>
        <v/>
      </c>
    </row>
    <row r="4234" spans="1:17" ht="33.75" hidden="1" customHeight="1" x14ac:dyDescent="0.2">
      <c r="A4234" s="450"/>
      <c r="B4234" s="427"/>
      <c r="C4234" s="459"/>
      <c r="D4234" s="455"/>
      <c r="E4234" s="455"/>
      <c r="F4234" s="460"/>
      <c r="G4234" s="455"/>
      <c r="H4234" s="461"/>
      <c r="I4234" s="461"/>
      <c r="J4234" s="426"/>
      <c r="K4234" s="426"/>
      <c r="L4234" s="426"/>
      <c r="M4234" s="425"/>
      <c r="N4234" s="481"/>
      <c r="O4234" s="458">
        <f t="shared" si="138"/>
        <v>0</v>
      </c>
      <c r="P4234" s="458">
        <f t="shared" si="139"/>
        <v>0</v>
      </c>
      <c r="Q4234" s="96" t="str">
        <f t="shared" si="140"/>
        <v/>
      </c>
    </row>
    <row r="4235" spans="1:17" ht="33.75" hidden="1" customHeight="1" x14ac:dyDescent="0.2">
      <c r="A4235" s="450"/>
      <c r="B4235" s="427"/>
      <c r="C4235" s="459"/>
      <c r="D4235" s="455"/>
      <c r="E4235" s="455"/>
      <c r="F4235" s="460"/>
      <c r="G4235" s="455"/>
      <c r="H4235" s="461"/>
      <c r="I4235" s="461"/>
      <c r="J4235" s="426"/>
      <c r="K4235" s="426"/>
      <c r="L4235" s="426"/>
      <c r="M4235" s="425"/>
      <c r="N4235" s="481"/>
      <c r="O4235" s="458">
        <f t="shared" ref="O4235:O4298" si="198">IF(B4235=0,0,IF(YEAR(B4235)=$P$1,MONTH(B4235)-$O$1+1,(YEAR(B4235)-$P$1)*12-$O$1+1+MONTH(B4235)))</f>
        <v>0</v>
      </c>
      <c r="P4235" s="458">
        <f t="shared" ref="P4235:P4298" si="199">IF(C4235=0,0,IF(YEAR(C4235)=$P$1,MONTH(C4235)-$O$1+1,(YEAR(C4235)-$P$1)*12-$O$1+1+MONTH(C4235)))</f>
        <v>0</v>
      </c>
      <c r="Q4235" s="96" t="str">
        <f t="shared" ref="Q4235:Q4298" si="200">SUBSTITUTE(D4235," ","_")</f>
        <v/>
      </c>
    </row>
    <row r="4236" spans="1:17" ht="33.75" hidden="1" customHeight="1" x14ac:dyDescent="0.2">
      <c r="A4236" s="450"/>
      <c r="B4236" s="427"/>
      <c r="C4236" s="459"/>
      <c r="D4236" s="455"/>
      <c r="E4236" s="455"/>
      <c r="F4236" s="460"/>
      <c r="G4236" s="455"/>
      <c r="H4236" s="461"/>
      <c r="I4236" s="461"/>
      <c r="J4236" s="426"/>
      <c r="K4236" s="426"/>
      <c r="L4236" s="426"/>
      <c r="M4236" s="425"/>
      <c r="N4236" s="481"/>
      <c r="O4236" s="458">
        <f t="shared" si="198"/>
        <v>0</v>
      </c>
      <c r="P4236" s="458">
        <f t="shared" si="199"/>
        <v>0</v>
      </c>
      <c r="Q4236" s="96" t="str">
        <f t="shared" si="200"/>
        <v/>
      </c>
    </row>
    <row r="4237" spans="1:17" ht="33.75" hidden="1" customHeight="1" x14ac:dyDescent="0.2">
      <c r="A4237" s="450"/>
      <c r="B4237" s="427"/>
      <c r="C4237" s="459"/>
      <c r="D4237" s="455"/>
      <c r="E4237" s="455"/>
      <c r="F4237" s="460"/>
      <c r="G4237" s="455"/>
      <c r="H4237" s="461"/>
      <c r="I4237" s="461"/>
      <c r="J4237" s="426"/>
      <c r="K4237" s="426"/>
      <c r="L4237" s="426"/>
      <c r="M4237" s="425"/>
      <c r="N4237" s="481"/>
      <c r="O4237" s="458">
        <f t="shared" si="198"/>
        <v>0</v>
      </c>
      <c r="P4237" s="458">
        <f t="shared" si="199"/>
        <v>0</v>
      </c>
      <c r="Q4237" s="96" t="str">
        <f t="shared" si="200"/>
        <v/>
      </c>
    </row>
    <row r="4238" spans="1:17" ht="33.75" hidden="1" customHeight="1" x14ac:dyDescent="0.2">
      <c r="A4238" s="450"/>
      <c r="B4238" s="427"/>
      <c r="C4238" s="459"/>
      <c r="D4238" s="455"/>
      <c r="E4238" s="455"/>
      <c r="F4238" s="460"/>
      <c r="G4238" s="455"/>
      <c r="H4238" s="461"/>
      <c r="I4238" s="461"/>
      <c r="J4238" s="426"/>
      <c r="K4238" s="426"/>
      <c r="L4238" s="426"/>
      <c r="M4238" s="425"/>
      <c r="N4238" s="481"/>
      <c r="O4238" s="458">
        <f t="shared" si="198"/>
        <v>0</v>
      </c>
      <c r="P4238" s="458">
        <f t="shared" si="199"/>
        <v>0</v>
      </c>
      <c r="Q4238" s="96" t="str">
        <f t="shared" si="200"/>
        <v/>
      </c>
    </row>
    <row r="4239" spans="1:17" ht="33.75" hidden="1" customHeight="1" x14ac:dyDescent="0.2">
      <c r="A4239" s="450"/>
      <c r="B4239" s="427"/>
      <c r="C4239" s="459"/>
      <c r="D4239" s="455"/>
      <c r="E4239" s="455"/>
      <c r="F4239" s="460"/>
      <c r="G4239" s="455"/>
      <c r="H4239" s="461"/>
      <c r="I4239" s="461"/>
      <c r="J4239" s="426"/>
      <c r="K4239" s="426"/>
      <c r="L4239" s="426"/>
      <c r="M4239" s="425"/>
      <c r="N4239" s="481"/>
      <c r="O4239" s="458">
        <f t="shared" si="198"/>
        <v>0</v>
      </c>
      <c r="P4239" s="458">
        <f t="shared" si="199"/>
        <v>0</v>
      </c>
      <c r="Q4239" s="96" t="str">
        <f t="shared" si="200"/>
        <v/>
      </c>
    </row>
    <row r="4240" spans="1:17" ht="33.75" hidden="1" customHeight="1" x14ac:dyDescent="0.2">
      <c r="A4240" s="450"/>
      <c r="B4240" s="427"/>
      <c r="C4240" s="459"/>
      <c r="D4240" s="455"/>
      <c r="E4240" s="455"/>
      <c r="F4240" s="460"/>
      <c r="G4240" s="455"/>
      <c r="H4240" s="461"/>
      <c r="I4240" s="461"/>
      <c r="J4240" s="426"/>
      <c r="K4240" s="426"/>
      <c r="L4240" s="426"/>
      <c r="M4240" s="425"/>
      <c r="N4240" s="481"/>
      <c r="O4240" s="458">
        <f t="shared" si="198"/>
        <v>0</v>
      </c>
      <c r="P4240" s="458">
        <f t="shared" si="199"/>
        <v>0</v>
      </c>
      <c r="Q4240" s="96" t="str">
        <f t="shared" si="200"/>
        <v/>
      </c>
    </row>
    <row r="4241" spans="1:17" ht="33.75" hidden="1" customHeight="1" x14ac:dyDescent="0.2">
      <c r="A4241" s="450"/>
      <c r="B4241" s="427"/>
      <c r="C4241" s="459"/>
      <c r="D4241" s="455"/>
      <c r="E4241" s="455"/>
      <c r="F4241" s="460"/>
      <c r="G4241" s="455"/>
      <c r="H4241" s="461"/>
      <c r="I4241" s="461"/>
      <c r="J4241" s="426"/>
      <c r="K4241" s="426"/>
      <c r="L4241" s="426"/>
      <c r="M4241" s="425"/>
      <c r="N4241" s="481"/>
      <c r="O4241" s="458">
        <f t="shared" si="198"/>
        <v>0</v>
      </c>
      <c r="P4241" s="458">
        <f t="shared" si="199"/>
        <v>0</v>
      </c>
      <c r="Q4241" s="96" t="str">
        <f t="shared" si="200"/>
        <v/>
      </c>
    </row>
    <row r="4242" spans="1:17" ht="33.75" hidden="1" customHeight="1" x14ac:dyDescent="0.2">
      <c r="A4242" s="450"/>
      <c r="B4242" s="427"/>
      <c r="C4242" s="459"/>
      <c r="D4242" s="455"/>
      <c r="E4242" s="455"/>
      <c r="F4242" s="460"/>
      <c r="G4242" s="455"/>
      <c r="H4242" s="461"/>
      <c r="I4242" s="461"/>
      <c r="J4242" s="426"/>
      <c r="K4242" s="426"/>
      <c r="L4242" s="426"/>
      <c r="M4242" s="425"/>
      <c r="N4242" s="481"/>
      <c r="O4242" s="458">
        <f t="shared" si="198"/>
        <v>0</v>
      </c>
      <c r="P4242" s="458">
        <f t="shared" si="199"/>
        <v>0</v>
      </c>
      <c r="Q4242" s="96" t="str">
        <f t="shared" si="200"/>
        <v/>
      </c>
    </row>
    <row r="4243" spans="1:17" ht="33.75" hidden="1" customHeight="1" x14ac:dyDescent="0.2">
      <c r="A4243" s="450"/>
      <c r="B4243" s="427"/>
      <c r="C4243" s="459"/>
      <c r="D4243" s="455"/>
      <c r="E4243" s="455"/>
      <c r="F4243" s="460"/>
      <c r="G4243" s="455"/>
      <c r="H4243" s="461"/>
      <c r="I4243" s="461"/>
      <c r="J4243" s="426"/>
      <c r="K4243" s="426"/>
      <c r="L4243" s="426"/>
      <c r="M4243" s="425"/>
      <c r="N4243" s="481"/>
      <c r="O4243" s="458">
        <f t="shared" si="198"/>
        <v>0</v>
      </c>
      <c r="P4243" s="458">
        <f t="shared" si="199"/>
        <v>0</v>
      </c>
      <c r="Q4243" s="96" t="str">
        <f t="shared" si="200"/>
        <v/>
      </c>
    </row>
    <row r="4244" spans="1:17" ht="33.75" hidden="1" customHeight="1" x14ac:dyDescent="0.2">
      <c r="A4244" s="450"/>
      <c r="B4244" s="427"/>
      <c r="C4244" s="459"/>
      <c r="D4244" s="455"/>
      <c r="E4244" s="455"/>
      <c r="F4244" s="460"/>
      <c r="G4244" s="455"/>
      <c r="H4244" s="461"/>
      <c r="I4244" s="461"/>
      <c r="J4244" s="426"/>
      <c r="K4244" s="426"/>
      <c r="L4244" s="426"/>
      <c r="M4244" s="425"/>
      <c r="N4244" s="481"/>
      <c r="O4244" s="458">
        <f t="shared" si="198"/>
        <v>0</v>
      </c>
      <c r="P4244" s="458">
        <f t="shared" si="199"/>
        <v>0</v>
      </c>
      <c r="Q4244" s="96" t="str">
        <f t="shared" si="200"/>
        <v/>
      </c>
    </row>
    <row r="4245" spans="1:17" ht="33.75" hidden="1" customHeight="1" x14ac:dyDescent="0.2">
      <c r="A4245" s="450"/>
      <c r="B4245" s="427"/>
      <c r="C4245" s="459"/>
      <c r="D4245" s="455"/>
      <c r="E4245" s="455"/>
      <c r="F4245" s="460"/>
      <c r="G4245" s="455"/>
      <c r="H4245" s="461"/>
      <c r="I4245" s="461"/>
      <c r="J4245" s="426"/>
      <c r="K4245" s="426"/>
      <c r="L4245" s="426"/>
      <c r="M4245" s="425"/>
      <c r="N4245" s="481"/>
      <c r="O4245" s="458">
        <f t="shared" si="198"/>
        <v>0</v>
      </c>
      <c r="P4245" s="458">
        <f t="shared" si="199"/>
        <v>0</v>
      </c>
      <c r="Q4245" s="96" t="str">
        <f t="shared" si="200"/>
        <v/>
      </c>
    </row>
    <row r="4246" spans="1:17" ht="33.75" hidden="1" customHeight="1" x14ac:dyDescent="0.2">
      <c r="A4246" s="450"/>
      <c r="B4246" s="427"/>
      <c r="C4246" s="459"/>
      <c r="D4246" s="455"/>
      <c r="E4246" s="455"/>
      <c r="F4246" s="460"/>
      <c r="G4246" s="455"/>
      <c r="H4246" s="461"/>
      <c r="I4246" s="461"/>
      <c r="J4246" s="426"/>
      <c r="K4246" s="426"/>
      <c r="L4246" s="426"/>
      <c r="M4246" s="425"/>
      <c r="N4246" s="481"/>
      <c r="O4246" s="458">
        <f t="shared" si="198"/>
        <v>0</v>
      </c>
      <c r="P4246" s="458">
        <f t="shared" si="199"/>
        <v>0</v>
      </c>
      <c r="Q4246" s="96" t="str">
        <f t="shared" si="200"/>
        <v/>
      </c>
    </row>
    <row r="4247" spans="1:17" ht="33.75" hidden="1" customHeight="1" x14ac:dyDescent="0.2">
      <c r="A4247" s="450"/>
      <c r="B4247" s="427"/>
      <c r="C4247" s="459"/>
      <c r="D4247" s="455"/>
      <c r="E4247" s="455"/>
      <c r="F4247" s="460"/>
      <c r="G4247" s="455"/>
      <c r="H4247" s="461"/>
      <c r="I4247" s="461"/>
      <c r="J4247" s="426"/>
      <c r="K4247" s="426"/>
      <c r="L4247" s="426"/>
      <c r="M4247" s="425"/>
      <c r="N4247" s="481"/>
      <c r="O4247" s="458">
        <f t="shared" si="198"/>
        <v>0</v>
      </c>
      <c r="P4247" s="458">
        <f t="shared" si="199"/>
        <v>0</v>
      </c>
      <c r="Q4247" s="96" t="str">
        <f t="shared" si="200"/>
        <v/>
      </c>
    </row>
    <row r="4248" spans="1:17" ht="33.75" hidden="1" customHeight="1" x14ac:dyDescent="0.2">
      <c r="A4248" s="450"/>
      <c r="B4248" s="427"/>
      <c r="C4248" s="459"/>
      <c r="D4248" s="455"/>
      <c r="E4248" s="455"/>
      <c r="F4248" s="460"/>
      <c r="G4248" s="455"/>
      <c r="H4248" s="461"/>
      <c r="I4248" s="461"/>
      <c r="J4248" s="426"/>
      <c r="K4248" s="426"/>
      <c r="L4248" s="426"/>
      <c r="M4248" s="425"/>
      <c r="N4248" s="481"/>
      <c r="O4248" s="458">
        <f t="shared" si="198"/>
        <v>0</v>
      </c>
      <c r="P4248" s="458">
        <f t="shared" si="199"/>
        <v>0</v>
      </c>
      <c r="Q4248" s="96" t="str">
        <f t="shared" si="200"/>
        <v/>
      </c>
    </row>
    <row r="4249" spans="1:17" ht="33.75" hidden="1" customHeight="1" x14ac:dyDescent="0.2">
      <c r="A4249" s="450"/>
      <c r="B4249" s="427"/>
      <c r="C4249" s="459"/>
      <c r="D4249" s="455"/>
      <c r="E4249" s="455"/>
      <c r="F4249" s="460"/>
      <c r="G4249" s="455"/>
      <c r="H4249" s="461"/>
      <c r="I4249" s="461"/>
      <c r="J4249" s="426"/>
      <c r="K4249" s="426"/>
      <c r="L4249" s="426"/>
      <c r="M4249" s="425"/>
      <c r="N4249" s="481"/>
      <c r="O4249" s="458">
        <f t="shared" si="198"/>
        <v>0</v>
      </c>
      <c r="P4249" s="458">
        <f t="shared" si="199"/>
        <v>0</v>
      </c>
      <c r="Q4249" s="96" t="str">
        <f t="shared" si="200"/>
        <v/>
      </c>
    </row>
    <row r="4250" spans="1:17" ht="33.75" hidden="1" customHeight="1" x14ac:dyDescent="0.2">
      <c r="A4250" s="450"/>
      <c r="B4250" s="427"/>
      <c r="C4250" s="459"/>
      <c r="D4250" s="455"/>
      <c r="E4250" s="455"/>
      <c r="F4250" s="460"/>
      <c r="G4250" s="455"/>
      <c r="H4250" s="461"/>
      <c r="I4250" s="461"/>
      <c r="J4250" s="426"/>
      <c r="K4250" s="426"/>
      <c r="L4250" s="426"/>
      <c r="M4250" s="425"/>
      <c r="N4250" s="481"/>
      <c r="O4250" s="458">
        <f t="shared" si="198"/>
        <v>0</v>
      </c>
      <c r="P4250" s="458">
        <f t="shared" si="199"/>
        <v>0</v>
      </c>
      <c r="Q4250" s="96" t="str">
        <f t="shared" si="200"/>
        <v/>
      </c>
    </row>
    <row r="4251" spans="1:17" ht="33.75" hidden="1" customHeight="1" x14ac:dyDescent="0.2">
      <c r="A4251" s="450"/>
      <c r="B4251" s="427"/>
      <c r="C4251" s="459"/>
      <c r="D4251" s="455"/>
      <c r="E4251" s="455"/>
      <c r="F4251" s="460"/>
      <c r="G4251" s="455"/>
      <c r="H4251" s="461"/>
      <c r="I4251" s="461"/>
      <c r="J4251" s="426"/>
      <c r="K4251" s="426"/>
      <c r="L4251" s="426"/>
      <c r="M4251" s="425"/>
      <c r="N4251" s="481"/>
      <c r="O4251" s="458">
        <f t="shared" si="198"/>
        <v>0</v>
      </c>
      <c r="P4251" s="458">
        <f t="shared" si="199"/>
        <v>0</v>
      </c>
      <c r="Q4251" s="96" t="str">
        <f t="shared" si="200"/>
        <v/>
      </c>
    </row>
    <row r="4252" spans="1:17" ht="33.75" hidden="1" customHeight="1" x14ac:dyDescent="0.2">
      <c r="A4252" s="450"/>
      <c r="B4252" s="427"/>
      <c r="C4252" s="459"/>
      <c r="D4252" s="455"/>
      <c r="E4252" s="455"/>
      <c r="F4252" s="460"/>
      <c r="G4252" s="455"/>
      <c r="H4252" s="461"/>
      <c r="I4252" s="461"/>
      <c r="J4252" s="426"/>
      <c r="K4252" s="426"/>
      <c r="L4252" s="426"/>
      <c r="M4252" s="425"/>
      <c r="N4252" s="481"/>
      <c r="O4252" s="458">
        <f t="shared" si="198"/>
        <v>0</v>
      </c>
      <c r="P4252" s="458">
        <f t="shared" si="199"/>
        <v>0</v>
      </c>
      <c r="Q4252" s="96" t="str">
        <f t="shared" si="200"/>
        <v/>
      </c>
    </row>
    <row r="4253" spans="1:17" ht="33.75" hidden="1" customHeight="1" x14ac:dyDescent="0.2">
      <c r="A4253" s="450"/>
      <c r="B4253" s="427"/>
      <c r="C4253" s="459"/>
      <c r="D4253" s="455"/>
      <c r="E4253" s="455"/>
      <c r="F4253" s="460"/>
      <c r="G4253" s="455"/>
      <c r="H4253" s="461"/>
      <c r="I4253" s="461"/>
      <c r="J4253" s="426"/>
      <c r="K4253" s="426"/>
      <c r="L4253" s="426"/>
      <c r="M4253" s="425"/>
      <c r="N4253" s="481"/>
      <c r="O4253" s="458">
        <f t="shared" si="198"/>
        <v>0</v>
      </c>
      <c r="P4253" s="458">
        <f t="shared" si="199"/>
        <v>0</v>
      </c>
      <c r="Q4253" s="96" t="str">
        <f t="shared" si="200"/>
        <v/>
      </c>
    </row>
    <row r="4254" spans="1:17" ht="33.75" hidden="1" customHeight="1" x14ac:dyDescent="0.2">
      <c r="A4254" s="450"/>
      <c r="B4254" s="427"/>
      <c r="C4254" s="459"/>
      <c r="D4254" s="455"/>
      <c r="E4254" s="455"/>
      <c r="F4254" s="460"/>
      <c r="G4254" s="455"/>
      <c r="H4254" s="461"/>
      <c r="I4254" s="461"/>
      <c r="J4254" s="426"/>
      <c r="K4254" s="426"/>
      <c r="L4254" s="426"/>
      <c r="M4254" s="425"/>
      <c r="N4254" s="481"/>
      <c r="O4254" s="458">
        <f t="shared" si="198"/>
        <v>0</v>
      </c>
      <c r="P4254" s="458">
        <f t="shared" si="199"/>
        <v>0</v>
      </c>
      <c r="Q4254" s="96" t="str">
        <f t="shared" si="200"/>
        <v/>
      </c>
    </row>
    <row r="4255" spans="1:17" ht="33.75" hidden="1" customHeight="1" x14ac:dyDescent="0.2">
      <c r="A4255" s="450"/>
      <c r="B4255" s="427"/>
      <c r="C4255" s="459"/>
      <c r="D4255" s="455"/>
      <c r="E4255" s="455"/>
      <c r="F4255" s="460"/>
      <c r="G4255" s="455"/>
      <c r="H4255" s="461"/>
      <c r="I4255" s="461"/>
      <c r="J4255" s="426"/>
      <c r="K4255" s="426"/>
      <c r="L4255" s="426"/>
      <c r="M4255" s="425"/>
      <c r="N4255" s="481"/>
      <c r="O4255" s="458">
        <f t="shared" si="198"/>
        <v>0</v>
      </c>
      <c r="P4255" s="458">
        <f t="shared" si="199"/>
        <v>0</v>
      </c>
      <c r="Q4255" s="96" t="str">
        <f t="shared" si="200"/>
        <v/>
      </c>
    </row>
    <row r="4256" spans="1:17" ht="33.75" hidden="1" customHeight="1" x14ac:dyDescent="0.2">
      <c r="A4256" s="450"/>
      <c r="B4256" s="427"/>
      <c r="C4256" s="459"/>
      <c r="D4256" s="455"/>
      <c r="E4256" s="455"/>
      <c r="F4256" s="460"/>
      <c r="G4256" s="455"/>
      <c r="H4256" s="461"/>
      <c r="I4256" s="461"/>
      <c r="J4256" s="426"/>
      <c r="K4256" s="426"/>
      <c r="L4256" s="426"/>
      <c r="M4256" s="425"/>
      <c r="N4256" s="481"/>
      <c r="O4256" s="458">
        <f t="shared" si="198"/>
        <v>0</v>
      </c>
      <c r="P4256" s="458">
        <f t="shared" si="199"/>
        <v>0</v>
      </c>
      <c r="Q4256" s="96" t="str">
        <f t="shared" si="200"/>
        <v/>
      </c>
    </row>
    <row r="4257" spans="1:17" ht="33.75" hidden="1" customHeight="1" x14ac:dyDescent="0.2">
      <c r="A4257" s="450"/>
      <c r="B4257" s="427"/>
      <c r="C4257" s="459"/>
      <c r="D4257" s="455"/>
      <c r="E4257" s="455"/>
      <c r="F4257" s="460"/>
      <c r="G4257" s="455"/>
      <c r="H4257" s="461"/>
      <c r="I4257" s="461"/>
      <c r="J4257" s="426"/>
      <c r="K4257" s="426"/>
      <c r="L4257" s="426"/>
      <c r="M4257" s="425"/>
      <c r="N4257" s="481"/>
      <c r="O4257" s="458">
        <f t="shared" si="198"/>
        <v>0</v>
      </c>
      <c r="P4257" s="458">
        <f t="shared" si="199"/>
        <v>0</v>
      </c>
      <c r="Q4257" s="96" t="str">
        <f t="shared" si="200"/>
        <v/>
      </c>
    </row>
    <row r="4258" spans="1:17" ht="33.75" hidden="1" customHeight="1" x14ac:dyDescent="0.2">
      <c r="A4258" s="450"/>
      <c r="B4258" s="427"/>
      <c r="C4258" s="459"/>
      <c r="D4258" s="455"/>
      <c r="E4258" s="455"/>
      <c r="F4258" s="460"/>
      <c r="G4258" s="455"/>
      <c r="H4258" s="461"/>
      <c r="I4258" s="461"/>
      <c r="J4258" s="426"/>
      <c r="K4258" s="426"/>
      <c r="L4258" s="426"/>
      <c r="M4258" s="425"/>
      <c r="N4258" s="481"/>
      <c r="O4258" s="458">
        <f t="shared" si="198"/>
        <v>0</v>
      </c>
      <c r="P4258" s="458">
        <f t="shared" si="199"/>
        <v>0</v>
      </c>
      <c r="Q4258" s="96" t="str">
        <f t="shared" si="200"/>
        <v/>
      </c>
    </row>
    <row r="4259" spans="1:17" ht="33.75" hidden="1" customHeight="1" x14ac:dyDescent="0.2">
      <c r="A4259" s="450"/>
      <c r="B4259" s="427"/>
      <c r="C4259" s="459"/>
      <c r="D4259" s="455"/>
      <c r="E4259" s="455"/>
      <c r="F4259" s="460"/>
      <c r="G4259" s="455"/>
      <c r="H4259" s="461"/>
      <c r="I4259" s="461"/>
      <c r="J4259" s="426"/>
      <c r="K4259" s="426"/>
      <c r="L4259" s="426"/>
      <c r="M4259" s="425"/>
      <c r="N4259" s="481"/>
      <c r="O4259" s="458">
        <f t="shared" si="198"/>
        <v>0</v>
      </c>
      <c r="P4259" s="458">
        <f t="shared" si="199"/>
        <v>0</v>
      </c>
      <c r="Q4259" s="96" t="str">
        <f t="shared" si="200"/>
        <v/>
      </c>
    </row>
    <row r="4260" spans="1:17" ht="33.75" hidden="1" customHeight="1" x14ac:dyDescent="0.2">
      <c r="A4260" s="450"/>
      <c r="B4260" s="427"/>
      <c r="C4260" s="459"/>
      <c r="D4260" s="455"/>
      <c r="E4260" s="455"/>
      <c r="F4260" s="460"/>
      <c r="G4260" s="455"/>
      <c r="H4260" s="461"/>
      <c r="I4260" s="461"/>
      <c r="J4260" s="426"/>
      <c r="K4260" s="426"/>
      <c r="L4260" s="426"/>
      <c r="M4260" s="425"/>
      <c r="N4260" s="481"/>
      <c r="O4260" s="458">
        <f t="shared" si="198"/>
        <v>0</v>
      </c>
      <c r="P4260" s="458">
        <f t="shared" si="199"/>
        <v>0</v>
      </c>
      <c r="Q4260" s="96" t="str">
        <f t="shared" si="200"/>
        <v/>
      </c>
    </row>
    <row r="4261" spans="1:17" ht="33.75" hidden="1" customHeight="1" x14ac:dyDescent="0.2">
      <c r="A4261" s="450"/>
      <c r="B4261" s="427"/>
      <c r="C4261" s="459"/>
      <c r="D4261" s="455"/>
      <c r="E4261" s="455"/>
      <c r="F4261" s="460"/>
      <c r="G4261" s="455"/>
      <c r="H4261" s="461"/>
      <c r="I4261" s="461"/>
      <c r="J4261" s="426"/>
      <c r="K4261" s="426"/>
      <c r="L4261" s="426"/>
      <c r="M4261" s="425"/>
      <c r="N4261" s="481"/>
      <c r="O4261" s="458">
        <f t="shared" si="198"/>
        <v>0</v>
      </c>
      <c r="P4261" s="458">
        <f t="shared" si="199"/>
        <v>0</v>
      </c>
      <c r="Q4261" s="96" t="str">
        <f t="shared" si="200"/>
        <v/>
      </c>
    </row>
    <row r="4262" spans="1:17" ht="33.75" hidden="1" customHeight="1" x14ac:dyDescent="0.2">
      <c r="A4262" s="450"/>
      <c r="B4262" s="427"/>
      <c r="C4262" s="459"/>
      <c r="D4262" s="455"/>
      <c r="E4262" s="455"/>
      <c r="F4262" s="460"/>
      <c r="G4262" s="455"/>
      <c r="H4262" s="461"/>
      <c r="I4262" s="461"/>
      <c r="J4262" s="426"/>
      <c r="K4262" s="426"/>
      <c r="L4262" s="426"/>
      <c r="M4262" s="425"/>
      <c r="N4262" s="481"/>
      <c r="O4262" s="458">
        <f t="shared" si="198"/>
        <v>0</v>
      </c>
      <c r="P4262" s="458">
        <f t="shared" si="199"/>
        <v>0</v>
      </c>
      <c r="Q4262" s="96" t="str">
        <f t="shared" si="200"/>
        <v/>
      </c>
    </row>
    <row r="4263" spans="1:17" ht="33.75" hidden="1" customHeight="1" x14ac:dyDescent="0.2">
      <c r="A4263" s="450"/>
      <c r="B4263" s="427"/>
      <c r="C4263" s="459"/>
      <c r="D4263" s="455"/>
      <c r="E4263" s="455"/>
      <c r="F4263" s="460"/>
      <c r="G4263" s="455"/>
      <c r="H4263" s="461"/>
      <c r="I4263" s="461"/>
      <c r="J4263" s="426"/>
      <c r="K4263" s="426"/>
      <c r="L4263" s="426"/>
      <c r="M4263" s="425"/>
      <c r="N4263" s="481"/>
      <c r="O4263" s="458">
        <f t="shared" si="198"/>
        <v>0</v>
      </c>
      <c r="P4263" s="458">
        <f t="shared" si="199"/>
        <v>0</v>
      </c>
      <c r="Q4263" s="96" t="str">
        <f t="shared" si="200"/>
        <v/>
      </c>
    </row>
    <row r="4264" spans="1:17" ht="33.75" hidden="1" customHeight="1" x14ac:dyDescent="0.2">
      <c r="A4264" s="450"/>
      <c r="B4264" s="427"/>
      <c r="C4264" s="459"/>
      <c r="D4264" s="455"/>
      <c r="E4264" s="455"/>
      <c r="F4264" s="460"/>
      <c r="G4264" s="455"/>
      <c r="H4264" s="461"/>
      <c r="I4264" s="461"/>
      <c r="J4264" s="426"/>
      <c r="K4264" s="426"/>
      <c r="L4264" s="426"/>
      <c r="M4264" s="425"/>
      <c r="N4264" s="481"/>
      <c r="O4264" s="458">
        <f t="shared" si="198"/>
        <v>0</v>
      </c>
      <c r="P4264" s="458">
        <f t="shared" si="199"/>
        <v>0</v>
      </c>
      <c r="Q4264" s="96" t="str">
        <f t="shared" si="200"/>
        <v/>
      </c>
    </row>
    <row r="4265" spans="1:17" ht="33.75" hidden="1" customHeight="1" x14ac:dyDescent="0.2">
      <c r="A4265" s="450"/>
      <c r="B4265" s="427"/>
      <c r="C4265" s="459"/>
      <c r="D4265" s="455"/>
      <c r="E4265" s="455"/>
      <c r="F4265" s="460"/>
      <c r="G4265" s="455"/>
      <c r="H4265" s="461"/>
      <c r="I4265" s="461"/>
      <c r="J4265" s="426"/>
      <c r="K4265" s="426"/>
      <c r="L4265" s="426"/>
      <c r="M4265" s="425"/>
      <c r="N4265" s="481"/>
      <c r="O4265" s="458">
        <f t="shared" si="198"/>
        <v>0</v>
      </c>
      <c r="P4265" s="458">
        <f t="shared" si="199"/>
        <v>0</v>
      </c>
      <c r="Q4265" s="96" t="str">
        <f t="shared" si="200"/>
        <v/>
      </c>
    </row>
    <row r="4266" spans="1:17" ht="33.75" hidden="1" customHeight="1" x14ac:dyDescent="0.2">
      <c r="A4266" s="450"/>
      <c r="B4266" s="427"/>
      <c r="C4266" s="459"/>
      <c r="D4266" s="455"/>
      <c r="E4266" s="455"/>
      <c r="F4266" s="460"/>
      <c r="G4266" s="455"/>
      <c r="H4266" s="461"/>
      <c r="I4266" s="461"/>
      <c r="J4266" s="426"/>
      <c r="K4266" s="426"/>
      <c r="L4266" s="426"/>
      <c r="M4266" s="425"/>
      <c r="N4266" s="481"/>
      <c r="O4266" s="458">
        <f t="shared" si="198"/>
        <v>0</v>
      </c>
      <c r="P4266" s="458">
        <f t="shared" si="199"/>
        <v>0</v>
      </c>
      <c r="Q4266" s="96" t="str">
        <f t="shared" si="200"/>
        <v/>
      </c>
    </row>
    <row r="4267" spans="1:17" ht="33.75" hidden="1" customHeight="1" x14ac:dyDescent="0.2">
      <c r="A4267" s="450"/>
      <c r="B4267" s="427"/>
      <c r="C4267" s="459"/>
      <c r="D4267" s="455"/>
      <c r="E4267" s="455"/>
      <c r="F4267" s="460"/>
      <c r="G4267" s="455"/>
      <c r="H4267" s="461"/>
      <c r="I4267" s="461"/>
      <c r="J4267" s="426"/>
      <c r="K4267" s="426"/>
      <c r="L4267" s="426"/>
      <c r="M4267" s="425"/>
      <c r="N4267" s="481"/>
      <c r="O4267" s="458">
        <f t="shared" si="198"/>
        <v>0</v>
      </c>
      <c r="P4267" s="458">
        <f t="shared" si="199"/>
        <v>0</v>
      </c>
      <c r="Q4267" s="96" t="str">
        <f t="shared" si="200"/>
        <v/>
      </c>
    </row>
    <row r="4268" spans="1:17" ht="33.75" hidden="1" customHeight="1" x14ac:dyDescent="0.2">
      <c r="A4268" s="450"/>
      <c r="B4268" s="427"/>
      <c r="C4268" s="459"/>
      <c r="D4268" s="455"/>
      <c r="E4268" s="455"/>
      <c r="F4268" s="460"/>
      <c r="G4268" s="455"/>
      <c r="H4268" s="461"/>
      <c r="I4268" s="461"/>
      <c r="J4268" s="426"/>
      <c r="K4268" s="426"/>
      <c r="L4268" s="426"/>
      <c r="M4268" s="425"/>
      <c r="N4268" s="481"/>
      <c r="O4268" s="458">
        <f t="shared" si="198"/>
        <v>0</v>
      </c>
      <c r="P4268" s="458">
        <f t="shared" si="199"/>
        <v>0</v>
      </c>
      <c r="Q4268" s="96" t="str">
        <f t="shared" si="200"/>
        <v/>
      </c>
    </row>
    <row r="4269" spans="1:17" ht="33.75" hidden="1" customHeight="1" x14ac:dyDescent="0.2">
      <c r="A4269" s="450"/>
      <c r="B4269" s="427"/>
      <c r="C4269" s="459"/>
      <c r="D4269" s="455"/>
      <c r="E4269" s="455"/>
      <c r="F4269" s="460"/>
      <c r="G4269" s="455"/>
      <c r="H4269" s="461"/>
      <c r="I4269" s="461"/>
      <c r="J4269" s="426"/>
      <c r="K4269" s="426"/>
      <c r="L4269" s="426"/>
      <c r="M4269" s="425"/>
      <c r="N4269" s="481"/>
      <c r="O4269" s="458">
        <f t="shared" si="198"/>
        <v>0</v>
      </c>
      <c r="P4269" s="458">
        <f t="shared" si="199"/>
        <v>0</v>
      </c>
      <c r="Q4269" s="96" t="str">
        <f t="shared" si="200"/>
        <v/>
      </c>
    </row>
    <row r="4270" spans="1:17" ht="33.75" hidden="1" customHeight="1" x14ac:dyDescent="0.2">
      <c r="A4270" s="450"/>
      <c r="B4270" s="427"/>
      <c r="C4270" s="459"/>
      <c r="D4270" s="455"/>
      <c r="E4270" s="455"/>
      <c r="F4270" s="460"/>
      <c r="G4270" s="455"/>
      <c r="H4270" s="461"/>
      <c r="I4270" s="461"/>
      <c r="J4270" s="426"/>
      <c r="K4270" s="426"/>
      <c r="L4270" s="426"/>
      <c r="M4270" s="425"/>
      <c r="N4270" s="481"/>
      <c r="O4270" s="458">
        <f t="shared" si="198"/>
        <v>0</v>
      </c>
      <c r="P4270" s="458">
        <f t="shared" si="199"/>
        <v>0</v>
      </c>
      <c r="Q4270" s="96" t="str">
        <f t="shared" si="200"/>
        <v/>
      </c>
    </row>
    <row r="4271" spans="1:17" ht="33.75" hidden="1" customHeight="1" x14ac:dyDescent="0.2">
      <c r="A4271" s="450"/>
      <c r="B4271" s="427"/>
      <c r="C4271" s="459"/>
      <c r="D4271" s="455"/>
      <c r="E4271" s="455"/>
      <c r="F4271" s="460"/>
      <c r="G4271" s="455"/>
      <c r="H4271" s="461"/>
      <c r="I4271" s="461"/>
      <c r="J4271" s="426"/>
      <c r="K4271" s="426"/>
      <c r="L4271" s="426"/>
      <c r="M4271" s="425"/>
      <c r="N4271" s="481"/>
      <c r="O4271" s="458">
        <f t="shared" si="198"/>
        <v>0</v>
      </c>
      <c r="P4271" s="458">
        <f t="shared" si="199"/>
        <v>0</v>
      </c>
      <c r="Q4271" s="96" t="str">
        <f t="shared" si="200"/>
        <v/>
      </c>
    </row>
    <row r="4272" spans="1:17" ht="33.75" hidden="1" customHeight="1" x14ac:dyDescent="0.2">
      <c r="A4272" s="450"/>
      <c r="B4272" s="427"/>
      <c r="C4272" s="459"/>
      <c r="D4272" s="455"/>
      <c r="E4272" s="455"/>
      <c r="F4272" s="460"/>
      <c r="G4272" s="455"/>
      <c r="H4272" s="461"/>
      <c r="I4272" s="461"/>
      <c r="J4272" s="426"/>
      <c r="K4272" s="426"/>
      <c r="L4272" s="426"/>
      <c r="M4272" s="425"/>
      <c r="N4272" s="481"/>
      <c r="O4272" s="458">
        <f t="shared" si="198"/>
        <v>0</v>
      </c>
      <c r="P4272" s="458">
        <f t="shared" si="199"/>
        <v>0</v>
      </c>
      <c r="Q4272" s="96" t="str">
        <f t="shared" si="200"/>
        <v/>
      </c>
    </row>
    <row r="4273" spans="1:17" ht="33.75" hidden="1" customHeight="1" x14ac:dyDescent="0.2">
      <c r="A4273" s="450"/>
      <c r="B4273" s="427"/>
      <c r="C4273" s="459"/>
      <c r="D4273" s="455"/>
      <c r="E4273" s="455"/>
      <c r="F4273" s="460"/>
      <c r="G4273" s="455"/>
      <c r="H4273" s="461"/>
      <c r="I4273" s="461"/>
      <c r="J4273" s="426"/>
      <c r="K4273" s="426"/>
      <c r="L4273" s="426"/>
      <c r="M4273" s="425"/>
      <c r="N4273" s="481"/>
      <c r="O4273" s="458">
        <f t="shared" si="198"/>
        <v>0</v>
      </c>
      <c r="P4273" s="458">
        <f t="shared" si="199"/>
        <v>0</v>
      </c>
      <c r="Q4273" s="96" t="str">
        <f t="shared" si="200"/>
        <v/>
      </c>
    </row>
    <row r="4274" spans="1:17" ht="33.75" hidden="1" customHeight="1" x14ac:dyDescent="0.2">
      <c r="A4274" s="450"/>
      <c r="B4274" s="427"/>
      <c r="C4274" s="459"/>
      <c r="D4274" s="455"/>
      <c r="E4274" s="455"/>
      <c r="F4274" s="460"/>
      <c r="G4274" s="455"/>
      <c r="H4274" s="461"/>
      <c r="I4274" s="461"/>
      <c r="J4274" s="426"/>
      <c r="K4274" s="426"/>
      <c r="L4274" s="426"/>
      <c r="M4274" s="425"/>
      <c r="N4274" s="481"/>
      <c r="O4274" s="458">
        <f t="shared" si="198"/>
        <v>0</v>
      </c>
      <c r="P4274" s="458">
        <f t="shared" si="199"/>
        <v>0</v>
      </c>
      <c r="Q4274" s="96" t="str">
        <f t="shared" si="200"/>
        <v/>
      </c>
    </row>
    <row r="4275" spans="1:17" ht="33.75" hidden="1" customHeight="1" x14ac:dyDescent="0.2">
      <c r="A4275" s="450"/>
      <c r="B4275" s="427"/>
      <c r="C4275" s="459"/>
      <c r="D4275" s="455"/>
      <c r="E4275" s="455"/>
      <c r="F4275" s="460"/>
      <c r="G4275" s="455"/>
      <c r="H4275" s="461"/>
      <c r="I4275" s="461"/>
      <c r="J4275" s="426"/>
      <c r="K4275" s="426"/>
      <c r="L4275" s="426"/>
      <c r="M4275" s="425"/>
      <c r="N4275" s="481"/>
      <c r="O4275" s="458">
        <f t="shared" si="198"/>
        <v>0</v>
      </c>
      <c r="P4275" s="458">
        <f t="shared" si="199"/>
        <v>0</v>
      </c>
      <c r="Q4275" s="96" t="str">
        <f t="shared" si="200"/>
        <v/>
      </c>
    </row>
    <row r="4276" spans="1:17" ht="33.75" hidden="1" customHeight="1" x14ac:dyDescent="0.2">
      <c r="A4276" s="450"/>
      <c r="B4276" s="427"/>
      <c r="C4276" s="459"/>
      <c r="D4276" s="455"/>
      <c r="E4276" s="455"/>
      <c r="F4276" s="460"/>
      <c r="G4276" s="455"/>
      <c r="H4276" s="461"/>
      <c r="I4276" s="461"/>
      <c r="J4276" s="426"/>
      <c r="K4276" s="426"/>
      <c r="L4276" s="426"/>
      <c r="M4276" s="425"/>
      <c r="N4276" s="481"/>
      <c r="O4276" s="458">
        <f t="shared" si="198"/>
        <v>0</v>
      </c>
      <c r="P4276" s="458">
        <f t="shared" si="199"/>
        <v>0</v>
      </c>
      <c r="Q4276" s="96" t="str">
        <f t="shared" si="200"/>
        <v/>
      </c>
    </row>
    <row r="4277" spans="1:17" ht="33.75" hidden="1" customHeight="1" x14ac:dyDescent="0.2">
      <c r="A4277" s="450"/>
      <c r="B4277" s="427"/>
      <c r="C4277" s="459"/>
      <c r="D4277" s="455"/>
      <c r="E4277" s="455"/>
      <c r="F4277" s="460"/>
      <c r="G4277" s="455"/>
      <c r="H4277" s="461"/>
      <c r="I4277" s="461"/>
      <c r="J4277" s="426"/>
      <c r="K4277" s="426"/>
      <c r="L4277" s="426"/>
      <c r="M4277" s="425"/>
      <c r="N4277" s="481"/>
      <c r="O4277" s="458">
        <f t="shared" si="198"/>
        <v>0</v>
      </c>
      <c r="P4277" s="458">
        <f t="shared" si="199"/>
        <v>0</v>
      </c>
      <c r="Q4277" s="96" t="str">
        <f t="shared" si="200"/>
        <v/>
      </c>
    </row>
    <row r="4278" spans="1:17" ht="33.75" hidden="1" customHeight="1" x14ac:dyDescent="0.2">
      <c r="A4278" s="450"/>
      <c r="B4278" s="427"/>
      <c r="C4278" s="459"/>
      <c r="D4278" s="455"/>
      <c r="E4278" s="455"/>
      <c r="F4278" s="460"/>
      <c r="G4278" s="455"/>
      <c r="H4278" s="461"/>
      <c r="I4278" s="461"/>
      <c r="J4278" s="426"/>
      <c r="K4278" s="426"/>
      <c r="L4278" s="426"/>
      <c r="M4278" s="425"/>
      <c r="N4278" s="481"/>
      <c r="O4278" s="458">
        <f t="shared" si="198"/>
        <v>0</v>
      </c>
      <c r="P4278" s="458">
        <f t="shared" si="199"/>
        <v>0</v>
      </c>
      <c r="Q4278" s="96" t="str">
        <f t="shared" si="200"/>
        <v/>
      </c>
    </row>
    <row r="4279" spans="1:17" ht="33.75" hidden="1" customHeight="1" x14ac:dyDescent="0.2">
      <c r="A4279" s="450"/>
      <c r="B4279" s="427"/>
      <c r="C4279" s="459"/>
      <c r="D4279" s="455"/>
      <c r="E4279" s="455"/>
      <c r="F4279" s="460"/>
      <c r="G4279" s="455"/>
      <c r="H4279" s="461"/>
      <c r="I4279" s="461"/>
      <c r="J4279" s="426"/>
      <c r="K4279" s="426"/>
      <c r="L4279" s="426"/>
      <c r="M4279" s="425"/>
      <c r="N4279" s="481"/>
      <c r="O4279" s="458">
        <f t="shared" si="198"/>
        <v>0</v>
      </c>
      <c r="P4279" s="458">
        <f t="shared" si="199"/>
        <v>0</v>
      </c>
      <c r="Q4279" s="96" t="str">
        <f t="shared" si="200"/>
        <v/>
      </c>
    </row>
    <row r="4280" spans="1:17" ht="33.75" hidden="1" customHeight="1" x14ac:dyDescent="0.2">
      <c r="A4280" s="450"/>
      <c r="B4280" s="427"/>
      <c r="C4280" s="459"/>
      <c r="D4280" s="455"/>
      <c r="E4280" s="455"/>
      <c r="F4280" s="460"/>
      <c r="G4280" s="455"/>
      <c r="H4280" s="461"/>
      <c r="I4280" s="461"/>
      <c r="J4280" s="426"/>
      <c r="K4280" s="426"/>
      <c r="L4280" s="426"/>
      <c r="M4280" s="425"/>
      <c r="N4280" s="481"/>
      <c r="O4280" s="458">
        <f t="shared" si="198"/>
        <v>0</v>
      </c>
      <c r="P4280" s="458">
        <f t="shared" si="199"/>
        <v>0</v>
      </c>
      <c r="Q4280" s="96" t="str">
        <f t="shared" si="200"/>
        <v/>
      </c>
    </row>
    <row r="4281" spans="1:17" ht="33.75" hidden="1" customHeight="1" x14ac:dyDescent="0.2">
      <c r="A4281" s="450"/>
      <c r="B4281" s="427"/>
      <c r="C4281" s="459"/>
      <c r="D4281" s="455"/>
      <c r="E4281" s="455"/>
      <c r="F4281" s="460"/>
      <c r="G4281" s="455"/>
      <c r="H4281" s="461"/>
      <c r="I4281" s="461"/>
      <c r="J4281" s="426"/>
      <c r="K4281" s="426"/>
      <c r="L4281" s="426"/>
      <c r="M4281" s="425"/>
      <c r="N4281" s="481"/>
      <c r="O4281" s="458">
        <f t="shared" si="198"/>
        <v>0</v>
      </c>
      <c r="P4281" s="458">
        <f t="shared" si="199"/>
        <v>0</v>
      </c>
      <c r="Q4281" s="96" t="str">
        <f t="shared" si="200"/>
        <v/>
      </c>
    </row>
    <row r="4282" spans="1:17" ht="33.75" hidden="1" customHeight="1" x14ac:dyDescent="0.2">
      <c r="A4282" s="450"/>
      <c r="B4282" s="427"/>
      <c r="C4282" s="459"/>
      <c r="D4282" s="455"/>
      <c r="E4282" s="455"/>
      <c r="F4282" s="460"/>
      <c r="G4282" s="455"/>
      <c r="H4282" s="461"/>
      <c r="I4282" s="461"/>
      <c r="J4282" s="426"/>
      <c r="K4282" s="426"/>
      <c r="L4282" s="426"/>
      <c r="M4282" s="425"/>
      <c r="N4282" s="481"/>
      <c r="O4282" s="458">
        <f t="shared" si="198"/>
        <v>0</v>
      </c>
      <c r="P4282" s="458">
        <f t="shared" si="199"/>
        <v>0</v>
      </c>
      <c r="Q4282" s="96" t="str">
        <f t="shared" si="200"/>
        <v/>
      </c>
    </row>
    <row r="4283" spans="1:17" ht="33.75" hidden="1" customHeight="1" x14ac:dyDescent="0.2">
      <c r="A4283" s="450"/>
      <c r="B4283" s="427"/>
      <c r="C4283" s="459"/>
      <c r="D4283" s="455"/>
      <c r="E4283" s="455"/>
      <c r="F4283" s="460"/>
      <c r="G4283" s="455"/>
      <c r="H4283" s="461"/>
      <c r="I4283" s="461"/>
      <c r="J4283" s="426"/>
      <c r="K4283" s="426"/>
      <c r="L4283" s="426"/>
      <c r="M4283" s="425"/>
      <c r="N4283" s="481"/>
      <c r="O4283" s="458">
        <f t="shared" si="198"/>
        <v>0</v>
      </c>
      <c r="P4283" s="458">
        <f t="shared" si="199"/>
        <v>0</v>
      </c>
      <c r="Q4283" s="96" t="str">
        <f t="shared" si="200"/>
        <v/>
      </c>
    </row>
    <row r="4284" spans="1:17" ht="33.75" hidden="1" customHeight="1" x14ac:dyDescent="0.2">
      <c r="A4284" s="450"/>
      <c r="B4284" s="427"/>
      <c r="C4284" s="459"/>
      <c r="D4284" s="455"/>
      <c r="E4284" s="455"/>
      <c r="F4284" s="460"/>
      <c r="G4284" s="455"/>
      <c r="H4284" s="461"/>
      <c r="I4284" s="461"/>
      <c r="J4284" s="426"/>
      <c r="K4284" s="426"/>
      <c r="L4284" s="426"/>
      <c r="M4284" s="425"/>
      <c r="N4284" s="481"/>
      <c r="O4284" s="458">
        <f t="shared" si="198"/>
        <v>0</v>
      </c>
      <c r="P4284" s="458">
        <f t="shared" si="199"/>
        <v>0</v>
      </c>
      <c r="Q4284" s="96" t="str">
        <f t="shared" si="200"/>
        <v/>
      </c>
    </row>
    <row r="4285" spans="1:17" ht="33.75" hidden="1" customHeight="1" x14ac:dyDescent="0.2">
      <c r="A4285" s="450"/>
      <c r="B4285" s="427"/>
      <c r="C4285" s="459"/>
      <c r="D4285" s="455"/>
      <c r="E4285" s="455"/>
      <c r="F4285" s="460"/>
      <c r="G4285" s="455"/>
      <c r="H4285" s="461"/>
      <c r="I4285" s="461"/>
      <c r="J4285" s="426"/>
      <c r="K4285" s="426"/>
      <c r="L4285" s="426"/>
      <c r="M4285" s="425"/>
      <c r="N4285" s="481"/>
      <c r="O4285" s="458">
        <f t="shared" si="198"/>
        <v>0</v>
      </c>
      <c r="P4285" s="458">
        <f t="shared" si="199"/>
        <v>0</v>
      </c>
      <c r="Q4285" s="96" t="str">
        <f t="shared" si="200"/>
        <v/>
      </c>
    </row>
    <row r="4286" spans="1:17" ht="33.75" hidden="1" customHeight="1" x14ac:dyDescent="0.2">
      <c r="A4286" s="450"/>
      <c r="B4286" s="427"/>
      <c r="C4286" s="459"/>
      <c r="D4286" s="455"/>
      <c r="E4286" s="455"/>
      <c r="F4286" s="460"/>
      <c r="G4286" s="455"/>
      <c r="H4286" s="461"/>
      <c r="I4286" s="461"/>
      <c r="J4286" s="426"/>
      <c r="K4286" s="426"/>
      <c r="L4286" s="426"/>
      <c r="M4286" s="425"/>
      <c r="N4286" s="481"/>
      <c r="O4286" s="458">
        <f t="shared" si="198"/>
        <v>0</v>
      </c>
      <c r="P4286" s="458">
        <f t="shared" si="199"/>
        <v>0</v>
      </c>
      <c r="Q4286" s="96" t="str">
        <f t="shared" si="200"/>
        <v/>
      </c>
    </row>
    <row r="4287" spans="1:17" ht="33.75" hidden="1" customHeight="1" x14ac:dyDescent="0.2">
      <c r="A4287" s="450"/>
      <c r="B4287" s="427"/>
      <c r="C4287" s="459"/>
      <c r="D4287" s="455"/>
      <c r="E4287" s="455"/>
      <c r="F4287" s="460"/>
      <c r="G4287" s="455"/>
      <c r="H4287" s="461"/>
      <c r="I4287" s="461"/>
      <c r="J4287" s="426"/>
      <c r="K4287" s="426"/>
      <c r="L4287" s="426"/>
      <c r="M4287" s="425"/>
      <c r="N4287" s="481"/>
      <c r="O4287" s="458">
        <f t="shared" si="198"/>
        <v>0</v>
      </c>
      <c r="P4287" s="458">
        <f t="shared" si="199"/>
        <v>0</v>
      </c>
      <c r="Q4287" s="96" t="str">
        <f t="shared" si="200"/>
        <v/>
      </c>
    </row>
    <row r="4288" spans="1:17" ht="33.75" hidden="1" customHeight="1" x14ac:dyDescent="0.2">
      <c r="A4288" s="450"/>
      <c r="B4288" s="427"/>
      <c r="C4288" s="459"/>
      <c r="D4288" s="455"/>
      <c r="E4288" s="455"/>
      <c r="F4288" s="460"/>
      <c r="G4288" s="455"/>
      <c r="H4288" s="461"/>
      <c r="I4288" s="461"/>
      <c r="J4288" s="426"/>
      <c r="K4288" s="426"/>
      <c r="L4288" s="426"/>
      <c r="M4288" s="425"/>
      <c r="N4288" s="481"/>
      <c r="O4288" s="458">
        <f t="shared" si="198"/>
        <v>0</v>
      </c>
      <c r="P4288" s="458">
        <f t="shared" si="199"/>
        <v>0</v>
      </c>
      <c r="Q4288" s="96" t="str">
        <f t="shared" si="200"/>
        <v/>
      </c>
    </row>
    <row r="4289" spans="1:17" ht="33.75" hidden="1" customHeight="1" x14ac:dyDescent="0.2">
      <c r="A4289" s="450"/>
      <c r="B4289" s="427"/>
      <c r="C4289" s="459"/>
      <c r="D4289" s="455"/>
      <c r="E4289" s="455"/>
      <c r="F4289" s="460"/>
      <c r="G4289" s="455"/>
      <c r="H4289" s="461"/>
      <c r="I4289" s="461"/>
      <c r="J4289" s="426"/>
      <c r="K4289" s="426"/>
      <c r="L4289" s="426"/>
      <c r="M4289" s="425"/>
      <c r="N4289" s="481"/>
      <c r="O4289" s="458">
        <f t="shared" si="198"/>
        <v>0</v>
      </c>
      <c r="P4289" s="458">
        <f t="shared" si="199"/>
        <v>0</v>
      </c>
      <c r="Q4289" s="96" t="str">
        <f t="shared" si="200"/>
        <v/>
      </c>
    </row>
    <row r="4290" spans="1:17" ht="33.75" hidden="1" customHeight="1" x14ac:dyDescent="0.2">
      <c r="A4290" s="450"/>
      <c r="B4290" s="427"/>
      <c r="C4290" s="459"/>
      <c r="D4290" s="455"/>
      <c r="E4290" s="455"/>
      <c r="F4290" s="460"/>
      <c r="G4290" s="455"/>
      <c r="H4290" s="461"/>
      <c r="I4290" s="461"/>
      <c r="J4290" s="426"/>
      <c r="K4290" s="426"/>
      <c r="L4290" s="426"/>
      <c r="M4290" s="425"/>
      <c r="N4290" s="481"/>
      <c r="O4290" s="458">
        <f t="shared" si="198"/>
        <v>0</v>
      </c>
      <c r="P4290" s="458">
        <f t="shared" si="199"/>
        <v>0</v>
      </c>
      <c r="Q4290" s="96" t="str">
        <f t="shared" si="200"/>
        <v/>
      </c>
    </row>
    <row r="4291" spans="1:17" ht="33.75" hidden="1" customHeight="1" x14ac:dyDescent="0.2">
      <c r="A4291" s="450"/>
      <c r="B4291" s="427"/>
      <c r="C4291" s="459"/>
      <c r="D4291" s="455"/>
      <c r="E4291" s="455"/>
      <c r="F4291" s="460"/>
      <c r="G4291" s="455"/>
      <c r="H4291" s="461"/>
      <c r="I4291" s="461"/>
      <c r="J4291" s="426"/>
      <c r="K4291" s="426"/>
      <c r="L4291" s="426"/>
      <c r="M4291" s="425"/>
      <c r="N4291" s="481"/>
      <c r="O4291" s="458">
        <f t="shared" si="198"/>
        <v>0</v>
      </c>
      <c r="P4291" s="458">
        <f t="shared" si="199"/>
        <v>0</v>
      </c>
      <c r="Q4291" s="96" t="str">
        <f t="shared" si="200"/>
        <v/>
      </c>
    </row>
    <row r="4292" spans="1:17" ht="33.75" hidden="1" customHeight="1" x14ac:dyDescent="0.2">
      <c r="A4292" s="450"/>
      <c r="B4292" s="427"/>
      <c r="C4292" s="459"/>
      <c r="D4292" s="455"/>
      <c r="E4292" s="455"/>
      <c r="F4292" s="460"/>
      <c r="G4292" s="455"/>
      <c r="H4292" s="461"/>
      <c r="I4292" s="461"/>
      <c r="J4292" s="426"/>
      <c r="K4292" s="426"/>
      <c r="L4292" s="426"/>
      <c r="M4292" s="425"/>
      <c r="N4292" s="481"/>
      <c r="O4292" s="458">
        <f t="shared" si="198"/>
        <v>0</v>
      </c>
      <c r="P4292" s="458">
        <f t="shared" si="199"/>
        <v>0</v>
      </c>
      <c r="Q4292" s="96" t="str">
        <f t="shared" si="200"/>
        <v/>
      </c>
    </row>
    <row r="4293" spans="1:17" ht="33.75" hidden="1" customHeight="1" x14ac:dyDescent="0.2">
      <c r="A4293" s="450"/>
      <c r="B4293" s="427"/>
      <c r="C4293" s="459"/>
      <c r="D4293" s="455"/>
      <c r="E4293" s="455"/>
      <c r="F4293" s="460"/>
      <c r="G4293" s="455"/>
      <c r="H4293" s="461"/>
      <c r="I4293" s="461"/>
      <c r="J4293" s="426"/>
      <c r="K4293" s="426"/>
      <c r="L4293" s="426"/>
      <c r="M4293" s="425"/>
      <c r="N4293" s="481"/>
      <c r="O4293" s="458">
        <f t="shared" si="198"/>
        <v>0</v>
      </c>
      <c r="P4293" s="458">
        <f t="shared" si="199"/>
        <v>0</v>
      </c>
      <c r="Q4293" s="96" t="str">
        <f t="shared" si="200"/>
        <v/>
      </c>
    </row>
    <row r="4294" spans="1:17" ht="33.75" hidden="1" customHeight="1" x14ac:dyDescent="0.2">
      <c r="A4294" s="450"/>
      <c r="B4294" s="427"/>
      <c r="C4294" s="459"/>
      <c r="D4294" s="455"/>
      <c r="E4294" s="455"/>
      <c r="F4294" s="460"/>
      <c r="G4294" s="455"/>
      <c r="H4294" s="461"/>
      <c r="I4294" s="461"/>
      <c r="J4294" s="426"/>
      <c r="K4294" s="426"/>
      <c r="L4294" s="426"/>
      <c r="M4294" s="425"/>
      <c r="N4294" s="481"/>
      <c r="O4294" s="458">
        <f t="shared" si="198"/>
        <v>0</v>
      </c>
      <c r="P4294" s="458">
        <f t="shared" si="199"/>
        <v>0</v>
      </c>
      <c r="Q4294" s="96" t="str">
        <f t="shared" si="200"/>
        <v/>
      </c>
    </row>
    <row r="4295" spans="1:17" ht="33.75" hidden="1" customHeight="1" x14ac:dyDescent="0.2">
      <c r="A4295" s="450"/>
      <c r="B4295" s="427"/>
      <c r="C4295" s="459"/>
      <c r="D4295" s="455"/>
      <c r="E4295" s="455"/>
      <c r="F4295" s="460"/>
      <c r="G4295" s="455"/>
      <c r="H4295" s="461"/>
      <c r="I4295" s="461"/>
      <c r="J4295" s="426"/>
      <c r="K4295" s="426"/>
      <c r="L4295" s="426"/>
      <c r="M4295" s="425"/>
      <c r="N4295" s="481"/>
      <c r="O4295" s="458">
        <f t="shared" si="198"/>
        <v>0</v>
      </c>
      <c r="P4295" s="458">
        <f t="shared" si="199"/>
        <v>0</v>
      </c>
      <c r="Q4295" s="96" t="str">
        <f t="shared" si="200"/>
        <v/>
      </c>
    </row>
    <row r="4296" spans="1:17" ht="33.75" hidden="1" customHeight="1" x14ac:dyDescent="0.2">
      <c r="A4296" s="450"/>
      <c r="B4296" s="427"/>
      <c r="C4296" s="459"/>
      <c r="D4296" s="455"/>
      <c r="E4296" s="455"/>
      <c r="F4296" s="460"/>
      <c r="G4296" s="455"/>
      <c r="H4296" s="461"/>
      <c r="I4296" s="461"/>
      <c r="J4296" s="426"/>
      <c r="K4296" s="426"/>
      <c r="L4296" s="426"/>
      <c r="M4296" s="425"/>
      <c r="N4296" s="481"/>
      <c r="O4296" s="458">
        <f t="shared" si="198"/>
        <v>0</v>
      </c>
      <c r="P4296" s="458">
        <f t="shared" si="199"/>
        <v>0</v>
      </c>
      <c r="Q4296" s="96" t="str">
        <f t="shared" si="200"/>
        <v/>
      </c>
    </row>
    <row r="4297" spans="1:17" ht="33.75" hidden="1" customHeight="1" x14ac:dyDescent="0.2">
      <c r="A4297" s="450"/>
      <c r="B4297" s="427"/>
      <c r="C4297" s="459"/>
      <c r="D4297" s="455"/>
      <c r="E4297" s="455"/>
      <c r="F4297" s="460"/>
      <c r="G4297" s="455"/>
      <c r="H4297" s="461"/>
      <c r="I4297" s="461"/>
      <c r="J4297" s="426"/>
      <c r="K4297" s="426"/>
      <c r="L4297" s="426"/>
      <c r="M4297" s="425"/>
      <c r="N4297" s="481"/>
      <c r="O4297" s="458">
        <f t="shared" si="198"/>
        <v>0</v>
      </c>
      <c r="P4297" s="458">
        <f t="shared" si="199"/>
        <v>0</v>
      </c>
      <c r="Q4297" s="96" t="str">
        <f t="shared" si="200"/>
        <v/>
      </c>
    </row>
    <row r="4298" spans="1:17" ht="33.75" hidden="1" customHeight="1" x14ac:dyDescent="0.2">
      <c r="A4298" s="450"/>
      <c r="B4298" s="427"/>
      <c r="C4298" s="459"/>
      <c r="D4298" s="455"/>
      <c r="E4298" s="455"/>
      <c r="F4298" s="460"/>
      <c r="G4298" s="455"/>
      <c r="H4298" s="461"/>
      <c r="I4298" s="461"/>
      <c r="J4298" s="426"/>
      <c r="K4298" s="426"/>
      <c r="L4298" s="426"/>
      <c r="M4298" s="425"/>
      <c r="N4298" s="481"/>
      <c r="O4298" s="458">
        <f t="shared" si="198"/>
        <v>0</v>
      </c>
      <c r="P4298" s="458">
        <f t="shared" si="199"/>
        <v>0</v>
      </c>
      <c r="Q4298" s="96" t="str">
        <f t="shared" si="200"/>
        <v/>
      </c>
    </row>
    <row r="4299" spans="1:17" ht="33.75" hidden="1" customHeight="1" x14ac:dyDescent="0.2">
      <c r="A4299" s="450"/>
      <c r="B4299" s="427"/>
      <c r="C4299" s="459"/>
      <c r="D4299" s="455"/>
      <c r="E4299" s="455"/>
      <c r="F4299" s="460"/>
      <c r="G4299" s="455"/>
      <c r="H4299" s="461"/>
      <c r="I4299" s="461"/>
      <c r="J4299" s="426"/>
      <c r="K4299" s="426"/>
      <c r="L4299" s="426"/>
      <c r="M4299" s="425"/>
      <c r="N4299" s="481"/>
      <c r="O4299" s="458">
        <f t="shared" ref="O4299:O4362" si="201">IF(B4299=0,0,IF(YEAR(B4299)=$P$1,MONTH(B4299)-$O$1+1,(YEAR(B4299)-$P$1)*12-$O$1+1+MONTH(B4299)))</f>
        <v>0</v>
      </c>
      <c r="P4299" s="458">
        <f t="shared" ref="P4299:P4362" si="202">IF(C4299=0,0,IF(YEAR(C4299)=$P$1,MONTH(C4299)-$O$1+1,(YEAR(C4299)-$P$1)*12-$O$1+1+MONTH(C4299)))</f>
        <v>0</v>
      </c>
      <c r="Q4299" s="96" t="str">
        <f t="shared" ref="Q4299:Q4362" si="203">SUBSTITUTE(D4299," ","_")</f>
        <v/>
      </c>
    </row>
    <row r="4300" spans="1:17" ht="33.75" hidden="1" customHeight="1" x14ac:dyDescent="0.2">
      <c r="A4300" s="450"/>
      <c r="B4300" s="427"/>
      <c r="C4300" s="459"/>
      <c r="D4300" s="455"/>
      <c r="E4300" s="455"/>
      <c r="F4300" s="460"/>
      <c r="G4300" s="455"/>
      <c r="H4300" s="461"/>
      <c r="I4300" s="461"/>
      <c r="J4300" s="426"/>
      <c r="K4300" s="426"/>
      <c r="L4300" s="426"/>
      <c r="M4300" s="425"/>
      <c r="N4300" s="481"/>
      <c r="O4300" s="458">
        <f t="shared" si="201"/>
        <v>0</v>
      </c>
      <c r="P4300" s="458">
        <f t="shared" si="202"/>
        <v>0</v>
      </c>
      <c r="Q4300" s="96" t="str">
        <f t="shared" si="203"/>
        <v/>
      </c>
    </row>
    <row r="4301" spans="1:17" ht="33.75" hidden="1" customHeight="1" x14ac:dyDescent="0.2">
      <c r="A4301" s="450"/>
      <c r="B4301" s="427"/>
      <c r="C4301" s="459"/>
      <c r="D4301" s="455"/>
      <c r="E4301" s="455"/>
      <c r="F4301" s="460"/>
      <c r="G4301" s="455"/>
      <c r="H4301" s="461"/>
      <c r="I4301" s="461"/>
      <c r="J4301" s="426"/>
      <c r="K4301" s="426"/>
      <c r="L4301" s="426"/>
      <c r="M4301" s="425"/>
      <c r="N4301" s="481"/>
      <c r="O4301" s="458">
        <f t="shared" si="201"/>
        <v>0</v>
      </c>
      <c r="P4301" s="458">
        <f t="shared" si="202"/>
        <v>0</v>
      </c>
      <c r="Q4301" s="96" t="str">
        <f t="shared" si="203"/>
        <v/>
      </c>
    </row>
    <row r="4302" spans="1:17" ht="33.75" hidden="1" customHeight="1" x14ac:dyDescent="0.2">
      <c r="A4302" s="450"/>
      <c r="B4302" s="427"/>
      <c r="C4302" s="459"/>
      <c r="D4302" s="455"/>
      <c r="E4302" s="455"/>
      <c r="F4302" s="460"/>
      <c r="G4302" s="455"/>
      <c r="H4302" s="461"/>
      <c r="I4302" s="461"/>
      <c r="J4302" s="426"/>
      <c r="K4302" s="426"/>
      <c r="L4302" s="426"/>
      <c r="M4302" s="425"/>
      <c r="N4302" s="481"/>
      <c r="O4302" s="458">
        <f t="shared" si="201"/>
        <v>0</v>
      </c>
      <c r="P4302" s="458">
        <f t="shared" si="202"/>
        <v>0</v>
      </c>
      <c r="Q4302" s="96" t="str">
        <f t="shared" si="203"/>
        <v/>
      </c>
    </row>
    <row r="4303" spans="1:17" ht="33.75" hidden="1" customHeight="1" x14ac:dyDescent="0.2">
      <c r="A4303" s="450"/>
      <c r="B4303" s="427"/>
      <c r="C4303" s="459"/>
      <c r="D4303" s="455"/>
      <c r="E4303" s="455"/>
      <c r="F4303" s="460"/>
      <c r="G4303" s="455"/>
      <c r="H4303" s="461"/>
      <c r="I4303" s="461"/>
      <c r="J4303" s="426"/>
      <c r="K4303" s="426"/>
      <c r="L4303" s="426"/>
      <c r="M4303" s="425"/>
      <c r="N4303" s="481"/>
      <c r="O4303" s="458">
        <f t="shared" si="201"/>
        <v>0</v>
      </c>
      <c r="P4303" s="458">
        <f t="shared" si="202"/>
        <v>0</v>
      </c>
      <c r="Q4303" s="96" t="str">
        <f t="shared" si="203"/>
        <v/>
      </c>
    </row>
    <row r="4304" spans="1:17" ht="33.75" hidden="1" customHeight="1" x14ac:dyDescent="0.2">
      <c r="A4304" s="450"/>
      <c r="B4304" s="427"/>
      <c r="C4304" s="459"/>
      <c r="D4304" s="455"/>
      <c r="E4304" s="455"/>
      <c r="F4304" s="460"/>
      <c r="G4304" s="455"/>
      <c r="H4304" s="461"/>
      <c r="I4304" s="461"/>
      <c r="J4304" s="426"/>
      <c r="K4304" s="426"/>
      <c r="L4304" s="426"/>
      <c r="M4304" s="425"/>
      <c r="N4304" s="481"/>
      <c r="O4304" s="458">
        <f t="shared" si="201"/>
        <v>0</v>
      </c>
      <c r="P4304" s="458">
        <f t="shared" si="202"/>
        <v>0</v>
      </c>
      <c r="Q4304" s="96" t="str">
        <f t="shared" si="203"/>
        <v/>
      </c>
    </row>
    <row r="4305" spans="1:17" ht="33.75" hidden="1" customHeight="1" x14ac:dyDescent="0.2">
      <c r="A4305" s="450"/>
      <c r="B4305" s="427"/>
      <c r="C4305" s="459"/>
      <c r="D4305" s="455"/>
      <c r="E4305" s="455"/>
      <c r="F4305" s="460"/>
      <c r="G4305" s="455"/>
      <c r="H4305" s="461"/>
      <c r="I4305" s="461"/>
      <c r="J4305" s="426"/>
      <c r="K4305" s="426"/>
      <c r="L4305" s="426"/>
      <c r="M4305" s="425"/>
      <c r="N4305" s="481"/>
      <c r="O4305" s="458">
        <f t="shared" si="201"/>
        <v>0</v>
      </c>
      <c r="P4305" s="458">
        <f t="shared" si="202"/>
        <v>0</v>
      </c>
      <c r="Q4305" s="96" t="str">
        <f t="shared" si="203"/>
        <v/>
      </c>
    </row>
    <row r="4306" spans="1:17" ht="33.75" hidden="1" customHeight="1" x14ac:dyDescent="0.2">
      <c r="A4306" s="450"/>
      <c r="B4306" s="427"/>
      <c r="C4306" s="459"/>
      <c r="D4306" s="455"/>
      <c r="E4306" s="455"/>
      <c r="F4306" s="460"/>
      <c r="G4306" s="455"/>
      <c r="H4306" s="461"/>
      <c r="I4306" s="461"/>
      <c r="J4306" s="426"/>
      <c r="K4306" s="426"/>
      <c r="L4306" s="426"/>
      <c r="M4306" s="425"/>
      <c r="N4306" s="481"/>
      <c r="O4306" s="458">
        <f t="shared" si="201"/>
        <v>0</v>
      </c>
      <c r="P4306" s="458">
        <f t="shared" si="202"/>
        <v>0</v>
      </c>
      <c r="Q4306" s="96" t="str">
        <f t="shared" si="203"/>
        <v/>
      </c>
    </row>
    <row r="4307" spans="1:17" ht="33.75" hidden="1" customHeight="1" x14ac:dyDescent="0.2">
      <c r="A4307" s="450"/>
      <c r="B4307" s="427"/>
      <c r="C4307" s="459"/>
      <c r="D4307" s="455"/>
      <c r="E4307" s="455"/>
      <c r="F4307" s="460"/>
      <c r="G4307" s="455"/>
      <c r="H4307" s="461"/>
      <c r="I4307" s="461"/>
      <c r="J4307" s="426"/>
      <c r="K4307" s="426"/>
      <c r="L4307" s="426"/>
      <c r="M4307" s="425"/>
      <c r="N4307" s="481"/>
      <c r="O4307" s="458">
        <f t="shared" si="201"/>
        <v>0</v>
      </c>
      <c r="P4307" s="458">
        <f t="shared" si="202"/>
        <v>0</v>
      </c>
      <c r="Q4307" s="96" t="str">
        <f t="shared" si="203"/>
        <v/>
      </c>
    </row>
    <row r="4308" spans="1:17" ht="33.75" hidden="1" customHeight="1" x14ac:dyDescent="0.2">
      <c r="A4308" s="450"/>
      <c r="B4308" s="427"/>
      <c r="C4308" s="459"/>
      <c r="D4308" s="455"/>
      <c r="E4308" s="455"/>
      <c r="F4308" s="460"/>
      <c r="G4308" s="455"/>
      <c r="H4308" s="461"/>
      <c r="I4308" s="461"/>
      <c r="J4308" s="426"/>
      <c r="K4308" s="426"/>
      <c r="L4308" s="426"/>
      <c r="M4308" s="425"/>
      <c r="N4308" s="481"/>
      <c r="O4308" s="458">
        <f t="shared" si="201"/>
        <v>0</v>
      </c>
      <c r="P4308" s="458">
        <f t="shared" si="202"/>
        <v>0</v>
      </c>
      <c r="Q4308" s="96" t="str">
        <f t="shared" si="203"/>
        <v/>
      </c>
    </row>
    <row r="4309" spans="1:17" ht="33.75" hidden="1" customHeight="1" x14ac:dyDescent="0.2">
      <c r="A4309" s="450"/>
      <c r="B4309" s="427"/>
      <c r="C4309" s="459"/>
      <c r="D4309" s="455"/>
      <c r="E4309" s="455"/>
      <c r="F4309" s="460"/>
      <c r="G4309" s="455"/>
      <c r="H4309" s="461"/>
      <c r="I4309" s="461"/>
      <c r="J4309" s="426"/>
      <c r="K4309" s="426"/>
      <c r="L4309" s="426"/>
      <c r="M4309" s="425"/>
      <c r="N4309" s="481"/>
      <c r="O4309" s="458">
        <f t="shared" si="201"/>
        <v>0</v>
      </c>
      <c r="P4309" s="458">
        <f t="shared" si="202"/>
        <v>0</v>
      </c>
      <c r="Q4309" s="96" t="str">
        <f t="shared" si="203"/>
        <v/>
      </c>
    </row>
    <row r="4310" spans="1:17" ht="33.75" hidden="1" customHeight="1" x14ac:dyDescent="0.2">
      <c r="A4310" s="450"/>
      <c r="B4310" s="427"/>
      <c r="C4310" s="459"/>
      <c r="D4310" s="455"/>
      <c r="E4310" s="455"/>
      <c r="F4310" s="460"/>
      <c r="G4310" s="455"/>
      <c r="H4310" s="461"/>
      <c r="I4310" s="461"/>
      <c r="J4310" s="426"/>
      <c r="K4310" s="426"/>
      <c r="L4310" s="426"/>
      <c r="M4310" s="425"/>
      <c r="N4310" s="481"/>
      <c r="O4310" s="458">
        <f t="shared" si="201"/>
        <v>0</v>
      </c>
      <c r="P4310" s="458">
        <f t="shared" si="202"/>
        <v>0</v>
      </c>
      <c r="Q4310" s="96" t="str">
        <f t="shared" si="203"/>
        <v/>
      </c>
    </row>
    <row r="4311" spans="1:17" ht="33.75" hidden="1" customHeight="1" x14ac:dyDescent="0.2">
      <c r="A4311" s="450"/>
      <c r="B4311" s="427"/>
      <c r="C4311" s="459"/>
      <c r="D4311" s="455"/>
      <c r="E4311" s="455"/>
      <c r="F4311" s="460"/>
      <c r="G4311" s="455"/>
      <c r="H4311" s="461"/>
      <c r="I4311" s="461"/>
      <c r="J4311" s="426"/>
      <c r="K4311" s="426"/>
      <c r="L4311" s="426"/>
      <c r="M4311" s="425"/>
      <c r="N4311" s="481"/>
      <c r="O4311" s="458">
        <f t="shared" si="201"/>
        <v>0</v>
      </c>
      <c r="P4311" s="458">
        <f t="shared" si="202"/>
        <v>0</v>
      </c>
      <c r="Q4311" s="96" t="str">
        <f t="shared" si="203"/>
        <v/>
      </c>
    </row>
    <row r="4312" spans="1:17" ht="33.75" hidden="1" customHeight="1" x14ac:dyDescent="0.2">
      <c r="A4312" s="450"/>
      <c r="B4312" s="427"/>
      <c r="C4312" s="459"/>
      <c r="D4312" s="455"/>
      <c r="E4312" s="455"/>
      <c r="F4312" s="460"/>
      <c r="G4312" s="455"/>
      <c r="H4312" s="461"/>
      <c r="I4312" s="461"/>
      <c r="J4312" s="426"/>
      <c r="K4312" s="426"/>
      <c r="L4312" s="426"/>
      <c r="M4312" s="425"/>
      <c r="N4312" s="481"/>
      <c r="O4312" s="458">
        <f t="shared" si="201"/>
        <v>0</v>
      </c>
      <c r="P4312" s="458">
        <f t="shared" si="202"/>
        <v>0</v>
      </c>
      <c r="Q4312" s="96" t="str">
        <f t="shared" si="203"/>
        <v/>
      </c>
    </row>
    <row r="4313" spans="1:17" ht="33.75" hidden="1" customHeight="1" x14ac:dyDescent="0.2">
      <c r="A4313" s="450"/>
      <c r="B4313" s="427"/>
      <c r="C4313" s="459"/>
      <c r="D4313" s="455"/>
      <c r="E4313" s="455"/>
      <c r="F4313" s="460"/>
      <c r="G4313" s="455"/>
      <c r="H4313" s="461"/>
      <c r="I4313" s="461"/>
      <c r="J4313" s="426"/>
      <c r="K4313" s="426"/>
      <c r="L4313" s="426"/>
      <c r="M4313" s="425"/>
      <c r="N4313" s="481"/>
      <c r="O4313" s="458">
        <f t="shared" si="201"/>
        <v>0</v>
      </c>
      <c r="P4313" s="458">
        <f t="shared" si="202"/>
        <v>0</v>
      </c>
      <c r="Q4313" s="96" t="str">
        <f t="shared" si="203"/>
        <v/>
      </c>
    </row>
    <row r="4314" spans="1:17" ht="33.75" hidden="1" customHeight="1" x14ac:dyDescent="0.2">
      <c r="A4314" s="450"/>
      <c r="B4314" s="427"/>
      <c r="C4314" s="459"/>
      <c r="D4314" s="455"/>
      <c r="E4314" s="455"/>
      <c r="F4314" s="460"/>
      <c r="G4314" s="455"/>
      <c r="H4314" s="461"/>
      <c r="I4314" s="461"/>
      <c r="J4314" s="426"/>
      <c r="K4314" s="426"/>
      <c r="L4314" s="426"/>
      <c r="M4314" s="425"/>
      <c r="N4314" s="481"/>
      <c r="O4314" s="458">
        <f t="shared" si="201"/>
        <v>0</v>
      </c>
      <c r="P4314" s="458">
        <f t="shared" si="202"/>
        <v>0</v>
      </c>
      <c r="Q4314" s="96" t="str">
        <f t="shared" si="203"/>
        <v/>
      </c>
    </row>
    <row r="4315" spans="1:17" ht="33.75" hidden="1" customHeight="1" x14ac:dyDescent="0.2">
      <c r="A4315" s="450"/>
      <c r="B4315" s="427"/>
      <c r="C4315" s="459"/>
      <c r="D4315" s="455"/>
      <c r="E4315" s="455"/>
      <c r="F4315" s="460"/>
      <c r="G4315" s="455"/>
      <c r="H4315" s="461"/>
      <c r="I4315" s="461"/>
      <c r="J4315" s="426"/>
      <c r="K4315" s="426"/>
      <c r="L4315" s="426"/>
      <c r="M4315" s="425"/>
      <c r="N4315" s="481"/>
      <c r="O4315" s="458">
        <f t="shared" si="201"/>
        <v>0</v>
      </c>
      <c r="P4315" s="458">
        <f t="shared" si="202"/>
        <v>0</v>
      </c>
      <c r="Q4315" s="96" t="str">
        <f t="shared" si="203"/>
        <v/>
      </c>
    </row>
    <row r="4316" spans="1:17" ht="33.75" hidden="1" customHeight="1" x14ac:dyDescent="0.2">
      <c r="A4316" s="450"/>
      <c r="B4316" s="427"/>
      <c r="C4316" s="459"/>
      <c r="D4316" s="455"/>
      <c r="E4316" s="455"/>
      <c r="F4316" s="460"/>
      <c r="G4316" s="455"/>
      <c r="H4316" s="461"/>
      <c r="I4316" s="461"/>
      <c r="J4316" s="426"/>
      <c r="K4316" s="426"/>
      <c r="L4316" s="426"/>
      <c r="M4316" s="425"/>
      <c r="N4316" s="481"/>
      <c r="O4316" s="458">
        <f t="shared" si="201"/>
        <v>0</v>
      </c>
      <c r="P4316" s="458">
        <f t="shared" si="202"/>
        <v>0</v>
      </c>
      <c r="Q4316" s="96" t="str">
        <f t="shared" si="203"/>
        <v/>
      </c>
    </row>
    <row r="4317" spans="1:17" ht="33.75" hidden="1" customHeight="1" x14ac:dyDescent="0.2">
      <c r="A4317" s="450"/>
      <c r="B4317" s="427"/>
      <c r="C4317" s="459"/>
      <c r="D4317" s="455"/>
      <c r="E4317" s="455"/>
      <c r="F4317" s="460"/>
      <c r="G4317" s="455"/>
      <c r="H4317" s="461"/>
      <c r="I4317" s="461"/>
      <c r="J4317" s="426"/>
      <c r="K4317" s="426"/>
      <c r="L4317" s="426"/>
      <c r="M4317" s="425"/>
      <c r="N4317" s="481"/>
      <c r="O4317" s="458">
        <f t="shared" si="201"/>
        <v>0</v>
      </c>
      <c r="P4317" s="458">
        <f t="shared" si="202"/>
        <v>0</v>
      </c>
      <c r="Q4317" s="96" t="str">
        <f t="shared" si="203"/>
        <v/>
      </c>
    </row>
    <row r="4318" spans="1:17" ht="33.75" hidden="1" customHeight="1" x14ac:dyDescent="0.2">
      <c r="A4318" s="450"/>
      <c r="B4318" s="427"/>
      <c r="C4318" s="459"/>
      <c r="D4318" s="455"/>
      <c r="E4318" s="455"/>
      <c r="F4318" s="460"/>
      <c r="G4318" s="455"/>
      <c r="H4318" s="461"/>
      <c r="I4318" s="461"/>
      <c r="J4318" s="426"/>
      <c r="K4318" s="426"/>
      <c r="L4318" s="426"/>
      <c r="M4318" s="425"/>
      <c r="N4318" s="481"/>
      <c r="O4318" s="458">
        <f t="shared" si="201"/>
        <v>0</v>
      </c>
      <c r="P4318" s="458">
        <f t="shared" si="202"/>
        <v>0</v>
      </c>
      <c r="Q4318" s="96" t="str">
        <f t="shared" si="203"/>
        <v/>
      </c>
    </row>
    <row r="4319" spans="1:17" ht="33.75" hidden="1" customHeight="1" x14ac:dyDescent="0.2">
      <c r="A4319" s="450"/>
      <c r="B4319" s="427"/>
      <c r="C4319" s="459"/>
      <c r="D4319" s="455"/>
      <c r="E4319" s="455"/>
      <c r="F4319" s="460"/>
      <c r="G4319" s="455"/>
      <c r="H4319" s="461"/>
      <c r="I4319" s="461"/>
      <c r="J4319" s="426"/>
      <c r="K4319" s="426"/>
      <c r="L4319" s="426"/>
      <c r="M4319" s="425"/>
      <c r="N4319" s="481"/>
      <c r="O4319" s="458">
        <f t="shared" si="201"/>
        <v>0</v>
      </c>
      <c r="P4319" s="458">
        <f t="shared" si="202"/>
        <v>0</v>
      </c>
      <c r="Q4319" s="96" t="str">
        <f t="shared" si="203"/>
        <v/>
      </c>
    </row>
    <row r="4320" spans="1:17" ht="33.75" hidden="1" customHeight="1" x14ac:dyDescent="0.2">
      <c r="A4320" s="450"/>
      <c r="B4320" s="427"/>
      <c r="C4320" s="459"/>
      <c r="D4320" s="455"/>
      <c r="E4320" s="455"/>
      <c r="F4320" s="460"/>
      <c r="G4320" s="455"/>
      <c r="H4320" s="461"/>
      <c r="I4320" s="461"/>
      <c r="J4320" s="426"/>
      <c r="K4320" s="426"/>
      <c r="L4320" s="426"/>
      <c r="M4320" s="425"/>
      <c r="N4320" s="481"/>
      <c r="O4320" s="458">
        <f t="shared" si="201"/>
        <v>0</v>
      </c>
      <c r="P4320" s="458">
        <f t="shared" si="202"/>
        <v>0</v>
      </c>
      <c r="Q4320" s="96" t="str">
        <f t="shared" si="203"/>
        <v/>
      </c>
    </row>
    <row r="4321" spans="1:17" ht="33.75" hidden="1" customHeight="1" x14ac:dyDescent="0.2">
      <c r="A4321" s="450"/>
      <c r="B4321" s="427"/>
      <c r="C4321" s="459"/>
      <c r="D4321" s="455"/>
      <c r="E4321" s="455"/>
      <c r="F4321" s="460"/>
      <c r="G4321" s="455"/>
      <c r="H4321" s="461"/>
      <c r="I4321" s="461"/>
      <c r="J4321" s="426"/>
      <c r="K4321" s="426"/>
      <c r="L4321" s="426"/>
      <c r="M4321" s="425"/>
      <c r="N4321" s="481"/>
      <c r="O4321" s="458">
        <f t="shared" si="201"/>
        <v>0</v>
      </c>
      <c r="P4321" s="458">
        <f t="shared" si="202"/>
        <v>0</v>
      </c>
      <c r="Q4321" s="96" t="str">
        <f t="shared" si="203"/>
        <v/>
      </c>
    </row>
    <row r="4322" spans="1:17" ht="33.75" hidden="1" customHeight="1" x14ac:dyDescent="0.2">
      <c r="A4322" s="450"/>
      <c r="B4322" s="427"/>
      <c r="C4322" s="459"/>
      <c r="D4322" s="455"/>
      <c r="E4322" s="455"/>
      <c r="F4322" s="460"/>
      <c r="G4322" s="455"/>
      <c r="H4322" s="461"/>
      <c r="I4322" s="461"/>
      <c r="J4322" s="426"/>
      <c r="K4322" s="426"/>
      <c r="L4322" s="426"/>
      <c r="M4322" s="425"/>
      <c r="N4322" s="481"/>
      <c r="O4322" s="458">
        <f t="shared" si="201"/>
        <v>0</v>
      </c>
      <c r="P4322" s="458">
        <f t="shared" si="202"/>
        <v>0</v>
      </c>
      <c r="Q4322" s="96" t="str">
        <f t="shared" si="203"/>
        <v/>
      </c>
    </row>
    <row r="4323" spans="1:17" ht="33.75" hidden="1" customHeight="1" x14ac:dyDescent="0.2">
      <c r="A4323" s="450"/>
      <c r="B4323" s="427"/>
      <c r="C4323" s="459"/>
      <c r="D4323" s="455"/>
      <c r="E4323" s="455"/>
      <c r="F4323" s="460"/>
      <c r="G4323" s="455"/>
      <c r="H4323" s="461"/>
      <c r="I4323" s="461"/>
      <c r="J4323" s="426"/>
      <c r="K4323" s="426"/>
      <c r="L4323" s="426"/>
      <c r="M4323" s="425"/>
      <c r="N4323" s="481"/>
      <c r="O4323" s="458">
        <f t="shared" si="201"/>
        <v>0</v>
      </c>
      <c r="P4323" s="458">
        <f t="shared" si="202"/>
        <v>0</v>
      </c>
      <c r="Q4323" s="96" t="str">
        <f t="shared" si="203"/>
        <v/>
      </c>
    </row>
    <row r="4324" spans="1:17" ht="33.75" hidden="1" customHeight="1" x14ac:dyDescent="0.2">
      <c r="A4324" s="450"/>
      <c r="B4324" s="427"/>
      <c r="C4324" s="459"/>
      <c r="D4324" s="455"/>
      <c r="E4324" s="455"/>
      <c r="F4324" s="460"/>
      <c r="G4324" s="455"/>
      <c r="H4324" s="461"/>
      <c r="I4324" s="461"/>
      <c r="J4324" s="426"/>
      <c r="K4324" s="426"/>
      <c r="L4324" s="426"/>
      <c r="M4324" s="425"/>
      <c r="N4324" s="481"/>
      <c r="O4324" s="458">
        <f t="shared" si="201"/>
        <v>0</v>
      </c>
      <c r="P4324" s="458">
        <f t="shared" si="202"/>
        <v>0</v>
      </c>
      <c r="Q4324" s="96" t="str">
        <f t="shared" si="203"/>
        <v/>
      </c>
    </row>
    <row r="4325" spans="1:17" ht="33.75" hidden="1" customHeight="1" x14ac:dyDescent="0.2">
      <c r="A4325" s="450"/>
      <c r="B4325" s="427"/>
      <c r="C4325" s="459"/>
      <c r="D4325" s="455"/>
      <c r="E4325" s="455"/>
      <c r="F4325" s="460"/>
      <c r="G4325" s="455"/>
      <c r="H4325" s="461"/>
      <c r="I4325" s="461"/>
      <c r="J4325" s="426"/>
      <c r="K4325" s="426"/>
      <c r="L4325" s="426"/>
      <c r="M4325" s="425"/>
      <c r="N4325" s="481"/>
      <c r="O4325" s="458">
        <f t="shared" si="201"/>
        <v>0</v>
      </c>
      <c r="P4325" s="458">
        <f t="shared" si="202"/>
        <v>0</v>
      </c>
      <c r="Q4325" s="96" t="str">
        <f t="shared" si="203"/>
        <v/>
      </c>
    </row>
    <row r="4326" spans="1:17" ht="33.75" hidden="1" customHeight="1" x14ac:dyDescent="0.2">
      <c r="A4326" s="450"/>
      <c r="B4326" s="427"/>
      <c r="C4326" s="459"/>
      <c r="D4326" s="455"/>
      <c r="E4326" s="455"/>
      <c r="F4326" s="460"/>
      <c r="G4326" s="455"/>
      <c r="H4326" s="461"/>
      <c r="I4326" s="461"/>
      <c r="J4326" s="426"/>
      <c r="K4326" s="426"/>
      <c r="L4326" s="426"/>
      <c r="M4326" s="425"/>
      <c r="N4326" s="481"/>
      <c r="O4326" s="458">
        <f t="shared" si="201"/>
        <v>0</v>
      </c>
      <c r="P4326" s="458">
        <f t="shared" si="202"/>
        <v>0</v>
      </c>
      <c r="Q4326" s="96" t="str">
        <f t="shared" si="203"/>
        <v/>
      </c>
    </row>
    <row r="4327" spans="1:17" ht="33.75" hidden="1" customHeight="1" x14ac:dyDescent="0.2">
      <c r="A4327" s="450"/>
      <c r="B4327" s="427"/>
      <c r="C4327" s="459"/>
      <c r="D4327" s="455"/>
      <c r="E4327" s="455"/>
      <c r="F4327" s="460"/>
      <c r="G4327" s="455"/>
      <c r="H4327" s="461"/>
      <c r="I4327" s="461"/>
      <c r="J4327" s="426"/>
      <c r="K4327" s="426"/>
      <c r="L4327" s="426"/>
      <c r="M4327" s="425"/>
      <c r="N4327" s="481"/>
      <c r="O4327" s="458">
        <f t="shared" si="201"/>
        <v>0</v>
      </c>
      <c r="P4327" s="458">
        <f t="shared" si="202"/>
        <v>0</v>
      </c>
      <c r="Q4327" s="96" t="str">
        <f t="shared" si="203"/>
        <v/>
      </c>
    </row>
    <row r="4328" spans="1:17" ht="33.75" hidden="1" customHeight="1" x14ac:dyDescent="0.2">
      <c r="A4328" s="450"/>
      <c r="B4328" s="427"/>
      <c r="C4328" s="459"/>
      <c r="D4328" s="455"/>
      <c r="E4328" s="455"/>
      <c r="F4328" s="460"/>
      <c r="G4328" s="455"/>
      <c r="H4328" s="461"/>
      <c r="I4328" s="461"/>
      <c r="J4328" s="426"/>
      <c r="K4328" s="426"/>
      <c r="L4328" s="426"/>
      <c r="M4328" s="425"/>
      <c r="N4328" s="481"/>
      <c r="O4328" s="458">
        <f t="shared" si="201"/>
        <v>0</v>
      </c>
      <c r="P4328" s="458">
        <f t="shared" si="202"/>
        <v>0</v>
      </c>
      <c r="Q4328" s="96" t="str">
        <f t="shared" si="203"/>
        <v/>
      </c>
    </row>
    <row r="4329" spans="1:17" ht="33.75" hidden="1" customHeight="1" x14ac:dyDescent="0.2">
      <c r="A4329" s="450"/>
      <c r="B4329" s="427"/>
      <c r="C4329" s="459"/>
      <c r="D4329" s="455"/>
      <c r="E4329" s="455"/>
      <c r="F4329" s="460"/>
      <c r="G4329" s="455"/>
      <c r="H4329" s="461"/>
      <c r="I4329" s="461"/>
      <c r="J4329" s="426"/>
      <c r="K4329" s="426"/>
      <c r="L4329" s="426"/>
      <c r="M4329" s="425"/>
      <c r="N4329" s="481"/>
      <c r="O4329" s="458">
        <f t="shared" si="201"/>
        <v>0</v>
      </c>
      <c r="P4329" s="458">
        <f t="shared" si="202"/>
        <v>0</v>
      </c>
      <c r="Q4329" s="96" t="str">
        <f t="shared" si="203"/>
        <v/>
      </c>
    </row>
    <row r="4330" spans="1:17" ht="33.75" hidden="1" customHeight="1" x14ac:dyDescent="0.2">
      <c r="A4330" s="450"/>
      <c r="B4330" s="427"/>
      <c r="C4330" s="459"/>
      <c r="D4330" s="455"/>
      <c r="E4330" s="455"/>
      <c r="F4330" s="460"/>
      <c r="G4330" s="455"/>
      <c r="H4330" s="461"/>
      <c r="I4330" s="461"/>
      <c r="J4330" s="426"/>
      <c r="K4330" s="426"/>
      <c r="L4330" s="426"/>
      <c r="M4330" s="425"/>
      <c r="N4330" s="481"/>
      <c r="O4330" s="458">
        <f t="shared" si="201"/>
        <v>0</v>
      </c>
      <c r="P4330" s="458">
        <f t="shared" si="202"/>
        <v>0</v>
      </c>
      <c r="Q4330" s="96" t="str">
        <f t="shared" si="203"/>
        <v/>
      </c>
    </row>
    <row r="4331" spans="1:17" ht="33.75" hidden="1" customHeight="1" x14ac:dyDescent="0.2">
      <c r="A4331" s="450"/>
      <c r="B4331" s="427"/>
      <c r="C4331" s="459"/>
      <c r="D4331" s="455"/>
      <c r="E4331" s="455"/>
      <c r="F4331" s="460"/>
      <c r="G4331" s="455"/>
      <c r="H4331" s="461"/>
      <c r="I4331" s="461"/>
      <c r="J4331" s="426"/>
      <c r="K4331" s="426"/>
      <c r="L4331" s="426"/>
      <c r="M4331" s="425"/>
      <c r="N4331" s="481"/>
      <c r="O4331" s="458">
        <f t="shared" si="201"/>
        <v>0</v>
      </c>
      <c r="P4331" s="458">
        <f t="shared" si="202"/>
        <v>0</v>
      </c>
      <c r="Q4331" s="96" t="str">
        <f t="shared" si="203"/>
        <v/>
      </c>
    </row>
    <row r="4332" spans="1:17" ht="33.75" hidden="1" customHeight="1" x14ac:dyDescent="0.2">
      <c r="A4332" s="450"/>
      <c r="B4332" s="427"/>
      <c r="C4332" s="459"/>
      <c r="D4332" s="455"/>
      <c r="E4332" s="455"/>
      <c r="F4332" s="460"/>
      <c r="G4332" s="455"/>
      <c r="H4332" s="461"/>
      <c r="I4332" s="461"/>
      <c r="J4332" s="426"/>
      <c r="K4332" s="426"/>
      <c r="L4332" s="426"/>
      <c r="M4332" s="425"/>
      <c r="N4332" s="481"/>
      <c r="O4332" s="458">
        <f t="shared" si="201"/>
        <v>0</v>
      </c>
      <c r="P4332" s="458">
        <f t="shared" si="202"/>
        <v>0</v>
      </c>
      <c r="Q4332" s="96" t="str">
        <f t="shared" si="203"/>
        <v/>
      </c>
    </row>
    <row r="4333" spans="1:17" ht="33.75" hidden="1" customHeight="1" x14ac:dyDescent="0.2">
      <c r="A4333" s="450"/>
      <c r="B4333" s="427"/>
      <c r="C4333" s="459"/>
      <c r="D4333" s="455"/>
      <c r="E4333" s="455"/>
      <c r="F4333" s="460"/>
      <c r="G4333" s="455"/>
      <c r="H4333" s="461"/>
      <c r="I4333" s="461"/>
      <c r="J4333" s="426"/>
      <c r="K4333" s="426"/>
      <c r="L4333" s="426"/>
      <c r="M4333" s="425"/>
      <c r="N4333" s="481"/>
      <c r="O4333" s="458">
        <f t="shared" si="201"/>
        <v>0</v>
      </c>
      <c r="P4333" s="458">
        <f t="shared" si="202"/>
        <v>0</v>
      </c>
      <c r="Q4333" s="96" t="str">
        <f t="shared" si="203"/>
        <v/>
      </c>
    </row>
    <row r="4334" spans="1:17" ht="33.75" hidden="1" customHeight="1" x14ac:dyDescent="0.2">
      <c r="A4334" s="450"/>
      <c r="B4334" s="427"/>
      <c r="C4334" s="459"/>
      <c r="D4334" s="455"/>
      <c r="E4334" s="455"/>
      <c r="F4334" s="460"/>
      <c r="G4334" s="455"/>
      <c r="H4334" s="461"/>
      <c r="I4334" s="461"/>
      <c r="J4334" s="426"/>
      <c r="K4334" s="426"/>
      <c r="L4334" s="426"/>
      <c r="M4334" s="425"/>
      <c r="N4334" s="481"/>
      <c r="O4334" s="458">
        <f t="shared" si="201"/>
        <v>0</v>
      </c>
      <c r="P4334" s="458">
        <f t="shared" si="202"/>
        <v>0</v>
      </c>
      <c r="Q4334" s="96" t="str">
        <f t="shared" si="203"/>
        <v/>
      </c>
    </row>
    <row r="4335" spans="1:17" ht="33.75" hidden="1" customHeight="1" x14ac:dyDescent="0.2">
      <c r="A4335" s="450"/>
      <c r="B4335" s="427"/>
      <c r="C4335" s="459"/>
      <c r="D4335" s="455"/>
      <c r="E4335" s="455"/>
      <c r="F4335" s="460"/>
      <c r="G4335" s="455"/>
      <c r="H4335" s="461"/>
      <c r="I4335" s="461"/>
      <c r="J4335" s="426"/>
      <c r="K4335" s="426"/>
      <c r="L4335" s="426"/>
      <c r="M4335" s="425"/>
      <c r="N4335" s="481"/>
      <c r="O4335" s="458">
        <f t="shared" si="201"/>
        <v>0</v>
      </c>
      <c r="P4335" s="458">
        <f t="shared" si="202"/>
        <v>0</v>
      </c>
      <c r="Q4335" s="96" t="str">
        <f t="shared" si="203"/>
        <v/>
      </c>
    </row>
    <row r="4336" spans="1:17" ht="33.75" hidden="1" customHeight="1" x14ac:dyDescent="0.2">
      <c r="A4336" s="450"/>
      <c r="B4336" s="427"/>
      <c r="C4336" s="459"/>
      <c r="D4336" s="455"/>
      <c r="E4336" s="455"/>
      <c r="F4336" s="460"/>
      <c r="G4336" s="455"/>
      <c r="H4336" s="461"/>
      <c r="I4336" s="461"/>
      <c r="J4336" s="426"/>
      <c r="K4336" s="426"/>
      <c r="L4336" s="426"/>
      <c r="M4336" s="425"/>
      <c r="N4336" s="481"/>
      <c r="O4336" s="458">
        <f t="shared" si="201"/>
        <v>0</v>
      </c>
      <c r="P4336" s="458">
        <f t="shared" si="202"/>
        <v>0</v>
      </c>
      <c r="Q4336" s="96" t="str">
        <f t="shared" si="203"/>
        <v/>
      </c>
    </row>
    <row r="4337" spans="1:17" ht="33.75" hidden="1" customHeight="1" x14ac:dyDescent="0.2">
      <c r="A4337" s="450"/>
      <c r="B4337" s="427"/>
      <c r="C4337" s="459"/>
      <c r="D4337" s="455"/>
      <c r="E4337" s="455"/>
      <c r="F4337" s="460"/>
      <c r="G4337" s="455"/>
      <c r="H4337" s="461"/>
      <c r="I4337" s="461"/>
      <c r="J4337" s="426"/>
      <c r="K4337" s="426"/>
      <c r="L4337" s="426"/>
      <c r="M4337" s="425"/>
      <c r="N4337" s="481"/>
      <c r="O4337" s="458">
        <f t="shared" si="201"/>
        <v>0</v>
      </c>
      <c r="P4337" s="458">
        <f t="shared" si="202"/>
        <v>0</v>
      </c>
      <c r="Q4337" s="96" t="str">
        <f t="shared" si="203"/>
        <v/>
      </c>
    </row>
    <row r="4338" spans="1:17" ht="33.75" hidden="1" customHeight="1" x14ac:dyDescent="0.2">
      <c r="A4338" s="450"/>
      <c r="B4338" s="427"/>
      <c r="C4338" s="459"/>
      <c r="D4338" s="455"/>
      <c r="E4338" s="455"/>
      <c r="F4338" s="460"/>
      <c r="G4338" s="455"/>
      <c r="H4338" s="461"/>
      <c r="I4338" s="461"/>
      <c r="J4338" s="426"/>
      <c r="K4338" s="426"/>
      <c r="L4338" s="426"/>
      <c r="M4338" s="425"/>
      <c r="N4338" s="481"/>
      <c r="O4338" s="458">
        <f t="shared" si="201"/>
        <v>0</v>
      </c>
      <c r="P4338" s="458">
        <f t="shared" si="202"/>
        <v>0</v>
      </c>
      <c r="Q4338" s="96" t="str">
        <f t="shared" si="203"/>
        <v/>
      </c>
    </row>
    <row r="4339" spans="1:17" ht="33.75" hidden="1" customHeight="1" x14ac:dyDescent="0.2">
      <c r="A4339" s="450"/>
      <c r="B4339" s="427"/>
      <c r="C4339" s="459"/>
      <c r="D4339" s="455"/>
      <c r="E4339" s="455"/>
      <c r="F4339" s="460"/>
      <c r="G4339" s="455"/>
      <c r="H4339" s="461"/>
      <c r="I4339" s="461"/>
      <c r="J4339" s="426"/>
      <c r="K4339" s="426"/>
      <c r="L4339" s="426"/>
      <c r="M4339" s="425"/>
      <c r="N4339" s="481"/>
      <c r="O4339" s="458">
        <f t="shared" si="201"/>
        <v>0</v>
      </c>
      <c r="P4339" s="458">
        <f t="shared" si="202"/>
        <v>0</v>
      </c>
      <c r="Q4339" s="96" t="str">
        <f t="shared" si="203"/>
        <v/>
      </c>
    </row>
    <row r="4340" spans="1:17" ht="33.75" hidden="1" customHeight="1" x14ac:dyDescent="0.2">
      <c r="A4340" s="450"/>
      <c r="B4340" s="427"/>
      <c r="C4340" s="459"/>
      <c r="D4340" s="455"/>
      <c r="E4340" s="455"/>
      <c r="F4340" s="460"/>
      <c r="G4340" s="455"/>
      <c r="H4340" s="461"/>
      <c r="I4340" s="461"/>
      <c r="J4340" s="426"/>
      <c r="K4340" s="426"/>
      <c r="L4340" s="426"/>
      <c r="M4340" s="425"/>
      <c r="N4340" s="481"/>
      <c r="O4340" s="458">
        <f t="shared" si="201"/>
        <v>0</v>
      </c>
      <c r="P4340" s="458">
        <f t="shared" si="202"/>
        <v>0</v>
      </c>
      <c r="Q4340" s="96" t="str">
        <f t="shared" si="203"/>
        <v/>
      </c>
    </row>
    <row r="4341" spans="1:17" ht="33.75" hidden="1" customHeight="1" x14ac:dyDescent="0.2">
      <c r="A4341" s="450"/>
      <c r="B4341" s="427"/>
      <c r="C4341" s="459"/>
      <c r="D4341" s="455"/>
      <c r="E4341" s="455"/>
      <c r="F4341" s="460"/>
      <c r="G4341" s="455"/>
      <c r="H4341" s="461"/>
      <c r="I4341" s="461"/>
      <c r="J4341" s="426"/>
      <c r="K4341" s="426"/>
      <c r="L4341" s="426"/>
      <c r="M4341" s="425"/>
      <c r="N4341" s="481"/>
      <c r="O4341" s="458">
        <f t="shared" si="201"/>
        <v>0</v>
      </c>
      <c r="P4341" s="458">
        <f t="shared" si="202"/>
        <v>0</v>
      </c>
      <c r="Q4341" s="96" t="str">
        <f t="shared" si="203"/>
        <v/>
      </c>
    </row>
    <row r="4342" spans="1:17" ht="13.5" hidden="1" thickBot="1" x14ac:dyDescent="0.25">
      <c r="A4342" s="450"/>
      <c r="B4342" s="463"/>
      <c r="C4342" s="464"/>
      <c r="D4342" s="455"/>
      <c r="E4342" s="455"/>
      <c r="F4342" s="454"/>
      <c r="G4342" s="455"/>
      <c r="H4342" s="455"/>
      <c r="I4342" s="455"/>
      <c r="J4342" s="465"/>
      <c r="K4342" s="465"/>
      <c r="L4342" s="465"/>
      <c r="M4342" s="465"/>
      <c r="N4342" s="463"/>
      <c r="O4342" s="458">
        <f t="shared" si="201"/>
        <v>0</v>
      </c>
      <c r="P4342" s="458">
        <f t="shared" si="202"/>
        <v>0</v>
      </c>
      <c r="Q4342" s="96" t="str">
        <f t="shared" si="203"/>
        <v/>
      </c>
    </row>
    <row r="4343" spans="1:17" ht="13.5" hidden="1" thickBot="1" x14ac:dyDescent="0.25">
      <c r="A4343" s="450"/>
      <c r="B4343" s="463"/>
      <c r="C4343" s="464"/>
      <c r="D4343" s="455"/>
      <c r="E4343" s="455"/>
      <c r="F4343" s="460"/>
      <c r="G4343" s="455"/>
      <c r="H4343" s="455"/>
      <c r="I4343" s="455"/>
      <c r="J4343" s="465"/>
      <c r="K4343" s="465"/>
      <c r="L4343" s="465"/>
      <c r="M4343" s="465"/>
      <c r="N4343" s="463"/>
      <c r="O4343" s="458">
        <f t="shared" si="201"/>
        <v>0</v>
      </c>
      <c r="P4343" s="458">
        <f t="shared" si="202"/>
        <v>0</v>
      </c>
      <c r="Q4343" s="96" t="str">
        <f t="shared" si="203"/>
        <v/>
      </c>
    </row>
    <row r="4344" spans="1:17" ht="13.5" hidden="1" thickBot="1" x14ac:dyDescent="0.25">
      <c r="A4344" s="450"/>
      <c r="B4344" s="463"/>
      <c r="C4344" s="464"/>
      <c r="D4344" s="455"/>
      <c r="E4344" s="455"/>
      <c r="F4344" s="460"/>
      <c r="G4344" s="455"/>
      <c r="H4344" s="455"/>
      <c r="I4344" s="455"/>
      <c r="J4344" s="465"/>
      <c r="K4344" s="465"/>
      <c r="L4344" s="465"/>
      <c r="M4344" s="465"/>
      <c r="N4344" s="463"/>
      <c r="O4344" s="458">
        <f t="shared" si="201"/>
        <v>0</v>
      </c>
      <c r="P4344" s="458">
        <f t="shared" si="202"/>
        <v>0</v>
      </c>
      <c r="Q4344" s="96" t="str">
        <f t="shared" si="203"/>
        <v/>
      </c>
    </row>
    <row r="4345" spans="1:17" ht="13.5" hidden="1" thickBot="1" x14ac:dyDescent="0.25">
      <c r="A4345" s="450"/>
      <c r="B4345" s="463"/>
      <c r="C4345" s="464"/>
      <c r="D4345" s="455"/>
      <c r="E4345" s="455"/>
      <c r="F4345" s="460"/>
      <c r="G4345" s="455"/>
      <c r="H4345" s="455"/>
      <c r="I4345" s="455"/>
      <c r="J4345" s="465"/>
      <c r="K4345" s="465"/>
      <c r="L4345" s="465"/>
      <c r="M4345" s="465"/>
      <c r="N4345" s="463"/>
      <c r="O4345" s="458">
        <f t="shared" si="201"/>
        <v>0</v>
      </c>
      <c r="P4345" s="458">
        <f t="shared" si="202"/>
        <v>0</v>
      </c>
      <c r="Q4345" s="96" t="str">
        <f t="shared" si="203"/>
        <v/>
      </c>
    </row>
    <row r="4346" spans="1:17" ht="13.5" hidden="1" thickBot="1" x14ac:dyDescent="0.25">
      <c r="A4346" s="450"/>
      <c r="B4346" s="463"/>
      <c r="C4346" s="464"/>
      <c r="D4346" s="455"/>
      <c r="E4346" s="455"/>
      <c r="F4346" s="460"/>
      <c r="G4346" s="455"/>
      <c r="H4346" s="455"/>
      <c r="I4346" s="455"/>
      <c r="J4346" s="465"/>
      <c r="K4346" s="465"/>
      <c r="L4346" s="465"/>
      <c r="M4346" s="465"/>
      <c r="N4346" s="463"/>
      <c r="O4346" s="458">
        <f t="shared" si="201"/>
        <v>0</v>
      </c>
      <c r="P4346" s="458">
        <f t="shared" si="202"/>
        <v>0</v>
      </c>
      <c r="Q4346" s="96" t="str">
        <f t="shared" si="203"/>
        <v/>
      </c>
    </row>
    <row r="4347" spans="1:17" ht="13.5" hidden="1" thickBot="1" x14ac:dyDescent="0.25">
      <c r="A4347" s="450"/>
      <c r="B4347" s="463"/>
      <c r="C4347" s="464"/>
      <c r="D4347" s="455"/>
      <c r="E4347" s="455"/>
      <c r="F4347" s="460"/>
      <c r="G4347" s="455"/>
      <c r="H4347" s="455"/>
      <c r="I4347" s="455"/>
      <c r="J4347" s="465"/>
      <c r="K4347" s="465"/>
      <c r="L4347" s="465"/>
      <c r="M4347" s="465"/>
      <c r="N4347" s="463"/>
      <c r="O4347" s="458">
        <f t="shared" si="201"/>
        <v>0</v>
      </c>
      <c r="P4347" s="458">
        <f t="shared" si="202"/>
        <v>0</v>
      </c>
      <c r="Q4347" s="96" t="str">
        <f t="shared" si="203"/>
        <v/>
      </c>
    </row>
    <row r="4348" spans="1:17" ht="13.5" hidden="1" thickBot="1" x14ac:dyDescent="0.25">
      <c r="A4348" s="450"/>
      <c r="B4348" s="463"/>
      <c r="C4348" s="464"/>
      <c r="D4348" s="455"/>
      <c r="E4348" s="455"/>
      <c r="F4348" s="460"/>
      <c r="G4348" s="455"/>
      <c r="H4348" s="455"/>
      <c r="I4348" s="455"/>
      <c r="J4348" s="465"/>
      <c r="K4348" s="465"/>
      <c r="L4348" s="465"/>
      <c r="M4348" s="465"/>
      <c r="N4348" s="463"/>
      <c r="O4348" s="458">
        <f t="shared" si="201"/>
        <v>0</v>
      </c>
      <c r="P4348" s="458">
        <f t="shared" si="202"/>
        <v>0</v>
      </c>
      <c r="Q4348" s="96" t="str">
        <f t="shared" si="203"/>
        <v/>
      </c>
    </row>
    <row r="4349" spans="1:17" ht="13.5" hidden="1" thickBot="1" x14ac:dyDescent="0.25">
      <c r="A4349" s="450"/>
      <c r="B4349" s="463"/>
      <c r="C4349" s="464"/>
      <c r="D4349" s="455"/>
      <c r="E4349" s="455"/>
      <c r="F4349" s="460"/>
      <c r="G4349" s="455"/>
      <c r="H4349" s="455"/>
      <c r="I4349" s="455"/>
      <c r="J4349" s="465"/>
      <c r="K4349" s="465"/>
      <c r="L4349" s="465"/>
      <c r="M4349" s="465"/>
      <c r="N4349" s="463"/>
      <c r="O4349" s="458">
        <f t="shared" si="201"/>
        <v>0</v>
      </c>
      <c r="P4349" s="458">
        <f t="shared" si="202"/>
        <v>0</v>
      </c>
      <c r="Q4349" s="96" t="str">
        <f t="shared" si="203"/>
        <v/>
      </c>
    </row>
    <row r="4350" spans="1:17" ht="13.5" hidden="1" thickBot="1" x14ac:dyDescent="0.25">
      <c r="A4350" s="450"/>
      <c r="B4350" s="463"/>
      <c r="C4350" s="464"/>
      <c r="D4350" s="455"/>
      <c r="E4350" s="455"/>
      <c r="F4350" s="460"/>
      <c r="G4350" s="455"/>
      <c r="H4350" s="455"/>
      <c r="I4350" s="455"/>
      <c r="J4350" s="465"/>
      <c r="K4350" s="465"/>
      <c r="L4350" s="465"/>
      <c r="M4350" s="465"/>
      <c r="N4350" s="463"/>
      <c r="O4350" s="458">
        <f t="shared" si="201"/>
        <v>0</v>
      </c>
      <c r="P4350" s="458">
        <f t="shared" si="202"/>
        <v>0</v>
      </c>
      <c r="Q4350" s="96" t="str">
        <f t="shared" si="203"/>
        <v/>
      </c>
    </row>
    <row r="4351" spans="1:17" ht="13.5" hidden="1" thickBot="1" x14ac:dyDescent="0.25">
      <c r="A4351" s="450"/>
      <c r="B4351" s="463"/>
      <c r="C4351" s="464"/>
      <c r="D4351" s="455"/>
      <c r="E4351" s="455"/>
      <c r="F4351" s="460"/>
      <c r="G4351" s="455"/>
      <c r="H4351" s="455"/>
      <c r="I4351" s="455"/>
      <c r="J4351" s="465"/>
      <c r="K4351" s="465"/>
      <c r="L4351" s="465"/>
      <c r="M4351" s="465"/>
      <c r="N4351" s="463"/>
      <c r="O4351" s="458">
        <f t="shared" si="201"/>
        <v>0</v>
      </c>
      <c r="P4351" s="458">
        <f t="shared" si="202"/>
        <v>0</v>
      </c>
      <c r="Q4351" s="96" t="str">
        <f t="shared" si="203"/>
        <v/>
      </c>
    </row>
    <row r="4352" spans="1:17" ht="13.5" hidden="1" thickBot="1" x14ac:dyDescent="0.25">
      <c r="A4352" s="450"/>
      <c r="B4352" s="463"/>
      <c r="C4352" s="464"/>
      <c r="D4352" s="455"/>
      <c r="E4352" s="455"/>
      <c r="F4352" s="460"/>
      <c r="G4352" s="455"/>
      <c r="H4352" s="455"/>
      <c r="I4352" s="455"/>
      <c r="J4352" s="465"/>
      <c r="K4352" s="465"/>
      <c r="L4352" s="465"/>
      <c r="M4352" s="465"/>
      <c r="N4352" s="463"/>
      <c r="O4352" s="458">
        <f t="shared" si="201"/>
        <v>0</v>
      </c>
      <c r="P4352" s="458">
        <f t="shared" si="202"/>
        <v>0</v>
      </c>
      <c r="Q4352" s="96" t="str">
        <f t="shared" si="203"/>
        <v/>
      </c>
    </row>
    <row r="4353" spans="1:17" ht="13.5" hidden="1" thickBot="1" x14ac:dyDescent="0.25">
      <c r="A4353" s="450"/>
      <c r="B4353" s="463"/>
      <c r="C4353" s="464"/>
      <c r="D4353" s="455"/>
      <c r="E4353" s="455"/>
      <c r="F4353" s="460"/>
      <c r="G4353" s="455"/>
      <c r="H4353" s="455"/>
      <c r="I4353" s="455"/>
      <c r="J4353" s="465"/>
      <c r="K4353" s="465"/>
      <c r="L4353" s="465"/>
      <c r="M4353" s="465"/>
      <c r="N4353" s="463"/>
      <c r="O4353" s="458">
        <f t="shared" si="201"/>
        <v>0</v>
      </c>
      <c r="P4353" s="458">
        <f t="shared" si="202"/>
        <v>0</v>
      </c>
      <c r="Q4353" s="96" t="str">
        <f t="shared" si="203"/>
        <v/>
      </c>
    </row>
    <row r="4354" spans="1:17" ht="13.5" hidden="1" thickBot="1" x14ac:dyDescent="0.25">
      <c r="A4354" s="450"/>
      <c r="B4354" s="463"/>
      <c r="C4354" s="464"/>
      <c r="D4354" s="455"/>
      <c r="E4354" s="455"/>
      <c r="F4354" s="460"/>
      <c r="G4354" s="455"/>
      <c r="H4354" s="455"/>
      <c r="I4354" s="455"/>
      <c r="J4354" s="465"/>
      <c r="K4354" s="465"/>
      <c r="L4354" s="465"/>
      <c r="M4354" s="465"/>
      <c r="N4354" s="463"/>
      <c r="O4354" s="458">
        <f t="shared" si="201"/>
        <v>0</v>
      </c>
      <c r="P4354" s="458">
        <f t="shared" si="202"/>
        <v>0</v>
      </c>
      <c r="Q4354" s="96" t="str">
        <f t="shared" si="203"/>
        <v/>
      </c>
    </row>
    <row r="4355" spans="1:17" ht="13.5" hidden="1" thickBot="1" x14ac:dyDescent="0.25">
      <c r="A4355" s="450"/>
      <c r="B4355" s="463"/>
      <c r="C4355" s="464"/>
      <c r="D4355" s="455"/>
      <c r="E4355" s="455"/>
      <c r="F4355" s="460"/>
      <c r="G4355" s="455"/>
      <c r="H4355" s="455"/>
      <c r="I4355" s="455"/>
      <c r="J4355" s="465"/>
      <c r="K4355" s="465"/>
      <c r="L4355" s="465"/>
      <c r="M4355" s="465"/>
      <c r="N4355" s="463"/>
      <c r="O4355" s="458">
        <f t="shared" si="201"/>
        <v>0</v>
      </c>
      <c r="P4355" s="458">
        <f t="shared" si="202"/>
        <v>0</v>
      </c>
      <c r="Q4355" s="96" t="str">
        <f t="shared" si="203"/>
        <v/>
      </c>
    </row>
    <row r="4356" spans="1:17" ht="13.5" hidden="1" thickBot="1" x14ac:dyDescent="0.25">
      <c r="A4356" s="450"/>
      <c r="B4356" s="463"/>
      <c r="C4356" s="464"/>
      <c r="D4356" s="455"/>
      <c r="E4356" s="455"/>
      <c r="F4356" s="460"/>
      <c r="G4356" s="453"/>
      <c r="H4356" s="455"/>
      <c r="I4356" s="455"/>
      <c r="J4356" s="465"/>
      <c r="K4356" s="465"/>
      <c r="L4356" s="465"/>
      <c r="M4356" s="465"/>
      <c r="N4356" s="463"/>
      <c r="O4356" s="458">
        <f t="shared" si="201"/>
        <v>0</v>
      </c>
      <c r="P4356" s="458">
        <f t="shared" si="202"/>
        <v>0</v>
      </c>
      <c r="Q4356" s="96" t="str">
        <f t="shared" si="203"/>
        <v/>
      </c>
    </row>
    <row r="4357" spans="1:17" ht="13.5" hidden="1" thickBot="1" x14ac:dyDescent="0.25">
      <c r="A4357" s="450"/>
      <c r="B4357" s="463"/>
      <c r="C4357" s="464"/>
      <c r="D4357" s="455"/>
      <c r="E4357" s="455"/>
      <c r="F4357" s="460"/>
      <c r="G4357" s="455"/>
      <c r="H4357" s="455"/>
      <c r="I4357" s="455"/>
      <c r="J4357" s="465"/>
      <c r="K4357" s="465"/>
      <c r="L4357" s="465"/>
      <c r="M4357" s="465"/>
      <c r="N4357" s="463"/>
      <c r="O4357" s="458">
        <f t="shared" si="201"/>
        <v>0</v>
      </c>
      <c r="P4357" s="458">
        <f t="shared" si="202"/>
        <v>0</v>
      </c>
      <c r="Q4357" s="96" t="str">
        <f t="shared" si="203"/>
        <v/>
      </c>
    </row>
    <row r="4358" spans="1:17" ht="13.5" hidden="1" thickBot="1" x14ac:dyDescent="0.25">
      <c r="A4358" s="450"/>
      <c r="B4358" s="463"/>
      <c r="C4358" s="464"/>
      <c r="D4358" s="455"/>
      <c r="E4358" s="455"/>
      <c r="F4358" s="460"/>
      <c r="G4358" s="455"/>
      <c r="H4358" s="455"/>
      <c r="I4358" s="455"/>
      <c r="J4358" s="465"/>
      <c r="K4358" s="465"/>
      <c r="L4358" s="465"/>
      <c r="M4358" s="465"/>
      <c r="N4358" s="463"/>
      <c r="O4358" s="458">
        <f t="shared" si="201"/>
        <v>0</v>
      </c>
      <c r="P4358" s="458">
        <f t="shared" si="202"/>
        <v>0</v>
      </c>
      <c r="Q4358" s="96" t="str">
        <f t="shared" si="203"/>
        <v/>
      </c>
    </row>
    <row r="4359" spans="1:17" ht="13.5" hidden="1" thickBot="1" x14ac:dyDescent="0.25">
      <c r="A4359" s="450"/>
      <c r="B4359" s="463"/>
      <c r="C4359" s="464"/>
      <c r="D4359" s="455"/>
      <c r="E4359" s="455"/>
      <c r="F4359" s="460"/>
      <c r="G4359" s="455"/>
      <c r="H4359" s="455"/>
      <c r="I4359" s="455"/>
      <c r="J4359" s="465"/>
      <c r="K4359" s="465"/>
      <c r="L4359" s="465"/>
      <c r="M4359" s="465"/>
      <c r="N4359" s="463"/>
      <c r="O4359" s="458">
        <f t="shared" si="201"/>
        <v>0</v>
      </c>
      <c r="P4359" s="458">
        <f t="shared" si="202"/>
        <v>0</v>
      </c>
      <c r="Q4359" s="96" t="str">
        <f t="shared" si="203"/>
        <v/>
      </c>
    </row>
    <row r="4360" spans="1:17" ht="13.5" hidden="1" thickBot="1" x14ac:dyDescent="0.25">
      <c r="A4360" s="450"/>
      <c r="B4360" s="463"/>
      <c r="C4360" s="464"/>
      <c r="D4360" s="455"/>
      <c r="E4360" s="455"/>
      <c r="F4360" s="460"/>
      <c r="G4360" s="455"/>
      <c r="H4360" s="455"/>
      <c r="I4360" s="455"/>
      <c r="J4360" s="465"/>
      <c r="K4360" s="465"/>
      <c r="L4360" s="465"/>
      <c r="M4360" s="465"/>
      <c r="N4360" s="463"/>
      <c r="O4360" s="458">
        <f t="shared" si="201"/>
        <v>0</v>
      </c>
      <c r="P4360" s="458">
        <f t="shared" si="202"/>
        <v>0</v>
      </c>
      <c r="Q4360" s="96" t="str">
        <f t="shared" si="203"/>
        <v/>
      </c>
    </row>
    <row r="4361" spans="1:17" ht="13.5" hidden="1" thickBot="1" x14ac:dyDescent="0.25">
      <c r="A4361" s="450"/>
      <c r="B4361" s="463"/>
      <c r="C4361" s="464"/>
      <c r="D4361" s="455"/>
      <c r="E4361" s="455"/>
      <c r="F4361" s="460"/>
      <c r="G4361" s="455"/>
      <c r="H4361" s="455"/>
      <c r="I4361" s="455"/>
      <c r="J4361" s="465"/>
      <c r="K4361" s="465"/>
      <c r="L4361" s="465"/>
      <c r="M4361" s="465"/>
      <c r="N4361" s="463"/>
      <c r="O4361" s="458">
        <f t="shared" si="201"/>
        <v>0</v>
      </c>
      <c r="P4361" s="458">
        <f t="shared" si="202"/>
        <v>0</v>
      </c>
      <c r="Q4361" s="96" t="str">
        <f t="shared" si="203"/>
        <v/>
      </c>
    </row>
    <row r="4362" spans="1:17" ht="13.5" hidden="1" thickBot="1" x14ac:dyDescent="0.25">
      <c r="A4362" s="450"/>
      <c r="B4362" s="463"/>
      <c r="C4362" s="464"/>
      <c r="D4362" s="455"/>
      <c r="E4362" s="455"/>
      <c r="F4362" s="460"/>
      <c r="G4362" s="455"/>
      <c r="H4362" s="455"/>
      <c r="I4362" s="455"/>
      <c r="J4362" s="465"/>
      <c r="K4362" s="465"/>
      <c r="L4362" s="465"/>
      <c r="M4362" s="465"/>
      <c r="N4362" s="463"/>
      <c r="O4362" s="458">
        <f t="shared" si="201"/>
        <v>0</v>
      </c>
      <c r="P4362" s="458">
        <f t="shared" si="202"/>
        <v>0</v>
      </c>
      <c r="Q4362" s="96" t="str">
        <f t="shared" si="203"/>
        <v/>
      </c>
    </row>
    <row r="4363" spans="1:17" ht="13.5" hidden="1" thickBot="1" x14ac:dyDescent="0.25">
      <c r="A4363" s="450"/>
      <c r="B4363" s="463"/>
      <c r="C4363" s="464"/>
      <c r="D4363" s="455"/>
      <c r="E4363" s="455"/>
      <c r="F4363" s="460"/>
      <c r="G4363" s="455"/>
      <c r="H4363" s="455"/>
      <c r="I4363" s="455"/>
      <c r="J4363" s="465"/>
      <c r="K4363" s="465"/>
      <c r="L4363" s="465"/>
      <c r="M4363" s="465"/>
      <c r="N4363" s="463"/>
      <c r="O4363" s="458">
        <f t="shared" ref="O4363:O4426" si="204">IF(B4363=0,0,IF(YEAR(B4363)=$P$1,MONTH(B4363)-$O$1+1,(YEAR(B4363)-$P$1)*12-$O$1+1+MONTH(B4363)))</f>
        <v>0</v>
      </c>
      <c r="P4363" s="458">
        <f t="shared" ref="P4363:P4426" si="205">IF(C4363=0,0,IF(YEAR(C4363)=$P$1,MONTH(C4363)-$O$1+1,(YEAR(C4363)-$P$1)*12-$O$1+1+MONTH(C4363)))</f>
        <v>0</v>
      </c>
      <c r="Q4363" s="96" t="str">
        <f t="shared" ref="Q4363:Q4426" si="206">SUBSTITUTE(D4363," ","_")</f>
        <v/>
      </c>
    </row>
    <row r="4364" spans="1:17" ht="13.5" hidden="1" thickBot="1" x14ac:dyDescent="0.25">
      <c r="A4364" s="450"/>
      <c r="B4364" s="463"/>
      <c r="C4364" s="464"/>
      <c r="D4364" s="455"/>
      <c r="E4364" s="455"/>
      <c r="F4364" s="460"/>
      <c r="G4364" s="455"/>
      <c r="H4364" s="461"/>
      <c r="I4364" s="461"/>
      <c r="J4364" s="465"/>
      <c r="K4364" s="465"/>
      <c r="L4364" s="465"/>
      <c r="M4364" s="465"/>
      <c r="N4364" s="463"/>
      <c r="O4364" s="458">
        <f t="shared" si="204"/>
        <v>0</v>
      </c>
      <c r="P4364" s="458">
        <f t="shared" si="205"/>
        <v>0</v>
      </c>
      <c r="Q4364" s="96" t="str">
        <f t="shared" si="206"/>
        <v/>
      </c>
    </row>
    <row r="4365" spans="1:17" ht="13.5" hidden="1" thickBot="1" x14ac:dyDescent="0.25">
      <c r="A4365" s="450"/>
      <c r="B4365" s="463"/>
      <c r="C4365" s="464"/>
      <c r="D4365" s="455"/>
      <c r="E4365" s="455"/>
      <c r="F4365" s="460"/>
      <c r="G4365" s="455"/>
      <c r="H4365" s="455"/>
      <c r="I4365" s="455"/>
      <c r="J4365" s="465"/>
      <c r="K4365" s="465"/>
      <c r="L4365" s="465"/>
      <c r="M4365" s="465"/>
      <c r="N4365" s="463"/>
      <c r="O4365" s="458">
        <f t="shared" si="204"/>
        <v>0</v>
      </c>
      <c r="P4365" s="458">
        <f t="shared" si="205"/>
        <v>0</v>
      </c>
      <c r="Q4365" s="96" t="str">
        <f t="shared" si="206"/>
        <v/>
      </c>
    </row>
    <row r="4366" spans="1:17" ht="13.5" hidden="1" thickBot="1" x14ac:dyDescent="0.25">
      <c r="A4366" s="450"/>
      <c r="B4366" s="463"/>
      <c r="C4366" s="464"/>
      <c r="D4366" s="455"/>
      <c r="E4366" s="455"/>
      <c r="F4366" s="460"/>
      <c r="G4366" s="455"/>
      <c r="H4366" s="461"/>
      <c r="I4366" s="455"/>
      <c r="J4366" s="465"/>
      <c r="K4366" s="465"/>
      <c r="L4366" s="465"/>
      <c r="M4366" s="465"/>
      <c r="N4366" s="463"/>
      <c r="O4366" s="458">
        <f t="shared" si="204"/>
        <v>0</v>
      </c>
      <c r="P4366" s="458">
        <f t="shared" si="205"/>
        <v>0</v>
      </c>
      <c r="Q4366" s="96" t="str">
        <f t="shared" si="206"/>
        <v/>
      </c>
    </row>
    <row r="4367" spans="1:17" ht="13.5" hidden="1" thickBot="1" x14ac:dyDescent="0.25">
      <c r="A4367" s="450"/>
      <c r="B4367" s="463"/>
      <c r="C4367" s="464"/>
      <c r="D4367" s="455"/>
      <c r="E4367" s="455"/>
      <c r="F4367" s="460"/>
      <c r="G4367" s="455"/>
      <c r="H4367" s="455"/>
      <c r="I4367" s="455"/>
      <c r="J4367" s="465"/>
      <c r="K4367" s="465"/>
      <c r="L4367" s="465"/>
      <c r="M4367" s="465"/>
      <c r="N4367" s="463"/>
      <c r="O4367" s="458">
        <f t="shared" si="204"/>
        <v>0</v>
      </c>
      <c r="P4367" s="458">
        <f t="shared" si="205"/>
        <v>0</v>
      </c>
      <c r="Q4367" s="96" t="str">
        <f t="shared" si="206"/>
        <v/>
      </c>
    </row>
    <row r="4368" spans="1:17" ht="13.5" hidden="1" thickBot="1" x14ac:dyDescent="0.25">
      <c r="A4368" s="450"/>
      <c r="B4368" s="463"/>
      <c r="C4368" s="464"/>
      <c r="D4368" s="455"/>
      <c r="E4368" s="455"/>
      <c r="F4368" s="460"/>
      <c r="G4368" s="455"/>
      <c r="H4368" s="455"/>
      <c r="I4368" s="455"/>
      <c r="J4368" s="465"/>
      <c r="K4368" s="465"/>
      <c r="L4368" s="465"/>
      <c r="M4368" s="465"/>
      <c r="N4368" s="463"/>
      <c r="O4368" s="458">
        <f t="shared" si="204"/>
        <v>0</v>
      </c>
      <c r="P4368" s="458">
        <f t="shared" si="205"/>
        <v>0</v>
      </c>
      <c r="Q4368" s="96" t="str">
        <f t="shared" si="206"/>
        <v/>
      </c>
    </row>
    <row r="4369" spans="1:17" ht="13.5" hidden="1" thickBot="1" x14ac:dyDescent="0.25">
      <c r="A4369" s="450"/>
      <c r="B4369" s="463"/>
      <c r="C4369" s="464"/>
      <c r="D4369" s="455"/>
      <c r="E4369" s="455"/>
      <c r="F4369" s="460"/>
      <c r="G4369" s="455"/>
      <c r="H4369" s="455"/>
      <c r="I4369" s="455"/>
      <c r="J4369" s="465"/>
      <c r="K4369" s="465"/>
      <c r="L4369" s="465"/>
      <c r="M4369" s="465"/>
      <c r="N4369" s="463"/>
      <c r="O4369" s="458">
        <f t="shared" si="204"/>
        <v>0</v>
      </c>
      <c r="P4369" s="458">
        <f t="shared" si="205"/>
        <v>0</v>
      </c>
      <c r="Q4369" s="96" t="str">
        <f t="shared" si="206"/>
        <v/>
      </c>
    </row>
    <row r="4370" spans="1:17" ht="13.5" hidden="1" thickBot="1" x14ac:dyDescent="0.25">
      <c r="A4370" s="450"/>
      <c r="B4370" s="463"/>
      <c r="C4370" s="464"/>
      <c r="D4370" s="455"/>
      <c r="E4370" s="455"/>
      <c r="F4370" s="460"/>
      <c r="G4370" s="455"/>
      <c r="H4370" s="455"/>
      <c r="I4370" s="455"/>
      <c r="J4370" s="465"/>
      <c r="K4370" s="465"/>
      <c r="L4370" s="465"/>
      <c r="M4370" s="465"/>
      <c r="N4370" s="463"/>
      <c r="O4370" s="458">
        <f t="shared" si="204"/>
        <v>0</v>
      </c>
      <c r="P4370" s="458">
        <f t="shared" si="205"/>
        <v>0</v>
      </c>
      <c r="Q4370" s="96" t="str">
        <f t="shared" si="206"/>
        <v/>
      </c>
    </row>
    <row r="4371" spans="1:17" ht="13.5" hidden="1" thickBot="1" x14ac:dyDescent="0.25">
      <c r="A4371" s="450"/>
      <c r="B4371" s="463"/>
      <c r="C4371" s="464"/>
      <c r="D4371" s="455"/>
      <c r="E4371" s="455"/>
      <c r="F4371" s="460"/>
      <c r="G4371" s="455"/>
      <c r="H4371" s="455"/>
      <c r="I4371" s="455"/>
      <c r="J4371" s="465"/>
      <c r="K4371" s="465"/>
      <c r="L4371" s="465"/>
      <c r="M4371" s="465"/>
      <c r="N4371" s="463"/>
      <c r="O4371" s="458">
        <f t="shared" si="204"/>
        <v>0</v>
      </c>
      <c r="P4371" s="458">
        <f t="shared" si="205"/>
        <v>0</v>
      </c>
      <c r="Q4371" s="96" t="str">
        <f t="shared" si="206"/>
        <v/>
      </c>
    </row>
    <row r="4372" spans="1:17" ht="13.5" hidden="1" thickBot="1" x14ac:dyDescent="0.25">
      <c r="A4372" s="450"/>
      <c r="B4372" s="463"/>
      <c r="C4372" s="464"/>
      <c r="D4372" s="455"/>
      <c r="E4372" s="455"/>
      <c r="F4372" s="460"/>
      <c r="G4372" s="455"/>
      <c r="H4372" s="455"/>
      <c r="I4372" s="455"/>
      <c r="J4372" s="465"/>
      <c r="K4372" s="465"/>
      <c r="L4372" s="465"/>
      <c r="M4372" s="465"/>
      <c r="N4372" s="463"/>
      <c r="O4372" s="458">
        <f t="shared" si="204"/>
        <v>0</v>
      </c>
      <c r="P4372" s="458">
        <f t="shared" si="205"/>
        <v>0</v>
      </c>
      <c r="Q4372" s="96" t="str">
        <f t="shared" si="206"/>
        <v/>
      </c>
    </row>
    <row r="4373" spans="1:17" ht="13.5" hidden="1" thickBot="1" x14ac:dyDescent="0.25">
      <c r="A4373" s="450"/>
      <c r="B4373" s="463"/>
      <c r="C4373" s="464"/>
      <c r="D4373" s="455"/>
      <c r="E4373" s="455"/>
      <c r="F4373" s="460"/>
      <c r="G4373" s="455"/>
      <c r="H4373" s="455"/>
      <c r="I4373" s="455"/>
      <c r="J4373" s="465"/>
      <c r="K4373" s="465"/>
      <c r="L4373" s="465"/>
      <c r="M4373" s="465"/>
      <c r="N4373" s="463"/>
      <c r="O4373" s="458">
        <f t="shared" si="204"/>
        <v>0</v>
      </c>
      <c r="P4373" s="458">
        <f t="shared" si="205"/>
        <v>0</v>
      </c>
      <c r="Q4373" s="96" t="str">
        <f t="shared" si="206"/>
        <v/>
      </c>
    </row>
    <row r="4374" spans="1:17" ht="13.5" hidden="1" thickBot="1" x14ac:dyDescent="0.25">
      <c r="A4374" s="450"/>
      <c r="B4374" s="463"/>
      <c r="C4374" s="464"/>
      <c r="D4374" s="455"/>
      <c r="E4374" s="455"/>
      <c r="F4374" s="460"/>
      <c r="G4374" s="455"/>
      <c r="H4374" s="455"/>
      <c r="I4374" s="455"/>
      <c r="J4374" s="465"/>
      <c r="K4374" s="465"/>
      <c r="L4374" s="465"/>
      <c r="M4374" s="465"/>
      <c r="N4374" s="463"/>
      <c r="O4374" s="458">
        <f t="shared" si="204"/>
        <v>0</v>
      </c>
      <c r="P4374" s="458">
        <f t="shared" si="205"/>
        <v>0</v>
      </c>
      <c r="Q4374" s="96" t="str">
        <f t="shared" si="206"/>
        <v/>
      </c>
    </row>
    <row r="4375" spans="1:17" ht="13.5" hidden="1" thickBot="1" x14ac:dyDescent="0.25">
      <c r="A4375" s="450"/>
      <c r="B4375" s="463"/>
      <c r="C4375" s="464"/>
      <c r="D4375" s="455"/>
      <c r="E4375" s="455"/>
      <c r="F4375" s="460"/>
      <c r="G4375" s="455"/>
      <c r="H4375" s="455"/>
      <c r="I4375" s="455"/>
      <c r="J4375" s="465"/>
      <c r="K4375" s="465"/>
      <c r="L4375" s="465"/>
      <c r="M4375" s="465"/>
      <c r="N4375" s="463"/>
      <c r="O4375" s="458">
        <f t="shared" si="204"/>
        <v>0</v>
      </c>
      <c r="P4375" s="458">
        <f t="shared" si="205"/>
        <v>0</v>
      </c>
      <c r="Q4375" s="96" t="str">
        <f t="shared" si="206"/>
        <v/>
      </c>
    </row>
    <row r="4376" spans="1:17" ht="13.5" hidden="1" thickBot="1" x14ac:dyDescent="0.25">
      <c r="A4376" s="450"/>
      <c r="B4376" s="463"/>
      <c r="C4376" s="464"/>
      <c r="D4376" s="455"/>
      <c r="E4376" s="455"/>
      <c r="F4376" s="460"/>
      <c r="G4376" s="455"/>
      <c r="H4376" s="455"/>
      <c r="I4376" s="455"/>
      <c r="J4376" s="465"/>
      <c r="K4376" s="465"/>
      <c r="L4376" s="465"/>
      <c r="M4376" s="465"/>
      <c r="N4376" s="463"/>
      <c r="O4376" s="458">
        <f t="shared" si="204"/>
        <v>0</v>
      </c>
      <c r="P4376" s="458">
        <f t="shared" si="205"/>
        <v>0</v>
      </c>
      <c r="Q4376" s="96" t="str">
        <f t="shared" si="206"/>
        <v/>
      </c>
    </row>
    <row r="4377" spans="1:17" ht="13.5" hidden="1" thickBot="1" x14ac:dyDescent="0.25">
      <c r="A4377" s="450"/>
      <c r="B4377" s="463"/>
      <c r="C4377" s="464"/>
      <c r="D4377" s="455"/>
      <c r="E4377" s="455"/>
      <c r="F4377" s="460"/>
      <c r="G4377" s="455"/>
      <c r="H4377" s="455"/>
      <c r="I4377" s="455"/>
      <c r="J4377" s="465"/>
      <c r="K4377" s="465"/>
      <c r="L4377" s="465"/>
      <c r="M4377" s="465"/>
      <c r="N4377" s="463"/>
      <c r="O4377" s="458">
        <f t="shared" si="204"/>
        <v>0</v>
      </c>
      <c r="P4377" s="458">
        <f t="shared" si="205"/>
        <v>0</v>
      </c>
      <c r="Q4377" s="96" t="str">
        <f t="shared" si="206"/>
        <v/>
      </c>
    </row>
    <row r="4378" spans="1:17" ht="13.5" hidden="1" thickBot="1" x14ac:dyDescent="0.25">
      <c r="A4378" s="450"/>
      <c r="B4378" s="463"/>
      <c r="C4378" s="464"/>
      <c r="D4378" s="455"/>
      <c r="E4378" s="455"/>
      <c r="F4378" s="460"/>
      <c r="G4378" s="455"/>
      <c r="H4378" s="455"/>
      <c r="I4378" s="455"/>
      <c r="J4378" s="465"/>
      <c r="K4378" s="465"/>
      <c r="L4378" s="465"/>
      <c r="M4378" s="465"/>
      <c r="N4378" s="463"/>
      <c r="O4378" s="458">
        <f t="shared" si="204"/>
        <v>0</v>
      </c>
      <c r="P4378" s="458">
        <f t="shared" si="205"/>
        <v>0</v>
      </c>
      <c r="Q4378" s="96" t="str">
        <f t="shared" si="206"/>
        <v/>
      </c>
    </row>
    <row r="4379" spans="1:17" ht="13.5" hidden="1" thickBot="1" x14ac:dyDescent="0.25">
      <c r="A4379" s="450"/>
      <c r="B4379" s="463"/>
      <c r="C4379" s="464"/>
      <c r="D4379" s="455"/>
      <c r="E4379" s="455"/>
      <c r="F4379" s="460"/>
      <c r="G4379" s="455"/>
      <c r="H4379" s="455"/>
      <c r="I4379" s="455"/>
      <c r="J4379" s="465"/>
      <c r="K4379" s="465"/>
      <c r="L4379" s="465"/>
      <c r="M4379" s="465"/>
      <c r="N4379" s="463"/>
      <c r="O4379" s="458">
        <f t="shared" si="204"/>
        <v>0</v>
      </c>
      <c r="P4379" s="458">
        <f t="shared" si="205"/>
        <v>0</v>
      </c>
      <c r="Q4379" s="96" t="str">
        <f t="shared" si="206"/>
        <v/>
      </c>
    </row>
    <row r="4380" spans="1:17" ht="13.5" hidden="1" thickBot="1" x14ac:dyDescent="0.25">
      <c r="A4380" s="450"/>
      <c r="B4380" s="463"/>
      <c r="C4380" s="464"/>
      <c r="D4380" s="455"/>
      <c r="E4380" s="455"/>
      <c r="F4380" s="460"/>
      <c r="G4380" s="455"/>
      <c r="H4380" s="455"/>
      <c r="I4380" s="455"/>
      <c r="J4380" s="465"/>
      <c r="K4380" s="465"/>
      <c r="L4380" s="465"/>
      <c r="M4380" s="465"/>
      <c r="N4380" s="463"/>
      <c r="O4380" s="458">
        <f t="shared" si="204"/>
        <v>0</v>
      </c>
      <c r="P4380" s="458">
        <f t="shared" si="205"/>
        <v>0</v>
      </c>
      <c r="Q4380" s="96" t="str">
        <f t="shared" si="206"/>
        <v/>
      </c>
    </row>
    <row r="4381" spans="1:17" ht="13.5" hidden="1" thickBot="1" x14ac:dyDescent="0.25">
      <c r="A4381" s="450"/>
      <c r="B4381" s="463"/>
      <c r="C4381" s="464"/>
      <c r="D4381" s="455"/>
      <c r="E4381" s="455"/>
      <c r="F4381" s="460"/>
      <c r="G4381" s="455"/>
      <c r="H4381" s="455"/>
      <c r="I4381" s="455"/>
      <c r="J4381" s="465"/>
      <c r="K4381" s="465"/>
      <c r="L4381" s="465"/>
      <c r="M4381" s="465"/>
      <c r="N4381" s="463"/>
      <c r="O4381" s="458">
        <f t="shared" si="204"/>
        <v>0</v>
      </c>
      <c r="P4381" s="458">
        <f t="shared" si="205"/>
        <v>0</v>
      </c>
      <c r="Q4381" s="96" t="str">
        <f t="shared" si="206"/>
        <v/>
      </c>
    </row>
    <row r="4382" spans="1:17" ht="13.5" hidden="1" thickBot="1" x14ac:dyDescent="0.25">
      <c r="A4382" s="450"/>
      <c r="B4382" s="463"/>
      <c r="C4382" s="464"/>
      <c r="D4382" s="455"/>
      <c r="E4382" s="455"/>
      <c r="F4382" s="460"/>
      <c r="G4382" s="455"/>
      <c r="H4382" s="455"/>
      <c r="I4382" s="455"/>
      <c r="J4382" s="465"/>
      <c r="K4382" s="465"/>
      <c r="L4382" s="465"/>
      <c r="M4382" s="465"/>
      <c r="N4382" s="463"/>
      <c r="O4382" s="458">
        <f t="shared" si="204"/>
        <v>0</v>
      </c>
      <c r="P4382" s="458">
        <f t="shared" si="205"/>
        <v>0</v>
      </c>
      <c r="Q4382" s="96" t="str">
        <f t="shared" si="206"/>
        <v/>
      </c>
    </row>
    <row r="4383" spans="1:17" ht="13.5" hidden="1" thickBot="1" x14ac:dyDescent="0.25">
      <c r="A4383" s="450"/>
      <c r="B4383" s="463"/>
      <c r="C4383" s="464"/>
      <c r="D4383" s="455"/>
      <c r="E4383" s="455"/>
      <c r="F4383" s="460"/>
      <c r="G4383" s="455"/>
      <c r="H4383" s="455"/>
      <c r="I4383" s="455"/>
      <c r="J4383" s="465"/>
      <c r="K4383" s="465"/>
      <c r="L4383" s="465"/>
      <c r="M4383" s="465"/>
      <c r="N4383" s="463"/>
      <c r="O4383" s="458">
        <f t="shared" si="204"/>
        <v>0</v>
      </c>
      <c r="P4383" s="458">
        <f t="shared" si="205"/>
        <v>0</v>
      </c>
      <c r="Q4383" s="96" t="str">
        <f t="shared" si="206"/>
        <v/>
      </c>
    </row>
    <row r="4384" spans="1:17" ht="13.5" hidden="1" thickBot="1" x14ac:dyDescent="0.25">
      <c r="A4384" s="450"/>
      <c r="B4384" s="463"/>
      <c r="C4384" s="464"/>
      <c r="D4384" s="455"/>
      <c r="E4384" s="455"/>
      <c r="F4384" s="460"/>
      <c r="G4384" s="455"/>
      <c r="H4384" s="455"/>
      <c r="I4384" s="455"/>
      <c r="J4384" s="465"/>
      <c r="K4384" s="465"/>
      <c r="L4384" s="465"/>
      <c r="M4384" s="465"/>
      <c r="N4384" s="463"/>
      <c r="O4384" s="458">
        <f t="shared" si="204"/>
        <v>0</v>
      </c>
      <c r="P4384" s="458">
        <f t="shared" si="205"/>
        <v>0</v>
      </c>
      <c r="Q4384" s="96" t="str">
        <f t="shared" si="206"/>
        <v/>
      </c>
    </row>
    <row r="4385" spans="1:17" ht="13.5" hidden="1" thickBot="1" x14ac:dyDescent="0.25">
      <c r="A4385" s="450"/>
      <c r="B4385" s="463"/>
      <c r="C4385" s="464"/>
      <c r="D4385" s="455"/>
      <c r="E4385" s="455"/>
      <c r="F4385" s="460"/>
      <c r="G4385" s="455"/>
      <c r="H4385" s="455"/>
      <c r="I4385" s="455"/>
      <c r="J4385" s="465"/>
      <c r="K4385" s="465"/>
      <c r="L4385" s="465"/>
      <c r="M4385" s="465"/>
      <c r="N4385" s="463"/>
      <c r="O4385" s="458">
        <f t="shared" si="204"/>
        <v>0</v>
      </c>
      <c r="P4385" s="458">
        <f t="shared" si="205"/>
        <v>0</v>
      </c>
      <c r="Q4385" s="96" t="str">
        <f t="shared" si="206"/>
        <v/>
      </c>
    </row>
    <row r="4386" spans="1:17" ht="13.5" hidden="1" thickBot="1" x14ac:dyDescent="0.25">
      <c r="A4386" s="450"/>
      <c r="B4386" s="463"/>
      <c r="C4386" s="464"/>
      <c r="D4386" s="455"/>
      <c r="E4386" s="455"/>
      <c r="F4386" s="460"/>
      <c r="G4386" s="455"/>
      <c r="H4386" s="455"/>
      <c r="I4386" s="455"/>
      <c r="J4386" s="465"/>
      <c r="K4386" s="465"/>
      <c r="L4386" s="465"/>
      <c r="M4386" s="465"/>
      <c r="N4386" s="463"/>
      <c r="O4386" s="458">
        <f t="shared" si="204"/>
        <v>0</v>
      </c>
      <c r="P4386" s="458">
        <f t="shared" si="205"/>
        <v>0</v>
      </c>
      <c r="Q4386" s="96" t="str">
        <f t="shared" si="206"/>
        <v/>
      </c>
    </row>
    <row r="4387" spans="1:17" ht="13.5" hidden="1" thickBot="1" x14ac:dyDescent="0.25">
      <c r="A4387" s="450"/>
      <c r="B4387" s="463"/>
      <c r="C4387" s="464"/>
      <c r="D4387" s="455"/>
      <c r="E4387" s="455"/>
      <c r="F4387" s="460"/>
      <c r="G4387" s="455"/>
      <c r="H4387" s="455"/>
      <c r="I4387" s="455"/>
      <c r="J4387" s="465"/>
      <c r="K4387" s="465"/>
      <c r="L4387" s="465"/>
      <c r="M4387" s="465"/>
      <c r="N4387" s="463"/>
      <c r="O4387" s="458">
        <f t="shared" si="204"/>
        <v>0</v>
      </c>
      <c r="P4387" s="458">
        <f t="shared" si="205"/>
        <v>0</v>
      </c>
      <c r="Q4387" s="96" t="str">
        <f t="shared" si="206"/>
        <v/>
      </c>
    </row>
    <row r="4388" spans="1:17" ht="13.5" hidden="1" thickBot="1" x14ac:dyDescent="0.25">
      <c r="A4388" s="450"/>
      <c r="B4388" s="463"/>
      <c r="C4388" s="464"/>
      <c r="D4388" s="455"/>
      <c r="E4388" s="455"/>
      <c r="F4388" s="460"/>
      <c r="G4388" s="455"/>
      <c r="H4388" s="455"/>
      <c r="I4388" s="455"/>
      <c r="J4388" s="465"/>
      <c r="K4388" s="465"/>
      <c r="L4388" s="465"/>
      <c r="M4388" s="465"/>
      <c r="N4388" s="463"/>
      <c r="O4388" s="458">
        <f t="shared" si="204"/>
        <v>0</v>
      </c>
      <c r="P4388" s="458">
        <f t="shared" si="205"/>
        <v>0</v>
      </c>
      <c r="Q4388" s="96" t="str">
        <f t="shared" si="206"/>
        <v/>
      </c>
    </row>
    <row r="4389" spans="1:17" ht="13.5" hidden="1" thickBot="1" x14ac:dyDescent="0.25">
      <c r="A4389" s="450"/>
      <c r="B4389" s="463"/>
      <c r="C4389" s="464"/>
      <c r="D4389" s="455"/>
      <c r="E4389" s="455"/>
      <c r="F4389" s="460"/>
      <c r="G4389" s="455"/>
      <c r="H4389" s="455"/>
      <c r="I4389" s="455"/>
      <c r="J4389" s="465"/>
      <c r="K4389" s="465"/>
      <c r="L4389" s="465"/>
      <c r="M4389" s="465"/>
      <c r="N4389" s="463"/>
      <c r="O4389" s="458">
        <f t="shared" si="204"/>
        <v>0</v>
      </c>
      <c r="P4389" s="458">
        <f t="shared" si="205"/>
        <v>0</v>
      </c>
      <c r="Q4389" s="96" t="str">
        <f t="shared" si="206"/>
        <v/>
      </c>
    </row>
    <row r="4390" spans="1:17" ht="13.5" hidden="1" thickBot="1" x14ac:dyDescent="0.25">
      <c r="A4390" s="450"/>
      <c r="B4390" s="463"/>
      <c r="C4390" s="464"/>
      <c r="D4390" s="455"/>
      <c r="E4390" s="455"/>
      <c r="F4390" s="460"/>
      <c r="G4390" s="455"/>
      <c r="H4390" s="455"/>
      <c r="I4390" s="455"/>
      <c r="J4390" s="465"/>
      <c r="K4390" s="465"/>
      <c r="L4390" s="465"/>
      <c r="M4390" s="465"/>
      <c r="N4390" s="463"/>
      <c r="O4390" s="458">
        <f t="shared" si="204"/>
        <v>0</v>
      </c>
      <c r="P4390" s="458">
        <f t="shared" si="205"/>
        <v>0</v>
      </c>
      <c r="Q4390" s="96" t="str">
        <f t="shared" si="206"/>
        <v/>
      </c>
    </row>
    <row r="4391" spans="1:17" ht="13.5" hidden="1" thickBot="1" x14ac:dyDescent="0.25">
      <c r="A4391" s="450"/>
      <c r="B4391" s="463"/>
      <c r="C4391" s="464"/>
      <c r="D4391" s="455"/>
      <c r="E4391" s="455"/>
      <c r="F4391" s="460"/>
      <c r="G4391" s="455"/>
      <c r="H4391" s="455"/>
      <c r="I4391" s="455"/>
      <c r="J4391" s="465"/>
      <c r="K4391" s="465"/>
      <c r="L4391" s="465"/>
      <c r="M4391" s="465"/>
      <c r="N4391" s="463"/>
      <c r="O4391" s="458">
        <f t="shared" si="204"/>
        <v>0</v>
      </c>
      <c r="P4391" s="458">
        <f t="shared" si="205"/>
        <v>0</v>
      </c>
      <c r="Q4391" s="96" t="str">
        <f t="shared" si="206"/>
        <v/>
      </c>
    </row>
    <row r="4392" spans="1:17" ht="13.5" hidden="1" thickBot="1" x14ac:dyDescent="0.25">
      <c r="A4392" s="450"/>
      <c r="B4392" s="463"/>
      <c r="C4392" s="464"/>
      <c r="D4392" s="455"/>
      <c r="E4392" s="455"/>
      <c r="F4392" s="460"/>
      <c r="G4392" s="455"/>
      <c r="H4392" s="461"/>
      <c r="I4392" s="455"/>
      <c r="J4392" s="465"/>
      <c r="K4392" s="465"/>
      <c r="L4392" s="465"/>
      <c r="M4392" s="465"/>
      <c r="N4392" s="463"/>
      <c r="O4392" s="458">
        <f t="shared" si="204"/>
        <v>0</v>
      </c>
      <c r="P4392" s="458">
        <f t="shared" si="205"/>
        <v>0</v>
      </c>
      <c r="Q4392" s="96" t="str">
        <f t="shared" si="206"/>
        <v/>
      </c>
    </row>
    <row r="4393" spans="1:17" ht="13.5" hidden="1" thickBot="1" x14ac:dyDescent="0.25">
      <c r="A4393" s="450"/>
      <c r="B4393" s="463"/>
      <c r="C4393" s="464"/>
      <c r="D4393" s="455"/>
      <c r="E4393" s="455"/>
      <c r="F4393" s="460"/>
      <c r="G4393" s="455"/>
      <c r="H4393" s="455"/>
      <c r="I4393" s="455"/>
      <c r="J4393" s="465"/>
      <c r="K4393" s="465"/>
      <c r="L4393" s="465"/>
      <c r="M4393" s="465"/>
      <c r="N4393" s="463"/>
      <c r="O4393" s="458">
        <f t="shared" si="204"/>
        <v>0</v>
      </c>
      <c r="P4393" s="458">
        <f t="shared" si="205"/>
        <v>0</v>
      </c>
      <c r="Q4393" s="96" t="str">
        <f t="shared" si="206"/>
        <v/>
      </c>
    </row>
    <row r="4394" spans="1:17" ht="13.5" hidden="1" thickBot="1" x14ac:dyDescent="0.25">
      <c r="A4394" s="450"/>
      <c r="B4394" s="463"/>
      <c r="C4394" s="464"/>
      <c r="D4394" s="455"/>
      <c r="E4394" s="455"/>
      <c r="F4394" s="460"/>
      <c r="G4394" s="455"/>
      <c r="H4394" s="461"/>
      <c r="I4394" s="455"/>
      <c r="J4394" s="465"/>
      <c r="K4394" s="465"/>
      <c r="L4394" s="465"/>
      <c r="M4394" s="465"/>
      <c r="N4394" s="463"/>
      <c r="O4394" s="458">
        <f t="shared" si="204"/>
        <v>0</v>
      </c>
      <c r="P4394" s="458">
        <f t="shared" si="205"/>
        <v>0</v>
      </c>
      <c r="Q4394" s="96" t="str">
        <f t="shared" si="206"/>
        <v/>
      </c>
    </row>
    <row r="4395" spans="1:17" ht="13.5" hidden="1" thickBot="1" x14ac:dyDescent="0.25">
      <c r="A4395" s="450"/>
      <c r="B4395" s="463"/>
      <c r="C4395" s="464"/>
      <c r="D4395" s="455"/>
      <c r="E4395" s="455"/>
      <c r="F4395" s="460"/>
      <c r="G4395" s="455"/>
      <c r="H4395" s="455"/>
      <c r="I4395" s="455"/>
      <c r="J4395" s="465"/>
      <c r="K4395" s="465"/>
      <c r="L4395" s="465"/>
      <c r="M4395" s="465"/>
      <c r="N4395" s="463"/>
      <c r="O4395" s="458">
        <f t="shared" si="204"/>
        <v>0</v>
      </c>
      <c r="P4395" s="458">
        <f t="shared" si="205"/>
        <v>0</v>
      </c>
      <c r="Q4395" s="96" t="str">
        <f t="shared" si="206"/>
        <v/>
      </c>
    </row>
    <row r="4396" spans="1:17" ht="13.5" hidden="1" thickBot="1" x14ac:dyDescent="0.25">
      <c r="A4396" s="450"/>
      <c r="B4396" s="463"/>
      <c r="C4396" s="464"/>
      <c r="D4396" s="455"/>
      <c r="E4396" s="455"/>
      <c r="F4396" s="460"/>
      <c r="G4396" s="455"/>
      <c r="H4396" s="455"/>
      <c r="I4396" s="455"/>
      <c r="J4396" s="465"/>
      <c r="K4396" s="465"/>
      <c r="L4396" s="465"/>
      <c r="M4396" s="465"/>
      <c r="N4396" s="463"/>
      <c r="O4396" s="458">
        <f t="shared" si="204"/>
        <v>0</v>
      </c>
      <c r="P4396" s="458">
        <f t="shared" si="205"/>
        <v>0</v>
      </c>
      <c r="Q4396" s="96" t="str">
        <f t="shared" si="206"/>
        <v/>
      </c>
    </row>
    <row r="4397" spans="1:17" ht="13.5" hidden="1" thickBot="1" x14ac:dyDescent="0.25">
      <c r="A4397" s="450"/>
      <c r="B4397" s="463"/>
      <c r="C4397" s="464"/>
      <c r="D4397" s="455"/>
      <c r="E4397" s="455"/>
      <c r="F4397" s="460"/>
      <c r="G4397" s="455"/>
      <c r="H4397" s="455"/>
      <c r="I4397" s="455"/>
      <c r="J4397" s="465"/>
      <c r="K4397" s="465"/>
      <c r="L4397" s="465"/>
      <c r="M4397" s="465"/>
      <c r="N4397" s="463"/>
      <c r="O4397" s="458">
        <f t="shared" si="204"/>
        <v>0</v>
      </c>
      <c r="P4397" s="458">
        <f t="shared" si="205"/>
        <v>0</v>
      </c>
      <c r="Q4397" s="96" t="str">
        <f t="shared" si="206"/>
        <v/>
      </c>
    </row>
    <row r="4398" spans="1:17" ht="13.5" hidden="1" thickBot="1" x14ac:dyDescent="0.25">
      <c r="A4398" s="450"/>
      <c r="B4398" s="463"/>
      <c r="C4398" s="464"/>
      <c r="D4398" s="455"/>
      <c r="E4398" s="455"/>
      <c r="F4398" s="460"/>
      <c r="G4398" s="455"/>
      <c r="H4398" s="455"/>
      <c r="I4398" s="455"/>
      <c r="J4398" s="465"/>
      <c r="K4398" s="465"/>
      <c r="L4398" s="465"/>
      <c r="M4398" s="465"/>
      <c r="N4398" s="463"/>
      <c r="O4398" s="458">
        <f t="shared" si="204"/>
        <v>0</v>
      </c>
      <c r="P4398" s="458">
        <f t="shared" si="205"/>
        <v>0</v>
      </c>
      <c r="Q4398" s="96" t="str">
        <f t="shared" si="206"/>
        <v/>
      </c>
    </row>
    <row r="4399" spans="1:17" ht="13.5" hidden="1" thickBot="1" x14ac:dyDescent="0.25">
      <c r="A4399" s="450"/>
      <c r="B4399" s="463"/>
      <c r="C4399" s="464"/>
      <c r="D4399" s="455"/>
      <c r="E4399" s="455"/>
      <c r="F4399" s="460"/>
      <c r="G4399" s="455"/>
      <c r="H4399" s="455"/>
      <c r="I4399" s="455"/>
      <c r="J4399" s="465"/>
      <c r="K4399" s="465"/>
      <c r="L4399" s="465"/>
      <c r="M4399" s="465"/>
      <c r="N4399" s="463"/>
      <c r="O4399" s="458">
        <f t="shared" si="204"/>
        <v>0</v>
      </c>
      <c r="P4399" s="458">
        <f t="shared" si="205"/>
        <v>0</v>
      </c>
      <c r="Q4399" s="96" t="str">
        <f t="shared" si="206"/>
        <v/>
      </c>
    </row>
    <row r="4400" spans="1:17" ht="13.5" hidden="1" thickBot="1" x14ac:dyDescent="0.25">
      <c r="A4400" s="450"/>
      <c r="B4400" s="463"/>
      <c r="C4400" s="464"/>
      <c r="D4400" s="455"/>
      <c r="E4400" s="455"/>
      <c r="F4400" s="460"/>
      <c r="G4400" s="455"/>
      <c r="H4400" s="455"/>
      <c r="I4400" s="455"/>
      <c r="J4400" s="465"/>
      <c r="K4400" s="465"/>
      <c r="L4400" s="465"/>
      <c r="M4400" s="465"/>
      <c r="N4400" s="463"/>
      <c r="O4400" s="458">
        <f t="shared" si="204"/>
        <v>0</v>
      </c>
      <c r="P4400" s="458">
        <f t="shared" si="205"/>
        <v>0</v>
      </c>
      <c r="Q4400" s="96" t="str">
        <f t="shared" si="206"/>
        <v/>
      </c>
    </row>
    <row r="4401" spans="1:17" ht="13.5" hidden="1" thickBot="1" x14ac:dyDescent="0.25">
      <c r="A4401" s="450"/>
      <c r="B4401" s="463"/>
      <c r="C4401" s="464"/>
      <c r="D4401" s="455"/>
      <c r="E4401" s="455"/>
      <c r="F4401" s="460"/>
      <c r="G4401" s="455"/>
      <c r="H4401" s="455"/>
      <c r="I4401" s="455"/>
      <c r="J4401" s="465"/>
      <c r="K4401" s="465"/>
      <c r="L4401" s="465"/>
      <c r="M4401" s="465"/>
      <c r="N4401" s="463"/>
      <c r="O4401" s="458">
        <f t="shared" si="204"/>
        <v>0</v>
      </c>
      <c r="P4401" s="458">
        <f t="shared" si="205"/>
        <v>0</v>
      </c>
      <c r="Q4401" s="96" t="str">
        <f t="shared" si="206"/>
        <v/>
      </c>
    </row>
    <row r="4402" spans="1:17" ht="13.5" hidden="1" thickBot="1" x14ac:dyDescent="0.25">
      <c r="A4402" s="450"/>
      <c r="B4402" s="463"/>
      <c r="C4402" s="464"/>
      <c r="D4402" s="455"/>
      <c r="E4402" s="455"/>
      <c r="F4402" s="460"/>
      <c r="G4402" s="455"/>
      <c r="H4402" s="455"/>
      <c r="I4402" s="455"/>
      <c r="J4402" s="465"/>
      <c r="K4402" s="465"/>
      <c r="L4402" s="465"/>
      <c r="M4402" s="465"/>
      <c r="N4402" s="463"/>
      <c r="O4402" s="458">
        <f t="shared" si="204"/>
        <v>0</v>
      </c>
      <c r="P4402" s="458">
        <f t="shared" si="205"/>
        <v>0</v>
      </c>
      <c r="Q4402" s="96" t="str">
        <f t="shared" si="206"/>
        <v/>
      </c>
    </row>
    <row r="4403" spans="1:17" ht="13.5" hidden="1" thickBot="1" x14ac:dyDescent="0.25">
      <c r="A4403" s="450"/>
      <c r="B4403" s="463"/>
      <c r="C4403" s="464"/>
      <c r="D4403" s="455"/>
      <c r="E4403" s="455"/>
      <c r="F4403" s="460"/>
      <c r="G4403" s="455"/>
      <c r="H4403" s="455"/>
      <c r="I4403" s="455"/>
      <c r="J4403" s="465"/>
      <c r="K4403" s="465"/>
      <c r="L4403" s="465"/>
      <c r="M4403" s="465"/>
      <c r="N4403" s="463"/>
      <c r="O4403" s="458">
        <f t="shared" si="204"/>
        <v>0</v>
      </c>
      <c r="P4403" s="458">
        <f t="shared" si="205"/>
        <v>0</v>
      </c>
      <c r="Q4403" s="96" t="str">
        <f t="shared" si="206"/>
        <v/>
      </c>
    </row>
    <row r="4404" spans="1:17" ht="13.5" hidden="1" thickBot="1" x14ac:dyDescent="0.25">
      <c r="A4404" s="450"/>
      <c r="B4404" s="463"/>
      <c r="C4404" s="464"/>
      <c r="D4404" s="455"/>
      <c r="E4404" s="455"/>
      <c r="F4404" s="460"/>
      <c r="G4404" s="455"/>
      <c r="H4404" s="455"/>
      <c r="I4404" s="455"/>
      <c r="J4404" s="465"/>
      <c r="K4404" s="465"/>
      <c r="L4404" s="465"/>
      <c r="M4404" s="465"/>
      <c r="N4404" s="463"/>
      <c r="O4404" s="458">
        <f t="shared" si="204"/>
        <v>0</v>
      </c>
      <c r="P4404" s="458">
        <f t="shared" si="205"/>
        <v>0</v>
      </c>
      <c r="Q4404" s="96" t="str">
        <f t="shared" si="206"/>
        <v/>
      </c>
    </row>
    <row r="4405" spans="1:17" ht="13.5" hidden="1" thickBot="1" x14ac:dyDescent="0.25">
      <c r="A4405" s="450"/>
      <c r="B4405" s="463"/>
      <c r="C4405" s="464"/>
      <c r="D4405" s="455"/>
      <c r="E4405" s="455"/>
      <c r="F4405" s="460"/>
      <c r="G4405" s="455"/>
      <c r="H4405" s="455"/>
      <c r="I4405" s="455"/>
      <c r="J4405" s="465"/>
      <c r="K4405" s="465"/>
      <c r="L4405" s="465"/>
      <c r="M4405" s="465"/>
      <c r="N4405" s="463"/>
      <c r="O4405" s="458">
        <f t="shared" si="204"/>
        <v>0</v>
      </c>
      <c r="P4405" s="458">
        <f t="shared" si="205"/>
        <v>0</v>
      </c>
      <c r="Q4405" s="96" t="str">
        <f t="shared" si="206"/>
        <v/>
      </c>
    </row>
    <row r="4406" spans="1:17" ht="13.5" hidden="1" thickBot="1" x14ac:dyDescent="0.25">
      <c r="A4406" s="450"/>
      <c r="B4406" s="463"/>
      <c r="C4406" s="464"/>
      <c r="D4406" s="455"/>
      <c r="E4406" s="455"/>
      <c r="F4406" s="460"/>
      <c r="G4406" s="455"/>
      <c r="H4406" s="455"/>
      <c r="I4406" s="455"/>
      <c r="J4406" s="465"/>
      <c r="K4406" s="465"/>
      <c r="L4406" s="465"/>
      <c r="M4406" s="465"/>
      <c r="N4406" s="463"/>
      <c r="O4406" s="458">
        <f t="shared" si="204"/>
        <v>0</v>
      </c>
      <c r="P4406" s="458">
        <f t="shared" si="205"/>
        <v>0</v>
      </c>
      <c r="Q4406" s="96" t="str">
        <f t="shared" si="206"/>
        <v/>
      </c>
    </row>
    <row r="4407" spans="1:17" ht="13.5" hidden="1" thickBot="1" x14ac:dyDescent="0.25">
      <c r="A4407" s="450"/>
      <c r="B4407" s="463"/>
      <c r="C4407" s="464"/>
      <c r="D4407" s="455"/>
      <c r="E4407" s="455"/>
      <c r="F4407" s="460"/>
      <c r="G4407" s="455"/>
      <c r="H4407" s="455"/>
      <c r="I4407" s="455"/>
      <c r="J4407" s="465"/>
      <c r="K4407" s="465"/>
      <c r="L4407" s="465"/>
      <c r="M4407" s="465"/>
      <c r="N4407" s="463"/>
      <c r="O4407" s="458">
        <f t="shared" si="204"/>
        <v>0</v>
      </c>
      <c r="P4407" s="458">
        <f t="shared" si="205"/>
        <v>0</v>
      </c>
      <c r="Q4407" s="96" t="str">
        <f t="shared" si="206"/>
        <v/>
      </c>
    </row>
    <row r="4408" spans="1:17" ht="13.5" hidden="1" thickBot="1" x14ac:dyDescent="0.25">
      <c r="A4408" s="450"/>
      <c r="B4408" s="463"/>
      <c r="C4408" s="464"/>
      <c r="D4408" s="455"/>
      <c r="E4408" s="455"/>
      <c r="F4408" s="460"/>
      <c r="G4408" s="455"/>
      <c r="H4408" s="455"/>
      <c r="I4408" s="455"/>
      <c r="J4408" s="465"/>
      <c r="K4408" s="465"/>
      <c r="L4408" s="465"/>
      <c r="M4408" s="465"/>
      <c r="N4408" s="463"/>
      <c r="O4408" s="458">
        <f t="shared" si="204"/>
        <v>0</v>
      </c>
      <c r="P4408" s="458">
        <f t="shared" si="205"/>
        <v>0</v>
      </c>
      <c r="Q4408" s="96" t="str">
        <f t="shared" si="206"/>
        <v/>
      </c>
    </row>
    <row r="4409" spans="1:17" ht="13.5" hidden="1" thickBot="1" x14ac:dyDescent="0.25">
      <c r="A4409" s="450"/>
      <c r="B4409" s="463"/>
      <c r="C4409" s="464"/>
      <c r="D4409" s="455"/>
      <c r="E4409" s="455"/>
      <c r="F4409" s="460"/>
      <c r="G4409" s="455"/>
      <c r="H4409" s="455"/>
      <c r="I4409" s="455"/>
      <c r="J4409" s="465"/>
      <c r="K4409" s="465"/>
      <c r="L4409" s="465"/>
      <c r="M4409" s="465"/>
      <c r="N4409" s="463"/>
      <c r="O4409" s="458">
        <f t="shared" si="204"/>
        <v>0</v>
      </c>
      <c r="P4409" s="458">
        <f t="shared" si="205"/>
        <v>0</v>
      </c>
      <c r="Q4409" s="96" t="str">
        <f t="shared" si="206"/>
        <v/>
      </c>
    </row>
    <row r="4410" spans="1:17" ht="13.5" hidden="1" thickBot="1" x14ac:dyDescent="0.25">
      <c r="A4410" s="450"/>
      <c r="B4410" s="463"/>
      <c r="C4410" s="464"/>
      <c r="D4410" s="455"/>
      <c r="E4410" s="455"/>
      <c r="F4410" s="460"/>
      <c r="G4410" s="455"/>
      <c r="H4410" s="455"/>
      <c r="I4410" s="455"/>
      <c r="J4410" s="465"/>
      <c r="K4410" s="465"/>
      <c r="L4410" s="465"/>
      <c r="M4410" s="465"/>
      <c r="N4410" s="463"/>
      <c r="O4410" s="458">
        <f t="shared" si="204"/>
        <v>0</v>
      </c>
      <c r="P4410" s="458">
        <f t="shared" si="205"/>
        <v>0</v>
      </c>
      <c r="Q4410" s="96" t="str">
        <f t="shared" si="206"/>
        <v/>
      </c>
    </row>
    <row r="4411" spans="1:17" ht="13.5" hidden="1" thickBot="1" x14ac:dyDescent="0.25">
      <c r="A4411" s="450"/>
      <c r="B4411" s="463"/>
      <c r="C4411" s="464"/>
      <c r="D4411" s="455"/>
      <c r="E4411" s="455"/>
      <c r="F4411" s="460"/>
      <c r="G4411" s="455"/>
      <c r="H4411" s="455"/>
      <c r="I4411" s="455"/>
      <c r="J4411" s="465"/>
      <c r="K4411" s="465"/>
      <c r="L4411" s="465"/>
      <c r="M4411" s="465"/>
      <c r="N4411" s="463"/>
      <c r="O4411" s="458">
        <f t="shared" si="204"/>
        <v>0</v>
      </c>
      <c r="P4411" s="458">
        <f t="shared" si="205"/>
        <v>0</v>
      </c>
      <c r="Q4411" s="96" t="str">
        <f t="shared" si="206"/>
        <v/>
      </c>
    </row>
    <row r="4412" spans="1:17" ht="13.5" hidden="1" thickBot="1" x14ac:dyDescent="0.25">
      <c r="A4412" s="450"/>
      <c r="B4412" s="463"/>
      <c r="C4412" s="464"/>
      <c r="D4412" s="455"/>
      <c r="E4412" s="455"/>
      <c r="F4412" s="460"/>
      <c r="G4412" s="455"/>
      <c r="H4412" s="455"/>
      <c r="I4412" s="455"/>
      <c r="J4412" s="465"/>
      <c r="K4412" s="465"/>
      <c r="L4412" s="465"/>
      <c r="M4412" s="486"/>
      <c r="N4412" s="463"/>
      <c r="O4412" s="458">
        <f t="shared" si="204"/>
        <v>0</v>
      </c>
      <c r="P4412" s="458">
        <f t="shared" si="205"/>
        <v>0</v>
      </c>
      <c r="Q4412" s="96" t="str">
        <f t="shared" si="206"/>
        <v/>
      </c>
    </row>
    <row r="4413" spans="1:17" ht="13.5" hidden="1" thickBot="1" x14ac:dyDescent="0.25">
      <c r="A4413" s="450"/>
      <c r="B4413" s="463"/>
      <c r="C4413" s="464"/>
      <c r="D4413" s="455"/>
      <c r="E4413" s="455"/>
      <c r="F4413" s="460"/>
      <c r="G4413" s="455"/>
      <c r="H4413" s="455"/>
      <c r="I4413" s="455"/>
      <c r="J4413" s="465"/>
      <c r="K4413" s="465"/>
      <c r="L4413" s="465"/>
      <c r="M4413" s="465"/>
      <c r="N4413" s="463"/>
      <c r="O4413" s="458">
        <f t="shared" si="204"/>
        <v>0</v>
      </c>
      <c r="P4413" s="458">
        <f t="shared" si="205"/>
        <v>0</v>
      </c>
      <c r="Q4413" s="96" t="str">
        <f t="shared" si="206"/>
        <v/>
      </c>
    </row>
    <row r="4414" spans="1:17" ht="13.5" hidden="1" thickBot="1" x14ac:dyDescent="0.25">
      <c r="A4414" s="450"/>
      <c r="B4414" s="463"/>
      <c r="C4414" s="464"/>
      <c r="D4414" s="455"/>
      <c r="E4414" s="455"/>
      <c r="F4414" s="460"/>
      <c r="G4414" s="455"/>
      <c r="H4414" s="455"/>
      <c r="I4414" s="455"/>
      <c r="J4414" s="465"/>
      <c r="K4414" s="465"/>
      <c r="L4414" s="465"/>
      <c r="M4414" s="465"/>
      <c r="N4414" s="463"/>
      <c r="O4414" s="458">
        <f t="shared" si="204"/>
        <v>0</v>
      </c>
      <c r="P4414" s="458">
        <f t="shared" si="205"/>
        <v>0</v>
      </c>
      <c r="Q4414" s="96" t="str">
        <f t="shared" si="206"/>
        <v/>
      </c>
    </row>
    <row r="4415" spans="1:17" ht="13.5" hidden="1" thickBot="1" x14ac:dyDescent="0.25">
      <c r="A4415" s="450"/>
      <c r="B4415" s="463"/>
      <c r="C4415" s="464"/>
      <c r="D4415" s="455"/>
      <c r="E4415" s="455"/>
      <c r="F4415" s="460"/>
      <c r="G4415" s="455"/>
      <c r="H4415" s="455"/>
      <c r="I4415" s="455"/>
      <c r="J4415" s="465"/>
      <c r="K4415" s="465"/>
      <c r="L4415" s="465"/>
      <c r="M4415" s="487"/>
      <c r="N4415" s="463"/>
      <c r="O4415" s="458">
        <f t="shared" si="204"/>
        <v>0</v>
      </c>
      <c r="P4415" s="458">
        <f t="shared" si="205"/>
        <v>0</v>
      </c>
      <c r="Q4415" s="96" t="str">
        <f t="shared" si="206"/>
        <v/>
      </c>
    </row>
    <row r="4416" spans="1:17" ht="13.5" hidden="1" thickBot="1" x14ac:dyDescent="0.25">
      <c r="A4416" s="450"/>
      <c r="B4416" s="463"/>
      <c r="C4416" s="464"/>
      <c r="D4416" s="455"/>
      <c r="E4416" s="455"/>
      <c r="F4416" s="460"/>
      <c r="G4416" s="455"/>
      <c r="H4416" s="455"/>
      <c r="I4416" s="455"/>
      <c r="J4416" s="465"/>
      <c r="K4416" s="465"/>
      <c r="L4416" s="465"/>
      <c r="M4416" s="465"/>
      <c r="N4416" s="463"/>
      <c r="O4416" s="458">
        <f t="shared" si="204"/>
        <v>0</v>
      </c>
      <c r="P4416" s="458">
        <f t="shared" si="205"/>
        <v>0</v>
      </c>
      <c r="Q4416" s="96" t="str">
        <f t="shared" si="206"/>
        <v/>
      </c>
    </row>
    <row r="4417" spans="1:17" ht="13.5" hidden="1" thickBot="1" x14ac:dyDescent="0.25">
      <c r="A4417" s="450"/>
      <c r="B4417" s="463"/>
      <c r="C4417" s="464"/>
      <c r="D4417" s="455"/>
      <c r="E4417" s="455"/>
      <c r="F4417" s="460"/>
      <c r="G4417" s="455"/>
      <c r="H4417" s="455"/>
      <c r="I4417" s="455"/>
      <c r="J4417" s="465"/>
      <c r="K4417" s="465"/>
      <c r="L4417" s="465"/>
      <c r="M4417" s="465"/>
      <c r="N4417" s="463"/>
      <c r="O4417" s="458">
        <f t="shared" si="204"/>
        <v>0</v>
      </c>
      <c r="P4417" s="458">
        <f t="shared" si="205"/>
        <v>0</v>
      </c>
      <c r="Q4417" s="96" t="str">
        <f t="shared" si="206"/>
        <v/>
      </c>
    </row>
    <row r="4418" spans="1:17" ht="13.5" hidden="1" thickBot="1" x14ac:dyDescent="0.25">
      <c r="A4418" s="450"/>
      <c r="B4418" s="463"/>
      <c r="C4418" s="464"/>
      <c r="D4418" s="455"/>
      <c r="E4418" s="455"/>
      <c r="F4418" s="460"/>
      <c r="G4418" s="455"/>
      <c r="H4418" s="455"/>
      <c r="I4418" s="455"/>
      <c r="J4418" s="465"/>
      <c r="K4418" s="465"/>
      <c r="L4418" s="465"/>
      <c r="M4418" s="465"/>
      <c r="N4418" s="463"/>
      <c r="O4418" s="458">
        <f t="shared" si="204"/>
        <v>0</v>
      </c>
      <c r="P4418" s="458">
        <f t="shared" si="205"/>
        <v>0</v>
      </c>
      <c r="Q4418" s="96" t="str">
        <f t="shared" si="206"/>
        <v/>
      </c>
    </row>
    <row r="4419" spans="1:17" ht="13.5" hidden="1" thickBot="1" x14ac:dyDescent="0.25">
      <c r="A4419" s="450"/>
      <c r="B4419" s="463"/>
      <c r="C4419" s="464"/>
      <c r="D4419" s="455"/>
      <c r="E4419" s="455"/>
      <c r="F4419" s="460"/>
      <c r="G4419" s="455"/>
      <c r="H4419" s="455"/>
      <c r="I4419" s="455"/>
      <c r="J4419" s="465"/>
      <c r="K4419" s="465"/>
      <c r="L4419" s="465"/>
      <c r="M4419" s="465"/>
      <c r="N4419" s="463"/>
      <c r="O4419" s="458">
        <f t="shared" si="204"/>
        <v>0</v>
      </c>
      <c r="P4419" s="458">
        <f t="shared" si="205"/>
        <v>0</v>
      </c>
      <c r="Q4419" s="96" t="str">
        <f t="shared" si="206"/>
        <v/>
      </c>
    </row>
    <row r="4420" spans="1:17" ht="13.5" hidden="1" thickBot="1" x14ac:dyDescent="0.25">
      <c r="A4420" s="450"/>
      <c r="B4420" s="463"/>
      <c r="C4420" s="464"/>
      <c r="D4420" s="455"/>
      <c r="E4420" s="455"/>
      <c r="F4420" s="460"/>
      <c r="G4420" s="455"/>
      <c r="H4420" s="455"/>
      <c r="I4420" s="455"/>
      <c r="J4420" s="465"/>
      <c r="K4420" s="465"/>
      <c r="L4420" s="465"/>
      <c r="M4420" s="465"/>
      <c r="N4420" s="463"/>
      <c r="O4420" s="458">
        <f t="shared" si="204"/>
        <v>0</v>
      </c>
      <c r="P4420" s="458">
        <f t="shared" si="205"/>
        <v>0</v>
      </c>
      <c r="Q4420" s="96" t="str">
        <f t="shared" si="206"/>
        <v/>
      </c>
    </row>
    <row r="4421" spans="1:17" ht="13.5" hidden="1" thickBot="1" x14ac:dyDescent="0.25">
      <c r="A4421" s="450"/>
      <c r="B4421" s="463"/>
      <c r="C4421" s="464"/>
      <c r="D4421" s="455"/>
      <c r="E4421" s="455"/>
      <c r="F4421" s="460"/>
      <c r="G4421" s="455"/>
      <c r="H4421" s="455"/>
      <c r="I4421" s="455"/>
      <c r="J4421" s="465"/>
      <c r="K4421" s="465"/>
      <c r="L4421" s="465"/>
      <c r="M4421" s="465"/>
      <c r="N4421" s="463"/>
      <c r="O4421" s="458">
        <f t="shared" si="204"/>
        <v>0</v>
      </c>
      <c r="P4421" s="458">
        <f t="shared" si="205"/>
        <v>0</v>
      </c>
      <c r="Q4421" s="96" t="str">
        <f t="shared" si="206"/>
        <v/>
      </c>
    </row>
    <row r="4422" spans="1:17" ht="13.5" hidden="1" thickBot="1" x14ac:dyDescent="0.25">
      <c r="A4422" s="450"/>
      <c r="B4422" s="463"/>
      <c r="C4422" s="464"/>
      <c r="D4422" s="455"/>
      <c r="E4422" s="455"/>
      <c r="F4422" s="460"/>
      <c r="G4422" s="455"/>
      <c r="H4422" s="455"/>
      <c r="I4422" s="455"/>
      <c r="J4422" s="465"/>
      <c r="K4422" s="465"/>
      <c r="L4422" s="465"/>
      <c r="M4422" s="465"/>
      <c r="N4422" s="463"/>
      <c r="O4422" s="458">
        <f t="shared" si="204"/>
        <v>0</v>
      </c>
      <c r="P4422" s="458">
        <f t="shared" si="205"/>
        <v>0</v>
      </c>
      <c r="Q4422" s="96" t="str">
        <f t="shared" si="206"/>
        <v/>
      </c>
    </row>
    <row r="4423" spans="1:17" ht="13.5" hidden="1" thickBot="1" x14ac:dyDescent="0.25">
      <c r="A4423" s="450"/>
      <c r="B4423" s="463"/>
      <c r="C4423" s="464"/>
      <c r="D4423" s="455"/>
      <c r="E4423" s="455"/>
      <c r="F4423" s="460"/>
      <c r="G4423" s="455"/>
      <c r="H4423" s="455"/>
      <c r="I4423" s="455"/>
      <c r="J4423" s="465"/>
      <c r="K4423" s="465"/>
      <c r="L4423" s="465"/>
      <c r="M4423" s="465"/>
      <c r="N4423" s="463"/>
      <c r="O4423" s="458">
        <f t="shared" si="204"/>
        <v>0</v>
      </c>
      <c r="P4423" s="458">
        <f t="shared" si="205"/>
        <v>0</v>
      </c>
      <c r="Q4423" s="96" t="str">
        <f t="shared" si="206"/>
        <v/>
      </c>
    </row>
    <row r="4424" spans="1:17" ht="13.5" hidden="1" thickBot="1" x14ac:dyDescent="0.25">
      <c r="A4424" s="450"/>
      <c r="B4424" s="463"/>
      <c r="C4424" s="464"/>
      <c r="D4424" s="455"/>
      <c r="E4424" s="455"/>
      <c r="F4424" s="460"/>
      <c r="G4424" s="455"/>
      <c r="H4424" s="455"/>
      <c r="I4424" s="455"/>
      <c r="J4424" s="465"/>
      <c r="K4424" s="465"/>
      <c r="L4424" s="465"/>
      <c r="M4424" s="465"/>
      <c r="N4424" s="463"/>
      <c r="O4424" s="458">
        <f t="shared" si="204"/>
        <v>0</v>
      </c>
      <c r="P4424" s="458">
        <f t="shared" si="205"/>
        <v>0</v>
      </c>
      <c r="Q4424" s="96" t="str">
        <f t="shared" si="206"/>
        <v/>
      </c>
    </row>
    <row r="4425" spans="1:17" ht="13.5" hidden="1" thickBot="1" x14ac:dyDescent="0.25">
      <c r="A4425" s="450"/>
      <c r="B4425" s="463"/>
      <c r="C4425" s="464"/>
      <c r="D4425" s="455"/>
      <c r="E4425" s="455"/>
      <c r="F4425" s="460"/>
      <c r="G4425" s="455"/>
      <c r="H4425" s="455"/>
      <c r="I4425" s="455"/>
      <c r="J4425" s="465"/>
      <c r="K4425" s="465"/>
      <c r="L4425" s="465"/>
      <c r="M4425" s="465"/>
      <c r="N4425" s="463"/>
      <c r="O4425" s="458">
        <f t="shared" si="204"/>
        <v>0</v>
      </c>
      <c r="P4425" s="458">
        <f t="shared" si="205"/>
        <v>0</v>
      </c>
      <c r="Q4425" s="96" t="str">
        <f t="shared" si="206"/>
        <v/>
      </c>
    </row>
    <row r="4426" spans="1:17" ht="13.5" hidden="1" thickBot="1" x14ac:dyDescent="0.25">
      <c r="A4426" s="450"/>
      <c r="B4426" s="463"/>
      <c r="C4426" s="464"/>
      <c r="D4426" s="455"/>
      <c r="E4426" s="455"/>
      <c r="F4426" s="460"/>
      <c r="G4426" s="455"/>
      <c r="H4426" s="455"/>
      <c r="I4426" s="455"/>
      <c r="J4426" s="465"/>
      <c r="K4426" s="465"/>
      <c r="L4426" s="465"/>
      <c r="M4426" s="465"/>
      <c r="N4426" s="463"/>
      <c r="O4426" s="458">
        <f t="shared" si="204"/>
        <v>0</v>
      </c>
      <c r="P4426" s="458">
        <f t="shared" si="205"/>
        <v>0</v>
      </c>
      <c r="Q4426" s="96" t="str">
        <f t="shared" si="206"/>
        <v/>
      </c>
    </row>
    <row r="4427" spans="1:17" ht="13.5" hidden="1" thickBot="1" x14ac:dyDescent="0.25">
      <c r="A4427" s="450"/>
      <c r="B4427" s="463"/>
      <c r="C4427" s="464"/>
      <c r="D4427" s="455"/>
      <c r="E4427" s="455"/>
      <c r="F4427" s="460"/>
      <c r="G4427" s="455"/>
      <c r="H4427" s="455"/>
      <c r="I4427" s="455"/>
      <c r="J4427" s="465"/>
      <c r="K4427" s="465"/>
      <c r="L4427" s="465"/>
      <c r="M4427" s="465"/>
      <c r="N4427" s="463"/>
      <c r="O4427" s="458">
        <f t="shared" ref="O4427:O4490" si="207">IF(B4427=0,0,IF(YEAR(B4427)=$P$1,MONTH(B4427)-$O$1+1,(YEAR(B4427)-$P$1)*12-$O$1+1+MONTH(B4427)))</f>
        <v>0</v>
      </c>
      <c r="P4427" s="458">
        <f t="shared" ref="P4427:P4490" si="208">IF(C4427=0,0,IF(YEAR(C4427)=$P$1,MONTH(C4427)-$O$1+1,(YEAR(C4427)-$P$1)*12-$O$1+1+MONTH(C4427)))</f>
        <v>0</v>
      </c>
      <c r="Q4427" s="96" t="str">
        <f t="shared" ref="Q4427:Q4490" si="209">SUBSTITUTE(D4427," ","_")</f>
        <v/>
      </c>
    </row>
    <row r="4428" spans="1:17" ht="13.5" hidden="1" thickBot="1" x14ac:dyDescent="0.25">
      <c r="A4428" s="450"/>
      <c r="B4428" s="463"/>
      <c r="C4428" s="464"/>
      <c r="D4428" s="455"/>
      <c r="E4428" s="455"/>
      <c r="F4428" s="460"/>
      <c r="G4428" s="455"/>
      <c r="H4428" s="455"/>
      <c r="I4428" s="455"/>
      <c r="J4428" s="465"/>
      <c r="K4428" s="465"/>
      <c r="L4428" s="465"/>
      <c r="M4428" s="465"/>
      <c r="N4428" s="463"/>
      <c r="O4428" s="458">
        <f t="shared" si="207"/>
        <v>0</v>
      </c>
      <c r="P4428" s="458">
        <f t="shared" si="208"/>
        <v>0</v>
      </c>
      <c r="Q4428" s="96" t="str">
        <f t="shared" si="209"/>
        <v/>
      </c>
    </row>
    <row r="4429" spans="1:17" ht="13.5" hidden="1" thickBot="1" x14ac:dyDescent="0.25">
      <c r="A4429" s="450"/>
      <c r="B4429" s="463"/>
      <c r="C4429" s="464"/>
      <c r="D4429" s="455"/>
      <c r="E4429" s="455"/>
      <c r="F4429" s="460"/>
      <c r="G4429" s="455"/>
      <c r="H4429" s="455"/>
      <c r="I4429" s="455"/>
      <c r="J4429" s="465"/>
      <c r="K4429" s="465"/>
      <c r="L4429" s="465"/>
      <c r="M4429" s="465"/>
      <c r="N4429" s="463"/>
      <c r="O4429" s="458">
        <f t="shared" si="207"/>
        <v>0</v>
      </c>
      <c r="P4429" s="458">
        <f t="shared" si="208"/>
        <v>0</v>
      </c>
      <c r="Q4429" s="96" t="str">
        <f t="shared" si="209"/>
        <v/>
      </c>
    </row>
    <row r="4430" spans="1:17" ht="13.5" hidden="1" thickBot="1" x14ac:dyDescent="0.25">
      <c r="A4430" s="450"/>
      <c r="B4430" s="463"/>
      <c r="C4430" s="464"/>
      <c r="D4430" s="455"/>
      <c r="E4430" s="455"/>
      <c r="F4430" s="460"/>
      <c r="G4430" s="455"/>
      <c r="H4430" s="455"/>
      <c r="I4430" s="455"/>
      <c r="J4430" s="465"/>
      <c r="K4430" s="465"/>
      <c r="L4430" s="465"/>
      <c r="M4430" s="465"/>
      <c r="N4430" s="463"/>
      <c r="O4430" s="458">
        <f t="shared" si="207"/>
        <v>0</v>
      </c>
      <c r="P4430" s="458">
        <f t="shared" si="208"/>
        <v>0</v>
      </c>
      <c r="Q4430" s="96" t="str">
        <f t="shared" si="209"/>
        <v/>
      </c>
    </row>
    <row r="4431" spans="1:17" ht="13.5" hidden="1" thickBot="1" x14ac:dyDescent="0.25">
      <c r="A4431" s="450"/>
      <c r="B4431" s="463"/>
      <c r="C4431" s="464"/>
      <c r="D4431" s="455"/>
      <c r="E4431" s="455"/>
      <c r="F4431" s="460"/>
      <c r="G4431" s="455"/>
      <c r="H4431" s="455"/>
      <c r="I4431" s="455"/>
      <c r="J4431" s="465"/>
      <c r="K4431" s="465"/>
      <c r="L4431" s="465"/>
      <c r="M4431" s="465"/>
      <c r="N4431" s="463"/>
      <c r="O4431" s="458">
        <f t="shared" si="207"/>
        <v>0</v>
      </c>
      <c r="P4431" s="458">
        <f t="shared" si="208"/>
        <v>0</v>
      </c>
      <c r="Q4431" s="96" t="str">
        <f t="shared" si="209"/>
        <v/>
      </c>
    </row>
    <row r="4432" spans="1:17" ht="13.5" hidden="1" thickBot="1" x14ac:dyDescent="0.25">
      <c r="A4432" s="450"/>
      <c r="B4432" s="463"/>
      <c r="C4432" s="464"/>
      <c r="D4432" s="455"/>
      <c r="E4432" s="455"/>
      <c r="F4432" s="460"/>
      <c r="G4432" s="455"/>
      <c r="H4432" s="455"/>
      <c r="I4432" s="455"/>
      <c r="J4432" s="465"/>
      <c r="K4432" s="465"/>
      <c r="L4432" s="465"/>
      <c r="M4432" s="465"/>
      <c r="N4432" s="463"/>
      <c r="O4432" s="458">
        <f t="shared" si="207"/>
        <v>0</v>
      </c>
      <c r="P4432" s="458">
        <f t="shared" si="208"/>
        <v>0</v>
      </c>
      <c r="Q4432" s="96" t="str">
        <f t="shared" si="209"/>
        <v/>
      </c>
    </row>
    <row r="4433" spans="1:17" ht="13.5" hidden="1" thickBot="1" x14ac:dyDescent="0.25">
      <c r="A4433" s="450"/>
      <c r="B4433" s="463"/>
      <c r="C4433" s="464"/>
      <c r="D4433" s="488"/>
      <c r="E4433" s="455"/>
      <c r="F4433" s="460"/>
      <c r="G4433" s="455"/>
      <c r="H4433" s="455"/>
      <c r="I4433" s="455"/>
      <c r="J4433" s="465"/>
      <c r="K4433" s="465"/>
      <c r="L4433" s="465"/>
      <c r="M4433" s="465"/>
      <c r="N4433" s="463"/>
      <c r="O4433" s="458">
        <f t="shared" si="207"/>
        <v>0</v>
      </c>
      <c r="P4433" s="458">
        <f t="shared" si="208"/>
        <v>0</v>
      </c>
      <c r="Q4433" s="96" t="str">
        <f t="shared" si="209"/>
        <v/>
      </c>
    </row>
    <row r="4434" spans="1:17" ht="13.5" hidden="1" thickBot="1" x14ac:dyDescent="0.25">
      <c r="A4434" s="450"/>
      <c r="B4434" s="463"/>
      <c r="C4434" s="464"/>
      <c r="D4434" s="455"/>
      <c r="E4434" s="455"/>
      <c r="F4434" s="460"/>
      <c r="G4434" s="455"/>
      <c r="H4434" s="455"/>
      <c r="I4434" s="455"/>
      <c r="J4434" s="465"/>
      <c r="K4434" s="465"/>
      <c r="L4434" s="465"/>
      <c r="M4434" s="465"/>
      <c r="N4434" s="463"/>
      <c r="O4434" s="458">
        <f t="shared" si="207"/>
        <v>0</v>
      </c>
      <c r="P4434" s="458">
        <f t="shared" si="208"/>
        <v>0</v>
      </c>
      <c r="Q4434" s="96" t="str">
        <f t="shared" si="209"/>
        <v/>
      </c>
    </row>
    <row r="4435" spans="1:17" ht="13.5" hidden="1" thickBot="1" x14ac:dyDescent="0.25">
      <c r="A4435" s="450"/>
      <c r="B4435" s="463"/>
      <c r="C4435" s="464"/>
      <c r="D4435" s="455"/>
      <c r="E4435" s="455"/>
      <c r="F4435" s="460"/>
      <c r="G4435" s="455"/>
      <c r="H4435" s="455"/>
      <c r="I4435" s="455"/>
      <c r="J4435" s="465"/>
      <c r="K4435" s="465"/>
      <c r="L4435" s="465"/>
      <c r="M4435" s="465"/>
      <c r="N4435" s="463"/>
      <c r="O4435" s="458">
        <f t="shared" si="207"/>
        <v>0</v>
      </c>
      <c r="P4435" s="458">
        <f t="shared" si="208"/>
        <v>0</v>
      </c>
      <c r="Q4435" s="96" t="str">
        <f t="shared" si="209"/>
        <v/>
      </c>
    </row>
    <row r="4436" spans="1:17" ht="13.5" hidden="1" thickBot="1" x14ac:dyDescent="0.25">
      <c r="A4436" s="450"/>
      <c r="B4436" s="463"/>
      <c r="C4436" s="464"/>
      <c r="D4436" s="455"/>
      <c r="E4436" s="455"/>
      <c r="F4436" s="460"/>
      <c r="G4436" s="455"/>
      <c r="H4436" s="455"/>
      <c r="I4436" s="455"/>
      <c r="J4436" s="465"/>
      <c r="K4436" s="465"/>
      <c r="L4436" s="465"/>
      <c r="M4436" s="465"/>
      <c r="N4436" s="463"/>
      <c r="O4436" s="458">
        <f t="shared" si="207"/>
        <v>0</v>
      </c>
      <c r="P4436" s="458">
        <f t="shared" si="208"/>
        <v>0</v>
      </c>
      <c r="Q4436" s="96" t="str">
        <f t="shared" si="209"/>
        <v/>
      </c>
    </row>
    <row r="4437" spans="1:17" ht="13.5" hidden="1" thickBot="1" x14ac:dyDescent="0.25">
      <c r="A4437" s="450"/>
      <c r="B4437" s="463"/>
      <c r="C4437" s="464"/>
      <c r="D4437" s="455"/>
      <c r="E4437" s="455"/>
      <c r="F4437" s="460"/>
      <c r="G4437" s="455"/>
      <c r="H4437" s="455"/>
      <c r="I4437" s="455"/>
      <c r="J4437" s="465"/>
      <c r="K4437" s="465"/>
      <c r="L4437" s="465"/>
      <c r="M4437" s="465"/>
      <c r="N4437" s="463"/>
      <c r="O4437" s="458">
        <f t="shared" si="207"/>
        <v>0</v>
      </c>
      <c r="P4437" s="458">
        <f t="shared" si="208"/>
        <v>0</v>
      </c>
      <c r="Q4437" s="96" t="str">
        <f t="shared" si="209"/>
        <v/>
      </c>
    </row>
    <row r="4438" spans="1:17" ht="13.5" hidden="1" thickBot="1" x14ac:dyDescent="0.25">
      <c r="A4438" s="450"/>
      <c r="B4438" s="463"/>
      <c r="C4438" s="464"/>
      <c r="D4438" s="455"/>
      <c r="E4438" s="455"/>
      <c r="F4438" s="460"/>
      <c r="G4438" s="455"/>
      <c r="H4438" s="455"/>
      <c r="I4438" s="455"/>
      <c r="J4438" s="465"/>
      <c r="K4438" s="465"/>
      <c r="L4438" s="465"/>
      <c r="M4438" s="465"/>
      <c r="N4438" s="463"/>
      <c r="O4438" s="458">
        <f t="shared" si="207"/>
        <v>0</v>
      </c>
      <c r="P4438" s="458">
        <f t="shared" si="208"/>
        <v>0</v>
      </c>
      <c r="Q4438" s="96" t="str">
        <f t="shared" si="209"/>
        <v/>
      </c>
    </row>
    <row r="4439" spans="1:17" ht="13.5" hidden="1" thickBot="1" x14ac:dyDescent="0.25">
      <c r="A4439" s="450"/>
      <c r="B4439" s="463"/>
      <c r="C4439" s="464"/>
      <c r="D4439" s="455"/>
      <c r="E4439" s="455"/>
      <c r="F4439" s="460"/>
      <c r="G4439" s="455"/>
      <c r="H4439" s="455"/>
      <c r="I4439" s="455"/>
      <c r="J4439" s="465"/>
      <c r="K4439" s="465"/>
      <c r="L4439" s="465"/>
      <c r="M4439" s="465"/>
      <c r="N4439" s="463"/>
      <c r="O4439" s="458">
        <f t="shared" si="207"/>
        <v>0</v>
      </c>
      <c r="P4439" s="458">
        <f t="shared" si="208"/>
        <v>0</v>
      </c>
      <c r="Q4439" s="96" t="str">
        <f t="shared" si="209"/>
        <v/>
      </c>
    </row>
    <row r="4440" spans="1:17" ht="13.5" hidden="1" thickBot="1" x14ac:dyDescent="0.25">
      <c r="A4440" s="450"/>
      <c r="B4440" s="463"/>
      <c r="C4440" s="464"/>
      <c r="D4440" s="455"/>
      <c r="E4440" s="455"/>
      <c r="F4440" s="460"/>
      <c r="G4440" s="455"/>
      <c r="H4440" s="455"/>
      <c r="I4440" s="455"/>
      <c r="J4440" s="465"/>
      <c r="K4440" s="489"/>
      <c r="L4440" s="489"/>
      <c r="M4440" s="465"/>
      <c r="N4440" s="463"/>
      <c r="O4440" s="458">
        <f t="shared" si="207"/>
        <v>0</v>
      </c>
      <c r="P4440" s="458">
        <f t="shared" si="208"/>
        <v>0</v>
      </c>
      <c r="Q4440" s="96" t="str">
        <f t="shared" si="209"/>
        <v/>
      </c>
    </row>
    <row r="4441" spans="1:17" ht="13.5" hidden="1" thickBot="1" x14ac:dyDescent="0.25">
      <c r="A4441" s="450"/>
      <c r="B4441" s="463"/>
      <c r="C4441" s="464"/>
      <c r="D4441" s="455"/>
      <c r="E4441" s="455"/>
      <c r="F4441" s="460"/>
      <c r="G4441" s="455"/>
      <c r="H4441" s="455"/>
      <c r="I4441" s="455"/>
      <c r="J4441" s="465"/>
      <c r="K4441" s="465"/>
      <c r="L4441" s="465"/>
      <c r="M4441" s="465"/>
      <c r="N4441" s="463"/>
      <c r="O4441" s="458">
        <f t="shared" si="207"/>
        <v>0</v>
      </c>
      <c r="P4441" s="458">
        <f t="shared" si="208"/>
        <v>0</v>
      </c>
      <c r="Q4441" s="96" t="str">
        <f t="shared" si="209"/>
        <v/>
      </c>
    </row>
    <row r="4442" spans="1:17" ht="13.5" hidden="1" thickBot="1" x14ac:dyDescent="0.25">
      <c r="A4442" s="450"/>
      <c r="B4442" s="463"/>
      <c r="C4442" s="464"/>
      <c r="D4442" s="455"/>
      <c r="E4442" s="455"/>
      <c r="F4442" s="460"/>
      <c r="G4442" s="455"/>
      <c r="H4442" s="455"/>
      <c r="I4442" s="455"/>
      <c r="J4442" s="465"/>
      <c r="K4442" s="465"/>
      <c r="L4442" s="465"/>
      <c r="M4442" s="465"/>
      <c r="N4442" s="463"/>
      <c r="O4442" s="458">
        <f t="shared" si="207"/>
        <v>0</v>
      </c>
      <c r="P4442" s="458">
        <f t="shared" si="208"/>
        <v>0</v>
      </c>
      <c r="Q4442" s="96" t="str">
        <f t="shared" si="209"/>
        <v/>
      </c>
    </row>
    <row r="4443" spans="1:17" ht="13.5" hidden="1" thickBot="1" x14ac:dyDescent="0.25">
      <c r="A4443" s="450"/>
      <c r="B4443" s="463"/>
      <c r="C4443" s="464"/>
      <c r="D4443" s="455"/>
      <c r="E4443" s="455"/>
      <c r="F4443" s="460"/>
      <c r="G4443" s="455"/>
      <c r="H4443" s="455"/>
      <c r="I4443" s="455"/>
      <c r="J4443" s="465"/>
      <c r="K4443" s="465"/>
      <c r="L4443" s="465"/>
      <c r="M4443" s="465"/>
      <c r="N4443" s="463"/>
      <c r="O4443" s="458">
        <f t="shared" si="207"/>
        <v>0</v>
      </c>
      <c r="P4443" s="458">
        <f t="shared" si="208"/>
        <v>0</v>
      </c>
      <c r="Q4443" s="96" t="str">
        <f t="shared" si="209"/>
        <v/>
      </c>
    </row>
    <row r="4444" spans="1:17" ht="13.5" hidden="1" thickBot="1" x14ac:dyDescent="0.25">
      <c r="A4444" s="450"/>
      <c r="B4444" s="463"/>
      <c r="C4444" s="464"/>
      <c r="D4444" s="455"/>
      <c r="E4444" s="455"/>
      <c r="F4444" s="460"/>
      <c r="G4444" s="455"/>
      <c r="H4444" s="455"/>
      <c r="I4444" s="455"/>
      <c r="J4444" s="465"/>
      <c r="K4444" s="465"/>
      <c r="L4444" s="465"/>
      <c r="M4444" s="465"/>
      <c r="N4444" s="463"/>
      <c r="O4444" s="458">
        <f t="shared" si="207"/>
        <v>0</v>
      </c>
      <c r="P4444" s="458">
        <f t="shared" si="208"/>
        <v>0</v>
      </c>
      <c r="Q4444" s="96" t="str">
        <f t="shared" si="209"/>
        <v/>
      </c>
    </row>
    <row r="4445" spans="1:17" ht="13.5" hidden="1" thickBot="1" x14ac:dyDescent="0.25">
      <c r="A4445" s="450"/>
      <c r="B4445" s="463"/>
      <c r="C4445" s="464"/>
      <c r="D4445" s="455"/>
      <c r="E4445" s="455"/>
      <c r="F4445" s="460"/>
      <c r="G4445" s="455"/>
      <c r="H4445" s="455"/>
      <c r="I4445" s="455"/>
      <c r="J4445" s="465"/>
      <c r="K4445" s="465"/>
      <c r="L4445" s="465"/>
      <c r="M4445" s="465"/>
      <c r="N4445" s="463"/>
      <c r="O4445" s="458">
        <f t="shared" si="207"/>
        <v>0</v>
      </c>
      <c r="P4445" s="458">
        <f t="shared" si="208"/>
        <v>0</v>
      </c>
      <c r="Q4445" s="96" t="str">
        <f t="shared" si="209"/>
        <v/>
      </c>
    </row>
    <row r="4446" spans="1:17" ht="13.5" hidden="1" thickBot="1" x14ac:dyDescent="0.25">
      <c r="A4446" s="450"/>
      <c r="B4446" s="463"/>
      <c r="C4446" s="464"/>
      <c r="D4446" s="455"/>
      <c r="E4446" s="455"/>
      <c r="F4446" s="460"/>
      <c r="G4446" s="455"/>
      <c r="H4446" s="455"/>
      <c r="I4446" s="455"/>
      <c r="J4446" s="465"/>
      <c r="K4446" s="465"/>
      <c r="L4446" s="465"/>
      <c r="M4446" s="465"/>
      <c r="N4446" s="463"/>
      <c r="O4446" s="458">
        <f t="shared" si="207"/>
        <v>0</v>
      </c>
      <c r="P4446" s="458">
        <f t="shared" si="208"/>
        <v>0</v>
      </c>
      <c r="Q4446" s="96" t="str">
        <f t="shared" si="209"/>
        <v/>
      </c>
    </row>
    <row r="4447" spans="1:17" ht="13.5" hidden="1" thickBot="1" x14ac:dyDescent="0.25">
      <c r="A4447" s="450"/>
      <c r="B4447" s="463"/>
      <c r="C4447" s="464"/>
      <c r="D4447" s="455"/>
      <c r="E4447" s="455"/>
      <c r="F4447" s="460"/>
      <c r="G4447" s="455"/>
      <c r="H4447" s="455"/>
      <c r="I4447" s="455"/>
      <c r="J4447" s="465"/>
      <c r="K4447" s="465"/>
      <c r="L4447" s="465"/>
      <c r="M4447" s="465"/>
      <c r="N4447" s="463"/>
      <c r="O4447" s="458">
        <f t="shared" si="207"/>
        <v>0</v>
      </c>
      <c r="P4447" s="458">
        <f t="shared" si="208"/>
        <v>0</v>
      </c>
      <c r="Q4447" s="96" t="str">
        <f t="shared" si="209"/>
        <v/>
      </c>
    </row>
    <row r="4448" spans="1:17" ht="13.5" hidden="1" thickBot="1" x14ac:dyDescent="0.25">
      <c r="A4448" s="450"/>
      <c r="B4448" s="463"/>
      <c r="C4448" s="464"/>
      <c r="D4448" s="455"/>
      <c r="E4448" s="455"/>
      <c r="F4448" s="460"/>
      <c r="G4448" s="455"/>
      <c r="H4448" s="455"/>
      <c r="I4448" s="455"/>
      <c r="J4448" s="465"/>
      <c r="K4448" s="465"/>
      <c r="L4448" s="465"/>
      <c r="M4448" s="465"/>
      <c r="N4448" s="463"/>
      <c r="O4448" s="458">
        <f t="shared" si="207"/>
        <v>0</v>
      </c>
      <c r="P4448" s="458">
        <f t="shared" si="208"/>
        <v>0</v>
      </c>
      <c r="Q4448" s="96" t="str">
        <f t="shared" si="209"/>
        <v/>
      </c>
    </row>
    <row r="4449" spans="1:17" ht="13.5" hidden="1" thickBot="1" x14ac:dyDescent="0.25">
      <c r="A4449" s="450"/>
      <c r="B4449" s="463"/>
      <c r="C4449" s="464"/>
      <c r="D4449" s="455"/>
      <c r="E4449" s="455"/>
      <c r="F4449" s="460"/>
      <c r="G4449" s="455"/>
      <c r="H4449" s="455"/>
      <c r="I4449" s="455"/>
      <c r="J4449" s="465"/>
      <c r="K4449" s="465"/>
      <c r="L4449" s="465"/>
      <c r="M4449" s="465"/>
      <c r="N4449" s="463"/>
      <c r="O4449" s="458">
        <f t="shared" si="207"/>
        <v>0</v>
      </c>
      <c r="P4449" s="458">
        <f t="shared" si="208"/>
        <v>0</v>
      </c>
      <c r="Q4449" s="96" t="str">
        <f t="shared" si="209"/>
        <v/>
      </c>
    </row>
    <row r="4450" spans="1:17" ht="13.5" hidden="1" thickBot="1" x14ac:dyDescent="0.25">
      <c r="A4450" s="450"/>
      <c r="B4450" s="463"/>
      <c r="C4450" s="464"/>
      <c r="D4450" s="455"/>
      <c r="E4450" s="455"/>
      <c r="F4450" s="460"/>
      <c r="G4450" s="455"/>
      <c r="H4450" s="455"/>
      <c r="I4450" s="455"/>
      <c r="J4450" s="465"/>
      <c r="K4450" s="465"/>
      <c r="L4450" s="465"/>
      <c r="M4450" s="465"/>
      <c r="N4450" s="463"/>
      <c r="O4450" s="458">
        <f t="shared" si="207"/>
        <v>0</v>
      </c>
      <c r="P4450" s="458">
        <f t="shared" si="208"/>
        <v>0</v>
      </c>
      <c r="Q4450" s="96" t="str">
        <f t="shared" si="209"/>
        <v/>
      </c>
    </row>
    <row r="4451" spans="1:17" ht="13.5" hidden="1" thickBot="1" x14ac:dyDescent="0.25">
      <c r="A4451" s="450"/>
      <c r="B4451" s="463"/>
      <c r="C4451" s="464"/>
      <c r="D4451" s="455"/>
      <c r="E4451" s="455"/>
      <c r="F4451" s="460"/>
      <c r="G4451" s="455"/>
      <c r="H4451" s="455"/>
      <c r="I4451" s="455"/>
      <c r="J4451" s="465"/>
      <c r="K4451" s="465"/>
      <c r="L4451" s="465"/>
      <c r="M4451" s="487"/>
      <c r="N4451" s="463"/>
      <c r="O4451" s="458">
        <f t="shared" si="207"/>
        <v>0</v>
      </c>
      <c r="P4451" s="458">
        <f t="shared" si="208"/>
        <v>0</v>
      </c>
      <c r="Q4451" s="96" t="str">
        <f t="shared" si="209"/>
        <v/>
      </c>
    </row>
    <row r="4452" spans="1:17" ht="13.5" hidden="1" thickBot="1" x14ac:dyDescent="0.25">
      <c r="A4452" s="450"/>
      <c r="B4452" s="463"/>
      <c r="C4452" s="464"/>
      <c r="D4452" s="455"/>
      <c r="E4452" s="455"/>
      <c r="F4452" s="460"/>
      <c r="G4452" s="455"/>
      <c r="H4452" s="455"/>
      <c r="I4452" s="455"/>
      <c r="J4452" s="465"/>
      <c r="K4452" s="465"/>
      <c r="L4452" s="465"/>
      <c r="M4452" s="465"/>
      <c r="N4452" s="463"/>
      <c r="O4452" s="458">
        <f t="shared" si="207"/>
        <v>0</v>
      </c>
      <c r="P4452" s="458">
        <f t="shared" si="208"/>
        <v>0</v>
      </c>
      <c r="Q4452" s="96" t="str">
        <f t="shared" si="209"/>
        <v/>
      </c>
    </row>
    <row r="4453" spans="1:17" ht="13.5" hidden="1" thickBot="1" x14ac:dyDescent="0.25">
      <c r="A4453" s="450"/>
      <c r="B4453" s="463"/>
      <c r="C4453" s="464"/>
      <c r="D4453" s="455"/>
      <c r="E4453" s="455"/>
      <c r="F4453" s="460"/>
      <c r="G4453" s="455"/>
      <c r="H4453" s="455"/>
      <c r="I4453" s="455"/>
      <c r="J4453" s="465"/>
      <c r="K4453" s="465"/>
      <c r="L4453" s="465"/>
      <c r="M4453" s="465"/>
      <c r="N4453" s="463"/>
      <c r="O4453" s="458">
        <f t="shared" si="207"/>
        <v>0</v>
      </c>
      <c r="P4453" s="458">
        <f t="shared" si="208"/>
        <v>0</v>
      </c>
      <c r="Q4453" s="96" t="str">
        <f t="shared" si="209"/>
        <v/>
      </c>
    </row>
    <row r="4454" spans="1:17" ht="13.5" hidden="1" thickBot="1" x14ac:dyDescent="0.25">
      <c r="A4454" s="450"/>
      <c r="B4454" s="463"/>
      <c r="C4454" s="464"/>
      <c r="D4454" s="455"/>
      <c r="E4454" s="455"/>
      <c r="F4454" s="460"/>
      <c r="G4454" s="455"/>
      <c r="H4454" s="455"/>
      <c r="I4454" s="455"/>
      <c r="J4454" s="465"/>
      <c r="K4454" s="465"/>
      <c r="L4454" s="465"/>
      <c r="M4454" s="465"/>
      <c r="N4454" s="463"/>
      <c r="O4454" s="458">
        <f t="shared" si="207"/>
        <v>0</v>
      </c>
      <c r="P4454" s="458">
        <f t="shared" si="208"/>
        <v>0</v>
      </c>
      <c r="Q4454" s="96" t="str">
        <f t="shared" si="209"/>
        <v/>
      </c>
    </row>
    <row r="4455" spans="1:17" ht="13.5" hidden="1" thickBot="1" x14ac:dyDescent="0.25">
      <c r="A4455" s="450"/>
      <c r="B4455" s="463"/>
      <c r="C4455" s="464"/>
      <c r="D4455" s="455"/>
      <c r="E4455" s="455"/>
      <c r="F4455" s="460"/>
      <c r="G4455" s="455"/>
      <c r="H4455" s="455"/>
      <c r="I4455" s="455"/>
      <c r="J4455" s="465"/>
      <c r="K4455" s="465"/>
      <c r="L4455" s="465"/>
      <c r="M4455" s="465"/>
      <c r="N4455" s="463"/>
      <c r="O4455" s="458">
        <f t="shared" si="207"/>
        <v>0</v>
      </c>
      <c r="P4455" s="458">
        <f t="shared" si="208"/>
        <v>0</v>
      </c>
      <c r="Q4455" s="96" t="str">
        <f t="shared" si="209"/>
        <v/>
      </c>
    </row>
    <row r="4456" spans="1:17" ht="13.5" hidden="1" thickBot="1" x14ac:dyDescent="0.25">
      <c r="A4456" s="450"/>
      <c r="B4456" s="463"/>
      <c r="C4456" s="464"/>
      <c r="D4456" s="455"/>
      <c r="E4456" s="455"/>
      <c r="F4456" s="460"/>
      <c r="G4456" s="455"/>
      <c r="H4456" s="455"/>
      <c r="I4456" s="455"/>
      <c r="J4456" s="465"/>
      <c r="K4456" s="465"/>
      <c r="L4456" s="465"/>
      <c r="M4456" s="465"/>
      <c r="N4456" s="463"/>
      <c r="O4456" s="458">
        <f t="shared" si="207"/>
        <v>0</v>
      </c>
      <c r="P4456" s="458">
        <f t="shared" si="208"/>
        <v>0</v>
      </c>
      <c r="Q4456" s="96" t="str">
        <f t="shared" si="209"/>
        <v/>
      </c>
    </row>
    <row r="4457" spans="1:17" ht="13.5" hidden="1" thickBot="1" x14ac:dyDescent="0.25">
      <c r="A4457" s="450"/>
      <c r="B4457" s="463"/>
      <c r="C4457" s="464"/>
      <c r="D4457" s="455"/>
      <c r="E4457" s="455"/>
      <c r="F4457" s="460"/>
      <c r="G4457" s="455"/>
      <c r="H4457" s="455"/>
      <c r="I4457" s="455"/>
      <c r="J4457" s="465"/>
      <c r="K4457" s="465"/>
      <c r="L4457" s="465"/>
      <c r="M4457" s="465"/>
      <c r="N4457" s="463"/>
      <c r="O4457" s="458">
        <f t="shared" si="207"/>
        <v>0</v>
      </c>
      <c r="P4457" s="458">
        <f t="shared" si="208"/>
        <v>0</v>
      </c>
      <c r="Q4457" s="96" t="str">
        <f t="shared" si="209"/>
        <v/>
      </c>
    </row>
    <row r="4458" spans="1:17" ht="13.5" hidden="1" thickBot="1" x14ac:dyDescent="0.25">
      <c r="A4458" s="450"/>
      <c r="B4458" s="463"/>
      <c r="C4458" s="464"/>
      <c r="D4458" s="455"/>
      <c r="E4458" s="455"/>
      <c r="F4458" s="460"/>
      <c r="G4458" s="455"/>
      <c r="H4458" s="455"/>
      <c r="I4458" s="455"/>
      <c r="J4458" s="465"/>
      <c r="K4458" s="465"/>
      <c r="L4458" s="465"/>
      <c r="M4458" s="465"/>
      <c r="N4458" s="463"/>
      <c r="O4458" s="458">
        <f t="shared" si="207"/>
        <v>0</v>
      </c>
      <c r="P4458" s="458">
        <f t="shared" si="208"/>
        <v>0</v>
      </c>
      <c r="Q4458" s="96" t="str">
        <f t="shared" si="209"/>
        <v/>
      </c>
    </row>
    <row r="4459" spans="1:17" ht="13.5" hidden="1" thickBot="1" x14ac:dyDescent="0.25">
      <c r="A4459" s="450"/>
      <c r="B4459" s="463"/>
      <c r="C4459" s="464"/>
      <c r="D4459" s="455"/>
      <c r="E4459" s="455"/>
      <c r="F4459" s="460"/>
      <c r="G4459" s="455"/>
      <c r="H4459" s="455"/>
      <c r="I4459" s="455"/>
      <c r="J4459" s="465"/>
      <c r="K4459" s="465"/>
      <c r="L4459" s="465"/>
      <c r="M4459" s="465"/>
      <c r="N4459" s="463"/>
      <c r="O4459" s="458">
        <f t="shared" si="207"/>
        <v>0</v>
      </c>
      <c r="P4459" s="458">
        <f t="shared" si="208"/>
        <v>0</v>
      </c>
      <c r="Q4459" s="96" t="str">
        <f t="shared" si="209"/>
        <v/>
      </c>
    </row>
    <row r="4460" spans="1:17" ht="13.5" hidden="1" thickBot="1" x14ac:dyDescent="0.25">
      <c r="A4460" s="450"/>
      <c r="B4460" s="463"/>
      <c r="C4460" s="464"/>
      <c r="D4460" s="455"/>
      <c r="E4460" s="455"/>
      <c r="F4460" s="460"/>
      <c r="G4460" s="455"/>
      <c r="H4460" s="461"/>
      <c r="I4460" s="455"/>
      <c r="J4460" s="465"/>
      <c r="K4460" s="465"/>
      <c r="L4460" s="465"/>
      <c r="M4460" s="465"/>
      <c r="N4460" s="463"/>
      <c r="O4460" s="458">
        <f t="shared" si="207"/>
        <v>0</v>
      </c>
      <c r="P4460" s="458">
        <f t="shared" si="208"/>
        <v>0</v>
      </c>
      <c r="Q4460" s="96" t="str">
        <f t="shared" si="209"/>
        <v/>
      </c>
    </row>
    <row r="4461" spans="1:17" ht="13.5" hidden="1" thickBot="1" x14ac:dyDescent="0.25">
      <c r="A4461" s="450"/>
      <c r="B4461" s="463"/>
      <c r="C4461" s="464"/>
      <c r="D4461" s="455"/>
      <c r="E4461" s="455"/>
      <c r="F4461" s="460"/>
      <c r="G4461" s="455"/>
      <c r="H4461" s="455"/>
      <c r="I4461" s="455"/>
      <c r="J4461" s="465"/>
      <c r="K4461" s="465"/>
      <c r="L4461" s="465"/>
      <c r="M4461" s="465"/>
      <c r="N4461" s="463"/>
      <c r="O4461" s="458">
        <f t="shared" si="207"/>
        <v>0</v>
      </c>
      <c r="P4461" s="458">
        <f t="shared" si="208"/>
        <v>0</v>
      </c>
      <c r="Q4461" s="96" t="str">
        <f t="shared" si="209"/>
        <v/>
      </c>
    </row>
    <row r="4462" spans="1:17" ht="13.5" hidden="1" thickBot="1" x14ac:dyDescent="0.25">
      <c r="A4462" s="450"/>
      <c r="B4462" s="463"/>
      <c r="C4462" s="464"/>
      <c r="D4462" s="455"/>
      <c r="E4462" s="455"/>
      <c r="F4462" s="460"/>
      <c r="G4462" s="455"/>
      <c r="H4462" s="455"/>
      <c r="I4462" s="455"/>
      <c r="J4462" s="465"/>
      <c r="K4462" s="465"/>
      <c r="L4462" s="465"/>
      <c r="M4462" s="465"/>
      <c r="N4462" s="463"/>
      <c r="O4462" s="458">
        <f t="shared" si="207"/>
        <v>0</v>
      </c>
      <c r="P4462" s="458">
        <f t="shared" si="208"/>
        <v>0</v>
      </c>
      <c r="Q4462" s="96" t="str">
        <f t="shared" si="209"/>
        <v/>
      </c>
    </row>
    <row r="4463" spans="1:17" ht="13.5" hidden="1" thickBot="1" x14ac:dyDescent="0.25">
      <c r="A4463" s="450"/>
      <c r="B4463" s="463"/>
      <c r="C4463" s="464"/>
      <c r="D4463" s="455"/>
      <c r="E4463" s="455"/>
      <c r="F4463" s="460"/>
      <c r="G4463" s="455"/>
      <c r="H4463" s="455"/>
      <c r="I4463" s="455"/>
      <c r="J4463" s="465"/>
      <c r="K4463" s="465"/>
      <c r="L4463" s="465"/>
      <c r="M4463" s="465"/>
      <c r="N4463" s="463"/>
      <c r="O4463" s="458">
        <f t="shared" si="207"/>
        <v>0</v>
      </c>
      <c r="P4463" s="458">
        <f t="shared" si="208"/>
        <v>0</v>
      </c>
      <c r="Q4463" s="96" t="str">
        <f t="shared" si="209"/>
        <v/>
      </c>
    </row>
    <row r="4464" spans="1:17" ht="13.5" hidden="1" thickBot="1" x14ac:dyDescent="0.25">
      <c r="A4464" s="450"/>
      <c r="B4464" s="463"/>
      <c r="C4464" s="464"/>
      <c r="D4464" s="455"/>
      <c r="E4464" s="455"/>
      <c r="F4464" s="460"/>
      <c r="G4464" s="455"/>
      <c r="H4464" s="455"/>
      <c r="I4464" s="455"/>
      <c r="J4464" s="465"/>
      <c r="K4464" s="465"/>
      <c r="L4464" s="465"/>
      <c r="M4464" s="465"/>
      <c r="N4464" s="463"/>
      <c r="O4464" s="458">
        <f t="shared" si="207"/>
        <v>0</v>
      </c>
      <c r="P4464" s="458">
        <f t="shared" si="208"/>
        <v>0</v>
      </c>
      <c r="Q4464" s="96" t="str">
        <f t="shared" si="209"/>
        <v/>
      </c>
    </row>
    <row r="4465" spans="1:17" ht="13.5" hidden="1" thickBot="1" x14ac:dyDescent="0.25">
      <c r="A4465" s="450"/>
      <c r="B4465" s="463"/>
      <c r="C4465" s="464"/>
      <c r="D4465" s="455"/>
      <c r="E4465" s="455"/>
      <c r="F4465" s="460"/>
      <c r="G4465" s="455"/>
      <c r="H4465" s="455"/>
      <c r="I4465" s="455"/>
      <c r="J4465" s="465"/>
      <c r="K4465" s="465"/>
      <c r="L4465" s="465"/>
      <c r="M4465" s="465"/>
      <c r="N4465" s="463"/>
      <c r="O4465" s="458">
        <f t="shared" si="207"/>
        <v>0</v>
      </c>
      <c r="P4465" s="458">
        <f t="shared" si="208"/>
        <v>0</v>
      </c>
      <c r="Q4465" s="96" t="str">
        <f t="shared" si="209"/>
        <v/>
      </c>
    </row>
    <row r="4466" spans="1:17" ht="13.5" hidden="1" thickBot="1" x14ac:dyDescent="0.25">
      <c r="A4466" s="450"/>
      <c r="B4466" s="463"/>
      <c r="C4466" s="464"/>
      <c r="D4466" s="455"/>
      <c r="E4466" s="455"/>
      <c r="F4466" s="460"/>
      <c r="G4466" s="455"/>
      <c r="H4466" s="455"/>
      <c r="I4466" s="455"/>
      <c r="J4466" s="465"/>
      <c r="K4466" s="465"/>
      <c r="L4466" s="465"/>
      <c r="M4466" s="465"/>
      <c r="N4466" s="463"/>
      <c r="O4466" s="458">
        <f t="shared" si="207"/>
        <v>0</v>
      </c>
      <c r="P4466" s="458">
        <f t="shared" si="208"/>
        <v>0</v>
      </c>
      <c r="Q4466" s="96" t="str">
        <f t="shared" si="209"/>
        <v/>
      </c>
    </row>
    <row r="4467" spans="1:17" ht="13.5" hidden="1" thickBot="1" x14ac:dyDescent="0.25">
      <c r="A4467" s="450"/>
      <c r="B4467" s="463"/>
      <c r="C4467" s="464"/>
      <c r="D4467" s="455"/>
      <c r="E4467" s="455"/>
      <c r="F4467" s="460"/>
      <c r="G4467" s="455"/>
      <c r="H4467" s="455"/>
      <c r="I4467" s="455"/>
      <c r="J4467" s="465"/>
      <c r="K4467" s="465"/>
      <c r="L4467" s="465"/>
      <c r="M4467" s="465"/>
      <c r="N4467" s="463"/>
      <c r="O4467" s="458">
        <f t="shared" si="207"/>
        <v>0</v>
      </c>
      <c r="P4467" s="458">
        <f t="shared" si="208"/>
        <v>0</v>
      </c>
      <c r="Q4467" s="96" t="str">
        <f t="shared" si="209"/>
        <v/>
      </c>
    </row>
    <row r="4468" spans="1:17" ht="13.5" hidden="1" thickBot="1" x14ac:dyDescent="0.25">
      <c r="A4468" s="450"/>
      <c r="B4468" s="463"/>
      <c r="C4468" s="464"/>
      <c r="D4468" s="455"/>
      <c r="E4468" s="455"/>
      <c r="F4468" s="460"/>
      <c r="G4468" s="455"/>
      <c r="H4468" s="461"/>
      <c r="I4468" s="455"/>
      <c r="J4468" s="465"/>
      <c r="K4468" s="465"/>
      <c r="L4468" s="465"/>
      <c r="M4468" s="465"/>
      <c r="N4468" s="463"/>
      <c r="O4468" s="458">
        <f t="shared" si="207"/>
        <v>0</v>
      </c>
      <c r="P4468" s="458">
        <f t="shared" si="208"/>
        <v>0</v>
      </c>
      <c r="Q4468" s="96" t="str">
        <f t="shared" si="209"/>
        <v/>
      </c>
    </row>
    <row r="4469" spans="1:17" ht="13.5" hidden="1" thickBot="1" x14ac:dyDescent="0.25">
      <c r="A4469" s="450"/>
      <c r="B4469" s="463"/>
      <c r="C4469" s="464"/>
      <c r="D4469" s="455"/>
      <c r="E4469" s="455"/>
      <c r="F4469" s="460"/>
      <c r="G4469" s="455"/>
      <c r="H4469" s="461"/>
      <c r="I4469" s="455"/>
      <c r="J4469" s="465"/>
      <c r="K4469" s="465"/>
      <c r="L4469" s="465"/>
      <c r="M4469" s="465"/>
      <c r="N4469" s="463"/>
      <c r="O4469" s="458">
        <f t="shared" si="207"/>
        <v>0</v>
      </c>
      <c r="P4469" s="458">
        <f t="shared" si="208"/>
        <v>0</v>
      </c>
      <c r="Q4469" s="96" t="str">
        <f t="shared" si="209"/>
        <v/>
      </c>
    </row>
    <row r="4470" spans="1:17" ht="13.5" hidden="1" thickBot="1" x14ac:dyDescent="0.25">
      <c r="A4470" s="450"/>
      <c r="B4470" s="463"/>
      <c r="C4470" s="464"/>
      <c r="D4470" s="455"/>
      <c r="E4470" s="455"/>
      <c r="F4470" s="460"/>
      <c r="G4470" s="455"/>
      <c r="H4470" s="455"/>
      <c r="I4470" s="455"/>
      <c r="J4470" s="465"/>
      <c r="K4470" s="465"/>
      <c r="L4470" s="465"/>
      <c r="M4470" s="465"/>
      <c r="N4470" s="463"/>
      <c r="O4470" s="458">
        <f t="shared" si="207"/>
        <v>0</v>
      </c>
      <c r="P4470" s="458">
        <f t="shared" si="208"/>
        <v>0</v>
      </c>
      <c r="Q4470" s="96" t="str">
        <f t="shared" si="209"/>
        <v/>
      </c>
    </row>
    <row r="4471" spans="1:17" ht="13.5" hidden="1" thickBot="1" x14ac:dyDescent="0.25">
      <c r="A4471" s="450"/>
      <c r="B4471" s="463"/>
      <c r="C4471" s="464"/>
      <c r="D4471" s="455"/>
      <c r="E4471" s="455"/>
      <c r="F4471" s="460"/>
      <c r="G4471" s="455"/>
      <c r="H4471" s="461"/>
      <c r="I4471" s="455"/>
      <c r="J4471" s="489"/>
      <c r="K4471" s="489"/>
      <c r="L4471" s="465"/>
      <c r="M4471" s="465"/>
      <c r="N4471" s="463"/>
      <c r="O4471" s="458">
        <f t="shared" si="207"/>
        <v>0</v>
      </c>
      <c r="P4471" s="458">
        <f t="shared" si="208"/>
        <v>0</v>
      </c>
      <c r="Q4471" s="96" t="str">
        <f t="shared" si="209"/>
        <v/>
      </c>
    </row>
    <row r="4472" spans="1:17" ht="13.5" hidden="1" thickBot="1" x14ac:dyDescent="0.25">
      <c r="A4472" s="450"/>
      <c r="B4472" s="463"/>
      <c r="C4472" s="464"/>
      <c r="D4472" s="455"/>
      <c r="E4472" s="455"/>
      <c r="F4472" s="460"/>
      <c r="G4472" s="455"/>
      <c r="H4472" s="455"/>
      <c r="I4472" s="455"/>
      <c r="J4472" s="465"/>
      <c r="K4472" s="489"/>
      <c r="L4472" s="465"/>
      <c r="M4472" s="465"/>
      <c r="N4472" s="463"/>
      <c r="O4472" s="458">
        <f t="shared" si="207"/>
        <v>0</v>
      </c>
      <c r="P4472" s="458">
        <f t="shared" si="208"/>
        <v>0</v>
      </c>
      <c r="Q4472" s="96" t="str">
        <f t="shared" si="209"/>
        <v/>
      </c>
    </row>
    <row r="4473" spans="1:17" ht="13.5" hidden="1" thickBot="1" x14ac:dyDescent="0.25">
      <c r="A4473" s="450"/>
      <c r="B4473" s="463"/>
      <c r="C4473" s="464"/>
      <c r="D4473" s="455"/>
      <c r="E4473" s="455"/>
      <c r="F4473" s="460"/>
      <c r="G4473" s="455"/>
      <c r="H4473" s="455"/>
      <c r="I4473" s="455"/>
      <c r="J4473" s="465"/>
      <c r="K4473" s="489"/>
      <c r="L4473" s="465"/>
      <c r="M4473" s="465"/>
      <c r="N4473" s="463"/>
      <c r="O4473" s="458">
        <f t="shared" si="207"/>
        <v>0</v>
      </c>
      <c r="P4473" s="458">
        <f t="shared" si="208"/>
        <v>0</v>
      </c>
      <c r="Q4473" s="96" t="str">
        <f t="shared" si="209"/>
        <v/>
      </c>
    </row>
    <row r="4474" spans="1:17" ht="13.5" hidden="1" thickBot="1" x14ac:dyDescent="0.25">
      <c r="A4474" s="450"/>
      <c r="B4474" s="463"/>
      <c r="C4474" s="464"/>
      <c r="D4474" s="455"/>
      <c r="E4474" s="455"/>
      <c r="F4474" s="460"/>
      <c r="G4474" s="455"/>
      <c r="H4474" s="455"/>
      <c r="I4474" s="455"/>
      <c r="J4474" s="465"/>
      <c r="K4474" s="489"/>
      <c r="L4474" s="465"/>
      <c r="M4474" s="465"/>
      <c r="N4474" s="463"/>
      <c r="O4474" s="458">
        <f t="shared" si="207"/>
        <v>0</v>
      </c>
      <c r="P4474" s="458">
        <f t="shared" si="208"/>
        <v>0</v>
      </c>
      <c r="Q4474" s="96" t="str">
        <f t="shared" si="209"/>
        <v/>
      </c>
    </row>
    <row r="4475" spans="1:17" ht="13.5" hidden="1" thickBot="1" x14ac:dyDescent="0.25">
      <c r="A4475" s="450"/>
      <c r="B4475" s="463"/>
      <c r="C4475" s="464"/>
      <c r="D4475" s="455"/>
      <c r="E4475" s="455"/>
      <c r="F4475" s="460"/>
      <c r="G4475" s="455"/>
      <c r="H4475" s="455"/>
      <c r="I4475" s="455"/>
      <c r="J4475" s="465"/>
      <c r="K4475" s="465"/>
      <c r="L4475" s="465"/>
      <c r="M4475" s="465"/>
      <c r="N4475" s="463"/>
      <c r="O4475" s="458">
        <f t="shared" si="207"/>
        <v>0</v>
      </c>
      <c r="P4475" s="458">
        <f t="shared" si="208"/>
        <v>0</v>
      </c>
      <c r="Q4475" s="96" t="str">
        <f t="shared" si="209"/>
        <v/>
      </c>
    </row>
    <row r="4476" spans="1:17" ht="13.5" hidden="1" thickBot="1" x14ac:dyDescent="0.25">
      <c r="A4476" s="450"/>
      <c r="B4476" s="463"/>
      <c r="C4476" s="464"/>
      <c r="D4476" s="455"/>
      <c r="E4476" s="455"/>
      <c r="F4476" s="460"/>
      <c r="G4476" s="455"/>
      <c r="H4476" s="455"/>
      <c r="I4476" s="455"/>
      <c r="J4476" s="465"/>
      <c r="K4476" s="465"/>
      <c r="L4476" s="465"/>
      <c r="M4476" s="465"/>
      <c r="N4476" s="463"/>
      <c r="O4476" s="458">
        <f t="shared" si="207"/>
        <v>0</v>
      </c>
      <c r="P4476" s="458">
        <f t="shared" si="208"/>
        <v>0</v>
      </c>
      <c r="Q4476" s="96" t="str">
        <f t="shared" si="209"/>
        <v/>
      </c>
    </row>
    <row r="4477" spans="1:17" ht="13.5" hidden="1" thickBot="1" x14ac:dyDescent="0.25">
      <c r="A4477" s="450"/>
      <c r="B4477" s="463"/>
      <c r="C4477" s="464"/>
      <c r="D4477" s="455"/>
      <c r="E4477" s="455"/>
      <c r="F4477" s="460"/>
      <c r="G4477" s="455"/>
      <c r="H4477" s="455"/>
      <c r="I4477" s="455"/>
      <c r="J4477" s="465"/>
      <c r="K4477" s="465"/>
      <c r="L4477" s="465"/>
      <c r="M4477" s="465"/>
      <c r="N4477" s="463"/>
      <c r="O4477" s="458">
        <f t="shared" si="207"/>
        <v>0</v>
      </c>
      <c r="P4477" s="458">
        <f t="shared" si="208"/>
        <v>0</v>
      </c>
      <c r="Q4477" s="96" t="str">
        <f t="shared" si="209"/>
        <v/>
      </c>
    </row>
    <row r="4478" spans="1:17" ht="13.5" hidden="1" thickBot="1" x14ac:dyDescent="0.25">
      <c r="A4478" s="450"/>
      <c r="B4478" s="463"/>
      <c r="C4478" s="464"/>
      <c r="D4478" s="455"/>
      <c r="E4478" s="455"/>
      <c r="F4478" s="460"/>
      <c r="G4478" s="455"/>
      <c r="H4478" s="455"/>
      <c r="I4478" s="455"/>
      <c r="J4478" s="465"/>
      <c r="K4478" s="465"/>
      <c r="L4478" s="465"/>
      <c r="M4478" s="465"/>
      <c r="N4478" s="463"/>
      <c r="O4478" s="458">
        <f t="shared" si="207"/>
        <v>0</v>
      </c>
      <c r="P4478" s="458">
        <f t="shared" si="208"/>
        <v>0</v>
      </c>
      <c r="Q4478" s="96" t="str">
        <f t="shared" si="209"/>
        <v/>
      </c>
    </row>
    <row r="4479" spans="1:17" ht="13.5" hidden="1" thickBot="1" x14ac:dyDescent="0.25">
      <c r="A4479" s="450"/>
      <c r="B4479" s="463"/>
      <c r="C4479" s="464"/>
      <c r="D4479" s="455"/>
      <c r="E4479" s="455"/>
      <c r="F4479" s="460"/>
      <c r="G4479" s="455"/>
      <c r="H4479" s="455"/>
      <c r="I4479" s="455"/>
      <c r="J4479" s="489"/>
      <c r="K4479" s="489"/>
      <c r="L4479" s="465"/>
      <c r="M4479" s="465"/>
      <c r="N4479" s="463"/>
      <c r="O4479" s="458">
        <f t="shared" si="207"/>
        <v>0</v>
      </c>
      <c r="P4479" s="458">
        <f t="shared" si="208"/>
        <v>0</v>
      </c>
      <c r="Q4479" s="96" t="str">
        <f t="shared" si="209"/>
        <v/>
      </c>
    </row>
    <row r="4480" spans="1:17" ht="13.5" hidden="1" thickBot="1" x14ac:dyDescent="0.25">
      <c r="A4480" s="450"/>
      <c r="B4480" s="463"/>
      <c r="C4480" s="464"/>
      <c r="D4480" s="455"/>
      <c r="E4480" s="455"/>
      <c r="F4480" s="460"/>
      <c r="G4480" s="455"/>
      <c r="H4480" s="455"/>
      <c r="I4480" s="455"/>
      <c r="J4480" s="465"/>
      <c r="K4480" s="489"/>
      <c r="L4480" s="465"/>
      <c r="M4480" s="465"/>
      <c r="N4480" s="463"/>
      <c r="O4480" s="458">
        <f t="shared" si="207"/>
        <v>0</v>
      </c>
      <c r="P4480" s="458">
        <f t="shared" si="208"/>
        <v>0</v>
      </c>
      <c r="Q4480" s="96" t="str">
        <f t="shared" si="209"/>
        <v/>
      </c>
    </row>
    <row r="4481" spans="1:17" ht="13.5" hidden="1" thickBot="1" x14ac:dyDescent="0.25">
      <c r="A4481" s="450"/>
      <c r="B4481" s="463"/>
      <c r="C4481" s="464"/>
      <c r="D4481" s="455"/>
      <c r="E4481" s="455"/>
      <c r="F4481" s="460"/>
      <c r="G4481" s="455"/>
      <c r="H4481" s="455"/>
      <c r="I4481" s="455"/>
      <c r="J4481" s="465"/>
      <c r="K4481" s="465"/>
      <c r="L4481" s="465"/>
      <c r="M4481" s="465"/>
      <c r="N4481" s="463"/>
      <c r="O4481" s="458">
        <f t="shared" si="207"/>
        <v>0</v>
      </c>
      <c r="P4481" s="458">
        <f t="shared" si="208"/>
        <v>0</v>
      </c>
      <c r="Q4481" s="96" t="str">
        <f t="shared" si="209"/>
        <v/>
      </c>
    </row>
    <row r="4482" spans="1:17" ht="13.5" hidden="1" thickBot="1" x14ac:dyDescent="0.25">
      <c r="A4482" s="450"/>
      <c r="B4482" s="463"/>
      <c r="C4482" s="464"/>
      <c r="D4482" s="455"/>
      <c r="E4482" s="455"/>
      <c r="F4482" s="460"/>
      <c r="G4482" s="455"/>
      <c r="H4482" s="455"/>
      <c r="I4482" s="455"/>
      <c r="J4482" s="489"/>
      <c r="K4482" s="489"/>
      <c r="L4482" s="465"/>
      <c r="M4482" s="465"/>
      <c r="N4482" s="463"/>
      <c r="O4482" s="458">
        <f t="shared" si="207"/>
        <v>0</v>
      </c>
      <c r="P4482" s="458">
        <f t="shared" si="208"/>
        <v>0</v>
      </c>
      <c r="Q4482" s="96" t="str">
        <f t="shared" si="209"/>
        <v/>
      </c>
    </row>
    <row r="4483" spans="1:17" ht="13.5" hidden="1" thickBot="1" x14ac:dyDescent="0.25">
      <c r="A4483" s="450"/>
      <c r="B4483" s="463"/>
      <c r="C4483" s="464"/>
      <c r="D4483" s="455"/>
      <c r="E4483" s="455"/>
      <c r="F4483" s="460"/>
      <c r="G4483" s="455"/>
      <c r="H4483" s="455"/>
      <c r="I4483" s="455"/>
      <c r="J4483" s="465"/>
      <c r="K4483" s="489"/>
      <c r="L4483" s="465"/>
      <c r="M4483" s="465"/>
      <c r="N4483" s="463"/>
      <c r="O4483" s="458">
        <f t="shared" si="207"/>
        <v>0</v>
      </c>
      <c r="P4483" s="458">
        <f t="shared" si="208"/>
        <v>0</v>
      </c>
      <c r="Q4483" s="96" t="str">
        <f t="shared" si="209"/>
        <v/>
      </c>
    </row>
    <row r="4484" spans="1:17" ht="13.5" hidden="1" thickBot="1" x14ac:dyDescent="0.25">
      <c r="A4484" s="450"/>
      <c r="B4484" s="463"/>
      <c r="C4484" s="464"/>
      <c r="D4484" s="455"/>
      <c r="E4484" s="455"/>
      <c r="F4484" s="460"/>
      <c r="G4484" s="455"/>
      <c r="H4484" s="455"/>
      <c r="I4484" s="455"/>
      <c r="J4484" s="465"/>
      <c r="K4484" s="465"/>
      <c r="L4484" s="465"/>
      <c r="M4484" s="465"/>
      <c r="N4484" s="463"/>
      <c r="O4484" s="458">
        <f t="shared" si="207"/>
        <v>0</v>
      </c>
      <c r="P4484" s="458">
        <f t="shared" si="208"/>
        <v>0</v>
      </c>
      <c r="Q4484" s="96" t="str">
        <f t="shared" si="209"/>
        <v/>
      </c>
    </row>
    <row r="4485" spans="1:17" ht="13.5" hidden="1" thickBot="1" x14ac:dyDescent="0.25">
      <c r="A4485" s="450"/>
      <c r="B4485" s="463"/>
      <c r="C4485" s="464"/>
      <c r="D4485" s="455"/>
      <c r="E4485" s="455"/>
      <c r="F4485" s="460"/>
      <c r="G4485" s="455"/>
      <c r="H4485" s="455"/>
      <c r="I4485" s="455"/>
      <c r="J4485" s="465"/>
      <c r="K4485" s="465"/>
      <c r="L4485" s="465"/>
      <c r="M4485" s="465"/>
      <c r="N4485" s="463"/>
      <c r="O4485" s="458">
        <f t="shared" si="207"/>
        <v>0</v>
      </c>
      <c r="P4485" s="458">
        <f t="shared" si="208"/>
        <v>0</v>
      </c>
      <c r="Q4485" s="96" t="str">
        <f t="shared" si="209"/>
        <v/>
      </c>
    </row>
    <row r="4486" spans="1:17" ht="13.5" hidden="1" thickBot="1" x14ac:dyDescent="0.25">
      <c r="A4486" s="450"/>
      <c r="B4486" s="463"/>
      <c r="C4486" s="464"/>
      <c r="D4486" s="455"/>
      <c r="E4486" s="455"/>
      <c r="F4486" s="460"/>
      <c r="G4486" s="455"/>
      <c r="H4486" s="455"/>
      <c r="I4486" s="455"/>
      <c r="J4486" s="465"/>
      <c r="K4486" s="489"/>
      <c r="L4486" s="465"/>
      <c r="M4486" s="465"/>
      <c r="N4486" s="463"/>
      <c r="O4486" s="458">
        <f t="shared" si="207"/>
        <v>0</v>
      </c>
      <c r="P4486" s="458">
        <f t="shared" si="208"/>
        <v>0</v>
      </c>
      <c r="Q4486" s="96" t="str">
        <f t="shared" si="209"/>
        <v/>
      </c>
    </row>
    <row r="4487" spans="1:17" ht="13.5" hidden="1" thickBot="1" x14ac:dyDescent="0.25">
      <c r="A4487" s="450"/>
      <c r="B4487" s="463"/>
      <c r="C4487" s="464"/>
      <c r="D4487" s="455"/>
      <c r="E4487" s="455"/>
      <c r="F4487" s="460"/>
      <c r="G4487" s="455"/>
      <c r="H4487" s="455"/>
      <c r="I4487" s="455"/>
      <c r="J4487" s="465"/>
      <c r="K4487" s="465"/>
      <c r="L4487" s="465"/>
      <c r="M4487" s="465"/>
      <c r="N4487" s="463"/>
      <c r="O4487" s="458">
        <f t="shared" si="207"/>
        <v>0</v>
      </c>
      <c r="P4487" s="458">
        <f t="shared" si="208"/>
        <v>0</v>
      </c>
      <c r="Q4487" s="96" t="str">
        <f t="shared" si="209"/>
        <v/>
      </c>
    </row>
    <row r="4488" spans="1:17" ht="13.5" hidden="1" thickBot="1" x14ac:dyDescent="0.25">
      <c r="A4488" s="450"/>
      <c r="B4488" s="463"/>
      <c r="C4488" s="464"/>
      <c r="D4488" s="455"/>
      <c r="E4488" s="455"/>
      <c r="F4488" s="460"/>
      <c r="G4488" s="455"/>
      <c r="H4488" s="455"/>
      <c r="I4488" s="455"/>
      <c r="J4488" s="465"/>
      <c r="K4488" s="489"/>
      <c r="L4488" s="465"/>
      <c r="M4488" s="465"/>
      <c r="N4488" s="463"/>
      <c r="O4488" s="458">
        <f t="shared" si="207"/>
        <v>0</v>
      </c>
      <c r="P4488" s="458">
        <f t="shared" si="208"/>
        <v>0</v>
      </c>
      <c r="Q4488" s="96" t="str">
        <f t="shared" si="209"/>
        <v/>
      </c>
    </row>
    <row r="4489" spans="1:17" ht="13.5" hidden="1" thickBot="1" x14ac:dyDescent="0.25">
      <c r="A4489" s="450"/>
      <c r="B4489" s="463"/>
      <c r="C4489" s="464"/>
      <c r="D4489" s="455"/>
      <c r="E4489" s="455"/>
      <c r="F4489" s="460"/>
      <c r="G4489" s="455"/>
      <c r="H4489" s="455"/>
      <c r="I4489" s="455"/>
      <c r="J4489" s="489"/>
      <c r="K4489" s="489"/>
      <c r="L4489" s="465"/>
      <c r="M4489" s="465"/>
      <c r="N4489" s="463"/>
      <c r="O4489" s="458">
        <f t="shared" si="207"/>
        <v>0</v>
      </c>
      <c r="P4489" s="458">
        <f t="shared" si="208"/>
        <v>0</v>
      </c>
      <c r="Q4489" s="96" t="str">
        <f t="shared" si="209"/>
        <v/>
      </c>
    </row>
    <row r="4490" spans="1:17" ht="13.5" hidden="1" thickBot="1" x14ac:dyDescent="0.25">
      <c r="A4490" s="450"/>
      <c r="B4490" s="463"/>
      <c r="C4490" s="464"/>
      <c r="D4490" s="455"/>
      <c r="E4490" s="455"/>
      <c r="F4490" s="460"/>
      <c r="G4490" s="455"/>
      <c r="H4490" s="455"/>
      <c r="I4490" s="455"/>
      <c r="J4490" s="465"/>
      <c r="K4490" s="489"/>
      <c r="L4490" s="465"/>
      <c r="M4490" s="465"/>
      <c r="N4490" s="463"/>
      <c r="O4490" s="458">
        <f t="shared" si="207"/>
        <v>0</v>
      </c>
      <c r="P4490" s="458">
        <f t="shared" si="208"/>
        <v>0</v>
      </c>
      <c r="Q4490" s="96" t="str">
        <f t="shared" si="209"/>
        <v/>
      </c>
    </row>
    <row r="4491" spans="1:17" ht="13.5" hidden="1" thickBot="1" x14ac:dyDescent="0.25">
      <c r="A4491" s="450"/>
      <c r="B4491" s="463"/>
      <c r="C4491" s="464"/>
      <c r="D4491" s="455"/>
      <c r="E4491" s="455"/>
      <c r="F4491" s="460"/>
      <c r="G4491" s="455"/>
      <c r="H4491" s="455"/>
      <c r="I4491" s="455"/>
      <c r="J4491" s="465"/>
      <c r="K4491" s="489"/>
      <c r="L4491" s="465"/>
      <c r="M4491" s="465"/>
      <c r="N4491" s="463"/>
      <c r="O4491" s="458">
        <f t="shared" ref="O4491:O4554" si="210">IF(B4491=0,0,IF(YEAR(B4491)=$P$1,MONTH(B4491)-$O$1+1,(YEAR(B4491)-$P$1)*12-$O$1+1+MONTH(B4491)))</f>
        <v>0</v>
      </c>
      <c r="P4491" s="458">
        <f t="shared" ref="P4491:P4554" si="211">IF(C4491=0,0,IF(YEAR(C4491)=$P$1,MONTH(C4491)-$O$1+1,(YEAR(C4491)-$P$1)*12-$O$1+1+MONTH(C4491)))</f>
        <v>0</v>
      </c>
      <c r="Q4491" s="96" t="str">
        <f t="shared" ref="Q4491:Q4554" si="212">SUBSTITUTE(D4491," ","_")</f>
        <v/>
      </c>
    </row>
    <row r="4492" spans="1:17" ht="13.5" hidden="1" thickBot="1" x14ac:dyDescent="0.25">
      <c r="A4492" s="450"/>
      <c r="B4492" s="463"/>
      <c r="C4492" s="464"/>
      <c r="D4492" s="455"/>
      <c r="E4492" s="455"/>
      <c r="F4492" s="460"/>
      <c r="G4492" s="455"/>
      <c r="H4492" s="455"/>
      <c r="I4492" s="455"/>
      <c r="J4492" s="465"/>
      <c r="K4492" s="465"/>
      <c r="L4492" s="465"/>
      <c r="M4492" s="465"/>
      <c r="N4492" s="463"/>
      <c r="O4492" s="458">
        <f t="shared" si="210"/>
        <v>0</v>
      </c>
      <c r="P4492" s="458">
        <f t="shared" si="211"/>
        <v>0</v>
      </c>
      <c r="Q4492" s="96" t="str">
        <f t="shared" si="212"/>
        <v/>
      </c>
    </row>
    <row r="4493" spans="1:17" ht="13.5" hidden="1" thickBot="1" x14ac:dyDescent="0.25">
      <c r="A4493" s="450"/>
      <c r="B4493" s="463"/>
      <c r="C4493" s="464"/>
      <c r="D4493" s="455"/>
      <c r="E4493" s="455"/>
      <c r="F4493" s="460"/>
      <c r="G4493" s="455"/>
      <c r="H4493" s="455"/>
      <c r="I4493" s="455"/>
      <c r="J4493" s="489"/>
      <c r="K4493" s="489"/>
      <c r="L4493" s="465"/>
      <c r="M4493" s="465"/>
      <c r="N4493" s="463"/>
      <c r="O4493" s="458">
        <f t="shared" si="210"/>
        <v>0</v>
      </c>
      <c r="P4493" s="458">
        <f t="shared" si="211"/>
        <v>0</v>
      </c>
      <c r="Q4493" s="96" t="str">
        <f t="shared" si="212"/>
        <v/>
      </c>
    </row>
    <row r="4494" spans="1:17" ht="13.5" hidden="1" thickBot="1" x14ac:dyDescent="0.25">
      <c r="A4494" s="450"/>
      <c r="B4494" s="463"/>
      <c r="C4494" s="464"/>
      <c r="D4494" s="455"/>
      <c r="E4494" s="455"/>
      <c r="F4494" s="460"/>
      <c r="G4494" s="455"/>
      <c r="H4494" s="455"/>
      <c r="I4494" s="455"/>
      <c r="J4494" s="465"/>
      <c r="K4494" s="489"/>
      <c r="L4494" s="465"/>
      <c r="M4494" s="465"/>
      <c r="N4494" s="463"/>
      <c r="O4494" s="458">
        <f t="shared" si="210"/>
        <v>0</v>
      </c>
      <c r="P4494" s="458">
        <f t="shared" si="211"/>
        <v>0</v>
      </c>
      <c r="Q4494" s="96" t="str">
        <f t="shared" si="212"/>
        <v/>
      </c>
    </row>
    <row r="4495" spans="1:17" ht="13.5" hidden="1" thickBot="1" x14ac:dyDescent="0.25">
      <c r="A4495" s="450"/>
      <c r="B4495" s="463"/>
      <c r="C4495" s="464"/>
      <c r="D4495" s="455"/>
      <c r="E4495" s="455"/>
      <c r="F4495" s="460"/>
      <c r="G4495" s="455"/>
      <c r="H4495" s="455"/>
      <c r="I4495" s="455"/>
      <c r="J4495" s="465"/>
      <c r="K4495" s="489"/>
      <c r="L4495" s="465"/>
      <c r="M4495" s="465"/>
      <c r="N4495" s="463"/>
      <c r="O4495" s="458">
        <f t="shared" si="210"/>
        <v>0</v>
      </c>
      <c r="P4495" s="458">
        <f t="shared" si="211"/>
        <v>0</v>
      </c>
      <c r="Q4495" s="96" t="str">
        <f t="shared" si="212"/>
        <v/>
      </c>
    </row>
    <row r="4496" spans="1:17" ht="13.5" hidden="1" thickBot="1" x14ac:dyDescent="0.25">
      <c r="A4496" s="450"/>
      <c r="B4496" s="463"/>
      <c r="C4496" s="464"/>
      <c r="D4496" s="455"/>
      <c r="E4496" s="455"/>
      <c r="F4496" s="460"/>
      <c r="G4496" s="455"/>
      <c r="H4496" s="455"/>
      <c r="I4496" s="455"/>
      <c r="J4496" s="465"/>
      <c r="K4496" s="489"/>
      <c r="L4496" s="465"/>
      <c r="M4496" s="465"/>
      <c r="N4496" s="463"/>
      <c r="O4496" s="458">
        <f t="shared" si="210"/>
        <v>0</v>
      </c>
      <c r="P4496" s="458">
        <f t="shared" si="211"/>
        <v>0</v>
      </c>
      <c r="Q4496" s="96" t="str">
        <f t="shared" si="212"/>
        <v/>
      </c>
    </row>
    <row r="4497" spans="1:17" ht="13.5" hidden="1" thickBot="1" x14ac:dyDescent="0.25">
      <c r="A4497" s="450"/>
      <c r="B4497" s="463"/>
      <c r="C4497" s="464"/>
      <c r="D4497" s="455"/>
      <c r="E4497" s="455"/>
      <c r="F4497" s="460"/>
      <c r="G4497" s="455"/>
      <c r="H4497" s="455"/>
      <c r="I4497" s="455"/>
      <c r="J4497" s="465"/>
      <c r="K4497" s="465"/>
      <c r="L4497" s="465"/>
      <c r="M4497" s="465"/>
      <c r="N4497" s="463"/>
      <c r="O4497" s="458">
        <f t="shared" si="210"/>
        <v>0</v>
      </c>
      <c r="P4497" s="458">
        <f t="shared" si="211"/>
        <v>0</v>
      </c>
      <c r="Q4497" s="96" t="str">
        <f t="shared" si="212"/>
        <v/>
      </c>
    </row>
    <row r="4498" spans="1:17" ht="13.5" hidden="1" thickBot="1" x14ac:dyDescent="0.25">
      <c r="A4498" s="450"/>
      <c r="B4498" s="463"/>
      <c r="C4498" s="464"/>
      <c r="D4498" s="455"/>
      <c r="E4498" s="455"/>
      <c r="F4498" s="460"/>
      <c r="G4498" s="455"/>
      <c r="H4498" s="455"/>
      <c r="I4498" s="455"/>
      <c r="J4498" s="465"/>
      <c r="K4498" s="489"/>
      <c r="L4498" s="465"/>
      <c r="M4498" s="465"/>
      <c r="N4498" s="463"/>
      <c r="O4498" s="458">
        <f t="shared" si="210"/>
        <v>0</v>
      </c>
      <c r="P4498" s="458">
        <f t="shared" si="211"/>
        <v>0</v>
      </c>
      <c r="Q4498" s="96" t="str">
        <f t="shared" si="212"/>
        <v/>
      </c>
    </row>
    <row r="4499" spans="1:17" ht="13.5" hidden="1" thickBot="1" x14ac:dyDescent="0.25">
      <c r="A4499" s="450"/>
      <c r="B4499" s="463"/>
      <c r="C4499" s="464"/>
      <c r="D4499" s="455"/>
      <c r="E4499" s="455"/>
      <c r="F4499" s="460"/>
      <c r="G4499" s="455"/>
      <c r="H4499" s="455"/>
      <c r="I4499" s="455"/>
      <c r="J4499" s="489"/>
      <c r="K4499" s="489"/>
      <c r="L4499" s="465"/>
      <c r="M4499" s="465"/>
      <c r="N4499" s="463"/>
      <c r="O4499" s="458">
        <f t="shared" si="210"/>
        <v>0</v>
      </c>
      <c r="P4499" s="458">
        <f t="shared" si="211"/>
        <v>0</v>
      </c>
      <c r="Q4499" s="96" t="str">
        <f t="shared" si="212"/>
        <v/>
      </c>
    </row>
    <row r="4500" spans="1:17" ht="13.5" hidden="1" thickBot="1" x14ac:dyDescent="0.25">
      <c r="A4500" s="450"/>
      <c r="B4500" s="463"/>
      <c r="C4500" s="464"/>
      <c r="D4500" s="455"/>
      <c r="E4500" s="455"/>
      <c r="F4500" s="460"/>
      <c r="G4500" s="455"/>
      <c r="H4500" s="455"/>
      <c r="I4500" s="455"/>
      <c r="J4500" s="465"/>
      <c r="K4500" s="489"/>
      <c r="L4500" s="465"/>
      <c r="M4500" s="465"/>
      <c r="N4500" s="463"/>
      <c r="O4500" s="458">
        <f t="shared" si="210"/>
        <v>0</v>
      </c>
      <c r="P4500" s="458">
        <f t="shared" si="211"/>
        <v>0</v>
      </c>
      <c r="Q4500" s="96" t="str">
        <f t="shared" si="212"/>
        <v/>
      </c>
    </row>
    <row r="4501" spans="1:17" ht="13.5" hidden="1" thickBot="1" x14ac:dyDescent="0.25">
      <c r="A4501" s="450"/>
      <c r="B4501" s="463"/>
      <c r="C4501" s="464"/>
      <c r="D4501" s="455"/>
      <c r="E4501" s="455"/>
      <c r="F4501" s="460"/>
      <c r="G4501" s="455"/>
      <c r="H4501" s="455"/>
      <c r="I4501" s="455"/>
      <c r="J4501" s="489"/>
      <c r="K4501" s="489"/>
      <c r="L4501" s="465"/>
      <c r="M4501" s="465"/>
      <c r="N4501" s="463"/>
      <c r="O4501" s="458">
        <f t="shared" si="210"/>
        <v>0</v>
      </c>
      <c r="P4501" s="458">
        <f t="shared" si="211"/>
        <v>0</v>
      </c>
      <c r="Q4501" s="96" t="str">
        <f t="shared" si="212"/>
        <v/>
      </c>
    </row>
    <row r="4502" spans="1:17" ht="13.5" hidden="1" thickBot="1" x14ac:dyDescent="0.25">
      <c r="A4502" s="450"/>
      <c r="B4502" s="463"/>
      <c r="C4502" s="464"/>
      <c r="D4502" s="455"/>
      <c r="E4502" s="455"/>
      <c r="F4502" s="460"/>
      <c r="G4502" s="455"/>
      <c r="H4502" s="455"/>
      <c r="I4502" s="455"/>
      <c r="J4502" s="465"/>
      <c r="K4502" s="489"/>
      <c r="L4502" s="465"/>
      <c r="M4502" s="465"/>
      <c r="N4502" s="463"/>
      <c r="O4502" s="458">
        <f t="shared" si="210"/>
        <v>0</v>
      </c>
      <c r="P4502" s="458">
        <f t="shared" si="211"/>
        <v>0</v>
      </c>
      <c r="Q4502" s="96" t="str">
        <f t="shared" si="212"/>
        <v/>
      </c>
    </row>
    <row r="4503" spans="1:17" ht="13.5" hidden="1" thickBot="1" x14ac:dyDescent="0.25">
      <c r="A4503" s="450"/>
      <c r="B4503" s="463"/>
      <c r="C4503" s="464"/>
      <c r="D4503" s="455"/>
      <c r="E4503" s="455"/>
      <c r="F4503" s="460"/>
      <c r="G4503" s="455"/>
      <c r="H4503" s="455"/>
      <c r="I4503" s="455"/>
      <c r="J4503" s="465"/>
      <c r="K4503" s="465"/>
      <c r="L4503" s="465"/>
      <c r="M4503" s="465"/>
      <c r="N4503" s="463"/>
      <c r="O4503" s="458">
        <f t="shared" si="210"/>
        <v>0</v>
      </c>
      <c r="P4503" s="458">
        <f t="shared" si="211"/>
        <v>0</v>
      </c>
      <c r="Q4503" s="96" t="str">
        <f t="shared" si="212"/>
        <v/>
      </c>
    </row>
    <row r="4504" spans="1:17" ht="13.5" hidden="1" thickBot="1" x14ac:dyDescent="0.25">
      <c r="A4504" s="450"/>
      <c r="B4504" s="463"/>
      <c r="C4504" s="464"/>
      <c r="D4504" s="455"/>
      <c r="E4504" s="455"/>
      <c r="F4504" s="460"/>
      <c r="G4504" s="455"/>
      <c r="H4504" s="455"/>
      <c r="I4504" s="455"/>
      <c r="J4504" s="465"/>
      <c r="K4504" s="465"/>
      <c r="L4504" s="465"/>
      <c r="M4504" s="465"/>
      <c r="N4504" s="463"/>
      <c r="O4504" s="458">
        <f t="shared" si="210"/>
        <v>0</v>
      </c>
      <c r="P4504" s="458">
        <f t="shared" si="211"/>
        <v>0</v>
      </c>
      <c r="Q4504" s="96" t="str">
        <f t="shared" si="212"/>
        <v/>
      </c>
    </row>
    <row r="4505" spans="1:17" ht="13.5" hidden="1" thickBot="1" x14ac:dyDescent="0.25">
      <c r="A4505" s="450"/>
      <c r="B4505" s="463"/>
      <c r="C4505" s="464"/>
      <c r="D4505" s="455"/>
      <c r="E4505" s="455"/>
      <c r="F4505" s="460"/>
      <c r="G4505" s="455"/>
      <c r="H4505" s="455"/>
      <c r="I4505" s="455"/>
      <c r="J4505" s="465"/>
      <c r="K4505" s="489"/>
      <c r="L4505" s="465"/>
      <c r="M4505" s="465"/>
      <c r="N4505" s="463"/>
      <c r="O4505" s="458">
        <f t="shared" si="210"/>
        <v>0</v>
      </c>
      <c r="P4505" s="458">
        <f t="shared" si="211"/>
        <v>0</v>
      </c>
      <c r="Q4505" s="96" t="str">
        <f t="shared" si="212"/>
        <v/>
      </c>
    </row>
    <row r="4506" spans="1:17" ht="13.5" hidden="1" thickBot="1" x14ac:dyDescent="0.25">
      <c r="A4506" s="450"/>
      <c r="B4506" s="463"/>
      <c r="C4506" s="464"/>
      <c r="D4506" s="455"/>
      <c r="E4506" s="455"/>
      <c r="F4506" s="460"/>
      <c r="G4506" s="455"/>
      <c r="H4506" s="455"/>
      <c r="I4506" s="455"/>
      <c r="J4506" s="489"/>
      <c r="K4506" s="489"/>
      <c r="L4506" s="465"/>
      <c r="M4506" s="465"/>
      <c r="N4506" s="463"/>
      <c r="O4506" s="458">
        <f t="shared" si="210"/>
        <v>0</v>
      </c>
      <c r="P4506" s="458">
        <f t="shared" si="211"/>
        <v>0</v>
      </c>
      <c r="Q4506" s="96" t="str">
        <f t="shared" si="212"/>
        <v/>
      </c>
    </row>
    <row r="4507" spans="1:17" ht="13.5" hidden="1" thickBot="1" x14ac:dyDescent="0.25">
      <c r="A4507" s="450"/>
      <c r="B4507" s="463"/>
      <c r="C4507" s="464"/>
      <c r="D4507" s="455"/>
      <c r="E4507" s="455"/>
      <c r="F4507" s="460"/>
      <c r="G4507" s="455"/>
      <c r="H4507" s="455"/>
      <c r="I4507" s="455"/>
      <c r="J4507" s="465"/>
      <c r="K4507" s="489"/>
      <c r="L4507" s="465"/>
      <c r="M4507" s="465"/>
      <c r="N4507" s="463"/>
      <c r="O4507" s="458">
        <f t="shared" si="210"/>
        <v>0</v>
      </c>
      <c r="P4507" s="458">
        <f t="shared" si="211"/>
        <v>0</v>
      </c>
      <c r="Q4507" s="96" t="str">
        <f t="shared" si="212"/>
        <v/>
      </c>
    </row>
    <row r="4508" spans="1:17" ht="13.5" hidden="1" thickBot="1" x14ac:dyDescent="0.25">
      <c r="A4508" s="450"/>
      <c r="B4508" s="463"/>
      <c r="C4508" s="464"/>
      <c r="D4508" s="455"/>
      <c r="E4508" s="455"/>
      <c r="F4508" s="460"/>
      <c r="G4508" s="455"/>
      <c r="H4508" s="455"/>
      <c r="I4508" s="455"/>
      <c r="J4508" s="465"/>
      <c r="K4508" s="489"/>
      <c r="L4508" s="465"/>
      <c r="M4508" s="465"/>
      <c r="N4508" s="463"/>
      <c r="O4508" s="458">
        <f t="shared" si="210"/>
        <v>0</v>
      </c>
      <c r="P4508" s="458">
        <f t="shared" si="211"/>
        <v>0</v>
      </c>
      <c r="Q4508" s="96" t="str">
        <f t="shared" si="212"/>
        <v/>
      </c>
    </row>
    <row r="4509" spans="1:17" ht="13.5" hidden="1" thickBot="1" x14ac:dyDescent="0.25">
      <c r="A4509" s="450"/>
      <c r="B4509" s="463"/>
      <c r="C4509" s="464"/>
      <c r="D4509" s="455"/>
      <c r="E4509" s="455"/>
      <c r="F4509" s="460"/>
      <c r="G4509" s="455"/>
      <c r="H4509" s="455"/>
      <c r="I4509" s="455"/>
      <c r="J4509" s="465"/>
      <c r="K4509" s="465"/>
      <c r="L4509" s="465"/>
      <c r="M4509" s="465"/>
      <c r="N4509" s="463"/>
      <c r="O4509" s="458">
        <f t="shared" si="210"/>
        <v>0</v>
      </c>
      <c r="P4509" s="458">
        <f t="shared" si="211"/>
        <v>0</v>
      </c>
      <c r="Q4509" s="96" t="str">
        <f t="shared" si="212"/>
        <v/>
      </c>
    </row>
    <row r="4510" spans="1:17" ht="13.5" hidden="1" thickBot="1" x14ac:dyDescent="0.25">
      <c r="A4510" s="450"/>
      <c r="B4510" s="463"/>
      <c r="C4510" s="464"/>
      <c r="D4510" s="455"/>
      <c r="E4510" s="455"/>
      <c r="F4510" s="460"/>
      <c r="G4510" s="455"/>
      <c r="H4510" s="455"/>
      <c r="I4510" s="455"/>
      <c r="J4510" s="465"/>
      <c r="K4510" s="465"/>
      <c r="L4510" s="465"/>
      <c r="M4510" s="465"/>
      <c r="N4510" s="463"/>
      <c r="O4510" s="458">
        <f t="shared" si="210"/>
        <v>0</v>
      </c>
      <c r="P4510" s="458">
        <f t="shared" si="211"/>
        <v>0</v>
      </c>
      <c r="Q4510" s="96" t="str">
        <f t="shared" si="212"/>
        <v/>
      </c>
    </row>
    <row r="4511" spans="1:17" ht="13.5" hidden="1" thickBot="1" x14ac:dyDescent="0.25">
      <c r="A4511" s="450"/>
      <c r="B4511" s="463"/>
      <c r="C4511" s="464"/>
      <c r="D4511" s="455"/>
      <c r="E4511" s="455"/>
      <c r="F4511" s="460"/>
      <c r="G4511" s="455"/>
      <c r="H4511" s="455"/>
      <c r="I4511" s="455"/>
      <c r="J4511" s="465"/>
      <c r="K4511" s="465"/>
      <c r="L4511" s="465"/>
      <c r="M4511" s="465"/>
      <c r="N4511" s="463"/>
      <c r="O4511" s="458">
        <f t="shared" si="210"/>
        <v>0</v>
      </c>
      <c r="P4511" s="458">
        <f t="shared" si="211"/>
        <v>0</v>
      </c>
      <c r="Q4511" s="96" t="str">
        <f t="shared" si="212"/>
        <v/>
      </c>
    </row>
    <row r="4512" spans="1:17" ht="13.5" hidden="1" thickBot="1" x14ac:dyDescent="0.25">
      <c r="A4512" s="450"/>
      <c r="B4512" s="463"/>
      <c r="C4512" s="464"/>
      <c r="D4512" s="455"/>
      <c r="E4512" s="455"/>
      <c r="F4512" s="460"/>
      <c r="G4512" s="455"/>
      <c r="H4512" s="455"/>
      <c r="I4512" s="455"/>
      <c r="J4512" s="465"/>
      <c r="K4512" s="465"/>
      <c r="L4512" s="465"/>
      <c r="M4512" s="465"/>
      <c r="N4512" s="463"/>
      <c r="O4512" s="458">
        <f t="shared" si="210"/>
        <v>0</v>
      </c>
      <c r="P4512" s="458">
        <f t="shared" si="211"/>
        <v>0</v>
      </c>
      <c r="Q4512" s="96" t="str">
        <f t="shared" si="212"/>
        <v/>
      </c>
    </row>
    <row r="4513" spans="1:17" ht="13.5" hidden="1" thickBot="1" x14ac:dyDescent="0.25">
      <c r="A4513" s="450"/>
      <c r="B4513" s="463"/>
      <c r="C4513" s="464"/>
      <c r="D4513" s="455"/>
      <c r="E4513" s="455"/>
      <c r="F4513" s="460"/>
      <c r="G4513" s="455"/>
      <c r="H4513" s="455"/>
      <c r="I4513" s="455"/>
      <c r="J4513" s="465"/>
      <c r="K4513" s="465"/>
      <c r="L4513" s="465"/>
      <c r="M4513" s="465"/>
      <c r="N4513" s="463"/>
      <c r="O4513" s="458">
        <f t="shared" si="210"/>
        <v>0</v>
      </c>
      <c r="P4513" s="458">
        <f t="shared" si="211"/>
        <v>0</v>
      </c>
      <c r="Q4513" s="96" t="str">
        <f t="shared" si="212"/>
        <v/>
      </c>
    </row>
    <row r="4514" spans="1:17" ht="13.5" hidden="1" thickBot="1" x14ac:dyDescent="0.25">
      <c r="A4514" s="450"/>
      <c r="B4514" s="463"/>
      <c r="C4514" s="464"/>
      <c r="D4514" s="455"/>
      <c r="E4514" s="455"/>
      <c r="F4514" s="460"/>
      <c r="G4514" s="455"/>
      <c r="H4514" s="490"/>
      <c r="I4514" s="455"/>
      <c r="J4514" s="465"/>
      <c r="K4514" s="465"/>
      <c r="L4514" s="465"/>
      <c r="M4514" s="465"/>
      <c r="N4514" s="463"/>
      <c r="O4514" s="458">
        <f t="shared" si="210"/>
        <v>0</v>
      </c>
      <c r="P4514" s="458">
        <f t="shared" si="211"/>
        <v>0</v>
      </c>
      <c r="Q4514" s="96" t="str">
        <f t="shared" si="212"/>
        <v/>
      </c>
    </row>
    <row r="4515" spans="1:17" ht="13.5" hidden="1" thickBot="1" x14ac:dyDescent="0.25">
      <c r="A4515" s="450"/>
      <c r="B4515" s="463"/>
      <c r="C4515" s="464"/>
      <c r="D4515" s="455"/>
      <c r="E4515" s="455"/>
      <c r="F4515" s="460"/>
      <c r="G4515" s="455"/>
      <c r="H4515" s="455"/>
      <c r="I4515" s="455"/>
      <c r="J4515" s="465"/>
      <c r="K4515" s="465"/>
      <c r="L4515" s="465"/>
      <c r="M4515" s="465"/>
      <c r="N4515" s="463"/>
      <c r="O4515" s="458">
        <f t="shared" si="210"/>
        <v>0</v>
      </c>
      <c r="P4515" s="458">
        <f t="shared" si="211"/>
        <v>0</v>
      </c>
      <c r="Q4515" s="96" t="str">
        <f t="shared" si="212"/>
        <v/>
      </c>
    </row>
    <row r="4516" spans="1:17" ht="13.5" hidden="1" thickBot="1" x14ac:dyDescent="0.25">
      <c r="A4516" s="450"/>
      <c r="B4516" s="463"/>
      <c r="C4516" s="464"/>
      <c r="D4516" s="455"/>
      <c r="E4516" s="455"/>
      <c r="F4516" s="460"/>
      <c r="G4516" s="455"/>
      <c r="H4516" s="455"/>
      <c r="I4516" s="455"/>
      <c r="J4516" s="465"/>
      <c r="K4516" s="465"/>
      <c r="L4516" s="465"/>
      <c r="M4516" s="465"/>
      <c r="N4516" s="463"/>
      <c r="O4516" s="458">
        <f t="shared" si="210"/>
        <v>0</v>
      </c>
      <c r="P4516" s="458">
        <f t="shared" si="211"/>
        <v>0</v>
      </c>
      <c r="Q4516" s="96" t="str">
        <f t="shared" si="212"/>
        <v/>
      </c>
    </row>
    <row r="4517" spans="1:17" ht="13.5" hidden="1" thickBot="1" x14ac:dyDescent="0.25">
      <c r="A4517" s="450"/>
      <c r="B4517" s="463"/>
      <c r="C4517" s="464"/>
      <c r="D4517" s="455"/>
      <c r="E4517" s="455"/>
      <c r="F4517" s="460"/>
      <c r="G4517" s="455"/>
      <c r="H4517" s="455"/>
      <c r="I4517" s="455"/>
      <c r="J4517" s="465"/>
      <c r="K4517" s="465"/>
      <c r="L4517" s="465"/>
      <c r="M4517" s="465"/>
      <c r="N4517" s="463"/>
      <c r="O4517" s="458">
        <f t="shared" si="210"/>
        <v>0</v>
      </c>
      <c r="P4517" s="458">
        <f t="shared" si="211"/>
        <v>0</v>
      </c>
      <c r="Q4517" s="96" t="str">
        <f t="shared" si="212"/>
        <v/>
      </c>
    </row>
    <row r="4518" spans="1:17" ht="13.5" hidden="1" thickBot="1" x14ac:dyDescent="0.25">
      <c r="A4518" s="450"/>
      <c r="B4518" s="463"/>
      <c r="C4518" s="464"/>
      <c r="D4518" s="455"/>
      <c r="E4518" s="455"/>
      <c r="F4518" s="460"/>
      <c r="G4518" s="455"/>
      <c r="H4518" s="455"/>
      <c r="I4518" s="455"/>
      <c r="J4518" s="465"/>
      <c r="K4518" s="465"/>
      <c r="L4518" s="465"/>
      <c r="M4518" s="465"/>
      <c r="N4518" s="463"/>
      <c r="O4518" s="458">
        <f t="shared" si="210"/>
        <v>0</v>
      </c>
      <c r="P4518" s="458">
        <f t="shared" si="211"/>
        <v>0</v>
      </c>
      <c r="Q4518" s="96" t="str">
        <f t="shared" si="212"/>
        <v/>
      </c>
    </row>
    <row r="4519" spans="1:17" ht="13.5" hidden="1" thickBot="1" x14ac:dyDescent="0.25">
      <c r="A4519" s="450"/>
      <c r="B4519" s="463"/>
      <c r="C4519" s="464"/>
      <c r="D4519" s="455"/>
      <c r="E4519" s="455"/>
      <c r="F4519" s="460"/>
      <c r="G4519" s="455"/>
      <c r="H4519" s="455"/>
      <c r="I4519" s="455"/>
      <c r="J4519" s="465"/>
      <c r="K4519" s="465"/>
      <c r="L4519" s="465"/>
      <c r="M4519" s="465"/>
      <c r="N4519" s="463"/>
      <c r="O4519" s="458">
        <f t="shared" si="210"/>
        <v>0</v>
      </c>
      <c r="P4519" s="458">
        <f t="shared" si="211"/>
        <v>0</v>
      </c>
      <c r="Q4519" s="96" t="str">
        <f t="shared" si="212"/>
        <v/>
      </c>
    </row>
    <row r="4520" spans="1:17" ht="13.5" hidden="1" thickBot="1" x14ac:dyDescent="0.25">
      <c r="A4520" s="450"/>
      <c r="B4520" s="463"/>
      <c r="C4520" s="464"/>
      <c r="D4520" s="455"/>
      <c r="E4520" s="455"/>
      <c r="F4520" s="460"/>
      <c r="G4520" s="455"/>
      <c r="H4520" s="461"/>
      <c r="I4520" s="455"/>
      <c r="J4520" s="465"/>
      <c r="K4520" s="465"/>
      <c r="L4520" s="465"/>
      <c r="M4520" s="465"/>
      <c r="N4520" s="463"/>
      <c r="O4520" s="458">
        <f t="shared" si="210"/>
        <v>0</v>
      </c>
      <c r="P4520" s="458">
        <f t="shared" si="211"/>
        <v>0</v>
      </c>
      <c r="Q4520" s="96" t="str">
        <f t="shared" si="212"/>
        <v/>
      </c>
    </row>
    <row r="4521" spans="1:17" ht="13.5" hidden="1" thickBot="1" x14ac:dyDescent="0.25">
      <c r="A4521" s="450"/>
      <c r="B4521" s="463"/>
      <c r="C4521" s="464"/>
      <c r="D4521" s="455"/>
      <c r="E4521" s="455"/>
      <c r="F4521" s="460"/>
      <c r="G4521" s="455"/>
      <c r="H4521" s="455"/>
      <c r="I4521" s="455"/>
      <c r="J4521" s="465"/>
      <c r="K4521" s="465"/>
      <c r="L4521" s="465"/>
      <c r="M4521" s="465"/>
      <c r="N4521" s="463"/>
      <c r="O4521" s="458">
        <f t="shared" si="210"/>
        <v>0</v>
      </c>
      <c r="P4521" s="458">
        <f t="shared" si="211"/>
        <v>0</v>
      </c>
      <c r="Q4521" s="96" t="str">
        <f t="shared" si="212"/>
        <v/>
      </c>
    </row>
    <row r="4522" spans="1:17" ht="13.5" hidden="1" thickBot="1" x14ac:dyDescent="0.25">
      <c r="A4522" s="450"/>
      <c r="B4522" s="463"/>
      <c r="C4522" s="464"/>
      <c r="D4522" s="455"/>
      <c r="E4522" s="455"/>
      <c r="F4522" s="460"/>
      <c r="G4522" s="455"/>
      <c r="H4522" s="455"/>
      <c r="I4522" s="455"/>
      <c r="J4522" s="465"/>
      <c r="K4522" s="465"/>
      <c r="L4522" s="465"/>
      <c r="M4522" s="465"/>
      <c r="N4522" s="463"/>
      <c r="O4522" s="458">
        <f t="shared" si="210"/>
        <v>0</v>
      </c>
      <c r="P4522" s="458">
        <f t="shared" si="211"/>
        <v>0</v>
      </c>
      <c r="Q4522" s="96" t="str">
        <f t="shared" si="212"/>
        <v/>
      </c>
    </row>
    <row r="4523" spans="1:17" ht="13.5" hidden="1" thickBot="1" x14ac:dyDescent="0.25">
      <c r="A4523" s="450"/>
      <c r="B4523" s="463"/>
      <c r="C4523" s="464"/>
      <c r="D4523" s="455"/>
      <c r="E4523" s="455"/>
      <c r="F4523" s="460"/>
      <c r="G4523" s="455"/>
      <c r="H4523" s="455"/>
      <c r="I4523" s="455"/>
      <c r="J4523" s="465"/>
      <c r="K4523" s="465"/>
      <c r="L4523" s="465"/>
      <c r="M4523" s="465"/>
      <c r="N4523" s="463"/>
      <c r="O4523" s="458">
        <f t="shared" si="210"/>
        <v>0</v>
      </c>
      <c r="P4523" s="458">
        <f t="shared" si="211"/>
        <v>0</v>
      </c>
      <c r="Q4523" s="96" t="str">
        <f t="shared" si="212"/>
        <v/>
      </c>
    </row>
    <row r="4524" spans="1:17" ht="13.5" hidden="1" thickBot="1" x14ac:dyDescent="0.25">
      <c r="A4524" s="450"/>
      <c r="B4524" s="463"/>
      <c r="C4524" s="464"/>
      <c r="D4524" s="455"/>
      <c r="E4524" s="455"/>
      <c r="F4524" s="460"/>
      <c r="G4524" s="455"/>
      <c r="H4524" s="455"/>
      <c r="I4524" s="455"/>
      <c r="J4524" s="465"/>
      <c r="K4524" s="465"/>
      <c r="L4524" s="465"/>
      <c r="M4524" s="465"/>
      <c r="N4524" s="463"/>
      <c r="O4524" s="458">
        <f t="shared" si="210"/>
        <v>0</v>
      </c>
      <c r="P4524" s="458">
        <f t="shared" si="211"/>
        <v>0</v>
      </c>
      <c r="Q4524" s="96" t="str">
        <f t="shared" si="212"/>
        <v/>
      </c>
    </row>
    <row r="4525" spans="1:17" ht="13.5" hidden="1" thickBot="1" x14ac:dyDescent="0.25">
      <c r="A4525" s="450"/>
      <c r="B4525" s="463"/>
      <c r="C4525" s="464"/>
      <c r="D4525" s="455"/>
      <c r="E4525" s="455"/>
      <c r="F4525" s="460"/>
      <c r="G4525" s="455"/>
      <c r="H4525" s="455"/>
      <c r="I4525" s="455"/>
      <c r="J4525" s="465"/>
      <c r="K4525" s="465"/>
      <c r="L4525" s="465"/>
      <c r="M4525" s="465"/>
      <c r="N4525" s="463"/>
      <c r="O4525" s="458">
        <f t="shared" si="210"/>
        <v>0</v>
      </c>
      <c r="P4525" s="458">
        <f t="shared" si="211"/>
        <v>0</v>
      </c>
      <c r="Q4525" s="96" t="str">
        <f t="shared" si="212"/>
        <v/>
      </c>
    </row>
    <row r="4526" spans="1:17" ht="13.5" hidden="1" thickBot="1" x14ac:dyDescent="0.25">
      <c r="A4526" s="450"/>
      <c r="B4526" s="463"/>
      <c r="C4526" s="464"/>
      <c r="D4526" s="455"/>
      <c r="E4526" s="455"/>
      <c r="F4526" s="460"/>
      <c r="G4526" s="455"/>
      <c r="H4526" s="455"/>
      <c r="I4526" s="455"/>
      <c r="J4526" s="465"/>
      <c r="K4526" s="465"/>
      <c r="L4526" s="465"/>
      <c r="M4526" s="465"/>
      <c r="N4526" s="463"/>
      <c r="O4526" s="458">
        <f t="shared" si="210"/>
        <v>0</v>
      </c>
      <c r="P4526" s="458">
        <f t="shared" si="211"/>
        <v>0</v>
      </c>
      <c r="Q4526" s="96" t="str">
        <f t="shared" si="212"/>
        <v/>
      </c>
    </row>
    <row r="4527" spans="1:17" ht="13.5" hidden="1" thickBot="1" x14ac:dyDescent="0.25">
      <c r="A4527" s="450"/>
      <c r="B4527" s="463"/>
      <c r="C4527" s="464"/>
      <c r="D4527" s="455"/>
      <c r="E4527" s="455"/>
      <c r="F4527" s="460"/>
      <c r="G4527" s="455"/>
      <c r="H4527" s="455"/>
      <c r="I4527" s="455"/>
      <c r="J4527" s="465"/>
      <c r="K4527" s="465"/>
      <c r="L4527" s="465"/>
      <c r="M4527" s="465"/>
      <c r="N4527" s="463"/>
      <c r="O4527" s="458">
        <f t="shared" si="210"/>
        <v>0</v>
      </c>
      <c r="P4527" s="458">
        <f t="shared" si="211"/>
        <v>0</v>
      </c>
      <c r="Q4527" s="96" t="str">
        <f t="shared" si="212"/>
        <v/>
      </c>
    </row>
    <row r="4528" spans="1:17" ht="13.5" hidden="1" thickBot="1" x14ac:dyDescent="0.25">
      <c r="A4528" s="450"/>
      <c r="B4528" s="463"/>
      <c r="C4528" s="464"/>
      <c r="D4528" s="455"/>
      <c r="E4528" s="455"/>
      <c r="F4528" s="460"/>
      <c r="G4528" s="455"/>
      <c r="H4528" s="455"/>
      <c r="I4528" s="455"/>
      <c r="J4528" s="465"/>
      <c r="K4528" s="465"/>
      <c r="L4528" s="465"/>
      <c r="M4528" s="465"/>
      <c r="N4528" s="463"/>
      <c r="O4528" s="458">
        <f t="shared" si="210"/>
        <v>0</v>
      </c>
      <c r="P4528" s="458">
        <f t="shared" si="211"/>
        <v>0</v>
      </c>
      <c r="Q4528" s="96" t="str">
        <f t="shared" si="212"/>
        <v/>
      </c>
    </row>
    <row r="4529" spans="1:17" ht="13.5" hidden="1" thickBot="1" x14ac:dyDescent="0.25">
      <c r="A4529" s="450"/>
      <c r="B4529" s="463"/>
      <c r="C4529" s="464"/>
      <c r="D4529" s="455"/>
      <c r="E4529" s="455"/>
      <c r="F4529" s="460"/>
      <c r="G4529" s="455"/>
      <c r="H4529" s="455"/>
      <c r="I4529" s="455"/>
      <c r="J4529" s="465"/>
      <c r="K4529" s="465"/>
      <c r="L4529" s="465"/>
      <c r="M4529" s="465"/>
      <c r="N4529" s="463"/>
      <c r="O4529" s="458">
        <f t="shared" si="210"/>
        <v>0</v>
      </c>
      <c r="P4529" s="458">
        <f t="shared" si="211"/>
        <v>0</v>
      </c>
      <c r="Q4529" s="96" t="str">
        <f t="shared" si="212"/>
        <v/>
      </c>
    </row>
    <row r="4530" spans="1:17" ht="13.5" hidden="1" thickBot="1" x14ac:dyDescent="0.25">
      <c r="A4530" s="450"/>
      <c r="B4530" s="463"/>
      <c r="C4530" s="464"/>
      <c r="D4530" s="455"/>
      <c r="E4530" s="455"/>
      <c r="F4530" s="460"/>
      <c r="G4530" s="455"/>
      <c r="H4530" s="455"/>
      <c r="I4530" s="455"/>
      <c r="J4530" s="465"/>
      <c r="K4530" s="465"/>
      <c r="L4530" s="465"/>
      <c r="M4530" s="465"/>
      <c r="N4530" s="463"/>
      <c r="O4530" s="458">
        <f t="shared" si="210"/>
        <v>0</v>
      </c>
      <c r="P4530" s="458">
        <f t="shared" si="211"/>
        <v>0</v>
      </c>
      <c r="Q4530" s="96" t="str">
        <f t="shared" si="212"/>
        <v/>
      </c>
    </row>
    <row r="4531" spans="1:17" ht="13.5" hidden="1" thickBot="1" x14ac:dyDescent="0.25">
      <c r="A4531" s="450"/>
      <c r="B4531" s="463"/>
      <c r="C4531" s="464"/>
      <c r="D4531" s="455"/>
      <c r="E4531" s="455"/>
      <c r="F4531" s="460"/>
      <c r="G4531" s="455"/>
      <c r="H4531" s="455"/>
      <c r="I4531" s="455"/>
      <c r="J4531" s="465"/>
      <c r="K4531" s="465"/>
      <c r="L4531" s="465"/>
      <c r="M4531" s="465"/>
      <c r="N4531" s="463"/>
      <c r="O4531" s="458">
        <f t="shared" si="210"/>
        <v>0</v>
      </c>
      <c r="P4531" s="458">
        <f t="shared" si="211"/>
        <v>0</v>
      </c>
      <c r="Q4531" s="96" t="str">
        <f t="shared" si="212"/>
        <v/>
      </c>
    </row>
    <row r="4532" spans="1:17" ht="13.5" hidden="1" thickBot="1" x14ac:dyDescent="0.25">
      <c r="A4532" s="450"/>
      <c r="B4532" s="463"/>
      <c r="C4532" s="464"/>
      <c r="D4532" s="455"/>
      <c r="E4532" s="455"/>
      <c r="F4532" s="460"/>
      <c r="G4532" s="455"/>
      <c r="H4532" s="455"/>
      <c r="I4532" s="455"/>
      <c r="J4532" s="465"/>
      <c r="K4532" s="465"/>
      <c r="L4532" s="465"/>
      <c r="M4532" s="465"/>
      <c r="N4532" s="463"/>
      <c r="O4532" s="458">
        <f t="shared" si="210"/>
        <v>0</v>
      </c>
      <c r="P4532" s="458">
        <f t="shared" si="211"/>
        <v>0</v>
      </c>
      <c r="Q4532" s="96" t="str">
        <f t="shared" si="212"/>
        <v/>
      </c>
    </row>
    <row r="4533" spans="1:17" ht="13.5" hidden="1" thickBot="1" x14ac:dyDescent="0.25">
      <c r="A4533" s="450"/>
      <c r="B4533" s="463"/>
      <c r="C4533" s="464"/>
      <c r="D4533" s="455"/>
      <c r="E4533" s="455"/>
      <c r="F4533" s="460"/>
      <c r="G4533" s="455"/>
      <c r="H4533" s="455"/>
      <c r="I4533" s="455"/>
      <c r="J4533" s="465"/>
      <c r="K4533" s="465"/>
      <c r="L4533" s="465"/>
      <c r="M4533" s="465"/>
      <c r="N4533" s="463"/>
      <c r="O4533" s="458">
        <f t="shared" si="210"/>
        <v>0</v>
      </c>
      <c r="P4533" s="458">
        <f t="shared" si="211"/>
        <v>0</v>
      </c>
      <c r="Q4533" s="96" t="str">
        <f t="shared" si="212"/>
        <v/>
      </c>
    </row>
    <row r="4534" spans="1:17" ht="13.5" hidden="1" thickBot="1" x14ac:dyDescent="0.25">
      <c r="A4534" s="450"/>
      <c r="B4534" s="463"/>
      <c r="C4534" s="464"/>
      <c r="D4534" s="455"/>
      <c r="E4534" s="455"/>
      <c r="F4534" s="460"/>
      <c r="G4534" s="455"/>
      <c r="H4534" s="455"/>
      <c r="I4534" s="455"/>
      <c r="J4534" s="465"/>
      <c r="K4534" s="465"/>
      <c r="L4534" s="465"/>
      <c r="M4534" s="465"/>
      <c r="N4534" s="463"/>
      <c r="O4534" s="458">
        <f t="shared" si="210"/>
        <v>0</v>
      </c>
      <c r="P4534" s="458">
        <f t="shared" si="211"/>
        <v>0</v>
      </c>
      <c r="Q4534" s="96" t="str">
        <f t="shared" si="212"/>
        <v/>
      </c>
    </row>
    <row r="4535" spans="1:17" ht="13.5" hidden="1" thickBot="1" x14ac:dyDescent="0.25">
      <c r="A4535" s="450"/>
      <c r="B4535" s="463"/>
      <c r="C4535" s="464"/>
      <c r="D4535" s="455"/>
      <c r="E4535" s="455"/>
      <c r="F4535" s="460"/>
      <c r="G4535" s="455"/>
      <c r="H4535" s="455"/>
      <c r="I4535" s="455"/>
      <c r="J4535" s="465"/>
      <c r="K4535" s="465"/>
      <c r="L4535" s="465"/>
      <c r="M4535" s="465"/>
      <c r="N4535" s="463"/>
      <c r="O4535" s="458">
        <f t="shared" si="210"/>
        <v>0</v>
      </c>
      <c r="P4535" s="458">
        <f t="shared" si="211"/>
        <v>0</v>
      </c>
      <c r="Q4535" s="96" t="str">
        <f t="shared" si="212"/>
        <v/>
      </c>
    </row>
    <row r="4536" spans="1:17" ht="13.5" hidden="1" thickBot="1" x14ac:dyDescent="0.25">
      <c r="A4536" s="450"/>
      <c r="B4536" s="463"/>
      <c r="C4536" s="464"/>
      <c r="D4536" s="455"/>
      <c r="E4536" s="455"/>
      <c r="F4536" s="460"/>
      <c r="G4536" s="455"/>
      <c r="H4536" s="455"/>
      <c r="I4536" s="455"/>
      <c r="J4536" s="465"/>
      <c r="K4536" s="465"/>
      <c r="L4536" s="465"/>
      <c r="M4536" s="465"/>
      <c r="N4536" s="463"/>
      <c r="O4536" s="458">
        <f t="shared" si="210"/>
        <v>0</v>
      </c>
      <c r="P4536" s="458">
        <f t="shared" si="211"/>
        <v>0</v>
      </c>
      <c r="Q4536" s="96" t="str">
        <f t="shared" si="212"/>
        <v/>
      </c>
    </row>
    <row r="4537" spans="1:17" ht="13.5" hidden="1" thickBot="1" x14ac:dyDescent="0.25">
      <c r="A4537" s="450"/>
      <c r="B4537" s="463"/>
      <c r="C4537" s="464"/>
      <c r="D4537" s="455"/>
      <c r="E4537" s="455"/>
      <c r="F4537" s="460"/>
      <c r="G4537" s="455"/>
      <c r="H4537" s="461"/>
      <c r="I4537" s="455"/>
      <c r="J4537" s="465"/>
      <c r="K4537" s="465"/>
      <c r="L4537" s="465"/>
      <c r="M4537" s="465"/>
      <c r="N4537" s="463"/>
      <c r="O4537" s="458">
        <f t="shared" si="210"/>
        <v>0</v>
      </c>
      <c r="P4537" s="458">
        <f t="shared" si="211"/>
        <v>0</v>
      </c>
      <c r="Q4537" s="96" t="str">
        <f t="shared" si="212"/>
        <v/>
      </c>
    </row>
    <row r="4538" spans="1:17" ht="13.5" hidden="1" thickBot="1" x14ac:dyDescent="0.25">
      <c r="A4538" s="450"/>
      <c r="B4538" s="463"/>
      <c r="C4538" s="464"/>
      <c r="D4538" s="455"/>
      <c r="E4538" s="455"/>
      <c r="F4538" s="460"/>
      <c r="G4538" s="455"/>
      <c r="H4538" s="455"/>
      <c r="I4538" s="455"/>
      <c r="J4538" s="465"/>
      <c r="K4538" s="465"/>
      <c r="L4538" s="465"/>
      <c r="M4538" s="465"/>
      <c r="N4538" s="463"/>
      <c r="O4538" s="458">
        <f t="shared" si="210"/>
        <v>0</v>
      </c>
      <c r="P4538" s="458">
        <f t="shared" si="211"/>
        <v>0</v>
      </c>
      <c r="Q4538" s="96" t="str">
        <f t="shared" si="212"/>
        <v/>
      </c>
    </row>
    <row r="4539" spans="1:17" ht="13.5" hidden="1" thickBot="1" x14ac:dyDescent="0.25">
      <c r="A4539" s="450"/>
      <c r="B4539" s="463"/>
      <c r="C4539" s="464"/>
      <c r="D4539" s="455"/>
      <c r="E4539" s="455"/>
      <c r="F4539" s="460"/>
      <c r="G4539" s="455"/>
      <c r="H4539" s="455"/>
      <c r="I4539" s="455"/>
      <c r="J4539" s="465"/>
      <c r="K4539" s="465"/>
      <c r="L4539" s="465"/>
      <c r="M4539" s="465"/>
      <c r="N4539" s="463"/>
      <c r="O4539" s="458">
        <f t="shared" si="210"/>
        <v>0</v>
      </c>
      <c r="P4539" s="458">
        <f t="shared" si="211"/>
        <v>0</v>
      </c>
      <c r="Q4539" s="96" t="str">
        <f t="shared" si="212"/>
        <v/>
      </c>
    </row>
    <row r="4540" spans="1:17" ht="13.5" hidden="1" thickBot="1" x14ac:dyDescent="0.25">
      <c r="A4540" s="450"/>
      <c r="B4540" s="463"/>
      <c r="C4540" s="464"/>
      <c r="D4540" s="455"/>
      <c r="E4540" s="455"/>
      <c r="F4540" s="460"/>
      <c r="G4540" s="455"/>
      <c r="H4540" s="455"/>
      <c r="I4540" s="455"/>
      <c r="J4540" s="465"/>
      <c r="K4540" s="465"/>
      <c r="L4540" s="465"/>
      <c r="M4540" s="465"/>
      <c r="N4540" s="463"/>
      <c r="O4540" s="458">
        <f t="shared" si="210"/>
        <v>0</v>
      </c>
      <c r="P4540" s="458">
        <f t="shared" si="211"/>
        <v>0</v>
      </c>
      <c r="Q4540" s="96" t="str">
        <f t="shared" si="212"/>
        <v/>
      </c>
    </row>
    <row r="4541" spans="1:17" ht="13.5" hidden="1" thickBot="1" x14ac:dyDescent="0.25">
      <c r="A4541" s="450"/>
      <c r="B4541" s="463"/>
      <c r="C4541" s="464"/>
      <c r="D4541" s="455"/>
      <c r="E4541" s="455"/>
      <c r="F4541" s="460"/>
      <c r="G4541" s="455"/>
      <c r="H4541" s="455"/>
      <c r="I4541" s="455"/>
      <c r="J4541" s="465"/>
      <c r="K4541" s="465"/>
      <c r="L4541" s="465"/>
      <c r="M4541" s="465"/>
      <c r="N4541" s="463"/>
      <c r="O4541" s="458">
        <f t="shared" si="210"/>
        <v>0</v>
      </c>
      <c r="P4541" s="458">
        <f t="shared" si="211"/>
        <v>0</v>
      </c>
      <c r="Q4541" s="96" t="str">
        <f t="shared" si="212"/>
        <v/>
      </c>
    </row>
    <row r="4542" spans="1:17" ht="13.5" hidden="1" thickBot="1" x14ac:dyDescent="0.25">
      <c r="A4542" s="450"/>
      <c r="B4542" s="463"/>
      <c r="C4542" s="464"/>
      <c r="D4542" s="455"/>
      <c r="E4542" s="455"/>
      <c r="F4542" s="460"/>
      <c r="G4542" s="455"/>
      <c r="H4542" s="455"/>
      <c r="I4542" s="455"/>
      <c r="J4542" s="465"/>
      <c r="K4542" s="465"/>
      <c r="L4542" s="465"/>
      <c r="M4542" s="465"/>
      <c r="N4542" s="463"/>
      <c r="O4542" s="458">
        <f t="shared" si="210"/>
        <v>0</v>
      </c>
      <c r="P4542" s="458">
        <f t="shared" si="211"/>
        <v>0</v>
      </c>
      <c r="Q4542" s="96" t="str">
        <f t="shared" si="212"/>
        <v/>
      </c>
    </row>
    <row r="4543" spans="1:17" ht="13.5" hidden="1" thickBot="1" x14ac:dyDescent="0.25">
      <c r="A4543" s="450"/>
      <c r="B4543" s="463"/>
      <c r="C4543" s="464"/>
      <c r="D4543" s="455"/>
      <c r="E4543" s="455"/>
      <c r="F4543" s="460"/>
      <c r="G4543" s="455"/>
      <c r="H4543" s="461"/>
      <c r="I4543" s="455"/>
      <c r="J4543" s="465"/>
      <c r="K4543" s="465"/>
      <c r="L4543" s="465"/>
      <c r="M4543" s="465"/>
      <c r="N4543" s="463"/>
      <c r="O4543" s="458">
        <f t="shared" si="210"/>
        <v>0</v>
      </c>
      <c r="P4543" s="458">
        <f t="shared" si="211"/>
        <v>0</v>
      </c>
      <c r="Q4543" s="96" t="str">
        <f t="shared" si="212"/>
        <v/>
      </c>
    </row>
    <row r="4544" spans="1:17" ht="13.5" hidden="1" thickBot="1" x14ac:dyDescent="0.25">
      <c r="A4544" s="450"/>
      <c r="B4544" s="463"/>
      <c r="C4544" s="464"/>
      <c r="D4544" s="455"/>
      <c r="E4544" s="455"/>
      <c r="F4544" s="460"/>
      <c r="G4544" s="455"/>
      <c r="H4544" s="455"/>
      <c r="I4544" s="455"/>
      <c r="J4544" s="465"/>
      <c r="K4544" s="465"/>
      <c r="L4544" s="465"/>
      <c r="M4544" s="465"/>
      <c r="N4544" s="463"/>
      <c r="O4544" s="458">
        <f t="shared" si="210"/>
        <v>0</v>
      </c>
      <c r="P4544" s="458">
        <f t="shared" si="211"/>
        <v>0</v>
      </c>
      <c r="Q4544" s="96" t="str">
        <f t="shared" si="212"/>
        <v/>
      </c>
    </row>
    <row r="4545" spans="1:17" ht="13.5" hidden="1" thickBot="1" x14ac:dyDescent="0.25">
      <c r="A4545" s="450"/>
      <c r="B4545" s="463"/>
      <c r="C4545" s="464"/>
      <c r="D4545" s="455"/>
      <c r="E4545" s="455"/>
      <c r="F4545" s="460"/>
      <c r="G4545" s="455"/>
      <c r="H4545" s="455"/>
      <c r="I4545" s="455"/>
      <c r="J4545" s="465"/>
      <c r="K4545" s="465"/>
      <c r="L4545" s="465"/>
      <c r="M4545" s="465"/>
      <c r="N4545" s="463"/>
      <c r="O4545" s="458">
        <f t="shared" si="210"/>
        <v>0</v>
      </c>
      <c r="P4545" s="458">
        <f t="shared" si="211"/>
        <v>0</v>
      </c>
      <c r="Q4545" s="96" t="str">
        <f t="shared" si="212"/>
        <v/>
      </c>
    </row>
    <row r="4546" spans="1:17" ht="13.5" hidden="1" thickBot="1" x14ac:dyDescent="0.25">
      <c r="A4546" s="450"/>
      <c r="B4546" s="463"/>
      <c r="C4546" s="464"/>
      <c r="D4546" s="455"/>
      <c r="E4546" s="455"/>
      <c r="F4546" s="460"/>
      <c r="G4546" s="455"/>
      <c r="H4546" s="455"/>
      <c r="I4546" s="455"/>
      <c r="J4546" s="465"/>
      <c r="K4546" s="465"/>
      <c r="L4546" s="465"/>
      <c r="M4546" s="465"/>
      <c r="N4546" s="463"/>
      <c r="O4546" s="458">
        <f t="shared" si="210"/>
        <v>0</v>
      </c>
      <c r="P4546" s="458">
        <f t="shared" si="211"/>
        <v>0</v>
      </c>
      <c r="Q4546" s="96" t="str">
        <f t="shared" si="212"/>
        <v/>
      </c>
    </row>
    <row r="4547" spans="1:17" ht="13.5" hidden="1" thickBot="1" x14ac:dyDescent="0.25">
      <c r="A4547" s="450"/>
      <c r="B4547" s="463"/>
      <c r="C4547" s="464"/>
      <c r="D4547" s="455"/>
      <c r="E4547" s="455"/>
      <c r="F4547" s="460"/>
      <c r="G4547" s="455"/>
      <c r="H4547" s="455"/>
      <c r="I4547" s="455"/>
      <c r="J4547" s="465"/>
      <c r="K4547" s="465"/>
      <c r="L4547" s="465"/>
      <c r="M4547" s="465"/>
      <c r="N4547" s="463"/>
      <c r="O4547" s="458">
        <f t="shared" si="210"/>
        <v>0</v>
      </c>
      <c r="P4547" s="458">
        <f t="shared" si="211"/>
        <v>0</v>
      </c>
      <c r="Q4547" s="96" t="str">
        <f t="shared" si="212"/>
        <v/>
      </c>
    </row>
    <row r="4548" spans="1:17" ht="13.5" hidden="1" thickBot="1" x14ac:dyDescent="0.25">
      <c r="A4548" s="450"/>
      <c r="B4548" s="463"/>
      <c r="C4548" s="464"/>
      <c r="D4548" s="455"/>
      <c r="E4548" s="455"/>
      <c r="F4548" s="460"/>
      <c r="G4548" s="455"/>
      <c r="H4548" s="461"/>
      <c r="I4548" s="455"/>
      <c r="J4548" s="465"/>
      <c r="K4548" s="465"/>
      <c r="L4548" s="465"/>
      <c r="M4548" s="465"/>
      <c r="N4548" s="463"/>
      <c r="O4548" s="458">
        <f t="shared" si="210"/>
        <v>0</v>
      </c>
      <c r="P4548" s="458">
        <f t="shared" si="211"/>
        <v>0</v>
      </c>
      <c r="Q4548" s="96" t="str">
        <f t="shared" si="212"/>
        <v/>
      </c>
    </row>
    <row r="4549" spans="1:17" ht="13.5" hidden="1" thickBot="1" x14ac:dyDescent="0.25">
      <c r="A4549" s="450"/>
      <c r="B4549" s="463"/>
      <c r="C4549" s="464"/>
      <c r="D4549" s="455"/>
      <c r="E4549" s="455"/>
      <c r="F4549" s="460"/>
      <c r="G4549" s="455"/>
      <c r="H4549" s="455"/>
      <c r="I4549" s="455"/>
      <c r="J4549" s="465"/>
      <c r="K4549" s="465"/>
      <c r="L4549" s="465"/>
      <c r="M4549" s="465"/>
      <c r="N4549" s="463"/>
      <c r="O4549" s="458">
        <f t="shared" si="210"/>
        <v>0</v>
      </c>
      <c r="P4549" s="458">
        <f t="shared" si="211"/>
        <v>0</v>
      </c>
      <c r="Q4549" s="96" t="str">
        <f t="shared" si="212"/>
        <v/>
      </c>
    </row>
    <row r="4550" spans="1:17" ht="13.5" hidden="1" thickBot="1" x14ac:dyDescent="0.25">
      <c r="A4550" s="450"/>
      <c r="B4550" s="463"/>
      <c r="C4550" s="464"/>
      <c r="D4550" s="455"/>
      <c r="E4550" s="455"/>
      <c r="F4550" s="460"/>
      <c r="G4550" s="455"/>
      <c r="H4550" s="455"/>
      <c r="I4550" s="455"/>
      <c r="J4550" s="465"/>
      <c r="K4550" s="465"/>
      <c r="L4550" s="465"/>
      <c r="M4550" s="465"/>
      <c r="N4550" s="463"/>
      <c r="O4550" s="458">
        <f t="shared" si="210"/>
        <v>0</v>
      </c>
      <c r="P4550" s="458">
        <f t="shared" si="211"/>
        <v>0</v>
      </c>
      <c r="Q4550" s="96" t="str">
        <f t="shared" si="212"/>
        <v/>
      </c>
    </row>
    <row r="4551" spans="1:17" ht="13.5" hidden="1" thickBot="1" x14ac:dyDescent="0.25">
      <c r="A4551" s="450"/>
      <c r="B4551" s="463"/>
      <c r="C4551" s="464"/>
      <c r="D4551" s="455"/>
      <c r="E4551" s="455"/>
      <c r="F4551" s="460"/>
      <c r="G4551" s="455"/>
      <c r="H4551" s="455"/>
      <c r="I4551" s="455"/>
      <c r="J4551" s="465"/>
      <c r="K4551" s="465"/>
      <c r="L4551" s="465"/>
      <c r="M4551" s="465"/>
      <c r="N4551" s="463"/>
      <c r="O4551" s="458">
        <f t="shared" si="210"/>
        <v>0</v>
      </c>
      <c r="P4551" s="458">
        <f t="shared" si="211"/>
        <v>0</v>
      </c>
      <c r="Q4551" s="96" t="str">
        <f t="shared" si="212"/>
        <v/>
      </c>
    </row>
    <row r="4552" spans="1:17" ht="13.5" hidden="1" thickBot="1" x14ac:dyDescent="0.25">
      <c r="A4552" s="450"/>
      <c r="B4552" s="463"/>
      <c r="C4552" s="464"/>
      <c r="D4552" s="455"/>
      <c r="E4552" s="455"/>
      <c r="F4552" s="460"/>
      <c r="G4552" s="455"/>
      <c r="H4552" s="455"/>
      <c r="I4552" s="455"/>
      <c r="J4552" s="465"/>
      <c r="K4552" s="465"/>
      <c r="L4552" s="465"/>
      <c r="M4552" s="465"/>
      <c r="N4552" s="463"/>
      <c r="O4552" s="458">
        <f t="shared" si="210"/>
        <v>0</v>
      </c>
      <c r="P4552" s="458">
        <f t="shared" si="211"/>
        <v>0</v>
      </c>
      <c r="Q4552" s="96" t="str">
        <f t="shared" si="212"/>
        <v/>
      </c>
    </row>
    <row r="4553" spans="1:17" ht="13.5" hidden="1" thickBot="1" x14ac:dyDescent="0.25">
      <c r="A4553" s="450"/>
      <c r="B4553" s="463"/>
      <c r="C4553" s="464"/>
      <c r="D4553" s="455"/>
      <c r="E4553" s="455"/>
      <c r="F4553" s="460"/>
      <c r="G4553" s="455"/>
      <c r="H4553" s="455"/>
      <c r="I4553" s="455"/>
      <c r="J4553" s="465"/>
      <c r="K4553" s="465"/>
      <c r="L4553" s="465"/>
      <c r="M4553" s="465"/>
      <c r="N4553" s="463"/>
      <c r="O4553" s="458">
        <f t="shared" si="210"/>
        <v>0</v>
      </c>
      <c r="P4553" s="458">
        <f t="shared" si="211"/>
        <v>0</v>
      </c>
      <c r="Q4553" s="96" t="str">
        <f t="shared" si="212"/>
        <v/>
      </c>
    </row>
    <row r="4554" spans="1:17" ht="13.5" hidden="1" thickBot="1" x14ac:dyDescent="0.25">
      <c r="A4554" s="450"/>
      <c r="B4554" s="463"/>
      <c r="C4554" s="464"/>
      <c r="D4554" s="455"/>
      <c r="E4554" s="455"/>
      <c r="F4554" s="460"/>
      <c r="G4554" s="455"/>
      <c r="H4554" s="455"/>
      <c r="I4554" s="455"/>
      <c r="J4554" s="465"/>
      <c r="K4554" s="465"/>
      <c r="L4554" s="465"/>
      <c r="M4554" s="465"/>
      <c r="N4554" s="463"/>
      <c r="O4554" s="458">
        <f t="shared" si="210"/>
        <v>0</v>
      </c>
      <c r="P4554" s="458">
        <f t="shared" si="211"/>
        <v>0</v>
      </c>
      <c r="Q4554" s="96" t="str">
        <f t="shared" si="212"/>
        <v/>
      </c>
    </row>
    <row r="4555" spans="1:17" ht="13.5" hidden="1" thickBot="1" x14ac:dyDescent="0.25">
      <c r="A4555" s="450"/>
      <c r="B4555" s="463"/>
      <c r="C4555" s="464"/>
      <c r="D4555" s="455"/>
      <c r="E4555" s="455"/>
      <c r="F4555" s="460"/>
      <c r="G4555" s="455"/>
      <c r="H4555" s="455"/>
      <c r="I4555" s="455"/>
      <c r="J4555" s="465"/>
      <c r="K4555" s="489"/>
      <c r="L4555" s="465"/>
      <c r="M4555" s="465"/>
      <c r="N4555" s="463"/>
      <c r="O4555" s="458">
        <f t="shared" ref="O4555:O4618" si="213">IF(B4555=0,0,IF(YEAR(B4555)=$P$1,MONTH(B4555)-$O$1+1,(YEAR(B4555)-$P$1)*12-$O$1+1+MONTH(B4555)))</f>
        <v>0</v>
      </c>
      <c r="P4555" s="458">
        <f t="shared" ref="P4555:P4618" si="214">IF(C4555=0,0,IF(YEAR(C4555)=$P$1,MONTH(C4555)-$O$1+1,(YEAR(C4555)-$P$1)*12-$O$1+1+MONTH(C4555)))</f>
        <v>0</v>
      </c>
      <c r="Q4555" s="96" t="str">
        <f t="shared" ref="Q4555:Q4618" si="215">SUBSTITUTE(D4555," ","_")</f>
        <v/>
      </c>
    </row>
    <row r="4556" spans="1:17" ht="13.5" hidden="1" thickBot="1" x14ac:dyDescent="0.25">
      <c r="A4556" s="450"/>
      <c r="B4556" s="463"/>
      <c r="C4556" s="464"/>
      <c r="D4556" s="455"/>
      <c r="E4556" s="455"/>
      <c r="F4556" s="460"/>
      <c r="G4556" s="455"/>
      <c r="H4556" s="455"/>
      <c r="I4556" s="455"/>
      <c r="J4556" s="465"/>
      <c r="K4556" s="489"/>
      <c r="L4556" s="465"/>
      <c r="M4556" s="465"/>
      <c r="N4556" s="463"/>
      <c r="O4556" s="458">
        <f t="shared" si="213"/>
        <v>0</v>
      </c>
      <c r="P4556" s="458">
        <f t="shared" si="214"/>
        <v>0</v>
      </c>
      <c r="Q4556" s="96" t="str">
        <f t="shared" si="215"/>
        <v/>
      </c>
    </row>
    <row r="4557" spans="1:17" ht="13.5" hidden="1" thickBot="1" x14ac:dyDescent="0.25">
      <c r="A4557" s="450"/>
      <c r="B4557" s="463"/>
      <c r="C4557" s="464"/>
      <c r="D4557" s="455"/>
      <c r="E4557" s="455"/>
      <c r="F4557" s="460"/>
      <c r="G4557" s="455"/>
      <c r="H4557" s="455"/>
      <c r="I4557" s="455"/>
      <c r="J4557" s="465"/>
      <c r="K4557" s="465"/>
      <c r="L4557" s="465"/>
      <c r="M4557" s="465"/>
      <c r="N4557" s="463"/>
      <c r="O4557" s="458">
        <f t="shared" si="213"/>
        <v>0</v>
      </c>
      <c r="P4557" s="458">
        <f t="shared" si="214"/>
        <v>0</v>
      </c>
      <c r="Q4557" s="96" t="str">
        <f t="shared" si="215"/>
        <v/>
      </c>
    </row>
    <row r="4558" spans="1:17" ht="13.5" hidden="1" thickBot="1" x14ac:dyDescent="0.25">
      <c r="A4558" s="450"/>
      <c r="B4558" s="463"/>
      <c r="C4558" s="464"/>
      <c r="D4558" s="455"/>
      <c r="E4558" s="455"/>
      <c r="F4558" s="460"/>
      <c r="G4558" s="455"/>
      <c r="H4558" s="455"/>
      <c r="I4558" s="455"/>
      <c r="J4558" s="465"/>
      <c r="K4558" s="489"/>
      <c r="L4558" s="465"/>
      <c r="M4558" s="465"/>
      <c r="N4558" s="463"/>
      <c r="O4558" s="458">
        <f t="shared" si="213"/>
        <v>0</v>
      </c>
      <c r="P4558" s="458">
        <f t="shared" si="214"/>
        <v>0</v>
      </c>
      <c r="Q4558" s="96" t="str">
        <f t="shared" si="215"/>
        <v/>
      </c>
    </row>
    <row r="4559" spans="1:17" ht="13.5" hidden="1" thickBot="1" x14ac:dyDescent="0.25">
      <c r="A4559" s="450"/>
      <c r="B4559" s="463"/>
      <c r="C4559" s="464"/>
      <c r="D4559" s="455"/>
      <c r="E4559" s="455"/>
      <c r="F4559" s="460"/>
      <c r="G4559" s="455"/>
      <c r="H4559" s="455"/>
      <c r="I4559" s="455"/>
      <c r="J4559" s="465"/>
      <c r="K4559" s="489"/>
      <c r="L4559" s="465"/>
      <c r="M4559" s="465"/>
      <c r="N4559" s="463"/>
      <c r="O4559" s="458">
        <f t="shared" si="213"/>
        <v>0</v>
      </c>
      <c r="P4559" s="458">
        <f t="shared" si="214"/>
        <v>0</v>
      </c>
      <c r="Q4559" s="96" t="str">
        <f t="shared" si="215"/>
        <v/>
      </c>
    </row>
    <row r="4560" spans="1:17" ht="13.5" hidden="1" thickBot="1" x14ac:dyDescent="0.25">
      <c r="A4560" s="450"/>
      <c r="B4560" s="463"/>
      <c r="C4560" s="464"/>
      <c r="D4560" s="455"/>
      <c r="E4560" s="455"/>
      <c r="F4560" s="460"/>
      <c r="G4560" s="455"/>
      <c r="H4560" s="455"/>
      <c r="I4560" s="455"/>
      <c r="J4560" s="465"/>
      <c r="K4560" s="489"/>
      <c r="L4560" s="465"/>
      <c r="M4560" s="465"/>
      <c r="N4560" s="463"/>
      <c r="O4560" s="458">
        <f t="shared" si="213"/>
        <v>0</v>
      </c>
      <c r="P4560" s="458">
        <f t="shared" si="214"/>
        <v>0</v>
      </c>
      <c r="Q4560" s="96" t="str">
        <f t="shared" si="215"/>
        <v/>
      </c>
    </row>
    <row r="4561" spans="1:17" ht="13.5" hidden="1" thickBot="1" x14ac:dyDescent="0.25">
      <c r="A4561" s="450"/>
      <c r="B4561" s="463"/>
      <c r="C4561" s="464"/>
      <c r="D4561" s="455"/>
      <c r="E4561" s="455"/>
      <c r="F4561" s="460"/>
      <c r="G4561" s="455"/>
      <c r="H4561" s="455"/>
      <c r="I4561" s="455"/>
      <c r="J4561" s="465"/>
      <c r="K4561" s="465"/>
      <c r="L4561" s="465"/>
      <c r="M4561" s="465"/>
      <c r="N4561" s="463"/>
      <c r="O4561" s="458">
        <f t="shared" si="213"/>
        <v>0</v>
      </c>
      <c r="P4561" s="458">
        <f t="shared" si="214"/>
        <v>0</v>
      </c>
      <c r="Q4561" s="96" t="str">
        <f t="shared" si="215"/>
        <v/>
      </c>
    </row>
    <row r="4562" spans="1:17" ht="13.5" hidden="1" thickBot="1" x14ac:dyDescent="0.25">
      <c r="A4562" s="450"/>
      <c r="B4562" s="463"/>
      <c r="C4562" s="464"/>
      <c r="D4562" s="455"/>
      <c r="E4562" s="455"/>
      <c r="F4562" s="460"/>
      <c r="G4562" s="455"/>
      <c r="H4562" s="455"/>
      <c r="I4562" s="455"/>
      <c r="J4562" s="465"/>
      <c r="K4562" s="465"/>
      <c r="L4562" s="465"/>
      <c r="M4562" s="465"/>
      <c r="N4562" s="463"/>
      <c r="O4562" s="458">
        <f t="shared" si="213"/>
        <v>0</v>
      </c>
      <c r="P4562" s="458">
        <f t="shared" si="214"/>
        <v>0</v>
      </c>
      <c r="Q4562" s="96" t="str">
        <f t="shared" si="215"/>
        <v/>
      </c>
    </row>
    <row r="4563" spans="1:17" ht="13.5" hidden="1" thickBot="1" x14ac:dyDescent="0.25">
      <c r="A4563" s="450"/>
      <c r="B4563" s="463"/>
      <c r="C4563" s="464"/>
      <c r="D4563" s="455"/>
      <c r="E4563" s="455"/>
      <c r="F4563" s="460"/>
      <c r="G4563" s="455"/>
      <c r="H4563" s="455"/>
      <c r="I4563" s="455"/>
      <c r="J4563" s="465"/>
      <c r="K4563" s="465"/>
      <c r="L4563" s="465"/>
      <c r="M4563" s="465"/>
      <c r="N4563" s="463"/>
      <c r="O4563" s="458">
        <f t="shared" si="213"/>
        <v>0</v>
      </c>
      <c r="P4563" s="458">
        <f t="shared" si="214"/>
        <v>0</v>
      </c>
      <c r="Q4563" s="96" t="str">
        <f t="shared" si="215"/>
        <v/>
      </c>
    </row>
    <row r="4564" spans="1:17" ht="13.5" hidden="1" thickBot="1" x14ac:dyDescent="0.25">
      <c r="A4564" s="450"/>
      <c r="B4564" s="463"/>
      <c r="C4564" s="464"/>
      <c r="D4564" s="455"/>
      <c r="E4564" s="455"/>
      <c r="F4564" s="460"/>
      <c r="G4564" s="455"/>
      <c r="H4564" s="455"/>
      <c r="I4564" s="455"/>
      <c r="J4564" s="465"/>
      <c r="K4564" s="465"/>
      <c r="L4564" s="465"/>
      <c r="M4564" s="465"/>
      <c r="N4564" s="463"/>
      <c r="O4564" s="458">
        <f t="shared" si="213"/>
        <v>0</v>
      </c>
      <c r="P4564" s="458">
        <f t="shared" si="214"/>
        <v>0</v>
      </c>
      <c r="Q4564" s="96" t="str">
        <f t="shared" si="215"/>
        <v/>
      </c>
    </row>
    <row r="4565" spans="1:17" ht="13.5" hidden="1" thickBot="1" x14ac:dyDescent="0.25">
      <c r="A4565" s="450"/>
      <c r="B4565" s="463"/>
      <c r="C4565" s="464"/>
      <c r="D4565" s="455"/>
      <c r="E4565" s="455"/>
      <c r="F4565" s="460"/>
      <c r="G4565" s="455"/>
      <c r="H4565" s="455"/>
      <c r="I4565" s="455"/>
      <c r="J4565" s="465"/>
      <c r="K4565" s="465"/>
      <c r="L4565" s="465"/>
      <c r="M4565" s="465"/>
      <c r="N4565" s="463"/>
      <c r="O4565" s="458">
        <f t="shared" si="213"/>
        <v>0</v>
      </c>
      <c r="P4565" s="458">
        <f t="shared" si="214"/>
        <v>0</v>
      </c>
      <c r="Q4565" s="96" t="str">
        <f t="shared" si="215"/>
        <v/>
      </c>
    </row>
    <row r="4566" spans="1:17" ht="13.5" hidden="1" thickBot="1" x14ac:dyDescent="0.25">
      <c r="A4566" s="450"/>
      <c r="B4566" s="463"/>
      <c r="C4566" s="464"/>
      <c r="D4566" s="455"/>
      <c r="E4566" s="455"/>
      <c r="F4566" s="460"/>
      <c r="G4566" s="455"/>
      <c r="H4566" s="455"/>
      <c r="I4566" s="455"/>
      <c r="J4566" s="465"/>
      <c r="K4566" s="465"/>
      <c r="L4566" s="465"/>
      <c r="M4566" s="465"/>
      <c r="N4566" s="463"/>
      <c r="O4566" s="458">
        <f t="shared" si="213"/>
        <v>0</v>
      </c>
      <c r="P4566" s="458">
        <f t="shared" si="214"/>
        <v>0</v>
      </c>
      <c r="Q4566" s="96" t="str">
        <f t="shared" si="215"/>
        <v/>
      </c>
    </row>
    <row r="4567" spans="1:17" ht="13.5" hidden="1" thickBot="1" x14ac:dyDescent="0.25">
      <c r="A4567" s="450"/>
      <c r="B4567" s="463"/>
      <c r="C4567" s="464"/>
      <c r="D4567" s="455"/>
      <c r="E4567" s="455"/>
      <c r="F4567" s="460"/>
      <c r="G4567" s="455"/>
      <c r="H4567" s="455"/>
      <c r="I4567" s="455"/>
      <c r="J4567" s="465"/>
      <c r="K4567" s="465"/>
      <c r="L4567" s="465"/>
      <c r="M4567" s="465"/>
      <c r="N4567" s="463"/>
      <c r="O4567" s="458">
        <f t="shared" si="213"/>
        <v>0</v>
      </c>
      <c r="P4567" s="458">
        <f t="shared" si="214"/>
        <v>0</v>
      </c>
      <c r="Q4567" s="96" t="str">
        <f t="shared" si="215"/>
        <v/>
      </c>
    </row>
    <row r="4568" spans="1:17" ht="13.5" hidden="1" thickBot="1" x14ac:dyDescent="0.25">
      <c r="A4568" s="450"/>
      <c r="B4568" s="463"/>
      <c r="C4568" s="464"/>
      <c r="D4568" s="455"/>
      <c r="E4568" s="455"/>
      <c r="F4568" s="460"/>
      <c r="G4568" s="455"/>
      <c r="H4568" s="455"/>
      <c r="I4568" s="455"/>
      <c r="J4568" s="465"/>
      <c r="K4568" s="465"/>
      <c r="L4568" s="465"/>
      <c r="M4568" s="465"/>
      <c r="N4568" s="463"/>
      <c r="O4568" s="458">
        <f t="shared" si="213"/>
        <v>0</v>
      </c>
      <c r="P4568" s="458">
        <f t="shared" si="214"/>
        <v>0</v>
      </c>
      <c r="Q4568" s="96" t="str">
        <f t="shared" si="215"/>
        <v/>
      </c>
    </row>
    <row r="4569" spans="1:17" ht="13.5" hidden="1" thickBot="1" x14ac:dyDescent="0.25">
      <c r="A4569" s="450"/>
      <c r="B4569" s="463"/>
      <c r="C4569" s="464"/>
      <c r="D4569" s="455"/>
      <c r="E4569" s="455"/>
      <c r="F4569" s="460"/>
      <c r="G4569" s="455"/>
      <c r="H4569" s="455"/>
      <c r="I4569" s="455"/>
      <c r="J4569" s="465"/>
      <c r="K4569" s="465"/>
      <c r="L4569" s="465"/>
      <c r="M4569" s="465"/>
      <c r="N4569" s="463"/>
      <c r="O4569" s="458">
        <f t="shared" si="213"/>
        <v>0</v>
      </c>
      <c r="P4569" s="458">
        <f t="shared" si="214"/>
        <v>0</v>
      </c>
      <c r="Q4569" s="96" t="str">
        <f t="shared" si="215"/>
        <v/>
      </c>
    </row>
    <row r="4570" spans="1:17" ht="13.5" hidden="1" thickBot="1" x14ac:dyDescent="0.25">
      <c r="A4570" s="450"/>
      <c r="B4570" s="463"/>
      <c r="C4570" s="464"/>
      <c r="D4570" s="455"/>
      <c r="E4570" s="455"/>
      <c r="F4570" s="460"/>
      <c r="G4570" s="455"/>
      <c r="H4570" s="455"/>
      <c r="I4570" s="455"/>
      <c r="J4570" s="465"/>
      <c r="K4570" s="465"/>
      <c r="L4570" s="465"/>
      <c r="M4570" s="465"/>
      <c r="N4570" s="463"/>
      <c r="O4570" s="458">
        <f t="shared" si="213"/>
        <v>0</v>
      </c>
      <c r="P4570" s="458">
        <f t="shared" si="214"/>
        <v>0</v>
      </c>
      <c r="Q4570" s="96" t="str">
        <f t="shared" si="215"/>
        <v/>
      </c>
    </row>
    <row r="4571" spans="1:17" ht="13.5" hidden="1" thickBot="1" x14ac:dyDescent="0.25">
      <c r="A4571" s="450"/>
      <c r="B4571" s="463"/>
      <c r="C4571" s="464"/>
      <c r="D4571" s="455"/>
      <c r="E4571" s="455"/>
      <c r="F4571" s="460"/>
      <c r="G4571" s="455"/>
      <c r="H4571" s="455"/>
      <c r="I4571" s="455"/>
      <c r="J4571" s="465"/>
      <c r="K4571" s="465"/>
      <c r="L4571" s="465"/>
      <c r="M4571" s="465"/>
      <c r="N4571" s="463"/>
      <c r="O4571" s="458">
        <f t="shared" si="213"/>
        <v>0</v>
      </c>
      <c r="P4571" s="458">
        <f t="shared" si="214"/>
        <v>0</v>
      </c>
      <c r="Q4571" s="96" t="str">
        <f t="shared" si="215"/>
        <v/>
      </c>
    </row>
    <row r="4572" spans="1:17" ht="13.5" hidden="1" thickBot="1" x14ac:dyDescent="0.25">
      <c r="A4572" s="450"/>
      <c r="B4572" s="463"/>
      <c r="C4572" s="464"/>
      <c r="D4572" s="455"/>
      <c r="E4572" s="455"/>
      <c r="F4572" s="460"/>
      <c r="G4572" s="455"/>
      <c r="H4572" s="455"/>
      <c r="I4572" s="455"/>
      <c r="J4572" s="465"/>
      <c r="K4572" s="465"/>
      <c r="L4572" s="465"/>
      <c r="M4572" s="465"/>
      <c r="N4572" s="463"/>
      <c r="O4572" s="458">
        <f t="shared" si="213"/>
        <v>0</v>
      </c>
      <c r="P4572" s="458">
        <f t="shared" si="214"/>
        <v>0</v>
      </c>
      <c r="Q4572" s="96" t="str">
        <f t="shared" si="215"/>
        <v/>
      </c>
    </row>
    <row r="4573" spans="1:17" ht="13.5" hidden="1" thickBot="1" x14ac:dyDescent="0.25">
      <c r="A4573" s="450"/>
      <c r="B4573" s="463"/>
      <c r="C4573" s="464"/>
      <c r="D4573" s="455"/>
      <c r="E4573" s="455"/>
      <c r="F4573" s="460"/>
      <c r="G4573" s="455"/>
      <c r="H4573" s="455"/>
      <c r="I4573" s="455"/>
      <c r="J4573" s="465"/>
      <c r="K4573" s="465"/>
      <c r="L4573" s="465"/>
      <c r="M4573" s="465"/>
      <c r="N4573" s="463"/>
      <c r="O4573" s="458">
        <f t="shared" si="213"/>
        <v>0</v>
      </c>
      <c r="P4573" s="458">
        <f t="shared" si="214"/>
        <v>0</v>
      </c>
      <c r="Q4573" s="96" t="str">
        <f t="shared" si="215"/>
        <v/>
      </c>
    </row>
    <row r="4574" spans="1:17" ht="13.5" hidden="1" thickBot="1" x14ac:dyDescent="0.25">
      <c r="A4574" s="450"/>
      <c r="B4574" s="463"/>
      <c r="C4574" s="464"/>
      <c r="D4574" s="455"/>
      <c r="E4574" s="455"/>
      <c r="F4574" s="460"/>
      <c r="G4574" s="455"/>
      <c r="H4574" s="455"/>
      <c r="I4574" s="455"/>
      <c r="J4574" s="465"/>
      <c r="K4574" s="465"/>
      <c r="L4574" s="465"/>
      <c r="M4574" s="465"/>
      <c r="N4574" s="463"/>
      <c r="O4574" s="458">
        <f t="shared" si="213"/>
        <v>0</v>
      </c>
      <c r="P4574" s="458">
        <f t="shared" si="214"/>
        <v>0</v>
      </c>
      <c r="Q4574" s="96" t="str">
        <f t="shared" si="215"/>
        <v/>
      </c>
    </row>
    <row r="4575" spans="1:17" ht="13.5" hidden="1" thickBot="1" x14ac:dyDescent="0.25">
      <c r="A4575" s="450"/>
      <c r="B4575" s="463"/>
      <c r="C4575" s="464"/>
      <c r="D4575" s="455"/>
      <c r="E4575" s="455"/>
      <c r="F4575" s="460"/>
      <c r="G4575" s="455"/>
      <c r="H4575" s="455"/>
      <c r="I4575" s="455"/>
      <c r="J4575" s="465"/>
      <c r="K4575" s="465"/>
      <c r="L4575" s="465"/>
      <c r="M4575" s="465"/>
      <c r="N4575" s="463"/>
      <c r="O4575" s="458">
        <f t="shared" si="213"/>
        <v>0</v>
      </c>
      <c r="P4575" s="458">
        <f t="shared" si="214"/>
        <v>0</v>
      </c>
      <c r="Q4575" s="96" t="str">
        <f t="shared" si="215"/>
        <v/>
      </c>
    </row>
    <row r="4576" spans="1:17" ht="13.5" hidden="1" thickBot="1" x14ac:dyDescent="0.25">
      <c r="A4576" s="450"/>
      <c r="B4576" s="463"/>
      <c r="C4576" s="464"/>
      <c r="D4576" s="455"/>
      <c r="E4576" s="455"/>
      <c r="F4576" s="460"/>
      <c r="G4576" s="455"/>
      <c r="H4576" s="455"/>
      <c r="I4576" s="455"/>
      <c r="J4576" s="465"/>
      <c r="K4576" s="465"/>
      <c r="L4576" s="465"/>
      <c r="M4576" s="465"/>
      <c r="N4576" s="463"/>
      <c r="O4576" s="458">
        <f t="shared" si="213"/>
        <v>0</v>
      </c>
      <c r="P4576" s="458">
        <f t="shared" si="214"/>
        <v>0</v>
      </c>
      <c r="Q4576" s="96" t="str">
        <f t="shared" si="215"/>
        <v/>
      </c>
    </row>
    <row r="4577" spans="1:17" ht="13.5" hidden="1" thickBot="1" x14ac:dyDescent="0.25">
      <c r="A4577" s="450"/>
      <c r="B4577" s="463"/>
      <c r="C4577" s="464"/>
      <c r="D4577" s="455"/>
      <c r="E4577" s="455"/>
      <c r="F4577" s="460"/>
      <c r="G4577" s="455"/>
      <c r="H4577" s="455"/>
      <c r="I4577" s="455"/>
      <c r="J4577" s="465"/>
      <c r="K4577" s="465"/>
      <c r="L4577" s="465"/>
      <c r="M4577" s="465"/>
      <c r="N4577" s="463"/>
      <c r="O4577" s="458">
        <f t="shared" si="213"/>
        <v>0</v>
      </c>
      <c r="P4577" s="458">
        <f t="shared" si="214"/>
        <v>0</v>
      </c>
      <c r="Q4577" s="96" t="str">
        <f t="shared" si="215"/>
        <v/>
      </c>
    </row>
    <row r="4578" spans="1:17" ht="13.5" hidden="1" thickBot="1" x14ac:dyDescent="0.25">
      <c r="A4578" s="450"/>
      <c r="B4578" s="463"/>
      <c r="C4578" s="464"/>
      <c r="D4578" s="455"/>
      <c r="E4578" s="455"/>
      <c r="F4578" s="460"/>
      <c r="G4578" s="455"/>
      <c r="H4578" s="455"/>
      <c r="I4578" s="455"/>
      <c r="J4578" s="465"/>
      <c r="K4578" s="465"/>
      <c r="L4578" s="465"/>
      <c r="M4578" s="465"/>
      <c r="N4578" s="463"/>
      <c r="O4578" s="458">
        <f t="shared" si="213"/>
        <v>0</v>
      </c>
      <c r="P4578" s="458">
        <f t="shared" si="214"/>
        <v>0</v>
      </c>
      <c r="Q4578" s="96" t="str">
        <f t="shared" si="215"/>
        <v/>
      </c>
    </row>
    <row r="4579" spans="1:17" ht="13.5" hidden="1" thickBot="1" x14ac:dyDescent="0.25">
      <c r="A4579" s="450"/>
      <c r="B4579" s="463"/>
      <c r="C4579" s="464"/>
      <c r="D4579" s="455"/>
      <c r="E4579" s="455"/>
      <c r="F4579" s="460"/>
      <c r="G4579" s="455"/>
      <c r="H4579" s="455"/>
      <c r="I4579" s="455"/>
      <c r="J4579" s="465"/>
      <c r="K4579" s="465"/>
      <c r="L4579" s="465"/>
      <c r="M4579" s="465"/>
      <c r="N4579" s="463"/>
      <c r="O4579" s="458">
        <f t="shared" si="213"/>
        <v>0</v>
      </c>
      <c r="P4579" s="458">
        <f t="shared" si="214"/>
        <v>0</v>
      </c>
      <c r="Q4579" s="96" t="str">
        <f t="shared" si="215"/>
        <v/>
      </c>
    </row>
    <row r="4580" spans="1:17" ht="13.5" hidden="1" thickBot="1" x14ac:dyDescent="0.25">
      <c r="A4580" s="450"/>
      <c r="B4580" s="463"/>
      <c r="C4580" s="464"/>
      <c r="D4580" s="455"/>
      <c r="E4580" s="455"/>
      <c r="F4580" s="460"/>
      <c r="G4580" s="455"/>
      <c r="H4580" s="461"/>
      <c r="I4580" s="455"/>
      <c r="J4580" s="465"/>
      <c r="K4580" s="465"/>
      <c r="L4580" s="465"/>
      <c r="M4580" s="465"/>
      <c r="N4580" s="463"/>
      <c r="O4580" s="458">
        <f t="shared" si="213"/>
        <v>0</v>
      </c>
      <c r="P4580" s="458">
        <f t="shared" si="214"/>
        <v>0</v>
      </c>
      <c r="Q4580" s="96" t="str">
        <f t="shared" si="215"/>
        <v/>
      </c>
    </row>
    <row r="4581" spans="1:17" ht="13.5" hidden="1" thickBot="1" x14ac:dyDescent="0.25">
      <c r="A4581" s="450"/>
      <c r="B4581" s="463"/>
      <c r="C4581" s="464"/>
      <c r="D4581" s="455"/>
      <c r="E4581" s="455"/>
      <c r="F4581" s="460"/>
      <c r="G4581" s="455"/>
      <c r="H4581" s="461"/>
      <c r="I4581" s="455"/>
      <c r="J4581" s="465"/>
      <c r="K4581" s="465"/>
      <c r="L4581" s="465"/>
      <c r="M4581" s="465"/>
      <c r="N4581" s="463"/>
      <c r="O4581" s="458">
        <f t="shared" si="213"/>
        <v>0</v>
      </c>
      <c r="P4581" s="458">
        <f t="shared" si="214"/>
        <v>0</v>
      </c>
      <c r="Q4581" s="96" t="str">
        <f t="shared" si="215"/>
        <v/>
      </c>
    </row>
    <row r="4582" spans="1:17" ht="13.5" hidden="1" thickBot="1" x14ac:dyDescent="0.25">
      <c r="A4582" s="450"/>
      <c r="B4582" s="463"/>
      <c r="C4582" s="464"/>
      <c r="D4582" s="455"/>
      <c r="E4582" s="455"/>
      <c r="F4582" s="460"/>
      <c r="G4582" s="455"/>
      <c r="H4582" s="455"/>
      <c r="I4582" s="455"/>
      <c r="J4582" s="465"/>
      <c r="K4582" s="465"/>
      <c r="L4582" s="465"/>
      <c r="M4582" s="465"/>
      <c r="N4582" s="463"/>
      <c r="O4582" s="458">
        <f t="shared" si="213"/>
        <v>0</v>
      </c>
      <c r="P4582" s="458">
        <f t="shared" si="214"/>
        <v>0</v>
      </c>
      <c r="Q4582" s="96" t="str">
        <f t="shared" si="215"/>
        <v/>
      </c>
    </row>
    <row r="4583" spans="1:17" ht="13.5" hidden="1" thickBot="1" x14ac:dyDescent="0.25">
      <c r="A4583" s="450"/>
      <c r="B4583" s="463"/>
      <c r="C4583" s="464"/>
      <c r="D4583" s="455"/>
      <c r="E4583" s="455"/>
      <c r="F4583" s="460"/>
      <c r="G4583" s="455"/>
      <c r="H4583" s="455"/>
      <c r="I4583" s="455"/>
      <c r="J4583" s="465"/>
      <c r="K4583" s="465"/>
      <c r="L4583" s="465"/>
      <c r="M4583" s="465"/>
      <c r="N4583" s="463"/>
      <c r="O4583" s="458">
        <f t="shared" si="213"/>
        <v>0</v>
      </c>
      <c r="P4583" s="458">
        <f t="shared" si="214"/>
        <v>0</v>
      </c>
      <c r="Q4583" s="96" t="str">
        <f t="shared" si="215"/>
        <v/>
      </c>
    </row>
    <row r="4584" spans="1:17" ht="13.5" hidden="1" thickBot="1" x14ac:dyDescent="0.25">
      <c r="A4584" s="450"/>
      <c r="B4584" s="463"/>
      <c r="C4584" s="464"/>
      <c r="D4584" s="455"/>
      <c r="E4584" s="455"/>
      <c r="F4584" s="460"/>
      <c r="G4584" s="455"/>
      <c r="H4584" s="455"/>
      <c r="I4584" s="455"/>
      <c r="J4584" s="465"/>
      <c r="K4584" s="465"/>
      <c r="L4584" s="465"/>
      <c r="M4584" s="465"/>
      <c r="N4584" s="463"/>
      <c r="O4584" s="458">
        <f t="shared" si="213"/>
        <v>0</v>
      </c>
      <c r="P4584" s="458">
        <f t="shared" si="214"/>
        <v>0</v>
      </c>
      <c r="Q4584" s="96" t="str">
        <f t="shared" si="215"/>
        <v/>
      </c>
    </row>
    <row r="4585" spans="1:17" ht="13.5" hidden="1" thickBot="1" x14ac:dyDescent="0.25">
      <c r="A4585" s="450"/>
      <c r="B4585" s="463"/>
      <c r="C4585" s="464"/>
      <c r="D4585" s="455"/>
      <c r="E4585" s="455"/>
      <c r="F4585" s="460"/>
      <c r="G4585" s="455"/>
      <c r="H4585" s="455"/>
      <c r="I4585" s="455"/>
      <c r="J4585" s="465"/>
      <c r="K4585" s="465"/>
      <c r="L4585" s="465"/>
      <c r="M4585" s="465"/>
      <c r="N4585" s="463"/>
      <c r="O4585" s="458">
        <f t="shared" si="213"/>
        <v>0</v>
      </c>
      <c r="P4585" s="458">
        <f t="shared" si="214"/>
        <v>0</v>
      </c>
      <c r="Q4585" s="96" t="str">
        <f t="shared" si="215"/>
        <v/>
      </c>
    </row>
    <row r="4586" spans="1:17" ht="13.5" hidden="1" thickBot="1" x14ac:dyDescent="0.25">
      <c r="A4586" s="450"/>
      <c r="B4586" s="463"/>
      <c r="C4586" s="464"/>
      <c r="D4586" s="455"/>
      <c r="E4586" s="455"/>
      <c r="F4586" s="460"/>
      <c r="G4586" s="455"/>
      <c r="H4586" s="455"/>
      <c r="I4586" s="455"/>
      <c r="J4586" s="465"/>
      <c r="K4586" s="465"/>
      <c r="L4586" s="465"/>
      <c r="M4586" s="465"/>
      <c r="N4586" s="463"/>
      <c r="O4586" s="458">
        <f t="shared" si="213"/>
        <v>0</v>
      </c>
      <c r="P4586" s="458">
        <f t="shared" si="214"/>
        <v>0</v>
      </c>
      <c r="Q4586" s="96" t="str">
        <f t="shared" si="215"/>
        <v/>
      </c>
    </row>
    <row r="4587" spans="1:17" ht="13.5" hidden="1" thickBot="1" x14ac:dyDescent="0.25">
      <c r="A4587" s="450"/>
      <c r="B4587" s="463"/>
      <c r="C4587" s="464"/>
      <c r="D4587" s="455"/>
      <c r="E4587" s="455"/>
      <c r="F4587" s="460"/>
      <c r="G4587" s="455"/>
      <c r="H4587" s="455"/>
      <c r="I4587" s="455"/>
      <c r="J4587" s="465"/>
      <c r="K4587" s="465"/>
      <c r="L4587" s="465"/>
      <c r="M4587" s="465"/>
      <c r="N4587" s="463"/>
      <c r="O4587" s="458">
        <f t="shared" si="213"/>
        <v>0</v>
      </c>
      <c r="P4587" s="458">
        <f t="shared" si="214"/>
        <v>0</v>
      </c>
      <c r="Q4587" s="96" t="str">
        <f t="shared" si="215"/>
        <v/>
      </c>
    </row>
    <row r="4588" spans="1:17" ht="13.5" hidden="1" thickBot="1" x14ac:dyDescent="0.25">
      <c r="A4588" s="450"/>
      <c r="B4588" s="463"/>
      <c r="C4588" s="464"/>
      <c r="D4588" s="455"/>
      <c r="E4588" s="455"/>
      <c r="F4588" s="460"/>
      <c r="G4588" s="455"/>
      <c r="H4588" s="455"/>
      <c r="I4588" s="455"/>
      <c r="J4588" s="465"/>
      <c r="K4588" s="465"/>
      <c r="L4588" s="465"/>
      <c r="M4588" s="465"/>
      <c r="N4588" s="463"/>
      <c r="O4588" s="458">
        <f t="shared" si="213"/>
        <v>0</v>
      </c>
      <c r="P4588" s="458">
        <f t="shared" si="214"/>
        <v>0</v>
      </c>
      <c r="Q4588" s="96" t="str">
        <f t="shared" si="215"/>
        <v/>
      </c>
    </row>
    <row r="4589" spans="1:17" ht="13.5" hidden="1" thickBot="1" x14ac:dyDescent="0.25">
      <c r="A4589" s="450"/>
      <c r="B4589" s="463"/>
      <c r="C4589" s="464"/>
      <c r="D4589" s="455"/>
      <c r="E4589" s="455"/>
      <c r="F4589" s="460"/>
      <c r="G4589" s="455"/>
      <c r="H4589" s="455"/>
      <c r="I4589" s="455"/>
      <c r="J4589" s="465"/>
      <c r="K4589" s="465"/>
      <c r="L4589" s="465"/>
      <c r="M4589" s="465"/>
      <c r="N4589" s="463"/>
      <c r="O4589" s="458">
        <f t="shared" si="213"/>
        <v>0</v>
      </c>
      <c r="P4589" s="458">
        <f t="shared" si="214"/>
        <v>0</v>
      </c>
      <c r="Q4589" s="96" t="str">
        <f t="shared" si="215"/>
        <v/>
      </c>
    </row>
    <row r="4590" spans="1:17" ht="13.5" hidden="1" thickBot="1" x14ac:dyDescent="0.25">
      <c r="A4590" s="450"/>
      <c r="B4590" s="463"/>
      <c r="C4590" s="464"/>
      <c r="D4590" s="455"/>
      <c r="E4590" s="455"/>
      <c r="F4590" s="460"/>
      <c r="G4590" s="455"/>
      <c r="H4590" s="455"/>
      <c r="I4590" s="455"/>
      <c r="J4590" s="465"/>
      <c r="K4590" s="465"/>
      <c r="L4590" s="465"/>
      <c r="M4590" s="465"/>
      <c r="N4590" s="463"/>
      <c r="O4590" s="458">
        <f t="shared" si="213"/>
        <v>0</v>
      </c>
      <c r="P4590" s="458">
        <f t="shared" si="214"/>
        <v>0</v>
      </c>
      <c r="Q4590" s="96" t="str">
        <f t="shared" si="215"/>
        <v/>
      </c>
    </row>
    <row r="4591" spans="1:17" ht="13.5" hidden="1" thickBot="1" x14ac:dyDescent="0.25">
      <c r="A4591" s="450"/>
      <c r="B4591" s="463"/>
      <c r="C4591" s="464"/>
      <c r="D4591" s="455"/>
      <c r="E4591" s="455"/>
      <c r="F4591" s="460"/>
      <c r="G4591" s="455"/>
      <c r="H4591" s="455"/>
      <c r="I4591" s="455"/>
      <c r="J4591" s="465"/>
      <c r="K4591" s="465"/>
      <c r="L4591" s="465"/>
      <c r="M4591" s="465"/>
      <c r="N4591" s="463"/>
      <c r="O4591" s="458">
        <f t="shared" si="213"/>
        <v>0</v>
      </c>
      <c r="P4591" s="458">
        <f t="shared" si="214"/>
        <v>0</v>
      </c>
      <c r="Q4591" s="96" t="str">
        <f t="shared" si="215"/>
        <v/>
      </c>
    </row>
    <row r="4592" spans="1:17" ht="13.5" hidden="1" thickBot="1" x14ac:dyDescent="0.25">
      <c r="A4592" s="450"/>
      <c r="B4592" s="463"/>
      <c r="C4592" s="464"/>
      <c r="D4592" s="455"/>
      <c r="E4592" s="455"/>
      <c r="F4592" s="460"/>
      <c r="G4592" s="455"/>
      <c r="H4592" s="455"/>
      <c r="I4592" s="455"/>
      <c r="J4592" s="465"/>
      <c r="K4592" s="465"/>
      <c r="L4592" s="465"/>
      <c r="M4592" s="465"/>
      <c r="N4592" s="463"/>
      <c r="O4592" s="458">
        <f t="shared" si="213"/>
        <v>0</v>
      </c>
      <c r="P4592" s="458">
        <f t="shared" si="214"/>
        <v>0</v>
      </c>
      <c r="Q4592" s="96" t="str">
        <f t="shared" si="215"/>
        <v/>
      </c>
    </row>
    <row r="4593" spans="1:17" ht="13.5" hidden="1" thickBot="1" x14ac:dyDescent="0.25">
      <c r="A4593" s="450"/>
      <c r="B4593" s="463"/>
      <c r="C4593" s="464"/>
      <c r="D4593" s="455"/>
      <c r="E4593" s="455"/>
      <c r="F4593" s="460"/>
      <c r="G4593" s="455"/>
      <c r="H4593" s="455"/>
      <c r="I4593" s="455"/>
      <c r="J4593" s="465"/>
      <c r="K4593" s="465"/>
      <c r="L4593" s="465"/>
      <c r="M4593" s="465"/>
      <c r="N4593" s="463"/>
      <c r="O4593" s="458">
        <f t="shared" si="213"/>
        <v>0</v>
      </c>
      <c r="P4593" s="458">
        <f t="shared" si="214"/>
        <v>0</v>
      </c>
      <c r="Q4593" s="96" t="str">
        <f t="shared" si="215"/>
        <v/>
      </c>
    </row>
    <row r="4594" spans="1:17" ht="13.5" hidden="1" thickBot="1" x14ac:dyDescent="0.25">
      <c r="A4594" s="450"/>
      <c r="B4594" s="463"/>
      <c r="C4594" s="464"/>
      <c r="D4594" s="455"/>
      <c r="E4594" s="455"/>
      <c r="F4594" s="460"/>
      <c r="G4594" s="455"/>
      <c r="H4594" s="455"/>
      <c r="I4594" s="455"/>
      <c r="J4594" s="465"/>
      <c r="K4594" s="465"/>
      <c r="L4594" s="465"/>
      <c r="M4594" s="465"/>
      <c r="N4594" s="463"/>
      <c r="O4594" s="458">
        <f t="shared" si="213"/>
        <v>0</v>
      </c>
      <c r="P4594" s="458">
        <f t="shared" si="214"/>
        <v>0</v>
      </c>
      <c r="Q4594" s="96" t="str">
        <f t="shared" si="215"/>
        <v/>
      </c>
    </row>
    <row r="4595" spans="1:17" ht="13.5" hidden="1" thickBot="1" x14ac:dyDescent="0.25">
      <c r="A4595" s="450"/>
      <c r="B4595" s="463"/>
      <c r="C4595" s="464"/>
      <c r="D4595" s="455"/>
      <c r="E4595" s="455"/>
      <c r="F4595" s="460"/>
      <c r="G4595" s="455"/>
      <c r="H4595" s="455"/>
      <c r="I4595" s="455"/>
      <c r="J4595" s="465"/>
      <c r="K4595" s="465"/>
      <c r="L4595" s="465"/>
      <c r="M4595" s="465"/>
      <c r="N4595" s="463"/>
      <c r="O4595" s="458">
        <f t="shared" si="213"/>
        <v>0</v>
      </c>
      <c r="P4595" s="458">
        <f t="shared" si="214"/>
        <v>0</v>
      </c>
      <c r="Q4595" s="96" t="str">
        <f t="shared" si="215"/>
        <v/>
      </c>
    </row>
    <row r="4596" spans="1:17" ht="13.5" hidden="1" thickBot="1" x14ac:dyDescent="0.25">
      <c r="A4596" s="450"/>
      <c r="B4596" s="463"/>
      <c r="C4596" s="464"/>
      <c r="D4596" s="455"/>
      <c r="E4596" s="455"/>
      <c r="F4596" s="460"/>
      <c r="G4596" s="455"/>
      <c r="H4596" s="455"/>
      <c r="I4596" s="455"/>
      <c r="J4596" s="465"/>
      <c r="K4596" s="465"/>
      <c r="L4596" s="465"/>
      <c r="M4596" s="465"/>
      <c r="N4596" s="463"/>
      <c r="O4596" s="458">
        <f t="shared" si="213"/>
        <v>0</v>
      </c>
      <c r="P4596" s="458">
        <f t="shared" si="214"/>
        <v>0</v>
      </c>
      <c r="Q4596" s="96" t="str">
        <f t="shared" si="215"/>
        <v/>
      </c>
    </row>
    <row r="4597" spans="1:17" ht="13.5" hidden="1" thickBot="1" x14ac:dyDescent="0.25">
      <c r="A4597" s="450"/>
      <c r="B4597" s="463"/>
      <c r="C4597" s="464"/>
      <c r="D4597" s="455"/>
      <c r="E4597" s="455"/>
      <c r="F4597" s="460"/>
      <c r="G4597" s="455"/>
      <c r="H4597" s="455"/>
      <c r="I4597" s="455"/>
      <c r="J4597" s="465"/>
      <c r="K4597" s="465"/>
      <c r="L4597" s="465"/>
      <c r="M4597" s="465"/>
      <c r="N4597" s="463"/>
      <c r="O4597" s="458">
        <f t="shared" si="213"/>
        <v>0</v>
      </c>
      <c r="P4597" s="458">
        <f t="shared" si="214"/>
        <v>0</v>
      </c>
      <c r="Q4597" s="96" t="str">
        <f t="shared" si="215"/>
        <v/>
      </c>
    </row>
    <row r="4598" spans="1:17" ht="13.5" hidden="1" thickBot="1" x14ac:dyDescent="0.25">
      <c r="A4598" s="450"/>
      <c r="B4598" s="463"/>
      <c r="C4598" s="464"/>
      <c r="D4598" s="455"/>
      <c r="E4598" s="455"/>
      <c r="F4598" s="460"/>
      <c r="G4598" s="455"/>
      <c r="H4598" s="455"/>
      <c r="I4598" s="455"/>
      <c r="J4598" s="465"/>
      <c r="K4598" s="465"/>
      <c r="L4598" s="465"/>
      <c r="M4598" s="465"/>
      <c r="N4598" s="463"/>
      <c r="O4598" s="458">
        <f t="shared" si="213"/>
        <v>0</v>
      </c>
      <c r="P4598" s="458">
        <f t="shared" si="214"/>
        <v>0</v>
      </c>
      <c r="Q4598" s="96" t="str">
        <f t="shared" si="215"/>
        <v/>
      </c>
    </row>
    <row r="4599" spans="1:17" ht="13.5" hidden="1" thickBot="1" x14ac:dyDescent="0.25">
      <c r="A4599" s="450"/>
      <c r="B4599" s="463"/>
      <c r="C4599" s="464"/>
      <c r="D4599" s="455"/>
      <c r="E4599" s="455"/>
      <c r="F4599" s="460"/>
      <c r="G4599" s="455"/>
      <c r="H4599" s="455"/>
      <c r="I4599" s="455"/>
      <c r="J4599" s="465"/>
      <c r="K4599" s="465"/>
      <c r="L4599" s="465"/>
      <c r="M4599" s="465"/>
      <c r="N4599" s="463"/>
      <c r="O4599" s="458">
        <f t="shared" si="213"/>
        <v>0</v>
      </c>
      <c r="P4599" s="458">
        <f t="shared" si="214"/>
        <v>0</v>
      </c>
      <c r="Q4599" s="96" t="str">
        <f t="shared" si="215"/>
        <v/>
      </c>
    </row>
    <row r="4600" spans="1:17" ht="13.5" hidden="1" thickBot="1" x14ac:dyDescent="0.25">
      <c r="A4600" s="450"/>
      <c r="B4600" s="463"/>
      <c r="C4600" s="464"/>
      <c r="D4600" s="455"/>
      <c r="E4600" s="455"/>
      <c r="F4600" s="460"/>
      <c r="G4600" s="455"/>
      <c r="H4600" s="455"/>
      <c r="I4600" s="455"/>
      <c r="J4600" s="465"/>
      <c r="K4600" s="465"/>
      <c r="L4600" s="465"/>
      <c r="M4600" s="465"/>
      <c r="N4600" s="463"/>
      <c r="O4600" s="458">
        <f t="shared" si="213"/>
        <v>0</v>
      </c>
      <c r="P4600" s="458">
        <f t="shared" si="214"/>
        <v>0</v>
      </c>
      <c r="Q4600" s="96" t="str">
        <f t="shared" si="215"/>
        <v/>
      </c>
    </row>
    <row r="4601" spans="1:17" ht="13.5" hidden="1" thickBot="1" x14ac:dyDescent="0.25">
      <c r="A4601" s="450"/>
      <c r="B4601" s="463"/>
      <c r="C4601" s="464"/>
      <c r="D4601" s="455"/>
      <c r="E4601" s="455"/>
      <c r="F4601" s="460"/>
      <c r="G4601" s="455"/>
      <c r="H4601" s="455"/>
      <c r="I4601" s="455"/>
      <c r="J4601" s="465"/>
      <c r="K4601" s="465"/>
      <c r="L4601" s="465"/>
      <c r="M4601" s="465"/>
      <c r="N4601" s="463"/>
      <c r="O4601" s="458">
        <f t="shared" si="213"/>
        <v>0</v>
      </c>
      <c r="P4601" s="458">
        <f t="shared" si="214"/>
        <v>0</v>
      </c>
      <c r="Q4601" s="96" t="str">
        <f t="shared" si="215"/>
        <v/>
      </c>
    </row>
    <row r="4602" spans="1:17" ht="13.5" hidden="1" thickBot="1" x14ac:dyDescent="0.25">
      <c r="A4602" s="450"/>
      <c r="B4602" s="463"/>
      <c r="C4602" s="464"/>
      <c r="D4602" s="455"/>
      <c r="E4602" s="455"/>
      <c r="F4602" s="460"/>
      <c r="G4602" s="455"/>
      <c r="H4602" s="455"/>
      <c r="I4602" s="455"/>
      <c r="J4602" s="465"/>
      <c r="K4602" s="465"/>
      <c r="L4602" s="465"/>
      <c r="M4602" s="465"/>
      <c r="N4602" s="463"/>
      <c r="O4602" s="458">
        <f t="shared" si="213"/>
        <v>0</v>
      </c>
      <c r="P4602" s="458">
        <f t="shared" si="214"/>
        <v>0</v>
      </c>
      <c r="Q4602" s="96" t="str">
        <f t="shared" si="215"/>
        <v/>
      </c>
    </row>
    <row r="4603" spans="1:17" ht="13.5" hidden="1" thickBot="1" x14ac:dyDescent="0.25">
      <c r="A4603" s="450"/>
      <c r="B4603" s="463"/>
      <c r="C4603" s="464"/>
      <c r="D4603" s="455"/>
      <c r="E4603" s="455"/>
      <c r="F4603" s="460"/>
      <c r="G4603" s="455"/>
      <c r="H4603" s="455"/>
      <c r="I4603" s="455"/>
      <c r="J4603" s="465"/>
      <c r="K4603" s="465"/>
      <c r="L4603" s="465"/>
      <c r="M4603" s="465"/>
      <c r="N4603" s="463"/>
      <c r="O4603" s="458">
        <f t="shared" si="213"/>
        <v>0</v>
      </c>
      <c r="P4603" s="458">
        <f t="shared" si="214"/>
        <v>0</v>
      </c>
      <c r="Q4603" s="96" t="str">
        <f t="shared" si="215"/>
        <v/>
      </c>
    </row>
    <row r="4604" spans="1:17" ht="13.5" hidden="1" thickBot="1" x14ac:dyDescent="0.25">
      <c r="A4604" s="450"/>
      <c r="B4604" s="463"/>
      <c r="C4604" s="464"/>
      <c r="D4604" s="455"/>
      <c r="E4604" s="455"/>
      <c r="F4604" s="460"/>
      <c r="G4604" s="455"/>
      <c r="H4604" s="455"/>
      <c r="I4604" s="455"/>
      <c r="J4604" s="465"/>
      <c r="K4604" s="465"/>
      <c r="L4604" s="465"/>
      <c r="M4604" s="465"/>
      <c r="N4604" s="463"/>
      <c r="O4604" s="458">
        <f t="shared" si="213"/>
        <v>0</v>
      </c>
      <c r="P4604" s="458">
        <f t="shared" si="214"/>
        <v>0</v>
      </c>
      <c r="Q4604" s="96" t="str">
        <f t="shared" si="215"/>
        <v/>
      </c>
    </row>
    <row r="4605" spans="1:17" ht="13.5" hidden="1" thickBot="1" x14ac:dyDescent="0.25">
      <c r="A4605" s="450"/>
      <c r="B4605" s="463"/>
      <c r="C4605" s="464"/>
      <c r="D4605" s="455"/>
      <c r="E4605" s="455"/>
      <c r="F4605" s="460"/>
      <c r="G4605" s="455"/>
      <c r="H4605" s="455"/>
      <c r="I4605" s="455"/>
      <c r="J4605" s="465"/>
      <c r="K4605" s="465"/>
      <c r="L4605" s="465"/>
      <c r="M4605" s="465"/>
      <c r="N4605" s="463"/>
      <c r="O4605" s="458">
        <f t="shared" si="213"/>
        <v>0</v>
      </c>
      <c r="P4605" s="458">
        <f t="shared" si="214"/>
        <v>0</v>
      </c>
      <c r="Q4605" s="96" t="str">
        <f t="shared" si="215"/>
        <v/>
      </c>
    </row>
    <row r="4606" spans="1:17" ht="13.5" hidden="1" thickBot="1" x14ac:dyDescent="0.25">
      <c r="A4606" s="450"/>
      <c r="B4606" s="463"/>
      <c r="C4606" s="464"/>
      <c r="D4606" s="455"/>
      <c r="E4606" s="455"/>
      <c r="F4606" s="460"/>
      <c r="G4606" s="455"/>
      <c r="H4606" s="455"/>
      <c r="I4606" s="455"/>
      <c r="J4606" s="465"/>
      <c r="K4606" s="465"/>
      <c r="L4606" s="465"/>
      <c r="M4606" s="465"/>
      <c r="N4606" s="463"/>
      <c r="O4606" s="458">
        <f t="shared" si="213"/>
        <v>0</v>
      </c>
      <c r="P4606" s="458">
        <f t="shared" si="214"/>
        <v>0</v>
      </c>
      <c r="Q4606" s="96" t="str">
        <f t="shared" si="215"/>
        <v/>
      </c>
    </row>
    <row r="4607" spans="1:17" ht="13.5" hidden="1" thickBot="1" x14ac:dyDescent="0.25">
      <c r="A4607" s="450"/>
      <c r="B4607" s="463"/>
      <c r="C4607" s="464"/>
      <c r="D4607" s="455"/>
      <c r="E4607" s="455"/>
      <c r="F4607" s="460"/>
      <c r="G4607" s="455"/>
      <c r="H4607" s="455"/>
      <c r="I4607" s="455"/>
      <c r="J4607" s="465"/>
      <c r="K4607" s="465"/>
      <c r="L4607" s="465"/>
      <c r="M4607" s="465"/>
      <c r="N4607" s="463"/>
      <c r="O4607" s="458">
        <f t="shared" si="213"/>
        <v>0</v>
      </c>
      <c r="P4607" s="458">
        <f t="shared" si="214"/>
        <v>0</v>
      </c>
      <c r="Q4607" s="96" t="str">
        <f t="shared" si="215"/>
        <v/>
      </c>
    </row>
    <row r="4608" spans="1:17" ht="13.5" hidden="1" thickBot="1" x14ac:dyDescent="0.25">
      <c r="A4608" s="450"/>
      <c r="B4608" s="463"/>
      <c r="C4608" s="464"/>
      <c r="D4608" s="455"/>
      <c r="E4608" s="455"/>
      <c r="F4608" s="460"/>
      <c r="G4608" s="455"/>
      <c r="H4608" s="455"/>
      <c r="I4608" s="455"/>
      <c r="J4608" s="465"/>
      <c r="K4608" s="465"/>
      <c r="L4608" s="465"/>
      <c r="M4608" s="465"/>
      <c r="N4608" s="463"/>
      <c r="O4608" s="458">
        <f t="shared" si="213"/>
        <v>0</v>
      </c>
      <c r="P4608" s="458">
        <f t="shared" si="214"/>
        <v>0</v>
      </c>
      <c r="Q4608" s="96" t="str">
        <f t="shared" si="215"/>
        <v/>
      </c>
    </row>
    <row r="4609" spans="1:17" ht="13.5" hidden="1" thickBot="1" x14ac:dyDescent="0.25">
      <c r="A4609" s="450"/>
      <c r="B4609" s="463"/>
      <c r="C4609" s="464"/>
      <c r="D4609" s="455"/>
      <c r="E4609" s="455"/>
      <c r="F4609" s="460"/>
      <c r="G4609" s="455"/>
      <c r="H4609" s="455"/>
      <c r="I4609" s="455"/>
      <c r="J4609" s="465"/>
      <c r="K4609" s="465"/>
      <c r="L4609" s="465"/>
      <c r="M4609" s="465"/>
      <c r="N4609" s="463"/>
      <c r="O4609" s="458">
        <f t="shared" si="213"/>
        <v>0</v>
      </c>
      <c r="P4609" s="458">
        <f t="shared" si="214"/>
        <v>0</v>
      </c>
      <c r="Q4609" s="96" t="str">
        <f t="shared" si="215"/>
        <v/>
      </c>
    </row>
    <row r="4610" spans="1:17" ht="13.5" hidden="1" thickBot="1" x14ac:dyDescent="0.25">
      <c r="A4610" s="450"/>
      <c r="B4610" s="463"/>
      <c r="C4610" s="464"/>
      <c r="D4610" s="455"/>
      <c r="E4610" s="455"/>
      <c r="F4610" s="460"/>
      <c r="G4610" s="455"/>
      <c r="H4610" s="455"/>
      <c r="I4610" s="455"/>
      <c r="J4610" s="465"/>
      <c r="K4610" s="465"/>
      <c r="L4610" s="465"/>
      <c r="M4610" s="465"/>
      <c r="N4610" s="463"/>
      <c r="O4610" s="458">
        <f t="shared" si="213"/>
        <v>0</v>
      </c>
      <c r="P4610" s="458">
        <f t="shared" si="214"/>
        <v>0</v>
      </c>
      <c r="Q4610" s="96" t="str">
        <f t="shared" si="215"/>
        <v/>
      </c>
    </row>
    <row r="4611" spans="1:17" ht="13.5" hidden="1" thickBot="1" x14ac:dyDescent="0.25">
      <c r="A4611" s="450"/>
      <c r="B4611" s="463"/>
      <c r="C4611" s="464"/>
      <c r="D4611" s="455"/>
      <c r="E4611" s="455"/>
      <c r="F4611" s="460"/>
      <c r="G4611" s="455"/>
      <c r="H4611" s="455"/>
      <c r="I4611" s="455"/>
      <c r="J4611" s="465"/>
      <c r="K4611" s="465"/>
      <c r="L4611" s="465"/>
      <c r="M4611" s="465"/>
      <c r="N4611" s="463"/>
      <c r="O4611" s="458">
        <f t="shared" si="213"/>
        <v>0</v>
      </c>
      <c r="P4611" s="458">
        <f t="shared" si="214"/>
        <v>0</v>
      </c>
      <c r="Q4611" s="96" t="str">
        <f t="shared" si="215"/>
        <v/>
      </c>
    </row>
    <row r="4612" spans="1:17" ht="13.5" hidden="1" thickBot="1" x14ac:dyDescent="0.25">
      <c r="A4612" s="450"/>
      <c r="B4612" s="463"/>
      <c r="C4612" s="464"/>
      <c r="D4612" s="455"/>
      <c r="E4612" s="455"/>
      <c r="F4612" s="460"/>
      <c r="G4612" s="455"/>
      <c r="H4612" s="455"/>
      <c r="I4612" s="455"/>
      <c r="J4612" s="465"/>
      <c r="K4612" s="465"/>
      <c r="L4612" s="465"/>
      <c r="M4612" s="465"/>
      <c r="N4612" s="463"/>
      <c r="O4612" s="458">
        <f t="shared" si="213"/>
        <v>0</v>
      </c>
      <c r="P4612" s="458">
        <f t="shared" si="214"/>
        <v>0</v>
      </c>
      <c r="Q4612" s="96" t="str">
        <f t="shared" si="215"/>
        <v/>
      </c>
    </row>
    <row r="4613" spans="1:17" ht="13.5" hidden="1" thickBot="1" x14ac:dyDescent="0.25">
      <c r="A4613" s="450"/>
      <c r="B4613" s="463"/>
      <c r="C4613" s="464"/>
      <c r="D4613" s="455"/>
      <c r="E4613" s="455"/>
      <c r="F4613" s="460"/>
      <c r="G4613" s="455"/>
      <c r="H4613" s="455"/>
      <c r="I4613" s="455"/>
      <c r="J4613" s="465"/>
      <c r="K4613" s="465"/>
      <c r="L4613" s="465"/>
      <c r="M4613" s="465"/>
      <c r="N4613" s="463"/>
      <c r="O4613" s="458">
        <f t="shared" si="213"/>
        <v>0</v>
      </c>
      <c r="P4613" s="458">
        <f t="shared" si="214"/>
        <v>0</v>
      </c>
      <c r="Q4613" s="96" t="str">
        <f t="shared" si="215"/>
        <v/>
      </c>
    </row>
    <row r="4614" spans="1:17" ht="13.5" hidden="1" thickBot="1" x14ac:dyDescent="0.25">
      <c r="A4614" s="450"/>
      <c r="B4614" s="463"/>
      <c r="C4614" s="464"/>
      <c r="D4614" s="455"/>
      <c r="E4614" s="455"/>
      <c r="F4614" s="460"/>
      <c r="G4614" s="455"/>
      <c r="H4614" s="455"/>
      <c r="I4614" s="455"/>
      <c r="J4614" s="465"/>
      <c r="K4614" s="465"/>
      <c r="L4614" s="465"/>
      <c r="M4614" s="465"/>
      <c r="N4614" s="463"/>
      <c r="O4614" s="458">
        <f t="shared" si="213"/>
        <v>0</v>
      </c>
      <c r="P4614" s="458">
        <f t="shared" si="214"/>
        <v>0</v>
      </c>
      <c r="Q4614" s="96" t="str">
        <f t="shared" si="215"/>
        <v/>
      </c>
    </row>
    <row r="4615" spans="1:17" ht="13.5" hidden="1" thickBot="1" x14ac:dyDescent="0.25">
      <c r="A4615" s="450"/>
      <c r="B4615" s="463"/>
      <c r="C4615" s="464"/>
      <c r="D4615" s="455"/>
      <c r="E4615" s="455"/>
      <c r="F4615" s="460"/>
      <c r="G4615" s="455"/>
      <c r="H4615" s="455"/>
      <c r="I4615" s="455"/>
      <c r="J4615" s="465"/>
      <c r="K4615" s="465"/>
      <c r="L4615" s="465"/>
      <c r="M4615" s="465"/>
      <c r="N4615" s="463"/>
      <c r="O4615" s="458">
        <f t="shared" si="213"/>
        <v>0</v>
      </c>
      <c r="P4615" s="458">
        <f t="shared" si="214"/>
        <v>0</v>
      </c>
      <c r="Q4615" s="96" t="str">
        <f t="shared" si="215"/>
        <v/>
      </c>
    </row>
    <row r="4616" spans="1:17" ht="13.5" hidden="1" thickBot="1" x14ac:dyDescent="0.25">
      <c r="A4616" s="450"/>
      <c r="B4616" s="463"/>
      <c r="C4616" s="464"/>
      <c r="D4616" s="455"/>
      <c r="E4616" s="455"/>
      <c r="F4616" s="460"/>
      <c r="G4616" s="455"/>
      <c r="H4616" s="455"/>
      <c r="I4616" s="455"/>
      <c r="J4616" s="465"/>
      <c r="K4616" s="465"/>
      <c r="L4616" s="465"/>
      <c r="M4616" s="465"/>
      <c r="N4616" s="463"/>
      <c r="O4616" s="458">
        <f t="shared" si="213"/>
        <v>0</v>
      </c>
      <c r="P4616" s="458">
        <f t="shared" si="214"/>
        <v>0</v>
      </c>
      <c r="Q4616" s="96" t="str">
        <f t="shared" si="215"/>
        <v/>
      </c>
    </row>
    <row r="4617" spans="1:17" ht="13.5" hidden="1" thickBot="1" x14ac:dyDescent="0.25">
      <c r="A4617" s="450"/>
      <c r="B4617" s="463"/>
      <c r="C4617" s="464"/>
      <c r="D4617" s="455"/>
      <c r="E4617" s="455"/>
      <c r="F4617" s="460"/>
      <c r="G4617" s="455"/>
      <c r="H4617" s="455"/>
      <c r="I4617" s="455"/>
      <c r="J4617" s="465"/>
      <c r="K4617" s="465"/>
      <c r="L4617" s="465"/>
      <c r="M4617" s="465"/>
      <c r="N4617" s="463"/>
      <c r="O4617" s="458">
        <f t="shared" si="213"/>
        <v>0</v>
      </c>
      <c r="P4617" s="458">
        <f t="shared" si="214"/>
        <v>0</v>
      </c>
      <c r="Q4617" s="96" t="str">
        <f t="shared" si="215"/>
        <v/>
      </c>
    </row>
    <row r="4618" spans="1:17" ht="13.5" hidden="1" thickBot="1" x14ac:dyDescent="0.25">
      <c r="A4618" s="450"/>
      <c r="B4618" s="463"/>
      <c r="C4618" s="464"/>
      <c r="D4618" s="455"/>
      <c r="E4618" s="455"/>
      <c r="F4618" s="460"/>
      <c r="G4618" s="455"/>
      <c r="H4618" s="455"/>
      <c r="I4618" s="455"/>
      <c r="J4618" s="465"/>
      <c r="K4618" s="465"/>
      <c r="L4618" s="465"/>
      <c r="M4618" s="465"/>
      <c r="N4618" s="463"/>
      <c r="O4618" s="458">
        <f t="shared" si="213"/>
        <v>0</v>
      </c>
      <c r="P4618" s="458">
        <f t="shared" si="214"/>
        <v>0</v>
      </c>
      <c r="Q4618" s="96" t="str">
        <f t="shared" si="215"/>
        <v/>
      </c>
    </row>
    <row r="4619" spans="1:17" ht="13.5" hidden="1" thickBot="1" x14ac:dyDescent="0.25">
      <c r="A4619" s="450"/>
      <c r="B4619" s="463"/>
      <c r="C4619" s="464"/>
      <c r="D4619" s="455"/>
      <c r="E4619" s="455"/>
      <c r="F4619" s="460"/>
      <c r="G4619" s="455"/>
      <c r="H4619" s="455"/>
      <c r="I4619" s="455"/>
      <c r="J4619" s="465"/>
      <c r="K4619" s="465"/>
      <c r="L4619" s="465"/>
      <c r="M4619" s="465"/>
      <c r="N4619" s="463"/>
      <c r="O4619" s="458">
        <f t="shared" ref="O4619:O4682" si="216">IF(B4619=0,0,IF(YEAR(B4619)=$P$1,MONTH(B4619)-$O$1+1,(YEAR(B4619)-$P$1)*12-$O$1+1+MONTH(B4619)))</f>
        <v>0</v>
      </c>
      <c r="P4619" s="458">
        <f t="shared" ref="P4619:P4682" si="217">IF(C4619=0,0,IF(YEAR(C4619)=$P$1,MONTH(C4619)-$O$1+1,(YEAR(C4619)-$P$1)*12-$O$1+1+MONTH(C4619)))</f>
        <v>0</v>
      </c>
      <c r="Q4619" s="96" t="str">
        <f t="shared" ref="Q4619:Q4682" si="218">SUBSTITUTE(D4619," ","_")</f>
        <v/>
      </c>
    </row>
    <row r="4620" spans="1:17" ht="13.5" hidden="1" thickBot="1" x14ac:dyDescent="0.25">
      <c r="A4620" s="450"/>
      <c r="B4620" s="463"/>
      <c r="C4620" s="464"/>
      <c r="D4620" s="455"/>
      <c r="E4620" s="455"/>
      <c r="F4620" s="460"/>
      <c r="G4620" s="455"/>
      <c r="H4620" s="455"/>
      <c r="I4620" s="455"/>
      <c r="J4620" s="465"/>
      <c r="K4620" s="465"/>
      <c r="L4620" s="465"/>
      <c r="M4620" s="465"/>
      <c r="N4620" s="463"/>
      <c r="O4620" s="458">
        <f t="shared" si="216"/>
        <v>0</v>
      </c>
      <c r="P4620" s="458">
        <f t="shared" si="217"/>
        <v>0</v>
      </c>
      <c r="Q4620" s="96" t="str">
        <f t="shared" si="218"/>
        <v/>
      </c>
    </row>
    <row r="4621" spans="1:17" ht="13.5" hidden="1" thickBot="1" x14ac:dyDescent="0.25">
      <c r="A4621" s="450"/>
      <c r="B4621" s="463"/>
      <c r="C4621" s="464"/>
      <c r="D4621" s="455"/>
      <c r="E4621" s="455"/>
      <c r="F4621" s="460"/>
      <c r="G4621" s="455"/>
      <c r="H4621" s="455"/>
      <c r="I4621" s="455"/>
      <c r="J4621" s="465"/>
      <c r="K4621" s="465"/>
      <c r="L4621" s="465"/>
      <c r="M4621" s="465"/>
      <c r="N4621" s="463"/>
      <c r="O4621" s="458">
        <f t="shared" si="216"/>
        <v>0</v>
      </c>
      <c r="P4621" s="458">
        <f t="shared" si="217"/>
        <v>0</v>
      </c>
      <c r="Q4621" s="96" t="str">
        <f t="shared" si="218"/>
        <v/>
      </c>
    </row>
    <row r="4622" spans="1:17" ht="13.5" hidden="1" thickBot="1" x14ac:dyDescent="0.25">
      <c r="A4622" s="450"/>
      <c r="B4622" s="463"/>
      <c r="C4622" s="464"/>
      <c r="D4622" s="455"/>
      <c r="E4622" s="455"/>
      <c r="F4622" s="460"/>
      <c r="G4622" s="455"/>
      <c r="H4622" s="455"/>
      <c r="I4622" s="455"/>
      <c r="J4622" s="465"/>
      <c r="K4622" s="465"/>
      <c r="L4622" s="465"/>
      <c r="M4622" s="465"/>
      <c r="N4622" s="463"/>
      <c r="O4622" s="458">
        <f t="shared" si="216"/>
        <v>0</v>
      </c>
      <c r="P4622" s="458">
        <f t="shared" si="217"/>
        <v>0</v>
      </c>
      <c r="Q4622" s="96" t="str">
        <f t="shared" si="218"/>
        <v/>
      </c>
    </row>
    <row r="4623" spans="1:17" ht="13.5" hidden="1" thickBot="1" x14ac:dyDescent="0.25">
      <c r="A4623" s="450"/>
      <c r="B4623" s="463"/>
      <c r="C4623" s="464"/>
      <c r="D4623" s="455"/>
      <c r="E4623" s="455"/>
      <c r="F4623" s="460"/>
      <c r="G4623" s="455"/>
      <c r="H4623" s="455"/>
      <c r="I4623" s="455"/>
      <c r="J4623" s="465"/>
      <c r="K4623" s="465"/>
      <c r="L4623" s="465"/>
      <c r="M4623" s="465"/>
      <c r="N4623" s="463"/>
      <c r="O4623" s="458">
        <f t="shared" si="216"/>
        <v>0</v>
      </c>
      <c r="P4623" s="458">
        <f t="shared" si="217"/>
        <v>0</v>
      </c>
      <c r="Q4623" s="96" t="str">
        <f t="shared" si="218"/>
        <v/>
      </c>
    </row>
    <row r="4624" spans="1:17" ht="13.5" hidden="1" thickBot="1" x14ac:dyDescent="0.25">
      <c r="A4624" s="450"/>
      <c r="B4624" s="463"/>
      <c r="C4624" s="464"/>
      <c r="D4624" s="455"/>
      <c r="E4624" s="455"/>
      <c r="F4624" s="460"/>
      <c r="G4624" s="455"/>
      <c r="H4624" s="455"/>
      <c r="I4624" s="455"/>
      <c r="J4624" s="465"/>
      <c r="K4624" s="465"/>
      <c r="L4624" s="465"/>
      <c r="M4624" s="465"/>
      <c r="N4624" s="463"/>
      <c r="O4624" s="458">
        <f t="shared" si="216"/>
        <v>0</v>
      </c>
      <c r="P4624" s="458">
        <f t="shared" si="217"/>
        <v>0</v>
      </c>
      <c r="Q4624" s="96" t="str">
        <f t="shared" si="218"/>
        <v/>
      </c>
    </row>
    <row r="4625" spans="1:17" ht="13.5" hidden="1" thickBot="1" x14ac:dyDescent="0.25">
      <c r="A4625" s="450"/>
      <c r="B4625" s="463"/>
      <c r="C4625" s="464"/>
      <c r="D4625" s="455"/>
      <c r="E4625" s="455"/>
      <c r="F4625" s="460"/>
      <c r="G4625" s="455"/>
      <c r="H4625" s="455"/>
      <c r="I4625" s="455"/>
      <c r="J4625" s="465"/>
      <c r="K4625" s="465"/>
      <c r="L4625" s="465"/>
      <c r="M4625" s="465"/>
      <c r="N4625" s="463"/>
      <c r="O4625" s="458">
        <f t="shared" si="216"/>
        <v>0</v>
      </c>
      <c r="P4625" s="458">
        <f t="shared" si="217"/>
        <v>0</v>
      </c>
      <c r="Q4625" s="96" t="str">
        <f t="shared" si="218"/>
        <v/>
      </c>
    </row>
    <row r="4626" spans="1:17" ht="13.5" hidden="1" thickBot="1" x14ac:dyDescent="0.25">
      <c r="A4626" s="450"/>
      <c r="B4626" s="463"/>
      <c r="C4626" s="464"/>
      <c r="D4626" s="455"/>
      <c r="E4626" s="455"/>
      <c r="F4626" s="460"/>
      <c r="G4626" s="455"/>
      <c r="H4626" s="455"/>
      <c r="I4626" s="455"/>
      <c r="J4626" s="465"/>
      <c r="K4626" s="465"/>
      <c r="L4626" s="465"/>
      <c r="M4626" s="465"/>
      <c r="N4626" s="463"/>
      <c r="O4626" s="458">
        <f t="shared" si="216"/>
        <v>0</v>
      </c>
      <c r="P4626" s="458">
        <f t="shared" si="217"/>
        <v>0</v>
      </c>
      <c r="Q4626" s="96" t="str">
        <f t="shared" si="218"/>
        <v/>
      </c>
    </row>
    <row r="4627" spans="1:17" ht="13.5" hidden="1" thickBot="1" x14ac:dyDescent="0.25">
      <c r="A4627" s="450"/>
      <c r="B4627" s="463"/>
      <c r="C4627" s="464"/>
      <c r="D4627" s="455"/>
      <c r="E4627" s="455"/>
      <c r="F4627" s="460"/>
      <c r="G4627" s="455"/>
      <c r="H4627" s="455"/>
      <c r="I4627" s="455"/>
      <c r="J4627" s="465"/>
      <c r="K4627" s="465"/>
      <c r="L4627" s="465"/>
      <c r="M4627" s="465"/>
      <c r="N4627" s="463"/>
      <c r="O4627" s="458">
        <f t="shared" si="216"/>
        <v>0</v>
      </c>
      <c r="P4627" s="458">
        <f t="shared" si="217"/>
        <v>0</v>
      </c>
      <c r="Q4627" s="96" t="str">
        <f t="shared" si="218"/>
        <v/>
      </c>
    </row>
    <row r="4628" spans="1:17" ht="13.5" hidden="1" thickBot="1" x14ac:dyDescent="0.25">
      <c r="A4628" s="450"/>
      <c r="B4628" s="463"/>
      <c r="C4628" s="464"/>
      <c r="D4628" s="455"/>
      <c r="E4628" s="455"/>
      <c r="F4628" s="460"/>
      <c r="G4628" s="455"/>
      <c r="H4628" s="455"/>
      <c r="I4628" s="455"/>
      <c r="J4628" s="465"/>
      <c r="K4628" s="465"/>
      <c r="L4628" s="465"/>
      <c r="M4628" s="465"/>
      <c r="N4628" s="463"/>
      <c r="O4628" s="458">
        <f t="shared" si="216"/>
        <v>0</v>
      </c>
      <c r="P4628" s="458">
        <f t="shared" si="217"/>
        <v>0</v>
      </c>
      <c r="Q4628" s="96" t="str">
        <f t="shared" si="218"/>
        <v/>
      </c>
    </row>
    <row r="4629" spans="1:17" ht="13.5" hidden="1" thickBot="1" x14ac:dyDescent="0.25">
      <c r="A4629" s="450"/>
      <c r="B4629" s="463"/>
      <c r="C4629" s="464"/>
      <c r="D4629" s="455"/>
      <c r="E4629" s="455"/>
      <c r="F4629" s="460"/>
      <c r="G4629" s="455"/>
      <c r="H4629" s="455"/>
      <c r="I4629" s="455"/>
      <c r="J4629" s="465"/>
      <c r="K4629" s="465"/>
      <c r="L4629" s="465"/>
      <c r="M4629" s="465"/>
      <c r="N4629" s="463"/>
      <c r="O4629" s="458">
        <f t="shared" si="216"/>
        <v>0</v>
      </c>
      <c r="P4629" s="458">
        <f t="shared" si="217"/>
        <v>0</v>
      </c>
      <c r="Q4629" s="96" t="str">
        <f t="shared" si="218"/>
        <v/>
      </c>
    </row>
    <row r="4630" spans="1:17" ht="13.5" hidden="1" thickBot="1" x14ac:dyDescent="0.25">
      <c r="A4630" s="450"/>
      <c r="B4630" s="463"/>
      <c r="C4630" s="464"/>
      <c r="D4630" s="455"/>
      <c r="E4630" s="455"/>
      <c r="F4630" s="460"/>
      <c r="G4630" s="455"/>
      <c r="H4630" s="455"/>
      <c r="I4630" s="455"/>
      <c r="J4630" s="465"/>
      <c r="K4630" s="465"/>
      <c r="L4630" s="465"/>
      <c r="M4630" s="465"/>
      <c r="N4630" s="463"/>
      <c r="O4630" s="458">
        <f t="shared" si="216"/>
        <v>0</v>
      </c>
      <c r="P4630" s="458">
        <f t="shared" si="217"/>
        <v>0</v>
      </c>
      <c r="Q4630" s="96" t="str">
        <f t="shared" si="218"/>
        <v/>
      </c>
    </row>
    <row r="4631" spans="1:17" ht="13.5" hidden="1" thickBot="1" x14ac:dyDescent="0.25">
      <c r="A4631" s="450"/>
      <c r="B4631" s="463"/>
      <c r="C4631" s="464"/>
      <c r="D4631" s="455"/>
      <c r="E4631" s="455"/>
      <c r="F4631" s="460"/>
      <c r="G4631" s="455"/>
      <c r="H4631" s="455"/>
      <c r="I4631" s="455"/>
      <c r="J4631" s="465"/>
      <c r="K4631" s="465"/>
      <c r="L4631" s="465"/>
      <c r="M4631" s="465"/>
      <c r="N4631" s="463"/>
      <c r="O4631" s="458">
        <f t="shared" si="216"/>
        <v>0</v>
      </c>
      <c r="P4631" s="458">
        <f t="shared" si="217"/>
        <v>0</v>
      </c>
      <c r="Q4631" s="96" t="str">
        <f t="shared" si="218"/>
        <v/>
      </c>
    </row>
    <row r="4632" spans="1:17" ht="13.5" hidden="1" thickBot="1" x14ac:dyDescent="0.25">
      <c r="A4632" s="450"/>
      <c r="B4632" s="463"/>
      <c r="C4632" s="464"/>
      <c r="D4632" s="455"/>
      <c r="E4632" s="455"/>
      <c r="F4632" s="460"/>
      <c r="G4632" s="455"/>
      <c r="H4632" s="455"/>
      <c r="I4632" s="455"/>
      <c r="J4632" s="465"/>
      <c r="K4632" s="465"/>
      <c r="L4632" s="465"/>
      <c r="M4632" s="465"/>
      <c r="N4632" s="463"/>
      <c r="O4632" s="458">
        <f t="shared" si="216"/>
        <v>0</v>
      </c>
      <c r="P4632" s="458">
        <f t="shared" si="217"/>
        <v>0</v>
      </c>
      <c r="Q4632" s="96" t="str">
        <f t="shared" si="218"/>
        <v/>
      </c>
    </row>
    <row r="4633" spans="1:17" ht="13.5" hidden="1" thickBot="1" x14ac:dyDescent="0.25">
      <c r="A4633" s="450"/>
      <c r="B4633" s="463"/>
      <c r="C4633" s="464"/>
      <c r="D4633" s="455"/>
      <c r="E4633" s="455"/>
      <c r="F4633" s="460"/>
      <c r="G4633" s="455"/>
      <c r="H4633" s="455"/>
      <c r="I4633" s="455"/>
      <c r="J4633" s="465"/>
      <c r="K4633" s="465"/>
      <c r="L4633" s="465"/>
      <c r="M4633" s="465"/>
      <c r="N4633" s="463"/>
      <c r="O4633" s="458">
        <f t="shared" si="216"/>
        <v>0</v>
      </c>
      <c r="P4633" s="458">
        <f t="shared" si="217"/>
        <v>0</v>
      </c>
      <c r="Q4633" s="96" t="str">
        <f t="shared" si="218"/>
        <v/>
      </c>
    </row>
    <row r="4634" spans="1:17" ht="13.5" hidden="1" thickBot="1" x14ac:dyDescent="0.25">
      <c r="A4634" s="450"/>
      <c r="B4634" s="463"/>
      <c r="C4634" s="464"/>
      <c r="D4634" s="455"/>
      <c r="E4634" s="455"/>
      <c r="F4634" s="460"/>
      <c r="G4634" s="455"/>
      <c r="H4634" s="455"/>
      <c r="I4634" s="455"/>
      <c r="J4634" s="465"/>
      <c r="K4634" s="465"/>
      <c r="L4634" s="465"/>
      <c r="M4634" s="465"/>
      <c r="N4634" s="463"/>
      <c r="O4634" s="458">
        <f t="shared" si="216"/>
        <v>0</v>
      </c>
      <c r="P4634" s="458">
        <f t="shared" si="217"/>
        <v>0</v>
      </c>
      <c r="Q4634" s="96" t="str">
        <f t="shared" si="218"/>
        <v/>
      </c>
    </row>
    <row r="4635" spans="1:17" ht="13.5" hidden="1" thickBot="1" x14ac:dyDescent="0.25">
      <c r="A4635" s="450"/>
      <c r="B4635" s="463"/>
      <c r="C4635" s="464"/>
      <c r="D4635" s="455"/>
      <c r="E4635" s="461"/>
      <c r="F4635" s="460"/>
      <c r="G4635" s="455"/>
      <c r="H4635" s="455"/>
      <c r="I4635" s="455"/>
      <c r="J4635" s="465"/>
      <c r="K4635" s="465"/>
      <c r="L4635" s="465"/>
      <c r="M4635" s="465"/>
      <c r="N4635" s="463"/>
      <c r="O4635" s="458">
        <f t="shared" si="216"/>
        <v>0</v>
      </c>
      <c r="P4635" s="458">
        <f t="shared" si="217"/>
        <v>0</v>
      </c>
      <c r="Q4635" s="96" t="str">
        <f t="shared" si="218"/>
        <v/>
      </c>
    </row>
    <row r="4636" spans="1:17" ht="13.5" hidden="1" thickBot="1" x14ac:dyDescent="0.25">
      <c r="A4636" s="450"/>
      <c r="B4636" s="463"/>
      <c r="C4636" s="464"/>
      <c r="D4636" s="455"/>
      <c r="E4636" s="455"/>
      <c r="F4636" s="460"/>
      <c r="G4636" s="455"/>
      <c r="H4636" s="455"/>
      <c r="I4636" s="455"/>
      <c r="J4636" s="465"/>
      <c r="K4636" s="465"/>
      <c r="L4636" s="465"/>
      <c r="M4636" s="465"/>
      <c r="N4636" s="463"/>
      <c r="O4636" s="458">
        <f t="shared" si="216"/>
        <v>0</v>
      </c>
      <c r="P4636" s="458">
        <f t="shared" si="217"/>
        <v>0</v>
      </c>
      <c r="Q4636" s="96" t="str">
        <f t="shared" si="218"/>
        <v/>
      </c>
    </row>
    <row r="4637" spans="1:17" ht="13.5" hidden="1" thickBot="1" x14ac:dyDescent="0.25">
      <c r="A4637" s="450"/>
      <c r="B4637" s="463"/>
      <c r="C4637" s="464"/>
      <c r="D4637" s="455"/>
      <c r="E4637" s="455"/>
      <c r="F4637" s="460"/>
      <c r="G4637" s="455"/>
      <c r="H4637" s="455"/>
      <c r="I4637" s="455"/>
      <c r="J4637" s="465"/>
      <c r="K4637" s="465"/>
      <c r="L4637" s="465"/>
      <c r="M4637" s="465"/>
      <c r="N4637" s="463"/>
      <c r="O4637" s="458">
        <f t="shared" si="216"/>
        <v>0</v>
      </c>
      <c r="P4637" s="458">
        <f t="shared" si="217"/>
        <v>0</v>
      </c>
      <c r="Q4637" s="96" t="str">
        <f t="shared" si="218"/>
        <v/>
      </c>
    </row>
    <row r="4638" spans="1:17" ht="13.5" hidden="1" thickBot="1" x14ac:dyDescent="0.25">
      <c r="A4638" s="450"/>
      <c r="B4638" s="463"/>
      <c r="C4638" s="464"/>
      <c r="D4638" s="455"/>
      <c r="E4638" s="455"/>
      <c r="F4638" s="460"/>
      <c r="G4638" s="455"/>
      <c r="H4638" s="455"/>
      <c r="I4638" s="455"/>
      <c r="J4638" s="465"/>
      <c r="K4638" s="465"/>
      <c r="L4638" s="465"/>
      <c r="M4638" s="465"/>
      <c r="N4638" s="463"/>
      <c r="O4638" s="458">
        <f t="shared" si="216"/>
        <v>0</v>
      </c>
      <c r="P4638" s="458">
        <f t="shared" si="217"/>
        <v>0</v>
      </c>
      <c r="Q4638" s="96" t="str">
        <f t="shared" si="218"/>
        <v/>
      </c>
    </row>
    <row r="4639" spans="1:17" ht="13.5" hidden="1" thickBot="1" x14ac:dyDescent="0.25">
      <c r="A4639" s="450"/>
      <c r="B4639" s="463"/>
      <c r="C4639" s="464"/>
      <c r="D4639" s="455"/>
      <c r="E4639" s="455"/>
      <c r="F4639" s="460"/>
      <c r="G4639" s="455"/>
      <c r="H4639" s="455"/>
      <c r="I4639" s="455"/>
      <c r="J4639" s="465"/>
      <c r="K4639" s="465"/>
      <c r="L4639" s="465"/>
      <c r="M4639" s="465"/>
      <c r="N4639" s="463"/>
      <c r="O4639" s="458">
        <f t="shared" si="216"/>
        <v>0</v>
      </c>
      <c r="P4639" s="458">
        <f t="shared" si="217"/>
        <v>0</v>
      </c>
      <c r="Q4639" s="96" t="str">
        <f t="shared" si="218"/>
        <v/>
      </c>
    </row>
    <row r="4640" spans="1:17" ht="13.5" hidden="1" thickBot="1" x14ac:dyDescent="0.25">
      <c r="A4640" s="450"/>
      <c r="B4640" s="463"/>
      <c r="C4640" s="464"/>
      <c r="D4640" s="455"/>
      <c r="E4640" s="455"/>
      <c r="F4640" s="460"/>
      <c r="G4640" s="455"/>
      <c r="H4640" s="455"/>
      <c r="I4640" s="455"/>
      <c r="J4640" s="465"/>
      <c r="K4640" s="465"/>
      <c r="L4640" s="465"/>
      <c r="M4640" s="465"/>
      <c r="N4640" s="463"/>
      <c r="O4640" s="458">
        <f t="shared" si="216"/>
        <v>0</v>
      </c>
      <c r="P4640" s="458">
        <f t="shared" si="217"/>
        <v>0</v>
      </c>
      <c r="Q4640" s="96" t="str">
        <f t="shared" si="218"/>
        <v/>
      </c>
    </row>
    <row r="4641" spans="1:17" ht="13.5" hidden="1" thickBot="1" x14ac:dyDescent="0.25">
      <c r="A4641" s="450"/>
      <c r="B4641" s="463"/>
      <c r="C4641" s="464"/>
      <c r="D4641" s="455"/>
      <c r="E4641" s="461"/>
      <c r="F4641" s="460"/>
      <c r="G4641" s="455"/>
      <c r="H4641" s="455"/>
      <c r="I4641" s="455"/>
      <c r="J4641" s="465"/>
      <c r="K4641" s="465"/>
      <c r="L4641" s="465"/>
      <c r="M4641" s="465"/>
      <c r="N4641" s="463"/>
      <c r="O4641" s="458">
        <f t="shared" si="216"/>
        <v>0</v>
      </c>
      <c r="P4641" s="458">
        <f t="shared" si="217"/>
        <v>0</v>
      </c>
      <c r="Q4641" s="96" t="str">
        <f t="shared" si="218"/>
        <v/>
      </c>
    </row>
    <row r="4642" spans="1:17" ht="13.5" hidden="1" thickBot="1" x14ac:dyDescent="0.25">
      <c r="A4642" s="450"/>
      <c r="B4642" s="463"/>
      <c r="C4642" s="464"/>
      <c r="D4642" s="455"/>
      <c r="E4642" s="455"/>
      <c r="F4642" s="460"/>
      <c r="G4642" s="455"/>
      <c r="H4642" s="455"/>
      <c r="I4642" s="455"/>
      <c r="J4642" s="465"/>
      <c r="K4642" s="465"/>
      <c r="L4642" s="465"/>
      <c r="M4642" s="465"/>
      <c r="N4642" s="463"/>
      <c r="O4642" s="458">
        <f t="shared" si="216"/>
        <v>0</v>
      </c>
      <c r="P4642" s="458">
        <f t="shared" si="217"/>
        <v>0</v>
      </c>
      <c r="Q4642" s="96" t="str">
        <f t="shared" si="218"/>
        <v/>
      </c>
    </row>
    <row r="4643" spans="1:17" ht="13.5" hidden="1" thickBot="1" x14ac:dyDescent="0.25">
      <c r="A4643" s="450"/>
      <c r="B4643" s="463"/>
      <c r="C4643" s="464"/>
      <c r="D4643" s="455"/>
      <c r="E4643" s="455"/>
      <c r="F4643" s="460"/>
      <c r="G4643" s="455"/>
      <c r="H4643" s="455"/>
      <c r="I4643" s="455"/>
      <c r="J4643" s="465"/>
      <c r="K4643" s="465"/>
      <c r="L4643" s="465"/>
      <c r="M4643" s="465"/>
      <c r="N4643" s="463"/>
      <c r="O4643" s="458">
        <f t="shared" si="216"/>
        <v>0</v>
      </c>
      <c r="P4643" s="458">
        <f t="shared" si="217"/>
        <v>0</v>
      </c>
      <c r="Q4643" s="96" t="str">
        <f t="shared" si="218"/>
        <v/>
      </c>
    </row>
    <row r="4644" spans="1:17" ht="13.5" hidden="1" thickBot="1" x14ac:dyDescent="0.25">
      <c r="A4644" s="450"/>
      <c r="B4644" s="463"/>
      <c r="C4644" s="464"/>
      <c r="D4644" s="455"/>
      <c r="E4644" s="455"/>
      <c r="F4644" s="460"/>
      <c r="G4644" s="455"/>
      <c r="H4644" s="455"/>
      <c r="I4644" s="455"/>
      <c r="J4644" s="465"/>
      <c r="K4644" s="465"/>
      <c r="L4644" s="465"/>
      <c r="M4644" s="465"/>
      <c r="N4644" s="463"/>
      <c r="O4644" s="458">
        <f t="shared" si="216"/>
        <v>0</v>
      </c>
      <c r="P4644" s="458">
        <f t="shared" si="217"/>
        <v>0</v>
      </c>
      <c r="Q4644" s="96" t="str">
        <f t="shared" si="218"/>
        <v/>
      </c>
    </row>
    <row r="4645" spans="1:17" ht="13.5" hidden="1" thickBot="1" x14ac:dyDescent="0.25">
      <c r="A4645" s="450"/>
      <c r="B4645" s="463"/>
      <c r="C4645" s="464"/>
      <c r="D4645" s="455"/>
      <c r="E4645" s="455"/>
      <c r="F4645" s="460"/>
      <c r="G4645" s="455"/>
      <c r="H4645" s="455"/>
      <c r="I4645" s="455"/>
      <c r="J4645" s="465"/>
      <c r="K4645" s="465"/>
      <c r="L4645" s="465"/>
      <c r="M4645" s="465"/>
      <c r="N4645" s="463"/>
      <c r="O4645" s="458">
        <f t="shared" si="216"/>
        <v>0</v>
      </c>
      <c r="P4645" s="458">
        <f t="shared" si="217"/>
        <v>0</v>
      </c>
      <c r="Q4645" s="96" t="str">
        <f t="shared" si="218"/>
        <v/>
      </c>
    </row>
    <row r="4646" spans="1:17" ht="13.5" hidden="1" thickBot="1" x14ac:dyDescent="0.25">
      <c r="A4646" s="450"/>
      <c r="B4646" s="463"/>
      <c r="C4646" s="464"/>
      <c r="D4646" s="455"/>
      <c r="E4646" s="455"/>
      <c r="F4646" s="460"/>
      <c r="G4646" s="455"/>
      <c r="H4646" s="455"/>
      <c r="I4646" s="455"/>
      <c r="J4646" s="465"/>
      <c r="K4646" s="465"/>
      <c r="L4646" s="465"/>
      <c r="M4646" s="465"/>
      <c r="N4646" s="463"/>
      <c r="O4646" s="458">
        <f t="shared" si="216"/>
        <v>0</v>
      </c>
      <c r="P4646" s="458">
        <f t="shared" si="217"/>
        <v>0</v>
      </c>
      <c r="Q4646" s="96" t="str">
        <f t="shared" si="218"/>
        <v/>
      </c>
    </row>
    <row r="4647" spans="1:17" ht="13.5" hidden="1" thickBot="1" x14ac:dyDescent="0.25">
      <c r="A4647" s="450"/>
      <c r="B4647" s="463"/>
      <c r="C4647" s="464"/>
      <c r="D4647" s="455"/>
      <c r="E4647" s="455"/>
      <c r="F4647" s="460"/>
      <c r="G4647" s="455"/>
      <c r="H4647" s="455"/>
      <c r="I4647" s="455"/>
      <c r="J4647" s="465"/>
      <c r="K4647" s="465"/>
      <c r="L4647" s="465"/>
      <c r="M4647" s="465"/>
      <c r="N4647" s="463"/>
      <c r="O4647" s="458">
        <f t="shared" si="216"/>
        <v>0</v>
      </c>
      <c r="P4647" s="458">
        <f t="shared" si="217"/>
        <v>0</v>
      </c>
      <c r="Q4647" s="96" t="str">
        <f t="shared" si="218"/>
        <v/>
      </c>
    </row>
    <row r="4648" spans="1:17" ht="13.5" hidden="1" thickBot="1" x14ac:dyDescent="0.25">
      <c r="A4648" s="450"/>
      <c r="B4648" s="463"/>
      <c r="C4648" s="464"/>
      <c r="D4648" s="455"/>
      <c r="E4648" s="455"/>
      <c r="F4648" s="460"/>
      <c r="G4648" s="455"/>
      <c r="H4648" s="455"/>
      <c r="I4648" s="455"/>
      <c r="J4648" s="465"/>
      <c r="K4648" s="465"/>
      <c r="L4648" s="465"/>
      <c r="M4648" s="465"/>
      <c r="N4648" s="463"/>
      <c r="O4648" s="458">
        <f t="shared" si="216"/>
        <v>0</v>
      </c>
      <c r="P4648" s="458">
        <f t="shared" si="217"/>
        <v>0</v>
      </c>
      <c r="Q4648" s="96" t="str">
        <f t="shared" si="218"/>
        <v/>
      </c>
    </row>
    <row r="4649" spans="1:17" ht="13.5" hidden="1" thickBot="1" x14ac:dyDescent="0.25">
      <c r="A4649" s="450"/>
      <c r="B4649" s="463"/>
      <c r="C4649" s="464"/>
      <c r="D4649" s="455"/>
      <c r="E4649" s="455"/>
      <c r="F4649" s="460"/>
      <c r="G4649" s="455"/>
      <c r="H4649" s="455"/>
      <c r="I4649" s="455"/>
      <c r="J4649" s="465"/>
      <c r="K4649" s="465"/>
      <c r="L4649" s="465"/>
      <c r="M4649" s="465"/>
      <c r="N4649" s="463"/>
      <c r="O4649" s="458">
        <f t="shared" si="216"/>
        <v>0</v>
      </c>
      <c r="P4649" s="458">
        <f t="shared" si="217"/>
        <v>0</v>
      </c>
      <c r="Q4649" s="96" t="str">
        <f t="shared" si="218"/>
        <v/>
      </c>
    </row>
    <row r="4650" spans="1:17" ht="13.5" hidden="1" thickBot="1" x14ac:dyDescent="0.25">
      <c r="A4650" s="450"/>
      <c r="B4650" s="463"/>
      <c r="C4650" s="464"/>
      <c r="D4650" s="455"/>
      <c r="E4650" s="455"/>
      <c r="F4650" s="460"/>
      <c r="G4650" s="455"/>
      <c r="H4650" s="455"/>
      <c r="I4650" s="455"/>
      <c r="J4650" s="465"/>
      <c r="K4650" s="465"/>
      <c r="L4650" s="465"/>
      <c r="M4650" s="465"/>
      <c r="N4650" s="463"/>
      <c r="O4650" s="458">
        <f t="shared" si="216"/>
        <v>0</v>
      </c>
      <c r="P4650" s="458">
        <f t="shared" si="217"/>
        <v>0</v>
      </c>
      <c r="Q4650" s="96" t="str">
        <f t="shared" si="218"/>
        <v/>
      </c>
    </row>
    <row r="4651" spans="1:17" ht="13.5" hidden="1" thickBot="1" x14ac:dyDescent="0.25">
      <c r="A4651" s="450"/>
      <c r="B4651" s="463"/>
      <c r="C4651" s="464"/>
      <c r="D4651" s="455"/>
      <c r="E4651" s="455"/>
      <c r="F4651" s="460"/>
      <c r="G4651" s="455"/>
      <c r="H4651" s="455"/>
      <c r="I4651" s="455"/>
      <c r="J4651" s="465"/>
      <c r="K4651" s="465"/>
      <c r="L4651" s="465"/>
      <c r="M4651" s="465"/>
      <c r="N4651" s="463"/>
      <c r="O4651" s="458">
        <f t="shared" si="216"/>
        <v>0</v>
      </c>
      <c r="P4651" s="458">
        <f t="shared" si="217"/>
        <v>0</v>
      </c>
      <c r="Q4651" s="96" t="str">
        <f t="shared" si="218"/>
        <v/>
      </c>
    </row>
    <row r="4652" spans="1:17" ht="13.5" hidden="1" thickBot="1" x14ac:dyDescent="0.25">
      <c r="A4652" s="450"/>
      <c r="B4652" s="463"/>
      <c r="C4652" s="464"/>
      <c r="D4652" s="455"/>
      <c r="E4652" s="455"/>
      <c r="F4652" s="460"/>
      <c r="G4652" s="455"/>
      <c r="H4652" s="455"/>
      <c r="I4652" s="455"/>
      <c r="J4652" s="465"/>
      <c r="K4652" s="465"/>
      <c r="L4652" s="465"/>
      <c r="M4652" s="465"/>
      <c r="N4652" s="463"/>
      <c r="O4652" s="458">
        <f t="shared" si="216"/>
        <v>0</v>
      </c>
      <c r="P4652" s="458">
        <f t="shared" si="217"/>
        <v>0</v>
      </c>
      <c r="Q4652" s="96" t="str">
        <f t="shared" si="218"/>
        <v/>
      </c>
    </row>
    <row r="4653" spans="1:17" ht="13.5" hidden="1" thickBot="1" x14ac:dyDescent="0.25">
      <c r="A4653" s="450"/>
      <c r="B4653" s="463"/>
      <c r="C4653" s="464"/>
      <c r="D4653" s="455"/>
      <c r="E4653" s="455"/>
      <c r="F4653" s="460"/>
      <c r="G4653" s="455"/>
      <c r="H4653" s="455"/>
      <c r="I4653" s="455"/>
      <c r="J4653" s="465"/>
      <c r="K4653" s="465"/>
      <c r="L4653" s="465"/>
      <c r="M4653" s="465"/>
      <c r="N4653" s="463"/>
      <c r="O4653" s="458">
        <f t="shared" si="216"/>
        <v>0</v>
      </c>
      <c r="P4653" s="458">
        <f t="shared" si="217"/>
        <v>0</v>
      </c>
      <c r="Q4653" s="96" t="str">
        <f t="shared" si="218"/>
        <v/>
      </c>
    </row>
    <row r="4654" spans="1:17" ht="13.5" hidden="1" thickBot="1" x14ac:dyDescent="0.25">
      <c r="A4654" s="450"/>
      <c r="B4654" s="463"/>
      <c r="C4654" s="464"/>
      <c r="D4654" s="455"/>
      <c r="E4654" s="455"/>
      <c r="F4654" s="460"/>
      <c r="G4654" s="455"/>
      <c r="H4654" s="455"/>
      <c r="I4654" s="455"/>
      <c r="J4654" s="465"/>
      <c r="K4654" s="465"/>
      <c r="L4654" s="465"/>
      <c r="M4654" s="465"/>
      <c r="N4654" s="463"/>
      <c r="O4654" s="458">
        <f t="shared" si="216"/>
        <v>0</v>
      </c>
      <c r="P4654" s="458">
        <f t="shared" si="217"/>
        <v>0</v>
      </c>
      <c r="Q4654" s="96" t="str">
        <f t="shared" si="218"/>
        <v/>
      </c>
    </row>
    <row r="4655" spans="1:17" ht="13.5" hidden="1" thickBot="1" x14ac:dyDescent="0.25">
      <c r="A4655" s="450"/>
      <c r="B4655" s="463"/>
      <c r="C4655" s="464"/>
      <c r="D4655" s="455"/>
      <c r="E4655" s="455"/>
      <c r="F4655" s="460"/>
      <c r="G4655" s="455"/>
      <c r="H4655" s="455"/>
      <c r="I4655" s="455"/>
      <c r="J4655" s="465"/>
      <c r="K4655" s="465"/>
      <c r="L4655" s="465"/>
      <c r="M4655" s="465"/>
      <c r="N4655" s="463"/>
      <c r="O4655" s="458">
        <f t="shared" si="216"/>
        <v>0</v>
      </c>
      <c r="P4655" s="458">
        <f t="shared" si="217"/>
        <v>0</v>
      </c>
      <c r="Q4655" s="96" t="str">
        <f t="shared" si="218"/>
        <v/>
      </c>
    </row>
    <row r="4656" spans="1:17" ht="13.5" hidden="1" thickBot="1" x14ac:dyDescent="0.25">
      <c r="A4656" s="450"/>
      <c r="B4656" s="463"/>
      <c r="C4656" s="464"/>
      <c r="D4656" s="455"/>
      <c r="E4656" s="455"/>
      <c r="F4656" s="460"/>
      <c r="G4656" s="455"/>
      <c r="H4656" s="455"/>
      <c r="I4656" s="455"/>
      <c r="J4656" s="465"/>
      <c r="K4656" s="465"/>
      <c r="L4656" s="465"/>
      <c r="M4656" s="465"/>
      <c r="N4656" s="463"/>
      <c r="O4656" s="458">
        <f t="shared" si="216"/>
        <v>0</v>
      </c>
      <c r="P4656" s="458">
        <f t="shared" si="217"/>
        <v>0</v>
      </c>
      <c r="Q4656" s="96" t="str">
        <f t="shared" si="218"/>
        <v/>
      </c>
    </row>
    <row r="4657" spans="1:17" ht="13.5" hidden="1" thickBot="1" x14ac:dyDescent="0.25">
      <c r="A4657" s="450"/>
      <c r="B4657" s="463"/>
      <c r="C4657" s="464"/>
      <c r="D4657" s="455"/>
      <c r="E4657" s="455"/>
      <c r="F4657" s="460"/>
      <c r="G4657" s="455"/>
      <c r="H4657" s="455"/>
      <c r="I4657" s="455"/>
      <c r="J4657" s="465"/>
      <c r="K4657" s="465"/>
      <c r="L4657" s="465"/>
      <c r="M4657" s="465"/>
      <c r="N4657" s="463"/>
      <c r="O4657" s="458">
        <f t="shared" si="216"/>
        <v>0</v>
      </c>
      <c r="P4657" s="458">
        <f t="shared" si="217"/>
        <v>0</v>
      </c>
      <c r="Q4657" s="96" t="str">
        <f t="shared" si="218"/>
        <v/>
      </c>
    </row>
    <row r="4658" spans="1:17" ht="13.5" hidden="1" thickBot="1" x14ac:dyDescent="0.25">
      <c r="A4658" s="450"/>
      <c r="B4658" s="463"/>
      <c r="C4658" s="464"/>
      <c r="D4658" s="455"/>
      <c r="E4658" s="455"/>
      <c r="F4658" s="460"/>
      <c r="G4658" s="455"/>
      <c r="H4658" s="455"/>
      <c r="I4658" s="455"/>
      <c r="J4658" s="465"/>
      <c r="K4658" s="465"/>
      <c r="L4658" s="465"/>
      <c r="M4658" s="465"/>
      <c r="N4658" s="463"/>
      <c r="O4658" s="458">
        <f t="shared" si="216"/>
        <v>0</v>
      </c>
      <c r="P4658" s="458">
        <f t="shared" si="217"/>
        <v>0</v>
      </c>
      <c r="Q4658" s="96" t="str">
        <f t="shared" si="218"/>
        <v/>
      </c>
    </row>
    <row r="4659" spans="1:17" ht="13.5" hidden="1" thickBot="1" x14ac:dyDescent="0.25">
      <c r="A4659" s="450"/>
      <c r="B4659" s="463"/>
      <c r="C4659" s="464"/>
      <c r="D4659" s="455"/>
      <c r="E4659" s="455"/>
      <c r="F4659" s="460"/>
      <c r="G4659" s="455"/>
      <c r="H4659" s="455"/>
      <c r="I4659" s="455"/>
      <c r="J4659" s="465"/>
      <c r="K4659" s="465"/>
      <c r="L4659" s="465"/>
      <c r="M4659" s="465"/>
      <c r="N4659" s="463"/>
      <c r="O4659" s="458">
        <f t="shared" si="216"/>
        <v>0</v>
      </c>
      <c r="P4659" s="458">
        <f t="shared" si="217"/>
        <v>0</v>
      </c>
      <c r="Q4659" s="96" t="str">
        <f t="shared" si="218"/>
        <v/>
      </c>
    </row>
    <row r="4660" spans="1:17" ht="13.5" hidden="1" thickBot="1" x14ac:dyDescent="0.25">
      <c r="A4660" s="450"/>
      <c r="B4660" s="463"/>
      <c r="C4660" s="464"/>
      <c r="D4660" s="455"/>
      <c r="E4660" s="455"/>
      <c r="F4660" s="460"/>
      <c r="G4660" s="455"/>
      <c r="H4660" s="455"/>
      <c r="I4660" s="455"/>
      <c r="J4660" s="465"/>
      <c r="K4660" s="465"/>
      <c r="L4660" s="465"/>
      <c r="M4660" s="465"/>
      <c r="N4660" s="463"/>
      <c r="O4660" s="458">
        <f t="shared" si="216"/>
        <v>0</v>
      </c>
      <c r="P4660" s="458">
        <f t="shared" si="217"/>
        <v>0</v>
      </c>
      <c r="Q4660" s="96" t="str">
        <f t="shared" si="218"/>
        <v/>
      </c>
    </row>
    <row r="4661" spans="1:17" ht="13.5" hidden="1" thickBot="1" x14ac:dyDescent="0.25">
      <c r="A4661" s="450"/>
      <c r="B4661" s="463"/>
      <c r="C4661" s="464"/>
      <c r="D4661" s="455"/>
      <c r="E4661" s="455"/>
      <c r="F4661" s="460"/>
      <c r="G4661" s="455"/>
      <c r="H4661" s="455"/>
      <c r="I4661" s="455"/>
      <c r="J4661" s="465"/>
      <c r="K4661" s="465"/>
      <c r="L4661" s="465"/>
      <c r="M4661" s="465"/>
      <c r="N4661" s="463"/>
      <c r="O4661" s="458">
        <f t="shared" si="216"/>
        <v>0</v>
      </c>
      <c r="P4661" s="458">
        <f t="shared" si="217"/>
        <v>0</v>
      </c>
      <c r="Q4661" s="96" t="str">
        <f t="shared" si="218"/>
        <v/>
      </c>
    </row>
    <row r="4662" spans="1:17" ht="13.5" hidden="1" thickBot="1" x14ac:dyDescent="0.25">
      <c r="A4662" s="450"/>
      <c r="B4662" s="463"/>
      <c r="C4662" s="464"/>
      <c r="D4662" s="455"/>
      <c r="E4662" s="455"/>
      <c r="F4662" s="460"/>
      <c r="G4662" s="455"/>
      <c r="H4662" s="455"/>
      <c r="I4662" s="455"/>
      <c r="J4662" s="465"/>
      <c r="K4662" s="465"/>
      <c r="L4662" s="465"/>
      <c r="M4662" s="465"/>
      <c r="N4662" s="463"/>
      <c r="O4662" s="458">
        <f t="shared" si="216"/>
        <v>0</v>
      </c>
      <c r="P4662" s="458">
        <f t="shared" si="217"/>
        <v>0</v>
      </c>
      <c r="Q4662" s="96" t="str">
        <f t="shared" si="218"/>
        <v/>
      </c>
    </row>
    <row r="4663" spans="1:17" ht="13.5" hidden="1" thickBot="1" x14ac:dyDescent="0.25">
      <c r="A4663" s="450"/>
      <c r="B4663" s="463"/>
      <c r="C4663" s="464"/>
      <c r="D4663" s="455"/>
      <c r="E4663" s="455"/>
      <c r="F4663" s="460"/>
      <c r="G4663" s="455"/>
      <c r="H4663" s="455"/>
      <c r="I4663" s="455"/>
      <c r="J4663" s="465"/>
      <c r="K4663" s="465"/>
      <c r="L4663" s="465"/>
      <c r="M4663" s="465"/>
      <c r="N4663" s="463"/>
      <c r="O4663" s="458">
        <f t="shared" si="216"/>
        <v>0</v>
      </c>
      <c r="P4663" s="458">
        <f t="shared" si="217"/>
        <v>0</v>
      </c>
      <c r="Q4663" s="96" t="str">
        <f t="shared" si="218"/>
        <v/>
      </c>
    </row>
    <row r="4664" spans="1:17" ht="13.5" hidden="1" thickBot="1" x14ac:dyDescent="0.25">
      <c r="A4664" s="450"/>
      <c r="B4664" s="463"/>
      <c r="C4664" s="464"/>
      <c r="D4664" s="455"/>
      <c r="E4664" s="455"/>
      <c r="F4664" s="460"/>
      <c r="G4664" s="455"/>
      <c r="H4664" s="455"/>
      <c r="I4664" s="455"/>
      <c r="J4664" s="465"/>
      <c r="K4664" s="465"/>
      <c r="L4664" s="465"/>
      <c r="M4664" s="465"/>
      <c r="N4664" s="463"/>
      <c r="O4664" s="458">
        <f t="shared" si="216"/>
        <v>0</v>
      </c>
      <c r="P4664" s="458">
        <f t="shared" si="217"/>
        <v>0</v>
      </c>
      <c r="Q4664" s="96" t="str">
        <f t="shared" si="218"/>
        <v/>
      </c>
    </row>
    <row r="4665" spans="1:17" ht="13.5" hidden="1" thickBot="1" x14ac:dyDescent="0.25">
      <c r="A4665" s="450"/>
      <c r="B4665" s="463"/>
      <c r="C4665" s="464"/>
      <c r="D4665" s="455"/>
      <c r="E4665" s="455"/>
      <c r="F4665" s="460"/>
      <c r="G4665" s="455"/>
      <c r="H4665" s="455"/>
      <c r="I4665" s="455"/>
      <c r="J4665" s="465"/>
      <c r="K4665" s="465"/>
      <c r="L4665" s="465"/>
      <c r="M4665" s="465"/>
      <c r="N4665" s="463"/>
      <c r="O4665" s="458">
        <f t="shared" si="216"/>
        <v>0</v>
      </c>
      <c r="P4665" s="458">
        <f t="shared" si="217"/>
        <v>0</v>
      </c>
      <c r="Q4665" s="96" t="str">
        <f t="shared" si="218"/>
        <v/>
      </c>
    </row>
    <row r="4666" spans="1:17" ht="13.5" hidden="1" thickBot="1" x14ac:dyDescent="0.25">
      <c r="A4666" s="450"/>
      <c r="B4666" s="463"/>
      <c r="C4666" s="464"/>
      <c r="D4666" s="455"/>
      <c r="E4666" s="455"/>
      <c r="F4666" s="460"/>
      <c r="G4666" s="455"/>
      <c r="H4666" s="455"/>
      <c r="I4666" s="455"/>
      <c r="J4666" s="465"/>
      <c r="K4666" s="465"/>
      <c r="L4666" s="465"/>
      <c r="M4666" s="465"/>
      <c r="N4666" s="463"/>
      <c r="O4666" s="458">
        <f t="shared" si="216"/>
        <v>0</v>
      </c>
      <c r="P4666" s="458">
        <f t="shared" si="217"/>
        <v>0</v>
      </c>
      <c r="Q4666" s="96" t="str">
        <f t="shared" si="218"/>
        <v/>
      </c>
    </row>
    <row r="4667" spans="1:17" ht="13.5" hidden="1" thickBot="1" x14ac:dyDescent="0.25">
      <c r="A4667" s="450"/>
      <c r="B4667" s="463"/>
      <c r="C4667" s="464"/>
      <c r="D4667" s="455"/>
      <c r="E4667" s="455"/>
      <c r="F4667" s="460"/>
      <c r="G4667" s="455"/>
      <c r="H4667" s="455"/>
      <c r="I4667" s="455"/>
      <c r="J4667" s="465"/>
      <c r="K4667" s="465"/>
      <c r="L4667" s="465"/>
      <c r="M4667" s="465"/>
      <c r="N4667" s="463"/>
      <c r="O4667" s="458">
        <f t="shared" si="216"/>
        <v>0</v>
      </c>
      <c r="P4667" s="458">
        <f t="shared" si="217"/>
        <v>0</v>
      </c>
      <c r="Q4667" s="96" t="str">
        <f t="shared" si="218"/>
        <v/>
      </c>
    </row>
    <row r="4668" spans="1:17" ht="13.5" hidden="1" thickBot="1" x14ac:dyDescent="0.25">
      <c r="A4668" s="450"/>
      <c r="B4668" s="463"/>
      <c r="C4668" s="464"/>
      <c r="D4668" s="455"/>
      <c r="E4668" s="455"/>
      <c r="F4668" s="460"/>
      <c r="G4668" s="455"/>
      <c r="H4668" s="455"/>
      <c r="I4668" s="455"/>
      <c r="J4668" s="465"/>
      <c r="K4668" s="465"/>
      <c r="L4668" s="465"/>
      <c r="M4668" s="465"/>
      <c r="N4668" s="463"/>
      <c r="O4668" s="458">
        <f t="shared" si="216"/>
        <v>0</v>
      </c>
      <c r="P4668" s="458">
        <f t="shared" si="217"/>
        <v>0</v>
      </c>
      <c r="Q4668" s="96" t="str">
        <f t="shared" si="218"/>
        <v/>
      </c>
    </row>
    <row r="4669" spans="1:17" ht="13.5" hidden="1" thickBot="1" x14ac:dyDescent="0.25">
      <c r="A4669" s="450"/>
      <c r="B4669" s="463"/>
      <c r="C4669" s="464"/>
      <c r="D4669" s="455"/>
      <c r="E4669" s="455"/>
      <c r="F4669" s="460"/>
      <c r="G4669" s="455"/>
      <c r="H4669" s="455"/>
      <c r="I4669" s="455"/>
      <c r="J4669" s="465"/>
      <c r="K4669" s="465"/>
      <c r="L4669" s="465"/>
      <c r="M4669" s="465"/>
      <c r="N4669" s="463"/>
      <c r="O4669" s="458">
        <f t="shared" si="216"/>
        <v>0</v>
      </c>
      <c r="P4669" s="458">
        <f t="shared" si="217"/>
        <v>0</v>
      </c>
      <c r="Q4669" s="96" t="str">
        <f t="shared" si="218"/>
        <v/>
      </c>
    </row>
    <row r="4670" spans="1:17" ht="13.5" hidden="1" thickBot="1" x14ac:dyDescent="0.25">
      <c r="A4670" s="450"/>
      <c r="B4670" s="463"/>
      <c r="C4670" s="464"/>
      <c r="D4670" s="455"/>
      <c r="E4670" s="455"/>
      <c r="F4670" s="460"/>
      <c r="G4670" s="455"/>
      <c r="H4670" s="455"/>
      <c r="I4670" s="455"/>
      <c r="J4670" s="465"/>
      <c r="K4670" s="465"/>
      <c r="L4670" s="465"/>
      <c r="M4670" s="465"/>
      <c r="N4670" s="463"/>
      <c r="O4670" s="458">
        <f t="shared" si="216"/>
        <v>0</v>
      </c>
      <c r="P4670" s="458">
        <f t="shared" si="217"/>
        <v>0</v>
      </c>
      <c r="Q4670" s="96" t="str">
        <f t="shared" si="218"/>
        <v/>
      </c>
    </row>
    <row r="4671" spans="1:17" ht="13.5" hidden="1" thickBot="1" x14ac:dyDescent="0.25">
      <c r="A4671" s="450"/>
      <c r="B4671" s="463"/>
      <c r="C4671" s="464"/>
      <c r="D4671" s="455"/>
      <c r="E4671" s="455"/>
      <c r="F4671" s="460"/>
      <c r="G4671" s="455"/>
      <c r="H4671" s="455"/>
      <c r="I4671" s="455"/>
      <c r="J4671" s="465"/>
      <c r="K4671" s="465"/>
      <c r="L4671" s="465"/>
      <c r="M4671" s="465"/>
      <c r="N4671" s="463"/>
      <c r="O4671" s="458">
        <f t="shared" si="216"/>
        <v>0</v>
      </c>
      <c r="P4671" s="458">
        <f t="shared" si="217"/>
        <v>0</v>
      </c>
      <c r="Q4671" s="96" t="str">
        <f t="shared" si="218"/>
        <v/>
      </c>
    </row>
    <row r="4672" spans="1:17" ht="13.5" hidden="1" thickBot="1" x14ac:dyDescent="0.25">
      <c r="A4672" s="450"/>
      <c r="B4672" s="463"/>
      <c r="C4672" s="464"/>
      <c r="D4672" s="455"/>
      <c r="E4672" s="455"/>
      <c r="F4672" s="460"/>
      <c r="G4672" s="455"/>
      <c r="H4672" s="455"/>
      <c r="I4672" s="455"/>
      <c r="J4672" s="465"/>
      <c r="K4672" s="465"/>
      <c r="L4672" s="465"/>
      <c r="M4672" s="465"/>
      <c r="N4672" s="463"/>
      <c r="O4672" s="458">
        <f t="shared" si="216"/>
        <v>0</v>
      </c>
      <c r="P4672" s="458">
        <f t="shared" si="217"/>
        <v>0</v>
      </c>
      <c r="Q4672" s="96" t="str">
        <f t="shared" si="218"/>
        <v/>
      </c>
    </row>
    <row r="4673" spans="1:17" ht="13.5" hidden="1" thickBot="1" x14ac:dyDescent="0.25">
      <c r="A4673" s="450"/>
      <c r="B4673" s="463"/>
      <c r="C4673" s="464"/>
      <c r="D4673" s="455"/>
      <c r="E4673" s="455"/>
      <c r="F4673" s="460"/>
      <c r="G4673" s="455"/>
      <c r="H4673" s="455"/>
      <c r="I4673" s="455"/>
      <c r="J4673" s="465"/>
      <c r="K4673" s="465"/>
      <c r="L4673" s="465"/>
      <c r="M4673" s="465"/>
      <c r="N4673" s="463"/>
      <c r="O4673" s="458">
        <f t="shared" si="216"/>
        <v>0</v>
      </c>
      <c r="P4673" s="458">
        <f t="shared" si="217"/>
        <v>0</v>
      </c>
      <c r="Q4673" s="96" t="str">
        <f t="shared" si="218"/>
        <v/>
      </c>
    </row>
    <row r="4674" spans="1:17" ht="13.5" hidden="1" thickBot="1" x14ac:dyDescent="0.25">
      <c r="A4674" s="450"/>
      <c r="B4674" s="463"/>
      <c r="C4674" s="464"/>
      <c r="D4674" s="455"/>
      <c r="E4674" s="455"/>
      <c r="F4674" s="460"/>
      <c r="G4674" s="455"/>
      <c r="H4674" s="455"/>
      <c r="I4674" s="455"/>
      <c r="J4674" s="465"/>
      <c r="K4674" s="465"/>
      <c r="L4674" s="465"/>
      <c r="M4674" s="465"/>
      <c r="N4674" s="463"/>
      <c r="O4674" s="458">
        <f t="shared" si="216"/>
        <v>0</v>
      </c>
      <c r="P4674" s="458">
        <f t="shared" si="217"/>
        <v>0</v>
      </c>
      <c r="Q4674" s="96" t="str">
        <f t="shared" si="218"/>
        <v/>
      </c>
    </row>
    <row r="4675" spans="1:17" ht="13.5" hidden="1" thickBot="1" x14ac:dyDescent="0.25">
      <c r="A4675" s="450"/>
      <c r="B4675" s="463"/>
      <c r="C4675" s="464"/>
      <c r="D4675" s="455"/>
      <c r="E4675" s="455"/>
      <c r="F4675" s="460"/>
      <c r="G4675" s="455"/>
      <c r="H4675" s="461"/>
      <c r="I4675" s="455"/>
      <c r="J4675" s="465"/>
      <c r="K4675" s="465"/>
      <c r="L4675" s="465"/>
      <c r="M4675" s="465"/>
      <c r="N4675" s="463"/>
      <c r="O4675" s="458">
        <f t="shared" si="216"/>
        <v>0</v>
      </c>
      <c r="P4675" s="458">
        <f t="shared" si="217"/>
        <v>0</v>
      </c>
      <c r="Q4675" s="96" t="str">
        <f t="shared" si="218"/>
        <v/>
      </c>
    </row>
    <row r="4676" spans="1:17" ht="13.5" hidden="1" thickBot="1" x14ac:dyDescent="0.25">
      <c r="A4676" s="450"/>
      <c r="B4676" s="463"/>
      <c r="C4676" s="464"/>
      <c r="D4676" s="455"/>
      <c r="E4676" s="455"/>
      <c r="F4676" s="460"/>
      <c r="G4676" s="455"/>
      <c r="H4676" s="455"/>
      <c r="I4676" s="455"/>
      <c r="J4676" s="465"/>
      <c r="K4676" s="465"/>
      <c r="L4676" s="465"/>
      <c r="M4676" s="465"/>
      <c r="N4676" s="463"/>
      <c r="O4676" s="458">
        <f t="shared" si="216"/>
        <v>0</v>
      </c>
      <c r="P4676" s="458">
        <f t="shared" si="217"/>
        <v>0</v>
      </c>
      <c r="Q4676" s="96" t="str">
        <f t="shared" si="218"/>
        <v/>
      </c>
    </row>
    <row r="4677" spans="1:17" ht="13.5" hidden="1" thickBot="1" x14ac:dyDescent="0.25">
      <c r="A4677" s="450"/>
      <c r="B4677" s="463"/>
      <c r="C4677" s="464"/>
      <c r="D4677" s="455"/>
      <c r="E4677" s="455"/>
      <c r="F4677" s="460"/>
      <c r="G4677" s="455"/>
      <c r="H4677" s="455"/>
      <c r="I4677" s="455"/>
      <c r="J4677" s="465"/>
      <c r="K4677" s="465"/>
      <c r="L4677" s="465"/>
      <c r="M4677" s="465"/>
      <c r="N4677" s="463"/>
      <c r="O4677" s="458">
        <f t="shared" si="216"/>
        <v>0</v>
      </c>
      <c r="P4677" s="458">
        <f t="shared" si="217"/>
        <v>0</v>
      </c>
      <c r="Q4677" s="96" t="str">
        <f t="shared" si="218"/>
        <v/>
      </c>
    </row>
    <row r="4678" spans="1:17" ht="13.5" hidden="1" thickBot="1" x14ac:dyDescent="0.25">
      <c r="A4678" s="450"/>
      <c r="B4678" s="463"/>
      <c r="C4678" s="464"/>
      <c r="D4678" s="455"/>
      <c r="E4678" s="455"/>
      <c r="F4678" s="460"/>
      <c r="G4678" s="455"/>
      <c r="H4678" s="455"/>
      <c r="I4678" s="455"/>
      <c r="J4678" s="465"/>
      <c r="K4678" s="465"/>
      <c r="L4678" s="465"/>
      <c r="M4678" s="465"/>
      <c r="N4678" s="463"/>
      <c r="O4678" s="458">
        <f t="shared" si="216"/>
        <v>0</v>
      </c>
      <c r="P4678" s="458">
        <f t="shared" si="217"/>
        <v>0</v>
      </c>
      <c r="Q4678" s="96" t="str">
        <f t="shared" si="218"/>
        <v/>
      </c>
    </row>
    <row r="4679" spans="1:17" ht="13.5" hidden="1" thickBot="1" x14ac:dyDescent="0.25">
      <c r="A4679" s="450"/>
      <c r="B4679" s="463"/>
      <c r="C4679" s="464"/>
      <c r="D4679" s="455"/>
      <c r="E4679" s="455"/>
      <c r="F4679" s="460"/>
      <c r="G4679" s="455"/>
      <c r="H4679" s="455"/>
      <c r="I4679" s="455"/>
      <c r="J4679" s="465"/>
      <c r="K4679" s="465"/>
      <c r="L4679" s="465"/>
      <c r="M4679" s="465"/>
      <c r="N4679" s="463"/>
      <c r="O4679" s="458">
        <f t="shared" si="216"/>
        <v>0</v>
      </c>
      <c r="P4679" s="458">
        <f t="shared" si="217"/>
        <v>0</v>
      </c>
      <c r="Q4679" s="96" t="str">
        <f t="shared" si="218"/>
        <v/>
      </c>
    </row>
    <row r="4680" spans="1:17" ht="13.5" hidden="1" thickBot="1" x14ac:dyDescent="0.25">
      <c r="A4680" s="450"/>
      <c r="B4680" s="463"/>
      <c r="C4680" s="464"/>
      <c r="D4680" s="455"/>
      <c r="E4680" s="455"/>
      <c r="F4680" s="460"/>
      <c r="G4680" s="455"/>
      <c r="H4680" s="455"/>
      <c r="I4680" s="455"/>
      <c r="J4680" s="465"/>
      <c r="K4680" s="465"/>
      <c r="L4680" s="465"/>
      <c r="M4680" s="465"/>
      <c r="N4680" s="463"/>
      <c r="O4680" s="458">
        <f t="shared" si="216"/>
        <v>0</v>
      </c>
      <c r="P4680" s="458">
        <f t="shared" si="217"/>
        <v>0</v>
      </c>
      <c r="Q4680" s="96" t="str">
        <f t="shared" si="218"/>
        <v/>
      </c>
    </row>
    <row r="4681" spans="1:17" ht="13.5" hidden="1" thickBot="1" x14ac:dyDescent="0.25">
      <c r="A4681" s="450"/>
      <c r="B4681" s="463"/>
      <c r="C4681" s="464"/>
      <c r="D4681" s="455"/>
      <c r="E4681" s="455"/>
      <c r="F4681" s="460"/>
      <c r="G4681" s="455"/>
      <c r="H4681" s="455"/>
      <c r="I4681" s="455"/>
      <c r="J4681" s="465"/>
      <c r="K4681" s="465"/>
      <c r="L4681" s="465"/>
      <c r="M4681" s="465"/>
      <c r="N4681" s="463"/>
      <c r="O4681" s="458">
        <f t="shared" si="216"/>
        <v>0</v>
      </c>
      <c r="P4681" s="458">
        <f t="shared" si="217"/>
        <v>0</v>
      </c>
      <c r="Q4681" s="96" t="str">
        <f t="shared" si="218"/>
        <v/>
      </c>
    </row>
    <row r="4682" spans="1:17" ht="13.5" hidden="1" thickBot="1" x14ac:dyDescent="0.25">
      <c r="A4682" s="450"/>
      <c r="B4682" s="463"/>
      <c r="C4682" s="464"/>
      <c r="D4682" s="455"/>
      <c r="E4682" s="455"/>
      <c r="F4682" s="460"/>
      <c r="G4682" s="455"/>
      <c r="H4682" s="455"/>
      <c r="I4682" s="455"/>
      <c r="J4682" s="465"/>
      <c r="K4682" s="465"/>
      <c r="L4682" s="465"/>
      <c r="M4682" s="465"/>
      <c r="N4682" s="463"/>
      <c r="O4682" s="458">
        <f t="shared" si="216"/>
        <v>0</v>
      </c>
      <c r="P4682" s="458">
        <f t="shared" si="217"/>
        <v>0</v>
      </c>
      <c r="Q4682" s="96" t="str">
        <f t="shared" si="218"/>
        <v/>
      </c>
    </row>
    <row r="4683" spans="1:17" ht="13.5" hidden="1" thickBot="1" x14ac:dyDescent="0.25">
      <c r="A4683" s="450"/>
      <c r="B4683" s="463"/>
      <c r="C4683" s="464"/>
      <c r="D4683" s="455"/>
      <c r="E4683" s="455"/>
      <c r="F4683" s="460"/>
      <c r="G4683" s="455"/>
      <c r="H4683" s="455"/>
      <c r="I4683" s="455"/>
      <c r="J4683" s="465"/>
      <c r="K4683" s="465"/>
      <c r="L4683" s="465"/>
      <c r="M4683" s="465"/>
      <c r="N4683" s="463"/>
      <c r="O4683" s="458">
        <f t="shared" ref="O4683:O4746" si="219">IF(B4683=0,0,IF(YEAR(B4683)=$P$1,MONTH(B4683)-$O$1+1,(YEAR(B4683)-$P$1)*12-$O$1+1+MONTH(B4683)))</f>
        <v>0</v>
      </c>
      <c r="P4683" s="458">
        <f t="shared" ref="P4683:P4746" si="220">IF(C4683=0,0,IF(YEAR(C4683)=$P$1,MONTH(C4683)-$O$1+1,(YEAR(C4683)-$P$1)*12-$O$1+1+MONTH(C4683)))</f>
        <v>0</v>
      </c>
      <c r="Q4683" s="96" t="str">
        <f t="shared" ref="Q4683:Q4746" si="221">SUBSTITUTE(D4683," ","_")</f>
        <v/>
      </c>
    </row>
    <row r="4684" spans="1:17" ht="13.5" hidden="1" thickBot="1" x14ac:dyDescent="0.25">
      <c r="A4684" s="450"/>
      <c r="B4684" s="463"/>
      <c r="C4684" s="464"/>
      <c r="D4684" s="455"/>
      <c r="E4684" s="455"/>
      <c r="F4684" s="460"/>
      <c r="G4684" s="455"/>
      <c r="H4684" s="455"/>
      <c r="I4684" s="455"/>
      <c r="J4684" s="465"/>
      <c r="K4684" s="465"/>
      <c r="L4684" s="465"/>
      <c r="M4684" s="465"/>
      <c r="N4684" s="463"/>
      <c r="O4684" s="458">
        <f t="shared" si="219"/>
        <v>0</v>
      </c>
      <c r="P4684" s="458">
        <f t="shared" si="220"/>
        <v>0</v>
      </c>
      <c r="Q4684" s="96" t="str">
        <f t="shared" si="221"/>
        <v/>
      </c>
    </row>
    <row r="4685" spans="1:17" ht="13.5" hidden="1" thickBot="1" x14ac:dyDescent="0.25">
      <c r="A4685" s="450"/>
      <c r="B4685" s="463"/>
      <c r="C4685" s="464"/>
      <c r="D4685" s="455"/>
      <c r="E4685" s="455"/>
      <c r="F4685" s="460"/>
      <c r="G4685" s="455"/>
      <c r="H4685" s="455"/>
      <c r="I4685" s="455"/>
      <c r="J4685" s="465"/>
      <c r="K4685" s="465"/>
      <c r="L4685" s="465"/>
      <c r="M4685" s="465"/>
      <c r="N4685" s="463"/>
      <c r="O4685" s="458">
        <f t="shared" si="219"/>
        <v>0</v>
      </c>
      <c r="P4685" s="458">
        <f t="shared" si="220"/>
        <v>0</v>
      </c>
      <c r="Q4685" s="96" t="str">
        <f t="shared" si="221"/>
        <v/>
      </c>
    </row>
    <row r="4686" spans="1:17" ht="13.5" hidden="1" thickBot="1" x14ac:dyDescent="0.25">
      <c r="A4686" s="450"/>
      <c r="B4686" s="463"/>
      <c r="C4686" s="464"/>
      <c r="D4686" s="455"/>
      <c r="E4686" s="455"/>
      <c r="F4686" s="460"/>
      <c r="G4686" s="455"/>
      <c r="H4686" s="455"/>
      <c r="I4686" s="455"/>
      <c r="J4686" s="465"/>
      <c r="K4686" s="465"/>
      <c r="L4686" s="465"/>
      <c r="M4686" s="465"/>
      <c r="N4686" s="463"/>
      <c r="O4686" s="458">
        <f t="shared" si="219"/>
        <v>0</v>
      </c>
      <c r="P4686" s="458">
        <f t="shared" si="220"/>
        <v>0</v>
      </c>
      <c r="Q4686" s="96" t="str">
        <f t="shared" si="221"/>
        <v/>
      </c>
    </row>
    <row r="4687" spans="1:17" ht="13.5" hidden="1" thickBot="1" x14ac:dyDescent="0.25">
      <c r="A4687" s="450"/>
      <c r="B4687" s="463"/>
      <c r="C4687" s="464"/>
      <c r="D4687" s="455"/>
      <c r="E4687" s="455"/>
      <c r="F4687" s="460"/>
      <c r="G4687" s="455"/>
      <c r="H4687" s="455"/>
      <c r="I4687" s="455"/>
      <c r="J4687" s="465"/>
      <c r="K4687" s="465"/>
      <c r="L4687" s="465"/>
      <c r="M4687" s="465"/>
      <c r="N4687" s="463"/>
      <c r="O4687" s="458">
        <f t="shared" si="219"/>
        <v>0</v>
      </c>
      <c r="P4687" s="458">
        <f t="shared" si="220"/>
        <v>0</v>
      </c>
      <c r="Q4687" s="96" t="str">
        <f t="shared" si="221"/>
        <v/>
      </c>
    </row>
    <row r="4688" spans="1:17" ht="13.5" hidden="1" thickBot="1" x14ac:dyDescent="0.25">
      <c r="A4688" s="450"/>
      <c r="B4688" s="463"/>
      <c r="C4688" s="464"/>
      <c r="D4688" s="455"/>
      <c r="E4688" s="455"/>
      <c r="F4688" s="460"/>
      <c r="G4688" s="455"/>
      <c r="H4688" s="455"/>
      <c r="I4688" s="455"/>
      <c r="J4688" s="465"/>
      <c r="K4688" s="465"/>
      <c r="L4688" s="465"/>
      <c r="M4688" s="465"/>
      <c r="N4688" s="463"/>
      <c r="O4688" s="458">
        <f t="shared" si="219"/>
        <v>0</v>
      </c>
      <c r="P4688" s="458">
        <f t="shared" si="220"/>
        <v>0</v>
      </c>
      <c r="Q4688" s="96" t="str">
        <f t="shared" si="221"/>
        <v/>
      </c>
    </row>
    <row r="4689" spans="1:17" ht="13.5" hidden="1" thickBot="1" x14ac:dyDescent="0.25">
      <c r="A4689" s="450"/>
      <c r="B4689" s="463"/>
      <c r="C4689" s="464"/>
      <c r="D4689" s="455"/>
      <c r="E4689" s="455"/>
      <c r="F4689" s="460"/>
      <c r="G4689" s="455"/>
      <c r="H4689" s="455"/>
      <c r="I4689" s="455"/>
      <c r="J4689" s="465"/>
      <c r="K4689" s="465"/>
      <c r="L4689" s="465"/>
      <c r="M4689" s="465"/>
      <c r="N4689" s="463"/>
      <c r="O4689" s="458">
        <f t="shared" si="219"/>
        <v>0</v>
      </c>
      <c r="P4689" s="458">
        <f t="shared" si="220"/>
        <v>0</v>
      </c>
      <c r="Q4689" s="96" t="str">
        <f t="shared" si="221"/>
        <v/>
      </c>
    </row>
    <row r="4690" spans="1:17" ht="13.5" hidden="1" thickBot="1" x14ac:dyDescent="0.25">
      <c r="A4690" s="450"/>
      <c r="B4690" s="463"/>
      <c r="C4690" s="464"/>
      <c r="D4690" s="455"/>
      <c r="E4690" s="455"/>
      <c r="F4690" s="460"/>
      <c r="G4690" s="455"/>
      <c r="H4690" s="461"/>
      <c r="I4690" s="455"/>
      <c r="J4690" s="465"/>
      <c r="K4690" s="465"/>
      <c r="L4690" s="465"/>
      <c r="M4690" s="465"/>
      <c r="N4690" s="463"/>
      <c r="O4690" s="458">
        <f t="shared" si="219"/>
        <v>0</v>
      </c>
      <c r="P4690" s="458">
        <f t="shared" si="220"/>
        <v>0</v>
      </c>
      <c r="Q4690" s="96" t="str">
        <f t="shared" si="221"/>
        <v/>
      </c>
    </row>
    <row r="4691" spans="1:17" ht="13.5" hidden="1" thickBot="1" x14ac:dyDescent="0.25">
      <c r="A4691" s="450"/>
      <c r="B4691" s="463"/>
      <c r="C4691" s="464"/>
      <c r="D4691" s="455"/>
      <c r="E4691" s="455"/>
      <c r="F4691" s="460"/>
      <c r="G4691" s="455"/>
      <c r="H4691" s="455"/>
      <c r="I4691" s="455"/>
      <c r="J4691" s="465"/>
      <c r="K4691" s="465"/>
      <c r="L4691" s="465"/>
      <c r="M4691" s="465"/>
      <c r="N4691" s="463"/>
      <c r="O4691" s="458">
        <f t="shared" si="219"/>
        <v>0</v>
      </c>
      <c r="P4691" s="458">
        <f t="shared" si="220"/>
        <v>0</v>
      </c>
      <c r="Q4691" s="96" t="str">
        <f t="shared" si="221"/>
        <v/>
      </c>
    </row>
    <row r="4692" spans="1:17" ht="13.5" hidden="1" thickBot="1" x14ac:dyDescent="0.25">
      <c r="A4692" s="450"/>
      <c r="B4692" s="463"/>
      <c r="C4692" s="464"/>
      <c r="D4692" s="455"/>
      <c r="E4692" s="455"/>
      <c r="F4692" s="460"/>
      <c r="G4692" s="455"/>
      <c r="H4692" s="455"/>
      <c r="I4692" s="455"/>
      <c r="J4692" s="465"/>
      <c r="K4692" s="465"/>
      <c r="L4692" s="465"/>
      <c r="M4692" s="465"/>
      <c r="N4692" s="463"/>
      <c r="O4692" s="458">
        <f t="shared" si="219"/>
        <v>0</v>
      </c>
      <c r="P4692" s="458">
        <f t="shared" si="220"/>
        <v>0</v>
      </c>
      <c r="Q4692" s="96" t="str">
        <f t="shared" si="221"/>
        <v/>
      </c>
    </row>
    <row r="4693" spans="1:17" ht="13.5" hidden="1" thickBot="1" x14ac:dyDescent="0.25">
      <c r="A4693" s="450"/>
      <c r="B4693" s="463"/>
      <c r="C4693" s="464"/>
      <c r="D4693" s="455"/>
      <c r="E4693" s="455"/>
      <c r="F4693" s="460"/>
      <c r="G4693" s="455"/>
      <c r="H4693" s="455"/>
      <c r="I4693" s="455"/>
      <c r="J4693" s="465"/>
      <c r="K4693" s="465"/>
      <c r="L4693" s="465"/>
      <c r="M4693" s="465"/>
      <c r="N4693" s="463"/>
      <c r="O4693" s="458">
        <f t="shared" si="219"/>
        <v>0</v>
      </c>
      <c r="P4693" s="458">
        <f t="shared" si="220"/>
        <v>0</v>
      </c>
      <c r="Q4693" s="96" t="str">
        <f t="shared" si="221"/>
        <v/>
      </c>
    </row>
    <row r="4694" spans="1:17" ht="13.5" hidden="1" thickBot="1" x14ac:dyDescent="0.25">
      <c r="A4694" s="450"/>
      <c r="B4694" s="463"/>
      <c r="C4694" s="464"/>
      <c r="D4694" s="455"/>
      <c r="E4694" s="455"/>
      <c r="F4694" s="460"/>
      <c r="G4694" s="455"/>
      <c r="H4694" s="455"/>
      <c r="I4694" s="455"/>
      <c r="J4694" s="465"/>
      <c r="K4694" s="465"/>
      <c r="L4694" s="465"/>
      <c r="M4694" s="465"/>
      <c r="N4694" s="463"/>
      <c r="O4694" s="458">
        <f t="shared" si="219"/>
        <v>0</v>
      </c>
      <c r="P4694" s="458">
        <f t="shared" si="220"/>
        <v>0</v>
      </c>
      <c r="Q4694" s="96" t="str">
        <f t="shared" si="221"/>
        <v/>
      </c>
    </row>
    <row r="4695" spans="1:17" ht="13.5" hidden="1" thickBot="1" x14ac:dyDescent="0.25">
      <c r="A4695" s="450"/>
      <c r="B4695" s="463"/>
      <c r="C4695" s="464"/>
      <c r="D4695" s="455"/>
      <c r="E4695" s="455"/>
      <c r="F4695" s="460"/>
      <c r="G4695" s="455"/>
      <c r="H4695" s="455"/>
      <c r="I4695" s="455"/>
      <c r="J4695" s="465"/>
      <c r="K4695" s="465"/>
      <c r="L4695" s="465"/>
      <c r="M4695" s="465"/>
      <c r="N4695" s="463"/>
      <c r="O4695" s="458">
        <f t="shared" si="219"/>
        <v>0</v>
      </c>
      <c r="P4695" s="458">
        <f t="shared" si="220"/>
        <v>0</v>
      </c>
      <c r="Q4695" s="96" t="str">
        <f t="shared" si="221"/>
        <v/>
      </c>
    </row>
    <row r="4696" spans="1:17" ht="13.5" hidden="1" thickBot="1" x14ac:dyDescent="0.25">
      <c r="A4696" s="450"/>
      <c r="B4696" s="463"/>
      <c r="C4696" s="464"/>
      <c r="D4696" s="455"/>
      <c r="E4696" s="455"/>
      <c r="F4696" s="460"/>
      <c r="G4696" s="455"/>
      <c r="H4696" s="455"/>
      <c r="I4696" s="455"/>
      <c r="J4696" s="465"/>
      <c r="K4696" s="465"/>
      <c r="L4696" s="465"/>
      <c r="M4696" s="465"/>
      <c r="N4696" s="463"/>
      <c r="O4696" s="458">
        <f t="shared" si="219"/>
        <v>0</v>
      </c>
      <c r="P4696" s="458">
        <f t="shared" si="220"/>
        <v>0</v>
      </c>
      <c r="Q4696" s="96" t="str">
        <f t="shared" si="221"/>
        <v/>
      </c>
    </row>
    <row r="4697" spans="1:17" ht="13.5" hidden="1" thickBot="1" x14ac:dyDescent="0.25">
      <c r="A4697" s="450"/>
      <c r="B4697" s="463"/>
      <c r="C4697" s="464"/>
      <c r="D4697" s="455"/>
      <c r="E4697" s="455"/>
      <c r="F4697" s="460"/>
      <c r="G4697" s="455"/>
      <c r="H4697" s="455"/>
      <c r="I4697" s="455"/>
      <c r="J4697" s="465"/>
      <c r="K4697" s="465"/>
      <c r="L4697" s="465"/>
      <c r="M4697" s="465"/>
      <c r="N4697" s="463"/>
      <c r="O4697" s="458">
        <f t="shared" si="219"/>
        <v>0</v>
      </c>
      <c r="P4697" s="458">
        <f t="shared" si="220"/>
        <v>0</v>
      </c>
      <c r="Q4697" s="96" t="str">
        <f t="shared" si="221"/>
        <v/>
      </c>
    </row>
    <row r="4698" spans="1:17" ht="13.5" hidden="1" thickBot="1" x14ac:dyDescent="0.25">
      <c r="A4698" s="450"/>
      <c r="B4698" s="463"/>
      <c r="C4698" s="464"/>
      <c r="D4698" s="455"/>
      <c r="E4698" s="455"/>
      <c r="F4698" s="460"/>
      <c r="G4698" s="455"/>
      <c r="H4698" s="455"/>
      <c r="I4698" s="455"/>
      <c r="J4698" s="465"/>
      <c r="K4698" s="465"/>
      <c r="L4698" s="465"/>
      <c r="M4698" s="465"/>
      <c r="N4698" s="463"/>
      <c r="O4698" s="458">
        <f t="shared" si="219"/>
        <v>0</v>
      </c>
      <c r="P4698" s="458">
        <f t="shared" si="220"/>
        <v>0</v>
      </c>
      <c r="Q4698" s="96" t="str">
        <f t="shared" si="221"/>
        <v/>
      </c>
    </row>
    <row r="4699" spans="1:17" ht="13.5" hidden="1" thickBot="1" x14ac:dyDescent="0.25">
      <c r="A4699" s="450"/>
      <c r="B4699" s="463"/>
      <c r="C4699" s="464"/>
      <c r="D4699" s="455"/>
      <c r="E4699" s="455"/>
      <c r="F4699" s="460"/>
      <c r="G4699" s="455"/>
      <c r="H4699" s="461"/>
      <c r="I4699" s="455"/>
      <c r="J4699" s="465"/>
      <c r="K4699" s="465"/>
      <c r="L4699" s="465"/>
      <c r="M4699" s="465"/>
      <c r="N4699" s="463"/>
      <c r="O4699" s="458">
        <f t="shared" si="219"/>
        <v>0</v>
      </c>
      <c r="P4699" s="458">
        <f t="shared" si="220"/>
        <v>0</v>
      </c>
      <c r="Q4699" s="96" t="str">
        <f t="shared" si="221"/>
        <v/>
      </c>
    </row>
    <row r="4700" spans="1:17" ht="13.5" hidden="1" thickBot="1" x14ac:dyDescent="0.25">
      <c r="A4700" s="450"/>
      <c r="B4700" s="463"/>
      <c r="C4700" s="464"/>
      <c r="D4700" s="455"/>
      <c r="E4700" s="455"/>
      <c r="F4700" s="460"/>
      <c r="G4700" s="455"/>
      <c r="H4700" s="461"/>
      <c r="I4700" s="455"/>
      <c r="J4700" s="465"/>
      <c r="K4700" s="465"/>
      <c r="L4700" s="465"/>
      <c r="M4700" s="465"/>
      <c r="N4700" s="463"/>
      <c r="O4700" s="458">
        <f t="shared" si="219"/>
        <v>0</v>
      </c>
      <c r="P4700" s="458">
        <f t="shared" si="220"/>
        <v>0</v>
      </c>
      <c r="Q4700" s="96" t="str">
        <f t="shared" si="221"/>
        <v/>
      </c>
    </row>
    <row r="4701" spans="1:17" ht="13.5" hidden="1" thickBot="1" x14ac:dyDescent="0.25">
      <c r="A4701" s="450"/>
      <c r="B4701" s="463"/>
      <c r="C4701" s="464"/>
      <c r="D4701" s="455"/>
      <c r="E4701" s="455"/>
      <c r="F4701" s="460"/>
      <c r="G4701" s="455"/>
      <c r="H4701" s="461"/>
      <c r="I4701" s="455"/>
      <c r="J4701" s="465"/>
      <c r="K4701" s="465"/>
      <c r="L4701" s="465"/>
      <c r="M4701" s="465"/>
      <c r="N4701" s="463"/>
      <c r="O4701" s="458">
        <f t="shared" si="219"/>
        <v>0</v>
      </c>
      <c r="P4701" s="458">
        <f t="shared" si="220"/>
        <v>0</v>
      </c>
      <c r="Q4701" s="96" t="str">
        <f t="shared" si="221"/>
        <v/>
      </c>
    </row>
    <row r="4702" spans="1:17" ht="13.5" hidden="1" thickBot="1" x14ac:dyDescent="0.25">
      <c r="A4702" s="450"/>
      <c r="B4702" s="463"/>
      <c r="C4702" s="464"/>
      <c r="D4702" s="455"/>
      <c r="E4702" s="455"/>
      <c r="F4702" s="460"/>
      <c r="G4702" s="455"/>
      <c r="H4702" s="461"/>
      <c r="I4702" s="455"/>
      <c r="J4702" s="465"/>
      <c r="K4702" s="465"/>
      <c r="L4702" s="465"/>
      <c r="M4702" s="465"/>
      <c r="N4702" s="463"/>
      <c r="O4702" s="458">
        <f t="shared" si="219"/>
        <v>0</v>
      </c>
      <c r="P4702" s="458">
        <f t="shared" si="220"/>
        <v>0</v>
      </c>
      <c r="Q4702" s="96" t="str">
        <f t="shared" si="221"/>
        <v/>
      </c>
    </row>
    <row r="4703" spans="1:17" ht="13.5" hidden="1" thickBot="1" x14ac:dyDescent="0.25">
      <c r="A4703" s="450"/>
      <c r="B4703" s="463"/>
      <c r="C4703" s="464"/>
      <c r="D4703" s="455"/>
      <c r="E4703" s="455"/>
      <c r="F4703" s="460"/>
      <c r="G4703" s="455"/>
      <c r="H4703" s="455"/>
      <c r="I4703" s="455"/>
      <c r="J4703" s="465"/>
      <c r="K4703" s="465"/>
      <c r="L4703" s="465"/>
      <c r="M4703" s="465"/>
      <c r="N4703" s="463"/>
      <c r="O4703" s="458">
        <f t="shared" si="219"/>
        <v>0</v>
      </c>
      <c r="P4703" s="458">
        <f t="shared" si="220"/>
        <v>0</v>
      </c>
      <c r="Q4703" s="96" t="str">
        <f t="shared" si="221"/>
        <v/>
      </c>
    </row>
    <row r="4704" spans="1:17" ht="13.5" hidden="1" thickBot="1" x14ac:dyDescent="0.25">
      <c r="A4704" s="450"/>
      <c r="B4704" s="463"/>
      <c r="C4704" s="464"/>
      <c r="D4704" s="455"/>
      <c r="E4704" s="455"/>
      <c r="F4704" s="460"/>
      <c r="G4704" s="455"/>
      <c r="H4704" s="455"/>
      <c r="I4704" s="455"/>
      <c r="J4704" s="465"/>
      <c r="K4704" s="465"/>
      <c r="L4704" s="465"/>
      <c r="M4704" s="465"/>
      <c r="N4704" s="463"/>
      <c r="O4704" s="458">
        <f t="shared" si="219"/>
        <v>0</v>
      </c>
      <c r="P4704" s="458">
        <f t="shared" si="220"/>
        <v>0</v>
      </c>
      <c r="Q4704" s="96" t="str">
        <f t="shared" si="221"/>
        <v/>
      </c>
    </row>
    <row r="4705" spans="1:17" ht="13.5" hidden="1" thickBot="1" x14ac:dyDescent="0.25">
      <c r="A4705" s="450"/>
      <c r="B4705" s="463"/>
      <c r="C4705" s="464"/>
      <c r="D4705" s="455"/>
      <c r="E4705" s="455"/>
      <c r="F4705" s="460"/>
      <c r="G4705" s="455"/>
      <c r="H4705" s="455"/>
      <c r="I4705" s="455"/>
      <c r="J4705" s="465"/>
      <c r="K4705" s="465"/>
      <c r="L4705" s="465"/>
      <c r="M4705" s="465"/>
      <c r="N4705" s="463"/>
      <c r="O4705" s="458">
        <f t="shared" si="219"/>
        <v>0</v>
      </c>
      <c r="P4705" s="458">
        <f t="shared" si="220"/>
        <v>0</v>
      </c>
      <c r="Q4705" s="96" t="str">
        <f t="shared" si="221"/>
        <v/>
      </c>
    </row>
    <row r="4706" spans="1:17" ht="13.5" hidden="1" thickBot="1" x14ac:dyDescent="0.25">
      <c r="A4706" s="450"/>
      <c r="B4706" s="463"/>
      <c r="C4706" s="464"/>
      <c r="D4706" s="455"/>
      <c r="E4706" s="455"/>
      <c r="F4706" s="460"/>
      <c r="G4706" s="455"/>
      <c r="H4706" s="455"/>
      <c r="I4706" s="455"/>
      <c r="J4706" s="465"/>
      <c r="K4706" s="465"/>
      <c r="L4706" s="465"/>
      <c r="M4706" s="465"/>
      <c r="N4706" s="463"/>
      <c r="O4706" s="458">
        <f t="shared" si="219"/>
        <v>0</v>
      </c>
      <c r="P4706" s="458">
        <f t="shared" si="220"/>
        <v>0</v>
      </c>
      <c r="Q4706" s="96" t="str">
        <f t="shared" si="221"/>
        <v/>
      </c>
    </row>
    <row r="4707" spans="1:17" ht="13.5" hidden="1" thickBot="1" x14ac:dyDescent="0.25">
      <c r="A4707" s="450"/>
      <c r="B4707" s="463"/>
      <c r="C4707" s="464"/>
      <c r="D4707" s="455"/>
      <c r="E4707" s="455"/>
      <c r="F4707" s="460"/>
      <c r="G4707" s="455"/>
      <c r="H4707" s="455"/>
      <c r="I4707" s="455"/>
      <c r="J4707" s="465"/>
      <c r="K4707" s="465"/>
      <c r="L4707" s="465"/>
      <c r="M4707" s="465"/>
      <c r="N4707" s="463"/>
      <c r="O4707" s="458">
        <f t="shared" si="219"/>
        <v>0</v>
      </c>
      <c r="P4707" s="458">
        <f t="shared" si="220"/>
        <v>0</v>
      </c>
      <c r="Q4707" s="96" t="str">
        <f t="shared" si="221"/>
        <v/>
      </c>
    </row>
    <row r="4708" spans="1:17" ht="13.5" hidden="1" thickBot="1" x14ac:dyDescent="0.25">
      <c r="A4708" s="450"/>
      <c r="B4708" s="463"/>
      <c r="C4708" s="464"/>
      <c r="D4708" s="455"/>
      <c r="E4708" s="455"/>
      <c r="F4708" s="460"/>
      <c r="G4708" s="455"/>
      <c r="H4708" s="455"/>
      <c r="I4708" s="455"/>
      <c r="J4708" s="465"/>
      <c r="K4708" s="465"/>
      <c r="L4708" s="465"/>
      <c r="M4708" s="465"/>
      <c r="N4708" s="463"/>
      <c r="O4708" s="458">
        <f t="shared" si="219"/>
        <v>0</v>
      </c>
      <c r="P4708" s="458">
        <f t="shared" si="220"/>
        <v>0</v>
      </c>
      <c r="Q4708" s="96" t="str">
        <f t="shared" si="221"/>
        <v/>
      </c>
    </row>
    <row r="4709" spans="1:17" ht="13.5" hidden="1" thickBot="1" x14ac:dyDescent="0.25">
      <c r="A4709" s="450"/>
      <c r="B4709" s="463"/>
      <c r="C4709" s="464"/>
      <c r="D4709" s="455"/>
      <c r="E4709" s="455"/>
      <c r="F4709" s="460"/>
      <c r="G4709" s="455"/>
      <c r="H4709" s="455"/>
      <c r="I4709" s="455"/>
      <c r="J4709" s="465"/>
      <c r="K4709" s="465"/>
      <c r="L4709" s="465"/>
      <c r="M4709" s="465"/>
      <c r="N4709" s="463"/>
      <c r="O4709" s="458">
        <f t="shared" si="219"/>
        <v>0</v>
      </c>
      <c r="P4709" s="458">
        <f t="shared" si="220"/>
        <v>0</v>
      </c>
      <c r="Q4709" s="96" t="str">
        <f t="shared" si="221"/>
        <v/>
      </c>
    </row>
    <row r="4710" spans="1:17" ht="13.5" hidden="1" thickBot="1" x14ac:dyDescent="0.25">
      <c r="A4710" s="450"/>
      <c r="B4710" s="463"/>
      <c r="C4710" s="464"/>
      <c r="D4710" s="455"/>
      <c r="E4710" s="455"/>
      <c r="F4710" s="460"/>
      <c r="G4710" s="455"/>
      <c r="H4710" s="455"/>
      <c r="I4710" s="455"/>
      <c r="J4710" s="465"/>
      <c r="K4710" s="465"/>
      <c r="L4710" s="465"/>
      <c r="M4710" s="465"/>
      <c r="N4710" s="463"/>
      <c r="O4710" s="458">
        <f t="shared" si="219"/>
        <v>0</v>
      </c>
      <c r="P4710" s="458">
        <f t="shared" si="220"/>
        <v>0</v>
      </c>
      <c r="Q4710" s="96" t="str">
        <f t="shared" si="221"/>
        <v/>
      </c>
    </row>
    <row r="4711" spans="1:17" ht="13.5" hidden="1" thickBot="1" x14ac:dyDescent="0.25">
      <c r="A4711" s="450"/>
      <c r="B4711" s="463"/>
      <c r="C4711" s="464"/>
      <c r="D4711" s="455"/>
      <c r="E4711" s="455"/>
      <c r="F4711" s="460"/>
      <c r="G4711" s="349"/>
      <c r="H4711" s="349"/>
      <c r="I4711" s="351"/>
      <c r="J4711" s="352"/>
      <c r="K4711" s="352"/>
      <c r="L4711" s="353"/>
      <c r="M4711" s="352"/>
      <c r="N4711" s="371"/>
      <c r="O4711" s="458">
        <f t="shared" si="219"/>
        <v>0</v>
      </c>
      <c r="P4711" s="458">
        <f t="shared" si="220"/>
        <v>0</v>
      </c>
      <c r="Q4711" s="96" t="str">
        <f t="shared" si="221"/>
        <v/>
      </c>
    </row>
    <row r="4712" spans="1:17" ht="13.5" hidden="1" thickBot="1" x14ac:dyDescent="0.25">
      <c r="A4712" s="450"/>
      <c r="B4712" s="463"/>
      <c r="C4712" s="464"/>
      <c r="D4712" s="455"/>
      <c r="E4712" s="455"/>
      <c r="F4712" s="460"/>
      <c r="G4712" s="455"/>
      <c r="H4712" s="455"/>
      <c r="I4712" s="455"/>
      <c r="J4712" s="465"/>
      <c r="K4712" s="465"/>
      <c r="L4712" s="465"/>
      <c r="M4712" s="465"/>
      <c r="N4712" s="463"/>
      <c r="O4712" s="458">
        <f t="shared" si="219"/>
        <v>0</v>
      </c>
      <c r="P4712" s="458">
        <f t="shared" si="220"/>
        <v>0</v>
      </c>
      <c r="Q4712" s="96" t="str">
        <f t="shared" si="221"/>
        <v/>
      </c>
    </row>
    <row r="4713" spans="1:17" ht="13.5" hidden="1" thickBot="1" x14ac:dyDescent="0.25">
      <c r="A4713" s="450"/>
      <c r="B4713" s="463"/>
      <c r="C4713" s="464"/>
      <c r="D4713" s="455"/>
      <c r="E4713" s="455"/>
      <c r="F4713" s="460"/>
      <c r="G4713" s="455"/>
      <c r="H4713" s="455"/>
      <c r="I4713" s="455"/>
      <c r="J4713" s="465"/>
      <c r="K4713" s="465"/>
      <c r="L4713" s="465"/>
      <c r="M4713" s="465"/>
      <c r="N4713" s="463"/>
      <c r="O4713" s="458">
        <f t="shared" si="219"/>
        <v>0</v>
      </c>
      <c r="P4713" s="458">
        <f t="shared" si="220"/>
        <v>0</v>
      </c>
      <c r="Q4713" s="96" t="str">
        <f t="shared" si="221"/>
        <v/>
      </c>
    </row>
    <row r="4714" spans="1:17" ht="13.5" hidden="1" thickBot="1" x14ac:dyDescent="0.25">
      <c r="A4714" s="450"/>
      <c r="B4714" s="463"/>
      <c r="C4714" s="464"/>
      <c r="D4714" s="455"/>
      <c r="E4714" s="455"/>
      <c r="F4714" s="460"/>
      <c r="G4714" s="455"/>
      <c r="H4714" s="455"/>
      <c r="I4714" s="455"/>
      <c r="J4714" s="465"/>
      <c r="K4714" s="465"/>
      <c r="L4714" s="465"/>
      <c r="M4714" s="465"/>
      <c r="N4714" s="463"/>
      <c r="O4714" s="458">
        <f t="shared" si="219"/>
        <v>0</v>
      </c>
      <c r="P4714" s="458">
        <f t="shared" si="220"/>
        <v>0</v>
      </c>
      <c r="Q4714" s="96" t="str">
        <f t="shared" si="221"/>
        <v/>
      </c>
    </row>
    <row r="4715" spans="1:17" ht="13.5" hidden="1" thickBot="1" x14ac:dyDescent="0.25">
      <c r="A4715" s="450"/>
      <c r="B4715" s="463"/>
      <c r="C4715" s="464"/>
      <c r="D4715" s="455"/>
      <c r="E4715" s="455"/>
      <c r="F4715" s="460"/>
      <c r="G4715" s="455"/>
      <c r="H4715" s="455"/>
      <c r="I4715" s="455"/>
      <c r="J4715" s="465"/>
      <c r="K4715" s="465"/>
      <c r="L4715" s="465"/>
      <c r="M4715" s="465"/>
      <c r="N4715" s="463"/>
      <c r="O4715" s="458">
        <f t="shared" si="219"/>
        <v>0</v>
      </c>
      <c r="P4715" s="458">
        <f t="shared" si="220"/>
        <v>0</v>
      </c>
      <c r="Q4715" s="96" t="str">
        <f t="shared" si="221"/>
        <v/>
      </c>
    </row>
    <row r="4716" spans="1:17" ht="13.5" hidden="1" thickBot="1" x14ac:dyDescent="0.25">
      <c r="A4716" s="450"/>
      <c r="B4716" s="463"/>
      <c r="C4716" s="464"/>
      <c r="D4716" s="455"/>
      <c r="E4716" s="455"/>
      <c r="F4716" s="460"/>
      <c r="G4716" s="455"/>
      <c r="H4716" s="455"/>
      <c r="I4716" s="455"/>
      <c r="J4716" s="465"/>
      <c r="K4716" s="465"/>
      <c r="L4716" s="465"/>
      <c r="M4716" s="465"/>
      <c r="N4716" s="463"/>
      <c r="O4716" s="458">
        <f t="shared" si="219"/>
        <v>0</v>
      </c>
      <c r="P4716" s="458">
        <f t="shared" si="220"/>
        <v>0</v>
      </c>
      <c r="Q4716" s="96" t="str">
        <f t="shared" si="221"/>
        <v/>
      </c>
    </row>
    <row r="4717" spans="1:17" ht="13.5" hidden="1" thickBot="1" x14ac:dyDescent="0.25">
      <c r="A4717" s="450"/>
      <c r="B4717" s="463"/>
      <c r="C4717" s="464"/>
      <c r="D4717" s="455"/>
      <c r="E4717" s="455"/>
      <c r="F4717" s="460"/>
      <c r="G4717" s="455"/>
      <c r="H4717" s="455"/>
      <c r="I4717" s="455"/>
      <c r="J4717" s="465"/>
      <c r="K4717" s="465"/>
      <c r="L4717" s="465"/>
      <c r="M4717" s="465"/>
      <c r="N4717" s="463"/>
      <c r="O4717" s="458">
        <f t="shared" si="219"/>
        <v>0</v>
      </c>
      <c r="P4717" s="458">
        <f t="shared" si="220"/>
        <v>0</v>
      </c>
      <c r="Q4717" s="96" t="str">
        <f t="shared" si="221"/>
        <v/>
      </c>
    </row>
    <row r="4718" spans="1:17" ht="13.5" hidden="1" thickBot="1" x14ac:dyDescent="0.25">
      <c r="A4718" s="450"/>
      <c r="B4718" s="463"/>
      <c r="C4718" s="464"/>
      <c r="D4718" s="455"/>
      <c r="E4718" s="455"/>
      <c r="F4718" s="454"/>
      <c r="G4718" s="455"/>
      <c r="H4718" s="461"/>
      <c r="I4718" s="455"/>
      <c r="J4718" s="489"/>
      <c r="K4718" s="465"/>
      <c r="L4718" s="465"/>
      <c r="M4718" s="465"/>
      <c r="N4718" s="463"/>
      <c r="O4718" s="458">
        <f t="shared" si="219"/>
        <v>0</v>
      </c>
      <c r="P4718" s="458">
        <f t="shared" si="220"/>
        <v>0</v>
      </c>
      <c r="Q4718" s="96" t="str">
        <f t="shared" si="221"/>
        <v/>
      </c>
    </row>
    <row r="4719" spans="1:17" ht="13.5" hidden="1" thickBot="1" x14ac:dyDescent="0.25">
      <c r="A4719" s="450"/>
      <c r="B4719" s="463"/>
      <c r="C4719" s="464"/>
      <c r="D4719" s="455"/>
      <c r="E4719" s="455"/>
      <c r="F4719" s="460"/>
      <c r="G4719" s="455"/>
      <c r="H4719" s="455"/>
      <c r="I4719" s="455"/>
      <c r="J4719" s="465"/>
      <c r="K4719" s="465"/>
      <c r="L4719" s="465"/>
      <c r="M4719" s="465"/>
      <c r="N4719" s="463"/>
      <c r="O4719" s="458">
        <f t="shared" si="219"/>
        <v>0</v>
      </c>
      <c r="P4719" s="458">
        <f t="shared" si="220"/>
        <v>0</v>
      </c>
      <c r="Q4719" s="96" t="str">
        <f t="shared" si="221"/>
        <v/>
      </c>
    </row>
    <row r="4720" spans="1:17" ht="13.5" hidden="1" thickBot="1" x14ac:dyDescent="0.25">
      <c r="A4720" s="450"/>
      <c r="B4720" s="463"/>
      <c r="C4720" s="464"/>
      <c r="D4720" s="455"/>
      <c r="E4720" s="455"/>
      <c r="F4720" s="460"/>
      <c r="G4720" s="455"/>
      <c r="H4720" s="455"/>
      <c r="I4720" s="455"/>
      <c r="J4720" s="465"/>
      <c r="K4720" s="465"/>
      <c r="L4720" s="465"/>
      <c r="M4720" s="465"/>
      <c r="N4720" s="463"/>
      <c r="O4720" s="458">
        <f t="shared" si="219"/>
        <v>0</v>
      </c>
      <c r="P4720" s="458">
        <f t="shared" si="220"/>
        <v>0</v>
      </c>
      <c r="Q4720" s="96" t="str">
        <f t="shared" si="221"/>
        <v/>
      </c>
    </row>
    <row r="4721" spans="1:17" ht="13.5" hidden="1" thickBot="1" x14ac:dyDescent="0.25">
      <c r="A4721" s="450"/>
      <c r="B4721" s="463"/>
      <c r="C4721" s="464"/>
      <c r="D4721" s="455"/>
      <c r="E4721" s="455"/>
      <c r="F4721" s="460"/>
      <c r="G4721" s="455"/>
      <c r="H4721" s="461"/>
      <c r="I4721" s="455"/>
      <c r="J4721" s="465"/>
      <c r="K4721" s="465"/>
      <c r="L4721" s="465"/>
      <c r="M4721" s="465"/>
      <c r="N4721" s="463"/>
      <c r="O4721" s="458">
        <f t="shared" si="219"/>
        <v>0</v>
      </c>
      <c r="P4721" s="458">
        <f t="shared" si="220"/>
        <v>0</v>
      </c>
      <c r="Q4721" s="96" t="str">
        <f t="shared" si="221"/>
        <v/>
      </c>
    </row>
    <row r="4722" spans="1:17" ht="13.5" hidden="1" thickBot="1" x14ac:dyDescent="0.25">
      <c r="A4722" s="450"/>
      <c r="B4722" s="463"/>
      <c r="C4722" s="464"/>
      <c r="D4722" s="455"/>
      <c r="E4722" s="455"/>
      <c r="F4722" s="460"/>
      <c r="G4722" s="455"/>
      <c r="H4722" s="455"/>
      <c r="I4722" s="455"/>
      <c r="J4722" s="465"/>
      <c r="K4722" s="465"/>
      <c r="L4722" s="465"/>
      <c r="M4722" s="465"/>
      <c r="N4722" s="463"/>
      <c r="O4722" s="458">
        <f t="shared" si="219"/>
        <v>0</v>
      </c>
      <c r="P4722" s="458">
        <f t="shared" si="220"/>
        <v>0</v>
      </c>
      <c r="Q4722" s="96" t="str">
        <f t="shared" si="221"/>
        <v/>
      </c>
    </row>
    <row r="4723" spans="1:17" ht="13.5" hidden="1" thickBot="1" x14ac:dyDescent="0.25">
      <c r="A4723" s="450"/>
      <c r="B4723" s="463"/>
      <c r="C4723" s="464"/>
      <c r="D4723" s="455"/>
      <c r="E4723" s="455"/>
      <c r="F4723" s="460"/>
      <c r="G4723" s="455"/>
      <c r="H4723" s="455"/>
      <c r="I4723" s="455"/>
      <c r="J4723" s="455"/>
      <c r="K4723" s="465"/>
      <c r="L4723" s="465"/>
      <c r="M4723" s="465"/>
      <c r="N4723" s="463"/>
      <c r="O4723" s="458">
        <f t="shared" si="219"/>
        <v>0</v>
      </c>
      <c r="P4723" s="458">
        <f t="shared" si="220"/>
        <v>0</v>
      </c>
      <c r="Q4723" s="96" t="str">
        <f t="shared" si="221"/>
        <v/>
      </c>
    </row>
    <row r="4724" spans="1:17" ht="13.5" hidden="1" thickBot="1" x14ac:dyDescent="0.25">
      <c r="A4724" s="450"/>
      <c r="B4724" s="463"/>
      <c r="C4724" s="464"/>
      <c r="D4724" s="455"/>
      <c r="E4724" s="455"/>
      <c r="F4724" s="460"/>
      <c r="G4724" s="455"/>
      <c r="H4724" s="455"/>
      <c r="I4724" s="455"/>
      <c r="J4724" s="455"/>
      <c r="K4724" s="465"/>
      <c r="L4724" s="465"/>
      <c r="M4724" s="465"/>
      <c r="N4724" s="463"/>
      <c r="O4724" s="458">
        <f t="shared" si="219"/>
        <v>0</v>
      </c>
      <c r="P4724" s="458">
        <f t="shared" si="220"/>
        <v>0</v>
      </c>
      <c r="Q4724" s="96" t="str">
        <f t="shared" si="221"/>
        <v/>
      </c>
    </row>
    <row r="4725" spans="1:17" ht="13.5" hidden="1" thickBot="1" x14ac:dyDescent="0.25">
      <c r="A4725" s="450"/>
      <c r="B4725" s="463"/>
      <c r="C4725" s="464"/>
      <c r="D4725" s="455"/>
      <c r="E4725" s="455"/>
      <c r="F4725" s="460"/>
      <c r="G4725" s="455"/>
      <c r="H4725" s="455"/>
      <c r="I4725" s="455"/>
      <c r="J4725" s="465"/>
      <c r="K4725" s="465"/>
      <c r="L4725" s="465"/>
      <c r="M4725" s="465"/>
      <c r="N4725" s="463"/>
      <c r="O4725" s="458">
        <f t="shared" si="219"/>
        <v>0</v>
      </c>
      <c r="P4725" s="458">
        <f t="shared" si="220"/>
        <v>0</v>
      </c>
      <c r="Q4725" s="96" t="str">
        <f t="shared" si="221"/>
        <v/>
      </c>
    </row>
    <row r="4726" spans="1:17" ht="13.5" hidden="1" thickBot="1" x14ac:dyDescent="0.25">
      <c r="A4726" s="450"/>
      <c r="B4726" s="463"/>
      <c r="C4726" s="464"/>
      <c r="D4726" s="455"/>
      <c r="E4726" s="455"/>
      <c r="F4726" s="460"/>
      <c r="G4726" s="455"/>
      <c r="H4726" s="455"/>
      <c r="I4726" s="455"/>
      <c r="J4726" s="465"/>
      <c r="K4726" s="465"/>
      <c r="L4726" s="465"/>
      <c r="M4726" s="465"/>
      <c r="N4726" s="463"/>
      <c r="O4726" s="458">
        <f t="shared" si="219"/>
        <v>0</v>
      </c>
      <c r="P4726" s="458">
        <f t="shared" si="220"/>
        <v>0</v>
      </c>
      <c r="Q4726" s="96" t="str">
        <f t="shared" si="221"/>
        <v/>
      </c>
    </row>
    <row r="4727" spans="1:17" ht="13.5" hidden="1" thickBot="1" x14ac:dyDescent="0.25">
      <c r="A4727" s="450"/>
      <c r="B4727" s="463"/>
      <c r="C4727" s="464"/>
      <c r="D4727" s="455"/>
      <c r="E4727" s="455"/>
      <c r="F4727" s="460"/>
      <c r="G4727" s="455"/>
      <c r="H4727" s="455"/>
      <c r="I4727" s="455"/>
      <c r="J4727" s="465"/>
      <c r="K4727" s="465"/>
      <c r="L4727" s="465"/>
      <c r="M4727" s="465"/>
      <c r="N4727" s="463"/>
      <c r="O4727" s="458">
        <f t="shared" si="219"/>
        <v>0</v>
      </c>
      <c r="P4727" s="458">
        <f t="shared" si="220"/>
        <v>0</v>
      </c>
      <c r="Q4727" s="96" t="str">
        <f t="shared" si="221"/>
        <v/>
      </c>
    </row>
    <row r="4728" spans="1:17" ht="13.5" hidden="1" thickBot="1" x14ac:dyDescent="0.25">
      <c r="A4728" s="450"/>
      <c r="B4728" s="463"/>
      <c r="C4728" s="464"/>
      <c r="D4728" s="455"/>
      <c r="E4728" s="455"/>
      <c r="F4728" s="460"/>
      <c r="G4728" s="455"/>
      <c r="H4728" s="455"/>
      <c r="I4728" s="455"/>
      <c r="J4728" s="465"/>
      <c r="K4728" s="465"/>
      <c r="L4728" s="465"/>
      <c r="M4728" s="465"/>
      <c r="N4728" s="463"/>
      <c r="O4728" s="458">
        <f t="shared" si="219"/>
        <v>0</v>
      </c>
      <c r="P4728" s="458">
        <f t="shared" si="220"/>
        <v>0</v>
      </c>
      <c r="Q4728" s="96" t="str">
        <f t="shared" si="221"/>
        <v/>
      </c>
    </row>
    <row r="4729" spans="1:17" ht="13.5" hidden="1" thickBot="1" x14ac:dyDescent="0.25">
      <c r="A4729" s="450"/>
      <c r="B4729" s="463"/>
      <c r="C4729" s="464"/>
      <c r="D4729" s="455"/>
      <c r="E4729" s="455"/>
      <c r="F4729" s="460"/>
      <c r="G4729" s="455"/>
      <c r="H4729" s="455"/>
      <c r="I4729" s="455"/>
      <c r="J4729" s="465"/>
      <c r="K4729" s="465"/>
      <c r="L4729" s="465"/>
      <c r="M4729" s="465"/>
      <c r="N4729" s="463"/>
      <c r="O4729" s="458">
        <f t="shared" si="219"/>
        <v>0</v>
      </c>
      <c r="P4729" s="458">
        <f t="shared" si="220"/>
        <v>0</v>
      </c>
      <c r="Q4729" s="96" t="str">
        <f t="shared" si="221"/>
        <v/>
      </c>
    </row>
    <row r="4730" spans="1:17" ht="13.5" hidden="1" thickBot="1" x14ac:dyDescent="0.25">
      <c r="A4730" s="450"/>
      <c r="B4730" s="463"/>
      <c r="C4730" s="464"/>
      <c r="D4730" s="455"/>
      <c r="E4730" s="455"/>
      <c r="F4730" s="460"/>
      <c r="G4730" s="455"/>
      <c r="H4730" s="455"/>
      <c r="I4730" s="455"/>
      <c r="J4730" s="465"/>
      <c r="K4730" s="465"/>
      <c r="L4730" s="465"/>
      <c r="M4730" s="465"/>
      <c r="N4730" s="463"/>
      <c r="O4730" s="458">
        <f t="shared" si="219"/>
        <v>0</v>
      </c>
      <c r="P4730" s="458">
        <f t="shared" si="220"/>
        <v>0</v>
      </c>
      <c r="Q4730" s="96" t="str">
        <f t="shared" si="221"/>
        <v/>
      </c>
    </row>
    <row r="4731" spans="1:17" ht="13.5" hidden="1" thickBot="1" x14ac:dyDescent="0.25">
      <c r="A4731" s="450"/>
      <c r="B4731" s="463"/>
      <c r="C4731" s="464"/>
      <c r="D4731" s="455"/>
      <c r="E4731" s="455"/>
      <c r="F4731" s="460"/>
      <c r="G4731" s="455"/>
      <c r="H4731" s="455"/>
      <c r="I4731" s="455"/>
      <c r="J4731" s="465"/>
      <c r="K4731" s="465"/>
      <c r="L4731" s="465"/>
      <c r="M4731" s="465"/>
      <c r="N4731" s="463"/>
      <c r="O4731" s="458">
        <f t="shared" si="219"/>
        <v>0</v>
      </c>
      <c r="P4731" s="458">
        <f t="shared" si="220"/>
        <v>0</v>
      </c>
      <c r="Q4731" s="96" t="str">
        <f t="shared" si="221"/>
        <v/>
      </c>
    </row>
    <row r="4732" spans="1:17" ht="13.5" hidden="1" thickBot="1" x14ac:dyDescent="0.25">
      <c r="A4732" s="450"/>
      <c r="B4732" s="463"/>
      <c r="C4732" s="464"/>
      <c r="D4732" s="455"/>
      <c r="E4732" s="455"/>
      <c r="F4732" s="460"/>
      <c r="G4732" s="455"/>
      <c r="H4732" s="455"/>
      <c r="I4732" s="455"/>
      <c r="J4732" s="465"/>
      <c r="K4732" s="465"/>
      <c r="L4732" s="465"/>
      <c r="M4732" s="465"/>
      <c r="N4732" s="463"/>
      <c r="O4732" s="458">
        <f t="shared" si="219"/>
        <v>0</v>
      </c>
      <c r="P4732" s="458">
        <f t="shared" si="220"/>
        <v>0</v>
      </c>
      <c r="Q4732" s="96" t="str">
        <f t="shared" si="221"/>
        <v/>
      </c>
    </row>
    <row r="4733" spans="1:17" ht="13.5" hidden="1" thickBot="1" x14ac:dyDescent="0.25">
      <c r="A4733" s="450"/>
      <c r="B4733" s="463"/>
      <c r="C4733" s="464"/>
      <c r="D4733" s="455"/>
      <c r="E4733" s="455"/>
      <c r="F4733" s="460"/>
      <c r="G4733" s="455"/>
      <c r="H4733" s="455"/>
      <c r="I4733" s="455"/>
      <c r="J4733" s="465"/>
      <c r="K4733" s="465"/>
      <c r="L4733" s="465"/>
      <c r="M4733" s="465"/>
      <c r="N4733" s="463"/>
      <c r="O4733" s="458">
        <f t="shared" si="219"/>
        <v>0</v>
      </c>
      <c r="P4733" s="458">
        <f t="shared" si="220"/>
        <v>0</v>
      </c>
      <c r="Q4733" s="96" t="str">
        <f t="shared" si="221"/>
        <v/>
      </c>
    </row>
    <row r="4734" spans="1:17" ht="13.5" hidden="1" thickBot="1" x14ac:dyDescent="0.25">
      <c r="A4734" s="450"/>
      <c r="B4734" s="463"/>
      <c r="C4734" s="464"/>
      <c r="D4734" s="455"/>
      <c r="E4734" s="455"/>
      <c r="F4734" s="460"/>
      <c r="G4734" s="455"/>
      <c r="H4734" s="455"/>
      <c r="I4734" s="455"/>
      <c r="J4734" s="465"/>
      <c r="K4734" s="465"/>
      <c r="L4734" s="465"/>
      <c r="M4734" s="465"/>
      <c r="N4734" s="463"/>
      <c r="O4734" s="458">
        <f t="shared" si="219"/>
        <v>0</v>
      </c>
      <c r="P4734" s="458">
        <f t="shared" si="220"/>
        <v>0</v>
      </c>
      <c r="Q4734" s="96" t="str">
        <f t="shared" si="221"/>
        <v/>
      </c>
    </row>
    <row r="4735" spans="1:17" ht="13.5" hidden="1" thickBot="1" x14ac:dyDescent="0.25">
      <c r="A4735" s="450"/>
      <c r="B4735" s="463"/>
      <c r="C4735" s="464"/>
      <c r="D4735" s="455"/>
      <c r="E4735" s="455"/>
      <c r="F4735" s="460"/>
      <c r="G4735" s="455"/>
      <c r="H4735" s="455"/>
      <c r="I4735" s="455"/>
      <c r="J4735" s="465"/>
      <c r="K4735" s="465"/>
      <c r="L4735" s="465"/>
      <c r="M4735" s="465"/>
      <c r="N4735" s="463"/>
      <c r="O4735" s="458">
        <f t="shared" si="219"/>
        <v>0</v>
      </c>
      <c r="P4735" s="458">
        <f t="shared" si="220"/>
        <v>0</v>
      </c>
      <c r="Q4735" s="96" t="str">
        <f t="shared" si="221"/>
        <v/>
      </c>
    </row>
    <row r="4736" spans="1:17" ht="13.5" hidden="1" thickBot="1" x14ac:dyDescent="0.25">
      <c r="A4736" s="450"/>
      <c r="B4736" s="463"/>
      <c r="C4736" s="464"/>
      <c r="D4736" s="455"/>
      <c r="E4736" s="455"/>
      <c r="F4736" s="460"/>
      <c r="G4736" s="455"/>
      <c r="H4736" s="455"/>
      <c r="I4736" s="455"/>
      <c r="J4736" s="465"/>
      <c r="K4736" s="465"/>
      <c r="L4736" s="465"/>
      <c r="M4736" s="465"/>
      <c r="N4736" s="463"/>
      <c r="O4736" s="458">
        <f t="shared" si="219"/>
        <v>0</v>
      </c>
      <c r="P4736" s="458">
        <f t="shared" si="220"/>
        <v>0</v>
      </c>
      <c r="Q4736" s="96" t="str">
        <f t="shared" si="221"/>
        <v/>
      </c>
    </row>
    <row r="4737" spans="1:17" ht="13.5" hidden="1" thickBot="1" x14ac:dyDescent="0.25">
      <c r="A4737" s="450"/>
      <c r="B4737" s="463"/>
      <c r="C4737" s="464"/>
      <c r="D4737" s="455"/>
      <c r="E4737" s="455"/>
      <c r="F4737" s="460"/>
      <c r="G4737" s="455"/>
      <c r="H4737" s="455"/>
      <c r="I4737" s="455"/>
      <c r="J4737" s="465"/>
      <c r="K4737" s="465"/>
      <c r="L4737" s="465"/>
      <c r="M4737" s="465"/>
      <c r="N4737" s="463"/>
      <c r="O4737" s="458">
        <f t="shared" si="219"/>
        <v>0</v>
      </c>
      <c r="P4737" s="458">
        <f t="shared" si="220"/>
        <v>0</v>
      </c>
      <c r="Q4737" s="96" t="str">
        <f t="shared" si="221"/>
        <v/>
      </c>
    </row>
    <row r="4738" spans="1:17" ht="13.5" hidden="1" thickBot="1" x14ac:dyDescent="0.25">
      <c r="A4738" s="450"/>
      <c r="B4738" s="463"/>
      <c r="C4738" s="464"/>
      <c r="D4738" s="455"/>
      <c r="E4738" s="455"/>
      <c r="F4738" s="460"/>
      <c r="G4738" s="455"/>
      <c r="H4738" s="455"/>
      <c r="I4738" s="455"/>
      <c r="J4738" s="465"/>
      <c r="K4738" s="465"/>
      <c r="L4738" s="465"/>
      <c r="M4738" s="465"/>
      <c r="N4738" s="463"/>
      <c r="O4738" s="458">
        <f t="shared" si="219"/>
        <v>0</v>
      </c>
      <c r="P4738" s="458">
        <f t="shared" si="220"/>
        <v>0</v>
      </c>
      <c r="Q4738" s="96" t="str">
        <f t="shared" si="221"/>
        <v/>
      </c>
    </row>
    <row r="4739" spans="1:17" ht="13.5" hidden="1" thickBot="1" x14ac:dyDescent="0.25">
      <c r="A4739" s="450"/>
      <c r="B4739" s="463"/>
      <c r="C4739" s="464"/>
      <c r="D4739" s="455"/>
      <c r="E4739" s="455"/>
      <c r="F4739" s="460"/>
      <c r="G4739" s="455"/>
      <c r="H4739" s="455"/>
      <c r="I4739" s="455"/>
      <c r="J4739" s="465"/>
      <c r="K4739" s="465"/>
      <c r="L4739" s="465"/>
      <c r="M4739" s="465"/>
      <c r="N4739" s="463"/>
      <c r="O4739" s="458">
        <f t="shared" si="219"/>
        <v>0</v>
      </c>
      <c r="P4739" s="458">
        <f t="shared" si="220"/>
        <v>0</v>
      </c>
      <c r="Q4739" s="96" t="str">
        <f t="shared" si="221"/>
        <v/>
      </c>
    </row>
    <row r="4740" spans="1:17" ht="13.5" hidden="1" thickBot="1" x14ac:dyDescent="0.25">
      <c r="A4740" s="450"/>
      <c r="B4740" s="463"/>
      <c r="C4740" s="464"/>
      <c r="D4740" s="455"/>
      <c r="E4740" s="455"/>
      <c r="F4740" s="460"/>
      <c r="G4740" s="455"/>
      <c r="H4740" s="461"/>
      <c r="I4740" s="455"/>
      <c r="J4740" s="465"/>
      <c r="K4740" s="465"/>
      <c r="L4740" s="465"/>
      <c r="M4740" s="465"/>
      <c r="N4740" s="463"/>
      <c r="O4740" s="458">
        <f t="shared" si="219"/>
        <v>0</v>
      </c>
      <c r="P4740" s="458">
        <f t="shared" si="220"/>
        <v>0</v>
      </c>
      <c r="Q4740" s="96" t="str">
        <f t="shared" si="221"/>
        <v/>
      </c>
    </row>
    <row r="4741" spans="1:17" ht="13.5" hidden="1" thickBot="1" x14ac:dyDescent="0.25">
      <c r="A4741" s="450"/>
      <c r="B4741" s="463"/>
      <c r="C4741" s="464"/>
      <c r="D4741" s="455"/>
      <c r="E4741" s="455"/>
      <c r="F4741" s="460"/>
      <c r="G4741" s="455"/>
      <c r="H4741" s="455"/>
      <c r="I4741" s="455"/>
      <c r="J4741" s="465"/>
      <c r="K4741" s="465"/>
      <c r="L4741" s="465"/>
      <c r="M4741" s="465"/>
      <c r="N4741" s="463"/>
      <c r="O4741" s="458">
        <f t="shared" si="219"/>
        <v>0</v>
      </c>
      <c r="P4741" s="458">
        <f t="shared" si="220"/>
        <v>0</v>
      </c>
      <c r="Q4741" s="96" t="str">
        <f t="shared" si="221"/>
        <v/>
      </c>
    </row>
    <row r="4742" spans="1:17" ht="13.5" hidden="1" thickBot="1" x14ac:dyDescent="0.25">
      <c r="A4742" s="450"/>
      <c r="B4742" s="463"/>
      <c r="C4742" s="464"/>
      <c r="D4742" s="455"/>
      <c r="E4742" s="455"/>
      <c r="F4742" s="460"/>
      <c r="G4742" s="455"/>
      <c r="H4742" s="455"/>
      <c r="I4742" s="455"/>
      <c r="J4742" s="465"/>
      <c r="K4742" s="465"/>
      <c r="L4742" s="465"/>
      <c r="M4742" s="465"/>
      <c r="N4742" s="463"/>
      <c r="O4742" s="458">
        <f t="shared" si="219"/>
        <v>0</v>
      </c>
      <c r="P4742" s="458">
        <f t="shared" si="220"/>
        <v>0</v>
      </c>
      <c r="Q4742" s="96" t="str">
        <f t="shared" si="221"/>
        <v/>
      </c>
    </row>
    <row r="4743" spans="1:17" ht="13.5" hidden="1" thickBot="1" x14ac:dyDescent="0.25">
      <c r="A4743" s="450"/>
      <c r="B4743" s="463"/>
      <c r="C4743" s="464"/>
      <c r="D4743" s="455"/>
      <c r="E4743" s="455"/>
      <c r="F4743" s="460"/>
      <c r="G4743" s="455"/>
      <c r="H4743" s="461"/>
      <c r="I4743" s="455"/>
      <c r="J4743" s="465"/>
      <c r="K4743" s="465"/>
      <c r="L4743" s="465"/>
      <c r="M4743" s="465"/>
      <c r="N4743" s="463"/>
      <c r="O4743" s="458">
        <f t="shared" si="219"/>
        <v>0</v>
      </c>
      <c r="P4743" s="458">
        <f t="shared" si="220"/>
        <v>0</v>
      </c>
      <c r="Q4743" s="96" t="str">
        <f t="shared" si="221"/>
        <v/>
      </c>
    </row>
    <row r="4744" spans="1:17" ht="13.5" hidden="1" thickBot="1" x14ac:dyDescent="0.25">
      <c r="A4744" s="450"/>
      <c r="B4744" s="463"/>
      <c r="C4744" s="464"/>
      <c r="D4744" s="455"/>
      <c r="E4744" s="455"/>
      <c r="F4744" s="460"/>
      <c r="G4744" s="455"/>
      <c r="H4744" s="461"/>
      <c r="I4744" s="455"/>
      <c r="J4744" s="465"/>
      <c r="K4744" s="465"/>
      <c r="L4744" s="465"/>
      <c r="M4744" s="465"/>
      <c r="N4744" s="463"/>
      <c r="O4744" s="458">
        <f t="shared" si="219"/>
        <v>0</v>
      </c>
      <c r="P4744" s="458">
        <f t="shared" si="220"/>
        <v>0</v>
      </c>
      <c r="Q4744" s="96" t="str">
        <f t="shared" si="221"/>
        <v/>
      </c>
    </row>
    <row r="4745" spans="1:17" ht="13.5" hidden="1" thickBot="1" x14ac:dyDescent="0.25">
      <c r="A4745" s="450"/>
      <c r="B4745" s="463"/>
      <c r="C4745" s="464"/>
      <c r="D4745" s="455"/>
      <c r="E4745" s="455"/>
      <c r="F4745" s="460"/>
      <c r="G4745" s="455"/>
      <c r="H4745" s="455"/>
      <c r="I4745" s="455"/>
      <c r="J4745" s="465"/>
      <c r="K4745" s="465"/>
      <c r="L4745" s="465"/>
      <c r="M4745" s="465"/>
      <c r="N4745" s="463"/>
      <c r="O4745" s="458">
        <f t="shared" si="219"/>
        <v>0</v>
      </c>
      <c r="P4745" s="458">
        <f t="shared" si="220"/>
        <v>0</v>
      </c>
      <c r="Q4745" s="96" t="str">
        <f t="shared" si="221"/>
        <v/>
      </c>
    </row>
    <row r="4746" spans="1:17" ht="13.5" hidden="1" thickBot="1" x14ac:dyDescent="0.25">
      <c r="A4746" s="450"/>
      <c r="B4746" s="463"/>
      <c r="C4746" s="464"/>
      <c r="D4746" s="455"/>
      <c r="E4746" s="455"/>
      <c r="F4746" s="460"/>
      <c r="G4746" s="455"/>
      <c r="H4746" s="455"/>
      <c r="I4746" s="455"/>
      <c r="J4746" s="465"/>
      <c r="K4746" s="465"/>
      <c r="L4746" s="465"/>
      <c r="M4746" s="465"/>
      <c r="N4746" s="463"/>
      <c r="O4746" s="458">
        <f t="shared" si="219"/>
        <v>0</v>
      </c>
      <c r="P4746" s="458">
        <f t="shared" si="220"/>
        <v>0</v>
      </c>
      <c r="Q4746" s="96" t="str">
        <f t="shared" si="221"/>
        <v/>
      </c>
    </row>
    <row r="4747" spans="1:17" ht="13.5" hidden="1" thickBot="1" x14ac:dyDescent="0.25">
      <c r="A4747" s="450"/>
      <c r="B4747" s="463"/>
      <c r="C4747" s="464"/>
      <c r="D4747" s="455"/>
      <c r="E4747" s="455"/>
      <c r="F4747" s="460"/>
      <c r="G4747" s="455"/>
      <c r="H4747" s="455"/>
      <c r="I4747" s="455"/>
      <c r="J4747" s="465"/>
      <c r="K4747" s="465"/>
      <c r="L4747" s="465"/>
      <c r="M4747" s="465"/>
      <c r="N4747" s="463"/>
      <c r="O4747" s="458">
        <f t="shared" ref="O4747:O4810" si="222">IF(B4747=0,0,IF(YEAR(B4747)=$P$1,MONTH(B4747)-$O$1+1,(YEAR(B4747)-$P$1)*12-$O$1+1+MONTH(B4747)))</f>
        <v>0</v>
      </c>
      <c r="P4747" s="458">
        <f t="shared" ref="P4747:P4810" si="223">IF(C4747=0,0,IF(YEAR(C4747)=$P$1,MONTH(C4747)-$O$1+1,(YEAR(C4747)-$P$1)*12-$O$1+1+MONTH(C4747)))</f>
        <v>0</v>
      </c>
      <c r="Q4747" s="96" t="str">
        <f t="shared" ref="Q4747:Q4810" si="224">SUBSTITUTE(D4747," ","_")</f>
        <v/>
      </c>
    </row>
    <row r="4748" spans="1:17" ht="13.5" hidden="1" thickBot="1" x14ac:dyDescent="0.25">
      <c r="A4748" s="450"/>
      <c r="B4748" s="463"/>
      <c r="C4748" s="464"/>
      <c r="D4748" s="455"/>
      <c r="E4748" s="455"/>
      <c r="F4748" s="460"/>
      <c r="G4748" s="455"/>
      <c r="H4748" s="455"/>
      <c r="I4748" s="455"/>
      <c r="J4748" s="465"/>
      <c r="K4748" s="465"/>
      <c r="L4748" s="465"/>
      <c r="M4748" s="465"/>
      <c r="N4748" s="463"/>
      <c r="O4748" s="458">
        <f t="shared" si="222"/>
        <v>0</v>
      </c>
      <c r="P4748" s="458">
        <f t="shared" si="223"/>
        <v>0</v>
      </c>
      <c r="Q4748" s="96" t="str">
        <f t="shared" si="224"/>
        <v/>
      </c>
    </row>
    <row r="4749" spans="1:17" ht="13.5" hidden="1" thickBot="1" x14ac:dyDescent="0.25">
      <c r="A4749" s="450"/>
      <c r="B4749" s="463"/>
      <c r="C4749" s="464"/>
      <c r="D4749" s="455"/>
      <c r="E4749" s="455"/>
      <c r="F4749" s="460"/>
      <c r="G4749" s="455"/>
      <c r="H4749" s="461"/>
      <c r="I4749" s="455"/>
      <c r="J4749" s="465"/>
      <c r="K4749" s="465"/>
      <c r="L4749" s="465"/>
      <c r="M4749" s="465"/>
      <c r="N4749" s="463"/>
      <c r="O4749" s="458">
        <f t="shared" si="222"/>
        <v>0</v>
      </c>
      <c r="P4749" s="458">
        <f t="shared" si="223"/>
        <v>0</v>
      </c>
      <c r="Q4749" s="96" t="str">
        <f t="shared" si="224"/>
        <v/>
      </c>
    </row>
    <row r="4750" spans="1:17" ht="13.5" hidden="1" thickBot="1" x14ac:dyDescent="0.25">
      <c r="A4750" s="450"/>
      <c r="B4750" s="463"/>
      <c r="C4750" s="464"/>
      <c r="D4750" s="455"/>
      <c r="E4750" s="455"/>
      <c r="F4750" s="460"/>
      <c r="G4750" s="455"/>
      <c r="H4750" s="455"/>
      <c r="I4750" s="455"/>
      <c r="J4750" s="465"/>
      <c r="K4750" s="465"/>
      <c r="L4750" s="465"/>
      <c r="M4750" s="465"/>
      <c r="N4750" s="463"/>
      <c r="O4750" s="458">
        <f t="shared" si="222"/>
        <v>0</v>
      </c>
      <c r="P4750" s="458">
        <f t="shared" si="223"/>
        <v>0</v>
      </c>
      <c r="Q4750" s="96" t="str">
        <f t="shared" si="224"/>
        <v/>
      </c>
    </row>
    <row r="4751" spans="1:17" ht="13.5" hidden="1" thickBot="1" x14ac:dyDescent="0.25">
      <c r="A4751" s="450"/>
      <c r="B4751" s="463"/>
      <c r="C4751" s="464"/>
      <c r="D4751" s="455"/>
      <c r="E4751" s="455"/>
      <c r="F4751" s="460"/>
      <c r="G4751" s="455"/>
      <c r="H4751" s="455"/>
      <c r="I4751" s="455"/>
      <c r="J4751" s="465"/>
      <c r="K4751" s="465"/>
      <c r="L4751" s="465"/>
      <c r="M4751" s="465"/>
      <c r="N4751" s="463"/>
      <c r="O4751" s="458">
        <f t="shared" si="222"/>
        <v>0</v>
      </c>
      <c r="P4751" s="458">
        <f t="shared" si="223"/>
        <v>0</v>
      </c>
      <c r="Q4751" s="96" t="str">
        <f t="shared" si="224"/>
        <v/>
      </c>
    </row>
    <row r="4752" spans="1:17" ht="13.5" hidden="1" thickBot="1" x14ac:dyDescent="0.25">
      <c r="A4752" s="450"/>
      <c r="B4752" s="463"/>
      <c r="C4752" s="464"/>
      <c r="D4752" s="455"/>
      <c r="E4752" s="455"/>
      <c r="F4752" s="460"/>
      <c r="G4752" s="455"/>
      <c r="H4752" s="455"/>
      <c r="I4752" s="455"/>
      <c r="J4752" s="465"/>
      <c r="K4752" s="465"/>
      <c r="L4752" s="465"/>
      <c r="M4752" s="465"/>
      <c r="N4752" s="463"/>
      <c r="O4752" s="458">
        <f t="shared" si="222"/>
        <v>0</v>
      </c>
      <c r="P4752" s="458">
        <f t="shared" si="223"/>
        <v>0</v>
      </c>
      <c r="Q4752" s="96" t="str">
        <f t="shared" si="224"/>
        <v/>
      </c>
    </row>
    <row r="4753" spans="1:17" ht="13.5" hidden="1" thickBot="1" x14ac:dyDescent="0.25">
      <c r="A4753" s="450"/>
      <c r="B4753" s="463"/>
      <c r="C4753" s="464"/>
      <c r="D4753" s="455"/>
      <c r="E4753" s="455"/>
      <c r="F4753" s="460"/>
      <c r="G4753" s="455"/>
      <c r="H4753" s="455"/>
      <c r="I4753" s="455"/>
      <c r="J4753" s="465"/>
      <c r="K4753" s="465"/>
      <c r="L4753" s="465"/>
      <c r="M4753" s="465"/>
      <c r="N4753" s="463"/>
      <c r="O4753" s="458">
        <f t="shared" si="222"/>
        <v>0</v>
      </c>
      <c r="P4753" s="458">
        <f t="shared" si="223"/>
        <v>0</v>
      </c>
      <c r="Q4753" s="96" t="str">
        <f t="shared" si="224"/>
        <v/>
      </c>
    </row>
    <row r="4754" spans="1:17" ht="13.5" hidden="1" thickBot="1" x14ac:dyDescent="0.25">
      <c r="A4754" s="450"/>
      <c r="B4754" s="463"/>
      <c r="C4754" s="464"/>
      <c r="D4754" s="455"/>
      <c r="E4754" s="455"/>
      <c r="F4754" s="460"/>
      <c r="G4754" s="455"/>
      <c r="H4754" s="455"/>
      <c r="I4754" s="455"/>
      <c r="J4754" s="465"/>
      <c r="K4754" s="465"/>
      <c r="L4754" s="465"/>
      <c r="M4754" s="465"/>
      <c r="N4754" s="463"/>
      <c r="O4754" s="458">
        <f t="shared" si="222"/>
        <v>0</v>
      </c>
      <c r="P4754" s="458">
        <f t="shared" si="223"/>
        <v>0</v>
      </c>
      <c r="Q4754" s="96" t="str">
        <f t="shared" si="224"/>
        <v/>
      </c>
    </row>
    <row r="4755" spans="1:17" ht="13.5" hidden="1" thickBot="1" x14ac:dyDescent="0.25">
      <c r="A4755" s="450"/>
      <c r="B4755" s="463"/>
      <c r="C4755" s="464"/>
      <c r="D4755" s="455"/>
      <c r="E4755" s="455"/>
      <c r="F4755" s="460"/>
      <c r="G4755" s="455"/>
      <c r="H4755" s="455"/>
      <c r="I4755" s="455"/>
      <c r="J4755" s="465"/>
      <c r="K4755" s="465"/>
      <c r="L4755" s="465"/>
      <c r="M4755" s="465"/>
      <c r="N4755" s="463"/>
      <c r="O4755" s="458">
        <f t="shared" si="222"/>
        <v>0</v>
      </c>
      <c r="P4755" s="458">
        <f t="shared" si="223"/>
        <v>0</v>
      </c>
      <c r="Q4755" s="96" t="str">
        <f t="shared" si="224"/>
        <v/>
      </c>
    </row>
    <row r="4756" spans="1:17" ht="13.5" hidden="1" thickBot="1" x14ac:dyDescent="0.25">
      <c r="A4756" s="450"/>
      <c r="B4756" s="463"/>
      <c r="C4756" s="464"/>
      <c r="D4756" s="455"/>
      <c r="E4756" s="455"/>
      <c r="F4756" s="460"/>
      <c r="G4756" s="455"/>
      <c r="H4756" s="455"/>
      <c r="I4756" s="455"/>
      <c r="J4756" s="465"/>
      <c r="K4756" s="465"/>
      <c r="L4756" s="465"/>
      <c r="M4756" s="465"/>
      <c r="N4756" s="463"/>
      <c r="O4756" s="458">
        <f t="shared" si="222"/>
        <v>0</v>
      </c>
      <c r="P4756" s="458">
        <f t="shared" si="223"/>
        <v>0</v>
      </c>
      <c r="Q4756" s="96" t="str">
        <f t="shared" si="224"/>
        <v/>
      </c>
    </row>
    <row r="4757" spans="1:17" ht="13.5" hidden="1" thickBot="1" x14ac:dyDescent="0.25">
      <c r="A4757" s="450"/>
      <c r="B4757" s="463"/>
      <c r="C4757" s="464"/>
      <c r="D4757" s="455"/>
      <c r="E4757" s="455"/>
      <c r="F4757" s="460"/>
      <c r="G4757" s="455"/>
      <c r="H4757" s="455"/>
      <c r="I4757" s="455"/>
      <c r="J4757" s="465"/>
      <c r="K4757" s="465"/>
      <c r="L4757" s="465"/>
      <c r="M4757" s="465"/>
      <c r="N4757" s="463"/>
      <c r="O4757" s="458">
        <f t="shared" si="222"/>
        <v>0</v>
      </c>
      <c r="P4757" s="458">
        <f t="shared" si="223"/>
        <v>0</v>
      </c>
      <c r="Q4757" s="96" t="str">
        <f t="shared" si="224"/>
        <v/>
      </c>
    </row>
    <row r="4758" spans="1:17" ht="13.5" hidden="1" thickBot="1" x14ac:dyDescent="0.25">
      <c r="A4758" s="450"/>
      <c r="B4758" s="463"/>
      <c r="C4758" s="464"/>
      <c r="D4758" s="455"/>
      <c r="E4758" s="455"/>
      <c r="F4758" s="460"/>
      <c r="G4758" s="455"/>
      <c r="H4758" s="455"/>
      <c r="I4758" s="455"/>
      <c r="J4758" s="465"/>
      <c r="K4758" s="465"/>
      <c r="L4758" s="465"/>
      <c r="M4758" s="465"/>
      <c r="N4758" s="463"/>
      <c r="O4758" s="458">
        <f t="shared" si="222"/>
        <v>0</v>
      </c>
      <c r="P4758" s="458">
        <f t="shared" si="223"/>
        <v>0</v>
      </c>
      <c r="Q4758" s="96" t="str">
        <f t="shared" si="224"/>
        <v/>
      </c>
    </row>
    <row r="4759" spans="1:17" ht="13.5" hidden="1" thickBot="1" x14ac:dyDescent="0.25">
      <c r="A4759" s="450"/>
      <c r="B4759" s="463"/>
      <c r="C4759" s="464"/>
      <c r="D4759" s="455"/>
      <c r="E4759" s="455"/>
      <c r="F4759" s="460"/>
      <c r="G4759" s="455"/>
      <c r="H4759" s="455"/>
      <c r="I4759" s="455"/>
      <c r="J4759" s="465"/>
      <c r="K4759" s="465"/>
      <c r="L4759" s="465"/>
      <c r="M4759" s="465"/>
      <c r="N4759" s="463"/>
      <c r="O4759" s="458">
        <f t="shared" si="222"/>
        <v>0</v>
      </c>
      <c r="P4759" s="458">
        <f t="shared" si="223"/>
        <v>0</v>
      </c>
      <c r="Q4759" s="96" t="str">
        <f t="shared" si="224"/>
        <v/>
      </c>
    </row>
    <row r="4760" spans="1:17" ht="13.5" hidden="1" thickBot="1" x14ac:dyDescent="0.25">
      <c r="A4760" s="450"/>
      <c r="B4760" s="463"/>
      <c r="C4760" s="464"/>
      <c r="D4760" s="455"/>
      <c r="E4760" s="455"/>
      <c r="F4760" s="460"/>
      <c r="G4760" s="455"/>
      <c r="H4760" s="455"/>
      <c r="I4760" s="455"/>
      <c r="J4760" s="465"/>
      <c r="K4760" s="465"/>
      <c r="L4760" s="465"/>
      <c r="M4760" s="465"/>
      <c r="N4760" s="463"/>
      <c r="O4760" s="458">
        <f t="shared" si="222"/>
        <v>0</v>
      </c>
      <c r="P4760" s="458">
        <f t="shared" si="223"/>
        <v>0</v>
      </c>
      <c r="Q4760" s="96" t="str">
        <f t="shared" si="224"/>
        <v/>
      </c>
    </row>
    <row r="4761" spans="1:17" ht="13.5" hidden="1" thickBot="1" x14ac:dyDescent="0.25">
      <c r="A4761" s="450"/>
      <c r="B4761" s="463"/>
      <c r="C4761" s="464"/>
      <c r="D4761" s="455"/>
      <c r="E4761" s="455"/>
      <c r="F4761" s="460"/>
      <c r="G4761" s="455"/>
      <c r="H4761" s="455"/>
      <c r="I4761" s="455"/>
      <c r="J4761" s="465"/>
      <c r="K4761" s="465"/>
      <c r="L4761" s="465"/>
      <c r="M4761" s="465"/>
      <c r="N4761" s="463"/>
      <c r="O4761" s="458">
        <f t="shared" si="222"/>
        <v>0</v>
      </c>
      <c r="P4761" s="458">
        <f t="shared" si="223"/>
        <v>0</v>
      </c>
      <c r="Q4761" s="96" t="str">
        <f t="shared" si="224"/>
        <v/>
      </c>
    </row>
    <row r="4762" spans="1:17" ht="13.5" hidden="1" thickBot="1" x14ac:dyDescent="0.25">
      <c r="A4762" s="450"/>
      <c r="B4762" s="463"/>
      <c r="C4762" s="464"/>
      <c r="D4762" s="455"/>
      <c r="E4762" s="455"/>
      <c r="F4762" s="460"/>
      <c r="G4762" s="455"/>
      <c r="H4762" s="455"/>
      <c r="I4762" s="455"/>
      <c r="J4762" s="465"/>
      <c r="K4762" s="465"/>
      <c r="L4762" s="465"/>
      <c r="M4762" s="465"/>
      <c r="N4762" s="463"/>
      <c r="O4762" s="458">
        <f t="shared" si="222"/>
        <v>0</v>
      </c>
      <c r="P4762" s="458">
        <f t="shared" si="223"/>
        <v>0</v>
      </c>
      <c r="Q4762" s="96" t="str">
        <f t="shared" si="224"/>
        <v/>
      </c>
    </row>
    <row r="4763" spans="1:17" ht="13.5" hidden="1" thickBot="1" x14ac:dyDescent="0.25">
      <c r="A4763" s="450"/>
      <c r="B4763" s="463"/>
      <c r="C4763" s="464"/>
      <c r="D4763" s="455"/>
      <c r="E4763" s="455"/>
      <c r="F4763" s="460"/>
      <c r="G4763" s="455"/>
      <c r="H4763" s="455"/>
      <c r="I4763" s="455"/>
      <c r="J4763" s="465"/>
      <c r="K4763" s="465"/>
      <c r="L4763" s="465"/>
      <c r="M4763" s="465"/>
      <c r="N4763" s="463"/>
      <c r="O4763" s="458">
        <f t="shared" si="222"/>
        <v>0</v>
      </c>
      <c r="P4763" s="458">
        <f t="shared" si="223"/>
        <v>0</v>
      </c>
      <c r="Q4763" s="96" t="str">
        <f t="shared" si="224"/>
        <v/>
      </c>
    </row>
    <row r="4764" spans="1:17" ht="13.5" hidden="1" thickBot="1" x14ac:dyDescent="0.25">
      <c r="A4764" s="450"/>
      <c r="B4764" s="463"/>
      <c r="C4764" s="464"/>
      <c r="D4764" s="455"/>
      <c r="E4764" s="455"/>
      <c r="F4764" s="460"/>
      <c r="G4764" s="455"/>
      <c r="H4764" s="455"/>
      <c r="I4764" s="455"/>
      <c r="J4764" s="465"/>
      <c r="K4764" s="465"/>
      <c r="L4764" s="465"/>
      <c r="M4764" s="465"/>
      <c r="N4764" s="463"/>
      <c r="O4764" s="458">
        <f t="shared" si="222"/>
        <v>0</v>
      </c>
      <c r="P4764" s="458">
        <f t="shared" si="223"/>
        <v>0</v>
      </c>
      <c r="Q4764" s="96" t="str">
        <f t="shared" si="224"/>
        <v/>
      </c>
    </row>
    <row r="4765" spans="1:17" ht="13.5" hidden="1" thickBot="1" x14ac:dyDescent="0.25">
      <c r="A4765" s="450"/>
      <c r="B4765" s="463"/>
      <c r="C4765" s="464"/>
      <c r="D4765" s="455"/>
      <c r="E4765" s="455"/>
      <c r="F4765" s="460"/>
      <c r="G4765" s="455"/>
      <c r="H4765" s="455"/>
      <c r="I4765" s="455"/>
      <c r="J4765" s="465"/>
      <c r="K4765" s="465"/>
      <c r="L4765" s="465"/>
      <c r="M4765" s="465"/>
      <c r="N4765" s="463"/>
      <c r="O4765" s="458">
        <f t="shared" si="222"/>
        <v>0</v>
      </c>
      <c r="P4765" s="458">
        <f t="shared" si="223"/>
        <v>0</v>
      </c>
      <c r="Q4765" s="96" t="str">
        <f t="shared" si="224"/>
        <v/>
      </c>
    </row>
    <row r="4766" spans="1:17" ht="13.5" hidden="1" thickBot="1" x14ac:dyDescent="0.25">
      <c r="A4766" s="450"/>
      <c r="B4766" s="463"/>
      <c r="C4766" s="464"/>
      <c r="D4766" s="455"/>
      <c r="E4766" s="455"/>
      <c r="F4766" s="460"/>
      <c r="G4766" s="455"/>
      <c r="H4766" s="455"/>
      <c r="I4766" s="455"/>
      <c r="J4766" s="465"/>
      <c r="K4766" s="465"/>
      <c r="L4766" s="465"/>
      <c r="M4766" s="465"/>
      <c r="N4766" s="463"/>
      <c r="O4766" s="458">
        <f t="shared" si="222"/>
        <v>0</v>
      </c>
      <c r="P4766" s="458">
        <f t="shared" si="223"/>
        <v>0</v>
      </c>
      <c r="Q4766" s="96" t="str">
        <f t="shared" si="224"/>
        <v/>
      </c>
    </row>
    <row r="4767" spans="1:17" ht="13.5" hidden="1" thickBot="1" x14ac:dyDescent="0.25">
      <c r="A4767" s="450"/>
      <c r="B4767" s="463"/>
      <c r="C4767" s="464"/>
      <c r="D4767" s="455"/>
      <c r="E4767" s="455"/>
      <c r="F4767" s="460"/>
      <c r="G4767" s="455"/>
      <c r="H4767" s="455"/>
      <c r="I4767" s="455"/>
      <c r="J4767" s="465"/>
      <c r="K4767" s="465"/>
      <c r="L4767" s="465"/>
      <c r="M4767" s="465"/>
      <c r="N4767" s="463"/>
      <c r="O4767" s="458">
        <f t="shared" si="222"/>
        <v>0</v>
      </c>
      <c r="P4767" s="458">
        <f t="shared" si="223"/>
        <v>0</v>
      </c>
      <c r="Q4767" s="96" t="str">
        <f t="shared" si="224"/>
        <v/>
      </c>
    </row>
    <row r="4768" spans="1:17" ht="13.5" hidden="1" thickBot="1" x14ac:dyDescent="0.25">
      <c r="A4768" s="450"/>
      <c r="B4768" s="463"/>
      <c r="C4768" s="464"/>
      <c r="D4768" s="455"/>
      <c r="E4768" s="455"/>
      <c r="F4768" s="460"/>
      <c r="G4768" s="455"/>
      <c r="H4768" s="455"/>
      <c r="I4768" s="455"/>
      <c r="J4768" s="465"/>
      <c r="K4768" s="465"/>
      <c r="L4768" s="465"/>
      <c r="M4768" s="465"/>
      <c r="N4768" s="463"/>
      <c r="O4768" s="458">
        <f t="shared" si="222"/>
        <v>0</v>
      </c>
      <c r="P4768" s="458">
        <f t="shared" si="223"/>
        <v>0</v>
      </c>
      <c r="Q4768" s="96" t="str">
        <f t="shared" si="224"/>
        <v/>
      </c>
    </row>
    <row r="4769" spans="1:17" ht="13.5" hidden="1" thickBot="1" x14ac:dyDescent="0.25">
      <c r="A4769" s="450"/>
      <c r="B4769" s="463"/>
      <c r="C4769" s="464"/>
      <c r="D4769" s="455"/>
      <c r="E4769" s="455"/>
      <c r="F4769" s="460"/>
      <c r="G4769" s="455"/>
      <c r="H4769" s="455"/>
      <c r="I4769" s="455"/>
      <c r="J4769" s="465"/>
      <c r="K4769" s="465"/>
      <c r="L4769" s="465"/>
      <c r="M4769" s="465"/>
      <c r="N4769" s="463"/>
      <c r="O4769" s="458">
        <f t="shared" si="222"/>
        <v>0</v>
      </c>
      <c r="P4769" s="458">
        <f t="shared" si="223"/>
        <v>0</v>
      </c>
      <c r="Q4769" s="96" t="str">
        <f t="shared" si="224"/>
        <v/>
      </c>
    </row>
    <row r="4770" spans="1:17" ht="13.5" hidden="1" thickBot="1" x14ac:dyDescent="0.25">
      <c r="A4770" s="450"/>
      <c r="B4770" s="463"/>
      <c r="C4770" s="464"/>
      <c r="D4770" s="455"/>
      <c r="E4770" s="455"/>
      <c r="F4770" s="460"/>
      <c r="G4770" s="455"/>
      <c r="H4770" s="455"/>
      <c r="I4770" s="455"/>
      <c r="J4770" s="465"/>
      <c r="K4770" s="465"/>
      <c r="L4770" s="465"/>
      <c r="M4770" s="465"/>
      <c r="N4770" s="463"/>
      <c r="O4770" s="458">
        <f t="shared" si="222"/>
        <v>0</v>
      </c>
      <c r="P4770" s="458">
        <f t="shared" si="223"/>
        <v>0</v>
      </c>
      <c r="Q4770" s="96" t="str">
        <f t="shared" si="224"/>
        <v/>
      </c>
    </row>
    <row r="4771" spans="1:17" ht="13.5" hidden="1" thickBot="1" x14ac:dyDescent="0.25">
      <c r="A4771" s="450"/>
      <c r="B4771" s="463"/>
      <c r="C4771" s="464"/>
      <c r="D4771" s="455"/>
      <c r="E4771" s="455"/>
      <c r="F4771" s="460"/>
      <c r="G4771" s="455"/>
      <c r="H4771" s="455"/>
      <c r="I4771" s="455"/>
      <c r="J4771" s="465"/>
      <c r="K4771" s="465"/>
      <c r="L4771" s="465"/>
      <c r="M4771" s="465"/>
      <c r="N4771" s="463"/>
      <c r="O4771" s="458">
        <f t="shared" si="222"/>
        <v>0</v>
      </c>
      <c r="P4771" s="458">
        <f t="shared" si="223"/>
        <v>0</v>
      </c>
      <c r="Q4771" s="96" t="str">
        <f t="shared" si="224"/>
        <v/>
      </c>
    </row>
    <row r="4772" spans="1:17" ht="13.5" hidden="1" thickBot="1" x14ac:dyDescent="0.25">
      <c r="A4772" s="450"/>
      <c r="B4772" s="463"/>
      <c r="C4772" s="464"/>
      <c r="D4772" s="455"/>
      <c r="E4772" s="455"/>
      <c r="F4772" s="460"/>
      <c r="G4772" s="455"/>
      <c r="H4772" s="455"/>
      <c r="I4772" s="455"/>
      <c r="J4772" s="465"/>
      <c r="K4772" s="465"/>
      <c r="L4772" s="465"/>
      <c r="M4772" s="465"/>
      <c r="N4772" s="463"/>
      <c r="O4772" s="458">
        <f t="shared" si="222"/>
        <v>0</v>
      </c>
      <c r="P4772" s="458">
        <f t="shared" si="223"/>
        <v>0</v>
      </c>
      <c r="Q4772" s="96" t="str">
        <f t="shared" si="224"/>
        <v/>
      </c>
    </row>
    <row r="4773" spans="1:17" ht="13.5" hidden="1" thickBot="1" x14ac:dyDescent="0.25">
      <c r="A4773" s="450"/>
      <c r="B4773" s="463"/>
      <c r="C4773" s="464"/>
      <c r="D4773" s="455"/>
      <c r="E4773" s="455"/>
      <c r="F4773" s="460"/>
      <c r="G4773" s="455"/>
      <c r="H4773" s="455"/>
      <c r="I4773" s="455"/>
      <c r="J4773" s="465"/>
      <c r="K4773" s="465"/>
      <c r="L4773" s="465"/>
      <c r="M4773" s="465"/>
      <c r="N4773" s="463"/>
      <c r="O4773" s="458">
        <f t="shared" si="222"/>
        <v>0</v>
      </c>
      <c r="P4773" s="458">
        <f t="shared" si="223"/>
        <v>0</v>
      </c>
      <c r="Q4773" s="96" t="str">
        <f t="shared" si="224"/>
        <v/>
      </c>
    </row>
    <row r="4774" spans="1:17" ht="13.5" hidden="1" thickBot="1" x14ac:dyDescent="0.25">
      <c r="A4774" s="450"/>
      <c r="B4774" s="463"/>
      <c r="C4774" s="464"/>
      <c r="D4774" s="455"/>
      <c r="E4774" s="455"/>
      <c r="F4774" s="460"/>
      <c r="G4774" s="455"/>
      <c r="H4774" s="455"/>
      <c r="I4774" s="455"/>
      <c r="J4774" s="465"/>
      <c r="K4774" s="465"/>
      <c r="L4774" s="465"/>
      <c r="M4774" s="465"/>
      <c r="N4774" s="463"/>
      <c r="O4774" s="458">
        <f t="shared" si="222"/>
        <v>0</v>
      </c>
      <c r="P4774" s="458">
        <f t="shared" si="223"/>
        <v>0</v>
      </c>
      <c r="Q4774" s="96" t="str">
        <f t="shared" si="224"/>
        <v/>
      </c>
    </row>
    <row r="4775" spans="1:17" ht="13.5" hidden="1" thickBot="1" x14ac:dyDescent="0.25">
      <c r="A4775" s="450"/>
      <c r="B4775" s="463"/>
      <c r="C4775" s="464"/>
      <c r="D4775" s="455"/>
      <c r="E4775" s="455"/>
      <c r="F4775" s="460"/>
      <c r="G4775" s="455"/>
      <c r="H4775" s="455"/>
      <c r="I4775" s="455"/>
      <c r="J4775" s="465"/>
      <c r="K4775" s="465"/>
      <c r="L4775" s="465"/>
      <c r="M4775" s="465"/>
      <c r="N4775" s="463"/>
      <c r="O4775" s="458">
        <f t="shared" si="222"/>
        <v>0</v>
      </c>
      <c r="P4775" s="458">
        <f t="shared" si="223"/>
        <v>0</v>
      </c>
      <c r="Q4775" s="96" t="str">
        <f t="shared" si="224"/>
        <v/>
      </c>
    </row>
    <row r="4776" spans="1:17" ht="13.5" hidden="1" thickBot="1" x14ac:dyDescent="0.25">
      <c r="A4776" s="450"/>
      <c r="B4776" s="463"/>
      <c r="C4776" s="464"/>
      <c r="D4776" s="455"/>
      <c r="E4776" s="455"/>
      <c r="F4776" s="460"/>
      <c r="G4776" s="455"/>
      <c r="H4776" s="455"/>
      <c r="I4776" s="455"/>
      <c r="J4776" s="465"/>
      <c r="K4776" s="465"/>
      <c r="L4776" s="465"/>
      <c r="M4776" s="465"/>
      <c r="N4776" s="463"/>
      <c r="O4776" s="458">
        <f t="shared" si="222"/>
        <v>0</v>
      </c>
      <c r="P4776" s="458">
        <f t="shared" si="223"/>
        <v>0</v>
      </c>
      <c r="Q4776" s="96" t="str">
        <f t="shared" si="224"/>
        <v/>
      </c>
    </row>
    <row r="4777" spans="1:17" ht="13.5" hidden="1" thickBot="1" x14ac:dyDescent="0.25">
      <c r="A4777" s="450"/>
      <c r="B4777" s="463"/>
      <c r="C4777" s="464"/>
      <c r="D4777" s="455"/>
      <c r="E4777" s="455"/>
      <c r="F4777" s="460"/>
      <c r="G4777" s="455"/>
      <c r="H4777" s="455"/>
      <c r="I4777" s="455"/>
      <c r="J4777" s="465"/>
      <c r="K4777" s="465"/>
      <c r="L4777" s="465"/>
      <c r="M4777" s="465"/>
      <c r="N4777" s="463"/>
      <c r="O4777" s="458">
        <f t="shared" si="222"/>
        <v>0</v>
      </c>
      <c r="P4777" s="458">
        <f t="shared" si="223"/>
        <v>0</v>
      </c>
      <c r="Q4777" s="96" t="str">
        <f t="shared" si="224"/>
        <v/>
      </c>
    </row>
    <row r="4778" spans="1:17" ht="13.5" hidden="1" thickBot="1" x14ac:dyDescent="0.25">
      <c r="A4778" s="450"/>
      <c r="B4778" s="463"/>
      <c r="C4778" s="464"/>
      <c r="D4778" s="455"/>
      <c r="E4778" s="455"/>
      <c r="F4778" s="460"/>
      <c r="G4778" s="455"/>
      <c r="H4778" s="455"/>
      <c r="I4778" s="455"/>
      <c r="J4778" s="465"/>
      <c r="K4778" s="465"/>
      <c r="L4778" s="465"/>
      <c r="M4778" s="465"/>
      <c r="N4778" s="463"/>
      <c r="O4778" s="458">
        <f t="shared" si="222"/>
        <v>0</v>
      </c>
      <c r="P4778" s="458">
        <f t="shared" si="223"/>
        <v>0</v>
      </c>
      <c r="Q4778" s="96" t="str">
        <f t="shared" si="224"/>
        <v/>
      </c>
    </row>
    <row r="4779" spans="1:17" ht="13.5" hidden="1" thickBot="1" x14ac:dyDescent="0.25">
      <c r="A4779" s="450"/>
      <c r="B4779" s="463"/>
      <c r="C4779" s="464"/>
      <c r="D4779" s="455"/>
      <c r="E4779" s="455"/>
      <c r="F4779" s="460"/>
      <c r="G4779" s="455"/>
      <c r="H4779" s="455"/>
      <c r="I4779" s="455"/>
      <c r="J4779" s="465"/>
      <c r="K4779" s="465"/>
      <c r="L4779" s="465"/>
      <c r="M4779" s="465"/>
      <c r="N4779" s="463"/>
      <c r="O4779" s="458">
        <f t="shared" si="222"/>
        <v>0</v>
      </c>
      <c r="P4779" s="458">
        <f t="shared" si="223"/>
        <v>0</v>
      </c>
      <c r="Q4779" s="96" t="str">
        <f t="shared" si="224"/>
        <v/>
      </c>
    </row>
    <row r="4780" spans="1:17" ht="13.5" hidden="1" thickBot="1" x14ac:dyDescent="0.25">
      <c r="A4780" s="450"/>
      <c r="B4780" s="463"/>
      <c r="C4780" s="464"/>
      <c r="D4780" s="455"/>
      <c r="E4780" s="455"/>
      <c r="F4780" s="460"/>
      <c r="G4780" s="455"/>
      <c r="H4780" s="455"/>
      <c r="I4780" s="455"/>
      <c r="J4780" s="465"/>
      <c r="K4780" s="465"/>
      <c r="L4780" s="465"/>
      <c r="M4780" s="465"/>
      <c r="N4780" s="463"/>
      <c r="O4780" s="458">
        <f t="shared" si="222"/>
        <v>0</v>
      </c>
      <c r="P4780" s="458">
        <f t="shared" si="223"/>
        <v>0</v>
      </c>
      <c r="Q4780" s="96" t="str">
        <f t="shared" si="224"/>
        <v/>
      </c>
    </row>
    <row r="4781" spans="1:17" ht="13.5" hidden="1" thickBot="1" x14ac:dyDescent="0.25">
      <c r="A4781" s="450"/>
      <c r="B4781" s="463"/>
      <c r="C4781" s="464"/>
      <c r="D4781" s="455"/>
      <c r="E4781" s="455"/>
      <c r="F4781" s="460"/>
      <c r="G4781" s="455"/>
      <c r="H4781" s="455"/>
      <c r="I4781" s="455"/>
      <c r="J4781" s="465"/>
      <c r="K4781" s="465"/>
      <c r="L4781" s="465"/>
      <c r="M4781" s="465"/>
      <c r="N4781" s="463"/>
      <c r="O4781" s="458">
        <f t="shared" si="222"/>
        <v>0</v>
      </c>
      <c r="P4781" s="458">
        <f t="shared" si="223"/>
        <v>0</v>
      </c>
      <c r="Q4781" s="96" t="str">
        <f t="shared" si="224"/>
        <v/>
      </c>
    </row>
    <row r="4782" spans="1:17" ht="13.5" hidden="1" thickBot="1" x14ac:dyDescent="0.25">
      <c r="A4782" s="450"/>
      <c r="B4782" s="463"/>
      <c r="C4782" s="464"/>
      <c r="D4782" s="455"/>
      <c r="E4782" s="455"/>
      <c r="F4782" s="460"/>
      <c r="G4782" s="455"/>
      <c r="H4782" s="455"/>
      <c r="I4782" s="455"/>
      <c r="J4782" s="465"/>
      <c r="K4782" s="465"/>
      <c r="L4782" s="465"/>
      <c r="M4782" s="465"/>
      <c r="N4782" s="463"/>
      <c r="O4782" s="458">
        <f t="shared" si="222"/>
        <v>0</v>
      </c>
      <c r="P4782" s="458">
        <f t="shared" si="223"/>
        <v>0</v>
      </c>
      <c r="Q4782" s="96" t="str">
        <f t="shared" si="224"/>
        <v/>
      </c>
    </row>
    <row r="4783" spans="1:17" ht="13.5" hidden="1" thickBot="1" x14ac:dyDescent="0.25">
      <c r="A4783" s="450"/>
      <c r="B4783" s="463"/>
      <c r="C4783" s="464"/>
      <c r="D4783" s="455"/>
      <c r="E4783" s="455"/>
      <c r="F4783" s="460"/>
      <c r="G4783" s="455"/>
      <c r="H4783" s="455"/>
      <c r="I4783" s="493"/>
      <c r="J4783" s="465"/>
      <c r="K4783" s="465"/>
      <c r="L4783" s="465"/>
      <c r="M4783" s="465"/>
      <c r="N4783" s="463"/>
      <c r="O4783" s="458">
        <f t="shared" si="222"/>
        <v>0</v>
      </c>
      <c r="P4783" s="458">
        <f t="shared" si="223"/>
        <v>0</v>
      </c>
      <c r="Q4783" s="96" t="str">
        <f t="shared" si="224"/>
        <v/>
      </c>
    </row>
    <row r="4784" spans="1:17" ht="13.5" hidden="1" thickBot="1" x14ac:dyDescent="0.25">
      <c r="A4784" s="450"/>
      <c r="B4784" s="463"/>
      <c r="C4784" s="464"/>
      <c r="D4784" s="455"/>
      <c r="E4784" s="455"/>
      <c r="F4784" s="460"/>
      <c r="G4784" s="455"/>
      <c r="H4784" s="455"/>
      <c r="I4784" s="455"/>
      <c r="J4784" s="465"/>
      <c r="K4784" s="465"/>
      <c r="L4784" s="465"/>
      <c r="M4784" s="465"/>
      <c r="N4784" s="463"/>
      <c r="O4784" s="458">
        <f t="shared" si="222"/>
        <v>0</v>
      </c>
      <c r="P4784" s="458">
        <f t="shared" si="223"/>
        <v>0</v>
      </c>
      <c r="Q4784" s="96" t="str">
        <f t="shared" si="224"/>
        <v/>
      </c>
    </row>
    <row r="4785" spans="1:17" ht="13.5" hidden="1" thickBot="1" x14ac:dyDescent="0.25">
      <c r="A4785" s="450"/>
      <c r="B4785" s="463"/>
      <c r="C4785" s="464"/>
      <c r="D4785" s="455"/>
      <c r="E4785" s="455"/>
      <c r="F4785" s="460"/>
      <c r="G4785" s="455"/>
      <c r="H4785" s="455"/>
      <c r="I4785" s="455"/>
      <c r="J4785" s="465"/>
      <c r="K4785" s="465"/>
      <c r="L4785" s="465"/>
      <c r="M4785" s="465"/>
      <c r="N4785" s="463"/>
      <c r="O4785" s="458">
        <f t="shared" si="222"/>
        <v>0</v>
      </c>
      <c r="P4785" s="458">
        <f t="shared" si="223"/>
        <v>0</v>
      </c>
      <c r="Q4785" s="96" t="str">
        <f t="shared" si="224"/>
        <v/>
      </c>
    </row>
    <row r="4786" spans="1:17" ht="13.5" hidden="1" thickBot="1" x14ac:dyDescent="0.25">
      <c r="A4786" s="450"/>
      <c r="B4786" s="463"/>
      <c r="C4786" s="464"/>
      <c r="D4786" s="455"/>
      <c r="E4786" s="455"/>
      <c r="F4786" s="460"/>
      <c r="G4786" s="455"/>
      <c r="H4786" s="455"/>
      <c r="I4786" s="455"/>
      <c r="J4786" s="465"/>
      <c r="K4786" s="465"/>
      <c r="L4786" s="465"/>
      <c r="M4786" s="465"/>
      <c r="N4786" s="463"/>
      <c r="O4786" s="458">
        <f t="shared" si="222"/>
        <v>0</v>
      </c>
      <c r="P4786" s="458">
        <f t="shared" si="223"/>
        <v>0</v>
      </c>
      <c r="Q4786" s="96" t="str">
        <f t="shared" si="224"/>
        <v/>
      </c>
    </row>
    <row r="4787" spans="1:17" ht="13.5" hidden="1" thickBot="1" x14ac:dyDescent="0.25">
      <c r="A4787" s="450"/>
      <c r="B4787" s="463"/>
      <c r="C4787" s="464"/>
      <c r="D4787" s="455"/>
      <c r="E4787" s="455"/>
      <c r="F4787" s="460"/>
      <c r="G4787" s="455"/>
      <c r="H4787" s="455"/>
      <c r="I4787" s="455"/>
      <c r="J4787" s="465"/>
      <c r="K4787" s="465"/>
      <c r="L4787" s="465"/>
      <c r="M4787" s="465"/>
      <c r="N4787" s="463"/>
      <c r="O4787" s="458">
        <f t="shared" si="222"/>
        <v>0</v>
      </c>
      <c r="P4787" s="458">
        <f t="shared" si="223"/>
        <v>0</v>
      </c>
      <c r="Q4787" s="96" t="str">
        <f t="shared" si="224"/>
        <v/>
      </c>
    </row>
    <row r="4788" spans="1:17" ht="13.5" hidden="1" thickBot="1" x14ac:dyDescent="0.25">
      <c r="A4788" s="450"/>
      <c r="B4788" s="463"/>
      <c r="C4788" s="464"/>
      <c r="D4788" s="455"/>
      <c r="E4788" s="455"/>
      <c r="F4788" s="460"/>
      <c r="G4788" s="455"/>
      <c r="H4788" s="455"/>
      <c r="I4788" s="455"/>
      <c r="J4788" s="465"/>
      <c r="K4788" s="465"/>
      <c r="L4788" s="465"/>
      <c r="M4788" s="465"/>
      <c r="N4788" s="463"/>
      <c r="O4788" s="458">
        <f t="shared" si="222"/>
        <v>0</v>
      </c>
      <c r="P4788" s="458">
        <f t="shared" si="223"/>
        <v>0</v>
      </c>
      <c r="Q4788" s="96" t="str">
        <f t="shared" si="224"/>
        <v/>
      </c>
    </row>
    <row r="4789" spans="1:17" ht="13.5" hidden="1" thickBot="1" x14ac:dyDescent="0.25">
      <c r="A4789" s="450"/>
      <c r="B4789" s="463"/>
      <c r="C4789" s="464"/>
      <c r="D4789" s="455"/>
      <c r="E4789" s="455"/>
      <c r="F4789" s="460"/>
      <c r="G4789" s="455"/>
      <c r="H4789" s="455"/>
      <c r="I4789" s="455"/>
      <c r="J4789" s="465"/>
      <c r="K4789" s="465"/>
      <c r="L4789" s="465"/>
      <c r="M4789" s="465"/>
      <c r="N4789" s="463"/>
      <c r="O4789" s="458">
        <f t="shared" si="222"/>
        <v>0</v>
      </c>
      <c r="P4789" s="458">
        <f t="shared" si="223"/>
        <v>0</v>
      </c>
      <c r="Q4789" s="96" t="str">
        <f t="shared" si="224"/>
        <v/>
      </c>
    </row>
    <row r="4790" spans="1:17" ht="13.5" hidden="1" thickBot="1" x14ac:dyDescent="0.25">
      <c r="A4790" s="450"/>
      <c r="B4790" s="463"/>
      <c r="C4790" s="464"/>
      <c r="D4790" s="455"/>
      <c r="E4790" s="455"/>
      <c r="F4790" s="460"/>
      <c r="G4790" s="455"/>
      <c r="H4790" s="455"/>
      <c r="I4790" s="455"/>
      <c r="J4790" s="465"/>
      <c r="K4790" s="465"/>
      <c r="L4790" s="465"/>
      <c r="M4790" s="465"/>
      <c r="N4790" s="463"/>
      <c r="O4790" s="458">
        <f t="shared" si="222"/>
        <v>0</v>
      </c>
      <c r="P4790" s="458">
        <f t="shared" si="223"/>
        <v>0</v>
      </c>
      <c r="Q4790" s="96" t="str">
        <f t="shared" si="224"/>
        <v/>
      </c>
    </row>
    <row r="4791" spans="1:17" ht="13.5" hidden="1" thickBot="1" x14ac:dyDescent="0.25">
      <c r="A4791" s="450"/>
      <c r="B4791" s="463"/>
      <c r="C4791" s="464"/>
      <c r="D4791" s="455"/>
      <c r="E4791" s="455"/>
      <c r="F4791" s="460"/>
      <c r="G4791" s="455"/>
      <c r="H4791" s="455"/>
      <c r="I4791" s="455"/>
      <c r="J4791" s="465"/>
      <c r="K4791" s="465"/>
      <c r="L4791" s="465"/>
      <c r="M4791" s="465"/>
      <c r="N4791" s="463"/>
      <c r="O4791" s="458">
        <f t="shared" si="222"/>
        <v>0</v>
      </c>
      <c r="P4791" s="458">
        <f t="shared" si="223"/>
        <v>0</v>
      </c>
      <c r="Q4791" s="96" t="str">
        <f t="shared" si="224"/>
        <v/>
      </c>
    </row>
    <row r="4792" spans="1:17" ht="13.5" hidden="1" thickBot="1" x14ac:dyDescent="0.25">
      <c r="A4792" s="450"/>
      <c r="B4792" s="463"/>
      <c r="C4792" s="464"/>
      <c r="D4792" s="455"/>
      <c r="E4792" s="455"/>
      <c r="F4792" s="460"/>
      <c r="G4792" s="455"/>
      <c r="H4792" s="455"/>
      <c r="I4792" s="455"/>
      <c r="J4792" s="465"/>
      <c r="K4792" s="465"/>
      <c r="L4792" s="465"/>
      <c r="M4792" s="465"/>
      <c r="N4792" s="463"/>
      <c r="O4792" s="458">
        <f t="shared" si="222"/>
        <v>0</v>
      </c>
      <c r="P4792" s="458">
        <f t="shared" si="223"/>
        <v>0</v>
      </c>
      <c r="Q4792" s="96" t="str">
        <f t="shared" si="224"/>
        <v/>
      </c>
    </row>
    <row r="4793" spans="1:17" ht="13.5" hidden="1" thickBot="1" x14ac:dyDescent="0.25">
      <c r="A4793" s="450"/>
      <c r="B4793" s="463"/>
      <c r="C4793" s="464"/>
      <c r="D4793" s="455"/>
      <c r="E4793" s="455"/>
      <c r="F4793" s="460"/>
      <c r="G4793" s="455"/>
      <c r="H4793" s="455"/>
      <c r="I4793" s="455"/>
      <c r="J4793" s="465"/>
      <c r="K4793" s="465"/>
      <c r="L4793" s="465"/>
      <c r="M4793" s="465"/>
      <c r="N4793" s="463"/>
      <c r="O4793" s="458">
        <f t="shared" si="222"/>
        <v>0</v>
      </c>
      <c r="P4793" s="458">
        <f t="shared" si="223"/>
        <v>0</v>
      </c>
      <c r="Q4793" s="96" t="str">
        <f t="shared" si="224"/>
        <v/>
      </c>
    </row>
    <row r="4794" spans="1:17" ht="13.5" hidden="1" thickBot="1" x14ac:dyDescent="0.25">
      <c r="A4794" s="450"/>
      <c r="B4794" s="463"/>
      <c r="C4794" s="464"/>
      <c r="D4794" s="455"/>
      <c r="E4794" s="455"/>
      <c r="F4794" s="460"/>
      <c r="G4794" s="455"/>
      <c r="H4794" s="455"/>
      <c r="I4794" s="455"/>
      <c r="J4794" s="465"/>
      <c r="K4794" s="465"/>
      <c r="L4794" s="465"/>
      <c r="M4794" s="465"/>
      <c r="N4794" s="463"/>
      <c r="O4794" s="458">
        <f t="shared" si="222"/>
        <v>0</v>
      </c>
      <c r="P4794" s="458">
        <f t="shared" si="223"/>
        <v>0</v>
      </c>
      <c r="Q4794" s="96" t="str">
        <f t="shared" si="224"/>
        <v/>
      </c>
    </row>
    <row r="4795" spans="1:17" ht="13.5" hidden="1" thickBot="1" x14ac:dyDescent="0.25">
      <c r="A4795" s="450"/>
      <c r="B4795" s="463"/>
      <c r="C4795" s="464"/>
      <c r="D4795" s="455"/>
      <c r="E4795" s="455"/>
      <c r="F4795" s="460"/>
      <c r="G4795" s="455"/>
      <c r="H4795" s="455"/>
      <c r="I4795" s="455"/>
      <c r="J4795" s="465"/>
      <c r="K4795" s="465"/>
      <c r="L4795" s="465"/>
      <c r="M4795" s="465"/>
      <c r="N4795" s="463"/>
      <c r="O4795" s="458">
        <f t="shared" si="222"/>
        <v>0</v>
      </c>
      <c r="P4795" s="458">
        <f t="shared" si="223"/>
        <v>0</v>
      </c>
      <c r="Q4795" s="96" t="str">
        <f t="shared" si="224"/>
        <v/>
      </c>
    </row>
    <row r="4796" spans="1:17" ht="13.5" hidden="1" thickBot="1" x14ac:dyDescent="0.25">
      <c r="A4796" s="450"/>
      <c r="B4796" s="463"/>
      <c r="C4796" s="464"/>
      <c r="D4796" s="455"/>
      <c r="E4796" s="455"/>
      <c r="F4796" s="460"/>
      <c r="G4796" s="455"/>
      <c r="H4796" s="455"/>
      <c r="I4796" s="455"/>
      <c r="J4796" s="465"/>
      <c r="K4796" s="465"/>
      <c r="L4796" s="465"/>
      <c r="M4796" s="465"/>
      <c r="N4796" s="463"/>
      <c r="O4796" s="458">
        <f t="shared" si="222"/>
        <v>0</v>
      </c>
      <c r="P4796" s="458">
        <f t="shared" si="223"/>
        <v>0</v>
      </c>
      <c r="Q4796" s="96" t="str">
        <f t="shared" si="224"/>
        <v/>
      </c>
    </row>
    <row r="4797" spans="1:17" ht="13.5" hidden="1" thickBot="1" x14ac:dyDescent="0.25">
      <c r="A4797" s="450"/>
      <c r="B4797" s="463"/>
      <c r="C4797" s="464"/>
      <c r="D4797" s="455"/>
      <c r="E4797" s="455"/>
      <c r="F4797" s="460"/>
      <c r="G4797" s="455"/>
      <c r="H4797" s="455"/>
      <c r="I4797" s="455"/>
      <c r="J4797" s="465"/>
      <c r="K4797" s="465"/>
      <c r="L4797" s="465"/>
      <c r="M4797" s="465"/>
      <c r="N4797" s="463"/>
      <c r="O4797" s="458">
        <f t="shared" si="222"/>
        <v>0</v>
      </c>
      <c r="P4797" s="458">
        <f t="shared" si="223"/>
        <v>0</v>
      </c>
      <c r="Q4797" s="96" t="str">
        <f t="shared" si="224"/>
        <v/>
      </c>
    </row>
    <row r="4798" spans="1:17" ht="13.5" hidden="1" thickBot="1" x14ac:dyDescent="0.25">
      <c r="A4798" s="450"/>
      <c r="B4798" s="463"/>
      <c r="C4798" s="464"/>
      <c r="D4798" s="455"/>
      <c r="E4798" s="455"/>
      <c r="F4798" s="460"/>
      <c r="G4798" s="455"/>
      <c r="H4798" s="455"/>
      <c r="I4798" s="455"/>
      <c r="J4798" s="465"/>
      <c r="K4798" s="465"/>
      <c r="L4798" s="465"/>
      <c r="M4798" s="465"/>
      <c r="N4798" s="463"/>
      <c r="O4798" s="458">
        <f t="shared" si="222"/>
        <v>0</v>
      </c>
      <c r="P4798" s="458">
        <f t="shared" si="223"/>
        <v>0</v>
      </c>
      <c r="Q4798" s="96" t="str">
        <f t="shared" si="224"/>
        <v/>
      </c>
    </row>
    <row r="4799" spans="1:17" ht="13.5" hidden="1" thickBot="1" x14ac:dyDescent="0.25">
      <c r="A4799" s="450"/>
      <c r="B4799" s="463"/>
      <c r="C4799" s="464"/>
      <c r="D4799" s="455"/>
      <c r="E4799" s="455"/>
      <c r="F4799" s="460"/>
      <c r="G4799" s="455"/>
      <c r="H4799" s="455"/>
      <c r="I4799" s="455"/>
      <c r="J4799" s="465"/>
      <c r="K4799" s="465"/>
      <c r="L4799" s="465"/>
      <c r="M4799" s="465"/>
      <c r="N4799" s="463"/>
      <c r="O4799" s="458">
        <f t="shared" si="222"/>
        <v>0</v>
      </c>
      <c r="P4799" s="458">
        <f t="shared" si="223"/>
        <v>0</v>
      </c>
      <c r="Q4799" s="96" t="str">
        <f t="shared" si="224"/>
        <v/>
      </c>
    </row>
    <row r="4800" spans="1:17" ht="13.5" hidden="1" thickBot="1" x14ac:dyDescent="0.25">
      <c r="A4800" s="450"/>
      <c r="B4800" s="463"/>
      <c r="C4800" s="464"/>
      <c r="D4800" s="455"/>
      <c r="E4800" s="455"/>
      <c r="F4800" s="460"/>
      <c r="G4800" s="455"/>
      <c r="H4800" s="455"/>
      <c r="I4800" s="455"/>
      <c r="J4800" s="465"/>
      <c r="K4800" s="465"/>
      <c r="L4800" s="465"/>
      <c r="M4800" s="465"/>
      <c r="N4800" s="463"/>
      <c r="O4800" s="458">
        <f t="shared" si="222"/>
        <v>0</v>
      </c>
      <c r="P4800" s="458">
        <f t="shared" si="223"/>
        <v>0</v>
      </c>
      <c r="Q4800" s="96" t="str">
        <f t="shared" si="224"/>
        <v/>
      </c>
    </row>
    <row r="4801" spans="1:17" ht="13.5" hidden="1" thickBot="1" x14ac:dyDescent="0.25">
      <c r="A4801" s="450"/>
      <c r="B4801" s="463"/>
      <c r="C4801" s="464"/>
      <c r="D4801" s="455"/>
      <c r="E4801" s="455"/>
      <c r="F4801" s="460"/>
      <c r="G4801" s="455"/>
      <c r="H4801" s="455"/>
      <c r="I4801" s="455"/>
      <c r="J4801" s="465"/>
      <c r="K4801" s="465"/>
      <c r="L4801" s="465"/>
      <c r="M4801" s="465"/>
      <c r="N4801" s="463"/>
      <c r="O4801" s="458">
        <f t="shared" si="222"/>
        <v>0</v>
      </c>
      <c r="P4801" s="458">
        <f t="shared" si="223"/>
        <v>0</v>
      </c>
      <c r="Q4801" s="96" t="str">
        <f t="shared" si="224"/>
        <v/>
      </c>
    </row>
    <row r="4802" spans="1:17" ht="13.5" hidden="1" thickBot="1" x14ac:dyDescent="0.25">
      <c r="A4802" s="450"/>
      <c r="B4802" s="463"/>
      <c r="C4802" s="464"/>
      <c r="D4802" s="455"/>
      <c r="E4802" s="455"/>
      <c r="F4802" s="460"/>
      <c r="G4802" s="455"/>
      <c r="H4802" s="455"/>
      <c r="I4802" s="455"/>
      <c r="J4802" s="465"/>
      <c r="K4802" s="465"/>
      <c r="L4802" s="465"/>
      <c r="M4802" s="465"/>
      <c r="N4802" s="463"/>
      <c r="O4802" s="458">
        <f t="shared" si="222"/>
        <v>0</v>
      </c>
      <c r="P4802" s="458">
        <f t="shared" si="223"/>
        <v>0</v>
      </c>
      <c r="Q4802" s="96" t="str">
        <f t="shared" si="224"/>
        <v/>
      </c>
    </row>
    <row r="4803" spans="1:17" ht="13.5" hidden="1" thickBot="1" x14ac:dyDescent="0.25">
      <c r="A4803" s="450"/>
      <c r="B4803" s="463"/>
      <c r="C4803" s="464"/>
      <c r="D4803" s="455"/>
      <c r="E4803" s="455"/>
      <c r="F4803" s="460"/>
      <c r="G4803" s="455"/>
      <c r="H4803" s="455"/>
      <c r="I4803" s="455"/>
      <c r="J4803" s="465"/>
      <c r="K4803" s="465"/>
      <c r="L4803" s="465"/>
      <c r="M4803" s="465"/>
      <c r="N4803" s="463"/>
      <c r="O4803" s="458">
        <f t="shared" si="222"/>
        <v>0</v>
      </c>
      <c r="P4803" s="458">
        <f t="shared" si="223"/>
        <v>0</v>
      </c>
      <c r="Q4803" s="96" t="str">
        <f t="shared" si="224"/>
        <v/>
      </c>
    </row>
    <row r="4804" spans="1:17" ht="13.5" hidden="1" thickBot="1" x14ac:dyDescent="0.25">
      <c r="A4804" s="450"/>
      <c r="B4804" s="463"/>
      <c r="C4804" s="464"/>
      <c r="D4804" s="455"/>
      <c r="E4804" s="455"/>
      <c r="F4804" s="460"/>
      <c r="G4804" s="455"/>
      <c r="H4804" s="455"/>
      <c r="I4804" s="455"/>
      <c r="J4804" s="465"/>
      <c r="K4804" s="465"/>
      <c r="L4804" s="465"/>
      <c r="M4804" s="465"/>
      <c r="N4804" s="463"/>
      <c r="O4804" s="458">
        <f t="shared" si="222"/>
        <v>0</v>
      </c>
      <c r="P4804" s="458">
        <f t="shared" si="223"/>
        <v>0</v>
      </c>
      <c r="Q4804" s="96" t="str">
        <f t="shared" si="224"/>
        <v/>
      </c>
    </row>
    <row r="4805" spans="1:17" ht="13.5" hidden="1" thickBot="1" x14ac:dyDescent="0.25">
      <c r="A4805" s="450"/>
      <c r="B4805" s="463"/>
      <c r="C4805" s="464"/>
      <c r="D4805" s="455"/>
      <c r="E4805" s="455"/>
      <c r="F4805" s="460"/>
      <c r="G4805" s="455"/>
      <c r="H4805" s="455"/>
      <c r="I4805" s="455"/>
      <c r="J4805" s="465"/>
      <c r="K4805" s="465"/>
      <c r="L4805" s="465"/>
      <c r="M4805" s="465"/>
      <c r="N4805" s="463"/>
      <c r="O4805" s="458">
        <f t="shared" si="222"/>
        <v>0</v>
      </c>
      <c r="P4805" s="458">
        <f t="shared" si="223"/>
        <v>0</v>
      </c>
      <c r="Q4805" s="96" t="str">
        <f t="shared" si="224"/>
        <v/>
      </c>
    </row>
    <row r="4806" spans="1:17" ht="13.5" hidden="1" thickBot="1" x14ac:dyDescent="0.25">
      <c r="A4806" s="450"/>
      <c r="B4806" s="463"/>
      <c r="C4806" s="464"/>
      <c r="D4806" s="455"/>
      <c r="E4806" s="455"/>
      <c r="F4806" s="460"/>
      <c r="G4806" s="455"/>
      <c r="H4806" s="455"/>
      <c r="I4806" s="455"/>
      <c r="J4806" s="465"/>
      <c r="K4806" s="465"/>
      <c r="L4806" s="465"/>
      <c r="M4806" s="465"/>
      <c r="N4806" s="463"/>
      <c r="O4806" s="458">
        <f t="shared" si="222"/>
        <v>0</v>
      </c>
      <c r="P4806" s="458">
        <f t="shared" si="223"/>
        <v>0</v>
      </c>
      <c r="Q4806" s="96" t="str">
        <f t="shared" si="224"/>
        <v/>
      </c>
    </row>
    <row r="4807" spans="1:17" ht="13.5" hidden="1" thickBot="1" x14ac:dyDescent="0.25">
      <c r="A4807" s="450"/>
      <c r="B4807" s="463"/>
      <c r="C4807" s="464"/>
      <c r="D4807" s="455"/>
      <c r="E4807" s="455"/>
      <c r="F4807" s="460"/>
      <c r="G4807" s="455"/>
      <c r="H4807" s="455"/>
      <c r="I4807" s="455"/>
      <c r="J4807" s="465"/>
      <c r="K4807" s="465"/>
      <c r="L4807" s="465"/>
      <c r="M4807" s="465"/>
      <c r="N4807" s="463"/>
      <c r="O4807" s="458">
        <f t="shared" si="222"/>
        <v>0</v>
      </c>
      <c r="P4807" s="458">
        <f t="shared" si="223"/>
        <v>0</v>
      </c>
      <c r="Q4807" s="96" t="str">
        <f t="shared" si="224"/>
        <v/>
      </c>
    </row>
    <row r="4808" spans="1:17" ht="13.5" hidden="1" thickBot="1" x14ac:dyDescent="0.25">
      <c r="A4808" s="450"/>
      <c r="B4808" s="463"/>
      <c r="C4808" s="464"/>
      <c r="D4808" s="455"/>
      <c r="E4808" s="455"/>
      <c r="F4808" s="460"/>
      <c r="G4808" s="455"/>
      <c r="H4808" s="455"/>
      <c r="I4808" s="455"/>
      <c r="J4808" s="465"/>
      <c r="K4808" s="465"/>
      <c r="L4808" s="465"/>
      <c r="M4808" s="465"/>
      <c r="N4808" s="463"/>
      <c r="O4808" s="458">
        <f t="shared" si="222"/>
        <v>0</v>
      </c>
      <c r="P4808" s="458">
        <f t="shared" si="223"/>
        <v>0</v>
      </c>
      <c r="Q4808" s="96" t="str">
        <f t="shared" si="224"/>
        <v/>
      </c>
    </row>
    <row r="4809" spans="1:17" ht="13.5" hidden="1" thickBot="1" x14ac:dyDescent="0.25">
      <c r="A4809" s="450"/>
      <c r="B4809" s="463"/>
      <c r="C4809" s="464"/>
      <c r="D4809" s="455"/>
      <c r="E4809" s="455"/>
      <c r="F4809" s="460"/>
      <c r="G4809" s="455"/>
      <c r="H4809" s="455"/>
      <c r="I4809" s="455"/>
      <c r="J4809" s="465"/>
      <c r="K4809" s="465"/>
      <c r="L4809" s="465"/>
      <c r="M4809" s="465"/>
      <c r="N4809" s="463"/>
      <c r="O4809" s="458">
        <f t="shared" si="222"/>
        <v>0</v>
      </c>
      <c r="P4809" s="458">
        <f t="shared" si="223"/>
        <v>0</v>
      </c>
      <c r="Q4809" s="96" t="str">
        <f t="shared" si="224"/>
        <v/>
      </c>
    </row>
    <row r="4810" spans="1:17" ht="13.5" hidden="1" thickBot="1" x14ac:dyDescent="0.25">
      <c r="A4810" s="450"/>
      <c r="B4810" s="463"/>
      <c r="C4810" s="464"/>
      <c r="D4810" s="455"/>
      <c r="E4810" s="455"/>
      <c r="F4810" s="460"/>
      <c r="G4810" s="455"/>
      <c r="H4810" s="455"/>
      <c r="I4810" s="455"/>
      <c r="J4810" s="465"/>
      <c r="K4810" s="465"/>
      <c r="L4810" s="465"/>
      <c r="M4810" s="465"/>
      <c r="N4810" s="463"/>
      <c r="O4810" s="458">
        <f t="shared" si="222"/>
        <v>0</v>
      </c>
      <c r="P4810" s="458">
        <f t="shared" si="223"/>
        <v>0</v>
      </c>
      <c r="Q4810" s="96" t="str">
        <f t="shared" si="224"/>
        <v/>
      </c>
    </row>
    <row r="4811" spans="1:17" ht="13.5" hidden="1" thickBot="1" x14ac:dyDescent="0.25">
      <c r="A4811" s="450"/>
      <c r="B4811" s="463"/>
      <c r="C4811" s="464"/>
      <c r="D4811" s="455"/>
      <c r="E4811" s="455"/>
      <c r="F4811" s="460"/>
      <c r="G4811" s="455"/>
      <c r="H4811" s="455"/>
      <c r="I4811" s="455"/>
      <c r="J4811" s="465"/>
      <c r="K4811" s="465"/>
      <c r="L4811" s="465"/>
      <c r="M4811" s="465"/>
      <c r="N4811" s="463"/>
      <c r="O4811" s="458">
        <f t="shared" ref="O4811:O4874" si="225">IF(B4811=0,0,IF(YEAR(B4811)=$P$1,MONTH(B4811)-$O$1+1,(YEAR(B4811)-$P$1)*12-$O$1+1+MONTH(B4811)))</f>
        <v>0</v>
      </c>
      <c r="P4811" s="458">
        <f t="shared" ref="P4811:P4874" si="226">IF(C4811=0,0,IF(YEAR(C4811)=$P$1,MONTH(C4811)-$O$1+1,(YEAR(C4811)-$P$1)*12-$O$1+1+MONTH(C4811)))</f>
        <v>0</v>
      </c>
      <c r="Q4811" s="96" t="str">
        <f t="shared" ref="Q4811:Q4874" si="227">SUBSTITUTE(D4811," ","_")</f>
        <v/>
      </c>
    </row>
    <row r="4812" spans="1:17" ht="13.5" hidden="1" thickBot="1" x14ac:dyDescent="0.25">
      <c r="A4812" s="450"/>
      <c r="B4812" s="463"/>
      <c r="C4812" s="464"/>
      <c r="D4812" s="455"/>
      <c r="E4812" s="455"/>
      <c r="F4812" s="460"/>
      <c r="G4812" s="455"/>
      <c r="H4812" s="455"/>
      <c r="I4812" s="455"/>
      <c r="J4812" s="465"/>
      <c r="K4812" s="465"/>
      <c r="L4812" s="465"/>
      <c r="M4812" s="465"/>
      <c r="N4812" s="463"/>
      <c r="O4812" s="458">
        <f t="shared" si="225"/>
        <v>0</v>
      </c>
      <c r="P4812" s="458">
        <f t="shared" si="226"/>
        <v>0</v>
      </c>
      <c r="Q4812" s="96" t="str">
        <f t="shared" si="227"/>
        <v/>
      </c>
    </row>
    <row r="4813" spans="1:17" ht="13.5" hidden="1" thickBot="1" x14ac:dyDescent="0.25">
      <c r="A4813" s="450"/>
      <c r="B4813" s="463"/>
      <c r="C4813" s="464"/>
      <c r="D4813" s="455"/>
      <c r="E4813" s="455"/>
      <c r="F4813" s="460"/>
      <c r="G4813" s="455"/>
      <c r="H4813" s="455"/>
      <c r="I4813" s="455"/>
      <c r="J4813" s="465"/>
      <c r="K4813" s="465"/>
      <c r="L4813" s="465"/>
      <c r="M4813" s="465"/>
      <c r="N4813" s="463"/>
      <c r="O4813" s="458">
        <f t="shared" si="225"/>
        <v>0</v>
      </c>
      <c r="P4813" s="458">
        <f t="shared" si="226"/>
        <v>0</v>
      </c>
      <c r="Q4813" s="96" t="str">
        <f t="shared" si="227"/>
        <v/>
      </c>
    </row>
    <row r="4814" spans="1:17" ht="13.5" hidden="1" thickBot="1" x14ac:dyDescent="0.25">
      <c r="A4814" s="450"/>
      <c r="B4814" s="463"/>
      <c r="C4814" s="464"/>
      <c r="D4814" s="455"/>
      <c r="E4814" s="455"/>
      <c r="F4814" s="460"/>
      <c r="G4814" s="455"/>
      <c r="H4814" s="461"/>
      <c r="I4814" s="455"/>
      <c r="J4814" s="465"/>
      <c r="K4814" s="465"/>
      <c r="L4814" s="465"/>
      <c r="M4814" s="465"/>
      <c r="N4814" s="463"/>
      <c r="O4814" s="458">
        <f t="shared" si="225"/>
        <v>0</v>
      </c>
      <c r="P4814" s="458">
        <f t="shared" si="226"/>
        <v>0</v>
      </c>
      <c r="Q4814" s="96" t="str">
        <f t="shared" si="227"/>
        <v/>
      </c>
    </row>
    <row r="4815" spans="1:17" ht="13.5" hidden="1" thickBot="1" x14ac:dyDescent="0.25">
      <c r="A4815" s="450"/>
      <c r="B4815" s="463"/>
      <c r="C4815" s="464"/>
      <c r="D4815" s="455"/>
      <c r="E4815" s="455"/>
      <c r="F4815" s="460"/>
      <c r="G4815" s="455"/>
      <c r="H4815" s="461"/>
      <c r="I4815" s="455"/>
      <c r="J4815" s="465"/>
      <c r="K4815" s="465"/>
      <c r="L4815" s="465"/>
      <c r="M4815" s="465"/>
      <c r="N4815" s="463"/>
      <c r="O4815" s="458">
        <f t="shared" si="225"/>
        <v>0</v>
      </c>
      <c r="P4815" s="458">
        <f t="shared" si="226"/>
        <v>0</v>
      </c>
      <c r="Q4815" s="96" t="str">
        <f t="shared" si="227"/>
        <v/>
      </c>
    </row>
    <row r="4816" spans="1:17" ht="13.5" hidden="1" thickBot="1" x14ac:dyDescent="0.25">
      <c r="A4816" s="450"/>
      <c r="B4816" s="463"/>
      <c r="C4816" s="464"/>
      <c r="D4816" s="455"/>
      <c r="E4816" s="455"/>
      <c r="F4816" s="460"/>
      <c r="G4816" s="455"/>
      <c r="H4816" s="455"/>
      <c r="I4816" s="455"/>
      <c r="J4816" s="465"/>
      <c r="K4816" s="465"/>
      <c r="L4816" s="465"/>
      <c r="M4816" s="465"/>
      <c r="N4816" s="463"/>
      <c r="O4816" s="458">
        <f t="shared" si="225"/>
        <v>0</v>
      </c>
      <c r="P4816" s="458">
        <f t="shared" si="226"/>
        <v>0</v>
      </c>
      <c r="Q4816" s="96" t="str">
        <f t="shared" si="227"/>
        <v/>
      </c>
    </row>
    <row r="4817" spans="1:17" ht="13.5" hidden="1" thickBot="1" x14ac:dyDescent="0.25">
      <c r="A4817" s="450"/>
      <c r="B4817" s="463"/>
      <c r="C4817" s="464"/>
      <c r="D4817" s="455"/>
      <c r="E4817" s="455"/>
      <c r="F4817" s="460"/>
      <c r="G4817" s="455"/>
      <c r="H4817" s="455"/>
      <c r="I4817" s="455"/>
      <c r="J4817" s="465"/>
      <c r="K4817" s="465"/>
      <c r="L4817" s="465"/>
      <c r="M4817" s="465"/>
      <c r="N4817" s="463"/>
      <c r="O4817" s="458">
        <f t="shared" si="225"/>
        <v>0</v>
      </c>
      <c r="P4817" s="458">
        <f t="shared" si="226"/>
        <v>0</v>
      </c>
      <c r="Q4817" s="96" t="str">
        <f t="shared" si="227"/>
        <v/>
      </c>
    </row>
    <row r="4818" spans="1:17" ht="13.5" hidden="1" thickBot="1" x14ac:dyDescent="0.25">
      <c r="A4818" s="450"/>
      <c r="B4818" s="463"/>
      <c r="C4818" s="464"/>
      <c r="D4818" s="455"/>
      <c r="E4818" s="455"/>
      <c r="F4818" s="460"/>
      <c r="G4818" s="455"/>
      <c r="H4818" s="461"/>
      <c r="I4818" s="455"/>
      <c r="J4818" s="465"/>
      <c r="K4818" s="465"/>
      <c r="L4818" s="465"/>
      <c r="M4818" s="465"/>
      <c r="N4818" s="463"/>
      <c r="O4818" s="458">
        <f t="shared" si="225"/>
        <v>0</v>
      </c>
      <c r="P4818" s="458">
        <f t="shared" si="226"/>
        <v>0</v>
      </c>
      <c r="Q4818" s="96" t="str">
        <f t="shared" si="227"/>
        <v/>
      </c>
    </row>
    <row r="4819" spans="1:17" ht="13.5" hidden="1" thickBot="1" x14ac:dyDescent="0.25">
      <c r="A4819" s="450"/>
      <c r="B4819" s="463"/>
      <c r="C4819" s="464"/>
      <c r="D4819" s="455"/>
      <c r="E4819" s="455"/>
      <c r="F4819" s="460"/>
      <c r="G4819" s="455"/>
      <c r="H4819" s="461"/>
      <c r="I4819" s="455"/>
      <c r="J4819" s="465"/>
      <c r="K4819" s="465"/>
      <c r="L4819" s="465"/>
      <c r="M4819" s="465"/>
      <c r="N4819" s="463"/>
      <c r="O4819" s="458">
        <f t="shared" si="225"/>
        <v>0</v>
      </c>
      <c r="P4819" s="458">
        <f t="shared" si="226"/>
        <v>0</v>
      </c>
      <c r="Q4819" s="96" t="str">
        <f t="shared" si="227"/>
        <v/>
      </c>
    </row>
    <row r="4820" spans="1:17" ht="13.5" hidden="1" thickBot="1" x14ac:dyDescent="0.25">
      <c r="A4820" s="450"/>
      <c r="B4820" s="463"/>
      <c r="C4820" s="464"/>
      <c r="D4820" s="455"/>
      <c r="E4820" s="455"/>
      <c r="F4820" s="460"/>
      <c r="G4820" s="455"/>
      <c r="H4820" s="461"/>
      <c r="I4820" s="455"/>
      <c r="J4820" s="465"/>
      <c r="K4820" s="465"/>
      <c r="L4820" s="465"/>
      <c r="M4820" s="465"/>
      <c r="N4820" s="463"/>
      <c r="O4820" s="458">
        <f t="shared" si="225"/>
        <v>0</v>
      </c>
      <c r="P4820" s="458">
        <f t="shared" si="226"/>
        <v>0</v>
      </c>
      <c r="Q4820" s="96" t="str">
        <f t="shared" si="227"/>
        <v/>
      </c>
    </row>
    <row r="4821" spans="1:17" ht="13.5" hidden="1" thickBot="1" x14ac:dyDescent="0.25">
      <c r="A4821" s="450"/>
      <c r="B4821" s="463"/>
      <c r="C4821" s="464"/>
      <c r="D4821" s="455"/>
      <c r="E4821" s="455"/>
      <c r="F4821" s="460"/>
      <c r="G4821" s="455"/>
      <c r="H4821" s="461"/>
      <c r="I4821" s="455"/>
      <c r="J4821" s="465"/>
      <c r="K4821" s="465"/>
      <c r="L4821" s="465"/>
      <c r="M4821" s="465"/>
      <c r="N4821" s="463"/>
      <c r="O4821" s="458">
        <f t="shared" si="225"/>
        <v>0</v>
      </c>
      <c r="P4821" s="458">
        <f t="shared" si="226"/>
        <v>0</v>
      </c>
      <c r="Q4821" s="96" t="str">
        <f t="shared" si="227"/>
        <v/>
      </c>
    </row>
    <row r="4822" spans="1:17" ht="13.5" hidden="1" thickBot="1" x14ac:dyDescent="0.25">
      <c r="A4822" s="450"/>
      <c r="B4822" s="463"/>
      <c r="C4822" s="464"/>
      <c r="D4822" s="455"/>
      <c r="E4822" s="455"/>
      <c r="F4822" s="460"/>
      <c r="G4822" s="455"/>
      <c r="H4822" s="455"/>
      <c r="I4822" s="455"/>
      <c r="J4822" s="465"/>
      <c r="K4822" s="465"/>
      <c r="L4822" s="465"/>
      <c r="M4822" s="465"/>
      <c r="N4822" s="463"/>
      <c r="O4822" s="458">
        <f t="shared" si="225"/>
        <v>0</v>
      </c>
      <c r="P4822" s="458">
        <f t="shared" si="226"/>
        <v>0</v>
      </c>
      <c r="Q4822" s="96" t="str">
        <f t="shared" si="227"/>
        <v/>
      </c>
    </row>
    <row r="4823" spans="1:17" ht="13.5" hidden="1" thickBot="1" x14ac:dyDescent="0.25">
      <c r="A4823" s="450"/>
      <c r="B4823" s="463"/>
      <c r="C4823" s="464"/>
      <c r="D4823" s="455"/>
      <c r="E4823" s="455"/>
      <c r="F4823" s="460"/>
      <c r="G4823" s="455"/>
      <c r="H4823" s="455"/>
      <c r="I4823" s="455"/>
      <c r="J4823" s="465"/>
      <c r="K4823" s="465"/>
      <c r="L4823" s="465"/>
      <c r="M4823" s="465"/>
      <c r="N4823" s="463"/>
      <c r="O4823" s="458">
        <f t="shared" si="225"/>
        <v>0</v>
      </c>
      <c r="P4823" s="458">
        <f t="shared" si="226"/>
        <v>0</v>
      </c>
      <c r="Q4823" s="96" t="str">
        <f t="shared" si="227"/>
        <v/>
      </c>
    </row>
    <row r="4824" spans="1:17" ht="13.5" hidden="1" thickBot="1" x14ac:dyDescent="0.25">
      <c r="A4824" s="450"/>
      <c r="B4824" s="463"/>
      <c r="C4824" s="464"/>
      <c r="D4824" s="455"/>
      <c r="E4824" s="455"/>
      <c r="F4824" s="460"/>
      <c r="G4824" s="455"/>
      <c r="H4824" s="461"/>
      <c r="I4824" s="455"/>
      <c r="J4824" s="465"/>
      <c r="K4824" s="465"/>
      <c r="L4824" s="465"/>
      <c r="M4824" s="465"/>
      <c r="N4824" s="463"/>
      <c r="O4824" s="458">
        <f t="shared" si="225"/>
        <v>0</v>
      </c>
      <c r="P4824" s="458">
        <f t="shared" si="226"/>
        <v>0</v>
      </c>
      <c r="Q4824" s="96" t="str">
        <f t="shared" si="227"/>
        <v/>
      </c>
    </row>
    <row r="4825" spans="1:17" ht="13.5" hidden="1" thickBot="1" x14ac:dyDescent="0.25">
      <c r="A4825" s="450"/>
      <c r="B4825" s="463"/>
      <c r="C4825" s="464"/>
      <c r="D4825" s="455"/>
      <c r="E4825" s="455"/>
      <c r="F4825" s="460"/>
      <c r="G4825" s="455"/>
      <c r="H4825" s="461"/>
      <c r="I4825" s="455"/>
      <c r="J4825" s="465"/>
      <c r="K4825" s="465"/>
      <c r="L4825" s="465"/>
      <c r="M4825" s="465"/>
      <c r="N4825" s="463"/>
      <c r="O4825" s="458">
        <f t="shared" si="225"/>
        <v>0</v>
      </c>
      <c r="P4825" s="458">
        <f t="shared" si="226"/>
        <v>0</v>
      </c>
      <c r="Q4825" s="96" t="str">
        <f t="shared" si="227"/>
        <v/>
      </c>
    </row>
    <row r="4826" spans="1:17" ht="13.5" hidden="1" thickBot="1" x14ac:dyDescent="0.25">
      <c r="A4826" s="450"/>
      <c r="B4826" s="463"/>
      <c r="C4826" s="464"/>
      <c r="D4826" s="455"/>
      <c r="E4826" s="455"/>
      <c r="F4826" s="460"/>
      <c r="G4826" s="455"/>
      <c r="H4826" s="455"/>
      <c r="I4826" s="455"/>
      <c r="J4826" s="465"/>
      <c r="K4826" s="465"/>
      <c r="L4826" s="465"/>
      <c r="M4826" s="465"/>
      <c r="N4826" s="463"/>
      <c r="O4826" s="458">
        <f t="shared" si="225"/>
        <v>0</v>
      </c>
      <c r="P4826" s="458">
        <f t="shared" si="226"/>
        <v>0</v>
      </c>
      <c r="Q4826" s="96" t="str">
        <f t="shared" si="227"/>
        <v/>
      </c>
    </row>
    <row r="4827" spans="1:17" ht="13.5" hidden="1" thickBot="1" x14ac:dyDescent="0.25">
      <c r="A4827" s="450"/>
      <c r="B4827" s="463"/>
      <c r="C4827" s="464"/>
      <c r="D4827" s="455"/>
      <c r="E4827" s="455"/>
      <c r="F4827" s="460"/>
      <c r="G4827" s="455"/>
      <c r="H4827" s="455"/>
      <c r="I4827" s="455"/>
      <c r="J4827" s="465"/>
      <c r="K4827" s="465"/>
      <c r="L4827" s="465"/>
      <c r="M4827" s="465"/>
      <c r="N4827" s="463"/>
      <c r="O4827" s="458">
        <f t="shared" si="225"/>
        <v>0</v>
      </c>
      <c r="P4827" s="458">
        <f t="shared" si="226"/>
        <v>0</v>
      </c>
      <c r="Q4827" s="96" t="str">
        <f t="shared" si="227"/>
        <v/>
      </c>
    </row>
    <row r="4828" spans="1:17" ht="13.5" hidden="1" thickBot="1" x14ac:dyDescent="0.25">
      <c r="A4828" s="450"/>
      <c r="B4828" s="463"/>
      <c r="C4828" s="464"/>
      <c r="D4828" s="455"/>
      <c r="E4828" s="455"/>
      <c r="F4828" s="460"/>
      <c r="G4828" s="455"/>
      <c r="H4828" s="461"/>
      <c r="I4828" s="455"/>
      <c r="J4828" s="465"/>
      <c r="K4828" s="465"/>
      <c r="L4828" s="465"/>
      <c r="M4828" s="465"/>
      <c r="N4828" s="463"/>
      <c r="O4828" s="458">
        <f t="shared" si="225"/>
        <v>0</v>
      </c>
      <c r="P4828" s="458">
        <f t="shared" si="226"/>
        <v>0</v>
      </c>
      <c r="Q4828" s="96" t="str">
        <f t="shared" si="227"/>
        <v/>
      </c>
    </row>
    <row r="4829" spans="1:17" ht="13.5" hidden="1" thickBot="1" x14ac:dyDescent="0.25">
      <c r="A4829" s="450"/>
      <c r="B4829" s="463"/>
      <c r="C4829" s="464"/>
      <c r="D4829" s="455"/>
      <c r="E4829" s="455"/>
      <c r="F4829" s="460"/>
      <c r="G4829" s="455"/>
      <c r="H4829" s="461"/>
      <c r="I4829" s="455"/>
      <c r="J4829" s="465"/>
      <c r="K4829" s="465"/>
      <c r="L4829" s="465"/>
      <c r="M4829" s="465"/>
      <c r="N4829" s="463"/>
      <c r="O4829" s="458">
        <f t="shared" si="225"/>
        <v>0</v>
      </c>
      <c r="P4829" s="458">
        <f t="shared" si="226"/>
        <v>0</v>
      </c>
      <c r="Q4829" s="96" t="str">
        <f t="shared" si="227"/>
        <v/>
      </c>
    </row>
    <row r="4830" spans="1:17" ht="13.5" hidden="1" thickBot="1" x14ac:dyDescent="0.25">
      <c r="A4830" s="450"/>
      <c r="B4830" s="463"/>
      <c r="C4830" s="464"/>
      <c r="D4830" s="455"/>
      <c r="E4830" s="455"/>
      <c r="F4830" s="460"/>
      <c r="G4830" s="455"/>
      <c r="H4830" s="455"/>
      <c r="I4830" s="455"/>
      <c r="J4830" s="465"/>
      <c r="K4830" s="465"/>
      <c r="L4830" s="465"/>
      <c r="M4830" s="465"/>
      <c r="N4830" s="463"/>
      <c r="O4830" s="458">
        <f t="shared" si="225"/>
        <v>0</v>
      </c>
      <c r="P4830" s="458">
        <f t="shared" si="226"/>
        <v>0</v>
      </c>
      <c r="Q4830" s="96" t="str">
        <f t="shared" si="227"/>
        <v/>
      </c>
    </row>
    <row r="4831" spans="1:17" ht="13.5" hidden="1" thickBot="1" x14ac:dyDescent="0.25">
      <c r="A4831" s="450"/>
      <c r="B4831" s="463"/>
      <c r="C4831" s="464"/>
      <c r="D4831" s="455"/>
      <c r="E4831" s="455"/>
      <c r="F4831" s="460"/>
      <c r="G4831" s="455"/>
      <c r="H4831" s="455"/>
      <c r="I4831" s="455"/>
      <c r="J4831" s="465"/>
      <c r="K4831" s="465"/>
      <c r="L4831" s="465"/>
      <c r="M4831" s="465"/>
      <c r="N4831" s="463"/>
      <c r="O4831" s="458">
        <f t="shared" si="225"/>
        <v>0</v>
      </c>
      <c r="P4831" s="458">
        <f t="shared" si="226"/>
        <v>0</v>
      </c>
      <c r="Q4831" s="96" t="str">
        <f t="shared" si="227"/>
        <v/>
      </c>
    </row>
    <row r="4832" spans="1:17" ht="13.5" hidden="1" thickBot="1" x14ac:dyDescent="0.25">
      <c r="A4832" s="450"/>
      <c r="B4832" s="463"/>
      <c r="C4832" s="464"/>
      <c r="D4832" s="455"/>
      <c r="E4832" s="455"/>
      <c r="F4832" s="460"/>
      <c r="G4832" s="455"/>
      <c r="H4832" s="455"/>
      <c r="I4832" s="455"/>
      <c r="J4832" s="465"/>
      <c r="K4832" s="465"/>
      <c r="L4832" s="465"/>
      <c r="M4832" s="465"/>
      <c r="N4832" s="463"/>
      <c r="O4832" s="458">
        <f t="shared" si="225"/>
        <v>0</v>
      </c>
      <c r="P4832" s="458">
        <f t="shared" si="226"/>
        <v>0</v>
      </c>
      <c r="Q4832" s="96" t="str">
        <f t="shared" si="227"/>
        <v/>
      </c>
    </row>
    <row r="4833" spans="1:17" ht="13.5" hidden="1" thickBot="1" x14ac:dyDescent="0.25">
      <c r="A4833" s="450"/>
      <c r="B4833" s="463"/>
      <c r="C4833" s="464"/>
      <c r="D4833" s="455"/>
      <c r="E4833" s="455"/>
      <c r="F4833" s="460"/>
      <c r="G4833" s="455"/>
      <c r="H4833" s="455"/>
      <c r="I4833" s="455"/>
      <c r="J4833" s="465"/>
      <c r="K4833" s="465"/>
      <c r="L4833" s="465"/>
      <c r="M4833" s="465"/>
      <c r="N4833" s="463"/>
      <c r="O4833" s="458">
        <f t="shared" si="225"/>
        <v>0</v>
      </c>
      <c r="P4833" s="458">
        <f t="shared" si="226"/>
        <v>0</v>
      </c>
      <c r="Q4833" s="96" t="str">
        <f t="shared" si="227"/>
        <v/>
      </c>
    </row>
    <row r="4834" spans="1:17" ht="13.5" hidden="1" thickBot="1" x14ac:dyDescent="0.25">
      <c r="A4834" s="450"/>
      <c r="B4834" s="463"/>
      <c r="C4834" s="464"/>
      <c r="D4834" s="455"/>
      <c r="E4834" s="455"/>
      <c r="F4834" s="460"/>
      <c r="G4834" s="455"/>
      <c r="H4834" s="455"/>
      <c r="I4834" s="455"/>
      <c r="J4834" s="465"/>
      <c r="K4834" s="465"/>
      <c r="L4834" s="465"/>
      <c r="M4834" s="465"/>
      <c r="N4834" s="463"/>
      <c r="O4834" s="458">
        <f t="shared" si="225"/>
        <v>0</v>
      </c>
      <c r="P4834" s="458">
        <f t="shared" si="226"/>
        <v>0</v>
      </c>
      <c r="Q4834" s="96" t="str">
        <f t="shared" si="227"/>
        <v/>
      </c>
    </row>
    <row r="4835" spans="1:17" ht="13.5" hidden="1" thickBot="1" x14ac:dyDescent="0.25">
      <c r="A4835" s="450"/>
      <c r="B4835" s="463"/>
      <c r="C4835" s="464"/>
      <c r="D4835" s="455"/>
      <c r="E4835" s="455"/>
      <c r="F4835" s="460"/>
      <c r="G4835" s="455"/>
      <c r="H4835" s="455"/>
      <c r="I4835" s="455"/>
      <c r="J4835" s="465"/>
      <c r="K4835" s="465"/>
      <c r="L4835" s="465"/>
      <c r="M4835" s="465"/>
      <c r="N4835" s="463"/>
      <c r="O4835" s="458">
        <f t="shared" si="225"/>
        <v>0</v>
      </c>
      <c r="P4835" s="458">
        <f t="shared" si="226"/>
        <v>0</v>
      </c>
      <c r="Q4835" s="96" t="str">
        <f t="shared" si="227"/>
        <v/>
      </c>
    </row>
    <row r="4836" spans="1:17" ht="13.5" hidden="1" thickBot="1" x14ac:dyDescent="0.25">
      <c r="A4836" s="450"/>
      <c r="B4836" s="463"/>
      <c r="C4836" s="464"/>
      <c r="D4836" s="455"/>
      <c r="E4836" s="455"/>
      <c r="F4836" s="460"/>
      <c r="G4836" s="455"/>
      <c r="H4836" s="455"/>
      <c r="I4836" s="455"/>
      <c r="J4836" s="465"/>
      <c r="K4836" s="465"/>
      <c r="L4836" s="465"/>
      <c r="M4836" s="465"/>
      <c r="N4836" s="463"/>
      <c r="O4836" s="458">
        <f t="shared" si="225"/>
        <v>0</v>
      </c>
      <c r="P4836" s="458">
        <f t="shared" si="226"/>
        <v>0</v>
      </c>
      <c r="Q4836" s="96" t="str">
        <f t="shared" si="227"/>
        <v/>
      </c>
    </row>
    <row r="4837" spans="1:17" ht="13.5" hidden="1" thickBot="1" x14ac:dyDescent="0.25">
      <c r="A4837" s="450"/>
      <c r="B4837" s="463"/>
      <c r="C4837" s="464"/>
      <c r="D4837" s="455"/>
      <c r="E4837" s="455"/>
      <c r="F4837" s="460"/>
      <c r="G4837" s="455"/>
      <c r="H4837" s="455"/>
      <c r="I4837" s="455"/>
      <c r="J4837" s="465"/>
      <c r="K4837" s="465"/>
      <c r="L4837" s="465"/>
      <c r="M4837" s="465"/>
      <c r="N4837" s="463"/>
      <c r="O4837" s="458">
        <f t="shared" si="225"/>
        <v>0</v>
      </c>
      <c r="P4837" s="458">
        <f t="shared" si="226"/>
        <v>0</v>
      </c>
      <c r="Q4837" s="96" t="str">
        <f t="shared" si="227"/>
        <v/>
      </c>
    </row>
    <row r="4838" spans="1:17" ht="13.5" hidden="1" thickBot="1" x14ac:dyDescent="0.25">
      <c r="A4838" s="450"/>
      <c r="B4838" s="463"/>
      <c r="C4838" s="464"/>
      <c r="D4838" s="455"/>
      <c r="E4838" s="455"/>
      <c r="F4838" s="460"/>
      <c r="G4838" s="455"/>
      <c r="H4838" s="461"/>
      <c r="I4838" s="455"/>
      <c r="J4838" s="465"/>
      <c r="K4838" s="465"/>
      <c r="L4838" s="465"/>
      <c r="M4838" s="465"/>
      <c r="N4838" s="463"/>
      <c r="O4838" s="458">
        <f t="shared" si="225"/>
        <v>0</v>
      </c>
      <c r="P4838" s="458">
        <f t="shared" si="226"/>
        <v>0</v>
      </c>
      <c r="Q4838" s="96" t="str">
        <f t="shared" si="227"/>
        <v/>
      </c>
    </row>
    <row r="4839" spans="1:17" ht="13.5" hidden="1" thickBot="1" x14ac:dyDescent="0.25">
      <c r="A4839" s="450"/>
      <c r="B4839" s="463"/>
      <c r="C4839" s="464"/>
      <c r="D4839" s="455"/>
      <c r="E4839" s="455"/>
      <c r="F4839" s="460"/>
      <c r="G4839" s="455"/>
      <c r="H4839" s="461"/>
      <c r="I4839" s="455"/>
      <c r="J4839" s="465"/>
      <c r="K4839" s="465"/>
      <c r="L4839" s="465"/>
      <c r="M4839" s="465"/>
      <c r="N4839" s="463"/>
      <c r="O4839" s="458">
        <f t="shared" si="225"/>
        <v>0</v>
      </c>
      <c r="P4839" s="458">
        <f t="shared" si="226"/>
        <v>0</v>
      </c>
      <c r="Q4839" s="96" t="str">
        <f t="shared" si="227"/>
        <v/>
      </c>
    </row>
    <row r="4840" spans="1:17" ht="13.5" hidden="1" thickBot="1" x14ac:dyDescent="0.25">
      <c r="A4840" s="450"/>
      <c r="B4840" s="463"/>
      <c r="C4840" s="464"/>
      <c r="D4840" s="455"/>
      <c r="E4840" s="455"/>
      <c r="F4840" s="460"/>
      <c r="G4840" s="455"/>
      <c r="H4840" s="455"/>
      <c r="I4840" s="455"/>
      <c r="J4840" s="465"/>
      <c r="K4840" s="465"/>
      <c r="L4840" s="465"/>
      <c r="M4840" s="465"/>
      <c r="N4840" s="463"/>
      <c r="O4840" s="458">
        <f t="shared" si="225"/>
        <v>0</v>
      </c>
      <c r="P4840" s="458">
        <f t="shared" si="226"/>
        <v>0</v>
      </c>
      <c r="Q4840" s="96" t="str">
        <f t="shared" si="227"/>
        <v/>
      </c>
    </row>
    <row r="4841" spans="1:17" ht="13.5" hidden="1" thickBot="1" x14ac:dyDescent="0.25">
      <c r="A4841" s="450"/>
      <c r="B4841" s="463"/>
      <c r="C4841" s="464"/>
      <c r="D4841" s="455"/>
      <c r="E4841" s="455"/>
      <c r="F4841" s="460"/>
      <c r="G4841" s="455"/>
      <c r="H4841" s="455"/>
      <c r="I4841" s="455"/>
      <c r="J4841" s="465"/>
      <c r="K4841" s="465"/>
      <c r="L4841" s="465"/>
      <c r="M4841" s="465"/>
      <c r="N4841" s="463"/>
      <c r="O4841" s="458">
        <f t="shared" si="225"/>
        <v>0</v>
      </c>
      <c r="P4841" s="458">
        <f t="shared" si="226"/>
        <v>0</v>
      </c>
      <c r="Q4841" s="96" t="str">
        <f t="shared" si="227"/>
        <v/>
      </c>
    </row>
    <row r="4842" spans="1:17" ht="13.5" hidden="1" thickBot="1" x14ac:dyDescent="0.25">
      <c r="A4842" s="450"/>
      <c r="B4842" s="463"/>
      <c r="C4842" s="464"/>
      <c r="D4842" s="455"/>
      <c r="E4842" s="455"/>
      <c r="F4842" s="460"/>
      <c r="G4842" s="455"/>
      <c r="H4842" s="461"/>
      <c r="I4842" s="455"/>
      <c r="J4842" s="465"/>
      <c r="K4842" s="465"/>
      <c r="L4842" s="465"/>
      <c r="M4842" s="465"/>
      <c r="N4842" s="463"/>
      <c r="O4842" s="458">
        <f t="shared" si="225"/>
        <v>0</v>
      </c>
      <c r="P4842" s="458">
        <f t="shared" si="226"/>
        <v>0</v>
      </c>
      <c r="Q4842" s="96" t="str">
        <f t="shared" si="227"/>
        <v/>
      </c>
    </row>
    <row r="4843" spans="1:17" ht="13.5" hidden="1" thickBot="1" x14ac:dyDescent="0.25">
      <c r="A4843" s="450"/>
      <c r="B4843" s="463"/>
      <c r="C4843" s="464"/>
      <c r="D4843" s="455"/>
      <c r="E4843" s="455"/>
      <c r="F4843" s="460"/>
      <c r="G4843" s="455"/>
      <c r="H4843" s="461"/>
      <c r="I4843" s="455"/>
      <c r="J4843" s="465"/>
      <c r="K4843" s="465"/>
      <c r="L4843" s="465"/>
      <c r="M4843" s="465"/>
      <c r="N4843" s="463"/>
      <c r="O4843" s="458">
        <f t="shared" si="225"/>
        <v>0</v>
      </c>
      <c r="P4843" s="458">
        <f t="shared" si="226"/>
        <v>0</v>
      </c>
      <c r="Q4843" s="96" t="str">
        <f t="shared" si="227"/>
        <v/>
      </c>
    </row>
    <row r="4844" spans="1:17" ht="13.5" hidden="1" thickBot="1" x14ac:dyDescent="0.25">
      <c r="A4844" s="450"/>
      <c r="B4844" s="463"/>
      <c r="C4844" s="464"/>
      <c r="D4844" s="455"/>
      <c r="E4844" s="455"/>
      <c r="F4844" s="460"/>
      <c r="G4844" s="455"/>
      <c r="H4844" s="455"/>
      <c r="I4844" s="455"/>
      <c r="J4844" s="465"/>
      <c r="K4844" s="465"/>
      <c r="L4844" s="465"/>
      <c r="M4844" s="465"/>
      <c r="N4844" s="463"/>
      <c r="O4844" s="458">
        <f t="shared" si="225"/>
        <v>0</v>
      </c>
      <c r="P4844" s="458">
        <f t="shared" si="226"/>
        <v>0</v>
      </c>
      <c r="Q4844" s="96" t="str">
        <f t="shared" si="227"/>
        <v/>
      </c>
    </row>
    <row r="4845" spans="1:17" ht="13.5" hidden="1" thickBot="1" x14ac:dyDescent="0.25">
      <c r="A4845" s="450"/>
      <c r="B4845" s="463"/>
      <c r="C4845" s="464"/>
      <c r="D4845" s="455"/>
      <c r="E4845" s="455"/>
      <c r="F4845" s="460"/>
      <c r="G4845" s="455"/>
      <c r="H4845" s="455"/>
      <c r="I4845" s="455"/>
      <c r="J4845" s="465"/>
      <c r="K4845" s="465"/>
      <c r="L4845" s="465"/>
      <c r="M4845" s="465"/>
      <c r="N4845" s="463"/>
      <c r="O4845" s="458">
        <f t="shared" si="225"/>
        <v>0</v>
      </c>
      <c r="P4845" s="458">
        <f t="shared" si="226"/>
        <v>0</v>
      </c>
      <c r="Q4845" s="96" t="str">
        <f t="shared" si="227"/>
        <v/>
      </c>
    </row>
    <row r="4846" spans="1:17" ht="13.5" hidden="1" thickBot="1" x14ac:dyDescent="0.25">
      <c r="A4846" s="450"/>
      <c r="B4846" s="463"/>
      <c r="C4846" s="464"/>
      <c r="D4846" s="455"/>
      <c r="E4846" s="455"/>
      <c r="F4846" s="460"/>
      <c r="G4846" s="455"/>
      <c r="H4846" s="455"/>
      <c r="I4846" s="455"/>
      <c r="J4846" s="465"/>
      <c r="K4846" s="465"/>
      <c r="L4846" s="465"/>
      <c r="M4846" s="465"/>
      <c r="N4846" s="463"/>
      <c r="O4846" s="458">
        <f t="shared" si="225"/>
        <v>0</v>
      </c>
      <c r="P4846" s="458">
        <f t="shared" si="226"/>
        <v>0</v>
      </c>
      <c r="Q4846" s="96" t="str">
        <f t="shared" si="227"/>
        <v/>
      </c>
    </row>
    <row r="4847" spans="1:17" ht="13.5" hidden="1" thickBot="1" x14ac:dyDescent="0.25">
      <c r="A4847" s="450"/>
      <c r="B4847" s="463"/>
      <c r="C4847" s="464"/>
      <c r="D4847" s="455"/>
      <c r="E4847" s="455"/>
      <c r="F4847" s="460"/>
      <c r="G4847" s="455"/>
      <c r="H4847" s="455"/>
      <c r="I4847" s="455"/>
      <c r="J4847" s="465"/>
      <c r="K4847" s="465"/>
      <c r="L4847" s="465"/>
      <c r="M4847" s="465"/>
      <c r="N4847" s="463"/>
      <c r="O4847" s="458">
        <f t="shared" si="225"/>
        <v>0</v>
      </c>
      <c r="P4847" s="458">
        <f t="shared" si="226"/>
        <v>0</v>
      </c>
      <c r="Q4847" s="96" t="str">
        <f t="shared" si="227"/>
        <v/>
      </c>
    </row>
    <row r="4848" spans="1:17" ht="13.5" hidden="1" thickBot="1" x14ac:dyDescent="0.25">
      <c r="A4848" s="450"/>
      <c r="B4848" s="463"/>
      <c r="C4848" s="464"/>
      <c r="D4848" s="455"/>
      <c r="E4848" s="455"/>
      <c r="F4848" s="460"/>
      <c r="G4848" s="455"/>
      <c r="H4848" s="455"/>
      <c r="I4848" s="455"/>
      <c r="J4848" s="465"/>
      <c r="K4848" s="465"/>
      <c r="L4848" s="465"/>
      <c r="M4848" s="465"/>
      <c r="N4848" s="463"/>
      <c r="O4848" s="458">
        <f t="shared" si="225"/>
        <v>0</v>
      </c>
      <c r="P4848" s="458">
        <f t="shared" si="226"/>
        <v>0</v>
      </c>
      <c r="Q4848" s="96" t="str">
        <f t="shared" si="227"/>
        <v/>
      </c>
    </row>
    <row r="4849" spans="1:17" ht="13.5" hidden="1" thickBot="1" x14ac:dyDescent="0.25">
      <c r="A4849" s="450"/>
      <c r="B4849" s="463"/>
      <c r="C4849" s="464"/>
      <c r="D4849" s="455"/>
      <c r="E4849" s="455"/>
      <c r="F4849" s="460"/>
      <c r="G4849" s="455"/>
      <c r="H4849" s="455"/>
      <c r="I4849" s="455"/>
      <c r="J4849" s="465"/>
      <c r="K4849" s="465"/>
      <c r="L4849" s="465"/>
      <c r="M4849" s="465"/>
      <c r="N4849" s="463"/>
      <c r="O4849" s="458">
        <f t="shared" si="225"/>
        <v>0</v>
      </c>
      <c r="P4849" s="458">
        <f t="shared" si="226"/>
        <v>0</v>
      </c>
      <c r="Q4849" s="96" t="str">
        <f t="shared" si="227"/>
        <v/>
      </c>
    </row>
    <row r="4850" spans="1:17" ht="13.5" hidden="1" thickBot="1" x14ac:dyDescent="0.25">
      <c r="A4850" s="450"/>
      <c r="B4850" s="463"/>
      <c r="C4850" s="464"/>
      <c r="D4850" s="455"/>
      <c r="E4850" s="455"/>
      <c r="F4850" s="460"/>
      <c r="G4850" s="455"/>
      <c r="H4850" s="455"/>
      <c r="I4850" s="455"/>
      <c r="J4850" s="465"/>
      <c r="K4850" s="465"/>
      <c r="L4850" s="465"/>
      <c r="M4850" s="465"/>
      <c r="N4850" s="463"/>
      <c r="O4850" s="458">
        <f t="shared" si="225"/>
        <v>0</v>
      </c>
      <c r="P4850" s="458">
        <f t="shared" si="226"/>
        <v>0</v>
      </c>
      <c r="Q4850" s="96" t="str">
        <f t="shared" si="227"/>
        <v/>
      </c>
    </row>
    <row r="4851" spans="1:17" ht="13.5" hidden="1" thickBot="1" x14ac:dyDescent="0.25">
      <c r="A4851" s="450"/>
      <c r="B4851" s="463"/>
      <c r="C4851" s="464"/>
      <c r="D4851" s="455"/>
      <c r="E4851" s="455"/>
      <c r="F4851" s="460"/>
      <c r="G4851" s="455"/>
      <c r="H4851" s="455"/>
      <c r="I4851" s="455"/>
      <c r="J4851" s="465"/>
      <c r="K4851" s="465"/>
      <c r="L4851" s="465"/>
      <c r="M4851" s="465"/>
      <c r="N4851" s="463"/>
      <c r="O4851" s="458">
        <f t="shared" si="225"/>
        <v>0</v>
      </c>
      <c r="P4851" s="458">
        <f t="shared" si="226"/>
        <v>0</v>
      </c>
      <c r="Q4851" s="96" t="str">
        <f t="shared" si="227"/>
        <v/>
      </c>
    </row>
    <row r="4852" spans="1:17" ht="13.5" hidden="1" thickBot="1" x14ac:dyDescent="0.25">
      <c r="A4852" s="450"/>
      <c r="B4852" s="463"/>
      <c r="C4852" s="464"/>
      <c r="D4852" s="455"/>
      <c r="E4852" s="455"/>
      <c r="F4852" s="460"/>
      <c r="G4852" s="455"/>
      <c r="H4852" s="455"/>
      <c r="I4852" s="455"/>
      <c r="J4852" s="465"/>
      <c r="K4852" s="465"/>
      <c r="L4852" s="465"/>
      <c r="M4852" s="465"/>
      <c r="N4852" s="463"/>
      <c r="O4852" s="458">
        <f t="shared" si="225"/>
        <v>0</v>
      </c>
      <c r="P4852" s="458">
        <f t="shared" si="226"/>
        <v>0</v>
      </c>
      <c r="Q4852" s="96" t="str">
        <f t="shared" si="227"/>
        <v/>
      </c>
    </row>
    <row r="4853" spans="1:17" ht="13.5" hidden="1" thickBot="1" x14ac:dyDescent="0.25">
      <c r="A4853" s="450"/>
      <c r="B4853" s="463"/>
      <c r="C4853" s="464"/>
      <c r="D4853" s="455"/>
      <c r="E4853" s="455"/>
      <c r="F4853" s="460"/>
      <c r="G4853" s="455"/>
      <c r="H4853" s="455"/>
      <c r="I4853" s="455"/>
      <c r="J4853" s="465"/>
      <c r="K4853" s="465"/>
      <c r="L4853" s="465"/>
      <c r="M4853" s="465"/>
      <c r="N4853" s="463"/>
      <c r="O4853" s="458">
        <f t="shared" si="225"/>
        <v>0</v>
      </c>
      <c r="P4853" s="458">
        <f t="shared" si="226"/>
        <v>0</v>
      </c>
      <c r="Q4853" s="96" t="str">
        <f t="shared" si="227"/>
        <v/>
      </c>
    </row>
    <row r="4854" spans="1:17" ht="13.5" hidden="1" thickBot="1" x14ac:dyDescent="0.25">
      <c r="A4854" s="450"/>
      <c r="B4854" s="463"/>
      <c r="C4854" s="464"/>
      <c r="D4854" s="455"/>
      <c r="E4854" s="455"/>
      <c r="F4854" s="460"/>
      <c r="G4854" s="455"/>
      <c r="H4854" s="455"/>
      <c r="I4854" s="455"/>
      <c r="J4854" s="465"/>
      <c r="K4854" s="465"/>
      <c r="L4854" s="465"/>
      <c r="M4854" s="465"/>
      <c r="N4854" s="463"/>
      <c r="O4854" s="458">
        <f t="shared" si="225"/>
        <v>0</v>
      </c>
      <c r="P4854" s="458">
        <f t="shared" si="226"/>
        <v>0</v>
      </c>
      <c r="Q4854" s="96" t="str">
        <f t="shared" si="227"/>
        <v/>
      </c>
    </row>
    <row r="4855" spans="1:17" ht="13.5" hidden="1" thickBot="1" x14ac:dyDescent="0.25">
      <c r="A4855" s="450"/>
      <c r="B4855" s="463"/>
      <c r="C4855" s="464"/>
      <c r="D4855" s="455"/>
      <c r="E4855" s="455"/>
      <c r="F4855" s="460"/>
      <c r="G4855" s="455"/>
      <c r="H4855" s="455"/>
      <c r="I4855" s="455"/>
      <c r="J4855" s="465"/>
      <c r="K4855" s="465"/>
      <c r="L4855" s="465"/>
      <c r="M4855" s="465"/>
      <c r="N4855" s="463"/>
      <c r="O4855" s="458">
        <f t="shared" si="225"/>
        <v>0</v>
      </c>
      <c r="P4855" s="458">
        <f t="shared" si="226"/>
        <v>0</v>
      </c>
      <c r="Q4855" s="96" t="str">
        <f t="shared" si="227"/>
        <v/>
      </c>
    </row>
    <row r="4856" spans="1:17" ht="13.5" hidden="1" thickBot="1" x14ac:dyDescent="0.25">
      <c r="A4856" s="450"/>
      <c r="B4856" s="463"/>
      <c r="C4856" s="464"/>
      <c r="D4856" s="455"/>
      <c r="E4856" s="455"/>
      <c r="F4856" s="460"/>
      <c r="G4856" s="455"/>
      <c r="H4856" s="455"/>
      <c r="I4856" s="455"/>
      <c r="J4856" s="465"/>
      <c r="K4856" s="465"/>
      <c r="L4856" s="465"/>
      <c r="M4856" s="465"/>
      <c r="N4856" s="463"/>
      <c r="O4856" s="458">
        <f t="shared" si="225"/>
        <v>0</v>
      </c>
      <c r="P4856" s="458">
        <f t="shared" si="226"/>
        <v>0</v>
      </c>
      <c r="Q4856" s="96" t="str">
        <f t="shared" si="227"/>
        <v/>
      </c>
    </row>
    <row r="4857" spans="1:17" ht="13.5" hidden="1" thickBot="1" x14ac:dyDescent="0.25">
      <c r="A4857" s="450"/>
      <c r="B4857" s="463"/>
      <c r="C4857" s="464"/>
      <c r="D4857" s="455"/>
      <c r="E4857" s="455"/>
      <c r="F4857" s="460"/>
      <c r="G4857" s="455"/>
      <c r="H4857" s="455"/>
      <c r="I4857" s="455"/>
      <c r="J4857" s="465"/>
      <c r="K4857" s="465"/>
      <c r="L4857" s="465"/>
      <c r="M4857" s="465"/>
      <c r="N4857" s="463"/>
      <c r="O4857" s="458">
        <f t="shared" si="225"/>
        <v>0</v>
      </c>
      <c r="P4857" s="458">
        <f t="shared" si="226"/>
        <v>0</v>
      </c>
      <c r="Q4857" s="96" t="str">
        <f t="shared" si="227"/>
        <v/>
      </c>
    </row>
    <row r="4858" spans="1:17" ht="13.5" hidden="1" thickBot="1" x14ac:dyDescent="0.25">
      <c r="A4858" s="450"/>
      <c r="B4858" s="463"/>
      <c r="C4858" s="464"/>
      <c r="D4858" s="455"/>
      <c r="E4858" s="455"/>
      <c r="F4858" s="460"/>
      <c r="G4858" s="455"/>
      <c r="H4858" s="455"/>
      <c r="I4858" s="455"/>
      <c r="J4858" s="465"/>
      <c r="K4858" s="465"/>
      <c r="L4858" s="465"/>
      <c r="M4858" s="465"/>
      <c r="N4858" s="463"/>
      <c r="O4858" s="458">
        <f t="shared" si="225"/>
        <v>0</v>
      </c>
      <c r="P4858" s="458">
        <f t="shared" si="226"/>
        <v>0</v>
      </c>
      <c r="Q4858" s="96" t="str">
        <f t="shared" si="227"/>
        <v/>
      </c>
    </row>
    <row r="4859" spans="1:17" ht="13.5" hidden="1" thickBot="1" x14ac:dyDescent="0.25">
      <c r="A4859" s="450"/>
      <c r="B4859" s="463"/>
      <c r="C4859" s="464"/>
      <c r="D4859" s="455"/>
      <c r="E4859" s="455"/>
      <c r="F4859" s="460"/>
      <c r="G4859" s="455"/>
      <c r="H4859" s="455"/>
      <c r="I4859" s="455"/>
      <c r="J4859" s="465"/>
      <c r="K4859" s="465"/>
      <c r="L4859" s="465"/>
      <c r="M4859" s="465"/>
      <c r="N4859" s="463"/>
      <c r="O4859" s="458">
        <f t="shared" si="225"/>
        <v>0</v>
      </c>
      <c r="P4859" s="458">
        <f t="shared" si="226"/>
        <v>0</v>
      </c>
      <c r="Q4859" s="96" t="str">
        <f t="shared" si="227"/>
        <v/>
      </c>
    </row>
    <row r="4860" spans="1:17" ht="13.5" hidden="1" thickBot="1" x14ac:dyDescent="0.25">
      <c r="A4860" s="450"/>
      <c r="B4860" s="463"/>
      <c r="C4860" s="464"/>
      <c r="D4860" s="455"/>
      <c r="E4860" s="455"/>
      <c r="F4860" s="460"/>
      <c r="G4860" s="455"/>
      <c r="H4860" s="461"/>
      <c r="I4860" s="455"/>
      <c r="J4860" s="465"/>
      <c r="K4860" s="465"/>
      <c r="L4860" s="465"/>
      <c r="M4860" s="465"/>
      <c r="N4860" s="463"/>
      <c r="O4860" s="458">
        <f t="shared" si="225"/>
        <v>0</v>
      </c>
      <c r="P4860" s="458">
        <f t="shared" si="226"/>
        <v>0</v>
      </c>
      <c r="Q4860" s="96" t="str">
        <f t="shared" si="227"/>
        <v/>
      </c>
    </row>
    <row r="4861" spans="1:17" ht="13.5" hidden="1" thickBot="1" x14ac:dyDescent="0.25">
      <c r="A4861" s="450"/>
      <c r="B4861" s="463"/>
      <c r="C4861" s="464"/>
      <c r="D4861" s="455"/>
      <c r="E4861" s="455"/>
      <c r="F4861" s="460"/>
      <c r="G4861" s="455"/>
      <c r="H4861" s="461"/>
      <c r="I4861" s="455"/>
      <c r="J4861" s="465"/>
      <c r="K4861" s="465"/>
      <c r="L4861" s="465"/>
      <c r="M4861" s="465"/>
      <c r="N4861" s="463"/>
      <c r="O4861" s="458">
        <f t="shared" si="225"/>
        <v>0</v>
      </c>
      <c r="P4861" s="458">
        <f t="shared" si="226"/>
        <v>0</v>
      </c>
      <c r="Q4861" s="96" t="str">
        <f t="shared" si="227"/>
        <v/>
      </c>
    </row>
    <row r="4862" spans="1:17" ht="13.5" hidden="1" thickBot="1" x14ac:dyDescent="0.25">
      <c r="A4862" s="450"/>
      <c r="B4862" s="463"/>
      <c r="C4862" s="464"/>
      <c r="D4862" s="455"/>
      <c r="E4862" s="455"/>
      <c r="F4862" s="460"/>
      <c r="G4862" s="455"/>
      <c r="H4862" s="455"/>
      <c r="I4862" s="455"/>
      <c r="J4862" s="465"/>
      <c r="K4862" s="465"/>
      <c r="L4862" s="465"/>
      <c r="M4862" s="465"/>
      <c r="N4862" s="463"/>
      <c r="O4862" s="458">
        <f t="shared" si="225"/>
        <v>0</v>
      </c>
      <c r="P4862" s="458">
        <f t="shared" si="226"/>
        <v>0</v>
      </c>
      <c r="Q4862" s="96" t="str">
        <f t="shared" si="227"/>
        <v/>
      </c>
    </row>
    <row r="4863" spans="1:17" ht="13.5" hidden="1" thickBot="1" x14ac:dyDescent="0.25">
      <c r="A4863" s="450"/>
      <c r="B4863" s="463"/>
      <c r="C4863" s="464"/>
      <c r="D4863" s="455"/>
      <c r="E4863" s="455"/>
      <c r="F4863" s="460"/>
      <c r="G4863" s="455"/>
      <c r="H4863" s="455"/>
      <c r="I4863" s="455"/>
      <c r="J4863" s="465"/>
      <c r="K4863" s="465"/>
      <c r="L4863" s="465"/>
      <c r="M4863" s="465"/>
      <c r="N4863" s="463"/>
      <c r="O4863" s="458">
        <f t="shared" si="225"/>
        <v>0</v>
      </c>
      <c r="P4863" s="458">
        <f t="shared" si="226"/>
        <v>0</v>
      </c>
      <c r="Q4863" s="96" t="str">
        <f t="shared" si="227"/>
        <v/>
      </c>
    </row>
    <row r="4864" spans="1:17" ht="13.5" hidden="1" thickBot="1" x14ac:dyDescent="0.25">
      <c r="A4864" s="450"/>
      <c r="B4864" s="463"/>
      <c r="C4864" s="464"/>
      <c r="D4864" s="455"/>
      <c r="E4864" s="455"/>
      <c r="F4864" s="460"/>
      <c r="G4864" s="455"/>
      <c r="H4864" s="455"/>
      <c r="I4864" s="455"/>
      <c r="J4864" s="465"/>
      <c r="K4864" s="465"/>
      <c r="L4864" s="465"/>
      <c r="M4864" s="465"/>
      <c r="N4864" s="463"/>
      <c r="O4864" s="458">
        <f t="shared" si="225"/>
        <v>0</v>
      </c>
      <c r="P4864" s="458">
        <f t="shared" si="226"/>
        <v>0</v>
      </c>
      <c r="Q4864" s="96" t="str">
        <f t="shared" si="227"/>
        <v/>
      </c>
    </row>
    <row r="4865" spans="1:17" ht="13.5" hidden="1" thickBot="1" x14ac:dyDescent="0.25">
      <c r="A4865" s="450"/>
      <c r="B4865" s="463"/>
      <c r="C4865" s="464"/>
      <c r="D4865" s="455"/>
      <c r="E4865" s="455"/>
      <c r="F4865" s="460"/>
      <c r="G4865" s="455"/>
      <c r="H4865" s="455"/>
      <c r="I4865" s="455"/>
      <c r="J4865" s="465"/>
      <c r="K4865" s="465"/>
      <c r="L4865" s="465"/>
      <c r="M4865" s="465"/>
      <c r="N4865" s="463"/>
      <c r="O4865" s="458">
        <f t="shared" si="225"/>
        <v>0</v>
      </c>
      <c r="P4865" s="458">
        <f t="shared" si="226"/>
        <v>0</v>
      </c>
      <c r="Q4865" s="96" t="str">
        <f t="shared" si="227"/>
        <v/>
      </c>
    </row>
    <row r="4866" spans="1:17" ht="13.5" hidden="1" thickBot="1" x14ac:dyDescent="0.25">
      <c r="A4866" s="450"/>
      <c r="B4866" s="463"/>
      <c r="C4866" s="464"/>
      <c r="D4866" s="455"/>
      <c r="E4866" s="455"/>
      <c r="F4866" s="460"/>
      <c r="G4866" s="455"/>
      <c r="H4866" s="455"/>
      <c r="I4866" s="455"/>
      <c r="J4866" s="465"/>
      <c r="K4866" s="465"/>
      <c r="L4866" s="465"/>
      <c r="M4866" s="465"/>
      <c r="N4866" s="463"/>
      <c r="O4866" s="458">
        <f t="shared" si="225"/>
        <v>0</v>
      </c>
      <c r="P4866" s="458">
        <f t="shared" si="226"/>
        <v>0</v>
      </c>
      <c r="Q4866" s="96" t="str">
        <f t="shared" si="227"/>
        <v/>
      </c>
    </row>
    <row r="4867" spans="1:17" ht="13.5" hidden="1" thickBot="1" x14ac:dyDescent="0.25">
      <c r="A4867" s="450"/>
      <c r="B4867" s="463"/>
      <c r="C4867" s="464"/>
      <c r="D4867" s="455"/>
      <c r="E4867" s="455"/>
      <c r="F4867" s="460"/>
      <c r="G4867" s="455"/>
      <c r="H4867" s="455"/>
      <c r="I4867" s="455"/>
      <c r="J4867" s="465"/>
      <c r="K4867" s="465"/>
      <c r="L4867" s="465"/>
      <c r="M4867" s="465"/>
      <c r="N4867" s="463"/>
      <c r="O4867" s="458">
        <f t="shared" si="225"/>
        <v>0</v>
      </c>
      <c r="P4867" s="458">
        <f t="shared" si="226"/>
        <v>0</v>
      </c>
      <c r="Q4867" s="96" t="str">
        <f t="shared" si="227"/>
        <v/>
      </c>
    </row>
    <row r="4868" spans="1:17" ht="13.5" hidden="1" thickBot="1" x14ac:dyDescent="0.25">
      <c r="A4868" s="450"/>
      <c r="B4868" s="463"/>
      <c r="C4868" s="464"/>
      <c r="D4868" s="455"/>
      <c r="E4868" s="455"/>
      <c r="F4868" s="460"/>
      <c r="G4868" s="455"/>
      <c r="H4868" s="455"/>
      <c r="I4868" s="455"/>
      <c r="J4868" s="465"/>
      <c r="K4868" s="465"/>
      <c r="L4868" s="465"/>
      <c r="M4868" s="465"/>
      <c r="N4868" s="463"/>
      <c r="O4868" s="458">
        <f t="shared" si="225"/>
        <v>0</v>
      </c>
      <c r="P4868" s="458">
        <f t="shared" si="226"/>
        <v>0</v>
      </c>
      <c r="Q4868" s="96" t="str">
        <f t="shared" si="227"/>
        <v/>
      </c>
    </row>
    <row r="4869" spans="1:17" ht="13.5" hidden="1" thickBot="1" x14ac:dyDescent="0.25">
      <c r="A4869" s="450"/>
      <c r="B4869" s="463"/>
      <c r="C4869" s="464"/>
      <c r="D4869" s="455"/>
      <c r="E4869" s="455"/>
      <c r="F4869" s="460"/>
      <c r="G4869" s="455"/>
      <c r="H4869" s="455"/>
      <c r="I4869" s="455"/>
      <c r="J4869" s="465"/>
      <c r="K4869" s="465"/>
      <c r="L4869" s="465"/>
      <c r="M4869" s="465"/>
      <c r="N4869" s="463"/>
      <c r="O4869" s="458">
        <f t="shared" si="225"/>
        <v>0</v>
      </c>
      <c r="P4869" s="458">
        <f t="shared" si="226"/>
        <v>0</v>
      </c>
      <c r="Q4869" s="96" t="str">
        <f t="shared" si="227"/>
        <v/>
      </c>
    </row>
    <row r="4870" spans="1:17" ht="13.5" hidden="1" thickBot="1" x14ac:dyDescent="0.25">
      <c r="A4870" s="450"/>
      <c r="B4870" s="463"/>
      <c r="C4870" s="464"/>
      <c r="D4870" s="455"/>
      <c r="E4870" s="455"/>
      <c r="F4870" s="460"/>
      <c r="G4870" s="455"/>
      <c r="H4870" s="455"/>
      <c r="I4870" s="455"/>
      <c r="J4870" s="465"/>
      <c r="K4870" s="465"/>
      <c r="L4870" s="465"/>
      <c r="M4870" s="465"/>
      <c r="N4870" s="463"/>
      <c r="O4870" s="458">
        <f t="shared" si="225"/>
        <v>0</v>
      </c>
      <c r="P4870" s="458">
        <f t="shared" si="226"/>
        <v>0</v>
      </c>
      <c r="Q4870" s="96" t="str">
        <f t="shared" si="227"/>
        <v/>
      </c>
    </row>
    <row r="4871" spans="1:17" ht="13.5" hidden="1" thickBot="1" x14ac:dyDescent="0.25">
      <c r="A4871" s="450"/>
      <c r="B4871" s="463"/>
      <c r="C4871" s="464"/>
      <c r="D4871" s="455"/>
      <c r="E4871" s="455"/>
      <c r="F4871" s="460"/>
      <c r="G4871" s="455"/>
      <c r="H4871" s="455"/>
      <c r="I4871" s="455"/>
      <c r="J4871" s="465"/>
      <c r="K4871" s="465"/>
      <c r="L4871" s="465"/>
      <c r="M4871" s="465"/>
      <c r="N4871" s="463"/>
      <c r="O4871" s="458">
        <f t="shared" si="225"/>
        <v>0</v>
      </c>
      <c r="P4871" s="458">
        <f t="shared" si="226"/>
        <v>0</v>
      </c>
      <c r="Q4871" s="96" t="str">
        <f t="shared" si="227"/>
        <v/>
      </c>
    </row>
    <row r="4872" spans="1:17" ht="13.5" hidden="1" thickBot="1" x14ac:dyDescent="0.25">
      <c r="A4872" s="450"/>
      <c r="B4872" s="463"/>
      <c r="C4872" s="464"/>
      <c r="D4872" s="455"/>
      <c r="E4872" s="455"/>
      <c r="F4872" s="460"/>
      <c r="G4872" s="455"/>
      <c r="H4872" s="455"/>
      <c r="I4872" s="455"/>
      <c r="J4872" s="465"/>
      <c r="K4872" s="465"/>
      <c r="L4872" s="465"/>
      <c r="M4872" s="465"/>
      <c r="N4872" s="463"/>
      <c r="O4872" s="458">
        <f t="shared" si="225"/>
        <v>0</v>
      </c>
      <c r="P4872" s="458">
        <f t="shared" si="226"/>
        <v>0</v>
      </c>
      <c r="Q4872" s="96" t="str">
        <f t="shared" si="227"/>
        <v/>
      </c>
    </row>
    <row r="4873" spans="1:17" ht="13.5" hidden="1" thickBot="1" x14ac:dyDescent="0.25">
      <c r="A4873" s="450"/>
      <c r="B4873" s="463"/>
      <c r="C4873" s="464"/>
      <c r="D4873" s="455"/>
      <c r="E4873" s="455"/>
      <c r="F4873" s="460"/>
      <c r="G4873" s="455"/>
      <c r="H4873" s="455"/>
      <c r="I4873" s="455"/>
      <c r="J4873" s="465"/>
      <c r="K4873" s="465"/>
      <c r="L4873" s="465"/>
      <c r="M4873" s="465"/>
      <c r="N4873" s="463"/>
      <c r="O4873" s="458">
        <f t="shared" si="225"/>
        <v>0</v>
      </c>
      <c r="P4873" s="458">
        <f t="shared" si="226"/>
        <v>0</v>
      </c>
      <c r="Q4873" s="96" t="str">
        <f t="shared" si="227"/>
        <v/>
      </c>
    </row>
    <row r="4874" spans="1:17" ht="13.5" hidden="1" thickBot="1" x14ac:dyDescent="0.25">
      <c r="A4874" s="450"/>
      <c r="B4874" s="463"/>
      <c r="C4874" s="464"/>
      <c r="D4874" s="455"/>
      <c r="E4874" s="455"/>
      <c r="F4874" s="460"/>
      <c r="G4874" s="455"/>
      <c r="H4874" s="455"/>
      <c r="I4874" s="455"/>
      <c r="J4874" s="465"/>
      <c r="K4874" s="465"/>
      <c r="L4874" s="465"/>
      <c r="M4874" s="465"/>
      <c r="N4874" s="463"/>
      <c r="O4874" s="458">
        <f t="shared" si="225"/>
        <v>0</v>
      </c>
      <c r="P4874" s="458">
        <f t="shared" si="226"/>
        <v>0</v>
      </c>
      <c r="Q4874" s="96" t="str">
        <f t="shared" si="227"/>
        <v/>
      </c>
    </row>
    <row r="4875" spans="1:17" ht="13.5" hidden="1" thickBot="1" x14ac:dyDescent="0.25">
      <c r="A4875" s="450"/>
      <c r="B4875" s="463"/>
      <c r="C4875" s="464"/>
      <c r="D4875" s="455"/>
      <c r="E4875" s="455"/>
      <c r="F4875" s="460"/>
      <c r="G4875" s="455"/>
      <c r="H4875" s="455"/>
      <c r="I4875" s="455"/>
      <c r="J4875" s="465"/>
      <c r="K4875" s="465"/>
      <c r="L4875" s="465"/>
      <c r="M4875" s="465"/>
      <c r="N4875" s="463"/>
      <c r="O4875" s="458">
        <f t="shared" ref="O4875:O4886" si="228">IF(B4875=0,0,IF(YEAR(B4875)=$P$1,MONTH(B4875)-$O$1+1,(YEAR(B4875)-$P$1)*12-$O$1+1+MONTH(B4875)))</f>
        <v>0</v>
      </c>
      <c r="P4875" s="458">
        <f t="shared" ref="P4875:P4886" si="229">IF(C4875=0,0,IF(YEAR(C4875)=$P$1,MONTH(C4875)-$O$1+1,(YEAR(C4875)-$P$1)*12-$O$1+1+MONTH(C4875)))</f>
        <v>0</v>
      </c>
      <c r="Q4875" s="96" t="str">
        <f t="shared" ref="Q4875:Q4886" si="230">SUBSTITUTE(D4875," ","_")</f>
        <v/>
      </c>
    </row>
    <row r="4876" spans="1:17" ht="13.5" hidden="1" thickBot="1" x14ac:dyDescent="0.25">
      <c r="A4876" s="450"/>
      <c r="B4876" s="463"/>
      <c r="C4876" s="464"/>
      <c r="D4876" s="455"/>
      <c r="E4876" s="455"/>
      <c r="F4876" s="460"/>
      <c r="G4876" s="455"/>
      <c r="H4876" s="455"/>
      <c r="I4876" s="455"/>
      <c r="J4876" s="465"/>
      <c r="K4876" s="465"/>
      <c r="L4876" s="465"/>
      <c r="M4876" s="465"/>
      <c r="N4876" s="463"/>
      <c r="O4876" s="458">
        <f t="shared" si="228"/>
        <v>0</v>
      </c>
      <c r="P4876" s="458">
        <f t="shared" si="229"/>
        <v>0</v>
      </c>
      <c r="Q4876" s="96" t="str">
        <f t="shared" si="230"/>
        <v/>
      </c>
    </row>
    <row r="4877" spans="1:17" ht="13.5" hidden="1" thickBot="1" x14ac:dyDescent="0.25">
      <c r="A4877" s="450"/>
      <c r="B4877" s="463"/>
      <c r="C4877" s="464"/>
      <c r="D4877" s="455"/>
      <c r="E4877" s="455"/>
      <c r="F4877" s="460"/>
      <c r="G4877" s="455"/>
      <c r="H4877" s="455"/>
      <c r="I4877" s="455"/>
      <c r="J4877" s="465"/>
      <c r="K4877" s="465"/>
      <c r="L4877" s="465"/>
      <c r="M4877" s="465"/>
      <c r="N4877" s="463"/>
      <c r="O4877" s="458">
        <f t="shared" si="228"/>
        <v>0</v>
      </c>
      <c r="P4877" s="458">
        <f t="shared" si="229"/>
        <v>0</v>
      </c>
      <c r="Q4877" s="96" t="str">
        <f t="shared" si="230"/>
        <v/>
      </c>
    </row>
    <row r="4878" spans="1:17" ht="13.5" hidden="1" thickBot="1" x14ac:dyDescent="0.25">
      <c r="A4878" s="450"/>
      <c r="B4878" s="463"/>
      <c r="C4878" s="464"/>
      <c r="D4878" s="455"/>
      <c r="E4878" s="455"/>
      <c r="F4878" s="460"/>
      <c r="G4878" s="455"/>
      <c r="H4878" s="455"/>
      <c r="I4878" s="455"/>
      <c r="J4878" s="465"/>
      <c r="K4878" s="465"/>
      <c r="L4878" s="465"/>
      <c r="M4878" s="465"/>
      <c r="N4878" s="463"/>
      <c r="O4878" s="458">
        <f t="shared" si="228"/>
        <v>0</v>
      </c>
      <c r="P4878" s="458">
        <f t="shared" si="229"/>
        <v>0</v>
      </c>
      <c r="Q4878" s="96" t="str">
        <f t="shared" si="230"/>
        <v/>
      </c>
    </row>
    <row r="4879" spans="1:17" ht="13.5" hidden="1" thickBot="1" x14ac:dyDescent="0.25">
      <c r="A4879" s="450"/>
      <c r="B4879" s="463"/>
      <c r="C4879" s="464"/>
      <c r="D4879" s="455"/>
      <c r="E4879" s="455"/>
      <c r="F4879" s="460"/>
      <c r="G4879" s="455"/>
      <c r="H4879" s="455"/>
      <c r="I4879" s="455"/>
      <c r="J4879" s="465"/>
      <c r="K4879" s="465"/>
      <c r="L4879" s="465"/>
      <c r="M4879" s="465"/>
      <c r="N4879" s="463"/>
      <c r="O4879" s="458">
        <f t="shared" si="228"/>
        <v>0</v>
      </c>
      <c r="P4879" s="458">
        <f t="shared" si="229"/>
        <v>0</v>
      </c>
      <c r="Q4879" s="96" t="str">
        <f t="shared" si="230"/>
        <v/>
      </c>
    </row>
    <row r="4880" spans="1:17" ht="13.5" hidden="1" thickBot="1" x14ac:dyDescent="0.25">
      <c r="A4880" s="450"/>
      <c r="B4880" s="463"/>
      <c r="C4880" s="464"/>
      <c r="D4880" s="455"/>
      <c r="E4880" s="455"/>
      <c r="F4880" s="460"/>
      <c r="G4880" s="455"/>
      <c r="H4880" s="455"/>
      <c r="I4880" s="455"/>
      <c r="J4880" s="465"/>
      <c r="K4880" s="465"/>
      <c r="L4880" s="465"/>
      <c r="M4880" s="465"/>
      <c r="N4880" s="463"/>
      <c r="O4880" s="458">
        <f t="shared" si="228"/>
        <v>0</v>
      </c>
      <c r="P4880" s="458">
        <f t="shared" si="229"/>
        <v>0</v>
      </c>
      <c r="Q4880" s="96" t="str">
        <f t="shared" si="230"/>
        <v/>
      </c>
    </row>
    <row r="4881" spans="1:17" ht="13.5" hidden="1" thickBot="1" x14ac:dyDescent="0.25">
      <c r="A4881" s="450"/>
      <c r="B4881" s="463"/>
      <c r="C4881" s="464"/>
      <c r="D4881" s="455"/>
      <c r="E4881" s="455"/>
      <c r="F4881" s="460"/>
      <c r="G4881" s="455"/>
      <c r="H4881" s="455"/>
      <c r="I4881" s="455"/>
      <c r="J4881" s="465"/>
      <c r="K4881" s="465"/>
      <c r="L4881" s="465"/>
      <c r="M4881" s="465"/>
      <c r="N4881" s="463"/>
      <c r="O4881" s="458">
        <f t="shared" si="228"/>
        <v>0</v>
      </c>
      <c r="P4881" s="458">
        <f t="shared" si="229"/>
        <v>0</v>
      </c>
      <c r="Q4881" s="96" t="str">
        <f t="shared" si="230"/>
        <v/>
      </c>
    </row>
    <row r="4882" spans="1:17" ht="13.5" hidden="1" thickBot="1" x14ac:dyDescent="0.25">
      <c r="A4882" s="450"/>
      <c r="B4882" s="463"/>
      <c r="C4882" s="464"/>
      <c r="D4882" s="455"/>
      <c r="E4882" s="455"/>
      <c r="F4882" s="460"/>
      <c r="G4882" s="455"/>
      <c r="H4882" s="455"/>
      <c r="I4882" s="455"/>
      <c r="J4882" s="465"/>
      <c r="K4882" s="465"/>
      <c r="L4882" s="465"/>
      <c r="M4882" s="465"/>
      <c r="N4882" s="463"/>
      <c r="O4882" s="458">
        <f t="shared" si="228"/>
        <v>0</v>
      </c>
      <c r="P4882" s="458">
        <f t="shared" si="229"/>
        <v>0</v>
      </c>
      <c r="Q4882" s="96" t="str">
        <f t="shared" si="230"/>
        <v/>
      </c>
    </row>
    <row r="4883" spans="1:17" ht="13.5" hidden="1" thickBot="1" x14ac:dyDescent="0.25">
      <c r="A4883" s="450"/>
      <c r="B4883" s="463"/>
      <c r="C4883" s="464"/>
      <c r="D4883" s="455"/>
      <c r="E4883" s="455"/>
      <c r="F4883" s="460"/>
      <c r="G4883" s="455"/>
      <c r="H4883" s="455"/>
      <c r="I4883" s="455"/>
      <c r="J4883" s="465"/>
      <c r="K4883" s="465"/>
      <c r="L4883" s="465"/>
      <c r="M4883" s="465"/>
      <c r="N4883" s="463"/>
      <c r="O4883" s="458">
        <f t="shared" si="228"/>
        <v>0</v>
      </c>
      <c r="P4883" s="458">
        <f t="shared" si="229"/>
        <v>0</v>
      </c>
      <c r="Q4883" s="96" t="str">
        <f t="shared" si="230"/>
        <v/>
      </c>
    </row>
    <row r="4884" spans="1:17" ht="13.5" hidden="1" thickBot="1" x14ac:dyDescent="0.25">
      <c r="A4884" s="450"/>
      <c r="B4884" s="463"/>
      <c r="C4884" s="464"/>
      <c r="D4884" s="455"/>
      <c r="E4884" s="455"/>
      <c r="F4884" s="460"/>
      <c r="G4884" s="455"/>
      <c r="H4884" s="455"/>
      <c r="I4884" s="455"/>
      <c r="J4884" s="465"/>
      <c r="K4884" s="465"/>
      <c r="L4884" s="465"/>
      <c r="M4884" s="465"/>
      <c r="N4884" s="463"/>
      <c r="O4884" s="458">
        <f t="shared" si="228"/>
        <v>0</v>
      </c>
      <c r="P4884" s="458">
        <f t="shared" si="229"/>
        <v>0</v>
      </c>
      <c r="Q4884" s="96" t="str">
        <f t="shared" si="230"/>
        <v/>
      </c>
    </row>
    <row r="4885" spans="1:17" ht="13.5" hidden="1" thickBot="1" x14ac:dyDescent="0.25">
      <c r="A4885" s="450"/>
      <c r="B4885" s="463"/>
      <c r="C4885" s="464"/>
      <c r="D4885" s="455"/>
      <c r="E4885" s="455"/>
      <c r="F4885" s="460"/>
      <c r="G4885" s="455"/>
      <c r="H4885" s="455"/>
      <c r="I4885" s="455"/>
      <c r="J4885" s="465"/>
      <c r="K4885" s="465"/>
      <c r="L4885" s="465"/>
      <c r="M4885" s="465"/>
      <c r="N4885" s="463"/>
      <c r="O4885" s="458">
        <f t="shared" si="228"/>
        <v>0</v>
      </c>
      <c r="P4885" s="458">
        <f t="shared" si="229"/>
        <v>0</v>
      </c>
      <c r="Q4885" s="96" t="str">
        <f t="shared" si="230"/>
        <v/>
      </c>
    </row>
    <row r="4886" spans="1:17" ht="13.5" hidden="1" thickBot="1" x14ac:dyDescent="0.25">
      <c r="A4886" s="450"/>
      <c r="B4886" s="463"/>
      <c r="C4886" s="464"/>
      <c r="D4886" s="455"/>
      <c r="E4886" s="455"/>
      <c r="F4886" s="460"/>
      <c r="G4886" s="455"/>
      <c r="H4886" s="455"/>
      <c r="I4886" s="455"/>
      <c r="J4886" s="465"/>
      <c r="K4886" s="465"/>
      <c r="L4886" s="465"/>
      <c r="M4886" s="465"/>
      <c r="N4886" s="463"/>
      <c r="O4886" s="458">
        <f t="shared" si="228"/>
        <v>0</v>
      </c>
      <c r="P4886" s="458">
        <f t="shared" si="229"/>
        <v>0</v>
      </c>
      <c r="Q4886" s="96" t="str">
        <f t="shared" si="230"/>
        <v/>
      </c>
    </row>
    <row r="4887" spans="1:17" ht="13.5" hidden="1" thickBot="1" x14ac:dyDescent="0.25">
      <c r="A4887" s="444"/>
      <c r="B4887" s="606"/>
      <c r="C4887" s="445"/>
      <c r="D4887" s="446"/>
      <c r="E4887" s="446"/>
      <c r="F4887" s="447"/>
      <c r="G4887" s="446"/>
      <c r="H4887" s="446"/>
      <c r="I4887" s="446"/>
      <c r="J4887" s="448"/>
      <c r="K4887" s="448"/>
      <c r="L4887" s="448"/>
      <c r="M4887" s="448"/>
      <c r="N4887" s="449"/>
      <c r="O4887" s="74">
        <f t="shared" ref="O4887" si="231">IF(B4887=0,0,IF(YEAR(B4887)=$P$1,MONTH(B4887)-$O$1+1,(YEAR(B4887)-$P$1)*12-$O$1+1+MONTH(B4887)))</f>
        <v>0</v>
      </c>
      <c r="P4887" s="74">
        <f t="shared" ref="P4887" si="232">IF(C4887=0,0,IF(YEAR(C4887)=$P$1,MONTH(C4887)-$O$1+1,(YEAR(C4887)-$P$1)*12-$O$1+1+MONTH(C4887)))</f>
        <v>0</v>
      </c>
      <c r="Q4887" s="139" t="str">
        <f t="shared" ref="Q4887" si="233">SUBSTITUTE(D4887," ","_")</f>
        <v/>
      </c>
    </row>
    <row r="4888" spans="1:17" ht="13.5" hidden="1" thickBot="1" x14ac:dyDescent="0.25">
      <c r="A4888" s="421"/>
      <c r="B4888" s="424"/>
      <c r="C4888" s="417"/>
      <c r="D4888" s="372"/>
      <c r="E4888" s="372"/>
      <c r="F4888" s="374"/>
      <c r="G4888" s="372"/>
      <c r="H4888" s="372"/>
      <c r="I4888" s="372"/>
      <c r="J4888" s="375"/>
      <c r="K4888" s="375"/>
      <c r="L4888" s="375"/>
      <c r="M4888" s="375"/>
      <c r="N4888" s="418"/>
      <c r="O4888" s="314"/>
      <c r="P4888" s="74"/>
      <c r="Q4888" s="139"/>
    </row>
    <row r="4889" spans="1:17" ht="13.5" hidden="1" thickBot="1" x14ac:dyDescent="0.25">
      <c r="A4889" s="421"/>
      <c r="B4889" s="424"/>
      <c r="C4889" s="417"/>
      <c r="D4889" s="372"/>
      <c r="E4889" s="372"/>
      <c r="F4889" s="374"/>
      <c r="G4889" s="372"/>
      <c r="H4889" s="372"/>
      <c r="I4889" s="372"/>
      <c r="J4889" s="375"/>
      <c r="K4889" s="375"/>
      <c r="L4889" s="375"/>
      <c r="M4889" s="375"/>
      <c r="N4889" s="418"/>
      <c r="O4889" s="314"/>
      <c r="P4889" s="74"/>
      <c r="Q4889" s="139"/>
    </row>
    <row r="4890" spans="1:17" ht="13.5" hidden="1" thickBot="1" x14ac:dyDescent="0.25">
      <c r="A4890" s="421"/>
      <c r="B4890" s="424"/>
      <c r="C4890" s="417"/>
      <c r="D4890" s="372"/>
      <c r="E4890" s="372"/>
      <c r="F4890" s="374"/>
      <c r="G4890" s="372"/>
      <c r="H4890" s="372"/>
      <c r="I4890" s="372"/>
      <c r="J4890" s="375"/>
      <c r="K4890" s="375"/>
      <c r="L4890" s="375"/>
      <c r="M4890" s="375"/>
      <c r="N4890" s="418"/>
      <c r="O4890" s="314"/>
      <c r="P4890" s="74"/>
      <c r="Q4890" s="139"/>
    </row>
    <row r="4891" spans="1:17" ht="13.5" hidden="1" thickBot="1" x14ac:dyDescent="0.25">
      <c r="A4891" s="421"/>
      <c r="B4891" s="424"/>
      <c r="C4891" s="417"/>
      <c r="D4891" s="372"/>
      <c r="E4891" s="372"/>
      <c r="F4891" s="374"/>
      <c r="G4891" s="372"/>
      <c r="H4891" s="372"/>
      <c r="I4891" s="372"/>
      <c r="J4891" s="375"/>
      <c r="K4891" s="375"/>
      <c r="L4891" s="375"/>
      <c r="M4891" s="375"/>
      <c r="N4891" s="418"/>
      <c r="O4891" s="314"/>
      <c r="P4891" s="74"/>
      <c r="Q4891" s="139"/>
    </row>
    <row r="4892" spans="1:17" ht="13.5" hidden="1" thickBot="1" x14ac:dyDescent="0.25">
      <c r="A4892" s="421"/>
      <c r="B4892" s="424"/>
      <c r="C4892" s="417"/>
      <c r="D4892" s="372"/>
      <c r="E4892" s="372"/>
      <c r="F4892" s="374"/>
      <c r="G4892" s="372"/>
      <c r="H4892" s="372"/>
      <c r="I4892" s="372"/>
      <c r="J4892" s="375"/>
      <c r="K4892" s="375"/>
      <c r="L4892" s="375"/>
      <c r="M4892" s="375"/>
      <c r="N4892" s="418"/>
      <c r="O4892" s="314"/>
      <c r="P4892" s="74"/>
      <c r="Q4892" s="139"/>
    </row>
    <row r="4893" spans="1:17" ht="13.5" hidden="1" thickBot="1" x14ac:dyDescent="0.25">
      <c r="A4893" s="421"/>
      <c r="B4893" s="424"/>
      <c r="C4893" s="417"/>
      <c r="D4893" s="372"/>
      <c r="E4893" s="372"/>
      <c r="F4893" s="374"/>
      <c r="G4893" s="372"/>
      <c r="H4893" s="372"/>
      <c r="I4893" s="372"/>
      <c r="J4893" s="375"/>
      <c r="K4893" s="375"/>
      <c r="L4893" s="375"/>
      <c r="M4893" s="375"/>
      <c r="N4893" s="418"/>
      <c r="O4893" s="314"/>
      <c r="P4893" s="74"/>
      <c r="Q4893" s="139"/>
    </row>
    <row r="4894" spans="1:17" ht="13.5" hidden="1" thickBot="1" x14ac:dyDescent="0.25">
      <c r="A4894" s="421"/>
      <c r="B4894" s="424"/>
      <c r="C4894" s="417"/>
      <c r="D4894" s="372"/>
      <c r="E4894" s="372"/>
      <c r="F4894" s="374"/>
      <c r="G4894" s="372"/>
      <c r="H4894" s="372"/>
      <c r="I4894" s="372"/>
      <c r="J4894" s="375"/>
      <c r="K4894" s="375"/>
      <c r="L4894" s="375"/>
      <c r="M4894" s="375"/>
      <c r="N4894" s="418"/>
      <c r="O4894" s="314"/>
      <c r="P4894" s="74"/>
      <c r="Q4894" s="139"/>
    </row>
    <row r="4895" spans="1:17" ht="13.5" hidden="1" thickBot="1" x14ac:dyDescent="0.25">
      <c r="A4895" s="421"/>
      <c r="B4895" s="424"/>
      <c r="C4895" s="417"/>
      <c r="D4895" s="372"/>
      <c r="E4895" s="372"/>
      <c r="F4895" s="374"/>
      <c r="G4895" s="372"/>
      <c r="H4895" s="372"/>
      <c r="I4895" s="372"/>
      <c r="J4895" s="375"/>
      <c r="K4895" s="375"/>
      <c r="L4895" s="375"/>
      <c r="M4895" s="375"/>
      <c r="N4895" s="418"/>
      <c r="O4895" s="314"/>
      <c r="P4895" s="74"/>
      <c r="Q4895" s="139"/>
    </row>
    <row r="4896" spans="1:17" ht="13.5" hidden="1" thickBot="1" x14ac:dyDescent="0.25">
      <c r="A4896" s="421"/>
      <c r="B4896" s="424"/>
      <c r="C4896" s="417"/>
      <c r="D4896" s="372"/>
      <c r="E4896" s="372"/>
      <c r="F4896" s="374"/>
      <c r="G4896" s="372"/>
      <c r="H4896" s="372"/>
      <c r="I4896" s="372"/>
      <c r="J4896" s="375"/>
      <c r="K4896" s="375"/>
      <c r="L4896" s="375"/>
      <c r="M4896" s="375"/>
      <c r="N4896" s="418"/>
      <c r="O4896" s="314"/>
      <c r="P4896" s="74"/>
      <c r="Q4896" s="139"/>
    </row>
    <row r="4897" spans="1:17" ht="13.5" hidden="1" thickBot="1" x14ac:dyDescent="0.25">
      <c r="A4897" s="421"/>
      <c r="B4897" s="424"/>
      <c r="C4897" s="417"/>
      <c r="D4897" s="372"/>
      <c r="E4897" s="372"/>
      <c r="F4897" s="374"/>
      <c r="G4897" s="372"/>
      <c r="H4897" s="372"/>
      <c r="I4897" s="372"/>
      <c r="J4897" s="375"/>
      <c r="K4897" s="375"/>
      <c r="L4897" s="375"/>
      <c r="M4897" s="375"/>
      <c r="N4897" s="418"/>
      <c r="O4897" s="314"/>
      <c r="P4897" s="74"/>
      <c r="Q4897" s="139"/>
    </row>
    <row r="4898" spans="1:17" ht="13.5" hidden="1" thickBot="1" x14ac:dyDescent="0.25">
      <c r="A4898" s="421"/>
      <c r="B4898" s="424"/>
      <c r="C4898" s="417"/>
      <c r="D4898" s="372"/>
      <c r="E4898" s="372"/>
      <c r="F4898" s="374"/>
      <c r="G4898" s="372"/>
      <c r="H4898" s="372"/>
      <c r="I4898" s="372"/>
      <c r="J4898" s="375"/>
      <c r="K4898" s="375"/>
      <c r="L4898" s="375"/>
      <c r="M4898" s="375"/>
      <c r="N4898" s="418"/>
      <c r="O4898" s="314"/>
      <c r="P4898" s="74"/>
      <c r="Q4898" s="139"/>
    </row>
    <row r="4899" spans="1:17" ht="13.5" hidden="1" thickBot="1" x14ac:dyDescent="0.25">
      <c r="A4899" s="421"/>
      <c r="B4899" s="424"/>
      <c r="C4899" s="417"/>
      <c r="D4899" s="372"/>
      <c r="E4899" s="372"/>
      <c r="F4899" s="374"/>
      <c r="G4899" s="372"/>
      <c r="H4899" s="372"/>
      <c r="I4899" s="372"/>
      <c r="J4899" s="375"/>
      <c r="K4899" s="375"/>
      <c r="L4899" s="375"/>
      <c r="M4899" s="375"/>
      <c r="N4899" s="418"/>
      <c r="O4899" s="314"/>
      <c r="P4899" s="74"/>
      <c r="Q4899" s="139"/>
    </row>
    <row r="4900" spans="1:17" ht="13.5" hidden="1" thickBot="1" x14ac:dyDescent="0.25">
      <c r="A4900" s="421"/>
      <c r="B4900" s="424"/>
      <c r="C4900" s="417"/>
      <c r="D4900" s="372"/>
      <c r="E4900" s="372"/>
      <c r="F4900" s="374"/>
      <c r="G4900" s="372"/>
      <c r="H4900" s="372"/>
      <c r="I4900" s="372"/>
      <c r="J4900" s="375"/>
      <c r="K4900" s="375"/>
      <c r="L4900" s="375"/>
      <c r="M4900" s="375"/>
      <c r="N4900" s="418"/>
      <c r="O4900" s="314"/>
      <c r="P4900" s="74"/>
      <c r="Q4900" s="139"/>
    </row>
    <row r="4901" spans="1:17" ht="13.5" hidden="1" thickBot="1" x14ac:dyDescent="0.25">
      <c r="A4901" s="421"/>
      <c r="B4901" s="424"/>
      <c r="C4901" s="417"/>
      <c r="D4901" s="372"/>
      <c r="E4901" s="372"/>
      <c r="F4901" s="374"/>
      <c r="G4901" s="372"/>
      <c r="H4901" s="372"/>
      <c r="I4901" s="372"/>
      <c r="J4901" s="375"/>
      <c r="K4901" s="375"/>
      <c r="L4901" s="375"/>
      <c r="M4901" s="375"/>
      <c r="N4901" s="418"/>
      <c r="O4901" s="314"/>
      <c r="P4901" s="74"/>
      <c r="Q4901" s="139"/>
    </row>
    <row r="4902" spans="1:17" ht="13.5" hidden="1" thickBot="1" x14ac:dyDescent="0.25">
      <c r="A4902" s="421"/>
      <c r="B4902" s="424"/>
      <c r="C4902" s="417"/>
      <c r="D4902" s="372"/>
      <c r="E4902" s="372"/>
      <c r="F4902" s="374"/>
      <c r="G4902" s="372"/>
      <c r="H4902" s="372"/>
      <c r="I4902" s="372"/>
      <c r="J4902" s="375"/>
      <c r="K4902" s="375"/>
      <c r="L4902" s="375"/>
      <c r="M4902" s="375"/>
      <c r="N4902" s="418"/>
      <c r="O4902" s="314"/>
      <c r="P4902" s="74"/>
      <c r="Q4902" s="139"/>
    </row>
    <row r="4903" spans="1:17" ht="13.5" hidden="1" thickBot="1" x14ac:dyDescent="0.25">
      <c r="A4903" s="421" t="str">
        <f>IF(B4903="","",COUNT('Diário 7º PA'!$A$4:$A$5383)+ROW()-3)</f>
        <v/>
      </c>
      <c r="B4903" s="424"/>
      <c r="C4903" s="417"/>
      <c r="D4903" s="372"/>
      <c r="E4903" s="372"/>
      <c r="F4903" s="374"/>
      <c r="G4903" s="372"/>
      <c r="H4903" s="372"/>
      <c r="I4903" s="372"/>
      <c r="J4903" s="375"/>
      <c r="K4903" s="375"/>
      <c r="L4903" s="375"/>
      <c r="M4903" s="375"/>
      <c r="N4903" s="418"/>
      <c r="O4903" s="314">
        <f t="shared" ref="O4903:O4943" si="234">IF(B4903=0,0,IF(YEAR(B4903)=$P$1,MONTH(B4903)-$O$1+1,(YEAR(B4903)-$P$1)*12-$O$1+1+MONTH(B4903)))</f>
        <v>0</v>
      </c>
      <c r="P4903" s="74">
        <f t="shared" ref="P4903:P4943" si="235">IF(C4903=0,0,IF(YEAR(C4903)=$P$1,MONTH(C4903)-$O$1+1,(YEAR(C4903)-$P$1)*12-$O$1+1+MONTH(C4903)))</f>
        <v>0</v>
      </c>
      <c r="Q4903" s="139" t="str">
        <f t="shared" ref="Q4903:Q4943" si="236">SUBSTITUTE(D4903," ","_")</f>
        <v/>
      </c>
    </row>
    <row r="4904" spans="1:17" ht="13.5" hidden="1" thickBot="1" x14ac:dyDescent="0.25">
      <c r="A4904" s="421" t="str">
        <f>IF(B4904="","",COUNT('Diário 7º PA'!$A$4:$A$5383)+ROW()-3)</f>
        <v/>
      </c>
      <c r="B4904" s="424"/>
      <c r="C4904" s="417"/>
      <c r="D4904" s="372"/>
      <c r="E4904" s="372"/>
      <c r="F4904" s="374"/>
      <c r="G4904" s="372"/>
      <c r="H4904" s="372"/>
      <c r="I4904" s="372"/>
      <c r="J4904" s="375"/>
      <c r="K4904" s="375"/>
      <c r="L4904" s="375"/>
      <c r="M4904" s="375"/>
      <c r="N4904" s="418"/>
      <c r="O4904" s="314">
        <f t="shared" si="234"/>
        <v>0</v>
      </c>
      <c r="P4904" s="74">
        <f t="shared" si="235"/>
        <v>0</v>
      </c>
      <c r="Q4904" s="139" t="str">
        <f t="shared" si="236"/>
        <v/>
      </c>
    </row>
    <row r="4905" spans="1:17" ht="13.5" hidden="1" thickBot="1" x14ac:dyDescent="0.25">
      <c r="A4905" s="421" t="str">
        <f>IF(B4905="","",COUNT('Diário 7º PA'!$A$4:$A$5383)+ROW()-3)</f>
        <v/>
      </c>
      <c r="B4905" s="424"/>
      <c r="C4905" s="417"/>
      <c r="D4905" s="372"/>
      <c r="E4905" s="372"/>
      <c r="F4905" s="374"/>
      <c r="G4905" s="372"/>
      <c r="H4905" s="372"/>
      <c r="I4905" s="372"/>
      <c r="J4905" s="375"/>
      <c r="K4905" s="375"/>
      <c r="L4905" s="375"/>
      <c r="M4905" s="375"/>
      <c r="N4905" s="418"/>
      <c r="O4905" s="314">
        <f t="shared" si="234"/>
        <v>0</v>
      </c>
      <c r="P4905" s="74">
        <f t="shared" si="235"/>
        <v>0</v>
      </c>
      <c r="Q4905" s="139" t="str">
        <f t="shared" si="236"/>
        <v/>
      </c>
    </row>
    <row r="4906" spans="1:17" ht="13.5" hidden="1" thickBot="1" x14ac:dyDescent="0.25">
      <c r="A4906" s="421" t="str">
        <f>IF(B4906="","",COUNT('Diário 7º PA'!$A$4:$A$5383)+ROW()-3)</f>
        <v/>
      </c>
      <c r="B4906" s="424"/>
      <c r="C4906" s="417"/>
      <c r="D4906" s="372"/>
      <c r="E4906" s="372"/>
      <c r="F4906" s="374"/>
      <c r="G4906" s="372"/>
      <c r="H4906" s="372"/>
      <c r="I4906" s="372"/>
      <c r="J4906" s="375"/>
      <c r="K4906" s="375"/>
      <c r="L4906" s="375"/>
      <c r="M4906" s="375"/>
      <c r="N4906" s="418"/>
      <c r="O4906" s="314">
        <f t="shared" si="234"/>
        <v>0</v>
      </c>
      <c r="P4906" s="74">
        <f t="shared" si="235"/>
        <v>0</v>
      </c>
      <c r="Q4906" s="139" t="str">
        <f t="shared" si="236"/>
        <v/>
      </c>
    </row>
    <row r="4907" spans="1:17" ht="13.5" hidden="1" thickBot="1" x14ac:dyDescent="0.25">
      <c r="A4907" s="421" t="str">
        <f>IF(B4907="","",COUNT('Diário 7º PA'!$A$4:$A$5383)+ROW()-3)</f>
        <v/>
      </c>
      <c r="B4907" s="424"/>
      <c r="C4907" s="417"/>
      <c r="D4907" s="372"/>
      <c r="E4907" s="372"/>
      <c r="F4907" s="374"/>
      <c r="G4907" s="372"/>
      <c r="H4907" s="372"/>
      <c r="I4907" s="372"/>
      <c r="J4907" s="375"/>
      <c r="K4907" s="375"/>
      <c r="L4907" s="375"/>
      <c r="M4907" s="375"/>
      <c r="N4907" s="418"/>
      <c r="O4907" s="314">
        <f t="shared" si="234"/>
        <v>0</v>
      </c>
      <c r="P4907" s="74">
        <f t="shared" si="235"/>
        <v>0</v>
      </c>
      <c r="Q4907" s="139" t="str">
        <f t="shared" si="236"/>
        <v/>
      </c>
    </row>
    <row r="4908" spans="1:17" ht="13.5" hidden="1" thickBot="1" x14ac:dyDescent="0.25">
      <c r="A4908" s="421" t="str">
        <f>IF(B4908="","",COUNT('Diário 7º PA'!$A$4:$A$5383)+ROW()-3)</f>
        <v/>
      </c>
      <c r="B4908" s="424"/>
      <c r="C4908" s="417"/>
      <c r="D4908" s="372"/>
      <c r="E4908" s="372"/>
      <c r="F4908" s="374"/>
      <c r="G4908" s="372"/>
      <c r="H4908" s="372"/>
      <c r="I4908" s="372"/>
      <c r="J4908" s="375"/>
      <c r="K4908" s="375"/>
      <c r="L4908" s="375"/>
      <c r="M4908" s="375"/>
      <c r="N4908" s="418"/>
      <c r="O4908" s="314">
        <f t="shared" si="234"/>
        <v>0</v>
      </c>
      <c r="P4908" s="74">
        <f t="shared" si="235"/>
        <v>0</v>
      </c>
      <c r="Q4908" s="139" t="str">
        <f t="shared" si="236"/>
        <v/>
      </c>
    </row>
    <row r="4909" spans="1:17" ht="13.5" hidden="1" thickBot="1" x14ac:dyDescent="0.25">
      <c r="A4909" s="421" t="str">
        <f>IF(B4909="","",COUNT('Diário 7º PA'!$A$4:$A$5383)+ROW()-3)</f>
        <v/>
      </c>
      <c r="B4909" s="424"/>
      <c r="C4909" s="417"/>
      <c r="D4909" s="372"/>
      <c r="E4909" s="372"/>
      <c r="F4909" s="374"/>
      <c r="G4909" s="372"/>
      <c r="H4909" s="372"/>
      <c r="I4909" s="372"/>
      <c r="J4909" s="375"/>
      <c r="K4909" s="375"/>
      <c r="L4909" s="375"/>
      <c r="M4909" s="375"/>
      <c r="N4909" s="418"/>
      <c r="O4909" s="314">
        <f t="shared" si="234"/>
        <v>0</v>
      </c>
      <c r="P4909" s="74">
        <f t="shared" si="235"/>
        <v>0</v>
      </c>
      <c r="Q4909" s="139" t="str">
        <f t="shared" si="236"/>
        <v/>
      </c>
    </row>
    <row r="4910" spans="1:17" ht="13.5" hidden="1" thickBot="1" x14ac:dyDescent="0.25">
      <c r="A4910" s="421" t="str">
        <f>IF(B4910="","",COUNT('Diário 7º PA'!$A$4:$A$5383)+ROW()-3)</f>
        <v/>
      </c>
      <c r="B4910" s="424"/>
      <c r="C4910" s="417"/>
      <c r="D4910" s="372"/>
      <c r="E4910" s="372"/>
      <c r="F4910" s="374"/>
      <c r="G4910" s="372"/>
      <c r="H4910" s="372"/>
      <c r="I4910" s="372"/>
      <c r="J4910" s="375"/>
      <c r="K4910" s="375"/>
      <c r="L4910" s="375"/>
      <c r="M4910" s="375"/>
      <c r="N4910" s="418"/>
      <c r="O4910" s="314">
        <f t="shared" si="234"/>
        <v>0</v>
      </c>
      <c r="P4910" s="74">
        <f t="shared" si="235"/>
        <v>0</v>
      </c>
      <c r="Q4910" s="139" t="str">
        <f t="shared" si="236"/>
        <v/>
      </c>
    </row>
    <row r="4911" spans="1:17" ht="13.5" hidden="1" thickBot="1" x14ac:dyDescent="0.25">
      <c r="A4911" s="421" t="str">
        <f>IF(B4911="","",COUNT('Diário 7º PA'!$A$4:$A$5383)+ROW()-3)</f>
        <v/>
      </c>
      <c r="B4911" s="424"/>
      <c r="C4911" s="417"/>
      <c r="D4911" s="372"/>
      <c r="E4911" s="372"/>
      <c r="F4911" s="374"/>
      <c r="G4911" s="372"/>
      <c r="H4911" s="372"/>
      <c r="I4911" s="372"/>
      <c r="J4911" s="375"/>
      <c r="K4911" s="375"/>
      <c r="L4911" s="375"/>
      <c r="M4911" s="375"/>
      <c r="N4911" s="418"/>
      <c r="O4911" s="314">
        <f t="shared" si="234"/>
        <v>0</v>
      </c>
      <c r="P4911" s="74">
        <f t="shared" si="235"/>
        <v>0</v>
      </c>
      <c r="Q4911" s="139" t="str">
        <f t="shared" si="236"/>
        <v/>
      </c>
    </row>
    <row r="4912" spans="1:17" ht="13.5" hidden="1" thickBot="1" x14ac:dyDescent="0.25">
      <c r="A4912" s="421" t="str">
        <f>IF(B4912="","",COUNT('Diário 7º PA'!$A$4:$A$5383)+ROW()-3)</f>
        <v/>
      </c>
      <c r="B4912" s="424"/>
      <c r="C4912" s="417"/>
      <c r="D4912" s="372"/>
      <c r="E4912" s="372"/>
      <c r="F4912" s="374"/>
      <c r="G4912" s="372"/>
      <c r="H4912" s="372"/>
      <c r="I4912" s="372"/>
      <c r="J4912" s="375"/>
      <c r="K4912" s="375"/>
      <c r="L4912" s="375"/>
      <c r="M4912" s="375"/>
      <c r="N4912" s="418"/>
      <c r="O4912" s="314">
        <f t="shared" si="234"/>
        <v>0</v>
      </c>
      <c r="P4912" s="74">
        <f t="shared" si="235"/>
        <v>0</v>
      </c>
      <c r="Q4912" s="139" t="str">
        <f t="shared" si="236"/>
        <v/>
      </c>
    </row>
    <row r="4913" spans="1:17" ht="13.5" hidden="1" thickBot="1" x14ac:dyDescent="0.25">
      <c r="A4913" s="421" t="str">
        <f>IF(B4913="","",COUNT('Diário 7º PA'!$A$4:$A$5383)+ROW()-3)</f>
        <v/>
      </c>
      <c r="B4913" s="424"/>
      <c r="C4913" s="417"/>
      <c r="D4913" s="372"/>
      <c r="E4913" s="372"/>
      <c r="F4913" s="374"/>
      <c r="G4913" s="372"/>
      <c r="H4913" s="372"/>
      <c r="I4913" s="372"/>
      <c r="J4913" s="375"/>
      <c r="K4913" s="375"/>
      <c r="L4913" s="375"/>
      <c r="M4913" s="375"/>
      <c r="N4913" s="418"/>
      <c r="O4913" s="314">
        <f t="shared" si="234"/>
        <v>0</v>
      </c>
      <c r="P4913" s="74">
        <f t="shared" si="235"/>
        <v>0</v>
      </c>
      <c r="Q4913" s="139" t="str">
        <f t="shared" si="236"/>
        <v/>
      </c>
    </row>
    <row r="4914" spans="1:17" ht="13.5" hidden="1" thickBot="1" x14ac:dyDescent="0.25">
      <c r="A4914" s="421" t="str">
        <f>IF(B4914="","",COUNT('Diário 7º PA'!$A$4:$A$5383)+ROW()-3)</f>
        <v/>
      </c>
      <c r="B4914" s="424"/>
      <c r="C4914" s="417"/>
      <c r="D4914" s="372"/>
      <c r="E4914" s="372"/>
      <c r="F4914" s="374"/>
      <c r="G4914" s="372"/>
      <c r="H4914" s="372"/>
      <c r="I4914" s="372"/>
      <c r="J4914" s="375"/>
      <c r="K4914" s="375"/>
      <c r="L4914" s="375"/>
      <c r="M4914" s="375"/>
      <c r="N4914" s="418"/>
      <c r="O4914" s="314">
        <f t="shared" si="234"/>
        <v>0</v>
      </c>
      <c r="P4914" s="74">
        <f t="shared" si="235"/>
        <v>0</v>
      </c>
      <c r="Q4914" s="139" t="str">
        <f t="shared" si="236"/>
        <v/>
      </c>
    </row>
    <row r="4915" spans="1:17" ht="13.5" hidden="1" thickBot="1" x14ac:dyDescent="0.25">
      <c r="A4915" s="421" t="str">
        <f>IF(B4915="","",COUNT('Diário 7º PA'!$A$4:$A$5383)+ROW()-3)</f>
        <v/>
      </c>
      <c r="B4915" s="424"/>
      <c r="C4915" s="417"/>
      <c r="D4915" s="372"/>
      <c r="E4915" s="372"/>
      <c r="F4915" s="374"/>
      <c r="G4915" s="372"/>
      <c r="H4915" s="372"/>
      <c r="I4915" s="372"/>
      <c r="J4915" s="375"/>
      <c r="K4915" s="375"/>
      <c r="L4915" s="375"/>
      <c r="M4915" s="375"/>
      <c r="N4915" s="418"/>
      <c r="O4915" s="314">
        <f t="shared" si="234"/>
        <v>0</v>
      </c>
      <c r="P4915" s="74">
        <f t="shared" si="235"/>
        <v>0</v>
      </c>
      <c r="Q4915" s="139" t="str">
        <f t="shared" si="236"/>
        <v/>
      </c>
    </row>
    <row r="4916" spans="1:17" ht="13.5" hidden="1" thickBot="1" x14ac:dyDescent="0.25">
      <c r="A4916" s="421" t="str">
        <f>IF(B4916="","",COUNT('Diário 7º PA'!$A$4:$A$5383)+ROW()-3)</f>
        <v/>
      </c>
      <c r="B4916" s="424"/>
      <c r="C4916" s="417"/>
      <c r="D4916" s="372"/>
      <c r="E4916" s="372"/>
      <c r="F4916" s="374"/>
      <c r="G4916" s="372"/>
      <c r="H4916" s="372"/>
      <c r="I4916" s="372"/>
      <c r="J4916" s="375"/>
      <c r="K4916" s="375"/>
      <c r="L4916" s="375"/>
      <c r="M4916" s="375"/>
      <c r="N4916" s="418"/>
      <c r="O4916" s="314">
        <f t="shared" si="234"/>
        <v>0</v>
      </c>
      <c r="P4916" s="74">
        <f t="shared" si="235"/>
        <v>0</v>
      </c>
      <c r="Q4916" s="139" t="str">
        <f t="shared" si="236"/>
        <v/>
      </c>
    </row>
    <row r="4917" spans="1:17" ht="13.5" hidden="1" thickBot="1" x14ac:dyDescent="0.25">
      <c r="A4917" s="421" t="str">
        <f>IF(B4917="","",COUNT('Diário 7º PA'!$A$4:$A$5383)+ROW()-3)</f>
        <v/>
      </c>
      <c r="B4917" s="424"/>
      <c r="C4917" s="417"/>
      <c r="D4917" s="372"/>
      <c r="E4917" s="372"/>
      <c r="F4917" s="374"/>
      <c r="G4917" s="372"/>
      <c r="H4917" s="372"/>
      <c r="I4917" s="372"/>
      <c r="J4917" s="375"/>
      <c r="K4917" s="375"/>
      <c r="L4917" s="375"/>
      <c r="M4917" s="375"/>
      <c r="N4917" s="418"/>
      <c r="O4917" s="314">
        <f t="shared" si="234"/>
        <v>0</v>
      </c>
      <c r="P4917" s="74">
        <f t="shared" si="235"/>
        <v>0</v>
      </c>
      <c r="Q4917" s="139" t="str">
        <f t="shared" si="236"/>
        <v/>
      </c>
    </row>
    <row r="4918" spans="1:17" ht="13.5" hidden="1" thickBot="1" x14ac:dyDescent="0.25">
      <c r="A4918" s="421" t="str">
        <f>IF(B4918="","",COUNT('Diário 7º PA'!$A$4:$A$5383)+ROW()-3)</f>
        <v/>
      </c>
      <c r="B4918" s="424"/>
      <c r="C4918" s="417"/>
      <c r="D4918" s="372"/>
      <c r="E4918" s="372"/>
      <c r="F4918" s="374"/>
      <c r="G4918" s="372"/>
      <c r="H4918" s="372"/>
      <c r="I4918" s="372"/>
      <c r="J4918" s="375"/>
      <c r="K4918" s="375"/>
      <c r="L4918" s="375"/>
      <c r="M4918" s="375"/>
      <c r="N4918" s="418"/>
      <c r="O4918" s="314">
        <f t="shared" si="234"/>
        <v>0</v>
      </c>
      <c r="P4918" s="74">
        <f t="shared" si="235"/>
        <v>0</v>
      </c>
      <c r="Q4918" s="139" t="str">
        <f t="shared" si="236"/>
        <v/>
      </c>
    </row>
    <row r="4919" spans="1:17" ht="13.5" hidden="1" thickBot="1" x14ac:dyDescent="0.25">
      <c r="A4919" s="421" t="str">
        <f>IF(B4919="","",COUNT('Diário 7º PA'!$A$4:$A$5383)+ROW()-3)</f>
        <v/>
      </c>
      <c r="B4919" s="424"/>
      <c r="C4919" s="417"/>
      <c r="D4919" s="372"/>
      <c r="E4919" s="372"/>
      <c r="F4919" s="374"/>
      <c r="G4919" s="372"/>
      <c r="H4919" s="372"/>
      <c r="I4919" s="372"/>
      <c r="J4919" s="375"/>
      <c r="K4919" s="375"/>
      <c r="L4919" s="375"/>
      <c r="M4919" s="375"/>
      <c r="N4919" s="418"/>
      <c r="O4919" s="314">
        <f t="shared" si="234"/>
        <v>0</v>
      </c>
      <c r="P4919" s="74">
        <f t="shared" si="235"/>
        <v>0</v>
      </c>
      <c r="Q4919" s="139" t="str">
        <f t="shared" si="236"/>
        <v/>
      </c>
    </row>
    <row r="4920" spans="1:17" ht="13.5" hidden="1" thickBot="1" x14ac:dyDescent="0.25">
      <c r="A4920" s="421" t="str">
        <f>IF(B4920="","",COUNT('Diário 7º PA'!$A$4:$A$5383)+ROW()-3)</f>
        <v/>
      </c>
      <c r="B4920" s="424"/>
      <c r="C4920" s="417"/>
      <c r="D4920" s="372"/>
      <c r="E4920" s="372"/>
      <c r="F4920" s="374"/>
      <c r="G4920" s="372"/>
      <c r="H4920" s="372"/>
      <c r="I4920" s="372"/>
      <c r="J4920" s="375"/>
      <c r="K4920" s="375"/>
      <c r="L4920" s="375"/>
      <c r="M4920" s="375"/>
      <c r="N4920" s="418"/>
      <c r="O4920" s="314">
        <f t="shared" si="234"/>
        <v>0</v>
      </c>
      <c r="P4920" s="74">
        <f t="shared" si="235"/>
        <v>0</v>
      </c>
      <c r="Q4920" s="139" t="str">
        <f t="shared" si="236"/>
        <v/>
      </c>
    </row>
    <row r="4921" spans="1:17" ht="13.5" hidden="1" thickBot="1" x14ac:dyDescent="0.25">
      <c r="A4921" s="421" t="str">
        <f>IF(B4921="","",COUNT('Diário 7º PA'!$A$4:$A$5383)+ROW()-3)</f>
        <v/>
      </c>
      <c r="B4921" s="424"/>
      <c r="C4921" s="417"/>
      <c r="D4921" s="372"/>
      <c r="E4921" s="372"/>
      <c r="F4921" s="374"/>
      <c r="G4921" s="372"/>
      <c r="H4921" s="372"/>
      <c r="I4921" s="372"/>
      <c r="J4921" s="375"/>
      <c r="K4921" s="375"/>
      <c r="L4921" s="375"/>
      <c r="M4921" s="375"/>
      <c r="N4921" s="418"/>
      <c r="O4921" s="314">
        <f t="shared" si="234"/>
        <v>0</v>
      </c>
      <c r="P4921" s="74">
        <f t="shared" si="235"/>
        <v>0</v>
      </c>
      <c r="Q4921" s="139" t="str">
        <f t="shared" si="236"/>
        <v/>
      </c>
    </row>
    <row r="4922" spans="1:17" ht="13.5" hidden="1" thickBot="1" x14ac:dyDescent="0.25">
      <c r="A4922" s="421" t="str">
        <f>IF(B4922="","",COUNT('Diário 7º PA'!$A$4:$A$5383)+ROW()-3)</f>
        <v/>
      </c>
      <c r="B4922" s="424"/>
      <c r="C4922" s="417"/>
      <c r="D4922" s="372"/>
      <c r="E4922" s="372"/>
      <c r="F4922" s="374"/>
      <c r="G4922" s="372"/>
      <c r="H4922" s="372"/>
      <c r="I4922" s="372"/>
      <c r="J4922" s="375"/>
      <c r="K4922" s="375"/>
      <c r="L4922" s="375"/>
      <c r="M4922" s="375"/>
      <c r="N4922" s="418"/>
      <c r="O4922" s="314">
        <f t="shared" si="234"/>
        <v>0</v>
      </c>
      <c r="P4922" s="74">
        <f t="shared" si="235"/>
        <v>0</v>
      </c>
      <c r="Q4922" s="139" t="str">
        <f t="shared" si="236"/>
        <v/>
      </c>
    </row>
    <row r="4923" spans="1:17" ht="13.5" hidden="1" thickBot="1" x14ac:dyDescent="0.25">
      <c r="A4923" s="421" t="str">
        <f>IF(B4923="","",COUNT('Diário 7º PA'!$A$4:$A$5383)+ROW()-3)</f>
        <v/>
      </c>
      <c r="B4923" s="424"/>
      <c r="C4923" s="417"/>
      <c r="D4923" s="372"/>
      <c r="E4923" s="372"/>
      <c r="F4923" s="374"/>
      <c r="G4923" s="372"/>
      <c r="H4923" s="372"/>
      <c r="I4923" s="372"/>
      <c r="J4923" s="375"/>
      <c r="K4923" s="375"/>
      <c r="L4923" s="375"/>
      <c r="M4923" s="375"/>
      <c r="N4923" s="418"/>
      <c r="O4923" s="314">
        <f t="shared" si="234"/>
        <v>0</v>
      </c>
      <c r="P4923" s="74">
        <f t="shared" si="235"/>
        <v>0</v>
      </c>
      <c r="Q4923" s="139" t="str">
        <f t="shared" si="236"/>
        <v/>
      </c>
    </row>
    <row r="4924" spans="1:17" ht="13.5" hidden="1" thickBot="1" x14ac:dyDescent="0.25">
      <c r="A4924" s="421" t="str">
        <f>IF(B4924="","",COUNT('Diário 7º PA'!$A$4:$A$5383)+ROW()-3)</f>
        <v/>
      </c>
      <c r="B4924" s="424"/>
      <c r="C4924" s="417"/>
      <c r="D4924" s="372"/>
      <c r="E4924" s="372"/>
      <c r="F4924" s="374"/>
      <c r="G4924" s="372"/>
      <c r="H4924" s="372"/>
      <c r="I4924" s="372"/>
      <c r="J4924" s="375"/>
      <c r="K4924" s="375"/>
      <c r="L4924" s="375"/>
      <c r="M4924" s="375"/>
      <c r="N4924" s="418"/>
      <c r="O4924" s="314">
        <f t="shared" si="234"/>
        <v>0</v>
      </c>
      <c r="P4924" s="74">
        <f t="shared" si="235"/>
        <v>0</v>
      </c>
      <c r="Q4924" s="139" t="str">
        <f t="shared" si="236"/>
        <v/>
      </c>
    </row>
    <row r="4925" spans="1:17" ht="13.5" hidden="1" thickBot="1" x14ac:dyDescent="0.25">
      <c r="A4925" s="421" t="str">
        <f>IF(B4925="","",COUNT('Diário 7º PA'!$A$4:$A$5383)+ROW()-3)</f>
        <v/>
      </c>
      <c r="B4925" s="424"/>
      <c r="C4925" s="417"/>
      <c r="D4925" s="372"/>
      <c r="E4925" s="372"/>
      <c r="F4925" s="374"/>
      <c r="G4925" s="372"/>
      <c r="H4925" s="372"/>
      <c r="I4925" s="372"/>
      <c r="J4925" s="375"/>
      <c r="K4925" s="375"/>
      <c r="L4925" s="375"/>
      <c r="M4925" s="375"/>
      <c r="N4925" s="418"/>
      <c r="O4925" s="314">
        <f t="shared" si="234"/>
        <v>0</v>
      </c>
      <c r="P4925" s="74">
        <f t="shared" si="235"/>
        <v>0</v>
      </c>
      <c r="Q4925" s="139" t="str">
        <f t="shared" si="236"/>
        <v/>
      </c>
    </row>
    <row r="4926" spans="1:17" ht="13.5" hidden="1" thickBot="1" x14ac:dyDescent="0.25">
      <c r="A4926" s="421" t="str">
        <f>IF(B4926="","",COUNT('Diário 7º PA'!$A$4:$A$5383)+ROW()-3)</f>
        <v/>
      </c>
      <c r="B4926" s="424"/>
      <c r="C4926" s="417"/>
      <c r="D4926" s="372"/>
      <c r="E4926" s="372"/>
      <c r="F4926" s="374"/>
      <c r="G4926" s="372"/>
      <c r="H4926" s="372"/>
      <c r="I4926" s="372"/>
      <c r="J4926" s="375"/>
      <c r="K4926" s="375"/>
      <c r="L4926" s="375"/>
      <c r="M4926" s="375"/>
      <c r="N4926" s="418"/>
      <c r="O4926" s="314">
        <f t="shared" si="234"/>
        <v>0</v>
      </c>
      <c r="P4926" s="74">
        <f t="shared" si="235"/>
        <v>0</v>
      </c>
      <c r="Q4926" s="139" t="str">
        <f t="shared" si="236"/>
        <v/>
      </c>
    </row>
    <row r="4927" spans="1:17" ht="13.5" hidden="1" thickBot="1" x14ac:dyDescent="0.25">
      <c r="A4927" s="421" t="str">
        <f>IF(B4927="","",COUNT('Diário 7º PA'!$A$4:$A$5383)+ROW()-3)</f>
        <v/>
      </c>
      <c r="B4927" s="424"/>
      <c r="C4927" s="417"/>
      <c r="D4927" s="372"/>
      <c r="E4927" s="372"/>
      <c r="F4927" s="374"/>
      <c r="G4927" s="372"/>
      <c r="H4927" s="372"/>
      <c r="I4927" s="372"/>
      <c r="J4927" s="375"/>
      <c r="K4927" s="375"/>
      <c r="L4927" s="375"/>
      <c r="M4927" s="375"/>
      <c r="N4927" s="418"/>
      <c r="O4927" s="314">
        <f t="shared" si="234"/>
        <v>0</v>
      </c>
      <c r="P4927" s="74">
        <f t="shared" si="235"/>
        <v>0</v>
      </c>
      <c r="Q4927" s="139" t="str">
        <f t="shared" si="236"/>
        <v/>
      </c>
    </row>
    <row r="4928" spans="1:17" ht="13.5" hidden="1" thickBot="1" x14ac:dyDescent="0.25">
      <c r="A4928" s="421" t="str">
        <f>IF(B4928="","",COUNT('Diário 7º PA'!$A$4:$A$5383)+ROW()-3)</f>
        <v/>
      </c>
      <c r="B4928" s="424"/>
      <c r="C4928" s="417"/>
      <c r="D4928" s="372"/>
      <c r="E4928" s="372"/>
      <c r="F4928" s="374"/>
      <c r="G4928" s="372"/>
      <c r="H4928" s="372"/>
      <c r="I4928" s="372"/>
      <c r="J4928" s="375"/>
      <c r="K4928" s="375"/>
      <c r="L4928" s="375"/>
      <c r="M4928" s="375"/>
      <c r="N4928" s="418"/>
      <c r="O4928" s="314">
        <f t="shared" si="234"/>
        <v>0</v>
      </c>
      <c r="P4928" s="74">
        <f t="shared" si="235"/>
        <v>0</v>
      </c>
      <c r="Q4928" s="139" t="str">
        <f t="shared" si="236"/>
        <v/>
      </c>
    </row>
    <row r="4929" spans="1:17" ht="13.5" hidden="1" thickBot="1" x14ac:dyDescent="0.25">
      <c r="A4929" s="421" t="str">
        <f>IF(B4929="","",COUNT('Diário 7º PA'!$A$4:$A$5383)+ROW()-3)</f>
        <v/>
      </c>
      <c r="B4929" s="424"/>
      <c r="C4929" s="417"/>
      <c r="D4929" s="372"/>
      <c r="E4929" s="372"/>
      <c r="F4929" s="374"/>
      <c r="G4929" s="372"/>
      <c r="H4929" s="372"/>
      <c r="I4929" s="372"/>
      <c r="J4929" s="375"/>
      <c r="K4929" s="375"/>
      <c r="L4929" s="375"/>
      <c r="M4929" s="375"/>
      <c r="N4929" s="418"/>
      <c r="O4929" s="314">
        <f t="shared" si="234"/>
        <v>0</v>
      </c>
      <c r="P4929" s="74">
        <f t="shared" si="235"/>
        <v>0</v>
      </c>
      <c r="Q4929" s="139" t="str">
        <f t="shared" si="236"/>
        <v/>
      </c>
    </row>
    <row r="4930" spans="1:17" ht="13.5" hidden="1" thickBot="1" x14ac:dyDescent="0.25">
      <c r="A4930" s="421" t="str">
        <f>IF(B4930="","",COUNT('Diário 7º PA'!$A$4:$A$5383)+ROW()-3)</f>
        <v/>
      </c>
      <c r="B4930" s="424"/>
      <c r="C4930" s="417"/>
      <c r="D4930" s="372"/>
      <c r="E4930" s="372"/>
      <c r="F4930" s="374"/>
      <c r="G4930" s="372"/>
      <c r="H4930" s="372"/>
      <c r="I4930" s="372"/>
      <c r="J4930" s="375"/>
      <c r="K4930" s="375"/>
      <c r="L4930" s="375"/>
      <c r="M4930" s="375"/>
      <c r="N4930" s="418"/>
      <c r="O4930" s="314">
        <f t="shared" si="234"/>
        <v>0</v>
      </c>
      <c r="P4930" s="74">
        <f t="shared" si="235"/>
        <v>0</v>
      </c>
      <c r="Q4930" s="139" t="str">
        <f t="shared" si="236"/>
        <v/>
      </c>
    </row>
    <row r="4931" spans="1:17" ht="13.5" hidden="1" thickBot="1" x14ac:dyDescent="0.25">
      <c r="A4931" s="421" t="str">
        <f>IF(B4931="","",COUNT('Diário 7º PA'!$A$4:$A$5383)+ROW()-3)</f>
        <v/>
      </c>
      <c r="B4931" s="424"/>
      <c r="C4931" s="417"/>
      <c r="D4931" s="372"/>
      <c r="E4931" s="372"/>
      <c r="F4931" s="374"/>
      <c r="G4931" s="372"/>
      <c r="H4931" s="372"/>
      <c r="I4931" s="372"/>
      <c r="J4931" s="375"/>
      <c r="K4931" s="375"/>
      <c r="L4931" s="375"/>
      <c r="M4931" s="375"/>
      <c r="N4931" s="418"/>
      <c r="O4931" s="314">
        <f t="shared" si="234"/>
        <v>0</v>
      </c>
      <c r="P4931" s="74">
        <f t="shared" si="235"/>
        <v>0</v>
      </c>
      <c r="Q4931" s="139" t="str">
        <f t="shared" si="236"/>
        <v/>
      </c>
    </row>
    <row r="4932" spans="1:17" ht="13.5" hidden="1" thickBot="1" x14ac:dyDescent="0.25">
      <c r="A4932" s="421" t="str">
        <f>IF(B4932="","",COUNT('Diário 7º PA'!$A$4:$A$5383)+ROW()-3)</f>
        <v/>
      </c>
      <c r="B4932" s="424"/>
      <c r="C4932" s="417"/>
      <c r="D4932" s="372"/>
      <c r="E4932" s="372"/>
      <c r="F4932" s="374"/>
      <c r="G4932" s="372"/>
      <c r="H4932" s="372"/>
      <c r="I4932" s="372"/>
      <c r="J4932" s="375"/>
      <c r="K4932" s="375"/>
      <c r="L4932" s="375"/>
      <c r="M4932" s="375"/>
      <c r="N4932" s="418"/>
      <c r="O4932" s="314">
        <f t="shared" si="234"/>
        <v>0</v>
      </c>
      <c r="P4932" s="74">
        <f t="shared" si="235"/>
        <v>0</v>
      </c>
      <c r="Q4932" s="139" t="str">
        <f t="shared" si="236"/>
        <v/>
      </c>
    </row>
    <row r="4933" spans="1:17" ht="13.5" hidden="1" thickBot="1" x14ac:dyDescent="0.25">
      <c r="A4933" s="421" t="str">
        <f>IF(B4933="","",COUNT('Diário 7º PA'!$A$4:$A$5383)+ROW()-3)</f>
        <v/>
      </c>
      <c r="B4933" s="424"/>
      <c r="C4933" s="417"/>
      <c r="D4933" s="372"/>
      <c r="E4933" s="372"/>
      <c r="F4933" s="374"/>
      <c r="G4933" s="372"/>
      <c r="H4933" s="372"/>
      <c r="I4933" s="372"/>
      <c r="J4933" s="375"/>
      <c r="K4933" s="375"/>
      <c r="L4933" s="375"/>
      <c r="M4933" s="375"/>
      <c r="N4933" s="418"/>
      <c r="O4933" s="314">
        <f t="shared" si="234"/>
        <v>0</v>
      </c>
      <c r="P4933" s="74">
        <f t="shared" si="235"/>
        <v>0</v>
      </c>
      <c r="Q4933" s="139" t="str">
        <f t="shared" si="236"/>
        <v/>
      </c>
    </row>
    <row r="4934" spans="1:17" ht="13.5" hidden="1" thickBot="1" x14ac:dyDescent="0.25">
      <c r="A4934" s="421" t="str">
        <f>IF(B4934="","",COUNT('Diário 7º PA'!$A$4:$A$5383)+ROW()-3)</f>
        <v/>
      </c>
      <c r="B4934" s="424"/>
      <c r="C4934" s="417"/>
      <c r="D4934" s="372"/>
      <c r="E4934" s="372"/>
      <c r="F4934" s="374"/>
      <c r="G4934" s="372"/>
      <c r="H4934" s="372"/>
      <c r="I4934" s="372"/>
      <c r="J4934" s="375"/>
      <c r="K4934" s="375"/>
      <c r="L4934" s="375"/>
      <c r="M4934" s="375"/>
      <c r="N4934" s="418"/>
      <c r="O4934" s="314">
        <f t="shared" si="234"/>
        <v>0</v>
      </c>
      <c r="P4934" s="74">
        <f t="shared" si="235"/>
        <v>0</v>
      </c>
      <c r="Q4934" s="139" t="str">
        <f t="shared" si="236"/>
        <v/>
      </c>
    </row>
    <row r="4935" spans="1:17" ht="13.5" hidden="1" thickBot="1" x14ac:dyDescent="0.25">
      <c r="A4935" s="421" t="str">
        <f>IF(B4935="","",COUNT('Diário 7º PA'!$A$4:$A$5383)+ROW()-3)</f>
        <v/>
      </c>
      <c r="B4935" s="424"/>
      <c r="C4935" s="417"/>
      <c r="D4935" s="372"/>
      <c r="E4935" s="372"/>
      <c r="F4935" s="374"/>
      <c r="G4935" s="372"/>
      <c r="H4935" s="372"/>
      <c r="I4935" s="372"/>
      <c r="J4935" s="375"/>
      <c r="K4935" s="375"/>
      <c r="L4935" s="375"/>
      <c r="M4935" s="375"/>
      <c r="N4935" s="418"/>
      <c r="O4935" s="314">
        <f t="shared" si="234"/>
        <v>0</v>
      </c>
      <c r="P4935" s="74">
        <f t="shared" si="235"/>
        <v>0</v>
      </c>
      <c r="Q4935" s="139" t="str">
        <f t="shared" si="236"/>
        <v/>
      </c>
    </row>
    <row r="4936" spans="1:17" ht="13.5" hidden="1" thickBot="1" x14ac:dyDescent="0.25">
      <c r="A4936" s="421" t="str">
        <f>IF(B4936="","",COUNT('Diário 7º PA'!$A$4:$A$5383)+ROW()-3)</f>
        <v/>
      </c>
      <c r="B4936" s="424"/>
      <c r="C4936" s="417"/>
      <c r="D4936" s="372"/>
      <c r="E4936" s="372"/>
      <c r="F4936" s="374"/>
      <c r="G4936" s="372"/>
      <c r="H4936" s="372"/>
      <c r="I4936" s="372"/>
      <c r="J4936" s="375"/>
      <c r="K4936" s="375"/>
      <c r="L4936" s="375"/>
      <c r="M4936" s="375"/>
      <c r="N4936" s="418"/>
      <c r="O4936" s="314">
        <f t="shared" si="234"/>
        <v>0</v>
      </c>
      <c r="P4936" s="74">
        <f t="shared" si="235"/>
        <v>0</v>
      </c>
      <c r="Q4936" s="139" t="str">
        <f t="shared" si="236"/>
        <v/>
      </c>
    </row>
    <row r="4937" spans="1:17" ht="13.5" hidden="1" thickBot="1" x14ac:dyDescent="0.25">
      <c r="A4937" s="421" t="str">
        <f>IF(B4937="","",COUNT('Diário 7º PA'!$A$4:$A$5383)+ROW()-3)</f>
        <v/>
      </c>
      <c r="B4937" s="424"/>
      <c r="C4937" s="417"/>
      <c r="D4937" s="372"/>
      <c r="E4937" s="372"/>
      <c r="F4937" s="374"/>
      <c r="G4937" s="372"/>
      <c r="H4937" s="372"/>
      <c r="I4937" s="372"/>
      <c r="J4937" s="375"/>
      <c r="K4937" s="375"/>
      <c r="L4937" s="375"/>
      <c r="M4937" s="375"/>
      <c r="N4937" s="418"/>
      <c r="O4937" s="314">
        <f t="shared" si="234"/>
        <v>0</v>
      </c>
      <c r="P4937" s="74">
        <f t="shared" si="235"/>
        <v>0</v>
      </c>
      <c r="Q4937" s="139" t="str">
        <f t="shared" si="236"/>
        <v/>
      </c>
    </row>
    <row r="4938" spans="1:17" ht="13.5" hidden="1" thickBot="1" x14ac:dyDescent="0.25">
      <c r="A4938" s="421" t="str">
        <f>IF(B4938="","",COUNT('Diário 7º PA'!$A$4:$A$5383)+ROW()-3)</f>
        <v/>
      </c>
      <c r="B4938" s="424"/>
      <c r="C4938" s="417"/>
      <c r="D4938" s="372"/>
      <c r="E4938" s="372"/>
      <c r="F4938" s="374"/>
      <c r="G4938" s="372"/>
      <c r="H4938" s="372"/>
      <c r="I4938" s="372"/>
      <c r="J4938" s="375"/>
      <c r="K4938" s="375"/>
      <c r="L4938" s="375"/>
      <c r="M4938" s="375"/>
      <c r="N4938" s="418"/>
      <c r="O4938" s="314">
        <f t="shared" si="234"/>
        <v>0</v>
      </c>
      <c r="P4938" s="74">
        <f t="shared" si="235"/>
        <v>0</v>
      </c>
      <c r="Q4938" s="139" t="str">
        <f t="shared" si="236"/>
        <v/>
      </c>
    </row>
    <row r="4939" spans="1:17" ht="13.5" hidden="1" thickBot="1" x14ac:dyDescent="0.25">
      <c r="A4939" s="421" t="str">
        <f>IF(B4939="","",COUNT('Diário 7º PA'!$A$4:$A$5383)+ROW()-3)</f>
        <v/>
      </c>
      <c r="B4939" s="424"/>
      <c r="C4939" s="417"/>
      <c r="D4939" s="372"/>
      <c r="E4939" s="372"/>
      <c r="F4939" s="374"/>
      <c r="G4939" s="372"/>
      <c r="H4939" s="372"/>
      <c r="I4939" s="372"/>
      <c r="J4939" s="375"/>
      <c r="K4939" s="375"/>
      <c r="L4939" s="375"/>
      <c r="M4939" s="375"/>
      <c r="N4939" s="418"/>
      <c r="O4939" s="314">
        <f t="shared" si="234"/>
        <v>0</v>
      </c>
      <c r="P4939" s="74">
        <f t="shared" si="235"/>
        <v>0</v>
      </c>
      <c r="Q4939" s="139" t="str">
        <f t="shared" si="236"/>
        <v/>
      </c>
    </row>
    <row r="4940" spans="1:17" ht="13.5" hidden="1" thickBot="1" x14ac:dyDescent="0.25">
      <c r="A4940" s="421" t="str">
        <f>IF(B4940="","",COUNT('Diário 7º PA'!$A$4:$A$5383)+ROW()-3)</f>
        <v/>
      </c>
      <c r="B4940" s="424"/>
      <c r="C4940" s="417"/>
      <c r="D4940" s="372"/>
      <c r="E4940" s="372"/>
      <c r="F4940" s="374"/>
      <c r="G4940" s="372"/>
      <c r="H4940" s="372"/>
      <c r="I4940" s="372"/>
      <c r="J4940" s="375"/>
      <c r="K4940" s="375"/>
      <c r="L4940" s="375"/>
      <c r="M4940" s="375"/>
      <c r="N4940" s="418"/>
      <c r="O4940" s="314">
        <f t="shared" si="234"/>
        <v>0</v>
      </c>
      <c r="P4940" s="74">
        <f t="shared" si="235"/>
        <v>0</v>
      </c>
      <c r="Q4940" s="139" t="str">
        <f t="shared" si="236"/>
        <v/>
      </c>
    </row>
    <row r="4941" spans="1:17" ht="13.5" hidden="1" thickBot="1" x14ac:dyDescent="0.25">
      <c r="A4941" s="421" t="str">
        <f>IF(B4941="","",COUNT('Diário 7º PA'!$A$4:$A$5383)+ROW()-3)</f>
        <v/>
      </c>
      <c r="B4941" s="424"/>
      <c r="C4941" s="417"/>
      <c r="D4941" s="372"/>
      <c r="E4941" s="372"/>
      <c r="F4941" s="374"/>
      <c r="G4941" s="372"/>
      <c r="H4941" s="372"/>
      <c r="I4941" s="372"/>
      <c r="J4941" s="375"/>
      <c r="K4941" s="375"/>
      <c r="L4941" s="375"/>
      <c r="M4941" s="375"/>
      <c r="N4941" s="418"/>
      <c r="O4941" s="314">
        <f t="shared" si="234"/>
        <v>0</v>
      </c>
      <c r="P4941" s="74">
        <f t="shared" si="235"/>
        <v>0</v>
      </c>
      <c r="Q4941" s="139" t="str">
        <f t="shared" si="236"/>
        <v/>
      </c>
    </row>
    <row r="4942" spans="1:17" ht="13.5" hidden="1" thickBot="1" x14ac:dyDescent="0.25">
      <c r="A4942" s="421" t="str">
        <f>IF(B4942="","",COUNT('Diário 7º PA'!$A$4:$A$5383)+ROW()-3)</f>
        <v/>
      </c>
      <c r="B4942" s="424"/>
      <c r="C4942" s="417"/>
      <c r="D4942" s="372"/>
      <c r="E4942" s="372"/>
      <c r="F4942" s="374"/>
      <c r="G4942" s="372"/>
      <c r="H4942" s="372"/>
      <c r="I4942" s="372"/>
      <c r="J4942" s="375"/>
      <c r="K4942" s="375"/>
      <c r="L4942" s="375"/>
      <c r="M4942" s="375"/>
      <c r="N4942" s="418"/>
      <c r="O4942" s="314">
        <f t="shared" si="234"/>
        <v>0</v>
      </c>
      <c r="P4942" s="74">
        <f t="shared" si="235"/>
        <v>0</v>
      </c>
      <c r="Q4942" s="139" t="str">
        <f t="shared" si="236"/>
        <v/>
      </c>
    </row>
    <row r="4943" spans="1:17" ht="13.5" hidden="1" thickBot="1" x14ac:dyDescent="0.25">
      <c r="A4943" s="421" t="str">
        <f>IF(B4943="","",COUNT('Diário 7º PA'!$A$4:$A$5383)+ROW()-3)</f>
        <v/>
      </c>
      <c r="B4943" s="424"/>
      <c r="C4943" s="417"/>
      <c r="D4943" s="372"/>
      <c r="E4943" s="372"/>
      <c r="F4943" s="374"/>
      <c r="G4943" s="372"/>
      <c r="H4943" s="372"/>
      <c r="I4943" s="372"/>
      <c r="J4943" s="375"/>
      <c r="K4943" s="375"/>
      <c r="L4943" s="375"/>
      <c r="M4943" s="375"/>
      <c r="N4943" s="418"/>
      <c r="O4943" s="314">
        <f t="shared" si="234"/>
        <v>0</v>
      </c>
      <c r="P4943" s="74">
        <f t="shared" si="235"/>
        <v>0</v>
      </c>
      <c r="Q4943" s="139" t="str">
        <f t="shared" si="236"/>
        <v/>
      </c>
    </row>
    <row r="4944" spans="1:17" ht="13.5" hidden="1" thickBot="1" x14ac:dyDescent="0.25">
      <c r="A4944" s="421" t="str">
        <f>IF(B4944="","",COUNT('Diário 7º PA'!$A$4:$A$5383)+ROW()-3)</f>
        <v/>
      </c>
      <c r="B4944" s="424"/>
      <c r="C4944" s="417"/>
      <c r="D4944" s="372"/>
      <c r="E4944" s="372"/>
      <c r="F4944" s="374"/>
      <c r="G4944" s="372"/>
      <c r="H4944" s="372"/>
      <c r="I4944" s="372"/>
      <c r="J4944" s="375"/>
      <c r="K4944" s="375"/>
      <c r="L4944" s="375"/>
      <c r="M4944" s="375"/>
      <c r="N4944" s="418"/>
      <c r="O4944" s="314">
        <f t="shared" ref="O4944:O4998" si="237">IF(B4944=0,0,IF(YEAR(B4944)=$P$1,MONTH(B4944)-$O$1+1,(YEAR(B4944)-$P$1)*12-$O$1+1+MONTH(B4944)))</f>
        <v>0</v>
      </c>
      <c r="P4944" s="74">
        <f t="shared" ref="P4944:P4998" si="238">IF(C4944=0,0,IF(YEAR(C4944)=$P$1,MONTH(C4944)-$O$1+1,(YEAR(C4944)-$P$1)*12-$O$1+1+MONTH(C4944)))</f>
        <v>0</v>
      </c>
      <c r="Q4944" s="139" t="str">
        <f t="shared" ref="Q4944:Q4998" si="239">SUBSTITUTE(D4944," ","_")</f>
        <v/>
      </c>
    </row>
    <row r="4945" spans="1:17" ht="13.5" hidden="1" thickBot="1" x14ac:dyDescent="0.25">
      <c r="A4945" s="421" t="str">
        <f>IF(B4945="","",COUNT('Diário 7º PA'!$A$4:$A$5383)+ROW()-3)</f>
        <v/>
      </c>
      <c r="B4945" s="424"/>
      <c r="C4945" s="417"/>
      <c r="D4945" s="372"/>
      <c r="E4945" s="372"/>
      <c r="F4945" s="374"/>
      <c r="G4945" s="372"/>
      <c r="H4945" s="372"/>
      <c r="I4945" s="372"/>
      <c r="J4945" s="375"/>
      <c r="K4945" s="375"/>
      <c r="L4945" s="375"/>
      <c r="M4945" s="375"/>
      <c r="N4945" s="418"/>
      <c r="O4945" s="314">
        <f t="shared" si="237"/>
        <v>0</v>
      </c>
      <c r="P4945" s="74">
        <f t="shared" si="238"/>
        <v>0</v>
      </c>
      <c r="Q4945" s="139" t="str">
        <f t="shared" si="239"/>
        <v/>
      </c>
    </row>
    <row r="4946" spans="1:17" ht="13.5" hidden="1" thickBot="1" x14ac:dyDescent="0.25">
      <c r="A4946" s="421" t="str">
        <f>IF(B4946="","",COUNT('Diário 7º PA'!$A$4:$A$5383)+ROW()-3)</f>
        <v/>
      </c>
      <c r="B4946" s="424"/>
      <c r="C4946" s="417"/>
      <c r="D4946" s="372"/>
      <c r="E4946" s="372"/>
      <c r="F4946" s="374"/>
      <c r="G4946" s="372"/>
      <c r="H4946" s="372"/>
      <c r="I4946" s="372"/>
      <c r="J4946" s="375"/>
      <c r="K4946" s="375"/>
      <c r="L4946" s="375"/>
      <c r="M4946" s="375"/>
      <c r="N4946" s="418"/>
      <c r="O4946" s="314">
        <f t="shared" si="237"/>
        <v>0</v>
      </c>
      <c r="P4946" s="74">
        <f t="shared" si="238"/>
        <v>0</v>
      </c>
      <c r="Q4946" s="139" t="str">
        <f t="shared" si="239"/>
        <v/>
      </c>
    </row>
    <row r="4947" spans="1:17" ht="13.5" hidden="1" thickBot="1" x14ac:dyDescent="0.25">
      <c r="A4947" s="421" t="str">
        <f>IF(B4947="","",COUNT('Diário 7º PA'!$A$4:$A$5383)+ROW()-3)</f>
        <v/>
      </c>
      <c r="B4947" s="424"/>
      <c r="C4947" s="417"/>
      <c r="D4947" s="372"/>
      <c r="E4947" s="372"/>
      <c r="F4947" s="374"/>
      <c r="G4947" s="372"/>
      <c r="H4947" s="372"/>
      <c r="I4947" s="372"/>
      <c r="J4947" s="375"/>
      <c r="K4947" s="375"/>
      <c r="L4947" s="375"/>
      <c r="M4947" s="375"/>
      <c r="N4947" s="418"/>
      <c r="O4947" s="314">
        <f t="shared" si="237"/>
        <v>0</v>
      </c>
      <c r="P4947" s="74">
        <f t="shared" si="238"/>
        <v>0</v>
      </c>
      <c r="Q4947" s="139" t="str">
        <f t="shared" si="239"/>
        <v/>
      </c>
    </row>
    <row r="4948" spans="1:17" ht="13.5" hidden="1" thickBot="1" x14ac:dyDescent="0.25">
      <c r="A4948" s="421" t="str">
        <f>IF(B4948="","",COUNT('Diário 7º PA'!$A$4:$A$5383)+ROW()-3)</f>
        <v/>
      </c>
      <c r="B4948" s="424"/>
      <c r="C4948" s="417"/>
      <c r="D4948" s="372"/>
      <c r="E4948" s="372"/>
      <c r="F4948" s="374"/>
      <c r="G4948" s="372"/>
      <c r="H4948" s="372"/>
      <c r="I4948" s="372"/>
      <c r="J4948" s="375"/>
      <c r="K4948" s="375"/>
      <c r="L4948" s="375"/>
      <c r="M4948" s="375"/>
      <c r="N4948" s="418"/>
      <c r="O4948" s="314">
        <f t="shared" si="237"/>
        <v>0</v>
      </c>
      <c r="P4948" s="74">
        <f t="shared" si="238"/>
        <v>0</v>
      </c>
      <c r="Q4948" s="139" t="str">
        <f t="shared" si="239"/>
        <v/>
      </c>
    </row>
    <row r="4949" spans="1:17" ht="13.5" hidden="1" thickBot="1" x14ac:dyDescent="0.25">
      <c r="A4949" s="421" t="str">
        <f>IF(B4949="","",COUNT('Diário 7º PA'!$A$4:$A$5383)+ROW()-3)</f>
        <v/>
      </c>
      <c r="B4949" s="424"/>
      <c r="C4949" s="417"/>
      <c r="D4949" s="372"/>
      <c r="E4949" s="372"/>
      <c r="F4949" s="374"/>
      <c r="G4949" s="372"/>
      <c r="H4949" s="372"/>
      <c r="I4949" s="372"/>
      <c r="J4949" s="375"/>
      <c r="K4949" s="375"/>
      <c r="L4949" s="375"/>
      <c r="M4949" s="375"/>
      <c r="N4949" s="418"/>
      <c r="O4949" s="314">
        <f t="shared" si="237"/>
        <v>0</v>
      </c>
      <c r="P4949" s="74">
        <f t="shared" si="238"/>
        <v>0</v>
      </c>
      <c r="Q4949" s="139" t="str">
        <f t="shared" si="239"/>
        <v/>
      </c>
    </row>
    <row r="4950" spans="1:17" ht="13.5" hidden="1" thickBot="1" x14ac:dyDescent="0.25">
      <c r="A4950" s="421" t="str">
        <f>IF(B4950="","",COUNT('Diário 7º PA'!$A$4:$A$5383)+ROW()-3)</f>
        <v/>
      </c>
      <c r="B4950" s="424"/>
      <c r="C4950" s="417"/>
      <c r="D4950" s="372"/>
      <c r="E4950" s="372"/>
      <c r="F4950" s="374"/>
      <c r="G4950" s="372"/>
      <c r="H4950" s="372"/>
      <c r="I4950" s="372"/>
      <c r="J4950" s="375"/>
      <c r="K4950" s="375"/>
      <c r="L4950" s="375"/>
      <c r="M4950" s="375"/>
      <c r="N4950" s="418"/>
      <c r="O4950" s="314">
        <f t="shared" si="237"/>
        <v>0</v>
      </c>
      <c r="P4950" s="74">
        <f t="shared" si="238"/>
        <v>0</v>
      </c>
      <c r="Q4950" s="139" t="str">
        <f t="shared" si="239"/>
        <v/>
      </c>
    </row>
    <row r="4951" spans="1:17" ht="13.5" hidden="1" thickBot="1" x14ac:dyDescent="0.25">
      <c r="A4951" s="421" t="str">
        <f>IF(B4951="","",COUNT('Diário 7º PA'!$A$4:$A$5383)+ROW()-3)</f>
        <v/>
      </c>
      <c r="B4951" s="424"/>
      <c r="C4951" s="417"/>
      <c r="D4951" s="372"/>
      <c r="E4951" s="372"/>
      <c r="F4951" s="374"/>
      <c r="G4951" s="372"/>
      <c r="H4951" s="372"/>
      <c r="I4951" s="372"/>
      <c r="J4951" s="375"/>
      <c r="K4951" s="375"/>
      <c r="L4951" s="375"/>
      <c r="M4951" s="375"/>
      <c r="N4951" s="418"/>
      <c r="O4951" s="314">
        <f t="shared" si="237"/>
        <v>0</v>
      </c>
      <c r="P4951" s="74">
        <f t="shared" si="238"/>
        <v>0</v>
      </c>
      <c r="Q4951" s="139" t="str">
        <f t="shared" si="239"/>
        <v/>
      </c>
    </row>
    <row r="4952" spans="1:17" ht="13.5" hidden="1" thickBot="1" x14ac:dyDescent="0.25">
      <c r="A4952" s="421" t="str">
        <f>IF(B4952="","",COUNT('Diário 7º PA'!$A$4:$A$5383)+ROW()-3)</f>
        <v/>
      </c>
      <c r="B4952" s="424"/>
      <c r="C4952" s="417"/>
      <c r="D4952" s="372"/>
      <c r="E4952" s="372"/>
      <c r="F4952" s="374"/>
      <c r="G4952" s="372"/>
      <c r="H4952" s="372"/>
      <c r="I4952" s="372"/>
      <c r="J4952" s="375"/>
      <c r="K4952" s="375"/>
      <c r="L4952" s="375"/>
      <c r="M4952" s="375"/>
      <c r="N4952" s="418"/>
      <c r="O4952" s="314">
        <f t="shared" si="237"/>
        <v>0</v>
      </c>
      <c r="P4952" s="74">
        <f t="shared" si="238"/>
        <v>0</v>
      </c>
      <c r="Q4952" s="139" t="str">
        <f t="shared" si="239"/>
        <v/>
      </c>
    </row>
    <row r="4953" spans="1:17" ht="13.5" hidden="1" thickBot="1" x14ac:dyDescent="0.25">
      <c r="A4953" s="421" t="str">
        <f>IF(B4953="","",COUNT('Diário 7º PA'!$A$4:$A$5383)+ROW()-3)</f>
        <v/>
      </c>
      <c r="B4953" s="424"/>
      <c r="C4953" s="417"/>
      <c r="D4953" s="372"/>
      <c r="E4953" s="372"/>
      <c r="F4953" s="374"/>
      <c r="G4953" s="372"/>
      <c r="H4953" s="372"/>
      <c r="I4953" s="372"/>
      <c r="J4953" s="375"/>
      <c r="K4953" s="375"/>
      <c r="L4953" s="375"/>
      <c r="M4953" s="375"/>
      <c r="N4953" s="418"/>
      <c r="O4953" s="314">
        <f t="shared" si="237"/>
        <v>0</v>
      </c>
      <c r="P4953" s="74">
        <f t="shared" si="238"/>
        <v>0</v>
      </c>
      <c r="Q4953" s="139" t="str">
        <f t="shared" si="239"/>
        <v/>
      </c>
    </row>
    <row r="4954" spans="1:17" ht="13.5" hidden="1" thickBot="1" x14ac:dyDescent="0.25">
      <c r="A4954" s="421" t="str">
        <f>IF(B4954="","",COUNT('Diário 7º PA'!$A$4:$A$5383)+ROW()-3)</f>
        <v/>
      </c>
      <c r="B4954" s="424"/>
      <c r="C4954" s="417"/>
      <c r="D4954" s="372"/>
      <c r="E4954" s="372"/>
      <c r="F4954" s="374"/>
      <c r="G4954" s="372"/>
      <c r="H4954" s="372"/>
      <c r="I4954" s="372"/>
      <c r="J4954" s="375"/>
      <c r="K4954" s="375"/>
      <c r="L4954" s="375"/>
      <c r="M4954" s="375"/>
      <c r="N4954" s="418"/>
      <c r="O4954" s="314">
        <f t="shared" si="237"/>
        <v>0</v>
      </c>
      <c r="P4954" s="74">
        <f t="shared" si="238"/>
        <v>0</v>
      </c>
      <c r="Q4954" s="139" t="str">
        <f t="shared" si="239"/>
        <v/>
      </c>
    </row>
    <row r="4955" spans="1:17" ht="13.5" hidden="1" thickBot="1" x14ac:dyDescent="0.25">
      <c r="A4955" s="421" t="str">
        <f>IF(B4955="","",COUNT('Diário 7º PA'!$A$4:$A$5383)+ROW()-3)</f>
        <v/>
      </c>
      <c r="B4955" s="424"/>
      <c r="C4955" s="417"/>
      <c r="D4955" s="372"/>
      <c r="E4955" s="372"/>
      <c r="F4955" s="374"/>
      <c r="G4955" s="372"/>
      <c r="H4955" s="372"/>
      <c r="I4955" s="372"/>
      <c r="J4955" s="375"/>
      <c r="K4955" s="375"/>
      <c r="L4955" s="375"/>
      <c r="M4955" s="375"/>
      <c r="N4955" s="418"/>
      <c r="O4955" s="314">
        <f t="shared" si="237"/>
        <v>0</v>
      </c>
      <c r="P4955" s="74">
        <f t="shared" si="238"/>
        <v>0</v>
      </c>
      <c r="Q4955" s="139" t="str">
        <f t="shared" si="239"/>
        <v/>
      </c>
    </row>
    <row r="4956" spans="1:17" ht="13.5" hidden="1" thickBot="1" x14ac:dyDescent="0.25">
      <c r="A4956" s="421" t="str">
        <f>IF(B4956="","",COUNT('Diário 7º PA'!$A$4:$A$5383)+ROW()-3)</f>
        <v/>
      </c>
      <c r="B4956" s="424"/>
      <c r="C4956" s="417"/>
      <c r="D4956" s="372"/>
      <c r="E4956" s="372"/>
      <c r="F4956" s="374"/>
      <c r="G4956" s="372"/>
      <c r="H4956" s="372"/>
      <c r="I4956" s="372"/>
      <c r="J4956" s="375"/>
      <c r="K4956" s="375"/>
      <c r="L4956" s="375"/>
      <c r="M4956" s="375"/>
      <c r="N4956" s="418"/>
      <c r="O4956" s="314">
        <f t="shared" si="237"/>
        <v>0</v>
      </c>
      <c r="P4956" s="74">
        <f t="shared" si="238"/>
        <v>0</v>
      </c>
      <c r="Q4956" s="139" t="str">
        <f t="shared" si="239"/>
        <v/>
      </c>
    </row>
    <row r="4957" spans="1:17" ht="13.5" hidden="1" thickBot="1" x14ac:dyDescent="0.25">
      <c r="A4957" s="421" t="str">
        <f>IF(B4957="","",COUNT('Diário 7º PA'!$A$4:$A$5383)+ROW()-3)</f>
        <v/>
      </c>
      <c r="B4957" s="424"/>
      <c r="C4957" s="417"/>
      <c r="D4957" s="372"/>
      <c r="E4957" s="372"/>
      <c r="F4957" s="374"/>
      <c r="G4957" s="372"/>
      <c r="H4957" s="372"/>
      <c r="I4957" s="372"/>
      <c r="J4957" s="375"/>
      <c r="K4957" s="375"/>
      <c r="L4957" s="375"/>
      <c r="M4957" s="375"/>
      <c r="N4957" s="418"/>
      <c r="O4957" s="314">
        <f t="shared" si="237"/>
        <v>0</v>
      </c>
      <c r="P4957" s="74">
        <f t="shared" si="238"/>
        <v>0</v>
      </c>
      <c r="Q4957" s="139" t="str">
        <f t="shared" si="239"/>
        <v/>
      </c>
    </row>
    <row r="4958" spans="1:17" ht="13.5" hidden="1" thickBot="1" x14ac:dyDescent="0.25">
      <c r="A4958" s="421" t="str">
        <f>IF(B4958="","",COUNT('Diário 7º PA'!$A$4:$A$5383)+ROW()-3)</f>
        <v/>
      </c>
      <c r="B4958" s="424"/>
      <c r="C4958" s="417"/>
      <c r="D4958" s="372"/>
      <c r="E4958" s="372"/>
      <c r="F4958" s="374"/>
      <c r="G4958" s="372"/>
      <c r="H4958" s="372"/>
      <c r="I4958" s="372"/>
      <c r="J4958" s="375"/>
      <c r="K4958" s="375"/>
      <c r="L4958" s="375"/>
      <c r="M4958" s="375"/>
      <c r="N4958" s="418"/>
      <c r="O4958" s="314">
        <f t="shared" si="237"/>
        <v>0</v>
      </c>
      <c r="P4958" s="74">
        <f t="shared" si="238"/>
        <v>0</v>
      </c>
      <c r="Q4958" s="139" t="str">
        <f t="shared" si="239"/>
        <v/>
      </c>
    </row>
    <row r="4959" spans="1:17" ht="13.5" hidden="1" thickBot="1" x14ac:dyDescent="0.25">
      <c r="A4959" s="421" t="str">
        <f>IF(B4959="","",COUNT('Diário 7º PA'!$A$4:$A$5383)+ROW()-3)</f>
        <v/>
      </c>
      <c r="B4959" s="424"/>
      <c r="C4959" s="417"/>
      <c r="D4959" s="372"/>
      <c r="E4959" s="372"/>
      <c r="F4959" s="374"/>
      <c r="G4959" s="372"/>
      <c r="H4959" s="372"/>
      <c r="I4959" s="372"/>
      <c r="J4959" s="375"/>
      <c r="K4959" s="375"/>
      <c r="L4959" s="375"/>
      <c r="M4959" s="375"/>
      <c r="N4959" s="418"/>
      <c r="O4959" s="314">
        <f t="shared" si="237"/>
        <v>0</v>
      </c>
      <c r="P4959" s="74">
        <f t="shared" si="238"/>
        <v>0</v>
      </c>
      <c r="Q4959" s="139" t="str">
        <f t="shared" si="239"/>
        <v/>
      </c>
    </row>
    <row r="4960" spans="1:17" ht="13.5" hidden="1" thickBot="1" x14ac:dyDescent="0.25">
      <c r="A4960" s="421" t="str">
        <f>IF(B4960="","",COUNT('Diário 7º PA'!$A$4:$A$5383)+ROW()-3)</f>
        <v/>
      </c>
      <c r="B4960" s="424"/>
      <c r="C4960" s="417"/>
      <c r="D4960" s="372"/>
      <c r="E4960" s="372"/>
      <c r="F4960" s="374"/>
      <c r="G4960" s="372"/>
      <c r="H4960" s="372"/>
      <c r="I4960" s="372"/>
      <c r="J4960" s="375"/>
      <c r="K4960" s="375"/>
      <c r="L4960" s="375"/>
      <c r="M4960" s="375"/>
      <c r="N4960" s="418"/>
      <c r="O4960" s="314">
        <f t="shared" si="237"/>
        <v>0</v>
      </c>
      <c r="P4960" s="74">
        <f t="shared" si="238"/>
        <v>0</v>
      </c>
      <c r="Q4960" s="139" t="str">
        <f t="shared" si="239"/>
        <v/>
      </c>
    </row>
    <row r="4961" spans="1:17" ht="13.5" hidden="1" thickBot="1" x14ac:dyDescent="0.25">
      <c r="A4961" s="421" t="str">
        <f>IF(B4961="","",COUNT('Diário 7º PA'!$A$4:$A$5383)+ROW()-3)</f>
        <v/>
      </c>
      <c r="B4961" s="424"/>
      <c r="C4961" s="417"/>
      <c r="D4961" s="372"/>
      <c r="E4961" s="372"/>
      <c r="F4961" s="374"/>
      <c r="G4961" s="372"/>
      <c r="H4961" s="372"/>
      <c r="I4961" s="372"/>
      <c r="J4961" s="375"/>
      <c r="K4961" s="375"/>
      <c r="L4961" s="375"/>
      <c r="M4961" s="375"/>
      <c r="N4961" s="418"/>
      <c r="O4961" s="314">
        <f t="shared" si="237"/>
        <v>0</v>
      </c>
      <c r="P4961" s="74">
        <f t="shared" si="238"/>
        <v>0</v>
      </c>
      <c r="Q4961" s="139" t="str">
        <f t="shared" si="239"/>
        <v/>
      </c>
    </row>
    <row r="4962" spans="1:17" ht="13.5" hidden="1" thickBot="1" x14ac:dyDescent="0.25">
      <c r="A4962" s="421" t="str">
        <f>IF(B4962="","",COUNT('Diário 7º PA'!$A$4:$A$5383)+ROW()-3)</f>
        <v/>
      </c>
      <c r="B4962" s="424"/>
      <c r="C4962" s="417"/>
      <c r="D4962" s="372"/>
      <c r="E4962" s="372"/>
      <c r="F4962" s="374"/>
      <c r="G4962" s="372"/>
      <c r="H4962" s="372"/>
      <c r="I4962" s="372"/>
      <c r="J4962" s="375"/>
      <c r="K4962" s="375"/>
      <c r="L4962" s="375"/>
      <c r="M4962" s="375"/>
      <c r="N4962" s="418"/>
      <c r="O4962" s="314">
        <f t="shared" si="237"/>
        <v>0</v>
      </c>
      <c r="P4962" s="74">
        <f t="shared" si="238"/>
        <v>0</v>
      </c>
      <c r="Q4962" s="139" t="str">
        <f t="shared" si="239"/>
        <v/>
      </c>
    </row>
    <row r="4963" spans="1:17" ht="13.5" hidden="1" thickBot="1" x14ac:dyDescent="0.25">
      <c r="A4963" s="421" t="str">
        <f>IF(B4963="","",COUNT('Diário 7º PA'!$A$4:$A$5383)+ROW()-3)</f>
        <v/>
      </c>
      <c r="B4963" s="424"/>
      <c r="C4963" s="417"/>
      <c r="D4963" s="372"/>
      <c r="E4963" s="372"/>
      <c r="F4963" s="374"/>
      <c r="G4963" s="372"/>
      <c r="H4963" s="372"/>
      <c r="I4963" s="372"/>
      <c r="J4963" s="375"/>
      <c r="K4963" s="375"/>
      <c r="L4963" s="375"/>
      <c r="M4963" s="375"/>
      <c r="N4963" s="418"/>
      <c r="O4963" s="314">
        <f t="shared" si="237"/>
        <v>0</v>
      </c>
      <c r="P4963" s="74">
        <f t="shared" si="238"/>
        <v>0</v>
      </c>
      <c r="Q4963" s="139" t="str">
        <f t="shared" si="239"/>
        <v/>
      </c>
    </row>
    <row r="4964" spans="1:17" ht="13.5" hidden="1" thickBot="1" x14ac:dyDescent="0.25">
      <c r="A4964" s="421" t="str">
        <f>IF(B4964="","",COUNT('Diário 7º PA'!$A$4:$A$5383)+ROW()-3)</f>
        <v/>
      </c>
      <c r="B4964" s="424"/>
      <c r="C4964" s="417"/>
      <c r="D4964" s="372"/>
      <c r="E4964" s="372"/>
      <c r="F4964" s="374"/>
      <c r="G4964" s="372"/>
      <c r="H4964" s="372"/>
      <c r="I4964" s="372"/>
      <c r="J4964" s="375"/>
      <c r="K4964" s="375"/>
      <c r="L4964" s="375"/>
      <c r="M4964" s="375"/>
      <c r="N4964" s="418"/>
      <c r="O4964" s="314">
        <f t="shared" si="237"/>
        <v>0</v>
      </c>
      <c r="P4964" s="74">
        <f t="shared" si="238"/>
        <v>0</v>
      </c>
      <c r="Q4964" s="139" t="str">
        <f t="shared" si="239"/>
        <v/>
      </c>
    </row>
    <row r="4965" spans="1:17" ht="13.5" hidden="1" thickBot="1" x14ac:dyDescent="0.25">
      <c r="A4965" s="421" t="str">
        <f>IF(B4965="","",COUNT('Diário 7º PA'!$A$4:$A$5383)+ROW()-3)</f>
        <v/>
      </c>
      <c r="B4965" s="424"/>
      <c r="C4965" s="417"/>
      <c r="D4965" s="372"/>
      <c r="E4965" s="372"/>
      <c r="F4965" s="374"/>
      <c r="G4965" s="372"/>
      <c r="H4965" s="372"/>
      <c r="I4965" s="372"/>
      <c r="J4965" s="375"/>
      <c r="K4965" s="375"/>
      <c r="L4965" s="375"/>
      <c r="M4965" s="375"/>
      <c r="N4965" s="418"/>
      <c r="O4965" s="314">
        <f t="shared" si="237"/>
        <v>0</v>
      </c>
      <c r="P4965" s="74">
        <f t="shared" si="238"/>
        <v>0</v>
      </c>
      <c r="Q4965" s="139" t="str">
        <f t="shared" si="239"/>
        <v/>
      </c>
    </row>
    <row r="4966" spans="1:17" ht="13.5" hidden="1" thickBot="1" x14ac:dyDescent="0.25">
      <c r="A4966" s="421" t="str">
        <f>IF(B4966="","",COUNT('Diário 7º PA'!$A$4:$A$5383)+ROW()-3)</f>
        <v/>
      </c>
      <c r="B4966" s="424"/>
      <c r="C4966" s="417"/>
      <c r="D4966" s="372"/>
      <c r="E4966" s="372"/>
      <c r="F4966" s="374"/>
      <c r="G4966" s="372"/>
      <c r="H4966" s="372"/>
      <c r="I4966" s="372"/>
      <c r="J4966" s="375"/>
      <c r="K4966" s="375"/>
      <c r="L4966" s="375"/>
      <c r="M4966" s="375"/>
      <c r="N4966" s="418"/>
      <c r="O4966" s="314">
        <f t="shared" si="237"/>
        <v>0</v>
      </c>
      <c r="P4966" s="74">
        <f t="shared" si="238"/>
        <v>0</v>
      </c>
      <c r="Q4966" s="139" t="str">
        <f t="shared" si="239"/>
        <v/>
      </c>
    </row>
    <row r="4967" spans="1:17" ht="13.5" hidden="1" thickBot="1" x14ac:dyDescent="0.25">
      <c r="A4967" s="421" t="str">
        <f>IF(B4967="","",COUNT('Diário 7º PA'!$A$4:$A$5383)+ROW()-3)</f>
        <v/>
      </c>
      <c r="B4967" s="424"/>
      <c r="C4967" s="417"/>
      <c r="D4967" s="372"/>
      <c r="E4967" s="372"/>
      <c r="F4967" s="374"/>
      <c r="G4967" s="372"/>
      <c r="H4967" s="372"/>
      <c r="I4967" s="372"/>
      <c r="J4967" s="375"/>
      <c r="K4967" s="375"/>
      <c r="L4967" s="375"/>
      <c r="M4967" s="375"/>
      <c r="N4967" s="418"/>
      <c r="O4967" s="314">
        <f t="shared" si="237"/>
        <v>0</v>
      </c>
      <c r="P4967" s="74">
        <f t="shared" si="238"/>
        <v>0</v>
      </c>
      <c r="Q4967" s="139" t="str">
        <f t="shared" si="239"/>
        <v/>
      </c>
    </row>
    <row r="4968" spans="1:17" ht="13.5" hidden="1" thickBot="1" x14ac:dyDescent="0.25">
      <c r="A4968" s="421" t="str">
        <f>IF(B4968="","",COUNT('Diário 7º PA'!$A$4:$A$5383)+ROW()-3)</f>
        <v/>
      </c>
      <c r="B4968" s="424"/>
      <c r="C4968" s="417"/>
      <c r="D4968" s="372"/>
      <c r="E4968" s="372"/>
      <c r="F4968" s="374"/>
      <c r="G4968" s="372"/>
      <c r="H4968" s="372"/>
      <c r="I4968" s="372"/>
      <c r="J4968" s="375"/>
      <c r="K4968" s="375"/>
      <c r="L4968" s="375"/>
      <c r="M4968" s="375"/>
      <c r="N4968" s="418"/>
      <c r="O4968" s="314">
        <f t="shared" si="237"/>
        <v>0</v>
      </c>
      <c r="P4968" s="74">
        <f t="shared" si="238"/>
        <v>0</v>
      </c>
      <c r="Q4968" s="139" t="str">
        <f t="shared" si="239"/>
        <v/>
      </c>
    </row>
    <row r="4969" spans="1:17" ht="13.5" hidden="1" thickBot="1" x14ac:dyDescent="0.25">
      <c r="A4969" s="421" t="str">
        <f>IF(B4969="","",COUNT('Diário 7º PA'!$A$4:$A$5383)+ROW()-3)</f>
        <v/>
      </c>
      <c r="B4969" s="424"/>
      <c r="C4969" s="417"/>
      <c r="D4969" s="372"/>
      <c r="E4969" s="372"/>
      <c r="F4969" s="374"/>
      <c r="G4969" s="372"/>
      <c r="H4969" s="372"/>
      <c r="I4969" s="372"/>
      <c r="J4969" s="375"/>
      <c r="K4969" s="375"/>
      <c r="L4969" s="375"/>
      <c r="M4969" s="375"/>
      <c r="N4969" s="418"/>
      <c r="O4969" s="314">
        <f t="shared" si="237"/>
        <v>0</v>
      </c>
      <c r="P4969" s="74">
        <f t="shared" si="238"/>
        <v>0</v>
      </c>
      <c r="Q4969" s="139" t="str">
        <f t="shared" si="239"/>
        <v/>
      </c>
    </row>
    <row r="4970" spans="1:17" ht="13.5" hidden="1" thickBot="1" x14ac:dyDescent="0.25">
      <c r="A4970" s="421" t="str">
        <f>IF(B4970="","",COUNT('Diário 7º PA'!$A$4:$A$5383)+ROW()-3)</f>
        <v/>
      </c>
      <c r="B4970" s="424"/>
      <c r="C4970" s="417"/>
      <c r="D4970" s="372"/>
      <c r="E4970" s="372"/>
      <c r="F4970" s="374"/>
      <c r="G4970" s="372"/>
      <c r="H4970" s="372"/>
      <c r="I4970" s="372"/>
      <c r="J4970" s="375"/>
      <c r="K4970" s="375"/>
      <c r="L4970" s="375"/>
      <c r="M4970" s="375"/>
      <c r="N4970" s="418"/>
      <c r="O4970" s="314">
        <f t="shared" si="237"/>
        <v>0</v>
      </c>
      <c r="P4970" s="74">
        <f t="shared" si="238"/>
        <v>0</v>
      </c>
      <c r="Q4970" s="139" t="str">
        <f t="shared" si="239"/>
        <v/>
      </c>
    </row>
    <row r="4971" spans="1:17" ht="13.5" hidden="1" thickBot="1" x14ac:dyDescent="0.25">
      <c r="A4971" s="421" t="str">
        <f>IF(B4971="","",COUNT('Diário 7º PA'!$A$4:$A$5383)+ROW()-3)</f>
        <v/>
      </c>
      <c r="B4971" s="424"/>
      <c r="C4971" s="417"/>
      <c r="D4971" s="372"/>
      <c r="E4971" s="372"/>
      <c r="F4971" s="374"/>
      <c r="G4971" s="372"/>
      <c r="H4971" s="372"/>
      <c r="I4971" s="372"/>
      <c r="J4971" s="375"/>
      <c r="K4971" s="375"/>
      <c r="L4971" s="375"/>
      <c r="M4971" s="375"/>
      <c r="N4971" s="418"/>
      <c r="O4971" s="314">
        <f t="shared" si="237"/>
        <v>0</v>
      </c>
      <c r="P4971" s="74">
        <f t="shared" si="238"/>
        <v>0</v>
      </c>
      <c r="Q4971" s="139" t="str">
        <f t="shared" si="239"/>
        <v/>
      </c>
    </row>
    <row r="4972" spans="1:17" ht="13.5" hidden="1" thickBot="1" x14ac:dyDescent="0.25">
      <c r="A4972" s="421" t="str">
        <f>IF(B4972="","",COUNT('Diário 7º PA'!$A$4:$A$5383)+ROW()-3)</f>
        <v/>
      </c>
      <c r="B4972" s="424"/>
      <c r="C4972" s="417"/>
      <c r="D4972" s="372"/>
      <c r="E4972" s="372"/>
      <c r="F4972" s="374"/>
      <c r="G4972" s="372"/>
      <c r="H4972" s="372"/>
      <c r="I4972" s="372"/>
      <c r="J4972" s="375"/>
      <c r="K4972" s="375"/>
      <c r="L4972" s="375"/>
      <c r="M4972" s="375"/>
      <c r="N4972" s="418"/>
      <c r="O4972" s="314">
        <f t="shared" si="237"/>
        <v>0</v>
      </c>
      <c r="P4972" s="74">
        <f t="shared" si="238"/>
        <v>0</v>
      </c>
      <c r="Q4972" s="139" t="str">
        <f t="shared" si="239"/>
        <v/>
      </c>
    </row>
    <row r="4973" spans="1:17" ht="13.5" hidden="1" thickBot="1" x14ac:dyDescent="0.25">
      <c r="A4973" s="421" t="str">
        <f>IF(B4973="","",COUNT('Diário 7º PA'!$A$4:$A$5383)+ROW()-3)</f>
        <v/>
      </c>
      <c r="B4973" s="424"/>
      <c r="C4973" s="417"/>
      <c r="D4973" s="372"/>
      <c r="E4973" s="372"/>
      <c r="F4973" s="374"/>
      <c r="G4973" s="372"/>
      <c r="H4973" s="372"/>
      <c r="I4973" s="372"/>
      <c r="J4973" s="375"/>
      <c r="K4973" s="375"/>
      <c r="L4973" s="375"/>
      <c r="M4973" s="375"/>
      <c r="N4973" s="418"/>
      <c r="O4973" s="314">
        <f t="shared" si="237"/>
        <v>0</v>
      </c>
      <c r="P4973" s="74">
        <f t="shared" si="238"/>
        <v>0</v>
      </c>
      <c r="Q4973" s="139" t="str">
        <f t="shared" si="239"/>
        <v/>
      </c>
    </row>
    <row r="4974" spans="1:17" ht="13.5" hidden="1" thickBot="1" x14ac:dyDescent="0.25">
      <c r="A4974" s="421" t="str">
        <f>IF(B4974="","",COUNT('Diário 7º PA'!$A$4:$A$5383)+ROW()-3)</f>
        <v/>
      </c>
      <c r="B4974" s="424"/>
      <c r="C4974" s="417"/>
      <c r="D4974" s="372"/>
      <c r="E4974" s="372"/>
      <c r="F4974" s="374"/>
      <c r="G4974" s="372"/>
      <c r="H4974" s="372"/>
      <c r="I4974" s="372"/>
      <c r="J4974" s="375"/>
      <c r="K4974" s="375"/>
      <c r="L4974" s="375"/>
      <c r="M4974" s="375"/>
      <c r="N4974" s="418"/>
      <c r="O4974" s="314">
        <f t="shared" si="237"/>
        <v>0</v>
      </c>
      <c r="P4974" s="74">
        <f t="shared" si="238"/>
        <v>0</v>
      </c>
      <c r="Q4974" s="139" t="str">
        <f t="shared" si="239"/>
        <v/>
      </c>
    </row>
    <row r="4975" spans="1:17" ht="13.5" hidden="1" thickBot="1" x14ac:dyDescent="0.25">
      <c r="A4975" s="421" t="str">
        <f>IF(B4975="","",COUNT('Diário 7º PA'!$A$4:$A$5383)+ROW()-3)</f>
        <v/>
      </c>
      <c r="B4975" s="424"/>
      <c r="C4975" s="417"/>
      <c r="D4975" s="372"/>
      <c r="E4975" s="372"/>
      <c r="F4975" s="374"/>
      <c r="G4975" s="372"/>
      <c r="H4975" s="372"/>
      <c r="I4975" s="372"/>
      <c r="J4975" s="375"/>
      <c r="K4975" s="375"/>
      <c r="L4975" s="375"/>
      <c r="M4975" s="375"/>
      <c r="N4975" s="418"/>
      <c r="O4975" s="314">
        <f t="shared" si="237"/>
        <v>0</v>
      </c>
      <c r="P4975" s="74">
        <f t="shared" si="238"/>
        <v>0</v>
      </c>
      <c r="Q4975" s="139" t="str">
        <f t="shared" si="239"/>
        <v/>
      </c>
    </row>
    <row r="4976" spans="1:17" ht="13.5" hidden="1" thickBot="1" x14ac:dyDescent="0.25">
      <c r="A4976" s="421" t="str">
        <f>IF(B4976="","",COUNT('Diário 7º PA'!$A$4:$A$5383)+ROW()-3)</f>
        <v/>
      </c>
      <c r="B4976" s="424"/>
      <c r="C4976" s="417"/>
      <c r="D4976" s="372"/>
      <c r="E4976" s="372"/>
      <c r="F4976" s="374"/>
      <c r="G4976" s="372"/>
      <c r="H4976" s="372"/>
      <c r="I4976" s="372"/>
      <c r="J4976" s="375"/>
      <c r="K4976" s="375"/>
      <c r="L4976" s="375"/>
      <c r="M4976" s="375"/>
      <c r="N4976" s="418"/>
      <c r="O4976" s="314">
        <f t="shared" si="237"/>
        <v>0</v>
      </c>
      <c r="P4976" s="74">
        <f t="shared" si="238"/>
        <v>0</v>
      </c>
      <c r="Q4976" s="139" t="str">
        <f t="shared" si="239"/>
        <v/>
      </c>
    </row>
    <row r="4977" spans="1:17" ht="13.5" hidden="1" thickBot="1" x14ac:dyDescent="0.25">
      <c r="A4977" s="421" t="str">
        <f>IF(B4977="","",COUNT('Diário 7º PA'!$A$4:$A$5383)+ROW()-3)</f>
        <v/>
      </c>
      <c r="B4977" s="424"/>
      <c r="C4977" s="417"/>
      <c r="D4977" s="372"/>
      <c r="E4977" s="372"/>
      <c r="F4977" s="374"/>
      <c r="G4977" s="372"/>
      <c r="H4977" s="372"/>
      <c r="I4977" s="372"/>
      <c r="J4977" s="375"/>
      <c r="K4977" s="375"/>
      <c r="L4977" s="375"/>
      <c r="M4977" s="375"/>
      <c r="N4977" s="418"/>
      <c r="O4977" s="314">
        <f t="shared" si="237"/>
        <v>0</v>
      </c>
      <c r="P4977" s="74">
        <f t="shared" si="238"/>
        <v>0</v>
      </c>
      <c r="Q4977" s="139" t="str">
        <f t="shared" si="239"/>
        <v/>
      </c>
    </row>
    <row r="4978" spans="1:17" ht="13.5" hidden="1" thickBot="1" x14ac:dyDescent="0.25">
      <c r="A4978" s="421" t="str">
        <f>IF(B4978="","",COUNT('Diário 7º PA'!$A$4:$A$5383)+ROW()-3)</f>
        <v/>
      </c>
      <c r="B4978" s="424"/>
      <c r="C4978" s="417"/>
      <c r="D4978" s="372"/>
      <c r="E4978" s="372"/>
      <c r="F4978" s="374"/>
      <c r="G4978" s="372"/>
      <c r="H4978" s="372"/>
      <c r="I4978" s="372"/>
      <c r="J4978" s="375"/>
      <c r="K4978" s="375"/>
      <c r="L4978" s="375"/>
      <c r="M4978" s="375"/>
      <c r="N4978" s="418"/>
      <c r="O4978" s="314">
        <f t="shared" si="237"/>
        <v>0</v>
      </c>
      <c r="P4978" s="74">
        <f t="shared" si="238"/>
        <v>0</v>
      </c>
      <c r="Q4978" s="139" t="str">
        <f t="shared" si="239"/>
        <v/>
      </c>
    </row>
    <row r="4979" spans="1:17" ht="13.5" hidden="1" thickBot="1" x14ac:dyDescent="0.25">
      <c r="A4979" s="421" t="str">
        <f>IF(B4979="","",COUNT('Diário 7º PA'!$A$4:$A$5383)+ROW()-3)</f>
        <v/>
      </c>
      <c r="B4979" s="424"/>
      <c r="C4979" s="417"/>
      <c r="D4979" s="372"/>
      <c r="E4979" s="372"/>
      <c r="F4979" s="374"/>
      <c r="G4979" s="372"/>
      <c r="H4979" s="372"/>
      <c r="I4979" s="372"/>
      <c r="J4979" s="375"/>
      <c r="K4979" s="375"/>
      <c r="L4979" s="375"/>
      <c r="M4979" s="375"/>
      <c r="N4979" s="418"/>
      <c r="O4979" s="314">
        <f t="shared" si="237"/>
        <v>0</v>
      </c>
      <c r="P4979" s="74">
        <f t="shared" si="238"/>
        <v>0</v>
      </c>
      <c r="Q4979" s="139" t="str">
        <f t="shared" si="239"/>
        <v/>
      </c>
    </row>
    <row r="4980" spans="1:17" ht="13.5" hidden="1" thickBot="1" x14ac:dyDescent="0.25">
      <c r="A4980" s="421" t="str">
        <f>IF(B4980="","",COUNT('Diário 7º PA'!$A$4:$A$5383)+ROW()-3)</f>
        <v/>
      </c>
      <c r="B4980" s="424"/>
      <c r="C4980" s="417"/>
      <c r="D4980" s="372"/>
      <c r="E4980" s="372"/>
      <c r="F4980" s="374"/>
      <c r="G4980" s="372"/>
      <c r="H4980" s="372"/>
      <c r="I4980" s="372"/>
      <c r="J4980" s="375"/>
      <c r="K4980" s="375"/>
      <c r="L4980" s="375"/>
      <c r="M4980" s="375"/>
      <c r="N4980" s="418"/>
      <c r="O4980" s="314">
        <f t="shared" si="237"/>
        <v>0</v>
      </c>
      <c r="P4980" s="74">
        <f t="shared" si="238"/>
        <v>0</v>
      </c>
      <c r="Q4980" s="139" t="str">
        <f t="shared" si="239"/>
        <v/>
      </c>
    </row>
    <row r="4981" spans="1:17" ht="13.5" hidden="1" thickBot="1" x14ac:dyDescent="0.25">
      <c r="A4981" s="421" t="str">
        <f>IF(B4981="","",COUNT('Diário 7º PA'!$A$4:$A$5383)+ROW()-3)</f>
        <v/>
      </c>
      <c r="B4981" s="424"/>
      <c r="C4981" s="417"/>
      <c r="D4981" s="372"/>
      <c r="E4981" s="372"/>
      <c r="F4981" s="374"/>
      <c r="G4981" s="372"/>
      <c r="H4981" s="372"/>
      <c r="I4981" s="372"/>
      <c r="J4981" s="375"/>
      <c r="K4981" s="375"/>
      <c r="L4981" s="375"/>
      <c r="M4981" s="375"/>
      <c r="N4981" s="418"/>
      <c r="O4981" s="314">
        <f t="shared" si="237"/>
        <v>0</v>
      </c>
      <c r="P4981" s="74">
        <f t="shared" si="238"/>
        <v>0</v>
      </c>
      <c r="Q4981" s="139" t="str">
        <f t="shared" si="239"/>
        <v/>
      </c>
    </row>
    <row r="4982" spans="1:17" ht="13.5" hidden="1" thickBot="1" x14ac:dyDescent="0.25">
      <c r="A4982" s="421" t="str">
        <f>IF(B4982="","",COUNT('Diário 7º PA'!$A$4:$A$5383)+ROW()-3)</f>
        <v/>
      </c>
      <c r="B4982" s="424"/>
      <c r="C4982" s="417"/>
      <c r="D4982" s="372"/>
      <c r="E4982" s="372"/>
      <c r="F4982" s="374"/>
      <c r="G4982" s="372"/>
      <c r="H4982" s="372"/>
      <c r="I4982" s="372"/>
      <c r="J4982" s="375"/>
      <c r="K4982" s="375"/>
      <c r="L4982" s="375"/>
      <c r="M4982" s="375"/>
      <c r="N4982" s="418"/>
      <c r="O4982" s="314">
        <f t="shared" si="237"/>
        <v>0</v>
      </c>
      <c r="P4982" s="74">
        <f t="shared" si="238"/>
        <v>0</v>
      </c>
      <c r="Q4982" s="139" t="str">
        <f t="shared" si="239"/>
        <v/>
      </c>
    </row>
    <row r="4983" spans="1:17" ht="13.5" hidden="1" thickBot="1" x14ac:dyDescent="0.25">
      <c r="A4983" s="421" t="str">
        <f>IF(B4983="","",COUNT('Diário 7º PA'!$A$4:$A$5383)+ROW()-3)</f>
        <v/>
      </c>
      <c r="B4983" s="424"/>
      <c r="C4983" s="417"/>
      <c r="D4983" s="372"/>
      <c r="E4983" s="372"/>
      <c r="F4983" s="374"/>
      <c r="G4983" s="372"/>
      <c r="H4983" s="372"/>
      <c r="I4983" s="372"/>
      <c r="J4983" s="375"/>
      <c r="K4983" s="375"/>
      <c r="L4983" s="375"/>
      <c r="M4983" s="375"/>
      <c r="N4983" s="418"/>
      <c r="O4983" s="314">
        <f t="shared" si="237"/>
        <v>0</v>
      </c>
      <c r="P4983" s="74">
        <f t="shared" si="238"/>
        <v>0</v>
      </c>
      <c r="Q4983" s="139" t="str">
        <f t="shared" si="239"/>
        <v/>
      </c>
    </row>
    <row r="4984" spans="1:17" ht="13.5" hidden="1" thickBot="1" x14ac:dyDescent="0.25">
      <c r="A4984" s="421" t="str">
        <f>IF(B4984="","",COUNT('Diário 7º PA'!$A$4:$A$5383)+ROW()-3)</f>
        <v/>
      </c>
      <c r="B4984" s="424"/>
      <c r="C4984" s="417"/>
      <c r="D4984" s="372"/>
      <c r="E4984" s="372"/>
      <c r="F4984" s="374"/>
      <c r="G4984" s="372"/>
      <c r="H4984" s="372"/>
      <c r="I4984" s="372"/>
      <c r="J4984" s="375"/>
      <c r="K4984" s="375"/>
      <c r="L4984" s="375"/>
      <c r="M4984" s="375"/>
      <c r="N4984" s="418"/>
      <c r="O4984" s="314">
        <f t="shared" si="237"/>
        <v>0</v>
      </c>
      <c r="P4984" s="74">
        <f t="shared" si="238"/>
        <v>0</v>
      </c>
      <c r="Q4984" s="139" t="str">
        <f t="shared" si="239"/>
        <v/>
      </c>
    </row>
    <row r="4985" spans="1:17" ht="13.5" hidden="1" thickBot="1" x14ac:dyDescent="0.25">
      <c r="A4985" s="421" t="str">
        <f>IF(B4985="","",COUNT('Diário 7º PA'!$A$4:$A$5383)+ROW()-3)</f>
        <v/>
      </c>
      <c r="B4985" s="424"/>
      <c r="C4985" s="417"/>
      <c r="D4985" s="372"/>
      <c r="E4985" s="372"/>
      <c r="F4985" s="374"/>
      <c r="G4985" s="372"/>
      <c r="H4985" s="372"/>
      <c r="I4985" s="372"/>
      <c r="J4985" s="375"/>
      <c r="K4985" s="375"/>
      <c r="L4985" s="375"/>
      <c r="M4985" s="375"/>
      <c r="N4985" s="418"/>
      <c r="O4985" s="314">
        <f t="shared" si="237"/>
        <v>0</v>
      </c>
      <c r="P4985" s="74">
        <f t="shared" si="238"/>
        <v>0</v>
      </c>
      <c r="Q4985" s="139" t="str">
        <f t="shared" si="239"/>
        <v/>
      </c>
    </row>
    <row r="4986" spans="1:17" ht="13.5" hidden="1" thickBot="1" x14ac:dyDescent="0.25">
      <c r="A4986" s="421" t="str">
        <f>IF(B4986="","",COUNT('Diário 7º PA'!$A$4:$A$5383)+ROW()-3)</f>
        <v/>
      </c>
      <c r="B4986" s="424"/>
      <c r="C4986" s="417"/>
      <c r="D4986" s="372"/>
      <c r="E4986" s="372"/>
      <c r="F4986" s="374"/>
      <c r="G4986" s="372"/>
      <c r="H4986" s="372"/>
      <c r="I4986" s="372"/>
      <c r="J4986" s="375"/>
      <c r="K4986" s="375"/>
      <c r="L4986" s="375"/>
      <c r="M4986" s="375"/>
      <c r="N4986" s="418"/>
      <c r="O4986" s="314">
        <f t="shared" si="237"/>
        <v>0</v>
      </c>
      <c r="P4986" s="74">
        <f t="shared" si="238"/>
        <v>0</v>
      </c>
      <c r="Q4986" s="139" t="str">
        <f t="shared" si="239"/>
        <v/>
      </c>
    </row>
    <row r="4987" spans="1:17" ht="13.5" hidden="1" thickBot="1" x14ac:dyDescent="0.25">
      <c r="A4987" s="421" t="str">
        <f>IF(B4987="","",COUNT('Diário 7º PA'!$A$4:$A$5383)+ROW()-3)</f>
        <v/>
      </c>
      <c r="B4987" s="424"/>
      <c r="C4987" s="417"/>
      <c r="D4987" s="372"/>
      <c r="E4987" s="372"/>
      <c r="F4987" s="374"/>
      <c r="G4987" s="372"/>
      <c r="H4987" s="372"/>
      <c r="I4987" s="372"/>
      <c r="J4987" s="375"/>
      <c r="K4987" s="375"/>
      <c r="L4987" s="375"/>
      <c r="M4987" s="375"/>
      <c r="N4987" s="418"/>
      <c r="O4987" s="314">
        <f t="shared" si="237"/>
        <v>0</v>
      </c>
      <c r="P4987" s="74">
        <f t="shared" si="238"/>
        <v>0</v>
      </c>
      <c r="Q4987" s="139" t="str">
        <f t="shared" si="239"/>
        <v/>
      </c>
    </row>
    <row r="4988" spans="1:17" ht="13.5" hidden="1" thickBot="1" x14ac:dyDescent="0.25">
      <c r="A4988" s="421" t="str">
        <f>IF(B4988="","",COUNT('Diário 7º PA'!$A$4:$A$5383)+ROW()-3)</f>
        <v/>
      </c>
      <c r="B4988" s="424"/>
      <c r="C4988" s="417"/>
      <c r="D4988" s="372"/>
      <c r="E4988" s="372"/>
      <c r="F4988" s="374"/>
      <c r="G4988" s="372"/>
      <c r="H4988" s="372"/>
      <c r="I4988" s="372"/>
      <c r="J4988" s="375"/>
      <c r="K4988" s="375"/>
      <c r="L4988" s="375"/>
      <c r="M4988" s="375"/>
      <c r="N4988" s="418"/>
      <c r="O4988" s="314">
        <f t="shared" si="237"/>
        <v>0</v>
      </c>
      <c r="P4988" s="74">
        <f t="shared" si="238"/>
        <v>0</v>
      </c>
      <c r="Q4988" s="139" t="str">
        <f t="shared" si="239"/>
        <v/>
      </c>
    </row>
    <row r="4989" spans="1:17" ht="13.5" hidden="1" thickBot="1" x14ac:dyDescent="0.25">
      <c r="A4989" s="421" t="str">
        <f>IF(B4989="","",COUNT('Diário 7º PA'!$A$4:$A$5383)+ROW()-3)</f>
        <v/>
      </c>
      <c r="B4989" s="424"/>
      <c r="C4989" s="417"/>
      <c r="D4989" s="372"/>
      <c r="E4989" s="372"/>
      <c r="F4989" s="374"/>
      <c r="G4989" s="372"/>
      <c r="H4989" s="372"/>
      <c r="I4989" s="372"/>
      <c r="J4989" s="375"/>
      <c r="K4989" s="375"/>
      <c r="L4989" s="375"/>
      <c r="M4989" s="375"/>
      <c r="N4989" s="418"/>
      <c r="O4989" s="314">
        <f t="shared" si="237"/>
        <v>0</v>
      </c>
      <c r="P4989" s="74">
        <f t="shared" si="238"/>
        <v>0</v>
      </c>
      <c r="Q4989" s="139" t="str">
        <f t="shared" si="239"/>
        <v/>
      </c>
    </row>
    <row r="4990" spans="1:17" ht="13.5" hidden="1" thickBot="1" x14ac:dyDescent="0.25">
      <c r="A4990" s="421" t="str">
        <f>IF(B4990="","",COUNT('Diário 7º PA'!$A$4:$A$5383)+ROW()-3)</f>
        <v/>
      </c>
      <c r="B4990" s="424"/>
      <c r="C4990" s="417"/>
      <c r="D4990" s="372"/>
      <c r="E4990" s="372"/>
      <c r="F4990" s="374"/>
      <c r="G4990" s="372"/>
      <c r="H4990" s="372"/>
      <c r="I4990" s="372"/>
      <c r="J4990" s="375"/>
      <c r="K4990" s="375"/>
      <c r="L4990" s="375"/>
      <c r="M4990" s="375"/>
      <c r="N4990" s="418"/>
      <c r="O4990" s="314">
        <f t="shared" si="237"/>
        <v>0</v>
      </c>
      <c r="P4990" s="74">
        <f t="shared" si="238"/>
        <v>0</v>
      </c>
      <c r="Q4990" s="139" t="str">
        <f t="shared" si="239"/>
        <v/>
      </c>
    </row>
    <row r="4991" spans="1:17" ht="13.5" hidden="1" thickBot="1" x14ac:dyDescent="0.25">
      <c r="A4991" s="421" t="str">
        <f>IF(B4991="","",COUNT('Diário 7º PA'!$A$4:$A$5383)+ROW()-3)</f>
        <v/>
      </c>
      <c r="B4991" s="424"/>
      <c r="C4991" s="417"/>
      <c r="D4991" s="372"/>
      <c r="E4991" s="372"/>
      <c r="F4991" s="374"/>
      <c r="G4991" s="372"/>
      <c r="H4991" s="372"/>
      <c r="I4991" s="372"/>
      <c r="J4991" s="375"/>
      <c r="K4991" s="375"/>
      <c r="L4991" s="375"/>
      <c r="M4991" s="375"/>
      <c r="N4991" s="418"/>
      <c r="O4991" s="314">
        <f t="shared" si="237"/>
        <v>0</v>
      </c>
      <c r="P4991" s="74">
        <f t="shared" si="238"/>
        <v>0</v>
      </c>
      <c r="Q4991" s="139" t="str">
        <f t="shared" si="239"/>
        <v/>
      </c>
    </row>
    <row r="4992" spans="1:17" ht="13.5" hidden="1" thickBot="1" x14ac:dyDescent="0.25">
      <c r="A4992" s="421" t="str">
        <f>IF(B4992="","",COUNT('Diário 7º PA'!$A$4:$A$5383)+ROW()-3)</f>
        <v/>
      </c>
      <c r="B4992" s="424"/>
      <c r="C4992" s="417"/>
      <c r="D4992" s="372"/>
      <c r="E4992" s="372"/>
      <c r="F4992" s="374"/>
      <c r="G4992" s="372"/>
      <c r="H4992" s="372"/>
      <c r="I4992" s="372"/>
      <c r="J4992" s="375"/>
      <c r="K4992" s="375"/>
      <c r="L4992" s="375"/>
      <c r="M4992" s="375"/>
      <c r="N4992" s="418"/>
      <c r="O4992" s="314">
        <f t="shared" si="237"/>
        <v>0</v>
      </c>
      <c r="P4992" s="74">
        <f t="shared" si="238"/>
        <v>0</v>
      </c>
      <c r="Q4992" s="139" t="str">
        <f t="shared" si="239"/>
        <v/>
      </c>
    </row>
    <row r="4993" spans="1:17" ht="13.5" hidden="1" thickBot="1" x14ac:dyDescent="0.25">
      <c r="A4993" s="421" t="str">
        <f>IF(B4993="","",COUNT('Diário 7º PA'!$A$4:$A$5383)+ROW()-3)</f>
        <v/>
      </c>
      <c r="B4993" s="424"/>
      <c r="C4993" s="417"/>
      <c r="D4993" s="372"/>
      <c r="E4993" s="372"/>
      <c r="F4993" s="374"/>
      <c r="G4993" s="372"/>
      <c r="H4993" s="372"/>
      <c r="I4993" s="372"/>
      <c r="J4993" s="375"/>
      <c r="K4993" s="375"/>
      <c r="L4993" s="375"/>
      <c r="M4993" s="375"/>
      <c r="N4993" s="418"/>
      <c r="O4993" s="314">
        <f t="shared" si="237"/>
        <v>0</v>
      </c>
      <c r="P4993" s="74">
        <f t="shared" si="238"/>
        <v>0</v>
      </c>
      <c r="Q4993" s="139" t="str">
        <f t="shared" si="239"/>
        <v/>
      </c>
    </row>
    <row r="4994" spans="1:17" ht="13.5" hidden="1" thickBot="1" x14ac:dyDescent="0.25">
      <c r="A4994" s="421" t="str">
        <f>IF(B4994="","",COUNT('Diário 7º PA'!$A$4:$A$5383)+ROW()-3)</f>
        <v/>
      </c>
      <c r="B4994" s="424"/>
      <c r="C4994" s="417"/>
      <c r="D4994" s="372"/>
      <c r="E4994" s="372"/>
      <c r="F4994" s="374"/>
      <c r="G4994" s="372"/>
      <c r="H4994" s="372"/>
      <c r="I4994" s="372"/>
      <c r="J4994" s="375"/>
      <c r="K4994" s="375"/>
      <c r="L4994" s="375"/>
      <c r="M4994" s="375"/>
      <c r="N4994" s="418"/>
      <c r="O4994" s="314">
        <f t="shared" si="237"/>
        <v>0</v>
      </c>
      <c r="P4994" s="74">
        <f t="shared" si="238"/>
        <v>0</v>
      </c>
      <c r="Q4994" s="139" t="str">
        <f t="shared" si="239"/>
        <v/>
      </c>
    </row>
    <row r="4995" spans="1:17" ht="13.5" hidden="1" thickBot="1" x14ac:dyDescent="0.25">
      <c r="A4995" s="421" t="str">
        <f>IF(B4995="","",COUNT('Diário 7º PA'!$A$4:$A$5383)+ROW()-3)</f>
        <v/>
      </c>
      <c r="B4995" s="424"/>
      <c r="C4995" s="417"/>
      <c r="D4995" s="372"/>
      <c r="E4995" s="372"/>
      <c r="F4995" s="374"/>
      <c r="G4995" s="372"/>
      <c r="H4995" s="372"/>
      <c r="I4995" s="372"/>
      <c r="J4995" s="375"/>
      <c r="K4995" s="375"/>
      <c r="L4995" s="375"/>
      <c r="M4995" s="375"/>
      <c r="N4995" s="418"/>
      <c r="O4995" s="314">
        <f t="shared" si="237"/>
        <v>0</v>
      </c>
      <c r="P4995" s="74">
        <f t="shared" si="238"/>
        <v>0</v>
      </c>
      <c r="Q4995" s="139" t="str">
        <f t="shared" si="239"/>
        <v/>
      </c>
    </row>
    <row r="4996" spans="1:17" ht="13.5" hidden="1" thickBot="1" x14ac:dyDescent="0.25">
      <c r="A4996" s="421" t="str">
        <f>IF(B4996="","",COUNT('Diário 7º PA'!$A$4:$A$5383)+ROW()-3)</f>
        <v/>
      </c>
      <c r="B4996" s="424"/>
      <c r="C4996" s="417"/>
      <c r="D4996" s="372"/>
      <c r="E4996" s="372"/>
      <c r="F4996" s="374"/>
      <c r="G4996" s="372"/>
      <c r="H4996" s="372"/>
      <c r="I4996" s="372"/>
      <c r="J4996" s="375"/>
      <c r="K4996" s="375"/>
      <c r="L4996" s="375"/>
      <c r="M4996" s="375"/>
      <c r="N4996" s="418"/>
      <c r="O4996" s="314">
        <f t="shared" si="237"/>
        <v>0</v>
      </c>
      <c r="P4996" s="74">
        <f t="shared" si="238"/>
        <v>0</v>
      </c>
      <c r="Q4996" s="139" t="str">
        <f t="shared" si="239"/>
        <v/>
      </c>
    </row>
    <row r="4997" spans="1:17" ht="13.5" hidden="1" thickBot="1" x14ac:dyDescent="0.25">
      <c r="A4997" s="421" t="str">
        <f>IF(B4997="","",COUNT('Diário 7º PA'!$A$4:$A$5383)+ROW()-3)</f>
        <v/>
      </c>
      <c r="B4997" s="424"/>
      <c r="C4997" s="417"/>
      <c r="D4997" s="372"/>
      <c r="E4997" s="372"/>
      <c r="F4997" s="374"/>
      <c r="G4997" s="372"/>
      <c r="H4997" s="372"/>
      <c r="I4997" s="372"/>
      <c r="J4997" s="375"/>
      <c r="K4997" s="375"/>
      <c r="L4997" s="375"/>
      <c r="M4997" s="375"/>
      <c r="N4997" s="418"/>
      <c r="O4997" s="314">
        <f t="shared" si="237"/>
        <v>0</v>
      </c>
      <c r="P4997" s="74">
        <f t="shared" si="238"/>
        <v>0</v>
      </c>
      <c r="Q4997" s="139" t="str">
        <f t="shared" si="239"/>
        <v/>
      </c>
    </row>
    <row r="4998" spans="1:17" ht="13.5" hidden="1" thickBot="1" x14ac:dyDescent="0.25">
      <c r="A4998" s="421" t="str">
        <f>IF(B4998="","",COUNT('Diário 7º PA'!$A$4:$A$5383)+ROW()-3)</f>
        <v/>
      </c>
      <c r="B4998" s="424"/>
      <c r="C4998" s="417"/>
      <c r="D4998" s="372"/>
      <c r="E4998" s="372"/>
      <c r="F4998" s="374"/>
      <c r="G4998" s="372"/>
      <c r="H4998" s="372"/>
      <c r="I4998" s="372"/>
      <c r="J4998" s="375"/>
      <c r="K4998" s="375"/>
      <c r="L4998" s="375"/>
      <c r="M4998" s="375"/>
      <c r="N4998" s="418"/>
      <c r="O4998" s="314">
        <f t="shared" si="237"/>
        <v>0</v>
      </c>
      <c r="P4998" s="74">
        <f t="shared" si="238"/>
        <v>0</v>
      </c>
      <c r="Q4998" s="139" t="str">
        <f t="shared" si="239"/>
        <v/>
      </c>
    </row>
    <row r="4999" spans="1:17" ht="13.5" hidden="1" thickBot="1" x14ac:dyDescent="0.25">
      <c r="A4999" s="421" t="str">
        <f>IF(B4999="","",COUNT('Diário 7º PA'!$A$4:$A$5383)+ROW()-3)</f>
        <v/>
      </c>
      <c r="B4999" s="424"/>
      <c r="C4999" s="417"/>
      <c r="D4999" s="372"/>
      <c r="E4999" s="372"/>
      <c r="F4999" s="374"/>
      <c r="G4999" s="372"/>
      <c r="H4999" s="372"/>
      <c r="I4999" s="372"/>
      <c r="J4999" s="375"/>
      <c r="K4999" s="375"/>
      <c r="L4999" s="375"/>
      <c r="M4999" s="375"/>
      <c r="N4999" s="418"/>
      <c r="O4999" s="314">
        <f t="shared" ref="O4999:O5025" si="240">IF(B4999=0,0,IF(YEAR(B4999)=$P$1,MONTH(B4999)-$O$1+1,(YEAR(B4999)-$P$1)*12-$O$1+1+MONTH(B4999)))</f>
        <v>0</v>
      </c>
      <c r="P4999" s="74">
        <f t="shared" ref="P4999:P5025" si="241">IF(C4999=0,0,IF(YEAR(C4999)=$P$1,MONTH(C4999)-$O$1+1,(YEAR(C4999)-$P$1)*12-$O$1+1+MONTH(C4999)))</f>
        <v>0</v>
      </c>
      <c r="Q4999" s="139" t="str">
        <f t="shared" ref="Q4999:Q5025" si="242">SUBSTITUTE(D4999," ","_")</f>
        <v/>
      </c>
    </row>
    <row r="5000" spans="1:17" ht="13.5" hidden="1" thickBot="1" x14ac:dyDescent="0.25">
      <c r="A5000" s="421" t="str">
        <f>IF(B5000="","",COUNT('Diário 7º PA'!$A$4:$A$5383)+ROW()-3)</f>
        <v/>
      </c>
      <c r="B5000" s="424"/>
      <c r="C5000" s="417"/>
      <c r="D5000" s="372"/>
      <c r="E5000" s="372"/>
      <c r="F5000" s="374"/>
      <c r="G5000" s="372"/>
      <c r="H5000" s="372"/>
      <c r="I5000" s="372"/>
      <c r="J5000" s="375"/>
      <c r="K5000" s="375"/>
      <c r="L5000" s="375"/>
      <c r="M5000" s="375"/>
      <c r="N5000" s="418"/>
      <c r="O5000" s="314">
        <f t="shared" si="240"/>
        <v>0</v>
      </c>
      <c r="P5000" s="74">
        <f t="shared" si="241"/>
        <v>0</v>
      </c>
      <c r="Q5000" s="139" t="str">
        <f t="shared" si="242"/>
        <v/>
      </c>
    </row>
    <row r="5001" spans="1:17" ht="13.5" hidden="1" thickBot="1" x14ac:dyDescent="0.25">
      <c r="A5001" s="421" t="str">
        <f>IF(B5001="","",COUNT('Diário 7º PA'!$A$4:$A$5383)+ROW()-3)</f>
        <v/>
      </c>
      <c r="B5001" s="424"/>
      <c r="C5001" s="417"/>
      <c r="D5001" s="372"/>
      <c r="E5001" s="372"/>
      <c r="F5001" s="374"/>
      <c r="G5001" s="372"/>
      <c r="H5001" s="372"/>
      <c r="I5001" s="372"/>
      <c r="J5001" s="375"/>
      <c r="K5001" s="375"/>
      <c r="L5001" s="375"/>
      <c r="M5001" s="375"/>
      <c r="N5001" s="418"/>
      <c r="O5001" s="314">
        <f t="shared" si="240"/>
        <v>0</v>
      </c>
      <c r="P5001" s="74">
        <f t="shared" si="241"/>
        <v>0</v>
      </c>
      <c r="Q5001" s="139" t="str">
        <f t="shared" si="242"/>
        <v/>
      </c>
    </row>
    <row r="5002" spans="1:17" ht="13.5" hidden="1" thickBot="1" x14ac:dyDescent="0.25">
      <c r="A5002" s="421" t="str">
        <f>IF(B5002="","",COUNT('Diário 7º PA'!$A$4:$A$5383)+ROW()-3)</f>
        <v/>
      </c>
      <c r="B5002" s="424"/>
      <c r="C5002" s="417"/>
      <c r="D5002" s="372"/>
      <c r="E5002" s="372"/>
      <c r="F5002" s="374"/>
      <c r="G5002" s="372"/>
      <c r="H5002" s="372"/>
      <c r="I5002" s="372"/>
      <c r="J5002" s="375"/>
      <c r="K5002" s="375"/>
      <c r="L5002" s="375"/>
      <c r="M5002" s="375"/>
      <c r="N5002" s="418"/>
      <c r="O5002" s="314">
        <f t="shared" si="240"/>
        <v>0</v>
      </c>
      <c r="P5002" s="74">
        <f t="shared" si="241"/>
        <v>0</v>
      </c>
      <c r="Q5002" s="139" t="str">
        <f t="shared" si="242"/>
        <v/>
      </c>
    </row>
    <row r="5003" spans="1:17" ht="13.5" hidden="1" thickBot="1" x14ac:dyDescent="0.25">
      <c r="A5003" s="421" t="str">
        <f>IF(B5003="","",COUNT('Diário 7º PA'!$A$4:$A$5383)+ROW()-3)</f>
        <v/>
      </c>
      <c r="B5003" s="424"/>
      <c r="C5003" s="417"/>
      <c r="D5003" s="372"/>
      <c r="E5003" s="372"/>
      <c r="F5003" s="374"/>
      <c r="G5003" s="372"/>
      <c r="H5003" s="372"/>
      <c r="I5003" s="372"/>
      <c r="J5003" s="375"/>
      <c r="K5003" s="375"/>
      <c r="L5003" s="375"/>
      <c r="M5003" s="375"/>
      <c r="N5003" s="418"/>
      <c r="O5003" s="314">
        <f t="shared" si="240"/>
        <v>0</v>
      </c>
      <c r="P5003" s="74">
        <f t="shared" si="241"/>
        <v>0</v>
      </c>
      <c r="Q5003" s="139" t="str">
        <f t="shared" si="242"/>
        <v/>
      </c>
    </row>
    <row r="5004" spans="1:17" ht="13.5" hidden="1" thickBot="1" x14ac:dyDescent="0.25">
      <c r="A5004" s="421" t="str">
        <f>IF(B5004="","",COUNT('Diário 7º PA'!$A$4:$A$5383)+ROW()-3)</f>
        <v/>
      </c>
      <c r="B5004" s="424"/>
      <c r="C5004" s="417"/>
      <c r="D5004" s="372"/>
      <c r="E5004" s="372"/>
      <c r="F5004" s="374"/>
      <c r="G5004" s="372"/>
      <c r="H5004" s="372"/>
      <c r="I5004" s="372"/>
      <c r="J5004" s="375"/>
      <c r="K5004" s="375"/>
      <c r="L5004" s="375"/>
      <c r="M5004" s="375"/>
      <c r="N5004" s="418"/>
      <c r="O5004" s="314">
        <f t="shared" si="240"/>
        <v>0</v>
      </c>
      <c r="P5004" s="74">
        <f t="shared" si="241"/>
        <v>0</v>
      </c>
      <c r="Q5004" s="139" t="str">
        <f t="shared" si="242"/>
        <v/>
      </c>
    </row>
    <row r="5005" spans="1:17" ht="13.5" hidden="1" thickBot="1" x14ac:dyDescent="0.25">
      <c r="A5005" s="421" t="str">
        <f>IF(B5005="","",COUNT('Diário 7º PA'!$A$4:$A$5383)+ROW()-3)</f>
        <v/>
      </c>
      <c r="B5005" s="424"/>
      <c r="C5005" s="417"/>
      <c r="D5005" s="372"/>
      <c r="E5005" s="372"/>
      <c r="F5005" s="374"/>
      <c r="G5005" s="372"/>
      <c r="H5005" s="372"/>
      <c r="I5005" s="372"/>
      <c r="J5005" s="375"/>
      <c r="K5005" s="375"/>
      <c r="L5005" s="375"/>
      <c r="M5005" s="375"/>
      <c r="N5005" s="418"/>
      <c r="O5005" s="314">
        <f t="shared" si="240"/>
        <v>0</v>
      </c>
      <c r="P5005" s="74">
        <f t="shared" si="241"/>
        <v>0</v>
      </c>
      <c r="Q5005" s="139" t="str">
        <f t="shared" si="242"/>
        <v/>
      </c>
    </row>
    <row r="5006" spans="1:17" ht="13.5" hidden="1" thickBot="1" x14ac:dyDescent="0.25">
      <c r="A5006" s="421" t="str">
        <f>IF(B5006="","",COUNT('Diário 7º PA'!$A$4:$A$5383)+ROW()-3)</f>
        <v/>
      </c>
      <c r="B5006" s="424"/>
      <c r="C5006" s="417"/>
      <c r="D5006" s="372"/>
      <c r="E5006" s="372"/>
      <c r="F5006" s="374"/>
      <c r="G5006" s="372"/>
      <c r="H5006" s="372"/>
      <c r="I5006" s="372"/>
      <c r="J5006" s="375"/>
      <c r="K5006" s="375"/>
      <c r="L5006" s="375"/>
      <c r="M5006" s="375"/>
      <c r="N5006" s="418"/>
      <c r="O5006" s="314">
        <f t="shared" si="240"/>
        <v>0</v>
      </c>
      <c r="P5006" s="74">
        <f t="shared" si="241"/>
        <v>0</v>
      </c>
      <c r="Q5006" s="139" t="str">
        <f t="shared" si="242"/>
        <v/>
      </c>
    </row>
    <row r="5007" spans="1:17" ht="13.5" hidden="1" thickBot="1" x14ac:dyDescent="0.25">
      <c r="A5007" s="421" t="str">
        <f>IF(B5007="","",COUNT('Diário 7º PA'!$A$4:$A$5383)+ROW()-3)</f>
        <v/>
      </c>
      <c r="B5007" s="424"/>
      <c r="C5007" s="417"/>
      <c r="D5007" s="372"/>
      <c r="E5007" s="372"/>
      <c r="F5007" s="374"/>
      <c r="G5007" s="372"/>
      <c r="H5007" s="372"/>
      <c r="I5007" s="372"/>
      <c r="J5007" s="375"/>
      <c r="K5007" s="375"/>
      <c r="L5007" s="375"/>
      <c r="M5007" s="375"/>
      <c r="N5007" s="418"/>
      <c r="O5007" s="314">
        <f t="shared" si="240"/>
        <v>0</v>
      </c>
      <c r="P5007" s="74">
        <f t="shared" si="241"/>
        <v>0</v>
      </c>
      <c r="Q5007" s="139" t="str">
        <f t="shared" si="242"/>
        <v/>
      </c>
    </row>
    <row r="5008" spans="1:17" ht="13.5" hidden="1" thickBot="1" x14ac:dyDescent="0.25">
      <c r="A5008" s="421" t="str">
        <f>IF(B5008="","",COUNT('Diário 7º PA'!$A$4:$A$5383)+ROW()-3)</f>
        <v/>
      </c>
      <c r="B5008" s="424"/>
      <c r="C5008" s="417"/>
      <c r="D5008" s="372"/>
      <c r="E5008" s="372"/>
      <c r="F5008" s="374"/>
      <c r="G5008" s="372"/>
      <c r="H5008" s="372"/>
      <c r="I5008" s="372"/>
      <c r="J5008" s="375"/>
      <c r="K5008" s="375"/>
      <c r="L5008" s="375"/>
      <c r="M5008" s="375"/>
      <c r="N5008" s="418"/>
      <c r="O5008" s="314">
        <f t="shared" si="240"/>
        <v>0</v>
      </c>
      <c r="P5008" s="74">
        <f t="shared" si="241"/>
        <v>0</v>
      </c>
      <c r="Q5008" s="139" t="str">
        <f t="shared" si="242"/>
        <v/>
      </c>
    </row>
    <row r="5009" spans="1:17" ht="13.5" hidden="1" thickBot="1" x14ac:dyDescent="0.25">
      <c r="A5009" s="421" t="str">
        <f>IF(B5009="","",COUNT('Diário 7º PA'!$A$4:$A$5383)+ROW()-3)</f>
        <v/>
      </c>
      <c r="B5009" s="424"/>
      <c r="C5009" s="417"/>
      <c r="D5009" s="372"/>
      <c r="E5009" s="372"/>
      <c r="F5009" s="374"/>
      <c r="G5009" s="372"/>
      <c r="H5009" s="372"/>
      <c r="I5009" s="372"/>
      <c r="J5009" s="375"/>
      <c r="K5009" s="375"/>
      <c r="L5009" s="375"/>
      <c r="M5009" s="375"/>
      <c r="N5009" s="418"/>
      <c r="O5009" s="314">
        <f t="shared" si="240"/>
        <v>0</v>
      </c>
      <c r="P5009" s="74">
        <f t="shared" si="241"/>
        <v>0</v>
      </c>
      <c r="Q5009" s="139" t="str">
        <f t="shared" si="242"/>
        <v/>
      </c>
    </row>
    <row r="5010" spans="1:17" ht="13.5" hidden="1" thickBot="1" x14ac:dyDescent="0.25">
      <c r="A5010" s="421" t="str">
        <f>IF(B5010="","",COUNT('Diário 7º PA'!$A$4:$A$5383)+ROW()-3)</f>
        <v/>
      </c>
      <c r="B5010" s="424"/>
      <c r="C5010" s="417"/>
      <c r="D5010" s="372"/>
      <c r="E5010" s="372"/>
      <c r="F5010" s="374"/>
      <c r="G5010" s="372"/>
      <c r="H5010" s="372"/>
      <c r="I5010" s="372"/>
      <c r="J5010" s="375"/>
      <c r="K5010" s="375"/>
      <c r="L5010" s="375"/>
      <c r="M5010" s="375"/>
      <c r="N5010" s="418"/>
      <c r="O5010" s="314">
        <f t="shared" si="240"/>
        <v>0</v>
      </c>
      <c r="P5010" s="74">
        <f t="shared" si="241"/>
        <v>0</v>
      </c>
      <c r="Q5010" s="139" t="str">
        <f t="shared" si="242"/>
        <v/>
      </c>
    </row>
    <row r="5011" spans="1:17" ht="13.5" hidden="1" thickBot="1" x14ac:dyDescent="0.25">
      <c r="A5011" s="421" t="str">
        <f>IF(B5011="","",COUNT('Diário 7º PA'!$A$4:$A$5383)+ROW()-3)</f>
        <v/>
      </c>
      <c r="B5011" s="424"/>
      <c r="C5011" s="417"/>
      <c r="D5011" s="372"/>
      <c r="E5011" s="372"/>
      <c r="F5011" s="374"/>
      <c r="G5011" s="372"/>
      <c r="H5011" s="372"/>
      <c r="I5011" s="372"/>
      <c r="J5011" s="375"/>
      <c r="K5011" s="375"/>
      <c r="L5011" s="375"/>
      <c r="M5011" s="375"/>
      <c r="N5011" s="418"/>
      <c r="O5011" s="314">
        <f t="shared" si="240"/>
        <v>0</v>
      </c>
      <c r="P5011" s="74">
        <f t="shared" si="241"/>
        <v>0</v>
      </c>
      <c r="Q5011" s="139" t="str">
        <f t="shared" si="242"/>
        <v/>
      </c>
    </row>
    <row r="5012" spans="1:17" ht="13.5" hidden="1" thickBot="1" x14ac:dyDescent="0.25">
      <c r="A5012" s="421" t="str">
        <f>IF(B5012="","",COUNT('Diário 7º PA'!$A$4:$A$5383)+ROW()-3)</f>
        <v/>
      </c>
      <c r="B5012" s="424"/>
      <c r="C5012" s="417"/>
      <c r="D5012" s="372"/>
      <c r="E5012" s="372"/>
      <c r="F5012" s="374"/>
      <c r="G5012" s="372"/>
      <c r="H5012" s="372"/>
      <c r="I5012" s="372"/>
      <c r="J5012" s="375"/>
      <c r="K5012" s="375"/>
      <c r="L5012" s="375"/>
      <c r="M5012" s="375"/>
      <c r="N5012" s="418"/>
      <c r="O5012" s="314">
        <f t="shared" si="240"/>
        <v>0</v>
      </c>
      <c r="P5012" s="74">
        <f t="shared" si="241"/>
        <v>0</v>
      </c>
      <c r="Q5012" s="139" t="str">
        <f t="shared" si="242"/>
        <v/>
      </c>
    </row>
    <row r="5013" spans="1:17" ht="13.5" hidden="1" thickBot="1" x14ac:dyDescent="0.25">
      <c r="A5013" s="421" t="str">
        <f>IF(B5013="","",COUNT('Diário 7º PA'!$A$4:$A$5383)+ROW()-3)</f>
        <v/>
      </c>
      <c r="B5013" s="424"/>
      <c r="C5013" s="417"/>
      <c r="D5013" s="372"/>
      <c r="E5013" s="372"/>
      <c r="F5013" s="374"/>
      <c r="G5013" s="372"/>
      <c r="H5013" s="372"/>
      <c r="I5013" s="372"/>
      <c r="J5013" s="375"/>
      <c r="K5013" s="375"/>
      <c r="L5013" s="375"/>
      <c r="M5013" s="375"/>
      <c r="N5013" s="418"/>
      <c r="O5013" s="314">
        <f t="shared" si="240"/>
        <v>0</v>
      </c>
      <c r="P5013" s="74">
        <f t="shared" si="241"/>
        <v>0</v>
      </c>
      <c r="Q5013" s="139" t="str">
        <f t="shared" si="242"/>
        <v/>
      </c>
    </row>
    <row r="5014" spans="1:17" ht="13.5" hidden="1" thickBot="1" x14ac:dyDescent="0.25">
      <c r="A5014" s="421" t="str">
        <f>IF(B5014="","",COUNT('Diário 7º PA'!$A$4:$A$5383)+ROW()-3)</f>
        <v/>
      </c>
      <c r="B5014" s="424"/>
      <c r="C5014" s="417"/>
      <c r="D5014" s="372"/>
      <c r="E5014" s="372"/>
      <c r="F5014" s="374"/>
      <c r="G5014" s="372"/>
      <c r="H5014" s="372"/>
      <c r="I5014" s="372"/>
      <c r="J5014" s="375"/>
      <c r="K5014" s="375"/>
      <c r="L5014" s="375"/>
      <c r="M5014" s="375"/>
      <c r="N5014" s="418"/>
      <c r="O5014" s="314">
        <f t="shared" si="240"/>
        <v>0</v>
      </c>
      <c r="P5014" s="74">
        <f t="shared" si="241"/>
        <v>0</v>
      </c>
      <c r="Q5014" s="139" t="str">
        <f t="shared" si="242"/>
        <v/>
      </c>
    </row>
    <row r="5015" spans="1:17" ht="13.5" hidden="1" thickBot="1" x14ac:dyDescent="0.25">
      <c r="A5015" s="421" t="str">
        <f>IF(B5015="","",COUNT('Diário 7º PA'!$A$4:$A$5383)+ROW()-3)</f>
        <v/>
      </c>
      <c r="B5015" s="424"/>
      <c r="C5015" s="417"/>
      <c r="D5015" s="372"/>
      <c r="E5015" s="372"/>
      <c r="F5015" s="374"/>
      <c r="G5015" s="372"/>
      <c r="H5015" s="372"/>
      <c r="I5015" s="372"/>
      <c r="J5015" s="375"/>
      <c r="K5015" s="375"/>
      <c r="L5015" s="375"/>
      <c r="M5015" s="375"/>
      <c r="N5015" s="418"/>
      <c r="O5015" s="314">
        <f t="shared" si="240"/>
        <v>0</v>
      </c>
      <c r="P5015" s="74">
        <f t="shared" si="241"/>
        <v>0</v>
      </c>
      <c r="Q5015" s="139" t="str">
        <f t="shared" si="242"/>
        <v/>
      </c>
    </row>
    <row r="5016" spans="1:17" ht="13.5" hidden="1" thickBot="1" x14ac:dyDescent="0.25">
      <c r="A5016" s="421" t="str">
        <f>IF(B5016="","",COUNT('Diário 7º PA'!$A$4:$A$5383)+ROW()-3)</f>
        <v/>
      </c>
      <c r="B5016" s="424"/>
      <c r="C5016" s="417"/>
      <c r="D5016" s="372"/>
      <c r="E5016" s="372"/>
      <c r="F5016" s="374"/>
      <c r="G5016" s="372"/>
      <c r="H5016" s="372"/>
      <c r="I5016" s="372"/>
      <c r="J5016" s="375"/>
      <c r="K5016" s="375"/>
      <c r="L5016" s="375"/>
      <c r="M5016" s="375"/>
      <c r="N5016" s="418"/>
      <c r="O5016" s="314">
        <f t="shared" si="240"/>
        <v>0</v>
      </c>
      <c r="P5016" s="74">
        <f t="shared" si="241"/>
        <v>0</v>
      </c>
      <c r="Q5016" s="139" t="str">
        <f t="shared" si="242"/>
        <v/>
      </c>
    </row>
    <row r="5017" spans="1:17" ht="13.5" hidden="1" thickBot="1" x14ac:dyDescent="0.25">
      <c r="A5017" s="421" t="str">
        <f>IF(B5017="","",COUNT('Diário 7º PA'!$A$4:$A$5383)+ROW()-3)</f>
        <v/>
      </c>
      <c r="B5017" s="424"/>
      <c r="C5017" s="417"/>
      <c r="D5017" s="372"/>
      <c r="E5017" s="372"/>
      <c r="F5017" s="374"/>
      <c r="G5017" s="372"/>
      <c r="H5017" s="372"/>
      <c r="I5017" s="372"/>
      <c r="J5017" s="375"/>
      <c r="K5017" s="375"/>
      <c r="L5017" s="375"/>
      <c r="M5017" s="375"/>
      <c r="N5017" s="418"/>
      <c r="O5017" s="314">
        <f t="shared" si="240"/>
        <v>0</v>
      </c>
      <c r="P5017" s="74">
        <f t="shared" si="241"/>
        <v>0</v>
      </c>
      <c r="Q5017" s="139" t="str">
        <f t="shared" si="242"/>
        <v/>
      </c>
    </row>
    <row r="5018" spans="1:17" ht="13.5" hidden="1" thickBot="1" x14ac:dyDescent="0.25">
      <c r="A5018" s="421" t="str">
        <f>IF(B5018="","",COUNT('Diário 7º PA'!$A$4:$A$5383)+ROW()-3)</f>
        <v/>
      </c>
      <c r="B5018" s="424"/>
      <c r="C5018" s="417"/>
      <c r="D5018" s="372"/>
      <c r="E5018" s="372"/>
      <c r="F5018" s="374"/>
      <c r="G5018" s="372"/>
      <c r="H5018" s="372"/>
      <c r="I5018" s="372"/>
      <c r="J5018" s="375"/>
      <c r="K5018" s="375"/>
      <c r="L5018" s="375"/>
      <c r="M5018" s="375"/>
      <c r="N5018" s="418"/>
      <c r="O5018" s="314">
        <f t="shared" si="240"/>
        <v>0</v>
      </c>
      <c r="P5018" s="74">
        <f t="shared" si="241"/>
        <v>0</v>
      </c>
      <c r="Q5018" s="139" t="str">
        <f t="shared" si="242"/>
        <v/>
      </c>
    </row>
    <row r="5019" spans="1:17" ht="13.5" hidden="1" thickBot="1" x14ac:dyDescent="0.25">
      <c r="A5019" s="421" t="str">
        <f>IF(B5019="","",COUNT('Diário 7º PA'!$A$4:$A$5383)+ROW()-3)</f>
        <v/>
      </c>
      <c r="B5019" s="424"/>
      <c r="C5019" s="417"/>
      <c r="D5019" s="372"/>
      <c r="E5019" s="372"/>
      <c r="F5019" s="374"/>
      <c r="G5019" s="372"/>
      <c r="H5019" s="372"/>
      <c r="I5019" s="372"/>
      <c r="J5019" s="375"/>
      <c r="K5019" s="375"/>
      <c r="L5019" s="375"/>
      <c r="M5019" s="375"/>
      <c r="N5019" s="418"/>
      <c r="O5019" s="314">
        <f t="shared" si="240"/>
        <v>0</v>
      </c>
      <c r="P5019" s="74">
        <f t="shared" si="241"/>
        <v>0</v>
      </c>
      <c r="Q5019" s="139" t="str">
        <f t="shared" si="242"/>
        <v/>
      </c>
    </row>
    <row r="5020" spans="1:17" ht="13.5" hidden="1" thickBot="1" x14ac:dyDescent="0.25">
      <c r="A5020" s="421" t="str">
        <f>IF(B5020="","",COUNT('Diário 7º PA'!$A$4:$A$5383)+ROW()-3)</f>
        <v/>
      </c>
      <c r="B5020" s="424"/>
      <c r="C5020" s="417"/>
      <c r="D5020" s="372"/>
      <c r="E5020" s="372"/>
      <c r="F5020" s="374"/>
      <c r="G5020" s="372"/>
      <c r="H5020" s="372"/>
      <c r="I5020" s="372"/>
      <c r="J5020" s="375"/>
      <c r="K5020" s="375"/>
      <c r="L5020" s="375"/>
      <c r="M5020" s="375"/>
      <c r="N5020" s="418"/>
      <c r="O5020" s="314">
        <f t="shared" si="240"/>
        <v>0</v>
      </c>
      <c r="P5020" s="74">
        <f t="shared" si="241"/>
        <v>0</v>
      </c>
      <c r="Q5020" s="139" t="str">
        <f t="shared" si="242"/>
        <v/>
      </c>
    </row>
    <row r="5021" spans="1:17" ht="13.5" hidden="1" thickBot="1" x14ac:dyDescent="0.25">
      <c r="A5021" s="421" t="str">
        <f>IF(B5021="","",COUNT('Diário 7º PA'!$A$4:$A$5383)+ROW()-3)</f>
        <v/>
      </c>
      <c r="B5021" s="424"/>
      <c r="C5021" s="417"/>
      <c r="D5021" s="372"/>
      <c r="E5021" s="372"/>
      <c r="F5021" s="374"/>
      <c r="G5021" s="372"/>
      <c r="H5021" s="372"/>
      <c r="I5021" s="372"/>
      <c r="J5021" s="375"/>
      <c r="K5021" s="375"/>
      <c r="L5021" s="375"/>
      <c r="M5021" s="375"/>
      <c r="N5021" s="418"/>
      <c r="O5021" s="314">
        <f t="shared" si="240"/>
        <v>0</v>
      </c>
      <c r="P5021" s="74">
        <f t="shared" si="241"/>
        <v>0</v>
      </c>
      <c r="Q5021" s="139" t="str">
        <f t="shared" si="242"/>
        <v/>
      </c>
    </row>
    <row r="5022" spans="1:17" ht="13.5" hidden="1" thickBot="1" x14ac:dyDescent="0.25">
      <c r="A5022" s="421" t="str">
        <f>IF(B5022="","",COUNT('Diário 7º PA'!$A$4:$A$5383)+ROW()-3)</f>
        <v/>
      </c>
      <c r="B5022" s="424"/>
      <c r="C5022" s="417"/>
      <c r="D5022" s="372"/>
      <c r="E5022" s="372"/>
      <c r="F5022" s="374"/>
      <c r="G5022" s="372"/>
      <c r="H5022" s="372"/>
      <c r="I5022" s="372"/>
      <c r="J5022" s="375"/>
      <c r="K5022" s="375"/>
      <c r="L5022" s="375"/>
      <c r="M5022" s="375"/>
      <c r="N5022" s="418"/>
      <c r="O5022" s="314">
        <f t="shared" si="240"/>
        <v>0</v>
      </c>
      <c r="P5022" s="74">
        <f t="shared" si="241"/>
        <v>0</v>
      </c>
      <c r="Q5022" s="139" t="str">
        <f t="shared" si="242"/>
        <v/>
      </c>
    </row>
    <row r="5023" spans="1:17" ht="13.5" hidden="1" thickBot="1" x14ac:dyDescent="0.25">
      <c r="A5023" s="421" t="str">
        <f>IF(B5023="","",COUNT('Diário 7º PA'!$A$4:$A$5383)+ROW()-3)</f>
        <v/>
      </c>
      <c r="B5023" s="424"/>
      <c r="C5023" s="417"/>
      <c r="D5023" s="372"/>
      <c r="E5023" s="372"/>
      <c r="F5023" s="374"/>
      <c r="G5023" s="372"/>
      <c r="H5023" s="372"/>
      <c r="I5023" s="372"/>
      <c r="J5023" s="375"/>
      <c r="K5023" s="375"/>
      <c r="L5023" s="375"/>
      <c r="M5023" s="375"/>
      <c r="N5023" s="418"/>
      <c r="O5023" s="314">
        <f t="shared" si="240"/>
        <v>0</v>
      </c>
      <c r="P5023" s="74">
        <f t="shared" si="241"/>
        <v>0</v>
      </c>
      <c r="Q5023" s="139" t="str">
        <f t="shared" si="242"/>
        <v/>
      </c>
    </row>
    <row r="5024" spans="1:17" ht="13.5" hidden="1" thickBot="1" x14ac:dyDescent="0.25">
      <c r="A5024" s="421" t="str">
        <f>IF(B5024="","",COUNT('Diário 7º PA'!$A$4:$A$5383)+ROW()-3)</f>
        <v/>
      </c>
      <c r="B5024" s="424"/>
      <c r="C5024" s="417"/>
      <c r="D5024" s="372"/>
      <c r="E5024" s="372"/>
      <c r="F5024" s="374"/>
      <c r="G5024" s="372"/>
      <c r="H5024" s="372"/>
      <c r="I5024" s="372"/>
      <c r="J5024" s="375"/>
      <c r="K5024" s="375"/>
      <c r="L5024" s="375"/>
      <c r="M5024" s="375"/>
      <c r="N5024" s="418"/>
      <c r="O5024" s="314">
        <f t="shared" si="240"/>
        <v>0</v>
      </c>
      <c r="P5024" s="74">
        <f t="shared" si="241"/>
        <v>0</v>
      </c>
      <c r="Q5024" s="139" t="str">
        <f t="shared" si="242"/>
        <v/>
      </c>
    </row>
    <row r="5025" spans="1:17" ht="13.5" hidden="1" thickBot="1" x14ac:dyDescent="0.25">
      <c r="A5025" s="421" t="str">
        <f>IF(B5025="","",COUNT('Diário 7º PA'!$A$4:$A$5383)+ROW()-3)</f>
        <v/>
      </c>
      <c r="B5025" s="424"/>
      <c r="C5025" s="417"/>
      <c r="D5025" s="372"/>
      <c r="E5025" s="372"/>
      <c r="F5025" s="374"/>
      <c r="G5025" s="372"/>
      <c r="H5025" s="372"/>
      <c r="I5025" s="372"/>
      <c r="J5025" s="375"/>
      <c r="K5025" s="375"/>
      <c r="L5025" s="375"/>
      <c r="M5025" s="375"/>
      <c r="N5025" s="418"/>
      <c r="O5025" s="314">
        <f t="shared" si="240"/>
        <v>0</v>
      </c>
      <c r="P5025" s="74">
        <f t="shared" si="241"/>
        <v>0</v>
      </c>
      <c r="Q5025" s="139" t="str">
        <f t="shared" si="242"/>
        <v/>
      </c>
    </row>
    <row r="5026" spans="1:17" ht="13.5" hidden="1" thickBot="1" x14ac:dyDescent="0.25">
      <c r="A5026" s="421"/>
      <c r="B5026" s="424"/>
      <c r="C5026" s="417"/>
      <c r="D5026" s="372"/>
      <c r="E5026" s="372"/>
      <c r="F5026" s="374"/>
      <c r="G5026" s="372"/>
      <c r="H5026" s="372"/>
      <c r="I5026" s="372"/>
      <c r="J5026" s="375"/>
      <c r="K5026" s="375"/>
      <c r="L5026" s="375"/>
      <c r="M5026" s="375"/>
      <c r="N5026" s="418"/>
      <c r="O5026" s="314"/>
      <c r="P5026" s="74"/>
      <c r="Q5026" s="139"/>
    </row>
    <row r="5027" spans="1:17" ht="13.5" hidden="1" thickBot="1" x14ac:dyDescent="0.25">
      <c r="A5027" s="421"/>
      <c r="B5027" s="424"/>
      <c r="C5027" s="417"/>
      <c r="D5027" s="372"/>
      <c r="E5027" s="372"/>
      <c r="F5027" s="374"/>
      <c r="G5027" s="372"/>
      <c r="H5027" s="372"/>
      <c r="I5027" s="372"/>
      <c r="J5027" s="375"/>
      <c r="K5027" s="375"/>
      <c r="L5027" s="375"/>
      <c r="M5027" s="375"/>
      <c r="N5027" s="418"/>
      <c r="O5027" s="314"/>
      <c r="P5027" s="74"/>
      <c r="Q5027" s="139"/>
    </row>
    <row r="5028" spans="1:17" ht="13.5" hidden="1" thickBot="1" x14ac:dyDescent="0.25">
      <c r="A5028" s="421"/>
      <c r="B5028" s="424"/>
      <c r="C5028" s="417"/>
      <c r="D5028" s="372"/>
      <c r="E5028" s="372"/>
      <c r="F5028" s="374"/>
      <c r="G5028" s="372"/>
      <c r="H5028" s="372"/>
      <c r="I5028" s="372"/>
      <c r="J5028" s="375"/>
      <c r="K5028" s="375"/>
      <c r="L5028" s="375"/>
      <c r="M5028" s="375"/>
      <c r="N5028" s="418"/>
      <c r="O5028" s="314"/>
      <c r="P5028" s="74"/>
      <c r="Q5028" s="139"/>
    </row>
    <row r="5029" spans="1:17" ht="13.5" hidden="1" thickBot="1" x14ac:dyDescent="0.25">
      <c r="A5029" s="421"/>
      <c r="B5029" s="424"/>
      <c r="C5029" s="417"/>
      <c r="D5029" s="372"/>
      <c r="E5029" s="372"/>
      <c r="F5029" s="374"/>
      <c r="G5029" s="372"/>
      <c r="H5029" s="372"/>
      <c r="I5029" s="372"/>
      <c r="J5029" s="375"/>
      <c r="K5029" s="375"/>
      <c r="L5029" s="375"/>
      <c r="M5029" s="375"/>
      <c r="N5029" s="418"/>
      <c r="O5029" s="314"/>
      <c r="P5029" s="74"/>
      <c r="Q5029" s="139"/>
    </row>
    <row r="5030" spans="1:17" ht="13.5" hidden="1" thickBot="1" x14ac:dyDescent="0.25">
      <c r="A5030" s="421"/>
      <c r="B5030" s="424"/>
      <c r="C5030" s="417"/>
      <c r="D5030" s="372"/>
      <c r="E5030" s="372"/>
      <c r="F5030" s="374"/>
      <c r="G5030" s="372"/>
      <c r="H5030" s="372"/>
      <c r="I5030" s="372"/>
      <c r="J5030" s="375"/>
      <c r="K5030" s="375"/>
      <c r="L5030" s="375"/>
      <c r="M5030" s="375"/>
      <c r="N5030" s="418"/>
      <c r="O5030" s="314"/>
      <c r="P5030" s="74"/>
      <c r="Q5030" s="139"/>
    </row>
    <row r="5031" spans="1:17" ht="13.5" hidden="1" thickBot="1" x14ac:dyDescent="0.25">
      <c r="A5031" s="421"/>
      <c r="B5031" s="424"/>
      <c r="C5031" s="417"/>
      <c r="D5031" s="372"/>
      <c r="E5031" s="372"/>
      <c r="F5031" s="374"/>
      <c r="G5031" s="372"/>
      <c r="H5031" s="372"/>
      <c r="I5031" s="372"/>
      <c r="J5031" s="375"/>
      <c r="K5031" s="375"/>
      <c r="L5031" s="375"/>
      <c r="M5031" s="375"/>
      <c r="N5031" s="418"/>
      <c r="O5031" s="314"/>
      <c r="P5031" s="74"/>
      <c r="Q5031" s="139"/>
    </row>
    <row r="5032" spans="1:17" ht="13.5" hidden="1" thickBot="1" x14ac:dyDescent="0.25">
      <c r="A5032" s="438"/>
      <c r="B5032" s="424"/>
      <c r="C5032" s="417"/>
      <c r="D5032" s="372"/>
      <c r="E5032" s="372"/>
      <c r="F5032" s="374"/>
      <c r="G5032" s="372"/>
      <c r="H5032" s="372"/>
      <c r="I5032" s="372"/>
      <c r="J5032" s="375"/>
      <c r="K5032" s="375"/>
      <c r="L5032" s="375"/>
      <c r="M5032" s="375"/>
      <c r="N5032" s="418"/>
      <c r="O5032" s="314"/>
      <c r="P5032" s="74"/>
      <c r="Q5032" s="423"/>
    </row>
    <row r="5033" spans="1:17" ht="13.5" hidden="1" thickBot="1" x14ac:dyDescent="0.25">
      <c r="A5033" s="438"/>
      <c r="B5033" s="424"/>
      <c r="C5033" s="417"/>
      <c r="D5033" s="372"/>
      <c r="E5033" s="372"/>
      <c r="F5033" s="374"/>
      <c r="G5033" s="372"/>
      <c r="H5033" s="372"/>
      <c r="I5033" s="372"/>
      <c r="J5033" s="375"/>
      <c r="K5033" s="375"/>
      <c r="L5033" s="375"/>
      <c r="M5033" s="375"/>
      <c r="N5033" s="418"/>
      <c r="O5033" s="314"/>
      <c r="P5033" s="74"/>
      <c r="Q5033" s="423"/>
    </row>
    <row r="5034" spans="1:17" ht="13.5" hidden="1" thickBot="1" x14ac:dyDescent="0.25">
      <c r="A5034" s="438"/>
      <c r="B5034" s="424"/>
      <c r="C5034" s="417"/>
      <c r="D5034" s="372"/>
      <c r="E5034" s="372"/>
      <c r="F5034" s="374"/>
      <c r="G5034" s="372"/>
      <c r="H5034" s="372"/>
      <c r="I5034" s="372"/>
      <c r="J5034" s="375"/>
      <c r="K5034" s="375"/>
      <c r="L5034" s="375"/>
      <c r="M5034" s="375"/>
      <c r="N5034" s="418"/>
      <c r="O5034" s="314"/>
      <c r="P5034" s="74"/>
      <c r="Q5034" s="423"/>
    </row>
    <row r="5035" spans="1:17" ht="13.5" hidden="1" thickBot="1" x14ac:dyDescent="0.25">
      <c r="A5035" s="438"/>
      <c r="B5035" s="424"/>
      <c r="C5035" s="417"/>
      <c r="D5035" s="372"/>
      <c r="E5035" s="372"/>
      <c r="F5035" s="374"/>
      <c r="G5035" s="372"/>
      <c r="H5035" s="372"/>
      <c r="I5035" s="372"/>
      <c r="J5035" s="375"/>
      <c r="K5035" s="375"/>
      <c r="L5035" s="375"/>
      <c r="M5035" s="375"/>
      <c r="N5035" s="418"/>
      <c r="O5035" s="314"/>
      <c r="P5035" s="74"/>
      <c r="Q5035" s="423"/>
    </row>
    <row r="5036" spans="1:17" ht="13.5" hidden="1" thickBot="1" x14ac:dyDescent="0.25">
      <c r="A5036" s="438"/>
      <c r="B5036" s="424"/>
      <c r="C5036" s="417"/>
      <c r="D5036" s="372"/>
      <c r="E5036" s="372"/>
      <c r="F5036" s="374"/>
      <c r="G5036" s="372"/>
      <c r="H5036" s="372"/>
      <c r="I5036" s="372"/>
      <c r="J5036" s="375"/>
      <c r="K5036" s="375"/>
      <c r="L5036" s="375"/>
      <c r="M5036" s="375"/>
      <c r="N5036" s="418"/>
      <c r="O5036" s="314"/>
      <c r="P5036" s="74"/>
      <c r="Q5036" s="423"/>
    </row>
    <row r="5037" spans="1:17" ht="13.5" hidden="1" thickBot="1" x14ac:dyDescent="0.25">
      <c r="A5037" s="438"/>
      <c r="B5037" s="424"/>
      <c r="C5037" s="417"/>
      <c r="D5037" s="372"/>
      <c r="E5037" s="372"/>
      <c r="F5037" s="374"/>
      <c r="G5037" s="372"/>
      <c r="H5037" s="372"/>
      <c r="I5037" s="372"/>
      <c r="J5037" s="375"/>
      <c r="K5037" s="375"/>
      <c r="L5037" s="375"/>
      <c r="M5037" s="375"/>
      <c r="N5037" s="418"/>
      <c r="O5037" s="314"/>
      <c r="P5037" s="74"/>
      <c r="Q5037" s="423"/>
    </row>
    <row r="5038" spans="1:17" ht="13.5" hidden="1" thickBot="1" x14ac:dyDescent="0.25">
      <c r="A5038" s="438"/>
      <c r="B5038" s="424"/>
      <c r="C5038" s="417"/>
      <c r="D5038" s="372"/>
      <c r="E5038" s="372"/>
      <c r="F5038" s="374"/>
      <c r="G5038" s="372"/>
      <c r="H5038" s="372"/>
      <c r="I5038" s="372"/>
      <c r="J5038" s="375"/>
      <c r="K5038" s="375"/>
      <c r="L5038" s="375"/>
      <c r="M5038" s="375"/>
      <c r="N5038" s="418"/>
      <c r="O5038" s="314"/>
      <c r="P5038" s="74"/>
      <c r="Q5038" s="423"/>
    </row>
    <row r="5039" spans="1:17" ht="13.5" hidden="1" thickBot="1" x14ac:dyDescent="0.25">
      <c r="A5039" s="438"/>
      <c r="B5039" s="424"/>
      <c r="C5039" s="417"/>
      <c r="D5039" s="372"/>
      <c r="E5039" s="372"/>
      <c r="F5039" s="374"/>
      <c r="G5039" s="372"/>
      <c r="H5039" s="372"/>
      <c r="I5039" s="372"/>
      <c r="J5039" s="375"/>
      <c r="K5039" s="375"/>
      <c r="L5039" s="375"/>
      <c r="M5039" s="375"/>
      <c r="N5039" s="418"/>
      <c r="O5039" s="314"/>
      <c r="P5039" s="74"/>
      <c r="Q5039" s="423"/>
    </row>
    <row r="5040" spans="1:17" ht="13.5" hidden="1" thickBot="1" x14ac:dyDescent="0.25">
      <c r="A5040" s="438"/>
      <c r="B5040" s="424"/>
      <c r="C5040" s="417"/>
      <c r="D5040" s="372"/>
      <c r="E5040" s="372"/>
      <c r="F5040" s="374"/>
      <c r="G5040" s="372"/>
      <c r="H5040" s="372"/>
      <c r="I5040" s="372"/>
      <c r="J5040" s="375"/>
      <c r="K5040" s="375"/>
      <c r="L5040" s="375"/>
      <c r="M5040" s="375"/>
      <c r="N5040" s="418"/>
      <c r="O5040" s="314"/>
      <c r="P5040" s="74"/>
      <c r="Q5040" s="423"/>
    </row>
    <row r="5041" spans="1:17" ht="13.5" hidden="1" thickBot="1" x14ac:dyDescent="0.25">
      <c r="A5041" s="438"/>
      <c r="B5041" s="424"/>
      <c r="C5041" s="417"/>
      <c r="D5041" s="372"/>
      <c r="E5041" s="372"/>
      <c r="F5041" s="374"/>
      <c r="G5041" s="372"/>
      <c r="H5041" s="372"/>
      <c r="I5041" s="372"/>
      <c r="J5041" s="375"/>
      <c r="K5041" s="375"/>
      <c r="L5041" s="375"/>
      <c r="M5041" s="375"/>
      <c r="N5041" s="418"/>
      <c r="O5041" s="314"/>
      <c r="P5041" s="74"/>
      <c r="Q5041" s="423"/>
    </row>
    <row r="5042" spans="1:17" ht="13.5" hidden="1" thickBot="1" x14ac:dyDescent="0.25">
      <c r="A5042" s="438"/>
      <c r="B5042" s="424"/>
      <c r="C5042" s="417"/>
      <c r="D5042" s="372"/>
      <c r="E5042" s="372"/>
      <c r="F5042" s="374"/>
      <c r="G5042" s="372"/>
      <c r="H5042" s="372"/>
      <c r="I5042" s="372"/>
      <c r="J5042" s="375"/>
      <c r="K5042" s="375"/>
      <c r="L5042" s="375"/>
      <c r="M5042" s="375"/>
      <c r="N5042" s="418"/>
      <c r="O5042" s="314"/>
      <c r="P5042" s="74"/>
      <c r="Q5042" s="423"/>
    </row>
    <row r="5043" spans="1:17" ht="13.5" hidden="1" thickBot="1" x14ac:dyDescent="0.25">
      <c r="A5043" s="438"/>
      <c r="B5043" s="424"/>
      <c r="C5043" s="417"/>
      <c r="D5043" s="372"/>
      <c r="E5043" s="372"/>
      <c r="F5043" s="374"/>
      <c r="G5043" s="372"/>
      <c r="H5043" s="372"/>
      <c r="I5043" s="372"/>
      <c r="J5043" s="375"/>
      <c r="K5043" s="375"/>
      <c r="L5043" s="375"/>
      <c r="M5043" s="375"/>
      <c r="N5043" s="418"/>
      <c r="O5043" s="314"/>
      <c r="P5043" s="74"/>
      <c r="Q5043" s="423"/>
    </row>
    <row r="5044" spans="1:17" ht="13.5" hidden="1" thickBot="1" x14ac:dyDescent="0.25">
      <c r="A5044" s="438"/>
      <c r="B5044" s="424"/>
      <c r="C5044" s="417"/>
      <c r="D5044" s="372"/>
      <c r="E5044" s="372"/>
      <c r="F5044" s="374"/>
      <c r="G5044" s="372"/>
      <c r="H5044" s="372"/>
      <c r="I5044" s="372"/>
      <c r="J5044" s="375"/>
      <c r="K5044" s="375"/>
      <c r="L5044" s="375"/>
      <c r="M5044" s="375"/>
      <c r="N5044" s="418"/>
      <c r="O5044" s="314"/>
      <c r="P5044" s="74"/>
      <c r="Q5044" s="423"/>
    </row>
    <row r="5045" spans="1:17" ht="13.5" hidden="1" thickBot="1" x14ac:dyDescent="0.25">
      <c r="A5045" s="438"/>
      <c r="B5045" s="424"/>
      <c r="C5045" s="417"/>
      <c r="D5045" s="372"/>
      <c r="E5045" s="372"/>
      <c r="F5045" s="374"/>
      <c r="G5045" s="372"/>
      <c r="H5045" s="372"/>
      <c r="I5045" s="372"/>
      <c r="J5045" s="375"/>
      <c r="K5045" s="375"/>
      <c r="L5045" s="375"/>
      <c r="M5045" s="375"/>
      <c r="N5045" s="418"/>
      <c r="O5045" s="314"/>
      <c r="P5045" s="74"/>
      <c r="Q5045" s="423"/>
    </row>
    <row r="5046" spans="1:17" ht="13.5" hidden="1" thickBot="1" x14ac:dyDescent="0.25">
      <c r="A5046" s="438"/>
      <c r="B5046" s="424"/>
      <c r="C5046" s="417"/>
      <c r="D5046" s="372"/>
      <c r="E5046" s="372"/>
      <c r="F5046" s="374"/>
      <c r="G5046" s="372"/>
      <c r="H5046" s="372"/>
      <c r="I5046" s="372"/>
      <c r="J5046" s="375"/>
      <c r="K5046" s="375"/>
      <c r="L5046" s="375"/>
      <c r="M5046" s="375"/>
      <c r="N5046" s="418"/>
      <c r="O5046" s="314"/>
      <c r="P5046" s="74"/>
      <c r="Q5046" s="423"/>
    </row>
    <row r="5047" spans="1:17" ht="13.5" hidden="1" thickBot="1" x14ac:dyDescent="0.25">
      <c r="A5047" s="438"/>
      <c r="B5047" s="424"/>
      <c r="C5047" s="417"/>
      <c r="D5047" s="372"/>
      <c r="E5047" s="372"/>
      <c r="F5047" s="374"/>
      <c r="G5047" s="372"/>
      <c r="H5047" s="372"/>
      <c r="I5047" s="372"/>
      <c r="J5047" s="375"/>
      <c r="K5047" s="375"/>
      <c r="L5047" s="375"/>
      <c r="M5047" s="375"/>
      <c r="N5047" s="418"/>
      <c r="O5047" s="314"/>
      <c r="P5047" s="74"/>
      <c r="Q5047" s="423"/>
    </row>
    <row r="5048" spans="1:17" ht="13.5" hidden="1" thickBot="1" x14ac:dyDescent="0.25">
      <c r="A5048" s="438"/>
      <c r="B5048" s="424"/>
      <c r="C5048" s="417"/>
      <c r="D5048" s="372"/>
      <c r="E5048" s="372"/>
      <c r="F5048" s="374"/>
      <c r="G5048" s="372"/>
      <c r="H5048" s="372"/>
      <c r="I5048" s="372"/>
      <c r="J5048" s="375"/>
      <c r="K5048" s="375"/>
      <c r="L5048" s="375"/>
      <c r="M5048" s="375"/>
      <c r="N5048" s="418"/>
      <c r="O5048" s="314"/>
      <c r="P5048" s="74"/>
      <c r="Q5048" s="423"/>
    </row>
    <row r="5049" spans="1:17" ht="13.5" hidden="1" thickBot="1" x14ac:dyDescent="0.25">
      <c r="A5049" s="438"/>
      <c r="B5049" s="424"/>
      <c r="C5049" s="417"/>
      <c r="D5049" s="372"/>
      <c r="E5049" s="372"/>
      <c r="F5049" s="374"/>
      <c r="G5049" s="372"/>
      <c r="H5049" s="372"/>
      <c r="I5049" s="372"/>
      <c r="J5049" s="375"/>
      <c r="K5049" s="375"/>
      <c r="L5049" s="375"/>
      <c r="M5049" s="375"/>
      <c r="N5049" s="418"/>
      <c r="O5049" s="314"/>
      <c r="P5049" s="74"/>
      <c r="Q5049" s="423"/>
    </row>
    <row r="5050" spans="1:17" ht="13.5" hidden="1" thickBot="1" x14ac:dyDescent="0.25">
      <c r="A5050" s="438"/>
      <c r="B5050" s="424"/>
      <c r="C5050" s="417"/>
      <c r="D5050" s="372"/>
      <c r="E5050" s="372"/>
      <c r="F5050" s="374"/>
      <c r="G5050" s="372"/>
      <c r="H5050" s="372"/>
      <c r="I5050" s="372"/>
      <c r="J5050" s="375"/>
      <c r="K5050" s="375"/>
      <c r="L5050" s="375"/>
      <c r="M5050" s="375"/>
      <c r="N5050" s="418"/>
      <c r="O5050" s="314"/>
      <c r="P5050" s="74"/>
      <c r="Q5050" s="423"/>
    </row>
    <row r="5051" spans="1:17" ht="13.5" hidden="1" thickBot="1" x14ac:dyDescent="0.25">
      <c r="A5051" s="438"/>
      <c r="B5051" s="424"/>
      <c r="C5051" s="417"/>
      <c r="D5051" s="372"/>
      <c r="E5051" s="372"/>
      <c r="F5051" s="374"/>
      <c r="G5051" s="372"/>
      <c r="H5051" s="372"/>
      <c r="I5051" s="372"/>
      <c r="J5051" s="375"/>
      <c r="K5051" s="375"/>
      <c r="L5051" s="375"/>
      <c r="M5051" s="375"/>
      <c r="N5051" s="418"/>
      <c r="O5051" s="314"/>
      <c r="P5051" s="74"/>
      <c r="Q5051" s="423"/>
    </row>
    <row r="5052" spans="1:17" ht="13.5" hidden="1" thickBot="1" x14ac:dyDescent="0.25">
      <c r="A5052" s="438"/>
      <c r="B5052" s="424"/>
      <c r="C5052" s="417"/>
      <c r="D5052" s="372"/>
      <c r="E5052" s="372"/>
      <c r="F5052" s="374"/>
      <c r="G5052" s="372"/>
      <c r="H5052" s="372"/>
      <c r="I5052" s="372"/>
      <c r="J5052" s="375"/>
      <c r="K5052" s="375"/>
      <c r="L5052" s="375"/>
      <c r="M5052" s="375"/>
      <c r="N5052" s="418"/>
      <c r="O5052" s="314"/>
      <c r="P5052" s="74"/>
      <c r="Q5052" s="423"/>
    </row>
    <row r="5053" spans="1:17" ht="13.5" hidden="1" thickBot="1" x14ac:dyDescent="0.25">
      <c r="A5053" s="438"/>
      <c r="B5053" s="424"/>
      <c r="C5053" s="417"/>
      <c r="D5053" s="372"/>
      <c r="E5053" s="372"/>
      <c r="F5053" s="374"/>
      <c r="G5053" s="372"/>
      <c r="H5053" s="372"/>
      <c r="I5053" s="372"/>
      <c r="J5053" s="375"/>
      <c r="K5053" s="375"/>
      <c r="L5053" s="375"/>
      <c r="M5053" s="375"/>
      <c r="N5053" s="418"/>
      <c r="O5053" s="314"/>
      <c r="P5053" s="74"/>
      <c r="Q5053" s="423"/>
    </row>
    <row r="5054" spans="1:17" ht="13.5" hidden="1" thickBot="1" x14ac:dyDescent="0.25">
      <c r="A5054" s="438"/>
      <c r="B5054" s="424"/>
      <c r="C5054" s="417"/>
      <c r="D5054" s="372"/>
      <c r="E5054" s="372"/>
      <c r="F5054" s="374"/>
      <c r="G5054" s="372"/>
      <c r="H5054" s="372"/>
      <c r="I5054" s="372"/>
      <c r="J5054" s="375"/>
      <c r="K5054" s="375"/>
      <c r="L5054" s="375"/>
      <c r="M5054" s="375"/>
      <c r="N5054" s="418"/>
      <c r="O5054" s="314"/>
      <c r="P5054" s="74"/>
      <c r="Q5054" s="423"/>
    </row>
    <row r="5055" spans="1:17" ht="13.5" hidden="1" thickBot="1" x14ac:dyDescent="0.25">
      <c r="A5055" s="438"/>
      <c r="B5055" s="424"/>
      <c r="C5055" s="417"/>
      <c r="D5055" s="372"/>
      <c r="E5055" s="372"/>
      <c r="F5055" s="374"/>
      <c r="G5055" s="372"/>
      <c r="H5055" s="372"/>
      <c r="I5055" s="372"/>
      <c r="J5055" s="375"/>
      <c r="K5055" s="375"/>
      <c r="L5055" s="375"/>
      <c r="M5055" s="375"/>
      <c r="N5055" s="418"/>
      <c r="O5055" s="314"/>
      <c r="P5055" s="74"/>
      <c r="Q5055" s="423"/>
    </row>
    <row r="5056" spans="1:17" ht="13.5" hidden="1" thickBot="1" x14ac:dyDescent="0.25">
      <c r="A5056" s="438"/>
      <c r="B5056" s="424"/>
      <c r="C5056" s="417"/>
      <c r="D5056" s="372"/>
      <c r="E5056" s="372"/>
      <c r="F5056" s="440"/>
      <c r="G5056" s="372"/>
      <c r="H5056" s="372"/>
      <c r="I5056" s="372"/>
      <c r="J5056" s="375"/>
      <c r="K5056" s="375"/>
      <c r="L5056" s="375"/>
      <c r="M5056" s="375"/>
      <c r="N5056" s="418"/>
      <c r="O5056" s="314"/>
      <c r="P5056" s="74"/>
      <c r="Q5056" s="423"/>
    </row>
    <row r="5057" spans="1:17" ht="13.5" hidden="1" thickBot="1" x14ac:dyDescent="0.25">
      <c r="A5057" s="438"/>
      <c r="B5057" s="424"/>
      <c r="C5057" s="417"/>
      <c r="D5057" s="372"/>
      <c r="E5057" s="372"/>
      <c r="F5057" s="374"/>
      <c r="G5057" s="372"/>
      <c r="H5057" s="372"/>
      <c r="I5057" s="372"/>
      <c r="J5057" s="375"/>
      <c r="K5057" s="375"/>
      <c r="L5057" s="375"/>
      <c r="M5057" s="375"/>
      <c r="N5057" s="418"/>
      <c r="O5057" s="314"/>
      <c r="P5057" s="74"/>
      <c r="Q5057" s="423"/>
    </row>
    <row r="5058" spans="1:17" ht="13.5" hidden="1" thickBot="1" x14ac:dyDescent="0.25">
      <c r="A5058" s="438"/>
      <c r="B5058" s="424"/>
      <c r="C5058" s="417"/>
      <c r="D5058" s="372"/>
      <c r="E5058" s="372"/>
      <c r="F5058" s="374"/>
      <c r="G5058" s="372"/>
      <c r="H5058" s="372"/>
      <c r="I5058" s="372"/>
      <c r="J5058" s="375"/>
      <c r="K5058" s="375"/>
      <c r="L5058" s="375"/>
      <c r="M5058" s="375"/>
      <c r="N5058" s="418"/>
      <c r="O5058" s="314"/>
      <c r="P5058" s="74"/>
      <c r="Q5058" s="423"/>
    </row>
    <row r="5059" spans="1:17" ht="13.5" hidden="1" thickBot="1" x14ac:dyDescent="0.25">
      <c r="A5059" s="438"/>
      <c r="B5059" s="424"/>
      <c r="C5059" s="417"/>
      <c r="D5059" s="372"/>
      <c r="E5059" s="372"/>
      <c r="F5059" s="374"/>
      <c r="G5059" s="372"/>
      <c r="H5059" s="372"/>
      <c r="I5059" s="372"/>
      <c r="J5059" s="375"/>
      <c r="K5059" s="375"/>
      <c r="L5059" s="375"/>
      <c r="M5059" s="375"/>
      <c r="N5059" s="418"/>
      <c r="O5059" s="314"/>
      <c r="P5059" s="74"/>
      <c r="Q5059" s="423"/>
    </row>
    <row r="5060" spans="1:17" ht="13.5" hidden="1" thickBot="1" x14ac:dyDescent="0.25">
      <c r="A5060" s="438"/>
      <c r="B5060" s="424"/>
      <c r="C5060" s="417"/>
      <c r="D5060" s="372"/>
      <c r="E5060" s="372"/>
      <c r="F5060" s="374"/>
      <c r="G5060" s="372"/>
      <c r="H5060" s="372"/>
      <c r="I5060" s="372"/>
      <c r="J5060" s="375"/>
      <c r="K5060" s="375"/>
      <c r="L5060" s="375"/>
      <c r="M5060" s="375"/>
      <c r="N5060" s="418"/>
      <c r="O5060" s="314"/>
      <c r="P5060" s="74"/>
      <c r="Q5060" s="423"/>
    </row>
    <row r="5061" spans="1:17" ht="13.5" hidden="1" thickBot="1" x14ac:dyDescent="0.25">
      <c r="A5061" s="438"/>
      <c r="B5061" s="424"/>
      <c r="C5061" s="417"/>
      <c r="D5061" s="372"/>
      <c r="E5061" s="372"/>
      <c r="F5061" s="374"/>
      <c r="G5061" s="372"/>
      <c r="H5061" s="372"/>
      <c r="I5061" s="372"/>
      <c r="J5061" s="375"/>
      <c r="K5061" s="375"/>
      <c r="L5061" s="375"/>
      <c r="M5061" s="375"/>
      <c r="N5061" s="418"/>
      <c r="O5061" s="314"/>
      <c r="P5061" s="74"/>
      <c r="Q5061" s="423"/>
    </row>
    <row r="5062" spans="1:17" ht="13.5" hidden="1" thickBot="1" x14ac:dyDescent="0.25">
      <c r="A5062" s="438"/>
      <c r="B5062" s="424"/>
      <c r="C5062" s="417"/>
      <c r="D5062" s="372"/>
      <c r="E5062" s="372"/>
      <c r="F5062" s="374"/>
      <c r="G5062" s="372"/>
      <c r="H5062" s="372"/>
      <c r="I5062" s="372"/>
      <c r="J5062" s="375"/>
      <c r="K5062" s="375"/>
      <c r="L5062" s="375"/>
      <c r="M5062" s="375"/>
      <c r="N5062" s="418"/>
      <c r="O5062" s="314"/>
      <c r="P5062" s="74"/>
      <c r="Q5062" s="423"/>
    </row>
    <row r="5063" spans="1:17" ht="13.5" hidden="1" thickBot="1" x14ac:dyDescent="0.25">
      <c r="A5063" s="438"/>
      <c r="B5063" s="424"/>
      <c r="C5063" s="417"/>
      <c r="D5063" s="372"/>
      <c r="E5063" s="372"/>
      <c r="F5063" s="374"/>
      <c r="G5063" s="372"/>
      <c r="H5063" s="372"/>
      <c r="I5063" s="372"/>
      <c r="J5063" s="375"/>
      <c r="K5063" s="375"/>
      <c r="L5063" s="375"/>
      <c r="M5063" s="375"/>
      <c r="N5063" s="418"/>
      <c r="O5063" s="314"/>
      <c r="P5063" s="74"/>
      <c r="Q5063" s="423"/>
    </row>
    <row r="5064" spans="1:17" ht="13.5" hidden="1" thickBot="1" x14ac:dyDescent="0.25">
      <c r="A5064" s="438"/>
      <c r="B5064" s="424"/>
      <c r="C5064" s="417"/>
      <c r="D5064" s="372"/>
      <c r="E5064" s="372"/>
      <c r="F5064" s="374"/>
      <c r="G5064" s="372"/>
      <c r="H5064" s="372"/>
      <c r="I5064" s="372"/>
      <c r="J5064" s="375"/>
      <c r="K5064" s="375"/>
      <c r="L5064" s="375"/>
      <c r="M5064" s="375"/>
      <c r="N5064" s="418"/>
      <c r="O5064" s="314"/>
      <c r="P5064" s="74"/>
      <c r="Q5064" s="423"/>
    </row>
    <row r="5065" spans="1:17" ht="13.5" hidden="1" thickBot="1" x14ac:dyDescent="0.25">
      <c r="A5065" s="438"/>
      <c r="B5065" s="424"/>
      <c r="C5065" s="417"/>
      <c r="D5065" s="372"/>
      <c r="E5065" s="372"/>
      <c r="F5065" s="374"/>
      <c r="G5065" s="372"/>
      <c r="H5065" s="372"/>
      <c r="I5065" s="372"/>
      <c r="J5065" s="375"/>
      <c r="K5065" s="375"/>
      <c r="L5065" s="375"/>
      <c r="M5065" s="375"/>
      <c r="N5065" s="418"/>
      <c r="O5065" s="314"/>
      <c r="P5065" s="74"/>
      <c r="Q5065" s="423"/>
    </row>
    <row r="5066" spans="1:17" ht="13.5" hidden="1" thickBot="1" x14ac:dyDescent="0.25">
      <c r="A5066" s="438"/>
      <c r="B5066" s="424"/>
      <c r="C5066" s="417"/>
      <c r="D5066" s="372"/>
      <c r="E5066" s="372"/>
      <c r="F5066" s="374"/>
      <c r="G5066" s="372"/>
      <c r="H5066" s="372"/>
      <c r="I5066" s="372"/>
      <c r="J5066" s="375"/>
      <c r="K5066" s="375"/>
      <c r="L5066" s="375"/>
      <c r="M5066" s="375"/>
      <c r="N5066" s="418"/>
      <c r="O5066" s="314"/>
      <c r="P5066" s="74"/>
      <c r="Q5066" s="423"/>
    </row>
    <row r="5067" spans="1:17" ht="13.5" hidden="1" thickBot="1" x14ac:dyDescent="0.25">
      <c r="A5067" s="438"/>
      <c r="B5067" s="424"/>
      <c r="C5067" s="417"/>
      <c r="D5067" s="372"/>
      <c r="E5067" s="372"/>
      <c r="F5067" s="374"/>
      <c r="G5067" s="372"/>
      <c r="H5067" s="372"/>
      <c r="I5067" s="372"/>
      <c r="J5067" s="375"/>
      <c r="K5067" s="375"/>
      <c r="L5067" s="375"/>
      <c r="M5067" s="375"/>
      <c r="N5067" s="418"/>
      <c r="O5067" s="314"/>
      <c r="P5067" s="74"/>
      <c r="Q5067" s="423"/>
    </row>
    <row r="5068" spans="1:17" ht="13.5" hidden="1" thickBot="1" x14ac:dyDescent="0.25">
      <c r="A5068" s="438"/>
      <c r="B5068" s="424"/>
      <c r="C5068" s="417"/>
      <c r="D5068" s="372"/>
      <c r="E5068" s="372"/>
      <c r="F5068" s="374"/>
      <c r="G5068" s="372"/>
      <c r="H5068" s="372"/>
      <c r="I5068" s="372"/>
      <c r="J5068" s="375"/>
      <c r="K5068" s="375"/>
      <c r="L5068" s="375"/>
      <c r="M5068" s="375"/>
      <c r="N5068" s="418"/>
      <c r="O5068" s="314"/>
      <c r="P5068" s="74"/>
      <c r="Q5068" s="423"/>
    </row>
    <row r="5069" spans="1:17" ht="13.5" hidden="1" thickBot="1" x14ac:dyDescent="0.25">
      <c r="A5069" s="438"/>
      <c r="B5069" s="424"/>
      <c r="C5069" s="417"/>
      <c r="D5069" s="372"/>
      <c r="E5069" s="372"/>
      <c r="F5069" s="374"/>
      <c r="G5069" s="372"/>
      <c r="H5069" s="372"/>
      <c r="I5069" s="372"/>
      <c r="J5069" s="375"/>
      <c r="K5069" s="375"/>
      <c r="L5069" s="375"/>
      <c r="M5069" s="375"/>
      <c r="N5069" s="418"/>
      <c r="O5069" s="314"/>
      <c r="P5069" s="74"/>
      <c r="Q5069" s="423"/>
    </row>
    <row r="5070" spans="1:17" ht="13.5" hidden="1" thickBot="1" x14ac:dyDescent="0.25">
      <c r="A5070" s="438"/>
      <c r="B5070" s="424"/>
      <c r="C5070" s="417"/>
      <c r="D5070" s="372"/>
      <c r="E5070" s="372"/>
      <c r="F5070" s="374"/>
      <c r="G5070" s="372"/>
      <c r="H5070" s="372"/>
      <c r="I5070" s="372"/>
      <c r="J5070" s="375"/>
      <c r="K5070" s="375"/>
      <c r="L5070" s="375"/>
      <c r="M5070" s="375"/>
      <c r="N5070" s="418"/>
      <c r="O5070" s="314"/>
      <c r="P5070" s="74"/>
      <c r="Q5070" s="423"/>
    </row>
    <row r="5071" spans="1:17" ht="13.5" hidden="1" thickBot="1" x14ac:dyDescent="0.25">
      <c r="A5071" s="438"/>
      <c r="B5071" s="424"/>
      <c r="C5071" s="417"/>
      <c r="D5071" s="372"/>
      <c r="E5071" s="372"/>
      <c r="F5071" s="374"/>
      <c r="G5071" s="372"/>
      <c r="H5071" s="372"/>
      <c r="I5071" s="372"/>
      <c r="J5071" s="375"/>
      <c r="K5071" s="375"/>
      <c r="L5071" s="375"/>
      <c r="M5071" s="375"/>
      <c r="N5071" s="418"/>
      <c r="O5071" s="314"/>
      <c r="P5071" s="74"/>
      <c r="Q5071" s="423"/>
    </row>
    <row r="5072" spans="1:17" ht="13.5" hidden="1" thickBot="1" x14ac:dyDescent="0.25">
      <c r="A5072" s="438"/>
      <c r="B5072" s="424"/>
      <c r="C5072" s="417"/>
      <c r="D5072" s="372"/>
      <c r="E5072" s="372"/>
      <c r="F5072" s="374"/>
      <c r="G5072" s="372"/>
      <c r="H5072" s="372"/>
      <c r="I5072" s="372"/>
      <c r="J5072" s="375"/>
      <c r="K5072" s="375"/>
      <c r="L5072" s="375"/>
      <c r="M5072" s="375"/>
      <c r="N5072" s="418"/>
      <c r="O5072" s="314"/>
      <c r="P5072" s="74"/>
      <c r="Q5072" s="423"/>
    </row>
    <row r="5073" spans="1:17" ht="13.5" hidden="1" thickBot="1" x14ac:dyDescent="0.25">
      <c r="A5073" s="438"/>
      <c r="B5073" s="424"/>
      <c r="C5073" s="417"/>
      <c r="D5073" s="372"/>
      <c r="E5073" s="372"/>
      <c r="F5073" s="374"/>
      <c r="G5073" s="372"/>
      <c r="H5073" s="372"/>
      <c r="I5073" s="372"/>
      <c r="J5073" s="375"/>
      <c r="K5073" s="375"/>
      <c r="L5073" s="375"/>
      <c r="M5073" s="375"/>
      <c r="N5073" s="418"/>
      <c r="O5073" s="314"/>
      <c r="P5073" s="74"/>
      <c r="Q5073" s="423"/>
    </row>
    <row r="5074" spans="1:17" ht="13.5" hidden="1" thickBot="1" x14ac:dyDescent="0.25">
      <c r="A5074" s="438"/>
      <c r="B5074" s="424"/>
      <c r="C5074" s="417"/>
      <c r="D5074" s="372"/>
      <c r="E5074" s="372"/>
      <c r="F5074" s="374"/>
      <c r="G5074" s="372"/>
      <c r="H5074" s="372"/>
      <c r="I5074" s="372"/>
      <c r="J5074" s="375"/>
      <c r="K5074" s="375"/>
      <c r="L5074" s="375"/>
      <c r="M5074" s="375"/>
      <c r="N5074" s="418"/>
      <c r="O5074" s="314"/>
      <c r="P5074" s="74"/>
      <c r="Q5074" s="423"/>
    </row>
    <row r="5075" spans="1:17" ht="13.5" hidden="1" thickBot="1" x14ac:dyDescent="0.25">
      <c r="A5075" s="438"/>
      <c r="B5075" s="424"/>
      <c r="C5075" s="417"/>
      <c r="D5075" s="372"/>
      <c r="E5075" s="372"/>
      <c r="F5075" s="374"/>
      <c r="G5075" s="372"/>
      <c r="H5075" s="372"/>
      <c r="I5075" s="372"/>
      <c r="J5075" s="375"/>
      <c r="K5075" s="375"/>
      <c r="L5075" s="375"/>
      <c r="M5075" s="375"/>
      <c r="N5075" s="418"/>
      <c r="O5075" s="314"/>
      <c r="P5075" s="74"/>
      <c r="Q5075" s="423"/>
    </row>
    <row r="5076" spans="1:17" ht="13.5" hidden="1" thickBot="1" x14ac:dyDescent="0.25">
      <c r="A5076" s="438"/>
      <c r="B5076" s="424"/>
      <c r="C5076" s="417"/>
      <c r="D5076" s="372"/>
      <c r="E5076" s="372"/>
      <c r="F5076" s="374"/>
      <c r="G5076" s="372"/>
      <c r="H5076" s="372"/>
      <c r="I5076" s="372"/>
      <c r="J5076" s="375"/>
      <c r="K5076" s="375"/>
      <c r="L5076" s="375"/>
      <c r="M5076" s="375"/>
      <c r="N5076" s="418"/>
      <c r="O5076" s="314"/>
      <c r="P5076" s="74"/>
      <c r="Q5076" s="423"/>
    </row>
    <row r="5077" spans="1:17" ht="13.5" hidden="1" thickBot="1" x14ac:dyDescent="0.25">
      <c r="A5077" s="438"/>
      <c r="B5077" s="424"/>
      <c r="C5077" s="417"/>
      <c r="D5077" s="372"/>
      <c r="E5077" s="372"/>
      <c r="F5077" s="374"/>
      <c r="G5077" s="372"/>
      <c r="H5077" s="372"/>
      <c r="I5077" s="372"/>
      <c r="J5077" s="375"/>
      <c r="K5077" s="375"/>
      <c r="L5077" s="375"/>
      <c r="M5077" s="375"/>
      <c r="N5077" s="418"/>
      <c r="O5077" s="314"/>
      <c r="P5077" s="74"/>
      <c r="Q5077" s="423"/>
    </row>
    <row r="5078" spans="1:17" ht="13.5" hidden="1" thickBot="1" x14ac:dyDescent="0.25">
      <c r="A5078" s="438"/>
      <c r="B5078" s="424"/>
      <c r="C5078" s="417"/>
      <c r="D5078" s="372"/>
      <c r="E5078" s="372"/>
      <c r="F5078" s="374"/>
      <c r="G5078" s="372"/>
      <c r="H5078" s="372"/>
      <c r="I5078" s="372"/>
      <c r="J5078" s="375"/>
      <c r="K5078" s="375"/>
      <c r="L5078" s="375"/>
      <c r="M5078" s="375"/>
      <c r="N5078" s="418"/>
      <c r="O5078" s="314"/>
      <c r="P5078" s="74"/>
      <c r="Q5078" s="423"/>
    </row>
    <row r="5079" spans="1:17" ht="13.5" hidden="1" thickBot="1" x14ac:dyDescent="0.25">
      <c r="A5079" s="438"/>
      <c r="B5079" s="424"/>
      <c r="C5079" s="417"/>
      <c r="D5079" s="372"/>
      <c r="E5079" s="372"/>
      <c r="F5079" s="374"/>
      <c r="G5079" s="372"/>
      <c r="H5079" s="372"/>
      <c r="I5079" s="372"/>
      <c r="J5079" s="375"/>
      <c r="K5079" s="375"/>
      <c r="L5079" s="375"/>
      <c r="M5079" s="375"/>
      <c r="N5079" s="418"/>
      <c r="O5079" s="314"/>
      <c r="P5079" s="74"/>
      <c r="Q5079" s="423"/>
    </row>
    <row r="5080" spans="1:17" ht="13.5" hidden="1" thickBot="1" x14ac:dyDescent="0.25">
      <c r="A5080" s="438"/>
      <c r="B5080" s="424"/>
      <c r="C5080" s="417"/>
      <c r="D5080" s="372"/>
      <c r="E5080" s="372"/>
      <c r="F5080" s="374"/>
      <c r="G5080" s="372"/>
      <c r="H5080" s="372"/>
      <c r="I5080" s="372"/>
      <c r="J5080" s="375"/>
      <c r="K5080" s="375"/>
      <c r="L5080" s="375"/>
      <c r="M5080" s="375"/>
      <c r="N5080" s="418"/>
      <c r="O5080" s="314"/>
      <c r="P5080" s="74"/>
      <c r="Q5080" s="423"/>
    </row>
    <row r="5081" spans="1:17" ht="13.5" hidden="1" thickBot="1" x14ac:dyDescent="0.25">
      <c r="A5081" s="438"/>
      <c r="B5081" s="424"/>
      <c r="C5081" s="417"/>
      <c r="D5081" s="372"/>
      <c r="E5081" s="372"/>
      <c r="F5081" s="374"/>
      <c r="G5081" s="372"/>
      <c r="H5081" s="372"/>
      <c r="I5081" s="372"/>
      <c r="J5081" s="375"/>
      <c r="K5081" s="375"/>
      <c r="L5081" s="375"/>
      <c r="M5081" s="375"/>
      <c r="N5081" s="418"/>
      <c r="O5081" s="314"/>
      <c r="P5081" s="74"/>
      <c r="Q5081" s="423"/>
    </row>
    <row r="5082" spans="1:17" ht="13.5" hidden="1" thickBot="1" x14ac:dyDescent="0.25">
      <c r="A5082" s="438"/>
      <c r="B5082" s="424"/>
      <c r="C5082" s="417"/>
      <c r="D5082" s="372"/>
      <c r="E5082" s="372"/>
      <c r="F5082" s="374"/>
      <c r="G5082" s="372"/>
      <c r="H5082" s="372"/>
      <c r="I5082" s="372"/>
      <c r="J5082" s="375"/>
      <c r="K5082" s="375"/>
      <c r="L5082" s="375"/>
      <c r="M5082" s="375"/>
      <c r="N5082" s="418"/>
      <c r="O5082" s="314"/>
      <c r="P5082" s="74"/>
      <c r="Q5082" s="423"/>
    </row>
    <row r="5083" spans="1:17" ht="13.5" hidden="1" thickBot="1" x14ac:dyDescent="0.25">
      <c r="A5083" s="438"/>
      <c r="B5083" s="424"/>
      <c r="C5083" s="417"/>
      <c r="D5083" s="372"/>
      <c r="E5083" s="372"/>
      <c r="F5083" s="374"/>
      <c r="G5083" s="372"/>
      <c r="H5083" s="372"/>
      <c r="I5083" s="372"/>
      <c r="J5083" s="375"/>
      <c r="K5083" s="375"/>
      <c r="L5083" s="375"/>
      <c r="M5083" s="375"/>
      <c r="N5083" s="418"/>
      <c r="O5083" s="314"/>
      <c r="P5083" s="74"/>
      <c r="Q5083" s="423"/>
    </row>
    <row r="5084" spans="1:17" ht="13.5" hidden="1" thickBot="1" x14ac:dyDescent="0.25">
      <c r="A5084" s="438"/>
      <c r="B5084" s="424"/>
      <c r="C5084" s="417"/>
      <c r="D5084" s="372"/>
      <c r="E5084" s="372"/>
      <c r="F5084" s="374"/>
      <c r="G5084" s="372"/>
      <c r="H5084" s="372"/>
      <c r="I5084" s="372"/>
      <c r="J5084" s="375"/>
      <c r="K5084" s="375"/>
      <c r="L5084" s="375"/>
      <c r="M5084" s="375"/>
      <c r="N5084" s="418"/>
      <c r="O5084" s="314"/>
      <c r="P5084" s="74"/>
      <c r="Q5084" s="423"/>
    </row>
    <row r="5085" spans="1:17" ht="13.5" hidden="1" thickBot="1" x14ac:dyDescent="0.25">
      <c r="A5085" s="438"/>
      <c r="B5085" s="424"/>
      <c r="C5085" s="417"/>
      <c r="D5085" s="372"/>
      <c r="E5085" s="372"/>
      <c r="F5085" s="374"/>
      <c r="G5085" s="372"/>
      <c r="H5085" s="372"/>
      <c r="I5085" s="372"/>
      <c r="J5085" s="375"/>
      <c r="K5085" s="375"/>
      <c r="L5085" s="375"/>
      <c r="M5085" s="375"/>
      <c r="N5085" s="418"/>
      <c r="O5085" s="314"/>
      <c r="P5085" s="74"/>
      <c r="Q5085" s="423"/>
    </row>
    <row r="5086" spans="1:17" ht="13.5" hidden="1" thickBot="1" x14ac:dyDescent="0.25">
      <c r="A5086" s="438"/>
      <c r="B5086" s="424"/>
      <c r="C5086" s="417"/>
      <c r="D5086" s="372"/>
      <c r="E5086" s="372"/>
      <c r="F5086" s="374"/>
      <c r="G5086" s="372"/>
      <c r="H5086" s="372"/>
      <c r="I5086" s="372"/>
      <c r="J5086" s="375"/>
      <c r="K5086" s="375"/>
      <c r="L5086" s="375"/>
      <c r="M5086" s="375"/>
      <c r="N5086" s="418"/>
      <c r="O5086" s="314"/>
      <c r="P5086" s="74"/>
      <c r="Q5086" s="423"/>
    </row>
    <row r="5087" spans="1:17" ht="13.5" hidden="1" thickBot="1" x14ac:dyDescent="0.25">
      <c r="A5087" s="438"/>
      <c r="B5087" s="424"/>
      <c r="C5087" s="417"/>
      <c r="D5087" s="372"/>
      <c r="E5087" s="372"/>
      <c r="F5087" s="374"/>
      <c r="G5087" s="372"/>
      <c r="H5087" s="372"/>
      <c r="I5087" s="372"/>
      <c r="J5087" s="375"/>
      <c r="K5087" s="375"/>
      <c r="L5087" s="375"/>
      <c r="M5087" s="375"/>
      <c r="N5087" s="418"/>
      <c r="O5087" s="314"/>
      <c r="P5087" s="74"/>
      <c r="Q5087" s="423"/>
    </row>
    <row r="5088" spans="1:17" ht="13.5" hidden="1" thickBot="1" x14ac:dyDescent="0.25">
      <c r="A5088" s="438"/>
      <c r="B5088" s="424"/>
      <c r="C5088" s="417"/>
      <c r="D5088" s="372"/>
      <c r="E5088" s="372"/>
      <c r="F5088" s="374"/>
      <c r="G5088" s="372"/>
      <c r="H5088" s="372"/>
      <c r="I5088" s="372"/>
      <c r="J5088" s="375"/>
      <c r="K5088" s="375"/>
      <c r="L5088" s="375"/>
      <c r="M5088" s="375"/>
      <c r="N5088" s="418"/>
      <c r="O5088" s="314"/>
      <c r="P5088" s="74"/>
      <c r="Q5088" s="423"/>
    </row>
    <row r="5089" spans="1:17" ht="13.5" hidden="1" thickBot="1" x14ac:dyDescent="0.25">
      <c r="A5089" s="438"/>
      <c r="B5089" s="424"/>
      <c r="C5089" s="417"/>
      <c r="D5089" s="372"/>
      <c r="E5089" s="372"/>
      <c r="F5089" s="374"/>
      <c r="G5089" s="372"/>
      <c r="H5089" s="372"/>
      <c r="I5089" s="372"/>
      <c r="J5089" s="375"/>
      <c r="K5089" s="375"/>
      <c r="L5089" s="375"/>
      <c r="M5089" s="375"/>
      <c r="N5089" s="418"/>
      <c r="O5089" s="314"/>
      <c r="P5089" s="74"/>
      <c r="Q5089" s="423"/>
    </row>
    <row r="5090" spans="1:17" ht="13.5" hidden="1" thickBot="1" x14ac:dyDescent="0.25">
      <c r="A5090" s="438"/>
      <c r="B5090" s="424"/>
      <c r="C5090" s="417"/>
      <c r="D5090" s="372"/>
      <c r="E5090" s="372"/>
      <c r="F5090" s="374"/>
      <c r="G5090" s="372"/>
      <c r="H5090" s="372"/>
      <c r="I5090" s="372"/>
      <c r="J5090" s="375"/>
      <c r="K5090" s="375"/>
      <c r="L5090" s="375"/>
      <c r="M5090" s="375"/>
      <c r="N5090" s="418"/>
      <c r="O5090" s="314"/>
      <c r="P5090" s="74"/>
      <c r="Q5090" s="423"/>
    </row>
    <row r="5091" spans="1:17" ht="13.5" hidden="1" thickBot="1" x14ac:dyDescent="0.25">
      <c r="A5091" s="438"/>
      <c r="B5091" s="424"/>
      <c r="C5091" s="417"/>
      <c r="D5091" s="372"/>
      <c r="E5091" s="372"/>
      <c r="F5091" s="374"/>
      <c r="G5091" s="372"/>
      <c r="H5091" s="372"/>
      <c r="I5091" s="372"/>
      <c r="J5091" s="375"/>
      <c r="K5091" s="375"/>
      <c r="L5091" s="375"/>
      <c r="M5091" s="375"/>
      <c r="N5091" s="418"/>
      <c r="O5091" s="314"/>
      <c r="P5091" s="74"/>
      <c r="Q5091" s="423"/>
    </row>
    <row r="5092" spans="1:17" ht="13.5" hidden="1" thickBot="1" x14ac:dyDescent="0.25">
      <c r="A5092" s="438"/>
      <c r="B5092" s="424"/>
      <c r="C5092" s="417"/>
      <c r="D5092" s="372"/>
      <c r="E5092" s="372"/>
      <c r="F5092" s="374"/>
      <c r="G5092" s="372"/>
      <c r="H5092" s="372"/>
      <c r="I5092" s="372"/>
      <c r="J5092" s="375"/>
      <c r="K5092" s="375"/>
      <c r="L5092" s="375"/>
      <c r="M5092" s="375"/>
      <c r="N5092" s="418"/>
      <c r="O5092" s="314"/>
      <c r="P5092" s="74"/>
      <c r="Q5092" s="423"/>
    </row>
    <row r="5093" spans="1:17" ht="13.5" hidden="1" thickBot="1" x14ac:dyDescent="0.25">
      <c r="A5093" s="438"/>
      <c r="B5093" s="424"/>
      <c r="C5093" s="417"/>
      <c r="D5093" s="372"/>
      <c r="E5093" s="372"/>
      <c r="F5093" s="374"/>
      <c r="G5093" s="372"/>
      <c r="H5093" s="372"/>
      <c r="I5093" s="372"/>
      <c r="J5093" s="375"/>
      <c r="K5093" s="375"/>
      <c r="L5093" s="375"/>
      <c r="M5093" s="375"/>
      <c r="N5093" s="418"/>
      <c r="O5093" s="314"/>
      <c r="P5093" s="74"/>
      <c r="Q5093" s="423"/>
    </row>
    <row r="5094" spans="1:17" ht="13.5" hidden="1" thickBot="1" x14ac:dyDescent="0.25">
      <c r="A5094" s="438"/>
      <c r="B5094" s="424"/>
      <c r="C5094" s="417"/>
      <c r="D5094" s="372"/>
      <c r="E5094" s="372"/>
      <c r="F5094" s="374"/>
      <c r="G5094" s="372"/>
      <c r="H5094" s="372"/>
      <c r="I5094" s="372"/>
      <c r="J5094" s="375"/>
      <c r="K5094" s="375"/>
      <c r="L5094" s="375"/>
      <c r="M5094" s="375"/>
      <c r="N5094" s="418"/>
      <c r="O5094" s="314"/>
      <c r="P5094" s="74"/>
      <c r="Q5094" s="423"/>
    </row>
    <row r="5095" spans="1:17" ht="13.5" hidden="1" thickBot="1" x14ac:dyDescent="0.25">
      <c r="A5095" s="438"/>
      <c r="B5095" s="424"/>
      <c r="C5095" s="417"/>
      <c r="D5095" s="372"/>
      <c r="E5095" s="372"/>
      <c r="F5095" s="374"/>
      <c r="G5095" s="372"/>
      <c r="H5095" s="372"/>
      <c r="I5095" s="372"/>
      <c r="J5095" s="375"/>
      <c r="K5095" s="375"/>
      <c r="L5095" s="375"/>
      <c r="M5095" s="375"/>
      <c r="N5095" s="418"/>
      <c r="O5095" s="314"/>
      <c r="P5095" s="74"/>
      <c r="Q5095" s="423"/>
    </row>
    <row r="5096" spans="1:17" ht="13.5" hidden="1" thickBot="1" x14ac:dyDescent="0.25">
      <c r="A5096" s="438"/>
      <c r="B5096" s="424"/>
      <c r="C5096" s="417"/>
      <c r="D5096" s="372"/>
      <c r="E5096" s="372"/>
      <c r="F5096" s="374"/>
      <c r="G5096" s="372"/>
      <c r="H5096" s="372"/>
      <c r="I5096" s="372"/>
      <c r="J5096" s="375"/>
      <c r="K5096" s="375"/>
      <c r="L5096" s="375"/>
      <c r="M5096" s="375"/>
      <c r="N5096" s="418"/>
      <c r="O5096" s="314"/>
      <c r="P5096" s="74"/>
      <c r="Q5096" s="423"/>
    </row>
    <row r="5097" spans="1:17" ht="13.5" hidden="1" thickBot="1" x14ac:dyDescent="0.25">
      <c r="A5097" s="438"/>
      <c r="B5097" s="424"/>
      <c r="C5097" s="417"/>
      <c r="D5097" s="372"/>
      <c r="E5097" s="372"/>
      <c r="F5097" s="374"/>
      <c r="G5097" s="372"/>
      <c r="H5097" s="372"/>
      <c r="I5097" s="372"/>
      <c r="J5097" s="375"/>
      <c r="K5097" s="375"/>
      <c r="L5097" s="375"/>
      <c r="M5097" s="375"/>
      <c r="N5097" s="418"/>
      <c r="O5097" s="314"/>
      <c r="P5097" s="74"/>
      <c r="Q5097" s="423"/>
    </row>
    <row r="5098" spans="1:17" ht="13.5" hidden="1" thickBot="1" x14ac:dyDescent="0.25">
      <c r="A5098" s="438"/>
      <c r="B5098" s="424"/>
      <c r="C5098" s="417"/>
      <c r="D5098" s="372"/>
      <c r="E5098" s="372"/>
      <c r="F5098" s="374"/>
      <c r="G5098" s="372"/>
      <c r="H5098" s="372"/>
      <c r="I5098" s="372"/>
      <c r="J5098" s="375"/>
      <c r="K5098" s="375"/>
      <c r="L5098" s="375"/>
      <c r="M5098" s="375"/>
      <c r="N5098" s="418"/>
      <c r="O5098" s="314"/>
      <c r="P5098" s="74"/>
      <c r="Q5098" s="423"/>
    </row>
    <row r="5099" spans="1:17" ht="13.5" hidden="1" thickBot="1" x14ac:dyDescent="0.25">
      <c r="A5099" s="438"/>
      <c r="B5099" s="424"/>
      <c r="C5099" s="417"/>
      <c r="D5099" s="372"/>
      <c r="E5099" s="372"/>
      <c r="F5099" s="374"/>
      <c r="G5099" s="372"/>
      <c r="H5099" s="372"/>
      <c r="I5099" s="372"/>
      <c r="J5099" s="375"/>
      <c r="K5099" s="375"/>
      <c r="L5099" s="375"/>
      <c r="M5099" s="375"/>
      <c r="N5099" s="418"/>
      <c r="O5099" s="314"/>
      <c r="P5099" s="74"/>
      <c r="Q5099" s="423"/>
    </row>
    <row r="5100" spans="1:17" ht="13.5" hidden="1" thickBot="1" x14ac:dyDescent="0.25">
      <c r="A5100" s="438"/>
      <c r="B5100" s="424"/>
      <c r="C5100" s="417"/>
      <c r="D5100" s="372"/>
      <c r="E5100" s="372"/>
      <c r="F5100" s="374"/>
      <c r="G5100" s="372"/>
      <c r="H5100" s="372"/>
      <c r="I5100" s="372"/>
      <c r="J5100" s="375"/>
      <c r="K5100" s="375"/>
      <c r="L5100" s="375"/>
      <c r="M5100" s="375"/>
      <c r="N5100" s="418"/>
      <c r="O5100" s="314"/>
      <c r="P5100" s="74"/>
      <c r="Q5100" s="423"/>
    </row>
    <row r="5101" spans="1:17" ht="13.5" hidden="1" thickBot="1" x14ac:dyDescent="0.25">
      <c r="A5101" s="438"/>
      <c r="B5101" s="424"/>
      <c r="C5101" s="417"/>
      <c r="D5101" s="372"/>
      <c r="E5101" s="372"/>
      <c r="F5101" s="374"/>
      <c r="G5101" s="372"/>
      <c r="H5101" s="372"/>
      <c r="I5101" s="372"/>
      <c r="J5101" s="375"/>
      <c r="K5101" s="375"/>
      <c r="L5101" s="375"/>
      <c r="M5101" s="375"/>
      <c r="N5101" s="418"/>
      <c r="O5101" s="314"/>
      <c r="P5101" s="74"/>
      <c r="Q5101" s="423"/>
    </row>
    <row r="5102" spans="1:17" ht="13.5" hidden="1" thickBot="1" x14ac:dyDescent="0.25">
      <c r="A5102" s="438"/>
      <c r="B5102" s="420"/>
      <c r="C5102" s="417"/>
      <c r="D5102" s="372"/>
      <c r="E5102" s="372"/>
      <c r="F5102" s="374"/>
      <c r="G5102" s="372"/>
      <c r="H5102" s="372"/>
      <c r="I5102" s="372"/>
      <c r="J5102" s="375"/>
      <c r="K5102" s="375"/>
      <c r="L5102" s="375"/>
      <c r="M5102" s="375"/>
      <c r="N5102" s="418"/>
      <c r="O5102" s="314"/>
      <c r="P5102" s="74"/>
      <c r="Q5102" s="423"/>
    </row>
    <row r="5103" spans="1:17" ht="13.5" thickBot="1" x14ac:dyDescent="0.25">
      <c r="A5103" s="438"/>
      <c r="B5103" s="441"/>
      <c r="C5103" s="441"/>
      <c r="D5103" s="442"/>
      <c r="E5103" s="442"/>
      <c r="F5103" s="440"/>
      <c r="G5103" s="257"/>
      <c r="H5103" s="257"/>
      <c r="I5103" s="257"/>
      <c r="J5103" s="439"/>
      <c r="K5103" s="439"/>
      <c r="L5103" s="439"/>
      <c r="M5103" s="439"/>
      <c r="N5103" s="439"/>
      <c r="O5103" s="443"/>
      <c r="P5103" s="443"/>
      <c r="Q5103" s="411"/>
    </row>
    <row r="5104" spans="1:17" ht="13.5" thickBot="1" x14ac:dyDescent="0.25">
      <c r="A5104" s="421" t="str">
        <f>IF(B5104="","",COUNT('Diário 7º PA'!$A$4:$A$5383)+ROW()-3)</f>
        <v/>
      </c>
    </row>
    <row r="5105" spans="1:1" ht="13.5" thickBot="1" x14ac:dyDescent="0.25">
      <c r="A5105" s="421" t="str">
        <f>IF(B5105="","",COUNT('Diário 7º PA'!$A$4:$A$5383)+ROW()-3)</f>
        <v/>
      </c>
    </row>
    <row r="5106" spans="1:1" x14ac:dyDescent="0.2">
      <c r="A5106" s="421" t="str">
        <f>IF(B5106="","",COUNT('Diário 7º PA'!$A$4:$A$5383)+ROW()-3)</f>
        <v/>
      </c>
    </row>
  </sheetData>
  <sheetProtection formatColumns="0" formatRows="0" insertColumns="0" insertRows="0" deleteRows="0" autoFilter="0"/>
  <autoFilter ref="A3:N5102">
    <filterColumn colId="3">
      <filters>
        <filter val="Receitas"/>
      </filters>
    </filterColumn>
  </autoFilter>
  <mergeCells count="2">
    <mergeCell ref="A1:N1"/>
    <mergeCell ref="A2:N2"/>
  </mergeCells>
  <dataValidations count="15">
    <dataValidation type="list" allowBlank="1" showInputMessage="1" showErrorMessage="1" sqref="J4723:J4724 H4:H5102">
      <formula1>VinculoPT</formula1>
    </dataValidation>
    <dataValidation type="list" allowBlank="1" showInputMessage="1" showErrorMessage="1" sqref="E3646 E2205 E2080 E2090 E2568:E2721 E2509:E2510 E2179 E2132:E2133 E2082:E2084 E2103:E2129 E2190:E2197 E2200 E2161 E2158:E2159 E2211 E2215 E2165 E2095 E2147 E2149:E2155 E2213 E1370:E2069 E2236 E2238:E2239 E2241:E2242 E2249:E2285 E2288:E2289 E2291:E2315 E2329 E2334 E2337:E2344 E2377:E2378 E2381 E2512:E2566 E4965:E5102 E4440:E4474 E4476:E4483 E4485:E4496 E4498:E4502 E4504:E4511 E4513:E4552 E4554:E4565 E4567:E4586 E4588:E4624 E4384:E4410 E4693:E4724 E4726:E4775 E4777:E4811 E4344 E4347:E4348 E4350 E4353:E4358 E4360 E4364 E4366:E4370 E4381 E2325 E4412:E4413 E4415 E4427:E4436 E4438 E4944 E4946:E4951 E4953:E4962 E4813:E4941 E4372 E2247 E4626:E4691 E2723:E3468 E4122:E4341 E3789:E3906 E3479 E3489 E3967:E4120 E3908:E3909 E3578 E3531:E3532 E3481:E3483 E3502:E3528 E3589:E3596 E3599 E3560 E3557:E3558 E3610 E3614 E3564 E3494 E3546 E3548:E3554 E3612 E3621:E3630 E3635 E3637:E3638 E3640:E3641 E3648:E3684 E3687:E3688 E3690:E3714 E3728 E3733 E3736:E3743 E3776:E3777 E3780 E3911:E3965 E3724 E845 E685:E711 E1170:E1323 E662 E921 E2409:E2507 E761 E714:E715 E664:E666 E2222:E2231 E788:E795 E798 E743 E740:E741 E809 E813 E747 E677 E729 E731:E737 E811 E820:E829 E834 E836:E837 E839:E840 E847:E883 E886:E887 E782 E925 E930 E933:E940 E972:E974 E977 E986:E1104 E889:E913 E965 E1106:E1168 E2390:E2407 E1325:E1367 E4:E651">
      <formula1>INDIRECT($Q4)</formula1>
    </dataValidation>
    <dataValidation type="list" allowBlank="1" showInputMessage="1" showErrorMessage="1" sqref="E2382:E2389 E2379:E2380 E2345:E2376 E2248 E2335:E2336 E2567 E2286:E2287 E2290 E2326:E2328 E4382:E4383 E2332:E2333 E2232:E2234 E783:E787 E2134:E2146 E2078:E2079 E2070:E2076 E2508 E2511 E2148 E2166:E2178 E2091:E2094 E2214 E2085:E2089 E2130:E2131 E2212 E2156:E2157 E2160 E2198:E2199 E2081 E2096:E2102 E2162:E2164 E2180:E2189 E2216:E2221 E4812 E4411 E4475 E4484 E4497 E4503 E4566 E4587 E4625 E4692 E4725 E4776 E4942:E4943 E4945 E4439 E4414 E4378:E4380 E4952 E4963:E4964 E4359 E4362:E4363 E4349 E4416:E4426 E4342:E4343 E2240 E4351:E4352 E4345:E4346 E4365 E2243:E2246 E2318:E2324 E4371 E4373:E4375 E3781:E3788 E3778:E3779 E3744:E3775 E3647 E3734:E3735 E3966 E3685:E3686 E3689 E3725:E3727 E3731:E3732 E3631:E3633 E3600:E3609 E3533:E3545 E3477:E3478 E3469:E3475 E3907 E3910 E3547 E3565:E3577 E3490:E3493 E3613 E3484:E3488 E3529:E3530 E3611 E3555:E3556 E3559 E3597:E3598 E3480 E3495:E3501 E3561:E3563 E3579:E3588 E3615:E3620 E3639 E3642:E3645 E3717:E3723 E978:E985 E975:E976 E966:E971 E846 E931:E932 E1169 E884:E885 E888 E922:E924 E928:E929 E830:E832 E799:E808 E716:E728 E660:E661 E652:E658 E1105 E916:E920 E730 E748:E760 E812 E667:E676 E712:E713 E810 E738:E739 E742 E796:E797 E663 E678:E684 E744:E746 E841:E844 E814:E819 E838 E941:E964 E762:E781 E2201:E2204 E2206:E2210 E2408">
      <formula1>INDIRECT(#REF!)</formula1>
    </dataValidation>
    <dataValidation type="list" allowBlank="1" showInputMessage="1" showErrorMessage="1" sqref="E2330:E2331 E3729:E3730 E926:E927">
      <formula1>INDIRECT($Q984)</formula1>
    </dataValidation>
    <dataValidation type="list" allowBlank="1" showInputMessage="1" showErrorMessage="1" sqref="E2316:E2317 E3715:E3716">
      <formula1>INDIRECT($Q2335)</formula1>
    </dataValidation>
    <dataValidation type="list" allowBlank="1" showInputMessage="1" showErrorMessage="1" sqref="E2237 E3636 E835">
      <formula1>INDIRECT($Q838)</formula1>
    </dataValidation>
    <dataValidation type="list" allowBlank="1" showInputMessage="1" showErrorMessage="1" sqref="E2235 E4437 E3634 E833">
      <formula1>INDIRECT($Q835)</formula1>
    </dataValidation>
    <dataValidation type="list" allowBlank="1" showInputMessage="1" showErrorMessage="1" sqref="E2077 E4361 E3476 E659">
      <formula1>INDIRECT($Q663)</formula1>
    </dataValidation>
    <dataValidation type="list" allowBlank="1" showInputMessage="1" showErrorMessage="1" sqref="E2722 E4121 E1324">
      <formula1>INDIRECT($Q1259)</formula1>
    </dataValidation>
    <dataValidation type="list" allowBlank="1" showInputMessage="1" showErrorMessage="1" sqref="E4376:E4377">
      <formula1>INDIRECT($Q4382)</formula1>
    </dataValidation>
    <dataValidation type="list" allowBlank="1" showInputMessage="1" showErrorMessage="1" sqref="E4553">
      <formula1>INDIRECT($Q4612)</formula1>
    </dataValidation>
    <dataValidation type="list" allowBlank="1" showInputMessage="1" showErrorMessage="1" sqref="E4512">
      <formula1>INDIRECT($Q4573)</formula1>
    </dataValidation>
    <dataValidation type="list" allowBlank="1" showInputMessage="1" showErrorMessage="1" sqref="E1368:E1369">
      <formula1>INDIRECT($Q1367)</formula1>
    </dataValidation>
    <dataValidation type="list" allowBlank="1" showInputMessage="1" showErrorMessage="1" sqref="E914:E915">
      <formula1>INDIRECT($Q931)</formula1>
    </dataValidation>
    <dataValidation type="list" allowBlank="1" showInputMessage="1" showErrorMessage="1" sqref="D4:D5102">
      <formula1>Categorias</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filterMode="1">
    <tabColor theme="1" tint="4.9989318521683403E-2"/>
    <pageSetUpPr fitToPage="1"/>
  </sheetPr>
  <dimension ref="A1:Q5238"/>
  <sheetViews>
    <sheetView zoomScaleNormal="100" zoomScaleSheetLayoutView="100" workbookViewId="0">
      <pane xSplit="6" ySplit="3" topLeftCell="G4" activePane="bottomRight" state="frozen"/>
      <selection activeCell="G5" sqref="G5"/>
      <selection pane="topRight" activeCell="G5" sqref="G5"/>
      <selection pane="bottomLeft" activeCell="G5" sqref="G5"/>
      <selection pane="bottomRight" activeCell="J1953" sqref="J1953"/>
    </sheetView>
  </sheetViews>
  <sheetFormatPr defaultColWidth="9.140625" defaultRowHeight="12.75" x14ac:dyDescent="0.2"/>
  <cols>
    <col min="1" max="1" width="5.7109375" style="543" customWidth="1"/>
    <col min="2" max="2" width="11.85546875" style="540" customWidth="1"/>
    <col min="3" max="3" width="11.7109375" style="540" customWidth="1"/>
    <col min="4" max="4" width="15.42578125" style="541" customWidth="1"/>
    <col min="5" max="5" width="23.5703125" style="541" customWidth="1"/>
    <col min="6" max="6" width="12.85546875" style="542" customWidth="1"/>
    <col min="7" max="7" width="43.28515625" style="539" customWidth="1"/>
    <col min="8" max="8" width="25.28515625" style="539" customWidth="1"/>
    <col min="9" max="9" width="25.5703125" style="538" customWidth="1"/>
    <col min="10" max="10" width="17" style="531" customWidth="1"/>
    <col min="11" max="11" width="17.28515625" style="531" customWidth="1"/>
    <col min="12" max="12" width="19.140625" style="534" customWidth="1"/>
    <col min="13" max="13" width="20.42578125" style="531" customWidth="1"/>
    <col min="14" max="14" width="13.5703125" style="531" customWidth="1"/>
    <col min="15" max="15" width="6.85546875" style="544" hidden="1" customWidth="1"/>
    <col min="16" max="16" width="7.140625" style="544" hidden="1" customWidth="1"/>
    <col min="17" max="17" width="16.7109375" style="498" hidden="1" customWidth="1"/>
    <col min="18" max="16384" width="9.140625" style="498"/>
  </cols>
  <sheetData>
    <row r="1" spans="1:17" s="496" customFormat="1" ht="18" customHeight="1" x14ac:dyDescent="0.2">
      <c r="A1" s="698" t="str">
        <f>Capa!A1</f>
        <v>Contrato de Gestão nº. 008/2021 celebrado entre a Secretaria de Justiça e Segurança Pública do Estado de Minas Gerais - SEJUSP e o Instituto Elo</v>
      </c>
      <c r="B1" s="699"/>
      <c r="C1" s="699"/>
      <c r="D1" s="699"/>
      <c r="E1" s="699"/>
      <c r="F1" s="699"/>
      <c r="G1" s="699"/>
      <c r="H1" s="699"/>
      <c r="I1" s="699"/>
      <c r="J1" s="699"/>
      <c r="K1" s="699"/>
      <c r="L1" s="699"/>
      <c r="M1" s="699"/>
      <c r="N1" s="699"/>
      <c r="O1" s="495">
        <f>MONTH(Resumo!$C$5)</f>
        <v>1</v>
      </c>
      <c r="P1" s="495">
        <f>YEAR(Resumo!$C$5)</f>
        <v>2023</v>
      </c>
    </row>
    <row r="2" spans="1:17" ht="18" customHeight="1" x14ac:dyDescent="0.2">
      <c r="A2" s="700" t="str">
        <f>"Tabela 9 - Diário de Entradas e Saídas do Contrato de Gestão - "&amp;LEFT(Capa!A14,1)+2&amp;"º Período Avaliatório"</f>
        <v>Tabela 9 - Diário de Entradas e Saídas do Contrato de Gestão - 9º Período Avaliatório</v>
      </c>
      <c r="B2" s="701"/>
      <c r="C2" s="701"/>
      <c r="D2" s="701"/>
      <c r="E2" s="701"/>
      <c r="F2" s="701"/>
      <c r="G2" s="701"/>
      <c r="H2" s="701"/>
      <c r="I2" s="701"/>
      <c r="J2" s="701"/>
      <c r="K2" s="701"/>
      <c r="L2" s="701"/>
      <c r="M2" s="701"/>
      <c r="N2" s="701"/>
      <c r="O2" s="497"/>
      <c r="P2" s="497"/>
    </row>
    <row r="3" spans="1:17" s="504" customFormat="1" ht="50.25" customHeight="1" x14ac:dyDescent="0.2">
      <c r="A3" s="499" t="s">
        <v>94</v>
      </c>
      <c r="B3" s="500" t="s">
        <v>273</v>
      </c>
      <c r="C3" s="501" t="s">
        <v>276</v>
      </c>
      <c r="D3" s="500" t="s">
        <v>34</v>
      </c>
      <c r="E3" s="501" t="s">
        <v>42</v>
      </c>
      <c r="F3" s="501" t="s">
        <v>265</v>
      </c>
      <c r="G3" s="501" t="s">
        <v>53</v>
      </c>
      <c r="H3" s="501" t="s">
        <v>298</v>
      </c>
      <c r="I3" s="502" t="s">
        <v>52</v>
      </c>
      <c r="J3" s="501" t="s">
        <v>54</v>
      </c>
      <c r="K3" s="501" t="s">
        <v>74</v>
      </c>
      <c r="L3" s="502" t="s">
        <v>50</v>
      </c>
      <c r="M3" s="501" t="s">
        <v>73</v>
      </c>
      <c r="N3" s="501" t="s">
        <v>162</v>
      </c>
      <c r="O3" s="503" t="s">
        <v>274</v>
      </c>
      <c r="P3" s="503" t="s">
        <v>275</v>
      </c>
      <c r="Q3" s="503" t="s">
        <v>34</v>
      </c>
    </row>
    <row r="4" spans="1:17" ht="24" hidden="1" x14ac:dyDescent="0.2">
      <c r="A4" s="505">
        <v>4849</v>
      </c>
      <c r="B4" s="506">
        <v>45110</v>
      </c>
      <c r="C4" s="507">
        <v>45078</v>
      </c>
      <c r="D4" s="508" t="s">
        <v>264</v>
      </c>
      <c r="E4" s="508" t="s">
        <v>398</v>
      </c>
      <c r="F4" s="509">
        <v>1755.55</v>
      </c>
      <c r="G4" s="508" t="s">
        <v>1271</v>
      </c>
      <c r="H4" s="510" t="s">
        <v>420</v>
      </c>
      <c r="I4" s="510" t="s">
        <v>1272</v>
      </c>
      <c r="J4" s="511" t="s">
        <v>1273</v>
      </c>
      <c r="K4" s="511" t="s">
        <v>1157</v>
      </c>
      <c r="L4" s="511" t="s">
        <v>32</v>
      </c>
      <c r="M4" s="610">
        <v>265</v>
      </c>
      <c r="N4" s="548">
        <v>45105</v>
      </c>
      <c r="O4" s="512">
        <f>IF(B4=0,0,IF(YEAR(B4)=$P$1,MONTH(B4)-$O$1+1,(YEAR(B4)-$P$1)*12-$O$1+1+MONTH(B4)))</f>
        <v>7</v>
      </c>
      <c r="P4" s="512">
        <f>IF(C4=0,0,IF(YEAR(C4)=$P$1,MONTH(C4)-$O$1+1,(YEAR(C4)-$P$1)*12-$O$1+1+MONTH(C4)))</f>
        <v>6</v>
      </c>
      <c r="Q4" s="498" t="str">
        <f t="shared" ref="Q4" si="0">SUBSTITUTE(D4," ","_")</f>
        <v>Gastos_Gerais</v>
      </c>
    </row>
    <row r="5" spans="1:17" hidden="1" x14ac:dyDescent="0.2">
      <c r="A5" s="505">
        <v>4850</v>
      </c>
      <c r="B5" s="513">
        <v>45110</v>
      </c>
      <c r="C5" s="514">
        <v>45078</v>
      </c>
      <c r="D5" s="508" t="s">
        <v>264</v>
      </c>
      <c r="E5" s="515" t="s">
        <v>6698</v>
      </c>
      <c r="F5" s="516">
        <v>1835.9</v>
      </c>
      <c r="G5" s="515" t="s">
        <v>7501</v>
      </c>
      <c r="H5" s="515" t="s">
        <v>417</v>
      </c>
      <c r="I5" s="517" t="s">
        <v>1224</v>
      </c>
      <c r="J5" s="511" t="s">
        <v>1225</v>
      </c>
      <c r="K5" s="518" t="s">
        <v>1157</v>
      </c>
      <c r="L5" s="519" t="s">
        <v>32</v>
      </c>
      <c r="M5" s="610">
        <v>28141</v>
      </c>
      <c r="N5" s="548">
        <v>45097</v>
      </c>
      <c r="O5" s="512">
        <f t="shared" ref="O5:O68" si="1">IF(B5=0,0,IF(YEAR(B5)=$P$1,MONTH(B5)-$O$1+1,(YEAR(B5)-$P$1)*12-$O$1+1+MONTH(B5)))</f>
        <v>7</v>
      </c>
      <c r="P5" s="512">
        <f t="shared" ref="P5:P68" si="2">IF(C5=0,0,IF(YEAR(C5)=$P$1,MONTH(C5)-$O$1+1,(YEAR(C5)-$P$1)*12-$O$1+1+MONTH(C5)))</f>
        <v>6</v>
      </c>
      <c r="Q5" s="498" t="str">
        <f t="shared" ref="Q5:Q68" si="3">SUBSTITUTE(D5," ","_")</f>
        <v>Gastos_Gerais</v>
      </c>
    </row>
    <row r="6" spans="1:17" ht="24" hidden="1" x14ac:dyDescent="0.2">
      <c r="A6" s="505">
        <v>4851</v>
      </c>
      <c r="B6" s="513">
        <v>45110</v>
      </c>
      <c r="C6" s="514">
        <v>45078</v>
      </c>
      <c r="D6" s="508" t="s">
        <v>264</v>
      </c>
      <c r="E6" s="515" t="s">
        <v>65</v>
      </c>
      <c r="F6" s="516">
        <v>104.13</v>
      </c>
      <c r="G6" s="520" t="s">
        <v>6699</v>
      </c>
      <c r="H6" s="515" t="s">
        <v>416</v>
      </c>
      <c r="I6" s="517" t="s">
        <v>6700</v>
      </c>
      <c r="J6" s="518" t="s">
        <v>425</v>
      </c>
      <c r="K6" s="518" t="s">
        <v>1157</v>
      </c>
      <c r="L6" s="519" t="s">
        <v>1307</v>
      </c>
      <c r="M6" s="610" t="s">
        <v>425</v>
      </c>
      <c r="N6" s="548">
        <v>45110</v>
      </c>
      <c r="O6" s="512">
        <f t="shared" si="1"/>
        <v>7</v>
      </c>
      <c r="P6" s="512">
        <f t="shared" si="2"/>
        <v>6</v>
      </c>
      <c r="Q6" s="498" t="str">
        <f t="shared" si="3"/>
        <v>Gastos_Gerais</v>
      </c>
    </row>
    <row r="7" spans="1:17" ht="24" hidden="1" x14ac:dyDescent="0.2">
      <c r="A7" s="505">
        <v>4852</v>
      </c>
      <c r="B7" s="506">
        <v>45110</v>
      </c>
      <c r="C7" s="507">
        <v>45078</v>
      </c>
      <c r="D7" s="508" t="s">
        <v>264</v>
      </c>
      <c r="E7" s="520" t="s">
        <v>65</v>
      </c>
      <c r="F7" s="521">
        <v>104.13</v>
      </c>
      <c r="G7" s="520" t="s">
        <v>6699</v>
      </c>
      <c r="H7" s="520" t="s">
        <v>414</v>
      </c>
      <c r="I7" s="510" t="s">
        <v>6700</v>
      </c>
      <c r="J7" s="522" t="s">
        <v>425</v>
      </c>
      <c r="K7" s="522" t="s">
        <v>1157</v>
      </c>
      <c r="L7" s="511" t="s">
        <v>1307</v>
      </c>
      <c r="M7" s="610" t="s">
        <v>425</v>
      </c>
      <c r="N7" s="548">
        <v>45110</v>
      </c>
      <c r="O7" s="512">
        <f t="shared" si="1"/>
        <v>7</v>
      </c>
      <c r="P7" s="512">
        <f t="shared" si="2"/>
        <v>6</v>
      </c>
      <c r="Q7" s="498" t="str">
        <f t="shared" si="3"/>
        <v>Gastos_Gerais</v>
      </c>
    </row>
    <row r="8" spans="1:17" ht="36" hidden="1" x14ac:dyDescent="0.2">
      <c r="A8" s="505">
        <v>4853</v>
      </c>
      <c r="B8" s="506">
        <v>45110</v>
      </c>
      <c r="C8" s="507">
        <v>45078</v>
      </c>
      <c r="D8" s="508" t="s">
        <v>176</v>
      </c>
      <c r="E8" s="520" t="s">
        <v>158</v>
      </c>
      <c r="F8" s="521">
        <v>99.75</v>
      </c>
      <c r="G8" s="520" t="s">
        <v>6701</v>
      </c>
      <c r="H8" s="520" t="s">
        <v>303</v>
      </c>
      <c r="I8" s="510" t="s">
        <v>4133</v>
      </c>
      <c r="J8" s="522" t="s">
        <v>1392</v>
      </c>
      <c r="K8" s="522" t="s">
        <v>1188</v>
      </c>
      <c r="L8" s="511" t="s">
        <v>32</v>
      </c>
      <c r="M8" s="610">
        <v>2023205271</v>
      </c>
      <c r="N8" s="548" t="s">
        <v>6702</v>
      </c>
      <c r="O8" s="512">
        <f t="shared" si="1"/>
        <v>7</v>
      </c>
      <c r="P8" s="512">
        <f t="shared" si="2"/>
        <v>6</v>
      </c>
      <c r="Q8" s="498" t="str">
        <f t="shared" si="3"/>
        <v>Gastos_com_Pessoal</v>
      </c>
    </row>
    <row r="9" spans="1:17" ht="36" hidden="1" x14ac:dyDescent="0.2">
      <c r="A9" s="505">
        <v>4854</v>
      </c>
      <c r="B9" s="506">
        <v>45110</v>
      </c>
      <c r="C9" s="507">
        <v>45078</v>
      </c>
      <c r="D9" s="508" t="s">
        <v>176</v>
      </c>
      <c r="E9" s="520" t="s">
        <v>158</v>
      </c>
      <c r="F9" s="521">
        <v>600</v>
      </c>
      <c r="G9" s="520" t="s">
        <v>6703</v>
      </c>
      <c r="H9" s="520" t="s">
        <v>303</v>
      </c>
      <c r="I9" s="510" t="s">
        <v>4133</v>
      </c>
      <c r="J9" s="522" t="s">
        <v>1392</v>
      </c>
      <c r="K9" s="522" t="s">
        <v>1188</v>
      </c>
      <c r="L9" s="511" t="s">
        <v>1393</v>
      </c>
      <c r="M9" s="610">
        <v>89049</v>
      </c>
      <c r="N9" s="548" t="s">
        <v>6702</v>
      </c>
      <c r="O9" s="512">
        <f t="shared" si="1"/>
        <v>7</v>
      </c>
      <c r="P9" s="512">
        <f t="shared" si="2"/>
        <v>6</v>
      </c>
      <c r="Q9" s="498" t="str">
        <f t="shared" si="3"/>
        <v>Gastos_com_Pessoal</v>
      </c>
    </row>
    <row r="10" spans="1:17" ht="25.5" hidden="1" x14ac:dyDescent="0.2">
      <c r="A10" s="505">
        <v>4855</v>
      </c>
      <c r="B10" s="506">
        <v>45110</v>
      </c>
      <c r="C10" s="507">
        <v>45078</v>
      </c>
      <c r="D10" s="508" t="s">
        <v>176</v>
      </c>
      <c r="E10" s="520" t="s">
        <v>158</v>
      </c>
      <c r="F10" s="521">
        <v>423.6</v>
      </c>
      <c r="G10" s="520" t="s">
        <v>6704</v>
      </c>
      <c r="H10" s="520" t="s">
        <v>303</v>
      </c>
      <c r="I10" s="510" t="s">
        <v>6221</v>
      </c>
      <c r="J10" s="522" t="s">
        <v>1405</v>
      </c>
      <c r="K10" s="522" t="s">
        <v>1188</v>
      </c>
      <c r="L10" s="511" t="s">
        <v>1393</v>
      </c>
      <c r="M10" s="610">
        <v>5524</v>
      </c>
      <c r="N10" s="548">
        <v>45112</v>
      </c>
      <c r="O10" s="512">
        <f t="shared" si="1"/>
        <v>7</v>
      </c>
      <c r="P10" s="512">
        <f t="shared" si="2"/>
        <v>6</v>
      </c>
      <c r="Q10" s="498" t="str">
        <f t="shared" si="3"/>
        <v>Gastos_com_Pessoal</v>
      </c>
    </row>
    <row r="11" spans="1:17" ht="25.5" hidden="1" x14ac:dyDescent="0.2">
      <c r="A11" s="505">
        <v>4856</v>
      </c>
      <c r="B11" s="506">
        <v>45110</v>
      </c>
      <c r="C11" s="507">
        <v>45078</v>
      </c>
      <c r="D11" s="508" t="s">
        <v>176</v>
      </c>
      <c r="E11" s="520" t="s">
        <v>158</v>
      </c>
      <c r="F11" s="521">
        <v>71.25</v>
      </c>
      <c r="G11" s="520" t="s">
        <v>6705</v>
      </c>
      <c r="H11" s="520" t="s">
        <v>303</v>
      </c>
      <c r="I11" s="510" t="s">
        <v>6221</v>
      </c>
      <c r="J11" s="522" t="s">
        <v>1405</v>
      </c>
      <c r="K11" s="522" t="s">
        <v>1188</v>
      </c>
      <c r="L11" s="511" t="s">
        <v>32</v>
      </c>
      <c r="M11" s="610">
        <v>2023174209</v>
      </c>
      <c r="N11" s="548">
        <v>45112</v>
      </c>
      <c r="O11" s="512">
        <f t="shared" si="1"/>
        <v>7</v>
      </c>
      <c r="P11" s="512">
        <f t="shared" si="2"/>
        <v>6</v>
      </c>
      <c r="Q11" s="498" t="str">
        <f t="shared" si="3"/>
        <v>Gastos_com_Pessoal</v>
      </c>
    </row>
    <row r="12" spans="1:17" ht="24" hidden="1" x14ac:dyDescent="0.2">
      <c r="A12" s="505">
        <v>4857</v>
      </c>
      <c r="B12" s="506">
        <v>45110</v>
      </c>
      <c r="C12" s="507">
        <v>45078</v>
      </c>
      <c r="D12" s="508" t="s">
        <v>264</v>
      </c>
      <c r="E12" s="520" t="s">
        <v>293</v>
      </c>
      <c r="F12" s="521">
        <v>44.8</v>
      </c>
      <c r="G12" s="520" t="s">
        <v>6706</v>
      </c>
      <c r="H12" s="520" t="s">
        <v>302</v>
      </c>
      <c r="I12" s="510" t="s">
        <v>6707</v>
      </c>
      <c r="J12" s="522" t="s">
        <v>455</v>
      </c>
      <c r="K12" s="522" t="s">
        <v>1188</v>
      </c>
      <c r="L12" s="511" t="s">
        <v>4137</v>
      </c>
      <c r="M12" s="610">
        <v>783202563</v>
      </c>
      <c r="N12" s="548">
        <v>45110</v>
      </c>
      <c r="O12" s="512">
        <f t="shared" si="1"/>
        <v>7</v>
      </c>
      <c r="P12" s="512">
        <f t="shared" si="2"/>
        <v>6</v>
      </c>
      <c r="Q12" s="498" t="str">
        <f t="shared" si="3"/>
        <v>Gastos_Gerais</v>
      </c>
    </row>
    <row r="13" spans="1:17" ht="24" hidden="1" x14ac:dyDescent="0.2">
      <c r="A13" s="505">
        <v>4858</v>
      </c>
      <c r="B13" s="506">
        <v>45110</v>
      </c>
      <c r="C13" s="507">
        <v>45078</v>
      </c>
      <c r="D13" s="508" t="s">
        <v>264</v>
      </c>
      <c r="E13" s="520" t="s">
        <v>293</v>
      </c>
      <c r="F13" s="523">
        <v>10.8</v>
      </c>
      <c r="G13" s="510" t="s">
        <v>6708</v>
      </c>
      <c r="H13" s="520" t="s">
        <v>422</v>
      </c>
      <c r="I13" s="510" t="s">
        <v>5290</v>
      </c>
      <c r="J13" s="522" t="s">
        <v>957</v>
      </c>
      <c r="K13" s="522" t="s">
        <v>1188</v>
      </c>
      <c r="L13" s="511" t="s">
        <v>4137</v>
      </c>
      <c r="M13" s="610">
        <v>783202563</v>
      </c>
      <c r="N13" s="548">
        <v>45110</v>
      </c>
      <c r="O13" s="512">
        <f t="shared" si="1"/>
        <v>7</v>
      </c>
      <c r="P13" s="512">
        <f t="shared" si="2"/>
        <v>6</v>
      </c>
      <c r="Q13" s="498" t="str">
        <f t="shared" si="3"/>
        <v>Gastos_Gerais</v>
      </c>
    </row>
    <row r="14" spans="1:17" ht="24" hidden="1" x14ac:dyDescent="0.2">
      <c r="A14" s="505">
        <v>4859</v>
      </c>
      <c r="B14" s="506">
        <v>45110</v>
      </c>
      <c r="C14" s="507">
        <v>45078</v>
      </c>
      <c r="D14" s="508" t="s">
        <v>264</v>
      </c>
      <c r="E14" s="520" t="s">
        <v>293</v>
      </c>
      <c r="F14" s="521">
        <v>10.8</v>
      </c>
      <c r="G14" s="520" t="s">
        <v>6709</v>
      </c>
      <c r="H14" s="520" t="s">
        <v>422</v>
      </c>
      <c r="I14" s="510" t="s">
        <v>6710</v>
      </c>
      <c r="J14" s="522" t="s">
        <v>6711</v>
      </c>
      <c r="K14" s="522" t="s">
        <v>1188</v>
      </c>
      <c r="L14" s="511" t="s">
        <v>4137</v>
      </c>
      <c r="M14" s="610">
        <v>783202563</v>
      </c>
      <c r="N14" s="548">
        <v>45110</v>
      </c>
      <c r="O14" s="512">
        <f t="shared" si="1"/>
        <v>7</v>
      </c>
      <c r="P14" s="512">
        <f t="shared" si="2"/>
        <v>6</v>
      </c>
      <c r="Q14" s="498" t="str">
        <f t="shared" si="3"/>
        <v>Gastos_Gerais</v>
      </c>
    </row>
    <row r="15" spans="1:17" ht="24" hidden="1" x14ac:dyDescent="0.2">
      <c r="A15" s="505">
        <v>4860</v>
      </c>
      <c r="B15" s="506">
        <v>45110</v>
      </c>
      <c r="C15" s="507">
        <v>45078</v>
      </c>
      <c r="D15" s="508" t="s">
        <v>264</v>
      </c>
      <c r="E15" s="520" t="s">
        <v>293</v>
      </c>
      <c r="F15" s="521">
        <v>79.900000000000006</v>
      </c>
      <c r="G15" s="520" t="s">
        <v>6712</v>
      </c>
      <c r="H15" s="520" t="s">
        <v>420</v>
      </c>
      <c r="I15" s="510" t="s">
        <v>6181</v>
      </c>
      <c r="J15" s="522" t="s">
        <v>6182</v>
      </c>
      <c r="K15" s="522" t="s">
        <v>1188</v>
      </c>
      <c r="L15" s="511" t="s">
        <v>4137</v>
      </c>
      <c r="M15" s="610">
        <v>783202563</v>
      </c>
      <c r="N15" s="548">
        <v>45110</v>
      </c>
      <c r="O15" s="512">
        <f t="shared" si="1"/>
        <v>7</v>
      </c>
      <c r="P15" s="512">
        <f t="shared" si="2"/>
        <v>6</v>
      </c>
      <c r="Q15" s="498" t="str">
        <f t="shared" si="3"/>
        <v>Gastos_Gerais</v>
      </c>
    </row>
    <row r="16" spans="1:17" ht="24" hidden="1" x14ac:dyDescent="0.2">
      <c r="A16" s="505">
        <v>4861</v>
      </c>
      <c r="B16" s="506">
        <v>45110</v>
      </c>
      <c r="C16" s="507">
        <v>45078</v>
      </c>
      <c r="D16" s="508" t="s">
        <v>264</v>
      </c>
      <c r="E16" s="520" t="s">
        <v>293</v>
      </c>
      <c r="F16" s="521">
        <v>60</v>
      </c>
      <c r="G16" s="510" t="s">
        <v>6713</v>
      </c>
      <c r="H16" s="520" t="s">
        <v>1032</v>
      </c>
      <c r="I16" s="510" t="s">
        <v>3625</v>
      </c>
      <c r="J16" s="522" t="s">
        <v>666</v>
      </c>
      <c r="K16" s="522" t="s">
        <v>1188</v>
      </c>
      <c r="L16" s="511" t="s">
        <v>4137</v>
      </c>
      <c r="M16" s="610">
        <v>783202563</v>
      </c>
      <c r="N16" s="548">
        <v>45110</v>
      </c>
      <c r="O16" s="512">
        <f t="shared" si="1"/>
        <v>7</v>
      </c>
      <c r="P16" s="512">
        <f t="shared" si="2"/>
        <v>6</v>
      </c>
      <c r="Q16" s="498" t="str">
        <f t="shared" si="3"/>
        <v>Gastos_Gerais</v>
      </c>
    </row>
    <row r="17" spans="1:17" ht="24" hidden="1" x14ac:dyDescent="0.2">
      <c r="A17" s="505">
        <v>4862</v>
      </c>
      <c r="B17" s="506">
        <v>45110</v>
      </c>
      <c r="C17" s="507">
        <v>45078</v>
      </c>
      <c r="D17" s="508" t="s">
        <v>264</v>
      </c>
      <c r="E17" s="520" t="s">
        <v>293</v>
      </c>
      <c r="F17" s="521">
        <v>60</v>
      </c>
      <c r="G17" s="510" t="s">
        <v>6714</v>
      </c>
      <c r="H17" s="520" t="s">
        <v>1032</v>
      </c>
      <c r="I17" s="510" t="s">
        <v>4816</v>
      </c>
      <c r="J17" s="522" t="s">
        <v>459</v>
      </c>
      <c r="K17" s="522" t="s">
        <v>1188</v>
      </c>
      <c r="L17" s="511" t="s">
        <v>4137</v>
      </c>
      <c r="M17" s="610">
        <v>783202563</v>
      </c>
      <c r="N17" s="548">
        <v>45110</v>
      </c>
      <c r="O17" s="512">
        <f t="shared" si="1"/>
        <v>7</v>
      </c>
      <c r="P17" s="512">
        <f t="shared" si="2"/>
        <v>6</v>
      </c>
      <c r="Q17" s="498" t="str">
        <f t="shared" si="3"/>
        <v>Gastos_Gerais</v>
      </c>
    </row>
    <row r="18" spans="1:17" ht="24" hidden="1" x14ac:dyDescent="0.2">
      <c r="A18" s="505">
        <v>4863</v>
      </c>
      <c r="B18" s="506">
        <v>45110</v>
      </c>
      <c r="C18" s="507">
        <v>45078</v>
      </c>
      <c r="D18" s="508" t="s">
        <v>264</v>
      </c>
      <c r="E18" s="520" t="s">
        <v>293</v>
      </c>
      <c r="F18" s="521">
        <v>60</v>
      </c>
      <c r="G18" s="510" t="s">
        <v>6715</v>
      </c>
      <c r="H18" s="520" t="s">
        <v>1032</v>
      </c>
      <c r="I18" s="510" t="s">
        <v>6716</v>
      </c>
      <c r="J18" s="511" t="s">
        <v>479</v>
      </c>
      <c r="K18" s="522" t="s">
        <v>1188</v>
      </c>
      <c r="L18" s="511" t="s">
        <v>4137</v>
      </c>
      <c r="M18" s="610">
        <v>783202563</v>
      </c>
      <c r="N18" s="548">
        <v>45110</v>
      </c>
      <c r="O18" s="512">
        <f t="shared" si="1"/>
        <v>7</v>
      </c>
      <c r="P18" s="512">
        <f t="shared" si="2"/>
        <v>6</v>
      </c>
      <c r="Q18" s="498" t="str">
        <f t="shared" si="3"/>
        <v>Gastos_Gerais</v>
      </c>
    </row>
    <row r="19" spans="1:17" ht="24" hidden="1" x14ac:dyDescent="0.2">
      <c r="A19" s="505">
        <v>4864</v>
      </c>
      <c r="B19" s="506">
        <v>45110</v>
      </c>
      <c r="C19" s="507">
        <v>45078</v>
      </c>
      <c r="D19" s="508" t="s">
        <v>264</v>
      </c>
      <c r="E19" s="520" t="s">
        <v>293</v>
      </c>
      <c r="F19" s="521">
        <v>60</v>
      </c>
      <c r="G19" s="510" t="s">
        <v>6717</v>
      </c>
      <c r="H19" s="520" t="s">
        <v>1032</v>
      </c>
      <c r="I19" s="510" t="s">
        <v>6155</v>
      </c>
      <c r="J19" s="511" t="s">
        <v>843</v>
      </c>
      <c r="K19" s="522" t="s">
        <v>1188</v>
      </c>
      <c r="L19" s="511" t="s">
        <v>4137</v>
      </c>
      <c r="M19" s="610">
        <v>783202563</v>
      </c>
      <c r="N19" s="548">
        <v>45110</v>
      </c>
      <c r="O19" s="512">
        <f t="shared" si="1"/>
        <v>7</v>
      </c>
      <c r="P19" s="512">
        <f t="shared" si="2"/>
        <v>6</v>
      </c>
      <c r="Q19" s="498" t="str">
        <f t="shared" si="3"/>
        <v>Gastos_Gerais</v>
      </c>
    </row>
    <row r="20" spans="1:17" ht="48" hidden="1" x14ac:dyDescent="0.2">
      <c r="A20" s="505">
        <v>4865</v>
      </c>
      <c r="B20" s="506">
        <v>45110</v>
      </c>
      <c r="C20" s="507">
        <v>45078</v>
      </c>
      <c r="D20" s="508" t="s">
        <v>264</v>
      </c>
      <c r="E20" s="520" t="s">
        <v>293</v>
      </c>
      <c r="F20" s="521">
        <v>375</v>
      </c>
      <c r="G20" s="510" t="s">
        <v>6718</v>
      </c>
      <c r="H20" s="520" t="s">
        <v>302</v>
      </c>
      <c r="I20" s="510" t="s">
        <v>3817</v>
      </c>
      <c r="J20" s="522" t="s">
        <v>430</v>
      </c>
      <c r="K20" s="522" t="s">
        <v>1188</v>
      </c>
      <c r="L20" s="511" t="s">
        <v>4137</v>
      </c>
      <c r="M20" s="610">
        <v>783202563</v>
      </c>
      <c r="N20" s="548">
        <v>45110</v>
      </c>
      <c r="O20" s="512">
        <f t="shared" si="1"/>
        <v>7</v>
      </c>
      <c r="P20" s="512">
        <f t="shared" si="2"/>
        <v>6</v>
      </c>
      <c r="Q20" s="498" t="str">
        <f t="shared" si="3"/>
        <v>Gastos_Gerais</v>
      </c>
    </row>
    <row r="21" spans="1:17" ht="60" hidden="1" x14ac:dyDescent="0.2">
      <c r="A21" s="505">
        <v>4866</v>
      </c>
      <c r="B21" s="506">
        <v>45110</v>
      </c>
      <c r="C21" s="507">
        <v>45078</v>
      </c>
      <c r="D21" s="508" t="s">
        <v>264</v>
      </c>
      <c r="E21" s="520" t="s">
        <v>211</v>
      </c>
      <c r="F21" s="521">
        <v>221.63</v>
      </c>
      <c r="G21" s="520" t="s">
        <v>6719</v>
      </c>
      <c r="H21" s="520" t="s">
        <v>302</v>
      </c>
      <c r="I21" s="510" t="s">
        <v>3817</v>
      </c>
      <c r="J21" s="522" t="s">
        <v>430</v>
      </c>
      <c r="K21" s="522" t="s">
        <v>1188</v>
      </c>
      <c r="L21" s="511" t="s">
        <v>4137</v>
      </c>
      <c r="M21" s="610">
        <v>783202563</v>
      </c>
      <c r="N21" s="548">
        <v>45110</v>
      </c>
      <c r="O21" s="512">
        <f t="shared" si="1"/>
        <v>7</v>
      </c>
      <c r="P21" s="512">
        <f t="shared" si="2"/>
        <v>6</v>
      </c>
      <c r="Q21" s="498" t="str">
        <f t="shared" si="3"/>
        <v>Gastos_Gerais</v>
      </c>
    </row>
    <row r="22" spans="1:17" ht="36" hidden="1" x14ac:dyDescent="0.2">
      <c r="A22" s="505">
        <v>4867</v>
      </c>
      <c r="B22" s="506">
        <v>45110</v>
      </c>
      <c r="C22" s="507">
        <v>45078</v>
      </c>
      <c r="D22" s="508" t="s">
        <v>264</v>
      </c>
      <c r="E22" s="520" t="s">
        <v>293</v>
      </c>
      <c r="F22" s="521">
        <v>375</v>
      </c>
      <c r="G22" s="520" t="s">
        <v>6720</v>
      </c>
      <c r="H22" s="520" t="s">
        <v>302</v>
      </c>
      <c r="I22" s="510" t="s">
        <v>6721</v>
      </c>
      <c r="J22" s="522" t="s">
        <v>431</v>
      </c>
      <c r="K22" s="522" t="s">
        <v>1188</v>
      </c>
      <c r="L22" s="511" t="s">
        <v>4137</v>
      </c>
      <c r="M22" s="610">
        <v>783202563</v>
      </c>
      <c r="N22" s="548">
        <v>45110</v>
      </c>
      <c r="O22" s="512">
        <f t="shared" si="1"/>
        <v>7</v>
      </c>
      <c r="P22" s="512">
        <f t="shared" si="2"/>
        <v>6</v>
      </c>
      <c r="Q22" s="498" t="str">
        <f t="shared" si="3"/>
        <v>Gastos_Gerais</v>
      </c>
    </row>
    <row r="23" spans="1:17" ht="36" hidden="1" x14ac:dyDescent="0.2">
      <c r="A23" s="505">
        <v>4868</v>
      </c>
      <c r="B23" s="506">
        <v>45110</v>
      </c>
      <c r="C23" s="507">
        <v>45078</v>
      </c>
      <c r="D23" s="508" t="s">
        <v>264</v>
      </c>
      <c r="E23" s="520" t="s">
        <v>211</v>
      </c>
      <c r="F23" s="521">
        <v>221.63</v>
      </c>
      <c r="G23" s="520" t="s">
        <v>6722</v>
      </c>
      <c r="H23" s="520" t="s">
        <v>302</v>
      </c>
      <c r="I23" s="510" t="s">
        <v>6721</v>
      </c>
      <c r="J23" s="522" t="s">
        <v>431</v>
      </c>
      <c r="K23" s="522" t="s">
        <v>1188</v>
      </c>
      <c r="L23" s="511" t="s">
        <v>4137</v>
      </c>
      <c r="M23" s="610">
        <v>783202563</v>
      </c>
      <c r="N23" s="548">
        <v>45110</v>
      </c>
      <c r="O23" s="512">
        <f t="shared" si="1"/>
        <v>7</v>
      </c>
      <c r="P23" s="512">
        <f t="shared" si="2"/>
        <v>6</v>
      </c>
      <c r="Q23" s="498" t="str">
        <f t="shared" si="3"/>
        <v>Gastos_Gerais</v>
      </c>
    </row>
    <row r="24" spans="1:17" ht="25.5" hidden="1" x14ac:dyDescent="0.2">
      <c r="A24" s="505">
        <v>4869</v>
      </c>
      <c r="B24" s="506">
        <v>45110</v>
      </c>
      <c r="C24" s="507">
        <v>45078</v>
      </c>
      <c r="D24" s="508" t="s">
        <v>176</v>
      </c>
      <c r="E24" s="520" t="s">
        <v>262</v>
      </c>
      <c r="F24" s="521">
        <v>967.48</v>
      </c>
      <c r="G24" s="520" t="s">
        <v>6723</v>
      </c>
      <c r="H24" s="520" t="s">
        <v>422</v>
      </c>
      <c r="I24" s="510" t="s">
        <v>6724</v>
      </c>
      <c r="J24" s="522" t="s">
        <v>6725</v>
      </c>
      <c r="K24" s="522" t="s">
        <v>1188</v>
      </c>
      <c r="L24" s="511" t="s">
        <v>4137</v>
      </c>
      <c r="M24" s="610">
        <v>783202563</v>
      </c>
      <c r="N24" s="548">
        <v>45110</v>
      </c>
      <c r="O24" s="512">
        <f t="shared" si="1"/>
        <v>7</v>
      </c>
      <c r="P24" s="512">
        <f t="shared" si="2"/>
        <v>6</v>
      </c>
      <c r="Q24" s="498" t="str">
        <f t="shared" si="3"/>
        <v>Gastos_com_Pessoal</v>
      </c>
    </row>
    <row r="25" spans="1:17" ht="25.5" hidden="1" x14ac:dyDescent="0.2">
      <c r="A25" s="505">
        <v>4870</v>
      </c>
      <c r="B25" s="506">
        <v>45110</v>
      </c>
      <c r="C25" s="507">
        <v>45078</v>
      </c>
      <c r="D25" s="508" t="s">
        <v>176</v>
      </c>
      <c r="E25" s="520" t="s">
        <v>280</v>
      </c>
      <c r="F25" s="521">
        <v>2683.47</v>
      </c>
      <c r="G25" s="520" t="s">
        <v>6726</v>
      </c>
      <c r="H25" s="520" t="s">
        <v>422</v>
      </c>
      <c r="I25" s="510" t="s">
        <v>6724</v>
      </c>
      <c r="J25" s="522" t="s">
        <v>6725</v>
      </c>
      <c r="K25" s="522" t="s">
        <v>1188</v>
      </c>
      <c r="L25" s="511" t="s">
        <v>4137</v>
      </c>
      <c r="M25" s="610">
        <v>783202563</v>
      </c>
      <c r="N25" s="548">
        <v>45110</v>
      </c>
      <c r="O25" s="512">
        <f t="shared" si="1"/>
        <v>7</v>
      </c>
      <c r="P25" s="512">
        <f t="shared" si="2"/>
        <v>6</v>
      </c>
      <c r="Q25" s="498" t="str">
        <f t="shared" si="3"/>
        <v>Gastos_com_Pessoal</v>
      </c>
    </row>
    <row r="26" spans="1:17" ht="36" hidden="1" x14ac:dyDescent="0.2">
      <c r="A26" s="505">
        <v>4871</v>
      </c>
      <c r="B26" s="506">
        <v>45110</v>
      </c>
      <c r="C26" s="507">
        <v>45078</v>
      </c>
      <c r="D26" s="508" t="s">
        <v>264</v>
      </c>
      <c r="E26" s="520" t="s">
        <v>293</v>
      </c>
      <c r="F26" s="521">
        <v>450</v>
      </c>
      <c r="G26" s="520" t="s">
        <v>6727</v>
      </c>
      <c r="H26" s="520" t="s">
        <v>302</v>
      </c>
      <c r="I26" s="510" t="s">
        <v>2319</v>
      </c>
      <c r="J26" s="522" t="s">
        <v>429</v>
      </c>
      <c r="K26" s="522" t="s">
        <v>1188</v>
      </c>
      <c r="L26" s="511" t="s">
        <v>4137</v>
      </c>
      <c r="M26" s="610">
        <v>783202563</v>
      </c>
      <c r="N26" s="548">
        <v>45110</v>
      </c>
      <c r="O26" s="512">
        <f t="shared" si="1"/>
        <v>7</v>
      </c>
      <c r="P26" s="512">
        <f t="shared" si="2"/>
        <v>6</v>
      </c>
      <c r="Q26" s="498" t="str">
        <f t="shared" si="3"/>
        <v>Gastos_Gerais</v>
      </c>
    </row>
    <row r="27" spans="1:17" ht="36" hidden="1" x14ac:dyDescent="0.2">
      <c r="A27" s="505">
        <v>4872</v>
      </c>
      <c r="B27" s="506">
        <v>45110</v>
      </c>
      <c r="C27" s="507">
        <v>45078</v>
      </c>
      <c r="D27" s="508" t="s">
        <v>264</v>
      </c>
      <c r="E27" s="520" t="s">
        <v>293</v>
      </c>
      <c r="F27" s="521">
        <v>450</v>
      </c>
      <c r="G27" s="520" t="s">
        <v>6728</v>
      </c>
      <c r="H27" s="520" t="s">
        <v>302</v>
      </c>
      <c r="I27" s="510" t="s">
        <v>6729</v>
      </c>
      <c r="J27" s="522" t="s">
        <v>456</v>
      </c>
      <c r="K27" s="522" t="s">
        <v>1188</v>
      </c>
      <c r="L27" s="511" t="s">
        <v>4137</v>
      </c>
      <c r="M27" s="610">
        <v>783202563</v>
      </c>
      <c r="N27" s="548">
        <v>45110</v>
      </c>
      <c r="O27" s="512">
        <f t="shared" si="1"/>
        <v>7</v>
      </c>
      <c r="P27" s="512">
        <f t="shared" si="2"/>
        <v>6</v>
      </c>
      <c r="Q27" s="498" t="str">
        <f t="shared" si="3"/>
        <v>Gastos_Gerais</v>
      </c>
    </row>
    <row r="28" spans="1:17" ht="36" hidden="1" x14ac:dyDescent="0.2">
      <c r="A28" s="505">
        <v>4873</v>
      </c>
      <c r="B28" s="506">
        <v>45110</v>
      </c>
      <c r="C28" s="507">
        <v>45078</v>
      </c>
      <c r="D28" s="508" t="s">
        <v>264</v>
      </c>
      <c r="E28" s="520" t="s">
        <v>293</v>
      </c>
      <c r="F28" s="521">
        <v>450</v>
      </c>
      <c r="G28" s="520" t="s">
        <v>6730</v>
      </c>
      <c r="H28" s="520" t="s">
        <v>302</v>
      </c>
      <c r="I28" s="510" t="s">
        <v>5975</v>
      </c>
      <c r="J28" s="522" t="s">
        <v>438</v>
      </c>
      <c r="K28" s="522" t="s">
        <v>1188</v>
      </c>
      <c r="L28" s="511" t="s">
        <v>4137</v>
      </c>
      <c r="M28" s="610">
        <v>783202563</v>
      </c>
      <c r="N28" s="548">
        <v>45110</v>
      </c>
      <c r="O28" s="512">
        <f t="shared" si="1"/>
        <v>7</v>
      </c>
      <c r="P28" s="512">
        <f t="shared" si="2"/>
        <v>6</v>
      </c>
      <c r="Q28" s="498" t="str">
        <f t="shared" si="3"/>
        <v>Gastos_Gerais</v>
      </c>
    </row>
    <row r="29" spans="1:17" ht="36" hidden="1" x14ac:dyDescent="0.2">
      <c r="A29" s="505">
        <v>4874</v>
      </c>
      <c r="B29" s="506">
        <v>45110</v>
      </c>
      <c r="C29" s="507">
        <v>45078</v>
      </c>
      <c r="D29" s="508" t="s">
        <v>264</v>
      </c>
      <c r="E29" s="520" t="s">
        <v>293</v>
      </c>
      <c r="F29" s="521">
        <v>450</v>
      </c>
      <c r="G29" s="520" t="s">
        <v>6731</v>
      </c>
      <c r="H29" s="520" t="s">
        <v>302</v>
      </c>
      <c r="I29" s="510" t="s">
        <v>2298</v>
      </c>
      <c r="J29" s="522" t="s">
        <v>455</v>
      </c>
      <c r="K29" s="522" t="s">
        <v>1188</v>
      </c>
      <c r="L29" s="511" t="s">
        <v>4137</v>
      </c>
      <c r="M29" s="610">
        <v>783202563</v>
      </c>
      <c r="N29" s="548">
        <v>45110</v>
      </c>
      <c r="O29" s="512">
        <f t="shared" si="1"/>
        <v>7</v>
      </c>
      <c r="P29" s="512">
        <f t="shared" si="2"/>
        <v>6</v>
      </c>
      <c r="Q29" s="498" t="str">
        <f t="shared" si="3"/>
        <v>Gastos_Gerais</v>
      </c>
    </row>
    <row r="30" spans="1:17" ht="36" hidden="1" x14ac:dyDescent="0.2">
      <c r="A30" s="505">
        <v>4875</v>
      </c>
      <c r="B30" s="506">
        <v>45110</v>
      </c>
      <c r="C30" s="507">
        <v>45078</v>
      </c>
      <c r="D30" s="520" t="s">
        <v>141</v>
      </c>
      <c r="E30" s="520" t="s">
        <v>224</v>
      </c>
      <c r="F30" s="521">
        <v>2000</v>
      </c>
      <c r="G30" s="520" t="s">
        <v>6732</v>
      </c>
      <c r="H30" s="520" t="s">
        <v>421</v>
      </c>
      <c r="I30" s="510" t="s">
        <v>6651</v>
      </c>
      <c r="J30" s="522" t="s">
        <v>6733</v>
      </c>
      <c r="K30" s="522" t="s">
        <v>1157</v>
      </c>
      <c r="L30" s="511" t="s">
        <v>32</v>
      </c>
      <c r="M30" s="610">
        <v>608</v>
      </c>
      <c r="N30" s="548">
        <v>45082</v>
      </c>
      <c r="O30" s="512">
        <f t="shared" si="1"/>
        <v>7</v>
      </c>
      <c r="P30" s="512">
        <f t="shared" si="2"/>
        <v>6</v>
      </c>
      <c r="Q30" s="498" t="str">
        <f t="shared" si="3"/>
        <v>Aquisição_de_Bens_Permanentes</v>
      </c>
    </row>
    <row r="31" spans="1:17" ht="36" hidden="1" x14ac:dyDescent="0.2">
      <c r="A31" s="505">
        <v>4876</v>
      </c>
      <c r="B31" s="506">
        <v>45110</v>
      </c>
      <c r="C31" s="507">
        <v>45108</v>
      </c>
      <c r="D31" s="520" t="s">
        <v>176</v>
      </c>
      <c r="E31" s="520" t="s">
        <v>158</v>
      </c>
      <c r="F31" s="521">
        <v>752.06</v>
      </c>
      <c r="G31" s="520" t="s">
        <v>7507</v>
      </c>
      <c r="H31" s="520" t="s">
        <v>303</v>
      </c>
      <c r="I31" s="510" t="s">
        <v>4133</v>
      </c>
      <c r="J31" s="522" t="s">
        <v>1392</v>
      </c>
      <c r="K31" s="522" t="s">
        <v>1157</v>
      </c>
      <c r="L31" s="511" t="s">
        <v>32</v>
      </c>
      <c r="M31" s="610">
        <v>2023202797</v>
      </c>
      <c r="N31" s="548" t="s">
        <v>6702</v>
      </c>
      <c r="O31" s="512">
        <f t="shared" si="1"/>
        <v>7</v>
      </c>
      <c r="P31" s="512">
        <f t="shared" si="2"/>
        <v>7</v>
      </c>
      <c r="Q31" s="498" t="str">
        <f t="shared" si="3"/>
        <v>Gastos_com_Pessoal</v>
      </c>
    </row>
    <row r="32" spans="1:17" hidden="1" x14ac:dyDescent="0.2">
      <c r="A32" s="505">
        <v>4877</v>
      </c>
      <c r="B32" s="506">
        <v>45111</v>
      </c>
      <c r="C32" s="507">
        <v>45078</v>
      </c>
      <c r="D32" s="508" t="s">
        <v>264</v>
      </c>
      <c r="E32" s="520" t="s">
        <v>208</v>
      </c>
      <c r="F32" s="521">
        <v>315</v>
      </c>
      <c r="G32" s="520" t="s">
        <v>6734</v>
      </c>
      <c r="H32" s="520" t="s">
        <v>423</v>
      </c>
      <c r="I32" s="510" t="s">
        <v>2564</v>
      </c>
      <c r="J32" s="522" t="s">
        <v>2565</v>
      </c>
      <c r="K32" s="522" t="s">
        <v>1157</v>
      </c>
      <c r="L32" s="511" t="s">
        <v>32</v>
      </c>
      <c r="M32" s="610">
        <v>85923</v>
      </c>
      <c r="N32" s="548">
        <v>45082</v>
      </c>
      <c r="O32" s="512">
        <f t="shared" si="1"/>
        <v>7</v>
      </c>
      <c r="P32" s="512">
        <f t="shared" si="2"/>
        <v>6</v>
      </c>
      <c r="Q32" s="498" t="str">
        <f t="shared" si="3"/>
        <v>Gastos_Gerais</v>
      </c>
    </row>
    <row r="33" spans="1:17" ht="36" hidden="1" x14ac:dyDescent="0.2">
      <c r="A33" s="505">
        <v>4878</v>
      </c>
      <c r="B33" s="506">
        <v>45111</v>
      </c>
      <c r="C33" s="507">
        <v>45078</v>
      </c>
      <c r="D33" s="520" t="s">
        <v>176</v>
      </c>
      <c r="E33" s="520" t="s">
        <v>173</v>
      </c>
      <c r="F33" s="521">
        <v>674.35</v>
      </c>
      <c r="G33" s="520" t="s">
        <v>1274</v>
      </c>
      <c r="H33" s="520" t="s">
        <v>303</v>
      </c>
      <c r="I33" s="510" t="s">
        <v>4157</v>
      </c>
      <c r="J33" s="522" t="s">
        <v>1276</v>
      </c>
      <c r="K33" s="522" t="s">
        <v>1157</v>
      </c>
      <c r="L33" s="511" t="s">
        <v>32</v>
      </c>
      <c r="M33" s="610">
        <v>20231174</v>
      </c>
      <c r="N33" s="548">
        <v>45078</v>
      </c>
      <c r="O33" s="512">
        <f t="shared" si="1"/>
        <v>7</v>
      </c>
      <c r="P33" s="512">
        <f t="shared" si="2"/>
        <v>6</v>
      </c>
      <c r="Q33" s="498" t="str">
        <f t="shared" si="3"/>
        <v>Gastos_com_Pessoal</v>
      </c>
    </row>
    <row r="34" spans="1:17" ht="24" hidden="1" x14ac:dyDescent="0.2">
      <c r="A34" s="505">
        <v>4879</v>
      </c>
      <c r="B34" s="506">
        <v>45111</v>
      </c>
      <c r="C34" s="507">
        <v>45078</v>
      </c>
      <c r="D34" s="508" t="s">
        <v>264</v>
      </c>
      <c r="E34" s="520" t="s">
        <v>82</v>
      </c>
      <c r="F34" s="521">
        <v>1968.52</v>
      </c>
      <c r="G34" s="520" t="s">
        <v>1154</v>
      </c>
      <c r="H34" s="520" t="s">
        <v>417</v>
      </c>
      <c r="I34" s="510" t="s">
        <v>5544</v>
      </c>
      <c r="J34" s="522" t="s">
        <v>1257</v>
      </c>
      <c r="K34" s="522" t="s">
        <v>1157</v>
      </c>
      <c r="L34" s="511" t="s">
        <v>1157</v>
      </c>
      <c r="M34" s="610" t="s">
        <v>6735</v>
      </c>
      <c r="N34" s="548">
        <v>45111</v>
      </c>
      <c r="O34" s="512">
        <f t="shared" si="1"/>
        <v>7</v>
      </c>
      <c r="P34" s="512">
        <f t="shared" si="2"/>
        <v>6</v>
      </c>
      <c r="Q34" s="498" t="str">
        <f t="shared" si="3"/>
        <v>Gastos_Gerais</v>
      </c>
    </row>
    <row r="35" spans="1:17" hidden="1" x14ac:dyDescent="0.2">
      <c r="A35" s="505">
        <v>4880</v>
      </c>
      <c r="B35" s="506">
        <v>45111</v>
      </c>
      <c r="C35" s="514">
        <v>45047</v>
      </c>
      <c r="D35" s="508" t="s">
        <v>264</v>
      </c>
      <c r="E35" s="520" t="s">
        <v>160</v>
      </c>
      <c r="F35" s="521">
        <v>72.959999999999994</v>
      </c>
      <c r="G35" s="510" t="s">
        <v>6736</v>
      </c>
      <c r="H35" s="520" t="s">
        <v>421</v>
      </c>
      <c r="I35" s="510" t="s">
        <v>4534</v>
      </c>
      <c r="J35" s="522" t="s">
        <v>2784</v>
      </c>
      <c r="K35" s="522" t="s">
        <v>1157</v>
      </c>
      <c r="L35" s="511" t="s">
        <v>1158</v>
      </c>
      <c r="M35" s="610" t="s">
        <v>6737</v>
      </c>
      <c r="N35" s="548">
        <v>45111</v>
      </c>
      <c r="O35" s="512">
        <f t="shared" si="1"/>
        <v>7</v>
      </c>
      <c r="P35" s="512">
        <f t="shared" si="2"/>
        <v>5</v>
      </c>
      <c r="Q35" s="498" t="str">
        <f t="shared" si="3"/>
        <v>Gastos_Gerais</v>
      </c>
    </row>
    <row r="36" spans="1:17" ht="24" hidden="1" x14ac:dyDescent="0.2">
      <c r="A36" s="505">
        <v>4881</v>
      </c>
      <c r="B36" s="506">
        <v>45111</v>
      </c>
      <c r="C36" s="507">
        <v>45078</v>
      </c>
      <c r="D36" s="508" t="s">
        <v>264</v>
      </c>
      <c r="E36" s="520" t="s">
        <v>160</v>
      </c>
      <c r="F36" s="521">
        <v>131.9</v>
      </c>
      <c r="G36" s="510" t="s">
        <v>6738</v>
      </c>
      <c r="H36" s="520" t="s">
        <v>418</v>
      </c>
      <c r="I36" s="510" t="s">
        <v>4182</v>
      </c>
      <c r="J36" s="522" t="s">
        <v>1689</v>
      </c>
      <c r="K36" s="522" t="s">
        <v>1157</v>
      </c>
      <c r="L36" s="511" t="s">
        <v>32</v>
      </c>
      <c r="M36" s="610">
        <v>28362</v>
      </c>
      <c r="N36" s="548">
        <v>45082</v>
      </c>
      <c r="O36" s="512">
        <f t="shared" si="1"/>
        <v>7</v>
      </c>
      <c r="P36" s="512">
        <f t="shared" si="2"/>
        <v>6</v>
      </c>
      <c r="Q36" s="498" t="str">
        <f t="shared" si="3"/>
        <v>Gastos_Gerais</v>
      </c>
    </row>
    <row r="37" spans="1:17" ht="24" hidden="1" x14ac:dyDescent="0.2">
      <c r="A37" s="505">
        <v>4882</v>
      </c>
      <c r="B37" s="506">
        <v>45111</v>
      </c>
      <c r="C37" s="507">
        <v>45108</v>
      </c>
      <c r="D37" s="508" t="s">
        <v>264</v>
      </c>
      <c r="E37" s="520" t="s">
        <v>396</v>
      </c>
      <c r="F37" s="521">
        <v>1538</v>
      </c>
      <c r="G37" s="520" t="s">
        <v>6739</v>
      </c>
      <c r="H37" s="520" t="s">
        <v>420</v>
      </c>
      <c r="I37" s="510" t="s">
        <v>6740</v>
      </c>
      <c r="J37" s="522" t="s">
        <v>6741</v>
      </c>
      <c r="K37" s="522" t="s">
        <v>1157</v>
      </c>
      <c r="L37" s="511" t="s">
        <v>32</v>
      </c>
      <c r="M37" s="610">
        <v>3883</v>
      </c>
      <c r="N37" s="548">
        <v>45110</v>
      </c>
      <c r="O37" s="512">
        <f t="shared" si="1"/>
        <v>7</v>
      </c>
      <c r="P37" s="512">
        <f t="shared" si="2"/>
        <v>7</v>
      </c>
      <c r="Q37" s="498" t="str">
        <f t="shared" si="3"/>
        <v>Gastos_Gerais</v>
      </c>
    </row>
    <row r="38" spans="1:17" ht="96" hidden="1" x14ac:dyDescent="0.2">
      <c r="A38" s="505">
        <v>4883</v>
      </c>
      <c r="B38" s="506">
        <v>45111</v>
      </c>
      <c r="C38" s="507">
        <v>45078</v>
      </c>
      <c r="D38" s="520" t="s">
        <v>176</v>
      </c>
      <c r="E38" s="520" t="s">
        <v>1</v>
      </c>
      <c r="F38" s="521">
        <v>2499519</v>
      </c>
      <c r="G38" s="520" t="s">
        <v>6742</v>
      </c>
      <c r="H38" s="520" t="s">
        <v>303</v>
      </c>
      <c r="I38" s="510" t="s">
        <v>425</v>
      </c>
      <c r="J38" s="522" t="s">
        <v>425</v>
      </c>
      <c r="K38" s="522" t="s">
        <v>1188</v>
      </c>
      <c r="L38" s="511" t="s">
        <v>4137</v>
      </c>
      <c r="M38" s="610">
        <v>383366991</v>
      </c>
      <c r="N38" s="548">
        <v>45111</v>
      </c>
      <c r="O38" s="512">
        <f t="shared" si="1"/>
        <v>7</v>
      </c>
      <c r="P38" s="512">
        <f t="shared" si="2"/>
        <v>6</v>
      </c>
      <c r="Q38" s="498" t="str">
        <f t="shared" si="3"/>
        <v>Gastos_com_Pessoal</v>
      </c>
    </row>
    <row r="39" spans="1:17" ht="24" hidden="1" x14ac:dyDescent="0.2">
      <c r="A39" s="505">
        <v>4884</v>
      </c>
      <c r="B39" s="506">
        <v>45111</v>
      </c>
      <c r="C39" s="507">
        <v>45078</v>
      </c>
      <c r="D39" s="508" t="s">
        <v>264</v>
      </c>
      <c r="E39" s="520" t="s">
        <v>293</v>
      </c>
      <c r="F39" s="521">
        <v>75</v>
      </c>
      <c r="G39" s="520" t="s">
        <v>7508</v>
      </c>
      <c r="H39" s="520" t="s">
        <v>419</v>
      </c>
      <c r="I39" s="510" t="s">
        <v>6262</v>
      </c>
      <c r="J39" s="522" t="s">
        <v>6743</v>
      </c>
      <c r="K39" s="522" t="s">
        <v>1188</v>
      </c>
      <c r="L39" s="511" t="s">
        <v>4137</v>
      </c>
      <c r="M39" s="610">
        <v>383366991</v>
      </c>
      <c r="N39" s="548">
        <v>45111</v>
      </c>
      <c r="O39" s="512">
        <f t="shared" si="1"/>
        <v>7</v>
      </c>
      <c r="P39" s="512">
        <f t="shared" si="2"/>
        <v>6</v>
      </c>
      <c r="Q39" s="498" t="str">
        <f t="shared" si="3"/>
        <v>Gastos_Gerais</v>
      </c>
    </row>
    <row r="40" spans="1:17" ht="24" hidden="1" x14ac:dyDescent="0.2">
      <c r="A40" s="505">
        <v>4885</v>
      </c>
      <c r="B40" s="506">
        <v>45111</v>
      </c>
      <c r="C40" s="507">
        <v>45078</v>
      </c>
      <c r="D40" s="508" t="s">
        <v>264</v>
      </c>
      <c r="E40" s="520" t="s">
        <v>293</v>
      </c>
      <c r="F40" s="521">
        <v>75</v>
      </c>
      <c r="G40" s="510" t="s">
        <v>5592</v>
      </c>
      <c r="H40" s="520" t="s">
        <v>419</v>
      </c>
      <c r="I40" s="510" t="s">
        <v>4950</v>
      </c>
      <c r="J40" s="522" t="s">
        <v>1036</v>
      </c>
      <c r="K40" s="522" t="s">
        <v>1188</v>
      </c>
      <c r="L40" s="511" t="s">
        <v>4137</v>
      </c>
      <c r="M40" s="610">
        <v>383366991</v>
      </c>
      <c r="N40" s="548">
        <v>45111</v>
      </c>
      <c r="O40" s="512">
        <f t="shared" si="1"/>
        <v>7</v>
      </c>
      <c r="P40" s="512">
        <f t="shared" si="2"/>
        <v>6</v>
      </c>
      <c r="Q40" s="498" t="str">
        <f t="shared" si="3"/>
        <v>Gastos_Gerais</v>
      </c>
    </row>
    <row r="41" spans="1:17" ht="25.5" hidden="1" x14ac:dyDescent="0.2">
      <c r="A41" s="505">
        <v>4886</v>
      </c>
      <c r="B41" s="506">
        <v>45111</v>
      </c>
      <c r="C41" s="507">
        <v>45078</v>
      </c>
      <c r="D41" s="508" t="s">
        <v>176</v>
      </c>
      <c r="E41" s="520" t="s">
        <v>1</v>
      </c>
      <c r="F41" s="521">
        <v>2012</v>
      </c>
      <c r="G41" s="510" t="s">
        <v>6744</v>
      </c>
      <c r="H41" s="520" t="s">
        <v>421</v>
      </c>
      <c r="I41" s="510" t="s">
        <v>5804</v>
      </c>
      <c r="J41" s="522" t="s">
        <v>1014</v>
      </c>
      <c r="K41" s="522" t="s">
        <v>1188</v>
      </c>
      <c r="L41" s="511" t="s">
        <v>1188</v>
      </c>
      <c r="M41" s="610" t="s">
        <v>425</v>
      </c>
      <c r="N41" s="548">
        <v>45111</v>
      </c>
      <c r="O41" s="512">
        <f t="shared" si="1"/>
        <v>7</v>
      </c>
      <c r="P41" s="512">
        <f t="shared" si="2"/>
        <v>6</v>
      </c>
      <c r="Q41" s="498" t="str">
        <f t="shared" si="3"/>
        <v>Gastos_com_Pessoal</v>
      </c>
    </row>
    <row r="42" spans="1:17" ht="24" hidden="1" x14ac:dyDescent="0.2">
      <c r="A42" s="505">
        <v>4887</v>
      </c>
      <c r="B42" s="506">
        <v>45111</v>
      </c>
      <c r="C42" s="507">
        <v>45108</v>
      </c>
      <c r="D42" s="508" t="s">
        <v>264</v>
      </c>
      <c r="E42" s="520" t="s">
        <v>290</v>
      </c>
      <c r="F42" s="521">
        <v>929.37</v>
      </c>
      <c r="G42" s="510" t="s">
        <v>6745</v>
      </c>
      <c r="H42" s="520" t="s">
        <v>303</v>
      </c>
      <c r="I42" s="510" t="s">
        <v>6746</v>
      </c>
      <c r="J42" s="522" t="s">
        <v>425</v>
      </c>
      <c r="K42" s="522" t="s">
        <v>1157</v>
      </c>
      <c r="L42" s="511" t="s">
        <v>1157</v>
      </c>
      <c r="M42" s="610" t="s">
        <v>6747</v>
      </c>
      <c r="N42" s="548">
        <v>45111</v>
      </c>
      <c r="O42" s="512">
        <f t="shared" si="1"/>
        <v>7</v>
      </c>
      <c r="P42" s="512">
        <f t="shared" si="2"/>
        <v>7</v>
      </c>
      <c r="Q42" s="498" t="str">
        <f t="shared" si="3"/>
        <v>Gastos_Gerais</v>
      </c>
    </row>
    <row r="43" spans="1:17" ht="25.5" hidden="1" x14ac:dyDescent="0.2">
      <c r="A43" s="505">
        <v>4888</v>
      </c>
      <c r="B43" s="506">
        <v>45111</v>
      </c>
      <c r="C43" s="507">
        <v>45108</v>
      </c>
      <c r="D43" s="508" t="s">
        <v>176</v>
      </c>
      <c r="E43" s="520" t="s">
        <v>6</v>
      </c>
      <c r="F43" s="521">
        <v>450</v>
      </c>
      <c r="G43" s="510" t="s">
        <v>6748</v>
      </c>
      <c r="H43" s="520" t="s">
        <v>302</v>
      </c>
      <c r="I43" s="510" t="s">
        <v>6749</v>
      </c>
      <c r="J43" s="522" t="s">
        <v>1232</v>
      </c>
      <c r="K43" s="522" t="s">
        <v>1157</v>
      </c>
      <c r="L43" s="511" t="s">
        <v>1157</v>
      </c>
      <c r="M43" s="610">
        <v>14201425</v>
      </c>
      <c r="N43" s="548">
        <v>45111</v>
      </c>
      <c r="O43" s="512">
        <f t="shared" si="1"/>
        <v>7</v>
      </c>
      <c r="P43" s="512">
        <f t="shared" si="2"/>
        <v>7</v>
      </c>
      <c r="Q43" s="498" t="str">
        <f t="shared" si="3"/>
        <v>Gastos_com_Pessoal</v>
      </c>
    </row>
    <row r="44" spans="1:17" ht="24" hidden="1" x14ac:dyDescent="0.2">
      <c r="A44" s="505">
        <v>4889</v>
      </c>
      <c r="B44" s="506">
        <v>45111</v>
      </c>
      <c r="C44" s="507">
        <v>45108</v>
      </c>
      <c r="D44" s="508" t="s">
        <v>264</v>
      </c>
      <c r="E44" s="520" t="s">
        <v>81</v>
      </c>
      <c r="F44" s="521">
        <v>1500</v>
      </c>
      <c r="G44" s="510" t="s">
        <v>2016</v>
      </c>
      <c r="H44" s="520" t="s">
        <v>416</v>
      </c>
      <c r="I44" s="510" t="s">
        <v>1290</v>
      </c>
      <c r="J44" s="522" t="s">
        <v>1291</v>
      </c>
      <c r="K44" s="522" t="s">
        <v>1157</v>
      </c>
      <c r="L44" s="511" t="s">
        <v>32</v>
      </c>
      <c r="M44" s="610">
        <v>2124078</v>
      </c>
      <c r="N44" s="548">
        <v>45112</v>
      </c>
      <c r="O44" s="512">
        <f t="shared" si="1"/>
        <v>7</v>
      </c>
      <c r="P44" s="512">
        <f t="shared" si="2"/>
        <v>7</v>
      </c>
      <c r="Q44" s="498" t="str">
        <f t="shared" si="3"/>
        <v>Gastos_Gerais</v>
      </c>
    </row>
    <row r="45" spans="1:17" ht="24" hidden="1" x14ac:dyDescent="0.2">
      <c r="A45" s="505">
        <v>4890</v>
      </c>
      <c r="B45" s="506">
        <v>45111</v>
      </c>
      <c r="C45" s="507">
        <v>45108</v>
      </c>
      <c r="D45" s="508" t="s">
        <v>264</v>
      </c>
      <c r="E45" s="520" t="s">
        <v>81</v>
      </c>
      <c r="F45" s="521">
        <v>930</v>
      </c>
      <c r="G45" s="510" t="s">
        <v>2017</v>
      </c>
      <c r="H45" s="520" t="s">
        <v>422</v>
      </c>
      <c r="I45" s="510" t="s">
        <v>1290</v>
      </c>
      <c r="J45" s="522" t="s">
        <v>1291</v>
      </c>
      <c r="K45" s="522" t="s">
        <v>1157</v>
      </c>
      <c r="L45" s="511" t="s">
        <v>32</v>
      </c>
      <c r="M45" s="610">
        <v>2124242</v>
      </c>
      <c r="N45" s="548">
        <v>45112</v>
      </c>
      <c r="O45" s="512">
        <f t="shared" si="1"/>
        <v>7</v>
      </c>
      <c r="P45" s="512">
        <f t="shared" si="2"/>
        <v>7</v>
      </c>
      <c r="Q45" s="498" t="str">
        <f t="shared" si="3"/>
        <v>Gastos_Gerais</v>
      </c>
    </row>
    <row r="46" spans="1:17" hidden="1" x14ac:dyDescent="0.2">
      <c r="A46" s="505">
        <v>4891</v>
      </c>
      <c r="B46" s="506">
        <v>45111</v>
      </c>
      <c r="C46" s="507">
        <v>45108</v>
      </c>
      <c r="D46" s="508" t="s">
        <v>264</v>
      </c>
      <c r="E46" s="520" t="s">
        <v>81</v>
      </c>
      <c r="F46" s="521">
        <v>1800</v>
      </c>
      <c r="G46" s="510" t="s">
        <v>2196</v>
      </c>
      <c r="H46" s="520" t="s">
        <v>418</v>
      </c>
      <c r="I46" s="510" t="s">
        <v>1290</v>
      </c>
      <c r="J46" s="522" t="s">
        <v>1291</v>
      </c>
      <c r="K46" s="522" t="s">
        <v>1157</v>
      </c>
      <c r="L46" s="511" t="s">
        <v>32</v>
      </c>
      <c r="M46" s="610">
        <v>2124229</v>
      </c>
      <c r="N46" s="548">
        <v>45112</v>
      </c>
      <c r="O46" s="512">
        <f t="shared" si="1"/>
        <v>7</v>
      </c>
      <c r="P46" s="512">
        <f t="shared" si="2"/>
        <v>7</v>
      </c>
      <c r="Q46" s="498" t="str">
        <f t="shared" si="3"/>
        <v>Gastos_Gerais</v>
      </c>
    </row>
    <row r="47" spans="1:17" hidden="1" x14ac:dyDescent="0.2">
      <c r="A47" s="505">
        <v>4892</v>
      </c>
      <c r="B47" s="506">
        <v>45111</v>
      </c>
      <c r="C47" s="507">
        <v>45108</v>
      </c>
      <c r="D47" s="508" t="s">
        <v>264</v>
      </c>
      <c r="E47" s="520" t="s">
        <v>81</v>
      </c>
      <c r="F47" s="521">
        <v>4500</v>
      </c>
      <c r="G47" s="520" t="s">
        <v>1313</v>
      </c>
      <c r="H47" s="520" t="s">
        <v>414</v>
      </c>
      <c r="I47" s="510" t="s">
        <v>1290</v>
      </c>
      <c r="J47" s="522" t="s">
        <v>1291</v>
      </c>
      <c r="K47" s="522" t="s">
        <v>1157</v>
      </c>
      <c r="L47" s="511" t="s">
        <v>32</v>
      </c>
      <c r="M47" s="610">
        <v>2124072</v>
      </c>
      <c r="N47" s="548">
        <v>45112</v>
      </c>
      <c r="O47" s="512">
        <f t="shared" si="1"/>
        <v>7</v>
      </c>
      <c r="P47" s="512">
        <f t="shared" si="2"/>
        <v>7</v>
      </c>
      <c r="Q47" s="498" t="str">
        <f t="shared" si="3"/>
        <v>Gastos_Gerais</v>
      </c>
    </row>
    <row r="48" spans="1:17" ht="24" hidden="1" x14ac:dyDescent="0.2">
      <c r="A48" s="505">
        <v>4893</v>
      </c>
      <c r="B48" s="506">
        <v>45111</v>
      </c>
      <c r="C48" s="507">
        <v>45108</v>
      </c>
      <c r="D48" s="508" t="s">
        <v>264</v>
      </c>
      <c r="E48" s="520" t="s">
        <v>81</v>
      </c>
      <c r="F48" s="521">
        <v>3800</v>
      </c>
      <c r="G48" s="520" t="s">
        <v>1289</v>
      </c>
      <c r="H48" s="520" t="s">
        <v>419</v>
      </c>
      <c r="I48" s="510" t="s">
        <v>1290</v>
      </c>
      <c r="J48" s="522" t="s">
        <v>1291</v>
      </c>
      <c r="K48" s="522" t="s">
        <v>1157</v>
      </c>
      <c r="L48" s="511" t="s">
        <v>32</v>
      </c>
      <c r="M48" s="610">
        <v>2124173</v>
      </c>
      <c r="N48" s="548">
        <v>45112</v>
      </c>
      <c r="O48" s="512">
        <f t="shared" si="1"/>
        <v>7</v>
      </c>
      <c r="P48" s="512">
        <f t="shared" si="2"/>
        <v>7</v>
      </c>
      <c r="Q48" s="498" t="str">
        <f t="shared" si="3"/>
        <v>Gastos_Gerais</v>
      </c>
    </row>
    <row r="49" spans="1:17" hidden="1" x14ac:dyDescent="0.2">
      <c r="A49" s="505">
        <v>4894</v>
      </c>
      <c r="B49" s="506">
        <v>45111</v>
      </c>
      <c r="C49" s="507">
        <v>45108</v>
      </c>
      <c r="D49" s="508" t="s">
        <v>264</v>
      </c>
      <c r="E49" s="520" t="s">
        <v>81</v>
      </c>
      <c r="F49" s="521">
        <v>2200</v>
      </c>
      <c r="G49" s="520" t="s">
        <v>1763</v>
      </c>
      <c r="H49" s="520" t="s">
        <v>1032</v>
      </c>
      <c r="I49" s="510" t="s">
        <v>1290</v>
      </c>
      <c r="J49" s="522" t="s">
        <v>1291</v>
      </c>
      <c r="K49" s="522" t="s">
        <v>1157</v>
      </c>
      <c r="L49" s="511" t="s">
        <v>32</v>
      </c>
      <c r="M49" s="610">
        <v>2124156</v>
      </c>
      <c r="N49" s="548">
        <v>45112</v>
      </c>
      <c r="O49" s="512">
        <f t="shared" si="1"/>
        <v>7</v>
      </c>
      <c r="P49" s="512">
        <f t="shared" si="2"/>
        <v>7</v>
      </c>
      <c r="Q49" s="498" t="str">
        <f t="shared" si="3"/>
        <v>Gastos_Gerais</v>
      </c>
    </row>
    <row r="50" spans="1:17" ht="24" hidden="1" x14ac:dyDescent="0.2">
      <c r="A50" s="505">
        <v>4895</v>
      </c>
      <c r="B50" s="506">
        <v>45111</v>
      </c>
      <c r="C50" s="507">
        <v>45108</v>
      </c>
      <c r="D50" s="508" t="s">
        <v>264</v>
      </c>
      <c r="E50" s="520" t="s">
        <v>81</v>
      </c>
      <c r="F50" s="521">
        <v>1400</v>
      </c>
      <c r="G50" s="520" t="s">
        <v>1766</v>
      </c>
      <c r="H50" s="520" t="s">
        <v>417</v>
      </c>
      <c r="I50" s="510" t="s">
        <v>1290</v>
      </c>
      <c r="J50" s="522" t="s">
        <v>1291</v>
      </c>
      <c r="K50" s="522" t="s">
        <v>1157</v>
      </c>
      <c r="L50" s="511" t="s">
        <v>32</v>
      </c>
      <c r="M50" s="610">
        <v>2124177</v>
      </c>
      <c r="N50" s="548">
        <v>45112</v>
      </c>
      <c r="O50" s="512">
        <f t="shared" si="1"/>
        <v>7</v>
      </c>
      <c r="P50" s="512">
        <f t="shared" si="2"/>
        <v>7</v>
      </c>
      <c r="Q50" s="498" t="str">
        <f t="shared" si="3"/>
        <v>Gastos_Gerais</v>
      </c>
    </row>
    <row r="51" spans="1:17" ht="24" hidden="1" x14ac:dyDescent="0.2">
      <c r="A51" s="505">
        <v>4896</v>
      </c>
      <c r="B51" s="506">
        <v>45111</v>
      </c>
      <c r="C51" s="507">
        <v>45108</v>
      </c>
      <c r="D51" s="508" t="s">
        <v>264</v>
      </c>
      <c r="E51" s="520" t="s">
        <v>81</v>
      </c>
      <c r="F51" s="521">
        <v>1100</v>
      </c>
      <c r="G51" s="520" t="s">
        <v>4125</v>
      </c>
      <c r="H51" s="520" t="s">
        <v>420</v>
      </c>
      <c r="I51" s="510" t="s">
        <v>1290</v>
      </c>
      <c r="J51" s="522" t="s">
        <v>1291</v>
      </c>
      <c r="K51" s="522" t="s">
        <v>1157</v>
      </c>
      <c r="L51" s="511" t="s">
        <v>32</v>
      </c>
      <c r="M51" s="611" t="s">
        <v>6750</v>
      </c>
      <c r="N51" s="548">
        <v>45112</v>
      </c>
      <c r="O51" s="512">
        <f t="shared" si="1"/>
        <v>7</v>
      </c>
      <c r="P51" s="512">
        <f t="shared" si="2"/>
        <v>7</v>
      </c>
      <c r="Q51" s="498" t="str">
        <f t="shared" si="3"/>
        <v>Gastos_Gerais</v>
      </c>
    </row>
    <row r="52" spans="1:17" ht="24" hidden="1" x14ac:dyDescent="0.2">
      <c r="A52" s="505">
        <v>4897</v>
      </c>
      <c r="B52" s="506">
        <v>45111</v>
      </c>
      <c r="C52" s="507">
        <v>45108</v>
      </c>
      <c r="D52" s="508" t="s">
        <v>264</v>
      </c>
      <c r="E52" s="520" t="s">
        <v>81</v>
      </c>
      <c r="F52" s="521">
        <v>3170</v>
      </c>
      <c r="G52" s="520" t="s">
        <v>1735</v>
      </c>
      <c r="H52" s="520" t="s">
        <v>423</v>
      </c>
      <c r="I52" s="510" t="s">
        <v>1290</v>
      </c>
      <c r="J52" s="522" t="s">
        <v>1291</v>
      </c>
      <c r="K52" s="522" t="s">
        <v>1157</v>
      </c>
      <c r="L52" s="511" t="s">
        <v>32</v>
      </c>
      <c r="M52" s="610">
        <v>2124183</v>
      </c>
      <c r="N52" s="548">
        <v>45112</v>
      </c>
      <c r="O52" s="512">
        <f t="shared" si="1"/>
        <v>7</v>
      </c>
      <c r="P52" s="512">
        <f t="shared" si="2"/>
        <v>7</v>
      </c>
      <c r="Q52" s="498" t="str">
        <f t="shared" si="3"/>
        <v>Gastos_Gerais</v>
      </c>
    </row>
    <row r="53" spans="1:17" hidden="1" x14ac:dyDescent="0.2">
      <c r="A53" s="505">
        <v>4898</v>
      </c>
      <c r="B53" s="506">
        <v>45111</v>
      </c>
      <c r="C53" s="507">
        <v>45108</v>
      </c>
      <c r="D53" s="508" t="s">
        <v>264</v>
      </c>
      <c r="E53" s="520" t="s">
        <v>81</v>
      </c>
      <c r="F53" s="521">
        <v>1800</v>
      </c>
      <c r="G53" s="520" t="s">
        <v>1685</v>
      </c>
      <c r="H53" s="520" t="s">
        <v>493</v>
      </c>
      <c r="I53" s="510" t="s">
        <v>1290</v>
      </c>
      <c r="J53" s="522" t="s">
        <v>1291</v>
      </c>
      <c r="K53" s="522" t="s">
        <v>1157</v>
      </c>
      <c r="L53" s="511" t="s">
        <v>32</v>
      </c>
      <c r="M53" s="610">
        <v>2124198</v>
      </c>
      <c r="N53" s="548">
        <v>45112</v>
      </c>
      <c r="O53" s="512">
        <f t="shared" si="1"/>
        <v>7</v>
      </c>
      <c r="P53" s="512">
        <f t="shared" si="2"/>
        <v>7</v>
      </c>
      <c r="Q53" s="498" t="str">
        <f t="shared" si="3"/>
        <v>Gastos_Gerais</v>
      </c>
    </row>
    <row r="54" spans="1:17" ht="24" hidden="1" x14ac:dyDescent="0.2">
      <c r="A54" s="505">
        <v>4899</v>
      </c>
      <c r="B54" s="506">
        <v>45111</v>
      </c>
      <c r="C54" s="507">
        <v>45108</v>
      </c>
      <c r="D54" s="508" t="s">
        <v>264</v>
      </c>
      <c r="E54" s="520" t="s">
        <v>81</v>
      </c>
      <c r="F54" s="521">
        <v>2700</v>
      </c>
      <c r="G54" s="520" t="s">
        <v>1314</v>
      </c>
      <c r="H54" s="520" t="s">
        <v>421</v>
      </c>
      <c r="I54" s="510" t="s">
        <v>1290</v>
      </c>
      <c r="J54" s="522" t="s">
        <v>1291</v>
      </c>
      <c r="K54" s="522" t="s">
        <v>1157</v>
      </c>
      <c r="L54" s="511" t="s">
        <v>32</v>
      </c>
      <c r="M54" s="610">
        <v>2124211</v>
      </c>
      <c r="N54" s="548">
        <v>45112</v>
      </c>
      <c r="O54" s="512">
        <f t="shared" si="1"/>
        <v>7</v>
      </c>
      <c r="P54" s="512">
        <f t="shared" si="2"/>
        <v>7</v>
      </c>
      <c r="Q54" s="498" t="str">
        <f t="shared" si="3"/>
        <v>Gastos_Gerais</v>
      </c>
    </row>
    <row r="55" spans="1:17" ht="36" hidden="1" x14ac:dyDescent="0.2">
      <c r="A55" s="505">
        <v>4900</v>
      </c>
      <c r="B55" s="506">
        <v>45111</v>
      </c>
      <c r="C55" s="507">
        <v>45078</v>
      </c>
      <c r="D55" s="508" t="s">
        <v>264</v>
      </c>
      <c r="E55" s="520" t="s">
        <v>388</v>
      </c>
      <c r="F55" s="521">
        <v>1417.5</v>
      </c>
      <c r="G55" s="520" t="s">
        <v>6751</v>
      </c>
      <c r="H55" s="520" t="s">
        <v>1032</v>
      </c>
      <c r="I55" s="510" t="s">
        <v>5303</v>
      </c>
      <c r="J55" s="522" t="s">
        <v>5304</v>
      </c>
      <c r="K55" s="522" t="s">
        <v>1157</v>
      </c>
      <c r="L55" s="511" t="s">
        <v>32</v>
      </c>
      <c r="M55" s="610">
        <v>22</v>
      </c>
      <c r="N55" s="548">
        <v>45105</v>
      </c>
      <c r="O55" s="512">
        <f t="shared" si="1"/>
        <v>7</v>
      </c>
      <c r="P55" s="512">
        <f t="shared" si="2"/>
        <v>6</v>
      </c>
      <c r="Q55" s="498" t="str">
        <f t="shared" si="3"/>
        <v>Gastos_Gerais</v>
      </c>
    </row>
    <row r="56" spans="1:17" ht="24" hidden="1" x14ac:dyDescent="0.2">
      <c r="A56" s="505">
        <v>4901</v>
      </c>
      <c r="B56" s="506">
        <v>45111</v>
      </c>
      <c r="C56" s="507">
        <v>45108</v>
      </c>
      <c r="D56" s="508" t="s">
        <v>264</v>
      </c>
      <c r="E56" s="520" t="s">
        <v>81</v>
      </c>
      <c r="F56" s="521">
        <v>900</v>
      </c>
      <c r="G56" s="520" t="s">
        <v>2366</v>
      </c>
      <c r="H56" s="520" t="s">
        <v>302</v>
      </c>
      <c r="I56" s="510" t="s">
        <v>1290</v>
      </c>
      <c r="J56" s="522" t="s">
        <v>1291</v>
      </c>
      <c r="K56" s="522" t="s">
        <v>1157</v>
      </c>
      <c r="L56" s="511" t="s">
        <v>32</v>
      </c>
      <c r="M56" s="610">
        <v>2124118</v>
      </c>
      <c r="N56" s="548">
        <v>45112</v>
      </c>
      <c r="O56" s="512">
        <f t="shared" si="1"/>
        <v>7</v>
      </c>
      <c r="P56" s="512">
        <f t="shared" si="2"/>
        <v>7</v>
      </c>
      <c r="Q56" s="498" t="str">
        <f t="shared" si="3"/>
        <v>Gastos_Gerais</v>
      </c>
    </row>
    <row r="57" spans="1:17" hidden="1" x14ac:dyDescent="0.2">
      <c r="A57" s="505">
        <v>4902</v>
      </c>
      <c r="B57" s="506">
        <v>45111</v>
      </c>
      <c r="C57" s="507">
        <v>45078</v>
      </c>
      <c r="D57" s="508" t="s">
        <v>264</v>
      </c>
      <c r="E57" s="520" t="s">
        <v>69</v>
      </c>
      <c r="F57" s="521">
        <v>46.61</v>
      </c>
      <c r="G57" s="520" t="s">
        <v>6752</v>
      </c>
      <c r="H57" s="520" t="s">
        <v>303</v>
      </c>
      <c r="I57" s="510" t="s">
        <v>4175</v>
      </c>
      <c r="J57" s="511" t="s">
        <v>425</v>
      </c>
      <c r="K57" s="511" t="s">
        <v>1254</v>
      </c>
      <c r="L57" s="511" t="s">
        <v>1255</v>
      </c>
      <c r="M57" s="610" t="s">
        <v>425</v>
      </c>
      <c r="N57" s="548">
        <v>45111</v>
      </c>
      <c r="O57" s="512">
        <f t="shared" si="1"/>
        <v>7</v>
      </c>
      <c r="P57" s="512">
        <f t="shared" si="2"/>
        <v>6</v>
      </c>
      <c r="Q57" s="498" t="str">
        <f t="shared" si="3"/>
        <v>Gastos_Gerais</v>
      </c>
    </row>
    <row r="58" spans="1:17" ht="24" hidden="1" x14ac:dyDescent="0.2">
      <c r="A58" s="505">
        <v>4903</v>
      </c>
      <c r="B58" s="506">
        <v>45112</v>
      </c>
      <c r="C58" s="507">
        <v>45078</v>
      </c>
      <c r="D58" s="508" t="s">
        <v>264</v>
      </c>
      <c r="E58" s="520" t="s">
        <v>290</v>
      </c>
      <c r="F58" s="521">
        <v>33.9</v>
      </c>
      <c r="G58" s="520" t="s">
        <v>6753</v>
      </c>
      <c r="H58" s="520" t="s">
        <v>423</v>
      </c>
      <c r="I58" s="510" t="s">
        <v>5375</v>
      </c>
      <c r="J58" s="522" t="s">
        <v>5376</v>
      </c>
      <c r="K58" s="522" t="s">
        <v>1157</v>
      </c>
      <c r="L58" s="511" t="s">
        <v>32</v>
      </c>
      <c r="M58" s="610">
        <v>3875</v>
      </c>
      <c r="N58" s="548">
        <v>45103</v>
      </c>
      <c r="O58" s="512">
        <f t="shared" si="1"/>
        <v>7</v>
      </c>
      <c r="P58" s="512">
        <f t="shared" si="2"/>
        <v>6</v>
      </c>
      <c r="Q58" s="498" t="str">
        <f t="shared" si="3"/>
        <v>Gastos_Gerais</v>
      </c>
    </row>
    <row r="59" spans="1:17" ht="36" hidden="1" x14ac:dyDescent="0.2">
      <c r="A59" s="505">
        <v>4904</v>
      </c>
      <c r="B59" s="506">
        <v>45112</v>
      </c>
      <c r="C59" s="507">
        <v>45083</v>
      </c>
      <c r="D59" s="508" t="s">
        <v>264</v>
      </c>
      <c r="E59" s="520" t="s">
        <v>96</v>
      </c>
      <c r="F59" s="521">
        <v>1147</v>
      </c>
      <c r="G59" s="520" t="s">
        <v>6754</v>
      </c>
      <c r="H59" s="520" t="s">
        <v>420</v>
      </c>
      <c r="I59" s="510" t="s">
        <v>6755</v>
      </c>
      <c r="J59" s="522" t="s">
        <v>6756</v>
      </c>
      <c r="K59" s="522" t="s">
        <v>1157</v>
      </c>
      <c r="L59" s="511" t="s">
        <v>32</v>
      </c>
      <c r="M59" s="610">
        <v>43650</v>
      </c>
      <c r="N59" s="548">
        <v>45083</v>
      </c>
      <c r="O59" s="512">
        <f t="shared" si="1"/>
        <v>7</v>
      </c>
      <c r="P59" s="512">
        <f t="shared" si="2"/>
        <v>6</v>
      </c>
      <c r="Q59" s="498" t="str">
        <f t="shared" si="3"/>
        <v>Gastos_Gerais</v>
      </c>
    </row>
    <row r="60" spans="1:17" hidden="1" x14ac:dyDescent="0.2">
      <c r="A60" s="505">
        <v>4905</v>
      </c>
      <c r="B60" s="506">
        <v>45112</v>
      </c>
      <c r="C60" s="507">
        <v>45078</v>
      </c>
      <c r="D60" s="508" t="s">
        <v>264</v>
      </c>
      <c r="E60" s="520" t="s">
        <v>0</v>
      </c>
      <c r="F60" s="521">
        <v>89.6</v>
      </c>
      <c r="G60" s="520" t="s">
        <v>4385</v>
      </c>
      <c r="H60" s="520" t="s">
        <v>419</v>
      </c>
      <c r="I60" s="510" t="s">
        <v>4505</v>
      </c>
      <c r="J60" s="522" t="s">
        <v>4506</v>
      </c>
      <c r="K60" s="522" t="s">
        <v>1157</v>
      </c>
      <c r="L60" s="511" t="s">
        <v>32</v>
      </c>
      <c r="M60" s="610">
        <v>7177</v>
      </c>
      <c r="N60" s="548">
        <v>45092</v>
      </c>
      <c r="O60" s="512">
        <f t="shared" si="1"/>
        <v>7</v>
      </c>
      <c r="P60" s="512">
        <f t="shared" si="2"/>
        <v>6</v>
      </c>
      <c r="Q60" s="498" t="str">
        <f t="shared" si="3"/>
        <v>Gastos_Gerais</v>
      </c>
    </row>
    <row r="61" spans="1:17" ht="25.5" hidden="1" x14ac:dyDescent="0.2">
      <c r="A61" s="505">
        <v>4906</v>
      </c>
      <c r="B61" s="506">
        <v>45112</v>
      </c>
      <c r="C61" s="507">
        <v>45108</v>
      </c>
      <c r="D61" s="520" t="s">
        <v>176</v>
      </c>
      <c r="E61" s="520" t="s">
        <v>10</v>
      </c>
      <c r="F61" s="521">
        <v>2867.82</v>
      </c>
      <c r="G61" s="510" t="s">
        <v>4306</v>
      </c>
      <c r="H61" s="520" t="s">
        <v>422</v>
      </c>
      <c r="I61" s="510" t="s">
        <v>3777</v>
      </c>
      <c r="J61" s="511" t="s">
        <v>889</v>
      </c>
      <c r="K61" s="522" t="s">
        <v>1307</v>
      </c>
      <c r="L61" s="511" t="s">
        <v>1218</v>
      </c>
      <c r="M61" s="610" t="s">
        <v>6757</v>
      </c>
      <c r="N61" s="548">
        <v>45111</v>
      </c>
      <c r="O61" s="512">
        <f t="shared" si="1"/>
        <v>7</v>
      </c>
      <c r="P61" s="512">
        <f t="shared" si="2"/>
        <v>7</v>
      </c>
      <c r="Q61" s="498" t="str">
        <f t="shared" si="3"/>
        <v>Gastos_com_Pessoal</v>
      </c>
    </row>
    <row r="62" spans="1:17" ht="25.5" hidden="1" x14ac:dyDescent="0.2">
      <c r="A62" s="505">
        <v>4907</v>
      </c>
      <c r="B62" s="506">
        <v>45112</v>
      </c>
      <c r="C62" s="507">
        <v>45108</v>
      </c>
      <c r="D62" s="508" t="s">
        <v>176</v>
      </c>
      <c r="E62" s="520" t="s">
        <v>10</v>
      </c>
      <c r="F62" s="521">
        <v>58.31</v>
      </c>
      <c r="G62" s="510" t="s">
        <v>4306</v>
      </c>
      <c r="H62" s="520" t="s">
        <v>420</v>
      </c>
      <c r="I62" s="508" t="s">
        <v>6758</v>
      </c>
      <c r="J62" s="524" t="s">
        <v>6676</v>
      </c>
      <c r="K62" s="522" t="s">
        <v>1307</v>
      </c>
      <c r="L62" s="511" t="s">
        <v>1218</v>
      </c>
      <c r="M62" s="610" t="s">
        <v>6757</v>
      </c>
      <c r="N62" s="548">
        <v>45111</v>
      </c>
      <c r="O62" s="512">
        <f t="shared" si="1"/>
        <v>7</v>
      </c>
      <c r="P62" s="512">
        <f t="shared" si="2"/>
        <v>7</v>
      </c>
      <c r="Q62" s="498" t="str">
        <f t="shared" si="3"/>
        <v>Gastos_com_Pessoal</v>
      </c>
    </row>
    <row r="63" spans="1:17" ht="25.5" hidden="1" x14ac:dyDescent="0.2">
      <c r="A63" s="505">
        <v>4908</v>
      </c>
      <c r="B63" s="506">
        <v>45112</v>
      </c>
      <c r="C63" s="507">
        <v>45108</v>
      </c>
      <c r="D63" s="508" t="s">
        <v>176</v>
      </c>
      <c r="E63" s="520" t="s">
        <v>10</v>
      </c>
      <c r="F63" s="521">
        <v>197.28</v>
      </c>
      <c r="G63" s="510" t="s">
        <v>4306</v>
      </c>
      <c r="H63" s="520" t="s">
        <v>417</v>
      </c>
      <c r="I63" s="510" t="s">
        <v>6759</v>
      </c>
      <c r="J63" s="522" t="s">
        <v>4088</v>
      </c>
      <c r="K63" s="522" t="s">
        <v>1307</v>
      </c>
      <c r="L63" s="511" t="s">
        <v>1218</v>
      </c>
      <c r="M63" s="610" t="s">
        <v>6760</v>
      </c>
      <c r="N63" s="548">
        <v>45111</v>
      </c>
      <c r="O63" s="512">
        <f t="shared" si="1"/>
        <v>7</v>
      </c>
      <c r="P63" s="512">
        <f t="shared" si="2"/>
        <v>7</v>
      </c>
      <c r="Q63" s="498" t="str">
        <f t="shared" si="3"/>
        <v>Gastos_com_Pessoal</v>
      </c>
    </row>
    <row r="64" spans="1:17" ht="36" hidden="1" x14ac:dyDescent="0.2">
      <c r="A64" s="505">
        <v>4909</v>
      </c>
      <c r="B64" s="506">
        <v>45112</v>
      </c>
      <c r="C64" s="507">
        <v>45078</v>
      </c>
      <c r="D64" s="508" t="s">
        <v>176</v>
      </c>
      <c r="E64" s="520" t="s">
        <v>1</v>
      </c>
      <c r="F64" s="521">
        <v>1296.74</v>
      </c>
      <c r="G64" s="510" t="s">
        <v>6761</v>
      </c>
      <c r="H64" s="520" t="s">
        <v>417</v>
      </c>
      <c r="I64" s="510" t="s">
        <v>1362</v>
      </c>
      <c r="J64" s="522" t="s">
        <v>1363</v>
      </c>
      <c r="K64" s="522" t="s">
        <v>1188</v>
      </c>
      <c r="L64" s="511" t="s">
        <v>1163</v>
      </c>
      <c r="M64" s="610" t="s">
        <v>425</v>
      </c>
      <c r="N64" s="548">
        <v>45111</v>
      </c>
      <c r="O64" s="512">
        <f t="shared" si="1"/>
        <v>7</v>
      </c>
      <c r="P64" s="512">
        <f t="shared" si="2"/>
        <v>6</v>
      </c>
      <c r="Q64" s="498" t="str">
        <f t="shared" si="3"/>
        <v>Gastos_com_Pessoal</v>
      </c>
    </row>
    <row r="65" spans="1:17" ht="36" hidden="1" x14ac:dyDescent="0.2">
      <c r="A65" s="505">
        <v>4910</v>
      </c>
      <c r="B65" s="506">
        <v>45112</v>
      </c>
      <c r="C65" s="507">
        <v>45078</v>
      </c>
      <c r="D65" s="508" t="s">
        <v>176</v>
      </c>
      <c r="E65" s="520" t="s">
        <v>1</v>
      </c>
      <c r="F65" s="521">
        <v>780.43</v>
      </c>
      <c r="G65" s="520" t="s">
        <v>6762</v>
      </c>
      <c r="H65" s="520" t="s">
        <v>419</v>
      </c>
      <c r="I65" s="510" t="s">
        <v>1385</v>
      </c>
      <c r="J65" s="522" t="s">
        <v>1386</v>
      </c>
      <c r="K65" s="522" t="s">
        <v>1188</v>
      </c>
      <c r="L65" s="511" t="s">
        <v>1163</v>
      </c>
      <c r="M65" s="610" t="s">
        <v>425</v>
      </c>
      <c r="N65" s="548">
        <v>45111</v>
      </c>
      <c r="O65" s="512">
        <f t="shared" si="1"/>
        <v>7</v>
      </c>
      <c r="P65" s="512">
        <f t="shared" si="2"/>
        <v>6</v>
      </c>
      <c r="Q65" s="498" t="str">
        <f t="shared" si="3"/>
        <v>Gastos_com_Pessoal</v>
      </c>
    </row>
    <row r="66" spans="1:17" ht="36" hidden="1" x14ac:dyDescent="0.2">
      <c r="A66" s="505">
        <v>4911</v>
      </c>
      <c r="B66" s="506">
        <v>45112</v>
      </c>
      <c r="C66" s="507">
        <v>45078</v>
      </c>
      <c r="D66" s="508" t="s">
        <v>264</v>
      </c>
      <c r="E66" s="520" t="s">
        <v>182</v>
      </c>
      <c r="F66" s="521">
        <v>38.6</v>
      </c>
      <c r="G66" s="520" t="s">
        <v>6763</v>
      </c>
      <c r="H66" s="520" t="s">
        <v>417</v>
      </c>
      <c r="I66" s="510" t="s">
        <v>7509</v>
      </c>
      <c r="J66" s="522" t="s">
        <v>2185</v>
      </c>
      <c r="K66" s="522" t="s">
        <v>1188</v>
      </c>
      <c r="L66" s="511" t="s">
        <v>32</v>
      </c>
      <c r="M66" s="610">
        <v>183306</v>
      </c>
      <c r="N66" s="548">
        <v>45106</v>
      </c>
      <c r="O66" s="512">
        <f t="shared" si="1"/>
        <v>7</v>
      </c>
      <c r="P66" s="512">
        <f t="shared" si="2"/>
        <v>6</v>
      </c>
      <c r="Q66" s="498" t="str">
        <f t="shared" si="3"/>
        <v>Gastos_Gerais</v>
      </c>
    </row>
    <row r="67" spans="1:17" ht="36" hidden="1" x14ac:dyDescent="0.2">
      <c r="A67" s="505">
        <v>4912</v>
      </c>
      <c r="B67" s="506">
        <v>45112</v>
      </c>
      <c r="C67" s="507">
        <v>45078</v>
      </c>
      <c r="D67" s="508" t="s">
        <v>176</v>
      </c>
      <c r="E67" s="520" t="s">
        <v>1</v>
      </c>
      <c r="F67" s="521">
        <v>780.43</v>
      </c>
      <c r="G67" s="520" t="s">
        <v>6762</v>
      </c>
      <c r="H67" s="520" t="s">
        <v>419</v>
      </c>
      <c r="I67" s="510" t="s">
        <v>1377</v>
      </c>
      <c r="J67" s="522" t="s">
        <v>1378</v>
      </c>
      <c r="K67" s="522" t="s">
        <v>1188</v>
      </c>
      <c r="L67" s="511" t="s">
        <v>1163</v>
      </c>
      <c r="M67" s="610" t="s">
        <v>425</v>
      </c>
      <c r="N67" s="548">
        <v>45111</v>
      </c>
      <c r="O67" s="512">
        <f t="shared" si="1"/>
        <v>7</v>
      </c>
      <c r="P67" s="512">
        <f t="shared" si="2"/>
        <v>6</v>
      </c>
      <c r="Q67" s="498" t="str">
        <f t="shared" si="3"/>
        <v>Gastos_com_Pessoal</v>
      </c>
    </row>
    <row r="68" spans="1:17" ht="36" hidden="1" x14ac:dyDescent="0.2">
      <c r="A68" s="505">
        <v>4913</v>
      </c>
      <c r="B68" s="506">
        <v>45112</v>
      </c>
      <c r="C68" s="507">
        <v>45078</v>
      </c>
      <c r="D68" s="508" t="s">
        <v>176</v>
      </c>
      <c r="E68" s="520" t="s">
        <v>1</v>
      </c>
      <c r="F68" s="521">
        <v>1313.8</v>
      </c>
      <c r="G68" s="520" t="s">
        <v>6764</v>
      </c>
      <c r="H68" s="520" t="s">
        <v>419</v>
      </c>
      <c r="I68" s="510" t="s">
        <v>1365</v>
      </c>
      <c r="J68" s="522" t="s">
        <v>1366</v>
      </c>
      <c r="K68" s="522" t="s">
        <v>1188</v>
      </c>
      <c r="L68" s="511" t="s">
        <v>1163</v>
      </c>
      <c r="M68" s="610" t="s">
        <v>425</v>
      </c>
      <c r="N68" s="548">
        <v>45083</v>
      </c>
      <c r="O68" s="512">
        <f t="shared" si="1"/>
        <v>7</v>
      </c>
      <c r="P68" s="512">
        <f t="shared" si="2"/>
        <v>6</v>
      </c>
      <c r="Q68" s="498" t="str">
        <f t="shared" si="3"/>
        <v>Gastos_com_Pessoal</v>
      </c>
    </row>
    <row r="69" spans="1:17" ht="36" hidden="1" x14ac:dyDescent="0.2">
      <c r="A69" s="505">
        <v>4914</v>
      </c>
      <c r="B69" s="506">
        <v>45112</v>
      </c>
      <c r="C69" s="507">
        <v>45078</v>
      </c>
      <c r="D69" s="508" t="s">
        <v>176</v>
      </c>
      <c r="E69" s="520" t="s">
        <v>1</v>
      </c>
      <c r="F69" s="521">
        <v>396</v>
      </c>
      <c r="G69" s="520" t="s">
        <v>6765</v>
      </c>
      <c r="H69" s="520" t="s">
        <v>419</v>
      </c>
      <c r="I69" s="510" t="s">
        <v>4178</v>
      </c>
      <c r="J69" s="522" t="s">
        <v>4179</v>
      </c>
      <c r="K69" s="522" t="s">
        <v>1188</v>
      </c>
      <c r="L69" s="511" t="s">
        <v>1163</v>
      </c>
      <c r="M69" s="610" t="s">
        <v>425</v>
      </c>
      <c r="N69" s="548">
        <v>45111</v>
      </c>
      <c r="O69" s="512">
        <f t="shared" ref="O69:O132" si="4">IF(B69=0,0,IF(YEAR(B69)=$P$1,MONTH(B69)-$O$1+1,(YEAR(B69)-$P$1)*12-$O$1+1+MONTH(B69)))</f>
        <v>7</v>
      </c>
      <c r="P69" s="512">
        <f t="shared" ref="P69:P132" si="5">IF(C69=0,0,IF(YEAR(C69)=$P$1,MONTH(C69)-$O$1+1,(YEAR(C69)-$P$1)*12-$O$1+1+MONTH(C69)))</f>
        <v>6</v>
      </c>
      <c r="Q69" s="498" t="str">
        <f t="shared" ref="Q69:Q132" si="6">SUBSTITUTE(D69," ","_")</f>
        <v>Gastos_com_Pessoal</v>
      </c>
    </row>
    <row r="70" spans="1:17" ht="36" hidden="1" x14ac:dyDescent="0.2">
      <c r="A70" s="505">
        <v>4915</v>
      </c>
      <c r="B70" s="506">
        <v>45112</v>
      </c>
      <c r="C70" s="507">
        <v>45078</v>
      </c>
      <c r="D70" s="508" t="s">
        <v>176</v>
      </c>
      <c r="E70" s="520" t="s">
        <v>1</v>
      </c>
      <c r="F70" s="521">
        <v>516.75</v>
      </c>
      <c r="G70" s="520" t="s">
        <v>6766</v>
      </c>
      <c r="H70" s="520" t="s">
        <v>423</v>
      </c>
      <c r="I70" s="508" t="s">
        <v>5825</v>
      </c>
      <c r="J70" s="524" t="s">
        <v>1369</v>
      </c>
      <c r="K70" s="522" t="s">
        <v>1188</v>
      </c>
      <c r="L70" s="511" t="s">
        <v>1163</v>
      </c>
      <c r="M70" s="610" t="s">
        <v>425</v>
      </c>
      <c r="N70" s="548">
        <v>45083</v>
      </c>
      <c r="O70" s="512">
        <f t="shared" si="4"/>
        <v>7</v>
      </c>
      <c r="P70" s="512">
        <f t="shared" si="5"/>
        <v>6</v>
      </c>
      <c r="Q70" s="498" t="str">
        <f t="shared" si="6"/>
        <v>Gastos_com_Pessoal</v>
      </c>
    </row>
    <row r="71" spans="1:17" ht="24" hidden="1" x14ac:dyDescent="0.2">
      <c r="A71" s="505">
        <v>4916</v>
      </c>
      <c r="B71" s="506">
        <v>45112</v>
      </c>
      <c r="C71" s="507">
        <v>45108</v>
      </c>
      <c r="D71" s="508" t="s">
        <v>264</v>
      </c>
      <c r="E71" s="520" t="s">
        <v>388</v>
      </c>
      <c r="F71" s="521">
        <v>661.5</v>
      </c>
      <c r="G71" s="520" t="s">
        <v>6767</v>
      </c>
      <c r="H71" s="520" t="s">
        <v>416</v>
      </c>
      <c r="I71" s="510" t="s">
        <v>6768</v>
      </c>
      <c r="J71" s="522" t="s">
        <v>6769</v>
      </c>
      <c r="K71" s="522" t="s">
        <v>1188</v>
      </c>
      <c r="L71" s="511" t="s">
        <v>32</v>
      </c>
      <c r="M71" s="610">
        <v>1205</v>
      </c>
      <c r="N71" s="548">
        <v>45111</v>
      </c>
      <c r="O71" s="512">
        <f t="shared" si="4"/>
        <v>7</v>
      </c>
      <c r="P71" s="512">
        <f t="shared" si="5"/>
        <v>7</v>
      </c>
      <c r="Q71" s="498" t="str">
        <f t="shared" si="6"/>
        <v>Gastos_Gerais</v>
      </c>
    </row>
    <row r="72" spans="1:17" ht="25.5" hidden="1" x14ac:dyDescent="0.2">
      <c r="A72" s="505">
        <v>4917</v>
      </c>
      <c r="B72" s="506">
        <v>45112</v>
      </c>
      <c r="C72" s="507">
        <v>45078</v>
      </c>
      <c r="D72" s="520" t="s">
        <v>176</v>
      </c>
      <c r="E72" s="520" t="s">
        <v>1</v>
      </c>
      <c r="F72" s="521">
        <v>1001</v>
      </c>
      <c r="G72" s="520" t="s">
        <v>6770</v>
      </c>
      <c r="H72" s="520" t="s">
        <v>419</v>
      </c>
      <c r="I72" s="510" t="s">
        <v>6771</v>
      </c>
      <c r="J72" s="522" t="s">
        <v>6693</v>
      </c>
      <c r="K72" s="522" t="s">
        <v>1188</v>
      </c>
      <c r="L72" s="511" t="s">
        <v>1188</v>
      </c>
      <c r="M72" s="610" t="s">
        <v>425</v>
      </c>
      <c r="N72" s="548">
        <v>45111</v>
      </c>
      <c r="O72" s="512">
        <f t="shared" si="4"/>
        <v>7</v>
      </c>
      <c r="P72" s="512">
        <f t="shared" si="5"/>
        <v>6</v>
      </c>
      <c r="Q72" s="498" t="str">
        <f t="shared" si="6"/>
        <v>Gastos_com_Pessoal</v>
      </c>
    </row>
    <row r="73" spans="1:17" ht="36" hidden="1" x14ac:dyDescent="0.2">
      <c r="A73" s="505">
        <v>4918</v>
      </c>
      <c r="B73" s="506">
        <v>45112</v>
      </c>
      <c r="C73" s="507">
        <v>45078</v>
      </c>
      <c r="D73" s="520" t="s">
        <v>176</v>
      </c>
      <c r="E73" s="520" t="s">
        <v>1</v>
      </c>
      <c r="F73" s="521">
        <v>1584</v>
      </c>
      <c r="G73" s="520" t="s">
        <v>6772</v>
      </c>
      <c r="H73" s="520" t="s">
        <v>493</v>
      </c>
      <c r="I73" s="510" t="s">
        <v>1371</v>
      </c>
      <c r="J73" s="522" t="s">
        <v>1372</v>
      </c>
      <c r="K73" s="522" t="s">
        <v>1188</v>
      </c>
      <c r="L73" s="511" t="s">
        <v>1163</v>
      </c>
      <c r="M73" s="610" t="s">
        <v>425</v>
      </c>
      <c r="N73" s="548">
        <v>45111</v>
      </c>
      <c r="O73" s="512">
        <f t="shared" si="4"/>
        <v>7</v>
      </c>
      <c r="P73" s="512">
        <f t="shared" si="5"/>
        <v>6</v>
      </c>
      <c r="Q73" s="498" t="str">
        <f t="shared" si="6"/>
        <v>Gastos_com_Pessoal</v>
      </c>
    </row>
    <row r="74" spans="1:17" hidden="1" x14ac:dyDescent="0.2">
      <c r="A74" s="505">
        <v>4919</v>
      </c>
      <c r="B74" s="506">
        <v>45112</v>
      </c>
      <c r="C74" s="507">
        <v>45108</v>
      </c>
      <c r="D74" s="508" t="s">
        <v>264</v>
      </c>
      <c r="E74" s="520" t="s">
        <v>208</v>
      </c>
      <c r="F74" s="521">
        <v>307.13</v>
      </c>
      <c r="G74" s="520" t="s">
        <v>6773</v>
      </c>
      <c r="H74" s="520" t="s">
        <v>1032</v>
      </c>
      <c r="I74" s="510" t="s">
        <v>7510</v>
      </c>
      <c r="J74" s="522" t="s">
        <v>6774</v>
      </c>
      <c r="K74" s="522" t="s">
        <v>1188</v>
      </c>
      <c r="L74" s="511" t="s">
        <v>32</v>
      </c>
      <c r="M74" s="610">
        <v>164021</v>
      </c>
      <c r="N74" s="548">
        <v>45112</v>
      </c>
      <c r="O74" s="512">
        <f t="shared" si="4"/>
        <v>7</v>
      </c>
      <c r="P74" s="512">
        <f t="shared" si="5"/>
        <v>7</v>
      </c>
      <c r="Q74" s="498" t="str">
        <f t="shared" si="6"/>
        <v>Gastos_Gerais</v>
      </c>
    </row>
    <row r="75" spans="1:17" hidden="1" x14ac:dyDescent="0.2">
      <c r="A75" s="505">
        <v>4920</v>
      </c>
      <c r="B75" s="506">
        <v>45112</v>
      </c>
      <c r="C75" s="507">
        <v>45108</v>
      </c>
      <c r="D75" s="508" t="s">
        <v>264</v>
      </c>
      <c r="E75" s="520" t="s">
        <v>208</v>
      </c>
      <c r="F75" s="521">
        <v>240</v>
      </c>
      <c r="G75" s="520" t="s">
        <v>3454</v>
      </c>
      <c r="H75" s="520" t="s">
        <v>1032</v>
      </c>
      <c r="I75" s="510" t="s">
        <v>7510</v>
      </c>
      <c r="J75" s="522" t="s">
        <v>6774</v>
      </c>
      <c r="K75" s="522" t="s">
        <v>1188</v>
      </c>
      <c r="L75" s="511" t="s">
        <v>32</v>
      </c>
      <c r="M75" s="610">
        <v>52724</v>
      </c>
      <c r="N75" s="548">
        <v>45112</v>
      </c>
      <c r="O75" s="512">
        <f t="shared" si="4"/>
        <v>7</v>
      </c>
      <c r="P75" s="512">
        <f t="shared" si="5"/>
        <v>7</v>
      </c>
      <c r="Q75" s="498" t="str">
        <f t="shared" si="6"/>
        <v>Gastos_Gerais</v>
      </c>
    </row>
    <row r="76" spans="1:17" ht="36" hidden="1" x14ac:dyDescent="0.2">
      <c r="A76" s="505">
        <v>4921</v>
      </c>
      <c r="B76" s="506">
        <v>45112</v>
      </c>
      <c r="C76" s="507">
        <v>45078</v>
      </c>
      <c r="D76" s="520" t="s">
        <v>176</v>
      </c>
      <c r="E76" s="520" t="s">
        <v>1</v>
      </c>
      <c r="F76" s="521">
        <v>907.51</v>
      </c>
      <c r="G76" s="520" t="s">
        <v>6775</v>
      </c>
      <c r="H76" s="520" t="s">
        <v>1032</v>
      </c>
      <c r="I76" s="510" t="s">
        <v>1374</v>
      </c>
      <c r="J76" s="522" t="s">
        <v>1375</v>
      </c>
      <c r="K76" s="522" t="s">
        <v>1188</v>
      </c>
      <c r="L76" s="511" t="s">
        <v>1163</v>
      </c>
      <c r="M76" s="610" t="s">
        <v>425</v>
      </c>
      <c r="N76" s="548">
        <v>45112</v>
      </c>
      <c r="O76" s="512">
        <f t="shared" si="4"/>
        <v>7</v>
      </c>
      <c r="P76" s="512">
        <f t="shared" si="5"/>
        <v>6</v>
      </c>
      <c r="Q76" s="498" t="str">
        <f t="shared" si="6"/>
        <v>Gastos_com_Pessoal</v>
      </c>
    </row>
    <row r="77" spans="1:17" ht="36" hidden="1" x14ac:dyDescent="0.2">
      <c r="A77" s="505">
        <v>4922</v>
      </c>
      <c r="B77" s="506">
        <v>45112</v>
      </c>
      <c r="C77" s="507">
        <v>45078</v>
      </c>
      <c r="D77" s="520" t="s">
        <v>176</v>
      </c>
      <c r="E77" s="520" t="s">
        <v>1</v>
      </c>
      <c r="F77" s="521">
        <v>871.2</v>
      </c>
      <c r="G77" s="520" t="s">
        <v>6776</v>
      </c>
      <c r="H77" s="520" t="s">
        <v>423</v>
      </c>
      <c r="I77" s="510" t="s">
        <v>1380</v>
      </c>
      <c r="J77" s="522" t="s">
        <v>1381</v>
      </c>
      <c r="K77" s="522" t="s">
        <v>1188</v>
      </c>
      <c r="L77" s="511" t="s">
        <v>1163</v>
      </c>
      <c r="M77" s="610" t="s">
        <v>425</v>
      </c>
      <c r="N77" s="548">
        <v>45112</v>
      </c>
      <c r="O77" s="512">
        <f t="shared" si="4"/>
        <v>7</v>
      </c>
      <c r="P77" s="512">
        <f t="shared" si="5"/>
        <v>6</v>
      </c>
      <c r="Q77" s="498" t="str">
        <f t="shared" si="6"/>
        <v>Gastos_com_Pessoal</v>
      </c>
    </row>
    <row r="78" spans="1:17" ht="48" hidden="1" x14ac:dyDescent="0.2">
      <c r="A78" s="505">
        <v>4923</v>
      </c>
      <c r="B78" s="506">
        <v>45112</v>
      </c>
      <c r="C78" s="507">
        <v>45108</v>
      </c>
      <c r="D78" s="508" t="s">
        <v>264</v>
      </c>
      <c r="E78" s="520" t="s">
        <v>60</v>
      </c>
      <c r="F78" s="521">
        <v>15</v>
      </c>
      <c r="G78" s="520" t="s">
        <v>7511</v>
      </c>
      <c r="H78" s="520" t="s">
        <v>419</v>
      </c>
      <c r="I78" s="510" t="s">
        <v>7512</v>
      </c>
      <c r="J78" s="522" t="s">
        <v>6777</v>
      </c>
      <c r="K78" s="522" t="s">
        <v>1188</v>
      </c>
      <c r="L78" s="511" t="s">
        <v>4137</v>
      </c>
      <c r="M78" s="610">
        <v>983669187</v>
      </c>
      <c r="N78" s="548">
        <v>45112</v>
      </c>
      <c r="O78" s="512">
        <f t="shared" si="4"/>
        <v>7</v>
      </c>
      <c r="P78" s="512">
        <f t="shared" si="5"/>
        <v>7</v>
      </c>
      <c r="Q78" s="498" t="str">
        <f t="shared" si="6"/>
        <v>Gastos_Gerais</v>
      </c>
    </row>
    <row r="79" spans="1:17" ht="48" hidden="1" x14ac:dyDescent="0.2">
      <c r="A79" s="505">
        <v>4924</v>
      </c>
      <c r="B79" s="506">
        <v>45112</v>
      </c>
      <c r="C79" s="507">
        <v>45108</v>
      </c>
      <c r="D79" s="508" t="s">
        <v>264</v>
      </c>
      <c r="E79" s="520" t="s">
        <v>60</v>
      </c>
      <c r="F79" s="521">
        <v>15</v>
      </c>
      <c r="G79" s="520" t="s">
        <v>7511</v>
      </c>
      <c r="H79" s="520" t="s">
        <v>419</v>
      </c>
      <c r="I79" s="510" t="s">
        <v>4235</v>
      </c>
      <c r="J79" s="522" t="s">
        <v>506</v>
      </c>
      <c r="K79" s="522" t="s">
        <v>1188</v>
      </c>
      <c r="L79" s="511" t="s">
        <v>4137</v>
      </c>
      <c r="M79" s="610">
        <v>983669187</v>
      </c>
      <c r="N79" s="548">
        <v>45112</v>
      </c>
      <c r="O79" s="512">
        <f t="shared" si="4"/>
        <v>7</v>
      </c>
      <c r="P79" s="512">
        <f t="shared" si="5"/>
        <v>7</v>
      </c>
      <c r="Q79" s="498" t="str">
        <f t="shared" si="6"/>
        <v>Gastos_Gerais</v>
      </c>
    </row>
    <row r="80" spans="1:17" ht="48" hidden="1" x14ac:dyDescent="0.2">
      <c r="A80" s="505">
        <v>4925</v>
      </c>
      <c r="B80" s="506">
        <v>45112</v>
      </c>
      <c r="C80" s="507">
        <v>45108</v>
      </c>
      <c r="D80" s="508" t="s">
        <v>264</v>
      </c>
      <c r="E80" s="520" t="s">
        <v>60</v>
      </c>
      <c r="F80" s="521">
        <v>15</v>
      </c>
      <c r="G80" s="520" t="s">
        <v>7511</v>
      </c>
      <c r="H80" s="520" t="s">
        <v>419</v>
      </c>
      <c r="I80" s="510" t="s">
        <v>2599</v>
      </c>
      <c r="J80" s="522" t="s">
        <v>1115</v>
      </c>
      <c r="K80" s="522" t="s">
        <v>1188</v>
      </c>
      <c r="L80" s="511" t="s">
        <v>4137</v>
      </c>
      <c r="M80" s="610">
        <v>983669187</v>
      </c>
      <c r="N80" s="548">
        <v>45112</v>
      </c>
      <c r="O80" s="512">
        <f t="shared" si="4"/>
        <v>7</v>
      </c>
      <c r="P80" s="512">
        <f t="shared" si="5"/>
        <v>7</v>
      </c>
      <c r="Q80" s="498" t="str">
        <f t="shared" si="6"/>
        <v>Gastos_Gerais</v>
      </c>
    </row>
    <row r="81" spans="1:17" ht="48" hidden="1" x14ac:dyDescent="0.2">
      <c r="A81" s="505">
        <v>4926</v>
      </c>
      <c r="B81" s="506">
        <v>45112</v>
      </c>
      <c r="C81" s="507">
        <v>45108</v>
      </c>
      <c r="D81" s="508" t="s">
        <v>264</v>
      </c>
      <c r="E81" s="520" t="s">
        <v>60</v>
      </c>
      <c r="F81" s="521">
        <v>15</v>
      </c>
      <c r="G81" s="520" t="s">
        <v>7511</v>
      </c>
      <c r="H81" s="520" t="s">
        <v>419</v>
      </c>
      <c r="I81" s="510" t="s">
        <v>6778</v>
      </c>
      <c r="J81" s="522" t="s">
        <v>962</v>
      </c>
      <c r="K81" s="522" t="s">
        <v>1188</v>
      </c>
      <c r="L81" s="511" t="s">
        <v>4137</v>
      </c>
      <c r="M81" s="610">
        <v>983669187</v>
      </c>
      <c r="N81" s="548">
        <v>45112</v>
      </c>
      <c r="O81" s="512">
        <f t="shared" si="4"/>
        <v>7</v>
      </c>
      <c r="P81" s="512">
        <f t="shared" si="5"/>
        <v>7</v>
      </c>
      <c r="Q81" s="498" t="str">
        <f t="shared" si="6"/>
        <v>Gastos_Gerais</v>
      </c>
    </row>
    <row r="82" spans="1:17" ht="48" hidden="1" x14ac:dyDescent="0.2">
      <c r="A82" s="505">
        <v>4927</v>
      </c>
      <c r="B82" s="506">
        <v>45112</v>
      </c>
      <c r="C82" s="507">
        <v>45108</v>
      </c>
      <c r="D82" s="508" t="s">
        <v>264</v>
      </c>
      <c r="E82" s="520" t="s">
        <v>60</v>
      </c>
      <c r="F82" s="521">
        <v>15</v>
      </c>
      <c r="G82" s="520" t="s">
        <v>7511</v>
      </c>
      <c r="H82" s="520" t="s">
        <v>419</v>
      </c>
      <c r="I82" s="510" t="s">
        <v>4409</v>
      </c>
      <c r="J82" s="522" t="s">
        <v>617</v>
      </c>
      <c r="K82" s="522" t="s">
        <v>1188</v>
      </c>
      <c r="L82" s="511" t="s">
        <v>4137</v>
      </c>
      <c r="M82" s="610">
        <v>983669187</v>
      </c>
      <c r="N82" s="548">
        <v>45112</v>
      </c>
      <c r="O82" s="512">
        <f t="shared" si="4"/>
        <v>7</v>
      </c>
      <c r="P82" s="512">
        <f t="shared" si="5"/>
        <v>7</v>
      </c>
      <c r="Q82" s="498" t="str">
        <f t="shared" si="6"/>
        <v>Gastos_Gerais</v>
      </c>
    </row>
    <row r="83" spans="1:17" ht="48" hidden="1" x14ac:dyDescent="0.2">
      <c r="A83" s="505">
        <v>4928</v>
      </c>
      <c r="B83" s="506">
        <v>45112</v>
      </c>
      <c r="C83" s="507">
        <v>45108</v>
      </c>
      <c r="D83" s="508" t="s">
        <v>264</v>
      </c>
      <c r="E83" s="520" t="s">
        <v>60</v>
      </c>
      <c r="F83" s="521">
        <v>15</v>
      </c>
      <c r="G83" s="520" t="s">
        <v>7511</v>
      </c>
      <c r="H83" s="520" t="s">
        <v>419</v>
      </c>
      <c r="I83" s="510" t="s">
        <v>6779</v>
      </c>
      <c r="J83" s="522" t="s">
        <v>1119</v>
      </c>
      <c r="K83" s="522" t="s">
        <v>1188</v>
      </c>
      <c r="L83" s="511" t="s">
        <v>4137</v>
      </c>
      <c r="M83" s="610">
        <v>983669187</v>
      </c>
      <c r="N83" s="548">
        <v>45112</v>
      </c>
      <c r="O83" s="512">
        <f t="shared" si="4"/>
        <v>7</v>
      </c>
      <c r="P83" s="512">
        <f t="shared" si="5"/>
        <v>7</v>
      </c>
      <c r="Q83" s="498" t="str">
        <f t="shared" si="6"/>
        <v>Gastos_Gerais</v>
      </c>
    </row>
    <row r="84" spans="1:17" ht="48" hidden="1" x14ac:dyDescent="0.2">
      <c r="A84" s="505">
        <v>4929</v>
      </c>
      <c r="B84" s="506">
        <v>45112</v>
      </c>
      <c r="C84" s="507">
        <v>45108</v>
      </c>
      <c r="D84" s="508" t="s">
        <v>264</v>
      </c>
      <c r="E84" s="520" t="s">
        <v>60</v>
      </c>
      <c r="F84" s="521">
        <v>15</v>
      </c>
      <c r="G84" s="520" t="s">
        <v>7511</v>
      </c>
      <c r="H84" s="520" t="s">
        <v>419</v>
      </c>
      <c r="I84" s="510" t="s">
        <v>6780</v>
      </c>
      <c r="J84" s="522" t="s">
        <v>669</v>
      </c>
      <c r="K84" s="522" t="s">
        <v>1188</v>
      </c>
      <c r="L84" s="511" t="s">
        <v>4137</v>
      </c>
      <c r="M84" s="610">
        <v>983669187</v>
      </c>
      <c r="N84" s="548">
        <v>45112</v>
      </c>
      <c r="O84" s="512">
        <f t="shared" si="4"/>
        <v>7</v>
      </c>
      <c r="P84" s="512">
        <f t="shared" si="5"/>
        <v>7</v>
      </c>
      <c r="Q84" s="498" t="str">
        <f t="shared" si="6"/>
        <v>Gastos_Gerais</v>
      </c>
    </row>
    <row r="85" spans="1:17" ht="48" hidden="1" x14ac:dyDescent="0.2">
      <c r="A85" s="505">
        <v>4930</v>
      </c>
      <c r="B85" s="506">
        <v>45112</v>
      </c>
      <c r="C85" s="507">
        <v>45108</v>
      </c>
      <c r="D85" s="508" t="s">
        <v>264</v>
      </c>
      <c r="E85" s="508" t="s">
        <v>60</v>
      </c>
      <c r="F85" s="521">
        <v>15</v>
      </c>
      <c r="G85" s="520" t="s">
        <v>7511</v>
      </c>
      <c r="H85" s="520" t="s">
        <v>419</v>
      </c>
      <c r="I85" s="510" t="s">
        <v>6781</v>
      </c>
      <c r="J85" s="522" t="s">
        <v>4112</v>
      </c>
      <c r="K85" s="522" t="s">
        <v>1188</v>
      </c>
      <c r="L85" s="511" t="s">
        <v>4137</v>
      </c>
      <c r="M85" s="610">
        <v>983669187</v>
      </c>
      <c r="N85" s="548">
        <v>45112</v>
      </c>
      <c r="O85" s="512">
        <f t="shared" si="4"/>
        <v>7</v>
      </c>
      <c r="P85" s="512">
        <f t="shared" si="5"/>
        <v>7</v>
      </c>
      <c r="Q85" s="498" t="str">
        <f t="shared" si="6"/>
        <v>Gastos_Gerais</v>
      </c>
    </row>
    <row r="86" spans="1:17" ht="48" hidden="1" x14ac:dyDescent="0.2">
      <c r="A86" s="505">
        <v>4931</v>
      </c>
      <c r="B86" s="506">
        <v>45112</v>
      </c>
      <c r="C86" s="507">
        <v>45108</v>
      </c>
      <c r="D86" s="508" t="s">
        <v>264</v>
      </c>
      <c r="E86" s="520" t="s">
        <v>60</v>
      </c>
      <c r="F86" s="521">
        <v>15</v>
      </c>
      <c r="G86" s="520" t="s">
        <v>7511</v>
      </c>
      <c r="H86" s="520" t="s">
        <v>419</v>
      </c>
      <c r="I86" s="510" t="s">
        <v>6782</v>
      </c>
      <c r="J86" s="522" t="s">
        <v>771</v>
      </c>
      <c r="K86" s="522" t="s">
        <v>1188</v>
      </c>
      <c r="L86" s="511" t="s">
        <v>4137</v>
      </c>
      <c r="M86" s="610">
        <v>983669187</v>
      </c>
      <c r="N86" s="548">
        <v>45112</v>
      </c>
      <c r="O86" s="512">
        <f t="shared" si="4"/>
        <v>7</v>
      </c>
      <c r="P86" s="512">
        <f t="shared" si="5"/>
        <v>7</v>
      </c>
      <c r="Q86" s="498" t="str">
        <f t="shared" si="6"/>
        <v>Gastos_Gerais</v>
      </c>
    </row>
    <row r="87" spans="1:17" ht="48" hidden="1" x14ac:dyDescent="0.2">
      <c r="A87" s="505">
        <v>4932</v>
      </c>
      <c r="B87" s="506">
        <v>45112</v>
      </c>
      <c r="C87" s="507">
        <v>45108</v>
      </c>
      <c r="D87" s="508" t="s">
        <v>264</v>
      </c>
      <c r="E87" s="520" t="s">
        <v>60</v>
      </c>
      <c r="F87" s="521">
        <v>15</v>
      </c>
      <c r="G87" s="520" t="s">
        <v>7511</v>
      </c>
      <c r="H87" s="520" t="s">
        <v>419</v>
      </c>
      <c r="I87" s="510" t="s">
        <v>6783</v>
      </c>
      <c r="J87" s="522" t="s">
        <v>1058</v>
      </c>
      <c r="K87" s="522" t="s">
        <v>1188</v>
      </c>
      <c r="L87" s="511" t="s">
        <v>4137</v>
      </c>
      <c r="M87" s="610">
        <v>983669187</v>
      </c>
      <c r="N87" s="548">
        <v>45112</v>
      </c>
      <c r="O87" s="512">
        <f t="shared" si="4"/>
        <v>7</v>
      </c>
      <c r="P87" s="512">
        <f t="shared" si="5"/>
        <v>7</v>
      </c>
      <c r="Q87" s="498" t="str">
        <f t="shared" si="6"/>
        <v>Gastos_Gerais</v>
      </c>
    </row>
    <row r="88" spans="1:17" ht="48" hidden="1" x14ac:dyDescent="0.2">
      <c r="A88" s="505">
        <v>4933</v>
      </c>
      <c r="B88" s="506">
        <v>45112</v>
      </c>
      <c r="C88" s="507">
        <v>45108</v>
      </c>
      <c r="D88" s="508" t="s">
        <v>264</v>
      </c>
      <c r="E88" s="520" t="s">
        <v>60</v>
      </c>
      <c r="F88" s="521">
        <v>15</v>
      </c>
      <c r="G88" s="520" t="s">
        <v>7511</v>
      </c>
      <c r="H88" s="520" t="s">
        <v>419</v>
      </c>
      <c r="I88" s="510" t="s">
        <v>6784</v>
      </c>
      <c r="J88" s="511" t="s">
        <v>4161</v>
      </c>
      <c r="K88" s="522" t="s">
        <v>1188</v>
      </c>
      <c r="L88" s="511" t="s">
        <v>4137</v>
      </c>
      <c r="M88" s="610">
        <v>983669187</v>
      </c>
      <c r="N88" s="548">
        <v>45112</v>
      </c>
      <c r="O88" s="512">
        <f t="shared" si="4"/>
        <v>7</v>
      </c>
      <c r="P88" s="512">
        <f t="shared" si="5"/>
        <v>7</v>
      </c>
      <c r="Q88" s="498" t="str">
        <f t="shared" si="6"/>
        <v>Gastos_Gerais</v>
      </c>
    </row>
    <row r="89" spans="1:17" ht="48" hidden="1" x14ac:dyDescent="0.2">
      <c r="A89" s="505">
        <v>4934</v>
      </c>
      <c r="B89" s="506">
        <v>45112</v>
      </c>
      <c r="C89" s="507">
        <v>45108</v>
      </c>
      <c r="D89" s="508" t="s">
        <v>264</v>
      </c>
      <c r="E89" s="520" t="s">
        <v>60</v>
      </c>
      <c r="F89" s="521">
        <v>15</v>
      </c>
      <c r="G89" s="520" t="s">
        <v>7511</v>
      </c>
      <c r="H89" s="520" t="s">
        <v>419</v>
      </c>
      <c r="I89" s="510" t="s">
        <v>3333</v>
      </c>
      <c r="J89" s="522" t="s">
        <v>511</v>
      </c>
      <c r="K89" s="522" t="s">
        <v>1188</v>
      </c>
      <c r="L89" s="511" t="s">
        <v>4137</v>
      </c>
      <c r="M89" s="610">
        <v>983669187</v>
      </c>
      <c r="N89" s="548">
        <v>45112</v>
      </c>
      <c r="O89" s="512">
        <f t="shared" si="4"/>
        <v>7</v>
      </c>
      <c r="P89" s="512">
        <f t="shared" si="5"/>
        <v>7</v>
      </c>
      <c r="Q89" s="498" t="str">
        <f t="shared" si="6"/>
        <v>Gastos_Gerais</v>
      </c>
    </row>
    <row r="90" spans="1:17" ht="48" hidden="1" x14ac:dyDescent="0.2">
      <c r="A90" s="505">
        <v>4935</v>
      </c>
      <c r="B90" s="506">
        <v>45112</v>
      </c>
      <c r="C90" s="507">
        <v>45108</v>
      </c>
      <c r="D90" s="508" t="s">
        <v>264</v>
      </c>
      <c r="E90" s="520" t="s">
        <v>60</v>
      </c>
      <c r="F90" s="521">
        <v>15</v>
      </c>
      <c r="G90" s="520" t="s">
        <v>7511</v>
      </c>
      <c r="H90" s="520" t="s">
        <v>419</v>
      </c>
      <c r="I90" s="510" t="s">
        <v>6785</v>
      </c>
      <c r="J90" s="522" t="s">
        <v>920</v>
      </c>
      <c r="K90" s="522" t="s">
        <v>1188</v>
      </c>
      <c r="L90" s="511" t="s">
        <v>4137</v>
      </c>
      <c r="M90" s="610">
        <v>983669187</v>
      </c>
      <c r="N90" s="548">
        <v>45112</v>
      </c>
      <c r="O90" s="512">
        <f t="shared" si="4"/>
        <v>7</v>
      </c>
      <c r="P90" s="512">
        <f t="shared" si="5"/>
        <v>7</v>
      </c>
      <c r="Q90" s="498" t="str">
        <f t="shared" si="6"/>
        <v>Gastos_Gerais</v>
      </c>
    </row>
    <row r="91" spans="1:17" ht="48" hidden="1" x14ac:dyDescent="0.2">
      <c r="A91" s="505">
        <v>4936</v>
      </c>
      <c r="B91" s="506">
        <v>45112</v>
      </c>
      <c r="C91" s="507">
        <v>45108</v>
      </c>
      <c r="D91" s="508" t="s">
        <v>264</v>
      </c>
      <c r="E91" s="520" t="s">
        <v>60</v>
      </c>
      <c r="F91" s="521">
        <v>15</v>
      </c>
      <c r="G91" s="520" t="s">
        <v>7511</v>
      </c>
      <c r="H91" s="520" t="s">
        <v>419</v>
      </c>
      <c r="I91" s="461" t="s">
        <v>8522</v>
      </c>
      <c r="J91" s="522" t="s">
        <v>1051</v>
      </c>
      <c r="K91" s="522" t="s">
        <v>1188</v>
      </c>
      <c r="L91" s="511" t="s">
        <v>4137</v>
      </c>
      <c r="M91" s="610">
        <v>983669187</v>
      </c>
      <c r="N91" s="548">
        <v>45112</v>
      </c>
      <c r="O91" s="512">
        <f t="shared" si="4"/>
        <v>7</v>
      </c>
      <c r="P91" s="512">
        <f t="shared" si="5"/>
        <v>7</v>
      </c>
      <c r="Q91" s="498" t="str">
        <f t="shared" si="6"/>
        <v>Gastos_Gerais</v>
      </c>
    </row>
    <row r="92" spans="1:17" ht="48" hidden="1" x14ac:dyDescent="0.2">
      <c r="A92" s="505">
        <v>4937</v>
      </c>
      <c r="B92" s="506">
        <v>45112</v>
      </c>
      <c r="C92" s="507">
        <v>45108</v>
      </c>
      <c r="D92" s="508" t="s">
        <v>264</v>
      </c>
      <c r="E92" s="520" t="s">
        <v>60</v>
      </c>
      <c r="F92" s="521">
        <v>15</v>
      </c>
      <c r="G92" s="520" t="s">
        <v>7511</v>
      </c>
      <c r="H92" s="520" t="s">
        <v>419</v>
      </c>
      <c r="I92" s="510" t="s">
        <v>6786</v>
      </c>
      <c r="J92" s="522" t="s">
        <v>1120</v>
      </c>
      <c r="K92" s="522" t="s">
        <v>1188</v>
      </c>
      <c r="L92" s="511" t="s">
        <v>4137</v>
      </c>
      <c r="M92" s="610">
        <v>983669187</v>
      </c>
      <c r="N92" s="548">
        <v>45112</v>
      </c>
      <c r="O92" s="512">
        <f t="shared" si="4"/>
        <v>7</v>
      </c>
      <c r="P92" s="512">
        <f t="shared" si="5"/>
        <v>7</v>
      </c>
      <c r="Q92" s="498" t="str">
        <f t="shared" si="6"/>
        <v>Gastos_Gerais</v>
      </c>
    </row>
    <row r="93" spans="1:17" ht="48" hidden="1" x14ac:dyDescent="0.2">
      <c r="A93" s="505">
        <v>4938</v>
      </c>
      <c r="B93" s="506">
        <v>45112</v>
      </c>
      <c r="C93" s="507">
        <v>45108</v>
      </c>
      <c r="D93" s="508" t="s">
        <v>264</v>
      </c>
      <c r="E93" s="520" t="s">
        <v>60</v>
      </c>
      <c r="F93" s="521">
        <v>15</v>
      </c>
      <c r="G93" s="520" t="s">
        <v>7511</v>
      </c>
      <c r="H93" s="520" t="s">
        <v>419</v>
      </c>
      <c r="I93" s="510" t="s">
        <v>7513</v>
      </c>
      <c r="J93" s="522" t="s">
        <v>6787</v>
      </c>
      <c r="K93" s="522" t="s">
        <v>1188</v>
      </c>
      <c r="L93" s="511" t="s">
        <v>4137</v>
      </c>
      <c r="M93" s="610">
        <v>983669187</v>
      </c>
      <c r="N93" s="548">
        <v>45112</v>
      </c>
      <c r="O93" s="512">
        <f t="shared" si="4"/>
        <v>7</v>
      </c>
      <c r="P93" s="512">
        <f t="shared" si="5"/>
        <v>7</v>
      </c>
      <c r="Q93" s="498" t="str">
        <f t="shared" si="6"/>
        <v>Gastos_Gerais</v>
      </c>
    </row>
    <row r="94" spans="1:17" ht="48" hidden="1" x14ac:dyDescent="0.2">
      <c r="A94" s="505">
        <v>4939</v>
      </c>
      <c r="B94" s="506">
        <v>45112</v>
      </c>
      <c r="C94" s="507">
        <v>45108</v>
      </c>
      <c r="D94" s="508" t="s">
        <v>264</v>
      </c>
      <c r="E94" s="520" t="s">
        <v>60</v>
      </c>
      <c r="F94" s="521">
        <v>15</v>
      </c>
      <c r="G94" s="520" t="s">
        <v>7511</v>
      </c>
      <c r="H94" s="520" t="s">
        <v>419</v>
      </c>
      <c r="I94" s="510" t="s">
        <v>5974</v>
      </c>
      <c r="J94" s="522" t="s">
        <v>879</v>
      </c>
      <c r="K94" s="522" t="s">
        <v>1188</v>
      </c>
      <c r="L94" s="511" t="s">
        <v>4137</v>
      </c>
      <c r="M94" s="610">
        <v>983669187</v>
      </c>
      <c r="N94" s="548">
        <v>45112</v>
      </c>
      <c r="O94" s="512">
        <f t="shared" si="4"/>
        <v>7</v>
      </c>
      <c r="P94" s="512">
        <f t="shared" si="5"/>
        <v>7</v>
      </c>
      <c r="Q94" s="498" t="str">
        <f t="shared" si="6"/>
        <v>Gastos_Gerais</v>
      </c>
    </row>
    <row r="95" spans="1:17" ht="48" hidden="1" x14ac:dyDescent="0.2">
      <c r="A95" s="505">
        <v>4940</v>
      </c>
      <c r="B95" s="506">
        <v>45112</v>
      </c>
      <c r="C95" s="507">
        <v>45108</v>
      </c>
      <c r="D95" s="508" t="s">
        <v>264</v>
      </c>
      <c r="E95" s="520" t="s">
        <v>60</v>
      </c>
      <c r="F95" s="521">
        <v>15</v>
      </c>
      <c r="G95" s="520" t="s">
        <v>7511</v>
      </c>
      <c r="H95" s="520" t="s">
        <v>419</v>
      </c>
      <c r="I95" s="510" t="s">
        <v>6788</v>
      </c>
      <c r="J95" s="522" t="s">
        <v>747</v>
      </c>
      <c r="K95" s="522" t="s">
        <v>1188</v>
      </c>
      <c r="L95" s="511" t="s">
        <v>4137</v>
      </c>
      <c r="M95" s="610">
        <v>983669187</v>
      </c>
      <c r="N95" s="548">
        <v>45112</v>
      </c>
      <c r="O95" s="512">
        <f t="shared" si="4"/>
        <v>7</v>
      </c>
      <c r="P95" s="512">
        <f t="shared" si="5"/>
        <v>7</v>
      </c>
      <c r="Q95" s="498" t="str">
        <f t="shared" si="6"/>
        <v>Gastos_Gerais</v>
      </c>
    </row>
    <row r="96" spans="1:17" ht="48" hidden="1" x14ac:dyDescent="0.2">
      <c r="A96" s="505">
        <v>4941</v>
      </c>
      <c r="B96" s="506">
        <v>45112</v>
      </c>
      <c r="C96" s="507">
        <v>45108</v>
      </c>
      <c r="D96" s="508" t="s">
        <v>264</v>
      </c>
      <c r="E96" s="520" t="s">
        <v>60</v>
      </c>
      <c r="F96" s="521">
        <v>15</v>
      </c>
      <c r="G96" s="520" t="s">
        <v>7511</v>
      </c>
      <c r="H96" s="520" t="s">
        <v>419</v>
      </c>
      <c r="I96" s="510" t="s">
        <v>9009</v>
      </c>
      <c r="J96" s="522" t="s">
        <v>1012</v>
      </c>
      <c r="K96" s="522" t="s">
        <v>1188</v>
      </c>
      <c r="L96" s="511" t="s">
        <v>4137</v>
      </c>
      <c r="M96" s="610">
        <v>983669187</v>
      </c>
      <c r="N96" s="548">
        <v>45112</v>
      </c>
      <c r="O96" s="512">
        <f t="shared" si="4"/>
        <v>7</v>
      </c>
      <c r="P96" s="512">
        <f t="shared" si="5"/>
        <v>7</v>
      </c>
      <c r="Q96" s="498" t="str">
        <f t="shared" si="6"/>
        <v>Gastos_Gerais</v>
      </c>
    </row>
    <row r="97" spans="1:17" ht="48" hidden="1" x14ac:dyDescent="0.2">
      <c r="A97" s="505">
        <v>4942</v>
      </c>
      <c r="B97" s="506">
        <v>45112</v>
      </c>
      <c r="C97" s="507">
        <v>45108</v>
      </c>
      <c r="D97" s="508" t="s">
        <v>264</v>
      </c>
      <c r="E97" s="520" t="s">
        <v>60</v>
      </c>
      <c r="F97" s="521">
        <v>15</v>
      </c>
      <c r="G97" s="520" t="s">
        <v>7511</v>
      </c>
      <c r="H97" s="520" t="s">
        <v>419</v>
      </c>
      <c r="I97" s="510" t="s">
        <v>2895</v>
      </c>
      <c r="J97" s="522" t="s">
        <v>514</v>
      </c>
      <c r="K97" s="522" t="s">
        <v>1188</v>
      </c>
      <c r="L97" s="511" t="s">
        <v>4137</v>
      </c>
      <c r="M97" s="611">
        <v>983669187</v>
      </c>
      <c r="N97" s="548">
        <v>45112</v>
      </c>
      <c r="O97" s="512">
        <f t="shared" si="4"/>
        <v>7</v>
      </c>
      <c r="P97" s="512">
        <f t="shared" si="5"/>
        <v>7</v>
      </c>
      <c r="Q97" s="498" t="str">
        <f t="shared" si="6"/>
        <v>Gastos_Gerais</v>
      </c>
    </row>
    <row r="98" spans="1:17" ht="48" hidden="1" x14ac:dyDescent="0.2">
      <c r="A98" s="505">
        <v>4943</v>
      </c>
      <c r="B98" s="506">
        <v>45112</v>
      </c>
      <c r="C98" s="507">
        <v>45108</v>
      </c>
      <c r="D98" s="508" t="s">
        <v>264</v>
      </c>
      <c r="E98" s="520" t="s">
        <v>60</v>
      </c>
      <c r="F98" s="521">
        <v>15</v>
      </c>
      <c r="G98" s="520" t="s">
        <v>7511</v>
      </c>
      <c r="H98" s="520" t="s">
        <v>419</v>
      </c>
      <c r="I98" s="510" t="s">
        <v>6411</v>
      </c>
      <c r="J98" s="522" t="s">
        <v>832</v>
      </c>
      <c r="K98" s="522" t="s">
        <v>1188</v>
      </c>
      <c r="L98" s="511" t="s">
        <v>4137</v>
      </c>
      <c r="M98" s="610">
        <v>983669187</v>
      </c>
      <c r="N98" s="548">
        <v>45112</v>
      </c>
      <c r="O98" s="512">
        <f t="shared" si="4"/>
        <v>7</v>
      </c>
      <c r="P98" s="512">
        <f t="shared" si="5"/>
        <v>7</v>
      </c>
      <c r="Q98" s="498" t="str">
        <f t="shared" si="6"/>
        <v>Gastos_Gerais</v>
      </c>
    </row>
    <row r="99" spans="1:17" ht="48" hidden="1" x14ac:dyDescent="0.2">
      <c r="A99" s="505">
        <v>4944</v>
      </c>
      <c r="B99" s="506">
        <v>45112</v>
      </c>
      <c r="C99" s="507">
        <v>45108</v>
      </c>
      <c r="D99" s="508" t="s">
        <v>264</v>
      </c>
      <c r="E99" s="520" t="s">
        <v>60</v>
      </c>
      <c r="F99" s="521">
        <v>15</v>
      </c>
      <c r="G99" s="520" t="s">
        <v>7511</v>
      </c>
      <c r="H99" s="520" t="s">
        <v>419</v>
      </c>
      <c r="I99" s="510" t="s">
        <v>6789</v>
      </c>
      <c r="J99" s="522" t="s">
        <v>767</v>
      </c>
      <c r="K99" s="522" t="s">
        <v>1188</v>
      </c>
      <c r="L99" s="511" t="s">
        <v>4137</v>
      </c>
      <c r="M99" s="610">
        <v>983669187</v>
      </c>
      <c r="N99" s="548">
        <v>45112</v>
      </c>
      <c r="O99" s="512">
        <f t="shared" si="4"/>
        <v>7</v>
      </c>
      <c r="P99" s="512">
        <f t="shared" si="5"/>
        <v>7</v>
      </c>
      <c r="Q99" s="498" t="str">
        <f t="shared" si="6"/>
        <v>Gastos_Gerais</v>
      </c>
    </row>
    <row r="100" spans="1:17" ht="48" hidden="1" x14ac:dyDescent="0.2">
      <c r="A100" s="505">
        <v>4945</v>
      </c>
      <c r="B100" s="506">
        <v>45112</v>
      </c>
      <c r="C100" s="514">
        <v>45108</v>
      </c>
      <c r="D100" s="508" t="s">
        <v>264</v>
      </c>
      <c r="E100" s="515" t="s">
        <v>60</v>
      </c>
      <c r="F100" s="521">
        <v>15</v>
      </c>
      <c r="G100" s="520" t="s">
        <v>7511</v>
      </c>
      <c r="H100" s="520" t="s">
        <v>419</v>
      </c>
      <c r="I100" s="510" t="s">
        <v>4950</v>
      </c>
      <c r="J100" s="522" t="s">
        <v>1036</v>
      </c>
      <c r="K100" s="522" t="s">
        <v>1188</v>
      </c>
      <c r="L100" s="511" t="s">
        <v>4137</v>
      </c>
      <c r="M100" s="611">
        <v>983669187</v>
      </c>
      <c r="N100" s="548">
        <v>45112</v>
      </c>
      <c r="O100" s="512">
        <f t="shared" si="4"/>
        <v>7</v>
      </c>
      <c r="P100" s="512">
        <f t="shared" si="5"/>
        <v>7</v>
      </c>
      <c r="Q100" s="498" t="str">
        <f t="shared" si="6"/>
        <v>Gastos_Gerais</v>
      </c>
    </row>
    <row r="101" spans="1:17" ht="48" hidden="1" x14ac:dyDescent="0.2">
      <c r="A101" s="505">
        <v>4946</v>
      </c>
      <c r="B101" s="506">
        <v>45112</v>
      </c>
      <c r="C101" s="507">
        <v>45108</v>
      </c>
      <c r="D101" s="508" t="s">
        <v>264</v>
      </c>
      <c r="E101" s="520" t="s">
        <v>60</v>
      </c>
      <c r="F101" s="521">
        <v>15</v>
      </c>
      <c r="G101" s="510" t="s">
        <v>7511</v>
      </c>
      <c r="H101" s="520" t="s">
        <v>419</v>
      </c>
      <c r="I101" s="510" t="s">
        <v>3102</v>
      </c>
      <c r="J101" s="511" t="s">
        <v>595</v>
      </c>
      <c r="K101" s="511" t="s">
        <v>1188</v>
      </c>
      <c r="L101" s="511" t="s">
        <v>4137</v>
      </c>
      <c r="M101" s="610">
        <v>983669187</v>
      </c>
      <c r="N101" s="548">
        <v>45112</v>
      </c>
      <c r="O101" s="512">
        <f t="shared" si="4"/>
        <v>7</v>
      </c>
      <c r="P101" s="512">
        <f t="shared" si="5"/>
        <v>7</v>
      </c>
      <c r="Q101" s="498" t="str">
        <f t="shared" si="6"/>
        <v>Gastos_Gerais</v>
      </c>
    </row>
    <row r="102" spans="1:17" ht="48" hidden="1" x14ac:dyDescent="0.2">
      <c r="A102" s="505">
        <v>4947</v>
      </c>
      <c r="B102" s="506">
        <v>45112</v>
      </c>
      <c r="C102" s="507">
        <v>45108</v>
      </c>
      <c r="D102" s="508" t="s">
        <v>264</v>
      </c>
      <c r="E102" s="520" t="s">
        <v>60</v>
      </c>
      <c r="F102" s="521">
        <v>15</v>
      </c>
      <c r="G102" s="510" t="s">
        <v>7511</v>
      </c>
      <c r="H102" s="520" t="s">
        <v>419</v>
      </c>
      <c r="I102" s="510" t="s">
        <v>7059</v>
      </c>
      <c r="J102" s="522" t="s">
        <v>450</v>
      </c>
      <c r="K102" s="522" t="s">
        <v>1188</v>
      </c>
      <c r="L102" s="511" t="s">
        <v>4137</v>
      </c>
      <c r="M102" s="610">
        <v>983669187</v>
      </c>
      <c r="N102" s="548">
        <v>45112</v>
      </c>
      <c r="O102" s="512">
        <f t="shared" si="4"/>
        <v>7</v>
      </c>
      <c r="P102" s="512">
        <f t="shared" si="5"/>
        <v>7</v>
      </c>
      <c r="Q102" s="498" t="str">
        <f t="shared" si="6"/>
        <v>Gastos_Gerais</v>
      </c>
    </row>
    <row r="103" spans="1:17" ht="48" hidden="1" x14ac:dyDescent="0.2">
      <c r="A103" s="505">
        <v>4948</v>
      </c>
      <c r="B103" s="506">
        <v>45112</v>
      </c>
      <c r="C103" s="507">
        <v>45108</v>
      </c>
      <c r="D103" s="508" t="s">
        <v>264</v>
      </c>
      <c r="E103" s="508" t="s">
        <v>60</v>
      </c>
      <c r="F103" s="521">
        <v>15</v>
      </c>
      <c r="G103" s="510" t="s">
        <v>7511</v>
      </c>
      <c r="H103" s="520" t="s">
        <v>419</v>
      </c>
      <c r="I103" s="510" t="s">
        <v>6790</v>
      </c>
      <c r="J103" s="522" t="s">
        <v>768</v>
      </c>
      <c r="K103" s="522" t="s">
        <v>1188</v>
      </c>
      <c r="L103" s="511" t="s">
        <v>4137</v>
      </c>
      <c r="M103" s="610">
        <v>983669187</v>
      </c>
      <c r="N103" s="548">
        <v>45112</v>
      </c>
      <c r="O103" s="512">
        <f t="shared" si="4"/>
        <v>7</v>
      </c>
      <c r="P103" s="512">
        <f t="shared" si="5"/>
        <v>7</v>
      </c>
      <c r="Q103" s="498" t="str">
        <f t="shared" si="6"/>
        <v>Gastos_Gerais</v>
      </c>
    </row>
    <row r="104" spans="1:17" ht="48" hidden="1" x14ac:dyDescent="0.2">
      <c r="A104" s="505">
        <v>4949</v>
      </c>
      <c r="B104" s="506">
        <v>45112</v>
      </c>
      <c r="C104" s="507">
        <v>45108</v>
      </c>
      <c r="D104" s="508" t="s">
        <v>264</v>
      </c>
      <c r="E104" s="520" t="s">
        <v>60</v>
      </c>
      <c r="F104" s="521">
        <v>15</v>
      </c>
      <c r="G104" s="510" t="s">
        <v>7511</v>
      </c>
      <c r="H104" s="520" t="s">
        <v>419</v>
      </c>
      <c r="I104" s="510" t="s">
        <v>6791</v>
      </c>
      <c r="J104" s="522" t="s">
        <v>789</v>
      </c>
      <c r="K104" s="522" t="s">
        <v>1188</v>
      </c>
      <c r="L104" s="511" t="s">
        <v>4137</v>
      </c>
      <c r="M104" s="610">
        <v>983669187</v>
      </c>
      <c r="N104" s="548">
        <v>45112</v>
      </c>
      <c r="O104" s="512">
        <f t="shared" si="4"/>
        <v>7</v>
      </c>
      <c r="P104" s="512">
        <f t="shared" si="5"/>
        <v>7</v>
      </c>
      <c r="Q104" s="498" t="str">
        <f t="shared" si="6"/>
        <v>Gastos_Gerais</v>
      </c>
    </row>
    <row r="105" spans="1:17" ht="48" hidden="1" x14ac:dyDescent="0.2">
      <c r="A105" s="505">
        <v>4950</v>
      </c>
      <c r="B105" s="506">
        <v>45112</v>
      </c>
      <c r="C105" s="507">
        <v>45108</v>
      </c>
      <c r="D105" s="508" t="s">
        <v>264</v>
      </c>
      <c r="E105" s="520" t="s">
        <v>60</v>
      </c>
      <c r="F105" s="521">
        <v>15</v>
      </c>
      <c r="G105" s="520" t="s">
        <v>7511</v>
      </c>
      <c r="H105" s="520" t="s">
        <v>419</v>
      </c>
      <c r="I105" s="510" t="s">
        <v>6792</v>
      </c>
      <c r="J105" s="522" t="s">
        <v>3106</v>
      </c>
      <c r="K105" s="522" t="s">
        <v>1188</v>
      </c>
      <c r="L105" s="511" t="s">
        <v>4137</v>
      </c>
      <c r="M105" s="610">
        <v>983669187</v>
      </c>
      <c r="N105" s="548">
        <v>45112</v>
      </c>
      <c r="O105" s="512">
        <f t="shared" si="4"/>
        <v>7</v>
      </c>
      <c r="P105" s="512">
        <f t="shared" si="5"/>
        <v>7</v>
      </c>
      <c r="Q105" s="498" t="str">
        <f t="shared" si="6"/>
        <v>Gastos_Gerais</v>
      </c>
    </row>
    <row r="106" spans="1:17" ht="48" hidden="1" x14ac:dyDescent="0.2">
      <c r="A106" s="505">
        <v>4951</v>
      </c>
      <c r="B106" s="506">
        <v>45112</v>
      </c>
      <c r="C106" s="507">
        <v>45108</v>
      </c>
      <c r="D106" s="508" t="s">
        <v>264</v>
      </c>
      <c r="E106" s="520" t="s">
        <v>60</v>
      </c>
      <c r="F106" s="521">
        <v>15</v>
      </c>
      <c r="G106" s="510" t="s">
        <v>7511</v>
      </c>
      <c r="H106" s="520" t="s">
        <v>419</v>
      </c>
      <c r="I106" s="510" t="s">
        <v>6793</v>
      </c>
      <c r="J106" s="522" t="s">
        <v>1117</v>
      </c>
      <c r="K106" s="522" t="s">
        <v>1188</v>
      </c>
      <c r="L106" s="511" t="s">
        <v>4137</v>
      </c>
      <c r="M106" s="610">
        <v>983669187</v>
      </c>
      <c r="N106" s="548">
        <v>45112</v>
      </c>
      <c r="O106" s="512">
        <f t="shared" si="4"/>
        <v>7</v>
      </c>
      <c r="P106" s="512">
        <f t="shared" si="5"/>
        <v>7</v>
      </c>
      <c r="Q106" s="498" t="str">
        <f t="shared" si="6"/>
        <v>Gastos_Gerais</v>
      </c>
    </row>
    <row r="107" spans="1:17" ht="48" hidden="1" x14ac:dyDescent="0.2">
      <c r="A107" s="505">
        <v>4952</v>
      </c>
      <c r="B107" s="506">
        <v>45112</v>
      </c>
      <c r="C107" s="507">
        <v>45108</v>
      </c>
      <c r="D107" s="508" t="s">
        <v>264</v>
      </c>
      <c r="E107" s="520" t="s">
        <v>60</v>
      </c>
      <c r="F107" s="521">
        <v>15</v>
      </c>
      <c r="G107" s="510" t="s">
        <v>7511</v>
      </c>
      <c r="H107" s="520" t="s">
        <v>419</v>
      </c>
      <c r="I107" s="510" t="s">
        <v>6794</v>
      </c>
      <c r="J107" s="522" t="s">
        <v>847</v>
      </c>
      <c r="K107" s="522" t="s">
        <v>1188</v>
      </c>
      <c r="L107" s="511" t="s">
        <v>4137</v>
      </c>
      <c r="M107" s="610">
        <v>983669187</v>
      </c>
      <c r="N107" s="548">
        <v>45112</v>
      </c>
      <c r="O107" s="512">
        <f t="shared" si="4"/>
        <v>7</v>
      </c>
      <c r="P107" s="512">
        <f t="shared" si="5"/>
        <v>7</v>
      </c>
      <c r="Q107" s="498" t="str">
        <f t="shared" si="6"/>
        <v>Gastos_Gerais</v>
      </c>
    </row>
    <row r="108" spans="1:17" ht="48" hidden="1" x14ac:dyDescent="0.2">
      <c r="A108" s="505">
        <v>4953</v>
      </c>
      <c r="B108" s="506">
        <v>45112</v>
      </c>
      <c r="C108" s="507">
        <v>45108</v>
      </c>
      <c r="D108" s="508" t="s">
        <v>264</v>
      </c>
      <c r="E108" s="520" t="s">
        <v>60</v>
      </c>
      <c r="F108" s="521">
        <v>15</v>
      </c>
      <c r="G108" s="510" t="s">
        <v>7511</v>
      </c>
      <c r="H108" s="520" t="s">
        <v>419</v>
      </c>
      <c r="I108" s="510" t="s">
        <v>6795</v>
      </c>
      <c r="J108" s="522" t="s">
        <v>1046</v>
      </c>
      <c r="K108" s="522" t="s">
        <v>1188</v>
      </c>
      <c r="L108" s="511" t="s">
        <v>4137</v>
      </c>
      <c r="M108" s="610">
        <v>983669187</v>
      </c>
      <c r="N108" s="548">
        <v>45112</v>
      </c>
      <c r="O108" s="512">
        <f t="shared" si="4"/>
        <v>7</v>
      </c>
      <c r="P108" s="512">
        <f t="shared" si="5"/>
        <v>7</v>
      </c>
      <c r="Q108" s="498" t="str">
        <f t="shared" si="6"/>
        <v>Gastos_Gerais</v>
      </c>
    </row>
    <row r="109" spans="1:17" ht="25.5" hidden="1" x14ac:dyDescent="0.2">
      <c r="A109" s="505">
        <v>4954</v>
      </c>
      <c r="B109" s="506">
        <v>45112</v>
      </c>
      <c r="C109" s="507">
        <v>45108</v>
      </c>
      <c r="D109" s="508" t="s">
        <v>176</v>
      </c>
      <c r="E109" s="520" t="s">
        <v>261</v>
      </c>
      <c r="F109" s="521">
        <v>864.17</v>
      </c>
      <c r="G109" s="510" t="s">
        <v>1207</v>
      </c>
      <c r="H109" s="520" t="s">
        <v>417</v>
      </c>
      <c r="I109" s="510" t="s">
        <v>6759</v>
      </c>
      <c r="J109" s="522" t="s">
        <v>4088</v>
      </c>
      <c r="K109" s="522" t="s">
        <v>1188</v>
      </c>
      <c r="L109" s="511" t="s">
        <v>4137</v>
      </c>
      <c r="M109" s="610">
        <v>983669187</v>
      </c>
      <c r="N109" s="548">
        <v>45112</v>
      </c>
      <c r="O109" s="512">
        <f t="shared" si="4"/>
        <v>7</v>
      </c>
      <c r="P109" s="512">
        <f t="shared" si="5"/>
        <v>7</v>
      </c>
      <c r="Q109" s="498" t="str">
        <f t="shared" si="6"/>
        <v>Gastos_com_Pessoal</v>
      </c>
    </row>
    <row r="110" spans="1:17" ht="25.5" hidden="1" x14ac:dyDescent="0.2">
      <c r="A110" s="505">
        <v>4955</v>
      </c>
      <c r="B110" s="506">
        <v>45112</v>
      </c>
      <c r="C110" s="507">
        <v>45108</v>
      </c>
      <c r="D110" s="508" t="s">
        <v>176</v>
      </c>
      <c r="E110" s="520" t="s">
        <v>280</v>
      </c>
      <c r="F110" s="521">
        <v>864.17</v>
      </c>
      <c r="G110" s="510" t="s">
        <v>1209</v>
      </c>
      <c r="H110" s="520" t="s">
        <v>417</v>
      </c>
      <c r="I110" s="510" t="s">
        <v>6759</v>
      </c>
      <c r="J110" s="522" t="s">
        <v>4088</v>
      </c>
      <c r="K110" s="522" t="s">
        <v>1188</v>
      </c>
      <c r="L110" s="511" t="s">
        <v>4137</v>
      </c>
      <c r="M110" s="610">
        <v>983669187</v>
      </c>
      <c r="N110" s="548">
        <v>45112</v>
      </c>
      <c r="O110" s="512">
        <f t="shared" si="4"/>
        <v>7</v>
      </c>
      <c r="P110" s="512">
        <f t="shared" si="5"/>
        <v>7</v>
      </c>
      <c r="Q110" s="498" t="str">
        <f t="shared" si="6"/>
        <v>Gastos_com_Pessoal</v>
      </c>
    </row>
    <row r="111" spans="1:17" ht="25.5" hidden="1" x14ac:dyDescent="0.2">
      <c r="A111" s="505">
        <v>4956</v>
      </c>
      <c r="B111" s="506">
        <v>45112</v>
      </c>
      <c r="C111" s="507">
        <v>45108</v>
      </c>
      <c r="D111" s="508" t="s">
        <v>176</v>
      </c>
      <c r="E111" s="520" t="s">
        <v>262</v>
      </c>
      <c r="F111" s="521">
        <v>288.06</v>
      </c>
      <c r="G111" s="510" t="s">
        <v>1210</v>
      </c>
      <c r="H111" s="520" t="s">
        <v>417</v>
      </c>
      <c r="I111" s="510" t="s">
        <v>6759</v>
      </c>
      <c r="J111" s="522" t="s">
        <v>4088</v>
      </c>
      <c r="K111" s="522" t="s">
        <v>1188</v>
      </c>
      <c r="L111" s="511" t="s">
        <v>4137</v>
      </c>
      <c r="M111" s="610">
        <v>983669187</v>
      </c>
      <c r="N111" s="548">
        <v>45112</v>
      </c>
      <c r="O111" s="512">
        <f t="shared" si="4"/>
        <v>7</v>
      </c>
      <c r="P111" s="512">
        <f t="shared" si="5"/>
        <v>7</v>
      </c>
      <c r="Q111" s="498" t="str">
        <f t="shared" si="6"/>
        <v>Gastos_com_Pessoal</v>
      </c>
    </row>
    <row r="112" spans="1:17" ht="36" hidden="1" x14ac:dyDescent="0.2">
      <c r="A112" s="505">
        <v>4957</v>
      </c>
      <c r="B112" s="506">
        <v>45112</v>
      </c>
      <c r="C112" s="507">
        <v>45108</v>
      </c>
      <c r="D112" s="508" t="s">
        <v>176</v>
      </c>
      <c r="E112" s="520" t="s">
        <v>169</v>
      </c>
      <c r="F112" s="521">
        <v>995.55</v>
      </c>
      <c r="G112" s="510" t="s">
        <v>1211</v>
      </c>
      <c r="H112" s="520" t="s">
        <v>417</v>
      </c>
      <c r="I112" s="510" t="s">
        <v>6759</v>
      </c>
      <c r="J112" s="522" t="s">
        <v>4088</v>
      </c>
      <c r="K112" s="522" t="s">
        <v>1188</v>
      </c>
      <c r="L112" s="511" t="s">
        <v>4137</v>
      </c>
      <c r="M112" s="610">
        <v>983669187</v>
      </c>
      <c r="N112" s="548">
        <v>45112</v>
      </c>
      <c r="O112" s="512">
        <f t="shared" si="4"/>
        <v>7</v>
      </c>
      <c r="P112" s="512">
        <f t="shared" si="5"/>
        <v>7</v>
      </c>
      <c r="Q112" s="498" t="str">
        <f t="shared" si="6"/>
        <v>Gastos_com_Pessoal</v>
      </c>
    </row>
    <row r="113" spans="1:17" ht="48" hidden="1" x14ac:dyDescent="0.2">
      <c r="A113" s="505">
        <v>4958</v>
      </c>
      <c r="B113" s="506">
        <v>45112</v>
      </c>
      <c r="C113" s="507">
        <v>45108</v>
      </c>
      <c r="D113" s="508" t="s">
        <v>264</v>
      </c>
      <c r="E113" s="520" t="s">
        <v>60</v>
      </c>
      <c r="F113" s="521">
        <v>15</v>
      </c>
      <c r="G113" s="510" t="s">
        <v>7511</v>
      </c>
      <c r="H113" s="520" t="s">
        <v>419</v>
      </c>
      <c r="I113" s="510" t="s">
        <v>6796</v>
      </c>
      <c r="J113" s="522" t="s">
        <v>6797</v>
      </c>
      <c r="K113" s="522" t="s">
        <v>1188</v>
      </c>
      <c r="L113" s="511" t="s">
        <v>4137</v>
      </c>
      <c r="M113" s="610">
        <v>983669187</v>
      </c>
      <c r="N113" s="548">
        <v>45112</v>
      </c>
      <c r="O113" s="512">
        <f t="shared" si="4"/>
        <v>7</v>
      </c>
      <c r="P113" s="512">
        <f t="shared" si="5"/>
        <v>7</v>
      </c>
      <c r="Q113" s="498" t="str">
        <f t="shared" si="6"/>
        <v>Gastos_Gerais</v>
      </c>
    </row>
    <row r="114" spans="1:17" ht="48" hidden="1" x14ac:dyDescent="0.2">
      <c r="A114" s="505">
        <v>4959</v>
      </c>
      <c r="B114" s="506">
        <v>45112</v>
      </c>
      <c r="C114" s="507">
        <v>45108</v>
      </c>
      <c r="D114" s="508" t="s">
        <v>264</v>
      </c>
      <c r="E114" s="520" t="s">
        <v>60</v>
      </c>
      <c r="F114" s="521">
        <v>15</v>
      </c>
      <c r="G114" s="510" t="s">
        <v>7511</v>
      </c>
      <c r="H114" s="520" t="s">
        <v>419</v>
      </c>
      <c r="I114" s="510" t="s">
        <v>6798</v>
      </c>
      <c r="J114" s="522" t="s">
        <v>721</v>
      </c>
      <c r="K114" s="522" t="s">
        <v>1188</v>
      </c>
      <c r="L114" s="511" t="s">
        <v>4137</v>
      </c>
      <c r="M114" s="610">
        <v>983669187</v>
      </c>
      <c r="N114" s="548">
        <v>45112</v>
      </c>
      <c r="O114" s="512">
        <f t="shared" si="4"/>
        <v>7</v>
      </c>
      <c r="P114" s="512">
        <f t="shared" si="5"/>
        <v>7</v>
      </c>
      <c r="Q114" s="498" t="str">
        <f t="shared" si="6"/>
        <v>Gastos_Gerais</v>
      </c>
    </row>
    <row r="115" spans="1:17" ht="48" hidden="1" x14ac:dyDescent="0.2">
      <c r="A115" s="505">
        <v>4960</v>
      </c>
      <c r="B115" s="506">
        <v>45112</v>
      </c>
      <c r="C115" s="507">
        <v>45108</v>
      </c>
      <c r="D115" s="508" t="s">
        <v>264</v>
      </c>
      <c r="E115" s="520" t="s">
        <v>60</v>
      </c>
      <c r="F115" s="521">
        <v>15</v>
      </c>
      <c r="G115" s="510" t="s">
        <v>7511</v>
      </c>
      <c r="H115" s="520" t="s">
        <v>419</v>
      </c>
      <c r="I115" s="510" t="s">
        <v>6799</v>
      </c>
      <c r="J115" s="522" t="s">
        <v>1118</v>
      </c>
      <c r="K115" s="522" t="s">
        <v>1188</v>
      </c>
      <c r="L115" s="511" t="s">
        <v>4137</v>
      </c>
      <c r="M115" s="610">
        <v>983669187</v>
      </c>
      <c r="N115" s="548">
        <v>45112</v>
      </c>
      <c r="O115" s="512">
        <f t="shared" si="4"/>
        <v>7</v>
      </c>
      <c r="P115" s="512">
        <f t="shared" si="5"/>
        <v>7</v>
      </c>
      <c r="Q115" s="498" t="str">
        <f t="shared" si="6"/>
        <v>Gastos_Gerais</v>
      </c>
    </row>
    <row r="116" spans="1:17" ht="48" hidden="1" x14ac:dyDescent="0.2">
      <c r="A116" s="505">
        <v>4961</v>
      </c>
      <c r="B116" s="506">
        <v>45112</v>
      </c>
      <c r="C116" s="507">
        <v>45108</v>
      </c>
      <c r="D116" s="508" t="s">
        <v>264</v>
      </c>
      <c r="E116" s="520" t="s">
        <v>60</v>
      </c>
      <c r="F116" s="521">
        <v>15</v>
      </c>
      <c r="G116" s="520" t="s">
        <v>7511</v>
      </c>
      <c r="H116" s="520" t="s">
        <v>419</v>
      </c>
      <c r="I116" s="510" t="s">
        <v>6800</v>
      </c>
      <c r="J116" s="522" t="s">
        <v>914</v>
      </c>
      <c r="K116" s="522" t="s">
        <v>1188</v>
      </c>
      <c r="L116" s="511" t="s">
        <v>4137</v>
      </c>
      <c r="M116" s="610">
        <v>983669187</v>
      </c>
      <c r="N116" s="548">
        <v>45112</v>
      </c>
      <c r="O116" s="512">
        <f t="shared" si="4"/>
        <v>7</v>
      </c>
      <c r="P116" s="512">
        <f t="shared" si="5"/>
        <v>7</v>
      </c>
      <c r="Q116" s="498" t="str">
        <f t="shared" si="6"/>
        <v>Gastos_Gerais</v>
      </c>
    </row>
    <row r="117" spans="1:17" ht="48" hidden="1" x14ac:dyDescent="0.2">
      <c r="A117" s="505">
        <v>4962</v>
      </c>
      <c r="B117" s="506">
        <v>45112</v>
      </c>
      <c r="C117" s="507">
        <v>45108</v>
      </c>
      <c r="D117" s="508" t="s">
        <v>264</v>
      </c>
      <c r="E117" s="520" t="s">
        <v>60</v>
      </c>
      <c r="F117" s="521">
        <v>15</v>
      </c>
      <c r="G117" s="520" t="s">
        <v>7511</v>
      </c>
      <c r="H117" s="520" t="s">
        <v>419</v>
      </c>
      <c r="I117" s="510" t="s">
        <v>6801</v>
      </c>
      <c r="J117" s="522" t="s">
        <v>675</v>
      </c>
      <c r="K117" s="522" t="s">
        <v>1188</v>
      </c>
      <c r="L117" s="511" t="s">
        <v>4137</v>
      </c>
      <c r="M117" s="610">
        <v>983669187</v>
      </c>
      <c r="N117" s="548">
        <v>45112</v>
      </c>
      <c r="O117" s="512">
        <f t="shared" si="4"/>
        <v>7</v>
      </c>
      <c r="P117" s="512">
        <f t="shared" si="5"/>
        <v>7</v>
      </c>
      <c r="Q117" s="498" t="str">
        <f t="shared" si="6"/>
        <v>Gastos_Gerais</v>
      </c>
    </row>
    <row r="118" spans="1:17" ht="48" hidden="1" x14ac:dyDescent="0.2">
      <c r="A118" s="505">
        <v>4963</v>
      </c>
      <c r="B118" s="506">
        <v>45112</v>
      </c>
      <c r="C118" s="507">
        <v>45108</v>
      </c>
      <c r="D118" s="508" t="s">
        <v>264</v>
      </c>
      <c r="E118" s="520" t="s">
        <v>60</v>
      </c>
      <c r="F118" s="521">
        <v>15</v>
      </c>
      <c r="G118" s="520" t="s">
        <v>7511</v>
      </c>
      <c r="H118" s="520" t="s">
        <v>419</v>
      </c>
      <c r="I118" s="510" t="s">
        <v>6802</v>
      </c>
      <c r="J118" s="522" t="s">
        <v>744</v>
      </c>
      <c r="K118" s="522" t="s">
        <v>1188</v>
      </c>
      <c r="L118" s="511" t="s">
        <v>4137</v>
      </c>
      <c r="M118" s="610">
        <v>983669187</v>
      </c>
      <c r="N118" s="548">
        <v>45112</v>
      </c>
      <c r="O118" s="512">
        <f t="shared" si="4"/>
        <v>7</v>
      </c>
      <c r="P118" s="512">
        <f t="shared" si="5"/>
        <v>7</v>
      </c>
      <c r="Q118" s="498" t="str">
        <f t="shared" si="6"/>
        <v>Gastos_Gerais</v>
      </c>
    </row>
    <row r="119" spans="1:17" ht="48" hidden="1" x14ac:dyDescent="0.2">
      <c r="A119" s="505">
        <v>4964</v>
      </c>
      <c r="B119" s="506">
        <v>45112</v>
      </c>
      <c r="C119" s="507">
        <v>45108</v>
      </c>
      <c r="D119" s="508" t="s">
        <v>264</v>
      </c>
      <c r="E119" s="520" t="s">
        <v>60</v>
      </c>
      <c r="F119" s="521">
        <v>15</v>
      </c>
      <c r="G119" s="520" t="s">
        <v>7511</v>
      </c>
      <c r="H119" s="520" t="s">
        <v>419</v>
      </c>
      <c r="I119" s="510" t="s">
        <v>6803</v>
      </c>
      <c r="J119" s="522" t="s">
        <v>1096</v>
      </c>
      <c r="K119" s="522" t="s">
        <v>1188</v>
      </c>
      <c r="L119" s="511" t="s">
        <v>4137</v>
      </c>
      <c r="M119" s="610">
        <v>983669187</v>
      </c>
      <c r="N119" s="548">
        <v>45112</v>
      </c>
      <c r="O119" s="512">
        <f t="shared" si="4"/>
        <v>7</v>
      </c>
      <c r="P119" s="512">
        <f t="shared" si="5"/>
        <v>7</v>
      </c>
      <c r="Q119" s="498" t="str">
        <f t="shared" si="6"/>
        <v>Gastos_Gerais</v>
      </c>
    </row>
    <row r="120" spans="1:17" ht="36" hidden="1" x14ac:dyDescent="0.2">
      <c r="A120" s="505">
        <v>4965</v>
      </c>
      <c r="B120" s="506">
        <v>45112</v>
      </c>
      <c r="C120" s="507">
        <v>45108</v>
      </c>
      <c r="D120" s="508" t="s">
        <v>264</v>
      </c>
      <c r="E120" s="520" t="s">
        <v>293</v>
      </c>
      <c r="F120" s="521">
        <v>75</v>
      </c>
      <c r="G120" s="520" t="s">
        <v>6804</v>
      </c>
      <c r="H120" s="520" t="s">
        <v>422</v>
      </c>
      <c r="I120" s="510" t="s">
        <v>6710</v>
      </c>
      <c r="J120" s="522" t="s">
        <v>6711</v>
      </c>
      <c r="K120" s="522" t="s">
        <v>1188</v>
      </c>
      <c r="L120" s="511" t="s">
        <v>4137</v>
      </c>
      <c r="M120" s="610">
        <v>983669187</v>
      </c>
      <c r="N120" s="548">
        <v>45112</v>
      </c>
      <c r="O120" s="512">
        <f t="shared" si="4"/>
        <v>7</v>
      </c>
      <c r="P120" s="512">
        <f t="shared" si="5"/>
        <v>7</v>
      </c>
      <c r="Q120" s="498" t="str">
        <f t="shared" si="6"/>
        <v>Gastos_Gerais</v>
      </c>
    </row>
    <row r="121" spans="1:17" ht="24" hidden="1" x14ac:dyDescent="0.2">
      <c r="A121" s="505">
        <v>4966</v>
      </c>
      <c r="B121" s="506">
        <v>45112</v>
      </c>
      <c r="C121" s="507">
        <v>45108</v>
      </c>
      <c r="D121" s="508" t="s">
        <v>264</v>
      </c>
      <c r="E121" s="520" t="s">
        <v>293</v>
      </c>
      <c r="F121" s="521">
        <v>10.8</v>
      </c>
      <c r="G121" s="520" t="s">
        <v>7514</v>
      </c>
      <c r="H121" s="520" t="s">
        <v>422</v>
      </c>
      <c r="I121" s="510" t="s">
        <v>6710</v>
      </c>
      <c r="J121" s="522" t="s">
        <v>6711</v>
      </c>
      <c r="K121" s="522" t="s">
        <v>1188</v>
      </c>
      <c r="L121" s="511" t="s">
        <v>4137</v>
      </c>
      <c r="M121" s="610">
        <v>983669187</v>
      </c>
      <c r="N121" s="548">
        <v>45112</v>
      </c>
      <c r="O121" s="512">
        <f t="shared" si="4"/>
        <v>7</v>
      </c>
      <c r="P121" s="512">
        <f t="shared" si="5"/>
        <v>7</v>
      </c>
      <c r="Q121" s="498" t="str">
        <f t="shared" si="6"/>
        <v>Gastos_Gerais</v>
      </c>
    </row>
    <row r="122" spans="1:17" ht="48" hidden="1" x14ac:dyDescent="0.2">
      <c r="A122" s="505">
        <v>4967</v>
      </c>
      <c r="B122" s="506">
        <v>45112</v>
      </c>
      <c r="C122" s="507">
        <v>45108</v>
      </c>
      <c r="D122" s="508" t="s">
        <v>264</v>
      </c>
      <c r="E122" s="520" t="s">
        <v>60</v>
      </c>
      <c r="F122" s="521">
        <v>15</v>
      </c>
      <c r="G122" s="520" t="s">
        <v>7511</v>
      </c>
      <c r="H122" s="520" t="s">
        <v>419</v>
      </c>
      <c r="I122" s="510" t="s">
        <v>6805</v>
      </c>
      <c r="J122" s="522" t="s">
        <v>1098</v>
      </c>
      <c r="K122" s="522" t="s">
        <v>1188</v>
      </c>
      <c r="L122" s="511" t="s">
        <v>4137</v>
      </c>
      <c r="M122" s="610">
        <v>983669187</v>
      </c>
      <c r="N122" s="548">
        <v>45112</v>
      </c>
      <c r="O122" s="512">
        <f t="shared" si="4"/>
        <v>7</v>
      </c>
      <c r="P122" s="512">
        <f t="shared" si="5"/>
        <v>7</v>
      </c>
      <c r="Q122" s="498" t="str">
        <f t="shared" si="6"/>
        <v>Gastos_Gerais</v>
      </c>
    </row>
    <row r="123" spans="1:17" ht="48" hidden="1" x14ac:dyDescent="0.2">
      <c r="A123" s="505">
        <v>4968</v>
      </c>
      <c r="B123" s="506">
        <v>45112</v>
      </c>
      <c r="C123" s="507">
        <v>45108</v>
      </c>
      <c r="D123" s="508" t="s">
        <v>264</v>
      </c>
      <c r="E123" s="520" t="s">
        <v>60</v>
      </c>
      <c r="F123" s="521">
        <v>15</v>
      </c>
      <c r="G123" s="520" t="s">
        <v>7511</v>
      </c>
      <c r="H123" s="520" t="s">
        <v>419</v>
      </c>
      <c r="I123" s="510" t="s">
        <v>6806</v>
      </c>
      <c r="J123" s="522" t="s">
        <v>770</v>
      </c>
      <c r="K123" s="522" t="s">
        <v>1188</v>
      </c>
      <c r="L123" s="511" t="s">
        <v>4137</v>
      </c>
      <c r="M123" s="610">
        <v>983669187</v>
      </c>
      <c r="N123" s="548">
        <v>45112</v>
      </c>
      <c r="O123" s="512">
        <f t="shared" si="4"/>
        <v>7</v>
      </c>
      <c r="P123" s="512">
        <f t="shared" si="5"/>
        <v>7</v>
      </c>
      <c r="Q123" s="498" t="str">
        <f t="shared" si="6"/>
        <v>Gastos_Gerais</v>
      </c>
    </row>
    <row r="124" spans="1:17" ht="48" hidden="1" x14ac:dyDescent="0.2">
      <c r="A124" s="505">
        <v>4969</v>
      </c>
      <c r="B124" s="506">
        <v>45112</v>
      </c>
      <c r="C124" s="507">
        <v>45108</v>
      </c>
      <c r="D124" s="508" t="s">
        <v>264</v>
      </c>
      <c r="E124" s="520" t="s">
        <v>60</v>
      </c>
      <c r="F124" s="521">
        <v>15</v>
      </c>
      <c r="G124" s="520" t="s">
        <v>7511</v>
      </c>
      <c r="H124" s="520" t="s">
        <v>419</v>
      </c>
      <c r="I124" s="510" t="s">
        <v>5015</v>
      </c>
      <c r="J124" s="522" t="s">
        <v>5016</v>
      </c>
      <c r="K124" s="522" t="s">
        <v>1188</v>
      </c>
      <c r="L124" s="511" t="s">
        <v>4137</v>
      </c>
      <c r="M124" s="610">
        <v>983669187</v>
      </c>
      <c r="N124" s="548">
        <v>45112</v>
      </c>
      <c r="O124" s="512">
        <f t="shared" si="4"/>
        <v>7</v>
      </c>
      <c r="P124" s="512">
        <f t="shared" si="5"/>
        <v>7</v>
      </c>
      <c r="Q124" s="498" t="str">
        <f t="shared" si="6"/>
        <v>Gastos_Gerais</v>
      </c>
    </row>
    <row r="125" spans="1:17" ht="48" hidden="1" x14ac:dyDescent="0.2">
      <c r="A125" s="505">
        <v>4970</v>
      </c>
      <c r="B125" s="506">
        <v>45112</v>
      </c>
      <c r="C125" s="507">
        <v>45108</v>
      </c>
      <c r="D125" s="508" t="s">
        <v>264</v>
      </c>
      <c r="E125" s="520" t="s">
        <v>60</v>
      </c>
      <c r="F125" s="521">
        <v>15</v>
      </c>
      <c r="G125" s="520" t="s">
        <v>7511</v>
      </c>
      <c r="H125" s="520" t="s">
        <v>419</v>
      </c>
      <c r="I125" s="510" t="s">
        <v>6807</v>
      </c>
      <c r="J125" s="522" t="s">
        <v>1121</v>
      </c>
      <c r="K125" s="522" t="s">
        <v>1188</v>
      </c>
      <c r="L125" s="511" t="s">
        <v>4137</v>
      </c>
      <c r="M125" s="610">
        <v>983669187</v>
      </c>
      <c r="N125" s="548">
        <v>45112</v>
      </c>
      <c r="O125" s="512">
        <f t="shared" si="4"/>
        <v>7</v>
      </c>
      <c r="P125" s="512">
        <f t="shared" si="5"/>
        <v>7</v>
      </c>
      <c r="Q125" s="498" t="str">
        <f t="shared" si="6"/>
        <v>Gastos_Gerais</v>
      </c>
    </row>
    <row r="126" spans="1:17" ht="48" hidden="1" x14ac:dyDescent="0.2">
      <c r="A126" s="505">
        <v>4971</v>
      </c>
      <c r="B126" s="506">
        <v>45112</v>
      </c>
      <c r="C126" s="507">
        <v>45108</v>
      </c>
      <c r="D126" s="508" t="s">
        <v>264</v>
      </c>
      <c r="E126" s="520" t="s">
        <v>60</v>
      </c>
      <c r="F126" s="521">
        <v>15</v>
      </c>
      <c r="G126" s="520" t="s">
        <v>7511</v>
      </c>
      <c r="H126" s="520" t="s">
        <v>419</v>
      </c>
      <c r="I126" s="510" t="s">
        <v>6808</v>
      </c>
      <c r="J126" s="522" t="s">
        <v>6682</v>
      </c>
      <c r="K126" s="522" t="s">
        <v>1188</v>
      </c>
      <c r="L126" s="511" t="s">
        <v>4137</v>
      </c>
      <c r="M126" s="610">
        <v>983669187</v>
      </c>
      <c r="N126" s="548">
        <v>45112</v>
      </c>
      <c r="O126" s="512">
        <f t="shared" si="4"/>
        <v>7</v>
      </c>
      <c r="P126" s="512">
        <f t="shared" si="5"/>
        <v>7</v>
      </c>
      <c r="Q126" s="498" t="str">
        <f t="shared" si="6"/>
        <v>Gastos_Gerais</v>
      </c>
    </row>
    <row r="127" spans="1:17" ht="48" hidden="1" x14ac:dyDescent="0.2">
      <c r="A127" s="505">
        <v>4972</v>
      </c>
      <c r="B127" s="506">
        <v>45112</v>
      </c>
      <c r="C127" s="507">
        <v>45108</v>
      </c>
      <c r="D127" s="508" t="s">
        <v>264</v>
      </c>
      <c r="E127" s="520" t="s">
        <v>60</v>
      </c>
      <c r="F127" s="521">
        <v>15</v>
      </c>
      <c r="G127" s="520" t="s">
        <v>7511</v>
      </c>
      <c r="H127" s="520" t="s">
        <v>419</v>
      </c>
      <c r="I127" s="510" t="s">
        <v>6809</v>
      </c>
      <c r="J127" s="522" t="s">
        <v>6686</v>
      </c>
      <c r="K127" s="522" t="s">
        <v>1188</v>
      </c>
      <c r="L127" s="511" t="s">
        <v>4137</v>
      </c>
      <c r="M127" s="610">
        <v>983669187</v>
      </c>
      <c r="N127" s="548">
        <v>45112</v>
      </c>
      <c r="O127" s="512">
        <f t="shared" si="4"/>
        <v>7</v>
      </c>
      <c r="P127" s="512">
        <f t="shared" si="5"/>
        <v>7</v>
      </c>
      <c r="Q127" s="498" t="str">
        <f t="shared" si="6"/>
        <v>Gastos_Gerais</v>
      </c>
    </row>
    <row r="128" spans="1:17" ht="48" hidden="1" x14ac:dyDescent="0.2">
      <c r="A128" s="505">
        <v>4973</v>
      </c>
      <c r="B128" s="506">
        <v>45112</v>
      </c>
      <c r="C128" s="507">
        <v>45108</v>
      </c>
      <c r="D128" s="508" t="s">
        <v>264</v>
      </c>
      <c r="E128" s="520" t="s">
        <v>60</v>
      </c>
      <c r="F128" s="521">
        <v>15</v>
      </c>
      <c r="G128" s="510" t="s">
        <v>7511</v>
      </c>
      <c r="H128" s="520" t="s">
        <v>419</v>
      </c>
      <c r="I128" s="510" t="s">
        <v>4731</v>
      </c>
      <c r="J128" s="511" t="s">
        <v>1003</v>
      </c>
      <c r="K128" s="511" t="s">
        <v>1188</v>
      </c>
      <c r="L128" s="511" t="s">
        <v>4137</v>
      </c>
      <c r="M128" s="610">
        <v>983669187</v>
      </c>
      <c r="N128" s="548">
        <v>45112</v>
      </c>
      <c r="O128" s="512">
        <f t="shared" si="4"/>
        <v>7</v>
      </c>
      <c r="P128" s="512">
        <f t="shared" si="5"/>
        <v>7</v>
      </c>
      <c r="Q128" s="498" t="str">
        <f t="shared" si="6"/>
        <v>Gastos_Gerais</v>
      </c>
    </row>
    <row r="129" spans="1:17" ht="48" hidden="1" x14ac:dyDescent="0.2">
      <c r="A129" s="505">
        <v>4974</v>
      </c>
      <c r="B129" s="506">
        <v>45112</v>
      </c>
      <c r="C129" s="507">
        <v>45108</v>
      </c>
      <c r="D129" s="508" t="s">
        <v>264</v>
      </c>
      <c r="E129" s="520" t="s">
        <v>60</v>
      </c>
      <c r="F129" s="521">
        <v>15</v>
      </c>
      <c r="G129" s="455" t="s">
        <v>7511</v>
      </c>
      <c r="H129" s="520" t="s">
        <v>419</v>
      </c>
      <c r="I129" s="510" t="s">
        <v>6810</v>
      </c>
      <c r="J129" s="522" t="s">
        <v>4104</v>
      </c>
      <c r="K129" s="522" t="s">
        <v>1188</v>
      </c>
      <c r="L129" s="511" t="s">
        <v>4137</v>
      </c>
      <c r="M129" s="610">
        <v>983669187</v>
      </c>
      <c r="N129" s="548">
        <v>45112</v>
      </c>
      <c r="O129" s="512">
        <f t="shared" si="4"/>
        <v>7</v>
      </c>
      <c r="P129" s="512">
        <f t="shared" si="5"/>
        <v>7</v>
      </c>
      <c r="Q129" s="498" t="str">
        <f t="shared" si="6"/>
        <v>Gastos_Gerais</v>
      </c>
    </row>
    <row r="130" spans="1:17" ht="48" hidden="1" x14ac:dyDescent="0.2">
      <c r="A130" s="505">
        <v>4975</v>
      </c>
      <c r="B130" s="506">
        <v>45112</v>
      </c>
      <c r="C130" s="507">
        <v>45108</v>
      </c>
      <c r="D130" s="508" t="s">
        <v>264</v>
      </c>
      <c r="E130" s="520" t="s">
        <v>60</v>
      </c>
      <c r="F130" s="521">
        <v>15</v>
      </c>
      <c r="G130" s="520" t="s">
        <v>7511</v>
      </c>
      <c r="H130" s="520" t="s">
        <v>419</v>
      </c>
      <c r="I130" s="510" t="s">
        <v>6811</v>
      </c>
      <c r="J130" s="522" t="s">
        <v>6812</v>
      </c>
      <c r="K130" s="522" t="s">
        <v>1188</v>
      </c>
      <c r="L130" s="511" t="s">
        <v>4137</v>
      </c>
      <c r="M130" s="610">
        <v>983669187</v>
      </c>
      <c r="N130" s="548">
        <v>45112</v>
      </c>
      <c r="O130" s="512">
        <f t="shared" si="4"/>
        <v>7</v>
      </c>
      <c r="P130" s="512">
        <f t="shared" si="5"/>
        <v>7</v>
      </c>
      <c r="Q130" s="498" t="str">
        <f t="shared" si="6"/>
        <v>Gastos_Gerais</v>
      </c>
    </row>
    <row r="131" spans="1:17" ht="25.5" hidden="1" x14ac:dyDescent="0.2">
      <c r="A131" s="505">
        <v>4976</v>
      </c>
      <c r="B131" s="506">
        <v>45112</v>
      </c>
      <c r="C131" s="507">
        <v>45108</v>
      </c>
      <c r="D131" s="520" t="s">
        <v>176</v>
      </c>
      <c r="E131" s="520" t="s">
        <v>261</v>
      </c>
      <c r="F131" s="509">
        <v>657.61</v>
      </c>
      <c r="G131" s="520" t="s">
        <v>1207</v>
      </c>
      <c r="H131" s="520" t="s">
        <v>420</v>
      </c>
      <c r="I131" s="510" t="s">
        <v>6758</v>
      </c>
      <c r="J131" s="522" t="s">
        <v>6676</v>
      </c>
      <c r="K131" s="522" t="s">
        <v>1188</v>
      </c>
      <c r="L131" s="511" t="s">
        <v>4137</v>
      </c>
      <c r="M131" s="610">
        <v>983669187</v>
      </c>
      <c r="N131" s="548">
        <v>45112</v>
      </c>
      <c r="O131" s="512">
        <f t="shared" si="4"/>
        <v>7</v>
      </c>
      <c r="P131" s="512">
        <f t="shared" si="5"/>
        <v>7</v>
      </c>
      <c r="Q131" s="498" t="str">
        <f t="shared" si="6"/>
        <v>Gastos_com_Pessoal</v>
      </c>
    </row>
    <row r="132" spans="1:17" ht="25.5" hidden="1" x14ac:dyDescent="0.2">
      <c r="A132" s="505">
        <v>4977</v>
      </c>
      <c r="B132" s="506">
        <v>45112</v>
      </c>
      <c r="C132" s="507">
        <v>45108</v>
      </c>
      <c r="D132" s="508" t="s">
        <v>176</v>
      </c>
      <c r="E132" s="520" t="s">
        <v>280</v>
      </c>
      <c r="F132" s="521">
        <v>657.61</v>
      </c>
      <c r="G132" s="520" t="s">
        <v>1209</v>
      </c>
      <c r="H132" s="520" t="s">
        <v>420</v>
      </c>
      <c r="I132" s="510" t="s">
        <v>6758</v>
      </c>
      <c r="J132" s="522" t="s">
        <v>6676</v>
      </c>
      <c r="K132" s="522" t="s">
        <v>1188</v>
      </c>
      <c r="L132" s="511" t="s">
        <v>4137</v>
      </c>
      <c r="M132" s="610">
        <v>983669187</v>
      </c>
      <c r="N132" s="548">
        <v>45112</v>
      </c>
      <c r="O132" s="512">
        <f t="shared" si="4"/>
        <v>7</v>
      </c>
      <c r="P132" s="512">
        <f t="shared" si="5"/>
        <v>7</v>
      </c>
      <c r="Q132" s="498" t="str">
        <f t="shared" si="6"/>
        <v>Gastos_com_Pessoal</v>
      </c>
    </row>
    <row r="133" spans="1:17" ht="25.5" hidden="1" x14ac:dyDescent="0.2">
      <c r="A133" s="505">
        <v>4978</v>
      </c>
      <c r="B133" s="506">
        <v>45112</v>
      </c>
      <c r="C133" s="507">
        <v>45108</v>
      </c>
      <c r="D133" s="508" t="s">
        <v>176</v>
      </c>
      <c r="E133" s="520" t="s">
        <v>262</v>
      </c>
      <c r="F133" s="521">
        <v>219.2</v>
      </c>
      <c r="G133" s="520" t="s">
        <v>1210</v>
      </c>
      <c r="H133" s="520" t="s">
        <v>420</v>
      </c>
      <c r="I133" s="510" t="s">
        <v>6758</v>
      </c>
      <c r="J133" s="522" t="s">
        <v>6676</v>
      </c>
      <c r="K133" s="522" t="s">
        <v>1188</v>
      </c>
      <c r="L133" s="511" t="s">
        <v>4137</v>
      </c>
      <c r="M133" s="610">
        <v>983669187</v>
      </c>
      <c r="N133" s="548">
        <v>45112</v>
      </c>
      <c r="O133" s="512">
        <f t="shared" ref="O133:O196" si="7">IF(B133=0,0,IF(YEAR(B133)=$P$1,MONTH(B133)-$O$1+1,(YEAR(B133)-$P$1)*12-$O$1+1+MONTH(B133)))</f>
        <v>7</v>
      </c>
      <c r="P133" s="512">
        <f t="shared" ref="P133:P196" si="8">IF(C133=0,0,IF(YEAR(C133)=$P$1,MONTH(C133)-$O$1+1,(YEAR(C133)-$P$1)*12-$O$1+1+MONTH(C133)))</f>
        <v>7</v>
      </c>
      <c r="Q133" s="498" t="str">
        <f t="shared" ref="Q133:Q196" si="9">SUBSTITUTE(D133," ","_")</f>
        <v>Gastos_com_Pessoal</v>
      </c>
    </row>
    <row r="134" spans="1:17" ht="36" hidden="1" x14ac:dyDescent="0.2">
      <c r="A134" s="505">
        <v>4979</v>
      </c>
      <c r="B134" s="506">
        <v>45112</v>
      </c>
      <c r="C134" s="507">
        <v>45108</v>
      </c>
      <c r="D134" s="508" t="s">
        <v>176</v>
      </c>
      <c r="E134" s="520" t="s">
        <v>169</v>
      </c>
      <c r="F134" s="521">
        <v>66.8</v>
      </c>
      <c r="G134" s="508" t="s">
        <v>1211</v>
      </c>
      <c r="H134" s="520" t="s">
        <v>420</v>
      </c>
      <c r="I134" s="510" t="s">
        <v>6758</v>
      </c>
      <c r="J134" s="522" t="s">
        <v>6676</v>
      </c>
      <c r="K134" s="522" t="s">
        <v>1188</v>
      </c>
      <c r="L134" s="511" t="s">
        <v>4137</v>
      </c>
      <c r="M134" s="610">
        <v>983669187</v>
      </c>
      <c r="N134" s="548">
        <v>45112</v>
      </c>
      <c r="O134" s="512">
        <f t="shared" si="7"/>
        <v>7</v>
      </c>
      <c r="P134" s="512">
        <f t="shared" si="8"/>
        <v>7</v>
      </c>
      <c r="Q134" s="498" t="str">
        <f t="shared" si="9"/>
        <v>Gastos_com_Pessoal</v>
      </c>
    </row>
    <row r="135" spans="1:17" ht="48" hidden="1" x14ac:dyDescent="0.2">
      <c r="A135" s="505">
        <v>4980</v>
      </c>
      <c r="B135" s="506">
        <v>45112</v>
      </c>
      <c r="C135" s="514">
        <v>45108</v>
      </c>
      <c r="D135" s="508" t="s">
        <v>264</v>
      </c>
      <c r="E135" s="520" t="s">
        <v>60</v>
      </c>
      <c r="F135" s="521">
        <v>15</v>
      </c>
      <c r="G135" s="510" t="s">
        <v>7511</v>
      </c>
      <c r="H135" s="520" t="s">
        <v>419</v>
      </c>
      <c r="I135" s="510" t="s">
        <v>2380</v>
      </c>
      <c r="J135" s="522" t="s">
        <v>1000</v>
      </c>
      <c r="K135" s="522" t="s">
        <v>1188</v>
      </c>
      <c r="L135" s="511" t="s">
        <v>4137</v>
      </c>
      <c r="M135" s="610">
        <v>983669187</v>
      </c>
      <c r="N135" s="548">
        <v>45112</v>
      </c>
      <c r="O135" s="512">
        <f t="shared" si="7"/>
        <v>7</v>
      </c>
      <c r="P135" s="512">
        <f t="shared" si="8"/>
        <v>7</v>
      </c>
      <c r="Q135" s="498" t="str">
        <f t="shared" si="9"/>
        <v>Gastos_Gerais</v>
      </c>
    </row>
    <row r="136" spans="1:17" ht="48" hidden="1" x14ac:dyDescent="0.2">
      <c r="A136" s="505">
        <v>4981</v>
      </c>
      <c r="B136" s="506">
        <v>45112</v>
      </c>
      <c r="C136" s="507">
        <v>45108</v>
      </c>
      <c r="D136" s="508" t="s">
        <v>264</v>
      </c>
      <c r="E136" s="520" t="s">
        <v>60</v>
      </c>
      <c r="F136" s="521">
        <v>15</v>
      </c>
      <c r="G136" s="510" t="s">
        <v>7511</v>
      </c>
      <c r="H136" s="520" t="s">
        <v>419</v>
      </c>
      <c r="I136" s="510" t="s">
        <v>5768</v>
      </c>
      <c r="J136" s="522" t="s">
        <v>696</v>
      </c>
      <c r="K136" s="522" t="s">
        <v>1188</v>
      </c>
      <c r="L136" s="511" t="s">
        <v>4137</v>
      </c>
      <c r="M136" s="610">
        <v>983669187</v>
      </c>
      <c r="N136" s="548">
        <v>45112</v>
      </c>
      <c r="O136" s="512">
        <f t="shared" si="7"/>
        <v>7</v>
      </c>
      <c r="P136" s="512">
        <f t="shared" si="8"/>
        <v>7</v>
      </c>
      <c r="Q136" s="498" t="str">
        <f t="shared" si="9"/>
        <v>Gastos_Gerais</v>
      </c>
    </row>
    <row r="137" spans="1:17" ht="48" hidden="1" x14ac:dyDescent="0.2">
      <c r="A137" s="505">
        <v>4982</v>
      </c>
      <c r="B137" s="506">
        <v>45112</v>
      </c>
      <c r="C137" s="507">
        <v>45108</v>
      </c>
      <c r="D137" s="508" t="s">
        <v>264</v>
      </c>
      <c r="E137" s="520" t="s">
        <v>60</v>
      </c>
      <c r="F137" s="521">
        <v>15</v>
      </c>
      <c r="G137" s="510" t="s">
        <v>7511</v>
      </c>
      <c r="H137" s="520" t="s">
        <v>419</v>
      </c>
      <c r="I137" s="510" t="s">
        <v>3357</v>
      </c>
      <c r="J137" s="522" t="s">
        <v>745</v>
      </c>
      <c r="K137" s="522" t="s">
        <v>1188</v>
      </c>
      <c r="L137" s="511" t="s">
        <v>4137</v>
      </c>
      <c r="M137" s="610">
        <v>983669187</v>
      </c>
      <c r="N137" s="548">
        <v>45112</v>
      </c>
      <c r="O137" s="512">
        <f t="shared" si="7"/>
        <v>7</v>
      </c>
      <c r="P137" s="512">
        <f t="shared" si="8"/>
        <v>7</v>
      </c>
      <c r="Q137" s="498" t="str">
        <f t="shared" si="9"/>
        <v>Gastos_Gerais</v>
      </c>
    </row>
    <row r="138" spans="1:17" ht="48" hidden="1" x14ac:dyDescent="0.2">
      <c r="A138" s="505">
        <v>4983</v>
      </c>
      <c r="B138" s="532">
        <v>45112</v>
      </c>
      <c r="C138" s="533">
        <v>45108</v>
      </c>
      <c r="D138" s="508" t="s">
        <v>264</v>
      </c>
      <c r="E138" s="508" t="s">
        <v>60</v>
      </c>
      <c r="F138" s="509">
        <v>15</v>
      </c>
      <c r="G138" s="508" t="s">
        <v>7511</v>
      </c>
      <c r="H138" s="520" t="s">
        <v>419</v>
      </c>
      <c r="I138" s="510" t="s">
        <v>6813</v>
      </c>
      <c r="J138" s="522" t="s">
        <v>902</v>
      </c>
      <c r="K138" s="522" t="s">
        <v>1188</v>
      </c>
      <c r="L138" s="511" t="s">
        <v>4137</v>
      </c>
      <c r="M138" s="610">
        <v>983669187</v>
      </c>
      <c r="N138" s="548">
        <v>45112</v>
      </c>
      <c r="O138" s="512">
        <f t="shared" si="7"/>
        <v>7</v>
      </c>
      <c r="P138" s="512">
        <f t="shared" si="8"/>
        <v>7</v>
      </c>
      <c r="Q138" s="498" t="str">
        <f t="shared" si="9"/>
        <v>Gastos_Gerais</v>
      </c>
    </row>
    <row r="139" spans="1:17" ht="24" hidden="1" x14ac:dyDescent="0.2">
      <c r="A139" s="505">
        <v>4984</v>
      </c>
      <c r="B139" s="506">
        <v>45112</v>
      </c>
      <c r="C139" s="507">
        <v>45078</v>
      </c>
      <c r="D139" s="508" t="s">
        <v>264</v>
      </c>
      <c r="E139" s="520" t="s">
        <v>398</v>
      </c>
      <c r="F139" s="521">
        <v>1494.85</v>
      </c>
      <c r="G139" s="510" t="s">
        <v>1271</v>
      </c>
      <c r="H139" s="520" t="s">
        <v>418</v>
      </c>
      <c r="I139" s="510" t="s">
        <v>4652</v>
      </c>
      <c r="J139" s="522" t="s">
        <v>1282</v>
      </c>
      <c r="K139" s="522" t="s">
        <v>1157</v>
      </c>
      <c r="L139" s="511" t="s">
        <v>32</v>
      </c>
      <c r="M139" s="610">
        <v>12343</v>
      </c>
      <c r="N139" s="548">
        <v>45105</v>
      </c>
      <c r="O139" s="512">
        <f t="shared" si="7"/>
        <v>7</v>
      </c>
      <c r="P139" s="512">
        <f t="shared" si="8"/>
        <v>6</v>
      </c>
      <c r="Q139" s="498" t="str">
        <f t="shared" si="9"/>
        <v>Gastos_Gerais</v>
      </c>
    </row>
    <row r="140" spans="1:17" ht="36" hidden="1" x14ac:dyDescent="0.2">
      <c r="A140" s="505">
        <v>4985</v>
      </c>
      <c r="B140" s="506">
        <v>45112</v>
      </c>
      <c r="C140" s="507">
        <v>45078</v>
      </c>
      <c r="D140" s="508" t="s">
        <v>264</v>
      </c>
      <c r="E140" s="520" t="s">
        <v>182</v>
      </c>
      <c r="F140" s="521">
        <v>737.33</v>
      </c>
      <c r="G140" s="510" t="s">
        <v>6814</v>
      </c>
      <c r="H140" s="520" t="s">
        <v>419</v>
      </c>
      <c r="I140" s="510" t="s">
        <v>6815</v>
      </c>
      <c r="J140" s="522" t="s">
        <v>1667</v>
      </c>
      <c r="K140" s="522" t="s">
        <v>1157</v>
      </c>
      <c r="L140" s="511" t="s">
        <v>32</v>
      </c>
      <c r="M140" s="610">
        <v>202321</v>
      </c>
      <c r="N140" s="548">
        <v>45106</v>
      </c>
      <c r="O140" s="512">
        <f t="shared" si="7"/>
        <v>7</v>
      </c>
      <c r="P140" s="512">
        <f t="shared" si="8"/>
        <v>6</v>
      </c>
      <c r="Q140" s="498" t="str">
        <f t="shared" si="9"/>
        <v>Gastos_Gerais</v>
      </c>
    </row>
    <row r="141" spans="1:17" ht="36" hidden="1" x14ac:dyDescent="0.2">
      <c r="A141" s="505">
        <v>4986</v>
      </c>
      <c r="B141" s="506">
        <v>45112</v>
      </c>
      <c r="C141" s="507">
        <v>45078</v>
      </c>
      <c r="D141" s="508" t="s">
        <v>264</v>
      </c>
      <c r="E141" s="520" t="s">
        <v>86</v>
      </c>
      <c r="F141" s="521">
        <v>2700</v>
      </c>
      <c r="G141" s="510" t="s">
        <v>7515</v>
      </c>
      <c r="H141" s="520" t="s">
        <v>418</v>
      </c>
      <c r="I141" s="510" t="s">
        <v>6816</v>
      </c>
      <c r="J141" s="522" t="s">
        <v>4478</v>
      </c>
      <c r="K141" s="522" t="s">
        <v>1157</v>
      </c>
      <c r="L141" s="511" t="s">
        <v>32</v>
      </c>
      <c r="M141" s="610">
        <v>8361</v>
      </c>
      <c r="N141" s="548">
        <v>45104</v>
      </c>
      <c r="O141" s="512">
        <f t="shared" si="7"/>
        <v>7</v>
      </c>
      <c r="P141" s="512">
        <f t="shared" si="8"/>
        <v>6</v>
      </c>
      <c r="Q141" s="498" t="str">
        <f t="shared" si="9"/>
        <v>Gastos_Gerais</v>
      </c>
    </row>
    <row r="142" spans="1:17" ht="36" hidden="1" x14ac:dyDescent="0.2">
      <c r="A142" s="505">
        <v>4987</v>
      </c>
      <c r="B142" s="506">
        <v>45112</v>
      </c>
      <c r="C142" s="507">
        <v>45078</v>
      </c>
      <c r="D142" s="508" t="s">
        <v>141</v>
      </c>
      <c r="E142" s="520" t="s">
        <v>220</v>
      </c>
      <c r="F142" s="521">
        <v>1674.43</v>
      </c>
      <c r="G142" s="510" t="s">
        <v>6817</v>
      </c>
      <c r="H142" s="520" t="s">
        <v>416</v>
      </c>
      <c r="I142" s="510" t="s">
        <v>6818</v>
      </c>
      <c r="J142" s="522" t="s">
        <v>6819</v>
      </c>
      <c r="K142" s="522" t="s">
        <v>1157</v>
      </c>
      <c r="L142" s="511" t="s">
        <v>32</v>
      </c>
      <c r="M142" s="610">
        <v>3161</v>
      </c>
      <c r="N142" s="548">
        <v>45105</v>
      </c>
      <c r="O142" s="512">
        <f t="shared" si="7"/>
        <v>7</v>
      </c>
      <c r="P142" s="512">
        <f t="shared" si="8"/>
        <v>6</v>
      </c>
      <c r="Q142" s="498" t="str">
        <f t="shared" si="9"/>
        <v>Aquisição_de_Bens_Permanentes</v>
      </c>
    </row>
    <row r="143" spans="1:17" hidden="1" x14ac:dyDescent="0.2">
      <c r="A143" s="505">
        <v>4988</v>
      </c>
      <c r="B143" s="506">
        <v>45113</v>
      </c>
      <c r="C143" s="507">
        <v>45078</v>
      </c>
      <c r="D143" s="508" t="s">
        <v>264</v>
      </c>
      <c r="E143" s="520" t="s">
        <v>83</v>
      </c>
      <c r="F143" s="521">
        <v>1742.2</v>
      </c>
      <c r="G143" s="520" t="s">
        <v>83</v>
      </c>
      <c r="H143" s="520" t="s">
        <v>493</v>
      </c>
      <c r="I143" s="510" t="s">
        <v>7516</v>
      </c>
      <c r="J143" s="522" t="s">
        <v>1162</v>
      </c>
      <c r="K143" s="522" t="s">
        <v>1157</v>
      </c>
      <c r="L143" s="511" t="s">
        <v>32</v>
      </c>
      <c r="M143" s="610">
        <v>46565424</v>
      </c>
      <c r="N143" s="548">
        <v>45113</v>
      </c>
      <c r="O143" s="512">
        <f t="shared" si="7"/>
        <v>7</v>
      </c>
      <c r="P143" s="512">
        <f t="shared" si="8"/>
        <v>6</v>
      </c>
      <c r="Q143" s="498" t="str">
        <f t="shared" si="9"/>
        <v>Gastos_Gerais</v>
      </c>
    </row>
    <row r="144" spans="1:17" hidden="1" x14ac:dyDescent="0.2">
      <c r="A144" s="505">
        <v>4989</v>
      </c>
      <c r="B144" s="506">
        <v>45113</v>
      </c>
      <c r="C144" s="507">
        <v>45078</v>
      </c>
      <c r="D144" s="508" t="s">
        <v>264</v>
      </c>
      <c r="E144" s="520" t="s">
        <v>83</v>
      </c>
      <c r="F144" s="521">
        <v>1455.3</v>
      </c>
      <c r="G144" s="520" t="s">
        <v>83</v>
      </c>
      <c r="H144" s="520" t="s">
        <v>421</v>
      </c>
      <c r="I144" s="510" t="s">
        <v>7516</v>
      </c>
      <c r="J144" s="522" t="s">
        <v>1162</v>
      </c>
      <c r="K144" s="522" t="s">
        <v>1157</v>
      </c>
      <c r="L144" s="511" t="s">
        <v>32</v>
      </c>
      <c r="M144" s="610">
        <v>46603234</v>
      </c>
      <c r="N144" s="548">
        <v>45113</v>
      </c>
      <c r="O144" s="512">
        <f t="shared" si="7"/>
        <v>7</v>
      </c>
      <c r="P144" s="512">
        <f t="shared" si="8"/>
        <v>6</v>
      </c>
      <c r="Q144" s="498" t="str">
        <f t="shared" si="9"/>
        <v>Gastos_Gerais</v>
      </c>
    </row>
    <row r="145" spans="1:17" hidden="1" x14ac:dyDescent="0.2">
      <c r="A145" s="505">
        <v>4990</v>
      </c>
      <c r="B145" s="506">
        <v>45113</v>
      </c>
      <c r="C145" s="507">
        <v>45078</v>
      </c>
      <c r="D145" s="508" t="s">
        <v>264</v>
      </c>
      <c r="E145" s="520" t="s">
        <v>83</v>
      </c>
      <c r="F145" s="521">
        <v>2799.96</v>
      </c>
      <c r="G145" s="520" t="s">
        <v>83</v>
      </c>
      <c r="H145" s="520" t="s">
        <v>420</v>
      </c>
      <c r="I145" s="510" t="s">
        <v>7516</v>
      </c>
      <c r="J145" s="511" t="s">
        <v>1162</v>
      </c>
      <c r="K145" s="522" t="s">
        <v>1157</v>
      </c>
      <c r="L145" s="511" t="s">
        <v>32</v>
      </c>
      <c r="M145" s="610">
        <v>47954089</v>
      </c>
      <c r="N145" s="548">
        <v>45113</v>
      </c>
      <c r="O145" s="512">
        <f t="shared" si="7"/>
        <v>7</v>
      </c>
      <c r="P145" s="512">
        <f t="shared" si="8"/>
        <v>6</v>
      </c>
      <c r="Q145" s="498" t="str">
        <f t="shared" si="9"/>
        <v>Gastos_Gerais</v>
      </c>
    </row>
    <row r="146" spans="1:17" ht="25.5" hidden="1" x14ac:dyDescent="0.2">
      <c r="A146" s="505">
        <v>4991</v>
      </c>
      <c r="B146" s="506">
        <v>45113</v>
      </c>
      <c r="C146" s="507">
        <v>45108</v>
      </c>
      <c r="D146" s="508" t="s">
        <v>176</v>
      </c>
      <c r="E146" s="520" t="s">
        <v>10</v>
      </c>
      <c r="F146" s="521">
        <v>1083.3599999999999</v>
      </c>
      <c r="G146" s="510" t="s">
        <v>4306</v>
      </c>
      <c r="H146" s="520" t="s">
        <v>422</v>
      </c>
      <c r="I146" s="510" t="s">
        <v>6820</v>
      </c>
      <c r="J146" s="522" t="s">
        <v>6676</v>
      </c>
      <c r="K146" s="522" t="s">
        <v>1307</v>
      </c>
      <c r="L146" s="511" t="s">
        <v>1218</v>
      </c>
      <c r="M146" s="610" t="s">
        <v>6821</v>
      </c>
      <c r="N146" s="548">
        <v>45113</v>
      </c>
      <c r="O146" s="512">
        <f t="shared" si="7"/>
        <v>7</v>
      </c>
      <c r="P146" s="512">
        <f t="shared" si="8"/>
        <v>7</v>
      </c>
      <c r="Q146" s="498" t="str">
        <f t="shared" si="9"/>
        <v>Gastos_com_Pessoal</v>
      </c>
    </row>
    <row r="147" spans="1:17" ht="25.5" hidden="1" x14ac:dyDescent="0.2">
      <c r="A147" s="505">
        <v>4992</v>
      </c>
      <c r="B147" s="506">
        <v>45113</v>
      </c>
      <c r="C147" s="507">
        <v>45108</v>
      </c>
      <c r="D147" s="508" t="s">
        <v>176</v>
      </c>
      <c r="E147" s="520" t="s">
        <v>10</v>
      </c>
      <c r="F147" s="521">
        <v>86.53</v>
      </c>
      <c r="G147" s="510" t="s">
        <v>4306</v>
      </c>
      <c r="H147" s="520" t="s">
        <v>416</v>
      </c>
      <c r="I147" s="510" t="s">
        <v>6822</v>
      </c>
      <c r="J147" s="522" t="s">
        <v>6680</v>
      </c>
      <c r="K147" s="522" t="s">
        <v>1307</v>
      </c>
      <c r="L147" s="511" t="s">
        <v>1218</v>
      </c>
      <c r="M147" s="610" t="s">
        <v>6823</v>
      </c>
      <c r="N147" s="548">
        <v>45113</v>
      </c>
      <c r="O147" s="512">
        <f t="shared" si="7"/>
        <v>7</v>
      </c>
      <c r="P147" s="512">
        <f t="shared" si="8"/>
        <v>7</v>
      </c>
      <c r="Q147" s="498" t="str">
        <f t="shared" si="9"/>
        <v>Gastos_com_Pessoal</v>
      </c>
    </row>
    <row r="148" spans="1:17" ht="25.5" hidden="1" x14ac:dyDescent="0.2">
      <c r="A148" s="505">
        <v>4993</v>
      </c>
      <c r="B148" s="513">
        <v>45113</v>
      </c>
      <c r="C148" s="514">
        <v>45078</v>
      </c>
      <c r="D148" s="508" t="s">
        <v>176</v>
      </c>
      <c r="E148" s="515" t="s">
        <v>1</v>
      </c>
      <c r="F148" s="516">
        <v>615.94000000000005</v>
      </c>
      <c r="G148" s="517" t="s">
        <v>6282</v>
      </c>
      <c r="H148" s="515" t="s">
        <v>423</v>
      </c>
      <c r="I148" s="517" t="s">
        <v>1388</v>
      </c>
      <c r="J148" s="518" t="s">
        <v>1389</v>
      </c>
      <c r="K148" s="518" t="s">
        <v>1188</v>
      </c>
      <c r="L148" s="519" t="s">
        <v>1163</v>
      </c>
      <c r="M148" s="610" t="s">
        <v>425</v>
      </c>
      <c r="N148" s="548">
        <v>45113</v>
      </c>
      <c r="O148" s="512">
        <f t="shared" si="7"/>
        <v>7</v>
      </c>
      <c r="P148" s="512">
        <f t="shared" si="8"/>
        <v>6</v>
      </c>
      <c r="Q148" s="498" t="str">
        <f t="shared" si="9"/>
        <v>Gastos_com_Pessoal</v>
      </c>
    </row>
    <row r="149" spans="1:17" ht="48" hidden="1" x14ac:dyDescent="0.2">
      <c r="A149" s="505">
        <v>4994</v>
      </c>
      <c r="B149" s="506">
        <v>45113</v>
      </c>
      <c r="C149" s="507">
        <v>45108</v>
      </c>
      <c r="D149" s="508" t="s">
        <v>264</v>
      </c>
      <c r="E149" s="520" t="s">
        <v>60</v>
      </c>
      <c r="F149" s="521">
        <v>15</v>
      </c>
      <c r="G149" s="520" t="s">
        <v>7511</v>
      </c>
      <c r="H149" s="520" t="s">
        <v>419</v>
      </c>
      <c r="I149" s="510" t="s">
        <v>6771</v>
      </c>
      <c r="J149" s="522" t="s">
        <v>6693</v>
      </c>
      <c r="K149" s="522" t="s">
        <v>1188</v>
      </c>
      <c r="L149" s="511" t="s">
        <v>4137</v>
      </c>
      <c r="M149" s="610">
        <v>983669187</v>
      </c>
      <c r="N149" s="548">
        <v>45112</v>
      </c>
      <c r="O149" s="512">
        <f t="shared" si="7"/>
        <v>7</v>
      </c>
      <c r="P149" s="512">
        <f t="shared" si="8"/>
        <v>7</v>
      </c>
      <c r="Q149" s="498" t="str">
        <f t="shared" si="9"/>
        <v>Gastos_Gerais</v>
      </c>
    </row>
    <row r="150" spans="1:17" ht="36" hidden="1" x14ac:dyDescent="0.2">
      <c r="A150" s="505">
        <v>4995</v>
      </c>
      <c r="B150" s="506">
        <v>45113</v>
      </c>
      <c r="C150" s="507">
        <v>45108</v>
      </c>
      <c r="D150" s="508" t="s">
        <v>264</v>
      </c>
      <c r="E150" s="520" t="s">
        <v>182</v>
      </c>
      <c r="F150" s="521">
        <v>5184.2</v>
      </c>
      <c r="G150" s="510" t="s">
        <v>7517</v>
      </c>
      <c r="H150" s="520" t="s">
        <v>414</v>
      </c>
      <c r="I150" s="510" t="s">
        <v>6824</v>
      </c>
      <c r="J150" s="522" t="s">
        <v>6825</v>
      </c>
      <c r="K150" s="522" t="s">
        <v>1157</v>
      </c>
      <c r="L150" s="511" t="s">
        <v>32</v>
      </c>
      <c r="M150" s="610">
        <v>3</v>
      </c>
      <c r="N150" s="548">
        <v>45113</v>
      </c>
      <c r="O150" s="512">
        <f t="shared" si="7"/>
        <v>7</v>
      </c>
      <c r="P150" s="512">
        <f t="shared" si="8"/>
        <v>7</v>
      </c>
      <c r="Q150" s="498" t="str">
        <f t="shared" si="9"/>
        <v>Gastos_Gerais</v>
      </c>
    </row>
    <row r="151" spans="1:17" ht="24" hidden="1" x14ac:dyDescent="0.2">
      <c r="A151" s="505">
        <v>4996</v>
      </c>
      <c r="B151" s="506">
        <v>45113</v>
      </c>
      <c r="C151" s="507">
        <v>45108</v>
      </c>
      <c r="D151" s="508" t="s">
        <v>264</v>
      </c>
      <c r="E151" s="520" t="s">
        <v>96</v>
      </c>
      <c r="F151" s="521">
        <v>182.25</v>
      </c>
      <c r="G151" s="510" t="s">
        <v>6738</v>
      </c>
      <c r="H151" s="520" t="s">
        <v>422</v>
      </c>
      <c r="I151" s="510" t="s">
        <v>4940</v>
      </c>
      <c r="J151" s="522" t="s">
        <v>4941</v>
      </c>
      <c r="K151" s="522" t="s">
        <v>1157</v>
      </c>
      <c r="L151" s="511" t="s">
        <v>32</v>
      </c>
      <c r="M151" s="610">
        <v>986</v>
      </c>
      <c r="N151" s="548">
        <v>45110</v>
      </c>
      <c r="O151" s="512">
        <f t="shared" si="7"/>
        <v>7</v>
      </c>
      <c r="P151" s="512">
        <f t="shared" si="8"/>
        <v>7</v>
      </c>
      <c r="Q151" s="498" t="str">
        <f t="shared" si="9"/>
        <v>Gastos_Gerais</v>
      </c>
    </row>
    <row r="152" spans="1:17" ht="36" hidden="1" x14ac:dyDescent="0.2">
      <c r="A152" s="505">
        <v>4997</v>
      </c>
      <c r="B152" s="506">
        <v>45113</v>
      </c>
      <c r="C152" s="507">
        <v>45108</v>
      </c>
      <c r="D152" s="508" t="s">
        <v>141</v>
      </c>
      <c r="E152" s="520" t="s">
        <v>223</v>
      </c>
      <c r="F152" s="521">
        <v>1188</v>
      </c>
      <c r="G152" s="510" t="s">
        <v>6826</v>
      </c>
      <c r="H152" s="520" t="s">
        <v>420</v>
      </c>
      <c r="I152" s="510" t="s">
        <v>3768</v>
      </c>
      <c r="J152" s="522" t="s">
        <v>3769</v>
      </c>
      <c r="K152" s="522" t="s">
        <v>1157</v>
      </c>
      <c r="L152" s="511" t="s">
        <v>32</v>
      </c>
      <c r="M152" s="610">
        <v>18475</v>
      </c>
      <c r="N152" s="548">
        <v>45113</v>
      </c>
      <c r="O152" s="512">
        <f t="shared" si="7"/>
        <v>7</v>
      </c>
      <c r="P152" s="512">
        <f t="shared" si="8"/>
        <v>7</v>
      </c>
      <c r="Q152" s="498" t="str">
        <f t="shared" si="9"/>
        <v>Aquisição_de_Bens_Permanentes</v>
      </c>
    </row>
    <row r="153" spans="1:17" ht="36" hidden="1" x14ac:dyDescent="0.2">
      <c r="A153" s="505">
        <v>4998</v>
      </c>
      <c r="B153" s="506">
        <v>45113</v>
      </c>
      <c r="C153" s="507">
        <v>45108</v>
      </c>
      <c r="D153" s="508" t="s">
        <v>264</v>
      </c>
      <c r="E153" s="520" t="s">
        <v>96</v>
      </c>
      <c r="F153" s="521">
        <v>26</v>
      </c>
      <c r="G153" s="510" t="s">
        <v>7518</v>
      </c>
      <c r="H153" s="520" t="s">
        <v>420</v>
      </c>
      <c r="I153" s="510" t="s">
        <v>3768</v>
      </c>
      <c r="J153" s="522" t="s">
        <v>3769</v>
      </c>
      <c r="K153" s="522" t="s">
        <v>1157</v>
      </c>
      <c r="L153" s="511" t="s">
        <v>32</v>
      </c>
      <c r="M153" s="610">
        <v>18475</v>
      </c>
      <c r="N153" s="548">
        <v>45113</v>
      </c>
      <c r="O153" s="512">
        <f t="shared" si="7"/>
        <v>7</v>
      </c>
      <c r="P153" s="512">
        <f t="shared" si="8"/>
        <v>7</v>
      </c>
      <c r="Q153" s="498" t="str">
        <f t="shared" si="9"/>
        <v>Gastos_Gerais</v>
      </c>
    </row>
    <row r="154" spans="1:17" ht="36" hidden="1" x14ac:dyDescent="0.2">
      <c r="A154" s="505">
        <v>4999</v>
      </c>
      <c r="B154" s="506">
        <v>45113</v>
      </c>
      <c r="C154" s="507">
        <v>45108</v>
      </c>
      <c r="D154" s="508" t="s">
        <v>264</v>
      </c>
      <c r="E154" s="520" t="s">
        <v>81</v>
      </c>
      <c r="F154" s="521">
        <v>186.01</v>
      </c>
      <c r="G154" s="510" t="s">
        <v>7519</v>
      </c>
      <c r="H154" s="520" t="s">
        <v>1032</v>
      </c>
      <c r="I154" s="510" t="s">
        <v>6827</v>
      </c>
      <c r="J154" s="522" t="s">
        <v>6828</v>
      </c>
      <c r="K154" s="511" t="s">
        <v>1188</v>
      </c>
      <c r="L154" s="511" t="s">
        <v>32</v>
      </c>
      <c r="M154" s="610">
        <v>305</v>
      </c>
      <c r="N154" s="548">
        <v>45113</v>
      </c>
      <c r="O154" s="512">
        <f t="shared" si="7"/>
        <v>7</v>
      </c>
      <c r="P154" s="512">
        <f t="shared" si="8"/>
        <v>7</v>
      </c>
      <c r="Q154" s="498" t="str">
        <f t="shared" si="9"/>
        <v>Gastos_Gerais</v>
      </c>
    </row>
    <row r="155" spans="1:17" ht="24" hidden="1" x14ac:dyDescent="0.2">
      <c r="A155" s="505">
        <v>5000</v>
      </c>
      <c r="B155" s="506">
        <v>45113</v>
      </c>
      <c r="C155" s="507">
        <v>45108</v>
      </c>
      <c r="D155" s="508" t="s">
        <v>264</v>
      </c>
      <c r="E155" s="520" t="s">
        <v>96</v>
      </c>
      <c r="F155" s="521">
        <v>765</v>
      </c>
      <c r="G155" s="510" t="s">
        <v>6829</v>
      </c>
      <c r="H155" s="520" t="s">
        <v>417</v>
      </c>
      <c r="I155" s="510" t="s">
        <v>6830</v>
      </c>
      <c r="J155" s="522" t="s">
        <v>6831</v>
      </c>
      <c r="K155" s="511" t="s">
        <v>1188</v>
      </c>
      <c r="L155" s="511" t="s">
        <v>32</v>
      </c>
      <c r="M155" s="610">
        <v>33</v>
      </c>
      <c r="N155" s="548">
        <v>45112</v>
      </c>
      <c r="O155" s="512">
        <f t="shared" si="7"/>
        <v>7</v>
      </c>
      <c r="P155" s="512">
        <f t="shared" si="8"/>
        <v>7</v>
      </c>
      <c r="Q155" s="498" t="str">
        <f t="shared" si="9"/>
        <v>Gastos_Gerais</v>
      </c>
    </row>
    <row r="156" spans="1:17" ht="48" hidden="1" x14ac:dyDescent="0.2">
      <c r="A156" s="505">
        <v>5001</v>
      </c>
      <c r="B156" s="506">
        <v>45113</v>
      </c>
      <c r="C156" s="507">
        <v>45108</v>
      </c>
      <c r="D156" s="508" t="s">
        <v>264</v>
      </c>
      <c r="E156" s="520" t="s">
        <v>96</v>
      </c>
      <c r="F156" s="521">
        <v>432</v>
      </c>
      <c r="G156" s="520" t="s">
        <v>7520</v>
      </c>
      <c r="H156" s="520" t="s">
        <v>420</v>
      </c>
      <c r="I156" s="510" t="s">
        <v>6832</v>
      </c>
      <c r="J156" s="522" t="s">
        <v>6833</v>
      </c>
      <c r="K156" s="511" t="s">
        <v>1188</v>
      </c>
      <c r="L156" s="511" t="s">
        <v>32</v>
      </c>
      <c r="M156" s="610">
        <v>225</v>
      </c>
      <c r="N156" s="548">
        <v>45113</v>
      </c>
      <c r="O156" s="512">
        <f t="shared" si="7"/>
        <v>7</v>
      </c>
      <c r="P156" s="512">
        <f t="shared" si="8"/>
        <v>7</v>
      </c>
      <c r="Q156" s="498" t="str">
        <f t="shared" si="9"/>
        <v>Gastos_Gerais</v>
      </c>
    </row>
    <row r="157" spans="1:17" ht="24" hidden="1" x14ac:dyDescent="0.2">
      <c r="A157" s="505">
        <v>5002</v>
      </c>
      <c r="B157" s="506">
        <v>45113</v>
      </c>
      <c r="C157" s="507">
        <v>45108</v>
      </c>
      <c r="D157" s="508" t="s">
        <v>264</v>
      </c>
      <c r="E157" s="520" t="s">
        <v>293</v>
      </c>
      <c r="F157" s="521">
        <v>75</v>
      </c>
      <c r="G157" s="520" t="s">
        <v>6834</v>
      </c>
      <c r="H157" s="520" t="s">
        <v>416</v>
      </c>
      <c r="I157" s="510" t="s">
        <v>6835</v>
      </c>
      <c r="J157" s="522" t="s">
        <v>924</v>
      </c>
      <c r="K157" s="511" t="s">
        <v>1188</v>
      </c>
      <c r="L157" s="511" t="s">
        <v>4137</v>
      </c>
      <c r="M157" s="610">
        <v>383804199</v>
      </c>
      <c r="N157" s="548">
        <v>45113</v>
      </c>
      <c r="O157" s="512">
        <f t="shared" si="7"/>
        <v>7</v>
      </c>
      <c r="P157" s="512">
        <f t="shared" si="8"/>
        <v>7</v>
      </c>
      <c r="Q157" s="498" t="str">
        <f t="shared" si="9"/>
        <v>Gastos_Gerais</v>
      </c>
    </row>
    <row r="158" spans="1:17" ht="24" hidden="1" x14ac:dyDescent="0.2">
      <c r="A158" s="505">
        <v>5003</v>
      </c>
      <c r="B158" s="506">
        <v>45113</v>
      </c>
      <c r="C158" s="507">
        <v>45108</v>
      </c>
      <c r="D158" s="508" t="s">
        <v>264</v>
      </c>
      <c r="E158" s="520" t="s">
        <v>293</v>
      </c>
      <c r="F158" s="521">
        <v>75</v>
      </c>
      <c r="G158" s="508" t="s">
        <v>4735</v>
      </c>
      <c r="H158" s="520" t="s">
        <v>416</v>
      </c>
      <c r="I158" s="510" t="s">
        <v>1659</v>
      </c>
      <c r="J158" s="522" t="s">
        <v>1295</v>
      </c>
      <c r="K158" s="511" t="s">
        <v>1188</v>
      </c>
      <c r="L158" s="511" t="s">
        <v>4137</v>
      </c>
      <c r="M158" s="610">
        <v>383804199</v>
      </c>
      <c r="N158" s="548">
        <v>45113</v>
      </c>
      <c r="O158" s="512">
        <f t="shared" si="7"/>
        <v>7</v>
      </c>
      <c r="P158" s="512">
        <f t="shared" si="8"/>
        <v>7</v>
      </c>
      <c r="Q158" s="498" t="str">
        <f t="shared" si="9"/>
        <v>Gastos_Gerais</v>
      </c>
    </row>
    <row r="159" spans="1:17" ht="25.5" hidden="1" x14ac:dyDescent="0.2">
      <c r="A159" s="505">
        <v>5004</v>
      </c>
      <c r="B159" s="506">
        <v>45113</v>
      </c>
      <c r="C159" s="507">
        <v>45108</v>
      </c>
      <c r="D159" s="520" t="s">
        <v>176</v>
      </c>
      <c r="E159" s="520" t="s">
        <v>262</v>
      </c>
      <c r="F159" s="521">
        <v>1062.07</v>
      </c>
      <c r="G159" s="520" t="s">
        <v>6836</v>
      </c>
      <c r="H159" s="520" t="s">
        <v>423</v>
      </c>
      <c r="I159" s="510" t="s">
        <v>3407</v>
      </c>
      <c r="J159" s="522" t="s">
        <v>567</v>
      </c>
      <c r="K159" s="511" t="s">
        <v>1188</v>
      </c>
      <c r="L159" s="511" t="s">
        <v>4137</v>
      </c>
      <c r="M159" s="610">
        <v>583897141</v>
      </c>
      <c r="N159" s="548">
        <v>45113</v>
      </c>
      <c r="O159" s="512">
        <f t="shared" si="7"/>
        <v>7</v>
      </c>
      <c r="P159" s="512">
        <f t="shared" si="8"/>
        <v>7</v>
      </c>
      <c r="Q159" s="498" t="str">
        <f t="shared" si="9"/>
        <v>Gastos_com_Pessoal</v>
      </c>
    </row>
    <row r="160" spans="1:17" ht="25.5" hidden="1" x14ac:dyDescent="0.2">
      <c r="A160" s="505">
        <v>5005</v>
      </c>
      <c r="B160" s="506">
        <v>45113</v>
      </c>
      <c r="C160" s="507">
        <v>45108</v>
      </c>
      <c r="D160" s="508" t="s">
        <v>176</v>
      </c>
      <c r="E160" s="520" t="s">
        <v>280</v>
      </c>
      <c r="F160" s="521">
        <v>2881.9</v>
      </c>
      <c r="G160" s="508" t="s">
        <v>6837</v>
      </c>
      <c r="H160" s="520" t="s">
        <v>423</v>
      </c>
      <c r="I160" s="510" t="s">
        <v>3407</v>
      </c>
      <c r="J160" s="522" t="s">
        <v>567</v>
      </c>
      <c r="K160" s="511" t="s">
        <v>1188</v>
      </c>
      <c r="L160" s="511" t="s">
        <v>4137</v>
      </c>
      <c r="M160" s="610">
        <v>583897141</v>
      </c>
      <c r="N160" s="548">
        <v>45113</v>
      </c>
      <c r="O160" s="512">
        <f t="shared" si="7"/>
        <v>7</v>
      </c>
      <c r="P160" s="512">
        <f t="shared" si="8"/>
        <v>7</v>
      </c>
      <c r="Q160" s="498" t="str">
        <f t="shared" si="9"/>
        <v>Gastos_com_Pessoal</v>
      </c>
    </row>
    <row r="161" spans="1:17" ht="25.5" hidden="1" x14ac:dyDescent="0.2">
      <c r="A161" s="505">
        <v>5006</v>
      </c>
      <c r="B161" s="506">
        <v>45113</v>
      </c>
      <c r="C161" s="507">
        <v>45108</v>
      </c>
      <c r="D161" s="508" t="s">
        <v>176</v>
      </c>
      <c r="E161" s="520" t="s">
        <v>262</v>
      </c>
      <c r="F161" s="521">
        <v>885.64</v>
      </c>
      <c r="G161" s="520" t="s">
        <v>6838</v>
      </c>
      <c r="H161" s="520" t="s">
        <v>414</v>
      </c>
      <c r="I161" s="510" t="s">
        <v>6839</v>
      </c>
      <c r="J161" s="522" t="s">
        <v>522</v>
      </c>
      <c r="K161" s="511" t="s">
        <v>1188</v>
      </c>
      <c r="L161" s="511" t="s">
        <v>4137</v>
      </c>
      <c r="M161" s="610">
        <v>583897141</v>
      </c>
      <c r="N161" s="548">
        <v>45113</v>
      </c>
      <c r="O161" s="512">
        <f t="shared" si="7"/>
        <v>7</v>
      </c>
      <c r="P161" s="512">
        <f t="shared" si="8"/>
        <v>7</v>
      </c>
      <c r="Q161" s="498" t="str">
        <f t="shared" si="9"/>
        <v>Gastos_com_Pessoal</v>
      </c>
    </row>
    <row r="162" spans="1:17" ht="25.5" hidden="1" x14ac:dyDescent="0.2">
      <c r="A162" s="505">
        <v>5007</v>
      </c>
      <c r="B162" s="506">
        <v>45113</v>
      </c>
      <c r="C162" s="507">
        <v>45108</v>
      </c>
      <c r="D162" s="508" t="s">
        <v>176</v>
      </c>
      <c r="E162" s="520" t="s">
        <v>280</v>
      </c>
      <c r="F162" s="521">
        <v>2524.21</v>
      </c>
      <c r="G162" s="520" t="s">
        <v>6840</v>
      </c>
      <c r="H162" s="520" t="s">
        <v>414</v>
      </c>
      <c r="I162" s="510" t="s">
        <v>6839</v>
      </c>
      <c r="J162" s="522" t="s">
        <v>522</v>
      </c>
      <c r="K162" s="511" t="s">
        <v>1188</v>
      </c>
      <c r="L162" s="511" t="s">
        <v>4137</v>
      </c>
      <c r="M162" s="610">
        <v>583897141</v>
      </c>
      <c r="N162" s="548">
        <v>45113</v>
      </c>
      <c r="O162" s="512">
        <f t="shared" si="7"/>
        <v>7</v>
      </c>
      <c r="P162" s="512">
        <f t="shared" si="8"/>
        <v>7</v>
      </c>
      <c r="Q162" s="498" t="str">
        <f t="shared" si="9"/>
        <v>Gastos_com_Pessoal</v>
      </c>
    </row>
    <row r="163" spans="1:17" ht="25.5" hidden="1" x14ac:dyDescent="0.2">
      <c r="A163" s="505">
        <v>5008</v>
      </c>
      <c r="B163" s="506">
        <v>45113</v>
      </c>
      <c r="C163" s="507">
        <v>45108</v>
      </c>
      <c r="D163" s="508" t="s">
        <v>176</v>
      </c>
      <c r="E163" s="520" t="s">
        <v>262</v>
      </c>
      <c r="F163" s="521">
        <v>900.09</v>
      </c>
      <c r="G163" s="520" t="s">
        <v>6841</v>
      </c>
      <c r="H163" s="520" t="s">
        <v>493</v>
      </c>
      <c r="I163" s="510" t="s">
        <v>6842</v>
      </c>
      <c r="J163" s="522" t="s">
        <v>786</v>
      </c>
      <c r="K163" s="511" t="s">
        <v>1188</v>
      </c>
      <c r="L163" s="511" t="s">
        <v>4137</v>
      </c>
      <c r="M163" s="610">
        <v>583897141</v>
      </c>
      <c r="N163" s="548">
        <v>45113</v>
      </c>
      <c r="O163" s="512">
        <f t="shared" si="7"/>
        <v>7</v>
      </c>
      <c r="P163" s="512">
        <f t="shared" si="8"/>
        <v>7</v>
      </c>
      <c r="Q163" s="498" t="str">
        <f t="shared" si="9"/>
        <v>Gastos_com_Pessoal</v>
      </c>
    </row>
    <row r="164" spans="1:17" ht="25.5" hidden="1" x14ac:dyDescent="0.2">
      <c r="A164" s="505">
        <v>5009</v>
      </c>
      <c r="B164" s="506">
        <v>45113</v>
      </c>
      <c r="C164" s="507">
        <v>45108</v>
      </c>
      <c r="D164" s="508" t="s">
        <v>176</v>
      </c>
      <c r="E164" s="520" t="s">
        <v>280</v>
      </c>
      <c r="F164" s="521">
        <v>2615.94</v>
      </c>
      <c r="G164" s="508" t="s">
        <v>6843</v>
      </c>
      <c r="H164" s="520" t="s">
        <v>493</v>
      </c>
      <c r="I164" s="510" t="s">
        <v>6842</v>
      </c>
      <c r="J164" s="522" t="s">
        <v>786</v>
      </c>
      <c r="K164" s="511" t="s">
        <v>1188</v>
      </c>
      <c r="L164" s="511" t="s">
        <v>4137</v>
      </c>
      <c r="M164" s="610">
        <v>583897141</v>
      </c>
      <c r="N164" s="548">
        <v>45113</v>
      </c>
      <c r="O164" s="512">
        <f t="shared" si="7"/>
        <v>7</v>
      </c>
      <c r="P164" s="512">
        <f t="shared" si="8"/>
        <v>7</v>
      </c>
      <c r="Q164" s="498" t="str">
        <f t="shared" si="9"/>
        <v>Gastos_com_Pessoal</v>
      </c>
    </row>
    <row r="165" spans="1:17" ht="25.5" hidden="1" x14ac:dyDescent="0.2">
      <c r="A165" s="505">
        <v>5010</v>
      </c>
      <c r="B165" s="506">
        <v>45113</v>
      </c>
      <c r="C165" s="507">
        <v>45108</v>
      </c>
      <c r="D165" s="520" t="s">
        <v>176</v>
      </c>
      <c r="E165" s="520" t="s">
        <v>262</v>
      </c>
      <c r="F165" s="521">
        <v>580.36</v>
      </c>
      <c r="G165" s="508" t="s">
        <v>6844</v>
      </c>
      <c r="H165" s="520" t="s">
        <v>421</v>
      </c>
      <c r="I165" s="510" t="s">
        <v>1215</v>
      </c>
      <c r="J165" s="522" t="s">
        <v>820</v>
      </c>
      <c r="K165" s="522" t="s">
        <v>1188</v>
      </c>
      <c r="L165" s="511" t="s">
        <v>4137</v>
      </c>
      <c r="M165" s="610">
        <v>583897141</v>
      </c>
      <c r="N165" s="548">
        <v>45113</v>
      </c>
      <c r="O165" s="512">
        <f t="shared" si="7"/>
        <v>7</v>
      </c>
      <c r="P165" s="512">
        <f t="shared" si="8"/>
        <v>7</v>
      </c>
      <c r="Q165" s="498" t="str">
        <f t="shared" si="9"/>
        <v>Gastos_com_Pessoal</v>
      </c>
    </row>
    <row r="166" spans="1:17" ht="25.5" hidden="1" x14ac:dyDescent="0.2">
      <c r="A166" s="505">
        <v>5011</v>
      </c>
      <c r="B166" s="506">
        <v>45113</v>
      </c>
      <c r="C166" s="507">
        <v>45108</v>
      </c>
      <c r="D166" s="508" t="s">
        <v>176</v>
      </c>
      <c r="E166" s="520" t="s">
        <v>280</v>
      </c>
      <c r="F166" s="521">
        <v>1725.46</v>
      </c>
      <c r="G166" s="520" t="s">
        <v>6845</v>
      </c>
      <c r="H166" s="520" t="s">
        <v>421</v>
      </c>
      <c r="I166" s="510" t="s">
        <v>1215</v>
      </c>
      <c r="J166" s="522" t="s">
        <v>820</v>
      </c>
      <c r="K166" s="522" t="s">
        <v>1188</v>
      </c>
      <c r="L166" s="511" t="s">
        <v>4137</v>
      </c>
      <c r="M166" s="610">
        <v>583897141</v>
      </c>
      <c r="N166" s="548">
        <v>45113</v>
      </c>
      <c r="O166" s="512">
        <f t="shared" si="7"/>
        <v>7</v>
      </c>
      <c r="P166" s="512">
        <f t="shared" si="8"/>
        <v>7</v>
      </c>
      <c r="Q166" s="498" t="str">
        <f t="shared" si="9"/>
        <v>Gastos_com_Pessoal</v>
      </c>
    </row>
    <row r="167" spans="1:17" ht="25.5" hidden="1" x14ac:dyDescent="0.2">
      <c r="A167" s="505">
        <v>5012</v>
      </c>
      <c r="B167" s="506">
        <v>45113</v>
      </c>
      <c r="C167" s="507">
        <v>45108</v>
      </c>
      <c r="D167" s="508" t="s">
        <v>176</v>
      </c>
      <c r="E167" s="520" t="s">
        <v>262</v>
      </c>
      <c r="F167" s="521">
        <v>867.22</v>
      </c>
      <c r="G167" s="520" t="s">
        <v>6846</v>
      </c>
      <c r="H167" s="520" t="s">
        <v>419</v>
      </c>
      <c r="I167" s="510" t="s">
        <v>7521</v>
      </c>
      <c r="J167" s="522" t="s">
        <v>995</v>
      </c>
      <c r="K167" s="522" t="s">
        <v>1188</v>
      </c>
      <c r="L167" s="511" t="s">
        <v>4137</v>
      </c>
      <c r="M167" s="610">
        <v>583897141</v>
      </c>
      <c r="N167" s="548">
        <v>45113</v>
      </c>
      <c r="O167" s="512">
        <f t="shared" si="7"/>
        <v>7</v>
      </c>
      <c r="P167" s="512">
        <f t="shared" si="8"/>
        <v>7</v>
      </c>
      <c r="Q167" s="498" t="str">
        <f t="shared" si="9"/>
        <v>Gastos_com_Pessoal</v>
      </c>
    </row>
    <row r="168" spans="1:17" ht="25.5" hidden="1" x14ac:dyDescent="0.2">
      <c r="A168" s="505">
        <v>5013</v>
      </c>
      <c r="B168" s="506">
        <v>45113</v>
      </c>
      <c r="C168" s="507">
        <v>45108</v>
      </c>
      <c r="D168" s="508" t="s">
        <v>176</v>
      </c>
      <c r="E168" s="520" t="s">
        <v>280</v>
      </c>
      <c r="F168" s="521">
        <v>2537.0700000000002</v>
      </c>
      <c r="G168" s="520" t="s">
        <v>6847</v>
      </c>
      <c r="H168" s="520" t="s">
        <v>419</v>
      </c>
      <c r="I168" s="510" t="s">
        <v>7521</v>
      </c>
      <c r="J168" s="522" t="s">
        <v>995</v>
      </c>
      <c r="K168" s="522" t="s">
        <v>1188</v>
      </c>
      <c r="L168" s="511" t="s">
        <v>4137</v>
      </c>
      <c r="M168" s="610">
        <v>583897141</v>
      </c>
      <c r="N168" s="548">
        <v>45113</v>
      </c>
      <c r="O168" s="512">
        <f t="shared" si="7"/>
        <v>7</v>
      </c>
      <c r="P168" s="512">
        <f t="shared" si="8"/>
        <v>7</v>
      </c>
      <c r="Q168" s="498" t="str">
        <f t="shared" si="9"/>
        <v>Gastos_com_Pessoal</v>
      </c>
    </row>
    <row r="169" spans="1:17" ht="25.5" hidden="1" x14ac:dyDescent="0.2">
      <c r="A169" s="505">
        <v>5014</v>
      </c>
      <c r="B169" s="506">
        <v>45113</v>
      </c>
      <c r="C169" s="507">
        <v>45108</v>
      </c>
      <c r="D169" s="508" t="s">
        <v>176</v>
      </c>
      <c r="E169" s="520" t="s">
        <v>262</v>
      </c>
      <c r="F169" s="521">
        <v>990.97</v>
      </c>
      <c r="G169" s="520" t="s">
        <v>6848</v>
      </c>
      <c r="H169" s="520" t="s">
        <v>419</v>
      </c>
      <c r="I169" s="510" t="s">
        <v>6806</v>
      </c>
      <c r="J169" s="522" t="s">
        <v>770</v>
      </c>
      <c r="K169" s="522" t="s">
        <v>1188</v>
      </c>
      <c r="L169" s="511" t="s">
        <v>4137</v>
      </c>
      <c r="M169" s="610">
        <v>583897141</v>
      </c>
      <c r="N169" s="548">
        <v>45113</v>
      </c>
      <c r="O169" s="512">
        <f t="shared" si="7"/>
        <v>7</v>
      </c>
      <c r="P169" s="512">
        <f t="shared" si="8"/>
        <v>7</v>
      </c>
      <c r="Q169" s="498" t="str">
        <f t="shared" si="9"/>
        <v>Gastos_com_Pessoal</v>
      </c>
    </row>
    <row r="170" spans="1:17" ht="25.5" hidden="1" x14ac:dyDescent="0.2">
      <c r="A170" s="505">
        <v>5015</v>
      </c>
      <c r="B170" s="506">
        <v>45113</v>
      </c>
      <c r="C170" s="507">
        <v>45108</v>
      </c>
      <c r="D170" s="508" t="s">
        <v>176</v>
      </c>
      <c r="E170" s="520" t="s">
        <v>280</v>
      </c>
      <c r="F170" s="521">
        <v>2805.65</v>
      </c>
      <c r="G170" s="520" t="s">
        <v>6849</v>
      </c>
      <c r="H170" s="520" t="s">
        <v>419</v>
      </c>
      <c r="I170" s="510" t="s">
        <v>6806</v>
      </c>
      <c r="J170" s="522" t="s">
        <v>770</v>
      </c>
      <c r="K170" s="522" t="s">
        <v>1188</v>
      </c>
      <c r="L170" s="511" t="s">
        <v>4137</v>
      </c>
      <c r="M170" s="610">
        <v>583897141</v>
      </c>
      <c r="N170" s="548">
        <v>45113</v>
      </c>
      <c r="O170" s="512">
        <f t="shared" si="7"/>
        <v>7</v>
      </c>
      <c r="P170" s="512">
        <f t="shared" si="8"/>
        <v>7</v>
      </c>
      <c r="Q170" s="498" t="str">
        <f t="shared" si="9"/>
        <v>Gastos_com_Pessoal</v>
      </c>
    </row>
    <row r="171" spans="1:17" ht="25.5" hidden="1" x14ac:dyDescent="0.2">
      <c r="A171" s="505">
        <v>5016</v>
      </c>
      <c r="B171" s="506">
        <v>45113</v>
      </c>
      <c r="C171" s="507">
        <v>45108</v>
      </c>
      <c r="D171" s="520" t="s">
        <v>176</v>
      </c>
      <c r="E171" s="520" t="s">
        <v>262</v>
      </c>
      <c r="F171" s="521">
        <v>609.6</v>
      </c>
      <c r="G171" s="520" t="s">
        <v>6850</v>
      </c>
      <c r="H171" s="520" t="s">
        <v>302</v>
      </c>
      <c r="I171" s="510" t="s">
        <v>6851</v>
      </c>
      <c r="J171" s="522" t="s">
        <v>998</v>
      </c>
      <c r="K171" s="522" t="s">
        <v>1188</v>
      </c>
      <c r="L171" s="511" t="s">
        <v>4137</v>
      </c>
      <c r="M171" s="610">
        <v>583897141</v>
      </c>
      <c r="N171" s="548">
        <v>45113</v>
      </c>
      <c r="O171" s="512">
        <f t="shared" si="7"/>
        <v>7</v>
      </c>
      <c r="P171" s="512">
        <f t="shared" si="8"/>
        <v>7</v>
      </c>
      <c r="Q171" s="498" t="str">
        <f t="shared" si="9"/>
        <v>Gastos_com_Pessoal</v>
      </c>
    </row>
    <row r="172" spans="1:17" ht="25.5" hidden="1" x14ac:dyDescent="0.2">
      <c r="A172" s="505">
        <v>5017</v>
      </c>
      <c r="B172" s="506">
        <v>45113</v>
      </c>
      <c r="C172" s="507">
        <v>45108</v>
      </c>
      <c r="D172" s="520" t="s">
        <v>176</v>
      </c>
      <c r="E172" s="520" t="s">
        <v>280</v>
      </c>
      <c r="F172" s="521">
        <v>1828.9</v>
      </c>
      <c r="G172" s="520" t="s">
        <v>6850</v>
      </c>
      <c r="H172" s="520" t="s">
        <v>302</v>
      </c>
      <c r="I172" s="510" t="s">
        <v>6851</v>
      </c>
      <c r="J172" s="522" t="s">
        <v>998</v>
      </c>
      <c r="K172" s="522" t="s">
        <v>1188</v>
      </c>
      <c r="L172" s="511" t="s">
        <v>4137</v>
      </c>
      <c r="M172" s="610">
        <v>583897141</v>
      </c>
      <c r="N172" s="548">
        <v>45113</v>
      </c>
      <c r="O172" s="512">
        <f t="shared" si="7"/>
        <v>7</v>
      </c>
      <c r="P172" s="512">
        <f t="shared" si="8"/>
        <v>7</v>
      </c>
      <c r="Q172" s="498" t="str">
        <f t="shared" si="9"/>
        <v>Gastos_com_Pessoal</v>
      </c>
    </row>
    <row r="173" spans="1:17" ht="25.5" hidden="1" x14ac:dyDescent="0.2">
      <c r="A173" s="505">
        <v>5018</v>
      </c>
      <c r="B173" s="506">
        <v>45113</v>
      </c>
      <c r="C173" s="507">
        <v>45108</v>
      </c>
      <c r="D173" s="520" t="s">
        <v>176</v>
      </c>
      <c r="E173" s="520" t="s">
        <v>262</v>
      </c>
      <c r="F173" s="521">
        <v>947.14</v>
      </c>
      <c r="G173" s="520" t="s">
        <v>6852</v>
      </c>
      <c r="H173" s="520" t="s">
        <v>418</v>
      </c>
      <c r="I173" s="510" t="s">
        <v>2601</v>
      </c>
      <c r="J173" s="522" t="s">
        <v>956</v>
      </c>
      <c r="K173" s="522" t="s">
        <v>1188</v>
      </c>
      <c r="L173" s="511" t="s">
        <v>4137</v>
      </c>
      <c r="M173" s="610">
        <v>583897141</v>
      </c>
      <c r="N173" s="548">
        <v>45113</v>
      </c>
      <c r="O173" s="512">
        <f t="shared" si="7"/>
        <v>7</v>
      </c>
      <c r="P173" s="512">
        <f t="shared" si="8"/>
        <v>7</v>
      </c>
      <c r="Q173" s="498" t="str">
        <f t="shared" si="9"/>
        <v>Gastos_com_Pessoal</v>
      </c>
    </row>
    <row r="174" spans="1:17" ht="25.5" hidden="1" x14ac:dyDescent="0.2">
      <c r="A174" s="505">
        <v>5019</v>
      </c>
      <c r="B174" s="506">
        <v>45113</v>
      </c>
      <c r="C174" s="507">
        <v>45108</v>
      </c>
      <c r="D174" s="520" t="s">
        <v>176</v>
      </c>
      <c r="E174" s="520" t="s">
        <v>280</v>
      </c>
      <c r="F174" s="521">
        <v>2640.79</v>
      </c>
      <c r="G174" s="520" t="s">
        <v>6853</v>
      </c>
      <c r="H174" s="520" t="s">
        <v>418</v>
      </c>
      <c r="I174" s="510" t="s">
        <v>2601</v>
      </c>
      <c r="J174" s="522" t="s">
        <v>956</v>
      </c>
      <c r="K174" s="522" t="s">
        <v>1188</v>
      </c>
      <c r="L174" s="511" t="s">
        <v>4137</v>
      </c>
      <c r="M174" s="610">
        <v>583897141</v>
      </c>
      <c r="N174" s="548">
        <v>45113</v>
      </c>
      <c r="O174" s="512">
        <f t="shared" si="7"/>
        <v>7</v>
      </c>
      <c r="P174" s="512">
        <f t="shared" si="8"/>
        <v>7</v>
      </c>
      <c r="Q174" s="498" t="str">
        <f t="shared" si="9"/>
        <v>Gastos_com_Pessoal</v>
      </c>
    </row>
    <row r="175" spans="1:17" ht="25.5" hidden="1" x14ac:dyDescent="0.2">
      <c r="A175" s="505">
        <v>5020</v>
      </c>
      <c r="B175" s="506">
        <v>45113</v>
      </c>
      <c r="C175" s="507">
        <v>45108</v>
      </c>
      <c r="D175" s="520" t="s">
        <v>176</v>
      </c>
      <c r="E175" s="520" t="s">
        <v>262</v>
      </c>
      <c r="F175" s="521">
        <v>637.12</v>
      </c>
      <c r="G175" s="520" t="s">
        <v>6854</v>
      </c>
      <c r="H175" s="520" t="s">
        <v>416</v>
      </c>
      <c r="I175" s="510" t="s">
        <v>6855</v>
      </c>
      <c r="J175" s="522" t="s">
        <v>634</v>
      </c>
      <c r="K175" s="522" t="s">
        <v>1188</v>
      </c>
      <c r="L175" s="511" t="s">
        <v>4137</v>
      </c>
      <c r="M175" s="610">
        <v>583897141</v>
      </c>
      <c r="N175" s="548">
        <v>45113</v>
      </c>
      <c r="O175" s="512">
        <f t="shared" si="7"/>
        <v>7</v>
      </c>
      <c r="P175" s="512">
        <f t="shared" si="8"/>
        <v>7</v>
      </c>
      <c r="Q175" s="498" t="str">
        <f t="shared" si="9"/>
        <v>Gastos_com_Pessoal</v>
      </c>
    </row>
    <row r="176" spans="1:17" ht="25.5" hidden="1" x14ac:dyDescent="0.2">
      <c r="A176" s="505">
        <v>5021</v>
      </c>
      <c r="B176" s="506">
        <v>45113</v>
      </c>
      <c r="C176" s="507">
        <v>45108</v>
      </c>
      <c r="D176" s="520" t="s">
        <v>176</v>
      </c>
      <c r="E176" s="520" t="s">
        <v>280</v>
      </c>
      <c r="F176" s="521">
        <v>1878.64</v>
      </c>
      <c r="G176" s="520" t="s">
        <v>6854</v>
      </c>
      <c r="H176" s="520" t="s">
        <v>416</v>
      </c>
      <c r="I176" s="510" t="s">
        <v>6855</v>
      </c>
      <c r="J176" s="522" t="s">
        <v>634</v>
      </c>
      <c r="K176" s="522" t="s">
        <v>1188</v>
      </c>
      <c r="L176" s="511" t="s">
        <v>4137</v>
      </c>
      <c r="M176" s="610">
        <v>583897141</v>
      </c>
      <c r="N176" s="548">
        <v>45113</v>
      </c>
      <c r="O176" s="512">
        <f t="shared" si="7"/>
        <v>7</v>
      </c>
      <c r="P176" s="512">
        <f t="shared" si="8"/>
        <v>7</v>
      </c>
      <c r="Q176" s="498" t="str">
        <f t="shared" si="9"/>
        <v>Gastos_com_Pessoal</v>
      </c>
    </row>
    <row r="177" spans="1:17" ht="25.5" hidden="1" x14ac:dyDescent="0.2">
      <c r="A177" s="505">
        <v>5022</v>
      </c>
      <c r="B177" s="506">
        <v>45113</v>
      </c>
      <c r="C177" s="507">
        <v>45108</v>
      </c>
      <c r="D177" s="520" t="s">
        <v>176</v>
      </c>
      <c r="E177" s="520" t="s">
        <v>262</v>
      </c>
      <c r="F177" s="521">
        <v>946.26</v>
      </c>
      <c r="G177" s="520" t="s">
        <v>6856</v>
      </c>
      <c r="H177" s="520" t="s">
        <v>1032</v>
      </c>
      <c r="I177" s="510" t="s">
        <v>6857</v>
      </c>
      <c r="J177" s="522" t="s">
        <v>973</v>
      </c>
      <c r="K177" s="522" t="s">
        <v>1188</v>
      </c>
      <c r="L177" s="511" t="s">
        <v>4137</v>
      </c>
      <c r="M177" s="610">
        <v>583897141</v>
      </c>
      <c r="N177" s="548">
        <v>45113</v>
      </c>
      <c r="O177" s="512">
        <f t="shared" si="7"/>
        <v>7</v>
      </c>
      <c r="P177" s="512">
        <f t="shared" si="8"/>
        <v>7</v>
      </c>
      <c r="Q177" s="498" t="str">
        <f t="shared" si="9"/>
        <v>Gastos_com_Pessoal</v>
      </c>
    </row>
    <row r="178" spans="1:17" ht="25.5" hidden="1" x14ac:dyDescent="0.2">
      <c r="A178" s="505">
        <v>5023</v>
      </c>
      <c r="B178" s="506">
        <v>45113</v>
      </c>
      <c r="C178" s="507">
        <v>45108</v>
      </c>
      <c r="D178" s="520" t="s">
        <v>176</v>
      </c>
      <c r="E178" s="520" t="s">
        <v>280</v>
      </c>
      <c r="F178" s="521">
        <v>2638.84</v>
      </c>
      <c r="G178" s="520" t="s">
        <v>6858</v>
      </c>
      <c r="H178" s="520" t="s">
        <v>1032</v>
      </c>
      <c r="I178" s="510" t="s">
        <v>6857</v>
      </c>
      <c r="J178" s="522" t="s">
        <v>973</v>
      </c>
      <c r="K178" s="522" t="s">
        <v>1188</v>
      </c>
      <c r="L178" s="511" t="s">
        <v>4137</v>
      </c>
      <c r="M178" s="610">
        <v>583897141</v>
      </c>
      <c r="N178" s="548">
        <v>45113</v>
      </c>
      <c r="O178" s="512">
        <f t="shared" si="7"/>
        <v>7</v>
      </c>
      <c r="P178" s="512">
        <f t="shared" si="8"/>
        <v>7</v>
      </c>
      <c r="Q178" s="498" t="str">
        <f t="shared" si="9"/>
        <v>Gastos_com_Pessoal</v>
      </c>
    </row>
    <row r="179" spans="1:17" ht="25.5" hidden="1" x14ac:dyDescent="0.2">
      <c r="A179" s="505">
        <v>5024</v>
      </c>
      <c r="B179" s="506">
        <v>45113</v>
      </c>
      <c r="C179" s="507">
        <v>45108</v>
      </c>
      <c r="D179" s="520" t="s">
        <v>176</v>
      </c>
      <c r="E179" s="520" t="s">
        <v>262</v>
      </c>
      <c r="F179" s="521">
        <v>842.82</v>
      </c>
      <c r="G179" s="510" t="s">
        <v>7522</v>
      </c>
      <c r="H179" s="520" t="s">
        <v>417</v>
      </c>
      <c r="I179" s="510" t="s">
        <v>4390</v>
      </c>
      <c r="J179" s="522" t="s">
        <v>972</v>
      </c>
      <c r="K179" s="522" t="s">
        <v>1188</v>
      </c>
      <c r="L179" s="511" t="s">
        <v>4137</v>
      </c>
      <c r="M179" s="611">
        <v>583897141</v>
      </c>
      <c r="N179" s="548">
        <v>45113</v>
      </c>
      <c r="O179" s="512">
        <f t="shared" si="7"/>
        <v>7</v>
      </c>
      <c r="P179" s="512">
        <f t="shared" si="8"/>
        <v>7</v>
      </c>
      <c r="Q179" s="498" t="str">
        <f t="shared" si="9"/>
        <v>Gastos_com_Pessoal</v>
      </c>
    </row>
    <row r="180" spans="1:17" ht="25.5" hidden="1" x14ac:dyDescent="0.2">
      <c r="A180" s="505">
        <v>5025</v>
      </c>
      <c r="B180" s="513">
        <v>45113</v>
      </c>
      <c r="C180" s="514">
        <v>45108</v>
      </c>
      <c r="D180" s="515" t="s">
        <v>176</v>
      </c>
      <c r="E180" s="515" t="s">
        <v>280</v>
      </c>
      <c r="F180" s="516">
        <v>2393.02</v>
      </c>
      <c r="G180" s="515" t="s">
        <v>7523</v>
      </c>
      <c r="H180" s="515" t="s">
        <v>417</v>
      </c>
      <c r="I180" s="510" t="s">
        <v>4390</v>
      </c>
      <c r="J180" s="518" t="s">
        <v>972</v>
      </c>
      <c r="K180" s="522" t="s">
        <v>1188</v>
      </c>
      <c r="L180" s="511" t="s">
        <v>4137</v>
      </c>
      <c r="M180" s="611">
        <v>583897141</v>
      </c>
      <c r="N180" s="548">
        <v>45113</v>
      </c>
      <c r="O180" s="512">
        <f t="shared" si="7"/>
        <v>7</v>
      </c>
      <c r="P180" s="512">
        <f t="shared" si="8"/>
        <v>7</v>
      </c>
      <c r="Q180" s="498" t="str">
        <f t="shared" si="9"/>
        <v>Gastos_com_Pessoal</v>
      </c>
    </row>
    <row r="181" spans="1:17" ht="25.5" hidden="1" x14ac:dyDescent="0.2">
      <c r="A181" s="505">
        <v>5026</v>
      </c>
      <c r="B181" s="506">
        <v>45113</v>
      </c>
      <c r="C181" s="507">
        <v>45108</v>
      </c>
      <c r="D181" s="520" t="s">
        <v>176</v>
      </c>
      <c r="E181" s="520" t="s">
        <v>262</v>
      </c>
      <c r="F181" s="521">
        <v>652.64</v>
      </c>
      <c r="G181" s="520" t="s">
        <v>6859</v>
      </c>
      <c r="H181" s="520" t="s">
        <v>416</v>
      </c>
      <c r="I181" s="510" t="s">
        <v>6143</v>
      </c>
      <c r="J181" s="522" t="s">
        <v>457</v>
      </c>
      <c r="K181" s="522" t="s">
        <v>1188</v>
      </c>
      <c r="L181" s="511" t="s">
        <v>4137</v>
      </c>
      <c r="M181" s="610">
        <v>583897141</v>
      </c>
      <c r="N181" s="548">
        <v>45113</v>
      </c>
      <c r="O181" s="512">
        <f t="shared" si="7"/>
        <v>7</v>
      </c>
      <c r="P181" s="512">
        <f t="shared" si="8"/>
        <v>7</v>
      </c>
      <c r="Q181" s="498" t="str">
        <f t="shared" si="9"/>
        <v>Gastos_com_Pessoal</v>
      </c>
    </row>
    <row r="182" spans="1:17" ht="25.5" hidden="1" x14ac:dyDescent="0.2">
      <c r="A182" s="505">
        <v>5027</v>
      </c>
      <c r="B182" s="506">
        <v>45113</v>
      </c>
      <c r="C182" s="507">
        <v>45108</v>
      </c>
      <c r="D182" s="520" t="s">
        <v>176</v>
      </c>
      <c r="E182" s="520" t="s">
        <v>280</v>
      </c>
      <c r="F182" s="521">
        <v>1920.64</v>
      </c>
      <c r="G182" s="520" t="s">
        <v>6860</v>
      </c>
      <c r="H182" s="520" t="s">
        <v>416</v>
      </c>
      <c r="I182" s="510" t="s">
        <v>6143</v>
      </c>
      <c r="J182" s="522" t="s">
        <v>457</v>
      </c>
      <c r="K182" s="522" t="s">
        <v>1188</v>
      </c>
      <c r="L182" s="511" t="s">
        <v>4137</v>
      </c>
      <c r="M182" s="610">
        <v>583897141</v>
      </c>
      <c r="N182" s="548">
        <v>45113</v>
      </c>
      <c r="O182" s="512">
        <f t="shared" si="7"/>
        <v>7</v>
      </c>
      <c r="P182" s="512">
        <f t="shared" si="8"/>
        <v>7</v>
      </c>
      <c r="Q182" s="498" t="str">
        <f t="shared" si="9"/>
        <v>Gastos_com_Pessoal</v>
      </c>
    </row>
    <row r="183" spans="1:17" ht="25.5" hidden="1" x14ac:dyDescent="0.2">
      <c r="A183" s="505">
        <v>5028</v>
      </c>
      <c r="B183" s="506">
        <v>45113</v>
      </c>
      <c r="C183" s="507">
        <v>45108</v>
      </c>
      <c r="D183" s="520" t="s">
        <v>176</v>
      </c>
      <c r="E183" s="520" t="s">
        <v>262</v>
      </c>
      <c r="F183" s="521">
        <v>885.64</v>
      </c>
      <c r="G183" s="520" t="s">
        <v>6861</v>
      </c>
      <c r="H183" s="520" t="s">
        <v>420</v>
      </c>
      <c r="I183" s="510" t="s">
        <v>6862</v>
      </c>
      <c r="J183" s="522" t="s">
        <v>1580</v>
      </c>
      <c r="K183" s="522" t="s">
        <v>1188</v>
      </c>
      <c r="L183" s="511" t="s">
        <v>4137</v>
      </c>
      <c r="M183" s="610">
        <v>583897141</v>
      </c>
      <c r="N183" s="548">
        <v>45113</v>
      </c>
      <c r="O183" s="512">
        <f t="shared" si="7"/>
        <v>7</v>
      </c>
      <c r="P183" s="512">
        <f t="shared" si="8"/>
        <v>7</v>
      </c>
      <c r="Q183" s="498" t="str">
        <f t="shared" si="9"/>
        <v>Gastos_com_Pessoal</v>
      </c>
    </row>
    <row r="184" spans="1:17" ht="25.5" hidden="1" x14ac:dyDescent="0.2">
      <c r="A184" s="505">
        <v>5029</v>
      </c>
      <c r="B184" s="506">
        <v>45113</v>
      </c>
      <c r="C184" s="507">
        <v>45108</v>
      </c>
      <c r="D184" s="520" t="s">
        <v>176</v>
      </c>
      <c r="E184" s="520" t="s">
        <v>280</v>
      </c>
      <c r="F184" s="521">
        <v>2495.77</v>
      </c>
      <c r="G184" s="520" t="s">
        <v>6863</v>
      </c>
      <c r="H184" s="520" t="s">
        <v>420</v>
      </c>
      <c r="I184" s="510" t="s">
        <v>6862</v>
      </c>
      <c r="J184" s="522" t="s">
        <v>1580</v>
      </c>
      <c r="K184" s="522" t="s">
        <v>1188</v>
      </c>
      <c r="L184" s="511" t="s">
        <v>4137</v>
      </c>
      <c r="M184" s="610">
        <v>583897141</v>
      </c>
      <c r="N184" s="548">
        <v>45113</v>
      </c>
      <c r="O184" s="512">
        <f t="shared" si="7"/>
        <v>7</v>
      </c>
      <c r="P184" s="512">
        <f t="shared" si="8"/>
        <v>7</v>
      </c>
      <c r="Q184" s="498" t="str">
        <f t="shared" si="9"/>
        <v>Gastos_com_Pessoal</v>
      </c>
    </row>
    <row r="185" spans="1:17" ht="25.5" hidden="1" x14ac:dyDescent="0.2">
      <c r="A185" s="505">
        <v>5030</v>
      </c>
      <c r="B185" s="513">
        <v>45113</v>
      </c>
      <c r="C185" s="514">
        <v>45108</v>
      </c>
      <c r="D185" s="520" t="s">
        <v>176</v>
      </c>
      <c r="E185" s="520" t="s">
        <v>262</v>
      </c>
      <c r="F185" s="516">
        <v>1084.5999999999999</v>
      </c>
      <c r="G185" s="515" t="s">
        <v>6864</v>
      </c>
      <c r="H185" s="515" t="s">
        <v>416</v>
      </c>
      <c r="I185" s="517" t="s">
        <v>6865</v>
      </c>
      <c r="J185" s="518" t="s">
        <v>516</v>
      </c>
      <c r="K185" s="522" t="s">
        <v>1188</v>
      </c>
      <c r="L185" s="511" t="s">
        <v>4137</v>
      </c>
      <c r="M185" s="612">
        <v>583897141</v>
      </c>
      <c r="N185" s="548">
        <v>45113</v>
      </c>
      <c r="O185" s="512">
        <f t="shared" si="7"/>
        <v>7</v>
      </c>
      <c r="P185" s="512">
        <f t="shared" si="8"/>
        <v>7</v>
      </c>
      <c r="Q185" s="498" t="str">
        <f t="shared" si="9"/>
        <v>Gastos_com_Pessoal</v>
      </c>
    </row>
    <row r="186" spans="1:17" ht="25.5" hidden="1" x14ac:dyDescent="0.2">
      <c r="A186" s="505">
        <v>5031</v>
      </c>
      <c r="B186" s="506">
        <v>45113</v>
      </c>
      <c r="C186" s="507">
        <v>45108</v>
      </c>
      <c r="D186" s="520" t="s">
        <v>176</v>
      </c>
      <c r="E186" s="520" t="s">
        <v>280</v>
      </c>
      <c r="F186" s="521">
        <v>2929.21</v>
      </c>
      <c r="G186" s="520" t="s">
        <v>6866</v>
      </c>
      <c r="H186" s="520" t="s">
        <v>416</v>
      </c>
      <c r="I186" s="510" t="s">
        <v>6865</v>
      </c>
      <c r="J186" s="522" t="s">
        <v>516</v>
      </c>
      <c r="K186" s="522" t="s">
        <v>1188</v>
      </c>
      <c r="L186" s="511" t="s">
        <v>4137</v>
      </c>
      <c r="M186" s="610">
        <v>583897141</v>
      </c>
      <c r="N186" s="548">
        <v>45113</v>
      </c>
      <c r="O186" s="512">
        <f t="shared" si="7"/>
        <v>7</v>
      </c>
      <c r="P186" s="512">
        <f t="shared" si="8"/>
        <v>7</v>
      </c>
      <c r="Q186" s="498" t="str">
        <f t="shared" si="9"/>
        <v>Gastos_com_Pessoal</v>
      </c>
    </row>
    <row r="187" spans="1:17" ht="25.5" hidden="1" x14ac:dyDescent="0.2">
      <c r="A187" s="505">
        <v>5032</v>
      </c>
      <c r="B187" s="506">
        <v>45113</v>
      </c>
      <c r="C187" s="507">
        <v>45078</v>
      </c>
      <c r="D187" s="520" t="s">
        <v>176</v>
      </c>
      <c r="E187" s="520" t="s">
        <v>4</v>
      </c>
      <c r="F187" s="521">
        <v>249393.28</v>
      </c>
      <c r="G187" s="520" t="s">
        <v>6867</v>
      </c>
      <c r="H187" s="520" t="s">
        <v>303</v>
      </c>
      <c r="I187" s="510" t="s">
        <v>1409</v>
      </c>
      <c r="J187" s="522" t="s">
        <v>425</v>
      </c>
      <c r="K187" s="522" t="s">
        <v>1188</v>
      </c>
      <c r="L187" s="511" t="s">
        <v>1410</v>
      </c>
      <c r="M187" s="610" t="s">
        <v>425</v>
      </c>
      <c r="N187" s="548">
        <v>45113</v>
      </c>
      <c r="O187" s="512">
        <f t="shared" si="7"/>
        <v>7</v>
      </c>
      <c r="P187" s="512">
        <f t="shared" si="8"/>
        <v>6</v>
      </c>
      <c r="Q187" s="498" t="str">
        <f t="shared" si="9"/>
        <v>Gastos_com_Pessoal</v>
      </c>
    </row>
    <row r="188" spans="1:17" ht="48" hidden="1" x14ac:dyDescent="0.2">
      <c r="A188" s="505">
        <v>5033</v>
      </c>
      <c r="B188" s="506">
        <v>45113</v>
      </c>
      <c r="C188" s="507">
        <v>45078</v>
      </c>
      <c r="D188" s="508" t="s">
        <v>264</v>
      </c>
      <c r="E188" s="520" t="s">
        <v>182</v>
      </c>
      <c r="F188" s="521">
        <v>4912.59</v>
      </c>
      <c r="G188" s="520" t="s">
        <v>7524</v>
      </c>
      <c r="H188" s="520" t="s">
        <v>493</v>
      </c>
      <c r="I188" s="510" t="s">
        <v>6815</v>
      </c>
      <c r="J188" s="522" t="s">
        <v>1667</v>
      </c>
      <c r="K188" s="522" t="s">
        <v>1157</v>
      </c>
      <c r="L188" s="511" t="s">
        <v>32</v>
      </c>
      <c r="M188" s="610">
        <v>202320</v>
      </c>
      <c r="N188" s="548">
        <v>45104</v>
      </c>
      <c r="O188" s="512">
        <f t="shared" si="7"/>
        <v>7</v>
      </c>
      <c r="P188" s="512">
        <f t="shared" si="8"/>
        <v>6</v>
      </c>
      <c r="Q188" s="498" t="str">
        <f t="shared" si="9"/>
        <v>Gastos_Gerais</v>
      </c>
    </row>
    <row r="189" spans="1:17" ht="24" hidden="1" x14ac:dyDescent="0.2">
      <c r="A189" s="505">
        <v>5034</v>
      </c>
      <c r="B189" s="513">
        <v>45113</v>
      </c>
      <c r="C189" s="514">
        <v>45078</v>
      </c>
      <c r="D189" s="508" t="s">
        <v>264</v>
      </c>
      <c r="E189" s="520" t="s">
        <v>402</v>
      </c>
      <c r="F189" s="516">
        <v>130.97999999999999</v>
      </c>
      <c r="G189" s="515" t="s">
        <v>1487</v>
      </c>
      <c r="H189" s="515" t="s">
        <v>1032</v>
      </c>
      <c r="I189" s="517" t="s">
        <v>6868</v>
      </c>
      <c r="J189" s="518" t="s">
        <v>2365</v>
      </c>
      <c r="K189" s="522" t="s">
        <v>1157</v>
      </c>
      <c r="L189" s="511" t="s">
        <v>32</v>
      </c>
      <c r="M189" s="610">
        <v>821</v>
      </c>
      <c r="N189" s="548">
        <v>45106</v>
      </c>
      <c r="O189" s="512">
        <f t="shared" si="7"/>
        <v>7</v>
      </c>
      <c r="P189" s="512">
        <f t="shared" si="8"/>
        <v>6</v>
      </c>
      <c r="Q189" s="498" t="str">
        <f t="shared" si="9"/>
        <v>Gastos_Gerais</v>
      </c>
    </row>
    <row r="190" spans="1:17" ht="24" hidden="1" x14ac:dyDescent="0.2">
      <c r="A190" s="505">
        <v>5035</v>
      </c>
      <c r="B190" s="513">
        <v>45114</v>
      </c>
      <c r="C190" s="514">
        <v>45078</v>
      </c>
      <c r="D190" s="508" t="s">
        <v>264</v>
      </c>
      <c r="E190" s="515" t="s">
        <v>404</v>
      </c>
      <c r="F190" s="516">
        <v>590</v>
      </c>
      <c r="G190" s="515" t="s">
        <v>6869</v>
      </c>
      <c r="H190" s="515" t="s">
        <v>420</v>
      </c>
      <c r="I190" s="517" t="s">
        <v>6870</v>
      </c>
      <c r="J190" s="518" t="s">
        <v>6871</v>
      </c>
      <c r="K190" s="522" t="s">
        <v>1157</v>
      </c>
      <c r="L190" s="511" t="s">
        <v>32</v>
      </c>
      <c r="M190" s="610">
        <v>24405</v>
      </c>
      <c r="N190" s="548">
        <v>45104</v>
      </c>
      <c r="O190" s="512">
        <f t="shared" si="7"/>
        <v>7</v>
      </c>
      <c r="P190" s="512">
        <f t="shared" si="8"/>
        <v>6</v>
      </c>
      <c r="Q190" s="498" t="str">
        <f t="shared" si="9"/>
        <v>Gastos_Gerais</v>
      </c>
    </row>
    <row r="191" spans="1:17" ht="24" hidden="1" x14ac:dyDescent="0.2">
      <c r="A191" s="505">
        <v>5036</v>
      </c>
      <c r="B191" s="513">
        <v>45114</v>
      </c>
      <c r="C191" s="514">
        <v>45108</v>
      </c>
      <c r="D191" s="508" t="s">
        <v>264</v>
      </c>
      <c r="E191" s="520" t="s">
        <v>208</v>
      </c>
      <c r="F191" s="516">
        <v>150</v>
      </c>
      <c r="G191" s="515" t="s">
        <v>6872</v>
      </c>
      <c r="H191" s="515" t="s">
        <v>418</v>
      </c>
      <c r="I191" s="517" t="s">
        <v>4545</v>
      </c>
      <c r="J191" s="518" t="s">
        <v>1810</v>
      </c>
      <c r="K191" s="522" t="s">
        <v>1157</v>
      </c>
      <c r="L191" s="511" t="s">
        <v>1157</v>
      </c>
      <c r="M191" s="610">
        <v>561262</v>
      </c>
      <c r="N191" s="548">
        <v>45114</v>
      </c>
      <c r="O191" s="512">
        <f t="shared" si="7"/>
        <v>7</v>
      </c>
      <c r="P191" s="512">
        <f t="shared" si="8"/>
        <v>7</v>
      </c>
      <c r="Q191" s="498" t="str">
        <f t="shared" si="9"/>
        <v>Gastos_Gerais</v>
      </c>
    </row>
    <row r="192" spans="1:17" ht="48" hidden="1" x14ac:dyDescent="0.2">
      <c r="A192" s="505">
        <v>5037</v>
      </c>
      <c r="B192" s="513">
        <v>45114</v>
      </c>
      <c r="C192" s="514">
        <v>45108</v>
      </c>
      <c r="D192" s="508" t="s">
        <v>264</v>
      </c>
      <c r="E192" s="515" t="s">
        <v>386</v>
      </c>
      <c r="F192" s="516">
        <v>1545.48</v>
      </c>
      <c r="G192" s="515" t="s">
        <v>6873</v>
      </c>
      <c r="H192" s="515" t="s">
        <v>423</v>
      </c>
      <c r="I192" s="517" t="s">
        <v>6874</v>
      </c>
      <c r="J192" s="518" t="s">
        <v>6875</v>
      </c>
      <c r="K192" s="522" t="s">
        <v>1157</v>
      </c>
      <c r="L192" s="511" t="s">
        <v>32</v>
      </c>
      <c r="M192" s="610">
        <v>2023158</v>
      </c>
      <c r="N192" s="548">
        <v>45112</v>
      </c>
      <c r="O192" s="512">
        <f t="shared" si="7"/>
        <v>7</v>
      </c>
      <c r="P192" s="512">
        <f t="shared" si="8"/>
        <v>7</v>
      </c>
      <c r="Q192" s="498" t="str">
        <f t="shared" si="9"/>
        <v>Gastos_Gerais</v>
      </c>
    </row>
    <row r="193" spans="1:17" ht="48" hidden="1" x14ac:dyDescent="0.2">
      <c r="A193" s="505">
        <v>5038</v>
      </c>
      <c r="B193" s="513">
        <v>45114</v>
      </c>
      <c r="C193" s="514">
        <v>45108</v>
      </c>
      <c r="D193" s="508" t="s">
        <v>264</v>
      </c>
      <c r="E193" s="520" t="s">
        <v>386</v>
      </c>
      <c r="F193" s="516">
        <v>1202.04</v>
      </c>
      <c r="G193" s="515" t="s">
        <v>6876</v>
      </c>
      <c r="H193" s="515" t="s">
        <v>423</v>
      </c>
      <c r="I193" s="517" t="s">
        <v>6874</v>
      </c>
      <c r="J193" s="518" t="s">
        <v>6875</v>
      </c>
      <c r="K193" s="522" t="s">
        <v>1157</v>
      </c>
      <c r="L193" s="511" t="s">
        <v>32</v>
      </c>
      <c r="M193" s="610">
        <v>2023159</v>
      </c>
      <c r="N193" s="548">
        <v>45112</v>
      </c>
      <c r="O193" s="512">
        <f t="shared" si="7"/>
        <v>7</v>
      </c>
      <c r="P193" s="512">
        <f t="shared" si="8"/>
        <v>7</v>
      </c>
      <c r="Q193" s="498" t="str">
        <f t="shared" si="9"/>
        <v>Gastos_Gerais</v>
      </c>
    </row>
    <row r="194" spans="1:17" ht="24" hidden="1" x14ac:dyDescent="0.2">
      <c r="A194" s="505">
        <v>5039</v>
      </c>
      <c r="B194" s="513">
        <v>45114</v>
      </c>
      <c r="C194" s="514">
        <v>45078</v>
      </c>
      <c r="D194" s="508" t="s">
        <v>264</v>
      </c>
      <c r="E194" s="515" t="s">
        <v>82</v>
      </c>
      <c r="F194" s="516">
        <v>727.13</v>
      </c>
      <c r="G194" s="520" t="s">
        <v>1154</v>
      </c>
      <c r="H194" s="515" t="s">
        <v>422</v>
      </c>
      <c r="I194" s="510" t="s">
        <v>6877</v>
      </c>
      <c r="J194" s="518" t="s">
        <v>1338</v>
      </c>
      <c r="K194" s="522" t="s">
        <v>1157</v>
      </c>
      <c r="L194" s="511" t="s">
        <v>1157</v>
      </c>
      <c r="M194" s="610">
        <v>280418001</v>
      </c>
      <c r="N194" s="548">
        <v>45114</v>
      </c>
      <c r="O194" s="512">
        <f t="shared" si="7"/>
        <v>7</v>
      </c>
      <c r="P194" s="512">
        <f t="shared" si="8"/>
        <v>6</v>
      </c>
      <c r="Q194" s="498" t="str">
        <f t="shared" si="9"/>
        <v>Gastos_Gerais</v>
      </c>
    </row>
    <row r="195" spans="1:17" ht="24" hidden="1" x14ac:dyDescent="0.2">
      <c r="A195" s="505">
        <v>5040</v>
      </c>
      <c r="B195" s="513">
        <v>45114</v>
      </c>
      <c r="C195" s="514">
        <v>45108</v>
      </c>
      <c r="D195" s="508" t="s">
        <v>264</v>
      </c>
      <c r="E195" s="520" t="s">
        <v>208</v>
      </c>
      <c r="F195" s="516">
        <v>140</v>
      </c>
      <c r="G195" s="515" t="s">
        <v>6878</v>
      </c>
      <c r="H195" s="515" t="s">
        <v>418</v>
      </c>
      <c r="I195" s="517" t="s">
        <v>1269</v>
      </c>
      <c r="J195" s="518" t="s">
        <v>1270</v>
      </c>
      <c r="K195" s="522" t="s">
        <v>1157</v>
      </c>
      <c r="L195" s="511" t="s">
        <v>32</v>
      </c>
      <c r="M195" s="610">
        <v>384</v>
      </c>
      <c r="N195" s="548">
        <v>45110</v>
      </c>
      <c r="O195" s="512">
        <f t="shared" si="7"/>
        <v>7</v>
      </c>
      <c r="P195" s="512">
        <f t="shared" si="8"/>
        <v>7</v>
      </c>
      <c r="Q195" s="498" t="str">
        <f t="shared" si="9"/>
        <v>Gastos_Gerais</v>
      </c>
    </row>
    <row r="196" spans="1:17" hidden="1" x14ac:dyDescent="0.2">
      <c r="A196" s="505">
        <v>5041</v>
      </c>
      <c r="B196" s="513">
        <v>45114</v>
      </c>
      <c r="C196" s="514">
        <v>45108</v>
      </c>
      <c r="D196" s="508" t="s">
        <v>264</v>
      </c>
      <c r="E196" s="515" t="s">
        <v>208</v>
      </c>
      <c r="F196" s="516">
        <v>212</v>
      </c>
      <c r="G196" s="515" t="s">
        <v>6878</v>
      </c>
      <c r="H196" s="515" t="s">
        <v>416</v>
      </c>
      <c r="I196" s="510" t="s">
        <v>6879</v>
      </c>
      <c r="J196" s="518" t="s">
        <v>2294</v>
      </c>
      <c r="K196" s="522" t="s">
        <v>1157</v>
      </c>
      <c r="L196" s="511" t="s">
        <v>32</v>
      </c>
      <c r="M196" s="610">
        <v>202333</v>
      </c>
      <c r="N196" s="548">
        <v>45111</v>
      </c>
      <c r="O196" s="512">
        <f t="shared" si="7"/>
        <v>7</v>
      </c>
      <c r="P196" s="512">
        <f t="shared" si="8"/>
        <v>7</v>
      </c>
      <c r="Q196" s="498" t="str">
        <f t="shared" si="9"/>
        <v>Gastos_Gerais</v>
      </c>
    </row>
    <row r="197" spans="1:17" ht="24" hidden="1" x14ac:dyDescent="0.2">
      <c r="A197" s="505">
        <v>5042</v>
      </c>
      <c r="B197" s="513">
        <v>45114</v>
      </c>
      <c r="C197" s="514">
        <v>45078</v>
      </c>
      <c r="D197" s="508" t="s">
        <v>264</v>
      </c>
      <c r="E197" s="520" t="s">
        <v>65</v>
      </c>
      <c r="F197" s="516">
        <v>19.86</v>
      </c>
      <c r="G197" s="515" t="s">
        <v>6880</v>
      </c>
      <c r="H197" s="515" t="s">
        <v>1032</v>
      </c>
      <c r="I197" s="517" t="s">
        <v>4308</v>
      </c>
      <c r="J197" s="518" t="s">
        <v>425</v>
      </c>
      <c r="K197" s="522" t="s">
        <v>1307</v>
      </c>
      <c r="L197" s="511" t="s">
        <v>1307</v>
      </c>
      <c r="M197" s="610">
        <v>21085</v>
      </c>
      <c r="N197" s="548">
        <v>45114</v>
      </c>
      <c r="O197" s="512">
        <f t="shared" ref="O197:O260" si="10">IF(B197=0,0,IF(YEAR(B197)=$P$1,MONTH(B197)-$O$1+1,(YEAR(B197)-$P$1)*12-$O$1+1+MONTH(B197)))</f>
        <v>7</v>
      </c>
      <c r="P197" s="512">
        <f t="shared" ref="P197:P260" si="11">IF(C197=0,0,IF(YEAR(C197)=$P$1,MONTH(C197)-$O$1+1,(YEAR(C197)-$P$1)*12-$O$1+1+MONTH(C197)))</f>
        <v>6</v>
      </c>
      <c r="Q197" s="498" t="str">
        <f t="shared" ref="Q197:Q260" si="12">SUBSTITUTE(D197," ","_")</f>
        <v>Gastos_Gerais</v>
      </c>
    </row>
    <row r="198" spans="1:17" ht="24" hidden="1" x14ac:dyDescent="0.2">
      <c r="A198" s="505">
        <v>5043</v>
      </c>
      <c r="B198" s="513">
        <v>45114</v>
      </c>
      <c r="C198" s="514">
        <v>45078</v>
      </c>
      <c r="D198" s="508" t="s">
        <v>264</v>
      </c>
      <c r="E198" s="515" t="s">
        <v>65</v>
      </c>
      <c r="F198" s="516">
        <v>3530.58</v>
      </c>
      <c r="G198" s="515" t="s">
        <v>6881</v>
      </c>
      <c r="H198" s="515" t="s">
        <v>303</v>
      </c>
      <c r="I198" s="517" t="s">
        <v>1412</v>
      </c>
      <c r="J198" s="518" t="s">
        <v>425</v>
      </c>
      <c r="K198" s="522" t="s">
        <v>1307</v>
      </c>
      <c r="L198" s="511" t="s">
        <v>1307</v>
      </c>
      <c r="M198" s="610" t="s">
        <v>6882</v>
      </c>
      <c r="N198" s="548">
        <v>45114</v>
      </c>
      <c r="O198" s="512">
        <f t="shared" si="10"/>
        <v>7</v>
      </c>
      <c r="P198" s="512">
        <f t="shared" si="11"/>
        <v>6</v>
      </c>
      <c r="Q198" s="498" t="str">
        <f t="shared" si="12"/>
        <v>Gastos_Gerais</v>
      </c>
    </row>
    <row r="199" spans="1:17" ht="25.5" hidden="1" x14ac:dyDescent="0.2">
      <c r="A199" s="505">
        <v>5044</v>
      </c>
      <c r="B199" s="513">
        <v>45114</v>
      </c>
      <c r="C199" s="514">
        <v>45108</v>
      </c>
      <c r="D199" s="508" t="s">
        <v>176</v>
      </c>
      <c r="E199" s="515" t="s">
        <v>262</v>
      </c>
      <c r="F199" s="516">
        <v>726.19</v>
      </c>
      <c r="G199" s="515" t="s">
        <v>6883</v>
      </c>
      <c r="H199" s="515" t="s">
        <v>414</v>
      </c>
      <c r="I199" s="508" t="s">
        <v>6884</v>
      </c>
      <c r="J199" s="524" t="s">
        <v>818</v>
      </c>
      <c r="K199" s="522" t="s">
        <v>1188</v>
      </c>
      <c r="L199" s="511" t="s">
        <v>4137</v>
      </c>
      <c r="M199" s="610">
        <v>984048150</v>
      </c>
      <c r="N199" s="548">
        <v>45114</v>
      </c>
      <c r="O199" s="512">
        <f t="shared" si="10"/>
        <v>7</v>
      </c>
      <c r="P199" s="512">
        <f t="shared" si="11"/>
        <v>7</v>
      </c>
      <c r="Q199" s="498" t="str">
        <f t="shared" si="12"/>
        <v>Gastos_com_Pessoal</v>
      </c>
    </row>
    <row r="200" spans="1:17" ht="25.5" hidden="1" x14ac:dyDescent="0.2">
      <c r="A200" s="505">
        <v>5045</v>
      </c>
      <c r="B200" s="506">
        <v>45114</v>
      </c>
      <c r="C200" s="507">
        <v>45108</v>
      </c>
      <c r="D200" s="508" t="s">
        <v>176</v>
      </c>
      <c r="E200" s="520" t="s">
        <v>280</v>
      </c>
      <c r="F200" s="521">
        <v>2113.1999999999998</v>
      </c>
      <c r="G200" s="520" t="s">
        <v>6885</v>
      </c>
      <c r="H200" s="520" t="s">
        <v>414</v>
      </c>
      <c r="I200" s="510" t="s">
        <v>6884</v>
      </c>
      <c r="J200" s="522" t="s">
        <v>818</v>
      </c>
      <c r="K200" s="522" t="s">
        <v>1188</v>
      </c>
      <c r="L200" s="511" t="s">
        <v>4137</v>
      </c>
      <c r="M200" s="610">
        <v>984048150</v>
      </c>
      <c r="N200" s="548">
        <v>45114</v>
      </c>
      <c r="O200" s="512">
        <f t="shared" si="10"/>
        <v>7</v>
      </c>
      <c r="P200" s="512">
        <f t="shared" si="11"/>
        <v>7</v>
      </c>
      <c r="Q200" s="498" t="str">
        <f t="shared" si="12"/>
        <v>Gastos_com_Pessoal</v>
      </c>
    </row>
    <row r="201" spans="1:17" ht="25.5" hidden="1" x14ac:dyDescent="0.2">
      <c r="A201" s="505">
        <v>5046</v>
      </c>
      <c r="B201" s="506">
        <v>45114</v>
      </c>
      <c r="C201" s="507">
        <v>45108</v>
      </c>
      <c r="D201" s="508" t="s">
        <v>176</v>
      </c>
      <c r="E201" s="520" t="s">
        <v>262</v>
      </c>
      <c r="F201" s="521">
        <v>1067.3599999999999</v>
      </c>
      <c r="G201" s="510" t="s">
        <v>6886</v>
      </c>
      <c r="H201" s="520" t="s">
        <v>421</v>
      </c>
      <c r="I201" s="510" t="s">
        <v>6887</v>
      </c>
      <c r="J201" s="522" t="s">
        <v>812</v>
      </c>
      <c r="K201" s="522" t="s">
        <v>1188</v>
      </c>
      <c r="L201" s="511" t="s">
        <v>4137</v>
      </c>
      <c r="M201" s="610">
        <v>984048150</v>
      </c>
      <c r="N201" s="548">
        <v>45114</v>
      </c>
      <c r="O201" s="512">
        <f t="shared" si="10"/>
        <v>7</v>
      </c>
      <c r="P201" s="512">
        <f t="shared" si="11"/>
        <v>7</v>
      </c>
      <c r="Q201" s="498" t="str">
        <f t="shared" si="12"/>
        <v>Gastos_com_Pessoal</v>
      </c>
    </row>
    <row r="202" spans="1:17" ht="25.5" hidden="1" x14ac:dyDescent="0.2">
      <c r="A202" s="505">
        <v>5047</v>
      </c>
      <c r="B202" s="506">
        <v>45114</v>
      </c>
      <c r="C202" s="507">
        <v>45108</v>
      </c>
      <c r="D202" s="508" t="s">
        <v>176</v>
      </c>
      <c r="E202" s="520" t="s">
        <v>280</v>
      </c>
      <c r="F202" s="521">
        <v>2893.04</v>
      </c>
      <c r="G202" s="510" t="s">
        <v>6888</v>
      </c>
      <c r="H202" s="520" t="s">
        <v>421</v>
      </c>
      <c r="I202" s="510" t="s">
        <v>6887</v>
      </c>
      <c r="J202" s="522" t="s">
        <v>812</v>
      </c>
      <c r="K202" s="522" t="s">
        <v>1188</v>
      </c>
      <c r="L202" s="511" t="s">
        <v>4137</v>
      </c>
      <c r="M202" s="610">
        <v>984048150</v>
      </c>
      <c r="N202" s="548">
        <v>45114</v>
      </c>
      <c r="O202" s="512">
        <f t="shared" si="10"/>
        <v>7</v>
      </c>
      <c r="P202" s="512">
        <f t="shared" si="11"/>
        <v>7</v>
      </c>
      <c r="Q202" s="498" t="str">
        <f t="shared" si="12"/>
        <v>Gastos_com_Pessoal</v>
      </c>
    </row>
    <row r="203" spans="1:17" ht="25.5" hidden="1" x14ac:dyDescent="0.2">
      <c r="A203" s="505">
        <v>5048</v>
      </c>
      <c r="B203" s="506">
        <v>45114</v>
      </c>
      <c r="C203" s="507">
        <v>45108</v>
      </c>
      <c r="D203" s="520" t="s">
        <v>176</v>
      </c>
      <c r="E203" s="520" t="s">
        <v>262</v>
      </c>
      <c r="F203" s="521">
        <v>1088.31</v>
      </c>
      <c r="G203" s="520" t="s">
        <v>6889</v>
      </c>
      <c r="H203" s="520" t="s">
        <v>419</v>
      </c>
      <c r="I203" s="510" t="s">
        <v>6890</v>
      </c>
      <c r="J203" s="522" t="s">
        <v>1017</v>
      </c>
      <c r="K203" s="522" t="s">
        <v>1188</v>
      </c>
      <c r="L203" s="511" t="s">
        <v>4137</v>
      </c>
      <c r="M203" s="610">
        <v>984048150</v>
      </c>
      <c r="N203" s="548">
        <v>45114</v>
      </c>
      <c r="O203" s="512">
        <f t="shared" si="10"/>
        <v>7</v>
      </c>
      <c r="P203" s="512">
        <f t="shared" si="11"/>
        <v>7</v>
      </c>
      <c r="Q203" s="498" t="str">
        <f t="shared" si="12"/>
        <v>Gastos_com_Pessoal</v>
      </c>
    </row>
    <row r="204" spans="1:17" ht="39.75" hidden="1" customHeight="1" x14ac:dyDescent="0.2">
      <c r="A204" s="505">
        <v>5049</v>
      </c>
      <c r="B204" s="506">
        <v>45114</v>
      </c>
      <c r="C204" s="507">
        <v>45108</v>
      </c>
      <c r="D204" s="520" t="s">
        <v>176</v>
      </c>
      <c r="E204" s="520" t="s">
        <v>280</v>
      </c>
      <c r="F204" s="521">
        <v>1466.15</v>
      </c>
      <c r="G204" s="520" t="s">
        <v>6891</v>
      </c>
      <c r="H204" s="520" t="s">
        <v>419</v>
      </c>
      <c r="I204" s="510" t="s">
        <v>6890</v>
      </c>
      <c r="J204" s="522" t="s">
        <v>1017</v>
      </c>
      <c r="K204" s="522" t="s">
        <v>1188</v>
      </c>
      <c r="L204" s="511" t="s">
        <v>4137</v>
      </c>
      <c r="M204" s="610">
        <v>984048150</v>
      </c>
      <c r="N204" s="548">
        <v>45114</v>
      </c>
      <c r="O204" s="512">
        <f t="shared" si="10"/>
        <v>7</v>
      </c>
      <c r="P204" s="512">
        <f t="shared" si="11"/>
        <v>7</v>
      </c>
      <c r="Q204" s="498" t="str">
        <f t="shared" si="12"/>
        <v>Gastos_com_Pessoal</v>
      </c>
    </row>
    <row r="205" spans="1:17" ht="25.5" hidden="1" x14ac:dyDescent="0.2">
      <c r="A205" s="505">
        <v>5050</v>
      </c>
      <c r="B205" s="506">
        <v>45114</v>
      </c>
      <c r="C205" s="507">
        <v>45108</v>
      </c>
      <c r="D205" s="520" t="s">
        <v>176</v>
      </c>
      <c r="E205" s="520" t="s">
        <v>262</v>
      </c>
      <c r="F205" s="521">
        <v>711.87</v>
      </c>
      <c r="G205" s="520" t="s">
        <v>6892</v>
      </c>
      <c r="H205" s="520" t="s">
        <v>421</v>
      </c>
      <c r="I205" s="510" t="s">
        <v>6893</v>
      </c>
      <c r="J205" s="522" t="s">
        <v>840</v>
      </c>
      <c r="K205" s="522" t="s">
        <v>1188</v>
      </c>
      <c r="L205" s="511" t="s">
        <v>4137</v>
      </c>
      <c r="M205" s="610">
        <v>984048150</v>
      </c>
      <c r="N205" s="548">
        <v>45114</v>
      </c>
      <c r="O205" s="512">
        <f t="shared" si="10"/>
        <v>7</v>
      </c>
      <c r="P205" s="512">
        <f t="shared" si="11"/>
        <v>7</v>
      </c>
      <c r="Q205" s="498" t="str">
        <f t="shared" si="12"/>
        <v>Gastos_com_Pessoal</v>
      </c>
    </row>
    <row r="206" spans="1:17" ht="25.5" hidden="1" x14ac:dyDescent="0.2">
      <c r="A206" s="505">
        <v>5051</v>
      </c>
      <c r="B206" s="506">
        <v>45114</v>
      </c>
      <c r="C206" s="507">
        <v>45108</v>
      </c>
      <c r="D206" s="520" t="s">
        <v>176</v>
      </c>
      <c r="E206" s="520" t="s">
        <v>280</v>
      </c>
      <c r="F206" s="521">
        <v>2078.96</v>
      </c>
      <c r="G206" s="525" t="s">
        <v>6894</v>
      </c>
      <c r="H206" s="520" t="s">
        <v>421</v>
      </c>
      <c r="I206" s="510" t="s">
        <v>6893</v>
      </c>
      <c r="J206" s="522" t="s">
        <v>840</v>
      </c>
      <c r="K206" s="522" t="s">
        <v>1188</v>
      </c>
      <c r="L206" s="511" t="s">
        <v>4137</v>
      </c>
      <c r="M206" s="610">
        <v>984048150</v>
      </c>
      <c r="N206" s="548">
        <v>45114</v>
      </c>
      <c r="O206" s="512">
        <f t="shared" si="10"/>
        <v>7</v>
      </c>
      <c r="P206" s="512">
        <f t="shared" si="11"/>
        <v>7</v>
      </c>
      <c r="Q206" s="498" t="str">
        <f t="shared" si="12"/>
        <v>Gastos_com_Pessoal</v>
      </c>
    </row>
    <row r="207" spans="1:17" ht="25.5" hidden="1" x14ac:dyDescent="0.2">
      <c r="A207" s="505">
        <v>5052</v>
      </c>
      <c r="B207" s="506">
        <v>45114</v>
      </c>
      <c r="C207" s="507">
        <v>45108</v>
      </c>
      <c r="D207" s="508" t="s">
        <v>176</v>
      </c>
      <c r="E207" s="520" t="s">
        <v>262</v>
      </c>
      <c r="F207" s="521">
        <v>1116.55</v>
      </c>
      <c r="G207" s="520" t="s">
        <v>6895</v>
      </c>
      <c r="H207" s="520" t="s">
        <v>421</v>
      </c>
      <c r="I207" s="510" t="s">
        <v>6896</v>
      </c>
      <c r="J207" s="522" t="s">
        <v>817</v>
      </c>
      <c r="K207" s="522" t="s">
        <v>1188</v>
      </c>
      <c r="L207" s="511" t="s">
        <v>4137</v>
      </c>
      <c r="M207" s="610">
        <v>984048150</v>
      </c>
      <c r="N207" s="548">
        <v>45114</v>
      </c>
      <c r="O207" s="512">
        <f t="shared" si="10"/>
        <v>7</v>
      </c>
      <c r="P207" s="512">
        <f t="shared" si="11"/>
        <v>7</v>
      </c>
      <c r="Q207" s="498" t="str">
        <f t="shared" si="12"/>
        <v>Gastos_com_Pessoal</v>
      </c>
    </row>
    <row r="208" spans="1:17" ht="25.5" hidden="1" x14ac:dyDescent="0.2">
      <c r="A208" s="505">
        <v>5053</v>
      </c>
      <c r="B208" s="506">
        <v>45114</v>
      </c>
      <c r="C208" s="507">
        <v>45108</v>
      </c>
      <c r="D208" s="520" t="s">
        <v>176</v>
      </c>
      <c r="E208" s="520" t="s">
        <v>280</v>
      </c>
      <c r="F208" s="521">
        <v>3039.07</v>
      </c>
      <c r="G208" s="526" t="s">
        <v>6897</v>
      </c>
      <c r="H208" s="520" t="s">
        <v>421</v>
      </c>
      <c r="I208" s="510" t="s">
        <v>6896</v>
      </c>
      <c r="J208" s="522" t="s">
        <v>817</v>
      </c>
      <c r="K208" s="522" t="s">
        <v>1188</v>
      </c>
      <c r="L208" s="511" t="s">
        <v>4137</v>
      </c>
      <c r="M208" s="610">
        <v>984048150</v>
      </c>
      <c r="N208" s="548">
        <v>45114</v>
      </c>
      <c r="O208" s="512">
        <f t="shared" si="10"/>
        <v>7</v>
      </c>
      <c r="P208" s="512">
        <f t="shared" si="11"/>
        <v>7</v>
      </c>
      <c r="Q208" s="498" t="str">
        <f t="shared" si="12"/>
        <v>Gastos_com_Pessoal</v>
      </c>
    </row>
    <row r="209" spans="1:17" ht="24" hidden="1" x14ac:dyDescent="0.2">
      <c r="A209" s="505">
        <v>5054</v>
      </c>
      <c r="B209" s="513">
        <v>45114</v>
      </c>
      <c r="C209" s="514">
        <v>45108</v>
      </c>
      <c r="D209" s="508" t="s">
        <v>264</v>
      </c>
      <c r="E209" s="520" t="s">
        <v>293</v>
      </c>
      <c r="F209" s="516">
        <v>10.8</v>
      </c>
      <c r="G209" s="515" t="s">
        <v>7525</v>
      </c>
      <c r="H209" s="515" t="s">
        <v>422</v>
      </c>
      <c r="I209" s="517" t="s">
        <v>4923</v>
      </c>
      <c r="J209" s="518" t="s">
        <v>896</v>
      </c>
      <c r="K209" s="518" t="s">
        <v>1188</v>
      </c>
      <c r="L209" s="511" t="s">
        <v>4137</v>
      </c>
      <c r="M209" s="610">
        <v>984048150</v>
      </c>
      <c r="N209" s="548">
        <v>45114</v>
      </c>
      <c r="O209" s="512">
        <f t="shared" si="10"/>
        <v>7</v>
      </c>
      <c r="P209" s="512">
        <f t="shared" si="11"/>
        <v>7</v>
      </c>
      <c r="Q209" s="498" t="str">
        <f t="shared" si="12"/>
        <v>Gastos_Gerais</v>
      </c>
    </row>
    <row r="210" spans="1:17" ht="24" hidden="1" x14ac:dyDescent="0.2">
      <c r="A210" s="505">
        <v>5055</v>
      </c>
      <c r="B210" s="506">
        <v>45114</v>
      </c>
      <c r="C210" s="507">
        <v>45108</v>
      </c>
      <c r="D210" s="508" t="s">
        <v>264</v>
      </c>
      <c r="E210" s="520" t="s">
        <v>293</v>
      </c>
      <c r="F210" s="521">
        <v>10.8</v>
      </c>
      <c r="G210" s="520" t="s">
        <v>7526</v>
      </c>
      <c r="H210" s="520" t="s">
        <v>422</v>
      </c>
      <c r="I210" s="510" t="s">
        <v>6710</v>
      </c>
      <c r="J210" s="522" t="s">
        <v>6711</v>
      </c>
      <c r="K210" s="522" t="s">
        <v>1188</v>
      </c>
      <c r="L210" s="511" t="s">
        <v>4137</v>
      </c>
      <c r="M210" s="610">
        <v>984048150</v>
      </c>
      <c r="N210" s="548">
        <v>45114</v>
      </c>
      <c r="O210" s="512">
        <f t="shared" si="10"/>
        <v>7</v>
      </c>
      <c r="P210" s="512">
        <f t="shared" si="11"/>
        <v>7</v>
      </c>
      <c r="Q210" s="498" t="str">
        <f t="shared" si="12"/>
        <v>Gastos_Gerais</v>
      </c>
    </row>
    <row r="211" spans="1:17" ht="24" hidden="1" x14ac:dyDescent="0.2">
      <c r="A211" s="505">
        <v>5056</v>
      </c>
      <c r="B211" s="506">
        <v>45114</v>
      </c>
      <c r="C211" s="507">
        <v>45108</v>
      </c>
      <c r="D211" s="508" t="s">
        <v>264</v>
      </c>
      <c r="E211" s="520" t="s">
        <v>293</v>
      </c>
      <c r="F211" s="521">
        <v>75</v>
      </c>
      <c r="G211" s="520" t="s">
        <v>6898</v>
      </c>
      <c r="H211" s="520" t="s">
        <v>418</v>
      </c>
      <c r="I211" s="510" t="s">
        <v>3717</v>
      </c>
      <c r="J211" s="522" t="s">
        <v>467</v>
      </c>
      <c r="K211" s="522" t="s">
        <v>1188</v>
      </c>
      <c r="L211" s="511" t="s">
        <v>4137</v>
      </c>
      <c r="M211" s="610">
        <v>984048150</v>
      </c>
      <c r="N211" s="548">
        <v>45114</v>
      </c>
      <c r="O211" s="512">
        <f t="shared" si="10"/>
        <v>7</v>
      </c>
      <c r="P211" s="512">
        <f t="shared" si="11"/>
        <v>7</v>
      </c>
      <c r="Q211" s="498" t="str">
        <f t="shared" si="12"/>
        <v>Gastos_Gerais</v>
      </c>
    </row>
    <row r="212" spans="1:17" ht="24" hidden="1" x14ac:dyDescent="0.2">
      <c r="A212" s="505">
        <v>5057</v>
      </c>
      <c r="B212" s="506">
        <v>45114</v>
      </c>
      <c r="C212" s="507">
        <v>45108</v>
      </c>
      <c r="D212" s="508" t="s">
        <v>264</v>
      </c>
      <c r="E212" s="520" t="s">
        <v>293</v>
      </c>
      <c r="F212" s="521">
        <v>75</v>
      </c>
      <c r="G212" s="520" t="s">
        <v>7527</v>
      </c>
      <c r="H212" s="520" t="s">
        <v>418</v>
      </c>
      <c r="I212" s="510" t="s">
        <v>6489</v>
      </c>
      <c r="J212" s="522" t="s">
        <v>464</v>
      </c>
      <c r="K212" s="522" t="s">
        <v>1188</v>
      </c>
      <c r="L212" s="511" t="s">
        <v>4137</v>
      </c>
      <c r="M212" s="610">
        <v>984048150</v>
      </c>
      <c r="N212" s="548">
        <v>45114</v>
      </c>
      <c r="O212" s="512">
        <f t="shared" si="10"/>
        <v>7</v>
      </c>
      <c r="P212" s="512">
        <f t="shared" si="11"/>
        <v>7</v>
      </c>
      <c r="Q212" s="498" t="str">
        <f t="shared" si="12"/>
        <v>Gastos_Gerais</v>
      </c>
    </row>
    <row r="213" spans="1:17" ht="24" hidden="1" x14ac:dyDescent="0.2">
      <c r="A213" s="505">
        <v>5058</v>
      </c>
      <c r="B213" s="506">
        <v>45114</v>
      </c>
      <c r="C213" s="507">
        <v>45108</v>
      </c>
      <c r="D213" s="508" t="s">
        <v>264</v>
      </c>
      <c r="E213" s="520" t="s">
        <v>293</v>
      </c>
      <c r="F213" s="521">
        <v>75</v>
      </c>
      <c r="G213" s="520" t="s">
        <v>7528</v>
      </c>
      <c r="H213" s="520" t="s">
        <v>418</v>
      </c>
      <c r="I213" s="510" t="s">
        <v>7529</v>
      </c>
      <c r="J213" s="522" t="s">
        <v>6681</v>
      </c>
      <c r="K213" s="522" t="s">
        <v>1188</v>
      </c>
      <c r="L213" s="511" t="s">
        <v>4137</v>
      </c>
      <c r="M213" s="610">
        <v>984048150</v>
      </c>
      <c r="N213" s="548">
        <v>45114</v>
      </c>
      <c r="O213" s="512">
        <f t="shared" si="10"/>
        <v>7</v>
      </c>
      <c r="P213" s="512">
        <f t="shared" si="11"/>
        <v>7</v>
      </c>
      <c r="Q213" s="498" t="str">
        <f t="shared" si="12"/>
        <v>Gastos_Gerais</v>
      </c>
    </row>
    <row r="214" spans="1:17" ht="24" hidden="1" x14ac:dyDescent="0.2">
      <c r="A214" s="505">
        <v>5059</v>
      </c>
      <c r="B214" s="506">
        <v>45114</v>
      </c>
      <c r="C214" s="507">
        <v>45108</v>
      </c>
      <c r="D214" s="508" t="s">
        <v>264</v>
      </c>
      <c r="E214" s="520" t="s">
        <v>293</v>
      </c>
      <c r="F214" s="521">
        <v>75</v>
      </c>
      <c r="G214" s="520" t="s">
        <v>7530</v>
      </c>
      <c r="H214" s="520" t="s">
        <v>417</v>
      </c>
      <c r="I214" s="510" t="s">
        <v>6899</v>
      </c>
      <c r="J214" s="522" t="s">
        <v>497</v>
      </c>
      <c r="K214" s="522" t="s">
        <v>1188</v>
      </c>
      <c r="L214" s="511" t="s">
        <v>4137</v>
      </c>
      <c r="M214" s="610">
        <v>984048150</v>
      </c>
      <c r="N214" s="548">
        <v>45114</v>
      </c>
      <c r="O214" s="512">
        <f t="shared" si="10"/>
        <v>7</v>
      </c>
      <c r="P214" s="512">
        <f t="shared" si="11"/>
        <v>7</v>
      </c>
      <c r="Q214" s="498" t="str">
        <f t="shared" si="12"/>
        <v>Gastos_Gerais</v>
      </c>
    </row>
    <row r="215" spans="1:17" ht="60" hidden="1" x14ac:dyDescent="0.2">
      <c r="A215" s="505">
        <v>5060</v>
      </c>
      <c r="B215" s="513">
        <v>45114</v>
      </c>
      <c r="C215" s="514">
        <v>45108</v>
      </c>
      <c r="D215" s="508" t="s">
        <v>264</v>
      </c>
      <c r="E215" s="515" t="s">
        <v>293</v>
      </c>
      <c r="F215" s="516">
        <v>750</v>
      </c>
      <c r="G215" s="520" t="s">
        <v>6487</v>
      </c>
      <c r="H215" s="520" t="s">
        <v>417</v>
      </c>
      <c r="I215" s="510" t="s">
        <v>3680</v>
      </c>
      <c r="J215" s="522" t="s">
        <v>435</v>
      </c>
      <c r="K215" s="522" t="s">
        <v>1188</v>
      </c>
      <c r="L215" s="511" t="s">
        <v>4137</v>
      </c>
      <c r="M215" s="610">
        <v>984048150</v>
      </c>
      <c r="N215" s="548">
        <v>45114</v>
      </c>
      <c r="O215" s="512">
        <f t="shared" si="10"/>
        <v>7</v>
      </c>
      <c r="P215" s="512">
        <f t="shared" si="11"/>
        <v>7</v>
      </c>
      <c r="Q215" s="498" t="str">
        <f t="shared" si="12"/>
        <v>Gastos_Gerais</v>
      </c>
    </row>
    <row r="216" spans="1:17" ht="36" hidden="1" x14ac:dyDescent="0.2">
      <c r="A216" s="505">
        <v>5061</v>
      </c>
      <c r="B216" s="506">
        <v>45114</v>
      </c>
      <c r="C216" s="507">
        <v>45108</v>
      </c>
      <c r="D216" s="508" t="s">
        <v>264</v>
      </c>
      <c r="E216" s="520" t="s">
        <v>293</v>
      </c>
      <c r="F216" s="521">
        <v>75</v>
      </c>
      <c r="G216" s="520" t="s">
        <v>6900</v>
      </c>
      <c r="H216" s="520" t="s">
        <v>417</v>
      </c>
      <c r="I216" s="510" t="s">
        <v>6901</v>
      </c>
      <c r="J216" s="522" t="s">
        <v>487</v>
      </c>
      <c r="K216" s="522" t="s">
        <v>1188</v>
      </c>
      <c r="L216" s="511" t="s">
        <v>4137</v>
      </c>
      <c r="M216" s="610">
        <v>984048150</v>
      </c>
      <c r="N216" s="548">
        <v>45114</v>
      </c>
      <c r="O216" s="512">
        <f t="shared" si="10"/>
        <v>7</v>
      </c>
      <c r="P216" s="512">
        <f t="shared" si="11"/>
        <v>7</v>
      </c>
      <c r="Q216" s="498" t="str">
        <f t="shared" si="12"/>
        <v>Gastos_Gerais</v>
      </c>
    </row>
    <row r="217" spans="1:17" ht="24" hidden="1" x14ac:dyDescent="0.2">
      <c r="A217" s="505">
        <v>5062</v>
      </c>
      <c r="B217" s="506">
        <v>45114</v>
      </c>
      <c r="C217" s="507">
        <v>45108</v>
      </c>
      <c r="D217" s="508" t="s">
        <v>264</v>
      </c>
      <c r="E217" s="520" t="s">
        <v>293</v>
      </c>
      <c r="F217" s="521">
        <v>75</v>
      </c>
      <c r="G217" s="520" t="s">
        <v>6902</v>
      </c>
      <c r="H217" s="520" t="s">
        <v>417</v>
      </c>
      <c r="I217" s="510" t="s">
        <v>6903</v>
      </c>
      <c r="J217" s="511" t="s">
        <v>1091</v>
      </c>
      <c r="K217" s="511" t="s">
        <v>1188</v>
      </c>
      <c r="L217" s="511" t="s">
        <v>4137</v>
      </c>
      <c r="M217" s="610">
        <v>984048150</v>
      </c>
      <c r="N217" s="548">
        <v>45114</v>
      </c>
      <c r="O217" s="512">
        <f t="shared" si="10"/>
        <v>7</v>
      </c>
      <c r="P217" s="512">
        <f t="shared" si="11"/>
        <v>7</v>
      </c>
      <c r="Q217" s="498" t="str">
        <f t="shared" si="12"/>
        <v>Gastos_Gerais</v>
      </c>
    </row>
    <row r="218" spans="1:17" ht="60" hidden="1" x14ac:dyDescent="0.2">
      <c r="A218" s="505">
        <v>5063</v>
      </c>
      <c r="B218" s="506">
        <v>45114</v>
      </c>
      <c r="C218" s="507">
        <v>45108</v>
      </c>
      <c r="D218" s="508" t="s">
        <v>264</v>
      </c>
      <c r="E218" s="520" t="s">
        <v>293</v>
      </c>
      <c r="F218" s="521">
        <v>216.85</v>
      </c>
      <c r="G218" s="520" t="s">
        <v>7531</v>
      </c>
      <c r="H218" s="520" t="s">
        <v>417</v>
      </c>
      <c r="I218" s="510" t="s">
        <v>3680</v>
      </c>
      <c r="J218" s="511" t="s">
        <v>435</v>
      </c>
      <c r="K218" s="511" t="s">
        <v>1188</v>
      </c>
      <c r="L218" s="511" t="s">
        <v>4137</v>
      </c>
      <c r="M218" s="610">
        <v>984048150</v>
      </c>
      <c r="N218" s="548">
        <v>45114</v>
      </c>
      <c r="O218" s="512">
        <f t="shared" si="10"/>
        <v>7</v>
      </c>
      <c r="P218" s="512">
        <f t="shared" si="11"/>
        <v>7</v>
      </c>
      <c r="Q218" s="498" t="str">
        <f t="shared" si="12"/>
        <v>Gastos_Gerais</v>
      </c>
    </row>
    <row r="219" spans="1:17" ht="24" hidden="1" x14ac:dyDescent="0.2">
      <c r="A219" s="505">
        <v>5064</v>
      </c>
      <c r="B219" s="506">
        <v>45114</v>
      </c>
      <c r="C219" s="507">
        <v>45108</v>
      </c>
      <c r="D219" s="508" t="s">
        <v>264</v>
      </c>
      <c r="E219" s="520" t="s">
        <v>293</v>
      </c>
      <c r="F219" s="521">
        <v>75</v>
      </c>
      <c r="G219" s="520" t="s">
        <v>6904</v>
      </c>
      <c r="H219" s="520" t="s">
        <v>421</v>
      </c>
      <c r="I219" s="510" t="s">
        <v>2629</v>
      </c>
      <c r="J219" s="511" t="s">
        <v>704</v>
      </c>
      <c r="K219" s="522" t="s">
        <v>1188</v>
      </c>
      <c r="L219" s="511" t="s">
        <v>4137</v>
      </c>
      <c r="M219" s="610">
        <v>984048150</v>
      </c>
      <c r="N219" s="548">
        <v>45114</v>
      </c>
      <c r="O219" s="512">
        <f t="shared" si="10"/>
        <v>7</v>
      </c>
      <c r="P219" s="512">
        <f t="shared" si="11"/>
        <v>7</v>
      </c>
      <c r="Q219" s="498" t="str">
        <f t="shared" si="12"/>
        <v>Gastos_Gerais</v>
      </c>
    </row>
    <row r="220" spans="1:17" ht="24" hidden="1" x14ac:dyDescent="0.2">
      <c r="A220" s="505">
        <v>5065</v>
      </c>
      <c r="B220" s="506">
        <v>45114</v>
      </c>
      <c r="C220" s="507">
        <v>45108</v>
      </c>
      <c r="D220" s="508" t="s">
        <v>264</v>
      </c>
      <c r="E220" s="520" t="s">
        <v>293</v>
      </c>
      <c r="F220" s="521">
        <v>75</v>
      </c>
      <c r="G220" s="510" t="s">
        <v>5134</v>
      </c>
      <c r="H220" s="520" t="s">
        <v>421</v>
      </c>
      <c r="I220" s="510" t="s">
        <v>1215</v>
      </c>
      <c r="J220" s="511" t="s">
        <v>820</v>
      </c>
      <c r="K220" s="522" t="s">
        <v>1188</v>
      </c>
      <c r="L220" s="511" t="s">
        <v>4137</v>
      </c>
      <c r="M220" s="610">
        <v>984048150</v>
      </c>
      <c r="N220" s="548">
        <v>45114</v>
      </c>
      <c r="O220" s="512">
        <f t="shared" si="10"/>
        <v>7</v>
      </c>
      <c r="P220" s="512">
        <f t="shared" si="11"/>
        <v>7</v>
      </c>
      <c r="Q220" s="498" t="str">
        <f t="shared" si="12"/>
        <v>Gastos_Gerais</v>
      </c>
    </row>
    <row r="221" spans="1:17" ht="24" hidden="1" x14ac:dyDescent="0.2">
      <c r="A221" s="505">
        <v>5066</v>
      </c>
      <c r="B221" s="506">
        <v>45114</v>
      </c>
      <c r="C221" s="507">
        <v>45108</v>
      </c>
      <c r="D221" s="508" t="s">
        <v>264</v>
      </c>
      <c r="E221" s="520" t="s">
        <v>293</v>
      </c>
      <c r="F221" s="521">
        <v>75</v>
      </c>
      <c r="G221" s="510" t="s">
        <v>6905</v>
      </c>
      <c r="H221" s="520" t="s">
        <v>414</v>
      </c>
      <c r="I221" s="510" t="s">
        <v>5156</v>
      </c>
      <c r="J221" s="511" t="s">
        <v>702</v>
      </c>
      <c r="K221" s="522" t="s">
        <v>1188</v>
      </c>
      <c r="L221" s="511" t="s">
        <v>4137</v>
      </c>
      <c r="M221" s="610">
        <v>984048150</v>
      </c>
      <c r="N221" s="548">
        <v>45114</v>
      </c>
      <c r="O221" s="512">
        <f t="shared" si="10"/>
        <v>7</v>
      </c>
      <c r="P221" s="512">
        <f t="shared" si="11"/>
        <v>7</v>
      </c>
      <c r="Q221" s="498" t="str">
        <f t="shared" si="12"/>
        <v>Gastos_Gerais</v>
      </c>
    </row>
    <row r="222" spans="1:17" ht="24" hidden="1" x14ac:dyDescent="0.2">
      <c r="A222" s="505">
        <v>5067</v>
      </c>
      <c r="B222" s="506">
        <v>45114</v>
      </c>
      <c r="C222" s="507">
        <v>45108</v>
      </c>
      <c r="D222" s="508" t="s">
        <v>264</v>
      </c>
      <c r="E222" s="520" t="s">
        <v>293</v>
      </c>
      <c r="F222" s="521">
        <v>75</v>
      </c>
      <c r="G222" s="510" t="s">
        <v>5615</v>
      </c>
      <c r="H222" s="520" t="s">
        <v>414</v>
      </c>
      <c r="I222" s="510" t="s">
        <v>5191</v>
      </c>
      <c r="J222" s="511" t="s">
        <v>746</v>
      </c>
      <c r="K222" s="522" t="s">
        <v>1188</v>
      </c>
      <c r="L222" s="511" t="s">
        <v>4137</v>
      </c>
      <c r="M222" s="610">
        <v>984048150</v>
      </c>
      <c r="N222" s="548">
        <v>45114</v>
      </c>
      <c r="O222" s="512">
        <f t="shared" si="10"/>
        <v>7</v>
      </c>
      <c r="P222" s="512">
        <f t="shared" si="11"/>
        <v>7</v>
      </c>
      <c r="Q222" s="498" t="str">
        <f t="shared" si="12"/>
        <v>Gastos_Gerais</v>
      </c>
    </row>
    <row r="223" spans="1:17" ht="38.25" hidden="1" x14ac:dyDescent="0.2">
      <c r="A223" s="505">
        <v>5068</v>
      </c>
      <c r="B223" s="506">
        <v>45114</v>
      </c>
      <c r="C223" s="507">
        <v>45078</v>
      </c>
      <c r="D223" s="520" t="s">
        <v>308</v>
      </c>
      <c r="E223" s="520" t="s">
        <v>308</v>
      </c>
      <c r="F223" s="521">
        <v>424837.32</v>
      </c>
      <c r="G223" s="510" t="s">
        <v>6402</v>
      </c>
      <c r="H223" s="520" t="s">
        <v>303</v>
      </c>
      <c r="I223" s="510" t="s">
        <v>1509</v>
      </c>
      <c r="J223" s="511" t="s">
        <v>1510</v>
      </c>
      <c r="K223" s="522" t="s">
        <v>425</v>
      </c>
      <c r="L223" s="511" t="s">
        <v>1511</v>
      </c>
      <c r="M223" s="610" t="s">
        <v>425</v>
      </c>
      <c r="N223" s="548">
        <v>45114</v>
      </c>
      <c r="O223" s="512">
        <f t="shared" si="10"/>
        <v>7</v>
      </c>
      <c r="P223" s="512">
        <f t="shared" si="11"/>
        <v>6</v>
      </c>
      <c r="Q223" s="498" t="str">
        <f t="shared" si="12"/>
        <v>Transferência_para_Reserva_de_Recursos</v>
      </c>
    </row>
    <row r="224" spans="1:17" ht="25.5" hidden="1" x14ac:dyDescent="0.2">
      <c r="A224" s="505">
        <v>5069</v>
      </c>
      <c r="B224" s="506">
        <v>45114</v>
      </c>
      <c r="C224" s="507">
        <v>45078</v>
      </c>
      <c r="D224" s="520" t="s">
        <v>176</v>
      </c>
      <c r="E224" s="520" t="s">
        <v>8</v>
      </c>
      <c r="F224" s="521">
        <v>10130.120000000001</v>
      </c>
      <c r="G224" s="510" t="s">
        <v>7532</v>
      </c>
      <c r="H224" s="520" t="s">
        <v>303</v>
      </c>
      <c r="I224" s="510" t="s">
        <v>1437</v>
      </c>
      <c r="J224" s="511" t="s">
        <v>1429</v>
      </c>
      <c r="K224" s="522" t="s">
        <v>1157</v>
      </c>
      <c r="L224" s="511" t="s">
        <v>1157</v>
      </c>
      <c r="M224" s="610">
        <v>680075</v>
      </c>
      <c r="N224" s="548">
        <v>45114</v>
      </c>
      <c r="O224" s="512">
        <f t="shared" si="10"/>
        <v>7</v>
      </c>
      <c r="P224" s="512">
        <f t="shared" si="11"/>
        <v>6</v>
      </c>
      <c r="Q224" s="498" t="str">
        <f t="shared" si="12"/>
        <v>Gastos_com_Pessoal</v>
      </c>
    </row>
    <row r="225" spans="1:17" ht="25.5" hidden="1" x14ac:dyDescent="0.2">
      <c r="A225" s="505">
        <v>5070</v>
      </c>
      <c r="B225" s="506">
        <v>45114</v>
      </c>
      <c r="C225" s="507">
        <v>45078</v>
      </c>
      <c r="D225" s="520" t="s">
        <v>176</v>
      </c>
      <c r="E225" s="520" t="s">
        <v>331</v>
      </c>
      <c r="F225" s="521">
        <v>23720.95</v>
      </c>
      <c r="G225" s="510" t="s">
        <v>6906</v>
      </c>
      <c r="H225" s="520" t="s">
        <v>303</v>
      </c>
      <c r="I225" s="510" t="s">
        <v>1428</v>
      </c>
      <c r="J225" s="511" t="s">
        <v>1429</v>
      </c>
      <c r="K225" s="522" t="s">
        <v>1157</v>
      </c>
      <c r="L225" s="511" t="s">
        <v>1157</v>
      </c>
      <c r="M225" s="610">
        <v>671724</v>
      </c>
      <c r="N225" s="548">
        <v>45114</v>
      </c>
      <c r="O225" s="512">
        <f t="shared" si="10"/>
        <v>7</v>
      </c>
      <c r="P225" s="512">
        <f t="shared" si="11"/>
        <v>6</v>
      </c>
      <c r="Q225" s="498" t="str">
        <f t="shared" si="12"/>
        <v>Gastos_com_Pessoal</v>
      </c>
    </row>
    <row r="226" spans="1:17" ht="48" hidden="1" x14ac:dyDescent="0.2">
      <c r="A226" s="505">
        <v>5071</v>
      </c>
      <c r="B226" s="506">
        <v>45114</v>
      </c>
      <c r="C226" s="507">
        <v>45078</v>
      </c>
      <c r="D226" s="520" t="s">
        <v>176</v>
      </c>
      <c r="E226" s="520" t="s">
        <v>170</v>
      </c>
      <c r="F226" s="521">
        <v>26180.28</v>
      </c>
      <c r="G226" s="510" t="s">
        <v>1424</v>
      </c>
      <c r="H226" s="520" t="s">
        <v>303</v>
      </c>
      <c r="I226" s="510" t="s">
        <v>4199</v>
      </c>
      <c r="J226" s="511" t="s">
        <v>1426</v>
      </c>
      <c r="K226" s="522" t="s">
        <v>1157</v>
      </c>
      <c r="L226" s="511" t="s">
        <v>1157</v>
      </c>
      <c r="M226" s="610">
        <v>39198</v>
      </c>
      <c r="N226" s="548">
        <v>45114</v>
      </c>
      <c r="O226" s="512">
        <f t="shared" si="10"/>
        <v>7</v>
      </c>
      <c r="P226" s="512">
        <f t="shared" si="11"/>
        <v>6</v>
      </c>
      <c r="Q226" s="498" t="str">
        <f t="shared" si="12"/>
        <v>Gastos_com_Pessoal</v>
      </c>
    </row>
    <row r="227" spans="1:17" ht="48" hidden="1" x14ac:dyDescent="0.2">
      <c r="A227" s="505">
        <v>5072</v>
      </c>
      <c r="B227" s="506">
        <v>45114</v>
      </c>
      <c r="C227" s="507">
        <v>45078</v>
      </c>
      <c r="D227" s="508" t="s">
        <v>176</v>
      </c>
      <c r="E227" s="520" t="s">
        <v>170</v>
      </c>
      <c r="F227" s="521">
        <v>114</v>
      </c>
      <c r="G227" s="510" t="s">
        <v>4227</v>
      </c>
      <c r="H227" s="520" t="s">
        <v>303</v>
      </c>
      <c r="I227" s="510" t="s">
        <v>4199</v>
      </c>
      <c r="J227" s="511" t="s">
        <v>1426</v>
      </c>
      <c r="K227" s="522" t="s">
        <v>1157</v>
      </c>
      <c r="L227" s="511" t="s">
        <v>1157</v>
      </c>
      <c r="M227" s="610">
        <v>38589</v>
      </c>
      <c r="N227" s="548">
        <v>45114</v>
      </c>
      <c r="O227" s="512">
        <f t="shared" si="10"/>
        <v>7</v>
      </c>
      <c r="P227" s="512">
        <f t="shared" si="11"/>
        <v>6</v>
      </c>
      <c r="Q227" s="498" t="str">
        <f t="shared" si="12"/>
        <v>Gastos_com_Pessoal</v>
      </c>
    </row>
    <row r="228" spans="1:17" ht="48" hidden="1" x14ac:dyDescent="0.2">
      <c r="A228" s="505">
        <v>5073</v>
      </c>
      <c r="B228" s="506">
        <v>45114</v>
      </c>
      <c r="C228" s="507">
        <v>45078</v>
      </c>
      <c r="D228" s="508" t="s">
        <v>176</v>
      </c>
      <c r="E228" s="520" t="s">
        <v>170</v>
      </c>
      <c r="F228" s="521">
        <v>12941.5</v>
      </c>
      <c r="G228" s="510" t="s">
        <v>1435</v>
      </c>
      <c r="H228" s="520" t="s">
        <v>303</v>
      </c>
      <c r="I228" s="510" t="s">
        <v>4199</v>
      </c>
      <c r="J228" s="511" t="s">
        <v>1426</v>
      </c>
      <c r="K228" s="522" t="s">
        <v>1157</v>
      </c>
      <c r="L228" s="511" t="s">
        <v>1157</v>
      </c>
      <c r="M228" s="610">
        <v>40523</v>
      </c>
      <c r="N228" s="548">
        <v>45114</v>
      </c>
      <c r="O228" s="512">
        <f t="shared" si="10"/>
        <v>7</v>
      </c>
      <c r="P228" s="512">
        <f t="shared" si="11"/>
        <v>6</v>
      </c>
      <c r="Q228" s="498" t="str">
        <f t="shared" si="12"/>
        <v>Gastos_com_Pessoal</v>
      </c>
    </row>
    <row r="229" spans="1:17" ht="48" hidden="1" x14ac:dyDescent="0.2">
      <c r="A229" s="505">
        <v>5074</v>
      </c>
      <c r="B229" s="506">
        <v>45114</v>
      </c>
      <c r="C229" s="507">
        <v>45078</v>
      </c>
      <c r="D229" s="508" t="s">
        <v>176</v>
      </c>
      <c r="E229" s="520" t="s">
        <v>170</v>
      </c>
      <c r="F229" s="521">
        <v>6451.43</v>
      </c>
      <c r="G229" s="510" t="s">
        <v>5884</v>
      </c>
      <c r="H229" s="520" t="s">
        <v>303</v>
      </c>
      <c r="I229" s="510" t="s">
        <v>4199</v>
      </c>
      <c r="J229" s="522" t="s">
        <v>1426</v>
      </c>
      <c r="K229" s="522" t="s">
        <v>1157</v>
      </c>
      <c r="L229" s="511" t="s">
        <v>1157</v>
      </c>
      <c r="M229" s="610">
        <v>37745</v>
      </c>
      <c r="N229" s="548">
        <v>45114</v>
      </c>
      <c r="O229" s="512">
        <f t="shared" si="10"/>
        <v>7</v>
      </c>
      <c r="P229" s="512">
        <f t="shared" si="11"/>
        <v>6</v>
      </c>
      <c r="Q229" s="498" t="str">
        <f t="shared" si="12"/>
        <v>Gastos_com_Pessoal</v>
      </c>
    </row>
    <row r="230" spans="1:17" ht="48" hidden="1" x14ac:dyDescent="0.2">
      <c r="A230" s="505">
        <v>5075</v>
      </c>
      <c r="B230" s="506">
        <v>45114</v>
      </c>
      <c r="C230" s="507">
        <v>45078</v>
      </c>
      <c r="D230" s="508" t="s">
        <v>176</v>
      </c>
      <c r="E230" s="520" t="s">
        <v>170</v>
      </c>
      <c r="F230" s="521">
        <v>6233.28</v>
      </c>
      <c r="G230" s="510" t="s">
        <v>1438</v>
      </c>
      <c r="H230" s="520" t="s">
        <v>303</v>
      </c>
      <c r="I230" s="510" t="s">
        <v>4199</v>
      </c>
      <c r="J230" s="511" t="s">
        <v>1426</v>
      </c>
      <c r="K230" s="522" t="s">
        <v>1157</v>
      </c>
      <c r="L230" s="511" t="s">
        <v>1157</v>
      </c>
      <c r="M230" s="610">
        <v>42196</v>
      </c>
      <c r="N230" s="548">
        <v>45114</v>
      </c>
      <c r="O230" s="512">
        <f t="shared" si="10"/>
        <v>7</v>
      </c>
      <c r="P230" s="512">
        <f t="shared" si="11"/>
        <v>6</v>
      </c>
      <c r="Q230" s="498" t="str">
        <f t="shared" si="12"/>
        <v>Gastos_com_Pessoal</v>
      </c>
    </row>
    <row r="231" spans="1:17" ht="36" hidden="1" x14ac:dyDescent="0.2">
      <c r="A231" s="505">
        <v>5076</v>
      </c>
      <c r="B231" s="506">
        <v>45114</v>
      </c>
      <c r="C231" s="507">
        <v>45078</v>
      </c>
      <c r="D231" s="508" t="s">
        <v>264</v>
      </c>
      <c r="E231" s="520" t="s">
        <v>182</v>
      </c>
      <c r="F231" s="521">
        <v>78.5</v>
      </c>
      <c r="G231" s="510" t="s">
        <v>7533</v>
      </c>
      <c r="H231" s="520" t="s">
        <v>420</v>
      </c>
      <c r="I231" s="510" t="s">
        <v>7534</v>
      </c>
      <c r="J231" s="522" t="s">
        <v>2224</v>
      </c>
      <c r="K231" s="522" t="s">
        <v>1157</v>
      </c>
      <c r="L231" s="511" t="s">
        <v>32</v>
      </c>
      <c r="M231" s="610">
        <v>1506</v>
      </c>
      <c r="N231" s="548">
        <v>45111</v>
      </c>
      <c r="O231" s="512">
        <f t="shared" si="10"/>
        <v>7</v>
      </c>
      <c r="P231" s="512">
        <f t="shared" si="11"/>
        <v>6</v>
      </c>
      <c r="Q231" s="498" t="str">
        <f t="shared" si="12"/>
        <v>Gastos_Gerais</v>
      </c>
    </row>
    <row r="232" spans="1:17" hidden="1" x14ac:dyDescent="0.2">
      <c r="A232" s="505">
        <v>5077</v>
      </c>
      <c r="B232" s="506">
        <v>45114</v>
      </c>
      <c r="C232" s="507">
        <v>45078</v>
      </c>
      <c r="D232" s="508" t="s">
        <v>264</v>
      </c>
      <c r="E232" s="520" t="s">
        <v>60</v>
      </c>
      <c r="F232" s="521">
        <v>77125.820000000007</v>
      </c>
      <c r="G232" s="510" t="s">
        <v>7489</v>
      </c>
      <c r="H232" s="520" t="s">
        <v>1032</v>
      </c>
      <c r="I232" s="510" t="s">
        <v>1419</v>
      </c>
      <c r="J232" s="522" t="s">
        <v>1420</v>
      </c>
      <c r="K232" s="522" t="s">
        <v>1157</v>
      </c>
      <c r="L232" s="511" t="s">
        <v>32</v>
      </c>
      <c r="M232" s="610">
        <v>260</v>
      </c>
      <c r="N232" s="548">
        <v>45111</v>
      </c>
      <c r="O232" s="512">
        <f t="shared" si="10"/>
        <v>7</v>
      </c>
      <c r="P232" s="512">
        <f t="shared" si="11"/>
        <v>6</v>
      </c>
      <c r="Q232" s="498" t="str">
        <f t="shared" si="12"/>
        <v>Gastos_Gerais</v>
      </c>
    </row>
    <row r="233" spans="1:17" ht="24" hidden="1" x14ac:dyDescent="0.2">
      <c r="A233" s="505">
        <v>5078</v>
      </c>
      <c r="B233" s="506">
        <v>45114</v>
      </c>
      <c r="C233" s="507">
        <v>45078</v>
      </c>
      <c r="D233" s="508" t="s">
        <v>264</v>
      </c>
      <c r="E233" s="520" t="s">
        <v>181</v>
      </c>
      <c r="F233" s="521">
        <v>600</v>
      </c>
      <c r="G233" s="510" t="s">
        <v>4345</v>
      </c>
      <c r="H233" s="520" t="s">
        <v>416</v>
      </c>
      <c r="I233" s="510" t="s">
        <v>1454</v>
      </c>
      <c r="J233" s="511" t="s">
        <v>1455</v>
      </c>
      <c r="K233" s="522" t="s">
        <v>1157</v>
      </c>
      <c r="L233" s="511" t="s">
        <v>32</v>
      </c>
      <c r="M233" s="610">
        <v>2023228</v>
      </c>
      <c r="N233" s="548">
        <v>45113</v>
      </c>
      <c r="O233" s="512">
        <f t="shared" si="10"/>
        <v>7</v>
      </c>
      <c r="P233" s="512">
        <f t="shared" si="11"/>
        <v>6</v>
      </c>
      <c r="Q233" s="498" t="str">
        <f t="shared" si="12"/>
        <v>Gastos_Gerais</v>
      </c>
    </row>
    <row r="234" spans="1:17" ht="24" hidden="1" x14ac:dyDescent="0.2">
      <c r="A234" s="505">
        <v>5079</v>
      </c>
      <c r="B234" s="506">
        <v>45114</v>
      </c>
      <c r="C234" s="507">
        <v>45108</v>
      </c>
      <c r="D234" s="508" t="s">
        <v>264</v>
      </c>
      <c r="E234" s="520" t="s">
        <v>388</v>
      </c>
      <c r="F234" s="521">
        <v>1805</v>
      </c>
      <c r="G234" s="510" t="s">
        <v>6907</v>
      </c>
      <c r="H234" s="520" t="s">
        <v>414</v>
      </c>
      <c r="I234" s="510" t="s">
        <v>6908</v>
      </c>
      <c r="J234" s="522" t="s">
        <v>6909</v>
      </c>
      <c r="K234" s="522" t="s">
        <v>1157</v>
      </c>
      <c r="L234" s="511" t="s">
        <v>32</v>
      </c>
      <c r="M234" s="610">
        <v>202383</v>
      </c>
      <c r="N234" s="548">
        <v>45113</v>
      </c>
      <c r="O234" s="512">
        <f t="shared" si="10"/>
        <v>7</v>
      </c>
      <c r="P234" s="512">
        <f t="shared" si="11"/>
        <v>7</v>
      </c>
      <c r="Q234" s="498" t="str">
        <f t="shared" si="12"/>
        <v>Gastos_Gerais</v>
      </c>
    </row>
    <row r="235" spans="1:17" hidden="1" x14ac:dyDescent="0.2">
      <c r="A235" s="505">
        <v>5080</v>
      </c>
      <c r="B235" s="506">
        <v>45114</v>
      </c>
      <c r="C235" s="507">
        <v>45108</v>
      </c>
      <c r="D235" s="508" t="s">
        <v>264</v>
      </c>
      <c r="E235" s="520" t="s">
        <v>398</v>
      </c>
      <c r="F235" s="521">
        <v>1997.6</v>
      </c>
      <c r="G235" s="520" t="s">
        <v>1271</v>
      </c>
      <c r="H235" s="520" t="s">
        <v>416</v>
      </c>
      <c r="I235" s="510" t="s">
        <v>5757</v>
      </c>
      <c r="J235" s="527" t="s">
        <v>1692</v>
      </c>
      <c r="K235" s="522" t="s">
        <v>1157</v>
      </c>
      <c r="L235" s="511" t="s">
        <v>32</v>
      </c>
      <c r="M235" s="610">
        <v>136</v>
      </c>
      <c r="N235" s="548">
        <v>45112</v>
      </c>
      <c r="O235" s="512">
        <f t="shared" si="10"/>
        <v>7</v>
      </c>
      <c r="P235" s="512">
        <f t="shared" si="11"/>
        <v>7</v>
      </c>
      <c r="Q235" s="498" t="str">
        <f t="shared" si="12"/>
        <v>Gastos_Gerais</v>
      </c>
    </row>
    <row r="236" spans="1:17" ht="36" hidden="1" x14ac:dyDescent="0.2">
      <c r="A236" s="505">
        <v>5081</v>
      </c>
      <c r="B236" s="506">
        <v>45114</v>
      </c>
      <c r="C236" s="507">
        <v>45108</v>
      </c>
      <c r="D236" s="508" t="s">
        <v>264</v>
      </c>
      <c r="E236" s="520" t="s">
        <v>182</v>
      </c>
      <c r="F236" s="521">
        <v>1457</v>
      </c>
      <c r="G236" s="520" t="s">
        <v>6910</v>
      </c>
      <c r="H236" s="520" t="s">
        <v>420</v>
      </c>
      <c r="I236" s="510" t="s">
        <v>6911</v>
      </c>
      <c r="J236" s="522" t="s">
        <v>6912</v>
      </c>
      <c r="K236" s="522" t="s">
        <v>1157</v>
      </c>
      <c r="L236" s="511" t="s">
        <v>32</v>
      </c>
      <c r="M236" s="610">
        <v>2023214</v>
      </c>
      <c r="N236" s="548">
        <v>45111</v>
      </c>
      <c r="O236" s="512">
        <f t="shared" si="10"/>
        <v>7</v>
      </c>
      <c r="P236" s="512">
        <f t="shared" si="11"/>
        <v>7</v>
      </c>
      <c r="Q236" s="498" t="str">
        <f t="shared" si="12"/>
        <v>Gastos_Gerais</v>
      </c>
    </row>
    <row r="237" spans="1:17" ht="24" hidden="1" x14ac:dyDescent="0.2">
      <c r="A237" s="505">
        <v>5082</v>
      </c>
      <c r="B237" s="513">
        <v>45114</v>
      </c>
      <c r="C237" s="514">
        <v>45108</v>
      </c>
      <c r="D237" s="508" t="s">
        <v>264</v>
      </c>
      <c r="E237" s="515" t="s">
        <v>60</v>
      </c>
      <c r="F237" s="516">
        <v>823.5</v>
      </c>
      <c r="G237" s="517" t="s">
        <v>6913</v>
      </c>
      <c r="H237" s="515" t="s">
        <v>421</v>
      </c>
      <c r="I237" s="517" t="s">
        <v>6914</v>
      </c>
      <c r="J237" s="518" t="s">
        <v>3643</v>
      </c>
      <c r="K237" s="522" t="s">
        <v>1157</v>
      </c>
      <c r="L237" s="511" t="s">
        <v>32</v>
      </c>
      <c r="M237" s="610">
        <v>39482246</v>
      </c>
      <c r="N237" s="548">
        <v>45112</v>
      </c>
      <c r="O237" s="512">
        <f t="shared" si="10"/>
        <v>7</v>
      </c>
      <c r="P237" s="512">
        <f t="shared" si="11"/>
        <v>7</v>
      </c>
      <c r="Q237" s="498" t="str">
        <f t="shared" si="12"/>
        <v>Gastos_Gerais</v>
      </c>
    </row>
    <row r="238" spans="1:17" ht="60" hidden="1" x14ac:dyDescent="0.2">
      <c r="A238" s="505">
        <v>5083</v>
      </c>
      <c r="B238" s="506">
        <v>45114</v>
      </c>
      <c r="C238" s="507">
        <v>45078</v>
      </c>
      <c r="D238" s="508" t="s">
        <v>264</v>
      </c>
      <c r="E238" s="520" t="s">
        <v>211</v>
      </c>
      <c r="F238" s="521">
        <v>28935.18</v>
      </c>
      <c r="G238" s="520" t="s">
        <v>6915</v>
      </c>
      <c r="H238" s="520" t="s">
        <v>303</v>
      </c>
      <c r="I238" s="510" t="s">
        <v>1549</v>
      </c>
      <c r="J238" s="522" t="s">
        <v>1550</v>
      </c>
      <c r="K238" s="522" t="s">
        <v>1157</v>
      </c>
      <c r="L238" s="511" t="s">
        <v>1158</v>
      </c>
      <c r="M238" s="610">
        <v>21</v>
      </c>
      <c r="N238" s="548">
        <v>45114</v>
      </c>
      <c r="O238" s="512">
        <f t="shared" si="10"/>
        <v>7</v>
      </c>
      <c r="P238" s="512">
        <f t="shared" si="11"/>
        <v>6</v>
      </c>
      <c r="Q238" s="498" t="str">
        <f t="shared" si="12"/>
        <v>Gastos_Gerais</v>
      </c>
    </row>
    <row r="239" spans="1:17" ht="24" hidden="1" x14ac:dyDescent="0.2">
      <c r="A239" s="505">
        <v>5084</v>
      </c>
      <c r="B239" s="506">
        <v>45114</v>
      </c>
      <c r="C239" s="507">
        <v>45108</v>
      </c>
      <c r="D239" s="508" t="s">
        <v>264</v>
      </c>
      <c r="E239" s="520" t="s">
        <v>402</v>
      </c>
      <c r="F239" s="521">
        <v>75.8</v>
      </c>
      <c r="G239" s="520" t="s">
        <v>6916</v>
      </c>
      <c r="H239" s="520" t="s">
        <v>416</v>
      </c>
      <c r="I239" s="510" t="s">
        <v>5757</v>
      </c>
      <c r="J239" s="522" t="s">
        <v>1692</v>
      </c>
      <c r="K239" s="522" t="s">
        <v>1157</v>
      </c>
      <c r="L239" s="511" t="s">
        <v>32</v>
      </c>
      <c r="M239" s="610">
        <v>135</v>
      </c>
      <c r="N239" s="548">
        <v>45112</v>
      </c>
      <c r="O239" s="512">
        <f t="shared" si="10"/>
        <v>7</v>
      </c>
      <c r="P239" s="512">
        <f t="shared" si="11"/>
        <v>7</v>
      </c>
      <c r="Q239" s="498" t="str">
        <f t="shared" si="12"/>
        <v>Gastos_Gerais</v>
      </c>
    </row>
    <row r="240" spans="1:17" ht="36" hidden="1" x14ac:dyDescent="0.2">
      <c r="A240" s="505">
        <v>5085</v>
      </c>
      <c r="B240" s="506">
        <v>45114</v>
      </c>
      <c r="C240" s="507">
        <v>45108</v>
      </c>
      <c r="D240" s="508" t="s">
        <v>264</v>
      </c>
      <c r="E240" s="520" t="s">
        <v>182</v>
      </c>
      <c r="F240" s="521">
        <v>3591.05</v>
      </c>
      <c r="G240" s="520" t="s">
        <v>7535</v>
      </c>
      <c r="H240" s="520" t="s">
        <v>423</v>
      </c>
      <c r="I240" s="510" t="s">
        <v>6815</v>
      </c>
      <c r="J240" s="522" t="s">
        <v>1667</v>
      </c>
      <c r="K240" s="522" t="s">
        <v>1157</v>
      </c>
      <c r="L240" s="511" t="s">
        <v>32</v>
      </c>
      <c r="M240" s="610">
        <v>202322</v>
      </c>
      <c r="N240" s="548">
        <v>45112</v>
      </c>
      <c r="O240" s="512">
        <f t="shared" si="10"/>
        <v>7</v>
      </c>
      <c r="P240" s="512">
        <f t="shared" si="11"/>
        <v>7</v>
      </c>
      <c r="Q240" s="498" t="str">
        <f t="shared" si="12"/>
        <v>Gastos_Gerais</v>
      </c>
    </row>
    <row r="241" spans="1:17" hidden="1" x14ac:dyDescent="0.2">
      <c r="A241" s="505">
        <v>5086</v>
      </c>
      <c r="B241" s="506">
        <v>45114</v>
      </c>
      <c r="C241" s="507">
        <v>45078</v>
      </c>
      <c r="D241" s="508" t="s">
        <v>264</v>
      </c>
      <c r="E241" s="520" t="s">
        <v>60</v>
      </c>
      <c r="F241" s="521">
        <v>45213.63</v>
      </c>
      <c r="G241" s="520" t="s">
        <v>7490</v>
      </c>
      <c r="H241" s="520" t="s">
        <v>416</v>
      </c>
      <c r="I241" s="510" t="s">
        <v>1350</v>
      </c>
      <c r="J241" s="522" t="s">
        <v>1351</v>
      </c>
      <c r="K241" s="522" t="s">
        <v>1157</v>
      </c>
      <c r="L241" s="511" t="s">
        <v>32</v>
      </c>
      <c r="M241" s="610">
        <v>111</v>
      </c>
      <c r="N241" s="548">
        <v>45112</v>
      </c>
      <c r="O241" s="512">
        <f t="shared" si="10"/>
        <v>7</v>
      </c>
      <c r="P241" s="512">
        <f t="shared" si="11"/>
        <v>6</v>
      </c>
      <c r="Q241" s="498" t="str">
        <f t="shared" si="12"/>
        <v>Gastos_Gerais</v>
      </c>
    </row>
    <row r="242" spans="1:17" hidden="1" x14ac:dyDescent="0.2">
      <c r="A242" s="505">
        <v>5087</v>
      </c>
      <c r="B242" s="506">
        <v>45114</v>
      </c>
      <c r="C242" s="507">
        <v>45078</v>
      </c>
      <c r="D242" s="508" t="s">
        <v>264</v>
      </c>
      <c r="E242" s="520" t="s">
        <v>60</v>
      </c>
      <c r="F242" s="521">
        <v>16624.52</v>
      </c>
      <c r="G242" s="520" t="s">
        <v>7491</v>
      </c>
      <c r="H242" s="520" t="s">
        <v>418</v>
      </c>
      <c r="I242" s="510" t="s">
        <v>1350</v>
      </c>
      <c r="J242" s="522" t="s">
        <v>1351</v>
      </c>
      <c r="K242" s="522" t="s">
        <v>1157</v>
      </c>
      <c r="L242" s="511" t="s">
        <v>32</v>
      </c>
      <c r="M242" s="610">
        <v>110</v>
      </c>
      <c r="N242" s="548">
        <v>45110</v>
      </c>
      <c r="O242" s="512">
        <f t="shared" si="10"/>
        <v>7</v>
      </c>
      <c r="P242" s="512">
        <f t="shared" si="11"/>
        <v>6</v>
      </c>
      <c r="Q242" s="498" t="str">
        <f t="shared" si="12"/>
        <v>Gastos_Gerais</v>
      </c>
    </row>
    <row r="243" spans="1:17" ht="36" hidden="1" x14ac:dyDescent="0.2">
      <c r="A243" s="505">
        <v>5088</v>
      </c>
      <c r="B243" s="506">
        <v>45114</v>
      </c>
      <c r="C243" s="507">
        <v>45078</v>
      </c>
      <c r="D243" s="508" t="s">
        <v>264</v>
      </c>
      <c r="E243" s="520" t="s">
        <v>90</v>
      </c>
      <c r="F243" s="521">
        <v>330</v>
      </c>
      <c r="G243" s="520" t="s">
        <v>2392</v>
      </c>
      <c r="H243" s="520" t="s">
        <v>420</v>
      </c>
      <c r="I243" s="510" t="s">
        <v>4209</v>
      </c>
      <c r="J243" s="522" t="s">
        <v>2394</v>
      </c>
      <c r="K243" s="522" t="s">
        <v>1157</v>
      </c>
      <c r="L243" s="511" t="s">
        <v>32</v>
      </c>
      <c r="M243" s="610">
        <v>202363</v>
      </c>
      <c r="N243" s="548">
        <v>45105</v>
      </c>
      <c r="O243" s="512">
        <f t="shared" si="10"/>
        <v>7</v>
      </c>
      <c r="P243" s="512">
        <f t="shared" si="11"/>
        <v>6</v>
      </c>
      <c r="Q243" s="498" t="str">
        <f t="shared" si="12"/>
        <v>Gastos_Gerais</v>
      </c>
    </row>
    <row r="244" spans="1:17" ht="24" hidden="1" x14ac:dyDescent="0.2">
      <c r="A244" s="505">
        <v>5089</v>
      </c>
      <c r="B244" s="506">
        <v>45114</v>
      </c>
      <c r="C244" s="507">
        <v>45078</v>
      </c>
      <c r="D244" s="508" t="s">
        <v>264</v>
      </c>
      <c r="E244" s="520" t="s">
        <v>293</v>
      </c>
      <c r="F244" s="521">
        <v>531.48</v>
      </c>
      <c r="G244" s="520" t="s">
        <v>6917</v>
      </c>
      <c r="H244" s="520" t="s">
        <v>416</v>
      </c>
      <c r="I244" s="510" t="s">
        <v>1172</v>
      </c>
      <c r="J244" s="522" t="s">
        <v>1173</v>
      </c>
      <c r="K244" s="522" t="s">
        <v>1157</v>
      </c>
      <c r="L244" s="511" t="s">
        <v>32</v>
      </c>
      <c r="M244" s="610">
        <v>20232024</v>
      </c>
      <c r="N244" s="548">
        <v>45103</v>
      </c>
      <c r="O244" s="512">
        <f t="shared" si="10"/>
        <v>7</v>
      </c>
      <c r="P244" s="512">
        <f t="shared" si="11"/>
        <v>6</v>
      </c>
      <c r="Q244" s="498" t="str">
        <f t="shared" si="12"/>
        <v>Gastos_Gerais</v>
      </c>
    </row>
    <row r="245" spans="1:17" ht="24" hidden="1" x14ac:dyDescent="0.2">
      <c r="A245" s="505">
        <v>5090</v>
      </c>
      <c r="B245" s="506">
        <v>45114</v>
      </c>
      <c r="C245" s="507">
        <v>45078</v>
      </c>
      <c r="D245" s="508" t="s">
        <v>264</v>
      </c>
      <c r="E245" s="520" t="s">
        <v>290</v>
      </c>
      <c r="F245" s="521">
        <v>1038</v>
      </c>
      <c r="G245" s="520" t="s">
        <v>6918</v>
      </c>
      <c r="H245" s="520" t="s">
        <v>420</v>
      </c>
      <c r="I245" s="510" t="s">
        <v>6919</v>
      </c>
      <c r="J245" s="522" t="s">
        <v>5232</v>
      </c>
      <c r="K245" s="522" t="s">
        <v>1157</v>
      </c>
      <c r="L245" s="511" t="s">
        <v>32</v>
      </c>
      <c r="M245" s="610">
        <v>4036</v>
      </c>
      <c r="N245" s="548">
        <v>45096</v>
      </c>
      <c r="O245" s="512">
        <f t="shared" si="10"/>
        <v>7</v>
      </c>
      <c r="P245" s="512">
        <f t="shared" si="11"/>
        <v>6</v>
      </c>
      <c r="Q245" s="498" t="str">
        <f t="shared" si="12"/>
        <v>Gastos_Gerais</v>
      </c>
    </row>
    <row r="246" spans="1:17" ht="24" hidden="1" x14ac:dyDescent="0.2">
      <c r="A246" s="505">
        <v>5091</v>
      </c>
      <c r="B246" s="506">
        <v>45114</v>
      </c>
      <c r="C246" s="507">
        <v>45078</v>
      </c>
      <c r="D246" s="508" t="s">
        <v>264</v>
      </c>
      <c r="E246" s="520" t="s">
        <v>96</v>
      </c>
      <c r="F246" s="521">
        <v>111.96</v>
      </c>
      <c r="G246" s="520" t="s">
        <v>6920</v>
      </c>
      <c r="H246" s="520" t="s">
        <v>416</v>
      </c>
      <c r="I246" s="510" t="s">
        <v>7536</v>
      </c>
      <c r="J246" s="522" t="s">
        <v>5127</v>
      </c>
      <c r="K246" s="522" t="s">
        <v>1157</v>
      </c>
      <c r="L246" s="511" t="s">
        <v>32</v>
      </c>
      <c r="M246" s="610">
        <v>1459</v>
      </c>
      <c r="N246" s="548">
        <v>45107</v>
      </c>
      <c r="O246" s="512">
        <f t="shared" si="10"/>
        <v>7</v>
      </c>
      <c r="P246" s="512">
        <f t="shared" si="11"/>
        <v>6</v>
      </c>
      <c r="Q246" s="498" t="str">
        <f t="shared" si="12"/>
        <v>Gastos_Gerais</v>
      </c>
    </row>
    <row r="247" spans="1:17" ht="36" hidden="1" x14ac:dyDescent="0.2">
      <c r="A247" s="505">
        <v>5092</v>
      </c>
      <c r="B247" s="506">
        <v>45114</v>
      </c>
      <c r="C247" s="507">
        <v>45078</v>
      </c>
      <c r="D247" s="508" t="s">
        <v>264</v>
      </c>
      <c r="E247" s="520" t="s">
        <v>402</v>
      </c>
      <c r="F247" s="521">
        <v>994.5</v>
      </c>
      <c r="G247" s="520" t="s">
        <v>7537</v>
      </c>
      <c r="H247" s="520" t="s">
        <v>416</v>
      </c>
      <c r="I247" s="510" t="s">
        <v>7538</v>
      </c>
      <c r="J247" s="522" t="s">
        <v>6921</v>
      </c>
      <c r="K247" s="522" t="s">
        <v>1157</v>
      </c>
      <c r="L247" s="511" t="s">
        <v>32</v>
      </c>
      <c r="M247" s="610">
        <v>33564</v>
      </c>
      <c r="N247" s="548">
        <v>45096</v>
      </c>
      <c r="O247" s="512">
        <f t="shared" si="10"/>
        <v>7</v>
      </c>
      <c r="P247" s="512">
        <f t="shared" si="11"/>
        <v>6</v>
      </c>
      <c r="Q247" s="498" t="str">
        <f t="shared" si="12"/>
        <v>Gastos_Gerais</v>
      </c>
    </row>
    <row r="248" spans="1:17" ht="36" hidden="1" x14ac:dyDescent="0.2">
      <c r="A248" s="505">
        <v>5093</v>
      </c>
      <c r="B248" s="506">
        <v>45114</v>
      </c>
      <c r="C248" s="507">
        <v>45078</v>
      </c>
      <c r="D248" s="508" t="s">
        <v>264</v>
      </c>
      <c r="E248" s="520" t="s">
        <v>90</v>
      </c>
      <c r="F248" s="521">
        <v>474.66</v>
      </c>
      <c r="G248" s="520" t="s">
        <v>1458</v>
      </c>
      <c r="H248" s="520" t="s">
        <v>421</v>
      </c>
      <c r="I248" s="510" t="s">
        <v>1447</v>
      </c>
      <c r="J248" s="522" t="s">
        <v>1448</v>
      </c>
      <c r="K248" s="522" t="s">
        <v>1157</v>
      </c>
      <c r="L248" s="511" t="s">
        <v>1158</v>
      </c>
      <c r="M248" s="610" t="s">
        <v>6922</v>
      </c>
      <c r="N248" s="548">
        <v>45103</v>
      </c>
      <c r="O248" s="512">
        <f t="shared" si="10"/>
        <v>7</v>
      </c>
      <c r="P248" s="512">
        <f t="shared" si="11"/>
        <v>6</v>
      </c>
      <c r="Q248" s="498" t="str">
        <f t="shared" si="12"/>
        <v>Gastos_Gerais</v>
      </c>
    </row>
    <row r="249" spans="1:17" ht="36" hidden="1" x14ac:dyDescent="0.2">
      <c r="A249" s="505">
        <v>5094</v>
      </c>
      <c r="B249" s="506">
        <v>45114</v>
      </c>
      <c r="C249" s="507">
        <v>45078</v>
      </c>
      <c r="D249" s="508" t="s">
        <v>264</v>
      </c>
      <c r="E249" s="520" t="s">
        <v>90</v>
      </c>
      <c r="F249" s="521">
        <v>1107.54</v>
      </c>
      <c r="G249" s="520" t="s">
        <v>4461</v>
      </c>
      <c r="H249" s="520" t="s">
        <v>302</v>
      </c>
      <c r="I249" s="510" t="s">
        <v>1447</v>
      </c>
      <c r="J249" s="522" t="s">
        <v>1448</v>
      </c>
      <c r="K249" s="522" t="s">
        <v>1157</v>
      </c>
      <c r="L249" s="511" t="s">
        <v>1158</v>
      </c>
      <c r="M249" s="610" t="s">
        <v>6923</v>
      </c>
      <c r="N249" s="548">
        <v>45103</v>
      </c>
      <c r="O249" s="512">
        <f t="shared" si="10"/>
        <v>7</v>
      </c>
      <c r="P249" s="512">
        <f t="shared" si="11"/>
        <v>6</v>
      </c>
      <c r="Q249" s="498" t="str">
        <f t="shared" si="12"/>
        <v>Gastos_Gerais</v>
      </c>
    </row>
    <row r="250" spans="1:17" ht="36" hidden="1" x14ac:dyDescent="0.2">
      <c r="A250" s="505">
        <v>5095</v>
      </c>
      <c r="B250" s="506">
        <v>45114</v>
      </c>
      <c r="C250" s="507">
        <v>45078</v>
      </c>
      <c r="D250" s="508" t="s">
        <v>264</v>
      </c>
      <c r="E250" s="520" t="s">
        <v>90</v>
      </c>
      <c r="F250" s="521">
        <v>497.13</v>
      </c>
      <c r="G250" s="520" t="s">
        <v>5870</v>
      </c>
      <c r="H250" s="520" t="s">
        <v>419</v>
      </c>
      <c r="I250" s="510" t="s">
        <v>1447</v>
      </c>
      <c r="J250" s="522" t="s">
        <v>1448</v>
      </c>
      <c r="K250" s="522" t="s">
        <v>1157</v>
      </c>
      <c r="L250" s="511" t="s">
        <v>1158</v>
      </c>
      <c r="M250" s="610" t="s">
        <v>6924</v>
      </c>
      <c r="N250" s="548">
        <v>45103</v>
      </c>
      <c r="O250" s="512">
        <f t="shared" si="10"/>
        <v>7</v>
      </c>
      <c r="P250" s="512">
        <f t="shared" si="11"/>
        <v>6</v>
      </c>
      <c r="Q250" s="498" t="str">
        <f t="shared" si="12"/>
        <v>Gastos_Gerais</v>
      </c>
    </row>
    <row r="251" spans="1:17" ht="36" hidden="1" x14ac:dyDescent="0.2">
      <c r="A251" s="505">
        <v>5096</v>
      </c>
      <c r="B251" s="506">
        <v>45114</v>
      </c>
      <c r="C251" s="507">
        <v>45078</v>
      </c>
      <c r="D251" s="508" t="s">
        <v>264</v>
      </c>
      <c r="E251" s="520" t="s">
        <v>90</v>
      </c>
      <c r="F251" s="521">
        <v>474.66</v>
      </c>
      <c r="G251" s="520" t="s">
        <v>5874</v>
      </c>
      <c r="H251" s="520" t="s">
        <v>414</v>
      </c>
      <c r="I251" s="510" t="s">
        <v>1447</v>
      </c>
      <c r="J251" s="522" t="s">
        <v>1448</v>
      </c>
      <c r="K251" s="522" t="s">
        <v>1157</v>
      </c>
      <c r="L251" s="511" t="s">
        <v>1158</v>
      </c>
      <c r="M251" s="610" t="s">
        <v>6925</v>
      </c>
      <c r="N251" s="548">
        <v>45103</v>
      </c>
      <c r="O251" s="512">
        <f t="shared" si="10"/>
        <v>7</v>
      </c>
      <c r="P251" s="512">
        <f t="shared" si="11"/>
        <v>6</v>
      </c>
      <c r="Q251" s="498" t="str">
        <f t="shared" si="12"/>
        <v>Gastos_Gerais</v>
      </c>
    </row>
    <row r="252" spans="1:17" ht="36" hidden="1" x14ac:dyDescent="0.2">
      <c r="A252" s="505">
        <v>5097</v>
      </c>
      <c r="B252" s="506">
        <v>45114</v>
      </c>
      <c r="C252" s="507">
        <v>45078</v>
      </c>
      <c r="D252" s="508" t="s">
        <v>264</v>
      </c>
      <c r="E252" s="520" t="s">
        <v>90</v>
      </c>
      <c r="F252" s="521">
        <v>316.44</v>
      </c>
      <c r="G252" s="520" t="s">
        <v>1464</v>
      </c>
      <c r="H252" s="520" t="s">
        <v>493</v>
      </c>
      <c r="I252" s="510" t="s">
        <v>1447</v>
      </c>
      <c r="J252" s="522" t="s">
        <v>1448</v>
      </c>
      <c r="K252" s="522" t="s">
        <v>1157</v>
      </c>
      <c r="L252" s="511" t="s">
        <v>1158</v>
      </c>
      <c r="M252" s="610" t="s">
        <v>6926</v>
      </c>
      <c r="N252" s="548">
        <v>45103</v>
      </c>
      <c r="O252" s="512">
        <f t="shared" si="10"/>
        <v>7</v>
      </c>
      <c r="P252" s="512">
        <f t="shared" si="11"/>
        <v>6</v>
      </c>
      <c r="Q252" s="498" t="str">
        <f t="shared" si="12"/>
        <v>Gastos_Gerais</v>
      </c>
    </row>
    <row r="253" spans="1:17" ht="36" hidden="1" x14ac:dyDescent="0.2">
      <c r="A253" s="505">
        <v>5098</v>
      </c>
      <c r="B253" s="506">
        <v>45114</v>
      </c>
      <c r="C253" s="507">
        <v>45078</v>
      </c>
      <c r="D253" s="508" t="s">
        <v>264</v>
      </c>
      <c r="E253" s="520" t="s">
        <v>90</v>
      </c>
      <c r="F253" s="521">
        <v>360</v>
      </c>
      <c r="G253" s="520" t="s">
        <v>1460</v>
      </c>
      <c r="H253" s="520" t="s">
        <v>417</v>
      </c>
      <c r="I253" s="510" t="s">
        <v>1447</v>
      </c>
      <c r="J253" s="522" t="s">
        <v>1448</v>
      </c>
      <c r="K253" s="522" t="s">
        <v>1157</v>
      </c>
      <c r="L253" s="511" t="s">
        <v>1158</v>
      </c>
      <c r="M253" s="610" t="s">
        <v>6927</v>
      </c>
      <c r="N253" s="548">
        <v>45103</v>
      </c>
      <c r="O253" s="512">
        <f t="shared" si="10"/>
        <v>7</v>
      </c>
      <c r="P253" s="512">
        <f t="shared" si="11"/>
        <v>6</v>
      </c>
      <c r="Q253" s="498" t="str">
        <f t="shared" si="12"/>
        <v>Gastos_Gerais</v>
      </c>
    </row>
    <row r="254" spans="1:17" ht="36" hidden="1" x14ac:dyDescent="0.2">
      <c r="A254" s="505">
        <v>5099</v>
      </c>
      <c r="B254" s="506">
        <v>45114</v>
      </c>
      <c r="C254" s="507">
        <v>45078</v>
      </c>
      <c r="D254" s="508" t="s">
        <v>264</v>
      </c>
      <c r="E254" s="520" t="s">
        <v>408</v>
      </c>
      <c r="F254" s="521">
        <v>90</v>
      </c>
      <c r="G254" s="520" t="s">
        <v>1471</v>
      </c>
      <c r="H254" s="520" t="s">
        <v>420</v>
      </c>
      <c r="I254" s="510" t="s">
        <v>4201</v>
      </c>
      <c r="J254" s="522" t="s">
        <v>1473</v>
      </c>
      <c r="K254" s="522" t="s">
        <v>1157</v>
      </c>
      <c r="L254" s="511" t="s">
        <v>32</v>
      </c>
      <c r="M254" s="610">
        <v>20231700</v>
      </c>
      <c r="N254" s="548">
        <v>45103</v>
      </c>
      <c r="O254" s="512">
        <f t="shared" si="10"/>
        <v>7</v>
      </c>
      <c r="P254" s="512">
        <f t="shared" si="11"/>
        <v>6</v>
      </c>
      <c r="Q254" s="498" t="str">
        <f t="shared" si="12"/>
        <v>Gastos_Gerais</v>
      </c>
    </row>
    <row r="255" spans="1:17" ht="36" hidden="1" x14ac:dyDescent="0.2">
      <c r="A255" s="505">
        <v>5100</v>
      </c>
      <c r="B255" s="506">
        <v>45114</v>
      </c>
      <c r="C255" s="507">
        <v>45078</v>
      </c>
      <c r="D255" s="508" t="s">
        <v>264</v>
      </c>
      <c r="E255" s="520" t="s">
        <v>90</v>
      </c>
      <c r="F255" s="521">
        <v>539.62</v>
      </c>
      <c r="G255" s="520" t="s">
        <v>1462</v>
      </c>
      <c r="H255" s="520" t="s">
        <v>423</v>
      </c>
      <c r="I255" s="510" t="s">
        <v>1447</v>
      </c>
      <c r="J255" s="522" t="s">
        <v>1448</v>
      </c>
      <c r="K255" s="522" t="s">
        <v>1157</v>
      </c>
      <c r="L255" s="511" t="s">
        <v>1158</v>
      </c>
      <c r="M255" s="610" t="s">
        <v>6928</v>
      </c>
      <c r="N255" s="548">
        <v>45103</v>
      </c>
      <c r="O255" s="512">
        <f t="shared" si="10"/>
        <v>7</v>
      </c>
      <c r="P255" s="512">
        <f t="shared" si="11"/>
        <v>6</v>
      </c>
      <c r="Q255" s="498" t="str">
        <f t="shared" si="12"/>
        <v>Gastos_Gerais</v>
      </c>
    </row>
    <row r="256" spans="1:17" hidden="1" x14ac:dyDescent="0.2">
      <c r="A256" s="505">
        <v>5101</v>
      </c>
      <c r="B256" s="506">
        <v>45114</v>
      </c>
      <c r="C256" s="507">
        <v>45078</v>
      </c>
      <c r="D256" s="508" t="s">
        <v>264</v>
      </c>
      <c r="E256" s="520" t="s">
        <v>60</v>
      </c>
      <c r="F256" s="521">
        <v>37346.1</v>
      </c>
      <c r="G256" s="520" t="s">
        <v>7492</v>
      </c>
      <c r="H256" s="520" t="s">
        <v>493</v>
      </c>
      <c r="I256" s="510" t="s">
        <v>7539</v>
      </c>
      <c r="J256" s="522" t="s">
        <v>1423</v>
      </c>
      <c r="K256" s="522" t="s">
        <v>1157</v>
      </c>
      <c r="L256" s="511" t="s">
        <v>32</v>
      </c>
      <c r="M256" s="610">
        <v>50</v>
      </c>
      <c r="N256" s="548">
        <v>45114</v>
      </c>
      <c r="O256" s="512">
        <f t="shared" si="10"/>
        <v>7</v>
      </c>
      <c r="P256" s="512">
        <f t="shared" si="11"/>
        <v>6</v>
      </c>
      <c r="Q256" s="498" t="str">
        <f t="shared" si="12"/>
        <v>Gastos_Gerais</v>
      </c>
    </row>
    <row r="257" spans="1:17" hidden="1" x14ac:dyDescent="0.2">
      <c r="A257" s="505">
        <v>5102</v>
      </c>
      <c r="B257" s="506">
        <v>45114</v>
      </c>
      <c r="C257" s="507">
        <v>45078</v>
      </c>
      <c r="D257" s="508" t="s">
        <v>264</v>
      </c>
      <c r="E257" s="520" t="s">
        <v>60</v>
      </c>
      <c r="F257" s="521">
        <v>50314.1</v>
      </c>
      <c r="G257" s="520" t="s">
        <v>7493</v>
      </c>
      <c r="H257" s="520" t="s">
        <v>423</v>
      </c>
      <c r="I257" s="510" t="s">
        <v>7539</v>
      </c>
      <c r="J257" s="522" t="s">
        <v>1423</v>
      </c>
      <c r="K257" s="522" t="s">
        <v>1157</v>
      </c>
      <c r="L257" s="511" t="s">
        <v>32</v>
      </c>
      <c r="M257" s="610">
        <v>48</v>
      </c>
      <c r="N257" s="548">
        <v>45114</v>
      </c>
      <c r="O257" s="512">
        <f t="shared" si="10"/>
        <v>7</v>
      </c>
      <c r="P257" s="512">
        <f t="shared" si="11"/>
        <v>6</v>
      </c>
      <c r="Q257" s="498" t="str">
        <f t="shared" si="12"/>
        <v>Gastos_Gerais</v>
      </c>
    </row>
    <row r="258" spans="1:17" hidden="1" x14ac:dyDescent="0.2">
      <c r="A258" s="505">
        <v>5103</v>
      </c>
      <c r="B258" s="506">
        <v>45114</v>
      </c>
      <c r="C258" s="507">
        <v>45078</v>
      </c>
      <c r="D258" s="508" t="s">
        <v>264</v>
      </c>
      <c r="E258" s="520" t="s">
        <v>60</v>
      </c>
      <c r="F258" s="521">
        <v>34390.089999999997</v>
      </c>
      <c r="G258" s="520" t="s">
        <v>7494</v>
      </c>
      <c r="H258" s="520" t="s">
        <v>417</v>
      </c>
      <c r="I258" s="510" t="s">
        <v>7539</v>
      </c>
      <c r="J258" s="522" t="s">
        <v>1423</v>
      </c>
      <c r="K258" s="522" t="s">
        <v>1157</v>
      </c>
      <c r="L258" s="511" t="s">
        <v>32</v>
      </c>
      <c r="M258" s="610">
        <v>49</v>
      </c>
      <c r="N258" s="548">
        <v>45114</v>
      </c>
      <c r="O258" s="512">
        <f t="shared" si="10"/>
        <v>7</v>
      </c>
      <c r="P258" s="512">
        <f t="shared" si="11"/>
        <v>6</v>
      </c>
      <c r="Q258" s="498" t="str">
        <f t="shared" si="12"/>
        <v>Gastos_Gerais</v>
      </c>
    </row>
    <row r="259" spans="1:17" hidden="1" x14ac:dyDescent="0.2">
      <c r="A259" s="505">
        <v>5104</v>
      </c>
      <c r="B259" s="506">
        <v>45114</v>
      </c>
      <c r="C259" s="507">
        <v>45078</v>
      </c>
      <c r="D259" s="508" t="s">
        <v>264</v>
      </c>
      <c r="E259" s="520" t="s">
        <v>60</v>
      </c>
      <c r="F259" s="521">
        <v>59463.69</v>
      </c>
      <c r="G259" s="520" t="s">
        <v>7495</v>
      </c>
      <c r="H259" s="520" t="s">
        <v>414</v>
      </c>
      <c r="I259" s="510" t="s">
        <v>1316</v>
      </c>
      <c r="J259" s="522" t="s">
        <v>1552</v>
      </c>
      <c r="K259" s="522" t="s">
        <v>1157</v>
      </c>
      <c r="L259" s="511" t="s">
        <v>32</v>
      </c>
      <c r="M259" s="610">
        <v>278</v>
      </c>
      <c r="N259" s="548">
        <v>45113</v>
      </c>
      <c r="O259" s="512">
        <f t="shared" si="10"/>
        <v>7</v>
      </c>
      <c r="P259" s="512">
        <f t="shared" si="11"/>
        <v>6</v>
      </c>
      <c r="Q259" s="498" t="str">
        <f t="shared" si="12"/>
        <v>Gastos_Gerais</v>
      </c>
    </row>
    <row r="260" spans="1:17" hidden="1" x14ac:dyDescent="0.2">
      <c r="A260" s="505">
        <v>5105</v>
      </c>
      <c r="B260" s="506">
        <v>45114</v>
      </c>
      <c r="C260" s="507">
        <v>45078</v>
      </c>
      <c r="D260" s="508" t="s">
        <v>264</v>
      </c>
      <c r="E260" s="520" t="s">
        <v>60</v>
      </c>
      <c r="F260" s="521">
        <v>40043.58</v>
      </c>
      <c r="G260" s="520" t="s">
        <v>7496</v>
      </c>
      <c r="H260" s="520" t="s">
        <v>419</v>
      </c>
      <c r="I260" s="510" t="s">
        <v>1316</v>
      </c>
      <c r="J260" s="522" t="s">
        <v>1552</v>
      </c>
      <c r="K260" s="522" t="s">
        <v>1157</v>
      </c>
      <c r="L260" s="511" t="s">
        <v>32</v>
      </c>
      <c r="M260" s="610">
        <v>277</v>
      </c>
      <c r="N260" s="548">
        <v>45113</v>
      </c>
      <c r="O260" s="512">
        <f t="shared" si="10"/>
        <v>7</v>
      </c>
      <c r="P260" s="512">
        <f t="shared" si="11"/>
        <v>6</v>
      </c>
      <c r="Q260" s="498" t="str">
        <f t="shared" si="12"/>
        <v>Gastos_Gerais</v>
      </c>
    </row>
    <row r="261" spans="1:17" ht="24" hidden="1" x14ac:dyDescent="0.2">
      <c r="A261" s="505">
        <v>5106</v>
      </c>
      <c r="B261" s="506">
        <v>45114</v>
      </c>
      <c r="C261" s="507">
        <v>45108</v>
      </c>
      <c r="D261" s="508" t="s">
        <v>264</v>
      </c>
      <c r="E261" s="520" t="s">
        <v>320</v>
      </c>
      <c r="F261" s="521">
        <v>370</v>
      </c>
      <c r="G261" s="520" t="s">
        <v>6929</v>
      </c>
      <c r="H261" s="520" t="s">
        <v>420</v>
      </c>
      <c r="I261" s="510" t="s">
        <v>6930</v>
      </c>
      <c r="J261" s="522" t="s">
        <v>1934</v>
      </c>
      <c r="K261" s="522" t="s">
        <v>1157</v>
      </c>
      <c r="L261" s="511" t="s">
        <v>32</v>
      </c>
      <c r="M261" s="610">
        <v>2023143</v>
      </c>
      <c r="N261" s="548">
        <v>45114</v>
      </c>
      <c r="O261" s="512">
        <f t="shared" ref="O261:O324" si="13">IF(B261=0,0,IF(YEAR(B261)=$P$1,MONTH(B261)-$O$1+1,(YEAR(B261)-$P$1)*12-$O$1+1+MONTH(B261)))</f>
        <v>7</v>
      </c>
      <c r="P261" s="512">
        <f t="shared" ref="P261:P324" si="14">IF(C261=0,0,IF(YEAR(C261)=$P$1,MONTH(C261)-$O$1+1,(YEAR(C261)-$P$1)*12-$O$1+1+MONTH(C261)))</f>
        <v>7</v>
      </c>
      <c r="Q261" s="498" t="str">
        <f t="shared" ref="Q261:Q324" si="15">SUBSTITUTE(D261," ","_")</f>
        <v>Gastos_Gerais</v>
      </c>
    </row>
    <row r="262" spans="1:17" ht="24" hidden="1" x14ac:dyDescent="0.2">
      <c r="A262" s="505">
        <v>5107</v>
      </c>
      <c r="B262" s="506">
        <v>45114</v>
      </c>
      <c r="C262" s="507">
        <v>45108</v>
      </c>
      <c r="D262" s="508" t="s">
        <v>264</v>
      </c>
      <c r="E262" s="520" t="s">
        <v>320</v>
      </c>
      <c r="F262" s="521">
        <v>1030</v>
      </c>
      <c r="G262" s="520" t="s">
        <v>6931</v>
      </c>
      <c r="H262" s="520" t="s">
        <v>420</v>
      </c>
      <c r="I262" s="510" t="s">
        <v>6930</v>
      </c>
      <c r="J262" s="522" t="s">
        <v>1934</v>
      </c>
      <c r="K262" s="522" t="s">
        <v>1157</v>
      </c>
      <c r="L262" s="511" t="s">
        <v>32</v>
      </c>
      <c r="M262" s="610">
        <v>517</v>
      </c>
      <c r="N262" s="548">
        <v>45113</v>
      </c>
      <c r="O262" s="512">
        <f t="shared" si="13"/>
        <v>7</v>
      </c>
      <c r="P262" s="512">
        <f t="shared" si="14"/>
        <v>7</v>
      </c>
      <c r="Q262" s="498" t="str">
        <f t="shared" si="15"/>
        <v>Gastos_Gerais</v>
      </c>
    </row>
    <row r="263" spans="1:17" ht="24" hidden="1" x14ac:dyDescent="0.2">
      <c r="A263" s="505">
        <v>5108</v>
      </c>
      <c r="B263" s="506">
        <v>45114</v>
      </c>
      <c r="C263" s="507">
        <v>45078</v>
      </c>
      <c r="D263" s="508" t="s">
        <v>264</v>
      </c>
      <c r="E263" s="520" t="s">
        <v>2</v>
      </c>
      <c r="F263" s="521">
        <v>6300</v>
      </c>
      <c r="G263" s="510" t="s">
        <v>8639</v>
      </c>
      <c r="H263" s="520" t="s">
        <v>302</v>
      </c>
      <c r="I263" s="510" t="s">
        <v>4214</v>
      </c>
      <c r="J263" s="522" t="s">
        <v>1342</v>
      </c>
      <c r="K263" s="522" t="s">
        <v>1157</v>
      </c>
      <c r="L263" s="511" t="s">
        <v>1157</v>
      </c>
      <c r="M263" s="610">
        <v>26378</v>
      </c>
      <c r="N263" s="548">
        <v>45113</v>
      </c>
      <c r="O263" s="512">
        <f t="shared" si="13"/>
        <v>7</v>
      </c>
      <c r="P263" s="512">
        <f t="shared" si="14"/>
        <v>6</v>
      </c>
      <c r="Q263" s="498" t="str">
        <f t="shared" si="15"/>
        <v>Gastos_Gerais</v>
      </c>
    </row>
    <row r="264" spans="1:17" ht="24" hidden="1" x14ac:dyDescent="0.2">
      <c r="A264" s="505">
        <v>5109</v>
      </c>
      <c r="B264" s="506">
        <v>45114</v>
      </c>
      <c r="C264" s="507">
        <v>45078</v>
      </c>
      <c r="D264" s="508" t="s">
        <v>264</v>
      </c>
      <c r="E264" s="520" t="s">
        <v>3</v>
      </c>
      <c r="F264" s="521">
        <v>881.93</v>
      </c>
      <c r="G264" s="520" t="s">
        <v>6932</v>
      </c>
      <c r="H264" s="520" t="s">
        <v>302</v>
      </c>
      <c r="I264" s="510" t="s">
        <v>4214</v>
      </c>
      <c r="J264" s="522" t="s">
        <v>1342</v>
      </c>
      <c r="K264" s="522" t="s">
        <v>1157</v>
      </c>
      <c r="L264" s="511" t="s">
        <v>1157</v>
      </c>
      <c r="M264" s="610">
        <v>26378</v>
      </c>
      <c r="N264" s="548">
        <v>45113</v>
      </c>
      <c r="O264" s="512">
        <f t="shared" si="13"/>
        <v>7</v>
      </c>
      <c r="P264" s="512">
        <f t="shared" si="14"/>
        <v>6</v>
      </c>
      <c r="Q264" s="498" t="str">
        <f t="shared" si="15"/>
        <v>Gastos_Gerais</v>
      </c>
    </row>
    <row r="265" spans="1:17" ht="24" hidden="1" x14ac:dyDescent="0.2">
      <c r="A265" s="505">
        <v>5110</v>
      </c>
      <c r="B265" s="506">
        <v>45114</v>
      </c>
      <c r="C265" s="507">
        <v>45078</v>
      </c>
      <c r="D265" s="508" t="s">
        <v>264</v>
      </c>
      <c r="E265" s="520" t="s">
        <v>152</v>
      </c>
      <c r="F265" s="521">
        <v>998.43</v>
      </c>
      <c r="G265" s="520" t="s">
        <v>8297</v>
      </c>
      <c r="H265" s="520" t="s">
        <v>302</v>
      </c>
      <c r="I265" s="510" t="s">
        <v>4214</v>
      </c>
      <c r="J265" s="522" t="s">
        <v>1342</v>
      </c>
      <c r="K265" s="522" t="s">
        <v>1157</v>
      </c>
      <c r="L265" s="511" t="s">
        <v>1157</v>
      </c>
      <c r="M265" s="610">
        <v>26378</v>
      </c>
      <c r="N265" s="548">
        <v>45113</v>
      </c>
      <c r="O265" s="512">
        <f t="shared" si="13"/>
        <v>7</v>
      </c>
      <c r="P265" s="512">
        <f t="shared" si="14"/>
        <v>6</v>
      </c>
      <c r="Q265" s="498" t="str">
        <f t="shared" si="15"/>
        <v>Gastos_Gerais</v>
      </c>
    </row>
    <row r="266" spans="1:17" ht="24" hidden="1" x14ac:dyDescent="0.2">
      <c r="A266" s="505">
        <v>5111</v>
      </c>
      <c r="B266" s="506">
        <v>45114</v>
      </c>
      <c r="C266" s="507">
        <v>45078</v>
      </c>
      <c r="D266" s="508" t="s">
        <v>264</v>
      </c>
      <c r="E266" s="520" t="s">
        <v>63</v>
      </c>
      <c r="F266" s="521">
        <v>731.86</v>
      </c>
      <c r="G266" s="520" t="s">
        <v>7540</v>
      </c>
      <c r="H266" s="520" t="s">
        <v>302</v>
      </c>
      <c r="I266" s="510" t="s">
        <v>4214</v>
      </c>
      <c r="J266" s="522" t="s">
        <v>1342</v>
      </c>
      <c r="K266" s="522" t="s">
        <v>1157</v>
      </c>
      <c r="L266" s="511" t="s">
        <v>1157</v>
      </c>
      <c r="M266" s="610">
        <v>26378</v>
      </c>
      <c r="N266" s="548">
        <v>45113</v>
      </c>
      <c r="O266" s="512">
        <f t="shared" si="13"/>
        <v>7</v>
      </c>
      <c r="P266" s="512">
        <f t="shared" si="14"/>
        <v>6</v>
      </c>
      <c r="Q266" s="498" t="str">
        <f t="shared" si="15"/>
        <v>Gastos_Gerais</v>
      </c>
    </row>
    <row r="267" spans="1:17" hidden="1" x14ac:dyDescent="0.2">
      <c r="A267" s="505">
        <v>5112</v>
      </c>
      <c r="B267" s="506">
        <v>45117</v>
      </c>
      <c r="C267" s="507">
        <v>45078</v>
      </c>
      <c r="D267" s="508" t="s">
        <v>264</v>
      </c>
      <c r="E267" s="520" t="s">
        <v>177</v>
      </c>
      <c r="F267" s="521">
        <v>299</v>
      </c>
      <c r="G267" s="520" t="s">
        <v>177</v>
      </c>
      <c r="H267" s="520" t="s">
        <v>1032</v>
      </c>
      <c r="I267" s="510" t="s">
        <v>1535</v>
      </c>
      <c r="J267" s="522" t="s">
        <v>1536</v>
      </c>
      <c r="K267" s="522" t="s">
        <v>1157</v>
      </c>
      <c r="L267" s="511" t="s">
        <v>1157</v>
      </c>
      <c r="M267" s="610" t="s">
        <v>6933</v>
      </c>
      <c r="N267" s="548">
        <v>45114</v>
      </c>
      <c r="O267" s="512">
        <f t="shared" si="13"/>
        <v>7</v>
      </c>
      <c r="P267" s="512">
        <f t="shared" si="14"/>
        <v>6</v>
      </c>
      <c r="Q267" s="498" t="str">
        <f t="shared" si="15"/>
        <v>Gastos_Gerais</v>
      </c>
    </row>
    <row r="268" spans="1:17" ht="24" hidden="1" x14ac:dyDescent="0.2">
      <c r="A268" s="505">
        <v>5113</v>
      </c>
      <c r="B268" s="506">
        <v>45117</v>
      </c>
      <c r="C268" s="507">
        <v>45078</v>
      </c>
      <c r="D268" s="508" t="s">
        <v>264</v>
      </c>
      <c r="E268" s="520" t="s">
        <v>177</v>
      </c>
      <c r="F268" s="521">
        <v>977.45</v>
      </c>
      <c r="G268" s="520" t="s">
        <v>6934</v>
      </c>
      <c r="H268" s="520" t="s">
        <v>303</v>
      </c>
      <c r="I268" s="510" t="s">
        <v>1515</v>
      </c>
      <c r="J268" s="522" t="s">
        <v>1681</v>
      </c>
      <c r="K268" s="522" t="s">
        <v>1157</v>
      </c>
      <c r="L268" s="511" t="s">
        <v>1158</v>
      </c>
      <c r="M268" s="610">
        <v>4979009707</v>
      </c>
      <c r="N268" s="548">
        <v>45114</v>
      </c>
      <c r="O268" s="512">
        <f t="shared" si="13"/>
        <v>7</v>
      </c>
      <c r="P268" s="512">
        <f t="shared" si="14"/>
        <v>6</v>
      </c>
      <c r="Q268" s="498" t="str">
        <f t="shared" si="15"/>
        <v>Gastos_Gerais</v>
      </c>
    </row>
    <row r="269" spans="1:17" ht="24" hidden="1" x14ac:dyDescent="0.2">
      <c r="A269" s="505">
        <v>5114</v>
      </c>
      <c r="B269" s="506">
        <v>45117</v>
      </c>
      <c r="C269" s="507">
        <v>45078</v>
      </c>
      <c r="D269" s="508" t="s">
        <v>264</v>
      </c>
      <c r="E269" s="520" t="s">
        <v>177</v>
      </c>
      <c r="F269" s="521">
        <v>745.02</v>
      </c>
      <c r="G269" s="510" t="s">
        <v>1729</v>
      </c>
      <c r="H269" s="520" t="s">
        <v>419</v>
      </c>
      <c r="I269" s="510" t="s">
        <v>2646</v>
      </c>
      <c r="J269" s="511" t="s">
        <v>1166</v>
      </c>
      <c r="K269" s="522" t="s">
        <v>1157</v>
      </c>
      <c r="L269" s="511" t="s">
        <v>1158</v>
      </c>
      <c r="M269" s="610" t="s">
        <v>6935</v>
      </c>
      <c r="N269" s="548">
        <v>45117</v>
      </c>
      <c r="O269" s="512">
        <f t="shared" si="13"/>
        <v>7</v>
      </c>
      <c r="P269" s="512">
        <f t="shared" si="14"/>
        <v>6</v>
      </c>
      <c r="Q269" s="498" t="str">
        <f t="shared" si="15"/>
        <v>Gastos_Gerais</v>
      </c>
    </row>
    <row r="270" spans="1:17" ht="24" hidden="1" x14ac:dyDescent="0.2">
      <c r="A270" s="505">
        <v>5115</v>
      </c>
      <c r="B270" s="506">
        <v>45117</v>
      </c>
      <c r="C270" s="507">
        <v>45078</v>
      </c>
      <c r="D270" s="508" t="s">
        <v>264</v>
      </c>
      <c r="E270" s="520" t="s">
        <v>177</v>
      </c>
      <c r="F270" s="521">
        <v>739.55</v>
      </c>
      <c r="G270" s="510" t="s">
        <v>1729</v>
      </c>
      <c r="H270" s="520" t="s">
        <v>421</v>
      </c>
      <c r="I270" s="510" t="s">
        <v>2646</v>
      </c>
      <c r="J270" s="511" t="s">
        <v>1166</v>
      </c>
      <c r="K270" s="522" t="s">
        <v>1157</v>
      </c>
      <c r="L270" s="511" t="s">
        <v>1158</v>
      </c>
      <c r="M270" s="610" t="s">
        <v>6936</v>
      </c>
      <c r="N270" s="548">
        <v>45117</v>
      </c>
      <c r="O270" s="512">
        <f t="shared" si="13"/>
        <v>7</v>
      </c>
      <c r="P270" s="512">
        <f t="shared" si="14"/>
        <v>6</v>
      </c>
      <c r="Q270" s="498" t="str">
        <f t="shared" si="15"/>
        <v>Gastos_Gerais</v>
      </c>
    </row>
    <row r="271" spans="1:17" ht="24" hidden="1" x14ac:dyDescent="0.2">
      <c r="A271" s="505">
        <v>5116</v>
      </c>
      <c r="B271" s="506">
        <v>45117</v>
      </c>
      <c r="C271" s="507">
        <v>45078</v>
      </c>
      <c r="D271" s="508" t="s">
        <v>264</v>
      </c>
      <c r="E271" s="520" t="s">
        <v>177</v>
      </c>
      <c r="F271" s="521">
        <v>754.51</v>
      </c>
      <c r="G271" s="520" t="s">
        <v>1729</v>
      </c>
      <c r="H271" s="520" t="s">
        <v>414</v>
      </c>
      <c r="I271" s="508" t="s">
        <v>2646</v>
      </c>
      <c r="J271" s="524" t="s">
        <v>1166</v>
      </c>
      <c r="K271" s="522" t="s">
        <v>1157</v>
      </c>
      <c r="L271" s="511" t="s">
        <v>1158</v>
      </c>
      <c r="M271" s="611" t="s">
        <v>6937</v>
      </c>
      <c r="N271" s="548">
        <v>45117</v>
      </c>
      <c r="O271" s="512">
        <f t="shared" si="13"/>
        <v>7</v>
      </c>
      <c r="P271" s="512">
        <f t="shared" si="14"/>
        <v>6</v>
      </c>
      <c r="Q271" s="498" t="str">
        <f t="shared" si="15"/>
        <v>Gastos_Gerais</v>
      </c>
    </row>
    <row r="272" spans="1:17" ht="24" hidden="1" x14ac:dyDescent="0.2">
      <c r="A272" s="505">
        <v>5117</v>
      </c>
      <c r="B272" s="506">
        <v>45117</v>
      </c>
      <c r="C272" s="507">
        <v>45078</v>
      </c>
      <c r="D272" s="508" t="s">
        <v>264</v>
      </c>
      <c r="E272" s="520" t="s">
        <v>177</v>
      </c>
      <c r="F272" s="521">
        <v>745.02</v>
      </c>
      <c r="G272" s="510" t="s">
        <v>1729</v>
      </c>
      <c r="H272" s="520" t="s">
        <v>423</v>
      </c>
      <c r="I272" s="508" t="s">
        <v>2646</v>
      </c>
      <c r="J272" s="524" t="s">
        <v>1166</v>
      </c>
      <c r="K272" s="522" t="s">
        <v>1157</v>
      </c>
      <c r="L272" s="511" t="s">
        <v>1158</v>
      </c>
      <c r="M272" s="610" t="s">
        <v>6938</v>
      </c>
      <c r="N272" s="548">
        <v>45117</v>
      </c>
      <c r="O272" s="512">
        <f t="shared" si="13"/>
        <v>7</v>
      </c>
      <c r="P272" s="512">
        <f t="shared" si="14"/>
        <v>6</v>
      </c>
      <c r="Q272" s="498" t="str">
        <f t="shared" si="15"/>
        <v>Gastos_Gerais</v>
      </c>
    </row>
    <row r="273" spans="1:17" ht="24" hidden="1" x14ac:dyDescent="0.2">
      <c r="A273" s="505">
        <v>5118</v>
      </c>
      <c r="B273" s="506">
        <v>45117</v>
      </c>
      <c r="C273" s="507">
        <v>45078</v>
      </c>
      <c r="D273" s="508" t="s">
        <v>264</v>
      </c>
      <c r="E273" s="520" t="s">
        <v>177</v>
      </c>
      <c r="F273" s="521">
        <v>754.51</v>
      </c>
      <c r="G273" s="520" t="s">
        <v>1729</v>
      </c>
      <c r="H273" s="520" t="s">
        <v>416</v>
      </c>
      <c r="I273" s="510" t="s">
        <v>2646</v>
      </c>
      <c r="J273" s="522" t="s">
        <v>1166</v>
      </c>
      <c r="K273" s="522" t="s">
        <v>1157</v>
      </c>
      <c r="L273" s="511" t="s">
        <v>1158</v>
      </c>
      <c r="M273" s="610" t="s">
        <v>6939</v>
      </c>
      <c r="N273" s="548">
        <v>45117</v>
      </c>
      <c r="O273" s="512">
        <f t="shared" si="13"/>
        <v>7</v>
      </c>
      <c r="P273" s="512">
        <f t="shared" si="14"/>
        <v>6</v>
      </c>
      <c r="Q273" s="498" t="str">
        <f t="shared" si="15"/>
        <v>Gastos_Gerais</v>
      </c>
    </row>
    <row r="274" spans="1:17" ht="24" hidden="1" x14ac:dyDescent="0.2">
      <c r="A274" s="505">
        <v>5119</v>
      </c>
      <c r="B274" s="506">
        <v>45117</v>
      </c>
      <c r="C274" s="507">
        <v>45078</v>
      </c>
      <c r="D274" s="508" t="s">
        <v>264</v>
      </c>
      <c r="E274" s="520" t="s">
        <v>177</v>
      </c>
      <c r="F274" s="521">
        <v>739.54</v>
      </c>
      <c r="G274" s="520" t="s">
        <v>1729</v>
      </c>
      <c r="H274" s="520" t="s">
        <v>417</v>
      </c>
      <c r="I274" s="510" t="s">
        <v>2646</v>
      </c>
      <c r="J274" s="522" t="s">
        <v>1166</v>
      </c>
      <c r="K274" s="522" t="s">
        <v>1157</v>
      </c>
      <c r="L274" s="511" t="s">
        <v>1158</v>
      </c>
      <c r="M274" s="610" t="s">
        <v>6940</v>
      </c>
      <c r="N274" s="548">
        <v>45117</v>
      </c>
      <c r="O274" s="512">
        <f t="shared" si="13"/>
        <v>7</v>
      </c>
      <c r="P274" s="512">
        <f t="shared" si="14"/>
        <v>6</v>
      </c>
      <c r="Q274" s="498" t="str">
        <f t="shared" si="15"/>
        <v>Gastos_Gerais</v>
      </c>
    </row>
    <row r="275" spans="1:17" ht="24" hidden="1" x14ac:dyDescent="0.2">
      <c r="A275" s="505">
        <v>5120</v>
      </c>
      <c r="B275" s="506">
        <v>45117</v>
      </c>
      <c r="C275" s="507">
        <v>45108</v>
      </c>
      <c r="D275" s="508" t="s">
        <v>264</v>
      </c>
      <c r="E275" s="520" t="s">
        <v>402</v>
      </c>
      <c r="F275" s="521">
        <v>492.02</v>
      </c>
      <c r="G275" s="520" t="s">
        <v>1487</v>
      </c>
      <c r="H275" s="520" t="s">
        <v>421</v>
      </c>
      <c r="I275" s="510" t="s">
        <v>6941</v>
      </c>
      <c r="J275" s="522" t="s">
        <v>4156</v>
      </c>
      <c r="K275" s="522" t="s">
        <v>1157</v>
      </c>
      <c r="L275" s="511" t="s">
        <v>32</v>
      </c>
      <c r="M275" s="610">
        <v>70</v>
      </c>
      <c r="N275" s="548">
        <v>45117</v>
      </c>
      <c r="O275" s="512">
        <f t="shared" si="13"/>
        <v>7</v>
      </c>
      <c r="P275" s="512">
        <f t="shared" si="14"/>
        <v>7</v>
      </c>
      <c r="Q275" s="498" t="str">
        <f t="shared" si="15"/>
        <v>Gastos_Gerais</v>
      </c>
    </row>
    <row r="276" spans="1:17" ht="24" hidden="1" x14ac:dyDescent="0.2">
      <c r="A276" s="505">
        <v>5121</v>
      </c>
      <c r="B276" s="506">
        <v>45117</v>
      </c>
      <c r="C276" s="507">
        <v>45108</v>
      </c>
      <c r="D276" s="508" t="s">
        <v>264</v>
      </c>
      <c r="E276" s="520" t="s">
        <v>96</v>
      </c>
      <c r="F276" s="521">
        <v>329</v>
      </c>
      <c r="G276" s="520" t="s">
        <v>6942</v>
      </c>
      <c r="H276" s="520" t="s">
        <v>414</v>
      </c>
      <c r="I276" s="510" t="s">
        <v>1135</v>
      </c>
      <c r="J276" s="522" t="s">
        <v>6943</v>
      </c>
      <c r="K276" s="522" t="s">
        <v>1157</v>
      </c>
      <c r="L276" s="511" t="s">
        <v>32</v>
      </c>
      <c r="M276" s="610">
        <v>18942</v>
      </c>
      <c r="N276" s="548">
        <v>45117</v>
      </c>
      <c r="O276" s="512">
        <f t="shared" si="13"/>
        <v>7</v>
      </c>
      <c r="P276" s="512">
        <f t="shared" si="14"/>
        <v>7</v>
      </c>
      <c r="Q276" s="498" t="str">
        <f t="shared" si="15"/>
        <v>Gastos_Gerais</v>
      </c>
    </row>
    <row r="277" spans="1:17" ht="24" hidden="1" x14ac:dyDescent="0.2">
      <c r="A277" s="505">
        <v>5122</v>
      </c>
      <c r="B277" s="506">
        <v>45117</v>
      </c>
      <c r="C277" s="507">
        <v>45108</v>
      </c>
      <c r="D277" s="508" t="s">
        <v>264</v>
      </c>
      <c r="E277" s="520" t="s">
        <v>96</v>
      </c>
      <c r="F277" s="521">
        <v>523.22</v>
      </c>
      <c r="G277" s="520" t="s">
        <v>6944</v>
      </c>
      <c r="H277" s="520" t="s">
        <v>423</v>
      </c>
      <c r="I277" s="510" t="s">
        <v>6100</v>
      </c>
      <c r="J277" s="522" t="s">
        <v>6101</v>
      </c>
      <c r="K277" s="522" t="s">
        <v>1157</v>
      </c>
      <c r="L277" s="511" t="s">
        <v>32</v>
      </c>
      <c r="M277" s="610">
        <v>2303</v>
      </c>
      <c r="N277" s="548">
        <v>45114</v>
      </c>
      <c r="O277" s="512">
        <f t="shared" si="13"/>
        <v>7</v>
      </c>
      <c r="P277" s="512">
        <f t="shared" si="14"/>
        <v>7</v>
      </c>
      <c r="Q277" s="498" t="str">
        <f t="shared" si="15"/>
        <v>Gastos_Gerais</v>
      </c>
    </row>
    <row r="278" spans="1:17" ht="24" hidden="1" x14ac:dyDescent="0.2">
      <c r="A278" s="505">
        <v>5123</v>
      </c>
      <c r="B278" s="506">
        <v>45117</v>
      </c>
      <c r="C278" s="507">
        <v>45108</v>
      </c>
      <c r="D278" s="508" t="s">
        <v>264</v>
      </c>
      <c r="E278" s="520" t="s">
        <v>208</v>
      </c>
      <c r="F278" s="521">
        <v>430</v>
      </c>
      <c r="G278" s="520" t="s">
        <v>6945</v>
      </c>
      <c r="H278" s="520" t="s">
        <v>414</v>
      </c>
      <c r="I278" s="510" t="s">
        <v>7541</v>
      </c>
      <c r="J278" s="522" t="s">
        <v>1980</v>
      </c>
      <c r="K278" s="522" t="s">
        <v>1157</v>
      </c>
      <c r="L278" s="511" t="s">
        <v>32</v>
      </c>
      <c r="M278" s="610">
        <v>11268</v>
      </c>
      <c r="N278" s="548">
        <v>45114</v>
      </c>
      <c r="O278" s="512">
        <f t="shared" si="13"/>
        <v>7</v>
      </c>
      <c r="P278" s="512">
        <f t="shared" si="14"/>
        <v>7</v>
      </c>
      <c r="Q278" s="498" t="str">
        <f t="shared" si="15"/>
        <v>Gastos_Gerais</v>
      </c>
    </row>
    <row r="279" spans="1:17" ht="24" hidden="1" x14ac:dyDescent="0.2">
      <c r="A279" s="505">
        <v>5124</v>
      </c>
      <c r="B279" s="506">
        <v>45117</v>
      </c>
      <c r="C279" s="507">
        <v>45108</v>
      </c>
      <c r="D279" s="508" t="s">
        <v>264</v>
      </c>
      <c r="E279" s="520" t="s">
        <v>208</v>
      </c>
      <c r="F279" s="521">
        <v>857.5</v>
      </c>
      <c r="G279" s="520" t="s">
        <v>6945</v>
      </c>
      <c r="H279" s="520" t="s">
        <v>414</v>
      </c>
      <c r="I279" s="510" t="s">
        <v>7541</v>
      </c>
      <c r="J279" s="522" t="s">
        <v>1980</v>
      </c>
      <c r="K279" s="522" t="s">
        <v>1157</v>
      </c>
      <c r="L279" s="511" t="s">
        <v>32</v>
      </c>
      <c r="M279" s="610">
        <v>11267</v>
      </c>
      <c r="N279" s="548">
        <v>45114</v>
      </c>
      <c r="O279" s="512">
        <f t="shared" si="13"/>
        <v>7</v>
      </c>
      <c r="P279" s="512">
        <f t="shared" si="14"/>
        <v>7</v>
      </c>
      <c r="Q279" s="498" t="str">
        <f t="shared" si="15"/>
        <v>Gastos_Gerais</v>
      </c>
    </row>
    <row r="280" spans="1:17" ht="24" hidden="1" x14ac:dyDescent="0.2">
      <c r="A280" s="505">
        <v>5125</v>
      </c>
      <c r="B280" s="506">
        <v>45117</v>
      </c>
      <c r="C280" s="507">
        <v>45108</v>
      </c>
      <c r="D280" s="508" t="s">
        <v>264</v>
      </c>
      <c r="E280" s="520" t="s">
        <v>208</v>
      </c>
      <c r="F280" s="521">
        <v>1040.72</v>
      </c>
      <c r="G280" s="510" t="s">
        <v>6946</v>
      </c>
      <c r="H280" s="520" t="s">
        <v>414</v>
      </c>
      <c r="I280" s="510" t="s">
        <v>7541</v>
      </c>
      <c r="J280" s="522" t="s">
        <v>1980</v>
      </c>
      <c r="K280" s="522" t="s">
        <v>1157</v>
      </c>
      <c r="L280" s="511" t="s">
        <v>32</v>
      </c>
      <c r="M280" s="610">
        <v>6718</v>
      </c>
      <c r="N280" s="548">
        <v>45114</v>
      </c>
      <c r="O280" s="512">
        <f t="shared" si="13"/>
        <v>7</v>
      </c>
      <c r="P280" s="512">
        <f t="shared" si="14"/>
        <v>7</v>
      </c>
      <c r="Q280" s="498" t="str">
        <f t="shared" si="15"/>
        <v>Gastos_Gerais</v>
      </c>
    </row>
    <row r="281" spans="1:17" ht="24" hidden="1" x14ac:dyDescent="0.2">
      <c r="A281" s="505">
        <v>5126</v>
      </c>
      <c r="B281" s="506">
        <v>45117</v>
      </c>
      <c r="C281" s="507">
        <v>45108</v>
      </c>
      <c r="D281" s="508" t="s">
        <v>264</v>
      </c>
      <c r="E281" s="520" t="s">
        <v>208</v>
      </c>
      <c r="F281" s="521">
        <v>230.34</v>
      </c>
      <c r="G281" s="520" t="s">
        <v>6946</v>
      </c>
      <c r="H281" s="520" t="s">
        <v>414</v>
      </c>
      <c r="I281" s="510" t="s">
        <v>7541</v>
      </c>
      <c r="J281" s="522" t="s">
        <v>1980</v>
      </c>
      <c r="K281" s="522" t="s">
        <v>1157</v>
      </c>
      <c r="L281" s="511" t="s">
        <v>32</v>
      </c>
      <c r="M281" s="610">
        <v>6719</v>
      </c>
      <c r="N281" s="548">
        <v>45114</v>
      </c>
      <c r="O281" s="512">
        <f t="shared" si="13"/>
        <v>7</v>
      </c>
      <c r="P281" s="512">
        <f t="shared" si="14"/>
        <v>7</v>
      </c>
      <c r="Q281" s="498" t="str">
        <f t="shared" si="15"/>
        <v>Gastos_Gerais</v>
      </c>
    </row>
    <row r="282" spans="1:17" ht="25.5" hidden="1" x14ac:dyDescent="0.2">
      <c r="A282" s="505">
        <v>5127</v>
      </c>
      <c r="B282" s="513">
        <v>45117</v>
      </c>
      <c r="C282" s="514">
        <v>45108</v>
      </c>
      <c r="D282" s="508" t="s">
        <v>176</v>
      </c>
      <c r="E282" s="515" t="s">
        <v>261</v>
      </c>
      <c r="F282" s="516">
        <v>1637.95</v>
      </c>
      <c r="G282" s="520" t="s">
        <v>1207</v>
      </c>
      <c r="H282" s="520" t="s">
        <v>422</v>
      </c>
      <c r="I282" s="510" t="s">
        <v>3777</v>
      </c>
      <c r="J282" s="522" t="s">
        <v>889</v>
      </c>
      <c r="K282" s="522" t="s">
        <v>1188</v>
      </c>
      <c r="L282" s="511" t="s">
        <v>4137</v>
      </c>
      <c r="M282" s="610" t="s">
        <v>425</v>
      </c>
      <c r="N282" s="548">
        <v>45117</v>
      </c>
      <c r="O282" s="512">
        <f t="shared" si="13"/>
        <v>7</v>
      </c>
      <c r="P282" s="512">
        <f t="shared" si="14"/>
        <v>7</v>
      </c>
      <c r="Q282" s="498" t="str">
        <f t="shared" si="15"/>
        <v>Gastos_com_Pessoal</v>
      </c>
    </row>
    <row r="283" spans="1:17" ht="25.5" hidden="1" x14ac:dyDescent="0.2">
      <c r="A283" s="505">
        <v>5128</v>
      </c>
      <c r="B283" s="506">
        <v>45117</v>
      </c>
      <c r="C283" s="507">
        <v>45108</v>
      </c>
      <c r="D283" s="508" t="s">
        <v>176</v>
      </c>
      <c r="E283" s="520" t="s">
        <v>280</v>
      </c>
      <c r="F283" s="521">
        <v>2369.56</v>
      </c>
      <c r="G283" s="520" t="s">
        <v>1209</v>
      </c>
      <c r="H283" s="520" t="s">
        <v>422</v>
      </c>
      <c r="I283" s="510" t="s">
        <v>3777</v>
      </c>
      <c r="J283" s="522" t="s">
        <v>889</v>
      </c>
      <c r="K283" s="522" t="s">
        <v>1188</v>
      </c>
      <c r="L283" s="511" t="s">
        <v>1188</v>
      </c>
      <c r="M283" s="610" t="s">
        <v>425</v>
      </c>
      <c r="N283" s="548">
        <v>45117</v>
      </c>
      <c r="O283" s="512">
        <f t="shared" si="13"/>
        <v>7</v>
      </c>
      <c r="P283" s="512">
        <f t="shared" si="14"/>
        <v>7</v>
      </c>
      <c r="Q283" s="498" t="str">
        <f t="shared" si="15"/>
        <v>Gastos_com_Pessoal</v>
      </c>
    </row>
    <row r="284" spans="1:17" ht="25.5" hidden="1" x14ac:dyDescent="0.2">
      <c r="A284" s="505">
        <v>5129</v>
      </c>
      <c r="B284" s="506">
        <v>45117</v>
      </c>
      <c r="C284" s="507">
        <v>45108</v>
      </c>
      <c r="D284" s="508" t="s">
        <v>176</v>
      </c>
      <c r="E284" s="520" t="s">
        <v>262</v>
      </c>
      <c r="F284" s="521">
        <v>789.86</v>
      </c>
      <c r="G284" s="520" t="s">
        <v>1210</v>
      </c>
      <c r="H284" s="520" t="s">
        <v>422</v>
      </c>
      <c r="I284" s="510" t="s">
        <v>3777</v>
      </c>
      <c r="J284" s="522" t="s">
        <v>889</v>
      </c>
      <c r="K284" s="522" t="s">
        <v>1188</v>
      </c>
      <c r="L284" s="511" t="s">
        <v>1188</v>
      </c>
      <c r="M284" s="610" t="s">
        <v>425</v>
      </c>
      <c r="N284" s="548">
        <v>45117</v>
      </c>
      <c r="O284" s="512">
        <f t="shared" si="13"/>
        <v>7</v>
      </c>
      <c r="P284" s="512">
        <f t="shared" si="14"/>
        <v>7</v>
      </c>
      <c r="Q284" s="498" t="str">
        <f t="shared" si="15"/>
        <v>Gastos_com_Pessoal</v>
      </c>
    </row>
    <row r="285" spans="1:17" ht="36" hidden="1" x14ac:dyDescent="0.2">
      <c r="A285" s="505">
        <v>5130</v>
      </c>
      <c r="B285" s="506">
        <v>45117</v>
      </c>
      <c r="C285" s="507">
        <v>45108</v>
      </c>
      <c r="D285" s="508" t="s">
        <v>176</v>
      </c>
      <c r="E285" s="520" t="s">
        <v>169</v>
      </c>
      <c r="F285" s="521">
        <v>3347.1</v>
      </c>
      <c r="G285" s="510" t="s">
        <v>1211</v>
      </c>
      <c r="H285" s="520" t="s">
        <v>422</v>
      </c>
      <c r="I285" s="510" t="s">
        <v>3777</v>
      </c>
      <c r="J285" s="522" t="s">
        <v>889</v>
      </c>
      <c r="K285" s="522" t="s">
        <v>1188</v>
      </c>
      <c r="L285" s="511" t="s">
        <v>1188</v>
      </c>
      <c r="M285" s="610" t="s">
        <v>425</v>
      </c>
      <c r="N285" s="548">
        <v>45117</v>
      </c>
      <c r="O285" s="512">
        <f t="shared" si="13"/>
        <v>7</v>
      </c>
      <c r="P285" s="512">
        <f t="shared" si="14"/>
        <v>7</v>
      </c>
      <c r="Q285" s="498" t="str">
        <f t="shared" si="15"/>
        <v>Gastos_com_Pessoal</v>
      </c>
    </row>
    <row r="286" spans="1:17" ht="25.5" hidden="1" x14ac:dyDescent="0.2">
      <c r="A286" s="505">
        <v>5131</v>
      </c>
      <c r="B286" s="506">
        <v>45117</v>
      </c>
      <c r="C286" s="507">
        <v>45108</v>
      </c>
      <c r="D286" s="508" t="s">
        <v>176</v>
      </c>
      <c r="E286" s="520" t="s">
        <v>262</v>
      </c>
      <c r="F286" s="521">
        <v>1088.96</v>
      </c>
      <c r="G286" s="510" t="s">
        <v>6947</v>
      </c>
      <c r="H286" s="520" t="s">
        <v>493</v>
      </c>
      <c r="I286" s="510" t="s">
        <v>6948</v>
      </c>
      <c r="J286" s="522" t="s">
        <v>594</v>
      </c>
      <c r="K286" s="522" t="s">
        <v>1188</v>
      </c>
      <c r="L286" s="511" t="s">
        <v>1188</v>
      </c>
      <c r="M286" s="610" t="s">
        <v>425</v>
      </c>
      <c r="N286" s="548">
        <v>45117</v>
      </c>
      <c r="O286" s="512">
        <f t="shared" si="13"/>
        <v>7</v>
      </c>
      <c r="P286" s="512">
        <f t="shared" si="14"/>
        <v>7</v>
      </c>
      <c r="Q286" s="498" t="str">
        <f t="shared" si="15"/>
        <v>Gastos_com_Pessoal</v>
      </c>
    </row>
    <row r="287" spans="1:17" ht="25.5" hidden="1" x14ac:dyDescent="0.2">
      <c r="A287" s="505">
        <v>5132</v>
      </c>
      <c r="B287" s="506">
        <v>45117</v>
      </c>
      <c r="C287" s="507">
        <v>45108</v>
      </c>
      <c r="D287" s="508" t="s">
        <v>176</v>
      </c>
      <c r="E287" s="520" t="s">
        <v>280</v>
      </c>
      <c r="F287" s="521">
        <v>2626.1</v>
      </c>
      <c r="G287" s="520" t="s">
        <v>6949</v>
      </c>
      <c r="H287" s="520" t="s">
        <v>493</v>
      </c>
      <c r="I287" s="510" t="s">
        <v>6948</v>
      </c>
      <c r="J287" s="522" t="s">
        <v>594</v>
      </c>
      <c r="K287" s="522" t="s">
        <v>1188</v>
      </c>
      <c r="L287" s="511" t="s">
        <v>1188</v>
      </c>
      <c r="M287" s="610" t="s">
        <v>425</v>
      </c>
      <c r="N287" s="548">
        <v>45117</v>
      </c>
      <c r="O287" s="512">
        <f t="shared" si="13"/>
        <v>7</v>
      </c>
      <c r="P287" s="512">
        <f t="shared" si="14"/>
        <v>7</v>
      </c>
      <c r="Q287" s="498" t="str">
        <f t="shared" si="15"/>
        <v>Gastos_com_Pessoal</v>
      </c>
    </row>
    <row r="288" spans="1:17" ht="24" hidden="1" x14ac:dyDescent="0.2">
      <c r="A288" s="505">
        <v>5133</v>
      </c>
      <c r="B288" s="506">
        <v>45117</v>
      </c>
      <c r="C288" s="507">
        <v>45108</v>
      </c>
      <c r="D288" s="508" t="s">
        <v>264</v>
      </c>
      <c r="E288" s="520" t="s">
        <v>293</v>
      </c>
      <c r="F288" s="521">
        <v>450</v>
      </c>
      <c r="G288" s="510" t="s">
        <v>6950</v>
      </c>
      <c r="H288" s="520" t="s">
        <v>419</v>
      </c>
      <c r="I288" s="510" t="s">
        <v>6207</v>
      </c>
      <c r="J288" s="522" t="s">
        <v>6208</v>
      </c>
      <c r="K288" s="522" t="s">
        <v>1188</v>
      </c>
      <c r="L288" s="511" t="s">
        <v>1188</v>
      </c>
      <c r="M288" s="610" t="s">
        <v>425</v>
      </c>
      <c r="N288" s="548">
        <v>45117</v>
      </c>
      <c r="O288" s="512">
        <f t="shared" si="13"/>
        <v>7</v>
      </c>
      <c r="P288" s="512">
        <f t="shared" si="14"/>
        <v>7</v>
      </c>
      <c r="Q288" s="498" t="str">
        <f t="shared" si="15"/>
        <v>Gastos_Gerais</v>
      </c>
    </row>
    <row r="289" spans="1:17" ht="24" hidden="1" x14ac:dyDescent="0.2">
      <c r="A289" s="505">
        <v>5134</v>
      </c>
      <c r="B289" s="506">
        <v>45117</v>
      </c>
      <c r="C289" s="507">
        <v>45108</v>
      </c>
      <c r="D289" s="508" t="s">
        <v>264</v>
      </c>
      <c r="E289" s="520" t="s">
        <v>293</v>
      </c>
      <c r="F289" s="521">
        <v>450</v>
      </c>
      <c r="G289" s="520" t="s">
        <v>6480</v>
      </c>
      <c r="H289" s="520" t="s">
        <v>419</v>
      </c>
      <c r="I289" s="510" t="s">
        <v>6951</v>
      </c>
      <c r="J289" s="522" t="s">
        <v>5121</v>
      </c>
      <c r="K289" s="522" t="s">
        <v>1188</v>
      </c>
      <c r="L289" s="511" t="s">
        <v>1188</v>
      </c>
      <c r="M289" s="610" t="s">
        <v>425</v>
      </c>
      <c r="N289" s="548">
        <v>45117</v>
      </c>
      <c r="O289" s="512">
        <f t="shared" si="13"/>
        <v>7</v>
      </c>
      <c r="P289" s="512">
        <f t="shared" si="14"/>
        <v>7</v>
      </c>
      <c r="Q289" s="498" t="str">
        <f t="shared" si="15"/>
        <v>Gastos_Gerais</v>
      </c>
    </row>
    <row r="290" spans="1:17" ht="24" hidden="1" x14ac:dyDescent="0.2">
      <c r="A290" s="505">
        <v>5135</v>
      </c>
      <c r="B290" s="506">
        <v>45117</v>
      </c>
      <c r="C290" s="507">
        <v>45108</v>
      </c>
      <c r="D290" s="508" t="s">
        <v>264</v>
      </c>
      <c r="E290" s="520" t="s">
        <v>293</v>
      </c>
      <c r="F290" s="521">
        <v>300</v>
      </c>
      <c r="G290" s="520" t="s">
        <v>6952</v>
      </c>
      <c r="H290" s="520" t="s">
        <v>414</v>
      </c>
      <c r="I290" s="510" t="s">
        <v>6953</v>
      </c>
      <c r="J290" s="522" t="s">
        <v>3961</v>
      </c>
      <c r="K290" s="522" t="s">
        <v>1188</v>
      </c>
      <c r="L290" s="511" t="s">
        <v>1188</v>
      </c>
      <c r="M290" s="610" t="s">
        <v>425</v>
      </c>
      <c r="N290" s="548">
        <v>45117</v>
      </c>
      <c r="O290" s="512">
        <f t="shared" si="13"/>
        <v>7</v>
      </c>
      <c r="P290" s="512">
        <f t="shared" si="14"/>
        <v>7</v>
      </c>
      <c r="Q290" s="498" t="str">
        <f t="shared" si="15"/>
        <v>Gastos_Gerais</v>
      </c>
    </row>
    <row r="291" spans="1:17" ht="24" hidden="1" x14ac:dyDescent="0.2">
      <c r="A291" s="505">
        <v>5136</v>
      </c>
      <c r="B291" s="506">
        <v>45117</v>
      </c>
      <c r="C291" s="507">
        <v>45108</v>
      </c>
      <c r="D291" s="508" t="s">
        <v>264</v>
      </c>
      <c r="E291" s="520" t="s">
        <v>293</v>
      </c>
      <c r="F291" s="521">
        <v>300</v>
      </c>
      <c r="G291" s="520" t="s">
        <v>6954</v>
      </c>
      <c r="H291" s="520" t="s">
        <v>414</v>
      </c>
      <c r="I291" s="510" t="s">
        <v>6955</v>
      </c>
      <c r="J291" s="522" t="s">
        <v>529</v>
      </c>
      <c r="K291" s="522" t="s">
        <v>1188</v>
      </c>
      <c r="L291" s="511" t="s">
        <v>1188</v>
      </c>
      <c r="M291" s="610" t="s">
        <v>425</v>
      </c>
      <c r="N291" s="548">
        <v>45117</v>
      </c>
      <c r="O291" s="512">
        <f t="shared" si="13"/>
        <v>7</v>
      </c>
      <c r="P291" s="512">
        <f t="shared" si="14"/>
        <v>7</v>
      </c>
      <c r="Q291" s="498" t="str">
        <f t="shared" si="15"/>
        <v>Gastos_Gerais</v>
      </c>
    </row>
    <row r="292" spans="1:17" ht="24" hidden="1" x14ac:dyDescent="0.2">
      <c r="A292" s="505">
        <v>5137</v>
      </c>
      <c r="B292" s="506">
        <v>45117</v>
      </c>
      <c r="C292" s="507">
        <v>45108</v>
      </c>
      <c r="D292" s="508" t="s">
        <v>264</v>
      </c>
      <c r="E292" s="520" t="s">
        <v>293</v>
      </c>
      <c r="F292" s="521">
        <v>300</v>
      </c>
      <c r="G292" s="520" t="s">
        <v>6956</v>
      </c>
      <c r="H292" s="520" t="s">
        <v>414</v>
      </c>
      <c r="I292" s="510" t="s">
        <v>3917</v>
      </c>
      <c r="J292" s="522" t="s">
        <v>688</v>
      </c>
      <c r="K292" s="522" t="s">
        <v>1188</v>
      </c>
      <c r="L292" s="511" t="s">
        <v>1188</v>
      </c>
      <c r="M292" s="610" t="s">
        <v>425</v>
      </c>
      <c r="N292" s="548">
        <v>45117</v>
      </c>
      <c r="O292" s="512">
        <f t="shared" si="13"/>
        <v>7</v>
      </c>
      <c r="P292" s="512">
        <f t="shared" si="14"/>
        <v>7</v>
      </c>
      <c r="Q292" s="498" t="str">
        <f t="shared" si="15"/>
        <v>Gastos_Gerais</v>
      </c>
    </row>
    <row r="293" spans="1:17" ht="24" hidden="1" x14ac:dyDescent="0.2">
      <c r="A293" s="505">
        <v>5138</v>
      </c>
      <c r="B293" s="506">
        <v>45117</v>
      </c>
      <c r="C293" s="507">
        <v>45108</v>
      </c>
      <c r="D293" s="508" t="s">
        <v>264</v>
      </c>
      <c r="E293" s="520" t="s">
        <v>293</v>
      </c>
      <c r="F293" s="521">
        <v>300</v>
      </c>
      <c r="G293" s="520" t="s">
        <v>5064</v>
      </c>
      <c r="H293" s="520" t="s">
        <v>414</v>
      </c>
      <c r="I293" s="510" t="s">
        <v>6957</v>
      </c>
      <c r="J293" s="522" t="s">
        <v>526</v>
      </c>
      <c r="K293" s="522" t="s">
        <v>1188</v>
      </c>
      <c r="L293" s="511" t="s">
        <v>1188</v>
      </c>
      <c r="M293" s="610" t="s">
        <v>425</v>
      </c>
      <c r="N293" s="548">
        <v>45117</v>
      </c>
      <c r="O293" s="512">
        <f t="shared" si="13"/>
        <v>7</v>
      </c>
      <c r="P293" s="512">
        <f t="shared" si="14"/>
        <v>7</v>
      </c>
      <c r="Q293" s="498" t="str">
        <f t="shared" si="15"/>
        <v>Gastos_Gerais</v>
      </c>
    </row>
    <row r="294" spans="1:17" ht="24" hidden="1" x14ac:dyDescent="0.2">
      <c r="A294" s="505">
        <v>5139</v>
      </c>
      <c r="B294" s="506">
        <v>45117</v>
      </c>
      <c r="C294" s="507">
        <v>45108</v>
      </c>
      <c r="D294" s="508" t="s">
        <v>264</v>
      </c>
      <c r="E294" s="520" t="s">
        <v>293</v>
      </c>
      <c r="F294" s="521">
        <v>10.8</v>
      </c>
      <c r="G294" s="520" t="s">
        <v>7514</v>
      </c>
      <c r="H294" s="520" t="s">
        <v>422</v>
      </c>
      <c r="I294" s="510" t="s">
        <v>6710</v>
      </c>
      <c r="J294" s="522" t="s">
        <v>6711</v>
      </c>
      <c r="K294" s="522" t="s">
        <v>1188</v>
      </c>
      <c r="L294" s="511" t="s">
        <v>1188</v>
      </c>
      <c r="M294" s="610" t="s">
        <v>425</v>
      </c>
      <c r="N294" s="548">
        <v>45117</v>
      </c>
      <c r="O294" s="512">
        <f t="shared" si="13"/>
        <v>7</v>
      </c>
      <c r="P294" s="512">
        <f t="shared" si="14"/>
        <v>7</v>
      </c>
      <c r="Q294" s="498" t="str">
        <f t="shared" si="15"/>
        <v>Gastos_Gerais</v>
      </c>
    </row>
    <row r="295" spans="1:17" ht="60" hidden="1" x14ac:dyDescent="0.2">
      <c r="A295" s="505">
        <v>5140</v>
      </c>
      <c r="B295" s="506">
        <v>45117</v>
      </c>
      <c r="C295" s="507">
        <v>45108</v>
      </c>
      <c r="D295" s="508" t="s">
        <v>264</v>
      </c>
      <c r="E295" s="520" t="s">
        <v>60</v>
      </c>
      <c r="F295" s="521">
        <v>15</v>
      </c>
      <c r="G295" s="520" t="s">
        <v>6567</v>
      </c>
      <c r="H295" s="520" t="s">
        <v>419</v>
      </c>
      <c r="I295" s="510" t="s">
        <v>6958</v>
      </c>
      <c r="J295" s="522" t="s">
        <v>507</v>
      </c>
      <c r="K295" s="522" t="s">
        <v>1188</v>
      </c>
      <c r="L295" s="511" t="s">
        <v>1188</v>
      </c>
      <c r="M295" s="610" t="s">
        <v>425</v>
      </c>
      <c r="N295" s="548">
        <v>45117</v>
      </c>
      <c r="O295" s="512">
        <f t="shared" si="13"/>
        <v>7</v>
      </c>
      <c r="P295" s="512">
        <f t="shared" si="14"/>
        <v>7</v>
      </c>
      <c r="Q295" s="498" t="str">
        <f t="shared" si="15"/>
        <v>Gastos_Gerais</v>
      </c>
    </row>
    <row r="296" spans="1:17" ht="60" hidden="1" x14ac:dyDescent="0.2">
      <c r="A296" s="505">
        <v>5141</v>
      </c>
      <c r="B296" s="506">
        <v>45117</v>
      </c>
      <c r="C296" s="507">
        <v>45108</v>
      </c>
      <c r="D296" s="508" t="s">
        <v>264</v>
      </c>
      <c r="E296" s="520" t="s">
        <v>60</v>
      </c>
      <c r="F296" s="521">
        <v>15</v>
      </c>
      <c r="G296" s="520" t="s">
        <v>6567</v>
      </c>
      <c r="H296" s="520" t="s">
        <v>419</v>
      </c>
      <c r="I296" s="510" t="s">
        <v>6959</v>
      </c>
      <c r="J296" s="522" t="s">
        <v>6011</v>
      </c>
      <c r="K296" s="522" t="s">
        <v>1188</v>
      </c>
      <c r="L296" s="511" t="s">
        <v>1188</v>
      </c>
      <c r="M296" s="610" t="s">
        <v>425</v>
      </c>
      <c r="N296" s="548">
        <v>45117</v>
      </c>
      <c r="O296" s="512">
        <f t="shared" si="13"/>
        <v>7</v>
      </c>
      <c r="P296" s="512">
        <f t="shared" si="14"/>
        <v>7</v>
      </c>
      <c r="Q296" s="498" t="str">
        <f t="shared" si="15"/>
        <v>Gastos_Gerais</v>
      </c>
    </row>
    <row r="297" spans="1:17" ht="60" hidden="1" x14ac:dyDescent="0.2">
      <c r="A297" s="505">
        <v>5142</v>
      </c>
      <c r="B297" s="506">
        <v>45117</v>
      </c>
      <c r="C297" s="507">
        <v>45108</v>
      </c>
      <c r="D297" s="508" t="s">
        <v>264</v>
      </c>
      <c r="E297" s="520" t="s">
        <v>60</v>
      </c>
      <c r="F297" s="521">
        <v>15</v>
      </c>
      <c r="G297" s="520" t="s">
        <v>6567</v>
      </c>
      <c r="H297" s="520" t="s">
        <v>419</v>
      </c>
      <c r="I297" s="510" t="s">
        <v>3714</v>
      </c>
      <c r="J297" s="522" t="s">
        <v>742</v>
      </c>
      <c r="K297" s="522" t="s">
        <v>1188</v>
      </c>
      <c r="L297" s="511" t="s">
        <v>1188</v>
      </c>
      <c r="M297" s="610" t="s">
        <v>425</v>
      </c>
      <c r="N297" s="548">
        <v>45117</v>
      </c>
      <c r="O297" s="512">
        <f t="shared" si="13"/>
        <v>7</v>
      </c>
      <c r="P297" s="512">
        <f t="shared" si="14"/>
        <v>7</v>
      </c>
      <c r="Q297" s="498" t="str">
        <f t="shared" si="15"/>
        <v>Gastos_Gerais</v>
      </c>
    </row>
    <row r="298" spans="1:17" ht="60" hidden="1" x14ac:dyDescent="0.2">
      <c r="A298" s="505">
        <v>5143</v>
      </c>
      <c r="B298" s="506">
        <v>45117</v>
      </c>
      <c r="C298" s="507">
        <v>45108</v>
      </c>
      <c r="D298" s="508" t="s">
        <v>264</v>
      </c>
      <c r="E298" s="520" t="s">
        <v>60</v>
      </c>
      <c r="F298" s="521">
        <v>15</v>
      </c>
      <c r="G298" s="520" t="s">
        <v>6567</v>
      </c>
      <c r="H298" s="520" t="s">
        <v>419</v>
      </c>
      <c r="I298" s="510" t="s">
        <v>3905</v>
      </c>
      <c r="J298" s="522" t="s">
        <v>797</v>
      </c>
      <c r="K298" s="522" t="s">
        <v>1188</v>
      </c>
      <c r="L298" s="511" t="s">
        <v>1188</v>
      </c>
      <c r="M298" s="610" t="s">
        <v>425</v>
      </c>
      <c r="N298" s="548">
        <v>45117</v>
      </c>
      <c r="O298" s="512">
        <f t="shared" si="13"/>
        <v>7</v>
      </c>
      <c r="P298" s="512">
        <f t="shared" si="14"/>
        <v>7</v>
      </c>
      <c r="Q298" s="498" t="str">
        <f t="shared" si="15"/>
        <v>Gastos_Gerais</v>
      </c>
    </row>
    <row r="299" spans="1:17" ht="60" hidden="1" x14ac:dyDescent="0.2">
      <c r="A299" s="505">
        <v>5144</v>
      </c>
      <c r="B299" s="506">
        <v>45117</v>
      </c>
      <c r="C299" s="507">
        <v>45108</v>
      </c>
      <c r="D299" s="508" t="s">
        <v>264</v>
      </c>
      <c r="E299" s="520" t="s">
        <v>60</v>
      </c>
      <c r="F299" s="521">
        <v>15</v>
      </c>
      <c r="G299" s="520" t="s">
        <v>6567</v>
      </c>
      <c r="H299" s="520" t="s">
        <v>419</v>
      </c>
      <c r="I299" s="510" t="s">
        <v>6960</v>
      </c>
      <c r="J299" s="522" t="s">
        <v>684</v>
      </c>
      <c r="K299" s="522" t="s">
        <v>1188</v>
      </c>
      <c r="L299" s="511" t="s">
        <v>1188</v>
      </c>
      <c r="M299" s="610" t="s">
        <v>425</v>
      </c>
      <c r="N299" s="548">
        <v>45117</v>
      </c>
      <c r="O299" s="512">
        <f t="shared" si="13"/>
        <v>7</v>
      </c>
      <c r="P299" s="512">
        <f t="shared" si="14"/>
        <v>7</v>
      </c>
      <c r="Q299" s="498" t="str">
        <f t="shared" si="15"/>
        <v>Gastos_Gerais</v>
      </c>
    </row>
    <row r="300" spans="1:17" ht="24" hidden="1" x14ac:dyDescent="0.2">
      <c r="A300" s="505">
        <v>5145</v>
      </c>
      <c r="B300" s="506">
        <v>45117</v>
      </c>
      <c r="C300" s="507">
        <v>45108</v>
      </c>
      <c r="D300" s="508" t="s">
        <v>264</v>
      </c>
      <c r="E300" s="455" t="s">
        <v>180</v>
      </c>
      <c r="F300" s="521">
        <v>550</v>
      </c>
      <c r="G300" s="520" t="s">
        <v>3359</v>
      </c>
      <c r="H300" s="520" t="s">
        <v>303</v>
      </c>
      <c r="I300" s="510" t="s">
        <v>3360</v>
      </c>
      <c r="J300" s="522" t="s">
        <v>3361</v>
      </c>
      <c r="K300" s="522" t="s">
        <v>1157</v>
      </c>
      <c r="L300" s="511" t="s">
        <v>32</v>
      </c>
      <c r="M300" s="610">
        <v>202316102</v>
      </c>
      <c r="N300" s="548">
        <v>45110</v>
      </c>
      <c r="O300" s="512">
        <f t="shared" si="13"/>
        <v>7</v>
      </c>
      <c r="P300" s="512">
        <f t="shared" si="14"/>
        <v>7</v>
      </c>
      <c r="Q300" s="498" t="str">
        <f t="shared" si="15"/>
        <v>Gastos_Gerais</v>
      </c>
    </row>
    <row r="301" spans="1:17" ht="48" hidden="1" x14ac:dyDescent="0.2">
      <c r="A301" s="505">
        <v>5146</v>
      </c>
      <c r="B301" s="506">
        <v>45117</v>
      </c>
      <c r="C301" s="507">
        <v>45078</v>
      </c>
      <c r="D301" s="508" t="s">
        <v>264</v>
      </c>
      <c r="E301" s="520" t="s">
        <v>59</v>
      </c>
      <c r="F301" s="521">
        <v>3910.19</v>
      </c>
      <c r="G301" s="520" t="s">
        <v>1538</v>
      </c>
      <c r="H301" s="520" t="s">
        <v>302</v>
      </c>
      <c r="I301" s="510" t="s">
        <v>1539</v>
      </c>
      <c r="J301" s="522" t="s">
        <v>1540</v>
      </c>
      <c r="K301" s="522" t="s">
        <v>1157</v>
      </c>
      <c r="L301" s="511" t="s">
        <v>1157</v>
      </c>
      <c r="M301" s="610">
        <v>1810563</v>
      </c>
      <c r="N301" s="548">
        <v>45117</v>
      </c>
      <c r="O301" s="512">
        <f t="shared" si="13"/>
        <v>7</v>
      </c>
      <c r="P301" s="512">
        <f t="shared" si="14"/>
        <v>6</v>
      </c>
      <c r="Q301" s="498" t="str">
        <f t="shared" si="15"/>
        <v>Gastos_Gerais</v>
      </c>
    </row>
    <row r="302" spans="1:17" ht="25.5" hidden="1" x14ac:dyDescent="0.2">
      <c r="A302" s="505">
        <v>5147</v>
      </c>
      <c r="B302" s="506">
        <v>45117</v>
      </c>
      <c r="C302" s="507">
        <v>45108</v>
      </c>
      <c r="D302" s="520" t="s">
        <v>176</v>
      </c>
      <c r="E302" s="520" t="s">
        <v>158</v>
      </c>
      <c r="F302" s="521">
        <v>67.87</v>
      </c>
      <c r="G302" s="456" t="s">
        <v>5685</v>
      </c>
      <c r="H302" s="461" t="s">
        <v>416</v>
      </c>
      <c r="I302" s="510" t="s">
        <v>1991</v>
      </c>
      <c r="J302" s="522" t="s">
        <v>1992</v>
      </c>
      <c r="K302" s="522" t="s">
        <v>1157</v>
      </c>
      <c r="L302" s="511" t="s">
        <v>1157</v>
      </c>
      <c r="M302" s="610" t="s">
        <v>6961</v>
      </c>
      <c r="N302" s="548">
        <v>45117</v>
      </c>
      <c r="O302" s="512">
        <f t="shared" si="13"/>
        <v>7</v>
      </c>
      <c r="P302" s="512">
        <f t="shared" si="14"/>
        <v>7</v>
      </c>
      <c r="Q302" s="498" t="str">
        <f t="shared" si="15"/>
        <v>Gastos_com_Pessoal</v>
      </c>
    </row>
    <row r="303" spans="1:17" ht="25.5" hidden="1" x14ac:dyDescent="0.2">
      <c r="A303" s="505">
        <v>5148</v>
      </c>
      <c r="B303" s="506">
        <v>45117</v>
      </c>
      <c r="C303" s="507">
        <v>45108</v>
      </c>
      <c r="D303" s="520" t="s">
        <v>176</v>
      </c>
      <c r="E303" s="520" t="s">
        <v>158</v>
      </c>
      <c r="F303" s="521">
        <v>191.4</v>
      </c>
      <c r="G303" s="520" t="s">
        <v>7474</v>
      </c>
      <c r="H303" s="520" t="s">
        <v>303</v>
      </c>
      <c r="I303" s="510" t="s">
        <v>6221</v>
      </c>
      <c r="J303" s="522" t="s">
        <v>1405</v>
      </c>
      <c r="K303" s="522" t="s">
        <v>1157</v>
      </c>
      <c r="L303" s="511" t="s">
        <v>32</v>
      </c>
      <c r="M303" s="610" t="s">
        <v>6962</v>
      </c>
      <c r="N303" s="548">
        <v>45117</v>
      </c>
      <c r="O303" s="512">
        <f t="shared" si="13"/>
        <v>7</v>
      </c>
      <c r="P303" s="512">
        <f t="shared" si="14"/>
        <v>7</v>
      </c>
      <c r="Q303" s="498" t="str">
        <f t="shared" si="15"/>
        <v>Gastos_com_Pessoal</v>
      </c>
    </row>
    <row r="304" spans="1:17" ht="36" hidden="1" x14ac:dyDescent="0.2">
      <c r="A304" s="505">
        <v>5149</v>
      </c>
      <c r="B304" s="506">
        <v>45117</v>
      </c>
      <c r="C304" s="507">
        <v>45108</v>
      </c>
      <c r="D304" s="520" t="s">
        <v>141</v>
      </c>
      <c r="E304" s="520" t="s">
        <v>220</v>
      </c>
      <c r="F304" s="521">
        <v>2327.8000000000002</v>
      </c>
      <c r="G304" s="520" t="s">
        <v>6963</v>
      </c>
      <c r="H304" s="520" t="s">
        <v>416</v>
      </c>
      <c r="I304" s="510" t="s">
        <v>6815</v>
      </c>
      <c r="J304" s="522" t="s">
        <v>1667</v>
      </c>
      <c r="K304" s="522" t="s">
        <v>1157</v>
      </c>
      <c r="L304" s="511" t="s">
        <v>32</v>
      </c>
      <c r="M304" s="610">
        <v>36</v>
      </c>
      <c r="N304" s="548">
        <v>45114</v>
      </c>
      <c r="O304" s="512">
        <f t="shared" si="13"/>
        <v>7</v>
      </c>
      <c r="P304" s="512">
        <f t="shared" si="14"/>
        <v>7</v>
      </c>
      <c r="Q304" s="498" t="str">
        <f t="shared" si="15"/>
        <v>Aquisição_de_Bens_Permanentes</v>
      </c>
    </row>
    <row r="305" spans="1:17" ht="24" hidden="1" x14ac:dyDescent="0.2">
      <c r="A305" s="505">
        <v>5150</v>
      </c>
      <c r="B305" s="506">
        <v>45117</v>
      </c>
      <c r="C305" s="507">
        <v>45108</v>
      </c>
      <c r="D305" s="508" t="s">
        <v>264</v>
      </c>
      <c r="E305" s="520" t="s">
        <v>247</v>
      </c>
      <c r="F305" s="521">
        <v>159.85</v>
      </c>
      <c r="G305" s="520" t="s">
        <v>6964</v>
      </c>
      <c r="H305" s="520" t="s">
        <v>416</v>
      </c>
      <c r="I305" s="510" t="s">
        <v>6815</v>
      </c>
      <c r="J305" s="522" t="s">
        <v>1667</v>
      </c>
      <c r="K305" s="522" t="s">
        <v>1157</v>
      </c>
      <c r="L305" s="511" t="s">
        <v>32</v>
      </c>
      <c r="M305" s="610">
        <v>36</v>
      </c>
      <c r="N305" s="548">
        <v>45114</v>
      </c>
      <c r="O305" s="512">
        <f t="shared" si="13"/>
        <v>7</v>
      </c>
      <c r="P305" s="512">
        <f t="shared" si="14"/>
        <v>7</v>
      </c>
      <c r="Q305" s="498" t="str">
        <f t="shared" si="15"/>
        <v>Gastos_Gerais</v>
      </c>
    </row>
    <row r="306" spans="1:17" ht="24" hidden="1" x14ac:dyDescent="0.2">
      <c r="A306" s="505">
        <v>5151</v>
      </c>
      <c r="B306" s="506">
        <v>45117</v>
      </c>
      <c r="C306" s="507">
        <v>45108</v>
      </c>
      <c r="D306" s="508" t="s">
        <v>264</v>
      </c>
      <c r="E306" s="520" t="s">
        <v>388</v>
      </c>
      <c r="F306" s="521">
        <v>40890.379999999997</v>
      </c>
      <c r="G306" s="520" t="s">
        <v>6965</v>
      </c>
      <c r="H306" s="520" t="s">
        <v>418</v>
      </c>
      <c r="I306" s="510" t="s">
        <v>3938</v>
      </c>
      <c r="J306" s="522" t="s">
        <v>4909</v>
      </c>
      <c r="K306" s="522" t="s">
        <v>1157</v>
      </c>
      <c r="L306" s="511" t="s">
        <v>32</v>
      </c>
      <c r="M306" s="610">
        <v>56</v>
      </c>
      <c r="N306" s="548">
        <v>45111</v>
      </c>
      <c r="O306" s="512">
        <f t="shared" si="13"/>
        <v>7</v>
      </c>
      <c r="P306" s="512">
        <f t="shared" si="14"/>
        <v>7</v>
      </c>
      <c r="Q306" s="498" t="str">
        <f t="shared" si="15"/>
        <v>Gastos_Gerais</v>
      </c>
    </row>
    <row r="307" spans="1:17" ht="24" hidden="1" x14ac:dyDescent="0.2">
      <c r="A307" s="505">
        <v>5152</v>
      </c>
      <c r="B307" s="506">
        <v>45117</v>
      </c>
      <c r="C307" s="507">
        <v>45108</v>
      </c>
      <c r="D307" s="508" t="s">
        <v>264</v>
      </c>
      <c r="E307" s="520" t="s">
        <v>293</v>
      </c>
      <c r="F307" s="521">
        <v>185</v>
      </c>
      <c r="G307" s="520" t="s">
        <v>7542</v>
      </c>
      <c r="H307" s="520" t="s">
        <v>302</v>
      </c>
      <c r="I307" s="510" t="s">
        <v>6966</v>
      </c>
      <c r="J307" s="522" t="s">
        <v>6967</v>
      </c>
      <c r="K307" s="522" t="s">
        <v>1157</v>
      </c>
      <c r="L307" s="511" t="s">
        <v>32</v>
      </c>
      <c r="M307" s="610">
        <v>6845</v>
      </c>
      <c r="N307" s="548">
        <v>45110</v>
      </c>
      <c r="O307" s="512">
        <f t="shared" si="13"/>
        <v>7</v>
      </c>
      <c r="P307" s="512">
        <f t="shared" si="14"/>
        <v>7</v>
      </c>
      <c r="Q307" s="498" t="str">
        <f t="shared" si="15"/>
        <v>Gastos_Gerais</v>
      </c>
    </row>
    <row r="308" spans="1:17" ht="72" hidden="1" x14ac:dyDescent="0.2">
      <c r="A308" s="505">
        <v>5153</v>
      </c>
      <c r="B308" s="506">
        <v>45117</v>
      </c>
      <c r="C308" s="507">
        <v>45108</v>
      </c>
      <c r="D308" s="520" t="s">
        <v>176</v>
      </c>
      <c r="E308" s="520" t="s">
        <v>169</v>
      </c>
      <c r="F308" s="521">
        <v>-500</v>
      </c>
      <c r="G308" s="520" t="s">
        <v>9139</v>
      </c>
      <c r="H308" s="520" t="s">
        <v>303</v>
      </c>
      <c r="I308" s="510" t="s">
        <v>1509</v>
      </c>
      <c r="J308" s="522" t="s">
        <v>1510</v>
      </c>
      <c r="K308" s="425" t="s">
        <v>4035</v>
      </c>
      <c r="L308" s="426" t="s">
        <v>1255</v>
      </c>
      <c r="M308" s="610" t="s">
        <v>425</v>
      </c>
      <c r="N308" s="548">
        <v>45117</v>
      </c>
      <c r="O308" s="512">
        <f t="shared" si="13"/>
        <v>7</v>
      </c>
      <c r="P308" s="512">
        <f t="shared" si="14"/>
        <v>7</v>
      </c>
      <c r="Q308" s="498" t="str">
        <f t="shared" si="15"/>
        <v>Gastos_com_Pessoal</v>
      </c>
    </row>
    <row r="309" spans="1:17" ht="24" hidden="1" x14ac:dyDescent="0.2">
      <c r="A309" s="505">
        <v>5154</v>
      </c>
      <c r="B309" s="506">
        <v>45118</v>
      </c>
      <c r="C309" s="507">
        <v>45108</v>
      </c>
      <c r="D309" s="508" t="s">
        <v>264</v>
      </c>
      <c r="E309" s="520" t="s">
        <v>402</v>
      </c>
      <c r="F309" s="521">
        <v>68.7</v>
      </c>
      <c r="G309" s="520" t="s">
        <v>1487</v>
      </c>
      <c r="H309" s="520" t="s">
        <v>423</v>
      </c>
      <c r="I309" s="510" t="s">
        <v>6968</v>
      </c>
      <c r="J309" s="522" t="s">
        <v>6969</v>
      </c>
      <c r="K309" s="522" t="s">
        <v>1157</v>
      </c>
      <c r="L309" s="511" t="s">
        <v>32</v>
      </c>
      <c r="M309" s="610">
        <v>1033</v>
      </c>
      <c r="N309" s="548" t="s">
        <v>6970</v>
      </c>
      <c r="O309" s="512">
        <f t="shared" si="13"/>
        <v>7</v>
      </c>
      <c r="P309" s="512">
        <f t="shared" si="14"/>
        <v>7</v>
      </c>
      <c r="Q309" s="498" t="str">
        <f t="shared" si="15"/>
        <v>Gastos_Gerais</v>
      </c>
    </row>
    <row r="310" spans="1:17" ht="24" hidden="1" x14ac:dyDescent="0.2">
      <c r="A310" s="505">
        <v>5155</v>
      </c>
      <c r="B310" s="506">
        <v>45118</v>
      </c>
      <c r="C310" s="507">
        <v>45108</v>
      </c>
      <c r="D310" s="508" t="s">
        <v>264</v>
      </c>
      <c r="E310" s="520" t="s">
        <v>402</v>
      </c>
      <c r="F310" s="521">
        <v>22.9</v>
      </c>
      <c r="G310" s="520" t="s">
        <v>1487</v>
      </c>
      <c r="H310" s="520" t="s">
        <v>419</v>
      </c>
      <c r="I310" s="510" t="s">
        <v>6968</v>
      </c>
      <c r="J310" s="522" t="s">
        <v>6969</v>
      </c>
      <c r="K310" s="522" t="s">
        <v>1157</v>
      </c>
      <c r="L310" s="511" t="s">
        <v>32</v>
      </c>
      <c r="M310" s="610">
        <v>1032</v>
      </c>
      <c r="N310" s="548" t="s">
        <v>6970</v>
      </c>
      <c r="O310" s="512">
        <f t="shared" si="13"/>
        <v>7</v>
      </c>
      <c r="P310" s="512">
        <f t="shared" si="14"/>
        <v>7</v>
      </c>
      <c r="Q310" s="498" t="str">
        <f t="shared" si="15"/>
        <v>Gastos_Gerais</v>
      </c>
    </row>
    <row r="311" spans="1:17" ht="24" hidden="1" x14ac:dyDescent="0.2">
      <c r="A311" s="505">
        <v>5156</v>
      </c>
      <c r="B311" s="506">
        <v>45118</v>
      </c>
      <c r="C311" s="507">
        <v>45108</v>
      </c>
      <c r="D311" s="508" t="s">
        <v>264</v>
      </c>
      <c r="E311" s="520" t="s">
        <v>402</v>
      </c>
      <c r="F311" s="521">
        <v>91.6</v>
      </c>
      <c r="G311" s="520" t="s">
        <v>1487</v>
      </c>
      <c r="H311" s="520" t="s">
        <v>421</v>
      </c>
      <c r="I311" s="510" t="s">
        <v>6968</v>
      </c>
      <c r="J311" s="522" t="s">
        <v>6969</v>
      </c>
      <c r="K311" s="522" t="s">
        <v>1157</v>
      </c>
      <c r="L311" s="511" t="s">
        <v>32</v>
      </c>
      <c r="M311" s="610">
        <v>1029</v>
      </c>
      <c r="N311" s="548" t="s">
        <v>6970</v>
      </c>
      <c r="O311" s="512">
        <f t="shared" si="13"/>
        <v>7</v>
      </c>
      <c r="P311" s="512">
        <f t="shared" si="14"/>
        <v>7</v>
      </c>
      <c r="Q311" s="498" t="str">
        <f t="shared" si="15"/>
        <v>Gastos_Gerais</v>
      </c>
    </row>
    <row r="312" spans="1:17" ht="36" hidden="1" x14ac:dyDescent="0.2">
      <c r="A312" s="505">
        <v>5157</v>
      </c>
      <c r="B312" s="506">
        <v>45118</v>
      </c>
      <c r="C312" s="507">
        <v>45108</v>
      </c>
      <c r="D312" s="508" t="s">
        <v>264</v>
      </c>
      <c r="E312" s="520" t="s">
        <v>182</v>
      </c>
      <c r="F312" s="521">
        <v>150</v>
      </c>
      <c r="G312" s="520" t="s">
        <v>6971</v>
      </c>
      <c r="H312" s="520" t="s">
        <v>420</v>
      </c>
      <c r="I312" s="510" t="s">
        <v>1245</v>
      </c>
      <c r="J312" s="522" t="s">
        <v>6972</v>
      </c>
      <c r="K312" s="522" t="s">
        <v>1157</v>
      </c>
      <c r="L312" s="511" t="s">
        <v>32</v>
      </c>
      <c r="M312" s="610">
        <v>20238</v>
      </c>
      <c r="N312" s="548">
        <v>45118</v>
      </c>
      <c r="O312" s="512">
        <f t="shared" si="13"/>
        <v>7</v>
      </c>
      <c r="P312" s="512">
        <f t="shared" si="14"/>
        <v>7</v>
      </c>
      <c r="Q312" s="498" t="str">
        <f t="shared" si="15"/>
        <v>Gastos_Gerais</v>
      </c>
    </row>
    <row r="313" spans="1:17" ht="24" hidden="1" x14ac:dyDescent="0.2">
      <c r="A313" s="505">
        <v>5158</v>
      </c>
      <c r="B313" s="506">
        <v>45118</v>
      </c>
      <c r="C313" s="507">
        <v>45108</v>
      </c>
      <c r="D313" s="508" t="s">
        <v>264</v>
      </c>
      <c r="E313" s="520" t="s">
        <v>402</v>
      </c>
      <c r="F313" s="521">
        <v>72.5</v>
      </c>
      <c r="G313" s="520" t="s">
        <v>1487</v>
      </c>
      <c r="H313" s="520" t="s">
        <v>414</v>
      </c>
      <c r="I313" s="510" t="s">
        <v>6968</v>
      </c>
      <c r="J313" s="522" t="s">
        <v>6969</v>
      </c>
      <c r="K313" s="522" t="s">
        <v>1157</v>
      </c>
      <c r="L313" s="511" t="s">
        <v>32</v>
      </c>
      <c r="M313" s="610">
        <v>1031</v>
      </c>
      <c r="N313" s="548" t="s">
        <v>6970</v>
      </c>
      <c r="O313" s="512">
        <f t="shared" si="13"/>
        <v>7</v>
      </c>
      <c r="P313" s="512">
        <f t="shared" si="14"/>
        <v>7</v>
      </c>
      <c r="Q313" s="498" t="str">
        <f t="shared" si="15"/>
        <v>Gastos_Gerais</v>
      </c>
    </row>
    <row r="314" spans="1:17" ht="24" hidden="1" x14ac:dyDescent="0.2">
      <c r="A314" s="505">
        <v>5159</v>
      </c>
      <c r="B314" s="513">
        <v>45118</v>
      </c>
      <c r="C314" s="514">
        <v>45108</v>
      </c>
      <c r="D314" s="508" t="s">
        <v>264</v>
      </c>
      <c r="E314" s="515" t="s">
        <v>96</v>
      </c>
      <c r="F314" s="516">
        <v>234.77</v>
      </c>
      <c r="G314" s="515" t="s">
        <v>6973</v>
      </c>
      <c r="H314" s="520" t="s">
        <v>416</v>
      </c>
      <c r="I314" s="517" t="s">
        <v>6974</v>
      </c>
      <c r="J314" s="518" t="s">
        <v>3923</v>
      </c>
      <c r="K314" s="522" t="s">
        <v>1157</v>
      </c>
      <c r="L314" s="511" t="s">
        <v>32</v>
      </c>
      <c r="M314" s="610">
        <v>773</v>
      </c>
      <c r="N314" s="548">
        <v>45111</v>
      </c>
      <c r="O314" s="512">
        <f t="shared" si="13"/>
        <v>7</v>
      </c>
      <c r="P314" s="512">
        <f t="shared" si="14"/>
        <v>7</v>
      </c>
      <c r="Q314" s="498" t="str">
        <f t="shared" si="15"/>
        <v>Gastos_Gerais</v>
      </c>
    </row>
    <row r="315" spans="1:17" ht="24" hidden="1" x14ac:dyDescent="0.2">
      <c r="A315" s="505">
        <v>5160</v>
      </c>
      <c r="B315" s="513">
        <v>45118</v>
      </c>
      <c r="C315" s="514">
        <v>45108</v>
      </c>
      <c r="D315" s="508" t="s">
        <v>264</v>
      </c>
      <c r="E315" s="520" t="s">
        <v>402</v>
      </c>
      <c r="F315" s="516">
        <v>16.899999999999999</v>
      </c>
      <c r="G315" s="515" t="s">
        <v>1487</v>
      </c>
      <c r="H315" s="520" t="s">
        <v>414</v>
      </c>
      <c r="I315" s="517" t="s">
        <v>6975</v>
      </c>
      <c r="J315" s="518" t="s">
        <v>2060</v>
      </c>
      <c r="K315" s="522" t="s">
        <v>1157</v>
      </c>
      <c r="L315" s="511" t="s">
        <v>32</v>
      </c>
      <c r="M315" s="610">
        <v>290</v>
      </c>
      <c r="N315" s="548">
        <v>45117</v>
      </c>
      <c r="O315" s="512">
        <f t="shared" si="13"/>
        <v>7</v>
      </c>
      <c r="P315" s="512">
        <f t="shared" si="14"/>
        <v>7</v>
      </c>
      <c r="Q315" s="498" t="str">
        <f t="shared" si="15"/>
        <v>Gastos_Gerais</v>
      </c>
    </row>
    <row r="316" spans="1:17" ht="25.5" hidden="1" x14ac:dyDescent="0.2">
      <c r="A316" s="505">
        <v>5161</v>
      </c>
      <c r="B316" s="506">
        <v>45118</v>
      </c>
      <c r="C316" s="507">
        <v>45108</v>
      </c>
      <c r="D316" s="520" t="s">
        <v>176</v>
      </c>
      <c r="E316" s="520" t="s">
        <v>261</v>
      </c>
      <c r="F316" s="521">
        <v>1428.92</v>
      </c>
      <c r="G316" s="520" t="s">
        <v>1207</v>
      </c>
      <c r="H316" s="520" t="s">
        <v>416</v>
      </c>
      <c r="I316" s="510" t="s">
        <v>6822</v>
      </c>
      <c r="J316" s="522" t="s">
        <v>6680</v>
      </c>
      <c r="K316" s="522" t="s">
        <v>1188</v>
      </c>
      <c r="L316" s="511" t="s">
        <v>4137</v>
      </c>
      <c r="M316" s="610">
        <v>384709279</v>
      </c>
      <c r="N316" s="548">
        <v>45118</v>
      </c>
      <c r="O316" s="512">
        <f t="shared" si="13"/>
        <v>7</v>
      </c>
      <c r="P316" s="512">
        <f t="shared" si="14"/>
        <v>7</v>
      </c>
      <c r="Q316" s="498" t="str">
        <f t="shared" si="15"/>
        <v>Gastos_com_Pessoal</v>
      </c>
    </row>
    <row r="317" spans="1:17" ht="25.5" hidden="1" x14ac:dyDescent="0.2">
      <c r="A317" s="505">
        <v>5162</v>
      </c>
      <c r="B317" s="506">
        <v>45118</v>
      </c>
      <c r="C317" s="507">
        <v>45108</v>
      </c>
      <c r="D317" s="520" t="s">
        <v>176</v>
      </c>
      <c r="E317" s="520" t="s">
        <v>280</v>
      </c>
      <c r="F317" s="521">
        <v>238.15</v>
      </c>
      <c r="G317" s="520" t="s">
        <v>1209</v>
      </c>
      <c r="H317" s="520" t="s">
        <v>416</v>
      </c>
      <c r="I317" s="510" t="s">
        <v>6822</v>
      </c>
      <c r="J317" s="522" t="s">
        <v>6680</v>
      </c>
      <c r="K317" s="522" t="s">
        <v>1188</v>
      </c>
      <c r="L317" s="511" t="s">
        <v>4137</v>
      </c>
      <c r="M317" s="610">
        <v>384709279</v>
      </c>
      <c r="N317" s="548">
        <v>45118</v>
      </c>
      <c r="O317" s="512">
        <f t="shared" si="13"/>
        <v>7</v>
      </c>
      <c r="P317" s="512">
        <f t="shared" si="14"/>
        <v>7</v>
      </c>
      <c r="Q317" s="498" t="str">
        <f t="shared" si="15"/>
        <v>Gastos_com_Pessoal</v>
      </c>
    </row>
    <row r="318" spans="1:17" ht="36" hidden="1" x14ac:dyDescent="0.2">
      <c r="A318" s="505">
        <v>5163</v>
      </c>
      <c r="B318" s="506">
        <v>45118</v>
      </c>
      <c r="C318" s="507">
        <v>45108</v>
      </c>
      <c r="D318" s="520" t="s">
        <v>176</v>
      </c>
      <c r="E318" s="520" t="s">
        <v>169</v>
      </c>
      <c r="F318" s="521">
        <v>268.89</v>
      </c>
      <c r="G318" s="520" t="s">
        <v>1211</v>
      </c>
      <c r="H318" s="520" t="s">
        <v>416</v>
      </c>
      <c r="I318" s="510" t="s">
        <v>6822</v>
      </c>
      <c r="J318" s="522" t="s">
        <v>6680</v>
      </c>
      <c r="K318" s="522" t="s">
        <v>1188</v>
      </c>
      <c r="L318" s="511" t="s">
        <v>4137</v>
      </c>
      <c r="M318" s="610">
        <v>384709279</v>
      </c>
      <c r="N318" s="548">
        <v>45118</v>
      </c>
      <c r="O318" s="512">
        <f t="shared" si="13"/>
        <v>7</v>
      </c>
      <c r="P318" s="512">
        <f t="shared" si="14"/>
        <v>7</v>
      </c>
      <c r="Q318" s="498" t="str">
        <f t="shared" si="15"/>
        <v>Gastos_com_Pessoal</v>
      </c>
    </row>
    <row r="319" spans="1:17" ht="25.5" hidden="1" x14ac:dyDescent="0.2">
      <c r="A319" s="505">
        <v>5164</v>
      </c>
      <c r="B319" s="506">
        <v>45118</v>
      </c>
      <c r="C319" s="507">
        <v>45108</v>
      </c>
      <c r="D319" s="520" t="s">
        <v>176</v>
      </c>
      <c r="E319" s="520" t="s">
        <v>261</v>
      </c>
      <c r="F319" s="521">
        <v>1022.74</v>
      </c>
      <c r="G319" s="520" t="s">
        <v>1207</v>
      </c>
      <c r="H319" s="520" t="s">
        <v>422</v>
      </c>
      <c r="I319" s="510" t="s">
        <v>6820</v>
      </c>
      <c r="J319" s="522" t="s">
        <v>1023</v>
      </c>
      <c r="K319" s="522" t="s">
        <v>1188</v>
      </c>
      <c r="L319" s="511" t="s">
        <v>4137</v>
      </c>
      <c r="M319" s="610">
        <v>384709279</v>
      </c>
      <c r="N319" s="548">
        <v>45118</v>
      </c>
      <c r="O319" s="512">
        <f t="shared" si="13"/>
        <v>7</v>
      </c>
      <c r="P319" s="512">
        <f t="shared" si="14"/>
        <v>7</v>
      </c>
      <c r="Q319" s="498" t="str">
        <f t="shared" si="15"/>
        <v>Gastos_com_Pessoal</v>
      </c>
    </row>
    <row r="320" spans="1:17" ht="25.5" hidden="1" x14ac:dyDescent="0.2">
      <c r="A320" s="505">
        <v>5165</v>
      </c>
      <c r="B320" s="506">
        <v>45118</v>
      </c>
      <c r="C320" s="507">
        <v>45108</v>
      </c>
      <c r="D320" s="520" t="s">
        <v>176</v>
      </c>
      <c r="E320" s="520" t="s">
        <v>280</v>
      </c>
      <c r="F320" s="521">
        <v>2001.88</v>
      </c>
      <c r="G320" s="520" t="s">
        <v>1209</v>
      </c>
      <c r="H320" s="520" t="s">
        <v>422</v>
      </c>
      <c r="I320" s="510" t="s">
        <v>6820</v>
      </c>
      <c r="J320" s="522" t="s">
        <v>1023</v>
      </c>
      <c r="K320" s="522" t="s">
        <v>1188</v>
      </c>
      <c r="L320" s="511" t="s">
        <v>4137</v>
      </c>
      <c r="M320" s="610">
        <v>384709279</v>
      </c>
      <c r="N320" s="548">
        <v>45118</v>
      </c>
      <c r="O320" s="512">
        <f t="shared" si="13"/>
        <v>7</v>
      </c>
      <c r="P320" s="512">
        <f t="shared" si="14"/>
        <v>7</v>
      </c>
      <c r="Q320" s="498" t="str">
        <f t="shared" si="15"/>
        <v>Gastos_com_Pessoal</v>
      </c>
    </row>
    <row r="321" spans="1:17" ht="25.5" hidden="1" x14ac:dyDescent="0.2">
      <c r="A321" s="505">
        <v>5166</v>
      </c>
      <c r="B321" s="513">
        <v>45118</v>
      </c>
      <c r="C321" s="514">
        <v>45108</v>
      </c>
      <c r="D321" s="515" t="s">
        <v>176</v>
      </c>
      <c r="E321" s="515" t="s">
        <v>262</v>
      </c>
      <c r="F321" s="516">
        <v>667.29</v>
      </c>
      <c r="G321" s="520" t="s">
        <v>1210</v>
      </c>
      <c r="H321" s="520" t="s">
        <v>422</v>
      </c>
      <c r="I321" s="510" t="s">
        <v>6820</v>
      </c>
      <c r="J321" s="522" t="s">
        <v>1023</v>
      </c>
      <c r="K321" s="522" t="s">
        <v>1188</v>
      </c>
      <c r="L321" s="511" t="s">
        <v>4137</v>
      </c>
      <c r="M321" s="610">
        <v>384709279</v>
      </c>
      <c r="N321" s="548">
        <v>45118</v>
      </c>
      <c r="O321" s="512">
        <f t="shared" si="13"/>
        <v>7</v>
      </c>
      <c r="P321" s="512">
        <f t="shared" si="14"/>
        <v>7</v>
      </c>
      <c r="Q321" s="498" t="str">
        <f t="shared" si="15"/>
        <v>Gastos_com_Pessoal</v>
      </c>
    </row>
    <row r="322" spans="1:17" ht="36" hidden="1" x14ac:dyDescent="0.2">
      <c r="A322" s="505">
        <v>5167</v>
      </c>
      <c r="B322" s="506">
        <v>45118</v>
      </c>
      <c r="C322" s="507">
        <v>45108</v>
      </c>
      <c r="D322" s="520" t="s">
        <v>176</v>
      </c>
      <c r="E322" s="520" t="s">
        <v>169</v>
      </c>
      <c r="F322" s="521">
        <v>1982</v>
      </c>
      <c r="G322" s="510" t="s">
        <v>1211</v>
      </c>
      <c r="H322" s="520" t="s">
        <v>422</v>
      </c>
      <c r="I322" s="510" t="s">
        <v>6820</v>
      </c>
      <c r="J322" s="511" t="s">
        <v>1023</v>
      </c>
      <c r="K322" s="522" t="s">
        <v>1188</v>
      </c>
      <c r="L322" s="511" t="s">
        <v>4137</v>
      </c>
      <c r="M322" s="610">
        <v>384709279</v>
      </c>
      <c r="N322" s="548">
        <v>45118</v>
      </c>
      <c r="O322" s="512">
        <f t="shared" si="13"/>
        <v>7</v>
      </c>
      <c r="P322" s="512">
        <f t="shared" si="14"/>
        <v>7</v>
      </c>
      <c r="Q322" s="498" t="str">
        <f t="shared" si="15"/>
        <v>Gastos_com_Pessoal</v>
      </c>
    </row>
    <row r="323" spans="1:17" ht="60" hidden="1" x14ac:dyDescent="0.2">
      <c r="A323" s="505">
        <v>5168</v>
      </c>
      <c r="B323" s="506">
        <v>45118</v>
      </c>
      <c r="C323" s="507">
        <v>45108</v>
      </c>
      <c r="D323" s="508" t="s">
        <v>264</v>
      </c>
      <c r="E323" s="520" t="s">
        <v>293</v>
      </c>
      <c r="F323" s="521">
        <v>120</v>
      </c>
      <c r="G323" s="510" t="s">
        <v>6487</v>
      </c>
      <c r="H323" s="520" t="s">
        <v>417</v>
      </c>
      <c r="I323" s="510" t="s">
        <v>3680</v>
      </c>
      <c r="J323" s="522" t="s">
        <v>435</v>
      </c>
      <c r="K323" s="522" t="s">
        <v>1188</v>
      </c>
      <c r="L323" s="511" t="s">
        <v>4137</v>
      </c>
      <c r="M323" s="610">
        <v>384709279</v>
      </c>
      <c r="N323" s="548">
        <v>45118</v>
      </c>
      <c r="O323" s="512">
        <f t="shared" si="13"/>
        <v>7</v>
      </c>
      <c r="P323" s="512">
        <f t="shared" si="14"/>
        <v>7</v>
      </c>
      <c r="Q323" s="498" t="str">
        <f t="shared" si="15"/>
        <v>Gastos_Gerais</v>
      </c>
    </row>
    <row r="324" spans="1:17" hidden="1" x14ac:dyDescent="0.2">
      <c r="A324" s="505">
        <v>5169</v>
      </c>
      <c r="B324" s="506">
        <v>45118</v>
      </c>
      <c r="C324" s="507">
        <v>45078</v>
      </c>
      <c r="D324" s="508" t="s">
        <v>264</v>
      </c>
      <c r="E324" s="520" t="s">
        <v>60</v>
      </c>
      <c r="F324" s="521">
        <v>32919.379999999997</v>
      </c>
      <c r="G324" s="510" t="s">
        <v>7497</v>
      </c>
      <c r="H324" s="520" t="s">
        <v>421</v>
      </c>
      <c r="I324" s="510" t="s">
        <v>1316</v>
      </c>
      <c r="J324" s="522" t="s">
        <v>1552</v>
      </c>
      <c r="K324" s="522" t="s">
        <v>1157</v>
      </c>
      <c r="L324" s="511" t="s">
        <v>32</v>
      </c>
      <c r="M324" s="610">
        <v>279</v>
      </c>
      <c r="N324" s="548">
        <v>45117</v>
      </c>
      <c r="O324" s="512">
        <f t="shared" si="13"/>
        <v>7</v>
      </c>
      <c r="P324" s="512">
        <f t="shared" si="14"/>
        <v>6</v>
      </c>
      <c r="Q324" s="498" t="str">
        <f t="shared" si="15"/>
        <v>Gastos_Gerais</v>
      </c>
    </row>
    <row r="325" spans="1:17" hidden="1" x14ac:dyDescent="0.2">
      <c r="A325" s="505">
        <v>5170</v>
      </c>
      <c r="B325" s="506">
        <v>45118</v>
      </c>
      <c r="C325" s="507">
        <v>45078</v>
      </c>
      <c r="D325" s="508" t="s">
        <v>264</v>
      </c>
      <c r="E325" s="520" t="s">
        <v>60</v>
      </c>
      <c r="F325" s="521">
        <v>15977.93</v>
      </c>
      <c r="G325" s="510" t="s">
        <v>7498</v>
      </c>
      <c r="H325" s="520" t="s">
        <v>422</v>
      </c>
      <c r="I325" s="510" t="s">
        <v>1316</v>
      </c>
      <c r="J325" s="511" t="s">
        <v>1552</v>
      </c>
      <c r="K325" s="522" t="s">
        <v>1157</v>
      </c>
      <c r="L325" s="511" t="s">
        <v>32</v>
      </c>
      <c r="M325" s="610">
        <v>281</v>
      </c>
      <c r="N325" s="548">
        <v>45117</v>
      </c>
      <c r="O325" s="512">
        <f t="shared" ref="O325:O388" si="16">IF(B325=0,0,IF(YEAR(B325)=$P$1,MONTH(B325)-$O$1+1,(YEAR(B325)-$P$1)*12-$O$1+1+MONTH(B325)))</f>
        <v>7</v>
      </c>
      <c r="P325" s="512">
        <f t="shared" ref="P325:P388" si="17">IF(C325=0,0,IF(YEAR(C325)=$P$1,MONTH(C325)-$O$1+1,(YEAR(C325)-$P$1)*12-$O$1+1+MONTH(C325)))</f>
        <v>6</v>
      </c>
      <c r="Q325" s="498" t="str">
        <f t="shared" ref="Q325:Q388" si="18">SUBSTITUTE(D325," ","_")</f>
        <v>Gastos_Gerais</v>
      </c>
    </row>
    <row r="326" spans="1:17" hidden="1" x14ac:dyDescent="0.2">
      <c r="A326" s="505">
        <v>5171</v>
      </c>
      <c r="B326" s="506">
        <v>45118</v>
      </c>
      <c r="C326" s="507">
        <v>45078</v>
      </c>
      <c r="D326" s="508" t="s">
        <v>264</v>
      </c>
      <c r="E326" s="520" t="s">
        <v>60</v>
      </c>
      <c r="F326" s="521">
        <v>30683.95</v>
      </c>
      <c r="G326" s="520" t="s">
        <v>7499</v>
      </c>
      <c r="H326" s="520" t="s">
        <v>420</v>
      </c>
      <c r="I326" s="510" t="s">
        <v>1316</v>
      </c>
      <c r="J326" s="522" t="s">
        <v>1552</v>
      </c>
      <c r="K326" s="522" t="s">
        <v>1157</v>
      </c>
      <c r="L326" s="511" t="s">
        <v>32</v>
      </c>
      <c r="M326" s="610">
        <v>112</v>
      </c>
      <c r="N326" s="548">
        <v>45112</v>
      </c>
      <c r="O326" s="512">
        <f t="shared" si="16"/>
        <v>7</v>
      </c>
      <c r="P326" s="512">
        <f t="shared" si="17"/>
        <v>6</v>
      </c>
      <c r="Q326" s="498" t="str">
        <f t="shared" si="18"/>
        <v>Gastos_Gerais</v>
      </c>
    </row>
    <row r="327" spans="1:17" hidden="1" x14ac:dyDescent="0.2">
      <c r="A327" s="505">
        <v>5172</v>
      </c>
      <c r="B327" s="506">
        <v>45119</v>
      </c>
      <c r="C327" s="507">
        <v>45078</v>
      </c>
      <c r="D327" s="508" t="s">
        <v>264</v>
      </c>
      <c r="E327" s="520" t="s">
        <v>83</v>
      </c>
      <c r="F327" s="521">
        <v>5876.2</v>
      </c>
      <c r="G327" s="520" t="s">
        <v>83</v>
      </c>
      <c r="H327" s="520" t="s">
        <v>419</v>
      </c>
      <c r="I327" s="510" t="s">
        <v>7516</v>
      </c>
      <c r="J327" s="522" t="s">
        <v>1162</v>
      </c>
      <c r="K327" s="522" t="s">
        <v>1157</v>
      </c>
      <c r="L327" s="511" t="s">
        <v>32</v>
      </c>
      <c r="M327" s="610">
        <v>47940804</v>
      </c>
      <c r="N327" s="548">
        <v>45119</v>
      </c>
      <c r="O327" s="512">
        <f t="shared" si="16"/>
        <v>7</v>
      </c>
      <c r="P327" s="512">
        <f t="shared" si="17"/>
        <v>6</v>
      </c>
      <c r="Q327" s="498" t="str">
        <f t="shared" si="18"/>
        <v>Gastos_Gerais</v>
      </c>
    </row>
    <row r="328" spans="1:17" ht="24" hidden="1" x14ac:dyDescent="0.2">
      <c r="A328" s="505">
        <v>5173</v>
      </c>
      <c r="B328" s="506">
        <v>45119</v>
      </c>
      <c r="C328" s="507">
        <v>45078</v>
      </c>
      <c r="D328" s="508" t="s">
        <v>264</v>
      </c>
      <c r="E328" s="520" t="s">
        <v>83</v>
      </c>
      <c r="F328" s="521">
        <v>1118.96</v>
      </c>
      <c r="G328" s="520" t="s">
        <v>83</v>
      </c>
      <c r="H328" s="520" t="s">
        <v>302</v>
      </c>
      <c r="I328" s="510" t="s">
        <v>7516</v>
      </c>
      <c r="J328" s="522" t="s">
        <v>1162</v>
      </c>
      <c r="K328" s="522" t="s">
        <v>1157</v>
      </c>
      <c r="L328" s="511" t="s">
        <v>32</v>
      </c>
      <c r="M328" s="610">
        <v>49741831</v>
      </c>
      <c r="N328" s="548">
        <v>45119</v>
      </c>
      <c r="O328" s="512">
        <f t="shared" si="16"/>
        <v>7</v>
      </c>
      <c r="P328" s="512">
        <f t="shared" si="17"/>
        <v>6</v>
      </c>
      <c r="Q328" s="498" t="str">
        <f t="shared" si="18"/>
        <v>Gastos_Gerais</v>
      </c>
    </row>
    <row r="329" spans="1:17" ht="25.5" hidden="1" x14ac:dyDescent="0.2">
      <c r="A329" s="505">
        <v>5174</v>
      </c>
      <c r="B329" s="506">
        <v>45119</v>
      </c>
      <c r="C329" s="507">
        <v>45108</v>
      </c>
      <c r="D329" s="520" t="s">
        <v>176</v>
      </c>
      <c r="E329" s="520" t="s">
        <v>10</v>
      </c>
      <c r="F329" s="521">
        <v>1531.87</v>
      </c>
      <c r="G329" s="510" t="s">
        <v>4306</v>
      </c>
      <c r="H329" s="520" t="s">
        <v>416</v>
      </c>
      <c r="I329" s="510" t="s">
        <v>5457</v>
      </c>
      <c r="J329" s="522" t="s">
        <v>968</v>
      </c>
      <c r="K329" s="522" t="s">
        <v>1307</v>
      </c>
      <c r="L329" s="511" t="s">
        <v>1218</v>
      </c>
      <c r="M329" s="610" t="s">
        <v>6976</v>
      </c>
      <c r="N329" s="548">
        <v>45119</v>
      </c>
      <c r="O329" s="512">
        <f t="shared" si="16"/>
        <v>7</v>
      </c>
      <c r="P329" s="512">
        <f t="shared" si="17"/>
        <v>7</v>
      </c>
      <c r="Q329" s="498" t="str">
        <f t="shared" si="18"/>
        <v>Gastos_com_Pessoal</v>
      </c>
    </row>
    <row r="330" spans="1:17" ht="24" hidden="1" x14ac:dyDescent="0.2">
      <c r="A330" s="505">
        <v>5175</v>
      </c>
      <c r="B330" s="506">
        <v>45119</v>
      </c>
      <c r="C330" s="507">
        <v>45108</v>
      </c>
      <c r="D330" s="508" t="s">
        <v>264</v>
      </c>
      <c r="E330" s="520" t="s">
        <v>320</v>
      </c>
      <c r="F330" s="521">
        <v>1700</v>
      </c>
      <c r="G330" s="520" t="s">
        <v>6977</v>
      </c>
      <c r="H330" s="520" t="s">
        <v>416</v>
      </c>
      <c r="I330" s="510" t="s">
        <v>6978</v>
      </c>
      <c r="J330" s="522" t="s">
        <v>6979</v>
      </c>
      <c r="K330" s="522" t="s">
        <v>1157</v>
      </c>
      <c r="L330" s="511" t="s">
        <v>32</v>
      </c>
      <c r="M330" s="610">
        <v>202343</v>
      </c>
      <c r="N330" s="548">
        <v>45118</v>
      </c>
      <c r="O330" s="512">
        <f t="shared" si="16"/>
        <v>7</v>
      </c>
      <c r="P330" s="512">
        <f t="shared" si="17"/>
        <v>7</v>
      </c>
      <c r="Q330" s="498" t="str">
        <f t="shared" si="18"/>
        <v>Gastos_Gerais</v>
      </c>
    </row>
    <row r="331" spans="1:17" ht="24" hidden="1" x14ac:dyDescent="0.2">
      <c r="A331" s="505">
        <v>5176</v>
      </c>
      <c r="B331" s="506">
        <v>45119</v>
      </c>
      <c r="C331" s="507">
        <v>45108</v>
      </c>
      <c r="D331" s="508" t="s">
        <v>264</v>
      </c>
      <c r="E331" s="520" t="s">
        <v>96</v>
      </c>
      <c r="F331" s="521">
        <v>780</v>
      </c>
      <c r="G331" s="520" t="s">
        <v>6980</v>
      </c>
      <c r="H331" s="520" t="s">
        <v>420</v>
      </c>
      <c r="I331" s="510" t="s">
        <v>6981</v>
      </c>
      <c r="J331" s="522" t="s">
        <v>6982</v>
      </c>
      <c r="K331" s="522" t="s">
        <v>1157</v>
      </c>
      <c r="L331" s="511" t="s">
        <v>32</v>
      </c>
      <c r="M331" s="610">
        <v>4</v>
      </c>
      <c r="N331" s="548">
        <v>45119</v>
      </c>
      <c r="O331" s="512">
        <f t="shared" si="16"/>
        <v>7</v>
      </c>
      <c r="P331" s="512">
        <f t="shared" si="17"/>
        <v>7</v>
      </c>
      <c r="Q331" s="498" t="str">
        <f t="shared" si="18"/>
        <v>Gastos_Gerais</v>
      </c>
    </row>
    <row r="332" spans="1:17" ht="25.5" hidden="1" x14ac:dyDescent="0.2">
      <c r="A332" s="505">
        <v>5177</v>
      </c>
      <c r="B332" s="506">
        <v>45119</v>
      </c>
      <c r="C332" s="507">
        <v>45108</v>
      </c>
      <c r="D332" s="520" t="s">
        <v>176</v>
      </c>
      <c r="E332" s="520" t="s">
        <v>261</v>
      </c>
      <c r="F332" s="521">
        <v>1143.26</v>
      </c>
      <c r="G332" s="520" t="s">
        <v>1207</v>
      </c>
      <c r="H332" s="520" t="s">
        <v>416</v>
      </c>
      <c r="I332" s="510" t="s">
        <v>5457</v>
      </c>
      <c r="J332" s="522" t="s">
        <v>968</v>
      </c>
      <c r="K332" s="522" t="s">
        <v>1188</v>
      </c>
      <c r="L332" s="511" t="s">
        <v>4137</v>
      </c>
      <c r="M332" s="610">
        <v>784878972</v>
      </c>
      <c r="N332" s="548">
        <v>45119</v>
      </c>
      <c r="O332" s="512">
        <f t="shared" si="16"/>
        <v>7</v>
      </c>
      <c r="P332" s="512">
        <f t="shared" si="17"/>
        <v>7</v>
      </c>
      <c r="Q332" s="498" t="str">
        <f t="shared" si="18"/>
        <v>Gastos_com_Pessoal</v>
      </c>
    </row>
    <row r="333" spans="1:17" ht="25.5" hidden="1" x14ac:dyDescent="0.2">
      <c r="A333" s="505">
        <v>5178</v>
      </c>
      <c r="B333" s="506">
        <v>45119</v>
      </c>
      <c r="C333" s="507">
        <v>45108</v>
      </c>
      <c r="D333" s="520" t="s">
        <v>176</v>
      </c>
      <c r="E333" s="520" t="s">
        <v>280</v>
      </c>
      <c r="F333" s="521">
        <v>979.93</v>
      </c>
      <c r="G333" s="520" t="s">
        <v>1209</v>
      </c>
      <c r="H333" s="520" t="s">
        <v>416</v>
      </c>
      <c r="I333" s="510" t="s">
        <v>5457</v>
      </c>
      <c r="J333" s="522" t="s">
        <v>968</v>
      </c>
      <c r="K333" s="522" t="s">
        <v>1188</v>
      </c>
      <c r="L333" s="511" t="s">
        <v>4137</v>
      </c>
      <c r="M333" s="610">
        <v>784878972</v>
      </c>
      <c r="N333" s="548">
        <v>45119</v>
      </c>
      <c r="O333" s="512">
        <f t="shared" si="16"/>
        <v>7</v>
      </c>
      <c r="P333" s="512">
        <f t="shared" si="17"/>
        <v>7</v>
      </c>
      <c r="Q333" s="498" t="str">
        <f t="shared" si="18"/>
        <v>Gastos_com_Pessoal</v>
      </c>
    </row>
    <row r="334" spans="1:17" ht="25.5" hidden="1" x14ac:dyDescent="0.2">
      <c r="A334" s="505">
        <v>5179</v>
      </c>
      <c r="B334" s="506">
        <v>45119</v>
      </c>
      <c r="C334" s="507">
        <v>45108</v>
      </c>
      <c r="D334" s="520" t="s">
        <v>176</v>
      </c>
      <c r="E334" s="520" t="s">
        <v>262</v>
      </c>
      <c r="F334" s="521">
        <v>326.64</v>
      </c>
      <c r="G334" s="520" t="s">
        <v>1210</v>
      </c>
      <c r="H334" s="520" t="s">
        <v>416</v>
      </c>
      <c r="I334" s="510" t="s">
        <v>5457</v>
      </c>
      <c r="J334" s="522" t="s">
        <v>968</v>
      </c>
      <c r="K334" s="522" t="s">
        <v>1188</v>
      </c>
      <c r="L334" s="511" t="s">
        <v>4137</v>
      </c>
      <c r="M334" s="610">
        <v>784878972</v>
      </c>
      <c r="N334" s="548">
        <v>45119</v>
      </c>
      <c r="O334" s="512">
        <f t="shared" si="16"/>
        <v>7</v>
      </c>
      <c r="P334" s="512">
        <f t="shared" si="17"/>
        <v>7</v>
      </c>
      <c r="Q334" s="498" t="str">
        <f t="shared" si="18"/>
        <v>Gastos_com_Pessoal</v>
      </c>
    </row>
    <row r="335" spans="1:17" ht="36" hidden="1" x14ac:dyDescent="0.2">
      <c r="A335" s="505">
        <v>5180</v>
      </c>
      <c r="B335" s="506">
        <v>45119</v>
      </c>
      <c r="C335" s="507">
        <v>45108</v>
      </c>
      <c r="D335" s="520" t="s">
        <v>176</v>
      </c>
      <c r="E335" s="520" t="s">
        <v>169</v>
      </c>
      <c r="F335" s="521">
        <v>2420.44</v>
      </c>
      <c r="G335" s="520" t="s">
        <v>1211</v>
      </c>
      <c r="H335" s="520" t="s">
        <v>416</v>
      </c>
      <c r="I335" s="510" t="s">
        <v>5457</v>
      </c>
      <c r="J335" s="522" t="s">
        <v>968</v>
      </c>
      <c r="K335" s="522" t="s">
        <v>1188</v>
      </c>
      <c r="L335" s="511" t="s">
        <v>4137</v>
      </c>
      <c r="M335" s="610">
        <v>784878972</v>
      </c>
      <c r="N335" s="548">
        <v>45119</v>
      </c>
      <c r="O335" s="512">
        <f t="shared" si="16"/>
        <v>7</v>
      </c>
      <c r="P335" s="512">
        <f t="shared" si="17"/>
        <v>7</v>
      </c>
      <c r="Q335" s="498" t="str">
        <f t="shared" si="18"/>
        <v>Gastos_com_Pessoal</v>
      </c>
    </row>
    <row r="336" spans="1:17" ht="24" hidden="1" x14ac:dyDescent="0.2">
      <c r="A336" s="505">
        <v>5181</v>
      </c>
      <c r="B336" s="506">
        <v>45119</v>
      </c>
      <c r="C336" s="507">
        <v>45108</v>
      </c>
      <c r="D336" s="508" t="s">
        <v>264</v>
      </c>
      <c r="E336" s="520" t="s">
        <v>293</v>
      </c>
      <c r="F336" s="521">
        <v>75</v>
      </c>
      <c r="G336" s="520" t="s">
        <v>6983</v>
      </c>
      <c r="H336" s="520" t="s">
        <v>418</v>
      </c>
      <c r="I336" s="510" t="s">
        <v>6984</v>
      </c>
      <c r="J336" s="522" t="s">
        <v>941</v>
      </c>
      <c r="K336" s="522" t="s">
        <v>1188</v>
      </c>
      <c r="L336" s="511" t="s">
        <v>4137</v>
      </c>
      <c r="M336" s="610">
        <v>784878972</v>
      </c>
      <c r="N336" s="548">
        <v>45119</v>
      </c>
      <c r="O336" s="512">
        <f t="shared" si="16"/>
        <v>7</v>
      </c>
      <c r="P336" s="512">
        <f t="shared" si="17"/>
        <v>7</v>
      </c>
      <c r="Q336" s="498" t="str">
        <f t="shared" si="18"/>
        <v>Gastos_Gerais</v>
      </c>
    </row>
    <row r="337" spans="1:17" ht="24" hidden="1" x14ac:dyDescent="0.2">
      <c r="A337" s="505">
        <v>5182</v>
      </c>
      <c r="B337" s="506">
        <v>45119</v>
      </c>
      <c r="C337" s="507">
        <v>45108</v>
      </c>
      <c r="D337" s="508" t="s">
        <v>264</v>
      </c>
      <c r="E337" s="520" t="s">
        <v>293</v>
      </c>
      <c r="F337" s="521">
        <v>75</v>
      </c>
      <c r="G337" s="510" t="s">
        <v>6488</v>
      </c>
      <c r="H337" s="520" t="s">
        <v>418</v>
      </c>
      <c r="I337" s="510" t="s">
        <v>6489</v>
      </c>
      <c r="J337" s="511" t="s">
        <v>464</v>
      </c>
      <c r="K337" s="522" t="s">
        <v>1188</v>
      </c>
      <c r="L337" s="511" t="s">
        <v>4137</v>
      </c>
      <c r="M337" s="610">
        <v>784878972</v>
      </c>
      <c r="N337" s="548">
        <v>45119</v>
      </c>
      <c r="O337" s="512">
        <f t="shared" si="16"/>
        <v>7</v>
      </c>
      <c r="P337" s="512">
        <f t="shared" si="17"/>
        <v>7</v>
      </c>
      <c r="Q337" s="498" t="str">
        <f t="shared" si="18"/>
        <v>Gastos_Gerais</v>
      </c>
    </row>
    <row r="338" spans="1:17" ht="24" hidden="1" x14ac:dyDescent="0.2">
      <c r="A338" s="505">
        <v>5183</v>
      </c>
      <c r="B338" s="506">
        <v>45119</v>
      </c>
      <c r="C338" s="507">
        <v>45108</v>
      </c>
      <c r="D338" s="508" t="s">
        <v>264</v>
      </c>
      <c r="E338" s="520" t="s">
        <v>293</v>
      </c>
      <c r="F338" s="521">
        <v>300</v>
      </c>
      <c r="G338" s="510" t="s">
        <v>6985</v>
      </c>
      <c r="H338" s="520" t="s">
        <v>421</v>
      </c>
      <c r="I338" s="510" t="s">
        <v>6986</v>
      </c>
      <c r="J338" s="522" t="s">
        <v>439</v>
      </c>
      <c r="K338" s="522" t="s">
        <v>1188</v>
      </c>
      <c r="L338" s="511" t="s">
        <v>4137</v>
      </c>
      <c r="M338" s="610">
        <v>784878972</v>
      </c>
      <c r="N338" s="548">
        <v>45119</v>
      </c>
      <c r="O338" s="512">
        <f t="shared" si="16"/>
        <v>7</v>
      </c>
      <c r="P338" s="512">
        <f t="shared" si="17"/>
        <v>7</v>
      </c>
      <c r="Q338" s="498" t="str">
        <f t="shared" si="18"/>
        <v>Gastos_Gerais</v>
      </c>
    </row>
    <row r="339" spans="1:17" ht="24" hidden="1" x14ac:dyDescent="0.2">
      <c r="A339" s="505">
        <v>5184</v>
      </c>
      <c r="B339" s="506">
        <v>45119</v>
      </c>
      <c r="C339" s="507">
        <v>45108</v>
      </c>
      <c r="D339" s="508" t="s">
        <v>264</v>
      </c>
      <c r="E339" s="520" t="s">
        <v>293</v>
      </c>
      <c r="F339" s="521">
        <v>300</v>
      </c>
      <c r="G339" s="510" t="s">
        <v>6987</v>
      </c>
      <c r="H339" s="520" t="s">
        <v>493</v>
      </c>
      <c r="I339" s="510" t="s">
        <v>6988</v>
      </c>
      <c r="J339" s="522" t="s">
        <v>878</v>
      </c>
      <c r="K339" s="522" t="s">
        <v>1188</v>
      </c>
      <c r="L339" s="511" t="s">
        <v>4137</v>
      </c>
      <c r="M339" s="610">
        <v>784878972</v>
      </c>
      <c r="N339" s="548">
        <v>45119</v>
      </c>
      <c r="O339" s="512">
        <f t="shared" si="16"/>
        <v>7</v>
      </c>
      <c r="P339" s="512">
        <f t="shared" si="17"/>
        <v>7</v>
      </c>
      <c r="Q339" s="498" t="str">
        <f t="shared" si="18"/>
        <v>Gastos_Gerais</v>
      </c>
    </row>
    <row r="340" spans="1:17" ht="24" hidden="1" x14ac:dyDescent="0.2">
      <c r="A340" s="505">
        <v>5185</v>
      </c>
      <c r="B340" s="506">
        <v>45119</v>
      </c>
      <c r="C340" s="507">
        <v>45108</v>
      </c>
      <c r="D340" s="508" t="s">
        <v>264</v>
      </c>
      <c r="E340" s="520" t="s">
        <v>293</v>
      </c>
      <c r="F340" s="521">
        <v>75</v>
      </c>
      <c r="G340" s="510" t="s">
        <v>4584</v>
      </c>
      <c r="H340" s="520" t="s">
        <v>418</v>
      </c>
      <c r="I340" s="510" t="s">
        <v>4527</v>
      </c>
      <c r="J340" s="522" t="s">
        <v>465</v>
      </c>
      <c r="K340" s="522" t="s">
        <v>1188</v>
      </c>
      <c r="L340" s="511" t="s">
        <v>4137</v>
      </c>
      <c r="M340" s="610">
        <v>784878972</v>
      </c>
      <c r="N340" s="548">
        <v>45119</v>
      </c>
      <c r="O340" s="512">
        <f t="shared" si="16"/>
        <v>7</v>
      </c>
      <c r="P340" s="512">
        <f t="shared" si="17"/>
        <v>7</v>
      </c>
      <c r="Q340" s="498" t="str">
        <f t="shared" si="18"/>
        <v>Gastos_Gerais</v>
      </c>
    </row>
    <row r="341" spans="1:17" ht="24" hidden="1" x14ac:dyDescent="0.2">
      <c r="A341" s="505">
        <v>5186</v>
      </c>
      <c r="B341" s="506">
        <v>45119</v>
      </c>
      <c r="C341" s="507">
        <v>45108</v>
      </c>
      <c r="D341" s="508" t="s">
        <v>264</v>
      </c>
      <c r="E341" s="520" t="s">
        <v>293</v>
      </c>
      <c r="F341" s="521">
        <v>300</v>
      </c>
      <c r="G341" s="510" t="s">
        <v>6989</v>
      </c>
      <c r="H341" s="520" t="s">
        <v>493</v>
      </c>
      <c r="I341" s="510" t="s">
        <v>6990</v>
      </c>
      <c r="J341" s="522" t="s">
        <v>974</v>
      </c>
      <c r="K341" s="522" t="s">
        <v>1188</v>
      </c>
      <c r="L341" s="511" t="s">
        <v>4137</v>
      </c>
      <c r="M341" s="610">
        <v>784878972</v>
      </c>
      <c r="N341" s="548">
        <v>45119</v>
      </c>
      <c r="O341" s="512">
        <f t="shared" si="16"/>
        <v>7</v>
      </c>
      <c r="P341" s="512">
        <f t="shared" si="17"/>
        <v>7</v>
      </c>
      <c r="Q341" s="498" t="str">
        <f t="shared" si="18"/>
        <v>Gastos_Gerais</v>
      </c>
    </row>
    <row r="342" spans="1:17" ht="24" hidden="1" x14ac:dyDescent="0.2">
      <c r="A342" s="505">
        <v>5187</v>
      </c>
      <c r="B342" s="506">
        <v>45119</v>
      </c>
      <c r="C342" s="507">
        <v>45108</v>
      </c>
      <c r="D342" s="508" t="s">
        <v>264</v>
      </c>
      <c r="E342" s="520" t="s">
        <v>293</v>
      </c>
      <c r="F342" s="521">
        <v>300</v>
      </c>
      <c r="G342" s="510" t="s">
        <v>5573</v>
      </c>
      <c r="H342" s="520" t="s">
        <v>493</v>
      </c>
      <c r="I342" s="510" t="s">
        <v>4826</v>
      </c>
      <c r="J342" s="522" t="s">
        <v>426</v>
      </c>
      <c r="K342" s="522" t="s">
        <v>1188</v>
      </c>
      <c r="L342" s="511" t="s">
        <v>4137</v>
      </c>
      <c r="M342" s="610">
        <v>784878972</v>
      </c>
      <c r="N342" s="548">
        <v>45119</v>
      </c>
      <c r="O342" s="512">
        <f t="shared" si="16"/>
        <v>7</v>
      </c>
      <c r="P342" s="512">
        <f t="shared" si="17"/>
        <v>7</v>
      </c>
      <c r="Q342" s="498" t="str">
        <f t="shared" si="18"/>
        <v>Gastos_Gerais</v>
      </c>
    </row>
    <row r="343" spans="1:17" ht="36" hidden="1" x14ac:dyDescent="0.2">
      <c r="A343" s="505">
        <v>5188</v>
      </c>
      <c r="B343" s="506">
        <v>45119</v>
      </c>
      <c r="C343" s="507">
        <v>45108</v>
      </c>
      <c r="D343" s="508" t="s">
        <v>264</v>
      </c>
      <c r="E343" s="520" t="s">
        <v>182</v>
      </c>
      <c r="F343" s="521">
        <v>802.5</v>
      </c>
      <c r="G343" s="510" t="s">
        <v>6991</v>
      </c>
      <c r="H343" s="520" t="s">
        <v>418</v>
      </c>
      <c r="I343" s="510" t="s">
        <v>6992</v>
      </c>
      <c r="J343" s="522" t="s">
        <v>3061</v>
      </c>
      <c r="K343" s="522" t="s">
        <v>1157</v>
      </c>
      <c r="L343" s="511" t="s">
        <v>32</v>
      </c>
      <c r="M343" s="610">
        <v>706</v>
      </c>
      <c r="N343" s="548">
        <v>45113</v>
      </c>
      <c r="O343" s="512">
        <f t="shared" si="16"/>
        <v>7</v>
      </c>
      <c r="P343" s="512">
        <f t="shared" si="17"/>
        <v>7</v>
      </c>
      <c r="Q343" s="498" t="str">
        <f t="shared" si="18"/>
        <v>Gastos_Gerais</v>
      </c>
    </row>
    <row r="344" spans="1:17" ht="36" hidden="1" x14ac:dyDescent="0.2">
      <c r="A344" s="505">
        <v>5189</v>
      </c>
      <c r="B344" s="506">
        <v>45119</v>
      </c>
      <c r="C344" s="507">
        <v>45108</v>
      </c>
      <c r="D344" s="508" t="s">
        <v>264</v>
      </c>
      <c r="E344" s="520" t="s">
        <v>388</v>
      </c>
      <c r="F344" s="521">
        <v>2161.6</v>
      </c>
      <c r="G344" s="510" t="s">
        <v>7543</v>
      </c>
      <c r="H344" s="520" t="s">
        <v>416</v>
      </c>
      <c r="I344" s="510" t="s">
        <v>6993</v>
      </c>
      <c r="J344" s="522" t="s">
        <v>6994</v>
      </c>
      <c r="K344" s="522" t="s">
        <v>1157</v>
      </c>
      <c r="L344" s="511" t="s">
        <v>32</v>
      </c>
      <c r="M344" s="610">
        <v>2161.6</v>
      </c>
      <c r="N344" s="548">
        <v>45112</v>
      </c>
      <c r="O344" s="512">
        <f t="shared" si="16"/>
        <v>7</v>
      </c>
      <c r="P344" s="512">
        <f t="shared" si="17"/>
        <v>7</v>
      </c>
      <c r="Q344" s="498" t="str">
        <f t="shared" si="18"/>
        <v>Gastos_Gerais</v>
      </c>
    </row>
    <row r="345" spans="1:17" ht="24" hidden="1" x14ac:dyDescent="0.2">
      <c r="A345" s="505">
        <v>5190</v>
      </c>
      <c r="B345" s="506">
        <v>45119</v>
      </c>
      <c r="C345" s="507">
        <v>45108</v>
      </c>
      <c r="D345" s="508" t="s">
        <v>264</v>
      </c>
      <c r="E345" s="520" t="s">
        <v>80</v>
      </c>
      <c r="F345" s="521">
        <v>1626.56</v>
      </c>
      <c r="G345" s="510" t="s">
        <v>6995</v>
      </c>
      <c r="H345" s="520" t="s">
        <v>418</v>
      </c>
      <c r="I345" s="510" t="s">
        <v>6996</v>
      </c>
      <c r="J345" s="522" t="s">
        <v>6997</v>
      </c>
      <c r="K345" s="522" t="s">
        <v>1157</v>
      </c>
      <c r="L345" s="511" t="s">
        <v>32</v>
      </c>
      <c r="M345" s="610">
        <v>617</v>
      </c>
      <c r="N345" s="548">
        <v>45111</v>
      </c>
      <c r="O345" s="512">
        <f t="shared" si="16"/>
        <v>7</v>
      </c>
      <c r="P345" s="512">
        <f t="shared" si="17"/>
        <v>7</v>
      </c>
      <c r="Q345" s="498" t="str">
        <f t="shared" si="18"/>
        <v>Gastos_Gerais</v>
      </c>
    </row>
    <row r="346" spans="1:17" ht="36" hidden="1" x14ac:dyDescent="0.2">
      <c r="A346" s="505">
        <v>5191</v>
      </c>
      <c r="B346" s="506">
        <v>45119</v>
      </c>
      <c r="C346" s="507">
        <v>45108</v>
      </c>
      <c r="D346" s="508" t="s">
        <v>264</v>
      </c>
      <c r="E346" s="520" t="s">
        <v>293</v>
      </c>
      <c r="F346" s="521">
        <v>960</v>
      </c>
      <c r="G346" s="510" t="s">
        <v>7544</v>
      </c>
      <c r="H346" s="520" t="s">
        <v>302</v>
      </c>
      <c r="I346" s="510" t="s">
        <v>1451</v>
      </c>
      <c r="J346" s="522" t="s">
        <v>6998</v>
      </c>
      <c r="K346" s="522" t="s">
        <v>1157</v>
      </c>
      <c r="L346" s="511" t="s">
        <v>32</v>
      </c>
      <c r="M346" s="610">
        <v>45127</v>
      </c>
      <c r="N346" s="548">
        <v>45100</v>
      </c>
      <c r="O346" s="512">
        <f t="shared" si="16"/>
        <v>7</v>
      </c>
      <c r="P346" s="512">
        <f t="shared" si="17"/>
        <v>7</v>
      </c>
      <c r="Q346" s="498" t="str">
        <f t="shared" si="18"/>
        <v>Gastos_Gerais</v>
      </c>
    </row>
    <row r="347" spans="1:17" ht="24" hidden="1" x14ac:dyDescent="0.2">
      <c r="A347" s="505">
        <v>5192</v>
      </c>
      <c r="B347" s="506">
        <v>45119</v>
      </c>
      <c r="C347" s="507">
        <v>45078</v>
      </c>
      <c r="D347" s="508" t="s">
        <v>264</v>
      </c>
      <c r="E347" s="520" t="s">
        <v>138</v>
      </c>
      <c r="F347" s="521">
        <v>812.03</v>
      </c>
      <c r="G347" s="510" t="s">
        <v>138</v>
      </c>
      <c r="H347" s="520" t="s">
        <v>422</v>
      </c>
      <c r="I347" s="510" t="s">
        <v>1237</v>
      </c>
      <c r="J347" s="522" t="s">
        <v>6999</v>
      </c>
      <c r="K347" s="522" t="s">
        <v>1157</v>
      </c>
      <c r="L347" s="511" t="s">
        <v>32</v>
      </c>
      <c r="M347" s="610">
        <v>9635</v>
      </c>
      <c r="N347" s="548">
        <v>45092</v>
      </c>
      <c r="O347" s="512">
        <f t="shared" si="16"/>
        <v>7</v>
      </c>
      <c r="P347" s="512">
        <f t="shared" si="17"/>
        <v>6</v>
      </c>
      <c r="Q347" s="498" t="str">
        <f t="shared" si="18"/>
        <v>Gastos_Gerais</v>
      </c>
    </row>
    <row r="348" spans="1:17" ht="48" hidden="1" x14ac:dyDescent="0.2">
      <c r="A348" s="505">
        <v>5193</v>
      </c>
      <c r="B348" s="506">
        <v>45119</v>
      </c>
      <c r="C348" s="507">
        <v>45078</v>
      </c>
      <c r="D348" s="508" t="s">
        <v>264</v>
      </c>
      <c r="E348" s="520" t="s">
        <v>247</v>
      </c>
      <c r="F348" s="521">
        <v>478</v>
      </c>
      <c r="G348" s="510" t="s">
        <v>7000</v>
      </c>
      <c r="H348" s="520" t="s">
        <v>493</v>
      </c>
      <c r="I348" s="510" t="s">
        <v>7001</v>
      </c>
      <c r="J348" s="522" t="s">
        <v>7002</v>
      </c>
      <c r="K348" s="522" t="s">
        <v>1157</v>
      </c>
      <c r="L348" s="511" t="s">
        <v>32</v>
      </c>
      <c r="M348" s="610">
        <v>1419320</v>
      </c>
      <c r="N348" s="548">
        <v>45092</v>
      </c>
      <c r="O348" s="512">
        <f t="shared" si="16"/>
        <v>7</v>
      </c>
      <c r="P348" s="512">
        <f t="shared" si="17"/>
        <v>6</v>
      </c>
      <c r="Q348" s="498" t="str">
        <f t="shared" si="18"/>
        <v>Gastos_Gerais</v>
      </c>
    </row>
    <row r="349" spans="1:17" ht="48" hidden="1" x14ac:dyDescent="0.2">
      <c r="A349" s="505">
        <v>5194</v>
      </c>
      <c r="B349" s="506">
        <v>45120</v>
      </c>
      <c r="C349" s="507">
        <v>45108</v>
      </c>
      <c r="D349" s="508" t="s">
        <v>264</v>
      </c>
      <c r="E349" s="520" t="s">
        <v>80</v>
      </c>
      <c r="F349" s="521">
        <v>52874.720000000001</v>
      </c>
      <c r="G349" s="510" t="s">
        <v>7003</v>
      </c>
      <c r="H349" s="520" t="s">
        <v>303</v>
      </c>
      <c r="I349" s="510" t="s">
        <v>2970</v>
      </c>
      <c r="J349" s="522" t="s">
        <v>2971</v>
      </c>
      <c r="K349" s="522" t="s">
        <v>1157</v>
      </c>
      <c r="L349" s="511" t="s">
        <v>32</v>
      </c>
      <c r="M349" s="610">
        <v>1540</v>
      </c>
      <c r="N349" s="548">
        <v>45117</v>
      </c>
      <c r="O349" s="512">
        <f t="shared" si="16"/>
        <v>7</v>
      </c>
      <c r="P349" s="512">
        <f t="shared" si="17"/>
        <v>7</v>
      </c>
      <c r="Q349" s="498" t="str">
        <f t="shared" si="18"/>
        <v>Gastos_Gerais</v>
      </c>
    </row>
    <row r="350" spans="1:17" ht="48" hidden="1" x14ac:dyDescent="0.2">
      <c r="A350" s="505">
        <v>5195</v>
      </c>
      <c r="B350" s="506">
        <v>45120</v>
      </c>
      <c r="C350" s="507">
        <v>45108</v>
      </c>
      <c r="D350" s="508" t="s">
        <v>264</v>
      </c>
      <c r="E350" s="520" t="s">
        <v>80</v>
      </c>
      <c r="F350" s="521">
        <v>43759.16</v>
      </c>
      <c r="G350" s="510" t="s">
        <v>7004</v>
      </c>
      <c r="H350" s="520" t="s">
        <v>303</v>
      </c>
      <c r="I350" s="510" t="s">
        <v>2970</v>
      </c>
      <c r="J350" s="522" t="s">
        <v>2971</v>
      </c>
      <c r="K350" s="522" t="s">
        <v>1157</v>
      </c>
      <c r="L350" s="511" t="s">
        <v>32</v>
      </c>
      <c r="M350" s="610">
        <v>1541</v>
      </c>
      <c r="N350" s="548">
        <v>45117</v>
      </c>
      <c r="O350" s="512">
        <f t="shared" si="16"/>
        <v>7</v>
      </c>
      <c r="P350" s="512">
        <f t="shared" si="17"/>
        <v>7</v>
      </c>
      <c r="Q350" s="498" t="str">
        <f t="shared" si="18"/>
        <v>Gastos_Gerais</v>
      </c>
    </row>
    <row r="351" spans="1:17" ht="24" hidden="1" x14ac:dyDescent="0.2">
      <c r="A351" s="505">
        <v>5196</v>
      </c>
      <c r="B351" s="506">
        <v>45120</v>
      </c>
      <c r="C351" s="507">
        <v>45108</v>
      </c>
      <c r="D351" s="508" t="s">
        <v>264</v>
      </c>
      <c r="E351" s="520" t="s">
        <v>402</v>
      </c>
      <c r="F351" s="521">
        <v>34</v>
      </c>
      <c r="G351" s="510" t="s">
        <v>1487</v>
      </c>
      <c r="H351" s="520" t="s">
        <v>416</v>
      </c>
      <c r="I351" s="510" t="s">
        <v>6452</v>
      </c>
      <c r="J351" s="522" t="s">
        <v>4902</v>
      </c>
      <c r="K351" s="522" t="s">
        <v>1157</v>
      </c>
      <c r="L351" s="511" t="s">
        <v>32</v>
      </c>
      <c r="M351" s="610">
        <v>35</v>
      </c>
      <c r="N351" s="548">
        <v>45113</v>
      </c>
      <c r="O351" s="512">
        <f t="shared" si="16"/>
        <v>7</v>
      </c>
      <c r="P351" s="512">
        <f t="shared" si="17"/>
        <v>7</v>
      </c>
      <c r="Q351" s="498" t="str">
        <f t="shared" si="18"/>
        <v>Gastos_Gerais</v>
      </c>
    </row>
    <row r="352" spans="1:17" ht="24" hidden="1" x14ac:dyDescent="0.2">
      <c r="A352" s="505">
        <v>5197</v>
      </c>
      <c r="B352" s="506">
        <v>45120</v>
      </c>
      <c r="C352" s="507">
        <v>45108</v>
      </c>
      <c r="D352" s="508" t="s">
        <v>264</v>
      </c>
      <c r="E352" s="520" t="s">
        <v>402</v>
      </c>
      <c r="F352" s="521">
        <v>334</v>
      </c>
      <c r="G352" s="520" t="s">
        <v>1487</v>
      </c>
      <c r="H352" s="520" t="s">
        <v>416</v>
      </c>
      <c r="I352" s="510" t="s">
        <v>6452</v>
      </c>
      <c r="J352" s="522" t="s">
        <v>4902</v>
      </c>
      <c r="K352" s="522" t="s">
        <v>1157</v>
      </c>
      <c r="L352" s="511" t="s">
        <v>32</v>
      </c>
      <c r="M352" s="610">
        <v>34</v>
      </c>
      <c r="N352" s="548">
        <v>45111</v>
      </c>
      <c r="O352" s="512">
        <f t="shared" si="16"/>
        <v>7</v>
      </c>
      <c r="P352" s="512">
        <f t="shared" si="17"/>
        <v>7</v>
      </c>
      <c r="Q352" s="498" t="str">
        <f t="shared" si="18"/>
        <v>Gastos_Gerais</v>
      </c>
    </row>
    <row r="353" spans="1:17" ht="36" hidden="1" x14ac:dyDescent="0.2">
      <c r="A353" s="505">
        <v>5198</v>
      </c>
      <c r="B353" s="506">
        <v>45120</v>
      </c>
      <c r="C353" s="507">
        <v>45108</v>
      </c>
      <c r="D353" s="508" t="s">
        <v>141</v>
      </c>
      <c r="E353" s="520" t="s">
        <v>222</v>
      </c>
      <c r="F353" s="521">
        <v>4100</v>
      </c>
      <c r="G353" s="520" t="s">
        <v>7005</v>
      </c>
      <c r="H353" s="520" t="s">
        <v>414</v>
      </c>
      <c r="I353" s="510" t="s">
        <v>7006</v>
      </c>
      <c r="J353" s="522" t="s">
        <v>7007</v>
      </c>
      <c r="K353" s="522" t="s">
        <v>1157</v>
      </c>
      <c r="L353" s="511" t="s">
        <v>32</v>
      </c>
      <c r="M353" s="610">
        <v>3516</v>
      </c>
      <c r="N353" s="548">
        <v>45114</v>
      </c>
      <c r="O353" s="512">
        <f t="shared" si="16"/>
        <v>7</v>
      </c>
      <c r="P353" s="512">
        <f t="shared" si="17"/>
        <v>7</v>
      </c>
      <c r="Q353" s="498" t="str">
        <f t="shared" si="18"/>
        <v>Aquisição_de_Bens_Permanentes</v>
      </c>
    </row>
    <row r="354" spans="1:17" ht="36" hidden="1" x14ac:dyDescent="0.2">
      <c r="A354" s="505">
        <v>5199</v>
      </c>
      <c r="B354" s="506">
        <v>45120</v>
      </c>
      <c r="C354" s="507">
        <v>45108</v>
      </c>
      <c r="D354" s="508" t="s">
        <v>141</v>
      </c>
      <c r="E354" s="520" t="s">
        <v>222</v>
      </c>
      <c r="F354" s="521">
        <v>2050</v>
      </c>
      <c r="G354" s="520" t="s">
        <v>7008</v>
      </c>
      <c r="H354" s="520" t="s">
        <v>493</v>
      </c>
      <c r="I354" s="510" t="s">
        <v>7006</v>
      </c>
      <c r="J354" s="522" t="s">
        <v>7007</v>
      </c>
      <c r="K354" s="522" t="s">
        <v>1157</v>
      </c>
      <c r="L354" s="511" t="s">
        <v>32</v>
      </c>
      <c r="M354" s="610">
        <v>3517</v>
      </c>
      <c r="N354" s="548">
        <v>45114</v>
      </c>
      <c r="O354" s="512">
        <f t="shared" si="16"/>
        <v>7</v>
      </c>
      <c r="P354" s="512">
        <f t="shared" si="17"/>
        <v>7</v>
      </c>
      <c r="Q354" s="498" t="str">
        <f t="shared" si="18"/>
        <v>Aquisição_de_Bens_Permanentes</v>
      </c>
    </row>
    <row r="355" spans="1:17" ht="36" hidden="1" x14ac:dyDescent="0.2">
      <c r="A355" s="505">
        <v>5200</v>
      </c>
      <c r="B355" s="506">
        <v>45120</v>
      </c>
      <c r="C355" s="507">
        <v>45108</v>
      </c>
      <c r="D355" s="508" t="s">
        <v>141</v>
      </c>
      <c r="E355" s="520" t="s">
        <v>222</v>
      </c>
      <c r="F355" s="521">
        <v>4100</v>
      </c>
      <c r="G355" s="520" t="s">
        <v>7005</v>
      </c>
      <c r="H355" s="520" t="s">
        <v>417</v>
      </c>
      <c r="I355" s="510" t="s">
        <v>7006</v>
      </c>
      <c r="J355" s="522" t="s">
        <v>7007</v>
      </c>
      <c r="K355" s="522" t="s">
        <v>1157</v>
      </c>
      <c r="L355" s="511" t="s">
        <v>32</v>
      </c>
      <c r="M355" s="610">
        <v>3518</v>
      </c>
      <c r="N355" s="548">
        <v>45114</v>
      </c>
      <c r="O355" s="512">
        <f t="shared" si="16"/>
        <v>7</v>
      </c>
      <c r="P355" s="512">
        <f t="shared" si="17"/>
        <v>7</v>
      </c>
      <c r="Q355" s="498" t="str">
        <f t="shared" si="18"/>
        <v>Aquisição_de_Bens_Permanentes</v>
      </c>
    </row>
    <row r="356" spans="1:17" ht="36" hidden="1" x14ac:dyDescent="0.2">
      <c r="A356" s="505">
        <v>5201</v>
      </c>
      <c r="B356" s="506">
        <v>45120</v>
      </c>
      <c r="C356" s="507">
        <v>45108</v>
      </c>
      <c r="D356" s="508" t="s">
        <v>141</v>
      </c>
      <c r="E356" s="520" t="s">
        <v>222</v>
      </c>
      <c r="F356" s="521">
        <v>6150</v>
      </c>
      <c r="G356" s="520" t="s">
        <v>7009</v>
      </c>
      <c r="H356" s="520" t="s">
        <v>421</v>
      </c>
      <c r="I356" s="510" t="s">
        <v>7006</v>
      </c>
      <c r="J356" s="522" t="s">
        <v>7007</v>
      </c>
      <c r="K356" s="522" t="s">
        <v>1157</v>
      </c>
      <c r="L356" s="511" t="s">
        <v>32</v>
      </c>
      <c r="M356" s="610">
        <v>3531</v>
      </c>
      <c r="N356" s="548">
        <v>45114</v>
      </c>
      <c r="O356" s="512">
        <f t="shared" si="16"/>
        <v>7</v>
      </c>
      <c r="P356" s="512">
        <f t="shared" si="17"/>
        <v>7</v>
      </c>
      <c r="Q356" s="498" t="str">
        <f t="shared" si="18"/>
        <v>Aquisição_de_Bens_Permanentes</v>
      </c>
    </row>
    <row r="357" spans="1:17" ht="36" hidden="1" x14ac:dyDescent="0.2">
      <c r="A357" s="505">
        <v>5202</v>
      </c>
      <c r="B357" s="506">
        <v>45120</v>
      </c>
      <c r="C357" s="507">
        <v>45108</v>
      </c>
      <c r="D357" s="508" t="s">
        <v>141</v>
      </c>
      <c r="E357" s="520" t="s">
        <v>222</v>
      </c>
      <c r="F357" s="521">
        <v>16400</v>
      </c>
      <c r="G357" s="520" t="s">
        <v>7010</v>
      </c>
      <c r="H357" s="520" t="s">
        <v>419</v>
      </c>
      <c r="I357" s="510" t="s">
        <v>7006</v>
      </c>
      <c r="J357" s="522" t="s">
        <v>7007</v>
      </c>
      <c r="K357" s="522" t="s">
        <v>1157</v>
      </c>
      <c r="L357" s="511" t="s">
        <v>32</v>
      </c>
      <c r="M357" s="610">
        <v>3532</v>
      </c>
      <c r="N357" s="548">
        <v>45114</v>
      </c>
      <c r="O357" s="512">
        <f t="shared" si="16"/>
        <v>7</v>
      </c>
      <c r="P357" s="512">
        <f t="shared" si="17"/>
        <v>7</v>
      </c>
      <c r="Q357" s="498" t="str">
        <f t="shared" si="18"/>
        <v>Aquisição_de_Bens_Permanentes</v>
      </c>
    </row>
    <row r="358" spans="1:17" hidden="1" x14ac:dyDescent="0.2">
      <c r="A358" s="505">
        <v>5203</v>
      </c>
      <c r="B358" s="506">
        <v>45120</v>
      </c>
      <c r="C358" s="507">
        <v>45078</v>
      </c>
      <c r="D358" s="508" t="s">
        <v>264</v>
      </c>
      <c r="E358" s="520" t="s">
        <v>83</v>
      </c>
      <c r="F358" s="521">
        <v>685.83</v>
      </c>
      <c r="G358" s="520" t="s">
        <v>83</v>
      </c>
      <c r="H358" s="520" t="s">
        <v>417</v>
      </c>
      <c r="I358" s="510" t="s">
        <v>7516</v>
      </c>
      <c r="J358" s="522" t="s">
        <v>1162</v>
      </c>
      <c r="K358" s="522" t="s">
        <v>1157</v>
      </c>
      <c r="L358" s="511" t="s">
        <v>32</v>
      </c>
      <c r="M358" s="610">
        <v>46603233</v>
      </c>
      <c r="N358" s="548">
        <v>45120</v>
      </c>
      <c r="O358" s="512">
        <f t="shared" si="16"/>
        <v>7</v>
      </c>
      <c r="P358" s="512">
        <f t="shared" si="17"/>
        <v>6</v>
      </c>
      <c r="Q358" s="498" t="str">
        <f t="shared" si="18"/>
        <v>Gastos_Gerais</v>
      </c>
    </row>
    <row r="359" spans="1:17" hidden="1" x14ac:dyDescent="0.2">
      <c r="A359" s="505">
        <v>5204</v>
      </c>
      <c r="B359" s="506">
        <v>45120</v>
      </c>
      <c r="C359" s="507">
        <v>45078</v>
      </c>
      <c r="D359" s="508" t="s">
        <v>264</v>
      </c>
      <c r="E359" s="520" t="s">
        <v>83</v>
      </c>
      <c r="F359" s="521">
        <v>188.83</v>
      </c>
      <c r="G359" s="520" t="s">
        <v>83</v>
      </c>
      <c r="H359" s="520" t="s">
        <v>414</v>
      </c>
      <c r="I359" s="510" t="s">
        <v>7516</v>
      </c>
      <c r="J359" s="522" t="s">
        <v>1162</v>
      </c>
      <c r="K359" s="522" t="s">
        <v>1157</v>
      </c>
      <c r="L359" s="511" t="s">
        <v>32</v>
      </c>
      <c r="M359" s="610">
        <v>46568883</v>
      </c>
      <c r="N359" s="548">
        <v>45120</v>
      </c>
      <c r="O359" s="512">
        <f t="shared" si="16"/>
        <v>7</v>
      </c>
      <c r="P359" s="512">
        <f t="shared" si="17"/>
        <v>6</v>
      </c>
      <c r="Q359" s="498" t="str">
        <f t="shared" si="18"/>
        <v>Gastos_Gerais</v>
      </c>
    </row>
    <row r="360" spans="1:17" hidden="1" x14ac:dyDescent="0.2">
      <c r="A360" s="505">
        <v>5205</v>
      </c>
      <c r="B360" s="506">
        <v>45120</v>
      </c>
      <c r="C360" s="507">
        <v>45078</v>
      </c>
      <c r="D360" s="508" t="s">
        <v>264</v>
      </c>
      <c r="E360" s="520" t="s">
        <v>83</v>
      </c>
      <c r="F360" s="521">
        <v>269.64</v>
      </c>
      <c r="G360" s="520" t="s">
        <v>83</v>
      </c>
      <c r="H360" s="520" t="s">
        <v>416</v>
      </c>
      <c r="I360" s="510" t="s">
        <v>7516</v>
      </c>
      <c r="J360" s="522" t="s">
        <v>1162</v>
      </c>
      <c r="K360" s="522" t="s">
        <v>1157</v>
      </c>
      <c r="L360" s="511" t="s">
        <v>32</v>
      </c>
      <c r="M360" s="610">
        <v>46565425</v>
      </c>
      <c r="N360" s="548">
        <v>45120</v>
      </c>
      <c r="O360" s="512">
        <f t="shared" si="16"/>
        <v>7</v>
      </c>
      <c r="P360" s="512">
        <f t="shared" si="17"/>
        <v>6</v>
      </c>
      <c r="Q360" s="498" t="str">
        <f t="shared" si="18"/>
        <v>Gastos_Gerais</v>
      </c>
    </row>
    <row r="361" spans="1:17" hidden="1" x14ac:dyDescent="0.2">
      <c r="A361" s="505">
        <v>5206</v>
      </c>
      <c r="B361" s="506">
        <v>45120</v>
      </c>
      <c r="C361" s="507">
        <v>45078</v>
      </c>
      <c r="D361" s="508" t="s">
        <v>264</v>
      </c>
      <c r="E361" s="520" t="s">
        <v>83</v>
      </c>
      <c r="F361" s="521">
        <v>1555.97</v>
      </c>
      <c r="G361" s="520" t="s">
        <v>83</v>
      </c>
      <c r="H361" s="520" t="s">
        <v>422</v>
      </c>
      <c r="I361" s="510" t="s">
        <v>7516</v>
      </c>
      <c r="J361" s="522" t="s">
        <v>1162</v>
      </c>
      <c r="K361" s="522" t="s">
        <v>1157</v>
      </c>
      <c r="L361" s="511" t="s">
        <v>32</v>
      </c>
      <c r="M361" s="610">
        <v>47931157</v>
      </c>
      <c r="N361" s="548">
        <v>45120</v>
      </c>
      <c r="O361" s="512">
        <f t="shared" si="16"/>
        <v>7</v>
      </c>
      <c r="P361" s="512">
        <f t="shared" si="17"/>
        <v>6</v>
      </c>
      <c r="Q361" s="498" t="str">
        <f t="shared" si="18"/>
        <v>Gastos_Gerais</v>
      </c>
    </row>
    <row r="362" spans="1:17" ht="36" hidden="1" x14ac:dyDescent="0.2">
      <c r="A362" s="505">
        <v>5207</v>
      </c>
      <c r="B362" s="506">
        <v>45120</v>
      </c>
      <c r="C362" s="507">
        <v>45078</v>
      </c>
      <c r="D362" s="508" t="s">
        <v>264</v>
      </c>
      <c r="E362" s="520" t="s">
        <v>96</v>
      </c>
      <c r="F362" s="521">
        <v>199.6</v>
      </c>
      <c r="G362" s="520" t="s">
        <v>7011</v>
      </c>
      <c r="H362" s="520" t="s">
        <v>420</v>
      </c>
      <c r="I362" s="510" t="s">
        <v>7012</v>
      </c>
      <c r="J362" s="522" t="s">
        <v>4647</v>
      </c>
      <c r="K362" s="522" t="s">
        <v>1157</v>
      </c>
      <c r="L362" s="511" t="s">
        <v>32</v>
      </c>
      <c r="M362" s="610">
        <v>175</v>
      </c>
      <c r="N362" s="548">
        <v>45120</v>
      </c>
      <c r="O362" s="512">
        <f t="shared" si="16"/>
        <v>7</v>
      </c>
      <c r="P362" s="512">
        <f t="shared" si="17"/>
        <v>6</v>
      </c>
      <c r="Q362" s="498" t="str">
        <f t="shared" si="18"/>
        <v>Gastos_Gerais</v>
      </c>
    </row>
    <row r="363" spans="1:17" ht="24" hidden="1" x14ac:dyDescent="0.2">
      <c r="A363" s="505">
        <v>5208</v>
      </c>
      <c r="B363" s="506">
        <v>45120</v>
      </c>
      <c r="C363" s="507">
        <v>45108</v>
      </c>
      <c r="D363" s="508" t="s">
        <v>264</v>
      </c>
      <c r="E363" s="520" t="s">
        <v>96</v>
      </c>
      <c r="F363" s="521">
        <v>69.900000000000006</v>
      </c>
      <c r="G363" s="520" t="s">
        <v>7013</v>
      </c>
      <c r="H363" s="520" t="s">
        <v>419</v>
      </c>
      <c r="I363" s="510" t="s">
        <v>7014</v>
      </c>
      <c r="J363" s="522" t="s">
        <v>7015</v>
      </c>
      <c r="K363" s="522" t="s">
        <v>1157</v>
      </c>
      <c r="L363" s="511" t="s">
        <v>32</v>
      </c>
      <c r="M363" s="610">
        <v>12347</v>
      </c>
      <c r="N363" s="548">
        <v>45119</v>
      </c>
      <c r="O363" s="512">
        <f t="shared" si="16"/>
        <v>7</v>
      </c>
      <c r="P363" s="512">
        <f t="shared" si="17"/>
        <v>7</v>
      </c>
      <c r="Q363" s="498" t="str">
        <f t="shared" si="18"/>
        <v>Gastos_Gerais</v>
      </c>
    </row>
    <row r="364" spans="1:17" ht="24" hidden="1" x14ac:dyDescent="0.2">
      <c r="A364" s="505">
        <v>5209</v>
      </c>
      <c r="B364" s="506">
        <v>45120</v>
      </c>
      <c r="C364" s="507">
        <v>45108</v>
      </c>
      <c r="D364" s="508" t="s">
        <v>264</v>
      </c>
      <c r="E364" s="520" t="s">
        <v>402</v>
      </c>
      <c r="F364" s="521">
        <v>54.3</v>
      </c>
      <c r="G364" s="520" t="s">
        <v>1487</v>
      </c>
      <c r="H364" s="520" t="s">
        <v>493</v>
      </c>
      <c r="I364" s="510" t="s">
        <v>2541</v>
      </c>
      <c r="J364" s="522" t="s">
        <v>2542</v>
      </c>
      <c r="K364" s="522" t="s">
        <v>1157</v>
      </c>
      <c r="L364" s="511" t="s">
        <v>32</v>
      </c>
      <c r="M364" s="610">
        <v>661</v>
      </c>
      <c r="N364" s="548">
        <v>45119</v>
      </c>
      <c r="O364" s="512">
        <f t="shared" si="16"/>
        <v>7</v>
      </c>
      <c r="P364" s="512">
        <f t="shared" si="17"/>
        <v>7</v>
      </c>
      <c r="Q364" s="498" t="str">
        <f t="shared" si="18"/>
        <v>Gastos_Gerais</v>
      </c>
    </row>
    <row r="365" spans="1:17" ht="25.5" hidden="1" x14ac:dyDescent="0.2">
      <c r="A365" s="505">
        <v>5210</v>
      </c>
      <c r="B365" s="506">
        <v>45120</v>
      </c>
      <c r="C365" s="507">
        <v>45108</v>
      </c>
      <c r="D365" s="508" t="s">
        <v>176</v>
      </c>
      <c r="E365" s="520" t="s">
        <v>262</v>
      </c>
      <c r="F365" s="521">
        <v>609.6</v>
      </c>
      <c r="G365" s="520" t="s">
        <v>7016</v>
      </c>
      <c r="H365" s="520" t="s">
        <v>302</v>
      </c>
      <c r="I365" s="510" t="s">
        <v>3817</v>
      </c>
      <c r="J365" s="522" t="s">
        <v>430</v>
      </c>
      <c r="K365" s="522" t="s">
        <v>1188</v>
      </c>
      <c r="L365" s="511" t="s">
        <v>4137</v>
      </c>
      <c r="M365" s="610">
        <v>784991030</v>
      </c>
      <c r="N365" s="548">
        <v>45120</v>
      </c>
      <c r="O365" s="512">
        <f t="shared" si="16"/>
        <v>7</v>
      </c>
      <c r="P365" s="512">
        <f t="shared" si="17"/>
        <v>7</v>
      </c>
      <c r="Q365" s="498" t="str">
        <f t="shared" si="18"/>
        <v>Gastos_com_Pessoal</v>
      </c>
    </row>
    <row r="366" spans="1:17" ht="25.5" hidden="1" x14ac:dyDescent="0.2">
      <c r="A366" s="505">
        <v>5211</v>
      </c>
      <c r="B366" s="513">
        <v>45120</v>
      </c>
      <c r="C366" s="507">
        <v>45108</v>
      </c>
      <c r="D366" s="508" t="s">
        <v>176</v>
      </c>
      <c r="E366" s="520" t="s">
        <v>280</v>
      </c>
      <c r="F366" s="521">
        <v>1804.41</v>
      </c>
      <c r="G366" s="520" t="s">
        <v>7017</v>
      </c>
      <c r="H366" s="520" t="s">
        <v>302</v>
      </c>
      <c r="I366" s="510" t="s">
        <v>3817</v>
      </c>
      <c r="J366" s="522" t="s">
        <v>430</v>
      </c>
      <c r="K366" s="522" t="s">
        <v>1188</v>
      </c>
      <c r="L366" s="511" t="s">
        <v>4137</v>
      </c>
      <c r="M366" s="610">
        <v>784991030</v>
      </c>
      <c r="N366" s="548">
        <v>45120</v>
      </c>
      <c r="O366" s="512">
        <f t="shared" si="16"/>
        <v>7</v>
      </c>
      <c r="P366" s="512">
        <f t="shared" si="17"/>
        <v>7</v>
      </c>
      <c r="Q366" s="498" t="str">
        <f t="shared" si="18"/>
        <v>Gastos_com_Pessoal</v>
      </c>
    </row>
    <row r="367" spans="1:17" ht="25.5" hidden="1" x14ac:dyDescent="0.2">
      <c r="A367" s="505">
        <v>5212</v>
      </c>
      <c r="B367" s="506">
        <v>45120</v>
      </c>
      <c r="C367" s="507">
        <v>45108</v>
      </c>
      <c r="D367" s="508" t="s">
        <v>176</v>
      </c>
      <c r="E367" s="520" t="s">
        <v>262</v>
      </c>
      <c r="F367" s="521">
        <v>885.64</v>
      </c>
      <c r="G367" s="520" t="s">
        <v>7545</v>
      </c>
      <c r="H367" s="520" t="s">
        <v>416</v>
      </c>
      <c r="I367" s="510" t="s">
        <v>7546</v>
      </c>
      <c r="J367" s="522" t="s">
        <v>844</v>
      </c>
      <c r="K367" s="522" t="s">
        <v>1188</v>
      </c>
      <c r="L367" s="511" t="s">
        <v>4137</v>
      </c>
      <c r="M367" s="610">
        <v>785000514</v>
      </c>
      <c r="N367" s="548">
        <v>45120</v>
      </c>
      <c r="O367" s="512">
        <f t="shared" si="16"/>
        <v>7</v>
      </c>
      <c r="P367" s="512">
        <f t="shared" si="17"/>
        <v>7</v>
      </c>
      <c r="Q367" s="498" t="str">
        <f t="shared" si="18"/>
        <v>Gastos_com_Pessoal</v>
      </c>
    </row>
    <row r="368" spans="1:17" ht="25.5" hidden="1" x14ac:dyDescent="0.2">
      <c r="A368" s="505">
        <v>5213</v>
      </c>
      <c r="B368" s="506">
        <v>45120</v>
      </c>
      <c r="C368" s="507">
        <v>45108</v>
      </c>
      <c r="D368" s="508" t="s">
        <v>176</v>
      </c>
      <c r="E368" s="520" t="s">
        <v>280</v>
      </c>
      <c r="F368" s="521">
        <v>2495.77</v>
      </c>
      <c r="G368" s="520" t="s">
        <v>7547</v>
      </c>
      <c r="H368" s="520" t="s">
        <v>416</v>
      </c>
      <c r="I368" s="510" t="s">
        <v>7546</v>
      </c>
      <c r="J368" s="522" t="s">
        <v>844</v>
      </c>
      <c r="K368" s="522" t="s">
        <v>1188</v>
      </c>
      <c r="L368" s="511" t="s">
        <v>4137</v>
      </c>
      <c r="M368" s="610">
        <v>785000514</v>
      </c>
      <c r="N368" s="548">
        <v>45120</v>
      </c>
      <c r="O368" s="512">
        <f t="shared" si="16"/>
        <v>7</v>
      </c>
      <c r="P368" s="512">
        <f t="shared" si="17"/>
        <v>7</v>
      </c>
      <c r="Q368" s="498" t="str">
        <f t="shared" si="18"/>
        <v>Gastos_com_Pessoal</v>
      </c>
    </row>
    <row r="369" spans="1:17" ht="25.5" hidden="1" x14ac:dyDescent="0.2">
      <c r="A369" s="505">
        <v>5214</v>
      </c>
      <c r="B369" s="506">
        <v>45120</v>
      </c>
      <c r="C369" s="507">
        <v>45108</v>
      </c>
      <c r="D369" s="508" t="s">
        <v>176</v>
      </c>
      <c r="E369" s="520" t="s">
        <v>262</v>
      </c>
      <c r="F369" s="521">
        <v>1855.19</v>
      </c>
      <c r="G369" s="520" t="s">
        <v>7018</v>
      </c>
      <c r="H369" s="520" t="s">
        <v>302</v>
      </c>
      <c r="I369" s="510" t="s">
        <v>2319</v>
      </c>
      <c r="J369" s="522" t="s">
        <v>429</v>
      </c>
      <c r="K369" s="522" t="s">
        <v>1188</v>
      </c>
      <c r="L369" s="511" t="s">
        <v>4137</v>
      </c>
      <c r="M369" s="610">
        <v>785000514</v>
      </c>
      <c r="N369" s="548">
        <v>45120</v>
      </c>
      <c r="O369" s="512">
        <f t="shared" si="16"/>
        <v>7</v>
      </c>
      <c r="P369" s="512">
        <f t="shared" si="17"/>
        <v>7</v>
      </c>
      <c r="Q369" s="498" t="str">
        <f t="shared" si="18"/>
        <v>Gastos_com_Pessoal</v>
      </c>
    </row>
    <row r="370" spans="1:17" ht="25.5" hidden="1" x14ac:dyDescent="0.2">
      <c r="A370" s="505">
        <v>5215</v>
      </c>
      <c r="B370" s="506">
        <v>45120</v>
      </c>
      <c r="C370" s="507">
        <v>45108</v>
      </c>
      <c r="D370" s="508" t="s">
        <v>176</v>
      </c>
      <c r="E370" s="520" t="s">
        <v>280</v>
      </c>
      <c r="F370" s="521">
        <v>4409.93</v>
      </c>
      <c r="G370" s="520" t="s">
        <v>7019</v>
      </c>
      <c r="H370" s="520" t="s">
        <v>302</v>
      </c>
      <c r="I370" s="510" t="s">
        <v>2319</v>
      </c>
      <c r="J370" s="522" t="s">
        <v>429</v>
      </c>
      <c r="K370" s="522" t="s">
        <v>1188</v>
      </c>
      <c r="L370" s="511" t="s">
        <v>4137</v>
      </c>
      <c r="M370" s="610">
        <v>785000514</v>
      </c>
      <c r="N370" s="548">
        <v>45120</v>
      </c>
      <c r="O370" s="512">
        <f t="shared" si="16"/>
        <v>7</v>
      </c>
      <c r="P370" s="512">
        <f t="shared" si="17"/>
        <v>7</v>
      </c>
      <c r="Q370" s="498" t="str">
        <f t="shared" si="18"/>
        <v>Gastos_com_Pessoal</v>
      </c>
    </row>
    <row r="371" spans="1:17" ht="25.5" hidden="1" x14ac:dyDescent="0.2">
      <c r="A371" s="505">
        <v>5216</v>
      </c>
      <c r="B371" s="506">
        <v>45120</v>
      </c>
      <c r="C371" s="507">
        <v>45108</v>
      </c>
      <c r="D371" s="508" t="s">
        <v>176</v>
      </c>
      <c r="E371" s="520" t="s">
        <v>262</v>
      </c>
      <c r="F371" s="516">
        <v>306.98</v>
      </c>
      <c r="G371" s="520" t="s">
        <v>7020</v>
      </c>
      <c r="H371" s="520" t="s">
        <v>302</v>
      </c>
      <c r="I371" s="510" t="s">
        <v>7021</v>
      </c>
      <c r="J371" s="522" t="s">
        <v>615</v>
      </c>
      <c r="K371" s="522" t="s">
        <v>1188</v>
      </c>
      <c r="L371" s="511" t="s">
        <v>4137</v>
      </c>
      <c r="M371" s="610">
        <v>785000514</v>
      </c>
      <c r="N371" s="548">
        <v>45120</v>
      </c>
      <c r="O371" s="512">
        <f t="shared" si="16"/>
        <v>7</v>
      </c>
      <c r="P371" s="512">
        <f t="shared" si="17"/>
        <v>7</v>
      </c>
      <c r="Q371" s="498" t="str">
        <f t="shared" si="18"/>
        <v>Gastos_com_Pessoal</v>
      </c>
    </row>
    <row r="372" spans="1:17" ht="25.5" hidden="1" x14ac:dyDescent="0.2">
      <c r="A372" s="505">
        <v>5217</v>
      </c>
      <c r="B372" s="513">
        <v>45120</v>
      </c>
      <c r="C372" s="514">
        <v>45108</v>
      </c>
      <c r="D372" s="508" t="s">
        <v>176</v>
      </c>
      <c r="E372" s="515" t="s">
        <v>280</v>
      </c>
      <c r="F372" s="516">
        <v>920.99</v>
      </c>
      <c r="G372" s="517" t="s">
        <v>7022</v>
      </c>
      <c r="H372" s="515" t="s">
        <v>302</v>
      </c>
      <c r="I372" s="510" t="s">
        <v>7021</v>
      </c>
      <c r="J372" s="522" t="s">
        <v>615</v>
      </c>
      <c r="K372" s="522" t="s">
        <v>1188</v>
      </c>
      <c r="L372" s="511" t="s">
        <v>4137</v>
      </c>
      <c r="M372" s="610">
        <v>785000514</v>
      </c>
      <c r="N372" s="548">
        <v>45120</v>
      </c>
      <c r="O372" s="512">
        <f t="shared" si="16"/>
        <v>7</v>
      </c>
      <c r="P372" s="512">
        <f t="shared" si="17"/>
        <v>7</v>
      </c>
      <c r="Q372" s="498" t="str">
        <f t="shared" si="18"/>
        <v>Gastos_com_Pessoal</v>
      </c>
    </row>
    <row r="373" spans="1:17" ht="25.5" hidden="1" x14ac:dyDescent="0.2">
      <c r="A373" s="505">
        <v>5218</v>
      </c>
      <c r="B373" s="506">
        <v>45120</v>
      </c>
      <c r="C373" s="507">
        <v>45108</v>
      </c>
      <c r="D373" s="508" t="s">
        <v>176</v>
      </c>
      <c r="E373" s="520" t="s">
        <v>262</v>
      </c>
      <c r="F373" s="521">
        <v>1101.58</v>
      </c>
      <c r="G373" s="510" t="s">
        <v>7023</v>
      </c>
      <c r="H373" s="520" t="s">
        <v>423</v>
      </c>
      <c r="I373" s="510" t="s">
        <v>7024</v>
      </c>
      <c r="J373" s="522" t="s">
        <v>681</v>
      </c>
      <c r="K373" s="522" t="s">
        <v>1188</v>
      </c>
      <c r="L373" s="511" t="s">
        <v>4137</v>
      </c>
      <c r="M373" s="610">
        <v>785000514</v>
      </c>
      <c r="N373" s="548">
        <v>45120</v>
      </c>
      <c r="O373" s="512">
        <f t="shared" si="16"/>
        <v>7</v>
      </c>
      <c r="P373" s="512">
        <f t="shared" si="17"/>
        <v>7</v>
      </c>
      <c r="Q373" s="498" t="str">
        <f t="shared" si="18"/>
        <v>Gastos_com_Pessoal</v>
      </c>
    </row>
    <row r="374" spans="1:17" ht="25.5" hidden="1" x14ac:dyDescent="0.2">
      <c r="A374" s="505">
        <v>5219</v>
      </c>
      <c r="B374" s="506">
        <v>45120</v>
      </c>
      <c r="C374" s="507">
        <v>45108</v>
      </c>
      <c r="D374" s="508" t="s">
        <v>176</v>
      </c>
      <c r="E374" s="520" t="s">
        <v>280</v>
      </c>
      <c r="F374" s="521">
        <v>3007.64</v>
      </c>
      <c r="G374" s="510" t="s">
        <v>7025</v>
      </c>
      <c r="H374" s="520" t="s">
        <v>423</v>
      </c>
      <c r="I374" s="510" t="s">
        <v>7024</v>
      </c>
      <c r="J374" s="522" t="s">
        <v>681</v>
      </c>
      <c r="K374" s="522" t="s">
        <v>1188</v>
      </c>
      <c r="L374" s="511" t="s">
        <v>4137</v>
      </c>
      <c r="M374" s="610">
        <v>785000514</v>
      </c>
      <c r="N374" s="548">
        <v>45120</v>
      </c>
      <c r="O374" s="512">
        <f t="shared" si="16"/>
        <v>7</v>
      </c>
      <c r="P374" s="512">
        <f t="shared" si="17"/>
        <v>7</v>
      </c>
      <c r="Q374" s="498" t="str">
        <f t="shared" si="18"/>
        <v>Gastos_com_Pessoal</v>
      </c>
    </row>
    <row r="375" spans="1:17" ht="25.5" hidden="1" x14ac:dyDescent="0.2">
      <c r="A375" s="505">
        <v>5220</v>
      </c>
      <c r="B375" s="506">
        <v>45120</v>
      </c>
      <c r="C375" s="507">
        <v>45108</v>
      </c>
      <c r="D375" s="520" t="s">
        <v>176</v>
      </c>
      <c r="E375" s="520" t="s">
        <v>262</v>
      </c>
      <c r="F375" s="521">
        <v>908.6</v>
      </c>
      <c r="G375" s="510" t="s">
        <v>7548</v>
      </c>
      <c r="H375" s="520" t="s">
        <v>419</v>
      </c>
      <c r="I375" s="510" t="s">
        <v>6782</v>
      </c>
      <c r="J375" s="522" t="s">
        <v>771</v>
      </c>
      <c r="K375" s="522" t="s">
        <v>1188</v>
      </c>
      <c r="L375" s="511" t="s">
        <v>4137</v>
      </c>
      <c r="M375" s="610">
        <v>785000514</v>
      </c>
      <c r="N375" s="548">
        <v>45120</v>
      </c>
      <c r="O375" s="512">
        <f t="shared" si="16"/>
        <v>7</v>
      </c>
      <c r="P375" s="512">
        <f t="shared" si="17"/>
        <v>7</v>
      </c>
      <c r="Q375" s="498" t="str">
        <f t="shared" si="18"/>
        <v>Gastos_com_Pessoal</v>
      </c>
    </row>
    <row r="376" spans="1:17" ht="25.5" hidden="1" x14ac:dyDescent="0.2">
      <c r="A376" s="505">
        <v>5221</v>
      </c>
      <c r="B376" s="506">
        <v>45120</v>
      </c>
      <c r="C376" s="507">
        <v>45108</v>
      </c>
      <c r="D376" s="520" t="s">
        <v>176</v>
      </c>
      <c r="E376" s="520" t="s">
        <v>280</v>
      </c>
      <c r="F376" s="521">
        <v>2550.9499999999998</v>
      </c>
      <c r="G376" s="510" t="s">
        <v>7549</v>
      </c>
      <c r="H376" s="520" t="s">
        <v>419</v>
      </c>
      <c r="I376" s="510" t="s">
        <v>6782</v>
      </c>
      <c r="J376" s="522" t="s">
        <v>771</v>
      </c>
      <c r="K376" s="522" t="s">
        <v>1188</v>
      </c>
      <c r="L376" s="511" t="s">
        <v>4137</v>
      </c>
      <c r="M376" s="610">
        <v>785000514</v>
      </c>
      <c r="N376" s="548">
        <v>45120</v>
      </c>
      <c r="O376" s="512">
        <f t="shared" si="16"/>
        <v>7</v>
      </c>
      <c r="P376" s="512">
        <f t="shared" si="17"/>
        <v>7</v>
      </c>
      <c r="Q376" s="498" t="str">
        <f t="shared" si="18"/>
        <v>Gastos_com_Pessoal</v>
      </c>
    </row>
    <row r="377" spans="1:17" ht="25.5" hidden="1" x14ac:dyDescent="0.2">
      <c r="A377" s="505">
        <v>5222</v>
      </c>
      <c r="B377" s="506">
        <v>45120</v>
      </c>
      <c r="C377" s="507">
        <v>45108</v>
      </c>
      <c r="D377" s="520" t="s">
        <v>176</v>
      </c>
      <c r="E377" s="520" t="s">
        <v>262</v>
      </c>
      <c r="F377" s="521">
        <v>922.3</v>
      </c>
      <c r="G377" s="510" t="s">
        <v>7026</v>
      </c>
      <c r="H377" s="520" t="s">
        <v>418</v>
      </c>
      <c r="I377" s="510" t="s">
        <v>7027</v>
      </c>
      <c r="J377" s="522" t="s">
        <v>831</v>
      </c>
      <c r="K377" s="522" t="s">
        <v>1188</v>
      </c>
      <c r="L377" s="511" t="s">
        <v>4137</v>
      </c>
      <c r="M377" s="610">
        <v>785000514</v>
      </c>
      <c r="N377" s="548">
        <v>45120</v>
      </c>
      <c r="O377" s="512">
        <f t="shared" si="16"/>
        <v>7</v>
      </c>
      <c r="P377" s="512">
        <f t="shared" si="17"/>
        <v>7</v>
      </c>
      <c r="Q377" s="498" t="str">
        <f t="shared" si="18"/>
        <v>Gastos_com_Pessoal</v>
      </c>
    </row>
    <row r="378" spans="1:17" ht="25.5" hidden="1" x14ac:dyDescent="0.2">
      <c r="A378" s="505">
        <v>5223</v>
      </c>
      <c r="B378" s="506">
        <v>45120</v>
      </c>
      <c r="C378" s="507">
        <v>45108</v>
      </c>
      <c r="D378" s="520" t="s">
        <v>176</v>
      </c>
      <c r="E378" s="520" t="s">
        <v>280</v>
      </c>
      <c r="F378" s="521">
        <v>2583.9</v>
      </c>
      <c r="G378" s="510" t="s">
        <v>7028</v>
      </c>
      <c r="H378" s="520" t="s">
        <v>418</v>
      </c>
      <c r="I378" s="510" t="s">
        <v>7027</v>
      </c>
      <c r="J378" s="522" t="s">
        <v>831</v>
      </c>
      <c r="K378" s="522" t="s">
        <v>1188</v>
      </c>
      <c r="L378" s="511" t="s">
        <v>4137</v>
      </c>
      <c r="M378" s="610">
        <v>785000514</v>
      </c>
      <c r="N378" s="548">
        <v>45120</v>
      </c>
      <c r="O378" s="512">
        <f t="shared" si="16"/>
        <v>7</v>
      </c>
      <c r="P378" s="512">
        <f t="shared" si="17"/>
        <v>7</v>
      </c>
      <c r="Q378" s="498" t="str">
        <f t="shared" si="18"/>
        <v>Gastos_com_Pessoal</v>
      </c>
    </row>
    <row r="379" spans="1:17" ht="25.5" hidden="1" x14ac:dyDescent="0.2">
      <c r="A379" s="505">
        <v>5224</v>
      </c>
      <c r="B379" s="506">
        <v>45120</v>
      </c>
      <c r="C379" s="507">
        <v>45108</v>
      </c>
      <c r="D379" s="520" t="s">
        <v>176</v>
      </c>
      <c r="E379" s="520" t="s">
        <v>262</v>
      </c>
      <c r="F379" s="521">
        <v>979.02</v>
      </c>
      <c r="G379" s="510" t="s">
        <v>7029</v>
      </c>
      <c r="H379" s="520" t="s">
        <v>417</v>
      </c>
      <c r="I379" s="510" t="s">
        <v>7030</v>
      </c>
      <c r="J379" s="522" t="s">
        <v>472</v>
      </c>
      <c r="K379" s="522" t="s">
        <v>1188</v>
      </c>
      <c r="L379" s="511" t="s">
        <v>4137</v>
      </c>
      <c r="M379" s="610">
        <v>785000514</v>
      </c>
      <c r="N379" s="548">
        <v>45120</v>
      </c>
      <c r="O379" s="512">
        <f t="shared" si="16"/>
        <v>7</v>
      </c>
      <c r="P379" s="512">
        <f t="shared" si="17"/>
        <v>7</v>
      </c>
      <c r="Q379" s="498" t="str">
        <f t="shared" si="18"/>
        <v>Gastos_com_Pessoal</v>
      </c>
    </row>
    <row r="380" spans="1:17" ht="25.5" hidden="1" x14ac:dyDescent="0.2">
      <c r="A380" s="505">
        <v>5225</v>
      </c>
      <c r="B380" s="506">
        <v>45120</v>
      </c>
      <c r="C380" s="507">
        <v>45108</v>
      </c>
      <c r="D380" s="520" t="s">
        <v>176</v>
      </c>
      <c r="E380" s="520" t="s">
        <v>280</v>
      </c>
      <c r="F380" s="521">
        <v>2707.7</v>
      </c>
      <c r="G380" s="520" t="s">
        <v>7031</v>
      </c>
      <c r="H380" s="520" t="s">
        <v>417</v>
      </c>
      <c r="I380" s="510" t="s">
        <v>7030</v>
      </c>
      <c r="J380" s="522" t="s">
        <v>472</v>
      </c>
      <c r="K380" s="522" t="s">
        <v>1188</v>
      </c>
      <c r="L380" s="511" t="s">
        <v>4137</v>
      </c>
      <c r="M380" s="610">
        <v>785000514</v>
      </c>
      <c r="N380" s="548">
        <v>45120</v>
      </c>
      <c r="O380" s="512">
        <f t="shared" si="16"/>
        <v>7</v>
      </c>
      <c r="P380" s="512">
        <f t="shared" si="17"/>
        <v>7</v>
      </c>
      <c r="Q380" s="498" t="str">
        <f t="shared" si="18"/>
        <v>Gastos_com_Pessoal</v>
      </c>
    </row>
    <row r="381" spans="1:17" ht="25.5" hidden="1" x14ac:dyDescent="0.2">
      <c r="A381" s="505">
        <v>5226</v>
      </c>
      <c r="B381" s="506">
        <v>45120</v>
      </c>
      <c r="C381" s="507">
        <v>45108</v>
      </c>
      <c r="D381" s="520" t="s">
        <v>176</v>
      </c>
      <c r="E381" s="520" t="s">
        <v>262</v>
      </c>
      <c r="F381" s="521">
        <v>306.98</v>
      </c>
      <c r="G381" s="520" t="s">
        <v>7032</v>
      </c>
      <c r="H381" s="520" t="s">
        <v>302</v>
      </c>
      <c r="I381" s="510" t="s">
        <v>7033</v>
      </c>
      <c r="J381" s="522" t="s">
        <v>997</v>
      </c>
      <c r="K381" s="522" t="s">
        <v>1188</v>
      </c>
      <c r="L381" s="511" t="s">
        <v>4137</v>
      </c>
      <c r="M381" s="610">
        <v>785000514</v>
      </c>
      <c r="N381" s="548">
        <v>45120</v>
      </c>
      <c r="O381" s="512">
        <f t="shared" si="16"/>
        <v>7</v>
      </c>
      <c r="P381" s="512">
        <f t="shared" si="17"/>
        <v>7</v>
      </c>
      <c r="Q381" s="498" t="str">
        <f t="shared" si="18"/>
        <v>Gastos_com_Pessoal</v>
      </c>
    </row>
    <row r="382" spans="1:17" ht="25.5" hidden="1" x14ac:dyDescent="0.2">
      <c r="A382" s="505">
        <v>5227</v>
      </c>
      <c r="B382" s="506">
        <v>45120</v>
      </c>
      <c r="C382" s="507">
        <v>45108</v>
      </c>
      <c r="D382" s="520" t="s">
        <v>176</v>
      </c>
      <c r="E382" s="520" t="s">
        <v>280</v>
      </c>
      <c r="F382" s="521">
        <v>920.99</v>
      </c>
      <c r="G382" s="520" t="s">
        <v>7034</v>
      </c>
      <c r="H382" s="520" t="s">
        <v>302</v>
      </c>
      <c r="I382" s="510" t="s">
        <v>7033</v>
      </c>
      <c r="J382" s="522" t="s">
        <v>997</v>
      </c>
      <c r="K382" s="522" t="s">
        <v>1188</v>
      </c>
      <c r="L382" s="511" t="s">
        <v>4137</v>
      </c>
      <c r="M382" s="610">
        <v>785000514</v>
      </c>
      <c r="N382" s="548">
        <v>45120</v>
      </c>
      <c r="O382" s="512">
        <f t="shared" si="16"/>
        <v>7</v>
      </c>
      <c r="P382" s="512">
        <f t="shared" si="17"/>
        <v>7</v>
      </c>
      <c r="Q382" s="498" t="str">
        <f t="shared" si="18"/>
        <v>Gastos_com_Pessoal</v>
      </c>
    </row>
    <row r="383" spans="1:17" ht="25.5" hidden="1" x14ac:dyDescent="0.2">
      <c r="A383" s="505">
        <v>5228</v>
      </c>
      <c r="B383" s="506">
        <v>45120</v>
      </c>
      <c r="C383" s="507">
        <v>45108</v>
      </c>
      <c r="D383" s="520" t="s">
        <v>176</v>
      </c>
      <c r="E383" s="520" t="s">
        <v>262</v>
      </c>
      <c r="F383" s="521">
        <v>936.09</v>
      </c>
      <c r="G383" s="510" t="s">
        <v>7035</v>
      </c>
      <c r="H383" s="510" t="s">
        <v>414</v>
      </c>
      <c r="I383" s="510" t="s">
        <v>7036</v>
      </c>
      <c r="J383" s="511" t="s">
        <v>543</v>
      </c>
      <c r="K383" s="522" t="s">
        <v>1188</v>
      </c>
      <c r="L383" s="511" t="s">
        <v>4137</v>
      </c>
      <c r="M383" s="610">
        <v>785000514</v>
      </c>
      <c r="N383" s="548">
        <v>45120</v>
      </c>
      <c r="O383" s="512">
        <f t="shared" si="16"/>
        <v>7</v>
      </c>
      <c r="P383" s="512">
        <f t="shared" si="17"/>
        <v>7</v>
      </c>
      <c r="Q383" s="498" t="str">
        <f t="shared" si="18"/>
        <v>Gastos_com_Pessoal</v>
      </c>
    </row>
    <row r="384" spans="1:17" ht="25.5" hidden="1" x14ac:dyDescent="0.2">
      <c r="A384" s="505">
        <v>5229</v>
      </c>
      <c r="B384" s="506">
        <v>45120</v>
      </c>
      <c r="C384" s="507">
        <v>45108</v>
      </c>
      <c r="D384" s="520" t="s">
        <v>176</v>
      </c>
      <c r="E384" s="520" t="s">
        <v>280</v>
      </c>
      <c r="F384" s="521">
        <v>2702.47</v>
      </c>
      <c r="G384" s="510" t="s">
        <v>7037</v>
      </c>
      <c r="H384" s="510" t="s">
        <v>414</v>
      </c>
      <c r="I384" s="510" t="s">
        <v>7036</v>
      </c>
      <c r="J384" s="511" t="s">
        <v>543</v>
      </c>
      <c r="K384" s="522" t="s">
        <v>1188</v>
      </c>
      <c r="L384" s="511" t="s">
        <v>4137</v>
      </c>
      <c r="M384" s="610">
        <v>785000514</v>
      </c>
      <c r="N384" s="548">
        <v>45120</v>
      </c>
      <c r="O384" s="512">
        <f t="shared" si="16"/>
        <v>7</v>
      </c>
      <c r="P384" s="512">
        <f t="shared" si="17"/>
        <v>7</v>
      </c>
      <c r="Q384" s="498" t="str">
        <f t="shared" si="18"/>
        <v>Gastos_com_Pessoal</v>
      </c>
    </row>
    <row r="385" spans="1:17" ht="25.5" hidden="1" x14ac:dyDescent="0.2">
      <c r="A385" s="505">
        <v>5230</v>
      </c>
      <c r="B385" s="506">
        <v>45120</v>
      </c>
      <c r="C385" s="507">
        <v>45108</v>
      </c>
      <c r="D385" s="520" t="s">
        <v>176</v>
      </c>
      <c r="E385" s="520" t="s">
        <v>262</v>
      </c>
      <c r="F385" s="521">
        <v>810.13</v>
      </c>
      <c r="G385" s="510" t="s">
        <v>7038</v>
      </c>
      <c r="H385" s="520" t="s">
        <v>416</v>
      </c>
      <c r="I385" s="510" t="s">
        <v>7039</v>
      </c>
      <c r="J385" s="522" t="s">
        <v>624</v>
      </c>
      <c r="K385" s="522" t="s">
        <v>1188</v>
      </c>
      <c r="L385" s="511" t="s">
        <v>4137</v>
      </c>
      <c r="M385" s="610">
        <v>785000514</v>
      </c>
      <c r="N385" s="548">
        <v>45120</v>
      </c>
      <c r="O385" s="512">
        <f t="shared" si="16"/>
        <v>7</v>
      </c>
      <c r="P385" s="512">
        <f t="shared" si="17"/>
        <v>7</v>
      </c>
      <c r="Q385" s="498" t="str">
        <f t="shared" si="18"/>
        <v>Gastos_com_Pessoal</v>
      </c>
    </row>
    <row r="386" spans="1:17" ht="25.5" hidden="1" x14ac:dyDescent="0.2">
      <c r="A386" s="505">
        <v>5231</v>
      </c>
      <c r="B386" s="506">
        <v>45120</v>
      </c>
      <c r="C386" s="507">
        <v>45108</v>
      </c>
      <c r="D386" s="520" t="s">
        <v>176</v>
      </c>
      <c r="E386" s="520" t="s">
        <v>280</v>
      </c>
      <c r="F386" s="521">
        <v>2314.8200000000002</v>
      </c>
      <c r="G386" s="510" t="s">
        <v>7040</v>
      </c>
      <c r="H386" s="520" t="s">
        <v>416</v>
      </c>
      <c r="I386" s="510" t="s">
        <v>7039</v>
      </c>
      <c r="J386" s="522" t="s">
        <v>624</v>
      </c>
      <c r="K386" s="522" t="s">
        <v>1188</v>
      </c>
      <c r="L386" s="511" t="s">
        <v>4137</v>
      </c>
      <c r="M386" s="610">
        <v>785000514</v>
      </c>
      <c r="N386" s="548">
        <v>45120</v>
      </c>
      <c r="O386" s="512">
        <f t="shared" si="16"/>
        <v>7</v>
      </c>
      <c r="P386" s="512">
        <f t="shared" si="17"/>
        <v>7</v>
      </c>
      <c r="Q386" s="498" t="str">
        <f t="shared" si="18"/>
        <v>Gastos_com_Pessoal</v>
      </c>
    </row>
    <row r="387" spans="1:17" ht="25.5" hidden="1" x14ac:dyDescent="0.2">
      <c r="A387" s="505">
        <v>5232</v>
      </c>
      <c r="B387" s="506">
        <v>45120</v>
      </c>
      <c r="C387" s="507">
        <v>45108</v>
      </c>
      <c r="D387" s="520" t="s">
        <v>176</v>
      </c>
      <c r="E387" s="520" t="s">
        <v>262</v>
      </c>
      <c r="F387" s="521">
        <v>1001.91</v>
      </c>
      <c r="G387" s="510" t="s">
        <v>7041</v>
      </c>
      <c r="H387" s="520" t="s">
        <v>417</v>
      </c>
      <c r="I387" s="510" t="s">
        <v>7042</v>
      </c>
      <c r="J387" s="522" t="s">
        <v>590</v>
      </c>
      <c r="K387" s="522" t="s">
        <v>1188</v>
      </c>
      <c r="L387" s="511" t="s">
        <v>4137</v>
      </c>
      <c r="M387" s="610">
        <v>785000514</v>
      </c>
      <c r="N387" s="548">
        <v>45120</v>
      </c>
      <c r="O387" s="512">
        <f t="shared" si="16"/>
        <v>7</v>
      </c>
      <c r="P387" s="512">
        <f t="shared" si="17"/>
        <v>7</v>
      </c>
      <c r="Q387" s="498" t="str">
        <f t="shared" si="18"/>
        <v>Gastos_com_Pessoal</v>
      </c>
    </row>
    <row r="388" spans="1:17" ht="25.5" hidden="1" x14ac:dyDescent="0.2">
      <c r="A388" s="505">
        <v>5233</v>
      </c>
      <c r="B388" s="506">
        <v>45120</v>
      </c>
      <c r="C388" s="507">
        <v>45108</v>
      </c>
      <c r="D388" s="520" t="s">
        <v>176</v>
      </c>
      <c r="E388" s="520" t="s">
        <v>280</v>
      </c>
      <c r="F388" s="521">
        <v>2755.61</v>
      </c>
      <c r="G388" s="510" t="s">
        <v>7043</v>
      </c>
      <c r="H388" s="520" t="s">
        <v>417</v>
      </c>
      <c r="I388" s="510" t="s">
        <v>7042</v>
      </c>
      <c r="J388" s="522" t="s">
        <v>590</v>
      </c>
      <c r="K388" s="522" t="s">
        <v>1188</v>
      </c>
      <c r="L388" s="511" t="s">
        <v>4137</v>
      </c>
      <c r="M388" s="610">
        <v>785000514</v>
      </c>
      <c r="N388" s="548">
        <v>45120</v>
      </c>
      <c r="O388" s="512">
        <f t="shared" si="16"/>
        <v>7</v>
      </c>
      <c r="P388" s="512">
        <f t="shared" si="17"/>
        <v>7</v>
      </c>
      <c r="Q388" s="498" t="str">
        <f t="shared" si="18"/>
        <v>Gastos_com_Pessoal</v>
      </c>
    </row>
    <row r="389" spans="1:17" ht="25.5" hidden="1" x14ac:dyDescent="0.2">
      <c r="A389" s="505">
        <v>5234</v>
      </c>
      <c r="B389" s="506">
        <v>45120</v>
      </c>
      <c r="C389" s="507">
        <v>45108</v>
      </c>
      <c r="D389" s="520" t="s">
        <v>176</v>
      </c>
      <c r="E389" s="520" t="s">
        <v>262</v>
      </c>
      <c r="F389" s="521">
        <v>825.07</v>
      </c>
      <c r="G389" s="510" t="s">
        <v>7044</v>
      </c>
      <c r="H389" s="520" t="s">
        <v>421</v>
      </c>
      <c r="I389" s="510" t="s">
        <v>5137</v>
      </c>
      <c r="J389" s="522" t="s">
        <v>563</v>
      </c>
      <c r="K389" s="522" t="s">
        <v>1188</v>
      </c>
      <c r="L389" s="511" t="s">
        <v>4137</v>
      </c>
      <c r="M389" s="610">
        <v>785000514</v>
      </c>
      <c r="N389" s="548">
        <v>45120</v>
      </c>
      <c r="O389" s="512">
        <f t="shared" ref="O389:O452" si="19">IF(B389=0,0,IF(YEAR(B389)=$P$1,MONTH(B389)-$O$1+1,(YEAR(B389)-$P$1)*12-$O$1+1+MONTH(B389)))</f>
        <v>7</v>
      </c>
      <c r="P389" s="512">
        <f t="shared" ref="P389:P452" si="20">IF(C389=0,0,IF(YEAR(C389)=$P$1,MONTH(C389)-$O$1+1,(YEAR(C389)-$P$1)*12-$O$1+1+MONTH(C389)))</f>
        <v>7</v>
      </c>
      <c r="Q389" s="498" t="str">
        <f t="shared" ref="Q389:Q452" si="21">SUBSTITUTE(D389," ","_")</f>
        <v>Gastos_com_Pessoal</v>
      </c>
    </row>
    <row r="390" spans="1:17" ht="25.5" hidden="1" x14ac:dyDescent="0.2">
      <c r="A390" s="505">
        <v>5235</v>
      </c>
      <c r="B390" s="513">
        <v>45120</v>
      </c>
      <c r="C390" s="514">
        <v>45108</v>
      </c>
      <c r="D390" s="520" t="s">
        <v>176</v>
      </c>
      <c r="E390" s="520" t="s">
        <v>280</v>
      </c>
      <c r="F390" s="516">
        <v>2379.11</v>
      </c>
      <c r="G390" s="520" t="s">
        <v>7045</v>
      </c>
      <c r="H390" s="520" t="s">
        <v>421</v>
      </c>
      <c r="I390" s="510" t="s">
        <v>5137</v>
      </c>
      <c r="J390" s="522" t="s">
        <v>563</v>
      </c>
      <c r="K390" s="522" t="s">
        <v>1188</v>
      </c>
      <c r="L390" s="511" t="s">
        <v>4137</v>
      </c>
      <c r="M390" s="610">
        <v>785000514</v>
      </c>
      <c r="N390" s="548">
        <v>45120</v>
      </c>
      <c r="O390" s="512">
        <f t="shared" si="19"/>
        <v>7</v>
      </c>
      <c r="P390" s="512">
        <f t="shared" si="20"/>
        <v>7</v>
      </c>
      <c r="Q390" s="498" t="str">
        <f t="shared" si="21"/>
        <v>Gastos_com_Pessoal</v>
      </c>
    </row>
    <row r="391" spans="1:17" ht="25.5" hidden="1" x14ac:dyDescent="0.2">
      <c r="A391" s="505">
        <v>5236</v>
      </c>
      <c r="B391" s="506">
        <v>45120</v>
      </c>
      <c r="C391" s="507">
        <v>45108</v>
      </c>
      <c r="D391" s="520" t="s">
        <v>176</v>
      </c>
      <c r="E391" s="520" t="s">
        <v>262</v>
      </c>
      <c r="F391" s="521">
        <v>512.30999999999995</v>
      </c>
      <c r="G391" s="520" t="s">
        <v>7046</v>
      </c>
      <c r="H391" s="520" t="s">
        <v>416</v>
      </c>
      <c r="I391" s="510" t="s">
        <v>7047</v>
      </c>
      <c r="J391" s="522" t="s">
        <v>1021</v>
      </c>
      <c r="K391" s="522" t="s">
        <v>1188</v>
      </c>
      <c r="L391" s="511" t="s">
        <v>4137</v>
      </c>
      <c r="M391" s="611">
        <v>785000514</v>
      </c>
      <c r="N391" s="548">
        <v>45120</v>
      </c>
      <c r="O391" s="512">
        <f t="shared" si="19"/>
        <v>7</v>
      </c>
      <c r="P391" s="512">
        <f t="shared" si="20"/>
        <v>7</v>
      </c>
      <c r="Q391" s="498" t="str">
        <f t="shared" si="21"/>
        <v>Gastos_com_Pessoal</v>
      </c>
    </row>
    <row r="392" spans="1:17" ht="25.5" hidden="1" x14ac:dyDescent="0.2">
      <c r="A392" s="505">
        <v>5237</v>
      </c>
      <c r="B392" s="506">
        <v>45120</v>
      </c>
      <c r="C392" s="507">
        <v>45108</v>
      </c>
      <c r="D392" s="520" t="s">
        <v>176</v>
      </c>
      <c r="E392" s="520" t="s">
        <v>280</v>
      </c>
      <c r="F392" s="521">
        <v>1536.9</v>
      </c>
      <c r="G392" s="520" t="s">
        <v>7048</v>
      </c>
      <c r="H392" s="520" t="s">
        <v>416</v>
      </c>
      <c r="I392" s="510" t="s">
        <v>7047</v>
      </c>
      <c r="J392" s="522" t="s">
        <v>1021</v>
      </c>
      <c r="K392" s="522" t="s">
        <v>1188</v>
      </c>
      <c r="L392" s="511" t="s">
        <v>4137</v>
      </c>
      <c r="M392" s="610">
        <v>785000514</v>
      </c>
      <c r="N392" s="548">
        <v>45120</v>
      </c>
      <c r="O392" s="512">
        <f t="shared" si="19"/>
        <v>7</v>
      </c>
      <c r="P392" s="512">
        <f t="shared" si="20"/>
        <v>7</v>
      </c>
      <c r="Q392" s="498" t="str">
        <f t="shared" si="21"/>
        <v>Gastos_com_Pessoal</v>
      </c>
    </row>
    <row r="393" spans="1:17" ht="25.5" hidden="1" x14ac:dyDescent="0.2">
      <c r="A393" s="505">
        <v>5238</v>
      </c>
      <c r="B393" s="506">
        <v>45120</v>
      </c>
      <c r="C393" s="507">
        <v>45108</v>
      </c>
      <c r="D393" s="520" t="s">
        <v>176</v>
      </c>
      <c r="E393" s="520" t="s">
        <v>262</v>
      </c>
      <c r="F393" s="521">
        <v>734.58</v>
      </c>
      <c r="G393" s="520" t="s">
        <v>7049</v>
      </c>
      <c r="H393" s="520" t="s">
        <v>421</v>
      </c>
      <c r="I393" s="510" t="s">
        <v>7050</v>
      </c>
      <c r="J393" s="522" t="s">
        <v>835</v>
      </c>
      <c r="K393" s="522" t="s">
        <v>1188</v>
      </c>
      <c r="L393" s="511" t="s">
        <v>4137</v>
      </c>
      <c r="M393" s="610">
        <v>785000514</v>
      </c>
      <c r="N393" s="548">
        <v>45120</v>
      </c>
      <c r="O393" s="512">
        <f t="shared" si="19"/>
        <v>7</v>
      </c>
      <c r="P393" s="512">
        <f t="shared" si="20"/>
        <v>7</v>
      </c>
      <c r="Q393" s="498" t="str">
        <f t="shared" si="21"/>
        <v>Gastos_com_Pessoal</v>
      </c>
    </row>
    <row r="394" spans="1:17" ht="25.5" hidden="1" x14ac:dyDescent="0.2">
      <c r="A394" s="505">
        <v>5239</v>
      </c>
      <c r="B394" s="506">
        <v>45120</v>
      </c>
      <c r="C394" s="507">
        <v>45108</v>
      </c>
      <c r="D394" s="520" t="s">
        <v>176</v>
      </c>
      <c r="E394" s="520" t="s">
        <v>280</v>
      </c>
      <c r="F394" s="521">
        <v>2133.4499999999998</v>
      </c>
      <c r="G394" s="520" t="s">
        <v>7051</v>
      </c>
      <c r="H394" s="520" t="s">
        <v>421</v>
      </c>
      <c r="I394" s="510" t="s">
        <v>7050</v>
      </c>
      <c r="J394" s="522" t="s">
        <v>835</v>
      </c>
      <c r="K394" s="522" t="s">
        <v>1188</v>
      </c>
      <c r="L394" s="511" t="s">
        <v>4137</v>
      </c>
      <c r="M394" s="610">
        <v>785000514</v>
      </c>
      <c r="N394" s="548">
        <v>45120</v>
      </c>
      <c r="O394" s="512">
        <f t="shared" si="19"/>
        <v>7</v>
      </c>
      <c r="P394" s="512">
        <f t="shared" si="20"/>
        <v>7</v>
      </c>
      <c r="Q394" s="498" t="str">
        <f t="shared" si="21"/>
        <v>Gastos_com_Pessoal</v>
      </c>
    </row>
    <row r="395" spans="1:17" ht="25.5" hidden="1" x14ac:dyDescent="0.2">
      <c r="A395" s="505">
        <v>5240</v>
      </c>
      <c r="B395" s="506">
        <v>45120</v>
      </c>
      <c r="C395" s="507">
        <v>45108</v>
      </c>
      <c r="D395" s="520" t="s">
        <v>176</v>
      </c>
      <c r="E395" s="520" t="s">
        <v>262</v>
      </c>
      <c r="F395" s="521">
        <v>746.4</v>
      </c>
      <c r="G395" s="520" t="s">
        <v>7016</v>
      </c>
      <c r="H395" s="520" t="s">
        <v>414</v>
      </c>
      <c r="I395" s="510" t="s">
        <v>7052</v>
      </c>
      <c r="J395" s="522" t="s">
        <v>489</v>
      </c>
      <c r="K395" s="522" t="s">
        <v>1188</v>
      </c>
      <c r="L395" s="511" t="s">
        <v>4137</v>
      </c>
      <c r="M395" s="610">
        <v>785000514</v>
      </c>
      <c r="N395" s="548">
        <v>45120</v>
      </c>
      <c r="O395" s="512">
        <f t="shared" si="19"/>
        <v>7</v>
      </c>
      <c r="P395" s="512">
        <f t="shared" si="20"/>
        <v>7</v>
      </c>
      <c r="Q395" s="498" t="str">
        <f t="shared" si="21"/>
        <v>Gastos_com_Pessoal</v>
      </c>
    </row>
    <row r="396" spans="1:17" ht="25.5" hidden="1" x14ac:dyDescent="0.2">
      <c r="A396" s="505">
        <v>5241</v>
      </c>
      <c r="B396" s="506">
        <v>45120</v>
      </c>
      <c r="C396" s="507">
        <v>45108</v>
      </c>
      <c r="D396" s="520" t="s">
        <v>176</v>
      </c>
      <c r="E396" s="520" t="s">
        <v>280</v>
      </c>
      <c r="F396" s="521">
        <v>2187.98</v>
      </c>
      <c r="G396" s="520" t="s">
        <v>7017</v>
      </c>
      <c r="H396" s="520" t="s">
        <v>414</v>
      </c>
      <c r="I396" s="510" t="s">
        <v>7052</v>
      </c>
      <c r="J396" s="522" t="s">
        <v>489</v>
      </c>
      <c r="K396" s="522" t="s">
        <v>1188</v>
      </c>
      <c r="L396" s="511" t="s">
        <v>4137</v>
      </c>
      <c r="M396" s="610">
        <v>785000514</v>
      </c>
      <c r="N396" s="548">
        <v>45120</v>
      </c>
      <c r="O396" s="512">
        <f t="shared" si="19"/>
        <v>7</v>
      </c>
      <c r="P396" s="512">
        <f t="shared" si="20"/>
        <v>7</v>
      </c>
      <c r="Q396" s="498" t="str">
        <f t="shared" si="21"/>
        <v>Gastos_com_Pessoal</v>
      </c>
    </row>
    <row r="397" spans="1:17" ht="25.5" hidden="1" x14ac:dyDescent="0.2">
      <c r="A397" s="505">
        <v>5242</v>
      </c>
      <c r="B397" s="506">
        <v>45120</v>
      </c>
      <c r="C397" s="507">
        <v>45108</v>
      </c>
      <c r="D397" s="520" t="s">
        <v>176</v>
      </c>
      <c r="E397" s="520" t="s">
        <v>262</v>
      </c>
      <c r="F397" s="521">
        <v>1101.58</v>
      </c>
      <c r="G397" s="510" t="s">
        <v>7053</v>
      </c>
      <c r="H397" s="520" t="s">
        <v>1032</v>
      </c>
      <c r="I397" s="510" t="s">
        <v>4816</v>
      </c>
      <c r="J397" s="522" t="s">
        <v>459</v>
      </c>
      <c r="K397" s="522" t="s">
        <v>1188</v>
      </c>
      <c r="L397" s="511" t="s">
        <v>4137</v>
      </c>
      <c r="M397" s="610">
        <v>785000514</v>
      </c>
      <c r="N397" s="548">
        <v>45120</v>
      </c>
      <c r="O397" s="512">
        <f t="shared" si="19"/>
        <v>7</v>
      </c>
      <c r="P397" s="512">
        <f t="shared" si="20"/>
        <v>7</v>
      </c>
      <c r="Q397" s="498" t="str">
        <f t="shared" si="21"/>
        <v>Gastos_com_Pessoal</v>
      </c>
    </row>
    <row r="398" spans="1:17" ht="25.5" hidden="1" x14ac:dyDescent="0.2">
      <c r="A398" s="505">
        <v>5243</v>
      </c>
      <c r="B398" s="506">
        <v>45120</v>
      </c>
      <c r="C398" s="507">
        <v>45108</v>
      </c>
      <c r="D398" s="520" t="s">
        <v>176</v>
      </c>
      <c r="E398" s="520" t="s">
        <v>280</v>
      </c>
      <c r="F398" s="521">
        <v>2964.98</v>
      </c>
      <c r="G398" s="510" t="s">
        <v>7054</v>
      </c>
      <c r="H398" s="520" t="s">
        <v>1032</v>
      </c>
      <c r="I398" s="510" t="s">
        <v>4816</v>
      </c>
      <c r="J398" s="522" t="s">
        <v>459</v>
      </c>
      <c r="K398" s="522" t="s">
        <v>1188</v>
      </c>
      <c r="L398" s="511" t="s">
        <v>4137</v>
      </c>
      <c r="M398" s="610">
        <v>785000514</v>
      </c>
      <c r="N398" s="548">
        <v>45120</v>
      </c>
      <c r="O398" s="512">
        <f t="shared" si="19"/>
        <v>7</v>
      </c>
      <c r="P398" s="512">
        <f t="shared" si="20"/>
        <v>7</v>
      </c>
      <c r="Q398" s="498" t="str">
        <f t="shared" si="21"/>
        <v>Gastos_com_Pessoal</v>
      </c>
    </row>
    <row r="399" spans="1:17" ht="25.5" hidden="1" x14ac:dyDescent="0.2">
      <c r="A399" s="505">
        <v>5244</v>
      </c>
      <c r="B399" s="506">
        <v>45120</v>
      </c>
      <c r="C399" s="507">
        <v>45108</v>
      </c>
      <c r="D399" s="520" t="s">
        <v>176</v>
      </c>
      <c r="E399" s="520" t="s">
        <v>262</v>
      </c>
      <c r="F399" s="521">
        <v>944.54</v>
      </c>
      <c r="G399" s="520" t="s">
        <v>7055</v>
      </c>
      <c r="H399" s="520" t="s">
        <v>421</v>
      </c>
      <c r="I399" s="510" t="s">
        <v>7056</v>
      </c>
      <c r="J399" s="522" t="s">
        <v>715</v>
      </c>
      <c r="K399" s="522" t="s">
        <v>1188</v>
      </c>
      <c r="L399" s="511" t="s">
        <v>4137</v>
      </c>
      <c r="M399" s="610">
        <v>785000514</v>
      </c>
      <c r="N399" s="548">
        <v>45120</v>
      </c>
      <c r="O399" s="512">
        <f t="shared" si="19"/>
        <v>7</v>
      </c>
      <c r="P399" s="512">
        <f t="shared" si="20"/>
        <v>7</v>
      </c>
      <c r="Q399" s="498" t="str">
        <f t="shared" si="21"/>
        <v>Gastos_com_Pessoal</v>
      </c>
    </row>
    <row r="400" spans="1:17" ht="25.5" hidden="1" x14ac:dyDescent="0.2">
      <c r="A400" s="505">
        <v>5245</v>
      </c>
      <c r="B400" s="506">
        <v>45120</v>
      </c>
      <c r="C400" s="507">
        <v>45108</v>
      </c>
      <c r="D400" s="520" t="s">
        <v>176</v>
      </c>
      <c r="E400" s="520" t="s">
        <v>280</v>
      </c>
      <c r="F400" s="521">
        <v>2635.38</v>
      </c>
      <c r="G400" s="520" t="s">
        <v>7057</v>
      </c>
      <c r="H400" s="520" t="s">
        <v>421</v>
      </c>
      <c r="I400" s="510" t="s">
        <v>7056</v>
      </c>
      <c r="J400" s="522" t="s">
        <v>715</v>
      </c>
      <c r="K400" s="522" t="s">
        <v>1188</v>
      </c>
      <c r="L400" s="511" t="s">
        <v>4137</v>
      </c>
      <c r="M400" s="610">
        <v>785000514</v>
      </c>
      <c r="N400" s="548">
        <v>45120</v>
      </c>
      <c r="O400" s="512">
        <f t="shared" si="19"/>
        <v>7</v>
      </c>
      <c r="P400" s="512">
        <f t="shared" si="20"/>
        <v>7</v>
      </c>
      <c r="Q400" s="498" t="str">
        <f t="shared" si="21"/>
        <v>Gastos_com_Pessoal</v>
      </c>
    </row>
    <row r="401" spans="1:17" ht="25.5" hidden="1" x14ac:dyDescent="0.2">
      <c r="A401" s="505">
        <v>5246</v>
      </c>
      <c r="B401" s="506">
        <v>45120</v>
      </c>
      <c r="C401" s="507">
        <v>45108</v>
      </c>
      <c r="D401" s="520" t="s">
        <v>176</v>
      </c>
      <c r="E401" s="520" t="s">
        <v>262</v>
      </c>
      <c r="F401" s="521">
        <v>651.62</v>
      </c>
      <c r="G401" s="520" t="s">
        <v>7058</v>
      </c>
      <c r="H401" s="520" t="s">
        <v>419</v>
      </c>
      <c r="I401" s="510" t="s">
        <v>7059</v>
      </c>
      <c r="J401" s="522" t="s">
        <v>450</v>
      </c>
      <c r="K401" s="522" t="s">
        <v>1188</v>
      </c>
      <c r="L401" s="511" t="s">
        <v>4137</v>
      </c>
      <c r="M401" s="610">
        <v>785000514</v>
      </c>
      <c r="N401" s="548">
        <v>45120</v>
      </c>
      <c r="O401" s="512">
        <f t="shared" si="19"/>
        <v>7</v>
      </c>
      <c r="P401" s="512">
        <f t="shared" si="20"/>
        <v>7</v>
      </c>
      <c r="Q401" s="498" t="str">
        <f t="shared" si="21"/>
        <v>Gastos_com_Pessoal</v>
      </c>
    </row>
    <row r="402" spans="1:17" ht="25.5" hidden="1" x14ac:dyDescent="0.2">
      <c r="A402" s="505">
        <v>5247</v>
      </c>
      <c r="B402" s="506">
        <v>45120</v>
      </c>
      <c r="C402" s="507">
        <v>45108</v>
      </c>
      <c r="D402" s="520" t="s">
        <v>176</v>
      </c>
      <c r="E402" s="520" t="s">
        <v>280</v>
      </c>
      <c r="F402" s="521">
        <v>1931.97</v>
      </c>
      <c r="G402" s="520" t="s">
        <v>7060</v>
      </c>
      <c r="H402" s="520" t="s">
        <v>419</v>
      </c>
      <c r="I402" s="510" t="s">
        <v>7059</v>
      </c>
      <c r="J402" s="522" t="s">
        <v>450</v>
      </c>
      <c r="K402" s="522" t="s">
        <v>1188</v>
      </c>
      <c r="L402" s="511" t="s">
        <v>4137</v>
      </c>
      <c r="M402" s="610">
        <v>785000514</v>
      </c>
      <c r="N402" s="548">
        <v>45120</v>
      </c>
      <c r="O402" s="512">
        <f t="shared" si="19"/>
        <v>7</v>
      </c>
      <c r="P402" s="512">
        <f t="shared" si="20"/>
        <v>7</v>
      </c>
      <c r="Q402" s="498" t="str">
        <f t="shared" si="21"/>
        <v>Gastos_com_Pessoal</v>
      </c>
    </row>
    <row r="403" spans="1:17" ht="25.5" hidden="1" x14ac:dyDescent="0.2">
      <c r="A403" s="505">
        <v>5248</v>
      </c>
      <c r="B403" s="506">
        <v>45120</v>
      </c>
      <c r="C403" s="507">
        <v>45108</v>
      </c>
      <c r="D403" s="520" t="s">
        <v>176</v>
      </c>
      <c r="E403" s="520" t="s">
        <v>262</v>
      </c>
      <c r="F403" s="521">
        <v>609.6</v>
      </c>
      <c r="G403" s="520" t="s">
        <v>7016</v>
      </c>
      <c r="H403" s="520" t="s">
        <v>418</v>
      </c>
      <c r="I403" s="510" t="s">
        <v>7061</v>
      </c>
      <c r="J403" s="522" t="s">
        <v>732</v>
      </c>
      <c r="K403" s="522" t="s">
        <v>1188</v>
      </c>
      <c r="L403" s="511" t="s">
        <v>4137</v>
      </c>
      <c r="M403" s="610">
        <v>785000514</v>
      </c>
      <c r="N403" s="548">
        <v>45120</v>
      </c>
      <c r="O403" s="512">
        <f t="shared" si="19"/>
        <v>7</v>
      </c>
      <c r="P403" s="512">
        <f t="shared" si="20"/>
        <v>7</v>
      </c>
      <c r="Q403" s="498" t="str">
        <f t="shared" si="21"/>
        <v>Gastos_com_Pessoal</v>
      </c>
    </row>
    <row r="404" spans="1:17" ht="25.5" hidden="1" x14ac:dyDescent="0.2">
      <c r="A404" s="505">
        <v>5249</v>
      </c>
      <c r="B404" s="506">
        <v>45120</v>
      </c>
      <c r="C404" s="507">
        <v>45108</v>
      </c>
      <c r="D404" s="520" t="s">
        <v>176</v>
      </c>
      <c r="E404" s="520" t="s">
        <v>280</v>
      </c>
      <c r="F404" s="521">
        <v>1804.41</v>
      </c>
      <c r="G404" s="520" t="s">
        <v>7017</v>
      </c>
      <c r="H404" s="520" t="s">
        <v>418</v>
      </c>
      <c r="I404" s="510" t="s">
        <v>7061</v>
      </c>
      <c r="J404" s="522" t="s">
        <v>732</v>
      </c>
      <c r="K404" s="522" t="s">
        <v>1188</v>
      </c>
      <c r="L404" s="511" t="s">
        <v>4137</v>
      </c>
      <c r="M404" s="610">
        <v>785000514</v>
      </c>
      <c r="N404" s="548">
        <v>45120</v>
      </c>
      <c r="O404" s="512">
        <f t="shared" si="19"/>
        <v>7</v>
      </c>
      <c r="P404" s="512">
        <f t="shared" si="20"/>
        <v>7</v>
      </c>
      <c r="Q404" s="498" t="str">
        <f t="shared" si="21"/>
        <v>Gastos_com_Pessoal</v>
      </c>
    </row>
    <row r="405" spans="1:17" ht="25.5" hidden="1" x14ac:dyDescent="0.2">
      <c r="A405" s="505">
        <v>5250</v>
      </c>
      <c r="B405" s="506">
        <v>45120</v>
      </c>
      <c r="C405" s="507">
        <v>45108</v>
      </c>
      <c r="D405" s="520" t="s">
        <v>176</v>
      </c>
      <c r="E405" s="520" t="s">
        <v>262</v>
      </c>
      <c r="F405" s="521">
        <v>1166.23</v>
      </c>
      <c r="G405" s="520" t="s">
        <v>7062</v>
      </c>
      <c r="H405" s="520" t="s">
        <v>423</v>
      </c>
      <c r="I405" s="510" t="s">
        <v>7063</v>
      </c>
      <c r="J405" s="522" t="s">
        <v>683</v>
      </c>
      <c r="K405" s="522" t="s">
        <v>1188</v>
      </c>
      <c r="L405" s="511" t="s">
        <v>4137</v>
      </c>
      <c r="M405" s="610">
        <v>785000514</v>
      </c>
      <c r="N405" s="548">
        <v>45120</v>
      </c>
      <c r="O405" s="512">
        <f t="shared" si="19"/>
        <v>7</v>
      </c>
      <c r="P405" s="512">
        <f t="shared" si="20"/>
        <v>7</v>
      </c>
      <c r="Q405" s="498" t="str">
        <f t="shared" si="21"/>
        <v>Gastos_com_Pessoal</v>
      </c>
    </row>
    <row r="406" spans="1:17" ht="25.5" hidden="1" x14ac:dyDescent="0.2">
      <c r="A406" s="505">
        <v>5251</v>
      </c>
      <c r="B406" s="506">
        <v>45120</v>
      </c>
      <c r="C406" s="507">
        <v>45108</v>
      </c>
      <c r="D406" s="520" t="s">
        <v>176</v>
      </c>
      <c r="E406" s="520" t="s">
        <v>280</v>
      </c>
      <c r="F406" s="521">
        <v>3100.96</v>
      </c>
      <c r="G406" s="520" t="s">
        <v>7064</v>
      </c>
      <c r="H406" s="520" t="s">
        <v>423</v>
      </c>
      <c r="I406" s="510" t="s">
        <v>7063</v>
      </c>
      <c r="J406" s="522" t="s">
        <v>683</v>
      </c>
      <c r="K406" s="522" t="s">
        <v>1188</v>
      </c>
      <c r="L406" s="511" t="s">
        <v>4137</v>
      </c>
      <c r="M406" s="610">
        <v>785000514</v>
      </c>
      <c r="N406" s="548">
        <v>45120</v>
      </c>
      <c r="O406" s="512">
        <f t="shared" si="19"/>
        <v>7</v>
      </c>
      <c r="P406" s="512">
        <f t="shared" si="20"/>
        <v>7</v>
      </c>
      <c r="Q406" s="498" t="str">
        <f t="shared" si="21"/>
        <v>Gastos_com_Pessoal</v>
      </c>
    </row>
    <row r="407" spans="1:17" ht="25.5" hidden="1" x14ac:dyDescent="0.2">
      <c r="A407" s="505">
        <v>5252</v>
      </c>
      <c r="B407" s="506">
        <v>45120</v>
      </c>
      <c r="C407" s="507">
        <v>45108</v>
      </c>
      <c r="D407" s="520" t="s">
        <v>176</v>
      </c>
      <c r="E407" s="520" t="s">
        <v>262</v>
      </c>
      <c r="F407" s="521">
        <v>601.74</v>
      </c>
      <c r="G407" s="520" t="s">
        <v>7065</v>
      </c>
      <c r="H407" s="520" t="s">
        <v>414</v>
      </c>
      <c r="I407" s="510" t="s">
        <v>6242</v>
      </c>
      <c r="J407" s="522" t="s">
        <v>1043</v>
      </c>
      <c r="K407" s="522" t="s">
        <v>1188</v>
      </c>
      <c r="L407" s="511" t="s">
        <v>4137</v>
      </c>
      <c r="M407" s="610">
        <v>785000514</v>
      </c>
      <c r="N407" s="548">
        <v>45120</v>
      </c>
      <c r="O407" s="512">
        <f t="shared" si="19"/>
        <v>7</v>
      </c>
      <c r="P407" s="512">
        <f t="shared" si="20"/>
        <v>7</v>
      </c>
      <c r="Q407" s="498" t="str">
        <f t="shared" si="21"/>
        <v>Gastos_com_Pessoal</v>
      </c>
    </row>
    <row r="408" spans="1:17" ht="25.5" hidden="1" x14ac:dyDescent="0.2">
      <c r="A408" s="505">
        <v>5253</v>
      </c>
      <c r="B408" s="506">
        <v>45120</v>
      </c>
      <c r="C408" s="507">
        <v>45108</v>
      </c>
      <c r="D408" s="520" t="s">
        <v>176</v>
      </c>
      <c r="E408" s="520" t="s">
        <v>280</v>
      </c>
      <c r="F408" s="521">
        <v>1783.19</v>
      </c>
      <c r="G408" s="520" t="s">
        <v>7066</v>
      </c>
      <c r="H408" s="520" t="s">
        <v>414</v>
      </c>
      <c r="I408" s="510" t="s">
        <v>6242</v>
      </c>
      <c r="J408" s="522" t="s">
        <v>1043</v>
      </c>
      <c r="K408" s="522" t="s">
        <v>1188</v>
      </c>
      <c r="L408" s="511" t="s">
        <v>4137</v>
      </c>
      <c r="M408" s="610">
        <v>785000514</v>
      </c>
      <c r="N408" s="548">
        <v>45120</v>
      </c>
      <c r="O408" s="512">
        <f t="shared" si="19"/>
        <v>7</v>
      </c>
      <c r="P408" s="512">
        <f t="shared" si="20"/>
        <v>7</v>
      </c>
      <c r="Q408" s="498" t="str">
        <f t="shared" si="21"/>
        <v>Gastos_com_Pessoal</v>
      </c>
    </row>
    <row r="409" spans="1:17" ht="25.5" hidden="1" x14ac:dyDescent="0.2">
      <c r="A409" s="505">
        <v>5254</v>
      </c>
      <c r="B409" s="506">
        <v>45120</v>
      </c>
      <c r="C409" s="507">
        <v>45108</v>
      </c>
      <c r="D409" s="520" t="s">
        <v>176</v>
      </c>
      <c r="E409" s="520" t="s">
        <v>262</v>
      </c>
      <c r="F409" s="521">
        <v>885.64</v>
      </c>
      <c r="G409" s="520" t="s">
        <v>7067</v>
      </c>
      <c r="H409" s="520" t="s">
        <v>417</v>
      </c>
      <c r="I409" s="510" t="s">
        <v>2376</v>
      </c>
      <c r="J409" s="522" t="s">
        <v>1040</v>
      </c>
      <c r="K409" s="522" t="s">
        <v>1188</v>
      </c>
      <c r="L409" s="511" t="s">
        <v>4137</v>
      </c>
      <c r="M409" s="610">
        <v>785000514</v>
      </c>
      <c r="N409" s="548">
        <v>45120</v>
      </c>
      <c r="O409" s="512">
        <f t="shared" si="19"/>
        <v>7</v>
      </c>
      <c r="P409" s="512">
        <f t="shared" si="20"/>
        <v>7</v>
      </c>
      <c r="Q409" s="498" t="str">
        <f t="shared" si="21"/>
        <v>Gastos_com_Pessoal</v>
      </c>
    </row>
    <row r="410" spans="1:17" ht="25.5" hidden="1" x14ac:dyDescent="0.2">
      <c r="A410" s="505">
        <v>5255</v>
      </c>
      <c r="B410" s="506">
        <v>45120</v>
      </c>
      <c r="C410" s="507">
        <v>45108</v>
      </c>
      <c r="D410" s="520" t="s">
        <v>176</v>
      </c>
      <c r="E410" s="520" t="s">
        <v>280</v>
      </c>
      <c r="F410" s="521">
        <v>2552.65</v>
      </c>
      <c r="G410" s="520" t="s">
        <v>7068</v>
      </c>
      <c r="H410" s="520" t="s">
        <v>417</v>
      </c>
      <c r="I410" s="510" t="s">
        <v>2376</v>
      </c>
      <c r="J410" s="522" t="s">
        <v>1040</v>
      </c>
      <c r="K410" s="522" t="s">
        <v>1188</v>
      </c>
      <c r="L410" s="511" t="s">
        <v>4137</v>
      </c>
      <c r="M410" s="610">
        <v>785000514</v>
      </c>
      <c r="N410" s="548">
        <v>45120</v>
      </c>
      <c r="O410" s="512">
        <f t="shared" si="19"/>
        <v>7</v>
      </c>
      <c r="P410" s="512">
        <f t="shared" si="20"/>
        <v>7</v>
      </c>
      <c r="Q410" s="498" t="str">
        <f t="shared" si="21"/>
        <v>Gastos_com_Pessoal</v>
      </c>
    </row>
    <row r="411" spans="1:17" ht="25.5" hidden="1" x14ac:dyDescent="0.2">
      <c r="A411" s="505">
        <v>5256</v>
      </c>
      <c r="B411" s="506">
        <v>45120</v>
      </c>
      <c r="C411" s="507">
        <v>45108</v>
      </c>
      <c r="D411" s="520" t="s">
        <v>176</v>
      </c>
      <c r="E411" s="520" t="s">
        <v>262</v>
      </c>
      <c r="F411" s="521">
        <v>885.64</v>
      </c>
      <c r="G411" s="520" t="s">
        <v>7550</v>
      </c>
      <c r="H411" s="520" t="s">
        <v>414</v>
      </c>
      <c r="I411" s="510" t="s">
        <v>7551</v>
      </c>
      <c r="J411" s="522" t="s">
        <v>1037</v>
      </c>
      <c r="K411" s="522" t="s">
        <v>1188</v>
      </c>
      <c r="L411" s="511" t="s">
        <v>4137</v>
      </c>
      <c r="M411" s="610">
        <v>785000514</v>
      </c>
      <c r="N411" s="548">
        <v>45120</v>
      </c>
      <c r="O411" s="512">
        <f t="shared" si="19"/>
        <v>7</v>
      </c>
      <c r="P411" s="512">
        <f t="shared" si="20"/>
        <v>7</v>
      </c>
      <c r="Q411" s="498" t="str">
        <f t="shared" si="21"/>
        <v>Gastos_com_Pessoal</v>
      </c>
    </row>
    <row r="412" spans="1:17" ht="25.5" hidden="1" x14ac:dyDescent="0.2">
      <c r="A412" s="505">
        <v>5257</v>
      </c>
      <c r="B412" s="506">
        <v>45120</v>
      </c>
      <c r="C412" s="507">
        <v>45108</v>
      </c>
      <c r="D412" s="508" t="s">
        <v>176</v>
      </c>
      <c r="E412" s="520" t="s">
        <v>280</v>
      </c>
      <c r="F412" s="521">
        <v>2495.77</v>
      </c>
      <c r="G412" s="520" t="s">
        <v>7552</v>
      </c>
      <c r="H412" s="520" t="s">
        <v>414</v>
      </c>
      <c r="I412" s="510" t="s">
        <v>7551</v>
      </c>
      <c r="J412" s="522" t="s">
        <v>1037</v>
      </c>
      <c r="K412" s="522" t="s">
        <v>1188</v>
      </c>
      <c r="L412" s="511" t="s">
        <v>4137</v>
      </c>
      <c r="M412" s="610">
        <v>785000514</v>
      </c>
      <c r="N412" s="548">
        <v>45120</v>
      </c>
      <c r="O412" s="512">
        <f t="shared" si="19"/>
        <v>7</v>
      </c>
      <c r="P412" s="512">
        <f t="shared" si="20"/>
        <v>7</v>
      </c>
      <c r="Q412" s="498" t="str">
        <f t="shared" si="21"/>
        <v>Gastos_com_Pessoal</v>
      </c>
    </row>
    <row r="413" spans="1:17" ht="25.5" hidden="1" x14ac:dyDescent="0.2">
      <c r="A413" s="505">
        <v>5258</v>
      </c>
      <c r="B413" s="506">
        <v>45120</v>
      </c>
      <c r="C413" s="507">
        <v>45108</v>
      </c>
      <c r="D413" s="508" t="s">
        <v>176</v>
      </c>
      <c r="E413" s="520" t="s">
        <v>262</v>
      </c>
      <c r="F413" s="521">
        <v>580.34</v>
      </c>
      <c r="G413" s="510" t="s">
        <v>7069</v>
      </c>
      <c r="H413" s="520" t="s">
        <v>419</v>
      </c>
      <c r="I413" s="510" t="s">
        <v>1563</v>
      </c>
      <c r="J413" s="522" t="s">
        <v>495</v>
      </c>
      <c r="K413" s="522" t="s">
        <v>1188</v>
      </c>
      <c r="L413" s="511" t="s">
        <v>4137</v>
      </c>
      <c r="M413" s="610">
        <v>785000514</v>
      </c>
      <c r="N413" s="548">
        <v>45120</v>
      </c>
      <c r="O413" s="512">
        <f t="shared" si="19"/>
        <v>7</v>
      </c>
      <c r="P413" s="512">
        <f t="shared" si="20"/>
        <v>7</v>
      </c>
      <c r="Q413" s="498" t="str">
        <f t="shared" si="21"/>
        <v>Gastos_com_Pessoal</v>
      </c>
    </row>
    <row r="414" spans="1:17" ht="25.5" hidden="1" x14ac:dyDescent="0.2">
      <c r="A414" s="505">
        <v>5259</v>
      </c>
      <c r="B414" s="506">
        <v>45120</v>
      </c>
      <c r="C414" s="507">
        <v>45108</v>
      </c>
      <c r="D414" s="508" t="s">
        <v>176</v>
      </c>
      <c r="E414" s="520" t="s">
        <v>280</v>
      </c>
      <c r="F414" s="521">
        <v>1725.41</v>
      </c>
      <c r="G414" s="520" t="s">
        <v>7070</v>
      </c>
      <c r="H414" s="520" t="s">
        <v>419</v>
      </c>
      <c r="I414" s="510" t="s">
        <v>1563</v>
      </c>
      <c r="J414" s="522" t="s">
        <v>495</v>
      </c>
      <c r="K414" s="522" t="s">
        <v>1188</v>
      </c>
      <c r="L414" s="511" t="s">
        <v>4137</v>
      </c>
      <c r="M414" s="610">
        <v>785000514</v>
      </c>
      <c r="N414" s="548">
        <v>45120</v>
      </c>
      <c r="O414" s="512">
        <f t="shared" si="19"/>
        <v>7</v>
      </c>
      <c r="P414" s="512">
        <f t="shared" si="20"/>
        <v>7</v>
      </c>
      <c r="Q414" s="498" t="str">
        <f t="shared" si="21"/>
        <v>Gastos_com_Pessoal</v>
      </c>
    </row>
    <row r="415" spans="1:17" ht="25.5" hidden="1" x14ac:dyDescent="0.2">
      <c r="A415" s="505">
        <v>5260</v>
      </c>
      <c r="B415" s="506">
        <v>45120</v>
      </c>
      <c r="C415" s="507">
        <v>45108</v>
      </c>
      <c r="D415" s="508" t="s">
        <v>176</v>
      </c>
      <c r="E415" s="520" t="s">
        <v>262</v>
      </c>
      <c r="F415" s="521">
        <v>885.64</v>
      </c>
      <c r="G415" s="520" t="s">
        <v>7071</v>
      </c>
      <c r="H415" s="520" t="s">
        <v>493</v>
      </c>
      <c r="I415" s="510" t="s">
        <v>4809</v>
      </c>
      <c r="J415" s="522" t="s">
        <v>974</v>
      </c>
      <c r="K415" s="522" t="s">
        <v>1188</v>
      </c>
      <c r="L415" s="511" t="s">
        <v>4137</v>
      </c>
      <c r="M415" s="610">
        <v>785000514</v>
      </c>
      <c r="N415" s="548">
        <v>45120</v>
      </c>
      <c r="O415" s="512">
        <f t="shared" si="19"/>
        <v>7</v>
      </c>
      <c r="P415" s="512">
        <f t="shared" si="20"/>
        <v>7</v>
      </c>
      <c r="Q415" s="498" t="str">
        <f t="shared" si="21"/>
        <v>Gastos_com_Pessoal</v>
      </c>
    </row>
    <row r="416" spans="1:17" ht="25.5" hidden="1" x14ac:dyDescent="0.2">
      <c r="A416" s="505">
        <v>5261</v>
      </c>
      <c r="B416" s="506">
        <v>45120</v>
      </c>
      <c r="C416" s="507">
        <v>45108</v>
      </c>
      <c r="D416" s="508" t="s">
        <v>176</v>
      </c>
      <c r="E416" s="520" t="s">
        <v>280</v>
      </c>
      <c r="F416" s="521">
        <v>2495.77</v>
      </c>
      <c r="G416" s="520" t="s">
        <v>7072</v>
      </c>
      <c r="H416" s="520" t="s">
        <v>493</v>
      </c>
      <c r="I416" s="510" t="s">
        <v>4809</v>
      </c>
      <c r="J416" s="522" t="s">
        <v>974</v>
      </c>
      <c r="K416" s="522" t="s">
        <v>1188</v>
      </c>
      <c r="L416" s="511" t="s">
        <v>4137</v>
      </c>
      <c r="M416" s="610">
        <v>785000514</v>
      </c>
      <c r="N416" s="548">
        <v>45120</v>
      </c>
      <c r="O416" s="512">
        <f t="shared" si="19"/>
        <v>7</v>
      </c>
      <c r="P416" s="512">
        <f t="shared" si="20"/>
        <v>7</v>
      </c>
      <c r="Q416" s="498" t="str">
        <f t="shared" si="21"/>
        <v>Gastos_com_Pessoal</v>
      </c>
    </row>
    <row r="417" spans="1:17" ht="25.5" hidden="1" x14ac:dyDescent="0.2">
      <c r="A417" s="505">
        <v>5262</v>
      </c>
      <c r="B417" s="506">
        <v>45120</v>
      </c>
      <c r="C417" s="507">
        <v>45108</v>
      </c>
      <c r="D417" s="508" t="s">
        <v>176</v>
      </c>
      <c r="E417" s="520" t="s">
        <v>262</v>
      </c>
      <c r="F417" s="521">
        <v>591.16</v>
      </c>
      <c r="G417" s="520" t="s">
        <v>7073</v>
      </c>
      <c r="H417" s="520" t="s">
        <v>493</v>
      </c>
      <c r="I417" s="510" t="s">
        <v>6244</v>
      </c>
      <c r="J417" s="522" t="s">
        <v>583</v>
      </c>
      <c r="K417" s="522" t="s">
        <v>1188</v>
      </c>
      <c r="L417" s="511" t="s">
        <v>4137</v>
      </c>
      <c r="M417" s="610">
        <v>785000514</v>
      </c>
      <c r="N417" s="548">
        <v>45120</v>
      </c>
      <c r="O417" s="512">
        <f t="shared" si="19"/>
        <v>7</v>
      </c>
      <c r="P417" s="512">
        <f t="shared" si="20"/>
        <v>7</v>
      </c>
      <c r="Q417" s="498" t="str">
        <f t="shared" si="21"/>
        <v>Gastos_com_Pessoal</v>
      </c>
    </row>
    <row r="418" spans="1:17" ht="25.5" hidden="1" x14ac:dyDescent="0.2">
      <c r="A418" s="505">
        <v>5263</v>
      </c>
      <c r="B418" s="506">
        <v>45120</v>
      </c>
      <c r="C418" s="507">
        <v>45108</v>
      </c>
      <c r="D418" s="508" t="s">
        <v>176</v>
      </c>
      <c r="E418" s="520" t="s">
        <v>280</v>
      </c>
      <c r="F418" s="521">
        <v>1773.55</v>
      </c>
      <c r="G418" s="510" t="s">
        <v>7074</v>
      </c>
      <c r="H418" s="520" t="s">
        <v>493</v>
      </c>
      <c r="I418" s="510" t="s">
        <v>6244</v>
      </c>
      <c r="J418" s="522" t="s">
        <v>583</v>
      </c>
      <c r="K418" s="522" t="s">
        <v>1188</v>
      </c>
      <c r="L418" s="511" t="s">
        <v>4137</v>
      </c>
      <c r="M418" s="610">
        <v>785000514</v>
      </c>
      <c r="N418" s="548">
        <v>45120</v>
      </c>
      <c r="O418" s="512">
        <f t="shared" si="19"/>
        <v>7</v>
      </c>
      <c r="P418" s="512">
        <f t="shared" si="20"/>
        <v>7</v>
      </c>
      <c r="Q418" s="498" t="str">
        <f t="shared" si="21"/>
        <v>Gastos_com_Pessoal</v>
      </c>
    </row>
    <row r="419" spans="1:17" ht="25.5" hidden="1" x14ac:dyDescent="0.2">
      <c r="A419" s="505">
        <v>5264</v>
      </c>
      <c r="B419" s="506">
        <v>45120</v>
      </c>
      <c r="C419" s="507">
        <v>45108</v>
      </c>
      <c r="D419" s="508" t="s">
        <v>176</v>
      </c>
      <c r="E419" s="520" t="s">
        <v>262</v>
      </c>
      <c r="F419" s="521">
        <v>885.64</v>
      </c>
      <c r="G419" s="510" t="s">
        <v>7553</v>
      </c>
      <c r="H419" s="520" t="s">
        <v>1032</v>
      </c>
      <c r="I419" s="510" t="s">
        <v>7554</v>
      </c>
      <c r="J419" s="522" t="s">
        <v>460</v>
      </c>
      <c r="K419" s="522" t="s">
        <v>1188</v>
      </c>
      <c r="L419" s="511" t="s">
        <v>4137</v>
      </c>
      <c r="M419" s="610">
        <v>785000514</v>
      </c>
      <c r="N419" s="548">
        <v>45120</v>
      </c>
      <c r="O419" s="512">
        <f t="shared" si="19"/>
        <v>7</v>
      </c>
      <c r="P419" s="512">
        <f t="shared" si="20"/>
        <v>7</v>
      </c>
      <c r="Q419" s="498" t="str">
        <f t="shared" si="21"/>
        <v>Gastos_com_Pessoal</v>
      </c>
    </row>
    <row r="420" spans="1:17" ht="25.5" hidden="1" x14ac:dyDescent="0.2">
      <c r="A420" s="505">
        <v>5265</v>
      </c>
      <c r="B420" s="506">
        <v>45120</v>
      </c>
      <c r="C420" s="507">
        <v>45108</v>
      </c>
      <c r="D420" s="508" t="s">
        <v>176</v>
      </c>
      <c r="E420" s="520" t="s">
        <v>280</v>
      </c>
      <c r="F420" s="521">
        <v>2495.77</v>
      </c>
      <c r="G420" s="510" t="s">
        <v>7555</v>
      </c>
      <c r="H420" s="520" t="s">
        <v>1032</v>
      </c>
      <c r="I420" s="510" t="s">
        <v>7554</v>
      </c>
      <c r="J420" s="522" t="s">
        <v>460</v>
      </c>
      <c r="K420" s="522" t="s">
        <v>1188</v>
      </c>
      <c r="L420" s="511" t="s">
        <v>4137</v>
      </c>
      <c r="M420" s="612">
        <v>785000514</v>
      </c>
      <c r="N420" s="548">
        <v>45120</v>
      </c>
      <c r="O420" s="512">
        <f t="shared" si="19"/>
        <v>7</v>
      </c>
      <c r="P420" s="512">
        <f t="shared" si="20"/>
        <v>7</v>
      </c>
      <c r="Q420" s="498" t="str">
        <f t="shared" si="21"/>
        <v>Gastos_com_Pessoal</v>
      </c>
    </row>
    <row r="421" spans="1:17" ht="25.5" hidden="1" x14ac:dyDescent="0.2">
      <c r="A421" s="505">
        <v>5266</v>
      </c>
      <c r="B421" s="506">
        <v>45120</v>
      </c>
      <c r="C421" s="507">
        <v>45108</v>
      </c>
      <c r="D421" s="508" t="s">
        <v>176</v>
      </c>
      <c r="E421" s="520" t="s">
        <v>262</v>
      </c>
      <c r="F421" s="521">
        <v>609.6</v>
      </c>
      <c r="G421" s="510" t="s">
        <v>7556</v>
      </c>
      <c r="H421" s="520" t="s">
        <v>302</v>
      </c>
      <c r="I421" s="510" t="s">
        <v>4296</v>
      </c>
      <c r="J421" s="522" t="s">
        <v>921</v>
      </c>
      <c r="K421" s="522" t="s">
        <v>1188</v>
      </c>
      <c r="L421" s="511" t="s">
        <v>4137</v>
      </c>
      <c r="M421" s="610">
        <v>785000514</v>
      </c>
      <c r="N421" s="548">
        <v>45120</v>
      </c>
      <c r="O421" s="512">
        <f t="shared" si="19"/>
        <v>7</v>
      </c>
      <c r="P421" s="512">
        <f t="shared" si="20"/>
        <v>7</v>
      </c>
      <c r="Q421" s="498" t="str">
        <f t="shared" si="21"/>
        <v>Gastos_com_Pessoal</v>
      </c>
    </row>
    <row r="422" spans="1:17" ht="25.5" hidden="1" x14ac:dyDescent="0.2">
      <c r="A422" s="505">
        <v>5267</v>
      </c>
      <c r="B422" s="506">
        <v>45120</v>
      </c>
      <c r="C422" s="507">
        <v>45108</v>
      </c>
      <c r="D422" s="508" t="s">
        <v>176</v>
      </c>
      <c r="E422" s="520" t="s">
        <v>280</v>
      </c>
      <c r="F422" s="521">
        <v>1818.63</v>
      </c>
      <c r="G422" s="510" t="s">
        <v>7557</v>
      </c>
      <c r="H422" s="520" t="s">
        <v>302</v>
      </c>
      <c r="I422" s="510" t="s">
        <v>4296</v>
      </c>
      <c r="J422" s="522" t="s">
        <v>921</v>
      </c>
      <c r="K422" s="522" t="s">
        <v>1188</v>
      </c>
      <c r="L422" s="511" t="s">
        <v>4137</v>
      </c>
      <c r="M422" s="610">
        <v>785000514</v>
      </c>
      <c r="N422" s="548">
        <v>45120</v>
      </c>
      <c r="O422" s="512">
        <f t="shared" si="19"/>
        <v>7</v>
      </c>
      <c r="P422" s="512">
        <f t="shared" si="20"/>
        <v>7</v>
      </c>
      <c r="Q422" s="498" t="str">
        <f t="shared" si="21"/>
        <v>Gastos_com_Pessoal</v>
      </c>
    </row>
    <row r="423" spans="1:17" ht="25.5" hidden="1" x14ac:dyDescent="0.2">
      <c r="A423" s="505">
        <v>5268</v>
      </c>
      <c r="B423" s="506">
        <v>45120</v>
      </c>
      <c r="C423" s="507">
        <v>45108</v>
      </c>
      <c r="D423" s="508" t="s">
        <v>176</v>
      </c>
      <c r="E423" s="520" t="s">
        <v>262</v>
      </c>
      <c r="F423" s="521">
        <v>898.61</v>
      </c>
      <c r="G423" s="520" t="s">
        <v>7075</v>
      </c>
      <c r="H423" s="520" t="s">
        <v>414</v>
      </c>
      <c r="I423" s="510" t="s">
        <v>6957</v>
      </c>
      <c r="J423" s="522" t="s">
        <v>526</v>
      </c>
      <c r="K423" s="522" t="s">
        <v>1188</v>
      </c>
      <c r="L423" s="511" t="s">
        <v>4137</v>
      </c>
      <c r="M423" s="610">
        <v>785000514</v>
      </c>
      <c r="N423" s="548">
        <v>45120</v>
      </c>
      <c r="O423" s="512">
        <f t="shared" si="19"/>
        <v>7</v>
      </c>
      <c r="P423" s="512">
        <f t="shared" si="20"/>
        <v>7</v>
      </c>
      <c r="Q423" s="498" t="str">
        <f t="shared" si="21"/>
        <v>Gastos_com_Pessoal</v>
      </c>
    </row>
    <row r="424" spans="1:17" ht="25.5" hidden="1" x14ac:dyDescent="0.2">
      <c r="A424" s="505">
        <v>5269</v>
      </c>
      <c r="B424" s="506">
        <v>45120</v>
      </c>
      <c r="C424" s="507">
        <v>45108</v>
      </c>
      <c r="D424" s="520" t="s">
        <v>176</v>
      </c>
      <c r="E424" s="520" t="s">
        <v>280</v>
      </c>
      <c r="F424" s="521">
        <v>2526.98</v>
      </c>
      <c r="G424" s="520" t="s">
        <v>7076</v>
      </c>
      <c r="H424" s="520" t="s">
        <v>414</v>
      </c>
      <c r="I424" s="510" t="s">
        <v>6957</v>
      </c>
      <c r="J424" s="522" t="s">
        <v>526</v>
      </c>
      <c r="K424" s="522" t="s">
        <v>1188</v>
      </c>
      <c r="L424" s="511" t="s">
        <v>4137</v>
      </c>
      <c r="M424" s="610">
        <v>785000514</v>
      </c>
      <c r="N424" s="548">
        <v>45120</v>
      </c>
      <c r="O424" s="512">
        <f t="shared" si="19"/>
        <v>7</v>
      </c>
      <c r="P424" s="512">
        <f t="shared" si="20"/>
        <v>7</v>
      </c>
      <c r="Q424" s="498" t="str">
        <f t="shared" si="21"/>
        <v>Gastos_com_Pessoal</v>
      </c>
    </row>
    <row r="425" spans="1:17" ht="25.5" hidden="1" x14ac:dyDescent="0.2">
      <c r="A425" s="505">
        <v>5270</v>
      </c>
      <c r="B425" s="506">
        <v>45120</v>
      </c>
      <c r="C425" s="507">
        <v>45108</v>
      </c>
      <c r="D425" s="508" t="s">
        <v>176</v>
      </c>
      <c r="E425" s="520" t="s">
        <v>262</v>
      </c>
      <c r="F425" s="521">
        <v>1101.58</v>
      </c>
      <c r="G425" s="520" t="s">
        <v>7077</v>
      </c>
      <c r="H425" s="520" t="s">
        <v>418</v>
      </c>
      <c r="I425" s="508" t="s">
        <v>4824</v>
      </c>
      <c r="J425" s="522" t="s">
        <v>588</v>
      </c>
      <c r="K425" s="522" t="s">
        <v>1188</v>
      </c>
      <c r="L425" s="511" t="s">
        <v>4137</v>
      </c>
      <c r="M425" s="610">
        <v>785000514</v>
      </c>
      <c r="N425" s="548">
        <v>45120</v>
      </c>
      <c r="O425" s="512">
        <f t="shared" si="19"/>
        <v>7</v>
      </c>
      <c r="P425" s="512">
        <f t="shared" si="20"/>
        <v>7</v>
      </c>
      <c r="Q425" s="498" t="str">
        <f t="shared" si="21"/>
        <v>Gastos_com_Pessoal</v>
      </c>
    </row>
    <row r="426" spans="1:17" ht="25.5" hidden="1" x14ac:dyDescent="0.2">
      <c r="A426" s="505">
        <v>5271</v>
      </c>
      <c r="B426" s="506">
        <v>45120</v>
      </c>
      <c r="C426" s="507">
        <v>45108</v>
      </c>
      <c r="D426" s="508" t="s">
        <v>176</v>
      </c>
      <c r="E426" s="520" t="s">
        <v>280</v>
      </c>
      <c r="F426" s="521">
        <v>2964.98</v>
      </c>
      <c r="G426" s="520" t="s">
        <v>7078</v>
      </c>
      <c r="H426" s="520" t="s">
        <v>418</v>
      </c>
      <c r="I426" s="510" t="s">
        <v>4824</v>
      </c>
      <c r="J426" s="522" t="s">
        <v>588</v>
      </c>
      <c r="K426" s="522" t="s">
        <v>1188</v>
      </c>
      <c r="L426" s="511" t="s">
        <v>4137</v>
      </c>
      <c r="M426" s="610">
        <v>785000514</v>
      </c>
      <c r="N426" s="548">
        <v>45120</v>
      </c>
      <c r="O426" s="512">
        <f t="shared" si="19"/>
        <v>7</v>
      </c>
      <c r="P426" s="512">
        <f t="shared" si="20"/>
        <v>7</v>
      </c>
      <c r="Q426" s="498" t="str">
        <f t="shared" si="21"/>
        <v>Gastos_com_Pessoal</v>
      </c>
    </row>
    <row r="427" spans="1:17" ht="25.5" hidden="1" x14ac:dyDescent="0.2">
      <c r="A427" s="505">
        <v>5272</v>
      </c>
      <c r="B427" s="506">
        <v>45120</v>
      </c>
      <c r="C427" s="507">
        <v>45108</v>
      </c>
      <c r="D427" s="508" t="s">
        <v>176</v>
      </c>
      <c r="E427" s="520" t="s">
        <v>262</v>
      </c>
      <c r="F427" s="521">
        <v>824.53</v>
      </c>
      <c r="G427" s="520" t="s">
        <v>7079</v>
      </c>
      <c r="H427" s="520" t="s">
        <v>416</v>
      </c>
      <c r="I427" s="510" t="s">
        <v>7080</v>
      </c>
      <c r="J427" s="522" t="s">
        <v>521</v>
      </c>
      <c r="K427" s="522" t="s">
        <v>1188</v>
      </c>
      <c r="L427" s="511" t="s">
        <v>4137</v>
      </c>
      <c r="M427" s="610">
        <v>785000514</v>
      </c>
      <c r="N427" s="548">
        <v>45120</v>
      </c>
      <c r="O427" s="512">
        <f t="shared" si="19"/>
        <v>7</v>
      </c>
      <c r="P427" s="512">
        <f t="shared" si="20"/>
        <v>7</v>
      </c>
      <c r="Q427" s="498" t="str">
        <f t="shared" si="21"/>
        <v>Gastos_com_Pessoal</v>
      </c>
    </row>
    <row r="428" spans="1:17" ht="25.5" hidden="1" x14ac:dyDescent="0.2">
      <c r="A428" s="505">
        <v>5273</v>
      </c>
      <c r="B428" s="506">
        <v>45120</v>
      </c>
      <c r="C428" s="507">
        <v>45108</v>
      </c>
      <c r="D428" s="508" t="s">
        <v>176</v>
      </c>
      <c r="E428" s="520" t="s">
        <v>280</v>
      </c>
      <c r="F428" s="521">
        <v>2349.42</v>
      </c>
      <c r="G428" s="520" t="s">
        <v>7081</v>
      </c>
      <c r="H428" s="520" t="s">
        <v>416</v>
      </c>
      <c r="I428" s="508" t="s">
        <v>7080</v>
      </c>
      <c r="J428" s="522" t="s">
        <v>521</v>
      </c>
      <c r="K428" s="522" t="s">
        <v>1188</v>
      </c>
      <c r="L428" s="511" t="s">
        <v>4137</v>
      </c>
      <c r="M428" s="610">
        <v>785000514</v>
      </c>
      <c r="N428" s="548">
        <v>45120</v>
      </c>
      <c r="O428" s="512">
        <f t="shared" si="19"/>
        <v>7</v>
      </c>
      <c r="P428" s="512">
        <f t="shared" si="20"/>
        <v>7</v>
      </c>
      <c r="Q428" s="498" t="str">
        <f t="shared" si="21"/>
        <v>Gastos_com_Pessoal</v>
      </c>
    </row>
    <row r="429" spans="1:17" ht="25.5" hidden="1" x14ac:dyDescent="0.2">
      <c r="A429" s="505">
        <v>5274</v>
      </c>
      <c r="B429" s="506">
        <v>45120</v>
      </c>
      <c r="C429" s="507">
        <v>45108</v>
      </c>
      <c r="D429" s="508" t="s">
        <v>176</v>
      </c>
      <c r="E429" s="520" t="s">
        <v>262</v>
      </c>
      <c r="F429" s="521">
        <v>237.52</v>
      </c>
      <c r="G429" s="520" t="s">
        <v>7082</v>
      </c>
      <c r="H429" s="520" t="s">
        <v>302</v>
      </c>
      <c r="I429" s="508" t="s">
        <v>7083</v>
      </c>
      <c r="J429" s="522" t="s">
        <v>1020</v>
      </c>
      <c r="K429" s="522" t="s">
        <v>1188</v>
      </c>
      <c r="L429" s="511" t="s">
        <v>4137</v>
      </c>
      <c r="M429" s="610">
        <v>785000514</v>
      </c>
      <c r="N429" s="548">
        <v>45120</v>
      </c>
      <c r="O429" s="512">
        <f t="shared" si="19"/>
        <v>7</v>
      </c>
      <c r="P429" s="512">
        <f t="shared" si="20"/>
        <v>7</v>
      </c>
      <c r="Q429" s="498" t="str">
        <f t="shared" si="21"/>
        <v>Gastos_com_Pessoal</v>
      </c>
    </row>
    <row r="430" spans="1:17" ht="25.5" hidden="1" x14ac:dyDescent="0.2">
      <c r="A430" s="505">
        <v>5275</v>
      </c>
      <c r="B430" s="506">
        <v>45120</v>
      </c>
      <c r="C430" s="507">
        <v>45108</v>
      </c>
      <c r="D430" s="508" t="s">
        <v>176</v>
      </c>
      <c r="E430" s="520" t="s">
        <v>280</v>
      </c>
      <c r="F430" s="521">
        <v>712.58</v>
      </c>
      <c r="G430" s="520" t="s">
        <v>7084</v>
      </c>
      <c r="H430" s="520" t="s">
        <v>302</v>
      </c>
      <c r="I430" s="510" t="s">
        <v>7083</v>
      </c>
      <c r="J430" s="522" t="s">
        <v>1020</v>
      </c>
      <c r="K430" s="522" t="s">
        <v>1188</v>
      </c>
      <c r="L430" s="511" t="s">
        <v>4137</v>
      </c>
      <c r="M430" s="610">
        <v>785000514</v>
      </c>
      <c r="N430" s="548">
        <v>45120</v>
      </c>
      <c r="O430" s="512">
        <f t="shared" si="19"/>
        <v>7</v>
      </c>
      <c r="P430" s="512">
        <f t="shared" si="20"/>
        <v>7</v>
      </c>
      <c r="Q430" s="498" t="str">
        <f t="shared" si="21"/>
        <v>Gastos_com_Pessoal</v>
      </c>
    </row>
    <row r="431" spans="1:17" ht="25.5" hidden="1" x14ac:dyDescent="0.2">
      <c r="A431" s="505">
        <v>5276</v>
      </c>
      <c r="B431" s="506">
        <v>45120</v>
      </c>
      <c r="C431" s="507">
        <v>45108</v>
      </c>
      <c r="D431" s="520" t="s">
        <v>176</v>
      </c>
      <c r="E431" s="520" t="s">
        <v>262</v>
      </c>
      <c r="F431" s="521">
        <v>590.70000000000005</v>
      </c>
      <c r="G431" s="520" t="s">
        <v>7085</v>
      </c>
      <c r="H431" s="520" t="s">
        <v>1032</v>
      </c>
      <c r="I431" s="510" t="s">
        <v>7086</v>
      </c>
      <c r="J431" s="522" t="s">
        <v>528</v>
      </c>
      <c r="K431" s="522" t="s">
        <v>1188</v>
      </c>
      <c r="L431" s="511" t="s">
        <v>4137</v>
      </c>
      <c r="M431" s="611">
        <v>785000514</v>
      </c>
      <c r="N431" s="548">
        <v>45120</v>
      </c>
      <c r="O431" s="512">
        <f t="shared" si="19"/>
        <v>7</v>
      </c>
      <c r="P431" s="512">
        <f t="shared" si="20"/>
        <v>7</v>
      </c>
      <c r="Q431" s="498" t="str">
        <f t="shared" si="21"/>
        <v>Gastos_com_Pessoal</v>
      </c>
    </row>
    <row r="432" spans="1:17" ht="25.5" hidden="1" x14ac:dyDescent="0.2">
      <c r="A432" s="505">
        <v>5277</v>
      </c>
      <c r="B432" s="506">
        <v>45120</v>
      </c>
      <c r="C432" s="507">
        <v>45108</v>
      </c>
      <c r="D432" s="508" t="s">
        <v>176</v>
      </c>
      <c r="E432" s="520" t="s">
        <v>280</v>
      </c>
      <c r="F432" s="521">
        <v>1753.16</v>
      </c>
      <c r="G432" s="520" t="s">
        <v>7085</v>
      </c>
      <c r="H432" s="520" t="s">
        <v>1032</v>
      </c>
      <c r="I432" s="508" t="s">
        <v>7086</v>
      </c>
      <c r="J432" s="522" t="s">
        <v>528</v>
      </c>
      <c r="K432" s="522" t="s">
        <v>1188</v>
      </c>
      <c r="L432" s="511" t="s">
        <v>4137</v>
      </c>
      <c r="M432" s="610">
        <v>785000514</v>
      </c>
      <c r="N432" s="548">
        <v>45120</v>
      </c>
      <c r="O432" s="512">
        <f t="shared" si="19"/>
        <v>7</v>
      </c>
      <c r="P432" s="512">
        <f t="shared" si="20"/>
        <v>7</v>
      </c>
      <c r="Q432" s="498" t="str">
        <f t="shared" si="21"/>
        <v>Gastos_com_Pessoal</v>
      </c>
    </row>
    <row r="433" spans="1:17" ht="25.5" hidden="1" x14ac:dyDescent="0.2">
      <c r="A433" s="505">
        <v>5278</v>
      </c>
      <c r="B433" s="506">
        <v>45120</v>
      </c>
      <c r="C433" s="507">
        <v>45108</v>
      </c>
      <c r="D433" s="520" t="s">
        <v>176</v>
      </c>
      <c r="E433" s="520" t="s">
        <v>262</v>
      </c>
      <c r="F433" s="521">
        <v>926.39</v>
      </c>
      <c r="G433" s="520" t="s">
        <v>7016</v>
      </c>
      <c r="H433" s="520" t="s">
        <v>419</v>
      </c>
      <c r="I433" s="510" t="s">
        <v>7087</v>
      </c>
      <c r="J433" s="522" t="s">
        <v>1047</v>
      </c>
      <c r="K433" s="522" t="s">
        <v>1188</v>
      </c>
      <c r="L433" s="511" t="s">
        <v>4137</v>
      </c>
      <c r="M433" s="610">
        <v>785000514</v>
      </c>
      <c r="N433" s="548">
        <v>45120</v>
      </c>
      <c r="O433" s="512">
        <f t="shared" si="19"/>
        <v>7</v>
      </c>
      <c r="P433" s="512">
        <f t="shared" si="20"/>
        <v>7</v>
      </c>
      <c r="Q433" s="498" t="str">
        <f t="shared" si="21"/>
        <v>Gastos_com_Pessoal</v>
      </c>
    </row>
    <row r="434" spans="1:17" ht="25.5" hidden="1" x14ac:dyDescent="0.2">
      <c r="A434" s="505">
        <v>5279</v>
      </c>
      <c r="B434" s="506">
        <v>45120</v>
      </c>
      <c r="C434" s="507">
        <v>45108</v>
      </c>
      <c r="D434" s="508" t="s">
        <v>176</v>
      </c>
      <c r="E434" s="520" t="s">
        <v>280</v>
      </c>
      <c r="F434" s="521">
        <v>2622.18</v>
      </c>
      <c r="G434" s="520" t="s">
        <v>7017</v>
      </c>
      <c r="H434" s="520" t="s">
        <v>419</v>
      </c>
      <c r="I434" s="508" t="s">
        <v>7087</v>
      </c>
      <c r="J434" s="522" t="s">
        <v>1047</v>
      </c>
      <c r="K434" s="522" t="s">
        <v>1188</v>
      </c>
      <c r="L434" s="511" t="s">
        <v>4137</v>
      </c>
      <c r="M434" s="610">
        <v>785000514</v>
      </c>
      <c r="N434" s="548">
        <v>45120</v>
      </c>
      <c r="O434" s="512">
        <f t="shared" si="19"/>
        <v>7</v>
      </c>
      <c r="P434" s="512">
        <f t="shared" si="20"/>
        <v>7</v>
      </c>
      <c r="Q434" s="498" t="str">
        <f t="shared" si="21"/>
        <v>Gastos_com_Pessoal</v>
      </c>
    </row>
    <row r="435" spans="1:17" ht="25.5" hidden="1" x14ac:dyDescent="0.2">
      <c r="A435" s="505">
        <v>5280</v>
      </c>
      <c r="B435" s="506">
        <v>45120</v>
      </c>
      <c r="C435" s="507">
        <v>45108</v>
      </c>
      <c r="D435" s="508" t="s">
        <v>176</v>
      </c>
      <c r="E435" s="520" t="s">
        <v>262</v>
      </c>
      <c r="F435" s="521">
        <v>948.29</v>
      </c>
      <c r="G435" s="520" t="s">
        <v>7088</v>
      </c>
      <c r="H435" s="520" t="s">
        <v>419</v>
      </c>
      <c r="I435" s="510" t="s">
        <v>6958</v>
      </c>
      <c r="J435" s="522" t="s">
        <v>507</v>
      </c>
      <c r="K435" s="522" t="s">
        <v>1188</v>
      </c>
      <c r="L435" s="511" t="s">
        <v>4137</v>
      </c>
      <c r="M435" s="610">
        <v>785000514</v>
      </c>
      <c r="N435" s="548">
        <v>45120</v>
      </c>
      <c r="O435" s="512">
        <f t="shared" si="19"/>
        <v>7</v>
      </c>
      <c r="P435" s="512">
        <f t="shared" si="20"/>
        <v>7</v>
      </c>
      <c r="Q435" s="498" t="str">
        <f t="shared" si="21"/>
        <v>Gastos_com_Pessoal</v>
      </c>
    </row>
    <row r="436" spans="1:17" ht="25.5" hidden="1" x14ac:dyDescent="0.2">
      <c r="A436" s="505">
        <v>5281</v>
      </c>
      <c r="B436" s="506">
        <v>45120</v>
      </c>
      <c r="C436" s="507">
        <v>45108</v>
      </c>
      <c r="D436" s="508" t="s">
        <v>176</v>
      </c>
      <c r="E436" s="520" t="s">
        <v>280</v>
      </c>
      <c r="F436" s="521">
        <v>2633.44</v>
      </c>
      <c r="G436" s="520" t="s">
        <v>7089</v>
      </c>
      <c r="H436" s="520" t="s">
        <v>419</v>
      </c>
      <c r="I436" s="510" t="s">
        <v>6958</v>
      </c>
      <c r="J436" s="522" t="s">
        <v>507</v>
      </c>
      <c r="K436" s="522" t="s">
        <v>1188</v>
      </c>
      <c r="L436" s="511" t="s">
        <v>4137</v>
      </c>
      <c r="M436" s="610">
        <v>785000514</v>
      </c>
      <c r="N436" s="548">
        <v>45120</v>
      </c>
      <c r="O436" s="512">
        <f t="shared" si="19"/>
        <v>7</v>
      </c>
      <c r="P436" s="512">
        <f t="shared" si="20"/>
        <v>7</v>
      </c>
      <c r="Q436" s="498" t="str">
        <f t="shared" si="21"/>
        <v>Gastos_com_Pessoal</v>
      </c>
    </row>
    <row r="437" spans="1:17" ht="25.5" hidden="1" x14ac:dyDescent="0.2">
      <c r="A437" s="505">
        <v>5282</v>
      </c>
      <c r="B437" s="506">
        <v>45120</v>
      </c>
      <c r="C437" s="507">
        <v>45108</v>
      </c>
      <c r="D437" s="508" t="s">
        <v>176</v>
      </c>
      <c r="E437" s="520" t="s">
        <v>262</v>
      </c>
      <c r="F437" s="521">
        <v>873.39</v>
      </c>
      <c r="G437" s="520" t="s">
        <v>7090</v>
      </c>
      <c r="H437" s="520" t="s">
        <v>414</v>
      </c>
      <c r="I437" s="510" t="s">
        <v>7091</v>
      </c>
      <c r="J437" s="522" t="s">
        <v>7092</v>
      </c>
      <c r="K437" s="522" t="s">
        <v>1188</v>
      </c>
      <c r="L437" s="511" t="s">
        <v>4137</v>
      </c>
      <c r="M437" s="610">
        <v>785000514</v>
      </c>
      <c r="N437" s="548">
        <v>45120</v>
      </c>
      <c r="O437" s="512">
        <f t="shared" si="19"/>
        <v>7</v>
      </c>
      <c r="P437" s="512">
        <f t="shared" si="20"/>
        <v>7</v>
      </c>
      <c r="Q437" s="498" t="str">
        <f t="shared" si="21"/>
        <v>Gastos_com_Pessoal</v>
      </c>
    </row>
    <row r="438" spans="1:17" ht="25.5" hidden="1" x14ac:dyDescent="0.2">
      <c r="A438" s="505">
        <v>5283</v>
      </c>
      <c r="B438" s="506">
        <v>45120</v>
      </c>
      <c r="C438" s="507">
        <v>45108</v>
      </c>
      <c r="D438" s="508" t="s">
        <v>176</v>
      </c>
      <c r="E438" s="520" t="s">
        <v>280</v>
      </c>
      <c r="F438" s="521">
        <v>2494.9899999999998</v>
      </c>
      <c r="G438" s="520" t="s">
        <v>7093</v>
      </c>
      <c r="H438" s="520" t="s">
        <v>414</v>
      </c>
      <c r="I438" s="510" t="s">
        <v>7091</v>
      </c>
      <c r="J438" s="522" t="s">
        <v>7092</v>
      </c>
      <c r="K438" s="522" t="s">
        <v>1188</v>
      </c>
      <c r="L438" s="511" t="s">
        <v>4137</v>
      </c>
      <c r="M438" s="610">
        <v>785000514</v>
      </c>
      <c r="N438" s="548">
        <v>45120</v>
      </c>
      <c r="O438" s="512">
        <f t="shared" si="19"/>
        <v>7</v>
      </c>
      <c r="P438" s="512">
        <f t="shared" si="20"/>
        <v>7</v>
      </c>
      <c r="Q438" s="498" t="str">
        <f t="shared" si="21"/>
        <v>Gastos_com_Pessoal</v>
      </c>
    </row>
    <row r="439" spans="1:17" ht="25.5" hidden="1" x14ac:dyDescent="0.2">
      <c r="A439" s="505">
        <v>5284</v>
      </c>
      <c r="B439" s="506">
        <v>45120</v>
      </c>
      <c r="C439" s="507">
        <v>45108</v>
      </c>
      <c r="D439" s="508" t="s">
        <v>176</v>
      </c>
      <c r="E439" s="520" t="s">
        <v>262</v>
      </c>
      <c r="F439" s="521">
        <v>892.49</v>
      </c>
      <c r="G439" s="520" t="s">
        <v>7094</v>
      </c>
      <c r="H439" s="520" t="s">
        <v>417</v>
      </c>
      <c r="I439" s="510" t="s">
        <v>7095</v>
      </c>
      <c r="J439" s="522" t="s">
        <v>641</v>
      </c>
      <c r="K439" s="522" t="s">
        <v>1188</v>
      </c>
      <c r="L439" s="511" t="s">
        <v>4137</v>
      </c>
      <c r="M439" s="610">
        <v>785000514</v>
      </c>
      <c r="N439" s="548">
        <v>45120</v>
      </c>
      <c r="O439" s="512">
        <f t="shared" si="19"/>
        <v>7</v>
      </c>
      <c r="P439" s="512">
        <f t="shared" si="20"/>
        <v>7</v>
      </c>
      <c r="Q439" s="498" t="str">
        <f t="shared" si="21"/>
        <v>Gastos_com_Pessoal</v>
      </c>
    </row>
    <row r="440" spans="1:17" ht="25.5" hidden="1" x14ac:dyDescent="0.2">
      <c r="A440" s="505">
        <v>5285</v>
      </c>
      <c r="B440" s="506">
        <v>45120</v>
      </c>
      <c r="C440" s="507">
        <v>45108</v>
      </c>
      <c r="D440" s="508" t="s">
        <v>176</v>
      </c>
      <c r="E440" s="520" t="s">
        <v>280</v>
      </c>
      <c r="F440" s="521">
        <v>2569.2199999999998</v>
      </c>
      <c r="G440" s="520" t="s">
        <v>7096</v>
      </c>
      <c r="H440" s="520" t="s">
        <v>417</v>
      </c>
      <c r="I440" s="510" t="s">
        <v>7095</v>
      </c>
      <c r="J440" s="522" t="s">
        <v>641</v>
      </c>
      <c r="K440" s="522" t="s">
        <v>1188</v>
      </c>
      <c r="L440" s="511" t="s">
        <v>4137</v>
      </c>
      <c r="M440" s="610">
        <v>785000514</v>
      </c>
      <c r="N440" s="548">
        <v>45120</v>
      </c>
      <c r="O440" s="512">
        <f t="shared" si="19"/>
        <v>7</v>
      </c>
      <c r="P440" s="512">
        <f t="shared" si="20"/>
        <v>7</v>
      </c>
      <c r="Q440" s="498" t="str">
        <f t="shared" si="21"/>
        <v>Gastos_com_Pessoal</v>
      </c>
    </row>
    <row r="441" spans="1:17" ht="25.5" hidden="1" x14ac:dyDescent="0.2">
      <c r="A441" s="505">
        <v>5286</v>
      </c>
      <c r="B441" s="506">
        <v>45120</v>
      </c>
      <c r="C441" s="507">
        <v>45108</v>
      </c>
      <c r="D441" s="508" t="s">
        <v>176</v>
      </c>
      <c r="E441" s="520" t="s">
        <v>262</v>
      </c>
      <c r="F441" s="521">
        <v>1008.29</v>
      </c>
      <c r="G441" s="520" t="s">
        <v>7016</v>
      </c>
      <c r="H441" s="520" t="s">
        <v>419</v>
      </c>
      <c r="I441" s="510" t="s">
        <v>7097</v>
      </c>
      <c r="J441" s="522" t="s">
        <v>795</v>
      </c>
      <c r="K441" s="522" t="s">
        <v>1188</v>
      </c>
      <c r="L441" s="511" t="s">
        <v>4137</v>
      </c>
      <c r="M441" s="610">
        <v>785000514</v>
      </c>
      <c r="N441" s="548">
        <v>45120</v>
      </c>
      <c r="O441" s="512">
        <f t="shared" si="19"/>
        <v>7</v>
      </c>
      <c r="P441" s="512">
        <f t="shared" si="20"/>
        <v>7</v>
      </c>
      <c r="Q441" s="498" t="str">
        <f t="shared" si="21"/>
        <v>Gastos_com_Pessoal</v>
      </c>
    </row>
    <row r="442" spans="1:17" ht="25.5" hidden="1" x14ac:dyDescent="0.2">
      <c r="A442" s="505">
        <v>5287</v>
      </c>
      <c r="B442" s="506">
        <v>45120</v>
      </c>
      <c r="C442" s="507">
        <v>45108</v>
      </c>
      <c r="D442" s="508" t="s">
        <v>176</v>
      </c>
      <c r="E442" s="520" t="s">
        <v>280</v>
      </c>
      <c r="F442" s="521">
        <v>2847.17</v>
      </c>
      <c r="G442" s="520" t="s">
        <v>7017</v>
      </c>
      <c r="H442" s="520" t="s">
        <v>419</v>
      </c>
      <c r="I442" s="510" t="s">
        <v>7097</v>
      </c>
      <c r="J442" s="522" t="s">
        <v>795</v>
      </c>
      <c r="K442" s="522" t="s">
        <v>1188</v>
      </c>
      <c r="L442" s="511" t="s">
        <v>4137</v>
      </c>
      <c r="M442" s="610">
        <v>785000514</v>
      </c>
      <c r="N442" s="548">
        <v>45120</v>
      </c>
      <c r="O442" s="512">
        <f t="shared" si="19"/>
        <v>7</v>
      </c>
      <c r="P442" s="512">
        <f t="shared" si="20"/>
        <v>7</v>
      </c>
      <c r="Q442" s="498" t="str">
        <f t="shared" si="21"/>
        <v>Gastos_com_Pessoal</v>
      </c>
    </row>
    <row r="443" spans="1:17" ht="24" hidden="1" x14ac:dyDescent="0.2">
      <c r="A443" s="505">
        <v>5288</v>
      </c>
      <c r="B443" s="506">
        <v>45120</v>
      </c>
      <c r="C443" s="507">
        <v>45108</v>
      </c>
      <c r="D443" s="508" t="s">
        <v>264</v>
      </c>
      <c r="E443" s="520" t="s">
        <v>293</v>
      </c>
      <c r="F443" s="521">
        <v>75</v>
      </c>
      <c r="G443" s="520" t="s">
        <v>6905</v>
      </c>
      <c r="H443" s="520" t="s">
        <v>414</v>
      </c>
      <c r="I443" s="510" t="s">
        <v>5156</v>
      </c>
      <c r="J443" s="522" t="s">
        <v>702</v>
      </c>
      <c r="K443" s="522" t="s">
        <v>1188</v>
      </c>
      <c r="L443" s="511" t="s">
        <v>4137</v>
      </c>
      <c r="M443" s="610">
        <v>785000514</v>
      </c>
      <c r="N443" s="548">
        <v>45120</v>
      </c>
      <c r="O443" s="512">
        <f t="shared" si="19"/>
        <v>7</v>
      </c>
      <c r="P443" s="512">
        <f t="shared" si="20"/>
        <v>7</v>
      </c>
      <c r="Q443" s="498" t="str">
        <f t="shared" si="21"/>
        <v>Gastos_Gerais</v>
      </c>
    </row>
    <row r="444" spans="1:17" ht="24" hidden="1" x14ac:dyDescent="0.2">
      <c r="A444" s="505">
        <v>5289</v>
      </c>
      <c r="B444" s="506">
        <v>45120</v>
      </c>
      <c r="C444" s="507">
        <v>45108</v>
      </c>
      <c r="D444" s="508" t="s">
        <v>264</v>
      </c>
      <c r="E444" s="520" t="s">
        <v>293</v>
      </c>
      <c r="F444" s="521">
        <v>75</v>
      </c>
      <c r="G444" s="520" t="s">
        <v>5615</v>
      </c>
      <c r="H444" s="520" t="s">
        <v>414</v>
      </c>
      <c r="I444" s="510" t="s">
        <v>5191</v>
      </c>
      <c r="J444" s="522" t="s">
        <v>746</v>
      </c>
      <c r="K444" s="522" t="s">
        <v>1188</v>
      </c>
      <c r="L444" s="511" t="s">
        <v>4137</v>
      </c>
      <c r="M444" s="610">
        <v>785000514</v>
      </c>
      <c r="N444" s="548">
        <v>45120</v>
      </c>
      <c r="O444" s="512">
        <f t="shared" si="19"/>
        <v>7</v>
      </c>
      <c r="P444" s="512">
        <f t="shared" si="20"/>
        <v>7</v>
      </c>
      <c r="Q444" s="498" t="str">
        <f t="shared" si="21"/>
        <v>Gastos_Gerais</v>
      </c>
    </row>
    <row r="445" spans="1:17" ht="24" hidden="1" x14ac:dyDescent="0.2">
      <c r="A445" s="505">
        <v>5290</v>
      </c>
      <c r="B445" s="506">
        <v>45120</v>
      </c>
      <c r="C445" s="507">
        <v>45108</v>
      </c>
      <c r="D445" s="508" t="s">
        <v>264</v>
      </c>
      <c r="E445" s="520" t="s">
        <v>293</v>
      </c>
      <c r="F445" s="521">
        <v>375</v>
      </c>
      <c r="G445" s="510" t="s">
        <v>7558</v>
      </c>
      <c r="H445" s="520" t="s">
        <v>418</v>
      </c>
      <c r="I445" s="510" t="s">
        <v>4819</v>
      </c>
      <c r="J445" s="522" t="s">
        <v>4820</v>
      </c>
      <c r="K445" s="522" t="s">
        <v>1188</v>
      </c>
      <c r="L445" s="511" t="s">
        <v>4137</v>
      </c>
      <c r="M445" s="610">
        <v>785000514</v>
      </c>
      <c r="N445" s="548">
        <v>45120</v>
      </c>
      <c r="O445" s="512">
        <f t="shared" si="19"/>
        <v>7</v>
      </c>
      <c r="P445" s="512">
        <f t="shared" si="20"/>
        <v>7</v>
      </c>
      <c r="Q445" s="498" t="str">
        <f t="shared" si="21"/>
        <v>Gastos_Gerais</v>
      </c>
    </row>
    <row r="446" spans="1:17" ht="24" hidden="1" x14ac:dyDescent="0.2">
      <c r="A446" s="505">
        <v>5291</v>
      </c>
      <c r="B446" s="506">
        <v>45120</v>
      </c>
      <c r="C446" s="507">
        <v>45108</v>
      </c>
      <c r="D446" s="508" t="s">
        <v>264</v>
      </c>
      <c r="E446" s="520" t="s">
        <v>293</v>
      </c>
      <c r="F446" s="521">
        <v>450</v>
      </c>
      <c r="G446" s="510" t="s">
        <v>7098</v>
      </c>
      <c r="H446" s="520" t="s">
        <v>422</v>
      </c>
      <c r="I446" s="510" t="s">
        <v>4923</v>
      </c>
      <c r="J446" s="522" t="s">
        <v>896</v>
      </c>
      <c r="K446" s="522" t="s">
        <v>1188</v>
      </c>
      <c r="L446" s="511" t="s">
        <v>4137</v>
      </c>
      <c r="M446" s="610">
        <v>785000514</v>
      </c>
      <c r="N446" s="548">
        <v>45120</v>
      </c>
      <c r="O446" s="512">
        <f t="shared" si="19"/>
        <v>7</v>
      </c>
      <c r="P446" s="512">
        <f t="shared" si="20"/>
        <v>7</v>
      </c>
      <c r="Q446" s="498" t="str">
        <f t="shared" si="21"/>
        <v>Gastos_Gerais</v>
      </c>
    </row>
    <row r="447" spans="1:17" ht="24" hidden="1" x14ac:dyDescent="0.2">
      <c r="A447" s="505">
        <v>5292</v>
      </c>
      <c r="B447" s="506">
        <v>45120</v>
      </c>
      <c r="C447" s="507">
        <v>45108</v>
      </c>
      <c r="D447" s="508" t="s">
        <v>264</v>
      </c>
      <c r="E447" s="520" t="s">
        <v>293</v>
      </c>
      <c r="F447" s="521">
        <v>75</v>
      </c>
      <c r="G447" s="510" t="s">
        <v>4735</v>
      </c>
      <c r="H447" s="520" t="s">
        <v>416</v>
      </c>
      <c r="I447" s="510" t="s">
        <v>1659</v>
      </c>
      <c r="J447" s="522" t="s">
        <v>1295</v>
      </c>
      <c r="K447" s="522" t="s">
        <v>1188</v>
      </c>
      <c r="L447" s="511" t="s">
        <v>4137</v>
      </c>
      <c r="M447" s="611">
        <v>785000514</v>
      </c>
      <c r="N447" s="548">
        <v>45120</v>
      </c>
      <c r="O447" s="512">
        <f t="shared" si="19"/>
        <v>7</v>
      </c>
      <c r="P447" s="512">
        <f t="shared" si="20"/>
        <v>7</v>
      </c>
      <c r="Q447" s="498" t="str">
        <f t="shared" si="21"/>
        <v>Gastos_Gerais</v>
      </c>
    </row>
    <row r="448" spans="1:17" ht="36" hidden="1" x14ac:dyDescent="0.2">
      <c r="A448" s="505">
        <v>5293</v>
      </c>
      <c r="B448" s="506">
        <v>45120</v>
      </c>
      <c r="C448" s="507">
        <v>45108</v>
      </c>
      <c r="D448" s="508" t="s">
        <v>264</v>
      </c>
      <c r="E448" s="520" t="s">
        <v>211</v>
      </c>
      <c r="F448" s="521">
        <v>349.05</v>
      </c>
      <c r="G448" s="520" t="s">
        <v>7559</v>
      </c>
      <c r="H448" s="520" t="s">
        <v>418</v>
      </c>
      <c r="I448" s="510" t="s">
        <v>4819</v>
      </c>
      <c r="J448" s="522" t="s">
        <v>4820</v>
      </c>
      <c r="K448" s="522" t="s">
        <v>1188</v>
      </c>
      <c r="L448" s="511" t="s">
        <v>4137</v>
      </c>
      <c r="M448" s="610">
        <v>785000514</v>
      </c>
      <c r="N448" s="548">
        <v>45120</v>
      </c>
      <c r="O448" s="512">
        <f t="shared" si="19"/>
        <v>7</v>
      </c>
      <c r="P448" s="512">
        <f t="shared" si="20"/>
        <v>7</v>
      </c>
      <c r="Q448" s="498" t="str">
        <f t="shared" si="21"/>
        <v>Gastos_Gerais</v>
      </c>
    </row>
    <row r="449" spans="1:17" ht="24" hidden="1" x14ac:dyDescent="0.2">
      <c r="A449" s="505">
        <v>5294</v>
      </c>
      <c r="B449" s="506">
        <v>45120</v>
      </c>
      <c r="C449" s="507">
        <v>45108</v>
      </c>
      <c r="D449" s="508" t="s">
        <v>264</v>
      </c>
      <c r="E449" s="520" t="s">
        <v>211</v>
      </c>
      <c r="F449" s="521">
        <v>529.85</v>
      </c>
      <c r="G449" s="520" t="s">
        <v>7560</v>
      </c>
      <c r="H449" s="520" t="s">
        <v>422</v>
      </c>
      <c r="I449" s="510" t="s">
        <v>4923</v>
      </c>
      <c r="J449" s="522" t="s">
        <v>896</v>
      </c>
      <c r="K449" s="522" t="s">
        <v>1188</v>
      </c>
      <c r="L449" s="511" t="s">
        <v>4137</v>
      </c>
      <c r="M449" s="610">
        <v>785000514</v>
      </c>
      <c r="N449" s="548">
        <v>45120</v>
      </c>
      <c r="O449" s="512">
        <f t="shared" si="19"/>
        <v>7</v>
      </c>
      <c r="P449" s="512">
        <f t="shared" si="20"/>
        <v>7</v>
      </c>
      <c r="Q449" s="498" t="str">
        <f t="shared" si="21"/>
        <v>Gastos_Gerais</v>
      </c>
    </row>
    <row r="450" spans="1:17" ht="25.5" hidden="1" x14ac:dyDescent="0.2">
      <c r="A450" s="505">
        <v>5295</v>
      </c>
      <c r="B450" s="506">
        <v>45120</v>
      </c>
      <c r="C450" s="507">
        <v>45108</v>
      </c>
      <c r="D450" s="508" t="s">
        <v>176</v>
      </c>
      <c r="E450" s="520" t="s">
        <v>262</v>
      </c>
      <c r="F450" s="521">
        <v>694.02</v>
      </c>
      <c r="G450" s="520" t="s">
        <v>7099</v>
      </c>
      <c r="H450" s="520" t="s">
        <v>421</v>
      </c>
      <c r="I450" s="510" t="s">
        <v>5804</v>
      </c>
      <c r="J450" s="522" t="s">
        <v>1014</v>
      </c>
      <c r="K450" s="522" t="s">
        <v>1188</v>
      </c>
      <c r="L450" s="511" t="s">
        <v>4137</v>
      </c>
      <c r="M450" s="610">
        <v>785000514</v>
      </c>
      <c r="N450" s="548">
        <v>45120</v>
      </c>
      <c r="O450" s="512">
        <f t="shared" si="19"/>
        <v>7</v>
      </c>
      <c r="P450" s="512">
        <f t="shared" si="20"/>
        <v>7</v>
      </c>
      <c r="Q450" s="498" t="str">
        <f t="shared" si="21"/>
        <v>Gastos_com_Pessoal</v>
      </c>
    </row>
    <row r="451" spans="1:17" ht="25.5" hidden="1" x14ac:dyDescent="0.2">
      <c r="A451" s="505">
        <v>5296</v>
      </c>
      <c r="B451" s="506">
        <v>45120</v>
      </c>
      <c r="C451" s="507">
        <v>45108</v>
      </c>
      <c r="D451" s="508" t="s">
        <v>176</v>
      </c>
      <c r="E451" s="520" t="s">
        <v>280</v>
      </c>
      <c r="F451" s="521">
        <v>2032.36</v>
      </c>
      <c r="G451" s="520" t="s">
        <v>7100</v>
      </c>
      <c r="H451" s="520" t="s">
        <v>421</v>
      </c>
      <c r="I451" s="510" t="s">
        <v>5804</v>
      </c>
      <c r="J451" s="522" t="s">
        <v>1014</v>
      </c>
      <c r="K451" s="522" t="s">
        <v>1188</v>
      </c>
      <c r="L451" s="511" t="s">
        <v>4137</v>
      </c>
      <c r="M451" s="610">
        <v>785000514</v>
      </c>
      <c r="N451" s="548">
        <v>45120</v>
      </c>
      <c r="O451" s="512">
        <f t="shared" si="19"/>
        <v>7</v>
      </c>
      <c r="P451" s="512">
        <f t="shared" si="20"/>
        <v>7</v>
      </c>
      <c r="Q451" s="498" t="str">
        <f t="shared" si="21"/>
        <v>Gastos_com_Pessoal</v>
      </c>
    </row>
    <row r="452" spans="1:17" ht="24" hidden="1" x14ac:dyDescent="0.2">
      <c r="A452" s="505">
        <v>5297</v>
      </c>
      <c r="B452" s="506">
        <v>45120</v>
      </c>
      <c r="C452" s="507">
        <v>45108</v>
      </c>
      <c r="D452" s="508" t="s">
        <v>264</v>
      </c>
      <c r="E452" s="520" t="s">
        <v>402</v>
      </c>
      <c r="F452" s="521">
        <v>14.78</v>
      </c>
      <c r="G452" s="520" t="s">
        <v>1487</v>
      </c>
      <c r="H452" s="520" t="s">
        <v>418</v>
      </c>
      <c r="I452" s="510" t="s">
        <v>7101</v>
      </c>
      <c r="J452" s="522" t="s">
        <v>2402</v>
      </c>
      <c r="K452" s="522" t="s">
        <v>1157</v>
      </c>
      <c r="L452" s="511" t="s">
        <v>32</v>
      </c>
      <c r="M452" s="610">
        <v>11737</v>
      </c>
      <c r="N452" s="548">
        <v>45117</v>
      </c>
      <c r="O452" s="512">
        <f t="shared" si="19"/>
        <v>7</v>
      </c>
      <c r="P452" s="512">
        <f t="shared" si="20"/>
        <v>7</v>
      </c>
      <c r="Q452" s="498" t="str">
        <f t="shared" si="21"/>
        <v>Gastos_Gerais</v>
      </c>
    </row>
    <row r="453" spans="1:17" ht="24" hidden="1" x14ac:dyDescent="0.2">
      <c r="A453" s="505">
        <v>5298</v>
      </c>
      <c r="B453" s="506">
        <v>45120</v>
      </c>
      <c r="C453" s="507">
        <v>45108</v>
      </c>
      <c r="D453" s="508" t="s">
        <v>264</v>
      </c>
      <c r="E453" s="520" t="s">
        <v>402</v>
      </c>
      <c r="F453" s="521">
        <v>30.41</v>
      </c>
      <c r="G453" s="520" t="s">
        <v>1487</v>
      </c>
      <c r="H453" s="520" t="s">
        <v>418</v>
      </c>
      <c r="I453" s="510" t="s">
        <v>7101</v>
      </c>
      <c r="J453" s="522" t="s">
        <v>2402</v>
      </c>
      <c r="K453" s="522" t="s">
        <v>1157</v>
      </c>
      <c r="L453" s="511" t="s">
        <v>32</v>
      </c>
      <c r="M453" s="610">
        <v>11736</v>
      </c>
      <c r="N453" s="548">
        <v>45117</v>
      </c>
      <c r="O453" s="512">
        <f t="shared" ref="O453:O516" si="22">IF(B453=0,0,IF(YEAR(B453)=$P$1,MONTH(B453)-$O$1+1,(YEAR(B453)-$P$1)*12-$O$1+1+MONTH(B453)))</f>
        <v>7</v>
      </c>
      <c r="P453" s="512">
        <f t="shared" ref="P453:P516" si="23">IF(C453=0,0,IF(YEAR(C453)=$P$1,MONTH(C453)-$O$1+1,(YEAR(C453)-$P$1)*12-$O$1+1+MONTH(C453)))</f>
        <v>7</v>
      </c>
      <c r="Q453" s="498" t="str">
        <f t="shared" ref="Q453:Q516" si="24">SUBSTITUTE(D453," ","_")</f>
        <v>Gastos_Gerais</v>
      </c>
    </row>
    <row r="454" spans="1:17" ht="24" hidden="1" x14ac:dyDescent="0.2">
      <c r="A454" s="505">
        <v>5299</v>
      </c>
      <c r="B454" s="506">
        <v>45120</v>
      </c>
      <c r="C454" s="507">
        <v>45108</v>
      </c>
      <c r="D454" s="508" t="s">
        <v>264</v>
      </c>
      <c r="E454" s="520" t="s">
        <v>388</v>
      </c>
      <c r="F454" s="521">
        <v>3220.28</v>
      </c>
      <c r="G454" s="520" t="s">
        <v>7102</v>
      </c>
      <c r="H454" s="520" t="s">
        <v>414</v>
      </c>
      <c r="I454" s="510" t="s">
        <v>5811</v>
      </c>
      <c r="J454" s="522" t="s">
        <v>7103</v>
      </c>
      <c r="K454" s="522" t="s">
        <v>1157</v>
      </c>
      <c r="L454" s="511" t="s">
        <v>32</v>
      </c>
      <c r="M454" s="610">
        <v>20234</v>
      </c>
      <c r="N454" s="548">
        <v>45117</v>
      </c>
      <c r="O454" s="512">
        <f t="shared" si="22"/>
        <v>7</v>
      </c>
      <c r="P454" s="512">
        <f t="shared" si="23"/>
        <v>7</v>
      </c>
      <c r="Q454" s="498" t="str">
        <f t="shared" si="24"/>
        <v>Gastos_Gerais</v>
      </c>
    </row>
    <row r="455" spans="1:17" ht="36" hidden="1" x14ac:dyDescent="0.2">
      <c r="A455" s="505">
        <v>5300</v>
      </c>
      <c r="B455" s="506">
        <v>45120</v>
      </c>
      <c r="C455" s="507">
        <v>45108</v>
      </c>
      <c r="D455" s="508" t="s">
        <v>264</v>
      </c>
      <c r="E455" s="520" t="s">
        <v>388</v>
      </c>
      <c r="F455" s="521">
        <v>4718.91</v>
      </c>
      <c r="G455" s="520" t="s">
        <v>7104</v>
      </c>
      <c r="H455" s="520" t="s">
        <v>414</v>
      </c>
      <c r="I455" s="510" t="s">
        <v>5811</v>
      </c>
      <c r="J455" s="522" t="s">
        <v>7103</v>
      </c>
      <c r="K455" s="522" t="s">
        <v>1157</v>
      </c>
      <c r="L455" s="511" t="s">
        <v>32</v>
      </c>
      <c r="M455" s="610">
        <v>39</v>
      </c>
      <c r="N455" s="548">
        <v>45117</v>
      </c>
      <c r="O455" s="512">
        <f t="shared" si="22"/>
        <v>7</v>
      </c>
      <c r="P455" s="512">
        <f t="shared" si="23"/>
        <v>7</v>
      </c>
      <c r="Q455" s="498" t="str">
        <f t="shared" si="24"/>
        <v>Gastos_Gerais</v>
      </c>
    </row>
    <row r="456" spans="1:17" ht="36" hidden="1" x14ac:dyDescent="0.2">
      <c r="A456" s="505">
        <v>5301</v>
      </c>
      <c r="B456" s="506">
        <v>45120</v>
      </c>
      <c r="C456" s="507">
        <v>45108</v>
      </c>
      <c r="D456" s="508" t="s">
        <v>264</v>
      </c>
      <c r="E456" s="508" t="s">
        <v>388</v>
      </c>
      <c r="F456" s="521">
        <v>945</v>
      </c>
      <c r="G456" s="455" t="s">
        <v>7105</v>
      </c>
      <c r="H456" s="520" t="s">
        <v>1032</v>
      </c>
      <c r="I456" s="510" t="s">
        <v>5303</v>
      </c>
      <c r="J456" s="522" t="s">
        <v>5304</v>
      </c>
      <c r="K456" s="522" t="s">
        <v>1157</v>
      </c>
      <c r="L456" s="511" t="s">
        <v>32</v>
      </c>
      <c r="M456" s="610">
        <v>23</v>
      </c>
      <c r="N456" s="548">
        <v>45103</v>
      </c>
      <c r="O456" s="512">
        <f t="shared" si="22"/>
        <v>7</v>
      </c>
      <c r="P456" s="512">
        <f t="shared" si="23"/>
        <v>7</v>
      </c>
      <c r="Q456" s="498" t="str">
        <f t="shared" si="24"/>
        <v>Gastos_Gerais</v>
      </c>
    </row>
    <row r="457" spans="1:17" ht="24" hidden="1" x14ac:dyDescent="0.2">
      <c r="A457" s="505">
        <v>5302</v>
      </c>
      <c r="B457" s="506">
        <v>45120</v>
      </c>
      <c r="C457" s="507">
        <v>45108</v>
      </c>
      <c r="D457" s="508" t="s">
        <v>264</v>
      </c>
      <c r="E457" s="520" t="s">
        <v>388</v>
      </c>
      <c r="F457" s="521">
        <v>44202.78</v>
      </c>
      <c r="G457" s="455" t="s">
        <v>7561</v>
      </c>
      <c r="H457" s="520" t="s">
        <v>1032</v>
      </c>
      <c r="I457" s="510" t="s">
        <v>5303</v>
      </c>
      <c r="J457" s="522" t="s">
        <v>5304</v>
      </c>
      <c r="K457" s="522" t="s">
        <v>1157</v>
      </c>
      <c r="L457" s="511" t="s">
        <v>32</v>
      </c>
      <c r="M457" s="610">
        <v>24</v>
      </c>
      <c r="N457" s="548">
        <v>45103</v>
      </c>
      <c r="O457" s="512">
        <f t="shared" si="22"/>
        <v>7</v>
      </c>
      <c r="P457" s="512">
        <f t="shared" si="23"/>
        <v>7</v>
      </c>
      <c r="Q457" s="498" t="str">
        <f t="shared" si="24"/>
        <v>Gastos_Gerais</v>
      </c>
    </row>
    <row r="458" spans="1:17" ht="24" hidden="1" x14ac:dyDescent="0.2">
      <c r="A458" s="505">
        <v>5303</v>
      </c>
      <c r="B458" s="506">
        <v>45120</v>
      </c>
      <c r="C458" s="507">
        <v>45108</v>
      </c>
      <c r="D458" s="508" t="s">
        <v>264</v>
      </c>
      <c r="E458" s="520" t="s">
        <v>290</v>
      </c>
      <c r="F458" s="521">
        <v>98</v>
      </c>
      <c r="G458" s="520" t="s">
        <v>7106</v>
      </c>
      <c r="H458" s="520" t="s">
        <v>303</v>
      </c>
      <c r="I458" s="510" t="s">
        <v>4473</v>
      </c>
      <c r="J458" s="522" t="s">
        <v>4474</v>
      </c>
      <c r="K458" s="522" t="s">
        <v>1157</v>
      </c>
      <c r="L458" s="511" t="s">
        <v>32</v>
      </c>
      <c r="M458" s="610">
        <v>4872</v>
      </c>
      <c r="N458" s="548">
        <v>45111</v>
      </c>
      <c r="O458" s="512">
        <f t="shared" si="22"/>
        <v>7</v>
      </c>
      <c r="P458" s="512">
        <f t="shared" si="23"/>
        <v>7</v>
      </c>
      <c r="Q458" s="498" t="str">
        <f t="shared" si="24"/>
        <v>Gastos_Gerais</v>
      </c>
    </row>
    <row r="459" spans="1:17" ht="36" hidden="1" x14ac:dyDescent="0.2">
      <c r="A459" s="505">
        <v>5304</v>
      </c>
      <c r="B459" s="506">
        <v>45121</v>
      </c>
      <c r="C459" s="507">
        <v>45108</v>
      </c>
      <c r="D459" s="508" t="s">
        <v>264</v>
      </c>
      <c r="E459" s="520" t="s">
        <v>182</v>
      </c>
      <c r="F459" s="521">
        <v>7600</v>
      </c>
      <c r="G459" s="520" t="s">
        <v>7107</v>
      </c>
      <c r="H459" s="520" t="s">
        <v>1032</v>
      </c>
      <c r="I459" s="510" t="s">
        <v>7108</v>
      </c>
      <c r="J459" s="522" t="s">
        <v>2548</v>
      </c>
      <c r="K459" s="522" t="s">
        <v>1157</v>
      </c>
      <c r="L459" s="511" t="s">
        <v>32</v>
      </c>
      <c r="M459" s="610">
        <v>2023129</v>
      </c>
      <c r="N459" s="548">
        <v>45119</v>
      </c>
      <c r="O459" s="512">
        <f t="shared" si="22"/>
        <v>7</v>
      </c>
      <c r="P459" s="512">
        <f t="shared" si="23"/>
        <v>7</v>
      </c>
      <c r="Q459" s="498" t="str">
        <f t="shared" si="24"/>
        <v>Gastos_Gerais</v>
      </c>
    </row>
    <row r="460" spans="1:17" ht="24" hidden="1" x14ac:dyDescent="0.2">
      <c r="A460" s="505">
        <v>5305</v>
      </c>
      <c r="B460" s="506">
        <v>45121</v>
      </c>
      <c r="C460" s="507">
        <v>45108</v>
      </c>
      <c r="D460" s="508" t="s">
        <v>264</v>
      </c>
      <c r="E460" s="520" t="s">
        <v>136</v>
      </c>
      <c r="F460" s="521">
        <v>460.2</v>
      </c>
      <c r="G460" s="520" t="s">
        <v>7109</v>
      </c>
      <c r="H460" s="520" t="s">
        <v>302</v>
      </c>
      <c r="I460" s="510" t="s">
        <v>1910</v>
      </c>
      <c r="J460" s="522" t="s">
        <v>1911</v>
      </c>
      <c r="K460" s="522" t="s">
        <v>1157</v>
      </c>
      <c r="L460" s="511" t="s">
        <v>32</v>
      </c>
      <c r="M460" s="610">
        <v>24946</v>
      </c>
      <c r="N460" s="548">
        <v>45118</v>
      </c>
      <c r="O460" s="512">
        <f t="shared" si="22"/>
        <v>7</v>
      </c>
      <c r="P460" s="512">
        <f t="shared" si="23"/>
        <v>7</v>
      </c>
      <c r="Q460" s="498" t="str">
        <f t="shared" si="24"/>
        <v>Gastos_Gerais</v>
      </c>
    </row>
    <row r="461" spans="1:17" ht="36" hidden="1" x14ac:dyDescent="0.2">
      <c r="A461" s="505">
        <v>5306</v>
      </c>
      <c r="B461" s="506">
        <v>45121</v>
      </c>
      <c r="C461" s="507">
        <v>45108</v>
      </c>
      <c r="D461" s="508" t="s">
        <v>264</v>
      </c>
      <c r="E461" s="520" t="s">
        <v>96</v>
      </c>
      <c r="F461" s="521">
        <v>36</v>
      </c>
      <c r="G461" s="520" t="s">
        <v>7110</v>
      </c>
      <c r="H461" s="520" t="s">
        <v>423</v>
      </c>
      <c r="I461" s="510" t="s">
        <v>5581</v>
      </c>
      <c r="J461" s="522" t="s">
        <v>4896</v>
      </c>
      <c r="K461" s="522" t="s">
        <v>1157</v>
      </c>
      <c r="L461" s="511" t="s">
        <v>32</v>
      </c>
      <c r="M461" s="610">
        <v>2638</v>
      </c>
      <c r="N461" s="548">
        <v>45114</v>
      </c>
      <c r="O461" s="512">
        <f t="shared" si="22"/>
        <v>7</v>
      </c>
      <c r="P461" s="512">
        <f t="shared" si="23"/>
        <v>7</v>
      </c>
      <c r="Q461" s="498" t="str">
        <f t="shared" si="24"/>
        <v>Gastos_Gerais</v>
      </c>
    </row>
    <row r="462" spans="1:17" ht="24" hidden="1" x14ac:dyDescent="0.2">
      <c r="A462" s="505">
        <v>5307</v>
      </c>
      <c r="B462" s="506">
        <v>45121</v>
      </c>
      <c r="C462" s="507">
        <v>45078</v>
      </c>
      <c r="D462" s="508" t="s">
        <v>264</v>
      </c>
      <c r="E462" s="520" t="s">
        <v>57</v>
      </c>
      <c r="F462" s="521">
        <v>45124.65</v>
      </c>
      <c r="G462" s="520" t="s">
        <v>1663</v>
      </c>
      <c r="H462" s="520" t="s">
        <v>302</v>
      </c>
      <c r="I462" s="510" t="s">
        <v>1664</v>
      </c>
      <c r="J462" s="522" t="s">
        <v>1665</v>
      </c>
      <c r="K462" s="522" t="s">
        <v>1157</v>
      </c>
      <c r="L462" s="511" t="s">
        <v>32</v>
      </c>
      <c r="M462" s="610">
        <v>2023283</v>
      </c>
      <c r="N462" s="548">
        <v>45110</v>
      </c>
      <c r="O462" s="512">
        <f t="shared" si="22"/>
        <v>7</v>
      </c>
      <c r="P462" s="512">
        <f t="shared" si="23"/>
        <v>6</v>
      </c>
      <c r="Q462" s="498" t="str">
        <f t="shared" si="24"/>
        <v>Gastos_Gerais</v>
      </c>
    </row>
    <row r="463" spans="1:17" ht="24" hidden="1" x14ac:dyDescent="0.2">
      <c r="A463" s="505">
        <v>5308</v>
      </c>
      <c r="B463" s="506">
        <v>45121</v>
      </c>
      <c r="C463" s="507">
        <v>45108</v>
      </c>
      <c r="D463" s="508" t="s">
        <v>264</v>
      </c>
      <c r="E463" s="520" t="s">
        <v>0</v>
      </c>
      <c r="F463" s="521">
        <v>671.3</v>
      </c>
      <c r="G463" s="520" t="s">
        <v>7111</v>
      </c>
      <c r="H463" s="520" t="s">
        <v>414</v>
      </c>
      <c r="I463" s="510" t="s">
        <v>3857</v>
      </c>
      <c r="J463" s="522" t="s">
        <v>3858</v>
      </c>
      <c r="K463" s="522" t="s">
        <v>1157</v>
      </c>
      <c r="L463" s="511" t="s">
        <v>32</v>
      </c>
      <c r="M463" s="610">
        <v>12858</v>
      </c>
      <c r="N463" s="548">
        <v>45113</v>
      </c>
      <c r="O463" s="512">
        <f t="shared" si="22"/>
        <v>7</v>
      </c>
      <c r="P463" s="512">
        <f t="shared" si="23"/>
        <v>7</v>
      </c>
      <c r="Q463" s="498" t="str">
        <f t="shared" si="24"/>
        <v>Gastos_Gerais</v>
      </c>
    </row>
    <row r="464" spans="1:17" hidden="1" x14ac:dyDescent="0.2">
      <c r="A464" s="505">
        <v>5309</v>
      </c>
      <c r="B464" s="506">
        <v>45121</v>
      </c>
      <c r="C464" s="507">
        <v>45078</v>
      </c>
      <c r="D464" s="508" t="s">
        <v>264</v>
      </c>
      <c r="E464" s="520" t="s">
        <v>161</v>
      </c>
      <c r="F464" s="521">
        <v>3794.49</v>
      </c>
      <c r="G464" s="520" t="s">
        <v>1680</v>
      </c>
      <c r="H464" s="520" t="s">
        <v>303</v>
      </c>
      <c r="I464" s="510" t="s">
        <v>1515</v>
      </c>
      <c r="J464" s="522" t="s">
        <v>1681</v>
      </c>
      <c r="K464" s="522" t="s">
        <v>1157</v>
      </c>
      <c r="L464" s="511" t="s">
        <v>1158</v>
      </c>
      <c r="M464" s="610">
        <v>4985399748</v>
      </c>
      <c r="N464" s="548">
        <v>45121</v>
      </c>
      <c r="O464" s="512">
        <f t="shared" si="22"/>
        <v>7</v>
      </c>
      <c r="P464" s="512">
        <f t="shared" si="23"/>
        <v>6</v>
      </c>
      <c r="Q464" s="498" t="str">
        <f t="shared" si="24"/>
        <v>Gastos_Gerais</v>
      </c>
    </row>
    <row r="465" spans="1:17" ht="48" hidden="1" x14ac:dyDescent="0.2">
      <c r="A465" s="505">
        <v>5310</v>
      </c>
      <c r="B465" s="506">
        <v>45121</v>
      </c>
      <c r="C465" s="507">
        <v>45078</v>
      </c>
      <c r="D465" s="508" t="s">
        <v>264</v>
      </c>
      <c r="E465" s="520" t="s">
        <v>177</v>
      </c>
      <c r="F465" s="521">
        <v>222.32</v>
      </c>
      <c r="G465" s="520" t="s">
        <v>1164</v>
      </c>
      <c r="H465" s="520" t="s">
        <v>303</v>
      </c>
      <c r="I465" s="510" t="s">
        <v>5620</v>
      </c>
      <c r="J465" s="522" t="s">
        <v>3486</v>
      </c>
      <c r="K465" s="522" t="s">
        <v>1157</v>
      </c>
      <c r="L465" s="511" t="s">
        <v>1158</v>
      </c>
      <c r="M465" s="610" t="s">
        <v>7112</v>
      </c>
      <c r="N465" s="548">
        <v>45121</v>
      </c>
      <c r="O465" s="512">
        <f t="shared" si="22"/>
        <v>7</v>
      </c>
      <c r="P465" s="512">
        <f t="shared" si="23"/>
        <v>6</v>
      </c>
      <c r="Q465" s="498" t="str">
        <f t="shared" si="24"/>
        <v>Gastos_Gerais</v>
      </c>
    </row>
    <row r="466" spans="1:17" ht="24" hidden="1" x14ac:dyDescent="0.2">
      <c r="A466" s="505">
        <v>5311</v>
      </c>
      <c r="B466" s="506">
        <v>45121</v>
      </c>
      <c r="C466" s="507">
        <v>45078</v>
      </c>
      <c r="D466" s="508" t="s">
        <v>264</v>
      </c>
      <c r="E466" s="520" t="s">
        <v>177</v>
      </c>
      <c r="F466" s="521">
        <v>647.21</v>
      </c>
      <c r="G466" s="520" t="s">
        <v>1729</v>
      </c>
      <c r="H466" s="520" t="s">
        <v>420</v>
      </c>
      <c r="I466" s="510" t="s">
        <v>4051</v>
      </c>
      <c r="J466" s="522" t="s">
        <v>4456</v>
      </c>
      <c r="K466" s="522" t="s">
        <v>1157</v>
      </c>
      <c r="L466" s="511" t="s">
        <v>1158</v>
      </c>
      <c r="M466" s="610">
        <v>429122042</v>
      </c>
      <c r="N466" s="548">
        <v>45121</v>
      </c>
      <c r="O466" s="512">
        <f t="shared" si="22"/>
        <v>7</v>
      </c>
      <c r="P466" s="512">
        <f t="shared" si="23"/>
        <v>6</v>
      </c>
      <c r="Q466" s="498" t="str">
        <f t="shared" si="24"/>
        <v>Gastos_Gerais</v>
      </c>
    </row>
    <row r="467" spans="1:17" hidden="1" x14ac:dyDescent="0.2">
      <c r="A467" s="505">
        <v>5312</v>
      </c>
      <c r="B467" s="506">
        <v>45121</v>
      </c>
      <c r="C467" s="507">
        <v>45078</v>
      </c>
      <c r="D467" s="508" t="s">
        <v>264</v>
      </c>
      <c r="E467" s="520" t="s">
        <v>160</v>
      </c>
      <c r="F467" s="521">
        <v>420.37</v>
      </c>
      <c r="G467" s="520" t="s">
        <v>7113</v>
      </c>
      <c r="H467" s="520" t="s">
        <v>422</v>
      </c>
      <c r="I467" s="510" t="s">
        <v>4051</v>
      </c>
      <c r="J467" s="522" t="s">
        <v>4456</v>
      </c>
      <c r="K467" s="522" t="s">
        <v>1157</v>
      </c>
      <c r="L467" s="511" t="s">
        <v>1158</v>
      </c>
      <c r="M467" s="610">
        <v>429066139</v>
      </c>
      <c r="N467" s="548">
        <v>45121</v>
      </c>
      <c r="O467" s="512">
        <f t="shared" si="22"/>
        <v>7</v>
      </c>
      <c r="P467" s="512">
        <f t="shared" si="23"/>
        <v>6</v>
      </c>
      <c r="Q467" s="498" t="str">
        <f t="shared" si="24"/>
        <v>Gastos_Gerais</v>
      </c>
    </row>
    <row r="468" spans="1:17" ht="24" hidden="1" x14ac:dyDescent="0.2">
      <c r="A468" s="505">
        <v>5313</v>
      </c>
      <c r="B468" s="506">
        <v>45121</v>
      </c>
      <c r="C468" s="507">
        <v>45078</v>
      </c>
      <c r="D468" s="508" t="s">
        <v>264</v>
      </c>
      <c r="E468" s="520" t="s">
        <v>177</v>
      </c>
      <c r="F468" s="521">
        <v>925.98</v>
      </c>
      <c r="G468" s="520" t="s">
        <v>1729</v>
      </c>
      <c r="H468" s="520" t="s">
        <v>422</v>
      </c>
      <c r="I468" s="510" t="s">
        <v>4051</v>
      </c>
      <c r="J468" s="522" t="s">
        <v>4456</v>
      </c>
      <c r="K468" s="522" t="s">
        <v>1157</v>
      </c>
      <c r="L468" s="511" t="s">
        <v>1158</v>
      </c>
      <c r="M468" s="610">
        <v>429062812</v>
      </c>
      <c r="N468" s="548">
        <v>45121</v>
      </c>
      <c r="O468" s="512">
        <f t="shared" si="22"/>
        <v>7</v>
      </c>
      <c r="P468" s="512">
        <f t="shared" si="23"/>
        <v>6</v>
      </c>
      <c r="Q468" s="498" t="str">
        <f t="shared" si="24"/>
        <v>Gastos_Gerais</v>
      </c>
    </row>
    <row r="469" spans="1:17" ht="24" hidden="1" x14ac:dyDescent="0.2">
      <c r="A469" s="505">
        <v>5314</v>
      </c>
      <c r="B469" s="506">
        <v>45121</v>
      </c>
      <c r="C469" s="507">
        <v>45078</v>
      </c>
      <c r="D469" s="508" t="s">
        <v>264</v>
      </c>
      <c r="E469" s="520" t="s">
        <v>177</v>
      </c>
      <c r="F469" s="521">
        <v>1144.7</v>
      </c>
      <c r="G469" s="520" t="s">
        <v>1534</v>
      </c>
      <c r="H469" s="520" t="s">
        <v>302</v>
      </c>
      <c r="I469" s="510" t="s">
        <v>4051</v>
      </c>
      <c r="J469" s="522" t="s">
        <v>4456</v>
      </c>
      <c r="K469" s="522" t="s">
        <v>1157</v>
      </c>
      <c r="L469" s="511" t="s">
        <v>1158</v>
      </c>
      <c r="M469" s="610">
        <v>428877216</v>
      </c>
      <c r="N469" s="548">
        <v>45121</v>
      </c>
      <c r="O469" s="512">
        <f t="shared" si="22"/>
        <v>7</v>
      </c>
      <c r="P469" s="512">
        <f t="shared" si="23"/>
        <v>6</v>
      </c>
      <c r="Q469" s="498" t="str">
        <f t="shared" si="24"/>
        <v>Gastos_Gerais</v>
      </c>
    </row>
    <row r="470" spans="1:17" hidden="1" x14ac:dyDescent="0.2">
      <c r="A470" s="505">
        <v>5315</v>
      </c>
      <c r="B470" s="506">
        <v>45121</v>
      </c>
      <c r="C470" s="507">
        <v>45078</v>
      </c>
      <c r="D470" s="508" t="s">
        <v>264</v>
      </c>
      <c r="E470" s="520" t="s">
        <v>160</v>
      </c>
      <c r="F470" s="521">
        <v>476.03</v>
      </c>
      <c r="G470" s="520" t="s">
        <v>7113</v>
      </c>
      <c r="H470" s="520" t="s">
        <v>420</v>
      </c>
      <c r="I470" s="510" t="s">
        <v>4051</v>
      </c>
      <c r="J470" s="522" t="s">
        <v>4456</v>
      </c>
      <c r="K470" s="522" t="s">
        <v>1157</v>
      </c>
      <c r="L470" s="511" t="s">
        <v>1158</v>
      </c>
      <c r="M470" s="610">
        <v>428737161</v>
      </c>
      <c r="N470" s="548">
        <v>45121</v>
      </c>
      <c r="O470" s="512">
        <f t="shared" si="22"/>
        <v>7</v>
      </c>
      <c r="P470" s="512">
        <f t="shared" si="23"/>
        <v>6</v>
      </c>
      <c r="Q470" s="498" t="str">
        <f t="shared" si="24"/>
        <v>Gastos_Gerais</v>
      </c>
    </row>
    <row r="471" spans="1:17" hidden="1" x14ac:dyDescent="0.2">
      <c r="A471" s="505">
        <v>5316</v>
      </c>
      <c r="B471" s="506">
        <v>45121</v>
      </c>
      <c r="C471" s="507">
        <v>45078</v>
      </c>
      <c r="D471" s="508" t="s">
        <v>264</v>
      </c>
      <c r="E471" s="520" t="s">
        <v>160</v>
      </c>
      <c r="F471" s="521">
        <v>94.99</v>
      </c>
      <c r="G471" s="520" t="s">
        <v>7113</v>
      </c>
      <c r="H471" s="520" t="s">
        <v>419</v>
      </c>
      <c r="I471" s="510" t="s">
        <v>4051</v>
      </c>
      <c r="J471" s="522" t="s">
        <v>4456</v>
      </c>
      <c r="K471" s="522" t="s">
        <v>1157</v>
      </c>
      <c r="L471" s="511" t="s">
        <v>1158</v>
      </c>
      <c r="M471" s="610" t="s">
        <v>7114</v>
      </c>
      <c r="N471" s="548">
        <v>45121</v>
      </c>
      <c r="O471" s="512">
        <f t="shared" si="22"/>
        <v>7</v>
      </c>
      <c r="P471" s="512">
        <f t="shared" si="23"/>
        <v>6</v>
      </c>
      <c r="Q471" s="498" t="str">
        <f t="shared" si="24"/>
        <v>Gastos_Gerais</v>
      </c>
    </row>
    <row r="472" spans="1:17" hidden="1" x14ac:dyDescent="0.2">
      <c r="A472" s="505">
        <v>5317</v>
      </c>
      <c r="B472" s="506">
        <v>45121</v>
      </c>
      <c r="C472" s="507">
        <v>45078</v>
      </c>
      <c r="D472" s="508" t="s">
        <v>264</v>
      </c>
      <c r="E472" s="520" t="s">
        <v>160</v>
      </c>
      <c r="F472" s="521">
        <v>64.31</v>
      </c>
      <c r="G472" s="520" t="s">
        <v>7115</v>
      </c>
      <c r="H472" s="520" t="s">
        <v>303</v>
      </c>
      <c r="I472" s="510" t="s">
        <v>5620</v>
      </c>
      <c r="J472" s="522" t="s">
        <v>3486</v>
      </c>
      <c r="K472" s="522" t="s">
        <v>1157</v>
      </c>
      <c r="L472" s="511" t="s">
        <v>1158</v>
      </c>
      <c r="M472" s="610" t="s">
        <v>7116</v>
      </c>
      <c r="N472" s="548">
        <v>45121</v>
      </c>
      <c r="O472" s="512">
        <f t="shared" si="22"/>
        <v>7</v>
      </c>
      <c r="P472" s="512">
        <f t="shared" si="23"/>
        <v>6</v>
      </c>
      <c r="Q472" s="498" t="str">
        <f t="shared" si="24"/>
        <v>Gastos_Gerais</v>
      </c>
    </row>
    <row r="473" spans="1:17" ht="24" hidden="1" x14ac:dyDescent="0.2">
      <c r="A473" s="505">
        <v>5318</v>
      </c>
      <c r="B473" s="506">
        <v>45121</v>
      </c>
      <c r="C473" s="507">
        <v>45078</v>
      </c>
      <c r="D473" s="508" t="s">
        <v>264</v>
      </c>
      <c r="E473" s="520" t="s">
        <v>82</v>
      </c>
      <c r="F473" s="521">
        <v>6479.46</v>
      </c>
      <c r="G473" s="520" t="s">
        <v>1154</v>
      </c>
      <c r="H473" s="520" t="s">
        <v>423</v>
      </c>
      <c r="I473" s="510" t="s">
        <v>1682</v>
      </c>
      <c r="J473" s="522" t="s">
        <v>1156</v>
      </c>
      <c r="K473" s="522" t="s">
        <v>1157</v>
      </c>
      <c r="L473" s="511" t="s">
        <v>1158</v>
      </c>
      <c r="M473" s="610" t="s">
        <v>7117</v>
      </c>
      <c r="N473" s="548">
        <v>45121</v>
      </c>
      <c r="O473" s="512">
        <f t="shared" si="22"/>
        <v>7</v>
      </c>
      <c r="P473" s="512">
        <f t="shared" si="23"/>
        <v>6</v>
      </c>
      <c r="Q473" s="498" t="str">
        <f t="shared" si="24"/>
        <v>Gastos_Gerais</v>
      </c>
    </row>
    <row r="474" spans="1:17" ht="24" hidden="1" x14ac:dyDescent="0.2">
      <c r="A474" s="505">
        <v>5319</v>
      </c>
      <c r="B474" s="506">
        <v>45121</v>
      </c>
      <c r="C474" s="507">
        <v>45108</v>
      </c>
      <c r="D474" s="508" t="s">
        <v>264</v>
      </c>
      <c r="E474" s="520" t="s">
        <v>96</v>
      </c>
      <c r="F474" s="521">
        <v>1992</v>
      </c>
      <c r="G474" s="520" t="s">
        <v>7118</v>
      </c>
      <c r="H474" s="520" t="s">
        <v>419</v>
      </c>
      <c r="I474" s="510" t="s">
        <v>7119</v>
      </c>
      <c r="J474" s="522" t="s">
        <v>7120</v>
      </c>
      <c r="K474" s="522" t="s">
        <v>1157</v>
      </c>
      <c r="L474" s="511" t="s">
        <v>32</v>
      </c>
      <c r="M474" s="610">
        <v>20238</v>
      </c>
      <c r="N474" s="548">
        <v>45118</v>
      </c>
      <c r="O474" s="512">
        <f t="shared" si="22"/>
        <v>7</v>
      </c>
      <c r="P474" s="512">
        <f t="shared" si="23"/>
        <v>7</v>
      </c>
      <c r="Q474" s="498" t="str">
        <f t="shared" si="24"/>
        <v>Gastos_Gerais</v>
      </c>
    </row>
    <row r="475" spans="1:17" ht="24" hidden="1" x14ac:dyDescent="0.2">
      <c r="A475" s="505">
        <v>5320</v>
      </c>
      <c r="B475" s="506">
        <v>45121</v>
      </c>
      <c r="C475" s="507">
        <v>45108</v>
      </c>
      <c r="D475" s="508" t="s">
        <v>264</v>
      </c>
      <c r="E475" s="520" t="s">
        <v>96</v>
      </c>
      <c r="F475" s="521">
        <v>41.5</v>
      </c>
      <c r="G475" s="520" t="s">
        <v>7562</v>
      </c>
      <c r="H475" s="520" t="s">
        <v>420</v>
      </c>
      <c r="I475" s="510" t="s">
        <v>7121</v>
      </c>
      <c r="J475" s="522" t="s">
        <v>7122</v>
      </c>
      <c r="K475" s="522" t="s">
        <v>1157</v>
      </c>
      <c r="L475" s="511" t="s">
        <v>32</v>
      </c>
      <c r="M475" s="610">
        <v>6866</v>
      </c>
      <c r="N475" s="548">
        <v>45121</v>
      </c>
      <c r="O475" s="512">
        <f t="shared" si="22"/>
        <v>7</v>
      </c>
      <c r="P475" s="512">
        <f t="shared" si="23"/>
        <v>7</v>
      </c>
      <c r="Q475" s="498" t="str">
        <f t="shared" si="24"/>
        <v>Gastos_Gerais</v>
      </c>
    </row>
    <row r="476" spans="1:17" ht="24" hidden="1" x14ac:dyDescent="0.2">
      <c r="A476" s="505">
        <v>5321</v>
      </c>
      <c r="B476" s="506">
        <v>45121</v>
      </c>
      <c r="C476" s="507">
        <v>45108</v>
      </c>
      <c r="D476" s="508" t="s">
        <v>264</v>
      </c>
      <c r="E476" s="520" t="s">
        <v>96</v>
      </c>
      <c r="F476" s="521">
        <v>805.82</v>
      </c>
      <c r="G476" s="520" t="s">
        <v>7563</v>
      </c>
      <c r="H476" s="520" t="s">
        <v>419</v>
      </c>
      <c r="I476" s="510" t="s">
        <v>7123</v>
      </c>
      <c r="J476" s="522" t="s">
        <v>7124</v>
      </c>
      <c r="K476" s="522" t="s">
        <v>1157</v>
      </c>
      <c r="L476" s="511" t="s">
        <v>32</v>
      </c>
      <c r="M476" s="610">
        <v>1872</v>
      </c>
      <c r="N476" s="548">
        <v>45117</v>
      </c>
      <c r="O476" s="512">
        <f t="shared" si="22"/>
        <v>7</v>
      </c>
      <c r="P476" s="512">
        <f t="shared" si="23"/>
        <v>7</v>
      </c>
      <c r="Q476" s="498" t="str">
        <f t="shared" si="24"/>
        <v>Gastos_Gerais</v>
      </c>
    </row>
    <row r="477" spans="1:17" ht="60" hidden="1" x14ac:dyDescent="0.2">
      <c r="A477" s="505">
        <v>5322</v>
      </c>
      <c r="B477" s="506">
        <v>45121</v>
      </c>
      <c r="C477" s="507">
        <v>45108</v>
      </c>
      <c r="D477" s="508" t="s">
        <v>264</v>
      </c>
      <c r="E477" s="520" t="s">
        <v>293</v>
      </c>
      <c r="F477" s="521">
        <v>750</v>
      </c>
      <c r="G477" s="520" t="s">
        <v>6487</v>
      </c>
      <c r="H477" s="520" t="s">
        <v>417</v>
      </c>
      <c r="I477" s="510" t="s">
        <v>6080</v>
      </c>
      <c r="J477" s="522" t="s">
        <v>435</v>
      </c>
      <c r="K477" s="522" t="s">
        <v>1188</v>
      </c>
      <c r="L477" s="511" t="s">
        <v>4137</v>
      </c>
      <c r="M477" s="610">
        <v>585215551</v>
      </c>
      <c r="N477" s="548">
        <v>45121</v>
      </c>
      <c r="O477" s="512">
        <f t="shared" si="22"/>
        <v>7</v>
      </c>
      <c r="P477" s="512">
        <f t="shared" si="23"/>
        <v>7</v>
      </c>
      <c r="Q477" s="498" t="str">
        <f t="shared" si="24"/>
        <v>Gastos_Gerais</v>
      </c>
    </row>
    <row r="478" spans="1:17" ht="24" hidden="1" x14ac:dyDescent="0.2">
      <c r="A478" s="505">
        <v>5323</v>
      </c>
      <c r="B478" s="506">
        <v>45121</v>
      </c>
      <c r="C478" s="507">
        <v>45108</v>
      </c>
      <c r="D478" s="508" t="s">
        <v>264</v>
      </c>
      <c r="E478" s="520" t="s">
        <v>293</v>
      </c>
      <c r="F478" s="521">
        <v>150</v>
      </c>
      <c r="G478" s="520" t="s">
        <v>4811</v>
      </c>
      <c r="H478" s="520" t="s">
        <v>421</v>
      </c>
      <c r="I478" s="510" t="s">
        <v>4812</v>
      </c>
      <c r="J478" s="522" t="s">
        <v>714</v>
      </c>
      <c r="K478" s="522" t="s">
        <v>1188</v>
      </c>
      <c r="L478" s="511" t="s">
        <v>4137</v>
      </c>
      <c r="M478" s="610">
        <v>585215551</v>
      </c>
      <c r="N478" s="548">
        <v>45121</v>
      </c>
      <c r="O478" s="512">
        <f t="shared" si="22"/>
        <v>7</v>
      </c>
      <c r="P478" s="512">
        <f t="shared" si="23"/>
        <v>7</v>
      </c>
      <c r="Q478" s="498" t="str">
        <f t="shared" si="24"/>
        <v>Gastos_Gerais</v>
      </c>
    </row>
    <row r="479" spans="1:17" ht="24" hidden="1" x14ac:dyDescent="0.2">
      <c r="A479" s="505">
        <v>5324</v>
      </c>
      <c r="B479" s="506">
        <v>45121</v>
      </c>
      <c r="C479" s="507">
        <v>45108</v>
      </c>
      <c r="D479" s="508" t="s">
        <v>264</v>
      </c>
      <c r="E479" s="520" t="s">
        <v>293</v>
      </c>
      <c r="F479" s="521">
        <v>75</v>
      </c>
      <c r="G479" s="520" t="s">
        <v>6488</v>
      </c>
      <c r="H479" s="520" t="s">
        <v>418</v>
      </c>
      <c r="I479" s="510" t="s">
        <v>6489</v>
      </c>
      <c r="J479" s="522" t="s">
        <v>464</v>
      </c>
      <c r="K479" s="522" t="s">
        <v>1188</v>
      </c>
      <c r="L479" s="511" t="s">
        <v>4137</v>
      </c>
      <c r="M479" s="610">
        <v>585215551</v>
      </c>
      <c r="N479" s="548">
        <v>45121</v>
      </c>
      <c r="O479" s="512">
        <f t="shared" si="22"/>
        <v>7</v>
      </c>
      <c r="P479" s="512">
        <f t="shared" si="23"/>
        <v>7</v>
      </c>
      <c r="Q479" s="498" t="str">
        <f t="shared" si="24"/>
        <v>Gastos_Gerais</v>
      </c>
    </row>
    <row r="480" spans="1:17" ht="24" hidden="1" x14ac:dyDescent="0.2">
      <c r="A480" s="505">
        <v>5325</v>
      </c>
      <c r="B480" s="506">
        <v>45121</v>
      </c>
      <c r="C480" s="507">
        <v>45108</v>
      </c>
      <c r="D480" s="508" t="s">
        <v>264</v>
      </c>
      <c r="E480" s="520" t="s">
        <v>293</v>
      </c>
      <c r="F480" s="521">
        <v>150</v>
      </c>
      <c r="G480" s="520" t="s">
        <v>7125</v>
      </c>
      <c r="H480" s="520" t="s">
        <v>421</v>
      </c>
      <c r="I480" s="510" t="s">
        <v>4767</v>
      </c>
      <c r="J480" s="522" t="s">
        <v>427</v>
      </c>
      <c r="K480" s="522" t="s">
        <v>1188</v>
      </c>
      <c r="L480" s="511" t="s">
        <v>4137</v>
      </c>
      <c r="M480" s="610">
        <v>585215551</v>
      </c>
      <c r="N480" s="548">
        <v>45121</v>
      </c>
      <c r="O480" s="512">
        <f t="shared" si="22"/>
        <v>7</v>
      </c>
      <c r="P480" s="512">
        <f t="shared" si="23"/>
        <v>7</v>
      </c>
      <c r="Q480" s="498" t="str">
        <f t="shared" si="24"/>
        <v>Gastos_Gerais</v>
      </c>
    </row>
    <row r="481" spans="1:17" ht="24" hidden="1" x14ac:dyDescent="0.2">
      <c r="A481" s="505">
        <v>5326</v>
      </c>
      <c r="B481" s="506">
        <v>45121</v>
      </c>
      <c r="C481" s="507">
        <v>45108</v>
      </c>
      <c r="D481" s="508" t="s">
        <v>264</v>
      </c>
      <c r="E481" s="520" t="s">
        <v>293</v>
      </c>
      <c r="F481" s="521">
        <v>150</v>
      </c>
      <c r="G481" s="520" t="s">
        <v>7126</v>
      </c>
      <c r="H481" s="520" t="s">
        <v>1032</v>
      </c>
      <c r="I481" s="510" t="s">
        <v>7127</v>
      </c>
      <c r="J481" s="522" t="s">
        <v>656</v>
      </c>
      <c r="K481" s="522" t="s">
        <v>1188</v>
      </c>
      <c r="L481" s="511" t="s">
        <v>4137</v>
      </c>
      <c r="M481" s="610">
        <v>585215551</v>
      </c>
      <c r="N481" s="548">
        <v>45121</v>
      </c>
      <c r="O481" s="512">
        <f t="shared" si="22"/>
        <v>7</v>
      </c>
      <c r="P481" s="512">
        <f t="shared" si="23"/>
        <v>7</v>
      </c>
      <c r="Q481" s="498" t="str">
        <f t="shared" si="24"/>
        <v>Gastos_Gerais</v>
      </c>
    </row>
    <row r="482" spans="1:17" ht="24" hidden="1" x14ac:dyDescent="0.2">
      <c r="A482" s="505">
        <v>5327</v>
      </c>
      <c r="B482" s="506">
        <v>45121</v>
      </c>
      <c r="C482" s="507">
        <v>45108</v>
      </c>
      <c r="D482" s="508" t="s">
        <v>264</v>
      </c>
      <c r="E482" s="520" t="s">
        <v>293</v>
      </c>
      <c r="F482" s="521">
        <v>75</v>
      </c>
      <c r="G482" s="520" t="s">
        <v>4584</v>
      </c>
      <c r="H482" s="520" t="s">
        <v>418</v>
      </c>
      <c r="I482" s="510" t="s">
        <v>4527</v>
      </c>
      <c r="J482" s="522" t="s">
        <v>465</v>
      </c>
      <c r="K482" s="522" t="s">
        <v>1188</v>
      </c>
      <c r="L482" s="511" t="s">
        <v>4137</v>
      </c>
      <c r="M482" s="610">
        <v>585215551</v>
      </c>
      <c r="N482" s="548">
        <v>45121</v>
      </c>
      <c r="O482" s="512">
        <f t="shared" si="22"/>
        <v>7</v>
      </c>
      <c r="P482" s="512">
        <f t="shared" si="23"/>
        <v>7</v>
      </c>
      <c r="Q482" s="498" t="str">
        <f t="shared" si="24"/>
        <v>Gastos_Gerais</v>
      </c>
    </row>
    <row r="483" spans="1:17" ht="24" hidden="1" x14ac:dyDescent="0.2">
      <c r="A483" s="505">
        <v>5328</v>
      </c>
      <c r="B483" s="506">
        <v>45121</v>
      </c>
      <c r="C483" s="507">
        <v>45108</v>
      </c>
      <c r="D483" s="508" t="s">
        <v>264</v>
      </c>
      <c r="E483" s="520" t="s">
        <v>293</v>
      </c>
      <c r="F483" s="521">
        <v>75</v>
      </c>
      <c r="G483" s="520" t="s">
        <v>6898</v>
      </c>
      <c r="H483" s="520" t="s">
        <v>418</v>
      </c>
      <c r="I483" s="510" t="s">
        <v>3717</v>
      </c>
      <c r="J483" s="522" t="s">
        <v>467</v>
      </c>
      <c r="K483" s="522" t="s">
        <v>1188</v>
      </c>
      <c r="L483" s="511" t="s">
        <v>4137</v>
      </c>
      <c r="M483" s="610">
        <v>585215551</v>
      </c>
      <c r="N483" s="548">
        <v>45121</v>
      </c>
      <c r="O483" s="512">
        <f t="shared" si="22"/>
        <v>7</v>
      </c>
      <c r="P483" s="512">
        <f t="shared" si="23"/>
        <v>7</v>
      </c>
      <c r="Q483" s="498" t="str">
        <f t="shared" si="24"/>
        <v>Gastos_Gerais</v>
      </c>
    </row>
    <row r="484" spans="1:17" ht="60" hidden="1" x14ac:dyDescent="0.2">
      <c r="A484" s="505">
        <v>5329</v>
      </c>
      <c r="B484" s="506">
        <v>45121</v>
      </c>
      <c r="C484" s="507">
        <v>45108</v>
      </c>
      <c r="D484" s="508" t="s">
        <v>264</v>
      </c>
      <c r="E484" s="520" t="s">
        <v>211</v>
      </c>
      <c r="F484" s="521">
        <v>216.85</v>
      </c>
      <c r="G484" s="520" t="s">
        <v>7531</v>
      </c>
      <c r="H484" s="520" t="s">
        <v>417</v>
      </c>
      <c r="I484" s="510" t="s">
        <v>6080</v>
      </c>
      <c r="J484" s="522" t="s">
        <v>435</v>
      </c>
      <c r="K484" s="522" t="s">
        <v>1188</v>
      </c>
      <c r="L484" s="511" t="s">
        <v>4137</v>
      </c>
      <c r="M484" s="610">
        <v>585215551</v>
      </c>
      <c r="N484" s="548">
        <v>45121</v>
      </c>
      <c r="O484" s="512">
        <f t="shared" si="22"/>
        <v>7</v>
      </c>
      <c r="P484" s="512">
        <f t="shared" si="23"/>
        <v>7</v>
      </c>
      <c r="Q484" s="498" t="str">
        <f t="shared" si="24"/>
        <v>Gastos_Gerais</v>
      </c>
    </row>
    <row r="485" spans="1:17" ht="25.5" hidden="1" x14ac:dyDescent="0.2">
      <c r="A485" s="505">
        <v>5330</v>
      </c>
      <c r="B485" s="506">
        <v>45121</v>
      </c>
      <c r="C485" s="507">
        <v>45108</v>
      </c>
      <c r="D485" s="520" t="s">
        <v>176</v>
      </c>
      <c r="E485" s="520" t="s">
        <v>262</v>
      </c>
      <c r="F485" s="521">
        <v>1000.71</v>
      </c>
      <c r="G485" s="520" t="s">
        <v>7128</v>
      </c>
      <c r="H485" s="520" t="s">
        <v>1032</v>
      </c>
      <c r="I485" s="510" t="s">
        <v>7129</v>
      </c>
      <c r="J485" s="522" t="s">
        <v>649</v>
      </c>
      <c r="K485" s="522" t="s">
        <v>1188</v>
      </c>
      <c r="L485" s="511" t="s">
        <v>4137</v>
      </c>
      <c r="M485" s="610">
        <v>585215551</v>
      </c>
      <c r="N485" s="548">
        <v>45121</v>
      </c>
      <c r="O485" s="512">
        <f t="shared" si="22"/>
        <v>7</v>
      </c>
      <c r="P485" s="512">
        <f t="shared" si="23"/>
        <v>7</v>
      </c>
      <c r="Q485" s="498" t="str">
        <f t="shared" si="24"/>
        <v>Gastos_com_Pessoal</v>
      </c>
    </row>
    <row r="486" spans="1:17" ht="25.5" hidden="1" x14ac:dyDescent="0.2">
      <c r="A486" s="505">
        <v>5331</v>
      </c>
      <c r="B486" s="506">
        <v>45121</v>
      </c>
      <c r="C486" s="507">
        <v>45108</v>
      </c>
      <c r="D486" s="520" t="s">
        <v>176</v>
      </c>
      <c r="E486" s="520" t="s">
        <v>280</v>
      </c>
      <c r="F486" s="521">
        <v>2885.85</v>
      </c>
      <c r="G486" s="520" t="s">
        <v>7130</v>
      </c>
      <c r="H486" s="520" t="s">
        <v>1032</v>
      </c>
      <c r="I486" s="510" t="s">
        <v>7129</v>
      </c>
      <c r="J486" s="522" t="s">
        <v>649</v>
      </c>
      <c r="K486" s="522" t="s">
        <v>1188</v>
      </c>
      <c r="L486" s="511" t="s">
        <v>4137</v>
      </c>
      <c r="M486" s="610">
        <v>585215551</v>
      </c>
      <c r="N486" s="548">
        <v>45121</v>
      </c>
      <c r="O486" s="512">
        <f t="shared" si="22"/>
        <v>7</v>
      </c>
      <c r="P486" s="512">
        <f t="shared" si="23"/>
        <v>7</v>
      </c>
      <c r="Q486" s="498" t="str">
        <f t="shared" si="24"/>
        <v>Gastos_com_Pessoal</v>
      </c>
    </row>
    <row r="487" spans="1:17" ht="25.5" hidden="1" x14ac:dyDescent="0.2">
      <c r="A487" s="505">
        <v>5332</v>
      </c>
      <c r="B487" s="506">
        <v>45121</v>
      </c>
      <c r="C487" s="507">
        <v>45108</v>
      </c>
      <c r="D487" s="520" t="s">
        <v>176</v>
      </c>
      <c r="E487" s="520" t="s">
        <v>262</v>
      </c>
      <c r="F487" s="521">
        <v>943.96</v>
      </c>
      <c r="G487" s="520" t="s">
        <v>7131</v>
      </c>
      <c r="H487" s="520" t="s">
        <v>1032</v>
      </c>
      <c r="I487" s="510" t="s">
        <v>7132</v>
      </c>
      <c r="J487" s="522" t="s">
        <v>650</v>
      </c>
      <c r="K487" s="522" t="s">
        <v>1188</v>
      </c>
      <c r="L487" s="511" t="s">
        <v>4137</v>
      </c>
      <c r="M487" s="610">
        <v>585215551</v>
      </c>
      <c r="N487" s="548">
        <v>45121</v>
      </c>
      <c r="O487" s="512">
        <f t="shared" si="22"/>
        <v>7</v>
      </c>
      <c r="P487" s="512">
        <f t="shared" si="23"/>
        <v>7</v>
      </c>
      <c r="Q487" s="498" t="str">
        <f t="shared" si="24"/>
        <v>Gastos_com_Pessoal</v>
      </c>
    </row>
    <row r="488" spans="1:17" ht="25.5" hidden="1" x14ac:dyDescent="0.2">
      <c r="A488" s="505">
        <v>5333</v>
      </c>
      <c r="B488" s="506">
        <v>45121</v>
      </c>
      <c r="C488" s="507">
        <v>45108</v>
      </c>
      <c r="D488" s="508" t="s">
        <v>176</v>
      </c>
      <c r="E488" s="520" t="s">
        <v>280</v>
      </c>
      <c r="F488" s="521">
        <v>2633.95</v>
      </c>
      <c r="G488" s="520" t="s">
        <v>7133</v>
      </c>
      <c r="H488" s="520" t="s">
        <v>1032</v>
      </c>
      <c r="I488" s="510" t="s">
        <v>7132</v>
      </c>
      <c r="J488" s="522" t="s">
        <v>650</v>
      </c>
      <c r="K488" s="522" t="s">
        <v>1188</v>
      </c>
      <c r="L488" s="511" t="s">
        <v>4137</v>
      </c>
      <c r="M488" s="610">
        <v>585215551</v>
      </c>
      <c r="N488" s="548">
        <v>45121</v>
      </c>
      <c r="O488" s="512">
        <f t="shared" si="22"/>
        <v>7</v>
      </c>
      <c r="P488" s="512">
        <f t="shared" si="23"/>
        <v>7</v>
      </c>
      <c r="Q488" s="498" t="str">
        <f t="shared" si="24"/>
        <v>Gastos_com_Pessoal</v>
      </c>
    </row>
    <row r="489" spans="1:17" ht="25.5" hidden="1" x14ac:dyDescent="0.2">
      <c r="A489" s="505">
        <v>5334</v>
      </c>
      <c r="B489" s="506">
        <v>45121</v>
      </c>
      <c r="C489" s="507">
        <v>45108</v>
      </c>
      <c r="D489" s="520" t="s">
        <v>176</v>
      </c>
      <c r="E489" s="520" t="s">
        <v>262</v>
      </c>
      <c r="F489" s="521">
        <v>609.6</v>
      </c>
      <c r="G489" s="510" t="s">
        <v>7134</v>
      </c>
      <c r="H489" s="520" t="s">
        <v>302</v>
      </c>
      <c r="I489" s="510" t="s">
        <v>3737</v>
      </c>
      <c r="J489" s="522" t="s">
        <v>965</v>
      </c>
      <c r="K489" s="522" t="s">
        <v>1188</v>
      </c>
      <c r="L489" s="511" t="s">
        <v>4137</v>
      </c>
      <c r="M489" s="610">
        <v>585215551</v>
      </c>
      <c r="N489" s="548">
        <v>45121</v>
      </c>
      <c r="O489" s="512">
        <f t="shared" si="22"/>
        <v>7</v>
      </c>
      <c r="P489" s="512">
        <f t="shared" si="23"/>
        <v>7</v>
      </c>
      <c r="Q489" s="498" t="str">
        <f t="shared" si="24"/>
        <v>Gastos_com_Pessoal</v>
      </c>
    </row>
    <row r="490" spans="1:17" ht="25.5" hidden="1" x14ac:dyDescent="0.2">
      <c r="A490" s="505">
        <v>5335</v>
      </c>
      <c r="B490" s="506">
        <v>45121</v>
      </c>
      <c r="C490" s="507">
        <v>45108</v>
      </c>
      <c r="D490" s="508" t="s">
        <v>176</v>
      </c>
      <c r="E490" s="520" t="s">
        <v>280</v>
      </c>
      <c r="F490" s="521">
        <v>1804.41</v>
      </c>
      <c r="G490" s="510" t="s">
        <v>7135</v>
      </c>
      <c r="H490" s="520" t="s">
        <v>302</v>
      </c>
      <c r="I490" s="510" t="s">
        <v>3737</v>
      </c>
      <c r="J490" s="522" t="s">
        <v>965</v>
      </c>
      <c r="K490" s="522" t="s">
        <v>1188</v>
      </c>
      <c r="L490" s="511" t="s">
        <v>4137</v>
      </c>
      <c r="M490" s="610">
        <v>585215551</v>
      </c>
      <c r="N490" s="548">
        <v>45121</v>
      </c>
      <c r="O490" s="512">
        <f t="shared" si="22"/>
        <v>7</v>
      </c>
      <c r="P490" s="512">
        <f t="shared" si="23"/>
        <v>7</v>
      </c>
      <c r="Q490" s="498" t="str">
        <f t="shared" si="24"/>
        <v>Gastos_com_Pessoal</v>
      </c>
    </row>
    <row r="491" spans="1:17" ht="25.5" hidden="1" x14ac:dyDescent="0.2">
      <c r="A491" s="505">
        <v>5336</v>
      </c>
      <c r="B491" s="506">
        <v>45121</v>
      </c>
      <c r="C491" s="507">
        <v>45108</v>
      </c>
      <c r="D491" s="520" t="s">
        <v>176</v>
      </c>
      <c r="E491" s="520" t="s">
        <v>262</v>
      </c>
      <c r="F491" s="521">
        <v>914.71</v>
      </c>
      <c r="G491" s="520" t="s">
        <v>7136</v>
      </c>
      <c r="H491" s="520" t="s">
        <v>1032</v>
      </c>
      <c r="I491" s="510" t="s">
        <v>7137</v>
      </c>
      <c r="J491" s="522" t="s">
        <v>755</v>
      </c>
      <c r="K491" s="522" t="s">
        <v>1188</v>
      </c>
      <c r="L491" s="511" t="s">
        <v>4137</v>
      </c>
      <c r="M491" s="610">
        <v>585215551</v>
      </c>
      <c r="N491" s="548">
        <v>45121</v>
      </c>
      <c r="O491" s="512">
        <f t="shared" si="22"/>
        <v>7</v>
      </c>
      <c r="P491" s="512">
        <f t="shared" si="23"/>
        <v>7</v>
      </c>
      <c r="Q491" s="498" t="str">
        <f t="shared" si="24"/>
        <v>Gastos_com_Pessoal</v>
      </c>
    </row>
    <row r="492" spans="1:17" ht="25.5" hidden="1" x14ac:dyDescent="0.2">
      <c r="A492" s="505">
        <v>5337</v>
      </c>
      <c r="B492" s="506">
        <v>45121</v>
      </c>
      <c r="C492" s="507">
        <v>45108</v>
      </c>
      <c r="D492" s="520" t="s">
        <v>176</v>
      </c>
      <c r="E492" s="520" t="s">
        <v>280</v>
      </c>
      <c r="F492" s="521">
        <v>2594.0300000000002</v>
      </c>
      <c r="G492" s="520" t="s">
        <v>7138</v>
      </c>
      <c r="H492" s="520" t="s">
        <v>1032</v>
      </c>
      <c r="I492" s="510" t="s">
        <v>7137</v>
      </c>
      <c r="J492" s="522" t="s">
        <v>755</v>
      </c>
      <c r="K492" s="522" t="s">
        <v>1188</v>
      </c>
      <c r="L492" s="511" t="s">
        <v>4137</v>
      </c>
      <c r="M492" s="610">
        <v>585215551</v>
      </c>
      <c r="N492" s="548">
        <v>45121</v>
      </c>
      <c r="O492" s="512">
        <f t="shared" si="22"/>
        <v>7</v>
      </c>
      <c r="P492" s="512">
        <f t="shared" si="23"/>
        <v>7</v>
      </c>
      <c r="Q492" s="498" t="str">
        <f t="shared" si="24"/>
        <v>Gastos_com_Pessoal</v>
      </c>
    </row>
    <row r="493" spans="1:17" ht="25.5" hidden="1" x14ac:dyDescent="0.2">
      <c r="A493" s="505">
        <v>5338</v>
      </c>
      <c r="B493" s="506">
        <v>45121</v>
      </c>
      <c r="C493" s="507">
        <v>45108</v>
      </c>
      <c r="D493" s="508" t="s">
        <v>176</v>
      </c>
      <c r="E493" s="520" t="s">
        <v>262</v>
      </c>
      <c r="F493" s="521">
        <v>907.46</v>
      </c>
      <c r="G493" s="520" t="s">
        <v>7139</v>
      </c>
      <c r="H493" s="520" t="s">
        <v>1032</v>
      </c>
      <c r="I493" s="510" t="s">
        <v>7140</v>
      </c>
      <c r="J493" s="522" t="s">
        <v>578</v>
      </c>
      <c r="K493" s="522" t="s">
        <v>1188</v>
      </c>
      <c r="L493" s="511" t="s">
        <v>4137</v>
      </c>
      <c r="M493" s="610">
        <v>585215551</v>
      </c>
      <c r="N493" s="548">
        <v>45121</v>
      </c>
      <c r="O493" s="512">
        <f t="shared" si="22"/>
        <v>7</v>
      </c>
      <c r="P493" s="512">
        <f t="shared" si="23"/>
        <v>7</v>
      </c>
      <c r="Q493" s="498" t="str">
        <f t="shared" si="24"/>
        <v>Gastos_com_Pessoal</v>
      </c>
    </row>
    <row r="494" spans="1:17" ht="25.5" hidden="1" x14ac:dyDescent="0.2">
      <c r="A494" s="505">
        <v>5339</v>
      </c>
      <c r="B494" s="506">
        <v>45121</v>
      </c>
      <c r="C494" s="507">
        <v>45108</v>
      </c>
      <c r="D494" s="508" t="s">
        <v>176</v>
      </c>
      <c r="E494" s="520" t="s">
        <v>280</v>
      </c>
      <c r="F494" s="521">
        <v>2548.39</v>
      </c>
      <c r="G494" s="520" t="s">
        <v>7141</v>
      </c>
      <c r="H494" s="520" t="s">
        <v>1032</v>
      </c>
      <c r="I494" s="510" t="s">
        <v>7140</v>
      </c>
      <c r="J494" s="522" t="s">
        <v>578</v>
      </c>
      <c r="K494" s="522" t="s">
        <v>1188</v>
      </c>
      <c r="L494" s="511" t="s">
        <v>4137</v>
      </c>
      <c r="M494" s="610">
        <v>585215551</v>
      </c>
      <c r="N494" s="548">
        <v>45121</v>
      </c>
      <c r="O494" s="512">
        <f t="shared" si="22"/>
        <v>7</v>
      </c>
      <c r="P494" s="512">
        <f t="shared" si="23"/>
        <v>7</v>
      </c>
      <c r="Q494" s="498" t="str">
        <f t="shared" si="24"/>
        <v>Gastos_com_Pessoal</v>
      </c>
    </row>
    <row r="495" spans="1:17" ht="25.5" hidden="1" x14ac:dyDescent="0.2">
      <c r="A495" s="505">
        <v>5340</v>
      </c>
      <c r="B495" s="506">
        <v>45121</v>
      </c>
      <c r="C495" s="507">
        <v>45108</v>
      </c>
      <c r="D495" s="508" t="s">
        <v>176</v>
      </c>
      <c r="E495" s="520" t="s">
        <v>262</v>
      </c>
      <c r="F495" s="521">
        <v>1237.43</v>
      </c>
      <c r="G495" s="520" t="s">
        <v>7142</v>
      </c>
      <c r="H495" s="520" t="s">
        <v>1032</v>
      </c>
      <c r="I495" s="510" t="s">
        <v>5385</v>
      </c>
      <c r="J495" s="522" t="s">
        <v>660</v>
      </c>
      <c r="K495" s="522" t="s">
        <v>1188</v>
      </c>
      <c r="L495" s="511" t="s">
        <v>4137</v>
      </c>
      <c r="M495" s="610">
        <v>585215551</v>
      </c>
      <c r="N495" s="548">
        <v>45121</v>
      </c>
      <c r="O495" s="512">
        <f t="shared" si="22"/>
        <v>7</v>
      </c>
      <c r="P495" s="512">
        <f t="shared" si="23"/>
        <v>7</v>
      </c>
      <c r="Q495" s="498" t="str">
        <f t="shared" si="24"/>
        <v>Gastos_com_Pessoal</v>
      </c>
    </row>
    <row r="496" spans="1:17" ht="25.5" hidden="1" x14ac:dyDescent="0.2">
      <c r="A496" s="505">
        <v>5341</v>
      </c>
      <c r="B496" s="506">
        <v>45121</v>
      </c>
      <c r="C496" s="507">
        <v>45108</v>
      </c>
      <c r="D496" s="508" t="s">
        <v>176</v>
      </c>
      <c r="E496" s="520" t="s">
        <v>280</v>
      </c>
      <c r="F496" s="521">
        <v>3288.42</v>
      </c>
      <c r="G496" s="520" t="s">
        <v>7143</v>
      </c>
      <c r="H496" s="520" t="s">
        <v>1032</v>
      </c>
      <c r="I496" s="510" t="s">
        <v>5385</v>
      </c>
      <c r="J496" s="522" t="s">
        <v>660</v>
      </c>
      <c r="K496" s="522" t="s">
        <v>1188</v>
      </c>
      <c r="L496" s="511" t="s">
        <v>4137</v>
      </c>
      <c r="M496" s="610">
        <v>585215551</v>
      </c>
      <c r="N496" s="548">
        <v>45121</v>
      </c>
      <c r="O496" s="512">
        <f t="shared" si="22"/>
        <v>7</v>
      </c>
      <c r="P496" s="512">
        <f t="shared" si="23"/>
        <v>7</v>
      </c>
      <c r="Q496" s="498" t="str">
        <f t="shared" si="24"/>
        <v>Gastos_com_Pessoal</v>
      </c>
    </row>
    <row r="497" spans="1:17" ht="25.5" hidden="1" x14ac:dyDescent="0.2">
      <c r="A497" s="505">
        <v>5342</v>
      </c>
      <c r="B497" s="506">
        <v>45121</v>
      </c>
      <c r="C497" s="507">
        <v>45108</v>
      </c>
      <c r="D497" s="508" t="s">
        <v>176</v>
      </c>
      <c r="E497" s="520" t="s">
        <v>262</v>
      </c>
      <c r="F497" s="521">
        <v>560.79999999999995</v>
      </c>
      <c r="G497" s="510" t="s">
        <v>7564</v>
      </c>
      <c r="H497" s="520" t="s">
        <v>1032</v>
      </c>
      <c r="I497" s="510" t="s">
        <v>7565</v>
      </c>
      <c r="J497" s="511" t="s">
        <v>7144</v>
      </c>
      <c r="K497" s="511" t="s">
        <v>1188</v>
      </c>
      <c r="L497" s="511" t="s">
        <v>4137</v>
      </c>
      <c r="M497" s="610">
        <v>585215551</v>
      </c>
      <c r="N497" s="548">
        <v>45121</v>
      </c>
      <c r="O497" s="512">
        <f t="shared" si="22"/>
        <v>7</v>
      </c>
      <c r="P497" s="512">
        <f t="shared" si="23"/>
        <v>7</v>
      </c>
      <c r="Q497" s="498" t="str">
        <f t="shared" si="24"/>
        <v>Gastos_com_Pessoal</v>
      </c>
    </row>
    <row r="498" spans="1:17" ht="25.5" hidden="1" x14ac:dyDescent="0.2">
      <c r="A498" s="505">
        <v>5343</v>
      </c>
      <c r="B498" s="506">
        <v>45121</v>
      </c>
      <c r="C498" s="507">
        <v>45108</v>
      </c>
      <c r="D498" s="508" t="s">
        <v>176</v>
      </c>
      <c r="E498" s="520" t="s">
        <v>280</v>
      </c>
      <c r="F498" s="521">
        <v>1682.43</v>
      </c>
      <c r="G498" s="510" t="s">
        <v>7566</v>
      </c>
      <c r="H498" s="520" t="s">
        <v>1032</v>
      </c>
      <c r="I498" s="510" t="s">
        <v>7565</v>
      </c>
      <c r="J498" s="511" t="s">
        <v>7144</v>
      </c>
      <c r="K498" s="511" t="s">
        <v>1188</v>
      </c>
      <c r="L498" s="511" t="s">
        <v>4137</v>
      </c>
      <c r="M498" s="610">
        <v>585215551</v>
      </c>
      <c r="N498" s="548">
        <v>45121</v>
      </c>
      <c r="O498" s="512">
        <f t="shared" si="22"/>
        <v>7</v>
      </c>
      <c r="P498" s="512">
        <f t="shared" si="23"/>
        <v>7</v>
      </c>
      <c r="Q498" s="498" t="str">
        <f t="shared" si="24"/>
        <v>Gastos_com_Pessoal</v>
      </c>
    </row>
    <row r="499" spans="1:17" ht="60" hidden="1" x14ac:dyDescent="0.2">
      <c r="A499" s="505">
        <v>5344</v>
      </c>
      <c r="B499" s="506">
        <v>45121</v>
      </c>
      <c r="C499" s="507">
        <v>45108</v>
      </c>
      <c r="D499" s="508" t="s">
        <v>264</v>
      </c>
      <c r="E499" s="520" t="s">
        <v>60</v>
      </c>
      <c r="F499" s="521">
        <v>15</v>
      </c>
      <c r="G499" s="510" t="s">
        <v>6567</v>
      </c>
      <c r="H499" s="520" t="s">
        <v>419</v>
      </c>
      <c r="I499" s="510" t="s">
        <v>7512</v>
      </c>
      <c r="J499" s="522" t="s">
        <v>926</v>
      </c>
      <c r="K499" s="522" t="s">
        <v>1188</v>
      </c>
      <c r="L499" s="511" t="s">
        <v>4137</v>
      </c>
      <c r="M499" s="610">
        <v>585215551</v>
      </c>
      <c r="N499" s="548">
        <v>45121</v>
      </c>
      <c r="O499" s="512">
        <f t="shared" si="22"/>
        <v>7</v>
      </c>
      <c r="P499" s="512">
        <f t="shared" si="23"/>
        <v>7</v>
      </c>
      <c r="Q499" s="498" t="str">
        <f t="shared" si="24"/>
        <v>Gastos_Gerais</v>
      </c>
    </row>
    <row r="500" spans="1:17" ht="60" hidden="1" x14ac:dyDescent="0.2">
      <c r="A500" s="505">
        <v>5345</v>
      </c>
      <c r="B500" s="506">
        <v>45121</v>
      </c>
      <c r="C500" s="507">
        <v>45108</v>
      </c>
      <c r="D500" s="508" t="s">
        <v>264</v>
      </c>
      <c r="E500" s="520" t="s">
        <v>60</v>
      </c>
      <c r="F500" s="521">
        <v>15</v>
      </c>
      <c r="G500" s="520" t="s">
        <v>6567</v>
      </c>
      <c r="H500" s="520" t="s">
        <v>419</v>
      </c>
      <c r="I500" s="510" t="s">
        <v>2599</v>
      </c>
      <c r="J500" s="522" t="s">
        <v>1115</v>
      </c>
      <c r="K500" s="522" t="s">
        <v>1188</v>
      </c>
      <c r="L500" s="511" t="s">
        <v>4137</v>
      </c>
      <c r="M500" s="610">
        <v>585215551</v>
      </c>
      <c r="N500" s="548">
        <v>45121</v>
      </c>
      <c r="O500" s="512">
        <f t="shared" si="22"/>
        <v>7</v>
      </c>
      <c r="P500" s="512">
        <f t="shared" si="23"/>
        <v>7</v>
      </c>
      <c r="Q500" s="498" t="str">
        <f t="shared" si="24"/>
        <v>Gastos_Gerais</v>
      </c>
    </row>
    <row r="501" spans="1:17" ht="60" hidden="1" x14ac:dyDescent="0.2">
      <c r="A501" s="505">
        <v>5346</v>
      </c>
      <c r="B501" s="506">
        <v>45121</v>
      </c>
      <c r="C501" s="507">
        <v>45108</v>
      </c>
      <c r="D501" s="508" t="s">
        <v>264</v>
      </c>
      <c r="E501" s="520" t="s">
        <v>60</v>
      </c>
      <c r="F501" s="521">
        <v>15</v>
      </c>
      <c r="G501" s="510" t="s">
        <v>6567</v>
      </c>
      <c r="H501" s="520" t="s">
        <v>419</v>
      </c>
      <c r="I501" s="510" t="s">
        <v>6778</v>
      </c>
      <c r="J501" s="510" t="s">
        <v>962</v>
      </c>
      <c r="K501" s="522" t="s">
        <v>1188</v>
      </c>
      <c r="L501" s="511" t="s">
        <v>4137</v>
      </c>
      <c r="M501" s="610">
        <v>585215551</v>
      </c>
      <c r="N501" s="548">
        <v>45121</v>
      </c>
      <c r="O501" s="512">
        <f t="shared" si="22"/>
        <v>7</v>
      </c>
      <c r="P501" s="512">
        <f t="shared" si="23"/>
        <v>7</v>
      </c>
      <c r="Q501" s="498" t="str">
        <f t="shared" si="24"/>
        <v>Gastos_Gerais</v>
      </c>
    </row>
    <row r="502" spans="1:17" ht="60" hidden="1" x14ac:dyDescent="0.2">
      <c r="A502" s="505">
        <v>5347</v>
      </c>
      <c r="B502" s="506">
        <v>45121</v>
      </c>
      <c r="C502" s="507">
        <v>45108</v>
      </c>
      <c r="D502" s="508" t="s">
        <v>264</v>
      </c>
      <c r="E502" s="520" t="s">
        <v>60</v>
      </c>
      <c r="F502" s="521">
        <v>15</v>
      </c>
      <c r="G502" s="520" t="s">
        <v>6567</v>
      </c>
      <c r="H502" s="520" t="s">
        <v>419</v>
      </c>
      <c r="I502" s="510" t="s">
        <v>4409</v>
      </c>
      <c r="J502" s="522" t="s">
        <v>617</v>
      </c>
      <c r="K502" s="522" t="s">
        <v>1188</v>
      </c>
      <c r="L502" s="511" t="s">
        <v>4137</v>
      </c>
      <c r="M502" s="610">
        <v>585215551</v>
      </c>
      <c r="N502" s="548">
        <v>45121</v>
      </c>
      <c r="O502" s="512">
        <f t="shared" si="22"/>
        <v>7</v>
      </c>
      <c r="P502" s="512">
        <f t="shared" si="23"/>
        <v>7</v>
      </c>
      <c r="Q502" s="498" t="str">
        <f t="shared" si="24"/>
        <v>Gastos_Gerais</v>
      </c>
    </row>
    <row r="503" spans="1:17" ht="60" hidden="1" x14ac:dyDescent="0.2">
      <c r="A503" s="505">
        <v>5348</v>
      </c>
      <c r="B503" s="506">
        <v>45121</v>
      </c>
      <c r="C503" s="507">
        <v>45108</v>
      </c>
      <c r="D503" s="508" t="s">
        <v>264</v>
      </c>
      <c r="E503" s="520" t="s">
        <v>60</v>
      </c>
      <c r="F503" s="521">
        <v>15</v>
      </c>
      <c r="G503" s="520" t="s">
        <v>6567</v>
      </c>
      <c r="H503" s="520" t="s">
        <v>419</v>
      </c>
      <c r="I503" s="510" t="s">
        <v>6779</v>
      </c>
      <c r="J503" s="522" t="s">
        <v>1119</v>
      </c>
      <c r="K503" s="522" t="s">
        <v>1188</v>
      </c>
      <c r="L503" s="511" t="s">
        <v>4137</v>
      </c>
      <c r="M503" s="610">
        <v>585215551</v>
      </c>
      <c r="N503" s="548">
        <v>45121</v>
      </c>
      <c r="O503" s="512">
        <f t="shared" si="22"/>
        <v>7</v>
      </c>
      <c r="P503" s="512">
        <f t="shared" si="23"/>
        <v>7</v>
      </c>
      <c r="Q503" s="498" t="str">
        <f t="shared" si="24"/>
        <v>Gastos_Gerais</v>
      </c>
    </row>
    <row r="504" spans="1:17" ht="60" hidden="1" x14ac:dyDescent="0.2">
      <c r="A504" s="505">
        <v>5349</v>
      </c>
      <c r="B504" s="506">
        <v>45121</v>
      </c>
      <c r="C504" s="507">
        <v>45108</v>
      </c>
      <c r="D504" s="508" t="s">
        <v>264</v>
      </c>
      <c r="E504" s="520" t="s">
        <v>60</v>
      </c>
      <c r="F504" s="521">
        <v>15</v>
      </c>
      <c r="G504" s="510" t="s">
        <v>6567</v>
      </c>
      <c r="H504" s="520" t="s">
        <v>419</v>
      </c>
      <c r="I504" s="510" t="s">
        <v>6780</v>
      </c>
      <c r="J504" s="522" t="s">
        <v>669</v>
      </c>
      <c r="K504" s="522" t="s">
        <v>1188</v>
      </c>
      <c r="L504" s="511" t="s">
        <v>4137</v>
      </c>
      <c r="M504" s="610">
        <v>585215551</v>
      </c>
      <c r="N504" s="548">
        <v>45121</v>
      </c>
      <c r="O504" s="512">
        <f t="shared" si="22"/>
        <v>7</v>
      </c>
      <c r="P504" s="512">
        <f t="shared" si="23"/>
        <v>7</v>
      </c>
      <c r="Q504" s="498" t="str">
        <f t="shared" si="24"/>
        <v>Gastos_Gerais</v>
      </c>
    </row>
    <row r="505" spans="1:17" ht="60" hidden="1" x14ac:dyDescent="0.2">
      <c r="A505" s="505">
        <v>5350</v>
      </c>
      <c r="B505" s="506">
        <v>45121</v>
      </c>
      <c r="C505" s="507">
        <v>45108</v>
      </c>
      <c r="D505" s="508" t="s">
        <v>264</v>
      </c>
      <c r="E505" s="520" t="s">
        <v>60</v>
      </c>
      <c r="F505" s="521">
        <v>15</v>
      </c>
      <c r="G505" s="520" t="s">
        <v>6567</v>
      </c>
      <c r="H505" s="520" t="s">
        <v>419</v>
      </c>
      <c r="I505" s="510" t="s">
        <v>6781</v>
      </c>
      <c r="J505" s="522" t="s">
        <v>4112</v>
      </c>
      <c r="K505" s="522" t="s">
        <v>1188</v>
      </c>
      <c r="L505" s="511" t="s">
        <v>4137</v>
      </c>
      <c r="M505" s="610">
        <v>585215551</v>
      </c>
      <c r="N505" s="548">
        <v>45121</v>
      </c>
      <c r="O505" s="512">
        <f t="shared" si="22"/>
        <v>7</v>
      </c>
      <c r="P505" s="512">
        <f t="shared" si="23"/>
        <v>7</v>
      </c>
      <c r="Q505" s="498" t="str">
        <f t="shared" si="24"/>
        <v>Gastos_Gerais</v>
      </c>
    </row>
    <row r="506" spans="1:17" ht="60" hidden="1" x14ac:dyDescent="0.2">
      <c r="A506" s="505">
        <v>5351</v>
      </c>
      <c r="B506" s="506">
        <v>45121</v>
      </c>
      <c r="C506" s="507">
        <v>45108</v>
      </c>
      <c r="D506" s="508" t="s">
        <v>264</v>
      </c>
      <c r="E506" s="520" t="s">
        <v>60</v>
      </c>
      <c r="F506" s="521">
        <v>15</v>
      </c>
      <c r="G506" s="520" t="s">
        <v>6567</v>
      </c>
      <c r="H506" s="520" t="s">
        <v>419</v>
      </c>
      <c r="I506" s="510" t="s">
        <v>6782</v>
      </c>
      <c r="J506" s="522" t="s">
        <v>771</v>
      </c>
      <c r="K506" s="522" t="s">
        <v>1188</v>
      </c>
      <c r="L506" s="511" t="s">
        <v>4137</v>
      </c>
      <c r="M506" s="610">
        <v>585215551</v>
      </c>
      <c r="N506" s="548">
        <v>45121</v>
      </c>
      <c r="O506" s="512">
        <f t="shared" si="22"/>
        <v>7</v>
      </c>
      <c r="P506" s="512">
        <f t="shared" si="23"/>
        <v>7</v>
      </c>
      <c r="Q506" s="498" t="str">
        <f t="shared" si="24"/>
        <v>Gastos_Gerais</v>
      </c>
    </row>
    <row r="507" spans="1:17" ht="60" hidden="1" x14ac:dyDescent="0.2">
      <c r="A507" s="505">
        <v>5352</v>
      </c>
      <c r="B507" s="506">
        <v>45121</v>
      </c>
      <c r="C507" s="507">
        <v>45108</v>
      </c>
      <c r="D507" s="508" t="s">
        <v>264</v>
      </c>
      <c r="E507" s="520" t="s">
        <v>60</v>
      </c>
      <c r="F507" s="521">
        <v>15</v>
      </c>
      <c r="G507" s="510" t="s">
        <v>6567</v>
      </c>
      <c r="H507" s="520" t="s">
        <v>419</v>
      </c>
      <c r="I507" s="510" t="s">
        <v>6783</v>
      </c>
      <c r="J507" s="522" t="s">
        <v>1058</v>
      </c>
      <c r="K507" s="522" t="s">
        <v>1188</v>
      </c>
      <c r="L507" s="511" t="s">
        <v>4137</v>
      </c>
      <c r="M507" s="610">
        <v>585215551</v>
      </c>
      <c r="N507" s="548">
        <v>45121</v>
      </c>
      <c r="O507" s="512">
        <f t="shared" si="22"/>
        <v>7</v>
      </c>
      <c r="P507" s="512">
        <f t="shared" si="23"/>
        <v>7</v>
      </c>
      <c r="Q507" s="498" t="str">
        <f t="shared" si="24"/>
        <v>Gastos_Gerais</v>
      </c>
    </row>
    <row r="508" spans="1:17" ht="60" hidden="1" x14ac:dyDescent="0.2">
      <c r="A508" s="505">
        <v>5353</v>
      </c>
      <c r="B508" s="506">
        <v>45121</v>
      </c>
      <c r="C508" s="507">
        <v>45108</v>
      </c>
      <c r="D508" s="508" t="s">
        <v>264</v>
      </c>
      <c r="E508" s="520" t="s">
        <v>60</v>
      </c>
      <c r="F508" s="521">
        <v>15</v>
      </c>
      <c r="G508" s="520" t="s">
        <v>6567</v>
      </c>
      <c r="H508" s="520" t="s">
        <v>419</v>
      </c>
      <c r="I508" s="520" t="s">
        <v>3333</v>
      </c>
      <c r="J508" s="522" t="s">
        <v>511</v>
      </c>
      <c r="K508" s="522" t="s">
        <v>1188</v>
      </c>
      <c r="L508" s="511" t="s">
        <v>4137</v>
      </c>
      <c r="M508" s="610">
        <v>585215551</v>
      </c>
      <c r="N508" s="548">
        <v>45121</v>
      </c>
      <c r="O508" s="512">
        <f t="shared" si="22"/>
        <v>7</v>
      </c>
      <c r="P508" s="512">
        <f t="shared" si="23"/>
        <v>7</v>
      </c>
      <c r="Q508" s="498" t="str">
        <f t="shared" si="24"/>
        <v>Gastos_Gerais</v>
      </c>
    </row>
    <row r="509" spans="1:17" ht="60" hidden="1" x14ac:dyDescent="0.2">
      <c r="A509" s="505">
        <v>5354</v>
      </c>
      <c r="B509" s="506">
        <v>45121</v>
      </c>
      <c r="C509" s="507">
        <v>45108</v>
      </c>
      <c r="D509" s="508" t="s">
        <v>264</v>
      </c>
      <c r="E509" s="520" t="s">
        <v>60</v>
      </c>
      <c r="F509" s="521">
        <v>15</v>
      </c>
      <c r="G509" s="520" t="s">
        <v>6567</v>
      </c>
      <c r="H509" s="520" t="s">
        <v>419</v>
      </c>
      <c r="I509" s="520" t="s">
        <v>6785</v>
      </c>
      <c r="J509" s="522" t="s">
        <v>920</v>
      </c>
      <c r="K509" s="522" t="s">
        <v>1188</v>
      </c>
      <c r="L509" s="511" t="s">
        <v>4137</v>
      </c>
      <c r="M509" s="610">
        <v>585215551</v>
      </c>
      <c r="N509" s="548">
        <v>45121</v>
      </c>
      <c r="O509" s="512">
        <f t="shared" si="22"/>
        <v>7</v>
      </c>
      <c r="P509" s="512">
        <f t="shared" si="23"/>
        <v>7</v>
      </c>
      <c r="Q509" s="498" t="str">
        <f t="shared" si="24"/>
        <v>Gastos_Gerais</v>
      </c>
    </row>
    <row r="510" spans="1:17" ht="60" hidden="1" x14ac:dyDescent="0.2">
      <c r="A510" s="505">
        <v>5355</v>
      </c>
      <c r="B510" s="506">
        <v>45121</v>
      </c>
      <c r="C510" s="507">
        <v>45108</v>
      </c>
      <c r="D510" s="508" t="s">
        <v>264</v>
      </c>
      <c r="E510" s="520" t="s">
        <v>60</v>
      </c>
      <c r="F510" s="521">
        <v>15</v>
      </c>
      <c r="G510" s="520" t="s">
        <v>6567</v>
      </c>
      <c r="H510" s="520" t="s">
        <v>419</v>
      </c>
      <c r="I510" s="461" t="s">
        <v>8522</v>
      </c>
      <c r="J510" s="522" t="s">
        <v>1051</v>
      </c>
      <c r="K510" s="522" t="s">
        <v>1188</v>
      </c>
      <c r="L510" s="511" t="s">
        <v>4137</v>
      </c>
      <c r="M510" s="610">
        <v>585215551</v>
      </c>
      <c r="N510" s="548">
        <v>45121</v>
      </c>
      <c r="O510" s="512">
        <f t="shared" si="22"/>
        <v>7</v>
      </c>
      <c r="P510" s="512">
        <f t="shared" si="23"/>
        <v>7</v>
      </c>
      <c r="Q510" s="498" t="str">
        <f t="shared" si="24"/>
        <v>Gastos_Gerais</v>
      </c>
    </row>
    <row r="511" spans="1:17" ht="60" hidden="1" x14ac:dyDescent="0.2">
      <c r="A511" s="505">
        <v>5356</v>
      </c>
      <c r="B511" s="506">
        <v>45121</v>
      </c>
      <c r="C511" s="507">
        <v>45108</v>
      </c>
      <c r="D511" s="508" t="s">
        <v>264</v>
      </c>
      <c r="E511" s="520" t="s">
        <v>60</v>
      </c>
      <c r="F511" s="521">
        <v>15</v>
      </c>
      <c r="G511" s="520" t="s">
        <v>6567</v>
      </c>
      <c r="H511" s="520" t="s">
        <v>419</v>
      </c>
      <c r="I511" s="510" t="s">
        <v>6207</v>
      </c>
      <c r="J511" s="522" t="s">
        <v>6208</v>
      </c>
      <c r="K511" s="522" t="s">
        <v>1188</v>
      </c>
      <c r="L511" s="511" t="s">
        <v>4137</v>
      </c>
      <c r="M511" s="610">
        <v>585215551</v>
      </c>
      <c r="N511" s="548">
        <v>45121</v>
      </c>
      <c r="O511" s="512">
        <f t="shared" si="22"/>
        <v>7</v>
      </c>
      <c r="P511" s="512">
        <f t="shared" si="23"/>
        <v>7</v>
      </c>
      <c r="Q511" s="498" t="str">
        <f t="shared" si="24"/>
        <v>Gastos_Gerais</v>
      </c>
    </row>
    <row r="512" spans="1:17" ht="60" hidden="1" x14ac:dyDescent="0.2">
      <c r="A512" s="505">
        <v>5357</v>
      </c>
      <c r="B512" s="506">
        <v>45121</v>
      </c>
      <c r="C512" s="507">
        <v>45108</v>
      </c>
      <c r="D512" s="508" t="s">
        <v>264</v>
      </c>
      <c r="E512" s="520" t="s">
        <v>60</v>
      </c>
      <c r="F512" s="521">
        <v>15</v>
      </c>
      <c r="G512" s="520" t="s">
        <v>6567</v>
      </c>
      <c r="H512" s="520" t="s">
        <v>419</v>
      </c>
      <c r="I512" s="510" t="s">
        <v>3714</v>
      </c>
      <c r="J512" s="522" t="s">
        <v>742</v>
      </c>
      <c r="K512" s="522" t="s">
        <v>1188</v>
      </c>
      <c r="L512" s="511" t="s">
        <v>4137</v>
      </c>
      <c r="M512" s="610">
        <v>585215551</v>
      </c>
      <c r="N512" s="548">
        <v>45121</v>
      </c>
      <c r="O512" s="512">
        <f t="shared" si="22"/>
        <v>7</v>
      </c>
      <c r="P512" s="512">
        <f t="shared" si="23"/>
        <v>7</v>
      </c>
      <c r="Q512" s="498" t="str">
        <f t="shared" si="24"/>
        <v>Gastos_Gerais</v>
      </c>
    </row>
    <row r="513" spans="1:17" ht="60" hidden="1" x14ac:dyDescent="0.2">
      <c r="A513" s="505">
        <v>5358</v>
      </c>
      <c r="B513" s="506">
        <v>45121</v>
      </c>
      <c r="C513" s="507">
        <v>45108</v>
      </c>
      <c r="D513" s="508" t="s">
        <v>264</v>
      </c>
      <c r="E513" s="520" t="s">
        <v>60</v>
      </c>
      <c r="F513" s="521">
        <v>15</v>
      </c>
      <c r="G513" s="520" t="s">
        <v>6567</v>
      </c>
      <c r="H513" s="520" t="s">
        <v>419</v>
      </c>
      <c r="I513" s="510" t="s">
        <v>7145</v>
      </c>
      <c r="J513" s="522" t="s">
        <v>451</v>
      </c>
      <c r="K513" s="522" t="s">
        <v>1188</v>
      </c>
      <c r="L513" s="511" t="s">
        <v>4137</v>
      </c>
      <c r="M513" s="610">
        <v>585215551</v>
      </c>
      <c r="N513" s="548">
        <v>45121</v>
      </c>
      <c r="O513" s="512">
        <f t="shared" si="22"/>
        <v>7</v>
      </c>
      <c r="P513" s="512">
        <f t="shared" si="23"/>
        <v>7</v>
      </c>
      <c r="Q513" s="498" t="str">
        <f t="shared" si="24"/>
        <v>Gastos_Gerais</v>
      </c>
    </row>
    <row r="514" spans="1:17" ht="60" hidden="1" x14ac:dyDescent="0.2">
      <c r="A514" s="505">
        <v>5359</v>
      </c>
      <c r="B514" s="506">
        <v>45121</v>
      </c>
      <c r="C514" s="507">
        <v>45108</v>
      </c>
      <c r="D514" s="508" t="s">
        <v>264</v>
      </c>
      <c r="E514" s="520" t="s">
        <v>60</v>
      </c>
      <c r="F514" s="521">
        <v>15</v>
      </c>
      <c r="G514" s="520" t="s">
        <v>6567</v>
      </c>
      <c r="H514" s="520" t="s">
        <v>419</v>
      </c>
      <c r="I514" s="510" t="s">
        <v>6786</v>
      </c>
      <c r="J514" s="522" t="s">
        <v>1120</v>
      </c>
      <c r="K514" s="522" t="s">
        <v>1188</v>
      </c>
      <c r="L514" s="511" t="s">
        <v>4137</v>
      </c>
      <c r="M514" s="610">
        <v>585215551</v>
      </c>
      <c r="N514" s="548">
        <v>45121</v>
      </c>
      <c r="O514" s="512">
        <f t="shared" si="22"/>
        <v>7</v>
      </c>
      <c r="P514" s="512">
        <f t="shared" si="23"/>
        <v>7</v>
      </c>
      <c r="Q514" s="498" t="str">
        <f t="shared" si="24"/>
        <v>Gastos_Gerais</v>
      </c>
    </row>
    <row r="515" spans="1:17" ht="60" hidden="1" x14ac:dyDescent="0.2">
      <c r="A515" s="505">
        <v>5360</v>
      </c>
      <c r="B515" s="506">
        <v>45121</v>
      </c>
      <c r="C515" s="507">
        <v>45108</v>
      </c>
      <c r="D515" s="508" t="s">
        <v>264</v>
      </c>
      <c r="E515" s="520" t="s">
        <v>60</v>
      </c>
      <c r="F515" s="521">
        <v>15</v>
      </c>
      <c r="G515" s="520" t="s">
        <v>6567</v>
      </c>
      <c r="H515" s="520" t="s">
        <v>419</v>
      </c>
      <c r="I515" s="510" t="s">
        <v>7513</v>
      </c>
      <c r="J515" s="522" t="s">
        <v>6787</v>
      </c>
      <c r="K515" s="522" t="s">
        <v>1188</v>
      </c>
      <c r="L515" s="511" t="s">
        <v>4137</v>
      </c>
      <c r="M515" s="610">
        <v>585215551</v>
      </c>
      <c r="N515" s="548">
        <v>45121</v>
      </c>
      <c r="O515" s="512">
        <f t="shared" si="22"/>
        <v>7</v>
      </c>
      <c r="P515" s="512">
        <f t="shared" si="23"/>
        <v>7</v>
      </c>
      <c r="Q515" s="498" t="str">
        <f t="shared" si="24"/>
        <v>Gastos_Gerais</v>
      </c>
    </row>
    <row r="516" spans="1:17" ht="60" hidden="1" x14ac:dyDescent="0.2">
      <c r="A516" s="505">
        <v>5361</v>
      </c>
      <c r="B516" s="506">
        <v>45121</v>
      </c>
      <c r="C516" s="507">
        <v>45108</v>
      </c>
      <c r="D516" s="508" t="s">
        <v>264</v>
      </c>
      <c r="E516" s="520" t="s">
        <v>60</v>
      </c>
      <c r="F516" s="521">
        <v>15</v>
      </c>
      <c r="G516" s="520" t="s">
        <v>6567</v>
      </c>
      <c r="H516" s="520" t="s">
        <v>419</v>
      </c>
      <c r="I516" s="510" t="s">
        <v>6788</v>
      </c>
      <c r="J516" s="522" t="s">
        <v>747</v>
      </c>
      <c r="K516" s="522" t="s">
        <v>1188</v>
      </c>
      <c r="L516" s="511" t="s">
        <v>4137</v>
      </c>
      <c r="M516" s="610">
        <v>585215551</v>
      </c>
      <c r="N516" s="548">
        <v>45121</v>
      </c>
      <c r="O516" s="512">
        <f t="shared" si="22"/>
        <v>7</v>
      </c>
      <c r="P516" s="512">
        <f t="shared" si="23"/>
        <v>7</v>
      </c>
      <c r="Q516" s="498" t="str">
        <f t="shared" si="24"/>
        <v>Gastos_Gerais</v>
      </c>
    </row>
    <row r="517" spans="1:17" ht="60" hidden="1" x14ac:dyDescent="0.2">
      <c r="A517" s="505">
        <v>5362</v>
      </c>
      <c r="B517" s="506">
        <v>45121</v>
      </c>
      <c r="C517" s="507">
        <v>45108</v>
      </c>
      <c r="D517" s="508" t="s">
        <v>264</v>
      </c>
      <c r="E517" s="520" t="s">
        <v>60</v>
      </c>
      <c r="F517" s="521">
        <v>15</v>
      </c>
      <c r="G517" s="520" t="s">
        <v>6567</v>
      </c>
      <c r="H517" s="520" t="s">
        <v>419</v>
      </c>
      <c r="I517" s="510" t="s">
        <v>7146</v>
      </c>
      <c r="J517" s="522" t="s">
        <v>852</v>
      </c>
      <c r="K517" s="522" t="s">
        <v>1188</v>
      </c>
      <c r="L517" s="511" t="s">
        <v>4137</v>
      </c>
      <c r="M517" s="610">
        <v>585215551</v>
      </c>
      <c r="N517" s="548">
        <v>45121</v>
      </c>
      <c r="O517" s="512">
        <f t="shared" ref="O517:O580" si="25">IF(B517=0,0,IF(YEAR(B517)=$P$1,MONTH(B517)-$O$1+1,(YEAR(B517)-$P$1)*12-$O$1+1+MONTH(B517)))</f>
        <v>7</v>
      </c>
      <c r="P517" s="512">
        <f t="shared" ref="P517:P580" si="26">IF(C517=0,0,IF(YEAR(C517)=$P$1,MONTH(C517)-$O$1+1,(YEAR(C517)-$P$1)*12-$O$1+1+MONTH(C517)))</f>
        <v>7</v>
      </c>
      <c r="Q517" s="498" t="str">
        <f t="shared" ref="Q517:Q580" si="27">SUBSTITUTE(D517," ","_")</f>
        <v>Gastos_Gerais</v>
      </c>
    </row>
    <row r="518" spans="1:17" ht="60" hidden="1" x14ac:dyDescent="0.2">
      <c r="A518" s="505">
        <v>5363</v>
      </c>
      <c r="B518" s="506">
        <v>45121</v>
      </c>
      <c r="C518" s="507">
        <v>45108</v>
      </c>
      <c r="D518" s="508" t="s">
        <v>264</v>
      </c>
      <c r="E518" s="520" t="s">
        <v>60</v>
      </c>
      <c r="F518" s="521">
        <v>15</v>
      </c>
      <c r="G518" s="520" t="s">
        <v>6567</v>
      </c>
      <c r="H518" s="520" t="s">
        <v>419</v>
      </c>
      <c r="I518" s="510" t="s">
        <v>9009</v>
      </c>
      <c r="J518" s="522" t="s">
        <v>1012</v>
      </c>
      <c r="K518" s="522" t="s">
        <v>1188</v>
      </c>
      <c r="L518" s="511" t="s">
        <v>4137</v>
      </c>
      <c r="M518" s="610">
        <v>585215551</v>
      </c>
      <c r="N518" s="548">
        <v>45121</v>
      </c>
      <c r="O518" s="512">
        <f t="shared" si="25"/>
        <v>7</v>
      </c>
      <c r="P518" s="512">
        <f t="shared" si="26"/>
        <v>7</v>
      </c>
      <c r="Q518" s="498" t="str">
        <f t="shared" si="27"/>
        <v>Gastos_Gerais</v>
      </c>
    </row>
    <row r="519" spans="1:17" ht="60" hidden="1" x14ac:dyDescent="0.2">
      <c r="A519" s="505">
        <v>5364</v>
      </c>
      <c r="B519" s="506">
        <v>45121</v>
      </c>
      <c r="C519" s="507">
        <v>45108</v>
      </c>
      <c r="D519" s="508" t="s">
        <v>264</v>
      </c>
      <c r="E519" s="520" t="s">
        <v>60</v>
      </c>
      <c r="F519" s="521">
        <v>15</v>
      </c>
      <c r="G519" s="510" t="s">
        <v>6567</v>
      </c>
      <c r="H519" s="520" t="s">
        <v>419</v>
      </c>
      <c r="I519" s="510" t="s">
        <v>6411</v>
      </c>
      <c r="J519" s="522" t="s">
        <v>832</v>
      </c>
      <c r="K519" s="522" t="s">
        <v>1188</v>
      </c>
      <c r="L519" s="511" t="s">
        <v>4137</v>
      </c>
      <c r="M519" s="610">
        <v>585215551</v>
      </c>
      <c r="N519" s="548">
        <v>45121</v>
      </c>
      <c r="O519" s="512">
        <f t="shared" si="25"/>
        <v>7</v>
      </c>
      <c r="P519" s="512">
        <f t="shared" si="26"/>
        <v>7</v>
      </c>
      <c r="Q519" s="498" t="str">
        <f t="shared" si="27"/>
        <v>Gastos_Gerais</v>
      </c>
    </row>
    <row r="520" spans="1:17" ht="60" hidden="1" x14ac:dyDescent="0.2">
      <c r="A520" s="505">
        <v>5365</v>
      </c>
      <c r="B520" s="506">
        <v>45121</v>
      </c>
      <c r="C520" s="507">
        <v>45108</v>
      </c>
      <c r="D520" s="508" t="s">
        <v>264</v>
      </c>
      <c r="E520" s="520" t="s">
        <v>60</v>
      </c>
      <c r="F520" s="521">
        <v>15</v>
      </c>
      <c r="G520" s="520" t="s">
        <v>6567</v>
      </c>
      <c r="H520" s="520" t="s">
        <v>419</v>
      </c>
      <c r="I520" s="510" t="s">
        <v>7059</v>
      </c>
      <c r="J520" s="522" t="s">
        <v>450</v>
      </c>
      <c r="K520" s="522" t="s">
        <v>1188</v>
      </c>
      <c r="L520" s="511" t="s">
        <v>4137</v>
      </c>
      <c r="M520" s="610">
        <v>585215551</v>
      </c>
      <c r="N520" s="548">
        <v>45121</v>
      </c>
      <c r="O520" s="512">
        <f t="shared" si="25"/>
        <v>7</v>
      </c>
      <c r="P520" s="512">
        <f t="shared" si="26"/>
        <v>7</v>
      </c>
      <c r="Q520" s="498" t="str">
        <f t="shared" si="27"/>
        <v>Gastos_Gerais</v>
      </c>
    </row>
    <row r="521" spans="1:17" ht="60" hidden="1" x14ac:dyDescent="0.2">
      <c r="A521" s="505">
        <v>5366</v>
      </c>
      <c r="B521" s="506">
        <v>45121</v>
      </c>
      <c r="C521" s="507">
        <v>45108</v>
      </c>
      <c r="D521" s="508" t="s">
        <v>264</v>
      </c>
      <c r="E521" s="520" t="s">
        <v>60</v>
      </c>
      <c r="F521" s="521">
        <v>15</v>
      </c>
      <c r="G521" s="520" t="s">
        <v>6567</v>
      </c>
      <c r="H521" s="520" t="s">
        <v>419</v>
      </c>
      <c r="I521" s="510" t="s">
        <v>6790</v>
      </c>
      <c r="J521" s="522" t="s">
        <v>768</v>
      </c>
      <c r="K521" s="522" t="s">
        <v>1188</v>
      </c>
      <c r="L521" s="511" t="s">
        <v>4137</v>
      </c>
      <c r="M521" s="610">
        <v>585215551</v>
      </c>
      <c r="N521" s="548">
        <v>45121</v>
      </c>
      <c r="O521" s="512">
        <f t="shared" si="25"/>
        <v>7</v>
      </c>
      <c r="P521" s="512">
        <f t="shared" si="26"/>
        <v>7</v>
      </c>
      <c r="Q521" s="498" t="str">
        <f t="shared" si="27"/>
        <v>Gastos_Gerais</v>
      </c>
    </row>
    <row r="522" spans="1:17" ht="60" hidden="1" x14ac:dyDescent="0.2">
      <c r="A522" s="505">
        <v>5367</v>
      </c>
      <c r="B522" s="506">
        <v>45121</v>
      </c>
      <c r="C522" s="507">
        <v>45108</v>
      </c>
      <c r="D522" s="508" t="s">
        <v>264</v>
      </c>
      <c r="E522" s="520" t="s">
        <v>60</v>
      </c>
      <c r="F522" s="521">
        <v>15</v>
      </c>
      <c r="G522" s="510" t="s">
        <v>6567</v>
      </c>
      <c r="H522" s="520" t="s">
        <v>419</v>
      </c>
      <c r="I522" s="510" t="s">
        <v>6791</v>
      </c>
      <c r="J522" s="522" t="s">
        <v>7147</v>
      </c>
      <c r="K522" s="522" t="s">
        <v>1188</v>
      </c>
      <c r="L522" s="511" t="s">
        <v>4137</v>
      </c>
      <c r="M522" s="610">
        <v>585215551</v>
      </c>
      <c r="N522" s="548">
        <v>45121</v>
      </c>
      <c r="O522" s="512">
        <f t="shared" si="25"/>
        <v>7</v>
      </c>
      <c r="P522" s="512">
        <f t="shared" si="26"/>
        <v>7</v>
      </c>
      <c r="Q522" s="498" t="str">
        <f t="shared" si="27"/>
        <v>Gastos_Gerais</v>
      </c>
    </row>
    <row r="523" spans="1:17" ht="60" hidden="1" x14ac:dyDescent="0.2">
      <c r="A523" s="505">
        <v>5368</v>
      </c>
      <c r="B523" s="506">
        <v>45121</v>
      </c>
      <c r="C523" s="507">
        <v>45108</v>
      </c>
      <c r="D523" s="508" t="s">
        <v>264</v>
      </c>
      <c r="E523" s="520" t="s">
        <v>60</v>
      </c>
      <c r="F523" s="521">
        <v>15</v>
      </c>
      <c r="G523" s="510" t="s">
        <v>6567</v>
      </c>
      <c r="H523" s="520" t="s">
        <v>419</v>
      </c>
      <c r="I523" s="510" t="s">
        <v>6792</v>
      </c>
      <c r="J523" s="522" t="s">
        <v>3106</v>
      </c>
      <c r="K523" s="522" t="s">
        <v>1188</v>
      </c>
      <c r="L523" s="511" t="s">
        <v>4137</v>
      </c>
      <c r="M523" s="610">
        <v>585215551</v>
      </c>
      <c r="N523" s="548">
        <v>45121</v>
      </c>
      <c r="O523" s="512">
        <f t="shared" si="25"/>
        <v>7</v>
      </c>
      <c r="P523" s="512">
        <f t="shared" si="26"/>
        <v>7</v>
      </c>
      <c r="Q523" s="498" t="str">
        <f t="shared" si="27"/>
        <v>Gastos_Gerais</v>
      </c>
    </row>
    <row r="524" spans="1:17" ht="60" hidden="1" x14ac:dyDescent="0.2">
      <c r="A524" s="505">
        <v>5369</v>
      </c>
      <c r="B524" s="506">
        <v>45121</v>
      </c>
      <c r="C524" s="507">
        <v>45108</v>
      </c>
      <c r="D524" s="508" t="s">
        <v>264</v>
      </c>
      <c r="E524" s="520" t="s">
        <v>60</v>
      </c>
      <c r="F524" s="521">
        <v>15</v>
      </c>
      <c r="G524" s="510" t="s">
        <v>6567</v>
      </c>
      <c r="H524" s="520" t="s">
        <v>419</v>
      </c>
      <c r="I524" s="510" t="s">
        <v>6793</v>
      </c>
      <c r="J524" s="522" t="s">
        <v>1117</v>
      </c>
      <c r="K524" s="522" t="s">
        <v>1188</v>
      </c>
      <c r="L524" s="511" t="s">
        <v>4137</v>
      </c>
      <c r="M524" s="610">
        <v>585215551</v>
      </c>
      <c r="N524" s="548">
        <v>45121</v>
      </c>
      <c r="O524" s="512">
        <f t="shared" si="25"/>
        <v>7</v>
      </c>
      <c r="P524" s="512">
        <f t="shared" si="26"/>
        <v>7</v>
      </c>
      <c r="Q524" s="498" t="str">
        <f t="shared" si="27"/>
        <v>Gastos_Gerais</v>
      </c>
    </row>
    <row r="525" spans="1:17" ht="60" hidden="1" x14ac:dyDescent="0.2">
      <c r="A525" s="505">
        <v>5370</v>
      </c>
      <c r="B525" s="506">
        <v>45121</v>
      </c>
      <c r="C525" s="507">
        <v>45108</v>
      </c>
      <c r="D525" s="508" t="s">
        <v>264</v>
      </c>
      <c r="E525" s="520" t="s">
        <v>60</v>
      </c>
      <c r="F525" s="521">
        <v>15</v>
      </c>
      <c r="G525" s="510" t="s">
        <v>6567</v>
      </c>
      <c r="H525" s="520" t="s">
        <v>419</v>
      </c>
      <c r="I525" s="510" t="s">
        <v>6794</v>
      </c>
      <c r="J525" s="522" t="s">
        <v>847</v>
      </c>
      <c r="K525" s="522" t="s">
        <v>1188</v>
      </c>
      <c r="L525" s="511" t="s">
        <v>4137</v>
      </c>
      <c r="M525" s="610">
        <v>585215551</v>
      </c>
      <c r="N525" s="548">
        <v>45121</v>
      </c>
      <c r="O525" s="512">
        <f t="shared" si="25"/>
        <v>7</v>
      </c>
      <c r="P525" s="512">
        <f t="shared" si="26"/>
        <v>7</v>
      </c>
      <c r="Q525" s="498" t="str">
        <f t="shared" si="27"/>
        <v>Gastos_Gerais</v>
      </c>
    </row>
    <row r="526" spans="1:17" ht="60" hidden="1" x14ac:dyDescent="0.2">
      <c r="A526" s="505">
        <v>5371</v>
      </c>
      <c r="B526" s="506">
        <v>45121</v>
      </c>
      <c r="C526" s="507">
        <v>45108</v>
      </c>
      <c r="D526" s="508" t="s">
        <v>264</v>
      </c>
      <c r="E526" s="520" t="s">
        <v>60</v>
      </c>
      <c r="F526" s="521">
        <v>15</v>
      </c>
      <c r="G526" s="510" t="s">
        <v>6567</v>
      </c>
      <c r="H526" s="520" t="s">
        <v>419</v>
      </c>
      <c r="I526" s="510" t="s">
        <v>7148</v>
      </c>
      <c r="J526" s="522" t="s">
        <v>1046</v>
      </c>
      <c r="K526" s="522" t="s">
        <v>1188</v>
      </c>
      <c r="L526" s="511" t="s">
        <v>4137</v>
      </c>
      <c r="M526" s="610">
        <v>585215551</v>
      </c>
      <c r="N526" s="548">
        <v>45121</v>
      </c>
      <c r="O526" s="512">
        <f t="shared" si="25"/>
        <v>7</v>
      </c>
      <c r="P526" s="512">
        <f t="shared" si="26"/>
        <v>7</v>
      </c>
      <c r="Q526" s="498" t="str">
        <f t="shared" si="27"/>
        <v>Gastos_Gerais</v>
      </c>
    </row>
    <row r="527" spans="1:17" ht="60" hidden="1" x14ac:dyDescent="0.2">
      <c r="A527" s="505">
        <v>5372</v>
      </c>
      <c r="B527" s="506">
        <v>45121</v>
      </c>
      <c r="C527" s="507">
        <v>45108</v>
      </c>
      <c r="D527" s="508" t="s">
        <v>264</v>
      </c>
      <c r="E527" s="520" t="s">
        <v>60</v>
      </c>
      <c r="F527" s="521">
        <v>15</v>
      </c>
      <c r="G527" s="510" t="s">
        <v>6567</v>
      </c>
      <c r="H527" s="520" t="s">
        <v>419</v>
      </c>
      <c r="I527" s="510" t="s">
        <v>6796</v>
      </c>
      <c r="J527" s="522" t="s">
        <v>6797</v>
      </c>
      <c r="K527" s="522" t="s">
        <v>1188</v>
      </c>
      <c r="L527" s="511" t="s">
        <v>4137</v>
      </c>
      <c r="M527" s="610">
        <v>585215551</v>
      </c>
      <c r="N527" s="548">
        <v>45121</v>
      </c>
      <c r="O527" s="512">
        <f t="shared" si="25"/>
        <v>7</v>
      </c>
      <c r="P527" s="512">
        <f t="shared" si="26"/>
        <v>7</v>
      </c>
      <c r="Q527" s="498" t="str">
        <f t="shared" si="27"/>
        <v>Gastos_Gerais</v>
      </c>
    </row>
    <row r="528" spans="1:17" ht="60" hidden="1" x14ac:dyDescent="0.2">
      <c r="A528" s="505">
        <v>5373</v>
      </c>
      <c r="B528" s="506">
        <v>45121</v>
      </c>
      <c r="C528" s="507">
        <v>45108</v>
      </c>
      <c r="D528" s="508" t="s">
        <v>264</v>
      </c>
      <c r="E528" s="520" t="s">
        <v>60</v>
      </c>
      <c r="F528" s="521">
        <v>15</v>
      </c>
      <c r="G528" s="510" t="s">
        <v>6567</v>
      </c>
      <c r="H528" s="520" t="s">
        <v>419</v>
      </c>
      <c r="I528" s="510" t="s">
        <v>6799</v>
      </c>
      <c r="J528" s="522" t="s">
        <v>1118</v>
      </c>
      <c r="K528" s="522" t="s">
        <v>1188</v>
      </c>
      <c r="L528" s="511" t="s">
        <v>4137</v>
      </c>
      <c r="M528" s="610">
        <v>585215551</v>
      </c>
      <c r="N528" s="548">
        <v>45121</v>
      </c>
      <c r="O528" s="512">
        <f t="shared" si="25"/>
        <v>7</v>
      </c>
      <c r="P528" s="512">
        <f t="shared" si="26"/>
        <v>7</v>
      </c>
      <c r="Q528" s="498" t="str">
        <f t="shared" si="27"/>
        <v>Gastos_Gerais</v>
      </c>
    </row>
    <row r="529" spans="1:17" ht="60" hidden="1" x14ac:dyDescent="0.2">
      <c r="A529" s="505">
        <v>5374</v>
      </c>
      <c r="B529" s="506">
        <v>45121</v>
      </c>
      <c r="C529" s="507">
        <v>45108</v>
      </c>
      <c r="D529" s="508" t="s">
        <v>264</v>
      </c>
      <c r="E529" s="520" t="s">
        <v>60</v>
      </c>
      <c r="F529" s="521">
        <v>15</v>
      </c>
      <c r="G529" s="510" t="s">
        <v>6567</v>
      </c>
      <c r="H529" s="520" t="s">
        <v>419</v>
      </c>
      <c r="I529" s="510" t="s">
        <v>6800</v>
      </c>
      <c r="J529" s="522" t="s">
        <v>914</v>
      </c>
      <c r="K529" s="522" t="s">
        <v>1188</v>
      </c>
      <c r="L529" s="511" t="s">
        <v>4137</v>
      </c>
      <c r="M529" s="610">
        <v>585215551</v>
      </c>
      <c r="N529" s="548">
        <v>45121</v>
      </c>
      <c r="O529" s="512">
        <f t="shared" si="25"/>
        <v>7</v>
      </c>
      <c r="P529" s="512">
        <f t="shared" si="26"/>
        <v>7</v>
      </c>
      <c r="Q529" s="498" t="str">
        <f t="shared" si="27"/>
        <v>Gastos_Gerais</v>
      </c>
    </row>
    <row r="530" spans="1:17" ht="60" hidden="1" x14ac:dyDescent="0.2">
      <c r="A530" s="505">
        <v>5375</v>
      </c>
      <c r="B530" s="506">
        <v>45121</v>
      </c>
      <c r="C530" s="507">
        <v>45108</v>
      </c>
      <c r="D530" s="508" t="s">
        <v>264</v>
      </c>
      <c r="E530" s="520" t="s">
        <v>60</v>
      </c>
      <c r="F530" s="521">
        <v>15</v>
      </c>
      <c r="G530" s="510" t="s">
        <v>6567</v>
      </c>
      <c r="H530" s="520" t="s">
        <v>419</v>
      </c>
      <c r="I530" s="510" t="s">
        <v>6801</v>
      </c>
      <c r="J530" s="522" t="s">
        <v>675</v>
      </c>
      <c r="K530" s="522" t="s">
        <v>1188</v>
      </c>
      <c r="L530" s="511" t="s">
        <v>4137</v>
      </c>
      <c r="M530" s="610">
        <v>585215551</v>
      </c>
      <c r="N530" s="548">
        <v>45121</v>
      </c>
      <c r="O530" s="512">
        <f t="shared" si="25"/>
        <v>7</v>
      </c>
      <c r="P530" s="512">
        <f t="shared" si="26"/>
        <v>7</v>
      </c>
      <c r="Q530" s="498" t="str">
        <f t="shared" si="27"/>
        <v>Gastos_Gerais</v>
      </c>
    </row>
    <row r="531" spans="1:17" ht="60" hidden="1" x14ac:dyDescent="0.2">
      <c r="A531" s="505">
        <v>5376</v>
      </c>
      <c r="B531" s="506">
        <v>45121</v>
      </c>
      <c r="C531" s="507">
        <v>45108</v>
      </c>
      <c r="D531" s="508" t="s">
        <v>264</v>
      </c>
      <c r="E531" s="520" t="s">
        <v>60</v>
      </c>
      <c r="F531" s="521">
        <v>15</v>
      </c>
      <c r="G531" s="520" t="s">
        <v>6567</v>
      </c>
      <c r="H531" s="520" t="s">
        <v>419</v>
      </c>
      <c r="I531" s="510" t="s">
        <v>6802</v>
      </c>
      <c r="J531" s="522" t="s">
        <v>744</v>
      </c>
      <c r="K531" s="522" t="s">
        <v>1188</v>
      </c>
      <c r="L531" s="511" t="s">
        <v>4137</v>
      </c>
      <c r="M531" s="610">
        <v>585215551</v>
      </c>
      <c r="N531" s="548">
        <v>45121</v>
      </c>
      <c r="O531" s="512">
        <f t="shared" si="25"/>
        <v>7</v>
      </c>
      <c r="P531" s="512">
        <f t="shared" si="26"/>
        <v>7</v>
      </c>
      <c r="Q531" s="498" t="str">
        <f t="shared" si="27"/>
        <v>Gastos_Gerais</v>
      </c>
    </row>
    <row r="532" spans="1:17" ht="60" hidden="1" x14ac:dyDescent="0.2">
      <c r="A532" s="505">
        <v>5377</v>
      </c>
      <c r="B532" s="506">
        <v>45121</v>
      </c>
      <c r="C532" s="507">
        <v>45108</v>
      </c>
      <c r="D532" s="508" t="s">
        <v>264</v>
      </c>
      <c r="E532" s="520" t="s">
        <v>60</v>
      </c>
      <c r="F532" s="521">
        <v>15</v>
      </c>
      <c r="G532" s="520" t="s">
        <v>6567</v>
      </c>
      <c r="H532" s="520" t="s">
        <v>419</v>
      </c>
      <c r="I532" s="510" t="s">
        <v>3905</v>
      </c>
      <c r="J532" s="522" t="s">
        <v>797</v>
      </c>
      <c r="K532" s="522" t="s">
        <v>1188</v>
      </c>
      <c r="L532" s="511" t="s">
        <v>4137</v>
      </c>
      <c r="M532" s="610">
        <v>585215551</v>
      </c>
      <c r="N532" s="548">
        <v>45121</v>
      </c>
      <c r="O532" s="512">
        <f t="shared" si="25"/>
        <v>7</v>
      </c>
      <c r="P532" s="512">
        <f t="shared" si="26"/>
        <v>7</v>
      </c>
      <c r="Q532" s="498" t="str">
        <f t="shared" si="27"/>
        <v>Gastos_Gerais</v>
      </c>
    </row>
    <row r="533" spans="1:17" ht="60" hidden="1" x14ac:dyDescent="0.2">
      <c r="A533" s="505">
        <v>5378</v>
      </c>
      <c r="B533" s="506">
        <v>45121</v>
      </c>
      <c r="C533" s="507">
        <v>45108</v>
      </c>
      <c r="D533" s="508" t="s">
        <v>264</v>
      </c>
      <c r="E533" s="520" t="s">
        <v>60</v>
      </c>
      <c r="F533" s="521">
        <v>15</v>
      </c>
      <c r="G533" s="520" t="s">
        <v>6567</v>
      </c>
      <c r="H533" s="520" t="s">
        <v>419</v>
      </c>
      <c r="I533" s="510" t="s">
        <v>6806</v>
      </c>
      <c r="J533" s="522" t="s">
        <v>770</v>
      </c>
      <c r="K533" s="522" t="s">
        <v>1188</v>
      </c>
      <c r="L533" s="511" t="s">
        <v>4137</v>
      </c>
      <c r="M533" s="610">
        <v>585215551</v>
      </c>
      <c r="N533" s="548">
        <v>45121</v>
      </c>
      <c r="O533" s="512">
        <f t="shared" si="25"/>
        <v>7</v>
      </c>
      <c r="P533" s="512">
        <f t="shared" si="26"/>
        <v>7</v>
      </c>
      <c r="Q533" s="498" t="str">
        <f t="shared" si="27"/>
        <v>Gastos_Gerais</v>
      </c>
    </row>
    <row r="534" spans="1:17" ht="60" hidden="1" x14ac:dyDescent="0.2">
      <c r="A534" s="505">
        <v>5379</v>
      </c>
      <c r="B534" s="506">
        <v>45121</v>
      </c>
      <c r="C534" s="507">
        <v>45108</v>
      </c>
      <c r="D534" s="508" t="s">
        <v>264</v>
      </c>
      <c r="E534" s="520" t="s">
        <v>60</v>
      </c>
      <c r="F534" s="521">
        <v>15</v>
      </c>
      <c r="G534" s="520" t="s">
        <v>6567</v>
      </c>
      <c r="H534" s="520" t="s">
        <v>419</v>
      </c>
      <c r="I534" s="510" t="s">
        <v>5015</v>
      </c>
      <c r="J534" s="522" t="s">
        <v>5016</v>
      </c>
      <c r="K534" s="522" t="s">
        <v>1188</v>
      </c>
      <c r="L534" s="511" t="s">
        <v>4137</v>
      </c>
      <c r="M534" s="610">
        <v>585215551</v>
      </c>
      <c r="N534" s="548">
        <v>45121</v>
      </c>
      <c r="O534" s="512">
        <f t="shared" si="25"/>
        <v>7</v>
      </c>
      <c r="P534" s="512">
        <f t="shared" si="26"/>
        <v>7</v>
      </c>
      <c r="Q534" s="498" t="str">
        <f t="shared" si="27"/>
        <v>Gastos_Gerais</v>
      </c>
    </row>
    <row r="535" spans="1:17" ht="60" hidden="1" x14ac:dyDescent="0.2">
      <c r="A535" s="505">
        <v>5380</v>
      </c>
      <c r="B535" s="506">
        <v>45121</v>
      </c>
      <c r="C535" s="507">
        <v>45108</v>
      </c>
      <c r="D535" s="508" t="s">
        <v>264</v>
      </c>
      <c r="E535" s="520" t="s">
        <v>60</v>
      </c>
      <c r="F535" s="521">
        <v>15</v>
      </c>
      <c r="G535" s="510" t="s">
        <v>6567</v>
      </c>
      <c r="H535" s="520" t="s">
        <v>419</v>
      </c>
      <c r="I535" s="510" t="s">
        <v>6807</v>
      </c>
      <c r="J535" s="522" t="s">
        <v>1121</v>
      </c>
      <c r="K535" s="522" t="s">
        <v>1188</v>
      </c>
      <c r="L535" s="511" t="s">
        <v>4137</v>
      </c>
      <c r="M535" s="610">
        <v>585215551</v>
      </c>
      <c r="N535" s="548">
        <v>45121</v>
      </c>
      <c r="O535" s="512">
        <f t="shared" si="25"/>
        <v>7</v>
      </c>
      <c r="P535" s="512">
        <f t="shared" si="26"/>
        <v>7</v>
      </c>
      <c r="Q535" s="498" t="str">
        <f t="shared" si="27"/>
        <v>Gastos_Gerais</v>
      </c>
    </row>
    <row r="536" spans="1:17" ht="60" hidden="1" x14ac:dyDescent="0.2">
      <c r="A536" s="505">
        <v>5381</v>
      </c>
      <c r="B536" s="532">
        <v>45121</v>
      </c>
      <c r="C536" s="533">
        <v>45108</v>
      </c>
      <c r="D536" s="508" t="s">
        <v>264</v>
      </c>
      <c r="E536" s="508" t="s">
        <v>60</v>
      </c>
      <c r="F536" s="509">
        <v>15</v>
      </c>
      <c r="G536" s="508" t="s">
        <v>6567</v>
      </c>
      <c r="H536" s="508" t="s">
        <v>419</v>
      </c>
      <c r="I536" s="508" t="s">
        <v>6808</v>
      </c>
      <c r="J536" s="524" t="s">
        <v>6682</v>
      </c>
      <c r="K536" s="522" t="s">
        <v>1188</v>
      </c>
      <c r="L536" s="511" t="s">
        <v>4137</v>
      </c>
      <c r="M536" s="610">
        <v>585215551</v>
      </c>
      <c r="N536" s="548">
        <v>45121</v>
      </c>
      <c r="O536" s="512">
        <f t="shared" si="25"/>
        <v>7</v>
      </c>
      <c r="P536" s="512">
        <f t="shared" si="26"/>
        <v>7</v>
      </c>
      <c r="Q536" s="498" t="str">
        <f t="shared" si="27"/>
        <v>Gastos_Gerais</v>
      </c>
    </row>
    <row r="537" spans="1:17" ht="60" hidden="1" x14ac:dyDescent="0.2">
      <c r="A537" s="505">
        <v>5382</v>
      </c>
      <c r="B537" s="506">
        <v>45121</v>
      </c>
      <c r="C537" s="507">
        <v>45108</v>
      </c>
      <c r="D537" s="508" t="s">
        <v>264</v>
      </c>
      <c r="E537" s="520" t="s">
        <v>60</v>
      </c>
      <c r="F537" s="521">
        <v>15</v>
      </c>
      <c r="G537" s="520" t="s">
        <v>6567</v>
      </c>
      <c r="H537" s="520" t="s">
        <v>419</v>
      </c>
      <c r="I537" s="510" t="s">
        <v>6810</v>
      </c>
      <c r="J537" s="522" t="s">
        <v>4104</v>
      </c>
      <c r="K537" s="522" t="s">
        <v>1188</v>
      </c>
      <c r="L537" s="511" t="s">
        <v>4137</v>
      </c>
      <c r="M537" s="610">
        <v>585215551</v>
      </c>
      <c r="N537" s="548">
        <v>45121</v>
      </c>
      <c r="O537" s="512">
        <f t="shared" si="25"/>
        <v>7</v>
      </c>
      <c r="P537" s="512">
        <f t="shared" si="26"/>
        <v>7</v>
      </c>
      <c r="Q537" s="498" t="str">
        <f t="shared" si="27"/>
        <v>Gastos_Gerais</v>
      </c>
    </row>
    <row r="538" spans="1:17" ht="60" hidden="1" x14ac:dyDescent="0.2">
      <c r="A538" s="505">
        <v>5383</v>
      </c>
      <c r="B538" s="506">
        <v>45121</v>
      </c>
      <c r="C538" s="507">
        <v>45108</v>
      </c>
      <c r="D538" s="508" t="s">
        <v>264</v>
      </c>
      <c r="E538" s="520" t="s">
        <v>60</v>
      </c>
      <c r="F538" s="521">
        <v>15</v>
      </c>
      <c r="G538" s="520" t="s">
        <v>6567</v>
      </c>
      <c r="H538" s="520" t="s">
        <v>419</v>
      </c>
      <c r="I538" s="510" t="s">
        <v>7149</v>
      </c>
      <c r="J538" s="522" t="s">
        <v>6677</v>
      </c>
      <c r="K538" s="522" t="s">
        <v>1188</v>
      </c>
      <c r="L538" s="511" t="s">
        <v>4137</v>
      </c>
      <c r="M538" s="610">
        <v>585215551</v>
      </c>
      <c r="N538" s="548">
        <v>45121</v>
      </c>
      <c r="O538" s="512">
        <f t="shared" si="25"/>
        <v>7</v>
      </c>
      <c r="P538" s="512">
        <f t="shared" si="26"/>
        <v>7</v>
      </c>
      <c r="Q538" s="498" t="str">
        <f t="shared" si="27"/>
        <v>Gastos_Gerais</v>
      </c>
    </row>
    <row r="539" spans="1:17" ht="60" hidden="1" x14ac:dyDescent="0.2">
      <c r="A539" s="505">
        <v>5384</v>
      </c>
      <c r="B539" s="506">
        <v>45121</v>
      </c>
      <c r="C539" s="507">
        <v>45108</v>
      </c>
      <c r="D539" s="508" t="s">
        <v>264</v>
      </c>
      <c r="E539" s="520" t="s">
        <v>60</v>
      </c>
      <c r="F539" s="521">
        <v>15</v>
      </c>
      <c r="G539" s="510" t="s">
        <v>6567</v>
      </c>
      <c r="H539" s="520" t="s">
        <v>419</v>
      </c>
      <c r="I539" s="510" t="s">
        <v>6811</v>
      </c>
      <c r="J539" s="522" t="s">
        <v>1099</v>
      </c>
      <c r="K539" s="522" t="s">
        <v>1188</v>
      </c>
      <c r="L539" s="511" t="s">
        <v>4137</v>
      </c>
      <c r="M539" s="610">
        <v>585215551</v>
      </c>
      <c r="N539" s="548">
        <v>45121</v>
      </c>
      <c r="O539" s="512">
        <f t="shared" si="25"/>
        <v>7</v>
      </c>
      <c r="P539" s="512">
        <f t="shared" si="26"/>
        <v>7</v>
      </c>
      <c r="Q539" s="498" t="str">
        <f t="shared" si="27"/>
        <v>Gastos_Gerais</v>
      </c>
    </row>
    <row r="540" spans="1:17" ht="60" hidden="1" x14ac:dyDescent="0.2">
      <c r="A540" s="505">
        <v>5385</v>
      </c>
      <c r="B540" s="506">
        <v>45121</v>
      </c>
      <c r="C540" s="507">
        <v>45108</v>
      </c>
      <c r="D540" s="508" t="s">
        <v>264</v>
      </c>
      <c r="E540" s="520" t="s">
        <v>60</v>
      </c>
      <c r="F540" s="521">
        <v>15</v>
      </c>
      <c r="G540" s="520" t="s">
        <v>6567</v>
      </c>
      <c r="H540" s="520" t="s">
        <v>419</v>
      </c>
      <c r="I540" s="510" t="s">
        <v>2380</v>
      </c>
      <c r="J540" s="522" t="s">
        <v>1000</v>
      </c>
      <c r="K540" s="522" t="s">
        <v>1188</v>
      </c>
      <c r="L540" s="511" t="s">
        <v>4137</v>
      </c>
      <c r="M540" s="610">
        <v>585215551</v>
      </c>
      <c r="N540" s="548">
        <v>45121</v>
      </c>
      <c r="O540" s="512">
        <f t="shared" si="25"/>
        <v>7</v>
      </c>
      <c r="P540" s="512">
        <f t="shared" si="26"/>
        <v>7</v>
      </c>
      <c r="Q540" s="498" t="str">
        <f t="shared" si="27"/>
        <v>Gastos_Gerais</v>
      </c>
    </row>
    <row r="541" spans="1:17" ht="60" hidden="1" x14ac:dyDescent="0.2">
      <c r="A541" s="505">
        <v>5386</v>
      </c>
      <c r="B541" s="506">
        <v>45121</v>
      </c>
      <c r="C541" s="507">
        <v>45108</v>
      </c>
      <c r="D541" s="508" t="s">
        <v>264</v>
      </c>
      <c r="E541" s="520" t="s">
        <v>60</v>
      </c>
      <c r="F541" s="521">
        <v>15</v>
      </c>
      <c r="G541" s="520" t="s">
        <v>6567</v>
      </c>
      <c r="H541" s="520" t="s">
        <v>419</v>
      </c>
      <c r="I541" s="510" t="s">
        <v>5768</v>
      </c>
      <c r="J541" s="522" t="s">
        <v>696</v>
      </c>
      <c r="K541" s="522" t="s">
        <v>1188</v>
      </c>
      <c r="L541" s="511" t="s">
        <v>4137</v>
      </c>
      <c r="M541" s="610">
        <v>585215551</v>
      </c>
      <c r="N541" s="548">
        <v>45121</v>
      </c>
      <c r="O541" s="512">
        <f t="shared" si="25"/>
        <v>7</v>
      </c>
      <c r="P541" s="512">
        <f t="shared" si="26"/>
        <v>7</v>
      </c>
      <c r="Q541" s="498" t="str">
        <f t="shared" si="27"/>
        <v>Gastos_Gerais</v>
      </c>
    </row>
    <row r="542" spans="1:17" ht="60" hidden="1" x14ac:dyDescent="0.2">
      <c r="A542" s="505">
        <v>5387</v>
      </c>
      <c r="B542" s="506">
        <v>45121</v>
      </c>
      <c r="C542" s="507">
        <v>45108</v>
      </c>
      <c r="D542" s="508" t="s">
        <v>264</v>
      </c>
      <c r="E542" s="520" t="s">
        <v>60</v>
      </c>
      <c r="F542" s="521">
        <v>15</v>
      </c>
      <c r="G542" s="520" t="s">
        <v>6567</v>
      </c>
      <c r="H542" s="520" t="s">
        <v>419</v>
      </c>
      <c r="I542" s="510" t="s">
        <v>6771</v>
      </c>
      <c r="J542" s="522" t="s">
        <v>6693</v>
      </c>
      <c r="K542" s="522" t="s">
        <v>1188</v>
      </c>
      <c r="L542" s="511" t="s">
        <v>4137</v>
      </c>
      <c r="M542" s="610">
        <v>585215551</v>
      </c>
      <c r="N542" s="548">
        <v>45121</v>
      </c>
      <c r="O542" s="512">
        <f t="shared" si="25"/>
        <v>7</v>
      </c>
      <c r="P542" s="512">
        <f t="shared" si="26"/>
        <v>7</v>
      </c>
      <c r="Q542" s="498" t="str">
        <f t="shared" si="27"/>
        <v>Gastos_Gerais</v>
      </c>
    </row>
    <row r="543" spans="1:17" ht="60" hidden="1" x14ac:dyDescent="0.2">
      <c r="A543" s="505">
        <v>5388</v>
      </c>
      <c r="B543" s="506">
        <v>45121</v>
      </c>
      <c r="C543" s="507">
        <v>45108</v>
      </c>
      <c r="D543" s="508" t="s">
        <v>264</v>
      </c>
      <c r="E543" s="520" t="s">
        <v>60</v>
      </c>
      <c r="F543" s="521">
        <v>15</v>
      </c>
      <c r="G543" s="520" t="s">
        <v>6567</v>
      </c>
      <c r="H543" s="520" t="s">
        <v>419</v>
      </c>
      <c r="I543" s="510" t="s">
        <v>3357</v>
      </c>
      <c r="J543" s="522" t="s">
        <v>745</v>
      </c>
      <c r="K543" s="522" t="s">
        <v>1188</v>
      </c>
      <c r="L543" s="511" t="s">
        <v>4137</v>
      </c>
      <c r="M543" s="610">
        <v>585215551</v>
      </c>
      <c r="N543" s="548">
        <v>45121</v>
      </c>
      <c r="O543" s="512">
        <f t="shared" si="25"/>
        <v>7</v>
      </c>
      <c r="P543" s="512">
        <f t="shared" si="26"/>
        <v>7</v>
      </c>
      <c r="Q543" s="498" t="str">
        <f t="shared" si="27"/>
        <v>Gastos_Gerais</v>
      </c>
    </row>
    <row r="544" spans="1:17" ht="60" hidden="1" x14ac:dyDescent="0.2">
      <c r="A544" s="505">
        <v>5389</v>
      </c>
      <c r="B544" s="506">
        <v>45121</v>
      </c>
      <c r="C544" s="507">
        <v>45108</v>
      </c>
      <c r="D544" s="508" t="s">
        <v>264</v>
      </c>
      <c r="E544" s="520" t="s">
        <v>60</v>
      </c>
      <c r="F544" s="521">
        <v>15</v>
      </c>
      <c r="G544" s="520" t="s">
        <v>6567</v>
      </c>
      <c r="H544" s="520" t="s">
        <v>419</v>
      </c>
      <c r="I544" s="508" t="s">
        <v>6813</v>
      </c>
      <c r="J544" s="522" t="s">
        <v>902</v>
      </c>
      <c r="K544" s="522" t="s">
        <v>1188</v>
      </c>
      <c r="L544" s="511" t="s">
        <v>4137</v>
      </c>
      <c r="M544" s="610">
        <v>585215551</v>
      </c>
      <c r="N544" s="548">
        <v>45121</v>
      </c>
      <c r="O544" s="512">
        <f t="shared" si="25"/>
        <v>7</v>
      </c>
      <c r="P544" s="512">
        <f t="shared" si="26"/>
        <v>7</v>
      </c>
      <c r="Q544" s="498" t="str">
        <f t="shared" si="27"/>
        <v>Gastos_Gerais</v>
      </c>
    </row>
    <row r="545" spans="1:17" ht="60" hidden="1" x14ac:dyDescent="0.2">
      <c r="A545" s="505">
        <v>5390</v>
      </c>
      <c r="B545" s="506">
        <v>45121</v>
      </c>
      <c r="C545" s="507">
        <v>45108</v>
      </c>
      <c r="D545" s="508" t="s">
        <v>264</v>
      </c>
      <c r="E545" s="520" t="s">
        <v>60</v>
      </c>
      <c r="F545" s="521">
        <v>15</v>
      </c>
      <c r="G545" s="520" t="s">
        <v>6567</v>
      </c>
      <c r="H545" s="520" t="s">
        <v>419</v>
      </c>
      <c r="I545" s="510" t="s">
        <v>6805</v>
      </c>
      <c r="J545" s="522" t="s">
        <v>1098</v>
      </c>
      <c r="K545" s="522" t="s">
        <v>1188</v>
      </c>
      <c r="L545" s="511" t="s">
        <v>4137</v>
      </c>
      <c r="M545" s="610">
        <v>585215551</v>
      </c>
      <c r="N545" s="548">
        <v>45121</v>
      </c>
      <c r="O545" s="512">
        <f t="shared" si="25"/>
        <v>7</v>
      </c>
      <c r="P545" s="512">
        <f t="shared" si="26"/>
        <v>7</v>
      </c>
      <c r="Q545" s="498" t="str">
        <f t="shared" si="27"/>
        <v>Gastos_Gerais</v>
      </c>
    </row>
    <row r="546" spans="1:17" ht="60" hidden="1" x14ac:dyDescent="0.2">
      <c r="A546" s="505">
        <v>5391</v>
      </c>
      <c r="B546" s="506">
        <v>45121</v>
      </c>
      <c r="C546" s="507">
        <v>45108</v>
      </c>
      <c r="D546" s="508" t="s">
        <v>264</v>
      </c>
      <c r="E546" s="520" t="s">
        <v>60</v>
      </c>
      <c r="F546" s="521">
        <v>15</v>
      </c>
      <c r="G546" s="520" t="s">
        <v>6567</v>
      </c>
      <c r="H546" s="520" t="s">
        <v>419</v>
      </c>
      <c r="I546" s="510" t="s">
        <v>7150</v>
      </c>
      <c r="J546" s="522" t="s">
        <v>769</v>
      </c>
      <c r="K546" s="522" t="s">
        <v>1188</v>
      </c>
      <c r="L546" s="511" t="s">
        <v>4137</v>
      </c>
      <c r="M546" s="610">
        <v>585215551</v>
      </c>
      <c r="N546" s="548">
        <v>45121</v>
      </c>
      <c r="O546" s="512">
        <f t="shared" si="25"/>
        <v>7</v>
      </c>
      <c r="P546" s="512">
        <f t="shared" si="26"/>
        <v>7</v>
      </c>
      <c r="Q546" s="498" t="str">
        <f t="shared" si="27"/>
        <v>Gastos_Gerais</v>
      </c>
    </row>
    <row r="547" spans="1:17" ht="60" hidden="1" x14ac:dyDescent="0.2">
      <c r="A547" s="505">
        <v>5392</v>
      </c>
      <c r="B547" s="506">
        <v>45121</v>
      </c>
      <c r="C547" s="507">
        <v>45108</v>
      </c>
      <c r="D547" s="508" t="s">
        <v>264</v>
      </c>
      <c r="E547" s="520" t="s">
        <v>60</v>
      </c>
      <c r="F547" s="521">
        <v>15</v>
      </c>
      <c r="G547" s="520" t="s">
        <v>6567</v>
      </c>
      <c r="H547" s="520" t="s">
        <v>419</v>
      </c>
      <c r="I547" s="510" t="s">
        <v>6960</v>
      </c>
      <c r="J547" s="522" t="s">
        <v>684</v>
      </c>
      <c r="K547" s="522" t="s">
        <v>1188</v>
      </c>
      <c r="L547" s="511" t="s">
        <v>4137</v>
      </c>
      <c r="M547" s="610">
        <v>585215551</v>
      </c>
      <c r="N547" s="548">
        <v>45121</v>
      </c>
      <c r="O547" s="512">
        <f t="shared" si="25"/>
        <v>7</v>
      </c>
      <c r="P547" s="512">
        <f t="shared" si="26"/>
        <v>7</v>
      </c>
      <c r="Q547" s="498" t="str">
        <f t="shared" si="27"/>
        <v>Gastos_Gerais</v>
      </c>
    </row>
    <row r="548" spans="1:17" ht="60" hidden="1" x14ac:dyDescent="0.2">
      <c r="A548" s="505">
        <v>5393</v>
      </c>
      <c r="B548" s="506">
        <v>45121</v>
      </c>
      <c r="C548" s="507">
        <v>45108</v>
      </c>
      <c r="D548" s="508" t="s">
        <v>264</v>
      </c>
      <c r="E548" s="520" t="s">
        <v>60</v>
      </c>
      <c r="F548" s="521">
        <v>15</v>
      </c>
      <c r="G548" s="520" t="s">
        <v>6567</v>
      </c>
      <c r="H548" s="508" t="s">
        <v>419</v>
      </c>
      <c r="I548" s="510" t="s">
        <v>7151</v>
      </c>
      <c r="J548" s="522" t="s">
        <v>7152</v>
      </c>
      <c r="K548" s="522" t="s">
        <v>1188</v>
      </c>
      <c r="L548" s="511" t="s">
        <v>4137</v>
      </c>
      <c r="M548" s="610">
        <v>585215551</v>
      </c>
      <c r="N548" s="548">
        <v>45121</v>
      </c>
      <c r="O548" s="512">
        <f t="shared" si="25"/>
        <v>7</v>
      </c>
      <c r="P548" s="512">
        <f t="shared" si="26"/>
        <v>7</v>
      </c>
      <c r="Q548" s="498" t="str">
        <f t="shared" si="27"/>
        <v>Gastos_Gerais</v>
      </c>
    </row>
    <row r="549" spans="1:17" ht="60" hidden="1" x14ac:dyDescent="0.2">
      <c r="A549" s="505">
        <v>5394</v>
      </c>
      <c r="B549" s="506">
        <v>45121</v>
      </c>
      <c r="C549" s="507">
        <v>45108</v>
      </c>
      <c r="D549" s="508" t="s">
        <v>264</v>
      </c>
      <c r="E549" s="520" t="s">
        <v>60</v>
      </c>
      <c r="F549" s="521">
        <v>15</v>
      </c>
      <c r="G549" s="520" t="s">
        <v>6567</v>
      </c>
      <c r="H549" s="520" t="s">
        <v>419</v>
      </c>
      <c r="I549" s="510" t="s">
        <v>7153</v>
      </c>
      <c r="J549" s="522" t="s">
        <v>929</v>
      </c>
      <c r="K549" s="522" t="s">
        <v>1188</v>
      </c>
      <c r="L549" s="511" t="s">
        <v>4137</v>
      </c>
      <c r="M549" s="610">
        <v>585215551</v>
      </c>
      <c r="N549" s="548">
        <v>45121</v>
      </c>
      <c r="O549" s="512">
        <f t="shared" si="25"/>
        <v>7</v>
      </c>
      <c r="P549" s="512">
        <f t="shared" si="26"/>
        <v>7</v>
      </c>
      <c r="Q549" s="498" t="str">
        <f t="shared" si="27"/>
        <v>Gastos_Gerais</v>
      </c>
    </row>
    <row r="550" spans="1:17" ht="60" hidden="1" x14ac:dyDescent="0.2">
      <c r="A550" s="505">
        <v>5395</v>
      </c>
      <c r="B550" s="506">
        <v>45121</v>
      </c>
      <c r="C550" s="507">
        <v>45108</v>
      </c>
      <c r="D550" s="508" t="s">
        <v>264</v>
      </c>
      <c r="E550" s="520" t="s">
        <v>60</v>
      </c>
      <c r="F550" s="521">
        <v>15</v>
      </c>
      <c r="G550" s="520" t="s">
        <v>6567</v>
      </c>
      <c r="H550" s="520" t="s">
        <v>419</v>
      </c>
      <c r="I550" s="510" t="s">
        <v>7154</v>
      </c>
      <c r="J550" s="522" t="s">
        <v>773</v>
      </c>
      <c r="K550" s="522" t="s">
        <v>1188</v>
      </c>
      <c r="L550" s="511" t="s">
        <v>4137</v>
      </c>
      <c r="M550" s="610">
        <v>585215551</v>
      </c>
      <c r="N550" s="548">
        <v>45121</v>
      </c>
      <c r="O550" s="512">
        <f t="shared" si="25"/>
        <v>7</v>
      </c>
      <c r="P550" s="512">
        <f t="shared" si="26"/>
        <v>7</v>
      </c>
      <c r="Q550" s="498" t="str">
        <f t="shared" si="27"/>
        <v>Gastos_Gerais</v>
      </c>
    </row>
    <row r="551" spans="1:17" ht="60" hidden="1" x14ac:dyDescent="0.2">
      <c r="A551" s="505">
        <v>5396</v>
      </c>
      <c r="B551" s="506">
        <v>45121</v>
      </c>
      <c r="C551" s="507">
        <v>45108</v>
      </c>
      <c r="D551" s="508" t="s">
        <v>264</v>
      </c>
      <c r="E551" s="520" t="s">
        <v>60</v>
      </c>
      <c r="F551" s="521">
        <v>15</v>
      </c>
      <c r="G551" s="520" t="s">
        <v>6567</v>
      </c>
      <c r="H551" s="520" t="s">
        <v>419</v>
      </c>
      <c r="I551" s="510" t="s">
        <v>7155</v>
      </c>
      <c r="J551" s="522" t="s">
        <v>709</v>
      </c>
      <c r="K551" s="522" t="s">
        <v>1188</v>
      </c>
      <c r="L551" s="511" t="s">
        <v>4137</v>
      </c>
      <c r="M551" s="610">
        <v>585215551</v>
      </c>
      <c r="N551" s="548">
        <v>45121</v>
      </c>
      <c r="O551" s="512">
        <f t="shared" si="25"/>
        <v>7</v>
      </c>
      <c r="P551" s="512">
        <f t="shared" si="26"/>
        <v>7</v>
      </c>
      <c r="Q551" s="498" t="str">
        <f t="shared" si="27"/>
        <v>Gastos_Gerais</v>
      </c>
    </row>
    <row r="552" spans="1:17" ht="60" hidden="1" x14ac:dyDescent="0.2">
      <c r="A552" s="505">
        <v>5397</v>
      </c>
      <c r="B552" s="506">
        <v>45121</v>
      </c>
      <c r="C552" s="507">
        <v>45108</v>
      </c>
      <c r="D552" s="508" t="s">
        <v>264</v>
      </c>
      <c r="E552" s="520" t="s">
        <v>60</v>
      </c>
      <c r="F552" s="521">
        <v>15</v>
      </c>
      <c r="G552" s="520" t="s">
        <v>6567</v>
      </c>
      <c r="H552" s="520" t="s">
        <v>419</v>
      </c>
      <c r="I552" s="510" t="s">
        <v>7087</v>
      </c>
      <c r="J552" s="522" t="s">
        <v>1047</v>
      </c>
      <c r="K552" s="522" t="s">
        <v>1188</v>
      </c>
      <c r="L552" s="511" t="s">
        <v>4137</v>
      </c>
      <c r="M552" s="610">
        <v>585215551</v>
      </c>
      <c r="N552" s="548">
        <v>45121</v>
      </c>
      <c r="O552" s="512">
        <f t="shared" si="25"/>
        <v>7</v>
      </c>
      <c r="P552" s="512">
        <f t="shared" si="26"/>
        <v>7</v>
      </c>
      <c r="Q552" s="498" t="str">
        <f t="shared" si="27"/>
        <v>Gastos_Gerais</v>
      </c>
    </row>
    <row r="553" spans="1:17" ht="60" hidden="1" x14ac:dyDescent="0.2">
      <c r="A553" s="505">
        <v>5398</v>
      </c>
      <c r="B553" s="506">
        <v>45121</v>
      </c>
      <c r="C553" s="507">
        <v>45108</v>
      </c>
      <c r="D553" s="508" t="s">
        <v>264</v>
      </c>
      <c r="E553" s="520" t="s">
        <v>60</v>
      </c>
      <c r="F553" s="521">
        <v>15</v>
      </c>
      <c r="G553" s="520" t="s">
        <v>6567</v>
      </c>
      <c r="H553" s="520" t="s">
        <v>419</v>
      </c>
      <c r="I553" s="510" t="s">
        <v>4731</v>
      </c>
      <c r="J553" s="522" t="s">
        <v>1003</v>
      </c>
      <c r="K553" s="522" t="s">
        <v>1188</v>
      </c>
      <c r="L553" s="511" t="s">
        <v>4137</v>
      </c>
      <c r="M553" s="610">
        <v>585215551</v>
      </c>
      <c r="N553" s="548">
        <v>45121</v>
      </c>
      <c r="O553" s="512">
        <f t="shared" si="25"/>
        <v>7</v>
      </c>
      <c r="P553" s="512">
        <f t="shared" si="26"/>
        <v>7</v>
      </c>
      <c r="Q553" s="498" t="str">
        <f t="shared" si="27"/>
        <v>Gastos_Gerais</v>
      </c>
    </row>
    <row r="554" spans="1:17" ht="60" hidden="1" x14ac:dyDescent="0.2">
      <c r="A554" s="505">
        <v>5399</v>
      </c>
      <c r="B554" s="506">
        <v>45121</v>
      </c>
      <c r="C554" s="507">
        <v>45108</v>
      </c>
      <c r="D554" s="508" t="s">
        <v>264</v>
      </c>
      <c r="E554" s="520" t="s">
        <v>60</v>
      </c>
      <c r="F554" s="521">
        <v>15</v>
      </c>
      <c r="G554" s="520" t="s">
        <v>6567</v>
      </c>
      <c r="H554" s="520" t="s">
        <v>419</v>
      </c>
      <c r="I554" s="510" t="s">
        <v>7156</v>
      </c>
      <c r="J554" s="522" t="s">
        <v>678</v>
      </c>
      <c r="K554" s="522" t="s">
        <v>1188</v>
      </c>
      <c r="L554" s="511" t="s">
        <v>4137</v>
      </c>
      <c r="M554" s="610">
        <v>585215551</v>
      </c>
      <c r="N554" s="548">
        <v>45121</v>
      </c>
      <c r="O554" s="512">
        <f t="shared" si="25"/>
        <v>7</v>
      </c>
      <c r="P554" s="512">
        <f t="shared" si="26"/>
        <v>7</v>
      </c>
      <c r="Q554" s="498" t="str">
        <f t="shared" si="27"/>
        <v>Gastos_Gerais</v>
      </c>
    </row>
    <row r="555" spans="1:17" ht="60" hidden="1" x14ac:dyDescent="0.2">
      <c r="A555" s="505">
        <v>5400</v>
      </c>
      <c r="B555" s="506">
        <v>45121</v>
      </c>
      <c r="C555" s="507">
        <v>45108</v>
      </c>
      <c r="D555" s="508" t="s">
        <v>264</v>
      </c>
      <c r="E555" s="520" t="s">
        <v>60</v>
      </c>
      <c r="F555" s="521">
        <v>15</v>
      </c>
      <c r="G555" s="520" t="s">
        <v>6567</v>
      </c>
      <c r="H555" s="520" t="s">
        <v>419</v>
      </c>
      <c r="I555" s="510" t="s">
        <v>7157</v>
      </c>
      <c r="J555" s="522" t="s">
        <v>803</v>
      </c>
      <c r="K555" s="522" t="s">
        <v>1188</v>
      </c>
      <c r="L555" s="511" t="s">
        <v>4137</v>
      </c>
      <c r="M555" s="610">
        <v>585215551</v>
      </c>
      <c r="N555" s="548">
        <v>45121</v>
      </c>
      <c r="O555" s="512">
        <f t="shared" si="25"/>
        <v>7</v>
      </c>
      <c r="P555" s="512">
        <f t="shared" si="26"/>
        <v>7</v>
      </c>
      <c r="Q555" s="498" t="str">
        <f t="shared" si="27"/>
        <v>Gastos_Gerais</v>
      </c>
    </row>
    <row r="556" spans="1:17" ht="60" hidden="1" x14ac:dyDescent="0.2">
      <c r="A556" s="505">
        <v>5401</v>
      </c>
      <c r="B556" s="506">
        <v>45121</v>
      </c>
      <c r="C556" s="507">
        <v>45108</v>
      </c>
      <c r="D556" s="508" t="s">
        <v>264</v>
      </c>
      <c r="E556" s="520" t="s">
        <v>60</v>
      </c>
      <c r="F556" s="521">
        <v>15</v>
      </c>
      <c r="G556" s="520" t="s">
        <v>6567</v>
      </c>
      <c r="H556" s="520" t="s">
        <v>419</v>
      </c>
      <c r="I556" s="510" t="s">
        <v>7158</v>
      </c>
      <c r="J556" s="522" t="s">
        <v>585</v>
      </c>
      <c r="K556" s="522" t="s">
        <v>1188</v>
      </c>
      <c r="L556" s="511" t="s">
        <v>4137</v>
      </c>
      <c r="M556" s="610">
        <v>585215551</v>
      </c>
      <c r="N556" s="548">
        <v>45121</v>
      </c>
      <c r="O556" s="512">
        <f t="shared" si="25"/>
        <v>7</v>
      </c>
      <c r="P556" s="512">
        <f t="shared" si="26"/>
        <v>7</v>
      </c>
      <c r="Q556" s="498" t="str">
        <f t="shared" si="27"/>
        <v>Gastos_Gerais</v>
      </c>
    </row>
    <row r="557" spans="1:17" ht="60" hidden="1" x14ac:dyDescent="0.2">
      <c r="A557" s="505">
        <v>5402</v>
      </c>
      <c r="B557" s="506">
        <v>45121</v>
      </c>
      <c r="C557" s="507">
        <v>45108</v>
      </c>
      <c r="D557" s="508" t="s">
        <v>264</v>
      </c>
      <c r="E557" s="520" t="s">
        <v>60</v>
      </c>
      <c r="F557" s="521">
        <v>15</v>
      </c>
      <c r="G557" s="520" t="s">
        <v>6567</v>
      </c>
      <c r="H557" s="520" t="s">
        <v>419</v>
      </c>
      <c r="I557" s="510" t="s">
        <v>7159</v>
      </c>
      <c r="J557" s="522" t="s">
        <v>7160</v>
      </c>
      <c r="K557" s="522" t="s">
        <v>1188</v>
      </c>
      <c r="L557" s="511" t="s">
        <v>4137</v>
      </c>
      <c r="M557" s="610">
        <v>585215551</v>
      </c>
      <c r="N557" s="548">
        <v>45121</v>
      </c>
      <c r="O557" s="512">
        <f t="shared" si="25"/>
        <v>7</v>
      </c>
      <c r="P557" s="512">
        <f t="shared" si="26"/>
        <v>7</v>
      </c>
      <c r="Q557" s="498" t="str">
        <f t="shared" si="27"/>
        <v>Gastos_Gerais</v>
      </c>
    </row>
    <row r="558" spans="1:17" ht="60" hidden="1" x14ac:dyDescent="0.2">
      <c r="A558" s="505">
        <v>5403</v>
      </c>
      <c r="B558" s="506">
        <v>45121</v>
      </c>
      <c r="C558" s="507">
        <v>45108</v>
      </c>
      <c r="D558" s="508" t="s">
        <v>264</v>
      </c>
      <c r="E558" s="520" t="s">
        <v>60</v>
      </c>
      <c r="F558" s="521">
        <v>15</v>
      </c>
      <c r="G558" s="520" t="s">
        <v>6567</v>
      </c>
      <c r="H558" s="520" t="s">
        <v>419</v>
      </c>
      <c r="I558" s="510" t="s">
        <v>7161</v>
      </c>
      <c r="J558" s="522" t="s">
        <v>7162</v>
      </c>
      <c r="K558" s="522" t="s">
        <v>1188</v>
      </c>
      <c r="L558" s="511" t="s">
        <v>4137</v>
      </c>
      <c r="M558" s="610">
        <v>585215551</v>
      </c>
      <c r="N558" s="548">
        <v>45121</v>
      </c>
      <c r="O558" s="512">
        <f t="shared" si="25"/>
        <v>7</v>
      </c>
      <c r="P558" s="512">
        <f t="shared" si="26"/>
        <v>7</v>
      </c>
      <c r="Q558" s="498" t="str">
        <f t="shared" si="27"/>
        <v>Gastos_Gerais</v>
      </c>
    </row>
    <row r="559" spans="1:17" ht="60" hidden="1" x14ac:dyDescent="0.2">
      <c r="A559" s="505">
        <v>5404</v>
      </c>
      <c r="B559" s="506">
        <v>45121</v>
      </c>
      <c r="C559" s="507">
        <v>45108</v>
      </c>
      <c r="D559" s="508" t="s">
        <v>264</v>
      </c>
      <c r="E559" s="520" t="s">
        <v>60</v>
      </c>
      <c r="F559" s="521">
        <v>15</v>
      </c>
      <c r="G559" s="520" t="s">
        <v>6567</v>
      </c>
      <c r="H559" s="520" t="s">
        <v>419</v>
      </c>
      <c r="I559" s="510" t="s">
        <v>4235</v>
      </c>
      <c r="J559" s="522" t="s">
        <v>506</v>
      </c>
      <c r="K559" s="522" t="s">
        <v>1188</v>
      </c>
      <c r="L559" s="511" t="s">
        <v>4137</v>
      </c>
      <c r="M559" s="610">
        <v>585215551</v>
      </c>
      <c r="N559" s="548">
        <v>45121</v>
      </c>
      <c r="O559" s="512">
        <f t="shared" si="25"/>
        <v>7</v>
      </c>
      <c r="P559" s="512">
        <f t="shared" si="26"/>
        <v>7</v>
      </c>
      <c r="Q559" s="498" t="str">
        <f t="shared" si="27"/>
        <v>Gastos_Gerais</v>
      </c>
    </row>
    <row r="560" spans="1:17" ht="60" hidden="1" x14ac:dyDescent="0.2">
      <c r="A560" s="505">
        <v>5405</v>
      </c>
      <c r="B560" s="506">
        <v>45121</v>
      </c>
      <c r="C560" s="507">
        <v>45108</v>
      </c>
      <c r="D560" s="508" t="s">
        <v>264</v>
      </c>
      <c r="E560" s="520" t="s">
        <v>60</v>
      </c>
      <c r="F560" s="521">
        <v>15</v>
      </c>
      <c r="G560" s="520" t="s">
        <v>6567</v>
      </c>
      <c r="H560" s="520" t="s">
        <v>419</v>
      </c>
      <c r="I560" s="510" t="s">
        <v>7163</v>
      </c>
      <c r="J560" s="522" t="s">
        <v>1102</v>
      </c>
      <c r="K560" s="522" t="s">
        <v>1188</v>
      </c>
      <c r="L560" s="511" t="s">
        <v>4137</v>
      </c>
      <c r="M560" s="610">
        <v>585215551</v>
      </c>
      <c r="N560" s="548">
        <v>45121</v>
      </c>
      <c r="O560" s="512">
        <f t="shared" si="25"/>
        <v>7</v>
      </c>
      <c r="P560" s="512">
        <f t="shared" si="26"/>
        <v>7</v>
      </c>
      <c r="Q560" s="498" t="str">
        <f t="shared" si="27"/>
        <v>Gastos_Gerais</v>
      </c>
    </row>
    <row r="561" spans="1:17" ht="60" hidden="1" x14ac:dyDescent="0.2">
      <c r="A561" s="505">
        <v>5406</v>
      </c>
      <c r="B561" s="506">
        <v>45121</v>
      </c>
      <c r="C561" s="507">
        <v>45108</v>
      </c>
      <c r="D561" s="508" t="s">
        <v>264</v>
      </c>
      <c r="E561" s="520" t="s">
        <v>60</v>
      </c>
      <c r="F561" s="521">
        <v>15</v>
      </c>
      <c r="G561" s="520" t="s">
        <v>6567</v>
      </c>
      <c r="H561" s="520" t="s">
        <v>419</v>
      </c>
      <c r="I561" s="510" t="s">
        <v>6958</v>
      </c>
      <c r="J561" s="522" t="s">
        <v>507</v>
      </c>
      <c r="K561" s="522" t="s">
        <v>1188</v>
      </c>
      <c r="L561" s="511" t="s">
        <v>4137</v>
      </c>
      <c r="M561" s="610">
        <v>585215551</v>
      </c>
      <c r="N561" s="548">
        <v>45121</v>
      </c>
      <c r="O561" s="512">
        <f t="shared" si="25"/>
        <v>7</v>
      </c>
      <c r="P561" s="512">
        <f t="shared" si="26"/>
        <v>7</v>
      </c>
      <c r="Q561" s="498" t="str">
        <f t="shared" si="27"/>
        <v>Gastos_Gerais</v>
      </c>
    </row>
    <row r="562" spans="1:17" ht="60" hidden="1" x14ac:dyDescent="0.2">
      <c r="A562" s="505">
        <v>5407</v>
      </c>
      <c r="B562" s="506">
        <v>45121</v>
      </c>
      <c r="C562" s="507">
        <v>45108</v>
      </c>
      <c r="D562" s="508" t="s">
        <v>264</v>
      </c>
      <c r="E562" s="520" t="s">
        <v>60</v>
      </c>
      <c r="F562" s="521">
        <v>15</v>
      </c>
      <c r="G562" s="520" t="s">
        <v>6567</v>
      </c>
      <c r="H562" s="520" t="s">
        <v>419</v>
      </c>
      <c r="I562" s="510" t="s">
        <v>7164</v>
      </c>
      <c r="J562" s="522" t="s">
        <v>1093</v>
      </c>
      <c r="K562" s="522" t="s">
        <v>1188</v>
      </c>
      <c r="L562" s="511" t="s">
        <v>4137</v>
      </c>
      <c r="M562" s="610">
        <v>585215551</v>
      </c>
      <c r="N562" s="548">
        <v>45121</v>
      </c>
      <c r="O562" s="512">
        <f t="shared" si="25"/>
        <v>7</v>
      </c>
      <c r="P562" s="512">
        <f t="shared" si="26"/>
        <v>7</v>
      </c>
      <c r="Q562" s="498" t="str">
        <f t="shared" si="27"/>
        <v>Gastos_Gerais</v>
      </c>
    </row>
    <row r="563" spans="1:17" ht="60" hidden="1" x14ac:dyDescent="0.2">
      <c r="A563" s="505">
        <v>5408</v>
      </c>
      <c r="B563" s="506">
        <v>45121</v>
      </c>
      <c r="C563" s="507">
        <v>45108</v>
      </c>
      <c r="D563" s="508" t="s">
        <v>264</v>
      </c>
      <c r="E563" s="520" t="s">
        <v>60</v>
      </c>
      <c r="F563" s="521">
        <v>15</v>
      </c>
      <c r="G563" s="520" t="s">
        <v>6567</v>
      </c>
      <c r="H563" s="520" t="s">
        <v>419</v>
      </c>
      <c r="I563" s="510" t="s">
        <v>4989</v>
      </c>
      <c r="J563" s="522" t="s">
        <v>780</v>
      </c>
      <c r="K563" s="522" t="s">
        <v>1188</v>
      </c>
      <c r="L563" s="511" t="s">
        <v>4137</v>
      </c>
      <c r="M563" s="610">
        <v>585215551</v>
      </c>
      <c r="N563" s="548">
        <v>45121</v>
      </c>
      <c r="O563" s="512">
        <f t="shared" si="25"/>
        <v>7</v>
      </c>
      <c r="P563" s="512">
        <f t="shared" si="26"/>
        <v>7</v>
      </c>
      <c r="Q563" s="498" t="str">
        <f t="shared" si="27"/>
        <v>Gastos_Gerais</v>
      </c>
    </row>
    <row r="564" spans="1:17" ht="60" hidden="1" x14ac:dyDescent="0.2">
      <c r="A564" s="505">
        <v>5409</v>
      </c>
      <c r="B564" s="506">
        <v>45121</v>
      </c>
      <c r="C564" s="507">
        <v>45108</v>
      </c>
      <c r="D564" s="508" t="s">
        <v>264</v>
      </c>
      <c r="E564" s="520" t="s">
        <v>60</v>
      </c>
      <c r="F564" s="521">
        <v>15</v>
      </c>
      <c r="G564" s="520" t="s">
        <v>6567</v>
      </c>
      <c r="H564" s="520" t="s">
        <v>419</v>
      </c>
      <c r="I564" s="510" t="s">
        <v>7567</v>
      </c>
      <c r="J564" s="522" t="s">
        <v>1103</v>
      </c>
      <c r="K564" s="522" t="s">
        <v>1188</v>
      </c>
      <c r="L564" s="511" t="s">
        <v>4137</v>
      </c>
      <c r="M564" s="610">
        <v>585215551</v>
      </c>
      <c r="N564" s="548">
        <v>45121</v>
      </c>
      <c r="O564" s="512">
        <f t="shared" si="25"/>
        <v>7</v>
      </c>
      <c r="P564" s="512">
        <f t="shared" si="26"/>
        <v>7</v>
      </c>
      <c r="Q564" s="498" t="str">
        <f t="shared" si="27"/>
        <v>Gastos_Gerais</v>
      </c>
    </row>
    <row r="565" spans="1:17" ht="60" hidden="1" x14ac:dyDescent="0.2">
      <c r="A565" s="505">
        <v>5410</v>
      </c>
      <c r="B565" s="506">
        <v>45121</v>
      </c>
      <c r="C565" s="507">
        <v>45108</v>
      </c>
      <c r="D565" s="508" t="s">
        <v>264</v>
      </c>
      <c r="E565" s="520" t="s">
        <v>60</v>
      </c>
      <c r="F565" s="521">
        <v>15</v>
      </c>
      <c r="G565" s="520" t="s">
        <v>6567</v>
      </c>
      <c r="H565" s="520" t="s">
        <v>419</v>
      </c>
      <c r="I565" s="510" t="s">
        <v>7165</v>
      </c>
      <c r="J565" s="522" t="s">
        <v>7166</v>
      </c>
      <c r="K565" s="522" t="s">
        <v>1188</v>
      </c>
      <c r="L565" s="511" t="s">
        <v>4137</v>
      </c>
      <c r="M565" s="610">
        <v>585215551</v>
      </c>
      <c r="N565" s="548">
        <v>45121</v>
      </c>
      <c r="O565" s="512">
        <f t="shared" si="25"/>
        <v>7</v>
      </c>
      <c r="P565" s="512">
        <f t="shared" si="26"/>
        <v>7</v>
      </c>
      <c r="Q565" s="498" t="str">
        <f t="shared" si="27"/>
        <v>Gastos_Gerais</v>
      </c>
    </row>
    <row r="566" spans="1:17" ht="60" hidden="1" x14ac:dyDescent="0.2">
      <c r="A566" s="505">
        <v>5411</v>
      </c>
      <c r="B566" s="506">
        <v>45121</v>
      </c>
      <c r="C566" s="507">
        <v>45108</v>
      </c>
      <c r="D566" s="508" t="s">
        <v>264</v>
      </c>
      <c r="E566" s="520" t="s">
        <v>60</v>
      </c>
      <c r="F566" s="521">
        <v>15</v>
      </c>
      <c r="G566" s="520" t="s">
        <v>6567</v>
      </c>
      <c r="H566" s="520" t="s">
        <v>419</v>
      </c>
      <c r="I566" s="510" t="s">
        <v>7167</v>
      </c>
      <c r="J566" s="522" t="s">
        <v>7168</v>
      </c>
      <c r="K566" s="522" t="s">
        <v>1188</v>
      </c>
      <c r="L566" s="511" t="s">
        <v>4137</v>
      </c>
      <c r="M566" s="610">
        <v>585215551</v>
      </c>
      <c r="N566" s="548">
        <v>45121</v>
      </c>
      <c r="O566" s="512">
        <f t="shared" si="25"/>
        <v>7</v>
      </c>
      <c r="P566" s="512">
        <f t="shared" si="26"/>
        <v>7</v>
      </c>
      <c r="Q566" s="498" t="str">
        <f t="shared" si="27"/>
        <v>Gastos_Gerais</v>
      </c>
    </row>
    <row r="567" spans="1:17" ht="60" hidden="1" x14ac:dyDescent="0.2">
      <c r="A567" s="505">
        <v>5412</v>
      </c>
      <c r="B567" s="506">
        <v>45121</v>
      </c>
      <c r="C567" s="507">
        <v>45108</v>
      </c>
      <c r="D567" s="508" t="s">
        <v>264</v>
      </c>
      <c r="E567" s="520" t="s">
        <v>60</v>
      </c>
      <c r="F567" s="521">
        <v>15</v>
      </c>
      <c r="G567" s="520" t="s">
        <v>6567</v>
      </c>
      <c r="H567" s="520" t="s">
        <v>419</v>
      </c>
      <c r="I567" s="510" t="s">
        <v>7169</v>
      </c>
      <c r="J567" s="522" t="s">
        <v>1094</v>
      </c>
      <c r="K567" s="522" t="s">
        <v>1188</v>
      </c>
      <c r="L567" s="511" t="s">
        <v>4137</v>
      </c>
      <c r="M567" s="610">
        <v>585215551</v>
      </c>
      <c r="N567" s="548">
        <v>45121</v>
      </c>
      <c r="O567" s="512">
        <f t="shared" si="25"/>
        <v>7</v>
      </c>
      <c r="P567" s="512">
        <f t="shared" si="26"/>
        <v>7</v>
      </c>
      <c r="Q567" s="498" t="str">
        <f t="shared" si="27"/>
        <v>Gastos_Gerais</v>
      </c>
    </row>
    <row r="568" spans="1:17" ht="60" hidden="1" x14ac:dyDescent="0.2">
      <c r="A568" s="505">
        <v>5413</v>
      </c>
      <c r="B568" s="506">
        <v>45121</v>
      </c>
      <c r="C568" s="507">
        <v>45108</v>
      </c>
      <c r="D568" s="508" t="s">
        <v>264</v>
      </c>
      <c r="E568" s="520" t="s">
        <v>60</v>
      </c>
      <c r="F568" s="521">
        <v>15</v>
      </c>
      <c r="G568" s="520" t="s">
        <v>6567</v>
      </c>
      <c r="H568" s="520" t="s">
        <v>419</v>
      </c>
      <c r="I568" s="510" t="s">
        <v>7170</v>
      </c>
      <c r="J568" s="522" t="s">
        <v>4087</v>
      </c>
      <c r="K568" s="522" t="s">
        <v>1188</v>
      </c>
      <c r="L568" s="511" t="s">
        <v>4137</v>
      </c>
      <c r="M568" s="610">
        <v>585215551</v>
      </c>
      <c r="N568" s="548">
        <v>45121</v>
      </c>
      <c r="O568" s="512">
        <f t="shared" si="25"/>
        <v>7</v>
      </c>
      <c r="P568" s="512">
        <f t="shared" si="26"/>
        <v>7</v>
      </c>
      <c r="Q568" s="498" t="str">
        <f t="shared" si="27"/>
        <v>Gastos_Gerais</v>
      </c>
    </row>
    <row r="569" spans="1:17" ht="60" hidden="1" x14ac:dyDescent="0.2">
      <c r="A569" s="505">
        <v>5414</v>
      </c>
      <c r="B569" s="506">
        <v>45121</v>
      </c>
      <c r="C569" s="507">
        <v>45108</v>
      </c>
      <c r="D569" s="508" t="s">
        <v>264</v>
      </c>
      <c r="E569" s="520" t="s">
        <v>60</v>
      </c>
      <c r="F569" s="521">
        <v>15</v>
      </c>
      <c r="G569" s="510" t="s">
        <v>6567</v>
      </c>
      <c r="H569" s="520" t="s">
        <v>419</v>
      </c>
      <c r="I569" s="510" t="s">
        <v>7171</v>
      </c>
      <c r="J569" s="522" t="s">
        <v>531</v>
      </c>
      <c r="K569" s="522" t="s">
        <v>1188</v>
      </c>
      <c r="L569" s="511" t="s">
        <v>4137</v>
      </c>
      <c r="M569" s="610">
        <v>585215551</v>
      </c>
      <c r="N569" s="548">
        <v>45121</v>
      </c>
      <c r="O569" s="512">
        <f t="shared" si="25"/>
        <v>7</v>
      </c>
      <c r="P569" s="512">
        <f t="shared" si="26"/>
        <v>7</v>
      </c>
      <c r="Q569" s="498" t="str">
        <f t="shared" si="27"/>
        <v>Gastos_Gerais</v>
      </c>
    </row>
    <row r="570" spans="1:17" ht="60" hidden="1" x14ac:dyDescent="0.2">
      <c r="A570" s="505">
        <v>5415</v>
      </c>
      <c r="B570" s="506">
        <v>45121</v>
      </c>
      <c r="C570" s="507">
        <v>45108</v>
      </c>
      <c r="D570" s="508" t="s">
        <v>264</v>
      </c>
      <c r="E570" s="520" t="s">
        <v>60</v>
      </c>
      <c r="F570" s="521">
        <v>15</v>
      </c>
      <c r="G570" s="520" t="s">
        <v>6567</v>
      </c>
      <c r="H570" s="520" t="s">
        <v>419</v>
      </c>
      <c r="I570" s="510" t="s">
        <v>7568</v>
      </c>
      <c r="J570" s="522" t="s">
        <v>908</v>
      </c>
      <c r="K570" s="522" t="s">
        <v>1188</v>
      </c>
      <c r="L570" s="511" t="s">
        <v>4137</v>
      </c>
      <c r="M570" s="610">
        <v>585215551</v>
      </c>
      <c r="N570" s="548">
        <v>45121</v>
      </c>
      <c r="O570" s="512">
        <f t="shared" si="25"/>
        <v>7</v>
      </c>
      <c r="P570" s="512">
        <f t="shared" si="26"/>
        <v>7</v>
      </c>
      <c r="Q570" s="498" t="str">
        <f t="shared" si="27"/>
        <v>Gastos_Gerais</v>
      </c>
    </row>
    <row r="571" spans="1:17" ht="60" hidden="1" x14ac:dyDescent="0.2">
      <c r="A571" s="505">
        <v>5416</v>
      </c>
      <c r="B571" s="506">
        <v>45121</v>
      </c>
      <c r="C571" s="507">
        <v>45108</v>
      </c>
      <c r="D571" s="508" t="s">
        <v>264</v>
      </c>
      <c r="E571" s="520" t="s">
        <v>60</v>
      </c>
      <c r="F571" s="521">
        <v>15</v>
      </c>
      <c r="G571" s="510" t="s">
        <v>6567</v>
      </c>
      <c r="H571" s="520" t="s">
        <v>419</v>
      </c>
      <c r="I571" s="510" t="s">
        <v>6890</v>
      </c>
      <c r="J571" s="522" t="s">
        <v>1017</v>
      </c>
      <c r="K571" s="522" t="s">
        <v>1188</v>
      </c>
      <c r="L571" s="511" t="s">
        <v>4137</v>
      </c>
      <c r="M571" s="610">
        <v>585215551</v>
      </c>
      <c r="N571" s="548">
        <v>45121</v>
      </c>
      <c r="O571" s="512">
        <f t="shared" si="25"/>
        <v>7</v>
      </c>
      <c r="P571" s="512">
        <f t="shared" si="26"/>
        <v>7</v>
      </c>
      <c r="Q571" s="498" t="str">
        <f t="shared" si="27"/>
        <v>Gastos_Gerais</v>
      </c>
    </row>
    <row r="572" spans="1:17" ht="60" hidden="1" x14ac:dyDescent="0.2">
      <c r="A572" s="505">
        <v>5417</v>
      </c>
      <c r="B572" s="506">
        <v>45121</v>
      </c>
      <c r="C572" s="507">
        <v>45108</v>
      </c>
      <c r="D572" s="508" t="s">
        <v>264</v>
      </c>
      <c r="E572" s="520" t="s">
        <v>60</v>
      </c>
      <c r="F572" s="521">
        <v>15</v>
      </c>
      <c r="G572" s="510" t="s">
        <v>6567</v>
      </c>
      <c r="H572" s="520" t="s">
        <v>419</v>
      </c>
      <c r="I572" s="510" t="s">
        <v>7172</v>
      </c>
      <c r="J572" s="511" t="s">
        <v>7173</v>
      </c>
      <c r="K572" s="522" t="s">
        <v>1188</v>
      </c>
      <c r="L572" s="511" t="s">
        <v>4137</v>
      </c>
      <c r="M572" s="610">
        <v>585215551</v>
      </c>
      <c r="N572" s="548">
        <v>45121</v>
      </c>
      <c r="O572" s="512">
        <f t="shared" si="25"/>
        <v>7</v>
      </c>
      <c r="P572" s="512">
        <f t="shared" si="26"/>
        <v>7</v>
      </c>
      <c r="Q572" s="498" t="str">
        <f t="shared" si="27"/>
        <v>Gastos_Gerais</v>
      </c>
    </row>
    <row r="573" spans="1:17" ht="60" hidden="1" x14ac:dyDescent="0.2">
      <c r="A573" s="505">
        <v>5418</v>
      </c>
      <c r="B573" s="506">
        <v>45121</v>
      </c>
      <c r="C573" s="507">
        <v>45108</v>
      </c>
      <c r="D573" s="508" t="s">
        <v>264</v>
      </c>
      <c r="E573" s="520" t="s">
        <v>60</v>
      </c>
      <c r="F573" s="521">
        <v>15</v>
      </c>
      <c r="G573" s="510" t="s">
        <v>6567</v>
      </c>
      <c r="H573" s="520" t="s">
        <v>419</v>
      </c>
      <c r="I573" s="510" t="s">
        <v>7174</v>
      </c>
      <c r="J573" s="511" t="s">
        <v>6692</v>
      </c>
      <c r="K573" s="511" t="s">
        <v>1188</v>
      </c>
      <c r="L573" s="511" t="s">
        <v>4137</v>
      </c>
      <c r="M573" s="610">
        <v>585215551</v>
      </c>
      <c r="N573" s="548">
        <v>45121</v>
      </c>
      <c r="O573" s="512">
        <f t="shared" si="25"/>
        <v>7</v>
      </c>
      <c r="P573" s="512">
        <f t="shared" si="26"/>
        <v>7</v>
      </c>
      <c r="Q573" s="498" t="str">
        <f t="shared" si="27"/>
        <v>Gastos_Gerais</v>
      </c>
    </row>
    <row r="574" spans="1:17" ht="60" hidden="1" x14ac:dyDescent="0.2">
      <c r="A574" s="505">
        <v>5419</v>
      </c>
      <c r="B574" s="506">
        <v>45121</v>
      </c>
      <c r="C574" s="507">
        <v>45108</v>
      </c>
      <c r="D574" s="508" t="s">
        <v>264</v>
      </c>
      <c r="E574" s="520" t="s">
        <v>60</v>
      </c>
      <c r="F574" s="521">
        <v>15</v>
      </c>
      <c r="G574" s="510" t="s">
        <v>6567</v>
      </c>
      <c r="H574" s="520" t="s">
        <v>419</v>
      </c>
      <c r="I574" s="510" t="s">
        <v>7175</v>
      </c>
      <c r="J574" s="511" t="s">
        <v>486</v>
      </c>
      <c r="K574" s="511" t="s">
        <v>1188</v>
      </c>
      <c r="L574" s="511" t="s">
        <v>4137</v>
      </c>
      <c r="M574" s="610">
        <v>585215551</v>
      </c>
      <c r="N574" s="548">
        <v>45121</v>
      </c>
      <c r="O574" s="512">
        <f t="shared" si="25"/>
        <v>7</v>
      </c>
      <c r="P574" s="512">
        <f t="shared" si="26"/>
        <v>7</v>
      </c>
      <c r="Q574" s="498" t="str">
        <f t="shared" si="27"/>
        <v>Gastos_Gerais</v>
      </c>
    </row>
    <row r="575" spans="1:17" ht="60" hidden="1" x14ac:dyDescent="0.2">
      <c r="A575" s="505">
        <v>5420</v>
      </c>
      <c r="B575" s="506">
        <v>45121</v>
      </c>
      <c r="C575" s="507">
        <v>45108</v>
      </c>
      <c r="D575" s="508" t="s">
        <v>264</v>
      </c>
      <c r="E575" s="520" t="s">
        <v>60</v>
      </c>
      <c r="F575" s="521">
        <v>15</v>
      </c>
      <c r="G575" s="510" t="s">
        <v>6567</v>
      </c>
      <c r="H575" s="520" t="s">
        <v>419</v>
      </c>
      <c r="I575" s="510" t="s">
        <v>3491</v>
      </c>
      <c r="J575" s="511" t="s">
        <v>476</v>
      </c>
      <c r="K575" s="511" t="s">
        <v>1188</v>
      </c>
      <c r="L575" s="511" t="s">
        <v>4137</v>
      </c>
      <c r="M575" s="610">
        <v>585215551</v>
      </c>
      <c r="N575" s="548">
        <v>45121</v>
      </c>
      <c r="O575" s="512">
        <f t="shared" si="25"/>
        <v>7</v>
      </c>
      <c r="P575" s="512">
        <f t="shared" si="26"/>
        <v>7</v>
      </c>
      <c r="Q575" s="498" t="str">
        <f t="shared" si="27"/>
        <v>Gastos_Gerais</v>
      </c>
    </row>
    <row r="576" spans="1:17" ht="60" hidden="1" x14ac:dyDescent="0.2">
      <c r="A576" s="505">
        <v>5421</v>
      </c>
      <c r="B576" s="506">
        <v>45121</v>
      </c>
      <c r="C576" s="507">
        <v>45108</v>
      </c>
      <c r="D576" s="508" t="s">
        <v>264</v>
      </c>
      <c r="E576" s="520" t="s">
        <v>60</v>
      </c>
      <c r="F576" s="521">
        <v>15</v>
      </c>
      <c r="G576" s="510" t="s">
        <v>6567</v>
      </c>
      <c r="H576" s="520" t="s">
        <v>419</v>
      </c>
      <c r="I576" s="510" t="s">
        <v>1966</v>
      </c>
      <c r="J576" s="511" t="s">
        <v>1074</v>
      </c>
      <c r="K576" s="511" t="s">
        <v>1188</v>
      </c>
      <c r="L576" s="511" t="s">
        <v>4137</v>
      </c>
      <c r="M576" s="610">
        <v>585215551</v>
      </c>
      <c r="N576" s="548">
        <v>45121</v>
      </c>
      <c r="O576" s="512">
        <f t="shared" si="25"/>
        <v>7</v>
      </c>
      <c r="P576" s="512">
        <f t="shared" si="26"/>
        <v>7</v>
      </c>
      <c r="Q576" s="498" t="str">
        <f t="shared" si="27"/>
        <v>Gastos_Gerais</v>
      </c>
    </row>
    <row r="577" spans="1:17" ht="60" hidden="1" x14ac:dyDescent="0.2">
      <c r="A577" s="505">
        <v>5422</v>
      </c>
      <c r="B577" s="506">
        <v>45121</v>
      </c>
      <c r="C577" s="507">
        <v>45108</v>
      </c>
      <c r="D577" s="508" t="s">
        <v>264</v>
      </c>
      <c r="E577" s="520" t="s">
        <v>60</v>
      </c>
      <c r="F577" s="521">
        <v>15</v>
      </c>
      <c r="G577" s="510" t="s">
        <v>6567</v>
      </c>
      <c r="H577" s="520" t="s">
        <v>419</v>
      </c>
      <c r="I577" s="510" t="s">
        <v>5003</v>
      </c>
      <c r="J577" s="522" t="s">
        <v>7176</v>
      </c>
      <c r="K577" s="511" t="s">
        <v>1188</v>
      </c>
      <c r="L577" s="511" t="s">
        <v>4137</v>
      </c>
      <c r="M577" s="610">
        <v>585215551</v>
      </c>
      <c r="N577" s="548">
        <v>45121</v>
      </c>
      <c r="O577" s="512">
        <f t="shared" si="25"/>
        <v>7</v>
      </c>
      <c r="P577" s="512">
        <f t="shared" si="26"/>
        <v>7</v>
      </c>
      <c r="Q577" s="498" t="str">
        <f t="shared" si="27"/>
        <v>Gastos_Gerais</v>
      </c>
    </row>
    <row r="578" spans="1:17" ht="60" hidden="1" x14ac:dyDescent="0.2">
      <c r="A578" s="505">
        <v>5423</v>
      </c>
      <c r="B578" s="506">
        <v>45121</v>
      </c>
      <c r="C578" s="507">
        <v>45108</v>
      </c>
      <c r="D578" s="508" t="s">
        <v>264</v>
      </c>
      <c r="E578" s="520" t="s">
        <v>60</v>
      </c>
      <c r="F578" s="521">
        <v>15</v>
      </c>
      <c r="G578" s="510" t="s">
        <v>6567</v>
      </c>
      <c r="H578" s="520" t="s">
        <v>419</v>
      </c>
      <c r="I578" s="510" t="s">
        <v>7177</v>
      </c>
      <c r="J578" s="522" t="s">
        <v>7178</v>
      </c>
      <c r="K578" s="511" t="s">
        <v>1188</v>
      </c>
      <c r="L578" s="511" t="s">
        <v>4137</v>
      </c>
      <c r="M578" s="610">
        <v>585215551</v>
      </c>
      <c r="N578" s="548">
        <v>45121</v>
      </c>
      <c r="O578" s="512">
        <f t="shared" si="25"/>
        <v>7</v>
      </c>
      <c r="P578" s="512">
        <f t="shared" si="26"/>
        <v>7</v>
      </c>
      <c r="Q578" s="498" t="str">
        <f t="shared" si="27"/>
        <v>Gastos_Gerais</v>
      </c>
    </row>
    <row r="579" spans="1:17" ht="60" hidden="1" x14ac:dyDescent="0.2">
      <c r="A579" s="505">
        <v>5424</v>
      </c>
      <c r="B579" s="506">
        <v>45121</v>
      </c>
      <c r="C579" s="507">
        <v>45108</v>
      </c>
      <c r="D579" s="508" t="s">
        <v>264</v>
      </c>
      <c r="E579" s="520" t="s">
        <v>60</v>
      </c>
      <c r="F579" s="521">
        <v>15</v>
      </c>
      <c r="G579" s="510" t="s">
        <v>6567</v>
      </c>
      <c r="H579" s="520" t="s">
        <v>419</v>
      </c>
      <c r="I579" s="510" t="s">
        <v>7179</v>
      </c>
      <c r="J579" s="511" t="s">
        <v>743</v>
      </c>
      <c r="K579" s="511" t="s">
        <v>1188</v>
      </c>
      <c r="L579" s="511" t="s">
        <v>4137</v>
      </c>
      <c r="M579" s="610">
        <v>585215551</v>
      </c>
      <c r="N579" s="548">
        <v>45121</v>
      </c>
      <c r="O579" s="512">
        <f t="shared" si="25"/>
        <v>7</v>
      </c>
      <c r="P579" s="512">
        <f t="shared" si="26"/>
        <v>7</v>
      </c>
      <c r="Q579" s="498" t="str">
        <f t="shared" si="27"/>
        <v>Gastos_Gerais</v>
      </c>
    </row>
    <row r="580" spans="1:17" ht="60" hidden="1" x14ac:dyDescent="0.2">
      <c r="A580" s="505">
        <v>5425</v>
      </c>
      <c r="B580" s="506">
        <v>45121</v>
      </c>
      <c r="C580" s="507">
        <v>45108</v>
      </c>
      <c r="D580" s="508" t="s">
        <v>264</v>
      </c>
      <c r="E580" s="520" t="s">
        <v>60</v>
      </c>
      <c r="F580" s="521">
        <v>15</v>
      </c>
      <c r="G580" s="510" t="s">
        <v>6567</v>
      </c>
      <c r="H580" s="520" t="s">
        <v>419</v>
      </c>
      <c r="I580" s="510" t="s">
        <v>5974</v>
      </c>
      <c r="J580" s="511" t="s">
        <v>879</v>
      </c>
      <c r="K580" s="511" t="s">
        <v>1188</v>
      </c>
      <c r="L580" s="511" t="s">
        <v>4137</v>
      </c>
      <c r="M580" s="610">
        <v>585215551</v>
      </c>
      <c r="N580" s="548">
        <v>45121</v>
      </c>
      <c r="O580" s="512">
        <f t="shared" si="25"/>
        <v>7</v>
      </c>
      <c r="P580" s="512">
        <f t="shared" si="26"/>
        <v>7</v>
      </c>
      <c r="Q580" s="498" t="str">
        <f t="shared" si="27"/>
        <v>Gastos_Gerais</v>
      </c>
    </row>
    <row r="581" spans="1:17" ht="60" hidden="1" x14ac:dyDescent="0.2">
      <c r="A581" s="505">
        <v>5426</v>
      </c>
      <c r="B581" s="506">
        <v>45121</v>
      </c>
      <c r="C581" s="507">
        <v>45108</v>
      </c>
      <c r="D581" s="508" t="s">
        <v>264</v>
      </c>
      <c r="E581" s="520" t="s">
        <v>60</v>
      </c>
      <c r="F581" s="521">
        <v>15</v>
      </c>
      <c r="G581" s="510" t="s">
        <v>6567</v>
      </c>
      <c r="H581" s="520" t="s">
        <v>419</v>
      </c>
      <c r="I581" s="510" t="s">
        <v>7180</v>
      </c>
      <c r="J581" s="511" t="s">
        <v>7181</v>
      </c>
      <c r="K581" s="511" t="s">
        <v>1188</v>
      </c>
      <c r="L581" s="511" t="s">
        <v>4137</v>
      </c>
      <c r="M581" s="610">
        <v>585215551</v>
      </c>
      <c r="N581" s="548">
        <v>45121</v>
      </c>
      <c r="O581" s="512">
        <f t="shared" ref="O581:O644" si="28">IF(B581=0,0,IF(YEAR(B581)=$P$1,MONTH(B581)-$O$1+1,(YEAR(B581)-$P$1)*12-$O$1+1+MONTH(B581)))</f>
        <v>7</v>
      </c>
      <c r="P581" s="512">
        <f t="shared" ref="P581:P644" si="29">IF(C581=0,0,IF(YEAR(C581)=$P$1,MONTH(C581)-$O$1+1,(YEAR(C581)-$P$1)*12-$O$1+1+MONTH(C581)))</f>
        <v>7</v>
      </c>
      <c r="Q581" s="498" t="str">
        <f t="shared" ref="Q581:Q644" si="30">SUBSTITUTE(D581," ","_")</f>
        <v>Gastos_Gerais</v>
      </c>
    </row>
    <row r="582" spans="1:17" ht="60" hidden="1" x14ac:dyDescent="0.2">
      <c r="A582" s="505">
        <v>5427</v>
      </c>
      <c r="B582" s="506">
        <v>45121</v>
      </c>
      <c r="C582" s="507">
        <v>45108</v>
      </c>
      <c r="D582" s="508" t="s">
        <v>264</v>
      </c>
      <c r="E582" s="520" t="s">
        <v>60</v>
      </c>
      <c r="F582" s="521">
        <v>15</v>
      </c>
      <c r="G582" s="510" t="s">
        <v>6567</v>
      </c>
      <c r="H582" s="520" t="s">
        <v>419</v>
      </c>
      <c r="I582" s="510" t="s">
        <v>2895</v>
      </c>
      <c r="J582" s="511" t="s">
        <v>514</v>
      </c>
      <c r="K582" s="511" t="s">
        <v>1188</v>
      </c>
      <c r="L582" s="511" t="s">
        <v>4137</v>
      </c>
      <c r="M582" s="610">
        <v>585215551</v>
      </c>
      <c r="N582" s="548">
        <v>45121</v>
      </c>
      <c r="O582" s="512">
        <f t="shared" si="28"/>
        <v>7</v>
      </c>
      <c r="P582" s="512">
        <f t="shared" si="29"/>
        <v>7</v>
      </c>
      <c r="Q582" s="498" t="str">
        <f t="shared" si="30"/>
        <v>Gastos_Gerais</v>
      </c>
    </row>
    <row r="583" spans="1:17" ht="60" hidden="1" x14ac:dyDescent="0.2">
      <c r="A583" s="505">
        <v>5428</v>
      </c>
      <c r="B583" s="506">
        <v>45121</v>
      </c>
      <c r="C583" s="507">
        <v>45108</v>
      </c>
      <c r="D583" s="508" t="s">
        <v>264</v>
      </c>
      <c r="E583" s="520" t="s">
        <v>60</v>
      </c>
      <c r="F583" s="521">
        <v>15</v>
      </c>
      <c r="G583" s="510" t="s">
        <v>6567</v>
      </c>
      <c r="H583" s="520" t="s">
        <v>419</v>
      </c>
      <c r="I583" s="510" t="s">
        <v>4711</v>
      </c>
      <c r="J583" s="511" t="s">
        <v>787</v>
      </c>
      <c r="K583" s="511" t="s">
        <v>1188</v>
      </c>
      <c r="L583" s="511" t="s">
        <v>4137</v>
      </c>
      <c r="M583" s="610">
        <v>585215551</v>
      </c>
      <c r="N583" s="548">
        <v>45121</v>
      </c>
      <c r="O583" s="512">
        <f t="shared" si="28"/>
        <v>7</v>
      </c>
      <c r="P583" s="512">
        <f t="shared" si="29"/>
        <v>7</v>
      </c>
      <c r="Q583" s="498" t="str">
        <f t="shared" si="30"/>
        <v>Gastos_Gerais</v>
      </c>
    </row>
    <row r="584" spans="1:17" ht="60" hidden="1" x14ac:dyDescent="0.2">
      <c r="A584" s="505">
        <v>5429</v>
      </c>
      <c r="B584" s="506">
        <v>45121</v>
      </c>
      <c r="C584" s="507">
        <v>45108</v>
      </c>
      <c r="D584" s="508" t="s">
        <v>264</v>
      </c>
      <c r="E584" s="520" t="s">
        <v>60</v>
      </c>
      <c r="F584" s="521">
        <v>15</v>
      </c>
      <c r="G584" s="510" t="s">
        <v>6567</v>
      </c>
      <c r="H584" s="520" t="s">
        <v>419</v>
      </c>
      <c r="I584" s="510" t="s">
        <v>7182</v>
      </c>
      <c r="J584" s="511" t="s">
        <v>1082</v>
      </c>
      <c r="K584" s="511" t="s">
        <v>1188</v>
      </c>
      <c r="L584" s="511" t="s">
        <v>4137</v>
      </c>
      <c r="M584" s="610">
        <v>585215551</v>
      </c>
      <c r="N584" s="548">
        <v>45121</v>
      </c>
      <c r="O584" s="512">
        <f t="shared" si="28"/>
        <v>7</v>
      </c>
      <c r="P584" s="512">
        <f t="shared" si="29"/>
        <v>7</v>
      </c>
      <c r="Q584" s="498" t="str">
        <f t="shared" si="30"/>
        <v>Gastos_Gerais</v>
      </c>
    </row>
    <row r="585" spans="1:17" ht="60" hidden="1" x14ac:dyDescent="0.2">
      <c r="A585" s="505">
        <v>5430</v>
      </c>
      <c r="B585" s="506">
        <v>45121</v>
      </c>
      <c r="C585" s="507">
        <v>45108</v>
      </c>
      <c r="D585" s="508" t="s">
        <v>264</v>
      </c>
      <c r="E585" s="520" t="s">
        <v>60</v>
      </c>
      <c r="F585" s="521">
        <v>15</v>
      </c>
      <c r="G585" s="510" t="s">
        <v>6567</v>
      </c>
      <c r="H585" s="520" t="s">
        <v>419</v>
      </c>
      <c r="I585" s="510" t="s">
        <v>7183</v>
      </c>
      <c r="J585" s="511" t="s">
        <v>6690</v>
      </c>
      <c r="K585" s="511" t="s">
        <v>1188</v>
      </c>
      <c r="L585" s="511" t="s">
        <v>4137</v>
      </c>
      <c r="M585" s="610">
        <v>585215551</v>
      </c>
      <c r="N585" s="548">
        <v>45121</v>
      </c>
      <c r="O585" s="512">
        <f t="shared" si="28"/>
        <v>7</v>
      </c>
      <c r="P585" s="512">
        <f t="shared" si="29"/>
        <v>7</v>
      </c>
      <c r="Q585" s="498" t="str">
        <f t="shared" si="30"/>
        <v>Gastos_Gerais</v>
      </c>
    </row>
    <row r="586" spans="1:17" ht="60" hidden="1" x14ac:dyDescent="0.2">
      <c r="A586" s="505">
        <v>5431</v>
      </c>
      <c r="B586" s="506">
        <v>45121</v>
      </c>
      <c r="C586" s="507">
        <v>45108</v>
      </c>
      <c r="D586" s="508" t="s">
        <v>264</v>
      </c>
      <c r="E586" s="520" t="s">
        <v>60</v>
      </c>
      <c r="F586" s="521">
        <v>15</v>
      </c>
      <c r="G586" s="510" t="s">
        <v>6567</v>
      </c>
      <c r="H586" s="520" t="s">
        <v>419</v>
      </c>
      <c r="I586" s="510" t="s">
        <v>7184</v>
      </c>
      <c r="J586" s="511" t="s">
        <v>767</v>
      </c>
      <c r="K586" s="511" t="s">
        <v>1188</v>
      </c>
      <c r="L586" s="511" t="s">
        <v>4137</v>
      </c>
      <c r="M586" s="610">
        <v>585215551</v>
      </c>
      <c r="N586" s="548">
        <v>45121</v>
      </c>
      <c r="O586" s="512">
        <f t="shared" si="28"/>
        <v>7</v>
      </c>
      <c r="P586" s="512">
        <f t="shared" si="29"/>
        <v>7</v>
      </c>
      <c r="Q586" s="498" t="str">
        <f t="shared" si="30"/>
        <v>Gastos_Gerais</v>
      </c>
    </row>
    <row r="587" spans="1:17" ht="60" hidden="1" x14ac:dyDescent="0.2">
      <c r="A587" s="505">
        <v>5432</v>
      </c>
      <c r="B587" s="506">
        <v>45121</v>
      </c>
      <c r="C587" s="507">
        <v>45108</v>
      </c>
      <c r="D587" s="508" t="s">
        <v>264</v>
      </c>
      <c r="E587" s="520" t="s">
        <v>60</v>
      </c>
      <c r="F587" s="521">
        <v>15</v>
      </c>
      <c r="G587" s="520" t="s">
        <v>6567</v>
      </c>
      <c r="H587" s="520" t="s">
        <v>419</v>
      </c>
      <c r="I587" s="510" t="s">
        <v>4950</v>
      </c>
      <c r="J587" s="522" t="s">
        <v>1036</v>
      </c>
      <c r="K587" s="522" t="s">
        <v>1188</v>
      </c>
      <c r="L587" s="511" t="s">
        <v>4137</v>
      </c>
      <c r="M587" s="610">
        <v>585215551</v>
      </c>
      <c r="N587" s="548">
        <v>45121</v>
      </c>
      <c r="O587" s="512">
        <f t="shared" si="28"/>
        <v>7</v>
      </c>
      <c r="P587" s="512">
        <f t="shared" si="29"/>
        <v>7</v>
      </c>
      <c r="Q587" s="498" t="str">
        <f t="shared" si="30"/>
        <v>Gastos_Gerais</v>
      </c>
    </row>
    <row r="588" spans="1:17" ht="60" hidden="1" x14ac:dyDescent="0.2">
      <c r="A588" s="505">
        <v>5433</v>
      </c>
      <c r="B588" s="506">
        <v>45121</v>
      </c>
      <c r="C588" s="507">
        <v>45108</v>
      </c>
      <c r="D588" s="508" t="s">
        <v>264</v>
      </c>
      <c r="E588" s="520" t="s">
        <v>60</v>
      </c>
      <c r="F588" s="521">
        <v>15</v>
      </c>
      <c r="G588" s="520" t="s">
        <v>6567</v>
      </c>
      <c r="H588" s="520" t="s">
        <v>419</v>
      </c>
      <c r="I588" s="510" t="s">
        <v>3102</v>
      </c>
      <c r="J588" s="522" t="s">
        <v>595</v>
      </c>
      <c r="K588" s="522" t="s">
        <v>1188</v>
      </c>
      <c r="L588" s="511" t="s">
        <v>4137</v>
      </c>
      <c r="M588" s="610">
        <v>585215551</v>
      </c>
      <c r="N588" s="548">
        <v>45121</v>
      </c>
      <c r="O588" s="512">
        <f t="shared" si="28"/>
        <v>7</v>
      </c>
      <c r="P588" s="512">
        <f t="shared" si="29"/>
        <v>7</v>
      </c>
      <c r="Q588" s="498" t="str">
        <f t="shared" si="30"/>
        <v>Gastos_Gerais</v>
      </c>
    </row>
    <row r="589" spans="1:17" ht="60" hidden="1" x14ac:dyDescent="0.2">
      <c r="A589" s="505">
        <v>5434</v>
      </c>
      <c r="B589" s="506">
        <v>45121</v>
      </c>
      <c r="C589" s="507">
        <v>45108</v>
      </c>
      <c r="D589" s="508" t="s">
        <v>264</v>
      </c>
      <c r="E589" s="520" t="s">
        <v>60</v>
      </c>
      <c r="F589" s="521">
        <v>15</v>
      </c>
      <c r="G589" s="520" t="s">
        <v>6567</v>
      </c>
      <c r="H589" s="520" t="s">
        <v>419</v>
      </c>
      <c r="I589" s="510" t="s">
        <v>7569</v>
      </c>
      <c r="J589" s="522" t="s">
        <v>4109</v>
      </c>
      <c r="K589" s="522" t="s">
        <v>1188</v>
      </c>
      <c r="L589" s="511" t="s">
        <v>4137</v>
      </c>
      <c r="M589" s="610">
        <v>585215551</v>
      </c>
      <c r="N589" s="548">
        <v>45121</v>
      </c>
      <c r="O589" s="512">
        <f t="shared" si="28"/>
        <v>7</v>
      </c>
      <c r="P589" s="512">
        <f t="shared" si="29"/>
        <v>7</v>
      </c>
      <c r="Q589" s="498" t="str">
        <f t="shared" si="30"/>
        <v>Gastos_Gerais</v>
      </c>
    </row>
    <row r="590" spans="1:17" ht="60" hidden="1" x14ac:dyDescent="0.2">
      <c r="A590" s="505">
        <v>5435</v>
      </c>
      <c r="B590" s="506">
        <v>45121</v>
      </c>
      <c r="C590" s="507">
        <v>45108</v>
      </c>
      <c r="D590" s="508" t="s">
        <v>264</v>
      </c>
      <c r="E590" s="520" t="s">
        <v>60</v>
      </c>
      <c r="F590" s="521">
        <v>15</v>
      </c>
      <c r="G590" s="520" t="s">
        <v>6567</v>
      </c>
      <c r="H590" s="520" t="s">
        <v>419</v>
      </c>
      <c r="I590" s="510" t="s">
        <v>7185</v>
      </c>
      <c r="J590" s="522" t="s">
        <v>557</v>
      </c>
      <c r="K590" s="522" t="s">
        <v>1188</v>
      </c>
      <c r="L590" s="511" t="s">
        <v>4137</v>
      </c>
      <c r="M590" s="610">
        <v>585215551</v>
      </c>
      <c r="N590" s="548">
        <v>45121</v>
      </c>
      <c r="O590" s="512">
        <f t="shared" si="28"/>
        <v>7</v>
      </c>
      <c r="P590" s="512">
        <f t="shared" si="29"/>
        <v>7</v>
      </c>
      <c r="Q590" s="498" t="str">
        <f t="shared" si="30"/>
        <v>Gastos_Gerais</v>
      </c>
    </row>
    <row r="591" spans="1:17" ht="60" hidden="1" x14ac:dyDescent="0.2">
      <c r="A591" s="505">
        <v>5436</v>
      </c>
      <c r="B591" s="506">
        <v>45121</v>
      </c>
      <c r="C591" s="507">
        <v>45108</v>
      </c>
      <c r="D591" s="508" t="s">
        <v>264</v>
      </c>
      <c r="E591" s="520" t="s">
        <v>60</v>
      </c>
      <c r="F591" s="521">
        <v>15</v>
      </c>
      <c r="G591" s="520" t="s">
        <v>6567</v>
      </c>
      <c r="H591" s="520" t="s">
        <v>419</v>
      </c>
      <c r="I591" s="510" t="s">
        <v>4433</v>
      </c>
      <c r="J591" s="522" t="s">
        <v>558</v>
      </c>
      <c r="K591" s="522" t="s">
        <v>1188</v>
      </c>
      <c r="L591" s="511" t="s">
        <v>4137</v>
      </c>
      <c r="M591" s="610">
        <v>585215551</v>
      </c>
      <c r="N591" s="548">
        <v>45121</v>
      </c>
      <c r="O591" s="512">
        <f t="shared" si="28"/>
        <v>7</v>
      </c>
      <c r="P591" s="512">
        <f t="shared" si="29"/>
        <v>7</v>
      </c>
      <c r="Q591" s="498" t="str">
        <f t="shared" si="30"/>
        <v>Gastos_Gerais</v>
      </c>
    </row>
    <row r="592" spans="1:17" ht="60" hidden="1" x14ac:dyDescent="0.2">
      <c r="A592" s="505">
        <v>5437</v>
      </c>
      <c r="B592" s="506">
        <v>45121</v>
      </c>
      <c r="C592" s="507">
        <v>45108</v>
      </c>
      <c r="D592" s="508" t="s">
        <v>264</v>
      </c>
      <c r="E592" s="520" t="s">
        <v>60</v>
      </c>
      <c r="F592" s="521">
        <v>15</v>
      </c>
      <c r="G592" s="520" t="s">
        <v>6567</v>
      </c>
      <c r="H592" s="520" t="s">
        <v>419</v>
      </c>
      <c r="I592" s="510" t="s">
        <v>1872</v>
      </c>
      <c r="J592" s="522" t="s">
        <v>851</v>
      </c>
      <c r="K592" s="522" t="s">
        <v>1188</v>
      </c>
      <c r="L592" s="511" t="s">
        <v>4137</v>
      </c>
      <c r="M592" s="610">
        <v>585215551</v>
      </c>
      <c r="N592" s="548">
        <v>45121</v>
      </c>
      <c r="O592" s="512">
        <f t="shared" si="28"/>
        <v>7</v>
      </c>
      <c r="P592" s="512">
        <f t="shared" si="29"/>
        <v>7</v>
      </c>
      <c r="Q592" s="498" t="str">
        <f t="shared" si="30"/>
        <v>Gastos_Gerais</v>
      </c>
    </row>
    <row r="593" spans="1:17" ht="60" hidden="1" x14ac:dyDescent="0.2">
      <c r="A593" s="505">
        <v>5438</v>
      </c>
      <c r="B593" s="506">
        <v>45121</v>
      </c>
      <c r="C593" s="507">
        <v>45108</v>
      </c>
      <c r="D593" s="508" t="s">
        <v>264</v>
      </c>
      <c r="E593" s="520" t="s">
        <v>60</v>
      </c>
      <c r="F593" s="521">
        <v>15</v>
      </c>
      <c r="G593" s="520" t="s">
        <v>6567</v>
      </c>
      <c r="H593" s="520" t="s">
        <v>419</v>
      </c>
      <c r="I593" s="510" t="s">
        <v>6798</v>
      </c>
      <c r="J593" s="522" t="s">
        <v>721</v>
      </c>
      <c r="K593" s="522" t="s">
        <v>1188</v>
      </c>
      <c r="L593" s="511" t="s">
        <v>4137</v>
      </c>
      <c r="M593" s="610">
        <v>585215551</v>
      </c>
      <c r="N593" s="548">
        <v>45121</v>
      </c>
      <c r="O593" s="512">
        <f t="shared" si="28"/>
        <v>7</v>
      </c>
      <c r="P593" s="512">
        <f t="shared" si="29"/>
        <v>7</v>
      </c>
      <c r="Q593" s="498" t="str">
        <f t="shared" si="30"/>
        <v>Gastos_Gerais</v>
      </c>
    </row>
    <row r="594" spans="1:17" ht="60" hidden="1" x14ac:dyDescent="0.2">
      <c r="A594" s="505">
        <v>5439</v>
      </c>
      <c r="B594" s="506">
        <v>45121</v>
      </c>
      <c r="C594" s="507">
        <v>45108</v>
      </c>
      <c r="D594" s="508" t="s">
        <v>264</v>
      </c>
      <c r="E594" s="520" t="s">
        <v>60</v>
      </c>
      <c r="F594" s="521">
        <v>15</v>
      </c>
      <c r="G594" s="520" t="s">
        <v>6567</v>
      </c>
      <c r="H594" s="520" t="s">
        <v>419</v>
      </c>
      <c r="I594" s="510" t="s">
        <v>7186</v>
      </c>
      <c r="J594" s="522" t="s">
        <v>1079</v>
      </c>
      <c r="K594" s="522" t="s">
        <v>1188</v>
      </c>
      <c r="L594" s="511" t="s">
        <v>4137</v>
      </c>
      <c r="M594" s="610">
        <v>585215551</v>
      </c>
      <c r="N594" s="548">
        <v>45121</v>
      </c>
      <c r="O594" s="512">
        <f t="shared" si="28"/>
        <v>7</v>
      </c>
      <c r="P594" s="512">
        <f t="shared" si="29"/>
        <v>7</v>
      </c>
      <c r="Q594" s="498" t="str">
        <f t="shared" si="30"/>
        <v>Gastos_Gerais</v>
      </c>
    </row>
    <row r="595" spans="1:17" ht="60" hidden="1" x14ac:dyDescent="0.2">
      <c r="A595" s="505">
        <v>5440</v>
      </c>
      <c r="B595" s="506">
        <v>45121</v>
      </c>
      <c r="C595" s="507">
        <v>45108</v>
      </c>
      <c r="D595" s="508" t="s">
        <v>264</v>
      </c>
      <c r="E595" s="520" t="s">
        <v>60</v>
      </c>
      <c r="F595" s="521">
        <v>15</v>
      </c>
      <c r="G595" s="520" t="s">
        <v>6567</v>
      </c>
      <c r="H595" s="520" t="s">
        <v>419</v>
      </c>
      <c r="I595" s="510" t="s">
        <v>7187</v>
      </c>
      <c r="J595" s="522" t="s">
        <v>674</v>
      </c>
      <c r="K595" s="522" t="s">
        <v>1188</v>
      </c>
      <c r="L595" s="511" t="s">
        <v>4137</v>
      </c>
      <c r="M595" s="610">
        <v>585215551</v>
      </c>
      <c r="N595" s="548">
        <v>45121</v>
      </c>
      <c r="O595" s="512">
        <f t="shared" si="28"/>
        <v>7</v>
      </c>
      <c r="P595" s="512">
        <f t="shared" si="29"/>
        <v>7</v>
      </c>
      <c r="Q595" s="498" t="str">
        <f t="shared" si="30"/>
        <v>Gastos_Gerais</v>
      </c>
    </row>
    <row r="596" spans="1:17" ht="60" hidden="1" x14ac:dyDescent="0.2">
      <c r="A596" s="505">
        <v>5441</v>
      </c>
      <c r="B596" s="506">
        <v>45121</v>
      </c>
      <c r="C596" s="507">
        <v>45108</v>
      </c>
      <c r="D596" s="508" t="s">
        <v>264</v>
      </c>
      <c r="E596" s="520" t="s">
        <v>60</v>
      </c>
      <c r="F596" s="521">
        <v>15</v>
      </c>
      <c r="G596" s="520" t="s">
        <v>6567</v>
      </c>
      <c r="H596" s="520" t="s">
        <v>419</v>
      </c>
      <c r="I596" s="510" t="s">
        <v>4851</v>
      </c>
      <c r="J596" s="522" t="s">
        <v>937</v>
      </c>
      <c r="K596" s="522" t="s">
        <v>1188</v>
      </c>
      <c r="L596" s="511" t="s">
        <v>4137</v>
      </c>
      <c r="M596" s="610">
        <v>585215551</v>
      </c>
      <c r="N596" s="548">
        <v>45121</v>
      </c>
      <c r="O596" s="512">
        <f t="shared" si="28"/>
        <v>7</v>
      </c>
      <c r="P596" s="512">
        <f t="shared" si="29"/>
        <v>7</v>
      </c>
      <c r="Q596" s="498" t="str">
        <f t="shared" si="30"/>
        <v>Gastos_Gerais</v>
      </c>
    </row>
    <row r="597" spans="1:17" ht="60" hidden="1" x14ac:dyDescent="0.2">
      <c r="A597" s="505">
        <v>5442</v>
      </c>
      <c r="B597" s="506">
        <v>45121</v>
      </c>
      <c r="C597" s="507">
        <v>45108</v>
      </c>
      <c r="D597" s="508" t="s">
        <v>264</v>
      </c>
      <c r="E597" s="520" t="s">
        <v>60</v>
      </c>
      <c r="F597" s="521">
        <v>15</v>
      </c>
      <c r="G597" s="520" t="s">
        <v>6567</v>
      </c>
      <c r="H597" s="520" t="s">
        <v>419</v>
      </c>
      <c r="I597" s="510" t="s">
        <v>7097</v>
      </c>
      <c r="J597" s="522" t="s">
        <v>7188</v>
      </c>
      <c r="K597" s="522" t="s">
        <v>1188</v>
      </c>
      <c r="L597" s="511" t="s">
        <v>4137</v>
      </c>
      <c r="M597" s="610">
        <v>585215551</v>
      </c>
      <c r="N597" s="548">
        <v>45121</v>
      </c>
      <c r="O597" s="512">
        <f t="shared" si="28"/>
        <v>7</v>
      </c>
      <c r="P597" s="512">
        <f t="shared" si="29"/>
        <v>7</v>
      </c>
      <c r="Q597" s="498" t="str">
        <f t="shared" si="30"/>
        <v>Gastos_Gerais</v>
      </c>
    </row>
    <row r="598" spans="1:17" ht="60" hidden="1" x14ac:dyDescent="0.2">
      <c r="A598" s="505">
        <v>5443</v>
      </c>
      <c r="B598" s="506">
        <v>45121</v>
      </c>
      <c r="C598" s="507">
        <v>45108</v>
      </c>
      <c r="D598" s="508" t="s">
        <v>264</v>
      </c>
      <c r="E598" s="520" t="s">
        <v>60</v>
      </c>
      <c r="F598" s="521">
        <v>15</v>
      </c>
      <c r="G598" s="520" t="s">
        <v>6567</v>
      </c>
      <c r="H598" s="520" t="s">
        <v>419</v>
      </c>
      <c r="I598" s="510" t="s">
        <v>6803</v>
      </c>
      <c r="J598" s="522" t="s">
        <v>1096</v>
      </c>
      <c r="K598" s="522" t="s">
        <v>1188</v>
      </c>
      <c r="L598" s="511" t="s">
        <v>4137</v>
      </c>
      <c r="M598" s="610">
        <v>585215551</v>
      </c>
      <c r="N598" s="548">
        <v>45121</v>
      </c>
      <c r="O598" s="512">
        <f t="shared" si="28"/>
        <v>7</v>
      </c>
      <c r="P598" s="512">
        <f t="shared" si="29"/>
        <v>7</v>
      </c>
      <c r="Q598" s="498" t="str">
        <f t="shared" si="30"/>
        <v>Gastos_Gerais</v>
      </c>
    </row>
    <row r="599" spans="1:17" ht="60" hidden="1" x14ac:dyDescent="0.2">
      <c r="A599" s="505">
        <v>5444</v>
      </c>
      <c r="B599" s="506">
        <v>45121</v>
      </c>
      <c r="C599" s="507">
        <v>45108</v>
      </c>
      <c r="D599" s="508" t="s">
        <v>264</v>
      </c>
      <c r="E599" s="520" t="s">
        <v>60</v>
      </c>
      <c r="F599" s="521">
        <v>15</v>
      </c>
      <c r="G599" s="520" t="s">
        <v>6567</v>
      </c>
      <c r="H599" s="520" t="s">
        <v>419</v>
      </c>
      <c r="I599" s="510" t="s">
        <v>7570</v>
      </c>
      <c r="J599" s="522" t="s">
        <v>1097</v>
      </c>
      <c r="K599" s="522" t="s">
        <v>1188</v>
      </c>
      <c r="L599" s="511" t="s">
        <v>4137</v>
      </c>
      <c r="M599" s="610">
        <v>585215551</v>
      </c>
      <c r="N599" s="548">
        <v>45121</v>
      </c>
      <c r="O599" s="512">
        <f t="shared" si="28"/>
        <v>7</v>
      </c>
      <c r="P599" s="512">
        <f t="shared" si="29"/>
        <v>7</v>
      </c>
      <c r="Q599" s="498" t="str">
        <f t="shared" si="30"/>
        <v>Gastos_Gerais</v>
      </c>
    </row>
    <row r="600" spans="1:17" ht="60" hidden="1" x14ac:dyDescent="0.2">
      <c r="A600" s="505">
        <v>5445</v>
      </c>
      <c r="B600" s="506">
        <v>45121</v>
      </c>
      <c r="C600" s="507">
        <v>45108</v>
      </c>
      <c r="D600" s="508" t="s">
        <v>264</v>
      </c>
      <c r="E600" s="520" t="s">
        <v>60</v>
      </c>
      <c r="F600" s="521">
        <v>15</v>
      </c>
      <c r="G600" s="520" t="s">
        <v>6567</v>
      </c>
      <c r="H600" s="520" t="s">
        <v>419</v>
      </c>
      <c r="I600" s="510" t="s">
        <v>7189</v>
      </c>
      <c r="J600" s="522" t="s">
        <v>525</v>
      </c>
      <c r="K600" s="522" t="s">
        <v>1188</v>
      </c>
      <c r="L600" s="511" t="s">
        <v>4137</v>
      </c>
      <c r="M600" s="610">
        <v>585215551</v>
      </c>
      <c r="N600" s="548">
        <v>45121</v>
      </c>
      <c r="O600" s="512">
        <f t="shared" si="28"/>
        <v>7</v>
      </c>
      <c r="P600" s="512">
        <f t="shared" si="29"/>
        <v>7</v>
      </c>
      <c r="Q600" s="498" t="str">
        <f t="shared" si="30"/>
        <v>Gastos_Gerais</v>
      </c>
    </row>
    <row r="601" spans="1:17" ht="60" hidden="1" x14ac:dyDescent="0.2">
      <c r="A601" s="505">
        <v>5446</v>
      </c>
      <c r="B601" s="506">
        <v>45121</v>
      </c>
      <c r="C601" s="507">
        <v>45108</v>
      </c>
      <c r="D601" s="508" t="s">
        <v>264</v>
      </c>
      <c r="E601" s="520" t="s">
        <v>60</v>
      </c>
      <c r="F601" s="521">
        <v>15</v>
      </c>
      <c r="G601" s="520" t="s">
        <v>6567</v>
      </c>
      <c r="H601" s="520" t="s">
        <v>419</v>
      </c>
      <c r="I601" s="510" t="s">
        <v>7190</v>
      </c>
      <c r="J601" s="522" t="s">
        <v>7191</v>
      </c>
      <c r="K601" s="522" t="s">
        <v>1188</v>
      </c>
      <c r="L601" s="511" t="s">
        <v>4137</v>
      </c>
      <c r="M601" s="610">
        <v>585215551</v>
      </c>
      <c r="N601" s="548">
        <v>45121</v>
      </c>
      <c r="O601" s="512">
        <f t="shared" si="28"/>
        <v>7</v>
      </c>
      <c r="P601" s="512">
        <f t="shared" si="29"/>
        <v>7</v>
      </c>
      <c r="Q601" s="498" t="str">
        <f t="shared" si="30"/>
        <v>Gastos_Gerais</v>
      </c>
    </row>
    <row r="602" spans="1:17" ht="25.5" hidden="1" x14ac:dyDescent="0.2">
      <c r="A602" s="505">
        <v>5447</v>
      </c>
      <c r="B602" s="506">
        <v>45121</v>
      </c>
      <c r="C602" s="507">
        <v>45108</v>
      </c>
      <c r="D602" s="508" t="s">
        <v>176</v>
      </c>
      <c r="E602" s="520" t="s">
        <v>158</v>
      </c>
      <c r="F602" s="509">
        <v>79.180000000000007</v>
      </c>
      <c r="G602" s="510" t="s">
        <v>7571</v>
      </c>
      <c r="H602" s="520" t="s">
        <v>416</v>
      </c>
      <c r="I602" s="510" t="s">
        <v>1991</v>
      </c>
      <c r="J602" s="522" t="s">
        <v>1992</v>
      </c>
      <c r="K602" s="522" t="s">
        <v>1157</v>
      </c>
      <c r="L602" s="511" t="s">
        <v>32</v>
      </c>
      <c r="M602" s="610">
        <v>159577</v>
      </c>
      <c r="N602" s="548">
        <v>45124</v>
      </c>
      <c r="O602" s="512">
        <f t="shared" si="28"/>
        <v>7</v>
      </c>
      <c r="P602" s="512">
        <f t="shared" si="29"/>
        <v>7</v>
      </c>
      <c r="Q602" s="498" t="str">
        <f t="shared" si="30"/>
        <v>Gastos_com_Pessoal</v>
      </c>
    </row>
    <row r="603" spans="1:17" ht="24" hidden="1" x14ac:dyDescent="0.2">
      <c r="A603" s="505">
        <v>5448</v>
      </c>
      <c r="B603" s="506">
        <v>45121</v>
      </c>
      <c r="C603" s="507">
        <v>45108</v>
      </c>
      <c r="D603" s="508" t="s">
        <v>264</v>
      </c>
      <c r="E603" s="520" t="s">
        <v>404</v>
      </c>
      <c r="F603" s="521">
        <v>9431.39</v>
      </c>
      <c r="G603" s="520" t="s">
        <v>7192</v>
      </c>
      <c r="H603" s="520" t="s">
        <v>420</v>
      </c>
      <c r="I603" s="510" t="s">
        <v>9091</v>
      </c>
      <c r="J603" s="522" t="s">
        <v>7193</v>
      </c>
      <c r="K603" s="522" t="s">
        <v>1157</v>
      </c>
      <c r="L603" s="511" t="s">
        <v>32</v>
      </c>
      <c r="M603" s="610">
        <v>8954</v>
      </c>
      <c r="N603" s="548">
        <v>45120</v>
      </c>
      <c r="O603" s="512">
        <f t="shared" si="28"/>
        <v>7</v>
      </c>
      <c r="P603" s="512">
        <f t="shared" si="29"/>
        <v>7</v>
      </c>
      <c r="Q603" s="498" t="str">
        <f t="shared" si="30"/>
        <v>Gastos_Gerais</v>
      </c>
    </row>
    <row r="604" spans="1:17" hidden="1" x14ac:dyDescent="0.2">
      <c r="A604" s="505">
        <v>5449</v>
      </c>
      <c r="B604" s="506">
        <v>45121</v>
      </c>
      <c r="C604" s="507">
        <v>45108</v>
      </c>
      <c r="D604" s="508" t="s">
        <v>264</v>
      </c>
      <c r="E604" s="520" t="s">
        <v>0</v>
      </c>
      <c r="F604" s="521">
        <v>1140</v>
      </c>
      <c r="G604" s="510" t="s">
        <v>4385</v>
      </c>
      <c r="H604" s="520" t="s">
        <v>420</v>
      </c>
      <c r="I604" s="510" t="s">
        <v>5243</v>
      </c>
      <c r="J604" s="522" t="s">
        <v>7194</v>
      </c>
      <c r="K604" s="522" t="s">
        <v>1157</v>
      </c>
      <c r="L604" s="511" t="s">
        <v>32</v>
      </c>
      <c r="M604" s="610">
        <v>16047</v>
      </c>
      <c r="N604" s="548">
        <v>45118</v>
      </c>
      <c r="O604" s="512">
        <f t="shared" si="28"/>
        <v>7</v>
      </c>
      <c r="P604" s="512">
        <f t="shared" si="29"/>
        <v>7</v>
      </c>
      <c r="Q604" s="498" t="str">
        <f t="shared" si="30"/>
        <v>Gastos_Gerais</v>
      </c>
    </row>
    <row r="605" spans="1:17" ht="24" hidden="1" x14ac:dyDescent="0.2">
      <c r="A605" s="505">
        <v>5450</v>
      </c>
      <c r="B605" s="506">
        <v>45121</v>
      </c>
      <c r="C605" s="507">
        <v>45108</v>
      </c>
      <c r="D605" s="508" t="s">
        <v>264</v>
      </c>
      <c r="E605" s="520" t="s">
        <v>402</v>
      </c>
      <c r="F605" s="521">
        <v>79.959999999999994</v>
      </c>
      <c r="G605" s="510" t="s">
        <v>1487</v>
      </c>
      <c r="H605" s="520" t="s">
        <v>1032</v>
      </c>
      <c r="I605" s="510" t="s">
        <v>6868</v>
      </c>
      <c r="J605" s="522" t="s">
        <v>2365</v>
      </c>
      <c r="K605" s="522" t="s">
        <v>1157</v>
      </c>
      <c r="L605" s="511" t="s">
        <v>32</v>
      </c>
      <c r="M605" s="610">
        <v>843</v>
      </c>
      <c r="N605" s="548">
        <v>45119</v>
      </c>
      <c r="O605" s="512">
        <f t="shared" si="28"/>
        <v>7</v>
      </c>
      <c r="P605" s="512">
        <f t="shared" si="29"/>
        <v>7</v>
      </c>
      <c r="Q605" s="498" t="str">
        <f t="shared" si="30"/>
        <v>Gastos_Gerais</v>
      </c>
    </row>
    <row r="606" spans="1:17" ht="24" hidden="1" x14ac:dyDescent="0.2">
      <c r="A606" s="505">
        <v>5451</v>
      </c>
      <c r="B606" s="506">
        <v>45121</v>
      </c>
      <c r="C606" s="507">
        <v>45108</v>
      </c>
      <c r="D606" s="508" t="s">
        <v>264</v>
      </c>
      <c r="E606" s="520" t="s">
        <v>247</v>
      </c>
      <c r="F606" s="521">
        <v>58</v>
      </c>
      <c r="G606" s="520" t="s">
        <v>7195</v>
      </c>
      <c r="H606" s="520" t="s">
        <v>420</v>
      </c>
      <c r="I606" s="510" t="s">
        <v>6211</v>
      </c>
      <c r="J606" s="522" t="s">
        <v>6212</v>
      </c>
      <c r="K606" s="522" t="s">
        <v>1157</v>
      </c>
      <c r="L606" s="511" t="s">
        <v>32</v>
      </c>
      <c r="M606" s="610">
        <v>93</v>
      </c>
      <c r="N606" s="548">
        <v>45114</v>
      </c>
      <c r="O606" s="512">
        <f t="shared" si="28"/>
        <v>7</v>
      </c>
      <c r="P606" s="512">
        <f t="shared" si="29"/>
        <v>7</v>
      </c>
      <c r="Q606" s="498" t="str">
        <f t="shared" si="30"/>
        <v>Gastos_Gerais</v>
      </c>
    </row>
    <row r="607" spans="1:17" ht="36" hidden="1" x14ac:dyDescent="0.2">
      <c r="A607" s="505">
        <v>5452</v>
      </c>
      <c r="B607" s="506">
        <v>45121</v>
      </c>
      <c r="C607" s="507">
        <v>45108</v>
      </c>
      <c r="D607" s="508" t="s">
        <v>264</v>
      </c>
      <c r="E607" s="520" t="s">
        <v>182</v>
      </c>
      <c r="F607" s="521">
        <v>180</v>
      </c>
      <c r="G607" s="520" t="s">
        <v>7196</v>
      </c>
      <c r="H607" s="520" t="s">
        <v>416</v>
      </c>
      <c r="I607" s="510" t="s">
        <v>7197</v>
      </c>
      <c r="J607" s="511" t="s">
        <v>7198</v>
      </c>
      <c r="K607" s="511" t="s">
        <v>1157</v>
      </c>
      <c r="L607" s="511" t="s">
        <v>32</v>
      </c>
      <c r="M607" s="610">
        <v>2023222</v>
      </c>
      <c r="N607" s="548">
        <v>45117</v>
      </c>
      <c r="O607" s="512">
        <f t="shared" si="28"/>
        <v>7</v>
      </c>
      <c r="P607" s="512">
        <f t="shared" si="29"/>
        <v>7</v>
      </c>
      <c r="Q607" s="498" t="str">
        <f t="shared" si="30"/>
        <v>Gastos_Gerais</v>
      </c>
    </row>
    <row r="608" spans="1:17" ht="36" hidden="1" x14ac:dyDescent="0.2">
      <c r="A608" s="505">
        <v>5453</v>
      </c>
      <c r="B608" s="506">
        <v>45121</v>
      </c>
      <c r="C608" s="507">
        <v>45108</v>
      </c>
      <c r="D608" s="508" t="s">
        <v>264</v>
      </c>
      <c r="E608" s="520" t="s">
        <v>182</v>
      </c>
      <c r="F608" s="521">
        <v>120</v>
      </c>
      <c r="G608" s="510" t="s">
        <v>7572</v>
      </c>
      <c r="H608" s="520" t="s">
        <v>416</v>
      </c>
      <c r="I608" s="510" t="s">
        <v>7197</v>
      </c>
      <c r="J608" s="511" t="s">
        <v>7198</v>
      </c>
      <c r="K608" s="511" t="s">
        <v>1157</v>
      </c>
      <c r="L608" s="511" t="s">
        <v>32</v>
      </c>
      <c r="M608" s="610">
        <v>128</v>
      </c>
      <c r="N608" s="548">
        <v>45117</v>
      </c>
      <c r="O608" s="512">
        <f t="shared" si="28"/>
        <v>7</v>
      </c>
      <c r="P608" s="512">
        <f t="shared" si="29"/>
        <v>7</v>
      </c>
      <c r="Q608" s="498" t="str">
        <f t="shared" si="30"/>
        <v>Gastos_Gerais</v>
      </c>
    </row>
    <row r="609" spans="1:17" ht="24" hidden="1" x14ac:dyDescent="0.2">
      <c r="A609" s="505">
        <v>5454</v>
      </c>
      <c r="B609" s="506">
        <v>45121</v>
      </c>
      <c r="C609" s="507">
        <v>45108</v>
      </c>
      <c r="D609" s="508" t="s">
        <v>264</v>
      </c>
      <c r="E609" s="520" t="s">
        <v>90</v>
      </c>
      <c r="F609" s="521">
        <v>720</v>
      </c>
      <c r="G609" s="520" t="s">
        <v>1675</v>
      </c>
      <c r="H609" s="520" t="s">
        <v>1032</v>
      </c>
      <c r="I609" s="510" t="s">
        <v>1676</v>
      </c>
      <c r="J609" s="522" t="s">
        <v>1677</v>
      </c>
      <c r="K609" s="522" t="s">
        <v>1157</v>
      </c>
      <c r="L609" s="511" t="s">
        <v>1158</v>
      </c>
      <c r="M609" s="610">
        <v>12792</v>
      </c>
      <c r="N609" s="548">
        <v>45121</v>
      </c>
      <c r="O609" s="512">
        <f t="shared" si="28"/>
        <v>7</v>
      </c>
      <c r="P609" s="512">
        <f t="shared" si="29"/>
        <v>7</v>
      </c>
      <c r="Q609" s="498" t="str">
        <f t="shared" si="30"/>
        <v>Gastos_Gerais</v>
      </c>
    </row>
    <row r="610" spans="1:17" ht="24" hidden="1" x14ac:dyDescent="0.2">
      <c r="A610" s="505">
        <v>5455</v>
      </c>
      <c r="B610" s="506">
        <v>45121</v>
      </c>
      <c r="C610" s="507">
        <v>45108</v>
      </c>
      <c r="D610" s="508" t="s">
        <v>264</v>
      </c>
      <c r="E610" s="520" t="s">
        <v>293</v>
      </c>
      <c r="F610" s="521">
        <v>708.64</v>
      </c>
      <c r="G610" s="510" t="s">
        <v>7199</v>
      </c>
      <c r="H610" s="520" t="s">
        <v>417</v>
      </c>
      <c r="I610" s="510" t="s">
        <v>1172</v>
      </c>
      <c r="J610" s="522" t="s">
        <v>1173</v>
      </c>
      <c r="K610" s="522" t="s">
        <v>1157</v>
      </c>
      <c r="L610" s="511" t="s">
        <v>32</v>
      </c>
      <c r="M610" s="610">
        <v>20232093</v>
      </c>
      <c r="N610" s="548">
        <v>45121</v>
      </c>
      <c r="O610" s="512">
        <f t="shared" si="28"/>
        <v>7</v>
      </c>
      <c r="P610" s="512">
        <f t="shared" si="29"/>
        <v>7</v>
      </c>
      <c r="Q610" s="498" t="str">
        <f t="shared" si="30"/>
        <v>Gastos_Gerais</v>
      </c>
    </row>
    <row r="611" spans="1:17" ht="24" hidden="1" x14ac:dyDescent="0.2">
      <c r="A611" s="505">
        <v>5456</v>
      </c>
      <c r="B611" s="506">
        <v>45121</v>
      </c>
      <c r="C611" s="507">
        <v>45108</v>
      </c>
      <c r="D611" s="508" t="s">
        <v>264</v>
      </c>
      <c r="E611" s="520" t="s">
        <v>96</v>
      </c>
      <c r="F611" s="521">
        <v>560.95000000000005</v>
      </c>
      <c r="G611" s="510" t="s">
        <v>7200</v>
      </c>
      <c r="H611" s="520" t="s">
        <v>1032</v>
      </c>
      <c r="I611" s="510" t="s">
        <v>2061</v>
      </c>
      <c r="J611" s="522" t="s">
        <v>7201</v>
      </c>
      <c r="K611" s="522" t="s">
        <v>1157</v>
      </c>
      <c r="L611" s="511" t="s">
        <v>32</v>
      </c>
      <c r="M611" s="610">
        <v>61091</v>
      </c>
      <c r="N611" s="548">
        <v>45113</v>
      </c>
      <c r="O611" s="512">
        <f t="shared" si="28"/>
        <v>7</v>
      </c>
      <c r="P611" s="512">
        <f t="shared" si="29"/>
        <v>7</v>
      </c>
      <c r="Q611" s="498" t="str">
        <f t="shared" si="30"/>
        <v>Gastos_Gerais</v>
      </c>
    </row>
    <row r="612" spans="1:17" ht="24" hidden="1" x14ac:dyDescent="0.2">
      <c r="A612" s="505">
        <v>5457</v>
      </c>
      <c r="B612" s="506">
        <v>45121</v>
      </c>
      <c r="C612" s="507">
        <v>45108</v>
      </c>
      <c r="D612" s="508" t="s">
        <v>264</v>
      </c>
      <c r="E612" s="520" t="s">
        <v>402</v>
      </c>
      <c r="F612" s="521">
        <v>52.9</v>
      </c>
      <c r="G612" s="510" t="s">
        <v>1487</v>
      </c>
      <c r="H612" s="520" t="s">
        <v>414</v>
      </c>
      <c r="I612" s="510" t="s">
        <v>7202</v>
      </c>
      <c r="J612" s="522" t="s">
        <v>1733</v>
      </c>
      <c r="K612" s="522" t="s">
        <v>1157</v>
      </c>
      <c r="L612" s="511" t="s">
        <v>32</v>
      </c>
      <c r="M612" s="610">
        <v>216528</v>
      </c>
      <c r="N612" s="548">
        <v>45113</v>
      </c>
      <c r="O612" s="512">
        <f t="shared" si="28"/>
        <v>7</v>
      </c>
      <c r="P612" s="512">
        <f t="shared" si="29"/>
        <v>7</v>
      </c>
      <c r="Q612" s="498" t="str">
        <f t="shared" si="30"/>
        <v>Gastos_Gerais</v>
      </c>
    </row>
    <row r="613" spans="1:17" hidden="1" x14ac:dyDescent="0.2">
      <c r="A613" s="505">
        <v>5458</v>
      </c>
      <c r="B613" s="506">
        <v>45121</v>
      </c>
      <c r="C613" s="507">
        <v>45108</v>
      </c>
      <c r="D613" s="508" t="s">
        <v>264</v>
      </c>
      <c r="E613" s="520" t="s">
        <v>412</v>
      </c>
      <c r="F613" s="521">
        <v>1982.15</v>
      </c>
      <c r="G613" s="510" t="s">
        <v>4339</v>
      </c>
      <c r="H613" s="520" t="s">
        <v>418</v>
      </c>
      <c r="I613" s="510" t="s">
        <v>1443</v>
      </c>
      <c r="J613" s="522" t="s">
        <v>1444</v>
      </c>
      <c r="K613" s="522" t="s">
        <v>1157</v>
      </c>
      <c r="L613" s="511" t="s">
        <v>32</v>
      </c>
      <c r="M613" s="610">
        <v>1687</v>
      </c>
      <c r="N613" s="548">
        <v>45117</v>
      </c>
      <c r="O613" s="512">
        <f t="shared" si="28"/>
        <v>7</v>
      </c>
      <c r="P613" s="512">
        <f t="shared" si="29"/>
        <v>7</v>
      </c>
      <c r="Q613" s="498" t="str">
        <f t="shared" si="30"/>
        <v>Gastos_Gerais</v>
      </c>
    </row>
    <row r="614" spans="1:17" ht="24" hidden="1" x14ac:dyDescent="0.2">
      <c r="A614" s="505">
        <v>5459</v>
      </c>
      <c r="B614" s="506">
        <v>45121</v>
      </c>
      <c r="C614" s="507">
        <v>45078</v>
      </c>
      <c r="D614" s="508" t="s">
        <v>264</v>
      </c>
      <c r="E614" s="520" t="s">
        <v>180</v>
      </c>
      <c r="F614" s="521">
        <v>1550</v>
      </c>
      <c r="G614" s="520" t="s">
        <v>1671</v>
      </c>
      <c r="H614" s="520" t="s">
        <v>303</v>
      </c>
      <c r="I614" s="510" t="s">
        <v>1672</v>
      </c>
      <c r="J614" s="522" t="s">
        <v>1673</v>
      </c>
      <c r="K614" s="522" t="s">
        <v>1157</v>
      </c>
      <c r="L614" s="511" t="s">
        <v>32</v>
      </c>
      <c r="M614" s="610">
        <v>627650</v>
      </c>
      <c r="N614" s="548">
        <v>45114</v>
      </c>
      <c r="O614" s="512">
        <f t="shared" si="28"/>
        <v>7</v>
      </c>
      <c r="P614" s="512">
        <f t="shared" si="29"/>
        <v>6</v>
      </c>
      <c r="Q614" s="498" t="str">
        <f t="shared" si="30"/>
        <v>Gastos_Gerais</v>
      </c>
    </row>
    <row r="615" spans="1:17" ht="24" hidden="1" x14ac:dyDescent="0.2">
      <c r="A615" s="505">
        <v>5460</v>
      </c>
      <c r="B615" s="506">
        <v>45121</v>
      </c>
      <c r="C615" s="507">
        <v>45108</v>
      </c>
      <c r="D615" s="508" t="s">
        <v>264</v>
      </c>
      <c r="E615" s="520" t="s">
        <v>402</v>
      </c>
      <c r="F615" s="521">
        <v>60</v>
      </c>
      <c r="G615" s="520" t="s">
        <v>1487</v>
      </c>
      <c r="H615" s="520" t="s">
        <v>416</v>
      </c>
      <c r="I615" s="510" t="s">
        <v>7203</v>
      </c>
      <c r="J615" s="522" t="s">
        <v>1686</v>
      </c>
      <c r="K615" s="522" t="s">
        <v>1157</v>
      </c>
      <c r="L615" s="511" t="s">
        <v>32</v>
      </c>
      <c r="M615" s="610">
        <v>1564</v>
      </c>
      <c r="N615" s="548">
        <v>45110</v>
      </c>
      <c r="O615" s="512">
        <f t="shared" si="28"/>
        <v>7</v>
      </c>
      <c r="P615" s="512">
        <f t="shared" si="29"/>
        <v>7</v>
      </c>
      <c r="Q615" s="498" t="str">
        <f t="shared" si="30"/>
        <v>Gastos_Gerais</v>
      </c>
    </row>
    <row r="616" spans="1:17" ht="48" hidden="1" x14ac:dyDescent="0.2">
      <c r="A616" s="505">
        <v>5461</v>
      </c>
      <c r="B616" s="506">
        <v>45124</v>
      </c>
      <c r="C616" s="507">
        <v>45078</v>
      </c>
      <c r="D616" s="508" t="s">
        <v>264</v>
      </c>
      <c r="E616" s="520" t="s">
        <v>293</v>
      </c>
      <c r="F616" s="521">
        <v>360</v>
      </c>
      <c r="G616" s="520" t="s">
        <v>7573</v>
      </c>
      <c r="H616" s="520" t="s">
        <v>414</v>
      </c>
      <c r="I616" s="510" t="s">
        <v>7204</v>
      </c>
      <c r="J616" s="522" t="s">
        <v>4748</v>
      </c>
      <c r="K616" s="522" t="s">
        <v>1157</v>
      </c>
      <c r="L616" s="511" t="s">
        <v>32</v>
      </c>
      <c r="M616" s="610">
        <v>100009591</v>
      </c>
      <c r="N616" s="548">
        <v>45105</v>
      </c>
      <c r="O616" s="512">
        <f t="shared" si="28"/>
        <v>7</v>
      </c>
      <c r="P616" s="512">
        <f t="shared" si="29"/>
        <v>6</v>
      </c>
      <c r="Q616" s="498" t="str">
        <f t="shared" si="30"/>
        <v>Gastos_Gerais</v>
      </c>
    </row>
    <row r="617" spans="1:17" ht="25.5" hidden="1" x14ac:dyDescent="0.2">
      <c r="A617" s="505">
        <v>5462</v>
      </c>
      <c r="B617" s="506">
        <v>45124</v>
      </c>
      <c r="C617" s="507">
        <v>45108</v>
      </c>
      <c r="D617" s="520" t="s">
        <v>176</v>
      </c>
      <c r="E617" s="520" t="s">
        <v>10</v>
      </c>
      <c r="F617" s="521">
        <v>3506.73</v>
      </c>
      <c r="G617" s="510" t="s">
        <v>4306</v>
      </c>
      <c r="H617" s="520" t="s">
        <v>419</v>
      </c>
      <c r="I617" s="510" t="s">
        <v>4982</v>
      </c>
      <c r="J617" s="522" t="s">
        <v>581</v>
      </c>
      <c r="K617" s="522" t="s">
        <v>1307</v>
      </c>
      <c r="L617" s="511" t="s">
        <v>1218</v>
      </c>
      <c r="M617" s="610" t="s">
        <v>7205</v>
      </c>
      <c r="N617" s="548">
        <v>45124</v>
      </c>
      <c r="O617" s="512">
        <f t="shared" si="28"/>
        <v>7</v>
      </c>
      <c r="P617" s="512">
        <f t="shared" si="29"/>
        <v>7</v>
      </c>
      <c r="Q617" s="498" t="str">
        <f t="shared" si="30"/>
        <v>Gastos_com_Pessoal</v>
      </c>
    </row>
    <row r="618" spans="1:17" ht="25.5" hidden="1" x14ac:dyDescent="0.2">
      <c r="A618" s="505">
        <v>5463</v>
      </c>
      <c r="B618" s="506">
        <v>45124</v>
      </c>
      <c r="C618" s="507">
        <v>45108</v>
      </c>
      <c r="D618" s="520" t="s">
        <v>176</v>
      </c>
      <c r="E618" s="520" t="s">
        <v>10</v>
      </c>
      <c r="F618" s="521">
        <v>1519.33</v>
      </c>
      <c r="G618" s="510" t="s">
        <v>4306</v>
      </c>
      <c r="H618" s="520" t="s">
        <v>422</v>
      </c>
      <c r="I618" s="510" t="s">
        <v>7206</v>
      </c>
      <c r="J618" s="522" t="s">
        <v>1088</v>
      </c>
      <c r="K618" s="522" t="s">
        <v>1307</v>
      </c>
      <c r="L618" s="511" t="s">
        <v>1218</v>
      </c>
      <c r="M618" s="610" t="s">
        <v>7207</v>
      </c>
      <c r="N618" s="548">
        <v>45124</v>
      </c>
      <c r="O618" s="512">
        <f t="shared" si="28"/>
        <v>7</v>
      </c>
      <c r="P618" s="512">
        <f t="shared" si="29"/>
        <v>7</v>
      </c>
      <c r="Q618" s="498" t="str">
        <f t="shared" si="30"/>
        <v>Gastos_com_Pessoal</v>
      </c>
    </row>
    <row r="619" spans="1:17" ht="25.5" hidden="1" x14ac:dyDescent="0.2">
      <c r="A619" s="505">
        <v>5464</v>
      </c>
      <c r="B619" s="506">
        <v>45124</v>
      </c>
      <c r="C619" s="507">
        <v>45108</v>
      </c>
      <c r="D619" s="520" t="s">
        <v>176</v>
      </c>
      <c r="E619" s="520" t="s">
        <v>10</v>
      </c>
      <c r="F619" s="521">
        <v>2069.56</v>
      </c>
      <c r="G619" s="510" t="s">
        <v>4306</v>
      </c>
      <c r="H619" s="520" t="s">
        <v>419</v>
      </c>
      <c r="I619" s="510" t="s">
        <v>7208</v>
      </c>
      <c r="J619" s="522" t="s">
        <v>739</v>
      </c>
      <c r="K619" s="522" t="s">
        <v>1307</v>
      </c>
      <c r="L619" s="511" t="s">
        <v>1218</v>
      </c>
      <c r="M619" s="610" t="s">
        <v>7209</v>
      </c>
      <c r="N619" s="548">
        <v>45124</v>
      </c>
      <c r="O619" s="512">
        <f t="shared" si="28"/>
        <v>7</v>
      </c>
      <c r="P619" s="512">
        <f t="shared" si="29"/>
        <v>7</v>
      </c>
      <c r="Q619" s="498" t="str">
        <f t="shared" si="30"/>
        <v>Gastos_com_Pessoal</v>
      </c>
    </row>
    <row r="620" spans="1:17" ht="25.5" hidden="1" x14ac:dyDescent="0.2">
      <c r="A620" s="505">
        <v>5465</v>
      </c>
      <c r="B620" s="506">
        <v>45124</v>
      </c>
      <c r="C620" s="507">
        <v>45108</v>
      </c>
      <c r="D620" s="520" t="s">
        <v>176</v>
      </c>
      <c r="E620" s="520" t="s">
        <v>10</v>
      </c>
      <c r="F620" s="521">
        <v>2475.4499999999998</v>
      </c>
      <c r="G620" s="510" t="s">
        <v>4306</v>
      </c>
      <c r="H620" s="520" t="s">
        <v>417</v>
      </c>
      <c r="I620" s="510" t="s">
        <v>7210</v>
      </c>
      <c r="J620" s="522" t="s">
        <v>863</v>
      </c>
      <c r="K620" s="522" t="s">
        <v>1307</v>
      </c>
      <c r="L620" s="511" t="s">
        <v>1218</v>
      </c>
      <c r="M620" s="610" t="s">
        <v>7211</v>
      </c>
      <c r="N620" s="548">
        <v>45124</v>
      </c>
      <c r="O620" s="512">
        <f t="shared" si="28"/>
        <v>7</v>
      </c>
      <c r="P620" s="512">
        <f t="shared" si="29"/>
        <v>7</v>
      </c>
      <c r="Q620" s="498" t="str">
        <f t="shared" si="30"/>
        <v>Gastos_com_Pessoal</v>
      </c>
    </row>
    <row r="621" spans="1:17" ht="25.5" hidden="1" x14ac:dyDescent="0.2">
      <c r="A621" s="505">
        <v>5466</v>
      </c>
      <c r="B621" s="506">
        <v>45124</v>
      </c>
      <c r="C621" s="507">
        <v>45108</v>
      </c>
      <c r="D621" s="508" t="s">
        <v>176</v>
      </c>
      <c r="E621" s="520" t="s">
        <v>10</v>
      </c>
      <c r="F621" s="521">
        <v>1563.12</v>
      </c>
      <c r="G621" s="510" t="s">
        <v>4306</v>
      </c>
      <c r="H621" s="520" t="s">
        <v>419</v>
      </c>
      <c r="I621" s="510" t="s">
        <v>6784</v>
      </c>
      <c r="J621" s="522" t="s">
        <v>4161</v>
      </c>
      <c r="K621" s="522" t="s">
        <v>1307</v>
      </c>
      <c r="L621" s="511" t="s">
        <v>1218</v>
      </c>
      <c r="M621" s="610" t="s">
        <v>7212</v>
      </c>
      <c r="N621" s="548">
        <v>45124</v>
      </c>
      <c r="O621" s="512">
        <f t="shared" si="28"/>
        <v>7</v>
      </c>
      <c r="P621" s="512">
        <f t="shared" si="29"/>
        <v>7</v>
      </c>
      <c r="Q621" s="498" t="str">
        <f t="shared" si="30"/>
        <v>Gastos_com_Pessoal</v>
      </c>
    </row>
    <row r="622" spans="1:17" ht="25.5" hidden="1" x14ac:dyDescent="0.2">
      <c r="A622" s="505">
        <v>5467</v>
      </c>
      <c r="B622" s="506">
        <v>45124</v>
      </c>
      <c r="C622" s="507">
        <v>45108</v>
      </c>
      <c r="D622" s="520" t="s">
        <v>176</v>
      </c>
      <c r="E622" s="520" t="s">
        <v>10</v>
      </c>
      <c r="F622" s="521">
        <v>271.39999999999998</v>
      </c>
      <c r="G622" s="510" t="s">
        <v>4306</v>
      </c>
      <c r="H622" s="520" t="s">
        <v>423</v>
      </c>
      <c r="I622" s="510" t="s">
        <v>7213</v>
      </c>
      <c r="J622" s="522" t="s">
        <v>7214</v>
      </c>
      <c r="K622" s="522" t="s">
        <v>1307</v>
      </c>
      <c r="L622" s="511" t="s">
        <v>1218</v>
      </c>
      <c r="M622" s="610" t="s">
        <v>7215</v>
      </c>
      <c r="N622" s="548">
        <v>45124</v>
      </c>
      <c r="O622" s="512">
        <f t="shared" si="28"/>
        <v>7</v>
      </c>
      <c r="P622" s="512">
        <f t="shared" si="29"/>
        <v>7</v>
      </c>
      <c r="Q622" s="498" t="str">
        <f t="shared" si="30"/>
        <v>Gastos_com_Pessoal</v>
      </c>
    </row>
    <row r="623" spans="1:17" ht="25.5" hidden="1" x14ac:dyDescent="0.2">
      <c r="A623" s="505">
        <v>5468</v>
      </c>
      <c r="B623" s="506">
        <v>45124</v>
      </c>
      <c r="C623" s="507">
        <v>45108</v>
      </c>
      <c r="D623" s="508" t="s">
        <v>176</v>
      </c>
      <c r="E623" s="520" t="s">
        <v>10</v>
      </c>
      <c r="F623" s="521">
        <v>1049.27</v>
      </c>
      <c r="G623" s="510" t="s">
        <v>4306</v>
      </c>
      <c r="H623" s="520" t="s">
        <v>423</v>
      </c>
      <c r="I623" s="510" t="s">
        <v>7216</v>
      </c>
      <c r="J623" s="522" t="s">
        <v>4110</v>
      </c>
      <c r="K623" s="522" t="s">
        <v>1307</v>
      </c>
      <c r="L623" s="511" t="s">
        <v>1218</v>
      </c>
      <c r="M623" s="610" t="s">
        <v>7217</v>
      </c>
      <c r="N623" s="548">
        <v>45124</v>
      </c>
      <c r="O623" s="512">
        <f t="shared" si="28"/>
        <v>7</v>
      </c>
      <c r="P623" s="512">
        <f t="shared" si="29"/>
        <v>7</v>
      </c>
      <c r="Q623" s="498" t="str">
        <f t="shared" si="30"/>
        <v>Gastos_com_Pessoal</v>
      </c>
    </row>
    <row r="624" spans="1:17" ht="25.5" hidden="1" x14ac:dyDescent="0.2">
      <c r="A624" s="505">
        <v>5469</v>
      </c>
      <c r="B624" s="506">
        <v>45124</v>
      </c>
      <c r="C624" s="507">
        <v>45108</v>
      </c>
      <c r="D624" s="508" t="s">
        <v>176</v>
      </c>
      <c r="E624" s="520" t="s">
        <v>10</v>
      </c>
      <c r="F624" s="521">
        <v>2644.79</v>
      </c>
      <c r="G624" s="510" t="s">
        <v>4306</v>
      </c>
      <c r="H624" s="520" t="s">
        <v>423</v>
      </c>
      <c r="I624" s="510" t="s">
        <v>7218</v>
      </c>
      <c r="J624" s="522" t="s">
        <v>707</v>
      </c>
      <c r="K624" s="522" t="s">
        <v>1307</v>
      </c>
      <c r="L624" s="511" t="s">
        <v>1218</v>
      </c>
      <c r="M624" s="610" t="s">
        <v>7219</v>
      </c>
      <c r="N624" s="548">
        <v>45124</v>
      </c>
      <c r="O624" s="512">
        <f t="shared" si="28"/>
        <v>7</v>
      </c>
      <c r="P624" s="512">
        <f t="shared" si="29"/>
        <v>7</v>
      </c>
      <c r="Q624" s="498" t="str">
        <f t="shared" si="30"/>
        <v>Gastos_com_Pessoal</v>
      </c>
    </row>
    <row r="625" spans="1:17" ht="24" hidden="1" x14ac:dyDescent="0.2">
      <c r="A625" s="505">
        <v>5470</v>
      </c>
      <c r="B625" s="506">
        <v>45124</v>
      </c>
      <c r="C625" s="507">
        <v>45108</v>
      </c>
      <c r="D625" s="508" t="s">
        <v>264</v>
      </c>
      <c r="E625" s="520" t="s">
        <v>293</v>
      </c>
      <c r="F625" s="521">
        <v>180</v>
      </c>
      <c r="G625" s="520" t="s">
        <v>7574</v>
      </c>
      <c r="H625" s="520" t="s">
        <v>493</v>
      </c>
      <c r="I625" s="510" t="s">
        <v>7575</v>
      </c>
      <c r="J625" s="522" t="s">
        <v>7220</v>
      </c>
      <c r="K625" s="522" t="s">
        <v>1188</v>
      </c>
      <c r="L625" s="511" t="s">
        <v>32</v>
      </c>
      <c r="M625" s="610">
        <v>857</v>
      </c>
      <c r="N625" s="548">
        <v>45124</v>
      </c>
      <c r="O625" s="512">
        <f t="shared" si="28"/>
        <v>7</v>
      </c>
      <c r="P625" s="512">
        <f t="shared" si="29"/>
        <v>7</v>
      </c>
      <c r="Q625" s="498" t="str">
        <f t="shared" si="30"/>
        <v>Gastos_Gerais</v>
      </c>
    </row>
    <row r="626" spans="1:17" ht="24" hidden="1" x14ac:dyDescent="0.2">
      <c r="A626" s="505">
        <v>5471</v>
      </c>
      <c r="B626" s="506">
        <v>45124</v>
      </c>
      <c r="C626" s="507">
        <v>45108</v>
      </c>
      <c r="D626" s="508" t="s">
        <v>264</v>
      </c>
      <c r="E626" s="520" t="s">
        <v>96</v>
      </c>
      <c r="F626" s="521">
        <v>2000</v>
      </c>
      <c r="G626" s="510" t="s">
        <v>7576</v>
      </c>
      <c r="H626" s="520" t="s">
        <v>416</v>
      </c>
      <c r="I626" s="510" t="s">
        <v>7221</v>
      </c>
      <c r="J626" s="522" t="s">
        <v>7222</v>
      </c>
      <c r="K626" s="522" t="s">
        <v>1188</v>
      </c>
      <c r="L626" s="511" t="s">
        <v>32</v>
      </c>
      <c r="M626" s="610">
        <v>3</v>
      </c>
      <c r="N626" s="548">
        <v>45119</v>
      </c>
      <c r="O626" s="512">
        <f t="shared" si="28"/>
        <v>7</v>
      </c>
      <c r="P626" s="512">
        <f t="shared" si="29"/>
        <v>7</v>
      </c>
      <c r="Q626" s="498" t="str">
        <f t="shared" si="30"/>
        <v>Gastos_Gerais</v>
      </c>
    </row>
    <row r="627" spans="1:17" ht="24" hidden="1" x14ac:dyDescent="0.2">
      <c r="A627" s="505">
        <v>5472</v>
      </c>
      <c r="B627" s="506">
        <v>45124</v>
      </c>
      <c r="C627" s="507">
        <v>45108</v>
      </c>
      <c r="D627" s="508" t="s">
        <v>264</v>
      </c>
      <c r="E627" s="520" t="s">
        <v>293</v>
      </c>
      <c r="F627" s="521">
        <v>20</v>
      </c>
      <c r="G627" s="510" t="s">
        <v>7577</v>
      </c>
      <c r="H627" s="520" t="s">
        <v>419</v>
      </c>
      <c r="I627" s="510" t="s">
        <v>5120</v>
      </c>
      <c r="J627" s="522" t="s">
        <v>5121</v>
      </c>
      <c r="K627" s="522" t="s">
        <v>1188</v>
      </c>
      <c r="L627" s="511" t="s">
        <v>4137</v>
      </c>
      <c r="M627" s="610" t="s">
        <v>7223</v>
      </c>
      <c r="N627" s="548">
        <v>45124</v>
      </c>
      <c r="O627" s="512">
        <f t="shared" si="28"/>
        <v>7</v>
      </c>
      <c r="P627" s="512">
        <f t="shared" si="29"/>
        <v>7</v>
      </c>
      <c r="Q627" s="498" t="str">
        <f t="shared" si="30"/>
        <v>Gastos_Gerais</v>
      </c>
    </row>
    <row r="628" spans="1:17" ht="25.5" hidden="1" x14ac:dyDescent="0.2">
      <c r="A628" s="505">
        <v>5473</v>
      </c>
      <c r="B628" s="506">
        <v>45124</v>
      </c>
      <c r="C628" s="507">
        <v>45108</v>
      </c>
      <c r="D628" s="520" t="s">
        <v>176</v>
      </c>
      <c r="E628" s="520" t="s">
        <v>261</v>
      </c>
      <c r="F628" s="521">
        <v>1889.27</v>
      </c>
      <c r="G628" s="510" t="s">
        <v>1207</v>
      </c>
      <c r="H628" s="520" t="s">
        <v>423</v>
      </c>
      <c r="I628" s="510" t="s">
        <v>7218</v>
      </c>
      <c r="J628" s="522" t="s">
        <v>707</v>
      </c>
      <c r="K628" s="522" t="s">
        <v>1188</v>
      </c>
      <c r="L628" s="511" t="s">
        <v>4137</v>
      </c>
      <c r="M628" s="611" t="s">
        <v>7223</v>
      </c>
      <c r="N628" s="548">
        <v>45124</v>
      </c>
      <c r="O628" s="512">
        <f t="shared" si="28"/>
        <v>7</v>
      </c>
      <c r="P628" s="512">
        <f t="shared" si="29"/>
        <v>7</v>
      </c>
      <c r="Q628" s="498" t="str">
        <f t="shared" si="30"/>
        <v>Gastos_com_Pessoal</v>
      </c>
    </row>
    <row r="629" spans="1:17" ht="25.5" hidden="1" x14ac:dyDescent="0.2">
      <c r="A629" s="505">
        <v>5474</v>
      </c>
      <c r="B629" s="506">
        <v>45124</v>
      </c>
      <c r="C629" s="507">
        <v>45108</v>
      </c>
      <c r="D629" s="508" t="s">
        <v>176</v>
      </c>
      <c r="E629" s="520" t="s">
        <v>280</v>
      </c>
      <c r="F629" s="521">
        <v>3891.94</v>
      </c>
      <c r="G629" s="520" t="s">
        <v>1209</v>
      </c>
      <c r="H629" s="520" t="s">
        <v>423</v>
      </c>
      <c r="I629" s="510" t="s">
        <v>7218</v>
      </c>
      <c r="J629" s="522" t="s">
        <v>707</v>
      </c>
      <c r="K629" s="522" t="s">
        <v>1188</v>
      </c>
      <c r="L629" s="511" t="s">
        <v>4137</v>
      </c>
      <c r="M629" s="610" t="s">
        <v>7223</v>
      </c>
      <c r="N629" s="548">
        <v>45124</v>
      </c>
      <c r="O629" s="512">
        <f t="shared" si="28"/>
        <v>7</v>
      </c>
      <c r="P629" s="512">
        <f t="shared" si="29"/>
        <v>7</v>
      </c>
      <c r="Q629" s="498" t="str">
        <f t="shared" si="30"/>
        <v>Gastos_com_Pessoal</v>
      </c>
    </row>
    <row r="630" spans="1:17" ht="25.5" hidden="1" x14ac:dyDescent="0.2">
      <c r="A630" s="505">
        <v>5475</v>
      </c>
      <c r="B630" s="506">
        <v>45124</v>
      </c>
      <c r="C630" s="507">
        <v>45108</v>
      </c>
      <c r="D630" s="508" t="s">
        <v>176</v>
      </c>
      <c r="E630" s="520" t="s">
        <v>262</v>
      </c>
      <c r="F630" s="521">
        <v>1297.3699999999999</v>
      </c>
      <c r="G630" s="520" t="s">
        <v>1210</v>
      </c>
      <c r="H630" s="520" t="s">
        <v>423</v>
      </c>
      <c r="I630" s="510" t="s">
        <v>7218</v>
      </c>
      <c r="J630" s="522" t="s">
        <v>707</v>
      </c>
      <c r="K630" s="522" t="s">
        <v>1188</v>
      </c>
      <c r="L630" s="511" t="s">
        <v>4137</v>
      </c>
      <c r="M630" s="610" t="s">
        <v>7223</v>
      </c>
      <c r="N630" s="548">
        <v>45124</v>
      </c>
      <c r="O630" s="512">
        <f t="shared" si="28"/>
        <v>7</v>
      </c>
      <c r="P630" s="512">
        <f t="shared" si="29"/>
        <v>7</v>
      </c>
      <c r="Q630" s="498" t="str">
        <f t="shared" si="30"/>
        <v>Gastos_com_Pessoal</v>
      </c>
    </row>
    <row r="631" spans="1:17" ht="36" hidden="1" x14ac:dyDescent="0.2">
      <c r="A631" s="505">
        <v>5476</v>
      </c>
      <c r="B631" s="506">
        <v>45124</v>
      </c>
      <c r="C631" s="507">
        <v>45108</v>
      </c>
      <c r="D631" s="508" t="s">
        <v>176</v>
      </c>
      <c r="E631" s="520" t="s">
        <v>169</v>
      </c>
      <c r="F631" s="521">
        <v>3972.1</v>
      </c>
      <c r="G631" s="520" t="s">
        <v>1211</v>
      </c>
      <c r="H631" s="520" t="s">
        <v>423</v>
      </c>
      <c r="I631" s="510" t="s">
        <v>7218</v>
      </c>
      <c r="J631" s="522" t="s">
        <v>707</v>
      </c>
      <c r="K631" s="522" t="s">
        <v>1188</v>
      </c>
      <c r="L631" s="511" t="s">
        <v>4137</v>
      </c>
      <c r="M631" s="610" t="s">
        <v>7223</v>
      </c>
      <c r="N631" s="548">
        <v>45124</v>
      </c>
      <c r="O631" s="512">
        <f t="shared" si="28"/>
        <v>7</v>
      </c>
      <c r="P631" s="512">
        <f t="shared" si="29"/>
        <v>7</v>
      </c>
      <c r="Q631" s="498" t="str">
        <f t="shared" si="30"/>
        <v>Gastos_com_Pessoal</v>
      </c>
    </row>
    <row r="632" spans="1:17" ht="25.5" hidden="1" x14ac:dyDescent="0.2">
      <c r="A632" s="505">
        <v>5477</v>
      </c>
      <c r="B632" s="506">
        <v>45124</v>
      </c>
      <c r="C632" s="507">
        <v>45108</v>
      </c>
      <c r="D632" s="508" t="s">
        <v>176</v>
      </c>
      <c r="E632" s="520" t="s">
        <v>261</v>
      </c>
      <c r="F632" s="521">
        <v>1507.27</v>
      </c>
      <c r="G632" s="520" t="s">
        <v>1207</v>
      </c>
      <c r="H632" s="520" t="s">
        <v>419</v>
      </c>
      <c r="I632" s="510" t="s">
        <v>7208</v>
      </c>
      <c r="J632" s="522" t="s">
        <v>739</v>
      </c>
      <c r="K632" s="522" t="s">
        <v>1188</v>
      </c>
      <c r="L632" s="511" t="s">
        <v>4137</v>
      </c>
      <c r="M632" s="610" t="s">
        <v>7223</v>
      </c>
      <c r="N632" s="548">
        <v>45124</v>
      </c>
      <c r="O632" s="512">
        <f t="shared" si="28"/>
        <v>7</v>
      </c>
      <c r="P632" s="512">
        <f t="shared" si="29"/>
        <v>7</v>
      </c>
      <c r="Q632" s="498" t="str">
        <f t="shared" si="30"/>
        <v>Gastos_com_Pessoal</v>
      </c>
    </row>
    <row r="633" spans="1:17" ht="25.5" hidden="1" x14ac:dyDescent="0.2">
      <c r="A633" s="505">
        <v>5478</v>
      </c>
      <c r="B633" s="506">
        <v>45124</v>
      </c>
      <c r="C633" s="507">
        <v>45108</v>
      </c>
      <c r="D633" s="520" t="s">
        <v>176</v>
      </c>
      <c r="E633" s="520" t="s">
        <v>280</v>
      </c>
      <c r="F633" s="521">
        <v>3959.7</v>
      </c>
      <c r="G633" s="520" t="s">
        <v>1209</v>
      </c>
      <c r="H633" s="520" t="s">
        <v>419</v>
      </c>
      <c r="I633" s="510" t="s">
        <v>7208</v>
      </c>
      <c r="J633" s="522" t="s">
        <v>739</v>
      </c>
      <c r="K633" s="522" t="s">
        <v>1188</v>
      </c>
      <c r="L633" s="511" t="s">
        <v>4137</v>
      </c>
      <c r="M633" s="610" t="s">
        <v>7223</v>
      </c>
      <c r="N633" s="548">
        <v>45124</v>
      </c>
      <c r="O633" s="512">
        <f t="shared" si="28"/>
        <v>7</v>
      </c>
      <c r="P633" s="512">
        <f t="shared" si="29"/>
        <v>7</v>
      </c>
      <c r="Q633" s="498" t="str">
        <f t="shared" si="30"/>
        <v>Gastos_com_Pessoal</v>
      </c>
    </row>
    <row r="634" spans="1:17" ht="25.5" hidden="1" x14ac:dyDescent="0.2">
      <c r="A634" s="505">
        <v>5479</v>
      </c>
      <c r="B634" s="506">
        <v>45124</v>
      </c>
      <c r="C634" s="507">
        <v>45108</v>
      </c>
      <c r="D634" s="520" t="s">
        <v>176</v>
      </c>
      <c r="E634" s="520" t="s">
        <v>262</v>
      </c>
      <c r="F634" s="521">
        <v>1319.91</v>
      </c>
      <c r="G634" s="520" t="s">
        <v>1210</v>
      </c>
      <c r="H634" s="520" t="s">
        <v>419</v>
      </c>
      <c r="I634" s="510" t="s">
        <v>7208</v>
      </c>
      <c r="J634" s="522" t="s">
        <v>739</v>
      </c>
      <c r="K634" s="522" t="s">
        <v>1188</v>
      </c>
      <c r="L634" s="511" t="s">
        <v>4137</v>
      </c>
      <c r="M634" s="610" t="s">
        <v>7223</v>
      </c>
      <c r="N634" s="548">
        <v>45124</v>
      </c>
      <c r="O634" s="512">
        <f t="shared" si="28"/>
        <v>7</v>
      </c>
      <c r="P634" s="512">
        <f t="shared" si="29"/>
        <v>7</v>
      </c>
      <c r="Q634" s="498" t="str">
        <f t="shared" si="30"/>
        <v>Gastos_com_Pessoal</v>
      </c>
    </row>
    <row r="635" spans="1:17" ht="36" hidden="1" x14ac:dyDescent="0.2">
      <c r="A635" s="505">
        <v>5480</v>
      </c>
      <c r="B635" s="506">
        <v>45124</v>
      </c>
      <c r="C635" s="507">
        <v>45108</v>
      </c>
      <c r="D635" s="508" t="s">
        <v>176</v>
      </c>
      <c r="E635" s="520" t="s">
        <v>169</v>
      </c>
      <c r="F635" s="521">
        <v>4450.97</v>
      </c>
      <c r="G635" s="520" t="s">
        <v>1211</v>
      </c>
      <c r="H635" s="520" t="s">
        <v>419</v>
      </c>
      <c r="I635" s="510" t="s">
        <v>7208</v>
      </c>
      <c r="J635" s="522" t="s">
        <v>739</v>
      </c>
      <c r="K635" s="522" t="s">
        <v>1188</v>
      </c>
      <c r="L635" s="511" t="s">
        <v>4137</v>
      </c>
      <c r="M635" s="610" t="s">
        <v>7223</v>
      </c>
      <c r="N635" s="548">
        <v>45124</v>
      </c>
      <c r="O635" s="512">
        <f t="shared" si="28"/>
        <v>7</v>
      </c>
      <c r="P635" s="512">
        <f t="shared" si="29"/>
        <v>7</v>
      </c>
      <c r="Q635" s="498" t="str">
        <f t="shared" si="30"/>
        <v>Gastos_com_Pessoal</v>
      </c>
    </row>
    <row r="636" spans="1:17" ht="25.5" hidden="1" x14ac:dyDescent="0.2">
      <c r="A636" s="505">
        <v>5481</v>
      </c>
      <c r="B636" s="506">
        <v>45124</v>
      </c>
      <c r="C636" s="507">
        <v>45108</v>
      </c>
      <c r="D636" s="508" t="s">
        <v>176</v>
      </c>
      <c r="E636" s="520" t="s">
        <v>261</v>
      </c>
      <c r="F636" s="521">
        <v>2049.98</v>
      </c>
      <c r="G636" s="520" t="s">
        <v>1207</v>
      </c>
      <c r="H636" s="520" t="s">
        <v>419</v>
      </c>
      <c r="I636" s="510" t="s">
        <v>4982</v>
      </c>
      <c r="J636" s="522" t="s">
        <v>581</v>
      </c>
      <c r="K636" s="522" t="s">
        <v>1188</v>
      </c>
      <c r="L636" s="511" t="s">
        <v>4137</v>
      </c>
      <c r="M636" s="610" t="s">
        <v>7223</v>
      </c>
      <c r="N636" s="548">
        <v>45124</v>
      </c>
      <c r="O636" s="512">
        <f t="shared" si="28"/>
        <v>7</v>
      </c>
      <c r="P636" s="512">
        <f t="shared" si="29"/>
        <v>7</v>
      </c>
      <c r="Q636" s="498" t="str">
        <f t="shared" si="30"/>
        <v>Gastos_com_Pessoal</v>
      </c>
    </row>
    <row r="637" spans="1:17" ht="25.5" hidden="1" x14ac:dyDescent="0.2">
      <c r="A637" s="505">
        <v>5482</v>
      </c>
      <c r="B637" s="506">
        <v>45124</v>
      </c>
      <c r="C637" s="507">
        <v>45108</v>
      </c>
      <c r="D637" s="508" t="s">
        <v>176</v>
      </c>
      <c r="E637" s="520" t="s">
        <v>280</v>
      </c>
      <c r="F637" s="521">
        <v>1325.67</v>
      </c>
      <c r="G637" s="520" t="s">
        <v>1209</v>
      </c>
      <c r="H637" s="520" t="s">
        <v>419</v>
      </c>
      <c r="I637" s="510" t="s">
        <v>4982</v>
      </c>
      <c r="J637" s="522" t="s">
        <v>581</v>
      </c>
      <c r="K637" s="522" t="s">
        <v>1188</v>
      </c>
      <c r="L637" s="511" t="s">
        <v>4137</v>
      </c>
      <c r="M637" s="610" t="s">
        <v>7223</v>
      </c>
      <c r="N637" s="548">
        <v>45124</v>
      </c>
      <c r="O637" s="512">
        <f t="shared" si="28"/>
        <v>7</v>
      </c>
      <c r="P637" s="512">
        <f t="shared" si="29"/>
        <v>7</v>
      </c>
      <c r="Q637" s="498" t="str">
        <f t="shared" si="30"/>
        <v>Gastos_com_Pessoal</v>
      </c>
    </row>
    <row r="638" spans="1:17" ht="25.5" hidden="1" x14ac:dyDescent="0.2">
      <c r="A638" s="505">
        <v>5483</v>
      </c>
      <c r="B638" s="506">
        <v>45124</v>
      </c>
      <c r="C638" s="507">
        <v>45108</v>
      </c>
      <c r="D638" s="508" t="s">
        <v>176</v>
      </c>
      <c r="E638" s="520" t="s">
        <v>262</v>
      </c>
      <c r="F638" s="521">
        <v>441.89</v>
      </c>
      <c r="G638" s="520" t="s">
        <v>1210</v>
      </c>
      <c r="H638" s="520" t="s">
        <v>419</v>
      </c>
      <c r="I638" s="510" t="s">
        <v>4982</v>
      </c>
      <c r="J638" s="522" t="s">
        <v>581</v>
      </c>
      <c r="K638" s="522" t="s">
        <v>1188</v>
      </c>
      <c r="L638" s="511" t="s">
        <v>4137</v>
      </c>
      <c r="M638" s="610" t="s">
        <v>7223</v>
      </c>
      <c r="N638" s="548">
        <v>45124</v>
      </c>
      <c r="O638" s="512">
        <f t="shared" si="28"/>
        <v>7</v>
      </c>
      <c r="P638" s="512">
        <f t="shared" si="29"/>
        <v>7</v>
      </c>
      <c r="Q638" s="498" t="str">
        <f t="shared" si="30"/>
        <v>Gastos_com_Pessoal</v>
      </c>
    </row>
    <row r="639" spans="1:17" ht="36" hidden="1" x14ac:dyDescent="0.2">
      <c r="A639" s="505">
        <v>5484</v>
      </c>
      <c r="B639" s="506">
        <v>45124</v>
      </c>
      <c r="C639" s="507">
        <v>45108</v>
      </c>
      <c r="D639" s="508" t="s">
        <v>176</v>
      </c>
      <c r="E639" s="520" t="s">
        <v>169</v>
      </c>
      <c r="F639" s="521">
        <v>4640.38</v>
      </c>
      <c r="G639" s="520" t="s">
        <v>1211</v>
      </c>
      <c r="H639" s="520" t="s">
        <v>419</v>
      </c>
      <c r="I639" s="510" t="s">
        <v>4982</v>
      </c>
      <c r="J639" s="522" t="s">
        <v>581</v>
      </c>
      <c r="K639" s="522" t="s">
        <v>1188</v>
      </c>
      <c r="L639" s="511" t="s">
        <v>4137</v>
      </c>
      <c r="M639" s="610" t="s">
        <v>7223</v>
      </c>
      <c r="N639" s="548">
        <v>45124</v>
      </c>
      <c r="O639" s="512">
        <f t="shared" si="28"/>
        <v>7</v>
      </c>
      <c r="P639" s="512">
        <f t="shared" si="29"/>
        <v>7</v>
      </c>
      <c r="Q639" s="498" t="str">
        <f t="shared" si="30"/>
        <v>Gastos_com_Pessoal</v>
      </c>
    </row>
    <row r="640" spans="1:17" ht="25.5" hidden="1" x14ac:dyDescent="0.2">
      <c r="A640" s="505">
        <v>5485</v>
      </c>
      <c r="B640" s="506">
        <v>45124</v>
      </c>
      <c r="C640" s="507">
        <v>45108</v>
      </c>
      <c r="D640" s="508" t="s">
        <v>176</v>
      </c>
      <c r="E640" s="520" t="s">
        <v>261</v>
      </c>
      <c r="F640" s="521">
        <v>1486.31</v>
      </c>
      <c r="G640" s="520" t="s">
        <v>1207</v>
      </c>
      <c r="H640" s="520" t="s">
        <v>419</v>
      </c>
      <c r="I640" s="510" t="s">
        <v>6784</v>
      </c>
      <c r="J640" s="522" t="s">
        <v>4161</v>
      </c>
      <c r="K640" s="522" t="s">
        <v>1188</v>
      </c>
      <c r="L640" s="511" t="s">
        <v>4137</v>
      </c>
      <c r="M640" s="610" t="s">
        <v>7223</v>
      </c>
      <c r="N640" s="548">
        <v>45124</v>
      </c>
      <c r="O640" s="512">
        <f t="shared" si="28"/>
        <v>7</v>
      </c>
      <c r="P640" s="512">
        <f t="shared" si="29"/>
        <v>7</v>
      </c>
      <c r="Q640" s="498" t="str">
        <f t="shared" si="30"/>
        <v>Gastos_com_Pessoal</v>
      </c>
    </row>
    <row r="641" spans="1:17" ht="25.5" hidden="1" x14ac:dyDescent="0.2">
      <c r="A641" s="505">
        <v>5486</v>
      </c>
      <c r="B641" s="506">
        <v>45124</v>
      </c>
      <c r="C641" s="507">
        <v>45108</v>
      </c>
      <c r="D641" s="520" t="s">
        <v>176</v>
      </c>
      <c r="E641" s="520" t="s">
        <v>280</v>
      </c>
      <c r="F641" s="521">
        <v>864.39</v>
      </c>
      <c r="G641" s="520" t="s">
        <v>1209</v>
      </c>
      <c r="H641" s="520" t="s">
        <v>419</v>
      </c>
      <c r="I641" s="510" t="s">
        <v>6784</v>
      </c>
      <c r="J641" s="522" t="s">
        <v>4161</v>
      </c>
      <c r="K641" s="522" t="s">
        <v>1188</v>
      </c>
      <c r="L641" s="511" t="s">
        <v>4137</v>
      </c>
      <c r="M641" s="610" t="s">
        <v>7223</v>
      </c>
      <c r="N641" s="548">
        <v>45124</v>
      </c>
      <c r="O641" s="512">
        <f t="shared" si="28"/>
        <v>7</v>
      </c>
      <c r="P641" s="512">
        <f t="shared" si="29"/>
        <v>7</v>
      </c>
      <c r="Q641" s="498" t="str">
        <f t="shared" si="30"/>
        <v>Gastos_com_Pessoal</v>
      </c>
    </row>
    <row r="642" spans="1:17" ht="25.5" hidden="1" x14ac:dyDescent="0.2">
      <c r="A642" s="505">
        <v>5487</v>
      </c>
      <c r="B642" s="506">
        <v>45124</v>
      </c>
      <c r="C642" s="507">
        <v>45108</v>
      </c>
      <c r="D642" s="520" t="s">
        <v>176</v>
      </c>
      <c r="E642" s="520" t="s">
        <v>262</v>
      </c>
      <c r="F642" s="521">
        <v>288.13</v>
      </c>
      <c r="G642" s="520" t="s">
        <v>1210</v>
      </c>
      <c r="H642" s="520" t="s">
        <v>419</v>
      </c>
      <c r="I642" s="510" t="s">
        <v>6784</v>
      </c>
      <c r="J642" s="522" t="s">
        <v>4161</v>
      </c>
      <c r="K642" s="522" t="s">
        <v>1188</v>
      </c>
      <c r="L642" s="511" t="s">
        <v>4137</v>
      </c>
      <c r="M642" s="610" t="s">
        <v>7223</v>
      </c>
      <c r="N642" s="548">
        <v>45124</v>
      </c>
      <c r="O642" s="512">
        <f t="shared" si="28"/>
        <v>7</v>
      </c>
      <c r="P642" s="512">
        <f t="shared" si="29"/>
        <v>7</v>
      </c>
      <c r="Q642" s="498" t="str">
        <f t="shared" si="30"/>
        <v>Gastos_com_Pessoal</v>
      </c>
    </row>
    <row r="643" spans="1:17" ht="36" hidden="1" x14ac:dyDescent="0.2">
      <c r="A643" s="505">
        <v>5488</v>
      </c>
      <c r="B643" s="506">
        <v>45124</v>
      </c>
      <c r="C643" s="507">
        <v>45108</v>
      </c>
      <c r="D643" s="520" t="s">
        <v>176</v>
      </c>
      <c r="E643" s="520" t="s">
        <v>169</v>
      </c>
      <c r="F643" s="521">
        <v>4301.66</v>
      </c>
      <c r="G643" s="520" t="s">
        <v>1211</v>
      </c>
      <c r="H643" s="520" t="s">
        <v>419</v>
      </c>
      <c r="I643" s="510" t="s">
        <v>6784</v>
      </c>
      <c r="J643" s="522" t="s">
        <v>4161</v>
      </c>
      <c r="K643" s="522" t="s">
        <v>1188</v>
      </c>
      <c r="L643" s="511" t="s">
        <v>4137</v>
      </c>
      <c r="M643" s="610" t="s">
        <v>7223</v>
      </c>
      <c r="N643" s="548">
        <v>45124</v>
      </c>
      <c r="O643" s="512">
        <f t="shared" si="28"/>
        <v>7</v>
      </c>
      <c r="P643" s="512">
        <f t="shared" si="29"/>
        <v>7</v>
      </c>
      <c r="Q643" s="498" t="str">
        <f t="shared" si="30"/>
        <v>Gastos_com_Pessoal</v>
      </c>
    </row>
    <row r="644" spans="1:17" ht="25.5" hidden="1" x14ac:dyDescent="0.2">
      <c r="A644" s="505">
        <v>5489</v>
      </c>
      <c r="B644" s="506">
        <v>45124</v>
      </c>
      <c r="C644" s="507">
        <v>45108</v>
      </c>
      <c r="D644" s="520" t="s">
        <v>176</v>
      </c>
      <c r="E644" s="520" t="s">
        <v>261</v>
      </c>
      <c r="F644" s="521">
        <v>2062.16</v>
      </c>
      <c r="G644" s="520" t="s">
        <v>1207</v>
      </c>
      <c r="H644" s="520" t="s">
        <v>423</v>
      </c>
      <c r="I644" s="510" t="s">
        <v>7213</v>
      </c>
      <c r="J644" s="522" t="s">
        <v>7214</v>
      </c>
      <c r="K644" s="522" t="s">
        <v>1188</v>
      </c>
      <c r="L644" s="511" t="s">
        <v>4137</v>
      </c>
      <c r="M644" s="610" t="s">
        <v>7223</v>
      </c>
      <c r="N644" s="548">
        <v>45124</v>
      </c>
      <c r="O644" s="512">
        <f t="shared" si="28"/>
        <v>7</v>
      </c>
      <c r="P644" s="512">
        <f t="shared" si="29"/>
        <v>7</v>
      </c>
      <c r="Q644" s="498" t="str">
        <f t="shared" si="30"/>
        <v>Gastos_com_Pessoal</v>
      </c>
    </row>
    <row r="645" spans="1:17" ht="25.5" hidden="1" x14ac:dyDescent="0.2">
      <c r="A645" s="505">
        <v>5490</v>
      </c>
      <c r="B645" s="506">
        <v>45124</v>
      </c>
      <c r="C645" s="507">
        <v>45108</v>
      </c>
      <c r="D645" s="520" t="s">
        <v>176</v>
      </c>
      <c r="E645" s="520" t="s">
        <v>280</v>
      </c>
      <c r="F645" s="521">
        <v>2062.16</v>
      </c>
      <c r="G645" s="520" t="s">
        <v>1209</v>
      </c>
      <c r="H645" s="520" t="s">
        <v>423</v>
      </c>
      <c r="I645" s="510" t="s">
        <v>7213</v>
      </c>
      <c r="J645" s="522" t="s">
        <v>7214</v>
      </c>
      <c r="K645" s="522" t="s">
        <v>1188</v>
      </c>
      <c r="L645" s="511" t="s">
        <v>4137</v>
      </c>
      <c r="M645" s="610" t="s">
        <v>7223</v>
      </c>
      <c r="N645" s="548">
        <v>45124</v>
      </c>
      <c r="O645" s="512">
        <f t="shared" ref="O645:O708" si="31">IF(B645=0,0,IF(YEAR(B645)=$P$1,MONTH(B645)-$O$1+1,(YEAR(B645)-$P$1)*12-$O$1+1+MONTH(B645)))</f>
        <v>7</v>
      </c>
      <c r="P645" s="512">
        <f t="shared" ref="P645:P708" si="32">IF(C645=0,0,IF(YEAR(C645)=$P$1,MONTH(C645)-$O$1+1,(YEAR(C645)-$P$1)*12-$O$1+1+MONTH(C645)))</f>
        <v>7</v>
      </c>
      <c r="Q645" s="498" t="str">
        <f t="shared" ref="Q645:Q708" si="33">SUBSTITUTE(D645," ","_")</f>
        <v>Gastos_com_Pessoal</v>
      </c>
    </row>
    <row r="646" spans="1:17" ht="25.5" hidden="1" x14ac:dyDescent="0.2">
      <c r="A646" s="505">
        <v>5491</v>
      </c>
      <c r="B646" s="506">
        <v>45124</v>
      </c>
      <c r="C646" s="507">
        <v>45108</v>
      </c>
      <c r="D646" s="520" t="s">
        <v>176</v>
      </c>
      <c r="E646" s="520" t="s">
        <v>262</v>
      </c>
      <c r="F646" s="521">
        <v>687.39</v>
      </c>
      <c r="G646" s="520" t="s">
        <v>1210</v>
      </c>
      <c r="H646" s="520" t="s">
        <v>423</v>
      </c>
      <c r="I646" s="510" t="s">
        <v>7213</v>
      </c>
      <c r="J646" s="522" t="s">
        <v>7214</v>
      </c>
      <c r="K646" s="522" t="s">
        <v>1188</v>
      </c>
      <c r="L646" s="511" t="s">
        <v>4137</v>
      </c>
      <c r="M646" s="610" t="s">
        <v>7223</v>
      </c>
      <c r="N646" s="548">
        <v>45124</v>
      </c>
      <c r="O646" s="512">
        <f t="shared" si="31"/>
        <v>7</v>
      </c>
      <c r="P646" s="512">
        <f t="shared" si="32"/>
        <v>7</v>
      </c>
      <c r="Q646" s="498" t="str">
        <f t="shared" si="33"/>
        <v>Gastos_com_Pessoal</v>
      </c>
    </row>
    <row r="647" spans="1:17" ht="36" hidden="1" x14ac:dyDescent="0.2">
      <c r="A647" s="505">
        <v>5492</v>
      </c>
      <c r="B647" s="506">
        <v>45124</v>
      </c>
      <c r="C647" s="507">
        <v>45108</v>
      </c>
      <c r="D647" s="520" t="s">
        <v>176</v>
      </c>
      <c r="E647" s="520" t="s">
        <v>169</v>
      </c>
      <c r="F647" s="521">
        <v>1064.1500000000001</v>
      </c>
      <c r="G647" s="520" t="s">
        <v>1211</v>
      </c>
      <c r="H647" s="520" t="s">
        <v>423</v>
      </c>
      <c r="I647" s="510" t="s">
        <v>7213</v>
      </c>
      <c r="J647" s="522" t="s">
        <v>7214</v>
      </c>
      <c r="K647" s="522" t="s">
        <v>1188</v>
      </c>
      <c r="L647" s="511" t="s">
        <v>4137</v>
      </c>
      <c r="M647" s="610" t="s">
        <v>7223</v>
      </c>
      <c r="N647" s="548">
        <v>45124</v>
      </c>
      <c r="O647" s="512">
        <f t="shared" si="31"/>
        <v>7</v>
      </c>
      <c r="P647" s="512">
        <f t="shared" si="32"/>
        <v>7</v>
      </c>
      <c r="Q647" s="498" t="str">
        <f t="shared" si="33"/>
        <v>Gastos_com_Pessoal</v>
      </c>
    </row>
    <row r="648" spans="1:17" ht="25.5" hidden="1" x14ac:dyDescent="0.2">
      <c r="A648" s="505">
        <v>5493</v>
      </c>
      <c r="B648" s="506">
        <v>45124</v>
      </c>
      <c r="C648" s="507">
        <v>45108</v>
      </c>
      <c r="D648" s="520" t="s">
        <v>176</v>
      </c>
      <c r="E648" s="520" t="s">
        <v>261</v>
      </c>
      <c r="F648" s="521">
        <v>1392.95</v>
      </c>
      <c r="G648" s="520" t="s">
        <v>1207</v>
      </c>
      <c r="H648" s="520" t="s">
        <v>423</v>
      </c>
      <c r="I648" s="510" t="s">
        <v>7216</v>
      </c>
      <c r="J648" s="522" t="s">
        <v>4110</v>
      </c>
      <c r="K648" s="522" t="s">
        <v>1188</v>
      </c>
      <c r="L648" s="511" t="s">
        <v>4137</v>
      </c>
      <c r="M648" s="610" t="s">
        <v>7223</v>
      </c>
      <c r="N648" s="548">
        <v>45124</v>
      </c>
      <c r="O648" s="512">
        <f t="shared" si="31"/>
        <v>7</v>
      </c>
      <c r="P648" s="512">
        <f t="shared" si="32"/>
        <v>7</v>
      </c>
      <c r="Q648" s="498" t="str">
        <f t="shared" si="33"/>
        <v>Gastos_com_Pessoal</v>
      </c>
    </row>
    <row r="649" spans="1:17" ht="25.5" hidden="1" x14ac:dyDescent="0.2">
      <c r="A649" s="505">
        <v>5494</v>
      </c>
      <c r="B649" s="506">
        <v>45124</v>
      </c>
      <c r="C649" s="507">
        <v>45108</v>
      </c>
      <c r="D649" s="520" t="s">
        <v>176</v>
      </c>
      <c r="E649" s="520" t="s">
        <v>280</v>
      </c>
      <c r="F649" s="521">
        <v>1392.95</v>
      </c>
      <c r="G649" s="520" t="s">
        <v>1209</v>
      </c>
      <c r="H649" s="520" t="s">
        <v>423</v>
      </c>
      <c r="I649" s="510" t="s">
        <v>7216</v>
      </c>
      <c r="J649" s="522" t="s">
        <v>4110</v>
      </c>
      <c r="K649" s="522" t="s">
        <v>1188</v>
      </c>
      <c r="L649" s="511" t="s">
        <v>4137</v>
      </c>
      <c r="M649" s="610" t="s">
        <v>7223</v>
      </c>
      <c r="N649" s="548">
        <v>45124</v>
      </c>
      <c r="O649" s="512">
        <f t="shared" si="31"/>
        <v>7</v>
      </c>
      <c r="P649" s="512">
        <f t="shared" si="32"/>
        <v>7</v>
      </c>
      <c r="Q649" s="498" t="str">
        <f t="shared" si="33"/>
        <v>Gastos_com_Pessoal</v>
      </c>
    </row>
    <row r="650" spans="1:17" ht="25.5" hidden="1" x14ac:dyDescent="0.2">
      <c r="A650" s="505">
        <v>5495</v>
      </c>
      <c r="B650" s="506">
        <v>45124</v>
      </c>
      <c r="C650" s="507">
        <v>45108</v>
      </c>
      <c r="D650" s="520" t="s">
        <v>176</v>
      </c>
      <c r="E650" s="520" t="s">
        <v>262</v>
      </c>
      <c r="F650" s="521">
        <v>464.31</v>
      </c>
      <c r="G650" s="520" t="s">
        <v>1210</v>
      </c>
      <c r="H650" s="520" t="s">
        <v>423</v>
      </c>
      <c r="I650" s="510" t="s">
        <v>7216</v>
      </c>
      <c r="J650" s="522" t="s">
        <v>4110</v>
      </c>
      <c r="K650" s="522" t="s">
        <v>1188</v>
      </c>
      <c r="L650" s="511" t="s">
        <v>4137</v>
      </c>
      <c r="M650" s="610" t="s">
        <v>7223</v>
      </c>
      <c r="N650" s="548">
        <v>45124</v>
      </c>
      <c r="O650" s="512">
        <f t="shared" si="31"/>
        <v>7</v>
      </c>
      <c r="P650" s="512">
        <f t="shared" si="32"/>
        <v>7</v>
      </c>
      <c r="Q650" s="498" t="str">
        <f t="shared" si="33"/>
        <v>Gastos_com_Pessoal</v>
      </c>
    </row>
    <row r="651" spans="1:17" ht="36" hidden="1" x14ac:dyDescent="0.2">
      <c r="A651" s="505">
        <v>5496</v>
      </c>
      <c r="B651" s="506">
        <v>45124</v>
      </c>
      <c r="C651" s="507">
        <v>45108</v>
      </c>
      <c r="D651" s="520" t="s">
        <v>176</v>
      </c>
      <c r="E651" s="520" t="s">
        <v>169</v>
      </c>
      <c r="F651" s="521">
        <v>4158.0600000000004</v>
      </c>
      <c r="G651" s="520" t="s">
        <v>1211</v>
      </c>
      <c r="H651" s="520" t="s">
        <v>423</v>
      </c>
      <c r="I651" s="510" t="s">
        <v>7216</v>
      </c>
      <c r="J651" s="522" t="s">
        <v>4110</v>
      </c>
      <c r="K651" s="522" t="s">
        <v>1188</v>
      </c>
      <c r="L651" s="511" t="s">
        <v>4137</v>
      </c>
      <c r="M651" s="610" t="s">
        <v>7223</v>
      </c>
      <c r="N651" s="548">
        <v>45124</v>
      </c>
      <c r="O651" s="512">
        <f t="shared" si="31"/>
        <v>7</v>
      </c>
      <c r="P651" s="512">
        <f t="shared" si="32"/>
        <v>7</v>
      </c>
      <c r="Q651" s="498" t="str">
        <f t="shared" si="33"/>
        <v>Gastos_com_Pessoal</v>
      </c>
    </row>
    <row r="652" spans="1:17" ht="25.5" hidden="1" x14ac:dyDescent="0.2">
      <c r="A652" s="505">
        <v>5497</v>
      </c>
      <c r="B652" s="506">
        <v>45124</v>
      </c>
      <c r="C652" s="507">
        <v>45108</v>
      </c>
      <c r="D652" s="520" t="s">
        <v>176</v>
      </c>
      <c r="E652" s="520" t="s">
        <v>261</v>
      </c>
      <c r="F652" s="521">
        <v>1429.84</v>
      </c>
      <c r="G652" s="520" t="s">
        <v>1207</v>
      </c>
      <c r="H652" s="520" t="s">
        <v>417</v>
      </c>
      <c r="I652" s="510" t="s">
        <v>7210</v>
      </c>
      <c r="J652" s="522" t="s">
        <v>863</v>
      </c>
      <c r="K652" s="522" t="s">
        <v>1188</v>
      </c>
      <c r="L652" s="511" t="s">
        <v>4137</v>
      </c>
      <c r="M652" s="610" t="s">
        <v>7223</v>
      </c>
      <c r="N652" s="548">
        <v>45124</v>
      </c>
      <c r="O652" s="512">
        <f t="shared" si="31"/>
        <v>7</v>
      </c>
      <c r="P652" s="512">
        <f t="shared" si="32"/>
        <v>7</v>
      </c>
      <c r="Q652" s="498" t="str">
        <f t="shared" si="33"/>
        <v>Gastos_com_Pessoal</v>
      </c>
    </row>
    <row r="653" spans="1:17" ht="36" hidden="1" x14ac:dyDescent="0.2">
      <c r="A653" s="505">
        <v>5498</v>
      </c>
      <c r="B653" s="506">
        <v>45124</v>
      </c>
      <c r="C653" s="507">
        <v>45108</v>
      </c>
      <c r="D653" s="520" t="s">
        <v>176</v>
      </c>
      <c r="E653" s="520" t="s">
        <v>169</v>
      </c>
      <c r="F653" s="521">
        <v>3671.4</v>
      </c>
      <c r="G653" s="520" t="s">
        <v>1211</v>
      </c>
      <c r="H653" s="520" t="s">
        <v>417</v>
      </c>
      <c r="I653" s="510" t="s">
        <v>7210</v>
      </c>
      <c r="J653" s="522" t="s">
        <v>863</v>
      </c>
      <c r="K653" s="522" t="s">
        <v>1188</v>
      </c>
      <c r="L653" s="511" t="s">
        <v>4137</v>
      </c>
      <c r="M653" s="610" t="s">
        <v>7223</v>
      </c>
      <c r="N653" s="548">
        <v>45124</v>
      </c>
      <c r="O653" s="512">
        <f t="shared" si="31"/>
        <v>7</v>
      </c>
      <c r="P653" s="512">
        <f t="shared" si="32"/>
        <v>7</v>
      </c>
      <c r="Q653" s="498" t="str">
        <f t="shared" si="33"/>
        <v>Gastos_com_Pessoal</v>
      </c>
    </row>
    <row r="654" spans="1:17" ht="25.5" hidden="1" x14ac:dyDescent="0.2">
      <c r="A654" s="505">
        <v>5499</v>
      </c>
      <c r="B654" s="506">
        <v>45124</v>
      </c>
      <c r="C654" s="507">
        <v>45108</v>
      </c>
      <c r="D654" s="520" t="s">
        <v>176</v>
      </c>
      <c r="E654" s="520" t="s">
        <v>261</v>
      </c>
      <c r="F654" s="521">
        <v>1866.64</v>
      </c>
      <c r="G654" s="520" t="s">
        <v>1207</v>
      </c>
      <c r="H654" s="520" t="s">
        <v>422</v>
      </c>
      <c r="I654" s="510" t="s">
        <v>7206</v>
      </c>
      <c r="J654" s="522" t="s">
        <v>1088</v>
      </c>
      <c r="K654" s="522" t="s">
        <v>1188</v>
      </c>
      <c r="L654" s="511" t="s">
        <v>4137</v>
      </c>
      <c r="M654" s="610" t="s">
        <v>7223</v>
      </c>
      <c r="N654" s="548">
        <v>45124</v>
      </c>
      <c r="O654" s="512">
        <f t="shared" si="31"/>
        <v>7</v>
      </c>
      <c r="P654" s="512">
        <f t="shared" si="32"/>
        <v>7</v>
      </c>
      <c r="Q654" s="498" t="str">
        <f t="shared" si="33"/>
        <v>Gastos_com_Pessoal</v>
      </c>
    </row>
    <row r="655" spans="1:17" ht="25.5" hidden="1" x14ac:dyDescent="0.2">
      <c r="A655" s="505">
        <v>5500</v>
      </c>
      <c r="B655" s="513">
        <v>45124</v>
      </c>
      <c r="C655" s="514">
        <v>45108</v>
      </c>
      <c r="D655" s="508" t="s">
        <v>176</v>
      </c>
      <c r="E655" s="515" t="s">
        <v>280</v>
      </c>
      <c r="F655" s="516">
        <v>2592.0100000000002</v>
      </c>
      <c r="G655" s="517" t="s">
        <v>1209</v>
      </c>
      <c r="H655" s="515" t="s">
        <v>422</v>
      </c>
      <c r="I655" s="517" t="s">
        <v>7206</v>
      </c>
      <c r="J655" s="518" t="s">
        <v>1088</v>
      </c>
      <c r="K655" s="518" t="s">
        <v>1188</v>
      </c>
      <c r="L655" s="511" t="s">
        <v>4137</v>
      </c>
      <c r="M655" s="610" t="s">
        <v>7223</v>
      </c>
      <c r="N655" s="548">
        <v>45124</v>
      </c>
      <c r="O655" s="512">
        <f t="shared" si="31"/>
        <v>7</v>
      </c>
      <c r="P655" s="512">
        <f t="shared" si="32"/>
        <v>7</v>
      </c>
      <c r="Q655" s="498" t="str">
        <f t="shared" si="33"/>
        <v>Gastos_com_Pessoal</v>
      </c>
    </row>
    <row r="656" spans="1:17" ht="25.5" hidden="1" x14ac:dyDescent="0.2">
      <c r="A656" s="505">
        <v>5501</v>
      </c>
      <c r="B656" s="506">
        <v>45124</v>
      </c>
      <c r="C656" s="507">
        <v>45108</v>
      </c>
      <c r="D656" s="508" t="s">
        <v>176</v>
      </c>
      <c r="E656" s="520" t="s">
        <v>262</v>
      </c>
      <c r="F656" s="521">
        <v>864</v>
      </c>
      <c r="G656" s="510" t="s">
        <v>1210</v>
      </c>
      <c r="H656" s="520" t="s">
        <v>422</v>
      </c>
      <c r="I656" s="510" t="s">
        <v>7206</v>
      </c>
      <c r="J656" s="522" t="s">
        <v>1088</v>
      </c>
      <c r="K656" s="522" t="s">
        <v>1188</v>
      </c>
      <c r="L656" s="511" t="s">
        <v>4137</v>
      </c>
      <c r="M656" s="610" t="s">
        <v>7223</v>
      </c>
      <c r="N656" s="548">
        <v>45124</v>
      </c>
      <c r="O656" s="512">
        <f t="shared" si="31"/>
        <v>7</v>
      </c>
      <c r="P656" s="512">
        <f t="shared" si="32"/>
        <v>7</v>
      </c>
      <c r="Q656" s="498" t="str">
        <f t="shared" si="33"/>
        <v>Gastos_com_Pessoal</v>
      </c>
    </row>
    <row r="657" spans="1:17" ht="36" hidden="1" x14ac:dyDescent="0.2">
      <c r="A657" s="505">
        <v>5502</v>
      </c>
      <c r="B657" s="506">
        <v>45124</v>
      </c>
      <c r="C657" s="507">
        <v>45108</v>
      </c>
      <c r="D657" s="508" t="s">
        <v>176</v>
      </c>
      <c r="E657" s="520" t="s">
        <v>169</v>
      </c>
      <c r="F657" s="521">
        <v>3591.21</v>
      </c>
      <c r="G657" s="510" t="s">
        <v>1211</v>
      </c>
      <c r="H657" s="520" t="s">
        <v>422</v>
      </c>
      <c r="I657" s="510" t="s">
        <v>7206</v>
      </c>
      <c r="J657" s="522" t="s">
        <v>1088</v>
      </c>
      <c r="K657" s="522" t="s">
        <v>1188</v>
      </c>
      <c r="L657" s="511" t="s">
        <v>4137</v>
      </c>
      <c r="M657" s="610" t="s">
        <v>7223</v>
      </c>
      <c r="N657" s="548">
        <v>45124</v>
      </c>
      <c r="O657" s="512">
        <f t="shared" si="31"/>
        <v>7</v>
      </c>
      <c r="P657" s="512">
        <f t="shared" si="32"/>
        <v>7</v>
      </c>
      <c r="Q657" s="498" t="str">
        <f t="shared" si="33"/>
        <v>Gastos_com_Pessoal</v>
      </c>
    </row>
    <row r="658" spans="1:17" ht="25.5" hidden="1" x14ac:dyDescent="0.2">
      <c r="A658" s="505">
        <v>5503</v>
      </c>
      <c r="B658" s="506">
        <v>45124</v>
      </c>
      <c r="C658" s="507">
        <v>45108</v>
      </c>
      <c r="D658" s="508" t="s">
        <v>176</v>
      </c>
      <c r="E658" s="520" t="s">
        <v>262</v>
      </c>
      <c r="F658" s="521">
        <v>902.7</v>
      </c>
      <c r="G658" s="510" t="s">
        <v>7224</v>
      </c>
      <c r="H658" s="520" t="s">
        <v>423</v>
      </c>
      <c r="I658" s="510" t="s">
        <v>7225</v>
      </c>
      <c r="J658" s="522" t="s">
        <v>591</v>
      </c>
      <c r="K658" s="522" t="s">
        <v>1188</v>
      </c>
      <c r="L658" s="511" t="s">
        <v>4137</v>
      </c>
      <c r="M658" s="610" t="s">
        <v>7223</v>
      </c>
      <c r="N658" s="548">
        <v>45124</v>
      </c>
      <c r="O658" s="512">
        <f t="shared" si="31"/>
        <v>7</v>
      </c>
      <c r="P658" s="512">
        <f t="shared" si="32"/>
        <v>7</v>
      </c>
      <c r="Q658" s="498" t="str">
        <f t="shared" si="33"/>
        <v>Gastos_com_Pessoal</v>
      </c>
    </row>
    <row r="659" spans="1:17" ht="25.5" hidden="1" x14ac:dyDescent="0.2">
      <c r="A659" s="505">
        <v>5504</v>
      </c>
      <c r="B659" s="506">
        <v>45124</v>
      </c>
      <c r="C659" s="507">
        <v>45108</v>
      </c>
      <c r="D659" s="508" t="s">
        <v>176</v>
      </c>
      <c r="E659" s="520" t="s">
        <v>280</v>
      </c>
      <c r="F659" s="521">
        <v>2536.7600000000002</v>
      </c>
      <c r="G659" s="510" t="s">
        <v>7226</v>
      </c>
      <c r="H659" s="520" t="s">
        <v>423</v>
      </c>
      <c r="I659" s="510" t="s">
        <v>7225</v>
      </c>
      <c r="J659" s="522" t="s">
        <v>591</v>
      </c>
      <c r="K659" s="522" t="s">
        <v>1188</v>
      </c>
      <c r="L659" s="511" t="s">
        <v>4137</v>
      </c>
      <c r="M659" s="610" t="s">
        <v>7223</v>
      </c>
      <c r="N659" s="548">
        <v>45124</v>
      </c>
      <c r="O659" s="512">
        <f t="shared" si="31"/>
        <v>7</v>
      </c>
      <c r="P659" s="512">
        <f t="shared" si="32"/>
        <v>7</v>
      </c>
      <c r="Q659" s="498" t="str">
        <f t="shared" si="33"/>
        <v>Gastos_com_Pessoal</v>
      </c>
    </row>
    <row r="660" spans="1:17" ht="25.5" hidden="1" x14ac:dyDescent="0.2">
      <c r="A660" s="505">
        <v>5505</v>
      </c>
      <c r="B660" s="506">
        <v>45124</v>
      </c>
      <c r="C660" s="507">
        <v>45108</v>
      </c>
      <c r="D660" s="508" t="s">
        <v>176</v>
      </c>
      <c r="E660" s="520" t="s">
        <v>262</v>
      </c>
      <c r="F660" s="521">
        <v>1049.8499999999999</v>
      </c>
      <c r="G660" s="510" t="s">
        <v>7227</v>
      </c>
      <c r="H660" s="520" t="s">
        <v>423</v>
      </c>
      <c r="I660" s="510" t="s">
        <v>7228</v>
      </c>
      <c r="J660" s="511" t="s">
        <v>7229</v>
      </c>
      <c r="K660" s="522" t="s">
        <v>1188</v>
      </c>
      <c r="L660" s="511" t="s">
        <v>4137</v>
      </c>
      <c r="M660" s="610" t="s">
        <v>7223</v>
      </c>
      <c r="N660" s="548">
        <v>45124</v>
      </c>
      <c r="O660" s="512">
        <f t="shared" si="31"/>
        <v>7</v>
      </c>
      <c r="P660" s="512">
        <f t="shared" si="32"/>
        <v>7</v>
      </c>
      <c r="Q660" s="498" t="str">
        <f t="shared" si="33"/>
        <v>Gastos_com_Pessoal</v>
      </c>
    </row>
    <row r="661" spans="1:17" ht="25.5" hidden="1" x14ac:dyDescent="0.2">
      <c r="A661" s="505">
        <v>5506</v>
      </c>
      <c r="B661" s="506">
        <v>45124</v>
      </c>
      <c r="C661" s="507">
        <v>45108</v>
      </c>
      <c r="D661" s="508" t="s">
        <v>176</v>
      </c>
      <c r="E661" s="520" t="s">
        <v>280</v>
      </c>
      <c r="F661" s="521">
        <v>2975.34</v>
      </c>
      <c r="G661" s="520" t="s">
        <v>7230</v>
      </c>
      <c r="H661" s="520" t="s">
        <v>423</v>
      </c>
      <c r="I661" s="510" t="s">
        <v>7228</v>
      </c>
      <c r="J661" s="522" t="s">
        <v>7229</v>
      </c>
      <c r="K661" s="522" t="s">
        <v>1188</v>
      </c>
      <c r="L661" s="511" t="s">
        <v>4137</v>
      </c>
      <c r="M661" s="610" t="s">
        <v>7223</v>
      </c>
      <c r="N661" s="548">
        <v>45124</v>
      </c>
      <c r="O661" s="512">
        <f t="shared" si="31"/>
        <v>7</v>
      </c>
      <c r="P661" s="512">
        <f t="shared" si="32"/>
        <v>7</v>
      </c>
      <c r="Q661" s="498" t="str">
        <f t="shared" si="33"/>
        <v>Gastos_com_Pessoal</v>
      </c>
    </row>
    <row r="662" spans="1:17" ht="60" hidden="1" x14ac:dyDescent="0.2">
      <c r="A662" s="505">
        <v>5507</v>
      </c>
      <c r="B662" s="506">
        <v>45124</v>
      </c>
      <c r="C662" s="507">
        <v>45108</v>
      </c>
      <c r="D662" s="508" t="s">
        <v>264</v>
      </c>
      <c r="E662" s="520" t="s">
        <v>60</v>
      </c>
      <c r="F662" s="521">
        <v>15</v>
      </c>
      <c r="G662" s="510" t="s">
        <v>6567</v>
      </c>
      <c r="H662" s="520" t="s">
        <v>419</v>
      </c>
      <c r="I662" s="510" t="s">
        <v>7231</v>
      </c>
      <c r="J662" s="522" t="s">
        <v>903</v>
      </c>
      <c r="K662" s="522" t="s">
        <v>1188</v>
      </c>
      <c r="L662" s="511" t="s">
        <v>4137</v>
      </c>
      <c r="M662" s="610" t="s">
        <v>7223</v>
      </c>
      <c r="N662" s="548">
        <v>45124</v>
      </c>
      <c r="O662" s="512">
        <f t="shared" si="31"/>
        <v>7</v>
      </c>
      <c r="P662" s="512">
        <f t="shared" si="32"/>
        <v>7</v>
      </c>
      <c r="Q662" s="498" t="str">
        <f t="shared" si="33"/>
        <v>Gastos_Gerais</v>
      </c>
    </row>
    <row r="663" spans="1:17" ht="60" hidden="1" x14ac:dyDescent="0.2">
      <c r="A663" s="505">
        <v>5508</v>
      </c>
      <c r="B663" s="506">
        <v>45124</v>
      </c>
      <c r="C663" s="507">
        <v>45108</v>
      </c>
      <c r="D663" s="508" t="s">
        <v>264</v>
      </c>
      <c r="E663" s="520" t="s">
        <v>60</v>
      </c>
      <c r="F663" s="521">
        <v>15</v>
      </c>
      <c r="G663" s="510" t="s">
        <v>6567</v>
      </c>
      <c r="H663" s="520" t="s">
        <v>419</v>
      </c>
      <c r="I663" s="510" t="s">
        <v>7150</v>
      </c>
      <c r="J663" s="522" t="s">
        <v>769</v>
      </c>
      <c r="K663" s="522" t="s">
        <v>1188</v>
      </c>
      <c r="L663" s="511" t="s">
        <v>4137</v>
      </c>
      <c r="M663" s="610" t="s">
        <v>7223</v>
      </c>
      <c r="N663" s="548">
        <v>45124</v>
      </c>
      <c r="O663" s="512">
        <f t="shared" si="31"/>
        <v>7</v>
      </c>
      <c r="P663" s="512">
        <f t="shared" si="32"/>
        <v>7</v>
      </c>
      <c r="Q663" s="498" t="str">
        <f t="shared" si="33"/>
        <v>Gastos_Gerais</v>
      </c>
    </row>
    <row r="664" spans="1:17" ht="60" hidden="1" x14ac:dyDescent="0.2">
      <c r="A664" s="505">
        <v>5509</v>
      </c>
      <c r="B664" s="506">
        <v>45124</v>
      </c>
      <c r="C664" s="507">
        <v>45108</v>
      </c>
      <c r="D664" s="508" t="s">
        <v>264</v>
      </c>
      <c r="E664" s="520" t="s">
        <v>60</v>
      </c>
      <c r="F664" s="521">
        <v>15</v>
      </c>
      <c r="G664" s="520" t="s">
        <v>6567</v>
      </c>
      <c r="H664" s="520" t="s">
        <v>419</v>
      </c>
      <c r="I664" s="510" t="s">
        <v>6807</v>
      </c>
      <c r="J664" s="511" t="s">
        <v>1121</v>
      </c>
      <c r="K664" s="511" t="s">
        <v>1188</v>
      </c>
      <c r="L664" s="511" t="s">
        <v>4137</v>
      </c>
      <c r="M664" s="610" t="s">
        <v>7223</v>
      </c>
      <c r="N664" s="548">
        <v>45124</v>
      </c>
      <c r="O664" s="512">
        <f t="shared" si="31"/>
        <v>7</v>
      </c>
      <c r="P664" s="512">
        <f t="shared" si="32"/>
        <v>7</v>
      </c>
      <c r="Q664" s="498" t="str">
        <f t="shared" si="33"/>
        <v>Gastos_Gerais</v>
      </c>
    </row>
    <row r="665" spans="1:17" ht="60" hidden="1" x14ac:dyDescent="0.2">
      <c r="A665" s="505">
        <v>5510</v>
      </c>
      <c r="B665" s="506">
        <v>45124</v>
      </c>
      <c r="C665" s="507">
        <v>45108</v>
      </c>
      <c r="D665" s="508" t="s">
        <v>264</v>
      </c>
      <c r="E665" s="520" t="s">
        <v>60</v>
      </c>
      <c r="F665" s="521">
        <v>15</v>
      </c>
      <c r="G665" s="520" t="s">
        <v>6567</v>
      </c>
      <c r="H665" s="520" t="s">
        <v>419</v>
      </c>
      <c r="I665" s="510" t="s">
        <v>7151</v>
      </c>
      <c r="J665" s="522" t="s">
        <v>7152</v>
      </c>
      <c r="K665" s="511" t="s">
        <v>1188</v>
      </c>
      <c r="L665" s="511" t="s">
        <v>4137</v>
      </c>
      <c r="M665" s="610" t="s">
        <v>7223</v>
      </c>
      <c r="N665" s="548">
        <v>45124</v>
      </c>
      <c r="O665" s="512">
        <f t="shared" si="31"/>
        <v>7</v>
      </c>
      <c r="P665" s="512">
        <f t="shared" si="32"/>
        <v>7</v>
      </c>
      <c r="Q665" s="498" t="str">
        <f t="shared" si="33"/>
        <v>Gastos_Gerais</v>
      </c>
    </row>
    <row r="666" spans="1:17" ht="60" hidden="1" x14ac:dyDescent="0.2">
      <c r="A666" s="505">
        <v>5511</v>
      </c>
      <c r="B666" s="506">
        <v>45124</v>
      </c>
      <c r="C666" s="507">
        <v>45108</v>
      </c>
      <c r="D666" s="508" t="s">
        <v>264</v>
      </c>
      <c r="E666" s="520" t="s">
        <v>60</v>
      </c>
      <c r="F666" s="521">
        <v>15</v>
      </c>
      <c r="G666" s="520" t="s">
        <v>6567</v>
      </c>
      <c r="H666" s="520" t="s">
        <v>419</v>
      </c>
      <c r="I666" s="510" t="s">
        <v>7153</v>
      </c>
      <c r="J666" s="522" t="s">
        <v>929</v>
      </c>
      <c r="K666" s="511" t="s">
        <v>1188</v>
      </c>
      <c r="L666" s="511" t="s">
        <v>4137</v>
      </c>
      <c r="M666" s="610" t="s">
        <v>7223</v>
      </c>
      <c r="N666" s="548">
        <v>45124</v>
      </c>
      <c r="O666" s="512">
        <f t="shared" si="31"/>
        <v>7</v>
      </c>
      <c r="P666" s="512">
        <f t="shared" si="32"/>
        <v>7</v>
      </c>
      <c r="Q666" s="498" t="str">
        <f t="shared" si="33"/>
        <v>Gastos_Gerais</v>
      </c>
    </row>
    <row r="667" spans="1:17" ht="60" hidden="1" x14ac:dyDescent="0.2">
      <c r="A667" s="505">
        <v>5512</v>
      </c>
      <c r="B667" s="506">
        <v>45124</v>
      </c>
      <c r="C667" s="507">
        <v>45108</v>
      </c>
      <c r="D667" s="508" t="s">
        <v>264</v>
      </c>
      <c r="E667" s="520" t="s">
        <v>60</v>
      </c>
      <c r="F667" s="521">
        <v>15</v>
      </c>
      <c r="G667" s="520" t="s">
        <v>6567</v>
      </c>
      <c r="H667" s="520" t="s">
        <v>419</v>
      </c>
      <c r="I667" s="510" t="s">
        <v>7154</v>
      </c>
      <c r="J667" s="522" t="s">
        <v>773</v>
      </c>
      <c r="K667" s="511" t="s">
        <v>1188</v>
      </c>
      <c r="L667" s="511" t="s">
        <v>4137</v>
      </c>
      <c r="M667" s="610" t="s">
        <v>7223</v>
      </c>
      <c r="N667" s="548">
        <v>45124</v>
      </c>
      <c r="O667" s="512">
        <f t="shared" si="31"/>
        <v>7</v>
      </c>
      <c r="P667" s="512">
        <f t="shared" si="32"/>
        <v>7</v>
      </c>
      <c r="Q667" s="498" t="str">
        <f t="shared" si="33"/>
        <v>Gastos_Gerais</v>
      </c>
    </row>
    <row r="668" spans="1:17" ht="60" hidden="1" x14ac:dyDescent="0.2">
      <c r="A668" s="505">
        <v>5513</v>
      </c>
      <c r="B668" s="506">
        <v>45124</v>
      </c>
      <c r="C668" s="507">
        <v>45108</v>
      </c>
      <c r="D668" s="508" t="s">
        <v>264</v>
      </c>
      <c r="E668" s="520" t="s">
        <v>60</v>
      </c>
      <c r="F668" s="521">
        <v>15</v>
      </c>
      <c r="G668" s="520" t="s">
        <v>6567</v>
      </c>
      <c r="H668" s="520" t="s">
        <v>419</v>
      </c>
      <c r="I668" s="510" t="s">
        <v>7155</v>
      </c>
      <c r="J668" s="522" t="s">
        <v>709</v>
      </c>
      <c r="K668" s="522" t="s">
        <v>1188</v>
      </c>
      <c r="L668" s="511" t="s">
        <v>4137</v>
      </c>
      <c r="M668" s="610" t="s">
        <v>7223</v>
      </c>
      <c r="N668" s="548">
        <v>45124</v>
      </c>
      <c r="O668" s="512">
        <f t="shared" si="31"/>
        <v>7</v>
      </c>
      <c r="P668" s="512">
        <f t="shared" si="32"/>
        <v>7</v>
      </c>
      <c r="Q668" s="498" t="str">
        <f t="shared" si="33"/>
        <v>Gastos_Gerais</v>
      </c>
    </row>
    <row r="669" spans="1:17" ht="60" hidden="1" x14ac:dyDescent="0.2">
      <c r="A669" s="505">
        <v>5514</v>
      </c>
      <c r="B669" s="506">
        <v>45124</v>
      </c>
      <c r="C669" s="507">
        <v>45108</v>
      </c>
      <c r="D669" s="508" t="s">
        <v>264</v>
      </c>
      <c r="E669" s="520" t="s">
        <v>60</v>
      </c>
      <c r="F669" s="521">
        <v>15</v>
      </c>
      <c r="G669" s="520" t="s">
        <v>6567</v>
      </c>
      <c r="H669" s="520" t="s">
        <v>419</v>
      </c>
      <c r="I669" s="510" t="s">
        <v>7087</v>
      </c>
      <c r="J669" s="522" t="s">
        <v>1047</v>
      </c>
      <c r="K669" s="522" t="s">
        <v>1188</v>
      </c>
      <c r="L669" s="511" t="s">
        <v>4137</v>
      </c>
      <c r="M669" s="610" t="s">
        <v>7223</v>
      </c>
      <c r="N669" s="548">
        <v>45124</v>
      </c>
      <c r="O669" s="512">
        <f t="shared" si="31"/>
        <v>7</v>
      </c>
      <c r="P669" s="512">
        <f t="shared" si="32"/>
        <v>7</v>
      </c>
      <c r="Q669" s="498" t="str">
        <f t="shared" si="33"/>
        <v>Gastos_Gerais</v>
      </c>
    </row>
    <row r="670" spans="1:17" ht="60" hidden="1" x14ac:dyDescent="0.2">
      <c r="A670" s="505">
        <v>5515</v>
      </c>
      <c r="B670" s="506">
        <v>45124</v>
      </c>
      <c r="C670" s="507">
        <v>45108</v>
      </c>
      <c r="D670" s="508" t="s">
        <v>264</v>
      </c>
      <c r="E670" s="520" t="s">
        <v>60</v>
      </c>
      <c r="F670" s="521">
        <v>15</v>
      </c>
      <c r="G670" s="520" t="s">
        <v>6567</v>
      </c>
      <c r="H670" s="520" t="s">
        <v>419</v>
      </c>
      <c r="I670" s="510" t="s">
        <v>7156</v>
      </c>
      <c r="J670" s="522" t="s">
        <v>678</v>
      </c>
      <c r="K670" s="522" t="s">
        <v>1188</v>
      </c>
      <c r="L670" s="511" t="s">
        <v>4137</v>
      </c>
      <c r="M670" s="610" t="s">
        <v>7223</v>
      </c>
      <c r="N670" s="548">
        <v>45124</v>
      </c>
      <c r="O670" s="512">
        <f t="shared" si="31"/>
        <v>7</v>
      </c>
      <c r="P670" s="512">
        <f t="shared" si="32"/>
        <v>7</v>
      </c>
      <c r="Q670" s="498" t="str">
        <f t="shared" si="33"/>
        <v>Gastos_Gerais</v>
      </c>
    </row>
    <row r="671" spans="1:17" ht="60" hidden="1" x14ac:dyDescent="0.2">
      <c r="A671" s="505">
        <v>5516</v>
      </c>
      <c r="B671" s="506">
        <v>45124</v>
      </c>
      <c r="C671" s="507">
        <v>45108</v>
      </c>
      <c r="D671" s="508" t="s">
        <v>264</v>
      </c>
      <c r="E671" s="520" t="s">
        <v>60</v>
      </c>
      <c r="F671" s="521">
        <v>15</v>
      </c>
      <c r="G671" s="520" t="s">
        <v>6567</v>
      </c>
      <c r="H671" s="520" t="s">
        <v>419</v>
      </c>
      <c r="I671" s="510" t="s">
        <v>7149</v>
      </c>
      <c r="J671" s="522" t="s">
        <v>6677</v>
      </c>
      <c r="K671" s="522" t="s">
        <v>1188</v>
      </c>
      <c r="L671" s="511" t="s">
        <v>4137</v>
      </c>
      <c r="M671" s="610" t="s">
        <v>7223</v>
      </c>
      <c r="N671" s="548">
        <v>45124</v>
      </c>
      <c r="O671" s="512">
        <f t="shared" si="31"/>
        <v>7</v>
      </c>
      <c r="P671" s="512">
        <f t="shared" si="32"/>
        <v>7</v>
      </c>
      <c r="Q671" s="498" t="str">
        <f t="shared" si="33"/>
        <v>Gastos_Gerais</v>
      </c>
    </row>
    <row r="672" spans="1:17" ht="60" hidden="1" x14ac:dyDescent="0.2">
      <c r="A672" s="505">
        <v>5517</v>
      </c>
      <c r="B672" s="506">
        <v>45124</v>
      </c>
      <c r="C672" s="507">
        <v>45108</v>
      </c>
      <c r="D672" s="508" t="s">
        <v>264</v>
      </c>
      <c r="E672" s="520" t="s">
        <v>60</v>
      </c>
      <c r="F672" s="521">
        <v>15</v>
      </c>
      <c r="G672" s="520" t="s">
        <v>6567</v>
      </c>
      <c r="H672" s="520" t="s">
        <v>419</v>
      </c>
      <c r="I672" s="510" t="s">
        <v>2380</v>
      </c>
      <c r="J672" s="522" t="s">
        <v>1000</v>
      </c>
      <c r="K672" s="522" t="s">
        <v>1188</v>
      </c>
      <c r="L672" s="511" t="s">
        <v>4137</v>
      </c>
      <c r="M672" s="610" t="s">
        <v>7223</v>
      </c>
      <c r="N672" s="548">
        <v>45124</v>
      </c>
      <c r="O672" s="512">
        <f t="shared" si="31"/>
        <v>7</v>
      </c>
      <c r="P672" s="512">
        <f t="shared" si="32"/>
        <v>7</v>
      </c>
      <c r="Q672" s="498" t="str">
        <f t="shared" si="33"/>
        <v>Gastos_Gerais</v>
      </c>
    </row>
    <row r="673" spans="1:17" ht="60" hidden="1" x14ac:dyDescent="0.2">
      <c r="A673" s="505">
        <v>5518</v>
      </c>
      <c r="B673" s="506">
        <v>45124</v>
      </c>
      <c r="C673" s="507">
        <v>45108</v>
      </c>
      <c r="D673" s="508" t="s">
        <v>264</v>
      </c>
      <c r="E673" s="520" t="s">
        <v>60</v>
      </c>
      <c r="F673" s="521">
        <v>15</v>
      </c>
      <c r="G673" s="520" t="s">
        <v>6567</v>
      </c>
      <c r="H673" s="520" t="s">
        <v>419</v>
      </c>
      <c r="I673" s="510" t="s">
        <v>7157</v>
      </c>
      <c r="J673" s="522" t="s">
        <v>803</v>
      </c>
      <c r="K673" s="522" t="s">
        <v>1188</v>
      </c>
      <c r="L673" s="511" t="s">
        <v>4137</v>
      </c>
      <c r="M673" s="610" t="s">
        <v>7223</v>
      </c>
      <c r="N673" s="548">
        <v>45124</v>
      </c>
      <c r="O673" s="512">
        <f t="shared" si="31"/>
        <v>7</v>
      </c>
      <c r="P673" s="512">
        <f t="shared" si="32"/>
        <v>7</v>
      </c>
      <c r="Q673" s="498" t="str">
        <f t="shared" si="33"/>
        <v>Gastos_Gerais</v>
      </c>
    </row>
    <row r="674" spans="1:17" ht="60" hidden="1" x14ac:dyDescent="0.2">
      <c r="A674" s="505">
        <v>5519</v>
      </c>
      <c r="B674" s="506">
        <v>45124</v>
      </c>
      <c r="C674" s="507">
        <v>45108</v>
      </c>
      <c r="D674" s="508" t="s">
        <v>264</v>
      </c>
      <c r="E674" s="520" t="s">
        <v>60</v>
      </c>
      <c r="F674" s="521">
        <v>15</v>
      </c>
      <c r="G674" s="520" t="s">
        <v>6567</v>
      </c>
      <c r="H674" s="520" t="s">
        <v>419</v>
      </c>
      <c r="I674" s="510" t="s">
        <v>7158</v>
      </c>
      <c r="J674" s="522" t="s">
        <v>585</v>
      </c>
      <c r="K674" s="522" t="s">
        <v>1188</v>
      </c>
      <c r="L674" s="511" t="s">
        <v>4137</v>
      </c>
      <c r="M674" s="610" t="s">
        <v>7223</v>
      </c>
      <c r="N674" s="548">
        <v>45124</v>
      </c>
      <c r="O674" s="512">
        <f t="shared" si="31"/>
        <v>7</v>
      </c>
      <c r="P674" s="512">
        <f t="shared" si="32"/>
        <v>7</v>
      </c>
      <c r="Q674" s="498" t="str">
        <f t="shared" si="33"/>
        <v>Gastos_Gerais</v>
      </c>
    </row>
    <row r="675" spans="1:17" ht="60" hidden="1" x14ac:dyDescent="0.2">
      <c r="A675" s="505">
        <v>5520</v>
      </c>
      <c r="B675" s="506">
        <v>45124</v>
      </c>
      <c r="C675" s="507">
        <v>45108</v>
      </c>
      <c r="D675" s="508" t="s">
        <v>264</v>
      </c>
      <c r="E675" s="520" t="s">
        <v>60</v>
      </c>
      <c r="F675" s="521">
        <v>15</v>
      </c>
      <c r="G675" s="520" t="s">
        <v>6567</v>
      </c>
      <c r="H675" s="520" t="s">
        <v>419</v>
      </c>
      <c r="I675" s="510" t="s">
        <v>7190</v>
      </c>
      <c r="J675" s="522" t="s">
        <v>7191</v>
      </c>
      <c r="K675" s="522" t="s">
        <v>1188</v>
      </c>
      <c r="L675" s="511" t="s">
        <v>4137</v>
      </c>
      <c r="M675" s="610" t="s">
        <v>7223</v>
      </c>
      <c r="N675" s="548">
        <v>45124</v>
      </c>
      <c r="O675" s="512">
        <f t="shared" si="31"/>
        <v>7</v>
      </c>
      <c r="P675" s="512">
        <f t="shared" si="32"/>
        <v>7</v>
      </c>
      <c r="Q675" s="498" t="str">
        <f t="shared" si="33"/>
        <v>Gastos_Gerais</v>
      </c>
    </row>
    <row r="676" spans="1:17" ht="60" hidden="1" x14ac:dyDescent="0.2">
      <c r="A676" s="505">
        <v>5521</v>
      </c>
      <c r="B676" s="506">
        <v>45124</v>
      </c>
      <c r="C676" s="507">
        <v>45108</v>
      </c>
      <c r="D676" s="508" t="s">
        <v>264</v>
      </c>
      <c r="E676" s="520" t="s">
        <v>60</v>
      </c>
      <c r="F676" s="521">
        <v>15</v>
      </c>
      <c r="G676" s="520" t="s">
        <v>6567</v>
      </c>
      <c r="H676" s="520" t="s">
        <v>419</v>
      </c>
      <c r="I676" s="510" t="s">
        <v>7161</v>
      </c>
      <c r="J676" s="522" t="s">
        <v>7162</v>
      </c>
      <c r="K676" s="522" t="s">
        <v>1188</v>
      </c>
      <c r="L676" s="511" t="s">
        <v>4137</v>
      </c>
      <c r="M676" s="610" t="s">
        <v>7223</v>
      </c>
      <c r="N676" s="548">
        <v>45124</v>
      </c>
      <c r="O676" s="512">
        <f t="shared" si="31"/>
        <v>7</v>
      </c>
      <c r="P676" s="512">
        <f t="shared" si="32"/>
        <v>7</v>
      </c>
      <c r="Q676" s="498" t="str">
        <f t="shared" si="33"/>
        <v>Gastos_Gerais</v>
      </c>
    </row>
    <row r="677" spans="1:17" ht="60" hidden="1" x14ac:dyDescent="0.2">
      <c r="A677" s="505">
        <v>5522</v>
      </c>
      <c r="B677" s="506">
        <v>45124</v>
      </c>
      <c r="C677" s="507">
        <v>45108</v>
      </c>
      <c r="D677" s="508" t="s">
        <v>264</v>
      </c>
      <c r="E677" s="520" t="s">
        <v>60</v>
      </c>
      <c r="F677" s="521">
        <v>15</v>
      </c>
      <c r="G677" s="520" t="s">
        <v>6567</v>
      </c>
      <c r="H677" s="520" t="s">
        <v>419</v>
      </c>
      <c r="I677" s="510" t="s">
        <v>7208</v>
      </c>
      <c r="J677" s="522" t="s">
        <v>739</v>
      </c>
      <c r="K677" s="522" t="s">
        <v>1188</v>
      </c>
      <c r="L677" s="511" t="s">
        <v>4137</v>
      </c>
      <c r="M677" s="610" t="s">
        <v>7223</v>
      </c>
      <c r="N677" s="548">
        <v>45124</v>
      </c>
      <c r="O677" s="512">
        <f t="shared" si="31"/>
        <v>7</v>
      </c>
      <c r="P677" s="512">
        <f t="shared" si="32"/>
        <v>7</v>
      </c>
      <c r="Q677" s="498" t="str">
        <f t="shared" si="33"/>
        <v>Gastos_Gerais</v>
      </c>
    </row>
    <row r="678" spans="1:17" ht="60" hidden="1" x14ac:dyDescent="0.2">
      <c r="A678" s="505">
        <v>5523</v>
      </c>
      <c r="B678" s="506">
        <v>45124</v>
      </c>
      <c r="C678" s="507">
        <v>45108</v>
      </c>
      <c r="D678" s="508" t="s">
        <v>264</v>
      </c>
      <c r="E678" s="520" t="s">
        <v>60</v>
      </c>
      <c r="F678" s="521">
        <v>15</v>
      </c>
      <c r="G678" s="520" t="s">
        <v>6567</v>
      </c>
      <c r="H678" s="520" t="s">
        <v>419</v>
      </c>
      <c r="I678" s="510" t="s">
        <v>4982</v>
      </c>
      <c r="J678" s="522" t="s">
        <v>581</v>
      </c>
      <c r="K678" s="522" t="s">
        <v>1188</v>
      </c>
      <c r="L678" s="511" t="s">
        <v>4137</v>
      </c>
      <c r="M678" s="610" t="s">
        <v>7223</v>
      </c>
      <c r="N678" s="548">
        <v>45124</v>
      </c>
      <c r="O678" s="512">
        <f t="shared" si="31"/>
        <v>7</v>
      </c>
      <c r="P678" s="512">
        <f t="shared" si="32"/>
        <v>7</v>
      </c>
      <c r="Q678" s="498" t="str">
        <f t="shared" si="33"/>
        <v>Gastos_Gerais</v>
      </c>
    </row>
    <row r="679" spans="1:17" ht="60" hidden="1" x14ac:dyDescent="0.2">
      <c r="A679" s="505">
        <v>5524</v>
      </c>
      <c r="B679" s="506">
        <v>45124</v>
      </c>
      <c r="C679" s="507">
        <v>45108</v>
      </c>
      <c r="D679" s="508" t="s">
        <v>264</v>
      </c>
      <c r="E679" s="520" t="s">
        <v>60</v>
      </c>
      <c r="F679" s="521">
        <v>15</v>
      </c>
      <c r="G679" s="520" t="s">
        <v>6567</v>
      </c>
      <c r="H679" s="520" t="s">
        <v>419</v>
      </c>
      <c r="I679" s="510" t="s">
        <v>7163</v>
      </c>
      <c r="J679" s="522" t="s">
        <v>1102</v>
      </c>
      <c r="K679" s="522" t="s">
        <v>1188</v>
      </c>
      <c r="L679" s="511" t="s">
        <v>4137</v>
      </c>
      <c r="M679" s="610" t="s">
        <v>7223</v>
      </c>
      <c r="N679" s="548">
        <v>45124</v>
      </c>
      <c r="O679" s="512">
        <f t="shared" si="31"/>
        <v>7</v>
      </c>
      <c r="P679" s="512">
        <f t="shared" si="32"/>
        <v>7</v>
      </c>
      <c r="Q679" s="498" t="str">
        <f t="shared" si="33"/>
        <v>Gastos_Gerais</v>
      </c>
    </row>
    <row r="680" spans="1:17" ht="60" hidden="1" x14ac:dyDescent="0.2">
      <c r="A680" s="505">
        <v>5525</v>
      </c>
      <c r="B680" s="506">
        <v>45124</v>
      </c>
      <c r="C680" s="507">
        <v>45108</v>
      </c>
      <c r="D680" s="508" t="s">
        <v>264</v>
      </c>
      <c r="E680" s="520" t="s">
        <v>60</v>
      </c>
      <c r="F680" s="521">
        <v>15</v>
      </c>
      <c r="G680" s="520" t="s">
        <v>6567</v>
      </c>
      <c r="H680" s="520" t="s">
        <v>419</v>
      </c>
      <c r="I680" s="510" t="s">
        <v>7164</v>
      </c>
      <c r="J680" s="522" t="s">
        <v>1093</v>
      </c>
      <c r="K680" s="522" t="s">
        <v>1188</v>
      </c>
      <c r="L680" s="511" t="s">
        <v>4137</v>
      </c>
      <c r="M680" s="610" t="s">
        <v>7223</v>
      </c>
      <c r="N680" s="548">
        <v>45124</v>
      </c>
      <c r="O680" s="512">
        <f t="shared" si="31"/>
        <v>7</v>
      </c>
      <c r="P680" s="512">
        <f t="shared" si="32"/>
        <v>7</v>
      </c>
      <c r="Q680" s="498" t="str">
        <f t="shared" si="33"/>
        <v>Gastos_Gerais</v>
      </c>
    </row>
    <row r="681" spans="1:17" ht="60" hidden="1" x14ac:dyDescent="0.2">
      <c r="A681" s="505">
        <v>5526</v>
      </c>
      <c r="B681" s="513">
        <v>45124</v>
      </c>
      <c r="C681" s="514">
        <v>45108</v>
      </c>
      <c r="D681" s="508" t="s">
        <v>264</v>
      </c>
      <c r="E681" s="515" t="s">
        <v>60</v>
      </c>
      <c r="F681" s="516">
        <v>15</v>
      </c>
      <c r="G681" s="515" t="s">
        <v>6567</v>
      </c>
      <c r="H681" s="520" t="s">
        <v>419</v>
      </c>
      <c r="I681" s="517" t="s">
        <v>4989</v>
      </c>
      <c r="J681" s="518" t="s">
        <v>780</v>
      </c>
      <c r="K681" s="522" t="s">
        <v>1188</v>
      </c>
      <c r="L681" s="511" t="s">
        <v>4137</v>
      </c>
      <c r="M681" s="610" t="s">
        <v>7223</v>
      </c>
      <c r="N681" s="548">
        <v>45124</v>
      </c>
      <c r="O681" s="512">
        <f t="shared" si="31"/>
        <v>7</v>
      </c>
      <c r="P681" s="512">
        <f t="shared" si="32"/>
        <v>7</v>
      </c>
      <c r="Q681" s="498" t="str">
        <f t="shared" si="33"/>
        <v>Gastos_Gerais</v>
      </c>
    </row>
    <row r="682" spans="1:17" ht="60" hidden="1" x14ac:dyDescent="0.2">
      <c r="A682" s="505">
        <v>5527</v>
      </c>
      <c r="B682" s="506">
        <v>45124</v>
      </c>
      <c r="C682" s="507">
        <v>45108</v>
      </c>
      <c r="D682" s="508" t="s">
        <v>264</v>
      </c>
      <c r="E682" s="520" t="s">
        <v>60</v>
      </c>
      <c r="F682" s="521">
        <v>15</v>
      </c>
      <c r="G682" s="520" t="s">
        <v>6567</v>
      </c>
      <c r="H682" s="520" t="s">
        <v>419</v>
      </c>
      <c r="I682" s="510" t="s">
        <v>7567</v>
      </c>
      <c r="J682" s="522" t="s">
        <v>1103</v>
      </c>
      <c r="K682" s="522" t="s">
        <v>1188</v>
      </c>
      <c r="L682" s="511" t="s">
        <v>4137</v>
      </c>
      <c r="M682" s="610" t="s">
        <v>7223</v>
      </c>
      <c r="N682" s="548">
        <v>45124</v>
      </c>
      <c r="O682" s="512">
        <f t="shared" si="31"/>
        <v>7</v>
      </c>
      <c r="P682" s="512">
        <f t="shared" si="32"/>
        <v>7</v>
      </c>
      <c r="Q682" s="498" t="str">
        <f t="shared" si="33"/>
        <v>Gastos_Gerais</v>
      </c>
    </row>
    <row r="683" spans="1:17" ht="60" hidden="1" x14ac:dyDescent="0.2">
      <c r="A683" s="505">
        <v>5528</v>
      </c>
      <c r="B683" s="506">
        <v>45124</v>
      </c>
      <c r="C683" s="507">
        <v>45108</v>
      </c>
      <c r="D683" s="508" t="s">
        <v>264</v>
      </c>
      <c r="E683" s="520" t="s">
        <v>60</v>
      </c>
      <c r="F683" s="521">
        <v>15</v>
      </c>
      <c r="G683" s="520" t="s">
        <v>6567</v>
      </c>
      <c r="H683" s="520" t="s">
        <v>419</v>
      </c>
      <c r="I683" s="510" t="s">
        <v>7165</v>
      </c>
      <c r="J683" s="522" t="s">
        <v>7166</v>
      </c>
      <c r="K683" s="522" t="s">
        <v>1188</v>
      </c>
      <c r="L683" s="511" t="s">
        <v>4137</v>
      </c>
      <c r="M683" s="610" t="s">
        <v>7223</v>
      </c>
      <c r="N683" s="548">
        <v>45124</v>
      </c>
      <c r="O683" s="512">
        <f t="shared" si="31"/>
        <v>7</v>
      </c>
      <c r="P683" s="512">
        <f t="shared" si="32"/>
        <v>7</v>
      </c>
      <c r="Q683" s="498" t="str">
        <f t="shared" si="33"/>
        <v>Gastos_Gerais</v>
      </c>
    </row>
    <row r="684" spans="1:17" ht="60" hidden="1" x14ac:dyDescent="0.2">
      <c r="A684" s="505">
        <v>5529</v>
      </c>
      <c r="B684" s="506">
        <v>45124</v>
      </c>
      <c r="C684" s="507">
        <v>45108</v>
      </c>
      <c r="D684" s="508" t="s">
        <v>264</v>
      </c>
      <c r="E684" s="520" t="s">
        <v>60</v>
      </c>
      <c r="F684" s="521">
        <v>15</v>
      </c>
      <c r="G684" s="515" t="s">
        <v>6567</v>
      </c>
      <c r="H684" s="520" t="s">
        <v>419</v>
      </c>
      <c r="I684" s="510" t="s">
        <v>7167</v>
      </c>
      <c r="J684" s="522" t="s">
        <v>7168</v>
      </c>
      <c r="K684" s="522" t="s">
        <v>1188</v>
      </c>
      <c r="L684" s="511" t="s">
        <v>4137</v>
      </c>
      <c r="M684" s="610" t="s">
        <v>7223</v>
      </c>
      <c r="N684" s="548">
        <v>45124</v>
      </c>
      <c r="O684" s="512">
        <f t="shared" si="31"/>
        <v>7</v>
      </c>
      <c r="P684" s="512">
        <f t="shared" si="32"/>
        <v>7</v>
      </c>
      <c r="Q684" s="498" t="str">
        <f t="shared" si="33"/>
        <v>Gastos_Gerais</v>
      </c>
    </row>
    <row r="685" spans="1:17" ht="60" hidden="1" x14ac:dyDescent="0.2">
      <c r="A685" s="505">
        <v>5530</v>
      </c>
      <c r="B685" s="506">
        <v>45124</v>
      </c>
      <c r="C685" s="507">
        <v>45108</v>
      </c>
      <c r="D685" s="508" t="s">
        <v>264</v>
      </c>
      <c r="E685" s="520" t="s">
        <v>60</v>
      </c>
      <c r="F685" s="521">
        <v>15</v>
      </c>
      <c r="G685" s="520" t="s">
        <v>6567</v>
      </c>
      <c r="H685" s="520" t="s">
        <v>419</v>
      </c>
      <c r="I685" s="510" t="s">
        <v>7169</v>
      </c>
      <c r="J685" s="522" t="s">
        <v>1094</v>
      </c>
      <c r="K685" s="522" t="s">
        <v>1188</v>
      </c>
      <c r="L685" s="511" t="s">
        <v>4137</v>
      </c>
      <c r="M685" s="610" t="s">
        <v>7223</v>
      </c>
      <c r="N685" s="548">
        <v>45124</v>
      </c>
      <c r="O685" s="512">
        <f t="shared" si="31"/>
        <v>7</v>
      </c>
      <c r="P685" s="512">
        <f t="shared" si="32"/>
        <v>7</v>
      </c>
      <c r="Q685" s="498" t="str">
        <f t="shared" si="33"/>
        <v>Gastos_Gerais</v>
      </c>
    </row>
    <row r="686" spans="1:17" ht="60" hidden="1" x14ac:dyDescent="0.2">
      <c r="A686" s="505">
        <v>5531</v>
      </c>
      <c r="B686" s="506">
        <v>45124</v>
      </c>
      <c r="C686" s="507">
        <v>45108</v>
      </c>
      <c r="D686" s="508" t="s">
        <v>264</v>
      </c>
      <c r="E686" s="520" t="s">
        <v>60</v>
      </c>
      <c r="F686" s="521">
        <v>15</v>
      </c>
      <c r="G686" s="520" t="s">
        <v>6567</v>
      </c>
      <c r="H686" s="520" t="s">
        <v>419</v>
      </c>
      <c r="I686" s="510" t="s">
        <v>7170</v>
      </c>
      <c r="J686" s="522" t="s">
        <v>4087</v>
      </c>
      <c r="K686" s="522" t="s">
        <v>1188</v>
      </c>
      <c r="L686" s="511" t="s">
        <v>4137</v>
      </c>
      <c r="M686" s="610" t="s">
        <v>7223</v>
      </c>
      <c r="N686" s="548">
        <v>45124</v>
      </c>
      <c r="O686" s="512">
        <f t="shared" si="31"/>
        <v>7</v>
      </c>
      <c r="P686" s="512">
        <f t="shared" si="32"/>
        <v>7</v>
      </c>
      <c r="Q686" s="498" t="str">
        <f t="shared" si="33"/>
        <v>Gastos_Gerais</v>
      </c>
    </row>
    <row r="687" spans="1:17" ht="60" hidden="1" x14ac:dyDescent="0.2">
      <c r="A687" s="505">
        <v>5532</v>
      </c>
      <c r="B687" s="506">
        <v>45124</v>
      </c>
      <c r="C687" s="507">
        <v>45108</v>
      </c>
      <c r="D687" s="508" t="s">
        <v>264</v>
      </c>
      <c r="E687" s="520" t="s">
        <v>60</v>
      </c>
      <c r="F687" s="521">
        <v>15</v>
      </c>
      <c r="G687" s="520" t="s">
        <v>6567</v>
      </c>
      <c r="H687" s="520" t="s">
        <v>419</v>
      </c>
      <c r="I687" s="510" t="s">
        <v>7171</v>
      </c>
      <c r="J687" s="522" t="s">
        <v>531</v>
      </c>
      <c r="K687" s="522" t="s">
        <v>1188</v>
      </c>
      <c r="L687" s="511" t="s">
        <v>4137</v>
      </c>
      <c r="M687" s="610" t="s">
        <v>7223</v>
      </c>
      <c r="N687" s="548">
        <v>45124</v>
      </c>
      <c r="O687" s="512">
        <f t="shared" si="31"/>
        <v>7</v>
      </c>
      <c r="P687" s="512">
        <f t="shared" si="32"/>
        <v>7</v>
      </c>
      <c r="Q687" s="498" t="str">
        <f t="shared" si="33"/>
        <v>Gastos_Gerais</v>
      </c>
    </row>
    <row r="688" spans="1:17" ht="60" hidden="1" x14ac:dyDescent="0.2">
      <c r="A688" s="505">
        <v>5533</v>
      </c>
      <c r="B688" s="506">
        <v>45124</v>
      </c>
      <c r="C688" s="507">
        <v>45108</v>
      </c>
      <c r="D688" s="508" t="s">
        <v>264</v>
      </c>
      <c r="E688" s="520" t="s">
        <v>60</v>
      </c>
      <c r="F688" s="521">
        <v>15</v>
      </c>
      <c r="G688" s="520" t="s">
        <v>6567</v>
      </c>
      <c r="H688" s="520" t="s">
        <v>419</v>
      </c>
      <c r="I688" s="510" t="s">
        <v>7568</v>
      </c>
      <c r="J688" s="522" t="s">
        <v>908</v>
      </c>
      <c r="K688" s="522" t="s">
        <v>1188</v>
      </c>
      <c r="L688" s="511" t="s">
        <v>4137</v>
      </c>
      <c r="M688" s="610" t="s">
        <v>7223</v>
      </c>
      <c r="N688" s="548">
        <v>45124</v>
      </c>
      <c r="O688" s="512">
        <f t="shared" si="31"/>
        <v>7</v>
      </c>
      <c r="P688" s="512">
        <f t="shared" si="32"/>
        <v>7</v>
      </c>
      <c r="Q688" s="498" t="str">
        <f t="shared" si="33"/>
        <v>Gastos_Gerais</v>
      </c>
    </row>
    <row r="689" spans="1:17" ht="60" hidden="1" x14ac:dyDescent="0.2">
      <c r="A689" s="505">
        <v>5534</v>
      </c>
      <c r="B689" s="506">
        <v>45124</v>
      </c>
      <c r="C689" s="507">
        <v>45108</v>
      </c>
      <c r="D689" s="508" t="s">
        <v>264</v>
      </c>
      <c r="E689" s="520" t="s">
        <v>60</v>
      </c>
      <c r="F689" s="521">
        <v>15</v>
      </c>
      <c r="G689" s="520" t="s">
        <v>6567</v>
      </c>
      <c r="H689" s="520" t="s">
        <v>419</v>
      </c>
      <c r="I689" s="510" t="s">
        <v>6890</v>
      </c>
      <c r="J689" s="522" t="s">
        <v>1017</v>
      </c>
      <c r="K689" s="522" t="s">
        <v>1188</v>
      </c>
      <c r="L689" s="511" t="s">
        <v>4137</v>
      </c>
      <c r="M689" s="610" t="s">
        <v>7223</v>
      </c>
      <c r="N689" s="548">
        <v>45124</v>
      </c>
      <c r="O689" s="512">
        <f t="shared" si="31"/>
        <v>7</v>
      </c>
      <c r="P689" s="512">
        <f t="shared" si="32"/>
        <v>7</v>
      </c>
      <c r="Q689" s="498" t="str">
        <f t="shared" si="33"/>
        <v>Gastos_Gerais</v>
      </c>
    </row>
    <row r="690" spans="1:17" ht="60" hidden="1" x14ac:dyDescent="0.2">
      <c r="A690" s="505">
        <v>5535</v>
      </c>
      <c r="B690" s="506">
        <v>45124</v>
      </c>
      <c r="C690" s="507">
        <v>45108</v>
      </c>
      <c r="D690" s="508" t="s">
        <v>264</v>
      </c>
      <c r="E690" s="520" t="s">
        <v>60</v>
      </c>
      <c r="F690" s="521">
        <v>15</v>
      </c>
      <c r="G690" s="520" t="s">
        <v>6567</v>
      </c>
      <c r="H690" s="520" t="s">
        <v>419</v>
      </c>
      <c r="I690" s="510" t="s">
        <v>7172</v>
      </c>
      <c r="J690" s="522" t="s">
        <v>7173</v>
      </c>
      <c r="K690" s="522" t="s">
        <v>1188</v>
      </c>
      <c r="L690" s="511" t="s">
        <v>4137</v>
      </c>
      <c r="M690" s="610" t="s">
        <v>7223</v>
      </c>
      <c r="N690" s="548">
        <v>45124</v>
      </c>
      <c r="O690" s="512">
        <f t="shared" si="31"/>
        <v>7</v>
      </c>
      <c r="P690" s="512">
        <f t="shared" si="32"/>
        <v>7</v>
      </c>
      <c r="Q690" s="498" t="str">
        <f t="shared" si="33"/>
        <v>Gastos_Gerais</v>
      </c>
    </row>
    <row r="691" spans="1:17" ht="60" hidden="1" x14ac:dyDescent="0.2">
      <c r="A691" s="505">
        <v>5536</v>
      </c>
      <c r="B691" s="506">
        <v>45124</v>
      </c>
      <c r="C691" s="507">
        <v>45108</v>
      </c>
      <c r="D691" s="508" t="s">
        <v>264</v>
      </c>
      <c r="E691" s="520" t="s">
        <v>60</v>
      </c>
      <c r="F691" s="521">
        <v>15</v>
      </c>
      <c r="G691" s="520" t="s">
        <v>6567</v>
      </c>
      <c r="H691" s="520" t="s">
        <v>419</v>
      </c>
      <c r="I691" s="510" t="s">
        <v>7174</v>
      </c>
      <c r="J691" s="522" t="s">
        <v>6692</v>
      </c>
      <c r="K691" s="522" t="s">
        <v>1188</v>
      </c>
      <c r="L691" s="511" t="s">
        <v>4137</v>
      </c>
      <c r="M691" s="610" t="s">
        <v>7223</v>
      </c>
      <c r="N691" s="548">
        <v>45124</v>
      </c>
      <c r="O691" s="512">
        <f t="shared" si="31"/>
        <v>7</v>
      </c>
      <c r="P691" s="512">
        <f t="shared" si="32"/>
        <v>7</v>
      </c>
      <c r="Q691" s="498" t="str">
        <f t="shared" si="33"/>
        <v>Gastos_Gerais</v>
      </c>
    </row>
    <row r="692" spans="1:17" ht="60" hidden="1" x14ac:dyDescent="0.2">
      <c r="A692" s="505">
        <v>5537</v>
      </c>
      <c r="B692" s="506">
        <v>45124</v>
      </c>
      <c r="C692" s="507">
        <v>45108</v>
      </c>
      <c r="D692" s="508" t="s">
        <v>264</v>
      </c>
      <c r="E692" s="520" t="s">
        <v>60</v>
      </c>
      <c r="F692" s="521">
        <v>15</v>
      </c>
      <c r="G692" s="520" t="s">
        <v>6567</v>
      </c>
      <c r="H692" s="520" t="s">
        <v>419</v>
      </c>
      <c r="I692" s="510" t="s">
        <v>7175</v>
      </c>
      <c r="J692" s="522" t="s">
        <v>486</v>
      </c>
      <c r="K692" s="522" t="s">
        <v>1188</v>
      </c>
      <c r="L692" s="511" t="s">
        <v>4137</v>
      </c>
      <c r="M692" s="610" t="s">
        <v>7223</v>
      </c>
      <c r="N692" s="548">
        <v>45124</v>
      </c>
      <c r="O692" s="512">
        <f t="shared" si="31"/>
        <v>7</v>
      </c>
      <c r="P692" s="512">
        <f t="shared" si="32"/>
        <v>7</v>
      </c>
      <c r="Q692" s="498" t="str">
        <f t="shared" si="33"/>
        <v>Gastos_Gerais</v>
      </c>
    </row>
    <row r="693" spans="1:17" ht="60" hidden="1" x14ac:dyDescent="0.2">
      <c r="A693" s="505">
        <v>5538</v>
      </c>
      <c r="B693" s="506">
        <v>45124</v>
      </c>
      <c r="C693" s="507">
        <v>45108</v>
      </c>
      <c r="D693" s="508" t="s">
        <v>264</v>
      </c>
      <c r="E693" s="520" t="s">
        <v>60</v>
      </c>
      <c r="F693" s="521">
        <v>15</v>
      </c>
      <c r="G693" s="520" t="s">
        <v>6567</v>
      </c>
      <c r="H693" s="520" t="s">
        <v>419</v>
      </c>
      <c r="I693" s="510" t="s">
        <v>6207</v>
      </c>
      <c r="J693" s="522" t="s">
        <v>6208</v>
      </c>
      <c r="K693" s="522" t="s">
        <v>1188</v>
      </c>
      <c r="L693" s="511" t="s">
        <v>4137</v>
      </c>
      <c r="M693" s="610" t="s">
        <v>7223</v>
      </c>
      <c r="N693" s="548">
        <v>45124</v>
      </c>
      <c r="O693" s="512">
        <f t="shared" si="31"/>
        <v>7</v>
      </c>
      <c r="P693" s="512">
        <f t="shared" si="32"/>
        <v>7</v>
      </c>
      <c r="Q693" s="498" t="str">
        <f t="shared" si="33"/>
        <v>Gastos_Gerais</v>
      </c>
    </row>
    <row r="694" spans="1:17" ht="60" hidden="1" x14ac:dyDescent="0.2">
      <c r="A694" s="505">
        <v>5539</v>
      </c>
      <c r="B694" s="506">
        <v>45124</v>
      </c>
      <c r="C694" s="507">
        <v>45108</v>
      </c>
      <c r="D694" s="508" t="s">
        <v>264</v>
      </c>
      <c r="E694" s="520" t="s">
        <v>60</v>
      </c>
      <c r="F694" s="521">
        <v>15</v>
      </c>
      <c r="G694" s="520" t="s">
        <v>6567</v>
      </c>
      <c r="H694" s="520" t="s">
        <v>419</v>
      </c>
      <c r="I694" s="510" t="s">
        <v>7145</v>
      </c>
      <c r="J694" s="522" t="s">
        <v>451</v>
      </c>
      <c r="K694" s="522" t="s">
        <v>1188</v>
      </c>
      <c r="L694" s="511" t="s">
        <v>4137</v>
      </c>
      <c r="M694" s="610" t="s">
        <v>7223</v>
      </c>
      <c r="N694" s="548">
        <v>45124</v>
      </c>
      <c r="O694" s="512">
        <f t="shared" si="31"/>
        <v>7</v>
      </c>
      <c r="P694" s="512">
        <f t="shared" si="32"/>
        <v>7</v>
      </c>
      <c r="Q694" s="498" t="str">
        <f t="shared" si="33"/>
        <v>Gastos_Gerais</v>
      </c>
    </row>
    <row r="695" spans="1:17" ht="60" hidden="1" x14ac:dyDescent="0.2">
      <c r="A695" s="505">
        <v>5540</v>
      </c>
      <c r="B695" s="506">
        <v>45124</v>
      </c>
      <c r="C695" s="507">
        <v>45108</v>
      </c>
      <c r="D695" s="508" t="s">
        <v>264</v>
      </c>
      <c r="E695" s="520" t="s">
        <v>60</v>
      </c>
      <c r="F695" s="521">
        <v>15</v>
      </c>
      <c r="G695" s="510" t="s">
        <v>6567</v>
      </c>
      <c r="H695" s="520" t="s">
        <v>419</v>
      </c>
      <c r="I695" s="510" t="s">
        <v>1966</v>
      </c>
      <c r="J695" s="522" t="s">
        <v>1074</v>
      </c>
      <c r="K695" s="522" t="s">
        <v>1188</v>
      </c>
      <c r="L695" s="511" t="s">
        <v>4137</v>
      </c>
      <c r="M695" s="610" t="s">
        <v>7223</v>
      </c>
      <c r="N695" s="548">
        <v>45124</v>
      </c>
      <c r="O695" s="512">
        <f t="shared" si="31"/>
        <v>7</v>
      </c>
      <c r="P695" s="512">
        <f t="shared" si="32"/>
        <v>7</v>
      </c>
      <c r="Q695" s="498" t="str">
        <f t="shared" si="33"/>
        <v>Gastos_Gerais</v>
      </c>
    </row>
    <row r="696" spans="1:17" ht="60" hidden="1" x14ac:dyDescent="0.2">
      <c r="A696" s="505">
        <v>5541</v>
      </c>
      <c r="B696" s="506">
        <v>45124</v>
      </c>
      <c r="C696" s="507">
        <v>45108</v>
      </c>
      <c r="D696" s="508" t="s">
        <v>264</v>
      </c>
      <c r="E696" s="520" t="s">
        <v>60</v>
      </c>
      <c r="F696" s="521">
        <v>15</v>
      </c>
      <c r="G696" s="510" t="s">
        <v>6567</v>
      </c>
      <c r="H696" s="520" t="s">
        <v>419</v>
      </c>
      <c r="I696" s="510" t="s">
        <v>5003</v>
      </c>
      <c r="J696" s="522" t="s">
        <v>534</v>
      </c>
      <c r="K696" s="522" t="s">
        <v>1188</v>
      </c>
      <c r="L696" s="511" t="s">
        <v>4137</v>
      </c>
      <c r="M696" s="610" t="s">
        <v>7223</v>
      </c>
      <c r="N696" s="548">
        <v>45124</v>
      </c>
      <c r="O696" s="512">
        <f t="shared" si="31"/>
        <v>7</v>
      </c>
      <c r="P696" s="512">
        <f t="shared" si="32"/>
        <v>7</v>
      </c>
      <c r="Q696" s="498" t="str">
        <f t="shared" si="33"/>
        <v>Gastos_Gerais</v>
      </c>
    </row>
    <row r="697" spans="1:17" ht="60" hidden="1" x14ac:dyDescent="0.2">
      <c r="A697" s="505">
        <v>5542</v>
      </c>
      <c r="B697" s="506">
        <v>45124</v>
      </c>
      <c r="C697" s="507">
        <v>45108</v>
      </c>
      <c r="D697" s="508" t="s">
        <v>264</v>
      </c>
      <c r="E697" s="520" t="s">
        <v>60</v>
      </c>
      <c r="F697" s="521">
        <v>15</v>
      </c>
      <c r="G697" s="510" t="s">
        <v>6567</v>
      </c>
      <c r="H697" s="520" t="s">
        <v>419</v>
      </c>
      <c r="I697" s="510" t="s">
        <v>7177</v>
      </c>
      <c r="J697" s="522" t="s">
        <v>7232</v>
      </c>
      <c r="K697" s="522" t="s">
        <v>1188</v>
      </c>
      <c r="L697" s="511" t="s">
        <v>4137</v>
      </c>
      <c r="M697" s="610" t="s">
        <v>7223</v>
      </c>
      <c r="N697" s="548">
        <v>45124</v>
      </c>
      <c r="O697" s="512">
        <f t="shared" si="31"/>
        <v>7</v>
      </c>
      <c r="P697" s="512">
        <f t="shared" si="32"/>
        <v>7</v>
      </c>
      <c r="Q697" s="498" t="str">
        <f t="shared" si="33"/>
        <v>Gastos_Gerais</v>
      </c>
    </row>
    <row r="698" spans="1:17" ht="60" hidden="1" x14ac:dyDescent="0.2">
      <c r="A698" s="505">
        <v>5543</v>
      </c>
      <c r="B698" s="506">
        <v>45124</v>
      </c>
      <c r="C698" s="507">
        <v>45108</v>
      </c>
      <c r="D698" s="508" t="s">
        <v>264</v>
      </c>
      <c r="E698" s="520" t="s">
        <v>60</v>
      </c>
      <c r="F698" s="521">
        <v>15</v>
      </c>
      <c r="G698" s="520" t="s">
        <v>6567</v>
      </c>
      <c r="H698" s="520" t="s">
        <v>419</v>
      </c>
      <c r="I698" s="510" t="s">
        <v>7179</v>
      </c>
      <c r="J698" s="522" t="s">
        <v>743</v>
      </c>
      <c r="K698" s="522" t="s">
        <v>1188</v>
      </c>
      <c r="L698" s="511" t="s">
        <v>4137</v>
      </c>
      <c r="M698" s="610" t="s">
        <v>7223</v>
      </c>
      <c r="N698" s="548">
        <v>45124</v>
      </c>
      <c r="O698" s="512">
        <f t="shared" si="31"/>
        <v>7</v>
      </c>
      <c r="P698" s="512">
        <f t="shared" si="32"/>
        <v>7</v>
      </c>
      <c r="Q698" s="498" t="str">
        <f t="shared" si="33"/>
        <v>Gastos_Gerais</v>
      </c>
    </row>
    <row r="699" spans="1:17" ht="60" hidden="1" x14ac:dyDescent="0.2">
      <c r="A699" s="505">
        <v>5544</v>
      </c>
      <c r="B699" s="506">
        <v>45124</v>
      </c>
      <c r="C699" s="507">
        <v>45108</v>
      </c>
      <c r="D699" s="508" t="s">
        <v>264</v>
      </c>
      <c r="E699" s="520" t="s">
        <v>60</v>
      </c>
      <c r="F699" s="521">
        <v>15</v>
      </c>
      <c r="G699" s="520" t="s">
        <v>6567</v>
      </c>
      <c r="H699" s="520" t="s">
        <v>419</v>
      </c>
      <c r="I699" s="510" t="s">
        <v>7180</v>
      </c>
      <c r="J699" s="522" t="s">
        <v>4108</v>
      </c>
      <c r="K699" s="522" t="s">
        <v>1188</v>
      </c>
      <c r="L699" s="511" t="s">
        <v>4137</v>
      </c>
      <c r="M699" s="610" t="s">
        <v>7223</v>
      </c>
      <c r="N699" s="548">
        <v>45124</v>
      </c>
      <c r="O699" s="512">
        <f t="shared" si="31"/>
        <v>7</v>
      </c>
      <c r="P699" s="512">
        <f t="shared" si="32"/>
        <v>7</v>
      </c>
      <c r="Q699" s="498" t="str">
        <f t="shared" si="33"/>
        <v>Gastos_Gerais</v>
      </c>
    </row>
    <row r="700" spans="1:17" ht="60" hidden="1" x14ac:dyDescent="0.2">
      <c r="A700" s="505">
        <v>5545</v>
      </c>
      <c r="B700" s="506">
        <v>45124</v>
      </c>
      <c r="C700" s="507">
        <v>45108</v>
      </c>
      <c r="D700" s="508" t="s">
        <v>264</v>
      </c>
      <c r="E700" s="520" t="s">
        <v>60</v>
      </c>
      <c r="F700" s="521">
        <v>15</v>
      </c>
      <c r="G700" s="520" t="s">
        <v>6567</v>
      </c>
      <c r="H700" s="520" t="s">
        <v>419</v>
      </c>
      <c r="I700" s="510" t="s">
        <v>7146</v>
      </c>
      <c r="J700" s="522" t="s">
        <v>852</v>
      </c>
      <c r="K700" s="522" t="s">
        <v>1188</v>
      </c>
      <c r="L700" s="511" t="s">
        <v>4137</v>
      </c>
      <c r="M700" s="610" t="s">
        <v>7223</v>
      </c>
      <c r="N700" s="548">
        <v>45124</v>
      </c>
      <c r="O700" s="512">
        <f t="shared" si="31"/>
        <v>7</v>
      </c>
      <c r="P700" s="512">
        <f t="shared" si="32"/>
        <v>7</v>
      </c>
      <c r="Q700" s="498" t="str">
        <f t="shared" si="33"/>
        <v>Gastos_Gerais</v>
      </c>
    </row>
    <row r="701" spans="1:17" ht="60" hidden="1" x14ac:dyDescent="0.2">
      <c r="A701" s="505">
        <v>5546</v>
      </c>
      <c r="B701" s="506">
        <v>45124</v>
      </c>
      <c r="C701" s="507">
        <v>45108</v>
      </c>
      <c r="D701" s="508" t="s">
        <v>264</v>
      </c>
      <c r="E701" s="520" t="s">
        <v>60</v>
      </c>
      <c r="F701" s="521">
        <v>15</v>
      </c>
      <c r="G701" s="520" t="s">
        <v>6567</v>
      </c>
      <c r="H701" s="520" t="s">
        <v>419</v>
      </c>
      <c r="I701" s="510" t="s">
        <v>2895</v>
      </c>
      <c r="J701" s="522" t="s">
        <v>514</v>
      </c>
      <c r="K701" s="522" t="s">
        <v>1188</v>
      </c>
      <c r="L701" s="511" t="s">
        <v>4137</v>
      </c>
      <c r="M701" s="610" t="s">
        <v>7223</v>
      </c>
      <c r="N701" s="548">
        <v>45124</v>
      </c>
      <c r="O701" s="512">
        <f t="shared" si="31"/>
        <v>7</v>
      </c>
      <c r="P701" s="512">
        <f t="shared" si="32"/>
        <v>7</v>
      </c>
      <c r="Q701" s="498" t="str">
        <f t="shared" si="33"/>
        <v>Gastos_Gerais</v>
      </c>
    </row>
    <row r="702" spans="1:17" ht="60" hidden="1" x14ac:dyDescent="0.2">
      <c r="A702" s="505">
        <v>5547</v>
      </c>
      <c r="B702" s="513">
        <v>45124</v>
      </c>
      <c r="C702" s="514">
        <v>45108</v>
      </c>
      <c r="D702" s="508" t="s">
        <v>264</v>
      </c>
      <c r="E702" s="515" t="s">
        <v>60</v>
      </c>
      <c r="F702" s="516">
        <v>15</v>
      </c>
      <c r="G702" s="520" t="s">
        <v>6567</v>
      </c>
      <c r="H702" s="520" t="s">
        <v>419</v>
      </c>
      <c r="I702" s="517" t="s">
        <v>4711</v>
      </c>
      <c r="J702" s="518" t="s">
        <v>787</v>
      </c>
      <c r="K702" s="518" t="s">
        <v>1188</v>
      </c>
      <c r="L702" s="511" t="s">
        <v>4137</v>
      </c>
      <c r="M702" s="610" t="s">
        <v>7223</v>
      </c>
      <c r="N702" s="548">
        <v>45124</v>
      </c>
      <c r="O702" s="512">
        <f t="shared" si="31"/>
        <v>7</v>
      </c>
      <c r="P702" s="512">
        <f t="shared" si="32"/>
        <v>7</v>
      </c>
      <c r="Q702" s="498" t="str">
        <f t="shared" si="33"/>
        <v>Gastos_Gerais</v>
      </c>
    </row>
    <row r="703" spans="1:17" ht="60" hidden="1" x14ac:dyDescent="0.2">
      <c r="A703" s="505">
        <v>5548</v>
      </c>
      <c r="B703" s="513">
        <v>45124</v>
      </c>
      <c r="C703" s="514">
        <v>45108</v>
      </c>
      <c r="D703" s="508" t="s">
        <v>264</v>
      </c>
      <c r="E703" s="508" t="s">
        <v>60</v>
      </c>
      <c r="F703" s="516">
        <v>15</v>
      </c>
      <c r="G703" s="517" t="s">
        <v>6567</v>
      </c>
      <c r="H703" s="515" t="s">
        <v>419</v>
      </c>
      <c r="I703" s="510" t="s">
        <v>7182</v>
      </c>
      <c r="J703" s="511" t="s">
        <v>1082</v>
      </c>
      <c r="K703" s="511" t="s">
        <v>1188</v>
      </c>
      <c r="L703" s="511" t="s">
        <v>4137</v>
      </c>
      <c r="M703" s="610" t="s">
        <v>7223</v>
      </c>
      <c r="N703" s="548">
        <v>45124</v>
      </c>
      <c r="O703" s="512">
        <f t="shared" si="31"/>
        <v>7</v>
      </c>
      <c r="P703" s="512">
        <f t="shared" si="32"/>
        <v>7</v>
      </c>
      <c r="Q703" s="498" t="str">
        <f t="shared" si="33"/>
        <v>Gastos_Gerais</v>
      </c>
    </row>
    <row r="704" spans="1:17" ht="60" hidden="1" x14ac:dyDescent="0.2">
      <c r="A704" s="505">
        <v>5549</v>
      </c>
      <c r="B704" s="513">
        <v>45124</v>
      </c>
      <c r="C704" s="514">
        <v>45108</v>
      </c>
      <c r="D704" s="508" t="s">
        <v>264</v>
      </c>
      <c r="E704" s="515" t="s">
        <v>60</v>
      </c>
      <c r="F704" s="516">
        <v>15</v>
      </c>
      <c r="G704" s="520" t="s">
        <v>6567</v>
      </c>
      <c r="H704" s="515" t="s">
        <v>419</v>
      </c>
      <c r="I704" s="510" t="s">
        <v>7183</v>
      </c>
      <c r="J704" s="522" t="s">
        <v>6690</v>
      </c>
      <c r="K704" s="522" t="s">
        <v>1188</v>
      </c>
      <c r="L704" s="511" t="s">
        <v>4137</v>
      </c>
      <c r="M704" s="610" t="s">
        <v>7223</v>
      </c>
      <c r="N704" s="548">
        <v>45124</v>
      </c>
      <c r="O704" s="512">
        <f t="shared" si="31"/>
        <v>7</v>
      </c>
      <c r="P704" s="512">
        <f t="shared" si="32"/>
        <v>7</v>
      </c>
      <c r="Q704" s="498" t="str">
        <f t="shared" si="33"/>
        <v>Gastos_Gerais</v>
      </c>
    </row>
    <row r="705" spans="1:17" ht="60" hidden="1" x14ac:dyDescent="0.2">
      <c r="A705" s="505">
        <v>5550</v>
      </c>
      <c r="B705" s="513">
        <v>45124</v>
      </c>
      <c r="C705" s="514">
        <v>45108</v>
      </c>
      <c r="D705" s="508" t="s">
        <v>264</v>
      </c>
      <c r="E705" s="515" t="s">
        <v>60</v>
      </c>
      <c r="F705" s="516">
        <v>15</v>
      </c>
      <c r="G705" s="520" t="s">
        <v>6567</v>
      </c>
      <c r="H705" s="515" t="s">
        <v>419</v>
      </c>
      <c r="I705" s="510" t="s">
        <v>7569</v>
      </c>
      <c r="J705" s="522" t="s">
        <v>4109</v>
      </c>
      <c r="K705" s="522" t="s">
        <v>1188</v>
      </c>
      <c r="L705" s="511" t="s">
        <v>4137</v>
      </c>
      <c r="M705" s="610" t="s">
        <v>7223</v>
      </c>
      <c r="N705" s="548">
        <v>45124</v>
      </c>
      <c r="O705" s="512">
        <f t="shared" si="31"/>
        <v>7</v>
      </c>
      <c r="P705" s="512">
        <f t="shared" si="32"/>
        <v>7</v>
      </c>
      <c r="Q705" s="498" t="str">
        <f t="shared" si="33"/>
        <v>Gastos_Gerais</v>
      </c>
    </row>
    <row r="706" spans="1:17" ht="60" hidden="1" x14ac:dyDescent="0.2">
      <c r="A706" s="505">
        <v>5551</v>
      </c>
      <c r="B706" s="513">
        <v>45124</v>
      </c>
      <c r="C706" s="514">
        <v>45108</v>
      </c>
      <c r="D706" s="508" t="s">
        <v>264</v>
      </c>
      <c r="E706" s="515" t="s">
        <v>60</v>
      </c>
      <c r="F706" s="516">
        <v>15</v>
      </c>
      <c r="G706" s="520" t="s">
        <v>6567</v>
      </c>
      <c r="H706" s="515" t="s">
        <v>419</v>
      </c>
      <c r="I706" s="510" t="s">
        <v>7185</v>
      </c>
      <c r="J706" s="522" t="s">
        <v>557</v>
      </c>
      <c r="K706" s="522" t="s">
        <v>1188</v>
      </c>
      <c r="L706" s="511" t="s">
        <v>4137</v>
      </c>
      <c r="M706" s="610" t="s">
        <v>7223</v>
      </c>
      <c r="N706" s="548">
        <v>45124</v>
      </c>
      <c r="O706" s="512">
        <f t="shared" si="31"/>
        <v>7</v>
      </c>
      <c r="P706" s="512">
        <f t="shared" si="32"/>
        <v>7</v>
      </c>
      <c r="Q706" s="498" t="str">
        <f t="shared" si="33"/>
        <v>Gastos_Gerais</v>
      </c>
    </row>
    <row r="707" spans="1:17" ht="60" hidden="1" x14ac:dyDescent="0.2">
      <c r="A707" s="505">
        <v>5552</v>
      </c>
      <c r="B707" s="506">
        <v>45124</v>
      </c>
      <c r="C707" s="507">
        <v>45108</v>
      </c>
      <c r="D707" s="508" t="s">
        <v>264</v>
      </c>
      <c r="E707" s="520" t="s">
        <v>60</v>
      </c>
      <c r="F707" s="521">
        <v>15</v>
      </c>
      <c r="G707" s="520" t="s">
        <v>6567</v>
      </c>
      <c r="H707" s="520" t="s">
        <v>419</v>
      </c>
      <c r="I707" s="510" t="s">
        <v>1872</v>
      </c>
      <c r="J707" s="522" t="s">
        <v>851</v>
      </c>
      <c r="K707" s="522" t="s">
        <v>1188</v>
      </c>
      <c r="L707" s="511" t="s">
        <v>4137</v>
      </c>
      <c r="M707" s="610" t="s">
        <v>7223</v>
      </c>
      <c r="N707" s="548">
        <v>45124</v>
      </c>
      <c r="O707" s="512">
        <f t="shared" si="31"/>
        <v>7</v>
      </c>
      <c r="P707" s="512">
        <f t="shared" si="32"/>
        <v>7</v>
      </c>
      <c r="Q707" s="498" t="str">
        <f t="shared" si="33"/>
        <v>Gastos_Gerais</v>
      </c>
    </row>
    <row r="708" spans="1:17" ht="60" hidden="1" x14ac:dyDescent="0.2">
      <c r="A708" s="505">
        <v>5553</v>
      </c>
      <c r="B708" s="506">
        <v>45124</v>
      </c>
      <c r="C708" s="507">
        <v>45108</v>
      </c>
      <c r="D708" s="508" t="s">
        <v>264</v>
      </c>
      <c r="E708" s="520" t="s">
        <v>60</v>
      </c>
      <c r="F708" s="521">
        <v>15</v>
      </c>
      <c r="G708" s="520" t="s">
        <v>6567</v>
      </c>
      <c r="H708" s="520" t="s">
        <v>419</v>
      </c>
      <c r="I708" s="528" t="s">
        <v>7186</v>
      </c>
      <c r="J708" s="522" t="s">
        <v>1079</v>
      </c>
      <c r="K708" s="522" t="s">
        <v>1188</v>
      </c>
      <c r="L708" s="511" t="s">
        <v>4137</v>
      </c>
      <c r="M708" s="610" t="s">
        <v>7223</v>
      </c>
      <c r="N708" s="548">
        <v>45124</v>
      </c>
      <c r="O708" s="512">
        <f t="shared" si="31"/>
        <v>7</v>
      </c>
      <c r="P708" s="512">
        <f t="shared" si="32"/>
        <v>7</v>
      </c>
      <c r="Q708" s="498" t="str">
        <f t="shared" si="33"/>
        <v>Gastos_Gerais</v>
      </c>
    </row>
    <row r="709" spans="1:17" ht="60" hidden="1" x14ac:dyDescent="0.2">
      <c r="A709" s="505">
        <v>5554</v>
      </c>
      <c r="B709" s="506">
        <v>45124</v>
      </c>
      <c r="C709" s="507">
        <v>45108</v>
      </c>
      <c r="D709" s="508" t="s">
        <v>264</v>
      </c>
      <c r="E709" s="508" t="s">
        <v>60</v>
      </c>
      <c r="F709" s="509">
        <v>15</v>
      </c>
      <c r="G709" s="508" t="s">
        <v>6567</v>
      </c>
      <c r="H709" s="510" t="s">
        <v>419</v>
      </c>
      <c r="I709" s="510" t="s">
        <v>7187</v>
      </c>
      <c r="J709" s="511" t="s">
        <v>674</v>
      </c>
      <c r="K709" s="511" t="s">
        <v>1188</v>
      </c>
      <c r="L709" s="511" t="s">
        <v>4137</v>
      </c>
      <c r="M709" s="610" t="s">
        <v>7223</v>
      </c>
      <c r="N709" s="548">
        <v>45124</v>
      </c>
      <c r="O709" s="512">
        <f t="shared" ref="O709:O772" si="34">IF(B709=0,0,IF(YEAR(B709)=$P$1,MONTH(B709)-$O$1+1,(YEAR(B709)-$P$1)*12-$O$1+1+MONTH(B709)))</f>
        <v>7</v>
      </c>
      <c r="P709" s="512">
        <f t="shared" ref="P709:P772" si="35">IF(C709=0,0,IF(YEAR(C709)=$P$1,MONTH(C709)-$O$1+1,(YEAR(C709)-$P$1)*12-$O$1+1+MONTH(C709)))</f>
        <v>7</v>
      </c>
      <c r="Q709" s="498" t="str">
        <f t="shared" ref="Q709:Q772" si="36">SUBSTITUTE(D709," ","_")</f>
        <v>Gastos_Gerais</v>
      </c>
    </row>
    <row r="710" spans="1:17" ht="60" hidden="1" x14ac:dyDescent="0.2">
      <c r="A710" s="505">
        <v>5555</v>
      </c>
      <c r="B710" s="506">
        <v>45124</v>
      </c>
      <c r="C710" s="507">
        <v>45108</v>
      </c>
      <c r="D710" s="508" t="s">
        <v>264</v>
      </c>
      <c r="E710" s="520" t="s">
        <v>60</v>
      </c>
      <c r="F710" s="521">
        <v>15</v>
      </c>
      <c r="G710" s="520" t="s">
        <v>6567</v>
      </c>
      <c r="H710" s="520" t="s">
        <v>419</v>
      </c>
      <c r="I710" s="510" t="s">
        <v>4851</v>
      </c>
      <c r="J710" s="522" t="s">
        <v>937</v>
      </c>
      <c r="K710" s="511" t="s">
        <v>1188</v>
      </c>
      <c r="L710" s="511" t="s">
        <v>4137</v>
      </c>
      <c r="M710" s="610" t="s">
        <v>7223</v>
      </c>
      <c r="N710" s="548">
        <v>45124</v>
      </c>
      <c r="O710" s="512">
        <f t="shared" si="34"/>
        <v>7</v>
      </c>
      <c r="P710" s="512">
        <f t="shared" si="35"/>
        <v>7</v>
      </c>
      <c r="Q710" s="498" t="str">
        <f t="shared" si="36"/>
        <v>Gastos_Gerais</v>
      </c>
    </row>
    <row r="711" spans="1:17" ht="60" hidden="1" x14ac:dyDescent="0.2">
      <c r="A711" s="505">
        <v>5556</v>
      </c>
      <c r="B711" s="506">
        <v>45124</v>
      </c>
      <c r="C711" s="507">
        <v>45108</v>
      </c>
      <c r="D711" s="508" t="s">
        <v>264</v>
      </c>
      <c r="E711" s="508" t="s">
        <v>60</v>
      </c>
      <c r="F711" s="509">
        <v>15</v>
      </c>
      <c r="G711" s="508" t="s">
        <v>6567</v>
      </c>
      <c r="H711" s="510" t="s">
        <v>419</v>
      </c>
      <c r="I711" s="510" t="s">
        <v>7097</v>
      </c>
      <c r="J711" s="511" t="s">
        <v>795</v>
      </c>
      <c r="K711" s="511" t="s">
        <v>1188</v>
      </c>
      <c r="L711" s="511" t="s">
        <v>4137</v>
      </c>
      <c r="M711" s="610" t="s">
        <v>7223</v>
      </c>
      <c r="N711" s="548">
        <v>45124</v>
      </c>
      <c r="O711" s="512">
        <f t="shared" si="34"/>
        <v>7</v>
      </c>
      <c r="P711" s="512">
        <f t="shared" si="35"/>
        <v>7</v>
      </c>
      <c r="Q711" s="498" t="str">
        <f t="shared" si="36"/>
        <v>Gastos_Gerais</v>
      </c>
    </row>
    <row r="712" spans="1:17" ht="60" hidden="1" x14ac:dyDescent="0.2">
      <c r="A712" s="505">
        <v>5557</v>
      </c>
      <c r="B712" s="506">
        <v>45124</v>
      </c>
      <c r="C712" s="507">
        <v>45108</v>
      </c>
      <c r="D712" s="508" t="s">
        <v>264</v>
      </c>
      <c r="E712" s="520" t="s">
        <v>60</v>
      </c>
      <c r="F712" s="521">
        <v>15</v>
      </c>
      <c r="G712" s="520" t="s">
        <v>6567</v>
      </c>
      <c r="H712" s="520" t="s">
        <v>419</v>
      </c>
      <c r="I712" s="510" t="s">
        <v>7570</v>
      </c>
      <c r="J712" s="522" t="s">
        <v>1097</v>
      </c>
      <c r="K712" s="522" t="s">
        <v>1188</v>
      </c>
      <c r="L712" s="511" t="s">
        <v>4137</v>
      </c>
      <c r="M712" s="610" t="s">
        <v>7223</v>
      </c>
      <c r="N712" s="548">
        <v>45124</v>
      </c>
      <c r="O712" s="512">
        <f t="shared" si="34"/>
        <v>7</v>
      </c>
      <c r="P712" s="512">
        <f t="shared" si="35"/>
        <v>7</v>
      </c>
      <c r="Q712" s="498" t="str">
        <f t="shared" si="36"/>
        <v>Gastos_Gerais</v>
      </c>
    </row>
    <row r="713" spans="1:17" ht="60" hidden="1" x14ac:dyDescent="0.2">
      <c r="A713" s="505">
        <v>5558</v>
      </c>
      <c r="B713" s="506">
        <v>45124</v>
      </c>
      <c r="C713" s="507">
        <v>45108</v>
      </c>
      <c r="D713" s="508" t="s">
        <v>264</v>
      </c>
      <c r="E713" s="520" t="s">
        <v>60</v>
      </c>
      <c r="F713" s="521">
        <v>15</v>
      </c>
      <c r="G713" s="520" t="s">
        <v>6567</v>
      </c>
      <c r="H713" s="520" t="s">
        <v>419</v>
      </c>
      <c r="I713" s="510" t="s">
        <v>7189</v>
      </c>
      <c r="J713" s="522" t="s">
        <v>7233</v>
      </c>
      <c r="K713" s="522" t="s">
        <v>1188</v>
      </c>
      <c r="L713" s="511" t="s">
        <v>4137</v>
      </c>
      <c r="M713" s="610" t="s">
        <v>7223</v>
      </c>
      <c r="N713" s="548">
        <v>45124</v>
      </c>
      <c r="O713" s="512">
        <f t="shared" si="34"/>
        <v>7</v>
      </c>
      <c r="P713" s="512">
        <f t="shared" si="35"/>
        <v>7</v>
      </c>
      <c r="Q713" s="498" t="str">
        <f t="shared" si="36"/>
        <v>Gastos_Gerais</v>
      </c>
    </row>
    <row r="714" spans="1:17" ht="60" hidden="1" x14ac:dyDescent="0.2">
      <c r="A714" s="505">
        <v>5559</v>
      </c>
      <c r="B714" s="506">
        <v>45124</v>
      </c>
      <c r="C714" s="507">
        <v>45108</v>
      </c>
      <c r="D714" s="508" t="s">
        <v>264</v>
      </c>
      <c r="E714" s="520" t="s">
        <v>60</v>
      </c>
      <c r="F714" s="521">
        <v>15</v>
      </c>
      <c r="G714" s="520" t="s">
        <v>6567</v>
      </c>
      <c r="H714" s="520" t="s">
        <v>419</v>
      </c>
      <c r="I714" s="510" t="s">
        <v>7575</v>
      </c>
      <c r="J714" s="522" t="s">
        <v>995</v>
      </c>
      <c r="K714" s="522" t="s">
        <v>1188</v>
      </c>
      <c r="L714" s="511" t="s">
        <v>4137</v>
      </c>
      <c r="M714" s="610" t="s">
        <v>7223</v>
      </c>
      <c r="N714" s="548">
        <v>45124</v>
      </c>
      <c r="O714" s="512">
        <f t="shared" si="34"/>
        <v>7</v>
      </c>
      <c r="P714" s="512">
        <f t="shared" si="35"/>
        <v>7</v>
      </c>
      <c r="Q714" s="498" t="str">
        <f t="shared" si="36"/>
        <v>Gastos_Gerais</v>
      </c>
    </row>
    <row r="715" spans="1:17" ht="25.5" hidden="1" x14ac:dyDescent="0.2">
      <c r="A715" s="505">
        <v>5560</v>
      </c>
      <c r="B715" s="506">
        <v>45124</v>
      </c>
      <c r="C715" s="507">
        <v>45078</v>
      </c>
      <c r="D715" s="508" t="s">
        <v>176</v>
      </c>
      <c r="E715" s="520" t="s">
        <v>1</v>
      </c>
      <c r="F715" s="521">
        <v>263679.5</v>
      </c>
      <c r="G715" s="520" t="s">
        <v>7234</v>
      </c>
      <c r="H715" s="520" t="s">
        <v>303</v>
      </c>
      <c r="I715" s="510" t="s">
        <v>4586</v>
      </c>
      <c r="J715" s="522" t="s">
        <v>425</v>
      </c>
      <c r="K715" s="511" t="s">
        <v>1188</v>
      </c>
      <c r="L715" s="511" t="s">
        <v>1410</v>
      </c>
      <c r="M715" s="610" t="s">
        <v>425</v>
      </c>
      <c r="N715" s="548">
        <v>45124</v>
      </c>
      <c r="O715" s="512">
        <f t="shared" si="34"/>
        <v>7</v>
      </c>
      <c r="P715" s="512">
        <f t="shared" si="35"/>
        <v>6</v>
      </c>
      <c r="Q715" s="498" t="str">
        <f t="shared" si="36"/>
        <v>Gastos_com_Pessoal</v>
      </c>
    </row>
    <row r="716" spans="1:17" ht="25.5" hidden="1" x14ac:dyDescent="0.2">
      <c r="A716" s="505">
        <v>5561</v>
      </c>
      <c r="B716" s="506">
        <v>45124</v>
      </c>
      <c r="C716" s="507">
        <v>45078</v>
      </c>
      <c r="D716" s="508" t="s">
        <v>176</v>
      </c>
      <c r="E716" s="508" t="s">
        <v>1</v>
      </c>
      <c r="F716" s="509">
        <v>94503.1</v>
      </c>
      <c r="G716" s="508" t="s">
        <v>6670</v>
      </c>
      <c r="H716" s="510" t="s">
        <v>303</v>
      </c>
      <c r="I716" s="510" t="s">
        <v>1889</v>
      </c>
      <c r="J716" s="511" t="s">
        <v>425</v>
      </c>
      <c r="K716" s="511" t="s">
        <v>1188</v>
      </c>
      <c r="L716" s="511" t="s">
        <v>1410</v>
      </c>
      <c r="M716" s="610" t="s">
        <v>425</v>
      </c>
      <c r="N716" s="548">
        <v>45124</v>
      </c>
      <c r="O716" s="512">
        <f t="shared" si="34"/>
        <v>7</v>
      </c>
      <c r="P716" s="512">
        <f t="shared" si="35"/>
        <v>6</v>
      </c>
      <c r="Q716" s="498" t="str">
        <f t="shared" si="36"/>
        <v>Gastos_com_Pessoal</v>
      </c>
    </row>
    <row r="717" spans="1:17" ht="25.5" hidden="1" x14ac:dyDescent="0.2">
      <c r="A717" s="505">
        <v>5562</v>
      </c>
      <c r="B717" s="529">
        <v>45124</v>
      </c>
      <c r="C717" s="507">
        <v>45078</v>
      </c>
      <c r="D717" s="508" t="s">
        <v>176</v>
      </c>
      <c r="E717" s="510" t="s">
        <v>245</v>
      </c>
      <c r="F717" s="523">
        <v>141621.89000000001</v>
      </c>
      <c r="G717" s="510" t="s">
        <v>7235</v>
      </c>
      <c r="H717" s="510" t="s">
        <v>303</v>
      </c>
      <c r="I717" s="510" t="s">
        <v>4588</v>
      </c>
      <c r="J717" s="522" t="s">
        <v>425</v>
      </c>
      <c r="K717" s="511" t="s">
        <v>1188</v>
      </c>
      <c r="L717" s="511" t="s">
        <v>1410</v>
      </c>
      <c r="M717" s="610" t="s">
        <v>425</v>
      </c>
      <c r="N717" s="548">
        <v>45124</v>
      </c>
      <c r="O717" s="512">
        <f t="shared" si="34"/>
        <v>7</v>
      </c>
      <c r="P717" s="512">
        <f t="shared" si="35"/>
        <v>6</v>
      </c>
      <c r="Q717" s="498" t="str">
        <f t="shared" si="36"/>
        <v>Gastos_com_Pessoal</v>
      </c>
    </row>
    <row r="718" spans="1:17" ht="24" hidden="1" x14ac:dyDescent="0.2">
      <c r="A718" s="505">
        <v>5563</v>
      </c>
      <c r="B718" s="529">
        <v>45124</v>
      </c>
      <c r="C718" s="507">
        <v>45108</v>
      </c>
      <c r="D718" s="508" t="s">
        <v>264</v>
      </c>
      <c r="E718" s="510" t="s">
        <v>96</v>
      </c>
      <c r="F718" s="523">
        <v>250</v>
      </c>
      <c r="G718" s="510" t="s">
        <v>7236</v>
      </c>
      <c r="H718" s="510" t="s">
        <v>302</v>
      </c>
      <c r="I718" s="510" t="s">
        <v>7237</v>
      </c>
      <c r="J718" s="522" t="s">
        <v>6398</v>
      </c>
      <c r="K718" s="511" t="s">
        <v>1157</v>
      </c>
      <c r="L718" s="511" t="s">
        <v>32</v>
      </c>
      <c r="M718" s="610">
        <v>20233831</v>
      </c>
      <c r="N718" s="548">
        <v>45119</v>
      </c>
      <c r="O718" s="512">
        <f t="shared" si="34"/>
        <v>7</v>
      </c>
      <c r="P718" s="512">
        <f t="shared" si="35"/>
        <v>7</v>
      </c>
      <c r="Q718" s="498" t="str">
        <f t="shared" si="36"/>
        <v>Gastos_Gerais</v>
      </c>
    </row>
    <row r="719" spans="1:17" ht="24" hidden="1" x14ac:dyDescent="0.2">
      <c r="A719" s="505">
        <v>5564</v>
      </c>
      <c r="B719" s="506">
        <v>45124</v>
      </c>
      <c r="C719" s="507">
        <v>45108</v>
      </c>
      <c r="D719" s="508" t="s">
        <v>264</v>
      </c>
      <c r="E719" s="520" t="s">
        <v>96</v>
      </c>
      <c r="F719" s="521">
        <v>488.8</v>
      </c>
      <c r="G719" s="520" t="s">
        <v>7238</v>
      </c>
      <c r="H719" s="520" t="s">
        <v>418</v>
      </c>
      <c r="I719" s="510" t="s">
        <v>6482</v>
      </c>
      <c r="J719" s="522" t="s">
        <v>6054</v>
      </c>
      <c r="K719" s="522" t="s">
        <v>1157</v>
      </c>
      <c r="L719" s="511" t="s">
        <v>32</v>
      </c>
      <c r="M719" s="610">
        <v>151</v>
      </c>
      <c r="N719" s="548">
        <v>45119</v>
      </c>
      <c r="O719" s="512">
        <f t="shared" si="34"/>
        <v>7</v>
      </c>
      <c r="P719" s="512">
        <f t="shared" si="35"/>
        <v>7</v>
      </c>
      <c r="Q719" s="498" t="str">
        <f t="shared" si="36"/>
        <v>Gastos_Gerais</v>
      </c>
    </row>
    <row r="720" spans="1:17" ht="24" hidden="1" x14ac:dyDescent="0.2">
      <c r="A720" s="505">
        <v>5565</v>
      </c>
      <c r="B720" s="506">
        <v>45124</v>
      </c>
      <c r="C720" s="507">
        <v>45108</v>
      </c>
      <c r="D720" s="508" t="s">
        <v>264</v>
      </c>
      <c r="E720" s="520" t="s">
        <v>402</v>
      </c>
      <c r="F720" s="521">
        <v>22.9</v>
      </c>
      <c r="G720" s="510" t="s">
        <v>1487</v>
      </c>
      <c r="H720" s="520" t="s">
        <v>416</v>
      </c>
      <c r="I720" s="510" t="s">
        <v>7203</v>
      </c>
      <c r="J720" s="522" t="s">
        <v>1686</v>
      </c>
      <c r="K720" s="522" t="s">
        <v>1157</v>
      </c>
      <c r="L720" s="511" t="s">
        <v>32</v>
      </c>
      <c r="M720" s="610">
        <v>1566</v>
      </c>
      <c r="N720" s="548">
        <v>45111</v>
      </c>
      <c r="O720" s="512">
        <f t="shared" si="34"/>
        <v>7</v>
      </c>
      <c r="P720" s="512">
        <f t="shared" si="35"/>
        <v>7</v>
      </c>
      <c r="Q720" s="498" t="str">
        <f t="shared" si="36"/>
        <v>Gastos_Gerais</v>
      </c>
    </row>
    <row r="721" spans="1:17" ht="24" hidden="1" x14ac:dyDescent="0.2">
      <c r="A721" s="505">
        <v>5566</v>
      </c>
      <c r="B721" s="506">
        <v>45124</v>
      </c>
      <c r="C721" s="507">
        <v>45078</v>
      </c>
      <c r="D721" s="508" t="s">
        <v>264</v>
      </c>
      <c r="E721" s="520" t="s">
        <v>138</v>
      </c>
      <c r="F721" s="521">
        <v>260</v>
      </c>
      <c r="G721" s="510" t="s">
        <v>138</v>
      </c>
      <c r="H721" s="520" t="s">
        <v>417</v>
      </c>
      <c r="I721" s="510" t="s">
        <v>1237</v>
      </c>
      <c r="J721" s="522" t="s">
        <v>7239</v>
      </c>
      <c r="K721" s="522" t="s">
        <v>1157</v>
      </c>
      <c r="L721" s="511" t="s">
        <v>32</v>
      </c>
      <c r="M721" s="610">
        <v>9766</v>
      </c>
      <c r="N721" s="548">
        <v>45097</v>
      </c>
      <c r="O721" s="512">
        <f t="shared" si="34"/>
        <v>7</v>
      </c>
      <c r="P721" s="512">
        <f t="shared" si="35"/>
        <v>6</v>
      </c>
      <c r="Q721" s="498" t="str">
        <f t="shared" si="36"/>
        <v>Gastos_Gerais</v>
      </c>
    </row>
    <row r="722" spans="1:17" ht="24" hidden="1" x14ac:dyDescent="0.2">
      <c r="A722" s="505">
        <v>5567</v>
      </c>
      <c r="B722" s="506">
        <v>45125</v>
      </c>
      <c r="C722" s="507">
        <v>45108</v>
      </c>
      <c r="D722" s="508" t="s">
        <v>264</v>
      </c>
      <c r="E722" s="520" t="s">
        <v>402</v>
      </c>
      <c r="F722" s="521">
        <v>74.989999999999995</v>
      </c>
      <c r="G722" s="510" t="s">
        <v>1487</v>
      </c>
      <c r="H722" s="520" t="s">
        <v>416</v>
      </c>
      <c r="I722" s="510" t="s">
        <v>6452</v>
      </c>
      <c r="J722" s="522" t="s">
        <v>4902</v>
      </c>
      <c r="K722" s="522" t="s">
        <v>1157</v>
      </c>
      <c r="L722" s="511" t="s">
        <v>32</v>
      </c>
      <c r="M722" s="610">
        <v>36</v>
      </c>
      <c r="N722" s="548">
        <v>45120</v>
      </c>
      <c r="O722" s="512">
        <f t="shared" si="34"/>
        <v>7</v>
      </c>
      <c r="P722" s="512">
        <f t="shared" si="35"/>
        <v>7</v>
      </c>
      <c r="Q722" s="498" t="str">
        <f t="shared" si="36"/>
        <v>Gastos_Gerais</v>
      </c>
    </row>
    <row r="723" spans="1:17" ht="48" hidden="1" x14ac:dyDescent="0.2">
      <c r="A723" s="505">
        <v>5568</v>
      </c>
      <c r="B723" s="506">
        <v>45125</v>
      </c>
      <c r="C723" s="507">
        <v>45108</v>
      </c>
      <c r="D723" s="508" t="s">
        <v>264</v>
      </c>
      <c r="E723" s="520" t="s">
        <v>386</v>
      </c>
      <c r="F723" s="521">
        <v>1545.48</v>
      </c>
      <c r="G723" s="510" t="s">
        <v>7240</v>
      </c>
      <c r="H723" s="520" t="s">
        <v>423</v>
      </c>
      <c r="I723" s="510" t="s">
        <v>6874</v>
      </c>
      <c r="J723" s="522" t="s">
        <v>6875</v>
      </c>
      <c r="K723" s="522" t="s">
        <v>1157</v>
      </c>
      <c r="L723" s="511" t="s">
        <v>32</v>
      </c>
      <c r="M723" s="610">
        <v>2023164</v>
      </c>
      <c r="N723" s="548">
        <v>45119</v>
      </c>
      <c r="O723" s="512">
        <f t="shared" si="34"/>
        <v>7</v>
      </c>
      <c r="P723" s="512">
        <f t="shared" si="35"/>
        <v>7</v>
      </c>
      <c r="Q723" s="498" t="str">
        <f t="shared" si="36"/>
        <v>Gastos_Gerais</v>
      </c>
    </row>
    <row r="724" spans="1:17" ht="25.5" hidden="1" x14ac:dyDescent="0.2">
      <c r="A724" s="505">
        <v>5569</v>
      </c>
      <c r="B724" s="506">
        <v>45125</v>
      </c>
      <c r="C724" s="507">
        <v>45108</v>
      </c>
      <c r="D724" s="520" t="s">
        <v>176</v>
      </c>
      <c r="E724" s="520" t="s">
        <v>10</v>
      </c>
      <c r="F724" s="521">
        <v>2956.73</v>
      </c>
      <c r="G724" s="510" t="s">
        <v>4306</v>
      </c>
      <c r="H724" s="520" t="s">
        <v>418</v>
      </c>
      <c r="I724" s="510" t="s">
        <v>5691</v>
      </c>
      <c r="J724" s="522" t="s">
        <v>730</v>
      </c>
      <c r="K724" s="522" t="s">
        <v>1307</v>
      </c>
      <c r="L724" s="511" t="s">
        <v>1218</v>
      </c>
      <c r="M724" s="610" t="s">
        <v>7241</v>
      </c>
      <c r="N724" s="548">
        <v>45125</v>
      </c>
      <c r="O724" s="512">
        <f t="shared" si="34"/>
        <v>7</v>
      </c>
      <c r="P724" s="512">
        <f t="shared" si="35"/>
        <v>7</v>
      </c>
      <c r="Q724" s="498" t="str">
        <f t="shared" si="36"/>
        <v>Gastos_com_Pessoal</v>
      </c>
    </row>
    <row r="725" spans="1:17" ht="25.5" hidden="1" x14ac:dyDescent="0.2">
      <c r="A725" s="505">
        <v>5570</v>
      </c>
      <c r="B725" s="506">
        <v>45125</v>
      </c>
      <c r="C725" s="507">
        <v>45108</v>
      </c>
      <c r="D725" s="508" t="s">
        <v>176</v>
      </c>
      <c r="E725" s="520" t="s">
        <v>10</v>
      </c>
      <c r="F725" s="509">
        <v>2096.75</v>
      </c>
      <c r="G725" s="510" t="s">
        <v>4306</v>
      </c>
      <c r="H725" s="510" t="s">
        <v>416</v>
      </c>
      <c r="I725" s="517" t="s">
        <v>3716</v>
      </c>
      <c r="J725" s="511" t="s">
        <v>1008</v>
      </c>
      <c r="K725" s="522" t="s">
        <v>1307</v>
      </c>
      <c r="L725" s="511" t="s">
        <v>1218</v>
      </c>
      <c r="M725" s="610" t="s">
        <v>7242</v>
      </c>
      <c r="N725" s="548">
        <v>45125</v>
      </c>
      <c r="O725" s="512">
        <f t="shared" si="34"/>
        <v>7</v>
      </c>
      <c r="P725" s="512">
        <f t="shared" si="35"/>
        <v>7</v>
      </c>
      <c r="Q725" s="498" t="str">
        <f t="shared" si="36"/>
        <v>Gastos_com_Pessoal</v>
      </c>
    </row>
    <row r="726" spans="1:17" ht="24" hidden="1" x14ac:dyDescent="0.2">
      <c r="A726" s="505">
        <v>5571</v>
      </c>
      <c r="B726" s="506">
        <v>45125</v>
      </c>
      <c r="C726" s="507">
        <v>45108</v>
      </c>
      <c r="D726" s="508" t="s">
        <v>264</v>
      </c>
      <c r="E726" s="520" t="s">
        <v>402</v>
      </c>
      <c r="F726" s="521">
        <v>339.27</v>
      </c>
      <c r="G726" s="520" t="s">
        <v>1487</v>
      </c>
      <c r="H726" s="520" t="s">
        <v>421</v>
      </c>
      <c r="I726" s="510" t="s">
        <v>6941</v>
      </c>
      <c r="J726" s="522" t="s">
        <v>4156</v>
      </c>
      <c r="K726" s="522" t="s">
        <v>1157</v>
      </c>
      <c r="L726" s="511" t="s">
        <v>32</v>
      </c>
      <c r="M726" s="610">
        <v>71</v>
      </c>
      <c r="N726" s="548">
        <v>45125</v>
      </c>
      <c r="O726" s="512">
        <f t="shared" si="34"/>
        <v>7</v>
      </c>
      <c r="P726" s="512">
        <f t="shared" si="35"/>
        <v>7</v>
      </c>
      <c r="Q726" s="498" t="str">
        <f t="shared" si="36"/>
        <v>Gastos_Gerais</v>
      </c>
    </row>
    <row r="727" spans="1:17" ht="24" hidden="1" x14ac:dyDescent="0.2">
      <c r="A727" s="505">
        <v>5572</v>
      </c>
      <c r="B727" s="506">
        <v>45125</v>
      </c>
      <c r="C727" s="507">
        <v>45108</v>
      </c>
      <c r="D727" s="508" t="s">
        <v>264</v>
      </c>
      <c r="E727" s="520" t="s">
        <v>388</v>
      </c>
      <c r="F727" s="521">
        <v>608</v>
      </c>
      <c r="G727" s="520" t="s">
        <v>7243</v>
      </c>
      <c r="H727" s="520" t="s">
        <v>420</v>
      </c>
      <c r="I727" s="510" t="s">
        <v>7244</v>
      </c>
      <c r="J727" s="522" t="s">
        <v>7245</v>
      </c>
      <c r="K727" s="522" t="s">
        <v>1157</v>
      </c>
      <c r="L727" s="511" t="s">
        <v>32</v>
      </c>
      <c r="M727" s="610">
        <v>2786</v>
      </c>
      <c r="N727" s="548">
        <v>45124</v>
      </c>
      <c r="O727" s="512">
        <f t="shared" si="34"/>
        <v>7</v>
      </c>
      <c r="P727" s="512">
        <f t="shared" si="35"/>
        <v>7</v>
      </c>
      <c r="Q727" s="498" t="str">
        <f t="shared" si="36"/>
        <v>Gastos_Gerais</v>
      </c>
    </row>
    <row r="728" spans="1:17" ht="36" hidden="1" x14ac:dyDescent="0.2">
      <c r="A728" s="505">
        <v>5573</v>
      </c>
      <c r="B728" s="506">
        <v>45125</v>
      </c>
      <c r="C728" s="507">
        <v>45108</v>
      </c>
      <c r="D728" s="508" t="s">
        <v>264</v>
      </c>
      <c r="E728" s="520" t="s">
        <v>293</v>
      </c>
      <c r="F728" s="521">
        <v>720</v>
      </c>
      <c r="G728" s="520" t="s">
        <v>7578</v>
      </c>
      <c r="H728" s="520" t="s">
        <v>419</v>
      </c>
      <c r="I728" s="510" t="s">
        <v>7246</v>
      </c>
      <c r="J728" s="522" t="s">
        <v>7247</v>
      </c>
      <c r="K728" s="522" t="s">
        <v>1157</v>
      </c>
      <c r="L728" s="511" t="s">
        <v>32</v>
      </c>
      <c r="M728" s="610">
        <v>4050</v>
      </c>
      <c r="N728" s="548">
        <v>45124</v>
      </c>
      <c r="O728" s="512">
        <f t="shared" si="34"/>
        <v>7</v>
      </c>
      <c r="P728" s="512">
        <f t="shared" si="35"/>
        <v>7</v>
      </c>
      <c r="Q728" s="498" t="str">
        <f t="shared" si="36"/>
        <v>Gastos_Gerais</v>
      </c>
    </row>
    <row r="729" spans="1:17" ht="24" hidden="1" x14ac:dyDescent="0.2">
      <c r="A729" s="505">
        <v>5574</v>
      </c>
      <c r="B729" s="506">
        <v>45125</v>
      </c>
      <c r="C729" s="507">
        <v>45108</v>
      </c>
      <c r="D729" s="508" t="s">
        <v>264</v>
      </c>
      <c r="E729" s="520" t="s">
        <v>96</v>
      </c>
      <c r="F729" s="521">
        <v>492.3</v>
      </c>
      <c r="G729" s="510" t="s">
        <v>7248</v>
      </c>
      <c r="H729" s="520" t="s">
        <v>422</v>
      </c>
      <c r="I729" s="510" t="s">
        <v>7249</v>
      </c>
      <c r="J729" s="522" t="s">
        <v>7250</v>
      </c>
      <c r="K729" s="522" t="s">
        <v>1157</v>
      </c>
      <c r="L729" s="511" t="s">
        <v>32</v>
      </c>
      <c r="M729" s="610">
        <v>882</v>
      </c>
      <c r="N729" s="548">
        <v>45124</v>
      </c>
      <c r="O729" s="512">
        <f t="shared" si="34"/>
        <v>7</v>
      </c>
      <c r="P729" s="512">
        <f t="shared" si="35"/>
        <v>7</v>
      </c>
      <c r="Q729" s="498" t="str">
        <f t="shared" si="36"/>
        <v>Gastos_Gerais</v>
      </c>
    </row>
    <row r="730" spans="1:17" ht="24" hidden="1" x14ac:dyDescent="0.2">
      <c r="A730" s="505">
        <v>5575</v>
      </c>
      <c r="B730" s="506">
        <v>45125</v>
      </c>
      <c r="C730" s="507">
        <v>45078</v>
      </c>
      <c r="D730" s="508" t="s">
        <v>264</v>
      </c>
      <c r="E730" s="520" t="s">
        <v>82</v>
      </c>
      <c r="F730" s="521">
        <v>1972.09</v>
      </c>
      <c r="G730" s="520" t="s">
        <v>1154</v>
      </c>
      <c r="H730" s="520" t="s">
        <v>420</v>
      </c>
      <c r="I730" s="510" t="s">
        <v>3697</v>
      </c>
      <c r="J730" s="522" t="s">
        <v>1857</v>
      </c>
      <c r="K730" s="522" t="s">
        <v>1157</v>
      </c>
      <c r="L730" s="511" t="s">
        <v>1158</v>
      </c>
      <c r="M730" s="610">
        <v>971041</v>
      </c>
      <c r="N730" s="548">
        <v>45125</v>
      </c>
      <c r="O730" s="512">
        <f t="shared" si="34"/>
        <v>7</v>
      </c>
      <c r="P730" s="512">
        <f t="shared" si="35"/>
        <v>6</v>
      </c>
      <c r="Q730" s="498" t="str">
        <f t="shared" si="36"/>
        <v>Gastos_Gerais</v>
      </c>
    </row>
    <row r="731" spans="1:17" ht="36" hidden="1" x14ac:dyDescent="0.2">
      <c r="A731" s="505">
        <v>5576</v>
      </c>
      <c r="B731" s="506">
        <v>45125</v>
      </c>
      <c r="C731" s="507">
        <v>45108</v>
      </c>
      <c r="D731" s="508" t="s">
        <v>264</v>
      </c>
      <c r="E731" s="508" t="s">
        <v>96</v>
      </c>
      <c r="F731" s="521">
        <v>219.05</v>
      </c>
      <c r="G731" s="520" t="s">
        <v>7251</v>
      </c>
      <c r="H731" s="520" t="s">
        <v>414</v>
      </c>
      <c r="I731" s="510" t="s">
        <v>7252</v>
      </c>
      <c r="J731" s="522" t="s">
        <v>6253</v>
      </c>
      <c r="K731" s="522" t="s">
        <v>1157</v>
      </c>
      <c r="L731" s="511" t="s">
        <v>32</v>
      </c>
      <c r="M731" s="610">
        <v>2086</v>
      </c>
      <c r="N731" s="548">
        <v>45125</v>
      </c>
      <c r="O731" s="512">
        <f t="shared" si="34"/>
        <v>7</v>
      </c>
      <c r="P731" s="512">
        <f t="shared" si="35"/>
        <v>7</v>
      </c>
      <c r="Q731" s="498" t="str">
        <f t="shared" si="36"/>
        <v>Gastos_Gerais</v>
      </c>
    </row>
    <row r="732" spans="1:17" ht="25.5" hidden="1" x14ac:dyDescent="0.2">
      <c r="A732" s="505">
        <v>5577</v>
      </c>
      <c r="B732" s="506">
        <v>45125</v>
      </c>
      <c r="C732" s="507">
        <v>45108</v>
      </c>
      <c r="D732" s="508" t="s">
        <v>176</v>
      </c>
      <c r="E732" s="508" t="s">
        <v>261</v>
      </c>
      <c r="F732" s="509">
        <v>1770.64</v>
      </c>
      <c r="G732" s="530" t="s">
        <v>1207</v>
      </c>
      <c r="H732" s="510" t="s">
        <v>416</v>
      </c>
      <c r="I732" s="510" t="s">
        <v>3716</v>
      </c>
      <c r="J732" s="522" t="s">
        <v>1008</v>
      </c>
      <c r="K732" s="522" t="s">
        <v>1188</v>
      </c>
      <c r="L732" s="511" t="s">
        <v>4137</v>
      </c>
      <c r="M732" s="610">
        <v>185703309</v>
      </c>
      <c r="N732" s="548">
        <v>45125</v>
      </c>
      <c r="O732" s="512">
        <f t="shared" si="34"/>
        <v>7</v>
      </c>
      <c r="P732" s="512">
        <f t="shared" si="35"/>
        <v>7</v>
      </c>
      <c r="Q732" s="498" t="str">
        <f t="shared" si="36"/>
        <v>Gastos_com_Pessoal</v>
      </c>
    </row>
    <row r="733" spans="1:17" ht="25.5" hidden="1" x14ac:dyDescent="0.2">
      <c r="A733" s="505">
        <v>5578</v>
      </c>
      <c r="B733" s="506">
        <v>45125</v>
      </c>
      <c r="C733" s="507">
        <v>45108</v>
      </c>
      <c r="D733" s="508" t="s">
        <v>176</v>
      </c>
      <c r="E733" s="520" t="s">
        <v>280</v>
      </c>
      <c r="F733" s="521">
        <v>3953.75</v>
      </c>
      <c r="G733" s="520" t="s">
        <v>1209</v>
      </c>
      <c r="H733" s="520" t="s">
        <v>416</v>
      </c>
      <c r="I733" s="510" t="s">
        <v>3716</v>
      </c>
      <c r="J733" s="522" t="s">
        <v>1008</v>
      </c>
      <c r="K733" s="522" t="s">
        <v>1188</v>
      </c>
      <c r="L733" s="511" t="s">
        <v>4137</v>
      </c>
      <c r="M733" s="610">
        <v>185703309</v>
      </c>
      <c r="N733" s="548">
        <v>45125</v>
      </c>
      <c r="O733" s="512">
        <f t="shared" si="34"/>
        <v>7</v>
      </c>
      <c r="P733" s="512">
        <f t="shared" si="35"/>
        <v>7</v>
      </c>
      <c r="Q733" s="498" t="str">
        <f t="shared" si="36"/>
        <v>Gastos_com_Pessoal</v>
      </c>
    </row>
    <row r="734" spans="1:17" ht="25.5" hidden="1" x14ac:dyDescent="0.2">
      <c r="A734" s="505">
        <v>5579</v>
      </c>
      <c r="B734" s="506">
        <v>45125</v>
      </c>
      <c r="C734" s="507">
        <v>45108</v>
      </c>
      <c r="D734" s="508" t="s">
        <v>176</v>
      </c>
      <c r="E734" s="520" t="s">
        <v>262</v>
      </c>
      <c r="F734" s="521">
        <v>1317.92</v>
      </c>
      <c r="G734" s="520" t="s">
        <v>1210</v>
      </c>
      <c r="H734" s="520" t="s">
        <v>416</v>
      </c>
      <c r="I734" s="510" t="s">
        <v>3716</v>
      </c>
      <c r="J734" s="522" t="s">
        <v>1008</v>
      </c>
      <c r="K734" s="522" t="s">
        <v>1188</v>
      </c>
      <c r="L734" s="511" t="s">
        <v>4137</v>
      </c>
      <c r="M734" s="610">
        <v>185703309</v>
      </c>
      <c r="N734" s="548">
        <v>45125</v>
      </c>
      <c r="O734" s="512">
        <f t="shared" si="34"/>
        <v>7</v>
      </c>
      <c r="P734" s="512">
        <f t="shared" si="35"/>
        <v>7</v>
      </c>
      <c r="Q734" s="498" t="str">
        <f t="shared" si="36"/>
        <v>Gastos_com_Pessoal</v>
      </c>
    </row>
    <row r="735" spans="1:17" ht="36" hidden="1" x14ac:dyDescent="0.2">
      <c r="A735" s="505">
        <v>5580</v>
      </c>
      <c r="B735" s="506">
        <v>45125</v>
      </c>
      <c r="C735" s="507">
        <v>45108</v>
      </c>
      <c r="D735" s="508" t="s">
        <v>176</v>
      </c>
      <c r="E735" s="520" t="s">
        <v>169</v>
      </c>
      <c r="F735" s="521">
        <v>4261.76</v>
      </c>
      <c r="G735" s="520" t="s">
        <v>1211</v>
      </c>
      <c r="H735" s="520" t="s">
        <v>416</v>
      </c>
      <c r="I735" s="510" t="s">
        <v>3716</v>
      </c>
      <c r="J735" s="522" t="s">
        <v>1008</v>
      </c>
      <c r="K735" s="522" t="s">
        <v>1188</v>
      </c>
      <c r="L735" s="511" t="s">
        <v>4137</v>
      </c>
      <c r="M735" s="610">
        <v>185703309</v>
      </c>
      <c r="N735" s="548">
        <v>45125</v>
      </c>
      <c r="O735" s="512">
        <f t="shared" si="34"/>
        <v>7</v>
      </c>
      <c r="P735" s="512">
        <f t="shared" si="35"/>
        <v>7</v>
      </c>
      <c r="Q735" s="498" t="str">
        <f t="shared" si="36"/>
        <v>Gastos_com_Pessoal</v>
      </c>
    </row>
    <row r="736" spans="1:17" ht="25.5" hidden="1" x14ac:dyDescent="0.2">
      <c r="A736" s="505">
        <v>5581</v>
      </c>
      <c r="B736" s="506">
        <v>45125</v>
      </c>
      <c r="C736" s="507">
        <v>45108</v>
      </c>
      <c r="D736" s="508" t="s">
        <v>176</v>
      </c>
      <c r="E736" s="520" t="s">
        <v>261</v>
      </c>
      <c r="F736" s="521">
        <v>1647.68</v>
      </c>
      <c r="G736" s="520" t="s">
        <v>1207</v>
      </c>
      <c r="H736" s="520" t="s">
        <v>418</v>
      </c>
      <c r="I736" s="510" t="s">
        <v>5691</v>
      </c>
      <c r="J736" s="522" t="s">
        <v>730</v>
      </c>
      <c r="K736" s="522" t="s">
        <v>1188</v>
      </c>
      <c r="L736" s="511" t="s">
        <v>4137</v>
      </c>
      <c r="M736" s="610">
        <v>185703309</v>
      </c>
      <c r="N736" s="548">
        <v>45125</v>
      </c>
      <c r="O736" s="512">
        <f t="shared" si="34"/>
        <v>7</v>
      </c>
      <c r="P736" s="512">
        <f t="shared" si="35"/>
        <v>7</v>
      </c>
      <c r="Q736" s="498" t="str">
        <f t="shared" si="36"/>
        <v>Gastos_com_Pessoal</v>
      </c>
    </row>
    <row r="737" spans="1:17" ht="25.5" hidden="1" x14ac:dyDescent="0.2">
      <c r="A737" s="505">
        <v>5582</v>
      </c>
      <c r="B737" s="506">
        <v>45125</v>
      </c>
      <c r="C737" s="507">
        <v>45108</v>
      </c>
      <c r="D737" s="508" t="s">
        <v>176</v>
      </c>
      <c r="E737" s="520" t="s">
        <v>280</v>
      </c>
      <c r="F737" s="521">
        <v>3562.23</v>
      </c>
      <c r="G737" s="520" t="s">
        <v>1209</v>
      </c>
      <c r="H737" s="520" t="s">
        <v>418</v>
      </c>
      <c r="I737" s="510" t="s">
        <v>5691</v>
      </c>
      <c r="J737" s="522" t="s">
        <v>730</v>
      </c>
      <c r="K737" s="522" t="s">
        <v>1188</v>
      </c>
      <c r="L737" s="511" t="s">
        <v>4137</v>
      </c>
      <c r="M737" s="610">
        <v>185703309</v>
      </c>
      <c r="N737" s="548">
        <v>45125</v>
      </c>
      <c r="O737" s="512">
        <f t="shared" si="34"/>
        <v>7</v>
      </c>
      <c r="P737" s="512">
        <f t="shared" si="35"/>
        <v>7</v>
      </c>
      <c r="Q737" s="498" t="str">
        <f t="shared" si="36"/>
        <v>Gastos_com_Pessoal</v>
      </c>
    </row>
    <row r="738" spans="1:17" ht="25.5" hidden="1" x14ac:dyDescent="0.2">
      <c r="A738" s="505">
        <v>5583</v>
      </c>
      <c r="B738" s="506">
        <v>45125</v>
      </c>
      <c r="C738" s="507">
        <v>45108</v>
      </c>
      <c r="D738" s="508" t="s">
        <v>176</v>
      </c>
      <c r="E738" s="520" t="s">
        <v>262</v>
      </c>
      <c r="F738" s="521">
        <v>1187.4000000000001</v>
      </c>
      <c r="G738" s="520" t="s">
        <v>1210</v>
      </c>
      <c r="H738" s="520" t="s">
        <v>418</v>
      </c>
      <c r="I738" s="510" t="s">
        <v>5691</v>
      </c>
      <c r="J738" s="522" t="s">
        <v>730</v>
      </c>
      <c r="K738" s="522" t="s">
        <v>1188</v>
      </c>
      <c r="L738" s="511" t="s">
        <v>4137</v>
      </c>
      <c r="M738" s="610">
        <v>185703309</v>
      </c>
      <c r="N738" s="548">
        <v>45125</v>
      </c>
      <c r="O738" s="512">
        <f t="shared" si="34"/>
        <v>7</v>
      </c>
      <c r="P738" s="512">
        <f t="shared" si="35"/>
        <v>7</v>
      </c>
      <c r="Q738" s="498" t="str">
        <f t="shared" si="36"/>
        <v>Gastos_com_Pessoal</v>
      </c>
    </row>
    <row r="739" spans="1:17" ht="36" hidden="1" x14ac:dyDescent="0.2">
      <c r="A739" s="505">
        <v>5584</v>
      </c>
      <c r="B739" s="506">
        <v>45125</v>
      </c>
      <c r="C739" s="507">
        <v>45108</v>
      </c>
      <c r="D739" s="508" t="s">
        <v>176</v>
      </c>
      <c r="E739" s="520" t="s">
        <v>169</v>
      </c>
      <c r="F739" s="521">
        <v>3686.4</v>
      </c>
      <c r="G739" s="520" t="s">
        <v>1211</v>
      </c>
      <c r="H739" s="520" t="s">
        <v>418</v>
      </c>
      <c r="I739" s="510" t="s">
        <v>5691</v>
      </c>
      <c r="J739" s="522" t="s">
        <v>730</v>
      </c>
      <c r="K739" s="522" t="s">
        <v>1188</v>
      </c>
      <c r="L739" s="511" t="s">
        <v>4137</v>
      </c>
      <c r="M739" s="610">
        <v>185703309</v>
      </c>
      <c r="N739" s="548">
        <v>45125</v>
      </c>
      <c r="O739" s="512">
        <f t="shared" si="34"/>
        <v>7</v>
      </c>
      <c r="P739" s="512">
        <f t="shared" si="35"/>
        <v>7</v>
      </c>
      <c r="Q739" s="498" t="str">
        <f t="shared" si="36"/>
        <v>Gastos_com_Pessoal</v>
      </c>
    </row>
    <row r="740" spans="1:17" ht="25.5" hidden="1" x14ac:dyDescent="0.2">
      <c r="A740" s="505">
        <v>5585</v>
      </c>
      <c r="B740" s="506">
        <v>45125</v>
      </c>
      <c r="C740" s="507">
        <v>45108</v>
      </c>
      <c r="D740" s="508" t="s">
        <v>176</v>
      </c>
      <c r="E740" s="520" t="s">
        <v>261</v>
      </c>
      <c r="F740" s="521">
        <v>1213.1099999999999</v>
      </c>
      <c r="G740" s="520" t="s">
        <v>1207</v>
      </c>
      <c r="H740" s="510" t="s">
        <v>423</v>
      </c>
      <c r="I740" s="510" t="s">
        <v>5334</v>
      </c>
      <c r="J740" s="522" t="s">
        <v>4098</v>
      </c>
      <c r="K740" s="522" t="s">
        <v>1188</v>
      </c>
      <c r="L740" s="511" t="s">
        <v>4137</v>
      </c>
      <c r="M740" s="610">
        <v>185703309</v>
      </c>
      <c r="N740" s="548">
        <v>45125</v>
      </c>
      <c r="O740" s="512">
        <f t="shared" si="34"/>
        <v>7</v>
      </c>
      <c r="P740" s="512">
        <f t="shared" si="35"/>
        <v>7</v>
      </c>
      <c r="Q740" s="498" t="str">
        <f t="shared" si="36"/>
        <v>Gastos_com_Pessoal</v>
      </c>
    </row>
    <row r="741" spans="1:17" ht="25.5" hidden="1" x14ac:dyDescent="0.2">
      <c r="A741" s="505">
        <v>5586</v>
      </c>
      <c r="B741" s="506">
        <v>45125</v>
      </c>
      <c r="C741" s="507">
        <v>45108</v>
      </c>
      <c r="D741" s="508" t="s">
        <v>176</v>
      </c>
      <c r="E741" s="520" t="s">
        <v>280</v>
      </c>
      <c r="F741" s="521">
        <v>970.48</v>
      </c>
      <c r="G741" s="520" t="s">
        <v>1209</v>
      </c>
      <c r="H741" s="510" t="s">
        <v>423</v>
      </c>
      <c r="I741" s="510" t="s">
        <v>5334</v>
      </c>
      <c r="J741" s="522" t="s">
        <v>4098</v>
      </c>
      <c r="K741" s="522" t="s">
        <v>1188</v>
      </c>
      <c r="L741" s="511" t="s">
        <v>4137</v>
      </c>
      <c r="M741" s="610">
        <v>185703309</v>
      </c>
      <c r="N741" s="548">
        <v>45125</v>
      </c>
      <c r="O741" s="512">
        <f t="shared" si="34"/>
        <v>7</v>
      </c>
      <c r="P741" s="512">
        <f t="shared" si="35"/>
        <v>7</v>
      </c>
      <c r="Q741" s="498" t="str">
        <f t="shared" si="36"/>
        <v>Gastos_com_Pessoal</v>
      </c>
    </row>
    <row r="742" spans="1:17" ht="25.5" hidden="1" x14ac:dyDescent="0.2">
      <c r="A742" s="505">
        <v>5587</v>
      </c>
      <c r="B742" s="506">
        <v>45125</v>
      </c>
      <c r="C742" s="507">
        <v>45108</v>
      </c>
      <c r="D742" s="508" t="s">
        <v>176</v>
      </c>
      <c r="E742" s="520" t="s">
        <v>262</v>
      </c>
      <c r="F742" s="521">
        <v>323.49</v>
      </c>
      <c r="G742" s="520" t="s">
        <v>1210</v>
      </c>
      <c r="H742" s="510" t="s">
        <v>423</v>
      </c>
      <c r="I742" s="510" t="s">
        <v>5334</v>
      </c>
      <c r="J742" s="522" t="s">
        <v>4098</v>
      </c>
      <c r="K742" s="522" t="s">
        <v>1188</v>
      </c>
      <c r="L742" s="511" t="s">
        <v>4137</v>
      </c>
      <c r="M742" s="610">
        <v>185703309</v>
      </c>
      <c r="N742" s="548">
        <v>45125</v>
      </c>
      <c r="O742" s="512">
        <f t="shared" si="34"/>
        <v>7</v>
      </c>
      <c r="P742" s="512">
        <f t="shared" si="35"/>
        <v>7</v>
      </c>
      <c r="Q742" s="498" t="str">
        <f t="shared" si="36"/>
        <v>Gastos_com_Pessoal</v>
      </c>
    </row>
    <row r="743" spans="1:17" ht="36" hidden="1" x14ac:dyDescent="0.2">
      <c r="A743" s="505">
        <v>5588</v>
      </c>
      <c r="B743" s="506">
        <v>45125</v>
      </c>
      <c r="C743" s="507">
        <v>45108</v>
      </c>
      <c r="D743" s="508" t="s">
        <v>176</v>
      </c>
      <c r="E743" s="508" t="s">
        <v>169</v>
      </c>
      <c r="F743" s="509">
        <v>450.7</v>
      </c>
      <c r="G743" s="508" t="s">
        <v>1211</v>
      </c>
      <c r="H743" s="510" t="s">
        <v>423</v>
      </c>
      <c r="I743" s="510" t="s">
        <v>5334</v>
      </c>
      <c r="J743" s="531" t="s">
        <v>4098</v>
      </c>
      <c r="K743" s="522" t="s">
        <v>1188</v>
      </c>
      <c r="L743" s="511" t="s">
        <v>4137</v>
      </c>
      <c r="M743" s="610">
        <v>185703309</v>
      </c>
      <c r="N743" s="548">
        <v>45125</v>
      </c>
      <c r="O743" s="512">
        <f t="shared" si="34"/>
        <v>7</v>
      </c>
      <c r="P743" s="512">
        <f t="shared" si="35"/>
        <v>7</v>
      </c>
      <c r="Q743" s="498" t="str">
        <f t="shared" si="36"/>
        <v>Gastos_com_Pessoal</v>
      </c>
    </row>
    <row r="744" spans="1:17" ht="60" hidden="1" x14ac:dyDescent="0.2">
      <c r="A744" s="505">
        <v>5589</v>
      </c>
      <c r="B744" s="506">
        <v>45125</v>
      </c>
      <c r="C744" s="507">
        <v>45108</v>
      </c>
      <c r="D744" s="508" t="s">
        <v>264</v>
      </c>
      <c r="E744" s="520" t="s">
        <v>60</v>
      </c>
      <c r="F744" s="521">
        <v>15</v>
      </c>
      <c r="G744" s="520" t="s">
        <v>6567</v>
      </c>
      <c r="H744" s="520" t="s">
        <v>419</v>
      </c>
      <c r="I744" s="510" t="s">
        <v>7231</v>
      </c>
      <c r="J744" s="522" t="s">
        <v>903</v>
      </c>
      <c r="K744" s="522" t="s">
        <v>1188</v>
      </c>
      <c r="L744" s="511" t="s">
        <v>4137</v>
      </c>
      <c r="M744" s="610">
        <v>185703309</v>
      </c>
      <c r="N744" s="548">
        <v>45125</v>
      </c>
      <c r="O744" s="512">
        <f t="shared" si="34"/>
        <v>7</v>
      </c>
      <c r="P744" s="512">
        <f t="shared" si="35"/>
        <v>7</v>
      </c>
      <c r="Q744" s="498" t="str">
        <f t="shared" si="36"/>
        <v>Gastos_Gerais</v>
      </c>
    </row>
    <row r="745" spans="1:17" hidden="1" x14ac:dyDescent="0.2">
      <c r="A745" s="505">
        <v>5590</v>
      </c>
      <c r="B745" s="506">
        <v>45125</v>
      </c>
      <c r="C745" s="507">
        <v>45108</v>
      </c>
      <c r="D745" s="508" t="s">
        <v>264</v>
      </c>
      <c r="E745" s="508" t="s">
        <v>6172</v>
      </c>
      <c r="F745" s="509">
        <v>870</v>
      </c>
      <c r="G745" s="530" t="s">
        <v>7253</v>
      </c>
      <c r="H745" s="510" t="s">
        <v>420</v>
      </c>
      <c r="I745" s="510" t="s">
        <v>7254</v>
      </c>
      <c r="J745" s="522" t="s">
        <v>4863</v>
      </c>
      <c r="K745" s="522" t="s">
        <v>1157</v>
      </c>
      <c r="L745" s="511" t="s">
        <v>32</v>
      </c>
      <c r="M745" s="610">
        <v>1</v>
      </c>
      <c r="N745" s="548">
        <v>45124</v>
      </c>
      <c r="O745" s="512">
        <f t="shared" si="34"/>
        <v>7</v>
      </c>
      <c r="P745" s="512">
        <f t="shared" si="35"/>
        <v>7</v>
      </c>
      <c r="Q745" s="498" t="str">
        <f t="shared" si="36"/>
        <v>Gastos_Gerais</v>
      </c>
    </row>
    <row r="746" spans="1:17" ht="25.5" hidden="1" x14ac:dyDescent="0.2">
      <c r="A746" s="505">
        <v>5591</v>
      </c>
      <c r="B746" s="506">
        <v>45125</v>
      </c>
      <c r="C746" s="507">
        <v>45139</v>
      </c>
      <c r="D746" s="508" t="s">
        <v>176</v>
      </c>
      <c r="E746" s="508" t="s">
        <v>158</v>
      </c>
      <c r="F746" s="521">
        <v>64</v>
      </c>
      <c r="G746" s="530" t="s">
        <v>5537</v>
      </c>
      <c r="H746" s="520" t="s">
        <v>416</v>
      </c>
      <c r="I746" s="510" t="s">
        <v>7579</v>
      </c>
      <c r="J746" s="522" t="s">
        <v>1574</v>
      </c>
      <c r="K746" s="522" t="s">
        <v>1157</v>
      </c>
      <c r="L746" s="511" t="s">
        <v>32</v>
      </c>
      <c r="M746" s="610">
        <v>202312500</v>
      </c>
      <c r="N746" s="548">
        <v>45133</v>
      </c>
      <c r="O746" s="512">
        <f t="shared" si="34"/>
        <v>7</v>
      </c>
      <c r="P746" s="512">
        <f t="shared" si="35"/>
        <v>8</v>
      </c>
      <c r="Q746" s="498" t="str">
        <f t="shared" si="36"/>
        <v>Gastos_com_Pessoal</v>
      </c>
    </row>
    <row r="747" spans="1:17" ht="25.5" hidden="1" x14ac:dyDescent="0.2">
      <c r="A747" s="505">
        <v>5592</v>
      </c>
      <c r="B747" s="506">
        <v>45125</v>
      </c>
      <c r="C747" s="507">
        <v>45139</v>
      </c>
      <c r="D747" s="508" t="s">
        <v>176</v>
      </c>
      <c r="E747" s="508" t="s">
        <v>158</v>
      </c>
      <c r="F747" s="521">
        <v>86.52</v>
      </c>
      <c r="G747" s="520" t="s">
        <v>7474</v>
      </c>
      <c r="H747" s="520" t="s">
        <v>303</v>
      </c>
      <c r="I747" s="510" t="s">
        <v>6221</v>
      </c>
      <c r="J747" s="522" t="s">
        <v>1405</v>
      </c>
      <c r="K747" s="522" t="s">
        <v>1157</v>
      </c>
      <c r="L747" s="511" t="s">
        <v>32</v>
      </c>
      <c r="M747" s="610">
        <v>2023180124</v>
      </c>
      <c r="N747" s="548">
        <v>45126</v>
      </c>
      <c r="O747" s="512">
        <f t="shared" si="34"/>
        <v>7</v>
      </c>
      <c r="P747" s="512">
        <f t="shared" si="35"/>
        <v>8</v>
      </c>
      <c r="Q747" s="498" t="str">
        <f t="shared" si="36"/>
        <v>Gastos_com_Pessoal</v>
      </c>
    </row>
    <row r="748" spans="1:17" ht="25.5" hidden="1" x14ac:dyDescent="0.2">
      <c r="A748" s="505">
        <v>5593</v>
      </c>
      <c r="B748" s="506">
        <v>45125</v>
      </c>
      <c r="C748" s="507">
        <v>45108</v>
      </c>
      <c r="D748" s="508" t="s">
        <v>176</v>
      </c>
      <c r="E748" s="508" t="s">
        <v>6</v>
      </c>
      <c r="F748" s="523">
        <v>420.01</v>
      </c>
      <c r="G748" s="510" t="s">
        <v>7580</v>
      </c>
      <c r="H748" s="510" t="s">
        <v>302</v>
      </c>
      <c r="I748" s="510" t="s">
        <v>6749</v>
      </c>
      <c r="J748" s="522" t="s">
        <v>1232</v>
      </c>
      <c r="K748" s="511" t="s">
        <v>1157</v>
      </c>
      <c r="L748" s="511" t="s">
        <v>1157</v>
      </c>
      <c r="M748" s="610">
        <v>3126298</v>
      </c>
      <c r="N748" s="548">
        <v>45126</v>
      </c>
      <c r="O748" s="512">
        <f t="shared" si="34"/>
        <v>7</v>
      </c>
      <c r="P748" s="512">
        <f t="shared" si="35"/>
        <v>7</v>
      </c>
      <c r="Q748" s="498" t="str">
        <f t="shared" si="36"/>
        <v>Gastos_com_Pessoal</v>
      </c>
    </row>
    <row r="749" spans="1:17" ht="24" hidden="1" x14ac:dyDescent="0.2">
      <c r="A749" s="505">
        <v>5594</v>
      </c>
      <c r="B749" s="506">
        <v>45125</v>
      </c>
      <c r="C749" s="507">
        <v>45108</v>
      </c>
      <c r="D749" s="508" t="s">
        <v>264</v>
      </c>
      <c r="E749" s="520" t="s">
        <v>398</v>
      </c>
      <c r="F749" s="521">
        <v>1997.23</v>
      </c>
      <c r="G749" s="520" t="s">
        <v>1271</v>
      </c>
      <c r="H749" s="520" t="s">
        <v>421</v>
      </c>
      <c r="I749" s="510" t="s">
        <v>7581</v>
      </c>
      <c r="J749" s="522" t="s">
        <v>1804</v>
      </c>
      <c r="K749" s="511" t="s">
        <v>1157</v>
      </c>
      <c r="L749" s="511" t="s">
        <v>32</v>
      </c>
      <c r="M749" s="610">
        <v>38679</v>
      </c>
      <c r="N749" s="548">
        <v>45125</v>
      </c>
      <c r="O749" s="512">
        <f t="shared" si="34"/>
        <v>7</v>
      </c>
      <c r="P749" s="512">
        <f t="shared" si="35"/>
        <v>7</v>
      </c>
      <c r="Q749" s="498" t="str">
        <f t="shared" si="36"/>
        <v>Gastos_Gerais</v>
      </c>
    </row>
    <row r="750" spans="1:17" ht="24" hidden="1" x14ac:dyDescent="0.2">
      <c r="A750" s="505">
        <v>5595</v>
      </c>
      <c r="B750" s="506">
        <v>45125</v>
      </c>
      <c r="C750" s="507">
        <v>45108</v>
      </c>
      <c r="D750" s="508" t="s">
        <v>264</v>
      </c>
      <c r="E750" s="520" t="s">
        <v>398</v>
      </c>
      <c r="F750" s="521">
        <v>964.7</v>
      </c>
      <c r="G750" s="520" t="s">
        <v>1271</v>
      </c>
      <c r="H750" s="520" t="s">
        <v>423</v>
      </c>
      <c r="I750" s="510" t="s">
        <v>7581</v>
      </c>
      <c r="J750" s="522" t="s">
        <v>1804</v>
      </c>
      <c r="K750" s="511" t="s">
        <v>1157</v>
      </c>
      <c r="L750" s="511" t="s">
        <v>32</v>
      </c>
      <c r="M750" s="610">
        <v>38680</v>
      </c>
      <c r="N750" s="548">
        <v>45125</v>
      </c>
      <c r="O750" s="512">
        <f t="shared" si="34"/>
        <v>7</v>
      </c>
      <c r="P750" s="512">
        <f t="shared" si="35"/>
        <v>7</v>
      </c>
      <c r="Q750" s="498" t="str">
        <f t="shared" si="36"/>
        <v>Gastos_Gerais</v>
      </c>
    </row>
    <row r="751" spans="1:17" ht="24" hidden="1" x14ac:dyDescent="0.2">
      <c r="A751" s="505">
        <v>5596</v>
      </c>
      <c r="B751" s="506">
        <v>45125</v>
      </c>
      <c r="C751" s="507">
        <v>45108</v>
      </c>
      <c r="D751" s="508" t="s">
        <v>264</v>
      </c>
      <c r="E751" s="520" t="s">
        <v>398</v>
      </c>
      <c r="F751" s="521">
        <v>666.87</v>
      </c>
      <c r="G751" s="520" t="s">
        <v>1271</v>
      </c>
      <c r="H751" s="520" t="s">
        <v>414</v>
      </c>
      <c r="I751" s="510" t="s">
        <v>7581</v>
      </c>
      <c r="J751" s="522" t="s">
        <v>1804</v>
      </c>
      <c r="K751" s="511" t="s">
        <v>1157</v>
      </c>
      <c r="L751" s="511" t="s">
        <v>32</v>
      </c>
      <c r="M751" s="610">
        <v>38681</v>
      </c>
      <c r="N751" s="548">
        <v>45125</v>
      </c>
      <c r="O751" s="512">
        <f t="shared" si="34"/>
        <v>7</v>
      </c>
      <c r="P751" s="512">
        <f t="shared" si="35"/>
        <v>7</v>
      </c>
      <c r="Q751" s="498" t="str">
        <f t="shared" si="36"/>
        <v>Gastos_Gerais</v>
      </c>
    </row>
    <row r="752" spans="1:17" ht="24" hidden="1" x14ac:dyDescent="0.2">
      <c r="A752" s="505">
        <v>5597</v>
      </c>
      <c r="B752" s="506">
        <v>45125</v>
      </c>
      <c r="C752" s="507">
        <v>45108</v>
      </c>
      <c r="D752" s="508" t="s">
        <v>264</v>
      </c>
      <c r="E752" s="520" t="s">
        <v>398</v>
      </c>
      <c r="F752" s="521">
        <v>354.26</v>
      </c>
      <c r="G752" s="520" t="s">
        <v>1271</v>
      </c>
      <c r="H752" s="520" t="s">
        <v>493</v>
      </c>
      <c r="I752" s="510" t="s">
        <v>7581</v>
      </c>
      <c r="J752" s="522" t="s">
        <v>1804</v>
      </c>
      <c r="K752" s="511" t="s">
        <v>1157</v>
      </c>
      <c r="L752" s="511" t="s">
        <v>32</v>
      </c>
      <c r="M752" s="610">
        <v>38682</v>
      </c>
      <c r="N752" s="548">
        <v>45125</v>
      </c>
      <c r="O752" s="512">
        <f t="shared" si="34"/>
        <v>7</v>
      </c>
      <c r="P752" s="512">
        <f t="shared" si="35"/>
        <v>7</v>
      </c>
      <c r="Q752" s="498" t="str">
        <f t="shared" si="36"/>
        <v>Gastos_Gerais</v>
      </c>
    </row>
    <row r="753" spans="1:17" ht="24" hidden="1" x14ac:dyDescent="0.2">
      <c r="A753" s="505">
        <v>5598</v>
      </c>
      <c r="B753" s="506">
        <v>45125</v>
      </c>
      <c r="C753" s="507">
        <v>45108</v>
      </c>
      <c r="D753" s="508" t="s">
        <v>264</v>
      </c>
      <c r="E753" s="520" t="s">
        <v>398</v>
      </c>
      <c r="F753" s="521">
        <v>898.59</v>
      </c>
      <c r="G753" s="520" t="s">
        <v>1271</v>
      </c>
      <c r="H753" s="520" t="s">
        <v>419</v>
      </c>
      <c r="I753" s="510" t="s">
        <v>7581</v>
      </c>
      <c r="J753" s="522" t="s">
        <v>1804</v>
      </c>
      <c r="K753" s="511" t="s">
        <v>1157</v>
      </c>
      <c r="L753" s="511" t="s">
        <v>32</v>
      </c>
      <c r="M753" s="610">
        <v>38683</v>
      </c>
      <c r="N753" s="548">
        <v>45125</v>
      </c>
      <c r="O753" s="512">
        <f t="shared" si="34"/>
        <v>7</v>
      </c>
      <c r="P753" s="512">
        <f t="shared" si="35"/>
        <v>7</v>
      </c>
      <c r="Q753" s="498" t="str">
        <f t="shared" si="36"/>
        <v>Gastos_Gerais</v>
      </c>
    </row>
    <row r="754" spans="1:17" ht="36" hidden="1" x14ac:dyDescent="0.2">
      <c r="A754" s="505">
        <v>5599</v>
      </c>
      <c r="B754" s="506">
        <v>45125</v>
      </c>
      <c r="C754" s="507">
        <v>45108</v>
      </c>
      <c r="D754" s="508" t="s">
        <v>264</v>
      </c>
      <c r="E754" s="508" t="s">
        <v>182</v>
      </c>
      <c r="F754" s="509">
        <v>500</v>
      </c>
      <c r="G754" s="508" t="s">
        <v>7255</v>
      </c>
      <c r="H754" s="510" t="s">
        <v>417</v>
      </c>
      <c r="I754" s="510" t="s">
        <v>7256</v>
      </c>
      <c r="J754" s="522" t="s">
        <v>7257</v>
      </c>
      <c r="K754" s="522" t="s">
        <v>1157</v>
      </c>
      <c r="L754" s="511" t="s">
        <v>32</v>
      </c>
      <c r="M754" s="610">
        <v>20035</v>
      </c>
      <c r="N754" s="548">
        <v>45124</v>
      </c>
      <c r="O754" s="512">
        <f t="shared" si="34"/>
        <v>7</v>
      </c>
      <c r="P754" s="512">
        <f t="shared" si="35"/>
        <v>7</v>
      </c>
      <c r="Q754" s="498" t="str">
        <f t="shared" si="36"/>
        <v>Gastos_Gerais</v>
      </c>
    </row>
    <row r="755" spans="1:17" ht="24" hidden="1" x14ac:dyDescent="0.2">
      <c r="A755" s="505">
        <v>5600</v>
      </c>
      <c r="B755" s="506">
        <v>45125</v>
      </c>
      <c r="C755" s="507">
        <v>45108</v>
      </c>
      <c r="D755" s="508" t="s">
        <v>264</v>
      </c>
      <c r="E755" s="508" t="s">
        <v>402</v>
      </c>
      <c r="F755" s="509">
        <v>69.98</v>
      </c>
      <c r="G755" s="508" t="s">
        <v>1487</v>
      </c>
      <c r="H755" s="510" t="s">
        <v>418</v>
      </c>
      <c r="I755" s="510" t="s">
        <v>7101</v>
      </c>
      <c r="J755" s="511" t="s">
        <v>2402</v>
      </c>
      <c r="K755" s="522" t="s">
        <v>1157</v>
      </c>
      <c r="L755" s="511" t="s">
        <v>32</v>
      </c>
      <c r="M755" s="610">
        <v>11765</v>
      </c>
      <c r="N755" s="548">
        <v>45120</v>
      </c>
      <c r="O755" s="512">
        <f t="shared" si="34"/>
        <v>7</v>
      </c>
      <c r="P755" s="512">
        <f t="shared" si="35"/>
        <v>7</v>
      </c>
      <c r="Q755" s="498" t="str">
        <f t="shared" si="36"/>
        <v>Gastos_Gerais</v>
      </c>
    </row>
    <row r="756" spans="1:17" ht="24" hidden="1" x14ac:dyDescent="0.2">
      <c r="A756" s="505">
        <v>5601</v>
      </c>
      <c r="B756" s="506">
        <v>45125</v>
      </c>
      <c r="C756" s="507">
        <v>45108</v>
      </c>
      <c r="D756" s="508" t="s">
        <v>264</v>
      </c>
      <c r="E756" s="508" t="s">
        <v>402</v>
      </c>
      <c r="F756" s="509">
        <v>56</v>
      </c>
      <c r="G756" s="508" t="s">
        <v>1487</v>
      </c>
      <c r="H756" s="510" t="s">
        <v>418</v>
      </c>
      <c r="I756" s="510" t="s">
        <v>7101</v>
      </c>
      <c r="J756" s="511" t="s">
        <v>2402</v>
      </c>
      <c r="K756" s="522" t="s">
        <v>1157</v>
      </c>
      <c r="L756" s="511" t="s">
        <v>32</v>
      </c>
      <c r="M756" s="610">
        <v>11762</v>
      </c>
      <c r="N756" s="548">
        <v>45120</v>
      </c>
      <c r="O756" s="512">
        <f t="shared" si="34"/>
        <v>7</v>
      </c>
      <c r="P756" s="512">
        <f t="shared" si="35"/>
        <v>7</v>
      </c>
      <c r="Q756" s="498" t="str">
        <f t="shared" si="36"/>
        <v>Gastos_Gerais</v>
      </c>
    </row>
    <row r="757" spans="1:17" ht="24" hidden="1" x14ac:dyDescent="0.2">
      <c r="A757" s="505">
        <v>5602</v>
      </c>
      <c r="B757" s="506">
        <v>45125</v>
      </c>
      <c r="C757" s="507">
        <v>45108</v>
      </c>
      <c r="D757" s="508" t="s">
        <v>264</v>
      </c>
      <c r="E757" s="508" t="s">
        <v>96</v>
      </c>
      <c r="F757" s="509">
        <v>498</v>
      </c>
      <c r="G757" s="508" t="s">
        <v>7258</v>
      </c>
      <c r="H757" s="510" t="s">
        <v>420</v>
      </c>
      <c r="I757" s="510" t="s">
        <v>7582</v>
      </c>
      <c r="J757" s="511" t="s">
        <v>7259</v>
      </c>
      <c r="K757" s="522" t="s">
        <v>1157</v>
      </c>
      <c r="L757" s="511" t="s">
        <v>32</v>
      </c>
      <c r="M757" s="610">
        <v>4776</v>
      </c>
      <c r="N757" s="548">
        <v>45119</v>
      </c>
      <c r="O757" s="512">
        <f t="shared" si="34"/>
        <v>7</v>
      </c>
      <c r="P757" s="512">
        <f t="shared" si="35"/>
        <v>7</v>
      </c>
      <c r="Q757" s="498" t="str">
        <f t="shared" si="36"/>
        <v>Gastos_Gerais</v>
      </c>
    </row>
    <row r="758" spans="1:17" ht="24" hidden="1" x14ac:dyDescent="0.2">
      <c r="A758" s="505">
        <v>5603</v>
      </c>
      <c r="B758" s="506">
        <v>45125</v>
      </c>
      <c r="C758" s="507">
        <v>45108</v>
      </c>
      <c r="D758" s="508" t="s">
        <v>264</v>
      </c>
      <c r="E758" s="508" t="s">
        <v>293</v>
      </c>
      <c r="F758" s="509">
        <v>280</v>
      </c>
      <c r="G758" s="508" t="s">
        <v>7583</v>
      </c>
      <c r="H758" s="510" t="s">
        <v>419</v>
      </c>
      <c r="I758" s="510" t="s">
        <v>7260</v>
      </c>
      <c r="J758" s="511" t="s">
        <v>6281</v>
      </c>
      <c r="K758" s="522" t="s">
        <v>1157</v>
      </c>
      <c r="L758" s="511" t="s">
        <v>32</v>
      </c>
      <c r="M758" s="610">
        <v>20231006279</v>
      </c>
      <c r="N758" s="548">
        <v>45112</v>
      </c>
      <c r="O758" s="512">
        <f t="shared" si="34"/>
        <v>7</v>
      </c>
      <c r="P758" s="512">
        <f t="shared" si="35"/>
        <v>7</v>
      </c>
      <c r="Q758" s="498" t="str">
        <f t="shared" si="36"/>
        <v>Gastos_Gerais</v>
      </c>
    </row>
    <row r="759" spans="1:17" ht="24" hidden="1" x14ac:dyDescent="0.2">
      <c r="A759" s="505">
        <v>5604</v>
      </c>
      <c r="B759" s="506">
        <v>45125</v>
      </c>
      <c r="C759" s="507">
        <v>45078</v>
      </c>
      <c r="D759" s="508" t="s">
        <v>264</v>
      </c>
      <c r="E759" s="508" t="s">
        <v>0</v>
      </c>
      <c r="F759" s="521">
        <v>1467.25</v>
      </c>
      <c r="G759" s="520" t="s">
        <v>4385</v>
      </c>
      <c r="H759" s="520" t="s">
        <v>1032</v>
      </c>
      <c r="I759" s="461" t="s">
        <v>4386</v>
      </c>
      <c r="J759" s="511" t="s">
        <v>1679</v>
      </c>
      <c r="K759" s="522" t="s">
        <v>1157</v>
      </c>
      <c r="L759" s="511" t="s">
        <v>32</v>
      </c>
      <c r="M759" s="610">
        <v>20407</v>
      </c>
      <c r="N759" s="548">
        <v>45096</v>
      </c>
      <c r="O759" s="512">
        <f t="shared" si="34"/>
        <v>7</v>
      </c>
      <c r="P759" s="512">
        <f t="shared" si="35"/>
        <v>6</v>
      </c>
      <c r="Q759" s="498" t="str">
        <f t="shared" si="36"/>
        <v>Gastos_Gerais</v>
      </c>
    </row>
    <row r="760" spans="1:17" ht="24" hidden="1" x14ac:dyDescent="0.2">
      <c r="A760" s="505">
        <v>5605</v>
      </c>
      <c r="B760" s="506">
        <v>45125</v>
      </c>
      <c r="C760" s="507">
        <v>45108</v>
      </c>
      <c r="D760" s="508" t="s">
        <v>33</v>
      </c>
      <c r="E760" s="508" t="s">
        <v>324</v>
      </c>
      <c r="F760" s="521">
        <v>0.09</v>
      </c>
      <c r="G760" s="455" t="s">
        <v>7584</v>
      </c>
      <c r="H760" s="456" t="s">
        <v>302</v>
      </c>
      <c r="I760" s="461" t="s">
        <v>1509</v>
      </c>
      <c r="J760" s="425" t="s">
        <v>1510</v>
      </c>
      <c r="K760" s="425" t="s">
        <v>4035</v>
      </c>
      <c r="L760" s="426" t="s">
        <v>1255</v>
      </c>
      <c r="M760" s="610" t="s">
        <v>425</v>
      </c>
      <c r="N760" s="548">
        <v>45125</v>
      </c>
      <c r="O760" s="512">
        <f t="shared" si="34"/>
        <v>7</v>
      </c>
      <c r="P760" s="512">
        <f t="shared" si="35"/>
        <v>7</v>
      </c>
      <c r="Q760" s="498" t="str">
        <f t="shared" si="36"/>
        <v>Receitas</v>
      </c>
    </row>
    <row r="761" spans="1:17" ht="24" hidden="1" x14ac:dyDescent="0.2">
      <c r="A761" s="505">
        <v>5606</v>
      </c>
      <c r="B761" s="506">
        <v>45126</v>
      </c>
      <c r="C761" s="507">
        <v>45108</v>
      </c>
      <c r="D761" s="508" t="s">
        <v>264</v>
      </c>
      <c r="E761" s="520" t="s">
        <v>404</v>
      </c>
      <c r="F761" s="521">
        <v>478.3</v>
      </c>
      <c r="G761" s="520" t="s">
        <v>7261</v>
      </c>
      <c r="H761" s="520" t="s">
        <v>420</v>
      </c>
      <c r="I761" s="510" t="s">
        <v>6870</v>
      </c>
      <c r="J761" s="522" t="s">
        <v>7262</v>
      </c>
      <c r="K761" s="522" t="s">
        <v>1157</v>
      </c>
      <c r="L761" s="511" t="s">
        <v>32</v>
      </c>
      <c r="M761" s="610">
        <v>24470</v>
      </c>
      <c r="N761" s="548">
        <v>45114</v>
      </c>
      <c r="O761" s="512">
        <f t="shared" si="34"/>
        <v>7</v>
      </c>
      <c r="P761" s="512">
        <f t="shared" si="35"/>
        <v>7</v>
      </c>
      <c r="Q761" s="498" t="str">
        <f t="shared" si="36"/>
        <v>Gastos_Gerais</v>
      </c>
    </row>
    <row r="762" spans="1:17" hidden="1" x14ac:dyDescent="0.2">
      <c r="A762" s="505">
        <v>5607</v>
      </c>
      <c r="B762" s="506">
        <v>45126</v>
      </c>
      <c r="C762" s="507">
        <v>45078</v>
      </c>
      <c r="D762" s="508" t="s">
        <v>264</v>
      </c>
      <c r="E762" s="520" t="s">
        <v>160</v>
      </c>
      <c r="F762" s="521">
        <v>115.28</v>
      </c>
      <c r="G762" s="520" t="s">
        <v>1737</v>
      </c>
      <c r="H762" s="520" t="s">
        <v>421</v>
      </c>
      <c r="I762" s="510" t="s">
        <v>4534</v>
      </c>
      <c r="J762" s="524" t="s">
        <v>2784</v>
      </c>
      <c r="K762" s="522" t="s">
        <v>1157</v>
      </c>
      <c r="L762" s="511" t="s">
        <v>1158</v>
      </c>
      <c r="M762" s="610" t="s">
        <v>7263</v>
      </c>
      <c r="N762" s="548">
        <v>45126</v>
      </c>
      <c r="O762" s="512">
        <f t="shared" si="34"/>
        <v>7</v>
      </c>
      <c r="P762" s="512">
        <f t="shared" si="35"/>
        <v>6</v>
      </c>
      <c r="Q762" s="498" t="str">
        <f t="shared" si="36"/>
        <v>Gastos_Gerais</v>
      </c>
    </row>
    <row r="763" spans="1:17" hidden="1" x14ac:dyDescent="0.2">
      <c r="A763" s="505">
        <v>5608</v>
      </c>
      <c r="B763" s="506">
        <v>45126</v>
      </c>
      <c r="C763" s="507">
        <v>45078</v>
      </c>
      <c r="D763" s="508" t="s">
        <v>264</v>
      </c>
      <c r="E763" s="520" t="s">
        <v>160</v>
      </c>
      <c r="F763" s="521">
        <v>163.80000000000001</v>
      </c>
      <c r="G763" s="520" t="s">
        <v>1737</v>
      </c>
      <c r="H763" s="520" t="s">
        <v>423</v>
      </c>
      <c r="I763" s="510" t="s">
        <v>4534</v>
      </c>
      <c r="J763" s="522" t="s">
        <v>2784</v>
      </c>
      <c r="K763" s="522" t="s">
        <v>1157</v>
      </c>
      <c r="L763" s="511" t="s">
        <v>1158</v>
      </c>
      <c r="M763" s="610" t="s">
        <v>7264</v>
      </c>
      <c r="N763" s="548">
        <v>45126</v>
      </c>
      <c r="O763" s="512">
        <f t="shared" si="34"/>
        <v>7</v>
      </c>
      <c r="P763" s="512">
        <f t="shared" si="35"/>
        <v>6</v>
      </c>
      <c r="Q763" s="498" t="str">
        <f t="shared" si="36"/>
        <v>Gastos_Gerais</v>
      </c>
    </row>
    <row r="764" spans="1:17" hidden="1" x14ac:dyDescent="0.2">
      <c r="A764" s="505">
        <v>5609</v>
      </c>
      <c r="B764" s="506">
        <v>45126</v>
      </c>
      <c r="C764" s="507">
        <v>45078</v>
      </c>
      <c r="D764" s="508" t="s">
        <v>264</v>
      </c>
      <c r="E764" s="520" t="s">
        <v>160</v>
      </c>
      <c r="F764" s="521">
        <v>168.18</v>
      </c>
      <c r="G764" s="520" t="s">
        <v>1737</v>
      </c>
      <c r="H764" s="520" t="s">
        <v>416</v>
      </c>
      <c r="I764" s="510" t="s">
        <v>4534</v>
      </c>
      <c r="J764" s="522" t="s">
        <v>2784</v>
      </c>
      <c r="K764" s="522" t="s">
        <v>1157</v>
      </c>
      <c r="L764" s="511" t="s">
        <v>1158</v>
      </c>
      <c r="M764" s="610" t="s">
        <v>7265</v>
      </c>
      <c r="N764" s="548">
        <v>45126</v>
      </c>
      <c r="O764" s="512">
        <f t="shared" si="34"/>
        <v>7</v>
      </c>
      <c r="P764" s="512">
        <f t="shared" si="35"/>
        <v>6</v>
      </c>
      <c r="Q764" s="498" t="str">
        <f t="shared" si="36"/>
        <v>Gastos_Gerais</v>
      </c>
    </row>
    <row r="765" spans="1:17" hidden="1" x14ac:dyDescent="0.2">
      <c r="A765" s="505">
        <v>5610</v>
      </c>
      <c r="B765" s="506">
        <v>45126</v>
      </c>
      <c r="C765" s="507">
        <v>45078</v>
      </c>
      <c r="D765" s="508" t="s">
        <v>264</v>
      </c>
      <c r="E765" s="520" t="s">
        <v>160</v>
      </c>
      <c r="F765" s="521">
        <v>247.58</v>
      </c>
      <c r="G765" s="520" t="s">
        <v>1737</v>
      </c>
      <c r="H765" s="520" t="s">
        <v>417</v>
      </c>
      <c r="I765" s="510" t="s">
        <v>4534</v>
      </c>
      <c r="J765" s="522" t="s">
        <v>2784</v>
      </c>
      <c r="K765" s="522" t="s">
        <v>1157</v>
      </c>
      <c r="L765" s="511" t="s">
        <v>1158</v>
      </c>
      <c r="M765" s="610" t="s">
        <v>7266</v>
      </c>
      <c r="N765" s="548">
        <v>45126</v>
      </c>
      <c r="O765" s="512">
        <f t="shared" si="34"/>
        <v>7</v>
      </c>
      <c r="P765" s="512">
        <f t="shared" si="35"/>
        <v>6</v>
      </c>
      <c r="Q765" s="498" t="str">
        <f t="shared" si="36"/>
        <v>Gastos_Gerais</v>
      </c>
    </row>
    <row r="766" spans="1:17" hidden="1" x14ac:dyDescent="0.2">
      <c r="A766" s="505">
        <v>5611</v>
      </c>
      <c r="B766" s="506">
        <v>45126</v>
      </c>
      <c r="C766" s="507">
        <v>45078</v>
      </c>
      <c r="D766" s="508" t="s">
        <v>264</v>
      </c>
      <c r="E766" s="520" t="s">
        <v>160</v>
      </c>
      <c r="F766" s="521">
        <v>202.75</v>
      </c>
      <c r="G766" s="520" t="s">
        <v>1737</v>
      </c>
      <c r="H766" s="520" t="s">
        <v>414</v>
      </c>
      <c r="I766" s="510" t="s">
        <v>4534</v>
      </c>
      <c r="J766" s="511" t="s">
        <v>2784</v>
      </c>
      <c r="K766" s="522" t="s">
        <v>1157</v>
      </c>
      <c r="L766" s="511" t="s">
        <v>1158</v>
      </c>
      <c r="M766" s="610" t="s">
        <v>7267</v>
      </c>
      <c r="N766" s="548">
        <v>45126</v>
      </c>
      <c r="O766" s="512">
        <f t="shared" si="34"/>
        <v>7</v>
      </c>
      <c r="P766" s="512">
        <f t="shared" si="35"/>
        <v>6</v>
      </c>
      <c r="Q766" s="498" t="str">
        <f t="shared" si="36"/>
        <v>Gastos_Gerais</v>
      </c>
    </row>
    <row r="767" spans="1:17" hidden="1" x14ac:dyDescent="0.2">
      <c r="A767" s="505">
        <v>5612</v>
      </c>
      <c r="B767" s="506">
        <v>45126</v>
      </c>
      <c r="C767" s="507">
        <v>45078</v>
      </c>
      <c r="D767" s="508" t="s">
        <v>264</v>
      </c>
      <c r="E767" s="520" t="s">
        <v>160</v>
      </c>
      <c r="F767" s="509">
        <v>106.03</v>
      </c>
      <c r="G767" s="508" t="s">
        <v>1737</v>
      </c>
      <c r="H767" s="510" t="s">
        <v>418</v>
      </c>
      <c r="I767" s="510" t="s">
        <v>5620</v>
      </c>
      <c r="J767" s="511" t="s">
        <v>7268</v>
      </c>
      <c r="K767" s="522" t="s">
        <v>1157</v>
      </c>
      <c r="L767" s="511" t="s">
        <v>1158</v>
      </c>
      <c r="M767" s="610" t="s">
        <v>7269</v>
      </c>
      <c r="N767" s="548">
        <v>45126</v>
      </c>
      <c r="O767" s="512">
        <f t="shared" si="34"/>
        <v>7</v>
      </c>
      <c r="P767" s="512">
        <f t="shared" si="35"/>
        <v>6</v>
      </c>
      <c r="Q767" s="498" t="str">
        <f t="shared" si="36"/>
        <v>Gastos_Gerais</v>
      </c>
    </row>
    <row r="768" spans="1:17" hidden="1" x14ac:dyDescent="0.2">
      <c r="A768" s="505">
        <v>5613</v>
      </c>
      <c r="B768" s="506">
        <v>45126</v>
      </c>
      <c r="C768" s="507">
        <v>45078</v>
      </c>
      <c r="D768" s="508" t="s">
        <v>264</v>
      </c>
      <c r="E768" s="520" t="s">
        <v>160</v>
      </c>
      <c r="F768" s="521">
        <v>106.03</v>
      </c>
      <c r="G768" s="520" t="s">
        <v>1737</v>
      </c>
      <c r="H768" s="520" t="s">
        <v>419</v>
      </c>
      <c r="I768" s="510" t="s">
        <v>5620</v>
      </c>
      <c r="J768" s="522" t="s">
        <v>7268</v>
      </c>
      <c r="K768" s="522" t="s">
        <v>1157</v>
      </c>
      <c r="L768" s="511" t="s">
        <v>1158</v>
      </c>
      <c r="M768" s="610" t="s">
        <v>7270</v>
      </c>
      <c r="N768" s="548">
        <v>45126</v>
      </c>
      <c r="O768" s="512">
        <f t="shared" si="34"/>
        <v>7</v>
      </c>
      <c r="P768" s="512">
        <f t="shared" si="35"/>
        <v>6</v>
      </c>
      <c r="Q768" s="498" t="str">
        <f t="shared" si="36"/>
        <v>Gastos_Gerais</v>
      </c>
    </row>
    <row r="769" spans="1:17" hidden="1" x14ac:dyDescent="0.2">
      <c r="A769" s="505">
        <v>5614</v>
      </c>
      <c r="B769" s="506">
        <v>45126</v>
      </c>
      <c r="C769" s="507">
        <v>45078</v>
      </c>
      <c r="D769" s="508" t="s">
        <v>264</v>
      </c>
      <c r="E769" s="520" t="s">
        <v>160</v>
      </c>
      <c r="F769" s="521">
        <v>102.07</v>
      </c>
      <c r="G769" s="520" t="s">
        <v>7271</v>
      </c>
      <c r="H769" s="520" t="s">
        <v>419</v>
      </c>
      <c r="I769" s="510" t="s">
        <v>5620</v>
      </c>
      <c r="J769" s="522" t="s">
        <v>7268</v>
      </c>
      <c r="K769" s="522" t="s">
        <v>1157</v>
      </c>
      <c r="L769" s="511" t="s">
        <v>1158</v>
      </c>
      <c r="M769" s="610" t="s">
        <v>7272</v>
      </c>
      <c r="N769" s="548">
        <v>45126</v>
      </c>
      <c r="O769" s="512">
        <f t="shared" si="34"/>
        <v>7</v>
      </c>
      <c r="P769" s="512">
        <f t="shared" si="35"/>
        <v>6</v>
      </c>
      <c r="Q769" s="498" t="str">
        <f t="shared" si="36"/>
        <v>Gastos_Gerais</v>
      </c>
    </row>
    <row r="770" spans="1:17" ht="24" hidden="1" x14ac:dyDescent="0.2">
      <c r="A770" s="505">
        <v>5615</v>
      </c>
      <c r="B770" s="506">
        <v>45126</v>
      </c>
      <c r="C770" s="507">
        <v>45078</v>
      </c>
      <c r="D770" s="508" t="s">
        <v>264</v>
      </c>
      <c r="E770" s="520" t="s">
        <v>177</v>
      </c>
      <c r="F770" s="521">
        <v>683.32</v>
      </c>
      <c r="G770" s="520" t="s">
        <v>1729</v>
      </c>
      <c r="H770" s="520" t="s">
        <v>418</v>
      </c>
      <c r="I770" s="510" t="s">
        <v>5620</v>
      </c>
      <c r="J770" s="522" t="s">
        <v>7268</v>
      </c>
      <c r="K770" s="522" t="s">
        <v>1157</v>
      </c>
      <c r="L770" s="511" t="s">
        <v>1158</v>
      </c>
      <c r="M770" s="610" t="s">
        <v>7273</v>
      </c>
      <c r="N770" s="548">
        <v>45126</v>
      </c>
      <c r="O770" s="512">
        <f t="shared" si="34"/>
        <v>7</v>
      </c>
      <c r="P770" s="512">
        <f t="shared" si="35"/>
        <v>6</v>
      </c>
      <c r="Q770" s="498" t="str">
        <f t="shared" si="36"/>
        <v>Gastos_Gerais</v>
      </c>
    </row>
    <row r="771" spans="1:17" ht="24" hidden="1" x14ac:dyDescent="0.2">
      <c r="A771" s="505">
        <v>5616</v>
      </c>
      <c r="B771" s="506">
        <v>45126</v>
      </c>
      <c r="C771" s="507">
        <v>45078</v>
      </c>
      <c r="D771" s="508" t="s">
        <v>264</v>
      </c>
      <c r="E771" s="520" t="s">
        <v>177</v>
      </c>
      <c r="F771" s="521">
        <v>754.51</v>
      </c>
      <c r="G771" s="520" t="s">
        <v>1729</v>
      </c>
      <c r="H771" s="520" t="s">
        <v>419</v>
      </c>
      <c r="I771" s="510" t="s">
        <v>5620</v>
      </c>
      <c r="J771" s="522" t="s">
        <v>7268</v>
      </c>
      <c r="K771" s="522" t="s">
        <v>1157</v>
      </c>
      <c r="L771" s="511" t="s">
        <v>1158</v>
      </c>
      <c r="M771" s="610" t="s">
        <v>7274</v>
      </c>
      <c r="N771" s="548">
        <v>45126</v>
      </c>
      <c r="O771" s="512">
        <f t="shared" si="34"/>
        <v>7</v>
      </c>
      <c r="P771" s="512">
        <f t="shared" si="35"/>
        <v>6</v>
      </c>
      <c r="Q771" s="498" t="str">
        <f t="shared" si="36"/>
        <v>Gastos_Gerais</v>
      </c>
    </row>
    <row r="772" spans="1:17" ht="24" hidden="1" x14ac:dyDescent="0.2">
      <c r="A772" s="505">
        <v>5617</v>
      </c>
      <c r="B772" s="506">
        <v>45126</v>
      </c>
      <c r="C772" s="507">
        <v>45078</v>
      </c>
      <c r="D772" s="508" t="s">
        <v>264</v>
      </c>
      <c r="E772" s="520" t="s">
        <v>177</v>
      </c>
      <c r="F772" s="521">
        <v>761.76</v>
      </c>
      <c r="G772" s="520" t="s">
        <v>1729</v>
      </c>
      <c r="H772" s="520" t="s">
        <v>493</v>
      </c>
      <c r="I772" s="510" t="s">
        <v>5620</v>
      </c>
      <c r="J772" s="522" t="s">
        <v>7268</v>
      </c>
      <c r="K772" s="522" t="s">
        <v>1157</v>
      </c>
      <c r="L772" s="511" t="s">
        <v>1158</v>
      </c>
      <c r="M772" s="610" t="s">
        <v>7275</v>
      </c>
      <c r="N772" s="548">
        <v>45126</v>
      </c>
      <c r="O772" s="512">
        <f t="shared" si="34"/>
        <v>7</v>
      </c>
      <c r="P772" s="512">
        <f t="shared" si="35"/>
        <v>6</v>
      </c>
      <c r="Q772" s="498" t="str">
        <f t="shared" si="36"/>
        <v>Gastos_Gerais</v>
      </c>
    </row>
    <row r="773" spans="1:17" ht="24" hidden="1" x14ac:dyDescent="0.2">
      <c r="A773" s="505">
        <v>5618</v>
      </c>
      <c r="B773" s="506">
        <v>45126</v>
      </c>
      <c r="C773" s="507">
        <v>45078</v>
      </c>
      <c r="D773" s="508" t="s">
        <v>264</v>
      </c>
      <c r="E773" s="520" t="s">
        <v>82</v>
      </c>
      <c r="F773" s="521">
        <v>13340.51</v>
      </c>
      <c r="G773" s="520" t="s">
        <v>1154</v>
      </c>
      <c r="H773" s="520" t="s">
        <v>1032</v>
      </c>
      <c r="I773" s="510" t="s">
        <v>1829</v>
      </c>
      <c r="J773" s="522" t="s">
        <v>1830</v>
      </c>
      <c r="K773" s="522" t="s">
        <v>1157</v>
      </c>
      <c r="L773" s="511" t="s">
        <v>1158</v>
      </c>
      <c r="M773" s="610" t="s">
        <v>7276</v>
      </c>
      <c r="N773" s="548">
        <v>45126</v>
      </c>
      <c r="O773" s="512">
        <f t="shared" ref="O773:O836" si="37">IF(B773=0,0,IF(YEAR(B773)=$P$1,MONTH(B773)-$O$1+1,(YEAR(B773)-$P$1)*12-$O$1+1+MONTH(B773)))</f>
        <v>7</v>
      </c>
      <c r="P773" s="512">
        <f t="shared" ref="P773:P836" si="38">IF(C773=0,0,IF(YEAR(C773)=$P$1,MONTH(C773)-$O$1+1,(YEAR(C773)-$P$1)*12-$O$1+1+MONTH(C773)))</f>
        <v>6</v>
      </c>
      <c r="Q773" s="498" t="str">
        <f t="shared" ref="Q773:Q836" si="39">SUBSTITUTE(D773," ","_")</f>
        <v>Gastos_Gerais</v>
      </c>
    </row>
    <row r="774" spans="1:17" ht="24" hidden="1" x14ac:dyDescent="0.2">
      <c r="A774" s="505">
        <v>5619</v>
      </c>
      <c r="B774" s="532">
        <v>45126</v>
      </c>
      <c r="C774" s="533">
        <v>45078</v>
      </c>
      <c r="D774" s="508" t="s">
        <v>264</v>
      </c>
      <c r="E774" s="520" t="s">
        <v>82</v>
      </c>
      <c r="F774" s="509">
        <v>47.02</v>
      </c>
      <c r="G774" s="520" t="s">
        <v>1154</v>
      </c>
      <c r="H774" s="520" t="s">
        <v>1032</v>
      </c>
      <c r="I774" s="510" t="s">
        <v>1829</v>
      </c>
      <c r="J774" s="522" t="s">
        <v>1830</v>
      </c>
      <c r="K774" s="522" t="s">
        <v>1157</v>
      </c>
      <c r="L774" s="511" t="s">
        <v>1158</v>
      </c>
      <c r="M774" s="610" t="s">
        <v>7277</v>
      </c>
      <c r="N774" s="548">
        <v>45126</v>
      </c>
      <c r="O774" s="512">
        <f t="shared" si="37"/>
        <v>7</v>
      </c>
      <c r="P774" s="512">
        <f t="shared" si="38"/>
        <v>6</v>
      </c>
      <c r="Q774" s="498" t="str">
        <f t="shared" si="39"/>
        <v>Gastos_Gerais</v>
      </c>
    </row>
    <row r="775" spans="1:17" ht="25.5" hidden="1" x14ac:dyDescent="0.2">
      <c r="A775" s="505">
        <v>5620</v>
      </c>
      <c r="B775" s="506">
        <v>45126</v>
      </c>
      <c r="C775" s="507">
        <v>45108</v>
      </c>
      <c r="D775" s="508" t="s">
        <v>176</v>
      </c>
      <c r="E775" s="520" t="s">
        <v>10</v>
      </c>
      <c r="F775" s="521">
        <v>1648.42</v>
      </c>
      <c r="G775" s="510" t="s">
        <v>4306</v>
      </c>
      <c r="H775" s="520" t="s">
        <v>420</v>
      </c>
      <c r="I775" s="510" t="s">
        <v>3317</v>
      </c>
      <c r="J775" s="522" t="s">
        <v>3318</v>
      </c>
      <c r="K775" s="522" t="s">
        <v>1307</v>
      </c>
      <c r="L775" s="511" t="s">
        <v>1218</v>
      </c>
      <c r="M775" s="610" t="s">
        <v>7278</v>
      </c>
      <c r="N775" s="548">
        <v>45126</v>
      </c>
      <c r="O775" s="512">
        <f t="shared" si="37"/>
        <v>7</v>
      </c>
      <c r="P775" s="512">
        <f t="shared" si="38"/>
        <v>7</v>
      </c>
      <c r="Q775" s="498" t="str">
        <f t="shared" si="39"/>
        <v>Gastos_com_Pessoal</v>
      </c>
    </row>
    <row r="776" spans="1:17" ht="25.5" hidden="1" x14ac:dyDescent="0.2">
      <c r="A776" s="505">
        <v>5621</v>
      </c>
      <c r="B776" s="506">
        <v>45126</v>
      </c>
      <c r="C776" s="507">
        <v>45108</v>
      </c>
      <c r="D776" s="508" t="s">
        <v>176</v>
      </c>
      <c r="E776" s="520" t="s">
        <v>10</v>
      </c>
      <c r="F776" s="521">
        <v>2011.17</v>
      </c>
      <c r="G776" s="510" t="s">
        <v>4306</v>
      </c>
      <c r="H776" s="520" t="s">
        <v>420</v>
      </c>
      <c r="I776" s="510" t="s">
        <v>7279</v>
      </c>
      <c r="J776" s="522" t="s">
        <v>3068</v>
      </c>
      <c r="K776" s="522" t="s">
        <v>1307</v>
      </c>
      <c r="L776" s="511" t="s">
        <v>1218</v>
      </c>
      <c r="M776" s="610" t="s">
        <v>7280</v>
      </c>
      <c r="N776" s="548">
        <v>45126</v>
      </c>
      <c r="O776" s="512">
        <f t="shared" si="37"/>
        <v>7</v>
      </c>
      <c r="P776" s="512">
        <f t="shared" si="38"/>
        <v>7</v>
      </c>
      <c r="Q776" s="498" t="str">
        <f t="shared" si="39"/>
        <v>Gastos_com_Pessoal</v>
      </c>
    </row>
    <row r="777" spans="1:17" ht="25.5" hidden="1" x14ac:dyDescent="0.2">
      <c r="A777" s="505">
        <v>5622</v>
      </c>
      <c r="B777" s="506">
        <v>45126</v>
      </c>
      <c r="C777" s="507">
        <v>45108</v>
      </c>
      <c r="D777" s="508" t="s">
        <v>176</v>
      </c>
      <c r="E777" s="520" t="s">
        <v>10</v>
      </c>
      <c r="F777" s="521">
        <v>5593.76</v>
      </c>
      <c r="G777" s="510" t="s">
        <v>4306</v>
      </c>
      <c r="H777" s="520" t="s">
        <v>422</v>
      </c>
      <c r="I777" s="510" t="s">
        <v>6145</v>
      </c>
      <c r="J777" s="522" t="s">
        <v>5778</v>
      </c>
      <c r="K777" s="522" t="s">
        <v>1307</v>
      </c>
      <c r="L777" s="511" t="s">
        <v>1218</v>
      </c>
      <c r="M777" s="610" t="s">
        <v>7281</v>
      </c>
      <c r="N777" s="548">
        <v>45126</v>
      </c>
      <c r="O777" s="512">
        <f t="shared" si="37"/>
        <v>7</v>
      </c>
      <c r="P777" s="512">
        <f t="shared" si="38"/>
        <v>7</v>
      </c>
      <c r="Q777" s="498" t="str">
        <f t="shared" si="39"/>
        <v>Gastos_com_Pessoal</v>
      </c>
    </row>
    <row r="778" spans="1:17" ht="36" hidden="1" x14ac:dyDescent="0.2">
      <c r="A778" s="505">
        <v>5623</v>
      </c>
      <c r="B778" s="506">
        <v>45126</v>
      </c>
      <c r="C778" s="507">
        <v>45108</v>
      </c>
      <c r="D778" s="508" t="s">
        <v>264</v>
      </c>
      <c r="E778" s="510" t="s">
        <v>290</v>
      </c>
      <c r="F778" s="523">
        <v>1125</v>
      </c>
      <c r="G778" s="510" t="s">
        <v>7585</v>
      </c>
      <c r="H778" s="510" t="s">
        <v>418</v>
      </c>
      <c r="I778" s="510" t="s">
        <v>7282</v>
      </c>
      <c r="J778" s="511" t="s">
        <v>7283</v>
      </c>
      <c r="K778" s="522" t="s">
        <v>1157</v>
      </c>
      <c r="L778" s="511" t="s">
        <v>32</v>
      </c>
      <c r="M778" s="610">
        <v>742</v>
      </c>
      <c r="N778" s="548">
        <v>45114</v>
      </c>
      <c r="O778" s="512">
        <f t="shared" si="37"/>
        <v>7</v>
      </c>
      <c r="P778" s="512">
        <f t="shared" si="38"/>
        <v>7</v>
      </c>
      <c r="Q778" s="498" t="str">
        <f t="shared" si="39"/>
        <v>Gastos_Gerais</v>
      </c>
    </row>
    <row r="779" spans="1:17" ht="24" hidden="1" x14ac:dyDescent="0.2">
      <c r="A779" s="505">
        <v>5624</v>
      </c>
      <c r="B779" s="506">
        <v>45126</v>
      </c>
      <c r="C779" s="507">
        <v>45108</v>
      </c>
      <c r="D779" s="508" t="s">
        <v>264</v>
      </c>
      <c r="E779" s="520" t="s">
        <v>211</v>
      </c>
      <c r="F779" s="521">
        <v>69.150000000000006</v>
      </c>
      <c r="G779" s="520" t="s">
        <v>7586</v>
      </c>
      <c r="H779" s="520" t="s">
        <v>1032</v>
      </c>
      <c r="I779" s="510" t="s">
        <v>5043</v>
      </c>
      <c r="J779" s="522" t="s">
        <v>3382</v>
      </c>
      <c r="K779" s="522" t="s">
        <v>1188</v>
      </c>
      <c r="L779" s="511" t="s">
        <v>1393</v>
      </c>
      <c r="M779" s="610">
        <v>24498116</v>
      </c>
      <c r="N779" s="548">
        <v>45126</v>
      </c>
      <c r="O779" s="512">
        <f t="shared" si="37"/>
        <v>7</v>
      </c>
      <c r="P779" s="512">
        <f t="shared" si="38"/>
        <v>7</v>
      </c>
      <c r="Q779" s="498" t="str">
        <f t="shared" si="39"/>
        <v>Gastos_Gerais</v>
      </c>
    </row>
    <row r="780" spans="1:17" ht="24" hidden="1" x14ac:dyDescent="0.2">
      <c r="A780" s="505">
        <v>5625</v>
      </c>
      <c r="B780" s="506">
        <v>45126</v>
      </c>
      <c r="C780" s="507">
        <v>45108</v>
      </c>
      <c r="D780" s="508" t="s">
        <v>264</v>
      </c>
      <c r="E780" s="520" t="s">
        <v>211</v>
      </c>
      <c r="F780" s="521">
        <v>69.150000000000006</v>
      </c>
      <c r="G780" s="520" t="s">
        <v>7586</v>
      </c>
      <c r="H780" s="520" t="s">
        <v>1032</v>
      </c>
      <c r="I780" s="510" t="s">
        <v>5043</v>
      </c>
      <c r="J780" s="522" t="s">
        <v>3382</v>
      </c>
      <c r="K780" s="522" t="s">
        <v>1188</v>
      </c>
      <c r="L780" s="511" t="s">
        <v>1393</v>
      </c>
      <c r="M780" s="610">
        <v>16597012607</v>
      </c>
      <c r="N780" s="548">
        <v>45126</v>
      </c>
      <c r="O780" s="512">
        <f t="shared" si="37"/>
        <v>7</v>
      </c>
      <c r="P780" s="512">
        <f t="shared" si="38"/>
        <v>7</v>
      </c>
      <c r="Q780" s="498" t="str">
        <f t="shared" si="39"/>
        <v>Gastos_Gerais</v>
      </c>
    </row>
    <row r="781" spans="1:17" ht="36" hidden="1" x14ac:dyDescent="0.2">
      <c r="A781" s="505">
        <v>5626</v>
      </c>
      <c r="B781" s="506">
        <v>45126</v>
      </c>
      <c r="C781" s="507">
        <v>45108</v>
      </c>
      <c r="D781" s="508" t="s">
        <v>264</v>
      </c>
      <c r="E781" s="520" t="s">
        <v>290</v>
      </c>
      <c r="F781" s="521">
        <v>850</v>
      </c>
      <c r="G781" s="520" t="s">
        <v>7585</v>
      </c>
      <c r="H781" s="520" t="s">
        <v>418</v>
      </c>
      <c r="I781" s="510" t="s">
        <v>7282</v>
      </c>
      <c r="J781" s="522" t="s">
        <v>7283</v>
      </c>
      <c r="K781" s="522" t="s">
        <v>1157</v>
      </c>
      <c r="L781" s="511" t="s">
        <v>32</v>
      </c>
      <c r="M781" s="610">
        <v>686</v>
      </c>
      <c r="N781" s="548">
        <v>45125</v>
      </c>
      <c r="O781" s="512">
        <f t="shared" si="37"/>
        <v>7</v>
      </c>
      <c r="P781" s="512">
        <f t="shared" si="38"/>
        <v>7</v>
      </c>
      <c r="Q781" s="498" t="str">
        <f t="shared" si="39"/>
        <v>Gastos_Gerais</v>
      </c>
    </row>
    <row r="782" spans="1:17" ht="24" hidden="1" x14ac:dyDescent="0.2">
      <c r="A782" s="505">
        <v>5627</v>
      </c>
      <c r="B782" s="506">
        <v>45126</v>
      </c>
      <c r="C782" s="507">
        <v>45108</v>
      </c>
      <c r="D782" s="508" t="s">
        <v>264</v>
      </c>
      <c r="E782" s="520" t="s">
        <v>90</v>
      </c>
      <c r="F782" s="521">
        <v>900</v>
      </c>
      <c r="G782" s="520" t="s">
        <v>1715</v>
      </c>
      <c r="H782" s="520" t="s">
        <v>416</v>
      </c>
      <c r="I782" s="510" t="s">
        <v>1716</v>
      </c>
      <c r="J782" s="522" t="s">
        <v>1717</v>
      </c>
      <c r="K782" s="522" t="s">
        <v>1188</v>
      </c>
      <c r="L782" s="511" t="s">
        <v>32</v>
      </c>
      <c r="M782" s="610">
        <v>2023188</v>
      </c>
      <c r="N782" s="548">
        <v>45121</v>
      </c>
      <c r="O782" s="512">
        <f t="shared" si="37"/>
        <v>7</v>
      </c>
      <c r="P782" s="512">
        <f t="shared" si="38"/>
        <v>7</v>
      </c>
      <c r="Q782" s="498" t="str">
        <f t="shared" si="39"/>
        <v>Gastos_Gerais</v>
      </c>
    </row>
    <row r="783" spans="1:17" ht="24" hidden="1" x14ac:dyDescent="0.2">
      <c r="A783" s="505">
        <v>5628</v>
      </c>
      <c r="B783" s="506">
        <v>45126</v>
      </c>
      <c r="C783" s="507">
        <v>45108</v>
      </c>
      <c r="D783" s="508" t="s">
        <v>264</v>
      </c>
      <c r="E783" s="520" t="s">
        <v>208</v>
      </c>
      <c r="F783" s="521">
        <v>76</v>
      </c>
      <c r="G783" s="520" t="s">
        <v>5628</v>
      </c>
      <c r="H783" s="520" t="s">
        <v>421</v>
      </c>
      <c r="I783" s="510" t="s">
        <v>1851</v>
      </c>
      <c r="J783" s="522" t="s">
        <v>1852</v>
      </c>
      <c r="K783" s="522" t="s">
        <v>1163</v>
      </c>
      <c r="L783" s="511" t="s">
        <v>32</v>
      </c>
      <c r="M783" s="610">
        <v>2023113</v>
      </c>
      <c r="N783" s="548">
        <v>45110</v>
      </c>
      <c r="O783" s="512">
        <f t="shared" si="37"/>
        <v>7</v>
      </c>
      <c r="P783" s="512">
        <f t="shared" si="38"/>
        <v>7</v>
      </c>
      <c r="Q783" s="498" t="str">
        <f t="shared" si="39"/>
        <v>Gastos_Gerais</v>
      </c>
    </row>
    <row r="784" spans="1:17" ht="24" hidden="1" x14ac:dyDescent="0.2">
      <c r="A784" s="505">
        <v>5629</v>
      </c>
      <c r="B784" s="506">
        <v>45126</v>
      </c>
      <c r="C784" s="507">
        <v>45108</v>
      </c>
      <c r="D784" s="508" t="s">
        <v>264</v>
      </c>
      <c r="E784" s="520" t="s">
        <v>96</v>
      </c>
      <c r="F784" s="509">
        <v>148.4</v>
      </c>
      <c r="G784" s="508" t="s">
        <v>7284</v>
      </c>
      <c r="H784" s="510" t="s">
        <v>420</v>
      </c>
      <c r="I784" s="510" t="s">
        <v>7285</v>
      </c>
      <c r="J784" s="511" t="s">
        <v>2749</v>
      </c>
      <c r="K784" s="511" t="s">
        <v>1163</v>
      </c>
      <c r="L784" s="511" t="s">
        <v>32</v>
      </c>
      <c r="M784" s="610">
        <v>85</v>
      </c>
      <c r="N784" s="548">
        <v>45125</v>
      </c>
      <c r="O784" s="512">
        <f t="shared" si="37"/>
        <v>7</v>
      </c>
      <c r="P784" s="512">
        <f t="shared" si="38"/>
        <v>7</v>
      </c>
      <c r="Q784" s="498" t="str">
        <f t="shared" si="39"/>
        <v>Gastos_Gerais</v>
      </c>
    </row>
    <row r="785" spans="1:17" ht="24" hidden="1" x14ac:dyDescent="0.2">
      <c r="A785" s="505">
        <v>5630</v>
      </c>
      <c r="B785" s="506">
        <v>45126</v>
      </c>
      <c r="C785" s="507">
        <v>45108</v>
      </c>
      <c r="D785" s="508" t="s">
        <v>264</v>
      </c>
      <c r="E785" s="520" t="s">
        <v>208</v>
      </c>
      <c r="F785" s="521">
        <v>76</v>
      </c>
      <c r="G785" s="520" t="s">
        <v>5628</v>
      </c>
      <c r="H785" s="520" t="s">
        <v>493</v>
      </c>
      <c r="I785" s="510" t="s">
        <v>1851</v>
      </c>
      <c r="J785" s="522" t="s">
        <v>1852</v>
      </c>
      <c r="K785" s="522" t="s">
        <v>1163</v>
      </c>
      <c r="L785" s="511" t="s">
        <v>32</v>
      </c>
      <c r="M785" s="610">
        <v>2023114</v>
      </c>
      <c r="N785" s="548">
        <v>45110</v>
      </c>
      <c r="O785" s="512">
        <f t="shared" si="37"/>
        <v>7</v>
      </c>
      <c r="P785" s="512">
        <f t="shared" si="38"/>
        <v>7</v>
      </c>
      <c r="Q785" s="498" t="str">
        <f t="shared" si="39"/>
        <v>Gastos_Gerais</v>
      </c>
    </row>
    <row r="786" spans="1:17" ht="36" hidden="1" x14ac:dyDescent="0.2">
      <c r="A786" s="505">
        <v>5631</v>
      </c>
      <c r="B786" s="506">
        <v>45126</v>
      </c>
      <c r="C786" s="507">
        <v>45078</v>
      </c>
      <c r="D786" s="508" t="s">
        <v>264</v>
      </c>
      <c r="E786" s="520" t="s">
        <v>65</v>
      </c>
      <c r="F786" s="521">
        <v>457.29</v>
      </c>
      <c r="G786" s="520" t="s">
        <v>7286</v>
      </c>
      <c r="H786" s="520" t="s">
        <v>303</v>
      </c>
      <c r="I786" s="510" t="s">
        <v>4591</v>
      </c>
      <c r="J786" s="522" t="s">
        <v>425</v>
      </c>
      <c r="K786" s="522" t="s">
        <v>1157</v>
      </c>
      <c r="L786" s="511" t="s">
        <v>1892</v>
      </c>
      <c r="M786" s="610">
        <v>1708</v>
      </c>
      <c r="N786" s="548">
        <v>45126</v>
      </c>
      <c r="O786" s="512">
        <f t="shared" si="37"/>
        <v>7</v>
      </c>
      <c r="P786" s="512">
        <f t="shared" si="38"/>
        <v>6</v>
      </c>
      <c r="Q786" s="498" t="str">
        <f t="shared" si="39"/>
        <v>Gastos_Gerais</v>
      </c>
    </row>
    <row r="787" spans="1:17" ht="36" hidden="1" x14ac:dyDescent="0.2">
      <c r="A787" s="505">
        <v>5632</v>
      </c>
      <c r="B787" s="506">
        <v>45126</v>
      </c>
      <c r="C787" s="507">
        <v>45078</v>
      </c>
      <c r="D787" s="508" t="s">
        <v>264</v>
      </c>
      <c r="E787" s="520" t="s">
        <v>65</v>
      </c>
      <c r="F787" s="521">
        <v>1417.63</v>
      </c>
      <c r="G787" s="520" t="s">
        <v>7587</v>
      </c>
      <c r="H787" s="520" t="s">
        <v>303</v>
      </c>
      <c r="I787" s="510" t="s">
        <v>4591</v>
      </c>
      <c r="J787" s="522" t="s">
        <v>425</v>
      </c>
      <c r="K787" s="522" t="s">
        <v>1157</v>
      </c>
      <c r="L787" s="511" t="s">
        <v>1892</v>
      </c>
      <c r="M787" s="610">
        <v>5952</v>
      </c>
      <c r="N787" s="548">
        <v>45126</v>
      </c>
      <c r="O787" s="512">
        <f t="shared" si="37"/>
        <v>7</v>
      </c>
      <c r="P787" s="512">
        <f t="shared" si="38"/>
        <v>6</v>
      </c>
      <c r="Q787" s="498" t="str">
        <f t="shared" si="39"/>
        <v>Gastos_Gerais</v>
      </c>
    </row>
    <row r="788" spans="1:17" ht="24" hidden="1" x14ac:dyDescent="0.2">
      <c r="A788" s="505">
        <v>5633</v>
      </c>
      <c r="B788" s="506">
        <v>45126</v>
      </c>
      <c r="C788" s="507">
        <v>45108</v>
      </c>
      <c r="D788" s="508" t="s">
        <v>264</v>
      </c>
      <c r="E788" s="520" t="s">
        <v>293</v>
      </c>
      <c r="F788" s="521">
        <v>150</v>
      </c>
      <c r="G788" s="520" t="s">
        <v>7287</v>
      </c>
      <c r="H788" s="520" t="s">
        <v>1032</v>
      </c>
      <c r="I788" s="510" t="s">
        <v>7288</v>
      </c>
      <c r="J788" s="522" t="s">
        <v>576</v>
      </c>
      <c r="K788" s="522" t="s">
        <v>1188</v>
      </c>
      <c r="L788" s="511" t="s">
        <v>4137</v>
      </c>
      <c r="M788" s="610">
        <v>585886433</v>
      </c>
      <c r="N788" s="548">
        <v>45126</v>
      </c>
      <c r="O788" s="512">
        <f t="shared" si="37"/>
        <v>7</v>
      </c>
      <c r="P788" s="512">
        <f t="shared" si="38"/>
        <v>7</v>
      </c>
      <c r="Q788" s="498" t="str">
        <f t="shared" si="39"/>
        <v>Gastos_Gerais</v>
      </c>
    </row>
    <row r="789" spans="1:17" ht="24" hidden="1" x14ac:dyDescent="0.2">
      <c r="A789" s="505">
        <v>5634</v>
      </c>
      <c r="B789" s="506">
        <v>45126</v>
      </c>
      <c r="C789" s="507">
        <v>45108</v>
      </c>
      <c r="D789" s="508" t="s">
        <v>264</v>
      </c>
      <c r="E789" s="520" t="s">
        <v>293</v>
      </c>
      <c r="F789" s="521">
        <v>75</v>
      </c>
      <c r="G789" s="520" t="s">
        <v>7289</v>
      </c>
      <c r="H789" s="520" t="s">
        <v>416</v>
      </c>
      <c r="I789" s="510" t="s">
        <v>3046</v>
      </c>
      <c r="J789" s="522" t="s">
        <v>1295</v>
      </c>
      <c r="K789" s="522" t="s">
        <v>1188</v>
      </c>
      <c r="L789" s="511" t="s">
        <v>4137</v>
      </c>
      <c r="M789" s="610">
        <v>585886433</v>
      </c>
      <c r="N789" s="548">
        <v>45126</v>
      </c>
      <c r="O789" s="512">
        <f t="shared" si="37"/>
        <v>7</v>
      </c>
      <c r="P789" s="512">
        <f t="shared" si="38"/>
        <v>7</v>
      </c>
      <c r="Q789" s="498" t="str">
        <f t="shared" si="39"/>
        <v>Gastos_Gerais</v>
      </c>
    </row>
    <row r="790" spans="1:17" ht="25.5" hidden="1" x14ac:dyDescent="0.2">
      <c r="A790" s="505">
        <v>5635</v>
      </c>
      <c r="B790" s="506">
        <v>45126</v>
      </c>
      <c r="C790" s="507">
        <v>45108</v>
      </c>
      <c r="D790" s="508" t="s">
        <v>176</v>
      </c>
      <c r="E790" s="520" t="s">
        <v>261</v>
      </c>
      <c r="F790" s="521">
        <v>2315.64</v>
      </c>
      <c r="G790" s="520" t="s">
        <v>1207</v>
      </c>
      <c r="H790" s="520" t="s">
        <v>420</v>
      </c>
      <c r="I790" s="510" t="s">
        <v>3317</v>
      </c>
      <c r="J790" s="522" t="s">
        <v>3318</v>
      </c>
      <c r="K790" s="522" t="s">
        <v>1188</v>
      </c>
      <c r="L790" s="511" t="s">
        <v>4137</v>
      </c>
      <c r="M790" s="610">
        <v>585886433</v>
      </c>
      <c r="N790" s="548">
        <v>45126</v>
      </c>
      <c r="O790" s="512">
        <f t="shared" si="37"/>
        <v>7</v>
      </c>
      <c r="P790" s="512">
        <f t="shared" si="38"/>
        <v>7</v>
      </c>
      <c r="Q790" s="498" t="str">
        <f t="shared" si="39"/>
        <v>Gastos_com_Pessoal</v>
      </c>
    </row>
    <row r="791" spans="1:17" ht="25.5" hidden="1" x14ac:dyDescent="0.2">
      <c r="A791" s="505">
        <v>5636</v>
      </c>
      <c r="B791" s="506">
        <v>45126</v>
      </c>
      <c r="C791" s="507">
        <v>45108</v>
      </c>
      <c r="D791" s="508" t="s">
        <v>176</v>
      </c>
      <c r="E791" s="520" t="s">
        <v>280</v>
      </c>
      <c r="F791" s="521">
        <v>2612</v>
      </c>
      <c r="G791" s="520" t="s">
        <v>1209</v>
      </c>
      <c r="H791" s="520" t="s">
        <v>420</v>
      </c>
      <c r="I791" s="510" t="s">
        <v>3317</v>
      </c>
      <c r="J791" s="522" t="s">
        <v>3318</v>
      </c>
      <c r="K791" s="522" t="s">
        <v>1188</v>
      </c>
      <c r="L791" s="511" t="s">
        <v>4137</v>
      </c>
      <c r="M791" s="610">
        <v>585886433</v>
      </c>
      <c r="N791" s="548">
        <v>45126</v>
      </c>
      <c r="O791" s="512">
        <f t="shared" si="37"/>
        <v>7</v>
      </c>
      <c r="P791" s="512">
        <f t="shared" si="38"/>
        <v>7</v>
      </c>
      <c r="Q791" s="498" t="str">
        <f t="shared" si="39"/>
        <v>Gastos_com_Pessoal</v>
      </c>
    </row>
    <row r="792" spans="1:17" ht="25.5" hidden="1" x14ac:dyDescent="0.2">
      <c r="A792" s="505">
        <v>5637</v>
      </c>
      <c r="B792" s="506">
        <v>45126</v>
      </c>
      <c r="C792" s="507">
        <v>45108</v>
      </c>
      <c r="D792" s="508" t="s">
        <v>176</v>
      </c>
      <c r="E792" s="508" t="s">
        <v>262</v>
      </c>
      <c r="F792" s="509">
        <v>870.67</v>
      </c>
      <c r="G792" s="530" t="s">
        <v>1210</v>
      </c>
      <c r="H792" s="510" t="s">
        <v>420</v>
      </c>
      <c r="I792" s="510" t="s">
        <v>3317</v>
      </c>
      <c r="J792" s="522" t="s">
        <v>3318</v>
      </c>
      <c r="K792" s="522" t="s">
        <v>1188</v>
      </c>
      <c r="L792" s="511" t="s">
        <v>4137</v>
      </c>
      <c r="M792" s="610">
        <v>585886433</v>
      </c>
      <c r="N792" s="548">
        <v>45126</v>
      </c>
      <c r="O792" s="512">
        <f t="shared" si="37"/>
        <v>7</v>
      </c>
      <c r="P792" s="512">
        <f t="shared" si="38"/>
        <v>7</v>
      </c>
      <c r="Q792" s="498" t="str">
        <f t="shared" si="39"/>
        <v>Gastos_com_Pessoal</v>
      </c>
    </row>
    <row r="793" spans="1:17" ht="36" hidden="1" x14ac:dyDescent="0.2">
      <c r="A793" s="505">
        <v>5638</v>
      </c>
      <c r="B793" s="506">
        <v>45126</v>
      </c>
      <c r="C793" s="507">
        <v>45108</v>
      </c>
      <c r="D793" s="508" t="s">
        <v>176</v>
      </c>
      <c r="E793" s="520" t="s">
        <v>169</v>
      </c>
      <c r="F793" s="521">
        <v>6007.26</v>
      </c>
      <c r="G793" s="520" t="s">
        <v>1211</v>
      </c>
      <c r="H793" s="520" t="s">
        <v>420</v>
      </c>
      <c r="I793" s="510" t="s">
        <v>3317</v>
      </c>
      <c r="J793" s="522" t="s">
        <v>3318</v>
      </c>
      <c r="K793" s="522" t="s">
        <v>1188</v>
      </c>
      <c r="L793" s="511" t="s">
        <v>4137</v>
      </c>
      <c r="M793" s="610">
        <v>585886433</v>
      </c>
      <c r="N793" s="548">
        <v>45126</v>
      </c>
      <c r="O793" s="512">
        <f t="shared" si="37"/>
        <v>7</v>
      </c>
      <c r="P793" s="512">
        <f t="shared" si="38"/>
        <v>7</v>
      </c>
      <c r="Q793" s="498" t="str">
        <f t="shared" si="39"/>
        <v>Gastos_com_Pessoal</v>
      </c>
    </row>
    <row r="794" spans="1:17" ht="25.5" hidden="1" x14ac:dyDescent="0.2">
      <c r="A794" s="505">
        <v>5639</v>
      </c>
      <c r="B794" s="506">
        <v>45126</v>
      </c>
      <c r="C794" s="507">
        <v>45108</v>
      </c>
      <c r="D794" s="508" t="s">
        <v>176</v>
      </c>
      <c r="E794" s="520" t="s">
        <v>261</v>
      </c>
      <c r="F794" s="521">
        <v>1745.22</v>
      </c>
      <c r="G794" s="520" t="s">
        <v>1207</v>
      </c>
      <c r="H794" s="520" t="s">
        <v>420</v>
      </c>
      <c r="I794" s="510" t="s">
        <v>7279</v>
      </c>
      <c r="J794" s="522" t="s">
        <v>3068</v>
      </c>
      <c r="K794" s="522" t="s">
        <v>1188</v>
      </c>
      <c r="L794" s="511" t="s">
        <v>4137</v>
      </c>
      <c r="M794" s="610">
        <v>585886433</v>
      </c>
      <c r="N794" s="548">
        <v>45126</v>
      </c>
      <c r="O794" s="512">
        <f t="shared" si="37"/>
        <v>7</v>
      </c>
      <c r="P794" s="512">
        <f t="shared" si="38"/>
        <v>7</v>
      </c>
      <c r="Q794" s="498" t="str">
        <f t="shared" si="39"/>
        <v>Gastos_com_Pessoal</v>
      </c>
    </row>
    <row r="795" spans="1:17" ht="25.5" hidden="1" x14ac:dyDescent="0.2">
      <c r="A795" s="505">
        <v>5640</v>
      </c>
      <c r="B795" s="506">
        <v>45126</v>
      </c>
      <c r="C795" s="507">
        <v>45108</v>
      </c>
      <c r="D795" s="508" t="s">
        <v>176</v>
      </c>
      <c r="E795" s="508" t="s">
        <v>280</v>
      </c>
      <c r="F795" s="509">
        <v>1469.96</v>
      </c>
      <c r="G795" s="530" t="s">
        <v>1209</v>
      </c>
      <c r="H795" s="510" t="s">
        <v>420</v>
      </c>
      <c r="I795" s="510" t="s">
        <v>7279</v>
      </c>
      <c r="J795" s="522" t="s">
        <v>3068</v>
      </c>
      <c r="K795" s="522" t="s">
        <v>1188</v>
      </c>
      <c r="L795" s="511" t="s">
        <v>4137</v>
      </c>
      <c r="M795" s="610">
        <v>585886433</v>
      </c>
      <c r="N795" s="548">
        <v>45126</v>
      </c>
      <c r="O795" s="512">
        <f t="shared" si="37"/>
        <v>7</v>
      </c>
      <c r="P795" s="512">
        <f t="shared" si="38"/>
        <v>7</v>
      </c>
      <c r="Q795" s="498" t="str">
        <f t="shared" si="39"/>
        <v>Gastos_com_Pessoal</v>
      </c>
    </row>
    <row r="796" spans="1:17" ht="25.5" hidden="1" x14ac:dyDescent="0.2">
      <c r="A796" s="505">
        <v>5641</v>
      </c>
      <c r="B796" s="506">
        <v>45126</v>
      </c>
      <c r="C796" s="507">
        <v>45108</v>
      </c>
      <c r="D796" s="508" t="s">
        <v>176</v>
      </c>
      <c r="E796" s="520" t="s">
        <v>262</v>
      </c>
      <c r="F796" s="521">
        <v>489.99</v>
      </c>
      <c r="G796" s="520" t="s">
        <v>1210</v>
      </c>
      <c r="H796" s="520" t="s">
        <v>420</v>
      </c>
      <c r="I796" s="510" t="s">
        <v>7279</v>
      </c>
      <c r="J796" s="522" t="s">
        <v>3068</v>
      </c>
      <c r="K796" s="522" t="s">
        <v>1188</v>
      </c>
      <c r="L796" s="511" t="s">
        <v>4137</v>
      </c>
      <c r="M796" s="610">
        <v>585886433</v>
      </c>
      <c r="N796" s="548">
        <v>45126</v>
      </c>
      <c r="O796" s="512">
        <f t="shared" si="37"/>
        <v>7</v>
      </c>
      <c r="P796" s="512">
        <f t="shared" si="38"/>
        <v>7</v>
      </c>
      <c r="Q796" s="498" t="str">
        <f t="shared" si="39"/>
        <v>Gastos_com_Pessoal</v>
      </c>
    </row>
    <row r="797" spans="1:17" ht="36" hidden="1" x14ac:dyDescent="0.2">
      <c r="A797" s="505">
        <v>5642</v>
      </c>
      <c r="B797" s="506">
        <v>45126</v>
      </c>
      <c r="C797" s="507">
        <v>45108</v>
      </c>
      <c r="D797" s="508" t="s">
        <v>176</v>
      </c>
      <c r="E797" s="520" t="s">
        <v>169</v>
      </c>
      <c r="F797" s="521">
        <v>4004.73</v>
      </c>
      <c r="G797" s="520" t="s">
        <v>1211</v>
      </c>
      <c r="H797" s="520" t="s">
        <v>420</v>
      </c>
      <c r="I797" s="510" t="s">
        <v>7279</v>
      </c>
      <c r="J797" s="522" t="s">
        <v>3068</v>
      </c>
      <c r="K797" s="522" t="s">
        <v>1188</v>
      </c>
      <c r="L797" s="511" t="s">
        <v>4137</v>
      </c>
      <c r="M797" s="610">
        <v>585886433</v>
      </c>
      <c r="N797" s="548">
        <v>45126</v>
      </c>
      <c r="O797" s="512">
        <f t="shared" si="37"/>
        <v>7</v>
      </c>
      <c r="P797" s="512">
        <f t="shared" si="38"/>
        <v>7</v>
      </c>
      <c r="Q797" s="498" t="str">
        <f t="shared" si="39"/>
        <v>Gastos_com_Pessoal</v>
      </c>
    </row>
    <row r="798" spans="1:17" ht="25.5" hidden="1" x14ac:dyDescent="0.2">
      <c r="A798" s="505">
        <v>5643</v>
      </c>
      <c r="B798" s="506">
        <v>45126</v>
      </c>
      <c r="C798" s="507">
        <v>45108</v>
      </c>
      <c r="D798" s="508" t="s">
        <v>176</v>
      </c>
      <c r="E798" s="520" t="s">
        <v>261</v>
      </c>
      <c r="F798" s="521">
        <v>4543.46</v>
      </c>
      <c r="G798" s="520" t="s">
        <v>1207</v>
      </c>
      <c r="H798" s="520" t="s">
        <v>418</v>
      </c>
      <c r="I798" s="510" t="s">
        <v>6145</v>
      </c>
      <c r="J798" s="522" t="s">
        <v>466</v>
      </c>
      <c r="K798" s="522" t="s">
        <v>1188</v>
      </c>
      <c r="L798" s="511" t="s">
        <v>4137</v>
      </c>
      <c r="M798" s="610">
        <v>585886433</v>
      </c>
      <c r="N798" s="548">
        <v>45126</v>
      </c>
      <c r="O798" s="512">
        <f t="shared" si="37"/>
        <v>7</v>
      </c>
      <c r="P798" s="512">
        <f t="shared" si="38"/>
        <v>7</v>
      </c>
      <c r="Q798" s="498" t="str">
        <f t="shared" si="39"/>
        <v>Gastos_com_Pessoal</v>
      </c>
    </row>
    <row r="799" spans="1:17" ht="25.5" hidden="1" x14ac:dyDescent="0.2">
      <c r="A799" s="505">
        <v>5644</v>
      </c>
      <c r="B799" s="506">
        <v>45126</v>
      </c>
      <c r="C799" s="507">
        <v>45108</v>
      </c>
      <c r="D799" s="508" t="s">
        <v>176</v>
      </c>
      <c r="E799" s="508" t="s">
        <v>280</v>
      </c>
      <c r="F799" s="509">
        <v>2784.04</v>
      </c>
      <c r="G799" s="508" t="s">
        <v>1209</v>
      </c>
      <c r="H799" s="510" t="s">
        <v>418</v>
      </c>
      <c r="I799" s="510" t="s">
        <v>6145</v>
      </c>
      <c r="J799" s="511" t="s">
        <v>466</v>
      </c>
      <c r="K799" s="511" t="s">
        <v>1188</v>
      </c>
      <c r="L799" s="511" t="s">
        <v>4137</v>
      </c>
      <c r="M799" s="610">
        <v>585886433</v>
      </c>
      <c r="N799" s="548">
        <v>45126</v>
      </c>
      <c r="O799" s="512">
        <f t="shared" si="37"/>
        <v>7</v>
      </c>
      <c r="P799" s="512">
        <f t="shared" si="38"/>
        <v>7</v>
      </c>
      <c r="Q799" s="498" t="str">
        <f t="shared" si="39"/>
        <v>Gastos_com_Pessoal</v>
      </c>
    </row>
    <row r="800" spans="1:17" ht="25.5" hidden="1" x14ac:dyDescent="0.2">
      <c r="A800" s="505">
        <v>5645</v>
      </c>
      <c r="B800" s="506">
        <v>45126</v>
      </c>
      <c r="C800" s="507">
        <v>45108</v>
      </c>
      <c r="D800" s="508" t="s">
        <v>176</v>
      </c>
      <c r="E800" s="508" t="s">
        <v>262</v>
      </c>
      <c r="F800" s="509">
        <v>928.01</v>
      </c>
      <c r="G800" s="508" t="s">
        <v>1210</v>
      </c>
      <c r="H800" s="510" t="s">
        <v>418</v>
      </c>
      <c r="I800" s="510" t="s">
        <v>6145</v>
      </c>
      <c r="J800" s="511" t="s">
        <v>466</v>
      </c>
      <c r="K800" s="511" t="s">
        <v>1188</v>
      </c>
      <c r="L800" s="511" t="s">
        <v>4137</v>
      </c>
      <c r="M800" s="610">
        <v>585886433</v>
      </c>
      <c r="N800" s="548">
        <v>45126</v>
      </c>
      <c r="O800" s="512">
        <f t="shared" si="37"/>
        <v>7</v>
      </c>
      <c r="P800" s="512">
        <f t="shared" si="38"/>
        <v>7</v>
      </c>
      <c r="Q800" s="498" t="str">
        <f t="shared" si="39"/>
        <v>Gastos_com_Pessoal</v>
      </c>
    </row>
    <row r="801" spans="1:17" ht="36" hidden="1" x14ac:dyDescent="0.2">
      <c r="A801" s="505">
        <v>5646</v>
      </c>
      <c r="B801" s="506">
        <v>45126</v>
      </c>
      <c r="C801" s="507">
        <v>45108</v>
      </c>
      <c r="D801" s="508" t="s">
        <v>176</v>
      </c>
      <c r="E801" s="508" t="s">
        <v>169</v>
      </c>
      <c r="F801" s="509">
        <v>10192.33</v>
      </c>
      <c r="G801" s="508" t="s">
        <v>1211</v>
      </c>
      <c r="H801" s="510" t="s">
        <v>418</v>
      </c>
      <c r="I801" s="510" t="s">
        <v>6145</v>
      </c>
      <c r="J801" s="511" t="s">
        <v>466</v>
      </c>
      <c r="K801" s="511" t="s">
        <v>1188</v>
      </c>
      <c r="L801" s="511" t="s">
        <v>4137</v>
      </c>
      <c r="M801" s="610">
        <v>585886433</v>
      </c>
      <c r="N801" s="548">
        <v>45126</v>
      </c>
      <c r="O801" s="512">
        <f t="shared" si="37"/>
        <v>7</v>
      </c>
      <c r="P801" s="512">
        <f t="shared" si="38"/>
        <v>7</v>
      </c>
      <c r="Q801" s="498" t="str">
        <f t="shared" si="39"/>
        <v>Gastos_com_Pessoal</v>
      </c>
    </row>
    <row r="802" spans="1:17" ht="24" hidden="1" x14ac:dyDescent="0.2">
      <c r="A802" s="505">
        <v>5647</v>
      </c>
      <c r="B802" s="506">
        <v>45126</v>
      </c>
      <c r="C802" s="507">
        <v>45078</v>
      </c>
      <c r="D802" s="508" t="s">
        <v>264</v>
      </c>
      <c r="E802" s="508" t="s">
        <v>183</v>
      </c>
      <c r="F802" s="509">
        <v>980</v>
      </c>
      <c r="G802" s="508" t="s">
        <v>1357</v>
      </c>
      <c r="H802" s="510" t="s">
        <v>302</v>
      </c>
      <c r="I802" s="510" t="s">
        <v>1602</v>
      </c>
      <c r="J802" s="511" t="s">
        <v>1603</v>
      </c>
      <c r="K802" s="511" t="s">
        <v>1157</v>
      </c>
      <c r="L802" s="511" t="s">
        <v>32</v>
      </c>
      <c r="M802" s="610">
        <v>3612</v>
      </c>
      <c r="N802" s="548">
        <v>45098</v>
      </c>
      <c r="O802" s="512">
        <f t="shared" si="37"/>
        <v>7</v>
      </c>
      <c r="P802" s="512">
        <f t="shared" si="38"/>
        <v>6</v>
      </c>
      <c r="Q802" s="498" t="str">
        <f t="shared" si="39"/>
        <v>Gastos_Gerais</v>
      </c>
    </row>
    <row r="803" spans="1:17" ht="24" hidden="1" x14ac:dyDescent="0.2">
      <c r="A803" s="505">
        <v>5648</v>
      </c>
      <c r="B803" s="506">
        <v>45126</v>
      </c>
      <c r="C803" s="507">
        <v>45078</v>
      </c>
      <c r="D803" s="508" t="s">
        <v>264</v>
      </c>
      <c r="E803" s="508" t="s">
        <v>183</v>
      </c>
      <c r="F803" s="509">
        <v>280</v>
      </c>
      <c r="G803" s="508" t="s">
        <v>1357</v>
      </c>
      <c r="H803" s="510" t="s">
        <v>423</v>
      </c>
      <c r="I803" s="510" t="s">
        <v>1602</v>
      </c>
      <c r="J803" s="511" t="s">
        <v>1603</v>
      </c>
      <c r="K803" s="511" t="s">
        <v>1157</v>
      </c>
      <c r="L803" s="511" t="s">
        <v>32</v>
      </c>
      <c r="M803" s="610">
        <v>3676</v>
      </c>
      <c r="N803" s="548">
        <v>45098</v>
      </c>
      <c r="O803" s="512">
        <f t="shared" si="37"/>
        <v>7</v>
      </c>
      <c r="P803" s="512">
        <f t="shared" si="38"/>
        <v>6</v>
      </c>
      <c r="Q803" s="498" t="str">
        <f t="shared" si="39"/>
        <v>Gastos_Gerais</v>
      </c>
    </row>
    <row r="804" spans="1:17" ht="24" hidden="1" x14ac:dyDescent="0.2">
      <c r="A804" s="505">
        <v>5649</v>
      </c>
      <c r="B804" s="506">
        <v>45126</v>
      </c>
      <c r="C804" s="507">
        <v>45078</v>
      </c>
      <c r="D804" s="508" t="s">
        <v>264</v>
      </c>
      <c r="E804" s="508" t="s">
        <v>183</v>
      </c>
      <c r="F804" s="509">
        <v>980</v>
      </c>
      <c r="G804" s="508" t="s">
        <v>1357</v>
      </c>
      <c r="H804" s="510" t="s">
        <v>419</v>
      </c>
      <c r="I804" s="510" t="s">
        <v>1602</v>
      </c>
      <c r="J804" s="511" t="s">
        <v>1603</v>
      </c>
      <c r="K804" s="511" t="s">
        <v>1157</v>
      </c>
      <c r="L804" s="511" t="s">
        <v>32</v>
      </c>
      <c r="M804" s="610">
        <v>3675</v>
      </c>
      <c r="N804" s="548">
        <v>45120</v>
      </c>
      <c r="O804" s="512">
        <f t="shared" si="37"/>
        <v>7</v>
      </c>
      <c r="P804" s="512">
        <f t="shared" si="38"/>
        <v>6</v>
      </c>
      <c r="Q804" s="498" t="str">
        <f t="shared" si="39"/>
        <v>Gastos_Gerais</v>
      </c>
    </row>
    <row r="805" spans="1:17" ht="24" hidden="1" x14ac:dyDescent="0.2">
      <c r="A805" s="505">
        <v>5650</v>
      </c>
      <c r="B805" s="506">
        <v>45126</v>
      </c>
      <c r="C805" s="507">
        <v>45078</v>
      </c>
      <c r="D805" s="508" t="s">
        <v>264</v>
      </c>
      <c r="E805" s="508" t="s">
        <v>183</v>
      </c>
      <c r="F805" s="509">
        <v>280</v>
      </c>
      <c r="G805" s="508" t="s">
        <v>1357</v>
      </c>
      <c r="H805" s="510" t="s">
        <v>421</v>
      </c>
      <c r="I805" s="510" t="s">
        <v>1602</v>
      </c>
      <c r="J805" s="511" t="s">
        <v>1603</v>
      </c>
      <c r="K805" s="511" t="s">
        <v>1157</v>
      </c>
      <c r="L805" s="511" t="s">
        <v>32</v>
      </c>
      <c r="M805" s="610">
        <v>3674</v>
      </c>
      <c r="N805" s="548">
        <v>45120</v>
      </c>
      <c r="O805" s="512">
        <f t="shared" si="37"/>
        <v>7</v>
      </c>
      <c r="P805" s="512">
        <f t="shared" si="38"/>
        <v>6</v>
      </c>
      <c r="Q805" s="498" t="str">
        <f t="shared" si="39"/>
        <v>Gastos_Gerais</v>
      </c>
    </row>
    <row r="806" spans="1:17" ht="24" hidden="1" x14ac:dyDescent="0.2">
      <c r="A806" s="505">
        <v>5651</v>
      </c>
      <c r="B806" s="506">
        <v>45126</v>
      </c>
      <c r="C806" s="507">
        <v>45078</v>
      </c>
      <c r="D806" s="508" t="s">
        <v>264</v>
      </c>
      <c r="E806" s="520" t="s">
        <v>183</v>
      </c>
      <c r="F806" s="509">
        <v>140</v>
      </c>
      <c r="G806" s="508" t="s">
        <v>1357</v>
      </c>
      <c r="H806" s="510" t="s">
        <v>493</v>
      </c>
      <c r="I806" s="510" t="s">
        <v>1602</v>
      </c>
      <c r="J806" s="511" t="s">
        <v>1603</v>
      </c>
      <c r="K806" s="511" t="s">
        <v>1157</v>
      </c>
      <c r="L806" s="511" t="s">
        <v>32</v>
      </c>
      <c r="M806" s="610">
        <v>3673</v>
      </c>
      <c r="N806" s="548">
        <v>45120</v>
      </c>
      <c r="O806" s="512">
        <f t="shared" si="37"/>
        <v>7</v>
      </c>
      <c r="P806" s="512">
        <f t="shared" si="38"/>
        <v>6</v>
      </c>
      <c r="Q806" s="498" t="str">
        <f t="shared" si="39"/>
        <v>Gastos_Gerais</v>
      </c>
    </row>
    <row r="807" spans="1:17" ht="24" hidden="1" x14ac:dyDescent="0.2">
      <c r="A807" s="505">
        <v>5652</v>
      </c>
      <c r="B807" s="506">
        <v>45126</v>
      </c>
      <c r="C807" s="507">
        <v>45078</v>
      </c>
      <c r="D807" s="508" t="s">
        <v>264</v>
      </c>
      <c r="E807" s="520" t="s">
        <v>183</v>
      </c>
      <c r="F807" s="521">
        <v>560</v>
      </c>
      <c r="G807" s="520" t="s">
        <v>1357</v>
      </c>
      <c r="H807" s="520" t="s">
        <v>414</v>
      </c>
      <c r="I807" s="510" t="s">
        <v>1602</v>
      </c>
      <c r="J807" s="522" t="s">
        <v>1603</v>
      </c>
      <c r="K807" s="511" t="s">
        <v>1157</v>
      </c>
      <c r="L807" s="511" t="s">
        <v>32</v>
      </c>
      <c r="M807" s="610">
        <v>3672</v>
      </c>
      <c r="N807" s="548">
        <v>45120</v>
      </c>
      <c r="O807" s="512">
        <f t="shared" si="37"/>
        <v>7</v>
      </c>
      <c r="P807" s="512">
        <f t="shared" si="38"/>
        <v>6</v>
      </c>
      <c r="Q807" s="498" t="str">
        <f t="shared" si="39"/>
        <v>Gastos_Gerais</v>
      </c>
    </row>
    <row r="808" spans="1:17" ht="24" hidden="1" x14ac:dyDescent="0.2">
      <c r="A808" s="505">
        <v>5653</v>
      </c>
      <c r="B808" s="506">
        <v>45126</v>
      </c>
      <c r="C808" s="507">
        <v>45108</v>
      </c>
      <c r="D808" s="508" t="s">
        <v>264</v>
      </c>
      <c r="E808" s="520" t="s">
        <v>96</v>
      </c>
      <c r="F808" s="509">
        <v>537.77</v>
      </c>
      <c r="G808" s="508" t="s">
        <v>7588</v>
      </c>
      <c r="H808" s="510" t="s">
        <v>417</v>
      </c>
      <c r="I808" s="510" t="s">
        <v>7290</v>
      </c>
      <c r="J808" s="511" t="s">
        <v>7291</v>
      </c>
      <c r="K808" s="511" t="s">
        <v>1157</v>
      </c>
      <c r="L808" s="511" t="s">
        <v>32</v>
      </c>
      <c r="M808" s="610">
        <v>52</v>
      </c>
      <c r="N808" s="548">
        <v>45124</v>
      </c>
      <c r="O808" s="512">
        <f t="shared" si="37"/>
        <v>7</v>
      </c>
      <c r="P808" s="512">
        <f t="shared" si="38"/>
        <v>7</v>
      </c>
      <c r="Q808" s="498" t="str">
        <f t="shared" si="39"/>
        <v>Gastos_Gerais</v>
      </c>
    </row>
    <row r="809" spans="1:17" ht="36" hidden="1" x14ac:dyDescent="0.2">
      <c r="A809" s="505">
        <v>5654</v>
      </c>
      <c r="B809" s="506">
        <v>45126</v>
      </c>
      <c r="C809" s="507">
        <v>45078</v>
      </c>
      <c r="D809" s="508" t="s">
        <v>264</v>
      </c>
      <c r="E809" s="520" t="s">
        <v>410</v>
      </c>
      <c r="F809" s="521">
        <v>1415.5</v>
      </c>
      <c r="G809" s="520" t="s">
        <v>1541</v>
      </c>
      <c r="H809" s="520" t="s">
        <v>423</v>
      </c>
      <c r="I809" s="510" t="s">
        <v>1820</v>
      </c>
      <c r="J809" s="522" t="s">
        <v>1821</v>
      </c>
      <c r="K809" s="522" t="s">
        <v>1157</v>
      </c>
      <c r="L809" s="511" t="s">
        <v>32</v>
      </c>
      <c r="M809" s="610">
        <v>3289</v>
      </c>
      <c r="N809" s="548">
        <v>45111</v>
      </c>
      <c r="O809" s="512">
        <f t="shared" si="37"/>
        <v>7</v>
      </c>
      <c r="P809" s="512">
        <f t="shared" si="38"/>
        <v>6</v>
      </c>
      <c r="Q809" s="498" t="str">
        <f t="shared" si="39"/>
        <v>Gastos_Gerais</v>
      </c>
    </row>
    <row r="810" spans="1:17" ht="36" hidden="1" x14ac:dyDescent="0.2">
      <c r="A810" s="505">
        <v>5655</v>
      </c>
      <c r="B810" s="506">
        <v>45126</v>
      </c>
      <c r="C810" s="507">
        <v>45078</v>
      </c>
      <c r="D810" s="508" t="s">
        <v>264</v>
      </c>
      <c r="E810" s="520" t="s">
        <v>410</v>
      </c>
      <c r="F810" s="521">
        <v>1415.5</v>
      </c>
      <c r="G810" s="520" t="s">
        <v>1541</v>
      </c>
      <c r="H810" s="520" t="s">
        <v>493</v>
      </c>
      <c r="I810" s="510" t="s">
        <v>1820</v>
      </c>
      <c r="J810" s="522" t="s">
        <v>1821</v>
      </c>
      <c r="K810" s="522" t="s">
        <v>1157</v>
      </c>
      <c r="L810" s="511" t="s">
        <v>32</v>
      </c>
      <c r="M810" s="610">
        <v>3287</v>
      </c>
      <c r="N810" s="548">
        <v>45111</v>
      </c>
      <c r="O810" s="512">
        <f t="shared" si="37"/>
        <v>7</v>
      </c>
      <c r="P810" s="512">
        <f t="shared" si="38"/>
        <v>6</v>
      </c>
      <c r="Q810" s="498" t="str">
        <f t="shared" si="39"/>
        <v>Gastos_Gerais</v>
      </c>
    </row>
    <row r="811" spans="1:17" ht="36" hidden="1" x14ac:dyDescent="0.2">
      <c r="A811" s="505">
        <v>5656</v>
      </c>
      <c r="B811" s="506">
        <v>45126</v>
      </c>
      <c r="C811" s="507">
        <v>45078</v>
      </c>
      <c r="D811" s="508" t="s">
        <v>264</v>
      </c>
      <c r="E811" s="520" t="s">
        <v>410</v>
      </c>
      <c r="F811" s="521">
        <v>2470</v>
      </c>
      <c r="G811" s="520" t="s">
        <v>1541</v>
      </c>
      <c r="H811" s="520" t="s">
        <v>419</v>
      </c>
      <c r="I811" s="510" t="s">
        <v>1820</v>
      </c>
      <c r="J811" s="522" t="s">
        <v>1821</v>
      </c>
      <c r="K811" s="522" t="s">
        <v>1157</v>
      </c>
      <c r="L811" s="511" t="s">
        <v>32</v>
      </c>
      <c r="M811" s="610">
        <v>3285</v>
      </c>
      <c r="N811" s="548">
        <v>45111</v>
      </c>
      <c r="O811" s="512">
        <f t="shared" si="37"/>
        <v>7</v>
      </c>
      <c r="P811" s="512">
        <f t="shared" si="38"/>
        <v>6</v>
      </c>
      <c r="Q811" s="498" t="str">
        <f t="shared" si="39"/>
        <v>Gastos_Gerais</v>
      </c>
    </row>
    <row r="812" spans="1:17" ht="36" hidden="1" x14ac:dyDescent="0.2">
      <c r="A812" s="505">
        <v>5657</v>
      </c>
      <c r="B812" s="506">
        <v>45126</v>
      </c>
      <c r="C812" s="507">
        <v>45078</v>
      </c>
      <c r="D812" s="508" t="s">
        <v>264</v>
      </c>
      <c r="E812" s="520" t="s">
        <v>410</v>
      </c>
      <c r="F812" s="521">
        <v>1453.5</v>
      </c>
      <c r="G812" s="520" t="s">
        <v>1541</v>
      </c>
      <c r="H812" s="520" t="s">
        <v>421</v>
      </c>
      <c r="I812" s="510" t="s">
        <v>1820</v>
      </c>
      <c r="J812" s="522" t="s">
        <v>1821</v>
      </c>
      <c r="K812" s="522" t="s">
        <v>1157</v>
      </c>
      <c r="L812" s="511" t="s">
        <v>32</v>
      </c>
      <c r="M812" s="610">
        <v>3286</v>
      </c>
      <c r="N812" s="548">
        <v>45111</v>
      </c>
      <c r="O812" s="512">
        <f t="shared" si="37"/>
        <v>7</v>
      </c>
      <c r="P812" s="512">
        <f t="shared" si="38"/>
        <v>6</v>
      </c>
      <c r="Q812" s="498" t="str">
        <f t="shared" si="39"/>
        <v>Gastos_Gerais</v>
      </c>
    </row>
    <row r="813" spans="1:17" ht="36" hidden="1" x14ac:dyDescent="0.2">
      <c r="A813" s="505">
        <v>5658</v>
      </c>
      <c r="B813" s="506">
        <v>45126</v>
      </c>
      <c r="C813" s="507">
        <v>45078</v>
      </c>
      <c r="D813" s="508" t="s">
        <v>264</v>
      </c>
      <c r="E813" s="520" t="s">
        <v>410</v>
      </c>
      <c r="F813" s="521">
        <v>1510.5</v>
      </c>
      <c r="G813" s="520" t="s">
        <v>1541</v>
      </c>
      <c r="H813" s="520" t="s">
        <v>414</v>
      </c>
      <c r="I813" s="510" t="s">
        <v>1820</v>
      </c>
      <c r="J813" s="522" t="s">
        <v>1821</v>
      </c>
      <c r="K813" s="522" t="s">
        <v>1157</v>
      </c>
      <c r="L813" s="511" t="s">
        <v>32</v>
      </c>
      <c r="M813" s="610">
        <v>3288</v>
      </c>
      <c r="N813" s="548">
        <v>45111</v>
      </c>
      <c r="O813" s="512">
        <f t="shared" si="37"/>
        <v>7</v>
      </c>
      <c r="P813" s="512">
        <f t="shared" si="38"/>
        <v>6</v>
      </c>
      <c r="Q813" s="498" t="str">
        <f t="shared" si="39"/>
        <v>Gastos_Gerais</v>
      </c>
    </row>
    <row r="814" spans="1:17" ht="24" hidden="1" x14ac:dyDescent="0.2">
      <c r="A814" s="505">
        <v>5659</v>
      </c>
      <c r="B814" s="506">
        <v>45126</v>
      </c>
      <c r="C814" s="507">
        <v>45078</v>
      </c>
      <c r="D814" s="508" t="s">
        <v>264</v>
      </c>
      <c r="E814" s="520" t="s">
        <v>206</v>
      </c>
      <c r="F814" s="521">
        <v>296</v>
      </c>
      <c r="G814" s="520" t="s">
        <v>5271</v>
      </c>
      <c r="H814" s="520" t="s">
        <v>421</v>
      </c>
      <c r="I814" s="517" t="s">
        <v>4545</v>
      </c>
      <c r="J814" s="522" t="s">
        <v>1810</v>
      </c>
      <c r="K814" s="522" t="s">
        <v>1157</v>
      </c>
      <c r="L814" s="511" t="s">
        <v>1157</v>
      </c>
      <c r="M814" s="610">
        <v>563524</v>
      </c>
      <c r="N814" s="548">
        <v>45126</v>
      </c>
      <c r="O814" s="512">
        <f t="shared" si="37"/>
        <v>7</v>
      </c>
      <c r="P814" s="512">
        <f t="shared" si="38"/>
        <v>6</v>
      </c>
      <c r="Q814" s="498" t="str">
        <f t="shared" si="39"/>
        <v>Gastos_Gerais</v>
      </c>
    </row>
    <row r="815" spans="1:17" ht="24" hidden="1" x14ac:dyDescent="0.2">
      <c r="A815" s="505">
        <v>5660</v>
      </c>
      <c r="B815" s="506">
        <v>45126</v>
      </c>
      <c r="C815" s="507">
        <v>45078</v>
      </c>
      <c r="D815" s="508" t="s">
        <v>264</v>
      </c>
      <c r="E815" s="520" t="s">
        <v>206</v>
      </c>
      <c r="F815" s="521">
        <v>296</v>
      </c>
      <c r="G815" s="520" t="s">
        <v>7292</v>
      </c>
      <c r="H815" s="520" t="s">
        <v>414</v>
      </c>
      <c r="I815" s="517" t="s">
        <v>4545</v>
      </c>
      <c r="J815" s="522" t="s">
        <v>1810</v>
      </c>
      <c r="K815" s="522" t="s">
        <v>1157</v>
      </c>
      <c r="L815" s="511" t="s">
        <v>1157</v>
      </c>
      <c r="M815" s="610">
        <v>563532</v>
      </c>
      <c r="N815" s="548">
        <v>45126</v>
      </c>
      <c r="O815" s="512">
        <f t="shared" si="37"/>
        <v>7</v>
      </c>
      <c r="P815" s="512">
        <f t="shared" si="38"/>
        <v>6</v>
      </c>
      <c r="Q815" s="498" t="str">
        <f t="shared" si="39"/>
        <v>Gastos_Gerais</v>
      </c>
    </row>
    <row r="816" spans="1:17" ht="24" hidden="1" x14ac:dyDescent="0.2">
      <c r="A816" s="505">
        <v>5661</v>
      </c>
      <c r="B816" s="506">
        <v>45126</v>
      </c>
      <c r="C816" s="507">
        <v>45078</v>
      </c>
      <c r="D816" s="508" t="s">
        <v>264</v>
      </c>
      <c r="E816" s="520" t="s">
        <v>206</v>
      </c>
      <c r="F816" s="521">
        <v>296</v>
      </c>
      <c r="G816" s="520" t="s">
        <v>5258</v>
      </c>
      <c r="H816" s="520" t="s">
        <v>418</v>
      </c>
      <c r="I816" s="517" t="s">
        <v>4545</v>
      </c>
      <c r="J816" s="522" t="s">
        <v>1810</v>
      </c>
      <c r="K816" s="522" t="s">
        <v>1157</v>
      </c>
      <c r="L816" s="511" t="s">
        <v>1157</v>
      </c>
      <c r="M816" s="610">
        <v>563534</v>
      </c>
      <c r="N816" s="548">
        <v>45126</v>
      </c>
      <c r="O816" s="512">
        <f t="shared" si="37"/>
        <v>7</v>
      </c>
      <c r="P816" s="512">
        <f t="shared" si="38"/>
        <v>6</v>
      </c>
      <c r="Q816" s="498" t="str">
        <f t="shared" si="39"/>
        <v>Gastos_Gerais</v>
      </c>
    </row>
    <row r="817" spans="1:17" ht="24" hidden="1" x14ac:dyDescent="0.2">
      <c r="A817" s="505">
        <v>5662</v>
      </c>
      <c r="B817" s="506">
        <v>45126</v>
      </c>
      <c r="C817" s="507">
        <v>45078</v>
      </c>
      <c r="D817" s="508" t="s">
        <v>264</v>
      </c>
      <c r="E817" s="520" t="s">
        <v>206</v>
      </c>
      <c r="F817" s="521">
        <v>296</v>
      </c>
      <c r="G817" s="520" t="s">
        <v>5262</v>
      </c>
      <c r="H817" s="520" t="s">
        <v>414</v>
      </c>
      <c r="I817" s="517" t="s">
        <v>4545</v>
      </c>
      <c r="J817" s="522" t="s">
        <v>1810</v>
      </c>
      <c r="K817" s="522" t="s">
        <v>1157</v>
      </c>
      <c r="L817" s="511" t="s">
        <v>1157</v>
      </c>
      <c r="M817" s="610">
        <v>563523</v>
      </c>
      <c r="N817" s="548">
        <v>45126</v>
      </c>
      <c r="O817" s="512">
        <f t="shared" si="37"/>
        <v>7</v>
      </c>
      <c r="P817" s="512">
        <f t="shared" si="38"/>
        <v>6</v>
      </c>
      <c r="Q817" s="498" t="str">
        <f t="shared" si="39"/>
        <v>Gastos_Gerais</v>
      </c>
    </row>
    <row r="818" spans="1:17" ht="24" hidden="1" x14ac:dyDescent="0.2">
      <c r="A818" s="505">
        <v>5663</v>
      </c>
      <c r="B818" s="506">
        <v>45126</v>
      </c>
      <c r="C818" s="507">
        <v>45078</v>
      </c>
      <c r="D818" s="508" t="s">
        <v>264</v>
      </c>
      <c r="E818" s="520" t="s">
        <v>206</v>
      </c>
      <c r="F818" s="521">
        <v>296</v>
      </c>
      <c r="G818" s="520" t="s">
        <v>5260</v>
      </c>
      <c r="H818" s="520" t="s">
        <v>416</v>
      </c>
      <c r="I818" s="517" t="s">
        <v>4545</v>
      </c>
      <c r="J818" s="522" t="s">
        <v>1810</v>
      </c>
      <c r="K818" s="522" t="s">
        <v>1157</v>
      </c>
      <c r="L818" s="511" t="s">
        <v>1157</v>
      </c>
      <c r="M818" s="610">
        <v>563530</v>
      </c>
      <c r="N818" s="548">
        <v>45126</v>
      </c>
      <c r="O818" s="512">
        <f t="shared" si="37"/>
        <v>7</v>
      </c>
      <c r="P818" s="512">
        <f t="shared" si="38"/>
        <v>6</v>
      </c>
      <c r="Q818" s="498" t="str">
        <f t="shared" si="39"/>
        <v>Gastos_Gerais</v>
      </c>
    </row>
    <row r="819" spans="1:17" ht="24" hidden="1" x14ac:dyDescent="0.2">
      <c r="A819" s="505">
        <v>5664</v>
      </c>
      <c r="B819" s="506">
        <v>45126</v>
      </c>
      <c r="C819" s="507">
        <v>45078</v>
      </c>
      <c r="D819" s="508" t="s">
        <v>264</v>
      </c>
      <c r="E819" s="520" t="s">
        <v>206</v>
      </c>
      <c r="F819" s="521">
        <v>296</v>
      </c>
      <c r="G819" s="520" t="s">
        <v>5264</v>
      </c>
      <c r="H819" s="520" t="s">
        <v>416</v>
      </c>
      <c r="I819" s="517" t="s">
        <v>4545</v>
      </c>
      <c r="J819" s="522" t="s">
        <v>1810</v>
      </c>
      <c r="K819" s="522" t="s">
        <v>1157</v>
      </c>
      <c r="L819" s="511" t="s">
        <v>1157</v>
      </c>
      <c r="M819" s="610">
        <v>563528</v>
      </c>
      <c r="N819" s="548">
        <v>45126</v>
      </c>
      <c r="O819" s="512">
        <f t="shared" si="37"/>
        <v>7</v>
      </c>
      <c r="P819" s="512">
        <f t="shared" si="38"/>
        <v>6</v>
      </c>
      <c r="Q819" s="498" t="str">
        <f t="shared" si="39"/>
        <v>Gastos_Gerais</v>
      </c>
    </row>
    <row r="820" spans="1:17" ht="24" hidden="1" x14ac:dyDescent="0.2">
      <c r="A820" s="505">
        <v>5665</v>
      </c>
      <c r="B820" s="506">
        <v>45126</v>
      </c>
      <c r="C820" s="507">
        <v>45078</v>
      </c>
      <c r="D820" s="508" t="s">
        <v>264</v>
      </c>
      <c r="E820" s="520" t="s">
        <v>206</v>
      </c>
      <c r="F820" s="521">
        <v>296</v>
      </c>
      <c r="G820" s="520" t="s">
        <v>5261</v>
      </c>
      <c r="H820" s="520" t="s">
        <v>493</v>
      </c>
      <c r="I820" s="517" t="s">
        <v>4545</v>
      </c>
      <c r="J820" s="522" t="s">
        <v>1810</v>
      </c>
      <c r="K820" s="522" t="s">
        <v>1157</v>
      </c>
      <c r="L820" s="511" t="s">
        <v>1157</v>
      </c>
      <c r="M820" s="610">
        <v>563531</v>
      </c>
      <c r="N820" s="548">
        <v>45126</v>
      </c>
      <c r="O820" s="512">
        <f t="shared" si="37"/>
        <v>7</v>
      </c>
      <c r="P820" s="512">
        <f t="shared" si="38"/>
        <v>6</v>
      </c>
      <c r="Q820" s="498" t="str">
        <f t="shared" si="39"/>
        <v>Gastos_Gerais</v>
      </c>
    </row>
    <row r="821" spans="1:17" ht="24" hidden="1" x14ac:dyDescent="0.2">
      <c r="A821" s="505">
        <v>5666</v>
      </c>
      <c r="B821" s="506">
        <v>45126</v>
      </c>
      <c r="C821" s="507">
        <v>45078</v>
      </c>
      <c r="D821" s="508" t="s">
        <v>264</v>
      </c>
      <c r="E821" s="520" t="s">
        <v>206</v>
      </c>
      <c r="F821" s="521">
        <v>296</v>
      </c>
      <c r="G821" s="520" t="s">
        <v>5265</v>
      </c>
      <c r="H821" s="520" t="s">
        <v>419</v>
      </c>
      <c r="I821" s="517" t="s">
        <v>4545</v>
      </c>
      <c r="J821" s="522" t="s">
        <v>1810</v>
      </c>
      <c r="K821" s="522" t="s">
        <v>1157</v>
      </c>
      <c r="L821" s="511" t="s">
        <v>1157</v>
      </c>
      <c r="M821" s="610">
        <v>563529</v>
      </c>
      <c r="N821" s="548">
        <v>45126</v>
      </c>
      <c r="O821" s="512">
        <f t="shared" si="37"/>
        <v>7</v>
      </c>
      <c r="P821" s="512">
        <f t="shared" si="38"/>
        <v>6</v>
      </c>
      <c r="Q821" s="498" t="str">
        <f t="shared" si="39"/>
        <v>Gastos_Gerais</v>
      </c>
    </row>
    <row r="822" spans="1:17" ht="24" hidden="1" x14ac:dyDescent="0.2">
      <c r="A822" s="505">
        <v>5667</v>
      </c>
      <c r="B822" s="506">
        <v>45126</v>
      </c>
      <c r="C822" s="507">
        <v>45078</v>
      </c>
      <c r="D822" s="508" t="s">
        <v>264</v>
      </c>
      <c r="E822" s="520" t="s">
        <v>206</v>
      </c>
      <c r="F822" s="521">
        <v>296</v>
      </c>
      <c r="G822" s="520" t="s">
        <v>5268</v>
      </c>
      <c r="H822" s="520" t="s">
        <v>419</v>
      </c>
      <c r="I822" s="517" t="s">
        <v>4545</v>
      </c>
      <c r="J822" s="522" t="s">
        <v>1810</v>
      </c>
      <c r="K822" s="522" t="s">
        <v>1157</v>
      </c>
      <c r="L822" s="511" t="s">
        <v>1157</v>
      </c>
      <c r="M822" s="610">
        <v>563522</v>
      </c>
      <c r="N822" s="548">
        <v>45126</v>
      </c>
      <c r="O822" s="512">
        <f t="shared" si="37"/>
        <v>7</v>
      </c>
      <c r="P822" s="512">
        <f t="shared" si="38"/>
        <v>6</v>
      </c>
      <c r="Q822" s="498" t="str">
        <f t="shared" si="39"/>
        <v>Gastos_Gerais</v>
      </c>
    </row>
    <row r="823" spans="1:17" ht="24" hidden="1" x14ac:dyDescent="0.2">
      <c r="A823" s="505">
        <v>5668</v>
      </c>
      <c r="B823" s="506">
        <v>45126</v>
      </c>
      <c r="C823" s="507">
        <v>45078</v>
      </c>
      <c r="D823" s="508" t="s">
        <v>264</v>
      </c>
      <c r="E823" s="520" t="s">
        <v>206</v>
      </c>
      <c r="F823" s="521">
        <v>296</v>
      </c>
      <c r="G823" s="520" t="s">
        <v>5269</v>
      </c>
      <c r="H823" s="520" t="s">
        <v>423</v>
      </c>
      <c r="I823" s="517" t="s">
        <v>4545</v>
      </c>
      <c r="J823" s="522" t="s">
        <v>1810</v>
      </c>
      <c r="K823" s="522" t="s">
        <v>1157</v>
      </c>
      <c r="L823" s="511" t="s">
        <v>1157</v>
      </c>
      <c r="M823" s="610">
        <v>563527</v>
      </c>
      <c r="N823" s="548">
        <v>45126</v>
      </c>
      <c r="O823" s="512">
        <f t="shared" si="37"/>
        <v>7</v>
      </c>
      <c r="P823" s="512">
        <f t="shared" si="38"/>
        <v>6</v>
      </c>
      <c r="Q823" s="498" t="str">
        <f t="shared" si="39"/>
        <v>Gastos_Gerais</v>
      </c>
    </row>
    <row r="824" spans="1:17" ht="24" hidden="1" x14ac:dyDescent="0.2">
      <c r="A824" s="505">
        <v>5669</v>
      </c>
      <c r="B824" s="506">
        <v>45126</v>
      </c>
      <c r="C824" s="507">
        <v>45078</v>
      </c>
      <c r="D824" s="508" t="s">
        <v>264</v>
      </c>
      <c r="E824" s="520" t="s">
        <v>206</v>
      </c>
      <c r="F824" s="521">
        <v>296</v>
      </c>
      <c r="G824" s="520" t="s">
        <v>5282</v>
      </c>
      <c r="H824" s="520" t="s">
        <v>417</v>
      </c>
      <c r="I824" s="517" t="s">
        <v>4545</v>
      </c>
      <c r="J824" s="522" t="s">
        <v>1810</v>
      </c>
      <c r="K824" s="522" t="s">
        <v>1157</v>
      </c>
      <c r="L824" s="511" t="s">
        <v>1157</v>
      </c>
      <c r="M824" s="610">
        <v>563533</v>
      </c>
      <c r="N824" s="548">
        <v>45126</v>
      </c>
      <c r="O824" s="512">
        <f t="shared" si="37"/>
        <v>7</v>
      </c>
      <c r="P824" s="512">
        <f t="shared" si="38"/>
        <v>6</v>
      </c>
      <c r="Q824" s="498" t="str">
        <f t="shared" si="39"/>
        <v>Gastos_Gerais</v>
      </c>
    </row>
    <row r="825" spans="1:17" ht="24" hidden="1" x14ac:dyDescent="0.2">
      <c r="A825" s="505">
        <v>5670</v>
      </c>
      <c r="B825" s="506">
        <v>45126</v>
      </c>
      <c r="C825" s="507">
        <v>45078</v>
      </c>
      <c r="D825" s="508" t="s">
        <v>264</v>
      </c>
      <c r="E825" s="520" t="s">
        <v>206</v>
      </c>
      <c r="F825" s="521">
        <v>296</v>
      </c>
      <c r="G825" s="520" t="s">
        <v>5283</v>
      </c>
      <c r="H825" s="520" t="s">
        <v>422</v>
      </c>
      <c r="I825" s="517" t="s">
        <v>4545</v>
      </c>
      <c r="J825" s="522" t="s">
        <v>1810</v>
      </c>
      <c r="K825" s="522" t="s">
        <v>1157</v>
      </c>
      <c r="L825" s="511" t="s">
        <v>1157</v>
      </c>
      <c r="M825" s="610">
        <v>563536</v>
      </c>
      <c r="N825" s="548">
        <v>45126</v>
      </c>
      <c r="O825" s="512">
        <f t="shared" si="37"/>
        <v>7</v>
      </c>
      <c r="P825" s="512">
        <f t="shared" si="38"/>
        <v>6</v>
      </c>
      <c r="Q825" s="498" t="str">
        <f t="shared" si="39"/>
        <v>Gastos_Gerais</v>
      </c>
    </row>
    <row r="826" spans="1:17" ht="24" hidden="1" x14ac:dyDescent="0.2">
      <c r="A826" s="505">
        <v>5671</v>
      </c>
      <c r="B826" s="506">
        <v>45126</v>
      </c>
      <c r="C826" s="507">
        <v>45078</v>
      </c>
      <c r="D826" s="508" t="s">
        <v>264</v>
      </c>
      <c r="E826" s="520" t="s">
        <v>206</v>
      </c>
      <c r="F826" s="521">
        <v>296</v>
      </c>
      <c r="G826" s="520" t="s">
        <v>5284</v>
      </c>
      <c r="H826" s="520" t="s">
        <v>420</v>
      </c>
      <c r="I826" s="517" t="s">
        <v>4545</v>
      </c>
      <c r="J826" s="522" t="s">
        <v>1810</v>
      </c>
      <c r="K826" s="522" t="s">
        <v>1157</v>
      </c>
      <c r="L826" s="511" t="s">
        <v>1157</v>
      </c>
      <c r="M826" s="610">
        <v>563535</v>
      </c>
      <c r="N826" s="548">
        <v>45126</v>
      </c>
      <c r="O826" s="512">
        <f t="shared" si="37"/>
        <v>7</v>
      </c>
      <c r="P826" s="512">
        <f t="shared" si="38"/>
        <v>6</v>
      </c>
      <c r="Q826" s="498" t="str">
        <f t="shared" si="39"/>
        <v>Gastos_Gerais</v>
      </c>
    </row>
    <row r="827" spans="1:17" ht="24" hidden="1" x14ac:dyDescent="0.2">
      <c r="A827" s="505">
        <v>5672</v>
      </c>
      <c r="B827" s="506">
        <v>45126</v>
      </c>
      <c r="C827" s="507">
        <v>45078</v>
      </c>
      <c r="D827" s="508" t="s">
        <v>264</v>
      </c>
      <c r="E827" s="520" t="s">
        <v>206</v>
      </c>
      <c r="F827" s="521">
        <v>296</v>
      </c>
      <c r="G827" s="520" t="s">
        <v>5288</v>
      </c>
      <c r="H827" s="520" t="s">
        <v>1032</v>
      </c>
      <c r="I827" s="517" t="s">
        <v>4545</v>
      </c>
      <c r="J827" s="522" t="s">
        <v>1810</v>
      </c>
      <c r="K827" s="522" t="s">
        <v>1157</v>
      </c>
      <c r="L827" s="511" t="s">
        <v>1157</v>
      </c>
      <c r="M827" s="610">
        <v>563526</v>
      </c>
      <c r="N827" s="548">
        <v>45126</v>
      </c>
      <c r="O827" s="512">
        <f t="shared" si="37"/>
        <v>7</v>
      </c>
      <c r="P827" s="512">
        <f t="shared" si="38"/>
        <v>6</v>
      </c>
      <c r="Q827" s="498" t="str">
        <f t="shared" si="39"/>
        <v>Gastos_Gerais</v>
      </c>
    </row>
    <row r="828" spans="1:17" ht="24" hidden="1" x14ac:dyDescent="0.2">
      <c r="A828" s="505">
        <v>5673</v>
      </c>
      <c r="B828" s="506">
        <v>45126</v>
      </c>
      <c r="C828" s="507">
        <v>45078</v>
      </c>
      <c r="D828" s="508" t="s">
        <v>264</v>
      </c>
      <c r="E828" s="520" t="s">
        <v>206</v>
      </c>
      <c r="F828" s="521">
        <v>296</v>
      </c>
      <c r="G828" s="520" t="s">
        <v>5286</v>
      </c>
      <c r="H828" s="520" t="s">
        <v>1032</v>
      </c>
      <c r="I828" s="517" t="s">
        <v>4545</v>
      </c>
      <c r="J828" s="522" t="s">
        <v>1810</v>
      </c>
      <c r="K828" s="522" t="s">
        <v>1157</v>
      </c>
      <c r="L828" s="511" t="s">
        <v>1157</v>
      </c>
      <c r="M828" s="610">
        <v>563525</v>
      </c>
      <c r="N828" s="548">
        <v>45126</v>
      </c>
      <c r="O828" s="512">
        <f t="shared" si="37"/>
        <v>7</v>
      </c>
      <c r="P828" s="512">
        <f t="shared" si="38"/>
        <v>6</v>
      </c>
      <c r="Q828" s="498" t="str">
        <f t="shared" si="39"/>
        <v>Gastos_Gerais</v>
      </c>
    </row>
    <row r="829" spans="1:17" ht="36" hidden="1" x14ac:dyDescent="0.2">
      <c r="A829" s="505">
        <v>5674</v>
      </c>
      <c r="B829" s="506">
        <v>45126</v>
      </c>
      <c r="C829" s="507">
        <v>45108</v>
      </c>
      <c r="D829" s="508" t="s">
        <v>264</v>
      </c>
      <c r="E829" s="520" t="s">
        <v>402</v>
      </c>
      <c r="F829" s="521">
        <v>994.5</v>
      </c>
      <c r="G829" s="520" t="s">
        <v>7293</v>
      </c>
      <c r="H829" s="520" t="s">
        <v>416</v>
      </c>
      <c r="I829" s="510" t="s">
        <v>7538</v>
      </c>
      <c r="J829" s="522" t="s">
        <v>7294</v>
      </c>
      <c r="K829" s="522" t="s">
        <v>1157</v>
      </c>
      <c r="L829" s="511" t="s">
        <v>32</v>
      </c>
      <c r="M829" s="610">
        <v>33577</v>
      </c>
      <c r="N829" s="548">
        <v>45118</v>
      </c>
      <c r="O829" s="512">
        <f t="shared" si="37"/>
        <v>7</v>
      </c>
      <c r="P829" s="512">
        <f t="shared" si="38"/>
        <v>7</v>
      </c>
      <c r="Q829" s="498" t="str">
        <f t="shared" si="39"/>
        <v>Gastos_Gerais</v>
      </c>
    </row>
    <row r="830" spans="1:17" ht="36" hidden="1" x14ac:dyDescent="0.2">
      <c r="A830" s="505">
        <v>5675</v>
      </c>
      <c r="B830" s="506">
        <v>45126</v>
      </c>
      <c r="C830" s="507">
        <v>45108</v>
      </c>
      <c r="D830" s="508" t="s">
        <v>264</v>
      </c>
      <c r="E830" s="520" t="s">
        <v>290</v>
      </c>
      <c r="F830" s="521">
        <v>114</v>
      </c>
      <c r="G830" s="520" t="s">
        <v>7589</v>
      </c>
      <c r="H830" s="520" t="s">
        <v>416</v>
      </c>
      <c r="I830" s="510" t="s">
        <v>7590</v>
      </c>
      <c r="J830" s="522" t="s">
        <v>4745</v>
      </c>
      <c r="K830" s="522" t="s">
        <v>1157</v>
      </c>
      <c r="L830" s="511" t="s">
        <v>32</v>
      </c>
      <c r="M830" s="610">
        <v>81211</v>
      </c>
      <c r="N830" s="548">
        <v>45117</v>
      </c>
      <c r="O830" s="512">
        <f t="shared" si="37"/>
        <v>7</v>
      </c>
      <c r="P830" s="512">
        <f t="shared" si="38"/>
        <v>7</v>
      </c>
      <c r="Q830" s="498" t="str">
        <f t="shared" si="39"/>
        <v>Gastos_Gerais</v>
      </c>
    </row>
    <row r="831" spans="1:17" ht="36" hidden="1" x14ac:dyDescent="0.2">
      <c r="A831" s="505">
        <v>5676</v>
      </c>
      <c r="B831" s="506">
        <v>45126</v>
      </c>
      <c r="C831" s="507">
        <v>45108</v>
      </c>
      <c r="D831" s="520" t="s">
        <v>141</v>
      </c>
      <c r="E831" s="520" t="s">
        <v>224</v>
      </c>
      <c r="F831" s="521">
        <v>7774.3</v>
      </c>
      <c r="G831" s="520" t="s">
        <v>7295</v>
      </c>
      <c r="H831" s="520" t="s">
        <v>419</v>
      </c>
      <c r="I831" s="510" t="s">
        <v>7296</v>
      </c>
      <c r="J831" s="522" t="s">
        <v>7297</v>
      </c>
      <c r="K831" s="522" t="s">
        <v>1157</v>
      </c>
      <c r="L831" s="511" t="s">
        <v>32</v>
      </c>
      <c r="M831" s="610">
        <v>16368</v>
      </c>
      <c r="N831" s="548">
        <v>45121</v>
      </c>
      <c r="O831" s="512">
        <f t="shared" si="37"/>
        <v>7</v>
      </c>
      <c r="P831" s="512">
        <f t="shared" si="38"/>
        <v>7</v>
      </c>
      <c r="Q831" s="498" t="str">
        <f t="shared" si="39"/>
        <v>Aquisição_de_Bens_Permanentes</v>
      </c>
    </row>
    <row r="832" spans="1:17" ht="36" hidden="1" x14ac:dyDescent="0.2">
      <c r="A832" s="505">
        <v>5677</v>
      </c>
      <c r="B832" s="506">
        <v>45126</v>
      </c>
      <c r="C832" s="507">
        <v>45108</v>
      </c>
      <c r="D832" s="520" t="s">
        <v>141</v>
      </c>
      <c r="E832" s="520" t="s">
        <v>224</v>
      </c>
      <c r="F832" s="521">
        <v>1321.3</v>
      </c>
      <c r="G832" s="520" t="s">
        <v>7298</v>
      </c>
      <c r="H832" s="520" t="s">
        <v>423</v>
      </c>
      <c r="I832" s="510" t="s">
        <v>7296</v>
      </c>
      <c r="J832" s="522" t="s">
        <v>7297</v>
      </c>
      <c r="K832" s="522" t="s">
        <v>1157</v>
      </c>
      <c r="L832" s="511" t="s">
        <v>32</v>
      </c>
      <c r="M832" s="610">
        <v>16367</v>
      </c>
      <c r="N832" s="548">
        <v>45121</v>
      </c>
      <c r="O832" s="512">
        <f t="shared" si="37"/>
        <v>7</v>
      </c>
      <c r="P832" s="512">
        <f t="shared" si="38"/>
        <v>7</v>
      </c>
      <c r="Q832" s="498" t="str">
        <f t="shared" si="39"/>
        <v>Aquisição_de_Bens_Permanentes</v>
      </c>
    </row>
    <row r="833" spans="1:17" ht="25.5" hidden="1" x14ac:dyDescent="0.2">
      <c r="A833" s="505">
        <v>5678</v>
      </c>
      <c r="B833" s="506">
        <v>45127</v>
      </c>
      <c r="C833" s="507">
        <v>45078</v>
      </c>
      <c r="D833" s="520" t="s">
        <v>176</v>
      </c>
      <c r="E833" s="520" t="s">
        <v>55</v>
      </c>
      <c r="F833" s="521">
        <v>22061.74</v>
      </c>
      <c r="G833" s="520" t="s">
        <v>7299</v>
      </c>
      <c r="H833" s="520" t="s">
        <v>303</v>
      </c>
      <c r="I833" s="510" t="s">
        <v>4533</v>
      </c>
      <c r="J833" s="522" t="s">
        <v>1849</v>
      </c>
      <c r="K833" s="522" t="s">
        <v>1157</v>
      </c>
      <c r="L833" s="511" t="s">
        <v>32</v>
      </c>
      <c r="M833" s="610">
        <v>366492</v>
      </c>
      <c r="N833" s="548">
        <v>45114</v>
      </c>
      <c r="O833" s="512">
        <f t="shared" si="37"/>
        <v>7</v>
      </c>
      <c r="P833" s="512">
        <f t="shared" si="38"/>
        <v>6</v>
      </c>
      <c r="Q833" s="498" t="str">
        <f t="shared" si="39"/>
        <v>Gastos_com_Pessoal</v>
      </c>
    </row>
    <row r="834" spans="1:17" ht="24" hidden="1" x14ac:dyDescent="0.2">
      <c r="A834" s="505">
        <v>5679</v>
      </c>
      <c r="B834" s="506">
        <v>45127</v>
      </c>
      <c r="C834" s="507">
        <v>45108</v>
      </c>
      <c r="D834" s="508" t="s">
        <v>264</v>
      </c>
      <c r="E834" s="520" t="s">
        <v>0</v>
      </c>
      <c r="F834" s="521">
        <v>16.989999999999998</v>
      </c>
      <c r="G834" s="520" t="s">
        <v>7591</v>
      </c>
      <c r="H834" s="520" t="s">
        <v>302</v>
      </c>
      <c r="I834" s="510" t="s">
        <v>1570</v>
      </c>
      <c r="J834" s="522" t="s">
        <v>1571</v>
      </c>
      <c r="K834" s="522" t="s">
        <v>1157</v>
      </c>
      <c r="L834" s="511" t="s">
        <v>32</v>
      </c>
      <c r="M834" s="610">
        <v>38044</v>
      </c>
      <c r="N834" s="548">
        <v>45121</v>
      </c>
      <c r="O834" s="512">
        <f t="shared" si="37"/>
        <v>7</v>
      </c>
      <c r="P834" s="512">
        <f t="shared" si="38"/>
        <v>7</v>
      </c>
      <c r="Q834" s="498" t="str">
        <f t="shared" si="39"/>
        <v>Gastos_Gerais</v>
      </c>
    </row>
    <row r="835" spans="1:17" ht="36" hidden="1" x14ac:dyDescent="0.2">
      <c r="A835" s="505">
        <v>5680</v>
      </c>
      <c r="B835" s="506">
        <v>45127</v>
      </c>
      <c r="C835" s="507">
        <v>45108</v>
      </c>
      <c r="D835" s="520" t="s">
        <v>141</v>
      </c>
      <c r="E835" s="520" t="s">
        <v>224</v>
      </c>
      <c r="F835" s="521">
        <v>8010.5</v>
      </c>
      <c r="G835" s="520" t="s">
        <v>7300</v>
      </c>
      <c r="H835" s="520" t="s">
        <v>420</v>
      </c>
      <c r="I835" s="510" t="s">
        <v>5367</v>
      </c>
      <c r="J835" s="522" t="s">
        <v>5368</v>
      </c>
      <c r="K835" s="522" t="s">
        <v>1157</v>
      </c>
      <c r="L835" s="511" t="s">
        <v>32</v>
      </c>
      <c r="M835" s="610">
        <v>15661</v>
      </c>
      <c r="N835" s="548">
        <v>45124</v>
      </c>
      <c r="O835" s="512">
        <f t="shared" si="37"/>
        <v>7</v>
      </c>
      <c r="P835" s="512">
        <f t="shared" si="38"/>
        <v>7</v>
      </c>
      <c r="Q835" s="498" t="str">
        <f t="shared" si="39"/>
        <v>Aquisição_de_Bens_Permanentes</v>
      </c>
    </row>
    <row r="836" spans="1:17" hidden="1" x14ac:dyDescent="0.2">
      <c r="A836" s="505">
        <v>5681</v>
      </c>
      <c r="B836" s="506">
        <v>45127</v>
      </c>
      <c r="C836" s="507">
        <v>45108</v>
      </c>
      <c r="D836" s="508" t="s">
        <v>264</v>
      </c>
      <c r="E836" s="520" t="s">
        <v>290</v>
      </c>
      <c r="F836" s="521">
        <v>70</v>
      </c>
      <c r="G836" s="520" t="s">
        <v>7301</v>
      </c>
      <c r="H836" s="520" t="s">
        <v>493</v>
      </c>
      <c r="I836" s="510" t="s">
        <v>7592</v>
      </c>
      <c r="J836" s="522" t="s">
        <v>7302</v>
      </c>
      <c r="K836" s="522" t="s">
        <v>1157</v>
      </c>
      <c r="L836" s="511" t="s">
        <v>32</v>
      </c>
      <c r="M836" s="610">
        <v>29011</v>
      </c>
      <c r="N836" s="548">
        <v>45126</v>
      </c>
      <c r="O836" s="512">
        <f t="shared" si="37"/>
        <v>7</v>
      </c>
      <c r="P836" s="512">
        <f t="shared" si="38"/>
        <v>7</v>
      </c>
      <c r="Q836" s="498" t="str">
        <f t="shared" si="39"/>
        <v>Gastos_Gerais</v>
      </c>
    </row>
    <row r="837" spans="1:17" ht="36" hidden="1" x14ac:dyDescent="0.2">
      <c r="A837" s="505">
        <v>5682</v>
      </c>
      <c r="B837" s="506">
        <v>45127</v>
      </c>
      <c r="C837" s="507">
        <v>45108</v>
      </c>
      <c r="D837" s="508" t="s">
        <v>264</v>
      </c>
      <c r="E837" s="520" t="s">
        <v>293</v>
      </c>
      <c r="F837" s="521">
        <v>1162.8</v>
      </c>
      <c r="G837" s="520" t="s">
        <v>7303</v>
      </c>
      <c r="H837" s="520" t="s">
        <v>422</v>
      </c>
      <c r="I837" s="510" t="s">
        <v>7304</v>
      </c>
      <c r="J837" s="522" t="s">
        <v>6096</v>
      </c>
      <c r="K837" s="522" t="s">
        <v>1157</v>
      </c>
      <c r="L837" s="511" t="s">
        <v>32</v>
      </c>
      <c r="M837" s="610">
        <v>20232848</v>
      </c>
      <c r="N837" s="548">
        <v>45121</v>
      </c>
      <c r="O837" s="512">
        <f t="shared" ref="O837:O900" si="40">IF(B837=0,0,IF(YEAR(B837)=$P$1,MONTH(B837)-$O$1+1,(YEAR(B837)-$P$1)*12-$O$1+1+MONTH(B837)))</f>
        <v>7</v>
      </c>
      <c r="P837" s="512">
        <f t="shared" ref="P837:P900" si="41">IF(C837=0,0,IF(YEAR(C837)=$P$1,MONTH(C837)-$O$1+1,(YEAR(C837)-$P$1)*12-$O$1+1+MONTH(C837)))</f>
        <v>7</v>
      </c>
      <c r="Q837" s="498" t="str">
        <f t="shared" ref="Q837:Q900" si="42">SUBSTITUTE(D837," ","_")</f>
        <v>Gastos_Gerais</v>
      </c>
    </row>
    <row r="838" spans="1:17" ht="36" hidden="1" x14ac:dyDescent="0.2">
      <c r="A838" s="505">
        <v>5683</v>
      </c>
      <c r="B838" s="506">
        <v>45127</v>
      </c>
      <c r="C838" s="507">
        <v>45108</v>
      </c>
      <c r="D838" s="508" t="s">
        <v>264</v>
      </c>
      <c r="E838" s="520" t="s">
        <v>293</v>
      </c>
      <c r="F838" s="521">
        <v>1162.8</v>
      </c>
      <c r="G838" s="520" t="s">
        <v>7303</v>
      </c>
      <c r="H838" s="520" t="s">
        <v>1032</v>
      </c>
      <c r="I838" s="510" t="s">
        <v>7304</v>
      </c>
      <c r="J838" s="522" t="s">
        <v>6096</v>
      </c>
      <c r="K838" s="522" t="s">
        <v>1157</v>
      </c>
      <c r="L838" s="511" t="s">
        <v>32</v>
      </c>
      <c r="M838" s="610">
        <v>20232848</v>
      </c>
      <c r="N838" s="548">
        <v>45121</v>
      </c>
      <c r="O838" s="512">
        <f t="shared" si="40"/>
        <v>7</v>
      </c>
      <c r="P838" s="512">
        <f t="shared" si="41"/>
        <v>7</v>
      </c>
      <c r="Q838" s="498" t="str">
        <f t="shared" si="42"/>
        <v>Gastos_Gerais</v>
      </c>
    </row>
    <row r="839" spans="1:17" ht="36" hidden="1" x14ac:dyDescent="0.2">
      <c r="A839" s="505">
        <v>5684</v>
      </c>
      <c r="B839" s="506">
        <v>45127</v>
      </c>
      <c r="C839" s="507">
        <v>45108</v>
      </c>
      <c r="D839" s="508" t="s">
        <v>264</v>
      </c>
      <c r="E839" s="520" t="s">
        <v>293</v>
      </c>
      <c r="F839" s="521">
        <v>617.5</v>
      </c>
      <c r="G839" s="520" t="s">
        <v>7593</v>
      </c>
      <c r="H839" s="520" t="s">
        <v>302</v>
      </c>
      <c r="I839" s="510" t="s">
        <v>7304</v>
      </c>
      <c r="J839" s="522" t="s">
        <v>6096</v>
      </c>
      <c r="K839" s="522" t="s">
        <v>1157</v>
      </c>
      <c r="L839" s="511" t="s">
        <v>32</v>
      </c>
      <c r="M839" s="610">
        <v>20232867</v>
      </c>
      <c r="N839" s="548">
        <v>45124</v>
      </c>
      <c r="O839" s="512">
        <f t="shared" si="40"/>
        <v>7</v>
      </c>
      <c r="P839" s="512">
        <f t="shared" si="41"/>
        <v>7</v>
      </c>
      <c r="Q839" s="498" t="str">
        <f t="shared" si="42"/>
        <v>Gastos_Gerais</v>
      </c>
    </row>
    <row r="840" spans="1:17" ht="24" hidden="1" x14ac:dyDescent="0.2">
      <c r="A840" s="505">
        <v>5685</v>
      </c>
      <c r="B840" s="506">
        <v>45127</v>
      </c>
      <c r="C840" s="507">
        <v>45108</v>
      </c>
      <c r="D840" s="508" t="s">
        <v>264</v>
      </c>
      <c r="E840" s="520" t="s">
        <v>96</v>
      </c>
      <c r="F840" s="521">
        <v>300</v>
      </c>
      <c r="G840" s="520" t="s">
        <v>7305</v>
      </c>
      <c r="H840" s="520" t="s">
        <v>416</v>
      </c>
      <c r="I840" s="510" t="s">
        <v>7594</v>
      </c>
      <c r="J840" s="522" t="s">
        <v>7306</v>
      </c>
      <c r="K840" s="522" t="s">
        <v>1157</v>
      </c>
      <c r="L840" s="511" t="s">
        <v>32</v>
      </c>
      <c r="M840" s="610">
        <v>372</v>
      </c>
      <c r="N840" s="548">
        <v>45126</v>
      </c>
      <c r="O840" s="512">
        <f t="shared" si="40"/>
        <v>7</v>
      </c>
      <c r="P840" s="512">
        <f t="shared" si="41"/>
        <v>7</v>
      </c>
      <c r="Q840" s="498" t="str">
        <f t="shared" si="42"/>
        <v>Gastos_Gerais</v>
      </c>
    </row>
    <row r="841" spans="1:17" ht="36" hidden="1" x14ac:dyDescent="0.2">
      <c r="A841" s="505">
        <v>5686</v>
      </c>
      <c r="B841" s="506">
        <v>45127</v>
      </c>
      <c r="C841" s="507">
        <v>45108</v>
      </c>
      <c r="D841" s="508" t="s">
        <v>264</v>
      </c>
      <c r="E841" s="520" t="s">
        <v>293</v>
      </c>
      <c r="F841" s="521">
        <v>1162.8</v>
      </c>
      <c r="G841" s="520" t="s">
        <v>7307</v>
      </c>
      <c r="H841" s="520" t="s">
        <v>416</v>
      </c>
      <c r="I841" s="510" t="s">
        <v>7304</v>
      </c>
      <c r="J841" s="522" t="s">
        <v>6096</v>
      </c>
      <c r="K841" s="522" t="s">
        <v>1157</v>
      </c>
      <c r="L841" s="511" t="s">
        <v>32</v>
      </c>
      <c r="M841" s="610">
        <v>20232845</v>
      </c>
      <c r="N841" s="548">
        <v>45126</v>
      </c>
      <c r="O841" s="512">
        <f t="shared" si="40"/>
        <v>7</v>
      </c>
      <c r="P841" s="512">
        <f t="shared" si="41"/>
        <v>7</v>
      </c>
      <c r="Q841" s="498" t="str">
        <f t="shared" si="42"/>
        <v>Gastos_Gerais</v>
      </c>
    </row>
    <row r="842" spans="1:17" hidden="1" x14ac:dyDescent="0.2">
      <c r="A842" s="505">
        <v>5687</v>
      </c>
      <c r="B842" s="506">
        <v>45127</v>
      </c>
      <c r="C842" s="507">
        <v>45108</v>
      </c>
      <c r="D842" s="508" t="s">
        <v>264</v>
      </c>
      <c r="E842" s="520" t="s">
        <v>208</v>
      </c>
      <c r="F842" s="521">
        <v>152</v>
      </c>
      <c r="G842" s="520" t="s">
        <v>7308</v>
      </c>
      <c r="H842" s="510" t="s">
        <v>414</v>
      </c>
      <c r="I842" s="510" t="s">
        <v>5986</v>
      </c>
      <c r="J842" s="511" t="s">
        <v>5987</v>
      </c>
      <c r="K842" s="511" t="s">
        <v>1157</v>
      </c>
      <c r="L842" s="511" t="s">
        <v>32</v>
      </c>
      <c r="M842" s="610">
        <v>20234233</v>
      </c>
      <c r="N842" s="548">
        <v>45127</v>
      </c>
      <c r="O842" s="512">
        <f t="shared" si="40"/>
        <v>7</v>
      </c>
      <c r="P842" s="512">
        <f t="shared" si="41"/>
        <v>7</v>
      </c>
      <c r="Q842" s="498" t="str">
        <f t="shared" si="42"/>
        <v>Gastos_Gerais</v>
      </c>
    </row>
    <row r="843" spans="1:17" ht="36" hidden="1" x14ac:dyDescent="0.2">
      <c r="A843" s="505">
        <v>5688</v>
      </c>
      <c r="B843" s="506">
        <v>45127</v>
      </c>
      <c r="C843" s="507">
        <v>45108</v>
      </c>
      <c r="D843" s="508" t="s">
        <v>264</v>
      </c>
      <c r="E843" s="520" t="s">
        <v>293</v>
      </c>
      <c r="F843" s="521">
        <v>1162.8</v>
      </c>
      <c r="G843" s="520" t="s">
        <v>7307</v>
      </c>
      <c r="H843" s="520" t="s">
        <v>420</v>
      </c>
      <c r="I843" s="510" t="s">
        <v>7304</v>
      </c>
      <c r="J843" s="522" t="s">
        <v>6096</v>
      </c>
      <c r="K843" s="522" t="s">
        <v>1157</v>
      </c>
      <c r="L843" s="511" t="s">
        <v>32</v>
      </c>
      <c r="M843" s="610">
        <v>20232846</v>
      </c>
      <c r="N843" s="548">
        <v>45121</v>
      </c>
      <c r="O843" s="512">
        <f t="shared" si="40"/>
        <v>7</v>
      </c>
      <c r="P843" s="512">
        <f t="shared" si="41"/>
        <v>7</v>
      </c>
      <c r="Q843" s="498" t="str">
        <f t="shared" si="42"/>
        <v>Gastos_Gerais</v>
      </c>
    </row>
    <row r="844" spans="1:17" ht="36" hidden="1" x14ac:dyDescent="0.2">
      <c r="A844" s="505">
        <v>5689</v>
      </c>
      <c r="B844" s="506">
        <v>45127</v>
      </c>
      <c r="C844" s="507">
        <v>45108</v>
      </c>
      <c r="D844" s="508" t="s">
        <v>264</v>
      </c>
      <c r="E844" s="520" t="s">
        <v>293</v>
      </c>
      <c r="F844" s="521">
        <v>1162.8</v>
      </c>
      <c r="G844" s="520" t="s">
        <v>7307</v>
      </c>
      <c r="H844" s="520" t="s">
        <v>418</v>
      </c>
      <c r="I844" s="510" t="s">
        <v>7304</v>
      </c>
      <c r="J844" s="522" t="s">
        <v>6096</v>
      </c>
      <c r="K844" s="522" t="s">
        <v>1157</v>
      </c>
      <c r="L844" s="511" t="s">
        <v>32</v>
      </c>
      <c r="M844" s="610">
        <v>20232844</v>
      </c>
      <c r="N844" s="548">
        <v>45121</v>
      </c>
      <c r="O844" s="512">
        <f t="shared" si="40"/>
        <v>7</v>
      </c>
      <c r="P844" s="512">
        <f t="shared" si="41"/>
        <v>7</v>
      </c>
      <c r="Q844" s="498" t="str">
        <f t="shared" si="42"/>
        <v>Gastos_Gerais</v>
      </c>
    </row>
    <row r="845" spans="1:17" ht="24" hidden="1" x14ac:dyDescent="0.2">
      <c r="A845" s="505">
        <v>5690</v>
      </c>
      <c r="B845" s="506">
        <v>45127</v>
      </c>
      <c r="C845" s="507">
        <v>45108</v>
      </c>
      <c r="D845" s="508" t="s">
        <v>264</v>
      </c>
      <c r="E845" s="520" t="s">
        <v>208</v>
      </c>
      <c r="F845" s="521">
        <v>1800</v>
      </c>
      <c r="G845" s="520" t="s">
        <v>7309</v>
      </c>
      <c r="H845" s="520" t="s">
        <v>414</v>
      </c>
      <c r="I845" s="510" t="s">
        <v>5986</v>
      </c>
      <c r="J845" s="522" t="s">
        <v>5987</v>
      </c>
      <c r="K845" s="522" t="s">
        <v>1157</v>
      </c>
      <c r="L845" s="511" t="s">
        <v>32</v>
      </c>
      <c r="M845" s="610">
        <v>78541</v>
      </c>
      <c r="N845" s="548">
        <v>45127</v>
      </c>
      <c r="O845" s="512">
        <f t="shared" si="40"/>
        <v>7</v>
      </c>
      <c r="P845" s="512">
        <f t="shared" si="41"/>
        <v>7</v>
      </c>
      <c r="Q845" s="498" t="str">
        <f t="shared" si="42"/>
        <v>Gastos_Gerais</v>
      </c>
    </row>
    <row r="846" spans="1:17" ht="24" hidden="1" x14ac:dyDescent="0.2">
      <c r="A846" s="505">
        <v>5691</v>
      </c>
      <c r="B846" s="506">
        <v>45127</v>
      </c>
      <c r="C846" s="507">
        <v>45108</v>
      </c>
      <c r="D846" s="508" t="s">
        <v>264</v>
      </c>
      <c r="E846" s="520" t="s">
        <v>293</v>
      </c>
      <c r="F846" s="521">
        <v>75</v>
      </c>
      <c r="G846" s="520" t="s">
        <v>7528</v>
      </c>
      <c r="H846" s="520" t="s">
        <v>418</v>
      </c>
      <c r="I846" s="510" t="s">
        <v>7529</v>
      </c>
      <c r="J846" s="522" t="s">
        <v>6681</v>
      </c>
      <c r="K846" s="522" t="s">
        <v>1188</v>
      </c>
      <c r="L846" s="511" t="s">
        <v>4137</v>
      </c>
      <c r="M846" s="610">
        <v>7861359666</v>
      </c>
      <c r="N846" s="548">
        <v>45127</v>
      </c>
      <c r="O846" s="512">
        <f t="shared" si="40"/>
        <v>7</v>
      </c>
      <c r="P846" s="512">
        <f t="shared" si="41"/>
        <v>7</v>
      </c>
      <c r="Q846" s="498" t="str">
        <f t="shared" si="42"/>
        <v>Gastos_Gerais</v>
      </c>
    </row>
    <row r="847" spans="1:17" ht="24" hidden="1" x14ac:dyDescent="0.2">
      <c r="A847" s="505">
        <v>5692</v>
      </c>
      <c r="B847" s="532">
        <v>45127</v>
      </c>
      <c r="C847" s="533">
        <v>45108</v>
      </c>
      <c r="D847" s="508" t="s">
        <v>264</v>
      </c>
      <c r="E847" s="520" t="s">
        <v>293</v>
      </c>
      <c r="F847" s="509">
        <v>75</v>
      </c>
      <c r="G847" s="508" t="s">
        <v>4584</v>
      </c>
      <c r="H847" s="508" t="s">
        <v>418</v>
      </c>
      <c r="I847" s="508" t="s">
        <v>4527</v>
      </c>
      <c r="J847" s="524" t="s">
        <v>465</v>
      </c>
      <c r="K847" s="524" t="s">
        <v>1188</v>
      </c>
      <c r="L847" s="511" t="s">
        <v>4137</v>
      </c>
      <c r="M847" s="610">
        <v>7861359666</v>
      </c>
      <c r="N847" s="548">
        <v>45127</v>
      </c>
      <c r="O847" s="512">
        <f t="shared" si="40"/>
        <v>7</v>
      </c>
      <c r="P847" s="512">
        <f t="shared" si="41"/>
        <v>7</v>
      </c>
      <c r="Q847" s="498" t="str">
        <f t="shared" si="42"/>
        <v>Gastos_Gerais</v>
      </c>
    </row>
    <row r="848" spans="1:17" ht="24" hidden="1" x14ac:dyDescent="0.2">
      <c r="A848" s="505">
        <v>5693</v>
      </c>
      <c r="B848" s="506">
        <v>45127</v>
      </c>
      <c r="C848" s="507">
        <v>45108</v>
      </c>
      <c r="D848" s="508" t="s">
        <v>264</v>
      </c>
      <c r="E848" s="520" t="s">
        <v>293</v>
      </c>
      <c r="F848" s="521">
        <v>75</v>
      </c>
      <c r="G848" s="520" t="s">
        <v>6490</v>
      </c>
      <c r="H848" s="520" t="s">
        <v>418</v>
      </c>
      <c r="I848" s="510" t="s">
        <v>3717</v>
      </c>
      <c r="J848" s="522" t="s">
        <v>467</v>
      </c>
      <c r="K848" s="522" t="s">
        <v>1188</v>
      </c>
      <c r="L848" s="511" t="s">
        <v>4137</v>
      </c>
      <c r="M848" s="610">
        <v>7861359666</v>
      </c>
      <c r="N848" s="548">
        <v>45127</v>
      </c>
      <c r="O848" s="512">
        <f t="shared" si="40"/>
        <v>7</v>
      </c>
      <c r="P848" s="512">
        <f t="shared" si="41"/>
        <v>7</v>
      </c>
      <c r="Q848" s="498" t="str">
        <f t="shared" si="42"/>
        <v>Gastos_Gerais</v>
      </c>
    </row>
    <row r="849" spans="1:17" ht="48" hidden="1" x14ac:dyDescent="0.2">
      <c r="A849" s="505">
        <v>5694</v>
      </c>
      <c r="B849" s="506">
        <v>45127</v>
      </c>
      <c r="C849" s="507">
        <v>45108</v>
      </c>
      <c r="D849" s="508" t="s">
        <v>264</v>
      </c>
      <c r="E849" s="520" t="s">
        <v>293</v>
      </c>
      <c r="F849" s="521">
        <v>142.87</v>
      </c>
      <c r="G849" s="520" t="s">
        <v>7310</v>
      </c>
      <c r="H849" s="520" t="s">
        <v>421</v>
      </c>
      <c r="I849" s="510" t="s">
        <v>6986</v>
      </c>
      <c r="J849" s="522" t="s">
        <v>439</v>
      </c>
      <c r="K849" s="522" t="s">
        <v>1188</v>
      </c>
      <c r="L849" s="511" t="s">
        <v>4137</v>
      </c>
      <c r="M849" s="610">
        <v>7861359666</v>
      </c>
      <c r="N849" s="548">
        <v>45127</v>
      </c>
      <c r="O849" s="512">
        <f t="shared" si="40"/>
        <v>7</v>
      </c>
      <c r="P849" s="512">
        <f t="shared" si="41"/>
        <v>7</v>
      </c>
      <c r="Q849" s="498" t="str">
        <f t="shared" si="42"/>
        <v>Gastos_Gerais</v>
      </c>
    </row>
    <row r="850" spans="1:17" ht="48" hidden="1" x14ac:dyDescent="0.2">
      <c r="A850" s="505">
        <v>5695</v>
      </c>
      <c r="B850" s="506">
        <v>45127</v>
      </c>
      <c r="C850" s="507">
        <v>45108</v>
      </c>
      <c r="D850" s="508" t="s">
        <v>264</v>
      </c>
      <c r="E850" s="520" t="s">
        <v>293</v>
      </c>
      <c r="F850" s="521">
        <v>218.84</v>
      </c>
      <c r="G850" s="520" t="s">
        <v>7595</v>
      </c>
      <c r="H850" s="520" t="s">
        <v>1032</v>
      </c>
      <c r="I850" s="510" t="s">
        <v>7127</v>
      </c>
      <c r="J850" s="522" t="s">
        <v>7311</v>
      </c>
      <c r="K850" s="522" t="s">
        <v>1188</v>
      </c>
      <c r="L850" s="511" t="s">
        <v>4137</v>
      </c>
      <c r="M850" s="610">
        <v>7861359666</v>
      </c>
      <c r="N850" s="548">
        <v>45127</v>
      </c>
      <c r="O850" s="512">
        <f t="shared" si="40"/>
        <v>7</v>
      </c>
      <c r="P850" s="512">
        <f t="shared" si="41"/>
        <v>7</v>
      </c>
      <c r="Q850" s="498" t="str">
        <f t="shared" si="42"/>
        <v>Gastos_Gerais</v>
      </c>
    </row>
    <row r="851" spans="1:17" ht="25.5" hidden="1" x14ac:dyDescent="0.2">
      <c r="A851" s="505">
        <v>5696</v>
      </c>
      <c r="B851" s="506">
        <v>45127</v>
      </c>
      <c r="C851" s="507">
        <v>45108</v>
      </c>
      <c r="D851" s="508" t="s">
        <v>176</v>
      </c>
      <c r="E851" s="520" t="s">
        <v>262</v>
      </c>
      <c r="F851" s="521">
        <v>960.51</v>
      </c>
      <c r="G851" s="520" t="s">
        <v>4246</v>
      </c>
      <c r="H851" s="520" t="s">
        <v>1032</v>
      </c>
      <c r="I851" s="510" t="s">
        <v>7312</v>
      </c>
      <c r="J851" s="522">
        <v>10119203600</v>
      </c>
      <c r="K851" s="522" t="s">
        <v>1188</v>
      </c>
      <c r="L851" s="511" t="s">
        <v>4137</v>
      </c>
      <c r="M851" s="610">
        <v>7861359666</v>
      </c>
      <c r="N851" s="548">
        <v>45127</v>
      </c>
      <c r="O851" s="512">
        <f t="shared" si="40"/>
        <v>7</v>
      </c>
      <c r="P851" s="512">
        <f t="shared" si="41"/>
        <v>7</v>
      </c>
      <c r="Q851" s="498" t="str">
        <f t="shared" si="42"/>
        <v>Gastos_com_Pessoal</v>
      </c>
    </row>
    <row r="852" spans="1:17" ht="25.5" hidden="1" x14ac:dyDescent="0.2">
      <c r="A852" s="505">
        <v>5697</v>
      </c>
      <c r="B852" s="506">
        <v>45127</v>
      </c>
      <c r="C852" s="507">
        <v>45108</v>
      </c>
      <c r="D852" s="508" t="s">
        <v>176</v>
      </c>
      <c r="E852" s="520" t="s">
        <v>280</v>
      </c>
      <c r="F852" s="521">
        <v>2668.89</v>
      </c>
      <c r="G852" s="510" t="s">
        <v>4248</v>
      </c>
      <c r="H852" s="520" t="s">
        <v>1032</v>
      </c>
      <c r="I852" s="510" t="s">
        <v>7312</v>
      </c>
      <c r="J852" s="522">
        <v>10119203600</v>
      </c>
      <c r="K852" s="522" t="s">
        <v>1188</v>
      </c>
      <c r="L852" s="511" t="s">
        <v>4137</v>
      </c>
      <c r="M852" s="610">
        <v>7861359666</v>
      </c>
      <c r="N852" s="548">
        <v>45127</v>
      </c>
      <c r="O852" s="512">
        <f t="shared" si="40"/>
        <v>7</v>
      </c>
      <c r="P852" s="512">
        <f t="shared" si="41"/>
        <v>7</v>
      </c>
      <c r="Q852" s="498" t="str">
        <f t="shared" si="42"/>
        <v>Gastos_com_Pessoal</v>
      </c>
    </row>
    <row r="853" spans="1:17" ht="25.5" hidden="1" x14ac:dyDescent="0.2">
      <c r="A853" s="505">
        <v>5698</v>
      </c>
      <c r="B853" s="506">
        <v>45127</v>
      </c>
      <c r="C853" s="507">
        <v>45108</v>
      </c>
      <c r="D853" s="508" t="s">
        <v>176</v>
      </c>
      <c r="E853" s="520" t="s">
        <v>262</v>
      </c>
      <c r="F853" s="521">
        <v>512.30999999999995</v>
      </c>
      <c r="G853" s="520" t="s">
        <v>7313</v>
      </c>
      <c r="H853" s="520" t="s">
        <v>493</v>
      </c>
      <c r="I853" s="510" t="s">
        <v>7314</v>
      </c>
      <c r="J853" s="522">
        <v>84283238600</v>
      </c>
      <c r="K853" s="522" t="s">
        <v>1188</v>
      </c>
      <c r="L853" s="511" t="s">
        <v>4137</v>
      </c>
      <c r="M853" s="610">
        <v>7861359666</v>
      </c>
      <c r="N853" s="548">
        <v>45127</v>
      </c>
      <c r="O853" s="512">
        <f t="shared" si="40"/>
        <v>7</v>
      </c>
      <c r="P853" s="512">
        <f t="shared" si="41"/>
        <v>7</v>
      </c>
      <c r="Q853" s="498" t="str">
        <f t="shared" si="42"/>
        <v>Gastos_com_Pessoal</v>
      </c>
    </row>
    <row r="854" spans="1:17" ht="25.5" hidden="1" x14ac:dyDescent="0.2">
      <c r="A854" s="505">
        <v>5699</v>
      </c>
      <c r="B854" s="506">
        <v>45127</v>
      </c>
      <c r="C854" s="507">
        <v>45108</v>
      </c>
      <c r="D854" s="520" t="s">
        <v>176</v>
      </c>
      <c r="E854" s="520" t="s">
        <v>280</v>
      </c>
      <c r="F854" s="521">
        <v>1536.9</v>
      </c>
      <c r="G854" s="520" t="s">
        <v>7315</v>
      </c>
      <c r="H854" s="520" t="s">
        <v>493</v>
      </c>
      <c r="I854" s="510" t="s">
        <v>7314</v>
      </c>
      <c r="J854" s="522">
        <v>84283238600</v>
      </c>
      <c r="K854" s="522" t="s">
        <v>1188</v>
      </c>
      <c r="L854" s="511" t="s">
        <v>4137</v>
      </c>
      <c r="M854" s="610">
        <v>7861359666</v>
      </c>
      <c r="N854" s="548">
        <v>45127</v>
      </c>
      <c r="O854" s="512">
        <f t="shared" si="40"/>
        <v>7</v>
      </c>
      <c r="P854" s="512">
        <f t="shared" si="41"/>
        <v>7</v>
      </c>
      <c r="Q854" s="498" t="str">
        <f t="shared" si="42"/>
        <v>Gastos_com_Pessoal</v>
      </c>
    </row>
    <row r="855" spans="1:17" ht="25.5" hidden="1" x14ac:dyDescent="0.2">
      <c r="A855" s="505">
        <v>5700</v>
      </c>
      <c r="B855" s="506">
        <v>45127</v>
      </c>
      <c r="C855" s="507">
        <v>45108</v>
      </c>
      <c r="D855" s="508" t="s">
        <v>176</v>
      </c>
      <c r="E855" s="520" t="s">
        <v>262</v>
      </c>
      <c r="F855" s="521">
        <v>948.78</v>
      </c>
      <c r="G855" s="520" t="s">
        <v>7316</v>
      </c>
      <c r="H855" s="520" t="s">
        <v>1032</v>
      </c>
      <c r="I855" s="510" t="s">
        <v>7317</v>
      </c>
      <c r="J855" s="511" t="s">
        <v>655</v>
      </c>
      <c r="K855" s="511" t="s">
        <v>1188</v>
      </c>
      <c r="L855" s="511" t="s">
        <v>4137</v>
      </c>
      <c r="M855" s="610">
        <v>7861359666</v>
      </c>
      <c r="N855" s="548">
        <v>45127</v>
      </c>
      <c r="O855" s="512">
        <f t="shared" si="40"/>
        <v>7</v>
      </c>
      <c r="P855" s="512">
        <f t="shared" si="41"/>
        <v>7</v>
      </c>
      <c r="Q855" s="498" t="str">
        <f t="shared" si="42"/>
        <v>Gastos_com_Pessoal</v>
      </c>
    </row>
    <row r="856" spans="1:17" ht="25.5" hidden="1" x14ac:dyDescent="0.2">
      <c r="A856" s="505">
        <v>5701</v>
      </c>
      <c r="B856" s="506">
        <v>45127</v>
      </c>
      <c r="C856" s="507">
        <v>45108</v>
      </c>
      <c r="D856" s="520" t="s">
        <v>176</v>
      </c>
      <c r="E856" s="520" t="s">
        <v>280</v>
      </c>
      <c r="F856" s="521">
        <v>2675.74</v>
      </c>
      <c r="G856" s="510" t="s">
        <v>7318</v>
      </c>
      <c r="H856" s="520" t="s">
        <v>1032</v>
      </c>
      <c r="I856" s="510" t="s">
        <v>7317</v>
      </c>
      <c r="J856" s="522" t="s">
        <v>655</v>
      </c>
      <c r="K856" s="522" t="s">
        <v>1188</v>
      </c>
      <c r="L856" s="511" t="s">
        <v>4137</v>
      </c>
      <c r="M856" s="610">
        <v>7861359666</v>
      </c>
      <c r="N856" s="548">
        <v>45127</v>
      </c>
      <c r="O856" s="512">
        <f t="shared" si="40"/>
        <v>7</v>
      </c>
      <c r="P856" s="512">
        <f t="shared" si="41"/>
        <v>7</v>
      </c>
      <c r="Q856" s="498" t="str">
        <f t="shared" si="42"/>
        <v>Gastos_com_Pessoal</v>
      </c>
    </row>
    <row r="857" spans="1:17" ht="25.5" hidden="1" x14ac:dyDescent="0.2">
      <c r="A857" s="505">
        <v>5702</v>
      </c>
      <c r="B857" s="506">
        <v>45127</v>
      </c>
      <c r="C857" s="507">
        <v>45108</v>
      </c>
      <c r="D857" s="520" t="s">
        <v>176</v>
      </c>
      <c r="E857" s="520" t="s">
        <v>262</v>
      </c>
      <c r="F857" s="521">
        <v>1021.59</v>
      </c>
      <c r="G857" s="510" t="s">
        <v>7319</v>
      </c>
      <c r="H857" s="520" t="s">
        <v>1032</v>
      </c>
      <c r="I857" s="510" t="s">
        <v>1334</v>
      </c>
      <c r="J857" s="522" t="s">
        <v>760</v>
      </c>
      <c r="K857" s="522" t="s">
        <v>1188</v>
      </c>
      <c r="L857" s="511" t="s">
        <v>4137</v>
      </c>
      <c r="M857" s="610">
        <v>7861359666</v>
      </c>
      <c r="N857" s="548">
        <v>45127</v>
      </c>
      <c r="O857" s="512">
        <f t="shared" si="40"/>
        <v>7</v>
      </c>
      <c r="P857" s="512">
        <f t="shared" si="41"/>
        <v>7</v>
      </c>
      <c r="Q857" s="498" t="str">
        <f t="shared" si="42"/>
        <v>Gastos_com_Pessoal</v>
      </c>
    </row>
    <row r="858" spans="1:17" ht="25.5" hidden="1" x14ac:dyDescent="0.2">
      <c r="A858" s="505">
        <v>5703</v>
      </c>
      <c r="B858" s="506">
        <v>45127</v>
      </c>
      <c r="C858" s="507">
        <v>45108</v>
      </c>
      <c r="D858" s="520" t="s">
        <v>176</v>
      </c>
      <c r="E858" s="520" t="s">
        <v>280</v>
      </c>
      <c r="F858" s="521">
        <v>2796.98</v>
      </c>
      <c r="G858" s="510" t="s">
        <v>7320</v>
      </c>
      <c r="H858" s="520" t="s">
        <v>1032</v>
      </c>
      <c r="I858" s="510" t="s">
        <v>1334</v>
      </c>
      <c r="J858" s="522" t="s">
        <v>760</v>
      </c>
      <c r="K858" s="522" t="s">
        <v>1188</v>
      </c>
      <c r="L858" s="511" t="s">
        <v>4137</v>
      </c>
      <c r="M858" s="610">
        <v>7861359666</v>
      </c>
      <c r="N858" s="548">
        <v>45127</v>
      </c>
      <c r="O858" s="512">
        <f t="shared" si="40"/>
        <v>7</v>
      </c>
      <c r="P858" s="512">
        <f t="shared" si="41"/>
        <v>7</v>
      </c>
      <c r="Q858" s="498" t="str">
        <f t="shared" si="42"/>
        <v>Gastos_com_Pessoal</v>
      </c>
    </row>
    <row r="859" spans="1:17" ht="25.5" hidden="1" x14ac:dyDescent="0.2">
      <c r="A859" s="505">
        <v>5704</v>
      </c>
      <c r="B859" s="506">
        <v>45127</v>
      </c>
      <c r="C859" s="507">
        <v>45108</v>
      </c>
      <c r="D859" s="520" t="s">
        <v>176</v>
      </c>
      <c r="E859" s="520" t="s">
        <v>262</v>
      </c>
      <c r="F859" s="521">
        <v>512.30999999999995</v>
      </c>
      <c r="G859" s="510" t="s">
        <v>7321</v>
      </c>
      <c r="H859" s="520" t="s">
        <v>1032</v>
      </c>
      <c r="I859" s="510" t="s">
        <v>7322</v>
      </c>
      <c r="J859" s="522" t="s">
        <v>1042</v>
      </c>
      <c r="K859" s="522" t="s">
        <v>1188</v>
      </c>
      <c r="L859" s="511" t="s">
        <v>4137</v>
      </c>
      <c r="M859" s="610">
        <v>7861359666</v>
      </c>
      <c r="N859" s="548">
        <v>45127</v>
      </c>
      <c r="O859" s="512">
        <f t="shared" si="40"/>
        <v>7</v>
      </c>
      <c r="P859" s="512">
        <f t="shared" si="41"/>
        <v>7</v>
      </c>
      <c r="Q859" s="498" t="str">
        <f t="shared" si="42"/>
        <v>Gastos_com_Pessoal</v>
      </c>
    </row>
    <row r="860" spans="1:17" ht="25.5" hidden="1" x14ac:dyDescent="0.2">
      <c r="A860" s="505">
        <v>5705</v>
      </c>
      <c r="B860" s="506">
        <v>45127</v>
      </c>
      <c r="C860" s="507">
        <v>45108</v>
      </c>
      <c r="D860" s="520" t="s">
        <v>176</v>
      </c>
      <c r="E860" s="520" t="s">
        <v>280</v>
      </c>
      <c r="F860" s="521">
        <v>1536.9</v>
      </c>
      <c r="G860" s="510" t="s">
        <v>7323</v>
      </c>
      <c r="H860" s="520" t="s">
        <v>1032</v>
      </c>
      <c r="I860" s="510" t="s">
        <v>7322</v>
      </c>
      <c r="J860" s="522" t="s">
        <v>1042</v>
      </c>
      <c r="K860" s="522" t="s">
        <v>1188</v>
      </c>
      <c r="L860" s="511" t="s">
        <v>4137</v>
      </c>
      <c r="M860" s="610">
        <v>7861359666</v>
      </c>
      <c r="N860" s="548">
        <v>45127</v>
      </c>
      <c r="O860" s="512">
        <f t="shared" si="40"/>
        <v>7</v>
      </c>
      <c r="P860" s="512">
        <f t="shared" si="41"/>
        <v>7</v>
      </c>
      <c r="Q860" s="498" t="str">
        <f t="shared" si="42"/>
        <v>Gastos_com_Pessoal</v>
      </c>
    </row>
    <row r="861" spans="1:17" ht="24" hidden="1" x14ac:dyDescent="0.2">
      <c r="A861" s="505">
        <v>5706</v>
      </c>
      <c r="B861" s="506">
        <v>45127</v>
      </c>
      <c r="C861" s="507">
        <v>45108</v>
      </c>
      <c r="D861" s="508" t="s">
        <v>264</v>
      </c>
      <c r="E861" s="520" t="s">
        <v>0</v>
      </c>
      <c r="F861" s="521">
        <v>78</v>
      </c>
      <c r="G861" s="510" t="s">
        <v>4385</v>
      </c>
      <c r="H861" s="520" t="s">
        <v>422</v>
      </c>
      <c r="I861" s="510" t="s">
        <v>7596</v>
      </c>
      <c r="J861" s="522" t="s">
        <v>7324</v>
      </c>
      <c r="K861" s="522" t="s">
        <v>1157</v>
      </c>
      <c r="L861" s="511" t="s">
        <v>32</v>
      </c>
      <c r="M861" s="610">
        <v>129891</v>
      </c>
      <c r="N861" s="548">
        <v>45126</v>
      </c>
      <c r="O861" s="512">
        <f t="shared" si="40"/>
        <v>7</v>
      </c>
      <c r="P861" s="512">
        <f t="shared" si="41"/>
        <v>7</v>
      </c>
      <c r="Q861" s="498" t="str">
        <f t="shared" si="42"/>
        <v>Gastos_Gerais</v>
      </c>
    </row>
    <row r="862" spans="1:17" ht="24" hidden="1" x14ac:dyDescent="0.2">
      <c r="A862" s="505">
        <v>5707</v>
      </c>
      <c r="B862" s="506">
        <v>45127</v>
      </c>
      <c r="C862" s="507">
        <v>45108</v>
      </c>
      <c r="D862" s="508" t="s">
        <v>264</v>
      </c>
      <c r="E862" s="520" t="s">
        <v>293</v>
      </c>
      <c r="F862" s="521">
        <v>354.32</v>
      </c>
      <c r="G862" s="510" t="s">
        <v>7597</v>
      </c>
      <c r="H862" s="520" t="s">
        <v>302</v>
      </c>
      <c r="I862" s="510" t="s">
        <v>1172</v>
      </c>
      <c r="J862" s="522" t="s">
        <v>1173</v>
      </c>
      <c r="K862" s="522" t="s">
        <v>1157</v>
      </c>
      <c r="L862" s="511" t="s">
        <v>32</v>
      </c>
      <c r="M862" s="610">
        <v>20232184</v>
      </c>
      <c r="N862" s="548">
        <v>45118</v>
      </c>
      <c r="O862" s="512">
        <f t="shared" si="40"/>
        <v>7</v>
      </c>
      <c r="P862" s="512">
        <f t="shared" si="41"/>
        <v>7</v>
      </c>
      <c r="Q862" s="498" t="str">
        <f t="shared" si="42"/>
        <v>Gastos_Gerais</v>
      </c>
    </row>
    <row r="863" spans="1:17" ht="36" hidden="1" x14ac:dyDescent="0.2">
      <c r="A863" s="505">
        <v>5708</v>
      </c>
      <c r="B863" s="506">
        <v>45127</v>
      </c>
      <c r="C863" s="507">
        <v>45108</v>
      </c>
      <c r="D863" s="508" t="s">
        <v>264</v>
      </c>
      <c r="E863" s="520" t="s">
        <v>293</v>
      </c>
      <c r="F863" s="521">
        <v>354.32</v>
      </c>
      <c r="G863" s="510" t="s">
        <v>7598</v>
      </c>
      <c r="H863" s="520" t="s">
        <v>302</v>
      </c>
      <c r="I863" s="510" t="s">
        <v>1172</v>
      </c>
      <c r="J863" s="522" t="s">
        <v>1173</v>
      </c>
      <c r="K863" s="522" t="s">
        <v>1157</v>
      </c>
      <c r="L863" s="511" t="s">
        <v>32</v>
      </c>
      <c r="M863" s="610">
        <v>20232182</v>
      </c>
      <c r="N863" s="548">
        <v>45118</v>
      </c>
      <c r="O863" s="512">
        <f t="shared" si="40"/>
        <v>7</v>
      </c>
      <c r="P863" s="512">
        <f t="shared" si="41"/>
        <v>7</v>
      </c>
      <c r="Q863" s="498" t="str">
        <f t="shared" si="42"/>
        <v>Gastos_Gerais</v>
      </c>
    </row>
    <row r="864" spans="1:17" ht="36" hidden="1" x14ac:dyDescent="0.2">
      <c r="A864" s="505">
        <v>5709</v>
      </c>
      <c r="B864" s="506">
        <v>45127</v>
      </c>
      <c r="C864" s="507">
        <v>45108</v>
      </c>
      <c r="D864" s="508" t="s">
        <v>264</v>
      </c>
      <c r="E864" s="520" t="s">
        <v>293</v>
      </c>
      <c r="F864" s="521">
        <v>354.32</v>
      </c>
      <c r="G864" s="520" t="s">
        <v>7599</v>
      </c>
      <c r="H864" s="520" t="s">
        <v>302</v>
      </c>
      <c r="I864" s="510" t="s">
        <v>1172</v>
      </c>
      <c r="J864" s="522" t="s">
        <v>1173</v>
      </c>
      <c r="K864" s="522" t="s">
        <v>1157</v>
      </c>
      <c r="L864" s="511" t="s">
        <v>32</v>
      </c>
      <c r="M864" s="610">
        <v>20232183</v>
      </c>
      <c r="N864" s="548">
        <v>45118</v>
      </c>
      <c r="O864" s="512">
        <f t="shared" si="40"/>
        <v>7</v>
      </c>
      <c r="P864" s="512">
        <f t="shared" si="41"/>
        <v>7</v>
      </c>
      <c r="Q864" s="498" t="str">
        <f t="shared" si="42"/>
        <v>Gastos_Gerais</v>
      </c>
    </row>
    <row r="865" spans="1:17" ht="24" hidden="1" x14ac:dyDescent="0.2">
      <c r="A865" s="505">
        <v>5710</v>
      </c>
      <c r="B865" s="532">
        <v>45127</v>
      </c>
      <c r="C865" s="533">
        <v>45108</v>
      </c>
      <c r="D865" s="508" t="s">
        <v>264</v>
      </c>
      <c r="E865" s="508" t="s">
        <v>293</v>
      </c>
      <c r="F865" s="509">
        <v>354.32</v>
      </c>
      <c r="G865" s="520" t="s">
        <v>7600</v>
      </c>
      <c r="H865" s="508" t="s">
        <v>302</v>
      </c>
      <c r="I865" s="508" t="s">
        <v>1172</v>
      </c>
      <c r="J865" s="524" t="s">
        <v>1173</v>
      </c>
      <c r="K865" s="524" t="s">
        <v>1157</v>
      </c>
      <c r="L865" s="524" t="s">
        <v>32</v>
      </c>
      <c r="M865" s="610">
        <v>20232181</v>
      </c>
      <c r="N865" s="548">
        <v>45118</v>
      </c>
      <c r="O865" s="512">
        <f t="shared" si="40"/>
        <v>7</v>
      </c>
      <c r="P865" s="512">
        <f t="shared" si="41"/>
        <v>7</v>
      </c>
      <c r="Q865" s="498" t="str">
        <f t="shared" si="42"/>
        <v>Gastos_Gerais</v>
      </c>
    </row>
    <row r="866" spans="1:17" ht="24" hidden="1" x14ac:dyDescent="0.2">
      <c r="A866" s="505">
        <v>5711</v>
      </c>
      <c r="B866" s="506">
        <v>45127</v>
      </c>
      <c r="C866" s="507">
        <v>45078</v>
      </c>
      <c r="D866" s="508" t="s">
        <v>264</v>
      </c>
      <c r="E866" s="520" t="s">
        <v>320</v>
      </c>
      <c r="F866" s="521">
        <v>265.89999999999998</v>
      </c>
      <c r="G866" s="520" t="s">
        <v>7325</v>
      </c>
      <c r="H866" s="520" t="s">
        <v>420</v>
      </c>
      <c r="I866" s="510" t="s">
        <v>5886</v>
      </c>
      <c r="J866" s="522" t="s">
        <v>5887</v>
      </c>
      <c r="K866" s="522" t="s">
        <v>1157</v>
      </c>
      <c r="L866" s="524" t="s">
        <v>32</v>
      </c>
      <c r="M866" s="610">
        <v>433300</v>
      </c>
      <c r="N866" s="548">
        <v>45098</v>
      </c>
      <c r="O866" s="512">
        <f t="shared" si="40"/>
        <v>7</v>
      </c>
      <c r="P866" s="512">
        <f t="shared" si="41"/>
        <v>6</v>
      </c>
      <c r="Q866" s="498" t="str">
        <f t="shared" si="42"/>
        <v>Gastos_Gerais</v>
      </c>
    </row>
    <row r="867" spans="1:17" ht="24" hidden="1" x14ac:dyDescent="0.2">
      <c r="A867" s="505">
        <v>5712</v>
      </c>
      <c r="B867" s="506">
        <v>45127</v>
      </c>
      <c r="C867" s="507">
        <v>45108</v>
      </c>
      <c r="D867" s="508" t="s">
        <v>264</v>
      </c>
      <c r="E867" s="520" t="s">
        <v>208</v>
      </c>
      <c r="F867" s="521">
        <v>922.29</v>
      </c>
      <c r="G867" s="520" t="s">
        <v>7326</v>
      </c>
      <c r="H867" s="520" t="s">
        <v>417</v>
      </c>
      <c r="I867" s="510" t="s">
        <v>7601</v>
      </c>
      <c r="J867" s="522" t="s">
        <v>1483</v>
      </c>
      <c r="K867" s="522" t="s">
        <v>1157</v>
      </c>
      <c r="L867" s="511" t="s">
        <v>32</v>
      </c>
      <c r="M867" s="610">
        <v>139969</v>
      </c>
      <c r="N867" s="548">
        <v>45098</v>
      </c>
      <c r="O867" s="512">
        <f t="shared" si="40"/>
        <v>7</v>
      </c>
      <c r="P867" s="512">
        <f t="shared" si="41"/>
        <v>7</v>
      </c>
      <c r="Q867" s="498" t="str">
        <f t="shared" si="42"/>
        <v>Gastos_Gerais</v>
      </c>
    </row>
    <row r="868" spans="1:17" hidden="1" x14ac:dyDescent="0.2">
      <c r="A868" s="505">
        <v>5713</v>
      </c>
      <c r="B868" s="506">
        <v>45127</v>
      </c>
      <c r="C868" s="507">
        <v>45108</v>
      </c>
      <c r="D868" s="508" t="s">
        <v>264</v>
      </c>
      <c r="E868" s="520" t="s">
        <v>208</v>
      </c>
      <c r="F868" s="521">
        <v>564</v>
      </c>
      <c r="G868" s="520" t="s">
        <v>7327</v>
      </c>
      <c r="H868" s="520" t="s">
        <v>417</v>
      </c>
      <c r="I868" s="510" t="s">
        <v>7601</v>
      </c>
      <c r="J868" s="522" t="s">
        <v>1483</v>
      </c>
      <c r="K868" s="522" t="s">
        <v>1157</v>
      </c>
      <c r="L868" s="511" t="s">
        <v>32</v>
      </c>
      <c r="M868" s="610">
        <v>67403</v>
      </c>
      <c r="N868" s="548">
        <v>45098</v>
      </c>
      <c r="O868" s="512">
        <f t="shared" si="40"/>
        <v>7</v>
      </c>
      <c r="P868" s="512">
        <f t="shared" si="41"/>
        <v>7</v>
      </c>
      <c r="Q868" s="498" t="str">
        <f t="shared" si="42"/>
        <v>Gastos_Gerais</v>
      </c>
    </row>
    <row r="869" spans="1:17" ht="24" hidden="1" x14ac:dyDescent="0.2">
      <c r="A869" s="505">
        <v>5714</v>
      </c>
      <c r="B869" s="506">
        <v>45127</v>
      </c>
      <c r="C869" s="507">
        <v>45108</v>
      </c>
      <c r="D869" s="508" t="s">
        <v>264</v>
      </c>
      <c r="E869" s="520" t="s">
        <v>208</v>
      </c>
      <c r="F869" s="521">
        <v>414.63</v>
      </c>
      <c r="G869" s="520" t="s">
        <v>7326</v>
      </c>
      <c r="H869" s="520" t="s">
        <v>302</v>
      </c>
      <c r="I869" s="510" t="s">
        <v>6502</v>
      </c>
      <c r="J869" s="522" t="s">
        <v>3164</v>
      </c>
      <c r="K869" s="522" t="s">
        <v>1157</v>
      </c>
      <c r="L869" s="511" t="s">
        <v>32</v>
      </c>
      <c r="M869" s="610">
        <v>1284055</v>
      </c>
      <c r="N869" s="548">
        <v>45098</v>
      </c>
      <c r="O869" s="512">
        <f t="shared" si="40"/>
        <v>7</v>
      </c>
      <c r="P869" s="512">
        <f t="shared" si="41"/>
        <v>7</v>
      </c>
      <c r="Q869" s="498" t="str">
        <f t="shared" si="42"/>
        <v>Gastos_Gerais</v>
      </c>
    </row>
    <row r="870" spans="1:17" ht="24" hidden="1" x14ac:dyDescent="0.2">
      <c r="A870" s="505">
        <v>5715</v>
      </c>
      <c r="B870" s="506">
        <v>45127</v>
      </c>
      <c r="C870" s="507">
        <v>45108</v>
      </c>
      <c r="D870" s="508" t="s">
        <v>264</v>
      </c>
      <c r="E870" s="520" t="s">
        <v>208</v>
      </c>
      <c r="F870" s="521">
        <v>478.8</v>
      </c>
      <c r="G870" s="520" t="s">
        <v>7327</v>
      </c>
      <c r="H870" s="520" t="s">
        <v>302</v>
      </c>
      <c r="I870" s="510" t="s">
        <v>6502</v>
      </c>
      <c r="J870" s="522" t="s">
        <v>3164</v>
      </c>
      <c r="K870" s="522" t="s">
        <v>1157</v>
      </c>
      <c r="L870" s="511" t="s">
        <v>32</v>
      </c>
      <c r="M870" s="610">
        <v>20238394</v>
      </c>
      <c r="N870" s="548">
        <v>45098</v>
      </c>
      <c r="O870" s="512">
        <f t="shared" si="40"/>
        <v>7</v>
      </c>
      <c r="P870" s="512">
        <f t="shared" si="41"/>
        <v>7</v>
      </c>
      <c r="Q870" s="498" t="str">
        <f t="shared" si="42"/>
        <v>Gastos_Gerais</v>
      </c>
    </row>
    <row r="871" spans="1:17" ht="24" hidden="1" x14ac:dyDescent="0.2">
      <c r="A871" s="505">
        <v>5716</v>
      </c>
      <c r="B871" s="506">
        <v>45127</v>
      </c>
      <c r="C871" s="507">
        <v>45108</v>
      </c>
      <c r="D871" s="508" t="s">
        <v>264</v>
      </c>
      <c r="E871" s="520" t="s">
        <v>402</v>
      </c>
      <c r="F871" s="521">
        <v>35.9</v>
      </c>
      <c r="G871" s="520" t="s">
        <v>1487</v>
      </c>
      <c r="H871" s="520" t="s">
        <v>1032</v>
      </c>
      <c r="I871" s="510" t="s">
        <v>3184</v>
      </c>
      <c r="J871" s="522" t="s">
        <v>1614</v>
      </c>
      <c r="K871" s="522" t="s">
        <v>1157</v>
      </c>
      <c r="L871" s="511" t="s">
        <v>32</v>
      </c>
      <c r="M871" s="610">
        <v>141</v>
      </c>
      <c r="N871" s="548">
        <v>45121</v>
      </c>
      <c r="O871" s="512">
        <f t="shared" si="40"/>
        <v>7</v>
      </c>
      <c r="P871" s="512">
        <f t="shared" si="41"/>
        <v>7</v>
      </c>
      <c r="Q871" s="498" t="str">
        <f t="shared" si="42"/>
        <v>Gastos_Gerais</v>
      </c>
    </row>
    <row r="872" spans="1:17" ht="24" hidden="1" x14ac:dyDescent="0.2">
      <c r="A872" s="505">
        <v>5717</v>
      </c>
      <c r="B872" s="506">
        <v>45127</v>
      </c>
      <c r="C872" s="507">
        <v>45108</v>
      </c>
      <c r="D872" s="508" t="s">
        <v>264</v>
      </c>
      <c r="E872" s="520" t="s">
        <v>402</v>
      </c>
      <c r="F872" s="521">
        <v>8.9</v>
      </c>
      <c r="G872" s="520" t="s">
        <v>1487</v>
      </c>
      <c r="H872" s="520" t="s">
        <v>1032</v>
      </c>
      <c r="I872" s="510" t="s">
        <v>3184</v>
      </c>
      <c r="J872" s="522" t="s">
        <v>1614</v>
      </c>
      <c r="K872" s="522" t="s">
        <v>1157</v>
      </c>
      <c r="L872" s="511" t="s">
        <v>32</v>
      </c>
      <c r="M872" s="610">
        <v>142</v>
      </c>
      <c r="N872" s="548">
        <v>45121</v>
      </c>
      <c r="O872" s="512">
        <f t="shared" si="40"/>
        <v>7</v>
      </c>
      <c r="P872" s="512">
        <f t="shared" si="41"/>
        <v>7</v>
      </c>
      <c r="Q872" s="498" t="str">
        <f t="shared" si="42"/>
        <v>Gastos_Gerais</v>
      </c>
    </row>
    <row r="873" spans="1:17" ht="24" hidden="1" x14ac:dyDescent="0.2">
      <c r="A873" s="505">
        <v>5718</v>
      </c>
      <c r="B873" s="506">
        <v>45127</v>
      </c>
      <c r="C873" s="507">
        <v>45078</v>
      </c>
      <c r="D873" s="508" t="s">
        <v>264</v>
      </c>
      <c r="E873" s="520" t="s">
        <v>3</v>
      </c>
      <c r="F873" s="521">
        <v>935.83</v>
      </c>
      <c r="G873" s="520" t="s">
        <v>4215</v>
      </c>
      <c r="H873" s="520" t="s">
        <v>302</v>
      </c>
      <c r="I873" s="510" t="s">
        <v>4214</v>
      </c>
      <c r="J873" s="522" t="s">
        <v>1342</v>
      </c>
      <c r="K873" s="522" t="s">
        <v>1157</v>
      </c>
      <c r="L873" s="511" t="s">
        <v>1157</v>
      </c>
      <c r="M873" s="610">
        <v>26414</v>
      </c>
      <c r="N873" s="548">
        <v>45127</v>
      </c>
      <c r="O873" s="512">
        <f t="shared" si="40"/>
        <v>7</v>
      </c>
      <c r="P873" s="512">
        <f t="shared" si="41"/>
        <v>6</v>
      </c>
      <c r="Q873" s="498" t="str">
        <f t="shared" si="42"/>
        <v>Gastos_Gerais</v>
      </c>
    </row>
    <row r="874" spans="1:17" ht="24" hidden="1" x14ac:dyDescent="0.2">
      <c r="A874" s="505">
        <v>5719</v>
      </c>
      <c r="B874" s="506">
        <v>45127</v>
      </c>
      <c r="C874" s="507">
        <v>45078</v>
      </c>
      <c r="D874" s="508" t="s">
        <v>264</v>
      </c>
      <c r="E874" s="520" t="s">
        <v>152</v>
      </c>
      <c r="F874" s="521">
        <v>1263.4000000000001</v>
      </c>
      <c r="G874" s="520" t="s">
        <v>7328</v>
      </c>
      <c r="H874" s="520" t="s">
        <v>302</v>
      </c>
      <c r="I874" s="510" t="s">
        <v>4214</v>
      </c>
      <c r="J874" s="522" t="s">
        <v>1342</v>
      </c>
      <c r="K874" s="522" t="s">
        <v>1157</v>
      </c>
      <c r="L874" s="511" t="s">
        <v>1157</v>
      </c>
      <c r="M874" s="610">
        <v>26414</v>
      </c>
      <c r="N874" s="548">
        <v>45127</v>
      </c>
      <c r="O874" s="512">
        <f t="shared" si="40"/>
        <v>7</v>
      </c>
      <c r="P874" s="512">
        <f t="shared" si="41"/>
        <v>6</v>
      </c>
      <c r="Q874" s="498" t="str">
        <f t="shared" si="42"/>
        <v>Gastos_Gerais</v>
      </c>
    </row>
    <row r="875" spans="1:17" ht="24" hidden="1" x14ac:dyDescent="0.2">
      <c r="A875" s="505">
        <v>5720</v>
      </c>
      <c r="B875" s="506">
        <v>45127</v>
      </c>
      <c r="C875" s="507">
        <v>45078</v>
      </c>
      <c r="D875" s="508" t="s">
        <v>264</v>
      </c>
      <c r="E875" s="520" t="s">
        <v>63</v>
      </c>
      <c r="F875" s="521">
        <v>1080.8900000000001</v>
      </c>
      <c r="G875" s="520" t="s">
        <v>7329</v>
      </c>
      <c r="H875" s="520" t="s">
        <v>302</v>
      </c>
      <c r="I875" s="510" t="s">
        <v>4214</v>
      </c>
      <c r="J875" s="522" t="s">
        <v>1342</v>
      </c>
      <c r="K875" s="522" t="s">
        <v>1157</v>
      </c>
      <c r="L875" s="511" t="s">
        <v>1157</v>
      </c>
      <c r="M875" s="610">
        <v>26414</v>
      </c>
      <c r="N875" s="548">
        <v>45127</v>
      </c>
      <c r="O875" s="512">
        <f t="shared" si="40"/>
        <v>7</v>
      </c>
      <c r="P875" s="512">
        <f t="shared" si="41"/>
        <v>6</v>
      </c>
      <c r="Q875" s="498" t="str">
        <f t="shared" si="42"/>
        <v>Gastos_Gerais</v>
      </c>
    </row>
    <row r="876" spans="1:17" ht="48" hidden="1" x14ac:dyDescent="0.2">
      <c r="A876" s="505">
        <v>5721</v>
      </c>
      <c r="B876" s="506">
        <v>45127</v>
      </c>
      <c r="C876" s="507">
        <v>45108</v>
      </c>
      <c r="D876" s="508" t="s">
        <v>176</v>
      </c>
      <c r="E876" s="520" t="s">
        <v>169</v>
      </c>
      <c r="F876" s="521">
        <v>-313.04000000000002</v>
      </c>
      <c r="G876" s="520" t="s">
        <v>9173</v>
      </c>
      <c r="H876" s="508" t="s">
        <v>303</v>
      </c>
      <c r="I876" s="508" t="s">
        <v>1509</v>
      </c>
      <c r="J876" s="524" t="s">
        <v>1510</v>
      </c>
      <c r="K876" s="425" t="s">
        <v>4035</v>
      </c>
      <c r="L876" s="426" t="s">
        <v>1255</v>
      </c>
      <c r="M876" s="610" t="s">
        <v>425</v>
      </c>
      <c r="N876" s="548">
        <v>45127</v>
      </c>
      <c r="O876" s="512">
        <f t="shared" si="40"/>
        <v>7</v>
      </c>
      <c r="P876" s="512">
        <f t="shared" si="41"/>
        <v>7</v>
      </c>
      <c r="Q876" s="498" t="str">
        <f t="shared" si="42"/>
        <v>Gastos_com_Pessoal</v>
      </c>
    </row>
    <row r="877" spans="1:17" ht="24" hidden="1" x14ac:dyDescent="0.2">
      <c r="A877" s="505">
        <v>5722</v>
      </c>
      <c r="B877" s="506">
        <v>45127</v>
      </c>
      <c r="C877" s="507">
        <v>45108</v>
      </c>
      <c r="D877" s="508" t="s">
        <v>33</v>
      </c>
      <c r="E877" s="508" t="s">
        <v>324</v>
      </c>
      <c r="F877" s="521">
        <v>0.03</v>
      </c>
      <c r="G877" s="455" t="s">
        <v>7584</v>
      </c>
      <c r="H877" s="456" t="s">
        <v>302</v>
      </c>
      <c r="I877" s="461" t="s">
        <v>1509</v>
      </c>
      <c r="J877" s="425" t="s">
        <v>1510</v>
      </c>
      <c r="K877" s="425" t="s">
        <v>4035</v>
      </c>
      <c r="L877" s="426" t="s">
        <v>1255</v>
      </c>
      <c r="M877" s="610" t="s">
        <v>425</v>
      </c>
      <c r="N877" s="548">
        <v>45127</v>
      </c>
      <c r="O877" s="512">
        <f t="shared" si="40"/>
        <v>7</v>
      </c>
      <c r="P877" s="512">
        <f t="shared" si="41"/>
        <v>7</v>
      </c>
      <c r="Q877" s="498" t="str">
        <f t="shared" si="42"/>
        <v>Receitas</v>
      </c>
    </row>
    <row r="878" spans="1:17" ht="24" hidden="1" x14ac:dyDescent="0.2">
      <c r="A878" s="505">
        <v>5723</v>
      </c>
      <c r="B878" s="506">
        <v>45128</v>
      </c>
      <c r="C878" s="507">
        <v>45078</v>
      </c>
      <c r="D878" s="508" t="s">
        <v>264</v>
      </c>
      <c r="E878" s="520" t="s">
        <v>82</v>
      </c>
      <c r="F878" s="521">
        <v>24258.49</v>
      </c>
      <c r="G878" s="520" t="s">
        <v>1154</v>
      </c>
      <c r="H878" s="508" t="s">
        <v>416</v>
      </c>
      <c r="I878" s="508" t="s">
        <v>1682</v>
      </c>
      <c r="J878" s="524" t="s">
        <v>1156</v>
      </c>
      <c r="K878" s="522" t="s">
        <v>1157</v>
      </c>
      <c r="L878" s="511" t="s">
        <v>1158</v>
      </c>
      <c r="M878" s="610" t="s">
        <v>7330</v>
      </c>
      <c r="N878" s="548">
        <v>45131</v>
      </c>
      <c r="O878" s="512">
        <f t="shared" si="40"/>
        <v>7</v>
      </c>
      <c r="P878" s="512">
        <f t="shared" si="41"/>
        <v>6</v>
      </c>
      <c r="Q878" s="498" t="str">
        <f t="shared" si="42"/>
        <v>Gastos_Gerais</v>
      </c>
    </row>
    <row r="879" spans="1:17" hidden="1" x14ac:dyDescent="0.2">
      <c r="A879" s="505">
        <v>5724</v>
      </c>
      <c r="B879" s="506">
        <v>45128</v>
      </c>
      <c r="C879" s="507">
        <v>45078</v>
      </c>
      <c r="D879" s="508" t="s">
        <v>264</v>
      </c>
      <c r="E879" s="508" t="s">
        <v>83</v>
      </c>
      <c r="F879" s="509">
        <v>158.22999999999999</v>
      </c>
      <c r="G879" s="520" t="s">
        <v>83</v>
      </c>
      <c r="H879" s="510" t="s">
        <v>418</v>
      </c>
      <c r="I879" s="510" t="s">
        <v>7516</v>
      </c>
      <c r="J879" s="511" t="s">
        <v>1162</v>
      </c>
      <c r="K879" s="511" t="s">
        <v>1157</v>
      </c>
      <c r="L879" s="511" t="s">
        <v>32</v>
      </c>
      <c r="M879" s="610">
        <v>46583109</v>
      </c>
      <c r="N879" s="548">
        <v>45132</v>
      </c>
      <c r="O879" s="512">
        <f t="shared" si="40"/>
        <v>7</v>
      </c>
      <c r="P879" s="512">
        <f t="shared" si="41"/>
        <v>6</v>
      </c>
      <c r="Q879" s="498" t="str">
        <f t="shared" si="42"/>
        <v>Gastos_Gerais</v>
      </c>
    </row>
    <row r="880" spans="1:17" hidden="1" x14ac:dyDescent="0.2">
      <c r="A880" s="505">
        <v>5725</v>
      </c>
      <c r="B880" s="506">
        <v>45128</v>
      </c>
      <c r="C880" s="507">
        <v>45078</v>
      </c>
      <c r="D880" s="508" t="s">
        <v>264</v>
      </c>
      <c r="E880" s="520" t="s">
        <v>83</v>
      </c>
      <c r="F880" s="521">
        <v>1462.31</v>
      </c>
      <c r="G880" s="520" t="s">
        <v>83</v>
      </c>
      <c r="H880" s="520" t="s">
        <v>418</v>
      </c>
      <c r="I880" s="510" t="s">
        <v>7516</v>
      </c>
      <c r="J880" s="522" t="s">
        <v>1162</v>
      </c>
      <c r="K880" s="511" t="s">
        <v>1157</v>
      </c>
      <c r="L880" s="511" t="s">
        <v>32</v>
      </c>
      <c r="M880" s="610">
        <v>43373990</v>
      </c>
      <c r="N880" s="548">
        <v>45134</v>
      </c>
      <c r="O880" s="512">
        <f t="shared" si="40"/>
        <v>7</v>
      </c>
      <c r="P880" s="512">
        <f t="shared" si="41"/>
        <v>6</v>
      </c>
      <c r="Q880" s="498" t="str">
        <f t="shared" si="42"/>
        <v>Gastos_Gerais</v>
      </c>
    </row>
    <row r="881" spans="1:17" ht="36" hidden="1" x14ac:dyDescent="0.2">
      <c r="A881" s="505">
        <v>5726</v>
      </c>
      <c r="B881" s="506">
        <v>45128</v>
      </c>
      <c r="C881" s="507">
        <v>45108</v>
      </c>
      <c r="D881" s="508" t="s">
        <v>264</v>
      </c>
      <c r="E881" s="520" t="s">
        <v>182</v>
      </c>
      <c r="F881" s="521">
        <v>1850.57</v>
      </c>
      <c r="G881" s="520" t="s">
        <v>7331</v>
      </c>
      <c r="H881" s="520" t="s">
        <v>418</v>
      </c>
      <c r="I881" s="510" t="s">
        <v>7332</v>
      </c>
      <c r="J881" s="522" t="s">
        <v>7333</v>
      </c>
      <c r="K881" s="511" t="s">
        <v>1157</v>
      </c>
      <c r="L881" s="511" t="s">
        <v>32</v>
      </c>
      <c r="M881" s="610">
        <v>9</v>
      </c>
      <c r="N881" s="548">
        <v>45138</v>
      </c>
      <c r="O881" s="512">
        <f t="shared" si="40"/>
        <v>7</v>
      </c>
      <c r="P881" s="512">
        <f t="shared" si="41"/>
        <v>7</v>
      </c>
      <c r="Q881" s="498" t="str">
        <f t="shared" si="42"/>
        <v>Gastos_Gerais</v>
      </c>
    </row>
    <row r="882" spans="1:17" ht="24" hidden="1" x14ac:dyDescent="0.2">
      <c r="A882" s="505">
        <v>5727</v>
      </c>
      <c r="B882" s="506">
        <v>45128</v>
      </c>
      <c r="C882" s="533">
        <v>45108</v>
      </c>
      <c r="D882" s="508" t="s">
        <v>264</v>
      </c>
      <c r="E882" s="508" t="s">
        <v>402</v>
      </c>
      <c r="F882" s="509">
        <v>24.9</v>
      </c>
      <c r="G882" s="508" t="s">
        <v>1487</v>
      </c>
      <c r="H882" s="508" t="s">
        <v>421</v>
      </c>
      <c r="I882" s="508" t="s">
        <v>6941</v>
      </c>
      <c r="J882" s="524" t="s">
        <v>4156</v>
      </c>
      <c r="K882" s="524" t="s">
        <v>1157</v>
      </c>
      <c r="L882" s="524" t="s">
        <v>32</v>
      </c>
      <c r="M882" s="610">
        <v>72</v>
      </c>
      <c r="N882" s="548">
        <v>45127</v>
      </c>
      <c r="O882" s="512">
        <f t="shared" si="40"/>
        <v>7</v>
      </c>
      <c r="P882" s="512">
        <f t="shared" si="41"/>
        <v>7</v>
      </c>
      <c r="Q882" s="498" t="str">
        <f t="shared" si="42"/>
        <v>Gastos_Gerais</v>
      </c>
    </row>
    <row r="883" spans="1:17" ht="24" hidden="1" x14ac:dyDescent="0.2">
      <c r="A883" s="505">
        <v>5728</v>
      </c>
      <c r="B883" s="506">
        <v>45128</v>
      </c>
      <c r="C883" s="533">
        <v>45108</v>
      </c>
      <c r="D883" s="508" t="s">
        <v>264</v>
      </c>
      <c r="E883" s="520" t="s">
        <v>402</v>
      </c>
      <c r="F883" s="521">
        <v>283.5</v>
      </c>
      <c r="G883" s="520" t="s">
        <v>1487</v>
      </c>
      <c r="H883" s="520" t="s">
        <v>419</v>
      </c>
      <c r="I883" s="510" t="s">
        <v>7334</v>
      </c>
      <c r="J883" s="522" t="s">
        <v>7335</v>
      </c>
      <c r="K883" s="511" t="s">
        <v>1157</v>
      </c>
      <c r="L883" s="511" t="s">
        <v>32</v>
      </c>
      <c r="M883" s="610">
        <v>3</v>
      </c>
      <c r="N883" s="548">
        <v>45127</v>
      </c>
      <c r="O883" s="512">
        <f t="shared" si="40"/>
        <v>7</v>
      </c>
      <c r="P883" s="512">
        <f t="shared" si="41"/>
        <v>7</v>
      </c>
      <c r="Q883" s="498" t="str">
        <f t="shared" si="42"/>
        <v>Gastos_Gerais</v>
      </c>
    </row>
    <row r="884" spans="1:17" hidden="1" x14ac:dyDescent="0.2">
      <c r="A884" s="505">
        <v>5729</v>
      </c>
      <c r="B884" s="506">
        <v>45128</v>
      </c>
      <c r="C884" s="507">
        <v>45108</v>
      </c>
      <c r="D884" s="508" t="s">
        <v>264</v>
      </c>
      <c r="E884" s="520" t="s">
        <v>96</v>
      </c>
      <c r="F884" s="521">
        <v>45.9</v>
      </c>
      <c r="G884" s="520" t="s">
        <v>7336</v>
      </c>
      <c r="H884" s="520" t="s">
        <v>414</v>
      </c>
      <c r="I884" s="510" t="s">
        <v>2539</v>
      </c>
      <c r="J884" s="522" t="s">
        <v>2540</v>
      </c>
      <c r="K884" s="511" t="s">
        <v>1157</v>
      </c>
      <c r="L884" s="511" t="s">
        <v>32</v>
      </c>
      <c r="M884" s="610">
        <v>35318</v>
      </c>
      <c r="N884" s="548">
        <v>45126</v>
      </c>
      <c r="O884" s="512">
        <f t="shared" si="40"/>
        <v>7</v>
      </c>
      <c r="P884" s="512">
        <f t="shared" si="41"/>
        <v>7</v>
      </c>
      <c r="Q884" s="498" t="str">
        <f t="shared" si="42"/>
        <v>Gastos_Gerais</v>
      </c>
    </row>
    <row r="885" spans="1:17" ht="24" hidden="1" x14ac:dyDescent="0.2">
      <c r="A885" s="505">
        <v>5730</v>
      </c>
      <c r="B885" s="506">
        <v>45128</v>
      </c>
      <c r="C885" s="507">
        <v>45108</v>
      </c>
      <c r="D885" s="508" t="s">
        <v>264</v>
      </c>
      <c r="E885" s="520" t="s">
        <v>293</v>
      </c>
      <c r="F885" s="521">
        <v>150</v>
      </c>
      <c r="G885" s="520" t="s">
        <v>7337</v>
      </c>
      <c r="H885" s="520" t="s">
        <v>422</v>
      </c>
      <c r="I885" s="510" t="s">
        <v>6710</v>
      </c>
      <c r="J885" s="522" t="s">
        <v>6711</v>
      </c>
      <c r="K885" s="511" t="s">
        <v>1188</v>
      </c>
      <c r="L885" s="511" t="s">
        <v>4137</v>
      </c>
      <c r="M885" s="610">
        <v>986311241</v>
      </c>
      <c r="N885" s="548">
        <v>45128</v>
      </c>
      <c r="O885" s="512">
        <f t="shared" si="40"/>
        <v>7</v>
      </c>
      <c r="P885" s="512">
        <f t="shared" si="41"/>
        <v>7</v>
      </c>
      <c r="Q885" s="498" t="str">
        <f t="shared" si="42"/>
        <v>Gastos_Gerais</v>
      </c>
    </row>
    <row r="886" spans="1:17" ht="24" hidden="1" x14ac:dyDescent="0.2">
      <c r="A886" s="505">
        <v>5731</v>
      </c>
      <c r="B886" s="506">
        <v>45128</v>
      </c>
      <c r="C886" s="507">
        <v>45108</v>
      </c>
      <c r="D886" s="508" t="s">
        <v>264</v>
      </c>
      <c r="E886" s="520" t="s">
        <v>293</v>
      </c>
      <c r="F886" s="521">
        <v>150</v>
      </c>
      <c r="G886" s="520" t="s">
        <v>7602</v>
      </c>
      <c r="H886" s="520" t="s">
        <v>1032</v>
      </c>
      <c r="I886" s="510" t="s">
        <v>8288</v>
      </c>
      <c r="J886" s="522" t="s">
        <v>554</v>
      </c>
      <c r="K886" s="511" t="s">
        <v>1188</v>
      </c>
      <c r="L886" s="511" t="s">
        <v>4137</v>
      </c>
      <c r="M886" s="610">
        <v>986311241</v>
      </c>
      <c r="N886" s="548">
        <v>45128</v>
      </c>
      <c r="O886" s="512">
        <f t="shared" si="40"/>
        <v>7</v>
      </c>
      <c r="P886" s="512">
        <f t="shared" si="41"/>
        <v>7</v>
      </c>
      <c r="Q886" s="498" t="str">
        <f t="shared" si="42"/>
        <v>Gastos_Gerais</v>
      </c>
    </row>
    <row r="887" spans="1:17" ht="24" hidden="1" x14ac:dyDescent="0.2">
      <c r="A887" s="505">
        <v>5732</v>
      </c>
      <c r="B887" s="506">
        <v>45128</v>
      </c>
      <c r="C887" s="507">
        <v>45108</v>
      </c>
      <c r="D887" s="508" t="s">
        <v>264</v>
      </c>
      <c r="E887" s="520" t="s">
        <v>293</v>
      </c>
      <c r="F887" s="521">
        <v>150</v>
      </c>
      <c r="G887" s="520" t="s">
        <v>7338</v>
      </c>
      <c r="H887" s="520" t="s">
        <v>1032</v>
      </c>
      <c r="I887" s="510" t="s">
        <v>7339</v>
      </c>
      <c r="J887" s="522" t="s">
        <v>542</v>
      </c>
      <c r="K887" s="511" t="s">
        <v>1188</v>
      </c>
      <c r="L887" s="511" t="s">
        <v>4137</v>
      </c>
      <c r="M887" s="610">
        <v>986311241</v>
      </c>
      <c r="N887" s="548">
        <v>45128</v>
      </c>
      <c r="O887" s="512">
        <f t="shared" si="40"/>
        <v>7</v>
      </c>
      <c r="P887" s="512">
        <f t="shared" si="41"/>
        <v>7</v>
      </c>
      <c r="Q887" s="498" t="str">
        <f t="shared" si="42"/>
        <v>Gastos_Gerais</v>
      </c>
    </row>
    <row r="888" spans="1:17" ht="24" hidden="1" x14ac:dyDescent="0.2">
      <c r="A888" s="505">
        <v>5733</v>
      </c>
      <c r="B888" s="506">
        <v>45128</v>
      </c>
      <c r="C888" s="507">
        <v>45108</v>
      </c>
      <c r="D888" s="508" t="s">
        <v>264</v>
      </c>
      <c r="E888" s="508" t="s">
        <v>293</v>
      </c>
      <c r="F888" s="509">
        <v>150</v>
      </c>
      <c r="G888" s="530" t="s">
        <v>7340</v>
      </c>
      <c r="H888" s="510" t="s">
        <v>422</v>
      </c>
      <c r="I888" s="510" t="s">
        <v>3213</v>
      </c>
      <c r="J888" s="522" t="s">
        <v>3214</v>
      </c>
      <c r="K888" s="522" t="s">
        <v>1188</v>
      </c>
      <c r="L888" s="511" t="s">
        <v>4137</v>
      </c>
      <c r="M888" s="610">
        <v>986311241</v>
      </c>
      <c r="N888" s="548">
        <v>45128</v>
      </c>
      <c r="O888" s="512">
        <f t="shared" si="40"/>
        <v>7</v>
      </c>
      <c r="P888" s="512">
        <f t="shared" si="41"/>
        <v>7</v>
      </c>
      <c r="Q888" s="498" t="str">
        <f t="shared" si="42"/>
        <v>Gastos_Gerais</v>
      </c>
    </row>
    <row r="889" spans="1:17" ht="24" hidden="1" x14ac:dyDescent="0.2">
      <c r="A889" s="505">
        <v>5734</v>
      </c>
      <c r="B889" s="506">
        <v>45128</v>
      </c>
      <c r="C889" s="507">
        <v>45108</v>
      </c>
      <c r="D889" s="508" t="s">
        <v>264</v>
      </c>
      <c r="E889" s="520" t="s">
        <v>293</v>
      </c>
      <c r="F889" s="521">
        <v>150</v>
      </c>
      <c r="G889" s="520" t="s">
        <v>7341</v>
      </c>
      <c r="H889" s="520" t="s">
        <v>422</v>
      </c>
      <c r="I889" s="510" t="s">
        <v>2616</v>
      </c>
      <c r="J889" s="522" t="s">
        <v>2617</v>
      </c>
      <c r="K889" s="511" t="s">
        <v>1188</v>
      </c>
      <c r="L889" s="511" t="s">
        <v>4137</v>
      </c>
      <c r="M889" s="610">
        <v>986311241</v>
      </c>
      <c r="N889" s="548">
        <v>45128</v>
      </c>
      <c r="O889" s="512">
        <f t="shared" si="40"/>
        <v>7</v>
      </c>
      <c r="P889" s="512">
        <f t="shared" si="41"/>
        <v>7</v>
      </c>
      <c r="Q889" s="498" t="str">
        <f t="shared" si="42"/>
        <v>Gastos_Gerais</v>
      </c>
    </row>
    <row r="890" spans="1:17" ht="24" hidden="1" x14ac:dyDescent="0.2">
      <c r="A890" s="505">
        <v>5735</v>
      </c>
      <c r="B890" s="506">
        <v>45128</v>
      </c>
      <c r="C890" s="507">
        <v>45108</v>
      </c>
      <c r="D890" s="508" t="s">
        <v>264</v>
      </c>
      <c r="E890" s="520" t="s">
        <v>293</v>
      </c>
      <c r="F890" s="521">
        <v>150</v>
      </c>
      <c r="G890" s="520" t="s">
        <v>7342</v>
      </c>
      <c r="H890" s="520" t="s">
        <v>1032</v>
      </c>
      <c r="I890" s="510" t="s">
        <v>3625</v>
      </c>
      <c r="J890" s="522" t="s">
        <v>666</v>
      </c>
      <c r="K890" s="511" t="s">
        <v>1188</v>
      </c>
      <c r="L890" s="511" t="s">
        <v>4137</v>
      </c>
      <c r="M890" s="610">
        <v>986311241</v>
      </c>
      <c r="N890" s="548">
        <v>45128</v>
      </c>
      <c r="O890" s="512">
        <f t="shared" si="40"/>
        <v>7</v>
      </c>
      <c r="P890" s="512">
        <f t="shared" si="41"/>
        <v>7</v>
      </c>
      <c r="Q890" s="498" t="str">
        <f t="shared" si="42"/>
        <v>Gastos_Gerais</v>
      </c>
    </row>
    <row r="891" spans="1:17" ht="24" hidden="1" x14ac:dyDescent="0.2">
      <c r="A891" s="505">
        <v>5736</v>
      </c>
      <c r="B891" s="506">
        <v>45128</v>
      </c>
      <c r="C891" s="507">
        <v>45108</v>
      </c>
      <c r="D891" s="508" t="s">
        <v>264</v>
      </c>
      <c r="E891" s="520" t="s">
        <v>404</v>
      </c>
      <c r="F891" s="521">
        <v>305</v>
      </c>
      <c r="G891" s="520" t="s">
        <v>7603</v>
      </c>
      <c r="H891" s="520" t="s">
        <v>416</v>
      </c>
      <c r="I891" s="510" t="s">
        <v>5412</v>
      </c>
      <c r="J891" s="522" t="s">
        <v>5413</v>
      </c>
      <c r="K891" s="511" t="s">
        <v>1157</v>
      </c>
      <c r="L891" s="511" t="s">
        <v>32</v>
      </c>
      <c r="M891" s="610">
        <v>1169</v>
      </c>
      <c r="N891" s="548">
        <v>45119</v>
      </c>
      <c r="O891" s="512">
        <f t="shared" si="40"/>
        <v>7</v>
      </c>
      <c r="P891" s="512">
        <f t="shared" si="41"/>
        <v>7</v>
      </c>
      <c r="Q891" s="498" t="str">
        <f t="shared" si="42"/>
        <v>Gastos_Gerais</v>
      </c>
    </row>
    <row r="892" spans="1:17" ht="36" hidden="1" x14ac:dyDescent="0.2">
      <c r="A892" s="505">
        <v>5737</v>
      </c>
      <c r="B892" s="506">
        <v>45128</v>
      </c>
      <c r="C892" s="507">
        <v>45108</v>
      </c>
      <c r="D892" s="508" t="s">
        <v>264</v>
      </c>
      <c r="E892" s="510" t="s">
        <v>181</v>
      </c>
      <c r="F892" s="523">
        <v>6227</v>
      </c>
      <c r="G892" s="510" t="s">
        <v>4612</v>
      </c>
      <c r="H892" s="510" t="s">
        <v>303</v>
      </c>
      <c r="I892" s="510" t="s">
        <v>5630</v>
      </c>
      <c r="J892" s="511" t="s">
        <v>1179</v>
      </c>
      <c r="K892" s="522" t="s">
        <v>1157</v>
      </c>
      <c r="L892" s="511" t="s">
        <v>32</v>
      </c>
      <c r="M892" s="610">
        <v>2023128</v>
      </c>
      <c r="N892" s="548">
        <v>45112</v>
      </c>
      <c r="O892" s="512">
        <f t="shared" si="40"/>
        <v>7</v>
      </c>
      <c r="P892" s="512">
        <f t="shared" si="41"/>
        <v>7</v>
      </c>
      <c r="Q892" s="498" t="str">
        <f t="shared" si="42"/>
        <v>Gastos_Gerais</v>
      </c>
    </row>
    <row r="893" spans="1:17" ht="24" hidden="1" x14ac:dyDescent="0.2">
      <c r="A893" s="505">
        <v>5738</v>
      </c>
      <c r="B893" s="506">
        <v>45128</v>
      </c>
      <c r="C893" s="533">
        <v>45108</v>
      </c>
      <c r="D893" s="508" t="s">
        <v>264</v>
      </c>
      <c r="E893" s="520" t="s">
        <v>293</v>
      </c>
      <c r="F893" s="509">
        <v>531.48</v>
      </c>
      <c r="G893" s="508" t="s">
        <v>7604</v>
      </c>
      <c r="H893" s="508" t="s">
        <v>417</v>
      </c>
      <c r="I893" s="508" t="s">
        <v>1172</v>
      </c>
      <c r="J893" s="524" t="s">
        <v>1173</v>
      </c>
      <c r="K893" s="524" t="s">
        <v>1157</v>
      </c>
      <c r="L893" s="524" t="s">
        <v>32</v>
      </c>
      <c r="M893" s="610">
        <v>20232185</v>
      </c>
      <c r="N893" s="548">
        <v>45118</v>
      </c>
      <c r="O893" s="512">
        <f t="shared" si="40"/>
        <v>7</v>
      </c>
      <c r="P893" s="512">
        <f t="shared" si="41"/>
        <v>7</v>
      </c>
      <c r="Q893" s="498" t="str">
        <f t="shared" si="42"/>
        <v>Gastos_Gerais</v>
      </c>
    </row>
    <row r="894" spans="1:17" ht="24" hidden="1" x14ac:dyDescent="0.2">
      <c r="A894" s="505">
        <v>5739</v>
      </c>
      <c r="B894" s="506">
        <v>45128</v>
      </c>
      <c r="C894" s="507">
        <v>45108</v>
      </c>
      <c r="D894" s="508" t="s">
        <v>264</v>
      </c>
      <c r="E894" s="520" t="s">
        <v>96</v>
      </c>
      <c r="F894" s="521">
        <v>635</v>
      </c>
      <c r="G894" s="520" t="s">
        <v>7343</v>
      </c>
      <c r="H894" s="520" t="s">
        <v>417</v>
      </c>
      <c r="I894" s="510" t="s">
        <v>4801</v>
      </c>
      <c r="J894" s="522" t="s">
        <v>4802</v>
      </c>
      <c r="K894" s="511" t="s">
        <v>1157</v>
      </c>
      <c r="L894" s="511" t="s">
        <v>32</v>
      </c>
      <c r="M894" s="610">
        <v>2711</v>
      </c>
      <c r="N894" s="548">
        <v>45125</v>
      </c>
      <c r="O894" s="512">
        <f t="shared" si="40"/>
        <v>7</v>
      </c>
      <c r="P894" s="512">
        <f t="shared" si="41"/>
        <v>7</v>
      </c>
      <c r="Q894" s="498" t="str">
        <f t="shared" si="42"/>
        <v>Gastos_Gerais</v>
      </c>
    </row>
    <row r="895" spans="1:17" ht="36" hidden="1" x14ac:dyDescent="0.2">
      <c r="A895" s="505">
        <v>5740</v>
      </c>
      <c r="B895" s="506">
        <v>45128</v>
      </c>
      <c r="C895" s="533">
        <v>45108</v>
      </c>
      <c r="D895" s="508" t="s">
        <v>264</v>
      </c>
      <c r="E895" s="520" t="s">
        <v>182</v>
      </c>
      <c r="F895" s="509">
        <v>339.2</v>
      </c>
      <c r="G895" s="508" t="s">
        <v>7344</v>
      </c>
      <c r="H895" s="520" t="s">
        <v>416</v>
      </c>
      <c r="I895" s="510" t="s">
        <v>7590</v>
      </c>
      <c r="J895" s="522" t="s">
        <v>4745</v>
      </c>
      <c r="K895" s="522" t="s">
        <v>1157</v>
      </c>
      <c r="L895" s="522" t="s">
        <v>32</v>
      </c>
      <c r="M895" s="610">
        <v>81346</v>
      </c>
      <c r="N895" s="548">
        <v>45120</v>
      </c>
      <c r="O895" s="512">
        <f t="shared" si="40"/>
        <v>7</v>
      </c>
      <c r="P895" s="512">
        <f t="shared" si="41"/>
        <v>7</v>
      </c>
      <c r="Q895" s="498" t="str">
        <f t="shared" si="42"/>
        <v>Gastos_Gerais</v>
      </c>
    </row>
    <row r="896" spans="1:17" hidden="1" x14ac:dyDescent="0.2">
      <c r="A896" s="505">
        <v>5741</v>
      </c>
      <c r="B896" s="506">
        <v>45128</v>
      </c>
      <c r="C896" s="533">
        <v>45108</v>
      </c>
      <c r="D896" s="508" t="s">
        <v>264</v>
      </c>
      <c r="E896" s="520" t="s">
        <v>138</v>
      </c>
      <c r="F896" s="509">
        <v>4506.58</v>
      </c>
      <c r="G896" s="510" t="s">
        <v>138</v>
      </c>
      <c r="H896" s="520" t="s">
        <v>1032</v>
      </c>
      <c r="I896" s="510" t="s">
        <v>4494</v>
      </c>
      <c r="J896" s="522" t="s">
        <v>1998</v>
      </c>
      <c r="K896" s="522" t="s">
        <v>1157</v>
      </c>
      <c r="L896" s="511" t="s">
        <v>32</v>
      </c>
      <c r="M896" s="610">
        <v>39673414</v>
      </c>
      <c r="N896" s="548">
        <v>45125</v>
      </c>
      <c r="O896" s="512">
        <f t="shared" si="40"/>
        <v>7</v>
      </c>
      <c r="P896" s="512">
        <f t="shared" si="41"/>
        <v>7</v>
      </c>
      <c r="Q896" s="498" t="str">
        <f t="shared" si="42"/>
        <v>Gastos_Gerais</v>
      </c>
    </row>
    <row r="897" spans="1:17" ht="24" hidden="1" x14ac:dyDescent="0.2">
      <c r="A897" s="505">
        <v>5742</v>
      </c>
      <c r="B897" s="506">
        <v>45128</v>
      </c>
      <c r="C897" s="533">
        <v>45108</v>
      </c>
      <c r="D897" s="508" t="s">
        <v>264</v>
      </c>
      <c r="E897" s="520" t="s">
        <v>388</v>
      </c>
      <c r="F897" s="509">
        <v>2445.6</v>
      </c>
      <c r="G897" s="508" t="s">
        <v>7345</v>
      </c>
      <c r="H897" s="520" t="s">
        <v>493</v>
      </c>
      <c r="I897" s="510" t="s">
        <v>7605</v>
      </c>
      <c r="J897" s="522" t="s">
        <v>7346</v>
      </c>
      <c r="K897" s="522" t="s">
        <v>1157</v>
      </c>
      <c r="L897" s="511" t="s">
        <v>32</v>
      </c>
      <c r="M897" s="610">
        <v>3</v>
      </c>
      <c r="N897" s="548">
        <v>45125</v>
      </c>
      <c r="O897" s="512">
        <f t="shared" si="40"/>
        <v>7</v>
      </c>
      <c r="P897" s="512">
        <f t="shared" si="41"/>
        <v>7</v>
      </c>
      <c r="Q897" s="498" t="str">
        <f t="shared" si="42"/>
        <v>Gastos_Gerais</v>
      </c>
    </row>
    <row r="898" spans="1:17" ht="24" hidden="1" x14ac:dyDescent="0.2">
      <c r="A898" s="505">
        <v>5743</v>
      </c>
      <c r="B898" s="506">
        <v>45128</v>
      </c>
      <c r="C898" s="533">
        <v>45108</v>
      </c>
      <c r="D898" s="508" t="s">
        <v>264</v>
      </c>
      <c r="E898" s="520" t="s">
        <v>398</v>
      </c>
      <c r="F898" s="509">
        <v>356.2</v>
      </c>
      <c r="G898" s="520" t="s">
        <v>1271</v>
      </c>
      <c r="H898" s="520" t="s">
        <v>422</v>
      </c>
      <c r="I898" s="510" t="s">
        <v>7606</v>
      </c>
      <c r="J898" s="522" t="s">
        <v>1734</v>
      </c>
      <c r="K898" s="522" t="s">
        <v>1157</v>
      </c>
      <c r="L898" s="511" t="s">
        <v>32</v>
      </c>
      <c r="M898" s="610">
        <v>39</v>
      </c>
      <c r="N898" s="548">
        <v>45124</v>
      </c>
      <c r="O898" s="512">
        <f t="shared" si="40"/>
        <v>7</v>
      </c>
      <c r="P898" s="512">
        <f t="shared" si="41"/>
        <v>7</v>
      </c>
      <c r="Q898" s="498" t="str">
        <f t="shared" si="42"/>
        <v>Gastos_Gerais</v>
      </c>
    </row>
    <row r="899" spans="1:17" hidden="1" x14ac:dyDescent="0.2">
      <c r="A899" s="505">
        <v>5744</v>
      </c>
      <c r="B899" s="506">
        <v>45128</v>
      </c>
      <c r="C899" s="533">
        <v>45108</v>
      </c>
      <c r="D899" s="508" t="s">
        <v>264</v>
      </c>
      <c r="E899" s="520" t="s">
        <v>0</v>
      </c>
      <c r="F899" s="509">
        <v>1291.92</v>
      </c>
      <c r="G899" s="510" t="s">
        <v>4385</v>
      </c>
      <c r="H899" s="520" t="s">
        <v>418</v>
      </c>
      <c r="I899" s="510" t="s">
        <v>6482</v>
      </c>
      <c r="J899" s="522" t="s">
        <v>6054</v>
      </c>
      <c r="K899" s="522" t="s">
        <v>1157</v>
      </c>
      <c r="L899" s="511" t="s">
        <v>32</v>
      </c>
      <c r="M899" s="610">
        <v>152</v>
      </c>
      <c r="N899" s="548">
        <v>45124</v>
      </c>
      <c r="O899" s="512">
        <f t="shared" si="40"/>
        <v>7</v>
      </c>
      <c r="P899" s="512">
        <f t="shared" si="41"/>
        <v>7</v>
      </c>
      <c r="Q899" s="498" t="str">
        <f t="shared" si="42"/>
        <v>Gastos_Gerais</v>
      </c>
    </row>
    <row r="900" spans="1:17" ht="24" hidden="1" x14ac:dyDescent="0.2">
      <c r="A900" s="505">
        <v>5745</v>
      </c>
      <c r="B900" s="506">
        <v>45128</v>
      </c>
      <c r="C900" s="533">
        <v>45108</v>
      </c>
      <c r="D900" s="508" t="s">
        <v>264</v>
      </c>
      <c r="E900" s="508" t="s">
        <v>402</v>
      </c>
      <c r="F900" s="509">
        <v>39.9</v>
      </c>
      <c r="G900" s="510" t="s">
        <v>1487</v>
      </c>
      <c r="H900" s="520" t="s">
        <v>1032</v>
      </c>
      <c r="I900" s="510" t="s">
        <v>6868</v>
      </c>
      <c r="J900" s="522" t="s">
        <v>7347</v>
      </c>
      <c r="K900" s="522" t="s">
        <v>1157</v>
      </c>
      <c r="L900" s="511" t="s">
        <v>32</v>
      </c>
      <c r="M900" s="610">
        <v>851</v>
      </c>
      <c r="N900" s="548">
        <v>45121</v>
      </c>
      <c r="O900" s="512">
        <f t="shared" si="40"/>
        <v>7</v>
      </c>
      <c r="P900" s="512">
        <f t="shared" si="41"/>
        <v>7</v>
      </c>
      <c r="Q900" s="498" t="str">
        <f t="shared" si="42"/>
        <v>Gastos_Gerais</v>
      </c>
    </row>
    <row r="901" spans="1:17" ht="24" hidden="1" x14ac:dyDescent="0.2">
      <c r="A901" s="505">
        <v>5746</v>
      </c>
      <c r="B901" s="506">
        <v>45128</v>
      </c>
      <c r="C901" s="533">
        <v>45108</v>
      </c>
      <c r="D901" s="508" t="s">
        <v>264</v>
      </c>
      <c r="E901" s="520" t="s">
        <v>96</v>
      </c>
      <c r="F901" s="509">
        <v>184</v>
      </c>
      <c r="G901" s="508" t="s">
        <v>7348</v>
      </c>
      <c r="H901" s="508" t="s">
        <v>420</v>
      </c>
      <c r="I901" s="508" t="s">
        <v>7607</v>
      </c>
      <c r="J901" s="522" t="s">
        <v>7349</v>
      </c>
      <c r="K901" s="524" t="s">
        <v>1157</v>
      </c>
      <c r="L901" s="524" t="s">
        <v>32</v>
      </c>
      <c r="M901" s="610">
        <v>9</v>
      </c>
      <c r="N901" s="548">
        <v>45128</v>
      </c>
      <c r="O901" s="512">
        <f t="shared" ref="O901:O964" si="43">IF(B901=0,0,IF(YEAR(B901)=$P$1,MONTH(B901)-$O$1+1,(YEAR(B901)-$P$1)*12-$O$1+1+MONTH(B901)))</f>
        <v>7</v>
      </c>
      <c r="P901" s="512">
        <f t="shared" ref="P901:P964" si="44">IF(C901=0,0,IF(YEAR(C901)=$P$1,MONTH(C901)-$O$1+1,(YEAR(C901)-$P$1)*12-$O$1+1+MONTH(C901)))</f>
        <v>7</v>
      </c>
      <c r="Q901" s="498" t="str">
        <f t="shared" ref="Q901:Q964" si="45">SUBSTITUTE(D901," ","_")</f>
        <v>Gastos_Gerais</v>
      </c>
    </row>
    <row r="902" spans="1:17" hidden="1" x14ac:dyDescent="0.2">
      <c r="A902" s="505">
        <v>5747</v>
      </c>
      <c r="B902" s="506">
        <v>45128</v>
      </c>
      <c r="C902" s="507">
        <v>45108</v>
      </c>
      <c r="D902" s="508" t="s">
        <v>264</v>
      </c>
      <c r="E902" s="508" t="s">
        <v>392</v>
      </c>
      <c r="F902" s="509">
        <v>236</v>
      </c>
      <c r="G902" s="508" t="s">
        <v>7350</v>
      </c>
      <c r="H902" s="510" t="s">
        <v>421</v>
      </c>
      <c r="I902" s="510" t="s">
        <v>6058</v>
      </c>
      <c r="J902" s="511" t="s">
        <v>2238</v>
      </c>
      <c r="K902" s="511" t="s">
        <v>1157</v>
      </c>
      <c r="L902" s="511" t="s">
        <v>32</v>
      </c>
      <c r="M902" s="610">
        <v>1303</v>
      </c>
      <c r="N902" s="548">
        <v>45127</v>
      </c>
      <c r="O902" s="512">
        <f t="shared" si="43"/>
        <v>7</v>
      </c>
      <c r="P902" s="512">
        <f t="shared" si="44"/>
        <v>7</v>
      </c>
      <c r="Q902" s="498" t="str">
        <f t="shared" si="45"/>
        <v>Gastos_Gerais</v>
      </c>
    </row>
    <row r="903" spans="1:17" ht="24" hidden="1" x14ac:dyDescent="0.2">
      <c r="A903" s="505">
        <v>5748</v>
      </c>
      <c r="B903" s="506">
        <v>45131</v>
      </c>
      <c r="C903" s="507">
        <v>45108</v>
      </c>
      <c r="D903" s="508" t="s">
        <v>264</v>
      </c>
      <c r="E903" s="520" t="s">
        <v>0</v>
      </c>
      <c r="F903" s="521">
        <v>1707.56</v>
      </c>
      <c r="G903" s="510" t="s">
        <v>4385</v>
      </c>
      <c r="H903" s="520" t="s">
        <v>421</v>
      </c>
      <c r="I903" s="510" t="s">
        <v>1570</v>
      </c>
      <c r="J903" s="522" t="s">
        <v>1571</v>
      </c>
      <c r="K903" s="511" t="s">
        <v>1157</v>
      </c>
      <c r="L903" s="511" t="s">
        <v>32</v>
      </c>
      <c r="M903" s="610">
        <v>38068</v>
      </c>
      <c r="N903" s="548">
        <v>45125</v>
      </c>
      <c r="O903" s="512">
        <f t="shared" si="43"/>
        <v>7</v>
      </c>
      <c r="P903" s="512">
        <f t="shared" si="44"/>
        <v>7</v>
      </c>
      <c r="Q903" s="498" t="str">
        <f t="shared" si="45"/>
        <v>Gastos_Gerais</v>
      </c>
    </row>
    <row r="904" spans="1:17" ht="24" hidden="1" x14ac:dyDescent="0.2">
      <c r="A904" s="505">
        <v>5749</v>
      </c>
      <c r="B904" s="506">
        <v>45131</v>
      </c>
      <c r="C904" s="507">
        <v>45108</v>
      </c>
      <c r="D904" s="508" t="s">
        <v>264</v>
      </c>
      <c r="E904" s="520" t="s">
        <v>0</v>
      </c>
      <c r="F904" s="521">
        <v>644.83000000000004</v>
      </c>
      <c r="G904" s="510" t="s">
        <v>4385</v>
      </c>
      <c r="H904" s="520" t="s">
        <v>414</v>
      </c>
      <c r="I904" s="510" t="s">
        <v>1570</v>
      </c>
      <c r="J904" s="522" t="s">
        <v>1571</v>
      </c>
      <c r="K904" s="511" t="s">
        <v>1157</v>
      </c>
      <c r="L904" s="511" t="s">
        <v>32</v>
      </c>
      <c r="M904" s="610">
        <v>38065</v>
      </c>
      <c r="N904" s="548">
        <v>45125</v>
      </c>
      <c r="O904" s="512">
        <f t="shared" si="43"/>
        <v>7</v>
      </c>
      <c r="P904" s="512">
        <f t="shared" si="44"/>
        <v>7</v>
      </c>
      <c r="Q904" s="498" t="str">
        <f t="shared" si="45"/>
        <v>Gastos_Gerais</v>
      </c>
    </row>
    <row r="905" spans="1:17" ht="24" hidden="1" x14ac:dyDescent="0.2">
      <c r="A905" s="505">
        <v>5750</v>
      </c>
      <c r="B905" s="506">
        <v>45131</v>
      </c>
      <c r="C905" s="507">
        <v>45108</v>
      </c>
      <c r="D905" s="508" t="s">
        <v>264</v>
      </c>
      <c r="E905" s="520" t="s">
        <v>0</v>
      </c>
      <c r="F905" s="521">
        <v>699.45</v>
      </c>
      <c r="G905" s="510" t="s">
        <v>4385</v>
      </c>
      <c r="H905" s="520" t="s">
        <v>493</v>
      </c>
      <c r="I905" s="510" t="s">
        <v>1570</v>
      </c>
      <c r="J905" s="522" t="s">
        <v>1571</v>
      </c>
      <c r="K905" s="511" t="s">
        <v>1157</v>
      </c>
      <c r="L905" s="511" t="s">
        <v>32</v>
      </c>
      <c r="M905" s="610">
        <v>38063</v>
      </c>
      <c r="N905" s="548">
        <v>45125</v>
      </c>
      <c r="O905" s="512">
        <f t="shared" si="43"/>
        <v>7</v>
      </c>
      <c r="P905" s="512">
        <f t="shared" si="44"/>
        <v>7</v>
      </c>
      <c r="Q905" s="498" t="str">
        <f t="shared" si="45"/>
        <v>Gastos_Gerais</v>
      </c>
    </row>
    <row r="906" spans="1:17" ht="24" hidden="1" x14ac:dyDescent="0.2">
      <c r="A906" s="505">
        <v>5751</v>
      </c>
      <c r="B906" s="506">
        <v>45131</v>
      </c>
      <c r="C906" s="507">
        <v>45108</v>
      </c>
      <c r="D906" s="508" t="s">
        <v>264</v>
      </c>
      <c r="E906" s="520" t="s">
        <v>0</v>
      </c>
      <c r="F906" s="521">
        <v>1467.61</v>
      </c>
      <c r="G906" s="510" t="s">
        <v>4385</v>
      </c>
      <c r="H906" s="520" t="s">
        <v>423</v>
      </c>
      <c r="I906" s="510" t="s">
        <v>1570</v>
      </c>
      <c r="J906" s="522" t="s">
        <v>1571</v>
      </c>
      <c r="K906" s="522" t="s">
        <v>1157</v>
      </c>
      <c r="L906" s="511" t="s">
        <v>32</v>
      </c>
      <c r="M906" s="610">
        <v>38064</v>
      </c>
      <c r="N906" s="548">
        <v>45125</v>
      </c>
      <c r="O906" s="512">
        <f t="shared" si="43"/>
        <v>7</v>
      </c>
      <c r="P906" s="512">
        <f t="shared" si="44"/>
        <v>7</v>
      </c>
      <c r="Q906" s="498" t="str">
        <f t="shared" si="45"/>
        <v>Gastos_Gerais</v>
      </c>
    </row>
    <row r="907" spans="1:17" ht="24" hidden="1" x14ac:dyDescent="0.2">
      <c r="A907" s="505">
        <v>5752</v>
      </c>
      <c r="B907" s="506">
        <v>45131</v>
      </c>
      <c r="C907" s="507">
        <v>45108</v>
      </c>
      <c r="D907" s="508" t="s">
        <v>264</v>
      </c>
      <c r="E907" s="520" t="s">
        <v>0</v>
      </c>
      <c r="F907" s="521">
        <v>794.65</v>
      </c>
      <c r="G907" s="510" t="s">
        <v>4385</v>
      </c>
      <c r="H907" s="520" t="s">
        <v>419</v>
      </c>
      <c r="I907" s="510" t="s">
        <v>1570</v>
      </c>
      <c r="J907" s="522" t="s">
        <v>1571</v>
      </c>
      <c r="K907" s="522" t="s">
        <v>1157</v>
      </c>
      <c r="L907" s="511" t="s">
        <v>32</v>
      </c>
      <c r="M907" s="610">
        <v>38067</v>
      </c>
      <c r="N907" s="548">
        <v>45125</v>
      </c>
      <c r="O907" s="512">
        <f t="shared" si="43"/>
        <v>7</v>
      </c>
      <c r="P907" s="512">
        <f t="shared" si="44"/>
        <v>7</v>
      </c>
      <c r="Q907" s="498" t="str">
        <f t="shared" si="45"/>
        <v>Gastos_Gerais</v>
      </c>
    </row>
    <row r="908" spans="1:17" ht="24" hidden="1" x14ac:dyDescent="0.2">
      <c r="A908" s="505">
        <v>5753</v>
      </c>
      <c r="B908" s="506">
        <v>45131</v>
      </c>
      <c r="C908" s="507">
        <v>45108</v>
      </c>
      <c r="D908" s="508" t="s">
        <v>264</v>
      </c>
      <c r="E908" s="520" t="s">
        <v>0</v>
      </c>
      <c r="F908" s="521">
        <v>397.7</v>
      </c>
      <c r="G908" s="510" t="s">
        <v>4385</v>
      </c>
      <c r="H908" s="520" t="s">
        <v>417</v>
      </c>
      <c r="I908" s="510" t="s">
        <v>1570</v>
      </c>
      <c r="J908" s="522" t="s">
        <v>1571</v>
      </c>
      <c r="K908" s="522" t="s">
        <v>1157</v>
      </c>
      <c r="L908" s="511" t="s">
        <v>32</v>
      </c>
      <c r="M908" s="610">
        <v>38054</v>
      </c>
      <c r="N908" s="548">
        <v>45125</v>
      </c>
      <c r="O908" s="512">
        <f t="shared" si="43"/>
        <v>7</v>
      </c>
      <c r="P908" s="512">
        <f t="shared" si="44"/>
        <v>7</v>
      </c>
      <c r="Q908" s="498" t="str">
        <f t="shared" si="45"/>
        <v>Gastos_Gerais</v>
      </c>
    </row>
    <row r="909" spans="1:17" hidden="1" x14ac:dyDescent="0.2">
      <c r="A909" s="505">
        <v>5754</v>
      </c>
      <c r="B909" s="506">
        <v>45131</v>
      </c>
      <c r="C909" s="507">
        <v>45078</v>
      </c>
      <c r="D909" s="508" t="s">
        <v>264</v>
      </c>
      <c r="E909" s="520" t="s">
        <v>83</v>
      </c>
      <c r="F909" s="521">
        <v>4569.4799999999996</v>
      </c>
      <c r="G909" s="520" t="s">
        <v>83</v>
      </c>
      <c r="H909" s="520" t="s">
        <v>421</v>
      </c>
      <c r="I909" s="510" t="s">
        <v>7516</v>
      </c>
      <c r="J909" s="522" t="s">
        <v>1162</v>
      </c>
      <c r="K909" s="522" t="s">
        <v>1157</v>
      </c>
      <c r="L909" s="511" t="s">
        <v>32</v>
      </c>
      <c r="M909" s="610">
        <v>49757781</v>
      </c>
      <c r="N909" s="548">
        <v>45128</v>
      </c>
      <c r="O909" s="512">
        <f t="shared" si="43"/>
        <v>7</v>
      </c>
      <c r="P909" s="512">
        <f t="shared" si="44"/>
        <v>6</v>
      </c>
      <c r="Q909" s="498" t="str">
        <f t="shared" si="45"/>
        <v>Gastos_Gerais</v>
      </c>
    </row>
    <row r="910" spans="1:17" ht="25.5" hidden="1" x14ac:dyDescent="0.2">
      <c r="A910" s="505">
        <v>5755</v>
      </c>
      <c r="B910" s="506">
        <v>45131</v>
      </c>
      <c r="C910" s="507">
        <v>45108</v>
      </c>
      <c r="D910" s="520" t="s">
        <v>176</v>
      </c>
      <c r="E910" s="520" t="s">
        <v>10</v>
      </c>
      <c r="F910" s="521">
        <v>1039.1099999999999</v>
      </c>
      <c r="G910" s="510" t="s">
        <v>4306</v>
      </c>
      <c r="H910" s="520" t="s">
        <v>302</v>
      </c>
      <c r="I910" s="510" t="s">
        <v>7351</v>
      </c>
      <c r="J910" s="522" t="s">
        <v>1085</v>
      </c>
      <c r="K910" s="522" t="s">
        <v>1307</v>
      </c>
      <c r="L910" s="511" t="s">
        <v>1218</v>
      </c>
      <c r="M910" s="610" t="s">
        <v>7352</v>
      </c>
      <c r="N910" s="548">
        <v>45128</v>
      </c>
      <c r="O910" s="512">
        <f t="shared" si="43"/>
        <v>7</v>
      </c>
      <c r="P910" s="512">
        <f t="shared" si="44"/>
        <v>7</v>
      </c>
      <c r="Q910" s="498" t="str">
        <f t="shared" si="45"/>
        <v>Gastos_com_Pessoal</v>
      </c>
    </row>
    <row r="911" spans="1:17" ht="24" hidden="1" x14ac:dyDescent="0.2">
      <c r="A911" s="505">
        <v>5756</v>
      </c>
      <c r="B911" s="506">
        <v>45131</v>
      </c>
      <c r="C911" s="507">
        <v>45108</v>
      </c>
      <c r="D911" s="508" t="s">
        <v>264</v>
      </c>
      <c r="E911" s="520" t="s">
        <v>320</v>
      </c>
      <c r="F911" s="521">
        <v>1250</v>
      </c>
      <c r="G911" s="520" t="s">
        <v>7608</v>
      </c>
      <c r="H911" s="520" t="s">
        <v>1032</v>
      </c>
      <c r="I911" s="510" t="s">
        <v>2707</v>
      </c>
      <c r="J911" s="522" t="s">
        <v>2708</v>
      </c>
      <c r="K911" s="522" t="s">
        <v>1157</v>
      </c>
      <c r="L911" s="511" t="s">
        <v>32</v>
      </c>
      <c r="M911" s="610">
        <v>4</v>
      </c>
      <c r="N911" s="548">
        <v>45122</v>
      </c>
      <c r="O911" s="512">
        <f t="shared" si="43"/>
        <v>7</v>
      </c>
      <c r="P911" s="512">
        <f t="shared" si="44"/>
        <v>7</v>
      </c>
      <c r="Q911" s="498" t="str">
        <f t="shared" si="45"/>
        <v>Gastos_Gerais</v>
      </c>
    </row>
    <row r="912" spans="1:17" ht="25.5" hidden="1" x14ac:dyDescent="0.2">
      <c r="A912" s="505">
        <v>5757</v>
      </c>
      <c r="B912" s="506">
        <v>45131</v>
      </c>
      <c r="C912" s="507">
        <v>45108</v>
      </c>
      <c r="D912" s="508" t="s">
        <v>176</v>
      </c>
      <c r="E912" s="520" t="s">
        <v>261</v>
      </c>
      <c r="F912" s="521">
        <v>63.85</v>
      </c>
      <c r="G912" s="520" t="s">
        <v>1207</v>
      </c>
      <c r="H912" s="520" t="s">
        <v>1032</v>
      </c>
      <c r="I912" s="510" t="s">
        <v>3614</v>
      </c>
      <c r="J912" s="522" t="s">
        <v>764</v>
      </c>
      <c r="K912" s="522" t="s">
        <v>1188</v>
      </c>
      <c r="L912" s="511" t="s">
        <v>4137</v>
      </c>
      <c r="M912" s="610">
        <v>986559110</v>
      </c>
      <c r="N912" s="548">
        <v>45128</v>
      </c>
      <c r="O912" s="512">
        <f t="shared" si="43"/>
        <v>7</v>
      </c>
      <c r="P912" s="512">
        <f t="shared" si="44"/>
        <v>7</v>
      </c>
      <c r="Q912" s="498" t="str">
        <f t="shared" si="45"/>
        <v>Gastos_com_Pessoal</v>
      </c>
    </row>
    <row r="913" spans="1:17" ht="25.5" hidden="1" x14ac:dyDescent="0.2">
      <c r="A913" s="505">
        <v>5758</v>
      </c>
      <c r="B913" s="506">
        <v>45131</v>
      </c>
      <c r="C913" s="507">
        <v>45108</v>
      </c>
      <c r="D913" s="508" t="s">
        <v>176</v>
      </c>
      <c r="E913" s="520" t="s">
        <v>280</v>
      </c>
      <c r="F913" s="521">
        <v>51.08</v>
      </c>
      <c r="G913" s="520" t="s">
        <v>1209</v>
      </c>
      <c r="H913" s="520" t="s">
        <v>1032</v>
      </c>
      <c r="I913" s="510" t="s">
        <v>3614</v>
      </c>
      <c r="J913" s="522" t="s">
        <v>764</v>
      </c>
      <c r="K913" s="522" t="s">
        <v>1188</v>
      </c>
      <c r="L913" s="511" t="s">
        <v>4137</v>
      </c>
      <c r="M913" s="610">
        <v>986559110</v>
      </c>
      <c r="N913" s="548">
        <v>45128</v>
      </c>
      <c r="O913" s="512">
        <f t="shared" si="43"/>
        <v>7</v>
      </c>
      <c r="P913" s="512">
        <f t="shared" si="44"/>
        <v>7</v>
      </c>
      <c r="Q913" s="498" t="str">
        <f t="shared" si="45"/>
        <v>Gastos_com_Pessoal</v>
      </c>
    </row>
    <row r="914" spans="1:17" ht="25.5" hidden="1" x14ac:dyDescent="0.2">
      <c r="A914" s="505">
        <v>5759</v>
      </c>
      <c r="B914" s="506">
        <v>45131</v>
      </c>
      <c r="C914" s="507">
        <v>45108</v>
      </c>
      <c r="D914" s="508" t="s">
        <v>176</v>
      </c>
      <c r="E914" s="520" t="s">
        <v>262</v>
      </c>
      <c r="F914" s="521">
        <v>17.03</v>
      </c>
      <c r="G914" s="520" t="s">
        <v>1210</v>
      </c>
      <c r="H914" s="520" t="s">
        <v>1032</v>
      </c>
      <c r="I914" s="510" t="s">
        <v>3614</v>
      </c>
      <c r="J914" s="522" t="s">
        <v>764</v>
      </c>
      <c r="K914" s="522" t="s">
        <v>1188</v>
      </c>
      <c r="L914" s="511" t="s">
        <v>4137</v>
      </c>
      <c r="M914" s="610">
        <v>986559110</v>
      </c>
      <c r="N914" s="548">
        <v>45128</v>
      </c>
      <c r="O914" s="512">
        <f t="shared" si="43"/>
        <v>7</v>
      </c>
      <c r="P914" s="512">
        <f t="shared" si="44"/>
        <v>7</v>
      </c>
      <c r="Q914" s="498" t="str">
        <f t="shared" si="45"/>
        <v>Gastos_com_Pessoal</v>
      </c>
    </row>
    <row r="915" spans="1:17" ht="36" hidden="1" x14ac:dyDescent="0.2">
      <c r="A915" s="505">
        <v>5760</v>
      </c>
      <c r="B915" s="506">
        <v>45131</v>
      </c>
      <c r="C915" s="507">
        <v>45108</v>
      </c>
      <c r="D915" s="508" t="s">
        <v>176</v>
      </c>
      <c r="E915" s="520" t="s">
        <v>169</v>
      </c>
      <c r="F915" s="521">
        <v>84.04</v>
      </c>
      <c r="G915" s="520" t="s">
        <v>1211</v>
      </c>
      <c r="H915" s="520" t="s">
        <v>1032</v>
      </c>
      <c r="I915" s="510" t="s">
        <v>3614</v>
      </c>
      <c r="J915" s="522" t="s">
        <v>764</v>
      </c>
      <c r="K915" s="522" t="s">
        <v>1188</v>
      </c>
      <c r="L915" s="511" t="s">
        <v>4137</v>
      </c>
      <c r="M915" s="610">
        <v>986559110</v>
      </c>
      <c r="N915" s="548">
        <v>45128</v>
      </c>
      <c r="O915" s="512">
        <f t="shared" si="43"/>
        <v>7</v>
      </c>
      <c r="P915" s="512">
        <f t="shared" si="44"/>
        <v>7</v>
      </c>
      <c r="Q915" s="498" t="str">
        <f t="shared" si="45"/>
        <v>Gastos_com_Pessoal</v>
      </c>
    </row>
    <row r="916" spans="1:17" ht="25.5" hidden="1" x14ac:dyDescent="0.2">
      <c r="A916" s="505">
        <v>5761</v>
      </c>
      <c r="B916" s="506">
        <v>45131</v>
      </c>
      <c r="C916" s="507">
        <v>45108</v>
      </c>
      <c r="D916" s="508" t="s">
        <v>176</v>
      </c>
      <c r="E916" s="520" t="s">
        <v>261</v>
      </c>
      <c r="F916" s="521">
        <v>1770.63</v>
      </c>
      <c r="G916" s="520" t="s">
        <v>1207</v>
      </c>
      <c r="H916" s="520" t="s">
        <v>493</v>
      </c>
      <c r="I916" s="510" t="s">
        <v>5251</v>
      </c>
      <c r="J916" s="522" t="s">
        <v>7353</v>
      </c>
      <c r="K916" s="522" t="s">
        <v>1188</v>
      </c>
      <c r="L916" s="511" t="s">
        <v>4137</v>
      </c>
      <c r="M916" s="610">
        <v>986559110</v>
      </c>
      <c r="N916" s="548">
        <v>45128</v>
      </c>
      <c r="O916" s="512">
        <f t="shared" si="43"/>
        <v>7</v>
      </c>
      <c r="P916" s="512">
        <f t="shared" si="44"/>
        <v>7</v>
      </c>
      <c r="Q916" s="498" t="str">
        <f t="shared" si="45"/>
        <v>Gastos_com_Pessoal</v>
      </c>
    </row>
    <row r="917" spans="1:17" ht="25.5" hidden="1" x14ac:dyDescent="0.2">
      <c r="A917" s="505">
        <v>5762</v>
      </c>
      <c r="B917" s="506">
        <v>45131</v>
      </c>
      <c r="C917" s="507">
        <v>45108</v>
      </c>
      <c r="D917" s="508" t="s">
        <v>176</v>
      </c>
      <c r="E917" s="520" t="s">
        <v>280</v>
      </c>
      <c r="F917" s="521">
        <v>4047.16</v>
      </c>
      <c r="G917" s="520" t="s">
        <v>1209</v>
      </c>
      <c r="H917" s="520" t="s">
        <v>493</v>
      </c>
      <c r="I917" s="510" t="s">
        <v>5251</v>
      </c>
      <c r="J917" s="522" t="s">
        <v>7353</v>
      </c>
      <c r="K917" s="522" t="s">
        <v>1188</v>
      </c>
      <c r="L917" s="511" t="s">
        <v>4137</v>
      </c>
      <c r="M917" s="610">
        <v>986559110</v>
      </c>
      <c r="N917" s="548">
        <v>45128</v>
      </c>
      <c r="O917" s="512">
        <f t="shared" si="43"/>
        <v>7</v>
      </c>
      <c r="P917" s="512">
        <f t="shared" si="44"/>
        <v>7</v>
      </c>
      <c r="Q917" s="498" t="str">
        <f t="shared" si="45"/>
        <v>Gastos_com_Pessoal</v>
      </c>
    </row>
    <row r="918" spans="1:17" ht="25.5" hidden="1" x14ac:dyDescent="0.2">
      <c r="A918" s="505">
        <v>5763</v>
      </c>
      <c r="B918" s="506">
        <v>45131</v>
      </c>
      <c r="C918" s="507">
        <v>45108</v>
      </c>
      <c r="D918" s="508" t="s">
        <v>176</v>
      </c>
      <c r="E918" s="520" t="s">
        <v>262</v>
      </c>
      <c r="F918" s="521">
        <v>1349.05</v>
      </c>
      <c r="G918" s="520" t="s">
        <v>1210</v>
      </c>
      <c r="H918" s="520" t="s">
        <v>493</v>
      </c>
      <c r="I918" s="510" t="s">
        <v>5251</v>
      </c>
      <c r="J918" s="522" t="s">
        <v>7353</v>
      </c>
      <c r="K918" s="522" t="s">
        <v>1188</v>
      </c>
      <c r="L918" s="511" t="s">
        <v>4137</v>
      </c>
      <c r="M918" s="610">
        <v>986559110</v>
      </c>
      <c r="N918" s="548">
        <v>45128</v>
      </c>
      <c r="O918" s="512">
        <f t="shared" si="43"/>
        <v>7</v>
      </c>
      <c r="P918" s="512">
        <f t="shared" si="44"/>
        <v>7</v>
      </c>
      <c r="Q918" s="498" t="str">
        <f t="shared" si="45"/>
        <v>Gastos_com_Pessoal</v>
      </c>
    </row>
    <row r="919" spans="1:17" ht="36" hidden="1" x14ac:dyDescent="0.2">
      <c r="A919" s="505">
        <v>5764</v>
      </c>
      <c r="B919" s="506">
        <v>45131</v>
      </c>
      <c r="C919" s="507">
        <v>45108</v>
      </c>
      <c r="D919" s="508" t="s">
        <v>176</v>
      </c>
      <c r="E919" s="520" t="s">
        <v>169</v>
      </c>
      <c r="F919" s="521">
        <v>829.66</v>
      </c>
      <c r="G919" s="520" t="s">
        <v>1211</v>
      </c>
      <c r="H919" s="520" t="s">
        <v>493</v>
      </c>
      <c r="I919" s="510" t="s">
        <v>5251</v>
      </c>
      <c r="J919" s="522" t="s">
        <v>7353</v>
      </c>
      <c r="K919" s="522" t="s">
        <v>1188</v>
      </c>
      <c r="L919" s="511" t="s">
        <v>4137</v>
      </c>
      <c r="M919" s="610">
        <v>986559110</v>
      </c>
      <c r="N919" s="548">
        <v>45128</v>
      </c>
      <c r="O919" s="512">
        <f t="shared" si="43"/>
        <v>7</v>
      </c>
      <c r="P919" s="512">
        <f t="shared" si="44"/>
        <v>7</v>
      </c>
      <c r="Q919" s="498" t="str">
        <f t="shared" si="45"/>
        <v>Gastos_com_Pessoal</v>
      </c>
    </row>
    <row r="920" spans="1:17" ht="25.5" hidden="1" x14ac:dyDescent="0.2">
      <c r="A920" s="505">
        <v>5765</v>
      </c>
      <c r="B920" s="506">
        <v>45131</v>
      </c>
      <c r="C920" s="507">
        <v>45108</v>
      </c>
      <c r="D920" s="508" t="s">
        <v>176</v>
      </c>
      <c r="E920" s="520" t="s">
        <v>261</v>
      </c>
      <c r="F920" s="521">
        <v>1371.91</v>
      </c>
      <c r="G920" s="520" t="s">
        <v>1207</v>
      </c>
      <c r="H920" s="520" t="s">
        <v>302</v>
      </c>
      <c r="I920" s="510" t="s">
        <v>7351</v>
      </c>
      <c r="J920" s="522" t="s">
        <v>1085</v>
      </c>
      <c r="K920" s="522" t="s">
        <v>1188</v>
      </c>
      <c r="L920" s="511" t="s">
        <v>4137</v>
      </c>
      <c r="M920" s="610">
        <v>986559110</v>
      </c>
      <c r="N920" s="548">
        <v>45128</v>
      </c>
      <c r="O920" s="512">
        <f t="shared" si="43"/>
        <v>7</v>
      </c>
      <c r="P920" s="512">
        <f t="shared" si="44"/>
        <v>7</v>
      </c>
      <c r="Q920" s="498" t="str">
        <f t="shared" si="45"/>
        <v>Gastos_com_Pessoal</v>
      </c>
    </row>
    <row r="921" spans="1:17" ht="25.5" hidden="1" x14ac:dyDescent="0.2">
      <c r="A921" s="505">
        <v>5766</v>
      </c>
      <c r="B921" s="506">
        <v>45131</v>
      </c>
      <c r="C921" s="533">
        <v>45108</v>
      </c>
      <c r="D921" s="508" t="s">
        <v>176</v>
      </c>
      <c r="E921" s="508" t="s">
        <v>280</v>
      </c>
      <c r="F921" s="509">
        <v>1371.91</v>
      </c>
      <c r="G921" s="508" t="s">
        <v>1209</v>
      </c>
      <c r="H921" s="508" t="s">
        <v>302</v>
      </c>
      <c r="I921" s="508" t="s">
        <v>7351</v>
      </c>
      <c r="J921" s="524" t="s">
        <v>1085</v>
      </c>
      <c r="K921" s="524" t="s">
        <v>1188</v>
      </c>
      <c r="L921" s="511" t="s">
        <v>4137</v>
      </c>
      <c r="M921" s="610">
        <v>986559110</v>
      </c>
      <c r="N921" s="548">
        <v>45128</v>
      </c>
      <c r="O921" s="512">
        <f t="shared" si="43"/>
        <v>7</v>
      </c>
      <c r="P921" s="512">
        <f t="shared" si="44"/>
        <v>7</v>
      </c>
      <c r="Q921" s="498" t="str">
        <f t="shared" si="45"/>
        <v>Gastos_com_Pessoal</v>
      </c>
    </row>
    <row r="922" spans="1:17" ht="25.5" hidden="1" x14ac:dyDescent="0.2">
      <c r="A922" s="505">
        <v>5767</v>
      </c>
      <c r="B922" s="506">
        <v>45131</v>
      </c>
      <c r="C922" s="507">
        <v>45108</v>
      </c>
      <c r="D922" s="508" t="s">
        <v>176</v>
      </c>
      <c r="E922" s="520" t="s">
        <v>262</v>
      </c>
      <c r="F922" s="521">
        <v>457.3</v>
      </c>
      <c r="G922" s="520" t="s">
        <v>1210</v>
      </c>
      <c r="H922" s="520" t="s">
        <v>302</v>
      </c>
      <c r="I922" s="510" t="s">
        <v>7351</v>
      </c>
      <c r="J922" s="522" t="s">
        <v>1085</v>
      </c>
      <c r="K922" s="522" t="s">
        <v>1188</v>
      </c>
      <c r="L922" s="511" t="s">
        <v>4137</v>
      </c>
      <c r="M922" s="610">
        <v>986559110</v>
      </c>
      <c r="N922" s="548">
        <v>45128</v>
      </c>
      <c r="O922" s="512">
        <f t="shared" si="43"/>
        <v>7</v>
      </c>
      <c r="P922" s="512">
        <f t="shared" si="44"/>
        <v>7</v>
      </c>
      <c r="Q922" s="498" t="str">
        <f t="shared" si="45"/>
        <v>Gastos_com_Pessoal</v>
      </c>
    </row>
    <row r="923" spans="1:17" ht="36" hidden="1" x14ac:dyDescent="0.2">
      <c r="A923" s="505">
        <v>5768</v>
      </c>
      <c r="B923" s="506">
        <v>45131</v>
      </c>
      <c r="C923" s="507">
        <v>45108</v>
      </c>
      <c r="D923" s="508" t="s">
        <v>176</v>
      </c>
      <c r="E923" s="520" t="s">
        <v>169</v>
      </c>
      <c r="F923" s="521">
        <v>1926.02</v>
      </c>
      <c r="G923" s="520" t="s">
        <v>1211</v>
      </c>
      <c r="H923" s="520" t="s">
        <v>302</v>
      </c>
      <c r="I923" s="510" t="s">
        <v>7351</v>
      </c>
      <c r="J923" s="522" t="s">
        <v>1085</v>
      </c>
      <c r="K923" s="522" t="s">
        <v>1188</v>
      </c>
      <c r="L923" s="511" t="s">
        <v>4137</v>
      </c>
      <c r="M923" s="610">
        <v>986559110</v>
      </c>
      <c r="N923" s="548">
        <v>45128</v>
      </c>
      <c r="O923" s="512">
        <f t="shared" si="43"/>
        <v>7</v>
      </c>
      <c r="P923" s="512">
        <f t="shared" si="44"/>
        <v>7</v>
      </c>
      <c r="Q923" s="498" t="str">
        <f t="shared" si="45"/>
        <v>Gastos_com_Pessoal</v>
      </c>
    </row>
    <row r="924" spans="1:17" ht="24" hidden="1" x14ac:dyDescent="0.2">
      <c r="A924" s="505">
        <v>5769</v>
      </c>
      <c r="B924" s="506">
        <v>45131</v>
      </c>
      <c r="C924" s="507">
        <v>45108</v>
      </c>
      <c r="D924" s="508" t="s">
        <v>264</v>
      </c>
      <c r="E924" s="520" t="s">
        <v>293</v>
      </c>
      <c r="F924" s="521">
        <v>75</v>
      </c>
      <c r="G924" s="520" t="s">
        <v>7354</v>
      </c>
      <c r="H924" s="520" t="s">
        <v>418</v>
      </c>
      <c r="I924" s="510" t="s">
        <v>2631</v>
      </c>
      <c r="J924" s="522" t="s">
        <v>1111</v>
      </c>
      <c r="K924" s="522" t="s">
        <v>1188</v>
      </c>
      <c r="L924" s="511" t="s">
        <v>4137</v>
      </c>
      <c r="M924" s="610">
        <v>986559110</v>
      </c>
      <c r="N924" s="548">
        <v>45128</v>
      </c>
      <c r="O924" s="512">
        <f t="shared" si="43"/>
        <v>7</v>
      </c>
      <c r="P924" s="512">
        <f t="shared" si="44"/>
        <v>7</v>
      </c>
      <c r="Q924" s="498" t="str">
        <f t="shared" si="45"/>
        <v>Gastos_Gerais</v>
      </c>
    </row>
    <row r="925" spans="1:17" ht="24" hidden="1" x14ac:dyDescent="0.2">
      <c r="A925" s="505">
        <v>5770</v>
      </c>
      <c r="B925" s="506">
        <v>45131</v>
      </c>
      <c r="C925" s="507">
        <v>45108</v>
      </c>
      <c r="D925" s="508" t="s">
        <v>264</v>
      </c>
      <c r="E925" s="520" t="s">
        <v>293</v>
      </c>
      <c r="F925" s="521">
        <v>75</v>
      </c>
      <c r="G925" s="520" t="s">
        <v>6488</v>
      </c>
      <c r="H925" s="520" t="s">
        <v>418</v>
      </c>
      <c r="I925" s="510" t="s">
        <v>6489</v>
      </c>
      <c r="J925" s="522" t="s">
        <v>464</v>
      </c>
      <c r="K925" s="522" t="s">
        <v>1188</v>
      </c>
      <c r="L925" s="511" t="s">
        <v>4137</v>
      </c>
      <c r="M925" s="610">
        <v>986559110</v>
      </c>
      <c r="N925" s="548">
        <v>45128</v>
      </c>
      <c r="O925" s="512">
        <f t="shared" si="43"/>
        <v>7</v>
      </c>
      <c r="P925" s="512">
        <f t="shared" si="44"/>
        <v>7</v>
      </c>
      <c r="Q925" s="498" t="str">
        <f t="shared" si="45"/>
        <v>Gastos_Gerais</v>
      </c>
    </row>
    <row r="926" spans="1:17" ht="24" hidden="1" x14ac:dyDescent="0.2">
      <c r="A926" s="505">
        <v>5771</v>
      </c>
      <c r="B926" s="506">
        <v>45131</v>
      </c>
      <c r="C926" s="507">
        <v>45108</v>
      </c>
      <c r="D926" s="508" t="s">
        <v>264</v>
      </c>
      <c r="E926" s="520" t="s">
        <v>293</v>
      </c>
      <c r="F926" s="521">
        <v>75</v>
      </c>
      <c r="G926" s="520" t="s">
        <v>4584</v>
      </c>
      <c r="H926" s="520" t="s">
        <v>418</v>
      </c>
      <c r="I926" s="510" t="s">
        <v>4527</v>
      </c>
      <c r="J926" s="522" t="s">
        <v>465</v>
      </c>
      <c r="K926" s="522" t="s">
        <v>1188</v>
      </c>
      <c r="L926" s="511" t="s">
        <v>4137</v>
      </c>
      <c r="M926" s="610">
        <v>986559110</v>
      </c>
      <c r="N926" s="548">
        <v>45128</v>
      </c>
      <c r="O926" s="512">
        <f t="shared" si="43"/>
        <v>7</v>
      </c>
      <c r="P926" s="512">
        <f t="shared" si="44"/>
        <v>7</v>
      </c>
      <c r="Q926" s="498" t="str">
        <f t="shared" si="45"/>
        <v>Gastos_Gerais</v>
      </c>
    </row>
    <row r="927" spans="1:17" ht="36" hidden="1" x14ac:dyDescent="0.2">
      <c r="A927" s="505">
        <v>5772</v>
      </c>
      <c r="B927" s="506">
        <v>45131</v>
      </c>
      <c r="C927" s="507">
        <v>45108</v>
      </c>
      <c r="D927" s="508" t="s">
        <v>264</v>
      </c>
      <c r="E927" s="520" t="s">
        <v>293</v>
      </c>
      <c r="F927" s="521">
        <v>75</v>
      </c>
      <c r="G927" s="520" t="s">
        <v>7609</v>
      </c>
      <c r="H927" s="520" t="s">
        <v>422</v>
      </c>
      <c r="I927" s="510" t="s">
        <v>6710</v>
      </c>
      <c r="J927" s="522" t="s">
        <v>6711</v>
      </c>
      <c r="K927" s="522" t="s">
        <v>1188</v>
      </c>
      <c r="L927" s="511" t="s">
        <v>4137</v>
      </c>
      <c r="M927" s="610">
        <v>986559110</v>
      </c>
      <c r="N927" s="548">
        <v>45128</v>
      </c>
      <c r="O927" s="512">
        <f t="shared" si="43"/>
        <v>7</v>
      </c>
      <c r="P927" s="512">
        <f t="shared" si="44"/>
        <v>7</v>
      </c>
      <c r="Q927" s="498" t="str">
        <f t="shared" si="45"/>
        <v>Gastos_Gerais</v>
      </c>
    </row>
    <row r="928" spans="1:17" ht="24" hidden="1" x14ac:dyDescent="0.2">
      <c r="A928" s="505">
        <v>5773</v>
      </c>
      <c r="B928" s="506">
        <v>45131</v>
      </c>
      <c r="C928" s="507">
        <v>45108</v>
      </c>
      <c r="D928" s="508" t="s">
        <v>264</v>
      </c>
      <c r="E928" s="508" t="s">
        <v>293</v>
      </c>
      <c r="F928" s="509">
        <v>75</v>
      </c>
      <c r="G928" s="508" t="s">
        <v>4735</v>
      </c>
      <c r="H928" s="508" t="s">
        <v>416</v>
      </c>
      <c r="I928" s="508" t="s">
        <v>3046</v>
      </c>
      <c r="J928" s="524" t="s">
        <v>1295</v>
      </c>
      <c r="K928" s="524" t="s">
        <v>1188</v>
      </c>
      <c r="L928" s="511" t="s">
        <v>4137</v>
      </c>
      <c r="M928" s="610">
        <v>986559110</v>
      </c>
      <c r="N928" s="548">
        <v>45128</v>
      </c>
      <c r="O928" s="512">
        <f t="shared" si="43"/>
        <v>7</v>
      </c>
      <c r="P928" s="512">
        <f t="shared" si="44"/>
        <v>7</v>
      </c>
      <c r="Q928" s="498" t="str">
        <f t="shared" si="45"/>
        <v>Gastos_Gerais</v>
      </c>
    </row>
    <row r="929" spans="1:17" ht="24" hidden="1" x14ac:dyDescent="0.2">
      <c r="A929" s="505">
        <v>5774</v>
      </c>
      <c r="B929" s="506">
        <v>45131</v>
      </c>
      <c r="C929" s="507">
        <v>45108</v>
      </c>
      <c r="D929" s="508" t="s">
        <v>264</v>
      </c>
      <c r="E929" s="508" t="s">
        <v>293</v>
      </c>
      <c r="F929" s="509">
        <v>180</v>
      </c>
      <c r="G929" s="455" t="s">
        <v>7610</v>
      </c>
      <c r="H929" s="510" t="s">
        <v>419</v>
      </c>
      <c r="I929" s="510" t="s">
        <v>7355</v>
      </c>
      <c r="J929" s="511" t="s">
        <v>7356</v>
      </c>
      <c r="K929" s="511" t="s">
        <v>1157</v>
      </c>
      <c r="L929" s="511" t="s">
        <v>32</v>
      </c>
      <c r="M929" s="610">
        <v>62518</v>
      </c>
      <c r="N929" s="548">
        <v>45119</v>
      </c>
      <c r="O929" s="512">
        <f t="shared" si="43"/>
        <v>7</v>
      </c>
      <c r="P929" s="512">
        <f t="shared" si="44"/>
        <v>7</v>
      </c>
      <c r="Q929" s="498" t="str">
        <f t="shared" si="45"/>
        <v>Gastos_Gerais</v>
      </c>
    </row>
    <row r="930" spans="1:17" ht="48" hidden="1" x14ac:dyDescent="0.2">
      <c r="A930" s="505">
        <v>5775</v>
      </c>
      <c r="B930" s="506">
        <v>45131</v>
      </c>
      <c r="C930" s="507">
        <v>45108</v>
      </c>
      <c r="D930" s="508" t="s">
        <v>264</v>
      </c>
      <c r="E930" s="508" t="s">
        <v>402</v>
      </c>
      <c r="F930" s="509">
        <v>407.7</v>
      </c>
      <c r="G930" s="508" t="s">
        <v>7611</v>
      </c>
      <c r="H930" s="510" t="s">
        <v>1032</v>
      </c>
      <c r="I930" s="510" t="s">
        <v>7357</v>
      </c>
      <c r="J930" s="511" t="s">
        <v>1896</v>
      </c>
      <c r="K930" s="511" t="s">
        <v>1157</v>
      </c>
      <c r="L930" s="511" t="s">
        <v>32</v>
      </c>
      <c r="M930" s="610">
        <v>38487</v>
      </c>
      <c r="N930" s="548">
        <v>45125</v>
      </c>
      <c r="O930" s="512">
        <f t="shared" si="43"/>
        <v>7</v>
      </c>
      <c r="P930" s="512">
        <f t="shared" si="44"/>
        <v>7</v>
      </c>
      <c r="Q930" s="498" t="str">
        <f t="shared" si="45"/>
        <v>Gastos_Gerais</v>
      </c>
    </row>
    <row r="931" spans="1:17" ht="24" hidden="1" x14ac:dyDescent="0.2">
      <c r="A931" s="505">
        <v>5776</v>
      </c>
      <c r="B931" s="506">
        <v>45131</v>
      </c>
      <c r="C931" s="507">
        <v>45108</v>
      </c>
      <c r="D931" s="508" t="s">
        <v>264</v>
      </c>
      <c r="E931" s="508" t="s">
        <v>0</v>
      </c>
      <c r="F931" s="509">
        <v>1492.71</v>
      </c>
      <c r="G931" s="510" t="s">
        <v>4385</v>
      </c>
      <c r="H931" s="510" t="s">
        <v>1032</v>
      </c>
      <c r="I931" s="461" t="s">
        <v>4386</v>
      </c>
      <c r="J931" s="511" t="s">
        <v>1679</v>
      </c>
      <c r="K931" s="511" t="s">
        <v>1157</v>
      </c>
      <c r="L931" s="511" t="s">
        <v>32</v>
      </c>
      <c r="M931" s="610">
        <v>20773</v>
      </c>
      <c r="N931" s="548">
        <v>45124</v>
      </c>
      <c r="O931" s="512">
        <f t="shared" si="43"/>
        <v>7</v>
      </c>
      <c r="P931" s="512">
        <f t="shared" si="44"/>
        <v>7</v>
      </c>
      <c r="Q931" s="498" t="str">
        <f t="shared" si="45"/>
        <v>Gastos_Gerais</v>
      </c>
    </row>
    <row r="932" spans="1:17" hidden="1" x14ac:dyDescent="0.2">
      <c r="A932" s="505">
        <v>5777</v>
      </c>
      <c r="B932" s="506">
        <v>45131</v>
      </c>
      <c r="C932" s="507">
        <v>45108</v>
      </c>
      <c r="D932" s="508" t="s">
        <v>264</v>
      </c>
      <c r="E932" s="508" t="s">
        <v>60</v>
      </c>
      <c r="F932" s="509">
        <v>43417.53</v>
      </c>
      <c r="G932" s="508" t="s">
        <v>7496</v>
      </c>
      <c r="H932" s="510" t="s">
        <v>419</v>
      </c>
      <c r="I932" s="510" t="s">
        <v>1316</v>
      </c>
      <c r="J932" s="511" t="s">
        <v>1552</v>
      </c>
      <c r="K932" s="511" t="s">
        <v>1157</v>
      </c>
      <c r="L932" s="511" t="s">
        <v>32</v>
      </c>
      <c r="M932" s="610">
        <v>284</v>
      </c>
      <c r="N932" s="548">
        <v>45127</v>
      </c>
      <c r="O932" s="512">
        <f t="shared" si="43"/>
        <v>7</v>
      </c>
      <c r="P932" s="512">
        <f t="shared" si="44"/>
        <v>7</v>
      </c>
      <c r="Q932" s="498" t="str">
        <f t="shared" si="45"/>
        <v>Gastos_Gerais</v>
      </c>
    </row>
    <row r="933" spans="1:17" ht="24" hidden="1" x14ac:dyDescent="0.2">
      <c r="A933" s="505">
        <v>5778</v>
      </c>
      <c r="B933" s="506">
        <v>45131</v>
      </c>
      <c r="C933" s="507">
        <v>45108</v>
      </c>
      <c r="D933" s="508" t="s">
        <v>264</v>
      </c>
      <c r="E933" s="508" t="s">
        <v>138</v>
      </c>
      <c r="F933" s="509">
        <v>625.20000000000005</v>
      </c>
      <c r="G933" s="510" t="s">
        <v>138</v>
      </c>
      <c r="H933" s="510" t="s">
        <v>417</v>
      </c>
      <c r="I933" s="510" t="s">
        <v>1237</v>
      </c>
      <c r="J933" s="511" t="s">
        <v>7239</v>
      </c>
      <c r="K933" s="511" t="s">
        <v>1157</v>
      </c>
      <c r="L933" s="511" t="s">
        <v>32</v>
      </c>
      <c r="M933" s="610">
        <v>10896</v>
      </c>
      <c r="N933" s="548">
        <v>45118</v>
      </c>
      <c r="O933" s="512">
        <f t="shared" si="43"/>
        <v>7</v>
      </c>
      <c r="P933" s="512">
        <f t="shared" si="44"/>
        <v>7</v>
      </c>
      <c r="Q933" s="498" t="str">
        <f t="shared" si="45"/>
        <v>Gastos_Gerais</v>
      </c>
    </row>
    <row r="934" spans="1:17" hidden="1" x14ac:dyDescent="0.2">
      <c r="A934" s="505">
        <v>5779</v>
      </c>
      <c r="B934" s="506">
        <v>45131</v>
      </c>
      <c r="C934" s="507">
        <v>45108</v>
      </c>
      <c r="D934" s="508" t="s">
        <v>264</v>
      </c>
      <c r="E934" s="508" t="s">
        <v>60</v>
      </c>
      <c r="F934" s="509">
        <v>15908.95</v>
      </c>
      <c r="G934" s="508" t="s">
        <v>7498</v>
      </c>
      <c r="H934" s="510" t="s">
        <v>422</v>
      </c>
      <c r="I934" s="510" t="s">
        <v>1316</v>
      </c>
      <c r="J934" s="511" t="s">
        <v>1552</v>
      </c>
      <c r="K934" s="511" t="s">
        <v>1157</v>
      </c>
      <c r="L934" s="511" t="s">
        <v>32</v>
      </c>
      <c r="M934" s="610">
        <v>285</v>
      </c>
      <c r="N934" s="548">
        <v>45127</v>
      </c>
      <c r="O934" s="512">
        <f t="shared" si="43"/>
        <v>7</v>
      </c>
      <c r="P934" s="512">
        <f t="shared" si="44"/>
        <v>7</v>
      </c>
      <c r="Q934" s="498" t="str">
        <f t="shared" si="45"/>
        <v>Gastos_Gerais</v>
      </c>
    </row>
    <row r="935" spans="1:17" hidden="1" x14ac:dyDescent="0.2">
      <c r="A935" s="505">
        <v>5780</v>
      </c>
      <c r="B935" s="506">
        <v>45131</v>
      </c>
      <c r="C935" s="507">
        <v>45108</v>
      </c>
      <c r="D935" s="508" t="s">
        <v>264</v>
      </c>
      <c r="E935" s="508" t="s">
        <v>60</v>
      </c>
      <c r="F935" s="509">
        <v>55364.29</v>
      </c>
      <c r="G935" s="508" t="s">
        <v>7495</v>
      </c>
      <c r="H935" s="510" t="s">
        <v>414</v>
      </c>
      <c r="I935" s="510" t="s">
        <v>1316</v>
      </c>
      <c r="J935" s="524" t="s">
        <v>1552</v>
      </c>
      <c r="K935" s="524" t="s">
        <v>1157</v>
      </c>
      <c r="L935" s="524" t="s">
        <v>32</v>
      </c>
      <c r="M935" s="610">
        <v>283</v>
      </c>
      <c r="N935" s="548">
        <v>45127</v>
      </c>
      <c r="O935" s="512">
        <f t="shared" si="43"/>
        <v>7</v>
      </c>
      <c r="P935" s="512">
        <f t="shared" si="44"/>
        <v>7</v>
      </c>
      <c r="Q935" s="498" t="str">
        <f t="shared" si="45"/>
        <v>Gastos_Gerais</v>
      </c>
    </row>
    <row r="936" spans="1:17" hidden="1" x14ac:dyDescent="0.2">
      <c r="A936" s="505">
        <v>5781</v>
      </c>
      <c r="B936" s="506">
        <v>45131</v>
      </c>
      <c r="C936" s="507">
        <v>45108</v>
      </c>
      <c r="D936" s="508" t="s">
        <v>264</v>
      </c>
      <c r="E936" s="520" t="s">
        <v>60</v>
      </c>
      <c r="F936" s="521">
        <v>32377.68</v>
      </c>
      <c r="G936" s="520" t="s">
        <v>7497</v>
      </c>
      <c r="H936" s="520" t="s">
        <v>421</v>
      </c>
      <c r="I936" s="510" t="s">
        <v>1316</v>
      </c>
      <c r="J936" s="522" t="s">
        <v>1552</v>
      </c>
      <c r="K936" s="522" t="s">
        <v>1157</v>
      </c>
      <c r="L936" s="511" t="s">
        <v>32</v>
      </c>
      <c r="M936" s="610">
        <v>282</v>
      </c>
      <c r="N936" s="548">
        <v>45127</v>
      </c>
      <c r="O936" s="512">
        <f t="shared" si="43"/>
        <v>7</v>
      </c>
      <c r="P936" s="512">
        <f t="shared" si="44"/>
        <v>7</v>
      </c>
      <c r="Q936" s="498" t="str">
        <f t="shared" si="45"/>
        <v>Gastos_Gerais</v>
      </c>
    </row>
    <row r="937" spans="1:17" hidden="1" x14ac:dyDescent="0.2">
      <c r="A937" s="505">
        <v>5782</v>
      </c>
      <c r="B937" s="506">
        <v>45131</v>
      </c>
      <c r="C937" s="507">
        <v>45108</v>
      </c>
      <c r="D937" s="508" t="s">
        <v>264</v>
      </c>
      <c r="E937" s="520" t="s">
        <v>60</v>
      </c>
      <c r="F937" s="521">
        <v>29893.74</v>
      </c>
      <c r="G937" s="520" t="s">
        <v>7499</v>
      </c>
      <c r="H937" s="520" t="s">
        <v>420</v>
      </c>
      <c r="I937" s="510" t="s">
        <v>1350</v>
      </c>
      <c r="J937" s="522" t="s">
        <v>1351</v>
      </c>
      <c r="K937" s="522" t="s">
        <v>1157</v>
      </c>
      <c r="L937" s="511" t="s">
        <v>32</v>
      </c>
      <c r="M937" s="610">
        <v>114</v>
      </c>
      <c r="N937" s="548">
        <v>45127</v>
      </c>
      <c r="O937" s="512">
        <f t="shared" si="43"/>
        <v>7</v>
      </c>
      <c r="P937" s="512">
        <f t="shared" si="44"/>
        <v>7</v>
      </c>
      <c r="Q937" s="498" t="str">
        <f t="shared" si="45"/>
        <v>Gastos_Gerais</v>
      </c>
    </row>
    <row r="938" spans="1:17" hidden="1" x14ac:dyDescent="0.2">
      <c r="A938" s="505">
        <v>5783</v>
      </c>
      <c r="B938" s="506">
        <v>45131</v>
      </c>
      <c r="C938" s="507">
        <v>45108</v>
      </c>
      <c r="D938" s="508" t="s">
        <v>264</v>
      </c>
      <c r="E938" s="508" t="s">
        <v>60</v>
      </c>
      <c r="F938" s="509">
        <v>43613.25</v>
      </c>
      <c r="G938" s="530" t="s">
        <v>7490</v>
      </c>
      <c r="H938" s="510" t="s">
        <v>416</v>
      </c>
      <c r="I938" s="510" t="s">
        <v>1350</v>
      </c>
      <c r="J938" s="522" t="s">
        <v>1351</v>
      </c>
      <c r="K938" s="522" t="s">
        <v>1157</v>
      </c>
      <c r="L938" s="511" t="s">
        <v>32</v>
      </c>
      <c r="M938" s="610">
        <v>116</v>
      </c>
      <c r="N938" s="548">
        <v>45127</v>
      </c>
      <c r="O938" s="512">
        <f t="shared" si="43"/>
        <v>7</v>
      </c>
      <c r="P938" s="512">
        <f t="shared" si="44"/>
        <v>7</v>
      </c>
      <c r="Q938" s="498" t="str">
        <f t="shared" si="45"/>
        <v>Gastos_Gerais</v>
      </c>
    </row>
    <row r="939" spans="1:17" ht="24" hidden="1" x14ac:dyDescent="0.2">
      <c r="A939" s="505">
        <v>5784</v>
      </c>
      <c r="B939" s="506">
        <v>45131</v>
      </c>
      <c r="C939" s="507">
        <v>45108</v>
      </c>
      <c r="D939" s="508" t="s">
        <v>264</v>
      </c>
      <c r="E939" s="520" t="s">
        <v>402</v>
      </c>
      <c r="F939" s="521">
        <v>151.19999999999999</v>
      </c>
      <c r="G939" s="520" t="s">
        <v>1487</v>
      </c>
      <c r="H939" s="520" t="s">
        <v>1032</v>
      </c>
      <c r="I939" s="510" t="s">
        <v>3184</v>
      </c>
      <c r="J939" s="522" t="s">
        <v>1614</v>
      </c>
      <c r="K939" s="522" t="s">
        <v>1157</v>
      </c>
      <c r="L939" s="511" t="s">
        <v>32</v>
      </c>
      <c r="M939" s="610">
        <v>143</v>
      </c>
      <c r="N939" s="548">
        <v>45127</v>
      </c>
      <c r="O939" s="512">
        <f t="shared" si="43"/>
        <v>7</v>
      </c>
      <c r="P939" s="512">
        <f t="shared" si="44"/>
        <v>7</v>
      </c>
      <c r="Q939" s="498" t="str">
        <f t="shared" si="45"/>
        <v>Gastos_Gerais</v>
      </c>
    </row>
    <row r="940" spans="1:17" ht="24" hidden="1" x14ac:dyDescent="0.2">
      <c r="A940" s="505">
        <v>5785</v>
      </c>
      <c r="B940" s="506">
        <v>45131</v>
      </c>
      <c r="C940" s="507">
        <v>45108</v>
      </c>
      <c r="D940" s="508" t="s">
        <v>264</v>
      </c>
      <c r="E940" s="520" t="s">
        <v>290</v>
      </c>
      <c r="F940" s="521">
        <v>345</v>
      </c>
      <c r="G940" s="520" t="s">
        <v>7358</v>
      </c>
      <c r="H940" s="520" t="s">
        <v>422</v>
      </c>
      <c r="I940" s="510" t="s">
        <v>7612</v>
      </c>
      <c r="J940" s="522" t="s">
        <v>7359</v>
      </c>
      <c r="K940" s="522" t="s">
        <v>1157</v>
      </c>
      <c r="L940" s="511" t="s">
        <v>32</v>
      </c>
      <c r="M940" s="610">
        <v>4669</v>
      </c>
      <c r="N940" s="548">
        <v>45127</v>
      </c>
      <c r="O940" s="512">
        <f t="shared" si="43"/>
        <v>7</v>
      </c>
      <c r="P940" s="512">
        <f t="shared" si="44"/>
        <v>7</v>
      </c>
      <c r="Q940" s="498" t="str">
        <f t="shared" si="45"/>
        <v>Gastos_Gerais</v>
      </c>
    </row>
    <row r="941" spans="1:17" ht="36" hidden="1" x14ac:dyDescent="0.2">
      <c r="A941" s="505">
        <v>5786</v>
      </c>
      <c r="B941" s="506">
        <v>45131</v>
      </c>
      <c r="C941" s="507">
        <v>45108</v>
      </c>
      <c r="D941" s="520" t="s">
        <v>141</v>
      </c>
      <c r="E941" s="520" t="s">
        <v>224</v>
      </c>
      <c r="F941" s="521">
        <v>4645.3</v>
      </c>
      <c r="G941" s="520" t="s">
        <v>7360</v>
      </c>
      <c r="H941" s="520" t="s">
        <v>416</v>
      </c>
      <c r="I941" s="510" t="s">
        <v>7296</v>
      </c>
      <c r="J941" s="522" t="s">
        <v>7297</v>
      </c>
      <c r="K941" s="522" t="s">
        <v>1157</v>
      </c>
      <c r="L941" s="511" t="s">
        <v>32</v>
      </c>
      <c r="M941" s="610">
        <v>16676</v>
      </c>
      <c r="N941" s="548">
        <v>45127</v>
      </c>
      <c r="O941" s="512">
        <f t="shared" si="43"/>
        <v>7</v>
      </c>
      <c r="P941" s="512">
        <f t="shared" si="44"/>
        <v>7</v>
      </c>
      <c r="Q941" s="498" t="str">
        <f t="shared" si="45"/>
        <v>Aquisição_de_Bens_Permanentes</v>
      </c>
    </row>
    <row r="942" spans="1:17" ht="36" hidden="1" x14ac:dyDescent="0.2">
      <c r="A942" s="505">
        <v>5787</v>
      </c>
      <c r="B942" s="506">
        <v>45131</v>
      </c>
      <c r="C942" s="507">
        <v>45108</v>
      </c>
      <c r="D942" s="520" t="s">
        <v>141</v>
      </c>
      <c r="E942" s="520" t="s">
        <v>224</v>
      </c>
      <c r="F942" s="521">
        <v>1679.5</v>
      </c>
      <c r="G942" s="520" t="s">
        <v>7455</v>
      </c>
      <c r="H942" s="520" t="s">
        <v>417</v>
      </c>
      <c r="I942" s="510" t="s">
        <v>7296</v>
      </c>
      <c r="J942" s="522" t="s">
        <v>7297</v>
      </c>
      <c r="K942" s="522" t="s">
        <v>1157</v>
      </c>
      <c r="L942" s="511" t="s">
        <v>32</v>
      </c>
      <c r="M942" s="610">
        <v>16678</v>
      </c>
      <c r="N942" s="548">
        <v>45127</v>
      </c>
      <c r="O942" s="512">
        <f t="shared" si="43"/>
        <v>7</v>
      </c>
      <c r="P942" s="512">
        <f t="shared" si="44"/>
        <v>7</v>
      </c>
      <c r="Q942" s="498" t="str">
        <f t="shared" si="45"/>
        <v>Aquisição_de_Bens_Permanentes</v>
      </c>
    </row>
    <row r="943" spans="1:17" ht="36" hidden="1" x14ac:dyDescent="0.2">
      <c r="A943" s="505">
        <v>5788</v>
      </c>
      <c r="B943" s="506">
        <v>45131</v>
      </c>
      <c r="C943" s="507">
        <v>45108</v>
      </c>
      <c r="D943" s="520" t="s">
        <v>141</v>
      </c>
      <c r="E943" s="520" t="s">
        <v>224</v>
      </c>
      <c r="F943" s="521">
        <v>1341.3</v>
      </c>
      <c r="G943" s="520" t="s">
        <v>7455</v>
      </c>
      <c r="H943" s="520" t="s">
        <v>418</v>
      </c>
      <c r="I943" s="510" t="s">
        <v>7296</v>
      </c>
      <c r="J943" s="527" t="s">
        <v>7297</v>
      </c>
      <c r="K943" s="522" t="s">
        <v>1157</v>
      </c>
      <c r="L943" s="511" t="s">
        <v>32</v>
      </c>
      <c r="M943" s="610">
        <v>16679</v>
      </c>
      <c r="N943" s="548">
        <v>45127</v>
      </c>
      <c r="O943" s="512">
        <f t="shared" si="43"/>
        <v>7</v>
      </c>
      <c r="P943" s="512">
        <f t="shared" si="44"/>
        <v>7</v>
      </c>
      <c r="Q943" s="498" t="str">
        <f t="shared" si="45"/>
        <v>Aquisição_de_Bens_Permanentes</v>
      </c>
    </row>
    <row r="944" spans="1:17" hidden="1" x14ac:dyDescent="0.2">
      <c r="A944" s="505">
        <v>5789</v>
      </c>
      <c r="B944" s="506">
        <v>45131</v>
      </c>
      <c r="C944" s="507">
        <v>45078</v>
      </c>
      <c r="D944" s="508" t="s">
        <v>264</v>
      </c>
      <c r="E944" s="520" t="s">
        <v>412</v>
      </c>
      <c r="F944" s="521">
        <v>1484.15</v>
      </c>
      <c r="G944" s="520" t="s">
        <v>7502</v>
      </c>
      <c r="H944" s="520" t="s">
        <v>423</v>
      </c>
      <c r="I944" s="510" t="s">
        <v>6005</v>
      </c>
      <c r="J944" s="527" t="s">
        <v>1784</v>
      </c>
      <c r="K944" s="522" t="s">
        <v>1157</v>
      </c>
      <c r="L944" s="511" t="s">
        <v>32</v>
      </c>
      <c r="M944" s="610">
        <v>2023286</v>
      </c>
      <c r="N944" s="548">
        <v>45127</v>
      </c>
      <c r="O944" s="512">
        <f t="shared" si="43"/>
        <v>7</v>
      </c>
      <c r="P944" s="512">
        <f t="shared" si="44"/>
        <v>6</v>
      </c>
      <c r="Q944" s="498" t="str">
        <f t="shared" si="45"/>
        <v>Gastos_Gerais</v>
      </c>
    </row>
    <row r="945" spans="1:17" hidden="1" x14ac:dyDescent="0.2">
      <c r="A945" s="505">
        <v>5790</v>
      </c>
      <c r="B945" s="506">
        <v>45131</v>
      </c>
      <c r="C945" s="507">
        <v>45078</v>
      </c>
      <c r="D945" s="508" t="s">
        <v>264</v>
      </c>
      <c r="E945" s="520" t="s">
        <v>412</v>
      </c>
      <c r="F945" s="521">
        <v>2588.5</v>
      </c>
      <c r="G945" s="520" t="s">
        <v>7503</v>
      </c>
      <c r="H945" s="520" t="s">
        <v>419</v>
      </c>
      <c r="I945" s="510" t="s">
        <v>6005</v>
      </c>
      <c r="J945" s="527" t="s">
        <v>1784</v>
      </c>
      <c r="K945" s="522" t="s">
        <v>1157</v>
      </c>
      <c r="L945" s="511" t="s">
        <v>32</v>
      </c>
      <c r="M945" s="610">
        <v>2023285</v>
      </c>
      <c r="N945" s="548">
        <v>45127</v>
      </c>
      <c r="O945" s="512">
        <f t="shared" si="43"/>
        <v>7</v>
      </c>
      <c r="P945" s="512">
        <f t="shared" si="44"/>
        <v>6</v>
      </c>
      <c r="Q945" s="498" t="str">
        <f t="shared" si="45"/>
        <v>Gastos_Gerais</v>
      </c>
    </row>
    <row r="946" spans="1:17" hidden="1" x14ac:dyDescent="0.2">
      <c r="A946" s="505">
        <v>5791</v>
      </c>
      <c r="B946" s="506">
        <v>45131</v>
      </c>
      <c r="C946" s="507">
        <v>45078</v>
      </c>
      <c r="D946" s="508" t="s">
        <v>264</v>
      </c>
      <c r="E946" s="520" t="s">
        <v>412</v>
      </c>
      <c r="F946" s="521">
        <v>1676.54</v>
      </c>
      <c r="G946" s="520" t="s">
        <v>7504</v>
      </c>
      <c r="H946" s="520" t="s">
        <v>493</v>
      </c>
      <c r="I946" s="510" t="s">
        <v>6005</v>
      </c>
      <c r="J946" s="527" t="s">
        <v>1784</v>
      </c>
      <c r="K946" s="522" t="s">
        <v>1157</v>
      </c>
      <c r="L946" s="511" t="s">
        <v>32</v>
      </c>
      <c r="M946" s="610">
        <v>2023289</v>
      </c>
      <c r="N946" s="548">
        <v>45127</v>
      </c>
      <c r="O946" s="512">
        <f t="shared" si="43"/>
        <v>7</v>
      </c>
      <c r="P946" s="512">
        <f t="shared" si="44"/>
        <v>6</v>
      </c>
      <c r="Q946" s="498" t="str">
        <f t="shared" si="45"/>
        <v>Gastos_Gerais</v>
      </c>
    </row>
    <row r="947" spans="1:17" hidden="1" x14ac:dyDescent="0.2">
      <c r="A947" s="505">
        <v>5792</v>
      </c>
      <c r="B947" s="506">
        <v>45131</v>
      </c>
      <c r="C947" s="507">
        <v>45078</v>
      </c>
      <c r="D947" s="508" t="s">
        <v>264</v>
      </c>
      <c r="E947" s="520" t="s">
        <v>412</v>
      </c>
      <c r="F947" s="521">
        <v>1135.05</v>
      </c>
      <c r="G947" s="520" t="s">
        <v>7505</v>
      </c>
      <c r="H947" s="520" t="s">
        <v>414</v>
      </c>
      <c r="I947" s="510" t="s">
        <v>6005</v>
      </c>
      <c r="J947" s="522" t="s">
        <v>1784</v>
      </c>
      <c r="K947" s="522" t="s">
        <v>1157</v>
      </c>
      <c r="L947" s="511" t="s">
        <v>32</v>
      </c>
      <c r="M947" s="610">
        <v>2023288</v>
      </c>
      <c r="N947" s="548">
        <v>45127</v>
      </c>
      <c r="O947" s="512">
        <f t="shared" si="43"/>
        <v>7</v>
      </c>
      <c r="P947" s="512">
        <f t="shared" si="44"/>
        <v>6</v>
      </c>
      <c r="Q947" s="498" t="str">
        <f t="shared" si="45"/>
        <v>Gastos_Gerais</v>
      </c>
    </row>
    <row r="948" spans="1:17" hidden="1" x14ac:dyDescent="0.2">
      <c r="A948" s="505">
        <v>5793</v>
      </c>
      <c r="B948" s="506">
        <v>45131</v>
      </c>
      <c r="C948" s="507">
        <v>45078</v>
      </c>
      <c r="D948" s="508" t="s">
        <v>264</v>
      </c>
      <c r="E948" s="520" t="s">
        <v>412</v>
      </c>
      <c r="F948" s="521">
        <v>4933.16</v>
      </c>
      <c r="G948" s="520" t="s">
        <v>7506</v>
      </c>
      <c r="H948" s="520" t="s">
        <v>421</v>
      </c>
      <c r="I948" s="510" t="s">
        <v>6005</v>
      </c>
      <c r="J948" s="522" t="s">
        <v>1784</v>
      </c>
      <c r="K948" s="524" t="s">
        <v>1157</v>
      </c>
      <c r="L948" s="511" t="s">
        <v>32</v>
      </c>
      <c r="M948" s="610">
        <v>2023287</v>
      </c>
      <c r="N948" s="548">
        <v>45127</v>
      </c>
      <c r="O948" s="512">
        <f t="shared" si="43"/>
        <v>7</v>
      </c>
      <c r="P948" s="512">
        <f t="shared" si="44"/>
        <v>6</v>
      </c>
      <c r="Q948" s="498" t="str">
        <f t="shared" si="45"/>
        <v>Gastos_Gerais</v>
      </c>
    </row>
    <row r="949" spans="1:17" hidden="1" x14ac:dyDescent="0.2">
      <c r="A949" s="505">
        <v>5794</v>
      </c>
      <c r="B949" s="506">
        <v>45131</v>
      </c>
      <c r="C949" s="507">
        <v>45108</v>
      </c>
      <c r="D949" s="508" t="s">
        <v>264</v>
      </c>
      <c r="E949" s="520" t="s">
        <v>60</v>
      </c>
      <c r="F949" s="521">
        <v>20242.37</v>
      </c>
      <c r="G949" s="520" t="s">
        <v>7491</v>
      </c>
      <c r="H949" s="520" t="s">
        <v>418</v>
      </c>
      <c r="I949" s="510" t="s">
        <v>1350</v>
      </c>
      <c r="J949" s="522" t="s">
        <v>1351</v>
      </c>
      <c r="K949" s="524" t="s">
        <v>1157</v>
      </c>
      <c r="L949" s="511" t="s">
        <v>32</v>
      </c>
      <c r="M949" s="610">
        <v>115</v>
      </c>
      <c r="N949" s="548">
        <v>45127</v>
      </c>
      <c r="O949" s="512">
        <f t="shared" si="43"/>
        <v>7</v>
      </c>
      <c r="P949" s="512">
        <f t="shared" si="44"/>
        <v>7</v>
      </c>
      <c r="Q949" s="498" t="str">
        <f t="shared" si="45"/>
        <v>Gastos_Gerais</v>
      </c>
    </row>
    <row r="950" spans="1:17" ht="24" hidden="1" x14ac:dyDescent="0.2">
      <c r="A950" s="505">
        <v>5795</v>
      </c>
      <c r="B950" s="506">
        <v>45131</v>
      </c>
      <c r="C950" s="507">
        <v>45108</v>
      </c>
      <c r="D950" s="508" t="s">
        <v>33</v>
      </c>
      <c r="E950" s="508" t="s">
        <v>324</v>
      </c>
      <c r="F950" s="521">
        <v>0.09</v>
      </c>
      <c r="G950" s="455" t="s">
        <v>7584</v>
      </c>
      <c r="H950" s="456" t="s">
        <v>302</v>
      </c>
      <c r="I950" s="461" t="s">
        <v>1509</v>
      </c>
      <c r="J950" s="425" t="s">
        <v>1510</v>
      </c>
      <c r="K950" s="425" t="s">
        <v>4035</v>
      </c>
      <c r="L950" s="426" t="s">
        <v>1255</v>
      </c>
      <c r="M950" s="610" t="s">
        <v>425</v>
      </c>
      <c r="N950" s="548">
        <v>45131</v>
      </c>
      <c r="O950" s="512">
        <f t="shared" si="43"/>
        <v>7</v>
      </c>
      <c r="P950" s="512">
        <f t="shared" si="44"/>
        <v>7</v>
      </c>
      <c r="Q950" s="498" t="str">
        <f t="shared" si="45"/>
        <v>Receitas</v>
      </c>
    </row>
    <row r="951" spans="1:17" ht="24" hidden="1" x14ac:dyDescent="0.2">
      <c r="A951" s="505">
        <v>5796</v>
      </c>
      <c r="B951" s="506">
        <v>45132</v>
      </c>
      <c r="C951" s="507">
        <v>45108</v>
      </c>
      <c r="D951" s="508" t="s">
        <v>264</v>
      </c>
      <c r="E951" s="520" t="s">
        <v>0</v>
      </c>
      <c r="F951" s="521">
        <v>1128.67</v>
      </c>
      <c r="G951" s="510" t="s">
        <v>4385</v>
      </c>
      <c r="H951" s="520" t="s">
        <v>302</v>
      </c>
      <c r="I951" s="510" t="s">
        <v>1570</v>
      </c>
      <c r="J951" s="522" t="s">
        <v>1571</v>
      </c>
      <c r="K951" s="524" t="s">
        <v>1157</v>
      </c>
      <c r="L951" s="511" t="s">
        <v>32</v>
      </c>
      <c r="M951" s="610">
        <v>38073</v>
      </c>
      <c r="N951" s="548">
        <v>45126</v>
      </c>
      <c r="O951" s="512">
        <f t="shared" si="43"/>
        <v>7</v>
      </c>
      <c r="P951" s="512">
        <f t="shared" si="44"/>
        <v>7</v>
      </c>
      <c r="Q951" s="498" t="str">
        <f t="shared" si="45"/>
        <v>Gastos_Gerais</v>
      </c>
    </row>
    <row r="952" spans="1:17" ht="25.5" hidden="1" x14ac:dyDescent="0.2">
      <c r="A952" s="505">
        <v>5797</v>
      </c>
      <c r="B952" s="506">
        <v>45132</v>
      </c>
      <c r="C952" s="507">
        <v>45108</v>
      </c>
      <c r="D952" s="508" t="s">
        <v>176</v>
      </c>
      <c r="E952" s="520" t="s">
        <v>10</v>
      </c>
      <c r="F952" s="521">
        <v>1576.04</v>
      </c>
      <c r="G952" s="510" t="s">
        <v>4306</v>
      </c>
      <c r="H952" s="520" t="s">
        <v>423</v>
      </c>
      <c r="I952" s="510" t="s">
        <v>7613</v>
      </c>
      <c r="J952" s="522" t="s">
        <v>1105</v>
      </c>
      <c r="K952" s="522" t="s">
        <v>1307</v>
      </c>
      <c r="L952" s="511" t="s">
        <v>1218</v>
      </c>
      <c r="M952" s="610" t="s">
        <v>7361</v>
      </c>
      <c r="N952" s="548">
        <v>45132</v>
      </c>
      <c r="O952" s="512">
        <f t="shared" si="43"/>
        <v>7</v>
      </c>
      <c r="P952" s="512">
        <f t="shared" si="44"/>
        <v>7</v>
      </c>
      <c r="Q952" s="498" t="str">
        <f t="shared" si="45"/>
        <v>Gastos_com_Pessoal</v>
      </c>
    </row>
    <row r="953" spans="1:17" ht="25.5" hidden="1" x14ac:dyDescent="0.2">
      <c r="A953" s="505">
        <v>5798</v>
      </c>
      <c r="B953" s="506">
        <v>45132</v>
      </c>
      <c r="C953" s="507">
        <v>45108</v>
      </c>
      <c r="D953" s="508" t="s">
        <v>176</v>
      </c>
      <c r="E953" s="520" t="s">
        <v>10</v>
      </c>
      <c r="F953" s="521">
        <v>1633.02</v>
      </c>
      <c r="G953" s="510" t="s">
        <v>4306</v>
      </c>
      <c r="H953" s="520" t="s">
        <v>423</v>
      </c>
      <c r="I953" s="510" t="s">
        <v>7614</v>
      </c>
      <c r="J953" s="522" t="s">
        <v>1104</v>
      </c>
      <c r="K953" s="522" t="s">
        <v>1307</v>
      </c>
      <c r="L953" s="511" t="s">
        <v>1218</v>
      </c>
      <c r="M953" s="610" t="s">
        <v>7362</v>
      </c>
      <c r="N953" s="548">
        <v>45132</v>
      </c>
      <c r="O953" s="512">
        <f t="shared" si="43"/>
        <v>7</v>
      </c>
      <c r="P953" s="512">
        <f t="shared" si="44"/>
        <v>7</v>
      </c>
      <c r="Q953" s="498" t="str">
        <f t="shared" si="45"/>
        <v>Gastos_com_Pessoal</v>
      </c>
    </row>
    <row r="954" spans="1:17" ht="24" hidden="1" x14ac:dyDescent="0.2">
      <c r="A954" s="505">
        <v>5799</v>
      </c>
      <c r="B954" s="506">
        <v>45132</v>
      </c>
      <c r="C954" s="507">
        <v>45078</v>
      </c>
      <c r="D954" s="508" t="s">
        <v>264</v>
      </c>
      <c r="E954" s="520" t="s">
        <v>136</v>
      </c>
      <c r="F954" s="521">
        <v>229.97</v>
      </c>
      <c r="G954" s="520" t="s">
        <v>7615</v>
      </c>
      <c r="H954" s="520" t="s">
        <v>416</v>
      </c>
      <c r="I954" s="510" t="s">
        <v>3284</v>
      </c>
      <c r="J954" s="522" t="s">
        <v>3285</v>
      </c>
      <c r="K954" s="524" t="s">
        <v>1157</v>
      </c>
      <c r="L954" s="524" t="s">
        <v>32</v>
      </c>
      <c r="M954" s="610">
        <v>6463</v>
      </c>
      <c r="N954" s="548">
        <v>45103</v>
      </c>
      <c r="O954" s="512">
        <f t="shared" si="43"/>
        <v>7</v>
      </c>
      <c r="P954" s="512">
        <f t="shared" si="44"/>
        <v>6</v>
      </c>
      <c r="Q954" s="498" t="str">
        <f t="shared" si="45"/>
        <v>Gastos_Gerais</v>
      </c>
    </row>
    <row r="955" spans="1:17" ht="24" hidden="1" x14ac:dyDescent="0.2">
      <c r="A955" s="505">
        <v>5800</v>
      </c>
      <c r="B955" s="506">
        <v>45132</v>
      </c>
      <c r="C955" s="507">
        <v>45078</v>
      </c>
      <c r="D955" s="508" t="s">
        <v>264</v>
      </c>
      <c r="E955" s="520" t="s">
        <v>96</v>
      </c>
      <c r="F955" s="521">
        <v>159</v>
      </c>
      <c r="G955" s="520" t="s">
        <v>7363</v>
      </c>
      <c r="H955" s="520" t="s">
        <v>418</v>
      </c>
      <c r="I955" s="510" t="s">
        <v>4182</v>
      </c>
      <c r="J955" s="522" t="s">
        <v>1689</v>
      </c>
      <c r="K955" s="524" t="s">
        <v>1157</v>
      </c>
      <c r="L955" s="524" t="s">
        <v>32</v>
      </c>
      <c r="M955" s="610">
        <v>28505</v>
      </c>
      <c r="N955" s="548">
        <v>45103</v>
      </c>
      <c r="O955" s="512">
        <f t="shared" si="43"/>
        <v>7</v>
      </c>
      <c r="P955" s="512">
        <f t="shared" si="44"/>
        <v>6</v>
      </c>
      <c r="Q955" s="498" t="str">
        <f t="shared" si="45"/>
        <v>Gastos_Gerais</v>
      </c>
    </row>
    <row r="956" spans="1:17" ht="24" hidden="1" x14ac:dyDescent="0.2">
      <c r="A956" s="505">
        <v>5801</v>
      </c>
      <c r="B956" s="506">
        <v>45132</v>
      </c>
      <c r="C956" s="507">
        <v>45108</v>
      </c>
      <c r="D956" s="508" t="s">
        <v>264</v>
      </c>
      <c r="E956" s="508" t="s">
        <v>388</v>
      </c>
      <c r="F956" s="509">
        <v>520</v>
      </c>
      <c r="G956" s="508" t="s">
        <v>7364</v>
      </c>
      <c r="H956" s="508" t="s">
        <v>423</v>
      </c>
      <c r="I956" s="508" t="s">
        <v>7365</v>
      </c>
      <c r="J956" s="524" t="s">
        <v>7366</v>
      </c>
      <c r="K956" s="524" t="s">
        <v>1157</v>
      </c>
      <c r="L956" s="524" t="s">
        <v>32</v>
      </c>
      <c r="M956" s="610">
        <v>80</v>
      </c>
      <c r="N956" s="548">
        <v>45128</v>
      </c>
      <c r="O956" s="512">
        <f t="shared" si="43"/>
        <v>7</v>
      </c>
      <c r="P956" s="512">
        <f t="shared" si="44"/>
        <v>7</v>
      </c>
      <c r="Q956" s="498" t="str">
        <f t="shared" si="45"/>
        <v>Gastos_Gerais</v>
      </c>
    </row>
    <row r="957" spans="1:17" ht="24" hidden="1" x14ac:dyDescent="0.2">
      <c r="A957" s="505">
        <v>5802</v>
      </c>
      <c r="B957" s="506">
        <v>45132</v>
      </c>
      <c r="C957" s="507">
        <v>45108</v>
      </c>
      <c r="D957" s="508" t="s">
        <v>264</v>
      </c>
      <c r="E957" s="520" t="s">
        <v>388</v>
      </c>
      <c r="F957" s="521">
        <v>82.95</v>
      </c>
      <c r="G957" s="520" t="s">
        <v>7367</v>
      </c>
      <c r="H957" s="520" t="s">
        <v>423</v>
      </c>
      <c r="I957" s="510" t="s">
        <v>7368</v>
      </c>
      <c r="J957" s="522" t="s">
        <v>6204</v>
      </c>
      <c r="K957" s="524" t="s">
        <v>1157</v>
      </c>
      <c r="L957" s="534" t="s">
        <v>32</v>
      </c>
      <c r="M957" s="610">
        <v>5485</v>
      </c>
      <c r="N957" s="548">
        <v>45131</v>
      </c>
      <c r="O957" s="512">
        <f t="shared" si="43"/>
        <v>7</v>
      </c>
      <c r="P957" s="512">
        <f t="shared" si="44"/>
        <v>7</v>
      </c>
      <c r="Q957" s="498" t="str">
        <f t="shared" si="45"/>
        <v>Gastos_Gerais</v>
      </c>
    </row>
    <row r="958" spans="1:17" ht="36" hidden="1" x14ac:dyDescent="0.2">
      <c r="A958" s="505">
        <v>5803</v>
      </c>
      <c r="B958" s="506">
        <v>45132</v>
      </c>
      <c r="C958" s="507">
        <v>45108</v>
      </c>
      <c r="D958" s="508" t="s">
        <v>264</v>
      </c>
      <c r="E958" s="520" t="s">
        <v>293</v>
      </c>
      <c r="F958" s="521">
        <v>150</v>
      </c>
      <c r="G958" s="520" t="s">
        <v>7616</v>
      </c>
      <c r="H958" s="520" t="s">
        <v>421</v>
      </c>
      <c r="I958" s="510" t="s">
        <v>2665</v>
      </c>
      <c r="J958" s="522" t="s">
        <v>673</v>
      </c>
      <c r="K958" s="524" t="s">
        <v>1188</v>
      </c>
      <c r="L958" s="511" t="s">
        <v>4137</v>
      </c>
      <c r="M958" s="610">
        <v>186718726</v>
      </c>
      <c r="N958" s="548">
        <v>45132</v>
      </c>
      <c r="O958" s="512">
        <f t="shared" si="43"/>
        <v>7</v>
      </c>
      <c r="P958" s="512">
        <f t="shared" si="44"/>
        <v>7</v>
      </c>
      <c r="Q958" s="498" t="str">
        <f t="shared" si="45"/>
        <v>Gastos_Gerais</v>
      </c>
    </row>
    <row r="959" spans="1:17" ht="36" hidden="1" x14ac:dyDescent="0.2">
      <c r="A959" s="505">
        <v>5804</v>
      </c>
      <c r="B959" s="506">
        <v>45132</v>
      </c>
      <c r="C959" s="533">
        <v>45108</v>
      </c>
      <c r="D959" s="508" t="s">
        <v>264</v>
      </c>
      <c r="E959" s="520" t="s">
        <v>293</v>
      </c>
      <c r="F959" s="509">
        <v>150</v>
      </c>
      <c r="G959" s="508" t="s">
        <v>7369</v>
      </c>
      <c r="H959" s="508" t="s">
        <v>421</v>
      </c>
      <c r="I959" s="508" t="s">
        <v>2667</v>
      </c>
      <c r="J959" s="524" t="s">
        <v>2668</v>
      </c>
      <c r="K959" s="524" t="s">
        <v>1188</v>
      </c>
      <c r="L959" s="511" t="s">
        <v>4137</v>
      </c>
      <c r="M959" s="610">
        <v>186718726</v>
      </c>
      <c r="N959" s="548">
        <v>45132</v>
      </c>
      <c r="O959" s="512">
        <f t="shared" si="43"/>
        <v>7</v>
      </c>
      <c r="P959" s="512">
        <f t="shared" si="44"/>
        <v>7</v>
      </c>
      <c r="Q959" s="498" t="str">
        <f t="shared" si="45"/>
        <v>Gastos_Gerais</v>
      </c>
    </row>
    <row r="960" spans="1:17" ht="36" hidden="1" x14ac:dyDescent="0.2">
      <c r="A960" s="505">
        <v>5805</v>
      </c>
      <c r="B960" s="506">
        <v>45132</v>
      </c>
      <c r="C960" s="507">
        <v>45108</v>
      </c>
      <c r="D960" s="508" t="s">
        <v>264</v>
      </c>
      <c r="E960" s="520" t="s">
        <v>293</v>
      </c>
      <c r="F960" s="521">
        <v>150</v>
      </c>
      <c r="G960" s="520" t="s">
        <v>7370</v>
      </c>
      <c r="H960" s="520" t="s">
        <v>421</v>
      </c>
      <c r="I960" s="510" t="s">
        <v>7371</v>
      </c>
      <c r="J960" s="522" t="s">
        <v>815</v>
      </c>
      <c r="K960" s="524" t="s">
        <v>1188</v>
      </c>
      <c r="L960" s="511" t="s">
        <v>4137</v>
      </c>
      <c r="M960" s="610">
        <v>186718726</v>
      </c>
      <c r="N960" s="548">
        <v>45132</v>
      </c>
      <c r="O960" s="512">
        <f t="shared" si="43"/>
        <v>7</v>
      </c>
      <c r="P960" s="512">
        <f t="shared" si="44"/>
        <v>7</v>
      </c>
      <c r="Q960" s="498" t="str">
        <f t="shared" si="45"/>
        <v>Gastos_Gerais</v>
      </c>
    </row>
    <row r="961" spans="1:17" ht="24" hidden="1" x14ac:dyDescent="0.2">
      <c r="A961" s="505">
        <v>5806</v>
      </c>
      <c r="B961" s="506">
        <v>45132</v>
      </c>
      <c r="C961" s="507">
        <v>45108</v>
      </c>
      <c r="D961" s="508" t="s">
        <v>264</v>
      </c>
      <c r="E961" s="508" t="s">
        <v>293</v>
      </c>
      <c r="F961" s="509">
        <v>10.8</v>
      </c>
      <c r="G961" s="530" t="s">
        <v>4138</v>
      </c>
      <c r="H961" s="510" t="s">
        <v>422</v>
      </c>
      <c r="I961" s="510" t="s">
        <v>6710</v>
      </c>
      <c r="J961" s="522" t="s">
        <v>6711</v>
      </c>
      <c r="K961" s="522" t="s">
        <v>1188</v>
      </c>
      <c r="L961" s="511" t="s">
        <v>4137</v>
      </c>
      <c r="M961" s="610">
        <v>186718726</v>
      </c>
      <c r="N961" s="548">
        <v>45132</v>
      </c>
      <c r="O961" s="512">
        <f t="shared" si="43"/>
        <v>7</v>
      </c>
      <c r="P961" s="512">
        <f t="shared" si="44"/>
        <v>7</v>
      </c>
      <c r="Q961" s="498" t="str">
        <f t="shared" si="45"/>
        <v>Gastos_Gerais</v>
      </c>
    </row>
    <row r="962" spans="1:17" ht="24" hidden="1" x14ac:dyDescent="0.2">
      <c r="A962" s="505">
        <v>5807</v>
      </c>
      <c r="B962" s="506">
        <v>45132</v>
      </c>
      <c r="C962" s="533">
        <v>45108</v>
      </c>
      <c r="D962" s="508" t="s">
        <v>264</v>
      </c>
      <c r="E962" s="508" t="s">
        <v>293</v>
      </c>
      <c r="F962" s="509">
        <v>10.8</v>
      </c>
      <c r="G962" s="508" t="s">
        <v>6708</v>
      </c>
      <c r="H962" s="520" t="s">
        <v>422</v>
      </c>
      <c r="I962" s="508" t="s">
        <v>5290</v>
      </c>
      <c r="J962" s="524" t="s">
        <v>957</v>
      </c>
      <c r="K962" s="524" t="s">
        <v>1188</v>
      </c>
      <c r="L962" s="511" t="s">
        <v>4137</v>
      </c>
      <c r="M962" s="610">
        <v>186718726</v>
      </c>
      <c r="N962" s="548">
        <v>45132</v>
      </c>
      <c r="O962" s="512">
        <f t="shared" si="43"/>
        <v>7</v>
      </c>
      <c r="P962" s="512">
        <f t="shared" si="44"/>
        <v>7</v>
      </c>
      <c r="Q962" s="498" t="str">
        <f t="shared" si="45"/>
        <v>Gastos_Gerais</v>
      </c>
    </row>
    <row r="963" spans="1:17" ht="25.5" hidden="1" x14ac:dyDescent="0.2">
      <c r="A963" s="505">
        <v>5808</v>
      </c>
      <c r="B963" s="506">
        <v>45132</v>
      </c>
      <c r="C963" s="507">
        <v>45108</v>
      </c>
      <c r="D963" s="520" t="s">
        <v>176</v>
      </c>
      <c r="E963" s="520" t="s">
        <v>261</v>
      </c>
      <c r="F963" s="509">
        <v>2244.9299999999998</v>
      </c>
      <c r="G963" s="510" t="s">
        <v>1207</v>
      </c>
      <c r="H963" s="520" t="s">
        <v>423</v>
      </c>
      <c r="I963" s="510" t="s">
        <v>7614</v>
      </c>
      <c r="J963" s="522" t="s">
        <v>1104</v>
      </c>
      <c r="K963" s="522" t="s">
        <v>1188</v>
      </c>
      <c r="L963" s="511" t="s">
        <v>4137</v>
      </c>
      <c r="M963" s="610">
        <v>186718726</v>
      </c>
      <c r="N963" s="548">
        <v>45132</v>
      </c>
      <c r="O963" s="512">
        <f t="shared" si="43"/>
        <v>7</v>
      </c>
      <c r="P963" s="512">
        <f t="shared" si="44"/>
        <v>7</v>
      </c>
      <c r="Q963" s="498" t="str">
        <f t="shared" si="45"/>
        <v>Gastos_com_Pessoal</v>
      </c>
    </row>
    <row r="964" spans="1:17" ht="25.5" hidden="1" x14ac:dyDescent="0.2">
      <c r="A964" s="505">
        <v>5809</v>
      </c>
      <c r="B964" s="506">
        <v>45132</v>
      </c>
      <c r="C964" s="507">
        <v>45108</v>
      </c>
      <c r="D964" s="520" t="s">
        <v>176</v>
      </c>
      <c r="E964" s="520" t="s">
        <v>280</v>
      </c>
      <c r="F964" s="509">
        <v>2434.04</v>
      </c>
      <c r="G964" s="510" t="s">
        <v>1209</v>
      </c>
      <c r="H964" s="520" t="s">
        <v>423</v>
      </c>
      <c r="I964" s="510" t="s">
        <v>7614</v>
      </c>
      <c r="J964" s="522" t="s">
        <v>1104</v>
      </c>
      <c r="K964" s="522" t="s">
        <v>1188</v>
      </c>
      <c r="L964" s="511" t="s">
        <v>4137</v>
      </c>
      <c r="M964" s="610">
        <v>186718726</v>
      </c>
      <c r="N964" s="548">
        <v>45132</v>
      </c>
      <c r="O964" s="512">
        <f t="shared" si="43"/>
        <v>7</v>
      </c>
      <c r="P964" s="512">
        <f t="shared" si="44"/>
        <v>7</v>
      </c>
      <c r="Q964" s="498" t="str">
        <f t="shared" si="45"/>
        <v>Gastos_com_Pessoal</v>
      </c>
    </row>
    <row r="965" spans="1:17" ht="25.5" hidden="1" x14ac:dyDescent="0.2">
      <c r="A965" s="505">
        <v>5810</v>
      </c>
      <c r="B965" s="506">
        <v>45132</v>
      </c>
      <c r="C965" s="507">
        <v>45108</v>
      </c>
      <c r="D965" s="520" t="s">
        <v>176</v>
      </c>
      <c r="E965" s="520" t="s">
        <v>262</v>
      </c>
      <c r="F965" s="509">
        <v>811.34</v>
      </c>
      <c r="G965" s="510" t="s">
        <v>1210</v>
      </c>
      <c r="H965" s="520" t="s">
        <v>423</v>
      </c>
      <c r="I965" s="510" t="s">
        <v>7614</v>
      </c>
      <c r="J965" s="522" t="s">
        <v>1104</v>
      </c>
      <c r="K965" s="522" t="s">
        <v>1188</v>
      </c>
      <c r="L965" s="511" t="s">
        <v>4137</v>
      </c>
      <c r="M965" s="610">
        <v>186718726</v>
      </c>
      <c r="N965" s="548">
        <v>45132</v>
      </c>
      <c r="O965" s="512">
        <f t="shared" ref="O965:O1028" si="46">IF(B965=0,0,IF(YEAR(B965)=$P$1,MONTH(B965)-$O$1+1,(YEAR(B965)-$P$1)*12-$O$1+1+MONTH(B965)))</f>
        <v>7</v>
      </c>
      <c r="P965" s="512">
        <f t="shared" ref="P965:P1028" si="47">IF(C965=0,0,IF(YEAR(C965)=$P$1,MONTH(C965)-$O$1+1,(YEAR(C965)-$P$1)*12-$O$1+1+MONTH(C965)))</f>
        <v>7</v>
      </c>
      <c r="Q965" s="498" t="str">
        <f t="shared" ref="Q965:Q1028" si="48">SUBSTITUTE(D965," ","_")</f>
        <v>Gastos_com_Pessoal</v>
      </c>
    </row>
    <row r="966" spans="1:17" ht="36" hidden="1" x14ac:dyDescent="0.2">
      <c r="A966" s="505">
        <v>5811</v>
      </c>
      <c r="B966" s="506">
        <v>45132</v>
      </c>
      <c r="C966" s="507">
        <v>45108</v>
      </c>
      <c r="D966" s="520" t="s">
        <v>176</v>
      </c>
      <c r="E966" s="520" t="s">
        <v>169</v>
      </c>
      <c r="F966" s="509">
        <v>4722.72</v>
      </c>
      <c r="G966" s="510" t="s">
        <v>1211</v>
      </c>
      <c r="H966" s="520" t="s">
        <v>423</v>
      </c>
      <c r="I966" s="510" t="s">
        <v>7614</v>
      </c>
      <c r="J966" s="522" t="s">
        <v>1104</v>
      </c>
      <c r="K966" s="522" t="s">
        <v>1188</v>
      </c>
      <c r="L966" s="511" t="s">
        <v>4137</v>
      </c>
      <c r="M966" s="610">
        <v>186718726</v>
      </c>
      <c r="N966" s="548">
        <v>45132</v>
      </c>
      <c r="O966" s="512">
        <f t="shared" si="46"/>
        <v>7</v>
      </c>
      <c r="P966" s="512">
        <f t="shared" si="47"/>
        <v>7</v>
      </c>
      <c r="Q966" s="498" t="str">
        <f t="shared" si="48"/>
        <v>Gastos_com_Pessoal</v>
      </c>
    </row>
    <row r="967" spans="1:17" ht="25.5" hidden="1" x14ac:dyDescent="0.2">
      <c r="A967" s="505">
        <v>5812</v>
      </c>
      <c r="B967" s="506">
        <v>45132</v>
      </c>
      <c r="C967" s="507">
        <v>45108</v>
      </c>
      <c r="D967" s="520" t="s">
        <v>176</v>
      </c>
      <c r="E967" s="520" t="s">
        <v>261</v>
      </c>
      <c r="F967" s="509">
        <v>164.7</v>
      </c>
      <c r="G967" s="510" t="s">
        <v>1207</v>
      </c>
      <c r="H967" s="520" t="s">
        <v>493</v>
      </c>
      <c r="I967" s="510" t="s">
        <v>7372</v>
      </c>
      <c r="J967" s="522" t="s">
        <v>915</v>
      </c>
      <c r="K967" s="522" t="s">
        <v>1188</v>
      </c>
      <c r="L967" s="511" t="s">
        <v>4137</v>
      </c>
      <c r="M967" s="610">
        <v>186718726</v>
      </c>
      <c r="N967" s="548">
        <v>45132</v>
      </c>
      <c r="O967" s="512">
        <f t="shared" si="46"/>
        <v>7</v>
      </c>
      <c r="P967" s="512">
        <f t="shared" si="47"/>
        <v>7</v>
      </c>
      <c r="Q967" s="498" t="str">
        <f t="shared" si="48"/>
        <v>Gastos_com_Pessoal</v>
      </c>
    </row>
    <row r="968" spans="1:17" ht="25.5" hidden="1" x14ac:dyDescent="0.2">
      <c r="A968" s="505">
        <v>5813</v>
      </c>
      <c r="B968" s="506">
        <v>45132</v>
      </c>
      <c r="C968" s="507">
        <v>45108</v>
      </c>
      <c r="D968" s="520" t="s">
        <v>176</v>
      </c>
      <c r="E968" s="520" t="s">
        <v>280</v>
      </c>
      <c r="F968" s="509">
        <v>131.76</v>
      </c>
      <c r="G968" s="510" t="s">
        <v>1209</v>
      </c>
      <c r="H968" s="520" t="s">
        <v>493</v>
      </c>
      <c r="I968" s="510" t="s">
        <v>7372</v>
      </c>
      <c r="J968" s="522" t="s">
        <v>915</v>
      </c>
      <c r="K968" s="522" t="s">
        <v>1188</v>
      </c>
      <c r="L968" s="511" t="s">
        <v>4137</v>
      </c>
      <c r="M968" s="610">
        <v>186718726</v>
      </c>
      <c r="N968" s="548">
        <v>45132</v>
      </c>
      <c r="O968" s="512">
        <f t="shared" si="46"/>
        <v>7</v>
      </c>
      <c r="P968" s="512">
        <f t="shared" si="47"/>
        <v>7</v>
      </c>
      <c r="Q968" s="498" t="str">
        <f t="shared" si="48"/>
        <v>Gastos_com_Pessoal</v>
      </c>
    </row>
    <row r="969" spans="1:17" ht="25.5" hidden="1" x14ac:dyDescent="0.2">
      <c r="A969" s="505">
        <v>5814</v>
      </c>
      <c r="B969" s="506">
        <v>45132</v>
      </c>
      <c r="C969" s="507">
        <v>45108</v>
      </c>
      <c r="D969" s="520" t="s">
        <v>176</v>
      </c>
      <c r="E969" s="520" t="s">
        <v>262</v>
      </c>
      <c r="F969" s="509">
        <v>43.92</v>
      </c>
      <c r="G969" s="510" t="s">
        <v>1210</v>
      </c>
      <c r="H969" s="520" t="s">
        <v>493</v>
      </c>
      <c r="I969" s="510" t="s">
        <v>7372</v>
      </c>
      <c r="J969" s="522" t="s">
        <v>915</v>
      </c>
      <c r="K969" s="522" t="s">
        <v>1188</v>
      </c>
      <c r="L969" s="511" t="s">
        <v>4137</v>
      </c>
      <c r="M969" s="610">
        <v>186718726</v>
      </c>
      <c r="N969" s="548">
        <v>45132</v>
      </c>
      <c r="O969" s="512">
        <f t="shared" si="46"/>
        <v>7</v>
      </c>
      <c r="P969" s="512">
        <f t="shared" si="47"/>
        <v>7</v>
      </c>
      <c r="Q969" s="498" t="str">
        <f t="shared" si="48"/>
        <v>Gastos_com_Pessoal</v>
      </c>
    </row>
    <row r="970" spans="1:17" ht="36" hidden="1" x14ac:dyDescent="0.2">
      <c r="A970" s="505">
        <v>5815</v>
      </c>
      <c r="B970" s="506">
        <v>45132</v>
      </c>
      <c r="C970" s="507">
        <v>45108</v>
      </c>
      <c r="D970" s="520" t="s">
        <v>176</v>
      </c>
      <c r="E970" s="520" t="s">
        <v>169</v>
      </c>
      <c r="F970" s="509">
        <v>229.51</v>
      </c>
      <c r="G970" s="510" t="s">
        <v>1211</v>
      </c>
      <c r="H970" s="520" t="s">
        <v>493</v>
      </c>
      <c r="I970" s="510" t="s">
        <v>7372</v>
      </c>
      <c r="J970" s="522" t="s">
        <v>915</v>
      </c>
      <c r="K970" s="522" t="s">
        <v>1188</v>
      </c>
      <c r="L970" s="511" t="s">
        <v>4137</v>
      </c>
      <c r="M970" s="610">
        <v>186718726</v>
      </c>
      <c r="N970" s="548">
        <v>45132</v>
      </c>
      <c r="O970" s="512">
        <f t="shared" si="46"/>
        <v>7</v>
      </c>
      <c r="P970" s="512">
        <f t="shared" si="47"/>
        <v>7</v>
      </c>
      <c r="Q970" s="498" t="str">
        <f t="shared" si="48"/>
        <v>Gastos_com_Pessoal</v>
      </c>
    </row>
    <row r="971" spans="1:17" ht="25.5" hidden="1" x14ac:dyDescent="0.2">
      <c r="A971" s="505">
        <v>5816</v>
      </c>
      <c r="B971" s="506">
        <v>45132</v>
      </c>
      <c r="C971" s="507">
        <v>45108</v>
      </c>
      <c r="D971" s="520" t="s">
        <v>176</v>
      </c>
      <c r="E971" s="520" t="s">
        <v>261</v>
      </c>
      <c r="F971" s="509">
        <v>2197.0100000000002</v>
      </c>
      <c r="G971" s="510" t="s">
        <v>1207</v>
      </c>
      <c r="H971" s="520" t="s">
        <v>423</v>
      </c>
      <c r="I971" s="510" t="s">
        <v>7613</v>
      </c>
      <c r="J971" s="522" t="s">
        <v>1105</v>
      </c>
      <c r="K971" s="522" t="s">
        <v>1188</v>
      </c>
      <c r="L971" s="511" t="s">
        <v>4137</v>
      </c>
      <c r="M971" s="610">
        <v>186718726</v>
      </c>
      <c r="N971" s="548">
        <v>45132</v>
      </c>
      <c r="O971" s="512">
        <f t="shared" si="46"/>
        <v>7</v>
      </c>
      <c r="P971" s="512">
        <f t="shared" si="47"/>
        <v>7</v>
      </c>
      <c r="Q971" s="498" t="str">
        <f t="shared" si="48"/>
        <v>Gastos_com_Pessoal</v>
      </c>
    </row>
    <row r="972" spans="1:17" ht="25.5" hidden="1" x14ac:dyDescent="0.2">
      <c r="A972" s="505">
        <v>5817</v>
      </c>
      <c r="B972" s="506">
        <v>45132</v>
      </c>
      <c r="C972" s="507">
        <v>45108</v>
      </c>
      <c r="D972" s="520" t="s">
        <v>176</v>
      </c>
      <c r="E972" s="520" t="s">
        <v>280</v>
      </c>
      <c r="F972" s="509">
        <v>2388.98</v>
      </c>
      <c r="G972" s="510" t="s">
        <v>1209</v>
      </c>
      <c r="H972" s="520" t="s">
        <v>423</v>
      </c>
      <c r="I972" s="510" t="s">
        <v>7613</v>
      </c>
      <c r="J972" s="522" t="s">
        <v>1105</v>
      </c>
      <c r="K972" s="522" t="s">
        <v>1188</v>
      </c>
      <c r="L972" s="511" t="s">
        <v>4137</v>
      </c>
      <c r="M972" s="610">
        <v>186718726</v>
      </c>
      <c r="N972" s="548">
        <v>45132</v>
      </c>
      <c r="O972" s="512">
        <f t="shared" si="46"/>
        <v>7</v>
      </c>
      <c r="P972" s="512">
        <f t="shared" si="47"/>
        <v>7</v>
      </c>
      <c r="Q972" s="498" t="str">
        <f t="shared" si="48"/>
        <v>Gastos_com_Pessoal</v>
      </c>
    </row>
    <row r="973" spans="1:17" ht="25.5" hidden="1" x14ac:dyDescent="0.2">
      <c r="A973" s="505">
        <v>5818</v>
      </c>
      <c r="B973" s="506">
        <v>45132</v>
      </c>
      <c r="C973" s="507">
        <v>45108</v>
      </c>
      <c r="D973" s="520" t="s">
        <v>176</v>
      </c>
      <c r="E973" s="520" t="s">
        <v>262</v>
      </c>
      <c r="F973" s="509">
        <v>796.33</v>
      </c>
      <c r="G973" s="510" t="s">
        <v>1210</v>
      </c>
      <c r="H973" s="520" t="s">
        <v>423</v>
      </c>
      <c r="I973" s="510" t="s">
        <v>7613</v>
      </c>
      <c r="J973" s="522" t="s">
        <v>1105</v>
      </c>
      <c r="K973" s="522" t="s">
        <v>1188</v>
      </c>
      <c r="L973" s="511" t="s">
        <v>4137</v>
      </c>
      <c r="M973" s="610">
        <v>186718726</v>
      </c>
      <c r="N973" s="548">
        <v>45132</v>
      </c>
      <c r="O973" s="512">
        <f t="shared" si="46"/>
        <v>7</v>
      </c>
      <c r="P973" s="512">
        <f t="shared" si="47"/>
        <v>7</v>
      </c>
      <c r="Q973" s="498" t="str">
        <f t="shared" si="48"/>
        <v>Gastos_com_Pessoal</v>
      </c>
    </row>
    <row r="974" spans="1:17" ht="36" hidden="1" x14ac:dyDescent="0.2">
      <c r="A974" s="505">
        <v>5819</v>
      </c>
      <c r="B974" s="506">
        <v>45132</v>
      </c>
      <c r="C974" s="507">
        <v>45108</v>
      </c>
      <c r="D974" s="520" t="s">
        <v>176</v>
      </c>
      <c r="E974" s="520" t="s">
        <v>169</v>
      </c>
      <c r="F974" s="509">
        <v>4368.2</v>
      </c>
      <c r="G974" s="510" t="s">
        <v>1211</v>
      </c>
      <c r="H974" s="520" t="s">
        <v>423</v>
      </c>
      <c r="I974" s="510" t="s">
        <v>7613</v>
      </c>
      <c r="J974" s="522" t="s">
        <v>1105</v>
      </c>
      <c r="K974" s="522" t="s">
        <v>1188</v>
      </c>
      <c r="L974" s="511" t="s">
        <v>4137</v>
      </c>
      <c r="M974" s="610">
        <v>186718726</v>
      </c>
      <c r="N974" s="548">
        <v>45132</v>
      </c>
      <c r="O974" s="512">
        <f t="shared" si="46"/>
        <v>7</v>
      </c>
      <c r="P974" s="512">
        <f t="shared" si="47"/>
        <v>7</v>
      </c>
      <c r="Q974" s="498" t="str">
        <f t="shared" si="48"/>
        <v>Gastos_com_Pessoal</v>
      </c>
    </row>
    <row r="975" spans="1:17" ht="24" hidden="1" x14ac:dyDescent="0.2">
      <c r="A975" s="505">
        <v>5820</v>
      </c>
      <c r="B975" s="506">
        <v>45132</v>
      </c>
      <c r="C975" s="507">
        <v>45108</v>
      </c>
      <c r="D975" s="508" t="s">
        <v>264</v>
      </c>
      <c r="E975" s="520" t="s">
        <v>293</v>
      </c>
      <c r="F975" s="509">
        <v>75</v>
      </c>
      <c r="G975" s="520" t="s">
        <v>4735</v>
      </c>
      <c r="H975" s="520" t="s">
        <v>416</v>
      </c>
      <c r="I975" s="510" t="s">
        <v>3046</v>
      </c>
      <c r="J975" s="522" t="s">
        <v>1295</v>
      </c>
      <c r="K975" s="522" t="s">
        <v>1188</v>
      </c>
      <c r="L975" s="511" t="s">
        <v>4137</v>
      </c>
      <c r="M975" s="610">
        <v>186718726</v>
      </c>
      <c r="N975" s="548">
        <v>45132</v>
      </c>
      <c r="O975" s="512">
        <f t="shared" si="46"/>
        <v>7</v>
      </c>
      <c r="P975" s="512">
        <f t="shared" si="47"/>
        <v>7</v>
      </c>
      <c r="Q975" s="498" t="str">
        <f t="shared" si="48"/>
        <v>Gastos_Gerais</v>
      </c>
    </row>
    <row r="976" spans="1:17" ht="24" hidden="1" x14ac:dyDescent="0.2">
      <c r="A976" s="505">
        <v>5821</v>
      </c>
      <c r="B976" s="506">
        <v>45132</v>
      </c>
      <c r="C976" s="507">
        <v>45078</v>
      </c>
      <c r="D976" s="508" t="s">
        <v>264</v>
      </c>
      <c r="E976" s="520" t="s">
        <v>208</v>
      </c>
      <c r="F976" s="509">
        <v>65</v>
      </c>
      <c r="G976" s="520" t="s">
        <v>7373</v>
      </c>
      <c r="H976" s="520" t="s">
        <v>420</v>
      </c>
      <c r="I976" s="510" t="s">
        <v>6496</v>
      </c>
      <c r="J976" s="522" t="s">
        <v>7374</v>
      </c>
      <c r="K976" s="522" t="s">
        <v>1157</v>
      </c>
      <c r="L976" s="511" t="s">
        <v>32</v>
      </c>
      <c r="M976" s="610">
        <v>231398</v>
      </c>
      <c r="N976" s="548">
        <v>45105</v>
      </c>
      <c r="O976" s="512">
        <f t="shared" si="46"/>
        <v>7</v>
      </c>
      <c r="P976" s="512">
        <f t="shared" si="47"/>
        <v>6</v>
      </c>
      <c r="Q976" s="498" t="str">
        <f t="shared" si="48"/>
        <v>Gastos_Gerais</v>
      </c>
    </row>
    <row r="977" spans="1:17" ht="36" hidden="1" x14ac:dyDescent="0.2">
      <c r="A977" s="505">
        <v>5822</v>
      </c>
      <c r="B977" s="506">
        <v>45132</v>
      </c>
      <c r="C977" s="507">
        <v>45078</v>
      </c>
      <c r="D977" s="508" t="s">
        <v>264</v>
      </c>
      <c r="E977" s="520" t="s">
        <v>408</v>
      </c>
      <c r="F977" s="509">
        <v>161.5</v>
      </c>
      <c r="G977" s="520" t="s">
        <v>3572</v>
      </c>
      <c r="H977" s="520" t="s">
        <v>419</v>
      </c>
      <c r="I977" s="510" t="s">
        <v>1820</v>
      </c>
      <c r="J977" s="522" t="s">
        <v>1821</v>
      </c>
      <c r="K977" s="522" t="s">
        <v>1157</v>
      </c>
      <c r="L977" s="511" t="s">
        <v>32</v>
      </c>
      <c r="M977" s="610">
        <v>3194</v>
      </c>
      <c r="N977" s="548">
        <v>45126</v>
      </c>
      <c r="O977" s="512">
        <f t="shared" si="46"/>
        <v>7</v>
      </c>
      <c r="P977" s="512">
        <f t="shared" si="47"/>
        <v>6</v>
      </c>
      <c r="Q977" s="498" t="str">
        <f t="shared" si="48"/>
        <v>Gastos_Gerais</v>
      </c>
    </row>
    <row r="978" spans="1:17" ht="36" hidden="1" x14ac:dyDescent="0.2">
      <c r="A978" s="505">
        <v>5823</v>
      </c>
      <c r="B978" s="506">
        <v>45132</v>
      </c>
      <c r="C978" s="507">
        <v>45078</v>
      </c>
      <c r="D978" s="508" t="s">
        <v>264</v>
      </c>
      <c r="E978" s="520" t="s">
        <v>408</v>
      </c>
      <c r="F978" s="509">
        <v>161.5</v>
      </c>
      <c r="G978" s="520" t="s">
        <v>3572</v>
      </c>
      <c r="H978" s="520" t="s">
        <v>421</v>
      </c>
      <c r="I978" s="510" t="s">
        <v>1820</v>
      </c>
      <c r="J978" s="522" t="s">
        <v>1821</v>
      </c>
      <c r="K978" s="522" t="s">
        <v>1157</v>
      </c>
      <c r="L978" s="511" t="s">
        <v>32</v>
      </c>
      <c r="M978" s="610">
        <v>3195</v>
      </c>
      <c r="N978" s="548">
        <v>45126</v>
      </c>
      <c r="O978" s="512">
        <f t="shared" si="46"/>
        <v>7</v>
      </c>
      <c r="P978" s="512">
        <f t="shared" si="47"/>
        <v>6</v>
      </c>
      <c r="Q978" s="498" t="str">
        <f t="shared" si="48"/>
        <v>Gastos_Gerais</v>
      </c>
    </row>
    <row r="979" spans="1:17" ht="36" hidden="1" x14ac:dyDescent="0.2">
      <c r="A979" s="505">
        <v>5824</v>
      </c>
      <c r="B979" s="506">
        <v>45132</v>
      </c>
      <c r="C979" s="507">
        <v>45078</v>
      </c>
      <c r="D979" s="508" t="s">
        <v>264</v>
      </c>
      <c r="E979" s="520" t="s">
        <v>408</v>
      </c>
      <c r="F979" s="509">
        <v>161.5</v>
      </c>
      <c r="G979" s="520" t="s">
        <v>3572</v>
      </c>
      <c r="H979" s="520" t="s">
        <v>493</v>
      </c>
      <c r="I979" s="510" t="s">
        <v>1820</v>
      </c>
      <c r="J979" s="522" t="s">
        <v>1821</v>
      </c>
      <c r="K979" s="522" t="s">
        <v>1157</v>
      </c>
      <c r="L979" s="511" t="s">
        <v>32</v>
      </c>
      <c r="M979" s="610">
        <v>3196</v>
      </c>
      <c r="N979" s="548">
        <v>45126</v>
      </c>
      <c r="O979" s="512">
        <f t="shared" si="46"/>
        <v>7</v>
      </c>
      <c r="P979" s="512">
        <f t="shared" si="47"/>
        <v>6</v>
      </c>
      <c r="Q979" s="498" t="str">
        <f t="shared" si="48"/>
        <v>Gastos_Gerais</v>
      </c>
    </row>
    <row r="980" spans="1:17" ht="36" hidden="1" x14ac:dyDescent="0.2">
      <c r="A980" s="505">
        <v>5825</v>
      </c>
      <c r="B980" s="506">
        <v>45132</v>
      </c>
      <c r="C980" s="507">
        <v>45078</v>
      </c>
      <c r="D980" s="508" t="s">
        <v>264</v>
      </c>
      <c r="E980" s="520" t="s">
        <v>408</v>
      </c>
      <c r="F980" s="509">
        <v>161.5</v>
      </c>
      <c r="G980" s="520" t="s">
        <v>3572</v>
      </c>
      <c r="H980" s="520" t="s">
        <v>414</v>
      </c>
      <c r="I980" s="510" t="s">
        <v>1820</v>
      </c>
      <c r="J980" s="522" t="s">
        <v>1821</v>
      </c>
      <c r="K980" s="522" t="s">
        <v>1157</v>
      </c>
      <c r="L980" s="511" t="s">
        <v>32</v>
      </c>
      <c r="M980" s="610">
        <v>3375</v>
      </c>
      <c r="N980" s="548">
        <v>45126</v>
      </c>
      <c r="O980" s="512">
        <f t="shared" si="46"/>
        <v>7</v>
      </c>
      <c r="P980" s="512">
        <f t="shared" si="47"/>
        <v>6</v>
      </c>
      <c r="Q980" s="498" t="str">
        <f t="shared" si="48"/>
        <v>Gastos_Gerais</v>
      </c>
    </row>
    <row r="981" spans="1:17" ht="36" hidden="1" x14ac:dyDescent="0.2">
      <c r="A981" s="505">
        <v>5826</v>
      </c>
      <c r="B981" s="506">
        <v>45132</v>
      </c>
      <c r="C981" s="507">
        <v>45078</v>
      </c>
      <c r="D981" s="508" t="s">
        <v>264</v>
      </c>
      <c r="E981" s="520" t="s">
        <v>408</v>
      </c>
      <c r="F981" s="509">
        <v>161.5</v>
      </c>
      <c r="G981" s="520" t="s">
        <v>3572</v>
      </c>
      <c r="H981" s="520" t="s">
        <v>423</v>
      </c>
      <c r="I981" s="510" t="s">
        <v>1820</v>
      </c>
      <c r="J981" s="522" t="s">
        <v>1821</v>
      </c>
      <c r="K981" s="522" t="s">
        <v>1157</v>
      </c>
      <c r="L981" s="511" t="s">
        <v>32</v>
      </c>
      <c r="M981" s="610">
        <v>3376</v>
      </c>
      <c r="N981" s="548">
        <v>45126</v>
      </c>
      <c r="O981" s="512">
        <f t="shared" si="46"/>
        <v>7</v>
      </c>
      <c r="P981" s="512">
        <f t="shared" si="47"/>
        <v>6</v>
      </c>
      <c r="Q981" s="498" t="str">
        <f t="shared" si="48"/>
        <v>Gastos_Gerais</v>
      </c>
    </row>
    <row r="982" spans="1:17" ht="24" hidden="1" x14ac:dyDescent="0.2">
      <c r="A982" s="505">
        <v>5827</v>
      </c>
      <c r="B982" s="506">
        <v>45132</v>
      </c>
      <c r="C982" s="507">
        <v>45108</v>
      </c>
      <c r="D982" s="508" t="s">
        <v>33</v>
      </c>
      <c r="E982" s="508" t="s">
        <v>324</v>
      </c>
      <c r="F982" s="509">
        <v>0.02</v>
      </c>
      <c r="G982" s="455" t="s">
        <v>7584</v>
      </c>
      <c r="H982" s="456" t="s">
        <v>302</v>
      </c>
      <c r="I982" s="461" t="s">
        <v>1509</v>
      </c>
      <c r="J982" s="425" t="s">
        <v>1510</v>
      </c>
      <c r="K982" s="425" t="s">
        <v>4035</v>
      </c>
      <c r="L982" s="426" t="s">
        <v>1255</v>
      </c>
      <c r="M982" s="610" t="s">
        <v>425</v>
      </c>
      <c r="N982" s="548">
        <v>45132</v>
      </c>
      <c r="O982" s="512">
        <f t="shared" si="46"/>
        <v>7</v>
      </c>
      <c r="P982" s="512">
        <f t="shared" si="47"/>
        <v>7</v>
      </c>
      <c r="Q982" s="498" t="str">
        <f t="shared" si="48"/>
        <v>Receitas</v>
      </c>
    </row>
    <row r="983" spans="1:17" ht="24" hidden="1" x14ac:dyDescent="0.2">
      <c r="A983" s="505">
        <v>5828</v>
      </c>
      <c r="B983" s="506">
        <v>45133</v>
      </c>
      <c r="C983" s="507">
        <v>45078</v>
      </c>
      <c r="D983" s="508" t="s">
        <v>264</v>
      </c>
      <c r="E983" s="520" t="s">
        <v>82</v>
      </c>
      <c r="F983" s="509">
        <v>18742.330000000002</v>
      </c>
      <c r="G983" s="520" t="s">
        <v>1154</v>
      </c>
      <c r="H983" s="520" t="s">
        <v>421</v>
      </c>
      <c r="I983" s="510" t="s">
        <v>1682</v>
      </c>
      <c r="J983" s="522" t="s">
        <v>1156</v>
      </c>
      <c r="K983" s="522" t="s">
        <v>1157</v>
      </c>
      <c r="L983" s="511" t="s">
        <v>1158</v>
      </c>
      <c r="M983" s="610" t="s">
        <v>7375</v>
      </c>
      <c r="N983" s="548">
        <v>45133</v>
      </c>
      <c r="O983" s="512">
        <f t="shared" si="46"/>
        <v>7</v>
      </c>
      <c r="P983" s="512">
        <f t="shared" si="47"/>
        <v>6</v>
      </c>
      <c r="Q983" s="498" t="str">
        <f t="shared" si="48"/>
        <v>Gastos_Gerais</v>
      </c>
    </row>
    <row r="984" spans="1:17" hidden="1" x14ac:dyDescent="0.2">
      <c r="A984" s="505">
        <v>5829</v>
      </c>
      <c r="B984" s="506">
        <v>45133</v>
      </c>
      <c r="C984" s="507">
        <v>45078</v>
      </c>
      <c r="D984" s="508" t="s">
        <v>264</v>
      </c>
      <c r="E984" s="520" t="s">
        <v>83</v>
      </c>
      <c r="F984" s="509">
        <v>11020.92</v>
      </c>
      <c r="G984" s="520" t="s">
        <v>83</v>
      </c>
      <c r="H984" s="520" t="s">
        <v>1032</v>
      </c>
      <c r="I984" s="510" t="s">
        <v>7516</v>
      </c>
      <c r="J984" s="522" t="s">
        <v>1162</v>
      </c>
      <c r="K984" s="522" t="s">
        <v>1157</v>
      </c>
      <c r="L984" s="511" t="s">
        <v>32</v>
      </c>
      <c r="M984" s="610">
        <v>47940805</v>
      </c>
      <c r="N984" s="548">
        <v>45133</v>
      </c>
      <c r="O984" s="512">
        <f t="shared" si="46"/>
        <v>7</v>
      </c>
      <c r="P984" s="512">
        <f t="shared" si="47"/>
        <v>6</v>
      </c>
      <c r="Q984" s="498" t="str">
        <f t="shared" si="48"/>
        <v>Gastos_Gerais</v>
      </c>
    </row>
    <row r="985" spans="1:17" ht="25.5" hidden="1" x14ac:dyDescent="0.2">
      <c r="A985" s="505">
        <v>5830</v>
      </c>
      <c r="B985" s="506">
        <v>45133</v>
      </c>
      <c r="C985" s="507">
        <v>45139</v>
      </c>
      <c r="D985" s="520" t="s">
        <v>176</v>
      </c>
      <c r="E985" s="520" t="s">
        <v>158</v>
      </c>
      <c r="F985" s="509">
        <v>548.79999999999995</v>
      </c>
      <c r="G985" s="456" t="s">
        <v>5346</v>
      </c>
      <c r="H985" s="461" t="s">
        <v>418</v>
      </c>
      <c r="I985" s="461" t="s">
        <v>4649</v>
      </c>
      <c r="J985" s="522" t="s">
        <v>1986</v>
      </c>
      <c r="K985" s="522" t="s">
        <v>1157</v>
      </c>
      <c r="L985" s="511" t="s">
        <v>32</v>
      </c>
      <c r="M985" s="610">
        <v>68474</v>
      </c>
      <c r="N985" s="548">
        <v>45134</v>
      </c>
      <c r="O985" s="512">
        <f t="shared" si="46"/>
        <v>7</v>
      </c>
      <c r="P985" s="512">
        <f t="shared" si="47"/>
        <v>8</v>
      </c>
      <c r="Q985" s="498" t="str">
        <f t="shared" si="48"/>
        <v>Gastos_com_Pessoal</v>
      </c>
    </row>
    <row r="986" spans="1:17" ht="36" hidden="1" x14ac:dyDescent="0.2">
      <c r="A986" s="505">
        <v>5831</v>
      </c>
      <c r="B986" s="506">
        <v>45133</v>
      </c>
      <c r="C986" s="507">
        <v>45078</v>
      </c>
      <c r="D986" s="508" t="s">
        <v>264</v>
      </c>
      <c r="E986" s="520" t="s">
        <v>96</v>
      </c>
      <c r="F986" s="509">
        <v>504.95</v>
      </c>
      <c r="G986" s="520" t="s">
        <v>7376</v>
      </c>
      <c r="H986" s="520" t="s">
        <v>420</v>
      </c>
      <c r="I986" s="510" t="s">
        <v>7617</v>
      </c>
      <c r="J986" s="522" t="s">
        <v>7377</v>
      </c>
      <c r="K986" s="522" t="s">
        <v>1157</v>
      </c>
      <c r="L986" s="511" t="s">
        <v>32</v>
      </c>
      <c r="M986" s="610">
        <v>4526</v>
      </c>
      <c r="N986" s="548">
        <v>45132</v>
      </c>
      <c r="O986" s="512">
        <f t="shared" si="46"/>
        <v>7</v>
      </c>
      <c r="P986" s="512">
        <f t="shared" si="47"/>
        <v>6</v>
      </c>
      <c r="Q986" s="498" t="str">
        <f t="shared" si="48"/>
        <v>Gastos_Gerais</v>
      </c>
    </row>
    <row r="987" spans="1:17" ht="24" hidden="1" x14ac:dyDescent="0.2">
      <c r="A987" s="505">
        <v>5832</v>
      </c>
      <c r="B987" s="506">
        <v>45133</v>
      </c>
      <c r="C987" s="507">
        <v>45078</v>
      </c>
      <c r="D987" s="508" t="s">
        <v>264</v>
      </c>
      <c r="E987" s="520" t="s">
        <v>96</v>
      </c>
      <c r="F987" s="509">
        <v>167.44</v>
      </c>
      <c r="G987" s="520" t="s">
        <v>7378</v>
      </c>
      <c r="H987" s="520" t="s">
        <v>418</v>
      </c>
      <c r="I987" s="510" t="s">
        <v>1619</v>
      </c>
      <c r="J987" s="522" t="s">
        <v>1620</v>
      </c>
      <c r="K987" s="522" t="s">
        <v>1157</v>
      </c>
      <c r="L987" s="511" t="s">
        <v>32</v>
      </c>
      <c r="M987" s="610">
        <v>1299</v>
      </c>
      <c r="N987" s="548">
        <v>45133</v>
      </c>
      <c r="O987" s="512">
        <f t="shared" si="46"/>
        <v>7</v>
      </c>
      <c r="P987" s="512">
        <f t="shared" si="47"/>
        <v>6</v>
      </c>
      <c r="Q987" s="498" t="str">
        <f t="shared" si="48"/>
        <v>Gastos_Gerais</v>
      </c>
    </row>
    <row r="988" spans="1:17" ht="36" hidden="1" x14ac:dyDescent="0.2">
      <c r="A988" s="505">
        <v>5833</v>
      </c>
      <c r="B988" s="506">
        <v>45133</v>
      </c>
      <c r="C988" s="507">
        <v>45139</v>
      </c>
      <c r="D988" s="520" t="s">
        <v>176</v>
      </c>
      <c r="E988" s="520" t="s">
        <v>158</v>
      </c>
      <c r="F988" s="509">
        <v>833</v>
      </c>
      <c r="G988" s="520" t="s">
        <v>7618</v>
      </c>
      <c r="H988" s="520" t="s">
        <v>417</v>
      </c>
      <c r="I988" s="510" t="s">
        <v>5568</v>
      </c>
      <c r="J988" s="522" t="s">
        <v>1323</v>
      </c>
      <c r="K988" s="522" t="s">
        <v>1157</v>
      </c>
      <c r="L988" s="511" t="s">
        <v>32</v>
      </c>
      <c r="M988" s="610">
        <v>206718</v>
      </c>
      <c r="N988" s="548">
        <v>45135</v>
      </c>
      <c r="O988" s="512">
        <f t="shared" si="46"/>
        <v>7</v>
      </c>
      <c r="P988" s="512">
        <f t="shared" si="47"/>
        <v>8</v>
      </c>
      <c r="Q988" s="498" t="str">
        <f t="shared" si="48"/>
        <v>Gastos_com_Pessoal</v>
      </c>
    </row>
    <row r="989" spans="1:17" ht="36" hidden="1" x14ac:dyDescent="0.2">
      <c r="A989" s="505">
        <v>5834</v>
      </c>
      <c r="B989" s="506">
        <v>45133</v>
      </c>
      <c r="C989" s="507">
        <v>45139</v>
      </c>
      <c r="D989" s="520" t="s">
        <v>176</v>
      </c>
      <c r="E989" s="520" t="s">
        <v>158</v>
      </c>
      <c r="F989" s="509">
        <v>1197</v>
      </c>
      <c r="G989" s="520" t="s">
        <v>7619</v>
      </c>
      <c r="H989" s="520" t="s">
        <v>420</v>
      </c>
      <c r="I989" s="510" t="s">
        <v>7379</v>
      </c>
      <c r="J989" s="522" t="s">
        <v>1974</v>
      </c>
      <c r="K989" s="522" t="s">
        <v>1157</v>
      </c>
      <c r="L989" s="511" t="s">
        <v>32</v>
      </c>
      <c r="M989" s="610">
        <v>20239918</v>
      </c>
      <c r="N989" s="548">
        <v>45135</v>
      </c>
      <c r="O989" s="512">
        <f t="shared" si="46"/>
        <v>7</v>
      </c>
      <c r="P989" s="512">
        <f t="shared" si="47"/>
        <v>8</v>
      </c>
      <c r="Q989" s="498" t="str">
        <f t="shared" si="48"/>
        <v>Gastos_com_Pessoal</v>
      </c>
    </row>
    <row r="990" spans="1:17" ht="36" hidden="1" x14ac:dyDescent="0.2">
      <c r="A990" s="505">
        <v>5835</v>
      </c>
      <c r="B990" s="506">
        <v>45133</v>
      </c>
      <c r="C990" s="507">
        <v>45108</v>
      </c>
      <c r="D990" s="508" t="s">
        <v>264</v>
      </c>
      <c r="E990" s="520" t="s">
        <v>388</v>
      </c>
      <c r="F990" s="509">
        <v>2408.6999999999998</v>
      </c>
      <c r="G990" s="520" t="s">
        <v>7380</v>
      </c>
      <c r="H990" s="520" t="s">
        <v>414</v>
      </c>
      <c r="I990" s="510" t="s">
        <v>7620</v>
      </c>
      <c r="J990" s="522" t="s">
        <v>7381</v>
      </c>
      <c r="K990" s="522" t="s">
        <v>1157</v>
      </c>
      <c r="L990" s="511" t="s">
        <v>32</v>
      </c>
      <c r="M990" s="610">
        <v>16371</v>
      </c>
      <c r="N990" s="548">
        <v>45127</v>
      </c>
      <c r="O990" s="512">
        <f t="shared" si="46"/>
        <v>7</v>
      </c>
      <c r="P990" s="512">
        <f t="shared" si="47"/>
        <v>7</v>
      </c>
      <c r="Q990" s="498" t="str">
        <f t="shared" si="48"/>
        <v>Gastos_Gerais</v>
      </c>
    </row>
    <row r="991" spans="1:17" ht="24" hidden="1" x14ac:dyDescent="0.2">
      <c r="A991" s="505">
        <v>5836</v>
      </c>
      <c r="B991" s="506">
        <v>45133</v>
      </c>
      <c r="C991" s="507">
        <v>45108</v>
      </c>
      <c r="D991" s="508" t="s">
        <v>264</v>
      </c>
      <c r="E991" s="520" t="s">
        <v>388</v>
      </c>
      <c r="F991" s="509">
        <v>331.3</v>
      </c>
      <c r="G991" s="520" t="s">
        <v>7382</v>
      </c>
      <c r="H991" s="520" t="s">
        <v>414</v>
      </c>
      <c r="I991" s="510" t="s">
        <v>7620</v>
      </c>
      <c r="J991" s="522" t="s">
        <v>7381</v>
      </c>
      <c r="K991" s="522" t="s">
        <v>1157</v>
      </c>
      <c r="L991" s="511" t="s">
        <v>32</v>
      </c>
      <c r="M991" s="610">
        <v>81</v>
      </c>
      <c r="N991" s="548">
        <v>45133</v>
      </c>
      <c r="O991" s="512">
        <f t="shared" si="46"/>
        <v>7</v>
      </c>
      <c r="P991" s="512">
        <f t="shared" si="47"/>
        <v>7</v>
      </c>
      <c r="Q991" s="498" t="str">
        <f t="shared" si="48"/>
        <v>Gastos_Gerais</v>
      </c>
    </row>
    <row r="992" spans="1:17" ht="24" hidden="1" x14ac:dyDescent="0.2">
      <c r="A992" s="505">
        <v>5837</v>
      </c>
      <c r="B992" s="506">
        <v>45133</v>
      </c>
      <c r="C992" s="507">
        <v>45108</v>
      </c>
      <c r="D992" s="508" t="s">
        <v>264</v>
      </c>
      <c r="E992" s="520" t="s">
        <v>293</v>
      </c>
      <c r="F992" s="509">
        <v>150</v>
      </c>
      <c r="G992" s="520" t="s">
        <v>7508</v>
      </c>
      <c r="H992" s="520" t="s">
        <v>419</v>
      </c>
      <c r="I992" s="510" t="s">
        <v>6262</v>
      </c>
      <c r="J992" s="522" t="s">
        <v>2372</v>
      </c>
      <c r="K992" s="522" t="s">
        <v>1188</v>
      </c>
      <c r="L992" s="511" t="s">
        <v>4137</v>
      </c>
      <c r="M992" s="610">
        <v>386979029</v>
      </c>
      <c r="N992" s="548">
        <v>45133</v>
      </c>
      <c r="O992" s="512">
        <f t="shared" si="46"/>
        <v>7</v>
      </c>
      <c r="P992" s="512">
        <f t="shared" si="47"/>
        <v>7</v>
      </c>
      <c r="Q992" s="498" t="str">
        <f t="shared" si="48"/>
        <v>Gastos_Gerais</v>
      </c>
    </row>
    <row r="993" spans="1:17" ht="24" hidden="1" x14ac:dyDescent="0.2">
      <c r="A993" s="505">
        <v>5838</v>
      </c>
      <c r="B993" s="506">
        <v>45133</v>
      </c>
      <c r="C993" s="507">
        <v>45108</v>
      </c>
      <c r="D993" s="508" t="s">
        <v>264</v>
      </c>
      <c r="E993" s="520" t="s">
        <v>293</v>
      </c>
      <c r="F993" s="509">
        <v>150</v>
      </c>
      <c r="G993" s="520" t="s">
        <v>7621</v>
      </c>
      <c r="H993" s="520" t="s">
        <v>419</v>
      </c>
      <c r="I993" s="510" t="s">
        <v>6207</v>
      </c>
      <c r="J993" s="522" t="s">
        <v>6208</v>
      </c>
      <c r="K993" s="522" t="s">
        <v>1188</v>
      </c>
      <c r="L993" s="511" t="s">
        <v>4137</v>
      </c>
      <c r="M993" s="610">
        <v>386979029</v>
      </c>
      <c r="N993" s="548">
        <v>45133</v>
      </c>
      <c r="O993" s="512">
        <f t="shared" si="46"/>
        <v>7</v>
      </c>
      <c r="P993" s="512">
        <f t="shared" si="47"/>
        <v>7</v>
      </c>
      <c r="Q993" s="498" t="str">
        <f t="shared" si="48"/>
        <v>Gastos_Gerais</v>
      </c>
    </row>
    <row r="994" spans="1:17" ht="24" hidden="1" x14ac:dyDescent="0.2">
      <c r="A994" s="505">
        <v>5839</v>
      </c>
      <c r="B994" s="506">
        <v>45133</v>
      </c>
      <c r="C994" s="507">
        <v>45108</v>
      </c>
      <c r="D994" s="508" t="s">
        <v>264</v>
      </c>
      <c r="E994" s="520" t="s">
        <v>293</v>
      </c>
      <c r="F994" s="509">
        <v>225</v>
      </c>
      <c r="G994" s="520" t="s">
        <v>7383</v>
      </c>
      <c r="H994" s="520" t="s">
        <v>423</v>
      </c>
      <c r="I994" s="510" t="s">
        <v>7384</v>
      </c>
      <c r="J994" s="522" t="s">
        <v>1959</v>
      </c>
      <c r="K994" s="522" t="s">
        <v>1188</v>
      </c>
      <c r="L994" s="511" t="s">
        <v>4137</v>
      </c>
      <c r="M994" s="610">
        <v>986893279</v>
      </c>
      <c r="N994" s="548">
        <v>45133</v>
      </c>
      <c r="O994" s="512">
        <f t="shared" si="46"/>
        <v>7</v>
      </c>
      <c r="P994" s="512">
        <f t="shared" si="47"/>
        <v>7</v>
      </c>
      <c r="Q994" s="498" t="str">
        <f t="shared" si="48"/>
        <v>Gastos_Gerais</v>
      </c>
    </row>
    <row r="995" spans="1:17" ht="24" hidden="1" x14ac:dyDescent="0.2">
      <c r="A995" s="505">
        <v>5840</v>
      </c>
      <c r="B995" s="506">
        <v>45133</v>
      </c>
      <c r="C995" s="507">
        <v>45108</v>
      </c>
      <c r="D995" s="508" t="s">
        <v>264</v>
      </c>
      <c r="E995" s="520" t="s">
        <v>293</v>
      </c>
      <c r="F995" s="509">
        <v>225</v>
      </c>
      <c r="G995" s="520" t="s">
        <v>7385</v>
      </c>
      <c r="H995" s="520" t="s">
        <v>423</v>
      </c>
      <c r="I995" s="510" t="s">
        <v>7386</v>
      </c>
      <c r="J995" s="522" t="s">
        <v>5945</v>
      </c>
      <c r="K995" s="522" t="s">
        <v>1188</v>
      </c>
      <c r="L995" s="511" t="s">
        <v>4137</v>
      </c>
      <c r="M995" s="610">
        <v>986893279</v>
      </c>
      <c r="N995" s="548">
        <v>45133</v>
      </c>
      <c r="O995" s="512">
        <f t="shared" si="46"/>
        <v>7</v>
      </c>
      <c r="P995" s="512">
        <f t="shared" si="47"/>
        <v>7</v>
      </c>
      <c r="Q995" s="498" t="str">
        <f t="shared" si="48"/>
        <v>Gastos_Gerais</v>
      </c>
    </row>
    <row r="996" spans="1:17" hidden="1" x14ac:dyDescent="0.2">
      <c r="A996" s="505">
        <v>5841</v>
      </c>
      <c r="B996" s="506">
        <v>45133</v>
      </c>
      <c r="C996" s="507">
        <v>45108</v>
      </c>
      <c r="D996" s="508" t="s">
        <v>264</v>
      </c>
      <c r="E996" s="520" t="s">
        <v>96</v>
      </c>
      <c r="F996" s="509">
        <v>1243.9000000000001</v>
      </c>
      <c r="G996" s="520" t="s">
        <v>7387</v>
      </c>
      <c r="H996" s="520" t="s">
        <v>421</v>
      </c>
      <c r="I996" s="510" t="s">
        <v>5406</v>
      </c>
      <c r="J996" s="522" t="s">
        <v>5407</v>
      </c>
      <c r="K996" s="522" t="s">
        <v>1157</v>
      </c>
      <c r="L996" s="511" t="s">
        <v>32</v>
      </c>
      <c r="M996" s="610">
        <v>10504</v>
      </c>
      <c r="N996" s="548">
        <v>45132</v>
      </c>
      <c r="O996" s="512">
        <f t="shared" si="46"/>
        <v>7</v>
      </c>
      <c r="P996" s="512">
        <f t="shared" si="47"/>
        <v>7</v>
      </c>
      <c r="Q996" s="498" t="str">
        <f t="shared" si="48"/>
        <v>Gastos_Gerais</v>
      </c>
    </row>
    <row r="997" spans="1:17" ht="25.5" hidden="1" x14ac:dyDescent="0.2">
      <c r="A997" s="505">
        <v>5842</v>
      </c>
      <c r="B997" s="506">
        <v>45133</v>
      </c>
      <c r="C997" s="507">
        <v>45139</v>
      </c>
      <c r="D997" s="520" t="s">
        <v>176</v>
      </c>
      <c r="E997" s="520" t="s">
        <v>6</v>
      </c>
      <c r="F997" s="509">
        <v>14670</v>
      </c>
      <c r="G997" s="520" t="s">
        <v>8292</v>
      </c>
      <c r="H997" s="520" t="s">
        <v>302</v>
      </c>
      <c r="I997" s="510" t="s">
        <v>6749</v>
      </c>
      <c r="J997" s="522" t="s">
        <v>1232</v>
      </c>
      <c r="K997" s="522" t="s">
        <v>1157</v>
      </c>
      <c r="L997" s="511" t="s">
        <v>32</v>
      </c>
      <c r="M997" s="610">
        <v>3145825</v>
      </c>
      <c r="N997" s="548">
        <v>45135</v>
      </c>
      <c r="O997" s="512">
        <f t="shared" si="46"/>
        <v>7</v>
      </c>
      <c r="P997" s="512">
        <f t="shared" si="47"/>
        <v>8</v>
      </c>
      <c r="Q997" s="498" t="str">
        <f t="shared" si="48"/>
        <v>Gastos_com_Pessoal</v>
      </c>
    </row>
    <row r="998" spans="1:17" ht="25.5" hidden="1" x14ac:dyDescent="0.2">
      <c r="A998" s="505">
        <v>5843</v>
      </c>
      <c r="B998" s="506">
        <v>45133</v>
      </c>
      <c r="C998" s="507">
        <v>45139</v>
      </c>
      <c r="D998" s="520" t="s">
        <v>176</v>
      </c>
      <c r="E998" s="520" t="s">
        <v>158</v>
      </c>
      <c r="F998" s="509">
        <v>299.2</v>
      </c>
      <c r="G998" s="461" t="s">
        <v>5537</v>
      </c>
      <c r="H998" s="461" t="s">
        <v>416</v>
      </c>
      <c r="I998" s="510" t="s">
        <v>2003</v>
      </c>
      <c r="J998" s="522" t="s">
        <v>2004</v>
      </c>
      <c r="K998" s="522" t="s">
        <v>1157</v>
      </c>
      <c r="L998" s="511" t="s">
        <v>1393</v>
      </c>
      <c r="M998" s="610">
        <v>111772</v>
      </c>
      <c r="N998" s="548">
        <v>45134</v>
      </c>
      <c r="O998" s="512">
        <f t="shared" si="46"/>
        <v>7</v>
      </c>
      <c r="P998" s="512">
        <f t="shared" si="47"/>
        <v>8</v>
      </c>
      <c r="Q998" s="498" t="str">
        <f t="shared" si="48"/>
        <v>Gastos_com_Pessoal</v>
      </c>
    </row>
    <row r="999" spans="1:17" ht="25.5" hidden="1" x14ac:dyDescent="0.2">
      <c r="A999" s="505">
        <v>5844</v>
      </c>
      <c r="B999" s="506">
        <v>45133</v>
      </c>
      <c r="C999" s="507">
        <v>45139</v>
      </c>
      <c r="D999" s="520" t="s">
        <v>176</v>
      </c>
      <c r="E999" s="520" t="s">
        <v>158</v>
      </c>
      <c r="F999" s="509">
        <v>996</v>
      </c>
      <c r="G999" s="456" t="s">
        <v>7473</v>
      </c>
      <c r="H999" s="461" t="s">
        <v>416</v>
      </c>
      <c r="I999" s="510" t="s">
        <v>7579</v>
      </c>
      <c r="J999" s="522" t="s">
        <v>1574</v>
      </c>
      <c r="K999" s="522" t="s">
        <v>1157</v>
      </c>
      <c r="L999" s="511" t="s">
        <v>32</v>
      </c>
      <c r="M999" s="610">
        <v>202312932</v>
      </c>
      <c r="N999" s="548">
        <v>45140</v>
      </c>
      <c r="O999" s="512">
        <f t="shared" si="46"/>
        <v>7</v>
      </c>
      <c r="P999" s="512">
        <f t="shared" si="47"/>
        <v>8</v>
      </c>
      <c r="Q999" s="498" t="str">
        <f t="shared" si="48"/>
        <v>Gastos_com_Pessoal</v>
      </c>
    </row>
    <row r="1000" spans="1:17" ht="25.5" hidden="1" x14ac:dyDescent="0.2">
      <c r="A1000" s="505">
        <v>5845</v>
      </c>
      <c r="B1000" s="506">
        <v>45133</v>
      </c>
      <c r="C1000" s="507">
        <v>45139</v>
      </c>
      <c r="D1000" s="508" t="s">
        <v>176</v>
      </c>
      <c r="E1000" s="520" t="s">
        <v>158</v>
      </c>
      <c r="F1000" s="509">
        <v>32420.34</v>
      </c>
      <c r="G1000" s="520" t="s">
        <v>7633</v>
      </c>
      <c r="H1000" s="520" t="s">
        <v>303</v>
      </c>
      <c r="I1000" s="510" t="s">
        <v>6221</v>
      </c>
      <c r="J1000" s="522" t="s">
        <v>1405</v>
      </c>
      <c r="K1000" s="522" t="s">
        <v>1157</v>
      </c>
      <c r="L1000" s="511" t="s">
        <v>7388</v>
      </c>
      <c r="M1000" s="610" t="s">
        <v>7389</v>
      </c>
      <c r="N1000" s="548">
        <v>45133</v>
      </c>
      <c r="O1000" s="512">
        <f t="shared" si="46"/>
        <v>7</v>
      </c>
      <c r="P1000" s="512">
        <f t="shared" si="47"/>
        <v>8</v>
      </c>
      <c r="Q1000" s="498" t="str">
        <f t="shared" si="48"/>
        <v>Gastos_com_Pessoal</v>
      </c>
    </row>
    <row r="1001" spans="1:17" ht="36" hidden="1" x14ac:dyDescent="0.2">
      <c r="A1001" s="505">
        <v>5846</v>
      </c>
      <c r="B1001" s="506">
        <v>45133</v>
      </c>
      <c r="C1001" s="507">
        <v>45139</v>
      </c>
      <c r="D1001" s="508" t="s">
        <v>176</v>
      </c>
      <c r="E1001" s="520" t="s">
        <v>158</v>
      </c>
      <c r="F1001" s="509">
        <v>5444.18</v>
      </c>
      <c r="G1001" s="520" t="s">
        <v>7634</v>
      </c>
      <c r="H1001" s="520" t="s">
        <v>303</v>
      </c>
      <c r="I1001" s="510" t="s">
        <v>4133</v>
      </c>
      <c r="J1001" s="522" t="s">
        <v>1392</v>
      </c>
      <c r="K1001" s="522" t="s">
        <v>1157</v>
      </c>
      <c r="L1001" s="511" t="s">
        <v>32</v>
      </c>
      <c r="M1001" s="610">
        <v>2023221957</v>
      </c>
      <c r="N1001" s="548">
        <v>45135</v>
      </c>
      <c r="O1001" s="512">
        <f t="shared" si="46"/>
        <v>7</v>
      </c>
      <c r="P1001" s="512">
        <f t="shared" si="47"/>
        <v>8</v>
      </c>
      <c r="Q1001" s="498" t="str">
        <f t="shared" si="48"/>
        <v>Gastos_com_Pessoal</v>
      </c>
    </row>
    <row r="1002" spans="1:17" ht="24" hidden="1" x14ac:dyDescent="0.2">
      <c r="A1002" s="505">
        <v>5847</v>
      </c>
      <c r="B1002" s="506">
        <v>45133</v>
      </c>
      <c r="C1002" s="507">
        <v>45108</v>
      </c>
      <c r="D1002" s="508" t="s">
        <v>264</v>
      </c>
      <c r="E1002" s="520" t="s">
        <v>96</v>
      </c>
      <c r="F1002" s="509">
        <v>1484.89</v>
      </c>
      <c r="G1002" s="520" t="s">
        <v>7390</v>
      </c>
      <c r="H1002" s="520" t="s">
        <v>414</v>
      </c>
      <c r="I1002" s="510" t="s">
        <v>7391</v>
      </c>
      <c r="J1002" s="522" t="s">
        <v>3199</v>
      </c>
      <c r="K1002" s="522" t="s">
        <v>1157</v>
      </c>
      <c r="L1002" s="511" t="s">
        <v>32</v>
      </c>
      <c r="M1002" s="610">
        <v>7910</v>
      </c>
      <c r="N1002" s="548">
        <v>45131</v>
      </c>
      <c r="O1002" s="512">
        <f t="shared" si="46"/>
        <v>7</v>
      </c>
      <c r="P1002" s="512">
        <f t="shared" si="47"/>
        <v>7</v>
      </c>
      <c r="Q1002" s="498" t="str">
        <f t="shared" si="48"/>
        <v>Gastos_Gerais</v>
      </c>
    </row>
    <row r="1003" spans="1:17" ht="24" hidden="1" x14ac:dyDescent="0.2">
      <c r="A1003" s="505">
        <v>5848</v>
      </c>
      <c r="B1003" s="506">
        <v>45133</v>
      </c>
      <c r="C1003" s="507">
        <v>45108</v>
      </c>
      <c r="D1003" s="508" t="s">
        <v>264</v>
      </c>
      <c r="E1003" s="508" t="s">
        <v>388</v>
      </c>
      <c r="F1003" s="509">
        <v>1577</v>
      </c>
      <c r="G1003" s="508" t="s">
        <v>7392</v>
      </c>
      <c r="H1003" s="508" t="s">
        <v>423</v>
      </c>
      <c r="I1003" s="508" t="s">
        <v>7393</v>
      </c>
      <c r="J1003" s="524" t="s">
        <v>7394</v>
      </c>
      <c r="K1003" s="535" t="s">
        <v>1157</v>
      </c>
      <c r="L1003" s="524" t="s">
        <v>32</v>
      </c>
      <c r="M1003" s="610">
        <v>16</v>
      </c>
      <c r="N1003" s="548">
        <v>45127</v>
      </c>
      <c r="O1003" s="512">
        <f t="shared" si="46"/>
        <v>7</v>
      </c>
      <c r="P1003" s="512">
        <f t="shared" si="47"/>
        <v>7</v>
      </c>
      <c r="Q1003" s="498" t="str">
        <f t="shared" si="48"/>
        <v>Gastos_Gerais</v>
      </c>
    </row>
    <row r="1004" spans="1:17" ht="24" hidden="1" x14ac:dyDescent="0.2">
      <c r="A1004" s="505">
        <v>5849</v>
      </c>
      <c r="B1004" s="506">
        <v>45133</v>
      </c>
      <c r="C1004" s="507">
        <v>45108</v>
      </c>
      <c r="D1004" s="508" t="s">
        <v>264</v>
      </c>
      <c r="E1004" s="520" t="s">
        <v>6172</v>
      </c>
      <c r="F1004" s="521">
        <v>319.8</v>
      </c>
      <c r="G1004" s="520" t="s">
        <v>7395</v>
      </c>
      <c r="H1004" s="520" t="s">
        <v>416</v>
      </c>
      <c r="I1004" s="510" t="s">
        <v>7396</v>
      </c>
      <c r="J1004" s="522" t="s">
        <v>7397</v>
      </c>
      <c r="K1004" s="522" t="s">
        <v>1157</v>
      </c>
      <c r="L1004" s="511" t="s">
        <v>32</v>
      </c>
      <c r="M1004" s="610">
        <v>97188</v>
      </c>
      <c r="N1004" s="548">
        <v>45120</v>
      </c>
      <c r="O1004" s="512">
        <f t="shared" si="46"/>
        <v>7</v>
      </c>
      <c r="P1004" s="512">
        <f t="shared" si="47"/>
        <v>7</v>
      </c>
      <c r="Q1004" s="498" t="str">
        <f t="shared" si="48"/>
        <v>Gastos_Gerais</v>
      </c>
    </row>
    <row r="1005" spans="1:17" ht="24" hidden="1" x14ac:dyDescent="0.2">
      <c r="A1005" s="505">
        <v>5850</v>
      </c>
      <c r="B1005" s="506">
        <v>45133</v>
      </c>
      <c r="C1005" s="507">
        <v>45078</v>
      </c>
      <c r="D1005" s="508" t="s">
        <v>264</v>
      </c>
      <c r="E1005" s="520" t="s">
        <v>208</v>
      </c>
      <c r="F1005" s="521">
        <v>828</v>
      </c>
      <c r="G1005" s="520" t="s">
        <v>7622</v>
      </c>
      <c r="H1005" s="520" t="s">
        <v>423</v>
      </c>
      <c r="I1005" s="510" t="s">
        <v>6502</v>
      </c>
      <c r="J1005" s="522" t="s">
        <v>3164</v>
      </c>
      <c r="K1005" s="522" t="s">
        <v>1157</v>
      </c>
      <c r="L1005" s="511" t="s">
        <v>32</v>
      </c>
      <c r="M1005" s="610">
        <v>1284441</v>
      </c>
      <c r="N1005" s="548">
        <v>45104</v>
      </c>
      <c r="O1005" s="512">
        <f t="shared" si="46"/>
        <v>7</v>
      </c>
      <c r="P1005" s="512">
        <f t="shared" si="47"/>
        <v>6</v>
      </c>
      <c r="Q1005" s="498" t="str">
        <f t="shared" si="48"/>
        <v>Gastos_Gerais</v>
      </c>
    </row>
    <row r="1006" spans="1:17" hidden="1" x14ac:dyDescent="0.2">
      <c r="A1006" s="505">
        <v>5851</v>
      </c>
      <c r="B1006" s="506">
        <v>45133</v>
      </c>
      <c r="C1006" s="507">
        <v>45078</v>
      </c>
      <c r="D1006" s="508" t="s">
        <v>264</v>
      </c>
      <c r="E1006" s="520" t="s">
        <v>208</v>
      </c>
      <c r="F1006" s="521">
        <v>266</v>
      </c>
      <c r="G1006" s="520" t="s">
        <v>7398</v>
      </c>
      <c r="H1006" s="520" t="s">
        <v>423</v>
      </c>
      <c r="I1006" s="510" t="s">
        <v>6502</v>
      </c>
      <c r="J1006" s="522" t="s">
        <v>3164</v>
      </c>
      <c r="K1006" s="522" t="s">
        <v>1157</v>
      </c>
      <c r="L1006" s="511" t="s">
        <v>32</v>
      </c>
      <c r="M1006" s="610">
        <v>20238589</v>
      </c>
      <c r="N1006" s="548">
        <v>45104</v>
      </c>
      <c r="O1006" s="512">
        <f t="shared" si="46"/>
        <v>7</v>
      </c>
      <c r="P1006" s="512">
        <f t="shared" si="47"/>
        <v>6</v>
      </c>
      <c r="Q1006" s="498" t="str">
        <f t="shared" si="48"/>
        <v>Gastos_Gerais</v>
      </c>
    </row>
    <row r="1007" spans="1:17" hidden="1" x14ac:dyDescent="0.2">
      <c r="A1007" s="505">
        <v>5852</v>
      </c>
      <c r="B1007" s="506">
        <v>45133</v>
      </c>
      <c r="C1007" s="507">
        <v>45078</v>
      </c>
      <c r="D1007" s="508" t="s">
        <v>264</v>
      </c>
      <c r="E1007" s="520" t="s">
        <v>138</v>
      </c>
      <c r="F1007" s="521">
        <v>2563.9</v>
      </c>
      <c r="G1007" s="510" t="s">
        <v>138</v>
      </c>
      <c r="H1007" s="520" t="s">
        <v>420</v>
      </c>
      <c r="I1007" s="510" t="s">
        <v>7399</v>
      </c>
      <c r="J1007" s="522" t="s">
        <v>1903</v>
      </c>
      <c r="K1007" s="522" t="s">
        <v>1157</v>
      </c>
      <c r="L1007" s="511" t="s">
        <v>32</v>
      </c>
      <c r="M1007" s="610">
        <v>49456</v>
      </c>
      <c r="N1007" s="548">
        <v>45105</v>
      </c>
      <c r="O1007" s="512">
        <f t="shared" si="46"/>
        <v>7</v>
      </c>
      <c r="P1007" s="512">
        <f t="shared" si="47"/>
        <v>6</v>
      </c>
      <c r="Q1007" s="498" t="str">
        <f t="shared" si="48"/>
        <v>Gastos_Gerais</v>
      </c>
    </row>
    <row r="1008" spans="1:17" ht="36" hidden="1" x14ac:dyDescent="0.2">
      <c r="A1008" s="505">
        <v>5853</v>
      </c>
      <c r="B1008" s="506">
        <v>45134</v>
      </c>
      <c r="C1008" s="507">
        <v>45108</v>
      </c>
      <c r="D1008" s="508" t="s">
        <v>176</v>
      </c>
      <c r="E1008" s="520" t="s">
        <v>173</v>
      </c>
      <c r="F1008" s="521">
        <v>3994.43</v>
      </c>
      <c r="G1008" s="520" t="s">
        <v>5678</v>
      </c>
      <c r="H1008" s="520" t="s">
        <v>303</v>
      </c>
      <c r="I1008" s="510" t="s">
        <v>4157</v>
      </c>
      <c r="J1008" s="522" t="s">
        <v>1276</v>
      </c>
      <c r="K1008" s="522" t="s">
        <v>1157</v>
      </c>
      <c r="L1008" s="511" t="s">
        <v>32</v>
      </c>
      <c r="M1008" s="610">
        <v>20231477</v>
      </c>
      <c r="N1008" s="548">
        <v>45112</v>
      </c>
      <c r="O1008" s="512">
        <f t="shared" si="46"/>
        <v>7</v>
      </c>
      <c r="P1008" s="512">
        <f t="shared" si="47"/>
        <v>7</v>
      </c>
      <c r="Q1008" s="498" t="str">
        <f t="shared" si="48"/>
        <v>Gastos_com_Pessoal</v>
      </c>
    </row>
    <row r="1009" spans="1:17" ht="36" hidden="1" x14ac:dyDescent="0.2">
      <c r="A1009" s="505">
        <v>5854</v>
      </c>
      <c r="B1009" s="506">
        <v>45134</v>
      </c>
      <c r="C1009" s="507">
        <v>45108</v>
      </c>
      <c r="D1009" s="508" t="s">
        <v>176</v>
      </c>
      <c r="E1009" s="520" t="s">
        <v>173</v>
      </c>
      <c r="F1009" s="521">
        <v>4471.46</v>
      </c>
      <c r="G1009" s="508" t="s">
        <v>2130</v>
      </c>
      <c r="H1009" s="520" t="s">
        <v>303</v>
      </c>
      <c r="I1009" s="510" t="s">
        <v>4157</v>
      </c>
      <c r="J1009" s="524" t="s">
        <v>1276</v>
      </c>
      <c r="K1009" s="524" t="s">
        <v>1157</v>
      </c>
      <c r="L1009" s="524" t="s">
        <v>32</v>
      </c>
      <c r="M1009" s="610">
        <v>20231430</v>
      </c>
      <c r="N1009" s="548">
        <v>45111</v>
      </c>
      <c r="O1009" s="512">
        <f t="shared" si="46"/>
        <v>7</v>
      </c>
      <c r="P1009" s="512">
        <f t="shared" si="47"/>
        <v>7</v>
      </c>
      <c r="Q1009" s="498" t="str">
        <f t="shared" si="48"/>
        <v>Gastos_com_Pessoal</v>
      </c>
    </row>
    <row r="1010" spans="1:17" ht="36" hidden="1" x14ac:dyDescent="0.2">
      <c r="A1010" s="505">
        <v>5855</v>
      </c>
      <c r="B1010" s="506">
        <v>45134</v>
      </c>
      <c r="C1010" s="507">
        <v>45108</v>
      </c>
      <c r="D1010" s="508" t="s">
        <v>176</v>
      </c>
      <c r="E1010" s="520" t="s">
        <v>173</v>
      </c>
      <c r="F1010" s="521">
        <v>2964.65</v>
      </c>
      <c r="G1010" s="508" t="s">
        <v>6250</v>
      </c>
      <c r="H1010" s="520" t="s">
        <v>303</v>
      </c>
      <c r="I1010" s="510" t="s">
        <v>4157</v>
      </c>
      <c r="J1010" s="524" t="s">
        <v>1276</v>
      </c>
      <c r="K1010" s="524" t="s">
        <v>1157</v>
      </c>
      <c r="L1010" s="524" t="s">
        <v>32</v>
      </c>
      <c r="M1010" s="610">
        <v>20231431</v>
      </c>
      <c r="N1010" s="548">
        <v>45111</v>
      </c>
      <c r="O1010" s="512">
        <f t="shared" si="46"/>
        <v>7</v>
      </c>
      <c r="P1010" s="512">
        <f t="shared" si="47"/>
        <v>7</v>
      </c>
      <c r="Q1010" s="498" t="str">
        <f t="shared" si="48"/>
        <v>Gastos_com_Pessoal</v>
      </c>
    </row>
    <row r="1011" spans="1:17" hidden="1" x14ac:dyDescent="0.2">
      <c r="A1011" s="505">
        <v>5856</v>
      </c>
      <c r="B1011" s="506">
        <v>45134</v>
      </c>
      <c r="C1011" s="507">
        <v>45078</v>
      </c>
      <c r="D1011" s="508" t="s">
        <v>264</v>
      </c>
      <c r="E1011" s="520" t="s">
        <v>161</v>
      </c>
      <c r="F1011" s="521">
        <v>197.47</v>
      </c>
      <c r="G1011" s="508" t="s">
        <v>161</v>
      </c>
      <c r="H1011" s="520" t="s">
        <v>1032</v>
      </c>
      <c r="I1011" s="508" t="s">
        <v>4534</v>
      </c>
      <c r="J1011" s="524" t="s">
        <v>1834</v>
      </c>
      <c r="K1011" s="524" t="s">
        <v>1157</v>
      </c>
      <c r="L1011" s="524" t="s">
        <v>1158</v>
      </c>
      <c r="M1011" s="610">
        <v>423809182</v>
      </c>
      <c r="N1011" s="548">
        <v>45134</v>
      </c>
      <c r="O1011" s="512">
        <f t="shared" si="46"/>
        <v>7</v>
      </c>
      <c r="P1011" s="512">
        <f t="shared" si="47"/>
        <v>6</v>
      </c>
      <c r="Q1011" s="498" t="str">
        <f t="shared" si="48"/>
        <v>Gastos_Gerais</v>
      </c>
    </row>
    <row r="1012" spans="1:17" ht="25.5" hidden="1" x14ac:dyDescent="0.2">
      <c r="A1012" s="505">
        <v>5857</v>
      </c>
      <c r="B1012" s="506">
        <v>45134</v>
      </c>
      <c r="C1012" s="507">
        <v>45108</v>
      </c>
      <c r="D1012" s="508" t="s">
        <v>176</v>
      </c>
      <c r="E1012" s="508" t="s">
        <v>10</v>
      </c>
      <c r="F1012" s="509">
        <v>1188.5</v>
      </c>
      <c r="G1012" s="510" t="s">
        <v>4306</v>
      </c>
      <c r="H1012" s="520" t="s">
        <v>423</v>
      </c>
      <c r="I1012" s="510" t="s">
        <v>7400</v>
      </c>
      <c r="J1012" s="522" t="s">
        <v>4105</v>
      </c>
      <c r="K1012" s="522" t="s">
        <v>1307</v>
      </c>
      <c r="L1012" s="511" t="s">
        <v>1218</v>
      </c>
      <c r="M1012" s="610" t="s">
        <v>7401</v>
      </c>
      <c r="N1012" s="548">
        <v>45134</v>
      </c>
      <c r="O1012" s="512">
        <f t="shared" si="46"/>
        <v>7</v>
      </c>
      <c r="P1012" s="512">
        <f t="shared" si="47"/>
        <v>7</v>
      </c>
      <c r="Q1012" s="498" t="str">
        <f t="shared" si="48"/>
        <v>Gastos_com_Pessoal</v>
      </c>
    </row>
    <row r="1013" spans="1:17" ht="36" hidden="1" x14ac:dyDescent="0.2">
      <c r="A1013" s="505">
        <v>5858</v>
      </c>
      <c r="B1013" s="506">
        <v>45134</v>
      </c>
      <c r="C1013" s="507">
        <v>45108</v>
      </c>
      <c r="D1013" s="508" t="s">
        <v>264</v>
      </c>
      <c r="E1013" s="520" t="s">
        <v>290</v>
      </c>
      <c r="F1013" s="521">
        <v>154</v>
      </c>
      <c r="G1013" s="520" t="s">
        <v>7402</v>
      </c>
      <c r="H1013" s="520" t="s">
        <v>421</v>
      </c>
      <c r="I1013" s="510" t="s">
        <v>7403</v>
      </c>
      <c r="J1013" s="522" t="s">
        <v>7404</v>
      </c>
      <c r="K1013" s="524" t="s">
        <v>1188</v>
      </c>
      <c r="L1013" s="524" t="s">
        <v>32</v>
      </c>
      <c r="M1013" s="610">
        <v>16206</v>
      </c>
      <c r="N1013" s="548">
        <v>45133</v>
      </c>
      <c r="O1013" s="512">
        <f t="shared" si="46"/>
        <v>7</v>
      </c>
      <c r="P1013" s="512">
        <f t="shared" si="47"/>
        <v>7</v>
      </c>
      <c r="Q1013" s="498" t="str">
        <f t="shared" si="48"/>
        <v>Gastos_Gerais</v>
      </c>
    </row>
    <row r="1014" spans="1:17" ht="36" hidden="1" x14ac:dyDescent="0.2">
      <c r="A1014" s="505">
        <v>5859</v>
      </c>
      <c r="B1014" s="506">
        <v>45134</v>
      </c>
      <c r="C1014" s="507">
        <v>45108</v>
      </c>
      <c r="D1014" s="508" t="s">
        <v>264</v>
      </c>
      <c r="E1014" s="520" t="s">
        <v>96</v>
      </c>
      <c r="F1014" s="521">
        <v>974.92</v>
      </c>
      <c r="G1014" s="510" t="s">
        <v>7405</v>
      </c>
      <c r="H1014" s="520" t="s">
        <v>414</v>
      </c>
      <c r="I1014" s="510" t="s">
        <v>7406</v>
      </c>
      <c r="J1014" s="522" t="s">
        <v>7407</v>
      </c>
      <c r="K1014" s="522" t="s">
        <v>1188</v>
      </c>
      <c r="L1014" s="511" t="s">
        <v>32</v>
      </c>
      <c r="M1014" s="610">
        <v>8411</v>
      </c>
      <c r="N1014" s="548">
        <v>45134</v>
      </c>
      <c r="O1014" s="512">
        <f t="shared" si="46"/>
        <v>7</v>
      </c>
      <c r="P1014" s="512">
        <f t="shared" si="47"/>
        <v>7</v>
      </c>
      <c r="Q1014" s="498" t="str">
        <f t="shared" si="48"/>
        <v>Gastos_Gerais</v>
      </c>
    </row>
    <row r="1015" spans="1:17" ht="48" hidden="1" x14ac:dyDescent="0.2">
      <c r="A1015" s="505">
        <v>5860</v>
      </c>
      <c r="B1015" s="506">
        <v>45134</v>
      </c>
      <c r="C1015" s="507">
        <v>45108</v>
      </c>
      <c r="D1015" s="508" t="s">
        <v>264</v>
      </c>
      <c r="E1015" s="520" t="s">
        <v>386</v>
      </c>
      <c r="F1015" s="521">
        <v>1191.3499999999999</v>
      </c>
      <c r="G1015" s="510" t="s">
        <v>7408</v>
      </c>
      <c r="H1015" s="520" t="s">
        <v>423</v>
      </c>
      <c r="I1015" s="510" t="s">
        <v>7500</v>
      </c>
      <c r="J1015" s="522" t="s">
        <v>7409</v>
      </c>
      <c r="K1015" s="522" t="s">
        <v>1188</v>
      </c>
      <c r="L1015" s="511" t="s">
        <v>32</v>
      </c>
      <c r="M1015" s="610">
        <v>2023160</v>
      </c>
      <c r="N1015" s="548">
        <v>45133</v>
      </c>
      <c r="O1015" s="512">
        <f t="shared" si="46"/>
        <v>7</v>
      </c>
      <c r="P1015" s="512">
        <f t="shared" si="47"/>
        <v>7</v>
      </c>
      <c r="Q1015" s="498" t="str">
        <f t="shared" si="48"/>
        <v>Gastos_Gerais</v>
      </c>
    </row>
    <row r="1016" spans="1:17" ht="25.5" hidden="1" x14ac:dyDescent="0.2">
      <c r="A1016" s="505">
        <v>5861</v>
      </c>
      <c r="B1016" s="506">
        <v>45134</v>
      </c>
      <c r="C1016" s="507">
        <v>45108</v>
      </c>
      <c r="D1016" s="520" t="s">
        <v>176</v>
      </c>
      <c r="E1016" s="520" t="s">
        <v>262</v>
      </c>
      <c r="F1016" s="521">
        <v>905.62</v>
      </c>
      <c r="G1016" s="510" t="s">
        <v>7410</v>
      </c>
      <c r="H1016" s="520" t="s">
        <v>416</v>
      </c>
      <c r="I1016" s="510" t="s">
        <v>7411</v>
      </c>
      <c r="J1016" s="522" t="s">
        <v>823</v>
      </c>
      <c r="K1016" s="522" t="s">
        <v>1188</v>
      </c>
      <c r="L1016" s="511" t="s">
        <v>4137</v>
      </c>
      <c r="M1016" s="610">
        <v>187116769</v>
      </c>
      <c r="N1016" s="548">
        <v>45134</v>
      </c>
      <c r="O1016" s="512">
        <f t="shared" si="46"/>
        <v>7</v>
      </c>
      <c r="P1016" s="512">
        <f t="shared" si="47"/>
        <v>7</v>
      </c>
      <c r="Q1016" s="498" t="str">
        <f t="shared" si="48"/>
        <v>Gastos_com_Pessoal</v>
      </c>
    </row>
    <row r="1017" spans="1:17" ht="25.5" hidden="1" x14ac:dyDescent="0.2">
      <c r="A1017" s="505">
        <v>5862</v>
      </c>
      <c r="B1017" s="506">
        <v>45134</v>
      </c>
      <c r="C1017" s="507">
        <v>45108</v>
      </c>
      <c r="D1017" s="520" t="s">
        <v>176</v>
      </c>
      <c r="E1017" s="520" t="s">
        <v>280</v>
      </c>
      <c r="F1017" s="521">
        <v>2600.84</v>
      </c>
      <c r="G1017" s="510" t="s">
        <v>7318</v>
      </c>
      <c r="H1017" s="520" t="s">
        <v>416</v>
      </c>
      <c r="I1017" s="510" t="s">
        <v>7411</v>
      </c>
      <c r="J1017" s="522" t="s">
        <v>823</v>
      </c>
      <c r="K1017" s="522" t="s">
        <v>1188</v>
      </c>
      <c r="L1017" s="511" t="s">
        <v>4137</v>
      </c>
      <c r="M1017" s="610">
        <v>187116769</v>
      </c>
      <c r="N1017" s="548">
        <v>45134</v>
      </c>
      <c r="O1017" s="512">
        <f t="shared" si="46"/>
        <v>7</v>
      </c>
      <c r="P1017" s="512">
        <f t="shared" si="47"/>
        <v>7</v>
      </c>
      <c r="Q1017" s="498" t="str">
        <f t="shared" si="48"/>
        <v>Gastos_com_Pessoal</v>
      </c>
    </row>
    <row r="1018" spans="1:17" ht="25.5" hidden="1" x14ac:dyDescent="0.2">
      <c r="A1018" s="505">
        <v>5863</v>
      </c>
      <c r="B1018" s="506">
        <v>45134</v>
      </c>
      <c r="C1018" s="507">
        <v>45108</v>
      </c>
      <c r="D1018" s="520" t="s">
        <v>176</v>
      </c>
      <c r="E1018" s="520" t="s">
        <v>262</v>
      </c>
      <c r="F1018" s="521">
        <v>888.64</v>
      </c>
      <c r="G1018" s="510" t="s">
        <v>7412</v>
      </c>
      <c r="H1018" s="520" t="s">
        <v>414</v>
      </c>
      <c r="I1018" s="510" t="s">
        <v>5060</v>
      </c>
      <c r="J1018" s="522" t="s">
        <v>582</v>
      </c>
      <c r="K1018" s="522" t="s">
        <v>1188</v>
      </c>
      <c r="L1018" s="511" t="s">
        <v>4137</v>
      </c>
      <c r="M1018" s="610">
        <v>187116769</v>
      </c>
      <c r="N1018" s="548">
        <v>45134</v>
      </c>
      <c r="O1018" s="512">
        <f t="shared" si="46"/>
        <v>7</v>
      </c>
      <c r="P1018" s="512">
        <f t="shared" si="47"/>
        <v>7</v>
      </c>
      <c r="Q1018" s="498" t="str">
        <f t="shared" si="48"/>
        <v>Gastos_com_Pessoal</v>
      </c>
    </row>
    <row r="1019" spans="1:17" ht="25.5" hidden="1" x14ac:dyDescent="0.2">
      <c r="A1019" s="505">
        <v>5864</v>
      </c>
      <c r="B1019" s="506">
        <v>45134</v>
      </c>
      <c r="C1019" s="507">
        <v>45108</v>
      </c>
      <c r="D1019" s="520" t="s">
        <v>176</v>
      </c>
      <c r="E1019" s="520" t="s">
        <v>280</v>
      </c>
      <c r="F1019" s="521">
        <v>2492.77</v>
      </c>
      <c r="G1019" s="510" t="s">
        <v>7413</v>
      </c>
      <c r="H1019" s="520" t="s">
        <v>414</v>
      </c>
      <c r="I1019" s="510" t="s">
        <v>5060</v>
      </c>
      <c r="J1019" s="522" t="s">
        <v>582</v>
      </c>
      <c r="K1019" s="522" t="s">
        <v>1188</v>
      </c>
      <c r="L1019" s="511" t="s">
        <v>4137</v>
      </c>
      <c r="M1019" s="610">
        <v>187116769</v>
      </c>
      <c r="N1019" s="548">
        <v>45134</v>
      </c>
      <c r="O1019" s="512">
        <f t="shared" si="46"/>
        <v>7</v>
      </c>
      <c r="P1019" s="512">
        <f t="shared" si="47"/>
        <v>7</v>
      </c>
      <c r="Q1019" s="498" t="str">
        <f t="shared" si="48"/>
        <v>Gastos_com_Pessoal</v>
      </c>
    </row>
    <row r="1020" spans="1:17" ht="25.5" hidden="1" x14ac:dyDescent="0.2">
      <c r="A1020" s="505">
        <v>5865</v>
      </c>
      <c r="B1020" s="506">
        <v>45134</v>
      </c>
      <c r="C1020" s="507">
        <v>45108</v>
      </c>
      <c r="D1020" s="520" t="s">
        <v>176</v>
      </c>
      <c r="E1020" s="520" t="s">
        <v>262</v>
      </c>
      <c r="F1020" s="521">
        <v>798.94</v>
      </c>
      <c r="G1020" s="510" t="s">
        <v>7414</v>
      </c>
      <c r="H1020" s="520" t="s">
        <v>416</v>
      </c>
      <c r="I1020" s="510" t="s">
        <v>7415</v>
      </c>
      <c r="J1020" s="522" t="s">
        <v>432</v>
      </c>
      <c r="K1020" s="522" t="s">
        <v>1188</v>
      </c>
      <c r="L1020" s="511" t="s">
        <v>4137</v>
      </c>
      <c r="M1020" s="610">
        <v>187116769</v>
      </c>
      <c r="N1020" s="548">
        <v>45134</v>
      </c>
      <c r="O1020" s="512">
        <f t="shared" si="46"/>
        <v>7</v>
      </c>
      <c r="P1020" s="512">
        <f t="shared" si="47"/>
        <v>7</v>
      </c>
      <c r="Q1020" s="498" t="str">
        <f t="shared" si="48"/>
        <v>Gastos_com_Pessoal</v>
      </c>
    </row>
    <row r="1021" spans="1:17" ht="25.5" hidden="1" x14ac:dyDescent="0.2">
      <c r="A1021" s="505">
        <v>5866</v>
      </c>
      <c r="B1021" s="506">
        <v>45134</v>
      </c>
      <c r="C1021" s="507">
        <v>45108</v>
      </c>
      <c r="D1021" s="520" t="s">
        <v>176</v>
      </c>
      <c r="E1021" s="520" t="s">
        <v>280</v>
      </c>
      <c r="F1021" s="521">
        <v>2358.29</v>
      </c>
      <c r="G1021" s="510" t="s">
        <v>7416</v>
      </c>
      <c r="H1021" s="520" t="s">
        <v>416</v>
      </c>
      <c r="I1021" s="510" t="s">
        <v>7415</v>
      </c>
      <c r="J1021" s="522" t="s">
        <v>432</v>
      </c>
      <c r="K1021" s="522" t="s">
        <v>1188</v>
      </c>
      <c r="L1021" s="511" t="s">
        <v>4137</v>
      </c>
      <c r="M1021" s="610">
        <v>187116769</v>
      </c>
      <c r="N1021" s="548">
        <v>45134</v>
      </c>
      <c r="O1021" s="512">
        <f t="shared" si="46"/>
        <v>7</v>
      </c>
      <c r="P1021" s="512">
        <f t="shared" si="47"/>
        <v>7</v>
      </c>
      <c r="Q1021" s="498" t="str">
        <f t="shared" si="48"/>
        <v>Gastos_com_Pessoal</v>
      </c>
    </row>
    <row r="1022" spans="1:17" ht="25.5" hidden="1" x14ac:dyDescent="0.2">
      <c r="A1022" s="505">
        <v>5867</v>
      </c>
      <c r="B1022" s="506">
        <v>45134</v>
      </c>
      <c r="C1022" s="507">
        <v>45108</v>
      </c>
      <c r="D1022" s="508" t="s">
        <v>176</v>
      </c>
      <c r="E1022" s="520" t="s">
        <v>262</v>
      </c>
      <c r="F1022" s="521">
        <v>512.30999999999995</v>
      </c>
      <c r="G1022" s="520" t="s">
        <v>7417</v>
      </c>
      <c r="H1022" s="520" t="s">
        <v>417</v>
      </c>
      <c r="I1022" s="510" t="s">
        <v>7418</v>
      </c>
      <c r="J1022" s="522" t="s">
        <v>3683</v>
      </c>
      <c r="K1022" s="522" t="s">
        <v>1188</v>
      </c>
      <c r="L1022" s="511" t="s">
        <v>4137</v>
      </c>
      <c r="M1022" s="610">
        <v>187116769</v>
      </c>
      <c r="N1022" s="548">
        <v>45134</v>
      </c>
      <c r="O1022" s="512">
        <f t="shared" si="46"/>
        <v>7</v>
      </c>
      <c r="P1022" s="512">
        <f t="shared" si="47"/>
        <v>7</v>
      </c>
      <c r="Q1022" s="498" t="str">
        <f t="shared" si="48"/>
        <v>Gastos_com_Pessoal</v>
      </c>
    </row>
    <row r="1023" spans="1:17" ht="25.5" hidden="1" x14ac:dyDescent="0.2">
      <c r="A1023" s="505">
        <v>5868</v>
      </c>
      <c r="B1023" s="506">
        <v>45134</v>
      </c>
      <c r="C1023" s="507">
        <v>45108</v>
      </c>
      <c r="D1023" s="508" t="s">
        <v>176</v>
      </c>
      <c r="E1023" s="520" t="s">
        <v>280</v>
      </c>
      <c r="F1023" s="521">
        <v>1536.9</v>
      </c>
      <c r="G1023" s="520" t="s">
        <v>7419</v>
      </c>
      <c r="H1023" s="520" t="s">
        <v>417</v>
      </c>
      <c r="I1023" s="510" t="s">
        <v>7418</v>
      </c>
      <c r="J1023" s="522" t="s">
        <v>3683</v>
      </c>
      <c r="K1023" s="522" t="s">
        <v>1188</v>
      </c>
      <c r="L1023" s="511" t="s">
        <v>4137</v>
      </c>
      <c r="M1023" s="610">
        <v>187116769</v>
      </c>
      <c r="N1023" s="548">
        <v>45134</v>
      </c>
      <c r="O1023" s="512">
        <f t="shared" si="46"/>
        <v>7</v>
      </c>
      <c r="P1023" s="512">
        <f t="shared" si="47"/>
        <v>7</v>
      </c>
      <c r="Q1023" s="498" t="str">
        <f t="shared" si="48"/>
        <v>Gastos_com_Pessoal</v>
      </c>
    </row>
    <row r="1024" spans="1:17" ht="25.5" hidden="1" x14ac:dyDescent="0.2">
      <c r="A1024" s="505">
        <v>5869</v>
      </c>
      <c r="B1024" s="506">
        <v>45134</v>
      </c>
      <c r="C1024" s="507">
        <v>45108</v>
      </c>
      <c r="D1024" s="508" t="s">
        <v>176</v>
      </c>
      <c r="E1024" s="520" t="s">
        <v>262</v>
      </c>
      <c r="F1024" s="521">
        <v>982.47</v>
      </c>
      <c r="G1024" s="520" t="s">
        <v>7316</v>
      </c>
      <c r="H1024" s="520" t="s">
        <v>417</v>
      </c>
      <c r="I1024" s="510" t="s">
        <v>7420</v>
      </c>
      <c r="J1024" s="522" t="s">
        <v>644</v>
      </c>
      <c r="K1024" s="522" t="s">
        <v>1188</v>
      </c>
      <c r="L1024" s="511" t="s">
        <v>4137</v>
      </c>
      <c r="M1024" s="610">
        <v>187116769</v>
      </c>
      <c r="N1024" s="548">
        <v>45134</v>
      </c>
      <c r="O1024" s="512">
        <f t="shared" si="46"/>
        <v>7</v>
      </c>
      <c r="P1024" s="512">
        <f t="shared" si="47"/>
        <v>7</v>
      </c>
      <c r="Q1024" s="498" t="str">
        <f t="shared" si="48"/>
        <v>Gastos_com_Pessoal</v>
      </c>
    </row>
    <row r="1025" spans="1:17" ht="25.5" hidden="1" x14ac:dyDescent="0.2">
      <c r="A1025" s="505">
        <v>5870</v>
      </c>
      <c r="B1025" s="506">
        <v>45134</v>
      </c>
      <c r="C1025" s="507">
        <v>45108</v>
      </c>
      <c r="D1025" s="508" t="s">
        <v>176</v>
      </c>
      <c r="E1025" s="520" t="s">
        <v>280</v>
      </c>
      <c r="F1025" s="521">
        <v>2714.8</v>
      </c>
      <c r="G1025" s="520" t="s">
        <v>7318</v>
      </c>
      <c r="H1025" s="520" t="s">
        <v>417</v>
      </c>
      <c r="I1025" s="510" t="s">
        <v>7420</v>
      </c>
      <c r="J1025" s="522" t="s">
        <v>644</v>
      </c>
      <c r="K1025" s="522" t="s">
        <v>1188</v>
      </c>
      <c r="L1025" s="511" t="s">
        <v>4137</v>
      </c>
      <c r="M1025" s="610">
        <v>187116769</v>
      </c>
      <c r="N1025" s="548">
        <v>45134</v>
      </c>
      <c r="O1025" s="512">
        <f t="shared" si="46"/>
        <v>7</v>
      </c>
      <c r="P1025" s="512">
        <f t="shared" si="47"/>
        <v>7</v>
      </c>
      <c r="Q1025" s="498" t="str">
        <f t="shared" si="48"/>
        <v>Gastos_com_Pessoal</v>
      </c>
    </row>
    <row r="1026" spans="1:17" ht="25.5" hidden="1" x14ac:dyDescent="0.2">
      <c r="A1026" s="505">
        <v>5871</v>
      </c>
      <c r="B1026" s="506">
        <v>45134</v>
      </c>
      <c r="C1026" s="507">
        <v>45108</v>
      </c>
      <c r="D1026" s="508" t="s">
        <v>176</v>
      </c>
      <c r="E1026" s="520" t="s">
        <v>261</v>
      </c>
      <c r="F1026" s="521">
        <v>1633.12</v>
      </c>
      <c r="G1026" s="520" t="s">
        <v>1207</v>
      </c>
      <c r="H1026" s="520" t="s">
        <v>423</v>
      </c>
      <c r="I1026" s="510" t="s">
        <v>7400</v>
      </c>
      <c r="J1026" s="522" t="s">
        <v>4105</v>
      </c>
      <c r="K1026" s="522" t="s">
        <v>1188</v>
      </c>
      <c r="L1026" s="511" t="s">
        <v>4137</v>
      </c>
      <c r="M1026" s="610">
        <v>187116769</v>
      </c>
      <c r="N1026" s="548">
        <v>45134</v>
      </c>
      <c r="O1026" s="512">
        <f t="shared" si="46"/>
        <v>7</v>
      </c>
      <c r="P1026" s="512">
        <f t="shared" si="47"/>
        <v>7</v>
      </c>
      <c r="Q1026" s="498" t="str">
        <f t="shared" si="48"/>
        <v>Gastos_com_Pessoal</v>
      </c>
    </row>
    <row r="1027" spans="1:17" ht="25.5" hidden="1" x14ac:dyDescent="0.2">
      <c r="A1027" s="505">
        <v>5872</v>
      </c>
      <c r="B1027" s="506">
        <v>45134</v>
      </c>
      <c r="C1027" s="507">
        <v>45108</v>
      </c>
      <c r="D1027" s="508" t="s">
        <v>176</v>
      </c>
      <c r="E1027" s="520" t="s">
        <v>280</v>
      </c>
      <c r="F1027" s="521">
        <v>1360.94</v>
      </c>
      <c r="G1027" s="520" t="s">
        <v>1209</v>
      </c>
      <c r="H1027" s="520" t="s">
        <v>423</v>
      </c>
      <c r="I1027" s="510" t="s">
        <v>7400</v>
      </c>
      <c r="J1027" s="522" t="s">
        <v>4105</v>
      </c>
      <c r="K1027" s="522" t="s">
        <v>1188</v>
      </c>
      <c r="L1027" s="511" t="s">
        <v>4137</v>
      </c>
      <c r="M1027" s="610">
        <v>187116769</v>
      </c>
      <c r="N1027" s="548">
        <v>45134</v>
      </c>
      <c r="O1027" s="512">
        <f t="shared" si="46"/>
        <v>7</v>
      </c>
      <c r="P1027" s="512">
        <f t="shared" si="47"/>
        <v>7</v>
      </c>
      <c r="Q1027" s="498" t="str">
        <f t="shared" si="48"/>
        <v>Gastos_com_Pessoal</v>
      </c>
    </row>
    <row r="1028" spans="1:17" ht="25.5" hidden="1" x14ac:dyDescent="0.2">
      <c r="A1028" s="505">
        <v>5873</v>
      </c>
      <c r="B1028" s="506">
        <v>45134</v>
      </c>
      <c r="C1028" s="507">
        <v>45108</v>
      </c>
      <c r="D1028" s="508" t="s">
        <v>176</v>
      </c>
      <c r="E1028" s="520" t="s">
        <v>262</v>
      </c>
      <c r="F1028" s="521">
        <v>453.64</v>
      </c>
      <c r="G1028" s="520" t="s">
        <v>1210</v>
      </c>
      <c r="H1028" s="520" t="s">
        <v>423</v>
      </c>
      <c r="I1028" s="510" t="s">
        <v>7400</v>
      </c>
      <c r="J1028" s="522" t="s">
        <v>4105</v>
      </c>
      <c r="K1028" s="522" t="s">
        <v>1188</v>
      </c>
      <c r="L1028" s="511" t="s">
        <v>4137</v>
      </c>
      <c r="M1028" s="610">
        <v>187116769</v>
      </c>
      <c r="N1028" s="548">
        <v>45134</v>
      </c>
      <c r="O1028" s="512">
        <f t="shared" si="46"/>
        <v>7</v>
      </c>
      <c r="P1028" s="512">
        <f t="shared" si="47"/>
        <v>7</v>
      </c>
      <c r="Q1028" s="498" t="str">
        <f t="shared" si="48"/>
        <v>Gastos_com_Pessoal</v>
      </c>
    </row>
    <row r="1029" spans="1:17" ht="36" hidden="1" x14ac:dyDescent="0.2">
      <c r="A1029" s="505">
        <v>5874</v>
      </c>
      <c r="B1029" s="506">
        <v>45134</v>
      </c>
      <c r="C1029" s="507">
        <v>45108</v>
      </c>
      <c r="D1029" s="508" t="s">
        <v>176</v>
      </c>
      <c r="E1029" s="520" t="s">
        <v>169</v>
      </c>
      <c r="F1029" s="521">
        <v>5135.8</v>
      </c>
      <c r="G1029" s="520" t="s">
        <v>1211</v>
      </c>
      <c r="H1029" s="520" t="s">
        <v>423</v>
      </c>
      <c r="I1029" s="510" t="s">
        <v>7400</v>
      </c>
      <c r="J1029" s="522" t="s">
        <v>4105</v>
      </c>
      <c r="K1029" s="522" t="s">
        <v>1188</v>
      </c>
      <c r="L1029" s="511" t="s">
        <v>4137</v>
      </c>
      <c r="M1029" s="610">
        <v>187116769</v>
      </c>
      <c r="N1029" s="548">
        <v>45134</v>
      </c>
      <c r="O1029" s="512">
        <f t="shared" ref="O1029:O1092" si="49">IF(B1029=0,0,IF(YEAR(B1029)=$P$1,MONTH(B1029)-$O$1+1,(YEAR(B1029)-$P$1)*12-$O$1+1+MONTH(B1029)))</f>
        <v>7</v>
      </c>
      <c r="P1029" s="512">
        <f t="shared" ref="P1029:P1092" si="50">IF(C1029=0,0,IF(YEAR(C1029)=$P$1,MONTH(C1029)-$O$1+1,(YEAR(C1029)-$P$1)*12-$O$1+1+MONTH(C1029)))</f>
        <v>7</v>
      </c>
      <c r="Q1029" s="498" t="str">
        <f t="shared" ref="Q1029:Q1092" si="51">SUBSTITUTE(D1029," ","_")</f>
        <v>Gastos_com_Pessoal</v>
      </c>
    </row>
    <row r="1030" spans="1:17" ht="24" hidden="1" x14ac:dyDescent="0.2">
      <c r="A1030" s="505">
        <v>5875</v>
      </c>
      <c r="B1030" s="506">
        <v>45134</v>
      </c>
      <c r="C1030" s="507">
        <v>45108</v>
      </c>
      <c r="D1030" s="508" t="s">
        <v>264</v>
      </c>
      <c r="E1030" s="520" t="s">
        <v>293</v>
      </c>
      <c r="F1030" s="521">
        <v>150</v>
      </c>
      <c r="G1030" s="520" t="s">
        <v>7421</v>
      </c>
      <c r="H1030" s="520" t="s">
        <v>423</v>
      </c>
      <c r="I1030" s="510" t="s">
        <v>7422</v>
      </c>
      <c r="J1030" s="522" t="s">
        <v>990</v>
      </c>
      <c r="K1030" s="522" t="s">
        <v>1188</v>
      </c>
      <c r="L1030" s="511" t="s">
        <v>4137</v>
      </c>
      <c r="M1030" s="610">
        <v>187116769</v>
      </c>
      <c r="N1030" s="548">
        <v>45134</v>
      </c>
      <c r="O1030" s="512">
        <f t="shared" si="49"/>
        <v>7</v>
      </c>
      <c r="P1030" s="512">
        <f t="shared" si="50"/>
        <v>7</v>
      </c>
      <c r="Q1030" s="498" t="str">
        <f t="shared" si="51"/>
        <v>Gastos_Gerais</v>
      </c>
    </row>
    <row r="1031" spans="1:17" ht="36" hidden="1" x14ac:dyDescent="0.2">
      <c r="A1031" s="505">
        <v>5876</v>
      </c>
      <c r="B1031" s="506">
        <v>45134</v>
      </c>
      <c r="C1031" s="507">
        <v>45108</v>
      </c>
      <c r="D1031" s="508" t="s">
        <v>264</v>
      </c>
      <c r="E1031" s="520" t="s">
        <v>293</v>
      </c>
      <c r="F1031" s="521">
        <v>155.1</v>
      </c>
      <c r="G1031" s="520" t="s">
        <v>7623</v>
      </c>
      <c r="H1031" s="520" t="s">
        <v>1032</v>
      </c>
      <c r="I1031" s="510" t="s">
        <v>7423</v>
      </c>
      <c r="J1031" s="522" t="s">
        <v>666</v>
      </c>
      <c r="K1031" s="522" t="s">
        <v>1188</v>
      </c>
      <c r="L1031" s="511" t="s">
        <v>4137</v>
      </c>
      <c r="M1031" s="610">
        <v>187116769</v>
      </c>
      <c r="N1031" s="548">
        <v>45134</v>
      </c>
      <c r="O1031" s="512">
        <f t="shared" si="49"/>
        <v>7</v>
      </c>
      <c r="P1031" s="512">
        <f t="shared" si="50"/>
        <v>7</v>
      </c>
      <c r="Q1031" s="498" t="str">
        <f t="shared" si="51"/>
        <v>Gastos_Gerais</v>
      </c>
    </row>
    <row r="1032" spans="1:17" ht="24" hidden="1" x14ac:dyDescent="0.2">
      <c r="A1032" s="505">
        <v>5877</v>
      </c>
      <c r="B1032" s="506">
        <v>45134</v>
      </c>
      <c r="C1032" s="507">
        <v>45108</v>
      </c>
      <c r="D1032" s="508" t="s">
        <v>264</v>
      </c>
      <c r="E1032" s="520" t="s">
        <v>293</v>
      </c>
      <c r="F1032" s="521">
        <v>10.8</v>
      </c>
      <c r="G1032" s="520" t="s">
        <v>7624</v>
      </c>
      <c r="H1032" s="520" t="s">
        <v>422</v>
      </c>
      <c r="I1032" s="510" t="s">
        <v>6710</v>
      </c>
      <c r="J1032" s="522" t="s">
        <v>6711</v>
      </c>
      <c r="K1032" s="522" t="s">
        <v>1188</v>
      </c>
      <c r="L1032" s="511" t="s">
        <v>4137</v>
      </c>
      <c r="M1032" s="610">
        <v>187116769</v>
      </c>
      <c r="N1032" s="548">
        <v>45134</v>
      </c>
      <c r="O1032" s="512">
        <f t="shared" si="49"/>
        <v>7</v>
      </c>
      <c r="P1032" s="512">
        <f t="shared" si="50"/>
        <v>7</v>
      </c>
      <c r="Q1032" s="498" t="str">
        <f t="shared" si="51"/>
        <v>Gastos_Gerais</v>
      </c>
    </row>
    <row r="1033" spans="1:17" hidden="1" x14ac:dyDescent="0.2">
      <c r="A1033" s="505">
        <v>5878</v>
      </c>
      <c r="B1033" s="506">
        <v>45134</v>
      </c>
      <c r="C1033" s="507">
        <v>45108</v>
      </c>
      <c r="D1033" s="508" t="s">
        <v>264</v>
      </c>
      <c r="E1033" s="520" t="s">
        <v>138</v>
      </c>
      <c r="F1033" s="521">
        <v>1423.63</v>
      </c>
      <c r="G1033" s="510" t="s">
        <v>138</v>
      </c>
      <c r="H1033" s="520" t="s">
        <v>418</v>
      </c>
      <c r="I1033" s="510" t="s">
        <v>4493</v>
      </c>
      <c r="J1033" s="522" t="s">
        <v>1669</v>
      </c>
      <c r="K1033" s="522" t="s">
        <v>1157</v>
      </c>
      <c r="L1033" s="511" t="s">
        <v>32</v>
      </c>
      <c r="M1033" s="610">
        <v>2900</v>
      </c>
      <c r="N1033" s="548">
        <v>45128</v>
      </c>
      <c r="O1033" s="512">
        <f t="shared" si="49"/>
        <v>7</v>
      </c>
      <c r="P1033" s="512">
        <f t="shared" si="50"/>
        <v>7</v>
      </c>
      <c r="Q1033" s="498" t="str">
        <f t="shared" si="51"/>
        <v>Gastos_Gerais</v>
      </c>
    </row>
    <row r="1034" spans="1:17" ht="24" hidden="1" x14ac:dyDescent="0.2">
      <c r="A1034" s="505">
        <v>5879</v>
      </c>
      <c r="B1034" s="506">
        <v>45134</v>
      </c>
      <c r="C1034" s="507">
        <v>45108</v>
      </c>
      <c r="D1034" s="508" t="s">
        <v>264</v>
      </c>
      <c r="E1034" s="520" t="s">
        <v>388</v>
      </c>
      <c r="F1034" s="521">
        <v>6462.77</v>
      </c>
      <c r="G1034" s="520" t="s">
        <v>7424</v>
      </c>
      <c r="H1034" s="520" t="s">
        <v>421</v>
      </c>
      <c r="I1034" s="510" t="s">
        <v>7425</v>
      </c>
      <c r="J1034" s="522" t="s">
        <v>1417</v>
      </c>
      <c r="K1034" s="522" t="s">
        <v>1157</v>
      </c>
      <c r="L1034" s="511" t="s">
        <v>32</v>
      </c>
      <c r="M1034" s="610">
        <v>202338</v>
      </c>
      <c r="N1034" s="548">
        <v>45130</v>
      </c>
      <c r="O1034" s="512">
        <f t="shared" si="49"/>
        <v>7</v>
      </c>
      <c r="P1034" s="512">
        <f t="shared" si="50"/>
        <v>7</v>
      </c>
      <c r="Q1034" s="498" t="str">
        <f t="shared" si="51"/>
        <v>Gastos_Gerais</v>
      </c>
    </row>
    <row r="1035" spans="1:17" ht="24" hidden="1" x14ac:dyDescent="0.2">
      <c r="A1035" s="505">
        <v>5880</v>
      </c>
      <c r="B1035" s="506">
        <v>45134</v>
      </c>
      <c r="C1035" s="507">
        <v>45108</v>
      </c>
      <c r="D1035" s="508" t="s">
        <v>33</v>
      </c>
      <c r="E1035" s="508" t="s">
        <v>324</v>
      </c>
      <c r="F1035" s="521">
        <v>0.03</v>
      </c>
      <c r="G1035" s="455" t="s">
        <v>7584</v>
      </c>
      <c r="H1035" s="456" t="s">
        <v>302</v>
      </c>
      <c r="I1035" s="461" t="s">
        <v>1509</v>
      </c>
      <c r="J1035" s="425" t="s">
        <v>1510</v>
      </c>
      <c r="K1035" s="425" t="s">
        <v>4035</v>
      </c>
      <c r="L1035" s="426" t="s">
        <v>1255</v>
      </c>
      <c r="M1035" s="610" t="s">
        <v>425</v>
      </c>
      <c r="N1035" s="548">
        <v>45134</v>
      </c>
      <c r="O1035" s="512">
        <f t="shared" si="49"/>
        <v>7</v>
      </c>
      <c r="P1035" s="512">
        <f t="shared" si="50"/>
        <v>7</v>
      </c>
      <c r="Q1035" s="498" t="str">
        <f t="shared" si="51"/>
        <v>Receitas</v>
      </c>
    </row>
    <row r="1036" spans="1:17" hidden="1" x14ac:dyDescent="0.2">
      <c r="A1036" s="505">
        <v>5881</v>
      </c>
      <c r="B1036" s="506">
        <v>45135</v>
      </c>
      <c r="C1036" s="533">
        <v>45108</v>
      </c>
      <c r="D1036" s="508" t="s">
        <v>264</v>
      </c>
      <c r="E1036" s="520" t="s">
        <v>0</v>
      </c>
      <c r="F1036" s="509">
        <v>2281.6999999999998</v>
      </c>
      <c r="G1036" s="508" t="s">
        <v>4385</v>
      </c>
      <c r="H1036" s="508" t="s">
        <v>416</v>
      </c>
      <c r="I1036" s="508" t="s">
        <v>7426</v>
      </c>
      <c r="J1036" s="524" t="s">
        <v>2674</v>
      </c>
      <c r="K1036" s="524" t="s">
        <v>1157</v>
      </c>
      <c r="L1036" s="524" t="s">
        <v>32</v>
      </c>
      <c r="M1036" s="610">
        <v>40224</v>
      </c>
      <c r="N1036" s="548">
        <v>45131</v>
      </c>
      <c r="O1036" s="512">
        <f t="shared" si="49"/>
        <v>7</v>
      </c>
      <c r="P1036" s="512">
        <f t="shared" si="50"/>
        <v>7</v>
      </c>
      <c r="Q1036" s="498" t="str">
        <f t="shared" si="51"/>
        <v>Gastos_Gerais</v>
      </c>
    </row>
    <row r="1037" spans="1:17" ht="36" hidden="1" x14ac:dyDescent="0.2">
      <c r="A1037" s="505">
        <v>5882</v>
      </c>
      <c r="B1037" s="506">
        <v>45135</v>
      </c>
      <c r="C1037" s="533">
        <v>45108</v>
      </c>
      <c r="D1037" s="508" t="s">
        <v>264</v>
      </c>
      <c r="E1037" s="508" t="s">
        <v>388</v>
      </c>
      <c r="F1037" s="523">
        <v>11917.44</v>
      </c>
      <c r="G1037" s="510" t="s">
        <v>7625</v>
      </c>
      <c r="H1037" s="510" t="s">
        <v>421</v>
      </c>
      <c r="I1037" s="510" t="s">
        <v>6130</v>
      </c>
      <c r="J1037" s="511" t="s">
        <v>6131</v>
      </c>
      <c r="K1037" s="511" t="s">
        <v>1157</v>
      </c>
      <c r="L1037" s="511" t="s">
        <v>32</v>
      </c>
      <c r="M1037" s="610">
        <v>20234</v>
      </c>
      <c r="N1037" s="548">
        <v>45127</v>
      </c>
      <c r="O1037" s="512">
        <f t="shared" si="49"/>
        <v>7</v>
      </c>
      <c r="P1037" s="512">
        <f t="shared" si="50"/>
        <v>7</v>
      </c>
      <c r="Q1037" s="498" t="str">
        <f t="shared" si="51"/>
        <v>Gastos_Gerais</v>
      </c>
    </row>
    <row r="1038" spans="1:17" ht="24" hidden="1" x14ac:dyDescent="0.2">
      <c r="A1038" s="505">
        <v>5883</v>
      </c>
      <c r="B1038" s="506">
        <v>45135</v>
      </c>
      <c r="C1038" s="536">
        <v>45078</v>
      </c>
      <c r="D1038" s="508" t="s">
        <v>264</v>
      </c>
      <c r="E1038" s="520" t="s">
        <v>82</v>
      </c>
      <c r="F1038" s="521">
        <v>701.34</v>
      </c>
      <c r="G1038" s="520" t="s">
        <v>1154</v>
      </c>
      <c r="H1038" s="520" t="s">
        <v>418</v>
      </c>
      <c r="I1038" s="510" t="s">
        <v>1682</v>
      </c>
      <c r="J1038" s="522" t="s">
        <v>1156</v>
      </c>
      <c r="K1038" s="524" t="s">
        <v>1157</v>
      </c>
      <c r="L1038" s="511" t="s">
        <v>1158</v>
      </c>
      <c r="M1038" s="610" t="s">
        <v>7427</v>
      </c>
      <c r="N1038" s="548">
        <v>45135</v>
      </c>
      <c r="O1038" s="512">
        <f t="shared" si="49"/>
        <v>7</v>
      </c>
      <c r="P1038" s="512">
        <f t="shared" si="50"/>
        <v>6</v>
      </c>
      <c r="Q1038" s="498" t="str">
        <f t="shared" si="51"/>
        <v>Gastos_Gerais</v>
      </c>
    </row>
    <row r="1039" spans="1:17" ht="24" hidden="1" x14ac:dyDescent="0.2">
      <c r="A1039" s="505">
        <v>5884</v>
      </c>
      <c r="B1039" s="506">
        <v>45135</v>
      </c>
      <c r="C1039" s="507">
        <v>45078</v>
      </c>
      <c r="D1039" s="508" t="s">
        <v>264</v>
      </c>
      <c r="E1039" s="520" t="s">
        <v>82</v>
      </c>
      <c r="F1039" s="521">
        <v>1724.29</v>
      </c>
      <c r="G1039" s="520" t="s">
        <v>1154</v>
      </c>
      <c r="H1039" s="520" t="s">
        <v>418</v>
      </c>
      <c r="I1039" s="510" t="s">
        <v>1682</v>
      </c>
      <c r="J1039" s="522" t="s">
        <v>1156</v>
      </c>
      <c r="K1039" s="524" t="s">
        <v>1157</v>
      </c>
      <c r="L1039" s="524" t="s">
        <v>1158</v>
      </c>
      <c r="M1039" s="610" t="s">
        <v>7428</v>
      </c>
      <c r="N1039" s="548">
        <v>45135</v>
      </c>
      <c r="O1039" s="512">
        <f t="shared" si="49"/>
        <v>7</v>
      </c>
      <c r="P1039" s="512">
        <f t="shared" si="50"/>
        <v>6</v>
      </c>
      <c r="Q1039" s="498" t="str">
        <f t="shared" si="51"/>
        <v>Gastos_Gerais</v>
      </c>
    </row>
    <row r="1040" spans="1:17" ht="24" hidden="1" x14ac:dyDescent="0.2">
      <c r="A1040" s="505">
        <v>5885</v>
      </c>
      <c r="B1040" s="506">
        <v>45135</v>
      </c>
      <c r="C1040" s="507">
        <v>45078</v>
      </c>
      <c r="D1040" s="508" t="s">
        <v>264</v>
      </c>
      <c r="E1040" s="508" t="s">
        <v>82</v>
      </c>
      <c r="F1040" s="509">
        <v>1723.96</v>
      </c>
      <c r="G1040" s="520" t="s">
        <v>1154</v>
      </c>
      <c r="H1040" s="510" t="s">
        <v>493</v>
      </c>
      <c r="I1040" s="510" t="s">
        <v>1682</v>
      </c>
      <c r="J1040" s="511" t="s">
        <v>1156</v>
      </c>
      <c r="K1040" s="511" t="s">
        <v>1157</v>
      </c>
      <c r="L1040" s="511" t="s">
        <v>1158</v>
      </c>
      <c r="M1040" s="610" t="s">
        <v>7429</v>
      </c>
      <c r="N1040" s="548">
        <v>45135</v>
      </c>
      <c r="O1040" s="512">
        <f t="shared" si="49"/>
        <v>7</v>
      </c>
      <c r="P1040" s="512">
        <f t="shared" si="50"/>
        <v>6</v>
      </c>
      <c r="Q1040" s="498" t="str">
        <f t="shared" si="51"/>
        <v>Gastos_Gerais</v>
      </c>
    </row>
    <row r="1041" spans="1:17" ht="24" hidden="1" x14ac:dyDescent="0.2">
      <c r="A1041" s="505">
        <v>5886</v>
      </c>
      <c r="B1041" s="506">
        <v>45135</v>
      </c>
      <c r="C1041" s="507">
        <v>45108</v>
      </c>
      <c r="D1041" s="508" t="s">
        <v>264</v>
      </c>
      <c r="E1041" s="508" t="s">
        <v>96</v>
      </c>
      <c r="F1041" s="509">
        <v>144</v>
      </c>
      <c r="G1041" s="520" t="s">
        <v>7430</v>
      </c>
      <c r="H1041" s="510" t="s">
        <v>416</v>
      </c>
      <c r="I1041" s="510" t="s">
        <v>2070</v>
      </c>
      <c r="J1041" s="511" t="s">
        <v>2071</v>
      </c>
      <c r="K1041" s="511" t="s">
        <v>1157</v>
      </c>
      <c r="L1041" s="511" t="s">
        <v>32</v>
      </c>
      <c r="M1041" s="610">
        <v>2539</v>
      </c>
      <c r="N1041" s="548">
        <v>45131</v>
      </c>
      <c r="O1041" s="512">
        <f t="shared" si="49"/>
        <v>7</v>
      </c>
      <c r="P1041" s="512">
        <f t="shared" si="50"/>
        <v>7</v>
      </c>
      <c r="Q1041" s="498" t="str">
        <f t="shared" si="51"/>
        <v>Gastos_Gerais</v>
      </c>
    </row>
    <row r="1042" spans="1:17" ht="24" hidden="1" x14ac:dyDescent="0.2">
      <c r="A1042" s="505">
        <v>5887</v>
      </c>
      <c r="B1042" s="506">
        <v>45135</v>
      </c>
      <c r="C1042" s="507">
        <v>45108</v>
      </c>
      <c r="D1042" s="508" t="s">
        <v>264</v>
      </c>
      <c r="E1042" s="508" t="s">
        <v>402</v>
      </c>
      <c r="F1042" s="509">
        <v>126.79</v>
      </c>
      <c r="G1042" s="508" t="s">
        <v>1487</v>
      </c>
      <c r="H1042" s="508" t="s">
        <v>419</v>
      </c>
      <c r="I1042" s="508" t="s">
        <v>7334</v>
      </c>
      <c r="J1042" s="524" t="s">
        <v>7335</v>
      </c>
      <c r="K1042" s="524" t="s">
        <v>1157</v>
      </c>
      <c r="L1042" s="524" t="s">
        <v>32</v>
      </c>
      <c r="M1042" s="610">
        <v>6</v>
      </c>
      <c r="N1042" s="548">
        <v>45134</v>
      </c>
      <c r="O1042" s="512">
        <f t="shared" si="49"/>
        <v>7</v>
      </c>
      <c r="P1042" s="512">
        <f t="shared" si="50"/>
        <v>7</v>
      </c>
      <c r="Q1042" s="498" t="str">
        <f t="shared" si="51"/>
        <v>Gastos_Gerais</v>
      </c>
    </row>
    <row r="1043" spans="1:17" ht="24" hidden="1" x14ac:dyDescent="0.2">
      <c r="A1043" s="505">
        <v>5888</v>
      </c>
      <c r="B1043" s="506">
        <v>45135</v>
      </c>
      <c r="C1043" s="507">
        <v>45108</v>
      </c>
      <c r="D1043" s="508" t="s">
        <v>264</v>
      </c>
      <c r="E1043" s="508" t="s">
        <v>402</v>
      </c>
      <c r="F1043" s="509">
        <v>23.98</v>
      </c>
      <c r="G1043" s="508" t="s">
        <v>1487</v>
      </c>
      <c r="H1043" s="510" t="s">
        <v>1032</v>
      </c>
      <c r="I1043" s="510" t="s">
        <v>6868</v>
      </c>
      <c r="J1043" s="524" t="s">
        <v>2365</v>
      </c>
      <c r="K1043" s="511" t="s">
        <v>1157</v>
      </c>
      <c r="L1043" s="511" t="s">
        <v>32</v>
      </c>
      <c r="M1043" s="610">
        <v>859</v>
      </c>
      <c r="N1043" s="548">
        <v>45125</v>
      </c>
      <c r="O1043" s="512">
        <f t="shared" si="49"/>
        <v>7</v>
      </c>
      <c r="P1043" s="512">
        <f t="shared" si="50"/>
        <v>7</v>
      </c>
      <c r="Q1043" s="498" t="str">
        <f t="shared" si="51"/>
        <v>Gastos_Gerais</v>
      </c>
    </row>
    <row r="1044" spans="1:17" ht="24" hidden="1" x14ac:dyDescent="0.2">
      <c r="A1044" s="505">
        <v>5889</v>
      </c>
      <c r="B1044" s="506">
        <v>45135</v>
      </c>
      <c r="C1044" s="507">
        <v>45108</v>
      </c>
      <c r="D1044" s="508" t="s">
        <v>264</v>
      </c>
      <c r="E1044" s="508" t="s">
        <v>388</v>
      </c>
      <c r="F1044" s="509">
        <v>1362.2</v>
      </c>
      <c r="G1044" s="508" t="s">
        <v>7431</v>
      </c>
      <c r="H1044" s="508" t="s">
        <v>423</v>
      </c>
      <c r="I1044" s="510" t="s">
        <v>6824</v>
      </c>
      <c r="J1044" s="524" t="s">
        <v>6825</v>
      </c>
      <c r="K1044" s="524" t="s">
        <v>1157</v>
      </c>
      <c r="L1044" s="524" t="s">
        <v>32</v>
      </c>
      <c r="M1044" s="610">
        <v>4</v>
      </c>
      <c r="N1044" s="548">
        <v>45134</v>
      </c>
      <c r="O1044" s="512">
        <f t="shared" si="49"/>
        <v>7</v>
      </c>
      <c r="P1044" s="512">
        <f t="shared" si="50"/>
        <v>7</v>
      </c>
      <c r="Q1044" s="498" t="str">
        <f t="shared" si="51"/>
        <v>Gastos_Gerais</v>
      </c>
    </row>
    <row r="1045" spans="1:17" ht="24" hidden="1" x14ac:dyDescent="0.2">
      <c r="A1045" s="505">
        <v>5890</v>
      </c>
      <c r="B1045" s="506">
        <v>45135</v>
      </c>
      <c r="C1045" s="507">
        <v>45108</v>
      </c>
      <c r="D1045" s="508" t="s">
        <v>264</v>
      </c>
      <c r="E1045" s="508" t="s">
        <v>406</v>
      </c>
      <c r="F1045" s="509">
        <v>20</v>
      </c>
      <c r="G1045" s="508" t="s">
        <v>7626</v>
      </c>
      <c r="H1045" s="508" t="s">
        <v>420</v>
      </c>
      <c r="I1045" s="508" t="s">
        <v>7627</v>
      </c>
      <c r="J1045" s="524" t="s">
        <v>7432</v>
      </c>
      <c r="K1045" s="524" t="s">
        <v>1157</v>
      </c>
      <c r="L1045" s="524" t="s">
        <v>32</v>
      </c>
      <c r="M1045" s="610">
        <v>20234914</v>
      </c>
      <c r="N1045" s="548">
        <v>45133</v>
      </c>
      <c r="O1045" s="512">
        <f t="shared" si="49"/>
        <v>7</v>
      </c>
      <c r="P1045" s="512">
        <f t="shared" si="50"/>
        <v>7</v>
      </c>
      <c r="Q1045" s="498" t="str">
        <f t="shared" si="51"/>
        <v>Gastos_Gerais</v>
      </c>
    </row>
    <row r="1046" spans="1:17" ht="24" hidden="1" x14ac:dyDescent="0.2">
      <c r="A1046" s="505">
        <v>5891</v>
      </c>
      <c r="B1046" s="506">
        <v>45135</v>
      </c>
      <c r="C1046" s="507">
        <v>45108</v>
      </c>
      <c r="D1046" s="508" t="s">
        <v>264</v>
      </c>
      <c r="E1046" s="508" t="s">
        <v>293</v>
      </c>
      <c r="F1046" s="509">
        <v>360</v>
      </c>
      <c r="G1046" s="508" t="s">
        <v>7628</v>
      </c>
      <c r="H1046" s="508" t="s">
        <v>423</v>
      </c>
      <c r="I1046" s="508" t="s">
        <v>7246</v>
      </c>
      <c r="J1046" s="524" t="s">
        <v>7247</v>
      </c>
      <c r="K1046" s="524" t="s">
        <v>1157</v>
      </c>
      <c r="L1046" s="524" t="s">
        <v>32</v>
      </c>
      <c r="M1046" s="610">
        <v>4075</v>
      </c>
      <c r="N1046" s="548">
        <v>45134</v>
      </c>
      <c r="O1046" s="512">
        <f t="shared" si="49"/>
        <v>7</v>
      </c>
      <c r="P1046" s="512">
        <f t="shared" si="50"/>
        <v>7</v>
      </c>
      <c r="Q1046" s="498" t="str">
        <f t="shared" si="51"/>
        <v>Gastos_Gerais</v>
      </c>
    </row>
    <row r="1047" spans="1:17" hidden="1" x14ac:dyDescent="0.2">
      <c r="A1047" s="505">
        <v>5892</v>
      </c>
      <c r="B1047" s="506">
        <v>45135</v>
      </c>
      <c r="C1047" s="536">
        <v>45108</v>
      </c>
      <c r="D1047" s="508" t="s">
        <v>264</v>
      </c>
      <c r="E1047" s="520" t="s">
        <v>208</v>
      </c>
      <c r="F1047" s="521">
        <v>907.06</v>
      </c>
      <c r="G1047" s="520" t="s">
        <v>7433</v>
      </c>
      <c r="H1047" s="520" t="s">
        <v>419</v>
      </c>
      <c r="I1047" s="510" t="s">
        <v>3601</v>
      </c>
      <c r="J1047" s="522" t="s">
        <v>1980</v>
      </c>
      <c r="K1047" s="524" t="s">
        <v>1157</v>
      </c>
      <c r="L1047" s="511" t="s">
        <v>32</v>
      </c>
      <c r="M1047" s="610">
        <v>6901</v>
      </c>
      <c r="N1047" s="548">
        <v>45135</v>
      </c>
      <c r="O1047" s="512">
        <f t="shared" si="49"/>
        <v>7</v>
      </c>
      <c r="P1047" s="512">
        <f t="shared" si="50"/>
        <v>7</v>
      </c>
      <c r="Q1047" s="498" t="str">
        <f t="shared" si="51"/>
        <v>Gastos_Gerais</v>
      </c>
    </row>
    <row r="1048" spans="1:17" ht="24" hidden="1" x14ac:dyDescent="0.2">
      <c r="A1048" s="505">
        <v>5893</v>
      </c>
      <c r="B1048" s="506">
        <v>45135</v>
      </c>
      <c r="C1048" s="533">
        <v>45108</v>
      </c>
      <c r="D1048" s="508" t="s">
        <v>264</v>
      </c>
      <c r="E1048" s="520" t="s">
        <v>208</v>
      </c>
      <c r="F1048" s="509">
        <v>1357.26</v>
      </c>
      <c r="G1048" s="508" t="s">
        <v>7326</v>
      </c>
      <c r="H1048" s="510" t="s">
        <v>419</v>
      </c>
      <c r="I1048" s="510" t="s">
        <v>3601</v>
      </c>
      <c r="J1048" s="511" t="s">
        <v>1980</v>
      </c>
      <c r="K1048" s="511" t="s">
        <v>1157</v>
      </c>
      <c r="L1048" s="511" t="s">
        <v>32</v>
      </c>
      <c r="M1048" s="610">
        <v>11583</v>
      </c>
      <c r="N1048" s="548">
        <v>45135</v>
      </c>
      <c r="O1048" s="512">
        <f t="shared" si="49"/>
        <v>7</v>
      </c>
      <c r="P1048" s="512">
        <f t="shared" si="50"/>
        <v>7</v>
      </c>
      <c r="Q1048" s="498" t="str">
        <f t="shared" si="51"/>
        <v>Gastos_Gerais</v>
      </c>
    </row>
    <row r="1049" spans="1:17" ht="24" hidden="1" x14ac:dyDescent="0.2">
      <c r="A1049" s="505">
        <v>5894</v>
      </c>
      <c r="B1049" s="506">
        <v>45135</v>
      </c>
      <c r="C1049" s="536">
        <v>45108</v>
      </c>
      <c r="D1049" s="508" t="s">
        <v>264</v>
      </c>
      <c r="E1049" s="520" t="s">
        <v>293</v>
      </c>
      <c r="F1049" s="521">
        <v>225</v>
      </c>
      <c r="G1049" s="520" t="s">
        <v>7434</v>
      </c>
      <c r="H1049" s="520" t="s">
        <v>423</v>
      </c>
      <c r="I1049" s="510" t="s">
        <v>6461</v>
      </c>
      <c r="J1049" s="522" t="s">
        <v>1959</v>
      </c>
      <c r="K1049" s="511" t="s">
        <v>1188</v>
      </c>
      <c r="L1049" s="511" t="s">
        <v>4137</v>
      </c>
      <c r="M1049" s="610">
        <v>187252875</v>
      </c>
      <c r="N1049" s="548">
        <v>45135</v>
      </c>
      <c r="O1049" s="512">
        <f t="shared" si="49"/>
        <v>7</v>
      </c>
      <c r="P1049" s="512">
        <f t="shared" si="50"/>
        <v>7</v>
      </c>
      <c r="Q1049" s="498" t="str">
        <f t="shared" si="51"/>
        <v>Gastos_Gerais</v>
      </c>
    </row>
    <row r="1050" spans="1:17" ht="24" hidden="1" x14ac:dyDescent="0.2">
      <c r="A1050" s="505">
        <v>5895</v>
      </c>
      <c r="B1050" s="506">
        <v>45135</v>
      </c>
      <c r="C1050" s="536">
        <v>45108</v>
      </c>
      <c r="D1050" s="508" t="s">
        <v>264</v>
      </c>
      <c r="E1050" s="520" t="s">
        <v>293</v>
      </c>
      <c r="F1050" s="521">
        <v>225</v>
      </c>
      <c r="G1050" s="520" t="s">
        <v>7435</v>
      </c>
      <c r="H1050" s="520" t="s">
        <v>423</v>
      </c>
      <c r="I1050" s="510" t="s">
        <v>7436</v>
      </c>
      <c r="J1050" s="522" t="s">
        <v>978</v>
      </c>
      <c r="K1050" s="511" t="s">
        <v>1188</v>
      </c>
      <c r="L1050" s="511" t="s">
        <v>4137</v>
      </c>
      <c r="M1050" s="610">
        <v>187252875</v>
      </c>
      <c r="N1050" s="548">
        <v>45135</v>
      </c>
      <c r="O1050" s="512">
        <f t="shared" si="49"/>
        <v>7</v>
      </c>
      <c r="P1050" s="512">
        <f t="shared" si="50"/>
        <v>7</v>
      </c>
      <c r="Q1050" s="498" t="str">
        <f t="shared" si="51"/>
        <v>Gastos_Gerais</v>
      </c>
    </row>
    <row r="1051" spans="1:17" ht="60" hidden="1" x14ac:dyDescent="0.2">
      <c r="A1051" s="505">
        <v>5896</v>
      </c>
      <c r="B1051" s="506">
        <v>45135</v>
      </c>
      <c r="C1051" s="536">
        <v>45108</v>
      </c>
      <c r="D1051" s="508" t="s">
        <v>264</v>
      </c>
      <c r="E1051" s="520" t="s">
        <v>293</v>
      </c>
      <c r="F1051" s="521">
        <v>750</v>
      </c>
      <c r="G1051" s="520" t="s">
        <v>7629</v>
      </c>
      <c r="H1051" s="520" t="s">
        <v>417</v>
      </c>
      <c r="I1051" s="510" t="s">
        <v>6899</v>
      </c>
      <c r="J1051" s="522" t="s">
        <v>497</v>
      </c>
      <c r="K1051" s="511" t="s">
        <v>1188</v>
      </c>
      <c r="L1051" s="511" t="s">
        <v>4137</v>
      </c>
      <c r="M1051" s="610">
        <v>187252875</v>
      </c>
      <c r="N1051" s="548">
        <v>45135</v>
      </c>
      <c r="O1051" s="512">
        <f t="shared" si="49"/>
        <v>7</v>
      </c>
      <c r="P1051" s="512">
        <f t="shared" si="50"/>
        <v>7</v>
      </c>
      <c r="Q1051" s="498" t="str">
        <f t="shared" si="51"/>
        <v>Gastos_Gerais</v>
      </c>
    </row>
    <row r="1052" spans="1:17" ht="24" hidden="1" x14ac:dyDescent="0.2">
      <c r="A1052" s="505">
        <v>5897</v>
      </c>
      <c r="B1052" s="506">
        <v>45135</v>
      </c>
      <c r="C1052" s="536">
        <v>45108</v>
      </c>
      <c r="D1052" s="508" t="s">
        <v>264</v>
      </c>
      <c r="E1052" s="508" t="s">
        <v>293</v>
      </c>
      <c r="F1052" s="509">
        <v>75</v>
      </c>
      <c r="G1052" s="508" t="s">
        <v>7437</v>
      </c>
      <c r="H1052" s="510" t="s">
        <v>422</v>
      </c>
      <c r="I1052" s="510" t="s">
        <v>6710</v>
      </c>
      <c r="J1052" s="522" t="s">
        <v>6711</v>
      </c>
      <c r="K1052" s="522" t="s">
        <v>1188</v>
      </c>
      <c r="L1052" s="511" t="s">
        <v>4137</v>
      </c>
      <c r="M1052" s="610">
        <v>187252875</v>
      </c>
      <c r="N1052" s="548">
        <v>45135</v>
      </c>
      <c r="O1052" s="512">
        <f t="shared" si="49"/>
        <v>7</v>
      </c>
      <c r="P1052" s="512">
        <f t="shared" si="50"/>
        <v>7</v>
      </c>
      <c r="Q1052" s="498" t="str">
        <f t="shared" si="51"/>
        <v>Gastos_Gerais</v>
      </c>
    </row>
    <row r="1053" spans="1:17" ht="60" hidden="1" x14ac:dyDescent="0.2">
      <c r="A1053" s="505">
        <v>5898</v>
      </c>
      <c r="B1053" s="506">
        <v>45135</v>
      </c>
      <c r="C1053" s="536">
        <v>45108</v>
      </c>
      <c r="D1053" s="508" t="s">
        <v>264</v>
      </c>
      <c r="E1053" s="508" t="s">
        <v>293</v>
      </c>
      <c r="F1053" s="509">
        <v>225</v>
      </c>
      <c r="G1053" s="508" t="s">
        <v>7438</v>
      </c>
      <c r="H1053" s="510" t="s">
        <v>416</v>
      </c>
      <c r="I1053" s="510" t="s">
        <v>3046</v>
      </c>
      <c r="J1053" s="522" t="s">
        <v>1295</v>
      </c>
      <c r="K1053" s="522" t="s">
        <v>1188</v>
      </c>
      <c r="L1053" s="511" t="s">
        <v>4137</v>
      </c>
      <c r="M1053" s="610">
        <v>187252875</v>
      </c>
      <c r="N1053" s="548">
        <v>45135</v>
      </c>
      <c r="O1053" s="512">
        <f t="shared" si="49"/>
        <v>7</v>
      </c>
      <c r="P1053" s="512">
        <f t="shared" si="50"/>
        <v>7</v>
      </c>
      <c r="Q1053" s="498" t="str">
        <f t="shared" si="51"/>
        <v>Gastos_Gerais</v>
      </c>
    </row>
    <row r="1054" spans="1:17" ht="48" hidden="1" x14ac:dyDescent="0.2">
      <c r="A1054" s="505">
        <v>5899</v>
      </c>
      <c r="B1054" s="506">
        <v>45135</v>
      </c>
      <c r="C1054" s="536">
        <v>45108</v>
      </c>
      <c r="D1054" s="508" t="s">
        <v>264</v>
      </c>
      <c r="E1054" s="508" t="s">
        <v>293</v>
      </c>
      <c r="F1054" s="509">
        <v>225</v>
      </c>
      <c r="G1054" s="508" t="s">
        <v>7630</v>
      </c>
      <c r="H1054" s="510" t="s">
        <v>416</v>
      </c>
      <c r="I1054" s="510" t="s">
        <v>7439</v>
      </c>
      <c r="J1054" s="522" t="s">
        <v>944</v>
      </c>
      <c r="K1054" s="522" t="s">
        <v>1188</v>
      </c>
      <c r="L1054" s="511" t="s">
        <v>4137</v>
      </c>
      <c r="M1054" s="610">
        <v>187252875</v>
      </c>
      <c r="N1054" s="548">
        <v>45135</v>
      </c>
      <c r="O1054" s="512">
        <f t="shared" si="49"/>
        <v>7</v>
      </c>
      <c r="P1054" s="512">
        <f t="shared" si="50"/>
        <v>7</v>
      </c>
      <c r="Q1054" s="498" t="str">
        <f t="shared" si="51"/>
        <v>Gastos_Gerais</v>
      </c>
    </row>
    <row r="1055" spans="1:17" ht="24" hidden="1" x14ac:dyDescent="0.2">
      <c r="A1055" s="505">
        <v>5900</v>
      </c>
      <c r="B1055" s="506">
        <v>45135</v>
      </c>
      <c r="C1055" s="536">
        <v>45108</v>
      </c>
      <c r="D1055" s="508" t="s">
        <v>264</v>
      </c>
      <c r="E1055" s="508" t="s">
        <v>293</v>
      </c>
      <c r="F1055" s="509">
        <v>225</v>
      </c>
      <c r="G1055" s="508" t="s">
        <v>7631</v>
      </c>
      <c r="H1055" s="510" t="s">
        <v>423</v>
      </c>
      <c r="I1055" s="510" t="s">
        <v>3410</v>
      </c>
      <c r="J1055" s="522" t="s">
        <v>686</v>
      </c>
      <c r="K1055" s="522" t="s">
        <v>1188</v>
      </c>
      <c r="L1055" s="511" t="s">
        <v>4137</v>
      </c>
      <c r="M1055" s="610">
        <v>187252875</v>
      </c>
      <c r="N1055" s="548">
        <v>45135</v>
      </c>
      <c r="O1055" s="512">
        <f t="shared" si="49"/>
        <v>7</v>
      </c>
      <c r="P1055" s="512">
        <f t="shared" si="50"/>
        <v>7</v>
      </c>
      <c r="Q1055" s="498" t="str">
        <f t="shared" si="51"/>
        <v>Gastos_Gerais</v>
      </c>
    </row>
    <row r="1056" spans="1:17" ht="24" hidden="1" x14ac:dyDescent="0.2">
      <c r="A1056" s="505">
        <v>5901</v>
      </c>
      <c r="B1056" s="506">
        <v>45135</v>
      </c>
      <c r="C1056" s="536">
        <v>45108</v>
      </c>
      <c r="D1056" s="508" t="s">
        <v>264</v>
      </c>
      <c r="E1056" s="508" t="s">
        <v>211</v>
      </c>
      <c r="F1056" s="509">
        <v>216.85</v>
      </c>
      <c r="G1056" s="508" t="s">
        <v>7440</v>
      </c>
      <c r="H1056" s="510" t="s">
        <v>417</v>
      </c>
      <c r="I1056" s="510" t="s">
        <v>6899</v>
      </c>
      <c r="J1056" s="522" t="s">
        <v>497</v>
      </c>
      <c r="K1056" s="522" t="s">
        <v>1188</v>
      </c>
      <c r="L1056" s="511" t="s">
        <v>4137</v>
      </c>
      <c r="M1056" s="610">
        <v>187252875</v>
      </c>
      <c r="N1056" s="548">
        <v>45135</v>
      </c>
      <c r="O1056" s="512">
        <f t="shared" si="49"/>
        <v>7</v>
      </c>
      <c r="P1056" s="512">
        <f t="shared" si="50"/>
        <v>7</v>
      </c>
      <c r="Q1056" s="498" t="str">
        <f t="shared" si="51"/>
        <v>Gastos_Gerais</v>
      </c>
    </row>
    <row r="1057" spans="1:17" ht="24" hidden="1" x14ac:dyDescent="0.2">
      <c r="A1057" s="505">
        <v>5902</v>
      </c>
      <c r="B1057" s="506">
        <v>45135</v>
      </c>
      <c r="C1057" s="536">
        <v>45108</v>
      </c>
      <c r="D1057" s="508" t="s">
        <v>264</v>
      </c>
      <c r="E1057" s="508" t="s">
        <v>293</v>
      </c>
      <c r="F1057" s="509">
        <v>10.8</v>
      </c>
      <c r="G1057" s="508" t="s">
        <v>7514</v>
      </c>
      <c r="H1057" s="510" t="s">
        <v>422</v>
      </c>
      <c r="I1057" s="510" t="s">
        <v>6710</v>
      </c>
      <c r="J1057" s="522" t="s">
        <v>6711</v>
      </c>
      <c r="K1057" s="522" t="s">
        <v>1188</v>
      </c>
      <c r="L1057" s="511" t="s">
        <v>4137</v>
      </c>
      <c r="M1057" s="610">
        <v>187252875</v>
      </c>
      <c r="N1057" s="548">
        <v>45135</v>
      </c>
      <c r="O1057" s="512">
        <f t="shared" si="49"/>
        <v>7</v>
      </c>
      <c r="P1057" s="512">
        <f t="shared" si="50"/>
        <v>7</v>
      </c>
      <c r="Q1057" s="498" t="str">
        <f t="shared" si="51"/>
        <v>Gastos_Gerais</v>
      </c>
    </row>
    <row r="1058" spans="1:17" ht="25.5" hidden="1" x14ac:dyDescent="0.2">
      <c r="A1058" s="505">
        <v>5903</v>
      </c>
      <c r="B1058" s="506">
        <v>45135</v>
      </c>
      <c r="C1058" s="536">
        <v>45108</v>
      </c>
      <c r="D1058" s="508" t="s">
        <v>176</v>
      </c>
      <c r="E1058" s="508" t="s">
        <v>262</v>
      </c>
      <c r="F1058" s="509">
        <v>1023.74</v>
      </c>
      <c r="G1058" s="508" t="s">
        <v>7441</v>
      </c>
      <c r="H1058" s="510" t="s">
        <v>423</v>
      </c>
      <c r="I1058" s="510" t="s">
        <v>7442</v>
      </c>
      <c r="J1058" s="522" t="s">
        <v>723</v>
      </c>
      <c r="K1058" s="522" t="s">
        <v>1188</v>
      </c>
      <c r="L1058" s="511" t="s">
        <v>4137</v>
      </c>
      <c r="M1058" s="610">
        <v>187252875</v>
      </c>
      <c r="N1058" s="548">
        <v>45135</v>
      </c>
      <c r="O1058" s="512">
        <f t="shared" si="49"/>
        <v>7</v>
      </c>
      <c r="P1058" s="512">
        <f t="shared" si="50"/>
        <v>7</v>
      </c>
      <c r="Q1058" s="498" t="str">
        <f t="shared" si="51"/>
        <v>Gastos_com_Pessoal</v>
      </c>
    </row>
    <row r="1059" spans="1:17" ht="25.5" hidden="1" x14ac:dyDescent="0.2">
      <c r="A1059" s="505">
        <v>5904</v>
      </c>
      <c r="B1059" s="506">
        <v>45135</v>
      </c>
      <c r="C1059" s="536">
        <v>45108</v>
      </c>
      <c r="D1059" s="508" t="s">
        <v>176</v>
      </c>
      <c r="E1059" s="520" t="s">
        <v>280</v>
      </c>
      <c r="F1059" s="521">
        <v>2844.2</v>
      </c>
      <c r="G1059" s="520" t="s">
        <v>7443</v>
      </c>
      <c r="H1059" s="520" t="s">
        <v>423</v>
      </c>
      <c r="I1059" s="510" t="s">
        <v>7442</v>
      </c>
      <c r="J1059" s="522" t="s">
        <v>723</v>
      </c>
      <c r="K1059" s="522" t="s">
        <v>1188</v>
      </c>
      <c r="L1059" s="511" t="s">
        <v>4137</v>
      </c>
      <c r="M1059" s="610">
        <v>187252875</v>
      </c>
      <c r="N1059" s="548">
        <v>45135</v>
      </c>
      <c r="O1059" s="512">
        <f t="shared" si="49"/>
        <v>7</v>
      </c>
      <c r="P1059" s="512">
        <f t="shared" si="50"/>
        <v>7</v>
      </c>
      <c r="Q1059" s="498" t="str">
        <f t="shared" si="51"/>
        <v>Gastos_com_Pessoal</v>
      </c>
    </row>
    <row r="1060" spans="1:17" ht="25.5" hidden="1" x14ac:dyDescent="0.2">
      <c r="A1060" s="505">
        <v>5905</v>
      </c>
      <c r="B1060" s="506">
        <v>45135</v>
      </c>
      <c r="C1060" s="536">
        <v>45108</v>
      </c>
      <c r="D1060" s="508" t="s">
        <v>176</v>
      </c>
      <c r="E1060" s="520" t="s">
        <v>262</v>
      </c>
      <c r="F1060" s="521">
        <v>1855.19</v>
      </c>
      <c r="G1060" s="520" t="s">
        <v>7444</v>
      </c>
      <c r="H1060" s="520" t="s">
        <v>302</v>
      </c>
      <c r="I1060" s="510" t="s">
        <v>6729</v>
      </c>
      <c r="J1060" s="522" t="s">
        <v>456</v>
      </c>
      <c r="K1060" s="522" t="s">
        <v>1188</v>
      </c>
      <c r="L1060" s="511" t="s">
        <v>4137</v>
      </c>
      <c r="M1060" s="610">
        <v>187252875</v>
      </c>
      <c r="N1060" s="548">
        <v>45135</v>
      </c>
      <c r="O1060" s="512">
        <f t="shared" si="49"/>
        <v>7</v>
      </c>
      <c r="P1060" s="512">
        <f t="shared" si="50"/>
        <v>7</v>
      </c>
      <c r="Q1060" s="498" t="str">
        <f t="shared" si="51"/>
        <v>Gastos_com_Pessoal</v>
      </c>
    </row>
    <row r="1061" spans="1:17" ht="25.5" hidden="1" x14ac:dyDescent="0.2">
      <c r="A1061" s="505">
        <v>5906</v>
      </c>
      <c r="B1061" s="506">
        <v>45135</v>
      </c>
      <c r="C1061" s="536">
        <v>45108</v>
      </c>
      <c r="D1061" s="508" t="s">
        <v>176</v>
      </c>
      <c r="E1061" s="520" t="s">
        <v>280</v>
      </c>
      <c r="F1061" s="521">
        <v>4409.93</v>
      </c>
      <c r="G1061" s="520" t="s">
        <v>7445</v>
      </c>
      <c r="H1061" s="520" t="s">
        <v>302</v>
      </c>
      <c r="I1061" s="510" t="s">
        <v>6729</v>
      </c>
      <c r="J1061" s="522" t="s">
        <v>456</v>
      </c>
      <c r="K1061" s="522" t="s">
        <v>1188</v>
      </c>
      <c r="L1061" s="511" t="s">
        <v>4137</v>
      </c>
      <c r="M1061" s="610">
        <v>187252875</v>
      </c>
      <c r="N1061" s="548">
        <v>45135</v>
      </c>
      <c r="O1061" s="512">
        <f t="shared" si="49"/>
        <v>7</v>
      </c>
      <c r="P1061" s="512">
        <f t="shared" si="50"/>
        <v>7</v>
      </c>
      <c r="Q1061" s="498" t="str">
        <f t="shared" si="51"/>
        <v>Gastos_com_Pessoal</v>
      </c>
    </row>
    <row r="1062" spans="1:17" ht="25.5" hidden="1" x14ac:dyDescent="0.2">
      <c r="A1062" s="505">
        <v>5907</v>
      </c>
      <c r="B1062" s="506">
        <v>45135</v>
      </c>
      <c r="C1062" s="536">
        <v>45108</v>
      </c>
      <c r="D1062" s="508" t="s">
        <v>176</v>
      </c>
      <c r="E1062" s="520" t="s">
        <v>262</v>
      </c>
      <c r="F1062" s="521">
        <v>975.79</v>
      </c>
      <c r="G1062" s="520" t="s">
        <v>7446</v>
      </c>
      <c r="H1062" s="520" t="s">
        <v>422</v>
      </c>
      <c r="I1062" s="510" t="s">
        <v>5249</v>
      </c>
      <c r="J1062" s="522" t="s">
        <v>950</v>
      </c>
      <c r="K1062" s="522" t="s">
        <v>1188</v>
      </c>
      <c r="L1062" s="511" t="s">
        <v>4137</v>
      </c>
      <c r="M1062" s="610">
        <v>187252875</v>
      </c>
      <c r="N1062" s="548">
        <v>45135</v>
      </c>
      <c r="O1062" s="512">
        <f t="shared" si="49"/>
        <v>7</v>
      </c>
      <c r="P1062" s="512">
        <f t="shared" si="50"/>
        <v>7</v>
      </c>
      <c r="Q1062" s="498" t="str">
        <f t="shared" si="51"/>
        <v>Gastos_com_Pessoal</v>
      </c>
    </row>
    <row r="1063" spans="1:17" ht="25.5" hidden="1" x14ac:dyDescent="0.2">
      <c r="A1063" s="505">
        <v>5908</v>
      </c>
      <c r="B1063" s="506">
        <v>45135</v>
      </c>
      <c r="C1063" s="536">
        <v>45108</v>
      </c>
      <c r="D1063" s="508" t="s">
        <v>176</v>
      </c>
      <c r="E1063" s="520" t="s">
        <v>280</v>
      </c>
      <c r="F1063" s="509">
        <v>2700.73</v>
      </c>
      <c r="G1063" s="508" t="s">
        <v>7447</v>
      </c>
      <c r="H1063" s="508" t="s">
        <v>422</v>
      </c>
      <c r="I1063" s="508" t="s">
        <v>5249</v>
      </c>
      <c r="J1063" s="524" t="s">
        <v>950</v>
      </c>
      <c r="K1063" s="524" t="s">
        <v>1188</v>
      </c>
      <c r="L1063" s="511" t="s">
        <v>4137</v>
      </c>
      <c r="M1063" s="610">
        <v>187252875</v>
      </c>
      <c r="N1063" s="548">
        <v>45135</v>
      </c>
      <c r="O1063" s="512">
        <f t="shared" si="49"/>
        <v>7</v>
      </c>
      <c r="P1063" s="512">
        <f t="shared" si="50"/>
        <v>7</v>
      </c>
      <c r="Q1063" s="498" t="str">
        <f t="shared" si="51"/>
        <v>Gastos_com_Pessoal</v>
      </c>
    </row>
    <row r="1064" spans="1:17" ht="25.5" hidden="1" x14ac:dyDescent="0.2">
      <c r="A1064" s="505">
        <v>5909</v>
      </c>
      <c r="B1064" s="506">
        <v>45135</v>
      </c>
      <c r="C1064" s="536">
        <v>45108</v>
      </c>
      <c r="D1064" s="508" t="s">
        <v>176</v>
      </c>
      <c r="E1064" s="530" t="s">
        <v>262</v>
      </c>
      <c r="F1064" s="509">
        <v>553.16999999999996</v>
      </c>
      <c r="G1064" s="508" t="s">
        <v>7448</v>
      </c>
      <c r="H1064" s="510" t="s">
        <v>418</v>
      </c>
      <c r="I1064" s="510" t="s">
        <v>7449</v>
      </c>
      <c r="J1064" s="518" t="s">
        <v>865</v>
      </c>
      <c r="K1064" s="518" t="s">
        <v>1188</v>
      </c>
      <c r="L1064" s="511" t="s">
        <v>4137</v>
      </c>
      <c r="M1064" s="610">
        <v>187252875</v>
      </c>
      <c r="N1064" s="548">
        <v>45135</v>
      </c>
      <c r="O1064" s="512">
        <f t="shared" si="49"/>
        <v>7</v>
      </c>
      <c r="P1064" s="512">
        <f t="shared" si="50"/>
        <v>7</v>
      </c>
      <c r="Q1064" s="498" t="str">
        <f t="shared" si="51"/>
        <v>Gastos_com_Pessoal</v>
      </c>
    </row>
    <row r="1065" spans="1:17" ht="25.5" hidden="1" x14ac:dyDescent="0.2">
      <c r="A1065" s="505">
        <v>5910</v>
      </c>
      <c r="B1065" s="506">
        <v>45135</v>
      </c>
      <c r="C1065" s="536">
        <v>45108</v>
      </c>
      <c r="D1065" s="508" t="s">
        <v>176</v>
      </c>
      <c r="E1065" s="530" t="s">
        <v>280</v>
      </c>
      <c r="F1065" s="509">
        <v>1659.56</v>
      </c>
      <c r="G1065" s="508" t="s">
        <v>7450</v>
      </c>
      <c r="H1065" s="508" t="s">
        <v>418</v>
      </c>
      <c r="I1065" s="510" t="s">
        <v>7449</v>
      </c>
      <c r="J1065" s="518" t="s">
        <v>865</v>
      </c>
      <c r="K1065" s="518" t="s">
        <v>1188</v>
      </c>
      <c r="L1065" s="511" t="s">
        <v>4137</v>
      </c>
      <c r="M1065" s="610">
        <v>187252875</v>
      </c>
      <c r="N1065" s="548">
        <v>45135</v>
      </c>
      <c r="O1065" s="512">
        <f t="shared" si="49"/>
        <v>7</v>
      </c>
      <c r="P1065" s="512">
        <f t="shared" si="50"/>
        <v>7</v>
      </c>
      <c r="Q1065" s="498" t="str">
        <f t="shared" si="51"/>
        <v>Gastos_com_Pessoal</v>
      </c>
    </row>
    <row r="1066" spans="1:17" ht="25.5" hidden="1" x14ac:dyDescent="0.2">
      <c r="A1066" s="505">
        <v>5911</v>
      </c>
      <c r="B1066" s="506">
        <v>45135</v>
      </c>
      <c r="C1066" s="536">
        <v>45108</v>
      </c>
      <c r="D1066" s="508" t="s">
        <v>176</v>
      </c>
      <c r="E1066" s="530" t="s">
        <v>262</v>
      </c>
      <c r="F1066" s="509">
        <v>1023.16</v>
      </c>
      <c r="G1066" s="508" t="s">
        <v>7451</v>
      </c>
      <c r="H1066" s="510" t="s">
        <v>421</v>
      </c>
      <c r="I1066" s="510" t="s">
        <v>7452</v>
      </c>
      <c r="J1066" s="518" t="s">
        <v>710</v>
      </c>
      <c r="K1066" s="518" t="s">
        <v>1188</v>
      </c>
      <c r="L1066" s="511" t="s">
        <v>4137</v>
      </c>
      <c r="M1066" s="610">
        <v>187252875</v>
      </c>
      <c r="N1066" s="548">
        <v>45135</v>
      </c>
      <c r="O1066" s="512">
        <f t="shared" si="49"/>
        <v>7</v>
      </c>
      <c r="P1066" s="512">
        <f t="shared" si="50"/>
        <v>7</v>
      </c>
      <c r="Q1066" s="498" t="str">
        <f t="shared" si="51"/>
        <v>Gastos_com_Pessoal</v>
      </c>
    </row>
    <row r="1067" spans="1:17" ht="25.5" hidden="1" x14ac:dyDescent="0.2">
      <c r="A1067" s="505">
        <v>5912</v>
      </c>
      <c r="B1067" s="506">
        <v>45135</v>
      </c>
      <c r="C1067" s="536">
        <v>45108</v>
      </c>
      <c r="D1067" s="508" t="s">
        <v>176</v>
      </c>
      <c r="E1067" s="530" t="s">
        <v>280</v>
      </c>
      <c r="F1067" s="521">
        <v>2800.39</v>
      </c>
      <c r="G1067" s="508" t="s">
        <v>7453</v>
      </c>
      <c r="H1067" s="508" t="s">
        <v>421</v>
      </c>
      <c r="I1067" s="510" t="s">
        <v>7452</v>
      </c>
      <c r="J1067" s="518" t="s">
        <v>710</v>
      </c>
      <c r="K1067" s="518" t="s">
        <v>1188</v>
      </c>
      <c r="L1067" s="511" t="s">
        <v>4137</v>
      </c>
      <c r="M1067" s="610">
        <v>187252875</v>
      </c>
      <c r="N1067" s="548">
        <v>45135</v>
      </c>
      <c r="O1067" s="512">
        <f t="shared" si="49"/>
        <v>7</v>
      </c>
      <c r="P1067" s="512">
        <f t="shared" si="50"/>
        <v>7</v>
      </c>
      <c r="Q1067" s="498" t="str">
        <f t="shared" si="51"/>
        <v>Gastos_com_Pessoal</v>
      </c>
    </row>
    <row r="1068" spans="1:17" ht="24" hidden="1" x14ac:dyDescent="0.2">
      <c r="A1068" s="505">
        <v>5913</v>
      </c>
      <c r="B1068" s="506">
        <v>45135</v>
      </c>
      <c r="C1068" s="536">
        <v>45108</v>
      </c>
      <c r="D1068" s="508" t="s">
        <v>264</v>
      </c>
      <c r="E1068" s="530" t="s">
        <v>408</v>
      </c>
      <c r="F1068" s="521">
        <v>172.8</v>
      </c>
      <c r="G1068" s="508" t="s">
        <v>4752</v>
      </c>
      <c r="H1068" s="508" t="s">
        <v>1133</v>
      </c>
      <c r="I1068" s="510" t="s">
        <v>4753</v>
      </c>
      <c r="J1068" s="518" t="s">
        <v>1182</v>
      </c>
      <c r="K1068" s="518" t="s">
        <v>1157</v>
      </c>
      <c r="L1068" s="519" t="s">
        <v>32</v>
      </c>
      <c r="M1068" s="610">
        <v>124123</v>
      </c>
      <c r="N1068" s="548">
        <v>45125</v>
      </c>
      <c r="O1068" s="512">
        <f t="shared" si="49"/>
        <v>7</v>
      </c>
      <c r="P1068" s="512">
        <f t="shared" si="50"/>
        <v>7</v>
      </c>
      <c r="Q1068" s="498" t="str">
        <f t="shared" si="51"/>
        <v>Gastos_Gerais</v>
      </c>
    </row>
    <row r="1069" spans="1:17" ht="24" hidden="1" x14ac:dyDescent="0.2">
      <c r="A1069" s="505">
        <v>5914</v>
      </c>
      <c r="B1069" s="506">
        <v>45135</v>
      </c>
      <c r="C1069" s="536">
        <v>45108</v>
      </c>
      <c r="D1069" s="508" t="s">
        <v>264</v>
      </c>
      <c r="E1069" s="530" t="s">
        <v>86</v>
      </c>
      <c r="F1069" s="509">
        <v>9.8000000000000007</v>
      </c>
      <c r="G1069" s="508" t="s">
        <v>4892</v>
      </c>
      <c r="H1069" s="510" t="s">
        <v>420</v>
      </c>
      <c r="I1069" s="510" t="s">
        <v>4893</v>
      </c>
      <c r="J1069" s="518" t="s">
        <v>1312</v>
      </c>
      <c r="K1069" s="518" t="s">
        <v>1157</v>
      </c>
      <c r="L1069" s="519" t="s">
        <v>32</v>
      </c>
      <c r="M1069" s="610">
        <v>202348</v>
      </c>
      <c r="N1069" s="548">
        <v>45127</v>
      </c>
      <c r="O1069" s="512">
        <f t="shared" si="49"/>
        <v>7</v>
      </c>
      <c r="P1069" s="512">
        <f t="shared" si="50"/>
        <v>7</v>
      </c>
      <c r="Q1069" s="498" t="str">
        <f t="shared" si="51"/>
        <v>Gastos_Gerais</v>
      </c>
    </row>
    <row r="1070" spans="1:17" ht="36" hidden="1" x14ac:dyDescent="0.2">
      <c r="A1070" s="505">
        <v>5915</v>
      </c>
      <c r="B1070" s="506">
        <v>45135</v>
      </c>
      <c r="C1070" s="536">
        <v>45108</v>
      </c>
      <c r="D1070" s="508" t="s">
        <v>141</v>
      </c>
      <c r="E1070" s="530" t="s">
        <v>224</v>
      </c>
      <c r="F1070" s="509">
        <v>2642.6</v>
      </c>
      <c r="G1070" s="508" t="s">
        <v>7454</v>
      </c>
      <c r="H1070" s="510" t="s">
        <v>421</v>
      </c>
      <c r="I1070" s="510" t="s">
        <v>7296</v>
      </c>
      <c r="J1070" s="518" t="s">
        <v>7297</v>
      </c>
      <c r="K1070" s="518" t="s">
        <v>1157</v>
      </c>
      <c r="L1070" s="519" t="s">
        <v>32</v>
      </c>
      <c r="M1070" s="610">
        <v>16754</v>
      </c>
      <c r="N1070" s="548">
        <v>45132</v>
      </c>
      <c r="O1070" s="512">
        <f t="shared" si="49"/>
        <v>7</v>
      </c>
      <c r="P1070" s="512">
        <f t="shared" si="50"/>
        <v>7</v>
      </c>
      <c r="Q1070" s="498" t="str">
        <f t="shared" si="51"/>
        <v>Aquisição_de_Bens_Permanentes</v>
      </c>
    </row>
    <row r="1071" spans="1:17" ht="36" hidden="1" x14ac:dyDescent="0.2">
      <c r="A1071" s="505">
        <v>5916</v>
      </c>
      <c r="B1071" s="506">
        <v>45135</v>
      </c>
      <c r="C1071" s="536">
        <v>45108</v>
      </c>
      <c r="D1071" s="508" t="s">
        <v>141</v>
      </c>
      <c r="E1071" s="508" t="s">
        <v>224</v>
      </c>
      <c r="F1071" s="509">
        <v>1619.5</v>
      </c>
      <c r="G1071" s="508" t="s">
        <v>7455</v>
      </c>
      <c r="H1071" s="510" t="s">
        <v>414</v>
      </c>
      <c r="I1071" s="510" t="s">
        <v>7296</v>
      </c>
      <c r="J1071" s="511" t="s">
        <v>7297</v>
      </c>
      <c r="K1071" s="511" t="s">
        <v>1157</v>
      </c>
      <c r="L1071" s="511" t="s">
        <v>32</v>
      </c>
      <c r="M1071" s="610">
        <v>16755</v>
      </c>
      <c r="N1071" s="548">
        <v>45132</v>
      </c>
      <c r="O1071" s="512">
        <f t="shared" si="49"/>
        <v>7</v>
      </c>
      <c r="P1071" s="512">
        <f t="shared" si="50"/>
        <v>7</v>
      </c>
      <c r="Q1071" s="498" t="str">
        <f t="shared" si="51"/>
        <v>Aquisição_de_Bens_Permanentes</v>
      </c>
    </row>
    <row r="1072" spans="1:17" ht="24" hidden="1" x14ac:dyDescent="0.2">
      <c r="A1072" s="505">
        <v>5917</v>
      </c>
      <c r="B1072" s="506">
        <v>45135</v>
      </c>
      <c r="C1072" s="507">
        <v>45108</v>
      </c>
      <c r="D1072" s="508" t="s">
        <v>264</v>
      </c>
      <c r="E1072" s="520" t="s">
        <v>402</v>
      </c>
      <c r="F1072" s="521">
        <v>9.99</v>
      </c>
      <c r="G1072" s="510" t="s">
        <v>1487</v>
      </c>
      <c r="H1072" s="510" t="s">
        <v>418</v>
      </c>
      <c r="I1072" s="510" t="s">
        <v>7101</v>
      </c>
      <c r="J1072" s="522" t="s">
        <v>2402</v>
      </c>
      <c r="K1072" s="522" t="s">
        <v>1157</v>
      </c>
      <c r="L1072" s="511" t="s">
        <v>32</v>
      </c>
      <c r="M1072" s="610">
        <v>11835</v>
      </c>
      <c r="N1072" s="548">
        <v>45132</v>
      </c>
      <c r="O1072" s="512">
        <f t="shared" si="49"/>
        <v>7</v>
      </c>
      <c r="P1072" s="512">
        <f t="shared" si="50"/>
        <v>7</v>
      </c>
      <c r="Q1072" s="498" t="str">
        <f t="shared" si="51"/>
        <v>Gastos_Gerais</v>
      </c>
    </row>
    <row r="1073" spans="1:17" ht="24" hidden="1" x14ac:dyDescent="0.2">
      <c r="A1073" s="505">
        <v>5918</v>
      </c>
      <c r="B1073" s="506">
        <v>45135</v>
      </c>
      <c r="C1073" s="507">
        <v>45108</v>
      </c>
      <c r="D1073" s="508" t="s">
        <v>264</v>
      </c>
      <c r="E1073" s="520" t="s">
        <v>402</v>
      </c>
      <c r="F1073" s="521">
        <v>52.36</v>
      </c>
      <c r="G1073" s="510" t="s">
        <v>1487</v>
      </c>
      <c r="H1073" s="510" t="s">
        <v>418</v>
      </c>
      <c r="I1073" s="510" t="s">
        <v>7101</v>
      </c>
      <c r="J1073" s="522" t="s">
        <v>2402</v>
      </c>
      <c r="K1073" s="522" t="s">
        <v>1157</v>
      </c>
      <c r="L1073" s="511" t="s">
        <v>32</v>
      </c>
      <c r="M1073" s="610">
        <v>11841</v>
      </c>
      <c r="N1073" s="548">
        <v>45132</v>
      </c>
      <c r="O1073" s="512">
        <f t="shared" si="49"/>
        <v>7</v>
      </c>
      <c r="P1073" s="512">
        <f t="shared" si="50"/>
        <v>7</v>
      </c>
      <c r="Q1073" s="498" t="str">
        <f t="shared" si="51"/>
        <v>Gastos_Gerais</v>
      </c>
    </row>
    <row r="1074" spans="1:17" ht="24" hidden="1" x14ac:dyDescent="0.2">
      <c r="A1074" s="505">
        <v>5919</v>
      </c>
      <c r="B1074" s="506">
        <v>45135</v>
      </c>
      <c r="C1074" s="536">
        <v>45108</v>
      </c>
      <c r="D1074" s="508" t="s">
        <v>264</v>
      </c>
      <c r="E1074" s="520" t="s">
        <v>402</v>
      </c>
      <c r="F1074" s="521">
        <v>180.4</v>
      </c>
      <c r="G1074" s="520" t="s">
        <v>1487</v>
      </c>
      <c r="H1074" s="520" t="s">
        <v>1032</v>
      </c>
      <c r="I1074" s="510" t="s">
        <v>3184</v>
      </c>
      <c r="J1074" s="522" t="s">
        <v>1614</v>
      </c>
      <c r="K1074" s="522" t="s">
        <v>1157</v>
      </c>
      <c r="L1074" s="511" t="s">
        <v>32</v>
      </c>
      <c r="M1074" s="610">
        <v>145</v>
      </c>
      <c r="N1074" s="548">
        <v>45131</v>
      </c>
      <c r="O1074" s="512">
        <f t="shared" si="49"/>
        <v>7</v>
      </c>
      <c r="P1074" s="512">
        <f t="shared" si="50"/>
        <v>7</v>
      </c>
      <c r="Q1074" s="498" t="str">
        <f t="shared" si="51"/>
        <v>Gastos_Gerais</v>
      </c>
    </row>
    <row r="1075" spans="1:17" ht="24" hidden="1" x14ac:dyDescent="0.2">
      <c r="A1075" s="505">
        <v>5920</v>
      </c>
      <c r="B1075" s="506">
        <v>45135</v>
      </c>
      <c r="C1075" s="536">
        <v>45108</v>
      </c>
      <c r="D1075" s="508" t="s">
        <v>264</v>
      </c>
      <c r="E1075" s="520" t="s">
        <v>96</v>
      </c>
      <c r="F1075" s="521">
        <v>2833.8</v>
      </c>
      <c r="G1075" s="520" t="s">
        <v>7456</v>
      </c>
      <c r="H1075" s="520" t="s">
        <v>420</v>
      </c>
      <c r="I1075" s="510" t="s">
        <v>7457</v>
      </c>
      <c r="J1075" s="522" t="s">
        <v>7458</v>
      </c>
      <c r="K1075" s="522" t="s">
        <v>1157</v>
      </c>
      <c r="L1075" s="511" t="s">
        <v>32</v>
      </c>
      <c r="M1075" s="610">
        <v>256</v>
      </c>
      <c r="N1075" s="548">
        <v>45134</v>
      </c>
      <c r="O1075" s="512">
        <f t="shared" si="49"/>
        <v>7</v>
      </c>
      <c r="P1075" s="512">
        <f t="shared" si="50"/>
        <v>7</v>
      </c>
      <c r="Q1075" s="498" t="str">
        <f t="shared" si="51"/>
        <v>Gastos_Gerais</v>
      </c>
    </row>
    <row r="1076" spans="1:17" ht="24" hidden="1" x14ac:dyDescent="0.2">
      <c r="A1076" s="505">
        <v>5921</v>
      </c>
      <c r="B1076" s="506">
        <v>45135</v>
      </c>
      <c r="C1076" s="536">
        <v>45108</v>
      </c>
      <c r="D1076" s="508" t="s">
        <v>264</v>
      </c>
      <c r="E1076" s="520" t="s">
        <v>402</v>
      </c>
      <c r="F1076" s="521">
        <v>108.8</v>
      </c>
      <c r="G1076" s="520" t="s">
        <v>1487</v>
      </c>
      <c r="H1076" s="520" t="s">
        <v>1032</v>
      </c>
      <c r="I1076" s="510" t="s">
        <v>6868</v>
      </c>
      <c r="J1076" s="522" t="s">
        <v>2365</v>
      </c>
      <c r="K1076" s="522" t="s">
        <v>1157</v>
      </c>
      <c r="L1076" s="511" t="s">
        <v>32</v>
      </c>
      <c r="M1076" s="610">
        <v>867</v>
      </c>
      <c r="N1076" s="548">
        <v>45128</v>
      </c>
      <c r="O1076" s="512">
        <f t="shared" si="49"/>
        <v>7</v>
      </c>
      <c r="P1076" s="512">
        <f t="shared" si="50"/>
        <v>7</v>
      </c>
      <c r="Q1076" s="498" t="str">
        <f t="shared" si="51"/>
        <v>Gastos_Gerais</v>
      </c>
    </row>
    <row r="1077" spans="1:17" hidden="1" x14ac:dyDescent="0.2">
      <c r="A1077" s="505">
        <v>5922</v>
      </c>
      <c r="B1077" s="506">
        <v>45138</v>
      </c>
      <c r="C1077" s="536">
        <v>45108</v>
      </c>
      <c r="D1077" s="508" t="s">
        <v>264</v>
      </c>
      <c r="E1077" s="520" t="s">
        <v>208</v>
      </c>
      <c r="F1077" s="521">
        <v>879.46</v>
      </c>
      <c r="G1077" s="520" t="s">
        <v>6945</v>
      </c>
      <c r="H1077" s="520" t="s">
        <v>416</v>
      </c>
      <c r="I1077" s="510" t="s">
        <v>7459</v>
      </c>
      <c r="J1077" s="522" t="s">
        <v>7460</v>
      </c>
      <c r="K1077" s="522" t="s">
        <v>1157</v>
      </c>
      <c r="L1077" s="511" t="s">
        <v>32</v>
      </c>
      <c r="M1077" s="610">
        <v>133032</v>
      </c>
      <c r="N1077" s="548">
        <v>45124</v>
      </c>
      <c r="O1077" s="512">
        <f t="shared" si="49"/>
        <v>7</v>
      </c>
      <c r="P1077" s="512">
        <f t="shared" si="50"/>
        <v>7</v>
      </c>
      <c r="Q1077" s="498" t="str">
        <f t="shared" si="51"/>
        <v>Gastos_Gerais</v>
      </c>
    </row>
    <row r="1078" spans="1:17" hidden="1" x14ac:dyDescent="0.2">
      <c r="A1078" s="505">
        <v>5923</v>
      </c>
      <c r="B1078" s="506">
        <v>45138</v>
      </c>
      <c r="C1078" s="536">
        <v>45108</v>
      </c>
      <c r="D1078" s="508" t="s">
        <v>264</v>
      </c>
      <c r="E1078" s="520" t="s">
        <v>208</v>
      </c>
      <c r="F1078" s="521">
        <v>375</v>
      </c>
      <c r="G1078" s="520" t="s">
        <v>7461</v>
      </c>
      <c r="H1078" s="520" t="s">
        <v>416</v>
      </c>
      <c r="I1078" s="510" t="s">
        <v>7459</v>
      </c>
      <c r="J1078" s="522" t="s">
        <v>7460</v>
      </c>
      <c r="K1078" s="522" t="s">
        <v>1157</v>
      </c>
      <c r="L1078" s="511" t="s">
        <v>32</v>
      </c>
      <c r="M1078" s="610">
        <v>20233179</v>
      </c>
      <c r="N1078" s="548">
        <v>45124</v>
      </c>
      <c r="O1078" s="512">
        <f t="shared" si="49"/>
        <v>7</v>
      </c>
      <c r="P1078" s="512">
        <f t="shared" si="50"/>
        <v>7</v>
      </c>
      <c r="Q1078" s="498" t="str">
        <f t="shared" si="51"/>
        <v>Gastos_Gerais</v>
      </c>
    </row>
    <row r="1079" spans="1:17" hidden="1" x14ac:dyDescent="0.2">
      <c r="A1079" s="505">
        <v>5924</v>
      </c>
      <c r="B1079" s="506">
        <v>45138</v>
      </c>
      <c r="C1079" s="507">
        <v>45108</v>
      </c>
      <c r="D1079" s="508" t="s">
        <v>264</v>
      </c>
      <c r="E1079" s="520" t="s">
        <v>208</v>
      </c>
      <c r="F1079" s="521">
        <v>140</v>
      </c>
      <c r="G1079" s="520" t="s">
        <v>7461</v>
      </c>
      <c r="H1079" s="520" t="s">
        <v>422</v>
      </c>
      <c r="I1079" s="510" t="s">
        <v>7632</v>
      </c>
      <c r="J1079" s="522" t="s">
        <v>6118</v>
      </c>
      <c r="K1079" s="522" t="s">
        <v>1157</v>
      </c>
      <c r="L1079" s="511" t="s">
        <v>32</v>
      </c>
      <c r="M1079" s="610">
        <v>20683</v>
      </c>
      <c r="N1079" s="548">
        <v>45135</v>
      </c>
      <c r="O1079" s="512">
        <f t="shared" si="49"/>
        <v>7</v>
      </c>
      <c r="P1079" s="512">
        <f t="shared" si="50"/>
        <v>7</v>
      </c>
      <c r="Q1079" s="498" t="str">
        <f t="shared" si="51"/>
        <v>Gastos_Gerais</v>
      </c>
    </row>
    <row r="1080" spans="1:17" hidden="1" x14ac:dyDescent="0.2">
      <c r="A1080" s="505">
        <v>5925</v>
      </c>
      <c r="B1080" s="506">
        <v>45138</v>
      </c>
      <c r="C1080" s="507">
        <v>45108</v>
      </c>
      <c r="D1080" s="508" t="s">
        <v>264</v>
      </c>
      <c r="E1080" s="520" t="s">
        <v>208</v>
      </c>
      <c r="F1080" s="521">
        <v>1380</v>
      </c>
      <c r="G1080" s="520" t="s">
        <v>7462</v>
      </c>
      <c r="H1080" s="520" t="s">
        <v>422</v>
      </c>
      <c r="I1080" s="510" t="s">
        <v>7632</v>
      </c>
      <c r="J1080" s="522" t="s">
        <v>6118</v>
      </c>
      <c r="K1080" s="522" t="s">
        <v>1157</v>
      </c>
      <c r="L1080" s="511" t="s">
        <v>32</v>
      </c>
      <c r="M1080" s="610">
        <v>76512</v>
      </c>
      <c r="N1080" s="548">
        <v>45135</v>
      </c>
      <c r="O1080" s="512">
        <f t="shared" si="49"/>
        <v>7</v>
      </c>
      <c r="P1080" s="512">
        <f t="shared" si="50"/>
        <v>7</v>
      </c>
      <c r="Q1080" s="498" t="str">
        <f t="shared" si="51"/>
        <v>Gastos_Gerais</v>
      </c>
    </row>
    <row r="1081" spans="1:17" ht="24" hidden="1" x14ac:dyDescent="0.2">
      <c r="A1081" s="505">
        <v>5926</v>
      </c>
      <c r="B1081" s="506">
        <v>45138</v>
      </c>
      <c r="C1081" s="507">
        <v>45108</v>
      </c>
      <c r="D1081" s="508" t="s">
        <v>264</v>
      </c>
      <c r="E1081" s="520" t="s">
        <v>96</v>
      </c>
      <c r="F1081" s="521">
        <v>127.9</v>
      </c>
      <c r="G1081" s="520" t="s">
        <v>7463</v>
      </c>
      <c r="H1081" s="520" t="s">
        <v>422</v>
      </c>
      <c r="I1081" s="510" t="s">
        <v>4940</v>
      </c>
      <c r="J1081" s="522" t="s">
        <v>4941</v>
      </c>
      <c r="K1081" s="522" t="s">
        <v>1157</v>
      </c>
      <c r="L1081" s="511" t="s">
        <v>32</v>
      </c>
      <c r="M1081" s="610">
        <v>1003</v>
      </c>
      <c r="N1081" s="548">
        <v>45135</v>
      </c>
      <c r="O1081" s="512">
        <f t="shared" si="49"/>
        <v>7</v>
      </c>
      <c r="P1081" s="512">
        <f t="shared" si="50"/>
        <v>7</v>
      </c>
      <c r="Q1081" s="498" t="str">
        <f t="shared" si="51"/>
        <v>Gastos_Gerais</v>
      </c>
    </row>
    <row r="1082" spans="1:17" ht="25.5" hidden="1" x14ac:dyDescent="0.2">
      <c r="A1082" s="505">
        <v>5927</v>
      </c>
      <c r="B1082" s="506">
        <v>45138</v>
      </c>
      <c r="C1082" s="507">
        <v>45108</v>
      </c>
      <c r="D1082" s="520" t="s">
        <v>176</v>
      </c>
      <c r="E1082" s="520" t="s">
        <v>262</v>
      </c>
      <c r="F1082" s="521">
        <v>528.25</v>
      </c>
      <c r="G1082" s="520" t="s">
        <v>7464</v>
      </c>
      <c r="H1082" s="520" t="s">
        <v>423</v>
      </c>
      <c r="I1082" s="510" t="s">
        <v>7465</v>
      </c>
      <c r="J1082" s="522" t="s">
        <v>1083</v>
      </c>
      <c r="K1082" s="522" t="s">
        <v>1188</v>
      </c>
      <c r="L1082" s="511" t="s">
        <v>4137</v>
      </c>
      <c r="M1082" s="610">
        <v>78753458</v>
      </c>
      <c r="N1082" s="548">
        <v>45138</v>
      </c>
      <c r="O1082" s="512">
        <f t="shared" si="49"/>
        <v>7</v>
      </c>
      <c r="P1082" s="512">
        <f t="shared" si="50"/>
        <v>7</v>
      </c>
      <c r="Q1082" s="498" t="str">
        <f t="shared" si="51"/>
        <v>Gastos_com_Pessoal</v>
      </c>
    </row>
    <row r="1083" spans="1:17" ht="25.5" hidden="1" x14ac:dyDescent="0.2">
      <c r="A1083" s="505">
        <v>5928</v>
      </c>
      <c r="B1083" s="506">
        <v>45138</v>
      </c>
      <c r="C1083" s="507">
        <v>45108</v>
      </c>
      <c r="D1083" s="520" t="s">
        <v>176</v>
      </c>
      <c r="E1083" s="520" t="s">
        <v>280</v>
      </c>
      <c r="F1083" s="521">
        <v>1584.79</v>
      </c>
      <c r="G1083" s="520" t="s">
        <v>7466</v>
      </c>
      <c r="H1083" s="520" t="s">
        <v>423</v>
      </c>
      <c r="I1083" s="510" t="s">
        <v>7465</v>
      </c>
      <c r="J1083" s="522" t="s">
        <v>1083</v>
      </c>
      <c r="K1083" s="522" t="s">
        <v>1188</v>
      </c>
      <c r="L1083" s="511" t="s">
        <v>4137</v>
      </c>
      <c r="M1083" s="610">
        <v>78753458</v>
      </c>
      <c r="N1083" s="548">
        <v>45138</v>
      </c>
      <c r="O1083" s="512">
        <f t="shared" si="49"/>
        <v>7</v>
      </c>
      <c r="P1083" s="512">
        <f t="shared" si="50"/>
        <v>7</v>
      </c>
      <c r="Q1083" s="498" t="str">
        <f t="shared" si="51"/>
        <v>Gastos_com_Pessoal</v>
      </c>
    </row>
    <row r="1084" spans="1:17" ht="24" hidden="1" x14ac:dyDescent="0.2">
      <c r="A1084" s="505">
        <v>5929</v>
      </c>
      <c r="B1084" s="506">
        <v>45138</v>
      </c>
      <c r="C1084" s="507">
        <v>45108</v>
      </c>
      <c r="D1084" s="508" t="s">
        <v>264</v>
      </c>
      <c r="E1084" s="520" t="s">
        <v>293</v>
      </c>
      <c r="F1084" s="521">
        <v>300</v>
      </c>
      <c r="G1084" s="520" t="s">
        <v>7467</v>
      </c>
      <c r="H1084" s="520" t="s">
        <v>422</v>
      </c>
      <c r="I1084" s="510" t="s">
        <v>6710</v>
      </c>
      <c r="J1084" s="522" t="s">
        <v>6711</v>
      </c>
      <c r="K1084" s="522" t="s">
        <v>1188</v>
      </c>
      <c r="L1084" s="511" t="s">
        <v>4137</v>
      </c>
      <c r="M1084" s="610">
        <v>78753458</v>
      </c>
      <c r="N1084" s="548">
        <v>45138</v>
      </c>
      <c r="O1084" s="512">
        <f t="shared" si="49"/>
        <v>7</v>
      </c>
      <c r="P1084" s="512">
        <f t="shared" si="50"/>
        <v>7</v>
      </c>
      <c r="Q1084" s="498" t="str">
        <f t="shared" si="51"/>
        <v>Gastos_Gerais</v>
      </c>
    </row>
    <row r="1085" spans="1:17" ht="24" hidden="1" x14ac:dyDescent="0.2">
      <c r="A1085" s="505">
        <v>5930</v>
      </c>
      <c r="B1085" s="506">
        <v>45138</v>
      </c>
      <c r="C1085" s="507">
        <v>45108</v>
      </c>
      <c r="D1085" s="508" t="s">
        <v>264</v>
      </c>
      <c r="E1085" s="520" t="s">
        <v>293</v>
      </c>
      <c r="F1085" s="521">
        <v>75</v>
      </c>
      <c r="G1085" s="520" t="s">
        <v>7468</v>
      </c>
      <c r="H1085" s="520" t="s">
        <v>1032</v>
      </c>
      <c r="I1085" s="510" t="s">
        <v>5077</v>
      </c>
      <c r="J1085" s="522" t="s">
        <v>728</v>
      </c>
      <c r="K1085" s="522" t="s">
        <v>1188</v>
      </c>
      <c r="L1085" s="511" t="s">
        <v>4137</v>
      </c>
      <c r="M1085" s="610">
        <v>78753458</v>
      </c>
      <c r="N1085" s="548">
        <v>45138</v>
      </c>
      <c r="O1085" s="512">
        <f t="shared" si="49"/>
        <v>7</v>
      </c>
      <c r="P1085" s="512">
        <f t="shared" si="50"/>
        <v>7</v>
      </c>
      <c r="Q1085" s="498" t="str">
        <f t="shared" si="51"/>
        <v>Gastos_Gerais</v>
      </c>
    </row>
    <row r="1086" spans="1:17" ht="24" hidden="1" x14ac:dyDescent="0.2">
      <c r="A1086" s="505">
        <v>5931</v>
      </c>
      <c r="B1086" s="506">
        <v>45138</v>
      </c>
      <c r="C1086" s="507">
        <v>45108</v>
      </c>
      <c r="D1086" s="508" t="s">
        <v>264</v>
      </c>
      <c r="E1086" s="520" t="s">
        <v>293</v>
      </c>
      <c r="F1086" s="521">
        <v>225</v>
      </c>
      <c r="G1086" s="520" t="s">
        <v>7469</v>
      </c>
      <c r="H1086" s="520" t="s">
        <v>418</v>
      </c>
      <c r="I1086" s="510" t="s">
        <v>4527</v>
      </c>
      <c r="J1086" s="522" t="s">
        <v>465</v>
      </c>
      <c r="K1086" s="522" t="s">
        <v>1188</v>
      </c>
      <c r="L1086" s="511" t="s">
        <v>4137</v>
      </c>
      <c r="M1086" s="610">
        <v>78753458</v>
      </c>
      <c r="N1086" s="548">
        <v>45138</v>
      </c>
      <c r="O1086" s="512">
        <f t="shared" si="49"/>
        <v>7</v>
      </c>
      <c r="P1086" s="512">
        <f t="shared" si="50"/>
        <v>7</v>
      </c>
      <c r="Q1086" s="498" t="str">
        <f t="shared" si="51"/>
        <v>Gastos_Gerais</v>
      </c>
    </row>
    <row r="1087" spans="1:17" ht="24" hidden="1" x14ac:dyDescent="0.2">
      <c r="A1087" s="505">
        <v>5932</v>
      </c>
      <c r="B1087" s="506">
        <v>45138</v>
      </c>
      <c r="C1087" s="507">
        <v>45108</v>
      </c>
      <c r="D1087" s="508" t="s">
        <v>264</v>
      </c>
      <c r="E1087" s="520" t="s">
        <v>293</v>
      </c>
      <c r="F1087" s="521">
        <v>75</v>
      </c>
      <c r="G1087" s="520" t="s">
        <v>7421</v>
      </c>
      <c r="H1087" s="520" t="s">
        <v>423</v>
      </c>
      <c r="I1087" s="510" t="s">
        <v>7422</v>
      </c>
      <c r="J1087" s="522" t="s">
        <v>990</v>
      </c>
      <c r="K1087" s="522" t="s">
        <v>1188</v>
      </c>
      <c r="L1087" s="511" t="s">
        <v>4137</v>
      </c>
      <c r="M1087" s="610">
        <v>78753458</v>
      </c>
      <c r="N1087" s="548">
        <v>45138</v>
      </c>
      <c r="O1087" s="512">
        <f t="shared" si="49"/>
        <v>7</v>
      </c>
      <c r="P1087" s="512">
        <f t="shared" si="50"/>
        <v>7</v>
      </c>
      <c r="Q1087" s="498" t="str">
        <f t="shared" si="51"/>
        <v>Gastos_Gerais</v>
      </c>
    </row>
    <row r="1088" spans="1:17" ht="24" hidden="1" x14ac:dyDescent="0.2">
      <c r="A1088" s="505">
        <v>5933</v>
      </c>
      <c r="B1088" s="506">
        <v>45138</v>
      </c>
      <c r="C1088" s="507">
        <v>45108</v>
      </c>
      <c r="D1088" s="508" t="s">
        <v>264</v>
      </c>
      <c r="E1088" s="520" t="s">
        <v>293</v>
      </c>
      <c r="F1088" s="521">
        <v>225</v>
      </c>
      <c r="G1088" s="520" t="s">
        <v>7470</v>
      </c>
      <c r="H1088" s="520" t="s">
        <v>420</v>
      </c>
      <c r="I1088" s="510" t="s">
        <v>6181</v>
      </c>
      <c r="J1088" s="522" t="s">
        <v>6182</v>
      </c>
      <c r="K1088" s="522" t="s">
        <v>1188</v>
      </c>
      <c r="L1088" s="511" t="s">
        <v>4137</v>
      </c>
      <c r="M1088" s="610">
        <v>78753458</v>
      </c>
      <c r="N1088" s="548">
        <v>45138</v>
      </c>
      <c r="O1088" s="512">
        <f t="shared" si="49"/>
        <v>7</v>
      </c>
      <c r="P1088" s="512">
        <f t="shared" si="50"/>
        <v>7</v>
      </c>
      <c r="Q1088" s="498" t="str">
        <f t="shared" si="51"/>
        <v>Gastos_Gerais</v>
      </c>
    </row>
    <row r="1089" spans="1:17" ht="24" hidden="1" x14ac:dyDescent="0.2">
      <c r="A1089" s="505">
        <v>5934</v>
      </c>
      <c r="B1089" s="506">
        <v>45138</v>
      </c>
      <c r="C1089" s="507">
        <v>45108</v>
      </c>
      <c r="D1089" s="508" t="s">
        <v>264</v>
      </c>
      <c r="E1089" s="520" t="s">
        <v>293</v>
      </c>
      <c r="F1089" s="521">
        <v>225</v>
      </c>
      <c r="G1089" s="520" t="s">
        <v>7471</v>
      </c>
      <c r="H1089" s="520" t="s">
        <v>1032</v>
      </c>
      <c r="I1089" s="510" t="s">
        <v>3307</v>
      </c>
      <c r="J1089" s="522" t="s">
        <v>1057</v>
      </c>
      <c r="K1089" s="522" t="s">
        <v>1188</v>
      </c>
      <c r="L1089" s="511" t="s">
        <v>4137</v>
      </c>
      <c r="M1089" s="610">
        <v>78753458</v>
      </c>
      <c r="N1089" s="548">
        <v>45138</v>
      </c>
      <c r="O1089" s="512">
        <f t="shared" si="49"/>
        <v>7</v>
      </c>
      <c r="P1089" s="512">
        <f t="shared" si="50"/>
        <v>7</v>
      </c>
      <c r="Q1089" s="498" t="str">
        <f t="shared" si="51"/>
        <v>Gastos_Gerais</v>
      </c>
    </row>
    <row r="1090" spans="1:17" ht="24" hidden="1" x14ac:dyDescent="0.2">
      <c r="A1090" s="505">
        <v>5935</v>
      </c>
      <c r="B1090" s="506">
        <v>45138</v>
      </c>
      <c r="C1090" s="507">
        <v>45108</v>
      </c>
      <c r="D1090" s="508" t="s">
        <v>264</v>
      </c>
      <c r="E1090" s="520" t="s">
        <v>293</v>
      </c>
      <c r="F1090" s="521">
        <v>708.64</v>
      </c>
      <c r="G1090" s="520" t="s">
        <v>7472</v>
      </c>
      <c r="H1090" s="520" t="s">
        <v>416</v>
      </c>
      <c r="I1090" s="510" t="s">
        <v>1172</v>
      </c>
      <c r="J1090" s="522" t="s">
        <v>1173</v>
      </c>
      <c r="K1090" s="522" t="s">
        <v>1157</v>
      </c>
      <c r="L1090" s="511" t="s">
        <v>32</v>
      </c>
      <c r="M1090" s="610">
        <v>20232281</v>
      </c>
      <c r="N1090" s="548">
        <v>45124</v>
      </c>
      <c r="O1090" s="512">
        <f t="shared" si="49"/>
        <v>7</v>
      </c>
      <c r="P1090" s="512">
        <f t="shared" si="50"/>
        <v>7</v>
      </c>
      <c r="Q1090" s="498" t="str">
        <f t="shared" si="51"/>
        <v>Gastos_Gerais</v>
      </c>
    </row>
    <row r="1091" spans="1:17" ht="24" hidden="1" x14ac:dyDescent="0.2">
      <c r="A1091" s="505">
        <v>5936</v>
      </c>
      <c r="B1091" s="506">
        <v>45138</v>
      </c>
      <c r="C1091" s="507">
        <v>45108</v>
      </c>
      <c r="D1091" s="508" t="s">
        <v>264</v>
      </c>
      <c r="E1091" s="520" t="s">
        <v>402</v>
      </c>
      <c r="F1091" s="521">
        <v>67.599999999999994</v>
      </c>
      <c r="G1091" s="520" t="s">
        <v>1487</v>
      </c>
      <c r="H1091" s="520" t="s">
        <v>416</v>
      </c>
      <c r="I1091" s="510" t="s">
        <v>7203</v>
      </c>
      <c r="J1091" s="522" t="s">
        <v>1686</v>
      </c>
      <c r="K1091" s="522" t="s">
        <v>1157</v>
      </c>
      <c r="L1091" s="511" t="s">
        <v>32</v>
      </c>
      <c r="M1091" s="610">
        <v>1587</v>
      </c>
      <c r="N1091" s="548">
        <v>45124</v>
      </c>
      <c r="O1091" s="512">
        <f t="shared" si="49"/>
        <v>7</v>
      </c>
      <c r="P1091" s="512">
        <f t="shared" si="50"/>
        <v>7</v>
      </c>
      <c r="Q1091" s="498" t="str">
        <f t="shared" si="51"/>
        <v>Gastos_Gerais</v>
      </c>
    </row>
    <row r="1092" spans="1:17" ht="24" hidden="1" x14ac:dyDescent="0.2">
      <c r="A1092" s="505">
        <v>5937</v>
      </c>
      <c r="B1092" s="506">
        <v>45138</v>
      </c>
      <c r="C1092" s="507">
        <v>45108</v>
      </c>
      <c r="D1092" s="508" t="s">
        <v>33</v>
      </c>
      <c r="E1092" s="508" t="s">
        <v>324</v>
      </c>
      <c r="F1092" s="521">
        <v>0.03</v>
      </c>
      <c r="G1092" s="455" t="s">
        <v>7584</v>
      </c>
      <c r="H1092" s="456" t="s">
        <v>302</v>
      </c>
      <c r="I1092" s="461" t="s">
        <v>1509</v>
      </c>
      <c r="J1092" s="425" t="s">
        <v>1510</v>
      </c>
      <c r="K1092" s="425" t="s">
        <v>4035</v>
      </c>
      <c r="L1092" s="426" t="s">
        <v>1255</v>
      </c>
      <c r="M1092" s="610" t="s">
        <v>425</v>
      </c>
      <c r="N1092" s="548">
        <v>45138</v>
      </c>
      <c r="O1092" s="512">
        <f t="shared" si="49"/>
        <v>7</v>
      </c>
      <c r="P1092" s="512">
        <f t="shared" si="50"/>
        <v>7</v>
      </c>
      <c r="Q1092" s="498" t="str">
        <f t="shared" si="51"/>
        <v>Receitas</v>
      </c>
    </row>
    <row r="1093" spans="1:17" ht="25.5" hidden="1" x14ac:dyDescent="0.2">
      <c r="A1093" s="505">
        <v>5938</v>
      </c>
      <c r="B1093" s="506">
        <v>45138</v>
      </c>
      <c r="C1093" s="507">
        <v>45108</v>
      </c>
      <c r="D1093" s="520" t="s">
        <v>288</v>
      </c>
      <c r="E1093" s="520" t="s">
        <v>288</v>
      </c>
      <c r="F1093" s="521">
        <v>354987.01</v>
      </c>
      <c r="G1093" s="349" t="s">
        <v>2229</v>
      </c>
      <c r="H1093" s="349" t="s">
        <v>303</v>
      </c>
      <c r="I1093" s="351" t="s">
        <v>1509</v>
      </c>
      <c r="J1093" s="352" t="s">
        <v>1510</v>
      </c>
      <c r="K1093" s="352" t="s">
        <v>425</v>
      </c>
      <c r="L1093" s="363" t="s">
        <v>1511</v>
      </c>
      <c r="M1093" s="613" t="s">
        <v>425</v>
      </c>
      <c r="N1093" s="548">
        <v>45138</v>
      </c>
      <c r="O1093" s="512">
        <f t="shared" ref="O1093:O1156" si="52">IF(B1093=0,0,IF(YEAR(B1093)=$P$1,MONTH(B1093)-$O$1+1,(YEAR(B1093)-$P$1)*12-$O$1+1+MONTH(B1093)))</f>
        <v>7</v>
      </c>
      <c r="P1093" s="512">
        <f t="shared" ref="P1093:P1156" si="53">IF(C1093=0,0,IF(YEAR(C1093)=$P$1,MONTH(C1093)-$O$1+1,(YEAR(C1093)-$P$1)*12-$O$1+1+MONTH(C1093)))</f>
        <v>7</v>
      </c>
      <c r="Q1093" s="498" t="str">
        <f t="shared" ref="Q1093:Q1156" si="54">SUBSTITUTE(D1093," ","_")</f>
        <v>Rendimentos_de_Aplicações_Fin.</v>
      </c>
    </row>
    <row r="1094" spans="1:17" ht="24" hidden="1" x14ac:dyDescent="0.2">
      <c r="A1094" s="505">
        <v>5939</v>
      </c>
      <c r="B1094" s="506">
        <v>45139</v>
      </c>
      <c r="C1094" s="507">
        <v>45108</v>
      </c>
      <c r="D1094" s="508" t="s">
        <v>264</v>
      </c>
      <c r="E1094" s="520" t="s">
        <v>402</v>
      </c>
      <c r="F1094" s="521">
        <v>280</v>
      </c>
      <c r="G1094" s="520" t="s">
        <v>1487</v>
      </c>
      <c r="H1094" s="520" t="s">
        <v>416</v>
      </c>
      <c r="I1094" s="510" t="s">
        <v>6452</v>
      </c>
      <c r="J1094" s="522" t="s">
        <v>4902</v>
      </c>
      <c r="K1094" s="522" t="s">
        <v>1157</v>
      </c>
      <c r="L1094" s="511" t="s">
        <v>32</v>
      </c>
      <c r="M1094" s="522">
        <v>37</v>
      </c>
      <c r="N1094" s="529">
        <v>45133</v>
      </c>
      <c r="O1094" s="512">
        <f t="shared" si="52"/>
        <v>8</v>
      </c>
      <c r="P1094" s="512">
        <f t="shared" si="53"/>
        <v>7</v>
      </c>
      <c r="Q1094" s="498" t="str">
        <f t="shared" si="54"/>
        <v>Gastos_Gerais</v>
      </c>
    </row>
    <row r="1095" spans="1:17" ht="24" hidden="1" x14ac:dyDescent="0.2">
      <c r="A1095" s="505">
        <v>5940</v>
      </c>
      <c r="B1095" s="506">
        <v>45139</v>
      </c>
      <c r="C1095" s="507">
        <v>45108</v>
      </c>
      <c r="D1095" s="508" t="s">
        <v>264</v>
      </c>
      <c r="E1095" s="520" t="s">
        <v>402</v>
      </c>
      <c r="F1095" s="521">
        <v>1997.85</v>
      </c>
      <c r="G1095" s="520" t="s">
        <v>1487</v>
      </c>
      <c r="H1095" s="520" t="s">
        <v>420</v>
      </c>
      <c r="I1095" s="510" t="s">
        <v>1272</v>
      </c>
      <c r="J1095" s="522" t="s">
        <v>7639</v>
      </c>
      <c r="K1095" s="522" t="s">
        <v>1157</v>
      </c>
      <c r="L1095" s="511" t="s">
        <v>32</v>
      </c>
      <c r="M1095" s="522">
        <v>270</v>
      </c>
      <c r="N1095" s="529">
        <v>45133</v>
      </c>
      <c r="O1095" s="512">
        <f t="shared" si="52"/>
        <v>8</v>
      </c>
      <c r="P1095" s="512">
        <f t="shared" si="53"/>
        <v>7</v>
      </c>
      <c r="Q1095" s="498" t="str">
        <f t="shared" si="54"/>
        <v>Gastos_Gerais</v>
      </c>
    </row>
    <row r="1096" spans="1:17" ht="24" hidden="1" x14ac:dyDescent="0.2">
      <c r="A1096" s="505">
        <v>5941</v>
      </c>
      <c r="B1096" s="506">
        <v>45139</v>
      </c>
      <c r="C1096" s="507">
        <v>45108</v>
      </c>
      <c r="D1096" s="508" t="s">
        <v>264</v>
      </c>
      <c r="E1096" s="520" t="s">
        <v>0</v>
      </c>
      <c r="F1096" s="521">
        <v>249.99</v>
      </c>
      <c r="G1096" s="520" t="s">
        <v>7640</v>
      </c>
      <c r="H1096" s="520" t="s">
        <v>302</v>
      </c>
      <c r="I1096" s="510" t="s">
        <v>1570</v>
      </c>
      <c r="J1096" s="522" t="s">
        <v>1571</v>
      </c>
      <c r="K1096" s="522" t="s">
        <v>1157</v>
      </c>
      <c r="L1096" s="511" t="s">
        <v>32</v>
      </c>
      <c r="M1096" s="522">
        <v>38088</v>
      </c>
      <c r="N1096" s="529">
        <v>45132</v>
      </c>
      <c r="O1096" s="512">
        <f t="shared" si="52"/>
        <v>8</v>
      </c>
      <c r="P1096" s="512">
        <f t="shared" si="53"/>
        <v>7</v>
      </c>
      <c r="Q1096" s="498" t="str">
        <f t="shared" si="54"/>
        <v>Gastos_Gerais</v>
      </c>
    </row>
    <row r="1097" spans="1:17" ht="24" hidden="1" x14ac:dyDescent="0.2">
      <c r="A1097" s="505">
        <v>5942</v>
      </c>
      <c r="B1097" s="506">
        <v>45139</v>
      </c>
      <c r="C1097" s="507">
        <v>45108</v>
      </c>
      <c r="D1097" s="508" t="s">
        <v>264</v>
      </c>
      <c r="E1097" s="520" t="s">
        <v>82</v>
      </c>
      <c r="F1097" s="521">
        <v>19847.02</v>
      </c>
      <c r="G1097" s="520" t="s">
        <v>1154</v>
      </c>
      <c r="H1097" s="520" t="s">
        <v>414</v>
      </c>
      <c r="I1097" s="510" t="s">
        <v>1682</v>
      </c>
      <c r="J1097" s="522" t="s">
        <v>1156</v>
      </c>
      <c r="K1097" s="522" t="s">
        <v>1157</v>
      </c>
      <c r="L1097" s="511" t="s">
        <v>1158</v>
      </c>
      <c r="M1097" s="522" t="s">
        <v>7641</v>
      </c>
      <c r="N1097" s="529">
        <v>45139</v>
      </c>
      <c r="O1097" s="512">
        <f t="shared" si="52"/>
        <v>8</v>
      </c>
      <c r="P1097" s="512">
        <f t="shared" si="53"/>
        <v>7</v>
      </c>
      <c r="Q1097" s="498" t="str">
        <f t="shared" si="54"/>
        <v>Gastos_Gerais</v>
      </c>
    </row>
    <row r="1098" spans="1:17" ht="36" hidden="1" x14ac:dyDescent="0.2">
      <c r="A1098" s="505">
        <v>5943</v>
      </c>
      <c r="B1098" s="506">
        <v>45139</v>
      </c>
      <c r="C1098" s="507">
        <v>45139</v>
      </c>
      <c r="D1098" s="520" t="s">
        <v>176</v>
      </c>
      <c r="E1098" s="520" t="s">
        <v>158</v>
      </c>
      <c r="F1098" s="521">
        <v>1806</v>
      </c>
      <c r="G1098" s="520" t="s">
        <v>7642</v>
      </c>
      <c r="H1098" s="520" t="s">
        <v>303</v>
      </c>
      <c r="I1098" s="510" t="s">
        <v>4133</v>
      </c>
      <c r="J1098" s="522" t="s">
        <v>1392</v>
      </c>
      <c r="K1098" s="522" t="s">
        <v>1157</v>
      </c>
      <c r="L1098" s="511" t="s">
        <v>1158</v>
      </c>
      <c r="M1098" s="522">
        <v>89182</v>
      </c>
      <c r="N1098" s="529">
        <v>45139</v>
      </c>
      <c r="O1098" s="512">
        <f t="shared" si="52"/>
        <v>8</v>
      </c>
      <c r="P1098" s="512">
        <f t="shared" si="53"/>
        <v>8</v>
      </c>
      <c r="Q1098" s="498" t="str">
        <f t="shared" si="54"/>
        <v>Gastos_com_Pessoal</v>
      </c>
    </row>
    <row r="1099" spans="1:17" ht="24" hidden="1" x14ac:dyDescent="0.2">
      <c r="A1099" s="505">
        <v>5944</v>
      </c>
      <c r="B1099" s="506">
        <v>45139</v>
      </c>
      <c r="C1099" s="507">
        <v>45139</v>
      </c>
      <c r="D1099" s="508" t="s">
        <v>264</v>
      </c>
      <c r="E1099" s="520" t="s">
        <v>293</v>
      </c>
      <c r="F1099" s="521">
        <v>390</v>
      </c>
      <c r="G1099" s="520" t="s">
        <v>7583</v>
      </c>
      <c r="H1099" s="520" t="s">
        <v>423</v>
      </c>
      <c r="I1099" s="510" t="s">
        <v>8298</v>
      </c>
      <c r="J1099" s="522" t="s">
        <v>7643</v>
      </c>
      <c r="K1099" s="522" t="s">
        <v>1157</v>
      </c>
      <c r="L1099" s="511" t="s">
        <v>32</v>
      </c>
      <c r="M1099" s="522">
        <v>20236618</v>
      </c>
      <c r="N1099" s="529">
        <v>45139</v>
      </c>
      <c r="O1099" s="512">
        <f t="shared" si="52"/>
        <v>8</v>
      </c>
      <c r="P1099" s="512">
        <f t="shared" si="53"/>
        <v>8</v>
      </c>
      <c r="Q1099" s="498" t="str">
        <f t="shared" si="54"/>
        <v>Gastos_Gerais</v>
      </c>
    </row>
    <row r="1100" spans="1:17" ht="36" hidden="1" x14ac:dyDescent="0.2">
      <c r="A1100" s="505">
        <v>5945</v>
      </c>
      <c r="B1100" s="506">
        <v>45139</v>
      </c>
      <c r="C1100" s="507">
        <v>45139</v>
      </c>
      <c r="D1100" s="520" t="s">
        <v>176</v>
      </c>
      <c r="E1100" s="520" t="s">
        <v>158</v>
      </c>
      <c r="F1100" s="521">
        <v>71.25</v>
      </c>
      <c r="G1100" s="520" t="s">
        <v>7644</v>
      </c>
      <c r="H1100" s="520" t="s">
        <v>303</v>
      </c>
      <c r="I1100" s="510" t="s">
        <v>4133</v>
      </c>
      <c r="J1100" s="522" t="s">
        <v>1392</v>
      </c>
      <c r="K1100" s="522" t="s">
        <v>1188</v>
      </c>
      <c r="L1100" s="511" t="s">
        <v>32</v>
      </c>
      <c r="M1100" s="522">
        <v>2023233750</v>
      </c>
      <c r="N1100" s="529">
        <v>45145</v>
      </c>
      <c r="O1100" s="512">
        <f t="shared" si="52"/>
        <v>8</v>
      </c>
      <c r="P1100" s="512">
        <f t="shared" si="53"/>
        <v>8</v>
      </c>
      <c r="Q1100" s="498" t="str">
        <f t="shared" si="54"/>
        <v>Gastos_com_Pessoal</v>
      </c>
    </row>
    <row r="1101" spans="1:17" ht="24" hidden="1" x14ac:dyDescent="0.2">
      <c r="A1101" s="505">
        <v>5946</v>
      </c>
      <c r="B1101" s="506">
        <v>45139</v>
      </c>
      <c r="C1101" s="507">
        <v>45108</v>
      </c>
      <c r="D1101" s="508" t="s">
        <v>264</v>
      </c>
      <c r="E1101" s="520" t="s">
        <v>290</v>
      </c>
      <c r="F1101" s="521">
        <v>86.2</v>
      </c>
      <c r="G1101" s="520" t="s">
        <v>7645</v>
      </c>
      <c r="H1101" s="520" t="s">
        <v>302</v>
      </c>
      <c r="I1101" s="510" t="s">
        <v>5295</v>
      </c>
      <c r="J1101" s="522" t="s">
        <v>5296</v>
      </c>
      <c r="K1101" s="522" t="s">
        <v>1188</v>
      </c>
      <c r="L1101" s="511" t="s">
        <v>32</v>
      </c>
      <c r="M1101" s="522">
        <v>20231781</v>
      </c>
      <c r="N1101" s="529">
        <v>45138</v>
      </c>
      <c r="O1101" s="512">
        <f t="shared" si="52"/>
        <v>8</v>
      </c>
      <c r="P1101" s="512">
        <f t="shared" si="53"/>
        <v>7</v>
      </c>
      <c r="Q1101" s="498" t="str">
        <f t="shared" si="54"/>
        <v>Gastos_Gerais</v>
      </c>
    </row>
    <row r="1102" spans="1:17" ht="24" hidden="1" x14ac:dyDescent="0.2">
      <c r="A1102" s="505">
        <v>5947</v>
      </c>
      <c r="B1102" s="506">
        <v>45139</v>
      </c>
      <c r="C1102" s="507">
        <v>45139</v>
      </c>
      <c r="D1102" s="508" t="s">
        <v>264</v>
      </c>
      <c r="E1102" s="520" t="s">
        <v>402</v>
      </c>
      <c r="F1102" s="521">
        <v>45</v>
      </c>
      <c r="G1102" s="520" t="s">
        <v>7646</v>
      </c>
      <c r="H1102" s="520" t="s">
        <v>416</v>
      </c>
      <c r="I1102" s="510" t="s">
        <v>7647</v>
      </c>
      <c r="J1102" s="522" t="s">
        <v>7648</v>
      </c>
      <c r="K1102" s="524" t="s">
        <v>1188</v>
      </c>
      <c r="L1102" s="524" t="s">
        <v>32</v>
      </c>
      <c r="M1102" s="522">
        <v>5955</v>
      </c>
      <c r="N1102" s="529">
        <v>45139</v>
      </c>
      <c r="O1102" s="512">
        <f t="shared" si="52"/>
        <v>8</v>
      </c>
      <c r="P1102" s="512">
        <f t="shared" si="53"/>
        <v>8</v>
      </c>
      <c r="Q1102" s="498" t="str">
        <f t="shared" si="54"/>
        <v>Gastos_Gerais</v>
      </c>
    </row>
    <row r="1103" spans="1:17" ht="25.5" hidden="1" x14ac:dyDescent="0.2">
      <c r="A1103" s="505">
        <v>5948</v>
      </c>
      <c r="B1103" s="506">
        <v>45139</v>
      </c>
      <c r="C1103" s="507">
        <v>45139</v>
      </c>
      <c r="D1103" s="508" t="s">
        <v>176</v>
      </c>
      <c r="E1103" s="520" t="s">
        <v>158</v>
      </c>
      <c r="F1103" s="521">
        <v>114</v>
      </c>
      <c r="G1103" s="520" t="s">
        <v>7649</v>
      </c>
      <c r="H1103" s="520" t="s">
        <v>303</v>
      </c>
      <c r="I1103" s="510" t="s">
        <v>6221</v>
      </c>
      <c r="J1103" s="522" t="s">
        <v>1405</v>
      </c>
      <c r="K1103" s="524" t="s">
        <v>1188</v>
      </c>
      <c r="L1103" s="524" t="s">
        <v>32</v>
      </c>
      <c r="M1103" s="522">
        <v>2023200732</v>
      </c>
      <c r="N1103" s="529">
        <v>45142</v>
      </c>
      <c r="O1103" s="512">
        <f t="shared" si="52"/>
        <v>8</v>
      </c>
      <c r="P1103" s="512">
        <f t="shared" si="53"/>
        <v>8</v>
      </c>
      <c r="Q1103" s="498" t="str">
        <f t="shared" si="54"/>
        <v>Gastos_com_Pessoal</v>
      </c>
    </row>
    <row r="1104" spans="1:17" ht="25.5" hidden="1" x14ac:dyDescent="0.2">
      <c r="A1104" s="505">
        <v>5949</v>
      </c>
      <c r="B1104" s="506">
        <v>45139</v>
      </c>
      <c r="C1104" s="507">
        <v>45139</v>
      </c>
      <c r="D1104" s="508" t="s">
        <v>176</v>
      </c>
      <c r="E1104" s="520" t="s">
        <v>158</v>
      </c>
      <c r="F1104" s="521">
        <v>708</v>
      </c>
      <c r="G1104" s="520" t="s">
        <v>7650</v>
      </c>
      <c r="H1104" s="520" t="s">
        <v>303</v>
      </c>
      <c r="I1104" s="510" t="s">
        <v>6221</v>
      </c>
      <c r="J1104" s="522" t="s">
        <v>1405</v>
      </c>
      <c r="K1104" s="524" t="s">
        <v>1188</v>
      </c>
      <c r="L1104" s="511" t="s">
        <v>1393</v>
      </c>
      <c r="M1104" s="522">
        <v>5559</v>
      </c>
      <c r="N1104" s="529">
        <v>45140</v>
      </c>
      <c r="O1104" s="512">
        <f t="shared" si="52"/>
        <v>8</v>
      </c>
      <c r="P1104" s="512">
        <f t="shared" si="53"/>
        <v>8</v>
      </c>
      <c r="Q1104" s="498" t="str">
        <f t="shared" si="54"/>
        <v>Gastos_com_Pessoal</v>
      </c>
    </row>
    <row r="1105" spans="1:17" ht="24" hidden="1" x14ac:dyDescent="0.2">
      <c r="A1105" s="505">
        <v>5950</v>
      </c>
      <c r="B1105" s="506">
        <v>45139</v>
      </c>
      <c r="C1105" s="507">
        <v>45139</v>
      </c>
      <c r="D1105" s="508" t="s">
        <v>264</v>
      </c>
      <c r="E1105" s="520" t="s">
        <v>293</v>
      </c>
      <c r="F1105" s="521">
        <v>75</v>
      </c>
      <c r="G1105" s="510" t="s">
        <v>7651</v>
      </c>
      <c r="H1105" s="508" t="s">
        <v>422</v>
      </c>
      <c r="I1105" s="510" t="s">
        <v>6710</v>
      </c>
      <c r="J1105" s="522" t="s">
        <v>6711</v>
      </c>
      <c r="K1105" s="524" t="s">
        <v>1188</v>
      </c>
      <c r="L1105" s="524" t="s">
        <v>1188</v>
      </c>
      <c r="M1105" s="522" t="s">
        <v>425</v>
      </c>
      <c r="N1105" s="529">
        <v>45139</v>
      </c>
      <c r="O1105" s="512">
        <f t="shared" si="52"/>
        <v>8</v>
      </c>
      <c r="P1105" s="512">
        <f t="shared" si="53"/>
        <v>8</v>
      </c>
      <c r="Q1105" s="498" t="str">
        <f t="shared" si="54"/>
        <v>Gastos_Gerais</v>
      </c>
    </row>
    <row r="1106" spans="1:17" ht="25.5" hidden="1" x14ac:dyDescent="0.2">
      <c r="A1106" s="505">
        <v>5951</v>
      </c>
      <c r="B1106" s="506">
        <v>45139</v>
      </c>
      <c r="C1106" s="507">
        <v>45139</v>
      </c>
      <c r="D1106" s="508" t="s">
        <v>176</v>
      </c>
      <c r="E1106" s="520" t="s">
        <v>158</v>
      </c>
      <c r="F1106" s="521">
        <v>180.99</v>
      </c>
      <c r="G1106" s="508" t="s">
        <v>5685</v>
      </c>
      <c r="H1106" s="508" t="s">
        <v>416</v>
      </c>
      <c r="I1106" s="510" t="s">
        <v>1991</v>
      </c>
      <c r="J1106" s="524" t="s">
        <v>1992</v>
      </c>
      <c r="K1106" s="524" t="s">
        <v>1157</v>
      </c>
      <c r="L1106" s="524" t="s">
        <v>32</v>
      </c>
      <c r="M1106" s="522">
        <v>161067</v>
      </c>
      <c r="N1106" s="529">
        <v>45140</v>
      </c>
      <c r="O1106" s="512">
        <f t="shared" si="52"/>
        <v>8</v>
      </c>
      <c r="P1106" s="512">
        <f t="shared" si="53"/>
        <v>8</v>
      </c>
      <c r="Q1106" s="498" t="str">
        <f t="shared" si="54"/>
        <v>Gastos_com_Pessoal</v>
      </c>
    </row>
    <row r="1107" spans="1:17" hidden="1" x14ac:dyDescent="0.2">
      <c r="A1107" s="505">
        <v>5952</v>
      </c>
      <c r="B1107" s="506">
        <v>45139</v>
      </c>
      <c r="C1107" s="507">
        <v>45108</v>
      </c>
      <c r="D1107" s="508" t="s">
        <v>264</v>
      </c>
      <c r="E1107" s="520" t="s">
        <v>208</v>
      </c>
      <c r="F1107" s="521">
        <v>168</v>
      </c>
      <c r="G1107" s="508" t="s">
        <v>7461</v>
      </c>
      <c r="H1107" s="508" t="s">
        <v>493</v>
      </c>
      <c r="I1107" s="508" t="s">
        <v>5169</v>
      </c>
      <c r="J1107" s="524" t="s">
        <v>5170</v>
      </c>
      <c r="K1107" s="524" t="s">
        <v>1157</v>
      </c>
      <c r="L1107" s="524" t="s">
        <v>32</v>
      </c>
      <c r="M1107" s="522">
        <v>1458</v>
      </c>
      <c r="N1107" s="529">
        <v>45132</v>
      </c>
      <c r="O1107" s="512">
        <f t="shared" si="52"/>
        <v>8</v>
      </c>
      <c r="P1107" s="512">
        <f t="shared" si="53"/>
        <v>7</v>
      </c>
      <c r="Q1107" s="498" t="str">
        <f t="shared" si="54"/>
        <v>Gastos_Gerais</v>
      </c>
    </row>
    <row r="1108" spans="1:17" hidden="1" x14ac:dyDescent="0.2">
      <c r="A1108" s="505">
        <v>5953</v>
      </c>
      <c r="B1108" s="506">
        <v>45139</v>
      </c>
      <c r="C1108" s="507">
        <v>45108</v>
      </c>
      <c r="D1108" s="508" t="s">
        <v>264</v>
      </c>
      <c r="E1108" s="508" t="s">
        <v>208</v>
      </c>
      <c r="F1108" s="521">
        <v>272</v>
      </c>
      <c r="G1108" s="508" t="s">
        <v>6945</v>
      </c>
      <c r="H1108" s="520" t="s">
        <v>493</v>
      </c>
      <c r="I1108" s="508" t="s">
        <v>5169</v>
      </c>
      <c r="J1108" s="524" t="s">
        <v>5170</v>
      </c>
      <c r="K1108" s="524" t="s">
        <v>1157</v>
      </c>
      <c r="L1108" s="524" t="s">
        <v>32</v>
      </c>
      <c r="M1108" s="522">
        <v>5068</v>
      </c>
      <c r="N1108" s="506">
        <v>45132</v>
      </c>
      <c r="O1108" s="512">
        <f t="shared" si="52"/>
        <v>8</v>
      </c>
      <c r="P1108" s="512">
        <f t="shared" si="53"/>
        <v>7</v>
      </c>
      <c r="Q1108" s="498" t="str">
        <f t="shared" si="54"/>
        <v>Gastos_Gerais</v>
      </c>
    </row>
    <row r="1109" spans="1:17" ht="24" hidden="1" x14ac:dyDescent="0.2">
      <c r="A1109" s="505">
        <v>5954</v>
      </c>
      <c r="B1109" s="506">
        <v>45139</v>
      </c>
      <c r="C1109" s="507">
        <v>45108</v>
      </c>
      <c r="D1109" s="508" t="s">
        <v>264</v>
      </c>
      <c r="E1109" s="508" t="s">
        <v>402</v>
      </c>
      <c r="F1109" s="521">
        <v>43.8</v>
      </c>
      <c r="G1109" s="508" t="s">
        <v>1487</v>
      </c>
      <c r="H1109" s="520" t="s">
        <v>414</v>
      </c>
      <c r="I1109" s="508" t="s">
        <v>7202</v>
      </c>
      <c r="J1109" s="524" t="s">
        <v>1733</v>
      </c>
      <c r="K1109" s="524" t="s">
        <v>1157</v>
      </c>
      <c r="L1109" s="524" t="s">
        <v>32</v>
      </c>
      <c r="M1109" s="522">
        <v>217395</v>
      </c>
      <c r="N1109" s="506">
        <v>45133</v>
      </c>
      <c r="O1109" s="512">
        <f t="shared" si="52"/>
        <v>8</v>
      </c>
      <c r="P1109" s="512">
        <f t="shared" si="53"/>
        <v>7</v>
      </c>
      <c r="Q1109" s="498" t="str">
        <f t="shared" si="54"/>
        <v>Gastos_Gerais</v>
      </c>
    </row>
    <row r="1110" spans="1:17" ht="36" hidden="1" x14ac:dyDescent="0.2">
      <c r="A1110" s="505">
        <v>5955</v>
      </c>
      <c r="B1110" s="506">
        <v>45139</v>
      </c>
      <c r="C1110" s="507">
        <v>45108</v>
      </c>
      <c r="D1110" s="508" t="s">
        <v>264</v>
      </c>
      <c r="E1110" s="508" t="s">
        <v>388</v>
      </c>
      <c r="F1110" s="521">
        <v>56785.98</v>
      </c>
      <c r="G1110" s="508" t="s">
        <v>7652</v>
      </c>
      <c r="H1110" s="520" t="s">
        <v>421</v>
      </c>
      <c r="I1110" s="508" t="s">
        <v>1416</v>
      </c>
      <c r="J1110" s="524" t="s">
        <v>1417</v>
      </c>
      <c r="K1110" s="524" t="s">
        <v>1157</v>
      </c>
      <c r="L1110" s="524" t="s">
        <v>32</v>
      </c>
      <c r="M1110" s="522">
        <v>202339</v>
      </c>
      <c r="N1110" s="506">
        <v>45135</v>
      </c>
      <c r="O1110" s="512">
        <f t="shared" si="52"/>
        <v>8</v>
      </c>
      <c r="P1110" s="512">
        <f t="shared" si="53"/>
        <v>7</v>
      </c>
      <c r="Q1110" s="498" t="str">
        <f t="shared" si="54"/>
        <v>Gastos_Gerais</v>
      </c>
    </row>
    <row r="1111" spans="1:17" ht="24" hidden="1" x14ac:dyDescent="0.2">
      <c r="A1111" s="505">
        <v>5956</v>
      </c>
      <c r="B1111" s="506">
        <v>45140</v>
      </c>
      <c r="C1111" s="507">
        <v>45108</v>
      </c>
      <c r="D1111" s="508" t="s">
        <v>264</v>
      </c>
      <c r="E1111" s="508" t="s">
        <v>96</v>
      </c>
      <c r="F1111" s="521">
        <v>1458.1</v>
      </c>
      <c r="G1111" s="508" t="s">
        <v>7653</v>
      </c>
      <c r="H1111" s="520" t="s">
        <v>414</v>
      </c>
      <c r="I1111" s="508" t="s">
        <v>5581</v>
      </c>
      <c r="J1111" s="524" t="s">
        <v>7654</v>
      </c>
      <c r="K1111" s="524" t="s">
        <v>1157</v>
      </c>
      <c r="L1111" s="524" t="s">
        <v>32</v>
      </c>
      <c r="M1111" s="522">
        <v>2664</v>
      </c>
      <c r="N1111" s="506">
        <v>45134</v>
      </c>
      <c r="O1111" s="512">
        <f t="shared" si="52"/>
        <v>8</v>
      </c>
      <c r="P1111" s="512">
        <f t="shared" si="53"/>
        <v>7</v>
      </c>
      <c r="Q1111" s="498" t="str">
        <f t="shared" si="54"/>
        <v>Gastos_Gerais</v>
      </c>
    </row>
    <row r="1112" spans="1:17" hidden="1" x14ac:dyDescent="0.2">
      <c r="A1112" s="505">
        <v>5957</v>
      </c>
      <c r="B1112" s="506">
        <v>45140</v>
      </c>
      <c r="C1112" s="507">
        <v>45108</v>
      </c>
      <c r="D1112" s="508" t="s">
        <v>264</v>
      </c>
      <c r="E1112" s="508" t="s">
        <v>412</v>
      </c>
      <c r="F1112" s="521">
        <v>750.03</v>
      </c>
      <c r="G1112" s="508" t="s">
        <v>7501</v>
      </c>
      <c r="H1112" s="510" t="s">
        <v>417</v>
      </c>
      <c r="I1112" s="517" t="s">
        <v>1224</v>
      </c>
      <c r="J1112" s="522" t="s">
        <v>1225</v>
      </c>
      <c r="K1112" s="522" t="s">
        <v>1157</v>
      </c>
      <c r="L1112" s="511" t="s">
        <v>32</v>
      </c>
      <c r="M1112" s="511">
        <v>28205</v>
      </c>
      <c r="N1112" s="506">
        <v>45127</v>
      </c>
      <c r="O1112" s="512">
        <f t="shared" si="52"/>
        <v>8</v>
      </c>
      <c r="P1112" s="512">
        <f t="shared" si="53"/>
        <v>7</v>
      </c>
      <c r="Q1112" s="498" t="str">
        <f t="shared" si="54"/>
        <v>Gastos_Gerais</v>
      </c>
    </row>
    <row r="1113" spans="1:17" hidden="1" x14ac:dyDescent="0.2">
      <c r="A1113" s="505">
        <v>5958</v>
      </c>
      <c r="B1113" s="506">
        <v>45140</v>
      </c>
      <c r="C1113" s="507">
        <v>45108</v>
      </c>
      <c r="D1113" s="508" t="s">
        <v>264</v>
      </c>
      <c r="E1113" s="520" t="s">
        <v>83</v>
      </c>
      <c r="F1113" s="521">
        <v>3264.51</v>
      </c>
      <c r="G1113" s="520" t="s">
        <v>83</v>
      </c>
      <c r="H1113" s="520" t="s">
        <v>493</v>
      </c>
      <c r="I1113" s="510" t="s">
        <v>7516</v>
      </c>
      <c r="J1113" s="522" t="s">
        <v>1162</v>
      </c>
      <c r="K1113" s="522" t="s">
        <v>1157</v>
      </c>
      <c r="L1113" s="511" t="s">
        <v>32</v>
      </c>
      <c r="M1113" s="522">
        <v>51988829</v>
      </c>
      <c r="N1113" s="506">
        <v>45140</v>
      </c>
      <c r="O1113" s="512">
        <f t="shared" si="52"/>
        <v>8</v>
      </c>
      <c r="P1113" s="512">
        <f t="shared" si="53"/>
        <v>7</v>
      </c>
      <c r="Q1113" s="498" t="str">
        <f t="shared" si="54"/>
        <v>Gastos_Gerais</v>
      </c>
    </row>
    <row r="1114" spans="1:17" ht="25.5" hidden="1" x14ac:dyDescent="0.2">
      <c r="A1114" s="505">
        <v>5959</v>
      </c>
      <c r="B1114" s="506">
        <v>45140</v>
      </c>
      <c r="C1114" s="507">
        <v>45139</v>
      </c>
      <c r="D1114" s="520" t="s">
        <v>176</v>
      </c>
      <c r="E1114" s="520" t="s">
        <v>10</v>
      </c>
      <c r="F1114" s="521">
        <v>182.66</v>
      </c>
      <c r="G1114" s="510" t="s">
        <v>4306</v>
      </c>
      <c r="H1114" s="520" t="s">
        <v>421</v>
      </c>
      <c r="I1114" s="510" t="s">
        <v>7655</v>
      </c>
      <c r="J1114" s="522" t="s">
        <v>6691</v>
      </c>
      <c r="K1114" s="522" t="s">
        <v>1307</v>
      </c>
      <c r="L1114" s="511" t="s">
        <v>1218</v>
      </c>
      <c r="M1114" s="522" t="s">
        <v>7656</v>
      </c>
      <c r="N1114" s="506">
        <v>45140</v>
      </c>
      <c r="O1114" s="512">
        <f t="shared" si="52"/>
        <v>8</v>
      </c>
      <c r="P1114" s="512">
        <f t="shared" si="53"/>
        <v>8</v>
      </c>
      <c r="Q1114" s="498" t="str">
        <f t="shared" si="54"/>
        <v>Gastos_com_Pessoal</v>
      </c>
    </row>
    <row r="1115" spans="1:17" ht="25.5" hidden="1" x14ac:dyDescent="0.2">
      <c r="A1115" s="505">
        <v>5960</v>
      </c>
      <c r="B1115" s="506">
        <v>45140</v>
      </c>
      <c r="C1115" s="507">
        <v>45139</v>
      </c>
      <c r="D1115" s="520" t="s">
        <v>176</v>
      </c>
      <c r="E1115" s="520" t="s">
        <v>10</v>
      </c>
      <c r="F1115" s="521">
        <v>4218.63</v>
      </c>
      <c r="G1115" s="510" t="s">
        <v>4306</v>
      </c>
      <c r="H1115" s="520" t="s">
        <v>416</v>
      </c>
      <c r="I1115" s="510" t="s">
        <v>2856</v>
      </c>
      <c r="J1115" s="522" t="s">
        <v>491</v>
      </c>
      <c r="K1115" s="522" t="s">
        <v>1307</v>
      </c>
      <c r="L1115" s="511" t="s">
        <v>1218</v>
      </c>
      <c r="M1115" s="522" t="s">
        <v>7657</v>
      </c>
      <c r="N1115" s="506">
        <v>45140</v>
      </c>
      <c r="O1115" s="512">
        <f t="shared" si="52"/>
        <v>8</v>
      </c>
      <c r="P1115" s="512">
        <f t="shared" si="53"/>
        <v>8</v>
      </c>
      <c r="Q1115" s="498" t="str">
        <f t="shared" si="54"/>
        <v>Gastos_com_Pessoal</v>
      </c>
    </row>
    <row r="1116" spans="1:17" ht="25.5" hidden="1" x14ac:dyDescent="0.2">
      <c r="A1116" s="505">
        <v>5961</v>
      </c>
      <c r="B1116" s="506">
        <v>45140</v>
      </c>
      <c r="C1116" s="507">
        <v>45139</v>
      </c>
      <c r="D1116" s="520" t="s">
        <v>176</v>
      </c>
      <c r="E1116" s="520" t="s">
        <v>10</v>
      </c>
      <c r="F1116" s="521">
        <v>5406.12</v>
      </c>
      <c r="G1116" s="510" t="s">
        <v>4306</v>
      </c>
      <c r="H1116" s="520" t="s">
        <v>416</v>
      </c>
      <c r="I1116" s="510" t="s">
        <v>7658</v>
      </c>
      <c r="J1116" s="522" t="s">
        <v>7659</v>
      </c>
      <c r="K1116" s="522" t="s">
        <v>1307</v>
      </c>
      <c r="L1116" s="511" t="s">
        <v>1218</v>
      </c>
      <c r="M1116" s="522" t="s">
        <v>7660</v>
      </c>
      <c r="N1116" s="506">
        <v>45140</v>
      </c>
      <c r="O1116" s="512">
        <f t="shared" si="52"/>
        <v>8</v>
      </c>
      <c r="P1116" s="512">
        <f t="shared" si="53"/>
        <v>8</v>
      </c>
      <c r="Q1116" s="498" t="str">
        <f t="shared" si="54"/>
        <v>Gastos_com_Pessoal</v>
      </c>
    </row>
    <row r="1117" spans="1:17" ht="25.5" hidden="1" x14ac:dyDescent="0.2">
      <c r="A1117" s="505">
        <v>5962</v>
      </c>
      <c r="B1117" s="506">
        <v>45140</v>
      </c>
      <c r="C1117" s="507">
        <v>45139</v>
      </c>
      <c r="D1117" s="520" t="s">
        <v>176</v>
      </c>
      <c r="E1117" s="520" t="s">
        <v>10</v>
      </c>
      <c r="F1117" s="521">
        <v>360.98</v>
      </c>
      <c r="G1117" s="510" t="s">
        <v>4306</v>
      </c>
      <c r="H1117" s="520" t="s">
        <v>416</v>
      </c>
      <c r="I1117" s="510" t="s">
        <v>8299</v>
      </c>
      <c r="J1117" s="522" t="s">
        <v>4090</v>
      </c>
      <c r="K1117" s="522" t="s">
        <v>1307</v>
      </c>
      <c r="L1117" s="511" t="s">
        <v>1218</v>
      </c>
      <c r="M1117" s="522" t="s">
        <v>7661</v>
      </c>
      <c r="N1117" s="506">
        <v>45140</v>
      </c>
      <c r="O1117" s="512">
        <f t="shared" si="52"/>
        <v>8</v>
      </c>
      <c r="P1117" s="512">
        <f t="shared" si="53"/>
        <v>8</v>
      </c>
      <c r="Q1117" s="498" t="str">
        <f t="shared" si="54"/>
        <v>Gastos_com_Pessoal</v>
      </c>
    </row>
    <row r="1118" spans="1:17" ht="24" hidden="1" x14ac:dyDescent="0.2">
      <c r="A1118" s="505">
        <v>5963</v>
      </c>
      <c r="B1118" s="532">
        <v>45140</v>
      </c>
      <c r="C1118" s="533">
        <v>45139</v>
      </c>
      <c r="D1118" s="508" t="s">
        <v>264</v>
      </c>
      <c r="E1118" s="508" t="s">
        <v>96</v>
      </c>
      <c r="F1118" s="509">
        <v>236.7</v>
      </c>
      <c r="G1118" s="508" t="s">
        <v>7662</v>
      </c>
      <c r="H1118" s="510" t="s">
        <v>422</v>
      </c>
      <c r="I1118" s="510" t="s">
        <v>7663</v>
      </c>
      <c r="J1118" s="511" t="s">
        <v>7664</v>
      </c>
      <c r="K1118" s="522" t="s">
        <v>1188</v>
      </c>
      <c r="L1118" s="511" t="s">
        <v>32</v>
      </c>
      <c r="M1118" s="511">
        <v>39922206</v>
      </c>
      <c r="N1118" s="529">
        <v>45140</v>
      </c>
      <c r="O1118" s="512">
        <f t="shared" si="52"/>
        <v>8</v>
      </c>
      <c r="P1118" s="512">
        <f t="shared" si="53"/>
        <v>8</v>
      </c>
      <c r="Q1118" s="498" t="str">
        <f t="shared" si="54"/>
        <v>Gastos_Gerais</v>
      </c>
    </row>
    <row r="1119" spans="1:17" ht="24" hidden="1" x14ac:dyDescent="0.2">
      <c r="A1119" s="505">
        <v>5964</v>
      </c>
      <c r="B1119" s="532">
        <v>45140</v>
      </c>
      <c r="C1119" s="533">
        <v>45139</v>
      </c>
      <c r="D1119" s="508" t="s">
        <v>264</v>
      </c>
      <c r="E1119" s="508" t="s">
        <v>96</v>
      </c>
      <c r="F1119" s="509">
        <v>1793.39</v>
      </c>
      <c r="G1119" s="508" t="s">
        <v>7588</v>
      </c>
      <c r="H1119" s="510" t="s">
        <v>414</v>
      </c>
      <c r="I1119" s="510" t="s">
        <v>7665</v>
      </c>
      <c r="J1119" s="511" t="s">
        <v>7666</v>
      </c>
      <c r="K1119" s="522" t="s">
        <v>1188</v>
      </c>
      <c r="L1119" s="511" t="s">
        <v>32</v>
      </c>
      <c r="M1119" s="511">
        <v>101488</v>
      </c>
      <c r="N1119" s="529">
        <v>45140</v>
      </c>
      <c r="O1119" s="512">
        <f t="shared" si="52"/>
        <v>8</v>
      </c>
      <c r="P1119" s="512">
        <f t="shared" si="53"/>
        <v>8</v>
      </c>
      <c r="Q1119" s="498" t="str">
        <f t="shared" si="54"/>
        <v>Gastos_Gerais</v>
      </c>
    </row>
    <row r="1120" spans="1:17" ht="24" hidden="1" x14ac:dyDescent="0.2">
      <c r="A1120" s="505">
        <v>5965</v>
      </c>
      <c r="B1120" s="532">
        <v>45140</v>
      </c>
      <c r="C1120" s="533">
        <v>45139</v>
      </c>
      <c r="D1120" s="508" t="s">
        <v>264</v>
      </c>
      <c r="E1120" s="508" t="s">
        <v>293</v>
      </c>
      <c r="F1120" s="509">
        <v>75</v>
      </c>
      <c r="G1120" s="508" t="s">
        <v>8300</v>
      </c>
      <c r="H1120" s="510" t="s">
        <v>414</v>
      </c>
      <c r="I1120" s="510" t="s">
        <v>6955</v>
      </c>
      <c r="J1120" s="511" t="s">
        <v>529</v>
      </c>
      <c r="K1120" s="522" t="s">
        <v>1188</v>
      </c>
      <c r="L1120" s="511" t="s">
        <v>4137</v>
      </c>
      <c r="M1120" s="511">
        <v>187962585</v>
      </c>
      <c r="N1120" s="529">
        <v>45140</v>
      </c>
      <c r="O1120" s="512">
        <f t="shared" si="52"/>
        <v>8</v>
      </c>
      <c r="P1120" s="512">
        <f t="shared" si="53"/>
        <v>8</v>
      </c>
      <c r="Q1120" s="498" t="str">
        <f t="shared" si="54"/>
        <v>Gastos_Gerais</v>
      </c>
    </row>
    <row r="1121" spans="1:17" ht="24" hidden="1" x14ac:dyDescent="0.2">
      <c r="A1121" s="505">
        <v>5966</v>
      </c>
      <c r="B1121" s="532">
        <v>45140</v>
      </c>
      <c r="C1121" s="533">
        <v>45139</v>
      </c>
      <c r="D1121" s="508" t="s">
        <v>264</v>
      </c>
      <c r="E1121" s="508" t="s">
        <v>293</v>
      </c>
      <c r="F1121" s="509">
        <v>75</v>
      </c>
      <c r="G1121" s="508" t="s">
        <v>7667</v>
      </c>
      <c r="H1121" s="510" t="s">
        <v>414</v>
      </c>
      <c r="I1121" s="510" t="s">
        <v>7668</v>
      </c>
      <c r="J1121" s="511" t="s">
        <v>1106</v>
      </c>
      <c r="K1121" s="522" t="s">
        <v>1188</v>
      </c>
      <c r="L1121" s="511" t="s">
        <v>4137</v>
      </c>
      <c r="M1121" s="511">
        <v>187962585</v>
      </c>
      <c r="N1121" s="529">
        <v>45140</v>
      </c>
      <c r="O1121" s="512">
        <f t="shared" si="52"/>
        <v>8</v>
      </c>
      <c r="P1121" s="512">
        <f t="shared" si="53"/>
        <v>8</v>
      </c>
      <c r="Q1121" s="498" t="str">
        <f t="shared" si="54"/>
        <v>Gastos_Gerais</v>
      </c>
    </row>
    <row r="1122" spans="1:17" ht="24" hidden="1" x14ac:dyDescent="0.2">
      <c r="A1122" s="505">
        <v>5967</v>
      </c>
      <c r="B1122" s="532">
        <v>45140</v>
      </c>
      <c r="C1122" s="536">
        <v>45139</v>
      </c>
      <c r="D1122" s="508" t="s">
        <v>264</v>
      </c>
      <c r="E1122" s="455" t="s">
        <v>293</v>
      </c>
      <c r="F1122" s="521">
        <v>57.2</v>
      </c>
      <c r="G1122" s="520" t="s">
        <v>8301</v>
      </c>
      <c r="H1122" s="520" t="s">
        <v>423</v>
      </c>
      <c r="I1122" s="510" t="s">
        <v>7386</v>
      </c>
      <c r="J1122" s="522" t="s">
        <v>5945</v>
      </c>
      <c r="K1122" s="522" t="s">
        <v>1188</v>
      </c>
      <c r="L1122" s="511" t="s">
        <v>4137</v>
      </c>
      <c r="M1122" s="522">
        <v>187962585</v>
      </c>
      <c r="N1122" s="506">
        <v>45140</v>
      </c>
      <c r="O1122" s="512">
        <f t="shared" si="52"/>
        <v>8</v>
      </c>
      <c r="P1122" s="512">
        <f t="shared" si="53"/>
        <v>8</v>
      </c>
      <c r="Q1122" s="498" t="str">
        <f t="shared" si="54"/>
        <v>Gastos_Gerais</v>
      </c>
    </row>
    <row r="1123" spans="1:17" ht="24" hidden="1" x14ac:dyDescent="0.2">
      <c r="A1123" s="505">
        <v>5968</v>
      </c>
      <c r="B1123" s="532">
        <v>45140</v>
      </c>
      <c r="C1123" s="536">
        <v>45139</v>
      </c>
      <c r="D1123" s="508" t="s">
        <v>264</v>
      </c>
      <c r="E1123" s="520" t="s">
        <v>293</v>
      </c>
      <c r="F1123" s="521">
        <v>30</v>
      </c>
      <c r="G1123" s="520" t="s">
        <v>7669</v>
      </c>
      <c r="H1123" s="520" t="s">
        <v>423</v>
      </c>
      <c r="I1123" s="510" t="s">
        <v>7384</v>
      </c>
      <c r="J1123" s="522" t="s">
        <v>1959</v>
      </c>
      <c r="K1123" s="522" t="s">
        <v>1188</v>
      </c>
      <c r="L1123" s="511" t="s">
        <v>4137</v>
      </c>
      <c r="M1123" s="522">
        <v>187962585</v>
      </c>
      <c r="N1123" s="506">
        <v>45140</v>
      </c>
      <c r="O1123" s="512">
        <f t="shared" si="52"/>
        <v>8</v>
      </c>
      <c r="P1123" s="512">
        <f t="shared" si="53"/>
        <v>8</v>
      </c>
      <c r="Q1123" s="498" t="str">
        <f t="shared" si="54"/>
        <v>Gastos_Gerais</v>
      </c>
    </row>
    <row r="1124" spans="1:17" ht="24" hidden="1" x14ac:dyDescent="0.2">
      <c r="A1124" s="505">
        <v>5969</v>
      </c>
      <c r="B1124" s="532">
        <v>45140</v>
      </c>
      <c r="C1124" s="536">
        <v>45139</v>
      </c>
      <c r="D1124" s="508" t="s">
        <v>264</v>
      </c>
      <c r="E1124" s="520" t="s">
        <v>293</v>
      </c>
      <c r="F1124" s="521">
        <v>75</v>
      </c>
      <c r="G1124" s="520" t="s">
        <v>7385</v>
      </c>
      <c r="H1124" s="520" t="s">
        <v>423</v>
      </c>
      <c r="I1124" s="510" t="s">
        <v>7386</v>
      </c>
      <c r="J1124" s="522" t="s">
        <v>5945</v>
      </c>
      <c r="K1124" s="522" t="s">
        <v>1188</v>
      </c>
      <c r="L1124" s="511" t="s">
        <v>4137</v>
      </c>
      <c r="M1124" s="522">
        <v>187962585</v>
      </c>
      <c r="N1124" s="506">
        <v>45140</v>
      </c>
      <c r="O1124" s="512">
        <f t="shared" si="52"/>
        <v>8</v>
      </c>
      <c r="P1124" s="512">
        <f t="shared" si="53"/>
        <v>8</v>
      </c>
      <c r="Q1124" s="498" t="str">
        <f t="shared" si="54"/>
        <v>Gastos_Gerais</v>
      </c>
    </row>
    <row r="1125" spans="1:17" ht="24" hidden="1" x14ac:dyDescent="0.2">
      <c r="A1125" s="505">
        <v>5970</v>
      </c>
      <c r="B1125" s="532">
        <v>45140</v>
      </c>
      <c r="C1125" s="533">
        <v>45139</v>
      </c>
      <c r="D1125" s="508" t="s">
        <v>264</v>
      </c>
      <c r="E1125" s="508" t="s">
        <v>293</v>
      </c>
      <c r="F1125" s="509">
        <v>75</v>
      </c>
      <c r="G1125" s="508" t="s">
        <v>7670</v>
      </c>
      <c r="H1125" s="508" t="s">
        <v>423</v>
      </c>
      <c r="I1125" s="510" t="s">
        <v>7384</v>
      </c>
      <c r="J1125" s="524" t="s">
        <v>1959</v>
      </c>
      <c r="K1125" s="524" t="s">
        <v>1188</v>
      </c>
      <c r="L1125" s="511" t="s">
        <v>4137</v>
      </c>
      <c r="M1125" s="524">
        <v>187962585</v>
      </c>
      <c r="N1125" s="532">
        <v>45140</v>
      </c>
      <c r="O1125" s="512">
        <f t="shared" si="52"/>
        <v>8</v>
      </c>
      <c r="P1125" s="512">
        <f t="shared" si="53"/>
        <v>8</v>
      </c>
      <c r="Q1125" s="498" t="str">
        <f t="shared" si="54"/>
        <v>Gastos_Gerais</v>
      </c>
    </row>
    <row r="1126" spans="1:17" ht="25.5" hidden="1" x14ac:dyDescent="0.2">
      <c r="A1126" s="505">
        <v>5971</v>
      </c>
      <c r="B1126" s="532">
        <v>45140</v>
      </c>
      <c r="C1126" s="507">
        <v>45139</v>
      </c>
      <c r="D1126" s="508" t="s">
        <v>176</v>
      </c>
      <c r="E1126" s="508" t="s">
        <v>261</v>
      </c>
      <c r="F1126" s="509">
        <v>1770.63</v>
      </c>
      <c r="G1126" s="520" t="s">
        <v>1207</v>
      </c>
      <c r="H1126" s="510" t="s">
        <v>416</v>
      </c>
      <c r="I1126" s="510" t="s">
        <v>8299</v>
      </c>
      <c r="J1126" s="522" t="s">
        <v>4090</v>
      </c>
      <c r="K1126" s="522" t="s">
        <v>1188</v>
      </c>
      <c r="L1126" s="511" t="s">
        <v>4137</v>
      </c>
      <c r="M1126" s="511">
        <v>187962585</v>
      </c>
      <c r="N1126" s="532">
        <v>45140</v>
      </c>
      <c r="O1126" s="512">
        <f t="shared" si="52"/>
        <v>8</v>
      </c>
      <c r="P1126" s="512">
        <f t="shared" si="53"/>
        <v>8</v>
      </c>
      <c r="Q1126" s="498" t="str">
        <f t="shared" si="54"/>
        <v>Gastos_com_Pessoal</v>
      </c>
    </row>
    <row r="1127" spans="1:17" ht="25.5" hidden="1" x14ac:dyDescent="0.2">
      <c r="A1127" s="505">
        <v>5972</v>
      </c>
      <c r="B1127" s="532">
        <v>45140</v>
      </c>
      <c r="C1127" s="507">
        <v>45139</v>
      </c>
      <c r="D1127" s="508" t="s">
        <v>176</v>
      </c>
      <c r="E1127" s="520" t="s">
        <v>280</v>
      </c>
      <c r="F1127" s="521">
        <v>1770.63</v>
      </c>
      <c r="G1127" s="520" t="s">
        <v>1209</v>
      </c>
      <c r="H1127" s="520" t="s">
        <v>416</v>
      </c>
      <c r="I1127" s="510" t="s">
        <v>8299</v>
      </c>
      <c r="J1127" s="522" t="s">
        <v>4090</v>
      </c>
      <c r="K1127" s="524" t="s">
        <v>1188</v>
      </c>
      <c r="L1127" s="511" t="s">
        <v>4137</v>
      </c>
      <c r="M1127" s="522">
        <v>187962585</v>
      </c>
      <c r="N1127" s="506">
        <v>45140</v>
      </c>
      <c r="O1127" s="512">
        <f t="shared" si="52"/>
        <v>8</v>
      </c>
      <c r="P1127" s="512">
        <f t="shared" si="53"/>
        <v>8</v>
      </c>
      <c r="Q1127" s="498" t="str">
        <f t="shared" si="54"/>
        <v>Gastos_com_Pessoal</v>
      </c>
    </row>
    <row r="1128" spans="1:17" ht="25.5" hidden="1" x14ac:dyDescent="0.2">
      <c r="A1128" s="505">
        <v>5973</v>
      </c>
      <c r="B1128" s="532">
        <v>45140</v>
      </c>
      <c r="C1128" s="507">
        <v>45139</v>
      </c>
      <c r="D1128" s="508" t="s">
        <v>176</v>
      </c>
      <c r="E1128" s="520" t="s">
        <v>262</v>
      </c>
      <c r="F1128" s="521">
        <v>590.21</v>
      </c>
      <c r="G1128" s="520" t="s">
        <v>1210</v>
      </c>
      <c r="H1128" s="520" t="s">
        <v>416</v>
      </c>
      <c r="I1128" s="510" t="s">
        <v>8299</v>
      </c>
      <c r="J1128" s="522" t="s">
        <v>4090</v>
      </c>
      <c r="K1128" s="524" t="s">
        <v>1188</v>
      </c>
      <c r="L1128" s="511" t="s">
        <v>4137</v>
      </c>
      <c r="M1128" s="522">
        <v>187962585</v>
      </c>
      <c r="N1128" s="506">
        <v>45140</v>
      </c>
      <c r="O1128" s="512">
        <f t="shared" si="52"/>
        <v>8</v>
      </c>
      <c r="P1128" s="512">
        <f t="shared" si="53"/>
        <v>8</v>
      </c>
      <c r="Q1128" s="498" t="str">
        <f t="shared" si="54"/>
        <v>Gastos_com_Pessoal</v>
      </c>
    </row>
    <row r="1129" spans="1:17" ht="36" hidden="1" x14ac:dyDescent="0.2">
      <c r="A1129" s="505">
        <v>5974</v>
      </c>
      <c r="B1129" s="532">
        <v>45140</v>
      </c>
      <c r="C1129" s="533">
        <v>45139</v>
      </c>
      <c r="D1129" s="508" t="s">
        <v>176</v>
      </c>
      <c r="E1129" s="508" t="s">
        <v>169</v>
      </c>
      <c r="F1129" s="509">
        <v>2170.5300000000002</v>
      </c>
      <c r="G1129" s="508" t="s">
        <v>1211</v>
      </c>
      <c r="H1129" s="508" t="s">
        <v>416</v>
      </c>
      <c r="I1129" s="508" t="s">
        <v>8299</v>
      </c>
      <c r="J1129" s="524" t="s">
        <v>4090</v>
      </c>
      <c r="K1129" s="524" t="s">
        <v>1188</v>
      </c>
      <c r="L1129" s="511" t="s">
        <v>4137</v>
      </c>
      <c r="M1129" s="524">
        <v>187962585</v>
      </c>
      <c r="N1129" s="532">
        <v>45140</v>
      </c>
      <c r="O1129" s="512">
        <f t="shared" si="52"/>
        <v>8</v>
      </c>
      <c r="P1129" s="512">
        <f t="shared" si="53"/>
        <v>8</v>
      </c>
      <c r="Q1129" s="498" t="str">
        <f t="shared" si="54"/>
        <v>Gastos_com_Pessoal</v>
      </c>
    </row>
    <row r="1130" spans="1:17" ht="25.5" hidden="1" x14ac:dyDescent="0.2">
      <c r="A1130" s="505">
        <v>5975</v>
      </c>
      <c r="B1130" s="532">
        <v>45140</v>
      </c>
      <c r="C1130" s="507">
        <v>45139</v>
      </c>
      <c r="D1130" s="508" t="s">
        <v>176</v>
      </c>
      <c r="E1130" s="508" t="s">
        <v>261</v>
      </c>
      <c r="F1130" s="537">
        <v>2267.46</v>
      </c>
      <c r="G1130" s="508" t="s">
        <v>1207</v>
      </c>
      <c r="H1130" s="520" t="s">
        <v>416</v>
      </c>
      <c r="I1130" s="510" t="s">
        <v>2856</v>
      </c>
      <c r="J1130" s="522" t="s">
        <v>491</v>
      </c>
      <c r="K1130" s="511" t="s">
        <v>1188</v>
      </c>
      <c r="L1130" s="511" t="s">
        <v>4137</v>
      </c>
      <c r="M1130" s="511">
        <v>187962585</v>
      </c>
      <c r="N1130" s="529">
        <v>45140</v>
      </c>
      <c r="O1130" s="512">
        <f t="shared" si="52"/>
        <v>8</v>
      </c>
      <c r="P1130" s="512">
        <f t="shared" si="53"/>
        <v>8</v>
      </c>
      <c r="Q1130" s="498" t="str">
        <f t="shared" si="54"/>
        <v>Gastos_com_Pessoal</v>
      </c>
    </row>
    <row r="1131" spans="1:17" ht="25.5" hidden="1" x14ac:dyDescent="0.2">
      <c r="A1131" s="505">
        <v>5976</v>
      </c>
      <c r="B1131" s="532">
        <v>45140</v>
      </c>
      <c r="C1131" s="533">
        <v>45139</v>
      </c>
      <c r="D1131" s="508" t="s">
        <v>176</v>
      </c>
      <c r="E1131" s="508" t="s">
        <v>280</v>
      </c>
      <c r="F1131" s="509">
        <v>1418.71</v>
      </c>
      <c r="G1131" s="508" t="s">
        <v>1209</v>
      </c>
      <c r="H1131" s="520" t="s">
        <v>416</v>
      </c>
      <c r="I1131" s="508" t="s">
        <v>2856</v>
      </c>
      <c r="J1131" s="524" t="s">
        <v>491</v>
      </c>
      <c r="K1131" s="524" t="s">
        <v>1188</v>
      </c>
      <c r="L1131" s="511" t="s">
        <v>4137</v>
      </c>
      <c r="M1131" s="524">
        <v>187962585</v>
      </c>
      <c r="N1131" s="529">
        <v>45140</v>
      </c>
      <c r="O1131" s="512">
        <f t="shared" si="52"/>
        <v>8</v>
      </c>
      <c r="P1131" s="512">
        <f t="shared" si="53"/>
        <v>8</v>
      </c>
      <c r="Q1131" s="498" t="str">
        <f t="shared" si="54"/>
        <v>Gastos_com_Pessoal</v>
      </c>
    </row>
    <row r="1132" spans="1:17" ht="25.5" hidden="1" x14ac:dyDescent="0.2">
      <c r="A1132" s="505">
        <v>5977</v>
      </c>
      <c r="B1132" s="532">
        <v>45140</v>
      </c>
      <c r="C1132" s="533">
        <v>45139</v>
      </c>
      <c r="D1132" s="508" t="s">
        <v>176</v>
      </c>
      <c r="E1132" s="508" t="s">
        <v>262</v>
      </c>
      <c r="F1132" s="509">
        <v>567.48</v>
      </c>
      <c r="G1132" s="508" t="s">
        <v>1210</v>
      </c>
      <c r="H1132" s="520" t="s">
        <v>416</v>
      </c>
      <c r="I1132" s="508" t="s">
        <v>2856</v>
      </c>
      <c r="J1132" s="524" t="s">
        <v>491</v>
      </c>
      <c r="K1132" s="524" t="s">
        <v>1188</v>
      </c>
      <c r="L1132" s="511" t="s">
        <v>4137</v>
      </c>
      <c r="M1132" s="524">
        <v>187962585</v>
      </c>
      <c r="N1132" s="529">
        <v>45140</v>
      </c>
      <c r="O1132" s="512">
        <f t="shared" si="52"/>
        <v>8</v>
      </c>
      <c r="P1132" s="512">
        <f t="shared" si="53"/>
        <v>8</v>
      </c>
      <c r="Q1132" s="498" t="str">
        <f t="shared" si="54"/>
        <v>Gastos_com_Pessoal</v>
      </c>
    </row>
    <row r="1133" spans="1:17" ht="36" hidden="1" x14ac:dyDescent="0.2">
      <c r="A1133" s="505">
        <v>5978</v>
      </c>
      <c r="B1133" s="532">
        <v>45140</v>
      </c>
      <c r="C1133" s="533">
        <v>45139</v>
      </c>
      <c r="D1133" s="508" t="s">
        <v>176</v>
      </c>
      <c r="E1133" s="508" t="s">
        <v>169</v>
      </c>
      <c r="F1133" s="509">
        <v>6707.96</v>
      </c>
      <c r="G1133" s="508" t="s">
        <v>1211</v>
      </c>
      <c r="H1133" s="520" t="s">
        <v>416</v>
      </c>
      <c r="I1133" s="508" t="s">
        <v>2856</v>
      </c>
      <c r="J1133" s="524" t="s">
        <v>491</v>
      </c>
      <c r="K1133" s="524" t="s">
        <v>1188</v>
      </c>
      <c r="L1133" s="511" t="s">
        <v>4137</v>
      </c>
      <c r="M1133" s="524">
        <v>187962585</v>
      </c>
      <c r="N1133" s="532">
        <v>45140</v>
      </c>
      <c r="O1133" s="512">
        <f t="shared" si="52"/>
        <v>8</v>
      </c>
      <c r="P1133" s="512">
        <f t="shared" si="53"/>
        <v>8</v>
      </c>
      <c r="Q1133" s="498" t="str">
        <f t="shared" si="54"/>
        <v>Gastos_com_Pessoal</v>
      </c>
    </row>
    <row r="1134" spans="1:17" ht="25.5" hidden="1" x14ac:dyDescent="0.2">
      <c r="A1134" s="505">
        <v>5979</v>
      </c>
      <c r="B1134" s="532">
        <v>45140</v>
      </c>
      <c r="C1134" s="533">
        <v>45139</v>
      </c>
      <c r="D1134" s="508" t="s">
        <v>176</v>
      </c>
      <c r="E1134" s="520" t="s">
        <v>261</v>
      </c>
      <c r="F1134" s="521">
        <v>339.91</v>
      </c>
      <c r="G1134" s="520" t="s">
        <v>1207</v>
      </c>
      <c r="H1134" s="520" t="s">
        <v>421</v>
      </c>
      <c r="I1134" s="510" t="s">
        <v>7655</v>
      </c>
      <c r="J1134" s="522" t="s">
        <v>6691</v>
      </c>
      <c r="K1134" s="524" t="s">
        <v>1188</v>
      </c>
      <c r="L1134" s="511" t="s">
        <v>4137</v>
      </c>
      <c r="M1134" s="522">
        <v>187962585</v>
      </c>
      <c r="N1134" s="529">
        <v>45140</v>
      </c>
      <c r="O1134" s="512">
        <f t="shared" si="52"/>
        <v>8</v>
      </c>
      <c r="P1134" s="512">
        <f t="shared" si="53"/>
        <v>8</v>
      </c>
      <c r="Q1134" s="498" t="str">
        <f t="shared" si="54"/>
        <v>Gastos_com_Pessoal</v>
      </c>
    </row>
    <row r="1135" spans="1:17" ht="25.5" hidden="1" x14ac:dyDescent="0.2">
      <c r="A1135" s="505">
        <v>5980</v>
      </c>
      <c r="B1135" s="532">
        <v>45140</v>
      </c>
      <c r="C1135" s="536">
        <v>45139</v>
      </c>
      <c r="D1135" s="508" t="s">
        <v>176</v>
      </c>
      <c r="E1135" s="520" t="s">
        <v>280</v>
      </c>
      <c r="F1135" s="521">
        <v>339.9</v>
      </c>
      <c r="G1135" s="520" t="s">
        <v>1209</v>
      </c>
      <c r="H1135" s="520" t="s">
        <v>421</v>
      </c>
      <c r="I1135" s="510" t="s">
        <v>7655</v>
      </c>
      <c r="J1135" s="522" t="s">
        <v>6691</v>
      </c>
      <c r="K1135" s="524" t="s">
        <v>1188</v>
      </c>
      <c r="L1135" s="511" t="s">
        <v>4137</v>
      </c>
      <c r="M1135" s="522">
        <v>187962585</v>
      </c>
      <c r="N1135" s="529">
        <v>45140</v>
      </c>
      <c r="O1135" s="512">
        <f t="shared" si="52"/>
        <v>8</v>
      </c>
      <c r="P1135" s="512">
        <f t="shared" si="53"/>
        <v>8</v>
      </c>
      <c r="Q1135" s="498" t="str">
        <f t="shared" si="54"/>
        <v>Gastos_com_Pessoal</v>
      </c>
    </row>
    <row r="1136" spans="1:17" ht="25.5" hidden="1" x14ac:dyDescent="0.2">
      <c r="A1136" s="505">
        <v>5981</v>
      </c>
      <c r="B1136" s="532">
        <v>45140</v>
      </c>
      <c r="C1136" s="533">
        <v>45139</v>
      </c>
      <c r="D1136" s="508" t="s">
        <v>176</v>
      </c>
      <c r="E1136" s="508" t="s">
        <v>262</v>
      </c>
      <c r="F1136" s="509">
        <v>113.3</v>
      </c>
      <c r="G1136" s="508" t="s">
        <v>1210</v>
      </c>
      <c r="H1136" s="520" t="s">
        <v>421</v>
      </c>
      <c r="I1136" s="508" t="s">
        <v>7655</v>
      </c>
      <c r="J1136" s="524" t="s">
        <v>6691</v>
      </c>
      <c r="K1136" s="524" t="s">
        <v>1188</v>
      </c>
      <c r="L1136" s="511" t="s">
        <v>4137</v>
      </c>
      <c r="M1136" s="524">
        <v>187962585</v>
      </c>
      <c r="N1136" s="532">
        <v>45140</v>
      </c>
      <c r="O1136" s="512">
        <f t="shared" si="52"/>
        <v>8</v>
      </c>
      <c r="P1136" s="512">
        <f t="shared" si="53"/>
        <v>8</v>
      </c>
      <c r="Q1136" s="498" t="str">
        <f t="shared" si="54"/>
        <v>Gastos_com_Pessoal</v>
      </c>
    </row>
    <row r="1137" spans="1:17" ht="36" hidden="1" x14ac:dyDescent="0.2">
      <c r="A1137" s="505">
        <v>5982</v>
      </c>
      <c r="B1137" s="532">
        <v>45140</v>
      </c>
      <c r="C1137" s="533">
        <v>45139</v>
      </c>
      <c r="D1137" s="508" t="s">
        <v>176</v>
      </c>
      <c r="E1137" s="508" t="s">
        <v>169</v>
      </c>
      <c r="F1137" s="509">
        <v>1678.59</v>
      </c>
      <c r="G1137" s="508" t="s">
        <v>1211</v>
      </c>
      <c r="H1137" s="520" t="s">
        <v>421</v>
      </c>
      <c r="I1137" s="508" t="s">
        <v>7655</v>
      </c>
      <c r="J1137" s="524" t="s">
        <v>6691</v>
      </c>
      <c r="K1137" s="524" t="s">
        <v>1188</v>
      </c>
      <c r="L1137" s="511" t="s">
        <v>4137</v>
      </c>
      <c r="M1137" s="524">
        <v>187962585</v>
      </c>
      <c r="N1137" s="532">
        <v>45140</v>
      </c>
      <c r="O1137" s="512">
        <f t="shared" si="52"/>
        <v>8</v>
      </c>
      <c r="P1137" s="512">
        <f t="shared" si="53"/>
        <v>8</v>
      </c>
      <c r="Q1137" s="498" t="str">
        <f t="shared" si="54"/>
        <v>Gastos_com_Pessoal</v>
      </c>
    </row>
    <row r="1138" spans="1:17" ht="25.5" hidden="1" x14ac:dyDescent="0.2">
      <c r="A1138" s="505">
        <v>5983</v>
      </c>
      <c r="B1138" s="532">
        <v>45140</v>
      </c>
      <c r="C1138" s="533">
        <v>45139</v>
      </c>
      <c r="D1138" s="508" t="s">
        <v>176</v>
      </c>
      <c r="E1138" s="508" t="s">
        <v>261</v>
      </c>
      <c r="F1138" s="509">
        <v>3689.82</v>
      </c>
      <c r="G1138" s="508" t="s">
        <v>1207</v>
      </c>
      <c r="H1138" s="520" t="s">
        <v>416</v>
      </c>
      <c r="I1138" s="508" t="s">
        <v>7658</v>
      </c>
      <c r="J1138" s="524" t="s">
        <v>7659</v>
      </c>
      <c r="K1138" s="524" t="s">
        <v>1188</v>
      </c>
      <c r="L1138" s="511" t="s">
        <v>4137</v>
      </c>
      <c r="M1138" s="524">
        <v>187962585</v>
      </c>
      <c r="N1138" s="529">
        <v>45140</v>
      </c>
      <c r="O1138" s="512">
        <f t="shared" si="52"/>
        <v>8</v>
      </c>
      <c r="P1138" s="512">
        <f t="shared" si="53"/>
        <v>8</v>
      </c>
      <c r="Q1138" s="498" t="str">
        <f t="shared" si="54"/>
        <v>Gastos_com_Pessoal</v>
      </c>
    </row>
    <row r="1139" spans="1:17" ht="25.5" hidden="1" x14ac:dyDescent="0.2">
      <c r="A1139" s="505">
        <v>5984</v>
      </c>
      <c r="B1139" s="532">
        <v>45140</v>
      </c>
      <c r="C1139" s="533">
        <v>45139</v>
      </c>
      <c r="D1139" s="508" t="s">
        <v>176</v>
      </c>
      <c r="E1139" s="520" t="s">
        <v>280</v>
      </c>
      <c r="F1139" s="521">
        <v>5350.39</v>
      </c>
      <c r="G1139" s="520" t="s">
        <v>1209</v>
      </c>
      <c r="H1139" s="520" t="s">
        <v>416</v>
      </c>
      <c r="I1139" s="510" t="s">
        <v>7658</v>
      </c>
      <c r="J1139" s="522" t="s">
        <v>7659</v>
      </c>
      <c r="K1139" s="524" t="s">
        <v>1188</v>
      </c>
      <c r="L1139" s="511" t="s">
        <v>4137</v>
      </c>
      <c r="M1139" s="522">
        <v>187962585</v>
      </c>
      <c r="N1139" s="529">
        <v>45140</v>
      </c>
      <c r="O1139" s="512">
        <f t="shared" si="52"/>
        <v>8</v>
      </c>
      <c r="P1139" s="512">
        <f t="shared" si="53"/>
        <v>8</v>
      </c>
      <c r="Q1139" s="498" t="str">
        <f t="shared" si="54"/>
        <v>Gastos_com_Pessoal</v>
      </c>
    </row>
    <row r="1140" spans="1:17" ht="25.5" hidden="1" x14ac:dyDescent="0.2">
      <c r="A1140" s="505">
        <v>5985</v>
      </c>
      <c r="B1140" s="532">
        <v>45140</v>
      </c>
      <c r="C1140" s="533">
        <v>45139</v>
      </c>
      <c r="D1140" s="508" t="s">
        <v>176</v>
      </c>
      <c r="E1140" s="508" t="s">
        <v>262</v>
      </c>
      <c r="F1140" s="509">
        <v>1783.46</v>
      </c>
      <c r="G1140" s="520" t="s">
        <v>1210</v>
      </c>
      <c r="H1140" s="520" t="s">
        <v>416</v>
      </c>
      <c r="I1140" s="508" t="s">
        <v>7658</v>
      </c>
      <c r="J1140" s="524" t="s">
        <v>7659</v>
      </c>
      <c r="K1140" s="524" t="s">
        <v>1188</v>
      </c>
      <c r="L1140" s="511" t="s">
        <v>4137</v>
      </c>
      <c r="M1140" s="524">
        <v>187962585</v>
      </c>
      <c r="N1140" s="529">
        <v>45140</v>
      </c>
      <c r="O1140" s="512">
        <f t="shared" si="52"/>
        <v>8</v>
      </c>
      <c r="P1140" s="512">
        <f t="shared" si="53"/>
        <v>8</v>
      </c>
      <c r="Q1140" s="498" t="str">
        <f t="shared" si="54"/>
        <v>Gastos_com_Pessoal</v>
      </c>
    </row>
    <row r="1141" spans="1:17" ht="36" hidden="1" x14ac:dyDescent="0.2">
      <c r="A1141" s="505">
        <v>5986</v>
      </c>
      <c r="B1141" s="532">
        <v>45140</v>
      </c>
      <c r="C1141" s="533">
        <v>45139</v>
      </c>
      <c r="D1141" s="508" t="s">
        <v>176</v>
      </c>
      <c r="E1141" s="508" t="s">
        <v>169</v>
      </c>
      <c r="F1141" s="509">
        <v>9444.91</v>
      </c>
      <c r="G1141" s="508" t="s">
        <v>1211</v>
      </c>
      <c r="H1141" s="520" t="s">
        <v>416</v>
      </c>
      <c r="I1141" s="508" t="s">
        <v>7658</v>
      </c>
      <c r="J1141" s="524" t="s">
        <v>7659</v>
      </c>
      <c r="K1141" s="524" t="s">
        <v>1188</v>
      </c>
      <c r="L1141" s="511" t="s">
        <v>4137</v>
      </c>
      <c r="M1141" s="524">
        <v>187962585</v>
      </c>
      <c r="N1141" s="532">
        <v>45140</v>
      </c>
      <c r="O1141" s="512">
        <f t="shared" si="52"/>
        <v>8</v>
      </c>
      <c r="P1141" s="512">
        <f t="shared" si="53"/>
        <v>8</v>
      </c>
      <c r="Q1141" s="498" t="str">
        <f t="shared" si="54"/>
        <v>Gastos_com_Pessoal</v>
      </c>
    </row>
    <row r="1142" spans="1:17" ht="24" hidden="1" x14ac:dyDescent="0.2">
      <c r="A1142" s="505">
        <v>5987</v>
      </c>
      <c r="B1142" s="532">
        <v>45140</v>
      </c>
      <c r="C1142" s="533">
        <v>45108</v>
      </c>
      <c r="D1142" s="508" t="s">
        <v>264</v>
      </c>
      <c r="E1142" s="508" t="s">
        <v>96</v>
      </c>
      <c r="F1142" s="509">
        <v>88.9</v>
      </c>
      <c r="G1142" s="508" t="s">
        <v>7671</v>
      </c>
      <c r="H1142" s="508" t="s">
        <v>416</v>
      </c>
      <c r="I1142" s="510" t="s">
        <v>7536</v>
      </c>
      <c r="J1142" s="522" t="s">
        <v>5127</v>
      </c>
      <c r="K1142" s="524" t="s">
        <v>1157</v>
      </c>
      <c r="L1142" s="524" t="s">
        <v>32</v>
      </c>
      <c r="M1142" s="524">
        <v>1507</v>
      </c>
      <c r="N1142" s="529">
        <v>45126</v>
      </c>
      <c r="O1142" s="512">
        <f t="shared" si="52"/>
        <v>8</v>
      </c>
      <c r="P1142" s="512">
        <f t="shared" si="53"/>
        <v>7</v>
      </c>
      <c r="Q1142" s="498" t="str">
        <f t="shared" si="54"/>
        <v>Gastos_Gerais</v>
      </c>
    </row>
    <row r="1143" spans="1:17" ht="24" hidden="1" x14ac:dyDescent="0.2">
      <c r="A1143" s="505">
        <v>5988</v>
      </c>
      <c r="B1143" s="532">
        <v>45140</v>
      </c>
      <c r="C1143" s="533">
        <v>45108</v>
      </c>
      <c r="D1143" s="508" t="s">
        <v>264</v>
      </c>
      <c r="E1143" s="508" t="s">
        <v>96</v>
      </c>
      <c r="F1143" s="509">
        <v>1766.5</v>
      </c>
      <c r="G1143" s="508" t="s">
        <v>7683</v>
      </c>
      <c r="H1143" s="508" t="s">
        <v>420</v>
      </c>
      <c r="I1143" s="508" t="s">
        <v>7684</v>
      </c>
      <c r="J1143" s="524" t="s">
        <v>7685</v>
      </c>
      <c r="K1143" s="524" t="s">
        <v>1157</v>
      </c>
      <c r="L1143" s="524" t="s">
        <v>32</v>
      </c>
      <c r="M1143" s="524">
        <v>1093</v>
      </c>
      <c r="N1143" s="529">
        <v>45126</v>
      </c>
      <c r="O1143" s="512">
        <f t="shared" si="52"/>
        <v>8</v>
      </c>
      <c r="P1143" s="512">
        <f t="shared" si="53"/>
        <v>7</v>
      </c>
      <c r="Q1143" s="498" t="str">
        <f t="shared" si="54"/>
        <v>Gastos_Gerais</v>
      </c>
    </row>
    <row r="1144" spans="1:17" ht="24" hidden="1" x14ac:dyDescent="0.2">
      <c r="A1144" s="505">
        <v>5989</v>
      </c>
      <c r="B1144" s="532">
        <v>45140</v>
      </c>
      <c r="C1144" s="533">
        <v>45108</v>
      </c>
      <c r="D1144" s="508" t="s">
        <v>264</v>
      </c>
      <c r="E1144" s="508" t="s">
        <v>96</v>
      </c>
      <c r="F1144" s="509">
        <v>620.79999999999995</v>
      </c>
      <c r="G1144" s="508" t="s">
        <v>7686</v>
      </c>
      <c r="H1144" s="508" t="s">
        <v>416</v>
      </c>
      <c r="I1144" s="508" t="s">
        <v>7687</v>
      </c>
      <c r="J1144" s="524" t="s">
        <v>1170</v>
      </c>
      <c r="K1144" s="524" t="s">
        <v>1157</v>
      </c>
      <c r="L1144" s="524" t="s">
        <v>32</v>
      </c>
      <c r="M1144" s="524">
        <v>144649</v>
      </c>
      <c r="N1144" s="529">
        <v>45126</v>
      </c>
      <c r="O1144" s="512">
        <f t="shared" si="52"/>
        <v>8</v>
      </c>
      <c r="P1144" s="512">
        <f t="shared" si="53"/>
        <v>7</v>
      </c>
      <c r="Q1144" s="498" t="str">
        <f t="shared" si="54"/>
        <v>Gastos_Gerais</v>
      </c>
    </row>
    <row r="1145" spans="1:17" ht="24" hidden="1" x14ac:dyDescent="0.2">
      <c r="A1145" s="505">
        <v>5990</v>
      </c>
      <c r="B1145" s="532">
        <v>45140</v>
      </c>
      <c r="C1145" s="533">
        <v>45108</v>
      </c>
      <c r="D1145" s="508" t="s">
        <v>264</v>
      </c>
      <c r="E1145" s="508" t="s">
        <v>6172</v>
      </c>
      <c r="F1145" s="509">
        <v>5795</v>
      </c>
      <c r="G1145" s="508" t="s">
        <v>7672</v>
      </c>
      <c r="H1145" s="508" t="s">
        <v>1032</v>
      </c>
      <c r="I1145" s="508" t="s">
        <v>8302</v>
      </c>
      <c r="J1145" s="524" t="s">
        <v>3385</v>
      </c>
      <c r="K1145" s="524" t="s">
        <v>1157</v>
      </c>
      <c r="L1145" s="524" t="s">
        <v>32</v>
      </c>
      <c r="M1145" s="524">
        <v>412</v>
      </c>
      <c r="N1145" s="529">
        <v>45134</v>
      </c>
      <c r="O1145" s="512">
        <f t="shared" si="52"/>
        <v>8</v>
      </c>
      <c r="P1145" s="512">
        <f t="shared" si="53"/>
        <v>7</v>
      </c>
      <c r="Q1145" s="498" t="str">
        <f t="shared" si="54"/>
        <v>Gastos_Gerais</v>
      </c>
    </row>
    <row r="1146" spans="1:17" ht="24" hidden="1" x14ac:dyDescent="0.2">
      <c r="A1146" s="505">
        <v>5991</v>
      </c>
      <c r="B1146" s="532">
        <v>45140</v>
      </c>
      <c r="C1146" s="533">
        <v>45108</v>
      </c>
      <c r="D1146" s="508" t="s">
        <v>264</v>
      </c>
      <c r="E1146" s="508" t="s">
        <v>290</v>
      </c>
      <c r="F1146" s="509">
        <v>424.5</v>
      </c>
      <c r="G1146" s="508" t="s">
        <v>7673</v>
      </c>
      <c r="H1146" s="508" t="s">
        <v>414</v>
      </c>
      <c r="I1146" s="508" t="s">
        <v>7674</v>
      </c>
      <c r="J1146" s="524" t="s">
        <v>7675</v>
      </c>
      <c r="K1146" s="524" t="s">
        <v>1157</v>
      </c>
      <c r="L1146" s="524" t="s">
        <v>32</v>
      </c>
      <c r="M1146" s="524">
        <v>10055</v>
      </c>
      <c r="N1146" s="532">
        <v>45135</v>
      </c>
      <c r="O1146" s="512">
        <f t="shared" si="52"/>
        <v>8</v>
      </c>
      <c r="P1146" s="512">
        <f t="shared" si="53"/>
        <v>7</v>
      </c>
      <c r="Q1146" s="498" t="str">
        <f t="shared" si="54"/>
        <v>Gastos_Gerais</v>
      </c>
    </row>
    <row r="1147" spans="1:17" ht="24" hidden="1" x14ac:dyDescent="0.2">
      <c r="A1147" s="505">
        <v>5992</v>
      </c>
      <c r="B1147" s="532">
        <v>45140</v>
      </c>
      <c r="C1147" s="533">
        <v>45108</v>
      </c>
      <c r="D1147" s="508" t="s">
        <v>264</v>
      </c>
      <c r="E1147" s="520" t="s">
        <v>290</v>
      </c>
      <c r="F1147" s="521">
        <v>283</v>
      </c>
      <c r="G1147" s="520" t="s">
        <v>7673</v>
      </c>
      <c r="H1147" s="520" t="s">
        <v>1032</v>
      </c>
      <c r="I1147" s="510" t="s">
        <v>7674</v>
      </c>
      <c r="J1147" s="522" t="s">
        <v>7675</v>
      </c>
      <c r="K1147" s="524" t="s">
        <v>1157</v>
      </c>
      <c r="L1147" s="524" t="s">
        <v>32</v>
      </c>
      <c r="M1147" s="522">
        <v>10060</v>
      </c>
      <c r="N1147" s="529">
        <v>45135</v>
      </c>
      <c r="O1147" s="512">
        <f t="shared" si="52"/>
        <v>8</v>
      </c>
      <c r="P1147" s="512">
        <f t="shared" si="53"/>
        <v>7</v>
      </c>
      <c r="Q1147" s="498" t="str">
        <f t="shared" si="54"/>
        <v>Gastos_Gerais</v>
      </c>
    </row>
    <row r="1148" spans="1:17" ht="24" hidden="1" x14ac:dyDescent="0.2">
      <c r="A1148" s="505">
        <v>5993</v>
      </c>
      <c r="B1148" s="532">
        <v>45140</v>
      </c>
      <c r="C1148" s="533">
        <v>45108</v>
      </c>
      <c r="D1148" s="508" t="s">
        <v>264</v>
      </c>
      <c r="E1148" s="508" t="s">
        <v>290</v>
      </c>
      <c r="F1148" s="509">
        <v>367.9</v>
      </c>
      <c r="G1148" s="508" t="s">
        <v>7673</v>
      </c>
      <c r="H1148" s="508" t="s">
        <v>419</v>
      </c>
      <c r="I1148" s="510" t="s">
        <v>7674</v>
      </c>
      <c r="J1148" s="522" t="s">
        <v>7675</v>
      </c>
      <c r="K1148" s="524" t="s">
        <v>1157</v>
      </c>
      <c r="L1148" s="524" t="s">
        <v>32</v>
      </c>
      <c r="M1148" s="524">
        <v>10059</v>
      </c>
      <c r="N1148" s="529">
        <v>45135</v>
      </c>
      <c r="O1148" s="512">
        <f t="shared" si="52"/>
        <v>8</v>
      </c>
      <c r="P1148" s="512">
        <f t="shared" si="53"/>
        <v>7</v>
      </c>
      <c r="Q1148" s="498" t="str">
        <f t="shared" si="54"/>
        <v>Gastos_Gerais</v>
      </c>
    </row>
    <row r="1149" spans="1:17" ht="24" hidden="1" x14ac:dyDescent="0.2">
      <c r="A1149" s="505">
        <v>5994</v>
      </c>
      <c r="B1149" s="532">
        <v>45140</v>
      </c>
      <c r="C1149" s="533">
        <v>45108</v>
      </c>
      <c r="D1149" s="508" t="s">
        <v>264</v>
      </c>
      <c r="E1149" s="508" t="s">
        <v>290</v>
      </c>
      <c r="F1149" s="509">
        <v>566</v>
      </c>
      <c r="G1149" s="508" t="s">
        <v>7673</v>
      </c>
      <c r="H1149" s="508" t="s">
        <v>493</v>
      </c>
      <c r="I1149" s="510" t="s">
        <v>7674</v>
      </c>
      <c r="J1149" s="522" t="s">
        <v>7675</v>
      </c>
      <c r="K1149" s="524" t="s">
        <v>1157</v>
      </c>
      <c r="L1149" s="524" t="s">
        <v>32</v>
      </c>
      <c r="M1149" s="524">
        <v>10058</v>
      </c>
      <c r="N1149" s="529">
        <v>45135</v>
      </c>
      <c r="O1149" s="512">
        <f t="shared" si="52"/>
        <v>8</v>
      </c>
      <c r="P1149" s="512">
        <f t="shared" si="53"/>
        <v>7</v>
      </c>
      <c r="Q1149" s="498" t="str">
        <f t="shared" si="54"/>
        <v>Gastos_Gerais</v>
      </c>
    </row>
    <row r="1150" spans="1:17" ht="24" hidden="1" x14ac:dyDescent="0.2">
      <c r="A1150" s="505">
        <v>5995</v>
      </c>
      <c r="B1150" s="532">
        <v>45140</v>
      </c>
      <c r="C1150" s="533">
        <v>45108</v>
      </c>
      <c r="D1150" s="508" t="s">
        <v>264</v>
      </c>
      <c r="E1150" s="508" t="s">
        <v>290</v>
      </c>
      <c r="F1150" s="509">
        <v>104.13</v>
      </c>
      <c r="G1150" s="508" t="s">
        <v>7676</v>
      </c>
      <c r="H1150" s="508" t="s">
        <v>423</v>
      </c>
      <c r="I1150" s="508" t="s">
        <v>6700</v>
      </c>
      <c r="J1150" s="524" t="s">
        <v>7677</v>
      </c>
      <c r="K1150" s="524" t="s">
        <v>1157</v>
      </c>
      <c r="L1150" s="524" t="s">
        <v>1157</v>
      </c>
      <c r="M1150" s="524" t="s">
        <v>7678</v>
      </c>
      <c r="N1150" s="532">
        <v>45140</v>
      </c>
      <c r="O1150" s="512">
        <f t="shared" si="52"/>
        <v>8</v>
      </c>
      <c r="P1150" s="512">
        <f t="shared" si="53"/>
        <v>7</v>
      </c>
      <c r="Q1150" s="498" t="str">
        <f t="shared" si="54"/>
        <v>Gastos_Gerais</v>
      </c>
    </row>
    <row r="1151" spans="1:17" ht="24" hidden="1" x14ac:dyDescent="0.2">
      <c r="A1151" s="505">
        <v>5996</v>
      </c>
      <c r="B1151" s="532">
        <v>45140</v>
      </c>
      <c r="C1151" s="533">
        <v>45108</v>
      </c>
      <c r="D1151" s="508" t="s">
        <v>264</v>
      </c>
      <c r="E1151" s="520" t="s">
        <v>290</v>
      </c>
      <c r="F1151" s="521">
        <v>104.13</v>
      </c>
      <c r="G1151" s="520" t="s">
        <v>7676</v>
      </c>
      <c r="H1151" s="520" t="s">
        <v>423</v>
      </c>
      <c r="I1151" s="510" t="s">
        <v>6700</v>
      </c>
      <c r="J1151" s="522" t="s">
        <v>7677</v>
      </c>
      <c r="K1151" s="524" t="s">
        <v>1157</v>
      </c>
      <c r="L1151" s="524" t="s">
        <v>1157</v>
      </c>
      <c r="M1151" s="522" t="s">
        <v>7679</v>
      </c>
      <c r="N1151" s="529">
        <v>45140</v>
      </c>
      <c r="O1151" s="512">
        <f t="shared" si="52"/>
        <v>8</v>
      </c>
      <c r="P1151" s="512">
        <f t="shared" si="53"/>
        <v>7</v>
      </c>
      <c r="Q1151" s="498" t="str">
        <f t="shared" si="54"/>
        <v>Gastos_Gerais</v>
      </c>
    </row>
    <row r="1152" spans="1:17" ht="60" hidden="1" x14ac:dyDescent="0.2">
      <c r="A1152" s="505">
        <v>5997</v>
      </c>
      <c r="B1152" s="532">
        <v>45140</v>
      </c>
      <c r="C1152" s="533">
        <v>45139</v>
      </c>
      <c r="D1152" s="520" t="s">
        <v>176</v>
      </c>
      <c r="E1152" s="520" t="s">
        <v>4</v>
      </c>
      <c r="F1152" s="521">
        <v>-8.08</v>
      </c>
      <c r="G1152" s="520" t="s">
        <v>7680</v>
      </c>
      <c r="H1152" s="520" t="s">
        <v>303</v>
      </c>
      <c r="I1152" s="510" t="s">
        <v>1509</v>
      </c>
      <c r="J1152" s="522" t="s">
        <v>1510</v>
      </c>
      <c r="K1152" s="425" t="s">
        <v>4035</v>
      </c>
      <c r="L1152" s="524" t="s">
        <v>7681</v>
      </c>
      <c r="M1152" s="522" t="s">
        <v>425</v>
      </c>
      <c r="N1152" s="529">
        <v>45140</v>
      </c>
      <c r="O1152" s="512">
        <f t="shared" si="52"/>
        <v>8</v>
      </c>
      <c r="P1152" s="512">
        <f t="shared" si="53"/>
        <v>8</v>
      </c>
      <c r="Q1152" s="498" t="str">
        <f t="shared" si="54"/>
        <v>Gastos_com_Pessoal</v>
      </c>
    </row>
    <row r="1153" spans="1:17" hidden="1" x14ac:dyDescent="0.2">
      <c r="A1153" s="505">
        <v>5998</v>
      </c>
      <c r="B1153" s="532">
        <v>45140</v>
      </c>
      <c r="C1153" s="533">
        <v>45108</v>
      </c>
      <c r="D1153" s="508" t="s">
        <v>264</v>
      </c>
      <c r="E1153" s="520" t="s">
        <v>69</v>
      </c>
      <c r="F1153" s="521">
        <v>56.88</v>
      </c>
      <c r="G1153" s="520" t="s">
        <v>7682</v>
      </c>
      <c r="H1153" s="520" t="s">
        <v>303</v>
      </c>
      <c r="I1153" s="510" t="s">
        <v>4175</v>
      </c>
      <c r="J1153" s="522" t="s">
        <v>425</v>
      </c>
      <c r="K1153" s="524" t="s">
        <v>1254</v>
      </c>
      <c r="L1153" s="524" t="s">
        <v>1255</v>
      </c>
      <c r="M1153" s="522" t="s">
        <v>425</v>
      </c>
      <c r="N1153" s="506">
        <v>45111</v>
      </c>
      <c r="O1153" s="512">
        <f t="shared" si="52"/>
        <v>8</v>
      </c>
      <c r="P1153" s="512">
        <f t="shared" si="53"/>
        <v>7</v>
      </c>
      <c r="Q1153" s="498" t="str">
        <f t="shared" si="54"/>
        <v>Gastos_Gerais</v>
      </c>
    </row>
    <row r="1154" spans="1:17" ht="25.5" hidden="1" x14ac:dyDescent="0.2">
      <c r="A1154" s="505">
        <v>5999</v>
      </c>
      <c r="B1154" s="532">
        <v>45141</v>
      </c>
      <c r="C1154" s="533">
        <v>45108</v>
      </c>
      <c r="D1154" s="508" t="s">
        <v>176</v>
      </c>
      <c r="E1154" s="520" t="s">
        <v>1</v>
      </c>
      <c r="F1154" s="521">
        <v>1448</v>
      </c>
      <c r="G1154" s="520" t="s">
        <v>7688</v>
      </c>
      <c r="H1154" s="520" t="s">
        <v>423</v>
      </c>
      <c r="I1154" s="510" t="s">
        <v>7689</v>
      </c>
      <c r="J1154" s="522" t="s">
        <v>7690</v>
      </c>
      <c r="K1154" s="524" t="s">
        <v>1188</v>
      </c>
      <c r="L1154" s="524" t="s">
        <v>1188</v>
      </c>
      <c r="M1154" s="522" t="s">
        <v>425</v>
      </c>
      <c r="N1154" s="506">
        <v>45141</v>
      </c>
      <c r="O1154" s="512">
        <f t="shared" si="52"/>
        <v>8</v>
      </c>
      <c r="P1154" s="512">
        <f t="shared" si="53"/>
        <v>7</v>
      </c>
      <c r="Q1154" s="498" t="str">
        <f t="shared" si="54"/>
        <v>Gastos_com_Pessoal</v>
      </c>
    </row>
    <row r="1155" spans="1:17" ht="24" hidden="1" x14ac:dyDescent="0.2">
      <c r="A1155" s="505">
        <v>6000</v>
      </c>
      <c r="B1155" s="532">
        <v>45141</v>
      </c>
      <c r="C1155" s="507">
        <v>45139</v>
      </c>
      <c r="D1155" s="508" t="s">
        <v>264</v>
      </c>
      <c r="E1155" s="520" t="s">
        <v>402</v>
      </c>
      <c r="F1155" s="521">
        <v>59.97</v>
      </c>
      <c r="G1155" s="510" t="s">
        <v>1487</v>
      </c>
      <c r="H1155" s="520" t="s">
        <v>419</v>
      </c>
      <c r="I1155" s="510" t="s">
        <v>7334</v>
      </c>
      <c r="J1155" s="522" t="s">
        <v>7335</v>
      </c>
      <c r="K1155" s="524" t="s">
        <v>1188</v>
      </c>
      <c r="L1155" s="524" t="s">
        <v>32</v>
      </c>
      <c r="M1155" s="522">
        <v>7</v>
      </c>
      <c r="N1155" s="506">
        <v>45140</v>
      </c>
      <c r="O1155" s="512">
        <f t="shared" si="52"/>
        <v>8</v>
      </c>
      <c r="P1155" s="512">
        <f t="shared" si="53"/>
        <v>8</v>
      </c>
      <c r="Q1155" s="498" t="str">
        <f t="shared" si="54"/>
        <v>Gastos_Gerais</v>
      </c>
    </row>
    <row r="1156" spans="1:17" ht="36" hidden="1" x14ac:dyDescent="0.2">
      <c r="A1156" s="505">
        <v>6001</v>
      </c>
      <c r="B1156" s="532">
        <v>45141</v>
      </c>
      <c r="C1156" s="533">
        <v>45108</v>
      </c>
      <c r="D1156" s="508" t="s">
        <v>264</v>
      </c>
      <c r="E1156" s="520" t="s">
        <v>182</v>
      </c>
      <c r="F1156" s="521">
        <v>2180</v>
      </c>
      <c r="G1156" s="520" t="s">
        <v>7691</v>
      </c>
      <c r="H1156" s="520" t="s">
        <v>418</v>
      </c>
      <c r="I1156" s="510" t="s">
        <v>2289</v>
      </c>
      <c r="J1156" s="522" t="s">
        <v>2290</v>
      </c>
      <c r="K1156" s="524" t="s">
        <v>1188</v>
      </c>
      <c r="L1156" s="524" t="s">
        <v>32</v>
      </c>
      <c r="M1156" s="522">
        <v>110</v>
      </c>
      <c r="N1156" s="506">
        <v>45134</v>
      </c>
      <c r="O1156" s="512">
        <f t="shared" si="52"/>
        <v>8</v>
      </c>
      <c r="P1156" s="512">
        <f t="shared" si="53"/>
        <v>7</v>
      </c>
      <c r="Q1156" s="498" t="str">
        <f t="shared" si="54"/>
        <v>Gastos_Gerais</v>
      </c>
    </row>
    <row r="1157" spans="1:17" ht="36" hidden="1" x14ac:dyDescent="0.2">
      <c r="A1157" s="505">
        <v>6002</v>
      </c>
      <c r="B1157" s="532">
        <v>45141</v>
      </c>
      <c r="C1157" s="533">
        <v>45108</v>
      </c>
      <c r="D1157" s="508" t="s">
        <v>264</v>
      </c>
      <c r="E1157" s="508" t="s">
        <v>182</v>
      </c>
      <c r="F1157" s="509">
        <v>190</v>
      </c>
      <c r="G1157" s="455" t="s">
        <v>7692</v>
      </c>
      <c r="H1157" s="520" t="s">
        <v>418</v>
      </c>
      <c r="I1157" s="508" t="s">
        <v>2289</v>
      </c>
      <c r="J1157" s="524" t="s">
        <v>2290</v>
      </c>
      <c r="K1157" s="524" t="s">
        <v>1188</v>
      </c>
      <c r="L1157" s="524" t="s">
        <v>32</v>
      </c>
      <c r="M1157" s="524">
        <v>111</v>
      </c>
      <c r="N1157" s="532">
        <v>45134</v>
      </c>
      <c r="O1157" s="512">
        <f t="shared" ref="O1157:O1220" si="55">IF(B1157=0,0,IF(YEAR(B1157)=$P$1,MONTH(B1157)-$O$1+1,(YEAR(B1157)-$P$1)*12-$O$1+1+MONTH(B1157)))</f>
        <v>8</v>
      </c>
      <c r="P1157" s="512">
        <f t="shared" ref="P1157:P1220" si="56">IF(C1157=0,0,IF(YEAR(C1157)=$P$1,MONTH(C1157)-$O$1+1,(YEAR(C1157)-$P$1)*12-$O$1+1+MONTH(C1157)))</f>
        <v>7</v>
      </c>
      <c r="Q1157" s="498" t="str">
        <f t="shared" ref="Q1157:Q1220" si="57">SUBSTITUTE(D1157," ","_")</f>
        <v>Gastos_Gerais</v>
      </c>
    </row>
    <row r="1158" spans="1:17" ht="24" hidden="1" x14ac:dyDescent="0.2">
      <c r="A1158" s="505">
        <v>6003</v>
      </c>
      <c r="B1158" s="532">
        <v>45141</v>
      </c>
      <c r="C1158" s="533">
        <v>45139</v>
      </c>
      <c r="D1158" s="508" t="s">
        <v>264</v>
      </c>
      <c r="E1158" s="508" t="s">
        <v>402</v>
      </c>
      <c r="F1158" s="509">
        <v>152.65</v>
      </c>
      <c r="G1158" s="508" t="s">
        <v>1487</v>
      </c>
      <c r="H1158" s="520" t="s">
        <v>423</v>
      </c>
      <c r="I1158" s="508" t="s">
        <v>6975</v>
      </c>
      <c r="J1158" s="524" t="s">
        <v>2060</v>
      </c>
      <c r="K1158" s="524" t="s">
        <v>1188</v>
      </c>
      <c r="L1158" s="524" t="s">
        <v>32</v>
      </c>
      <c r="M1158" s="524">
        <v>292</v>
      </c>
      <c r="N1158" s="532">
        <v>45139</v>
      </c>
      <c r="O1158" s="512">
        <f t="shared" si="55"/>
        <v>8</v>
      </c>
      <c r="P1158" s="512">
        <f t="shared" si="56"/>
        <v>8</v>
      </c>
      <c r="Q1158" s="498" t="str">
        <f t="shared" si="57"/>
        <v>Gastos_Gerais</v>
      </c>
    </row>
    <row r="1159" spans="1:17" ht="25.5" hidden="1" x14ac:dyDescent="0.2">
      <c r="A1159" s="505">
        <v>6004</v>
      </c>
      <c r="B1159" s="532">
        <v>45141</v>
      </c>
      <c r="C1159" s="533">
        <v>45139</v>
      </c>
      <c r="D1159" s="508" t="s">
        <v>176</v>
      </c>
      <c r="E1159" s="508" t="s">
        <v>262</v>
      </c>
      <c r="F1159" s="509">
        <v>946.58</v>
      </c>
      <c r="G1159" s="455" t="s">
        <v>7693</v>
      </c>
      <c r="H1159" s="508" t="s">
        <v>422</v>
      </c>
      <c r="I1159" s="508" t="s">
        <v>7694</v>
      </c>
      <c r="J1159" s="524" t="s">
        <v>957</v>
      </c>
      <c r="K1159" s="524" t="s">
        <v>1188</v>
      </c>
      <c r="L1159" s="511" t="s">
        <v>4137</v>
      </c>
      <c r="M1159" s="524">
        <v>388141547</v>
      </c>
      <c r="N1159" s="532">
        <v>45141</v>
      </c>
      <c r="O1159" s="512">
        <f t="shared" si="55"/>
        <v>8</v>
      </c>
      <c r="P1159" s="512">
        <f t="shared" si="56"/>
        <v>8</v>
      </c>
      <c r="Q1159" s="498" t="str">
        <f t="shared" si="57"/>
        <v>Gastos_com_Pessoal</v>
      </c>
    </row>
    <row r="1160" spans="1:17" ht="25.5" hidden="1" x14ac:dyDescent="0.2">
      <c r="A1160" s="505">
        <v>6005</v>
      </c>
      <c r="B1160" s="532">
        <v>45141</v>
      </c>
      <c r="C1160" s="533">
        <v>45139</v>
      </c>
      <c r="D1160" s="508" t="s">
        <v>176</v>
      </c>
      <c r="E1160" s="520" t="s">
        <v>280</v>
      </c>
      <c r="F1160" s="521">
        <v>2639.39</v>
      </c>
      <c r="G1160" s="520" t="s">
        <v>7695</v>
      </c>
      <c r="H1160" s="520" t="s">
        <v>422</v>
      </c>
      <c r="I1160" s="508" t="s">
        <v>7694</v>
      </c>
      <c r="J1160" s="524" t="s">
        <v>957</v>
      </c>
      <c r="K1160" s="524" t="s">
        <v>1188</v>
      </c>
      <c r="L1160" s="511" t="s">
        <v>4137</v>
      </c>
      <c r="M1160" s="522">
        <v>388141547</v>
      </c>
      <c r="N1160" s="532">
        <v>45141</v>
      </c>
      <c r="O1160" s="512">
        <f t="shared" si="55"/>
        <v>8</v>
      </c>
      <c r="P1160" s="512">
        <f t="shared" si="56"/>
        <v>8</v>
      </c>
      <c r="Q1160" s="498" t="str">
        <f t="shared" si="57"/>
        <v>Gastos_com_Pessoal</v>
      </c>
    </row>
    <row r="1161" spans="1:17" ht="25.5" hidden="1" x14ac:dyDescent="0.2">
      <c r="A1161" s="505">
        <v>6006</v>
      </c>
      <c r="B1161" s="532">
        <v>45141</v>
      </c>
      <c r="C1161" s="507">
        <v>45139</v>
      </c>
      <c r="D1161" s="520" t="s">
        <v>176</v>
      </c>
      <c r="E1161" s="520" t="s">
        <v>262</v>
      </c>
      <c r="F1161" s="521">
        <v>887.61</v>
      </c>
      <c r="G1161" s="510" t="s">
        <v>7696</v>
      </c>
      <c r="H1161" s="520" t="s">
        <v>416</v>
      </c>
      <c r="I1161" s="510" t="s">
        <v>7697</v>
      </c>
      <c r="J1161" s="522" t="s">
        <v>630</v>
      </c>
      <c r="K1161" s="522" t="s">
        <v>1188</v>
      </c>
      <c r="L1161" s="511" t="s">
        <v>4137</v>
      </c>
      <c r="M1161" s="522">
        <v>388141547</v>
      </c>
      <c r="N1161" s="532">
        <v>45141</v>
      </c>
      <c r="O1161" s="512">
        <f t="shared" si="55"/>
        <v>8</v>
      </c>
      <c r="P1161" s="512">
        <f t="shared" si="56"/>
        <v>8</v>
      </c>
      <c r="Q1161" s="498" t="str">
        <f t="shared" si="57"/>
        <v>Gastos_com_Pessoal</v>
      </c>
    </row>
    <row r="1162" spans="1:17" ht="25.5" hidden="1" x14ac:dyDescent="0.2">
      <c r="A1162" s="505">
        <v>6007</v>
      </c>
      <c r="B1162" s="532">
        <v>45141</v>
      </c>
      <c r="C1162" s="507">
        <v>45139</v>
      </c>
      <c r="D1162" s="520" t="s">
        <v>176</v>
      </c>
      <c r="E1162" s="520" t="s">
        <v>280</v>
      </c>
      <c r="F1162" s="521">
        <v>2509.7199999999998</v>
      </c>
      <c r="G1162" s="510" t="s">
        <v>7698</v>
      </c>
      <c r="H1162" s="520" t="s">
        <v>416</v>
      </c>
      <c r="I1162" s="510" t="s">
        <v>7697</v>
      </c>
      <c r="J1162" s="522" t="s">
        <v>630</v>
      </c>
      <c r="K1162" s="522" t="s">
        <v>1188</v>
      </c>
      <c r="L1162" s="511" t="s">
        <v>4137</v>
      </c>
      <c r="M1162" s="522">
        <v>388141547</v>
      </c>
      <c r="N1162" s="532">
        <v>45141</v>
      </c>
      <c r="O1162" s="512">
        <f t="shared" si="55"/>
        <v>8</v>
      </c>
      <c r="P1162" s="512">
        <f t="shared" si="56"/>
        <v>8</v>
      </c>
      <c r="Q1162" s="498" t="str">
        <f t="shared" si="57"/>
        <v>Gastos_com_Pessoal</v>
      </c>
    </row>
    <row r="1163" spans="1:17" ht="24" hidden="1" x14ac:dyDescent="0.2">
      <c r="A1163" s="505">
        <v>6008</v>
      </c>
      <c r="B1163" s="532">
        <v>45141</v>
      </c>
      <c r="C1163" s="507">
        <v>45139</v>
      </c>
      <c r="D1163" s="508" t="s">
        <v>264</v>
      </c>
      <c r="E1163" s="520" t="s">
        <v>293</v>
      </c>
      <c r="F1163" s="521">
        <v>75</v>
      </c>
      <c r="G1163" s="520" t="s">
        <v>7699</v>
      </c>
      <c r="H1163" s="520" t="s">
        <v>420</v>
      </c>
      <c r="I1163" s="510" t="s">
        <v>7700</v>
      </c>
      <c r="J1163" s="522" t="s">
        <v>6694</v>
      </c>
      <c r="K1163" s="522" t="s">
        <v>1188</v>
      </c>
      <c r="L1163" s="511" t="s">
        <v>4137</v>
      </c>
      <c r="M1163" s="522">
        <v>388141547</v>
      </c>
      <c r="N1163" s="532">
        <v>45141</v>
      </c>
      <c r="O1163" s="512">
        <f t="shared" si="55"/>
        <v>8</v>
      </c>
      <c r="P1163" s="512">
        <f t="shared" si="56"/>
        <v>8</v>
      </c>
      <c r="Q1163" s="498" t="str">
        <f t="shared" si="57"/>
        <v>Gastos_Gerais</v>
      </c>
    </row>
    <row r="1164" spans="1:17" ht="24" hidden="1" x14ac:dyDescent="0.2">
      <c r="A1164" s="505">
        <v>6009</v>
      </c>
      <c r="B1164" s="532">
        <v>45141</v>
      </c>
      <c r="C1164" s="507">
        <v>45139</v>
      </c>
      <c r="D1164" s="508" t="s">
        <v>264</v>
      </c>
      <c r="E1164" s="520" t="s">
        <v>293</v>
      </c>
      <c r="F1164" s="521">
        <v>13.8</v>
      </c>
      <c r="G1164" s="520" t="s">
        <v>7701</v>
      </c>
      <c r="H1164" s="520" t="s">
        <v>420</v>
      </c>
      <c r="I1164" s="510" t="s">
        <v>7700</v>
      </c>
      <c r="J1164" s="522" t="s">
        <v>6694</v>
      </c>
      <c r="K1164" s="522" t="s">
        <v>1188</v>
      </c>
      <c r="L1164" s="511" t="s">
        <v>4137</v>
      </c>
      <c r="M1164" s="522">
        <v>388141547</v>
      </c>
      <c r="N1164" s="532">
        <v>45141</v>
      </c>
      <c r="O1164" s="512">
        <f t="shared" si="55"/>
        <v>8</v>
      </c>
      <c r="P1164" s="512">
        <f t="shared" si="56"/>
        <v>8</v>
      </c>
      <c r="Q1164" s="498" t="str">
        <f t="shared" si="57"/>
        <v>Gastos_Gerais</v>
      </c>
    </row>
    <row r="1165" spans="1:17" ht="25.5" hidden="1" x14ac:dyDescent="0.2">
      <c r="A1165" s="505">
        <v>6010</v>
      </c>
      <c r="B1165" s="532">
        <v>45141</v>
      </c>
      <c r="C1165" s="507">
        <v>45108</v>
      </c>
      <c r="D1165" s="520" t="s">
        <v>176</v>
      </c>
      <c r="E1165" s="520" t="s">
        <v>1</v>
      </c>
      <c r="F1165" s="521">
        <v>135405</v>
      </c>
      <c r="G1165" s="520" t="s">
        <v>7702</v>
      </c>
      <c r="H1165" s="520" t="s">
        <v>302</v>
      </c>
      <c r="I1165" s="510" t="s">
        <v>425</v>
      </c>
      <c r="J1165" s="522" t="s">
        <v>425</v>
      </c>
      <c r="K1165" s="522" t="s">
        <v>1188</v>
      </c>
      <c r="L1165" s="511" t="s">
        <v>4137</v>
      </c>
      <c r="M1165" s="522">
        <v>788054901</v>
      </c>
      <c r="N1165" s="532">
        <v>45141</v>
      </c>
      <c r="O1165" s="512">
        <f t="shared" si="55"/>
        <v>8</v>
      </c>
      <c r="P1165" s="512">
        <f t="shared" si="56"/>
        <v>7</v>
      </c>
      <c r="Q1165" s="498" t="str">
        <f t="shared" si="57"/>
        <v>Gastos_com_Pessoal</v>
      </c>
    </row>
    <row r="1166" spans="1:17" ht="84" hidden="1" x14ac:dyDescent="0.2">
      <c r="A1166" s="505">
        <v>6011</v>
      </c>
      <c r="B1166" s="532">
        <v>45141</v>
      </c>
      <c r="C1166" s="507">
        <v>45108</v>
      </c>
      <c r="D1166" s="520" t="s">
        <v>176</v>
      </c>
      <c r="E1166" s="520" t="s">
        <v>1</v>
      </c>
      <c r="F1166" s="521">
        <v>2161796.8199999998</v>
      </c>
      <c r="G1166" s="520" t="s">
        <v>7703</v>
      </c>
      <c r="H1166" s="520" t="s">
        <v>303</v>
      </c>
      <c r="I1166" s="510" t="s">
        <v>425</v>
      </c>
      <c r="J1166" s="522" t="s">
        <v>425</v>
      </c>
      <c r="K1166" s="522" t="s">
        <v>1188</v>
      </c>
      <c r="L1166" s="511" t="s">
        <v>4137</v>
      </c>
      <c r="M1166" s="522">
        <v>988055221</v>
      </c>
      <c r="N1166" s="532">
        <v>45141</v>
      </c>
      <c r="O1166" s="512">
        <f t="shared" si="55"/>
        <v>8</v>
      </c>
      <c r="P1166" s="512">
        <f t="shared" si="56"/>
        <v>7</v>
      </c>
      <c r="Q1166" s="498" t="str">
        <f t="shared" si="57"/>
        <v>Gastos_com_Pessoal</v>
      </c>
    </row>
    <row r="1167" spans="1:17" ht="25.5" hidden="1" x14ac:dyDescent="0.2">
      <c r="A1167" s="505">
        <v>6012</v>
      </c>
      <c r="B1167" s="532">
        <v>45141</v>
      </c>
      <c r="C1167" s="507">
        <v>45108</v>
      </c>
      <c r="D1167" s="520" t="s">
        <v>176</v>
      </c>
      <c r="E1167" s="520" t="s">
        <v>1</v>
      </c>
      <c r="F1167" s="521">
        <v>1043</v>
      </c>
      <c r="G1167" s="520" t="s">
        <v>7704</v>
      </c>
      <c r="H1167" s="520" t="s">
        <v>421</v>
      </c>
      <c r="I1167" s="510" t="s">
        <v>5804</v>
      </c>
      <c r="J1167" s="522" t="s">
        <v>1014</v>
      </c>
      <c r="K1167" s="522" t="s">
        <v>1188</v>
      </c>
      <c r="L1167" s="511" t="s">
        <v>1188</v>
      </c>
      <c r="M1167" s="522" t="s">
        <v>425</v>
      </c>
      <c r="N1167" s="532">
        <v>45141</v>
      </c>
      <c r="O1167" s="512">
        <f t="shared" si="55"/>
        <v>8</v>
      </c>
      <c r="P1167" s="512">
        <f t="shared" si="56"/>
        <v>7</v>
      </c>
      <c r="Q1167" s="498" t="str">
        <f t="shared" si="57"/>
        <v>Gastos_com_Pessoal</v>
      </c>
    </row>
    <row r="1168" spans="1:17" ht="24" hidden="1" x14ac:dyDescent="0.2">
      <c r="A1168" s="505">
        <v>6013</v>
      </c>
      <c r="B1168" s="532">
        <v>45141</v>
      </c>
      <c r="C1168" s="507">
        <v>45139</v>
      </c>
      <c r="D1168" s="508" t="s">
        <v>264</v>
      </c>
      <c r="E1168" s="520" t="s">
        <v>81</v>
      </c>
      <c r="F1168" s="521">
        <v>2700</v>
      </c>
      <c r="G1168" s="520" t="s">
        <v>2016</v>
      </c>
      <c r="H1168" s="520" t="s">
        <v>416</v>
      </c>
      <c r="I1168" s="510" t="s">
        <v>1290</v>
      </c>
      <c r="J1168" s="522" t="s">
        <v>1291</v>
      </c>
      <c r="K1168" s="522" t="s">
        <v>1157</v>
      </c>
      <c r="L1168" s="511" t="s">
        <v>32</v>
      </c>
      <c r="M1168" s="522">
        <v>2139356</v>
      </c>
      <c r="N1168" s="532">
        <v>45142</v>
      </c>
      <c r="O1168" s="512">
        <f t="shared" si="55"/>
        <v>8</v>
      </c>
      <c r="P1168" s="512">
        <f t="shared" si="56"/>
        <v>8</v>
      </c>
      <c r="Q1168" s="498" t="str">
        <f t="shared" si="57"/>
        <v>Gastos_Gerais</v>
      </c>
    </row>
    <row r="1169" spans="1:17" hidden="1" x14ac:dyDescent="0.2">
      <c r="A1169" s="505">
        <v>6014</v>
      </c>
      <c r="B1169" s="532">
        <v>45141</v>
      </c>
      <c r="C1169" s="507">
        <v>45139</v>
      </c>
      <c r="D1169" s="508" t="s">
        <v>264</v>
      </c>
      <c r="E1169" s="520" t="s">
        <v>81</v>
      </c>
      <c r="F1169" s="521">
        <v>4500</v>
      </c>
      <c r="G1169" s="520" t="s">
        <v>1763</v>
      </c>
      <c r="H1169" s="520" t="s">
        <v>1032</v>
      </c>
      <c r="I1169" s="510" t="s">
        <v>1290</v>
      </c>
      <c r="J1169" s="522" t="s">
        <v>1291</v>
      </c>
      <c r="K1169" s="522" t="s">
        <v>1157</v>
      </c>
      <c r="L1169" s="511" t="s">
        <v>32</v>
      </c>
      <c r="M1169" s="522">
        <v>2139416</v>
      </c>
      <c r="N1169" s="532">
        <v>45142</v>
      </c>
      <c r="O1169" s="512">
        <f t="shared" si="55"/>
        <v>8</v>
      </c>
      <c r="P1169" s="512">
        <f t="shared" si="56"/>
        <v>8</v>
      </c>
      <c r="Q1169" s="498" t="str">
        <f t="shared" si="57"/>
        <v>Gastos_Gerais</v>
      </c>
    </row>
    <row r="1170" spans="1:17" ht="24" hidden="1" x14ac:dyDescent="0.2">
      <c r="A1170" s="505">
        <v>6015</v>
      </c>
      <c r="B1170" s="532">
        <v>45141</v>
      </c>
      <c r="C1170" s="507">
        <v>45139</v>
      </c>
      <c r="D1170" s="508" t="s">
        <v>264</v>
      </c>
      <c r="E1170" s="520" t="s">
        <v>81</v>
      </c>
      <c r="F1170" s="521">
        <v>1900</v>
      </c>
      <c r="G1170" s="520" t="s">
        <v>4125</v>
      </c>
      <c r="H1170" s="520" t="s">
        <v>420</v>
      </c>
      <c r="I1170" s="510" t="s">
        <v>1290</v>
      </c>
      <c r="J1170" s="522" t="s">
        <v>1291</v>
      </c>
      <c r="K1170" s="522" t="s">
        <v>1157</v>
      </c>
      <c r="L1170" s="511" t="s">
        <v>32</v>
      </c>
      <c r="M1170" s="522">
        <v>2139352</v>
      </c>
      <c r="N1170" s="532">
        <v>45142</v>
      </c>
      <c r="O1170" s="512">
        <f t="shared" si="55"/>
        <v>8</v>
      </c>
      <c r="P1170" s="512">
        <f t="shared" si="56"/>
        <v>8</v>
      </c>
      <c r="Q1170" s="498" t="str">
        <f t="shared" si="57"/>
        <v>Gastos_Gerais</v>
      </c>
    </row>
    <row r="1171" spans="1:17" ht="24" hidden="1" x14ac:dyDescent="0.2">
      <c r="A1171" s="505">
        <v>6016</v>
      </c>
      <c r="B1171" s="532">
        <v>45141</v>
      </c>
      <c r="C1171" s="507">
        <v>45139</v>
      </c>
      <c r="D1171" s="508" t="s">
        <v>264</v>
      </c>
      <c r="E1171" s="520" t="s">
        <v>81</v>
      </c>
      <c r="F1171" s="521">
        <v>6800</v>
      </c>
      <c r="G1171" s="520" t="s">
        <v>1289</v>
      </c>
      <c r="H1171" s="520" t="s">
        <v>419</v>
      </c>
      <c r="I1171" s="510" t="s">
        <v>1290</v>
      </c>
      <c r="J1171" s="522" t="s">
        <v>1291</v>
      </c>
      <c r="K1171" s="522" t="s">
        <v>1157</v>
      </c>
      <c r="L1171" s="511" t="s">
        <v>32</v>
      </c>
      <c r="M1171" s="522">
        <v>2139386</v>
      </c>
      <c r="N1171" s="532">
        <v>45142</v>
      </c>
      <c r="O1171" s="512">
        <f t="shared" si="55"/>
        <v>8</v>
      </c>
      <c r="P1171" s="512">
        <f t="shared" si="56"/>
        <v>8</v>
      </c>
      <c r="Q1171" s="498" t="str">
        <f t="shared" si="57"/>
        <v>Gastos_Gerais</v>
      </c>
    </row>
    <row r="1172" spans="1:17" ht="24" hidden="1" x14ac:dyDescent="0.2">
      <c r="A1172" s="505">
        <v>6017</v>
      </c>
      <c r="B1172" s="532">
        <v>45141</v>
      </c>
      <c r="C1172" s="507">
        <v>45139</v>
      </c>
      <c r="D1172" s="508" t="s">
        <v>264</v>
      </c>
      <c r="E1172" s="510" t="s">
        <v>81</v>
      </c>
      <c r="F1172" s="523">
        <v>1800</v>
      </c>
      <c r="G1172" s="510" t="s">
        <v>1766</v>
      </c>
      <c r="H1172" s="510" t="s">
        <v>417</v>
      </c>
      <c r="I1172" s="510" t="s">
        <v>1290</v>
      </c>
      <c r="J1172" s="511" t="s">
        <v>1291</v>
      </c>
      <c r="K1172" s="511" t="s">
        <v>1157</v>
      </c>
      <c r="L1172" s="511" t="s">
        <v>32</v>
      </c>
      <c r="M1172" s="511">
        <v>2139404</v>
      </c>
      <c r="N1172" s="532">
        <v>45142</v>
      </c>
      <c r="O1172" s="512">
        <f t="shared" si="55"/>
        <v>8</v>
      </c>
      <c r="P1172" s="512">
        <f t="shared" si="56"/>
        <v>8</v>
      </c>
      <c r="Q1172" s="498" t="str">
        <f t="shared" si="57"/>
        <v>Gastos_Gerais</v>
      </c>
    </row>
    <row r="1173" spans="1:17" ht="24" hidden="1" x14ac:dyDescent="0.2">
      <c r="A1173" s="505">
        <v>6018</v>
      </c>
      <c r="B1173" s="532">
        <v>45141</v>
      </c>
      <c r="C1173" s="507">
        <v>45139</v>
      </c>
      <c r="D1173" s="508" t="s">
        <v>264</v>
      </c>
      <c r="E1173" s="508" t="s">
        <v>81</v>
      </c>
      <c r="F1173" s="509">
        <v>4500</v>
      </c>
      <c r="G1173" s="508" t="s">
        <v>1735</v>
      </c>
      <c r="H1173" s="508" t="s">
        <v>423</v>
      </c>
      <c r="I1173" s="508" t="s">
        <v>1290</v>
      </c>
      <c r="J1173" s="524" t="s">
        <v>1291</v>
      </c>
      <c r="K1173" s="524" t="s">
        <v>1157</v>
      </c>
      <c r="L1173" s="524" t="s">
        <v>32</v>
      </c>
      <c r="M1173" s="524">
        <v>2139374</v>
      </c>
      <c r="N1173" s="532">
        <v>45142</v>
      </c>
      <c r="O1173" s="512">
        <f t="shared" si="55"/>
        <v>8</v>
      </c>
      <c r="P1173" s="512">
        <f t="shared" si="56"/>
        <v>8</v>
      </c>
      <c r="Q1173" s="498" t="str">
        <f t="shared" si="57"/>
        <v>Gastos_Gerais</v>
      </c>
    </row>
    <row r="1174" spans="1:17" hidden="1" x14ac:dyDescent="0.2">
      <c r="A1174" s="505">
        <v>6019</v>
      </c>
      <c r="B1174" s="532">
        <v>45141</v>
      </c>
      <c r="C1174" s="507">
        <v>45139</v>
      </c>
      <c r="D1174" s="508" t="s">
        <v>264</v>
      </c>
      <c r="E1174" s="508" t="s">
        <v>81</v>
      </c>
      <c r="F1174" s="509">
        <v>2900</v>
      </c>
      <c r="G1174" s="508" t="s">
        <v>1685</v>
      </c>
      <c r="H1174" s="508" t="s">
        <v>493</v>
      </c>
      <c r="I1174" s="508" t="s">
        <v>1290</v>
      </c>
      <c r="J1174" s="524" t="s">
        <v>1291</v>
      </c>
      <c r="K1174" s="524" t="s">
        <v>1157</v>
      </c>
      <c r="L1174" s="524" t="s">
        <v>32</v>
      </c>
      <c r="M1174" s="524">
        <v>2139428</v>
      </c>
      <c r="N1174" s="532">
        <v>45142</v>
      </c>
      <c r="O1174" s="512">
        <f t="shared" si="55"/>
        <v>8</v>
      </c>
      <c r="P1174" s="512">
        <f t="shared" si="56"/>
        <v>8</v>
      </c>
      <c r="Q1174" s="498" t="str">
        <f t="shared" si="57"/>
        <v>Gastos_Gerais</v>
      </c>
    </row>
    <row r="1175" spans="1:17" ht="24" hidden="1" x14ac:dyDescent="0.2">
      <c r="A1175" s="505">
        <v>6020</v>
      </c>
      <c r="B1175" s="532">
        <v>45141</v>
      </c>
      <c r="C1175" s="507">
        <v>45139</v>
      </c>
      <c r="D1175" s="508" t="s">
        <v>264</v>
      </c>
      <c r="E1175" s="520" t="s">
        <v>81</v>
      </c>
      <c r="F1175" s="521">
        <v>5200</v>
      </c>
      <c r="G1175" s="520" t="s">
        <v>7705</v>
      </c>
      <c r="H1175" s="510" t="s">
        <v>421</v>
      </c>
      <c r="I1175" s="510" t="s">
        <v>1290</v>
      </c>
      <c r="J1175" s="511" t="s">
        <v>1291</v>
      </c>
      <c r="K1175" s="511" t="s">
        <v>1157</v>
      </c>
      <c r="L1175" s="511" t="s">
        <v>32</v>
      </c>
      <c r="M1175" s="522">
        <v>2139341</v>
      </c>
      <c r="N1175" s="532">
        <v>45142</v>
      </c>
      <c r="O1175" s="512">
        <f t="shared" si="55"/>
        <v>8</v>
      </c>
      <c r="P1175" s="512">
        <f t="shared" si="56"/>
        <v>8</v>
      </c>
      <c r="Q1175" s="498" t="str">
        <f t="shared" si="57"/>
        <v>Gastos_Gerais</v>
      </c>
    </row>
    <row r="1176" spans="1:17" hidden="1" x14ac:dyDescent="0.2">
      <c r="A1176" s="505">
        <v>6021</v>
      </c>
      <c r="B1176" s="532">
        <v>45141</v>
      </c>
      <c r="C1176" s="507">
        <v>45139</v>
      </c>
      <c r="D1176" s="508" t="s">
        <v>264</v>
      </c>
      <c r="E1176" s="520" t="s">
        <v>81</v>
      </c>
      <c r="F1176" s="521">
        <v>2900</v>
      </c>
      <c r="G1176" s="520" t="s">
        <v>2196</v>
      </c>
      <c r="H1176" s="508" t="s">
        <v>418</v>
      </c>
      <c r="I1176" s="508" t="s">
        <v>1290</v>
      </c>
      <c r="J1176" s="524" t="s">
        <v>1291</v>
      </c>
      <c r="K1176" s="522" t="s">
        <v>1157</v>
      </c>
      <c r="L1176" s="511" t="s">
        <v>32</v>
      </c>
      <c r="M1176" s="522">
        <v>2139346</v>
      </c>
      <c r="N1176" s="532">
        <v>45142</v>
      </c>
      <c r="O1176" s="512">
        <f t="shared" si="55"/>
        <v>8</v>
      </c>
      <c r="P1176" s="512">
        <f t="shared" si="56"/>
        <v>8</v>
      </c>
      <c r="Q1176" s="498" t="str">
        <f t="shared" si="57"/>
        <v>Gastos_Gerais</v>
      </c>
    </row>
    <row r="1177" spans="1:17" ht="24" hidden="1" x14ac:dyDescent="0.2">
      <c r="A1177" s="505">
        <v>6022</v>
      </c>
      <c r="B1177" s="532">
        <v>45141</v>
      </c>
      <c r="C1177" s="507">
        <v>45139</v>
      </c>
      <c r="D1177" s="508" t="s">
        <v>264</v>
      </c>
      <c r="E1177" s="520" t="s">
        <v>81</v>
      </c>
      <c r="F1177" s="521">
        <v>1900</v>
      </c>
      <c r="G1177" s="520" t="s">
        <v>2017</v>
      </c>
      <c r="H1177" s="510" t="s">
        <v>422</v>
      </c>
      <c r="I1177" s="510" t="s">
        <v>1290</v>
      </c>
      <c r="J1177" s="511" t="s">
        <v>1291</v>
      </c>
      <c r="K1177" s="511" t="s">
        <v>1157</v>
      </c>
      <c r="L1177" s="511" t="s">
        <v>32</v>
      </c>
      <c r="M1177" s="522">
        <v>2139380</v>
      </c>
      <c r="N1177" s="532">
        <v>45142</v>
      </c>
      <c r="O1177" s="512">
        <f t="shared" si="55"/>
        <v>8</v>
      </c>
      <c r="P1177" s="512">
        <f t="shared" si="56"/>
        <v>8</v>
      </c>
      <c r="Q1177" s="498" t="str">
        <f t="shared" si="57"/>
        <v>Gastos_Gerais</v>
      </c>
    </row>
    <row r="1178" spans="1:17" ht="24" hidden="1" x14ac:dyDescent="0.2">
      <c r="A1178" s="505">
        <v>6023</v>
      </c>
      <c r="B1178" s="532">
        <v>45141</v>
      </c>
      <c r="C1178" s="507">
        <v>45139</v>
      </c>
      <c r="D1178" s="508" t="s">
        <v>264</v>
      </c>
      <c r="E1178" s="508" t="s">
        <v>81</v>
      </c>
      <c r="F1178" s="509">
        <v>1400</v>
      </c>
      <c r="G1178" s="508" t="s">
        <v>2366</v>
      </c>
      <c r="H1178" s="508" t="s">
        <v>302</v>
      </c>
      <c r="I1178" s="508" t="s">
        <v>1290</v>
      </c>
      <c r="J1178" s="524" t="s">
        <v>1291</v>
      </c>
      <c r="K1178" s="524" t="s">
        <v>1157</v>
      </c>
      <c r="L1178" s="524" t="s">
        <v>32</v>
      </c>
      <c r="M1178" s="524">
        <v>2139357</v>
      </c>
      <c r="N1178" s="532">
        <v>45142</v>
      </c>
      <c r="O1178" s="512">
        <f t="shared" si="55"/>
        <v>8</v>
      </c>
      <c r="P1178" s="512">
        <f t="shared" si="56"/>
        <v>8</v>
      </c>
      <c r="Q1178" s="498" t="str">
        <f t="shared" si="57"/>
        <v>Gastos_Gerais</v>
      </c>
    </row>
    <row r="1179" spans="1:17" hidden="1" x14ac:dyDescent="0.2">
      <c r="A1179" s="505">
        <v>6024</v>
      </c>
      <c r="B1179" s="532">
        <v>45141</v>
      </c>
      <c r="C1179" s="507">
        <v>45139</v>
      </c>
      <c r="D1179" s="508" t="s">
        <v>264</v>
      </c>
      <c r="E1179" s="520" t="s">
        <v>81</v>
      </c>
      <c r="F1179" s="521">
        <v>4600</v>
      </c>
      <c r="G1179" s="520" t="s">
        <v>1313</v>
      </c>
      <c r="H1179" s="508" t="s">
        <v>414</v>
      </c>
      <c r="I1179" s="508" t="s">
        <v>1290</v>
      </c>
      <c r="J1179" s="524" t="s">
        <v>1291</v>
      </c>
      <c r="K1179" s="511" t="s">
        <v>1157</v>
      </c>
      <c r="L1179" s="511" t="s">
        <v>32</v>
      </c>
      <c r="M1179" s="522">
        <v>2139363</v>
      </c>
      <c r="N1179" s="532">
        <v>45142</v>
      </c>
      <c r="O1179" s="512">
        <f t="shared" si="55"/>
        <v>8</v>
      </c>
      <c r="P1179" s="512">
        <f t="shared" si="56"/>
        <v>8</v>
      </c>
      <c r="Q1179" s="498" t="str">
        <f t="shared" si="57"/>
        <v>Gastos_Gerais</v>
      </c>
    </row>
    <row r="1180" spans="1:17" ht="24" hidden="1" x14ac:dyDescent="0.2">
      <c r="A1180" s="505">
        <v>6025</v>
      </c>
      <c r="B1180" s="532">
        <v>45141</v>
      </c>
      <c r="C1180" s="507">
        <v>45139</v>
      </c>
      <c r="D1180" s="508" t="s">
        <v>264</v>
      </c>
      <c r="E1180" s="520" t="s">
        <v>402</v>
      </c>
      <c r="F1180" s="521">
        <v>45</v>
      </c>
      <c r="G1180" s="520" t="s">
        <v>1487</v>
      </c>
      <c r="H1180" s="508" t="s">
        <v>418</v>
      </c>
      <c r="I1180" s="508" t="s">
        <v>7101</v>
      </c>
      <c r="J1180" s="524" t="s">
        <v>2402</v>
      </c>
      <c r="K1180" s="511" t="s">
        <v>1157</v>
      </c>
      <c r="L1180" s="511" t="s">
        <v>32</v>
      </c>
      <c r="M1180" s="522">
        <v>11870</v>
      </c>
      <c r="N1180" s="506">
        <v>45138</v>
      </c>
      <c r="O1180" s="512">
        <f t="shared" si="55"/>
        <v>8</v>
      </c>
      <c r="P1180" s="512">
        <f t="shared" si="56"/>
        <v>8</v>
      </c>
      <c r="Q1180" s="498" t="str">
        <f t="shared" si="57"/>
        <v>Gastos_Gerais</v>
      </c>
    </row>
    <row r="1181" spans="1:17" ht="72" hidden="1" x14ac:dyDescent="0.2">
      <c r="A1181" s="505">
        <v>6026</v>
      </c>
      <c r="B1181" s="532">
        <v>45141</v>
      </c>
      <c r="C1181" s="507">
        <v>45139</v>
      </c>
      <c r="D1181" s="520" t="s">
        <v>176</v>
      </c>
      <c r="E1181" s="520" t="s">
        <v>169</v>
      </c>
      <c r="F1181" s="521">
        <v>-500</v>
      </c>
      <c r="G1181" s="520" t="s">
        <v>9140</v>
      </c>
      <c r="H1181" s="510" t="s">
        <v>303</v>
      </c>
      <c r="I1181" s="510" t="s">
        <v>1509</v>
      </c>
      <c r="J1181" s="511" t="s">
        <v>1510</v>
      </c>
      <c r="K1181" s="425" t="s">
        <v>4035</v>
      </c>
      <c r="L1181" s="511" t="s">
        <v>1255</v>
      </c>
      <c r="M1181" s="522" t="s">
        <v>425</v>
      </c>
      <c r="N1181" s="506">
        <v>45141</v>
      </c>
      <c r="O1181" s="512">
        <f t="shared" si="55"/>
        <v>8</v>
      </c>
      <c r="P1181" s="512">
        <f t="shared" si="56"/>
        <v>8</v>
      </c>
      <c r="Q1181" s="498" t="str">
        <f t="shared" si="57"/>
        <v>Gastos_com_Pessoal</v>
      </c>
    </row>
    <row r="1182" spans="1:17" ht="24" hidden="1" x14ac:dyDescent="0.2">
      <c r="A1182" s="505">
        <v>6027</v>
      </c>
      <c r="B1182" s="532">
        <v>45141</v>
      </c>
      <c r="C1182" s="507">
        <v>45139</v>
      </c>
      <c r="D1182" s="508" t="s">
        <v>33</v>
      </c>
      <c r="E1182" s="520" t="s">
        <v>324</v>
      </c>
      <c r="F1182" s="509">
        <v>0.01</v>
      </c>
      <c r="G1182" s="455" t="s">
        <v>7584</v>
      </c>
      <c r="H1182" s="456" t="s">
        <v>302</v>
      </c>
      <c r="I1182" s="461" t="s">
        <v>1509</v>
      </c>
      <c r="J1182" s="425" t="s">
        <v>1510</v>
      </c>
      <c r="K1182" s="425" t="s">
        <v>4035</v>
      </c>
      <c r="L1182" s="426" t="s">
        <v>1255</v>
      </c>
      <c r="M1182" s="610" t="s">
        <v>425</v>
      </c>
      <c r="N1182" s="532">
        <v>45141</v>
      </c>
      <c r="O1182" s="512">
        <f t="shared" si="55"/>
        <v>8</v>
      </c>
      <c r="P1182" s="512">
        <f t="shared" si="56"/>
        <v>8</v>
      </c>
      <c r="Q1182" s="498" t="str">
        <f t="shared" si="57"/>
        <v>Receitas</v>
      </c>
    </row>
    <row r="1183" spans="1:17" ht="36" hidden="1" x14ac:dyDescent="0.2">
      <c r="A1183" s="505">
        <v>6028</v>
      </c>
      <c r="B1183" s="532">
        <v>45142</v>
      </c>
      <c r="C1183" s="459">
        <v>45108</v>
      </c>
      <c r="D1183" s="569" t="s">
        <v>176</v>
      </c>
      <c r="E1183" s="569" t="s">
        <v>173</v>
      </c>
      <c r="F1183" s="604">
        <v>674.35</v>
      </c>
      <c r="G1183" s="455" t="s">
        <v>1274</v>
      </c>
      <c r="H1183" s="349" t="s">
        <v>303</v>
      </c>
      <c r="I1183" s="510" t="s">
        <v>4157</v>
      </c>
      <c r="J1183" s="352" t="s">
        <v>1276</v>
      </c>
      <c r="K1183" s="572" t="s">
        <v>1157</v>
      </c>
      <c r="L1183" s="571" t="s">
        <v>32</v>
      </c>
      <c r="M1183" s="524">
        <v>20231400</v>
      </c>
      <c r="N1183" s="532">
        <v>45142</v>
      </c>
      <c r="O1183" s="512">
        <f t="shared" si="55"/>
        <v>8</v>
      </c>
      <c r="P1183" s="512">
        <f t="shared" si="56"/>
        <v>7</v>
      </c>
      <c r="Q1183" s="498" t="str">
        <f t="shared" si="57"/>
        <v>Gastos_com_Pessoal</v>
      </c>
    </row>
    <row r="1184" spans="1:17" ht="36" hidden="1" x14ac:dyDescent="0.2">
      <c r="A1184" s="505">
        <v>6029</v>
      </c>
      <c r="B1184" s="532">
        <v>45142</v>
      </c>
      <c r="C1184" s="459">
        <v>45108</v>
      </c>
      <c r="D1184" s="520" t="s">
        <v>141</v>
      </c>
      <c r="E1184" s="520" t="s">
        <v>229</v>
      </c>
      <c r="F1184" s="509">
        <v>24950.21</v>
      </c>
      <c r="G1184" s="520" t="s">
        <v>8303</v>
      </c>
      <c r="H1184" s="520" t="s">
        <v>303</v>
      </c>
      <c r="I1184" s="510" t="s">
        <v>1509</v>
      </c>
      <c r="J1184" s="522" t="s">
        <v>1510</v>
      </c>
      <c r="K1184" s="572" t="s">
        <v>1157</v>
      </c>
      <c r="L1184" s="571" t="s">
        <v>32</v>
      </c>
      <c r="M1184" s="524">
        <v>30436</v>
      </c>
      <c r="N1184" s="614">
        <v>45113</v>
      </c>
      <c r="O1184" s="512">
        <f t="shared" si="55"/>
        <v>8</v>
      </c>
      <c r="P1184" s="512">
        <f t="shared" si="56"/>
        <v>7</v>
      </c>
      <c r="Q1184" s="498" t="str">
        <f t="shared" si="57"/>
        <v>Aquisição_de_Bens_Permanentes</v>
      </c>
    </row>
    <row r="1185" spans="1:17" ht="24" hidden="1" x14ac:dyDescent="0.2">
      <c r="A1185" s="505">
        <v>6030</v>
      </c>
      <c r="B1185" s="532">
        <v>45142</v>
      </c>
      <c r="C1185" s="459">
        <v>45108</v>
      </c>
      <c r="D1185" s="508" t="s">
        <v>264</v>
      </c>
      <c r="E1185" s="508" t="s">
        <v>290</v>
      </c>
      <c r="F1185" s="509">
        <v>5890.79</v>
      </c>
      <c r="G1185" s="508" t="s">
        <v>8304</v>
      </c>
      <c r="H1185" s="520" t="s">
        <v>303</v>
      </c>
      <c r="I1185" s="510" t="s">
        <v>1509</v>
      </c>
      <c r="J1185" s="522" t="s">
        <v>1510</v>
      </c>
      <c r="K1185" s="572" t="s">
        <v>1157</v>
      </c>
      <c r="L1185" s="571" t="s">
        <v>32</v>
      </c>
      <c r="M1185" s="524">
        <v>30436</v>
      </c>
      <c r="N1185" s="614">
        <v>45113</v>
      </c>
      <c r="O1185" s="512">
        <f t="shared" si="55"/>
        <v>8</v>
      </c>
      <c r="P1185" s="512">
        <f t="shared" si="56"/>
        <v>7</v>
      </c>
      <c r="Q1185" s="498" t="str">
        <f t="shared" si="57"/>
        <v>Gastos_Gerais</v>
      </c>
    </row>
    <row r="1186" spans="1:17" ht="24" hidden="1" x14ac:dyDescent="0.2">
      <c r="A1186" s="505">
        <v>6031</v>
      </c>
      <c r="B1186" s="532">
        <v>45142</v>
      </c>
      <c r="C1186" s="507">
        <v>45108</v>
      </c>
      <c r="D1186" s="508" t="s">
        <v>264</v>
      </c>
      <c r="E1186" s="520" t="s">
        <v>208</v>
      </c>
      <c r="F1186" s="509">
        <v>763.38</v>
      </c>
      <c r="G1186" s="520" t="s">
        <v>7706</v>
      </c>
      <c r="H1186" s="508" t="s">
        <v>416</v>
      </c>
      <c r="I1186" s="508" t="s">
        <v>7707</v>
      </c>
      <c r="J1186" s="524" t="s">
        <v>7708</v>
      </c>
      <c r="K1186" s="572" t="s">
        <v>1157</v>
      </c>
      <c r="L1186" s="571" t="s">
        <v>32</v>
      </c>
      <c r="M1186" s="524">
        <v>35217</v>
      </c>
      <c r="N1186" s="614">
        <v>45114</v>
      </c>
      <c r="O1186" s="512">
        <f t="shared" si="55"/>
        <v>8</v>
      </c>
      <c r="P1186" s="512">
        <f t="shared" si="56"/>
        <v>7</v>
      </c>
      <c r="Q1186" s="498" t="str">
        <f t="shared" si="57"/>
        <v>Gastos_Gerais</v>
      </c>
    </row>
    <row r="1187" spans="1:17" ht="24" hidden="1" x14ac:dyDescent="0.2">
      <c r="A1187" s="505">
        <v>6032</v>
      </c>
      <c r="B1187" s="532">
        <v>45142</v>
      </c>
      <c r="C1187" s="507">
        <v>45108</v>
      </c>
      <c r="D1187" s="508" t="s">
        <v>264</v>
      </c>
      <c r="E1187" s="520" t="s">
        <v>208</v>
      </c>
      <c r="F1187" s="509">
        <v>110</v>
      </c>
      <c r="G1187" s="508" t="s">
        <v>7709</v>
      </c>
      <c r="H1187" s="508" t="s">
        <v>416</v>
      </c>
      <c r="I1187" s="508" t="s">
        <v>7707</v>
      </c>
      <c r="J1187" s="524" t="s">
        <v>7708</v>
      </c>
      <c r="K1187" s="572" t="s">
        <v>1157</v>
      </c>
      <c r="L1187" s="571" t="s">
        <v>32</v>
      </c>
      <c r="M1187" s="524">
        <v>20231175</v>
      </c>
      <c r="N1187" s="614">
        <v>45114</v>
      </c>
      <c r="O1187" s="512">
        <f t="shared" si="55"/>
        <v>8</v>
      </c>
      <c r="P1187" s="512">
        <f t="shared" si="56"/>
        <v>7</v>
      </c>
      <c r="Q1187" s="498" t="str">
        <f t="shared" si="57"/>
        <v>Gastos_Gerais</v>
      </c>
    </row>
    <row r="1188" spans="1:17" hidden="1" x14ac:dyDescent="0.2">
      <c r="A1188" s="505">
        <v>6033</v>
      </c>
      <c r="B1188" s="532">
        <v>45142</v>
      </c>
      <c r="C1188" s="507">
        <v>45139</v>
      </c>
      <c r="D1188" s="508" t="s">
        <v>264</v>
      </c>
      <c r="E1188" s="508" t="s">
        <v>138</v>
      </c>
      <c r="F1188" s="509">
        <v>1930.58</v>
      </c>
      <c r="G1188" s="510" t="s">
        <v>138</v>
      </c>
      <c r="H1188" s="508" t="s">
        <v>422</v>
      </c>
      <c r="I1188" s="510" t="s">
        <v>7710</v>
      </c>
      <c r="J1188" s="524" t="s">
        <v>1222</v>
      </c>
      <c r="K1188" s="572" t="s">
        <v>1157</v>
      </c>
      <c r="L1188" s="571" t="s">
        <v>32</v>
      </c>
      <c r="M1188" s="524">
        <v>386</v>
      </c>
      <c r="N1188" s="614">
        <v>45139</v>
      </c>
      <c r="O1188" s="512">
        <f t="shared" si="55"/>
        <v>8</v>
      </c>
      <c r="P1188" s="512">
        <f t="shared" si="56"/>
        <v>8</v>
      </c>
      <c r="Q1188" s="498" t="str">
        <f t="shared" si="57"/>
        <v>Gastos_Gerais</v>
      </c>
    </row>
    <row r="1189" spans="1:17" ht="24" hidden="1" x14ac:dyDescent="0.2">
      <c r="A1189" s="505">
        <v>6034</v>
      </c>
      <c r="B1189" s="532">
        <v>45142</v>
      </c>
      <c r="C1189" s="507">
        <v>45108</v>
      </c>
      <c r="D1189" s="508" t="s">
        <v>264</v>
      </c>
      <c r="E1189" s="508" t="s">
        <v>82</v>
      </c>
      <c r="F1189" s="509">
        <v>10623.8</v>
      </c>
      <c r="G1189" s="508" t="s">
        <v>2204</v>
      </c>
      <c r="H1189" s="508" t="s">
        <v>419</v>
      </c>
      <c r="I1189" s="510" t="s">
        <v>1682</v>
      </c>
      <c r="J1189" s="524" t="s">
        <v>1156</v>
      </c>
      <c r="K1189" s="572" t="s">
        <v>1157</v>
      </c>
      <c r="L1189" s="511" t="s">
        <v>1158</v>
      </c>
      <c r="M1189" s="524" t="s">
        <v>7711</v>
      </c>
      <c r="N1189" s="532">
        <v>45142</v>
      </c>
      <c r="O1189" s="512">
        <f t="shared" si="55"/>
        <v>8</v>
      </c>
      <c r="P1189" s="512">
        <f t="shared" si="56"/>
        <v>7</v>
      </c>
      <c r="Q1189" s="498" t="str">
        <f t="shared" si="57"/>
        <v>Gastos_Gerais</v>
      </c>
    </row>
    <row r="1190" spans="1:17" hidden="1" x14ac:dyDescent="0.2">
      <c r="A1190" s="505">
        <v>6035</v>
      </c>
      <c r="B1190" s="532">
        <v>45142</v>
      </c>
      <c r="C1190" s="507">
        <v>45108</v>
      </c>
      <c r="D1190" s="508" t="s">
        <v>264</v>
      </c>
      <c r="E1190" s="508" t="s">
        <v>83</v>
      </c>
      <c r="F1190" s="509">
        <v>8513.31</v>
      </c>
      <c r="G1190" s="508" t="s">
        <v>83</v>
      </c>
      <c r="H1190" s="508" t="s">
        <v>420</v>
      </c>
      <c r="I1190" s="510" t="s">
        <v>7516</v>
      </c>
      <c r="J1190" s="524" t="s">
        <v>1162</v>
      </c>
      <c r="K1190" s="572" t="s">
        <v>1157</v>
      </c>
      <c r="L1190" s="571" t="s">
        <v>32</v>
      </c>
      <c r="M1190" s="524">
        <v>57554245</v>
      </c>
      <c r="N1190" s="532">
        <v>45142</v>
      </c>
      <c r="O1190" s="512">
        <f t="shared" si="55"/>
        <v>8</v>
      </c>
      <c r="P1190" s="512">
        <f t="shared" si="56"/>
        <v>7</v>
      </c>
      <c r="Q1190" s="498" t="str">
        <f t="shared" si="57"/>
        <v>Gastos_Gerais</v>
      </c>
    </row>
    <row r="1191" spans="1:17" ht="24" hidden="1" x14ac:dyDescent="0.2">
      <c r="A1191" s="505">
        <v>6036</v>
      </c>
      <c r="B1191" s="532">
        <v>45142</v>
      </c>
      <c r="C1191" s="507">
        <v>45108</v>
      </c>
      <c r="D1191" s="508" t="s">
        <v>264</v>
      </c>
      <c r="E1191" s="508" t="s">
        <v>82</v>
      </c>
      <c r="F1191" s="509">
        <v>1372.46</v>
      </c>
      <c r="G1191" s="508" t="s">
        <v>2204</v>
      </c>
      <c r="H1191" s="508" t="s">
        <v>417</v>
      </c>
      <c r="I1191" s="508" t="s">
        <v>5544</v>
      </c>
      <c r="J1191" s="524" t="s">
        <v>1257</v>
      </c>
      <c r="K1191" s="572" t="s">
        <v>1157</v>
      </c>
      <c r="L1191" s="511" t="s">
        <v>1158</v>
      </c>
      <c r="M1191" s="524" t="s">
        <v>7712</v>
      </c>
      <c r="N1191" s="532">
        <v>45142</v>
      </c>
      <c r="O1191" s="512">
        <f t="shared" si="55"/>
        <v>8</v>
      </c>
      <c r="P1191" s="512">
        <f t="shared" si="56"/>
        <v>7</v>
      </c>
      <c r="Q1191" s="498" t="str">
        <f t="shared" si="57"/>
        <v>Gastos_Gerais</v>
      </c>
    </row>
    <row r="1192" spans="1:17" ht="25.5" hidden="1" x14ac:dyDescent="0.2">
      <c r="A1192" s="505">
        <v>6037</v>
      </c>
      <c r="B1192" s="532">
        <v>45142</v>
      </c>
      <c r="C1192" s="507">
        <v>45139</v>
      </c>
      <c r="D1192" s="508" t="s">
        <v>176</v>
      </c>
      <c r="E1192" s="508" t="s">
        <v>10</v>
      </c>
      <c r="F1192" s="509">
        <v>3880.93</v>
      </c>
      <c r="G1192" s="510" t="s">
        <v>4306</v>
      </c>
      <c r="H1192" s="508" t="s">
        <v>420</v>
      </c>
      <c r="I1192" s="508" t="s">
        <v>3780</v>
      </c>
      <c r="J1192" s="524" t="s">
        <v>3781</v>
      </c>
      <c r="K1192" s="524" t="s">
        <v>1307</v>
      </c>
      <c r="L1192" s="511" t="s">
        <v>1218</v>
      </c>
      <c r="M1192" s="524" t="s">
        <v>7713</v>
      </c>
      <c r="N1192" s="532">
        <v>45142</v>
      </c>
      <c r="O1192" s="512">
        <f t="shared" si="55"/>
        <v>8</v>
      </c>
      <c r="P1192" s="512">
        <f t="shared" si="56"/>
        <v>8</v>
      </c>
      <c r="Q1192" s="498" t="str">
        <f t="shared" si="57"/>
        <v>Gastos_com_Pessoal</v>
      </c>
    </row>
    <row r="1193" spans="1:17" ht="25.5" hidden="1" x14ac:dyDescent="0.2">
      <c r="A1193" s="505">
        <v>6038</v>
      </c>
      <c r="B1193" s="532">
        <v>45142</v>
      </c>
      <c r="C1193" s="507">
        <v>45139</v>
      </c>
      <c r="D1193" s="453" t="s">
        <v>176</v>
      </c>
      <c r="E1193" s="455" t="s">
        <v>261</v>
      </c>
      <c r="F1193" s="601">
        <v>115.49</v>
      </c>
      <c r="G1193" s="372" t="s">
        <v>1207</v>
      </c>
      <c r="H1193" s="508" t="s">
        <v>419</v>
      </c>
      <c r="I1193" s="508" t="s">
        <v>7714</v>
      </c>
      <c r="J1193" s="524" t="s">
        <v>7715</v>
      </c>
      <c r="K1193" s="524" t="s">
        <v>1188</v>
      </c>
      <c r="L1193" s="524" t="s">
        <v>1188</v>
      </c>
      <c r="M1193" s="524" t="s">
        <v>425</v>
      </c>
      <c r="N1193" s="532">
        <v>45142</v>
      </c>
      <c r="O1193" s="512">
        <f t="shared" si="55"/>
        <v>8</v>
      </c>
      <c r="P1193" s="512">
        <f t="shared" si="56"/>
        <v>8</v>
      </c>
      <c r="Q1193" s="498" t="str">
        <f t="shared" si="57"/>
        <v>Gastos_com_Pessoal</v>
      </c>
    </row>
    <row r="1194" spans="1:17" ht="25.5" hidden="1" x14ac:dyDescent="0.2">
      <c r="A1194" s="505">
        <v>6039</v>
      </c>
      <c r="B1194" s="532">
        <v>45142</v>
      </c>
      <c r="C1194" s="507">
        <v>45139</v>
      </c>
      <c r="D1194" s="453" t="s">
        <v>176</v>
      </c>
      <c r="E1194" s="455" t="s">
        <v>280</v>
      </c>
      <c r="F1194" s="601">
        <v>115.49</v>
      </c>
      <c r="G1194" s="372" t="s">
        <v>1209</v>
      </c>
      <c r="H1194" s="508" t="s">
        <v>419</v>
      </c>
      <c r="I1194" s="508" t="s">
        <v>7714</v>
      </c>
      <c r="J1194" s="524" t="s">
        <v>7715</v>
      </c>
      <c r="K1194" s="524" t="s">
        <v>1188</v>
      </c>
      <c r="L1194" s="524" t="s">
        <v>1188</v>
      </c>
      <c r="M1194" s="524" t="s">
        <v>425</v>
      </c>
      <c r="N1194" s="532">
        <v>45142</v>
      </c>
      <c r="O1194" s="512">
        <f t="shared" si="55"/>
        <v>8</v>
      </c>
      <c r="P1194" s="512">
        <f t="shared" si="56"/>
        <v>8</v>
      </c>
      <c r="Q1194" s="498" t="str">
        <f t="shared" si="57"/>
        <v>Gastos_com_Pessoal</v>
      </c>
    </row>
    <row r="1195" spans="1:17" ht="25.5" hidden="1" x14ac:dyDescent="0.2">
      <c r="A1195" s="505">
        <v>6040</v>
      </c>
      <c r="B1195" s="532">
        <v>45142</v>
      </c>
      <c r="C1195" s="507">
        <v>45139</v>
      </c>
      <c r="D1195" s="453" t="s">
        <v>176</v>
      </c>
      <c r="E1195" s="455" t="s">
        <v>262</v>
      </c>
      <c r="F1195" s="601">
        <v>38.5</v>
      </c>
      <c r="G1195" s="372" t="s">
        <v>1210</v>
      </c>
      <c r="H1195" s="508" t="s">
        <v>419</v>
      </c>
      <c r="I1195" s="508" t="s">
        <v>7714</v>
      </c>
      <c r="J1195" s="524" t="s">
        <v>7715</v>
      </c>
      <c r="K1195" s="524" t="s">
        <v>1188</v>
      </c>
      <c r="L1195" s="524" t="s">
        <v>1188</v>
      </c>
      <c r="M1195" s="524" t="s">
        <v>425</v>
      </c>
      <c r="N1195" s="532">
        <v>45142</v>
      </c>
      <c r="O1195" s="512">
        <f t="shared" si="55"/>
        <v>8</v>
      </c>
      <c r="P1195" s="512">
        <f t="shared" si="56"/>
        <v>8</v>
      </c>
      <c r="Q1195" s="498" t="str">
        <f t="shared" si="57"/>
        <v>Gastos_com_Pessoal</v>
      </c>
    </row>
    <row r="1196" spans="1:17" ht="36" hidden="1" x14ac:dyDescent="0.2">
      <c r="A1196" s="505">
        <v>6041</v>
      </c>
      <c r="B1196" s="532">
        <v>45142</v>
      </c>
      <c r="C1196" s="507">
        <v>45139</v>
      </c>
      <c r="D1196" s="453" t="s">
        <v>176</v>
      </c>
      <c r="E1196" s="455" t="s">
        <v>169</v>
      </c>
      <c r="F1196" s="601">
        <v>743.24</v>
      </c>
      <c r="G1196" s="372" t="s">
        <v>1211</v>
      </c>
      <c r="H1196" s="508" t="s">
        <v>419</v>
      </c>
      <c r="I1196" s="508" t="s">
        <v>7714</v>
      </c>
      <c r="J1196" s="524" t="s">
        <v>7715</v>
      </c>
      <c r="K1196" s="524" t="s">
        <v>1188</v>
      </c>
      <c r="L1196" s="524" t="s">
        <v>1188</v>
      </c>
      <c r="M1196" s="524" t="s">
        <v>425</v>
      </c>
      <c r="N1196" s="532">
        <v>45142</v>
      </c>
      <c r="O1196" s="512">
        <f t="shared" si="55"/>
        <v>8</v>
      </c>
      <c r="P1196" s="512">
        <f t="shared" si="56"/>
        <v>8</v>
      </c>
      <c r="Q1196" s="498" t="str">
        <f t="shared" si="57"/>
        <v>Gastos_com_Pessoal</v>
      </c>
    </row>
    <row r="1197" spans="1:17" ht="24" hidden="1" x14ac:dyDescent="0.2">
      <c r="A1197" s="505">
        <v>6042</v>
      </c>
      <c r="B1197" s="532">
        <v>45142</v>
      </c>
      <c r="C1197" s="507">
        <v>45139</v>
      </c>
      <c r="D1197" s="508" t="s">
        <v>264</v>
      </c>
      <c r="E1197" s="520" t="s">
        <v>208</v>
      </c>
      <c r="F1197" s="509">
        <v>140</v>
      </c>
      <c r="G1197" s="508" t="s">
        <v>7716</v>
      </c>
      <c r="H1197" s="508" t="s">
        <v>418</v>
      </c>
      <c r="I1197" s="508" t="s">
        <v>1269</v>
      </c>
      <c r="J1197" s="524" t="s">
        <v>1270</v>
      </c>
      <c r="K1197" s="524" t="s">
        <v>1157</v>
      </c>
      <c r="L1197" s="524" t="s">
        <v>32</v>
      </c>
      <c r="M1197" s="524">
        <v>403</v>
      </c>
      <c r="N1197" s="614">
        <v>45139</v>
      </c>
      <c r="O1197" s="512">
        <f t="shared" si="55"/>
        <v>8</v>
      </c>
      <c r="P1197" s="512">
        <f t="shared" si="56"/>
        <v>8</v>
      </c>
      <c r="Q1197" s="498" t="str">
        <f t="shared" si="57"/>
        <v>Gastos_Gerais</v>
      </c>
    </row>
    <row r="1198" spans="1:17" ht="25.5" hidden="1" x14ac:dyDescent="0.2">
      <c r="A1198" s="505">
        <v>6043</v>
      </c>
      <c r="B1198" s="532">
        <v>45142</v>
      </c>
      <c r="C1198" s="507">
        <v>45139</v>
      </c>
      <c r="D1198" s="453" t="s">
        <v>176</v>
      </c>
      <c r="E1198" s="455" t="s">
        <v>261</v>
      </c>
      <c r="F1198" s="601">
        <v>2023.58</v>
      </c>
      <c r="G1198" s="372" t="s">
        <v>1207</v>
      </c>
      <c r="H1198" s="508" t="s">
        <v>420</v>
      </c>
      <c r="I1198" s="508" t="s">
        <v>3780</v>
      </c>
      <c r="J1198" s="524" t="s">
        <v>3781</v>
      </c>
      <c r="K1198" s="524" t="s">
        <v>1188</v>
      </c>
      <c r="L1198" s="511" t="s">
        <v>4137</v>
      </c>
      <c r="M1198" s="524">
        <v>788332342</v>
      </c>
      <c r="N1198" s="532">
        <v>45142</v>
      </c>
      <c r="O1198" s="512">
        <f t="shared" si="55"/>
        <v>8</v>
      </c>
      <c r="P1198" s="512">
        <f t="shared" si="56"/>
        <v>8</v>
      </c>
      <c r="Q1198" s="498" t="str">
        <f t="shared" si="57"/>
        <v>Gastos_com_Pessoal</v>
      </c>
    </row>
    <row r="1199" spans="1:17" ht="25.5" hidden="1" x14ac:dyDescent="0.2">
      <c r="A1199" s="505">
        <v>6044</v>
      </c>
      <c r="B1199" s="532">
        <v>45142</v>
      </c>
      <c r="C1199" s="507">
        <v>45139</v>
      </c>
      <c r="D1199" s="453" t="s">
        <v>176</v>
      </c>
      <c r="E1199" s="455" t="s">
        <v>280</v>
      </c>
      <c r="F1199" s="601">
        <v>1517.69</v>
      </c>
      <c r="G1199" s="372" t="s">
        <v>1209</v>
      </c>
      <c r="H1199" s="508" t="s">
        <v>420</v>
      </c>
      <c r="I1199" s="508" t="s">
        <v>3780</v>
      </c>
      <c r="J1199" s="524" t="s">
        <v>3781</v>
      </c>
      <c r="K1199" s="524" t="s">
        <v>1188</v>
      </c>
      <c r="L1199" s="511" t="s">
        <v>4137</v>
      </c>
      <c r="M1199" s="524">
        <v>788332342</v>
      </c>
      <c r="N1199" s="532">
        <v>45142</v>
      </c>
      <c r="O1199" s="512">
        <f t="shared" si="55"/>
        <v>8</v>
      </c>
      <c r="P1199" s="512">
        <f t="shared" si="56"/>
        <v>8</v>
      </c>
      <c r="Q1199" s="498" t="str">
        <f t="shared" si="57"/>
        <v>Gastos_com_Pessoal</v>
      </c>
    </row>
    <row r="1200" spans="1:17" ht="25.5" hidden="1" x14ac:dyDescent="0.2">
      <c r="A1200" s="505">
        <v>6045</v>
      </c>
      <c r="B1200" s="532">
        <v>45142</v>
      </c>
      <c r="C1200" s="507">
        <v>45139</v>
      </c>
      <c r="D1200" s="453" t="s">
        <v>176</v>
      </c>
      <c r="E1200" s="455" t="s">
        <v>262</v>
      </c>
      <c r="F1200" s="601">
        <v>505.9</v>
      </c>
      <c r="G1200" s="372" t="s">
        <v>1210</v>
      </c>
      <c r="H1200" s="508" t="s">
        <v>420</v>
      </c>
      <c r="I1200" s="508" t="s">
        <v>3780</v>
      </c>
      <c r="J1200" s="524" t="s">
        <v>3781</v>
      </c>
      <c r="K1200" s="524" t="s">
        <v>1188</v>
      </c>
      <c r="L1200" s="511" t="s">
        <v>4137</v>
      </c>
      <c r="M1200" s="524">
        <v>788332342</v>
      </c>
      <c r="N1200" s="532">
        <v>45142</v>
      </c>
      <c r="O1200" s="512">
        <f t="shared" si="55"/>
        <v>8</v>
      </c>
      <c r="P1200" s="512">
        <f t="shared" si="56"/>
        <v>8</v>
      </c>
      <c r="Q1200" s="498" t="str">
        <f t="shared" si="57"/>
        <v>Gastos_com_Pessoal</v>
      </c>
    </row>
    <row r="1201" spans="1:17" ht="36" hidden="1" x14ac:dyDescent="0.2">
      <c r="A1201" s="505">
        <v>6046</v>
      </c>
      <c r="B1201" s="532">
        <v>45142</v>
      </c>
      <c r="C1201" s="507">
        <v>45139</v>
      </c>
      <c r="D1201" s="453" t="s">
        <v>176</v>
      </c>
      <c r="E1201" s="455" t="s">
        <v>169</v>
      </c>
      <c r="F1201" s="601">
        <v>6596.07</v>
      </c>
      <c r="G1201" s="372" t="s">
        <v>1211</v>
      </c>
      <c r="H1201" s="508" t="s">
        <v>420</v>
      </c>
      <c r="I1201" s="508" t="s">
        <v>3780</v>
      </c>
      <c r="J1201" s="524" t="s">
        <v>3781</v>
      </c>
      <c r="K1201" s="524" t="s">
        <v>1188</v>
      </c>
      <c r="L1201" s="511" t="s">
        <v>4137</v>
      </c>
      <c r="M1201" s="524">
        <v>788332342</v>
      </c>
      <c r="N1201" s="532">
        <v>45142</v>
      </c>
      <c r="O1201" s="512">
        <f t="shared" si="55"/>
        <v>8</v>
      </c>
      <c r="P1201" s="512">
        <f t="shared" si="56"/>
        <v>8</v>
      </c>
      <c r="Q1201" s="498" t="str">
        <f t="shared" si="57"/>
        <v>Gastos_com_Pessoal</v>
      </c>
    </row>
    <row r="1202" spans="1:17" ht="25.5" hidden="1" x14ac:dyDescent="0.2">
      <c r="A1202" s="505">
        <v>6047</v>
      </c>
      <c r="B1202" s="532">
        <v>45142</v>
      </c>
      <c r="C1202" s="507">
        <v>45139</v>
      </c>
      <c r="D1202" s="569" t="s">
        <v>176</v>
      </c>
      <c r="E1202" s="569" t="s">
        <v>262</v>
      </c>
      <c r="F1202" s="603">
        <v>649.97</v>
      </c>
      <c r="G1202" s="569" t="s">
        <v>7717</v>
      </c>
      <c r="H1202" s="510" t="s">
        <v>421</v>
      </c>
      <c r="I1202" s="510" t="s">
        <v>2437</v>
      </c>
      <c r="J1202" s="511" t="s">
        <v>1041</v>
      </c>
      <c r="K1202" s="524" t="s">
        <v>1188</v>
      </c>
      <c r="L1202" s="511" t="s">
        <v>4137</v>
      </c>
      <c r="M1202" s="524">
        <v>788332342</v>
      </c>
      <c r="N1202" s="532">
        <v>45142</v>
      </c>
      <c r="O1202" s="512">
        <f t="shared" si="55"/>
        <v>8</v>
      </c>
      <c r="P1202" s="512">
        <f t="shared" si="56"/>
        <v>8</v>
      </c>
      <c r="Q1202" s="498" t="str">
        <f t="shared" si="57"/>
        <v>Gastos_com_Pessoal</v>
      </c>
    </row>
    <row r="1203" spans="1:17" ht="25.5" hidden="1" x14ac:dyDescent="0.2">
      <c r="A1203" s="505">
        <v>6048</v>
      </c>
      <c r="B1203" s="532">
        <v>45142</v>
      </c>
      <c r="C1203" s="507">
        <v>45139</v>
      </c>
      <c r="D1203" s="569" t="s">
        <v>176</v>
      </c>
      <c r="E1203" s="569" t="s">
        <v>280</v>
      </c>
      <c r="F1203" s="603">
        <v>1913.3</v>
      </c>
      <c r="G1203" s="569" t="s">
        <v>7718</v>
      </c>
      <c r="H1203" s="510" t="s">
        <v>421</v>
      </c>
      <c r="I1203" s="508" t="s">
        <v>2437</v>
      </c>
      <c r="J1203" s="511" t="s">
        <v>1041</v>
      </c>
      <c r="K1203" s="524" t="s">
        <v>1188</v>
      </c>
      <c r="L1203" s="511" t="s">
        <v>4137</v>
      </c>
      <c r="M1203" s="524">
        <v>788332342</v>
      </c>
      <c r="N1203" s="532">
        <v>45142</v>
      </c>
      <c r="O1203" s="512">
        <f t="shared" si="55"/>
        <v>8</v>
      </c>
      <c r="P1203" s="512">
        <f t="shared" si="56"/>
        <v>8</v>
      </c>
      <c r="Q1203" s="498" t="str">
        <f t="shared" si="57"/>
        <v>Gastos_com_Pessoal</v>
      </c>
    </row>
    <row r="1204" spans="1:17" ht="48" hidden="1" x14ac:dyDescent="0.2">
      <c r="A1204" s="505">
        <v>6049</v>
      </c>
      <c r="B1204" s="532">
        <v>45142</v>
      </c>
      <c r="C1204" s="507">
        <v>45139</v>
      </c>
      <c r="D1204" s="508" t="s">
        <v>264</v>
      </c>
      <c r="E1204" s="508" t="s">
        <v>293</v>
      </c>
      <c r="F1204" s="509">
        <v>600</v>
      </c>
      <c r="G1204" s="508" t="s">
        <v>7719</v>
      </c>
      <c r="H1204" s="508" t="s">
        <v>302</v>
      </c>
      <c r="I1204" s="508" t="s">
        <v>5975</v>
      </c>
      <c r="J1204" s="524" t="s">
        <v>438</v>
      </c>
      <c r="K1204" s="524" t="s">
        <v>1188</v>
      </c>
      <c r="L1204" s="511" t="s">
        <v>4137</v>
      </c>
      <c r="M1204" s="524">
        <v>788332342</v>
      </c>
      <c r="N1204" s="532">
        <v>45142</v>
      </c>
      <c r="O1204" s="512">
        <f t="shared" si="55"/>
        <v>8</v>
      </c>
      <c r="P1204" s="512">
        <f t="shared" si="56"/>
        <v>8</v>
      </c>
      <c r="Q1204" s="498" t="str">
        <f t="shared" si="57"/>
        <v>Gastos_Gerais</v>
      </c>
    </row>
    <row r="1205" spans="1:17" ht="36" hidden="1" x14ac:dyDescent="0.2">
      <c r="A1205" s="505">
        <v>6050</v>
      </c>
      <c r="B1205" s="532">
        <v>45142</v>
      </c>
      <c r="C1205" s="507">
        <v>45139</v>
      </c>
      <c r="D1205" s="508" t="s">
        <v>264</v>
      </c>
      <c r="E1205" s="508" t="s">
        <v>293</v>
      </c>
      <c r="F1205" s="509">
        <v>600</v>
      </c>
      <c r="G1205" s="508" t="s">
        <v>7720</v>
      </c>
      <c r="H1205" s="508" t="s">
        <v>302</v>
      </c>
      <c r="I1205" s="508" t="s">
        <v>4302</v>
      </c>
      <c r="J1205" s="524" t="s">
        <v>429</v>
      </c>
      <c r="K1205" s="524" t="s">
        <v>1188</v>
      </c>
      <c r="L1205" s="511" t="s">
        <v>4137</v>
      </c>
      <c r="M1205" s="524">
        <v>788332342</v>
      </c>
      <c r="N1205" s="532">
        <v>45142</v>
      </c>
      <c r="O1205" s="512">
        <f t="shared" si="55"/>
        <v>8</v>
      </c>
      <c r="P1205" s="512">
        <f t="shared" si="56"/>
        <v>8</v>
      </c>
      <c r="Q1205" s="498" t="str">
        <f t="shared" si="57"/>
        <v>Gastos_Gerais</v>
      </c>
    </row>
    <row r="1206" spans="1:17" ht="48" hidden="1" x14ac:dyDescent="0.2">
      <c r="A1206" s="505">
        <v>6051</v>
      </c>
      <c r="B1206" s="532">
        <v>45142</v>
      </c>
      <c r="C1206" s="507">
        <v>45139</v>
      </c>
      <c r="D1206" s="508" t="s">
        <v>264</v>
      </c>
      <c r="E1206" s="508" t="s">
        <v>293</v>
      </c>
      <c r="F1206" s="509">
        <v>600</v>
      </c>
      <c r="G1206" s="508" t="s">
        <v>7721</v>
      </c>
      <c r="H1206" s="508" t="s">
        <v>302</v>
      </c>
      <c r="I1206" s="510" t="s">
        <v>6729</v>
      </c>
      <c r="J1206" s="524" t="s">
        <v>456</v>
      </c>
      <c r="K1206" s="524" t="s">
        <v>1188</v>
      </c>
      <c r="L1206" s="511" t="s">
        <v>4137</v>
      </c>
      <c r="M1206" s="524">
        <v>788332342</v>
      </c>
      <c r="N1206" s="532">
        <v>45142</v>
      </c>
      <c r="O1206" s="512">
        <f t="shared" si="55"/>
        <v>8</v>
      </c>
      <c r="P1206" s="512">
        <f t="shared" si="56"/>
        <v>8</v>
      </c>
      <c r="Q1206" s="498" t="str">
        <f t="shared" si="57"/>
        <v>Gastos_Gerais</v>
      </c>
    </row>
    <row r="1207" spans="1:17" ht="24" hidden="1" x14ac:dyDescent="0.2">
      <c r="A1207" s="505">
        <v>6052</v>
      </c>
      <c r="B1207" s="532">
        <v>45142</v>
      </c>
      <c r="C1207" s="507">
        <v>45139</v>
      </c>
      <c r="D1207" s="508" t="s">
        <v>264</v>
      </c>
      <c r="E1207" s="508" t="s">
        <v>293</v>
      </c>
      <c r="F1207" s="509">
        <v>600</v>
      </c>
      <c r="G1207" s="508" t="s">
        <v>7722</v>
      </c>
      <c r="H1207" s="508" t="s">
        <v>302</v>
      </c>
      <c r="I1207" s="508" t="s">
        <v>4756</v>
      </c>
      <c r="J1207" s="524" t="s">
        <v>549</v>
      </c>
      <c r="K1207" s="524" t="s">
        <v>1188</v>
      </c>
      <c r="L1207" s="511" t="s">
        <v>4137</v>
      </c>
      <c r="M1207" s="524">
        <v>788332342</v>
      </c>
      <c r="N1207" s="532">
        <v>45142</v>
      </c>
      <c r="O1207" s="512">
        <f t="shared" si="55"/>
        <v>8</v>
      </c>
      <c r="P1207" s="512">
        <f t="shared" si="56"/>
        <v>8</v>
      </c>
      <c r="Q1207" s="498" t="str">
        <f t="shared" si="57"/>
        <v>Gastos_Gerais</v>
      </c>
    </row>
    <row r="1208" spans="1:17" ht="36" hidden="1" x14ac:dyDescent="0.2">
      <c r="A1208" s="505">
        <v>6053</v>
      </c>
      <c r="B1208" s="532">
        <v>45142</v>
      </c>
      <c r="C1208" s="507">
        <v>45139</v>
      </c>
      <c r="D1208" s="508" t="s">
        <v>264</v>
      </c>
      <c r="E1208" s="508" t="s">
        <v>293</v>
      </c>
      <c r="F1208" s="509">
        <v>600</v>
      </c>
      <c r="G1208" s="508" t="s">
        <v>7723</v>
      </c>
      <c r="H1208" s="508" t="s">
        <v>302</v>
      </c>
      <c r="I1208" s="508" t="s">
        <v>2298</v>
      </c>
      <c r="J1208" s="524" t="s">
        <v>455</v>
      </c>
      <c r="K1208" s="524" t="s">
        <v>1188</v>
      </c>
      <c r="L1208" s="511" t="s">
        <v>4137</v>
      </c>
      <c r="M1208" s="524">
        <v>788332342</v>
      </c>
      <c r="N1208" s="532">
        <v>45142</v>
      </c>
      <c r="O1208" s="512">
        <f t="shared" si="55"/>
        <v>8</v>
      </c>
      <c r="P1208" s="512">
        <f t="shared" si="56"/>
        <v>8</v>
      </c>
      <c r="Q1208" s="498" t="str">
        <f t="shared" si="57"/>
        <v>Gastos_Gerais</v>
      </c>
    </row>
    <row r="1209" spans="1:17" ht="24" hidden="1" x14ac:dyDescent="0.2">
      <c r="A1209" s="505">
        <v>6054</v>
      </c>
      <c r="B1209" s="532">
        <v>45142</v>
      </c>
      <c r="C1209" s="507">
        <v>45139</v>
      </c>
      <c r="D1209" s="508" t="s">
        <v>264</v>
      </c>
      <c r="E1209" s="508" t="s">
        <v>293</v>
      </c>
      <c r="F1209" s="509">
        <v>150</v>
      </c>
      <c r="G1209" s="508" t="s">
        <v>8305</v>
      </c>
      <c r="H1209" s="508" t="s">
        <v>422</v>
      </c>
      <c r="I1209" s="508" t="s">
        <v>7724</v>
      </c>
      <c r="J1209" s="524" t="s">
        <v>6683</v>
      </c>
      <c r="K1209" s="524" t="s">
        <v>1188</v>
      </c>
      <c r="L1209" s="511" t="s">
        <v>4137</v>
      </c>
      <c r="M1209" s="524">
        <v>788332342</v>
      </c>
      <c r="N1209" s="532">
        <v>45142</v>
      </c>
      <c r="O1209" s="512">
        <f t="shared" si="55"/>
        <v>8</v>
      </c>
      <c r="P1209" s="512">
        <f t="shared" si="56"/>
        <v>8</v>
      </c>
      <c r="Q1209" s="498" t="str">
        <f t="shared" si="57"/>
        <v>Gastos_Gerais</v>
      </c>
    </row>
    <row r="1210" spans="1:17" ht="24" hidden="1" x14ac:dyDescent="0.2">
      <c r="A1210" s="505">
        <v>6055</v>
      </c>
      <c r="B1210" s="532">
        <v>45142</v>
      </c>
      <c r="C1210" s="507">
        <v>45139</v>
      </c>
      <c r="D1210" s="508" t="s">
        <v>264</v>
      </c>
      <c r="E1210" s="508" t="s">
        <v>293</v>
      </c>
      <c r="F1210" s="509">
        <v>150</v>
      </c>
      <c r="G1210" s="508" t="s">
        <v>8306</v>
      </c>
      <c r="H1210" s="508" t="s">
        <v>422</v>
      </c>
      <c r="I1210" s="508" t="s">
        <v>7725</v>
      </c>
      <c r="J1210" s="524" t="s">
        <v>888</v>
      </c>
      <c r="K1210" s="524" t="s">
        <v>1188</v>
      </c>
      <c r="L1210" s="511" t="s">
        <v>4137</v>
      </c>
      <c r="M1210" s="524">
        <v>788332342</v>
      </c>
      <c r="N1210" s="532">
        <v>45142</v>
      </c>
      <c r="O1210" s="512">
        <f t="shared" si="55"/>
        <v>8</v>
      </c>
      <c r="P1210" s="512">
        <f t="shared" si="56"/>
        <v>8</v>
      </c>
      <c r="Q1210" s="498" t="str">
        <f t="shared" si="57"/>
        <v>Gastos_Gerais</v>
      </c>
    </row>
    <row r="1211" spans="1:17" ht="24" hidden="1" x14ac:dyDescent="0.2">
      <c r="A1211" s="505">
        <v>6056</v>
      </c>
      <c r="B1211" s="532">
        <v>45142</v>
      </c>
      <c r="C1211" s="507">
        <v>45139</v>
      </c>
      <c r="D1211" s="508" t="s">
        <v>264</v>
      </c>
      <c r="E1211" s="508" t="s">
        <v>293</v>
      </c>
      <c r="F1211" s="509">
        <v>150</v>
      </c>
      <c r="G1211" s="508" t="s">
        <v>8307</v>
      </c>
      <c r="H1211" s="508" t="s">
        <v>422</v>
      </c>
      <c r="I1211" s="508" t="s">
        <v>3460</v>
      </c>
      <c r="J1211" s="524" t="s">
        <v>7726</v>
      </c>
      <c r="K1211" s="524" t="s">
        <v>1188</v>
      </c>
      <c r="L1211" s="511" t="s">
        <v>4137</v>
      </c>
      <c r="M1211" s="524">
        <v>788332342</v>
      </c>
      <c r="N1211" s="532">
        <v>45142</v>
      </c>
      <c r="O1211" s="512">
        <f t="shared" si="55"/>
        <v>8</v>
      </c>
      <c r="P1211" s="512">
        <f t="shared" si="56"/>
        <v>8</v>
      </c>
      <c r="Q1211" s="498" t="str">
        <f t="shared" si="57"/>
        <v>Gastos_Gerais</v>
      </c>
    </row>
    <row r="1212" spans="1:17" ht="24" hidden="1" x14ac:dyDescent="0.2">
      <c r="A1212" s="505">
        <v>6057</v>
      </c>
      <c r="B1212" s="532">
        <v>45142</v>
      </c>
      <c r="C1212" s="507">
        <v>45139</v>
      </c>
      <c r="D1212" s="508" t="s">
        <v>264</v>
      </c>
      <c r="E1212" s="508" t="s">
        <v>293</v>
      </c>
      <c r="F1212" s="521">
        <v>150</v>
      </c>
      <c r="G1212" s="508" t="s">
        <v>8308</v>
      </c>
      <c r="H1212" s="508" t="s">
        <v>422</v>
      </c>
      <c r="I1212" s="510" t="s">
        <v>2616</v>
      </c>
      <c r="J1212" s="522" t="s">
        <v>2617</v>
      </c>
      <c r="K1212" s="524" t="s">
        <v>1188</v>
      </c>
      <c r="L1212" s="511" t="s">
        <v>4137</v>
      </c>
      <c r="M1212" s="524">
        <v>788332342</v>
      </c>
      <c r="N1212" s="532">
        <v>45142</v>
      </c>
      <c r="O1212" s="512">
        <f t="shared" si="55"/>
        <v>8</v>
      </c>
      <c r="P1212" s="512">
        <f t="shared" si="56"/>
        <v>8</v>
      </c>
      <c r="Q1212" s="498" t="str">
        <f t="shared" si="57"/>
        <v>Gastos_Gerais</v>
      </c>
    </row>
    <row r="1213" spans="1:17" ht="24" hidden="1" x14ac:dyDescent="0.2">
      <c r="A1213" s="505">
        <v>6058</v>
      </c>
      <c r="B1213" s="532">
        <v>45142</v>
      </c>
      <c r="C1213" s="507">
        <v>45139</v>
      </c>
      <c r="D1213" s="508" t="s">
        <v>264</v>
      </c>
      <c r="E1213" s="508" t="s">
        <v>293</v>
      </c>
      <c r="F1213" s="521">
        <v>150</v>
      </c>
      <c r="G1213" s="510" t="s">
        <v>7727</v>
      </c>
      <c r="H1213" s="510" t="s">
        <v>417</v>
      </c>
      <c r="I1213" s="510" t="s">
        <v>1928</v>
      </c>
      <c r="J1213" s="511" t="s">
        <v>994</v>
      </c>
      <c r="K1213" s="524" t="s">
        <v>1188</v>
      </c>
      <c r="L1213" s="511" t="s">
        <v>4137</v>
      </c>
      <c r="M1213" s="524">
        <v>788332342</v>
      </c>
      <c r="N1213" s="532">
        <v>45142</v>
      </c>
      <c r="O1213" s="512">
        <f t="shared" si="55"/>
        <v>8</v>
      </c>
      <c r="P1213" s="512">
        <f t="shared" si="56"/>
        <v>8</v>
      </c>
      <c r="Q1213" s="498" t="str">
        <f t="shared" si="57"/>
        <v>Gastos_Gerais</v>
      </c>
    </row>
    <row r="1214" spans="1:17" ht="24" hidden="1" x14ac:dyDescent="0.2">
      <c r="A1214" s="505">
        <v>6059</v>
      </c>
      <c r="B1214" s="532">
        <v>45142</v>
      </c>
      <c r="C1214" s="507">
        <v>45139</v>
      </c>
      <c r="D1214" s="508" t="s">
        <v>264</v>
      </c>
      <c r="E1214" s="508" t="s">
        <v>293</v>
      </c>
      <c r="F1214" s="509">
        <v>75</v>
      </c>
      <c r="G1214" s="508" t="s">
        <v>7728</v>
      </c>
      <c r="H1214" s="508" t="s">
        <v>418</v>
      </c>
      <c r="I1214" s="508" t="s">
        <v>5423</v>
      </c>
      <c r="J1214" s="524" t="s">
        <v>985</v>
      </c>
      <c r="K1214" s="524" t="s">
        <v>1188</v>
      </c>
      <c r="L1214" s="511" t="s">
        <v>4137</v>
      </c>
      <c r="M1214" s="524">
        <v>788332342</v>
      </c>
      <c r="N1214" s="532">
        <v>45142</v>
      </c>
      <c r="O1214" s="512">
        <f t="shared" si="55"/>
        <v>8</v>
      </c>
      <c r="P1214" s="512">
        <f t="shared" si="56"/>
        <v>8</v>
      </c>
      <c r="Q1214" s="498" t="str">
        <f t="shared" si="57"/>
        <v>Gastos_Gerais</v>
      </c>
    </row>
    <row r="1215" spans="1:17" ht="24" hidden="1" x14ac:dyDescent="0.2">
      <c r="A1215" s="505">
        <v>6060</v>
      </c>
      <c r="B1215" s="532">
        <v>45142</v>
      </c>
      <c r="C1215" s="507">
        <v>45139</v>
      </c>
      <c r="D1215" s="508" t="s">
        <v>264</v>
      </c>
      <c r="E1215" s="508" t="s">
        <v>293</v>
      </c>
      <c r="F1215" s="509">
        <v>75</v>
      </c>
      <c r="G1215" s="508" t="s">
        <v>7729</v>
      </c>
      <c r="H1215" s="508" t="s">
        <v>418</v>
      </c>
      <c r="I1215" s="510" t="s">
        <v>4527</v>
      </c>
      <c r="J1215" s="524" t="s">
        <v>465</v>
      </c>
      <c r="K1215" s="524" t="s">
        <v>1188</v>
      </c>
      <c r="L1215" s="511" t="s">
        <v>4137</v>
      </c>
      <c r="M1215" s="524">
        <v>788332342</v>
      </c>
      <c r="N1215" s="532">
        <v>45142</v>
      </c>
      <c r="O1215" s="512">
        <f t="shared" si="55"/>
        <v>8</v>
      </c>
      <c r="P1215" s="512">
        <f t="shared" si="56"/>
        <v>8</v>
      </c>
      <c r="Q1215" s="498" t="str">
        <f t="shared" si="57"/>
        <v>Gastos_Gerais</v>
      </c>
    </row>
    <row r="1216" spans="1:17" ht="24" hidden="1" x14ac:dyDescent="0.2">
      <c r="A1216" s="505">
        <v>6061</v>
      </c>
      <c r="B1216" s="532">
        <v>45142</v>
      </c>
      <c r="C1216" s="507">
        <v>45139</v>
      </c>
      <c r="D1216" s="508" t="s">
        <v>264</v>
      </c>
      <c r="E1216" s="508" t="s">
        <v>293</v>
      </c>
      <c r="F1216" s="509">
        <v>75</v>
      </c>
      <c r="G1216" s="508" t="s">
        <v>6898</v>
      </c>
      <c r="H1216" s="508" t="s">
        <v>418</v>
      </c>
      <c r="I1216" s="508" t="s">
        <v>3717</v>
      </c>
      <c r="J1216" s="524" t="s">
        <v>467</v>
      </c>
      <c r="K1216" s="524" t="s">
        <v>1188</v>
      </c>
      <c r="L1216" s="511" t="s">
        <v>4137</v>
      </c>
      <c r="M1216" s="524">
        <v>788332342</v>
      </c>
      <c r="N1216" s="532">
        <v>45142</v>
      </c>
      <c r="O1216" s="512">
        <f t="shared" si="55"/>
        <v>8</v>
      </c>
      <c r="P1216" s="512">
        <f t="shared" si="56"/>
        <v>8</v>
      </c>
      <c r="Q1216" s="498" t="str">
        <f t="shared" si="57"/>
        <v>Gastos_Gerais</v>
      </c>
    </row>
    <row r="1217" spans="1:17" ht="24" hidden="1" x14ac:dyDescent="0.2">
      <c r="A1217" s="505">
        <v>6062</v>
      </c>
      <c r="B1217" s="532">
        <v>45142</v>
      </c>
      <c r="C1217" s="507">
        <v>45139</v>
      </c>
      <c r="D1217" s="508" t="s">
        <v>264</v>
      </c>
      <c r="E1217" s="508" t="s">
        <v>293</v>
      </c>
      <c r="F1217" s="509">
        <v>40.4</v>
      </c>
      <c r="G1217" s="508" t="s">
        <v>7730</v>
      </c>
      <c r="H1217" s="508" t="s">
        <v>418</v>
      </c>
      <c r="I1217" s="508" t="s">
        <v>4451</v>
      </c>
      <c r="J1217" s="524" t="s">
        <v>465</v>
      </c>
      <c r="K1217" s="524" t="s">
        <v>1188</v>
      </c>
      <c r="L1217" s="511" t="s">
        <v>4137</v>
      </c>
      <c r="M1217" s="524">
        <v>788332342</v>
      </c>
      <c r="N1217" s="532">
        <v>45142</v>
      </c>
      <c r="O1217" s="512">
        <f t="shared" si="55"/>
        <v>8</v>
      </c>
      <c r="P1217" s="512">
        <f t="shared" si="56"/>
        <v>8</v>
      </c>
      <c r="Q1217" s="498" t="str">
        <f t="shared" si="57"/>
        <v>Gastos_Gerais</v>
      </c>
    </row>
    <row r="1218" spans="1:17" ht="25.5" hidden="1" x14ac:dyDescent="0.2">
      <c r="A1218" s="505">
        <v>6063</v>
      </c>
      <c r="B1218" s="532">
        <v>45142</v>
      </c>
      <c r="C1218" s="507">
        <v>45108</v>
      </c>
      <c r="D1218" s="508" t="s">
        <v>176</v>
      </c>
      <c r="E1218" s="508" t="s">
        <v>4</v>
      </c>
      <c r="F1218" s="509">
        <v>244901.8</v>
      </c>
      <c r="G1218" s="508" t="s">
        <v>7731</v>
      </c>
      <c r="H1218" s="508" t="s">
        <v>303</v>
      </c>
      <c r="I1218" s="351" t="s">
        <v>1409</v>
      </c>
      <c r="J1218" s="352" t="s">
        <v>425</v>
      </c>
      <c r="K1218" s="426" t="s">
        <v>1188</v>
      </c>
      <c r="L1218" s="353" t="s">
        <v>1410</v>
      </c>
      <c r="M1218" s="352" t="s">
        <v>425</v>
      </c>
      <c r="N1218" s="529">
        <v>45142</v>
      </c>
      <c r="O1218" s="512">
        <f t="shared" si="55"/>
        <v>8</v>
      </c>
      <c r="P1218" s="512">
        <f t="shared" si="56"/>
        <v>7</v>
      </c>
      <c r="Q1218" s="498" t="str">
        <f t="shared" si="57"/>
        <v>Gastos_com_Pessoal</v>
      </c>
    </row>
    <row r="1219" spans="1:17" ht="38.25" hidden="1" x14ac:dyDescent="0.2">
      <c r="A1219" s="505">
        <v>6064</v>
      </c>
      <c r="B1219" s="532">
        <v>45142</v>
      </c>
      <c r="C1219" s="507">
        <v>45108</v>
      </c>
      <c r="D1219" s="520" t="s">
        <v>308</v>
      </c>
      <c r="E1219" s="520" t="s">
        <v>308</v>
      </c>
      <c r="F1219" s="509">
        <v>354987.01</v>
      </c>
      <c r="G1219" s="569" t="s">
        <v>7475</v>
      </c>
      <c r="H1219" s="569" t="s">
        <v>303</v>
      </c>
      <c r="I1219" s="569" t="s">
        <v>1509</v>
      </c>
      <c r="J1219" s="571" t="s">
        <v>1510</v>
      </c>
      <c r="K1219" s="571" t="s">
        <v>425</v>
      </c>
      <c r="L1219" s="571" t="s">
        <v>1511</v>
      </c>
      <c r="M1219" s="571" t="s">
        <v>425</v>
      </c>
      <c r="N1219" s="532">
        <v>45142</v>
      </c>
      <c r="O1219" s="512">
        <f t="shared" si="55"/>
        <v>8</v>
      </c>
      <c r="P1219" s="512">
        <f t="shared" si="56"/>
        <v>7</v>
      </c>
      <c r="Q1219" s="498" t="str">
        <f t="shared" si="57"/>
        <v>Transferência_para_Reserva_de_Recursos</v>
      </c>
    </row>
    <row r="1220" spans="1:17" ht="36" hidden="1" x14ac:dyDescent="0.2">
      <c r="A1220" s="505">
        <v>6065</v>
      </c>
      <c r="B1220" s="532">
        <v>45142</v>
      </c>
      <c r="C1220" s="507">
        <v>45108</v>
      </c>
      <c r="D1220" s="520" t="s">
        <v>141</v>
      </c>
      <c r="E1220" s="520" t="s">
        <v>224</v>
      </c>
      <c r="F1220" s="509">
        <v>1326.3</v>
      </c>
      <c r="G1220" s="508" t="s">
        <v>7455</v>
      </c>
      <c r="H1220" s="508" t="s">
        <v>420</v>
      </c>
      <c r="I1220" s="510" t="s">
        <v>7296</v>
      </c>
      <c r="J1220" s="522" t="s">
        <v>7297</v>
      </c>
      <c r="K1220" s="522" t="s">
        <v>1157</v>
      </c>
      <c r="L1220" s="511" t="s">
        <v>32</v>
      </c>
      <c r="M1220" s="524">
        <v>16750</v>
      </c>
      <c r="N1220" s="614">
        <v>45135</v>
      </c>
      <c r="O1220" s="512">
        <f t="shared" si="55"/>
        <v>8</v>
      </c>
      <c r="P1220" s="512">
        <f t="shared" si="56"/>
        <v>7</v>
      </c>
      <c r="Q1220" s="498" t="str">
        <f t="shared" si="57"/>
        <v>Aquisição_de_Bens_Permanentes</v>
      </c>
    </row>
    <row r="1221" spans="1:17" ht="24" hidden="1" x14ac:dyDescent="0.2">
      <c r="A1221" s="505">
        <v>6066</v>
      </c>
      <c r="B1221" s="532">
        <v>45142</v>
      </c>
      <c r="C1221" s="507">
        <v>45108</v>
      </c>
      <c r="D1221" s="508" t="s">
        <v>264</v>
      </c>
      <c r="E1221" s="508" t="s">
        <v>293</v>
      </c>
      <c r="F1221" s="509">
        <v>708.64</v>
      </c>
      <c r="G1221" s="508" t="s">
        <v>7732</v>
      </c>
      <c r="H1221" s="508" t="s">
        <v>416</v>
      </c>
      <c r="I1221" s="508" t="s">
        <v>1172</v>
      </c>
      <c r="J1221" s="524" t="s">
        <v>1173</v>
      </c>
      <c r="K1221" s="522" t="s">
        <v>1157</v>
      </c>
      <c r="L1221" s="511" t="s">
        <v>32</v>
      </c>
      <c r="M1221" s="524">
        <v>20232329</v>
      </c>
      <c r="N1221" s="614">
        <v>45128</v>
      </c>
      <c r="O1221" s="512">
        <f t="shared" ref="O1221:O1284" si="58">IF(B1221=0,0,IF(YEAR(B1221)=$P$1,MONTH(B1221)-$O$1+1,(YEAR(B1221)-$P$1)*12-$O$1+1+MONTH(B1221)))</f>
        <v>8</v>
      </c>
      <c r="P1221" s="512">
        <f t="shared" ref="P1221:P1284" si="59">IF(C1221=0,0,IF(YEAR(C1221)=$P$1,MONTH(C1221)-$O$1+1,(YEAR(C1221)-$P$1)*12-$O$1+1+MONTH(C1221)))</f>
        <v>7</v>
      </c>
      <c r="Q1221" s="498" t="str">
        <f t="shared" ref="Q1221:Q1284" si="60">SUBSTITUTE(D1221," ","_")</f>
        <v>Gastos_Gerais</v>
      </c>
    </row>
    <row r="1222" spans="1:17" ht="36" hidden="1" x14ac:dyDescent="0.2">
      <c r="A1222" s="505">
        <v>6067</v>
      </c>
      <c r="B1222" s="532">
        <v>45142</v>
      </c>
      <c r="C1222" s="507">
        <v>45078</v>
      </c>
      <c r="D1222" s="508" t="s">
        <v>264</v>
      </c>
      <c r="E1222" s="508" t="s">
        <v>60</v>
      </c>
      <c r="F1222" s="509">
        <v>270</v>
      </c>
      <c r="G1222" s="530" t="s">
        <v>7733</v>
      </c>
      <c r="H1222" s="510" t="s">
        <v>422</v>
      </c>
      <c r="I1222" s="510" t="s">
        <v>1316</v>
      </c>
      <c r="J1222" s="522" t="s">
        <v>1552</v>
      </c>
      <c r="K1222" s="522" t="s">
        <v>1157</v>
      </c>
      <c r="L1222" s="511" t="s">
        <v>32</v>
      </c>
      <c r="M1222" s="511">
        <v>273</v>
      </c>
      <c r="N1222" s="614">
        <v>45096</v>
      </c>
      <c r="O1222" s="512">
        <f t="shared" si="58"/>
        <v>8</v>
      </c>
      <c r="P1222" s="512">
        <f t="shared" si="59"/>
        <v>6</v>
      </c>
      <c r="Q1222" s="498" t="str">
        <f t="shared" si="60"/>
        <v>Gastos_Gerais</v>
      </c>
    </row>
    <row r="1223" spans="1:17" ht="24" hidden="1" x14ac:dyDescent="0.2">
      <c r="A1223" s="505">
        <v>6068</v>
      </c>
      <c r="B1223" s="532">
        <v>45142</v>
      </c>
      <c r="C1223" s="507">
        <v>45108</v>
      </c>
      <c r="D1223" s="508" t="s">
        <v>264</v>
      </c>
      <c r="E1223" s="508" t="s">
        <v>402</v>
      </c>
      <c r="F1223" s="509">
        <v>23.74</v>
      </c>
      <c r="G1223" s="508" t="s">
        <v>1487</v>
      </c>
      <c r="H1223" s="508" t="s">
        <v>414</v>
      </c>
      <c r="I1223" s="508" t="s">
        <v>7202</v>
      </c>
      <c r="J1223" s="524" t="s">
        <v>1733</v>
      </c>
      <c r="K1223" s="522" t="s">
        <v>1157</v>
      </c>
      <c r="L1223" s="511" t="s">
        <v>32</v>
      </c>
      <c r="M1223" s="524">
        <v>217575</v>
      </c>
      <c r="N1223" s="614">
        <v>45138</v>
      </c>
      <c r="O1223" s="512">
        <f t="shared" si="58"/>
        <v>8</v>
      </c>
      <c r="P1223" s="512">
        <f t="shared" si="59"/>
        <v>7</v>
      </c>
      <c r="Q1223" s="498" t="str">
        <f t="shared" si="60"/>
        <v>Gastos_Gerais</v>
      </c>
    </row>
    <row r="1224" spans="1:17" ht="36" hidden="1" x14ac:dyDescent="0.2">
      <c r="A1224" s="505">
        <v>6069</v>
      </c>
      <c r="B1224" s="532">
        <v>45142</v>
      </c>
      <c r="C1224" s="459">
        <v>45108</v>
      </c>
      <c r="D1224" s="508" t="s">
        <v>264</v>
      </c>
      <c r="E1224" s="372" t="s">
        <v>90</v>
      </c>
      <c r="F1224" s="615">
        <v>330</v>
      </c>
      <c r="G1224" s="372" t="s">
        <v>2392</v>
      </c>
      <c r="H1224" s="372" t="s">
        <v>420</v>
      </c>
      <c r="I1224" s="510" t="s">
        <v>4209</v>
      </c>
      <c r="J1224" s="375" t="s">
        <v>2394</v>
      </c>
      <c r="K1224" s="375" t="s">
        <v>1157</v>
      </c>
      <c r="L1224" s="375" t="s">
        <v>32</v>
      </c>
      <c r="M1224" s="426">
        <v>202374</v>
      </c>
      <c r="N1224" s="427">
        <v>45135</v>
      </c>
      <c r="O1224" s="512">
        <f t="shared" si="58"/>
        <v>8</v>
      </c>
      <c r="P1224" s="512">
        <f t="shared" si="59"/>
        <v>7</v>
      </c>
      <c r="Q1224" s="498" t="str">
        <f t="shared" si="60"/>
        <v>Gastos_Gerais</v>
      </c>
    </row>
    <row r="1225" spans="1:17" ht="24" hidden="1" x14ac:dyDescent="0.2">
      <c r="A1225" s="505">
        <v>6070</v>
      </c>
      <c r="B1225" s="532">
        <v>45142</v>
      </c>
      <c r="C1225" s="507">
        <v>45108</v>
      </c>
      <c r="D1225" s="508" t="s">
        <v>264</v>
      </c>
      <c r="E1225" s="508" t="s">
        <v>96</v>
      </c>
      <c r="F1225" s="509">
        <v>938.35</v>
      </c>
      <c r="G1225" s="530" t="s">
        <v>8309</v>
      </c>
      <c r="H1225" s="510" t="s">
        <v>420</v>
      </c>
      <c r="I1225" s="510" t="s">
        <v>7734</v>
      </c>
      <c r="J1225" s="522" t="s">
        <v>1493</v>
      </c>
      <c r="K1225" s="375" t="s">
        <v>1157</v>
      </c>
      <c r="L1225" s="375" t="s">
        <v>32</v>
      </c>
      <c r="M1225" s="511">
        <v>10925</v>
      </c>
      <c r="N1225" s="614">
        <v>45124</v>
      </c>
      <c r="O1225" s="512">
        <f t="shared" si="58"/>
        <v>8</v>
      </c>
      <c r="P1225" s="512">
        <f t="shared" si="59"/>
        <v>7</v>
      </c>
      <c r="Q1225" s="498" t="str">
        <f t="shared" si="60"/>
        <v>Gastos_Gerais</v>
      </c>
    </row>
    <row r="1226" spans="1:17" ht="24" hidden="1" x14ac:dyDescent="0.2">
      <c r="A1226" s="505">
        <v>6071</v>
      </c>
      <c r="B1226" s="532">
        <v>45142</v>
      </c>
      <c r="C1226" s="507">
        <v>45139</v>
      </c>
      <c r="D1226" s="508" t="s">
        <v>264</v>
      </c>
      <c r="E1226" s="508" t="s">
        <v>96</v>
      </c>
      <c r="F1226" s="509">
        <v>718.34</v>
      </c>
      <c r="G1226" s="508" t="s">
        <v>8310</v>
      </c>
      <c r="H1226" s="508" t="s">
        <v>422</v>
      </c>
      <c r="I1226" s="508" t="s">
        <v>7735</v>
      </c>
      <c r="J1226" s="524" t="s">
        <v>7736</v>
      </c>
      <c r="K1226" s="375" t="s">
        <v>1157</v>
      </c>
      <c r="L1226" s="375" t="s">
        <v>32</v>
      </c>
      <c r="M1226" s="524">
        <v>114293</v>
      </c>
      <c r="N1226" s="614">
        <v>45134</v>
      </c>
      <c r="O1226" s="512">
        <f t="shared" si="58"/>
        <v>8</v>
      </c>
      <c r="P1226" s="512">
        <f t="shared" si="59"/>
        <v>8</v>
      </c>
      <c r="Q1226" s="498" t="str">
        <f t="shared" si="60"/>
        <v>Gastos_Gerais</v>
      </c>
    </row>
    <row r="1227" spans="1:17" ht="24" hidden="1" x14ac:dyDescent="0.2">
      <c r="A1227" s="505">
        <v>6072</v>
      </c>
      <c r="B1227" s="532">
        <v>45142</v>
      </c>
      <c r="C1227" s="507">
        <v>45139</v>
      </c>
      <c r="D1227" s="508" t="s">
        <v>33</v>
      </c>
      <c r="E1227" s="520" t="s">
        <v>324</v>
      </c>
      <c r="F1227" s="616">
        <v>0.04</v>
      </c>
      <c r="G1227" s="455" t="s">
        <v>7584</v>
      </c>
      <c r="H1227" s="456" t="s">
        <v>302</v>
      </c>
      <c r="I1227" s="461" t="s">
        <v>1509</v>
      </c>
      <c r="J1227" s="425" t="s">
        <v>1510</v>
      </c>
      <c r="K1227" s="425" t="s">
        <v>4035</v>
      </c>
      <c r="L1227" s="426" t="s">
        <v>1255</v>
      </c>
      <c r="M1227" s="610" t="s">
        <v>425</v>
      </c>
      <c r="N1227" s="532">
        <v>45142</v>
      </c>
      <c r="O1227" s="512">
        <f t="shared" si="58"/>
        <v>8</v>
      </c>
      <c r="P1227" s="512">
        <f t="shared" si="59"/>
        <v>8</v>
      </c>
      <c r="Q1227" s="498" t="str">
        <f t="shared" si="60"/>
        <v>Receitas</v>
      </c>
    </row>
    <row r="1228" spans="1:17" ht="24" hidden="1" x14ac:dyDescent="0.2">
      <c r="A1228" s="505">
        <v>6073</v>
      </c>
      <c r="B1228" s="532">
        <v>45146</v>
      </c>
      <c r="C1228" s="507">
        <v>45139</v>
      </c>
      <c r="D1228" s="508" t="s">
        <v>264</v>
      </c>
      <c r="E1228" s="520" t="s">
        <v>0</v>
      </c>
      <c r="F1228" s="509">
        <v>639.83000000000004</v>
      </c>
      <c r="G1228" s="508" t="s">
        <v>4385</v>
      </c>
      <c r="H1228" s="508" t="s">
        <v>419</v>
      </c>
      <c r="I1228" s="508" t="s">
        <v>1570</v>
      </c>
      <c r="J1228" s="524" t="s">
        <v>1571</v>
      </c>
      <c r="K1228" s="524" t="s">
        <v>1157</v>
      </c>
      <c r="L1228" s="524" t="s">
        <v>32</v>
      </c>
      <c r="M1228" s="524">
        <v>38170</v>
      </c>
      <c r="N1228" s="506">
        <v>45141</v>
      </c>
      <c r="O1228" s="512">
        <f t="shared" si="58"/>
        <v>8</v>
      </c>
      <c r="P1228" s="512">
        <f t="shared" si="59"/>
        <v>8</v>
      </c>
      <c r="Q1228" s="498" t="str">
        <f t="shared" si="60"/>
        <v>Gastos_Gerais</v>
      </c>
    </row>
    <row r="1229" spans="1:17" ht="24" hidden="1" x14ac:dyDescent="0.2">
      <c r="A1229" s="505">
        <v>6074</v>
      </c>
      <c r="B1229" s="532">
        <v>45146</v>
      </c>
      <c r="C1229" s="507">
        <v>45139</v>
      </c>
      <c r="D1229" s="508" t="s">
        <v>264</v>
      </c>
      <c r="E1229" s="520" t="s">
        <v>0</v>
      </c>
      <c r="F1229" s="509">
        <v>1342.07</v>
      </c>
      <c r="G1229" s="508" t="s">
        <v>4385</v>
      </c>
      <c r="H1229" s="508" t="s">
        <v>302</v>
      </c>
      <c r="I1229" s="510" t="s">
        <v>1570</v>
      </c>
      <c r="J1229" s="524" t="s">
        <v>1571</v>
      </c>
      <c r="K1229" s="522" t="s">
        <v>1157</v>
      </c>
      <c r="L1229" s="511" t="s">
        <v>32</v>
      </c>
      <c r="M1229" s="524">
        <v>38169</v>
      </c>
      <c r="N1229" s="506">
        <v>45141</v>
      </c>
      <c r="O1229" s="512">
        <f t="shared" si="58"/>
        <v>8</v>
      </c>
      <c r="P1229" s="512">
        <f t="shared" si="59"/>
        <v>8</v>
      </c>
      <c r="Q1229" s="498" t="str">
        <f t="shared" si="60"/>
        <v>Gastos_Gerais</v>
      </c>
    </row>
    <row r="1230" spans="1:17" ht="24" hidden="1" x14ac:dyDescent="0.2">
      <c r="A1230" s="505">
        <v>6075</v>
      </c>
      <c r="B1230" s="532">
        <v>45146</v>
      </c>
      <c r="C1230" s="507">
        <v>45139</v>
      </c>
      <c r="D1230" s="508" t="s">
        <v>264</v>
      </c>
      <c r="E1230" s="520" t="s">
        <v>0</v>
      </c>
      <c r="F1230" s="509">
        <v>1337.3</v>
      </c>
      <c r="G1230" s="520" t="s">
        <v>4385</v>
      </c>
      <c r="H1230" s="508" t="s">
        <v>414</v>
      </c>
      <c r="I1230" s="508" t="s">
        <v>1570</v>
      </c>
      <c r="J1230" s="524" t="s">
        <v>1571</v>
      </c>
      <c r="K1230" s="524" t="s">
        <v>1157</v>
      </c>
      <c r="L1230" s="524" t="s">
        <v>32</v>
      </c>
      <c r="M1230" s="524">
        <v>38368</v>
      </c>
      <c r="N1230" s="506">
        <v>45145</v>
      </c>
      <c r="O1230" s="512">
        <f t="shared" si="58"/>
        <v>8</v>
      </c>
      <c r="P1230" s="512">
        <f t="shared" si="59"/>
        <v>8</v>
      </c>
      <c r="Q1230" s="498" t="str">
        <f t="shared" si="60"/>
        <v>Gastos_Gerais</v>
      </c>
    </row>
    <row r="1231" spans="1:17" ht="24" hidden="1" x14ac:dyDescent="0.2">
      <c r="A1231" s="505">
        <v>6076</v>
      </c>
      <c r="B1231" s="532">
        <v>45146</v>
      </c>
      <c r="C1231" s="507">
        <v>45108</v>
      </c>
      <c r="D1231" s="508" t="s">
        <v>264</v>
      </c>
      <c r="E1231" s="508" t="s">
        <v>82</v>
      </c>
      <c r="F1231" s="509">
        <v>1488.75</v>
      </c>
      <c r="G1231" s="508" t="s">
        <v>1154</v>
      </c>
      <c r="H1231" s="508" t="s">
        <v>422</v>
      </c>
      <c r="I1231" s="508" t="s">
        <v>6877</v>
      </c>
      <c r="J1231" s="524" t="s">
        <v>1338</v>
      </c>
      <c r="K1231" s="524" t="s">
        <v>1157</v>
      </c>
      <c r="L1231" s="524" t="s">
        <v>1158</v>
      </c>
      <c r="M1231" s="524">
        <v>281614001</v>
      </c>
      <c r="N1231" s="506">
        <v>45146</v>
      </c>
      <c r="O1231" s="512">
        <f t="shared" si="58"/>
        <v>8</v>
      </c>
      <c r="P1231" s="512">
        <f t="shared" si="59"/>
        <v>7</v>
      </c>
      <c r="Q1231" s="498" t="str">
        <f t="shared" si="60"/>
        <v>Gastos_Gerais</v>
      </c>
    </row>
    <row r="1232" spans="1:17" ht="24" hidden="1" x14ac:dyDescent="0.2">
      <c r="A1232" s="505">
        <v>6077</v>
      </c>
      <c r="B1232" s="532">
        <v>45146</v>
      </c>
      <c r="C1232" s="507">
        <v>45108</v>
      </c>
      <c r="D1232" s="508" t="s">
        <v>264</v>
      </c>
      <c r="E1232" s="508" t="s">
        <v>82</v>
      </c>
      <c r="F1232" s="509">
        <v>18726.060000000001</v>
      </c>
      <c r="G1232" s="508" t="s">
        <v>1154</v>
      </c>
      <c r="H1232" s="508" t="s">
        <v>419</v>
      </c>
      <c r="I1232" s="508" t="s">
        <v>1682</v>
      </c>
      <c r="J1232" s="524" t="s">
        <v>1156</v>
      </c>
      <c r="K1232" s="524" t="s">
        <v>1157</v>
      </c>
      <c r="L1232" s="524" t="s">
        <v>1158</v>
      </c>
      <c r="M1232" s="524" t="s">
        <v>7737</v>
      </c>
      <c r="N1232" s="506">
        <v>45146</v>
      </c>
      <c r="O1232" s="512">
        <f t="shared" si="58"/>
        <v>8</v>
      </c>
      <c r="P1232" s="512">
        <f t="shared" si="59"/>
        <v>7</v>
      </c>
      <c r="Q1232" s="498" t="str">
        <f t="shared" si="60"/>
        <v>Gastos_Gerais</v>
      </c>
    </row>
    <row r="1233" spans="1:17" ht="24" hidden="1" customHeight="1" x14ac:dyDescent="0.2">
      <c r="A1233" s="505">
        <v>6078</v>
      </c>
      <c r="B1233" s="532">
        <v>45146</v>
      </c>
      <c r="C1233" s="507">
        <v>45139</v>
      </c>
      <c r="D1233" s="508" t="s">
        <v>176</v>
      </c>
      <c r="E1233" s="508" t="s">
        <v>10</v>
      </c>
      <c r="F1233" s="509">
        <v>812.56</v>
      </c>
      <c r="G1233" s="510" t="s">
        <v>4306</v>
      </c>
      <c r="H1233" s="508" t="s">
        <v>416</v>
      </c>
      <c r="I1233" s="508" t="s">
        <v>7738</v>
      </c>
      <c r="J1233" s="524" t="s">
        <v>4102</v>
      </c>
      <c r="K1233" s="524" t="s">
        <v>1307</v>
      </c>
      <c r="L1233" s="524" t="s">
        <v>1218</v>
      </c>
      <c r="M1233" s="524" t="s">
        <v>7739</v>
      </c>
      <c r="N1233" s="506">
        <v>45146</v>
      </c>
      <c r="O1233" s="512">
        <f t="shared" si="58"/>
        <v>8</v>
      </c>
      <c r="P1233" s="512">
        <f t="shared" si="59"/>
        <v>8</v>
      </c>
      <c r="Q1233" s="498" t="str">
        <f t="shared" si="60"/>
        <v>Gastos_com_Pessoal</v>
      </c>
    </row>
    <row r="1234" spans="1:17" ht="25.5" hidden="1" x14ac:dyDescent="0.2">
      <c r="A1234" s="505">
        <v>6079</v>
      </c>
      <c r="B1234" s="532">
        <v>45146</v>
      </c>
      <c r="C1234" s="507">
        <v>45139</v>
      </c>
      <c r="D1234" s="508" t="s">
        <v>176</v>
      </c>
      <c r="E1234" s="508" t="s">
        <v>10</v>
      </c>
      <c r="F1234" s="509">
        <v>4124.5</v>
      </c>
      <c r="G1234" s="510" t="s">
        <v>4306</v>
      </c>
      <c r="H1234" s="508" t="s">
        <v>302</v>
      </c>
      <c r="I1234" s="508" t="s">
        <v>3817</v>
      </c>
      <c r="J1234" s="524" t="s">
        <v>430</v>
      </c>
      <c r="K1234" s="524" t="s">
        <v>1307</v>
      </c>
      <c r="L1234" s="524" t="s">
        <v>1218</v>
      </c>
      <c r="M1234" s="524" t="s">
        <v>7740</v>
      </c>
      <c r="N1234" s="506">
        <v>45146</v>
      </c>
      <c r="O1234" s="512">
        <f t="shared" si="58"/>
        <v>8</v>
      </c>
      <c r="P1234" s="512">
        <f t="shared" si="59"/>
        <v>8</v>
      </c>
      <c r="Q1234" s="498" t="str">
        <f t="shared" si="60"/>
        <v>Gastos_com_Pessoal</v>
      </c>
    </row>
    <row r="1235" spans="1:17" ht="36" hidden="1" x14ac:dyDescent="0.2">
      <c r="A1235" s="505">
        <v>6080</v>
      </c>
      <c r="B1235" s="532">
        <v>45146</v>
      </c>
      <c r="C1235" s="507">
        <v>45108</v>
      </c>
      <c r="D1235" s="508" t="s">
        <v>176</v>
      </c>
      <c r="E1235" s="508" t="s">
        <v>1</v>
      </c>
      <c r="F1235" s="509">
        <v>1438.14</v>
      </c>
      <c r="G1235" s="508" t="s">
        <v>7741</v>
      </c>
      <c r="H1235" s="508" t="s">
        <v>419</v>
      </c>
      <c r="I1235" s="508" t="s">
        <v>1365</v>
      </c>
      <c r="J1235" s="524" t="s">
        <v>1366</v>
      </c>
      <c r="K1235" s="524" t="s">
        <v>1188</v>
      </c>
      <c r="L1235" s="524" t="s">
        <v>1163</v>
      </c>
      <c r="M1235" s="524" t="s">
        <v>425</v>
      </c>
      <c r="N1235" s="506">
        <v>45146</v>
      </c>
      <c r="O1235" s="512">
        <f t="shared" si="58"/>
        <v>8</v>
      </c>
      <c r="P1235" s="512">
        <f t="shared" si="59"/>
        <v>7</v>
      </c>
      <c r="Q1235" s="498" t="str">
        <f t="shared" si="60"/>
        <v>Gastos_com_Pessoal</v>
      </c>
    </row>
    <row r="1236" spans="1:17" ht="36" hidden="1" x14ac:dyDescent="0.2">
      <c r="A1236" s="505">
        <v>6081</v>
      </c>
      <c r="B1236" s="532">
        <v>45146</v>
      </c>
      <c r="C1236" s="507">
        <v>45108</v>
      </c>
      <c r="D1236" s="508" t="s">
        <v>176</v>
      </c>
      <c r="E1236" s="508" t="s">
        <v>1</v>
      </c>
      <c r="F1236" s="509">
        <v>515.29999999999995</v>
      </c>
      <c r="G1236" s="508" t="s">
        <v>7742</v>
      </c>
      <c r="H1236" s="508" t="s">
        <v>423</v>
      </c>
      <c r="I1236" s="508" t="s">
        <v>5825</v>
      </c>
      <c r="J1236" s="524" t="s">
        <v>1369</v>
      </c>
      <c r="K1236" s="524" t="s">
        <v>1188</v>
      </c>
      <c r="L1236" s="524" t="s">
        <v>1163</v>
      </c>
      <c r="M1236" s="524" t="s">
        <v>425</v>
      </c>
      <c r="N1236" s="506">
        <v>45146</v>
      </c>
      <c r="O1236" s="512">
        <f t="shared" si="58"/>
        <v>8</v>
      </c>
      <c r="P1236" s="512">
        <f t="shared" si="59"/>
        <v>7</v>
      </c>
      <c r="Q1236" s="498" t="str">
        <f t="shared" si="60"/>
        <v>Gastos_com_Pessoal</v>
      </c>
    </row>
    <row r="1237" spans="1:17" ht="24" hidden="1" x14ac:dyDescent="0.2">
      <c r="A1237" s="505">
        <v>6082</v>
      </c>
      <c r="B1237" s="532">
        <v>45146</v>
      </c>
      <c r="C1237" s="507">
        <v>45139</v>
      </c>
      <c r="D1237" s="508" t="s">
        <v>264</v>
      </c>
      <c r="E1237" s="508" t="s">
        <v>404</v>
      </c>
      <c r="F1237" s="509">
        <v>380</v>
      </c>
      <c r="G1237" s="508" t="s">
        <v>7743</v>
      </c>
      <c r="H1237" s="508" t="s">
        <v>414</v>
      </c>
      <c r="I1237" s="510" t="s">
        <v>7744</v>
      </c>
      <c r="J1237" s="522" t="s">
        <v>6174</v>
      </c>
      <c r="K1237" s="524" t="s">
        <v>1188</v>
      </c>
      <c r="L1237" s="524" t="s">
        <v>32</v>
      </c>
      <c r="M1237" s="524">
        <v>47</v>
      </c>
      <c r="N1237" s="506">
        <v>45145</v>
      </c>
      <c r="O1237" s="512">
        <f t="shared" si="58"/>
        <v>8</v>
      </c>
      <c r="P1237" s="512">
        <f t="shared" si="59"/>
        <v>8</v>
      </c>
      <c r="Q1237" s="498" t="str">
        <f t="shared" si="60"/>
        <v>Gastos_Gerais</v>
      </c>
    </row>
    <row r="1238" spans="1:17" ht="36" hidden="1" x14ac:dyDescent="0.2">
      <c r="A1238" s="505">
        <v>6083</v>
      </c>
      <c r="B1238" s="532">
        <v>45146</v>
      </c>
      <c r="C1238" s="507">
        <v>45108</v>
      </c>
      <c r="D1238" s="508" t="s">
        <v>176</v>
      </c>
      <c r="E1238" s="508" t="s">
        <v>1</v>
      </c>
      <c r="F1238" s="509">
        <v>780.43</v>
      </c>
      <c r="G1238" s="508" t="s">
        <v>7745</v>
      </c>
      <c r="H1238" s="508" t="s">
        <v>419</v>
      </c>
      <c r="I1238" s="510" t="s">
        <v>1377</v>
      </c>
      <c r="J1238" s="522" t="s">
        <v>1378</v>
      </c>
      <c r="K1238" s="524" t="s">
        <v>1188</v>
      </c>
      <c r="L1238" s="524" t="s">
        <v>1163</v>
      </c>
      <c r="M1238" s="524" t="s">
        <v>425</v>
      </c>
      <c r="N1238" s="506">
        <v>45111</v>
      </c>
      <c r="O1238" s="512">
        <f t="shared" si="58"/>
        <v>8</v>
      </c>
      <c r="P1238" s="512">
        <f t="shared" si="59"/>
        <v>7</v>
      </c>
      <c r="Q1238" s="498" t="str">
        <f t="shared" si="60"/>
        <v>Gastos_com_Pessoal</v>
      </c>
    </row>
    <row r="1239" spans="1:17" ht="36" hidden="1" x14ac:dyDescent="0.2">
      <c r="A1239" s="505">
        <v>6084</v>
      </c>
      <c r="B1239" s="532">
        <v>45146</v>
      </c>
      <c r="C1239" s="507">
        <v>45108</v>
      </c>
      <c r="D1239" s="508" t="s">
        <v>176</v>
      </c>
      <c r="E1239" s="508" t="s">
        <v>1</v>
      </c>
      <c r="F1239" s="509">
        <v>40.020000000000003</v>
      </c>
      <c r="G1239" s="508" t="s">
        <v>7746</v>
      </c>
      <c r="H1239" s="508" t="s">
        <v>423</v>
      </c>
      <c r="I1239" s="508" t="s">
        <v>1388</v>
      </c>
      <c r="J1239" s="524" t="s">
        <v>1389</v>
      </c>
      <c r="K1239" s="524" t="s">
        <v>1188</v>
      </c>
      <c r="L1239" s="524" t="s">
        <v>1163</v>
      </c>
      <c r="M1239" s="524" t="s">
        <v>425</v>
      </c>
      <c r="N1239" s="506">
        <v>45146</v>
      </c>
      <c r="O1239" s="512">
        <f t="shared" si="58"/>
        <v>8</v>
      </c>
      <c r="P1239" s="512">
        <f t="shared" si="59"/>
        <v>7</v>
      </c>
      <c r="Q1239" s="498" t="str">
        <f t="shared" si="60"/>
        <v>Gastos_com_Pessoal</v>
      </c>
    </row>
    <row r="1240" spans="1:17" ht="36" hidden="1" x14ac:dyDescent="0.2">
      <c r="A1240" s="505">
        <v>6085</v>
      </c>
      <c r="B1240" s="532">
        <v>45146</v>
      </c>
      <c r="C1240" s="507">
        <v>45108</v>
      </c>
      <c r="D1240" s="508" t="s">
        <v>176</v>
      </c>
      <c r="E1240" s="508" t="s">
        <v>1</v>
      </c>
      <c r="F1240" s="509">
        <v>1584</v>
      </c>
      <c r="G1240" s="508" t="s">
        <v>7747</v>
      </c>
      <c r="H1240" s="508" t="s">
        <v>493</v>
      </c>
      <c r="I1240" s="510" t="s">
        <v>1371</v>
      </c>
      <c r="J1240" s="522" t="s">
        <v>1372</v>
      </c>
      <c r="K1240" s="524" t="s">
        <v>1188</v>
      </c>
      <c r="L1240" s="524" t="s">
        <v>1163</v>
      </c>
      <c r="M1240" s="524" t="s">
        <v>425</v>
      </c>
      <c r="N1240" s="506">
        <v>45146</v>
      </c>
      <c r="O1240" s="512">
        <f t="shared" si="58"/>
        <v>8</v>
      </c>
      <c r="P1240" s="512">
        <f t="shared" si="59"/>
        <v>7</v>
      </c>
      <c r="Q1240" s="498" t="str">
        <f t="shared" si="60"/>
        <v>Gastos_com_Pessoal</v>
      </c>
    </row>
    <row r="1241" spans="1:17" ht="36" hidden="1" x14ac:dyDescent="0.2">
      <c r="A1241" s="505">
        <v>6086</v>
      </c>
      <c r="B1241" s="532">
        <v>45146</v>
      </c>
      <c r="C1241" s="507">
        <v>45108</v>
      </c>
      <c r="D1241" s="508" t="s">
        <v>176</v>
      </c>
      <c r="E1241" s="508" t="s">
        <v>1</v>
      </c>
      <c r="F1241" s="509">
        <v>396</v>
      </c>
      <c r="G1241" s="508" t="s">
        <v>7748</v>
      </c>
      <c r="H1241" s="508" t="s">
        <v>419</v>
      </c>
      <c r="I1241" s="508" t="s">
        <v>4178</v>
      </c>
      <c r="J1241" s="524" t="s">
        <v>4179</v>
      </c>
      <c r="K1241" s="524" t="s">
        <v>1188</v>
      </c>
      <c r="L1241" s="524" t="s">
        <v>1163</v>
      </c>
      <c r="M1241" s="524" t="s">
        <v>425</v>
      </c>
      <c r="N1241" s="506">
        <v>45146</v>
      </c>
      <c r="O1241" s="512">
        <f t="shared" si="58"/>
        <v>8</v>
      </c>
      <c r="P1241" s="512">
        <f t="shared" si="59"/>
        <v>7</v>
      </c>
      <c r="Q1241" s="498" t="str">
        <f t="shared" si="60"/>
        <v>Gastos_com_Pessoal</v>
      </c>
    </row>
    <row r="1242" spans="1:17" ht="36" hidden="1" x14ac:dyDescent="0.2">
      <c r="A1242" s="505">
        <v>6087</v>
      </c>
      <c r="B1242" s="532">
        <v>45146</v>
      </c>
      <c r="C1242" s="507">
        <v>45108</v>
      </c>
      <c r="D1242" s="508" t="s">
        <v>176</v>
      </c>
      <c r="E1242" s="508" t="s">
        <v>1</v>
      </c>
      <c r="F1242" s="509">
        <v>949.64</v>
      </c>
      <c r="G1242" s="520" t="s">
        <v>7749</v>
      </c>
      <c r="H1242" s="508" t="s">
        <v>423</v>
      </c>
      <c r="I1242" s="508" t="s">
        <v>7750</v>
      </c>
      <c r="J1242" s="524" t="s">
        <v>7751</v>
      </c>
      <c r="K1242" s="524" t="s">
        <v>1188</v>
      </c>
      <c r="L1242" s="524" t="s">
        <v>1163</v>
      </c>
      <c r="M1242" s="524" t="s">
        <v>425</v>
      </c>
      <c r="N1242" s="506">
        <v>45146</v>
      </c>
      <c r="O1242" s="512">
        <f t="shared" si="58"/>
        <v>8</v>
      </c>
      <c r="P1242" s="512">
        <f t="shared" si="59"/>
        <v>7</v>
      </c>
      <c r="Q1242" s="498" t="str">
        <f t="shared" si="60"/>
        <v>Gastos_com_Pessoal</v>
      </c>
    </row>
    <row r="1243" spans="1:17" ht="36" hidden="1" x14ac:dyDescent="0.2">
      <c r="A1243" s="505">
        <v>6088</v>
      </c>
      <c r="B1243" s="532">
        <v>45146</v>
      </c>
      <c r="C1243" s="507">
        <v>45108</v>
      </c>
      <c r="D1243" s="508" t="s">
        <v>176</v>
      </c>
      <c r="E1243" s="508" t="s">
        <v>1</v>
      </c>
      <c r="F1243" s="509">
        <v>780.43</v>
      </c>
      <c r="G1243" s="508" t="s">
        <v>7745</v>
      </c>
      <c r="H1243" s="508" t="s">
        <v>419</v>
      </c>
      <c r="I1243" s="508" t="s">
        <v>1385</v>
      </c>
      <c r="J1243" s="524" t="s">
        <v>1386</v>
      </c>
      <c r="K1243" s="524" t="s">
        <v>1188</v>
      </c>
      <c r="L1243" s="524" t="s">
        <v>1163</v>
      </c>
      <c r="M1243" s="524" t="s">
        <v>425</v>
      </c>
      <c r="N1243" s="506">
        <v>45146</v>
      </c>
      <c r="O1243" s="512">
        <f t="shared" si="58"/>
        <v>8</v>
      </c>
      <c r="P1243" s="512">
        <f t="shared" si="59"/>
        <v>7</v>
      </c>
      <c r="Q1243" s="498" t="str">
        <f t="shared" si="60"/>
        <v>Gastos_com_Pessoal</v>
      </c>
    </row>
    <row r="1244" spans="1:17" ht="36" hidden="1" x14ac:dyDescent="0.2">
      <c r="A1244" s="505">
        <v>6089</v>
      </c>
      <c r="B1244" s="532">
        <v>45146</v>
      </c>
      <c r="C1244" s="507">
        <v>45108</v>
      </c>
      <c r="D1244" s="508" t="s">
        <v>176</v>
      </c>
      <c r="E1244" s="508" t="s">
        <v>1</v>
      </c>
      <c r="F1244" s="509">
        <v>1296.74</v>
      </c>
      <c r="G1244" s="508" t="s">
        <v>7752</v>
      </c>
      <c r="H1244" s="508" t="s">
        <v>417</v>
      </c>
      <c r="I1244" s="508" t="s">
        <v>1362</v>
      </c>
      <c r="J1244" s="524" t="s">
        <v>1363</v>
      </c>
      <c r="K1244" s="524" t="s">
        <v>1188</v>
      </c>
      <c r="L1244" s="524" t="s">
        <v>1163</v>
      </c>
      <c r="M1244" s="524" t="s">
        <v>425</v>
      </c>
      <c r="N1244" s="506">
        <v>45146</v>
      </c>
      <c r="O1244" s="512">
        <f t="shared" si="58"/>
        <v>8</v>
      </c>
      <c r="P1244" s="512">
        <f t="shared" si="59"/>
        <v>7</v>
      </c>
      <c r="Q1244" s="498" t="str">
        <f t="shared" si="60"/>
        <v>Gastos_com_Pessoal</v>
      </c>
    </row>
    <row r="1245" spans="1:17" ht="36" hidden="1" x14ac:dyDescent="0.2">
      <c r="A1245" s="505">
        <v>6090</v>
      </c>
      <c r="B1245" s="532">
        <v>45146</v>
      </c>
      <c r="C1245" s="507">
        <v>45108</v>
      </c>
      <c r="D1245" s="508" t="s">
        <v>176</v>
      </c>
      <c r="E1245" s="508" t="s">
        <v>1</v>
      </c>
      <c r="F1245" s="509">
        <v>384.71</v>
      </c>
      <c r="G1245" s="508" t="s">
        <v>7753</v>
      </c>
      <c r="H1245" s="508" t="s">
        <v>417</v>
      </c>
      <c r="I1245" s="508" t="s">
        <v>7754</v>
      </c>
      <c r="J1245" s="524" t="s">
        <v>7755</v>
      </c>
      <c r="K1245" s="524" t="s">
        <v>1188</v>
      </c>
      <c r="L1245" s="524" t="s">
        <v>1163</v>
      </c>
      <c r="M1245" s="524" t="s">
        <v>425</v>
      </c>
      <c r="N1245" s="506">
        <v>45146</v>
      </c>
      <c r="O1245" s="512">
        <f t="shared" si="58"/>
        <v>8</v>
      </c>
      <c r="P1245" s="512">
        <f t="shared" si="59"/>
        <v>7</v>
      </c>
      <c r="Q1245" s="498" t="str">
        <f t="shared" si="60"/>
        <v>Gastos_com_Pessoal</v>
      </c>
    </row>
    <row r="1246" spans="1:17" ht="36" hidden="1" x14ac:dyDescent="0.2">
      <c r="A1246" s="505">
        <v>6091</v>
      </c>
      <c r="B1246" s="532">
        <v>45146</v>
      </c>
      <c r="C1246" s="507">
        <v>45108</v>
      </c>
      <c r="D1246" s="508" t="s">
        <v>176</v>
      </c>
      <c r="E1246" s="520" t="s">
        <v>1</v>
      </c>
      <c r="F1246" s="509">
        <v>735.07</v>
      </c>
      <c r="G1246" s="508" t="s">
        <v>7756</v>
      </c>
      <c r="H1246" s="508" t="s">
        <v>1032</v>
      </c>
      <c r="I1246" s="508" t="s">
        <v>1374</v>
      </c>
      <c r="J1246" s="524" t="s">
        <v>1375</v>
      </c>
      <c r="K1246" s="524" t="s">
        <v>1188</v>
      </c>
      <c r="L1246" s="524" t="s">
        <v>1163</v>
      </c>
      <c r="M1246" s="524" t="s">
        <v>425</v>
      </c>
      <c r="N1246" s="506">
        <v>45146</v>
      </c>
      <c r="O1246" s="512">
        <f t="shared" si="58"/>
        <v>8</v>
      </c>
      <c r="P1246" s="512">
        <f t="shared" si="59"/>
        <v>7</v>
      </c>
      <c r="Q1246" s="498" t="str">
        <f t="shared" si="60"/>
        <v>Gastos_com_Pessoal</v>
      </c>
    </row>
    <row r="1247" spans="1:17" ht="36" hidden="1" x14ac:dyDescent="0.2">
      <c r="A1247" s="505">
        <v>6092</v>
      </c>
      <c r="B1247" s="532">
        <v>45146</v>
      </c>
      <c r="C1247" s="507">
        <v>45108</v>
      </c>
      <c r="D1247" s="508" t="s">
        <v>176</v>
      </c>
      <c r="E1247" s="508" t="s">
        <v>1</v>
      </c>
      <c r="F1247" s="509">
        <v>871.2</v>
      </c>
      <c r="G1247" s="508" t="s">
        <v>7757</v>
      </c>
      <c r="H1247" s="508" t="s">
        <v>423</v>
      </c>
      <c r="I1247" s="508" t="s">
        <v>1380</v>
      </c>
      <c r="J1247" s="524" t="s">
        <v>1381</v>
      </c>
      <c r="K1247" s="524" t="s">
        <v>1188</v>
      </c>
      <c r="L1247" s="524" t="s">
        <v>1163</v>
      </c>
      <c r="M1247" s="524" t="s">
        <v>425</v>
      </c>
      <c r="N1247" s="506">
        <v>45112</v>
      </c>
      <c r="O1247" s="512">
        <f t="shared" si="58"/>
        <v>8</v>
      </c>
      <c r="P1247" s="512">
        <f t="shared" si="59"/>
        <v>7</v>
      </c>
      <c r="Q1247" s="498" t="str">
        <f t="shared" si="60"/>
        <v>Gastos_com_Pessoal</v>
      </c>
    </row>
    <row r="1248" spans="1:17" ht="60" hidden="1" x14ac:dyDescent="0.2">
      <c r="A1248" s="505">
        <v>6093</v>
      </c>
      <c r="B1248" s="532">
        <v>45146</v>
      </c>
      <c r="C1248" s="507">
        <v>45078</v>
      </c>
      <c r="D1248" s="508" t="s">
        <v>264</v>
      </c>
      <c r="E1248" s="508" t="s">
        <v>65</v>
      </c>
      <c r="F1248" s="509">
        <v>212.39</v>
      </c>
      <c r="G1248" s="508" t="s">
        <v>8311</v>
      </c>
      <c r="H1248" s="508" t="s">
        <v>423</v>
      </c>
      <c r="I1248" s="508" t="s">
        <v>4588</v>
      </c>
      <c r="J1248" s="524" t="s">
        <v>425</v>
      </c>
      <c r="K1248" s="524" t="s">
        <v>1188</v>
      </c>
      <c r="L1248" s="524" t="s">
        <v>1410</v>
      </c>
      <c r="M1248" s="524" t="s">
        <v>425</v>
      </c>
      <c r="N1248" s="506">
        <v>45146</v>
      </c>
      <c r="O1248" s="512">
        <f t="shared" si="58"/>
        <v>8</v>
      </c>
      <c r="P1248" s="512">
        <f t="shared" si="59"/>
        <v>6</v>
      </c>
      <c r="Q1248" s="498" t="str">
        <f t="shared" si="60"/>
        <v>Gastos_Gerais</v>
      </c>
    </row>
    <row r="1249" spans="1:17" ht="24" hidden="1" x14ac:dyDescent="0.2">
      <c r="A1249" s="505">
        <v>6094</v>
      </c>
      <c r="B1249" s="532">
        <v>45146</v>
      </c>
      <c r="C1249" s="507">
        <v>45108</v>
      </c>
      <c r="D1249" s="508" t="s">
        <v>264</v>
      </c>
      <c r="E1249" s="508" t="s">
        <v>65</v>
      </c>
      <c r="F1249" s="509">
        <v>4241.53</v>
      </c>
      <c r="G1249" s="530" t="s">
        <v>7758</v>
      </c>
      <c r="H1249" s="510" t="s">
        <v>303</v>
      </c>
      <c r="I1249" s="510" t="s">
        <v>1412</v>
      </c>
      <c r="J1249" s="522" t="s">
        <v>425</v>
      </c>
      <c r="K1249" s="522" t="s">
        <v>1307</v>
      </c>
      <c r="L1249" s="511" t="s">
        <v>1307</v>
      </c>
      <c r="M1249" s="511" t="s">
        <v>7759</v>
      </c>
      <c r="N1249" s="506">
        <v>45146</v>
      </c>
      <c r="O1249" s="512">
        <f t="shared" si="58"/>
        <v>8</v>
      </c>
      <c r="P1249" s="512">
        <f t="shared" si="59"/>
        <v>7</v>
      </c>
      <c r="Q1249" s="498" t="str">
        <f t="shared" si="60"/>
        <v>Gastos_Gerais</v>
      </c>
    </row>
    <row r="1250" spans="1:17" ht="60" hidden="1" x14ac:dyDescent="0.2">
      <c r="A1250" s="505">
        <v>6095</v>
      </c>
      <c r="B1250" s="532">
        <v>45146</v>
      </c>
      <c r="C1250" s="507">
        <v>45078</v>
      </c>
      <c r="D1250" s="508" t="s">
        <v>264</v>
      </c>
      <c r="E1250" s="508" t="s">
        <v>65</v>
      </c>
      <c r="F1250" s="509">
        <v>58.79</v>
      </c>
      <c r="G1250" s="508" t="s">
        <v>8312</v>
      </c>
      <c r="H1250" s="508" t="s">
        <v>423</v>
      </c>
      <c r="I1250" s="510" t="s">
        <v>1412</v>
      </c>
      <c r="J1250" s="522" t="s">
        <v>425</v>
      </c>
      <c r="K1250" s="522" t="s">
        <v>1307</v>
      </c>
      <c r="L1250" s="524" t="s">
        <v>1307</v>
      </c>
      <c r="M1250" s="524" t="s">
        <v>7760</v>
      </c>
      <c r="N1250" s="506">
        <v>45146</v>
      </c>
      <c r="O1250" s="512">
        <f t="shared" si="58"/>
        <v>8</v>
      </c>
      <c r="P1250" s="512">
        <f t="shared" si="59"/>
        <v>6</v>
      </c>
      <c r="Q1250" s="498" t="str">
        <f t="shared" si="60"/>
        <v>Gastos_Gerais</v>
      </c>
    </row>
    <row r="1251" spans="1:17" ht="25.5" hidden="1" x14ac:dyDescent="0.2">
      <c r="A1251" s="505">
        <v>6096</v>
      </c>
      <c r="B1251" s="532">
        <v>45146</v>
      </c>
      <c r="C1251" s="507">
        <v>45139</v>
      </c>
      <c r="D1251" s="508" t="s">
        <v>176</v>
      </c>
      <c r="E1251" s="520" t="s">
        <v>261</v>
      </c>
      <c r="F1251" s="509">
        <v>1052.79</v>
      </c>
      <c r="G1251" s="508" t="s">
        <v>1207</v>
      </c>
      <c r="H1251" s="508" t="s">
        <v>416</v>
      </c>
      <c r="I1251" s="508" t="s">
        <v>7738</v>
      </c>
      <c r="J1251" s="524" t="s">
        <v>4102</v>
      </c>
      <c r="K1251" s="524" t="s">
        <v>1188</v>
      </c>
      <c r="L1251" s="511" t="s">
        <v>4137</v>
      </c>
      <c r="M1251" s="524">
        <v>988674524</v>
      </c>
      <c r="N1251" s="506">
        <v>45146</v>
      </c>
      <c r="O1251" s="512">
        <f t="shared" si="58"/>
        <v>8</v>
      </c>
      <c r="P1251" s="512">
        <f t="shared" si="59"/>
        <v>8</v>
      </c>
      <c r="Q1251" s="498" t="str">
        <f t="shared" si="60"/>
        <v>Gastos_com_Pessoal</v>
      </c>
    </row>
    <row r="1252" spans="1:17" ht="25.5" hidden="1" x14ac:dyDescent="0.2">
      <c r="A1252" s="505">
        <v>6097</v>
      </c>
      <c r="B1252" s="532">
        <v>45146</v>
      </c>
      <c r="C1252" s="507">
        <v>45139</v>
      </c>
      <c r="D1252" s="508" t="s">
        <v>176</v>
      </c>
      <c r="E1252" s="508" t="s">
        <v>280</v>
      </c>
      <c r="F1252" s="509">
        <v>1578.8</v>
      </c>
      <c r="G1252" s="508" t="s">
        <v>1209</v>
      </c>
      <c r="H1252" s="508" t="s">
        <v>416</v>
      </c>
      <c r="I1252" s="508" t="s">
        <v>7738</v>
      </c>
      <c r="J1252" s="524" t="s">
        <v>4102</v>
      </c>
      <c r="K1252" s="524" t="s">
        <v>1188</v>
      </c>
      <c r="L1252" s="511" t="s">
        <v>4137</v>
      </c>
      <c r="M1252" s="524">
        <v>988674524</v>
      </c>
      <c r="N1252" s="506">
        <v>45146</v>
      </c>
      <c r="O1252" s="512">
        <f t="shared" si="58"/>
        <v>8</v>
      </c>
      <c r="P1252" s="512">
        <f t="shared" si="59"/>
        <v>8</v>
      </c>
      <c r="Q1252" s="498" t="str">
        <f t="shared" si="60"/>
        <v>Gastos_com_Pessoal</v>
      </c>
    </row>
    <row r="1253" spans="1:17" ht="25.5" hidden="1" x14ac:dyDescent="0.2">
      <c r="A1253" s="505">
        <v>6098</v>
      </c>
      <c r="B1253" s="532">
        <v>45146</v>
      </c>
      <c r="C1253" s="507">
        <v>45139</v>
      </c>
      <c r="D1253" s="508" t="s">
        <v>176</v>
      </c>
      <c r="E1253" s="508" t="s">
        <v>262</v>
      </c>
      <c r="F1253" s="521">
        <v>526.26</v>
      </c>
      <c r="G1253" s="508" t="s">
        <v>1210</v>
      </c>
      <c r="H1253" s="508" t="s">
        <v>416</v>
      </c>
      <c r="I1253" s="508" t="s">
        <v>7738</v>
      </c>
      <c r="J1253" s="524" t="s">
        <v>4102</v>
      </c>
      <c r="K1253" s="524" t="s">
        <v>1188</v>
      </c>
      <c r="L1253" s="511" t="s">
        <v>4137</v>
      </c>
      <c r="M1253" s="522">
        <v>988674524</v>
      </c>
      <c r="N1253" s="506">
        <v>45146</v>
      </c>
      <c r="O1253" s="512">
        <f t="shared" si="58"/>
        <v>8</v>
      </c>
      <c r="P1253" s="512">
        <f t="shared" si="59"/>
        <v>8</v>
      </c>
      <c r="Q1253" s="498" t="str">
        <f t="shared" si="60"/>
        <v>Gastos_com_Pessoal</v>
      </c>
    </row>
    <row r="1254" spans="1:17" ht="36" hidden="1" x14ac:dyDescent="0.2">
      <c r="A1254" s="505">
        <v>6099</v>
      </c>
      <c r="B1254" s="532">
        <v>45146</v>
      </c>
      <c r="C1254" s="507">
        <v>45139</v>
      </c>
      <c r="D1254" s="508" t="s">
        <v>176</v>
      </c>
      <c r="E1254" s="508" t="s">
        <v>169</v>
      </c>
      <c r="F1254" s="521">
        <v>2692.35</v>
      </c>
      <c r="G1254" s="520" t="s">
        <v>1211</v>
      </c>
      <c r="H1254" s="508" t="s">
        <v>416</v>
      </c>
      <c r="I1254" s="510" t="s">
        <v>7738</v>
      </c>
      <c r="J1254" s="522" t="s">
        <v>4102</v>
      </c>
      <c r="K1254" s="522" t="s">
        <v>1188</v>
      </c>
      <c r="L1254" s="511" t="s">
        <v>4137</v>
      </c>
      <c r="M1254" s="522">
        <v>988674524</v>
      </c>
      <c r="N1254" s="506">
        <v>45146</v>
      </c>
      <c r="O1254" s="512">
        <f t="shared" si="58"/>
        <v>8</v>
      </c>
      <c r="P1254" s="512">
        <f t="shared" si="59"/>
        <v>8</v>
      </c>
      <c r="Q1254" s="498" t="str">
        <f t="shared" si="60"/>
        <v>Gastos_com_Pessoal</v>
      </c>
    </row>
    <row r="1255" spans="1:17" ht="25.5" hidden="1" x14ac:dyDescent="0.2">
      <c r="A1255" s="505">
        <v>6100</v>
      </c>
      <c r="B1255" s="532">
        <v>45146</v>
      </c>
      <c r="C1255" s="507">
        <v>45139</v>
      </c>
      <c r="D1255" s="508" t="s">
        <v>176</v>
      </c>
      <c r="E1255" s="508" t="s">
        <v>262</v>
      </c>
      <c r="F1255" s="521">
        <v>989.4</v>
      </c>
      <c r="G1255" s="520" t="s">
        <v>7761</v>
      </c>
      <c r="H1255" s="520" t="s">
        <v>419</v>
      </c>
      <c r="I1255" s="510" t="s">
        <v>6780</v>
      </c>
      <c r="J1255" s="522" t="s">
        <v>669</v>
      </c>
      <c r="K1255" s="522" t="s">
        <v>1188</v>
      </c>
      <c r="L1255" s="511" t="s">
        <v>4137</v>
      </c>
      <c r="M1255" s="522">
        <v>988674524</v>
      </c>
      <c r="N1255" s="506">
        <v>45146</v>
      </c>
      <c r="O1255" s="512">
        <f t="shared" si="58"/>
        <v>8</v>
      </c>
      <c r="P1255" s="512">
        <f t="shared" si="59"/>
        <v>8</v>
      </c>
      <c r="Q1255" s="498" t="str">
        <f t="shared" si="60"/>
        <v>Gastos_com_Pessoal</v>
      </c>
    </row>
    <row r="1256" spans="1:17" ht="25.5" hidden="1" x14ac:dyDescent="0.2">
      <c r="A1256" s="505">
        <v>6101</v>
      </c>
      <c r="B1256" s="532">
        <v>45146</v>
      </c>
      <c r="C1256" s="507">
        <v>45139</v>
      </c>
      <c r="D1256" s="508" t="s">
        <v>176</v>
      </c>
      <c r="E1256" s="508" t="s">
        <v>280</v>
      </c>
      <c r="F1256" s="521">
        <v>2729.38</v>
      </c>
      <c r="G1256" s="520" t="s">
        <v>7762</v>
      </c>
      <c r="H1256" s="520" t="s">
        <v>419</v>
      </c>
      <c r="I1256" s="510" t="s">
        <v>6780</v>
      </c>
      <c r="J1256" s="522" t="s">
        <v>669</v>
      </c>
      <c r="K1256" s="522" t="s">
        <v>1188</v>
      </c>
      <c r="L1256" s="511" t="s">
        <v>4137</v>
      </c>
      <c r="M1256" s="522">
        <v>988674524</v>
      </c>
      <c r="N1256" s="506">
        <v>45146</v>
      </c>
      <c r="O1256" s="512">
        <f t="shared" si="58"/>
        <v>8</v>
      </c>
      <c r="P1256" s="512">
        <f t="shared" si="59"/>
        <v>8</v>
      </c>
      <c r="Q1256" s="498" t="str">
        <f t="shared" si="60"/>
        <v>Gastos_com_Pessoal</v>
      </c>
    </row>
    <row r="1257" spans="1:17" ht="24" hidden="1" x14ac:dyDescent="0.2">
      <c r="A1257" s="505">
        <v>6102</v>
      </c>
      <c r="B1257" s="532">
        <v>45146</v>
      </c>
      <c r="C1257" s="507">
        <v>45139</v>
      </c>
      <c r="D1257" s="508" t="s">
        <v>264</v>
      </c>
      <c r="E1257" s="508" t="s">
        <v>293</v>
      </c>
      <c r="F1257" s="521">
        <v>300</v>
      </c>
      <c r="G1257" s="520" t="s">
        <v>7631</v>
      </c>
      <c r="H1257" s="520" t="s">
        <v>423</v>
      </c>
      <c r="I1257" s="510" t="s">
        <v>3410</v>
      </c>
      <c r="J1257" s="522" t="s">
        <v>686</v>
      </c>
      <c r="K1257" s="522" t="s">
        <v>1188</v>
      </c>
      <c r="L1257" s="511" t="s">
        <v>4137</v>
      </c>
      <c r="M1257" s="522">
        <v>988674524</v>
      </c>
      <c r="N1257" s="506">
        <v>45146</v>
      </c>
      <c r="O1257" s="512">
        <f t="shared" si="58"/>
        <v>8</v>
      </c>
      <c r="P1257" s="512">
        <f t="shared" si="59"/>
        <v>8</v>
      </c>
      <c r="Q1257" s="498" t="str">
        <f t="shared" si="60"/>
        <v>Gastos_Gerais</v>
      </c>
    </row>
    <row r="1258" spans="1:17" ht="24" hidden="1" x14ac:dyDescent="0.2">
      <c r="A1258" s="505">
        <v>6103</v>
      </c>
      <c r="B1258" s="532">
        <v>45146</v>
      </c>
      <c r="C1258" s="507">
        <v>45139</v>
      </c>
      <c r="D1258" s="508" t="s">
        <v>264</v>
      </c>
      <c r="E1258" s="508" t="s">
        <v>293</v>
      </c>
      <c r="F1258" s="521">
        <v>300</v>
      </c>
      <c r="G1258" s="520" t="s">
        <v>8313</v>
      </c>
      <c r="H1258" s="520" t="s">
        <v>423</v>
      </c>
      <c r="I1258" s="510" t="s">
        <v>7763</v>
      </c>
      <c r="J1258" s="522" t="s">
        <v>819</v>
      </c>
      <c r="K1258" s="522" t="s">
        <v>1188</v>
      </c>
      <c r="L1258" s="511" t="s">
        <v>4137</v>
      </c>
      <c r="M1258" s="522">
        <v>988674524</v>
      </c>
      <c r="N1258" s="506">
        <v>45146</v>
      </c>
      <c r="O1258" s="512">
        <f t="shared" si="58"/>
        <v>8</v>
      </c>
      <c r="P1258" s="512">
        <f t="shared" si="59"/>
        <v>8</v>
      </c>
      <c r="Q1258" s="498" t="str">
        <f t="shared" si="60"/>
        <v>Gastos_Gerais</v>
      </c>
    </row>
    <row r="1259" spans="1:17" ht="24" hidden="1" x14ac:dyDescent="0.2">
      <c r="A1259" s="505">
        <v>6104</v>
      </c>
      <c r="B1259" s="532">
        <v>45146</v>
      </c>
      <c r="C1259" s="536">
        <v>45139</v>
      </c>
      <c r="D1259" s="508" t="s">
        <v>264</v>
      </c>
      <c r="E1259" s="520" t="s">
        <v>293</v>
      </c>
      <c r="F1259" s="521">
        <v>150</v>
      </c>
      <c r="G1259" s="520" t="s">
        <v>7729</v>
      </c>
      <c r="H1259" s="520" t="s">
        <v>418</v>
      </c>
      <c r="I1259" s="510" t="s">
        <v>4527</v>
      </c>
      <c r="J1259" s="522" t="s">
        <v>465</v>
      </c>
      <c r="K1259" s="522" t="s">
        <v>1188</v>
      </c>
      <c r="L1259" s="511" t="s">
        <v>4137</v>
      </c>
      <c r="M1259" s="522">
        <v>988674524</v>
      </c>
      <c r="N1259" s="506">
        <v>45146</v>
      </c>
      <c r="O1259" s="512">
        <f t="shared" si="58"/>
        <v>8</v>
      </c>
      <c r="P1259" s="512">
        <f t="shared" si="59"/>
        <v>8</v>
      </c>
      <c r="Q1259" s="498" t="str">
        <f t="shared" si="60"/>
        <v>Gastos_Gerais</v>
      </c>
    </row>
    <row r="1260" spans="1:17" ht="24" hidden="1" x14ac:dyDescent="0.2">
      <c r="A1260" s="505">
        <v>6105</v>
      </c>
      <c r="B1260" s="532">
        <v>45146</v>
      </c>
      <c r="C1260" s="536">
        <v>45139</v>
      </c>
      <c r="D1260" s="508" t="s">
        <v>264</v>
      </c>
      <c r="E1260" s="520" t="s">
        <v>293</v>
      </c>
      <c r="F1260" s="521">
        <v>150</v>
      </c>
      <c r="G1260" s="520" t="s">
        <v>8314</v>
      </c>
      <c r="H1260" s="520" t="s">
        <v>414</v>
      </c>
      <c r="I1260" s="510" t="s">
        <v>7764</v>
      </c>
      <c r="J1260" s="522" t="s">
        <v>987</v>
      </c>
      <c r="K1260" s="522" t="s">
        <v>1188</v>
      </c>
      <c r="L1260" s="511" t="s">
        <v>4137</v>
      </c>
      <c r="M1260" s="522">
        <v>988674524</v>
      </c>
      <c r="N1260" s="506">
        <v>45146</v>
      </c>
      <c r="O1260" s="512">
        <f t="shared" si="58"/>
        <v>8</v>
      </c>
      <c r="P1260" s="512">
        <f t="shared" si="59"/>
        <v>8</v>
      </c>
      <c r="Q1260" s="498" t="str">
        <f t="shared" si="60"/>
        <v>Gastos_Gerais</v>
      </c>
    </row>
    <row r="1261" spans="1:17" ht="24" hidden="1" x14ac:dyDescent="0.2">
      <c r="A1261" s="505">
        <v>6106</v>
      </c>
      <c r="B1261" s="532">
        <v>45146</v>
      </c>
      <c r="C1261" s="507">
        <v>45139</v>
      </c>
      <c r="D1261" s="508" t="s">
        <v>264</v>
      </c>
      <c r="E1261" s="520" t="s">
        <v>293</v>
      </c>
      <c r="F1261" s="521">
        <v>150</v>
      </c>
      <c r="G1261" s="520" t="s">
        <v>8315</v>
      </c>
      <c r="H1261" s="520" t="s">
        <v>414</v>
      </c>
      <c r="I1261" s="510" t="s">
        <v>7765</v>
      </c>
      <c r="J1261" s="522" t="s">
        <v>6684</v>
      </c>
      <c r="K1261" s="522" t="s">
        <v>1188</v>
      </c>
      <c r="L1261" s="511" t="s">
        <v>4137</v>
      </c>
      <c r="M1261" s="522">
        <v>988674524</v>
      </c>
      <c r="N1261" s="506">
        <v>45146</v>
      </c>
      <c r="O1261" s="512">
        <f t="shared" si="58"/>
        <v>8</v>
      </c>
      <c r="P1261" s="512">
        <f t="shared" si="59"/>
        <v>8</v>
      </c>
      <c r="Q1261" s="498" t="str">
        <f t="shared" si="60"/>
        <v>Gastos_Gerais</v>
      </c>
    </row>
    <row r="1262" spans="1:17" ht="24" hidden="1" x14ac:dyDescent="0.2">
      <c r="A1262" s="505">
        <v>6107</v>
      </c>
      <c r="B1262" s="506">
        <v>45146</v>
      </c>
      <c r="C1262" s="536">
        <v>45139</v>
      </c>
      <c r="D1262" s="508" t="s">
        <v>264</v>
      </c>
      <c r="E1262" s="520" t="s">
        <v>293</v>
      </c>
      <c r="F1262" s="521">
        <v>150</v>
      </c>
      <c r="G1262" s="520" t="s">
        <v>8316</v>
      </c>
      <c r="H1262" s="520" t="s">
        <v>414</v>
      </c>
      <c r="I1262" s="510" t="s">
        <v>7766</v>
      </c>
      <c r="J1262" s="522" t="s">
        <v>1068</v>
      </c>
      <c r="K1262" s="522" t="s">
        <v>1188</v>
      </c>
      <c r="L1262" s="511" t="s">
        <v>4137</v>
      </c>
      <c r="M1262" s="522">
        <v>988674524</v>
      </c>
      <c r="N1262" s="506">
        <v>45146</v>
      </c>
      <c r="O1262" s="512">
        <f t="shared" si="58"/>
        <v>8</v>
      </c>
      <c r="P1262" s="512">
        <f t="shared" si="59"/>
        <v>8</v>
      </c>
      <c r="Q1262" s="498" t="str">
        <f t="shared" si="60"/>
        <v>Gastos_Gerais</v>
      </c>
    </row>
    <row r="1263" spans="1:17" ht="24" hidden="1" x14ac:dyDescent="0.2">
      <c r="A1263" s="505">
        <v>6108</v>
      </c>
      <c r="B1263" s="506">
        <v>45146</v>
      </c>
      <c r="C1263" s="507">
        <v>45139</v>
      </c>
      <c r="D1263" s="508" t="s">
        <v>264</v>
      </c>
      <c r="E1263" s="520" t="s">
        <v>293</v>
      </c>
      <c r="F1263" s="521">
        <v>150</v>
      </c>
      <c r="G1263" s="520" t="s">
        <v>5064</v>
      </c>
      <c r="H1263" s="520" t="s">
        <v>414</v>
      </c>
      <c r="I1263" s="510" t="s">
        <v>5065</v>
      </c>
      <c r="J1263" s="522" t="s">
        <v>526</v>
      </c>
      <c r="K1263" s="522" t="s">
        <v>1188</v>
      </c>
      <c r="L1263" s="511" t="s">
        <v>4137</v>
      </c>
      <c r="M1263" s="522">
        <v>988674524</v>
      </c>
      <c r="N1263" s="506">
        <v>45146</v>
      </c>
      <c r="O1263" s="512">
        <f t="shared" si="58"/>
        <v>8</v>
      </c>
      <c r="P1263" s="512">
        <f t="shared" si="59"/>
        <v>8</v>
      </c>
      <c r="Q1263" s="498" t="str">
        <f t="shared" si="60"/>
        <v>Gastos_Gerais</v>
      </c>
    </row>
    <row r="1264" spans="1:17" ht="24" hidden="1" x14ac:dyDescent="0.2">
      <c r="A1264" s="505">
        <v>6109</v>
      </c>
      <c r="B1264" s="506">
        <v>45146</v>
      </c>
      <c r="C1264" s="507">
        <v>45139</v>
      </c>
      <c r="D1264" s="508" t="s">
        <v>264</v>
      </c>
      <c r="E1264" s="520" t="s">
        <v>293</v>
      </c>
      <c r="F1264" s="521">
        <v>150</v>
      </c>
      <c r="G1264" s="520" t="s">
        <v>6898</v>
      </c>
      <c r="H1264" s="520" t="s">
        <v>418</v>
      </c>
      <c r="I1264" s="510" t="s">
        <v>3717</v>
      </c>
      <c r="J1264" s="522" t="s">
        <v>467</v>
      </c>
      <c r="K1264" s="522" t="s">
        <v>1188</v>
      </c>
      <c r="L1264" s="511" t="s">
        <v>4137</v>
      </c>
      <c r="M1264" s="522">
        <v>988674524</v>
      </c>
      <c r="N1264" s="506">
        <v>45146</v>
      </c>
      <c r="O1264" s="512">
        <f t="shared" si="58"/>
        <v>8</v>
      </c>
      <c r="P1264" s="512">
        <f t="shared" si="59"/>
        <v>8</v>
      </c>
      <c r="Q1264" s="498" t="str">
        <f t="shared" si="60"/>
        <v>Gastos_Gerais</v>
      </c>
    </row>
    <row r="1265" spans="1:17" ht="24" hidden="1" x14ac:dyDescent="0.2">
      <c r="A1265" s="505">
        <v>6110</v>
      </c>
      <c r="B1265" s="506">
        <v>45146</v>
      </c>
      <c r="C1265" s="533">
        <v>45139</v>
      </c>
      <c r="D1265" s="508" t="s">
        <v>264</v>
      </c>
      <c r="E1265" s="508" t="s">
        <v>293</v>
      </c>
      <c r="F1265" s="509">
        <v>300</v>
      </c>
      <c r="G1265" s="508" t="s">
        <v>8317</v>
      </c>
      <c r="H1265" s="510" t="s">
        <v>423</v>
      </c>
      <c r="I1265" s="508" t="s">
        <v>7767</v>
      </c>
      <c r="J1265" s="535" t="s">
        <v>4113</v>
      </c>
      <c r="K1265" s="535" t="s">
        <v>1188</v>
      </c>
      <c r="L1265" s="511" t="s">
        <v>4137</v>
      </c>
      <c r="M1265" s="524">
        <v>988674524</v>
      </c>
      <c r="N1265" s="532">
        <v>45146</v>
      </c>
      <c r="O1265" s="512">
        <f t="shared" si="58"/>
        <v>8</v>
      </c>
      <c r="P1265" s="512">
        <f t="shared" si="59"/>
        <v>8</v>
      </c>
      <c r="Q1265" s="498" t="str">
        <f t="shared" si="60"/>
        <v>Gastos_Gerais</v>
      </c>
    </row>
    <row r="1266" spans="1:17" ht="24" hidden="1" x14ac:dyDescent="0.2">
      <c r="A1266" s="505">
        <v>6111</v>
      </c>
      <c r="B1266" s="506">
        <v>45146</v>
      </c>
      <c r="C1266" s="533">
        <v>45139</v>
      </c>
      <c r="D1266" s="508" t="s">
        <v>264</v>
      </c>
      <c r="E1266" s="508" t="s">
        <v>293</v>
      </c>
      <c r="F1266" s="509">
        <v>51.2</v>
      </c>
      <c r="G1266" s="508" t="s">
        <v>7514</v>
      </c>
      <c r="H1266" s="510" t="s">
        <v>422</v>
      </c>
      <c r="I1266" s="510" t="s">
        <v>6710</v>
      </c>
      <c r="J1266" s="522" t="s">
        <v>6711</v>
      </c>
      <c r="K1266" s="535" t="s">
        <v>1188</v>
      </c>
      <c r="L1266" s="511" t="s">
        <v>4137</v>
      </c>
      <c r="M1266" s="524">
        <v>988674524</v>
      </c>
      <c r="N1266" s="532">
        <v>45146</v>
      </c>
      <c r="O1266" s="512">
        <f t="shared" si="58"/>
        <v>8</v>
      </c>
      <c r="P1266" s="512">
        <f t="shared" si="59"/>
        <v>8</v>
      </c>
      <c r="Q1266" s="498" t="str">
        <f t="shared" si="60"/>
        <v>Gastos_Gerais</v>
      </c>
    </row>
    <row r="1267" spans="1:17" ht="24" hidden="1" x14ac:dyDescent="0.2">
      <c r="A1267" s="505">
        <v>6112</v>
      </c>
      <c r="B1267" s="506">
        <v>45146</v>
      </c>
      <c r="C1267" s="533">
        <v>45139</v>
      </c>
      <c r="D1267" s="508" t="s">
        <v>264</v>
      </c>
      <c r="E1267" s="508" t="s">
        <v>293</v>
      </c>
      <c r="F1267" s="509">
        <v>57.2</v>
      </c>
      <c r="G1267" s="508" t="s">
        <v>7768</v>
      </c>
      <c r="H1267" s="508" t="s">
        <v>420</v>
      </c>
      <c r="I1267" s="508" t="s">
        <v>6181</v>
      </c>
      <c r="J1267" s="524" t="s">
        <v>6182</v>
      </c>
      <c r="K1267" s="535" t="s">
        <v>1188</v>
      </c>
      <c r="L1267" s="511" t="s">
        <v>4137</v>
      </c>
      <c r="M1267" s="524">
        <v>988674524</v>
      </c>
      <c r="N1267" s="532">
        <v>45146</v>
      </c>
      <c r="O1267" s="512">
        <f t="shared" si="58"/>
        <v>8</v>
      </c>
      <c r="P1267" s="512">
        <f t="shared" si="59"/>
        <v>8</v>
      </c>
      <c r="Q1267" s="498" t="str">
        <f t="shared" si="60"/>
        <v>Gastos_Gerais</v>
      </c>
    </row>
    <row r="1268" spans="1:17" ht="24" hidden="1" x14ac:dyDescent="0.2">
      <c r="A1268" s="505">
        <v>6113</v>
      </c>
      <c r="B1268" s="506">
        <v>45146</v>
      </c>
      <c r="C1268" s="533">
        <v>45139</v>
      </c>
      <c r="D1268" s="508" t="s">
        <v>264</v>
      </c>
      <c r="E1268" s="508" t="s">
        <v>293</v>
      </c>
      <c r="F1268" s="509">
        <v>150</v>
      </c>
      <c r="G1268" s="508" t="s">
        <v>6985</v>
      </c>
      <c r="H1268" s="510" t="s">
        <v>421</v>
      </c>
      <c r="I1268" s="508" t="s">
        <v>7769</v>
      </c>
      <c r="J1268" s="535" t="s">
        <v>439</v>
      </c>
      <c r="K1268" s="535" t="s">
        <v>1188</v>
      </c>
      <c r="L1268" s="511" t="s">
        <v>4137</v>
      </c>
      <c r="M1268" s="524">
        <v>988674524</v>
      </c>
      <c r="N1268" s="532">
        <v>45146</v>
      </c>
      <c r="O1268" s="512">
        <f t="shared" si="58"/>
        <v>8</v>
      </c>
      <c r="P1268" s="512">
        <f t="shared" si="59"/>
        <v>8</v>
      </c>
      <c r="Q1268" s="498" t="str">
        <f t="shared" si="60"/>
        <v>Gastos_Gerais</v>
      </c>
    </row>
    <row r="1269" spans="1:17" ht="24" hidden="1" x14ac:dyDescent="0.2">
      <c r="A1269" s="505">
        <v>6114</v>
      </c>
      <c r="B1269" s="506">
        <v>45146</v>
      </c>
      <c r="C1269" s="533">
        <v>45139</v>
      </c>
      <c r="D1269" s="508" t="s">
        <v>264</v>
      </c>
      <c r="E1269" s="508" t="s">
        <v>293</v>
      </c>
      <c r="F1269" s="509">
        <v>525</v>
      </c>
      <c r="G1269" s="508" t="s">
        <v>7770</v>
      </c>
      <c r="H1269" s="508" t="s">
        <v>421</v>
      </c>
      <c r="I1269" s="508" t="s">
        <v>5481</v>
      </c>
      <c r="J1269" s="524" t="s">
        <v>7771</v>
      </c>
      <c r="K1269" s="535" t="s">
        <v>1188</v>
      </c>
      <c r="L1269" s="511" t="s">
        <v>4137</v>
      </c>
      <c r="M1269" s="524">
        <v>988674524</v>
      </c>
      <c r="N1269" s="532">
        <v>45146</v>
      </c>
      <c r="O1269" s="512">
        <f t="shared" si="58"/>
        <v>8</v>
      </c>
      <c r="P1269" s="512">
        <f t="shared" si="59"/>
        <v>8</v>
      </c>
      <c r="Q1269" s="498" t="str">
        <f t="shared" si="60"/>
        <v>Gastos_Gerais</v>
      </c>
    </row>
    <row r="1270" spans="1:17" ht="24" hidden="1" x14ac:dyDescent="0.2">
      <c r="A1270" s="505">
        <v>6115</v>
      </c>
      <c r="B1270" s="506">
        <v>45146</v>
      </c>
      <c r="C1270" s="536">
        <v>45139</v>
      </c>
      <c r="D1270" s="508" t="s">
        <v>264</v>
      </c>
      <c r="E1270" s="520" t="s">
        <v>293</v>
      </c>
      <c r="F1270" s="521">
        <v>525</v>
      </c>
      <c r="G1270" s="520" t="s">
        <v>7772</v>
      </c>
      <c r="H1270" s="520" t="s">
        <v>421</v>
      </c>
      <c r="I1270" s="510" t="s">
        <v>7773</v>
      </c>
      <c r="J1270" s="522" t="s">
        <v>6688</v>
      </c>
      <c r="K1270" s="535" t="s">
        <v>1188</v>
      </c>
      <c r="L1270" s="511" t="s">
        <v>4137</v>
      </c>
      <c r="M1270" s="522">
        <v>988674524</v>
      </c>
      <c r="N1270" s="506">
        <v>45146</v>
      </c>
      <c r="O1270" s="512">
        <f t="shared" si="58"/>
        <v>8</v>
      </c>
      <c r="P1270" s="512">
        <f t="shared" si="59"/>
        <v>8</v>
      </c>
      <c r="Q1270" s="498" t="str">
        <f t="shared" si="60"/>
        <v>Gastos_Gerais</v>
      </c>
    </row>
    <row r="1271" spans="1:17" ht="24" hidden="1" x14ac:dyDescent="0.2">
      <c r="A1271" s="505">
        <v>6116</v>
      </c>
      <c r="B1271" s="506">
        <v>45146</v>
      </c>
      <c r="C1271" s="536">
        <v>45139</v>
      </c>
      <c r="D1271" s="508" t="s">
        <v>264</v>
      </c>
      <c r="E1271" s="520" t="s">
        <v>293</v>
      </c>
      <c r="F1271" s="521">
        <v>525</v>
      </c>
      <c r="G1271" s="520" t="s">
        <v>7774</v>
      </c>
      <c r="H1271" s="520" t="s">
        <v>421</v>
      </c>
      <c r="I1271" s="510" t="s">
        <v>1882</v>
      </c>
      <c r="J1271" s="522" t="s">
        <v>7775</v>
      </c>
      <c r="K1271" s="535" t="s">
        <v>1188</v>
      </c>
      <c r="L1271" s="511" t="s">
        <v>4137</v>
      </c>
      <c r="M1271" s="522">
        <v>988674524</v>
      </c>
      <c r="N1271" s="506">
        <v>45146</v>
      </c>
      <c r="O1271" s="512">
        <f t="shared" si="58"/>
        <v>8</v>
      </c>
      <c r="P1271" s="512">
        <f t="shared" si="59"/>
        <v>8</v>
      </c>
      <c r="Q1271" s="498" t="str">
        <f t="shared" si="60"/>
        <v>Gastos_Gerais</v>
      </c>
    </row>
    <row r="1272" spans="1:17" ht="60" hidden="1" x14ac:dyDescent="0.2">
      <c r="A1272" s="505">
        <v>6117</v>
      </c>
      <c r="B1272" s="506">
        <v>45146</v>
      </c>
      <c r="C1272" s="507">
        <v>45139</v>
      </c>
      <c r="D1272" s="508" t="s">
        <v>264</v>
      </c>
      <c r="E1272" s="520" t="s">
        <v>86</v>
      </c>
      <c r="F1272" s="521">
        <v>2335.8200000000002</v>
      </c>
      <c r="G1272" s="520" t="s">
        <v>8318</v>
      </c>
      <c r="H1272" s="520" t="s">
        <v>420</v>
      </c>
      <c r="I1272" s="510" t="s">
        <v>8319</v>
      </c>
      <c r="J1272" s="522" t="s">
        <v>7776</v>
      </c>
      <c r="K1272" s="522" t="s">
        <v>1188</v>
      </c>
      <c r="L1272" s="511" t="s">
        <v>4137</v>
      </c>
      <c r="M1272" s="522">
        <v>988674524</v>
      </c>
      <c r="N1272" s="506">
        <v>45146</v>
      </c>
      <c r="O1272" s="512">
        <f t="shared" si="58"/>
        <v>8</v>
      </c>
      <c r="P1272" s="512">
        <f t="shared" si="59"/>
        <v>8</v>
      </c>
      <c r="Q1272" s="498" t="str">
        <f t="shared" si="60"/>
        <v>Gastos_Gerais</v>
      </c>
    </row>
    <row r="1273" spans="1:17" ht="24" hidden="1" x14ac:dyDescent="0.2">
      <c r="A1273" s="505">
        <v>6118</v>
      </c>
      <c r="B1273" s="506">
        <v>45146</v>
      </c>
      <c r="C1273" s="507">
        <v>45108</v>
      </c>
      <c r="D1273" s="508" t="s">
        <v>264</v>
      </c>
      <c r="E1273" s="520" t="s">
        <v>152</v>
      </c>
      <c r="F1273" s="521">
        <v>1224.46</v>
      </c>
      <c r="G1273" s="520" t="s">
        <v>7328</v>
      </c>
      <c r="H1273" s="520" t="s">
        <v>302</v>
      </c>
      <c r="I1273" s="510" t="s">
        <v>4214</v>
      </c>
      <c r="J1273" s="522" t="s">
        <v>1342</v>
      </c>
      <c r="K1273" s="522" t="s">
        <v>1157</v>
      </c>
      <c r="L1273" s="511" t="s">
        <v>1157</v>
      </c>
      <c r="M1273" s="522">
        <v>26575</v>
      </c>
      <c r="N1273" s="506">
        <v>45146</v>
      </c>
      <c r="O1273" s="512">
        <f t="shared" si="58"/>
        <v>8</v>
      </c>
      <c r="P1273" s="512">
        <f t="shared" si="59"/>
        <v>7</v>
      </c>
      <c r="Q1273" s="498" t="str">
        <f t="shared" si="60"/>
        <v>Gastos_Gerais</v>
      </c>
    </row>
    <row r="1274" spans="1:17" ht="24" hidden="1" x14ac:dyDescent="0.2">
      <c r="A1274" s="505">
        <v>6119</v>
      </c>
      <c r="B1274" s="506">
        <v>45146</v>
      </c>
      <c r="C1274" s="507">
        <v>45108</v>
      </c>
      <c r="D1274" s="508" t="s">
        <v>264</v>
      </c>
      <c r="E1274" s="520" t="s">
        <v>63</v>
      </c>
      <c r="F1274" s="521">
        <v>1080.8900000000001</v>
      </c>
      <c r="G1274" s="520" t="s">
        <v>7777</v>
      </c>
      <c r="H1274" s="520" t="s">
        <v>302</v>
      </c>
      <c r="I1274" s="510" t="s">
        <v>4214</v>
      </c>
      <c r="J1274" s="522" t="s">
        <v>1342</v>
      </c>
      <c r="K1274" s="522" t="s">
        <v>1157</v>
      </c>
      <c r="L1274" s="511" t="s">
        <v>1157</v>
      </c>
      <c r="M1274" s="522">
        <v>26575</v>
      </c>
      <c r="N1274" s="506">
        <v>45146</v>
      </c>
      <c r="O1274" s="512">
        <f t="shared" si="58"/>
        <v>8</v>
      </c>
      <c r="P1274" s="512">
        <f t="shared" si="59"/>
        <v>7</v>
      </c>
      <c r="Q1274" s="498" t="str">
        <f t="shared" si="60"/>
        <v>Gastos_Gerais</v>
      </c>
    </row>
    <row r="1275" spans="1:17" ht="24" hidden="1" x14ac:dyDescent="0.2">
      <c r="A1275" s="505">
        <v>6120</v>
      </c>
      <c r="B1275" s="506">
        <v>45146</v>
      </c>
      <c r="C1275" s="507">
        <v>45108</v>
      </c>
      <c r="D1275" s="508" t="s">
        <v>264</v>
      </c>
      <c r="E1275" s="520" t="s">
        <v>2</v>
      </c>
      <c r="F1275" s="521">
        <v>1633.32</v>
      </c>
      <c r="G1275" s="520" t="s">
        <v>7778</v>
      </c>
      <c r="H1275" s="520" t="s">
        <v>302</v>
      </c>
      <c r="I1275" s="510" t="s">
        <v>4214</v>
      </c>
      <c r="J1275" s="522" t="s">
        <v>1342</v>
      </c>
      <c r="K1275" s="522" t="s">
        <v>1157</v>
      </c>
      <c r="L1275" s="511" t="s">
        <v>1157</v>
      </c>
      <c r="M1275" s="522">
        <v>26575</v>
      </c>
      <c r="N1275" s="506">
        <v>45146</v>
      </c>
      <c r="O1275" s="512">
        <f t="shared" si="58"/>
        <v>8</v>
      </c>
      <c r="P1275" s="512">
        <f t="shared" si="59"/>
        <v>7</v>
      </c>
      <c r="Q1275" s="498" t="str">
        <f t="shared" si="60"/>
        <v>Gastos_Gerais</v>
      </c>
    </row>
    <row r="1276" spans="1:17" ht="24" hidden="1" x14ac:dyDescent="0.2">
      <c r="A1276" s="505">
        <v>6121</v>
      </c>
      <c r="B1276" s="506">
        <v>45146</v>
      </c>
      <c r="C1276" s="507">
        <v>45108</v>
      </c>
      <c r="D1276" s="508" t="s">
        <v>264</v>
      </c>
      <c r="E1276" s="520" t="s">
        <v>3</v>
      </c>
      <c r="F1276" s="521">
        <v>905.63</v>
      </c>
      <c r="G1276" s="520" t="s">
        <v>7779</v>
      </c>
      <c r="H1276" s="520" t="s">
        <v>302</v>
      </c>
      <c r="I1276" s="510" t="s">
        <v>4214</v>
      </c>
      <c r="J1276" s="522" t="s">
        <v>1342</v>
      </c>
      <c r="K1276" s="522" t="s">
        <v>1157</v>
      </c>
      <c r="L1276" s="511" t="s">
        <v>1157</v>
      </c>
      <c r="M1276" s="522">
        <v>26575</v>
      </c>
      <c r="N1276" s="506">
        <v>45146</v>
      </c>
      <c r="O1276" s="512">
        <f t="shared" si="58"/>
        <v>8</v>
      </c>
      <c r="P1276" s="512">
        <f t="shared" si="59"/>
        <v>7</v>
      </c>
      <c r="Q1276" s="498" t="str">
        <f t="shared" si="60"/>
        <v>Gastos_Gerais</v>
      </c>
    </row>
    <row r="1277" spans="1:17" ht="24" hidden="1" x14ac:dyDescent="0.2">
      <c r="A1277" s="505">
        <v>6122</v>
      </c>
      <c r="B1277" s="506">
        <v>45146</v>
      </c>
      <c r="C1277" s="507">
        <v>45108</v>
      </c>
      <c r="D1277" s="508" t="s">
        <v>264</v>
      </c>
      <c r="E1277" s="520" t="s">
        <v>152</v>
      </c>
      <c r="F1277" s="521">
        <v>1213.73</v>
      </c>
      <c r="G1277" s="520" t="s">
        <v>8296</v>
      </c>
      <c r="H1277" s="520" t="s">
        <v>302</v>
      </c>
      <c r="I1277" s="510" t="s">
        <v>4214</v>
      </c>
      <c r="J1277" s="522" t="s">
        <v>1342</v>
      </c>
      <c r="K1277" s="522" t="s">
        <v>1157</v>
      </c>
      <c r="L1277" s="511" t="s">
        <v>1157</v>
      </c>
      <c r="M1277" s="522">
        <v>26575</v>
      </c>
      <c r="N1277" s="506">
        <v>45146</v>
      </c>
      <c r="O1277" s="512">
        <f t="shared" si="58"/>
        <v>8</v>
      </c>
      <c r="P1277" s="512">
        <f t="shared" si="59"/>
        <v>7</v>
      </c>
      <c r="Q1277" s="498" t="str">
        <f t="shared" si="60"/>
        <v>Gastos_Gerais</v>
      </c>
    </row>
    <row r="1278" spans="1:17" ht="24" hidden="1" x14ac:dyDescent="0.2">
      <c r="A1278" s="505">
        <v>6123</v>
      </c>
      <c r="B1278" s="506">
        <v>45146</v>
      </c>
      <c r="C1278" s="507">
        <v>45108</v>
      </c>
      <c r="D1278" s="508" t="s">
        <v>264</v>
      </c>
      <c r="E1278" s="520" t="s">
        <v>63</v>
      </c>
      <c r="F1278" s="521">
        <v>570.01</v>
      </c>
      <c r="G1278" s="520" t="s">
        <v>7780</v>
      </c>
      <c r="H1278" s="520" t="s">
        <v>302</v>
      </c>
      <c r="I1278" s="510" t="s">
        <v>4214</v>
      </c>
      <c r="J1278" s="522" t="s">
        <v>1342</v>
      </c>
      <c r="K1278" s="522" t="s">
        <v>1157</v>
      </c>
      <c r="L1278" s="511" t="s">
        <v>1157</v>
      </c>
      <c r="M1278" s="522">
        <v>26575</v>
      </c>
      <c r="N1278" s="506">
        <v>45146</v>
      </c>
      <c r="O1278" s="512">
        <f t="shared" si="58"/>
        <v>8</v>
      </c>
      <c r="P1278" s="512">
        <f t="shared" si="59"/>
        <v>7</v>
      </c>
      <c r="Q1278" s="498" t="str">
        <f t="shared" si="60"/>
        <v>Gastos_Gerais</v>
      </c>
    </row>
    <row r="1279" spans="1:17" ht="24" hidden="1" x14ac:dyDescent="0.2">
      <c r="A1279" s="505">
        <v>6124</v>
      </c>
      <c r="B1279" s="506">
        <v>45146</v>
      </c>
      <c r="C1279" s="507">
        <v>45108</v>
      </c>
      <c r="D1279" s="508" t="s">
        <v>264</v>
      </c>
      <c r="E1279" s="520" t="s">
        <v>2</v>
      </c>
      <c r="F1279" s="521">
        <v>6440</v>
      </c>
      <c r="G1279" s="520" t="s">
        <v>7778</v>
      </c>
      <c r="H1279" s="520" t="s">
        <v>302</v>
      </c>
      <c r="I1279" s="510" t="s">
        <v>4214</v>
      </c>
      <c r="J1279" s="522" t="s">
        <v>1342</v>
      </c>
      <c r="K1279" s="522" t="s">
        <v>1157</v>
      </c>
      <c r="L1279" s="511" t="s">
        <v>1157</v>
      </c>
      <c r="M1279" s="522">
        <v>26575</v>
      </c>
      <c r="N1279" s="506">
        <v>45146</v>
      </c>
      <c r="O1279" s="512">
        <f t="shared" si="58"/>
        <v>8</v>
      </c>
      <c r="P1279" s="512">
        <f t="shared" si="59"/>
        <v>7</v>
      </c>
      <c r="Q1279" s="498" t="str">
        <f t="shared" si="60"/>
        <v>Gastos_Gerais</v>
      </c>
    </row>
    <row r="1280" spans="1:17" ht="24" hidden="1" x14ac:dyDescent="0.2">
      <c r="A1280" s="505">
        <v>6125</v>
      </c>
      <c r="B1280" s="506">
        <v>45146</v>
      </c>
      <c r="C1280" s="507">
        <v>45108</v>
      </c>
      <c r="D1280" s="508" t="s">
        <v>264</v>
      </c>
      <c r="E1280" s="520" t="s">
        <v>3</v>
      </c>
      <c r="F1280" s="521">
        <v>881.93</v>
      </c>
      <c r="G1280" s="520" t="s">
        <v>7779</v>
      </c>
      <c r="H1280" s="520" t="s">
        <v>302</v>
      </c>
      <c r="I1280" s="510" t="s">
        <v>4214</v>
      </c>
      <c r="J1280" s="522" t="s">
        <v>1342</v>
      </c>
      <c r="K1280" s="522" t="s">
        <v>1157</v>
      </c>
      <c r="L1280" s="511" t="s">
        <v>1157</v>
      </c>
      <c r="M1280" s="522">
        <v>26575</v>
      </c>
      <c r="N1280" s="506">
        <v>45146</v>
      </c>
      <c r="O1280" s="512">
        <f t="shared" si="58"/>
        <v>8</v>
      </c>
      <c r="P1280" s="512">
        <f t="shared" si="59"/>
        <v>7</v>
      </c>
      <c r="Q1280" s="498" t="str">
        <f t="shared" si="60"/>
        <v>Gastos_Gerais</v>
      </c>
    </row>
    <row r="1281" spans="1:17" ht="36" hidden="1" x14ac:dyDescent="0.2">
      <c r="A1281" s="505">
        <v>6126</v>
      </c>
      <c r="B1281" s="506">
        <v>45146</v>
      </c>
      <c r="C1281" s="507">
        <v>45139</v>
      </c>
      <c r="D1281" s="508" t="s">
        <v>264</v>
      </c>
      <c r="E1281" s="520" t="s">
        <v>290</v>
      </c>
      <c r="F1281" s="521">
        <v>562.17999999999995</v>
      </c>
      <c r="G1281" s="520" t="s">
        <v>8320</v>
      </c>
      <c r="H1281" s="520" t="s">
        <v>303</v>
      </c>
      <c r="I1281" s="510" t="s">
        <v>7781</v>
      </c>
      <c r="J1281" s="522" t="s">
        <v>7782</v>
      </c>
      <c r="K1281" s="522" t="s">
        <v>1157</v>
      </c>
      <c r="L1281" s="511" t="s">
        <v>1157</v>
      </c>
      <c r="M1281" s="522" t="s">
        <v>7783</v>
      </c>
      <c r="N1281" s="506">
        <v>45146</v>
      </c>
      <c r="O1281" s="512">
        <f t="shared" si="58"/>
        <v>8</v>
      </c>
      <c r="P1281" s="512">
        <f t="shared" si="59"/>
        <v>8</v>
      </c>
      <c r="Q1281" s="498" t="str">
        <f t="shared" si="60"/>
        <v>Gastos_Gerais</v>
      </c>
    </row>
    <row r="1282" spans="1:17" hidden="1" x14ac:dyDescent="0.2">
      <c r="A1282" s="505">
        <v>6127</v>
      </c>
      <c r="B1282" s="506">
        <v>45146</v>
      </c>
      <c r="C1282" s="507">
        <v>45139</v>
      </c>
      <c r="D1282" s="508" t="s">
        <v>264</v>
      </c>
      <c r="E1282" s="520" t="s">
        <v>0</v>
      </c>
      <c r="F1282" s="521">
        <v>1196</v>
      </c>
      <c r="G1282" s="520" t="s">
        <v>4385</v>
      </c>
      <c r="H1282" s="520" t="s">
        <v>420</v>
      </c>
      <c r="I1282" s="510" t="s">
        <v>7784</v>
      </c>
      <c r="J1282" s="522" t="s">
        <v>5244</v>
      </c>
      <c r="K1282" s="522" t="s">
        <v>1157</v>
      </c>
      <c r="L1282" s="511" t="s">
        <v>32</v>
      </c>
      <c r="M1282" s="522">
        <v>16161</v>
      </c>
      <c r="N1282" s="506">
        <v>45141</v>
      </c>
      <c r="O1282" s="512">
        <f t="shared" si="58"/>
        <v>8</v>
      </c>
      <c r="P1282" s="512">
        <f t="shared" si="59"/>
        <v>8</v>
      </c>
      <c r="Q1282" s="498" t="str">
        <f t="shared" si="60"/>
        <v>Gastos_Gerais</v>
      </c>
    </row>
    <row r="1283" spans="1:17" ht="24" hidden="1" x14ac:dyDescent="0.2">
      <c r="A1283" s="505">
        <v>6128</v>
      </c>
      <c r="B1283" s="506">
        <v>45146</v>
      </c>
      <c r="C1283" s="507">
        <v>45139</v>
      </c>
      <c r="D1283" s="508" t="s">
        <v>264</v>
      </c>
      <c r="E1283" s="520" t="s">
        <v>402</v>
      </c>
      <c r="F1283" s="521">
        <v>145.1</v>
      </c>
      <c r="G1283" s="520" t="s">
        <v>1487</v>
      </c>
      <c r="H1283" s="520" t="s">
        <v>1032</v>
      </c>
      <c r="I1283" s="510" t="s">
        <v>3184</v>
      </c>
      <c r="J1283" s="522" t="s">
        <v>1614</v>
      </c>
      <c r="K1283" s="522" t="s">
        <v>1157</v>
      </c>
      <c r="L1283" s="511" t="s">
        <v>32</v>
      </c>
      <c r="M1283" s="522">
        <v>148</v>
      </c>
      <c r="N1283" s="506">
        <v>45141</v>
      </c>
      <c r="O1283" s="512">
        <f t="shared" si="58"/>
        <v>8</v>
      </c>
      <c r="P1283" s="512">
        <f t="shared" si="59"/>
        <v>8</v>
      </c>
      <c r="Q1283" s="498" t="str">
        <f t="shared" si="60"/>
        <v>Gastos_Gerais</v>
      </c>
    </row>
    <row r="1284" spans="1:17" ht="48" hidden="1" x14ac:dyDescent="0.2">
      <c r="A1284" s="505">
        <v>6129</v>
      </c>
      <c r="B1284" s="506">
        <v>45146</v>
      </c>
      <c r="C1284" s="507">
        <v>45108</v>
      </c>
      <c r="D1284" s="508" t="s">
        <v>264</v>
      </c>
      <c r="E1284" s="508" t="s">
        <v>402</v>
      </c>
      <c r="F1284" s="521">
        <v>120</v>
      </c>
      <c r="G1284" s="520" t="s">
        <v>8321</v>
      </c>
      <c r="H1284" s="520" t="s">
        <v>417</v>
      </c>
      <c r="I1284" s="510" t="s">
        <v>7785</v>
      </c>
      <c r="J1284" s="522" t="s">
        <v>1445</v>
      </c>
      <c r="K1284" s="522" t="s">
        <v>1157</v>
      </c>
      <c r="L1284" s="511" t="s">
        <v>32</v>
      </c>
      <c r="M1284" s="522">
        <v>17147</v>
      </c>
      <c r="N1284" s="506">
        <v>45131</v>
      </c>
      <c r="O1284" s="512">
        <f t="shared" si="58"/>
        <v>8</v>
      </c>
      <c r="P1284" s="512">
        <f t="shared" si="59"/>
        <v>7</v>
      </c>
      <c r="Q1284" s="498" t="str">
        <f t="shared" si="60"/>
        <v>Gastos_Gerais</v>
      </c>
    </row>
    <row r="1285" spans="1:17" ht="36" hidden="1" x14ac:dyDescent="0.2">
      <c r="A1285" s="505">
        <v>6130</v>
      </c>
      <c r="B1285" s="506">
        <v>45146</v>
      </c>
      <c r="C1285" s="507">
        <v>45139</v>
      </c>
      <c r="D1285" s="520" t="s">
        <v>141</v>
      </c>
      <c r="E1285" s="520" t="s">
        <v>228</v>
      </c>
      <c r="F1285" s="521">
        <v>1600</v>
      </c>
      <c r="G1285" s="520" t="s">
        <v>7786</v>
      </c>
      <c r="H1285" s="520" t="s">
        <v>493</v>
      </c>
      <c r="I1285" s="510" t="s">
        <v>7787</v>
      </c>
      <c r="J1285" s="522" t="s">
        <v>1726</v>
      </c>
      <c r="K1285" s="522" t="s">
        <v>1157</v>
      </c>
      <c r="L1285" s="511" t="s">
        <v>32</v>
      </c>
      <c r="M1285" s="522">
        <v>41131</v>
      </c>
      <c r="N1285" s="506">
        <v>45140</v>
      </c>
      <c r="O1285" s="512">
        <f t="shared" ref="O1285:O1348" si="61">IF(B1285=0,0,IF(YEAR(B1285)=$P$1,MONTH(B1285)-$O$1+1,(YEAR(B1285)-$P$1)*12-$O$1+1+MONTH(B1285)))</f>
        <v>8</v>
      </c>
      <c r="P1285" s="512">
        <f t="shared" ref="P1285:P1348" si="62">IF(C1285=0,0,IF(YEAR(C1285)=$P$1,MONTH(C1285)-$O$1+1,(YEAR(C1285)-$P$1)*12-$O$1+1+MONTH(C1285)))</f>
        <v>8</v>
      </c>
      <c r="Q1285" s="498" t="str">
        <f t="shared" ref="Q1285:Q1348" si="63">SUBSTITUTE(D1285," ","_")</f>
        <v>Aquisição_de_Bens_Permanentes</v>
      </c>
    </row>
    <row r="1286" spans="1:17" ht="36" hidden="1" x14ac:dyDescent="0.2">
      <c r="A1286" s="505">
        <v>6131</v>
      </c>
      <c r="B1286" s="506">
        <v>45146</v>
      </c>
      <c r="C1286" s="507">
        <v>45139</v>
      </c>
      <c r="D1286" s="520" t="s">
        <v>141</v>
      </c>
      <c r="E1286" s="520" t="s">
        <v>220</v>
      </c>
      <c r="F1286" s="521">
        <v>17019.88</v>
      </c>
      <c r="G1286" s="520" t="s">
        <v>8322</v>
      </c>
      <c r="H1286" s="520" t="s">
        <v>420</v>
      </c>
      <c r="I1286" s="510" t="s">
        <v>8323</v>
      </c>
      <c r="J1286" s="522" t="s">
        <v>7788</v>
      </c>
      <c r="K1286" s="522" t="s">
        <v>1157</v>
      </c>
      <c r="L1286" s="511" t="s">
        <v>32</v>
      </c>
      <c r="M1286" s="522">
        <v>104</v>
      </c>
      <c r="N1286" s="506">
        <v>45141</v>
      </c>
      <c r="O1286" s="512">
        <f t="shared" si="61"/>
        <v>8</v>
      </c>
      <c r="P1286" s="512">
        <f t="shared" si="62"/>
        <v>8</v>
      </c>
      <c r="Q1286" s="498" t="str">
        <f t="shared" si="63"/>
        <v>Aquisição_de_Bens_Permanentes</v>
      </c>
    </row>
    <row r="1287" spans="1:17" ht="24" hidden="1" x14ac:dyDescent="0.2">
      <c r="A1287" s="505">
        <v>6132</v>
      </c>
      <c r="B1287" s="506">
        <v>45146</v>
      </c>
      <c r="C1287" s="536">
        <v>45139</v>
      </c>
      <c r="D1287" s="508" t="s">
        <v>264</v>
      </c>
      <c r="E1287" s="520" t="s">
        <v>247</v>
      </c>
      <c r="F1287" s="521">
        <v>7677.56</v>
      </c>
      <c r="G1287" s="520" t="s">
        <v>8324</v>
      </c>
      <c r="H1287" s="520" t="s">
        <v>420</v>
      </c>
      <c r="I1287" s="510" t="s">
        <v>8323</v>
      </c>
      <c r="J1287" s="522" t="s">
        <v>7788</v>
      </c>
      <c r="K1287" s="522" t="s">
        <v>1157</v>
      </c>
      <c r="L1287" s="511" t="s">
        <v>32</v>
      </c>
      <c r="M1287" s="522">
        <v>104</v>
      </c>
      <c r="N1287" s="506">
        <v>45141</v>
      </c>
      <c r="O1287" s="512">
        <f t="shared" si="61"/>
        <v>8</v>
      </c>
      <c r="P1287" s="512">
        <f t="shared" si="62"/>
        <v>8</v>
      </c>
      <c r="Q1287" s="498" t="str">
        <f t="shared" si="63"/>
        <v>Gastos_Gerais</v>
      </c>
    </row>
    <row r="1288" spans="1:17" ht="36" hidden="1" x14ac:dyDescent="0.2">
      <c r="A1288" s="505">
        <v>6133</v>
      </c>
      <c r="B1288" s="506">
        <v>45146</v>
      </c>
      <c r="C1288" s="536">
        <v>45139</v>
      </c>
      <c r="D1288" s="520" t="s">
        <v>141</v>
      </c>
      <c r="E1288" s="520" t="s">
        <v>220</v>
      </c>
      <c r="F1288" s="521">
        <v>2225.91</v>
      </c>
      <c r="G1288" s="520" t="s">
        <v>7789</v>
      </c>
      <c r="H1288" s="520" t="s">
        <v>420</v>
      </c>
      <c r="I1288" s="510" t="s">
        <v>8323</v>
      </c>
      <c r="J1288" s="522" t="s">
        <v>7788</v>
      </c>
      <c r="K1288" s="522" t="s">
        <v>1157</v>
      </c>
      <c r="L1288" s="511" t="s">
        <v>32</v>
      </c>
      <c r="M1288" s="522">
        <v>105</v>
      </c>
      <c r="N1288" s="506">
        <v>45141</v>
      </c>
      <c r="O1288" s="512">
        <f t="shared" si="61"/>
        <v>8</v>
      </c>
      <c r="P1288" s="512">
        <f t="shared" si="62"/>
        <v>8</v>
      </c>
      <c r="Q1288" s="498" t="str">
        <f t="shared" si="63"/>
        <v>Aquisição_de_Bens_Permanentes</v>
      </c>
    </row>
    <row r="1289" spans="1:17" ht="24" hidden="1" x14ac:dyDescent="0.2">
      <c r="A1289" s="505">
        <v>6134</v>
      </c>
      <c r="B1289" s="506">
        <v>45146</v>
      </c>
      <c r="C1289" s="536">
        <v>45139</v>
      </c>
      <c r="D1289" s="508" t="s">
        <v>264</v>
      </c>
      <c r="E1289" s="520" t="s">
        <v>247</v>
      </c>
      <c r="F1289" s="521">
        <v>743.98</v>
      </c>
      <c r="G1289" s="520" t="s">
        <v>7790</v>
      </c>
      <c r="H1289" s="520" t="s">
        <v>420</v>
      </c>
      <c r="I1289" s="510" t="s">
        <v>8323</v>
      </c>
      <c r="J1289" s="522" t="s">
        <v>7788</v>
      </c>
      <c r="K1289" s="522" t="s">
        <v>1157</v>
      </c>
      <c r="L1289" s="511" t="s">
        <v>32</v>
      </c>
      <c r="M1289" s="522">
        <v>105</v>
      </c>
      <c r="N1289" s="506">
        <v>45141</v>
      </c>
      <c r="O1289" s="512">
        <f t="shared" si="61"/>
        <v>8</v>
      </c>
      <c r="P1289" s="512">
        <f t="shared" si="62"/>
        <v>8</v>
      </c>
      <c r="Q1289" s="498" t="str">
        <f t="shared" si="63"/>
        <v>Gastos_Gerais</v>
      </c>
    </row>
    <row r="1290" spans="1:17" hidden="1" x14ac:dyDescent="0.2">
      <c r="A1290" s="505">
        <v>6135</v>
      </c>
      <c r="B1290" s="506">
        <v>45146</v>
      </c>
      <c r="C1290" s="533">
        <v>45139</v>
      </c>
      <c r="D1290" s="508" t="s">
        <v>264</v>
      </c>
      <c r="E1290" s="508" t="s">
        <v>392</v>
      </c>
      <c r="F1290" s="509">
        <v>104.9</v>
      </c>
      <c r="G1290" s="508" t="s">
        <v>7791</v>
      </c>
      <c r="H1290" s="510" t="s">
        <v>417</v>
      </c>
      <c r="I1290" s="508" t="s">
        <v>7792</v>
      </c>
      <c r="J1290" s="535" t="s">
        <v>7793</v>
      </c>
      <c r="K1290" s="535" t="s">
        <v>1157</v>
      </c>
      <c r="L1290" s="524" t="s">
        <v>32</v>
      </c>
      <c r="M1290" s="524">
        <v>10489</v>
      </c>
      <c r="N1290" s="532">
        <v>45142</v>
      </c>
      <c r="O1290" s="512">
        <f t="shared" si="61"/>
        <v>8</v>
      </c>
      <c r="P1290" s="512">
        <f t="shared" si="62"/>
        <v>8</v>
      </c>
      <c r="Q1290" s="498" t="str">
        <f t="shared" si="63"/>
        <v>Gastos_Gerais</v>
      </c>
    </row>
    <row r="1291" spans="1:17" hidden="1" x14ac:dyDescent="0.2">
      <c r="A1291" s="505">
        <v>6136</v>
      </c>
      <c r="B1291" s="506">
        <v>45146</v>
      </c>
      <c r="C1291" s="533">
        <v>45139</v>
      </c>
      <c r="D1291" s="508" t="s">
        <v>264</v>
      </c>
      <c r="E1291" s="508" t="s">
        <v>398</v>
      </c>
      <c r="F1291" s="509">
        <v>1994.05</v>
      </c>
      <c r="G1291" s="508" t="s">
        <v>1271</v>
      </c>
      <c r="H1291" s="510" t="s">
        <v>416</v>
      </c>
      <c r="I1291" s="508" t="s">
        <v>7794</v>
      </c>
      <c r="J1291" s="535" t="s">
        <v>1692</v>
      </c>
      <c r="K1291" s="535" t="s">
        <v>1157</v>
      </c>
      <c r="L1291" s="524" t="s">
        <v>32</v>
      </c>
      <c r="M1291" s="524">
        <v>139</v>
      </c>
      <c r="N1291" s="532">
        <v>45141</v>
      </c>
      <c r="O1291" s="512">
        <f t="shared" si="61"/>
        <v>8</v>
      </c>
      <c r="P1291" s="512">
        <f t="shared" si="62"/>
        <v>8</v>
      </c>
      <c r="Q1291" s="498" t="str">
        <f t="shared" si="63"/>
        <v>Gastos_Gerais</v>
      </c>
    </row>
    <row r="1292" spans="1:17" ht="24" hidden="1" x14ac:dyDescent="0.2">
      <c r="A1292" s="505">
        <v>6137</v>
      </c>
      <c r="B1292" s="506">
        <v>45146</v>
      </c>
      <c r="C1292" s="533">
        <v>45139</v>
      </c>
      <c r="D1292" s="508" t="s">
        <v>264</v>
      </c>
      <c r="E1292" s="508" t="s">
        <v>388</v>
      </c>
      <c r="F1292" s="509">
        <v>608.9</v>
      </c>
      <c r="G1292" s="508" t="s">
        <v>7795</v>
      </c>
      <c r="H1292" s="510" t="s">
        <v>493</v>
      </c>
      <c r="I1292" s="508" t="s">
        <v>7605</v>
      </c>
      <c r="J1292" s="535" t="s">
        <v>7346</v>
      </c>
      <c r="K1292" s="535" t="s">
        <v>1157</v>
      </c>
      <c r="L1292" s="524" t="s">
        <v>32</v>
      </c>
      <c r="M1292" s="524">
        <v>39972184</v>
      </c>
      <c r="N1292" s="532">
        <v>45142</v>
      </c>
      <c r="O1292" s="512">
        <f t="shared" si="61"/>
        <v>8</v>
      </c>
      <c r="P1292" s="512">
        <f t="shared" si="62"/>
        <v>8</v>
      </c>
      <c r="Q1292" s="498" t="str">
        <f t="shared" si="63"/>
        <v>Gastos_Gerais</v>
      </c>
    </row>
    <row r="1293" spans="1:17" ht="24" hidden="1" x14ac:dyDescent="0.2">
      <c r="A1293" s="505">
        <v>6138</v>
      </c>
      <c r="B1293" s="506">
        <v>45146</v>
      </c>
      <c r="C1293" s="533">
        <v>45139</v>
      </c>
      <c r="D1293" s="508" t="s">
        <v>264</v>
      </c>
      <c r="E1293" s="520" t="s">
        <v>181</v>
      </c>
      <c r="F1293" s="509">
        <v>3180</v>
      </c>
      <c r="G1293" s="508" t="s">
        <v>8325</v>
      </c>
      <c r="H1293" s="508" t="s">
        <v>420</v>
      </c>
      <c r="I1293" s="508" t="s">
        <v>8323</v>
      </c>
      <c r="J1293" s="524" t="s">
        <v>7788</v>
      </c>
      <c r="K1293" s="524" t="s">
        <v>1157</v>
      </c>
      <c r="L1293" s="524" t="s">
        <v>32</v>
      </c>
      <c r="M1293" s="524">
        <v>202346</v>
      </c>
      <c r="N1293" s="532">
        <v>45142</v>
      </c>
      <c r="O1293" s="512">
        <f t="shared" si="61"/>
        <v>8</v>
      </c>
      <c r="P1293" s="512">
        <f t="shared" si="62"/>
        <v>8</v>
      </c>
      <c r="Q1293" s="498" t="str">
        <f t="shared" si="63"/>
        <v>Gastos_Gerais</v>
      </c>
    </row>
    <row r="1294" spans="1:17" ht="24" hidden="1" x14ac:dyDescent="0.2">
      <c r="A1294" s="505">
        <v>6139</v>
      </c>
      <c r="B1294" s="506">
        <v>45147</v>
      </c>
      <c r="C1294" s="533">
        <v>45139</v>
      </c>
      <c r="D1294" s="508" t="s">
        <v>264</v>
      </c>
      <c r="E1294" s="508" t="s">
        <v>0</v>
      </c>
      <c r="F1294" s="509">
        <v>1377.12</v>
      </c>
      <c r="G1294" s="508" t="s">
        <v>4385</v>
      </c>
      <c r="H1294" s="510" t="s">
        <v>493</v>
      </c>
      <c r="I1294" s="508" t="s">
        <v>1570</v>
      </c>
      <c r="J1294" s="535" t="s">
        <v>1571</v>
      </c>
      <c r="K1294" s="535" t="s">
        <v>1157</v>
      </c>
      <c r="L1294" s="524" t="s">
        <v>32</v>
      </c>
      <c r="M1294" s="524">
        <v>38179</v>
      </c>
      <c r="N1294" s="532">
        <v>45142</v>
      </c>
      <c r="O1294" s="512">
        <f t="shared" si="61"/>
        <v>8</v>
      </c>
      <c r="P1294" s="512">
        <f t="shared" si="62"/>
        <v>8</v>
      </c>
      <c r="Q1294" s="498" t="str">
        <f t="shared" si="63"/>
        <v>Gastos_Gerais</v>
      </c>
    </row>
    <row r="1295" spans="1:17" ht="24" hidden="1" x14ac:dyDescent="0.2">
      <c r="A1295" s="505">
        <v>6140</v>
      </c>
      <c r="B1295" s="506">
        <v>45147</v>
      </c>
      <c r="C1295" s="533">
        <v>45139</v>
      </c>
      <c r="D1295" s="508" t="s">
        <v>264</v>
      </c>
      <c r="E1295" s="520" t="s">
        <v>0</v>
      </c>
      <c r="F1295" s="521">
        <v>1412.02</v>
      </c>
      <c r="G1295" s="510" t="s">
        <v>4385</v>
      </c>
      <c r="H1295" s="520" t="s">
        <v>421</v>
      </c>
      <c r="I1295" s="510" t="s">
        <v>1570</v>
      </c>
      <c r="J1295" s="522" t="s">
        <v>1571</v>
      </c>
      <c r="K1295" s="535" t="s">
        <v>1157</v>
      </c>
      <c r="L1295" s="524" t="s">
        <v>32</v>
      </c>
      <c r="M1295" s="522">
        <v>38364</v>
      </c>
      <c r="N1295" s="506">
        <v>45145</v>
      </c>
      <c r="O1295" s="512">
        <f t="shared" si="61"/>
        <v>8</v>
      </c>
      <c r="P1295" s="512">
        <f t="shared" si="62"/>
        <v>8</v>
      </c>
      <c r="Q1295" s="498" t="str">
        <f t="shared" si="63"/>
        <v>Gastos_Gerais</v>
      </c>
    </row>
    <row r="1296" spans="1:17" hidden="1" x14ac:dyDescent="0.2">
      <c r="A1296" s="505">
        <v>6141</v>
      </c>
      <c r="B1296" s="506">
        <v>45147</v>
      </c>
      <c r="C1296" s="533">
        <v>45108</v>
      </c>
      <c r="D1296" s="508" t="s">
        <v>264</v>
      </c>
      <c r="E1296" s="508" t="s">
        <v>83</v>
      </c>
      <c r="F1296" s="509">
        <v>4713.7700000000004</v>
      </c>
      <c r="G1296" s="508" t="s">
        <v>83</v>
      </c>
      <c r="H1296" s="510" t="s">
        <v>422</v>
      </c>
      <c r="I1296" s="510" t="s">
        <v>7516</v>
      </c>
      <c r="J1296" s="535" t="s">
        <v>1162</v>
      </c>
      <c r="K1296" s="535" t="s">
        <v>1157</v>
      </c>
      <c r="L1296" s="524" t="s">
        <v>32</v>
      </c>
      <c r="M1296" s="524">
        <v>55044560</v>
      </c>
      <c r="N1296" s="532">
        <v>45146</v>
      </c>
      <c r="O1296" s="512">
        <f t="shared" si="61"/>
        <v>8</v>
      </c>
      <c r="P1296" s="512">
        <f t="shared" si="62"/>
        <v>7</v>
      </c>
      <c r="Q1296" s="498" t="str">
        <f t="shared" si="63"/>
        <v>Gastos_Gerais</v>
      </c>
    </row>
    <row r="1297" spans="1:17" ht="25.5" hidden="1" x14ac:dyDescent="0.2">
      <c r="A1297" s="505">
        <v>6142</v>
      </c>
      <c r="B1297" s="506">
        <v>45147</v>
      </c>
      <c r="C1297" s="533">
        <v>45139</v>
      </c>
      <c r="D1297" s="508" t="s">
        <v>176</v>
      </c>
      <c r="E1297" s="520" t="s">
        <v>10</v>
      </c>
      <c r="F1297" s="521">
        <v>1513.87</v>
      </c>
      <c r="G1297" s="510" t="s">
        <v>4306</v>
      </c>
      <c r="H1297" s="508" t="s">
        <v>419</v>
      </c>
      <c r="I1297" s="510" t="s">
        <v>7796</v>
      </c>
      <c r="J1297" s="522" t="s">
        <v>940</v>
      </c>
      <c r="K1297" s="535" t="s">
        <v>1307</v>
      </c>
      <c r="L1297" s="511" t="s">
        <v>1218</v>
      </c>
      <c r="M1297" s="522" t="s">
        <v>7797</v>
      </c>
      <c r="N1297" s="506">
        <v>45147</v>
      </c>
      <c r="O1297" s="512">
        <f t="shared" si="61"/>
        <v>8</v>
      </c>
      <c r="P1297" s="512">
        <f t="shared" si="62"/>
        <v>8</v>
      </c>
      <c r="Q1297" s="498" t="str">
        <f t="shared" si="63"/>
        <v>Gastos_com_Pessoal</v>
      </c>
    </row>
    <row r="1298" spans="1:17" ht="25.5" hidden="1" x14ac:dyDescent="0.2">
      <c r="A1298" s="505">
        <v>6143</v>
      </c>
      <c r="B1298" s="506">
        <v>45147</v>
      </c>
      <c r="C1298" s="533">
        <v>45139</v>
      </c>
      <c r="D1298" s="508" t="s">
        <v>176</v>
      </c>
      <c r="E1298" s="520" t="s">
        <v>10</v>
      </c>
      <c r="F1298" s="521">
        <v>3567.1</v>
      </c>
      <c r="G1298" s="510" t="s">
        <v>4306</v>
      </c>
      <c r="H1298" s="520" t="s">
        <v>423</v>
      </c>
      <c r="I1298" s="510" t="s">
        <v>7798</v>
      </c>
      <c r="J1298" s="522" t="s">
        <v>853</v>
      </c>
      <c r="K1298" s="535" t="s">
        <v>1307</v>
      </c>
      <c r="L1298" s="524" t="s">
        <v>1218</v>
      </c>
      <c r="M1298" s="522" t="s">
        <v>7799</v>
      </c>
      <c r="N1298" s="506">
        <v>45147</v>
      </c>
      <c r="O1298" s="512">
        <f t="shared" si="61"/>
        <v>8</v>
      </c>
      <c r="P1298" s="512">
        <f t="shared" si="62"/>
        <v>8</v>
      </c>
      <c r="Q1298" s="498" t="str">
        <f t="shared" si="63"/>
        <v>Gastos_com_Pessoal</v>
      </c>
    </row>
    <row r="1299" spans="1:17" ht="24" hidden="1" x14ac:dyDescent="0.2">
      <c r="A1299" s="505">
        <v>6144</v>
      </c>
      <c r="B1299" s="506">
        <v>45147</v>
      </c>
      <c r="C1299" s="533">
        <v>45139</v>
      </c>
      <c r="D1299" s="508" t="s">
        <v>264</v>
      </c>
      <c r="E1299" s="520" t="s">
        <v>402</v>
      </c>
      <c r="F1299" s="521">
        <v>45.8</v>
      </c>
      <c r="G1299" s="510" t="s">
        <v>1487</v>
      </c>
      <c r="H1299" s="520" t="s">
        <v>419</v>
      </c>
      <c r="I1299" s="510" t="s">
        <v>7800</v>
      </c>
      <c r="J1299" s="522" t="s">
        <v>1489</v>
      </c>
      <c r="K1299" s="535" t="s">
        <v>1157</v>
      </c>
      <c r="L1299" s="524" t="s">
        <v>32</v>
      </c>
      <c r="M1299" s="522">
        <v>1051</v>
      </c>
      <c r="N1299" s="506">
        <v>45140</v>
      </c>
      <c r="O1299" s="512">
        <f t="shared" si="61"/>
        <v>8</v>
      </c>
      <c r="P1299" s="512">
        <f t="shared" si="62"/>
        <v>8</v>
      </c>
      <c r="Q1299" s="498" t="str">
        <f t="shared" si="63"/>
        <v>Gastos_Gerais</v>
      </c>
    </row>
    <row r="1300" spans="1:17" ht="24" hidden="1" x14ac:dyDescent="0.2">
      <c r="A1300" s="505">
        <v>6145</v>
      </c>
      <c r="B1300" s="506">
        <v>45147</v>
      </c>
      <c r="C1300" s="533">
        <v>45139</v>
      </c>
      <c r="D1300" s="508" t="s">
        <v>264</v>
      </c>
      <c r="E1300" s="520" t="s">
        <v>402</v>
      </c>
      <c r="F1300" s="509">
        <v>89.98</v>
      </c>
      <c r="G1300" s="508" t="s">
        <v>1487</v>
      </c>
      <c r="H1300" s="508" t="s">
        <v>419</v>
      </c>
      <c r="I1300" s="508" t="s">
        <v>7334</v>
      </c>
      <c r="J1300" s="524" t="s">
        <v>7335</v>
      </c>
      <c r="K1300" s="524" t="s">
        <v>1157</v>
      </c>
      <c r="L1300" s="524" t="s">
        <v>32</v>
      </c>
      <c r="M1300" s="524">
        <v>9</v>
      </c>
      <c r="N1300" s="532">
        <v>45146</v>
      </c>
      <c r="O1300" s="512">
        <f t="shared" si="61"/>
        <v>8</v>
      </c>
      <c r="P1300" s="512">
        <f t="shared" si="62"/>
        <v>8</v>
      </c>
      <c r="Q1300" s="498" t="str">
        <f t="shared" si="63"/>
        <v>Gastos_Gerais</v>
      </c>
    </row>
    <row r="1301" spans="1:17" hidden="1" x14ac:dyDescent="0.2">
      <c r="A1301" s="505">
        <v>6146</v>
      </c>
      <c r="B1301" s="506">
        <v>45147</v>
      </c>
      <c r="C1301" s="536">
        <v>45108</v>
      </c>
      <c r="D1301" s="508" t="s">
        <v>264</v>
      </c>
      <c r="E1301" s="520" t="s">
        <v>208</v>
      </c>
      <c r="F1301" s="521">
        <v>212</v>
      </c>
      <c r="G1301" s="520" t="s">
        <v>6878</v>
      </c>
      <c r="H1301" s="520" t="s">
        <v>416</v>
      </c>
      <c r="I1301" s="510" t="s">
        <v>6879</v>
      </c>
      <c r="J1301" s="522" t="s">
        <v>2294</v>
      </c>
      <c r="K1301" s="524" t="s">
        <v>1157</v>
      </c>
      <c r="L1301" s="524" t="s">
        <v>32</v>
      </c>
      <c r="M1301" s="522">
        <v>202340</v>
      </c>
      <c r="N1301" s="506">
        <v>45142</v>
      </c>
      <c r="O1301" s="512">
        <f t="shared" si="61"/>
        <v>8</v>
      </c>
      <c r="P1301" s="512">
        <f t="shared" si="62"/>
        <v>7</v>
      </c>
      <c r="Q1301" s="498" t="str">
        <f t="shared" si="63"/>
        <v>Gastos_Gerais</v>
      </c>
    </row>
    <row r="1302" spans="1:17" ht="24" hidden="1" x14ac:dyDescent="0.2">
      <c r="A1302" s="505">
        <v>6147</v>
      </c>
      <c r="B1302" s="506">
        <v>45147</v>
      </c>
      <c r="C1302" s="533">
        <v>45139</v>
      </c>
      <c r="D1302" s="508" t="s">
        <v>264</v>
      </c>
      <c r="E1302" s="520" t="s">
        <v>402</v>
      </c>
      <c r="F1302" s="509">
        <v>45.8</v>
      </c>
      <c r="G1302" s="520" t="s">
        <v>1487</v>
      </c>
      <c r="H1302" s="508" t="s">
        <v>423</v>
      </c>
      <c r="I1302" s="508" t="s">
        <v>7800</v>
      </c>
      <c r="J1302" s="524" t="s">
        <v>1489</v>
      </c>
      <c r="K1302" s="524" t="s">
        <v>1157</v>
      </c>
      <c r="L1302" s="524" t="s">
        <v>32</v>
      </c>
      <c r="M1302" s="524">
        <v>1052</v>
      </c>
      <c r="N1302" s="532">
        <v>45140</v>
      </c>
      <c r="O1302" s="512">
        <f t="shared" si="61"/>
        <v>8</v>
      </c>
      <c r="P1302" s="512">
        <f t="shared" si="62"/>
        <v>8</v>
      </c>
      <c r="Q1302" s="498" t="str">
        <f t="shared" si="63"/>
        <v>Gastos_Gerais</v>
      </c>
    </row>
    <row r="1303" spans="1:17" ht="24" hidden="1" x14ac:dyDescent="0.2">
      <c r="A1303" s="505">
        <v>6148</v>
      </c>
      <c r="B1303" s="506">
        <v>45147</v>
      </c>
      <c r="C1303" s="536">
        <v>45139</v>
      </c>
      <c r="D1303" s="508" t="s">
        <v>264</v>
      </c>
      <c r="E1303" s="520" t="s">
        <v>402</v>
      </c>
      <c r="F1303" s="521">
        <v>65.599999999999994</v>
      </c>
      <c r="G1303" s="520" t="s">
        <v>1487</v>
      </c>
      <c r="H1303" s="520" t="s">
        <v>414</v>
      </c>
      <c r="I1303" s="510" t="s">
        <v>7800</v>
      </c>
      <c r="J1303" s="522" t="s">
        <v>1489</v>
      </c>
      <c r="K1303" s="524" t="s">
        <v>1157</v>
      </c>
      <c r="L1303" s="511" t="s">
        <v>32</v>
      </c>
      <c r="M1303" s="522">
        <v>24</v>
      </c>
      <c r="N1303" s="506">
        <v>45140</v>
      </c>
      <c r="O1303" s="512">
        <f t="shared" si="61"/>
        <v>8</v>
      </c>
      <c r="P1303" s="512">
        <f t="shared" si="62"/>
        <v>8</v>
      </c>
      <c r="Q1303" s="498" t="str">
        <f t="shared" si="63"/>
        <v>Gastos_Gerais</v>
      </c>
    </row>
    <row r="1304" spans="1:17" ht="24" hidden="1" x14ac:dyDescent="0.2">
      <c r="A1304" s="505">
        <v>6149</v>
      </c>
      <c r="B1304" s="506">
        <v>45147</v>
      </c>
      <c r="C1304" s="536">
        <v>45139</v>
      </c>
      <c r="D1304" s="508" t="s">
        <v>264</v>
      </c>
      <c r="E1304" s="508" t="s">
        <v>402</v>
      </c>
      <c r="F1304" s="509">
        <v>306.3</v>
      </c>
      <c r="G1304" s="508" t="s">
        <v>1487</v>
      </c>
      <c r="H1304" s="510" t="s">
        <v>421</v>
      </c>
      <c r="I1304" s="508" t="s">
        <v>7800</v>
      </c>
      <c r="J1304" s="524" t="s">
        <v>1489</v>
      </c>
      <c r="K1304" s="524" t="s">
        <v>1157</v>
      </c>
      <c r="L1304" s="524" t="s">
        <v>32</v>
      </c>
      <c r="M1304" s="524">
        <v>25</v>
      </c>
      <c r="N1304" s="506">
        <v>45140</v>
      </c>
      <c r="O1304" s="512">
        <f t="shared" si="61"/>
        <v>8</v>
      </c>
      <c r="P1304" s="512">
        <f t="shared" si="62"/>
        <v>8</v>
      </c>
      <c r="Q1304" s="498" t="str">
        <f t="shared" si="63"/>
        <v>Gastos_Gerais</v>
      </c>
    </row>
    <row r="1305" spans="1:17" ht="24" hidden="1" x14ac:dyDescent="0.2">
      <c r="A1305" s="505">
        <v>6150</v>
      </c>
      <c r="B1305" s="506">
        <v>45147</v>
      </c>
      <c r="C1305" s="533">
        <v>45139</v>
      </c>
      <c r="D1305" s="508" t="s">
        <v>264</v>
      </c>
      <c r="E1305" s="520" t="s">
        <v>96</v>
      </c>
      <c r="F1305" s="509">
        <v>987.83</v>
      </c>
      <c r="G1305" s="520" t="s">
        <v>7801</v>
      </c>
      <c r="H1305" s="508" t="s">
        <v>422</v>
      </c>
      <c r="I1305" s="508" t="s">
        <v>4940</v>
      </c>
      <c r="J1305" s="524" t="s">
        <v>4941</v>
      </c>
      <c r="K1305" s="524" t="s">
        <v>1157</v>
      </c>
      <c r="L1305" s="524" t="s">
        <v>32</v>
      </c>
      <c r="M1305" s="524">
        <v>1028</v>
      </c>
      <c r="N1305" s="532">
        <v>45146</v>
      </c>
      <c r="O1305" s="512">
        <f t="shared" si="61"/>
        <v>8</v>
      </c>
      <c r="P1305" s="512">
        <f t="shared" si="62"/>
        <v>8</v>
      </c>
      <c r="Q1305" s="498" t="str">
        <f t="shared" si="63"/>
        <v>Gastos_Gerais</v>
      </c>
    </row>
    <row r="1306" spans="1:17" ht="24" hidden="1" x14ac:dyDescent="0.2">
      <c r="A1306" s="505">
        <v>6151</v>
      </c>
      <c r="B1306" s="506">
        <v>45147</v>
      </c>
      <c r="C1306" s="533">
        <v>45139</v>
      </c>
      <c r="D1306" s="508" t="s">
        <v>264</v>
      </c>
      <c r="E1306" s="520" t="s">
        <v>208</v>
      </c>
      <c r="F1306" s="521">
        <v>285</v>
      </c>
      <c r="G1306" s="520" t="s">
        <v>7802</v>
      </c>
      <c r="H1306" s="520" t="s">
        <v>302</v>
      </c>
      <c r="I1306" s="510" t="s">
        <v>7803</v>
      </c>
      <c r="J1306" s="522" t="s">
        <v>7804</v>
      </c>
      <c r="K1306" s="524" t="s">
        <v>1157</v>
      </c>
      <c r="L1306" s="511" t="s">
        <v>32</v>
      </c>
      <c r="M1306" s="522">
        <v>50605</v>
      </c>
      <c r="N1306" s="506">
        <v>45147</v>
      </c>
      <c r="O1306" s="512">
        <f t="shared" si="61"/>
        <v>8</v>
      </c>
      <c r="P1306" s="512">
        <f t="shared" si="62"/>
        <v>8</v>
      </c>
      <c r="Q1306" s="498" t="str">
        <f t="shared" si="63"/>
        <v>Gastos_Gerais</v>
      </c>
    </row>
    <row r="1307" spans="1:17" ht="24" hidden="1" x14ac:dyDescent="0.2">
      <c r="A1307" s="505">
        <v>6152</v>
      </c>
      <c r="B1307" s="506">
        <v>45147</v>
      </c>
      <c r="C1307" s="536">
        <v>45108</v>
      </c>
      <c r="D1307" s="508" t="s">
        <v>264</v>
      </c>
      <c r="E1307" s="455" t="s">
        <v>65</v>
      </c>
      <c r="F1307" s="521">
        <v>11.43</v>
      </c>
      <c r="G1307" s="520" t="s">
        <v>7805</v>
      </c>
      <c r="H1307" s="520" t="s">
        <v>1032</v>
      </c>
      <c r="I1307" s="510" t="s">
        <v>4753</v>
      </c>
      <c r="J1307" s="518" t="s">
        <v>1182</v>
      </c>
      <c r="K1307" s="524" t="s">
        <v>1307</v>
      </c>
      <c r="L1307" s="524" t="s">
        <v>1307</v>
      </c>
      <c r="M1307" s="522">
        <v>24755</v>
      </c>
      <c r="N1307" s="506">
        <v>45147</v>
      </c>
      <c r="O1307" s="512">
        <f t="shared" si="61"/>
        <v>8</v>
      </c>
      <c r="P1307" s="512">
        <f t="shared" si="62"/>
        <v>7</v>
      </c>
      <c r="Q1307" s="498" t="str">
        <f t="shared" si="63"/>
        <v>Gastos_Gerais</v>
      </c>
    </row>
    <row r="1308" spans="1:17" ht="25.5" hidden="1" x14ac:dyDescent="0.2">
      <c r="A1308" s="505">
        <v>6153</v>
      </c>
      <c r="B1308" s="506">
        <v>45147</v>
      </c>
      <c r="C1308" s="533">
        <v>45139</v>
      </c>
      <c r="D1308" s="520" t="s">
        <v>176</v>
      </c>
      <c r="E1308" s="520" t="s">
        <v>261</v>
      </c>
      <c r="F1308" s="509">
        <v>182.44</v>
      </c>
      <c r="G1308" s="508" t="s">
        <v>1207</v>
      </c>
      <c r="H1308" s="508" t="s">
        <v>419</v>
      </c>
      <c r="I1308" s="508" t="s">
        <v>7796</v>
      </c>
      <c r="J1308" s="524" t="s">
        <v>940</v>
      </c>
      <c r="K1308" s="524" t="s">
        <v>1188</v>
      </c>
      <c r="L1308" s="511" t="s">
        <v>4137</v>
      </c>
      <c r="M1308" s="524">
        <v>188991853</v>
      </c>
      <c r="N1308" s="532">
        <v>45147</v>
      </c>
      <c r="O1308" s="512">
        <f t="shared" si="61"/>
        <v>8</v>
      </c>
      <c r="P1308" s="512">
        <f t="shared" si="62"/>
        <v>8</v>
      </c>
      <c r="Q1308" s="498" t="str">
        <f t="shared" si="63"/>
        <v>Gastos_com_Pessoal</v>
      </c>
    </row>
    <row r="1309" spans="1:17" ht="25.5" hidden="1" x14ac:dyDescent="0.2">
      <c r="A1309" s="505">
        <v>6154</v>
      </c>
      <c r="B1309" s="506">
        <v>45147</v>
      </c>
      <c r="C1309" s="533">
        <v>45139</v>
      </c>
      <c r="D1309" s="508" t="s">
        <v>176</v>
      </c>
      <c r="E1309" s="520" t="s">
        <v>280</v>
      </c>
      <c r="F1309" s="509">
        <v>3034.37</v>
      </c>
      <c r="G1309" s="508" t="s">
        <v>1209</v>
      </c>
      <c r="H1309" s="508" t="s">
        <v>419</v>
      </c>
      <c r="I1309" s="508" t="s">
        <v>7796</v>
      </c>
      <c r="J1309" s="524" t="s">
        <v>940</v>
      </c>
      <c r="K1309" s="524" t="s">
        <v>1188</v>
      </c>
      <c r="L1309" s="511" t="s">
        <v>4137</v>
      </c>
      <c r="M1309" s="524">
        <v>188991853</v>
      </c>
      <c r="N1309" s="532">
        <v>45147</v>
      </c>
      <c r="O1309" s="512">
        <f t="shared" si="61"/>
        <v>8</v>
      </c>
      <c r="P1309" s="512">
        <f t="shared" si="62"/>
        <v>8</v>
      </c>
      <c r="Q1309" s="498" t="str">
        <f t="shared" si="63"/>
        <v>Gastos_com_Pessoal</v>
      </c>
    </row>
    <row r="1310" spans="1:17" ht="25.5" hidden="1" x14ac:dyDescent="0.2">
      <c r="A1310" s="505">
        <v>6155</v>
      </c>
      <c r="B1310" s="506">
        <v>45147</v>
      </c>
      <c r="C1310" s="536">
        <v>45139</v>
      </c>
      <c r="D1310" s="508" t="s">
        <v>176</v>
      </c>
      <c r="E1310" s="520" t="s">
        <v>262</v>
      </c>
      <c r="F1310" s="521">
        <v>1011.46</v>
      </c>
      <c r="G1310" s="520" t="s">
        <v>1210</v>
      </c>
      <c r="H1310" s="508" t="s">
        <v>419</v>
      </c>
      <c r="I1310" s="510" t="s">
        <v>7796</v>
      </c>
      <c r="J1310" s="522" t="s">
        <v>940</v>
      </c>
      <c r="K1310" s="524" t="s">
        <v>1188</v>
      </c>
      <c r="L1310" s="511" t="s">
        <v>4137</v>
      </c>
      <c r="M1310" s="522">
        <v>188991853</v>
      </c>
      <c r="N1310" s="506">
        <v>45147</v>
      </c>
      <c r="O1310" s="512">
        <f t="shared" si="61"/>
        <v>8</v>
      </c>
      <c r="P1310" s="512">
        <f t="shared" si="62"/>
        <v>8</v>
      </c>
      <c r="Q1310" s="498" t="str">
        <f t="shared" si="63"/>
        <v>Gastos_com_Pessoal</v>
      </c>
    </row>
    <row r="1311" spans="1:17" ht="36" hidden="1" x14ac:dyDescent="0.2">
      <c r="A1311" s="505">
        <v>6156</v>
      </c>
      <c r="B1311" s="506">
        <v>45147</v>
      </c>
      <c r="C1311" s="507">
        <v>45139</v>
      </c>
      <c r="D1311" s="508" t="s">
        <v>176</v>
      </c>
      <c r="E1311" s="508" t="s">
        <v>169</v>
      </c>
      <c r="F1311" s="509">
        <v>2890.22</v>
      </c>
      <c r="G1311" s="530" t="s">
        <v>1211</v>
      </c>
      <c r="H1311" s="508" t="s">
        <v>419</v>
      </c>
      <c r="I1311" s="510" t="s">
        <v>7796</v>
      </c>
      <c r="J1311" s="522" t="s">
        <v>940</v>
      </c>
      <c r="K1311" s="522" t="s">
        <v>1188</v>
      </c>
      <c r="L1311" s="511" t="s">
        <v>4137</v>
      </c>
      <c r="M1311" s="511">
        <v>188991853</v>
      </c>
      <c r="N1311" s="532">
        <v>45147</v>
      </c>
      <c r="O1311" s="512">
        <f t="shared" si="61"/>
        <v>8</v>
      </c>
      <c r="P1311" s="512">
        <f t="shared" si="62"/>
        <v>8</v>
      </c>
      <c r="Q1311" s="498" t="str">
        <f t="shared" si="63"/>
        <v>Gastos_com_Pessoal</v>
      </c>
    </row>
    <row r="1312" spans="1:17" ht="25.5" hidden="1" x14ac:dyDescent="0.2">
      <c r="A1312" s="505">
        <v>6157</v>
      </c>
      <c r="B1312" s="506">
        <v>45147</v>
      </c>
      <c r="C1312" s="507">
        <v>45139</v>
      </c>
      <c r="D1312" s="508" t="s">
        <v>176</v>
      </c>
      <c r="E1312" s="508" t="s">
        <v>261</v>
      </c>
      <c r="F1312" s="509">
        <v>2197.0100000000002</v>
      </c>
      <c r="G1312" s="530" t="s">
        <v>1207</v>
      </c>
      <c r="H1312" s="520" t="s">
        <v>423</v>
      </c>
      <c r="I1312" s="510" t="s">
        <v>7798</v>
      </c>
      <c r="J1312" s="522" t="s">
        <v>853</v>
      </c>
      <c r="K1312" s="522" t="s">
        <v>1188</v>
      </c>
      <c r="L1312" s="511" t="s">
        <v>4137</v>
      </c>
      <c r="M1312" s="511">
        <v>188991853</v>
      </c>
      <c r="N1312" s="532">
        <v>45147</v>
      </c>
      <c r="O1312" s="512">
        <f t="shared" si="61"/>
        <v>8</v>
      </c>
      <c r="P1312" s="512">
        <f t="shared" si="62"/>
        <v>8</v>
      </c>
      <c r="Q1312" s="498" t="str">
        <f t="shared" si="63"/>
        <v>Gastos_com_Pessoal</v>
      </c>
    </row>
    <row r="1313" spans="1:17" ht="25.5" hidden="1" x14ac:dyDescent="0.2">
      <c r="A1313" s="505">
        <v>6158</v>
      </c>
      <c r="B1313" s="506">
        <v>45147</v>
      </c>
      <c r="C1313" s="507">
        <v>45139</v>
      </c>
      <c r="D1313" s="508" t="s">
        <v>176</v>
      </c>
      <c r="E1313" s="520" t="s">
        <v>280</v>
      </c>
      <c r="F1313" s="521">
        <v>737.35</v>
      </c>
      <c r="G1313" s="520" t="s">
        <v>1209</v>
      </c>
      <c r="H1313" s="520" t="s">
        <v>423</v>
      </c>
      <c r="I1313" s="510" t="s">
        <v>7798</v>
      </c>
      <c r="J1313" s="522" t="s">
        <v>853</v>
      </c>
      <c r="K1313" s="522" t="s">
        <v>1188</v>
      </c>
      <c r="L1313" s="511" t="s">
        <v>4137</v>
      </c>
      <c r="M1313" s="522">
        <v>188991853</v>
      </c>
      <c r="N1313" s="532">
        <v>45147</v>
      </c>
      <c r="O1313" s="512">
        <f t="shared" si="61"/>
        <v>8</v>
      </c>
      <c r="P1313" s="512">
        <f t="shared" si="62"/>
        <v>8</v>
      </c>
      <c r="Q1313" s="498" t="str">
        <f t="shared" si="63"/>
        <v>Gastos_com_Pessoal</v>
      </c>
    </row>
    <row r="1314" spans="1:17" ht="25.5" hidden="1" x14ac:dyDescent="0.2">
      <c r="A1314" s="505">
        <v>6159</v>
      </c>
      <c r="B1314" s="532">
        <v>45147</v>
      </c>
      <c r="C1314" s="533">
        <v>45139</v>
      </c>
      <c r="D1314" s="508" t="s">
        <v>176</v>
      </c>
      <c r="E1314" s="508" t="s">
        <v>262</v>
      </c>
      <c r="F1314" s="509">
        <v>245.78</v>
      </c>
      <c r="G1314" s="508" t="s">
        <v>1210</v>
      </c>
      <c r="H1314" s="520" t="s">
        <v>423</v>
      </c>
      <c r="I1314" s="508" t="s">
        <v>7798</v>
      </c>
      <c r="J1314" s="524" t="s">
        <v>853</v>
      </c>
      <c r="K1314" s="522" t="s">
        <v>1188</v>
      </c>
      <c r="L1314" s="511" t="s">
        <v>4137</v>
      </c>
      <c r="M1314" s="522">
        <v>188991853</v>
      </c>
      <c r="N1314" s="532">
        <v>45147</v>
      </c>
      <c r="O1314" s="512">
        <f t="shared" si="61"/>
        <v>8</v>
      </c>
      <c r="P1314" s="512">
        <f t="shared" si="62"/>
        <v>8</v>
      </c>
      <c r="Q1314" s="498" t="str">
        <f t="shared" si="63"/>
        <v>Gastos_com_Pessoal</v>
      </c>
    </row>
    <row r="1315" spans="1:17" ht="36" hidden="1" x14ac:dyDescent="0.2">
      <c r="A1315" s="505">
        <v>6160</v>
      </c>
      <c r="B1315" s="506">
        <v>45147</v>
      </c>
      <c r="C1315" s="507">
        <v>45139</v>
      </c>
      <c r="D1315" s="508" t="s">
        <v>176</v>
      </c>
      <c r="E1315" s="520" t="s">
        <v>169</v>
      </c>
      <c r="F1315" s="521">
        <v>4083.93</v>
      </c>
      <c r="G1315" s="520" t="s">
        <v>1211</v>
      </c>
      <c r="H1315" s="520" t="s">
        <v>423</v>
      </c>
      <c r="I1315" s="510" t="s">
        <v>7798</v>
      </c>
      <c r="J1315" s="522" t="s">
        <v>853</v>
      </c>
      <c r="K1315" s="522" t="s">
        <v>1188</v>
      </c>
      <c r="L1315" s="511" t="s">
        <v>4137</v>
      </c>
      <c r="M1315" s="522">
        <v>188991853</v>
      </c>
      <c r="N1315" s="532">
        <v>45147</v>
      </c>
      <c r="O1315" s="512">
        <f t="shared" si="61"/>
        <v>8</v>
      </c>
      <c r="P1315" s="512">
        <f t="shared" si="62"/>
        <v>8</v>
      </c>
      <c r="Q1315" s="498" t="str">
        <f t="shared" si="63"/>
        <v>Gastos_com_Pessoal</v>
      </c>
    </row>
    <row r="1316" spans="1:17" ht="25.5" hidden="1" x14ac:dyDescent="0.2">
      <c r="A1316" s="505">
        <v>6161</v>
      </c>
      <c r="B1316" s="506">
        <v>45147</v>
      </c>
      <c r="C1316" s="507">
        <v>45139</v>
      </c>
      <c r="D1316" s="508" t="s">
        <v>176</v>
      </c>
      <c r="E1316" s="520" t="s">
        <v>261</v>
      </c>
      <c r="F1316" s="521">
        <v>2749.54</v>
      </c>
      <c r="G1316" s="520" t="s">
        <v>1207</v>
      </c>
      <c r="H1316" s="520" t="s">
        <v>302</v>
      </c>
      <c r="I1316" s="510" t="s">
        <v>3817</v>
      </c>
      <c r="J1316" s="522" t="s">
        <v>7806</v>
      </c>
      <c r="K1316" s="522" t="s">
        <v>1188</v>
      </c>
      <c r="L1316" s="511" t="s">
        <v>4137</v>
      </c>
      <c r="M1316" s="522">
        <v>188991853</v>
      </c>
      <c r="N1316" s="532">
        <v>45147</v>
      </c>
      <c r="O1316" s="512">
        <f t="shared" si="61"/>
        <v>8</v>
      </c>
      <c r="P1316" s="512">
        <f t="shared" si="62"/>
        <v>8</v>
      </c>
      <c r="Q1316" s="498" t="str">
        <f t="shared" si="63"/>
        <v>Gastos_com_Pessoal</v>
      </c>
    </row>
    <row r="1317" spans="1:17" ht="25.5" hidden="1" x14ac:dyDescent="0.2">
      <c r="A1317" s="505">
        <v>6162</v>
      </c>
      <c r="B1317" s="506">
        <v>45147</v>
      </c>
      <c r="C1317" s="507">
        <v>45139</v>
      </c>
      <c r="D1317" s="508" t="s">
        <v>176</v>
      </c>
      <c r="E1317" s="520" t="s">
        <v>280</v>
      </c>
      <c r="F1317" s="521">
        <v>4124.32</v>
      </c>
      <c r="G1317" s="520" t="s">
        <v>1209</v>
      </c>
      <c r="H1317" s="520" t="s">
        <v>302</v>
      </c>
      <c r="I1317" s="510" t="s">
        <v>3817</v>
      </c>
      <c r="J1317" s="522" t="s">
        <v>7806</v>
      </c>
      <c r="K1317" s="522" t="s">
        <v>1188</v>
      </c>
      <c r="L1317" s="511" t="s">
        <v>4137</v>
      </c>
      <c r="M1317" s="522">
        <v>188991853</v>
      </c>
      <c r="N1317" s="532">
        <v>45147</v>
      </c>
      <c r="O1317" s="512">
        <f t="shared" si="61"/>
        <v>8</v>
      </c>
      <c r="P1317" s="512">
        <f t="shared" si="62"/>
        <v>8</v>
      </c>
      <c r="Q1317" s="498" t="str">
        <f t="shared" si="63"/>
        <v>Gastos_com_Pessoal</v>
      </c>
    </row>
    <row r="1318" spans="1:17" ht="25.5" hidden="1" x14ac:dyDescent="0.2">
      <c r="A1318" s="505">
        <v>6163</v>
      </c>
      <c r="B1318" s="506">
        <v>45147</v>
      </c>
      <c r="C1318" s="507">
        <v>45139</v>
      </c>
      <c r="D1318" s="508" t="s">
        <v>176</v>
      </c>
      <c r="E1318" s="520" t="s">
        <v>262</v>
      </c>
      <c r="F1318" s="521">
        <v>1374.77</v>
      </c>
      <c r="G1318" s="520" t="s">
        <v>1210</v>
      </c>
      <c r="H1318" s="520" t="s">
        <v>302</v>
      </c>
      <c r="I1318" s="510" t="s">
        <v>3817</v>
      </c>
      <c r="J1318" s="522" t="s">
        <v>7806</v>
      </c>
      <c r="K1318" s="522" t="s">
        <v>1188</v>
      </c>
      <c r="L1318" s="511" t="s">
        <v>4137</v>
      </c>
      <c r="M1318" s="522">
        <v>188991853</v>
      </c>
      <c r="N1318" s="532">
        <v>45147</v>
      </c>
      <c r="O1318" s="512">
        <f t="shared" si="61"/>
        <v>8</v>
      </c>
      <c r="P1318" s="512">
        <f t="shared" si="62"/>
        <v>8</v>
      </c>
      <c r="Q1318" s="498" t="str">
        <f t="shared" si="63"/>
        <v>Gastos_com_Pessoal</v>
      </c>
    </row>
    <row r="1319" spans="1:17" ht="36" hidden="1" x14ac:dyDescent="0.2">
      <c r="A1319" s="505">
        <v>6164</v>
      </c>
      <c r="B1319" s="506">
        <v>45147</v>
      </c>
      <c r="C1319" s="507">
        <v>45139</v>
      </c>
      <c r="D1319" s="508" t="s">
        <v>176</v>
      </c>
      <c r="E1319" s="520" t="s">
        <v>169</v>
      </c>
      <c r="F1319" s="521">
        <v>4738.57</v>
      </c>
      <c r="G1319" s="520" t="s">
        <v>1211</v>
      </c>
      <c r="H1319" s="520" t="s">
        <v>302</v>
      </c>
      <c r="I1319" s="510" t="s">
        <v>3817</v>
      </c>
      <c r="J1319" s="522" t="s">
        <v>7806</v>
      </c>
      <c r="K1319" s="522" t="s">
        <v>1188</v>
      </c>
      <c r="L1319" s="511" t="s">
        <v>4137</v>
      </c>
      <c r="M1319" s="522">
        <v>188991853</v>
      </c>
      <c r="N1319" s="532">
        <v>45147</v>
      </c>
      <c r="O1319" s="512">
        <f t="shared" si="61"/>
        <v>8</v>
      </c>
      <c r="P1319" s="512">
        <f t="shared" si="62"/>
        <v>8</v>
      </c>
      <c r="Q1319" s="498" t="str">
        <f t="shared" si="63"/>
        <v>Gastos_com_Pessoal</v>
      </c>
    </row>
    <row r="1320" spans="1:17" ht="24" hidden="1" x14ac:dyDescent="0.2">
      <c r="A1320" s="505">
        <v>6165</v>
      </c>
      <c r="B1320" s="506">
        <v>45147</v>
      </c>
      <c r="C1320" s="507">
        <v>45139</v>
      </c>
      <c r="D1320" s="508" t="s">
        <v>264</v>
      </c>
      <c r="E1320" s="520" t="s">
        <v>293</v>
      </c>
      <c r="F1320" s="521">
        <v>75</v>
      </c>
      <c r="G1320" s="520" t="s">
        <v>7807</v>
      </c>
      <c r="H1320" s="520" t="s">
        <v>418</v>
      </c>
      <c r="I1320" s="510" t="s">
        <v>4448</v>
      </c>
      <c r="J1320" s="522" t="s">
        <v>4449</v>
      </c>
      <c r="K1320" s="522" t="s">
        <v>1188</v>
      </c>
      <c r="L1320" s="511" t="s">
        <v>4137</v>
      </c>
      <c r="M1320" s="522">
        <v>188991853</v>
      </c>
      <c r="N1320" s="532">
        <v>45147</v>
      </c>
      <c r="O1320" s="512">
        <f t="shared" si="61"/>
        <v>8</v>
      </c>
      <c r="P1320" s="512">
        <f t="shared" si="62"/>
        <v>8</v>
      </c>
      <c r="Q1320" s="498" t="str">
        <f t="shared" si="63"/>
        <v>Gastos_Gerais</v>
      </c>
    </row>
    <row r="1321" spans="1:17" ht="24" hidden="1" x14ac:dyDescent="0.2">
      <c r="A1321" s="505">
        <v>6166</v>
      </c>
      <c r="B1321" s="506">
        <v>45147</v>
      </c>
      <c r="C1321" s="507">
        <v>45139</v>
      </c>
      <c r="D1321" s="508" t="s">
        <v>264</v>
      </c>
      <c r="E1321" s="520" t="s">
        <v>293</v>
      </c>
      <c r="F1321" s="521">
        <v>75</v>
      </c>
      <c r="G1321" s="520" t="s">
        <v>7808</v>
      </c>
      <c r="H1321" s="520" t="s">
        <v>418</v>
      </c>
      <c r="I1321" s="510" t="s">
        <v>4638</v>
      </c>
      <c r="J1321" s="522" t="s">
        <v>4095</v>
      </c>
      <c r="K1321" s="522" t="s">
        <v>1188</v>
      </c>
      <c r="L1321" s="511" t="s">
        <v>4137</v>
      </c>
      <c r="M1321" s="522">
        <v>188991853</v>
      </c>
      <c r="N1321" s="532">
        <v>45147</v>
      </c>
      <c r="O1321" s="512">
        <f t="shared" si="61"/>
        <v>8</v>
      </c>
      <c r="P1321" s="512">
        <f t="shared" si="62"/>
        <v>8</v>
      </c>
      <c r="Q1321" s="498" t="str">
        <f t="shared" si="63"/>
        <v>Gastos_Gerais</v>
      </c>
    </row>
    <row r="1322" spans="1:17" ht="24" hidden="1" x14ac:dyDescent="0.2">
      <c r="A1322" s="505">
        <v>6167</v>
      </c>
      <c r="B1322" s="506">
        <v>45147</v>
      </c>
      <c r="C1322" s="507">
        <v>45139</v>
      </c>
      <c r="D1322" s="508" t="s">
        <v>264</v>
      </c>
      <c r="E1322" s="508" t="s">
        <v>293</v>
      </c>
      <c r="F1322" s="509">
        <v>75</v>
      </c>
      <c r="G1322" s="530" t="s">
        <v>7809</v>
      </c>
      <c r="H1322" s="510" t="s">
        <v>418</v>
      </c>
      <c r="I1322" s="510" t="s">
        <v>7810</v>
      </c>
      <c r="J1322" s="522" t="s">
        <v>917</v>
      </c>
      <c r="K1322" s="522" t="s">
        <v>1188</v>
      </c>
      <c r="L1322" s="511" t="s">
        <v>4137</v>
      </c>
      <c r="M1322" s="511">
        <v>188991853</v>
      </c>
      <c r="N1322" s="532">
        <v>45147</v>
      </c>
      <c r="O1322" s="512">
        <f t="shared" si="61"/>
        <v>8</v>
      </c>
      <c r="P1322" s="512">
        <f t="shared" si="62"/>
        <v>8</v>
      </c>
      <c r="Q1322" s="498" t="str">
        <f t="shared" si="63"/>
        <v>Gastos_Gerais</v>
      </c>
    </row>
    <row r="1323" spans="1:17" ht="24" hidden="1" x14ac:dyDescent="0.2">
      <c r="A1323" s="505">
        <v>6168</v>
      </c>
      <c r="B1323" s="506">
        <v>45147</v>
      </c>
      <c r="C1323" s="507">
        <v>45139</v>
      </c>
      <c r="D1323" s="508" t="s">
        <v>264</v>
      </c>
      <c r="E1323" s="508" t="s">
        <v>293</v>
      </c>
      <c r="F1323" s="509">
        <v>75</v>
      </c>
      <c r="G1323" s="508" t="s">
        <v>7811</v>
      </c>
      <c r="H1323" s="508" t="s">
        <v>418</v>
      </c>
      <c r="I1323" s="508" t="s">
        <v>7812</v>
      </c>
      <c r="J1323" s="524" t="s">
        <v>1028</v>
      </c>
      <c r="K1323" s="524" t="s">
        <v>1188</v>
      </c>
      <c r="L1323" s="511" t="s">
        <v>4137</v>
      </c>
      <c r="M1323" s="524">
        <v>188991853</v>
      </c>
      <c r="N1323" s="532">
        <v>45147</v>
      </c>
      <c r="O1323" s="512">
        <f t="shared" si="61"/>
        <v>8</v>
      </c>
      <c r="P1323" s="512">
        <f t="shared" si="62"/>
        <v>8</v>
      </c>
      <c r="Q1323" s="498" t="str">
        <f t="shared" si="63"/>
        <v>Gastos_Gerais</v>
      </c>
    </row>
    <row r="1324" spans="1:17" ht="24" hidden="1" x14ac:dyDescent="0.2">
      <c r="A1324" s="505">
        <v>6169</v>
      </c>
      <c r="B1324" s="506">
        <v>45147</v>
      </c>
      <c r="C1324" s="507">
        <v>45139</v>
      </c>
      <c r="D1324" s="508" t="s">
        <v>264</v>
      </c>
      <c r="E1324" s="508" t="s">
        <v>293</v>
      </c>
      <c r="F1324" s="509">
        <v>75</v>
      </c>
      <c r="G1324" s="508" t="s">
        <v>7729</v>
      </c>
      <c r="H1324" s="508" t="s">
        <v>418</v>
      </c>
      <c r="I1324" s="508" t="s">
        <v>4527</v>
      </c>
      <c r="J1324" s="524" t="s">
        <v>465</v>
      </c>
      <c r="K1324" s="524" t="s">
        <v>1188</v>
      </c>
      <c r="L1324" s="511" t="s">
        <v>4137</v>
      </c>
      <c r="M1324" s="524">
        <v>188991853</v>
      </c>
      <c r="N1324" s="532">
        <v>45147</v>
      </c>
      <c r="O1324" s="512">
        <f t="shared" si="61"/>
        <v>8</v>
      </c>
      <c r="P1324" s="512">
        <f t="shared" si="62"/>
        <v>8</v>
      </c>
      <c r="Q1324" s="498" t="str">
        <f t="shared" si="63"/>
        <v>Gastos_Gerais</v>
      </c>
    </row>
    <row r="1325" spans="1:17" ht="36" hidden="1" x14ac:dyDescent="0.2">
      <c r="A1325" s="505">
        <v>6170</v>
      </c>
      <c r="B1325" s="506">
        <v>45147</v>
      </c>
      <c r="C1325" s="507">
        <v>45139</v>
      </c>
      <c r="D1325" s="508" t="s">
        <v>264</v>
      </c>
      <c r="E1325" s="508" t="s">
        <v>293</v>
      </c>
      <c r="F1325" s="509">
        <v>42</v>
      </c>
      <c r="G1325" s="508" t="s">
        <v>7813</v>
      </c>
      <c r="H1325" s="508" t="s">
        <v>421</v>
      </c>
      <c r="I1325" s="508" t="s">
        <v>6986</v>
      </c>
      <c r="J1325" s="524" t="s">
        <v>439</v>
      </c>
      <c r="K1325" s="524" t="s">
        <v>1188</v>
      </c>
      <c r="L1325" s="511" t="s">
        <v>4137</v>
      </c>
      <c r="M1325" s="524">
        <v>188991853</v>
      </c>
      <c r="N1325" s="532">
        <v>45147</v>
      </c>
      <c r="O1325" s="512">
        <f t="shared" si="61"/>
        <v>8</v>
      </c>
      <c r="P1325" s="512">
        <f t="shared" si="62"/>
        <v>8</v>
      </c>
      <c r="Q1325" s="498" t="str">
        <f t="shared" si="63"/>
        <v>Gastos_Gerais</v>
      </c>
    </row>
    <row r="1326" spans="1:17" hidden="1" x14ac:dyDescent="0.2">
      <c r="A1326" s="505">
        <v>6171</v>
      </c>
      <c r="B1326" s="506">
        <v>45147</v>
      </c>
      <c r="C1326" s="507">
        <v>45108</v>
      </c>
      <c r="D1326" s="508" t="s">
        <v>264</v>
      </c>
      <c r="E1326" s="520" t="s">
        <v>60</v>
      </c>
      <c r="F1326" s="523">
        <v>56480.94</v>
      </c>
      <c r="G1326" s="520" t="s">
        <v>7495</v>
      </c>
      <c r="H1326" s="510" t="s">
        <v>414</v>
      </c>
      <c r="I1326" s="510" t="s">
        <v>1316</v>
      </c>
      <c r="J1326" s="522" t="s">
        <v>1552</v>
      </c>
      <c r="K1326" s="522" t="s">
        <v>1157</v>
      </c>
      <c r="L1326" s="511" t="s">
        <v>32</v>
      </c>
      <c r="M1326" s="511">
        <v>288</v>
      </c>
      <c r="N1326" s="529">
        <v>45145</v>
      </c>
      <c r="O1326" s="512">
        <f t="shared" si="61"/>
        <v>8</v>
      </c>
      <c r="P1326" s="512">
        <f t="shared" si="62"/>
        <v>7</v>
      </c>
      <c r="Q1326" s="498" t="str">
        <f t="shared" si="63"/>
        <v>Gastos_Gerais</v>
      </c>
    </row>
    <row r="1327" spans="1:17" ht="24" hidden="1" x14ac:dyDescent="0.2">
      <c r="A1327" s="505">
        <v>6172</v>
      </c>
      <c r="B1327" s="506">
        <v>45147</v>
      </c>
      <c r="C1327" s="507">
        <v>45108</v>
      </c>
      <c r="D1327" s="508" t="s">
        <v>264</v>
      </c>
      <c r="E1327" s="508" t="s">
        <v>290</v>
      </c>
      <c r="F1327" s="509">
        <v>94</v>
      </c>
      <c r="G1327" s="508" t="s">
        <v>7814</v>
      </c>
      <c r="H1327" s="508" t="s">
        <v>420</v>
      </c>
      <c r="I1327" s="508" t="s">
        <v>4893</v>
      </c>
      <c r="J1327" s="524" t="s">
        <v>1312</v>
      </c>
      <c r="K1327" s="524" t="s">
        <v>1157</v>
      </c>
      <c r="L1327" s="524" t="s">
        <v>32</v>
      </c>
      <c r="M1327" s="524">
        <v>94</v>
      </c>
      <c r="N1327" s="532">
        <v>45121</v>
      </c>
      <c r="O1327" s="512">
        <f t="shared" si="61"/>
        <v>8</v>
      </c>
      <c r="P1327" s="512">
        <f t="shared" si="62"/>
        <v>7</v>
      </c>
      <c r="Q1327" s="498" t="str">
        <f t="shared" si="63"/>
        <v>Gastos_Gerais</v>
      </c>
    </row>
    <row r="1328" spans="1:17" ht="24" hidden="1" x14ac:dyDescent="0.2">
      <c r="A1328" s="505">
        <v>6173</v>
      </c>
      <c r="B1328" s="506">
        <v>45147</v>
      </c>
      <c r="C1328" s="507">
        <v>45108</v>
      </c>
      <c r="D1328" s="508" t="s">
        <v>264</v>
      </c>
      <c r="E1328" s="520" t="s">
        <v>180</v>
      </c>
      <c r="F1328" s="521">
        <v>470.25</v>
      </c>
      <c r="G1328" s="520" t="s">
        <v>5859</v>
      </c>
      <c r="H1328" s="520" t="s">
        <v>493</v>
      </c>
      <c r="I1328" s="510" t="s">
        <v>7815</v>
      </c>
      <c r="J1328" s="522" t="s">
        <v>1432</v>
      </c>
      <c r="K1328" s="524" t="s">
        <v>1157</v>
      </c>
      <c r="L1328" s="524" t="s">
        <v>32</v>
      </c>
      <c r="M1328" s="522">
        <v>2023469</v>
      </c>
      <c r="N1328" s="506">
        <v>45131</v>
      </c>
      <c r="O1328" s="512">
        <f t="shared" si="61"/>
        <v>8</v>
      </c>
      <c r="P1328" s="512">
        <f t="shared" si="62"/>
        <v>7</v>
      </c>
      <c r="Q1328" s="498" t="str">
        <f t="shared" si="63"/>
        <v>Gastos_Gerais</v>
      </c>
    </row>
    <row r="1329" spans="1:17" ht="24" hidden="1" x14ac:dyDescent="0.2">
      <c r="A1329" s="505">
        <v>6174</v>
      </c>
      <c r="B1329" s="506">
        <v>45147</v>
      </c>
      <c r="C1329" s="507">
        <v>45108</v>
      </c>
      <c r="D1329" s="508" t="s">
        <v>264</v>
      </c>
      <c r="E1329" s="520" t="s">
        <v>180</v>
      </c>
      <c r="F1329" s="521">
        <v>4656.71</v>
      </c>
      <c r="G1329" s="520" t="s">
        <v>5859</v>
      </c>
      <c r="H1329" s="520" t="s">
        <v>1032</v>
      </c>
      <c r="I1329" s="510" t="s">
        <v>7815</v>
      </c>
      <c r="J1329" s="522" t="s">
        <v>1432</v>
      </c>
      <c r="K1329" s="524" t="s">
        <v>1157</v>
      </c>
      <c r="L1329" s="524" t="s">
        <v>32</v>
      </c>
      <c r="M1329" s="522">
        <v>2023468</v>
      </c>
      <c r="N1329" s="506">
        <v>45131</v>
      </c>
      <c r="O1329" s="512">
        <f t="shared" si="61"/>
        <v>8</v>
      </c>
      <c r="P1329" s="512">
        <f t="shared" si="62"/>
        <v>7</v>
      </c>
      <c r="Q1329" s="498" t="str">
        <f t="shared" si="63"/>
        <v>Gastos_Gerais</v>
      </c>
    </row>
    <row r="1330" spans="1:17" ht="24" hidden="1" x14ac:dyDescent="0.2">
      <c r="A1330" s="505">
        <v>6175</v>
      </c>
      <c r="B1330" s="506">
        <v>45147</v>
      </c>
      <c r="C1330" s="536">
        <v>45108</v>
      </c>
      <c r="D1330" s="508" t="s">
        <v>264</v>
      </c>
      <c r="E1330" s="520" t="s">
        <v>180</v>
      </c>
      <c r="F1330" s="521">
        <v>2508</v>
      </c>
      <c r="G1330" s="520" t="s">
        <v>5859</v>
      </c>
      <c r="H1330" s="520" t="s">
        <v>414</v>
      </c>
      <c r="I1330" s="510" t="s">
        <v>7815</v>
      </c>
      <c r="J1330" s="522" t="s">
        <v>1432</v>
      </c>
      <c r="K1330" s="522" t="s">
        <v>1157</v>
      </c>
      <c r="L1330" s="511" t="s">
        <v>32</v>
      </c>
      <c r="M1330" s="522">
        <v>2023470</v>
      </c>
      <c r="N1330" s="506">
        <v>45131</v>
      </c>
      <c r="O1330" s="512">
        <f t="shared" si="61"/>
        <v>8</v>
      </c>
      <c r="P1330" s="512">
        <f t="shared" si="62"/>
        <v>7</v>
      </c>
      <c r="Q1330" s="498" t="str">
        <f t="shared" si="63"/>
        <v>Gastos_Gerais</v>
      </c>
    </row>
    <row r="1331" spans="1:17" ht="24" hidden="1" x14ac:dyDescent="0.2">
      <c r="A1331" s="505">
        <v>6176</v>
      </c>
      <c r="B1331" s="506">
        <v>45147</v>
      </c>
      <c r="C1331" s="507">
        <v>45108</v>
      </c>
      <c r="D1331" s="508" t="s">
        <v>264</v>
      </c>
      <c r="E1331" s="520" t="s">
        <v>247</v>
      </c>
      <c r="F1331" s="521">
        <v>1800</v>
      </c>
      <c r="G1331" s="520" t="s">
        <v>7816</v>
      </c>
      <c r="H1331" s="520" t="s">
        <v>1032</v>
      </c>
      <c r="I1331" s="510" t="s">
        <v>7815</v>
      </c>
      <c r="J1331" s="522" t="s">
        <v>1432</v>
      </c>
      <c r="K1331" s="522" t="s">
        <v>1157</v>
      </c>
      <c r="L1331" s="511" t="s">
        <v>32</v>
      </c>
      <c r="M1331" s="522">
        <v>10768</v>
      </c>
      <c r="N1331" s="506">
        <v>45131</v>
      </c>
      <c r="O1331" s="512">
        <f t="shared" si="61"/>
        <v>8</v>
      </c>
      <c r="P1331" s="512">
        <f t="shared" si="62"/>
        <v>7</v>
      </c>
      <c r="Q1331" s="498" t="str">
        <f t="shared" si="63"/>
        <v>Gastos_Gerais</v>
      </c>
    </row>
    <row r="1332" spans="1:17" ht="36" hidden="1" x14ac:dyDescent="0.2">
      <c r="A1332" s="505">
        <v>6177</v>
      </c>
      <c r="B1332" s="506">
        <v>45147</v>
      </c>
      <c r="C1332" s="507">
        <v>45108</v>
      </c>
      <c r="D1332" s="508" t="s">
        <v>141</v>
      </c>
      <c r="E1332" s="520" t="s">
        <v>220</v>
      </c>
      <c r="F1332" s="521">
        <v>500</v>
      </c>
      <c r="G1332" s="520" t="s">
        <v>7817</v>
      </c>
      <c r="H1332" s="520" t="s">
        <v>1032</v>
      </c>
      <c r="I1332" s="510" t="s">
        <v>7815</v>
      </c>
      <c r="J1332" s="522" t="s">
        <v>1432</v>
      </c>
      <c r="K1332" s="522" t="s">
        <v>1157</v>
      </c>
      <c r="L1332" s="511" t="s">
        <v>32</v>
      </c>
      <c r="M1332" s="522">
        <v>10768</v>
      </c>
      <c r="N1332" s="506">
        <v>45131</v>
      </c>
      <c r="O1332" s="512">
        <f t="shared" si="61"/>
        <v>8</v>
      </c>
      <c r="P1332" s="512">
        <f t="shared" si="62"/>
        <v>7</v>
      </c>
      <c r="Q1332" s="498" t="str">
        <f t="shared" si="63"/>
        <v>Aquisição_de_Bens_Permanentes</v>
      </c>
    </row>
    <row r="1333" spans="1:17" hidden="1" x14ac:dyDescent="0.2">
      <c r="A1333" s="505">
        <v>6178</v>
      </c>
      <c r="B1333" s="506">
        <v>45147</v>
      </c>
      <c r="C1333" s="507">
        <v>45108</v>
      </c>
      <c r="D1333" s="508" t="s">
        <v>264</v>
      </c>
      <c r="E1333" s="520" t="s">
        <v>398</v>
      </c>
      <c r="F1333" s="521">
        <v>2155.21</v>
      </c>
      <c r="G1333" s="520" t="s">
        <v>1271</v>
      </c>
      <c r="H1333" s="520" t="s">
        <v>1032</v>
      </c>
      <c r="I1333" s="510" t="s">
        <v>6548</v>
      </c>
      <c r="J1333" s="522" t="s">
        <v>1816</v>
      </c>
      <c r="K1333" s="522" t="s">
        <v>1157</v>
      </c>
      <c r="L1333" s="511" t="s">
        <v>32</v>
      </c>
      <c r="M1333" s="522">
        <v>10873</v>
      </c>
      <c r="N1333" s="506">
        <v>45125</v>
      </c>
      <c r="O1333" s="512">
        <f t="shared" si="61"/>
        <v>8</v>
      </c>
      <c r="P1333" s="512">
        <f t="shared" si="62"/>
        <v>7</v>
      </c>
      <c r="Q1333" s="498" t="str">
        <f t="shared" si="63"/>
        <v>Gastos_Gerais</v>
      </c>
    </row>
    <row r="1334" spans="1:17" ht="24" hidden="1" x14ac:dyDescent="0.2">
      <c r="A1334" s="505">
        <v>6179</v>
      </c>
      <c r="B1334" s="506">
        <v>45147</v>
      </c>
      <c r="C1334" s="507">
        <v>45078</v>
      </c>
      <c r="D1334" s="508" t="s">
        <v>264</v>
      </c>
      <c r="E1334" s="520" t="s">
        <v>138</v>
      </c>
      <c r="F1334" s="521">
        <v>1399.93</v>
      </c>
      <c r="G1334" s="510" t="s">
        <v>138</v>
      </c>
      <c r="H1334" s="520" t="s">
        <v>419</v>
      </c>
      <c r="I1334" s="510" t="s">
        <v>1237</v>
      </c>
      <c r="J1334" s="522" t="s">
        <v>7239</v>
      </c>
      <c r="K1334" s="522" t="s">
        <v>1157</v>
      </c>
      <c r="L1334" s="511" t="s">
        <v>32</v>
      </c>
      <c r="M1334" s="522">
        <v>10443</v>
      </c>
      <c r="N1334" s="506">
        <v>45107</v>
      </c>
      <c r="O1334" s="512">
        <f t="shared" si="61"/>
        <v>8</v>
      </c>
      <c r="P1334" s="512">
        <f t="shared" si="62"/>
        <v>6</v>
      </c>
      <c r="Q1334" s="498" t="str">
        <f t="shared" si="63"/>
        <v>Gastos_Gerais</v>
      </c>
    </row>
    <row r="1335" spans="1:17" ht="24" hidden="1" x14ac:dyDescent="0.2">
      <c r="A1335" s="505">
        <v>6180</v>
      </c>
      <c r="B1335" s="506">
        <v>45147</v>
      </c>
      <c r="C1335" s="507">
        <v>45078</v>
      </c>
      <c r="D1335" s="508" t="s">
        <v>264</v>
      </c>
      <c r="E1335" s="520" t="s">
        <v>138</v>
      </c>
      <c r="F1335" s="521">
        <v>568.22</v>
      </c>
      <c r="G1335" s="510" t="s">
        <v>138</v>
      </c>
      <c r="H1335" s="520" t="s">
        <v>302</v>
      </c>
      <c r="I1335" s="510" t="s">
        <v>1237</v>
      </c>
      <c r="J1335" s="522" t="s">
        <v>7239</v>
      </c>
      <c r="K1335" s="522" t="s">
        <v>1157</v>
      </c>
      <c r="L1335" s="511" t="s">
        <v>32</v>
      </c>
      <c r="M1335" s="522">
        <v>10477</v>
      </c>
      <c r="N1335" s="506">
        <v>45107</v>
      </c>
      <c r="O1335" s="512">
        <f t="shared" si="61"/>
        <v>8</v>
      </c>
      <c r="P1335" s="512">
        <f t="shared" si="62"/>
        <v>6</v>
      </c>
      <c r="Q1335" s="498" t="str">
        <f t="shared" si="63"/>
        <v>Gastos_Gerais</v>
      </c>
    </row>
    <row r="1336" spans="1:17" ht="60" hidden="1" x14ac:dyDescent="0.2">
      <c r="A1336" s="505">
        <v>6181</v>
      </c>
      <c r="B1336" s="506">
        <v>45147</v>
      </c>
      <c r="C1336" s="507">
        <v>45108</v>
      </c>
      <c r="D1336" s="508" t="s">
        <v>264</v>
      </c>
      <c r="E1336" s="520" t="s">
        <v>211</v>
      </c>
      <c r="F1336" s="521">
        <v>27941.52</v>
      </c>
      <c r="G1336" s="520" t="s">
        <v>7818</v>
      </c>
      <c r="H1336" s="520" t="s">
        <v>303</v>
      </c>
      <c r="I1336" s="510" t="s">
        <v>1549</v>
      </c>
      <c r="J1336" s="522" t="s">
        <v>1550</v>
      </c>
      <c r="K1336" s="522" t="s">
        <v>1157</v>
      </c>
      <c r="L1336" s="511" t="s">
        <v>1158</v>
      </c>
      <c r="M1336" s="522">
        <v>22</v>
      </c>
      <c r="N1336" s="506">
        <v>45147</v>
      </c>
      <c r="O1336" s="512">
        <f t="shared" si="61"/>
        <v>8</v>
      </c>
      <c r="P1336" s="512">
        <f t="shared" si="62"/>
        <v>7</v>
      </c>
      <c r="Q1336" s="498" t="str">
        <f t="shared" si="63"/>
        <v>Gastos_Gerais</v>
      </c>
    </row>
    <row r="1337" spans="1:17" ht="25.5" hidden="1" x14ac:dyDescent="0.2">
      <c r="A1337" s="505">
        <v>6182</v>
      </c>
      <c r="B1337" s="506">
        <v>45147</v>
      </c>
      <c r="C1337" s="507">
        <v>45108</v>
      </c>
      <c r="D1337" s="508" t="s">
        <v>176</v>
      </c>
      <c r="E1337" s="520" t="s">
        <v>331</v>
      </c>
      <c r="F1337" s="521">
        <v>23815.55</v>
      </c>
      <c r="G1337" s="520" t="s">
        <v>8295</v>
      </c>
      <c r="H1337" s="520" t="s">
        <v>303</v>
      </c>
      <c r="I1337" s="510" t="s">
        <v>1428</v>
      </c>
      <c r="J1337" s="522" t="s">
        <v>1429</v>
      </c>
      <c r="K1337" s="522" t="s">
        <v>1157</v>
      </c>
      <c r="L1337" s="511" t="s">
        <v>1157</v>
      </c>
      <c r="M1337" s="522">
        <v>687203</v>
      </c>
      <c r="N1337" s="506">
        <v>45147</v>
      </c>
      <c r="O1337" s="512">
        <f t="shared" si="61"/>
        <v>8</v>
      </c>
      <c r="P1337" s="512">
        <f t="shared" si="62"/>
        <v>7</v>
      </c>
      <c r="Q1337" s="498" t="str">
        <f t="shared" si="63"/>
        <v>Gastos_com_Pessoal</v>
      </c>
    </row>
    <row r="1338" spans="1:17" ht="25.5" hidden="1" x14ac:dyDescent="0.2">
      <c r="A1338" s="505">
        <v>6183</v>
      </c>
      <c r="B1338" s="506">
        <v>45147</v>
      </c>
      <c r="C1338" s="507">
        <v>45108</v>
      </c>
      <c r="D1338" s="508" t="s">
        <v>176</v>
      </c>
      <c r="E1338" s="520" t="s">
        <v>8</v>
      </c>
      <c r="F1338" s="521">
        <v>10170.6</v>
      </c>
      <c r="G1338" s="520" t="s">
        <v>8326</v>
      </c>
      <c r="H1338" s="520" t="s">
        <v>303</v>
      </c>
      <c r="I1338" s="510" t="s">
        <v>1437</v>
      </c>
      <c r="J1338" s="511" t="s">
        <v>1429</v>
      </c>
      <c r="K1338" s="522" t="s">
        <v>1157</v>
      </c>
      <c r="L1338" s="511" t="s">
        <v>1157</v>
      </c>
      <c r="M1338" s="522">
        <v>695329</v>
      </c>
      <c r="N1338" s="506">
        <v>45147</v>
      </c>
      <c r="O1338" s="512">
        <f t="shared" si="61"/>
        <v>8</v>
      </c>
      <c r="P1338" s="512">
        <f t="shared" si="62"/>
        <v>7</v>
      </c>
      <c r="Q1338" s="498" t="str">
        <f t="shared" si="63"/>
        <v>Gastos_com_Pessoal</v>
      </c>
    </row>
    <row r="1339" spans="1:17" ht="24" hidden="1" x14ac:dyDescent="0.2">
      <c r="A1339" s="505">
        <v>6184</v>
      </c>
      <c r="B1339" s="506">
        <v>45147</v>
      </c>
      <c r="C1339" s="507">
        <v>45139</v>
      </c>
      <c r="D1339" s="508" t="s">
        <v>264</v>
      </c>
      <c r="E1339" s="520" t="s">
        <v>320</v>
      </c>
      <c r="F1339" s="521">
        <v>2000</v>
      </c>
      <c r="G1339" s="510" t="s">
        <v>7819</v>
      </c>
      <c r="H1339" s="520" t="s">
        <v>416</v>
      </c>
      <c r="I1339" s="510" t="s">
        <v>7820</v>
      </c>
      <c r="J1339" s="522" t="s">
        <v>7821</v>
      </c>
      <c r="K1339" s="522" t="s">
        <v>1157</v>
      </c>
      <c r="L1339" s="511" t="s">
        <v>32</v>
      </c>
      <c r="M1339" s="522">
        <v>2023788</v>
      </c>
      <c r="N1339" s="506">
        <v>45147</v>
      </c>
      <c r="O1339" s="512">
        <f t="shared" si="61"/>
        <v>8</v>
      </c>
      <c r="P1339" s="512">
        <f t="shared" si="62"/>
        <v>8</v>
      </c>
      <c r="Q1339" s="498" t="str">
        <f t="shared" si="63"/>
        <v>Gastos_Gerais</v>
      </c>
    </row>
    <row r="1340" spans="1:17" hidden="1" x14ac:dyDescent="0.2">
      <c r="A1340" s="505">
        <v>6185</v>
      </c>
      <c r="B1340" s="506">
        <v>45147</v>
      </c>
      <c r="C1340" s="507">
        <v>45108</v>
      </c>
      <c r="D1340" s="508" t="s">
        <v>264</v>
      </c>
      <c r="E1340" s="520" t="s">
        <v>60</v>
      </c>
      <c r="F1340" s="521">
        <v>38755.9</v>
      </c>
      <c r="G1340" s="510" t="s">
        <v>7492</v>
      </c>
      <c r="H1340" s="520" t="s">
        <v>493</v>
      </c>
      <c r="I1340" s="510" t="s">
        <v>7539</v>
      </c>
      <c r="J1340" s="522" t="s">
        <v>1423</v>
      </c>
      <c r="K1340" s="522" t="s">
        <v>1157</v>
      </c>
      <c r="L1340" s="511" t="s">
        <v>32</v>
      </c>
      <c r="M1340" s="522">
        <v>51</v>
      </c>
      <c r="N1340" s="506">
        <v>45142</v>
      </c>
      <c r="O1340" s="512">
        <f t="shared" si="61"/>
        <v>8</v>
      </c>
      <c r="P1340" s="512">
        <f t="shared" si="62"/>
        <v>7</v>
      </c>
      <c r="Q1340" s="498" t="str">
        <f t="shared" si="63"/>
        <v>Gastos_Gerais</v>
      </c>
    </row>
    <row r="1341" spans="1:17" hidden="1" x14ac:dyDescent="0.2">
      <c r="A1341" s="505">
        <v>6186</v>
      </c>
      <c r="B1341" s="506">
        <v>45147</v>
      </c>
      <c r="C1341" s="507">
        <v>45108</v>
      </c>
      <c r="D1341" s="508" t="s">
        <v>264</v>
      </c>
      <c r="E1341" s="520" t="s">
        <v>60</v>
      </c>
      <c r="F1341" s="521">
        <v>34604.959999999999</v>
      </c>
      <c r="G1341" s="510" t="s">
        <v>7494</v>
      </c>
      <c r="H1341" s="520" t="s">
        <v>417</v>
      </c>
      <c r="I1341" s="510" t="s">
        <v>7539</v>
      </c>
      <c r="J1341" s="522" t="s">
        <v>1423</v>
      </c>
      <c r="K1341" s="522" t="s">
        <v>1157</v>
      </c>
      <c r="L1341" s="511" t="s">
        <v>32</v>
      </c>
      <c r="M1341" s="522">
        <v>52</v>
      </c>
      <c r="N1341" s="506">
        <v>45142</v>
      </c>
      <c r="O1341" s="512">
        <f t="shared" si="61"/>
        <v>8</v>
      </c>
      <c r="P1341" s="512">
        <f t="shared" si="62"/>
        <v>7</v>
      </c>
      <c r="Q1341" s="498" t="str">
        <f t="shared" si="63"/>
        <v>Gastos_Gerais</v>
      </c>
    </row>
    <row r="1342" spans="1:17" hidden="1" x14ac:dyDescent="0.2">
      <c r="A1342" s="505">
        <v>6187</v>
      </c>
      <c r="B1342" s="506">
        <v>45147</v>
      </c>
      <c r="C1342" s="507">
        <v>45108</v>
      </c>
      <c r="D1342" s="508" t="s">
        <v>264</v>
      </c>
      <c r="E1342" s="520" t="s">
        <v>60</v>
      </c>
      <c r="F1342" s="521">
        <v>47163.5</v>
      </c>
      <c r="G1342" s="510" t="s">
        <v>7493</v>
      </c>
      <c r="H1342" s="520" t="s">
        <v>423</v>
      </c>
      <c r="I1342" s="510" t="s">
        <v>7539</v>
      </c>
      <c r="J1342" s="522" t="s">
        <v>1423</v>
      </c>
      <c r="K1342" s="522" t="s">
        <v>1157</v>
      </c>
      <c r="L1342" s="511" t="s">
        <v>32</v>
      </c>
      <c r="M1342" s="522">
        <v>53</v>
      </c>
      <c r="N1342" s="506">
        <v>45142</v>
      </c>
      <c r="O1342" s="512">
        <f t="shared" si="61"/>
        <v>8</v>
      </c>
      <c r="P1342" s="512">
        <f t="shared" si="62"/>
        <v>7</v>
      </c>
      <c r="Q1342" s="498" t="str">
        <f t="shared" si="63"/>
        <v>Gastos_Gerais</v>
      </c>
    </row>
    <row r="1343" spans="1:17" hidden="1" x14ac:dyDescent="0.2">
      <c r="A1343" s="505">
        <v>6188</v>
      </c>
      <c r="B1343" s="506">
        <v>45147</v>
      </c>
      <c r="C1343" s="507">
        <v>45139</v>
      </c>
      <c r="D1343" s="508" t="s">
        <v>264</v>
      </c>
      <c r="E1343" s="520" t="s">
        <v>60</v>
      </c>
      <c r="F1343" s="521">
        <v>20682.86</v>
      </c>
      <c r="G1343" s="510" t="s">
        <v>7491</v>
      </c>
      <c r="H1343" s="520" t="s">
        <v>418</v>
      </c>
      <c r="I1343" s="510" t="s">
        <v>1350</v>
      </c>
      <c r="J1343" s="522" t="s">
        <v>1351</v>
      </c>
      <c r="K1343" s="522" t="s">
        <v>1157</v>
      </c>
      <c r="L1343" s="511" t="s">
        <v>32</v>
      </c>
      <c r="M1343" s="522">
        <v>121</v>
      </c>
      <c r="N1343" s="506">
        <v>45145</v>
      </c>
      <c r="O1343" s="512">
        <f t="shared" si="61"/>
        <v>8</v>
      </c>
      <c r="P1343" s="512">
        <f t="shared" si="62"/>
        <v>8</v>
      </c>
      <c r="Q1343" s="498" t="str">
        <f t="shared" si="63"/>
        <v>Gastos_Gerais</v>
      </c>
    </row>
    <row r="1344" spans="1:17" ht="24" hidden="1" x14ac:dyDescent="0.2">
      <c r="A1344" s="505">
        <v>6189</v>
      </c>
      <c r="B1344" s="506">
        <v>45147</v>
      </c>
      <c r="C1344" s="507">
        <v>45078</v>
      </c>
      <c r="D1344" s="508" t="s">
        <v>264</v>
      </c>
      <c r="E1344" s="520" t="s">
        <v>138</v>
      </c>
      <c r="F1344" s="521">
        <v>1999.27</v>
      </c>
      <c r="G1344" s="510" t="s">
        <v>138</v>
      </c>
      <c r="H1344" s="520" t="s">
        <v>423</v>
      </c>
      <c r="I1344" s="510" t="s">
        <v>1237</v>
      </c>
      <c r="J1344" s="522" t="s">
        <v>7239</v>
      </c>
      <c r="K1344" s="522" t="s">
        <v>1157</v>
      </c>
      <c r="L1344" s="511" t="s">
        <v>32</v>
      </c>
      <c r="M1344" s="522">
        <v>10463</v>
      </c>
      <c r="N1344" s="506">
        <v>45107</v>
      </c>
      <c r="O1344" s="512">
        <f t="shared" si="61"/>
        <v>8</v>
      </c>
      <c r="P1344" s="512">
        <f t="shared" si="62"/>
        <v>6</v>
      </c>
      <c r="Q1344" s="498" t="str">
        <f t="shared" si="63"/>
        <v>Gastos_Gerais</v>
      </c>
    </row>
    <row r="1345" spans="1:17" ht="24" hidden="1" x14ac:dyDescent="0.2">
      <c r="A1345" s="505">
        <v>6190</v>
      </c>
      <c r="B1345" s="506">
        <v>45147</v>
      </c>
      <c r="C1345" s="507">
        <v>45078</v>
      </c>
      <c r="D1345" s="508" t="s">
        <v>264</v>
      </c>
      <c r="E1345" s="520" t="s">
        <v>138</v>
      </c>
      <c r="F1345" s="521">
        <v>1613.3</v>
      </c>
      <c r="G1345" s="510" t="s">
        <v>138</v>
      </c>
      <c r="H1345" s="520" t="s">
        <v>493</v>
      </c>
      <c r="I1345" s="510" t="s">
        <v>1237</v>
      </c>
      <c r="J1345" s="522" t="s">
        <v>7239</v>
      </c>
      <c r="K1345" s="522" t="s">
        <v>1157</v>
      </c>
      <c r="L1345" s="511" t="s">
        <v>32</v>
      </c>
      <c r="M1345" s="522">
        <v>10444</v>
      </c>
      <c r="N1345" s="506">
        <v>45107</v>
      </c>
      <c r="O1345" s="512">
        <f t="shared" si="61"/>
        <v>8</v>
      </c>
      <c r="P1345" s="512">
        <f t="shared" si="62"/>
        <v>6</v>
      </c>
      <c r="Q1345" s="498" t="str">
        <f t="shared" si="63"/>
        <v>Gastos_Gerais</v>
      </c>
    </row>
    <row r="1346" spans="1:17" ht="24" hidden="1" x14ac:dyDescent="0.2">
      <c r="A1346" s="505">
        <v>6191</v>
      </c>
      <c r="B1346" s="506">
        <v>45147</v>
      </c>
      <c r="C1346" s="507">
        <v>45078</v>
      </c>
      <c r="D1346" s="508" t="s">
        <v>264</v>
      </c>
      <c r="E1346" s="520" t="s">
        <v>138</v>
      </c>
      <c r="F1346" s="521">
        <v>2370.11</v>
      </c>
      <c r="G1346" s="510" t="s">
        <v>138</v>
      </c>
      <c r="H1346" s="520" t="s">
        <v>414</v>
      </c>
      <c r="I1346" s="510" t="s">
        <v>1237</v>
      </c>
      <c r="J1346" s="522" t="s">
        <v>7239</v>
      </c>
      <c r="K1346" s="522" t="s">
        <v>1157</v>
      </c>
      <c r="L1346" s="511" t="s">
        <v>32</v>
      </c>
      <c r="M1346" s="522">
        <v>10476</v>
      </c>
      <c r="N1346" s="506">
        <v>45107</v>
      </c>
      <c r="O1346" s="512">
        <f t="shared" si="61"/>
        <v>8</v>
      </c>
      <c r="P1346" s="512">
        <f t="shared" si="62"/>
        <v>6</v>
      </c>
      <c r="Q1346" s="498" t="str">
        <f t="shared" si="63"/>
        <v>Gastos_Gerais</v>
      </c>
    </row>
    <row r="1347" spans="1:17" ht="24" hidden="1" x14ac:dyDescent="0.2">
      <c r="A1347" s="505">
        <v>6192</v>
      </c>
      <c r="B1347" s="506">
        <v>45147</v>
      </c>
      <c r="C1347" s="507">
        <v>45078</v>
      </c>
      <c r="D1347" s="508" t="s">
        <v>264</v>
      </c>
      <c r="E1347" s="520" t="s">
        <v>138</v>
      </c>
      <c r="F1347" s="521">
        <v>1363.22</v>
      </c>
      <c r="G1347" s="510" t="s">
        <v>138</v>
      </c>
      <c r="H1347" s="520" t="s">
        <v>421</v>
      </c>
      <c r="I1347" s="510" t="s">
        <v>1237</v>
      </c>
      <c r="J1347" s="522" t="s">
        <v>7239</v>
      </c>
      <c r="K1347" s="522" t="s">
        <v>1157</v>
      </c>
      <c r="L1347" s="511" t="s">
        <v>32</v>
      </c>
      <c r="M1347" s="522">
        <v>10445</v>
      </c>
      <c r="N1347" s="506">
        <v>45107</v>
      </c>
      <c r="O1347" s="512">
        <f t="shared" si="61"/>
        <v>8</v>
      </c>
      <c r="P1347" s="512">
        <f t="shared" si="62"/>
        <v>6</v>
      </c>
      <c r="Q1347" s="498" t="str">
        <f t="shared" si="63"/>
        <v>Gastos_Gerais</v>
      </c>
    </row>
    <row r="1348" spans="1:17" ht="24" hidden="1" x14ac:dyDescent="0.2">
      <c r="A1348" s="505">
        <v>6193</v>
      </c>
      <c r="B1348" s="506">
        <v>45147</v>
      </c>
      <c r="C1348" s="507">
        <v>45108</v>
      </c>
      <c r="D1348" s="508" t="s">
        <v>264</v>
      </c>
      <c r="E1348" s="520" t="s">
        <v>290</v>
      </c>
      <c r="F1348" s="521">
        <v>80</v>
      </c>
      <c r="G1348" s="510" t="s">
        <v>7822</v>
      </c>
      <c r="H1348" s="520" t="s">
        <v>420</v>
      </c>
      <c r="I1348" s="508" t="s">
        <v>7684</v>
      </c>
      <c r="J1348" s="522" t="s">
        <v>7685</v>
      </c>
      <c r="K1348" s="522" t="s">
        <v>1157</v>
      </c>
      <c r="L1348" s="511" t="s">
        <v>32</v>
      </c>
      <c r="M1348" s="522">
        <v>1095</v>
      </c>
      <c r="N1348" s="506">
        <v>45133</v>
      </c>
      <c r="O1348" s="512">
        <f t="shared" si="61"/>
        <v>8</v>
      </c>
      <c r="P1348" s="512">
        <f t="shared" si="62"/>
        <v>7</v>
      </c>
      <c r="Q1348" s="498" t="str">
        <f t="shared" si="63"/>
        <v>Gastos_Gerais</v>
      </c>
    </row>
    <row r="1349" spans="1:17" ht="24" hidden="1" x14ac:dyDescent="0.2">
      <c r="A1349" s="505">
        <v>6194</v>
      </c>
      <c r="B1349" s="506">
        <v>45147</v>
      </c>
      <c r="C1349" s="507">
        <v>45078</v>
      </c>
      <c r="D1349" s="508" t="s">
        <v>264</v>
      </c>
      <c r="E1349" s="520" t="s">
        <v>138</v>
      </c>
      <c r="F1349" s="521">
        <v>2399.0500000000002</v>
      </c>
      <c r="G1349" s="510" t="s">
        <v>138</v>
      </c>
      <c r="H1349" s="520" t="s">
        <v>416</v>
      </c>
      <c r="I1349" s="510" t="s">
        <v>1237</v>
      </c>
      <c r="J1349" s="522" t="s">
        <v>7239</v>
      </c>
      <c r="K1349" s="522" t="s">
        <v>1157</v>
      </c>
      <c r="L1349" s="511" t="s">
        <v>32</v>
      </c>
      <c r="M1349" s="522">
        <v>10884</v>
      </c>
      <c r="N1349" s="506">
        <v>45117</v>
      </c>
      <c r="O1349" s="512">
        <f t="shared" ref="O1349:O1412" si="64">IF(B1349=0,0,IF(YEAR(B1349)=$P$1,MONTH(B1349)-$O$1+1,(YEAR(B1349)-$P$1)*12-$O$1+1+MONTH(B1349)))</f>
        <v>8</v>
      </c>
      <c r="P1349" s="512">
        <f t="shared" ref="P1349:P1412" si="65">IF(C1349=0,0,IF(YEAR(C1349)=$P$1,MONTH(C1349)-$O$1+1,(YEAR(C1349)-$P$1)*12-$O$1+1+MONTH(C1349)))</f>
        <v>6</v>
      </c>
      <c r="Q1349" s="498" t="str">
        <f t="shared" ref="Q1349:Q1412" si="66">SUBSTITUTE(D1349," ","_")</f>
        <v>Gastos_Gerais</v>
      </c>
    </row>
    <row r="1350" spans="1:17" ht="36" hidden="1" x14ac:dyDescent="0.2">
      <c r="A1350" s="505">
        <v>6195</v>
      </c>
      <c r="B1350" s="506">
        <v>45147</v>
      </c>
      <c r="C1350" s="536">
        <v>45108</v>
      </c>
      <c r="D1350" s="508" t="s">
        <v>264</v>
      </c>
      <c r="E1350" s="520" t="s">
        <v>408</v>
      </c>
      <c r="F1350" s="521">
        <v>90</v>
      </c>
      <c r="G1350" s="510" t="s">
        <v>1471</v>
      </c>
      <c r="H1350" s="520" t="s">
        <v>420</v>
      </c>
      <c r="I1350" s="510" t="s">
        <v>4201</v>
      </c>
      <c r="J1350" s="522" t="s">
        <v>1473</v>
      </c>
      <c r="K1350" s="522" t="s">
        <v>1157</v>
      </c>
      <c r="L1350" s="511" t="s">
        <v>32</v>
      </c>
      <c r="M1350" s="522">
        <v>20232021</v>
      </c>
      <c r="N1350" s="506">
        <v>45147</v>
      </c>
      <c r="O1350" s="512">
        <f t="shared" si="64"/>
        <v>8</v>
      </c>
      <c r="P1350" s="512">
        <f t="shared" si="65"/>
        <v>7</v>
      </c>
      <c r="Q1350" s="498" t="str">
        <f t="shared" si="66"/>
        <v>Gastos_Gerais</v>
      </c>
    </row>
    <row r="1351" spans="1:17" ht="36" hidden="1" x14ac:dyDescent="0.2">
      <c r="A1351" s="505">
        <v>6196</v>
      </c>
      <c r="B1351" s="506">
        <v>45147</v>
      </c>
      <c r="C1351" s="536">
        <v>45108</v>
      </c>
      <c r="D1351" s="508" t="s">
        <v>264</v>
      </c>
      <c r="E1351" s="508" t="s">
        <v>90</v>
      </c>
      <c r="F1351" s="509">
        <v>474.66</v>
      </c>
      <c r="G1351" s="520" t="s">
        <v>1458</v>
      </c>
      <c r="H1351" s="508" t="s">
        <v>421</v>
      </c>
      <c r="I1351" s="508" t="s">
        <v>1447</v>
      </c>
      <c r="J1351" s="524" t="s">
        <v>1448</v>
      </c>
      <c r="K1351" s="524" t="s">
        <v>1157</v>
      </c>
      <c r="L1351" s="524" t="s">
        <v>1158</v>
      </c>
      <c r="M1351" s="522" t="s">
        <v>7823</v>
      </c>
      <c r="N1351" s="506">
        <v>45134</v>
      </c>
      <c r="O1351" s="512">
        <f t="shared" si="64"/>
        <v>8</v>
      </c>
      <c r="P1351" s="512">
        <f t="shared" si="65"/>
        <v>7</v>
      </c>
      <c r="Q1351" s="498" t="str">
        <f t="shared" si="66"/>
        <v>Gastos_Gerais</v>
      </c>
    </row>
    <row r="1352" spans="1:17" ht="36" hidden="1" x14ac:dyDescent="0.2">
      <c r="A1352" s="505">
        <v>6197</v>
      </c>
      <c r="B1352" s="506">
        <v>45147</v>
      </c>
      <c r="C1352" s="536">
        <v>45108</v>
      </c>
      <c r="D1352" s="508" t="s">
        <v>264</v>
      </c>
      <c r="E1352" s="520" t="s">
        <v>90</v>
      </c>
      <c r="F1352" s="521">
        <v>316.44</v>
      </c>
      <c r="G1352" s="520" t="s">
        <v>1464</v>
      </c>
      <c r="H1352" s="520" t="s">
        <v>493</v>
      </c>
      <c r="I1352" s="510" t="s">
        <v>1447</v>
      </c>
      <c r="J1352" s="522" t="s">
        <v>1448</v>
      </c>
      <c r="K1352" s="524" t="s">
        <v>1157</v>
      </c>
      <c r="L1352" s="524" t="s">
        <v>1158</v>
      </c>
      <c r="M1352" s="522" t="s">
        <v>7824</v>
      </c>
      <c r="N1352" s="506">
        <v>45134</v>
      </c>
      <c r="O1352" s="512">
        <f t="shared" si="64"/>
        <v>8</v>
      </c>
      <c r="P1352" s="512">
        <f t="shared" si="65"/>
        <v>7</v>
      </c>
      <c r="Q1352" s="498" t="str">
        <f t="shared" si="66"/>
        <v>Gastos_Gerais</v>
      </c>
    </row>
    <row r="1353" spans="1:17" ht="36" hidden="1" x14ac:dyDescent="0.2">
      <c r="A1353" s="505">
        <v>6198</v>
      </c>
      <c r="B1353" s="506">
        <v>45147</v>
      </c>
      <c r="C1353" s="536">
        <v>45108</v>
      </c>
      <c r="D1353" s="508" t="s">
        <v>264</v>
      </c>
      <c r="E1353" s="520" t="s">
        <v>90</v>
      </c>
      <c r="F1353" s="521">
        <v>1107.54</v>
      </c>
      <c r="G1353" s="520" t="s">
        <v>4461</v>
      </c>
      <c r="H1353" s="520" t="s">
        <v>302</v>
      </c>
      <c r="I1353" s="510" t="s">
        <v>1447</v>
      </c>
      <c r="J1353" s="522" t="s">
        <v>1448</v>
      </c>
      <c r="K1353" s="524" t="s">
        <v>1157</v>
      </c>
      <c r="L1353" s="524" t="s">
        <v>1158</v>
      </c>
      <c r="M1353" s="522" t="s">
        <v>7825</v>
      </c>
      <c r="N1353" s="506">
        <v>45134</v>
      </c>
      <c r="O1353" s="512">
        <f t="shared" si="64"/>
        <v>8</v>
      </c>
      <c r="P1353" s="512">
        <f t="shared" si="65"/>
        <v>7</v>
      </c>
      <c r="Q1353" s="498" t="str">
        <f t="shared" si="66"/>
        <v>Gastos_Gerais</v>
      </c>
    </row>
    <row r="1354" spans="1:17" ht="36" hidden="1" x14ac:dyDescent="0.2">
      <c r="A1354" s="505">
        <v>6199</v>
      </c>
      <c r="B1354" s="506">
        <v>45147</v>
      </c>
      <c r="C1354" s="536">
        <v>45108</v>
      </c>
      <c r="D1354" s="508" t="s">
        <v>264</v>
      </c>
      <c r="E1354" s="520" t="s">
        <v>90</v>
      </c>
      <c r="F1354" s="521">
        <v>360</v>
      </c>
      <c r="G1354" s="520" t="s">
        <v>1460</v>
      </c>
      <c r="H1354" s="520" t="s">
        <v>417</v>
      </c>
      <c r="I1354" s="510" t="s">
        <v>1447</v>
      </c>
      <c r="J1354" s="522" t="s">
        <v>1448</v>
      </c>
      <c r="K1354" s="524" t="s">
        <v>1157</v>
      </c>
      <c r="L1354" s="524" t="s">
        <v>1158</v>
      </c>
      <c r="M1354" s="522" t="s">
        <v>7826</v>
      </c>
      <c r="N1354" s="506">
        <v>45134</v>
      </c>
      <c r="O1354" s="512">
        <f t="shared" si="64"/>
        <v>8</v>
      </c>
      <c r="P1354" s="512">
        <f t="shared" si="65"/>
        <v>7</v>
      </c>
      <c r="Q1354" s="498" t="str">
        <f t="shared" si="66"/>
        <v>Gastos_Gerais</v>
      </c>
    </row>
    <row r="1355" spans="1:17" ht="36" hidden="1" x14ac:dyDescent="0.2">
      <c r="A1355" s="505">
        <v>6200</v>
      </c>
      <c r="B1355" s="506">
        <v>45147</v>
      </c>
      <c r="C1355" s="536">
        <v>45108</v>
      </c>
      <c r="D1355" s="508" t="s">
        <v>264</v>
      </c>
      <c r="E1355" s="520" t="s">
        <v>90</v>
      </c>
      <c r="F1355" s="521">
        <v>569.66</v>
      </c>
      <c r="G1355" s="520" t="s">
        <v>5870</v>
      </c>
      <c r="H1355" s="520" t="s">
        <v>419</v>
      </c>
      <c r="I1355" s="510" t="s">
        <v>1447</v>
      </c>
      <c r="J1355" s="522" t="s">
        <v>1448</v>
      </c>
      <c r="K1355" s="524" t="s">
        <v>1157</v>
      </c>
      <c r="L1355" s="524" t="s">
        <v>1158</v>
      </c>
      <c r="M1355" s="522" t="s">
        <v>7827</v>
      </c>
      <c r="N1355" s="506">
        <v>45134</v>
      </c>
      <c r="O1355" s="512">
        <f t="shared" si="64"/>
        <v>8</v>
      </c>
      <c r="P1355" s="512">
        <f t="shared" si="65"/>
        <v>7</v>
      </c>
      <c r="Q1355" s="498" t="str">
        <f t="shared" si="66"/>
        <v>Gastos_Gerais</v>
      </c>
    </row>
    <row r="1356" spans="1:17" ht="36" hidden="1" x14ac:dyDescent="0.2">
      <c r="A1356" s="505">
        <v>6201</v>
      </c>
      <c r="B1356" s="506">
        <v>45147</v>
      </c>
      <c r="C1356" s="536">
        <v>45108</v>
      </c>
      <c r="D1356" s="508" t="s">
        <v>264</v>
      </c>
      <c r="E1356" s="520" t="s">
        <v>90</v>
      </c>
      <c r="F1356" s="521">
        <v>519.89</v>
      </c>
      <c r="G1356" s="520" t="s">
        <v>1456</v>
      </c>
      <c r="H1356" s="520" t="s">
        <v>414</v>
      </c>
      <c r="I1356" s="510" t="s">
        <v>1447</v>
      </c>
      <c r="J1356" s="522" t="s">
        <v>1448</v>
      </c>
      <c r="K1356" s="524" t="s">
        <v>1157</v>
      </c>
      <c r="L1356" s="524" t="s">
        <v>1158</v>
      </c>
      <c r="M1356" s="522" t="s">
        <v>7828</v>
      </c>
      <c r="N1356" s="506">
        <v>45134</v>
      </c>
      <c r="O1356" s="512">
        <f t="shared" si="64"/>
        <v>8</v>
      </c>
      <c r="P1356" s="512">
        <f t="shared" si="65"/>
        <v>7</v>
      </c>
      <c r="Q1356" s="498" t="str">
        <f t="shared" si="66"/>
        <v>Gastos_Gerais</v>
      </c>
    </row>
    <row r="1357" spans="1:17" ht="36" hidden="1" x14ac:dyDescent="0.2">
      <c r="A1357" s="505">
        <v>6202</v>
      </c>
      <c r="B1357" s="506">
        <v>45147</v>
      </c>
      <c r="C1357" s="536">
        <v>45108</v>
      </c>
      <c r="D1357" s="508" t="s">
        <v>264</v>
      </c>
      <c r="E1357" s="520" t="s">
        <v>90</v>
      </c>
      <c r="F1357" s="521">
        <v>398.33</v>
      </c>
      <c r="G1357" s="520" t="s">
        <v>1462</v>
      </c>
      <c r="H1357" s="520" t="s">
        <v>423</v>
      </c>
      <c r="I1357" s="510" t="s">
        <v>1447</v>
      </c>
      <c r="J1357" s="522" t="s">
        <v>1448</v>
      </c>
      <c r="K1357" s="524" t="s">
        <v>1157</v>
      </c>
      <c r="L1357" s="524" t="s">
        <v>1158</v>
      </c>
      <c r="M1357" s="522" t="s">
        <v>7829</v>
      </c>
      <c r="N1357" s="506">
        <v>45134</v>
      </c>
      <c r="O1357" s="512">
        <f t="shared" si="64"/>
        <v>8</v>
      </c>
      <c r="P1357" s="512">
        <f t="shared" si="65"/>
        <v>7</v>
      </c>
      <c r="Q1357" s="498" t="str">
        <f t="shared" si="66"/>
        <v>Gastos_Gerais</v>
      </c>
    </row>
    <row r="1358" spans="1:17" ht="24" hidden="1" x14ac:dyDescent="0.2">
      <c r="A1358" s="505">
        <v>6203</v>
      </c>
      <c r="B1358" s="506">
        <v>45147</v>
      </c>
      <c r="C1358" s="536">
        <v>45108</v>
      </c>
      <c r="D1358" s="508" t="s">
        <v>264</v>
      </c>
      <c r="E1358" s="520" t="s">
        <v>96</v>
      </c>
      <c r="F1358" s="521">
        <v>563.82000000000005</v>
      </c>
      <c r="G1358" s="520" t="s">
        <v>7830</v>
      </c>
      <c r="H1358" s="520" t="s">
        <v>416</v>
      </c>
      <c r="I1358" s="510" t="s">
        <v>7536</v>
      </c>
      <c r="J1358" s="522" t="s">
        <v>5127</v>
      </c>
      <c r="K1358" s="524" t="s">
        <v>1157</v>
      </c>
      <c r="L1358" s="524" t="s">
        <v>1158</v>
      </c>
      <c r="M1358" s="522">
        <v>1531</v>
      </c>
      <c r="N1358" s="506">
        <v>45138</v>
      </c>
      <c r="O1358" s="512">
        <f t="shared" si="64"/>
        <v>8</v>
      </c>
      <c r="P1358" s="512">
        <f t="shared" si="65"/>
        <v>7</v>
      </c>
      <c r="Q1358" s="498" t="str">
        <f t="shared" si="66"/>
        <v>Gastos_Gerais</v>
      </c>
    </row>
    <row r="1359" spans="1:17" hidden="1" x14ac:dyDescent="0.2">
      <c r="A1359" s="505">
        <v>6204</v>
      </c>
      <c r="B1359" s="506">
        <v>45147</v>
      </c>
      <c r="C1359" s="536">
        <v>45108</v>
      </c>
      <c r="D1359" s="508" t="s">
        <v>264</v>
      </c>
      <c r="E1359" s="520" t="s">
        <v>60</v>
      </c>
      <c r="F1359" s="521">
        <v>76589.320000000007</v>
      </c>
      <c r="G1359" s="520" t="s">
        <v>7489</v>
      </c>
      <c r="H1359" s="520" t="s">
        <v>1032</v>
      </c>
      <c r="I1359" s="510" t="s">
        <v>1419</v>
      </c>
      <c r="J1359" s="522" t="s">
        <v>1420</v>
      </c>
      <c r="K1359" s="524" t="s">
        <v>1157</v>
      </c>
      <c r="L1359" s="524" t="s">
        <v>32</v>
      </c>
      <c r="M1359" s="522">
        <v>267</v>
      </c>
      <c r="N1359" s="506">
        <v>45142</v>
      </c>
      <c r="O1359" s="512">
        <f t="shared" si="64"/>
        <v>8</v>
      </c>
      <c r="P1359" s="512">
        <f t="shared" si="65"/>
        <v>7</v>
      </c>
      <c r="Q1359" s="498" t="str">
        <f t="shared" si="66"/>
        <v>Gastos_Gerais</v>
      </c>
    </row>
    <row r="1360" spans="1:17" hidden="1" x14ac:dyDescent="0.2">
      <c r="A1360" s="505">
        <v>6205</v>
      </c>
      <c r="B1360" s="506">
        <v>45147</v>
      </c>
      <c r="C1360" s="536">
        <v>45108</v>
      </c>
      <c r="D1360" s="508" t="s">
        <v>264</v>
      </c>
      <c r="E1360" s="520" t="s">
        <v>60</v>
      </c>
      <c r="F1360" s="521">
        <v>31829.14</v>
      </c>
      <c r="G1360" s="520" t="s">
        <v>7499</v>
      </c>
      <c r="H1360" s="520" t="s">
        <v>420</v>
      </c>
      <c r="I1360" s="510" t="s">
        <v>1350</v>
      </c>
      <c r="J1360" s="522" t="s">
        <v>1351</v>
      </c>
      <c r="K1360" s="524" t="s">
        <v>1157</v>
      </c>
      <c r="L1360" s="524" t="s">
        <v>32</v>
      </c>
      <c r="M1360" s="522">
        <v>122</v>
      </c>
      <c r="N1360" s="506">
        <v>45145</v>
      </c>
      <c r="O1360" s="512">
        <f t="shared" si="64"/>
        <v>8</v>
      </c>
      <c r="P1360" s="512">
        <f t="shared" si="65"/>
        <v>7</v>
      </c>
      <c r="Q1360" s="498" t="str">
        <f t="shared" si="66"/>
        <v>Gastos_Gerais</v>
      </c>
    </row>
    <row r="1361" spans="1:17" hidden="1" x14ac:dyDescent="0.2">
      <c r="A1361" s="505">
        <v>6206</v>
      </c>
      <c r="B1361" s="506">
        <v>45147</v>
      </c>
      <c r="C1361" s="536">
        <v>45108</v>
      </c>
      <c r="D1361" s="508" t="s">
        <v>264</v>
      </c>
      <c r="E1361" s="520" t="s">
        <v>60</v>
      </c>
      <c r="F1361" s="521">
        <v>42378.74</v>
      </c>
      <c r="G1361" s="520" t="s">
        <v>7490</v>
      </c>
      <c r="H1361" s="520" t="s">
        <v>416</v>
      </c>
      <c r="I1361" s="510" t="s">
        <v>1350</v>
      </c>
      <c r="J1361" s="522" t="s">
        <v>1351</v>
      </c>
      <c r="K1361" s="524" t="s">
        <v>1157</v>
      </c>
      <c r="L1361" s="524" t="s">
        <v>32</v>
      </c>
      <c r="M1361" s="522">
        <v>120</v>
      </c>
      <c r="N1361" s="506">
        <v>45145</v>
      </c>
      <c r="O1361" s="512">
        <f t="shared" si="64"/>
        <v>8</v>
      </c>
      <c r="P1361" s="512">
        <f t="shared" si="65"/>
        <v>7</v>
      </c>
      <c r="Q1361" s="498" t="str">
        <f t="shared" si="66"/>
        <v>Gastos_Gerais</v>
      </c>
    </row>
    <row r="1362" spans="1:17" hidden="1" x14ac:dyDescent="0.2">
      <c r="A1362" s="505">
        <v>6207</v>
      </c>
      <c r="B1362" s="506">
        <v>45147</v>
      </c>
      <c r="C1362" s="536">
        <v>45108</v>
      </c>
      <c r="D1362" s="508" t="s">
        <v>264</v>
      </c>
      <c r="E1362" s="520" t="s">
        <v>60</v>
      </c>
      <c r="F1362" s="521">
        <v>49590.080000000002</v>
      </c>
      <c r="G1362" s="520" t="s">
        <v>7496</v>
      </c>
      <c r="H1362" s="520" t="s">
        <v>419</v>
      </c>
      <c r="I1362" s="510" t="s">
        <v>1316</v>
      </c>
      <c r="J1362" s="522" t="s">
        <v>1552</v>
      </c>
      <c r="K1362" s="524" t="s">
        <v>1157</v>
      </c>
      <c r="L1362" s="524" t="s">
        <v>32</v>
      </c>
      <c r="M1362" s="522">
        <v>287</v>
      </c>
      <c r="N1362" s="506">
        <v>45145</v>
      </c>
      <c r="O1362" s="512">
        <f t="shared" si="64"/>
        <v>8</v>
      </c>
      <c r="P1362" s="512">
        <f t="shared" si="65"/>
        <v>7</v>
      </c>
      <c r="Q1362" s="498" t="str">
        <f t="shared" si="66"/>
        <v>Gastos_Gerais</v>
      </c>
    </row>
    <row r="1363" spans="1:17" hidden="1" x14ac:dyDescent="0.2">
      <c r="A1363" s="505">
        <v>6208</v>
      </c>
      <c r="B1363" s="506">
        <v>45147</v>
      </c>
      <c r="C1363" s="507">
        <v>45108</v>
      </c>
      <c r="D1363" s="508" t="s">
        <v>264</v>
      </c>
      <c r="E1363" s="520" t="s">
        <v>60</v>
      </c>
      <c r="F1363" s="521">
        <v>33842.18</v>
      </c>
      <c r="G1363" s="510" t="s">
        <v>7497</v>
      </c>
      <c r="H1363" s="520" t="s">
        <v>421</v>
      </c>
      <c r="I1363" s="510" t="s">
        <v>1316</v>
      </c>
      <c r="J1363" s="522" t="s">
        <v>1552</v>
      </c>
      <c r="K1363" s="522" t="s">
        <v>1157</v>
      </c>
      <c r="L1363" s="511" t="s">
        <v>32</v>
      </c>
      <c r="M1363" s="522">
        <v>290</v>
      </c>
      <c r="N1363" s="506">
        <v>45145</v>
      </c>
      <c r="O1363" s="512">
        <f t="shared" si="64"/>
        <v>8</v>
      </c>
      <c r="P1363" s="512">
        <f t="shared" si="65"/>
        <v>7</v>
      </c>
      <c r="Q1363" s="498" t="str">
        <f t="shared" si="66"/>
        <v>Gastos_Gerais</v>
      </c>
    </row>
    <row r="1364" spans="1:17" hidden="1" x14ac:dyDescent="0.2">
      <c r="A1364" s="505">
        <v>6209</v>
      </c>
      <c r="B1364" s="506">
        <v>45147</v>
      </c>
      <c r="C1364" s="507">
        <v>45108</v>
      </c>
      <c r="D1364" s="508" t="s">
        <v>264</v>
      </c>
      <c r="E1364" s="520" t="s">
        <v>60</v>
      </c>
      <c r="F1364" s="521">
        <v>16564.95</v>
      </c>
      <c r="G1364" s="510" t="s">
        <v>7498</v>
      </c>
      <c r="H1364" s="520" t="s">
        <v>422</v>
      </c>
      <c r="I1364" s="510" t="s">
        <v>1316</v>
      </c>
      <c r="J1364" s="522" t="s">
        <v>1552</v>
      </c>
      <c r="K1364" s="522" t="s">
        <v>1157</v>
      </c>
      <c r="L1364" s="511" t="s">
        <v>32</v>
      </c>
      <c r="M1364" s="522">
        <v>289</v>
      </c>
      <c r="N1364" s="506">
        <v>45145</v>
      </c>
      <c r="O1364" s="512">
        <f t="shared" si="64"/>
        <v>8</v>
      </c>
      <c r="P1364" s="512">
        <f t="shared" si="65"/>
        <v>7</v>
      </c>
      <c r="Q1364" s="498" t="str">
        <f t="shared" si="66"/>
        <v>Gastos_Gerais</v>
      </c>
    </row>
    <row r="1365" spans="1:17" ht="48" hidden="1" x14ac:dyDescent="0.2">
      <c r="A1365" s="505">
        <v>6210</v>
      </c>
      <c r="B1365" s="506">
        <v>45147</v>
      </c>
      <c r="C1365" s="507">
        <v>45108</v>
      </c>
      <c r="D1365" s="520" t="s">
        <v>176</v>
      </c>
      <c r="E1365" s="520" t="s">
        <v>170</v>
      </c>
      <c r="F1365" s="521">
        <v>12977.7</v>
      </c>
      <c r="G1365" s="510" t="s">
        <v>1435</v>
      </c>
      <c r="H1365" s="520" t="s">
        <v>303</v>
      </c>
      <c r="I1365" s="510" t="s">
        <v>4199</v>
      </c>
      <c r="J1365" s="522" t="s">
        <v>1426</v>
      </c>
      <c r="K1365" s="522" t="s">
        <v>1157</v>
      </c>
      <c r="L1365" s="511" t="s">
        <v>1157</v>
      </c>
      <c r="M1365" s="522">
        <v>43755</v>
      </c>
      <c r="N1365" s="506">
        <v>45147</v>
      </c>
      <c r="O1365" s="512">
        <f t="shared" si="64"/>
        <v>8</v>
      </c>
      <c r="P1365" s="512">
        <f t="shared" si="65"/>
        <v>7</v>
      </c>
      <c r="Q1365" s="498" t="str">
        <f t="shared" si="66"/>
        <v>Gastos_com_Pessoal</v>
      </c>
    </row>
    <row r="1366" spans="1:17" ht="48" hidden="1" x14ac:dyDescent="0.2">
      <c r="A1366" s="505">
        <v>6211</v>
      </c>
      <c r="B1366" s="506">
        <v>45147</v>
      </c>
      <c r="C1366" s="507">
        <v>45108</v>
      </c>
      <c r="D1366" s="520" t="s">
        <v>176</v>
      </c>
      <c r="E1366" s="520" t="s">
        <v>170</v>
      </c>
      <c r="F1366" s="521">
        <v>6281.6</v>
      </c>
      <c r="G1366" s="510" t="s">
        <v>1438</v>
      </c>
      <c r="H1366" s="520" t="s">
        <v>303</v>
      </c>
      <c r="I1366" s="510" t="s">
        <v>4199</v>
      </c>
      <c r="J1366" s="522" t="s">
        <v>1426</v>
      </c>
      <c r="K1366" s="522" t="s">
        <v>1157</v>
      </c>
      <c r="L1366" s="511" t="s">
        <v>1157</v>
      </c>
      <c r="M1366" s="522">
        <v>47897</v>
      </c>
      <c r="N1366" s="506">
        <v>45147</v>
      </c>
      <c r="O1366" s="512">
        <f t="shared" si="64"/>
        <v>8</v>
      </c>
      <c r="P1366" s="512">
        <f t="shared" si="65"/>
        <v>7</v>
      </c>
      <c r="Q1366" s="498" t="str">
        <f t="shared" si="66"/>
        <v>Gastos_com_Pessoal</v>
      </c>
    </row>
    <row r="1367" spans="1:17" ht="48" hidden="1" x14ac:dyDescent="0.2">
      <c r="A1367" s="505">
        <v>6212</v>
      </c>
      <c r="B1367" s="506">
        <v>45147</v>
      </c>
      <c r="C1367" s="507">
        <v>45108</v>
      </c>
      <c r="D1367" s="508" t="s">
        <v>176</v>
      </c>
      <c r="E1367" s="520" t="s">
        <v>170</v>
      </c>
      <c r="F1367" s="521">
        <v>6354.07</v>
      </c>
      <c r="G1367" s="520" t="s">
        <v>5884</v>
      </c>
      <c r="H1367" s="520" t="s">
        <v>303</v>
      </c>
      <c r="I1367" s="510" t="s">
        <v>4199</v>
      </c>
      <c r="J1367" s="522" t="s">
        <v>1426</v>
      </c>
      <c r="K1367" s="522" t="s">
        <v>1157</v>
      </c>
      <c r="L1367" s="511" t="s">
        <v>1157</v>
      </c>
      <c r="M1367" s="522">
        <v>45394</v>
      </c>
      <c r="N1367" s="506">
        <v>45147</v>
      </c>
      <c r="O1367" s="512">
        <f t="shared" si="64"/>
        <v>8</v>
      </c>
      <c r="P1367" s="512">
        <f t="shared" si="65"/>
        <v>7</v>
      </c>
      <c r="Q1367" s="498" t="str">
        <f t="shared" si="66"/>
        <v>Gastos_com_Pessoal</v>
      </c>
    </row>
    <row r="1368" spans="1:17" ht="48" hidden="1" x14ac:dyDescent="0.2">
      <c r="A1368" s="505">
        <v>6213</v>
      </c>
      <c r="B1368" s="506">
        <v>45147</v>
      </c>
      <c r="C1368" s="507">
        <v>45108</v>
      </c>
      <c r="D1368" s="520" t="s">
        <v>176</v>
      </c>
      <c r="E1368" s="520" t="s">
        <v>170</v>
      </c>
      <c r="F1368" s="521">
        <v>26748.45</v>
      </c>
      <c r="G1368" s="520" t="s">
        <v>1424</v>
      </c>
      <c r="H1368" s="520" t="s">
        <v>303</v>
      </c>
      <c r="I1368" s="510" t="s">
        <v>4199</v>
      </c>
      <c r="J1368" s="522" t="s">
        <v>1426</v>
      </c>
      <c r="K1368" s="522" t="s">
        <v>1157</v>
      </c>
      <c r="L1368" s="511" t="s">
        <v>1157</v>
      </c>
      <c r="M1368" s="522">
        <v>46857</v>
      </c>
      <c r="N1368" s="506">
        <v>45147</v>
      </c>
      <c r="O1368" s="512">
        <f t="shared" si="64"/>
        <v>8</v>
      </c>
      <c r="P1368" s="512">
        <f t="shared" si="65"/>
        <v>7</v>
      </c>
      <c r="Q1368" s="498" t="str">
        <f t="shared" si="66"/>
        <v>Gastos_com_Pessoal</v>
      </c>
    </row>
    <row r="1369" spans="1:17" ht="48" hidden="1" x14ac:dyDescent="0.2">
      <c r="A1369" s="505">
        <v>6214</v>
      </c>
      <c r="B1369" s="506">
        <v>45147</v>
      </c>
      <c r="C1369" s="507">
        <v>45108</v>
      </c>
      <c r="D1369" s="520" t="s">
        <v>176</v>
      </c>
      <c r="E1369" s="520" t="s">
        <v>170</v>
      </c>
      <c r="F1369" s="521">
        <v>114</v>
      </c>
      <c r="G1369" s="520" t="s">
        <v>4227</v>
      </c>
      <c r="H1369" s="520" t="s">
        <v>303</v>
      </c>
      <c r="I1369" s="510" t="s">
        <v>4199</v>
      </c>
      <c r="J1369" s="522" t="s">
        <v>1426</v>
      </c>
      <c r="K1369" s="522" t="s">
        <v>1157</v>
      </c>
      <c r="L1369" s="511" t="s">
        <v>1157</v>
      </c>
      <c r="M1369" s="522">
        <v>46250</v>
      </c>
      <c r="N1369" s="506">
        <v>45147</v>
      </c>
      <c r="O1369" s="512">
        <f t="shared" si="64"/>
        <v>8</v>
      </c>
      <c r="P1369" s="512">
        <f t="shared" si="65"/>
        <v>7</v>
      </c>
      <c r="Q1369" s="498" t="str">
        <f t="shared" si="66"/>
        <v>Gastos_com_Pessoal</v>
      </c>
    </row>
    <row r="1370" spans="1:17" ht="24" hidden="1" x14ac:dyDescent="0.2">
      <c r="A1370" s="505">
        <v>6215</v>
      </c>
      <c r="B1370" s="506">
        <v>45147</v>
      </c>
      <c r="C1370" s="507">
        <v>45139</v>
      </c>
      <c r="D1370" s="508" t="s">
        <v>33</v>
      </c>
      <c r="E1370" s="520" t="s">
        <v>324</v>
      </c>
      <c r="F1370" s="521">
        <v>0.44</v>
      </c>
      <c r="G1370" s="455" t="s">
        <v>7584</v>
      </c>
      <c r="H1370" s="456" t="s">
        <v>302</v>
      </c>
      <c r="I1370" s="461" t="s">
        <v>1509</v>
      </c>
      <c r="J1370" s="425" t="s">
        <v>1510</v>
      </c>
      <c r="K1370" s="425" t="s">
        <v>4035</v>
      </c>
      <c r="L1370" s="426" t="s">
        <v>1255</v>
      </c>
      <c r="M1370" s="610" t="s">
        <v>425</v>
      </c>
      <c r="N1370" s="506">
        <v>45147</v>
      </c>
      <c r="O1370" s="512">
        <f t="shared" si="64"/>
        <v>8</v>
      </c>
      <c r="P1370" s="512">
        <f t="shared" si="65"/>
        <v>8</v>
      </c>
      <c r="Q1370" s="498" t="str">
        <f t="shared" si="66"/>
        <v>Receitas</v>
      </c>
    </row>
    <row r="1371" spans="1:17" hidden="1" x14ac:dyDescent="0.2">
      <c r="A1371" s="505">
        <v>6216</v>
      </c>
      <c r="B1371" s="506">
        <v>45148</v>
      </c>
      <c r="C1371" s="507">
        <v>45108</v>
      </c>
      <c r="D1371" s="508" t="s">
        <v>264</v>
      </c>
      <c r="E1371" s="520" t="s">
        <v>177</v>
      </c>
      <c r="F1371" s="521">
        <v>299</v>
      </c>
      <c r="G1371" s="520" t="s">
        <v>177</v>
      </c>
      <c r="H1371" s="520" t="s">
        <v>1032</v>
      </c>
      <c r="I1371" s="510" t="s">
        <v>1535</v>
      </c>
      <c r="J1371" s="522" t="s">
        <v>1536</v>
      </c>
      <c r="K1371" s="522" t="s">
        <v>1157</v>
      </c>
      <c r="L1371" s="511" t="s">
        <v>1157</v>
      </c>
      <c r="M1371" s="522" t="s">
        <v>7831</v>
      </c>
      <c r="N1371" s="506">
        <v>45147</v>
      </c>
      <c r="O1371" s="512">
        <f t="shared" si="64"/>
        <v>8</v>
      </c>
      <c r="P1371" s="512">
        <f t="shared" si="65"/>
        <v>7</v>
      </c>
      <c r="Q1371" s="498" t="str">
        <f t="shared" si="66"/>
        <v>Gastos_Gerais</v>
      </c>
    </row>
    <row r="1372" spans="1:17" hidden="1" x14ac:dyDescent="0.2">
      <c r="A1372" s="505">
        <v>6217</v>
      </c>
      <c r="B1372" s="506">
        <v>45148</v>
      </c>
      <c r="C1372" s="507">
        <v>45108</v>
      </c>
      <c r="D1372" s="508" t="s">
        <v>264</v>
      </c>
      <c r="E1372" s="520" t="s">
        <v>83</v>
      </c>
      <c r="F1372" s="521">
        <v>3779.17</v>
      </c>
      <c r="G1372" s="520" t="s">
        <v>83</v>
      </c>
      <c r="H1372" s="520" t="s">
        <v>416</v>
      </c>
      <c r="I1372" s="510" t="s">
        <v>7516</v>
      </c>
      <c r="J1372" s="522" t="s">
        <v>1162</v>
      </c>
      <c r="K1372" s="522" t="s">
        <v>1157</v>
      </c>
      <c r="L1372" s="511" t="s">
        <v>32</v>
      </c>
      <c r="M1372" s="522">
        <v>54619532</v>
      </c>
      <c r="N1372" s="506">
        <v>45147</v>
      </c>
      <c r="O1372" s="512">
        <f t="shared" si="64"/>
        <v>8</v>
      </c>
      <c r="P1372" s="512">
        <f t="shared" si="65"/>
        <v>7</v>
      </c>
      <c r="Q1372" s="498" t="str">
        <f t="shared" si="66"/>
        <v>Gastos_Gerais</v>
      </c>
    </row>
    <row r="1373" spans="1:17" hidden="1" x14ac:dyDescent="0.2">
      <c r="A1373" s="505">
        <v>6218</v>
      </c>
      <c r="B1373" s="506">
        <v>45148</v>
      </c>
      <c r="C1373" s="507">
        <v>45108</v>
      </c>
      <c r="D1373" s="508" t="s">
        <v>264</v>
      </c>
      <c r="E1373" s="520" t="s">
        <v>83</v>
      </c>
      <c r="F1373" s="521">
        <v>289.19</v>
      </c>
      <c r="G1373" s="520" t="s">
        <v>83</v>
      </c>
      <c r="H1373" s="520" t="s">
        <v>414</v>
      </c>
      <c r="I1373" s="510" t="s">
        <v>7516</v>
      </c>
      <c r="J1373" s="522" t="s">
        <v>1162</v>
      </c>
      <c r="K1373" s="522" t="s">
        <v>1157</v>
      </c>
      <c r="L1373" s="511" t="s">
        <v>32</v>
      </c>
      <c r="M1373" s="522">
        <v>52445581</v>
      </c>
      <c r="N1373" s="506">
        <v>45147</v>
      </c>
      <c r="O1373" s="512">
        <f t="shared" si="64"/>
        <v>8</v>
      </c>
      <c r="P1373" s="512">
        <f t="shared" si="65"/>
        <v>7</v>
      </c>
      <c r="Q1373" s="498" t="str">
        <f t="shared" si="66"/>
        <v>Gastos_Gerais</v>
      </c>
    </row>
    <row r="1374" spans="1:17" hidden="1" x14ac:dyDescent="0.2">
      <c r="A1374" s="505">
        <v>6219</v>
      </c>
      <c r="B1374" s="506">
        <v>45148</v>
      </c>
      <c r="C1374" s="507">
        <v>45108</v>
      </c>
      <c r="D1374" s="508" t="s">
        <v>264</v>
      </c>
      <c r="E1374" s="520" t="s">
        <v>83</v>
      </c>
      <c r="F1374" s="521">
        <v>1249.3</v>
      </c>
      <c r="G1374" s="520" t="s">
        <v>83</v>
      </c>
      <c r="H1374" s="520" t="s">
        <v>417</v>
      </c>
      <c r="I1374" s="510" t="s">
        <v>7516</v>
      </c>
      <c r="J1374" s="522" t="s">
        <v>1162</v>
      </c>
      <c r="K1374" s="522" t="s">
        <v>1157</v>
      </c>
      <c r="L1374" s="511" t="s">
        <v>32</v>
      </c>
      <c r="M1374" s="522">
        <v>49283167</v>
      </c>
      <c r="N1374" s="506">
        <v>45147</v>
      </c>
      <c r="O1374" s="512">
        <f t="shared" si="64"/>
        <v>8</v>
      </c>
      <c r="P1374" s="512">
        <f t="shared" si="65"/>
        <v>7</v>
      </c>
      <c r="Q1374" s="498" t="str">
        <f t="shared" si="66"/>
        <v>Gastos_Gerais</v>
      </c>
    </row>
    <row r="1375" spans="1:17" hidden="1" x14ac:dyDescent="0.2">
      <c r="A1375" s="505">
        <v>6220</v>
      </c>
      <c r="B1375" s="506">
        <v>45148</v>
      </c>
      <c r="C1375" s="507">
        <v>45108</v>
      </c>
      <c r="D1375" s="508" t="s">
        <v>264</v>
      </c>
      <c r="E1375" s="520" t="s">
        <v>83</v>
      </c>
      <c r="F1375" s="521">
        <v>6237.36</v>
      </c>
      <c r="G1375" s="520" t="s">
        <v>83</v>
      </c>
      <c r="H1375" s="520" t="s">
        <v>419</v>
      </c>
      <c r="I1375" s="510" t="s">
        <v>7516</v>
      </c>
      <c r="J1375" s="522" t="s">
        <v>1162</v>
      </c>
      <c r="K1375" s="522" t="s">
        <v>1157</v>
      </c>
      <c r="L1375" s="511" t="s">
        <v>32</v>
      </c>
      <c r="M1375" s="522">
        <v>57563258</v>
      </c>
      <c r="N1375" s="506">
        <v>45147</v>
      </c>
      <c r="O1375" s="512">
        <f t="shared" si="64"/>
        <v>8</v>
      </c>
      <c r="P1375" s="512">
        <f t="shared" si="65"/>
        <v>7</v>
      </c>
      <c r="Q1375" s="498" t="str">
        <f t="shared" si="66"/>
        <v>Gastos_Gerais</v>
      </c>
    </row>
    <row r="1376" spans="1:17" ht="24" hidden="1" x14ac:dyDescent="0.2">
      <c r="A1376" s="505">
        <v>6221</v>
      </c>
      <c r="B1376" s="506">
        <v>45148</v>
      </c>
      <c r="C1376" s="507">
        <v>45108</v>
      </c>
      <c r="D1376" s="508" t="s">
        <v>264</v>
      </c>
      <c r="E1376" s="520" t="s">
        <v>177</v>
      </c>
      <c r="F1376" s="521">
        <v>832.45</v>
      </c>
      <c r="G1376" s="520" t="s">
        <v>6934</v>
      </c>
      <c r="H1376" s="520" t="s">
        <v>303</v>
      </c>
      <c r="I1376" s="510" t="s">
        <v>1515</v>
      </c>
      <c r="J1376" s="522" t="s">
        <v>1681</v>
      </c>
      <c r="K1376" s="522" t="s">
        <v>1157</v>
      </c>
      <c r="L1376" s="511" t="s">
        <v>1158</v>
      </c>
      <c r="M1376" s="522">
        <v>4999414513</v>
      </c>
      <c r="N1376" s="506">
        <v>45147</v>
      </c>
      <c r="O1376" s="512">
        <f t="shared" si="64"/>
        <v>8</v>
      </c>
      <c r="P1376" s="512">
        <f t="shared" si="65"/>
        <v>7</v>
      </c>
      <c r="Q1376" s="498" t="str">
        <f t="shared" si="66"/>
        <v>Gastos_Gerais</v>
      </c>
    </row>
    <row r="1377" spans="1:17" ht="25.5" hidden="1" x14ac:dyDescent="0.2">
      <c r="A1377" s="505">
        <v>6222</v>
      </c>
      <c r="B1377" s="506">
        <v>45148</v>
      </c>
      <c r="C1377" s="507">
        <v>45139</v>
      </c>
      <c r="D1377" s="520" t="s">
        <v>176</v>
      </c>
      <c r="E1377" s="520" t="s">
        <v>10</v>
      </c>
      <c r="F1377" s="521">
        <v>2028.19</v>
      </c>
      <c r="G1377" s="510" t="s">
        <v>4306</v>
      </c>
      <c r="H1377" s="520" t="s">
        <v>418</v>
      </c>
      <c r="I1377" s="510" t="s">
        <v>7832</v>
      </c>
      <c r="J1377" s="522" t="s">
        <v>7833</v>
      </c>
      <c r="K1377" s="522" t="s">
        <v>1217</v>
      </c>
      <c r="L1377" s="511" t="s">
        <v>1218</v>
      </c>
      <c r="M1377" s="522" t="s">
        <v>7834</v>
      </c>
      <c r="N1377" s="506">
        <v>45148</v>
      </c>
      <c r="O1377" s="512">
        <f t="shared" si="64"/>
        <v>8</v>
      </c>
      <c r="P1377" s="512">
        <f t="shared" si="65"/>
        <v>8</v>
      </c>
      <c r="Q1377" s="498" t="str">
        <f t="shared" si="66"/>
        <v>Gastos_com_Pessoal</v>
      </c>
    </row>
    <row r="1378" spans="1:17" ht="25.5" hidden="1" x14ac:dyDescent="0.2">
      <c r="A1378" s="505">
        <v>6223</v>
      </c>
      <c r="B1378" s="506">
        <v>45148</v>
      </c>
      <c r="C1378" s="507">
        <v>45139</v>
      </c>
      <c r="D1378" s="520" t="s">
        <v>176</v>
      </c>
      <c r="E1378" s="520" t="s">
        <v>261</v>
      </c>
      <c r="F1378" s="521">
        <v>2360.84</v>
      </c>
      <c r="G1378" s="520" t="s">
        <v>1207</v>
      </c>
      <c r="H1378" s="520" t="s">
        <v>418</v>
      </c>
      <c r="I1378" s="510" t="s">
        <v>5387</v>
      </c>
      <c r="J1378" s="522" t="s">
        <v>1075</v>
      </c>
      <c r="K1378" s="522" t="s">
        <v>1188</v>
      </c>
      <c r="L1378" s="511" t="s">
        <v>4137</v>
      </c>
      <c r="M1378" s="522">
        <v>389210708</v>
      </c>
      <c r="N1378" s="506">
        <v>45148</v>
      </c>
      <c r="O1378" s="512">
        <f t="shared" si="64"/>
        <v>8</v>
      </c>
      <c r="P1378" s="512">
        <f t="shared" si="65"/>
        <v>8</v>
      </c>
      <c r="Q1378" s="498" t="str">
        <f t="shared" si="66"/>
        <v>Gastos_com_Pessoal</v>
      </c>
    </row>
    <row r="1379" spans="1:17" ht="25.5" hidden="1" x14ac:dyDescent="0.2">
      <c r="A1379" s="505">
        <v>6224</v>
      </c>
      <c r="B1379" s="506">
        <v>45148</v>
      </c>
      <c r="C1379" s="507">
        <v>45139</v>
      </c>
      <c r="D1379" s="520" t="s">
        <v>176</v>
      </c>
      <c r="E1379" s="520" t="s">
        <v>280</v>
      </c>
      <c r="F1379" s="521">
        <v>3372.63</v>
      </c>
      <c r="G1379" s="520" t="s">
        <v>1209</v>
      </c>
      <c r="H1379" s="520" t="s">
        <v>418</v>
      </c>
      <c r="I1379" s="510" t="s">
        <v>5387</v>
      </c>
      <c r="J1379" s="522" t="s">
        <v>1075</v>
      </c>
      <c r="K1379" s="522" t="s">
        <v>1188</v>
      </c>
      <c r="L1379" s="511" t="s">
        <v>4137</v>
      </c>
      <c r="M1379" s="522">
        <v>389210708</v>
      </c>
      <c r="N1379" s="506">
        <v>45148</v>
      </c>
      <c r="O1379" s="512">
        <f t="shared" si="64"/>
        <v>8</v>
      </c>
      <c r="P1379" s="512">
        <f t="shared" si="65"/>
        <v>8</v>
      </c>
      <c r="Q1379" s="498" t="str">
        <f t="shared" si="66"/>
        <v>Gastos_com_Pessoal</v>
      </c>
    </row>
    <row r="1380" spans="1:17" ht="25.5" hidden="1" x14ac:dyDescent="0.2">
      <c r="A1380" s="505">
        <v>6225</v>
      </c>
      <c r="B1380" s="506">
        <v>45148</v>
      </c>
      <c r="C1380" s="507">
        <v>45139</v>
      </c>
      <c r="D1380" s="520" t="s">
        <v>176</v>
      </c>
      <c r="E1380" s="520" t="s">
        <v>262</v>
      </c>
      <c r="F1380" s="521">
        <v>1124.21</v>
      </c>
      <c r="G1380" s="520" t="s">
        <v>1210</v>
      </c>
      <c r="H1380" s="520" t="s">
        <v>418</v>
      </c>
      <c r="I1380" s="510" t="s">
        <v>5387</v>
      </c>
      <c r="J1380" s="522" t="s">
        <v>1075</v>
      </c>
      <c r="K1380" s="522" t="s">
        <v>1188</v>
      </c>
      <c r="L1380" s="511" t="s">
        <v>4137</v>
      </c>
      <c r="M1380" s="522">
        <v>389210708</v>
      </c>
      <c r="N1380" s="506">
        <v>45148</v>
      </c>
      <c r="O1380" s="512">
        <f t="shared" si="64"/>
        <v>8</v>
      </c>
      <c r="P1380" s="512">
        <f t="shared" si="65"/>
        <v>8</v>
      </c>
      <c r="Q1380" s="498" t="str">
        <f t="shared" si="66"/>
        <v>Gastos_com_Pessoal</v>
      </c>
    </row>
    <row r="1381" spans="1:17" ht="36" hidden="1" x14ac:dyDescent="0.2">
      <c r="A1381" s="505">
        <v>6226</v>
      </c>
      <c r="B1381" s="506">
        <v>45148</v>
      </c>
      <c r="C1381" s="507">
        <v>45139</v>
      </c>
      <c r="D1381" s="520" t="s">
        <v>176</v>
      </c>
      <c r="E1381" s="520" t="s">
        <v>169</v>
      </c>
      <c r="F1381" s="521">
        <v>526.99</v>
      </c>
      <c r="G1381" s="520" t="s">
        <v>1211</v>
      </c>
      <c r="H1381" s="520" t="s">
        <v>418</v>
      </c>
      <c r="I1381" s="510" t="s">
        <v>5387</v>
      </c>
      <c r="J1381" s="522" t="s">
        <v>1075</v>
      </c>
      <c r="K1381" s="522" t="s">
        <v>1188</v>
      </c>
      <c r="L1381" s="511" t="s">
        <v>4137</v>
      </c>
      <c r="M1381" s="522">
        <v>389210708</v>
      </c>
      <c r="N1381" s="506">
        <v>45148</v>
      </c>
      <c r="O1381" s="512">
        <f t="shared" si="64"/>
        <v>8</v>
      </c>
      <c r="P1381" s="512">
        <f t="shared" si="65"/>
        <v>8</v>
      </c>
      <c r="Q1381" s="498" t="str">
        <f t="shared" si="66"/>
        <v>Gastos_com_Pessoal</v>
      </c>
    </row>
    <row r="1382" spans="1:17" ht="25.5" hidden="1" x14ac:dyDescent="0.2">
      <c r="A1382" s="505">
        <v>6227</v>
      </c>
      <c r="B1382" s="506">
        <v>45148</v>
      </c>
      <c r="C1382" s="507">
        <v>45139</v>
      </c>
      <c r="D1382" s="520" t="s">
        <v>176</v>
      </c>
      <c r="E1382" s="520" t="s">
        <v>261</v>
      </c>
      <c r="F1382" s="521">
        <v>465.27</v>
      </c>
      <c r="G1382" s="520" t="s">
        <v>1207</v>
      </c>
      <c r="H1382" s="520" t="s">
        <v>414</v>
      </c>
      <c r="I1382" s="510" t="s">
        <v>7835</v>
      </c>
      <c r="J1382" s="522" t="s">
        <v>834</v>
      </c>
      <c r="K1382" s="522" t="s">
        <v>1188</v>
      </c>
      <c r="L1382" s="511" t="s">
        <v>4137</v>
      </c>
      <c r="M1382" s="522">
        <v>389210708</v>
      </c>
      <c r="N1382" s="506">
        <v>45148</v>
      </c>
      <c r="O1382" s="512">
        <f t="shared" si="64"/>
        <v>8</v>
      </c>
      <c r="P1382" s="512">
        <f t="shared" si="65"/>
        <v>8</v>
      </c>
      <c r="Q1382" s="498" t="str">
        <f t="shared" si="66"/>
        <v>Gastos_com_Pessoal</v>
      </c>
    </row>
    <row r="1383" spans="1:17" ht="25.5" hidden="1" x14ac:dyDescent="0.2">
      <c r="A1383" s="505">
        <v>6228</v>
      </c>
      <c r="B1383" s="506">
        <v>45148</v>
      </c>
      <c r="C1383" s="507">
        <v>45139</v>
      </c>
      <c r="D1383" s="520" t="s">
        <v>176</v>
      </c>
      <c r="E1383" s="520" t="s">
        <v>280</v>
      </c>
      <c r="F1383" s="521">
        <v>824.84</v>
      </c>
      <c r="G1383" s="520" t="s">
        <v>1209</v>
      </c>
      <c r="H1383" s="520" t="s">
        <v>414</v>
      </c>
      <c r="I1383" s="510" t="s">
        <v>7835</v>
      </c>
      <c r="J1383" s="522" t="s">
        <v>834</v>
      </c>
      <c r="K1383" s="522" t="s">
        <v>1188</v>
      </c>
      <c r="L1383" s="511" t="s">
        <v>4137</v>
      </c>
      <c r="M1383" s="522">
        <v>389210708</v>
      </c>
      <c r="N1383" s="506">
        <v>45148</v>
      </c>
      <c r="O1383" s="512">
        <f t="shared" si="64"/>
        <v>8</v>
      </c>
      <c r="P1383" s="512">
        <f t="shared" si="65"/>
        <v>8</v>
      </c>
      <c r="Q1383" s="498" t="str">
        <f t="shared" si="66"/>
        <v>Gastos_com_Pessoal</v>
      </c>
    </row>
    <row r="1384" spans="1:17" ht="25.5" hidden="1" x14ac:dyDescent="0.2">
      <c r="A1384" s="505">
        <v>6229</v>
      </c>
      <c r="B1384" s="506">
        <v>45148</v>
      </c>
      <c r="C1384" s="507">
        <v>45139</v>
      </c>
      <c r="D1384" s="520" t="s">
        <v>176</v>
      </c>
      <c r="E1384" s="520" t="s">
        <v>262</v>
      </c>
      <c r="F1384" s="521">
        <v>274.95</v>
      </c>
      <c r="G1384" s="520" t="s">
        <v>1210</v>
      </c>
      <c r="H1384" s="520" t="s">
        <v>414</v>
      </c>
      <c r="I1384" s="510" t="s">
        <v>7835</v>
      </c>
      <c r="J1384" s="522" t="s">
        <v>834</v>
      </c>
      <c r="K1384" s="522" t="s">
        <v>1188</v>
      </c>
      <c r="L1384" s="511" t="s">
        <v>4137</v>
      </c>
      <c r="M1384" s="522">
        <v>389210708</v>
      </c>
      <c r="N1384" s="506">
        <v>45148</v>
      </c>
      <c r="O1384" s="512">
        <f t="shared" si="64"/>
        <v>8</v>
      </c>
      <c r="P1384" s="512">
        <f t="shared" si="65"/>
        <v>8</v>
      </c>
      <c r="Q1384" s="498" t="str">
        <f t="shared" si="66"/>
        <v>Gastos_com_Pessoal</v>
      </c>
    </row>
    <row r="1385" spans="1:17" ht="36" hidden="1" x14ac:dyDescent="0.2">
      <c r="A1385" s="505">
        <v>6230</v>
      </c>
      <c r="B1385" s="506">
        <v>45148</v>
      </c>
      <c r="C1385" s="507">
        <v>45139</v>
      </c>
      <c r="D1385" s="520" t="s">
        <v>176</v>
      </c>
      <c r="E1385" s="520" t="s">
        <v>169</v>
      </c>
      <c r="F1385" s="521">
        <v>170.64</v>
      </c>
      <c r="G1385" s="520" t="s">
        <v>1211</v>
      </c>
      <c r="H1385" s="520" t="s">
        <v>414</v>
      </c>
      <c r="I1385" s="510" t="s">
        <v>7835</v>
      </c>
      <c r="J1385" s="522" t="s">
        <v>834</v>
      </c>
      <c r="K1385" s="522" t="s">
        <v>1188</v>
      </c>
      <c r="L1385" s="511" t="s">
        <v>4137</v>
      </c>
      <c r="M1385" s="522">
        <v>389210708</v>
      </c>
      <c r="N1385" s="506">
        <v>45148</v>
      </c>
      <c r="O1385" s="512">
        <f t="shared" si="64"/>
        <v>8</v>
      </c>
      <c r="P1385" s="512">
        <f t="shared" si="65"/>
        <v>8</v>
      </c>
      <c r="Q1385" s="498" t="str">
        <f t="shared" si="66"/>
        <v>Gastos_com_Pessoal</v>
      </c>
    </row>
    <row r="1386" spans="1:17" ht="25.5" hidden="1" x14ac:dyDescent="0.2">
      <c r="A1386" s="505">
        <v>6231</v>
      </c>
      <c r="B1386" s="506">
        <v>45148</v>
      </c>
      <c r="C1386" s="507">
        <v>45139</v>
      </c>
      <c r="D1386" s="520" t="s">
        <v>176</v>
      </c>
      <c r="E1386" s="520" t="s">
        <v>261</v>
      </c>
      <c r="F1386" s="521">
        <v>1472.92</v>
      </c>
      <c r="G1386" s="520" t="s">
        <v>1207</v>
      </c>
      <c r="H1386" s="520" t="s">
        <v>418</v>
      </c>
      <c r="I1386" s="510" t="s">
        <v>7832</v>
      </c>
      <c r="J1386" s="522" t="s">
        <v>7833</v>
      </c>
      <c r="K1386" s="522" t="s">
        <v>1188</v>
      </c>
      <c r="L1386" s="511" t="s">
        <v>4137</v>
      </c>
      <c r="M1386" s="522">
        <v>389210708</v>
      </c>
      <c r="N1386" s="506">
        <v>45148</v>
      </c>
      <c r="O1386" s="512">
        <f t="shared" si="64"/>
        <v>8</v>
      </c>
      <c r="P1386" s="512">
        <f t="shared" si="65"/>
        <v>8</v>
      </c>
      <c r="Q1386" s="498" t="str">
        <f t="shared" si="66"/>
        <v>Gastos_com_Pessoal</v>
      </c>
    </row>
    <row r="1387" spans="1:17" ht="25.5" hidden="1" x14ac:dyDescent="0.2">
      <c r="A1387" s="505">
        <v>6232</v>
      </c>
      <c r="B1387" s="506">
        <v>45148</v>
      </c>
      <c r="C1387" s="507">
        <v>45139</v>
      </c>
      <c r="D1387" s="520" t="s">
        <v>176</v>
      </c>
      <c r="E1387" s="520" t="s">
        <v>280</v>
      </c>
      <c r="F1387" s="521">
        <v>1178.0899999999999</v>
      </c>
      <c r="G1387" s="520" t="s">
        <v>1209</v>
      </c>
      <c r="H1387" s="520" t="s">
        <v>418</v>
      </c>
      <c r="I1387" s="510" t="s">
        <v>7832</v>
      </c>
      <c r="J1387" s="522" t="s">
        <v>7833</v>
      </c>
      <c r="K1387" s="522" t="s">
        <v>1188</v>
      </c>
      <c r="L1387" s="511" t="s">
        <v>4137</v>
      </c>
      <c r="M1387" s="522">
        <v>389210708</v>
      </c>
      <c r="N1387" s="506">
        <v>45148</v>
      </c>
      <c r="O1387" s="512">
        <f t="shared" si="64"/>
        <v>8</v>
      </c>
      <c r="P1387" s="512">
        <f t="shared" si="65"/>
        <v>8</v>
      </c>
      <c r="Q1387" s="498" t="str">
        <f t="shared" si="66"/>
        <v>Gastos_com_Pessoal</v>
      </c>
    </row>
    <row r="1388" spans="1:17" ht="25.5" hidden="1" x14ac:dyDescent="0.2">
      <c r="A1388" s="505">
        <v>6233</v>
      </c>
      <c r="B1388" s="506">
        <v>45148</v>
      </c>
      <c r="C1388" s="507">
        <v>45139</v>
      </c>
      <c r="D1388" s="520" t="s">
        <v>176</v>
      </c>
      <c r="E1388" s="520" t="s">
        <v>262</v>
      </c>
      <c r="F1388" s="521">
        <v>392.7</v>
      </c>
      <c r="G1388" s="520" t="s">
        <v>1210</v>
      </c>
      <c r="H1388" s="520" t="s">
        <v>418</v>
      </c>
      <c r="I1388" s="510" t="s">
        <v>7832</v>
      </c>
      <c r="J1388" s="522" t="s">
        <v>7833</v>
      </c>
      <c r="K1388" s="522" t="s">
        <v>1188</v>
      </c>
      <c r="L1388" s="511" t="s">
        <v>4137</v>
      </c>
      <c r="M1388" s="522">
        <v>389210708</v>
      </c>
      <c r="N1388" s="506">
        <v>45148</v>
      </c>
      <c r="O1388" s="512">
        <f t="shared" si="64"/>
        <v>8</v>
      </c>
      <c r="P1388" s="512">
        <f t="shared" si="65"/>
        <v>8</v>
      </c>
      <c r="Q1388" s="498" t="str">
        <f t="shared" si="66"/>
        <v>Gastos_com_Pessoal</v>
      </c>
    </row>
    <row r="1389" spans="1:17" ht="36" hidden="1" x14ac:dyDescent="0.2">
      <c r="A1389" s="505">
        <v>6234</v>
      </c>
      <c r="B1389" s="506">
        <v>45148</v>
      </c>
      <c r="C1389" s="507">
        <v>45139</v>
      </c>
      <c r="D1389" s="520" t="s">
        <v>176</v>
      </c>
      <c r="E1389" s="520" t="s">
        <v>169</v>
      </c>
      <c r="F1389" s="521">
        <v>2523.9</v>
      </c>
      <c r="G1389" s="520" t="s">
        <v>1211</v>
      </c>
      <c r="H1389" s="520" t="s">
        <v>418</v>
      </c>
      <c r="I1389" s="510" t="s">
        <v>7832</v>
      </c>
      <c r="J1389" s="522" t="s">
        <v>7833</v>
      </c>
      <c r="K1389" s="522" t="s">
        <v>1188</v>
      </c>
      <c r="L1389" s="511" t="s">
        <v>4137</v>
      </c>
      <c r="M1389" s="522">
        <v>389210708</v>
      </c>
      <c r="N1389" s="506">
        <v>45148</v>
      </c>
      <c r="O1389" s="512">
        <f t="shared" si="64"/>
        <v>8</v>
      </c>
      <c r="P1389" s="512">
        <f t="shared" si="65"/>
        <v>8</v>
      </c>
      <c r="Q1389" s="498" t="str">
        <f t="shared" si="66"/>
        <v>Gastos_com_Pessoal</v>
      </c>
    </row>
    <row r="1390" spans="1:17" ht="25.5" hidden="1" x14ac:dyDescent="0.2">
      <c r="A1390" s="505">
        <v>6235</v>
      </c>
      <c r="B1390" s="506">
        <v>45148</v>
      </c>
      <c r="C1390" s="507">
        <v>45139</v>
      </c>
      <c r="D1390" s="520" t="s">
        <v>176</v>
      </c>
      <c r="E1390" s="520" t="s">
        <v>262</v>
      </c>
      <c r="F1390" s="521">
        <v>898.72</v>
      </c>
      <c r="G1390" s="520" t="s">
        <v>7836</v>
      </c>
      <c r="H1390" s="520" t="s">
        <v>419</v>
      </c>
      <c r="I1390" s="510" t="s">
        <v>7837</v>
      </c>
      <c r="J1390" s="522" t="s">
        <v>1058</v>
      </c>
      <c r="K1390" s="522" t="s">
        <v>1188</v>
      </c>
      <c r="L1390" s="511" t="s">
        <v>4137</v>
      </c>
      <c r="M1390" s="522">
        <v>389210708</v>
      </c>
      <c r="N1390" s="506">
        <v>45148</v>
      </c>
      <c r="O1390" s="512">
        <f t="shared" si="64"/>
        <v>8</v>
      </c>
      <c r="P1390" s="512">
        <f t="shared" si="65"/>
        <v>8</v>
      </c>
      <c r="Q1390" s="498" t="str">
        <f t="shared" si="66"/>
        <v>Gastos_com_Pessoal</v>
      </c>
    </row>
    <row r="1391" spans="1:17" ht="25.5" hidden="1" x14ac:dyDescent="0.2">
      <c r="A1391" s="505">
        <v>6236</v>
      </c>
      <c r="B1391" s="506">
        <v>45148</v>
      </c>
      <c r="C1391" s="507">
        <v>45139</v>
      </c>
      <c r="D1391" s="520" t="s">
        <v>176</v>
      </c>
      <c r="E1391" s="520" t="s">
        <v>280</v>
      </c>
      <c r="F1391" s="521">
        <v>2527.23</v>
      </c>
      <c r="G1391" s="520" t="s">
        <v>7838</v>
      </c>
      <c r="H1391" s="520" t="s">
        <v>419</v>
      </c>
      <c r="I1391" s="510" t="s">
        <v>7837</v>
      </c>
      <c r="J1391" s="522" t="s">
        <v>1058</v>
      </c>
      <c r="K1391" s="522" t="s">
        <v>1188</v>
      </c>
      <c r="L1391" s="511" t="s">
        <v>4137</v>
      </c>
      <c r="M1391" s="522">
        <v>389210708</v>
      </c>
      <c r="N1391" s="506">
        <v>45148</v>
      </c>
      <c r="O1391" s="512">
        <f t="shared" si="64"/>
        <v>8</v>
      </c>
      <c r="P1391" s="512">
        <f t="shared" si="65"/>
        <v>8</v>
      </c>
      <c r="Q1391" s="498" t="str">
        <f t="shared" si="66"/>
        <v>Gastos_com_Pessoal</v>
      </c>
    </row>
    <row r="1392" spans="1:17" ht="25.5" hidden="1" x14ac:dyDescent="0.2">
      <c r="A1392" s="505">
        <v>6237</v>
      </c>
      <c r="B1392" s="506">
        <v>45148</v>
      </c>
      <c r="C1392" s="507">
        <v>45139</v>
      </c>
      <c r="D1392" s="520" t="s">
        <v>176</v>
      </c>
      <c r="E1392" s="520" t="s">
        <v>262</v>
      </c>
      <c r="F1392" s="521">
        <v>609.6</v>
      </c>
      <c r="G1392" s="520" t="s">
        <v>7839</v>
      </c>
      <c r="H1392" s="520" t="s">
        <v>302</v>
      </c>
      <c r="I1392" s="510" t="s">
        <v>3074</v>
      </c>
      <c r="J1392" s="522" t="s">
        <v>3075</v>
      </c>
      <c r="K1392" s="522" t="s">
        <v>1188</v>
      </c>
      <c r="L1392" s="511" t="s">
        <v>4137</v>
      </c>
      <c r="M1392" s="522">
        <v>389210708</v>
      </c>
      <c r="N1392" s="506">
        <v>45148</v>
      </c>
      <c r="O1392" s="512">
        <f t="shared" si="64"/>
        <v>8</v>
      </c>
      <c r="P1392" s="512">
        <f t="shared" si="65"/>
        <v>8</v>
      </c>
      <c r="Q1392" s="498" t="str">
        <f t="shared" si="66"/>
        <v>Gastos_com_Pessoal</v>
      </c>
    </row>
    <row r="1393" spans="1:17" ht="25.5" hidden="1" x14ac:dyDescent="0.2">
      <c r="A1393" s="505">
        <v>6238</v>
      </c>
      <c r="B1393" s="506">
        <v>45148</v>
      </c>
      <c r="C1393" s="507">
        <v>45139</v>
      </c>
      <c r="D1393" s="520" t="s">
        <v>176</v>
      </c>
      <c r="E1393" s="520" t="s">
        <v>280</v>
      </c>
      <c r="F1393" s="521">
        <v>1804.41</v>
      </c>
      <c r="G1393" s="520" t="s">
        <v>7840</v>
      </c>
      <c r="H1393" s="520" t="s">
        <v>302</v>
      </c>
      <c r="I1393" s="510" t="s">
        <v>3074</v>
      </c>
      <c r="J1393" s="522" t="s">
        <v>3075</v>
      </c>
      <c r="K1393" s="522" t="s">
        <v>1188</v>
      </c>
      <c r="L1393" s="511" t="s">
        <v>4137</v>
      </c>
      <c r="M1393" s="522">
        <v>389210708</v>
      </c>
      <c r="N1393" s="506">
        <v>45148</v>
      </c>
      <c r="O1393" s="512">
        <f t="shared" si="64"/>
        <v>8</v>
      </c>
      <c r="P1393" s="512">
        <f t="shared" si="65"/>
        <v>8</v>
      </c>
      <c r="Q1393" s="498" t="str">
        <f t="shared" si="66"/>
        <v>Gastos_com_Pessoal</v>
      </c>
    </row>
    <row r="1394" spans="1:17" ht="25.5" hidden="1" x14ac:dyDescent="0.2">
      <c r="A1394" s="505">
        <v>6239</v>
      </c>
      <c r="B1394" s="506">
        <v>45148</v>
      </c>
      <c r="C1394" s="507">
        <v>45139</v>
      </c>
      <c r="D1394" s="520" t="s">
        <v>176</v>
      </c>
      <c r="E1394" s="520" t="s">
        <v>262</v>
      </c>
      <c r="F1394" s="521">
        <v>898.72</v>
      </c>
      <c r="G1394" s="520" t="s">
        <v>7841</v>
      </c>
      <c r="H1394" s="520" t="s">
        <v>419</v>
      </c>
      <c r="I1394" s="510" t="s">
        <v>7842</v>
      </c>
      <c r="J1394" s="522" t="s">
        <v>852</v>
      </c>
      <c r="K1394" s="522" t="s">
        <v>1188</v>
      </c>
      <c r="L1394" s="511" t="s">
        <v>4137</v>
      </c>
      <c r="M1394" s="522">
        <v>389210708</v>
      </c>
      <c r="N1394" s="506">
        <v>45148</v>
      </c>
      <c r="O1394" s="512">
        <f t="shared" si="64"/>
        <v>8</v>
      </c>
      <c r="P1394" s="512">
        <f t="shared" si="65"/>
        <v>8</v>
      </c>
      <c r="Q1394" s="498" t="str">
        <f t="shared" si="66"/>
        <v>Gastos_com_Pessoal</v>
      </c>
    </row>
    <row r="1395" spans="1:17" ht="25.5" hidden="1" x14ac:dyDescent="0.2">
      <c r="A1395" s="505">
        <v>6240</v>
      </c>
      <c r="B1395" s="506">
        <v>45148</v>
      </c>
      <c r="C1395" s="507">
        <v>45139</v>
      </c>
      <c r="D1395" s="520" t="s">
        <v>176</v>
      </c>
      <c r="E1395" s="520" t="s">
        <v>280</v>
      </c>
      <c r="F1395" s="521">
        <v>2527.23</v>
      </c>
      <c r="G1395" s="520" t="s">
        <v>7843</v>
      </c>
      <c r="H1395" s="520" t="s">
        <v>419</v>
      </c>
      <c r="I1395" s="510" t="s">
        <v>7842</v>
      </c>
      <c r="J1395" s="522" t="s">
        <v>852</v>
      </c>
      <c r="K1395" s="522" t="s">
        <v>1188</v>
      </c>
      <c r="L1395" s="511" t="s">
        <v>4137</v>
      </c>
      <c r="M1395" s="522">
        <v>389210708</v>
      </c>
      <c r="N1395" s="506">
        <v>45148</v>
      </c>
      <c r="O1395" s="512">
        <f t="shared" si="64"/>
        <v>8</v>
      </c>
      <c r="P1395" s="512">
        <f t="shared" si="65"/>
        <v>8</v>
      </c>
      <c r="Q1395" s="498" t="str">
        <f t="shared" si="66"/>
        <v>Gastos_com_Pessoal</v>
      </c>
    </row>
    <row r="1396" spans="1:17" ht="25.5" hidden="1" x14ac:dyDescent="0.2">
      <c r="A1396" s="505">
        <v>6241</v>
      </c>
      <c r="B1396" s="506">
        <v>45148</v>
      </c>
      <c r="C1396" s="507">
        <v>45139</v>
      </c>
      <c r="D1396" s="520" t="s">
        <v>176</v>
      </c>
      <c r="E1396" s="520" t="s">
        <v>262</v>
      </c>
      <c r="F1396" s="521">
        <v>692.67</v>
      </c>
      <c r="G1396" s="520" t="s">
        <v>7844</v>
      </c>
      <c r="H1396" s="520" t="s">
        <v>423</v>
      </c>
      <c r="I1396" s="510" t="s">
        <v>7845</v>
      </c>
      <c r="J1396" s="522" t="s">
        <v>1039</v>
      </c>
      <c r="K1396" s="522" t="s">
        <v>1188</v>
      </c>
      <c r="L1396" s="511" t="s">
        <v>4137</v>
      </c>
      <c r="M1396" s="522">
        <v>389210708</v>
      </c>
      <c r="N1396" s="506">
        <v>45148</v>
      </c>
      <c r="O1396" s="512">
        <f t="shared" si="64"/>
        <v>8</v>
      </c>
      <c r="P1396" s="512">
        <f t="shared" si="65"/>
        <v>8</v>
      </c>
      <c r="Q1396" s="498" t="str">
        <f t="shared" si="66"/>
        <v>Gastos_com_Pessoal</v>
      </c>
    </row>
    <row r="1397" spans="1:17" ht="25.5" hidden="1" x14ac:dyDescent="0.2">
      <c r="A1397" s="505">
        <v>6242</v>
      </c>
      <c r="B1397" s="506">
        <v>45148</v>
      </c>
      <c r="C1397" s="507">
        <v>45139</v>
      </c>
      <c r="D1397" s="520" t="s">
        <v>176</v>
      </c>
      <c r="E1397" s="520" t="s">
        <v>280</v>
      </c>
      <c r="F1397" s="521">
        <v>2028.66</v>
      </c>
      <c r="G1397" s="520" t="s">
        <v>7846</v>
      </c>
      <c r="H1397" s="520" t="s">
        <v>423</v>
      </c>
      <c r="I1397" s="510" t="s">
        <v>7845</v>
      </c>
      <c r="J1397" s="522" t="s">
        <v>1039</v>
      </c>
      <c r="K1397" s="522" t="s">
        <v>1188</v>
      </c>
      <c r="L1397" s="511" t="s">
        <v>4137</v>
      </c>
      <c r="M1397" s="522">
        <v>389210708</v>
      </c>
      <c r="N1397" s="506">
        <v>45148</v>
      </c>
      <c r="O1397" s="512">
        <f t="shared" si="64"/>
        <v>8</v>
      </c>
      <c r="P1397" s="512">
        <f t="shared" si="65"/>
        <v>8</v>
      </c>
      <c r="Q1397" s="498" t="str">
        <f t="shared" si="66"/>
        <v>Gastos_com_Pessoal</v>
      </c>
    </row>
    <row r="1398" spans="1:17" ht="25.5" hidden="1" x14ac:dyDescent="0.2">
      <c r="A1398" s="505">
        <v>6243</v>
      </c>
      <c r="B1398" s="506">
        <v>45148</v>
      </c>
      <c r="C1398" s="507">
        <v>45139</v>
      </c>
      <c r="D1398" s="520" t="s">
        <v>176</v>
      </c>
      <c r="E1398" s="520" t="s">
        <v>262</v>
      </c>
      <c r="F1398" s="521">
        <v>862.31</v>
      </c>
      <c r="G1398" s="520" t="s">
        <v>7847</v>
      </c>
      <c r="H1398" s="520" t="s">
        <v>421</v>
      </c>
      <c r="I1398" s="510" t="s">
        <v>7848</v>
      </c>
      <c r="J1398" s="522" t="s">
        <v>841</v>
      </c>
      <c r="K1398" s="522" t="s">
        <v>1188</v>
      </c>
      <c r="L1398" s="511" t="s">
        <v>4137</v>
      </c>
      <c r="M1398" s="522">
        <v>389210708</v>
      </c>
      <c r="N1398" s="506">
        <v>45148</v>
      </c>
      <c r="O1398" s="512">
        <f t="shared" si="64"/>
        <v>8</v>
      </c>
      <c r="P1398" s="512">
        <f t="shared" si="65"/>
        <v>8</v>
      </c>
      <c r="Q1398" s="498" t="str">
        <f t="shared" si="66"/>
        <v>Gastos_com_Pessoal</v>
      </c>
    </row>
    <row r="1399" spans="1:17" ht="25.5" hidden="1" x14ac:dyDescent="0.2">
      <c r="A1399" s="505">
        <v>6244</v>
      </c>
      <c r="B1399" s="506">
        <v>45148</v>
      </c>
      <c r="C1399" s="507">
        <v>45139</v>
      </c>
      <c r="D1399" s="520" t="s">
        <v>176</v>
      </c>
      <c r="E1399" s="520" t="s">
        <v>280</v>
      </c>
      <c r="F1399" s="521">
        <v>2439.7800000000002</v>
      </c>
      <c r="G1399" s="520" t="s">
        <v>7849</v>
      </c>
      <c r="H1399" s="520" t="s">
        <v>421</v>
      </c>
      <c r="I1399" s="510" t="s">
        <v>7848</v>
      </c>
      <c r="J1399" s="522" t="s">
        <v>841</v>
      </c>
      <c r="K1399" s="522" t="s">
        <v>1188</v>
      </c>
      <c r="L1399" s="511" t="s">
        <v>4137</v>
      </c>
      <c r="M1399" s="522">
        <v>389210708</v>
      </c>
      <c r="N1399" s="506">
        <v>45148</v>
      </c>
      <c r="O1399" s="512">
        <f t="shared" si="64"/>
        <v>8</v>
      </c>
      <c r="P1399" s="512">
        <f t="shared" si="65"/>
        <v>8</v>
      </c>
      <c r="Q1399" s="498" t="str">
        <f t="shared" si="66"/>
        <v>Gastos_com_Pessoal</v>
      </c>
    </row>
    <row r="1400" spans="1:17" ht="25.5" hidden="1" x14ac:dyDescent="0.2">
      <c r="A1400" s="505">
        <v>6245</v>
      </c>
      <c r="B1400" s="506">
        <v>45148</v>
      </c>
      <c r="C1400" s="507">
        <v>45139</v>
      </c>
      <c r="D1400" s="520" t="s">
        <v>176</v>
      </c>
      <c r="E1400" s="520" t="s">
        <v>262</v>
      </c>
      <c r="F1400" s="521">
        <v>898.72</v>
      </c>
      <c r="G1400" s="520" t="s">
        <v>7850</v>
      </c>
      <c r="H1400" s="520" t="s">
        <v>423</v>
      </c>
      <c r="I1400" s="510" t="s">
        <v>3313</v>
      </c>
      <c r="J1400" s="522" t="s">
        <v>1007</v>
      </c>
      <c r="K1400" s="522" t="s">
        <v>1188</v>
      </c>
      <c r="L1400" s="511" t="s">
        <v>4137</v>
      </c>
      <c r="M1400" s="522">
        <v>389210708</v>
      </c>
      <c r="N1400" s="506">
        <v>45148</v>
      </c>
      <c r="O1400" s="512">
        <f t="shared" si="64"/>
        <v>8</v>
      </c>
      <c r="P1400" s="512">
        <f t="shared" si="65"/>
        <v>8</v>
      </c>
      <c r="Q1400" s="498" t="str">
        <f t="shared" si="66"/>
        <v>Gastos_com_Pessoal</v>
      </c>
    </row>
    <row r="1401" spans="1:17" ht="25.5" hidden="1" x14ac:dyDescent="0.2">
      <c r="A1401" s="505">
        <v>6246</v>
      </c>
      <c r="B1401" s="506">
        <v>45148</v>
      </c>
      <c r="C1401" s="507">
        <v>45139</v>
      </c>
      <c r="D1401" s="520" t="s">
        <v>176</v>
      </c>
      <c r="E1401" s="520" t="s">
        <v>280</v>
      </c>
      <c r="F1401" s="521">
        <v>2527.1799999999998</v>
      </c>
      <c r="G1401" s="520" t="s">
        <v>7851</v>
      </c>
      <c r="H1401" s="520" t="s">
        <v>423</v>
      </c>
      <c r="I1401" s="510" t="s">
        <v>3313</v>
      </c>
      <c r="J1401" s="522" t="s">
        <v>1007</v>
      </c>
      <c r="K1401" s="522" t="s">
        <v>1188</v>
      </c>
      <c r="L1401" s="511" t="s">
        <v>4137</v>
      </c>
      <c r="M1401" s="522">
        <v>389210708</v>
      </c>
      <c r="N1401" s="506">
        <v>45148</v>
      </c>
      <c r="O1401" s="512">
        <f t="shared" si="64"/>
        <v>8</v>
      </c>
      <c r="P1401" s="512">
        <f t="shared" si="65"/>
        <v>8</v>
      </c>
      <c r="Q1401" s="498" t="str">
        <f t="shared" si="66"/>
        <v>Gastos_com_Pessoal</v>
      </c>
    </row>
    <row r="1402" spans="1:17" ht="25.5" hidden="1" x14ac:dyDescent="0.2">
      <c r="A1402" s="505">
        <v>6247</v>
      </c>
      <c r="B1402" s="506">
        <v>45148</v>
      </c>
      <c r="C1402" s="507">
        <v>45139</v>
      </c>
      <c r="D1402" s="520" t="s">
        <v>176</v>
      </c>
      <c r="E1402" s="520" t="s">
        <v>262</v>
      </c>
      <c r="F1402" s="521">
        <v>992.5</v>
      </c>
      <c r="G1402" s="520" t="s">
        <v>7852</v>
      </c>
      <c r="H1402" s="520" t="s">
        <v>414</v>
      </c>
      <c r="I1402" s="510" t="s">
        <v>7853</v>
      </c>
      <c r="J1402" s="522" t="s">
        <v>571</v>
      </c>
      <c r="K1402" s="522" t="s">
        <v>1188</v>
      </c>
      <c r="L1402" s="511" t="s">
        <v>4137</v>
      </c>
      <c r="M1402" s="522">
        <v>389210708</v>
      </c>
      <c r="N1402" s="506">
        <v>45148</v>
      </c>
      <c r="O1402" s="512">
        <f t="shared" si="64"/>
        <v>8</v>
      </c>
      <c r="P1402" s="512">
        <f t="shared" si="65"/>
        <v>8</v>
      </c>
      <c r="Q1402" s="498" t="str">
        <f t="shared" si="66"/>
        <v>Gastos_com_Pessoal</v>
      </c>
    </row>
    <row r="1403" spans="1:17" ht="25.5" hidden="1" x14ac:dyDescent="0.2">
      <c r="A1403" s="505">
        <v>6248</v>
      </c>
      <c r="B1403" s="506">
        <v>45148</v>
      </c>
      <c r="C1403" s="507">
        <v>45139</v>
      </c>
      <c r="D1403" s="520" t="s">
        <v>176</v>
      </c>
      <c r="E1403" s="520" t="s">
        <v>280</v>
      </c>
      <c r="F1403" s="521">
        <v>2837.87</v>
      </c>
      <c r="G1403" s="520" t="s">
        <v>7854</v>
      </c>
      <c r="H1403" s="520" t="s">
        <v>414</v>
      </c>
      <c r="I1403" s="510" t="s">
        <v>7853</v>
      </c>
      <c r="J1403" s="522" t="s">
        <v>571</v>
      </c>
      <c r="K1403" s="522" t="s">
        <v>1188</v>
      </c>
      <c r="L1403" s="511" t="s">
        <v>4137</v>
      </c>
      <c r="M1403" s="522">
        <v>389210708</v>
      </c>
      <c r="N1403" s="506">
        <v>45148</v>
      </c>
      <c r="O1403" s="512">
        <f t="shared" si="64"/>
        <v>8</v>
      </c>
      <c r="P1403" s="512">
        <f t="shared" si="65"/>
        <v>8</v>
      </c>
      <c r="Q1403" s="498" t="str">
        <f t="shared" si="66"/>
        <v>Gastos_com_Pessoal</v>
      </c>
    </row>
    <row r="1404" spans="1:17" ht="25.5" hidden="1" x14ac:dyDescent="0.2">
      <c r="A1404" s="505">
        <v>6249</v>
      </c>
      <c r="B1404" s="506">
        <v>45148</v>
      </c>
      <c r="C1404" s="507">
        <v>45139</v>
      </c>
      <c r="D1404" s="520" t="s">
        <v>176</v>
      </c>
      <c r="E1404" s="520" t="s">
        <v>262</v>
      </c>
      <c r="F1404" s="521">
        <v>660.05</v>
      </c>
      <c r="G1404" s="520" t="s">
        <v>7855</v>
      </c>
      <c r="H1404" s="520" t="s">
        <v>1032</v>
      </c>
      <c r="I1404" s="510" t="s">
        <v>7856</v>
      </c>
      <c r="J1404" s="522" t="s">
        <v>843</v>
      </c>
      <c r="K1404" s="522" t="s">
        <v>1188</v>
      </c>
      <c r="L1404" s="511" t="s">
        <v>4137</v>
      </c>
      <c r="M1404" s="522">
        <v>389210708</v>
      </c>
      <c r="N1404" s="506">
        <v>45148</v>
      </c>
      <c r="O1404" s="512">
        <f t="shared" si="64"/>
        <v>8</v>
      </c>
      <c r="P1404" s="512">
        <f t="shared" si="65"/>
        <v>8</v>
      </c>
      <c r="Q1404" s="498" t="str">
        <f t="shared" si="66"/>
        <v>Gastos_com_Pessoal</v>
      </c>
    </row>
    <row r="1405" spans="1:17" ht="25.5" hidden="1" x14ac:dyDescent="0.2">
      <c r="A1405" s="505">
        <v>6250</v>
      </c>
      <c r="B1405" s="506">
        <v>45148</v>
      </c>
      <c r="C1405" s="507">
        <v>45139</v>
      </c>
      <c r="D1405" s="520" t="s">
        <v>176</v>
      </c>
      <c r="E1405" s="520" t="s">
        <v>280</v>
      </c>
      <c r="F1405" s="521">
        <v>1940.54</v>
      </c>
      <c r="G1405" s="520" t="s">
        <v>7857</v>
      </c>
      <c r="H1405" s="520" t="s">
        <v>1032</v>
      </c>
      <c r="I1405" s="510" t="s">
        <v>7856</v>
      </c>
      <c r="J1405" s="522" t="s">
        <v>843</v>
      </c>
      <c r="K1405" s="522" t="s">
        <v>1188</v>
      </c>
      <c r="L1405" s="511" t="s">
        <v>4137</v>
      </c>
      <c r="M1405" s="522">
        <v>389210708</v>
      </c>
      <c r="N1405" s="506">
        <v>45148</v>
      </c>
      <c r="O1405" s="512">
        <f t="shared" si="64"/>
        <v>8</v>
      </c>
      <c r="P1405" s="512">
        <f t="shared" si="65"/>
        <v>8</v>
      </c>
      <c r="Q1405" s="498" t="str">
        <f t="shared" si="66"/>
        <v>Gastos_com_Pessoal</v>
      </c>
    </row>
    <row r="1406" spans="1:17" ht="24" hidden="1" x14ac:dyDescent="0.2">
      <c r="A1406" s="505">
        <v>6251</v>
      </c>
      <c r="B1406" s="506">
        <v>45148</v>
      </c>
      <c r="C1406" s="507">
        <v>45139</v>
      </c>
      <c r="D1406" s="508" t="s">
        <v>264</v>
      </c>
      <c r="E1406" s="520" t="s">
        <v>293</v>
      </c>
      <c r="F1406" s="521">
        <v>75</v>
      </c>
      <c r="G1406" s="520" t="s">
        <v>7858</v>
      </c>
      <c r="H1406" s="520" t="s">
        <v>493</v>
      </c>
      <c r="I1406" s="510" t="s">
        <v>4721</v>
      </c>
      <c r="J1406" s="522" t="s">
        <v>676</v>
      </c>
      <c r="K1406" s="522" t="s">
        <v>1188</v>
      </c>
      <c r="L1406" s="511" t="s">
        <v>4137</v>
      </c>
      <c r="M1406" s="522">
        <v>389210708</v>
      </c>
      <c r="N1406" s="506">
        <v>45148</v>
      </c>
      <c r="O1406" s="512">
        <f t="shared" si="64"/>
        <v>8</v>
      </c>
      <c r="P1406" s="512">
        <f t="shared" si="65"/>
        <v>8</v>
      </c>
      <c r="Q1406" s="498" t="str">
        <f t="shared" si="66"/>
        <v>Gastos_Gerais</v>
      </c>
    </row>
    <row r="1407" spans="1:17" ht="24" hidden="1" x14ac:dyDescent="0.2">
      <c r="A1407" s="505">
        <v>6252</v>
      </c>
      <c r="B1407" s="506">
        <v>45148</v>
      </c>
      <c r="C1407" s="507">
        <v>45139</v>
      </c>
      <c r="D1407" s="508" t="s">
        <v>264</v>
      </c>
      <c r="E1407" s="520" t="s">
        <v>293</v>
      </c>
      <c r="F1407" s="521">
        <v>75</v>
      </c>
      <c r="G1407" s="520" t="s">
        <v>8327</v>
      </c>
      <c r="H1407" s="520" t="s">
        <v>493</v>
      </c>
      <c r="I1407" s="510" t="s">
        <v>1728</v>
      </c>
      <c r="J1407" s="522" t="s">
        <v>670</v>
      </c>
      <c r="K1407" s="522" t="s">
        <v>1188</v>
      </c>
      <c r="L1407" s="511" t="s">
        <v>4137</v>
      </c>
      <c r="M1407" s="522">
        <v>389210708</v>
      </c>
      <c r="N1407" s="506">
        <v>45148</v>
      </c>
      <c r="O1407" s="512">
        <f t="shared" si="64"/>
        <v>8</v>
      </c>
      <c r="P1407" s="512">
        <f t="shared" si="65"/>
        <v>8</v>
      </c>
      <c r="Q1407" s="498" t="str">
        <f t="shared" si="66"/>
        <v>Gastos_Gerais</v>
      </c>
    </row>
    <row r="1408" spans="1:17" ht="24" hidden="1" x14ac:dyDescent="0.2">
      <c r="A1408" s="505">
        <v>6253</v>
      </c>
      <c r="B1408" s="506">
        <v>45148</v>
      </c>
      <c r="C1408" s="536">
        <v>45139</v>
      </c>
      <c r="D1408" s="508" t="s">
        <v>264</v>
      </c>
      <c r="E1408" s="520" t="s">
        <v>293</v>
      </c>
      <c r="F1408" s="521">
        <v>75</v>
      </c>
      <c r="G1408" s="520" t="s">
        <v>8328</v>
      </c>
      <c r="H1408" s="520" t="s">
        <v>423</v>
      </c>
      <c r="I1408" s="510" t="s">
        <v>7859</v>
      </c>
      <c r="J1408" s="522" t="s">
        <v>682</v>
      </c>
      <c r="K1408" s="522" t="s">
        <v>1188</v>
      </c>
      <c r="L1408" s="511" t="s">
        <v>4137</v>
      </c>
      <c r="M1408" s="522">
        <v>389210708</v>
      </c>
      <c r="N1408" s="506">
        <v>45148</v>
      </c>
      <c r="O1408" s="512">
        <f t="shared" si="64"/>
        <v>8</v>
      </c>
      <c r="P1408" s="512">
        <f t="shared" si="65"/>
        <v>8</v>
      </c>
      <c r="Q1408" s="498" t="str">
        <f t="shared" si="66"/>
        <v>Gastos_Gerais</v>
      </c>
    </row>
    <row r="1409" spans="1:17" ht="24" hidden="1" x14ac:dyDescent="0.2">
      <c r="A1409" s="505">
        <v>6254</v>
      </c>
      <c r="B1409" s="506">
        <v>45148</v>
      </c>
      <c r="C1409" s="536">
        <v>45139</v>
      </c>
      <c r="D1409" s="508" t="s">
        <v>264</v>
      </c>
      <c r="E1409" s="520" t="s">
        <v>293</v>
      </c>
      <c r="F1409" s="521">
        <v>75</v>
      </c>
      <c r="G1409" s="520" t="s">
        <v>7729</v>
      </c>
      <c r="H1409" s="520" t="s">
        <v>418</v>
      </c>
      <c r="I1409" s="510" t="s">
        <v>2038</v>
      </c>
      <c r="J1409" s="522" t="s">
        <v>465</v>
      </c>
      <c r="K1409" s="522" t="s">
        <v>1188</v>
      </c>
      <c r="L1409" s="511" t="s">
        <v>4137</v>
      </c>
      <c r="M1409" s="522">
        <v>389210708</v>
      </c>
      <c r="N1409" s="506">
        <v>45148</v>
      </c>
      <c r="O1409" s="512">
        <f t="shared" si="64"/>
        <v>8</v>
      </c>
      <c r="P1409" s="512">
        <f t="shared" si="65"/>
        <v>8</v>
      </c>
      <c r="Q1409" s="498" t="str">
        <f t="shared" si="66"/>
        <v>Gastos_Gerais</v>
      </c>
    </row>
    <row r="1410" spans="1:17" ht="24" hidden="1" x14ac:dyDescent="0.2">
      <c r="A1410" s="505">
        <v>6255</v>
      </c>
      <c r="B1410" s="506">
        <v>45148</v>
      </c>
      <c r="C1410" s="536">
        <v>45139</v>
      </c>
      <c r="D1410" s="508" t="s">
        <v>264</v>
      </c>
      <c r="E1410" s="520" t="s">
        <v>293</v>
      </c>
      <c r="F1410" s="521">
        <v>75</v>
      </c>
      <c r="G1410" s="520" t="s">
        <v>8329</v>
      </c>
      <c r="H1410" s="520" t="s">
        <v>423</v>
      </c>
      <c r="I1410" s="510" t="s">
        <v>3310</v>
      </c>
      <c r="J1410" s="522" t="s">
        <v>1031</v>
      </c>
      <c r="K1410" s="522" t="s">
        <v>1188</v>
      </c>
      <c r="L1410" s="511" t="s">
        <v>4137</v>
      </c>
      <c r="M1410" s="522">
        <v>389210708</v>
      </c>
      <c r="N1410" s="506">
        <v>45148</v>
      </c>
      <c r="O1410" s="512">
        <f t="shared" si="64"/>
        <v>8</v>
      </c>
      <c r="P1410" s="512">
        <f t="shared" si="65"/>
        <v>8</v>
      </c>
      <c r="Q1410" s="498" t="str">
        <f t="shared" si="66"/>
        <v>Gastos_Gerais</v>
      </c>
    </row>
    <row r="1411" spans="1:17" ht="24" hidden="1" x14ac:dyDescent="0.2">
      <c r="A1411" s="505">
        <v>6256</v>
      </c>
      <c r="B1411" s="506">
        <v>45148</v>
      </c>
      <c r="C1411" s="536">
        <v>45139</v>
      </c>
      <c r="D1411" s="508" t="s">
        <v>264</v>
      </c>
      <c r="E1411" s="520" t="s">
        <v>293</v>
      </c>
      <c r="F1411" s="521">
        <v>75</v>
      </c>
      <c r="G1411" s="520" t="s">
        <v>8330</v>
      </c>
      <c r="H1411" s="520" t="s">
        <v>423</v>
      </c>
      <c r="I1411" s="510" t="s">
        <v>7384</v>
      </c>
      <c r="J1411" s="522" t="s">
        <v>1959</v>
      </c>
      <c r="K1411" s="522" t="s">
        <v>1188</v>
      </c>
      <c r="L1411" s="511" t="s">
        <v>4137</v>
      </c>
      <c r="M1411" s="522">
        <v>389210708</v>
      </c>
      <c r="N1411" s="506">
        <v>45148</v>
      </c>
      <c r="O1411" s="512">
        <f t="shared" si="64"/>
        <v>8</v>
      </c>
      <c r="P1411" s="512">
        <f t="shared" si="65"/>
        <v>8</v>
      </c>
      <c r="Q1411" s="498" t="str">
        <f t="shared" si="66"/>
        <v>Gastos_Gerais</v>
      </c>
    </row>
    <row r="1412" spans="1:17" ht="24" hidden="1" x14ac:dyDescent="0.2">
      <c r="A1412" s="505">
        <v>6257</v>
      </c>
      <c r="B1412" s="506">
        <v>45148</v>
      </c>
      <c r="C1412" s="536">
        <v>45139</v>
      </c>
      <c r="D1412" s="508" t="s">
        <v>264</v>
      </c>
      <c r="E1412" s="455" t="s">
        <v>180</v>
      </c>
      <c r="F1412" s="521">
        <v>550</v>
      </c>
      <c r="G1412" s="520" t="s">
        <v>3359</v>
      </c>
      <c r="H1412" s="520" t="s">
        <v>303</v>
      </c>
      <c r="I1412" s="510" t="s">
        <v>3360</v>
      </c>
      <c r="J1412" s="522" t="s">
        <v>3361</v>
      </c>
      <c r="K1412" s="522" t="s">
        <v>1157</v>
      </c>
      <c r="L1412" s="511" t="s">
        <v>32</v>
      </c>
      <c r="M1412" s="522">
        <v>202318699</v>
      </c>
      <c r="N1412" s="506">
        <v>45139</v>
      </c>
      <c r="O1412" s="512">
        <f t="shared" si="64"/>
        <v>8</v>
      </c>
      <c r="P1412" s="512">
        <f t="shared" si="65"/>
        <v>8</v>
      </c>
      <c r="Q1412" s="498" t="str">
        <f t="shared" si="66"/>
        <v>Gastos_Gerais</v>
      </c>
    </row>
    <row r="1413" spans="1:17" ht="24" hidden="1" x14ac:dyDescent="0.2">
      <c r="A1413" s="505">
        <v>6258</v>
      </c>
      <c r="B1413" s="506">
        <v>45148</v>
      </c>
      <c r="C1413" s="536">
        <v>45139</v>
      </c>
      <c r="D1413" s="508" t="s">
        <v>264</v>
      </c>
      <c r="E1413" s="520" t="s">
        <v>402</v>
      </c>
      <c r="F1413" s="521">
        <v>71.52</v>
      </c>
      <c r="G1413" s="520" t="s">
        <v>1487</v>
      </c>
      <c r="H1413" s="520" t="s">
        <v>418</v>
      </c>
      <c r="I1413" s="510" t="s">
        <v>7101</v>
      </c>
      <c r="J1413" s="522" t="s">
        <v>2402</v>
      </c>
      <c r="K1413" s="522" t="s">
        <v>1157</v>
      </c>
      <c r="L1413" s="511" t="s">
        <v>32</v>
      </c>
      <c r="M1413" s="522">
        <v>11898</v>
      </c>
      <c r="N1413" s="506">
        <v>45142</v>
      </c>
      <c r="O1413" s="512">
        <f t="shared" ref="O1413:O1476" si="67">IF(B1413=0,0,IF(YEAR(B1413)=$P$1,MONTH(B1413)-$O$1+1,(YEAR(B1413)-$P$1)*12-$O$1+1+MONTH(B1413)))</f>
        <v>8</v>
      </c>
      <c r="P1413" s="512">
        <f t="shared" ref="P1413:P1476" si="68">IF(C1413=0,0,IF(YEAR(C1413)=$P$1,MONTH(C1413)-$O$1+1,(YEAR(C1413)-$P$1)*12-$O$1+1+MONTH(C1413)))</f>
        <v>8</v>
      </c>
      <c r="Q1413" s="498" t="str">
        <f t="shared" ref="Q1413:Q1476" si="69">SUBSTITUTE(D1413," ","_")</f>
        <v>Gastos_Gerais</v>
      </c>
    </row>
    <row r="1414" spans="1:17" ht="36" hidden="1" x14ac:dyDescent="0.2">
      <c r="A1414" s="505">
        <v>6259</v>
      </c>
      <c r="B1414" s="506">
        <v>45148</v>
      </c>
      <c r="C1414" s="536">
        <v>45139</v>
      </c>
      <c r="D1414" s="508" t="s">
        <v>264</v>
      </c>
      <c r="E1414" s="520" t="s">
        <v>182</v>
      </c>
      <c r="F1414" s="521">
        <v>128.80000000000001</v>
      </c>
      <c r="G1414" s="520" t="s">
        <v>7860</v>
      </c>
      <c r="H1414" s="520" t="s">
        <v>418</v>
      </c>
      <c r="I1414" s="510" t="s">
        <v>6992</v>
      </c>
      <c r="J1414" s="522" t="s">
        <v>3061</v>
      </c>
      <c r="K1414" s="522" t="s">
        <v>1157</v>
      </c>
      <c r="L1414" s="511" t="s">
        <v>32</v>
      </c>
      <c r="M1414" s="522">
        <v>735</v>
      </c>
      <c r="N1414" s="506">
        <v>45145</v>
      </c>
      <c r="O1414" s="512">
        <f t="shared" si="67"/>
        <v>8</v>
      </c>
      <c r="P1414" s="512">
        <f t="shared" si="68"/>
        <v>8</v>
      </c>
      <c r="Q1414" s="498" t="str">
        <f t="shared" si="69"/>
        <v>Gastos_Gerais</v>
      </c>
    </row>
    <row r="1415" spans="1:17" ht="36" hidden="1" x14ac:dyDescent="0.2">
      <c r="A1415" s="505">
        <v>6260</v>
      </c>
      <c r="B1415" s="506">
        <v>45148</v>
      </c>
      <c r="C1415" s="536">
        <v>45139</v>
      </c>
      <c r="D1415" s="508" t="s">
        <v>141</v>
      </c>
      <c r="E1415" s="508" t="s">
        <v>223</v>
      </c>
      <c r="F1415" s="509">
        <v>2570</v>
      </c>
      <c r="G1415" s="508" t="s">
        <v>7861</v>
      </c>
      <c r="H1415" s="508" t="s">
        <v>421</v>
      </c>
      <c r="I1415" s="508" t="s">
        <v>7862</v>
      </c>
      <c r="J1415" s="524" t="s">
        <v>7863</v>
      </c>
      <c r="K1415" s="524" t="s">
        <v>1157</v>
      </c>
      <c r="L1415" s="524" t="s">
        <v>32</v>
      </c>
      <c r="M1415" s="524">
        <v>1973</v>
      </c>
      <c r="N1415" s="532">
        <v>45142</v>
      </c>
      <c r="O1415" s="512">
        <f t="shared" si="67"/>
        <v>8</v>
      </c>
      <c r="P1415" s="512">
        <f t="shared" si="68"/>
        <v>8</v>
      </c>
      <c r="Q1415" s="498" t="str">
        <f t="shared" si="69"/>
        <v>Aquisição_de_Bens_Permanentes</v>
      </c>
    </row>
    <row r="1416" spans="1:17" ht="24" hidden="1" x14ac:dyDescent="0.2">
      <c r="A1416" s="505">
        <v>6261</v>
      </c>
      <c r="B1416" s="506">
        <v>45148</v>
      </c>
      <c r="C1416" s="536">
        <v>45139</v>
      </c>
      <c r="D1416" s="508" t="s">
        <v>264</v>
      </c>
      <c r="E1416" s="520" t="s">
        <v>96</v>
      </c>
      <c r="F1416" s="521">
        <v>630</v>
      </c>
      <c r="G1416" s="520" t="s">
        <v>7864</v>
      </c>
      <c r="H1416" s="520" t="s">
        <v>421</v>
      </c>
      <c r="I1416" s="510" t="s">
        <v>7862</v>
      </c>
      <c r="J1416" s="522" t="s">
        <v>7863</v>
      </c>
      <c r="K1416" s="524" t="s">
        <v>1157</v>
      </c>
      <c r="L1416" s="524" t="s">
        <v>32</v>
      </c>
      <c r="M1416" s="522">
        <v>1973</v>
      </c>
      <c r="N1416" s="506">
        <v>45142</v>
      </c>
      <c r="O1416" s="512">
        <f t="shared" si="67"/>
        <v>8</v>
      </c>
      <c r="P1416" s="512">
        <f t="shared" si="68"/>
        <v>8</v>
      </c>
      <c r="Q1416" s="498" t="str">
        <f t="shared" si="69"/>
        <v>Gastos_Gerais</v>
      </c>
    </row>
    <row r="1417" spans="1:17" ht="24" hidden="1" x14ac:dyDescent="0.2">
      <c r="A1417" s="505">
        <v>6262</v>
      </c>
      <c r="B1417" s="506">
        <v>45148</v>
      </c>
      <c r="C1417" s="536">
        <v>45139</v>
      </c>
      <c r="D1417" s="508" t="s">
        <v>264</v>
      </c>
      <c r="E1417" s="520" t="s">
        <v>402</v>
      </c>
      <c r="F1417" s="521">
        <v>839.19</v>
      </c>
      <c r="G1417" s="520" t="s">
        <v>1487</v>
      </c>
      <c r="H1417" s="520" t="s">
        <v>420</v>
      </c>
      <c r="I1417" s="510" t="s">
        <v>5409</v>
      </c>
      <c r="J1417" s="522" t="s">
        <v>5410</v>
      </c>
      <c r="K1417" s="524" t="s">
        <v>1157</v>
      </c>
      <c r="L1417" s="524" t="s">
        <v>32</v>
      </c>
      <c r="M1417" s="522">
        <v>5754</v>
      </c>
      <c r="N1417" s="506">
        <v>45142</v>
      </c>
      <c r="O1417" s="512">
        <f t="shared" si="67"/>
        <v>8</v>
      </c>
      <c r="P1417" s="512">
        <f t="shared" si="68"/>
        <v>8</v>
      </c>
      <c r="Q1417" s="498" t="str">
        <f t="shared" si="69"/>
        <v>Gastos_Gerais</v>
      </c>
    </row>
    <row r="1418" spans="1:17" ht="24" hidden="1" x14ac:dyDescent="0.2">
      <c r="A1418" s="505">
        <v>6263</v>
      </c>
      <c r="B1418" s="506">
        <v>45148</v>
      </c>
      <c r="C1418" s="536">
        <v>45108</v>
      </c>
      <c r="D1418" s="508" t="s">
        <v>264</v>
      </c>
      <c r="E1418" s="520" t="s">
        <v>96</v>
      </c>
      <c r="F1418" s="521">
        <v>1698</v>
      </c>
      <c r="G1418" s="520" t="s">
        <v>7865</v>
      </c>
      <c r="H1418" s="520" t="s">
        <v>420</v>
      </c>
      <c r="I1418" s="510" t="s">
        <v>7866</v>
      </c>
      <c r="J1418" s="522" t="s">
        <v>7867</v>
      </c>
      <c r="K1418" s="524" t="s">
        <v>1157</v>
      </c>
      <c r="L1418" s="524" t="s">
        <v>32</v>
      </c>
      <c r="M1418" s="522">
        <v>230</v>
      </c>
      <c r="N1418" s="506">
        <v>45138</v>
      </c>
      <c r="O1418" s="512">
        <f t="shared" si="67"/>
        <v>8</v>
      </c>
      <c r="P1418" s="512">
        <f t="shared" si="68"/>
        <v>7</v>
      </c>
      <c r="Q1418" s="498" t="str">
        <f t="shared" si="69"/>
        <v>Gastos_Gerais</v>
      </c>
    </row>
    <row r="1419" spans="1:17" ht="24" hidden="1" x14ac:dyDescent="0.2">
      <c r="A1419" s="505">
        <v>6264</v>
      </c>
      <c r="B1419" s="506">
        <v>45148</v>
      </c>
      <c r="C1419" s="536">
        <v>45108</v>
      </c>
      <c r="D1419" s="508" t="s">
        <v>264</v>
      </c>
      <c r="E1419" s="520" t="s">
        <v>293</v>
      </c>
      <c r="F1419" s="521">
        <v>177.16</v>
      </c>
      <c r="G1419" s="520" t="s">
        <v>8331</v>
      </c>
      <c r="H1419" s="520" t="s">
        <v>423</v>
      </c>
      <c r="I1419" s="510" t="s">
        <v>1172</v>
      </c>
      <c r="J1419" s="522" t="s">
        <v>1173</v>
      </c>
      <c r="K1419" s="524" t="s">
        <v>1157</v>
      </c>
      <c r="L1419" s="524" t="s">
        <v>32</v>
      </c>
      <c r="M1419" s="522">
        <v>20232395</v>
      </c>
      <c r="N1419" s="506">
        <v>45134</v>
      </c>
      <c r="O1419" s="512">
        <f t="shared" si="67"/>
        <v>8</v>
      </c>
      <c r="P1419" s="512">
        <f t="shared" si="68"/>
        <v>7</v>
      </c>
      <c r="Q1419" s="498" t="str">
        <f t="shared" si="69"/>
        <v>Gastos_Gerais</v>
      </c>
    </row>
    <row r="1420" spans="1:17" ht="48" hidden="1" x14ac:dyDescent="0.2">
      <c r="A1420" s="505">
        <v>6265</v>
      </c>
      <c r="B1420" s="506">
        <v>45148</v>
      </c>
      <c r="C1420" s="536">
        <v>45108</v>
      </c>
      <c r="D1420" s="508" t="s">
        <v>264</v>
      </c>
      <c r="E1420" s="520" t="s">
        <v>59</v>
      </c>
      <c r="F1420" s="521">
        <v>2854.02</v>
      </c>
      <c r="G1420" s="520" t="s">
        <v>1538</v>
      </c>
      <c r="H1420" s="520" t="s">
        <v>302</v>
      </c>
      <c r="I1420" s="510" t="s">
        <v>1539</v>
      </c>
      <c r="J1420" s="522" t="s">
        <v>1540</v>
      </c>
      <c r="K1420" s="524" t="s">
        <v>1157</v>
      </c>
      <c r="L1420" s="524" t="s">
        <v>1157</v>
      </c>
      <c r="M1420" s="522">
        <v>1831955</v>
      </c>
      <c r="N1420" s="506">
        <v>45148</v>
      </c>
      <c r="O1420" s="512">
        <f t="shared" si="67"/>
        <v>8</v>
      </c>
      <c r="P1420" s="512">
        <f t="shared" si="68"/>
        <v>7</v>
      </c>
      <c r="Q1420" s="498" t="str">
        <f t="shared" si="69"/>
        <v>Gastos_Gerais</v>
      </c>
    </row>
    <row r="1421" spans="1:17" ht="24" hidden="1" x14ac:dyDescent="0.2">
      <c r="A1421" s="505">
        <v>6266</v>
      </c>
      <c r="B1421" s="506">
        <v>45148</v>
      </c>
      <c r="C1421" s="536">
        <v>45139</v>
      </c>
      <c r="D1421" s="508" t="s">
        <v>264</v>
      </c>
      <c r="E1421" s="520" t="s">
        <v>402</v>
      </c>
      <c r="F1421" s="521">
        <v>39.99</v>
      </c>
      <c r="G1421" s="520" t="s">
        <v>1487</v>
      </c>
      <c r="H1421" s="520" t="s">
        <v>1032</v>
      </c>
      <c r="I1421" s="510" t="s">
        <v>6868</v>
      </c>
      <c r="J1421" s="522" t="s">
        <v>2365</v>
      </c>
      <c r="K1421" s="524" t="s">
        <v>1157</v>
      </c>
      <c r="L1421" s="524" t="s">
        <v>32</v>
      </c>
      <c r="M1421" s="522">
        <v>897</v>
      </c>
      <c r="N1421" s="506">
        <v>45141</v>
      </c>
      <c r="O1421" s="512">
        <f t="shared" si="67"/>
        <v>8</v>
      </c>
      <c r="P1421" s="512">
        <f t="shared" si="68"/>
        <v>8</v>
      </c>
      <c r="Q1421" s="498" t="str">
        <f t="shared" si="69"/>
        <v>Gastos_Gerais</v>
      </c>
    </row>
    <row r="1422" spans="1:17" ht="36" hidden="1" x14ac:dyDescent="0.2">
      <c r="A1422" s="505">
        <v>6267</v>
      </c>
      <c r="B1422" s="506">
        <v>45149</v>
      </c>
      <c r="C1422" s="536">
        <v>45139</v>
      </c>
      <c r="D1422" s="508" t="s">
        <v>264</v>
      </c>
      <c r="E1422" s="520" t="s">
        <v>290</v>
      </c>
      <c r="F1422" s="521">
        <v>14.5</v>
      </c>
      <c r="G1422" s="520" t="s">
        <v>8332</v>
      </c>
      <c r="H1422" s="520" t="s">
        <v>421</v>
      </c>
      <c r="I1422" s="510" t="s">
        <v>7868</v>
      </c>
      <c r="J1422" s="522" t="s">
        <v>7869</v>
      </c>
      <c r="K1422" s="511" t="s">
        <v>1157</v>
      </c>
      <c r="L1422" s="511" t="s">
        <v>32</v>
      </c>
      <c r="M1422" s="511">
        <v>38115</v>
      </c>
      <c r="N1422" s="506">
        <v>45146</v>
      </c>
      <c r="O1422" s="512">
        <f t="shared" si="67"/>
        <v>8</v>
      </c>
      <c r="P1422" s="512">
        <f t="shared" si="68"/>
        <v>8</v>
      </c>
      <c r="Q1422" s="498" t="str">
        <f t="shared" si="69"/>
        <v>Gastos_Gerais</v>
      </c>
    </row>
    <row r="1423" spans="1:17" ht="24" hidden="1" x14ac:dyDescent="0.2">
      <c r="A1423" s="505">
        <v>6268</v>
      </c>
      <c r="B1423" s="506">
        <v>45149</v>
      </c>
      <c r="C1423" s="536">
        <v>45139</v>
      </c>
      <c r="D1423" s="508" t="s">
        <v>264</v>
      </c>
      <c r="E1423" s="520" t="s">
        <v>390</v>
      </c>
      <c r="F1423" s="521">
        <v>715.35</v>
      </c>
      <c r="G1423" s="520" t="s">
        <v>7870</v>
      </c>
      <c r="H1423" s="520" t="s">
        <v>421</v>
      </c>
      <c r="I1423" s="510" t="s">
        <v>7868</v>
      </c>
      <c r="J1423" s="522" t="s">
        <v>7869</v>
      </c>
      <c r="K1423" s="524" t="s">
        <v>1157</v>
      </c>
      <c r="L1423" s="511" t="s">
        <v>32</v>
      </c>
      <c r="M1423" s="522">
        <v>20231901</v>
      </c>
      <c r="N1423" s="506">
        <v>45146</v>
      </c>
      <c r="O1423" s="512">
        <f t="shared" si="67"/>
        <v>8</v>
      </c>
      <c r="P1423" s="512">
        <f t="shared" si="68"/>
        <v>8</v>
      </c>
      <c r="Q1423" s="498" t="str">
        <f t="shared" si="69"/>
        <v>Gastos_Gerais</v>
      </c>
    </row>
    <row r="1424" spans="1:17" ht="24" hidden="1" x14ac:dyDescent="0.2">
      <c r="A1424" s="505">
        <v>6269</v>
      </c>
      <c r="B1424" s="506">
        <v>45149</v>
      </c>
      <c r="C1424" s="507">
        <v>45139</v>
      </c>
      <c r="D1424" s="508" t="s">
        <v>264</v>
      </c>
      <c r="E1424" s="520" t="s">
        <v>136</v>
      </c>
      <c r="F1424" s="521">
        <v>365.8</v>
      </c>
      <c r="G1424" s="520" t="s">
        <v>7871</v>
      </c>
      <c r="H1424" s="520" t="s">
        <v>302</v>
      </c>
      <c r="I1424" s="510" t="s">
        <v>1910</v>
      </c>
      <c r="J1424" s="522" t="s">
        <v>1911</v>
      </c>
      <c r="K1424" s="522" t="s">
        <v>1157</v>
      </c>
      <c r="L1424" s="511" t="s">
        <v>32</v>
      </c>
      <c r="M1424" s="522">
        <v>25107</v>
      </c>
      <c r="N1424" s="506">
        <v>45147</v>
      </c>
      <c r="O1424" s="512">
        <f t="shared" si="67"/>
        <v>8</v>
      </c>
      <c r="P1424" s="512">
        <f t="shared" si="68"/>
        <v>8</v>
      </c>
      <c r="Q1424" s="498" t="str">
        <f t="shared" si="69"/>
        <v>Gastos_Gerais</v>
      </c>
    </row>
    <row r="1425" spans="1:17" ht="24" hidden="1" x14ac:dyDescent="0.2">
      <c r="A1425" s="505">
        <v>6270</v>
      </c>
      <c r="B1425" s="506">
        <v>45149</v>
      </c>
      <c r="C1425" s="507">
        <v>45108</v>
      </c>
      <c r="D1425" s="508" t="s">
        <v>264</v>
      </c>
      <c r="E1425" s="520" t="s">
        <v>57</v>
      </c>
      <c r="F1425" s="521">
        <v>47023.55</v>
      </c>
      <c r="G1425" s="520" t="s">
        <v>1663</v>
      </c>
      <c r="H1425" s="520" t="s">
        <v>302</v>
      </c>
      <c r="I1425" s="510" t="s">
        <v>1664</v>
      </c>
      <c r="J1425" s="522" t="s">
        <v>1665</v>
      </c>
      <c r="K1425" s="522" t="s">
        <v>1157</v>
      </c>
      <c r="L1425" s="511" t="s">
        <v>32</v>
      </c>
      <c r="M1425" s="522">
        <v>2023322</v>
      </c>
      <c r="N1425" s="506">
        <v>45139</v>
      </c>
      <c r="O1425" s="512">
        <f t="shared" si="67"/>
        <v>8</v>
      </c>
      <c r="P1425" s="512">
        <f t="shared" si="68"/>
        <v>7</v>
      </c>
      <c r="Q1425" s="498" t="str">
        <f t="shared" si="69"/>
        <v>Gastos_Gerais</v>
      </c>
    </row>
    <row r="1426" spans="1:17" hidden="1" x14ac:dyDescent="0.2">
      <c r="A1426" s="505">
        <v>6271</v>
      </c>
      <c r="B1426" s="506">
        <v>45149</v>
      </c>
      <c r="C1426" s="507">
        <v>45078</v>
      </c>
      <c r="D1426" s="508" t="s">
        <v>264</v>
      </c>
      <c r="E1426" s="520" t="s">
        <v>83</v>
      </c>
      <c r="F1426" s="521">
        <v>3376.1</v>
      </c>
      <c r="G1426" s="520" t="s">
        <v>7872</v>
      </c>
      <c r="H1426" s="520" t="s">
        <v>420</v>
      </c>
      <c r="I1426" s="510" t="s">
        <v>7873</v>
      </c>
      <c r="J1426" s="522" t="s">
        <v>2008</v>
      </c>
      <c r="K1426" s="522" t="s">
        <v>1157</v>
      </c>
      <c r="L1426" s="511" t="s">
        <v>1157</v>
      </c>
      <c r="M1426" s="522" t="s">
        <v>7874</v>
      </c>
      <c r="N1426" s="506">
        <v>45149</v>
      </c>
      <c r="O1426" s="512">
        <f t="shared" si="67"/>
        <v>8</v>
      </c>
      <c r="P1426" s="512">
        <f t="shared" si="68"/>
        <v>6</v>
      </c>
      <c r="Q1426" s="498" t="str">
        <f t="shared" si="69"/>
        <v>Gastos_Gerais</v>
      </c>
    </row>
    <row r="1427" spans="1:17" hidden="1" x14ac:dyDescent="0.2">
      <c r="A1427" s="505">
        <v>6272</v>
      </c>
      <c r="B1427" s="506">
        <v>45149</v>
      </c>
      <c r="C1427" s="507">
        <v>45078</v>
      </c>
      <c r="D1427" s="508" t="s">
        <v>264</v>
      </c>
      <c r="E1427" s="520" t="s">
        <v>83</v>
      </c>
      <c r="F1427" s="521">
        <v>5111.67</v>
      </c>
      <c r="G1427" s="520" t="s">
        <v>7872</v>
      </c>
      <c r="H1427" s="520" t="s">
        <v>414</v>
      </c>
      <c r="I1427" s="510" t="s">
        <v>7873</v>
      </c>
      <c r="J1427" s="522" t="s">
        <v>2008</v>
      </c>
      <c r="K1427" s="522" t="s">
        <v>1157</v>
      </c>
      <c r="L1427" s="511" t="s">
        <v>1157</v>
      </c>
      <c r="M1427" s="522" t="s">
        <v>7875</v>
      </c>
      <c r="N1427" s="506">
        <v>45149</v>
      </c>
      <c r="O1427" s="512">
        <f t="shared" si="67"/>
        <v>8</v>
      </c>
      <c r="P1427" s="512">
        <f t="shared" si="68"/>
        <v>6</v>
      </c>
      <c r="Q1427" s="498" t="str">
        <f t="shared" si="69"/>
        <v>Gastos_Gerais</v>
      </c>
    </row>
    <row r="1428" spans="1:17" hidden="1" x14ac:dyDescent="0.2">
      <c r="A1428" s="505">
        <v>6273</v>
      </c>
      <c r="B1428" s="506">
        <v>45149</v>
      </c>
      <c r="C1428" s="507">
        <v>45078</v>
      </c>
      <c r="D1428" s="508" t="s">
        <v>264</v>
      </c>
      <c r="E1428" s="520" t="s">
        <v>83</v>
      </c>
      <c r="F1428" s="521">
        <v>701.77</v>
      </c>
      <c r="G1428" s="520" t="s">
        <v>7872</v>
      </c>
      <c r="H1428" s="520" t="s">
        <v>417</v>
      </c>
      <c r="I1428" s="510" t="s">
        <v>7873</v>
      </c>
      <c r="J1428" s="522" t="s">
        <v>2008</v>
      </c>
      <c r="K1428" s="522" t="s">
        <v>1157</v>
      </c>
      <c r="L1428" s="511" t="s">
        <v>1157</v>
      </c>
      <c r="M1428" s="522" t="s">
        <v>7876</v>
      </c>
      <c r="N1428" s="506">
        <v>45149</v>
      </c>
      <c r="O1428" s="512">
        <f t="shared" si="67"/>
        <v>8</v>
      </c>
      <c r="P1428" s="512">
        <f t="shared" si="68"/>
        <v>6</v>
      </c>
      <c r="Q1428" s="498" t="str">
        <f t="shared" si="69"/>
        <v>Gastos_Gerais</v>
      </c>
    </row>
    <row r="1429" spans="1:17" hidden="1" x14ac:dyDescent="0.2">
      <c r="A1429" s="505">
        <v>6274</v>
      </c>
      <c r="B1429" s="506">
        <v>45149</v>
      </c>
      <c r="C1429" s="507">
        <v>45078</v>
      </c>
      <c r="D1429" s="508" t="s">
        <v>264</v>
      </c>
      <c r="E1429" s="520" t="s">
        <v>83</v>
      </c>
      <c r="F1429" s="521">
        <v>3568.8</v>
      </c>
      <c r="G1429" s="520" t="s">
        <v>7872</v>
      </c>
      <c r="H1429" s="520" t="s">
        <v>416</v>
      </c>
      <c r="I1429" s="510" t="s">
        <v>7873</v>
      </c>
      <c r="J1429" s="522" t="s">
        <v>2008</v>
      </c>
      <c r="K1429" s="522" t="s">
        <v>1157</v>
      </c>
      <c r="L1429" s="511" t="s">
        <v>1157</v>
      </c>
      <c r="M1429" s="522" t="s">
        <v>7877</v>
      </c>
      <c r="N1429" s="506">
        <v>45149</v>
      </c>
      <c r="O1429" s="512">
        <f t="shared" si="67"/>
        <v>8</v>
      </c>
      <c r="P1429" s="512">
        <f t="shared" si="68"/>
        <v>6</v>
      </c>
      <c r="Q1429" s="498" t="str">
        <f t="shared" si="69"/>
        <v>Gastos_Gerais</v>
      </c>
    </row>
    <row r="1430" spans="1:17" hidden="1" x14ac:dyDescent="0.2">
      <c r="A1430" s="505">
        <v>6275</v>
      </c>
      <c r="B1430" s="506">
        <v>45149</v>
      </c>
      <c r="C1430" s="507">
        <v>45078</v>
      </c>
      <c r="D1430" s="508" t="s">
        <v>264</v>
      </c>
      <c r="E1430" s="520" t="s">
        <v>83</v>
      </c>
      <c r="F1430" s="521">
        <v>1260.94</v>
      </c>
      <c r="G1430" s="520" t="s">
        <v>7872</v>
      </c>
      <c r="H1430" s="520" t="s">
        <v>493</v>
      </c>
      <c r="I1430" s="510" t="s">
        <v>7873</v>
      </c>
      <c r="J1430" s="522" t="s">
        <v>2008</v>
      </c>
      <c r="K1430" s="522" t="s">
        <v>1157</v>
      </c>
      <c r="L1430" s="511" t="s">
        <v>1157</v>
      </c>
      <c r="M1430" s="522" t="s">
        <v>7878</v>
      </c>
      <c r="N1430" s="506">
        <v>45149</v>
      </c>
      <c r="O1430" s="512">
        <f t="shared" si="67"/>
        <v>8</v>
      </c>
      <c r="P1430" s="512">
        <f t="shared" si="68"/>
        <v>6</v>
      </c>
      <c r="Q1430" s="498" t="str">
        <f t="shared" si="69"/>
        <v>Gastos_Gerais</v>
      </c>
    </row>
    <row r="1431" spans="1:17" hidden="1" x14ac:dyDescent="0.2">
      <c r="A1431" s="505">
        <v>6276</v>
      </c>
      <c r="B1431" s="506">
        <v>45149</v>
      </c>
      <c r="C1431" s="507">
        <v>45078</v>
      </c>
      <c r="D1431" s="508" t="s">
        <v>264</v>
      </c>
      <c r="E1431" s="520" t="s">
        <v>83</v>
      </c>
      <c r="F1431" s="521">
        <v>1225.73</v>
      </c>
      <c r="G1431" s="520" t="s">
        <v>7872</v>
      </c>
      <c r="H1431" s="520" t="s">
        <v>423</v>
      </c>
      <c r="I1431" s="510" t="s">
        <v>7873</v>
      </c>
      <c r="J1431" s="522" t="s">
        <v>2008</v>
      </c>
      <c r="K1431" s="522" t="s">
        <v>1157</v>
      </c>
      <c r="L1431" s="511" t="s">
        <v>1157</v>
      </c>
      <c r="M1431" s="522" t="s">
        <v>7879</v>
      </c>
      <c r="N1431" s="506">
        <v>45149</v>
      </c>
      <c r="O1431" s="512">
        <f t="shared" si="67"/>
        <v>8</v>
      </c>
      <c r="P1431" s="512">
        <f t="shared" si="68"/>
        <v>6</v>
      </c>
      <c r="Q1431" s="498" t="str">
        <f t="shared" si="69"/>
        <v>Gastos_Gerais</v>
      </c>
    </row>
    <row r="1432" spans="1:17" hidden="1" x14ac:dyDescent="0.2">
      <c r="A1432" s="505">
        <v>6277</v>
      </c>
      <c r="B1432" s="506">
        <v>45149</v>
      </c>
      <c r="C1432" s="507">
        <v>45078</v>
      </c>
      <c r="D1432" s="508" t="s">
        <v>264</v>
      </c>
      <c r="E1432" s="520" t="s">
        <v>83</v>
      </c>
      <c r="F1432" s="521">
        <v>2574.4699999999998</v>
      </c>
      <c r="G1432" s="520" t="s">
        <v>7872</v>
      </c>
      <c r="H1432" s="520" t="s">
        <v>421</v>
      </c>
      <c r="I1432" s="510" t="s">
        <v>7873</v>
      </c>
      <c r="J1432" s="522" t="s">
        <v>2008</v>
      </c>
      <c r="K1432" s="522" t="s">
        <v>1157</v>
      </c>
      <c r="L1432" s="511" t="s">
        <v>1157</v>
      </c>
      <c r="M1432" s="522" t="s">
        <v>7880</v>
      </c>
      <c r="N1432" s="506">
        <v>45149</v>
      </c>
      <c r="O1432" s="512">
        <f t="shared" si="67"/>
        <v>8</v>
      </c>
      <c r="P1432" s="512">
        <f t="shared" si="68"/>
        <v>6</v>
      </c>
      <c r="Q1432" s="498" t="str">
        <f t="shared" si="69"/>
        <v>Gastos_Gerais</v>
      </c>
    </row>
    <row r="1433" spans="1:17" hidden="1" x14ac:dyDescent="0.2">
      <c r="A1433" s="505">
        <v>6278</v>
      </c>
      <c r="B1433" s="506">
        <v>45149</v>
      </c>
      <c r="C1433" s="507">
        <v>45078</v>
      </c>
      <c r="D1433" s="508" t="s">
        <v>264</v>
      </c>
      <c r="E1433" s="520" t="s">
        <v>83</v>
      </c>
      <c r="F1433" s="521">
        <v>3056.7</v>
      </c>
      <c r="G1433" s="520" t="s">
        <v>7872</v>
      </c>
      <c r="H1433" s="520" t="s">
        <v>422</v>
      </c>
      <c r="I1433" s="510" t="s">
        <v>7873</v>
      </c>
      <c r="J1433" s="522" t="s">
        <v>2008</v>
      </c>
      <c r="K1433" s="522" t="s">
        <v>1157</v>
      </c>
      <c r="L1433" s="511" t="s">
        <v>1157</v>
      </c>
      <c r="M1433" s="522" t="s">
        <v>7881</v>
      </c>
      <c r="N1433" s="506">
        <v>45149</v>
      </c>
      <c r="O1433" s="512">
        <f t="shared" si="67"/>
        <v>8</v>
      </c>
      <c r="P1433" s="512">
        <f t="shared" si="68"/>
        <v>6</v>
      </c>
      <c r="Q1433" s="498" t="str">
        <f t="shared" si="69"/>
        <v>Gastos_Gerais</v>
      </c>
    </row>
    <row r="1434" spans="1:17" ht="24" hidden="1" x14ac:dyDescent="0.2">
      <c r="A1434" s="505">
        <v>6279</v>
      </c>
      <c r="B1434" s="506">
        <v>45149</v>
      </c>
      <c r="C1434" s="507">
        <v>45108</v>
      </c>
      <c r="D1434" s="508" t="s">
        <v>264</v>
      </c>
      <c r="E1434" s="520" t="s">
        <v>177</v>
      </c>
      <c r="F1434" s="521">
        <v>745.02</v>
      </c>
      <c r="G1434" s="520" t="s">
        <v>1729</v>
      </c>
      <c r="H1434" s="520" t="s">
        <v>419</v>
      </c>
      <c r="I1434" s="510" t="s">
        <v>5620</v>
      </c>
      <c r="J1434" s="522" t="s">
        <v>7268</v>
      </c>
      <c r="K1434" s="522" t="s">
        <v>1157</v>
      </c>
      <c r="L1434" s="511" t="s">
        <v>1158</v>
      </c>
      <c r="M1434" s="522" t="s">
        <v>7882</v>
      </c>
      <c r="N1434" s="506">
        <v>45149</v>
      </c>
      <c r="O1434" s="512">
        <f t="shared" si="67"/>
        <v>8</v>
      </c>
      <c r="P1434" s="512">
        <f t="shared" si="68"/>
        <v>7</v>
      </c>
      <c r="Q1434" s="498" t="str">
        <f t="shared" si="69"/>
        <v>Gastos_Gerais</v>
      </c>
    </row>
    <row r="1435" spans="1:17" ht="24" hidden="1" x14ac:dyDescent="0.2">
      <c r="A1435" s="505">
        <v>6280</v>
      </c>
      <c r="B1435" s="506">
        <v>45149</v>
      </c>
      <c r="C1435" s="507">
        <v>45108</v>
      </c>
      <c r="D1435" s="508" t="s">
        <v>264</v>
      </c>
      <c r="E1435" s="520" t="s">
        <v>177</v>
      </c>
      <c r="F1435" s="521">
        <v>739.55</v>
      </c>
      <c r="G1435" s="520" t="s">
        <v>1729</v>
      </c>
      <c r="H1435" s="520" t="s">
        <v>421</v>
      </c>
      <c r="I1435" s="510" t="s">
        <v>5620</v>
      </c>
      <c r="J1435" s="522" t="s">
        <v>7268</v>
      </c>
      <c r="K1435" s="522" t="s">
        <v>1157</v>
      </c>
      <c r="L1435" s="511" t="s">
        <v>1158</v>
      </c>
      <c r="M1435" s="522" t="s">
        <v>7883</v>
      </c>
      <c r="N1435" s="506">
        <v>45149</v>
      </c>
      <c r="O1435" s="512">
        <f t="shared" si="67"/>
        <v>8</v>
      </c>
      <c r="P1435" s="512">
        <f t="shared" si="68"/>
        <v>7</v>
      </c>
      <c r="Q1435" s="498" t="str">
        <f t="shared" si="69"/>
        <v>Gastos_Gerais</v>
      </c>
    </row>
    <row r="1436" spans="1:17" ht="24" hidden="1" x14ac:dyDescent="0.2">
      <c r="A1436" s="505">
        <v>6281</v>
      </c>
      <c r="B1436" s="506">
        <v>45149</v>
      </c>
      <c r="C1436" s="507">
        <v>45108</v>
      </c>
      <c r="D1436" s="508" t="s">
        <v>264</v>
      </c>
      <c r="E1436" s="520" t="s">
        <v>177</v>
      </c>
      <c r="F1436" s="521">
        <v>754.51</v>
      </c>
      <c r="G1436" s="520" t="s">
        <v>1729</v>
      </c>
      <c r="H1436" s="520" t="s">
        <v>416</v>
      </c>
      <c r="I1436" s="510" t="s">
        <v>5620</v>
      </c>
      <c r="J1436" s="522" t="s">
        <v>7268</v>
      </c>
      <c r="K1436" s="522" t="s">
        <v>1157</v>
      </c>
      <c r="L1436" s="511" t="s">
        <v>1158</v>
      </c>
      <c r="M1436" s="522" t="s">
        <v>7884</v>
      </c>
      <c r="N1436" s="506">
        <v>45149</v>
      </c>
      <c r="O1436" s="512">
        <f t="shared" si="67"/>
        <v>8</v>
      </c>
      <c r="P1436" s="512">
        <f t="shared" si="68"/>
        <v>7</v>
      </c>
      <c r="Q1436" s="498" t="str">
        <f t="shared" si="69"/>
        <v>Gastos_Gerais</v>
      </c>
    </row>
    <row r="1437" spans="1:17" ht="24" hidden="1" x14ac:dyDescent="0.2">
      <c r="A1437" s="505">
        <v>6282</v>
      </c>
      <c r="B1437" s="506">
        <v>45149</v>
      </c>
      <c r="C1437" s="507">
        <v>45108</v>
      </c>
      <c r="D1437" s="508" t="s">
        <v>264</v>
      </c>
      <c r="E1437" s="520" t="s">
        <v>177</v>
      </c>
      <c r="F1437" s="521">
        <v>745.02</v>
      </c>
      <c r="G1437" s="520" t="s">
        <v>1729</v>
      </c>
      <c r="H1437" s="520" t="s">
        <v>423</v>
      </c>
      <c r="I1437" s="510" t="s">
        <v>5620</v>
      </c>
      <c r="J1437" s="522" t="s">
        <v>7268</v>
      </c>
      <c r="K1437" s="522" t="s">
        <v>1157</v>
      </c>
      <c r="L1437" s="511" t="s">
        <v>1158</v>
      </c>
      <c r="M1437" s="522" t="s">
        <v>7885</v>
      </c>
      <c r="N1437" s="506">
        <v>45149</v>
      </c>
      <c r="O1437" s="512">
        <f t="shared" si="67"/>
        <v>8</v>
      </c>
      <c r="P1437" s="512">
        <f t="shared" si="68"/>
        <v>7</v>
      </c>
      <c r="Q1437" s="498" t="str">
        <f t="shared" si="69"/>
        <v>Gastos_Gerais</v>
      </c>
    </row>
    <row r="1438" spans="1:17" ht="24" hidden="1" x14ac:dyDescent="0.2">
      <c r="A1438" s="505">
        <v>6283</v>
      </c>
      <c r="B1438" s="506">
        <v>45149</v>
      </c>
      <c r="C1438" s="507">
        <v>45108</v>
      </c>
      <c r="D1438" s="508" t="s">
        <v>264</v>
      </c>
      <c r="E1438" s="520" t="s">
        <v>177</v>
      </c>
      <c r="F1438" s="521">
        <v>739.54</v>
      </c>
      <c r="G1438" s="520" t="s">
        <v>1729</v>
      </c>
      <c r="H1438" s="520" t="s">
        <v>417</v>
      </c>
      <c r="I1438" s="510" t="s">
        <v>5620</v>
      </c>
      <c r="J1438" s="522" t="s">
        <v>7268</v>
      </c>
      <c r="K1438" s="522" t="s">
        <v>1157</v>
      </c>
      <c r="L1438" s="511" t="s">
        <v>1158</v>
      </c>
      <c r="M1438" s="522" t="s">
        <v>7886</v>
      </c>
      <c r="N1438" s="506">
        <v>45149</v>
      </c>
      <c r="O1438" s="512">
        <f t="shared" si="67"/>
        <v>8</v>
      </c>
      <c r="P1438" s="512">
        <f t="shared" si="68"/>
        <v>7</v>
      </c>
      <c r="Q1438" s="498" t="str">
        <f t="shared" si="69"/>
        <v>Gastos_Gerais</v>
      </c>
    </row>
    <row r="1439" spans="1:17" ht="24" hidden="1" x14ac:dyDescent="0.2">
      <c r="A1439" s="505">
        <v>6284</v>
      </c>
      <c r="B1439" s="506">
        <v>45149</v>
      </c>
      <c r="C1439" s="507">
        <v>45108</v>
      </c>
      <c r="D1439" s="508" t="s">
        <v>264</v>
      </c>
      <c r="E1439" s="520" t="s">
        <v>177</v>
      </c>
      <c r="F1439" s="521">
        <v>754.51</v>
      </c>
      <c r="G1439" s="520" t="s">
        <v>1729</v>
      </c>
      <c r="H1439" s="520" t="s">
        <v>414</v>
      </c>
      <c r="I1439" s="510" t="s">
        <v>5620</v>
      </c>
      <c r="J1439" s="522" t="s">
        <v>7268</v>
      </c>
      <c r="K1439" s="522" t="s">
        <v>1157</v>
      </c>
      <c r="L1439" s="511" t="s">
        <v>1158</v>
      </c>
      <c r="M1439" s="522" t="s">
        <v>7887</v>
      </c>
      <c r="N1439" s="506">
        <v>45149</v>
      </c>
      <c r="O1439" s="512">
        <f t="shared" si="67"/>
        <v>8</v>
      </c>
      <c r="P1439" s="512">
        <f t="shared" si="68"/>
        <v>7</v>
      </c>
      <c r="Q1439" s="498" t="str">
        <f t="shared" si="69"/>
        <v>Gastos_Gerais</v>
      </c>
    </row>
    <row r="1440" spans="1:17" ht="48" hidden="1" x14ac:dyDescent="0.2">
      <c r="A1440" s="505">
        <v>6285</v>
      </c>
      <c r="B1440" s="506">
        <v>45149</v>
      </c>
      <c r="C1440" s="507">
        <v>45108</v>
      </c>
      <c r="D1440" s="508" t="s">
        <v>264</v>
      </c>
      <c r="E1440" s="520" t="s">
        <v>177</v>
      </c>
      <c r="F1440" s="521">
        <v>222.32</v>
      </c>
      <c r="G1440" s="520" t="s">
        <v>1164</v>
      </c>
      <c r="H1440" s="520" t="s">
        <v>303</v>
      </c>
      <c r="I1440" s="510" t="s">
        <v>5620</v>
      </c>
      <c r="J1440" s="522" t="s">
        <v>3486</v>
      </c>
      <c r="K1440" s="522" t="s">
        <v>1157</v>
      </c>
      <c r="L1440" s="511" t="s">
        <v>1158</v>
      </c>
      <c r="M1440" s="522" t="s">
        <v>7888</v>
      </c>
      <c r="N1440" s="506">
        <v>45149</v>
      </c>
      <c r="O1440" s="512">
        <f t="shared" si="67"/>
        <v>8</v>
      </c>
      <c r="P1440" s="512">
        <f t="shared" si="68"/>
        <v>7</v>
      </c>
      <c r="Q1440" s="498" t="str">
        <f t="shared" si="69"/>
        <v>Gastos_Gerais</v>
      </c>
    </row>
    <row r="1441" spans="1:17" ht="24" hidden="1" x14ac:dyDescent="0.2">
      <c r="A1441" s="505">
        <v>6286</v>
      </c>
      <c r="B1441" s="506">
        <v>45149</v>
      </c>
      <c r="C1441" s="507">
        <v>45108</v>
      </c>
      <c r="D1441" s="508" t="s">
        <v>264</v>
      </c>
      <c r="E1441" s="520" t="s">
        <v>82</v>
      </c>
      <c r="F1441" s="521">
        <v>7827.23</v>
      </c>
      <c r="G1441" s="520" t="s">
        <v>2204</v>
      </c>
      <c r="H1441" s="520" t="s">
        <v>423</v>
      </c>
      <c r="I1441" s="510" t="s">
        <v>1682</v>
      </c>
      <c r="J1441" s="522" t="s">
        <v>1156</v>
      </c>
      <c r="K1441" s="522" t="s">
        <v>1157</v>
      </c>
      <c r="L1441" s="511" t="s">
        <v>1158</v>
      </c>
      <c r="M1441" s="522" t="s">
        <v>7889</v>
      </c>
      <c r="N1441" s="506">
        <v>45149</v>
      </c>
      <c r="O1441" s="512">
        <f t="shared" si="67"/>
        <v>8</v>
      </c>
      <c r="P1441" s="512">
        <f t="shared" si="68"/>
        <v>7</v>
      </c>
      <c r="Q1441" s="498" t="str">
        <f t="shared" si="69"/>
        <v>Gastos_Gerais</v>
      </c>
    </row>
    <row r="1442" spans="1:17" ht="24" hidden="1" x14ac:dyDescent="0.2">
      <c r="A1442" s="505">
        <v>6287</v>
      </c>
      <c r="B1442" s="506">
        <v>45149</v>
      </c>
      <c r="C1442" s="507">
        <v>45108</v>
      </c>
      <c r="D1442" s="508" t="s">
        <v>264</v>
      </c>
      <c r="E1442" s="520" t="s">
        <v>83</v>
      </c>
      <c r="F1442" s="521">
        <v>1395.99</v>
      </c>
      <c r="G1442" s="520" t="s">
        <v>83</v>
      </c>
      <c r="H1442" s="520" t="s">
        <v>302</v>
      </c>
      <c r="I1442" s="510" t="s">
        <v>7516</v>
      </c>
      <c r="J1442" s="522" t="s">
        <v>1162</v>
      </c>
      <c r="K1442" s="522" t="s">
        <v>1157</v>
      </c>
      <c r="L1442" s="511" t="s">
        <v>32</v>
      </c>
      <c r="M1442" s="522">
        <v>59519422</v>
      </c>
      <c r="N1442" s="506">
        <v>45149</v>
      </c>
      <c r="O1442" s="512">
        <f t="shared" si="67"/>
        <v>8</v>
      </c>
      <c r="P1442" s="512">
        <f t="shared" si="68"/>
        <v>7</v>
      </c>
      <c r="Q1442" s="498" t="str">
        <f t="shared" si="69"/>
        <v>Gastos_Gerais</v>
      </c>
    </row>
    <row r="1443" spans="1:17" hidden="1" x14ac:dyDescent="0.2">
      <c r="A1443" s="505">
        <v>6288</v>
      </c>
      <c r="B1443" s="506">
        <v>45149</v>
      </c>
      <c r="C1443" s="507">
        <v>45108</v>
      </c>
      <c r="D1443" s="508" t="s">
        <v>264</v>
      </c>
      <c r="E1443" s="520" t="s">
        <v>161</v>
      </c>
      <c r="F1443" s="521">
        <v>2935.09</v>
      </c>
      <c r="G1443" s="520" t="s">
        <v>1680</v>
      </c>
      <c r="H1443" s="520" t="s">
        <v>303</v>
      </c>
      <c r="I1443" s="510" t="s">
        <v>1515</v>
      </c>
      <c r="J1443" s="522" t="s">
        <v>1681</v>
      </c>
      <c r="K1443" s="522" t="s">
        <v>1157</v>
      </c>
      <c r="L1443" s="511" t="s">
        <v>1158</v>
      </c>
      <c r="M1443" s="522">
        <v>5005771055</v>
      </c>
      <c r="N1443" s="506">
        <v>45149</v>
      </c>
      <c r="O1443" s="512">
        <f t="shared" si="67"/>
        <v>8</v>
      </c>
      <c r="P1443" s="512">
        <f t="shared" si="68"/>
        <v>7</v>
      </c>
      <c r="Q1443" s="498" t="str">
        <f t="shared" si="69"/>
        <v>Gastos_Gerais</v>
      </c>
    </row>
    <row r="1444" spans="1:17" ht="24" hidden="1" x14ac:dyDescent="0.2">
      <c r="A1444" s="505">
        <v>6289</v>
      </c>
      <c r="B1444" s="506">
        <v>45149</v>
      </c>
      <c r="C1444" s="507">
        <v>45108</v>
      </c>
      <c r="D1444" s="508" t="s">
        <v>264</v>
      </c>
      <c r="E1444" s="520" t="s">
        <v>82</v>
      </c>
      <c r="F1444" s="521">
        <v>20282.53</v>
      </c>
      <c r="G1444" s="520" t="s">
        <v>2204</v>
      </c>
      <c r="H1444" s="520" t="s">
        <v>421</v>
      </c>
      <c r="I1444" s="510" t="s">
        <v>1682</v>
      </c>
      <c r="J1444" s="522" t="s">
        <v>1156</v>
      </c>
      <c r="K1444" s="522" t="s">
        <v>1157</v>
      </c>
      <c r="L1444" s="511" t="s">
        <v>1158</v>
      </c>
      <c r="M1444" s="522" t="s">
        <v>7890</v>
      </c>
      <c r="N1444" s="506">
        <v>45149</v>
      </c>
      <c r="O1444" s="512">
        <f t="shared" si="67"/>
        <v>8</v>
      </c>
      <c r="P1444" s="512">
        <f t="shared" si="68"/>
        <v>7</v>
      </c>
      <c r="Q1444" s="498" t="str">
        <f t="shared" si="69"/>
        <v>Gastos_Gerais</v>
      </c>
    </row>
    <row r="1445" spans="1:17" ht="25.5" hidden="1" x14ac:dyDescent="0.2">
      <c r="A1445" s="505">
        <v>6290</v>
      </c>
      <c r="B1445" s="506">
        <v>45149</v>
      </c>
      <c r="C1445" s="507">
        <v>45108</v>
      </c>
      <c r="D1445" s="520" t="s">
        <v>176</v>
      </c>
      <c r="E1445" s="520" t="s">
        <v>10</v>
      </c>
      <c r="F1445" s="521">
        <v>1865.89</v>
      </c>
      <c r="G1445" s="510" t="s">
        <v>4306</v>
      </c>
      <c r="H1445" s="520" t="s">
        <v>419</v>
      </c>
      <c r="I1445" s="510" t="s">
        <v>7891</v>
      </c>
      <c r="J1445" s="522" t="s">
        <v>814</v>
      </c>
      <c r="K1445" s="522" t="s">
        <v>1217</v>
      </c>
      <c r="L1445" s="511" t="s">
        <v>1218</v>
      </c>
      <c r="M1445" s="522" t="s">
        <v>7892</v>
      </c>
      <c r="N1445" s="506">
        <v>45149</v>
      </c>
      <c r="O1445" s="512">
        <f t="shared" si="67"/>
        <v>8</v>
      </c>
      <c r="P1445" s="512">
        <f t="shared" si="68"/>
        <v>7</v>
      </c>
      <c r="Q1445" s="498" t="str">
        <f t="shared" si="69"/>
        <v>Gastos_com_Pessoal</v>
      </c>
    </row>
    <row r="1446" spans="1:17" ht="25.5" hidden="1" x14ac:dyDescent="0.2">
      <c r="A1446" s="505">
        <v>6291</v>
      </c>
      <c r="B1446" s="506">
        <v>45149</v>
      </c>
      <c r="C1446" s="507">
        <v>45108</v>
      </c>
      <c r="D1446" s="520" t="s">
        <v>176</v>
      </c>
      <c r="E1446" s="520" t="s">
        <v>10</v>
      </c>
      <c r="F1446" s="521">
        <v>787.55</v>
      </c>
      <c r="G1446" s="510" t="s">
        <v>4306</v>
      </c>
      <c r="H1446" s="520" t="s">
        <v>419</v>
      </c>
      <c r="I1446" s="510" t="s">
        <v>6262</v>
      </c>
      <c r="J1446" s="522" t="s">
        <v>2372</v>
      </c>
      <c r="K1446" s="522" t="s">
        <v>1217</v>
      </c>
      <c r="L1446" s="511" t="s">
        <v>1218</v>
      </c>
      <c r="M1446" s="522" t="s">
        <v>7893</v>
      </c>
      <c r="N1446" s="506">
        <v>45149</v>
      </c>
      <c r="O1446" s="512">
        <f t="shared" si="67"/>
        <v>8</v>
      </c>
      <c r="P1446" s="512">
        <f t="shared" si="68"/>
        <v>7</v>
      </c>
      <c r="Q1446" s="498" t="str">
        <f t="shared" si="69"/>
        <v>Gastos_com_Pessoal</v>
      </c>
    </row>
    <row r="1447" spans="1:17" ht="24" hidden="1" x14ac:dyDescent="0.2">
      <c r="A1447" s="505">
        <v>6292</v>
      </c>
      <c r="B1447" s="506">
        <v>45149</v>
      </c>
      <c r="C1447" s="507">
        <v>45139</v>
      </c>
      <c r="D1447" s="508" t="s">
        <v>264</v>
      </c>
      <c r="E1447" s="520" t="s">
        <v>6172</v>
      </c>
      <c r="F1447" s="521">
        <v>4617.7</v>
      </c>
      <c r="G1447" s="520" t="s">
        <v>7894</v>
      </c>
      <c r="H1447" s="520" t="s">
        <v>421</v>
      </c>
      <c r="I1447" s="510" t="s">
        <v>4836</v>
      </c>
      <c r="J1447" s="522" t="s">
        <v>2983</v>
      </c>
      <c r="K1447" s="522" t="s">
        <v>1157</v>
      </c>
      <c r="L1447" s="511" t="s">
        <v>32</v>
      </c>
      <c r="M1447" s="522">
        <v>4335</v>
      </c>
      <c r="N1447" s="506">
        <v>45146</v>
      </c>
      <c r="O1447" s="512">
        <f t="shared" si="67"/>
        <v>8</v>
      </c>
      <c r="P1447" s="512">
        <f t="shared" si="68"/>
        <v>8</v>
      </c>
      <c r="Q1447" s="498" t="str">
        <f t="shared" si="69"/>
        <v>Gastos_Gerais</v>
      </c>
    </row>
    <row r="1448" spans="1:17" ht="24" hidden="1" x14ac:dyDescent="0.2">
      <c r="A1448" s="505">
        <v>6293</v>
      </c>
      <c r="B1448" s="506">
        <v>45149</v>
      </c>
      <c r="C1448" s="507">
        <v>45139</v>
      </c>
      <c r="D1448" s="508" t="s">
        <v>264</v>
      </c>
      <c r="E1448" s="510" t="s">
        <v>96</v>
      </c>
      <c r="F1448" s="523">
        <v>300</v>
      </c>
      <c r="G1448" s="510" t="s">
        <v>8333</v>
      </c>
      <c r="H1448" s="510" t="s">
        <v>416</v>
      </c>
      <c r="I1448" s="510" t="s">
        <v>2356</v>
      </c>
      <c r="J1448" s="511" t="s">
        <v>2357</v>
      </c>
      <c r="K1448" s="511" t="s">
        <v>1157</v>
      </c>
      <c r="L1448" s="511" t="s">
        <v>32</v>
      </c>
      <c r="M1448" s="511">
        <v>358</v>
      </c>
      <c r="N1448" s="506">
        <v>45148</v>
      </c>
      <c r="O1448" s="512">
        <f t="shared" si="67"/>
        <v>8</v>
      </c>
      <c r="P1448" s="512">
        <f t="shared" si="68"/>
        <v>8</v>
      </c>
      <c r="Q1448" s="498" t="str">
        <f t="shared" si="69"/>
        <v>Gastos_Gerais</v>
      </c>
    </row>
    <row r="1449" spans="1:17" ht="25.5" hidden="1" x14ac:dyDescent="0.2">
      <c r="A1449" s="505">
        <v>6294</v>
      </c>
      <c r="B1449" s="506">
        <v>45149</v>
      </c>
      <c r="C1449" s="536">
        <v>45139</v>
      </c>
      <c r="D1449" s="520" t="s">
        <v>176</v>
      </c>
      <c r="E1449" s="520" t="s">
        <v>261</v>
      </c>
      <c r="F1449" s="521">
        <v>916.88</v>
      </c>
      <c r="G1449" s="520" t="s">
        <v>1207</v>
      </c>
      <c r="H1449" s="520" t="s">
        <v>419</v>
      </c>
      <c r="I1449" s="510" t="s">
        <v>7891</v>
      </c>
      <c r="J1449" s="522" t="s">
        <v>814</v>
      </c>
      <c r="K1449" s="511" t="s">
        <v>1188</v>
      </c>
      <c r="L1449" s="511" t="s">
        <v>4137</v>
      </c>
      <c r="M1449" s="511">
        <v>389440976</v>
      </c>
      <c r="N1449" s="506">
        <v>45149</v>
      </c>
      <c r="O1449" s="512">
        <f t="shared" si="67"/>
        <v>8</v>
      </c>
      <c r="P1449" s="512">
        <f t="shared" si="68"/>
        <v>8</v>
      </c>
      <c r="Q1449" s="498" t="str">
        <f t="shared" si="69"/>
        <v>Gastos_com_Pessoal</v>
      </c>
    </row>
    <row r="1450" spans="1:17" ht="25.5" hidden="1" x14ac:dyDescent="0.2">
      <c r="A1450" s="505">
        <v>6295</v>
      </c>
      <c r="B1450" s="506">
        <v>45149</v>
      </c>
      <c r="C1450" s="536">
        <v>45139</v>
      </c>
      <c r="D1450" s="508" t="s">
        <v>176</v>
      </c>
      <c r="E1450" s="520" t="s">
        <v>280</v>
      </c>
      <c r="F1450" s="521">
        <v>658.31</v>
      </c>
      <c r="G1450" s="520" t="s">
        <v>1209</v>
      </c>
      <c r="H1450" s="520" t="s">
        <v>419</v>
      </c>
      <c r="I1450" s="510" t="s">
        <v>7891</v>
      </c>
      <c r="J1450" s="522" t="s">
        <v>814</v>
      </c>
      <c r="K1450" s="511" t="s">
        <v>1188</v>
      </c>
      <c r="L1450" s="511" t="s">
        <v>4137</v>
      </c>
      <c r="M1450" s="522">
        <v>389440976</v>
      </c>
      <c r="N1450" s="506">
        <v>45149</v>
      </c>
      <c r="O1450" s="512">
        <f t="shared" si="67"/>
        <v>8</v>
      </c>
      <c r="P1450" s="512">
        <f t="shared" si="68"/>
        <v>8</v>
      </c>
      <c r="Q1450" s="498" t="str">
        <f t="shared" si="69"/>
        <v>Gastos_com_Pessoal</v>
      </c>
    </row>
    <row r="1451" spans="1:17" ht="25.5" hidden="1" x14ac:dyDescent="0.2">
      <c r="A1451" s="505">
        <v>6296</v>
      </c>
      <c r="B1451" s="506">
        <v>45149</v>
      </c>
      <c r="C1451" s="536">
        <v>45139</v>
      </c>
      <c r="D1451" s="508" t="s">
        <v>176</v>
      </c>
      <c r="E1451" s="520" t="s">
        <v>262</v>
      </c>
      <c r="F1451" s="521">
        <v>219.44</v>
      </c>
      <c r="G1451" s="520" t="s">
        <v>1210</v>
      </c>
      <c r="H1451" s="520" t="s">
        <v>419</v>
      </c>
      <c r="I1451" s="510" t="s">
        <v>7891</v>
      </c>
      <c r="J1451" s="522" t="s">
        <v>814</v>
      </c>
      <c r="K1451" s="511" t="s">
        <v>1188</v>
      </c>
      <c r="L1451" s="511" t="s">
        <v>4137</v>
      </c>
      <c r="M1451" s="522">
        <v>389440976</v>
      </c>
      <c r="N1451" s="506">
        <v>45149</v>
      </c>
      <c r="O1451" s="512">
        <f t="shared" si="67"/>
        <v>8</v>
      </c>
      <c r="P1451" s="512">
        <f t="shared" si="68"/>
        <v>8</v>
      </c>
      <c r="Q1451" s="498" t="str">
        <f t="shared" si="69"/>
        <v>Gastos_com_Pessoal</v>
      </c>
    </row>
    <row r="1452" spans="1:17" ht="36" hidden="1" x14ac:dyDescent="0.2">
      <c r="A1452" s="505">
        <v>6297</v>
      </c>
      <c r="B1452" s="506">
        <v>45149</v>
      </c>
      <c r="C1452" s="536">
        <v>45139</v>
      </c>
      <c r="D1452" s="508" t="s">
        <v>176</v>
      </c>
      <c r="E1452" s="520" t="s">
        <v>169</v>
      </c>
      <c r="F1452" s="521">
        <v>2042.02</v>
      </c>
      <c r="G1452" s="520" t="s">
        <v>1211</v>
      </c>
      <c r="H1452" s="520" t="s">
        <v>419</v>
      </c>
      <c r="I1452" s="510" t="s">
        <v>7891</v>
      </c>
      <c r="J1452" s="522" t="s">
        <v>814</v>
      </c>
      <c r="K1452" s="511" t="s">
        <v>1188</v>
      </c>
      <c r="L1452" s="511" t="s">
        <v>4137</v>
      </c>
      <c r="M1452" s="522">
        <v>389440976</v>
      </c>
      <c r="N1452" s="506">
        <v>45149</v>
      </c>
      <c r="O1452" s="512">
        <f t="shared" si="67"/>
        <v>8</v>
      </c>
      <c r="P1452" s="512">
        <f t="shared" si="68"/>
        <v>8</v>
      </c>
      <c r="Q1452" s="498" t="str">
        <f t="shared" si="69"/>
        <v>Gastos_com_Pessoal</v>
      </c>
    </row>
    <row r="1453" spans="1:17" ht="25.5" hidden="1" x14ac:dyDescent="0.2">
      <c r="A1453" s="505">
        <v>6298</v>
      </c>
      <c r="B1453" s="506">
        <v>45149</v>
      </c>
      <c r="C1453" s="536">
        <v>45139</v>
      </c>
      <c r="D1453" s="520" t="s">
        <v>176</v>
      </c>
      <c r="E1453" s="520" t="s">
        <v>261</v>
      </c>
      <c r="F1453" s="521">
        <v>1960.92</v>
      </c>
      <c r="G1453" s="520" t="s">
        <v>1207</v>
      </c>
      <c r="H1453" s="520" t="s">
        <v>419</v>
      </c>
      <c r="I1453" s="510" t="s">
        <v>6262</v>
      </c>
      <c r="J1453" s="522" t="s">
        <v>2372</v>
      </c>
      <c r="K1453" s="511" t="s">
        <v>1188</v>
      </c>
      <c r="L1453" s="511" t="s">
        <v>4137</v>
      </c>
      <c r="M1453" s="522">
        <v>389440976</v>
      </c>
      <c r="N1453" s="506">
        <v>45149</v>
      </c>
      <c r="O1453" s="512">
        <f t="shared" si="67"/>
        <v>8</v>
      </c>
      <c r="P1453" s="512">
        <f t="shared" si="68"/>
        <v>8</v>
      </c>
      <c r="Q1453" s="498" t="str">
        <f t="shared" si="69"/>
        <v>Gastos_com_Pessoal</v>
      </c>
    </row>
    <row r="1454" spans="1:17" ht="25.5" hidden="1" x14ac:dyDescent="0.2">
      <c r="A1454" s="505">
        <v>6299</v>
      </c>
      <c r="B1454" s="506">
        <v>45149</v>
      </c>
      <c r="C1454" s="536">
        <v>45139</v>
      </c>
      <c r="D1454" s="508" t="s">
        <v>176</v>
      </c>
      <c r="E1454" s="455" t="s">
        <v>280</v>
      </c>
      <c r="F1454" s="521">
        <v>2342.1799999999998</v>
      </c>
      <c r="G1454" s="520" t="s">
        <v>1209</v>
      </c>
      <c r="H1454" s="520" t="s">
        <v>419</v>
      </c>
      <c r="I1454" s="510" t="s">
        <v>6262</v>
      </c>
      <c r="J1454" s="522" t="s">
        <v>2372</v>
      </c>
      <c r="K1454" s="511" t="s">
        <v>1188</v>
      </c>
      <c r="L1454" s="511" t="s">
        <v>4137</v>
      </c>
      <c r="M1454" s="522">
        <v>389440976</v>
      </c>
      <c r="N1454" s="506">
        <v>45149</v>
      </c>
      <c r="O1454" s="512">
        <f t="shared" si="67"/>
        <v>8</v>
      </c>
      <c r="P1454" s="512">
        <f t="shared" si="68"/>
        <v>8</v>
      </c>
      <c r="Q1454" s="498" t="str">
        <f t="shared" si="69"/>
        <v>Gastos_com_Pessoal</v>
      </c>
    </row>
    <row r="1455" spans="1:17" ht="25.5" hidden="1" x14ac:dyDescent="0.2">
      <c r="A1455" s="505">
        <v>6300</v>
      </c>
      <c r="B1455" s="506">
        <v>45149</v>
      </c>
      <c r="C1455" s="536">
        <v>45139</v>
      </c>
      <c r="D1455" s="520" t="s">
        <v>176</v>
      </c>
      <c r="E1455" s="520" t="s">
        <v>262</v>
      </c>
      <c r="F1455" s="521">
        <v>163.41</v>
      </c>
      <c r="G1455" s="520" t="s">
        <v>1210</v>
      </c>
      <c r="H1455" s="520" t="s">
        <v>419</v>
      </c>
      <c r="I1455" s="510" t="s">
        <v>6262</v>
      </c>
      <c r="J1455" s="522" t="s">
        <v>2372</v>
      </c>
      <c r="K1455" s="522" t="s">
        <v>1188</v>
      </c>
      <c r="L1455" s="511" t="s">
        <v>4137</v>
      </c>
      <c r="M1455" s="522">
        <v>389440976</v>
      </c>
      <c r="N1455" s="506">
        <v>45149</v>
      </c>
      <c r="O1455" s="512">
        <f t="shared" si="67"/>
        <v>8</v>
      </c>
      <c r="P1455" s="512">
        <f t="shared" si="68"/>
        <v>8</v>
      </c>
      <c r="Q1455" s="498" t="str">
        <f t="shared" si="69"/>
        <v>Gastos_com_Pessoal</v>
      </c>
    </row>
    <row r="1456" spans="1:17" ht="36" hidden="1" x14ac:dyDescent="0.2">
      <c r="A1456" s="505">
        <v>6301</v>
      </c>
      <c r="B1456" s="506">
        <v>45149</v>
      </c>
      <c r="C1456" s="536">
        <v>45139</v>
      </c>
      <c r="D1456" s="508" t="s">
        <v>176</v>
      </c>
      <c r="E1456" s="520" t="s">
        <v>169</v>
      </c>
      <c r="F1456" s="521">
        <v>537.09</v>
      </c>
      <c r="G1456" s="520" t="s">
        <v>1211</v>
      </c>
      <c r="H1456" s="520" t="s">
        <v>419</v>
      </c>
      <c r="I1456" s="510" t="s">
        <v>6262</v>
      </c>
      <c r="J1456" s="522" t="s">
        <v>2372</v>
      </c>
      <c r="K1456" s="522" t="s">
        <v>1188</v>
      </c>
      <c r="L1456" s="511" t="s">
        <v>4137</v>
      </c>
      <c r="M1456" s="522">
        <v>389440976</v>
      </c>
      <c r="N1456" s="506">
        <v>45149</v>
      </c>
      <c r="O1456" s="512">
        <f t="shared" si="67"/>
        <v>8</v>
      </c>
      <c r="P1456" s="512">
        <f t="shared" si="68"/>
        <v>8</v>
      </c>
      <c r="Q1456" s="498" t="str">
        <f t="shared" si="69"/>
        <v>Gastos_com_Pessoal</v>
      </c>
    </row>
    <row r="1457" spans="1:17" ht="25.5" hidden="1" x14ac:dyDescent="0.2">
      <c r="A1457" s="505">
        <v>6302</v>
      </c>
      <c r="B1457" s="506">
        <v>45149</v>
      </c>
      <c r="C1457" s="536">
        <v>45139</v>
      </c>
      <c r="D1457" s="520" t="s">
        <v>176</v>
      </c>
      <c r="E1457" s="520" t="s">
        <v>262</v>
      </c>
      <c r="F1457" s="521">
        <v>973.24</v>
      </c>
      <c r="G1457" s="520" t="s">
        <v>7895</v>
      </c>
      <c r="H1457" s="520" t="s">
        <v>416</v>
      </c>
      <c r="I1457" s="508" t="s">
        <v>7896</v>
      </c>
      <c r="J1457" s="522" t="s">
        <v>829</v>
      </c>
      <c r="K1457" s="522" t="s">
        <v>1188</v>
      </c>
      <c r="L1457" s="511" t="s">
        <v>4137</v>
      </c>
      <c r="M1457" s="522">
        <v>389440976</v>
      </c>
      <c r="N1457" s="506">
        <v>45149</v>
      </c>
      <c r="O1457" s="512">
        <f t="shared" si="67"/>
        <v>8</v>
      </c>
      <c r="P1457" s="512">
        <f t="shared" si="68"/>
        <v>8</v>
      </c>
      <c r="Q1457" s="498" t="str">
        <f t="shared" si="69"/>
        <v>Gastos_com_Pessoal</v>
      </c>
    </row>
    <row r="1458" spans="1:17" ht="25.5" hidden="1" x14ac:dyDescent="0.2">
      <c r="A1458" s="505">
        <v>6303</v>
      </c>
      <c r="B1458" s="506">
        <v>45149</v>
      </c>
      <c r="C1458" s="536">
        <v>45139</v>
      </c>
      <c r="D1458" s="520" t="s">
        <v>176</v>
      </c>
      <c r="E1458" s="520" t="s">
        <v>280</v>
      </c>
      <c r="F1458" s="521">
        <v>2762.93</v>
      </c>
      <c r="G1458" s="520" t="s">
        <v>7897</v>
      </c>
      <c r="H1458" s="520" t="s">
        <v>416</v>
      </c>
      <c r="I1458" s="508" t="s">
        <v>7896</v>
      </c>
      <c r="J1458" s="522" t="s">
        <v>829</v>
      </c>
      <c r="K1458" s="522" t="s">
        <v>1188</v>
      </c>
      <c r="L1458" s="511" t="s">
        <v>4137</v>
      </c>
      <c r="M1458" s="522">
        <v>389440976</v>
      </c>
      <c r="N1458" s="506">
        <v>45149</v>
      </c>
      <c r="O1458" s="512">
        <f t="shared" si="67"/>
        <v>8</v>
      </c>
      <c r="P1458" s="512">
        <f t="shared" si="68"/>
        <v>8</v>
      </c>
      <c r="Q1458" s="498" t="str">
        <f t="shared" si="69"/>
        <v>Gastos_com_Pessoal</v>
      </c>
    </row>
    <row r="1459" spans="1:17" ht="25.5" hidden="1" x14ac:dyDescent="0.2">
      <c r="A1459" s="505">
        <v>6304</v>
      </c>
      <c r="B1459" s="506">
        <v>45149</v>
      </c>
      <c r="C1459" s="536">
        <v>45139</v>
      </c>
      <c r="D1459" s="520" t="s">
        <v>176</v>
      </c>
      <c r="E1459" s="520" t="s">
        <v>262</v>
      </c>
      <c r="F1459" s="521">
        <v>832.33</v>
      </c>
      <c r="G1459" s="520" t="s">
        <v>8334</v>
      </c>
      <c r="H1459" s="520" t="s">
        <v>418</v>
      </c>
      <c r="I1459" s="510" t="s">
        <v>6489</v>
      </c>
      <c r="J1459" s="522" t="s">
        <v>464</v>
      </c>
      <c r="K1459" s="522" t="s">
        <v>1188</v>
      </c>
      <c r="L1459" s="511" t="s">
        <v>4137</v>
      </c>
      <c r="M1459" s="522">
        <v>389440976</v>
      </c>
      <c r="N1459" s="506">
        <v>45149</v>
      </c>
      <c r="O1459" s="512">
        <f t="shared" si="67"/>
        <v>8</v>
      </c>
      <c r="P1459" s="512">
        <f t="shared" si="68"/>
        <v>8</v>
      </c>
      <c r="Q1459" s="498" t="str">
        <f t="shared" si="69"/>
        <v>Gastos_com_Pessoal</v>
      </c>
    </row>
    <row r="1460" spans="1:17" ht="25.5" hidden="1" x14ac:dyDescent="0.2">
      <c r="A1460" s="505">
        <v>6305</v>
      </c>
      <c r="B1460" s="506">
        <v>45149</v>
      </c>
      <c r="C1460" s="536">
        <v>45139</v>
      </c>
      <c r="D1460" s="508" t="s">
        <v>176</v>
      </c>
      <c r="E1460" s="520" t="s">
        <v>280</v>
      </c>
      <c r="F1460" s="521">
        <v>2367.9699999999998</v>
      </c>
      <c r="G1460" s="510" t="s">
        <v>8335</v>
      </c>
      <c r="H1460" s="520" t="s">
        <v>418</v>
      </c>
      <c r="I1460" s="510" t="s">
        <v>6489</v>
      </c>
      <c r="J1460" s="522" t="s">
        <v>464</v>
      </c>
      <c r="K1460" s="522" t="s">
        <v>1188</v>
      </c>
      <c r="L1460" s="511" t="s">
        <v>4137</v>
      </c>
      <c r="M1460" s="522">
        <v>389440976</v>
      </c>
      <c r="N1460" s="506">
        <v>45149</v>
      </c>
      <c r="O1460" s="512">
        <f t="shared" si="67"/>
        <v>8</v>
      </c>
      <c r="P1460" s="512">
        <f t="shared" si="68"/>
        <v>8</v>
      </c>
      <c r="Q1460" s="498" t="str">
        <f t="shared" si="69"/>
        <v>Gastos_com_Pessoal</v>
      </c>
    </row>
    <row r="1461" spans="1:17" ht="25.5" hidden="1" x14ac:dyDescent="0.2">
      <c r="A1461" s="505">
        <v>6306</v>
      </c>
      <c r="B1461" s="506">
        <v>45149</v>
      </c>
      <c r="C1461" s="533">
        <v>45139</v>
      </c>
      <c r="D1461" s="508" t="s">
        <v>176</v>
      </c>
      <c r="E1461" s="508" t="s">
        <v>262</v>
      </c>
      <c r="F1461" s="509">
        <v>899.34</v>
      </c>
      <c r="G1461" s="508" t="s">
        <v>7898</v>
      </c>
      <c r="H1461" s="508" t="s">
        <v>418</v>
      </c>
      <c r="I1461" s="508" t="s">
        <v>3687</v>
      </c>
      <c r="J1461" s="524" t="s">
        <v>733</v>
      </c>
      <c r="K1461" s="524" t="s">
        <v>1188</v>
      </c>
      <c r="L1461" s="511" t="s">
        <v>4137</v>
      </c>
      <c r="M1461" s="524">
        <v>389440976</v>
      </c>
      <c r="N1461" s="506">
        <v>45149</v>
      </c>
      <c r="O1461" s="512">
        <f t="shared" si="67"/>
        <v>8</v>
      </c>
      <c r="P1461" s="512">
        <f t="shared" si="68"/>
        <v>8</v>
      </c>
      <c r="Q1461" s="498" t="str">
        <f t="shared" si="69"/>
        <v>Gastos_com_Pessoal</v>
      </c>
    </row>
    <row r="1462" spans="1:17" ht="25.5" hidden="1" x14ac:dyDescent="0.2">
      <c r="A1462" s="505">
        <v>6307</v>
      </c>
      <c r="B1462" s="506">
        <v>45149</v>
      </c>
      <c r="C1462" s="536">
        <v>45139</v>
      </c>
      <c r="D1462" s="508" t="s">
        <v>176</v>
      </c>
      <c r="E1462" s="520" t="s">
        <v>280</v>
      </c>
      <c r="F1462" s="521">
        <v>2557.38</v>
      </c>
      <c r="G1462" s="520" t="s">
        <v>7899</v>
      </c>
      <c r="H1462" s="520" t="s">
        <v>418</v>
      </c>
      <c r="I1462" s="510" t="s">
        <v>3687</v>
      </c>
      <c r="J1462" s="522" t="s">
        <v>733</v>
      </c>
      <c r="K1462" s="522" t="s">
        <v>1188</v>
      </c>
      <c r="L1462" s="511" t="s">
        <v>4137</v>
      </c>
      <c r="M1462" s="522">
        <v>389440976</v>
      </c>
      <c r="N1462" s="506">
        <v>45149</v>
      </c>
      <c r="O1462" s="512">
        <f t="shared" si="67"/>
        <v>8</v>
      </c>
      <c r="P1462" s="512">
        <f t="shared" si="68"/>
        <v>8</v>
      </c>
      <c r="Q1462" s="498" t="str">
        <f t="shared" si="69"/>
        <v>Gastos_com_Pessoal</v>
      </c>
    </row>
    <row r="1463" spans="1:17" ht="24" hidden="1" x14ac:dyDescent="0.2">
      <c r="A1463" s="505">
        <v>6308</v>
      </c>
      <c r="B1463" s="506">
        <v>45149</v>
      </c>
      <c r="C1463" s="536">
        <v>45139</v>
      </c>
      <c r="D1463" s="508" t="s">
        <v>264</v>
      </c>
      <c r="E1463" s="520" t="s">
        <v>7900</v>
      </c>
      <c r="F1463" s="521">
        <v>600</v>
      </c>
      <c r="G1463" s="520" t="s">
        <v>8336</v>
      </c>
      <c r="H1463" s="520" t="s">
        <v>421</v>
      </c>
      <c r="I1463" s="510" t="s">
        <v>7901</v>
      </c>
      <c r="J1463" s="522" t="s">
        <v>4097</v>
      </c>
      <c r="K1463" s="522" t="s">
        <v>1188</v>
      </c>
      <c r="L1463" s="511" t="s">
        <v>4137</v>
      </c>
      <c r="M1463" s="522">
        <v>389440976</v>
      </c>
      <c r="N1463" s="506">
        <v>45149</v>
      </c>
      <c r="O1463" s="512">
        <f t="shared" si="67"/>
        <v>8</v>
      </c>
      <c r="P1463" s="512">
        <f t="shared" si="68"/>
        <v>8</v>
      </c>
      <c r="Q1463" s="498" t="str">
        <f t="shared" si="69"/>
        <v>Gastos_Gerais</v>
      </c>
    </row>
    <row r="1464" spans="1:17" ht="24" hidden="1" x14ac:dyDescent="0.2">
      <c r="A1464" s="505">
        <v>6309</v>
      </c>
      <c r="B1464" s="506">
        <v>45149</v>
      </c>
      <c r="C1464" s="536">
        <v>45139</v>
      </c>
      <c r="D1464" s="508" t="s">
        <v>264</v>
      </c>
      <c r="E1464" s="520" t="s">
        <v>7900</v>
      </c>
      <c r="F1464" s="521">
        <v>600</v>
      </c>
      <c r="G1464" s="520" t="s">
        <v>8337</v>
      </c>
      <c r="H1464" s="520" t="s">
        <v>421</v>
      </c>
      <c r="I1464" s="510" t="s">
        <v>1875</v>
      </c>
      <c r="J1464" s="522" t="s">
        <v>704</v>
      </c>
      <c r="K1464" s="522" t="s">
        <v>1188</v>
      </c>
      <c r="L1464" s="511" t="s">
        <v>4137</v>
      </c>
      <c r="M1464" s="522">
        <v>389440976</v>
      </c>
      <c r="N1464" s="506">
        <v>45149</v>
      </c>
      <c r="O1464" s="512">
        <f t="shared" si="67"/>
        <v>8</v>
      </c>
      <c r="P1464" s="512">
        <f t="shared" si="68"/>
        <v>8</v>
      </c>
      <c r="Q1464" s="498" t="str">
        <f t="shared" si="69"/>
        <v>Gastos_Gerais</v>
      </c>
    </row>
    <row r="1465" spans="1:17" ht="24" x14ac:dyDescent="0.2">
      <c r="A1465" s="505">
        <v>6310</v>
      </c>
      <c r="B1465" s="506">
        <v>45149</v>
      </c>
      <c r="C1465" s="536">
        <v>45139</v>
      </c>
      <c r="D1465" s="508" t="s">
        <v>264</v>
      </c>
      <c r="E1465" s="520" t="s">
        <v>7900</v>
      </c>
      <c r="F1465" s="521">
        <v>600</v>
      </c>
      <c r="G1465" s="520" t="s">
        <v>8338</v>
      </c>
      <c r="H1465" s="520" t="s">
        <v>421</v>
      </c>
      <c r="I1465" s="510" t="s">
        <v>7902</v>
      </c>
      <c r="J1465" s="522" t="s">
        <v>7903</v>
      </c>
      <c r="K1465" s="522" t="s">
        <v>1188</v>
      </c>
      <c r="L1465" s="511" t="s">
        <v>4137</v>
      </c>
      <c r="M1465" s="522">
        <v>389440976</v>
      </c>
      <c r="N1465" s="506">
        <v>45149</v>
      </c>
      <c r="O1465" s="512">
        <f t="shared" si="67"/>
        <v>8</v>
      </c>
      <c r="P1465" s="512">
        <f t="shared" si="68"/>
        <v>8</v>
      </c>
      <c r="Q1465" s="498" t="str">
        <f t="shared" si="69"/>
        <v>Gastos_Gerais</v>
      </c>
    </row>
    <row r="1466" spans="1:17" ht="24" hidden="1" x14ac:dyDescent="0.2">
      <c r="A1466" s="505">
        <v>6311</v>
      </c>
      <c r="B1466" s="506">
        <v>45149</v>
      </c>
      <c r="C1466" s="536">
        <v>45139</v>
      </c>
      <c r="D1466" s="508" t="s">
        <v>264</v>
      </c>
      <c r="E1466" s="520" t="s">
        <v>290</v>
      </c>
      <c r="F1466" s="521">
        <v>243.15</v>
      </c>
      <c r="G1466" s="520" t="s">
        <v>7904</v>
      </c>
      <c r="H1466" s="520" t="s">
        <v>414</v>
      </c>
      <c r="I1466" s="510" t="s">
        <v>7905</v>
      </c>
      <c r="J1466" s="522" t="s">
        <v>4212</v>
      </c>
      <c r="K1466" s="522" t="s">
        <v>1157</v>
      </c>
      <c r="L1466" s="511" t="s">
        <v>32</v>
      </c>
      <c r="M1466" s="522">
        <v>26375</v>
      </c>
      <c r="N1466" s="506">
        <v>45143</v>
      </c>
      <c r="O1466" s="512">
        <f t="shared" si="67"/>
        <v>8</v>
      </c>
      <c r="P1466" s="512">
        <f t="shared" si="68"/>
        <v>8</v>
      </c>
      <c r="Q1466" s="498" t="str">
        <f t="shared" si="69"/>
        <v>Gastos_Gerais</v>
      </c>
    </row>
    <row r="1467" spans="1:17" ht="48" hidden="1" x14ac:dyDescent="0.2">
      <c r="A1467" s="505">
        <v>6312</v>
      </c>
      <c r="B1467" s="506">
        <v>45149</v>
      </c>
      <c r="C1467" s="536">
        <v>45108</v>
      </c>
      <c r="D1467" s="508" t="s">
        <v>264</v>
      </c>
      <c r="E1467" s="520" t="s">
        <v>96</v>
      </c>
      <c r="F1467" s="521">
        <v>324.60000000000002</v>
      </c>
      <c r="G1467" s="520" t="s">
        <v>7906</v>
      </c>
      <c r="H1467" s="520" t="s">
        <v>420</v>
      </c>
      <c r="I1467" s="510" t="s">
        <v>4893</v>
      </c>
      <c r="J1467" s="522" t="s">
        <v>1312</v>
      </c>
      <c r="K1467" s="522" t="s">
        <v>1157</v>
      </c>
      <c r="L1467" s="511" t="s">
        <v>32</v>
      </c>
      <c r="M1467" s="522">
        <v>6571</v>
      </c>
      <c r="N1467" s="506">
        <v>45120</v>
      </c>
      <c r="O1467" s="512">
        <f t="shared" si="67"/>
        <v>8</v>
      </c>
      <c r="P1467" s="512">
        <f t="shared" si="68"/>
        <v>7</v>
      </c>
      <c r="Q1467" s="498" t="str">
        <f t="shared" si="69"/>
        <v>Gastos_Gerais</v>
      </c>
    </row>
    <row r="1468" spans="1:17" ht="24" hidden="1" x14ac:dyDescent="0.2">
      <c r="A1468" s="505">
        <v>6313</v>
      </c>
      <c r="B1468" s="506">
        <v>45149</v>
      </c>
      <c r="C1468" s="507">
        <v>45139</v>
      </c>
      <c r="D1468" s="508" t="s">
        <v>264</v>
      </c>
      <c r="E1468" s="520" t="s">
        <v>388</v>
      </c>
      <c r="F1468" s="521">
        <v>8575.98</v>
      </c>
      <c r="G1468" s="520" t="s">
        <v>7907</v>
      </c>
      <c r="H1468" s="520" t="s">
        <v>493</v>
      </c>
      <c r="I1468" s="510" t="s">
        <v>6824</v>
      </c>
      <c r="J1468" s="522" t="s">
        <v>6825</v>
      </c>
      <c r="K1468" s="522" t="s">
        <v>1157</v>
      </c>
      <c r="L1468" s="511" t="s">
        <v>32</v>
      </c>
      <c r="M1468" s="522">
        <v>9</v>
      </c>
      <c r="N1468" s="506">
        <v>45149</v>
      </c>
      <c r="O1468" s="512">
        <f t="shared" si="67"/>
        <v>8</v>
      </c>
      <c r="P1468" s="512">
        <f t="shared" si="68"/>
        <v>8</v>
      </c>
      <c r="Q1468" s="498" t="str">
        <f t="shared" si="69"/>
        <v>Gastos_Gerais</v>
      </c>
    </row>
    <row r="1469" spans="1:17" ht="24" hidden="1" x14ac:dyDescent="0.2">
      <c r="A1469" s="505">
        <v>6314</v>
      </c>
      <c r="B1469" s="506">
        <v>45149</v>
      </c>
      <c r="C1469" s="507">
        <v>45139</v>
      </c>
      <c r="D1469" s="508" t="s">
        <v>264</v>
      </c>
      <c r="E1469" s="520" t="s">
        <v>138</v>
      </c>
      <c r="F1469" s="521">
        <v>65</v>
      </c>
      <c r="G1469" s="520" t="s">
        <v>8339</v>
      </c>
      <c r="H1469" s="520" t="s">
        <v>420</v>
      </c>
      <c r="I1469" s="510" t="s">
        <v>5206</v>
      </c>
      <c r="J1469" s="522" t="s">
        <v>5207</v>
      </c>
      <c r="K1469" s="522" t="s">
        <v>1157</v>
      </c>
      <c r="L1469" s="511" t="s">
        <v>32</v>
      </c>
      <c r="M1469" s="522">
        <v>312549</v>
      </c>
      <c r="N1469" s="506">
        <v>45140</v>
      </c>
      <c r="O1469" s="512">
        <f t="shared" si="67"/>
        <v>8</v>
      </c>
      <c r="P1469" s="512">
        <f t="shared" si="68"/>
        <v>8</v>
      </c>
      <c r="Q1469" s="498" t="str">
        <f t="shared" si="69"/>
        <v>Gastos_Gerais</v>
      </c>
    </row>
    <row r="1470" spans="1:17" ht="36" hidden="1" x14ac:dyDescent="0.2">
      <c r="A1470" s="505">
        <v>6315</v>
      </c>
      <c r="B1470" s="506">
        <v>45149</v>
      </c>
      <c r="C1470" s="536">
        <v>45139</v>
      </c>
      <c r="D1470" s="508" t="s">
        <v>264</v>
      </c>
      <c r="E1470" s="520" t="s">
        <v>7900</v>
      </c>
      <c r="F1470" s="521">
        <v>297.25</v>
      </c>
      <c r="G1470" s="520" t="s">
        <v>7908</v>
      </c>
      <c r="H1470" s="520" t="s">
        <v>422</v>
      </c>
      <c r="I1470" s="510" t="s">
        <v>7909</v>
      </c>
      <c r="J1470" s="522" t="s">
        <v>7910</v>
      </c>
      <c r="K1470" s="522" t="s">
        <v>1157</v>
      </c>
      <c r="L1470" s="511" t="s">
        <v>32</v>
      </c>
      <c r="M1470" s="522">
        <v>202310655</v>
      </c>
      <c r="N1470" s="506">
        <v>45140</v>
      </c>
      <c r="O1470" s="512">
        <f t="shared" si="67"/>
        <v>8</v>
      </c>
      <c r="P1470" s="512">
        <f t="shared" si="68"/>
        <v>8</v>
      </c>
      <c r="Q1470" s="498" t="str">
        <f t="shared" si="69"/>
        <v>Gastos_Gerais</v>
      </c>
    </row>
    <row r="1471" spans="1:17" ht="36" hidden="1" x14ac:dyDescent="0.2">
      <c r="A1471" s="505">
        <v>6316</v>
      </c>
      <c r="B1471" s="506">
        <v>45149</v>
      </c>
      <c r="C1471" s="536">
        <v>45139</v>
      </c>
      <c r="D1471" s="508" t="s">
        <v>264</v>
      </c>
      <c r="E1471" s="520" t="s">
        <v>7900</v>
      </c>
      <c r="F1471" s="521">
        <v>297.25</v>
      </c>
      <c r="G1471" s="520" t="s">
        <v>7908</v>
      </c>
      <c r="H1471" s="520" t="s">
        <v>418</v>
      </c>
      <c r="I1471" s="510" t="s">
        <v>7909</v>
      </c>
      <c r="J1471" s="522" t="s">
        <v>7910</v>
      </c>
      <c r="K1471" s="522" t="s">
        <v>1157</v>
      </c>
      <c r="L1471" s="511" t="s">
        <v>32</v>
      </c>
      <c r="M1471" s="522">
        <v>202310656</v>
      </c>
      <c r="N1471" s="506">
        <v>45140</v>
      </c>
      <c r="O1471" s="512">
        <f t="shared" si="67"/>
        <v>8</v>
      </c>
      <c r="P1471" s="512">
        <f t="shared" si="68"/>
        <v>8</v>
      </c>
      <c r="Q1471" s="498" t="str">
        <f t="shared" si="69"/>
        <v>Gastos_Gerais</v>
      </c>
    </row>
    <row r="1472" spans="1:17" ht="24" hidden="1" x14ac:dyDescent="0.2">
      <c r="A1472" s="505">
        <v>6317</v>
      </c>
      <c r="B1472" s="506">
        <v>45149</v>
      </c>
      <c r="C1472" s="536">
        <v>45139</v>
      </c>
      <c r="D1472" s="508" t="s">
        <v>264</v>
      </c>
      <c r="E1472" s="520" t="s">
        <v>208</v>
      </c>
      <c r="F1472" s="521">
        <v>2577.39</v>
      </c>
      <c r="G1472" s="520" t="s">
        <v>3153</v>
      </c>
      <c r="H1472" s="520" t="s">
        <v>421</v>
      </c>
      <c r="I1472" s="510" t="s">
        <v>7911</v>
      </c>
      <c r="J1472" s="522" t="s">
        <v>4615</v>
      </c>
      <c r="K1472" s="522" t="s">
        <v>1157</v>
      </c>
      <c r="L1472" s="511" t="s">
        <v>32</v>
      </c>
      <c r="M1472" s="522">
        <v>831</v>
      </c>
      <c r="N1472" s="506">
        <v>45146</v>
      </c>
      <c r="O1472" s="512">
        <f t="shared" si="67"/>
        <v>8</v>
      </c>
      <c r="P1472" s="512">
        <f t="shared" si="68"/>
        <v>8</v>
      </c>
      <c r="Q1472" s="498" t="str">
        <f t="shared" si="69"/>
        <v>Gastos_Gerais</v>
      </c>
    </row>
    <row r="1473" spans="1:17" ht="24" hidden="1" x14ac:dyDescent="0.2">
      <c r="A1473" s="505">
        <v>6318</v>
      </c>
      <c r="B1473" s="506">
        <v>45149</v>
      </c>
      <c r="C1473" s="536">
        <v>45139</v>
      </c>
      <c r="D1473" s="508" t="s">
        <v>264</v>
      </c>
      <c r="E1473" s="520" t="s">
        <v>208</v>
      </c>
      <c r="F1473" s="521">
        <v>911.4</v>
      </c>
      <c r="G1473" s="520" t="s">
        <v>7912</v>
      </c>
      <c r="H1473" s="520" t="s">
        <v>421</v>
      </c>
      <c r="I1473" s="510" t="s">
        <v>7911</v>
      </c>
      <c r="J1473" s="522" t="s">
        <v>4615</v>
      </c>
      <c r="K1473" s="524" t="s">
        <v>1157</v>
      </c>
      <c r="L1473" s="524" t="s">
        <v>32</v>
      </c>
      <c r="M1473" s="522">
        <v>2023345</v>
      </c>
      <c r="N1473" s="506">
        <v>45146</v>
      </c>
      <c r="O1473" s="512">
        <f t="shared" si="67"/>
        <v>8</v>
      </c>
      <c r="P1473" s="512">
        <f t="shared" si="68"/>
        <v>8</v>
      </c>
      <c r="Q1473" s="498" t="str">
        <f t="shared" si="69"/>
        <v>Gastos_Gerais</v>
      </c>
    </row>
    <row r="1474" spans="1:17" ht="24" hidden="1" x14ac:dyDescent="0.2">
      <c r="A1474" s="505">
        <v>6319</v>
      </c>
      <c r="B1474" s="506">
        <v>45149</v>
      </c>
      <c r="C1474" s="536">
        <v>45139</v>
      </c>
      <c r="D1474" s="508" t="s">
        <v>264</v>
      </c>
      <c r="E1474" s="520" t="s">
        <v>90</v>
      </c>
      <c r="F1474" s="521">
        <v>720</v>
      </c>
      <c r="G1474" s="520" t="s">
        <v>1675</v>
      </c>
      <c r="H1474" s="520" t="s">
        <v>1032</v>
      </c>
      <c r="I1474" s="510" t="s">
        <v>1676</v>
      </c>
      <c r="J1474" s="522" t="s">
        <v>1677</v>
      </c>
      <c r="K1474" s="524" t="s">
        <v>1157</v>
      </c>
      <c r="L1474" s="524" t="s">
        <v>1158</v>
      </c>
      <c r="M1474" s="522">
        <v>12793</v>
      </c>
      <c r="N1474" s="506">
        <v>45149</v>
      </c>
      <c r="O1474" s="512">
        <f t="shared" si="67"/>
        <v>8</v>
      </c>
      <c r="P1474" s="512">
        <f t="shared" si="68"/>
        <v>8</v>
      </c>
      <c r="Q1474" s="498" t="str">
        <f t="shared" si="69"/>
        <v>Gastos_Gerais</v>
      </c>
    </row>
    <row r="1475" spans="1:17" ht="24" hidden="1" x14ac:dyDescent="0.2">
      <c r="A1475" s="505">
        <v>6320</v>
      </c>
      <c r="B1475" s="506">
        <v>45149</v>
      </c>
      <c r="C1475" s="536">
        <v>45139</v>
      </c>
      <c r="D1475" s="508" t="s">
        <v>264</v>
      </c>
      <c r="E1475" s="520" t="s">
        <v>96</v>
      </c>
      <c r="F1475" s="521">
        <v>1397.7</v>
      </c>
      <c r="G1475" s="520" t="s">
        <v>7390</v>
      </c>
      <c r="H1475" s="520" t="s">
        <v>422</v>
      </c>
      <c r="I1475" s="510" t="s">
        <v>7913</v>
      </c>
      <c r="J1475" s="522" t="s">
        <v>7914</v>
      </c>
      <c r="K1475" s="524" t="s">
        <v>1157</v>
      </c>
      <c r="L1475" s="524" t="s">
        <v>32</v>
      </c>
      <c r="M1475" s="522">
        <v>7100</v>
      </c>
      <c r="N1475" s="506">
        <v>45148</v>
      </c>
      <c r="O1475" s="512">
        <f t="shared" si="67"/>
        <v>8</v>
      </c>
      <c r="P1475" s="512">
        <f t="shared" si="68"/>
        <v>8</v>
      </c>
      <c r="Q1475" s="498" t="str">
        <f t="shared" si="69"/>
        <v>Gastos_Gerais</v>
      </c>
    </row>
    <row r="1476" spans="1:17" ht="24" hidden="1" x14ac:dyDescent="0.2">
      <c r="A1476" s="505">
        <v>6321</v>
      </c>
      <c r="B1476" s="506">
        <v>45149</v>
      </c>
      <c r="C1476" s="533">
        <v>45139</v>
      </c>
      <c r="D1476" s="508" t="s">
        <v>264</v>
      </c>
      <c r="E1476" s="520" t="s">
        <v>388</v>
      </c>
      <c r="F1476" s="509">
        <v>44202.78</v>
      </c>
      <c r="G1476" s="520" t="s">
        <v>8340</v>
      </c>
      <c r="H1476" s="520" t="s">
        <v>1032</v>
      </c>
      <c r="I1476" s="510" t="s">
        <v>5303</v>
      </c>
      <c r="J1476" s="522" t="s">
        <v>5304</v>
      </c>
      <c r="K1476" s="522" t="s">
        <v>1157</v>
      </c>
      <c r="L1476" s="511" t="s">
        <v>32</v>
      </c>
      <c r="M1476" s="511">
        <v>25</v>
      </c>
      <c r="N1476" s="529">
        <v>45145</v>
      </c>
      <c r="O1476" s="512">
        <f t="shared" si="67"/>
        <v>8</v>
      </c>
      <c r="P1476" s="512">
        <f t="shared" si="68"/>
        <v>8</v>
      </c>
      <c r="Q1476" s="498" t="str">
        <f t="shared" si="69"/>
        <v>Gastos_Gerais</v>
      </c>
    </row>
    <row r="1477" spans="1:17" ht="36" hidden="1" x14ac:dyDescent="0.2">
      <c r="A1477" s="505">
        <v>6322</v>
      </c>
      <c r="B1477" s="506">
        <v>45149</v>
      </c>
      <c r="C1477" s="536">
        <v>45139</v>
      </c>
      <c r="D1477" s="508" t="s">
        <v>264</v>
      </c>
      <c r="E1477" s="520" t="s">
        <v>388</v>
      </c>
      <c r="F1477" s="521">
        <v>14613.15</v>
      </c>
      <c r="G1477" s="520" t="s">
        <v>8341</v>
      </c>
      <c r="H1477" s="520" t="s">
        <v>1032</v>
      </c>
      <c r="I1477" s="510" t="s">
        <v>5303</v>
      </c>
      <c r="J1477" s="522" t="s">
        <v>5304</v>
      </c>
      <c r="K1477" s="522" t="s">
        <v>1157</v>
      </c>
      <c r="L1477" s="511" t="s">
        <v>32</v>
      </c>
      <c r="M1477" s="522">
        <v>26</v>
      </c>
      <c r="N1477" s="506">
        <v>45145</v>
      </c>
      <c r="O1477" s="512">
        <f t="shared" ref="O1477:O1540" si="70">IF(B1477=0,0,IF(YEAR(B1477)=$P$1,MONTH(B1477)-$O$1+1,(YEAR(B1477)-$P$1)*12-$O$1+1+MONTH(B1477)))</f>
        <v>8</v>
      </c>
      <c r="P1477" s="512">
        <f t="shared" ref="P1477:P1540" si="71">IF(C1477=0,0,IF(YEAR(C1477)=$P$1,MONTH(C1477)-$O$1+1,(YEAR(C1477)-$P$1)*12-$O$1+1+MONTH(C1477)))</f>
        <v>8</v>
      </c>
      <c r="Q1477" s="498" t="str">
        <f t="shared" ref="Q1477:Q1540" si="72">SUBSTITUTE(D1477," ","_")</f>
        <v>Gastos_Gerais</v>
      </c>
    </row>
    <row r="1478" spans="1:17" ht="36" hidden="1" x14ac:dyDescent="0.2">
      <c r="A1478" s="505">
        <v>6323</v>
      </c>
      <c r="B1478" s="506">
        <v>45149</v>
      </c>
      <c r="C1478" s="536">
        <v>45139</v>
      </c>
      <c r="D1478" s="508" t="s">
        <v>264</v>
      </c>
      <c r="E1478" s="520" t="s">
        <v>388</v>
      </c>
      <c r="F1478" s="521">
        <v>1417.5</v>
      </c>
      <c r="G1478" s="520" t="s">
        <v>8342</v>
      </c>
      <c r="H1478" s="520" t="s">
        <v>1032</v>
      </c>
      <c r="I1478" s="510" t="s">
        <v>5303</v>
      </c>
      <c r="J1478" s="522" t="s">
        <v>5304</v>
      </c>
      <c r="K1478" s="522" t="s">
        <v>1157</v>
      </c>
      <c r="L1478" s="511" t="s">
        <v>32</v>
      </c>
      <c r="M1478" s="522">
        <v>27</v>
      </c>
      <c r="N1478" s="506">
        <v>45145</v>
      </c>
      <c r="O1478" s="512">
        <f t="shared" si="70"/>
        <v>8</v>
      </c>
      <c r="P1478" s="512">
        <f t="shared" si="71"/>
        <v>8</v>
      </c>
      <c r="Q1478" s="498" t="str">
        <f t="shared" si="72"/>
        <v>Gastos_Gerais</v>
      </c>
    </row>
    <row r="1479" spans="1:17" ht="36" hidden="1" x14ac:dyDescent="0.2">
      <c r="A1479" s="505">
        <v>6324</v>
      </c>
      <c r="B1479" s="506">
        <v>45149</v>
      </c>
      <c r="C1479" s="536">
        <v>45139</v>
      </c>
      <c r="D1479" s="508" t="s">
        <v>264</v>
      </c>
      <c r="E1479" s="520" t="s">
        <v>388</v>
      </c>
      <c r="F1479" s="521">
        <v>945</v>
      </c>
      <c r="G1479" s="520" t="s">
        <v>8343</v>
      </c>
      <c r="H1479" s="520" t="s">
        <v>1032</v>
      </c>
      <c r="I1479" s="510" t="s">
        <v>5303</v>
      </c>
      <c r="J1479" s="522" t="s">
        <v>5304</v>
      </c>
      <c r="K1479" s="522" t="s">
        <v>1157</v>
      </c>
      <c r="L1479" s="511" t="s">
        <v>32</v>
      </c>
      <c r="M1479" s="522">
        <v>28</v>
      </c>
      <c r="N1479" s="506">
        <v>45145</v>
      </c>
      <c r="O1479" s="512">
        <f t="shared" si="70"/>
        <v>8</v>
      </c>
      <c r="P1479" s="512">
        <f t="shared" si="71"/>
        <v>8</v>
      </c>
      <c r="Q1479" s="498" t="str">
        <f t="shared" si="72"/>
        <v>Gastos_Gerais</v>
      </c>
    </row>
    <row r="1480" spans="1:17" hidden="1" x14ac:dyDescent="0.2">
      <c r="A1480" s="505">
        <v>6325</v>
      </c>
      <c r="B1480" s="506">
        <v>45149</v>
      </c>
      <c r="C1480" s="536">
        <v>44986</v>
      </c>
      <c r="D1480" s="508" t="s">
        <v>264</v>
      </c>
      <c r="E1480" s="520" t="s">
        <v>83</v>
      </c>
      <c r="F1480" s="521">
        <v>2578.81</v>
      </c>
      <c r="G1480" s="520" t="s">
        <v>7872</v>
      </c>
      <c r="H1480" s="520" t="s">
        <v>420</v>
      </c>
      <c r="I1480" s="510" t="s">
        <v>7873</v>
      </c>
      <c r="J1480" s="522" t="s">
        <v>2008</v>
      </c>
      <c r="K1480" s="522" t="s">
        <v>1157</v>
      </c>
      <c r="L1480" s="511" t="s">
        <v>1157</v>
      </c>
      <c r="M1480" s="522">
        <v>35474027</v>
      </c>
      <c r="N1480" s="506">
        <v>45149</v>
      </c>
      <c r="O1480" s="512">
        <f t="shared" si="70"/>
        <v>8</v>
      </c>
      <c r="P1480" s="512">
        <f t="shared" si="71"/>
        <v>3</v>
      </c>
      <c r="Q1480" s="498" t="str">
        <f t="shared" si="72"/>
        <v>Gastos_Gerais</v>
      </c>
    </row>
    <row r="1481" spans="1:17" hidden="1" x14ac:dyDescent="0.2">
      <c r="A1481" s="505">
        <v>6326</v>
      </c>
      <c r="B1481" s="506">
        <v>45149</v>
      </c>
      <c r="C1481" s="536">
        <v>45017</v>
      </c>
      <c r="D1481" s="508" t="s">
        <v>264</v>
      </c>
      <c r="E1481" s="520" t="s">
        <v>83</v>
      </c>
      <c r="F1481" s="521">
        <v>592.79999999999995</v>
      </c>
      <c r="G1481" s="520" t="s">
        <v>7872</v>
      </c>
      <c r="H1481" s="520" t="s">
        <v>420</v>
      </c>
      <c r="I1481" s="510" t="s">
        <v>7873</v>
      </c>
      <c r="J1481" s="522" t="s">
        <v>2008</v>
      </c>
      <c r="K1481" s="522" t="s">
        <v>1157</v>
      </c>
      <c r="L1481" s="511" t="s">
        <v>1157</v>
      </c>
      <c r="M1481" s="522">
        <v>35474717</v>
      </c>
      <c r="N1481" s="506">
        <v>45149</v>
      </c>
      <c r="O1481" s="512">
        <f t="shared" si="70"/>
        <v>8</v>
      </c>
      <c r="P1481" s="512">
        <f t="shared" si="71"/>
        <v>4</v>
      </c>
      <c r="Q1481" s="498" t="str">
        <f t="shared" si="72"/>
        <v>Gastos_Gerais</v>
      </c>
    </row>
    <row r="1482" spans="1:17" hidden="1" x14ac:dyDescent="0.2">
      <c r="A1482" s="505">
        <v>6327</v>
      </c>
      <c r="B1482" s="506">
        <v>45149</v>
      </c>
      <c r="C1482" s="536">
        <v>45047</v>
      </c>
      <c r="D1482" s="508" t="s">
        <v>264</v>
      </c>
      <c r="E1482" s="520" t="s">
        <v>83</v>
      </c>
      <c r="F1482" s="521">
        <v>2565.0100000000002</v>
      </c>
      <c r="G1482" s="520" t="s">
        <v>7872</v>
      </c>
      <c r="H1482" s="520" t="s">
        <v>420</v>
      </c>
      <c r="I1482" s="510" t="s">
        <v>7873</v>
      </c>
      <c r="J1482" s="522" t="s">
        <v>2008</v>
      </c>
      <c r="K1482" s="522" t="s">
        <v>1157</v>
      </c>
      <c r="L1482" s="511" t="s">
        <v>1157</v>
      </c>
      <c r="M1482" s="522">
        <v>3575460</v>
      </c>
      <c r="N1482" s="506">
        <v>45149</v>
      </c>
      <c r="O1482" s="512">
        <f t="shared" si="70"/>
        <v>8</v>
      </c>
      <c r="P1482" s="512">
        <f t="shared" si="71"/>
        <v>5</v>
      </c>
      <c r="Q1482" s="498" t="str">
        <f t="shared" si="72"/>
        <v>Gastos_Gerais</v>
      </c>
    </row>
    <row r="1483" spans="1:17" hidden="1" x14ac:dyDescent="0.2">
      <c r="A1483" s="505">
        <v>6328</v>
      </c>
      <c r="B1483" s="506">
        <v>45149</v>
      </c>
      <c r="C1483" s="536">
        <v>44986</v>
      </c>
      <c r="D1483" s="508" t="s">
        <v>264</v>
      </c>
      <c r="E1483" s="520" t="s">
        <v>83</v>
      </c>
      <c r="F1483" s="521">
        <v>3253.12</v>
      </c>
      <c r="G1483" s="520" t="s">
        <v>7872</v>
      </c>
      <c r="H1483" s="520" t="s">
        <v>414</v>
      </c>
      <c r="I1483" s="510" t="s">
        <v>7873</v>
      </c>
      <c r="J1483" s="522" t="s">
        <v>2008</v>
      </c>
      <c r="K1483" s="522" t="s">
        <v>1157</v>
      </c>
      <c r="L1483" s="511" t="s">
        <v>1157</v>
      </c>
      <c r="M1483" s="522">
        <v>35473736</v>
      </c>
      <c r="N1483" s="506">
        <v>45149</v>
      </c>
      <c r="O1483" s="512">
        <f t="shared" si="70"/>
        <v>8</v>
      </c>
      <c r="P1483" s="512">
        <f t="shared" si="71"/>
        <v>3</v>
      </c>
      <c r="Q1483" s="498" t="str">
        <f t="shared" si="72"/>
        <v>Gastos_Gerais</v>
      </c>
    </row>
    <row r="1484" spans="1:17" hidden="1" x14ac:dyDescent="0.2">
      <c r="A1484" s="505">
        <v>6329</v>
      </c>
      <c r="B1484" s="506">
        <v>45149</v>
      </c>
      <c r="C1484" s="536">
        <v>45017</v>
      </c>
      <c r="D1484" s="508" t="s">
        <v>264</v>
      </c>
      <c r="E1484" s="520" t="s">
        <v>83</v>
      </c>
      <c r="F1484" s="521">
        <v>2992.93</v>
      </c>
      <c r="G1484" s="510" t="s">
        <v>7872</v>
      </c>
      <c r="H1484" s="520" t="s">
        <v>414</v>
      </c>
      <c r="I1484" s="510" t="s">
        <v>7873</v>
      </c>
      <c r="J1484" s="522" t="s">
        <v>2008</v>
      </c>
      <c r="K1484" s="522" t="s">
        <v>1157</v>
      </c>
      <c r="L1484" s="511" t="s">
        <v>1157</v>
      </c>
      <c r="M1484" s="522">
        <v>35474334</v>
      </c>
      <c r="N1484" s="506">
        <v>45149</v>
      </c>
      <c r="O1484" s="512">
        <f t="shared" si="70"/>
        <v>8</v>
      </c>
      <c r="P1484" s="512">
        <f t="shared" si="71"/>
        <v>4</v>
      </c>
      <c r="Q1484" s="498" t="str">
        <f t="shared" si="72"/>
        <v>Gastos_Gerais</v>
      </c>
    </row>
    <row r="1485" spans="1:17" hidden="1" x14ac:dyDescent="0.2">
      <c r="A1485" s="505">
        <v>6330</v>
      </c>
      <c r="B1485" s="506">
        <v>45149</v>
      </c>
      <c r="C1485" s="536">
        <v>45047</v>
      </c>
      <c r="D1485" s="508" t="s">
        <v>264</v>
      </c>
      <c r="E1485" s="520" t="s">
        <v>83</v>
      </c>
      <c r="F1485" s="521">
        <v>2561.64</v>
      </c>
      <c r="G1485" s="510" t="s">
        <v>7872</v>
      </c>
      <c r="H1485" s="520" t="s">
        <v>414</v>
      </c>
      <c r="I1485" s="510" t="s">
        <v>7873</v>
      </c>
      <c r="J1485" s="522" t="s">
        <v>2008</v>
      </c>
      <c r="K1485" s="522" t="s">
        <v>1157</v>
      </c>
      <c r="L1485" s="511" t="s">
        <v>1157</v>
      </c>
      <c r="M1485" s="522">
        <v>35475142</v>
      </c>
      <c r="N1485" s="506">
        <v>45149</v>
      </c>
      <c r="O1485" s="512">
        <f t="shared" si="70"/>
        <v>8</v>
      </c>
      <c r="P1485" s="512">
        <f t="shared" si="71"/>
        <v>5</v>
      </c>
      <c r="Q1485" s="498" t="str">
        <f t="shared" si="72"/>
        <v>Gastos_Gerais</v>
      </c>
    </row>
    <row r="1486" spans="1:17" hidden="1" x14ac:dyDescent="0.2">
      <c r="A1486" s="505">
        <v>6331</v>
      </c>
      <c r="B1486" s="506">
        <v>45149</v>
      </c>
      <c r="C1486" s="536">
        <v>44986</v>
      </c>
      <c r="D1486" s="508" t="s">
        <v>264</v>
      </c>
      <c r="E1486" s="520" t="s">
        <v>83</v>
      </c>
      <c r="F1486" s="521">
        <v>865.04</v>
      </c>
      <c r="G1486" s="510" t="s">
        <v>7872</v>
      </c>
      <c r="H1486" s="520" t="s">
        <v>417</v>
      </c>
      <c r="I1486" s="510" t="s">
        <v>7873</v>
      </c>
      <c r="J1486" s="522" t="s">
        <v>2008</v>
      </c>
      <c r="K1486" s="522" t="s">
        <v>1157</v>
      </c>
      <c r="L1486" s="511" t="s">
        <v>1157</v>
      </c>
      <c r="M1486" s="522">
        <v>35473526</v>
      </c>
      <c r="N1486" s="506">
        <v>45149</v>
      </c>
      <c r="O1486" s="512">
        <f t="shared" si="70"/>
        <v>8</v>
      </c>
      <c r="P1486" s="512">
        <f t="shared" si="71"/>
        <v>3</v>
      </c>
      <c r="Q1486" s="498" t="str">
        <f t="shared" si="72"/>
        <v>Gastos_Gerais</v>
      </c>
    </row>
    <row r="1487" spans="1:17" hidden="1" x14ac:dyDescent="0.2">
      <c r="A1487" s="505">
        <v>6332</v>
      </c>
      <c r="B1487" s="506">
        <v>45149</v>
      </c>
      <c r="C1487" s="536">
        <v>45017</v>
      </c>
      <c r="D1487" s="508" t="s">
        <v>264</v>
      </c>
      <c r="E1487" s="520" t="s">
        <v>83</v>
      </c>
      <c r="F1487" s="521">
        <v>770.91</v>
      </c>
      <c r="G1487" s="510" t="s">
        <v>7872</v>
      </c>
      <c r="H1487" s="520" t="s">
        <v>417</v>
      </c>
      <c r="I1487" s="510" t="s">
        <v>7873</v>
      </c>
      <c r="J1487" s="522" t="s">
        <v>2008</v>
      </c>
      <c r="K1487" s="522" t="s">
        <v>1157</v>
      </c>
      <c r="L1487" s="511" t="s">
        <v>1157</v>
      </c>
      <c r="M1487" s="522">
        <v>35474072</v>
      </c>
      <c r="N1487" s="506">
        <v>45149</v>
      </c>
      <c r="O1487" s="512">
        <f t="shared" si="70"/>
        <v>8</v>
      </c>
      <c r="P1487" s="512">
        <f t="shared" si="71"/>
        <v>4</v>
      </c>
      <c r="Q1487" s="498" t="str">
        <f t="shared" si="72"/>
        <v>Gastos_Gerais</v>
      </c>
    </row>
    <row r="1488" spans="1:17" hidden="1" x14ac:dyDescent="0.2">
      <c r="A1488" s="505">
        <v>6333</v>
      </c>
      <c r="B1488" s="506">
        <v>45149</v>
      </c>
      <c r="C1488" s="536">
        <v>45047</v>
      </c>
      <c r="D1488" s="508" t="s">
        <v>264</v>
      </c>
      <c r="E1488" s="520" t="s">
        <v>83</v>
      </c>
      <c r="F1488" s="521">
        <v>579.38</v>
      </c>
      <c r="G1488" s="510" t="s">
        <v>7872</v>
      </c>
      <c r="H1488" s="520" t="s">
        <v>417</v>
      </c>
      <c r="I1488" s="510" t="s">
        <v>7873</v>
      </c>
      <c r="J1488" s="522" t="s">
        <v>2008</v>
      </c>
      <c r="K1488" s="522" t="s">
        <v>1157</v>
      </c>
      <c r="L1488" s="511" t="s">
        <v>1157</v>
      </c>
      <c r="M1488" s="522">
        <v>35474752</v>
      </c>
      <c r="N1488" s="506">
        <v>45149</v>
      </c>
      <c r="O1488" s="512">
        <f t="shared" si="70"/>
        <v>8</v>
      </c>
      <c r="P1488" s="512">
        <f t="shared" si="71"/>
        <v>5</v>
      </c>
      <c r="Q1488" s="498" t="str">
        <f t="shared" si="72"/>
        <v>Gastos_Gerais</v>
      </c>
    </row>
    <row r="1489" spans="1:17" hidden="1" x14ac:dyDescent="0.2">
      <c r="A1489" s="505">
        <v>6334</v>
      </c>
      <c r="B1489" s="506">
        <v>45149</v>
      </c>
      <c r="C1489" s="536">
        <v>44986</v>
      </c>
      <c r="D1489" s="508" t="s">
        <v>264</v>
      </c>
      <c r="E1489" s="520" t="s">
        <v>83</v>
      </c>
      <c r="F1489" s="521">
        <v>4319.8</v>
      </c>
      <c r="G1489" s="510" t="s">
        <v>7872</v>
      </c>
      <c r="H1489" s="520" t="s">
        <v>416</v>
      </c>
      <c r="I1489" s="510" t="s">
        <v>7873</v>
      </c>
      <c r="J1489" s="522" t="s">
        <v>2008</v>
      </c>
      <c r="K1489" s="522" t="s">
        <v>1157</v>
      </c>
      <c r="L1489" s="511" t="s">
        <v>1157</v>
      </c>
      <c r="M1489" s="522">
        <v>35492203</v>
      </c>
      <c r="N1489" s="506">
        <v>45149</v>
      </c>
      <c r="O1489" s="512">
        <f t="shared" si="70"/>
        <v>8</v>
      </c>
      <c r="P1489" s="512">
        <f t="shared" si="71"/>
        <v>3</v>
      </c>
      <c r="Q1489" s="498" t="str">
        <f t="shared" si="72"/>
        <v>Gastos_Gerais</v>
      </c>
    </row>
    <row r="1490" spans="1:17" hidden="1" x14ac:dyDescent="0.2">
      <c r="A1490" s="505">
        <v>6335</v>
      </c>
      <c r="B1490" s="506">
        <v>45149</v>
      </c>
      <c r="C1490" s="536">
        <v>45017</v>
      </c>
      <c r="D1490" s="508" t="s">
        <v>264</v>
      </c>
      <c r="E1490" s="520" t="s">
        <v>83</v>
      </c>
      <c r="F1490" s="521">
        <v>4326.28</v>
      </c>
      <c r="G1490" s="510" t="s">
        <v>7872</v>
      </c>
      <c r="H1490" s="520" t="s">
        <v>416</v>
      </c>
      <c r="I1490" s="510" t="s">
        <v>7873</v>
      </c>
      <c r="J1490" s="522" t="s">
        <v>2008</v>
      </c>
      <c r="K1490" s="522" t="s">
        <v>1157</v>
      </c>
      <c r="L1490" s="511" t="s">
        <v>1157</v>
      </c>
      <c r="M1490" s="522">
        <v>35474659</v>
      </c>
      <c r="N1490" s="506">
        <v>45149</v>
      </c>
      <c r="O1490" s="512">
        <f t="shared" si="70"/>
        <v>8</v>
      </c>
      <c r="P1490" s="512">
        <f t="shared" si="71"/>
        <v>4</v>
      </c>
      <c r="Q1490" s="498" t="str">
        <f t="shared" si="72"/>
        <v>Gastos_Gerais</v>
      </c>
    </row>
    <row r="1491" spans="1:17" hidden="1" x14ac:dyDescent="0.2">
      <c r="A1491" s="505">
        <v>6336</v>
      </c>
      <c r="B1491" s="506">
        <v>45149</v>
      </c>
      <c r="C1491" s="536">
        <v>45047</v>
      </c>
      <c r="D1491" s="508" t="s">
        <v>264</v>
      </c>
      <c r="E1491" s="520" t="s">
        <v>83</v>
      </c>
      <c r="F1491" s="521">
        <v>3251.41</v>
      </c>
      <c r="G1491" s="510" t="s">
        <v>7872</v>
      </c>
      <c r="H1491" s="520" t="s">
        <v>416</v>
      </c>
      <c r="I1491" s="510" t="s">
        <v>7873</v>
      </c>
      <c r="J1491" s="522" t="s">
        <v>2008</v>
      </c>
      <c r="K1491" s="522" t="s">
        <v>1157</v>
      </c>
      <c r="L1491" s="511" t="s">
        <v>1157</v>
      </c>
      <c r="M1491" s="522">
        <v>35475437</v>
      </c>
      <c r="N1491" s="506">
        <v>45149</v>
      </c>
      <c r="O1491" s="512">
        <f t="shared" si="70"/>
        <v>8</v>
      </c>
      <c r="P1491" s="512">
        <f t="shared" si="71"/>
        <v>5</v>
      </c>
      <c r="Q1491" s="498" t="str">
        <f t="shared" si="72"/>
        <v>Gastos_Gerais</v>
      </c>
    </row>
    <row r="1492" spans="1:17" hidden="1" x14ac:dyDescent="0.2">
      <c r="A1492" s="505">
        <v>6337</v>
      </c>
      <c r="B1492" s="506">
        <v>45149</v>
      </c>
      <c r="C1492" s="536">
        <v>44986</v>
      </c>
      <c r="D1492" s="508" t="s">
        <v>264</v>
      </c>
      <c r="E1492" s="520" t="s">
        <v>83</v>
      </c>
      <c r="F1492" s="521">
        <v>1523.24</v>
      </c>
      <c r="G1492" s="510" t="s">
        <v>7872</v>
      </c>
      <c r="H1492" s="520" t="s">
        <v>493</v>
      </c>
      <c r="I1492" s="510" t="s">
        <v>7873</v>
      </c>
      <c r="J1492" s="522" t="s">
        <v>2008</v>
      </c>
      <c r="K1492" s="522" t="s">
        <v>1157</v>
      </c>
      <c r="L1492" s="511" t="s">
        <v>1157</v>
      </c>
      <c r="M1492" s="522">
        <v>35473753</v>
      </c>
      <c r="N1492" s="506">
        <v>45149</v>
      </c>
      <c r="O1492" s="512">
        <f t="shared" si="70"/>
        <v>8</v>
      </c>
      <c r="P1492" s="512">
        <f t="shared" si="71"/>
        <v>3</v>
      </c>
      <c r="Q1492" s="498" t="str">
        <f t="shared" si="72"/>
        <v>Gastos_Gerais</v>
      </c>
    </row>
    <row r="1493" spans="1:17" hidden="1" x14ac:dyDescent="0.2">
      <c r="A1493" s="505">
        <v>6338</v>
      </c>
      <c r="B1493" s="506">
        <v>45149</v>
      </c>
      <c r="C1493" s="536">
        <v>45017</v>
      </c>
      <c r="D1493" s="508" t="s">
        <v>264</v>
      </c>
      <c r="E1493" s="520" t="s">
        <v>83</v>
      </c>
      <c r="F1493" s="521">
        <v>1335.41</v>
      </c>
      <c r="G1493" s="510" t="s">
        <v>7872</v>
      </c>
      <c r="H1493" s="520" t="s">
        <v>493</v>
      </c>
      <c r="I1493" s="510" t="s">
        <v>7873</v>
      </c>
      <c r="J1493" s="522" t="s">
        <v>2008</v>
      </c>
      <c r="K1493" s="522" t="s">
        <v>1157</v>
      </c>
      <c r="L1493" s="511" t="s">
        <v>1157</v>
      </c>
      <c r="M1493" s="522">
        <v>35474397</v>
      </c>
      <c r="N1493" s="506">
        <v>45149</v>
      </c>
      <c r="O1493" s="512">
        <f t="shared" si="70"/>
        <v>8</v>
      </c>
      <c r="P1493" s="512">
        <f t="shared" si="71"/>
        <v>4</v>
      </c>
      <c r="Q1493" s="498" t="str">
        <f t="shared" si="72"/>
        <v>Gastos_Gerais</v>
      </c>
    </row>
    <row r="1494" spans="1:17" hidden="1" x14ac:dyDescent="0.2">
      <c r="A1494" s="505">
        <v>6339</v>
      </c>
      <c r="B1494" s="506">
        <v>45149</v>
      </c>
      <c r="C1494" s="536">
        <v>45047</v>
      </c>
      <c r="D1494" s="508" t="s">
        <v>264</v>
      </c>
      <c r="E1494" s="520" t="s">
        <v>83</v>
      </c>
      <c r="F1494" s="521">
        <v>1003.63</v>
      </c>
      <c r="G1494" s="510" t="s">
        <v>7872</v>
      </c>
      <c r="H1494" s="520" t="s">
        <v>493</v>
      </c>
      <c r="I1494" s="510" t="s">
        <v>7873</v>
      </c>
      <c r="J1494" s="522" t="s">
        <v>2008</v>
      </c>
      <c r="K1494" s="522" t="s">
        <v>1157</v>
      </c>
      <c r="L1494" s="511" t="s">
        <v>1157</v>
      </c>
      <c r="M1494" s="522">
        <v>35475177</v>
      </c>
      <c r="N1494" s="506">
        <v>45149</v>
      </c>
      <c r="O1494" s="512">
        <f t="shared" si="70"/>
        <v>8</v>
      </c>
      <c r="P1494" s="512">
        <f t="shared" si="71"/>
        <v>5</v>
      </c>
      <c r="Q1494" s="498" t="str">
        <f t="shared" si="72"/>
        <v>Gastos_Gerais</v>
      </c>
    </row>
    <row r="1495" spans="1:17" hidden="1" x14ac:dyDescent="0.2">
      <c r="A1495" s="505">
        <v>6340</v>
      </c>
      <c r="B1495" s="506">
        <v>45149</v>
      </c>
      <c r="C1495" s="536">
        <v>44986</v>
      </c>
      <c r="D1495" s="508" t="s">
        <v>264</v>
      </c>
      <c r="E1495" s="520" t="s">
        <v>83</v>
      </c>
      <c r="F1495" s="521">
        <v>2796.24</v>
      </c>
      <c r="G1495" s="510" t="s">
        <v>7872</v>
      </c>
      <c r="H1495" s="520" t="s">
        <v>423</v>
      </c>
      <c r="I1495" s="510" t="s">
        <v>7873</v>
      </c>
      <c r="J1495" s="522" t="s">
        <v>2008</v>
      </c>
      <c r="K1495" s="522" t="s">
        <v>1157</v>
      </c>
      <c r="L1495" s="511" t="s">
        <v>1157</v>
      </c>
      <c r="M1495" s="522">
        <v>35473901</v>
      </c>
      <c r="N1495" s="506">
        <v>45149</v>
      </c>
      <c r="O1495" s="512">
        <f t="shared" si="70"/>
        <v>8</v>
      </c>
      <c r="P1495" s="512">
        <f t="shared" si="71"/>
        <v>3</v>
      </c>
      <c r="Q1495" s="498" t="str">
        <f t="shared" si="72"/>
        <v>Gastos_Gerais</v>
      </c>
    </row>
    <row r="1496" spans="1:17" hidden="1" x14ac:dyDescent="0.2">
      <c r="A1496" s="505">
        <v>6341</v>
      </c>
      <c r="B1496" s="506">
        <v>45149</v>
      </c>
      <c r="C1496" s="536">
        <v>45017</v>
      </c>
      <c r="D1496" s="508" t="s">
        <v>264</v>
      </c>
      <c r="E1496" s="520" t="s">
        <v>83</v>
      </c>
      <c r="F1496" s="521">
        <v>2230.96</v>
      </c>
      <c r="G1496" s="510" t="s">
        <v>7872</v>
      </c>
      <c r="H1496" s="520" t="s">
        <v>423</v>
      </c>
      <c r="I1496" s="510" t="s">
        <v>7873</v>
      </c>
      <c r="J1496" s="522" t="s">
        <v>2008</v>
      </c>
      <c r="K1496" s="522" t="s">
        <v>1157</v>
      </c>
      <c r="L1496" s="511" t="s">
        <v>1157</v>
      </c>
      <c r="M1496" s="522">
        <v>35474641</v>
      </c>
      <c r="N1496" s="506">
        <v>45149</v>
      </c>
      <c r="O1496" s="512">
        <f t="shared" si="70"/>
        <v>8</v>
      </c>
      <c r="P1496" s="512">
        <f t="shared" si="71"/>
        <v>4</v>
      </c>
      <c r="Q1496" s="498" t="str">
        <f t="shared" si="72"/>
        <v>Gastos_Gerais</v>
      </c>
    </row>
    <row r="1497" spans="1:17" hidden="1" x14ac:dyDescent="0.2">
      <c r="A1497" s="505">
        <v>6342</v>
      </c>
      <c r="B1497" s="506">
        <v>45149</v>
      </c>
      <c r="C1497" s="536">
        <v>45047</v>
      </c>
      <c r="D1497" s="508" t="s">
        <v>264</v>
      </c>
      <c r="E1497" s="520" t="s">
        <v>83</v>
      </c>
      <c r="F1497" s="521">
        <v>966.73</v>
      </c>
      <c r="G1497" s="510" t="s">
        <v>7872</v>
      </c>
      <c r="H1497" s="520" t="s">
        <v>423</v>
      </c>
      <c r="I1497" s="510" t="s">
        <v>7873</v>
      </c>
      <c r="J1497" s="522" t="s">
        <v>2008</v>
      </c>
      <c r="K1497" s="522" t="s">
        <v>1157</v>
      </c>
      <c r="L1497" s="511" t="s">
        <v>1157</v>
      </c>
      <c r="M1497" s="522">
        <v>35475360</v>
      </c>
      <c r="N1497" s="506">
        <v>45149</v>
      </c>
      <c r="O1497" s="512">
        <f t="shared" si="70"/>
        <v>8</v>
      </c>
      <c r="P1497" s="512">
        <f t="shared" si="71"/>
        <v>5</v>
      </c>
      <c r="Q1497" s="498" t="str">
        <f t="shared" si="72"/>
        <v>Gastos_Gerais</v>
      </c>
    </row>
    <row r="1498" spans="1:17" hidden="1" x14ac:dyDescent="0.2">
      <c r="A1498" s="505">
        <v>6343</v>
      </c>
      <c r="B1498" s="506">
        <v>45149</v>
      </c>
      <c r="C1498" s="536">
        <v>44986</v>
      </c>
      <c r="D1498" s="508" t="s">
        <v>264</v>
      </c>
      <c r="E1498" s="520" t="s">
        <v>83</v>
      </c>
      <c r="F1498" s="521">
        <v>2877.21</v>
      </c>
      <c r="G1498" s="510" t="s">
        <v>7872</v>
      </c>
      <c r="H1498" s="520" t="s">
        <v>421</v>
      </c>
      <c r="I1498" s="510" t="s">
        <v>7873</v>
      </c>
      <c r="J1498" s="522" t="s">
        <v>2008</v>
      </c>
      <c r="K1498" s="522" t="s">
        <v>1157</v>
      </c>
      <c r="L1498" s="511" t="s">
        <v>1157</v>
      </c>
      <c r="M1498" s="522">
        <v>35473796</v>
      </c>
      <c r="N1498" s="506">
        <v>45149</v>
      </c>
      <c r="O1498" s="512">
        <f t="shared" si="70"/>
        <v>8</v>
      </c>
      <c r="P1498" s="512">
        <f t="shared" si="71"/>
        <v>3</v>
      </c>
      <c r="Q1498" s="498" t="str">
        <f t="shared" si="72"/>
        <v>Gastos_Gerais</v>
      </c>
    </row>
    <row r="1499" spans="1:17" hidden="1" x14ac:dyDescent="0.2">
      <c r="A1499" s="505">
        <v>6344</v>
      </c>
      <c r="B1499" s="506">
        <v>45149</v>
      </c>
      <c r="C1499" s="536">
        <v>45017</v>
      </c>
      <c r="D1499" s="508" t="s">
        <v>264</v>
      </c>
      <c r="E1499" s="520" t="s">
        <v>83</v>
      </c>
      <c r="F1499" s="521">
        <v>2708.49</v>
      </c>
      <c r="G1499" s="510" t="s">
        <v>7872</v>
      </c>
      <c r="H1499" s="520" t="s">
        <v>421</v>
      </c>
      <c r="I1499" s="510" t="s">
        <v>7873</v>
      </c>
      <c r="J1499" s="522" t="s">
        <v>2008</v>
      </c>
      <c r="K1499" s="522" t="s">
        <v>1157</v>
      </c>
      <c r="L1499" s="511" t="s">
        <v>1157</v>
      </c>
      <c r="M1499" s="522">
        <v>35474543</v>
      </c>
      <c r="N1499" s="506">
        <v>45149</v>
      </c>
      <c r="O1499" s="512">
        <f t="shared" si="70"/>
        <v>8</v>
      </c>
      <c r="P1499" s="512">
        <f t="shared" si="71"/>
        <v>4</v>
      </c>
      <c r="Q1499" s="498" t="str">
        <f t="shared" si="72"/>
        <v>Gastos_Gerais</v>
      </c>
    </row>
    <row r="1500" spans="1:17" hidden="1" x14ac:dyDescent="0.2">
      <c r="A1500" s="505">
        <v>6345</v>
      </c>
      <c r="B1500" s="506">
        <v>45149</v>
      </c>
      <c r="C1500" s="536">
        <v>45047</v>
      </c>
      <c r="D1500" s="508" t="s">
        <v>264</v>
      </c>
      <c r="E1500" s="520" t="s">
        <v>83</v>
      </c>
      <c r="F1500" s="521">
        <v>2030.49</v>
      </c>
      <c r="G1500" s="510" t="s">
        <v>7872</v>
      </c>
      <c r="H1500" s="520" t="s">
        <v>421</v>
      </c>
      <c r="I1500" s="510" t="s">
        <v>7873</v>
      </c>
      <c r="J1500" s="522" t="s">
        <v>2008</v>
      </c>
      <c r="K1500" s="522" t="s">
        <v>1157</v>
      </c>
      <c r="L1500" s="511" t="s">
        <v>1157</v>
      </c>
      <c r="M1500" s="522">
        <v>3547522</v>
      </c>
      <c r="N1500" s="506">
        <v>45149</v>
      </c>
      <c r="O1500" s="512">
        <f t="shared" si="70"/>
        <v>8</v>
      </c>
      <c r="P1500" s="512">
        <f t="shared" si="71"/>
        <v>5</v>
      </c>
      <c r="Q1500" s="498" t="str">
        <f t="shared" si="72"/>
        <v>Gastos_Gerais</v>
      </c>
    </row>
    <row r="1501" spans="1:17" hidden="1" x14ac:dyDescent="0.2">
      <c r="A1501" s="505">
        <v>6346</v>
      </c>
      <c r="B1501" s="506">
        <v>45149</v>
      </c>
      <c r="C1501" s="536">
        <v>44986</v>
      </c>
      <c r="D1501" s="508" t="s">
        <v>264</v>
      </c>
      <c r="E1501" s="520" t="s">
        <v>83</v>
      </c>
      <c r="F1501" s="521">
        <v>3623.25</v>
      </c>
      <c r="G1501" s="510" t="s">
        <v>7872</v>
      </c>
      <c r="H1501" s="520" t="s">
        <v>422</v>
      </c>
      <c r="I1501" s="510" t="s">
        <v>7873</v>
      </c>
      <c r="J1501" s="522" t="s">
        <v>2008</v>
      </c>
      <c r="K1501" s="522" t="s">
        <v>1157</v>
      </c>
      <c r="L1501" s="511" t="s">
        <v>1157</v>
      </c>
      <c r="M1501" s="522">
        <v>35473953</v>
      </c>
      <c r="N1501" s="506">
        <v>45149</v>
      </c>
      <c r="O1501" s="512">
        <f t="shared" si="70"/>
        <v>8</v>
      </c>
      <c r="P1501" s="512">
        <f t="shared" si="71"/>
        <v>3</v>
      </c>
      <c r="Q1501" s="498" t="str">
        <f t="shared" si="72"/>
        <v>Gastos_Gerais</v>
      </c>
    </row>
    <row r="1502" spans="1:17" hidden="1" x14ac:dyDescent="0.2">
      <c r="A1502" s="505">
        <v>6347</v>
      </c>
      <c r="B1502" s="506">
        <v>45149</v>
      </c>
      <c r="C1502" s="536">
        <v>45017</v>
      </c>
      <c r="D1502" s="508" t="s">
        <v>264</v>
      </c>
      <c r="E1502" s="520" t="s">
        <v>83</v>
      </c>
      <c r="F1502" s="521">
        <v>3341.38</v>
      </c>
      <c r="G1502" s="520" t="s">
        <v>7872</v>
      </c>
      <c r="H1502" s="520" t="s">
        <v>422</v>
      </c>
      <c r="I1502" s="510" t="s">
        <v>7873</v>
      </c>
      <c r="J1502" s="522" t="s">
        <v>2008</v>
      </c>
      <c r="K1502" s="522" t="s">
        <v>1157</v>
      </c>
      <c r="L1502" s="511" t="s">
        <v>1157</v>
      </c>
      <c r="M1502" s="522">
        <v>35474693</v>
      </c>
      <c r="N1502" s="506">
        <v>45149</v>
      </c>
      <c r="O1502" s="512">
        <f t="shared" si="70"/>
        <v>8</v>
      </c>
      <c r="P1502" s="512">
        <f t="shared" si="71"/>
        <v>4</v>
      </c>
      <c r="Q1502" s="498" t="str">
        <f t="shared" si="72"/>
        <v>Gastos_Gerais</v>
      </c>
    </row>
    <row r="1503" spans="1:17" hidden="1" x14ac:dyDescent="0.2">
      <c r="A1503" s="505">
        <v>6348</v>
      </c>
      <c r="B1503" s="506">
        <v>45149</v>
      </c>
      <c r="C1503" s="536">
        <v>45047</v>
      </c>
      <c r="D1503" s="508" t="s">
        <v>264</v>
      </c>
      <c r="E1503" s="520" t="s">
        <v>83</v>
      </c>
      <c r="F1503" s="521">
        <v>2869.48</v>
      </c>
      <c r="G1503" s="520" t="s">
        <v>7872</v>
      </c>
      <c r="H1503" s="520" t="s">
        <v>422</v>
      </c>
      <c r="I1503" s="510" t="s">
        <v>7873</v>
      </c>
      <c r="J1503" s="522" t="s">
        <v>2008</v>
      </c>
      <c r="K1503" s="522" t="s">
        <v>1157</v>
      </c>
      <c r="L1503" s="511" t="s">
        <v>1157</v>
      </c>
      <c r="M1503" s="522">
        <v>35475444</v>
      </c>
      <c r="N1503" s="506">
        <v>45149</v>
      </c>
      <c r="O1503" s="512">
        <f t="shared" si="70"/>
        <v>8</v>
      </c>
      <c r="P1503" s="512">
        <f t="shared" si="71"/>
        <v>5</v>
      </c>
      <c r="Q1503" s="498" t="str">
        <f t="shared" si="72"/>
        <v>Gastos_Gerais</v>
      </c>
    </row>
    <row r="1504" spans="1:17" ht="36" hidden="1" x14ac:dyDescent="0.2">
      <c r="A1504" s="505">
        <v>6349</v>
      </c>
      <c r="B1504" s="506">
        <v>45154</v>
      </c>
      <c r="C1504" s="536">
        <v>45139</v>
      </c>
      <c r="D1504" s="508" t="s">
        <v>264</v>
      </c>
      <c r="E1504" s="520" t="s">
        <v>388</v>
      </c>
      <c r="F1504" s="521">
        <v>11917.44</v>
      </c>
      <c r="G1504" s="520" t="s">
        <v>6503</v>
      </c>
      <c r="H1504" s="520" t="s">
        <v>493</v>
      </c>
      <c r="I1504" s="510" t="s">
        <v>6130</v>
      </c>
      <c r="J1504" s="522" t="s">
        <v>6131</v>
      </c>
      <c r="K1504" s="522" t="s">
        <v>1157</v>
      </c>
      <c r="L1504" s="511" t="s">
        <v>32</v>
      </c>
      <c r="M1504" s="522">
        <v>20238</v>
      </c>
      <c r="N1504" s="506">
        <v>45149</v>
      </c>
      <c r="O1504" s="512">
        <f t="shared" si="70"/>
        <v>8</v>
      </c>
      <c r="P1504" s="512">
        <f t="shared" si="71"/>
        <v>8</v>
      </c>
      <c r="Q1504" s="498" t="str">
        <f t="shared" si="72"/>
        <v>Gastos_Gerais</v>
      </c>
    </row>
    <row r="1505" spans="1:17" ht="36" hidden="1" x14ac:dyDescent="0.2">
      <c r="A1505" s="505">
        <v>6350</v>
      </c>
      <c r="B1505" s="506">
        <v>45154</v>
      </c>
      <c r="C1505" s="536">
        <v>45139</v>
      </c>
      <c r="D1505" s="508" t="s">
        <v>264</v>
      </c>
      <c r="E1505" s="520" t="s">
        <v>388</v>
      </c>
      <c r="F1505" s="521">
        <v>11917.44</v>
      </c>
      <c r="G1505" s="520" t="s">
        <v>6503</v>
      </c>
      <c r="H1505" s="520" t="s">
        <v>423</v>
      </c>
      <c r="I1505" s="510" t="s">
        <v>6130</v>
      </c>
      <c r="J1505" s="522" t="s">
        <v>6131</v>
      </c>
      <c r="K1505" s="522" t="s">
        <v>1157</v>
      </c>
      <c r="L1505" s="511" t="s">
        <v>32</v>
      </c>
      <c r="M1505" s="522">
        <v>20239</v>
      </c>
      <c r="N1505" s="506">
        <v>45149</v>
      </c>
      <c r="O1505" s="512">
        <f t="shared" si="70"/>
        <v>8</v>
      </c>
      <c r="P1505" s="512">
        <f t="shared" si="71"/>
        <v>8</v>
      </c>
      <c r="Q1505" s="498" t="str">
        <f t="shared" si="72"/>
        <v>Gastos_Gerais</v>
      </c>
    </row>
    <row r="1506" spans="1:17" ht="36" hidden="1" x14ac:dyDescent="0.2">
      <c r="A1506" s="505">
        <v>6351</v>
      </c>
      <c r="B1506" s="506">
        <v>45154</v>
      </c>
      <c r="C1506" s="536">
        <v>45108</v>
      </c>
      <c r="D1506" s="508" t="s">
        <v>141</v>
      </c>
      <c r="E1506" s="520" t="s">
        <v>228</v>
      </c>
      <c r="F1506" s="521">
        <v>1320</v>
      </c>
      <c r="G1506" s="520" t="s">
        <v>8344</v>
      </c>
      <c r="H1506" s="520" t="s">
        <v>420</v>
      </c>
      <c r="I1506" s="510" t="s">
        <v>7915</v>
      </c>
      <c r="J1506" s="522" t="s">
        <v>7916</v>
      </c>
      <c r="K1506" s="522" t="s">
        <v>1157</v>
      </c>
      <c r="L1506" s="511" t="s">
        <v>32</v>
      </c>
      <c r="M1506" s="522">
        <v>4309</v>
      </c>
      <c r="N1506" s="506">
        <v>45125</v>
      </c>
      <c r="O1506" s="512">
        <f t="shared" si="70"/>
        <v>8</v>
      </c>
      <c r="P1506" s="512">
        <f t="shared" si="71"/>
        <v>7</v>
      </c>
      <c r="Q1506" s="498" t="str">
        <f t="shared" si="72"/>
        <v>Aquisição_de_Bens_Permanentes</v>
      </c>
    </row>
    <row r="1507" spans="1:17" hidden="1" x14ac:dyDescent="0.2">
      <c r="A1507" s="505">
        <v>6352</v>
      </c>
      <c r="B1507" s="506">
        <v>45154</v>
      </c>
      <c r="C1507" s="536">
        <v>45108</v>
      </c>
      <c r="D1507" s="508" t="s">
        <v>264</v>
      </c>
      <c r="E1507" s="520" t="s">
        <v>160</v>
      </c>
      <c r="F1507" s="521">
        <v>420.37</v>
      </c>
      <c r="G1507" s="520" t="s">
        <v>1737</v>
      </c>
      <c r="H1507" s="520" t="s">
        <v>422</v>
      </c>
      <c r="I1507" s="510" t="s">
        <v>4051</v>
      </c>
      <c r="J1507" s="522" t="s">
        <v>4456</v>
      </c>
      <c r="K1507" s="522" t="s">
        <v>1157</v>
      </c>
      <c r="L1507" s="511" t="s">
        <v>1158</v>
      </c>
      <c r="M1507" s="522">
        <v>432059562</v>
      </c>
      <c r="N1507" s="506">
        <v>45154</v>
      </c>
      <c r="O1507" s="512">
        <f t="shared" si="70"/>
        <v>8</v>
      </c>
      <c r="P1507" s="512">
        <f t="shared" si="71"/>
        <v>7</v>
      </c>
      <c r="Q1507" s="498" t="str">
        <f t="shared" si="72"/>
        <v>Gastos_Gerais</v>
      </c>
    </row>
    <row r="1508" spans="1:17" ht="24" hidden="1" x14ac:dyDescent="0.2">
      <c r="A1508" s="505">
        <v>6353</v>
      </c>
      <c r="B1508" s="506">
        <v>45154</v>
      </c>
      <c r="C1508" s="536">
        <v>45108</v>
      </c>
      <c r="D1508" s="508" t="s">
        <v>264</v>
      </c>
      <c r="E1508" s="520" t="s">
        <v>177</v>
      </c>
      <c r="F1508" s="521">
        <v>925.98</v>
      </c>
      <c r="G1508" s="520" t="s">
        <v>1729</v>
      </c>
      <c r="H1508" s="520" t="s">
        <v>422</v>
      </c>
      <c r="I1508" s="510" t="s">
        <v>4051</v>
      </c>
      <c r="J1508" s="522" t="s">
        <v>4456</v>
      </c>
      <c r="K1508" s="522" t="s">
        <v>1157</v>
      </c>
      <c r="L1508" s="511" t="s">
        <v>1158</v>
      </c>
      <c r="M1508" s="522">
        <v>431834421</v>
      </c>
      <c r="N1508" s="506">
        <v>45154</v>
      </c>
      <c r="O1508" s="512">
        <f t="shared" si="70"/>
        <v>8</v>
      </c>
      <c r="P1508" s="512">
        <f t="shared" si="71"/>
        <v>7</v>
      </c>
      <c r="Q1508" s="498" t="str">
        <f t="shared" si="72"/>
        <v>Gastos_Gerais</v>
      </c>
    </row>
    <row r="1509" spans="1:17" hidden="1" x14ac:dyDescent="0.2">
      <c r="A1509" s="505">
        <v>6354</v>
      </c>
      <c r="B1509" s="506">
        <v>45154</v>
      </c>
      <c r="C1509" s="536">
        <v>45108</v>
      </c>
      <c r="D1509" s="508" t="s">
        <v>264</v>
      </c>
      <c r="E1509" s="520" t="s">
        <v>160</v>
      </c>
      <c r="F1509" s="521">
        <v>476.03</v>
      </c>
      <c r="G1509" s="520" t="s">
        <v>1737</v>
      </c>
      <c r="H1509" s="520" t="s">
        <v>420</v>
      </c>
      <c r="I1509" s="510" t="s">
        <v>4051</v>
      </c>
      <c r="J1509" s="522" t="s">
        <v>4456</v>
      </c>
      <c r="K1509" s="522" t="s">
        <v>1157</v>
      </c>
      <c r="L1509" s="511" t="s">
        <v>1158</v>
      </c>
      <c r="M1509" s="522">
        <v>4320400968</v>
      </c>
      <c r="N1509" s="506">
        <v>45154</v>
      </c>
      <c r="O1509" s="512">
        <f t="shared" si="70"/>
        <v>8</v>
      </c>
      <c r="P1509" s="512">
        <f t="shared" si="71"/>
        <v>7</v>
      </c>
      <c r="Q1509" s="498" t="str">
        <f t="shared" si="72"/>
        <v>Gastos_Gerais</v>
      </c>
    </row>
    <row r="1510" spans="1:17" ht="24" hidden="1" x14ac:dyDescent="0.2">
      <c r="A1510" s="505">
        <v>6355</v>
      </c>
      <c r="B1510" s="506">
        <v>45154</v>
      </c>
      <c r="C1510" s="536">
        <v>45108</v>
      </c>
      <c r="D1510" s="508" t="s">
        <v>264</v>
      </c>
      <c r="E1510" s="520" t="s">
        <v>177</v>
      </c>
      <c r="F1510" s="521">
        <v>665.35</v>
      </c>
      <c r="G1510" s="520" t="s">
        <v>1729</v>
      </c>
      <c r="H1510" s="520" t="s">
        <v>420</v>
      </c>
      <c r="I1510" s="510" t="s">
        <v>4051</v>
      </c>
      <c r="J1510" s="522" t="s">
        <v>4456</v>
      </c>
      <c r="K1510" s="522" t="s">
        <v>1157</v>
      </c>
      <c r="L1510" s="511" t="s">
        <v>1158</v>
      </c>
      <c r="M1510" s="522">
        <v>431708057</v>
      </c>
      <c r="N1510" s="506">
        <v>45154</v>
      </c>
      <c r="O1510" s="512">
        <f t="shared" si="70"/>
        <v>8</v>
      </c>
      <c r="P1510" s="512">
        <f t="shared" si="71"/>
        <v>7</v>
      </c>
      <c r="Q1510" s="498" t="str">
        <f t="shared" si="72"/>
        <v>Gastos_Gerais</v>
      </c>
    </row>
    <row r="1511" spans="1:17" ht="24" hidden="1" x14ac:dyDescent="0.2">
      <c r="A1511" s="505">
        <v>6356</v>
      </c>
      <c r="B1511" s="506">
        <v>45154</v>
      </c>
      <c r="C1511" s="536">
        <v>45108</v>
      </c>
      <c r="D1511" s="508" t="s">
        <v>264</v>
      </c>
      <c r="E1511" s="520" t="s">
        <v>160</v>
      </c>
      <c r="F1511" s="521">
        <v>1144.71</v>
      </c>
      <c r="G1511" s="520" t="s">
        <v>1737</v>
      </c>
      <c r="H1511" s="520" t="s">
        <v>302</v>
      </c>
      <c r="I1511" s="510" t="s">
        <v>4051</v>
      </c>
      <c r="J1511" s="522" t="s">
        <v>4456</v>
      </c>
      <c r="K1511" s="522" t="s">
        <v>1157</v>
      </c>
      <c r="L1511" s="511" t="s">
        <v>1158</v>
      </c>
      <c r="M1511" s="522">
        <v>431730827</v>
      </c>
      <c r="N1511" s="506">
        <v>45154</v>
      </c>
      <c r="O1511" s="512">
        <f t="shared" si="70"/>
        <v>8</v>
      </c>
      <c r="P1511" s="512">
        <f t="shared" si="71"/>
        <v>7</v>
      </c>
      <c r="Q1511" s="498" t="str">
        <f t="shared" si="72"/>
        <v>Gastos_Gerais</v>
      </c>
    </row>
    <row r="1512" spans="1:17" ht="36" hidden="1" x14ac:dyDescent="0.2">
      <c r="A1512" s="505">
        <v>6357</v>
      </c>
      <c r="B1512" s="506">
        <v>45154</v>
      </c>
      <c r="C1512" s="536">
        <v>45139</v>
      </c>
      <c r="D1512" s="508" t="s">
        <v>176</v>
      </c>
      <c r="E1512" s="520" t="s">
        <v>158</v>
      </c>
      <c r="F1512" s="521">
        <v>471</v>
      </c>
      <c r="G1512" s="520" t="s">
        <v>7917</v>
      </c>
      <c r="H1512" s="520" t="s">
        <v>303</v>
      </c>
      <c r="I1512" s="510" t="s">
        <v>4133</v>
      </c>
      <c r="J1512" s="522" t="s">
        <v>1392</v>
      </c>
      <c r="K1512" s="522" t="s">
        <v>1188</v>
      </c>
      <c r="L1512" s="511" t="s">
        <v>7918</v>
      </c>
      <c r="M1512" s="522">
        <v>89252</v>
      </c>
      <c r="N1512" s="506">
        <v>45156</v>
      </c>
      <c r="O1512" s="512">
        <f t="shared" si="70"/>
        <v>8</v>
      </c>
      <c r="P1512" s="512">
        <f t="shared" si="71"/>
        <v>8</v>
      </c>
      <c r="Q1512" s="498" t="str">
        <f t="shared" si="72"/>
        <v>Gastos_com_Pessoal</v>
      </c>
    </row>
    <row r="1513" spans="1:17" hidden="1" x14ac:dyDescent="0.2">
      <c r="A1513" s="505">
        <v>6358</v>
      </c>
      <c r="B1513" s="506">
        <v>45154</v>
      </c>
      <c r="C1513" s="536">
        <v>45139</v>
      </c>
      <c r="D1513" s="508" t="s">
        <v>264</v>
      </c>
      <c r="E1513" s="520" t="s">
        <v>208</v>
      </c>
      <c r="F1513" s="521">
        <v>2485.84</v>
      </c>
      <c r="G1513" s="520" t="s">
        <v>6773</v>
      </c>
      <c r="H1513" s="520" t="s">
        <v>421</v>
      </c>
      <c r="I1513" s="510" t="s">
        <v>3601</v>
      </c>
      <c r="J1513" s="522" t="s">
        <v>1980</v>
      </c>
      <c r="K1513" s="522" t="s">
        <v>1157</v>
      </c>
      <c r="L1513" s="511" t="s">
        <v>32</v>
      </c>
      <c r="M1513" s="522">
        <v>11736</v>
      </c>
      <c r="N1513" s="506">
        <v>45149</v>
      </c>
      <c r="O1513" s="512">
        <f t="shared" si="70"/>
        <v>8</v>
      </c>
      <c r="P1513" s="512">
        <f t="shared" si="71"/>
        <v>8</v>
      </c>
      <c r="Q1513" s="498" t="str">
        <f t="shared" si="72"/>
        <v>Gastos_Gerais</v>
      </c>
    </row>
    <row r="1514" spans="1:17" hidden="1" x14ac:dyDescent="0.2">
      <c r="A1514" s="505">
        <v>6359</v>
      </c>
      <c r="B1514" s="506">
        <v>45154</v>
      </c>
      <c r="C1514" s="536">
        <v>45139</v>
      </c>
      <c r="D1514" s="508" t="s">
        <v>264</v>
      </c>
      <c r="E1514" s="520" t="s">
        <v>208</v>
      </c>
      <c r="F1514" s="521">
        <v>2082.84</v>
      </c>
      <c r="G1514" s="520" t="s">
        <v>7912</v>
      </c>
      <c r="H1514" s="520" t="s">
        <v>421</v>
      </c>
      <c r="I1514" s="510" t="s">
        <v>3601</v>
      </c>
      <c r="J1514" s="522" t="s">
        <v>1980</v>
      </c>
      <c r="K1514" s="522" t="s">
        <v>1157</v>
      </c>
      <c r="L1514" s="511" t="s">
        <v>32</v>
      </c>
      <c r="M1514" s="522">
        <v>7010</v>
      </c>
      <c r="N1514" s="506">
        <v>45149</v>
      </c>
      <c r="O1514" s="512">
        <f t="shared" si="70"/>
        <v>8</v>
      </c>
      <c r="P1514" s="512">
        <f t="shared" si="71"/>
        <v>8</v>
      </c>
      <c r="Q1514" s="498" t="str">
        <f t="shared" si="72"/>
        <v>Gastos_Gerais</v>
      </c>
    </row>
    <row r="1515" spans="1:17" ht="25.5" hidden="1" x14ac:dyDescent="0.2">
      <c r="A1515" s="505">
        <v>6360</v>
      </c>
      <c r="B1515" s="506">
        <v>45154</v>
      </c>
      <c r="C1515" s="536">
        <v>45139</v>
      </c>
      <c r="D1515" s="508" t="s">
        <v>176</v>
      </c>
      <c r="E1515" s="520" t="s">
        <v>158</v>
      </c>
      <c r="F1515" s="521">
        <v>44.8</v>
      </c>
      <c r="G1515" s="520" t="s">
        <v>7919</v>
      </c>
      <c r="H1515" s="520" t="s">
        <v>303</v>
      </c>
      <c r="I1515" s="510" t="s">
        <v>6221</v>
      </c>
      <c r="J1515" s="522" t="s">
        <v>1405</v>
      </c>
      <c r="K1515" s="522" t="s">
        <v>1157</v>
      </c>
      <c r="L1515" s="511" t="s">
        <v>7918</v>
      </c>
      <c r="M1515" s="522">
        <v>5580</v>
      </c>
      <c r="N1515" s="506">
        <v>45155</v>
      </c>
      <c r="O1515" s="512">
        <f t="shared" si="70"/>
        <v>8</v>
      </c>
      <c r="P1515" s="512">
        <f t="shared" si="71"/>
        <v>8</v>
      </c>
      <c r="Q1515" s="498" t="str">
        <f t="shared" si="72"/>
        <v>Gastos_com_Pessoal</v>
      </c>
    </row>
    <row r="1516" spans="1:17" ht="24" hidden="1" x14ac:dyDescent="0.2">
      <c r="A1516" s="505">
        <v>6361</v>
      </c>
      <c r="B1516" s="506">
        <v>45154</v>
      </c>
      <c r="C1516" s="536">
        <v>45139</v>
      </c>
      <c r="D1516" s="508" t="s">
        <v>264</v>
      </c>
      <c r="E1516" s="520" t="s">
        <v>293</v>
      </c>
      <c r="F1516" s="521">
        <v>150</v>
      </c>
      <c r="G1516" s="520" t="s">
        <v>8314</v>
      </c>
      <c r="H1516" s="520" t="s">
        <v>414</v>
      </c>
      <c r="I1516" s="510" t="s">
        <v>7764</v>
      </c>
      <c r="J1516" s="522" t="s">
        <v>987</v>
      </c>
      <c r="K1516" s="522" t="s">
        <v>1188</v>
      </c>
      <c r="L1516" s="511" t="s">
        <v>4137</v>
      </c>
      <c r="M1516" s="522">
        <v>190108119</v>
      </c>
      <c r="N1516" s="506">
        <v>45154</v>
      </c>
      <c r="O1516" s="512">
        <f t="shared" si="70"/>
        <v>8</v>
      </c>
      <c r="P1516" s="512">
        <f t="shared" si="71"/>
        <v>8</v>
      </c>
      <c r="Q1516" s="498" t="str">
        <f t="shared" si="72"/>
        <v>Gastos_Gerais</v>
      </c>
    </row>
    <row r="1517" spans="1:17" ht="24" hidden="1" x14ac:dyDescent="0.2">
      <c r="A1517" s="505">
        <v>6362</v>
      </c>
      <c r="B1517" s="506">
        <v>45154</v>
      </c>
      <c r="C1517" s="536">
        <v>45139</v>
      </c>
      <c r="D1517" s="508" t="s">
        <v>264</v>
      </c>
      <c r="E1517" s="520" t="s">
        <v>293</v>
      </c>
      <c r="F1517" s="521">
        <v>150</v>
      </c>
      <c r="G1517" s="520" t="s">
        <v>6954</v>
      </c>
      <c r="H1517" s="520" t="s">
        <v>414</v>
      </c>
      <c r="I1517" s="510" t="s">
        <v>6955</v>
      </c>
      <c r="J1517" s="522" t="s">
        <v>529</v>
      </c>
      <c r="K1517" s="522" t="s">
        <v>1188</v>
      </c>
      <c r="L1517" s="511" t="s">
        <v>4137</v>
      </c>
      <c r="M1517" s="522">
        <v>190108119</v>
      </c>
      <c r="N1517" s="506">
        <v>45154</v>
      </c>
      <c r="O1517" s="512">
        <f t="shared" si="70"/>
        <v>8</v>
      </c>
      <c r="P1517" s="512">
        <f t="shared" si="71"/>
        <v>8</v>
      </c>
      <c r="Q1517" s="498" t="str">
        <f t="shared" si="72"/>
        <v>Gastos_Gerais</v>
      </c>
    </row>
    <row r="1518" spans="1:17" ht="48" hidden="1" x14ac:dyDescent="0.2">
      <c r="A1518" s="505">
        <v>6363</v>
      </c>
      <c r="B1518" s="506">
        <v>45154</v>
      </c>
      <c r="C1518" s="536">
        <v>45139</v>
      </c>
      <c r="D1518" s="508" t="s">
        <v>264</v>
      </c>
      <c r="E1518" s="520" t="s">
        <v>293</v>
      </c>
      <c r="F1518" s="521">
        <v>450</v>
      </c>
      <c r="G1518" s="520" t="s">
        <v>7920</v>
      </c>
      <c r="H1518" s="520" t="s">
        <v>1032</v>
      </c>
      <c r="I1518" s="510" t="s">
        <v>4816</v>
      </c>
      <c r="J1518" s="522" t="s">
        <v>459</v>
      </c>
      <c r="K1518" s="522" t="s">
        <v>1188</v>
      </c>
      <c r="L1518" s="511" t="s">
        <v>4137</v>
      </c>
      <c r="M1518" s="522">
        <v>190108119</v>
      </c>
      <c r="N1518" s="506">
        <v>45154</v>
      </c>
      <c r="O1518" s="512">
        <f t="shared" si="70"/>
        <v>8</v>
      </c>
      <c r="P1518" s="512">
        <f t="shared" si="71"/>
        <v>8</v>
      </c>
      <c r="Q1518" s="498" t="str">
        <f t="shared" si="72"/>
        <v>Gastos_Gerais</v>
      </c>
    </row>
    <row r="1519" spans="1:17" ht="24" hidden="1" x14ac:dyDescent="0.2">
      <c r="A1519" s="505">
        <v>6364</v>
      </c>
      <c r="B1519" s="506">
        <v>45154</v>
      </c>
      <c r="C1519" s="536">
        <v>45139</v>
      </c>
      <c r="D1519" s="508" t="s">
        <v>264</v>
      </c>
      <c r="E1519" s="520" t="s">
        <v>293</v>
      </c>
      <c r="F1519" s="521">
        <v>150</v>
      </c>
      <c r="G1519" s="520" t="s">
        <v>5064</v>
      </c>
      <c r="H1519" s="520" t="s">
        <v>414</v>
      </c>
      <c r="I1519" s="510" t="s">
        <v>5065</v>
      </c>
      <c r="J1519" s="522" t="s">
        <v>526</v>
      </c>
      <c r="K1519" s="522" t="s">
        <v>1188</v>
      </c>
      <c r="L1519" s="511" t="s">
        <v>4137</v>
      </c>
      <c r="M1519" s="522">
        <v>190108119</v>
      </c>
      <c r="N1519" s="506">
        <v>45154</v>
      </c>
      <c r="O1519" s="512">
        <f t="shared" si="70"/>
        <v>8</v>
      </c>
      <c r="P1519" s="512">
        <f t="shared" si="71"/>
        <v>8</v>
      </c>
      <c r="Q1519" s="498" t="str">
        <f t="shared" si="72"/>
        <v>Gastos_Gerais</v>
      </c>
    </row>
    <row r="1520" spans="1:17" ht="24" hidden="1" x14ac:dyDescent="0.2">
      <c r="A1520" s="505">
        <v>6365</v>
      </c>
      <c r="B1520" s="506">
        <v>45154</v>
      </c>
      <c r="C1520" s="536">
        <v>45139</v>
      </c>
      <c r="D1520" s="508" t="s">
        <v>264</v>
      </c>
      <c r="E1520" s="520" t="s">
        <v>293</v>
      </c>
      <c r="F1520" s="521">
        <v>150</v>
      </c>
      <c r="G1520" s="520" t="s">
        <v>8345</v>
      </c>
      <c r="H1520" s="520" t="s">
        <v>414</v>
      </c>
      <c r="I1520" s="510" t="s">
        <v>7921</v>
      </c>
      <c r="J1520" s="522" t="s">
        <v>4091</v>
      </c>
      <c r="K1520" s="522" t="s">
        <v>1188</v>
      </c>
      <c r="L1520" s="511" t="s">
        <v>4137</v>
      </c>
      <c r="M1520" s="522">
        <v>190108119</v>
      </c>
      <c r="N1520" s="506">
        <v>45154</v>
      </c>
      <c r="O1520" s="512">
        <f t="shared" si="70"/>
        <v>8</v>
      </c>
      <c r="P1520" s="512">
        <f t="shared" si="71"/>
        <v>8</v>
      </c>
      <c r="Q1520" s="498" t="str">
        <f t="shared" si="72"/>
        <v>Gastos_Gerais</v>
      </c>
    </row>
    <row r="1521" spans="1:17" ht="36" hidden="1" x14ac:dyDescent="0.2">
      <c r="A1521" s="505">
        <v>6366</v>
      </c>
      <c r="B1521" s="506">
        <v>45154</v>
      </c>
      <c r="C1521" s="536">
        <v>45139</v>
      </c>
      <c r="D1521" s="508" t="s">
        <v>264</v>
      </c>
      <c r="E1521" s="520" t="s">
        <v>211</v>
      </c>
      <c r="F1521" s="521">
        <v>576.54</v>
      </c>
      <c r="G1521" s="520" t="s">
        <v>7922</v>
      </c>
      <c r="H1521" s="520" t="s">
        <v>1032</v>
      </c>
      <c r="I1521" s="510" t="s">
        <v>4816</v>
      </c>
      <c r="J1521" s="522" t="s">
        <v>459</v>
      </c>
      <c r="K1521" s="522" t="s">
        <v>1188</v>
      </c>
      <c r="L1521" s="511" t="s">
        <v>4137</v>
      </c>
      <c r="M1521" s="522">
        <v>190108119</v>
      </c>
      <c r="N1521" s="506">
        <v>45154</v>
      </c>
      <c r="O1521" s="512">
        <f t="shared" si="70"/>
        <v>8</v>
      </c>
      <c r="P1521" s="512">
        <f t="shared" si="71"/>
        <v>8</v>
      </c>
      <c r="Q1521" s="498" t="str">
        <f t="shared" si="72"/>
        <v>Gastos_Gerais</v>
      </c>
    </row>
    <row r="1522" spans="1:17" ht="36" hidden="1" x14ac:dyDescent="0.2">
      <c r="A1522" s="505">
        <v>6367</v>
      </c>
      <c r="B1522" s="506">
        <v>45154</v>
      </c>
      <c r="C1522" s="536">
        <v>45139</v>
      </c>
      <c r="D1522" s="508" t="s">
        <v>264</v>
      </c>
      <c r="E1522" s="520" t="s">
        <v>293</v>
      </c>
      <c r="F1522" s="521">
        <v>32</v>
      </c>
      <c r="G1522" s="520" t="s">
        <v>7923</v>
      </c>
      <c r="H1522" s="520" t="s">
        <v>302</v>
      </c>
      <c r="I1522" s="510" t="s">
        <v>2298</v>
      </c>
      <c r="J1522" s="522" t="s">
        <v>455</v>
      </c>
      <c r="K1522" s="522" t="s">
        <v>1188</v>
      </c>
      <c r="L1522" s="511" t="s">
        <v>4137</v>
      </c>
      <c r="M1522" s="522">
        <v>190108119</v>
      </c>
      <c r="N1522" s="506">
        <v>45154</v>
      </c>
      <c r="O1522" s="512">
        <f t="shared" si="70"/>
        <v>8</v>
      </c>
      <c r="P1522" s="512">
        <f t="shared" si="71"/>
        <v>8</v>
      </c>
      <c r="Q1522" s="498" t="str">
        <f t="shared" si="72"/>
        <v>Gastos_Gerais</v>
      </c>
    </row>
    <row r="1523" spans="1:17" ht="24" hidden="1" x14ac:dyDescent="0.2">
      <c r="A1523" s="505">
        <v>6368</v>
      </c>
      <c r="B1523" s="506">
        <v>45154</v>
      </c>
      <c r="C1523" s="536">
        <v>45139</v>
      </c>
      <c r="D1523" s="508" t="s">
        <v>264</v>
      </c>
      <c r="E1523" s="520" t="s">
        <v>293</v>
      </c>
      <c r="F1523" s="521">
        <v>10.8</v>
      </c>
      <c r="G1523" s="520" t="s">
        <v>8346</v>
      </c>
      <c r="H1523" s="520" t="s">
        <v>422</v>
      </c>
      <c r="I1523" s="510" t="s">
        <v>6710</v>
      </c>
      <c r="J1523" s="522" t="s">
        <v>6711</v>
      </c>
      <c r="K1523" s="522" t="s">
        <v>1188</v>
      </c>
      <c r="L1523" s="511" t="s">
        <v>4137</v>
      </c>
      <c r="M1523" s="522">
        <v>190108119</v>
      </c>
      <c r="N1523" s="506">
        <v>45154</v>
      </c>
      <c r="O1523" s="512">
        <f t="shared" si="70"/>
        <v>8</v>
      </c>
      <c r="P1523" s="512">
        <f t="shared" si="71"/>
        <v>8</v>
      </c>
      <c r="Q1523" s="498" t="str">
        <f t="shared" si="72"/>
        <v>Gastos_Gerais</v>
      </c>
    </row>
    <row r="1524" spans="1:17" ht="25.5" hidden="1" x14ac:dyDescent="0.2">
      <c r="A1524" s="505">
        <v>6369</v>
      </c>
      <c r="B1524" s="506">
        <v>45154</v>
      </c>
      <c r="C1524" s="536">
        <v>45139</v>
      </c>
      <c r="D1524" s="520" t="s">
        <v>176</v>
      </c>
      <c r="E1524" s="520" t="s">
        <v>6</v>
      </c>
      <c r="F1524" s="521">
        <v>240</v>
      </c>
      <c r="G1524" s="520" t="s">
        <v>8293</v>
      </c>
      <c r="H1524" s="520" t="s">
        <v>302</v>
      </c>
      <c r="I1524" s="510" t="s">
        <v>6749</v>
      </c>
      <c r="J1524" s="522" t="s">
        <v>1232</v>
      </c>
      <c r="K1524" s="522" t="s">
        <v>1157</v>
      </c>
      <c r="L1524" s="511" t="s">
        <v>1157</v>
      </c>
      <c r="M1524" s="522">
        <v>14290156</v>
      </c>
      <c r="N1524" s="506">
        <v>45154</v>
      </c>
      <c r="O1524" s="512">
        <f t="shared" si="70"/>
        <v>8</v>
      </c>
      <c r="P1524" s="512">
        <f t="shared" si="71"/>
        <v>8</v>
      </c>
      <c r="Q1524" s="498" t="str">
        <f t="shared" si="72"/>
        <v>Gastos_com_Pessoal</v>
      </c>
    </row>
    <row r="1525" spans="1:17" ht="24" hidden="1" x14ac:dyDescent="0.2">
      <c r="A1525" s="505">
        <v>6370</v>
      </c>
      <c r="B1525" s="506">
        <v>45154</v>
      </c>
      <c r="C1525" s="536">
        <v>45139</v>
      </c>
      <c r="D1525" s="508" t="s">
        <v>264</v>
      </c>
      <c r="E1525" s="520" t="s">
        <v>402</v>
      </c>
      <c r="F1525" s="521">
        <v>57.92</v>
      </c>
      <c r="G1525" s="520" t="s">
        <v>1487</v>
      </c>
      <c r="H1525" s="520" t="s">
        <v>418</v>
      </c>
      <c r="I1525" s="510" t="s">
        <v>7101</v>
      </c>
      <c r="J1525" s="522" t="s">
        <v>2402</v>
      </c>
      <c r="K1525" s="522" t="s">
        <v>1157</v>
      </c>
      <c r="L1525" s="511" t="s">
        <v>32</v>
      </c>
      <c r="M1525" s="522">
        <v>11914</v>
      </c>
      <c r="N1525" s="506">
        <v>45147</v>
      </c>
      <c r="O1525" s="512">
        <f t="shared" si="70"/>
        <v>8</v>
      </c>
      <c r="P1525" s="512">
        <f t="shared" si="71"/>
        <v>8</v>
      </c>
      <c r="Q1525" s="498" t="str">
        <f t="shared" si="72"/>
        <v>Gastos_Gerais</v>
      </c>
    </row>
    <row r="1526" spans="1:17" ht="24" hidden="1" x14ac:dyDescent="0.2">
      <c r="A1526" s="505">
        <v>6371</v>
      </c>
      <c r="B1526" s="506">
        <v>45154</v>
      </c>
      <c r="C1526" s="536">
        <v>45139</v>
      </c>
      <c r="D1526" s="508" t="s">
        <v>264</v>
      </c>
      <c r="E1526" s="520" t="s">
        <v>138</v>
      </c>
      <c r="F1526" s="521">
        <v>2082.61</v>
      </c>
      <c r="G1526" s="510" t="s">
        <v>138</v>
      </c>
      <c r="H1526" s="520" t="s">
        <v>414</v>
      </c>
      <c r="I1526" s="510" t="s">
        <v>1237</v>
      </c>
      <c r="J1526" s="522" t="s">
        <v>7239</v>
      </c>
      <c r="K1526" s="522" t="s">
        <v>1157</v>
      </c>
      <c r="L1526" s="511" t="s">
        <v>32</v>
      </c>
      <c r="M1526" s="522">
        <v>12145</v>
      </c>
      <c r="N1526" s="506">
        <v>45141</v>
      </c>
      <c r="O1526" s="512">
        <f t="shared" si="70"/>
        <v>8</v>
      </c>
      <c r="P1526" s="512">
        <f t="shared" si="71"/>
        <v>8</v>
      </c>
      <c r="Q1526" s="498" t="str">
        <f t="shared" si="72"/>
        <v>Gastos_Gerais</v>
      </c>
    </row>
    <row r="1527" spans="1:17" ht="24" hidden="1" x14ac:dyDescent="0.2">
      <c r="A1527" s="505">
        <v>6372</v>
      </c>
      <c r="B1527" s="506">
        <v>45154</v>
      </c>
      <c r="C1527" s="536">
        <v>45139</v>
      </c>
      <c r="D1527" s="508" t="s">
        <v>264</v>
      </c>
      <c r="E1527" s="520" t="s">
        <v>138</v>
      </c>
      <c r="F1527" s="521">
        <v>1204.75</v>
      </c>
      <c r="G1527" s="510" t="s">
        <v>138</v>
      </c>
      <c r="H1527" s="520" t="s">
        <v>423</v>
      </c>
      <c r="I1527" s="510" t="s">
        <v>1237</v>
      </c>
      <c r="J1527" s="522" t="s">
        <v>7239</v>
      </c>
      <c r="K1527" s="522" t="s">
        <v>1157</v>
      </c>
      <c r="L1527" s="511" t="s">
        <v>32</v>
      </c>
      <c r="M1527" s="522">
        <v>12160</v>
      </c>
      <c r="N1527" s="506">
        <v>45141</v>
      </c>
      <c r="O1527" s="512">
        <f t="shared" si="70"/>
        <v>8</v>
      </c>
      <c r="P1527" s="512">
        <f t="shared" si="71"/>
        <v>8</v>
      </c>
      <c r="Q1527" s="498" t="str">
        <f t="shared" si="72"/>
        <v>Gastos_Gerais</v>
      </c>
    </row>
    <row r="1528" spans="1:17" ht="24" hidden="1" x14ac:dyDescent="0.2">
      <c r="A1528" s="505">
        <v>6373</v>
      </c>
      <c r="B1528" s="506">
        <v>45154</v>
      </c>
      <c r="C1528" s="536">
        <v>45139</v>
      </c>
      <c r="D1528" s="508" t="s">
        <v>264</v>
      </c>
      <c r="E1528" s="520" t="s">
        <v>138</v>
      </c>
      <c r="F1528" s="521">
        <v>721.56</v>
      </c>
      <c r="G1528" s="510" t="s">
        <v>138</v>
      </c>
      <c r="H1528" s="520" t="s">
        <v>302</v>
      </c>
      <c r="I1528" s="510" t="s">
        <v>1237</v>
      </c>
      <c r="J1528" s="522" t="s">
        <v>7239</v>
      </c>
      <c r="K1528" s="522" t="s">
        <v>1157</v>
      </c>
      <c r="L1528" s="511" t="s">
        <v>32</v>
      </c>
      <c r="M1528" s="522">
        <v>12146</v>
      </c>
      <c r="N1528" s="506">
        <v>45141</v>
      </c>
      <c r="O1528" s="512">
        <f t="shared" si="70"/>
        <v>8</v>
      </c>
      <c r="P1528" s="512">
        <f t="shared" si="71"/>
        <v>8</v>
      </c>
      <c r="Q1528" s="498" t="str">
        <f t="shared" si="72"/>
        <v>Gastos_Gerais</v>
      </c>
    </row>
    <row r="1529" spans="1:17" ht="24" hidden="1" x14ac:dyDescent="0.2">
      <c r="A1529" s="505">
        <v>6374</v>
      </c>
      <c r="B1529" s="506">
        <v>45154</v>
      </c>
      <c r="C1529" s="536">
        <v>45139</v>
      </c>
      <c r="D1529" s="508" t="s">
        <v>264</v>
      </c>
      <c r="E1529" s="520" t="s">
        <v>138</v>
      </c>
      <c r="F1529" s="521">
        <v>2024.28</v>
      </c>
      <c r="G1529" s="510" t="s">
        <v>138</v>
      </c>
      <c r="H1529" s="520" t="s">
        <v>421</v>
      </c>
      <c r="I1529" s="510" t="s">
        <v>1237</v>
      </c>
      <c r="J1529" s="522" t="s">
        <v>7239</v>
      </c>
      <c r="K1529" s="522" t="s">
        <v>1157</v>
      </c>
      <c r="L1529" s="511" t="s">
        <v>32</v>
      </c>
      <c r="M1529" s="522">
        <v>12144</v>
      </c>
      <c r="N1529" s="506">
        <v>45141</v>
      </c>
      <c r="O1529" s="512">
        <f t="shared" si="70"/>
        <v>8</v>
      </c>
      <c r="P1529" s="512">
        <f t="shared" si="71"/>
        <v>8</v>
      </c>
      <c r="Q1529" s="498" t="str">
        <f t="shared" si="72"/>
        <v>Gastos_Gerais</v>
      </c>
    </row>
    <row r="1530" spans="1:17" ht="24" hidden="1" x14ac:dyDescent="0.2">
      <c r="A1530" s="505">
        <v>6375</v>
      </c>
      <c r="B1530" s="506">
        <v>45154</v>
      </c>
      <c r="C1530" s="536">
        <v>45139</v>
      </c>
      <c r="D1530" s="508" t="s">
        <v>264</v>
      </c>
      <c r="E1530" s="520" t="s">
        <v>138</v>
      </c>
      <c r="F1530" s="521">
        <v>1903.75</v>
      </c>
      <c r="G1530" s="510" t="s">
        <v>138</v>
      </c>
      <c r="H1530" s="520" t="s">
        <v>493</v>
      </c>
      <c r="I1530" s="510" t="s">
        <v>1237</v>
      </c>
      <c r="J1530" s="522" t="s">
        <v>7239</v>
      </c>
      <c r="K1530" s="522" t="s">
        <v>1157</v>
      </c>
      <c r="L1530" s="511" t="s">
        <v>32</v>
      </c>
      <c r="M1530" s="522">
        <v>12161</v>
      </c>
      <c r="N1530" s="506">
        <v>45141</v>
      </c>
      <c r="O1530" s="512">
        <f t="shared" si="70"/>
        <v>8</v>
      </c>
      <c r="P1530" s="512">
        <f t="shared" si="71"/>
        <v>8</v>
      </c>
      <c r="Q1530" s="498" t="str">
        <f t="shared" si="72"/>
        <v>Gastos_Gerais</v>
      </c>
    </row>
    <row r="1531" spans="1:17" ht="24" hidden="1" x14ac:dyDescent="0.2">
      <c r="A1531" s="505">
        <v>6376</v>
      </c>
      <c r="B1531" s="506">
        <v>45154</v>
      </c>
      <c r="C1531" s="536">
        <v>45139</v>
      </c>
      <c r="D1531" s="508" t="s">
        <v>264</v>
      </c>
      <c r="E1531" s="520" t="s">
        <v>138</v>
      </c>
      <c r="F1531" s="521">
        <v>2822.06</v>
      </c>
      <c r="G1531" s="510" t="s">
        <v>138</v>
      </c>
      <c r="H1531" s="520" t="s">
        <v>420</v>
      </c>
      <c r="I1531" s="510" t="s">
        <v>1237</v>
      </c>
      <c r="J1531" s="522" t="s">
        <v>7239</v>
      </c>
      <c r="K1531" s="522" t="s">
        <v>1157</v>
      </c>
      <c r="L1531" s="511" t="s">
        <v>32</v>
      </c>
      <c r="M1531" s="522">
        <v>50330</v>
      </c>
      <c r="N1531" s="506">
        <v>45147</v>
      </c>
      <c r="O1531" s="512">
        <f t="shared" si="70"/>
        <v>8</v>
      </c>
      <c r="P1531" s="512">
        <f t="shared" si="71"/>
        <v>8</v>
      </c>
      <c r="Q1531" s="498" t="str">
        <f t="shared" si="72"/>
        <v>Gastos_Gerais</v>
      </c>
    </row>
    <row r="1532" spans="1:17" ht="24" hidden="1" x14ac:dyDescent="0.2">
      <c r="A1532" s="505">
        <v>6377</v>
      </c>
      <c r="B1532" s="506">
        <v>45154</v>
      </c>
      <c r="C1532" s="536">
        <v>45108</v>
      </c>
      <c r="D1532" s="508" t="s">
        <v>264</v>
      </c>
      <c r="E1532" s="520" t="s">
        <v>290</v>
      </c>
      <c r="F1532" s="521">
        <v>3308.76</v>
      </c>
      <c r="G1532" s="520" t="s">
        <v>7924</v>
      </c>
      <c r="H1532" s="520" t="s">
        <v>416</v>
      </c>
      <c r="I1532" s="510" t="s">
        <v>7925</v>
      </c>
      <c r="J1532" s="522" t="s">
        <v>7926</v>
      </c>
      <c r="K1532" s="522" t="s">
        <v>1157</v>
      </c>
      <c r="L1532" s="511" t="s">
        <v>32</v>
      </c>
      <c r="M1532" s="522">
        <v>216480</v>
      </c>
      <c r="N1532" s="506">
        <v>45125</v>
      </c>
      <c r="O1532" s="512">
        <f t="shared" si="70"/>
        <v>8</v>
      </c>
      <c r="P1532" s="512">
        <f t="shared" si="71"/>
        <v>7</v>
      </c>
      <c r="Q1532" s="498" t="str">
        <f t="shared" si="72"/>
        <v>Gastos_Gerais</v>
      </c>
    </row>
    <row r="1533" spans="1:17" ht="36" hidden="1" x14ac:dyDescent="0.2">
      <c r="A1533" s="505">
        <v>6378</v>
      </c>
      <c r="B1533" s="506">
        <v>45154</v>
      </c>
      <c r="C1533" s="536">
        <v>45139</v>
      </c>
      <c r="D1533" s="508" t="s">
        <v>264</v>
      </c>
      <c r="E1533" s="520" t="s">
        <v>290</v>
      </c>
      <c r="F1533" s="521">
        <v>356</v>
      </c>
      <c r="G1533" s="520" t="s">
        <v>8347</v>
      </c>
      <c r="H1533" s="520" t="s">
        <v>1032</v>
      </c>
      <c r="I1533" s="510" t="s">
        <v>8348</v>
      </c>
      <c r="J1533" s="522" t="s">
        <v>2792</v>
      </c>
      <c r="K1533" s="522" t="s">
        <v>1157</v>
      </c>
      <c r="L1533" s="511" t="s">
        <v>32</v>
      </c>
      <c r="M1533" s="522">
        <v>1161</v>
      </c>
      <c r="N1533" s="506">
        <v>45149</v>
      </c>
      <c r="O1533" s="512">
        <f t="shared" si="70"/>
        <v>8</v>
      </c>
      <c r="P1533" s="512">
        <f t="shared" si="71"/>
        <v>8</v>
      </c>
      <c r="Q1533" s="498" t="str">
        <f t="shared" si="72"/>
        <v>Gastos_Gerais</v>
      </c>
    </row>
    <row r="1534" spans="1:17" ht="24" hidden="1" x14ac:dyDescent="0.2">
      <c r="A1534" s="505">
        <v>6379</v>
      </c>
      <c r="B1534" s="506">
        <v>45154</v>
      </c>
      <c r="C1534" s="536">
        <v>45108</v>
      </c>
      <c r="D1534" s="508" t="s">
        <v>264</v>
      </c>
      <c r="E1534" s="520" t="s">
        <v>183</v>
      </c>
      <c r="F1534" s="521">
        <v>980</v>
      </c>
      <c r="G1534" s="520" t="s">
        <v>1357</v>
      </c>
      <c r="H1534" s="520" t="s">
        <v>302</v>
      </c>
      <c r="I1534" s="510" t="s">
        <v>1602</v>
      </c>
      <c r="J1534" s="522" t="s">
        <v>1603</v>
      </c>
      <c r="K1534" s="522" t="s">
        <v>1157</v>
      </c>
      <c r="L1534" s="511" t="s">
        <v>32</v>
      </c>
      <c r="M1534" s="522">
        <v>3767</v>
      </c>
      <c r="N1534" s="506">
        <v>45148</v>
      </c>
      <c r="O1534" s="512">
        <f t="shared" si="70"/>
        <v>8</v>
      </c>
      <c r="P1534" s="512">
        <f t="shared" si="71"/>
        <v>7</v>
      </c>
      <c r="Q1534" s="498" t="str">
        <f t="shared" si="72"/>
        <v>Gastos_Gerais</v>
      </c>
    </row>
    <row r="1535" spans="1:17" ht="24" hidden="1" x14ac:dyDescent="0.2">
      <c r="A1535" s="505">
        <v>6380</v>
      </c>
      <c r="B1535" s="506">
        <v>45154</v>
      </c>
      <c r="C1535" s="536">
        <v>45108</v>
      </c>
      <c r="D1535" s="508" t="s">
        <v>264</v>
      </c>
      <c r="E1535" s="520" t="s">
        <v>183</v>
      </c>
      <c r="F1535" s="521">
        <v>280</v>
      </c>
      <c r="G1535" s="520" t="s">
        <v>1357</v>
      </c>
      <c r="H1535" s="520" t="s">
        <v>421</v>
      </c>
      <c r="I1535" s="510" t="s">
        <v>1602</v>
      </c>
      <c r="J1535" s="522" t="s">
        <v>1603</v>
      </c>
      <c r="K1535" s="522" t="s">
        <v>1157</v>
      </c>
      <c r="L1535" s="511" t="s">
        <v>32</v>
      </c>
      <c r="M1535" s="522">
        <v>3764</v>
      </c>
      <c r="N1535" s="506">
        <v>45148</v>
      </c>
      <c r="O1535" s="512">
        <f t="shared" si="70"/>
        <v>8</v>
      </c>
      <c r="P1535" s="512">
        <f t="shared" si="71"/>
        <v>7</v>
      </c>
      <c r="Q1535" s="498" t="str">
        <f t="shared" si="72"/>
        <v>Gastos_Gerais</v>
      </c>
    </row>
    <row r="1536" spans="1:17" ht="24" hidden="1" x14ac:dyDescent="0.2">
      <c r="A1536" s="505">
        <v>6381</v>
      </c>
      <c r="B1536" s="506">
        <v>45154</v>
      </c>
      <c r="C1536" s="536">
        <v>45108</v>
      </c>
      <c r="D1536" s="508" t="s">
        <v>264</v>
      </c>
      <c r="E1536" s="520" t="s">
        <v>183</v>
      </c>
      <c r="F1536" s="521">
        <v>280</v>
      </c>
      <c r="G1536" s="510" t="s">
        <v>1357</v>
      </c>
      <c r="H1536" s="520" t="s">
        <v>423</v>
      </c>
      <c r="I1536" s="510" t="s">
        <v>1602</v>
      </c>
      <c r="J1536" s="522" t="s">
        <v>1603</v>
      </c>
      <c r="K1536" s="522" t="s">
        <v>1157</v>
      </c>
      <c r="L1536" s="511" t="s">
        <v>32</v>
      </c>
      <c r="M1536" s="522">
        <v>3766</v>
      </c>
      <c r="N1536" s="506">
        <v>45148</v>
      </c>
      <c r="O1536" s="512">
        <f t="shared" si="70"/>
        <v>8</v>
      </c>
      <c r="P1536" s="512">
        <f t="shared" si="71"/>
        <v>7</v>
      </c>
      <c r="Q1536" s="498" t="str">
        <f t="shared" si="72"/>
        <v>Gastos_Gerais</v>
      </c>
    </row>
    <row r="1537" spans="1:17" ht="24" hidden="1" x14ac:dyDescent="0.2">
      <c r="A1537" s="505">
        <v>6382</v>
      </c>
      <c r="B1537" s="506">
        <v>45154</v>
      </c>
      <c r="C1537" s="536">
        <v>45108</v>
      </c>
      <c r="D1537" s="508" t="s">
        <v>264</v>
      </c>
      <c r="E1537" s="520" t="s">
        <v>183</v>
      </c>
      <c r="F1537" s="521">
        <v>980</v>
      </c>
      <c r="G1537" s="510" t="s">
        <v>1357</v>
      </c>
      <c r="H1537" s="520" t="s">
        <v>419</v>
      </c>
      <c r="I1537" s="510" t="s">
        <v>1602</v>
      </c>
      <c r="J1537" s="522" t="s">
        <v>1603</v>
      </c>
      <c r="K1537" s="522" t="s">
        <v>1157</v>
      </c>
      <c r="L1537" s="511" t="s">
        <v>32</v>
      </c>
      <c r="M1537" s="522">
        <v>3765</v>
      </c>
      <c r="N1537" s="506">
        <v>45148</v>
      </c>
      <c r="O1537" s="512">
        <f t="shared" si="70"/>
        <v>8</v>
      </c>
      <c r="P1537" s="512">
        <f t="shared" si="71"/>
        <v>7</v>
      </c>
      <c r="Q1537" s="498" t="str">
        <f t="shared" si="72"/>
        <v>Gastos_Gerais</v>
      </c>
    </row>
    <row r="1538" spans="1:17" ht="24" hidden="1" x14ac:dyDescent="0.2">
      <c r="A1538" s="505">
        <v>6383</v>
      </c>
      <c r="B1538" s="506">
        <v>45154</v>
      </c>
      <c r="C1538" s="536">
        <v>45108</v>
      </c>
      <c r="D1538" s="508" t="s">
        <v>264</v>
      </c>
      <c r="E1538" s="520" t="s">
        <v>183</v>
      </c>
      <c r="F1538" s="521">
        <v>140</v>
      </c>
      <c r="G1538" s="520" t="s">
        <v>1357</v>
      </c>
      <c r="H1538" s="520" t="s">
        <v>493</v>
      </c>
      <c r="I1538" s="510" t="s">
        <v>1602</v>
      </c>
      <c r="J1538" s="522" t="s">
        <v>1603</v>
      </c>
      <c r="K1538" s="522" t="s">
        <v>1157</v>
      </c>
      <c r="L1538" s="511" t="s">
        <v>32</v>
      </c>
      <c r="M1538" s="522">
        <v>3763</v>
      </c>
      <c r="N1538" s="506">
        <v>45148</v>
      </c>
      <c r="O1538" s="512">
        <f t="shared" si="70"/>
        <v>8</v>
      </c>
      <c r="P1538" s="512">
        <f t="shared" si="71"/>
        <v>7</v>
      </c>
      <c r="Q1538" s="498" t="str">
        <f t="shared" si="72"/>
        <v>Gastos_Gerais</v>
      </c>
    </row>
    <row r="1539" spans="1:17" ht="24" hidden="1" x14ac:dyDescent="0.2">
      <c r="A1539" s="505">
        <v>6384</v>
      </c>
      <c r="B1539" s="506">
        <v>45154</v>
      </c>
      <c r="C1539" s="536">
        <v>45108</v>
      </c>
      <c r="D1539" s="508" t="s">
        <v>264</v>
      </c>
      <c r="E1539" s="520" t="s">
        <v>183</v>
      </c>
      <c r="F1539" s="521">
        <v>560</v>
      </c>
      <c r="G1539" s="520" t="s">
        <v>1357</v>
      </c>
      <c r="H1539" s="520" t="s">
        <v>414</v>
      </c>
      <c r="I1539" s="510" t="s">
        <v>1602</v>
      </c>
      <c r="J1539" s="522" t="s">
        <v>1603</v>
      </c>
      <c r="K1539" s="522" t="s">
        <v>1157</v>
      </c>
      <c r="L1539" s="511" t="s">
        <v>32</v>
      </c>
      <c r="M1539" s="522">
        <v>3756</v>
      </c>
      <c r="N1539" s="506">
        <v>45148</v>
      </c>
      <c r="O1539" s="512">
        <f t="shared" si="70"/>
        <v>8</v>
      </c>
      <c r="P1539" s="512">
        <f t="shared" si="71"/>
        <v>7</v>
      </c>
      <c r="Q1539" s="498" t="str">
        <f t="shared" si="72"/>
        <v>Gastos_Gerais</v>
      </c>
    </row>
    <row r="1540" spans="1:17" ht="24" hidden="1" x14ac:dyDescent="0.2">
      <c r="A1540" s="505">
        <v>6385</v>
      </c>
      <c r="B1540" s="506">
        <v>45154</v>
      </c>
      <c r="C1540" s="536">
        <v>45139</v>
      </c>
      <c r="D1540" s="508" t="s">
        <v>33</v>
      </c>
      <c r="E1540" s="520" t="s">
        <v>324</v>
      </c>
      <c r="F1540" s="521">
        <v>0.16</v>
      </c>
      <c r="G1540" s="455" t="s">
        <v>7584</v>
      </c>
      <c r="H1540" s="456" t="s">
        <v>302</v>
      </c>
      <c r="I1540" s="461" t="s">
        <v>1509</v>
      </c>
      <c r="J1540" s="425" t="s">
        <v>1510</v>
      </c>
      <c r="K1540" s="425" t="s">
        <v>4035</v>
      </c>
      <c r="L1540" s="426" t="s">
        <v>1255</v>
      </c>
      <c r="M1540" s="610" t="s">
        <v>425</v>
      </c>
      <c r="N1540" s="506">
        <v>45154</v>
      </c>
      <c r="O1540" s="512">
        <f t="shared" si="70"/>
        <v>8</v>
      </c>
      <c r="P1540" s="512">
        <f t="shared" si="71"/>
        <v>8</v>
      </c>
      <c r="Q1540" s="498" t="str">
        <f t="shared" si="72"/>
        <v>Receitas</v>
      </c>
    </row>
    <row r="1541" spans="1:17" ht="24" hidden="1" x14ac:dyDescent="0.2">
      <c r="A1541" s="505">
        <v>6386</v>
      </c>
      <c r="B1541" s="506">
        <v>45155</v>
      </c>
      <c r="C1541" s="536">
        <v>45108</v>
      </c>
      <c r="D1541" s="508" t="s">
        <v>264</v>
      </c>
      <c r="E1541" s="520" t="s">
        <v>290</v>
      </c>
      <c r="F1541" s="521">
        <v>540.86</v>
      </c>
      <c r="G1541" s="520" t="s">
        <v>7927</v>
      </c>
      <c r="H1541" s="520" t="s">
        <v>420</v>
      </c>
      <c r="I1541" s="510" t="s">
        <v>7928</v>
      </c>
      <c r="J1541" s="522" t="s">
        <v>7929</v>
      </c>
      <c r="K1541" s="522" t="s">
        <v>1157</v>
      </c>
      <c r="L1541" s="511" t="s">
        <v>32</v>
      </c>
      <c r="M1541" s="522">
        <v>7948</v>
      </c>
      <c r="N1541" s="506">
        <v>45126</v>
      </c>
      <c r="O1541" s="512">
        <f t="shared" ref="O1541:O1604" si="73">IF(B1541=0,0,IF(YEAR(B1541)=$P$1,MONTH(B1541)-$O$1+1,(YEAR(B1541)-$P$1)*12-$O$1+1+MONTH(B1541)))</f>
        <v>8</v>
      </c>
      <c r="P1541" s="512">
        <f t="shared" ref="P1541:P1604" si="74">IF(C1541=0,0,IF(YEAR(C1541)=$P$1,MONTH(C1541)-$O$1+1,(YEAR(C1541)-$P$1)*12-$O$1+1+MONTH(C1541)))</f>
        <v>7</v>
      </c>
      <c r="Q1541" s="498" t="str">
        <f t="shared" ref="Q1541:Q1604" si="75">SUBSTITUTE(D1541," ","_")</f>
        <v>Gastos_Gerais</v>
      </c>
    </row>
    <row r="1542" spans="1:17" ht="25.5" hidden="1" x14ac:dyDescent="0.2">
      <c r="A1542" s="505">
        <v>6387</v>
      </c>
      <c r="B1542" s="506">
        <v>45155</v>
      </c>
      <c r="C1542" s="536">
        <v>45139</v>
      </c>
      <c r="D1542" s="508" t="s">
        <v>176</v>
      </c>
      <c r="E1542" s="520" t="s">
        <v>10</v>
      </c>
      <c r="F1542" s="521">
        <v>1276.3800000000001</v>
      </c>
      <c r="G1542" s="510" t="s">
        <v>4306</v>
      </c>
      <c r="H1542" s="520" t="s">
        <v>421</v>
      </c>
      <c r="I1542" s="508" t="s">
        <v>7941</v>
      </c>
      <c r="J1542" s="522" t="s">
        <v>7942</v>
      </c>
      <c r="K1542" s="522" t="s">
        <v>1217</v>
      </c>
      <c r="L1542" s="511" t="s">
        <v>1218</v>
      </c>
      <c r="M1542" s="522" t="s">
        <v>7930</v>
      </c>
      <c r="N1542" s="506">
        <v>45155</v>
      </c>
      <c r="O1542" s="512">
        <f t="shared" si="73"/>
        <v>8</v>
      </c>
      <c r="P1542" s="512">
        <f t="shared" si="74"/>
        <v>8</v>
      </c>
      <c r="Q1542" s="498" t="str">
        <f t="shared" si="75"/>
        <v>Gastos_com_Pessoal</v>
      </c>
    </row>
    <row r="1543" spans="1:17" ht="25.5" hidden="1" x14ac:dyDescent="0.2">
      <c r="A1543" s="505">
        <v>6388</v>
      </c>
      <c r="B1543" s="506">
        <v>45155</v>
      </c>
      <c r="C1543" s="536">
        <v>45139</v>
      </c>
      <c r="D1543" s="508" t="s">
        <v>176</v>
      </c>
      <c r="E1543" s="508" t="s">
        <v>10</v>
      </c>
      <c r="F1543" s="509">
        <v>4191.91</v>
      </c>
      <c r="G1543" s="510" t="s">
        <v>4306</v>
      </c>
      <c r="H1543" s="510" t="s">
        <v>421</v>
      </c>
      <c r="I1543" s="510" t="s">
        <v>6896</v>
      </c>
      <c r="J1543" s="531" t="s">
        <v>817</v>
      </c>
      <c r="K1543" s="522" t="s">
        <v>1217</v>
      </c>
      <c r="L1543" s="511" t="s">
        <v>1218</v>
      </c>
      <c r="M1543" s="511" t="s">
        <v>7931</v>
      </c>
      <c r="N1543" s="506">
        <v>45155</v>
      </c>
      <c r="O1543" s="512">
        <f t="shared" si="73"/>
        <v>8</v>
      </c>
      <c r="P1543" s="512">
        <f t="shared" si="74"/>
        <v>8</v>
      </c>
      <c r="Q1543" s="498" t="str">
        <f t="shared" si="75"/>
        <v>Gastos_com_Pessoal</v>
      </c>
    </row>
    <row r="1544" spans="1:17" ht="25.5" hidden="1" x14ac:dyDescent="0.2">
      <c r="A1544" s="505">
        <v>6389</v>
      </c>
      <c r="B1544" s="506">
        <v>45155</v>
      </c>
      <c r="C1544" s="536">
        <v>45139</v>
      </c>
      <c r="D1544" s="508" t="s">
        <v>176</v>
      </c>
      <c r="E1544" s="520" t="s">
        <v>10</v>
      </c>
      <c r="F1544" s="521">
        <v>1503.44</v>
      </c>
      <c r="G1544" s="510" t="s">
        <v>4306</v>
      </c>
      <c r="H1544" s="520" t="s">
        <v>419</v>
      </c>
      <c r="I1544" s="510" t="s">
        <v>6890</v>
      </c>
      <c r="J1544" s="522" t="s">
        <v>1017</v>
      </c>
      <c r="K1544" s="522" t="s">
        <v>1217</v>
      </c>
      <c r="L1544" s="522" t="s">
        <v>1218</v>
      </c>
      <c r="M1544" s="522" t="s">
        <v>7932</v>
      </c>
      <c r="N1544" s="506">
        <v>45155</v>
      </c>
      <c r="O1544" s="512">
        <f t="shared" si="73"/>
        <v>8</v>
      </c>
      <c r="P1544" s="512">
        <f t="shared" si="74"/>
        <v>8</v>
      </c>
      <c r="Q1544" s="498" t="str">
        <f t="shared" si="75"/>
        <v>Gastos_com_Pessoal</v>
      </c>
    </row>
    <row r="1545" spans="1:17" ht="25.5" hidden="1" x14ac:dyDescent="0.2">
      <c r="A1545" s="505">
        <v>6390</v>
      </c>
      <c r="B1545" s="506">
        <v>45155</v>
      </c>
      <c r="C1545" s="536">
        <v>45139</v>
      </c>
      <c r="D1545" s="508" t="s">
        <v>176</v>
      </c>
      <c r="E1545" s="520" t="s">
        <v>10</v>
      </c>
      <c r="F1545" s="521">
        <v>131.29</v>
      </c>
      <c r="G1545" s="510" t="s">
        <v>4306</v>
      </c>
      <c r="H1545" s="520" t="s">
        <v>419</v>
      </c>
      <c r="I1545" s="510" t="s">
        <v>7172</v>
      </c>
      <c r="J1545" s="511" t="s">
        <v>7173</v>
      </c>
      <c r="K1545" s="522" t="s">
        <v>1217</v>
      </c>
      <c r="L1545" s="511" t="s">
        <v>1218</v>
      </c>
      <c r="M1545" s="522" t="s">
        <v>7933</v>
      </c>
      <c r="N1545" s="506">
        <v>45155</v>
      </c>
      <c r="O1545" s="512">
        <f t="shared" si="73"/>
        <v>8</v>
      </c>
      <c r="P1545" s="512">
        <f t="shared" si="74"/>
        <v>8</v>
      </c>
      <c r="Q1545" s="498" t="str">
        <f t="shared" si="75"/>
        <v>Gastos_com_Pessoal</v>
      </c>
    </row>
    <row r="1546" spans="1:17" ht="24" hidden="1" x14ac:dyDescent="0.2">
      <c r="A1546" s="505">
        <v>6391</v>
      </c>
      <c r="B1546" s="506">
        <v>45155</v>
      </c>
      <c r="C1546" s="507">
        <v>45139</v>
      </c>
      <c r="D1546" s="508" t="s">
        <v>264</v>
      </c>
      <c r="E1546" s="508" t="s">
        <v>320</v>
      </c>
      <c r="F1546" s="509">
        <v>1250</v>
      </c>
      <c r="G1546" s="508" t="s">
        <v>8349</v>
      </c>
      <c r="H1546" s="510" t="s">
        <v>1032</v>
      </c>
      <c r="I1546" s="510" t="s">
        <v>2707</v>
      </c>
      <c r="J1546" s="531" t="s">
        <v>7934</v>
      </c>
      <c r="K1546" s="522" t="s">
        <v>1157</v>
      </c>
      <c r="L1546" s="511" t="s">
        <v>32</v>
      </c>
      <c r="M1546" s="522">
        <v>8</v>
      </c>
      <c r="N1546" s="506">
        <v>45150</v>
      </c>
      <c r="O1546" s="512">
        <f t="shared" si="73"/>
        <v>8</v>
      </c>
      <c r="P1546" s="512">
        <f t="shared" si="74"/>
        <v>8</v>
      </c>
      <c r="Q1546" s="498" t="str">
        <f t="shared" si="75"/>
        <v>Gastos_Gerais</v>
      </c>
    </row>
    <row r="1547" spans="1:17" ht="36" hidden="1" x14ac:dyDescent="0.2">
      <c r="A1547" s="505">
        <v>6392</v>
      </c>
      <c r="B1547" s="506">
        <v>45155</v>
      </c>
      <c r="C1547" s="507">
        <v>45108</v>
      </c>
      <c r="D1547" s="508" t="s">
        <v>264</v>
      </c>
      <c r="E1547" s="508" t="s">
        <v>65</v>
      </c>
      <c r="F1547" s="509">
        <v>632.20000000000005</v>
      </c>
      <c r="G1547" s="508" t="s">
        <v>7935</v>
      </c>
      <c r="H1547" s="510" t="s">
        <v>303</v>
      </c>
      <c r="I1547" s="510" t="s">
        <v>4591</v>
      </c>
      <c r="J1547" s="511" t="s">
        <v>425</v>
      </c>
      <c r="K1547" s="522" t="s">
        <v>1157</v>
      </c>
      <c r="L1547" s="511" t="s">
        <v>1892</v>
      </c>
      <c r="M1547" s="522">
        <v>1708</v>
      </c>
      <c r="N1547" s="506">
        <v>45155</v>
      </c>
      <c r="O1547" s="512">
        <f t="shared" si="73"/>
        <v>8</v>
      </c>
      <c r="P1547" s="512">
        <f t="shared" si="74"/>
        <v>7</v>
      </c>
      <c r="Q1547" s="498" t="str">
        <f t="shared" si="75"/>
        <v>Gastos_Gerais</v>
      </c>
    </row>
    <row r="1548" spans="1:17" ht="36" hidden="1" x14ac:dyDescent="0.2">
      <c r="A1548" s="505">
        <v>6393</v>
      </c>
      <c r="B1548" s="506">
        <v>45155</v>
      </c>
      <c r="C1548" s="507">
        <v>45108</v>
      </c>
      <c r="D1548" s="508" t="s">
        <v>264</v>
      </c>
      <c r="E1548" s="508" t="s">
        <v>65</v>
      </c>
      <c r="F1548" s="509">
        <v>1959.86</v>
      </c>
      <c r="G1548" s="508" t="s">
        <v>8350</v>
      </c>
      <c r="H1548" s="510" t="s">
        <v>303</v>
      </c>
      <c r="I1548" s="510" t="s">
        <v>4591</v>
      </c>
      <c r="J1548" s="511" t="s">
        <v>425</v>
      </c>
      <c r="K1548" s="522" t="s">
        <v>1157</v>
      </c>
      <c r="L1548" s="511" t="s">
        <v>1892</v>
      </c>
      <c r="M1548" s="522">
        <v>5952</v>
      </c>
      <c r="N1548" s="506">
        <v>45155</v>
      </c>
      <c r="O1548" s="512">
        <f t="shared" si="73"/>
        <v>8</v>
      </c>
      <c r="P1548" s="512">
        <f t="shared" si="74"/>
        <v>7</v>
      </c>
      <c r="Q1548" s="498" t="str">
        <f t="shared" si="75"/>
        <v>Gastos_Gerais</v>
      </c>
    </row>
    <row r="1549" spans="1:17" ht="24" hidden="1" x14ac:dyDescent="0.2">
      <c r="A1549" s="505">
        <v>6394</v>
      </c>
      <c r="B1549" s="506">
        <v>45155</v>
      </c>
      <c r="C1549" s="507">
        <v>45139</v>
      </c>
      <c r="D1549" s="508" t="s">
        <v>264</v>
      </c>
      <c r="E1549" s="508" t="s">
        <v>293</v>
      </c>
      <c r="F1549" s="509">
        <v>375</v>
      </c>
      <c r="G1549" s="508" t="s">
        <v>7936</v>
      </c>
      <c r="H1549" s="510" t="s">
        <v>420</v>
      </c>
      <c r="I1549" s="510" t="s">
        <v>2997</v>
      </c>
      <c r="J1549" s="511" t="s">
        <v>2998</v>
      </c>
      <c r="K1549" s="522" t="s">
        <v>1188</v>
      </c>
      <c r="L1549" s="511" t="s">
        <v>4137</v>
      </c>
      <c r="M1549" s="522">
        <v>190190006</v>
      </c>
      <c r="N1549" s="506">
        <v>45155</v>
      </c>
      <c r="O1549" s="512">
        <f t="shared" si="73"/>
        <v>8</v>
      </c>
      <c r="P1549" s="512">
        <f t="shared" si="74"/>
        <v>8</v>
      </c>
      <c r="Q1549" s="498" t="str">
        <f t="shared" si="75"/>
        <v>Gastos_Gerais</v>
      </c>
    </row>
    <row r="1550" spans="1:17" ht="24" hidden="1" x14ac:dyDescent="0.2">
      <c r="A1550" s="505">
        <v>6395</v>
      </c>
      <c r="B1550" s="506">
        <v>45155</v>
      </c>
      <c r="C1550" s="507">
        <v>45139</v>
      </c>
      <c r="D1550" s="508" t="s">
        <v>264</v>
      </c>
      <c r="E1550" s="508" t="s">
        <v>211</v>
      </c>
      <c r="F1550" s="509">
        <v>455.62</v>
      </c>
      <c r="G1550" s="508" t="s">
        <v>7937</v>
      </c>
      <c r="H1550" s="510" t="s">
        <v>420</v>
      </c>
      <c r="I1550" s="510" t="s">
        <v>2997</v>
      </c>
      <c r="J1550" s="511" t="s">
        <v>2998</v>
      </c>
      <c r="K1550" s="522" t="s">
        <v>1188</v>
      </c>
      <c r="L1550" s="511" t="s">
        <v>4137</v>
      </c>
      <c r="M1550" s="522">
        <v>190190006</v>
      </c>
      <c r="N1550" s="506">
        <v>45155</v>
      </c>
      <c r="O1550" s="512">
        <f t="shared" si="73"/>
        <v>8</v>
      </c>
      <c r="P1550" s="512">
        <f t="shared" si="74"/>
        <v>8</v>
      </c>
      <c r="Q1550" s="498" t="str">
        <f t="shared" si="75"/>
        <v>Gastos_Gerais</v>
      </c>
    </row>
    <row r="1551" spans="1:17" ht="48" hidden="1" x14ac:dyDescent="0.2">
      <c r="A1551" s="505">
        <v>6396</v>
      </c>
      <c r="B1551" s="506">
        <v>45155</v>
      </c>
      <c r="C1551" s="507">
        <v>45139</v>
      </c>
      <c r="D1551" s="508" t="s">
        <v>264</v>
      </c>
      <c r="E1551" s="508" t="s">
        <v>293</v>
      </c>
      <c r="F1551" s="509">
        <v>750</v>
      </c>
      <c r="G1551" s="508" t="s">
        <v>7938</v>
      </c>
      <c r="H1551" s="510" t="s">
        <v>417</v>
      </c>
      <c r="I1551" s="510" t="s">
        <v>6899</v>
      </c>
      <c r="J1551" s="511" t="s">
        <v>497</v>
      </c>
      <c r="K1551" s="522" t="s">
        <v>1188</v>
      </c>
      <c r="L1551" s="511" t="s">
        <v>4137</v>
      </c>
      <c r="M1551" s="522">
        <v>990275855</v>
      </c>
      <c r="N1551" s="506">
        <v>45155</v>
      </c>
      <c r="O1551" s="512">
        <f t="shared" si="73"/>
        <v>8</v>
      </c>
      <c r="P1551" s="512">
        <f t="shared" si="74"/>
        <v>8</v>
      </c>
      <c r="Q1551" s="498" t="str">
        <f t="shared" si="75"/>
        <v>Gastos_Gerais</v>
      </c>
    </row>
    <row r="1552" spans="1:17" ht="48" hidden="1" x14ac:dyDescent="0.2">
      <c r="A1552" s="505">
        <v>6397</v>
      </c>
      <c r="B1552" s="506">
        <v>45155</v>
      </c>
      <c r="C1552" s="536">
        <v>45139</v>
      </c>
      <c r="D1552" s="508" t="s">
        <v>264</v>
      </c>
      <c r="E1552" s="520" t="s">
        <v>211</v>
      </c>
      <c r="F1552" s="521">
        <v>216.85</v>
      </c>
      <c r="G1552" s="520" t="s">
        <v>7939</v>
      </c>
      <c r="H1552" s="520" t="s">
        <v>417</v>
      </c>
      <c r="I1552" s="510" t="s">
        <v>6899</v>
      </c>
      <c r="J1552" s="522" t="s">
        <v>497</v>
      </c>
      <c r="K1552" s="522" t="s">
        <v>1188</v>
      </c>
      <c r="L1552" s="511" t="s">
        <v>4137</v>
      </c>
      <c r="M1552" s="522">
        <v>990275855</v>
      </c>
      <c r="N1552" s="506">
        <v>45155</v>
      </c>
      <c r="O1552" s="512">
        <f t="shared" si="73"/>
        <v>8</v>
      </c>
      <c r="P1552" s="512">
        <f t="shared" si="74"/>
        <v>8</v>
      </c>
      <c r="Q1552" s="498" t="str">
        <f t="shared" si="75"/>
        <v>Gastos_Gerais</v>
      </c>
    </row>
    <row r="1553" spans="1:17" ht="24" hidden="1" x14ac:dyDescent="0.2">
      <c r="A1553" s="505">
        <v>6398</v>
      </c>
      <c r="B1553" s="506">
        <v>45155</v>
      </c>
      <c r="C1553" s="507">
        <v>45139</v>
      </c>
      <c r="D1553" s="508" t="s">
        <v>264</v>
      </c>
      <c r="E1553" s="508" t="s">
        <v>293</v>
      </c>
      <c r="F1553" s="509">
        <v>18.2</v>
      </c>
      <c r="G1553" s="508" t="s">
        <v>8351</v>
      </c>
      <c r="H1553" s="510" t="s">
        <v>422</v>
      </c>
      <c r="I1553" s="510" t="s">
        <v>7940</v>
      </c>
      <c r="J1553" s="511" t="s">
        <v>888</v>
      </c>
      <c r="K1553" s="522" t="s">
        <v>1188</v>
      </c>
      <c r="L1553" s="511" t="s">
        <v>4137</v>
      </c>
      <c r="M1553" s="522">
        <v>990275855</v>
      </c>
      <c r="N1553" s="506">
        <v>45155</v>
      </c>
      <c r="O1553" s="512">
        <f t="shared" si="73"/>
        <v>8</v>
      </c>
      <c r="P1553" s="512">
        <f t="shared" si="74"/>
        <v>8</v>
      </c>
      <c r="Q1553" s="498" t="str">
        <f t="shared" si="75"/>
        <v>Gastos_Gerais</v>
      </c>
    </row>
    <row r="1554" spans="1:17" ht="24" hidden="1" x14ac:dyDescent="0.2">
      <c r="A1554" s="505">
        <v>6399</v>
      </c>
      <c r="B1554" s="506">
        <v>45155</v>
      </c>
      <c r="C1554" s="536">
        <v>45139</v>
      </c>
      <c r="D1554" s="508" t="s">
        <v>264</v>
      </c>
      <c r="E1554" s="520" t="s">
        <v>293</v>
      </c>
      <c r="F1554" s="521">
        <v>57.2</v>
      </c>
      <c r="G1554" s="520" t="s">
        <v>8352</v>
      </c>
      <c r="H1554" s="520" t="s">
        <v>302</v>
      </c>
      <c r="I1554" s="510" t="s">
        <v>5975</v>
      </c>
      <c r="J1554" s="522" t="s">
        <v>438</v>
      </c>
      <c r="K1554" s="522" t="s">
        <v>1188</v>
      </c>
      <c r="L1554" s="511" t="s">
        <v>4137</v>
      </c>
      <c r="M1554" s="522">
        <v>990275855</v>
      </c>
      <c r="N1554" s="506">
        <v>45155</v>
      </c>
      <c r="O1554" s="512">
        <f t="shared" si="73"/>
        <v>8</v>
      </c>
      <c r="P1554" s="512">
        <f t="shared" si="74"/>
        <v>8</v>
      </c>
      <c r="Q1554" s="498" t="str">
        <f t="shared" si="75"/>
        <v>Gastos_Gerais</v>
      </c>
    </row>
    <row r="1555" spans="1:17" ht="25.5" hidden="1" x14ac:dyDescent="0.2">
      <c r="A1555" s="505">
        <v>6400</v>
      </c>
      <c r="B1555" s="506">
        <v>45155</v>
      </c>
      <c r="C1555" s="507">
        <v>45139</v>
      </c>
      <c r="D1555" s="508" t="s">
        <v>176</v>
      </c>
      <c r="E1555" s="508" t="s">
        <v>261</v>
      </c>
      <c r="F1555" s="509">
        <v>618.36</v>
      </c>
      <c r="G1555" s="508" t="s">
        <v>1207</v>
      </c>
      <c r="H1555" s="520" t="s">
        <v>419</v>
      </c>
      <c r="I1555" s="510" t="s">
        <v>7172</v>
      </c>
      <c r="J1555" s="511" t="s">
        <v>7173</v>
      </c>
      <c r="K1555" s="522" t="s">
        <v>1188</v>
      </c>
      <c r="L1555" s="511" t="s">
        <v>4137</v>
      </c>
      <c r="M1555" s="522">
        <v>990275855</v>
      </c>
      <c r="N1555" s="506">
        <v>45155</v>
      </c>
      <c r="O1555" s="512">
        <f t="shared" si="73"/>
        <v>8</v>
      </c>
      <c r="P1555" s="512">
        <f t="shared" si="74"/>
        <v>8</v>
      </c>
      <c r="Q1555" s="498" t="str">
        <f t="shared" si="75"/>
        <v>Gastos_com_Pessoal</v>
      </c>
    </row>
    <row r="1556" spans="1:17" ht="25.5" hidden="1" x14ac:dyDescent="0.2">
      <c r="A1556" s="505">
        <v>6401</v>
      </c>
      <c r="B1556" s="506">
        <v>45155</v>
      </c>
      <c r="C1556" s="507">
        <v>45139</v>
      </c>
      <c r="D1556" s="508" t="s">
        <v>176</v>
      </c>
      <c r="E1556" s="508" t="s">
        <v>280</v>
      </c>
      <c r="F1556" s="509">
        <v>618.36</v>
      </c>
      <c r="G1556" s="508" t="s">
        <v>1209</v>
      </c>
      <c r="H1556" s="520" t="s">
        <v>419</v>
      </c>
      <c r="I1556" s="510" t="s">
        <v>7172</v>
      </c>
      <c r="J1556" s="531" t="s">
        <v>7173</v>
      </c>
      <c r="K1556" s="522" t="s">
        <v>1188</v>
      </c>
      <c r="L1556" s="511" t="s">
        <v>4137</v>
      </c>
      <c r="M1556" s="511">
        <v>990275855</v>
      </c>
      <c r="N1556" s="506">
        <v>45155</v>
      </c>
      <c r="O1556" s="512">
        <f t="shared" si="73"/>
        <v>8</v>
      </c>
      <c r="P1556" s="512">
        <f t="shared" si="74"/>
        <v>8</v>
      </c>
      <c r="Q1556" s="498" t="str">
        <f t="shared" si="75"/>
        <v>Gastos_com_Pessoal</v>
      </c>
    </row>
    <row r="1557" spans="1:17" ht="25.5" hidden="1" x14ac:dyDescent="0.2">
      <c r="A1557" s="505">
        <v>6402</v>
      </c>
      <c r="B1557" s="506">
        <v>45155</v>
      </c>
      <c r="C1557" s="536">
        <v>45139</v>
      </c>
      <c r="D1557" s="508" t="s">
        <v>176</v>
      </c>
      <c r="E1557" s="520" t="s">
        <v>262</v>
      </c>
      <c r="F1557" s="521">
        <v>206.12</v>
      </c>
      <c r="G1557" s="520" t="s">
        <v>1210</v>
      </c>
      <c r="H1557" s="520" t="s">
        <v>419</v>
      </c>
      <c r="I1557" s="510" t="s">
        <v>7172</v>
      </c>
      <c r="J1557" s="522" t="s">
        <v>7173</v>
      </c>
      <c r="K1557" s="522" t="s">
        <v>1188</v>
      </c>
      <c r="L1557" s="511" t="s">
        <v>4137</v>
      </c>
      <c r="M1557" s="522">
        <v>990275855</v>
      </c>
      <c r="N1557" s="506">
        <v>45155</v>
      </c>
      <c r="O1557" s="512">
        <f t="shared" si="73"/>
        <v>8</v>
      </c>
      <c r="P1557" s="512">
        <f t="shared" si="74"/>
        <v>8</v>
      </c>
      <c r="Q1557" s="498" t="str">
        <f t="shared" si="75"/>
        <v>Gastos_com_Pessoal</v>
      </c>
    </row>
    <row r="1558" spans="1:17" ht="36" hidden="1" x14ac:dyDescent="0.2">
      <c r="A1558" s="505">
        <v>6403</v>
      </c>
      <c r="B1558" s="506">
        <v>45155</v>
      </c>
      <c r="C1558" s="536">
        <v>45139</v>
      </c>
      <c r="D1558" s="508" t="s">
        <v>176</v>
      </c>
      <c r="E1558" s="520" t="s">
        <v>169</v>
      </c>
      <c r="F1558" s="521">
        <v>567.88</v>
      </c>
      <c r="G1558" s="520" t="s">
        <v>1211</v>
      </c>
      <c r="H1558" s="520" t="s">
        <v>419</v>
      </c>
      <c r="I1558" s="510" t="s">
        <v>7172</v>
      </c>
      <c r="J1558" s="522" t="s">
        <v>7173</v>
      </c>
      <c r="K1558" s="522" t="s">
        <v>1188</v>
      </c>
      <c r="L1558" s="511" t="s">
        <v>4137</v>
      </c>
      <c r="M1558" s="522">
        <v>990275855</v>
      </c>
      <c r="N1558" s="506">
        <v>45155</v>
      </c>
      <c r="O1558" s="512">
        <f t="shared" si="73"/>
        <v>8</v>
      </c>
      <c r="P1558" s="512">
        <f t="shared" si="74"/>
        <v>8</v>
      </c>
      <c r="Q1558" s="498" t="str">
        <f t="shared" si="75"/>
        <v>Gastos_com_Pessoal</v>
      </c>
    </row>
    <row r="1559" spans="1:17" ht="25.5" hidden="1" x14ac:dyDescent="0.2">
      <c r="A1559" s="505">
        <v>6404</v>
      </c>
      <c r="B1559" s="506">
        <v>45155</v>
      </c>
      <c r="C1559" s="536">
        <v>45139</v>
      </c>
      <c r="D1559" s="520" t="s">
        <v>176</v>
      </c>
      <c r="E1559" s="520" t="s">
        <v>261</v>
      </c>
      <c r="F1559" s="521">
        <v>1730.19</v>
      </c>
      <c r="G1559" s="520" t="s">
        <v>1207</v>
      </c>
      <c r="H1559" s="520" t="s">
        <v>421</v>
      </c>
      <c r="I1559" s="508" t="s">
        <v>7941</v>
      </c>
      <c r="J1559" s="522" t="s">
        <v>7942</v>
      </c>
      <c r="K1559" s="522" t="s">
        <v>1188</v>
      </c>
      <c r="L1559" s="511" t="s">
        <v>4137</v>
      </c>
      <c r="M1559" s="522">
        <v>990275855</v>
      </c>
      <c r="N1559" s="506">
        <v>45155</v>
      </c>
      <c r="O1559" s="512">
        <f t="shared" si="73"/>
        <v>8</v>
      </c>
      <c r="P1559" s="512">
        <f t="shared" si="74"/>
        <v>8</v>
      </c>
      <c r="Q1559" s="498" t="str">
        <f t="shared" si="75"/>
        <v>Gastos_com_Pessoal</v>
      </c>
    </row>
    <row r="1560" spans="1:17" ht="25.5" hidden="1" x14ac:dyDescent="0.2">
      <c r="A1560" s="505">
        <v>6405</v>
      </c>
      <c r="B1560" s="506">
        <v>45155</v>
      </c>
      <c r="C1560" s="536">
        <v>45139</v>
      </c>
      <c r="D1560" s="520" t="s">
        <v>176</v>
      </c>
      <c r="E1560" s="520" t="s">
        <v>280</v>
      </c>
      <c r="F1560" s="521">
        <v>1730.19</v>
      </c>
      <c r="G1560" s="520" t="s">
        <v>1209</v>
      </c>
      <c r="H1560" s="520" t="s">
        <v>421</v>
      </c>
      <c r="I1560" s="508" t="s">
        <v>7941</v>
      </c>
      <c r="J1560" s="522" t="s">
        <v>7942</v>
      </c>
      <c r="K1560" s="522" t="s">
        <v>1188</v>
      </c>
      <c r="L1560" s="511" t="s">
        <v>4137</v>
      </c>
      <c r="M1560" s="522">
        <v>990275855</v>
      </c>
      <c r="N1560" s="506">
        <v>45155</v>
      </c>
      <c r="O1560" s="512">
        <f t="shared" si="73"/>
        <v>8</v>
      </c>
      <c r="P1560" s="512">
        <f t="shared" si="74"/>
        <v>8</v>
      </c>
      <c r="Q1560" s="498" t="str">
        <f t="shared" si="75"/>
        <v>Gastos_com_Pessoal</v>
      </c>
    </row>
    <row r="1561" spans="1:17" ht="25.5" hidden="1" x14ac:dyDescent="0.2">
      <c r="A1561" s="505">
        <v>6406</v>
      </c>
      <c r="B1561" s="506">
        <v>45155</v>
      </c>
      <c r="C1561" s="536">
        <v>45139</v>
      </c>
      <c r="D1561" s="520" t="s">
        <v>176</v>
      </c>
      <c r="E1561" s="520" t="s">
        <v>262</v>
      </c>
      <c r="F1561" s="521">
        <v>576.73</v>
      </c>
      <c r="G1561" s="520" t="s">
        <v>1210</v>
      </c>
      <c r="H1561" s="520" t="s">
        <v>421</v>
      </c>
      <c r="I1561" s="508" t="s">
        <v>7941</v>
      </c>
      <c r="J1561" s="522" t="s">
        <v>7942</v>
      </c>
      <c r="K1561" s="522" t="s">
        <v>1188</v>
      </c>
      <c r="L1561" s="511" t="s">
        <v>4137</v>
      </c>
      <c r="M1561" s="522">
        <v>990275855</v>
      </c>
      <c r="N1561" s="506">
        <v>45155</v>
      </c>
      <c r="O1561" s="512">
        <f t="shared" si="73"/>
        <v>8</v>
      </c>
      <c r="P1561" s="512">
        <f t="shared" si="74"/>
        <v>8</v>
      </c>
      <c r="Q1561" s="498" t="str">
        <f t="shared" si="75"/>
        <v>Gastos_com_Pessoal</v>
      </c>
    </row>
    <row r="1562" spans="1:17" ht="36" hidden="1" x14ac:dyDescent="0.2">
      <c r="A1562" s="505">
        <v>6407</v>
      </c>
      <c r="B1562" s="506">
        <v>45155</v>
      </c>
      <c r="C1562" s="536">
        <v>45139</v>
      </c>
      <c r="D1562" s="508" t="s">
        <v>176</v>
      </c>
      <c r="E1562" s="520" t="s">
        <v>169</v>
      </c>
      <c r="F1562" s="521">
        <v>4234.6099999999997</v>
      </c>
      <c r="G1562" s="520" t="s">
        <v>1211</v>
      </c>
      <c r="H1562" s="520" t="s">
        <v>421</v>
      </c>
      <c r="I1562" s="510" t="s">
        <v>7941</v>
      </c>
      <c r="J1562" s="522" t="s">
        <v>7942</v>
      </c>
      <c r="K1562" s="522" t="s">
        <v>1188</v>
      </c>
      <c r="L1562" s="511" t="s">
        <v>4137</v>
      </c>
      <c r="M1562" s="522">
        <v>990275855</v>
      </c>
      <c r="N1562" s="506">
        <v>45155</v>
      </c>
      <c r="O1562" s="512">
        <f t="shared" si="73"/>
        <v>8</v>
      </c>
      <c r="P1562" s="512">
        <f t="shared" si="74"/>
        <v>8</v>
      </c>
      <c r="Q1562" s="498" t="str">
        <f t="shared" si="75"/>
        <v>Gastos_com_Pessoal</v>
      </c>
    </row>
    <row r="1563" spans="1:17" ht="25.5" hidden="1" x14ac:dyDescent="0.2">
      <c r="A1563" s="505">
        <v>6408</v>
      </c>
      <c r="B1563" s="506">
        <v>45155</v>
      </c>
      <c r="C1563" s="536">
        <v>45139</v>
      </c>
      <c r="D1563" s="508" t="s">
        <v>176</v>
      </c>
      <c r="E1563" s="520" t="s">
        <v>261</v>
      </c>
      <c r="F1563" s="521">
        <v>1249.8599999999999</v>
      </c>
      <c r="G1563" s="520" t="s">
        <v>1207</v>
      </c>
      <c r="H1563" s="520" t="s">
        <v>419</v>
      </c>
      <c r="I1563" s="510" t="s">
        <v>6890</v>
      </c>
      <c r="J1563" s="522" t="s">
        <v>1017</v>
      </c>
      <c r="K1563" s="522" t="s">
        <v>1188</v>
      </c>
      <c r="L1563" s="511" t="s">
        <v>4137</v>
      </c>
      <c r="M1563" s="522">
        <v>990275855</v>
      </c>
      <c r="N1563" s="506">
        <v>45155</v>
      </c>
      <c r="O1563" s="512">
        <f t="shared" si="73"/>
        <v>8</v>
      </c>
      <c r="P1563" s="512">
        <f t="shared" si="74"/>
        <v>8</v>
      </c>
      <c r="Q1563" s="498" t="str">
        <f t="shared" si="75"/>
        <v>Gastos_com_Pessoal</v>
      </c>
    </row>
    <row r="1564" spans="1:17" ht="25.5" hidden="1" x14ac:dyDescent="0.2">
      <c r="A1564" s="505">
        <v>6409</v>
      </c>
      <c r="B1564" s="506">
        <v>45155</v>
      </c>
      <c r="C1564" s="507">
        <v>45139</v>
      </c>
      <c r="D1564" s="520" t="s">
        <v>176</v>
      </c>
      <c r="E1564" s="520" t="s">
        <v>280</v>
      </c>
      <c r="F1564" s="521">
        <v>635.64</v>
      </c>
      <c r="G1564" s="520" t="s">
        <v>1209</v>
      </c>
      <c r="H1564" s="520" t="s">
        <v>419</v>
      </c>
      <c r="I1564" s="510" t="s">
        <v>6890</v>
      </c>
      <c r="J1564" s="522" t="s">
        <v>1017</v>
      </c>
      <c r="K1564" s="522" t="s">
        <v>1188</v>
      </c>
      <c r="L1564" s="511" t="s">
        <v>4137</v>
      </c>
      <c r="M1564" s="522">
        <v>990275855</v>
      </c>
      <c r="N1564" s="506">
        <v>45155</v>
      </c>
      <c r="O1564" s="512">
        <f t="shared" si="73"/>
        <v>8</v>
      </c>
      <c r="P1564" s="512">
        <f t="shared" si="74"/>
        <v>8</v>
      </c>
      <c r="Q1564" s="498" t="str">
        <f t="shared" si="75"/>
        <v>Gastos_com_Pessoal</v>
      </c>
    </row>
    <row r="1565" spans="1:17" ht="25.5" hidden="1" x14ac:dyDescent="0.2">
      <c r="A1565" s="505">
        <v>6410</v>
      </c>
      <c r="B1565" s="506">
        <v>45155</v>
      </c>
      <c r="C1565" s="536">
        <v>45139</v>
      </c>
      <c r="D1565" s="508" t="s">
        <v>176</v>
      </c>
      <c r="E1565" s="520" t="s">
        <v>262</v>
      </c>
      <c r="F1565" s="509">
        <v>211.8</v>
      </c>
      <c r="G1565" s="520" t="s">
        <v>1210</v>
      </c>
      <c r="H1565" s="520" t="s">
        <v>419</v>
      </c>
      <c r="I1565" s="510" t="s">
        <v>6890</v>
      </c>
      <c r="J1565" s="522" t="s">
        <v>1017</v>
      </c>
      <c r="K1565" s="522" t="s">
        <v>1188</v>
      </c>
      <c r="L1565" s="511" t="s">
        <v>4137</v>
      </c>
      <c r="M1565" s="522">
        <v>990275855</v>
      </c>
      <c r="N1565" s="506">
        <v>45155</v>
      </c>
      <c r="O1565" s="512">
        <f t="shared" si="73"/>
        <v>8</v>
      </c>
      <c r="P1565" s="512">
        <f t="shared" si="74"/>
        <v>8</v>
      </c>
      <c r="Q1565" s="498" t="str">
        <f t="shared" si="75"/>
        <v>Gastos_com_Pessoal</v>
      </c>
    </row>
    <row r="1566" spans="1:17" ht="36" hidden="1" x14ac:dyDescent="0.2">
      <c r="A1566" s="505">
        <v>6411</v>
      </c>
      <c r="B1566" s="506">
        <v>45155</v>
      </c>
      <c r="C1566" s="536">
        <v>45139</v>
      </c>
      <c r="D1566" s="508" t="s">
        <v>176</v>
      </c>
      <c r="E1566" s="520" t="s">
        <v>169</v>
      </c>
      <c r="F1566" s="509">
        <v>2276.54</v>
      </c>
      <c r="G1566" s="520" t="s">
        <v>1211</v>
      </c>
      <c r="H1566" s="520" t="s">
        <v>419</v>
      </c>
      <c r="I1566" s="510" t="s">
        <v>6890</v>
      </c>
      <c r="J1566" s="522" t="s">
        <v>1017</v>
      </c>
      <c r="K1566" s="522" t="s">
        <v>1188</v>
      </c>
      <c r="L1566" s="511" t="s">
        <v>4137</v>
      </c>
      <c r="M1566" s="522">
        <v>990275855</v>
      </c>
      <c r="N1566" s="506">
        <v>45155</v>
      </c>
      <c r="O1566" s="512">
        <f t="shared" si="73"/>
        <v>8</v>
      </c>
      <c r="P1566" s="512">
        <f t="shared" si="74"/>
        <v>8</v>
      </c>
      <c r="Q1566" s="498" t="str">
        <f t="shared" si="75"/>
        <v>Gastos_com_Pessoal</v>
      </c>
    </row>
    <row r="1567" spans="1:17" ht="25.5" hidden="1" x14ac:dyDescent="0.2">
      <c r="A1567" s="505">
        <v>6412</v>
      </c>
      <c r="B1567" s="506">
        <v>45155</v>
      </c>
      <c r="C1567" s="533">
        <v>45139</v>
      </c>
      <c r="D1567" s="508" t="s">
        <v>176</v>
      </c>
      <c r="E1567" s="520" t="s">
        <v>261</v>
      </c>
      <c r="F1567" s="509">
        <v>2503.13</v>
      </c>
      <c r="G1567" s="520" t="s">
        <v>1207</v>
      </c>
      <c r="H1567" s="510" t="s">
        <v>421</v>
      </c>
      <c r="I1567" s="510" t="s">
        <v>6896</v>
      </c>
      <c r="J1567" s="531" t="s">
        <v>817</v>
      </c>
      <c r="K1567" s="522" t="s">
        <v>1188</v>
      </c>
      <c r="L1567" s="511" t="s">
        <v>4137</v>
      </c>
      <c r="M1567" s="522">
        <v>990275855</v>
      </c>
      <c r="N1567" s="506">
        <v>45155</v>
      </c>
      <c r="O1567" s="512">
        <f t="shared" si="73"/>
        <v>8</v>
      </c>
      <c r="P1567" s="512">
        <f t="shared" si="74"/>
        <v>8</v>
      </c>
      <c r="Q1567" s="498" t="str">
        <f t="shared" si="75"/>
        <v>Gastos_com_Pessoal</v>
      </c>
    </row>
    <row r="1568" spans="1:17" ht="25.5" hidden="1" x14ac:dyDescent="0.2">
      <c r="A1568" s="505">
        <v>6413</v>
      </c>
      <c r="B1568" s="532">
        <v>45155</v>
      </c>
      <c r="C1568" s="533">
        <v>45139</v>
      </c>
      <c r="D1568" s="508" t="s">
        <v>176</v>
      </c>
      <c r="E1568" s="508" t="s">
        <v>280</v>
      </c>
      <c r="F1568" s="509">
        <v>1322.9</v>
      </c>
      <c r="G1568" s="520" t="s">
        <v>1209</v>
      </c>
      <c r="H1568" s="510" t="s">
        <v>421</v>
      </c>
      <c r="I1568" s="510" t="s">
        <v>6896</v>
      </c>
      <c r="J1568" s="531" t="s">
        <v>817</v>
      </c>
      <c r="K1568" s="522" t="s">
        <v>1188</v>
      </c>
      <c r="L1568" s="511" t="s">
        <v>4137</v>
      </c>
      <c r="M1568" s="522">
        <v>990275855</v>
      </c>
      <c r="N1568" s="506">
        <v>45155</v>
      </c>
      <c r="O1568" s="512">
        <f t="shared" si="73"/>
        <v>8</v>
      </c>
      <c r="P1568" s="512">
        <f t="shared" si="74"/>
        <v>8</v>
      </c>
      <c r="Q1568" s="498" t="str">
        <f t="shared" si="75"/>
        <v>Gastos_com_Pessoal</v>
      </c>
    </row>
    <row r="1569" spans="1:17" ht="25.5" hidden="1" x14ac:dyDescent="0.2">
      <c r="A1569" s="505">
        <v>6414</v>
      </c>
      <c r="B1569" s="532">
        <v>45155</v>
      </c>
      <c r="C1569" s="533">
        <v>45139</v>
      </c>
      <c r="D1569" s="508" t="s">
        <v>176</v>
      </c>
      <c r="E1569" s="508" t="s">
        <v>262</v>
      </c>
      <c r="F1569" s="509">
        <v>440.97</v>
      </c>
      <c r="G1569" s="508" t="s">
        <v>1210</v>
      </c>
      <c r="H1569" s="510" t="s">
        <v>421</v>
      </c>
      <c r="I1569" s="510" t="s">
        <v>6896</v>
      </c>
      <c r="J1569" s="531" t="s">
        <v>817</v>
      </c>
      <c r="K1569" s="522" t="s">
        <v>1188</v>
      </c>
      <c r="L1569" s="511" t="s">
        <v>4137</v>
      </c>
      <c r="M1569" s="522">
        <v>990275855</v>
      </c>
      <c r="N1569" s="506">
        <v>45155</v>
      </c>
      <c r="O1569" s="512">
        <f t="shared" si="73"/>
        <v>8</v>
      </c>
      <c r="P1569" s="512">
        <f t="shared" si="74"/>
        <v>8</v>
      </c>
      <c r="Q1569" s="498" t="str">
        <f t="shared" si="75"/>
        <v>Gastos_com_Pessoal</v>
      </c>
    </row>
    <row r="1570" spans="1:17" ht="36" hidden="1" x14ac:dyDescent="0.2">
      <c r="A1570" s="505">
        <v>6415</v>
      </c>
      <c r="B1570" s="506">
        <v>45155</v>
      </c>
      <c r="C1570" s="536">
        <v>45139</v>
      </c>
      <c r="D1570" s="508" t="s">
        <v>176</v>
      </c>
      <c r="E1570" s="520" t="s">
        <v>169</v>
      </c>
      <c r="F1570" s="509">
        <v>4136.42</v>
      </c>
      <c r="G1570" s="508" t="s">
        <v>1211</v>
      </c>
      <c r="H1570" s="510" t="s">
        <v>421</v>
      </c>
      <c r="I1570" s="510" t="s">
        <v>6896</v>
      </c>
      <c r="J1570" s="531" t="s">
        <v>817</v>
      </c>
      <c r="K1570" s="522" t="s">
        <v>1188</v>
      </c>
      <c r="L1570" s="511" t="s">
        <v>4137</v>
      </c>
      <c r="M1570" s="522">
        <v>990275855</v>
      </c>
      <c r="N1570" s="506">
        <v>45155</v>
      </c>
      <c r="O1570" s="512">
        <f t="shared" si="73"/>
        <v>8</v>
      </c>
      <c r="P1570" s="512">
        <f t="shared" si="74"/>
        <v>8</v>
      </c>
      <c r="Q1570" s="498" t="str">
        <f t="shared" si="75"/>
        <v>Gastos_com_Pessoal</v>
      </c>
    </row>
    <row r="1571" spans="1:17" ht="25.5" hidden="1" x14ac:dyDescent="0.2">
      <c r="A1571" s="505">
        <v>6416</v>
      </c>
      <c r="B1571" s="506">
        <v>45155</v>
      </c>
      <c r="C1571" s="536">
        <v>45139</v>
      </c>
      <c r="D1571" s="508" t="s">
        <v>176</v>
      </c>
      <c r="E1571" s="520" t="s">
        <v>262</v>
      </c>
      <c r="F1571" s="509">
        <v>962.81</v>
      </c>
      <c r="G1571" s="508" t="s">
        <v>7943</v>
      </c>
      <c r="H1571" s="520" t="s">
        <v>423</v>
      </c>
      <c r="I1571" s="510" t="s">
        <v>7944</v>
      </c>
      <c r="J1571" s="522" t="s">
        <v>833</v>
      </c>
      <c r="K1571" s="522" t="s">
        <v>1188</v>
      </c>
      <c r="L1571" s="511" t="s">
        <v>4137</v>
      </c>
      <c r="M1571" s="522">
        <v>990275855</v>
      </c>
      <c r="N1571" s="506">
        <v>45155</v>
      </c>
      <c r="O1571" s="512">
        <f t="shared" si="73"/>
        <v>8</v>
      </c>
      <c r="P1571" s="512">
        <f t="shared" si="74"/>
        <v>8</v>
      </c>
      <c r="Q1571" s="498" t="str">
        <f t="shared" si="75"/>
        <v>Gastos_com_Pessoal</v>
      </c>
    </row>
    <row r="1572" spans="1:17" ht="25.5" hidden="1" x14ac:dyDescent="0.2">
      <c r="A1572" s="505">
        <v>6417</v>
      </c>
      <c r="B1572" s="506">
        <v>45155</v>
      </c>
      <c r="C1572" s="536">
        <v>45139</v>
      </c>
      <c r="D1572" s="508" t="s">
        <v>176</v>
      </c>
      <c r="E1572" s="520" t="s">
        <v>280</v>
      </c>
      <c r="F1572" s="509">
        <v>2673.7</v>
      </c>
      <c r="G1572" s="508" t="s">
        <v>7945</v>
      </c>
      <c r="H1572" s="520" t="s">
        <v>423</v>
      </c>
      <c r="I1572" s="510" t="s">
        <v>7944</v>
      </c>
      <c r="J1572" s="522" t="s">
        <v>833</v>
      </c>
      <c r="K1572" s="522" t="s">
        <v>1188</v>
      </c>
      <c r="L1572" s="511" t="s">
        <v>4137</v>
      </c>
      <c r="M1572" s="522">
        <v>990275855</v>
      </c>
      <c r="N1572" s="506">
        <v>45155</v>
      </c>
      <c r="O1572" s="512">
        <f t="shared" si="73"/>
        <v>8</v>
      </c>
      <c r="P1572" s="512">
        <f t="shared" si="74"/>
        <v>8</v>
      </c>
      <c r="Q1572" s="498" t="str">
        <f t="shared" si="75"/>
        <v>Gastos_com_Pessoal</v>
      </c>
    </row>
    <row r="1573" spans="1:17" ht="25.5" hidden="1" x14ac:dyDescent="0.2">
      <c r="A1573" s="505">
        <v>6418</v>
      </c>
      <c r="B1573" s="506">
        <v>45155</v>
      </c>
      <c r="C1573" s="536">
        <v>45139</v>
      </c>
      <c r="D1573" s="508" t="s">
        <v>176</v>
      </c>
      <c r="E1573" s="520" t="s">
        <v>262</v>
      </c>
      <c r="F1573" s="509">
        <v>1044.6300000000001</v>
      </c>
      <c r="G1573" s="508" t="s">
        <v>7946</v>
      </c>
      <c r="H1573" s="520" t="s">
        <v>493</v>
      </c>
      <c r="I1573" s="510" t="s">
        <v>7947</v>
      </c>
      <c r="J1573" s="522" t="s">
        <v>605</v>
      </c>
      <c r="K1573" s="522" t="s">
        <v>1188</v>
      </c>
      <c r="L1573" s="511" t="s">
        <v>4137</v>
      </c>
      <c r="M1573" s="522">
        <v>990275855</v>
      </c>
      <c r="N1573" s="506">
        <v>45155</v>
      </c>
      <c r="O1573" s="512">
        <f t="shared" si="73"/>
        <v>8</v>
      </c>
      <c r="P1573" s="512">
        <f t="shared" si="74"/>
        <v>8</v>
      </c>
      <c r="Q1573" s="498" t="str">
        <f t="shared" si="75"/>
        <v>Gastos_com_Pessoal</v>
      </c>
    </row>
    <row r="1574" spans="1:17" ht="25.5" hidden="1" x14ac:dyDescent="0.2">
      <c r="A1574" s="505">
        <v>6419</v>
      </c>
      <c r="B1574" s="506">
        <v>45155</v>
      </c>
      <c r="C1574" s="533">
        <v>45139</v>
      </c>
      <c r="D1574" s="520" t="s">
        <v>176</v>
      </c>
      <c r="E1574" s="520" t="s">
        <v>280</v>
      </c>
      <c r="F1574" s="509">
        <v>2962.78</v>
      </c>
      <c r="G1574" s="508" t="s">
        <v>7948</v>
      </c>
      <c r="H1574" s="508" t="s">
        <v>493</v>
      </c>
      <c r="I1574" s="510" t="s">
        <v>7947</v>
      </c>
      <c r="J1574" s="524" t="s">
        <v>605</v>
      </c>
      <c r="K1574" s="524" t="s">
        <v>1188</v>
      </c>
      <c r="L1574" s="511" t="s">
        <v>4137</v>
      </c>
      <c r="M1574" s="522">
        <v>990275855</v>
      </c>
      <c r="N1574" s="506">
        <v>45155</v>
      </c>
      <c r="O1574" s="512">
        <f t="shared" si="73"/>
        <v>8</v>
      </c>
      <c r="P1574" s="512">
        <f t="shared" si="74"/>
        <v>8</v>
      </c>
      <c r="Q1574" s="498" t="str">
        <f t="shared" si="75"/>
        <v>Gastos_com_Pessoal</v>
      </c>
    </row>
    <row r="1575" spans="1:17" ht="25.5" hidden="1" x14ac:dyDescent="0.2">
      <c r="A1575" s="505">
        <v>6420</v>
      </c>
      <c r="B1575" s="506">
        <v>45155</v>
      </c>
      <c r="C1575" s="536">
        <v>45139</v>
      </c>
      <c r="D1575" s="508" t="s">
        <v>176</v>
      </c>
      <c r="E1575" s="520" t="s">
        <v>262</v>
      </c>
      <c r="F1575" s="509">
        <v>614.82000000000005</v>
      </c>
      <c r="G1575" s="520" t="s">
        <v>7949</v>
      </c>
      <c r="H1575" s="520" t="s">
        <v>302</v>
      </c>
      <c r="I1575" s="510" t="s">
        <v>7950</v>
      </c>
      <c r="J1575" s="522" t="s">
        <v>923</v>
      </c>
      <c r="K1575" s="522" t="s">
        <v>1188</v>
      </c>
      <c r="L1575" s="511" t="s">
        <v>4137</v>
      </c>
      <c r="M1575" s="522">
        <v>990275855</v>
      </c>
      <c r="N1575" s="506">
        <v>45155</v>
      </c>
      <c r="O1575" s="512">
        <f t="shared" si="73"/>
        <v>8</v>
      </c>
      <c r="P1575" s="512">
        <f t="shared" si="74"/>
        <v>8</v>
      </c>
      <c r="Q1575" s="498" t="str">
        <f t="shared" si="75"/>
        <v>Gastos_com_Pessoal</v>
      </c>
    </row>
    <row r="1576" spans="1:17" ht="25.5" hidden="1" x14ac:dyDescent="0.2">
      <c r="A1576" s="505">
        <v>6421</v>
      </c>
      <c r="B1576" s="506">
        <v>45155</v>
      </c>
      <c r="C1576" s="536">
        <v>45139</v>
      </c>
      <c r="D1576" s="508" t="s">
        <v>176</v>
      </c>
      <c r="E1576" s="520" t="s">
        <v>280</v>
      </c>
      <c r="F1576" s="509">
        <v>1818.45</v>
      </c>
      <c r="G1576" s="530" t="s">
        <v>7899</v>
      </c>
      <c r="H1576" s="520" t="s">
        <v>302</v>
      </c>
      <c r="I1576" s="510" t="s">
        <v>7950</v>
      </c>
      <c r="J1576" s="522" t="s">
        <v>923</v>
      </c>
      <c r="K1576" s="522" t="s">
        <v>1188</v>
      </c>
      <c r="L1576" s="511" t="s">
        <v>4137</v>
      </c>
      <c r="M1576" s="522">
        <v>990275855</v>
      </c>
      <c r="N1576" s="506">
        <v>45155</v>
      </c>
      <c r="O1576" s="512">
        <f t="shared" si="73"/>
        <v>8</v>
      </c>
      <c r="P1576" s="512">
        <f t="shared" si="74"/>
        <v>8</v>
      </c>
      <c r="Q1576" s="498" t="str">
        <f t="shared" si="75"/>
        <v>Gastos_com_Pessoal</v>
      </c>
    </row>
    <row r="1577" spans="1:17" ht="25.5" hidden="1" x14ac:dyDescent="0.2">
      <c r="A1577" s="505">
        <v>6422</v>
      </c>
      <c r="B1577" s="506">
        <v>45155</v>
      </c>
      <c r="C1577" s="533">
        <v>45139</v>
      </c>
      <c r="D1577" s="520" t="s">
        <v>176</v>
      </c>
      <c r="E1577" s="520" t="s">
        <v>262</v>
      </c>
      <c r="F1577" s="509">
        <v>1019.26</v>
      </c>
      <c r="G1577" s="508" t="s">
        <v>7951</v>
      </c>
      <c r="H1577" s="508" t="s">
        <v>419</v>
      </c>
      <c r="I1577" s="508" t="s">
        <v>7155</v>
      </c>
      <c r="J1577" s="524" t="s">
        <v>709</v>
      </c>
      <c r="K1577" s="524" t="s">
        <v>1188</v>
      </c>
      <c r="L1577" s="511" t="s">
        <v>4137</v>
      </c>
      <c r="M1577" s="524">
        <v>990275855</v>
      </c>
      <c r="N1577" s="506">
        <v>45155</v>
      </c>
      <c r="O1577" s="512">
        <f t="shared" si="73"/>
        <v>8</v>
      </c>
      <c r="P1577" s="512">
        <f t="shared" si="74"/>
        <v>8</v>
      </c>
      <c r="Q1577" s="498" t="str">
        <f t="shared" si="75"/>
        <v>Gastos_com_Pessoal</v>
      </c>
    </row>
    <row r="1578" spans="1:17" ht="25.5" hidden="1" x14ac:dyDescent="0.2">
      <c r="A1578" s="505">
        <v>6423</v>
      </c>
      <c r="B1578" s="506">
        <v>45155</v>
      </c>
      <c r="C1578" s="536">
        <v>45139</v>
      </c>
      <c r="D1578" s="508" t="s">
        <v>176</v>
      </c>
      <c r="E1578" s="520" t="s">
        <v>280</v>
      </c>
      <c r="F1578" s="509">
        <v>2873.36</v>
      </c>
      <c r="G1578" s="530" t="s">
        <v>7952</v>
      </c>
      <c r="H1578" s="520" t="s">
        <v>419</v>
      </c>
      <c r="I1578" s="510" t="s">
        <v>7155</v>
      </c>
      <c r="J1578" s="522" t="s">
        <v>709</v>
      </c>
      <c r="K1578" s="522" t="s">
        <v>1188</v>
      </c>
      <c r="L1578" s="511" t="s">
        <v>4137</v>
      </c>
      <c r="M1578" s="522">
        <v>990275855</v>
      </c>
      <c r="N1578" s="506">
        <v>45155</v>
      </c>
      <c r="O1578" s="512">
        <f t="shared" si="73"/>
        <v>8</v>
      </c>
      <c r="P1578" s="512">
        <f t="shared" si="74"/>
        <v>8</v>
      </c>
      <c r="Q1578" s="498" t="str">
        <f t="shared" si="75"/>
        <v>Gastos_com_Pessoal</v>
      </c>
    </row>
    <row r="1579" spans="1:17" ht="25.5" hidden="1" x14ac:dyDescent="0.2">
      <c r="A1579" s="505">
        <v>6424</v>
      </c>
      <c r="B1579" s="506">
        <v>45155</v>
      </c>
      <c r="C1579" s="536">
        <v>45139</v>
      </c>
      <c r="D1579" s="508" t="s">
        <v>176</v>
      </c>
      <c r="E1579" s="520" t="s">
        <v>262</v>
      </c>
      <c r="F1579" s="509">
        <v>1062.02</v>
      </c>
      <c r="G1579" s="520" t="s">
        <v>7953</v>
      </c>
      <c r="H1579" s="520" t="s">
        <v>421</v>
      </c>
      <c r="I1579" s="510" t="s">
        <v>7954</v>
      </c>
      <c r="J1579" s="522" t="s">
        <v>713</v>
      </c>
      <c r="K1579" s="522" t="s">
        <v>1188</v>
      </c>
      <c r="L1579" s="511" t="s">
        <v>4137</v>
      </c>
      <c r="M1579" s="522">
        <v>990275855</v>
      </c>
      <c r="N1579" s="506">
        <v>45155</v>
      </c>
      <c r="O1579" s="512">
        <f t="shared" si="73"/>
        <v>8</v>
      </c>
      <c r="P1579" s="512">
        <f t="shared" si="74"/>
        <v>8</v>
      </c>
      <c r="Q1579" s="498" t="str">
        <f t="shared" si="75"/>
        <v>Gastos_com_Pessoal</v>
      </c>
    </row>
    <row r="1580" spans="1:17" ht="25.5" hidden="1" x14ac:dyDescent="0.2">
      <c r="A1580" s="505">
        <v>6425</v>
      </c>
      <c r="B1580" s="506">
        <v>45155</v>
      </c>
      <c r="C1580" s="533">
        <v>45139</v>
      </c>
      <c r="D1580" s="520" t="s">
        <v>176</v>
      </c>
      <c r="E1580" s="520" t="s">
        <v>280</v>
      </c>
      <c r="F1580" s="509">
        <v>2882.14</v>
      </c>
      <c r="G1580" s="508" t="s">
        <v>7955</v>
      </c>
      <c r="H1580" s="508" t="s">
        <v>421</v>
      </c>
      <c r="I1580" s="508" t="s">
        <v>7954</v>
      </c>
      <c r="J1580" s="524" t="s">
        <v>713</v>
      </c>
      <c r="K1580" s="524" t="s">
        <v>1188</v>
      </c>
      <c r="L1580" s="511" t="s">
        <v>4137</v>
      </c>
      <c r="M1580" s="524">
        <v>990275855</v>
      </c>
      <c r="N1580" s="532">
        <v>45155</v>
      </c>
      <c r="O1580" s="512">
        <f t="shared" si="73"/>
        <v>8</v>
      </c>
      <c r="P1580" s="512">
        <f t="shared" si="74"/>
        <v>8</v>
      </c>
      <c r="Q1580" s="498" t="str">
        <f t="shared" si="75"/>
        <v>Gastos_com_Pessoal</v>
      </c>
    </row>
    <row r="1581" spans="1:17" ht="25.5" hidden="1" x14ac:dyDescent="0.2">
      <c r="A1581" s="505">
        <v>6426</v>
      </c>
      <c r="B1581" s="506">
        <v>45155</v>
      </c>
      <c r="C1581" s="507">
        <v>45139</v>
      </c>
      <c r="D1581" s="508" t="s">
        <v>176</v>
      </c>
      <c r="E1581" s="520" t="s">
        <v>262</v>
      </c>
      <c r="F1581" s="509">
        <v>903.34</v>
      </c>
      <c r="G1581" s="520" t="s">
        <v>7956</v>
      </c>
      <c r="H1581" s="520" t="s">
        <v>416</v>
      </c>
      <c r="I1581" s="510" t="s">
        <v>7957</v>
      </c>
      <c r="J1581" s="522" t="s">
        <v>946</v>
      </c>
      <c r="K1581" s="522" t="s">
        <v>1188</v>
      </c>
      <c r="L1581" s="511" t="s">
        <v>4137</v>
      </c>
      <c r="M1581" s="522">
        <v>990275855</v>
      </c>
      <c r="N1581" s="506">
        <v>45155</v>
      </c>
      <c r="O1581" s="512">
        <f t="shared" si="73"/>
        <v>8</v>
      </c>
      <c r="P1581" s="512">
        <f t="shared" si="74"/>
        <v>8</v>
      </c>
      <c r="Q1581" s="498" t="str">
        <f t="shared" si="75"/>
        <v>Gastos_com_Pessoal</v>
      </c>
    </row>
    <row r="1582" spans="1:17" ht="25.5" hidden="1" x14ac:dyDescent="0.2">
      <c r="A1582" s="505">
        <v>6427</v>
      </c>
      <c r="B1582" s="546">
        <v>45155</v>
      </c>
      <c r="C1582" s="464">
        <v>45139</v>
      </c>
      <c r="D1582" s="508" t="s">
        <v>176</v>
      </c>
      <c r="E1582" s="455" t="s">
        <v>280</v>
      </c>
      <c r="F1582" s="460">
        <v>2538.5300000000002</v>
      </c>
      <c r="G1582" s="455" t="s">
        <v>7958</v>
      </c>
      <c r="H1582" s="455" t="s">
        <v>416</v>
      </c>
      <c r="I1582" s="455" t="s">
        <v>7957</v>
      </c>
      <c r="J1582" s="498" t="s">
        <v>946</v>
      </c>
      <c r="K1582" s="489" t="s">
        <v>1188</v>
      </c>
      <c r="L1582" s="511" t="s">
        <v>4137</v>
      </c>
      <c r="M1582" s="465">
        <v>990275855</v>
      </c>
      <c r="N1582" s="608">
        <v>45155</v>
      </c>
      <c r="O1582" s="512">
        <f t="shared" si="73"/>
        <v>8</v>
      </c>
      <c r="P1582" s="512">
        <f t="shared" si="74"/>
        <v>8</v>
      </c>
      <c r="Q1582" s="498" t="str">
        <f t="shared" si="75"/>
        <v>Gastos_com_Pessoal</v>
      </c>
    </row>
    <row r="1583" spans="1:17" ht="25.5" hidden="1" x14ac:dyDescent="0.2">
      <c r="A1583" s="505">
        <v>6428</v>
      </c>
      <c r="B1583" s="506">
        <v>45155</v>
      </c>
      <c r="C1583" s="533">
        <v>45139</v>
      </c>
      <c r="D1583" s="508" t="s">
        <v>176</v>
      </c>
      <c r="E1583" s="520" t="s">
        <v>262</v>
      </c>
      <c r="F1583" s="509">
        <v>902.64</v>
      </c>
      <c r="G1583" s="510" t="s">
        <v>7959</v>
      </c>
      <c r="H1583" s="520" t="s">
        <v>1032</v>
      </c>
      <c r="I1583" s="510" t="s">
        <v>7960</v>
      </c>
      <c r="J1583" s="522" t="s">
        <v>1044</v>
      </c>
      <c r="K1583" s="522" t="s">
        <v>1188</v>
      </c>
      <c r="L1583" s="511" t="s">
        <v>4137</v>
      </c>
      <c r="M1583" s="522">
        <v>990275855</v>
      </c>
      <c r="N1583" s="506">
        <v>45155</v>
      </c>
      <c r="O1583" s="512">
        <f t="shared" si="73"/>
        <v>8</v>
      </c>
      <c r="P1583" s="512">
        <f t="shared" si="74"/>
        <v>8</v>
      </c>
      <c r="Q1583" s="498" t="str">
        <f t="shared" si="75"/>
        <v>Gastos_com_Pessoal</v>
      </c>
    </row>
    <row r="1584" spans="1:17" ht="25.5" hidden="1" x14ac:dyDescent="0.2">
      <c r="A1584" s="505">
        <v>6429</v>
      </c>
      <c r="B1584" s="506">
        <v>45155</v>
      </c>
      <c r="C1584" s="536">
        <v>45139</v>
      </c>
      <c r="D1584" s="508" t="s">
        <v>176</v>
      </c>
      <c r="E1584" s="520" t="s">
        <v>280</v>
      </c>
      <c r="F1584" s="509">
        <v>2565.0700000000002</v>
      </c>
      <c r="G1584" s="508" t="s">
        <v>7961</v>
      </c>
      <c r="H1584" s="520" t="s">
        <v>1032</v>
      </c>
      <c r="I1584" s="510" t="s">
        <v>7960</v>
      </c>
      <c r="J1584" s="522" t="s">
        <v>1044</v>
      </c>
      <c r="K1584" s="522" t="s">
        <v>1188</v>
      </c>
      <c r="L1584" s="511" t="s">
        <v>4137</v>
      </c>
      <c r="M1584" s="522">
        <v>990275855</v>
      </c>
      <c r="N1584" s="506">
        <v>45155</v>
      </c>
      <c r="O1584" s="512">
        <f t="shared" si="73"/>
        <v>8</v>
      </c>
      <c r="P1584" s="512">
        <f t="shared" si="74"/>
        <v>8</v>
      </c>
      <c r="Q1584" s="498" t="str">
        <f t="shared" si="75"/>
        <v>Gastos_com_Pessoal</v>
      </c>
    </row>
    <row r="1585" spans="1:17" ht="25.5" hidden="1" x14ac:dyDescent="0.2">
      <c r="A1585" s="505">
        <v>6430</v>
      </c>
      <c r="B1585" s="506">
        <v>45155</v>
      </c>
      <c r="C1585" s="536">
        <v>45139</v>
      </c>
      <c r="D1585" s="508" t="s">
        <v>176</v>
      </c>
      <c r="E1585" s="520" t="s">
        <v>262</v>
      </c>
      <c r="F1585" s="509">
        <v>1081.02</v>
      </c>
      <c r="G1585" s="508" t="s">
        <v>7962</v>
      </c>
      <c r="H1585" s="520" t="s">
        <v>1032</v>
      </c>
      <c r="I1585" s="510" t="s">
        <v>7963</v>
      </c>
      <c r="J1585" s="531" t="s">
        <v>500</v>
      </c>
      <c r="K1585" s="522" t="s">
        <v>1188</v>
      </c>
      <c r="L1585" s="511" t="s">
        <v>4137</v>
      </c>
      <c r="M1585" s="522">
        <v>990275855</v>
      </c>
      <c r="N1585" s="506">
        <v>45155</v>
      </c>
      <c r="O1585" s="512">
        <f t="shared" si="73"/>
        <v>8</v>
      </c>
      <c r="P1585" s="512">
        <f t="shared" si="74"/>
        <v>8</v>
      </c>
      <c r="Q1585" s="498" t="str">
        <f t="shared" si="75"/>
        <v>Gastos_com_Pessoal</v>
      </c>
    </row>
    <row r="1586" spans="1:17" ht="25.5" hidden="1" x14ac:dyDescent="0.2">
      <c r="A1586" s="505">
        <v>6431</v>
      </c>
      <c r="B1586" s="506">
        <v>45155</v>
      </c>
      <c r="C1586" s="536">
        <v>45139</v>
      </c>
      <c r="D1586" s="508" t="s">
        <v>176</v>
      </c>
      <c r="E1586" s="520" t="s">
        <v>280</v>
      </c>
      <c r="F1586" s="509">
        <v>2964.44</v>
      </c>
      <c r="G1586" s="520" t="s">
        <v>7964</v>
      </c>
      <c r="H1586" s="520" t="s">
        <v>1032</v>
      </c>
      <c r="I1586" s="510" t="s">
        <v>7963</v>
      </c>
      <c r="J1586" s="522" t="s">
        <v>500</v>
      </c>
      <c r="K1586" s="522" t="s">
        <v>1188</v>
      </c>
      <c r="L1586" s="511" t="s">
        <v>4137</v>
      </c>
      <c r="M1586" s="522">
        <v>990275855</v>
      </c>
      <c r="N1586" s="506">
        <v>45155</v>
      </c>
      <c r="O1586" s="512">
        <f t="shared" si="73"/>
        <v>8</v>
      </c>
      <c r="P1586" s="512">
        <f t="shared" si="74"/>
        <v>8</v>
      </c>
      <c r="Q1586" s="498" t="str">
        <f t="shared" si="75"/>
        <v>Gastos_com_Pessoal</v>
      </c>
    </row>
    <row r="1587" spans="1:17" ht="25.5" hidden="1" x14ac:dyDescent="0.2">
      <c r="A1587" s="505">
        <v>6432</v>
      </c>
      <c r="B1587" s="506">
        <v>45155</v>
      </c>
      <c r="C1587" s="536">
        <v>45139</v>
      </c>
      <c r="D1587" s="508" t="s">
        <v>176</v>
      </c>
      <c r="E1587" s="520" t="s">
        <v>262</v>
      </c>
      <c r="F1587" s="509">
        <v>1044.6099999999999</v>
      </c>
      <c r="G1587" s="508" t="s">
        <v>7965</v>
      </c>
      <c r="H1587" s="520" t="s">
        <v>1032</v>
      </c>
      <c r="I1587" s="510" t="s">
        <v>7966</v>
      </c>
      <c r="J1587" s="522" t="s">
        <v>452</v>
      </c>
      <c r="K1587" s="522" t="s">
        <v>1188</v>
      </c>
      <c r="L1587" s="511" t="s">
        <v>4137</v>
      </c>
      <c r="M1587" s="522">
        <v>990275855</v>
      </c>
      <c r="N1587" s="506">
        <v>45155</v>
      </c>
      <c r="O1587" s="512">
        <f t="shared" si="73"/>
        <v>8</v>
      </c>
      <c r="P1587" s="512">
        <f t="shared" si="74"/>
        <v>8</v>
      </c>
      <c r="Q1587" s="498" t="str">
        <f t="shared" si="75"/>
        <v>Gastos_com_Pessoal</v>
      </c>
    </row>
    <row r="1588" spans="1:17" ht="25.5" hidden="1" x14ac:dyDescent="0.2">
      <c r="A1588" s="505">
        <v>6433</v>
      </c>
      <c r="B1588" s="506">
        <v>45155</v>
      </c>
      <c r="C1588" s="536">
        <v>45139</v>
      </c>
      <c r="D1588" s="508" t="s">
        <v>176</v>
      </c>
      <c r="E1588" s="520" t="s">
        <v>280</v>
      </c>
      <c r="F1588" s="509">
        <v>2888.03</v>
      </c>
      <c r="G1588" s="508" t="s">
        <v>7967</v>
      </c>
      <c r="H1588" s="520" t="s">
        <v>1032</v>
      </c>
      <c r="I1588" s="510" t="s">
        <v>7966</v>
      </c>
      <c r="J1588" s="522" t="s">
        <v>452</v>
      </c>
      <c r="K1588" s="522" t="s">
        <v>1188</v>
      </c>
      <c r="L1588" s="511" t="s">
        <v>4137</v>
      </c>
      <c r="M1588" s="522">
        <v>990275855</v>
      </c>
      <c r="N1588" s="506">
        <v>45155</v>
      </c>
      <c r="O1588" s="512">
        <f t="shared" si="73"/>
        <v>8</v>
      </c>
      <c r="P1588" s="512">
        <f t="shared" si="74"/>
        <v>8</v>
      </c>
      <c r="Q1588" s="498" t="str">
        <f t="shared" si="75"/>
        <v>Gastos_com_Pessoal</v>
      </c>
    </row>
    <row r="1589" spans="1:17" ht="25.5" hidden="1" x14ac:dyDescent="0.2">
      <c r="A1589" s="505">
        <v>6434</v>
      </c>
      <c r="B1589" s="506">
        <v>45155</v>
      </c>
      <c r="C1589" s="536">
        <v>45139</v>
      </c>
      <c r="D1589" s="508" t="s">
        <v>176</v>
      </c>
      <c r="E1589" s="520" t="s">
        <v>262</v>
      </c>
      <c r="F1589" s="509">
        <v>690.12</v>
      </c>
      <c r="G1589" s="508" t="s">
        <v>7968</v>
      </c>
      <c r="H1589" s="520" t="s">
        <v>416</v>
      </c>
      <c r="I1589" s="510" t="s">
        <v>7969</v>
      </c>
      <c r="J1589" s="522" t="s">
        <v>635</v>
      </c>
      <c r="K1589" s="522" t="s">
        <v>1188</v>
      </c>
      <c r="L1589" s="511" t="s">
        <v>4137</v>
      </c>
      <c r="M1589" s="522">
        <v>990275855</v>
      </c>
      <c r="N1589" s="506">
        <v>45155</v>
      </c>
      <c r="O1589" s="512">
        <f t="shared" si="73"/>
        <v>8</v>
      </c>
      <c r="P1589" s="512">
        <f t="shared" si="74"/>
        <v>8</v>
      </c>
      <c r="Q1589" s="498" t="str">
        <f t="shared" si="75"/>
        <v>Gastos_com_Pessoal</v>
      </c>
    </row>
    <row r="1590" spans="1:17" ht="25.5" hidden="1" x14ac:dyDescent="0.2">
      <c r="A1590" s="505">
        <v>6435</v>
      </c>
      <c r="B1590" s="506">
        <v>45155</v>
      </c>
      <c r="C1590" s="536">
        <v>45139</v>
      </c>
      <c r="D1590" s="508" t="s">
        <v>176</v>
      </c>
      <c r="E1590" s="520" t="s">
        <v>280</v>
      </c>
      <c r="F1590" s="509">
        <v>2021.82</v>
      </c>
      <c r="G1590" s="508" t="s">
        <v>7899</v>
      </c>
      <c r="H1590" s="520" t="s">
        <v>416</v>
      </c>
      <c r="I1590" s="510" t="s">
        <v>7969</v>
      </c>
      <c r="J1590" s="522" t="s">
        <v>635</v>
      </c>
      <c r="K1590" s="522" t="s">
        <v>1188</v>
      </c>
      <c r="L1590" s="511" t="s">
        <v>4137</v>
      </c>
      <c r="M1590" s="522">
        <v>990275855</v>
      </c>
      <c r="N1590" s="506">
        <v>45155</v>
      </c>
      <c r="O1590" s="512">
        <f t="shared" si="73"/>
        <v>8</v>
      </c>
      <c r="P1590" s="512">
        <f t="shared" si="74"/>
        <v>8</v>
      </c>
      <c r="Q1590" s="498" t="str">
        <f t="shared" si="75"/>
        <v>Gastos_com_Pessoal</v>
      </c>
    </row>
    <row r="1591" spans="1:17" ht="25.5" hidden="1" x14ac:dyDescent="0.2">
      <c r="A1591" s="505">
        <v>6436</v>
      </c>
      <c r="B1591" s="506">
        <v>45155</v>
      </c>
      <c r="C1591" s="536">
        <v>45139</v>
      </c>
      <c r="D1591" s="508" t="s">
        <v>176</v>
      </c>
      <c r="E1591" s="520" t="s">
        <v>262</v>
      </c>
      <c r="F1591" s="509">
        <v>961.06</v>
      </c>
      <c r="G1591" s="508" t="s">
        <v>7970</v>
      </c>
      <c r="H1591" s="520" t="s">
        <v>1032</v>
      </c>
      <c r="I1591" s="510" t="s">
        <v>7971</v>
      </c>
      <c r="J1591" s="522" t="s">
        <v>757</v>
      </c>
      <c r="K1591" s="522" t="s">
        <v>1188</v>
      </c>
      <c r="L1591" s="511" t="s">
        <v>4137</v>
      </c>
      <c r="M1591" s="522">
        <v>990275855</v>
      </c>
      <c r="N1591" s="506">
        <v>45155</v>
      </c>
      <c r="O1591" s="512">
        <f t="shared" si="73"/>
        <v>8</v>
      </c>
      <c r="P1591" s="512">
        <f t="shared" si="74"/>
        <v>8</v>
      </c>
      <c r="Q1591" s="498" t="str">
        <f t="shared" si="75"/>
        <v>Gastos_com_Pessoal</v>
      </c>
    </row>
    <row r="1592" spans="1:17" ht="25.5" hidden="1" x14ac:dyDescent="0.2">
      <c r="A1592" s="505">
        <v>6437</v>
      </c>
      <c r="B1592" s="506">
        <v>45155</v>
      </c>
      <c r="C1592" s="536">
        <v>45139</v>
      </c>
      <c r="D1592" s="508" t="s">
        <v>176</v>
      </c>
      <c r="E1592" s="520" t="s">
        <v>280</v>
      </c>
      <c r="F1592" s="509">
        <v>2669.95</v>
      </c>
      <c r="G1592" s="508" t="s">
        <v>7970</v>
      </c>
      <c r="H1592" s="520" t="s">
        <v>1032</v>
      </c>
      <c r="I1592" s="510" t="s">
        <v>7971</v>
      </c>
      <c r="J1592" s="522" t="s">
        <v>757</v>
      </c>
      <c r="K1592" s="522" t="s">
        <v>1188</v>
      </c>
      <c r="L1592" s="511" t="s">
        <v>4137</v>
      </c>
      <c r="M1592" s="522">
        <v>990275855</v>
      </c>
      <c r="N1592" s="506">
        <v>45155</v>
      </c>
      <c r="O1592" s="512">
        <f t="shared" si="73"/>
        <v>8</v>
      </c>
      <c r="P1592" s="512">
        <f t="shared" si="74"/>
        <v>8</v>
      </c>
      <c r="Q1592" s="498" t="str">
        <f t="shared" si="75"/>
        <v>Gastos_com_Pessoal</v>
      </c>
    </row>
    <row r="1593" spans="1:17" ht="24" hidden="1" x14ac:dyDescent="0.2">
      <c r="A1593" s="505">
        <v>6438</v>
      </c>
      <c r="B1593" s="506">
        <v>45155</v>
      </c>
      <c r="C1593" s="536">
        <v>45139</v>
      </c>
      <c r="D1593" s="508" t="s">
        <v>264</v>
      </c>
      <c r="E1593" s="520" t="s">
        <v>293</v>
      </c>
      <c r="F1593" s="509">
        <v>75</v>
      </c>
      <c r="G1593" s="508" t="s">
        <v>7972</v>
      </c>
      <c r="H1593" s="520" t="s">
        <v>418</v>
      </c>
      <c r="I1593" s="510" t="s">
        <v>7973</v>
      </c>
      <c r="J1593" s="522" t="s">
        <v>4491</v>
      </c>
      <c r="K1593" s="522" t="s">
        <v>1188</v>
      </c>
      <c r="L1593" s="511" t="s">
        <v>4137</v>
      </c>
      <c r="M1593" s="522">
        <v>990275855</v>
      </c>
      <c r="N1593" s="506">
        <v>45155</v>
      </c>
      <c r="O1593" s="512">
        <f t="shared" si="73"/>
        <v>8</v>
      </c>
      <c r="P1593" s="512">
        <f t="shared" si="74"/>
        <v>8</v>
      </c>
      <c r="Q1593" s="498" t="str">
        <f t="shared" si="75"/>
        <v>Gastos_Gerais</v>
      </c>
    </row>
    <row r="1594" spans="1:17" ht="24" hidden="1" x14ac:dyDescent="0.2">
      <c r="A1594" s="505">
        <v>6439</v>
      </c>
      <c r="B1594" s="506">
        <v>45155</v>
      </c>
      <c r="C1594" s="536">
        <v>45139</v>
      </c>
      <c r="D1594" s="508" t="s">
        <v>264</v>
      </c>
      <c r="E1594" s="520" t="s">
        <v>293</v>
      </c>
      <c r="F1594" s="521">
        <v>75</v>
      </c>
      <c r="G1594" s="520" t="s">
        <v>7528</v>
      </c>
      <c r="H1594" s="520" t="s">
        <v>418</v>
      </c>
      <c r="I1594" s="510" t="s">
        <v>7529</v>
      </c>
      <c r="J1594" s="522" t="s">
        <v>6681</v>
      </c>
      <c r="K1594" s="522" t="s">
        <v>1188</v>
      </c>
      <c r="L1594" s="511" t="s">
        <v>4137</v>
      </c>
      <c r="M1594" s="522">
        <v>990275855</v>
      </c>
      <c r="N1594" s="506">
        <v>45155</v>
      </c>
      <c r="O1594" s="512">
        <f t="shared" si="73"/>
        <v>8</v>
      </c>
      <c r="P1594" s="512">
        <f t="shared" si="74"/>
        <v>8</v>
      </c>
      <c r="Q1594" s="498" t="str">
        <f t="shared" si="75"/>
        <v>Gastos_Gerais</v>
      </c>
    </row>
    <row r="1595" spans="1:17" ht="24" hidden="1" x14ac:dyDescent="0.2">
      <c r="A1595" s="505">
        <v>6440</v>
      </c>
      <c r="B1595" s="506">
        <v>45155</v>
      </c>
      <c r="C1595" s="536">
        <v>45139</v>
      </c>
      <c r="D1595" s="508" t="s">
        <v>264</v>
      </c>
      <c r="E1595" s="520" t="s">
        <v>293</v>
      </c>
      <c r="F1595" s="521">
        <v>75</v>
      </c>
      <c r="G1595" s="520" t="s">
        <v>4584</v>
      </c>
      <c r="H1595" s="520" t="s">
        <v>418</v>
      </c>
      <c r="I1595" s="510" t="s">
        <v>4527</v>
      </c>
      <c r="J1595" s="522" t="s">
        <v>465</v>
      </c>
      <c r="K1595" s="522" t="s">
        <v>1188</v>
      </c>
      <c r="L1595" s="511" t="s">
        <v>4137</v>
      </c>
      <c r="M1595" s="522">
        <v>990275855</v>
      </c>
      <c r="N1595" s="506">
        <v>45155</v>
      </c>
      <c r="O1595" s="512">
        <f t="shared" si="73"/>
        <v>8</v>
      </c>
      <c r="P1595" s="512">
        <f t="shared" si="74"/>
        <v>8</v>
      </c>
      <c r="Q1595" s="498" t="str">
        <f t="shared" si="75"/>
        <v>Gastos_Gerais</v>
      </c>
    </row>
    <row r="1596" spans="1:17" ht="25.5" hidden="1" x14ac:dyDescent="0.2">
      <c r="A1596" s="505">
        <v>6441</v>
      </c>
      <c r="B1596" s="532">
        <v>45155</v>
      </c>
      <c r="C1596" s="533">
        <v>45108</v>
      </c>
      <c r="D1596" s="508" t="s">
        <v>176</v>
      </c>
      <c r="E1596" s="508" t="s">
        <v>1</v>
      </c>
      <c r="F1596" s="509">
        <v>83807.429999999993</v>
      </c>
      <c r="G1596" s="508" t="s">
        <v>7974</v>
      </c>
      <c r="H1596" s="520" t="s">
        <v>303</v>
      </c>
      <c r="I1596" s="510" t="s">
        <v>1889</v>
      </c>
      <c r="J1596" s="522" t="s">
        <v>425</v>
      </c>
      <c r="K1596" s="522" t="s">
        <v>1188</v>
      </c>
      <c r="L1596" s="511" t="s">
        <v>1410</v>
      </c>
      <c r="M1596" s="522" t="s">
        <v>425</v>
      </c>
      <c r="N1596" s="506">
        <v>45155</v>
      </c>
      <c r="O1596" s="512">
        <f t="shared" si="73"/>
        <v>8</v>
      </c>
      <c r="P1596" s="512">
        <f t="shared" si="74"/>
        <v>7</v>
      </c>
      <c r="Q1596" s="498" t="str">
        <f t="shared" si="75"/>
        <v>Gastos_com_Pessoal</v>
      </c>
    </row>
    <row r="1597" spans="1:17" ht="25.5" hidden="1" x14ac:dyDescent="0.2">
      <c r="A1597" s="505">
        <v>6442</v>
      </c>
      <c r="B1597" s="532">
        <v>45155</v>
      </c>
      <c r="C1597" s="533">
        <v>45108</v>
      </c>
      <c r="D1597" s="508" t="s">
        <v>176</v>
      </c>
      <c r="E1597" s="508" t="s">
        <v>1</v>
      </c>
      <c r="F1597" s="509">
        <v>268761.27</v>
      </c>
      <c r="G1597" s="508" t="s">
        <v>7975</v>
      </c>
      <c r="H1597" s="520" t="s">
        <v>303</v>
      </c>
      <c r="I1597" s="510" t="s">
        <v>4586</v>
      </c>
      <c r="J1597" s="522" t="s">
        <v>425</v>
      </c>
      <c r="K1597" s="522" t="s">
        <v>1188</v>
      </c>
      <c r="L1597" s="511" t="s">
        <v>1410</v>
      </c>
      <c r="M1597" s="522" t="s">
        <v>425</v>
      </c>
      <c r="N1597" s="506">
        <v>45155</v>
      </c>
      <c r="O1597" s="512">
        <f t="shared" si="73"/>
        <v>8</v>
      </c>
      <c r="P1597" s="512">
        <f t="shared" si="74"/>
        <v>7</v>
      </c>
      <c r="Q1597" s="498" t="str">
        <f t="shared" si="75"/>
        <v>Gastos_com_Pessoal</v>
      </c>
    </row>
    <row r="1598" spans="1:17" ht="25.5" hidden="1" x14ac:dyDescent="0.2">
      <c r="A1598" s="505">
        <v>6443</v>
      </c>
      <c r="B1598" s="532">
        <v>45155</v>
      </c>
      <c r="C1598" s="533">
        <v>45108</v>
      </c>
      <c r="D1598" s="508" t="s">
        <v>176</v>
      </c>
      <c r="E1598" s="508" t="s">
        <v>245</v>
      </c>
      <c r="F1598" s="509">
        <v>140861.5</v>
      </c>
      <c r="G1598" s="508" t="s">
        <v>7976</v>
      </c>
      <c r="H1598" s="520" t="s">
        <v>303</v>
      </c>
      <c r="I1598" s="510" t="s">
        <v>4588</v>
      </c>
      <c r="J1598" s="522" t="s">
        <v>425</v>
      </c>
      <c r="K1598" s="522" t="s">
        <v>1188</v>
      </c>
      <c r="L1598" s="511" t="s">
        <v>1410</v>
      </c>
      <c r="M1598" s="522" t="s">
        <v>425</v>
      </c>
      <c r="N1598" s="506">
        <v>45155</v>
      </c>
      <c r="O1598" s="512">
        <f t="shared" si="73"/>
        <v>8</v>
      </c>
      <c r="P1598" s="512">
        <f t="shared" si="74"/>
        <v>7</v>
      </c>
      <c r="Q1598" s="498" t="str">
        <f t="shared" si="75"/>
        <v>Gastos_com_Pessoal</v>
      </c>
    </row>
    <row r="1599" spans="1:17" ht="24" hidden="1" x14ac:dyDescent="0.2">
      <c r="A1599" s="505">
        <v>6444</v>
      </c>
      <c r="B1599" s="506">
        <v>45155</v>
      </c>
      <c r="C1599" s="536">
        <v>45139</v>
      </c>
      <c r="D1599" s="508" t="s">
        <v>264</v>
      </c>
      <c r="E1599" s="520" t="s">
        <v>65</v>
      </c>
      <c r="F1599" s="521">
        <v>104.13</v>
      </c>
      <c r="G1599" s="520" t="s">
        <v>7977</v>
      </c>
      <c r="H1599" s="520" t="s">
        <v>414</v>
      </c>
      <c r="I1599" s="510" t="s">
        <v>6700</v>
      </c>
      <c r="J1599" s="522" t="s">
        <v>7677</v>
      </c>
      <c r="K1599" s="522" t="s">
        <v>1157</v>
      </c>
      <c r="L1599" s="511" t="s">
        <v>1157</v>
      </c>
      <c r="M1599" s="522">
        <v>34640490</v>
      </c>
      <c r="N1599" s="506">
        <v>45155</v>
      </c>
      <c r="O1599" s="512">
        <f t="shared" si="73"/>
        <v>8</v>
      </c>
      <c r="P1599" s="512">
        <f t="shared" si="74"/>
        <v>8</v>
      </c>
      <c r="Q1599" s="498" t="str">
        <f t="shared" si="75"/>
        <v>Gastos_Gerais</v>
      </c>
    </row>
    <row r="1600" spans="1:17" ht="24" hidden="1" x14ac:dyDescent="0.2">
      <c r="A1600" s="505">
        <v>6445</v>
      </c>
      <c r="B1600" s="506">
        <v>45155</v>
      </c>
      <c r="C1600" s="536">
        <v>45108</v>
      </c>
      <c r="D1600" s="508" t="s">
        <v>264</v>
      </c>
      <c r="E1600" s="520" t="s">
        <v>180</v>
      </c>
      <c r="F1600" s="521">
        <v>1550</v>
      </c>
      <c r="G1600" s="520" t="s">
        <v>1671</v>
      </c>
      <c r="H1600" s="520" t="s">
        <v>303</v>
      </c>
      <c r="I1600" s="510" t="s">
        <v>1672</v>
      </c>
      <c r="J1600" s="522" t="s">
        <v>1673</v>
      </c>
      <c r="K1600" s="522" t="s">
        <v>1157</v>
      </c>
      <c r="L1600" s="511" t="s">
        <v>32</v>
      </c>
      <c r="M1600" s="522">
        <v>656772</v>
      </c>
      <c r="N1600" s="506">
        <v>45155</v>
      </c>
      <c r="O1600" s="512">
        <f t="shared" si="73"/>
        <v>8</v>
      </c>
      <c r="P1600" s="512">
        <f t="shared" si="74"/>
        <v>7</v>
      </c>
      <c r="Q1600" s="498" t="str">
        <f t="shared" si="75"/>
        <v>Gastos_Gerais</v>
      </c>
    </row>
    <row r="1601" spans="1:17" ht="25.5" hidden="1" x14ac:dyDescent="0.2">
      <c r="A1601" s="505">
        <v>6446</v>
      </c>
      <c r="B1601" s="529">
        <v>45155</v>
      </c>
      <c r="C1601" s="507">
        <v>45139</v>
      </c>
      <c r="D1601" s="508" t="s">
        <v>176</v>
      </c>
      <c r="E1601" s="508" t="s">
        <v>158</v>
      </c>
      <c r="F1601" s="509">
        <v>174.16</v>
      </c>
      <c r="G1601" s="508" t="s">
        <v>8353</v>
      </c>
      <c r="H1601" s="510" t="s">
        <v>303</v>
      </c>
      <c r="I1601" s="510" t="s">
        <v>6221</v>
      </c>
      <c r="J1601" s="522" t="s">
        <v>1405</v>
      </c>
      <c r="K1601" s="522" t="s">
        <v>1157</v>
      </c>
      <c r="L1601" s="511" t="s">
        <v>1995</v>
      </c>
      <c r="M1601" s="511" t="s">
        <v>7978</v>
      </c>
      <c r="N1601" s="506">
        <v>45156</v>
      </c>
      <c r="O1601" s="512">
        <f t="shared" si="73"/>
        <v>8</v>
      </c>
      <c r="P1601" s="512">
        <f t="shared" si="74"/>
        <v>8</v>
      </c>
      <c r="Q1601" s="498" t="str">
        <f t="shared" si="75"/>
        <v>Gastos_com_Pessoal</v>
      </c>
    </row>
    <row r="1602" spans="1:17" ht="24" hidden="1" x14ac:dyDescent="0.2">
      <c r="A1602" s="505">
        <v>6447</v>
      </c>
      <c r="B1602" s="529">
        <v>45155</v>
      </c>
      <c r="C1602" s="507">
        <v>45139</v>
      </c>
      <c r="D1602" s="508" t="s">
        <v>264</v>
      </c>
      <c r="E1602" s="508" t="s">
        <v>290</v>
      </c>
      <c r="F1602" s="509">
        <v>177.1</v>
      </c>
      <c r="G1602" s="508" t="s">
        <v>7979</v>
      </c>
      <c r="H1602" s="510" t="s">
        <v>419</v>
      </c>
      <c r="I1602" s="510" t="s">
        <v>4473</v>
      </c>
      <c r="J1602" s="511" t="s">
        <v>4474</v>
      </c>
      <c r="K1602" s="511" t="s">
        <v>1157</v>
      </c>
      <c r="L1602" s="511" t="s">
        <v>32</v>
      </c>
      <c r="M1602" s="511">
        <v>5013</v>
      </c>
      <c r="N1602" s="506">
        <v>45146</v>
      </c>
      <c r="O1602" s="512">
        <f t="shared" si="73"/>
        <v>8</v>
      </c>
      <c r="P1602" s="512">
        <f t="shared" si="74"/>
        <v>8</v>
      </c>
      <c r="Q1602" s="498" t="str">
        <f t="shared" si="75"/>
        <v>Gastos_Gerais</v>
      </c>
    </row>
    <row r="1603" spans="1:17" ht="24" hidden="1" x14ac:dyDescent="0.2">
      <c r="A1603" s="505">
        <v>6448</v>
      </c>
      <c r="B1603" s="529">
        <v>45155</v>
      </c>
      <c r="C1603" s="507">
        <v>45139</v>
      </c>
      <c r="D1603" s="508" t="s">
        <v>264</v>
      </c>
      <c r="E1603" s="520" t="s">
        <v>138</v>
      </c>
      <c r="F1603" s="521">
        <v>706.7</v>
      </c>
      <c r="G1603" s="510" t="s">
        <v>138</v>
      </c>
      <c r="H1603" s="520" t="s">
        <v>419</v>
      </c>
      <c r="I1603" s="510" t="s">
        <v>1237</v>
      </c>
      <c r="J1603" s="522" t="s">
        <v>7980</v>
      </c>
      <c r="K1603" s="522" t="s">
        <v>1157</v>
      </c>
      <c r="L1603" s="511" t="s">
        <v>32</v>
      </c>
      <c r="M1603" s="522">
        <v>12199</v>
      </c>
      <c r="N1603" s="506">
        <v>45142</v>
      </c>
      <c r="O1603" s="512">
        <f t="shared" si="73"/>
        <v>8</v>
      </c>
      <c r="P1603" s="512">
        <f t="shared" si="74"/>
        <v>8</v>
      </c>
      <c r="Q1603" s="498" t="str">
        <f t="shared" si="75"/>
        <v>Gastos_Gerais</v>
      </c>
    </row>
    <row r="1604" spans="1:17" ht="24" hidden="1" x14ac:dyDescent="0.2">
      <c r="A1604" s="505">
        <v>6449</v>
      </c>
      <c r="B1604" s="506">
        <v>45155</v>
      </c>
      <c r="C1604" s="536">
        <v>45139</v>
      </c>
      <c r="D1604" s="508" t="s">
        <v>264</v>
      </c>
      <c r="E1604" s="508" t="s">
        <v>398</v>
      </c>
      <c r="F1604" s="521">
        <v>595.04</v>
      </c>
      <c r="G1604" s="520" t="s">
        <v>1271</v>
      </c>
      <c r="H1604" s="520" t="s">
        <v>493</v>
      </c>
      <c r="I1604" s="510" t="s">
        <v>7581</v>
      </c>
      <c r="J1604" s="522" t="s">
        <v>1804</v>
      </c>
      <c r="K1604" s="524" t="s">
        <v>1157</v>
      </c>
      <c r="L1604" s="524" t="s">
        <v>32</v>
      </c>
      <c r="M1604" s="522">
        <v>38828</v>
      </c>
      <c r="N1604" s="506">
        <v>45146</v>
      </c>
      <c r="O1604" s="512">
        <f t="shared" si="73"/>
        <v>8</v>
      </c>
      <c r="P1604" s="512">
        <f t="shared" si="74"/>
        <v>8</v>
      </c>
      <c r="Q1604" s="498" t="str">
        <f t="shared" si="75"/>
        <v>Gastos_Gerais</v>
      </c>
    </row>
    <row r="1605" spans="1:17" ht="24" hidden="1" x14ac:dyDescent="0.2">
      <c r="A1605" s="505">
        <v>6450</v>
      </c>
      <c r="B1605" s="506">
        <v>45155</v>
      </c>
      <c r="C1605" s="536">
        <v>45139</v>
      </c>
      <c r="D1605" s="508" t="s">
        <v>264</v>
      </c>
      <c r="E1605" s="520" t="s">
        <v>398</v>
      </c>
      <c r="F1605" s="521">
        <v>1683.41</v>
      </c>
      <c r="G1605" s="508" t="s">
        <v>1271</v>
      </c>
      <c r="H1605" s="520" t="s">
        <v>421</v>
      </c>
      <c r="I1605" s="510" t="s">
        <v>7581</v>
      </c>
      <c r="J1605" s="511" t="s">
        <v>1804</v>
      </c>
      <c r="K1605" s="511" t="s">
        <v>1157</v>
      </c>
      <c r="L1605" s="511" t="s">
        <v>32</v>
      </c>
      <c r="M1605" s="522">
        <v>38831</v>
      </c>
      <c r="N1605" s="506">
        <v>45146</v>
      </c>
      <c r="O1605" s="512">
        <f t="shared" ref="O1605:O1668" si="76">IF(B1605=0,0,IF(YEAR(B1605)=$P$1,MONTH(B1605)-$O$1+1,(YEAR(B1605)-$P$1)*12-$O$1+1+MONTH(B1605)))</f>
        <v>8</v>
      </c>
      <c r="P1605" s="512">
        <f t="shared" ref="P1605:P1668" si="77">IF(C1605=0,0,IF(YEAR(C1605)=$P$1,MONTH(C1605)-$O$1+1,(YEAR(C1605)-$P$1)*12-$O$1+1+MONTH(C1605)))</f>
        <v>8</v>
      </c>
      <c r="Q1605" s="498" t="str">
        <f t="shared" ref="Q1605:Q1668" si="78">SUBSTITUTE(D1605," ","_")</f>
        <v>Gastos_Gerais</v>
      </c>
    </row>
    <row r="1606" spans="1:17" ht="24" hidden="1" x14ac:dyDescent="0.2">
      <c r="A1606" s="505">
        <v>6451</v>
      </c>
      <c r="B1606" s="506">
        <v>45155</v>
      </c>
      <c r="C1606" s="536">
        <v>45139</v>
      </c>
      <c r="D1606" s="508" t="s">
        <v>264</v>
      </c>
      <c r="E1606" s="520" t="s">
        <v>398</v>
      </c>
      <c r="F1606" s="521">
        <v>1254.32</v>
      </c>
      <c r="G1606" s="520" t="s">
        <v>1271</v>
      </c>
      <c r="H1606" s="520" t="s">
        <v>414</v>
      </c>
      <c r="I1606" s="510" t="s">
        <v>7581</v>
      </c>
      <c r="J1606" s="522" t="s">
        <v>1804</v>
      </c>
      <c r="K1606" s="511" t="s">
        <v>1157</v>
      </c>
      <c r="L1606" s="511" t="s">
        <v>32</v>
      </c>
      <c r="M1606" s="522">
        <v>38829</v>
      </c>
      <c r="N1606" s="506">
        <v>45146</v>
      </c>
      <c r="O1606" s="512">
        <f t="shared" si="76"/>
        <v>8</v>
      </c>
      <c r="P1606" s="512">
        <f t="shared" si="77"/>
        <v>8</v>
      </c>
      <c r="Q1606" s="498" t="str">
        <f t="shared" si="78"/>
        <v>Gastos_Gerais</v>
      </c>
    </row>
    <row r="1607" spans="1:17" ht="48" hidden="1" x14ac:dyDescent="0.2">
      <c r="A1607" s="505">
        <v>6452</v>
      </c>
      <c r="B1607" s="506">
        <v>45155</v>
      </c>
      <c r="C1607" s="533">
        <v>45139</v>
      </c>
      <c r="D1607" s="508" t="s">
        <v>264</v>
      </c>
      <c r="E1607" s="508" t="s">
        <v>86</v>
      </c>
      <c r="F1607" s="509">
        <v>190</v>
      </c>
      <c r="G1607" s="520" t="s">
        <v>8354</v>
      </c>
      <c r="H1607" s="508" t="s">
        <v>420</v>
      </c>
      <c r="I1607" s="508" t="s">
        <v>8355</v>
      </c>
      <c r="J1607" s="524" t="s">
        <v>7981</v>
      </c>
      <c r="K1607" s="524" t="s">
        <v>1157</v>
      </c>
      <c r="L1607" s="524" t="s">
        <v>32</v>
      </c>
      <c r="M1607" s="524">
        <v>2023710</v>
      </c>
      <c r="N1607" s="532">
        <v>45140</v>
      </c>
      <c r="O1607" s="512">
        <f t="shared" si="76"/>
        <v>8</v>
      </c>
      <c r="P1607" s="512">
        <f t="shared" si="77"/>
        <v>8</v>
      </c>
      <c r="Q1607" s="498" t="str">
        <f t="shared" si="78"/>
        <v>Gastos_Gerais</v>
      </c>
    </row>
    <row r="1608" spans="1:17" hidden="1" x14ac:dyDescent="0.2">
      <c r="A1608" s="505">
        <v>6453</v>
      </c>
      <c r="B1608" s="506">
        <v>45155</v>
      </c>
      <c r="C1608" s="533">
        <v>45108</v>
      </c>
      <c r="D1608" s="508" t="s">
        <v>264</v>
      </c>
      <c r="E1608" s="508" t="s">
        <v>412</v>
      </c>
      <c r="F1608" s="509">
        <v>1915.96</v>
      </c>
      <c r="G1608" s="520" t="s">
        <v>7504</v>
      </c>
      <c r="H1608" s="508" t="s">
        <v>493</v>
      </c>
      <c r="I1608" s="508" t="s">
        <v>6005</v>
      </c>
      <c r="J1608" s="524" t="s">
        <v>1784</v>
      </c>
      <c r="K1608" s="524" t="s">
        <v>1157</v>
      </c>
      <c r="L1608" s="524" t="s">
        <v>32</v>
      </c>
      <c r="M1608" s="524">
        <v>2023331</v>
      </c>
      <c r="N1608" s="532">
        <v>45148</v>
      </c>
      <c r="O1608" s="512">
        <f t="shared" si="76"/>
        <v>8</v>
      </c>
      <c r="P1608" s="512">
        <f t="shared" si="77"/>
        <v>7</v>
      </c>
      <c r="Q1608" s="498" t="str">
        <f t="shared" si="78"/>
        <v>Gastos_Gerais</v>
      </c>
    </row>
    <row r="1609" spans="1:17" hidden="1" x14ac:dyDescent="0.2">
      <c r="A1609" s="505">
        <v>6454</v>
      </c>
      <c r="B1609" s="506">
        <v>45155</v>
      </c>
      <c r="C1609" s="533">
        <v>45108</v>
      </c>
      <c r="D1609" s="508" t="s">
        <v>264</v>
      </c>
      <c r="E1609" s="508" t="s">
        <v>412</v>
      </c>
      <c r="F1609" s="509">
        <v>1869.4</v>
      </c>
      <c r="G1609" s="520" t="s">
        <v>7503</v>
      </c>
      <c r="H1609" s="508" t="s">
        <v>419</v>
      </c>
      <c r="I1609" s="508" t="s">
        <v>6005</v>
      </c>
      <c r="J1609" s="524" t="s">
        <v>1784</v>
      </c>
      <c r="K1609" s="524" t="s">
        <v>1157</v>
      </c>
      <c r="L1609" s="524" t="s">
        <v>32</v>
      </c>
      <c r="M1609" s="524">
        <v>2023327</v>
      </c>
      <c r="N1609" s="532">
        <v>45148</v>
      </c>
      <c r="O1609" s="512">
        <f t="shared" si="76"/>
        <v>8</v>
      </c>
      <c r="P1609" s="512">
        <f t="shared" si="77"/>
        <v>7</v>
      </c>
      <c r="Q1609" s="498" t="str">
        <f t="shared" si="78"/>
        <v>Gastos_Gerais</v>
      </c>
    </row>
    <row r="1610" spans="1:17" hidden="1" x14ac:dyDescent="0.2">
      <c r="A1610" s="505">
        <v>6455</v>
      </c>
      <c r="B1610" s="506">
        <v>45155</v>
      </c>
      <c r="C1610" s="533">
        <v>45108</v>
      </c>
      <c r="D1610" s="508" t="s">
        <v>264</v>
      </c>
      <c r="E1610" s="508" t="s">
        <v>412</v>
      </c>
      <c r="F1610" s="509">
        <v>1316</v>
      </c>
      <c r="G1610" s="520" t="s">
        <v>7502</v>
      </c>
      <c r="H1610" s="508" t="s">
        <v>423</v>
      </c>
      <c r="I1610" s="508" t="s">
        <v>6005</v>
      </c>
      <c r="J1610" s="524" t="s">
        <v>1784</v>
      </c>
      <c r="K1610" s="524" t="s">
        <v>1157</v>
      </c>
      <c r="L1610" s="524" t="s">
        <v>32</v>
      </c>
      <c r="M1610" s="524">
        <v>2023328</v>
      </c>
      <c r="N1610" s="532">
        <v>45148</v>
      </c>
      <c r="O1610" s="512">
        <f t="shared" si="76"/>
        <v>8</v>
      </c>
      <c r="P1610" s="512">
        <f t="shared" si="77"/>
        <v>7</v>
      </c>
      <c r="Q1610" s="498" t="str">
        <f t="shared" si="78"/>
        <v>Gastos_Gerais</v>
      </c>
    </row>
    <row r="1611" spans="1:17" hidden="1" x14ac:dyDescent="0.2">
      <c r="A1611" s="505">
        <v>6456</v>
      </c>
      <c r="B1611" s="506">
        <v>45155</v>
      </c>
      <c r="C1611" s="533">
        <v>45108</v>
      </c>
      <c r="D1611" s="508" t="s">
        <v>264</v>
      </c>
      <c r="E1611" s="520" t="s">
        <v>412</v>
      </c>
      <c r="F1611" s="509">
        <v>2622.63</v>
      </c>
      <c r="G1611" s="510" t="s">
        <v>7506</v>
      </c>
      <c r="H1611" s="508" t="s">
        <v>421</v>
      </c>
      <c r="I1611" s="508" t="s">
        <v>6005</v>
      </c>
      <c r="J1611" s="524" t="s">
        <v>1784</v>
      </c>
      <c r="K1611" s="524" t="s">
        <v>1157</v>
      </c>
      <c r="L1611" s="524" t="s">
        <v>32</v>
      </c>
      <c r="M1611" s="524">
        <v>2023329</v>
      </c>
      <c r="N1611" s="532">
        <v>45148</v>
      </c>
      <c r="O1611" s="512">
        <f t="shared" si="76"/>
        <v>8</v>
      </c>
      <c r="P1611" s="512">
        <f t="shared" si="77"/>
        <v>7</v>
      </c>
      <c r="Q1611" s="498" t="str">
        <f t="shared" si="78"/>
        <v>Gastos_Gerais</v>
      </c>
    </row>
    <row r="1612" spans="1:17" hidden="1" x14ac:dyDescent="0.2">
      <c r="A1612" s="505">
        <v>6457</v>
      </c>
      <c r="B1612" s="506">
        <v>45155</v>
      </c>
      <c r="C1612" s="533">
        <v>45108</v>
      </c>
      <c r="D1612" s="508" t="s">
        <v>264</v>
      </c>
      <c r="E1612" s="520" t="s">
        <v>412</v>
      </c>
      <c r="F1612" s="521">
        <v>5908.04</v>
      </c>
      <c r="G1612" s="520" t="s">
        <v>7505</v>
      </c>
      <c r="H1612" s="520" t="s">
        <v>414</v>
      </c>
      <c r="I1612" s="510" t="s">
        <v>6005</v>
      </c>
      <c r="J1612" s="522" t="s">
        <v>1784</v>
      </c>
      <c r="K1612" s="524" t="s">
        <v>1157</v>
      </c>
      <c r="L1612" s="524" t="s">
        <v>32</v>
      </c>
      <c r="M1612" s="522">
        <v>2023330</v>
      </c>
      <c r="N1612" s="506">
        <v>45148</v>
      </c>
      <c r="O1612" s="512">
        <f t="shared" si="76"/>
        <v>8</v>
      </c>
      <c r="P1612" s="512">
        <f t="shared" si="77"/>
        <v>7</v>
      </c>
      <c r="Q1612" s="498" t="str">
        <f t="shared" si="78"/>
        <v>Gastos_Gerais</v>
      </c>
    </row>
    <row r="1613" spans="1:17" ht="25.5" hidden="1" x14ac:dyDescent="0.2">
      <c r="A1613" s="505">
        <v>6458</v>
      </c>
      <c r="B1613" s="506">
        <v>45155</v>
      </c>
      <c r="C1613" s="533">
        <v>45139</v>
      </c>
      <c r="D1613" s="508" t="s">
        <v>176</v>
      </c>
      <c r="E1613" s="520" t="s">
        <v>158</v>
      </c>
      <c r="F1613" s="521">
        <v>52.8</v>
      </c>
      <c r="G1613" s="520" t="s">
        <v>5537</v>
      </c>
      <c r="H1613" s="520" t="s">
        <v>416</v>
      </c>
      <c r="I1613" s="510" t="s">
        <v>7579</v>
      </c>
      <c r="J1613" s="522" t="s">
        <v>1574</v>
      </c>
      <c r="K1613" s="524" t="s">
        <v>1157</v>
      </c>
      <c r="L1613" s="524" t="s">
        <v>32</v>
      </c>
      <c r="M1613" s="465">
        <v>202314221</v>
      </c>
      <c r="N1613" s="506">
        <v>45155</v>
      </c>
      <c r="O1613" s="512">
        <f t="shared" si="76"/>
        <v>8</v>
      </c>
      <c r="P1613" s="512">
        <f t="shared" si="77"/>
        <v>8</v>
      </c>
      <c r="Q1613" s="498" t="str">
        <f t="shared" si="78"/>
        <v>Gastos_com_Pessoal</v>
      </c>
    </row>
    <row r="1614" spans="1:17" ht="36" hidden="1" x14ac:dyDescent="0.2">
      <c r="A1614" s="505">
        <v>6459</v>
      </c>
      <c r="B1614" s="506">
        <v>45156</v>
      </c>
      <c r="C1614" s="536">
        <v>45139</v>
      </c>
      <c r="D1614" s="508" t="s">
        <v>264</v>
      </c>
      <c r="E1614" s="520" t="s">
        <v>136</v>
      </c>
      <c r="F1614" s="523">
        <v>365.66</v>
      </c>
      <c r="G1614" s="510" t="s">
        <v>7982</v>
      </c>
      <c r="H1614" s="520" t="s">
        <v>302</v>
      </c>
      <c r="I1614" s="538" t="s">
        <v>7983</v>
      </c>
      <c r="J1614" s="531" t="s">
        <v>1348</v>
      </c>
      <c r="K1614" s="531" t="s">
        <v>1157</v>
      </c>
      <c r="L1614" s="534" t="s">
        <v>32</v>
      </c>
      <c r="M1614" s="531">
        <v>2811</v>
      </c>
      <c r="N1614" s="608">
        <v>45154</v>
      </c>
      <c r="O1614" s="512">
        <f t="shared" si="76"/>
        <v>8</v>
      </c>
      <c r="P1614" s="512">
        <f t="shared" si="77"/>
        <v>8</v>
      </c>
      <c r="Q1614" s="498" t="str">
        <f t="shared" si="78"/>
        <v>Gastos_Gerais</v>
      </c>
    </row>
    <row r="1615" spans="1:17" ht="25.5" hidden="1" x14ac:dyDescent="0.2">
      <c r="A1615" s="505">
        <v>6460</v>
      </c>
      <c r="B1615" s="506">
        <v>45156</v>
      </c>
      <c r="C1615" s="536">
        <v>45108</v>
      </c>
      <c r="D1615" s="520" t="s">
        <v>176</v>
      </c>
      <c r="E1615" s="520" t="s">
        <v>55</v>
      </c>
      <c r="F1615" s="523">
        <v>22147.119999999999</v>
      </c>
      <c r="G1615" s="510" t="s">
        <v>7984</v>
      </c>
      <c r="H1615" s="520" t="s">
        <v>303</v>
      </c>
      <c r="I1615" s="510" t="s">
        <v>4533</v>
      </c>
      <c r="J1615" s="531" t="s">
        <v>1849</v>
      </c>
      <c r="K1615" s="531" t="s">
        <v>1157</v>
      </c>
      <c r="L1615" s="534" t="s">
        <v>32</v>
      </c>
      <c r="M1615" s="531">
        <v>371981</v>
      </c>
      <c r="N1615" s="608">
        <v>45145</v>
      </c>
      <c r="O1615" s="512">
        <f t="shared" si="76"/>
        <v>8</v>
      </c>
      <c r="P1615" s="512">
        <f t="shared" si="77"/>
        <v>7</v>
      </c>
      <c r="Q1615" s="498" t="str">
        <f t="shared" si="78"/>
        <v>Gastos_com_Pessoal</v>
      </c>
    </row>
    <row r="1616" spans="1:17" hidden="1" x14ac:dyDescent="0.2">
      <c r="A1616" s="505">
        <v>6461</v>
      </c>
      <c r="B1616" s="506">
        <v>45156</v>
      </c>
      <c r="C1616" s="536">
        <v>45139</v>
      </c>
      <c r="D1616" s="508" t="s">
        <v>264</v>
      </c>
      <c r="E1616" s="520" t="s">
        <v>208</v>
      </c>
      <c r="F1616" s="523">
        <v>449</v>
      </c>
      <c r="G1616" s="510" t="s">
        <v>7985</v>
      </c>
      <c r="H1616" s="520" t="s">
        <v>418</v>
      </c>
      <c r="I1616" s="510" t="s">
        <v>7986</v>
      </c>
      <c r="J1616" s="522" t="s">
        <v>7987</v>
      </c>
      <c r="K1616" s="531" t="s">
        <v>1157</v>
      </c>
      <c r="L1616" s="534" t="s">
        <v>32</v>
      </c>
      <c r="M1616" s="531">
        <v>7557</v>
      </c>
      <c r="N1616" s="608">
        <v>45147</v>
      </c>
      <c r="O1616" s="512">
        <f t="shared" si="76"/>
        <v>8</v>
      </c>
      <c r="P1616" s="512">
        <f t="shared" si="77"/>
        <v>8</v>
      </c>
      <c r="Q1616" s="498" t="str">
        <f t="shared" si="78"/>
        <v>Gastos_Gerais</v>
      </c>
    </row>
    <row r="1617" spans="1:17" hidden="1" x14ac:dyDescent="0.2">
      <c r="A1617" s="505">
        <v>6462</v>
      </c>
      <c r="B1617" s="506">
        <v>45156</v>
      </c>
      <c r="C1617" s="536">
        <v>45139</v>
      </c>
      <c r="D1617" s="508" t="s">
        <v>264</v>
      </c>
      <c r="E1617" s="520" t="s">
        <v>208</v>
      </c>
      <c r="F1617" s="523">
        <v>120</v>
      </c>
      <c r="G1617" s="510" t="s">
        <v>7988</v>
      </c>
      <c r="H1617" s="520" t="s">
        <v>418</v>
      </c>
      <c r="I1617" s="510" t="s">
        <v>7986</v>
      </c>
      <c r="J1617" s="522" t="s">
        <v>7987</v>
      </c>
      <c r="K1617" s="531" t="s">
        <v>1157</v>
      </c>
      <c r="L1617" s="534" t="s">
        <v>32</v>
      </c>
      <c r="M1617" s="531">
        <v>5761</v>
      </c>
      <c r="N1617" s="608">
        <v>45147</v>
      </c>
      <c r="O1617" s="512">
        <f t="shared" si="76"/>
        <v>8</v>
      </c>
      <c r="P1617" s="512">
        <f t="shared" si="77"/>
        <v>8</v>
      </c>
      <c r="Q1617" s="498" t="str">
        <f t="shared" si="78"/>
        <v>Gastos_Gerais</v>
      </c>
    </row>
    <row r="1618" spans="1:17" hidden="1" x14ac:dyDescent="0.2">
      <c r="A1618" s="505">
        <v>6463</v>
      </c>
      <c r="B1618" s="506">
        <v>45156</v>
      </c>
      <c r="C1618" s="536">
        <v>45108</v>
      </c>
      <c r="D1618" s="508" t="s">
        <v>264</v>
      </c>
      <c r="E1618" s="520" t="s">
        <v>160</v>
      </c>
      <c r="F1618" s="523">
        <v>359.08</v>
      </c>
      <c r="G1618" s="510" t="s">
        <v>1737</v>
      </c>
      <c r="H1618" s="520" t="s">
        <v>421</v>
      </c>
      <c r="I1618" s="510" t="s">
        <v>4534</v>
      </c>
      <c r="J1618" s="522" t="s">
        <v>2784</v>
      </c>
      <c r="K1618" s="531" t="s">
        <v>1157</v>
      </c>
      <c r="L1618" s="534" t="s">
        <v>1158</v>
      </c>
      <c r="M1618" s="531" t="s">
        <v>7989</v>
      </c>
      <c r="N1618" s="608">
        <v>45156</v>
      </c>
      <c r="O1618" s="512">
        <f t="shared" si="76"/>
        <v>8</v>
      </c>
      <c r="P1618" s="512">
        <f t="shared" si="77"/>
        <v>7</v>
      </c>
      <c r="Q1618" s="498" t="str">
        <f t="shared" si="78"/>
        <v>Gastos_Gerais</v>
      </c>
    </row>
    <row r="1619" spans="1:17" hidden="1" x14ac:dyDescent="0.2">
      <c r="A1619" s="505">
        <v>6464</v>
      </c>
      <c r="B1619" s="506">
        <v>45156</v>
      </c>
      <c r="C1619" s="536">
        <v>45108</v>
      </c>
      <c r="D1619" s="508" t="s">
        <v>264</v>
      </c>
      <c r="E1619" s="520" t="s">
        <v>160</v>
      </c>
      <c r="F1619" s="523">
        <v>201.02</v>
      </c>
      <c r="G1619" s="510" t="s">
        <v>1737</v>
      </c>
      <c r="H1619" s="520" t="s">
        <v>414</v>
      </c>
      <c r="I1619" s="510" t="s">
        <v>4534</v>
      </c>
      <c r="J1619" s="522" t="s">
        <v>2784</v>
      </c>
      <c r="K1619" s="531" t="s">
        <v>1157</v>
      </c>
      <c r="L1619" s="534" t="s">
        <v>1158</v>
      </c>
      <c r="M1619" s="531" t="s">
        <v>7990</v>
      </c>
      <c r="N1619" s="608">
        <v>45156</v>
      </c>
      <c r="O1619" s="512">
        <f t="shared" si="76"/>
        <v>8</v>
      </c>
      <c r="P1619" s="512">
        <f t="shared" si="77"/>
        <v>7</v>
      </c>
      <c r="Q1619" s="498" t="str">
        <f t="shared" si="78"/>
        <v>Gastos_Gerais</v>
      </c>
    </row>
    <row r="1620" spans="1:17" hidden="1" x14ac:dyDescent="0.2">
      <c r="A1620" s="505">
        <v>6465</v>
      </c>
      <c r="B1620" s="506">
        <v>45156</v>
      </c>
      <c r="C1620" s="536">
        <v>45108</v>
      </c>
      <c r="D1620" s="508" t="s">
        <v>264</v>
      </c>
      <c r="E1620" s="520" t="s">
        <v>160</v>
      </c>
      <c r="F1620" s="523">
        <v>143.09</v>
      </c>
      <c r="G1620" s="510" t="s">
        <v>1737</v>
      </c>
      <c r="H1620" s="520" t="s">
        <v>423</v>
      </c>
      <c r="I1620" s="510" t="s">
        <v>4534</v>
      </c>
      <c r="J1620" s="522" t="s">
        <v>2784</v>
      </c>
      <c r="K1620" s="531" t="s">
        <v>1157</v>
      </c>
      <c r="L1620" s="534" t="s">
        <v>1158</v>
      </c>
      <c r="M1620" s="531" t="s">
        <v>7991</v>
      </c>
      <c r="N1620" s="608">
        <v>45156</v>
      </c>
      <c r="O1620" s="512">
        <f t="shared" si="76"/>
        <v>8</v>
      </c>
      <c r="P1620" s="512">
        <f t="shared" si="77"/>
        <v>7</v>
      </c>
      <c r="Q1620" s="498" t="str">
        <f t="shared" si="78"/>
        <v>Gastos_Gerais</v>
      </c>
    </row>
    <row r="1621" spans="1:17" hidden="1" x14ac:dyDescent="0.2">
      <c r="A1621" s="505">
        <v>6466</v>
      </c>
      <c r="B1621" s="506">
        <v>45156</v>
      </c>
      <c r="C1621" s="536">
        <v>45108</v>
      </c>
      <c r="D1621" s="508" t="s">
        <v>264</v>
      </c>
      <c r="E1621" s="520" t="s">
        <v>160</v>
      </c>
      <c r="F1621" s="523">
        <v>142.35</v>
      </c>
      <c r="G1621" s="510" t="s">
        <v>1737</v>
      </c>
      <c r="H1621" s="520" t="s">
        <v>416</v>
      </c>
      <c r="I1621" s="510" t="s">
        <v>4534</v>
      </c>
      <c r="J1621" s="522" t="s">
        <v>2784</v>
      </c>
      <c r="K1621" s="531" t="s">
        <v>1157</v>
      </c>
      <c r="L1621" s="534" t="s">
        <v>1158</v>
      </c>
      <c r="M1621" s="531" t="s">
        <v>7992</v>
      </c>
      <c r="N1621" s="608">
        <v>45156</v>
      </c>
      <c r="O1621" s="512">
        <f t="shared" si="76"/>
        <v>8</v>
      </c>
      <c r="P1621" s="512">
        <f t="shared" si="77"/>
        <v>7</v>
      </c>
      <c r="Q1621" s="498" t="str">
        <f t="shared" si="78"/>
        <v>Gastos_Gerais</v>
      </c>
    </row>
    <row r="1622" spans="1:17" hidden="1" x14ac:dyDescent="0.2">
      <c r="A1622" s="505">
        <v>6467</v>
      </c>
      <c r="B1622" s="506">
        <v>45156</v>
      </c>
      <c r="C1622" s="536">
        <v>45108</v>
      </c>
      <c r="D1622" s="508" t="s">
        <v>264</v>
      </c>
      <c r="E1622" s="520" t="s">
        <v>160</v>
      </c>
      <c r="F1622" s="523">
        <v>247.58</v>
      </c>
      <c r="G1622" s="510" t="s">
        <v>1737</v>
      </c>
      <c r="H1622" s="520" t="s">
        <v>417</v>
      </c>
      <c r="I1622" s="510" t="s">
        <v>4534</v>
      </c>
      <c r="J1622" s="522" t="s">
        <v>2784</v>
      </c>
      <c r="K1622" s="531" t="s">
        <v>1157</v>
      </c>
      <c r="L1622" s="534" t="s">
        <v>1158</v>
      </c>
      <c r="M1622" s="531" t="s">
        <v>7993</v>
      </c>
      <c r="N1622" s="608">
        <v>45156</v>
      </c>
      <c r="O1622" s="512">
        <f t="shared" si="76"/>
        <v>8</v>
      </c>
      <c r="P1622" s="512">
        <f t="shared" si="77"/>
        <v>7</v>
      </c>
      <c r="Q1622" s="498" t="str">
        <f t="shared" si="78"/>
        <v>Gastos_Gerais</v>
      </c>
    </row>
    <row r="1623" spans="1:17" ht="24" hidden="1" x14ac:dyDescent="0.2">
      <c r="A1623" s="505">
        <v>6468</v>
      </c>
      <c r="B1623" s="506">
        <v>45156</v>
      </c>
      <c r="C1623" s="536">
        <v>45108</v>
      </c>
      <c r="D1623" s="508" t="s">
        <v>264</v>
      </c>
      <c r="E1623" s="520" t="s">
        <v>177</v>
      </c>
      <c r="F1623" s="523">
        <v>683.32</v>
      </c>
      <c r="G1623" s="510" t="s">
        <v>1729</v>
      </c>
      <c r="H1623" s="520" t="s">
        <v>418</v>
      </c>
      <c r="I1623" s="510" t="s">
        <v>5620</v>
      </c>
      <c r="J1623" s="522" t="s">
        <v>7994</v>
      </c>
      <c r="K1623" s="531" t="s">
        <v>1157</v>
      </c>
      <c r="L1623" s="534" t="s">
        <v>1158</v>
      </c>
      <c r="M1623" s="531" t="s">
        <v>7995</v>
      </c>
      <c r="N1623" s="608">
        <v>45156</v>
      </c>
      <c r="O1623" s="512">
        <f t="shared" si="76"/>
        <v>8</v>
      </c>
      <c r="P1623" s="512">
        <f t="shared" si="77"/>
        <v>7</v>
      </c>
      <c r="Q1623" s="498" t="str">
        <f t="shared" si="78"/>
        <v>Gastos_Gerais</v>
      </c>
    </row>
    <row r="1624" spans="1:17" ht="24" hidden="1" x14ac:dyDescent="0.2">
      <c r="A1624" s="505">
        <v>6469</v>
      </c>
      <c r="B1624" s="506">
        <v>45156</v>
      </c>
      <c r="C1624" s="536">
        <v>45108</v>
      </c>
      <c r="D1624" s="508" t="s">
        <v>264</v>
      </c>
      <c r="E1624" s="520" t="s">
        <v>177</v>
      </c>
      <c r="F1624" s="523">
        <v>754.51</v>
      </c>
      <c r="G1624" s="510" t="s">
        <v>1729</v>
      </c>
      <c r="H1624" s="520" t="s">
        <v>419</v>
      </c>
      <c r="I1624" s="510" t="s">
        <v>5620</v>
      </c>
      <c r="J1624" s="522" t="s">
        <v>7994</v>
      </c>
      <c r="K1624" s="531" t="s">
        <v>1157</v>
      </c>
      <c r="L1624" s="534" t="s">
        <v>1158</v>
      </c>
      <c r="M1624" s="531" t="s">
        <v>7996</v>
      </c>
      <c r="N1624" s="608">
        <v>45156</v>
      </c>
      <c r="O1624" s="512">
        <f t="shared" si="76"/>
        <v>8</v>
      </c>
      <c r="P1624" s="512">
        <f t="shared" si="77"/>
        <v>7</v>
      </c>
      <c r="Q1624" s="498" t="str">
        <f t="shared" si="78"/>
        <v>Gastos_Gerais</v>
      </c>
    </row>
    <row r="1625" spans="1:17" ht="24" hidden="1" x14ac:dyDescent="0.2">
      <c r="A1625" s="505">
        <v>6470</v>
      </c>
      <c r="B1625" s="506">
        <v>45156</v>
      </c>
      <c r="C1625" s="536">
        <v>45108</v>
      </c>
      <c r="D1625" s="508" t="s">
        <v>264</v>
      </c>
      <c r="E1625" s="520" t="s">
        <v>177</v>
      </c>
      <c r="F1625" s="523">
        <v>761.76</v>
      </c>
      <c r="G1625" s="510" t="s">
        <v>1729</v>
      </c>
      <c r="H1625" s="520" t="s">
        <v>493</v>
      </c>
      <c r="I1625" s="510" t="s">
        <v>5620</v>
      </c>
      <c r="J1625" s="522" t="s">
        <v>7994</v>
      </c>
      <c r="K1625" s="531" t="s">
        <v>1157</v>
      </c>
      <c r="L1625" s="534" t="s">
        <v>1158</v>
      </c>
      <c r="M1625" s="531" t="s">
        <v>7997</v>
      </c>
      <c r="N1625" s="608">
        <v>45156</v>
      </c>
      <c r="O1625" s="512">
        <f t="shared" si="76"/>
        <v>8</v>
      </c>
      <c r="P1625" s="512">
        <f t="shared" si="77"/>
        <v>7</v>
      </c>
      <c r="Q1625" s="498" t="str">
        <f t="shared" si="78"/>
        <v>Gastos_Gerais</v>
      </c>
    </row>
    <row r="1626" spans="1:17" hidden="1" x14ac:dyDescent="0.2">
      <c r="A1626" s="505">
        <v>6471</v>
      </c>
      <c r="B1626" s="506">
        <v>45156</v>
      </c>
      <c r="C1626" s="536">
        <v>45108</v>
      </c>
      <c r="D1626" s="508" t="s">
        <v>264</v>
      </c>
      <c r="E1626" s="520" t="s">
        <v>160</v>
      </c>
      <c r="F1626" s="523">
        <v>106.03</v>
      </c>
      <c r="G1626" s="510" t="s">
        <v>1737</v>
      </c>
      <c r="H1626" s="520" t="s">
        <v>419</v>
      </c>
      <c r="I1626" s="510" t="s">
        <v>5620</v>
      </c>
      <c r="J1626" s="522" t="s">
        <v>7994</v>
      </c>
      <c r="K1626" s="531" t="s">
        <v>1157</v>
      </c>
      <c r="L1626" s="534" t="s">
        <v>1158</v>
      </c>
      <c r="M1626" s="531" t="s">
        <v>7998</v>
      </c>
      <c r="N1626" s="608">
        <v>45156</v>
      </c>
      <c r="O1626" s="512">
        <f t="shared" si="76"/>
        <v>8</v>
      </c>
      <c r="P1626" s="512">
        <f t="shared" si="77"/>
        <v>7</v>
      </c>
      <c r="Q1626" s="498" t="str">
        <f t="shared" si="78"/>
        <v>Gastos_Gerais</v>
      </c>
    </row>
    <row r="1627" spans="1:17" hidden="1" x14ac:dyDescent="0.2">
      <c r="A1627" s="505">
        <v>6472</v>
      </c>
      <c r="B1627" s="506">
        <v>45156</v>
      </c>
      <c r="C1627" s="536">
        <v>45108</v>
      </c>
      <c r="D1627" s="508" t="s">
        <v>264</v>
      </c>
      <c r="E1627" s="520" t="s">
        <v>160</v>
      </c>
      <c r="F1627" s="523">
        <v>106.03</v>
      </c>
      <c r="G1627" s="510" t="s">
        <v>1737</v>
      </c>
      <c r="H1627" s="520" t="s">
        <v>418</v>
      </c>
      <c r="I1627" s="510" t="s">
        <v>5620</v>
      </c>
      <c r="J1627" s="522" t="s">
        <v>7994</v>
      </c>
      <c r="K1627" s="531" t="s">
        <v>1157</v>
      </c>
      <c r="L1627" s="534" t="s">
        <v>1158</v>
      </c>
      <c r="M1627" s="531" t="s">
        <v>7999</v>
      </c>
      <c r="N1627" s="608">
        <v>45156</v>
      </c>
      <c r="O1627" s="512">
        <f t="shared" si="76"/>
        <v>8</v>
      </c>
      <c r="P1627" s="512">
        <f t="shared" si="77"/>
        <v>7</v>
      </c>
      <c r="Q1627" s="498" t="str">
        <f t="shared" si="78"/>
        <v>Gastos_Gerais</v>
      </c>
    </row>
    <row r="1628" spans="1:17" hidden="1" x14ac:dyDescent="0.2">
      <c r="A1628" s="505">
        <v>6473</v>
      </c>
      <c r="B1628" s="506">
        <v>45156</v>
      </c>
      <c r="C1628" s="536">
        <v>45108</v>
      </c>
      <c r="D1628" s="508" t="s">
        <v>264</v>
      </c>
      <c r="E1628" s="520" t="s">
        <v>160</v>
      </c>
      <c r="F1628" s="523">
        <v>102.07</v>
      </c>
      <c r="G1628" s="510" t="s">
        <v>7271</v>
      </c>
      <c r="H1628" s="520" t="s">
        <v>419</v>
      </c>
      <c r="I1628" s="510" t="s">
        <v>5620</v>
      </c>
      <c r="J1628" s="522" t="s">
        <v>7994</v>
      </c>
      <c r="K1628" s="531" t="s">
        <v>1157</v>
      </c>
      <c r="L1628" s="534" t="s">
        <v>1158</v>
      </c>
      <c r="M1628" s="531" t="s">
        <v>8000</v>
      </c>
      <c r="N1628" s="608">
        <v>45156</v>
      </c>
      <c r="O1628" s="512">
        <f t="shared" si="76"/>
        <v>8</v>
      </c>
      <c r="P1628" s="512">
        <f t="shared" si="77"/>
        <v>7</v>
      </c>
      <c r="Q1628" s="498" t="str">
        <f t="shared" si="78"/>
        <v>Gastos_Gerais</v>
      </c>
    </row>
    <row r="1629" spans="1:17" ht="24" hidden="1" x14ac:dyDescent="0.2">
      <c r="A1629" s="505">
        <v>6474</v>
      </c>
      <c r="B1629" s="506">
        <v>45156</v>
      </c>
      <c r="C1629" s="536">
        <v>45108</v>
      </c>
      <c r="D1629" s="508" t="s">
        <v>264</v>
      </c>
      <c r="E1629" s="520" t="s">
        <v>82</v>
      </c>
      <c r="F1629" s="523">
        <v>19398.3</v>
      </c>
      <c r="G1629" s="510" t="s">
        <v>1154</v>
      </c>
      <c r="H1629" s="520" t="s">
        <v>1032</v>
      </c>
      <c r="I1629" s="510" t="s">
        <v>1829</v>
      </c>
      <c r="J1629" s="522" t="s">
        <v>8001</v>
      </c>
      <c r="K1629" s="531" t="s">
        <v>1157</v>
      </c>
      <c r="L1629" s="534" t="s">
        <v>1158</v>
      </c>
      <c r="M1629" s="531" t="s">
        <v>8002</v>
      </c>
      <c r="N1629" s="608">
        <v>45156</v>
      </c>
      <c r="O1629" s="512">
        <f t="shared" si="76"/>
        <v>8</v>
      </c>
      <c r="P1629" s="512">
        <f t="shared" si="77"/>
        <v>7</v>
      </c>
      <c r="Q1629" s="498" t="str">
        <f t="shared" si="78"/>
        <v>Gastos_Gerais</v>
      </c>
    </row>
    <row r="1630" spans="1:17" ht="24" hidden="1" x14ac:dyDescent="0.2">
      <c r="A1630" s="505">
        <v>6475</v>
      </c>
      <c r="B1630" s="506">
        <v>45156</v>
      </c>
      <c r="C1630" s="536">
        <v>45108</v>
      </c>
      <c r="D1630" s="508" t="s">
        <v>264</v>
      </c>
      <c r="E1630" s="520" t="s">
        <v>82</v>
      </c>
      <c r="F1630" s="523">
        <v>47.02</v>
      </c>
      <c r="G1630" s="510" t="s">
        <v>1154</v>
      </c>
      <c r="H1630" s="520" t="s">
        <v>1032</v>
      </c>
      <c r="I1630" s="510" t="s">
        <v>1829</v>
      </c>
      <c r="J1630" s="522" t="s">
        <v>8001</v>
      </c>
      <c r="K1630" s="531" t="s">
        <v>1157</v>
      </c>
      <c r="L1630" s="534" t="s">
        <v>1158</v>
      </c>
      <c r="M1630" s="531" t="s">
        <v>8003</v>
      </c>
      <c r="N1630" s="608">
        <v>45156</v>
      </c>
      <c r="O1630" s="512">
        <f t="shared" si="76"/>
        <v>8</v>
      </c>
      <c r="P1630" s="512">
        <f t="shared" si="77"/>
        <v>7</v>
      </c>
      <c r="Q1630" s="498" t="str">
        <f t="shared" si="78"/>
        <v>Gastos_Gerais</v>
      </c>
    </row>
    <row r="1631" spans="1:17" ht="24" hidden="1" x14ac:dyDescent="0.2">
      <c r="A1631" s="505">
        <v>6476</v>
      </c>
      <c r="B1631" s="506">
        <v>45156</v>
      </c>
      <c r="C1631" s="536">
        <v>45108</v>
      </c>
      <c r="D1631" s="508" t="s">
        <v>264</v>
      </c>
      <c r="E1631" s="520" t="s">
        <v>82</v>
      </c>
      <c r="F1631" s="523">
        <v>25037.7</v>
      </c>
      <c r="G1631" s="510" t="s">
        <v>1154</v>
      </c>
      <c r="H1631" s="520" t="s">
        <v>416</v>
      </c>
      <c r="I1631" s="510" t="s">
        <v>1682</v>
      </c>
      <c r="J1631" s="522" t="s">
        <v>1156</v>
      </c>
      <c r="K1631" s="531" t="s">
        <v>1157</v>
      </c>
      <c r="L1631" s="534" t="s">
        <v>1158</v>
      </c>
      <c r="M1631" s="531" t="s">
        <v>8004</v>
      </c>
      <c r="N1631" s="608">
        <v>45156</v>
      </c>
      <c r="O1631" s="512">
        <f t="shared" si="76"/>
        <v>8</v>
      </c>
      <c r="P1631" s="512">
        <f t="shared" si="77"/>
        <v>7</v>
      </c>
      <c r="Q1631" s="498" t="str">
        <f t="shared" si="78"/>
        <v>Gastos_Gerais</v>
      </c>
    </row>
    <row r="1632" spans="1:17" ht="24" hidden="1" x14ac:dyDescent="0.2">
      <c r="A1632" s="505">
        <v>6477</v>
      </c>
      <c r="B1632" s="506">
        <v>45156</v>
      </c>
      <c r="C1632" s="536">
        <v>45139</v>
      </c>
      <c r="D1632" s="508" t="s">
        <v>264</v>
      </c>
      <c r="E1632" s="520" t="s">
        <v>208</v>
      </c>
      <c r="F1632" s="523">
        <v>42.75</v>
      </c>
      <c r="G1632" s="520" t="s">
        <v>5628</v>
      </c>
      <c r="H1632" s="520" t="s">
        <v>421</v>
      </c>
      <c r="I1632" s="510" t="s">
        <v>1851</v>
      </c>
      <c r="J1632" s="522" t="s">
        <v>1852</v>
      </c>
      <c r="K1632" s="531" t="s">
        <v>1157</v>
      </c>
      <c r="L1632" s="534" t="s">
        <v>32</v>
      </c>
      <c r="M1632" s="531">
        <v>2023137</v>
      </c>
      <c r="N1632" s="608">
        <v>45139</v>
      </c>
      <c r="O1632" s="512">
        <f t="shared" si="76"/>
        <v>8</v>
      </c>
      <c r="P1632" s="512">
        <f t="shared" si="77"/>
        <v>8</v>
      </c>
      <c r="Q1632" s="498" t="str">
        <f t="shared" si="78"/>
        <v>Gastos_Gerais</v>
      </c>
    </row>
    <row r="1633" spans="1:17" ht="36" hidden="1" x14ac:dyDescent="0.2">
      <c r="A1633" s="505">
        <v>6478</v>
      </c>
      <c r="B1633" s="506">
        <v>45156</v>
      </c>
      <c r="C1633" s="536">
        <v>45139</v>
      </c>
      <c r="D1633" s="508" t="s">
        <v>176</v>
      </c>
      <c r="E1633" s="520" t="s">
        <v>158</v>
      </c>
      <c r="F1633" s="523">
        <v>42.75</v>
      </c>
      <c r="G1633" s="520" t="s">
        <v>8005</v>
      </c>
      <c r="H1633" s="520" t="s">
        <v>303</v>
      </c>
      <c r="I1633" s="510" t="s">
        <v>4133</v>
      </c>
      <c r="J1633" s="522" t="s">
        <v>1392</v>
      </c>
      <c r="K1633" s="531" t="s">
        <v>1188</v>
      </c>
      <c r="L1633" s="534" t="s">
        <v>32</v>
      </c>
      <c r="M1633" s="531">
        <v>2023247456</v>
      </c>
      <c r="N1633" s="608">
        <v>45166</v>
      </c>
      <c r="O1633" s="512">
        <f t="shared" si="76"/>
        <v>8</v>
      </c>
      <c r="P1633" s="512">
        <f t="shared" si="77"/>
        <v>8</v>
      </c>
      <c r="Q1633" s="498" t="str">
        <f t="shared" si="78"/>
        <v>Gastos_com_Pessoal</v>
      </c>
    </row>
    <row r="1634" spans="1:17" ht="24" hidden="1" x14ac:dyDescent="0.2">
      <c r="A1634" s="505">
        <v>6479</v>
      </c>
      <c r="B1634" s="506">
        <v>45156</v>
      </c>
      <c r="C1634" s="536">
        <v>45139</v>
      </c>
      <c r="D1634" s="508" t="s">
        <v>264</v>
      </c>
      <c r="E1634" s="520" t="s">
        <v>96</v>
      </c>
      <c r="F1634" s="523">
        <v>1832.92</v>
      </c>
      <c r="G1634" s="520" t="s">
        <v>8006</v>
      </c>
      <c r="H1634" s="520" t="s">
        <v>420</v>
      </c>
      <c r="I1634" s="510" t="s">
        <v>7285</v>
      </c>
      <c r="J1634" s="522" t="s">
        <v>8007</v>
      </c>
      <c r="K1634" s="531" t="s">
        <v>1157</v>
      </c>
      <c r="L1634" s="534" t="s">
        <v>32</v>
      </c>
      <c r="M1634" s="531">
        <v>103</v>
      </c>
      <c r="N1634" s="608">
        <v>45155</v>
      </c>
      <c r="O1634" s="512">
        <f t="shared" si="76"/>
        <v>8</v>
      </c>
      <c r="P1634" s="512">
        <f t="shared" si="77"/>
        <v>8</v>
      </c>
      <c r="Q1634" s="498" t="str">
        <f t="shared" si="78"/>
        <v>Gastos_Gerais</v>
      </c>
    </row>
    <row r="1635" spans="1:17" ht="24" hidden="1" x14ac:dyDescent="0.2">
      <c r="A1635" s="505">
        <v>6480</v>
      </c>
      <c r="B1635" s="506">
        <v>45156</v>
      </c>
      <c r="C1635" s="536">
        <v>45139</v>
      </c>
      <c r="D1635" s="508" t="s">
        <v>264</v>
      </c>
      <c r="E1635" s="520" t="s">
        <v>60</v>
      </c>
      <c r="F1635" s="523">
        <v>1430.6</v>
      </c>
      <c r="G1635" s="520" t="s">
        <v>8008</v>
      </c>
      <c r="H1635" s="520" t="s">
        <v>420</v>
      </c>
      <c r="I1635" s="510" t="s">
        <v>7285</v>
      </c>
      <c r="J1635" s="522" t="s">
        <v>8007</v>
      </c>
      <c r="K1635" s="531" t="s">
        <v>1157</v>
      </c>
      <c r="L1635" s="534" t="s">
        <v>32</v>
      </c>
      <c r="M1635" s="531">
        <v>102</v>
      </c>
      <c r="N1635" s="608">
        <v>45155</v>
      </c>
      <c r="O1635" s="512">
        <f t="shared" si="76"/>
        <v>8</v>
      </c>
      <c r="P1635" s="512">
        <f t="shared" si="77"/>
        <v>8</v>
      </c>
      <c r="Q1635" s="498" t="str">
        <f t="shared" si="78"/>
        <v>Gastos_Gerais</v>
      </c>
    </row>
    <row r="1636" spans="1:17" ht="24" hidden="1" x14ac:dyDescent="0.2">
      <c r="A1636" s="505">
        <v>6481</v>
      </c>
      <c r="B1636" s="506">
        <v>45156</v>
      </c>
      <c r="C1636" s="536">
        <v>45139</v>
      </c>
      <c r="D1636" s="508" t="s">
        <v>264</v>
      </c>
      <c r="E1636" s="520" t="s">
        <v>96</v>
      </c>
      <c r="F1636" s="523">
        <v>1832.92</v>
      </c>
      <c r="G1636" s="520" t="s">
        <v>8006</v>
      </c>
      <c r="H1636" s="520" t="s">
        <v>420</v>
      </c>
      <c r="I1636" s="510" t="s">
        <v>7285</v>
      </c>
      <c r="J1636" s="522" t="s">
        <v>8007</v>
      </c>
      <c r="K1636" s="531" t="s">
        <v>1157</v>
      </c>
      <c r="L1636" s="534" t="s">
        <v>32</v>
      </c>
      <c r="M1636" s="531">
        <v>104</v>
      </c>
      <c r="N1636" s="608">
        <v>45155</v>
      </c>
      <c r="O1636" s="512">
        <f t="shared" si="76"/>
        <v>8</v>
      </c>
      <c r="P1636" s="512">
        <f t="shared" si="77"/>
        <v>8</v>
      </c>
      <c r="Q1636" s="498" t="str">
        <f t="shared" si="78"/>
        <v>Gastos_Gerais</v>
      </c>
    </row>
    <row r="1637" spans="1:17" hidden="1" x14ac:dyDescent="0.2">
      <c r="A1637" s="505">
        <v>6482</v>
      </c>
      <c r="B1637" s="506">
        <v>45156</v>
      </c>
      <c r="C1637" s="536">
        <v>45139</v>
      </c>
      <c r="D1637" s="508" t="s">
        <v>264</v>
      </c>
      <c r="E1637" s="520" t="s">
        <v>208</v>
      </c>
      <c r="F1637" s="523">
        <v>42.75</v>
      </c>
      <c r="G1637" s="520" t="s">
        <v>8356</v>
      </c>
      <c r="H1637" s="520" t="s">
        <v>419</v>
      </c>
      <c r="I1637" s="510" t="s">
        <v>1851</v>
      </c>
      <c r="J1637" s="522" t="s">
        <v>1852</v>
      </c>
      <c r="K1637" s="531" t="s">
        <v>1157</v>
      </c>
      <c r="L1637" s="534" t="s">
        <v>32</v>
      </c>
      <c r="M1637" s="531">
        <v>2023133</v>
      </c>
      <c r="N1637" s="608">
        <v>45139</v>
      </c>
      <c r="O1637" s="512">
        <f t="shared" si="76"/>
        <v>8</v>
      </c>
      <c r="P1637" s="512">
        <f t="shared" si="77"/>
        <v>8</v>
      </c>
      <c r="Q1637" s="498" t="str">
        <f t="shared" si="78"/>
        <v>Gastos_Gerais</v>
      </c>
    </row>
    <row r="1638" spans="1:17" hidden="1" x14ac:dyDescent="0.2">
      <c r="A1638" s="505">
        <v>6483</v>
      </c>
      <c r="B1638" s="506">
        <v>45156</v>
      </c>
      <c r="C1638" s="536">
        <v>45139</v>
      </c>
      <c r="D1638" s="508" t="s">
        <v>264</v>
      </c>
      <c r="E1638" s="520" t="s">
        <v>208</v>
      </c>
      <c r="F1638" s="523">
        <v>76</v>
      </c>
      <c r="G1638" s="520" t="s">
        <v>8356</v>
      </c>
      <c r="H1638" s="520" t="s">
        <v>423</v>
      </c>
      <c r="I1638" s="510" t="s">
        <v>1851</v>
      </c>
      <c r="J1638" s="522" t="s">
        <v>1852</v>
      </c>
      <c r="K1638" s="531" t="s">
        <v>1157</v>
      </c>
      <c r="L1638" s="534" t="s">
        <v>32</v>
      </c>
      <c r="M1638" s="531">
        <v>2023134</v>
      </c>
      <c r="N1638" s="608">
        <v>45139</v>
      </c>
      <c r="O1638" s="512">
        <f t="shared" si="76"/>
        <v>8</v>
      </c>
      <c r="P1638" s="512">
        <f t="shared" si="77"/>
        <v>8</v>
      </c>
      <c r="Q1638" s="498" t="str">
        <f t="shared" si="78"/>
        <v>Gastos_Gerais</v>
      </c>
    </row>
    <row r="1639" spans="1:17" ht="25.5" hidden="1" x14ac:dyDescent="0.2">
      <c r="A1639" s="505">
        <v>6484</v>
      </c>
      <c r="B1639" s="506">
        <v>45156</v>
      </c>
      <c r="C1639" s="536">
        <v>45139</v>
      </c>
      <c r="D1639" s="520" t="s">
        <v>176</v>
      </c>
      <c r="E1639" s="520" t="s">
        <v>158</v>
      </c>
      <c r="F1639" s="523">
        <v>71.25</v>
      </c>
      <c r="G1639" s="520" t="s">
        <v>8009</v>
      </c>
      <c r="H1639" s="520" t="s">
        <v>303</v>
      </c>
      <c r="I1639" s="510" t="s">
        <v>6221</v>
      </c>
      <c r="J1639" s="522" t="s">
        <v>1405</v>
      </c>
      <c r="K1639" s="531" t="s">
        <v>1157</v>
      </c>
      <c r="L1639" s="534" t="s">
        <v>32</v>
      </c>
      <c r="M1639" s="531">
        <v>2023212301</v>
      </c>
      <c r="N1639" s="608">
        <v>45163</v>
      </c>
      <c r="O1639" s="512">
        <f t="shared" si="76"/>
        <v>8</v>
      </c>
      <c r="P1639" s="512">
        <f t="shared" si="77"/>
        <v>8</v>
      </c>
      <c r="Q1639" s="498" t="str">
        <f t="shared" si="78"/>
        <v>Gastos_com_Pessoal</v>
      </c>
    </row>
    <row r="1640" spans="1:17" ht="36" hidden="1" x14ac:dyDescent="0.2">
      <c r="A1640" s="505">
        <v>6485</v>
      </c>
      <c r="B1640" s="506">
        <v>45156</v>
      </c>
      <c r="C1640" s="536">
        <v>45139</v>
      </c>
      <c r="D1640" s="508" t="s">
        <v>264</v>
      </c>
      <c r="E1640" s="520" t="s">
        <v>293</v>
      </c>
      <c r="F1640" s="523">
        <v>450</v>
      </c>
      <c r="G1640" s="520" t="s">
        <v>8010</v>
      </c>
      <c r="H1640" s="520" t="s">
        <v>422</v>
      </c>
      <c r="I1640" s="510" t="s">
        <v>1863</v>
      </c>
      <c r="J1640" s="522" t="s">
        <v>893</v>
      </c>
      <c r="K1640" s="531" t="s">
        <v>1188</v>
      </c>
      <c r="L1640" s="511" t="s">
        <v>4137</v>
      </c>
      <c r="M1640" s="531">
        <v>790449274</v>
      </c>
      <c r="N1640" s="608">
        <v>45156</v>
      </c>
      <c r="O1640" s="512">
        <f t="shared" si="76"/>
        <v>8</v>
      </c>
      <c r="P1640" s="512">
        <f t="shared" si="77"/>
        <v>8</v>
      </c>
      <c r="Q1640" s="498" t="str">
        <f t="shared" si="78"/>
        <v>Gastos_Gerais</v>
      </c>
    </row>
    <row r="1641" spans="1:17" ht="36" hidden="1" x14ac:dyDescent="0.2">
      <c r="A1641" s="505">
        <v>6486</v>
      </c>
      <c r="B1641" s="506">
        <v>45156</v>
      </c>
      <c r="C1641" s="536">
        <v>45139</v>
      </c>
      <c r="D1641" s="508" t="s">
        <v>264</v>
      </c>
      <c r="E1641" s="520" t="s">
        <v>211</v>
      </c>
      <c r="F1641" s="523">
        <v>529.85</v>
      </c>
      <c r="G1641" s="520" t="s">
        <v>8011</v>
      </c>
      <c r="H1641" s="520" t="s">
        <v>422</v>
      </c>
      <c r="I1641" s="510" t="s">
        <v>1863</v>
      </c>
      <c r="J1641" s="522" t="s">
        <v>893</v>
      </c>
      <c r="K1641" s="531" t="s">
        <v>1188</v>
      </c>
      <c r="L1641" s="511" t="s">
        <v>4137</v>
      </c>
      <c r="M1641" s="531">
        <v>790449274</v>
      </c>
      <c r="N1641" s="608">
        <v>45156</v>
      </c>
      <c r="O1641" s="512">
        <f t="shared" si="76"/>
        <v>8</v>
      </c>
      <c r="P1641" s="512">
        <f t="shared" si="77"/>
        <v>8</v>
      </c>
      <c r="Q1641" s="498" t="str">
        <f t="shared" si="78"/>
        <v>Gastos_Gerais</v>
      </c>
    </row>
    <row r="1642" spans="1:17" ht="36" hidden="1" x14ac:dyDescent="0.2">
      <c r="A1642" s="505">
        <v>6487</v>
      </c>
      <c r="B1642" s="506">
        <v>45156</v>
      </c>
      <c r="C1642" s="536">
        <v>45139</v>
      </c>
      <c r="D1642" s="508" t="s">
        <v>264</v>
      </c>
      <c r="E1642" s="520" t="s">
        <v>293</v>
      </c>
      <c r="F1642" s="523">
        <v>450</v>
      </c>
      <c r="G1642" s="520" t="s">
        <v>8012</v>
      </c>
      <c r="H1642" s="520" t="s">
        <v>422</v>
      </c>
      <c r="I1642" s="510" t="s">
        <v>6141</v>
      </c>
      <c r="J1642" s="522" t="s">
        <v>980</v>
      </c>
      <c r="K1642" s="531" t="s">
        <v>1188</v>
      </c>
      <c r="L1642" s="511" t="s">
        <v>4137</v>
      </c>
      <c r="M1642" s="531">
        <v>790449274</v>
      </c>
      <c r="N1642" s="608">
        <v>45156</v>
      </c>
      <c r="O1642" s="512">
        <f t="shared" si="76"/>
        <v>8</v>
      </c>
      <c r="P1642" s="512">
        <f t="shared" si="77"/>
        <v>8</v>
      </c>
      <c r="Q1642" s="498" t="str">
        <f t="shared" si="78"/>
        <v>Gastos_Gerais</v>
      </c>
    </row>
    <row r="1643" spans="1:17" ht="36" hidden="1" x14ac:dyDescent="0.2">
      <c r="A1643" s="505">
        <v>6488</v>
      </c>
      <c r="B1643" s="506">
        <v>45156</v>
      </c>
      <c r="C1643" s="536">
        <v>45139</v>
      </c>
      <c r="D1643" s="508" t="s">
        <v>264</v>
      </c>
      <c r="E1643" s="520" t="s">
        <v>211</v>
      </c>
      <c r="F1643" s="523">
        <v>529.85</v>
      </c>
      <c r="G1643" s="520" t="s">
        <v>8013</v>
      </c>
      <c r="H1643" s="520" t="s">
        <v>422</v>
      </c>
      <c r="I1643" s="510" t="s">
        <v>6141</v>
      </c>
      <c r="J1643" s="522" t="s">
        <v>980</v>
      </c>
      <c r="K1643" s="531" t="s">
        <v>1188</v>
      </c>
      <c r="L1643" s="511" t="s">
        <v>4137</v>
      </c>
      <c r="M1643" s="531">
        <v>790449274</v>
      </c>
      <c r="N1643" s="608">
        <v>45156</v>
      </c>
      <c r="O1643" s="512">
        <f t="shared" si="76"/>
        <v>8</v>
      </c>
      <c r="P1643" s="512">
        <f t="shared" si="77"/>
        <v>8</v>
      </c>
      <c r="Q1643" s="498" t="str">
        <f t="shared" si="78"/>
        <v>Gastos_Gerais</v>
      </c>
    </row>
    <row r="1644" spans="1:17" ht="36" hidden="1" x14ac:dyDescent="0.2">
      <c r="A1644" s="505">
        <v>6489</v>
      </c>
      <c r="B1644" s="506">
        <v>45156</v>
      </c>
      <c r="C1644" s="536">
        <v>45139</v>
      </c>
      <c r="D1644" s="508" t="s">
        <v>264</v>
      </c>
      <c r="E1644" s="520" t="s">
        <v>293</v>
      </c>
      <c r="F1644" s="523">
        <v>375</v>
      </c>
      <c r="G1644" s="520" t="s">
        <v>8014</v>
      </c>
      <c r="H1644" s="520" t="s">
        <v>1032</v>
      </c>
      <c r="I1644" s="510" t="s">
        <v>3304</v>
      </c>
      <c r="J1644" s="522" t="s">
        <v>561</v>
      </c>
      <c r="K1644" s="531" t="s">
        <v>1188</v>
      </c>
      <c r="L1644" s="511" t="s">
        <v>4137</v>
      </c>
      <c r="M1644" s="531">
        <v>790449274</v>
      </c>
      <c r="N1644" s="608">
        <v>45156</v>
      </c>
      <c r="O1644" s="512">
        <f t="shared" si="76"/>
        <v>8</v>
      </c>
      <c r="P1644" s="512">
        <f t="shared" si="77"/>
        <v>8</v>
      </c>
      <c r="Q1644" s="498" t="str">
        <f t="shared" si="78"/>
        <v>Gastos_Gerais</v>
      </c>
    </row>
    <row r="1645" spans="1:17" ht="36" hidden="1" x14ac:dyDescent="0.2">
      <c r="A1645" s="505">
        <v>6490</v>
      </c>
      <c r="B1645" s="506">
        <v>45156</v>
      </c>
      <c r="C1645" s="536">
        <v>45139</v>
      </c>
      <c r="D1645" s="508" t="s">
        <v>264</v>
      </c>
      <c r="E1645" s="520" t="s">
        <v>211</v>
      </c>
      <c r="F1645" s="523">
        <v>576.54</v>
      </c>
      <c r="G1645" s="520" t="s">
        <v>8015</v>
      </c>
      <c r="H1645" s="520" t="s">
        <v>1032</v>
      </c>
      <c r="I1645" s="510" t="s">
        <v>3304</v>
      </c>
      <c r="J1645" s="522" t="s">
        <v>561</v>
      </c>
      <c r="K1645" s="531" t="s">
        <v>1188</v>
      </c>
      <c r="L1645" s="511" t="s">
        <v>4137</v>
      </c>
      <c r="M1645" s="531">
        <v>790449274</v>
      </c>
      <c r="N1645" s="608">
        <v>45156</v>
      </c>
      <c r="O1645" s="512">
        <f t="shared" si="76"/>
        <v>8</v>
      </c>
      <c r="P1645" s="512">
        <f t="shared" si="77"/>
        <v>8</v>
      </c>
      <c r="Q1645" s="498" t="str">
        <f t="shared" si="78"/>
        <v>Gastos_Gerais</v>
      </c>
    </row>
    <row r="1646" spans="1:17" ht="36" hidden="1" x14ac:dyDescent="0.2">
      <c r="A1646" s="505">
        <v>6491</v>
      </c>
      <c r="B1646" s="506">
        <v>45156</v>
      </c>
      <c r="C1646" s="536">
        <v>45139</v>
      </c>
      <c r="D1646" s="508" t="s">
        <v>264</v>
      </c>
      <c r="E1646" s="520" t="s">
        <v>293</v>
      </c>
      <c r="F1646" s="523">
        <v>375</v>
      </c>
      <c r="G1646" s="520" t="s">
        <v>8016</v>
      </c>
      <c r="H1646" s="520" t="s">
        <v>418</v>
      </c>
      <c r="I1646" s="510" t="s">
        <v>8017</v>
      </c>
      <c r="J1646" s="522" t="s">
        <v>5840</v>
      </c>
      <c r="K1646" s="531" t="s">
        <v>1188</v>
      </c>
      <c r="L1646" s="511" t="s">
        <v>4137</v>
      </c>
      <c r="M1646" s="531">
        <v>790449274</v>
      </c>
      <c r="N1646" s="608">
        <v>45156</v>
      </c>
      <c r="O1646" s="512">
        <f t="shared" si="76"/>
        <v>8</v>
      </c>
      <c r="P1646" s="512">
        <f t="shared" si="77"/>
        <v>8</v>
      </c>
      <c r="Q1646" s="498" t="str">
        <f t="shared" si="78"/>
        <v>Gastos_Gerais</v>
      </c>
    </row>
    <row r="1647" spans="1:17" ht="36" hidden="1" x14ac:dyDescent="0.2">
      <c r="A1647" s="505">
        <v>6492</v>
      </c>
      <c r="B1647" s="506">
        <v>45156</v>
      </c>
      <c r="C1647" s="536">
        <v>45139</v>
      </c>
      <c r="D1647" s="508" t="s">
        <v>264</v>
      </c>
      <c r="E1647" s="520" t="s">
        <v>211</v>
      </c>
      <c r="F1647" s="523">
        <v>349.05</v>
      </c>
      <c r="G1647" s="520" t="s">
        <v>8018</v>
      </c>
      <c r="H1647" s="520" t="s">
        <v>418</v>
      </c>
      <c r="I1647" s="510" t="s">
        <v>8017</v>
      </c>
      <c r="J1647" s="522" t="s">
        <v>5840</v>
      </c>
      <c r="K1647" s="531" t="s">
        <v>1188</v>
      </c>
      <c r="L1647" s="511" t="s">
        <v>4137</v>
      </c>
      <c r="M1647" s="531">
        <v>790449274</v>
      </c>
      <c r="N1647" s="608">
        <v>45156</v>
      </c>
      <c r="O1647" s="512">
        <f t="shared" si="76"/>
        <v>8</v>
      </c>
      <c r="P1647" s="512">
        <f t="shared" si="77"/>
        <v>8</v>
      </c>
      <c r="Q1647" s="498" t="str">
        <f t="shared" si="78"/>
        <v>Gastos_Gerais</v>
      </c>
    </row>
    <row r="1648" spans="1:17" ht="36" hidden="1" x14ac:dyDescent="0.2">
      <c r="A1648" s="505">
        <v>6493</v>
      </c>
      <c r="B1648" s="506">
        <v>45156</v>
      </c>
      <c r="C1648" s="536">
        <v>45139</v>
      </c>
      <c r="D1648" s="508" t="s">
        <v>264</v>
      </c>
      <c r="E1648" s="520" t="s">
        <v>293</v>
      </c>
      <c r="F1648" s="523">
        <v>375</v>
      </c>
      <c r="G1648" s="520" t="s">
        <v>8289</v>
      </c>
      <c r="H1648" s="520" t="s">
        <v>1032</v>
      </c>
      <c r="I1648" s="510" t="s">
        <v>8288</v>
      </c>
      <c r="J1648" s="522" t="s">
        <v>554</v>
      </c>
      <c r="K1648" s="531" t="s">
        <v>1188</v>
      </c>
      <c r="L1648" s="511" t="s">
        <v>4137</v>
      </c>
      <c r="M1648" s="531">
        <v>790449274</v>
      </c>
      <c r="N1648" s="608">
        <v>45156</v>
      </c>
      <c r="O1648" s="512">
        <f t="shared" si="76"/>
        <v>8</v>
      </c>
      <c r="P1648" s="512">
        <f t="shared" si="77"/>
        <v>8</v>
      </c>
      <c r="Q1648" s="498" t="str">
        <f t="shared" si="78"/>
        <v>Gastos_Gerais</v>
      </c>
    </row>
    <row r="1649" spans="1:17" ht="36" hidden="1" x14ac:dyDescent="0.2">
      <c r="A1649" s="505">
        <v>6494</v>
      </c>
      <c r="B1649" s="506">
        <v>45156</v>
      </c>
      <c r="C1649" s="536">
        <v>45139</v>
      </c>
      <c r="D1649" s="508" t="s">
        <v>264</v>
      </c>
      <c r="E1649" s="520" t="s">
        <v>211</v>
      </c>
      <c r="F1649" s="523">
        <v>576.54</v>
      </c>
      <c r="G1649" s="520" t="s">
        <v>8290</v>
      </c>
      <c r="H1649" s="520" t="s">
        <v>1032</v>
      </c>
      <c r="I1649" s="510" t="s">
        <v>8288</v>
      </c>
      <c r="J1649" s="522" t="s">
        <v>554</v>
      </c>
      <c r="K1649" s="531" t="s">
        <v>1188</v>
      </c>
      <c r="L1649" s="511" t="s">
        <v>4137</v>
      </c>
      <c r="M1649" s="531">
        <v>790449274</v>
      </c>
      <c r="N1649" s="608">
        <v>45156</v>
      </c>
      <c r="O1649" s="512">
        <f t="shared" si="76"/>
        <v>8</v>
      </c>
      <c r="P1649" s="512">
        <f t="shared" si="77"/>
        <v>8</v>
      </c>
      <c r="Q1649" s="498" t="str">
        <f t="shared" si="78"/>
        <v>Gastos_Gerais</v>
      </c>
    </row>
    <row r="1650" spans="1:17" ht="36" hidden="1" x14ac:dyDescent="0.2">
      <c r="A1650" s="505">
        <v>6495</v>
      </c>
      <c r="B1650" s="506">
        <v>45156</v>
      </c>
      <c r="C1650" s="536">
        <v>45139</v>
      </c>
      <c r="D1650" s="508" t="s">
        <v>264</v>
      </c>
      <c r="E1650" s="520" t="s">
        <v>293</v>
      </c>
      <c r="F1650" s="523">
        <v>375</v>
      </c>
      <c r="G1650" s="520" t="s">
        <v>8019</v>
      </c>
      <c r="H1650" s="520" t="s">
        <v>418</v>
      </c>
      <c r="I1650" s="510" t="s">
        <v>7027</v>
      </c>
      <c r="J1650" s="522" t="s">
        <v>831</v>
      </c>
      <c r="K1650" s="531" t="s">
        <v>1188</v>
      </c>
      <c r="L1650" s="511" t="s">
        <v>4137</v>
      </c>
      <c r="M1650" s="531">
        <v>790449274</v>
      </c>
      <c r="N1650" s="608">
        <v>45156</v>
      </c>
      <c r="O1650" s="512">
        <f t="shared" si="76"/>
        <v>8</v>
      </c>
      <c r="P1650" s="512">
        <f t="shared" si="77"/>
        <v>8</v>
      </c>
      <c r="Q1650" s="498" t="str">
        <f t="shared" si="78"/>
        <v>Gastos_Gerais</v>
      </c>
    </row>
    <row r="1651" spans="1:17" ht="36" hidden="1" x14ac:dyDescent="0.2">
      <c r="A1651" s="505">
        <v>6496</v>
      </c>
      <c r="B1651" s="506">
        <v>45156</v>
      </c>
      <c r="C1651" s="536">
        <v>45139</v>
      </c>
      <c r="D1651" s="508" t="s">
        <v>264</v>
      </c>
      <c r="E1651" s="520" t="s">
        <v>211</v>
      </c>
      <c r="F1651" s="523">
        <v>349.05</v>
      </c>
      <c r="G1651" s="520" t="s">
        <v>8020</v>
      </c>
      <c r="H1651" s="520" t="s">
        <v>418</v>
      </c>
      <c r="I1651" s="510" t="s">
        <v>7027</v>
      </c>
      <c r="J1651" s="522" t="s">
        <v>831</v>
      </c>
      <c r="K1651" s="531" t="s">
        <v>1188</v>
      </c>
      <c r="L1651" s="511" t="s">
        <v>4137</v>
      </c>
      <c r="M1651" s="531">
        <v>790449274</v>
      </c>
      <c r="N1651" s="608">
        <v>45156</v>
      </c>
      <c r="O1651" s="512">
        <f t="shared" si="76"/>
        <v>8</v>
      </c>
      <c r="P1651" s="512">
        <f t="shared" si="77"/>
        <v>8</v>
      </c>
      <c r="Q1651" s="498" t="str">
        <f t="shared" si="78"/>
        <v>Gastos_Gerais</v>
      </c>
    </row>
    <row r="1652" spans="1:17" ht="36" hidden="1" x14ac:dyDescent="0.2">
      <c r="A1652" s="505">
        <v>6497</v>
      </c>
      <c r="B1652" s="506">
        <v>45156</v>
      </c>
      <c r="C1652" s="536">
        <v>45139</v>
      </c>
      <c r="D1652" s="508" t="s">
        <v>264</v>
      </c>
      <c r="E1652" s="520" t="s">
        <v>293</v>
      </c>
      <c r="F1652" s="523">
        <v>375</v>
      </c>
      <c r="G1652" s="520" t="s">
        <v>8021</v>
      </c>
      <c r="H1652" s="520" t="s">
        <v>1032</v>
      </c>
      <c r="I1652" s="510" t="s">
        <v>7127</v>
      </c>
      <c r="J1652" s="522" t="s">
        <v>656</v>
      </c>
      <c r="K1652" s="531" t="s">
        <v>1188</v>
      </c>
      <c r="L1652" s="511" t="s">
        <v>4137</v>
      </c>
      <c r="M1652" s="531">
        <v>790449274</v>
      </c>
      <c r="N1652" s="608">
        <v>45156</v>
      </c>
      <c r="O1652" s="512">
        <f t="shared" si="76"/>
        <v>8</v>
      </c>
      <c r="P1652" s="512">
        <f t="shared" si="77"/>
        <v>8</v>
      </c>
      <c r="Q1652" s="498" t="str">
        <f t="shared" si="78"/>
        <v>Gastos_Gerais</v>
      </c>
    </row>
    <row r="1653" spans="1:17" ht="36" hidden="1" x14ac:dyDescent="0.2">
      <c r="A1653" s="505">
        <v>6498</v>
      </c>
      <c r="B1653" s="506">
        <v>45156</v>
      </c>
      <c r="C1653" s="536">
        <v>45139</v>
      </c>
      <c r="D1653" s="508" t="s">
        <v>264</v>
      </c>
      <c r="E1653" s="520" t="s">
        <v>211</v>
      </c>
      <c r="F1653" s="523">
        <v>576.54</v>
      </c>
      <c r="G1653" s="520" t="s">
        <v>8022</v>
      </c>
      <c r="H1653" s="520" t="s">
        <v>1032</v>
      </c>
      <c r="I1653" s="510" t="s">
        <v>7127</v>
      </c>
      <c r="J1653" s="522" t="s">
        <v>656</v>
      </c>
      <c r="K1653" s="531" t="s">
        <v>1188</v>
      </c>
      <c r="L1653" s="511" t="s">
        <v>4137</v>
      </c>
      <c r="M1653" s="531">
        <v>790449274</v>
      </c>
      <c r="N1653" s="608">
        <v>45156</v>
      </c>
      <c r="O1653" s="512">
        <f t="shared" si="76"/>
        <v>8</v>
      </c>
      <c r="P1653" s="512">
        <f t="shared" si="77"/>
        <v>8</v>
      </c>
      <c r="Q1653" s="498" t="str">
        <f t="shared" si="78"/>
        <v>Gastos_Gerais</v>
      </c>
    </row>
    <row r="1654" spans="1:17" ht="36" hidden="1" x14ac:dyDescent="0.2">
      <c r="A1654" s="505">
        <v>6499</v>
      </c>
      <c r="B1654" s="506">
        <v>45156</v>
      </c>
      <c r="C1654" s="536">
        <v>45139</v>
      </c>
      <c r="D1654" s="508" t="s">
        <v>264</v>
      </c>
      <c r="E1654" s="520" t="s">
        <v>293</v>
      </c>
      <c r="F1654" s="523">
        <v>450</v>
      </c>
      <c r="G1654" s="520" t="s">
        <v>8023</v>
      </c>
      <c r="H1654" s="520" t="s">
        <v>422</v>
      </c>
      <c r="I1654" s="510" t="s">
        <v>8024</v>
      </c>
      <c r="J1654" s="522" t="s">
        <v>892</v>
      </c>
      <c r="K1654" s="531" t="s">
        <v>1188</v>
      </c>
      <c r="L1654" s="511" t="s">
        <v>4137</v>
      </c>
      <c r="M1654" s="531">
        <v>790449274</v>
      </c>
      <c r="N1654" s="608">
        <v>45156</v>
      </c>
      <c r="O1654" s="512">
        <f t="shared" si="76"/>
        <v>8</v>
      </c>
      <c r="P1654" s="512">
        <f t="shared" si="77"/>
        <v>8</v>
      </c>
      <c r="Q1654" s="498" t="str">
        <f t="shared" si="78"/>
        <v>Gastos_Gerais</v>
      </c>
    </row>
    <row r="1655" spans="1:17" ht="36" hidden="1" x14ac:dyDescent="0.2">
      <c r="A1655" s="505">
        <v>6500</v>
      </c>
      <c r="B1655" s="506">
        <v>45156</v>
      </c>
      <c r="C1655" s="536">
        <v>45139</v>
      </c>
      <c r="D1655" s="508" t="s">
        <v>264</v>
      </c>
      <c r="E1655" s="520" t="s">
        <v>211</v>
      </c>
      <c r="F1655" s="523">
        <v>529.85</v>
      </c>
      <c r="G1655" s="520" t="s">
        <v>8025</v>
      </c>
      <c r="H1655" s="520" t="s">
        <v>422</v>
      </c>
      <c r="I1655" s="538" t="s">
        <v>8024</v>
      </c>
      <c r="J1655" s="531" t="s">
        <v>892</v>
      </c>
      <c r="K1655" s="531" t="s">
        <v>1188</v>
      </c>
      <c r="L1655" s="511" t="s">
        <v>4137</v>
      </c>
      <c r="M1655" s="531">
        <v>790449274</v>
      </c>
      <c r="N1655" s="608">
        <v>45156</v>
      </c>
      <c r="O1655" s="512">
        <f t="shared" si="76"/>
        <v>8</v>
      </c>
      <c r="P1655" s="512">
        <f t="shared" si="77"/>
        <v>8</v>
      </c>
      <c r="Q1655" s="498" t="str">
        <f t="shared" si="78"/>
        <v>Gastos_Gerais</v>
      </c>
    </row>
    <row r="1656" spans="1:17" ht="36" hidden="1" x14ac:dyDescent="0.2">
      <c r="A1656" s="505">
        <v>6501</v>
      </c>
      <c r="B1656" s="506">
        <v>45156</v>
      </c>
      <c r="C1656" s="536">
        <v>45139</v>
      </c>
      <c r="D1656" s="508" t="s">
        <v>264</v>
      </c>
      <c r="E1656" s="520" t="s">
        <v>293</v>
      </c>
      <c r="F1656" s="523">
        <v>375</v>
      </c>
      <c r="G1656" s="520" t="s">
        <v>8026</v>
      </c>
      <c r="H1656" s="520" t="s">
        <v>418</v>
      </c>
      <c r="I1656" s="538" t="s">
        <v>8027</v>
      </c>
      <c r="J1656" s="531" t="s">
        <v>993</v>
      </c>
      <c r="K1656" s="531" t="s">
        <v>1188</v>
      </c>
      <c r="L1656" s="511" t="s">
        <v>4137</v>
      </c>
      <c r="M1656" s="531">
        <v>790449274</v>
      </c>
      <c r="N1656" s="608">
        <v>45156</v>
      </c>
      <c r="O1656" s="512">
        <f t="shared" si="76"/>
        <v>8</v>
      </c>
      <c r="P1656" s="512">
        <f t="shared" si="77"/>
        <v>8</v>
      </c>
      <c r="Q1656" s="498" t="str">
        <f t="shared" si="78"/>
        <v>Gastos_Gerais</v>
      </c>
    </row>
    <row r="1657" spans="1:17" ht="24" hidden="1" x14ac:dyDescent="0.2">
      <c r="A1657" s="505">
        <v>6502</v>
      </c>
      <c r="B1657" s="506">
        <v>45156</v>
      </c>
      <c r="C1657" s="536">
        <v>45139</v>
      </c>
      <c r="D1657" s="508" t="s">
        <v>264</v>
      </c>
      <c r="E1657" s="520" t="s">
        <v>211</v>
      </c>
      <c r="F1657" s="523">
        <v>349.05</v>
      </c>
      <c r="G1657" s="520" t="s">
        <v>8028</v>
      </c>
      <c r="H1657" s="520" t="s">
        <v>418</v>
      </c>
      <c r="I1657" s="538" t="s">
        <v>8027</v>
      </c>
      <c r="J1657" s="531" t="s">
        <v>993</v>
      </c>
      <c r="K1657" s="531" t="s">
        <v>1188</v>
      </c>
      <c r="L1657" s="511" t="s">
        <v>4137</v>
      </c>
      <c r="M1657" s="531">
        <v>790449274</v>
      </c>
      <c r="N1657" s="608">
        <v>45156</v>
      </c>
      <c r="O1657" s="512">
        <f t="shared" si="76"/>
        <v>8</v>
      </c>
      <c r="P1657" s="512">
        <f t="shared" si="77"/>
        <v>8</v>
      </c>
      <c r="Q1657" s="498" t="str">
        <f t="shared" si="78"/>
        <v>Gastos_Gerais</v>
      </c>
    </row>
    <row r="1658" spans="1:17" ht="36" hidden="1" x14ac:dyDescent="0.2">
      <c r="A1658" s="505">
        <v>6503</v>
      </c>
      <c r="B1658" s="506">
        <v>45156</v>
      </c>
      <c r="C1658" s="536">
        <v>45139</v>
      </c>
      <c r="D1658" s="508" t="s">
        <v>264</v>
      </c>
      <c r="E1658" s="520" t="s">
        <v>293</v>
      </c>
      <c r="F1658" s="523">
        <v>375</v>
      </c>
      <c r="G1658" s="520" t="s">
        <v>8029</v>
      </c>
      <c r="H1658" s="520" t="s">
        <v>1032</v>
      </c>
      <c r="I1658" s="538" t="s">
        <v>8030</v>
      </c>
      <c r="J1658" s="531" t="s">
        <v>8031</v>
      </c>
      <c r="K1658" s="531" t="s">
        <v>1188</v>
      </c>
      <c r="L1658" s="511" t="s">
        <v>4137</v>
      </c>
      <c r="M1658" s="531">
        <v>790449274</v>
      </c>
      <c r="N1658" s="608">
        <v>45156</v>
      </c>
      <c r="O1658" s="512">
        <f t="shared" si="76"/>
        <v>8</v>
      </c>
      <c r="P1658" s="512">
        <f t="shared" si="77"/>
        <v>8</v>
      </c>
      <c r="Q1658" s="498" t="str">
        <f t="shared" si="78"/>
        <v>Gastos_Gerais</v>
      </c>
    </row>
    <row r="1659" spans="1:17" ht="36" hidden="1" x14ac:dyDescent="0.2">
      <c r="A1659" s="505">
        <v>6504</v>
      </c>
      <c r="B1659" s="506">
        <v>45156</v>
      </c>
      <c r="C1659" s="536">
        <v>45139</v>
      </c>
      <c r="D1659" s="508" t="s">
        <v>264</v>
      </c>
      <c r="E1659" s="520" t="s">
        <v>211</v>
      </c>
      <c r="F1659" s="523">
        <v>576.54</v>
      </c>
      <c r="G1659" s="520" t="s">
        <v>8032</v>
      </c>
      <c r="H1659" s="520" t="s">
        <v>1032</v>
      </c>
      <c r="I1659" s="510" t="s">
        <v>8030</v>
      </c>
      <c r="J1659" s="522" t="s">
        <v>8031</v>
      </c>
      <c r="K1659" s="531" t="s">
        <v>1188</v>
      </c>
      <c r="L1659" s="511" t="s">
        <v>4137</v>
      </c>
      <c r="M1659" s="531">
        <v>790449274</v>
      </c>
      <c r="N1659" s="608">
        <v>45156</v>
      </c>
      <c r="O1659" s="512">
        <f t="shared" si="76"/>
        <v>8</v>
      </c>
      <c r="P1659" s="512">
        <f t="shared" si="77"/>
        <v>8</v>
      </c>
      <c r="Q1659" s="498" t="str">
        <f t="shared" si="78"/>
        <v>Gastos_Gerais</v>
      </c>
    </row>
    <row r="1660" spans="1:17" ht="36" hidden="1" x14ac:dyDescent="0.2">
      <c r="A1660" s="505">
        <v>6505</v>
      </c>
      <c r="B1660" s="506">
        <v>45156</v>
      </c>
      <c r="C1660" s="536">
        <v>45139</v>
      </c>
      <c r="D1660" s="508" t="s">
        <v>264</v>
      </c>
      <c r="E1660" s="520" t="s">
        <v>293</v>
      </c>
      <c r="F1660" s="523">
        <v>375</v>
      </c>
      <c r="G1660" s="520" t="s">
        <v>8033</v>
      </c>
      <c r="H1660" s="520" t="s">
        <v>416</v>
      </c>
      <c r="I1660" s="510" t="s">
        <v>8034</v>
      </c>
      <c r="J1660" s="522" t="s">
        <v>6679</v>
      </c>
      <c r="K1660" s="531" t="s">
        <v>1188</v>
      </c>
      <c r="L1660" s="511" t="s">
        <v>4137</v>
      </c>
      <c r="M1660" s="531">
        <v>790449274</v>
      </c>
      <c r="N1660" s="608">
        <v>45156</v>
      </c>
      <c r="O1660" s="512">
        <f t="shared" si="76"/>
        <v>8</v>
      </c>
      <c r="P1660" s="512">
        <f t="shared" si="77"/>
        <v>8</v>
      </c>
      <c r="Q1660" s="498" t="str">
        <f t="shared" si="78"/>
        <v>Gastos_Gerais</v>
      </c>
    </row>
    <row r="1661" spans="1:17" ht="36" hidden="1" x14ac:dyDescent="0.2">
      <c r="A1661" s="505">
        <v>6506</v>
      </c>
      <c r="B1661" s="506">
        <v>45156</v>
      </c>
      <c r="C1661" s="536">
        <v>45139</v>
      </c>
      <c r="D1661" s="508" t="s">
        <v>264</v>
      </c>
      <c r="E1661" s="520" t="s">
        <v>211</v>
      </c>
      <c r="F1661" s="523">
        <v>216.85</v>
      </c>
      <c r="G1661" s="520" t="s">
        <v>8035</v>
      </c>
      <c r="H1661" s="520" t="s">
        <v>416</v>
      </c>
      <c r="I1661" s="510" t="s">
        <v>8034</v>
      </c>
      <c r="J1661" s="522" t="s">
        <v>6679</v>
      </c>
      <c r="K1661" s="531" t="s">
        <v>1188</v>
      </c>
      <c r="L1661" s="511" t="s">
        <v>4137</v>
      </c>
      <c r="M1661" s="531">
        <v>790449274</v>
      </c>
      <c r="N1661" s="608">
        <v>45156</v>
      </c>
      <c r="O1661" s="512">
        <f t="shared" si="76"/>
        <v>8</v>
      </c>
      <c r="P1661" s="512">
        <f t="shared" si="77"/>
        <v>8</v>
      </c>
      <c r="Q1661" s="498" t="str">
        <f t="shared" si="78"/>
        <v>Gastos_Gerais</v>
      </c>
    </row>
    <row r="1662" spans="1:17" ht="36" hidden="1" x14ac:dyDescent="0.2">
      <c r="A1662" s="505">
        <v>6507</v>
      </c>
      <c r="B1662" s="506">
        <v>45156</v>
      </c>
      <c r="C1662" s="536">
        <v>45139</v>
      </c>
      <c r="D1662" s="508" t="s">
        <v>264</v>
      </c>
      <c r="E1662" s="520" t="s">
        <v>293</v>
      </c>
      <c r="F1662" s="523">
        <v>750</v>
      </c>
      <c r="G1662" s="520" t="s">
        <v>8036</v>
      </c>
      <c r="H1662" s="520" t="s">
        <v>421</v>
      </c>
      <c r="I1662" s="510" t="s">
        <v>8037</v>
      </c>
      <c r="J1662" s="522" t="s">
        <v>1061</v>
      </c>
      <c r="K1662" s="531" t="s">
        <v>1188</v>
      </c>
      <c r="L1662" s="511" t="s">
        <v>4137</v>
      </c>
      <c r="M1662" s="531">
        <v>790449274</v>
      </c>
      <c r="N1662" s="608">
        <v>45156</v>
      </c>
      <c r="O1662" s="512">
        <f t="shared" si="76"/>
        <v>8</v>
      </c>
      <c r="P1662" s="512">
        <f t="shared" si="77"/>
        <v>8</v>
      </c>
      <c r="Q1662" s="498" t="str">
        <f t="shared" si="78"/>
        <v>Gastos_Gerais</v>
      </c>
    </row>
    <row r="1663" spans="1:17" ht="36" hidden="1" x14ac:dyDescent="0.2">
      <c r="A1663" s="505">
        <v>6508</v>
      </c>
      <c r="B1663" s="506">
        <v>45156</v>
      </c>
      <c r="C1663" s="533">
        <v>45139</v>
      </c>
      <c r="D1663" s="508" t="s">
        <v>264</v>
      </c>
      <c r="E1663" s="520" t="s">
        <v>211</v>
      </c>
      <c r="F1663" s="521">
        <v>216.85</v>
      </c>
      <c r="G1663" s="520" t="s">
        <v>8038</v>
      </c>
      <c r="H1663" s="520" t="s">
        <v>421</v>
      </c>
      <c r="I1663" s="508" t="s">
        <v>8037</v>
      </c>
      <c r="J1663" s="531" t="s">
        <v>1061</v>
      </c>
      <c r="K1663" s="522" t="s">
        <v>1188</v>
      </c>
      <c r="L1663" s="511" t="s">
        <v>4137</v>
      </c>
      <c r="M1663" s="522">
        <v>790449274</v>
      </c>
      <c r="N1663" s="506">
        <v>45156</v>
      </c>
      <c r="O1663" s="512">
        <f t="shared" si="76"/>
        <v>8</v>
      </c>
      <c r="P1663" s="512">
        <f t="shared" si="77"/>
        <v>8</v>
      </c>
      <c r="Q1663" s="498" t="str">
        <f t="shared" si="78"/>
        <v>Gastos_Gerais</v>
      </c>
    </row>
    <row r="1664" spans="1:17" ht="36" hidden="1" x14ac:dyDescent="0.2">
      <c r="A1664" s="505">
        <v>6509</v>
      </c>
      <c r="B1664" s="506">
        <v>45156</v>
      </c>
      <c r="C1664" s="533">
        <v>45139</v>
      </c>
      <c r="D1664" s="508" t="s">
        <v>264</v>
      </c>
      <c r="E1664" s="520" t="s">
        <v>293</v>
      </c>
      <c r="F1664" s="521">
        <v>375</v>
      </c>
      <c r="G1664" s="520" t="s">
        <v>8039</v>
      </c>
      <c r="H1664" s="520" t="s">
        <v>418</v>
      </c>
      <c r="I1664" s="510" t="s">
        <v>8040</v>
      </c>
      <c r="J1664" s="522" t="s">
        <v>1019</v>
      </c>
      <c r="K1664" s="522" t="s">
        <v>1188</v>
      </c>
      <c r="L1664" s="511" t="s">
        <v>4137</v>
      </c>
      <c r="M1664" s="522">
        <v>790449274</v>
      </c>
      <c r="N1664" s="506">
        <v>45156</v>
      </c>
      <c r="O1664" s="512">
        <f t="shared" si="76"/>
        <v>8</v>
      </c>
      <c r="P1664" s="512">
        <f t="shared" si="77"/>
        <v>8</v>
      </c>
      <c r="Q1664" s="498" t="str">
        <f t="shared" si="78"/>
        <v>Gastos_Gerais</v>
      </c>
    </row>
    <row r="1665" spans="1:17" ht="36" hidden="1" x14ac:dyDescent="0.2">
      <c r="A1665" s="505">
        <v>6510</v>
      </c>
      <c r="B1665" s="506">
        <v>45156</v>
      </c>
      <c r="C1665" s="536">
        <v>45139</v>
      </c>
      <c r="D1665" s="508" t="s">
        <v>264</v>
      </c>
      <c r="E1665" s="520" t="s">
        <v>211</v>
      </c>
      <c r="F1665" s="521">
        <v>349.05</v>
      </c>
      <c r="G1665" s="520" t="s">
        <v>8041</v>
      </c>
      <c r="H1665" s="520" t="s">
        <v>418</v>
      </c>
      <c r="I1665" s="510" t="s">
        <v>8040</v>
      </c>
      <c r="J1665" s="522" t="s">
        <v>1019</v>
      </c>
      <c r="K1665" s="522" t="s">
        <v>1188</v>
      </c>
      <c r="L1665" s="511" t="s">
        <v>4137</v>
      </c>
      <c r="M1665" s="522">
        <v>790449274</v>
      </c>
      <c r="N1665" s="506">
        <v>45156</v>
      </c>
      <c r="O1665" s="512">
        <f t="shared" si="76"/>
        <v>8</v>
      </c>
      <c r="P1665" s="512">
        <f t="shared" si="77"/>
        <v>8</v>
      </c>
      <c r="Q1665" s="498" t="str">
        <f t="shared" si="78"/>
        <v>Gastos_Gerais</v>
      </c>
    </row>
    <row r="1666" spans="1:17" ht="36" hidden="1" x14ac:dyDescent="0.2">
      <c r="A1666" s="505">
        <v>6511</v>
      </c>
      <c r="B1666" s="506">
        <v>45156</v>
      </c>
      <c r="C1666" s="536">
        <v>45139</v>
      </c>
      <c r="D1666" s="508" t="s">
        <v>264</v>
      </c>
      <c r="E1666" s="520" t="s">
        <v>293</v>
      </c>
      <c r="F1666" s="521">
        <v>375</v>
      </c>
      <c r="G1666" s="520" t="s">
        <v>8042</v>
      </c>
      <c r="H1666" s="520" t="s">
        <v>420</v>
      </c>
      <c r="I1666" s="510" t="s">
        <v>3124</v>
      </c>
      <c r="J1666" s="522" t="s">
        <v>3125</v>
      </c>
      <c r="K1666" s="522" t="s">
        <v>1188</v>
      </c>
      <c r="L1666" s="511" t="s">
        <v>4137</v>
      </c>
      <c r="M1666" s="522">
        <v>790449274</v>
      </c>
      <c r="N1666" s="506">
        <v>45156</v>
      </c>
      <c r="O1666" s="512">
        <f t="shared" si="76"/>
        <v>8</v>
      </c>
      <c r="P1666" s="512">
        <f t="shared" si="77"/>
        <v>8</v>
      </c>
      <c r="Q1666" s="498" t="str">
        <f t="shared" si="78"/>
        <v>Gastos_Gerais</v>
      </c>
    </row>
    <row r="1667" spans="1:17" ht="36" hidden="1" x14ac:dyDescent="0.2">
      <c r="A1667" s="505">
        <v>6512</v>
      </c>
      <c r="B1667" s="506">
        <v>45156</v>
      </c>
      <c r="C1667" s="536">
        <v>45139</v>
      </c>
      <c r="D1667" s="508" t="s">
        <v>264</v>
      </c>
      <c r="E1667" s="455" t="s">
        <v>211</v>
      </c>
      <c r="F1667" s="521">
        <v>466.97</v>
      </c>
      <c r="G1667" s="455" t="s">
        <v>8043</v>
      </c>
      <c r="H1667" s="520" t="s">
        <v>420</v>
      </c>
      <c r="I1667" s="461" t="s">
        <v>3124</v>
      </c>
      <c r="J1667" s="426" t="s">
        <v>3125</v>
      </c>
      <c r="K1667" s="426" t="s">
        <v>1188</v>
      </c>
      <c r="L1667" s="511" t="s">
        <v>4137</v>
      </c>
      <c r="M1667" s="522">
        <v>790449274</v>
      </c>
      <c r="N1667" s="506">
        <v>45156</v>
      </c>
      <c r="O1667" s="512">
        <f t="shared" si="76"/>
        <v>8</v>
      </c>
      <c r="P1667" s="512">
        <f t="shared" si="77"/>
        <v>8</v>
      </c>
      <c r="Q1667" s="498" t="str">
        <f t="shared" si="78"/>
        <v>Gastos_Gerais</v>
      </c>
    </row>
    <row r="1668" spans="1:17" ht="36" hidden="1" x14ac:dyDescent="0.2">
      <c r="A1668" s="505">
        <v>6513</v>
      </c>
      <c r="B1668" s="506">
        <v>45156</v>
      </c>
      <c r="C1668" s="536">
        <v>45139</v>
      </c>
      <c r="D1668" s="508" t="s">
        <v>264</v>
      </c>
      <c r="E1668" s="455" t="s">
        <v>293</v>
      </c>
      <c r="F1668" s="521">
        <v>375</v>
      </c>
      <c r="G1668" s="455" t="s">
        <v>8044</v>
      </c>
      <c r="H1668" s="520" t="s">
        <v>420</v>
      </c>
      <c r="I1668" s="461" t="s">
        <v>2659</v>
      </c>
      <c r="J1668" s="426" t="s">
        <v>1566</v>
      </c>
      <c r="K1668" s="426" t="s">
        <v>1188</v>
      </c>
      <c r="L1668" s="511" t="s">
        <v>4137</v>
      </c>
      <c r="M1668" s="522">
        <v>790449274</v>
      </c>
      <c r="N1668" s="506">
        <v>45156</v>
      </c>
      <c r="O1668" s="512">
        <f t="shared" si="76"/>
        <v>8</v>
      </c>
      <c r="P1668" s="512">
        <f t="shared" si="77"/>
        <v>8</v>
      </c>
      <c r="Q1668" s="498" t="str">
        <f t="shared" si="78"/>
        <v>Gastos_Gerais</v>
      </c>
    </row>
    <row r="1669" spans="1:17" ht="36" hidden="1" x14ac:dyDescent="0.2">
      <c r="A1669" s="505">
        <v>6514</v>
      </c>
      <c r="B1669" s="506">
        <v>45156</v>
      </c>
      <c r="C1669" s="536">
        <v>45139</v>
      </c>
      <c r="D1669" s="508" t="s">
        <v>264</v>
      </c>
      <c r="E1669" s="455" t="s">
        <v>211</v>
      </c>
      <c r="F1669" s="521">
        <v>466.97</v>
      </c>
      <c r="G1669" s="455" t="s">
        <v>8045</v>
      </c>
      <c r="H1669" s="520" t="s">
        <v>420</v>
      </c>
      <c r="I1669" s="461" t="s">
        <v>2659</v>
      </c>
      <c r="J1669" s="426" t="s">
        <v>1566</v>
      </c>
      <c r="K1669" s="426" t="s">
        <v>1188</v>
      </c>
      <c r="L1669" s="511" t="s">
        <v>4137</v>
      </c>
      <c r="M1669" s="522">
        <v>790449274</v>
      </c>
      <c r="N1669" s="506">
        <v>45156</v>
      </c>
      <c r="O1669" s="512">
        <f t="shared" ref="O1669:O1732" si="79">IF(B1669=0,0,IF(YEAR(B1669)=$P$1,MONTH(B1669)-$O$1+1,(YEAR(B1669)-$P$1)*12-$O$1+1+MONTH(B1669)))</f>
        <v>8</v>
      </c>
      <c r="P1669" s="512">
        <f t="shared" ref="P1669:P1732" si="80">IF(C1669=0,0,IF(YEAR(C1669)=$P$1,MONTH(C1669)-$O$1+1,(YEAR(C1669)-$P$1)*12-$O$1+1+MONTH(C1669)))</f>
        <v>8</v>
      </c>
      <c r="Q1669" s="498" t="str">
        <f t="shared" ref="Q1669:Q1732" si="81">SUBSTITUTE(D1669," ","_")</f>
        <v>Gastos_Gerais</v>
      </c>
    </row>
    <row r="1670" spans="1:17" ht="36" hidden="1" x14ac:dyDescent="0.2">
      <c r="A1670" s="505">
        <v>6515</v>
      </c>
      <c r="B1670" s="506">
        <v>45156</v>
      </c>
      <c r="C1670" s="536">
        <v>45139</v>
      </c>
      <c r="D1670" s="508" t="s">
        <v>264</v>
      </c>
      <c r="E1670" s="455" t="s">
        <v>293</v>
      </c>
      <c r="F1670" s="521">
        <v>375</v>
      </c>
      <c r="G1670" s="455" t="s">
        <v>8046</v>
      </c>
      <c r="H1670" s="520" t="s">
        <v>416</v>
      </c>
      <c r="I1670" s="461" t="s">
        <v>8047</v>
      </c>
      <c r="J1670" s="426" t="s">
        <v>4093</v>
      </c>
      <c r="K1670" s="426" t="s">
        <v>1188</v>
      </c>
      <c r="L1670" s="511" t="s">
        <v>4137</v>
      </c>
      <c r="M1670" s="522">
        <v>790449274</v>
      </c>
      <c r="N1670" s="506">
        <v>45156</v>
      </c>
      <c r="O1670" s="512">
        <f t="shared" si="79"/>
        <v>8</v>
      </c>
      <c r="P1670" s="512">
        <f t="shared" si="80"/>
        <v>8</v>
      </c>
      <c r="Q1670" s="498" t="str">
        <f t="shared" si="81"/>
        <v>Gastos_Gerais</v>
      </c>
    </row>
    <row r="1671" spans="1:17" ht="36" hidden="1" x14ac:dyDescent="0.2">
      <c r="A1671" s="505">
        <v>6516</v>
      </c>
      <c r="B1671" s="506">
        <v>45156</v>
      </c>
      <c r="C1671" s="536">
        <v>45139</v>
      </c>
      <c r="D1671" s="508" t="s">
        <v>264</v>
      </c>
      <c r="E1671" s="455" t="s">
        <v>211</v>
      </c>
      <c r="F1671" s="460">
        <v>216.85</v>
      </c>
      <c r="G1671" s="455" t="s">
        <v>8048</v>
      </c>
      <c r="H1671" s="455" t="s">
        <v>416</v>
      </c>
      <c r="I1671" s="455" t="s">
        <v>8047</v>
      </c>
      <c r="J1671" s="465" t="s">
        <v>4093</v>
      </c>
      <c r="K1671" s="465" t="s">
        <v>1188</v>
      </c>
      <c r="L1671" s="511" t="s">
        <v>4137</v>
      </c>
      <c r="M1671" s="465">
        <v>790449274</v>
      </c>
      <c r="N1671" s="506">
        <v>45156</v>
      </c>
      <c r="O1671" s="512">
        <f t="shared" si="79"/>
        <v>8</v>
      </c>
      <c r="P1671" s="512">
        <f t="shared" si="80"/>
        <v>8</v>
      </c>
      <c r="Q1671" s="498" t="str">
        <f t="shared" si="81"/>
        <v>Gastos_Gerais</v>
      </c>
    </row>
    <row r="1672" spans="1:17" ht="36" hidden="1" x14ac:dyDescent="0.2">
      <c r="A1672" s="505">
        <v>6517</v>
      </c>
      <c r="B1672" s="506">
        <v>45156</v>
      </c>
      <c r="C1672" s="536">
        <v>45139</v>
      </c>
      <c r="D1672" s="508" t="s">
        <v>264</v>
      </c>
      <c r="E1672" s="455" t="s">
        <v>293</v>
      </c>
      <c r="F1672" s="521">
        <v>450</v>
      </c>
      <c r="G1672" s="455" t="s">
        <v>8049</v>
      </c>
      <c r="H1672" s="520" t="s">
        <v>422</v>
      </c>
      <c r="I1672" s="461" t="s">
        <v>8050</v>
      </c>
      <c r="J1672" s="426" t="s">
        <v>899</v>
      </c>
      <c r="K1672" s="426" t="s">
        <v>1188</v>
      </c>
      <c r="L1672" s="511" t="s">
        <v>4137</v>
      </c>
      <c r="M1672" s="522">
        <v>790449274</v>
      </c>
      <c r="N1672" s="506">
        <v>45156</v>
      </c>
      <c r="O1672" s="512">
        <f t="shared" si="79"/>
        <v>8</v>
      </c>
      <c r="P1672" s="512">
        <f t="shared" si="80"/>
        <v>8</v>
      </c>
      <c r="Q1672" s="498" t="str">
        <f t="shared" si="81"/>
        <v>Gastos_Gerais</v>
      </c>
    </row>
    <row r="1673" spans="1:17" ht="36" hidden="1" x14ac:dyDescent="0.2">
      <c r="A1673" s="505">
        <v>6518</v>
      </c>
      <c r="B1673" s="506">
        <v>45156</v>
      </c>
      <c r="C1673" s="536">
        <v>45139</v>
      </c>
      <c r="D1673" s="508" t="s">
        <v>264</v>
      </c>
      <c r="E1673" s="455" t="s">
        <v>211</v>
      </c>
      <c r="F1673" s="521">
        <v>529.85</v>
      </c>
      <c r="G1673" s="455" t="s">
        <v>8048</v>
      </c>
      <c r="H1673" s="520" t="s">
        <v>422</v>
      </c>
      <c r="I1673" s="461" t="s">
        <v>8050</v>
      </c>
      <c r="J1673" s="426" t="s">
        <v>899</v>
      </c>
      <c r="K1673" s="426" t="s">
        <v>1188</v>
      </c>
      <c r="L1673" s="511" t="s">
        <v>4137</v>
      </c>
      <c r="M1673" s="522">
        <v>790449274</v>
      </c>
      <c r="N1673" s="506">
        <v>45156</v>
      </c>
      <c r="O1673" s="512">
        <f t="shared" si="79"/>
        <v>8</v>
      </c>
      <c r="P1673" s="512">
        <f t="shared" si="80"/>
        <v>8</v>
      </c>
      <c r="Q1673" s="498" t="str">
        <f t="shared" si="81"/>
        <v>Gastos_Gerais</v>
      </c>
    </row>
    <row r="1674" spans="1:17" ht="36" hidden="1" x14ac:dyDescent="0.2">
      <c r="A1674" s="505">
        <v>6519</v>
      </c>
      <c r="B1674" s="506">
        <v>45156</v>
      </c>
      <c r="C1674" s="464">
        <v>45139</v>
      </c>
      <c r="D1674" s="508" t="s">
        <v>264</v>
      </c>
      <c r="E1674" s="455" t="s">
        <v>293</v>
      </c>
      <c r="F1674" s="460">
        <v>375</v>
      </c>
      <c r="G1674" s="455" t="s">
        <v>8051</v>
      </c>
      <c r="H1674" s="455" t="s">
        <v>420</v>
      </c>
      <c r="I1674" s="455" t="s">
        <v>8052</v>
      </c>
      <c r="J1674" s="522" t="s">
        <v>6154</v>
      </c>
      <c r="K1674" s="465" t="s">
        <v>1188</v>
      </c>
      <c r="L1674" s="511" t="s">
        <v>4137</v>
      </c>
      <c r="M1674" s="465">
        <v>790449274</v>
      </c>
      <c r="N1674" s="463">
        <v>45156</v>
      </c>
      <c r="O1674" s="512">
        <f t="shared" si="79"/>
        <v>8</v>
      </c>
      <c r="P1674" s="512">
        <f t="shared" si="80"/>
        <v>8</v>
      </c>
      <c r="Q1674" s="498" t="str">
        <f t="shared" si="81"/>
        <v>Gastos_Gerais</v>
      </c>
    </row>
    <row r="1675" spans="1:17" ht="36" hidden="1" x14ac:dyDescent="0.2">
      <c r="A1675" s="505">
        <v>6520</v>
      </c>
      <c r="B1675" s="506">
        <v>45156</v>
      </c>
      <c r="C1675" s="464">
        <v>45139</v>
      </c>
      <c r="D1675" s="508" t="s">
        <v>264</v>
      </c>
      <c r="E1675" s="455" t="s">
        <v>211</v>
      </c>
      <c r="F1675" s="460">
        <v>466.97</v>
      </c>
      <c r="G1675" s="455" t="s">
        <v>8053</v>
      </c>
      <c r="H1675" s="461" t="s">
        <v>420</v>
      </c>
      <c r="I1675" s="461" t="s">
        <v>8052</v>
      </c>
      <c r="J1675" s="465" t="s">
        <v>6154</v>
      </c>
      <c r="K1675" s="465" t="s">
        <v>1188</v>
      </c>
      <c r="L1675" s="511" t="s">
        <v>4137</v>
      </c>
      <c r="M1675" s="465">
        <v>790449274</v>
      </c>
      <c r="N1675" s="463">
        <v>45156</v>
      </c>
      <c r="O1675" s="512">
        <f t="shared" si="79"/>
        <v>8</v>
      </c>
      <c r="P1675" s="512">
        <f t="shared" si="80"/>
        <v>8</v>
      </c>
      <c r="Q1675" s="498" t="str">
        <f t="shared" si="81"/>
        <v>Gastos_Gerais</v>
      </c>
    </row>
    <row r="1676" spans="1:17" ht="36" hidden="1" x14ac:dyDescent="0.2">
      <c r="A1676" s="505">
        <v>6521</v>
      </c>
      <c r="B1676" s="506">
        <v>45156</v>
      </c>
      <c r="C1676" s="464">
        <v>45139</v>
      </c>
      <c r="D1676" s="508" t="s">
        <v>264</v>
      </c>
      <c r="E1676" s="520" t="s">
        <v>293</v>
      </c>
      <c r="F1676" s="521">
        <v>375</v>
      </c>
      <c r="G1676" s="520" t="s">
        <v>8054</v>
      </c>
      <c r="H1676" s="520" t="s">
        <v>420</v>
      </c>
      <c r="I1676" s="510" t="s">
        <v>8055</v>
      </c>
      <c r="J1676" s="522" t="s">
        <v>4094</v>
      </c>
      <c r="K1676" s="465" t="s">
        <v>1188</v>
      </c>
      <c r="L1676" s="511" t="s">
        <v>4137</v>
      </c>
      <c r="M1676" s="522">
        <v>790449274</v>
      </c>
      <c r="N1676" s="506">
        <v>45156</v>
      </c>
      <c r="O1676" s="512">
        <f t="shared" si="79"/>
        <v>8</v>
      </c>
      <c r="P1676" s="512">
        <f t="shared" si="80"/>
        <v>8</v>
      </c>
      <c r="Q1676" s="498" t="str">
        <f t="shared" si="81"/>
        <v>Gastos_Gerais</v>
      </c>
    </row>
    <row r="1677" spans="1:17" ht="36" hidden="1" x14ac:dyDescent="0.2">
      <c r="A1677" s="505">
        <v>6522</v>
      </c>
      <c r="B1677" s="506">
        <v>45156</v>
      </c>
      <c r="C1677" s="464">
        <v>45139</v>
      </c>
      <c r="D1677" s="508" t="s">
        <v>264</v>
      </c>
      <c r="E1677" s="520" t="s">
        <v>211</v>
      </c>
      <c r="F1677" s="460">
        <v>466.97</v>
      </c>
      <c r="G1677" s="520" t="s">
        <v>8056</v>
      </c>
      <c r="H1677" s="456" t="s">
        <v>420</v>
      </c>
      <c r="I1677" s="461" t="s">
        <v>8055</v>
      </c>
      <c r="J1677" s="425" t="s">
        <v>4094</v>
      </c>
      <c r="K1677" s="425" t="s">
        <v>1188</v>
      </c>
      <c r="L1677" s="511" t="s">
        <v>4137</v>
      </c>
      <c r="M1677" s="426">
        <v>790449274</v>
      </c>
      <c r="N1677" s="463">
        <v>45156</v>
      </c>
      <c r="O1677" s="512">
        <f t="shared" si="79"/>
        <v>8</v>
      </c>
      <c r="P1677" s="512">
        <f t="shared" si="80"/>
        <v>8</v>
      </c>
      <c r="Q1677" s="498" t="str">
        <f t="shared" si="81"/>
        <v>Gastos_Gerais</v>
      </c>
    </row>
    <row r="1678" spans="1:17" ht="36" hidden="1" x14ac:dyDescent="0.2">
      <c r="A1678" s="505">
        <v>6523</v>
      </c>
      <c r="B1678" s="506">
        <v>45156</v>
      </c>
      <c r="C1678" s="464">
        <v>45139</v>
      </c>
      <c r="D1678" s="508" t="s">
        <v>264</v>
      </c>
      <c r="E1678" s="520" t="s">
        <v>293</v>
      </c>
      <c r="F1678" s="460">
        <v>375</v>
      </c>
      <c r="G1678" s="520" t="s">
        <v>8057</v>
      </c>
      <c r="H1678" s="456" t="s">
        <v>416</v>
      </c>
      <c r="I1678" s="461" t="s">
        <v>3669</v>
      </c>
      <c r="J1678" s="425" t="s">
        <v>711</v>
      </c>
      <c r="K1678" s="425" t="s">
        <v>1188</v>
      </c>
      <c r="L1678" s="511" t="s">
        <v>4137</v>
      </c>
      <c r="M1678" s="426">
        <v>790449274</v>
      </c>
      <c r="N1678" s="463">
        <v>45156</v>
      </c>
      <c r="O1678" s="512">
        <f t="shared" si="79"/>
        <v>8</v>
      </c>
      <c r="P1678" s="512">
        <f t="shared" si="80"/>
        <v>8</v>
      </c>
      <c r="Q1678" s="498" t="str">
        <f t="shared" si="81"/>
        <v>Gastos_Gerais</v>
      </c>
    </row>
    <row r="1679" spans="1:17" ht="38.25" hidden="1" x14ac:dyDescent="0.2">
      <c r="A1679" s="505">
        <v>6524</v>
      </c>
      <c r="B1679" s="506">
        <v>45156</v>
      </c>
      <c r="C1679" s="464">
        <v>45139</v>
      </c>
      <c r="D1679" s="508" t="s">
        <v>264</v>
      </c>
      <c r="E1679" s="455" t="s">
        <v>211</v>
      </c>
      <c r="F1679" s="460">
        <v>216.85</v>
      </c>
      <c r="G1679" s="539" t="s">
        <v>8058</v>
      </c>
      <c r="H1679" s="520" t="s">
        <v>416</v>
      </c>
      <c r="I1679" s="538" t="s">
        <v>3669</v>
      </c>
      <c r="J1679" s="531" t="s">
        <v>711</v>
      </c>
      <c r="K1679" s="465" t="s">
        <v>1188</v>
      </c>
      <c r="L1679" s="511" t="s">
        <v>4137</v>
      </c>
      <c r="M1679" s="531">
        <v>790449274</v>
      </c>
      <c r="N1679" s="608">
        <v>45156</v>
      </c>
      <c r="O1679" s="512">
        <f t="shared" si="79"/>
        <v>8</v>
      </c>
      <c r="P1679" s="512">
        <f t="shared" si="80"/>
        <v>8</v>
      </c>
      <c r="Q1679" s="498" t="str">
        <f t="shared" si="81"/>
        <v>Gastos_Gerais</v>
      </c>
    </row>
    <row r="1680" spans="1:17" ht="24" hidden="1" x14ac:dyDescent="0.2">
      <c r="A1680" s="505">
        <v>6525</v>
      </c>
      <c r="B1680" s="506">
        <v>45156</v>
      </c>
      <c r="C1680" s="464">
        <v>45139</v>
      </c>
      <c r="D1680" s="508" t="s">
        <v>264</v>
      </c>
      <c r="E1680" s="520" t="s">
        <v>293</v>
      </c>
      <c r="F1680" s="460">
        <v>150</v>
      </c>
      <c r="G1680" s="520" t="s">
        <v>8059</v>
      </c>
      <c r="H1680" s="520" t="s">
        <v>414</v>
      </c>
      <c r="I1680" s="538" t="s">
        <v>8060</v>
      </c>
      <c r="J1680" s="531" t="s">
        <v>535</v>
      </c>
      <c r="K1680" s="465" t="s">
        <v>1188</v>
      </c>
      <c r="L1680" s="511" t="s">
        <v>4137</v>
      </c>
      <c r="M1680" s="531">
        <v>790449274</v>
      </c>
      <c r="N1680" s="608">
        <v>45156</v>
      </c>
      <c r="O1680" s="512">
        <f t="shared" si="79"/>
        <v>8</v>
      </c>
      <c r="P1680" s="512">
        <f t="shared" si="80"/>
        <v>8</v>
      </c>
      <c r="Q1680" s="498" t="str">
        <f t="shared" si="81"/>
        <v>Gastos_Gerais</v>
      </c>
    </row>
    <row r="1681" spans="1:17" ht="24" hidden="1" x14ac:dyDescent="0.2">
      <c r="A1681" s="505">
        <v>6526</v>
      </c>
      <c r="B1681" s="506">
        <v>45156</v>
      </c>
      <c r="C1681" s="464">
        <v>45139</v>
      </c>
      <c r="D1681" s="508" t="s">
        <v>264</v>
      </c>
      <c r="E1681" s="455" t="s">
        <v>293</v>
      </c>
      <c r="F1681" s="460">
        <v>150</v>
      </c>
      <c r="G1681" s="455" t="s">
        <v>8061</v>
      </c>
      <c r="H1681" s="455" t="s">
        <v>414</v>
      </c>
      <c r="I1681" s="510" t="s">
        <v>1869</v>
      </c>
      <c r="J1681" s="465" t="s">
        <v>882</v>
      </c>
      <c r="K1681" s="465" t="s">
        <v>1188</v>
      </c>
      <c r="L1681" s="511" t="s">
        <v>4137</v>
      </c>
      <c r="M1681" s="465">
        <v>790449274</v>
      </c>
      <c r="N1681" s="608">
        <v>45156</v>
      </c>
      <c r="O1681" s="512">
        <f t="shared" si="79"/>
        <v>8</v>
      </c>
      <c r="P1681" s="512">
        <f t="shared" si="80"/>
        <v>8</v>
      </c>
      <c r="Q1681" s="498" t="str">
        <f t="shared" si="81"/>
        <v>Gastos_Gerais</v>
      </c>
    </row>
    <row r="1682" spans="1:17" ht="25.5" hidden="1" x14ac:dyDescent="0.2">
      <c r="A1682" s="505">
        <v>6527</v>
      </c>
      <c r="B1682" s="506">
        <v>45156</v>
      </c>
      <c r="C1682" s="464">
        <v>45139</v>
      </c>
      <c r="D1682" s="508" t="s">
        <v>264</v>
      </c>
      <c r="E1682" s="455" t="s">
        <v>293</v>
      </c>
      <c r="F1682" s="460">
        <v>300</v>
      </c>
      <c r="G1682" s="539" t="s">
        <v>6954</v>
      </c>
      <c r="H1682" s="520" t="s">
        <v>414</v>
      </c>
      <c r="I1682" s="510" t="s">
        <v>6955</v>
      </c>
      <c r="J1682" s="531" t="s">
        <v>529</v>
      </c>
      <c r="K1682" s="465" t="s">
        <v>1188</v>
      </c>
      <c r="L1682" s="511" t="s">
        <v>4137</v>
      </c>
      <c r="M1682" s="531">
        <v>790449274</v>
      </c>
      <c r="N1682" s="608">
        <v>45156</v>
      </c>
      <c r="O1682" s="512">
        <f t="shared" si="79"/>
        <v>8</v>
      </c>
      <c r="P1682" s="512">
        <f t="shared" si="80"/>
        <v>8</v>
      </c>
      <c r="Q1682" s="498" t="str">
        <f t="shared" si="81"/>
        <v>Gastos_Gerais</v>
      </c>
    </row>
    <row r="1683" spans="1:17" ht="24" hidden="1" x14ac:dyDescent="0.2">
      <c r="A1683" s="505">
        <v>6528</v>
      </c>
      <c r="B1683" s="506">
        <v>45156</v>
      </c>
      <c r="C1683" s="464">
        <v>45139</v>
      </c>
      <c r="D1683" s="508" t="s">
        <v>264</v>
      </c>
      <c r="E1683" s="461" t="s">
        <v>293</v>
      </c>
      <c r="F1683" s="477">
        <v>300</v>
      </c>
      <c r="G1683" s="461" t="s">
        <v>8062</v>
      </c>
      <c r="H1683" s="461" t="s">
        <v>414</v>
      </c>
      <c r="I1683" s="461" t="s">
        <v>8063</v>
      </c>
      <c r="J1683" s="426" t="s">
        <v>6678</v>
      </c>
      <c r="K1683" s="426" t="s">
        <v>1188</v>
      </c>
      <c r="L1683" s="511" t="s">
        <v>4137</v>
      </c>
      <c r="M1683" s="426">
        <v>790449274</v>
      </c>
      <c r="N1683" s="608">
        <v>45156</v>
      </c>
      <c r="O1683" s="512">
        <f t="shared" si="79"/>
        <v>8</v>
      </c>
      <c r="P1683" s="512">
        <f t="shared" si="80"/>
        <v>8</v>
      </c>
      <c r="Q1683" s="498" t="str">
        <f t="shared" si="81"/>
        <v>Gastos_Gerais</v>
      </c>
    </row>
    <row r="1684" spans="1:17" ht="25.5" hidden="1" x14ac:dyDescent="0.2">
      <c r="A1684" s="505">
        <v>6529</v>
      </c>
      <c r="B1684" s="506">
        <v>45156</v>
      </c>
      <c r="C1684" s="464">
        <v>45139</v>
      </c>
      <c r="D1684" s="508" t="s">
        <v>264</v>
      </c>
      <c r="E1684" s="455" t="s">
        <v>293</v>
      </c>
      <c r="F1684" s="460">
        <v>300</v>
      </c>
      <c r="G1684" s="539" t="s">
        <v>6956</v>
      </c>
      <c r="H1684" s="520" t="s">
        <v>414</v>
      </c>
      <c r="I1684" s="538" t="s">
        <v>3917</v>
      </c>
      <c r="J1684" s="531" t="s">
        <v>688</v>
      </c>
      <c r="K1684" s="465" t="s">
        <v>1188</v>
      </c>
      <c r="L1684" s="511" t="s">
        <v>4137</v>
      </c>
      <c r="M1684" s="531">
        <v>790449274</v>
      </c>
      <c r="N1684" s="608">
        <v>45156</v>
      </c>
      <c r="O1684" s="512">
        <f t="shared" si="79"/>
        <v>8</v>
      </c>
      <c r="P1684" s="512">
        <f t="shared" si="80"/>
        <v>8</v>
      </c>
      <c r="Q1684" s="498" t="str">
        <f t="shared" si="81"/>
        <v>Gastos_Gerais</v>
      </c>
    </row>
    <row r="1685" spans="1:17" ht="24" hidden="1" x14ac:dyDescent="0.2">
      <c r="A1685" s="505">
        <v>6530</v>
      </c>
      <c r="B1685" s="506">
        <v>45156</v>
      </c>
      <c r="C1685" s="464">
        <v>45139</v>
      </c>
      <c r="D1685" s="508" t="s">
        <v>264</v>
      </c>
      <c r="E1685" s="455" t="s">
        <v>293</v>
      </c>
      <c r="F1685" s="460">
        <v>300</v>
      </c>
      <c r="G1685" s="520" t="s">
        <v>5064</v>
      </c>
      <c r="H1685" s="455" t="s">
        <v>414</v>
      </c>
      <c r="I1685" s="455" t="s">
        <v>5065</v>
      </c>
      <c r="J1685" s="465" t="s">
        <v>526</v>
      </c>
      <c r="K1685" s="465" t="s">
        <v>1188</v>
      </c>
      <c r="L1685" s="511" t="s">
        <v>4137</v>
      </c>
      <c r="M1685" s="465">
        <v>790449274</v>
      </c>
      <c r="N1685" s="463">
        <v>45156</v>
      </c>
      <c r="O1685" s="512">
        <f t="shared" si="79"/>
        <v>8</v>
      </c>
      <c r="P1685" s="512">
        <f t="shared" si="80"/>
        <v>8</v>
      </c>
      <c r="Q1685" s="498" t="str">
        <f t="shared" si="81"/>
        <v>Gastos_Gerais</v>
      </c>
    </row>
    <row r="1686" spans="1:17" ht="24" hidden="1" x14ac:dyDescent="0.2">
      <c r="A1686" s="505">
        <v>6531</v>
      </c>
      <c r="B1686" s="506">
        <v>45156</v>
      </c>
      <c r="C1686" s="464">
        <v>45139</v>
      </c>
      <c r="D1686" s="508" t="s">
        <v>264</v>
      </c>
      <c r="E1686" s="455" t="s">
        <v>293</v>
      </c>
      <c r="F1686" s="460">
        <v>75</v>
      </c>
      <c r="G1686" s="520" t="s">
        <v>8064</v>
      </c>
      <c r="H1686" s="455" t="s">
        <v>417</v>
      </c>
      <c r="I1686" s="455" t="s">
        <v>1928</v>
      </c>
      <c r="J1686" s="465" t="s">
        <v>994</v>
      </c>
      <c r="K1686" s="465" t="s">
        <v>1188</v>
      </c>
      <c r="L1686" s="511" t="s">
        <v>4137</v>
      </c>
      <c r="M1686" s="465">
        <v>790449274</v>
      </c>
      <c r="N1686" s="608">
        <v>45156</v>
      </c>
      <c r="O1686" s="512">
        <f t="shared" si="79"/>
        <v>8</v>
      </c>
      <c r="P1686" s="512">
        <f t="shared" si="80"/>
        <v>8</v>
      </c>
      <c r="Q1686" s="498" t="str">
        <f t="shared" si="81"/>
        <v>Gastos_Gerais</v>
      </c>
    </row>
    <row r="1687" spans="1:17" ht="24" hidden="1" x14ac:dyDescent="0.2">
      <c r="A1687" s="505">
        <v>6532</v>
      </c>
      <c r="B1687" s="506">
        <v>45156</v>
      </c>
      <c r="C1687" s="536">
        <v>45139</v>
      </c>
      <c r="D1687" s="508" t="s">
        <v>264</v>
      </c>
      <c r="E1687" s="455" t="s">
        <v>293</v>
      </c>
      <c r="F1687" s="521">
        <v>75</v>
      </c>
      <c r="G1687" s="455" t="s">
        <v>7774</v>
      </c>
      <c r="H1687" s="520" t="s">
        <v>421</v>
      </c>
      <c r="I1687" s="510" t="s">
        <v>1882</v>
      </c>
      <c r="J1687" s="522" t="s">
        <v>7775</v>
      </c>
      <c r="K1687" s="522" t="s">
        <v>1188</v>
      </c>
      <c r="L1687" s="511" t="s">
        <v>4137</v>
      </c>
      <c r="M1687" s="522">
        <v>790449274</v>
      </c>
      <c r="N1687" s="506">
        <v>45156</v>
      </c>
      <c r="O1687" s="512">
        <f t="shared" si="79"/>
        <v>8</v>
      </c>
      <c r="P1687" s="512">
        <f t="shared" si="80"/>
        <v>8</v>
      </c>
      <c r="Q1687" s="498" t="str">
        <f t="shared" si="81"/>
        <v>Gastos_Gerais</v>
      </c>
    </row>
    <row r="1688" spans="1:17" ht="24" hidden="1" x14ac:dyDescent="0.2">
      <c r="A1688" s="505">
        <v>6533</v>
      </c>
      <c r="B1688" s="506">
        <v>45156</v>
      </c>
      <c r="C1688" s="536">
        <v>45139</v>
      </c>
      <c r="D1688" s="508" t="s">
        <v>264</v>
      </c>
      <c r="E1688" s="520" t="s">
        <v>293</v>
      </c>
      <c r="F1688" s="521">
        <v>75</v>
      </c>
      <c r="G1688" s="520" t="s">
        <v>8065</v>
      </c>
      <c r="H1688" s="520" t="s">
        <v>421</v>
      </c>
      <c r="I1688" s="510" t="s">
        <v>5481</v>
      </c>
      <c r="J1688" s="522" t="s">
        <v>7771</v>
      </c>
      <c r="K1688" s="522" t="s">
        <v>1188</v>
      </c>
      <c r="L1688" s="511" t="s">
        <v>4137</v>
      </c>
      <c r="M1688" s="522">
        <v>790449274</v>
      </c>
      <c r="N1688" s="506">
        <v>45156</v>
      </c>
      <c r="O1688" s="512">
        <f t="shared" si="79"/>
        <v>8</v>
      </c>
      <c r="P1688" s="512">
        <f t="shared" si="80"/>
        <v>8</v>
      </c>
      <c r="Q1688" s="498" t="str">
        <f t="shared" si="81"/>
        <v>Gastos_Gerais</v>
      </c>
    </row>
    <row r="1689" spans="1:17" ht="24" hidden="1" x14ac:dyDescent="0.2">
      <c r="A1689" s="505">
        <v>6534</v>
      </c>
      <c r="B1689" s="506">
        <v>45156</v>
      </c>
      <c r="C1689" s="536">
        <v>45139</v>
      </c>
      <c r="D1689" s="508" t="s">
        <v>264</v>
      </c>
      <c r="E1689" s="520" t="s">
        <v>293</v>
      </c>
      <c r="F1689" s="521">
        <v>75</v>
      </c>
      <c r="G1689" s="520" t="s">
        <v>7772</v>
      </c>
      <c r="H1689" s="520" t="s">
        <v>421</v>
      </c>
      <c r="I1689" s="510" t="s">
        <v>8066</v>
      </c>
      <c r="J1689" s="522" t="s">
        <v>6688</v>
      </c>
      <c r="K1689" s="522" t="s">
        <v>1188</v>
      </c>
      <c r="L1689" s="511" t="s">
        <v>4137</v>
      </c>
      <c r="M1689" s="522">
        <v>790449274</v>
      </c>
      <c r="N1689" s="506">
        <v>45156</v>
      </c>
      <c r="O1689" s="512">
        <f t="shared" si="79"/>
        <v>8</v>
      </c>
      <c r="P1689" s="512">
        <f t="shared" si="80"/>
        <v>8</v>
      </c>
      <c r="Q1689" s="498" t="str">
        <f t="shared" si="81"/>
        <v>Gastos_Gerais</v>
      </c>
    </row>
    <row r="1690" spans="1:17" ht="25.5" hidden="1" x14ac:dyDescent="0.2">
      <c r="A1690" s="505">
        <v>6535</v>
      </c>
      <c r="B1690" s="506">
        <v>45156</v>
      </c>
      <c r="C1690" s="536">
        <v>45139</v>
      </c>
      <c r="D1690" s="508" t="s">
        <v>176</v>
      </c>
      <c r="E1690" s="520" t="s">
        <v>262</v>
      </c>
      <c r="F1690" s="521">
        <v>617.46</v>
      </c>
      <c r="G1690" s="520" t="s">
        <v>8067</v>
      </c>
      <c r="H1690" s="520" t="s">
        <v>423</v>
      </c>
      <c r="I1690" s="510" t="s">
        <v>8068</v>
      </c>
      <c r="J1690" s="522" t="s">
        <v>8069</v>
      </c>
      <c r="K1690" s="522" t="s">
        <v>1188</v>
      </c>
      <c r="L1690" s="511" t="s">
        <v>4137</v>
      </c>
      <c r="M1690" s="522">
        <v>790449274</v>
      </c>
      <c r="N1690" s="506">
        <v>45156</v>
      </c>
      <c r="O1690" s="512">
        <f t="shared" si="79"/>
        <v>8</v>
      </c>
      <c r="P1690" s="512">
        <f t="shared" si="80"/>
        <v>8</v>
      </c>
      <c r="Q1690" s="498" t="str">
        <f t="shared" si="81"/>
        <v>Gastos_com_Pessoal</v>
      </c>
    </row>
    <row r="1691" spans="1:17" ht="25.5" hidden="1" x14ac:dyDescent="0.2">
      <c r="A1691" s="505">
        <v>6536</v>
      </c>
      <c r="B1691" s="506">
        <v>45156</v>
      </c>
      <c r="C1691" s="536">
        <v>45139</v>
      </c>
      <c r="D1691" s="508" t="s">
        <v>176</v>
      </c>
      <c r="E1691" s="520" t="s">
        <v>280</v>
      </c>
      <c r="F1691" s="521">
        <v>1825.43</v>
      </c>
      <c r="G1691" s="520" t="s">
        <v>8070</v>
      </c>
      <c r="H1691" s="520" t="s">
        <v>423</v>
      </c>
      <c r="I1691" s="510" t="s">
        <v>8068</v>
      </c>
      <c r="J1691" s="522" t="s">
        <v>8069</v>
      </c>
      <c r="K1691" s="522" t="s">
        <v>1188</v>
      </c>
      <c r="L1691" s="511" t="s">
        <v>4137</v>
      </c>
      <c r="M1691" s="522">
        <v>790449274</v>
      </c>
      <c r="N1691" s="506">
        <v>45156</v>
      </c>
      <c r="O1691" s="512">
        <f t="shared" si="79"/>
        <v>8</v>
      </c>
      <c r="P1691" s="512">
        <f t="shared" si="80"/>
        <v>8</v>
      </c>
      <c r="Q1691" s="498" t="str">
        <f t="shared" si="81"/>
        <v>Gastos_com_Pessoal</v>
      </c>
    </row>
    <row r="1692" spans="1:17" ht="25.5" hidden="1" x14ac:dyDescent="0.2">
      <c r="A1692" s="505">
        <v>6537</v>
      </c>
      <c r="B1692" s="506">
        <v>45156</v>
      </c>
      <c r="C1692" s="536">
        <v>45139</v>
      </c>
      <c r="D1692" s="508" t="s">
        <v>176</v>
      </c>
      <c r="E1692" s="520" t="s">
        <v>262</v>
      </c>
      <c r="F1692" s="521">
        <v>667.67</v>
      </c>
      <c r="G1692" s="520" t="s">
        <v>8071</v>
      </c>
      <c r="H1692" s="520" t="s">
        <v>423</v>
      </c>
      <c r="I1692" s="510" t="s">
        <v>8072</v>
      </c>
      <c r="J1692" s="522" t="s">
        <v>8073</v>
      </c>
      <c r="K1692" s="522" t="s">
        <v>1188</v>
      </c>
      <c r="L1692" s="511" t="s">
        <v>4137</v>
      </c>
      <c r="M1692" s="522">
        <v>790449274</v>
      </c>
      <c r="N1692" s="506">
        <v>45156</v>
      </c>
      <c r="O1692" s="512">
        <f t="shared" si="79"/>
        <v>8</v>
      </c>
      <c r="P1692" s="512">
        <f t="shared" si="80"/>
        <v>8</v>
      </c>
      <c r="Q1692" s="498" t="str">
        <f t="shared" si="81"/>
        <v>Gastos_com_Pessoal</v>
      </c>
    </row>
    <row r="1693" spans="1:17" ht="25.5" hidden="1" x14ac:dyDescent="0.2">
      <c r="A1693" s="505">
        <v>6538</v>
      </c>
      <c r="B1693" s="506">
        <v>45156</v>
      </c>
      <c r="C1693" s="464">
        <v>45139</v>
      </c>
      <c r="D1693" s="520" t="s">
        <v>176</v>
      </c>
      <c r="E1693" s="520" t="s">
        <v>280</v>
      </c>
      <c r="F1693" s="460">
        <v>2002.84</v>
      </c>
      <c r="G1693" s="508" t="s">
        <v>8074</v>
      </c>
      <c r="H1693" s="455" t="s">
        <v>423</v>
      </c>
      <c r="I1693" s="455" t="s">
        <v>8072</v>
      </c>
      <c r="J1693" s="465" t="s">
        <v>8073</v>
      </c>
      <c r="K1693" s="465" t="s">
        <v>1188</v>
      </c>
      <c r="L1693" s="511" t="s">
        <v>4137</v>
      </c>
      <c r="M1693" s="465">
        <v>790449274</v>
      </c>
      <c r="N1693" s="463">
        <v>45156</v>
      </c>
      <c r="O1693" s="512">
        <f t="shared" si="79"/>
        <v>8</v>
      </c>
      <c r="P1693" s="512">
        <f t="shared" si="80"/>
        <v>8</v>
      </c>
      <c r="Q1693" s="498" t="str">
        <f t="shared" si="81"/>
        <v>Gastos_com_Pessoal</v>
      </c>
    </row>
    <row r="1694" spans="1:17" ht="25.5" hidden="1" x14ac:dyDescent="0.2">
      <c r="A1694" s="505">
        <v>6539</v>
      </c>
      <c r="B1694" s="506">
        <v>45156</v>
      </c>
      <c r="C1694" s="464">
        <v>45139</v>
      </c>
      <c r="D1694" s="508" t="s">
        <v>176</v>
      </c>
      <c r="E1694" s="520" t="s">
        <v>262</v>
      </c>
      <c r="F1694" s="460">
        <v>649.30999999999995</v>
      </c>
      <c r="G1694" s="455" t="s">
        <v>8075</v>
      </c>
      <c r="H1694" s="455" t="s">
        <v>416</v>
      </c>
      <c r="I1694" s="455" t="s">
        <v>8076</v>
      </c>
      <c r="J1694" s="465" t="s">
        <v>636</v>
      </c>
      <c r="K1694" s="465" t="s">
        <v>1188</v>
      </c>
      <c r="L1694" s="511" t="s">
        <v>4137</v>
      </c>
      <c r="M1694" s="465">
        <v>790449274</v>
      </c>
      <c r="N1694" s="463">
        <v>45156</v>
      </c>
      <c r="O1694" s="512">
        <f t="shared" si="79"/>
        <v>8</v>
      </c>
      <c r="P1694" s="512">
        <f t="shared" si="80"/>
        <v>8</v>
      </c>
      <c r="Q1694" s="498" t="str">
        <f t="shared" si="81"/>
        <v>Gastos_com_Pessoal</v>
      </c>
    </row>
    <row r="1695" spans="1:17" ht="25.5" hidden="1" x14ac:dyDescent="0.2">
      <c r="A1695" s="505">
        <v>6540</v>
      </c>
      <c r="B1695" s="506">
        <v>45156</v>
      </c>
      <c r="C1695" s="545">
        <v>45139</v>
      </c>
      <c r="D1695" s="508" t="s">
        <v>176</v>
      </c>
      <c r="E1695" s="520" t="s">
        <v>280</v>
      </c>
      <c r="F1695" s="521">
        <v>1947.99</v>
      </c>
      <c r="G1695" s="539" t="s">
        <v>8077</v>
      </c>
      <c r="H1695" s="520" t="s">
        <v>416</v>
      </c>
      <c r="I1695" s="538" t="s">
        <v>8076</v>
      </c>
      <c r="J1695" s="531" t="s">
        <v>636</v>
      </c>
      <c r="K1695" s="465" t="s">
        <v>1188</v>
      </c>
      <c r="L1695" s="511" t="s">
        <v>4137</v>
      </c>
      <c r="M1695" s="531">
        <v>790449274</v>
      </c>
      <c r="N1695" s="608">
        <v>45156</v>
      </c>
      <c r="O1695" s="512">
        <f t="shared" si="79"/>
        <v>8</v>
      </c>
      <c r="P1695" s="512">
        <f t="shared" si="80"/>
        <v>8</v>
      </c>
      <c r="Q1695" s="498" t="str">
        <f t="shared" si="81"/>
        <v>Gastos_com_Pessoal</v>
      </c>
    </row>
    <row r="1696" spans="1:17" ht="25.5" hidden="1" x14ac:dyDescent="0.2">
      <c r="A1696" s="505">
        <v>6541</v>
      </c>
      <c r="B1696" s="506">
        <v>45156</v>
      </c>
      <c r="C1696" s="545">
        <v>45139</v>
      </c>
      <c r="D1696" s="508" t="s">
        <v>264</v>
      </c>
      <c r="E1696" s="520" t="s">
        <v>293</v>
      </c>
      <c r="F1696" s="460">
        <v>300</v>
      </c>
      <c r="G1696" s="539" t="s">
        <v>8078</v>
      </c>
      <c r="H1696" s="520" t="s">
        <v>421</v>
      </c>
      <c r="I1696" s="538" t="s">
        <v>6986</v>
      </c>
      <c r="J1696" s="531" t="s">
        <v>439</v>
      </c>
      <c r="K1696" s="465" t="s">
        <v>1188</v>
      </c>
      <c r="L1696" s="511" t="s">
        <v>4137</v>
      </c>
      <c r="M1696" s="531">
        <v>790449274</v>
      </c>
      <c r="N1696" s="608">
        <v>45156</v>
      </c>
      <c r="O1696" s="512">
        <f t="shared" si="79"/>
        <v>8</v>
      </c>
      <c r="P1696" s="512">
        <f t="shared" si="80"/>
        <v>8</v>
      </c>
      <c r="Q1696" s="498" t="str">
        <f t="shared" si="81"/>
        <v>Gastos_Gerais</v>
      </c>
    </row>
    <row r="1697" spans="1:17" ht="36" hidden="1" x14ac:dyDescent="0.2">
      <c r="A1697" s="505">
        <v>6542</v>
      </c>
      <c r="B1697" s="506">
        <v>45156</v>
      </c>
      <c r="C1697" s="545">
        <v>45139</v>
      </c>
      <c r="D1697" s="508" t="s">
        <v>264</v>
      </c>
      <c r="E1697" s="520" t="s">
        <v>293</v>
      </c>
      <c r="F1697" s="460">
        <v>375</v>
      </c>
      <c r="G1697" s="455" t="s">
        <v>8079</v>
      </c>
      <c r="H1697" s="456" t="s">
        <v>416</v>
      </c>
      <c r="I1697" s="461" t="s">
        <v>8080</v>
      </c>
      <c r="J1697" s="425" t="s">
        <v>906</v>
      </c>
      <c r="K1697" s="425" t="s">
        <v>1188</v>
      </c>
      <c r="L1697" s="511" t="s">
        <v>4137</v>
      </c>
      <c r="M1697" s="426">
        <v>790449274</v>
      </c>
      <c r="N1697" s="608">
        <v>45156</v>
      </c>
      <c r="O1697" s="512">
        <f t="shared" si="79"/>
        <v>8</v>
      </c>
      <c r="P1697" s="512">
        <f t="shared" si="80"/>
        <v>8</v>
      </c>
      <c r="Q1697" s="498" t="str">
        <f t="shared" si="81"/>
        <v>Gastos_Gerais</v>
      </c>
    </row>
    <row r="1698" spans="1:17" ht="36" hidden="1" x14ac:dyDescent="0.2">
      <c r="A1698" s="505">
        <v>6543</v>
      </c>
      <c r="B1698" s="506">
        <v>45156</v>
      </c>
      <c r="C1698" s="464">
        <v>45139</v>
      </c>
      <c r="D1698" s="508" t="s">
        <v>264</v>
      </c>
      <c r="E1698" s="455" t="s">
        <v>211</v>
      </c>
      <c r="F1698" s="460">
        <v>216.85</v>
      </c>
      <c r="G1698" s="455" t="s">
        <v>8081</v>
      </c>
      <c r="H1698" s="455" t="s">
        <v>416</v>
      </c>
      <c r="I1698" s="455" t="s">
        <v>8080</v>
      </c>
      <c r="J1698" s="465" t="s">
        <v>906</v>
      </c>
      <c r="K1698" s="465" t="s">
        <v>1188</v>
      </c>
      <c r="L1698" s="511" t="s">
        <v>4137</v>
      </c>
      <c r="M1698" s="465">
        <v>790449274</v>
      </c>
      <c r="N1698" s="463">
        <v>45156</v>
      </c>
      <c r="O1698" s="512">
        <f t="shared" si="79"/>
        <v>8</v>
      </c>
      <c r="P1698" s="512">
        <f t="shared" si="80"/>
        <v>8</v>
      </c>
      <c r="Q1698" s="498" t="str">
        <f t="shared" si="81"/>
        <v>Gastos_Gerais</v>
      </c>
    </row>
    <row r="1699" spans="1:17" ht="36" hidden="1" x14ac:dyDescent="0.2">
      <c r="A1699" s="505">
        <v>6544</v>
      </c>
      <c r="B1699" s="506">
        <v>45156</v>
      </c>
      <c r="C1699" s="464">
        <v>45139</v>
      </c>
      <c r="D1699" s="508" t="s">
        <v>264</v>
      </c>
      <c r="E1699" s="455" t="s">
        <v>293</v>
      </c>
      <c r="F1699" s="460">
        <v>708.64</v>
      </c>
      <c r="G1699" s="455" t="s">
        <v>8357</v>
      </c>
      <c r="H1699" s="461" t="s">
        <v>417</v>
      </c>
      <c r="I1699" s="461" t="s">
        <v>1172</v>
      </c>
      <c r="J1699" s="426" t="s">
        <v>1173</v>
      </c>
      <c r="K1699" s="426" t="s">
        <v>1157</v>
      </c>
      <c r="L1699" s="426" t="s">
        <v>32</v>
      </c>
      <c r="M1699" s="425">
        <v>20232490</v>
      </c>
      <c r="N1699" s="481">
        <v>45142</v>
      </c>
      <c r="O1699" s="512">
        <f t="shared" si="79"/>
        <v>8</v>
      </c>
      <c r="P1699" s="512">
        <f t="shared" si="80"/>
        <v>8</v>
      </c>
      <c r="Q1699" s="498" t="str">
        <f t="shared" si="81"/>
        <v>Gastos_Gerais</v>
      </c>
    </row>
    <row r="1700" spans="1:17" ht="25.5" hidden="1" x14ac:dyDescent="0.2">
      <c r="A1700" s="505">
        <v>6545</v>
      </c>
      <c r="B1700" s="506">
        <v>45156</v>
      </c>
      <c r="C1700" s="464">
        <v>45139</v>
      </c>
      <c r="D1700" s="508" t="s">
        <v>264</v>
      </c>
      <c r="E1700" s="455" t="s">
        <v>398</v>
      </c>
      <c r="F1700" s="460">
        <v>688.5</v>
      </c>
      <c r="G1700" s="539" t="s">
        <v>8358</v>
      </c>
      <c r="H1700" s="520" t="s">
        <v>414</v>
      </c>
      <c r="I1700" s="538" t="s">
        <v>1237</v>
      </c>
      <c r="J1700" s="531" t="s">
        <v>7239</v>
      </c>
      <c r="K1700" s="531" t="s">
        <v>1157</v>
      </c>
      <c r="L1700" s="534" t="s">
        <v>32</v>
      </c>
      <c r="M1700" s="531">
        <v>12285</v>
      </c>
      <c r="N1700" s="608">
        <v>45145</v>
      </c>
      <c r="O1700" s="512">
        <f t="shared" si="79"/>
        <v>8</v>
      </c>
      <c r="P1700" s="512">
        <f t="shared" si="80"/>
        <v>8</v>
      </c>
      <c r="Q1700" s="498" t="str">
        <f t="shared" si="81"/>
        <v>Gastos_Gerais</v>
      </c>
    </row>
    <row r="1701" spans="1:17" ht="25.5" hidden="1" x14ac:dyDescent="0.2">
      <c r="A1701" s="505">
        <v>6546</v>
      </c>
      <c r="B1701" s="506">
        <v>45156</v>
      </c>
      <c r="C1701" s="464">
        <v>45139</v>
      </c>
      <c r="D1701" s="508" t="s">
        <v>264</v>
      </c>
      <c r="E1701" s="455" t="s">
        <v>398</v>
      </c>
      <c r="F1701" s="460">
        <v>275.39999999999998</v>
      </c>
      <c r="G1701" s="539" t="s">
        <v>8359</v>
      </c>
      <c r="H1701" s="520" t="s">
        <v>493</v>
      </c>
      <c r="I1701" s="538" t="s">
        <v>1237</v>
      </c>
      <c r="J1701" s="531" t="s">
        <v>7239</v>
      </c>
      <c r="K1701" s="531" t="s">
        <v>1157</v>
      </c>
      <c r="L1701" s="534" t="s">
        <v>32</v>
      </c>
      <c r="M1701" s="531">
        <v>12323</v>
      </c>
      <c r="N1701" s="608">
        <v>45145</v>
      </c>
      <c r="O1701" s="512">
        <f t="shared" si="79"/>
        <v>8</v>
      </c>
      <c r="P1701" s="512">
        <f t="shared" si="80"/>
        <v>8</v>
      </c>
      <c r="Q1701" s="498" t="str">
        <f t="shared" si="81"/>
        <v>Gastos_Gerais</v>
      </c>
    </row>
    <row r="1702" spans="1:17" ht="38.25" hidden="1" x14ac:dyDescent="0.2">
      <c r="A1702" s="505">
        <v>6547</v>
      </c>
      <c r="B1702" s="506">
        <v>45156</v>
      </c>
      <c r="C1702" s="464">
        <v>45108</v>
      </c>
      <c r="D1702" s="508" t="s">
        <v>264</v>
      </c>
      <c r="E1702" s="455" t="s">
        <v>410</v>
      </c>
      <c r="F1702" s="460">
        <v>1460.25</v>
      </c>
      <c r="G1702" s="539" t="s">
        <v>1541</v>
      </c>
      <c r="H1702" s="520" t="s">
        <v>423</v>
      </c>
      <c r="I1702" s="538" t="s">
        <v>1820</v>
      </c>
      <c r="J1702" s="531" t="s">
        <v>1821</v>
      </c>
      <c r="K1702" s="531" t="s">
        <v>1157</v>
      </c>
      <c r="L1702" s="534" t="s">
        <v>32</v>
      </c>
      <c r="M1702" s="531">
        <v>3424</v>
      </c>
      <c r="N1702" s="608">
        <v>45146</v>
      </c>
      <c r="O1702" s="512">
        <f t="shared" si="79"/>
        <v>8</v>
      </c>
      <c r="P1702" s="512">
        <f t="shared" si="80"/>
        <v>7</v>
      </c>
      <c r="Q1702" s="498" t="str">
        <f t="shared" si="81"/>
        <v>Gastos_Gerais</v>
      </c>
    </row>
    <row r="1703" spans="1:17" ht="38.25" hidden="1" x14ac:dyDescent="0.2">
      <c r="A1703" s="505">
        <v>6548</v>
      </c>
      <c r="B1703" s="506">
        <v>45156</v>
      </c>
      <c r="C1703" s="464">
        <v>45108</v>
      </c>
      <c r="D1703" s="508" t="s">
        <v>264</v>
      </c>
      <c r="E1703" s="455" t="s">
        <v>410</v>
      </c>
      <c r="F1703" s="460">
        <v>2548.09</v>
      </c>
      <c r="G1703" s="539" t="s">
        <v>1541</v>
      </c>
      <c r="H1703" s="520" t="s">
        <v>419</v>
      </c>
      <c r="I1703" s="538" t="s">
        <v>1820</v>
      </c>
      <c r="J1703" s="531" t="s">
        <v>1821</v>
      </c>
      <c r="K1703" s="531" t="s">
        <v>1157</v>
      </c>
      <c r="L1703" s="534" t="s">
        <v>32</v>
      </c>
      <c r="M1703" s="531">
        <v>3420</v>
      </c>
      <c r="N1703" s="608">
        <v>45146</v>
      </c>
      <c r="O1703" s="512">
        <f t="shared" si="79"/>
        <v>8</v>
      </c>
      <c r="P1703" s="512">
        <f t="shared" si="80"/>
        <v>7</v>
      </c>
      <c r="Q1703" s="498" t="str">
        <f t="shared" si="81"/>
        <v>Gastos_Gerais</v>
      </c>
    </row>
    <row r="1704" spans="1:17" ht="38.25" hidden="1" x14ac:dyDescent="0.2">
      <c r="A1704" s="505">
        <v>6549</v>
      </c>
      <c r="B1704" s="506">
        <v>45156</v>
      </c>
      <c r="C1704" s="464">
        <v>45108</v>
      </c>
      <c r="D1704" s="508" t="s">
        <v>264</v>
      </c>
      <c r="E1704" s="455" t="s">
        <v>410</v>
      </c>
      <c r="F1704" s="460">
        <v>1499.45</v>
      </c>
      <c r="G1704" s="539" t="s">
        <v>1541</v>
      </c>
      <c r="H1704" s="520" t="s">
        <v>421</v>
      </c>
      <c r="I1704" s="538" t="s">
        <v>1820</v>
      </c>
      <c r="J1704" s="531" t="s">
        <v>1821</v>
      </c>
      <c r="K1704" s="531" t="s">
        <v>1157</v>
      </c>
      <c r="L1704" s="534" t="s">
        <v>32</v>
      </c>
      <c r="M1704" s="531">
        <v>3421</v>
      </c>
      <c r="N1704" s="608">
        <v>45146</v>
      </c>
      <c r="O1704" s="512">
        <f t="shared" si="79"/>
        <v>8</v>
      </c>
      <c r="P1704" s="512">
        <f t="shared" si="80"/>
        <v>7</v>
      </c>
      <c r="Q1704" s="498" t="str">
        <f t="shared" si="81"/>
        <v>Gastos_Gerais</v>
      </c>
    </row>
    <row r="1705" spans="1:17" ht="38.25" hidden="1" x14ac:dyDescent="0.2">
      <c r="A1705" s="505">
        <v>6550</v>
      </c>
      <c r="B1705" s="506">
        <v>45156</v>
      </c>
      <c r="C1705" s="464">
        <v>45108</v>
      </c>
      <c r="D1705" s="508" t="s">
        <v>264</v>
      </c>
      <c r="E1705" s="455" t="s">
        <v>410</v>
      </c>
      <c r="F1705" s="460">
        <v>1460.25</v>
      </c>
      <c r="G1705" s="539" t="s">
        <v>1541</v>
      </c>
      <c r="H1705" s="520" t="s">
        <v>493</v>
      </c>
      <c r="I1705" s="538" t="s">
        <v>1820</v>
      </c>
      <c r="J1705" s="531" t="s">
        <v>1821</v>
      </c>
      <c r="K1705" s="531" t="s">
        <v>1157</v>
      </c>
      <c r="L1705" s="534" t="s">
        <v>32</v>
      </c>
      <c r="M1705" s="531">
        <v>3422</v>
      </c>
      <c r="N1705" s="608">
        <v>45146</v>
      </c>
      <c r="O1705" s="512">
        <f t="shared" si="79"/>
        <v>8</v>
      </c>
      <c r="P1705" s="512">
        <f t="shared" si="80"/>
        <v>7</v>
      </c>
      <c r="Q1705" s="498" t="str">
        <f t="shared" si="81"/>
        <v>Gastos_Gerais</v>
      </c>
    </row>
    <row r="1706" spans="1:17" ht="36" hidden="1" x14ac:dyDescent="0.2">
      <c r="A1706" s="505">
        <v>6551</v>
      </c>
      <c r="B1706" s="506">
        <v>45156</v>
      </c>
      <c r="C1706" s="464">
        <v>45108</v>
      </c>
      <c r="D1706" s="508" t="s">
        <v>264</v>
      </c>
      <c r="E1706" s="455" t="s">
        <v>410</v>
      </c>
      <c r="F1706" s="460">
        <v>1558.26</v>
      </c>
      <c r="G1706" s="455" t="s">
        <v>1541</v>
      </c>
      <c r="H1706" s="455" t="s">
        <v>414</v>
      </c>
      <c r="I1706" s="455" t="s">
        <v>1820</v>
      </c>
      <c r="J1706" s="465" t="s">
        <v>1821</v>
      </c>
      <c r="K1706" s="489" t="s">
        <v>1157</v>
      </c>
      <c r="L1706" s="465" t="s">
        <v>32</v>
      </c>
      <c r="M1706" s="465">
        <v>3423</v>
      </c>
      <c r="N1706" s="608">
        <v>45146</v>
      </c>
      <c r="O1706" s="512">
        <f t="shared" si="79"/>
        <v>8</v>
      </c>
      <c r="P1706" s="512">
        <f t="shared" si="80"/>
        <v>7</v>
      </c>
      <c r="Q1706" s="498" t="str">
        <f t="shared" si="81"/>
        <v>Gastos_Gerais</v>
      </c>
    </row>
    <row r="1707" spans="1:17" ht="25.5" hidden="1" x14ac:dyDescent="0.2">
      <c r="A1707" s="505">
        <v>6552</v>
      </c>
      <c r="B1707" s="506">
        <v>45156</v>
      </c>
      <c r="C1707" s="464">
        <v>45108</v>
      </c>
      <c r="D1707" s="508" t="s">
        <v>264</v>
      </c>
      <c r="E1707" s="455" t="s">
        <v>206</v>
      </c>
      <c r="F1707" s="460">
        <v>296</v>
      </c>
      <c r="G1707" s="539" t="s">
        <v>5268</v>
      </c>
      <c r="H1707" s="520" t="s">
        <v>419</v>
      </c>
      <c r="I1707" s="517" t="s">
        <v>4545</v>
      </c>
      <c r="J1707" s="531" t="s">
        <v>1810</v>
      </c>
      <c r="K1707" s="531" t="s">
        <v>1157</v>
      </c>
      <c r="L1707" s="534" t="s">
        <v>1157</v>
      </c>
      <c r="M1707" s="531">
        <v>567308</v>
      </c>
      <c r="N1707" s="608">
        <v>45156</v>
      </c>
      <c r="O1707" s="512">
        <f t="shared" si="79"/>
        <v>8</v>
      </c>
      <c r="P1707" s="512">
        <f t="shared" si="80"/>
        <v>7</v>
      </c>
      <c r="Q1707" s="498" t="str">
        <f t="shared" si="81"/>
        <v>Gastos_Gerais</v>
      </c>
    </row>
    <row r="1708" spans="1:17" ht="24" hidden="1" x14ac:dyDescent="0.2">
      <c r="A1708" s="505">
        <v>6553</v>
      </c>
      <c r="B1708" s="506">
        <v>45156</v>
      </c>
      <c r="C1708" s="464">
        <v>45108</v>
      </c>
      <c r="D1708" s="508" t="s">
        <v>264</v>
      </c>
      <c r="E1708" s="455" t="s">
        <v>206</v>
      </c>
      <c r="F1708" s="460">
        <v>296</v>
      </c>
      <c r="G1708" s="455" t="s">
        <v>5265</v>
      </c>
      <c r="H1708" s="455" t="s">
        <v>419</v>
      </c>
      <c r="I1708" s="517" t="s">
        <v>4545</v>
      </c>
      <c r="J1708" s="465" t="s">
        <v>1810</v>
      </c>
      <c r="K1708" s="489" t="s">
        <v>1157</v>
      </c>
      <c r="L1708" s="465" t="s">
        <v>1157</v>
      </c>
      <c r="M1708" s="465">
        <v>567304</v>
      </c>
      <c r="N1708" s="608">
        <v>45156</v>
      </c>
      <c r="O1708" s="512">
        <f t="shared" si="79"/>
        <v>8</v>
      </c>
      <c r="P1708" s="512">
        <f t="shared" si="80"/>
        <v>7</v>
      </c>
      <c r="Q1708" s="498" t="str">
        <f t="shared" si="81"/>
        <v>Gastos_Gerais</v>
      </c>
    </row>
    <row r="1709" spans="1:17" ht="24" hidden="1" x14ac:dyDescent="0.2">
      <c r="A1709" s="505">
        <v>6554</v>
      </c>
      <c r="B1709" s="506">
        <v>45156</v>
      </c>
      <c r="C1709" s="464">
        <v>45108</v>
      </c>
      <c r="D1709" s="508" t="s">
        <v>264</v>
      </c>
      <c r="E1709" s="455" t="s">
        <v>206</v>
      </c>
      <c r="F1709" s="477">
        <v>296</v>
      </c>
      <c r="G1709" s="508" t="s">
        <v>5269</v>
      </c>
      <c r="H1709" s="508" t="s">
        <v>423</v>
      </c>
      <c r="I1709" s="517" t="s">
        <v>4545</v>
      </c>
      <c r="J1709" s="465" t="s">
        <v>1810</v>
      </c>
      <c r="K1709" s="524" t="s">
        <v>1157</v>
      </c>
      <c r="L1709" s="524" t="s">
        <v>1157</v>
      </c>
      <c r="M1709" s="465">
        <v>567301</v>
      </c>
      <c r="N1709" s="608">
        <v>45156</v>
      </c>
      <c r="O1709" s="512">
        <f t="shared" si="79"/>
        <v>8</v>
      </c>
      <c r="P1709" s="512">
        <f t="shared" si="80"/>
        <v>7</v>
      </c>
      <c r="Q1709" s="498" t="str">
        <f t="shared" si="81"/>
        <v>Gastos_Gerais</v>
      </c>
    </row>
    <row r="1710" spans="1:17" ht="24" hidden="1" x14ac:dyDescent="0.2">
      <c r="A1710" s="505">
        <v>6555</v>
      </c>
      <c r="B1710" s="506">
        <v>45156</v>
      </c>
      <c r="C1710" s="464">
        <v>45108</v>
      </c>
      <c r="D1710" s="508" t="s">
        <v>264</v>
      </c>
      <c r="E1710" s="510" t="s">
        <v>206</v>
      </c>
      <c r="F1710" s="477">
        <v>296</v>
      </c>
      <c r="G1710" s="455" t="s">
        <v>5271</v>
      </c>
      <c r="H1710" s="508" t="s">
        <v>421</v>
      </c>
      <c r="I1710" s="517" t="s">
        <v>4545</v>
      </c>
      <c r="J1710" s="465" t="s">
        <v>1810</v>
      </c>
      <c r="K1710" s="524" t="s">
        <v>1157</v>
      </c>
      <c r="L1710" s="524" t="s">
        <v>1157</v>
      </c>
      <c r="M1710" s="465">
        <v>567309</v>
      </c>
      <c r="N1710" s="608">
        <v>45156</v>
      </c>
      <c r="O1710" s="512">
        <f t="shared" si="79"/>
        <v>8</v>
      </c>
      <c r="P1710" s="512">
        <f t="shared" si="80"/>
        <v>7</v>
      </c>
      <c r="Q1710" s="498" t="str">
        <f t="shared" si="81"/>
        <v>Gastos_Gerais</v>
      </c>
    </row>
    <row r="1711" spans="1:17" ht="24" hidden="1" x14ac:dyDescent="0.2">
      <c r="A1711" s="505">
        <v>6556</v>
      </c>
      <c r="B1711" s="506">
        <v>45156</v>
      </c>
      <c r="C1711" s="464">
        <v>45108</v>
      </c>
      <c r="D1711" s="508" t="s">
        <v>264</v>
      </c>
      <c r="E1711" s="455" t="s">
        <v>206</v>
      </c>
      <c r="F1711" s="477">
        <v>296</v>
      </c>
      <c r="G1711" s="520" t="s">
        <v>5262</v>
      </c>
      <c r="H1711" s="508" t="s">
        <v>414</v>
      </c>
      <c r="I1711" s="517" t="s">
        <v>4545</v>
      </c>
      <c r="J1711" s="465" t="s">
        <v>1810</v>
      </c>
      <c r="K1711" s="524" t="s">
        <v>1157</v>
      </c>
      <c r="L1711" s="524" t="s">
        <v>1157</v>
      </c>
      <c r="M1711" s="465">
        <v>567312</v>
      </c>
      <c r="N1711" s="608">
        <v>45156</v>
      </c>
      <c r="O1711" s="512">
        <f t="shared" si="79"/>
        <v>8</v>
      </c>
      <c r="P1711" s="512">
        <f t="shared" si="80"/>
        <v>7</v>
      </c>
      <c r="Q1711" s="498" t="str">
        <f t="shared" si="81"/>
        <v>Gastos_Gerais</v>
      </c>
    </row>
    <row r="1712" spans="1:17" ht="24" hidden="1" x14ac:dyDescent="0.2">
      <c r="A1712" s="505">
        <v>6557</v>
      </c>
      <c r="B1712" s="506">
        <v>45156</v>
      </c>
      <c r="C1712" s="464">
        <v>45108</v>
      </c>
      <c r="D1712" s="508" t="s">
        <v>264</v>
      </c>
      <c r="E1712" s="520" t="s">
        <v>206</v>
      </c>
      <c r="F1712" s="477">
        <v>296</v>
      </c>
      <c r="G1712" s="508" t="s">
        <v>5283</v>
      </c>
      <c r="H1712" s="508" t="s">
        <v>422</v>
      </c>
      <c r="I1712" s="517" t="s">
        <v>4545</v>
      </c>
      <c r="J1712" s="465" t="s">
        <v>1810</v>
      </c>
      <c r="K1712" s="524" t="s">
        <v>1157</v>
      </c>
      <c r="L1712" s="524" t="s">
        <v>1157</v>
      </c>
      <c r="M1712" s="465">
        <v>567307</v>
      </c>
      <c r="N1712" s="608">
        <v>45156</v>
      </c>
      <c r="O1712" s="512">
        <f t="shared" si="79"/>
        <v>8</v>
      </c>
      <c r="P1712" s="512">
        <f t="shared" si="80"/>
        <v>7</v>
      </c>
      <c r="Q1712" s="498" t="str">
        <f t="shared" si="81"/>
        <v>Gastos_Gerais</v>
      </c>
    </row>
    <row r="1713" spans="1:17" ht="24" hidden="1" x14ac:dyDescent="0.2">
      <c r="A1713" s="505">
        <v>6558</v>
      </c>
      <c r="B1713" s="506">
        <v>45156</v>
      </c>
      <c r="C1713" s="464">
        <v>45108</v>
      </c>
      <c r="D1713" s="508" t="s">
        <v>264</v>
      </c>
      <c r="E1713" s="455" t="s">
        <v>206</v>
      </c>
      <c r="F1713" s="477">
        <v>296</v>
      </c>
      <c r="G1713" s="455" t="s">
        <v>5258</v>
      </c>
      <c r="H1713" s="508" t="s">
        <v>418</v>
      </c>
      <c r="I1713" s="517" t="s">
        <v>4545</v>
      </c>
      <c r="J1713" s="465" t="s">
        <v>1810</v>
      </c>
      <c r="K1713" s="524" t="s">
        <v>1157</v>
      </c>
      <c r="L1713" s="524" t="s">
        <v>1157</v>
      </c>
      <c r="M1713" s="465">
        <v>567306</v>
      </c>
      <c r="N1713" s="608">
        <v>45156</v>
      </c>
      <c r="O1713" s="512">
        <f t="shared" si="79"/>
        <v>8</v>
      </c>
      <c r="P1713" s="512">
        <f t="shared" si="80"/>
        <v>7</v>
      </c>
      <c r="Q1713" s="498" t="str">
        <f t="shared" si="81"/>
        <v>Gastos_Gerais</v>
      </c>
    </row>
    <row r="1714" spans="1:17" ht="24" hidden="1" x14ac:dyDescent="0.2">
      <c r="A1714" s="505">
        <v>6559</v>
      </c>
      <c r="B1714" s="506">
        <v>45156</v>
      </c>
      <c r="C1714" s="464">
        <v>45108</v>
      </c>
      <c r="D1714" s="508" t="s">
        <v>264</v>
      </c>
      <c r="E1714" s="520" t="s">
        <v>206</v>
      </c>
      <c r="F1714" s="460">
        <v>296</v>
      </c>
      <c r="G1714" s="455" t="s">
        <v>5264</v>
      </c>
      <c r="H1714" s="508" t="s">
        <v>416</v>
      </c>
      <c r="I1714" s="517" t="s">
        <v>4545</v>
      </c>
      <c r="J1714" s="465" t="s">
        <v>1810</v>
      </c>
      <c r="K1714" s="524" t="s">
        <v>1157</v>
      </c>
      <c r="L1714" s="524" t="s">
        <v>1157</v>
      </c>
      <c r="M1714" s="465">
        <v>567300</v>
      </c>
      <c r="N1714" s="608">
        <v>45156</v>
      </c>
      <c r="O1714" s="512">
        <f t="shared" si="79"/>
        <v>8</v>
      </c>
      <c r="P1714" s="512">
        <f t="shared" si="80"/>
        <v>7</v>
      </c>
      <c r="Q1714" s="498" t="str">
        <f t="shared" si="81"/>
        <v>Gastos_Gerais</v>
      </c>
    </row>
    <row r="1715" spans="1:17" ht="24" hidden="1" x14ac:dyDescent="0.2">
      <c r="A1715" s="505">
        <v>6560</v>
      </c>
      <c r="B1715" s="506">
        <v>45156</v>
      </c>
      <c r="C1715" s="464">
        <v>45108</v>
      </c>
      <c r="D1715" s="508" t="s">
        <v>264</v>
      </c>
      <c r="E1715" s="455" t="s">
        <v>206</v>
      </c>
      <c r="F1715" s="460">
        <v>296</v>
      </c>
      <c r="G1715" s="455" t="s">
        <v>5261</v>
      </c>
      <c r="H1715" s="508" t="s">
        <v>493</v>
      </c>
      <c r="I1715" s="517" t="s">
        <v>4545</v>
      </c>
      <c r="J1715" s="465" t="s">
        <v>1810</v>
      </c>
      <c r="K1715" s="524" t="s">
        <v>1157</v>
      </c>
      <c r="L1715" s="524" t="s">
        <v>1157</v>
      </c>
      <c r="M1715" s="465">
        <v>567305</v>
      </c>
      <c r="N1715" s="608">
        <v>45156</v>
      </c>
      <c r="O1715" s="512">
        <f t="shared" si="79"/>
        <v>8</v>
      </c>
      <c r="P1715" s="512">
        <f t="shared" si="80"/>
        <v>7</v>
      </c>
      <c r="Q1715" s="498" t="str">
        <f t="shared" si="81"/>
        <v>Gastos_Gerais</v>
      </c>
    </row>
    <row r="1716" spans="1:17" ht="24" hidden="1" x14ac:dyDescent="0.2">
      <c r="A1716" s="505">
        <v>6561</v>
      </c>
      <c r="B1716" s="506">
        <v>45156</v>
      </c>
      <c r="C1716" s="464">
        <v>45108</v>
      </c>
      <c r="D1716" s="508" t="s">
        <v>264</v>
      </c>
      <c r="E1716" s="455" t="s">
        <v>206</v>
      </c>
      <c r="F1716" s="460">
        <v>296</v>
      </c>
      <c r="G1716" s="520" t="s">
        <v>5282</v>
      </c>
      <c r="H1716" s="508" t="s">
        <v>417</v>
      </c>
      <c r="I1716" s="517" t="s">
        <v>4545</v>
      </c>
      <c r="J1716" s="465" t="s">
        <v>1810</v>
      </c>
      <c r="K1716" s="524" t="s">
        <v>1157</v>
      </c>
      <c r="L1716" s="524" t="s">
        <v>1157</v>
      </c>
      <c r="M1716" s="465">
        <v>567302</v>
      </c>
      <c r="N1716" s="608">
        <v>45156</v>
      </c>
      <c r="O1716" s="512">
        <f t="shared" si="79"/>
        <v>8</v>
      </c>
      <c r="P1716" s="512">
        <f t="shared" si="80"/>
        <v>7</v>
      </c>
      <c r="Q1716" s="498" t="str">
        <f t="shared" si="81"/>
        <v>Gastos_Gerais</v>
      </c>
    </row>
    <row r="1717" spans="1:17" ht="24" hidden="1" x14ac:dyDescent="0.2">
      <c r="A1717" s="505">
        <v>6562</v>
      </c>
      <c r="B1717" s="506">
        <v>45156</v>
      </c>
      <c r="C1717" s="464">
        <v>45108</v>
      </c>
      <c r="D1717" s="508" t="s">
        <v>264</v>
      </c>
      <c r="E1717" s="455" t="s">
        <v>206</v>
      </c>
      <c r="F1717" s="460">
        <v>296</v>
      </c>
      <c r="G1717" s="455" t="s">
        <v>5284</v>
      </c>
      <c r="H1717" s="508" t="s">
        <v>420</v>
      </c>
      <c r="I1717" s="517" t="s">
        <v>4545</v>
      </c>
      <c r="J1717" s="465" t="s">
        <v>1810</v>
      </c>
      <c r="K1717" s="489" t="s">
        <v>1157</v>
      </c>
      <c r="L1717" s="465" t="s">
        <v>1157</v>
      </c>
      <c r="M1717" s="465">
        <v>567303</v>
      </c>
      <c r="N1717" s="608">
        <v>45156</v>
      </c>
      <c r="O1717" s="512">
        <f t="shared" si="79"/>
        <v>8</v>
      </c>
      <c r="P1717" s="512">
        <f t="shared" si="80"/>
        <v>7</v>
      </c>
      <c r="Q1717" s="498" t="str">
        <f t="shared" si="81"/>
        <v>Gastos_Gerais</v>
      </c>
    </row>
    <row r="1718" spans="1:17" ht="24" hidden="1" x14ac:dyDescent="0.2">
      <c r="A1718" s="505">
        <v>6563</v>
      </c>
      <c r="B1718" s="506">
        <v>45156</v>
      </c>
      <c r="C1718" s="464">
        <v>45108</v>
      </c>
      <c r="D1718" s="508" t="s">
        <v>264</v>
      </c>
      <c r="E1718" s="455" t="s">
        <v>206</v>
      </c>
      <c r="F1718" s="460">
        <v>296</v>
      </c>
      <c r="G1718" s="455" t="s">
        <v>5288</v>
      </c>
      <c r="H1718" s="508" t="s">
        <v>1032</v>
      </c>
      <c r="I1718" s="517" t="s">
        <v>4545</v>
      </c>
      <c r="J1718" s="465" t="s">
        <v>1810</v>
      </c>
      <c r="K1718" s="489" t="s">
        <v>1157</v>
      </c>
      <c r="L1718" s="465" t="s">
        <v>1157</v>
      </c>
      <c r="M1718" s="465">
        <v>567299</v>
      </c>
      <c r="N1718" s="608">
        <v>45156</v>
      </c>
      <c r="O1718" s="512">
        <f t="shared" si="79"/>
        <v>8</v>
      </c>
      <c r="P1718" s="512">
        <f t="shared" si="80"/>
        <v>7</v>
      </c>
      <c r="Q1718" s="498" t="str">
        <f t="shared" si="81"/>
        <v>Gastos_Gerais</v>
      </c>
    </row>
    <row r="1719" spans="1:17" ht="24" hidden="1" x14ac:dyDescent="0.2">
      <c r="A1719" s="505">
        <v>6564</v>
      </c>
      <c r="B1719" s="506">
        <v>45156</v>
      </c>
      <c r="C1719" s="464">
        <v>45108</v>
      </c>
      <c r="D1719" s="508" t="s">
        <v>264</v>
      </c>
      <c r="E1719" s="455" t="s">
        <v>206</v>
      </c>
      <c r="F1719" s="460">
        <v>296</v>
      </c>
      <c r="G1719" s="455" t="s">
        <v>5286</v>
      </c>
      <c r="H1719" s="508" t="s">
        <v>1032</v>
      </c>
      <c r="I1719" s="517" t="s">
        <v>4545</v>
      </c>
      <c r="J1719" s="465" t="s">
        <v>1810</v>
      </c>
      <c r="K1719" s="489" t="s">
        <v>1157</v>
      </c>
      <c r="L1719" s="465" t="s">
        <v>1157</v>
      </c>
      <c r="M1719" s="465">
        <v>567310</v>
      </c>
      <c r="N1719" s="608">
        <v>45156</v>
      </c>
      <c r="O1719" s="512">
        <f t="shared" si="79"/>
        <v>8</v>
      </c>
      <c r="P1719" s="512">
        <f t="shared" si="80"/>
        <v>7</v>
      </c>
      <c r="Q1719" s="498" t="str">
        <f t="shared" si="81"/>
        <v>Gastos_Gerais</v>
      </c>
    </row>
    <row r="1720" spans="1:17" ht="24" hidden="1" x14ac:dyDescent="0.2">
      <c r="A1720" s="505">
        <v>6565</v>
      </c>
      <c r="B1720" s="506">
        <v>45156</v>
      </c>
      <c r="C1720" s="464">
        <v>45108</v>
      </c>
      <c r="D1720" s="508" t="s">
        <v>264</v>
      </c>
      <c r="E1720" s="455" t="s">
        <v>206</v>
      </c>
      <c r="F1720" s="460">
        <v>296</v>
      </c>
      <c r="G1720" s="455" t="s">
        <v>8360</v>
      </c>
      <c r="H1720" s="508" t="s">
        <v>414</v>
      </c>
      <c r="I1720" s="517" t="s">
        <v>4545</v>
      </c>
      <c r="J1720" s="465" t="s">
        <v>1810</v>
      </c>
      <c r="K1720" s="489" t="s">
        <v>1157</v>
      </c>
      <c r="L1720" s="465" t="s">
        <v>1157</v>
      </c>
      <c r="M1720" s="465">
        <v>567311</v>
      </c>
      <c r="N1720" s="608">
        <v>45156</v>
      </c>
      <c r="O1720" s="512">
        <f t="shared" si="79"/>
        <v>8</v>
      </c>
      <c r="P1720" s="512">
        <f t="shared" si="80"/>
        <v>7</v>
      </c>
      <c r="Q1720" s="498" t="str">
        <f t="shared" si="81"/>
        <v>Gastos_Gerais</v>
      </c>
    </row>
    <row r="1721" spans="1:17" ht="24" hidden="1" x14ac:dyDescent="0.2">
      <c r="A1721" s="505">
        <v>6566</v>
      </c>
      <c r="B1721" s="506">
        <v>45156</v>
      </c>
      <c r="C1721" s="464">
        <v>45108</v>
      </c>
      <c r="D1721" s="508" t="s">
        <v>264</v>
      </c>
      <c r="E1721" s="455" t="s">
        <v>206</v>
      </c>
      <c r="F1721" s="460">
        <v>296</v>
      </c>
      <c r="G1721" s="455" t="s">
        <v>5260</v>
      </c>
      <c r="H1721" s="508" t="s">
        <v>416</v>
      </c>
      <c r="I1721" s="517" t="s">
        <v>4545</v>
      </c>
      <c r="J1721" s="465" t="s">
        <v>1810</v>
      </c>
      <c r="K1721" s="489" t="s">
        <v>1157</v>
      </c>
      <c r="L1721" s="465" t="s">
        <v>1157</v>
      </c>
      <c r="M1721" s="465">
        <v>567298</v>
      </c>
      <c r="N1721" s="608">
        <v>45156</v>
      </c>
      <c r="O1721" s="512">
        <f t="shared" si="79"/>
        <v>8</v>
      </c>
      <c r="P1721" s="512">
        <f t="shared" si="80"/>
        <v>7</v>
      </c>
      <c r="Q1721" s="498" t="str">
        <f t="shared" si="81"/>
        <v>Gastos_Gerais</v>
      </c>
    </row>
    <row r="1722" spans="1:17" ht="36" hidden="1" x14ac:dyDescent="0.2">
      <c r="A1722" s="505">
        <v>6567</v>
      </c>
      <c r="B1722" s="506">
        <v>45156</v>
      </c>
      <c r="C1722" s="464">
        <v>45108</v>
      </c>
      <c r="D1722" s="508" t="s">
        <v>264</v>
      </c>
      <c r="E1722" s="455" t="s">
        <v>408</v>
      </c>
      <c r="F1722" s="460">
        <v>166.6</v>
      </c>
      <c r="G1722" s="455" t="s">
        <v>3572</v>
      </c>
      <c r="H1722" s="508" t="s">
        <v>414</v>
      </c>
      <c r="I1722" s="455" t="s">
        <v>1820</v>
      </c>
      <c r="J1722" s="465" t="s">
        <v>1821</v>
      </c>
      <c r="K1722" s="489" t="s">
        <v>1157</v>
      </c>
      <c r="L1722" s="465" t="s">
        <v>32</v>
      </c>
      <c r="M1722" s="465">
        <v>3274</v>
      </c>
      <c r="N1722" s="608">
        <v>45148</v>
      </c>
      <c r="O1722" s="512">
        <f t="shared" si="79"/>
        <v>8</v>
      </c>
      <c r="P1722" s="512">
        <f t="shared" si="80"/>
        <v>7</v>
      </c>
      <c r="Q1722" s="498" t="str">
        <f t="shared" si="81"/>
        <v>Gastos_Gerais</v>
      </c>
    </row>
    <row r="1723" spans="1:17" ht="36" hidden="1" x14ac:dyDescent="0.2">
      <c r="A1723" s="505">
        <v>6568</v>
      </c>
      <c r="B1723" s="506">
        <v>45156</v>
      </c>
      <c r="C1723" s="536">
        <v>45108</v>
      </c>
      <c r="D1723" s="508" t="s">
        <v>264</v>
      </c>
      <c r="E1723" s="520" t="s">
        <v>408</v>
      </c>
      <c r="F1723" s="521">
        <v>166.6</v>
      </c>
      <c r="G1723" s="510" t="s">
        <v>3572</v>
      </c>
      <c r="H1723" s="508" t="s">
        <v>493</v>
      </c>
      <c r="I1723" s="455" t="s">
        <v>1820</v>
      </c>
      <c r="J1723" s="465" t="s">
        <v>1821</v>
      </c>
      <c r="K1723" s="489" t="s">
        <v>1157</v>
      </c>
      <c r="L1723" s="465" t="s">
        <v>32</v>
      </c>
      <c r="M1723" s="465">
        <v>3451</v>
      </c>
      <c r="N1723" s="608">
        <v>45148</v>
      </c>
      <c r="O1723" s="512">
        <f t="shared" si="79"/>
        <v>8</v>
      </c>
      <c r="P1723" s="512">
        <f t="shared" si="80"/>
        <v>7</v>
      </c>
      <c r="Q1723" s="498" t="str">
        <f t="shared" si="81"/>
        <v>Gastos_Gerais</v>
      </c>
    </row>
    <row r="1724" spans="1:17" ht="36" hidden="1" x14ac:dyDescent="0.2">
      <c r="A1724" s="505">
        <v>6569</v>
      </c>
      <c r="B1724" s="506">
        <v>45156</v>
      </c>
      <c r="C1724" s="536">
        <v>45108</v>
      </c>
      <c r="D1724" s="508" t="s">
        <v>264</v>
      </c>
      <c r="E1724" s="520" t="s">
        <v>408</v>
      </c>
      <c r="F1724" s="521">
        <v>166.6</v>
      </c>
      <c r="G1724" s="510" t="s">
        <v>3572</v>
      </c>
      <c r="H1724" s="508" t="s">
        <v>421</v>
      </c>
      <c r="I1724" s="455" t="s">
        <v>1820</v>
      </c>
      <c r="J1724" s="465" t="s">
        <v>1821</v>
      </c>
      <c r="K1724" s="489" t="s">
        <v>1157</v>
      </c>
      <c r="L1724" s="465" t="s">
        <v>32</v>
      </c>
      <c r="M1724" s="465">
        <v>3450</v>
      </c>
      <c r="N1724" s="608">
        <v>45148</v>
      </c>
      <c r="O1724" s="512">
        <f t="shared" si="79"/>
        <v>8</v>
      </c>
      <c r="P1724" s="512">
        <f t="shared" si="80"/>
        <v>7</v>
      </c>
      <c r="Q1724" s="498" t="str">
        <f t="shared" si="81"/>
        <v>Gastos_Gerais</v>
      </c>
    </row>
    <row r="1725" spans="1:17" ht="36" hidden="1" x14ac:dyDescent="0.2">
      <c r="A1725" s="505">
        <v>6570</v>
      </c>
      <c r="B1725" s="506">
        <v>45156</v>
      </c>
      <c r="C1725" s="536">
        <v>45108</v>
      </c>
      <c r="D1725" s="508" t="s">
        <v>264</v>
      </c>
      <c r="E1725" s="520" t="s">
        <v>408</v>
      </c>
      <c r="F1725" s="460">
        <v>166.6</v>
      </c>
      <c r="G1725" s="510" t="s">
        <v>3572</v>
      </c>
      <c r="H1725" s="508" t="s">
        <v>419</v>
      </c>
      <c r="I1725" s="455" t="s">
        <v>1820</v>
      </c>
      <c r="J1725" s="465" t="s">
        <v>1821</v>
      </c>
      <c r="K1725" s="489" t="s">
        <v>1157</v>
      </c>
      <c r="L1725" s="465" t="s">
        <v>32</v>
      </c>
      <c r="M1725" s="465">
        <v>3449</v>
      </c>
      <c r="N1725" s="608">
        <v>45148</v>
      </c>
      <c r="O1725" s="512">
        <f t="shared" si="79"/>
        <v>8</v>
      </c>
      <c r="P1725" s="512">
        <f t="shared" si="80"/>
        <v>7</v>
      </c>
      <c r="Q1725" s="498" t="str">
        <f t="shared" si="81"/>
        <v>Gastos_Gerais</v>
      </c>
    </row>
    <row r="1726" spans="1:17" ht="36" hidden="1" x14ac:dyDescent="0.2">
      <c r="A1726" s="505">
        <v>6571</v>
      </c>
      <c r="B1726" s="506">
        <v>45156</v>
      </c>
      <c r="C1726" s="536">
        <v>45108</v>
      </c>
      <c r="D1726" s="508" t="s">
        <v>264</v>
      </c>
      <c r="E1726" s="520" t="s">
        <v>408</v>
      </c>
      <c r="F1726" s="460">
        <v>166.6</v>
      </c>
      <c r="G1726" s="510" t="s">
        <v>3572</v>
      </c>
      <c r="H1726" s="508" t="s">
        <v>423</v>
      </c>
      <c r="I1726" s="455" t="s">
        <v>1820</v>
      </c>
      <c r="J1726" s="465" t="s">
        <v>1821</v>
      </c>
      <c r="K1726" s="489" t="s">
        <v>1157</v>
      </c>
      <c r="L1726" s="465" t="s">
        <v>32</v>
      </c>
      <c r="M1726" s="465">
        <v>3453</v>
      </c>
      <c r="N1726" s="608">
        <v>45148</v>
      </c>
      <c r="O1726" s="512">
        <f t="shared" si="79"/>
        <v>8</v>
      </c>
      <c r="P1726" s="512">
        <f t="shared" si="80"/>
        <v>7</v>
      </c>
      <c r="Q1726" s="498" t="str">
        <f t="shared" si="81"/>
        <v>Gastos_Gerais</v>
      </c>
    </row>
    <row r="1727" spans="1:17" ht="36" hidden="1" x14ac:dyDescent="0.2">
      <c r="A1727" s="505">
        <v>6572</v>
      </c>
      <c r="B1727" s="506">
        <v>45156</v>
      </c>
      <c r="C1727" s="464">
        <v>45139</v>
      </c>
      <c r="D1727" s="508" t="s">
        <v>264</v>
      </c>
      <c r="E1727" s="455" t="s">
        <v>206</v>
      </c>
      <c r="F1727" s="460">
        <v>50487.82</v>
      </c>
      <c r="G1727" s="455" t="s">
        <v>8361</v>
      </c>
      <c r="H1727" s="508" t="s">
        <v>303</v>
      </c>
      <c r="I1727" s="455" t="s">
        <v>8082</v>
      </c>
      <c r="J1727" s="465" t="s">
        <v>8083</v>
      </c>
      <c r="K1727" s="489" t="s">
        <v>1157</v>
      </c>
      <c r="L1727" s="465" t="s">
        <v>1157</v>
      </c>
      <c r="M1727" s="465" t="s">
        <v>8084</v>
      </c>
      <c r="N1727" s="608">
        <v>45156</v>
      </c>
      <c r="O1727" s="512">
        <f t="shared" si="79"/>
        <v>8</v>
      </c>
      <c r="P1727" s="512">
        <f t="shared" si="80"/>
        <v>8</v>
      </c>
      <c r="Q1727" s="498" t="str">
        <f t="shared" si="81"/>
        <v>Gastos_Gerais</v>
      </c>
    </row>
    <row r="1728" spans="1:17" hidden="1" x14ac:dyDescent="0.2">
      <c r="A1728" s="505">
        <v>6573</v>
      </c>
      <c r="B1728" s="506">
        <v>45156</v>
      </c>
      <c r="C1728" s="464">
        <v>45139</v>
      </c>
      <c r="D1728" s="508" t="s">
        <v>264</v>
      </c>
      <c r="E1728" s="455" t="s">
        <v>138</v>
      </c>
      <c r="F1728" s="460">
        <v>4164.5600000000004</v>
      </c>
      <c r="G1728" s="510" t="s">
        <v>138</v>
      </c>
      <c r="H1728" s="455" t="s">
        <v>1032</v>
      </c>
      <c r="I1728" s="455" t="s">
        <v>4494</v>
      </c>
      <c r="J1728" s="465" t="s">
        <v>1998</v>
      </c>
      <c r="K1728" s="489" t="s">
        <v>1157</v>
      </c>
      <c r="L1728" s="465" t="s">
        <v>32</v>
      </c>
      <c r="M1728" s="465">
        <v>40121892</v>
      </c>
      <c r="N1728" s="608">
        <v>45152</v>
      </c>
      <c r="O1728" s="512">
        <f t="shared" si="79"/>
        <v>8</v>
      </c>
      <c r="P1728" s="512">
        <f t="shared" si="80"/>
        <v>8</v>
      </c>
      <c r="Q1728" s="498" t="str">
        <f t="shared" si="81"/>
        <v>Gastos_Gerais</v>
      </c>
    </row>
    <row r="1729" spans="1:17" hidden="1" x14ac:dyDescent="0.2">
      <c r="A1729" s="505">
        <v>6574</v>
      </c>
      <c r="B1729" s="506">
        <v>45156</v>
      </c>
      <c r="C1729" s="464">
        <v>45139</v>
      </c>
      <c r="D1729" s="508" t="s">
        <v>264</v>
      </c>
      <c r="E1729" s="455" t="s">
        <v>398</v>
      </c>
      <c r="F1729" s="460">
        <v>1864.63</v>
      </c>
      <c r="G1729" s="455" t="s">
        <v>1271</v>
      </c>
      <c r="H1729" s="508" t="s">
        <v>1032</v>
      </c>
      <c r="I1729" s="510" t="s">
        <v>6548</v>
      </c>
      <c r="J1729" s="522" t="s">
        <v>1816</v>
      </c>
      <c r="K1729" s="489" t="s">
        <v>1157</v>
      </c>
      <c r="L1729" s="465" t="s">
        <v>32</v>
      </c>
      <c r="M1729" s="465">
        <v>10971</v>
      </c>
      <c r="N1729" s="608">
        <v>45149</v>
      </c>
      <c r="O1729" s="512">
        <f t="shared" si="79"/>
        <v>8</v>
      </c>
      <c r="P1729" s="512">
        <f t="shared" si="80"/>
        <v>8</v>
      </c>
      <c r="Q1729" s="498" t="str">
        <f t="shared" si="81"/>
        <v>Gastos_Gerais</v>
      </c>
    </row>
    <row r="1730" spans="1:17" ht="24" hidden="1" x14ac:dyDescent="0.2">
      <c r="A1730" s="505">
        <v>6575</v>
      </c>
      <c r="B1730" s="506">
        <v>45156</v>
      </c>
      <c r="C1730" s="464">
        <v>45139</v>
      </c>
      <c r="D1730" s="508" t="s">
        <v>33</v>
      </c>
      <c r="E1730" s="455" t="s">
        <v>324</v>
      </c>
      <c r="F1730" s="460">
        <v>0.21</v>
      </c>
      <c r="G1730" s="455" t="s">
        <v>7584</v>
      </c>
      <c r="H1730" s="456" t="s">
        <v>302</v>
      </c>
      <c r="I1730" s="461" t="s">
        <v>1509</v>
      </c>
      <c r="J1730" s="425" t="s">
        <v>1510</v>
      </c>
      <c r="K1730" s="425" t="s">
        <v>4035</v>
      </c>
      <c r="L1730" s="426" t="s">
        <v>1255</v>
      </c>
      <c r="M1730" s="610" t="s">
        <v>425</v>
      </c>
      <c r="N1730" s="506">
        <v>45156</v>
      </c>
      <c r="O1730" s="512">
        <f t="shared" si="79"/>
        <v>8</v>
      </c>
      <c r="P1730" s="512">
        <f t="shared" si="80"/>
        <v>8</v>
      </c>
      <c r="Q1730" s="498" t="str">
        <f t="shared" si="81"/>
        <v>Receitas</v>
      </c>
    </row>
    <row r="1731" spans="1:17" hidden="1" x14ac:dyDescent="0.2">
      <c r="A1731" s="505">
        <v>6576</v>
      </c>
      <c r="B1731" s="506">
        <v>45159</v>
      </c>
      <c r="C1731" s="464">
        <v>45108</v>
      </c>
      <c r="D1731" s="508" t="s">
        <v>264</v>
      </c>
      <c r="E1731" s="455" t="s">
        <v>83</v>
      </c>
      <c r="F1731" s="460">
        <v>257.74</v>
      </c>
      <c r="G1731" s="453" t="s">
        <v>83</v>
      </c>
      <c r="H1731" s="461" t="s">
        <v>418</v>
      </c>
      <c r="I1731" s="510" t="s">
        <v>7516</v>
      </c>
      <c r="J1731" s="425" t="s">
        <v>1162</v>
      </c>
      <c r="K1731" s="425" t="s">
        <v>1157</v>
      </c>
      <c r="L1731" s="522" t="s">
        <v>32</v>
      </c>
      <c r="M1731" s="426">
        <v>55116850</v>
      </c>
      <c r="N1731" s="427">
        <v>45159</v>
      </c>
      <c r="O1731" s="512">
        <f t="shared" si="79"/>
        <v>8</v>
      </c>
      <c r="P1731" s="512">
        <f t="shared" si="80"/>
        <v>7</v>
      </c>
      <c r="Q1731" s="498" t="str">
        <f t="shared" si="81"/>
        <v>Gastos_Gerais</v>
      </c>
    </row>
    <row r="1732" spans="1:17" hidden="1" x14ac:dyDescent="0.2">
      <c r="A1732" s="505">
        <v>6577</v>
      </c>
      <c r="B1732" s="506">
        <v>45159</v>
      </c>
      <c r="C1732" s="464">
        <v>45108</v>
      </c>
      <c r="D1732" s="508" t="s">
        <v>264</v>
      </c>
      <c r="E1732" s="520" t="s">
        <v>83</v>
      </c>
      <c r="F1732" s="460">
        <v>1607.02</v>
      </c>
      <c r="G1732" s="520" t="s">
        <v>83</v>
      </c>
      <c r="H1732" s="461" t="s">
        <v>418</v>
      </c>
      <c r="I1732" s="510" t="s">
        <v>7516</v>
      </c>
      <c r="J1732" s="465" t="s">
        <v>1162</v>
      </c>
      <c r="K1732" s="489" t="s">
        <v>1157</v>
      </c>
      <c r="L1732" s="465" t="s">
        <v>32</v>
      </c>
      <c r="M1732" s="465">
        <v>52934373</v>
      </c>
      <c r="N1732" s="608">
        <v>45159</v>
      </c>
      <c r="O1732" s="512">
        <f t="shared" si="79"/>
        <v>8</v>
      </c>
      <c r="P1732" s="512">
        <f t="shared" si="80"/>
        <v>7</v>
      </c>
      <c r="Q1732" s="498" t="str">
        <f t="shared" si="81"/>
        <v>Gastos_Gerais</v>
      </c>
    </row>
    <row r="1733" spans="1:17" ht="24" hidden="1" x14ac:dyDescent="0.2">
      <c r="A1733" s="505">
        <v>6578</v>
      </c>
      <c r="B1733" s="506">
        <v>45159</v>
      </c>
      <c r="C1733" s="464">
        <v>45139</v>
      </c>
      <c r="D1733" s="508" t="s">
        <v>264</v>
      </c>
      <c r="E1733" s="455" t="s">
        <v>65</v>
      </c>
      <c r="F1733" s="460">
        <v>234.77</v>
      </c>
      <c r="G1733" s="453" t="s">
        <v>7977</v>
      </c>
      <c r="H1733" s="461" t="s">
        <v>493</v>
      </c>
      <c r="I1733" s="461" t="s">
        <v>8085</v>
      </c>
      <c r="J1733" s="425" t="s">
        <v>425</v>
      </c>
      <c r="K1733" s="425" t="s">
        <v>1157</v>
      </c>
      <c r="L1733" s="522" t="s">
        <v>1157</v>
      </c>
      <c r="M1733" s="465">
        <v>12286617</v>
      </c>
      <c r="N1733" s="608">
        <v>45159</v>
      </c>
      <c r="O1733" s="512">
        <f t="shared" ref="O1733:O1796" si="82">IF(B1733=0,0,IF(YEAR(B1733)=$P$1,MONTH(B1733)-$O$1+1,(YEAR(B1733)-$P$1)*12-$O$1+1+MONTH(B1733)))</f>
        <v>8</v>
      </c>
      <c r="P1733" s="512">
        <f t="shared" ref="P1733:P1796" si="83">IF(C1733=0,0,IF(YEAR(C1733)=$P$1,MONTH(C1733)-$O$1+1,(YEAR(C1733)-$P$1)*12-$O$1+1+MONTH(C1733)))</f>
        <v>8</v>
      </c>
      <c r="Q1733" s="498" t="str">
        <f t="shared" ref="Q1733:Q1796" si="84">SUBSTITUTE(D1733," ","_")</f>
        <v>Gastos_Gerais</v>
      </c>
    </row>
    <row r="1734" spans="1:17" hidden="1" x14ac:dyDescent="0.2">
      <c r="A1734" s="505">
        <v>6579</v>
      </c>
      <c r="B1734" s="506">
        <v>45159</v>
      </c>
      <c r="C1734" s="464">
        <v>45139</v>
      </c>
      <c r="D1734" s="508" t="s">
        <v>264</v>
      </c>
      <c r="E1734" s="455" t="s">
        <v>208</v>
      </c>
      <c r="F1734" s="460">
        <v>243</v>
      </c>
      <c r="G1734" s="455" t="s">
        <v>8086</v>
      </c>
      <c r="H1734" s="461" t="s">
        <v>417</v>
      </c>
      <c r="I1734" s="455" t="s">
        <v>8362</v>
      </c>
      <c r="J1734" s="465" t="s">
        <v>5220</v>
      </c>
      <c r="K1734" s="489" t="s">
        <v>1157</v>
      </c>
      <c r="L1734" s="465" t="s">
        <v>32</v>
      </c>
      <c r="M1734" s="465">
        <v>20231743</v>
      </c>
      <c r="N1734" s="608">
        <v>45141</v>
      </c>
      <c r="O1734" s="512">
        <f t="shared" si="82"/>
        <v>8</v>
      </c>
      <c r="P1734" s="512">
        <f t="shared" si="83"/>
        <v>8</v>
      </c>
      <c r="Q1734" s="498" t="str">
        <f t="shared" si="84"/>
        <v>Gastos_Gerais</v>
      </c>
    </row>
    <row r="1735" spans="1:17" hidden="1" x14ac:dyDescent="0.2">
      <c r="A1735" s="505">
        <v>6580</v>
      </c>
      <c r="B1735" s="506">
        <v>45159</v>
      </c>
      <c r="C1735" s="536">
        <v>45139</v>
      </c>
      <c r="D1735" s="508" t="s">
        <v>264</v>
      </c>
      <c r="E1735" s="520" t="s">
        <v>208</v>
      </c>
      <c r="F1735" s="460">
        <v>283.89999999999998</v>
      </c>
      <c r="G1735" s="510" t="s">
        <v>3153</v>
      </c>
      <c r="H1735" s="461" t="s">
        <v>417</v>
      </c>
      <c r="I1735" s="455" t="s">
        <v>8362</v>
      </c>
      <c r="J1735" s="465" t="s">
        <v>5220</v>
      </c>
      <c r="K1735" s="489" t="s">
        <v>1157</v>
      </c>
      <c r="L1735" s="465" t="s">
        <v>32</v>
      </c>
      <c r="M1735" s="465">
        <v>128033</v>
      </c>
      <c r="N1735" s="608">
        <v>45141</v>
      </c>
      <c r="O1735" s="512">
        <f t="shared" si="82"/>
        <v>8</v>
      </c>
      <c r="P1735" s="512">
        <f t="shared" si="83"/>
        <v>8</v>
      </c>
      <c r="Q1735" s="498" t="str">
        <f t="shared" si="84"/>
        <v>Gastos_Gerais</v>
      </c>
    </row>
    <row r="1736" spans="1:17" ht="24" hidden="1" x14ac:dyDescent="0.2">
      <c r="A1736" s="505">
        <v>6581</v>
      </c>
      <c r="B1736" s="506">
        <v>45159</v>
      </c>
      <c r="C1736" s="536">
        <v>45108</v>
      </c>
      <c r="D1736" s="508" t="s">
        <v>264</v>
      </c>
      <c r="E1736" s="520" t="s">
        <v>82</v>
      </c>
      <c r="F1736" s="460">
        <v>3358.36</v>
      </c>
      <c r="G1736" s="510" t="s">
        <v>2204</v>
      </c>
      <c r="H1736" s="461" t="s">
        <v>420</v>
      </c>
      <c r="I1736" s="455" t="s">
        <v>3697</v>
      </c>
      <c r="J1736" s="465" t="s">
        <v>8087</v>
      </c>
      <c r="K1736" s="489" t="s">
        <v>1157</v>
      </c>
      <c r="L1736" s="465" t="s">
        <v>1158</v>
      </c>
      <c r="M1736" s="465">
        <v>1097245</v>
      </c>
      <c r="N1736" s="608">
        <v>45159</v>
      </c>
      <c r="O1736" s="512">
        <f t="shared" si="82"/>
        <v>8</v>
      </c>
      <c r="P1736" s="512">
        <f t="shared" si="83"/>
        <v>7</v>
      </c>
      <c r="Q1736" s="498" t="str">
        <f t="shared" si="84"/>
        <v>Gastos_Gerais</v>
      </c>
    </row>
    <row r="1737" spans="1:17" hidden="1" x14ac:dyDescent="0.2">
      <c r="A1737" s="505">
        <v>6582</v>
      </c>
      <c r="B1737" s="506">
        <v>45159</v>
      </c>
      <c r="C1737" s="536">
        <v>45139</v>
      </c>
      <c r="D1737" s="508" t="s">
        <v>264</v>
      </c>
      <c r="E1737" s="520" t="s">
        <v>96</v>
      </c>
      <c r="F1737" s="460">
        <v>396</v>
      </c>
      <c r="G1737" s="510" t="s">
        <v>8088</v>
      </c>
      <c r="H1737" s="461" t="s">
        <v>1032</v>
      </c>
      <c r="I1737" s="455" t="s">
        <v>4865</v>
      </c>
      <c r="J1737" s="465" t="s">
        <v>4866</v>
      </c>
      <c r="K1737" s="489" t="s">
        <v>1157</v>
      </c>
      <c r="L1737" s="465" t="s">
        <v>32</v>
      </c>
      <c r="M1737" s="465">
        <v>2247</v>
      </c>
      <c r="N1737" s="608">
        <v>45154</v>
      </c>
      <c r="O1737" s="512">
        <f t="shared" si="82"/>
        <v>8</v>
      </c>
      <c r="P1737" s="512">
        <f t="shared" si="83"/>
        <v>8</v>
      </c>
      <c r="Q1737" s="498" t="str">
        <f t="shared" si="84"/>
        <v>Gastos_Gerais</v>
      </c>
    </row>
    <row r="1738" spans="1:17" ht="24" hidden="1" x14ac:dyDescent="0.2">
      <c r="A1738" s="505">
        <v>6583</v>
      </c>
      <c r="B1738" s="506">
        <v>45159</v>
      </c>
      <c r="C1738" s="536">
        <v>45139</v>
      </c>
      <c r="D1738" s="508" t="s">
        <v>264</v>
      </c>
      <c r="E1738" s="520" t="s">
        <v>388</v>
      </c>
      <c r="F1738" s="460">
        <v>2400</v>
      </c>
      <c r="G1738" s="510" t="s">
        <v>8089</v>
      </c>
      <c r="H1738" s="461" t="s">
        <v>1032</v>
      </c>
      <c r="I1738" s="455" t="s">
        <v>8363</v>
      </c>
      <c r="J1738" s="465" t="s">
        <v>8090</v>
      </c>
      <c r="K1738" s="489" t="s">
        <v>1157</v>
      </c>
      <c r="L1738" s="465" t="s">
        <v>32</v>
      </c>
      <c r="M1738" s="465">
        <v>1008</v>
      </c>
      <c r="N1738" s="608">
        <v>45156</v>
      </c>
      <c r="O1738" s="512">
        <f t="shared" si="82"/>
        <v>8</v>
      </c>
      <c r="P1738" s="512">
        <f t="shared" si="83"/>
        <v>8</v>
      </c>
      <c r="Q1738" s="498" t="str">
        <f t="shared" si="84"/>
        <v>Gastos_Gerais</v>
      </c>
    </row>
    <row r="1739" spans="1:17" ht="24" hidden="1" x14ac:dyDescent="0.2">
      <c r="A1739" s="505">
        <v>6584</v>
      </c>
      <c r="B1739" s="506">
        <v>45159</v>
      </c>
      <c r="C1739" s="536">
        <v>45139</v>
      </c>
      <c r="D1739" s="508" t="s">
        <v>264</v>
      </c>
      <c r="E1739" s="455" t="s">
        <v>293</v>
      </c>
      <c r="F1739" s="460">
        <v>225</v>
      </c>
      <c r="G1739" s="455" t="s">
        <v>8364</v>
      </c>
      <c r="H1739" s="461" t="s">
        <v>423</v>
      </c>
      <c r="I1739" s="455" t="s">
        <v>8091</v>
      </c>
      <c r="J1739" s="465" t="s">
        <v>567</v>
      </c>
      <c r="K1739" s="489" t="s">
        <v>1188</v>
      </c>
      <c r="L1739" s="511" t="s">
        <v>4137</v>
      </c>
      <c r="M1739" s="465">
        <v>790822585</v>
      </c>
      <c r="N1739" s="608">
        <v>45159</v>
      </c>
      <c r="O1739" s="512">
        <f t="shared" si="82"/>
        <v>8</v>
      </c>
      <c r="P1739" s="512">
        <f t="shared" si="83"/>
        <v>8</v>
      </c>
      <c r="Q1739" s="498" t="str">
        <f t="shared" si="84"/>
        <v>Gastos_Gerais</v>
      </c>
    </row>
    <row r="1740" spans="1:17" ht="24" hidden="1" x14ac:dyDescent="0.2">
      <c r="A1740" s="505">
        <v>6585</v>
      </c>
      <c r="B1740" s="506">
        <v>45159</v>
      </c>
      <c r="C1740" s="536">
        <v>45139</v>
      </c>
      <c r="D1740" s="508" t="s">
        <v>264</v>
      </c>
      <c r="E1740" s="455" t="s">
        <v>293</v>
      </c>
      <c r="F1740" s="460">
        <v>225</v>
      </c>
      <c r="G1740" s="455" t="s">
        <v>8313</v>
      </c>
      <c r="H1740" s="461" t="s">
        <v>423</v>
      </c>
      <c r="I1740" s="455" t="s">
        <v>7763</v>
      </c>
      <c r="J1740" s="465" t="s">
        <v>819</v>
      </c>
      <c r="K1740" s="489" t="s">
        <v>1188</v>
      </c>
      <c r="L1740" s="511" t="s">
        <v>4137</v>
      </c>
      <c r="M1740" s="465">
        <v>790822585</v>
      </c>
      <c r="N1740" s="608">
        <v>45159</v>
      </c>
      <c r="O1740" s="512">
        <f t="shared" si="82"/>
        <v>8</v>
      </c>
      <c r="P1740" s="512">
        <f t="shared" si="83"/>
        <v>8</v>
      </c>
      <c r="Q1740" s="498" t="str">
        <f t="shared" si="84"/>
        <v>Gastos_Gerais</v>
      </c>
    </row>
    <row r="1741" spans="1:17" ht="24" hidden="1" x14ac:dyDescent="0.2">
      <c r="A1741" s="505">
        <v>6586</v>
      </c>
      <c r="B1741" s="506">
        <v>45159</v>
      </c>
      <c r="C1741" s="536">
        <v>45139</v>
      </c>
      <c r="D1741" s="508" t="s">
        <v>264</v>
      </c>
      <c r="E1741" s="455" t="s">
        <v>293</v>
      </c>
      <c r="F1741" s="460">
        <v>225</v>
      </c>
      <c r="G1741" s="455" t="s">
        <v>7631</v>
      </c>
      <c r="H1741" s="461" t="s">
        <v>423</v>
      </c>
      <c r="I1741" s="455" t="s">
        <v>3410</v>
      </c>
      <c r="J1741" s="486" t="s">
        <v>686</v>
      </c>
      <c r="K1741" s="489" t="s">
        <v>1188</v>
      </c>
      <c r="L1741" s="511" t="s">
        <v>4137</v>
      </c>
      <c r="M1741" s="465">
        <v>790822585</v>
      </c>
      <c r="N1741" s="608">
        <v>45159</v>
      </c>
      <c r="O1741" s="512">
        <f t="shared" si="82"/>
        <v>8</v>
      </c>
      <c r="P1741" s="512">
        <f t="shared" si="83"/>
        <v>8</v>
      </c>
      <c r="Q1741" s="498" t="str">
        <f t="shared" si="84"/>
        <v>Gastos_Gerais</v>
      </c>
    </row>
    <row r="1742" spans="1:17" ht="24" hidden="1" x14ac:dyDescent="0.2">
      <c r="A1742" s="505">
        <v>6587</v>
      </c>
      <c r="B1742" s="506">
        <v>45159</v>
      </c>
      <c r="C1742" s="536">
        <v>45139</v>
      </c>
      <c r="D1742" s="508" t="s">
        <v>264</v>
      </c>
      <c r="E1742" s="455" t="s">
        <v>293</v>
      </c>
      <c r="F1742" s="460">
        <v>10.8</v>
      </c>
      <c r="G1742" s="455" t="s">
        <v>7514</v>
      </c>
      <c r="H1742" s="461" t="s">
        <v>422</v>
      </c>
      <c r="I1742" s="510" t="s">
        <v>6710</v>
      </c>
      <c r="J1742" s="522" t="s">
        <v>6711</v>
      </c>
      <c r="K1742" s="489" t="s">
        <v>1188</v>
      </c>
      <c r="L1742" s="511" t="s">
        <v>4137</v>
      </c>
      <c r="M1742" s="465">
        <v>790822585</v>
      </c>
      <c r="N1742" s="608">
        <v>45159</v>
      </c>
      <c r="O1742" s="512">
        <f t="shared" si="82"/>
        <v>8</v>
      </c>
      <c r="P1742" s="512">
        <f t="shared" si="83"/>
        <v>8</v>
      </c>
      <c r="Q1742" s="498" t="str">
        <f t="shared" si="84"/>
        <v>Gastos_Gerais</v>
      </c>
    </row>
    <row r="1743" spans="1:17" ht="24" hidden="1" x14ac:dyDescent="0.2">
      <c r="A1743" s="505">
        <v>6588</v>
      </c>
      <c r="B1743" s="506">
        <v>45159</v>
      </c>
      <c r="C1743" s="536">
        <v>45139</v>
      </c>
      <c r="D1743" s="508" t="s">
        <v>264</v>
      </c>
      <c r="E1743" s="455" t="s">
        <v>293</v>
      </c>
      <c r="F1743" s="460">
        <v>14.8</v>
      </c>
      <c r="G1743" s="455" t="s">
        <v>8365</v>
      </c>
      <c r="H1743" s="461" t="s">
        <v>420</v>
      </c>
      <c r="I1743" s="455" t="s">
        <v>7700</v>
      </c>
      <c r="J1743" s="465" t="s">
        <v>6694</v>
      </c>
      <c r="K1743" s="489" t="s">
        <v>1188</v>
      </c>
      <c r="L1743" s="511" t="s">
        <v>4137</v>
      </c>
      <c r="M1743" s="465">
        <v>790822585</v>
      </c>
      <c r="N1743" s="608">
        <v>45159</v>
      </c>
      <c r="O1743" s="512">
        <f t="shared" si="82"/>
        <v>8</v>
      </c>
      <c r="P1743" s="512">
        <f t="shared" si="83"/>
        <v>8</v>
      </c>
      <c r="Q1743" s="498" t="str">
        <f t="shared" si="84"/>
        <v>Gastos_Gerais</v>
      </c>
    </row>
    <row r="1744" spans="1:17" ht="24" hidden="1" x14ac:dyDescent="0.2">
      <c r="A1744" s="505">
        <v>6589</v>
      </c>
      <c r="B1744" s="506">
        <v>45159</v>
      </c>
      <c r="C1744" s="536">
        <v>45139</v>
      </c>
      <c r="D1744" s="508" t="s">
        <v>264</v>
      </c>
      <c r="E1744" s="520" t="s">
        <v>293</v>
      </c>
      <c r="F1744" s="521">
        <v>75</v>
      </c>
      <c r="G1744" s="520" t="s">
        <v>4735</v>
      </c>
      <c r="H1744" s="461" t="s">
        <v>416</v>
      </c>
      <c r="I1744" s="455" t="s">
        <v>3046</v>
      </c>
      <c r="J1744" s="465" t="s">
        <v>1295</v>
      </c>
      <c r="K1744" s="489" t="s">
        <v>1188</v>
      </c>
      <c r="L1744" s="511" t="s">
        <v>4137</v>
      </c>
      <c r="M1744" s="465">
        <v>790822585</v>
      </c>
      <c r="N1744" s="608">
        <v>45159</v>
      </c>
      <c r="O1744" s="512">
        <f t="shared" si="82"/>
        <v>8</v>
      </c>
      <c r="P1744" s="512">
        <f t="shared" si="83"/>
        <v>8</v>
      </c>
      <c r="Q1744" s="498" t="str">
        <f t="shared" si="84"/>
        <v>Gastos_Gerais</v>
      </c>
    </row>
    <row r="1745" spans="1:17" ht="48" hidden="1" x14ac:dyDescent="0.2">
      <c r="A1745" s="505">
        <v>6590</v>
      </c>
      <c r="B1745" s="506">
        <v>45159</v>
      </c>
      <c r="C1745" s="536">
        <v>45139</v>
      </c>
      <c r="D1745" s="508" t="s">
        <v>264</v>
      </c>
      <c r="E1745" s="508" t="s">
        <v>402</v>
      </c>
      <c r="F1745" s="521">
        <v>374.8</v>
      </c>
      <c r="G1745" s="520" t="s">
        <v>8366</v>
      </c>
      <c r="H1745" s="461" t="s">
        <v>1032</v>
      </c>
      <c r="I1745" s="455" t="s">
        <v>7357</v>
      </c>
      <c r="J1745" s="465" t="s">
        <v>1896</v>
      </c>
      <c r="K1745" s="489" t="s">
        <v>1188</v>
      </c>
      <c r="L1745" s="511" t="s">
        <v>4137</v>
      </c>
      <c r="M1745" s="465">
        <v>790822585</v>
      </c>
      <c r="N1745" s="608">
        <v>45159</v>
      </c>
      <c r="O1745" s="512">
        <f t="shared" si="82"/>
        <v>8</v>
      </c>
      <c r="P1745" s="512">
        <f t="shared" si="83"/>
        <v>8</v>
      </c>
      <c r="Q1745" s="498" t="str">
        <f t="shared" si="84"/>
        <v>Gastos_Gerais</v>
      </c>
    </row>
    <row r="1746" spans="1:17" ht="36" hidden="1" x14ac:dyDescent="0.2">
      <c r="A1746" s="505">
        <v>6591</v>
      </c>
      <c r="B1746" s="506">
        <v>45159</v>
      </c>
      <c r="C1746" s="536">
        <v>45139</v>
      </c>
      <c r="D1746" s="508" t="s">
        <v>264</v>
      </c>
      <c r="E1746" s="520" t="s">
        <v>181</v>
      </c>
      <c r="F1746" s="521">
        <v>7953.06</v>
      </c>
      <c r="G1746" s="520" t="s">
        <v>4612</v>
      </c>
      <c r="H1746" s="461" t="s">
        <v>303</v>
      </c>
      <c r="I1746" s="510" t="s">
        <v>5630</v>
      </c>
      <c r="J1746" s="465" t="s">
        <v>1179</v>
      </c>
      <c r="K1746" s="489" t="s">
        <v>1157</v>
      </c>
      <c r="L1746" s="465" t="s">
        <v>32</v>
      </c>
      <c r="M1746" s="465">
        <v>2023148</v>
      </c>
      <c r="N1746" s="608">
        <v>45148</v>
      </c>
      <c r="O1746" s="512">
        <f t="shared" si="82"/>
        <v>8</v>
      </c>
      <c r="P1746" s="512">
        <f t="shared" si="83"/>
        <v>8</v>
      </c>
      <c r="Q1746" s="498" t="str">
        <f t="shared" si="84"/>
        <v>Gastos_Gerais</v>
      </c>
    </row>
    <row r="1747" spans="1:17" ht="24" hidden="1" x14ac:dyDescent="0.2">
      <c r="A1747" s="505">
        <v>6592</v>
      </c>
      <c r="B1747" s="506">
        <v>45159</v>
      </c>
      <c r="C1747" s="536">
        <v>45139</v>
      </c>
      <c r="D1747" s="520" t="s">
        <v>33</v>
      </c>
      <c r="E1747" s="520" t="s">
        <v>324</v>
      </c>
      <c r="F1747" s="521">
        <v>0.15</v>
      </c>
      <c r="G1747" s="455" t="s">
        <v>7584</v>
      </c>
      <c r="H1747" s="456" t="s">
        <v>302</v>
      </c>
      <c r="I1747" s="461" t="s">
        <v>1509</v>
      </c>
      <c r="J1747" s="425" t="s">
        <v>1510</v>
      </c>
      <c r="K1747" s="425" t="s">
        <v>4035</v>
      </c>
      <c r="L1747" s="426" t="s">
        <v>1255</v>
      </c>
      <c r="M1747" s="610" t="s">
        <v>425</v>
      </c>
      <c r="N1747" s="506">
        <v>45159</v>
      </c>
      <c r="O1747" s="512">
        <f t="shared" si="82"/>
        <v>8</v>
      </c>
      <c r="P1747" s="512">
        <f t="shared" si="83"/>
        <v>8</v>
      </c>
      <c r="Q1747" s="498" t="str">
        <f t="shared" si="84"/>
        <v>Receitas</v>
      </c>
    </row>
    <row r="1748" spans="1:17" ht="36" hidden="1" x14ac:dyDescent="0.2">
      <c r="A1748" s="505">
        <v>6593</v>
      </c>
      <c r="B1748" s="506">
        <v>45160</v>
      </c>
      <c r="C1748" s="536">
        <v>45139</v>
      </c>
      <c r="D1748" s="508" t="s">
        <v>264</v>
      </c>
      <c r="E1748" s="520" t="s">
        <v>388</v>
      </c>
      <c r="F1748" s="521">
        <v>11917.44</v>
      </c>
      <c r="G1748" s="520" t="s">
        <v>6503</v>
      </c>
      <c r="H1748" s="520" t="s">
        <v>419</v>
      </c>
      <c r="I1748" s="455" t="s">
        <v>6130</v>
      </c>
      <c r="J1748" s="465" t="s">
        <v>6131</v>
      </c>
      <c r="K1748" s="489" t="s">
        <v>1157</v>
      </c>
      <c r="L1748" s="465" t="s">
        <v>32</v>
      </c>
      <c r="M1748" s="465">
        <v>202310</v>
      </c>
      <c r="N1748" s="608">
        <v>45149</v>
      </c>
      <c r="O1748" s="512">
        <f t="shared" si="82"/>
        <v>8</v>
      </c>
      <c r="P1748" s="512">
        <f t="shared" si="83"/>
        <v>8</v>
      </c>
      <c r="Q1748" s="498" t="str">
        <f t="shared" si="84"/>
        <v>Gastos_Gerais</v>
      </c>
    </row>
    <row r="1749" spans="1:17" ht="36" hidden="1" x14ac:dyDescent="0.2">
      <c r="A1749" s="505">
        <v>6594</v>
      </c>
      <c r="B1749" s="506">
        <v>45160</v>
      </c>
      <c r="C1749" s="536">
        <v>45139</v>
      </c>
      <c r="D1749" s="508" t="s">
        <v>264</v>
      </c>
      <c r="E1749" s="520" t="s">
        <v>96</v>
      </c>
      <c r="F1749" s="521">
        <v>320.58</v>
      </c>
      <c r="G1749" s="520" t="s">
        <v>8092</v>
      </c>
      <c r="H1749" s="520" t="s">
        <v>422</v>
      </c>
      <c r="I1749" s="455" t="s">
        <v>5581</v>
      </c>
      <c r="J1749" s="465" t="s">
        <v>4896</v>
      </c>
      <c r="K1749" s="489" t="s">
        <v>1157</v>
      </c>
      <c r="L1749" s="465" t="s">
        <v>32</v>
      </c>
      <c r="M1749" s="465">
        <v>2689</v>
      </c>
      <c r="N1749" s="608">
        <v>45155</v>
      </c>
      <c r="O1749" s="512">
        <f t="shared" si="82"/>
        <v>8</v>
      </c>
      <c r="P1749" s="512">
        <f t="shared" si="83"/>
        <v>8</v>
      </c>
      <c r="Q1749" s="498" t="str">
        <f t="shared" si="84"/>
        <v>Gastos_Gerais</v>
      </c>
    </row>
    <row r="1750" spans="1:17" ht="24" hidden="1" x14ac:dyDescent="0.2">
      <c r="A1750" s="505">
        <v>6595</v>
      </c>
      <c r="B1750" s="506">
        <v>45160</v>
      </c>
      <c r="C1750" s="536">
        <v>45139</v>
      </c>
      <c r="D1750" s="508" t="s">
        <v>264</v>
      </c>
      <c r="E1750" s="520" t="s">
        <v>65</v>
      </c>
      <c r="F1750" s="521">
        <v>156.19</v>
      </c>
      <c r="G1750" s="520" t="s">
        <v>7977</v>
      </c>
      <c r="H1750" s="520" t="s">
        <v>420</v>
      </c>
      <c r="I1750" s="455" t="s">
        <v>6700</v>
      </c>
      <c r="J1750" s="465" t="s">
        <v>425</v>
      </c>
      <c r="K1750" s="489" t="s">
        <v>1157</v>
      </c>
      <c r="L1750" s="465" t="s">
        <v>1157</v>
      </c>
      <c r="M1750" s="465">
        <v>12124659</v>
      </c>
      <c r="N1750" s="608">
        <v>45160</v>
      </c>
      <c r="O1750" s="512">
        <f t="shared" si="82"/>
        <v>8</v>
      </c>
      <c r="P1750" s="512">
        <f t="shared" si="83"/>
        <v>8</v>
      </c>
      <c r="Q1750" s="498" t="str">
        <f t="shared" si="84"/>
        <v>Gastos_Gerais</v>
      </c>
    </row>
    <row r="1751" spans="1:17" ht="24" hidden="1" x14ac:dyDescent="0.2">
      <c r="A1751" s="505">
        <v>6596</v>
      </c>
      <c r="B1751" s="506">
        <v>45160</v>
      </c>
      <c r="C1751" s="536">
        <v>45139</v>
      </c>
      <c r="D1751" s="508" t="s">
        <v>264</v>
      </c>
      <c r="E1751" s="520" t="s">
        <v>293</v>
      </c>
      <c r="F1751" s="521">
        <v>285</v>
      </c>
      <c r="G1751" s="520" t="s">
        <v>8367</v>
      </c>
      <c r="H1751" s="520" t="s">
        <v>423</v>
      </c>
      <c r="I1751" s="455" t="s">
        <v>8093</v>
      </c>
      <c r="J1751" s="465" t="s">
        <v>8094</v>
      </c>
      <c r="K1751" s="489" t="s">
        <v>1157</v>
      </c>
      <c r="L1751" s="465" t="s">
        <v>32</v>
      </c>
      <c r="M1751" s="465">
        <v>20238206</v>
      </c>
      <c r="N1751" s="608">
        <v>45160</v>
      </c>
      <c r="O1751" s="512">
        <f t="shared" si="82"/>
        <v>8</v>
      </c>
      <c r="P1751" s="512">
        <f t="shared" si="83"/>
        <v>8</v>
      </c>
      <c r="Q1751" s="498" t="str">
        <f t="shared" si="84"/>
        <v>Gastos_Gerais</v>
      </c>
    </row>
    <row r="1752" spans="1:17" ht="36" hidden="1" x14ac:dyDescent="0.2">
      <c r="A1752" s="505">
        <v>6597</v>
      </c>
      <c r="B1752" s="506">
        <v>45160</v>
      </c>
      <c r="C1752" s="536">
        <v>45139</v>
      </c>
      <c r="D1752" s="508" t="s">
        <v>264</v>
      </c>
      <c r="E1752" s="520" t="s">
        <v>96</v>
      </c>
      <c r="F1752" s="521">
        <v>1225.5999999999999</v>
      </c>
      <c r="G1752" s="520" t="s">
        <v>8368</v>
      </c>
      <c r="H1752" s="461" t="s">
        <v>423</v>
      </c>
      <c r="I1752" s="455" t="s">
        <v>8095</v>
      </c>
      <c r="J1752" s="465" t="s">
        <v>8096</v>
      </c>
      <c r="K1752" s="489" t="s">
        <v>1157</v>
      </c>
      <c r="L1752" s="465" t="s">
        <v>32</v>
      </c>
      <c r="M1752" s="465">
        <v>930</v>
      </c>
      <c r="N1752" s="608">
        <v>45160</v>
      </c>
      <c r="O1752" s="512">
        <f t="shared" si="82"/>
        <v>8</v>
      </c>
      <c r="P1752" s="512">
        <f t="shared" si="83"/>
        <v>8</v>
      </c>
      <c r="Q1752" s="498" t="str">
        <f t="shared" si="84"/>
        <v>Gastos_Gerais</v>
      </c>
    </row>
    <row r="1753" spans="1:17" ht="24" hidden="1" x14ac:dyDescent="0.2">
      <c r="A1753" s="505">
        <v>6598</v>
      </c>
      <c r="B1753" s="506">
        <v>45160</v>
      </c>
      <c r="C1753" s="536">
        <v>45139</v>
      </c>
      <c r="D1753" s="508" t="s">
        <v>264</v>
      </c>
      <c r="E1753" s="520" t="s">
        <v>290</v>
      </c>
      <c r="F1753" s="521">
        <v>450</v>
      </c>
      <c r="G1753" s="520" t="s">
        <v>8369</v>
      </c>
      <c r="H1753" s="461" t="s">
        <v>420</v>
      </c>
      <c r="I1753" s="455" t="s">
        <v>8097</v>
      </c>
      <c r="J1753" s="465" t="s">
        <v>8098</v>
      </c>
      <c r="K1753" s="489" t="s">
        <v>1157</v>
      </c>
      <c r="L1753" s="465" t="s">
        <v>32</v>
      </c>
      <c r="M1753" s="465">
        <v>1803</v>
      </c>
      <c r="N1753" s="608">
        <v>45156</v>
      </c>
      <c r="O1753" s="512">
        <f t="shared" si="82"/>
        <v>8</v>
      </c>
      <c r="P1753" s="512">
        <f t="shared" si="83"/>
        <v>8</v>
      </c>
      <c r="Q1753" s="498" t="str">
        <f t="shared" si="84"/>
        <v>Gastos_Gerais</v>
      </c>
    </row>
    <row r="1754" spans="1:17" ht="36" hidden="1" x14ac:dyDescent="0.2">
      <c r="A1754" s="505">
        <v>6599</v>
      </c>
      <c r="B1754" s="506">
        <v>45160</v>
      </c>
      <c r="C1754" s="536">
        <v>45139</v>
      </c>
      <c r="D1754" s="508" t="s">
        <v>264</v>
      </c>
      <c r="E1754" s="520" t="s">
        <v>290</v>
      </c>
      <c r="F1754" s="521">
        <v>17.600000000000001</v>
      </c>
      <c r="G1754" s="520" t="s">
        <v>8099</v>
      </c>
      <c r="H1754" s="461" t="s">
        <v>416</v>
      </c>
      <c r="I1754" s="455" t="s">
        <v>8100</v>
      </c>
      <c r="J1754" s="465" t="s">
        <v>4107</v>
      </c>
      <c r="K1754" s="489" t="s">
        <v>1188</v>
      </c>
      <c r="L1754" s="465" t="s">
        <v>1188</v>
      </c>
      <c r="M1754" s="465" t="s">
        <v>425</v>
      </c>
      <c r="N1754" s="608">
        <v>45160</v>
      </c>
      <c r="O1754" s="512">
        <f t="shared" si="82"/>
        <v>8</v>
      </c>
      <c r="P1754" s="512">
        <f t="shared" si="83"/>
        <v>8</v>
      </c>
      <c r="Q1754" s="498" t="str">
        <f t="shared" si="84"/>
        <v>Gastos_Gerais</v>
      </c>
    </row>
    <row r="1755" spans="1:17" ht="36" hidden="1" x14ac:dyDescent="0.2">
      <c r="A1755" s="505">
        <v>6600</v>
      </c>
      <c r="B1755" s="506">
        <v>45160</v>
      </c>
      <c r="C1755" s="536">
        <v>45139</v>
      </c>
      <c r="D1755" s="508" t="s">
        <v>264</v>
      </c>
      <c r="E1755" s="520" t="s">
        <v>404</v>
      </c>
      <c r="F1755" s="521">
        <v>1019</v>
      </c>
      <c r="G1755" s="520" t="s">
        <v>8370</v>
      </c>
      <c r="H1755" s="461" t="s">
        <v>419</v>
      </c>
      <c r="I1755" s="455" t="s">
        <v>8101</v>
      </c>
      <c r="J1755" s="465" t="s">
        <v>8102</v>
      </c>
      <c r="K1755" s="489" t="s">
        <v>1157</v>
      </c>
      <c r="L1755" s="465" t="s">
        <v>32</v>
      </c>
      <c r="M1755" s="465">
        <v>564</v>
      </c>
      <c r="N1755" s="608">
        <v>45154</v>
      </c>
      <c r="O1755" s="512">
        <f t="shared" si="82"/>
        <v>8</v>
      </c>
      <c r="P1755" s="512">
        <f t="shared" si="83"/>
        <v>8</v>
      </c>
      <c r="Q1755" s="498" t="str">
        <f t="shared" si="84"/>
        <v>Gastos_Gerais</v>
      </c>
    </row>
    <row r="1756" spans="1:17" ht="36" hidden="1" x14ac:dyDescent="0.2">
      <c r="A1756" s="505">
        <v>6601</v>
      </c>
      <c r="B1756" s="506">
        <v>45160</v>
      </c>
      <c r="C1756" s="536">
        <v>45139</v>
      </c>
      <c r="D1756" s="508" t="s">
        <v>264</v>
      </c>
      <c r="E1756" s="455" t="s">
        <v>182</v>
      </c>
      <c r="F1756" s="460">
        <v>480</v>
      </c>
      <c r="G1756" s="455" t="s">
        <v>8103</v>
      </c>
      <c r="H1756" s="461" t="s">
        <v>419</v>
      </c>
      <c r="I1756" s="455" t="s">
        <v>8101</v>
      </c>
      <c r="J1756" s="465" t="s">
        <v>8102</v>
      </c>
      <c r="K1756" s="465" t="s">
        <v>1157</v>
      </c>
      <c r="L1756" s="489" t="s">
        <v>32</v>
      </c>
      <c r="M1756" s="465">
        <v>1115</v>
      </c>
      <c r="N1756" s="608">
        <v>45154</v>
      </c>
      <c r="O1756" s="512">
        <f t="shared" si="82"/>
        <v>8</v>
      </c>
      <c r="P1756" s="512">
        <f t="shared" si="83"/>
        <v>8</v>
      </c>
      <c r="Q1756" s="498" t="str">
        <f t="shared" si="84"/>
        <v>Gastos_Gerais</v>
      </c>
    </row>
    <row r="1757" spans="1:17" ht="48" hidden="1" x14ac:dyDescent="0.2">
      <c r="A1757" s="505">
        <v>6602</v>
      </c>
      <c r="B1757" s="506">
        <v>45160</v>
      </c>
      <c r="C1757" s="536">
        <v>45139</v>
      </c>
      <c r="D1757" s="508" t="s">
        <v>264</v>
      </c>
      <c r="E1757" s="455" t="s">
        <v>290</v>
      </c>
      <c r="F1757" s="460">
        <v>4736.95</v>
      </c>
      <c r="G1757" s="455" t="s">
        <v>8104</v>
      </c>
      <c r="H1757" s="520" t="s">
        <v>303</v>
      </c>
      <c r="I1757" s="455" t="s">
        <v>8371</v>
      </c>
      <c r="J1757" s="465" t="s">
        <v>8105</v>
      </c>
      <c r="K1757" s="465" t="s">
        <v>1157</v>
      </c>
      <c r="L1757" s="489" t="s">
        <v>32</v>
      </c>
      <c r="M1757" s="465">
        <v>1231</v>
      </c>
      <c r="N1757" s="608">
        <v>45156</v>
      </c>
      <c r="O1757" s="512">
        <f t="shared" si="82"/>
        <v>8</v>
      </c>
      <c r="P1757" s="512">
        <f t="shared" si="83"/>
        <v>8</v>
      </c>
      <c r="Q1757" s="498" t="str">
        <f t="shared" si="84"/>
        <v>Gastos_Gerais</v>
      </c>
    </row>
    <row r="1758" spans="1:17" ht="24" hidden="1" x14ac:dyDescent="0.2">
      <c r="A1758" s="505">
        <v>6603</v>
      </c>
      <c r="B1758" s="506">
        <v>45160</v>
      </c>
      <c r="C1758" s="464">
        <v>45108</v>
      </c>
      <c r="D1758" s="508" t="s">
        <v>264</v>
      </c>
      <c r="E1758" s="455" t="s">
        <v>96</v>
      </c>
      <c r="F1758" s="460">
        <v>299.10000000000002</v>
      </c>
      <c r="G1758" s="455" t="s">
        <v>8106</v>
      </c>
      <c r="H1758" s="455" t="s">
        <v>420</v>
      </c>
      <c r="I1758" s="455" t="s">
        <v>8107</v>
      </c>
      <c r="J1758" s="465" t="s">
        <v>8108</v>
      </c>
      <c r="K1758" s="489" t="s">
        <v>1157</v>
      </c>
      <c r="L1758" s="465" t="s">
        <v>32</v>
      </c>
      <c r="M1758" s="465">
        <v>23571</v>
      </c>
      <c r="N1758" s="608">
        <v>45133</v>
      </c>
      <c r="O1758" s="512">
        <f t="shared" si="82"/>
        <v>8</v>
      </c>
      <c r="P1758" s="512">
        <f t="shared" si="83"/>
        <v>7</v>
      </c>
      <c r="Q1758" s="498" t="str">
        <f t="shared" si="84"/>
        <v>Gastos_Gerais</v>
      </c>
    </row>
    <row r="1759" spans="1:17" ht="25.5" hidden="1" x14ac:dyDescent="0.2">
      <c r="A1759" s="505">
        <v>6604</v>
      </c>
      <c r="B1759" s="506">
        <v>45161</v>
      </c>
      <c r="C1759" s="464">
        <v>45139</v>
      </c>
      <c r="D1759" s="508" t="s">
        <v>176</v>
      </c>
      <c r="E1759" s="508" t="s">
        <v>10</v>
      </c>
      <c r="F1759" s="460">
        <v>2.5299999999999998</v>
      </c>
      <c r="G1759" s="510" t="s">
        <v>4306</v>
      </c>
      <c r="H1759" s="520" t="s">
        <v>419</v>
      </c>
      <c r="I1759" s="455" t="s">
        <v>6890</v>
      </c>
      <c r="J1759" s="522" t="s">
        <v>1017</v>
      </c>
      <c r="K1759" s="489" t="s">
        <v>1217</v>
      </c>
      <c r="L1759" s="465" t="s">
        <v>1218</v>
      </c>
      <c r="M1759" s="465" t="s">
        <v>8109</v>
      </c>
      <c r="N1759" s="608">
        <v>45161</v>
      </c>
      <c r="O1759" s="512">
        <f t="shared" si="82"/>
        <v>8</v>
      </c>
      <c r="P1759" s="512">
        <f t="shared" si="83"/>
        <v>8</v>
      </c>
      <c r="Q1759" s="498" t="str">
        <f t="shared" si="84"/>
        <v>Gastos_com_Pessoal</v>
      </c>
    </row>
    <row r="1760" spans="1:17" ht="25.5" hidden="1" x14ac:dyDescent="0.2">
      <c r="A1760" s="505">
        <v>6605</v>
      </c>
      <c r="B1760" s="506">
        <v>45161</v>
      </c>
      <c r="C1760" s="464">
        <v>45139</v>
      </c>
      <c r="D1760" s="508" t="s">
        <v>176</v>
      </c>
      <c r="E1760" s="455" t="s">
        <v>10</v>
      </c>
      <c r="F1760" s="460">
        <v>1613.88</v>
      </c>
      <c r="G1760" s="510" t="s">
        <v>4306</v>
      </c>
      <c r="H1760" s="455" t="s">
        <v>420</v>
      </c>
      <c r="I1760" s="455" t="s">
        <v>8110</v>
      </c>
      <c r="J1760" s="426" t="s">
        <v>8126</v>
      </c>
      <c r="K1760" s="489" t="s">
        <v>1217</v>
      </c>
      <c r="L1760" s="465" t="s">
        <v>1218</v>
      </c>
      <c r="M1760" s="465" t="s">
        <v>8111</v>
      </c>
      <c r="N1760" s="608">
        <v>45161</v>
      </c>
      <c r="O1760" s="512">
        <f t="shared" si="82"/>
        <v>8</v>
      </c>
      <c r="P1760" s="512">
        <f t="shared" si="83"/>
        <v>8</v>
      </c>
      <c r="Q1760" s="498" t="str">
        <f t="shared" si="84"/>
        <v>Gastos_com_Pessoal</v>
      </c>
    </row>
    <row r="1761" spans="1:17" ht="25.5" hidden="1" x14ac:dyDescent="0.2">
      <c r="A1761" s="505">
        <v>6606</v>
      </c>
      <c r="B1761" s="506">
        <v>45161</v>
      </c>
      <c r="C1761" s="464">
        <v>45139</v>
      </c>
      <c r="D1761" s="508" t="s">
        <v>176</v>
      </c>
      <c r="E1761" s="455" t="s">
        <v>10</v>
      </c>
      <c r="F1761" s="460">
        <v>3897.62</v>
      </c>
      <c r="G1761" s="510" t="s">
        <v>4306</v>
      </c>
      <c r="H1761" s="455" t="s">
        <v>1032</v>
      </c>
      <c r="I1761" s="455" t="s">
        <v>8112</v>
      </c>
      <c r="J1761" s="465" t="s">
        <v>653</v>
      </c>
      <c r="K1761" s="489" t="s">
        <v>1217</v>
      </c>
      <c r="L1761" s="465" t="s">
        <v>1218</v>
      </c>
      <c r="M1761" s="465" t="s">
        <v>8113</v>
      </c>
      <c r="N1761" s="608">
        <v>45161</v>
      </c>
      <c r="O1761" s="512">
        <f t="shared" si="82"/>
        <v>8</v>
      </c>
      <c r="P1761" s="512">
        <f t="shared" si="83"/>
        <v>8</v>
      </c>
      <c r="Q1761" s="498" t="str">
        <f t="shared" si="84"/>
        <v>Gastos_com_Pessoal</v>
      </c>
    </row>
    <row r="1762" spans="1:17" ht="25.5" hidden="1" x14ac:dyDescent="0.2">
      <c r="A1762" s="505">
        <v>6607</v>
      </c>
      <c r="B1762" s="506">
        <v>45161</v>
      </c>
      <c r="C1762" s="464">
        <v>45139</v>
      </c>
      <c r="D1762" s="508" t="s">
        <v>176</v>
      </c>
      <c r="E1762" s="455" t="s">
        <v>10</v>
      </c>
      <c r="F1762" s="460">
        <v>1449.36</v>
      </c>
      <c r="G1762" s="510" t="s">
        <v>4306</v>
      </c>
      <c r="H1762" s="455" t="s">
        <v>418</v>
      </c>
      <c r="I1762" s="455" t="s">
        <v>5057</v>
      </c>
      <c r="J1762" s="465" t="s">
        <v>734</v>
      </c>
      <c r="K1762" s="489" t="s">
        <v>1217</v>
      </c>
      <c r="L1762" s="465" t="s">
        <v>1218</v>
      </c>
      <c r="M1762" s="465" t="s">
        <v>8114</v>
      </c>
      <c r="N1762" s="608">
        <v>45161</v>
      </c>
      <c r="O1762" s="512">
        <f t="shared" si="82"/>
        <v>8</v>
      </c>
      <c r="P1762" s="512">
        <f t="shared" si="83"/>
        <v>8</v>
      </c>
      <c r="Q1762" s="498" t="str">
        <f t="shared" si="84"/>
        <v>Gastos_com_Pessoal</v>
      </c>
    </row>
    <row r="1763" spans="1:17" ht="25.5" hidden="1" x14ac:dyDescent="0.2">
      <c r="A1763" s="505">
        <v>6608</v>
      </c>
      <c r="B1763" s="506">
        <v>45161</v>
      </c>
      <c r="C1763" s="464">
        <v>45139</v>
      </c>
      <c r="D1763" s="508" t="s">
        <v>176</v>
      </c>
      <c r="E1763" s="455" t="s">
        <v>10</v>
      </c>
      <c r="F1763" s="460">
        <v>3897.98</v>
      </c>
      <c r="G1763" s="510" t="s">
        <v>4306</v>
      </c>
      <c r="H1763" s="461" t="s">
        <v>423</v>
      </c>
      <c r="I1763" s="455" t="s">
        <v>2264</v>
      </c>
      <c r="J1763" s="425" t="s">
        <v>799</v>
      </c>
      <c r="K1763" s="489" t="s">
        <v>1217</v>
      </c>
      <c r="L1763" s="465" t="s">
        <v>1218</v>
      </c>
      <c r="M1763" s="465" t="s">
        <v>8115</v>
      </c>
      <c r="N1763" s="608">
        <v>45161</v>
      </c>
      <c r="O1763" s="512">
        <f t="shared" si="82"/>
        <v>8</v>
      </c>
      <c r="P1763" s="512">
        <f t="shared" si="83"/>
        <v>8</v>
      </c>
      <c r="Q1763" s="498" t="str">
        <f t="shared" si="84"/>
        <v>Gastos_com_Pessoal</v>
      </c>
    </row>
    <row r="1764" spans="1:17" ht="25.5" hidden="1" x14ac:dyDescent="0.2">
      <c r="A1764" s="505">
        <v>6609</v>
      </c>
      <c r="B1764" s="506">
        <v>45161</v>
      </c>
      <c r="C1764" s="464">
        <v>45139</v>
      </c>
      <c r="D1764" s="508" t="s">
        <v>176</v>
      </c>
      <c r="E1764" s="455" t="s">
        <v>10</v>
      </c>
      <c r="F1764" s="460">
        <v>1446.96</v>
      </c>
      <c r="G1764" s="510" t="s">
        <v>4306</v>
      </c>
      <c r="H1764" s="455" t="s">
        <v>421</v>
      </c>
      <c r="I1764" s="455" t="s">
        <v>6303</v>
      </c>
      <c r="J1764" s="426" t="s">
        <v>966</v>
      </c>
      <c r="K1764" s="489" t="s">
        <v>1217</v>
      </c>
      <c r="L1764" s="465" t="s">
        <v>1218</v>
      </c>
      <c r="M1764" s="465" t="s">
        <v>8116</v>
      </c>
      <c r="N1764" s="608">
        <v>45161</v>
      </c>
      <c r="O1764" s="512">
        <f t="shared" si="82"/>
        <v>8</v>
      </c>
      <c r="P1764" s="512">
        <f t="shared" si="83"/>
        <v>8</v>
      </c>
      <c r="Q1764" s="498" t="str">
        <f t="shared" si="84"/>
        <v>Gastos_com_Pessoal</v>
      </c>
    </row>
    <row r="1765" spans="1:17" ht="24" hidden="1" x14ac:dyDescent="0.2">
      <c r="A1765" s="505">
        <v>6610</v>
      </c>
      <c r="B1765" s="506">
        <v>45161</v>
      </c>
      <c r="C1765" s="464">
        <v>45139</v>
      </c>
      <c r="D1765" s="508" t="s">
        <v>264</v>
      </c>
      <c r="E1765" s="455" t="s">
        <v>90</v>
      </c>
      <c r="F1765" s="460">
        <v>900</v>
      </c>
      <c r="G1765" s="455" t="s">
        <v>1715</v>
      </c>
      <c r="H1765" s="455" t="s">
        <v>416</v>
      </c>
      <c r="I1765" s="455" t="s">
        <v>1716</v>
      </c>
      <c r="J1765" s="465" t="s">
        <v>1717</v>
      </c>
      <c r="K1765" s="465" t="s">
        <v>1188</v>
      </c>
      <c r="L1765" s="465" t="s">
        <v>32</v>
      </c>
      <c r="M1765" s="465">
        <v>2023204</v>
      </c>
      <c r="N1765" s="608">
        <v>45154</v>
      </c>
      <c r="O1765" s="512">
        <f t="shared" si="82"/>
        <v>8</v>
      </c>
      <c r="P1765" s="512">
        <f t="shared" si="83"/>
        <v>8</v>
      </c>
      <c r="Q1765" s="498" t="str">
        <f t="shared" si="84"/>
        <v>Gastos_Gerais</v>
      </c>
    </row>
    <row r="1766" spans="1:17" ht="36" hidden="1" x14ac:dyDescent="0.2">
      <c r="A1766" s="505">
        <v>6611</v>
      </c>
      <c r="B1766" s="506">
        <v>45161</v>
      </c>
      <c r="C1766" s="464">
        <v>45139</v>
      </c>
      <c r="D1766" s="508" t="s">
        <v>264</v>
      </c>
      <c r="E1766" s="455" t="s">
        <v>182</v>
      </c>
      <c r="F1766" s="460">
        <v>325</v>
      </c>
      <c r="G1766" s="455" t="s">
        <v>8117</v>
      </c>
      <c r="H1766" s="455" t="s">
        <v>422</v>
      </c>
      <c r="I1766" s="455" t="s">
        <v>2832</v>
      </c>
      <c r="J1766" s="465" t="s">
        <v>2833</v>
      </c>
      <c r="K1766" s="465" t="s">
        <v>1188</v>
      </c>
      <c r="L1766" s="465" t="s">
        <v>32</v>
      </c>
      <c r="M1766" s="465">
        <v>15</v>
      </c>
      <c r="N1766" s="608">
        <v>45159</v>
      </c>
      <c r="O1766" s="512">
        <f t="shared" si="82"/>
        <v>8</v>
      </c>
      <c r="P1766" s="512">
        <f t="shared" si="83"/>
        <v>8</v>
      </c>
      <c r="Q1766" s="498" t="str">
        <f t="shared" si="84"/>
        <v>Gastos_Gerais</v>
      </c>
    </row>
    <row r="1767" spans="1:17" ht="25.5" hidden="1" x14ac:dyDescent="0.2">
      <c r="A1767" s="505">
        <v>6612</v>
      </c>
      <c r="B1767" s="506">
        <v>45161</v>
      </c>
      <c r="C1767" s="459">
        <v>45139</v>
      </c>
      <c r="D1767" s="508" t="s">
        <v>176</v>
      </c>
      <c r="E1767" s="455" t="s">
        <v>1</v>
      </c>
      <c r="F1767" s="460">
        <v>1103.6099999999999</v>
      </c>
      <c r="G1767" s="455" t="s">
        <v>8118</v>
      </c>
      <c r="H1767" s="461" t="s">
        <v>423</v>
      </c>
      <c r="I1767" s="510" t="s">
        <v>1388</v>
      </c>
      <c r="J1767" s="426" t="s">
        <v>1389</v>
      </c>
      <c r="K1767" s="522" t="s">
        <v>1188</v>
      </c>
      <c r="L1767" s="511" t="s">
        <v>1163</v>
      </c>
      <c r="M1767" s="425" t="s">
        <v>425</v>
      </c>
      <c r="N1767" s="608">
        <v>45161</v>
      </c>
      <c r="O1767" s="512">
        <f t="shared" si="82"/>
        <v>8</v>
      </c>
      <c r="P1767" s="512">
        <f t="shared" si="83"/>
        <v>8</v>
      </c>
      <c r="Q1767" s="498" t="str">
        <f t="shared" si="84"/>
        <v>Gastos_com_Pessoal</v>
      </c>
    </row>
    <row r="1768" spans="1:17" ht="36" hidden="1" x14ac:dyDescent="0.2">
      <c r="A1768" s="505">
        <v>6613</v>
      </c>
      <c r="B1768" s="506">
        <v>45161</v>
      </c>
      <c r="C1768" s="464">
        <v>45139</v>
      </c>
      <c r="D1768" s="508" t="s">
        <v>264</v>
      </c>
      <c r="E1768" s="455" t="s">
        <v>293</v>
      </c>
      <c r="F1768" s="460">
        <v>300</v>
      </c>
      <c r="G1768" s="455" t="s">
        <v>8119</v>
      </c>
      <c r="H1768" s="455" t="s">
        <v>418</v>
      </c>
      <c r="I1768" s="455" t="s">
        <v>8120</v>
      </c>
      <c r="J1768" s="465" t="s">
        <v>3012</v>
      </c>
      <c r="K1768" s="489" t="s">
        <v>1188</v>
      </c>
      <c r="L1768" s="465" t="s">
        <v>32</v>
      </c>
      <c r="M1768" s="465">
        <v>20231142</v>
      </c>
      <c r="N1768" s="608">
        <v>45155</v>
      </c>
      <c r="O1768" s="512">
        <f t="shared" si="82"/>
        <v>8</v>
      </c>
      <c r="P1768" s="512">
        <f t="shared" si="83"/>
        <v>8</v>
      </c>
      <c r="Q1768" s="498" t="str">
        <f t="shared" si="84"/>
        <v>Gastos_Gerais</v>
      </c>
    </row>
    <row r="1769" spans="1:17" ht="24" hidden="1" x14ac:dyDescent="0.2">
      <c r="A1769" s="505">
        <v>6614</v>
      </c>
      <c r="B1769" s="506">
        <v>45161</v>
      </c>
      <c r="C1769" s="464">
        <v>45139</v>
      </c>
      <c r="D1769" s="508" t="s">
        <v>264</v>
      </c>
      <c r="E1769" s="520" t="s">
        <v>96</v>
      </c>
      <c r="F1769" s="460">
        <v>300</v>
      </c>
      <c r="G1769" s="455" t="s">
        <v>8121</v>
      </c>
      <c r="H1769" s="455" t="s">
        <v>422</v>
      </c>
      <c r="I1769" s="455" t="s">
        <v>8122</v>
      </c>
      <c r="J1769" s="465" t="s">
        <v>8123</v>
      </c>
      <c r="K1769" s="489" t="s">
        <v>1188</v>
      </c>
      <c r="L1769" s="465" t="s">
        <v>32</v>
      </c>
      <c r="M1769" s="465">
        <v>40266053</v>
      </c>
      <c r="N1769" s="608">
        <v>45160</v>
      </c>
      <c r="O1769" s="512">
        <f t="shared" si="82"/>
        <v>8</v>
      </c>
      <c r="P1769" s="512">
        <f t="shared" si="83"/>
        <v>8</v>
      </c>
      <c r="Q1769" s="498" t="str">
        <f t="shared" si="84"/>
        <v>Gastos_Gerais</v>
      </c>
    </row>
    <row r="1770" spans="1:17" ht="24" hidden="1" x14ac:dyDescent="0.2">
      <c r="A1770" s="505">
        <v>6615</v>
      </c>
      <c r="B1770" s="506">
        <v>45161</v>
      </c>
      <c r="C1770" s="464">
        <v>45139</v>
      </c>
      <c r="D1770" s="508" t="s">
        <v>264</v>
      </c>
      <c r="E1770" s="455" t="s">
        <v>290</v>
      </c>
      <c r="F1770" s="460">
        <v>600</v>
      </c>
      <c r="G1770" s="455" t="s">
        <v>8124</v>
      </c>
      <c r="H1770" s="520" t="s">
        <v>420</v>
      </c>
      <c r="I1770" s="455" t="s">
        <v>8097</v>
      </c>
      <c r="J1770" s="465" t="s">
        <v>8098</v>
      </c>
      <c r="K1770" s="465" t="s">
        <v>1188</v>
      </c>
      <c r="L1770" s="465" t="s">
        <v>32</v>
      </c>
      <c r="M1770" s="465">
        <v>3494</v>
      </c>
      <c r="N1770" s="463">
        <v>45160</v>
      </c>
      <c r="O1770" s="512">
        <f t="shared" si="82"/>
        <v>8</v>
      </c>
      <c r="P1770" s="512">
        <f t="shared" si="83"/>
        <v>8</v>
      </c>
      <c r="Q1770" s="498" t="str">
        <f t="shared" si="84"/>
        <v>Gastos_Gerais</v>
      </c>
    </row>
    <row r="1771" spans="1:17" ht="25.5" hidden="1" x14ac:dyDescent="0.2">
      <c r="A1771" s="505">
        <v>6616</v>
      </c>
      <c r="B1771" s="427">
        <v>45161</v>
      </c>
      <c r="C1771" s="459">
        <v>45139</v>
      </c>
      <c r="D1771" s="508" t="s">
        <v>176</v>
      </c>
      <c r="E1771" s="461" t="s">
        <v>261</v>
      </c>
      <c r="F1771" s="477">
        <v>1961.29</v>
      </c>
      <c r="G1771" s="455" t="s">
        <v>1207</v>
      </c>
      <c r="H1771" s="461" t="s">
        <v>418</v>
      </c>
      <c r="I1771" s="461" t="s">
        <v>5057</v>
      </c>
      <c r="J1771" s="426" t="s">
        <v>734</v>
      </c>
      <c r="K1771" s="465" t="s">
        <v>1188</v>
      </c>
      <c r="L1771" s="511" t="s">
        <v>4137</v>
      </c>
      <c r="M1771" s="465">
        <v>191197170</v>
      </c>
      <c r="N1771" s="608">
        <v>45161</v>
      </c>
      <c r="O1771" s="512">
        <f t="shared" si="82"/>
        <v>8</v>
      </c>
      <c r="P1771" s="512">
        <f t="shared" si="83"/>
        <v>8</v>
      </c>
      <c r="Q1771" s="498" t="str">
        <f t="shared" si="84"/>
        <v>Gastos_com_Pessoal</v>
      </c>
    </row>
    <row r="1772" spans="1:17" ht="25.5" hidden="1" x14ac:dyDescent="0.2">
      <c r="A1772" s="505">
        <v>6617</v>
      </c>
      <c r="B1772" s="427">
        <v>45161</v>
      </c>
      <c r="C1772" s="459">
        <v>45139</v>
      </c>
      <c r="D1772" s="508" t="s">
        <v>176</v>
      </c>
      <c r="E1772" s="455" t="s">
        <v>280</v>
      </c>
      <c r="F1772" s="460">
        <v>2623.03</v>
      </c>
      <c r="G1772" s="455" t="s">
        <v>1209</v>
      </c>
      <c r="H1772" s="461" t="s">
        <v>418</v>
      </c>
      <c r="I1772" s="455" t="s">
        <v>5057</v>
      </c>
      <c r="J1772" s="465" t="s">
        <v>734</v>
      </c>
      <c r="K1772" s="465" t="s">
        <v>1188</v>
      </c>
      <c r="L1772" s="511" t="s">
        <v>4137</v>
      </c>
      <c r="M1772" s="465">
        <v>191197170</v>
      </c>
      <c r="N1772" s="608">
        <v>45161</v>
      </c>
      <c r="O1772" s="512">
        <f t="shared" si="82"/>
        <v>8</v>
      </c>
      <c r="P1772" s="512">
        <f t="shared" si="83"/>
        <v>8</v>
      </c>
      <c r="Q1772" s="498" t="str">
        <f t="shared" si="84"/>
        <v>Gastos_com_Pessoal</v>
      </c>
    </row>
    <row r="1773" spans="1:17" ht="25.5" hidden="1" x14ac:dyDescent="0.2">
      <c r="A1773" s="505">
        <v>6618</v>
      </c>
      <c r="B1773" s="427">
        <v>45161</v>
      </c>
      <c r="C1773" s="459">
        <v>45139</v>
      </c>
      <c r="D1773" s="508" t="s">
        <v>176</v>
      </c>
      <c r="E1773" s="455" t="s">
        <v>262</v>
      </c>
      <c r="F1773" s="460">
        <v>874.35</v>
      </c>
      <c r="G1773" s="453" t="s">
        <v>1210</v>
      </c>
      <c r="H1773" s="461" t="s">
        <v>418</v>
      </c>
      <c r="I1773" s="461" t="s">
        <v>5057</v>
      </c>
      <c r="J1773" s="425" t="s">
        <v>734</v>
      </c>
      <c r="K1773" s="425" t="s">
        <v>1188</v>
      </c>
      <c r="L1773" s="511" t="s">
        <v>4137</v>
      </c>
      <c r="M1773" s="426">
        <v>191197170</v>
      </c>
      <c r="N1773" s="427">
        <v>45161</v>
      </c>
      <c r="O1773" s="512">
        <f t="shared" si="82"/>
        <v>8</v>
      </c>
      <c r="P1773" s="512">
        <f t="shared" si="83"/>
        <v>8</v>
      </c>
      <c r="Q1773" s="498" t="str">
        <f t="shared" si="84"/>
        <v>Gastos_com_Pessoal</v>
      </c>
    </row>
    <row r="1774" spans="1:17" ht="36" hidden="1" x14ac:dyDescent="0.2">
      <c r="A1774" s="505">
        <v>6619</v>
      </c>
      <c r="B1774" s="427">
        <v>45161</v>
      </c>
      <c r="C1774" s="459">
        <v>45139</v>
      </c>
      <c r="D1774" s="508" t="s">
        <v>176</v>
      </c>
      <c r="E1774" s="461" t="s">
        <v>169</v>
      </c>
      <c r="F1774" s="477">
        <v>3291.93</v>
      </c>
      <c r="G1774" s="455" t="s">
        <v>1211</v>
      </c>
      <c r="H1774" s="461" t="s">
        <v>418</v>
      </c>
      <c r="I1774" s="461" t="s">
        <v>5057</v>
      </c>
      <c r="J1774" s="426" t="s">
        <v>734</v>
      </c>
      <c r="K1774" s="465" t="s">
        <v>1188</v>
      </c>
      <c r="L1774" s="511" t="s">
        <v>4137</v>
      </c>
      <c r="M1774" s="465">
        <v>191197170</v>
      </c>
      <c r="N1774" s="608">
        <v>45161</v>
      </c>
      <c r="O1774" s="512">
        <f t="shared" si="82"/>
        <v>8</v>
      </c>
      <c r="P1774" s="512">
        <f t="shared" si="83"/>
        <v>8</v>
      </c>
      <c r="Q1774" s="498" t="str">
        <f t="shared" si="84"/>
        <v>Gastos_com_Pessoal</v>
      </c>
    </row>
    <row r="1775" spans="1:17" ht="25.5" hidden="1" x14ac:dyDescent="0.2">
      <c r="A1775" s="505">
        <v>6620</v>
      </c>
      <c r="B1775" s="427">
        <v>45161</v>
      </c>
      <c r="C1775" s="459">
        <v>45139</v>
      </c>
      <c r="D1775" s="508" t="s">
        <v>176</v>
      </c>
      <c r="E1775" s="461" t="s">
        <v>261</v>
      </c>
      <c r="F1775" s="477">
        <v>2523.58</v>
      </c>
      <c r="G1775" s="455" t="s">
        <v>1207</v>
      </c>
      <c r="H1775" s="461" t="s">
        <v>1032</v>
      </c>
      <c r="I1775" s="461" t="s">
        <v>8112</v>
      </c>
      <c r="J1775" s="426" t="s">
        <v>653</v>
      </c>
      <c r="K1775" s="465" t="s">
        <v>1188</v>
      </c>
      <c r="L1775" s="511" t="s">
        <v>4137</v>
      </c>
      <c r="M1775" s="465">
        <v>191197170</v>
      </c>
      <c r="N1775" s="608">
        <v>45161</v>
      </c>
      <c r="O1775" s="512">
        <f t="shared" si="82"/>
        <v>8</v>
      </c>
      <c r="P1775" s="512">
        <f t="shared" si="83"/>
        <v>8</v>
      </c>
      <c r="Q1775" s="498" t="str">
        <f t="shared" si="84"/>
        <v>Gastos_com_Pessoal</v>
      </c>
    </row>
    <row r="1776" spans="1:17" ht="25.5" hidden="1" x14ac:dyDescent="0.2">
      <c r="A1776" s="505">
        <v>6621</v>
      </c>
      <c r="B1776" s="506">
        <v>45161</v>
      </c>
      <c r="C1776" s="464">
        <v>45139</v>
      </c>
      <c r="D1776" s="508" t="s">
        <v>176</v>
      </c>
      <c r="E1776" s="520" t="s">
        <v>280</v>
      </c>
      <c r="F1776" s="460">
        <v>5175.54</v>
      </c>
      <c r="G1776" s="455" t="s">
        <v>1209</v>
      </c>
      <c r="H1776" s="461" t="s">
        <v>1032</v>
      </c>
      <c r="I1776" s="455" t="s">
        <v>8112</v>
      </c>
      <c r="J1776" s="465" t="s">
        <v>653</v>
      </c>
      <c r="K1776" s="465" t="s">
        <v>1188</v>
      </c>
      <c r="L1776" s="511" t="s">
        <v>4137</v>
      </c>
      <c r="M1776" s="465">
        <v>191197170</v>
      </c>
      <c r="N1776" s="608">
        <v>45161</v>
      </c>
      <c r="O1776" s="512">
        <f t="shared" si="82"/>
        <v>8</v>
      </c>
      <c r="P1776" s="512">
        <f t="shared" si="83"/>
        <v>8</v>
      </c>
      <c r="Q1776" s="498" t="str">
        <f t="shared" si="84"/>
        <v>Gastos_com_Pessoal</v>
      </c>
    </row>
    <row r="1777" spans="1:17" ht="25.5" hidden="1" x14ac:dyDescent="0.2">
      <c r="A1777" s="505">
        <v>6622</v>
      </c>
      <c r="B1777" s="506">
        <v>45161</v>
      </c>
      <c r="C1777" s="464">
        <v>45139</v>
      </c>
      <c r="D1777" s="508" t="s">
        <v>176</v>
      </c>
      <c r="E1777" s="455" t="s">
        <v>262</v>
      </c>
      <c r="F1777" s="460">
        <v>1725.18</v>
      </c>
      <c r="G1777" s="455" t="s">
        <v>1210</v>
      </c>
      <c r="H1777" s="461" t="s">
        <v>1032</v>
      </c>
      <c r="I1777" s="461" t="s">
        <v>8112</v>
      </c>
      <c r="J1777" s="425" t="s">
        <v>653</v>
      </c>
      <c r="K1777" s="465" t="s">
        <v>1188</v>
      </c>
      <c r="L1777" s="511" t="s">
        <v>4137</v>
      </c>
      <c r="M1777" s="465">
        <v>191197170</v>
      </c>
      <c r="N1777" s="608">
        <v>45161</v>
      </c>
      <c r="O1777" s="512">
        <f t="shared" si="82"/>
        <v>8</v>
      </c>
      <c r="P1777" s="512">
        <f t="shared" si="83"/>
        <v>8</v>
      </c>
      <c r="Q1777" s="498" t="str">
        <f t="shared" si="84"/>
        <v>Gastos_com_Pessoal</v>
      </c>
    </row>
    <row r="1778" spans="1:17" ht="36" hidden="1" x14ac:dyDescent="0.2">
      <c r="A1778" s="505">
        <v>6623</v>
      </c>
      <c r="B1778" s="506">
        <v>45161</v>
      </c>
      <c r="C1778" s="464">
        <v>45139</v>
      </c>
      <c r="D1778" s="508" t="s">
        <v>176</v>
      </c>
      <c r="E1778" s="520" t="s">
        <v>169</v>
      </c>
      <c r="F1778" s="460">
        <v>5094.6899999999996</v>
      </c>
      <c r="G1778" s="455" t="s">
        <v>1211</v>
      </c>
      <c r="H1778" s="461" t="s">
        <v>1032</v>
      </c>
      <c r="I1778" s="461" t="s">
        <v>8112</v>
      </c>
      <c r="J1778" s="426" t="s">
        <v>653</v>
      </c>
      <c r="K1778" s="465" t="s">
        <v>1188</v>
      </c>
      <c r="L1778" s="511" t="s">
        <v>4137</v>
      </c>
      <c r="M1778" s="465">
        <v>191197170</v>
      </c>
      <c r="N1778" s="608">
        <v>45161</v>
      </c>
      <c r="O1778" s="512">
        <f t="shared" si="82"/>
        <v>8</v>
      </c>
      <c r="P1778" s="512">
        <f t="shared" si="83"/>
        <v>8</v>
      </c>
      <c r="Q1778" s="498" t="str">
        <f t="shared" si="84"/>
        <v>Gastos_com_Pessoal</v>
      </c>
    </row>
    <row r="1779" spans="1:17" ht="25.5" hidden="1" x14ac:dyDescent="0.2">
      <c r="A1779" s="505">
        <v>6624</v>
      </c>
      <c r="B1779" s="427">
        <v>45161</v>
      </c>
      <c r="C1779" s="459">
        <v>45139</v>
      </c>
      <c r="D1779" s="508" t="s">
        <v>176</v>
      </c>
      <c r="E1779" s="461" t="s">
        <v>261</v>
      </c>
      <c r="F1779" s="477">
        <v>1296.25</v>
      </c>
      <c r="G1779" s="455" t="s">
        <v>1207</v>
      </c>
      <c r="H1779" s="455" t="s">
        <v>421</v>
      </c>
      <c r="I1779" s="461" t="s">
        <v>6303</v>
      </c>
      <c r="J1779" s="426" t="s">
        <v>966</v>
      </c>
      <c r="K1779" s="465" t="s">
        <v>1188</v>
      </c>
      <c r="L1779" s="511" t="s">
        <v>4137</v>
      </c>
      <c r="M1779" s="465">
        <v>191197170</v>
      </c>
      <c r="N1779" s="608">
        <v>45161</v>
      </c>
      <c r="O1779" s="512">
        <f t="shared" si="82"/>
        <v>8</v>
      </c>
      <c r="P1779" s="512">
        <f t="shared" si="83"/>
        <v>8</v>
      </c>
      <c r="Q1779" s="498" t="str">
        <f t="shared" si="84"/>
        <v>Gastos_com_Pessoal</v>
      </c>
    </row>
    <row r="1780" spans="1:17" ht="25.5" hidden="1" x14ac:dyDescent="0.2">
      <c r="A1780" s="505">
        <v>6625</v>
      </c>
      <c r="B1780" s="427">
        <v>45161</v>
      </c>
      <c r="C1780" s="459">
        <v>45139</v>
      </c>
      <c r="D1780" s="508" t="s">
        <v>176</v>
      </c>
      <c r="E1780" s="461" t="s">
        <v>280</v>
      </c>
      <c r="F1780" s="477">
        <v>835.36</v>
      </c>
      <c r="G1780" s="455" t="s">
        <v>1209</v>
      </c>
      <c r="H1780" s="455" t="s">
        <v>421</v>
      </c>
      <c r="I1780" s="461" t="s">
        <v>6303</v>
      </c>
      <c r="J1780" s="426" t="s">
        <v>966</v>
      </c>
      <c r="K1780" s="465" t="s">
        <v>1188</v>
      </c>
      <c r="L1780" s="511" t="s">
        <v>4137</v>
      </c>
      <c r="M1780" s="465">
        <v>191197170</v>
      </c>
      <c r="N1780" s="608">
        <v>45161</v>
      </c>
      <c r="O1780" s="512">
        <f t="shared" si="82"/>
        <v>8</v>
      </c>
      <c r="P1780" s="512">
        <f t="shared" si="83"/>
        <v>8</v>
      </c>
      <c r="Q1780" s="498" t="str">
        <f t="shared" si="84"/>
        <v>Gastos_com_Pessoal</v>
      </c>
    </row>
    <row r="1781" spans="1:17" ht="25.5" hidden="1" x14ac:dyDescent="0.2">
      <c r="A1781" s="505">
        <v>6626</v>
      </c>
      <c r="B1781" s="427">
        <v>45161</v>
      </c>
      <c r="C1781" s="459">
        <v>45139</v>
      </c>
      <c r="D1781" s="508" t="s">
        <v>176</v>
      </c>
      <c r="E1781" s="455" t="s">
        <v>262</v>
      </c>
      <c r="F1781" s="460">
        <v>278.64999999999998</v>
      </c>
      <c r="G1781" s="455" t="s">
        <v>1210</v>
      </c>
      <c r="H1781" s="455" t="s">
        <v>421</v>
      </c>
      <c r="I1781" s="461" t="s">
        <v>6303</v>
      </c>
      <c r="J1781" s="425" t="s">
        <v>966</v>
      </c>
      <c r="K1781" s="465" t="s">
        <v>1188</v>
      </c>
      <c r="L1781" s="511" t="s">
        <v>4137</v>
      </c>
      <c r="M1781" s="465">
        <v>191197170</v>
      </c>
      <c r="N1781" s="608">
        <v>45161</v>
      </c>
      <c r="O1781" s="512">
        <f t="shared" si="82"/>
        <v>8</v>
      </c>
      <c r="P1781" s="512">
        <f t="shared" si="83"/>
        <v>8</v>
      </c>
      <c r="Q1781" s="498" t="str">
        <f t="shared" si="84"/>
        <v>Gastos_com_Pessoal</v>
      </c>
    </row>
    <row r="1782" spans="1:17" ht="36" hidden="1" x14ac:dyDescent="0.2">
      <c r="A1782" s="505">
        <v>6627</v>
      </c>
      <c r="B1782" s="427">
        <v>45161</v>
      </c>
      <c r="C1782" s="459">
        <v>45139</v>
      </c>
      <c r="D1782" s="508" t="s">
        <v>176</v>
      </c>
      <c r="E1782" s="455" t="s">
        <v>169</v>
      </c>
      <c r="F1782" s="460">
        <v>2006.7</v>
      </c>
      <c r="G1782" s="455" t="s">
        <v>1211</v>
      </c>
      <c r="H1782" s="455" t="s">
        <v>421</v>
      </c>
      <c r="I1782" s="461" t="s">
        <v>6303</v>
      </c>
      <c r="J1782" s="425" t="s">
        <v>966</v>
      </c>
      <c r="K1782" s="465" t="s">
        <v>1188</v>
      </c>
      <c r="L1782" s="511" t="s">
        <v>4137</v>
      </c>
      <c r="M1782" s="465">
        <v>191197170</v>
      </c>
      <c r="N1782" s="608">
        <v>45161</v>
      </c>
      <c r="O1782" s="512">
        <f t="shared" si="82"/>
        <v>8</v>
      </c>
      <c r="P1782" s="512">
        <f t="shared" si="83"/>
        <v>8</v>
      </c>
      <c r="Q1782" s="498" t="str">
        <f t="shared" si="84"/>
        <v>Gastos_com_Pessoal</v>
      </c>
    </row>
    <row r="1783" spans="1:17" ht="25.5" hidden="1" x14ac:dyDescent="0.2">
      <c r="A1783" s="505">
        <v>6628</v>
      </c>
      <c r="B1783" s="427">
        <v>45161</v>
      </c>
      <c r="C1783" s="459">
        <v>45139</v>
      </c>
      <c r="D1783" s="508" t="s">
        <v>176</v>
      </c>
      <c r="E1783" s="455" t="s">
        <v>261</v>
      </c>
      <c r="F1783" s="460">
        <v>431.96</v>
      </c>
      <c r="G1783" s="455" t="s">
        <v>1207</v>
      </c>
      <c r="H1783" s="461" t="s">
        <v>421</v>
      </c>
      <c r="I1783" s="461" t="s">
        <v>8125</v>
      </c>
      <c r="J1783" s="425" t="s">
        <v>568</v>
      </c>
      <c r="K1783" s="465" t="s">
        <v>1188</v>
      </c>
      <c r="L1783" s="511" t="s">
        <v>4137</v>
      </c>
      <c r="M1783" s="465">
        <v>191197170</v>
      </c>
      <c r="N1783" s="608">
        <v>45161</v>
      </c>
      <c r="O1783" s="512">
        <f t="shared" si="82"/>
        <v>8</v>
      </c>
      <c r="P1783" s="512">
        <f t="shared" si="83"/>
        <v>8</v>
      </c>
      <c r="Q1783" s="498" t="str">
        <f t="shared" si="84"/>
        <v>Gastos_com_Pessoal</v>
      </c>
    </row>
    <row r="1784" spans="1:17" ht="25.5" hidden="1" x14ac:dyDescent="0.2">
      <c r="A1784" s="505">
        <v>6629</v>
      </c>
      <c r="B1784" s="506">
        <v>45161</v>
      </c>
      <c r="C1784" s="464">
        <v>45139</v>
      </c>
      <c r="D1784" s="508" t="s">
        <v>176</v>
      </c>
      <c r="E1784" s="520" t="s">
        <v>280</v>
      </c>
      <c r="F1784" s="460">
        <v>215.98</v>
      </c>
      <c r="G1784" s="455" t="s">
        <v>1209</v>
      </c>
      <c r="H1784" s="461" t="s">
        <v>421</v>
      </c>
      <c r="I1784" s="455" t="s">
        <v>8125</v>
      </c>
      <c r="J1784" s="465" t="s">
        <v>568</v>
      </c>
      <c r="K1784" s="465" t="s">
        <v>1188</v>
      </c>
      <c r="L1784" s="511" t="s">
        <v>4137</v>
      </c>
      <c r="M1784" s="465">
        <v>191197170</v>
      </c>
      <c r="N1784" s="608">
        <v>45161</v>
      </c>
      <c r="O1784" s="512">
        <f t="shared" si="82"/>
        <v>8</v>
      </c>
      <c r="P1784" s="512">
        <f t="shared" si="83"/>
        <v>8</v>
      </c>
      <c r="Q1784" s="498" t="str">
        <f t="shared" si="84"/>
        <v>Gastos_com_Pessoal</v>
      </c>
    </row>
    <row r="1785" spans="1:17" ht="25.5" hidden="1" x14ac:dyDescent="0.2">
      <c r="A1785" s="505">
        <v>6630</v>
      </c>
      <c r="B1785" s="427">
        <v>45161</v>
      </c>
      <c r="C1785" s="459">
        <v>45139</v>
      </c>
      <c r="D1785" s="508" t="s">
        <v>176</v>
      </c>
      <c r="E1785" s="455" t="s">
        <v>262</v>
      </c>
      <c r="F1785" s="460">
        <v>71.989999999999995</v>
      </c>
      <c r="G1785" s="455" t="s">
        <v>1210</v>
      </c>
      <c r="H1785" s="461" t="s">
        <v>421</v>
      </c>
      <c r="I1785" s="455" t="s">
        <v>8125</v>
      </c>
      <c r="J1785" s="465" t="s">
        <v>568</v>
      </c>
      <c r="K1785" s="465" t="s">
        <v>1188</v>
      </c>
      <c r="L1785" s="511" t="s">
        <v>4137</v>
      </c>
      <c r="M1785" s="465">
        <v>191197170</v>
      </c>
      <c r="N1785" s="608">
        <v>45161</v>
      </c>
      <c r="O1785" s="512">
        <f t="shared" si="82"/>
        <v>8</v>
      </c>
      <c r="P1785" s="512">
        <f t="shared" si="83"/>
        <v>8</v>
      </c>
      <c r="Q1785" s="498" t="str">
        <f t="shared" si="84"/>
        <v>Gastos_com_Pessoal</v>
      </c>
    </row>
    <row r="1786" spans="1:17" ht="36" hidden="1" x14ac:dyDescent="0.2">
      <c r="A1786" s="505">
        <v>6631</v>
      </c>
      <c r="B1786" s="506">
        <v>45161</v>
      </c>
      <c r="C1786" s="464">
        <v>45139</v>
      </c>
      <c r="D1786" s="508" t="s">
        <v>176</v>
      </c>
      <c r="E1786" s="520" t="s">
        <v>169</v>
      </c>
      <c r="F1786" s="460">
        <v>842.22</v>
      </c>
      <c r="G1786" s="520" t="s">
        <v>1211</v>
      </c>
      <c r="H1786" s="461" t="s">
        <v>421</v>
      </c>
      <c r="I1786" s="510" t="s">
        <v>8125</v>
      </c>
      <c r="J1786" s="465" t="s">
        <v>568</v>
      </c>
      <c r="K1786" s="524" t="s">
        <v>1188</v>
      </c>
      <c r="L1786" s="511" t="s">
        <v>4137</v>
      </c>
      <c r="M1786" s="465">
        <v>191197170</v>
      </c>
      <c r="N1786" s="608">
        <v>45161</v>
      </c>
      <c r="O1786" s="512">
        <f t="shared" si="82"/>
        <v>8</v>
      </c>
      <c r="P1786" s="512">
        <f t="shared" si="83"/>
        <v>8</v>
      </c>
      <c r="Q1786" s="498" t="str">
        <f t="shared" si="84"/>
        <v>Gastos_com_Pessoal</v>
      </c>
    </row>
    <row r="1787" spans="1:17" ht="25.5" hidden="1" x14ac:dyDescent="0.2">
      <c r="A1787" s="505">
        <v>6632</v>
      </c>
      <c r="B1787" s="427">
        <v>45161</v>
      </c>
      <c r="C1787" s="459">
        <v>45139</v>
      </c>
      <c r="D1787" s="508" t="s">
        <v>176</v>
      </c>
      <c r="E1787" s="461" t="s">
        <v>261</v>
      </c>
      <c r="F1787" s="477">
        <v>364.88</v>
      </c>
      <c r="G1787" s="455" t="s">
        <v>1207</v>
      </c>
      <c r="H1787" s="461" t="s">
        <v>420</v>
      </c>
      <c r="I1787" s="461" t="s">
        <v>8110</v>
      </c>
      <c r="J1787" s="426" t="s">
        <v>8126</v>
      </c>
      <c r="K1787" s="465" t="s">
        <v>1188</v>
      </c>
      <c r="L1787" s="511" t="s">
        <v>4137</v>
      </c>
      <c r="M1787" s="465">
        <v>191197170</v>
      </c>
      <c r="N1787" s="608">
        <v>45161</v>
      </c>
      <c r="O1787" s="512">
        <f t="shared" si="82"/>
        <v>8</v>
      </c>
      <c r="P1787" s="512">
        <f t="shared" si="83"/>
        <v>8</v>
      </c>
      <c r="Q1787" s="498" t="str">
        <f t="shared" si="84"/>
        <v>Gastos_com_Pessoal</v>
      </c>
    </row>
    <row r="1788" spans="1:17" ht="25.5" hidden="1" x14ac:dyDescent="0.2">
      <c r="A1788" s="505">
        <v>6633</v>
      </c>
      <c r="B1788" s="427">
        <v>45161</v>
      </c>
      <c r="C1788" s="459">
        <v>45139</v>
      </c>
      <c r="D1788" s="508" t="s">
        <v>176</v>
      </c>
      <c r="E1788" s="455" t="s">
        <v>280</v>
      </c>
      <c r="F1788" s="460">
        <v>3194.24</v>
      </c>
      <c r="G1788" s="455" t="s">
        <v>1209</v>
      </c>
      <c r="H1788" s="461" t="s">
        <v>420</v>
      </c>
      <c r="I1788" s="461" t="s">
        <v>8110</v>
      </c>
      <c r="J1788" s="425" t="s">
        <v>8126</v>
      </c>
      <c r="K1788" s="465" t="s">
        <v>1188</v>
      </c>
      <c r="L1788" s="511" t="s">
        <v>4137</v>
      </c>
      <c r="M1788" s="465">
        <v>191197170</v>
      </c>
      <c r="N1788" s="608">
        <v>45161</v>
      </c>
      <c r="O1788" s="512">
        <f t="shared" si="82"/>
        <v>8</v>
      </c>
      <c r="P1788" s="512">
        <f t="shared" si="83"/>
        <v>8</v>
      </c>
      <c r="Q1788" s="498" t="str">
        <f t="shared" si="84"/>
        <v>Gastos_com_Pessoal</v>
      </c>
    </row>
    <row r="1789" spans="1:17" ht="25.5" hidden="1" x14ac:dyDescent="0.2">
      <c r="A1789" s="505">
        <v>6634</v>
      </c>
      <c r="B1789" s="427">
        <v>45161</v>
      </c>
      <c r="C1789" s="459">
        <v>45139</v>
      </c>
      <c r="D1789" s="508" t="s">
        <v>176</v>
      </c>
      <c r="E1789" s="455" t="s">
        <v>262</v>
      </c>
      <c r="F1789" s="460">
        <v>1064.74</v>
      </c>
      <c r="G1789" s="455" t="s">
        <v>1210</v>
      </c>
      <c r="H1789" s="461" t="s">
        <v>420</v>
      </c>
      <c r="I1789" s="455" t="s">
        <v>8110</v>
      </c>
      <c r="J1789" s="465" t="s">
        <v>8126</v>
      </c>
      <c r="K1789" s="465" t="s">
        <v>1188</v>
      </c>
      <c r="L1789" s="511" t="s">
        <v>4137</v>
      </c>
      <c r="M1789" s="465">
        <v>191197170</v>
      </c>
      <c r="N1789" s="608">
        <v>45161</v>
      </c>
      <c r="O1789" s="512">
        <f t="shared" si="82"/>
        <v>8</v>
      </c>
      <c r="P1789" s="512">
        <f t="shared" si="83"/>
        <v>8</v>
      </c>
      <c r="Q1789" s="498" t="str">
        <f t="shared" si="84"/>
        <v>Gastos_com_Pessoal</v>
      </c>
    </row>
    <row r="1790" spans="1:17" ht="36" hidden="1" x14ac:dyDescent="0.2">
      <c r="A1790" s="505">
        <v>6635</v>
      </c>
      <c r="B1790" s="427">
        <v>45161</v>
      </c>
      <c r="C1790" s="459">
        <v>45139</v>
      </c>
      <c r="D1790" s="508" t="s">
        <v>176</v>
      </c>
      <c r="E1790" s="455" t="s">
        <v>169</v>
      </c>
      <c r="F1790" s="460">
        <v>3733.98</v>
      </c>
      <c r="G1790" s="455" t="s">
        <v>1211</v>
      </c>
      <c r="H1790" s="461" t="s">
        <v>420</v>
      </c>
      <c r="I1790" s="461" t="s">
        <v>8110</v>
      </c>
      <c r="J1790" s="425" t="s">
        <v>8126</v>
      </c>
      <c r="K1790" s="465" t="s">
        <v>1188</v>
      </c>
      <c r="L1790" s="511" t="s">
        <v>4137</v>
      </c>
      <c r="M1790" s="465">
        <v>191197170</v>
      </c>
      <c r="N1790" s="608">
        <v>45161</v>
      </c>
      <c r="O1790" s="512">
        <f t="shared" si="82"/>
        <v>8</v>
      </c>
      <c r="P1790" s="512">
        <f t="shared" si="83"/>
        <v>8</v>
      </c>
      <c r="Q1790" s="498" t="str">
        <f t="shared" si="84"/>
        <v>Gastos_com_Pessoal</v>
      </c>
    </row>
    <row r="1791" spans="1:17" ht="25.5" hidden="1" x14ac:dyDescent="0.2">
      <c r="A1791" s="505">
        <v>6636</v>
      </c>
      <c r="B1791" s="427">
        <v>45161</v>
      </c>
      <c r="C1791" s="459">
        <v>45139</v>
      </c>
      <c r="D1791" s="508" t="s">
        <v>176</v>
      </c>
      <c r="E1791" s="455" t="s">
        <v>261</v>
      </c>
      <c r="F1791" s="460">
        <v>2484.21</v>
      </c>
      <c r="G1791" s="455" t="s">
        <v>1207</v>
      </c>
      <c r="H1791" s="461" t="s">
        <v>423</v>
      </c>
      <c r="I1791" s="461" t="s">
        <v>2264</v>
      </c>
      <c r="J1791" s="425" t="s">
        <v>799</v>
      </c>
      <c r="K1791" s="465" t="s">
        <v>1188</v>
      </c>
      <c r="L1791" s="511" t="s">
        <v>4137</v>
      </c>
      <c r="M1791" s="465">
        <v>191197170</v>
      </c>
      <c r="N1791" s="608">
        <v>45161</v>
      </c>
      <c r="O1791" s="512">
        <f t="shared" si="82"/>
        <v>8</v>
      </c>
      <c r="P1791" s="512">
        <f t="shared" si="83"/>
        <v>8</v>
      </c>
      <c r="Q1791" s="498" t="str">
        <f t="shared" si="84"/>
        <v>Gastos_com_Pessoal</v>
      </c>
    </row>
    <row r="1792" spans="1:17" ht="25.5" hidden="1" x14ac:dyDescent="0.2">
      <c r="A1792" s="505">
        <v>6637</v>
      </c>
      <c r="B1792" s="427">
        <v>45161</v>
      </c>
      <c r="C1792" s="459">
        <v>45139</v>
      </c>
      <c r="D1792" s="508" t="s">
        <v>176</v>
      </c>
      <c r="E1792" s="455" t="s">
        <v>280</v>
      </c>
      <c r="F1792" s="460">
        <v>1713.88</v>
      </c>
      <c r="G1792" s="520" t="s">
        <v>1209</v>
      </c>
      <c r="H1792" s="461" t="s">
        <v>423</v>
      </c>
      <c r="I1792" s="455" t="s">
        <v>2264</v>
      </c>
      <c r="J1792" s="465" t="s">
        <v>799</v>
      </c>
      <c r="K1792" s="465" t="s">
        <v>1188</v>
      </c>
      <c r="L1792" s="511" t="s">
        <v>4137</v>
      </c>
      <c r="M1792" s="465">
        <v>191197170</v>
      </c>
      <c r="N1792" s="608">
        <v>45161</v>
      </c>
      <c r="O1792" s="512">
        <f t="shared" si="82"/>
        <v>8</v>
      </c>
      <c r="P1792" s="512">
        <f t="shared" si="83"/>
        <v>8</v>
      </c>
      <c r="Q1792" s="498" t="str">
        <f t="shared" si="84"/>
        <v>Gastos_com_Pessoal</v>
      </c>
    </row>
    <row r="1793" spans="1:17" ht="25.5" hidden="1" x14ac:dyDescent="0.2">
      <c r="A1793" s="505">
        <v>6638</v>
      </c>
      <c r="B1793" s="427">
        <v>45161</v>
      </c>
      <c r="C1793" s="464">
        <v>45139</v>
      </c>
      <c r="D1793" s="508" t="s">
        <v>176</v>
      </c>
      <c r="E1793" s="455" t="s">
        <v>262</v>
      </c>
      <c r="F1793" s="460">
        <v>571.30999999999995</v>
      </c>
      <c r="G1793" s="455" t="s">
        <v>1210</v>
      </c>
      <c r="H1793" s="461" t="s">
        <v>423</v>
      </c>
      <c r="I1793" s="455" t="s">
        <v>2264</v>
      </c>
      <c r="J1793" s="465" t="s">
        <v>799</v>
      </c>
      <c r="K1793" s="465" t="s">
        <v>1188</v>
      </c>
      <c r="L1793" s="511" t="s">
        <v>4137</v>
      </c>
      <c r="M1793" s="465">
        <v>191197170</v>
      </c>
      <c r="N1793" s="463">
        <v>45161</v>
      </c>
      <c r="O1793" s="512">
        <f t="shared" si="82"/>
        <v>8</v>
      </c>
      <c r="P1793" s="512">
        <f t="shared" si="83"/>
        <v>8</v>
      </c>
      <c r="Q1793" s="498" t="str">
        <f t="shared" si="84"/>
        <v>Gastos_com_Pessoal</v>
      </c>
    </row>
    <row r="1794" spans="1:17" ht="36" hidden="1" x14ac:dyDescent="0.2">
      <c r="A1794" s="505">
        <v>6639</v>
      </c>
      <c r="B1794" s="427">
        <v>45161</v>
      </c>
      <c r="C1794" s="459">
        <v>45139</v>
      </c>
      <c r="D1794" s="508" t="s">
        <v>176</v>
      </c>
      <c r="E1794" s="455" t="s">
        <v>169</v>
      </c>
      <c r="F1794" s="460">
        <v>4091.81</v>
      </c>
      <c r="G1794" s="455" t="s">
        <v>1211</v>
      </c>
      <c r="H1794" s="461" t="s">
        <v>423</v>
      </c>
      <c r="I1794" s="455" t="s">
        <v>2264</v>
      </c>
      <c r="J1794" s="465" t="s">
        <v>799</v>
      </c>
      <c r="K1794" s="465" t="s">
        <v>1188</v>
      </c>
      <c r="L1794" s="511" t="s">
        <v>4137</v>
      </c>
      <c r="M1794" s="465">
        <v>191197170</v>
      </c>
      <c r="N1794" s="608">
        <v>45161</v>
      </c>
      <c r="O1794" s="512">
        <f t="shared" si="82"/>
        <v>8</v>
      </c>
      <c r="P1794" s="512">
        <f t="shared" si="83"/>
        <v>8</v>
      </c>
      <c r="Q1794" s="498" t="str">
        <f t="shared" si="84"/>
        <v>Gastos_com_Pessoal</v>
      </c>
    </row>
    <row r="1795" spans="1:17" ht="25.5" hidden="1" x14ac:dyDescent="0.2">
      <c r="A1795" s="505">
        <v>6640</v>
      </c>
      <c r="B1795" s="506">
        <v>45161</v>
      </c>
      <c r="C1795" s="464">
        <v>45139</v>
      </c>
      <c r="D1795" s="508" t="s">
        <v>176</v>
      </c>
      <c r="E1795" s="520" t="s">
        <v>261</v>
      </c>
      <c r="F1795" s="460">
        <v>342.98</v>
      </c>
      <c r="G1795" s="455" t="s">
        <v>1207</v>
      </c>
      <c r="H1795" s="461" t="s">
        <v>302</v>
      </c>
      <c r="I1795" s="455" t="s">
        <v>8127</v>
      </c>
      <c r="J1795" s="465" t="s">
        <v>8128</v>
      </c>
      <c r="K1795" s="465" t="s">
        <v>1188</v>
      </c>
      <c r="L1795" s="511" t="s">
        <v>4137</v>
      </c>
      <c r="M1795" s="465">
        <v>191197170</v>
      </c>
      <c r="N1795" s="608">
        <v>45161</v>
      </c>
      <c r="O1795" s="512">
        <f t="shared" si="82"/>
        <v>8</v>
      </c>
      <c r="P1795" s="512">
        <f t="shared" si="83"/>
        <v>8</v>
      </c>
      <c r="Q1795" s="498" t="str">
        <f t="shared" si="84"/>
        <v>Gastos_com_Pessoal</v>
      </c>
    </row>
    <row r="1796" spans="1:17" ht="25.5" hidden="1" x14ac:dyDescent="0.2">
      <c r="A1796" s="505">
        <v>6641</v>
      </c>
      <c r="B1796" s="506">
        <v>45161</v>
      </c>
      <c r="C1796" s="464">
        <v>45139</v>
      </c>
      <c r="D1796" s="508" t="s">
        <v>176</v>
      </c>
      <c r="E1796" s="455" t="s">
        <v>280</v>
      </c>
      <c r="F1796" s="460">
        <v>171.49</v>
      </c>
      <c r="G1796" s="455" t="s">
        <v>1209</v>
      </c>
      <c r="H1796" s="461" t="s">
        <v>302</v>
      </c>
      <c r="I1796" s="455" t="s">
        <v>8127</v>
      </c>
      <c r="J1796" s="465" t="s">
        <v>8128</v>
      </c>
      <c r="K1796" s="465" t="s">
        <v>1188</v>
      </c>
      <c r="L1796" s="511" t="s">
        <v>4137</v>
      </c>
      <c r="M1796" s="465">
        <v>191197170</v>
      </c>
      <c r="N1796" s="608">
        <v>45161</v>
      </c>
      <c r="O1796" s="512">
        <f t="shared" si="82"/>
        <v>8</v>
      </c>
      <c r="P1796" s="512">
        <f t="shared" si="83"/>
        <v>8</v>
      </c>
      <c r="Q1796" s="498" t="str">
        <f t="shared" si="84"/>
        <v>Gastos_com_Pessoal</v>
      </c>
    </row>
    <row r="1797" spans="1:17" ht="25.5" hidden="1" x14ac:dyDescent="0.2">
      <c r="A1797" s="505">
        <v>6642</v>
      </c>
      <c r="B1797" s="506">
        <v>45161</v>
      </c>
      <c r="C1797" s="464">
        <v>45139</v>
      </c>
      <c r="D1797" s="508" t="s">
        <v>176</v>
      </c>
      <c r="E1797" s="455" t="s">
        <v>262</v>
      </c>
      <c r="F1797" s="460">
        <v>57.16</v>
      </c>
      <c r="G1797" s="455" t="s">
        <v>1210</v>
      </c>
      <c r="H1797" s="461" t="s">
        <v>302</v>
      </c>
      <c r="I1797" s="455" t="s">
        <v>8127</v>
      </c>
      <c r="J1797" s="465" t="s">
        <v>8128</v>
      </c>
      <c r="K1797" s="465" t="s">
        <v>1188</v>
      </c>
      <c r="L1797" s="511" t="s">
        <v>4137</v>
      </c>
      <c r="M1797" s="465">
        <v>191197170</v>
      </c>
      <c r="N1797" s="608">
        <v>45161</v>
      </c>
      <c r="O1797" s="512">
        <f t="shared" ref="O1797:O1860" si="85">IF(B1797=0,0,IF(YEAR(B1797)=$P$1,MONTH(B1797)-$O$1+1,(YEAR(B1797)-$P$1)*12-$O$1+1+MONTH(B1797)))</f>
        <v>8</v>
      </c>
      <c r="P1797" s="512">
        <f t="shared" ref="P1797:P1860" si="86">IF(C1797=0,0,IF(YEAR(C1797)=$P$1,MONTH(C1797)-$O$1+1,(YEAR(C1797)-$P$1)*12-$O$1+1+MONTH(C1797)))</f>
        <v>8</v>
      </c>
      <c r="Q1797" s="498" t="str">
        <f t="shared" ref="Q1797:Q1860" si="87">SUBSTITUTE(D1797," ","_")</f>
        <v>Gastos_com_Pessoal</v>
      </c>
    </row>
    <row r="1798" spans="1:17" ht="36" hidden="1" x14ac:dyDescent="0.2">
      <c r="A1798" s="505">
        <v>6643</v>
      </c>
      <c r="B1798" s="506">
        <v>45161</v>
      </c>
      <c r="C1798" s="464">
        <v>45139</v>
      </c>
      <c r="D1798" s="508" t="s">
        <v>176</v>
      </c>
      <c r="E1798" s="455" t="s">
        <v>169</v>
      </c>
      <c r="F1798" s="460">
        <v>411.63</v>
      </c>
      <c r="G1798" s="455" t="s">
        <v>1211</v>
      </c>
      <c r="H1798" s="461" t="s">
        <v>302</v>
      </c>
      <c r="I1798" s="455" t="s">
        <v>8127</v>
      </c>
      <c r="J1798" s="465" t="s">
        <v>8128</v>
      </c>
      <c r="K1798" s="465" t="s">
        <v>1188</v>
      </c>
      <c r="L1798" s="511" t="s">
        <v>4137</v>
      </c>
      <c r="M1798" s="465">
        <v>191197170</v>
      </c>
      <c r="N1798" s="608">
        <v>45161</v>
      </c>
      <c r="O1798" s="512">
        <f t="shared" si="85"/>
        <v>8</v>
      </c>
      <c r="P1798" s="512">
        <f t="shared" si="86"/>
        <v>8</v>
      </c>
      <c r="Q1798" s="498" t="str">
        <f t="shared" si="87"/>
        <v>Gastos_com_Pessoal</v>
      </c>
    </row>
    <row r="1799" spans="1:17" ht="24" hidden="1" x14ac:dyDescent="0.2">
      <c r="A1799" s="505">
        <v>6644</v>
      </c>
      <c r="B1799" s="506">
        <v>45161</v>
      </c>
      <c r="C1799" s="464">
        <v>45139</v>
      </c>
      <c r="D1799" s="508" t="s">
        <v>264</v>
      </c>
      <c r="E1799" s="520" t="s">
        <v>293</v>
      </c>
      <c r="F1799" s="460">
        <v>75</v>
      </c>
      <c r="G1799" s="455" t="s">
        <v>8129</v>
      </c>
      <c r="H1799" s="455" t="s">
        <v>417</v>
      </c>
      <c r="I1799" s="510" t="s">
        <v>6901</v>
      </c>
      <c r="J1799" s="465" t="s">
        <v>487</v>
      </c>
      <c r="K1799" s="465" t="s">
        <v>1188</v>
      </c>
      <c r="L1799" s="511" t="s">
        <v>4137</v>
      </c>
      <c r="M1799" s="465">
        <v>191197170</v>
      </c>
      <c r="N1799" s="608">
        <v>45161</v>
      </c>
      <c r="O1799" s="512">
        <f t="shared" si="85"/>
        <v>8</v>
      </c>
      <c r="P1799" s="512">
        <f t="shared" si="86"/>
        <v>8</v>
      </c>
      <c r="Q1799" s="498" t="str">
        <f t="shared" si="87"/>
        <v>Gastos_Gerais</v>
      </c>
    </row>
    <row r="1800" spans="1:17" ht="24" hidden="1" x14ac:dyDescent="0.2">
      <c r="A1800" s="505">
        <v>6645</v>
      </c>
      <c r="B1800" s="506">
        <v>45161</v>
      </c>
      <c r="C1800" s="464">
        <v>45139</v>
      </c>
      <c r="D1800" s="508" t="s">
        <v>264</v>
      </c>
      <c r="E1800" s="455" t="s">
        <v>293</v>
      </c>
      <c r="F1800" s="460">
        <v>75</v>
      </c>
      <c r="G1800" s="455" t="s">
        <v>8130</v>
      </c>
      <c r="H1800" s="455" t="s">
        <v>416</v>
      </c>
      <c r="I1800" s="455" t="s">
        <v>8131</v>
      </c>
      <c r="J1800" s="465" t="s">
        <v>8132</v>
      </c>
      <c r="K1800" s="465" t="s">
        <v>1188</v>
      </c>
      <c r="L1800" s="511" t="s">
        <v>4137</v>
      </c>
      <c r="M1800" s="465">
        <v>191197170</v>
      </c>
      <c r="N1800" s="608">
        <v>45161</v>
      </c>
      <c r="O1800" s="512">
        <f t="shared" si="85"/>
        <v>8</v>
      </c>
      <c r="P1800" s="512">
        <f t="shared" si="86"/>
        <v>8</v>
      </c>
      <c r="Q1800" s="498" t="str">
        <f t="shared" si="87"/>
        <v>Gastos_Gerais</v>
      </c>
    </row>
    <row r="1801" spans="1:17" ht="24" hidden="1" x14ac:dyDescent="0.2">
      <c r="A1801" s="505">
        <v>6646</v>
      </c>
      <c r="B1801" s="506">
        <v>45161</v>
      </c>
      <c r="C1801" s="536">
        <v>45139</v>
      </c>
      <c r="D1801" s="508" t="s">
        <v>264</v>
      </c>
      <c r="E1801" s="520" t="s">
        <v>293</v>
      </c>
      <c r="F1801" s="460">
        <v>300</v>
      </c>
      <c r="G1801" s="510" t="s">
        <v>8133</v>
      </c>
      <c r="H1801" s="455" t="s">
        <v>421</v>
      </c>
      <c r="I1801" s="455" t="s">
        <v>8134</v>
      </c>
      <c r="J1801" s="465" t="s">
        <v>712</v>
      </c>
      <c r="K1801" s="489" t="s">
        <v>1188</v>
      </c>
      <c r="L1801" s="511" t="s">
        <v>4137</v>
      </c>
      <c r="M1801" s="465">
        <v>191197170</v>
      </c>
      <c r="N1801" s="608">
        <v>45161</v>
      </c>
      <c r="O1801" s="512">
        <f t="shared" si="85"/>
        <v>8</v>
      </c>
      <c r="P1801" s="512">
        <f t="shared" si="86"/>
        <v>8</v>
      </c>
      <c r="Q1801" s="498" t="str">
        <f t="shared" si="87"/>
        <v>Gastos_Gerais</v>
      </c>
    </row>
    <row r="1802" spans="1:17" ht="24" hidden="1" x14ac:dyDescent="0.2">
      <c r="A1802" s="505">
        <v>6647</v>
      </c>
      <c r="B1802" s="506">
        <v>45161</v>
      </c>
      <c r="C1802" s="536">
        <v>45139</v>
      </c>
      <c r="D1802" s="508" t="s">
        <v>264</v>
      </c>
      <c r="E1802" s="520" t="s">
        <v>293</v>
      </c>
      <c r="F1802" s="460">
        <v>75</v>
      </c>
      <c r="G1802" s="510" t="s">
        <v>8135</v>
      </c>
      <c r="H1802" s="455" t="s">
        <v>416</v>
      </c>
      <c r="I1802" s="455" t="s">
        <v>3564</v>
      </c>
      <c r="J1802" s="465" t="s">
        <v>942</v>
      </c>
      <c r="K1802" s="489" t="s">
        <v>1188</v>
      </c>
      <c r="L1802" s="511" t="s">
        <v>4137</v>
      </c>
      <c r="M1802" s="465">
        <v>191197170</v>
      </c>
      <c r="N1802" s="608">
        <v>45161</v>
      </c>
      <c r="O1802" s="512">
        <f t="shared" si="85"/>
        <v>8</v>
      </c>
      <c r="P1802" s="512">
        <f t="shared" si="86"/>
        <v>8</v>
      </c>
      <c r="Q1802" s="498" t="str">
        <f t="shared" si="87"/>
        <v>Gastos_Gerais</v>
      </c>
    </row>
    <row r="1803" spans="1:17" hidden="1" x14ac:dyDescent="0.2">
      <c r="A1803" s="505">
        <v>6648</v>
      </c>
      <c r="B1803" s="506">
        <v>45161</v>
      </c>
      <c r="C1803" s="536">
        <v>45139</v>
      </c>
      <c r="D1803" s="508" t="s">
        <v>264</v>
      </c>
      <c r="E1803" s="520" t="s">
        <v>392</v>
      </c>
      <c r="F1803" s="460">
        <v>236</v>
      </c>
      <c r="G1803" s="510" t="s">
        <v>7350</v>
      </c>
      <c r="H1803" s="455" t="s">
        <v>414</v>
      </c>
      <c r="I1803" s="455" t="s">
        <v>6058</v>
      </c>
      <c r="J1803" s="465" t="s">
        <v>2238</v>
      </c>
      <c r="K1803" s="489" t="s">
        <v>1188</v>
      </c>
      <c r="L1803" s="511" t="s">
        <v>4137</v>
      </c>
      <c r="M1803" s="465">
        <v>191197170</v>
      </c>
      <c r="N1803" s="608">
        <v>45161</v>
      </c>
      <c r="O1803" s="512">
        <f t="shared" si="85"/>
        <v>8</v>
      </c>
      <c r="P1803" s="512">
        <f t="shared" si="86"/>
        <v>8</v>
      </c>
      <c r="Q1803" s="498" t="str">
        <f t="shared" si="87"/>
        <v>Gastos_Gerais</v>
      </c>
    </row>
    <row r="1804" spans="1:17" ht="48" hidden="1" x14ac:dyDescent="0.2">
      <c r="A1804" s="505">
        <v>6649</v>
      </c>
      <c r="B1804" s="506">
        <v>45161</v>
      </c>
      <c r="C1804" s="536">
        <v>45139</v>
      </c>
      <c r="D1804" s="508" t="s">
        <v>264</v>
      </c>
      <c r="E1804" s="520" t="s">
        <v>293</v>
      </c>
      <c r="F1804" s="460">
        <v>2700</v>
      </c>
      <c r="G1804" s="510" t="s">
        <v>8136</v>
      </c>
      <c r="H1804" s="455" t="s">
        <v>302</v>
      </c>
      <c r="I1804" s="455" t="s">
        <v>8137</v>
      </c>
      <c r="J1804" s="465" t="s">
        <v>8138</v>
      </c>
      <c r="K1804" s="489" t="s">
        <v>1188</v>
      </c>
      <c r="L1804" s="511" t="s">
        <v>4137</v>
      </c>
      <c r="M1804" s="465">
        <v>191197170</v>
      </c>
      <c r="N1804" s="608">
        <v>45161</v>
      </c>
      <c r="O1804" s="512">
        <f t="shared" si="85"/>
        <v>8</v>
      </c>
      <c r="P1804" s="512">
        <f t="shared" si="86"/>
        <v>8</v>
      </c>
      <c r="Q1804" s="498" t="str">
        <f t="shared" si="87"/>
        <v>Gastos_Gerais</v>
      </c>
    </row>
    <row r="1805" spans="1:17" ht="24" hidden="1" x14ac:dyDescent="0.2">
      <c r="A1805" s="505">
        <v>6650</v>
      </c>
      <c r="B1805" s="532">
        <v>45161</v>
      </c>
      <c r="C1805" s="533">
        <v>45139</v>
      </c>
      <c r="D1805" s="508" t="s">
        <v>264</v>
      </c>
      <c r="E1805" s="508" t="s">
        <v>136</v>
      </c>
      <c r="F1805" s="460">
        <v>118.8</v>
      </c>
      <c r="G1805" s="508" t="s">
        <v>8139</v>
      </c>
      <c r="H1805" s="455" t="s">
        <v>302</v>
      </c>
      <c r="I1805" s="455" t="s">
        <v>8372</v>
      </c>
      <c r="J1805" s="465" t="s">
        <v>8141</v>
      </c>
      <c r="K1805" s="489" t="s">
        <v>1188</v>
      </c>
      <c r="L1805" s="511" t="s">
        <v>4137</v>
      </c>
      <c r="M1805" s="465">
        <v>191197170</v>
      </c>
      <c r="N1805" s="608">
        <v>45161</v>
      </c>
      <c r="O1805" s="512">
        <f t="shared" si="85"/>
        <v>8</v>
      </c>
      <c r="P1805" s="512">
        <f t="shared" si="86"/>
        <v>8</v>
      </c>
      <c r="Q1805" s="498" t="str">
        <f t="shared" si="87"/>
        <v>Gastos_Gerais</v>
      </c>
    </row>
    <row r="1806" spans="1:17" ht="36" hidden="1" x14ac:dyDescent="0.2">
      <c r="A1806" s="505">
        <v>6651</v>
      </c>
      <c r="B1806" s="532">
        <v>45161</v>
      </c>
      <c r="C1806" s="533">
        <v>45139</v>
      </c>
      <c r="D1806" s="508" t="s">
        <v>141</v>
      </c>
      <c r="E1806" s="508" t="s">
        <v>229</v>
      </c>
      <c r="F1806" s="460">
        <v>433.8</v>
      </c>
      <c r="G1806" s="508" t="s">
        <v>8142</v>
      </c>
      <c r="H1806" s="455" t="s">
        <v>302</v>
      </c>
      <c r="I1806" s="455" t="s">
        <v>8372</v>
      </c>
      <c r="J1806" s="465" t="s">
        <v>8141</v>
      </c>
      <c r="K1806" s="489" t="s">
        <v>1188</v>
      </c>
      <c r="L1806" s="511" t="s">
        <v>4137</v>
      </c>
      <c r="M1806" s="465">
        <v>191197170</v>
      </c>
      <c r="N1806" s="608">
        <v>45161</v>
      </c>
      <c r="O1806" s="512">
        <f t="shared" si="85"/>
        <v>8</v>
      </c>
      <c r="P1806" s="512">
        <f t="shared" si="86"/>
        <v>8</v>
      </c>
      <c r="Q1806" s="498" t="str">
        <f t="shared" si="87"/>
        <v>Aquisição_de_Bens_Permanentes</v>
      </c>
    </row>
    <row r="1807" spans="1:17" ht="24" hidden="1" x14ac:dyDescent="0.2">
      <c r="A1807" s="505">
        <v>6652</v>
      </c>
      <c r="B1807" s="532">
        <v>45161</v>
      </c>
      <c r="C1807" s="533">
        <v>45139</v>
      </c>
      <c r="D1807" s="508" t="s">
        <v>264</v>
      </c>
      <c r="E1807" s="508" t="s">
        <v>208</v>
      </c>
      <c r="F1807" s="460">
        <v>196</v>
      </c>
      <c r="G1807" s="508" t="s">
        <v>7308</v>
      </c>
      <c r="H1807" s="455" t="s">
        <v>414</v>
      </c>
      <c r="I1807" s="455" t="s">
        <v>5175</v>
      </c>
      <c r="J1807" s="465" t="s">
        <v>8143</v>
      </c>
      <c r="K1807" s="489" t="s">
        <v>1157</v>
      </c>
      <c r="L1807" s="465" t="s">
        <v>32</v>
      </c>
      <c r="M1807" s="465">
        <v>2023144</v>
      </c>
      <c r="N1807" s="608">
        <v>45155</v>
      </c>
      <c r="O1807" s="512">
        <f t="shared" si="85"/>
        <v>8</v>
      </c>
      <c r="P1807" s="512">
        <f t="shared" si="86"/>
        <v>8</v>
      </c>
      <c r="Q1807" s="498" t="str">
        <f t="shared" si="87"/>
        <v>Gastos_Gerais</v>
      </c>
    </row>
    <row r="1808" spans="1:17" ht="24" hidden="1" x14ac:dyDescent="0.2">
      <c r="A1808" s="505">
        <v>6653</v>
      </c>
      <c r="B1808" s="532">
        <v>45161</v>
      </c>
      <c r="C1808" s="533">
        <v>45139</v>
      </c>
      <c r="D1808" s="508" t="s">
        <v>264</v>
      </c>
      <c r="E1808" s="508" t="s">
        <v>208</v>
      </c>
      <c r="F1808" s="460">
        <v>790</v>
      </c>
      <c r="G1808" s="508" t="s">
        <v>6773</v>
      </c>
      <c r="H1808" s="455" t="s">
        <v>414</v>
      </c>
      <c r="I1808" s="455" t="s">
        <v>5175</v>
      </c>
      <c r="J1808" s="465" t="s">
        <v>8143</v>
      </c>
      <c r="K1808" s="489" t="s">
        <v>1157</v>
      </c>
      <c r="L1808" s="465" t="s">
        <v>32</v>
      </c>
      <c r="M1808" s="465">
        <v>80</v>
      </c>
      <c r="N1808" s="608">
        <v>45155</v>
      </c>
      <c r="O1808" s="512">
        <f t="shared" si="85"/>
        <v>8</v>
      </c>
      <c r="P1808" s="512">
        <f t="shared" si="86"/>
        <v>8</v>
      </c>
      <c r="Q1808" s="498" t="str">
        <f t="shared" si="87"/>
        <v>Gastos_Gerais</v>
      </c>
    </row>
    <row r="1809" spans="1:17" ht="24" hidden="1" x14ac:dyDescent="0.2">
      <c r="A1809" s="505">
        <v>6654</v>
      </c>
      <c r="B1809" s="532">
        <v>45161</v>
      </c>
      <c r="C1809" s="533">
        <v>45078</v>
      </c>
      <c r="D1809" s="508" t="s">
        <v>264</v>
      </c>
      <c r="E1809" s="508" t="s">
        <v>247</v>
      </c>
      <c r="F1809" s="509">
        <v>380</v>
      </c>
      <c r="G1809" s="508" t="s">
        <v>4565</v>
      </c>
      <c r="H1809" s="455" t="s">
        <v>422</v>
      </c>
      <c r="I1809" s="455" t="s">
        <v>1899</v>
      </c>
      <c r="J1809" s="465" t="s">
        <v>1900</v>
      </c>
      <c r="K1809" s="489" t="s">
        <v>1157</v>
      </c>
      <c r="L1809" s="465" t="s">
        <v>32</v>
      </c>
      <c r="M1809" s="465">
        <v>40158620</v>
      </c>
      <c r="N1809" s="608">
        <v>45153</v>
      </c>
      <c r="O1809" s="512">
        <f t="shared" si="85"/>
        <v>8</v>
      </c>
      <c r="P1809" s="512">
        <f t="shared" si="86"/>
        <v>6</v>
      </c>
      <c r="Q1809" s="498" t="str">
        <f t="shared" si="87"/>
        <v>Gastos_Gerais</v>
      </c>
    </row>
    <row r="1810" spans="1:17" ht="24" hidden="1" x14ac:dyDescent="0.2">
      <c r="A1810" s="505">
        <v>6655</v>
      </c>
      <c r="B1810" s="506">
        <v>45161</v>
      </c>
      <c r="C1810" s="536">
        <v>45139</v>
      </c>
      <c r="D1810" s="508" t="s">
        <v>264</v>
      </c>
      <c r="E1810" s="520" t="s">
        <v>402</v>
      </c>
      <c r="F1810" s="521">
        <v>79.98</v>
      </c>
      <c r="G1810" s="520" t="s">
        <v>1487</v>
      </c>
      <c r="H1810" s="455" t="s">
        <v>420</v>
      </c>
      <c r="I1810" s="455" t="s">
        <v>5409</v>
      </c>
      <c r="J1810" s="465" t="s">
        <v>5410</v>
      </c>
      <c r="K1810" s="489" t="s">
        <v>1157</v>
      </c>
      <c r="L1810" s="465" t="s">
        <v>32</v>
      </c>
      <c r="M1810" s="465">
        <v>5756</v>
      </c>
      <c r="N1810" s="608">
        <v>45155</v>
      </c>
      <c r="O1810" s="512">
        <f t="shared" si="85"/>
        <v>8</v>
      </c>
      <c r="P1810" s="512">
        <f t="shared" si="86"/>
        <v>8</v>
      </c>
      <c r="Q1810" s="498" t="str">
        <f t="shared" si="87"/>
        <v>Gastos_Gerais</v>
      </c>
    </row>
    <row r="1811" spans="1:17" ht="24" hidden="1" x14ac:dyDescent="0.2">
      <c r="A1811" s="505">
        <v>6656</v>
      </c>
      <c r="B1811" s="506">
        <v>45161</v>
      </c>
      <c r="C1811" s="536">
        <v>45139</v>
      </c>
      <c r="D1811" s="520" t="s">
        <v>33</v>
      </c>
      <c r="E1811" s="520" t="s">
        <v>324</v>
      </c>
      <c r="F1811" s="521">
        <v>0.03</v>
      </c>
      <c r="G1811" s="455" t="s">
        <v>7584</v>
      </c>
      <c r="H1811" s="456" t="s">
        <v>302</v>
      </c>
      <c r="I1811" s="461" t="s">
        <v>1509</v>
      </c>
      <c r="J1811" s="425" t="s">
        <v>1510</v>
      </c>
      <c r="K1811" s="425" t="s">
        <v>4035</v>
      </c>
      <c r="L1811" s="426" t="s">
        <v>1255</v>
      </c>
      <c r="M1811" s="610" t="s">
        <v>425</v>
      </c>
      <c r="N1811" s="506">
        <v>45161</v>
      </c>
      <c r="O1811" s="512">
        <f t="shared" si="85"/>
        <v>8</v>
      </c>
      <c r="P1811" s="512">
        <f t="shared" si="86"/>
        <v>8</v>
      </c>
      <c r="Q1811" s="498" t="str">
        <f t="shared" si="87"/>
        <v>Receitas</v>
      </c>
    </row>
    <row r="1812" spans="1:17" ht="24" hidden="1" x14ac:dyDescent="0.2">
      <c r="A1812" s="505">
        <v>6657</v>
      </c>
      <c r="B1812" s="506">
        <v>45162</v>
      </c>
      <c r="C1812" s="536">
        <v>45139</v>
      </c>
      <c r="D1812" s="508" t="s">
        <v>264</v>
      </c>
      <c r="E1812" s="520" t="s">
        <v>402</v>
      </c>
      <c r="F1812" s="521">
        <v>42</v>
      </c>
      <c r="G1812" s="520" t="s">
        <v>1487</v>
      </c>
      <c r="H1812" s="455" t="s">
        <v>416</v>
      </c>
      <c r="I1812" s="510" t="s">
        <v>6452</v>
      </c>
      <c r="J1812" s="465" t="s">
        <v>4902</v>
      </c>
      <c r="K1812" s="489" t="s">
        <v>1157</v>
      </c>
      <c r="L1812" s="465" t="s">
        <v>32</v>
      </c>
      <c r="M1812" s="465">
        <v>39</v>
      </c>
      <c r="N1812" s="608">
        <v>45154</v>
      </c>
      <c r="O1812" s="512">
        <f t="shared" si="85"/>
        <v>8</v>
      </c>
      <c r="P1812" s="512">
        <f t="shared" si="86"/>
        <v>8</v>
      </c>
      <c r="Q1812" s="498" t="str">
        <f t="shared" si="87"/>
        <v>Gastos_Gerais</v>
      </c>
    </row>
    <row r="1813" spans="1:17" hidden="1" x14ac:dyDescent="0.2">
      <c r="A1813" s="505">
        <v>6658</v>
      </c>
      <c r="B1813" s="506">
        <v>45162</v>
      </c>
      <c r="C1813" s="536">
        <v>45108</v>
      </c>
      <c r="D1813" s="508" t="s">
        <v>264</v>
      </c>
      <c r="E1813" s="520" t="s">
        <v>83</v>
      </c>
      <c r="F1813" s="521">
        <v>4697.79</v>
      </c>
      <c r="G1813" s="520" t="s">
        <v>83</v>
      </c>
      <c r="H1813" s="455" t="s">
        <v>421</v>
      </c>
      <c r="I1813" s="510" t="s">
        <v>7516</v>
      </c>
      <c r="J1813" s="465" t="s">
        <v>1162</v>
      </c>
      <c r="K1813" s="489" t="s">
        <v>1157</v>
      </c>
      <c r="L1813" s="465" t="s">
        <v>32</v>
      </c>
      <c r="M1813" s="465">
        <v>59532555</v>
      </c>
      <c r="N1813" s="608">
        <v>45161</v>
      </c>
      <c r="O1813" s="512">
        <f t="shared" si="85"/>
        <v>8</v>
      </c>
      <c r="P1813" s="512">
        <f t="shared" si="86"/>
        <v>7</v>
      </c>
      <c r="Q1813" s="498" t="str">
        <f t="shared" si="87"/>
        <v>Gastos_Gerais</v>
      </c>
    </row>
    <row r="1814" spans="1:17" ht="25.5" hidden="1" x14ac:dyDescent="0.2">
      <c r="A1814" s="505">
        <v>6659</v>
      </c>
      <c r="B1814" s="506">
        <v>45162</v>
      </c>
      <c r="C1814" s="536">
        <v>45139</v>
      </c>
      <c r="D1814" s="520" t="s">
        <v>176</v>
      </c>
      <c r="E1814" s="520" t="s">
        <v>10</v>
      </c>
      <c r="F1814" s="521">
        <v>196</v>
      </c>
      <c r="G1814" s="510" t="s">
        <v>4306</v>
      </c>
      <c r="H1814" s="455" t="s">
        <v>416</v>
      </c>
      <c r="I1814" s="455" t="s">
        <v>5458</v>
      </c>
      <c r="J1814" s="465" t="s">
        <v>4103</v>
      </c>
      <c r="K1814" s="489" t="s">
        <v>1217</v>
      </c>
      <c r="L1814" s="465" t="s">
        <v>1218</v>
      </c>
      <c r="M1814" s="465" t="s">
        <v>8144</v>
      </c>
      <c r="N1814" s="608">
        <v>45161</v>
      </c>
      <c r="O1814" s="512">
        <f t="shared" si="85"/>
        <v>8</v>
      </c>
      <c r="P1814" s="512">
        <f t="shared" si="86"/>
        <v>8</v>
      </c>
      <c r="Q1814" s="498" t="str">
        <f t="shared" si="87"/>
        <v>Gastos_com_Pessoal</v>
      </c>
    </row>
    <row r="1815" spans="1:17" ht="24" hidden="1" x14ac:dyDescent="0.2">
      <c r="A1815" s="505">
        <v>6660</v>
      </c>
      <c r="B1815" s="506">
        <v>45162</v>
      </c>
      <c r="C1815" s="536">
        <v>45139</v>
      </c>
      <c r="D1815" s="508" t="s">
        <v>264</v>
      </c>
      <c r="E1815" s="520" t="s">
        <v>293</v>
      </c>
      <c r="F1815" s="521">
        <v>180</v>
      </c>
      <c r="G1815" s="520" t="s">
        <v>8373</v>
      </c>
      <c r="H1815" s="455" t="s">
        <v>414</v>
      </c>
      <c r="I1815" s="455" t="s">
        <v>8145</v>
      </c>
      <c r="J1815" s="465" t="s">
        <v>8146</v>
      </c>
      <c r="K1815" s="489" t="s">
        <v>1157</v>
      </c>
      <c r="L1815" s="465" t="s">
        <v>32</v>
      </c>
      <c r="M1815" s="465">
        <v>457</v>
      </c>
      <c r="N1815" s="608">
        <v>45160</v>
      </c>
      <c r="O1815" s="512">
        <f t="shared" si="85"/>
        <v>8</v>
      </c>
      <c r="P1815" s="512">
        <f t="shared" si="86"/>
        <v>8</v>
      </c>
      <c r="Q1815" s="498" t="str">
        <f t="shared" si="87"/>
        <v>Gastos_Gerais</v>
      </c>
    </row>
    <row r="1816" spans="1:17" ht="24" hidden="1" x14ac:dyDescent="0.2">
      <c r="A1816" s="505">
        <v>6661</v>
      </c>
      <c r="B1816" s="506">
        <v>45162</v>
      </c>
      <c r="C1816" s="536">
        <v>45139</v>
      </c>
      <c r="D1816" s="508" t="s">
        <v>264</v>
      </c>
      <c r="E1816" s="520" t="s">
        <v>208</v>
      </c>
      <c r="F1816" s="521">
        <v>76.06</v>
      </c>
      <c r="G1816" s="520" t="s">
        <v>8374</v>
      </c>
      <c r="H1816" s="455" t="s">
        <v>422</v>
      </c>
      <c r="I1816" s="455" t="s">
        <v>7632</v>
      </c>
      <c r="J1816" s="465" t="s">
        <v>6118</v>
      </c>
      <c r="K1816" s="489" t="s">
        <v>1157</v>
      </c>
      <c r="L1816" s="465" t="s">
        <v>32</v>
      </c>
      <c r="M1816" s="465">
        <v>76843</v>
      </c>
      <c r="N1816" s="608">
        <v>45161</v>
      </c>
      <c r="O1816" s="512">
        <f t="shared" si="85"/>
        <v>8</v>
      </c>
      <c r="P1816" s="512">
        <f t="shared" si="86"/>
        <v>8</v>
      </c>
      <c r="Q1816" s="498" t="str">
        <f t="shared" si="87"/>
        <v>Gastos_Gerais</v>
      </c>
    </row>
    <row r="1817" spans="1:17" ht="36" hidden="1" x14ac:dyDescent="0.2">
      <c r="A1817" s="505">
        <v>6662</v>
      </c>
      <c r="B1817" s="506">
        <v>45162</v>
      </c>
      <c r="C1817" s="536">
        <v>45139</v>
      </c>
      <c r="D1817" s="508" t="s">
        <v>264</v>
      </c>
      <c r="E1817" s="520" t="s">
        <v>293</v>
      </c>
      <c r="F1817" s="521">
        <v>360</v>
      </c>
      <c r="G1817" s="520" t="s">
        <v>8375</v>
      </c>
      <c r="H1817" s="455" t="s">
        <v>414</v>
      </c>
      <c r="I1817" s="455" t="s">
        <v>8147</v>
      </c>
      <c r="J1817" s="465" t="s">
        <v>8148</v>
      </c>
      <c r="K1817" s="489" t="s">
        <v>1157</v>
      </c>
      <c r="L1817" s="465" t="s">
        <v>32</v>
      </c>
      <c r="M1817" s="465">
        <v>23484</v>
      </c>
      <c r="N1817" s="608">
        <v>45162</v>
      </c>
      <c r="O1817" s="512">
        <f t="shared" si="85"/>
        <v>8</v>
      </c>
      <c r="P1817" s="512">
        <f t="shared" si="86"/>
        <v>8</v>
      </c>
      <c r="Q1817" s="498" t="str">
        <f t="shared" si="87"/>
        <v>Gastos_Gerais</v>
      </c>
    </row>
    <row r="1818" spans="1:17" hidden="1" x14ac:dyDescent="0.2">
      <c r="A1818" s="505">
        <v>6663</v>
      </c>
      <c r="B1818" s="506">
        <v>45162</v>
      </c>
      <c r="C1818" s="536">
        <v>45139</v>
      </c>
      <c r="D1818" s="508" t="s">
        <v>264</v>
      </c>
      <c r="E1818" s="520" t="s">
        <v>208</v>
      </c>
      <c r="F1818" s="521">
        <v>74.75</v>
      </c>
      <c r="G1818" s="520" t="s">
        <v>7461</v>
      </c>
      <c r="H1818" s="455" t="s">
        <v>422</v>
      </c>
      <c r="I1818" s="455" t="s">
        <v>7632</v>
      </c>
      <c r="J1818" s="465" t="s">
        <v>6118</v>
      </c>
      <c r="K1818" s="489" t="s">
        <v>1157</v>
      </c>
      <c r="L1818" s="465" t="s">
        <v>32</v>
      </c>
      <c r="M1818" s="465">
        <v>20853</v>
      </c>
      <c r="N1818" s="608">
        <v>45161</v>
      </c>
      <c r="O1818" s="512">
        <f t="shared" si="85"/>
        <v>8</v>
      </c>
      <c r="P1818" s="512">
        <f t="shared" si="86"/>
        <v>8</v>
      </c>
      <c r="Q1818" s="498" t="str">
        <f t="shared" si="87"/>
        <v>Gastos_Gerais</v>
      </c>
    </row>
    <row r="1819" spans="1:17" ht="36" hidden="1" x14ac:dyDescent="0.2">
      <c r="A1819" s="505">
        <v>6664</v>
      </c>
      <c r="B1819" s="506">
        <v>45162</v>
      </c>
      <c r="C1819" s="536">
        <v>45139</v>
      </c>
      <c r="D1819" s="508" t="s">
        <v>264</v>
      </c>
      <c r="E1819" s="520" t="s">
        <v>293</v>
      </c>
      <c r="F1819" s="521">
        <v>360</v>
      </c>
      <c r="G1819" s="520" t="s">
        <v>8375</v>
      </c>
      <c r="H1819" s="455" t="s">
        <v>414</v>
      </c>
      <c r="I1819" s="455" t="s">
        <v>8145</v>
      </c>
      <c r="J1819" s="465" t="s">
        <v>8146</v>
      </c>
      <c r="K1819" s="489" t="s">
        <v>1157</v>
      </c>
      <c r="L1819" s="465" t="s">
        <v>32</v>
      </c>
      <c r="M1819" s="465">
        <v>458</v>
      </c>
      <c r="N1819" s="608">
        <v>45160</v>
      </c>
      <c r="O1819" s="512">
        <f t="shared" si="85"/>
        <v>8</v>
      </c>
      <c r="P1819" s="512">
        <f t="shared" si="86"/>
        <v>8</v>
      </c>
      <c r="Q1819" s="498" t="str">
        <f t="shared" si="87"/>
        <v>Gastos_Gerais</v>
      </c>
    </row>
    <row r="1820" spans="1:17" ht="48" hidden="1" x14ac:dyDescent="0.2">
      <c r="A1820" s="505">
        <v>6665</v>
      </c>
      <c r="B1820" s="506">
        <v>45162</v>
      </c>
      <c r="C1820" s="536">
        <v>45139</v>
      </c>
      <c r="D1820" s="508" t="s">
        <v>264</v>
      </c>
      <c r="E1820" s="520" t="s">
        <v>293</v>
      </c>
      <c r="F1820" s="521">
        <v>20</v>
      </c>
      <c r="G1820" s="520" t="s">
        <v>8149</v>
      </c>
      <c r="H1820" s="455" t="s">
        <v>414</v>
      </c>
      <c r="I1820" s="455" t="s">
        <v>8150</v>
      </c>
      <c r="J1820" s="465" t="s">
        <v>535</v>
      </c>
      <c r="K1820" s="489" t="s">
        <v>1188</v>
      </c>
      <c r="L1820" s="511" t="s">
        <v>4137</v>
      </c>
      <c r="M1820" s="465">
        <v>191357592</v>
      </c>
      <c r="N1820" s="608">
        <v>45162</v>
      </c>
      <c r="O1820" s="512">
        <f t="shared" si="85"/>
        <v>8</v>
      </c>
      <c r="P1820" s="512">
        <f t="shared" si="86"/>
        <v>8</v>
      </c>
      <c r="Q1820" s="498" t="str">
        <f t="shared" si="87"/>
        <v>Gastos_Gerais</v>
      </c>
    </row>
    <row r="1821" spans="1:17" ht="48" hidden="1" x14ac:dyDescent="0.2">
      <c r="A1821" s="505">
        <v>6666</v>
      </c>
      <c r="B1821" s="506">
        <v>45162</v>
      </c>
      <c r="C1821" s="536">
        <v>45139</v>
      </c>
      <c r="D1821" s="508" t="s">
        <v>264</v>
      </c>
      <c r="E1821" s="520" t="s">
        <v>293</v>
      </c>
      <c r="F1821" s="521">
        <v>202</v>
      </c>
      <c r="G1821" s="520" t="s">
        <v>8151</v>
      </c>
      <c r="H1821" s="455" t="s">
        <v>421</v>
      </c>
      <c r="I1821" s="455" t="s">
        <v>6986</v>
      </c>
      <c r="J1821" s="465" t="s">
        <v>439</v>
      </c>
      <c r="K1821" s="489" t="s">
        <v>1188</v>
      </c>
      <c r="L1821" s="511" t="s">
        <v>4137</v>
      </c>
      <c r="M1821" s="465">
        <v>191357592</v>
      </c>
      <c r="N1821" s="608">
        <v>45162</v>
      </c>
      <c r="O1821" s="512">
        <f t="shared" si="85"/>
        <v>8</v>
      </c>
      <c r="P1821" s="512">
        <f t="shared" si="86"/>
        <v>8</v>
      </c>
      <c r="Q1821" s="498" t="str">
        <f t="shared" si="87"/>
        <v>Gastos_Gerais</v>
      </c>
    </row>
    <row r="1822" spans="1:17" ht="24" hidden="1" x14ac:dyDescent="0.2">
      <c r="A1822" s="505">
        <v>6667</v>
      </c>
      <c r="B1822" s="506">
        <v>45162</v>
      </c>
      <c r="C1822" s="536">
        <v>45139</v>
      </c>
      <c r="D1822" s="508" t="s">
        <v>264</v>
      </c>
      <c r="E1822" s="520" t="s">
        <v>293</v>
      </c>
      <c r="F1822" s="521">
        <v>14.8</v>
      </c>
      <c r="G1822" s="520" t="s">
        <v>8376</v>
      </c>
      <c r="H1822" s="455" t="s">
        <v>420</v>
      </c>
      <c r="I1822" s="455" t="s">
        <v>7700</v>
      </c>
      <c r="J1822" s="465" t="s">
        <v>6694</v>
      </c>
      <c r="K1822" s="489" t="s">
        <v>1188</v>
      </c>
      <c r="L1822" s="511" t="s">
        <v>4137</v>
      </c>
      <c r="M1822" s="465">
        <v>191357592</v>
      </c>
      <c r="N1822" s="608">
        <v>45162</v>
      </c>
      <c r="O1822" s="512">
        <f t="shared" si="85"/>
        <v>8</v>
      </c>
      <c r="P1822" s="512">
        <f t="shared" si="86"/>
        <v>8</v>
      </c>
      <c r="Q1822" s="498" t="str">
        <f t="shared" si="87"/>
        <v>Gastos_Gerais</v>
      </c>
    </row>
    <row r="1823" spans="1:17" ht="24" hidden="1" x14ac:dyDescent="0.2">
      <c r="A1823" s="505">
        <v>6668</v>
      </c>
      <c r="B1823" s="506">
        <v>45162</v>
      </c>
      <c r="C1823" s="536">
        <v>45139</v>
      </c>
      <c r="D1823" s="508" t="s">
        <v>264</v>
      </c>
      <c r="E1823" s="520" t="s">
        <v>293</v>
      </c>
      <c r="F1823" s="521">
        <v>75</v>
      </c>
      <c r="G1823" s="520" t="s">
        <v>7699</v>
      </c>
      <c r="H1823" s="455" t="s">
        <v>420</v>
      </c>
      <c r="I1823" s="455" t="s">
        <v>7700</v>
      </c>
      <c r="J1823" s="465" t="s">
        <v>6694</v>
      </c>
      <c r="K1823" s="489" t="s">
        <v>1188</v>
      </c>
      <c r="L1823" s="511" t="s">
        <v>4137</v>
      </c>
      <c r="M1823" s="465">
        <v>191357592</v>
      </c>
      <c r="N1823" s="608">
        <v>45162</v>
      </c>
      <c r="O1823" s="512">
        <f t="shared" si="85"/>
        <v>8</v>
      </c>
      <c r="P1823" s="512">
        <f t="shared" si="86"/>
        <v>8</v>
      </c>
      <c r="Q1823" s="498" t="str">
        <f t="shared" si="87"/>
        <v>Gastos_Gerais</v>
      </c>
    </row>
    <row r="1824" spans="1:17" ht="48" hidden="1" x14ac:dyDescent="0.2">
      <c r="A1824" s="505">
        <v>6669</v>
      </c>
      <c r="B1824" s="506">
        <v>45162</v>
      </c>
      <c r="C1824" s="536">
        <v>45139</v>
      </c>
      <c r="D1824" s="508" t="s">
        <v>264</v>
      </c>
      <c r="E1824" s="520" t="s">
        <v>293</v>
      </c>
      <c r="F1824" s="521">
        <v>600</v>
      </c>
      <c r="G1824" s="520" t="s">
        <v>7938</v>
      </c>
      <c r="H1824" s="455" t="s">
        <v>417</v>
      </c>
      <c r="I1824" s="510" t="s">
        <v>6899</v>
      </c>
      <c r="J1824" s="465" t="s">
        <v>497</v>
      </c>
      <c r="K1824" s="489" t="s">
        <v>1188</v>
      </c>
      <c r="L1824" s="511" t="s">
        <v>4137</v>
      </c>
      <c r="M1824" s="465">
        <v>191357592</v>
      </c>
      <c r="N1824" s="608">
        <v>45162</v>
      </c>
      <c r="O1824" s="512">
        <f t="shared" si="85"/>
        <v>8</v>
      </c>
      <c r="P1824" s="512">
        <f t="shared" si="86"/>
        <v>8</v>
      </c>
      <c r="Q1824" s="498" t="str">
        <f t="shared" si="87"/>
        <v>Gastos_Gerais</v>
      </c>
    </row>
    <row r="1825" spans="1:17" ht="48" hidden="1" x14ac:dyDescent="0.2">
      <c r="A1825" s="505">
        <v>6670</v>
      </c>
      <c r="B1825" s="506">
        <v>45162</v>
      </c>
      <c r="C1825" s="536">
        <v>45139</v>
      </c>
      <c r="D1825" s="508" t="s">
        <v>264</v>
      </c>
      <c r="E1825" s="520" t="s">
        <v>211</v>
      </c>
      <c r="F1825" s="521">
        <v>216.85</v>
      </c>
      <c r="G1825" s="520" t="s">
        <v>7939</v>
      </c>
      <c r="H1825" s="455" t="s">
        <v>417</v>
      </c>
      <c r="I1825" s="510" t="s">
        <v>6899</v>
      </c>
      <c r="J1825" s="465" t="s">
        <v>497</v>
      </c>
      <c r="K1825" s="489" t="s">
        <v>1188</v>
      </c>
      <c r="L1825" s="511" t="s">
        <v>4137</v>
      </c>
      <c r="M1825" s="465">
        <v>191357592</v>
      </c>
      <c r="N1825" s="608">
        <v>45162</v>
      </c>
      <c r="O1825" s="512">
        <f t="shared" si="85"/>
        <v>8</v>
      </c>
      <c r="P1825" s="512">
        <f t="shared" si="86"/>
        <v>8</v>
      </c>
      <c r="Q1825" s="498" t="str">
        <f t="shared" si="87"/>
        <v>Gastos_Gerais</v>
      </c>
    </row>
    <row r="1826" spans="1:17" ht="36" hidden="1" x14ac:dyDescent="0.2">
      <c r="A1826" s="505">
        <v>6671</v>
      </c>
      <c r="B1826" s="506">
        <v>45162</v>
      </c>
      <c r="C1826" s="536">
        <v>45139</v>
      </c>
      <c r="D1826" s="508" t="s">
        <v>264</v>
      </c>
      <c r="E1826" s="520" t="s">
        <v>293</v>
      </c>
      <c r="F1826" s="521">
        <v>600</v>
      </c>
      <c r="G1826" s="520" t="s">
        <v>8152</v>
      </c>
      <c r="H1826" s="455" t="s">
        <v>421</v>
      </c>
      <c r="I1826" s="455" t="s">
        <v>8037</v>
      </c>
      <c r="J1826" s="465" t="s">
        <v>1061</v>
      </c>
      <c r="K1826" s="489" t="s">
        <v>1188</v>
      </c>
      <c r="L1826" s="511" t="s">
        <v>4137</v>
      </c>
      <c r="M1826" s="465">
        <v>191357592</v>
      </c>
      <c r="N1826" s="608">
        <v>45162</v>
      </c>
      <c r="O1826" s="512">
        <f t="shared" si="85"/>
        <v>8</v>
      </c>
      <c r="P1826" s="512">
        <f t="shared" si="86"/>
        <v>8</v>
      </c>
      <c r="Q1826" s="498" t="str">
        <f t="shared" si="87"/>
        <v>Gastos_Gerais</v>
      </c>
    </row>
    <row r="1827" spans="1:17" ht="36" hidden="1" x14ac:dyDescent="0.2">
      <c r="A1827" s="505">
        <v>6672</v>
      </c>
      <c r="B1827" s="506">
        <v>45162</v>
      </c>
      <c r="C1827" s="536">
        <v>45139</v>
      </c>
      <c r="D1827" s="508" t="s">
        <v>264</v>
      </c>
      <c r="E1827" s="520" t="s">
        <v>211</v>
      </c>
      <c r="F1827" s="521">
        <v>216.85</v>
      </c>
      <c r="G1827" s="520" t="s">
        <v>8153</v>
      </c>
      <c r="H1827" s="455" t="s">
        <v>421</v>
      </c>
      <c r="I1827" s="455" t="s">
        <v>8037</v>
      </c>
      <c r="J1827" s="465" t="s">
        <v>1061</v>
      </c>
      <c r="K1827" s="489" t="s">
        <v>1188</v>
      </c>
      <c r="L1827" s="511" t="s">
        <v>4137</v>
      </c>
      <c r="M1827" s="465">
        <v>191357592</v>
      </c>
      <c r="N1827" s="608">
        <v>45162</v>
      </c>
      <c r="O1827" s="512">
        <f t="shared" si="85"/>
        <v>8</v>
      </c>
      <c r="P1827" s="512">
        <f t="shared" si="86"/>
        <v>8</v>
      </c>
      <c r="Q1827" s="498" t="str">
        <f t="shared" si="87"/>
        <v>Gastos_Gerais</v>
      </c>
    </row>
    <row r="1828" spans="1:17" ht="25.5" hidden="1" x14ac:dyDescent="0.2">
      <c r="A1828" s="505">
        <v>6673</v>
      </c>
      <c r="B1828" s="506">
        <v>45162</v>
      </c>
      <c r="C1828" s="536">
        <v>45139</v>
      </c>
      <c r="D1828" s="520" t="s">
        <v>176</v>
      </c>
      <c r="E1828" s="520" t="s">
        <v>261</v>
      </c>
      <c r="F1828" s="521">
        <v>1144.96</v>
      </c>
      <c r="G1828" s="520" t="s">
        <v>1207</v>
      </c>
      <c r="H1828" s="455" t="s">
        <v>416</v>
      </c>
      <c r="I1828" s="455" t="s">
        <v>5458</v>
      </c>
      <c r="J1828" s="465" t="s">
        <v>4103</v>
      </c>
      <c r="K1828" s="489" t="s">
        <v>1188</v>
      </c>
      <c r="L1828" s="511" t="s">
        <v>4137</v>
      </c>
      <c r="M1828" s="465">
        <v>191357592</v>
      </c>
      <c r="N1828" s="608">
        <v>45162</v>
      </c>
      <c r="O1828" s="512">
        <f t="shared" si="85"/>
        <v>8</v>
      </c>
      <c r="P1828" s="512">
        <f t="shared" si="86"/>
        <v>8</v>
      </c>
      <c r="Q1828" s="498" t="str">
        <f t="shared" si="87"/>
        <v>Gastos_com_Pessoal</v>
      </c>
    </row>
    <row r="1829" spans="1:17" ht="25.5" hidden="1" x14ac:dyDescent="0.2">
      <c r="A1829" s="505">
        <v>6674</v>
      </c>
      <c r="B1829" s="506">
        <v>45162</v>
      </c>
      <c r="C1829" s="536">
        <v>45139</v>
      </c>
      <c r="D1829" s="520" t="s">
        <v>176</v>
      </c>
      <c r="E1829" s="520" t="s">
        <v>280</v>
      </c>
      <c r="F1829" s="521">
        <v>1144.96</v>
      </c>
      <c r="G1829" s="520" t="s">
        <v>1209</v>
      </c>
      <c r="H1829" s="455" t="s">
        <v>416</v>
      </c>
      <c r="I1829" s="455" t="s">
        <v>5458</v>
      </c>
      <c r="J1829" s="465" t="s">
        <v>4103</v>
      </c>
      <c r="K1829" s="489" t="s">
        <v>1188</v>
      </c>
      <c r="L1829" s="511" t="s">
        <v>4137</v>
      </c>
      <c r="M1829" s="465">
        <v>191357592</v>
      </c>
      <c r="N1829" s="608">
        <v>45162</v>
      </c>
      <c r="O1829" s="512">
        <f t="shared" si="85"/>
        <v>8</v>
      </c>
      <c r="P1829" s="512">
        <f t="shared" si="86"/>
        <v>8</v>
      </c>
      <c r="Q1829" s="498" t="str">
        <f t="shared" si="87"/>
        <v>Gastos_com_Pessoal</v>
      </c>
    </row>
    <row r="1830" spans="1:17" ht="25.5" hidden="1" x14ac:dyDescent="0.2">
      <c r="A1830" s="505">
        <v>6675</v>
      </c>
      <c r="B1830" s="506">
        <v>45162</v>
      </c>
      <c r="C1830" s="536">
        <v>45139</v>
      </c>
      <c r="D1830" s="520" t="s">
        <v>176</v>
      </c>
      <c r="E1830" s="520" t="s">
        <v>262</v>
      </c>
      <c r="F1830" s="521">
        <v>381.65</v>
      </c>
      <c r="G1830" s="520" t="s">
        <v>1210</v>
      </c>
      <c r="H1830" s="455" t="s">
        <v>416</v>
      </c>
      <c r="I1830" s="455" t="s">
        <v>5458</v>
      </c>
      <c r="J1830" s="465" t="s">
        <v>4103</v>
      </c>
      <c r="K1830" s="489" t="s">
        <v>1188</v>
      </c>
      <c r="L1830" s="511" t="s">
        <v>4137</v>
      </c>
      <c r="M1830" s="465">
        <v>191357592</v>
      </c>
      <c r="N1830" s="608">
        <v>45162</v>
      </c>
      <c r="O1830" s="512">
        <f t="shared" si="85"/>
        <v>8</v>
      </c>
      <c r="P1830" s="512">
        <f t="shared" si="86"/>
        <v>8</v>
      </c>
      <c r="Q1830" s="498" t="str">
        <f t="shared" si="87"/>
        <v>Gastos_com_Pessoal</v>
      </c>
    </row>
    <row r="1831" spans="1:17" ht="36" hidden="1" x14ac:dyDescent="0.2">
      <c r="A1831" s="505">
        <v>6676</v>
      </c>
      <c r="B1831" s="506">
        <v>45162</v>
      </c>
      <c r="C1831" s="536">
        <v>45139</v>
      </c>
      <c r="D1831" s="520" t="s">
        <v>176</v>
      </c>
      <c r="E1831" s="520" t="s">
        <v>169</v>
      </c>
      <c r="F1831" s="521">
        <v>1112.07</v>
      </c>
      <c r="G1831" s="520" t="s">
        <v>1211</v>
      </c>
      <c r="H1831" s="455" t="s">
        <v>416</v>
      </c>
      <c r="I1831" s="455" t="s">
        <v>5458</v>
      </c>
      <c r="J1831" s="465" t="s">
        <v>4103</v>
      </c>
      <c r="K1831" s="489" t="s">
        <v>1188</v>
      </c>
      <c r="L1831" s="511" t="s">
        <v>4137</v>
      </c>
      <c r="M1831" s="465">
        <v>191357592</v>
      </c>
      <c r="N1831" s="608">
        <v>45162</v>
      </c>
      <c r="O1831" s="512">
        <f t="shared" si="85"/>
        <v>8</v>
      </c>
      <c r="P1831" s="512">
        <f t="shared" si="86"/>
        <v>8</v>
      </c>
      <c r="Q1831" s="498" t="str">
        <f t="shared" si="87"/>
        <v>Gastos_com_Pessoal</v>
      </c>
    </row>
    <row r="1832" spans="1:17" ht="25.5" hidden="1" x14ac:dyDescent="0.2">
      <c r="A1832" s="505">
        <v>6677</v>
      </c>
      <c r="B1832" s="506">
        <v>45162</v>
      </c>
      <c r="C1832" s="536">
        <v>45139</v>
      </c>
      <c r="D1832" s="520" t="s">
        <v>176</v>
      </c>
      <c r="E1832" s="520" t="s">
        <v>261</v>
      </c>
      <c r="F1832" s="521">
        <v>1063.4000000000001</v>
      </c>
      <c r="G1832" s="520" t="s">
        <v>1207</v>
      </c>
      <c r="H1832" s="455" t="s">
        <v>417</v>
      </c>
      <c r="I1832" s="455" t="s">
        <v>6903</v>
      </c>
      <c r="J1832" s="465" t="s">
        <v>1091</v>
      </c>
      <c r="K1832" s="489" t="s">
        <v>1188</v>
      </c>
      <c r="L1832" s="511" t="s">
        <v>4137</v>
      </c>
      <c r="M1832" s="465">
        <v>191357592</v>
      </c>
      <c r="N1832" s="608">
        <v>45162</v>
      </c>
      <c r="O1832" s="512">
        <f t="shared" si="85"/>
        <v>8</v>
      </c>
      <c r="P1832" s="512">
        <f t="shared" si="86"/>
        <v>8</v>
      </c>
      <c r="Q1832" s="498" t="str">
        <f t="shared" si="87"/>
        <v>Gastos_com_Pessoal</v>
      </c>
    </row>
    <row r="1833" spans="1:17" ht="25.5" hidden="1" x14ac:dyDescent="0.2">
      <c r="A1833" s="505">
        <v>6678</v>
      </c>
      <c r="B1833" s="506">
        <v>45162</v>
      </c>
      <c r="C1833" s="464">
        <v>45139</v>
      </c>
      <c r="D1833" s="508" t="s">
        <v>176</v>
      </c>
      <c r="E1833" s="455" t="s">
        <v>280</v>
      </c>
      <c r="F1833" s="460">
        <v>1329.25</v>
      </c>
      <c r="G1833" s="455" t="s">
        <v>1209</v>
      </c>
      <c r="H1833" s="455" t="s">
        <v>417</v>
      </c>
      <c r="I1833" s="455" t="s">
        <v>6903</v>
      </c>
      <c r="J1833" s="486" t="s">
        <v>1091</v>
      </c>
      <c r="K1833" s="489" t="s">
        <v>1188</v>
      </c>
      <c r="L1833" s="511" t="s">
        <v>4137</v>
      </c>
      <c r="M1833" s="465">
        <v>191357592</v>
      </c>
      <c r="N1833" s="608">
        <v>45162</v>
      </c>
      <c r="O1833" s="512">
        <f t="shared" si="85"/>
        <v>8</v>
      </c>
      <c r="P1833" s="512">
        <f t="shared" si="86"/>
        <v>8</v>
      </c>
      <c r="Q1833" s="498" t="str">
        <f t="shared" si="87"/>
        <v>Gastos_com_Pessoal</v>
      </c>
    </row>
    <row r="1834" spans="1:17" ht="25.5" hidden="1" x14ac:dyDescent="0.2">
      <c r="A1834" s="505">
        <v>6679</v>
      </c>
      <c r="B1834" s="506">
        <v>45162</v>
      </c>
      <c r="C1834" s="464">
        <v>45139</v>
      </c>
      <c r="D1834" s="508" t="s">
        <v>176</v>
      </c>
      <c r="E1834" s="455" t="s">
        <v>262</v>
      </c>
      <c r="F1834" s="460">
        <v>443.08</v>
      </c>
      <c r="G1834" s="455" t="s">
        <v>1210</v>
      </c>
      <c r="H1834" s="455" t="s">
        <v>417</v>
      </c>
      <c r="I1834" s="455" t="s">
        <v>6903</v>
      </c>
      <c r="J1834" s="465" t="s">
        <v>1091</v>
      </c>
      <c r="K1834" s="489" t="s">
        <v>1188</v>
      </c>
      <c r="L1834" s="511" t="s">
        <v>4137</v>
      </c>
      <c r="M1834" s="465">
        <v>191357592</v>
      </c>
      <c r="N1834" s="608">
        <v>45162</v>
      </c>
      <c r="O1834" s="512">
        <f t="shared" si="85"/>
        <v>8</v>
      </c>
      <c r="P1834" s="512">
        <f t="shared" si="86"/>
        <v>8</v>
      </c>
      <c r="Q1834" s="498" t="str">
        <f t="shared" si="87"/>
        <v>Gastos_com_Pessoal</v>
      </c>
    </row>
    <row r="1835" spans="1:17" ht="36" hidden="1" x14ac:dyDescent="0.2">
      <c r="A1835" s="505">
        <v>6680</v>
      </c>
      <c r="B1835" s="506">
        <v>45162</v>
      </c>
      <c r="C1835" s="464">
        <v>45139</v>
      </c>
      <c r="D1835" s="508" t="s">
        <v>176</v>
      </c>
      <c r="E1835" s="455" t="s">
        <v>169</v>
      </c>
      <c r="F1835" s="460">
        <v>926.18</v>
      </c>
      <c r="G1835" s="455" t="s">
        <v>1211</v>
      </c>
      <c r="H1835" s="455" t="s">
        <v>417</v>
      </c>
      <c r="I1835" s="455" t="s">
        <v>6903</v>
      </c>
      <c r="J1835" s="465" t="s">
        <v>1091</v>
      </c>
      <c r="K1835" s="489" t="s">
        <v>1188</v>
      </c>
      <c r="L1835" s="511" t="s">
        <v>4137</v>
      </c>
      <c r="M1835" s="465">
        <v>191357592</v>
      </c>
      <c r="N1835" s="608">
        <v>45162</v>
      </c>
      <c r="O1835" s="512">
        <f t="shared" si="85"/>
        <v>8</v>
      </c>
      <c r="P1835" s="512">
        <f t="shared" si="86"/>
        <v>8</v>
      </c>
      <c r="Q1835" s="498" t="str">
        <f t="shared" si="87"/>
        <v>Gastos_com_Pessoal</v>
      </c>
    </row>
    <row r="1836" spans="1:17" ht="25.5" hidden="1" x14ac:dyDescent="0.2">
      <c r="A1836" s="505">
        <v>6681</v>
      </c>
      <c r="B1836" s="506">
        <v>45162</v>
      </c>
      <c r="C1836" s="464">
        <v>45139</v>
      </c>
      <c r="D1836" s="508" t="s">
        <v>176</v>
      </c>
      <c r="E1836" s="455" t="s">
        <v>262</v>
      </c>
      <c r="F1836" s="460">
        <v>1032.74</v>
      </c>
      <c r="G1836" s="455" t="s">
        <v>8154</v>
      </c>
      <c r="H1836" s="455" t="s">
        <v>1032</v>
      </c>
      <c r="I1836" s="455" t="s">
        <v>8155</v>
      </c>
      <c r="J1836" s="465" t="s">
        <v>580</v>
      </c>
      <c r="K1836" s="489" t="s">
        <v>1188</v>
      </c>
      <c r="L1836" s="511" t="s">
        <v>4137</v>
      </c>
      <c r="M1836" s="465">
        <v>191357592</v>
      </c>
      <c r="N1836" s="608">
        <v>45162</v>
      </c>
      <c r="O1836" s="512">
        <f t="shared" si="85"/>
        <v>8</v>
      </c>
      <c r="P1836" s="512">
        <f t="shared" si="86"/>
        <v>8</v>
      </c>
      <c r="Q1836" s="498" t="str">
        <f t="shared" si="87"/>
        <v>Gastos_com_Pessoal</v>
      </c>
    </row>
    <row r="1837" spans="1:17" ht="25.5" hidden="1" x14ac:dyDescent="0.2">
      <c r="A1837" s="505">
        <v>6682</v>
      </c>
      <c r="B1837" s="506">
        <v>45162</v>
      </c>
      <c r="C1837" s="464">
        <v>45139</v>
      </c>
      <c r="D1837" s="508" t="s">
        <v>176</v>
      </c>
      <c r="E1837" s="455" t="s">
        <v>280</v>
      </c>
      <c r="F1837" s="460">
        <v>2820.62</v>
      </c>
      <c r="G1837" s="455" t="s">
        <v>8156</v>
      </c>
      <c r="H1837" s="455" t="s">
        <v>1032</v>
      </c>
      <c r="I1837" s="455" t="s">
        <v>8155</v>
      </c>
      <c r="J1837" s="465" t="s">
        <v>580</v>
      </c>
      <c r="K1837" s="489" t="s">
        <v>1188</v>
      </c>
      <c r="L1837" s="511" t="s">
        <v>4137</v>
      </c>
      <c r="M1837" s="465">
        <v>191357592</v>
      </c>
      <c r="N1837" s="608">
        <v>45162</v>
      </c>
      <c r="O1837" s="512">
        <f t="shared" si="85"/>
        <v>8</v>
      </c>
      <c r="P1837" s="512">
        <f t="shared" si="86"/>
        <v>8</v>
      </c>
      <c r="Q1837" s="498" t="str">
        <f t="shared" si="87"/>
        <v>Gastos_com_Pessoal</v>
      </c>
    </row>
    <row r="1838" spans="1:17" ht="25.5" hidden="1" x14ac:dyDescent="0.2">
      <c r="A1838" s="505">
        <v>6683</v>
      </c>
      <c r="B1838" s="506">
        <v>45162</v>
      </c>
      <c r="C1838" s="464">
        <v>45139</v>
      </c>
      <c r="D1838" s="520" t="s">
        <v>176</v>
      </c>
      <c r="E1838" s="455" t="s">
        <v>262</v>
      </c>
      <c r="F1838" s="460">
        <v>984.34</v>
      </c>
      <c r="G1838" s="455" t="s">
        <v>8157</v>
      </c>
      <c r="H1838" s="455" t="s">
        <v>1032</v>
      </c>
      <c r="I1838" s="455" t="s">
        <v>8158</v>
      </c>
      <c r="J1838" s="465" t="s">
        <v>499</v>
      </c>
      <c r="K1838" s="489" t="s">
        <v>1188</v>
      </c>
      <c r="L1838" s="511" t="s">
        <v>4137</v>
      </c>
      <c r="M1838" s="465">
        <v>191357592</v>
      </c>
      <c r="N1838" s="608">
        <v>45162</v>
      </c>
      <c r="O1838" s="512">
        <f t="shared" si="85"/>
        <v>8</v>
      </c>
      <c r="P1838" s="512">
        <f t="shared" si="86"/>
        <v>8</v>
      </c>
      <c r="Q1838" s="498" t="str">
        <f t="shared" si="87"/>
        <v>Gastos_com_Pessoal</v>
      </c>
    </row>
    <row r="1839" spans="1:17" ht="25.5" hidden="1" x14ac:dyDescent="0.2">
      <c r="A1839" s="505">
        <v>6684</v>
      </c>
      <c r="B1839" s="506">
        <v>45162</v>
      </c>
      <c r="C1839" s="464">
        <v>45139</v>
      </c>
      <c r="D1839" s="520" t="s">
        <v>176</v>
      </c>
      <c r="E1839" s="455" t="s">
        <v>280</v>
      </c>
      <c r="F1839" s="460">
        <v>2607.15</v>
      </c>
      <c r="G1839" s="455" t="s">
        <v>8159</v>
      </c>
      <c r="H1839" s="455" t="s">
        <v>1032</v>
      </c>
      <c r="I1839" s="455" t="s">
        <v>8158</v>
      </c>
      <c r="J1839" s="465" t="s">
        <v>499</v>
      </c>
      <c r="K1839" s="489" t="s">
        <v>1188</v>
      </c>
      <c r="L1839" s="511" t="s">
        <v>4137</v>
      </c>
      <c r="M1839" s="465">
        <v>191357592</v>
      </c>
      <c r="N1839" s="608">
        <v>45162</v>
      </c>
      <c r="O1839" s="512">
        <f t="shared" si="85"/>
        <v>8</v>
      </c>
      <c r="P1839" s="512">
        <f t="shared" si="86"/>
        <v>8</v>
      </c>
      <c r="Q1839" s="498" t="str">
        <f t="shared" si="87"/>
        <v>Gastos_com_Pessoal</v>
      </c>
    </row>
    <row r="1840" spans="1:17" ht="25.5" hidden="1" x14ac:dyDescent="0.2">
      <c r="A1840" s="505">
        <v>6685</v>
      </c>
      <c r="B1840" s="506">
        <v>45162</v>
      </c>
      <c r="C1840" s="464">
        <v>45139</v>
      </c>
      <c r="D1840" s="520" t="s">
        <v>176</v>
      </c>
      <c r="E1840" s="455" t="s">
        <v>262</v>
      </c>
      <c r="F1840" s="460">
        <v>949.8</v>
      </c>
      <c r="G1840" s="455" t="s">
        <v>8160</v>
      </c>
      <c r="H1840" s="455" t="s">
        <v>1032</v>
      </c>
      <c r="I1840" s="455" t="s">
        <v>8161</v>
      </c>
      <c r="J1840" s="465" t="s">
        <v>580</v>
      </c>
      <c r="K1840" s="489" t="s">
        <v>1188</v>
      </c>
      <c r="L1840" s="511" t="s">
        <v>4137</v>
      </c>
      <c r="M1840" s="465">
        <v>191357592</v>
      </c>
      <c r="N1840" s="608">
        <v>45162</v>
      </c>
      <c r="O1840" s="512">
        <f t="shared" si="85"/>
        <v>8</v>
      </c>
      <c r="P1840" s="512">
        <f t="shared" si="86"/>
        <v>8</v>
      </c>
      <c r="Q1840" s="498" t="str">
        <f t="shared" si="87"/>
        <v>Gastos_com_Pessoal</v>
      </c>
    </row>
    <row r="1841" spans="1:17" ht="25.5" hidden="1" x14ac:dyDescent="0.2">
      <c r="A1841" s="505">
        <v>6686</v>
      </c>
      <c r="B1841" s="506">
        <v>45162</v>
      </c>
      <c r="C1841" s="464">
        <v>45139</v>
      </c>
      <c r="D1841" s="520" t="s">
        <v>176</v>
      </c>
      <c r="E1841" s="455" t="s">
        <v>280</v>
      </c>
      <c r="F1841" s="460">
        <v>2646.32</v>
      </c>
      <c r="G1841" s="455" t="s">
        <v>8162</v>
      </c>
      <c r="H1841" s="455" t="s">
        <v>1032</v>
      </c>
      <c r="I1841" s="455" t="s">
        <v>8163</v>
      </c>
      <c r="J1841" s="465" t="s">
        <v>580</v>
      </c>
      <c r="K1841" s="489" t="s">
        <v>1188</v>
      </c>
      <c r="L1841" s="511" t="s">
        <v>4137</v>
      </c>
      <c r="M1841" s="465">
        <v>191357592</v>
      </c>
      <c r="N1841" s="608">
        <v>45162</v>
      </c>
      <c r="O1841" s="512">
        <f t="shared" si="85"/>
        <v>8</v>
      </c>
      <c r="P1841" s="512">
        <f t="shared" si="86"/>
        <v>8</v>
      </c>
      <c r="Q1841" s="498" t="str">
        <f t="shared" si="87"/>
        <v>Gastos_com_Pessoal</v>
      </c>
    </row>
    <row r="1842" spans="1:17" ht="25.5" hidden="1" x14ac:dyDescent="0.2">
      <c r="A1842" s="505">
        <v>6687</v>
      </c>
      <c r="B1842" s="506">
        <v>45162</v>
      </c>
      <c r="C1842" s="464">
        <v>45139</v>
      </c>
      <c r="D1842" s="520" t="s">
        <v>176</v>
      </c>
      <c r="E1842" s="455" t="s">
        <v>262</v>
      </c>
      <c r="F1842" s="460">
        <v>928.79</v>
      </c>
      <c r="G1842" s="455" t="s">
        <v>8164</v>
      </c>
      <c r="H1842" s="455" t="s">
        <v>1032</v>
      </c>
      <c r="I1842" s="455" t="s">
        <v>8165</v>
      </c>
      <c r="J1842" s="465" t="s">
        <v>8166</v>
      </c>
      <c r="K1842" s="489" t="s">
        <v>1188</v>
      </c>
      <c r="L1842" s="511" t="s">
        <v>4137</v>
      </c>
      <c r="M1842" s="465">
        <v>191357592</v>
      </c>
      <c r="N1842" s="608">
        <v>45162</v>
      </c>
      <c r="O1842" s="512">
        <f t="shared" si="85"/>
        <v>8</v>
      </c>
      <c r="P1842" s="512">
        <f t="shared" si="86"/>
        <v>8</v>
      </c>
      <c r="Q1842" s="498" t="str">
        <f t="shared" si="87"/>
        <v>Gastos_com_Pessoal</v>
      </c>
    </row>
    <row r="1843" spans="1:17" ht="25.5" hidden="1" x14ac:dyDescent="0.2">
      <c r="A1843" s="505">
        <v>6688</v>
      </c>
      <c r="B1843" s="506">
        <v>45162</v>
      </c>
      <c r="C1843" s="464">
        <v>45139</v>
      </c>
      <c r="D1843" s="520" t="s">
        <v>176</v>
      </c>
      <c r="E1843" s="455" t="s">
        <v>280</v>
      </c>
      <c r="F1843" s="460">
        <v>2599.44</v>
      </c>
      <c r="G1843" s="455" t="s">
        <v>8167</v>
      </c>
      <c r="H1843" s="455" t="s">
        <v>1032</v>
      </c>
      <c r="I1843" s="455" t="s">
        <v>8165</v>
      </c>
      <c r="J1843" s="465" t="s">
        <v>8166</v>
      </c>
      <c r="K1843" s="489" t="s">
        <v>1188</v>
      </c>
      <c r="L1843" s="511" t="s">
        <v>4137</v>
      </c>
      <c r="M1843" s="465">
        <v>191357592</v>
      </c>
      <c r="N1843" s="608">
        <v>45162</v>
      </c>
      <c r="O1843" s="512">
        <f t="shared" si="85"/>
        <v>8</v>
      </c>
      <c r="P1843" s="512">
        <f t="shared" si="86"/>
        <v>8</v>
      </c>
      <c r="Q1843" s="498" t="str">
        <f t="shared" si="87"/>
        <v>Gastos_com_Pessoal</v>
      </c>
    </row>
    <row r="1844" spans="1:17" ht="60" hidden="1" x14ac:dyDescent="0.2">
      <c r="A1844" s="505">
        <v>6689</v>
      </c>
      <c r="B1844" s="506">
        <v>45162</v>
      </c>
      <c r="C1844" s="464">
        <v>45139</v>
      </c>
      <c r="D1844" s="508" t="s">
        <v>264</v>
      </c>
      <c r="E1844" s="455" t="s">
        <v>60</v>
      </c>
      <c r="F1844" s="460">
        <v>15</v>
      </c>
      <c r="G1844" s="455" t="s">
        <v>6567</v>
      </c>
      <c r="H1844" s="455" t="s">
        <v>423</v>
      </c>
      <c r="I1844" s="455" t="s">
        <v>8168</v>
      </c>
      <c r="J1844" s="426" t="s">
        <v>694</v>
      </c>
      <c r="K1844" s="489" t="s">
        <v>1188</v>
      </c>
      <c r="L1844" s="465" t="s">
        <v>1188</v>
      </c>
      <c r="M1844" s="465" t="s">
        <v>425</v>
      </c>
      <c r="N1844" s="608">
        <v>45162</v>
      </c>
      <c r="O1844" s="512">
        <f t="shared" si="85"/>
        <v>8</v>
      </c>
      <c r="P1844" s="512">
        <f t="shared" si="86"/>
        <v>8</v>
      </c>
      <c r="Q1844" s="498" t="str">
        <f t="shared" si="87"/>
        <v>Gastos_Gerais</v>
      </c>
    </row>
    <row r="1845" spans="1:17" ht="36" hidden="1" x14ac:dyDescent="0.2">
      <c r="A1845" s="505">
        <v>6690</v>
      </c>
      <c r="B1845" s="506">
        <v>45162</v>
      </c>
      <c r="C1845" s="464">
        <v>45139</v>
      </c>
      <c r="D1845" s="508" t="s">
        <v>264</v>
      </c>
      <c r="E1845" s="520" t="s">
        <v>96</v>
      </c>
      <c r="F1845" s="460">
        <v>708</v>
      </c>
      <c r="G1845" s="455" t="s">
        <v>8169</v>
      </c>
      <c r="H1845" s="455" t="s">
        <v>420</v>
      </c>
      <c r="I1845" s="455" t="s">
        <v>8170</v>
      </c>
      <c r="J1845" s="465" t="s">
        <v>8171</v>
      </c>
      <c r="K1845" s="489" t="s">
        <v>1157</v>
      </c>
      <c r="L1845" s="465" t="s">
        <v>32</v>
      </c>
      <c r="M1845" s="465">
        <v>7663317</v>
      </c>
      <c r="N1845" s="608">
        <v>45159</v>
      </c>
      <c r="O1845" s="512">
        <f t="shared" si="85"/>
        <v>8</v>
      </c>
      <c r="P1845" s="512">
        <f t="shared" si="86"/>
        <v>8</v>
      </c>
      <c r="Q1845" s="498" t="str">
        <f t="shared" si="87"/>
        <v>Gastos_Gerais</v>
      </c>
    </row>
    <row r="1846" spans="1:17" ht="24" hidden="1" x14ac:dyDescent="0.2">
      <c r="A1846" s="505">
        <v>6691</v>
      </c>
      <c r="B1846" s="506">
        <v>45162</v>
      </c>
      <c r="C1846" s="464">
        <v>45139</v>
      </c>
      <c r="D1846" s="508" t="s">
        <v>264</v>
      </c>
      <c r="E1846" s="455" t="s">
        <v>402</v>
      </c>
      <c r="F1846" s="460">
        <v>82.7</v>
      </c>
      <c r="G1846" s="455" t="s">
        <v>1487</v>
      </c>
      <c r="H1846" s="455" t="s">
        <v>1032</v>
      </c>
      <c r="I1846" s="455" t="s">
        <v>3184</v>
      </c>
      <c r="J1846" s="465" t="s">
        <v>1614</v>
      </c>
      <c r="K1846" s="489" t="s">
        <v>1157</v>
      </c>
      <c r="L1846" s="465" t="s">
        <v>32</v>
      </c>
      <c r="M1846" s="465">
        <v>152</v>
      </c>
      <c r="N1846" s="608">
        <v>45159</v>
      </c>
      <c r="O1846" s="512">
        <f t="shared" si="85"/>
        <v>8</v>
      </c>
      <c r="P1846" s="512">
        <f t="shared" si="86"/>
        <v>8</v>
      </c>
      <c r="Q1846" s="498" t="str">
        <f t="shared" si="87"/>
        <v>Gastos_Gerais</v>
      </c>
    </row>
    <row r="1847" spans="1:17" ht="36" hidden="1" x14ac:dyDescent="0.2">
      <c r="A1847" s="505">
        <v>6692</v>
      </c>
      <c r="B1847" s="506">
        <v>45162</v>
      </c>
      <c r="C1847" s="464">
        <v>45139</v>
      </c>
      <c r="D1847" s="508" t="s">
        <v>264</v>
      </c>
      <c r="E1847" s="455" t="s">
        <v>182</v>
      </c>
      <c r="F1847" s="460">
        <v>6409.2</v>
      </c>
      <c r="G1847" s="455" t="s">
        <v>8172</v>
      </c>
      <c r="H1847" s="455" t="s">
        <v>414</v>
      </c>
      <c r="I1847" s="510" t="s">
        <v>6824</v>
      </c>
      <c r="J1847" s="465" t="s">
        <v>6825</v>
      </c>
      <c r="K1847" s="489" t="s">
        <v>1157</v>
      </c>
      <c r="L1847" s="465" t="s">
        <v>32</v>
      </c>
      <c r="M1847" s="465">
        <v>11</v>
      </c>
      <c r="N1847" s="608">
        <v>45159</v>
      </c>
      <c r="O1847" s="512">
        <f t="shared" si="85"/>
        <v>8</v>
      </c>
      <c r="P1847" s="512">
        <f t="shared" si="86"/>
        <v>8</v>
      </c>
      <c r="Q1847" s="498" t="str">
        <f t="shared" si="87"/>
        <v>Gastos_Gerais</v>
      </c>
    </row>
    <row r="1848" spans="1:17" ht="24" hidden="1" x14ac:dyDescent="0.2">
      <c r="A1848" s="505">
        <v>6693</v>
      </c>
      <c r="B1848" s="506">
        <v>45162</v>
      </c>
      <c r="C1848" s="464">
        <v>45139</v>
      </c>
      <c r="D1848" s="508" t="s">
        <v>264</v>
      </c>
      <c r="E1848" s="455" t="s">
        <v>398</v>
      </c>
      <c r="F1848" s="460">
        <v>434.2</v>
      </c>
      <c r="G1848" s="455" t="s">
        <v>1271</v>
      </c>
      <c r="H1848" s="455" t="s">
        <v>422</v>
      </c>
      <c r="I1848" s="455" t="s">
        <v>7606</v>
      </c>
      <c r="J1848" s="465" t="s">
        <v>1734</v>
      </c>
      <c r="K1848" s="489" t="s">
        <v>1157</v>
      </c>
      <c r="L1848" s="465" t="s">
        <v>32</v>
      </c>
      <c r="M1848" s="465">
        <v>44</v>
      </c>
      <c r="N1848" s="506">
        <v>45156</v>
      </c>
      <c r="O1848" s="512">
        <f t="shared" si="85"/>
        <v>8</v>
      </c>
      <c r="P1848" s="512">
        <f t="shared" si="86"/>
        <v>8</v>
      </c>
      <c r="Q1848" s="498" t="str">
        <f t="shared" si="87"/>
        <v>Gastos_Gerais</v>
      </c>
    </row>
    <row r="1849" spans="1:17" ht="24" hidden="1" x14ac:dyDescent="0.2">
      <c r="A1849" s="505">
        <v>6694</v>
      </c>
      <c r="B1849" s="506">
        <v>45162</v>
      </c>
      <c r="C1849" s="464">
        <v>45139</v>
      </c>
      <c r="D1849" s="508" t="s">
        <v>264</v>
      </c>
      <c r="E1849" s="455" t="s">
        <v>96</v>
      </c>
      <c r="F1849" s="460">
        <v>912.49</v>
      </c>
      <c r="G1849" s="455" t="s">
        <v>8173</v>
      </c>
      <c r="H1849" s="455" t="s">
        <v>421</v>
      </c>
      <c r="I1849" s="455" t="s">
        <v>2202</v>
      </c>
      <c r="J1849" s="465" t="s">
        <v>2873</v>
      </c>
      <c r="K1849" s="489" t="s">
        <v>1157</v>
      </c>
      <c r="L1849" s="465" t="s">
        <v>32</v>
      </c>
      <c r="M1849" s="465">
        <v>73225</v>
      </c>
      <c r="N1849" s="506">
        <v>45156</v>
      </c>
      <c r="O1849" s="512">
        <f t="shared" si="85"/>
        <v>8</v>
      </c>
      <c r="P1849" s="512">
        <f t="shared" si="86"/>
        <v>8</v>
      </c>
      <c r="Q1849" s="498" t="str">
        <f t="shared" si="87"/>
        <v>Gastos_Gerais</v>
      </c>
    </row>
    <row r="1850" spans="1:17" ht="24" hidden="1" x14ac:dyDescent="0.2">
      <c r="A1850" s="505">
        <v>6695</v>
      </c>
      <c r="B1850" s="506">
        <v>45162</v>
      </c>
      <c r="C1850" s="464">
        <v>45139</v>
      </c>
      <c r="D1850" s="508" t="s">
        <v>264</v>
      </c>
      <c r="E1850" s="508" t="s">
        <v>402</v>
      </c>
      <c r="F1850" s="460">
        <v>338.5</v>
      </c>
      <c r="G1850" s="455" t="s">
        <v>8377</v>
      </c>
      <c r="H1850" s="455" t="s">
        <v>417</v>
      </c>
      <c r="I1850" s="455" t="s">
        <v>7785</v>
      </c>
      <c r="J1850" s="465" t="s">
        <v>1445</v>
      </c>
      <c r="K1850" s="489" t="s">
        <v>1157</v>
      </c>
      <c r="L1850" s="465" t="s">
        <v>32</v>
      </c>
      <c r="M1850" s="465">
        <v>17321</v>
      </c>
      <c r="N1850" s="506">
        <v>45149</v>
      </c>
      <c r="O1850" s="512">
        <f t="shared" si="85"/>
        <v>8</v>
      </c>
      <c r="P1850" s="512">
        <f t="shared" si="86"/>
        <v>8</v>
      </c>
      <c r="Q1850" s="498" t="str">
        <f t="shared" si="87"/>
        <v>Gastos_Gerais</v>
      </c>
    </row>
    <row r="1851" spans="1:17" ht="24" hidden="1" x14ac:dyDescent="0.2">
      <c r="A1851" s="505">
        <v>6696</v>
      </c>
      <c r="B1851" s="506">
        <v>45162</v>
      </c>
      <c r="C1851" s="464">
        <v>45139</v>
      </c>
      <c r="D1851" s="508" t="s">
        <v>264</v>
      </c>
      <c r="E1851" s="455" t="s">
        <v>293</v>
      </c>
      <c r="F1851" s="460">
        <v>148.63</v>
      </c>
      <c r="G1851" s="455" t="s">
        <v>8378</v>
      </c>
      <c r="H1851" s="455" t="s">
        <v>416</v>
      </c>
      <c r="I1851" s="455" t="s">
        <v>7909</v>
      </c>
      <c r="J1851" s="465" t="s">
        <v>7910</v>
      </c>
      <c r="K1851" s="489" t="s">
        <v>1157</v>
      </c>
      <c r="L1851" s="465" t="s">
        <v>32</v>
      </c>
      <c r="M1851" s="465">
        <v>202310658</v>
      </c>
      <c r="N1851" s="506">
        <v>45140</v>
      </c>
      <c r="O1851" s="512">
        <f t="shared" si="85"/>
        <v>8</v>
      </c>
      <c r="P1851" s="512">
        <f t="shared" si="86"/>
        <v>8</v>
      </c>
      <c r="Q1851" s="498" t="str">
        <f t="shared" si="87"/>
        <v>Gastos_Gerais</v>
      </c>
    </row>
    <row r="1852" spans="1:17" hidden="1" x14ac:dyDescent="0.2">
      <c r="A1852" s="505">
        <v>6697</v>
      </c>
      <c r="B1852" s="506">
        <v>45162</v>
      </c>
      <c r="C1852" s="464">
        <v>45139</v>
      </c>
      <c r="D1852" s="508" t="s">
        <v>264</v>
      </c>
      <c r="E1852" s="455" t="s">
        <v>60</v>
      </c>
      <c r="F1852" s="460">
        <v>30208.14</v>
      </c>
      <c r="G1852" s="455" t="s">
        <v>7497</v>
      </c>
      <c r="H1852" s="455" t="s">
        <v>421</v>
      </c>
      <c r="I1852" s="455" t="s">
        <v>1316</v>
      </c>
      <c r="J1852" s="465" t="s">
        <v>1552</v>
      </c>
      <c r="K1852" s="489" t="s">
        <v>1157</v>
      </c>
      <c r="L1852" s="465" t="s">
        <v>32</v>
      </c>
      <c r="M1852" s="465">
        <v>295</v>
      </c>
      <c r="N1852" s="506">
        <v>45161</v>
      </c>
      <c r="O1852" s="512">
        <f t="shared" si="85"/>
        <v>8</v>
      </c>
      <c r="P1852" s="512">
        <f t="shared" si="86"/>
        <v>8</v>
      </c>
      <c r="Q1852" s="498" t="str">
        <f t="shared" si="87"/>
        <v>Gastos_Gerais</v>
      </c>
    </row>
    <row r="1853" spans="1:17" hidden="1" x14ac:dyDescent="0.2">
      <c r="A1853" s="505">
        <v>6698</v>
      </c>
      <c r="B1853" s="506">
        <v>45162</v>
      </c>
      <c r="C1853" s="464">
        <v>45139</v>
      </c>
      <c r="D1853" s="508" t="s">
        <v>264</v>
      </c>
      <c r="E1853" s="455" t="s">
        <v>60</v>
      </c>
      <c r="F1853" s="460">
        <v>17099.8</v>
      </c>
      <c r="G1853" s="455" t="s">
        <v>7498</v>
      </c>
      <c r="H1853" s="455" t="s">
        <v>422</v>
      </c>
      <c r="I1853" s="455" t="s">
        <v>1316</v>
      </c>
      <c r="J1853" s="465" t="s">
        <v>1552</v>
      </c>
      <c r="K1853" s="489" t="s">
        <v>1157</v>
      </c>
      <c r="L1853" s="465" t="s">
        <v>32</v>
      </c>
      <c r="M1853" s="465">
        <v>294</v>
      </c>
      <c r="N1853" s="506">
        <v>45159</v>
      </c>
      <c r="O1853" s="512">
        <f t="shared" si="85"/>
        <v>8</v>
      </c>
      <c r="P1853" s="512">
        <f t="shared" si="86"/>
        <v>8</v>
      </c>
      <c r="Q1853" s="498" t="str">
        <f t="shared" si="87"/>
        <v>Gastos_Gerais</v>
      </c>
    </row>
    <row r="1854" spans="1:17" hidden="1" x14ac:dyDescent="0.2">
      <c r="A1854" s="505">
        <v>6699</v>
      </c>
      <c r="B1854" s="506">
        <v>45162</v>
      </c>
      <c r="C1854" s="464">
        <v>45139</v>
      </c>
      <c r="D1854" s="508" t="s">
        <v>264</v>
      </c>
      <c r="E1854" s="455" t="s">
        <v>60</v>
      </c>
      <c r="F1854" s="460">
        <v>51764.97</v>
      </c>
      <c r="G1854" s="455" t="s">
        <v>7495</v>
      </c>
      <c r="H1854" s="455" t="s">
        <v>414</v>
      </c>
      <c r="I1854" s="455" t="s">
        <v>1316</v>
      </c>
      <c r="J1854" s="465" t="s">
        <v>1552</v>
      </c>
      <c r="K1854" s="489" t="s">
        <v>1157</v>
      </c>
      <c r="L1854" s="465" t="s">
        <v>32</v>
      </c>
      <c r="M1854" s="465">
        <v>292</v>
      </c>
      <c r="N1854" s="506">
        <v>45159</v>
      </c>
      <c r="O1854" s="512">
        <f t="shared" si="85"/>
        <v>8</v>
      </c>
      <c r="P1854" s="512">
        <f t="shared" si="86"/>
        <v>8</v>
      </c>
      <c r="Q1854" s="498" t="str">
        <f t="shared" si="87"/>
        <v>Gastos_Gerais</v>
      </c>
    </row>
    <row r="1855" spans="1:17" hidden="1" x14ac:dyDescent="0.2">
      <c r="A1855" s="505">
        <v>6700</v>
      </c>
      <c r="B1855" s="506">
        <v>45162</v>
      </c>
      <c r="C1855" s="464">
        <v>45139</v>
      </c>
      <c r="D1855" s="508" t="s">
        <v>264</v>
      </c>
      <c r="E1855" s="455" t="s">
        <v>60</v>
      </c>
      <c r="F1855" s="460">
        <v>48722.5</v>
      </c>
      <c r="G1855" s="455" t="s">
        <v>7496</v>
      </c>
      <c r="H1855" s="455" t="s">
        <v>419</v>
      </c>
      <c r="I1855" s="455" t="s">
        <v>1316</v>
      </c>
      <c r="J1855" s="465" t="s">
        <v>1552</v>
      </c>
      <c r="K1855" s="489" t="s">
        <v>1157</v>
      </c>
      <c r="L1855" s="465" t="s">
        <v>32</v>
      </c>
      <c r="M1855" s="465">
        <v>293</v>
      </c>
      <c r="N1855" s="506">
        <v>45159</v>
      </c>
      <c r="O1855" s="512">
        <f t="shared" si="85"/>
        <v>8</v>
      </c>
      <c r="P1855" s="512">
        <f t="shared" si="86"/>
        <v>8</v>
      </c>
      <c r="Q1855" s="498" t="str">
        <f t="shared" si="87"/>
        <v>Gastos_Gerais</v>
      </c>
    </row>
    <row r="1856" spans="1:17" hidden="1" x14ac:dyDescent="0.2">
      <c r="A1856" s="505">
        <v>6701</v>
      </c>
      <c r="B1856" s="506">
        <v>45162</v>
      </c>
      <c r="C1856" s="464">
        <v>45139</v>
      </c>
      <c r="D1856" s="508" t="s">
        <v>264</v>
      </c>
      <c r="E1856" s="455" t="s">
        <v>60</v>
      </c>
      <c r="F1856" s="460">
        <v>17311.07</v>
      </c>
      <c r="G1856" s="455" t="s">
        <v>7491</v>
      </c>
      <c r="H1856" s="455" t="s">
        <v>418</v>
      </c>
      <c r="I1856" s="455" t="s">
        <v>1350</v>
      </c>
      <c r="J1856" s="465" t="s">
        <v>1351</v>
      </c>
      <c r="K1856" s="489" t="s">
        <v>1157</v>
      </c>
      <c r="L1856" s="465" t="s">
        <v>32</v>
      </c>
      <c r="M1856" s="465">
        <v>124</v>
      </c>
      <c r="N1856" s="506">
        <v>45159</v>
      </c>
      <c r="O1856" s="512">
        <f t="shared" si="85"/>
        <v>8</v>
      </c>
      <c r="P1856" s="512">
        <f t="shared" si="86"/>
        <v>8</v>
      </c>
      <c r="Q1856" s="498" t="str">
        <f t="shared" si="87"/>
        <v>Gastos_Gerais</v>
      </c>
    </row>
    <row r="1857" spans="1:17" hidden="1" x14ac:dyDescent="0.2">
      <c r="A1857" s="505">
        <v>6702</v>
      </c>
      <c r="B1857" s="506">
        <v>45162</v>
      </c>
      <c r="C1857" s="464">
        <v>45139</v>
      </c>
      <c r="D1857" s="508" t="s">
        <v>264</v>
      </c>
      <c r="E1857" s="455" t="s">
        <v>60</v>
      </c>
      <c r="F1857" s="460">
        <v>37459.72</v>
      </c>
      <c r="G1857" s="455" t="s">
        <v>7490</v>
      </c>
      <c r="H1857" s="455" t="s">
        <v>416</v>
      </c>
      <c r="I1857" s="455" t="s">
        <v>1350</v>
      </c>
      <c r="J1857" s="465" t="s">
        <v>1351</v>
      </c>
      <c r="K1857" s="489" t="s">
        <v>1157</v>
      </c>
      <c r="L1857" s="465" t="s">
        <v>32</v>
      </c>
      <c r="M1857" s="465">
        <v>125</v>
      </c>
      <c r="N1857" s="506">
        <v>45159</v>
      </c>
      <c r="O1857" s="512">
        <f t="shared" si="85"/>
        <v>8</v>
      </c>
      <c r="P1857" s="512">
        <f t="shared" si="86"/>
        <v>8</v>
      </c>
      <c r="Q1857" s="498" t="str">
        <f t="shared" si="87"/>
        <v>Gastos_Gerais</v>
      </c>
    </row>
    <row r="1858" spans="1:17" hidden="1" x14ac:dyDescent="0.2">
      <c r="A1858" s="505">
        <v>6703</v>
      </c>
      <c r="B1858" s="506">
        <v>45162</v>
      </c>
      <c r="C1858" s="464">
        <v>45139</v>
      </c>
      <c r="D1858" s="508" t="s">
        <v>264</v>
      </c>
      <c r="E1858" s="455" t="s">
        <v>60</v>
      </c>
      <c r="F1858" s="460">
        <v>29717.39</v>
      </c>
      <c r="G1858" s="455" t="s">
        <v>7499</v>
      </c>
      <c r="H1858" s="455" t="s">
        <v>420</v>
      </c>
      <c r="I1858" s="455" t="s">
        <v>1350</v>
      </c>
      <c r="J1858" s="465" t="s">
        <v>1351</v>
      </c>
      <c r="K1858" s="489" t="s">
        <v>1157</v>
      </c>
      <c r="L1858" s="465" t="s">
        <v>32</v>
      </c>
      <c r="M1858" s="465">
        <v>123</v>
      </c>
      <c r="N1858" s="506">
        <v>45159</v>
      </c>
      <c r="O1858" s="512">
        <f t="shared" si="85"/>
        <v>8</v>
      </c>
      <c r="P1858" s="512">
        <f t="shared" si="86"/>
        <v>8</v>
      </c>
      <c r="Q1858" s="498" t="str">
        <f t="shared" si="87"/>
        <v>Gastos_Gerais</v>
      </c>
    </row>
    <row r="1859" spans="1:17" ht="24" hidden="1" x14ac:dyDescent="0.2">
      <c r="A1859" s="505">
        <v>6704</v>
      </c>
      <c r="B1859" s="506">
        <v>45162</v>
      </c>
      <c r="C1859" s="464">
        <v>45139</v>
      </c>
      <c r="D1859" s="508" t="s">
        <v>33</v>
      </c>
      <c r="E1859" s="455" t="s">
        <v>324</v>
      </c>
      <c r="F1859" s="460">
        <v>0.01</v>
      </c>
      <c r="G1859" s="455" t="s">
        <v>7584</v>
      </c>
      <c r="H1859" s="456" t="s">
        <v>302</v>
      </c>
      <c r="I1859" s="461" t="s">
        <v>1509</v>
      </c>
      <c r="J1859" s="425" t="s">
        <v>1510</v>
      </c>
      <c r="K1859" s="425" t="s">
        <v>4035</v>
      </c>
      <c r="L1859" s="426" t="s">
        <v>1255</v>
      </c>
      <c r="M1859" s="610" t="s">
        <v>425</v>
      </c>
      <c r="N1859" s="506">
        <v>45162</v>
      </c>
      <c r="O1859" s="512">
        <f t="shared" si="85"/>
        <v>8</v>
      </c>
      <c r="P1859" s="512">
        <f t="shared" si="86"/>
        <v>8</v>
      </c>
      <c r="Q1859" s="498" t="str">
        <f t="shared" si="87"/>
        <v>Receitas</v>
      </c>
    </row>
    <row r="1860" spans="1:17" ht="36" hidden="1" x14ac:dyDescent="0.2">
      <c r="A1860" s="505">
        <v>6705</v>
      </c>
      <c r="B1860" s="506">
        <v>45163</v>
      </c>
      <c r="C1860" s="464">
        <v>45139</v>
      </c>
      <c r="D1860" s="508" t="s">
        <v>176</v>
      </c>
      <c r="E1860" s="455" t="s">
        <v>173</v>
      </c>
      <c r="F1860" s="460">
        <v>4471.46</v>
      </c>
      <c r="G1860" s="455" t="s">
        <v>2130</v>
      </c>
      <c r="H1860" s="461" t="s">
        <v>303</v>
      </c>
      <c r="I1860" s="510" t="s">
        <v>4157</v>
      </c>
      <c r="J1860" s="425" t="s">
        <v>1276</v>
      </c>
      <c r="K1860" s="489" t="s">
        <v>1157</v>
      </c>
      <c r="L1860" s="465" t="s">
        <v>32</v>
      </c>
      <c r="M1860" s="465">
        <v>20231629</v>
      </c>
      <c r="N1860" s="608">
        <v>45139</v>
      </c>
      <c r="O1860" s="512">
        <f t="shared" si="85"/>
        <v>8</v>
      </c>
      <c r="P1860" s="512">
        <f t="shared" si="86"/>
        <v>8</v>
      </c>
      <c r="Q1860" s="498" t="str">
        <f t="shared" si="87"/>
        <v>Gastos_com_Pessoal</v>
      </c>
    </row>
    <row r="1861" spans="1:17" ht="36" hidden="1" x14ac:dyDescent="0.2">
      <c r="A1861" s="505">
        <v>6706</v>
      </c>
      <c r="B1861" s="506">
        <v>45163</v>
      </c>
      <c r="C1861" s="464">
        <v>45139</v>
      </c>
      <c r="D1861" s="508" t="s">
        <v>176</v>
      </c>
      <c r="E1861" s="520" t="s">
        <v>173</v>
      </c>
      <c r="F1861" s="460">
        <v>2964.65</v>
      </c>
      <c r="G1861" s="455" t="s">
        <v>6250</v>
      </c>
      <c r="H1861" s="455" t="s">
        <v>303</v>
      </c>
      <c r="I1861" s="510" t="s">
        <v>4157</v>
      </c>
      <c r="J1861" s="465" t="s">
        <v>1276</v>
      </c>
      <c r="K1861" s="465" t="s">
        <v>1157</v>
      </c>
      <c r="L1861" s="465" t="s">
        <v>32</v>
      </c>
      <c r="M1861" s="465">
        <v>20231630</v>
      </c>
      <c r="N1861" s="463">
        <v>45139</v>
      </c>
      <c r="O1861" s="512">
        <f t="shared" ref="O1861:O1924" si="88">IF(B1861=0,0,IF(YEAR(B1861)=$P$1,MONTH(B1861)-$O$1+1,(YEAR(B1861)-$P$1)*12-$O$1+1+MONTH(B1861)))</f>
        <v>8</v>
      </c>
      <c r="P1861" s="512">
        <f t="shared" ref="P1861:P1924" si="89">IF(C1861=0,0,IF(YEAR(C1861)=$P$1,MONTH(C1861)-$O$1+1,(YEAR(C1861)-$P$1)*12-$O$1+1+MONTH(C1861)))</f>
        <v>8</v>
      </c>
      <c r="Q1861" s="498" t="str">
        <f t="shared" ref="Q1861:Q1924" si="90">SUBSTITUTE(D1861," ","_")</f>
        <v>Gastos_com_Pessoal</v>
      </c>
    </row>
    <row r="1862" spans="1:17" ht="36" hidden="1" x14ac:dyDescent="0.2">
      <c r="A1862" s="505">
        <v>6707</v>
      </c>
      <c r="B1862" s="506">
        <v>45163</v>
      </c>
      <c r="C1862" s="459">
        <v>45139</v>
      </c>
      <c r="D1862" s="508" t="s">
        <v>176</v>
      </c>
      <c r="E1862" s="455" t="s">
        <v>173</v>
      </c>
      <c r="F1862" s="460">
        <v>4255.87</v>
      </c>
      <c r="G1862" s="455" t="s">
        <v>8174</v>
      </c>
      <c r="H1862" s="461" t="s">
        <v>303</v>
      </c>
      <c r="I1862" s="510" t="s">
        <v>4157</v>
      </c>
      <c r="J1862" s="426" t="s">
        <v>1276</v>
      </c>
      <c r="K1862" s="426" t="s">
        <v>1157</v>
      </c>
      <c r="L1862" s="426" t="s">
        <v>32</v>
      </c>
      <c r="M1862" s="425">
        <v>20231701</v>
      </c>
      <c r="N1862" s="506">
        <v>45141</v>
      </c>
      <c r="O1862" s="512">
        <f t="shared" si="88"/>
        <v>8</v>
      </c>
      <c r="P1862" s="512">
        <f t="shared" si="89"/>
        <v>8</v>
      </c>
      <c r="Q1862" s="498" t="str">
        <f t="shared" si="90"/>
        <v>Gastos_com_Pessoal</v>
      </c>
    </row>
    <row r="1863" spans="1:17" hidden="1" x14ac:dyDescent="0.2">
      <c r="A1863" s="505">
        <v>6708</v>
      </c>
      <c r="B1863" s="506">
        <v>45163</v>
      </c>
      <c r="C1863" s="459">
        <v>45108</v>
      </c>
      <c r="D1863" s="508" t="s">
        <v>264</v>
      </c>
      <c r="E1863" s="455" t="s">
        <v>83</v>
      </c>
      <c r="F1863" s="460">
        <v>11032.51</v>
      </c>
      <c r="G1863" s="455" t="s">
        <v>83</v>
      </c>
      <c r="H1863" s="455" t="s">
        <v>1032</v>
      </c>
      <c r="I1863" s="510" t="s">
        <v>7516</v>
      </c>
      <c r="J1863" s="465" t="s">
        <v>1162</v>
      </c>
      <c r="K1863" s="465" t="s">
        <v>1157</v>
      </c>
      <c r="L1863" s="426" t="s">
        <v>32</v>
      </c>
      <c r="M1863" s="465">
        <v>57563259</v>
      </c>
      <c r="N1863" s="506">
        <v>45163</v>
      </c>
      <c r="O1863" s="512">
        <f t="shared" si="88"/>
        <v>8</v>
      </c>
      <c r="P1863" s="512">
        <f t="shared" si="89"/>
        <v>7</v>
      </c>
      <c r="Q1863" s="498" t="str">
        <f t="shared" si="90"/>
        <v>Gastos_Gerais</v>
      </c>
    </row>
    <row r="1864" spans="1:17" hidden="1" x14ac:dyDescent="0.2">
      <c r="A1864" s="505">
        <v>6709</v>
      </c>
      <c r="B1864" s="506">
        <v>45163</v>
      </c>
      <c r="C1864" s="459">
        <v>45108</v>
      </c>
      <c r="D1864" s="508" t="s">
        <v>264</v>
      </c>
      <c r="E1864" s="455" t="s">
        <v>161</v>
      </c>
      <c r="F1864" s="460">
        <v>210.32</v>
      </c>
      <c r="G1864" s="455" t="s">
        <v>161</v>
      </c>
      <c r="H1864" s="455" t="s">
        <v>1032</v>
      </c>
      <c r="I1864" s="455" t="s">
        <v>4534</v>
      </c>
      <c r="J1864" s="465" t="s">
        <v>1834</v>
      </c>
      <c r="K1864" s="465" t="s">
        <v>1157</v>
      </c>
      <c r="L1864" s="426" t="s">
        <v>1158</v>
      </c>
      <c r="M1864" s="465">
        <v>423809182</v>
      </c>
      <c r="N1864" s="506">
        <v>45163</v>
      </c>
      <c r="O1864" s="512">
        <f t="shared" si="88"/>
        <v>8</v>
      </c>
      <c r="P1864" s="512">
        <f t="shared" si="89"/>
        <v>7</v>
      </c>
      <c r="Q1864" s="498" t="str">
        <f t="shared" si="90"/>
        <v>Gastos_Gerais</v>
      </c>
    </row>
    <row r="1865" spans="1:17" ht="48" hidden="1" x14ac:dyDescent="0.2">
      <c r="A1865" s="505">
        <v>6710</v>
      </c>
      <c r="B1865" s="506">
        <v>45163</v>
      </c>
      <c r="C1865" s="459">
        <v>45139</v>
      </c>
      <c r="D1865" s="508" t="s">
        <v>264</v>
      </c>
      <c r="E1865" s="455" t="s">
        <v>293</v>
      </c>
      <c r="F1865" s="460">
        <v>205</v>
      </c>
      <c r="G1865" s="455" t="s">
        <v>8379</v>
      </c>
      <c r="H1865" s="461" t="s">
        <v>421</v>
      </c>
      <c r="I1865" s="461" t="s">
        <v>5481</v>
      </c>
      <c r="J1865" s="426" t="s">
        <v>672</v>
      </c>
      <c r="K1865" s="426" t="s">
        <v>1188</v>
      </c>
      <c r="L1865" s="511" t="s">
        <v>4137</v>
      </c>
      <c r="M1865" s="465">
        <v>991514550</v>
      </c>
      <c r="N1865" s="506">
        <v>45163</v>
      </c>
      <c r="O1865" s="512">
        <f t="shared" si="88"/>
        <v>8</v>
      </c>
      <c r="P1865" s="512">
        <f t="shared" si="89"/>
        <v>8</v>
      </c>
      <c r="Q1865" s="498" t="str">
        <f t="shared" si="90"/>
        <v>Gastos_Gerais</v>
      </c>
    </row>
    <row r="1866" spans="1:17" ht="48" hidden="1" x14ac:dyDescent="0.2">
      <c r="A1866" s="505">
        <v>6711</v>
      </c>
      <c r="B1866" s="506">
        <v>45163</v>
      </c>
      <c r="C1866" s="459">
        <v>45139</v>
      </c>
      <c r="D1866" s="508" t="s">
        <v>264</v>
      </c>
      <c r="E1866" s="455" t="s">
        <v>293</v>
      </c>
      <c r="F1866" s="460">
        <v>245</v>
      </c>
      <c r="G1866" s="455" t="s">
        <v>8380</v>
      </c>
      <c r="H1866" s="455" t="s">
        <v>421</v>
      </c>
      <c r="I1866" s="455" t="s">
        <v>7773</v>
      </c>
      <c r="J1866" s="465" t="s">
        <v>672</v>
      </c>
      <c r="K1866" s="465" t="s">
        <v>1188</v>
      </c>
      <c r="L1866" s="511" t="s">
        <v>4137</v>
      </c>
      <c r="M1866" s="465">
        <v>991514550</v>
      </c>
      <c r="N1866" s="506">
        <v>45163</v>
      </c>
      <c r="O1866" s="512">
        <f t="shared" si="88"/>
        <v>8</v>
      </c>
      <c r="P1866" s="512">
        <f t="shared" si="89"/>
        <v>8</v>
      </c>
      <c r="Q1866" s="498" t="str">
        <f t="shared" si="90"/>
        <v>Gastos_Gerais</v>
      </c>
    </row>
    <row r="1867" spans="1:17" ht="48" hidden="1" x14ac:dyDescent="0.2">
      <c r="A1867" s="505">
        <v>6712</v>
      </c>
      <c r="B1867" s="506">
        <v>45163</v>
      </c>
      <c r="C1867" s="459">
        <v>45139</v>
      </c>
      <c r="D1867" s="508" t="s">
        <v>264</v>
      </c>
      <c r="E1867" s="455" t="s">
        <v>293</v>
      </c>
      <c r="F1867" s="460">
        <v>210</v>
      </c>
      <c r="G1867" s="455" t="s">
        <v>8381</v>
      </c>
      <c r="H1867" s="455" t="s">
        <v>421</v>
      </c>
      <c r="I1867" s="455" t="s">
        <v>1882</v>
      </c>
      <c r="J1867" s="465" t="s">
        <v>815</v>
      </c>
      <c r="K1867" s="465" t="s">
        <v>1188</v>
      </c>
      <c r="L1867" s="511" t="s">
        <v>4137</v>
      </c>
      <c r="M1867" s="465">
        <v>991514550</v>
      </c>
      <c r="N1867" s="506">
        <v>45163</v>
      </c>
      <c r="O1867" s="512">
        <f t="shared" si="88"/>
        <v>8</v>
      </c>
      <c r="P1867" s="512">
        <f t="shared" si="89"/>
        <v>8</v>
      </c>
      <c r="Q1867" s="498" t="str">
        <f t="shared" si="90"/>
        <v>Gastos_Gerais</v>
      </c>
    </row>
    <row r="1868" spans="1:17" ht="48" hidden="1" x14ac:dyDescent="0.2">
      <c r="A1868" s="505">
        <v>6713</v>
      </c>
      <c r="B1868" s="506">
        <v>45163</v>
      </c>
      <c r="C1868" s="459">
        <v>45139</v>
      </c>
      <c r="D1868" s="508" t="s">
        <v>264</v>
      </c>
      <c r="E1868" s="455" t="s">
        <v>293</v>
      </c>
      <c r="F1868" s="460">
        <v>255</v>
      </c>
      <c r="G1868" s="455" t="s">
        <v>8382</v>
      </c>
      <c r="H1868" s="455" t="s">
        <v>423</v>
      </c>
      <c r="I1868" s="455" t="s">
        <v>7767</v>
      </c>
      <c r="J1868" s="465" t="s">
        <v>4113</v>
      </c>
      <c r="K1868" s="465" t="s">
        <v>1188</v>
      </c>
      <c r="L1868" s="511" t="s">
        <v>4137</v>
      </c>
      <c r="M1868" s="465">
        <v>991514550</v>
      </c>
      <c r="N1868" s="506">
        <v>45163</v>
      </c>
      <c r="O1868" s="512">
        <f t="shared" si="88"/>
        <v>8</v>
      </c>
      <c r="P1868" s="512">
        <f t="shared" si="89"/>
        <v>8</v>
      </c>
      <c r="Q1868" s="498" t="str">
        <f t="shared" si="90"/>
        <v>Gastos_Gerais</v>
      </c>
    </row>
    <row r="1869" spans="1:17" ht="24" hidden="1" x14ac:dyDescent="0.2">
      <c r="A1869" s="505">
        <v>6714</v>
      </c>
      <c r="B1869" s="506">
        <v>45163</v>
      </c>
      <c r="C1869" s="459">
        <v>45139</v>
      </c>
      <c r="D1869" s="508" t="s">
        <v>264</v>
      </c>
      <c r="E1869" s="455" t="s">
        <v>293</v>
      </c>
      <c r="F1869" s="460">
        <v>300</v>
      </c>
      <c r="G1869" s="508" t="s">
        <v>8175</v>
      </c>
      <c r="H1869" s="455" t="s">
        <v>414</v>
      </c>
      <c r="I1869" s="455" t="s">
        <v>8176</v>
      </c>
      <c r="J1869" s="465" t="s">
        <v>1068</v>
      </c>
      <c r="K1869" s="465" t="s">
        <v>1188</v>
      </c>
      <c r="L1869" s="511" t="s">
        <v>4137</v>
      </c>
      <c r="M1869" s="465">
        <v>991514550</v>
      </c>
      <c r="N1869" s="506">
        <v>45163</v>
      </c>
      <c r="O1869" s="512">
        <f t="shared" si="88"/>
        <v>8</v>
      </c>
      <c r="P1869" s="512">
        <f t="shared" si="89"/>
        <v>8</v>
      </c>
      <c r="Q1869" s="498" t="str">
        <f t="shared" si="90"/>
        <v>Gastos_Gerais</v>
      </c>
    </row>
    <row r="1870" spans="1:17" ht="24" hidden="1" x14ac:dyDescent="0.2">
      <c r="A1870" s="505">
        <v>6715</v>
      </c>
      <c r="B1870" s="506">
        <v>45163</v>
      </c>
      <c r="C1870" s="464">
        <v>45139</v>
      </c>
      <c r="D1870" s="508" t="s">
        <v>264</v>
      </c>
      <c r="E1870" s="455" t="s">
        <v>293</v>
      </c>
      <c r="F1870" s="460">
        <v>300</v>
      </c>
      <c r="G1870" s="520" t="s">
        <v>8291</v>
      </c>
      <c r="H1870" s="461" t="s">
        <v>414</v>
      </c>
      <c r="I1870" s="510" t="s">
        <v>6839</v>
      </c>
      <c r="J1870" s="426" t="s">
        <v>522</v>
      </c>
      <c r="K1870" s="426" t="s">
        <v>1188</v>
      </c>
      <c r="L1870" s="511" t="s">
        <v>4137</v>
      </c>
      <c r="M1870" s="465">
        <v>991514550</v>
      </c>
      <c r="N1870" s="608">
        <v>45163</v>
      </c>
      <c r="O1870" s="512">
        <f t="shared" si="88"/>
        <v>8</v>
      </c>
      <c r="P1870" s="512">
        <f t="shared" si="89"/>
        <v>8</v>
      </c>
      <c r="Q1870" s="498" t="str">
        <f t="shared" si="90"/>
        <v>Gastos_Gerais</v>
      </c>
    </row>
    <row r="1871" spans="1:17" ht="24" hidden="1" x14ac:dyDescent="0.2">
      <c r="A1871" s="505">
        <v>6716</v>
      </c>
      <c r="B1871" s="506">
        <v>45163</v>
      </c>
      <c r="C1871" s="464">
        <v>45139</v>
      </c>
      <c r="D1871" s="508" t="s">
        <v>264</v>
      </c>
      <c r="E1871" s="455" t="s">
        <v>293</v>
      </c>
      <c r="F1871" s="460">
        <v>300</v>
      </c>
      <c r="G1871" s="520" t="s">
        <v>8177</v>
      </c>
      <c r="H1871" s="461" t="s">
        <v>414</v>
      </c>
      <c r="I1871" s="510" t="s">
        <v>6955</v>
      </c>
      <c r="J1871" s="426" t="s">
        <v>529</v>
      </c>
      <c r="K1871" s="426" t="s">
        <v>1188</v>
      </c>
      <c r="L1871" s="511" t="s">
        <v>4137</v>
      </c>
      <c r="M1871" s="465">
        <v>991514550</v>
      </c>
      <c r="N1871" s="608">
        <v>45163</v>
      </c>
      <c r="O1871" s="512">
        <f t="shared" si="88"/>
        <v>8</v>
      </c>
      <c r="P1871" s="512">
        <f t="shared" si="89"/>
        <v>8</v>
      </c>
      <c r="Q1871" s="498" t="str">
        <f t="shared" si="90"/>
        <v>Gastos_Gerais</v>
      </c>
    </row>
    <row r="1872" spans="1:17" ht="24" hidden="1" x14ac:dyDescent="0.2">
      <c r="A1872" s="505">
        <v>6717</v>
      </c>
      <c r="B1872" s="506">
        <v>45163</v>
      </c>
      <c r="C1872" s="464">
        <v>45139</v>
      </c>
      <c r="D1872" s="508" t="s">
        <v>264</v>
      </c>
      <c r="E1872" s="455" t="s">
        <v>293</v>
      </c>
      <c r="F1872" s="460">
        <v>300</v>
      </c>
      <c r="G1872" s="520" t="s">
        <v>8178</v>
      </c>
      <c r="H1872" s="461" t="s">
        <v>414</v>
      </c>
      <c r="I1872" s="461" t="s">
        <v>5065</v>
      </c>
      <c r="J1872" s="426" t="s">
        <v>526</v>
      </c>
      <c r="K1872" s="426" t="s">
        <v>1188</v>
      </c>
      <c r="L1872" s="511" t="s">
        <v>4137</v>
      </c>
      <c r="M1872" s="465">
        <v>991514550</v>
      </c>
      <c r="N1872" s="608">
        <v>45163</v>
      </c>
      <c r="O1872" s="512">
        <f t="shared" si="88"/>
        <v>8</v>
      </c>
      <c r="P1872" s="512">
        <f t="shared" si="89"/>
        <v>8</v>
      </c>
      <c r="Q1872" s="498" t="str">
        <f t="shared" si="90"/>
        <v>Gastos_Gerais</v>
      </c>
    </row>
    <row r="1873" spans="1:17" ht="25.5" hidden="1" x14ac:dyDescent="0.2">
      <c r="A1873" s="505">
        <v>6718</v>
      </c>
      <c r="B1873" s="506">
        <v>45163</v>
      </c>
      <c r="C1873" s="464">
        <v>45170</v>
      </c>
      <c r="D1873" s="508" t="s">
        <v>176</v>
      </c>
      <c r="E1873" s="455" t="s">
        <v>158</v>
      </c>
      <c r="F1873" s="460">
        <v>37538.49</v>
      </c>
      <c r="G1873" s="520" t="s">
        <v>9122</v>
      </c>
      <c r="H1873" s="461" t="s">
        <v>303</v>
      </c>
      <c r="I1873" s="510" t="s">
        <v>6221</v>
      </c>
      <c r="J1873" s="522" t="s">
        <v>1405</v>
      </c>
      <c r="K1873" s="426" t="s">
        <v>1157</v>
      </c>
      <c r="L1873" s="426" t="s">
        <v>1995</v>
      </c>
      <c r="M1873" s="465" t="s">
        <v>8179</v>
      </c>
      <c r="N1873" s="608">
        <v>45166</v>
      </c>
      <c r="O1873" s="512">
        <f t="shared" si="88"/>
        <v>8</v>
      </c>
      <c r="P1873" s="512">
        <f t="shared" si="89"/>
        <v>9</v>
      </c>
      <c r="Q1873" s="498" t="str">
        <f t="shared" si="90"/>
        <v>Gastos_com_Pessoal</v>
      </c>
    </row>
    <row r="1874" spans="1:17" ht="36" hidden="1" x14ac:dyDescent="0.2">
      <c r="A1874" s="505">
        <v>6719</v>
      </c>
      <c r="B1874" s="506">
        <v>45163</v>
      </c>
      <c r="C1874" s="464">
        <v>45170</v>
      </c>
      <c r="D1874" s="508" t="s">
        <v>176</v>
      </c>
      <c r="E1874" s="455" t="s">
        <v>158</v>
      </c>
      <c r="F1874" s="460">
        <v>256.82</v>
      </c>
      <c r="G1874" s="455" t="s">
        <v>9126</v>
      </c>
      <c r="H1874" s="461" t="s">
        <v>303</v>
      </c>
      <c r="I1874" s="510" t="s">
        <v>4133</v>
      </c>
      <c r="J1874" s="522" t="s">
        <v>1392</v>
      </c>
      <c r="K1874" s="425" t="s">
        <v>1157</v>
      </c>
      <c r="L1874" s="426" t="s">
        <v>32</v>
      </c>
      <c r="M1874" s="465">
        <v>2023248986</v>
      </c>
      <c r="N1874" s="506">
        <v>45167</v>
      </c>
      <c r="O1874" s="512">
        <f t="shared" si="88"/>
        <v>8</v>
      </c>
      <c r="P1874" s="512">
        <f t="shared" si="89"/>
        <v>9</v>
      </c>
      <c r="Q1874" s="498" t="str">
        <f t="shared" si="90"/>
        <v>Gastos_com_Pessoal</v>
      </c>
    </row>
    <row r="1875" spans="1:17" ht="25.5" hidden="1" x14ac:dyDescent="0.2">
      <c r="A1875" s="505">
        <v>6720</v>
      </c>
      <c r="B1875" s="506">
        <v>45163</v>
      </c>
      <c r="C1875" s="464">
        <v>45170</v>
      </c>
      <c r="D1875" s="508" t="s">
        <v>176</v>
      </c>
      <c r="E1875" s="455" t="s">
        <v>6</v>
      </c>
      <c r="F1875" s="460">
        <v>13170</v>
      </c>
      <c r="G1875" s="455" t="s">
        <v>8294</v>
      </c>
      <c r="H1875" s="520" t="s">
        <v>302</v>
      </c>
      <c r="I1875" s="510" t="s">
        <v>6749</v>
      </c>
      <c r="J1875" s="522" t="s">
        <v>1232</v>
      </c>
      <c r="K1875" s="425" t="s">
        <v>1157</v>
      </c>
      <c r="L1875" s="426" t="s">
        <v>32</v>
      </c>
      <c r="M1875" s="522">
        <v>3177427</v>
      </c>
      <c r="N1875" s="608">
        <v>45163</v>
      </c>
      <c r="O1875" s="512">
        <f t="shared" si="88"/>
        <v>8</v>
      </c>
      <c r="P1875" s="512">
        <f t="shared" si="89"/>
        <v>9</v>
      </c>
      <c r="Q1875" s="498" t="str">
        <f t="shared" si="90"/>
        <v>Gastos_com_Pessoal</v>
      </c>
    </row>
    <row r="1876" spans="1:17" ht="24" hidden="1" x14ac:dyDescent="0.2">
      <c r="A1876" s="505">
        <v>6721</v>
      </c>
      <c r="B1876" s="506">
        <v>45163</v>
      </c>
      <c r="C1876" s="545">
        <v>45139</v>
      </c>
      <c r="D1876" s="508" t="s">
        <v>264</v>
      </c>
      <c r="E1876" s="520" t="s">
        <v>96</v>
      </c>
      <c r="F1876" s="521">
        <v>1414.77</v>
      </c>
      <c r="G1876" s="510" t="s">
        <v>8180</v>
      </c>
      <c r="H1876" s="520" t="s">
        <v>423</v>
      </c>
      <c r="I1876" s="510" t="s">
        <v>8181</v>
      </c>
      <c r="J1876" s="522" t="s">
        <v>8182</v>
      </c>
      <c r="K1876" s="522" t="s">
        <v>1157</v>
      </c>
      <c r="L1876" s="511" t="s">
        <v>32</v>
      </c>
      <c r="M1876" s="522">
        <v>321</v>
      </c>
      <c r="N1876" s="506">
        <v>45161</v>
      </c>
      <c r="O1876" s="512">
        <f t="shared" si="88"/>
        <v>8</v>
      </c>
      <c r="P1876" s="512">
        <f t="shared" si="89"/>
        <v>8</v>
      </c>
      <c r="Q1876" s="498" t="str">
        <f t="shared" si="90"/>
        <v>Gastos_Gerais</v>
      </c>
    </row>
    <row r="1877" spans="1:17" ht="36" hidden="1" x14ac:dyDescent="0.2">
      <c r="A1877" s="505">
        <v>6722</v>
      </c>
      <c r="B1877" s="506">
        <v>45163</v>
      </c>
      <c r="C1877" s="464">
        <v>45139</v>
      </c>
      <c r="D1877" s="508" t="s">
        <v>264</v>
      </c>
      <c r="E1877" s="455" t="s">
        <v>290</v>
      </c>
      <c r="F1877" s="460">
        <v>525</v>
      </c>
      <c r="G1877" s="455" t="s">
        <v>8383</v>
      </c>
      <c r="H1877" s="520" t="s">
        <v>422</v>
      </c>
      <c r="I1877" s="455" t="s">
        <v>2405</v>
      </c>
      <c r="J1877" s="465" t="s">
        <v>2406</v>
      </c>
      <c r="K1877" s="425" t="s">
        <v>1157</v>
      </c>
      <c r="L1877" s="426" t="s">
        <v>32</v>
      </c>
      <c r="M1877" s="465">
        <v>7193</v>
      </c>
      <c r="N1877" s="506">
        <v>45161</v>
      </c>
      <c r="O1877" s="512">
        <f t="shared" si="88"/>
        <v>8</v>
      </c>
      <c r="P1877" s="512">
        <f t="shared" si="89"/>
        <v>8</v>
      </c>
      <c r="Q1877" s="498" t="str">
        <f t="shared" si="90"/>
        <v>Gastos_Gerais</v>
      </c>
    </row>
    <row r="1878" spans="1:17" ht="24" hidden="1" x14ac:dyDescent="0.2">
      <c r="A1878" s="505">
        <v>6723</v>
      </c>
      <c r="B1878" s="506">
        <v>45163</v>
      </c>
      <c r="C1878" s="464">
        <v>45139</v>
      </c>
      <c r="D1878" s="508" t="s">
        <v>264</v>
      </c>
      <c r="E1878" s="455" t="s">
        <v>290</v>
      </c>
      <c r="F1878" s="460">
        <v>150</v>
      </c>
      <c r="G1878" s="456" t="s">
        <v>8183</v>
      </c>
      <c r="H1878" s="461" t="s">
        <v>422</v>
      </c>
      <c r="I1878" s="461" t="s">
        <v>2405</v>
      </c>
      <c r="J1878" s="425" t="s">
        <v>2406</v>
      </c>
      <c r="K1878" s="522" t="s">
        <v>1157</v>
      </c>
      <c r="L1878" s="511" t="s">
        <v>32</v>
      </c>
      <c r="M1878" s="465">
        <v>162</v>
      </c>
      <c r="N1878" s="506">
        <v>45162</v>
      </c>
      <c r="O1878" s="512">
        <f t="shared" si="88"/>
        <v>8</v>
      </c>
      <c r="P1878" s="512">
        <f t="shared" si="89"/>
        <v>8</v>
      </c>
      <c r="Q1878" s="498" t="str">
        <f t="shared" si="90"/>
        <v>Gastos_Gerais</v>
      </c>
    </row>
    <row r="1879" spans="1:17" hidden="1" x14ac:dyDescent="0.2">
      <c r="A1879" s="505">
        <v>6724</v>
      </c>
      <c r="B1879" s="506">
        <v>45163</v>
      </c>
      <c r="C1879" s="464">
        <v>45139</v>
      </c>
      <c r="D1879" s="508" t="s">
        <v>264</v>
      </c>
      <c r="E1879" s="455" t="s">
        <v>412</v>
      </c>
      <c r="F1879" s="460">
        <v>4074.41</v>
      </c>
      <c r="G1879" s="510" t="s">
        <v>4339</v>
      </c>
      <c r="H1879" s="461" t="s">
        <v>418</v>
      </c>
      <c r="I1879" s="455" t="s">
        <v>8184</v>
      </c>
      <c r="J1879" s="465" t="s">
        <v>1444</v>
      </c>
      <c r="K1879" s="425" t="s">
        <v>1157</v>
      </c>
      <c r="L1879" s="426" t="s">
        <v>32</v>
      </c>
      <c r="M1879" s="465">
        <v>1755</v>
      </c>
      <c r="N1879" s="608">
        <v>45154</v>
      </c>
      <c r="O1879" s="512">
        <f t="shared" si="88"/>
        <v>8</v>
      </c>
      <c r="P1879" s="512">
        <f t="shared" si="89"/>
        <v>8</v>
      </c>
      <c r="Q1879" s="498" t="str">
        <f t="shared" si="90"/>
        <v>Gastos_Gerais</v>
      </c>
    </row>
    <row r="1880" spans="1:17" hidden="1" x14ac:dyDescent="0.2">
      <c r="A1880" s="505">
        <v>6725</v>
      </c>
      <c r="B1880" s="506">
        <v>45163</v>
      </c>
      <c r="C1880" s="464">
        <v>45139</v>
      </c>
      <c r="D1880" s="508" t="s">
        <v>264</v>
      </c>
      <c r="E1880" s="455" t="s">
        <v>0</v>
      </c>
      <c r="F1880" s="460">
        <v>875.15</v>
      </c>
      <c r="G1880" s="455" t="s">
        <v>4385</v>
      </c>
      <c r="H1880" s="461" t="s">
        <v>418</v>
      </c>
      <c r="I1880" s="455" t="s">
        <v>6482</v>
      </c>
      <c r="J1880" s="465" t="s">
        <v>6054</v>
      </c>
      <c r="K1880" s="425" t="s">
        <v>1157</v>
      </c>
      <c r="L1880" s="426" t="s">
        <v>32</v>
      </c>
      <c r="M1880" s="465">
        <v>169</v>
      </c>
      <c r="N1880" s="506">
        <v>45159</v>
      </c>
      <c r="O1880" s="512">
        <f t="shared" si="88"/>
        <v>8</v>
      </c>
      <c r="P1880" s="512">
        <f t="shared" si="89"/>
        <v>8</v>
      </c>
      <c r="Q1880" s="498" t="str">
        <f t="shared" si="90"/>
        <v>Gastos_Gerais</v>
      </c>
    </row>
    <row r="1881" spans="1:17" ht="24" hidden="1" x14ac:dyDescent="0.2">
      <c r="A1881" s="505">
        <v>6726</v>
      </c>
      <c r="B1881" s="506">
        <v>45163</v>
      </c>
      <c r="C1881" s="464">
        <v>45139</v>
      </c>
      <c r="D1881" s="508" t="s">
        <v>264</v>
      </c>
      <c r="E1881" s="455" t="s">
        <v>96</v>
      </c>
      <c r="F1881" s="460">
        <v>580.55999999999995</v>
      </c>
      <c r="G1881" s="455" t="s">
        <v>8185</v>
      </c>
      <c r="H1881" s="461" t="s">
        <v>418</v>
      </c>
      <c r="I1881" s="455" t="s">
        <v>6482</v>
      </c>
      <c r="J1881" s="465" t="s">
        <v>6054</v>
      </c>
      <c r="K1881" s="425" t="s">
        <v>1157</v>
      </c>
      <c r="L1881" s="426" t="s">
        <v>32</v>
      </c>
      <c r="M1881" s="465">
        <v>168</v>
      </c>
      <c r="N1881" s="506">
        <v>45159</v>
      </c>
      <c r="O1881" s="512">
        <f t="shared" si="88"/>
        <v>8</v>
      </c>
      <c r="P1881" s="512">
        <f t="shared" si="89"/>
        <v>8</v>
      </c>
      <c r="Q1881" s="498" t="str">
        <f t="shared" si="90"/>
        <v>Gastos_Gerais</v>
      </c>
    </row>
    <row r="1882" spans="1:17" ht="24" hidden="1" x14ac:dyDescent="0.2">
      <c r="A1882" s="505">
        <v>6727</v>
      </c>
      <c r="B1882" s="506">
        <v>45163</v>
      </c>
      <c r="C1882" s="464">
        <v>45139</v>
      </c>
      <c r="D1882" s="508" t="s">
        <v>264</v>
      </c>
      <c r="E1882" s="520" t="s">
        <v>138</v>
      </c>
      <c r="F1882" s="460">
        <v>2494.96</v>
      </c>
      <c r="G1882" s="510" t="s">
        <v>138</v>
      </c>
      <c r="H1882" s="461" t="s">
        <v>416</v>
      </c>
      <c r="I1882" s="455" t="s">
        <v>1237</v>
      </c>
      <c r="J1882" s="465" t="s">
        <v>7239</v>
      </c>
      <c r="K1882" s="425" t="s">
        <v>1157</v>
      </c>
      <c r="L1882" s="426" t="s">
        <v>32</v>
      </c>
      <c r="M1882" s="465">
        <v>12005</v>
      </c>
      <c r="N1882" s="608">
        <v>45138</v>
      </c>
      <c r="O1882" s="512">
        <f t="shared" si="88"/>
        <v>8</v>
      </c>
      <c r="P1882" s="512">
        <f t="shared" si="89"/>
        <v>8</v>
      </c>
      <c r="Q1882" s="498" t="str">
        <f t="shared" si="90"/>
        <v>Gastos_Gerais</v>
      </c>
    </row>
    <row r="1883" spans="1:17" ht="24" hidden="1" x14ac:dyDescent="0.2">
      <c r="A1883" s="505">
        <v>6728</v>
      </c>
      <c r="B1883" s="506">
        <v>45166</v>
      </c>
      <c r="C1883" s="464">
        <v>45108</v>
      </c>
      <c r="D1883" s="508" t="s">
        <v>264</v>
      </c>
      <c r="E1883" s="455" t="s">
        <v>82</v>
      </c>
      <c r="F1883" s="460">
        <v>337.71</v>
      </c>
      <c r="G1883" s="455" t="s">
        <v>1154</v>
      </c>
      <c r="H1883" s="461" t="s">
        <v>418</v>
      </c>
      <c r="I1883" s="461" t="s">
        <v>1682</v>
      </c>
      <c r="J1883" s="425" t="s">
        <v>1156</v>
      </c>
      <c r="K1883" s="425" t="s">
        <v>1157</v>
      </c>
      <c r="L1883" s="465" t="s">
        <v>1158</v>
      </c>
      <c r="M1883" s="465" t="s">
        <v>8186</v>
      </c>
      <c r="N1883" s="608">
        <v>45197</v>
      </c>
      <c r="O1883" s="512">
        <f t="shared" si="88"/>
        <v>8</v>
      </c>
      <c r="P1883" s="512">
        <f t="shared" si="89"/>
        <v>7</v>
      </c>
      <c r="Q1883" s="498" t="str">
        <f t="shared" si="90"/>
        <v>Gastos_Gerais</v>
      </c>
    </row>
    <row r="1884" spans="1:17" ht="24" hidden="1" x14ac:dyDescent="0.2">
      <c r="A1884" s="505">
        <v>6729</v>
      </c>
      <c r="B1884" s="506">
        <v>45166</v>
      </c>
      <c r="C1884" s="464">
        <v>45108</v>
      </c>
      <c r="D1884" s="508" t="s">
        <v>264</v>
      </c>
      <c r="E1884" s="455" t="s">
        <v>82</v>
      </c>
      <c r="F1884" s="460">
        <v>1978.95</v>
      </c>
      <c r="G1884" s="455" t="s">
        <v>1154</v>
      </c>
      <c r="H1884" s="461" t="s">
        <v>418</v>
      </c>
      <c r="I1884" s="461" t="s">
        <v>1682</v>
      </c>
      <c r="J1884" s="425" t="s">
        <v>1156</v>
      </c>
      <c r="K1884" s="425" t="s">
        <v>1157</v>
      </c>
      <c r="L1884" s="426" t="s">
        <v>1158</v>
      </c>
      <c r="M1884" s="465" t="s">
        <v>8187</v>
      </c>
      <c r="N1884" s="608">
        <v>45197</v>
      </c>
      <c r="O1884" s="512">
        <f t="shared" si="88"/>
        <v>8</v>
      </c>
      <c r="P1884" s="512">
        <f t="shared" si="89"/>
        <v>7</v>
      </c>
      <c r="Q1884" s="498" t="str">
        <f t="shared" si="90"/>
        <v>Gastos_Gerais</v>
      </c>
    </row>
    <row r="1885" spans="1:17" ht="25.5" hidden="1" x14ac:dyDescent="0.2">
      <c r="A1885" s="505">
        <v>6730</v>
      </c>
      <c r="B1885" s="506">
        <v>45166</v>
      </c>
      <c r="C1885" s="464">
        <v>45139</v>
      </c>
      <c r="D1885" s="508" t="s">
        <v>176</v>
      </c>
      <c r="E1885" s="461" t="s">
        <v>10</v>
      </c>
      <c r="F1885" s="460">
        <v>2129.88</v>
      </c>
      <c r="G1885" s="510" t="s">
        <v>4306</v>
      </c>
      <c r="H1885" s="455" t="s">
        <v>414</v>
      </c>
      <c r="I1885" s="455" t="s">
        <v>6332</v>
      </c>
      <c r="J1885" s="425" t="s">
        <v>8197</v>
      </c>
      <c r="K1885" s="465" t="s">
        <v>1217</v>
      </c>
      <c r="L1885" s="465" t="s">
        <v>1218</v>
      </c>
      <c r="M1885" s="465" t="s">
        <v>8188</v>
      </c>
      <c r="N1885" s="608">
        <v>45197</v>
      </c>
      <c r="O1885" s="512">
        <f t="shared" si="88"/>
        <v>8</v>
      </c>
      <c r="P1885" s="512">
        <f t="shared" si="89"/>
        <v>8</v>
      </c>
      <c r="Q1885" s="498" t="str">
        <f t="shared" si="90"/>
        <v>Gastos_com_Pessoal</v>
      </c>
    </row>
    <row r="1886" spans="1:17" ht="25.5" hidden="1" x14ac:dyDescent="0.2">
      <c r="A1886" s="505">
        <v>6731</v>
      </c>
      <c r="B1886" s="506">
        <v>45166</v>
      </c>
      <c r="C1886" s="464">
        <v>45139</v>
      </c>
      <c r="D1886" s="508" t="s">
        <v>176</v>
      </c>
      <c r="E1886" s="455" t="s">
        <v>10</v>
      </c>
      <c r="F1886" s="460">
        <v>961.44</v>
      </c>
      <c r="G1886" s="510" t="s">
        <v>4306</v>
      </c>
      <c r="H1886" s="455" t="s">
        <v>414</v>
      </c>
      <c r="I1886" s="461" t="s">
        <v>8198</v>
      </c>
      <c r="J1886" s="425" t="s">
        <v>6685</v>
      </c>
      <c r="K1886" s="425" t="s">
        <v>1217</v>
      </c>
      <c r="L1886" s="465" t="s">
        <v>1218</v>
      </c>
      <c r="M1886" s="465" t="s">
        <v>8189</v>
      </c>
      <c r="N1886" s="608">
        <v>45197</v>
      </c>
      <c r="O1886" s="512">
        <f t="shared" si="88"/>
        <v>8</v>
      </c>
      <c r="P1886" s="512">
        <f t="shared" si="89"/>
        <v>8</v>
      </c>
      <c r="Q1886" s="498" t="str">
        <f t="shared" si="90"/>
        <v>Gastos_com_Pessoal</v>
      </c>
    </row>
    <row r="1887" spans="1:17" ht="25.5" hidden="1" x14ac:dyDescent="0.2">
      <c r="A1887" s="505">
        <v>6732</v>
      </c>
      <c r="B1887" s="506">
        <v>45166</v>
      </c>
      <c r="C1887" s="464">
        <v>45139</v>
      </c>
      <c r="D1887" s="508" t="s">
        <v>176</v>
      </c>
      <c r="E1887" s="455" t="s">
        <v>10</v>
      </c>
      <c r="F1887" s="460">
        <v>4003.8</v>
      </c>
      <c r="G1887" s="510" t="s">
        <v>4306</v>
      </c>
      <c r="H1887" s="455" t="s">
        <v>1032</v>
      </c>
      <c r="I1887" s="455" t="s">
        <v>8190</v>
      </c>
      <c r="J1887" s="465" t="s">
        <v>659</v>
      </c>
      <c r="K1887" s="425" t="s">
        <v>1217</v>
      </c>
      <c r="L1887" s="465" t="s">
        <v>1218</v>
      </c>
      <c r="M1887" s="465" t="s">
        <v>8191</v>
      </c>
      <c r="N1887" s="608">
        <v>45197</v>
      </c>
      <c r="O1887" s="512">
        <f t="shared" si="88"/>
        <v>8</v>
      </c>
      <c r="P1887" s="512">
        <f t="shared" si="89"/>
        <v>8</v>
      </c>
      <c r="Q1887" s="498" t="str">
        <f t="shared" si="90"/>
        <v>Gastos_com_Pessoal</v>
      </c>
    </row>
    <row r="1888" spans="1:17" ht="36" hidden="1" x14ac:dyDescent="0.2">
      <c r="A1888" s="505">
        <v>6733</v>
      </c>
      <c r="B1888" s="506">
        <v>45166</v>
      </c>
      <c r="C1888" s="464">
        <v>45170</v>
      </c>
      <c r="D1888" s="508" t="s">
        <v>176</v>
      </c>
      <c r="E1888" s="455" t="s">
        <v>158</v>
      </c>
      <c r="F1888" s="460">
        <v>2250</v>
      </c>
      <c r="G1888" s="455" t="s">
        <v>8192</v>
      </c>
      <c r="H1888" s="461" t="s">
        <v>303</v>
      </c>
      <c r="I1888" s="510" t="s">
        <v>4133</v>
      </c>
      <c r="J1888" s="522" t="s">
        <v>1392</v>
      </c>
      <c r="K1888" s="425" t="s">
        <v>1188</v>
      </c>
      <c r="L1888" s="426" t="s">
        <v>1393</v>
      </c>
      <c r="M1888" s="465">
        <v>89294</v>
      </c>
      <c r="N1888" s="608">
        <v>45166</v>
      </c>
      <c r="O1888" s="512">
        <f t="shared" si="88"/>
        <v>8</v>
      </c>
      <c r="P1888" s="512">
        <f t="shared" si="89"/>
        <v>9</v>
      </c>
      <c r="Q1888" s="498" t="str">
        <f t="shared" si="90"/>
        <v>Gastos_com_Pessoal</v>
      </c>
    </row>
    <row r="1889" spans="1:17" hidden="1" x14ac:dyDescent="0.2">
      <c r="A1889" s="505">
        <v>6734</v>
      </c>
      <c r="B1889" s="506">
        <v>45166</v>
      </c>
      <c r="C1889" s="464">
        <v>45139</v>
      </c>
      <c r="D1889" s="508" t="s">
        <v>264</v>
      </c>
      <c r="E1889" s="455" t="s">
        <v>96</v>
      </c>
      <c r="F1889" s="460">
        <v>4.55</v>
      </c>
      <c r="G1889" s="455" t="s">
        <v>8193</v>
      </c>
      <c r="H1889" s="455" t="s">
        <v>423</v>
      </c>
      <c r="I1889" s="455" t="s">
        <v>6100</v>
      </c>
      <c r="J1889" s="465" t="s">
        <v>6101</v>
      </c>
      <c r="K1889" s="425" t="s">
        <v>1188</v>
      </c>
      <c r="L1889" s="465" t="s">
        <v>32</v>
      </c>
      <c r="M1889" s="465">
        <v>2333</v>
      </c>
      <c r="N1889" s="506">
        <v>45162</v>
      </c>
      <c r="O1889" s="512">
        <f t="shared" si="88"/>
        <v>8</v>
      </c>
      <c r="P1889" s="512">
        <f t="shared" si="89"/>
        <v>8</v>
      </c>
      <c r="Q1889" s="498" t="str">
        <f t="shared" si="90"/>
        <v>Gastos_Gerais</v>
      </c>
    </row>
    <row r="1890" spans="1:17" ht="24" hidden="1" x14ac:dyDescent="0.2">
      <c r="A1890" s="505">
        <v>6735</v>
      </c>
      <c r="B1890" s="506">
        <v>45166</v>
      </c>
      <c r="C1890" s="464">
        <v>45139</v>
      </c>
      <c r="D1890" s="508" t="s">
        <v>264</v>
      </c>
      <c r="E1890" s="455" t="s">
        <v>293</v>
      </c>
      <c r="F1890" s="460">
        <v>90</v>
      </c>
      <c r="G1890" s="455" t="s">
        <v>8194</v>
      </c>
      <c r="H1890" s="455" t="s">
        <v>421</v>
      </c>
      <c r="I1890" s="510" t="s">
        <v>8195</v>
      </c>
      <c r="J1890" s="465" t="s">
        <v>8196</v>
      </c>
      <c r="K1890" s="465" t="s">
        <v>1188</v>
      </c>
      <c r="L1890" s="524" t="s">
        <v>32</v>
      </c>
      <c r="M1890" s="465">
        <v>34622023</v>
      </c>
      <c r="N1890" s="608">
        <v>45162</v>
      </c>
      <c r="O1890" s="512">
        <f t="shared" si="88"/>
        <v>8</v>
      </c>
      <c r="P1890" s="512">
        <f t="shared" si="89"/>
        <v>8</v>
      </c>
      <c r="Q1890" s="498" t="str">
        <f t="shared" si="90"/>
        <v>Gastos_Gerais</v>
      </c>
    </row>
    <row r="1891" spans="1:17" ht="25.5" hidden="1" x14ac:dyDescent="0.2">
      <c r="A1891" s="505">
        <v>6736</v>
      </c>
      <c r="B1891" s="506">
        <v>45166</v>
      </c>
      <c r="C1891" s="464">
        <v>45139</v>
      </c>
      <c r="D1891" s="508" t="s">
        <v>176</v>
      </c>
      <c r="E1891" s="455" t="s">
        <v>261</v>
      </c>
      <c r="F1891" s="460">
        <v>1633.54</v>
      </c>
      <c r="G1891" s="455" t="s">
        <v>1207</v>
      </c>
      <c r="H1891" s="455" t="s">
        <v>414</v>
      </c>
      <c r="I1891" s="461" t="s">
        <v>6332</v>
      </c>
      <c r="J1891" s="425" t="s">
        <v>8197</v>
      </c>
      <c r="K1891" s="425" t="s">
        <v>1188</v>
      </c>
      <c r="L1891" s="511" t="s">
        <v>4137</v>
      </c>
      <c r="M1891" s="465">
        <v>391759722</v>
      </c>
      <c r="N1891" s="608">
        <v>45166</v>
      </c>
      <c r="O1891" s="512">
        <f t="shared" si="88"/>
        <v>8</v>
      </c>
      <c r="P1891" s="512">
        <f t="shared" si="89"/>
        <v>8</v>
      </c>
      <c r="Q1891" s="498" t="str">
        <f t="shared" si="90"/>
        <v>Gastos_com_Pessoal</v>
      </c>
    </row>
    <row r="1892" spans="1:17" ht="25.5" hidden="1" x14ac:dyDescent="0.2">
      <c r="A1892" s="505">
        <v>6737</v>
      </c>
      <c r="B1892" s="506">
        <v>45166</v>
      </c>
      <c r="C1892" s="464">
        <v>45139</v>
      </c>
      <c r="D1892" s="508" t="s">
        <v>176</v>
      </c>
      <c r="E1892" s="455" t="s">
        <v>280</v>
      </c>
      <c r="F1892" s="460">
        <v>1807.64</v>
      </c>
      <c r="G1892" s="455" t="s">
        <v>1209</v>
      </c>
      <c r="H1892" s="455" t="s">
        <v>414</v>
      </c>
      <c r="I1892" s="455" t="s">
        <v>6332</v>
      </c>
      <c r="J1892" s="465" t="s">
        <v>8197</v>
      </c>
      <c r="K1892" s="425" t="s">
        <v>1188</v>
      </c>
      <c r="L1892" s="511" t="s">
        <v>4137</v>
      </c>
      <c r="M1892" s="465">
        <v>391759722</v>
      </c>
      <c r="N1892" s="608">
        <v>45166</v>
      </c>
      <c r="O1892" s="512">
        <f t="shared" si="88"/>
        <v>8</v>
      </c>
      <c r="P1892" s="512">
        <f t="shared" si="89"/>
        <v>8</v>
      </c>
      <c r="Q1892" s="498" t="str">
        <f t="shared" si="90"/>
        <v>Gastos_com_Pessoal</v>
      </c>
    </row>
    <row r="1893" spans="1:17" ht="25.5" hidden="1" x14ac:dyDescent="0.2">
      <c r="A1893" s="505">
        <v>6738</v>
      </c>
      <c r="B1893" s="506">
        <v>45166</v>
      </c>
      <c r="C1893" s="464">
        <v>45139</v>
      </c>
      <c r="D1893" s="508" t="s">
        <v>176</v>
      </c>
      <c r="E1893" s="455" t="s">
        <v>262</v>
      </c>
      <c r="F1893" s="460">
        <v>602.54999999999995</v>
      </c>
      <c r="G1893" s="455" t="s">
        <v>1210</v>
      </c>
      <c r="H1893" s="455" t="s">
        <v>414</v>
      </c>
      <c r="I1893" s="461" t="s">
        <v>6332</v>
      </c>
      <c r="J1893" s="425" t="s">
        <v>8197</v>
      </c>
      <c r="K1893" s="425" t="s">
        <v>1188</v>
      </c>
      <c r="L1893" s="511" t="s">
        <v>4137</v>
      </c>
      <c r="M1893" s="465">
        <v>391759722</v>
      </c>
      <c r="N1893" s="608">
        <v>45166</v>
      </c>
      <c r="O1893" s="512">
        <f t="shared" si="88"/>
        <v>8</v>
      </c>
      <c r="P1893" s="512">
        <f t="shared" si="89"/>
        <v>8</v>
      </c>
      <c r="Q1893" s="498" t="str">
        <f t="shared" si="90"/>
        <v>Gastos_com_Pessoal</v>
      </c>
    </row>
    <row r="1894" spans="1:17" ht="36" hidden="1" x14ac:dyDescent="0.2">
      <c r="A1894" s="505">
        <v>6739</v>
      </c>
      <c r="B1894" s="506">
        <v>45166</v>
      </c>
      <c r="C1894" s="464">
        <v>45139</v>
      </c>
      <c r="D1894" s="508" t="s">
        <v>176</v>
      </c>
      <c r="E1894" s="455" t="s">
        <v>169</v>
      </c>
      <c r="F1894" s="460">
        <v>3584.18</v>
      </c>
      <c r="G1894" s="455" t="s">
        <v>1211</v>
      </c>
      <c r="H1894" s="455" t="s">
        <v>414</v>
      </c>
      <c r="I1894" s="455" t="s">
        <v>6332</v>
      </c>
      <c r="J1894" s="465" t="s">
        <v>8197</v>
      </c>
      <c r="K1894" s="425" t="s">
        <v>1188</v>
      </c>
      <c r="L1894" s="511" t="s">
        <v>4137</v>
      </c>
      <c r="M1894" s="465">
        <v>391759722</v>
      </c>
      <c r="N1894" s="608">
        <v>45166</v>
      </c>
      <c r="O1894" s="512">
        <f t="shared" si="88"/>
        <v>8</v>
      </c>
      <c r="P1894" s="512">
        <f t="shared" si="89"/>
        <v>8</v>
      </c>
      <c r="Q1894" s="498" t="str">
        <f t="shared" si="90"/>
        <v>Gastos_com_Pessoal</v>
      </c>
    </row>
    <row r="1895" spans="1:17" ht="25.5" hidden="1" x14ac:dyDescent="0.2">
      <c r="A1895" s="505">
        <v>6740</v>
      </c>
      <c r="B1895" s="506">
        <v>45166</v>
      </c>
      <c r="C1895" s="464">
        <v>45139</v>
      </c>
      <c r="D1895" s="508" t="s">
        <v>176</v>
      </c>
      <c r="E1895" s="455" t="s">
        <v>261</v>
      </c>
      <c r="F1895" s="460">
        <v>1227.76</v>
      </c>
      <c r="G1895" s="455" t="s">
        <v>1207</v>
      </c>
      <c r="H1895" s="455" t="s">
        <v>414</v>
      </c>
      <c r="I1895" s="455" t="s">
        <v>8198</v>
      </c>
      <c r="J1895" s="465" t="s">
        <v>6685</v>
      </c>
      <c r="K1895" s="425" t="s">
        <v>1188</v>
      </c>
      <c r="L1895" s="511" t="s">
        <v>4137</v>
      </c>
      <c r="M1895" s="465">
        <v>391759722</v>
      </c>
      <c r="N1895" s="608">
        <v>45166</v>
      </c>
      <c r="O1895" s="512">
        <f t="shared" si="88"/>
        <v>8</v>
      </c>
      <c r="P1895" s="512">
        <f t="shared" si="89"/>
        <v>8</v>
      </c>
      <c r="Q1895" s="498" t="str">
        <f t="shared" si="90"/>
        <v>Gastos_com_Pessoal</v>
      </c>
    </row>
    <row r="1896" spans="1:17" ht="25.5" hidden="1" x14ac:dyDescent="0.2">
      <c r="A1896" s="505">
        <v>6741</v>
      </c>
      <c r="B1896" s="506">
        <v>45166</v>
      </c>
      <c r="C1896" s="464">
        <v>45139</v>
      </c>
      <c r="D1896" s="508" t="s">
        <v>176</v>
      </c>
      <c r="E1896" s="455" t="s">
        <v>280</v>
      </c>
      <c r="F1896" s="460">
        <v>1227.76</v>
      </c>
      <c r="G1896" s="455" t="s">
        <v>1209</v>
      </c>
      <c r="H1896" s="455" t="s">
        <v>414</v>
      </c>
      <c r="I1896" s="461" t="s">
        <v>8198</v>
      </c>
      <c r="J1896" s="425" t="s">
        <v>6685</v>
      </c>
      <c r="K1896" s="425" t="s">
        <v>1188</v>
      </c>
      <c r="L1896" s="511" t="s">
        <v>4137</v>
      </c>
      <c r="M1896" s="465">
        <v>391759722</v>
      </c>
      <c r="N1896" s="608">
        <v>45166</v>
      </c>
      <c r="O1896" s="512">
        <f t="shared" si="88"/>
        <v>8</v>
      </c>
      <c r="P1896" s="512">
        <f t="shared" si="89"/>
        <v>8</v>
      </c>
      <c r="Q1896" s="498" t="str">
        <f t="shared" si="90"/>
        <v>Gastos_com_Pessoal</v>
      </c>
    </row>
    <row r="1897" spans="1:17" ht="25.5" hidden="1" x14ac:dyDescent="0.2">
      <c r="A1897" s="505">
        <v>6742</v>
      </c>
      <c r="B1897" s="506">
        <v>45166</v>
      </c>
      <c r="C1897" s="464">
        <v>45139</v>
      </c>
      <c r="D1897" s="508" t="s">
        <v>176</v>
      </c>
      <c r="E1897" s="455" t="s">
        <v>262</v>
      </c>
      <c r="F1897" s="460">
        <v>409.25</v>
      </c>
      <c r="G1897" s="455" t="s">
        <v>1210</v>
      </c>
      <c r="H1897" s="455" t="s">
        <v>414</v>
      </c>
      <c r="I1897" s="455" t="s">
        <v>8198</v>
      </c>
      <c r="J1897" s="465" t="s">
        <v>6685</v>
      </c>
      <c r="K1897" s="425" t="s">
        <v>1188</v>
      </c>
      <c r="L1897" s="511" t="s">
        <v>4137</v>
      </c>
      <c r="M1897" s="465">
        <v>391759722</v>
      </c>
      <c r="N1897" s="608">
        <v>45166</v>
      </c>
      <c r="O1897" s="512">
        <f t="shared" si="88"/>
        <v>8</v>
      </c>
      <c r="P1897" s="512">
        <f t="shared" si="89"/>
        <v>8</v>
      </c>
      <c r="Q1897" s="498" t="str">
        <f t="shared" si="90"/>
        <v>Gastos_com_Pessoal</v>
      </c>
    </row>
    <row r="1898" spans="1:17" ht="36" hidden="1" x14ac:dyDescent="0.2">
      <c r="A1898" s="505">
        <v>6743</v>
      </c>
      <c r="B1898" s="506">
        <v>45166</v>
      </c>
      <c r="C1898" s="464">
        <v>45139</v>
      </c>
      <c r="D1898" s="508" t="s">
        <v>176</v>
      </c>
      <c r="E1898" s="455" t="s">
        <v>169</v>
      </c>
      <c r="F1898" s="460">
        <v>4419.25</v>
      </c>
      <c r="G1898" s="455" t="s">
        <v>1211</v>
      </c>
      <c r="H1898" s="455" t="s">
        <v>414</v>
      </c>
      <c r="I1898" s="461" t="s">
        <v>8198</v>
      </c>
      <c r="J1898" s="425" t="s">
        <v>6685</v>
      </c>
      <c r="K1898" s="425" t="s">
        <v>1188</v>
      </c>
      <c r="L1898" s="511" t="s">
        <v>4137</v>
      </c>
      <c r="M1898" s="465">
        <v>391759722</v>
      </c>
      <c r="N1898" s="608">
        <v>45166</v>
      </c>
      <c r="O1898" s="512">
        <f t="shared" si="88"/>
        <v>8</v>
      </c>
      <c r="P1898" s="512">
        <f t="shared" si="89"/>
        <v>8</v>
      </c>
      <c r="Q1898" s="498" t="str">
        <f t="shared" si="90"/>
        <v>Gastos_com_Pessoal</v>
      </c>
    </row>
    <row r="1899" spans="1:17" ht="25.5" hidden="1" x14ac:dyDescent="0.2">
      <c r="A1899" s="505">
        <v>6744</v>
      </c>
      <c r="B1899" s="506">
        <v>45166</v>
      </c>
      <c r="C1899" s="464">
        <v>45139</v>
      </c>
      <c r="D1899" s="508" t="s">
        <v>176</v>
      </c>
      <c r="E1899" s="455" t="s">
        <v>261</v>
      </c>
      <c r="F1899" s="460">
        <v>210.26</v>
      </c>
      <c r="G1899" s="455" t="s">
        <v>1207</v>
      </c>
      <c r="H1899" s="461" t="s">
        <v>302</v>
      </c>
      <c r="I1899" s="455" t="s">
        <v>8199</v>
      </c>
      <c r="J1899" s="465" t="s">
        <v>6689</v>
      </c>
      <c r="K1899" s="425" t="s">
        <v>1188</v>
      </c>
      <c r="L1899" s="511" t="s">
        <v>4137</v>
      </c>
      <c r="M1899" s="465">
        <v>391759722</v>
      </c>
      <c r="N1899" s="608">
        <v>45166</v>
      </c>
      <c r="O1899" s="512">
        <f t="shared" si="88"/>
        <v>8</v>
      </c>
      <c r="P1899" s="512">
        <f t="shared" si="89"/>
        <v>8</v>
      </c>
      <c r="Q1899" s="498" t="str">
        <f t="shared" si="90"/>
        <v>Gastos_com_Pessoal</v>
      </c>
    </row>
    <row r="1900" spans="1:17" ht="25.5" hidden="1" x14ac:dyDescent="0.2">
      <c r="A1900" s="505">
        <v>6745</v>
      </c>
      <c r="B1900" s="506">
        <v>45166</v>
      </c>
      <c r="C1900" s="464">
        <v>45139</v>
      </c>
      <c r="D1900" s="508" t="s">
        <v>176</v>
      </c>
      <c r="E1900" s="455" t="s">
        <v>280</v>
      </c>
      <c r="F1900" s="460">
        <v>140.16999999999999</v>
      </c>
      <c r="G1900" s="455" t="s">
        <v>1209</v>
      </c>
      <c r="H1900" s="461" t="s">
        <v>302</v>
      </c>
      <c r="I1900" s="455" t="s">
        <v>8199</v>
      </c>
      <c r="J1900" s="465" t="s">
        <v>6689</v>
      </c>
      <c r="K1900" s="425" t="s">
        <v>1188</v>
      </c>
      <c r="L1900" s="511" t="s">
        <v>4137</v>
      </c>
      <c r="M1900" s="465">
        <v>391759722</v>
      </c>
      <c r="N1900" s="608">
        <v>45166</v>
      </c>
      <c r="O1900" s="512">
        <f t="shared" si="88"/>
        <v>8</v>
      </c>
      <c r="P1900" s="512">
        <f t="shared" si="89"/>
        <v>8</v>
      </c>
      <c r="Q1900" s="498" t="str">
        <f t="shared" si="90"/>
        <v>Gastos_com_Pessoal</v>
      </c>
    </row>
    <row r="1901" spans="1:17" ht="25.5" hidden="1" x14ac:dyDescent="0.2">
      <c r="A1901" s="505">
        <v>6746</v>
      </c>
      <c r="B1901" s="506">
        <v>45166</v>
      </c>
      <c r="C1901" s="464">
        <v>45139</v>
      </c>
      <c r="D1901" s="508" t="s">
        <v>176</v>
      </c>
      <c r="E1901" s="455" t="s">
        <v>262</v>
      </c>
      <c r="F1901" s="460">
        <v>46.73</v>
      </c>
      <c r="G1901" s="455" t="s">
        <v>1210</v>
      </c>
      <c r="H1901" s="461" t="s">
        <v>302</v>
      </c>
      <c r="I1901" s="455" t="s">
        <v>8199</v>
      </c>
      <c r="J1901" s="465" t="s">
        <v>6689</v>
      </c>
      <c r="K1901" s="489" t="s">
        <v>1188</v>
      </c>
      <c r="L1901" s="511" t="s">
        <v>4137</v>
      </c>
      <c r="M1901" s="465">
        <v>391759722</v>
      </c>
      <c r="N1901" s="608">
        <v>45166</v>
      </c>
      <c r="O1901" s="512">
        <f t="shared" si="88"/>
        <v>8</v>
      </c>
      <c r="P1901" s="512">
        <f t="shared" si="89"/>
        <v>8</v>
      </c>
      <c r="Q1901" s="498" t="str">
        <f t="shared" si="90"/>
        <v>Gastos_com_Pessoal</v>
      </c>
    </row>
    <row r="1902" spans="1:17" ht="36" hidden="1" x14ac:dyDescent="0.2">
      <c r="A1902" s="505">
        <v>6747</v>
      </c>
      <c r="B1902" s="506">
        <v>45166</v>
      </c>
      <c r="C1902" s="464">
        <v>45139</v>
      </c>
      <c r="D1902" s="508" t="s">
        <v>176</v>
      </c>
      <c r="E1902" s="455" t="s">
        <v>169</v>
      </c>
      <c r="F1902" s="460">
        <v>569.74</v>
      </c>
      <c r="G1902" s="455" t="s">
        <v>1211</v>
      </c>
      <c r="H1902" s="461" t="s">
        <v>302</v>
      </c>
      <c r="I1902" s="455" t="s">
        <v>8199</v>
      </c>
      <c r="J1902" s="465" t="s">
        <v>6689</v>
      </c>
      <c r="K1902" s="489" t="s">
        <v>1188</v>
      </c>
      <c r="L1902" s="511" t="s">
        <v>4137</v>
      </c>
      <c r="M1902" s="465">
        <v>391759722</v>
      </c>
      <c r="N1902" s="608">
        <v>45166</v>
      </c>
      <c r="O1902" s="512">
        <f t="shared" si="88"/>
        <v>8</v>
      </c>
      <c r="P1902" s="512">
        <f t="shared" si="89"/>
        <v>8</v>
      </c>
      <c r="Q1902" s="498" t="str">
        <f t="shared" si="90"/>
        <v>Gastos_com_Pessoal</v>
      </c>
    </row>
    <row r="1903" spans="1:17" ht="25.5" hidden="1" x14ac:dyDescent="0.2">
      <c r="A1903" s="505">
        <v>6748</v>
      </c>
      <c r="B1903" s="506">
        <v>45166</v>
      </c>
      <c r="C1903" s="464">
        <v>45139</v>
      </c>
      <c r="D1903" s="508" t="s">
        <v>176</v>
      </c>
      <c r="E1903" s="455" t="s">
        <v>261</v>
      </c>
      <c r="F1903" s="460">
        <v>2423.64</v>
      </c>
      <c r="G1903" s="455" t="s">
        <v>1207</v>
      </c>
      <c r="H1903" s="461" t="s">
        <v>1032</v>
      </c>
      <c r="I1903" s="455" t="s">
        <v>8190</v>
      </c>
      <c r="J1903" s="465" t="s">
        <v>659</v>
      </c>
      <c r="K1903" s="489" t="s">
        <v>1188</v>
      </c>
      <c r="L1903" s="511" t="s">
        <v>4137</v>
      </c>
      <c r="M1903" s="465">
        <v>391759722</v>
      </c>
      <c r="N1903" s="608">
        <v>45166</v>
      </c>
      <c r="O1903" s="512">
        <f t="shared" si="88"/>
        <v>8</v>
      </c>
      <c r="P1903" s="512">
        <f t="shared" si="89"/>
        <v>8</v>
      </c>
      <c r="Q1903" s="498" t="str">
        <f t="shared" si="90"/>
        <v>Gastos_com_Pessoal</v>
      </c>
    </row>
    <row r="1904" spans="1:17" ht="25.5" hidden="1" x14ac:dyDescent="0.2">
      <c r="A1904" s="505">
        <v>6749</v>
      </c>
      <c r="B1904" s="506">
        <v>45166</v>
      </c>
      <c r="C1904" s="464">
        <v>45139</v>
      </c>
      <c r="D1904" s="508" t="s">
        <v>176</v>
      </c>
      <c r="E1904" s="455" t="s">
        <v>280</v>
      </c>
      <c r="F1904" s="460">
        <v>6128.3</v>
      </c>
      <c r="G1904" s="455" t="s">
        <v>1209</v>
      </c>
      <c r="H1904" s="461" t="s">
        <v>1032</v>
      </c>
      <c r="I1904" s="455" t="s">
        <v>8190</v>
      </c>
      <c r="J1904" s="465" t="s">
        <v>659</v>
      </c>
      <c r="K1904" s="489" t="s">
        <v>1188</v>
      </c>
      <c r="L1904" s="511" t="s">
        <v>4137</v>
      </c>
      <c r="M1904" s="465">
        <v>391759722</v>
      </c>
      <c r="N1904" s="608">
        <v>45166</v>
      </c>
      <c r="O1904" s="512">
        <f t="shared" si="88"/>
        <v>8</v>
      </c>
      <c r="P1904" s="512">
        <f t="shared" si="89"/>
        <v>8</v>
      </c>
      <c r="Q1904" s="498" t="str">
        <f t="shared" si="90"/>
        <v>Gastos_com_Pessoal</v>
      </c>
    </row>
    <row r="1905" spans="1:17" ht="25.5" hidden="1" x14ac:dyDescent="0.2">
      <c r="A1905" s="505">
        <v>6750</v>
      </c>
      <c r="B1905" s="506">
        <v>45166</v>
      </c>
      <c r="C1905" s="464">
        <v>45139</v>
      </c>
      <c r="D1905" s="508" t="s">
        <v>176</v>
      </c>
      <c r="E1905" s="455" t="s">
        <v>262</v>
      </c>
      <c r="F1905" s="460">
        <v>2042.76</v>
      </c>
      <c r="G1905" s="455" t="s">
        <v>1210</v>
      </c>
      <c r="H1905" s="461" t="s">
        <v>1032</v>
      </c>
      <c r="I1905" s="455" t="s">
        <v>8190</v>
      </c>
      <c r="J1905" s="465" t="s">
        <v>659</v>
      </c>
      <c r="K1905" s="489" t="s">
        <v>1188</v>
      </c>
      <c r="L1905" s="511" t="s">
        <v>4137</v>
      </c>
      <c r="M1905" s="465">
        <v>391759722</v>
      </c>
      <c r="N1905" s="608">
        <v>45166</v>
      </c>
      <c r="O1905" s="512">
        <f t="shared" si="88"/>
        <v>8</v>
      </c>
      <c r="P1905" s="512">
        <f t="shared" si="89"/>
        <v>8</v>
      </c>
      <c r="Q1905" s="498" t="str">
        <f t="shared" si="90"/>
        <v>Gastos_com_Pessoal</v>
      </c>
    </row>
    <row r="1906" spans="1:17" ht="36" hidden="1" x14ac:dyDescent="0.2">
      <c r="A1906" s="505">
        <v>6751</v>
      </c>
      <c r="B1906" s="506">
        <v>45166</v>
      </c>
      <c r="C1906" s="464">
        <v>45139</v>
      </c>
      <c r="D1906" s="508" t="s">
        <v>176</v>
      </c>
      <c r="E1906" s="455" t="s">
        <v>169</v>
      </c>
      <c r="F1906" s="460">
        <v>5955.19</v>
      </c>
      <c r="G1906" s="455" t="s">
        <v>1211</v>
      </c>
      <c r="H1906" s="461" t="s">
        <v>1032</v>
      </c>
      <c r="I1906" s="455" t="s">
        <v>8190</v>
      </c>
      <c r="J1906" s="465" t="s">
        <v>659</v>
      </c>
      <c r="K1906" s="489" t="s">
        <v>1188</v>
      </c>
      <c r="L1906" s="511" t="s">
        <v>4137</v>
      </c>
      <c r="M1906" s="465">
        <v>391759722</v>
      </c>
      <c r="N1906" s="608">
        <v>45166</v>
      </c>
      <c r="O1906" s="512">
        <f t="shared" si="88"/>
        <v>8</v>
      </c>
      <c r="P1906" s="512">
        <f t="shared" si="89"/>
        <v>8</v>
      </c>
      <c r="Q1906" s="498" t="str">
        <f t="shared" si="90"/>
        <v>Gastos_com_Pessoal</v>
      </c>
    </row>
    <row r="1907" spans="1:17" ht="25.5" hidden="1" x14ac:dyDescent="0.2">
      <c r="A1907" s="505">
        <v>6752</v>
      </c>
      <c r="B1907" s="506">
        <v>45166</v>
      </c>
      <c r="C1907" s="464">
        <v>45139</v>
      </c>
      <c r="D1907" s="508" t="s">
        <v>176</v>
      </c>
      <c r="E1907" s="455" t="s">
        <v>261</v>
      </c>
      <c r="F1907" s="460">
        <v>2023.58</v>
      </c>
      <c r="G1907" s="455" t="s">
        <v>1207</v>
      </c>
      <c r="H1907" s="461" t="s">
        <v>418</v>
      </c>
      <c r="I1907" s="455" t="s">
        <v>8200</v>
      </c>
      <c r="J1907" s="465" t="s">
        <v>1081</v>
      </c>
      <c r="K1907" s="489" t="s">
        <v>1188</v>
      </c>
      <c r="L1907" s="511" t="s">
        <v>4137</v>
      </c>
      <c r="M1907" s="465">
        <v>391759722</v>
      </c>
      <c r="N1907" s="608">
        <v>45166</v>
      </c>
      <c r="O1907" s="512">
        <f t="shared" si="88"/>
        <v>8</v>
      </c>
      <c r="P1907" s="512">
        <f t="shared" si="89"/>
        <v>8</v>
      </c>
      <c r="Q1907" s="498" t="str">
        <f t="shared" si="90"/>
        <v>Gastos_com_Pessoal</v>
      </c>
    </row>
    <row r="1908" spans="1:17" ht="25.5" hidden="1" x14ac:dyDescent="0.2">
      <c r="A1908" s="505">
        <v>6753</v>
      </c>
      <c r="B1908" s="506">
        <v>45166</v>
      </c>
      <c r="C1908" s="464">
        <v>45139</v>
      </c>
      <c r="D1908" s="508" t="s">
        <v>176</v>
      </c>
      <c r="E1908" s="455" t="s">
        <v>280</v>
      </c>
      <c r="F1908" s="460">
        <v>2782.42</v>
      </c>
      <c r="G1908" s="455" t="s">
        <v>1209</v>
      </c>
      <c r="H1908" s="461" t="s">
        <v>418</v>
      </c>
      <c r="I1908" s="455" t="s">
        <v>8200</v>
      </c>
      <c r="J1908" s="465" t="s">
        <v>1081</v>
      </c>
      <c r="K1908" s="489" t="s">
        <v>1188</v>
      </c>
      <c r="L1908" s="511" t="s">
        <v>4137</v>
      </c>
      <c r="M1908" s="465">
        <v>391759722</v>
      </c>
      <c r="N1908" s="608">
        <v>45166</v>
      </c>
      <c r="O1908" s="512">
        <f t="shared" si="88"/>
        <v>8</v>
      </c>
      <c r="P1908" s="512">
        <f t="shared" si="89"/>
        <v>8</v>
      </c>
      <c r="Q1908" s="498" t="str">
        <f t="shared" si="90"/>
        <v>Gastos_com_Pessoal</v>
      </c>
    </row>
    <row r="1909" spans="1:17" ht="25.5" hidden="1" x14ac:dyDescent="0.2">
      <c r="A1909" s="505">
        <v>6754</v>
      </c>
      <c r="B1909" s="506">
        <v>45166</v>
      </c>
      <c r="C1909" s="464">
        <v>45139</v>
      </c>
      <c r="D1909" s="508" t="s">
        <v>176</v>
      </c>
      <c r="E1909" s="455" t="s">
        <v>262</v>
      </c>
      <c r="F1909" s="460">
        <v>927.47</v>
      </c>
      <c r="G1909" s="455" t="s">
        <v>1210</v>
      </c>
      <c r="H1909" s="461" t="s">
        <v>418</v>
      </c>
      <c r="I1909" s="455" t="s">
        <v>8200</v>
      </c>
      <c r="J1909" s="465" t="s">
        <v>1081</v>
      </c>
      <c r="K1909" s="489" t="s">
        <v>1188</v>
      </c>
      <c r="L1909" s="511" t="s">
        <v>4137</v>
      </c>
      <c r="M1909" s="465">
        <v>391759722</v>
      </c>
      <c r="N1909" s="608">
        <v>45166</v>
      </c>
      <c r="O1909" s="512">
        <f t="shared" si="88"/>
        <v>8</v>
      </c>
      <c r="P1909" s="512">
        <f t="shared" si="89"/>
        <v>8</v>
      </c>
      <c r="Q1909" s="498" t="str">
        <f t="shared" si="90"/>
        <v>Gastos_com_Pessoal</v>
      </c>
    </row>
    <row r="1910" spans="1:17" ht="36" hidden="1" x14ac:dyDescent="0.2">
      <c r="A1910" s="505">
        <v>6755</v>
      </c>
      <c r="B1910" s="506">
        <v>45166</v>
      </c>
      <c r="C1910" s="464">
        <v>45139</v>
      </c>
      <c r="D1910" s="508" t="s">
        <v>176</v>
      </c>
      <c r="E1910" s="455" t="s">
        <v>169</v>
      </c>
      <c r="F1910" s="460">
        <v>1646.89</v>
      </c>
      <c r="G1910" s="455" t="s">
        <v>1211</v>
      </c>
      <c r="H1910" s="461" t="s">
        <v>418</v>
      </c>
      <c r="I1910" s="455" t="s">
        <v>8200</v>
      </c>
      <c r="J1910" s="465" t="s">
        <v>1081</v>
      </c>
      <c r="K1910" s="489" t="s">
        <v>1188</v>
      </c>
      <c r="L1910" s="511" t="s">
        <v>4137</v>
      </c>
      <c r="M1910" s="465">
        <v>391759722</v>
      </c>
      <c r="N1910" s="608">
        <v>45166</v>
      </c>
      <c r="O1910" s="512">
        <f t="shared" si="88"/>
        <v>8</v>
      </c>
      <c r="P1910" s="512">
        <f t="shared" si="89"/>
        <v>8</v>
      </c>
      <c r="Q1910" s="498" t="str">
        <f t="shared" si="90"/>
        <v>Gastos_com_Pessoal</v>
      </c>
    </row>
    <row r="1911" spans="1:17" ht="24" hidden="1" x14ac:dyDescent="0.2">
      <c r="A1911" s="505">
        <v>6756</v>
      </c>
      <c r="B1911" s="506">
        <v>45166</v>
      </c>
      <c r="C1911" s="464">
        <v>45139</v>
      </c>
      <c r="D1911" s="508" t="s">
        <v>264</v>
      </c>
      <c r="E1911" s="455" t="s">
        <v>293</v>
      </c>
      <c r="F1911" s="460">
        <v>150</v>
      </c>
      <c r="G1911" s="455" t="s">
        <v>8201</v>
      </c>
      <c r="H1911" s="461" t="s">
        <v>419</v>
      </c>
      <c r="I1911" s="455" t="s">
        <v>6786</v>
      </c>
      <c r="J1911" s="465" t="s">
        <v>1120</v>
      </c>
      <c r="K1911" s="489" t="s">
        <v>1188</v>
      </c>
      <c r="L1911" s="511" t="s">
        <v>4137</v>
      </c>
      <c r="M1911" s="465">
        <v>391759722</v>
      </c>
      <c r="N1911" s="608">
        <v>45166</v>
      </c>
      <c r="O1911" s="512">
        <f t="shared" si="88"/>
        <v>8</v>
      </c>
      <c r="P1911" s="512">
        <f t="shared" si="89"/>
        <v>8</v>
      </c>
      <c r="Q1911" s="498" t="str">
        <f t="shared" si="90"/>
        <v>Gastos_Gerais</v>
      </c>
    </row>
    <row r="1912" spans="1:17" ht="48" hidden="1" x14ac:dyDescent="0.2">
      <c r="A1912" s="505">
        <v>6757</v>
      </c>
      <c r="B1912" s="506">
        <v>45166</v>
      </c>
      <c r="C1912" s="464">
        <v>45139</v>
      </c>
      <c r="D1912" s="508" t="s">
        <v>264</v>
      </c>
      <c r="E1912" s="455" t="s">
        <v>293</v>
      </c>
      <c r="F1912" s="460">
        <v>525</v>
      </c>
      <c r="G1912" s="455" t="s">
        <v>8202</v>
      </c>
      <c r="H1912" s="461" t="s">
        <v>418</v>
      </c>
      <c r="I1912" s="455" t="s">
        <v>8203</v>
      </c>
      <c r="J1912" s="465" t="s">
        <v>8204</v>
      </c>
      <c r="K1912" s="489" t="s">
        <v>1188</v>
      </c>
      <c r="L1912" s="511" t="s">
        <v>4137</v>
      </c>
      <c r="M1912" s="465">
        <v>391759722</v>
      </c>
      <c r="N1912" s="608">
        <v>45166</v>
      </c>
      <c r="O1912" s="512">
        <f t="shared" si="88"/>
        <v>8</v>
      </c>
      <c r="P1912" s="512">
        <f t="shared" si="89"/>
        <v>8</v>
      </c>
      <c r="Q1912" s="498" t="str">
        <f t="shared" si="90"/>
        <v>Gastos_Gerais</v>
      </c>
    </row>
    <row r="1913" spans="1:17" ht="48" hidden="1" x14ac:dyDescent="0.2">
      <c r="A1913" s="505">
        <v>6758</v>
      </c>
      <c r="B1913" s="506">
        <v>45166</v>
      </c>
      <c r="C1913" s="464">
        <v>45139</v>
      </c>
      <c r="D1913" s="508" t="s">
        <v>264</v>
      </c>
      <c r="E1913" s="455" t="s">
        <v>211</v>
      </c>
      <c r="F1913" s="460">
        <v>349.05</v>
      </c>
      <c r="G1913" s="455" t="s">
        <v>8205</v>
      </c>
      <c r="H1913" s="461" t="s">
        <v>418</v>
      </c>
      <c r="I1913" s="455" t="s">
        <v>8203</v>
      </c>
      <c r="J1913" s="465" t="s">
        <v>8204</v>
      </c>
      <c r="K1913" s="489" t="s">
        <v>1188</v>
      </c>
      <c r="L1913" s="511" t="s">
        <v>4137</v>
      </c>
      <c r="M1913" s="465">
        <v>391759722</v>
      </c>
      <c r="N1913" s="608">
        <v>45166</v>
      </c>
      <c r="O1913" s="512">
        <f t="shared" si="88"/>
        <v>8</v>
      </c>
      <c r="P1913" s="512">
        <f t="shared" si="89"/>
        <v>8</v>
      </c>
      <c r="Q1913" s="498" t="str">
        <f t="shared" si="90"/>
        <v>Gastos_Gerais</v>
      </c>
    </row>
    <row r="1914" spans="1:17" ht="48" hidden="1" x14ac:dyDescent="0.2">
      <c r="A1914" s="505">
        <v>6759</v>
      </c>
      <c r="B1914" s="506">
        <v>45166</v>
      </c>
      <c r="C1914" s="464">
        <v>45139</v>
      </c>
      <c r="D1914" s="508" t="s">
        <v>264</v>
      </c>
      <c r="E1914" s="455" t="s">
        <v>293</v>
      </c>
      <c r="F1914" s="460">
        <v>525</v>
      </c>
      <c r="G1914" s="455" t="s">
        <v>8206</v>
      </c>
      <c r="H1914" s="461" t="s">
        <v>1032</v>
      </c>
      <c r="I1914" s="455" t="s">
        <v>4816</v>
      </c>
      <c r="J1914" s="465" t="s">
        <v>459</v>
      </c>
      <c r="K1914" s="489" t="s">
        <v>1188</v>
      </c>
      <c r="L1914" s="511" t="s">
        <v>4137</v>
      </c>
      <c r="M1914" s="465">
        <v>391759722</v>
      </c>
      <c r="N1914" s="608">
        <v>45166</v>
      </c>
      <c r="O1914" s="512">
        <f t="shared" si="88"/>
        <v>8</v>
      </c>
      <c r="P1914" s="512">
        <f t="shared" si="89"/>
        <v>8</v>
      </c>
      <c r="Q1914" s="498" t="str">
        <f t="shared" si="90"/>
        <v>Gastos_Gerais</v>
      </c>
    </row>
    <row r="1915" spans="1:17" ht="48" hidden="1" x14ac:dyDescent="0.2">
      <c r="A1915" s="505">
        <v>6760</v>
      </c>
      <c r="B1915" s="506">
        <v>45166</v>
      </c>
      <c r="C1915" s="464">
        <v>45139</v>
      </c>
      <c r="D1915" s="508" t="s">
        <v>264</v>
      </c>
      <c r="E1915" s="455" t="s">
        <v>293</v>
      </c>
      <c r="F1915" s="460">
        <v>525</v>
      </c>
      <c r="G1915" s="455" t="s">
        <v>8207</v>
      </c>
      <c r="H1915" s="461" t="s">
        <v>1032</v>
      </c>
      <c r="I1915" s="455" t="s">
        <v>8208</v>
      </c>
      <c r="J1915" s="465" t="s">
        <v>4099</v>
      </c>
      <c r="K1915" s="489" t="s">
        <v>1188</v>
      </c>
      <c r="L1915" s="511" t="s">
        <v>4137</v>
      </c>
      <c r="M1915" s="465">
        <v>391759722</v>
      </c>
      <c r="N1915" s="608">
        <v>45166</v>
      </c>
      <c r="O1915" s="512">
        <f t="shared" si="88"/>
        <v>8</v>
      </c>
      <c r="P1915" s="512">
        <f t="shared" si="89"/>
        <v>8</v>
      </c>
      <c r="Q1915" s="498" t="str">
        <f t="shared" si="90"/>
        <v>Gastos_Gerais</v>
      </c>
    </row>
    <row r="1916" spans="1:17" ht="24" hidden="1" x14ac:dyDescent="0.2">
      <c r="A1916" s="505">
        <v>6761</v>
      </c>
      <c r="B1916" s="506">
        <v>45166</v>
      </c>
      <c r="C1916" s="464">
        <v>45139</v>
      </c>
      <c r="D1916" s="508" t="s">
        <v>264</v>
      </c>
      <c r="E1916" s="455" t="s">
        <v>293</v>
      </c>
      <c r="F1916" s="460">
        <v>150</v>
      </c>
      <c r="G1916" s="455" t="s">
        <v>8209</v>
      </c>
      <c r="H1916" s="461" t="s">
        <v>419</v>
      </c>
      <c r="I1916" s="455" t="s">
        <v>4292</v>
      </c>
      <c r="J1916" s="465" t="s">
        <v>495</v>
      </c>
      <c r="K1916" s="489" t="s">
        <v>1188</v>
      </c>
      <c r="L1916" s="511" t="s">
        <v>4137</v>
      </c>
      <c r="M1916" s="465">
        <v>391759722</v>
      </c>
      <c r="N1916" s="608">
        <v>45166</v>
      </c>
      <c r="O1916" s="512">
        <f t="shared" si="88"/>
        <v>8</v>
      </c>
      <c r="P1916" s="512">
        <f t="shared" si="89"/>
        <v>8</v>
      </c>
      <c r="Q1916" s="498" t="str">
        <f t="shared" si="90"/>
        <v>Gastos_Gerais</v>
      </c>
    </row>
    <row r="1917" spans="1:17" ht="48" hidden="1" x14ac:dyDescent="0.2">
      <c r="A1917" s="505">
        <v>6762</v>
      </c>
      <c r="B1917" s="506">
        <v>45166</v>
      </c>
      <c r="C1917" s="464">
        <v>45139</v>
      </c>
      <c r="D1917" s="508" t="s">
        <v>264</v>
      </c>
      <c r="E1917" s="455" t="s">
        <v>293</v>
      </c>
      <c r="F1917" s="460">
        <v>600</v>
      </c>
      <c r="G1917" s="455" t="s">
        <v>8210</v>
      </c>
      <c r="H1917" s="461" t="s">
        <v>422</v>
      </c>
      <c r="I1917" s="455" t="s">
        <v>3460</v>
      </c>
      <c r="J1917" s="465" t="s">
        <v>448</v>
      </c>
      <c r="K1917" s="489" t="s">
        <v>1188</v>
      </c>
      <c r="L1917" s="511" t="s">
        <v>4137</v>
      </c>
      <c r="M1917" s="465">
        <v>391759722</v>
      </c>
      <c r="N1917" s="608">
        <v>45166</v>
      </c>
      <c r="O1917" s="512">
        <f t="shared" si="88"/>
        <v>8</v>
      </c>
      <c r="P1917" s="512">
        <f t="shared" si="89"/>
        <v>8</v>
      </c>
      <c r="Q1917" s="498" t="str">
        <f t="shared" si="90"/>
        <v>Gastos_Gerais</v>
      </c>
    </row>
    <row r="1918" spans="1:17" ht="48" hidden="1" x14ac:dyDescent="0.2">
      <c r="A1918" s="505">
        <v>6763</v>
      </c>
      <c r="B1918" s="506">
        <v>45166</v>
      </c>
      <c r="C1918" s="464">
        <v>45139</v>
      </c>
      <c r="D1918" s="508" t="s">
        <v>264</v>
      </c>
      <c r="E1918" s="455" t="s">
        <v>211</v>
      </c>
      <c r="F1918" s="460">
        <v>529.85</v>
      </c>
      <c r="G1918" s="455" t="s">
        <v>8211</v>
      </c>
      <c r="H1918" s="455" t="s">
        <v>422</v>
      </c>
      <c r="I1918" s="455" t="s">
        <v>3460</v>
      </c>
      <c r="J1918" s="465" t="s">
        <v>448</v>
      </c>
      <c r="K1918" s="465" t="s">
        <v>1188</v>
      </c>
      <c r="L1918" s="511" t="s">
        <v>4137</v>
      </c>
      <c r="M1918" s="465">
        <v>391759722</v>
      </c>
      <c r="N1918" s="608">
        <v>45166</v>
      </c>
      <c r="O1918" s="512">
        <f t="shared" si="88"/>
        <v>8</v>
      </c>
      <c r="P1918" s="512">
        <f t="shared" si="89"/>
        <v>8</v>
      </c>
      <c r="Q1918" s="498" t="str">
        <f t="shared" si="90"/>
        <v>Gastos_Gerais</v>
      </c>
    </row>
    <row r="1919" spans="1:17" ht="48" hidden="1" x14ac:dyDescent="0.2">
      <c r="A1919" s="505">
        <v>6764</v>
      </c>
      <c r="B1919" s="506">
        <v>45166</v>
      </c>
      <c r="C1919" s="464">
        <v>45139</v>
      </c>
      <c r="D1919" s="508" t="s">
        <v>264</v>
      </c>
      <c r="E1919" s="455" t="s">
        <v>293</v>
      </c>
      <c r="F1919" s="460">
        <v>525</v>
      </c>
      <c r="G1919" s="455" t="s">
        <v>8212</v>
      </c>
      <c r="H1919" s="455" t="s">
        <v>416</v>
      </c>
      <c r="I1919" s="455" t="s">
        <v>8213</v>
      </c>
      <c r="J1919" s="465" t="s">
        <v>711</v>
      </c>
      <c r="K1919" s="465" t="s">
        <v>1188</v>
      </c>
      <c r="L1919" s="511" t="s">
        <v>4137</v>
      </c>
      <c r="M1919" s="465">
        <v>391759722</v>
      </c>
      <c r="N1919" s="608">
        <v>45166</v>
      </c>
      <c r="O1919" s="512">
        <f t="shared" si="88"/>
        <v>8</v>
      </c>
      <c r="P1919" s="512">
        <f t="shared" si="89"/>
        <v>8</v>
      </c>
      <c r="Q1919" s="498" t="str">
        <f t="shared" si="90"/>
        <v>Gastos_Gerais</v>
      </c>
    </row>
    <row r="1920" spans="1:17" ht="48" hidden="1" x14ac:dyDescent="0.2">
      <c r="A1920" s="505">
        <v>6765</v>
      </c>
      <c r="B1920" s="506">
        <v>45166</v>
      </c>
      <c r="C1920" s="464">
        <v>45139</v>
      </c>
      <c r="D1920" s="508" t="s">
        <v>264</v>
      </c>
      <c r="E1920" s="455" t="s">
        <v>211</v>
      </c>
      <c r="F1920" s="460">
        <v>216.85</v>
      </c>
      <c r="G1920" s="455" t="s">
        <v>8214</v>
      </c>
      <c r="H1920" s="456" t="s">
        <v>416</v>
      </c>
      <c r="I1920" s="461" t="s">
        <v>8213</v>
      </c>
      <c r="J1920" s="425" t="s">
        <v>711</v>
      </c>
      <c r="K1920" s="425" t="s">
        <v>1188</v>
      </c>
      <c r="L1920" s="511" t="s">
        <v>4137</v>
      </c>
      <c r="M1920" s="426">
        <v>391759722</v>
      </c>
      <c r="N1920" s="608">
        <v>45166</v>
      </c>
      <c r="O1920" s="512">
        <f t="shared" si="88"/>
        <v>8</v>
      </c>
      <c r="P1920" s="512">
        <f t="shared" si="89"/>
        <v>8</v>
      </c>
      <c r="Q1920" s="498" t="str">
        <f t="shared" si="90"/>
        <v>Gastos_Gerais</v>
      </c>
    </row>
    <row r="1921" spans="1:17" ht="36" hidden="1" x14ac:dyDescent="0.2">
      <c r="A1921" s="505">
        <v>6766</v>
      </c>
      <c r="B1921" s="506">
        <v>45166</v>
      </c>
      <c r="C1921" s="464">
        <v>45139</v>
      </c>
      <c r="D1921" s="508" t="s">
        <v>264</v>
      </c>
      <c r="E1921" s="455" t="s">
        <v>293</v>
      </c>
      <c r="F1921" s="460">
        <v>16.5</v>
      </c>
      <c r="G1921" s="455" t="s">
        <v>8215</v>
      </c>
      <c r="H1921" s="455" t="s">
        <v>421</v>
      </c>
      <c r="I1921" s="455" t="s">
        <v>8216</v>
      </c>
      <c r="J1921" s="465" t="s">
        <v>712</v>
      </c>
      <c r="K1921" s="465" t="s">
        <v>1188</v>
      </c>
      <c r="L1921" s="511" t="s">
        <v>4137</v>
      </c>
      <c r="M1921" s="465">
        <v>391759722</v>
      </c>
      <c r="N1921" s="608">
        <v>45166</v>
      </c>
      <c r="O1921" s="512">
        <f t="shared" si="88"/>
        <v>8</v>
      </c>
      <c r="P1921" s="512">
        <f t="shared" si="89"/>
        <v>8</v>
      </c>
      <c r="Q1921" s="498" t="str">
        <f t="shared" si="90"/>
        <v>Gastos_Gerais</v>
      </c>
    </row>
    <row r="1922" spans="1:17" ht="84" hidden="1" x14ac:dyDescent="0.2">
      <c r="A1922" s="505">
        <v>6767</v>
      </c>
      <c r="B1922" s="506">
        <v>45166</v>
      </c>
      <c r="C1922" s="464">
        <v>45139</v>
      </c>
      <c r="D1922" s="508" t="s">
        <v>264</v>
      </c>
      <c r="E1922" s="455" t="s">
        <v>65</v>
      </c>
      <c r="F1922" s="460">
        <v>234.78</v>
      </c>
      <c r="G1922" s="455" t="s">
        <v>8384</v>
      </c>
      <c r="H1922" s="455" t="s">
        <v>302</v>
      </c>
      <c r="I1922" s="455" t="s">
        <v>8217</v>
      </c>
      <c r="J1922" s="465" t="s">
        <v>616</v>
      </c>
      <c r="K1922" s="465" t="s">
        <v>1188</v>
      </c>
      <c r="L1922" s="465" t="s">
        <v>1188</v>
      </c>
      <c r="M1922" s="465" t="s">
        <v>425</v>
      </c>
      <c r="N1922" s="608">
        <v>45166</v>
      </c>
      <c r="O1922" s="512">
        <f t="shared" si="88"/>
        <v>8</v>
      </c>
      <c r="P1922" s="512">
        <f t="shared" si="89"/>
        <v>8</v>
      </c>
      <c r="Q1922" s="498" t="str">
        <f t="shared" si="90"/>
        <v>Gastos_Gerais</v>
      </c>
    </row>
    <row r="1923" spans="1:17" ht="24" hidden="1" x14ac:dyDescent="0.2">
      <c r="A1923" s="505">
        <v>6768</v>
      </c>
      <c r="B1923" s="506">
        <v>45166</v>
      </c>
      <c r="C1923" s="464">
        <v>45139</v>
      </c>
      <c r="D1923" s="508" t="s">
        <v>264</v>
      </c>
      <c r="E1923" s="455" t="s">
        <v>402</v>
      </c>
      <c r="F1923" s="460">
        <v>97.98</v>
      </c>
      <c r="G1923" s="455" t="s">
        <v>1487</v>
      </c>
      <c r="H1923" s="455" t="s">
        <v>414</v>
      </c>
      <c r="I1923" s="455" t="s">
        <v>7202</v>
      </c>
      <c r="J1923" s="465" t="s">
        <v>1733</v>
      </c>
      <c r="K1923" s="489" t="s">
        <v>1157</v>
      </c>
      <c r="L1923" s="465" t="s">
        <v>32</v>
      </c>
      <c r="M1923" s="465">
        <v>218349</v>
      </c>
      <c r="N1923" s="608">
        <v>45013</v>
      </c>
      <c r="O1923" s="512">
        <f t="shared" si="88"/>
        <v>8</v>
      </c>
      <c r="P1923" s="512">
        <f t="shared" si="89"/>
        <v>8</v>
      </c>
      <c r="Q1923" s="498" t="str">
        <f t="shared" si="90"/>
        <v>Gastos_Gerais</v>
      </c>
    </row>
    <row r="1924" spans="1:17" ht="24" hidden="1" x14ac:dyDescent="0.2">
      <c r="A1924" s="505">
        <v>6769</v>
      </c>
      <c r="B1924" s="506">
        <v>45166</v>
      </c>
      <c r="C1924" s="464">
        <v>45139</v>
      </c>
      <c r="D1924" s="508" t="s">
        <v>264</v>
      </c>
      <c r="E1924" s="508" t="s">
        <v>290</v>
      </c>
      <c r="F1924" s="460">
        <v>97.86</v>
      </c>
      <c r="G1924" s="455" t="s">
        <v>8218</v>
      </c>
      <c r="H1924" s="455" t="s">
        <v>421</v>
      </c>
      <c r="I1924" s="461" t="s">
        <v>1287</v>
      </c>
      <c r="J1924" s="425" t="s">
        <v>1288</v>
      </c>
      <c r="K1924" s="489" t="s">
        <v>1157</v>
      </c>
      <c r="L1924" s="465" t="s">
        <v>32</v>
      </c>
      <c r="M1924" s="465">
        <v>199</v>
      </c>
      <c r="N1924" s="608">
        <v>45162</v>
      </c>
      <c r="O1924" s="512">
        <f t="shared" si="88"/>
        <v>8</v>
      </c>
      <c r="P1924" s="512">
        <f t="shared" si="89"/>
        <v>8</v>
      </c>
      <c r="Q1924" s="498" t="str">
        <f t="shared" si="90"/>
        <v>Gastos_Gerais</v>
      </c>
    </row>
    <row r="1925" spans="1:17" hidden="1" x14ac:dyDescent="0.2">
      <c r="A1925" s="505">
        <v>6770</v>
      </c>
      <c r="B1925" s="506">
        <v>45166</v>
      </c>
      <c r="C1925" s="464">
        <v>45139</v>
      </c>
      <c r="D1925" s="508" t="s">
        <v>264</v>
      </c>
      <c r="E1925" s="455" t="s">
        <v>138</v>
      </c>
      <c r="F1925" s="460">
        <v>449.6</v>
      </c>
      <c r="G1925" s="510" t="s">
        <v>138</v>
      </c>
      <c r="H1925" s="455" t="s">
        <v>418</v>
      </c>
      <c r="I1925" s="461" t="s">
        <v>4493</v>
      </c>
      <c r="J1925" s="425" t="s">
        <v>1669</v>
      </c>
      <c r="K1925" s="489" t="s">
        <v>1157</v>
      </c>
      <c r="L1925" s="465" t="s">
        <v>32</v>
      </c>
      <c r="M1925" s="465">
        <v>2942</v>
      </c>
      <c r="N1925" s="608">
        <v>45159</v>
      </c>
      <c r="O1925" s="512">
        <f t="shared" ref="O1925:O1988" si="91">IF(B1925=0,0,IF(YEAR(B1925)=$P$1,MONTH(B1925)-$O$1+1,(YEAR(B1925)-$P$1)*12-$O$1+1+MONTH(B1925)))</f>
        <v>8</v>
      </c>
      <c r="P1925" s="512">
        <f t="shared" ref="P1925:P1988" si="92">IF(C1925=0,0,IF(YEAR(C1925)=$P$1,MONTH(C1925)-$O$1+1,(YEAR(C1925)-$P$1)*12-$O$1+1+MONTH(C1925)))</f>
        <v>8</v>
      </c>
      <c r="Q1925" s="498" t="str">
        <f t="shared" ref="Q1925:Q1988" si="93">SUBSTITUTE(D1925," ","_")</f>
        <v>Gastos_Gerais</v>
      </c>
    </row>
    <row r="1926" spans="1:17" ht="24" hidden="1" x14ac:dyDescent="0.2">
      <c r="A1926" s="505">
        <v>6771</v>
      </c>
      <c r="B1926" s="506">
        <v>45167</v>
      </c>
      <c r="C1926" s="464">
        <v>45139</v>
      </c>
      <c r="D1926" s="508" t="s">
        <v>264</v>
      </c>
      <c r="E1926" s="455" t="s">
        <v>0</v>
      </c>
      <c r="F1926" s="460">
        <v>628.44000000000005</v>
      </c>
      <c r="G1926" s="455" t="s">
        <v>4385</v>
      </c>
      <c r="H1926" s="455" t="s">
        <v>417</v>
      </c>
      <c r="I1926" s="461" t="s">
        <v>1570</v>
      </c>
      <c r="J1926" s="425" t="s">
        <v>1571</v>
      </c>
      <c r="K1926" s="489" t="s">
        <v>1157</v>
      </c>
      <c r="L1926" s="465" t="s">
        <v>32</v>
      </c>
      <c r="M1926" s="465">
        <v>38505</v>
      </c>
      <c r="N1926" s="608">
        <v>45161</v>
      </c>
      <c r="O1926" s="512">
        <f t="shared" si="91"/>
        <v>8</v>
      </c>
      <c r="P1926" s="512">
        <f t="shared" si="92"/>
        <v>8</v>
      </c>
      <c r="Q1926" s="498" t="str">
        <f t="shared" si="93"/>
        <v>Gastos_Gerais</v>
      </c>
    </row>
    <row r="1927" spans="1:17" ht="60" hidden="1" x14ac:dyDescent="0.2">
      <c r="A1927" s="505">
        <v>6772</v>
      </c>
      <c r="B1927" s="506">
        <v>45167</v>
      </c>
      <c r="C1927" s="464">
        <v>45139</v>
      </c>
      <c r="D1927" s="508" t="s">
        <v>264</v>
      </c>
      <c r="E1927" s="455" t="s">
        <v>208</v>
      </c>
      <c r="F1927" s="460">
        <v>540</v>
      </c>
      <c r="G1927" s="455" t="s">
        <v>8385</v>
      </c>
      <c r="H1927" s="455" t="s">
        <v>421</v>
      </c>
      <c r="I1927" s="461" t="s">
        <v>8219</v>
      </c>
      <c r="J1927" s="426" t="s">
        <v>8220</v>
      </c>
      <c r="K1927" s="489" t="s">
        <v>1157</v>
      </c>
      <c r="L1927" s="522" t="s">
        <v>32</v>
      </c>
      <c r="M1927" s="465">
        <v>46145</v>
      </c>
      <c r="N1927" s="608">
        <v>45138</v>
      </c>
      <c r="O1927" s="512">
        <f t="shared" si="91"/>
        <v>8</v>
      </c>
      <c r="P1927" s="512">
        <f t="shared" si="92"/>
        <v>8</v>
      </c>
      <c r="Q1927" s="498" t="str">
        <f t="shared" si="93"/>
        <v>Gastos_Gerais</v>
      </c>
    </row>
    <row r="1928" spans="1:17" hidden="1" x14ac:dyDescent="0.2">
      <c r="A1928" s="505">
        <v>6773</v>
      </c>
      <c r="B1928" s="506">
        <v>45167</v>
      </c>
      <c r="C1928" s="464">
        <v>45139</v>
      </c>
      <c r="D1928" s="508" t="s">
        <v>264</v>
      </c>
      <c r="E1928" s="455" t="s">
        <v>96</v>
      </c>
      <c r="F1928" s="460">
        <v>2099.4</v>
      </c>
      <c r="G1928" s="455" t="s">
        <v>8221</v>
      </c>
      <c r="H1928" s="455" t="s">
        <v>423</v>
      </c>
      <c r="I1928" s="461" t="s">
        <v>8222</v>
      </c>
      <c r="J1928" s="425" t="s">
        <v>8223</v>
      </c>
      <c r="K1928" s="489" t="s">
        <v>1157</v>
      </c>
      <c r="L1928" s="465" t="s">
        <v>32</v>
      </c>
      <c r="M1928" s="465">
        <v>10699</v>
      </c>
      <c r="N1928" s="608">
        <v>45163</v>
      </c>
      <c r="O1928" s="512">
        <f t="shared" si="91"/>
        <v>8</v>
      </c>
      <c r="P1928" s="512">
        <f t="shared" si="92"/>
        <v>8</v>
      </c>
      <c r="Q1928" s="498" t="str">
        <f t="shared" si="93"/>
        <v>Gastos_Gerais</v>
      </c>
    </row>
    <row r="1929" spans="1:17" ht="24" hidden="1" x14ac:dyDescent="0.2">
      <c r="A1929" s="505">
        <v>6774</v>
      </c>
      <c r="B1929" s="506">
        <v>45167</v>
      </c>
      <c r="C1929" s="464">
        <v>45139</v>
      </c>
      <c r="D1929" s="508" t="s">
        <v>264</v>
      </c>
      <c r="E1929" s="455" t="s">
        <v>96</v>
      </c>
      <c r="F1929" s="460">
        <v>522.48</v>
      </c>
      <c r="G1929" s="455" t="s">
        <v>8224</v>
      </c>
      <c r="H1929" s="455" t="s">
        <v>422</v>
      </c>
      <c r="I1929" s="461" t="s">
        <v>8225</v>
      </c>
      <c r="J1929" s="425" t="s">
        <v>8226</v>
      </c>
      <c r="K1929" s="489" t="s">
        <v>1157</v>
      </c>
      <c r="L1929" s="465" t="s">
        <v>32</v>
      </c>
      <c r="M1929" s="465">
        <v>23129</v>
      </c>
      <c r="N1929" s="608">
        <v>45163</v>
      </c>
      <c r="O1929" s="512">
        <f t="shared" si="91"/>
        <v>8</v>
      </c>
      <c r="P1929" s="512">
        <f t="shared" si="92"/>
        <v>8</v>
      </c>
      <c r="Q1929" s="498" t="str">
        <f t="shared" si="93"/>
        <v>Gastos_Gerais</v>
      </c>
    </row>
    <row r="1930" spans="1:17" ht="24" hidden="1" x14ac:dyDescent="0.2">
      <c r="A1930" s="505">
        <v>6775</v>
      </c>
      <c r="B1930" s="506">
        <v>45167</v>
      </c>
      <c r="C1930" s="464">
        <v>45139</v>
      </c>
      <c r="D1930" s="508" t="s">
        <v>264</v>
      </c>
      <c r="E1930" s="455" t="s">
        <v>96</v>
      </c>
      <c r="F1930" s="460">
        <v>519.05999999999995</v>
      </c>
      <c r="G1930" s="455" t="s">
        <v>8386</v>
      </c>
      <c r="H1930" s="455" t="s">
        <v>422</v>
      </c>
      <c r="I1930" s="461" t="s">
        <v>8225</v>
      </c>
      <c r="J1930" s="426" t="s">
        <v>8226</v>
      </c>
      <c r="K1930" s="489" t="s">
        <v>1157</v>
      </c>
      <c r="L1930" s="522" t="s">
        <v>32</v>
      </c>
      <c r="M1930" s="465">
        <v>23128</v>
      </c>
      <c r="N1930" s="608">
        <v>45163</v>
      </c>
      <c r="O1930" s="512">
        <f t="shared" si="91"/>
        <v>8</v>
      </c>
      <c r="P1930" s="512">
        <f t="shared" si="92"/>
        <v>8</v>
      </c>
      <c r="Q1930" s="498" t="str">
        <f t="shared" si="93"/>
        <v>Gastos_Gerais</v>
      </c>
    </row>
    <row r="1931" spans="1:17" ht="24" hidden="1" x14ac:dyDescent="0.2">
      <c r="A1931" s="505">
        <v>6776</v>
      </c>
      <c r="B1931" s="506">
        <v>45167</v>
      </c>
      <c r="C1931" s="464">
        <v>45108</v>
      </c>
      <c r="D1931" s="508" t="s">
        <v>264</v>
      </c>
      <c r="E1931" s="455" t="s">
        <v>82</v>
      </c>
      <c r="F1931" s="460">
        <v>9439.11</v>
      </c>
      <c r="G1931" s="455" t="s">
        <v>2204</v>
      </c>
      <c r="H1931" s="455" t="s">
        <v>493</v>
      </c>
      <c r="I1931" s="461" t="s">
        <v>1682</v>
      </c>
      <c r="J1931" s="425" t="s">
        <v>1156</v>
      </c>
      <c r="K1931" s="489" t="s">
        <v>1157</v>
      </c>
      <c r="L1931" s="465" t="s">
        <v>1158</v>
      </c>
      <c r="M1931" s="465" t="s">
        <v>8227</v>
      </c>
      <c r="N1931" s="608">
        <v>45167</v>
      </c>
      <c r="O1931" s="512">
        <f t="shared" si="91"/>
        <v>8</v>
      </c>
      <c r="P1931" s="512">
        <f t="shared" si="92"/>
        <v>7</v>
      </c>
      <c r="Q1931" s="498" t="str">
        <f t="shared" si="93"/>
        <v>Gastos_Gerais</v>
      </c>
    </row>
    <row r="1932" spans="1:17" ht="24" hidden="1" x14ac:dyDescent="0.2">
      <c r="A1932" s="505">
        <v>6777</v>
      </c>
      <c r="B1932" s="506">
        <v>45167</v>
      </c>
      <c r="C1932" s="464">
        <v>45108</v>
      </c>
      <c r="D1932" s="508" t="s">
        <v>264</v>
      </c>
      <c r="E1932" s="455" t="s">
        <v>82</v>
      </c>
      <c r="F1932" s="460">
        <v>17952.310000000001</v>
      </c>
      <c r="G1932" s="455" t="s">
        <v>2204</v>
      </c>
      <c r="H1932" s="455" t="s">
        <v>419</v>
      </c>
      <c r="I1932" s="461" t="s">
        <v>1682</v>
      </c>
      <c r="J1932" s="425" t="s">
        <v>1156</v>
      </c>
      <c r="K1932" s="489" t="s">
        <v>1157</v>
      </c>
      <c r="L1932" s="465" t="s">
        <v>1158</v>
      </c>
      <c r="M1932" s="465" t="s">
        <v>8228</v>
      </c>
      <c r="N1932" s="608">
        <v>45167</v>
      </c>
      <c r="O1932" s="512">
        <f t="shared" si="91"/>
        <v>8</v>
      </c>
      <c r="P1932" s="512">
        <f t="shared" si="92"/>
        <v>7</v>
      </c>
      <c r="Q1932" s="498" t="str">
        <f t="shared" si="93"/>
        <v>Gastos_Gerais</v>
      </c>
    </row>
    <row r="1933" spans="1:17" ht="25.5" hidden="1" x14ac:dyDescent="0.2">
      <c r="A1933" s="505">
        <v>6778</v>
      </c>
      <c r="B1933" s="506">
        <v>45167</v>
      </c>
      <c r="C1933" s="464">
        <v>45139</v>
      </c>
      <c r="D1933" s="508" t="s">
        <v>176</v>
      </c>
      <c r="E1933" s="455" t="s">
        <v>10</v>
      </c>
      <c r="F1933" s="460">
        <v>4811.3999999999996</v>
      </c>
      <c r="G1933" s="510" t="s">
        <v>4306</v>
      </c>
      <c r="H1933" s="455" t="s">
        <v>416</v>
      </c>
      <c r="I1933" s="538" t="s">
        <v>8229</v>
      </c>
      <c r="J1933" s="465" t="s">
        <v>433</v>
      </c>
      <c r="K1933" s="489" t="s">
        <v>1217</v>
      </c>
      <c r="L1933" s="465" t="s">
        <v>1218</v>
      </c>
      <c r="M1933" s="465" t="s">
        <v>8230</v>
      </c>
      <c r="N1933" s="608">
        <v>45167</v>
      </c>
      <c r="O1933" s="512">
        <f t="shared" si="91"/>
        <v>8</v>
      </c>
      <c r="P1933" s="512">
        <f t="shared" si="92"/>
        <v>8</v>
      </c>
      <c r="Q1933" s="498" t="str">
        <f t="shared" si="93"/>
        <v>Gastos_com_Pessoal</v>
      </c>
    </row>
    <row r="1934" spans="1:17" ht="36" hidden="1" x14ac:dyDescent="0.2">
      <c r="A1934" s="505">
        <v>6779</v>
      </c>
      <c r="B1934" s="506">
        <v>45167</v>
      </c>
      <c r="C1934" s="464">
        <v>45170</v>
      </c>
      <c r="D1934" s="520" t="s">
        <v>176</v>
      </c>
      <c r="E1934" s="455" t="s">
        <v>158</v>
      </c>
      <c r="F1934" s="460">
        <v>1016.5</v>
      </c>
      <c r="G1934" s="455" t="s">
        <v>8231</v>
      </c>
      <c r="H1934" s="455" t="s">
        <v>420</v>
      </c>
      <c r="I1934" s="455" t="s">
        <v>7379</v>
      </c>
      <c r="J1934" s="465" t="s">
        <v>1974</v>
      </c>
      <c r="K1934" s="489" t="s">
        <v>1188</v>
      </c>
      <c r="L1934" s="465" t="s">
        <v>32</v>
      </c>
      <c r="M1934" s="465">
        <v>202311764</v>
      </c>
      <c r="N1934" s="608">
        <v>45167</v>
      </c>
      <c r="O1934" s="512">
        <f t="shared" si="91"/>
        <v>8</v>
      </c>
      <c r="P1934" s="512">
        <f t="shared" si="92"/>
        <v>9</v>
      </c>
      <c r="Q1934" s="498" t="str">
        <f t="shared" si="93"/>
        <v>Gastos_com_Pessoal</v>
      </c>
    </row>
    <row r="1935" spans="1:17" hidden="1" x14ac:dyDescent="0.2">
      <c r="A1935" s="505">
        <v>6780</v>
      </c>
      <c r="B1935" s="506">
        <v>45167</v>
      </c>
      <c r="C1935" s="464">
        <v>45139</v>
      </c>
      <c r="D1935" s="508" t="s">
        <v>264</v>
      </c>
      <c r="E1935" s="520" t="s">
        <v>392</v>
      </c>
      <c r="F1935" s="460">
        <v>115</v>
      </c>
      <c r="G1935" s="455" t="s">
        <v>8387</v>
      </c>
      <c r="H1935" s="455" t="s">
        <v>1032</v>
      </c>
      <c r="I1935" s="455" t="s">
        <v>8232</v>
      </c>
      <c r="J1935" s="465" t="s">
        <v>2080</v>
      </c>
      <c r="K1935" s="489" t="s">
        <v>1157</v>
      </c>
      <c r="L1935" s="465" t="s">
        <v>32</v>
      </c>
      <c r="M1935" s="465">
        <v>761</v>
      </c>
      <c r="N1935" s="608">
        <v>45164</v>
      </c>
      <c r="O1935" s="512">
        <f t="shared" si="91"/>
        <v>8</v>
      </c>
      <c r="P1935" s="512">
        <f t="shared" si="92"/>
        <v>8</v>
      </c>
      <c r="Q1935" s="498" t="str">
        <f t="shared" si="93"/>
        <v>Gastos_Gerais</v>
      </c>
    </row>
    <row r="1936" spans="1:17" ht="36" hidden="1" x14ac:dyDescent="0.2">
      <c r="A1936" s="505">
        <v>6781</v>
      </c>
      <c r="B1936" s="506">
        <v>45167</v>
      </c>
      <c r="C1936" s="464">
        <v>45170</v>
      </c>
      <c r="D1936" s="508" t="s">
        <v>176</v>
      </c>
      <c r="E1936" s="455" t="s">
        <v>158</v>
      </c>
      <c r="F1936" s="460">
        <v>510</v>
      </c>
      <c r="G1936" s="455" t="s">
        <v>8388</v>
      </c>
      <c r="H1936" s="455" t="s">
        <v>417</v>
      </c>
      <c r="I1936" s="510" t="s">
        <v>5568</v>
      </c>
      <c r="J1936" s="465" t="s">
        <v>1323</v>
      </c>
      <c r="K1936" s="489" t="s">
        <v>1157</v>
      </c>
      <c r="L1936" s="465" t="s">
        <v>32</v>
      </c>
      <c r="M1936" s="465">
        <v>208656</v>
      </c>
      <c r="N1936" s="608">
        <v>45167</v>
      </c>
      <c r="O1936" s="512">
        <f t="shared" si="91"/>
        <v>8</v>
      </c>
      <c r="P1936" s="512">
        <f t="shared" si="92"/>
        <v>9</v>
      </c>
      <c r="Q1936" s="498" t="str">
        <f t="shared" si="93"/>
        <v>Gastos_com_Pessoal</v>
      </c>
    </row>
    <row r="1937" spans="1:17" ht="25.5" hidden="1" x14ac:dyDescent="0.2">
      <c r="A1937" s="505">
        <v>6782</v>
      </c>
      <c r="B1937" s="506">
        <v>45167</v>
      </c>
      <c r="C1937" s="464">
        <v>45170</v>
      </c>
      <c r="D1937" s="508" t="s">
        <v>176</v>
      </c>
      <c r="E1937" s="455" t="s">
        <v>158</v>
      </c>
      <c r="F1937" s="460">
        <v>421</v>
      </c>
      <c r="G1937" s="456" t="s">
        <v>5346</v>
      </c>
      <c r="H1937" s="461" t="s">
        <v>418</v>
      </c>
      <c r="I1937" s="461" t="s">
        <v>4649</v>
      </c>
      <c r="J1937" s="465" t="s">
        <v>1986</v>
      </c>
      <c r="K1937" s="489" t="s">
        <v>1157</v>
      </c>
      <c r="L1937" s="465" t="s">
        <v>32</v>
      </c>
      <c r="M1937" s="465">
        <v>69056</v>
      </c>
      <c r="N1937" s="608">
        <v>45167</v>
      </c>
      <c r="O1937" s="512">
        <f t="shared" si="91"/>
        <v>8</v>
      </c>
      <c r="P1937" s="512">
        <f t="shared" si="92"/>
        <v>9</v>
      </c>
      <c r="Q1937" s="498" t="str">
        <f t="shared" si="93"/>
        <v>Gastos_com_Pessoal</v>
      </c>
    </row>
    <row r="1938" spans="1:17" ht="36" hidden="1" x14ac:dyDescent="0.2">
      <c r="A1938" s="505">
        <v>6783</v>
      </c>
      <c r="B1938" s="506">
        <v>45167</v>
      </c>
      <c r="C1938" s="464">
        <v>45139</v>
      </c>
      <c r="D1938" s="508" t="s">
        <v>141</v>
      </c>
      <c r="E1938" s="520" t="s">
        <v>228</v>
      </c>
      <c r="F1938" s="460">
        <v>450</v>
      </c>
      <c r="G1938" s="520" t="s">
        <v>8389</v>
      </c>
      <c r="H1938" s="455" t="s">
        <v>416</v>
      </c>
      <c r="I1938" s="455" t="s">
        <v>8233</v>
      </c>
      <c r="J1938" s="465" t="s">
        <v>8234</v>
      </c>
      <c r="K1938" s="489" t="s">
        <v>1157</v>
      </c>
      <c r="L1938" s="465" t="s">
        <v>32</v>
      </c>
      <c r="M1938" s="465">
        <v>337</v>
      </c>
      <c r="N1938" s="608">
        <v>45013</v>
      </c>
      <c r="O1938" s="512">
        <f t="shared" si="91"/>
        <v>8</v>
      </c>
      <c r="P1938" s="512">
        <f t="shared" si="92"/>
        <v>8</v>
      </c>
      <c r="Q1938" s="498" t="str">
        <f t="shared" si="93"/>
        <v>Aquisição_de_Bens_Permanentes</v>
      </c>
    </row>
    <row r="1939" spans="1:17" ht="25.5" hidden="1" x14ac:dyDescent="0.2">
      <c r="A1939" s="505">
        <v>6784</v>
      </c>
      <c r="B1939" s="506">
        <v>45167</v>
      </c>
      <c r="C1939" s="536">
        <v>45139</v>
      </c>
      <c r="D1939" s="508" t="s">
        <v>176</v>
      </c>
      <c r="E1939" s="520" t="s">
        <v>261</v>
      </c>
      <c r="F1939" s="460">
        <v>3912.1</v>
      </c>
      <c r="G1939" s="510" t="s">
        <v>1207</v>
      </c>
      <c r="H1939" s="455" t="s">
        <v>416</v>
      </c>
      <c r="I1939" s="455" t="s">
        <v>8229</v>
      </c>
      <c r="J1939" s="465" t="s">
        <v>433</v>
      </c>
      <c r="K1939" s="489" t="s">
        <v>1188</v>
      </c>
      <c r="L1939" s="511" t="s">
        <v>4137</v>
      </c>
      <c r="M1939" s="465">
        <v>991947272</v>
      </c>
      <c r="N1939" s="608">
        <v>45167</v>
      </c>
      <c r="O1939" s="512">
        <f t="shared" si="91"/>
        <v>8</v>
      </c>
      <c r="P1939" s="512">
        <f t="shared" si="92"/>
        <v>8</v>
      </c>
      <c r="Q1939" s="498" t="str">
        <f t="shared" si="93"/>
        <v>Gastos_com_Pessoal</v>
      </c>
    </row>
    <row r="1940" spans="1:17" ht="25.5" hidden="1" x14ac:dyDescent="0.2">
      <c r="A1940" s="505">
        <v>6785</v>
      </c>
      <c r="B1940" s="506">
        <v>45167</v>
      </c>
      <c r="C1940" s="464">
        <v>45139</v>
      </c>
      <c r="D1940" s="508" t="s">
        <v>176</v>
      </c>
      <c r="E1940" s="520" t="s">
        <v>280</v>
      </c>
      <c r="F1940" s="460">
        <v>5098.26</v>
      </c>
      <c r="G1940" s="520" t="s">
        <v>1209</v>
      </c>
      <c r="H1940" s="455" t="s">
        <v>416</v>
      </c>
      <c r="I1940" s="455" t="s">
        <v>8229</v>
      </c>
      <c r="J1940" s="465" t="s">
        <v>433</v>
      </c>
      <c r="K1940" s="489" t="s">
        <v>1188</v>
      </c>
      <c r="L1940" s="511" t="s">
        <v>4137</v>
      </c>
      <c r="M1940" s="465">
        <v>991947272</v>
      </c>
      <c r="N1940" s="608">
        <v>45167</v>
      </c>
      <c r="O1940" s="512">
        <f t="shared" si="91"/>
        <v>8</v>
      </c>
      <c r="P1940" s="512">
        <f t="shared" si="92"/>
        <v>8</v>
      </c>
      <c r="Q1940" s="498" t="str">
        <f t="shared" si="93"/>
        <v>Gastos_com_Pessoal</v>
      </c>
    </row>
    <row r="1941" spans="1:17" ht="25.5" hidden="1" x14ac:dyDescent="0.2">
      <c r="A1941" s="505">
        <v>6786</v>
      </c>
      <c r="B1941" s="506">
        <v>45167</v>
      </c>
      <c r="C1941" s="464">
        <v>45139</v>
      </c>
      <c r="D1941" s="508" t="s">
        <v>176</v>
      </c>
      <c r="E1941" s="455" t="s">
        <v>262</v>
      </c>
      <c r="F1941" s="460">
        <v>1699.42</v>
      </c>
      <c r="G1941" s="455" t="s">
        <v>1210</v>
      </c>
      <c r="H1941" s="455" t="s">
        <v>416</v>
      </c>
      <c r="I1941" s="455" t="s">
        <v>8229</v>
      </c>
      <c r="J1941" s="465" t="s">
        <v>433</v>
      </c>
      <c r="K1941" s="489" t="s">
        <v>1188</v>
      </c>
      <c r="L1941" s="511" t="s">
        <v>4137</v>
      </c>
      <c r="M1941" s="465">
        <v>991947272</v>
      </c>
      <c r="N1941" s="608">
        <v>45167</v>
      </c>
      <c r="O1941" s="512">
        <f t="shared" si="91"/>
        <v>8</v>
      </c>
      <c r="P1941" s="512">
        <f t="shared" si="92"/>
        <v>8</v>
      </c>
      <c r="Q1941" s="498" t="str">
        <f t="shared" si="93"/>
        <v>Gastos_com_Pessoal</v>
      </c>
    </row>
    <row r="1942" spans="1:17" ht="36" hidden="1" x14ac:dyDescent="0.2">
      <c r="A1942" s="505">
        <v>6787</v>
      </c>
      <c r="B1942" s="506">
        <v>45167</v>
      </c>
      <c r="C1942" s="464">
        <v>45139</v>
      </c>
      <c r="D1942" s="508" t="s">
        <v>176</v>
      </c>
      <c r="E1942" s="455" t="s">
        <v>169</v>
      </c>
      <c r="F1942" s="460">
        <v>9909.2900000000009</v>
      </c>
      <c r="G1942" s="455" t="s">
        <v>1211</v>
      </c>
      <c r="H1942" s="455" t="s">
        <v>416</v>
      </c>
      <c r="I1942" s="455" t="s">
        <v>8229</v>
      </c>
      <c r="J1942" s="465" t="s">
        <v>433</v>
      </c>
      <c r="K1942" s="489" t="s">
        <v>1188</v>
      </c>
      <c r="L1942" s="511" t="s">
        <v>4137</v>
      </c>
      <c r="M1942" s="465">
        <v>991947272</v>
      </c>
      <c r="N1942" s="608">
        <v>45167</v>
      </c>
      <c r="O1942" s="512">
        <f t="shared" si="91"/>
        <v>8</v>
      </c>
      <c r="P1942" s="512">
        <f t="shared" si="92"/>
        <v>8</v>
      </c>
      <c r="Q1942" s="498" t="str">
        <f t="shared" si="93"/>
        <v>Gastos_com_Pessoal</v>
      </c>
    </row>
    <row r="1943" spans="1:17" ht="36" hidden="1" x14ac:dyDescent="0.2">
      <c r="A1943" s="505">
        <v>6788</v>
      </c>
      <c r="B1943" s="506">
        <v>45167</v>
      </c>
      <c r="C1943" s="464">
        <v>45139</v>
      </c>
      <c r="D1943" s="508" t="s">
        <v>176</v>
      </c>
      <c r="E1943" s="520" t="s">
        <v>169</v>
      </c>
      <c r="F1943" s="460">
        <v>19.73</v>
      </c>
      <c r="G1943" s="520" t="s">
        <v>1211</v>
      </c>
      <c r="H1943" s="520" t="s">
        <v>419</v>
      </c>
      <c r="I1943" s="455" t="s">
        <v>6890</v>
      </c>
      <c r="J1943" s="465" t="s">
        <v>1017</v>
      </c>
      <c r="K1943" s="489" t="s">
        <v>1188</v>
      </c>
      <c r="L1943" s="511" t="s">
        <v>4137</v>
      </c>
      <c r="M1943" s="465">
        <v>991947272</v>
      </c>
      <c r="N1943" s="608">
        <v>45167</v>
      </c>
      <c r="O1943" s="512">
        <f t="shared" si="91"/>
        <v>8</v>
      </c>
      <c r="P1943" s="512">
        <f t="shared" si="92"/>
        <v>8</v>
      </c>
      <c r="Q1943" s="498" t="str">
        <f t="shared" si="93"/>
        <v>Gastos_com_Pessoal</v>
      </c>
    </row>
    <row r="1944" spans="1:17" ht="36" hidden="1" x14ac:dyDescent="0.2">
      <c r="A1944" s="505">
        <v>6789</v>
      </c>
      <c r="B1944" s="506">
        <v>45167</v>
      </c>
      <c r="C1944" s="464">
        <v>45139</v>
      </c>
      <c r="D1944" s="508" t="s">
        <v>264</v>
      </c>
      <c r="E1944" s="520" t="s">
        <v>293</v>
      </c>
      <c r="F1944" s="460">
        <v>75</v>
      </c>
      <c r="G1944" s="520" t="s">
        <v>8390</v>
      </c>
      <c r="H1944" s="455" t="s">
        <v>422</v>
      </c>
      <c r="I1944" s="455" t="s">
        <v>5386</v>
      </c>
      <c r="J1944" s="465" t="s">
        <v>1109</v>
      </c>
      <c r="K1944" s="489" t="s">
        <v>1188</v>
      </c>
      <c r="L1944" s="511" t="s">
        <v>4137</v>
      </c>
      <c r="M1944" s="465">
        <v>991947272</v>
      </c>
      <c r="N1944" s="608">
        <v>45167</v>
      </c>
      <c r="O1944" s="512">
        <f t="shared" si="91"/>
        <v>8</v>
      </c>
      <c r="P1944" s="512">
        <f t="shared" si="92"/>
        <v>8</v>
      </c>
      <c r="Q1944" s="498" t="str">
        <f t="shared" si="93"/>
        <v>Gastos_Gerais</v>
      </c>
    </row>
    <row r="1945" spans="1:17" ht="24" hidden="1" x14ac:dyDescent="0.2">
      <c r="A1945" s="505">
        <v>6790</v>
      </c>
      <c r="B1945" s="506">
        <v>45167</v>
      </c>
      <c r="C1945" s="464">
        <v>45139</v>
      </c>
      <c r="D1945" s="508" t="s">
        <v>264</v>
      </c>
      <c r="E1945" s="455" t="s">
        <v>293</v>
      </c>
      <c r="F1945" s="460">
        <v>150</v>
      </c>
      <c r="G1945" s="455" t="s">
        <v>7729</v>
      </c>
      <c r="H1945" s="455" t="s">
        <v>418</v>
      </c>
      <c r="I1945" s="455" t="s">
        <v>4527</v>
      </c>
      <c r="J1945" s="465" t="s">
        <v>465</v>
      </c>
      <c r="K1945" s="489" t="s">
        <v>1188</v>
      </c>
      <c r="L1945" s="511" t="s">
        <v>4137</v>
      </c>
      <c r="M1945" s="465">
        <v>991947272</v>
      </c>
      <c r="N1945" s="608">
        <v>45167</v>
      </c>
      <c r="O1945" s="512">
        <f t="shared" si="91"/>
        <v>8</v>
      </c>
      <c r="P1945" s="512">
        <f t="shared" si="92"/>
        <v>8</v>
      </c>
      <c r="Q1945" s="498" t="str">
        <f t="shared" si="93"/>
        <v>Gastos_Gerais</v>
      </c>
    </row>
    <row r="1946" spans="1:17" ht="24" hidden="1" x14ac:dyDescent="0.2">
      <c r="A1946" s="505">
        <v>6791</v>
      </c>
      <c r="B1946" s="506">
        <v>45167</v>
      </c>
      <c r="C1946" s="464">
        <v>45139</v>
      </c>
      <c r="D1946" s="508" t="s">
        <v>264</v>
      </c>
      <c r="E1946" s="455" t="s">
        <v>293</v>
      </c>
      <c r="F1946" s="460">
        <v>150</v>
      </c>
      <c r="G1946" s="455" t="s">
        <v>8235</v>
      </c>
      <c r="H1946" s="455" t="s">
        <v>418</v>
      </c>
      <c r="I1946" s="455" t="s">
        <v>8236</v>
      </c>
      <c r="J1946" s="465" t="s">
        <v>8237</v>
      </c>
      <c r="K1946" s="489" t="s">
        <v>1188</v>
      </c>
      <c r="L1946" s="511" t="s">
        <v>4137</v>
      </c>
      <c r="M1946" s="465">
        <v>991947272</v>
      </c>
      <c r="N1946" s="608">
        <v>45167</v>
      </c>
      <c r="O1946" s="512">
        <f t="shared" si="91"/>
        <v>8</v>
      </c>
      <c r="P1946" s="512">
        <f t="shared" si="92"/>
        <v>8</v>
      </c>
      <c r="Q1946" s="498" t="str">
        <f t="shared" si="93"/>
        <v>Gastos_Gerais</v>
      </c>
    </row>
    <row r="1947" spans="1:17" ht="36" hidden="1" x14ac:dyDescent="0.2">
      <c r="A1947" s="505">
        <v>6792</v>
      </c>
      <c r="B1947" s="506">
        <v>45167</v>
      </c>
      <c r="C1947" s="464">
        <v>45139</v>
      </c>
      <c r="D1947" s="508" t="s">
        <v>264</v>
      </c>
      <c r="E1947" s="455" t="s">
        <v>293</v>
      </c>
      <c r="F1947" s="460">
        <v>75</v>
      </c>
      <c r="G1947" s="455" t="s">
        <v>8238</v>
      </c>
      <c r="H1947" s="455" t="s">
        <v>417</v>
      </c>
      <c r="I1947" s="455" t="s">
        <v>5159</v>
      </c>
      <c r="J1947" s="465" t="s">
        <v>640</v>
      </c>
      <c r="K1947" s="489" t="s">
        <v>1188</v>
      </c>
      <c r="L1947" s="511" t="s">
        <v>4137</v>
      </c>
      <c r="M1947" s="465">
        <v>991947272</v>
      </c>
      <c r="N1947" s="608">
        <v>45167</v>
      </c>
      <c r="O1947" s="512">
        <f t="shared" si="91"/>
        <v>8</v>
      </c>
      <c r="P1947" s="512">
        <f t="shared" si="92"/>
        <v>8</v>
      </c>
      <c r="Q1947" s="498" t="str">
        <f t="shared" si="93"/>
        <v>Gastos_Gerais</v>
      </c>
    </row>
    <row r="1948" spans="1:17" ht="36" hidden="1" x14ac:dyDescent="0.2">
      <c r="A1948" s="505">
        <v>6793</v>
      </c>
      <c r="B1948" s="506">
        <v>45167</v>
      </c>
      <c r="C1948" s="464">
        <v>45139</v>
      </c>
      <c r="D1948" s="508" t="s">
        <v>264</v>
      </c>
      <c r="E1948" s="455" t="s">
        <v>293</v>
      </c>
      <c r="F1948" s="460">
        <v>75</v>
      </c>
      <c r="G1948" s="455" t="s">
        <v>8239</v>
      </c>
      <c r="H1948" s="455" t="s">
        <v>422</v>
      </c>
      <c r="I1948" s="455" t="s">
        <v>8240</v>
      </c>
      <c r="J1948" s="465" t="s">
        <v>895</v>
      </c>
      <c r="K1948" s="489" t="s">
        <v>1188</v>
      </c>
      <c r="L1948" s="511" t="s">
        <v>4137</v>
      </c>
      <c r="M1948" s="465">
        <v>991947272</v>
      </c>
      <c r="N1948" s="608">
        <v>45167</v>
      </c>
      <c r="O1948" s="512">
        <f t="shared" si="91"/>
        <v>8</v>
      </c>
      <c r="P1948" s="512">
        <f t="shared" si="92"/>
        <v>8</v>
      </c>
      <c r="Q1948" s="498" t="str">
        <f t="shared" si="93"/>
        <v>Gastos_Gerais</v>
      </c>
    </row>
    <row r="1949" spans="1:17" ht="36" hidden="1" x14ac:dyDescent="0.2">
      <c r="A1949" s="505">
        <v>6794</v>
      </c>
      <c r="B1949" s="506">
        <v>45167</v>
      </c>
      <c r="C1949" s="536">
        <v>45139</v>
      </c>
      <c r="D1949" s="508" t="s">
        <v>264</v>
      </c>
      <c r="E1949" s="520" t="s">
        <v>293</v>
      </c>
      <c r="F1949" s="521">
        <v>75</v>
      </c>
      <c r="G1949" s="520" t="s">
        <v>8241</v>
      </c>
      <c r="H1949" s="455" t="s">
        <v>422</v>
      </c>
      <c r="I1949" s="455" t="s">
        <v>3121</v>
      </c>
      <c r="J1949" s="465" t="s">
        <v>975</v>
      </c>
      <c r="K1949" s="489" t="s">
        <v>1188</v>
      </c>
      <c r="L1949" s="511" t="s">
        <v>4137</v>
      </c>
      <c r="M1949" s="465">
        <v>991947272</v>
      </c>
      <c r="N1949" s="608">
        <v>45167</v>
      </c>
      <c r="O1949" s="512">
        <f t="shared" si="91"/>
        <v>8</v>
      </c>
      <c r="P1949" s="512">
        <f t="shared" si="92"/>
        <v>8</v>
      </c>
      <c r="Q1949" s="498" t="str">
        <f t="shared" si="93"/>
        <v>Gastos_Gerais</v>
      </c>
    </row>
    <row r="1950" spans="1:17" ht="36" hidden="1" x14ac:dyDescent="0.2">
      <c r="A1950" s="505">
        <v>6795</v>
      </c>
      <c r="B1950" s="506">
        <v>45167</v>
      </c>
      <c r="C1950" s="536">
        <v>45139</v>
      </c>
      <c r="D1950" s="508" t="s">
        <v>264</v>
      </c>
      <c r="E1950" s="520" t="s">
        <v>293</v>
      </c>
      <c r="F1950" s="521">
        <v>75</v>
      </c>
      <c r="G1950" s="520" t="s">
        <v>8242</v>
      </c>
      <c r="H1950" s="455" t="s">
        <v>422</v>
      </c>
      <c r="I1950" s="510" t="s">
        <v>6710</v>
      </c>
      <c r="J1950" s="522" t="s">
        <v>6711</v>
      </c>
      <c r="K1950" s="489" t="s">
        <v>1188</v>
      </c>
      <c r="L1950" s="511" t="s">
        <v>4137</v>
      </c>
      <c r="M1950" s="465">
        <v>991947272</v>
      </c>
      <c r="N1950" s="608">
        <v>45167</v>
      </c>
      <c r="O1950" s="512">
        <f t="shared" si="91"/>
        <v>8</v>
      </c>
      <c r="P1950" s="512">
        <f t="shared" si="92"/>
        <v>8</v>
      </c>
      <c r="Q1950" s="498" t="str">
        <f t="shared" si="93"/>
        <v>Gastos_Gerais</v>
      </c>
    </row>
    <row r="1951" spans="1:17" ht="24" hidden="1" x14ac:dyDescent="0.2">
      <c r="A1951" s="505">
        <v>6796</v>
      </c>
      <c r="B1951" s="506">
        <v>45167</v>
      </c>
      <c r="C1951" s="536">
        <v>45139</v>
      </c>
      <c r="D1951" s="508" t="s">
        <v>264</v>
      </c>
      <c r="E1951" s="520" t="s">
        <v>293</v>
      </c>
      <c r="F1951" s="521">
        <v>150</v>
      </c>
      <c r="G1951" s="520" t="s">
        <v>8391</v>
      </c>
      <c r="H1951" s="455" t="s">
        <v>418</v>
      </c>
      <c r="I1951" s="455" t="s">
        <v>3717</v>
      </c>
      <c r="J1951" s="465" t="s">
        <v>467</v>
      </c>
      <c r="K1951" s="489" t="s">
        <v>1188</v>
      </c>
      <c r="L1951" s="511" t="s">
        <v>4137</v>
      </c>
      <c r="M1951" s="465">
        <v>991947272</v>
      </c>
      <c r="N1951" s="608">
        <v>45167</v>
      </c>
      <c r="O1951" s="512">
        <f t="shared" si="91"/>
        <v>8</v>
      </c>
      <c r="P1951" s="512">
        <f t="shared" si="92"/>
        <v>8</v>
      </c>
      <c r="Q1951" s="498" t="str">
        <f t="shared" si="93"/>
        <v>Gastos_Gerais</v>
      </c>
    </row>
    <row r="1952" spans="1:17" ht="24" hidden="1" x14ac:dyDescent="0.2">
      <c r="A1952" s="505">
        <v>6797</v>
      </c>
      <c r="B1952" s="506">
        <v>45167</v>
      </c>
      <c r="C1952" s="536">
        <v>45139</v>
      </c>
      <c r="D1952" s="508" t="s">
        <v>264</v>
      </c>
      <c r="E1952" s="520" t="s">
        <v>293</v>
      </c>
      <c r="F1952" s="521">
        <v>10.8</v>
      </c>
      <c r="G1952" s="520" t="s">
        <v>7514</v>
      </c>
      <c r="H1952" s="455" t="s">
        <v>422</v>
      </c>
      <c r="I1952" s="510" t="s">
        <v>6710</v>
      </c>
      <c r="J1952" s="522" t="s">
        <v>6711</v>
      </c>
      <c r="K1952" s="489" t="s">
        <v>1188</v>
      </c>
      <c r="L1952" s="511" t="s">
        <v>4137</v>
      </c>
      <c r="M1952" s="465">
        <v>991947272</v>
      </c>
      <c r="N1952" s="608">
        <v>45167</v>
      </c>
      <c r="O1952" s="512">
        <f t="shared" si="91"/>
        <v>8</v>
      </c>
      <c r="P1952" s="512">
        <f t="shared" si="92"/>
        <v>8</v>
      </c>
      <c r="Q1952" s="498" t="str">
        <f t="shared" si="93"/>
        <v>Gastos_Gerais</v>
      </c>
    </row>
    <row r="1953" spans="1:17" ht="36" x14ac:dyDescent="0.2">
      <c r="A1953" s="505">
        <v>6798</v>
      </c>
      <c r="B1953" s="506">
        <v>45167</v>
      </c>
      <c r="C1953" s="536">
        <v>45139</v>
      </c>
      <c r="D1953" s="508" t="s">
        <v>264</v>
      </c>
      <c r="E1953" s="455" t="s">
        <v>293</v>
      </c>
      <c r="F1953" s="460">
        <v>390</v>
      </c>
      <c r="G1953" s="455" t="s">
        <v>8243</v>
      </c>
      <c r="H1953" s="455" t="s">
        <v>421</v>
      </c>
      <c r="I1953" s="455" t="s">
        <v>8244</v>
      </c>
      <c r="J1953" s="465" t="s">
        <v>7903</v>
      </c>
      <c r="K1953" s="489" t="s">
        <v>1188</v>
      </c>
      <c r="L1953" s="511" t="s">
        <v>4137</v>
      </c>
      <c r="M1953" s="465">
        <v>991947272</v>
      </c>
      <c r="N1953" s="608">
        <v>45167</v>
      </c>
      <c r="O1953" s="512">
        <f t="shared" si="91"/>
        <v>8</v>
      </c>
      <c r="P1953" s="512">
        <f t="shared" si="92"/>
        <v>8</v>
      </c>
      <c r="Q1953" s="498" t="str">
        <f t="shared" si="93"/>
        <v>Gastos_Gerais</v>
      </c>
    </row>
    <row r="1954" spans="1:17" ht="36" hidden="1" x14ac:dyDescent="0.2">
      <c r="A1954" s="505">
        <v>6799</v>
      </c>
      <c r="B1954" s="506">
        <v>45167</v>
      </c>
      <c r="C1954" s="464">
        <v>45139</v>
      </c>
      <c r="D1954" s="508" t="s">
        <v>264</v>
      </c>
      <c r="E1954" s="455" t="s">
        <v>293</v>
      </c>
      <c r="F1954" s="460">
        <v>390</v>
      </c>
      <c r="G1954" s="455" t="s">
        <v>8245</v>
      </c>
      <c r="H1954" s="455" t="s">
        <v>421</v>
      </c>
      <c r="I1954" s="455" t="s">
        <v>1875</v>
      </c>
      <c r="J1954" s="465" t="s">
        <v>8246</v>
      </c>
      <c r="K1954" s="489" t="s">
        <v>1188</v>
      </c>
      <c r="L1954" s="511" t="s">
        <v>4137</v>
      </c>
      <c r="M1954" s="465">
        <v>991947272</v>
      </c>
      <c r="N1954" s="608">
        <v>45167</v>
      </c>
      <c r="O1954" s="512">
        <f t="shared" si="91"/>
        <v>8</v>
      </c>
      <c r="P1954" s="512">
        <f t="shared" si="92"/>
        <v>8</v>
      </c>
      <c r="Q1954" s="498" t="str">
        <f t="shared" si="93"/>
        <v>Gastos_Gerais</v>
      </c>
    </row>
    <row r="1955" spans="1:17" ht="36" hidden="1" x14ac:dyDescent="0.2">
      <c r="A1955" s="505">
        <v>6800</v>
      </c>
      <c r="B1955" s="506">
        <v>45167</v>
      </c>
      <c r="C1955" s="464">
        <v>45139</v>
      </c>
      <c r="D1955" s="508" t="s">
        <v>264</v>
      </c>
      <c r="E1955" s="520" t="s">
        <v>293</v>
      </c>
      <c r="F1955" s="460">
        <v>5.8</v>
      </c>
      <c r="G1955" s="455" t="s">
        <v>8392</v>
      </c>
      <c r="H1955" s="455" t="s">
        <v>417</v>
      </c>
      <c r="I1955" s="455" t="s">
        <v>5159</v>
      </c>
      <c r="J1955" s="465" t="s">
        <v>640</v>
      </c>
      <c r="K1955" s="489" t="s">
        <v>1188</v>
      </c>
      <c r="L1955" s="511" t="s">
        <v>4137</v>
      </c>
      <c r="M1955" s="465">
        <v>991947272</v>
      </c>
      <c r="N1955" s="608">
        <v>45167</v>
      </c>
      <c r="O1955" s="512">
        <f t="shared" si="91"/>
        <v>8</v>
      </c>
      <c r="P1955" s="512">
        <f t="shared" si="92"/>
        <v>8</v>
      </c>
      <c r="Q1955" s="498" t="str">
        <f t="shared" si="93"/>
        <v>Gastos_Gerais</v>
      </c>
    </row>
    <row r="1956" spans="1:17" ht="24" hidden="1" x14ac:dyDescent="0.2">
      <c r="A1956" s="505">
        <v>6801</v>
      </c>
      <c r="B1956" s="506">
        <v>45167</v>
      </c>
      <c r="C1956" s="464">
        <v>45139</v>
      </c>
      <c r="D1956" s="508" t="s">
        <v>264</v>
      </c>
      <c r="E1956" s="520" t="s">
        <v>402</v>
      </c>
      <c r="F1956" s="460">
        <v>69.98</v>
      </c>
      <c r="G1956" s="455" t="s">
        <v>1487</v>
      </c>
      <c r="H1956" s="455" t="s">
        <v>418</v>
      </c>
      <c r="I1956" s="455" t="s">
        <v>7101</v>
      </c>
      <c r="J1956" s="465" t="s">
        <v>2402</v>
      </c>
      <c r="K1956" s="489" t="s">
        <v>1157</v>
      </c>
      <c r="L1956" s="465" t="s">
        <v>32</v>
      </c>
      <c r="M1956" s="465">
        <v>11965</v>
      </c>
      <c r="N1956" s="608">
        <v>45156</v>
      </c>
      <c r="O1956" s="512">
        <f t="shared" si="91"/>
        <v>8</v>
      </c>
      <c r="P1956" s="512">
        <f t="shared" si="92"/>
        <v>8</v>
      </c>
      <c r="Q1956" s="498" t="str">
        <f t="shared" si="93"/>
        <v>Gastos_Gerais</v>
      </c>
    </row>
    <row r="1957" spans="1:17" hidden="1" x14ac:dyDescent="0.2">
      <c r="A1957" s="505">
        <v>6802</v>
      </c>
      <c r="B1957" s="506">
        <v>45167</v>
      </c>
      <c r="C1957" s="464">
        <v>45139</v>
      </c>
      <c r="D1957" s="508" t="s">
        <v>264</v>
      </c>
      <c r="E1957" s="520" t="s">
        <v>398</v>
      </c>
      <c r="F1957" s="460">
        <v>1970.49</v>
      </c>
      <c r="G1957" s="520" t="s">
        <v>1271</v>
      </c>
      <c r="H1957" s="455" t="s">
        <v>418</v>
      </c>
      <c r="I1957" s="455" t="s">
        <v>8247</v>
      </c>
      <c r="J1957" s="465" t="s">
        <v>8248</v>
      </c>
      <c r="K1957" s="489" t="s">
        <v>1157</v>
      </c>
      <c r="L1957" s="465" t="s">
        <v>32</v>
      </c>
      <c r="M1957" s="465">
        <v>526</v>
      </c>
      <c r="N1957" s="608">
        <v>45159</v>
      </c>
      <c r="O1957" s="512">
        <f t="shared" si="91"/>
        <v>8</v>
      </c>
      <c r="P1957" s="512">
        <f t="shared" si="92"/>
        <v>8</v>
      </c>
      <c r="Q1957" s="498" t="str">
        <f t="shared" si="93"/>
        <v>Gastos_Gerais</v>
      </c>
    </row>
    <row r="1958" spans="1:17" ht="24" hidden="1" x14ac:dyDescent="0.2">
      <c r="A1958" s="505">
        <v>6803</v>
      </c>
      <c r="B1958" s="506">
        <v>45167</v>
      </c>
      <c r="C1958" s="464">
        <v>45139</v>
      </c>
      <c r="D1958" s="508" t="s">
        <v>264</v>
      </c>
      <c r="E1958" s="455" t="s">
        <v>96</v>
      </c>
      <c r="F1958" s="460">
        <v>1724.8</v>
      </c>
      <c r="G1958" s="520" t="s">
        <v>8249</v>
      </c>
      <c r="H1958" s="455" t="s">
        <v>423</v>
      </c>
      <c r="I1958" s="455" t="s">
        <v>1355</v>
      </c>
      <c r="J1958" s="465" t="s">
        <v>1356</v>
      </c>
      <c r="K1958" s="489" t="s">
        <v>1157</v>
      </c>
      <c r="L1958" s="465" t="s">
        <v>32</v>
      </c>
      <c r="M1958" s="465">
        <v>357</v>
      </c>
      <c r="N1958" s="608">
        <v>45161</v>
      </c>
      <c r="O1958" s="512">
        <f t="shared" si="91"/>
        <v>8</v>
      </c>
      <c r="P1958" s="512">
        <f t="shared" si="92"/>
        <v>8</v>
      </c>
      <c r="Q1958" s="498" t="str">
        <f t="shared" si="93"/>
        <v>Gastos_Gerais</v>
      </c>
    </row>
    <row r="1959" spans="1:17" ht="24" hidden="1" x14ac:dyDescent="0.2">
      <c r="A1959" s="505">
        <v>6804</v>
      </c>
      <c r="B1959" s="506">
        <v>45167</v>
      </c>
      <c r="C1959" s="464">
        <v>45139</v>
      </c>
      <c r="D1959" s="508" t="s">
        <v>264</v>
      </c>
      <c r="E1959" s="455" t="s">
        <v>96</v>
      </c>
      <c r="F1959" s="460">
        <v>768.55</v>
      </c>
      <c r="G1959" s="455" t="s">
        <v>8250</v>
      </c>
      <c r="H1959" s="461" t="s">
        <v>423</v>
      </c>
      <c r="I1959" s="461" t="s">
        <v>1355</v>
      </c>
      <c r="J1959" s="426" t="s">
        <v>1356</v>
      </c>
      <c r="K1959" s="425" t="s">
        <v>1157</v>
      </c>
      <c r="L1959" s="426" t="s">
        <v>32</v>
      </c>
      <c r="M1959" s="426">
        <v>356</v>
      </c>
      <c r="N1959" s="427">
        <v>45161</v>
      </c>
      <c r="O1959" s="512">
        <f t="shared" si="91"/>
        <v>8</v>
      </c>
      <c r="P1959" s="512">
        <f t="shared" si="92"/>
        <v>8</v>
      </c>
      <c r="Q1959" s="498" t="str">
        <f t="shared" si="93"/>
        <v>Gastos_Gerais</v>
      </c>
    </row>
    <row r="1960" spans="1:17" ht="24" hidden="1" x14ac:dyDescent="0.2">
      <c r="A1960" s="505">
        <v>6805</v>
      </c>
      <c r="B1960" s="506">
        <v>45167</v>
      </c>
      <c r="C1960" s="464">
        <v>45139</v>
      </c>
      <c r="D1960" s="508" t="s">
        <v>264</v>
      </c>
      <c r="E1960" s="520" t="s">
        <v>408</v>
      </c>
      <c r="F1960" s="460">
        <v>172.8</v>
      </c>
      <c r="G1960" s="510" t="s">
        <v>4752</v>
      </c>
      <c r="H1960" s="461" t="s">
        <v>1133</v>
      </c>
      <c r="I1960" s="510" t="s">
        <v>4753</v>
      </c>
      <c r="J1960" s="518" t="s">
        <v>1182</v>
      </c>
      <c r="K1960" s="489" t="s">
        <v>1157</v>
      </c>
      <c r="L1960" s="465" t="s">
        <v>32</v>
      </c>
      <c r="M1960" s="465">
        <v>126495</v>
      </c>
      <c r="N1960" s="427">
        <v>45161</v>
      </c>
      <c r="O1960" s="512">
        <f t="shared" si="91"/>
        <v>8</v>
      </c>
      <c r="P1960" s="512">
        <f t="shared" si="92"/>
        <v>8</v>
      </c>
      <c r="Q1960" s="498" t="str">
        <f t="shared" si="93"/>
        <v>Gastos_Gerais</v>
      </c>
    </row>
    <row r="1961" spans="1:17" ht="24" hidden="1" x14ac:dyDescent="0.2">
      <c r="A1961" s="505">
        <v>6806</v>
      </c>
      <c r="B1961" s="506">
        <v>45167</v>
      </c>
      <c r="C1961" s="464">
        <v>45139</v>
      </c>
      <c r="D1961" s="508" t="s">
        <v>264</v>
      </c>
      <c r="E1961" s="520" t="s">
        <v>0</v>
      </c>
      <c r="F1961" s="460">
        <v>1591.83</v>
      </c>
      <c r="G1961" s="520" t="s">
        <v>4385</v>
      </c>
      <c r="H1961" s="456" t="s">
        <v>1032</v>
      </c>
      <c r="I1961" s="461" t="s">
        <v>4386</v>
      </c>
      <c r="J1961" s="425" t="s">
        <v>1679</v>
      </c>
      <c r="K1961" s="425" t="s">
        <v>1157</v>
      </c>
      <c r="L1961" s="426" t="s">
        <v>32</v>
      </c>
      <c r="M1961" s="465">
        <v>21109</v>
      </c>
      <c r="N1961" s="608">
        <v>45153</v>
      </c>
      <c r="O1961" s="512">
        <f t="shared" si="91"/>
        <v>8</v>
      </c>
      <c r="P1961" s="512">
        <f t="shared" si="92"/>
        <v>8</v>
      </c>
      <c r="Q1961" s="498" t="str">
        <f t="shared" si="93"/>
        <v>Gastos_Gerais</v>
      </c>
    </row>
    <row r="1962" spans="1:17" ht="24" hidden="1" x14ac:dyDescent="0.2">
      <c r="A1962" s="505">
        <v>6807</v>
      </c>
      <c r="B1962" s="506">
        <v>45167</v>
      </c>
      <c r="C1962" s="464">
        <v>45139</v>
      </c>
      <c r="D1962" s="508" t="s">
        <v>264</v>
      </c>
      <c r="E1962" s="455" t="s">
        <v>290</v>
      </c>
      <c r="F1962" s="460">
        <v>120</v>
      </c>
      <c r="G1962" s="455" t="s">
        <v>8393</v>
      </c>
      <c r="H1962" s="455" t="s">
        <v>418</v>
      </c>
      <c r="I1962" s="455" t="s">
        <v>1806</v>
      </c>
      <c r="J1962" s="426" t="s">
        <v>1807</v>
      </c>
      <c r="K1962" s="489" t="s">
        <v>1157</v>
      </c>
      <c r="L1962" s="522" t="s">
        <v>32</v>
      </c>
      <c r="M1962" s="465">
        <v>5169</v>
      </c>
      <c r="N1962" s="608">
        <v>45147</v>
      </c>
      <c r="O1962" s="512">
        <f t="shared" si="91"/>
        <v>8</v>
      </c>
      <c r="P1962" s="512">
        <f t="shared" si="92"/>
        <v>8</v>
      </c>
      <c r="Q1962" s="498" t="str">
        <f t="shared" si="93"/>
        <v>Gastos_Gerais</v>
      </c>
    </row>
    <row r="1963" spans="1:17" ht="24" hidden="1" x14ac:dyDescent="0.2">
      <c r="A1963" s="505">
        <v>6808</v>
      </c>
      <c r="B1963" s="506">
        <v>45167</v>
      </c>
      <c r="C1963" s="464">
        <v>45139</v>
      </c>
      <c r="D1963" s="508" t="s">
        <v>264</v>
      </c>
      <c r="E1963" s="455" t="s">
        <v>0</v>
      </c>
      <c r="F1963" s="460">
        <v>655.55</v>
      </c>
      <c r="G1963" s="520" t="s">
        <v>4385</v>
      </c>
      <c r="H1963" s="455" t="s">
        <v>422</v>
      </c>
      <c r="I1963" s="510" t="s">
        <v>7596</v>
      </c>
      <c r="J1963" s="522" t="s">
        <v>7324</v>
      </c>
      <c r="K1963" s="489" t="s">
        <v>1157</v>
      </c>
      <c r="L1963" s="465" t="s">
        <v>32</v>
      </c>
      <c r="M1963" s="465">
        <v>131268</v>
      </c>
      <c r="N1963" s="608">
        <v>45161</v>
      </c>
      <c r="O1963" s="512">
        <f t="shared" si="91"/>
        <v>8</v>
      </c>
      <c r="P1963" s="512">
        <f t="shared" si="92"/>
        <v>8</v>
      </c>
      <c r="Q1963" s="498" t="str">
        <f t="shared" si="93"/>
        <v>Gastos_Gerais</v>
      </c>
    </row>
    <row r="1964" spans="1:17" ht="25.5" hidden="1" x14ac:dyDescent="0.2">
      <c r="A1964" s="505">
        <v>6809</v>
      </c>
      <c r="B1964" s="506">
        <v>45167</v>
      </c>
      <c r="C1964" s="464">
        <v>45170</v>
      </c>
      <c r="D1964" s="508" t="s">
        <v>176</v>
      </c>
      <c r="E1964" s="455" t="s">
        <v>158</v>
      </c>
      <c r="F1964" s="460">
        <v>1424.7</v>
      </c>
      <c r="G1964" s="455" t="s">
        <v>9142</v>
      </c>
      <c r="H1964" s="455" t="s">
        <v>416</v>
      </c>
      <c r="I1964" s="510" t="s">
        <v>7579</v>
      </c>
      <c r="J1964" s="522" t="s">
        <v>1574</v>
      </c>
      <c r="K1964" s="425" t="s">
        <v>1157</v>
      </c>
      <c r="L1964" s="426" t="s">
        <v>32</v>
      </c>
      <c r="M1964" s="465">
        <v>202314220</v>
      </c>
      <c r="N1964" s="608">
        <v>45167</v>
      </c>
      <c r="O1964" s="512">
        <f t="shared" si="91"/>
        <v>8</v>
      </c>
      <c r="P1964" s="512">
        <f t="shared" si="92"/>
        <v>9</v>
      </c>
      <c r="Q1964" s="498" t="str">
        <f t="shared" si="93"/>
        <v>Gastos_com_Pessoal</v>
      </c>
    </row>
    <row r="1965" spans="1:17" ht="25.5" hidden="1" x14ac:dyDescent="0.2">
      <c r="A1965" s="505">
        <v>6810</v>
      </c>
      <c r="B1965" s="506">
        <v>45167</v>
      </c>
      <c r="C1965" s="464">
        <v>45170</v>
      </c>
      <c r="D1965" s="508" t="s">
        <v>176</v>
      </c>
      <c r="E1965" s="455" t="s">
        <v>158</v>
      </c>
      <c r="F1965" s="460">
        <v>68</v>
      </c>
      <c r="G1965" s="461" t="s">
        <v>5537</v>
      </c>
      <c r="H1965" s="461" t="s">
        <v>416</v>
      </c>
      <c r="I1965" s="510" t="s">
        <v>2003</v>
      </c>
      <c r="J1965" s="465" t="s">
        <v>2004</v>
      </c>
      <c r="K1965" s="465" t="s">
        <v>1157</v>
      </c>
      <c r="L1965" s="465" t="s">
        <v>32</v>
      </c>
      <c r="M1965" s="465">
        <v>114012</v>
      </c>
      <c r="N1965" s="608">
        <v>45167</v>
      </c>
      <c r="O1965" s="512">
        <f t="shared" si="91"/>
        <v>8</v>
      </c>
      <c r="P1965" s="512">
        <f t="shared" si="92"/>
        <v>9</v>
      </c>
      <c r="Q1965" s="498" t="str">
        <f t="shared" si="93"/>
        <v>Gastos_com_Pessoal</v>
      </c>
    </row>
    <row r="1966" spans="1:17" ht="24" hidden="1" x14ac:dyDescent="0.2">
      <c r="A1966" s="505">
        <v>6811</v>
      </c>
      <c r="B1966" s="506">
        <v>45168</v>
      </c>
      <c r="C1966" s="464">
        <v>45139</v>
      </c>
      <c r="D1966" s="508" t="s">
        <v>264</v>
      </c>
      <c r="E1966" s="455" t="s">
        <v>402</v>
      </c>
      <c r="F1966" s="460">
        <v>315.3</v>
      </c>
      <c r="G1966" s="520" t="s">
        <v>1487</v>
      </c>
      <c r="H1966" s="455" t="s">
        <v>493</v>
      </c>
      <c r="I1966" s="510" t="s">
        <v>2541</v>
      </c>
      <c r="J1966" s="465" t="s">
        <v>2542</v>
      </c>
      <c r="K1966" s="465" t="s">
        <v>1157</v>
      </c>
      <c r="L1966" s="465" t="s">
        <v>32</v>
      </c>
      <c r="M1966" s="465">
        <v>671</v>
      </c>
      <c r="N1966" s="608">
        <v>45013</v>
      </c>
      <c r="O1966" s="512">
        <f t="shared" si="91"/>
        <v>8</v>
      </c>
      <c r="P1966" s="512">
        <f t="shared" si="92"/>
        <v>8</v>
      </c>
      <c r="Q1966" s="498" t="str">
        <f t="shared" si="93"/>
        <v>Gastos_Gerais</v>
      </c>
    </row>
    <row r="1967" spans="1:17" ht="24" hidden="1" x14ac:dyDescent="0.2">
      <c r="A1967" s="505">
        <v>6812</v>
      </c>
      <c r="B1967" s="506">
        <v>45168</v>
      </c>
      <c r="C1967" s="464">
        <v>45139</v>
      </c>
      <c r="D1967" s="508" t="s">
        <v>264</v>
      </c>
      <c r="E1967" s="455" t="s">
        <v>402</v>
      </c>
      <c r="F1967" s="460">
        <v>24.3</v>
      </c>
      <c r="G1967" s="455" t="s">
        <v>1487</v>
      </c>
      <c r="H1967" s="455" t="s">
        <v>493</v>
      </c>
      <c r="I1967" s="510" t="s">
        <v>2541</v>
      </c>
      <c r="J1967" s="465" t="s">
        <v>2542</v>
      </c>
      <c r="K1967" s="465" t="s">
        <v>1157</v>
      </c>
      <c r="L1967" s="465" t="s">
        <v>32</v>
      </c>
      <c r="M1967" s="465">
        <v>673</v>
      </c>
      <c r="N1967" s="608">
        <v>45167</v>
      </c>
      <c r="O1967" s="512">
        <f t="shared" si="91"/>
        <v>8</v>
      </c>
      <c r="P1967" s="512">
        <f t="shared" si="92"/>
        <v>8</v>
      </c>
      <c r="Q1967" s="498" t="str">
        <f t="shared" si="93"/>
        <v>Gastos_Gerais</v>
      </c>
    </row>
    <row r="1968" spans="1:17" ht="60" hidden="1" x14ac:dyDescent="0.2">
      <c r="A1968" s="505">
        <v>6813</v>
      </c>
      <c r="B1968" s="506">
        <v>45168</v>
      </c>
      <c r="C1968" s="464">
        <v>45139</v>
      </c>
      <c r="D1968" s="508" t="s">
        <v>264</v>
      </c>
      <c r="E1968" s="455" t="s">
        <v>60</v>
      </c>
      <c r="F1968" s="460">
        <v>15</v>
      </c>
      <c r="G1968" s="455" t="s">
        <v>6566</v>
      </c>
      <c r="H1968" s="455" t="s">
        <v>414</v>
      </c>
      <c r="I1968" s="455" t="s">
        <v>5065</v>
      </c>
      <c r="J1968" s="465" t="s">
        <v>526</v>
      </c>
      <c r="K1968" s="465" t="s">
        <v>1188</v>
      </c>
      <c r="L1968" s="511" t="s">
        <v>4137</v>
      </c>
      <c r="M1968" s="465">
        <v>192131515</v>
      </c>
      <c r="N1968" s="608">
        <v>45168</v>
      </c>
      <c r="O1968" s="512">
        <f t="shared" si="91"/>
        <v>8</v>
      </c>
      <c r="P1968" s="512">
        <f t="shared" si="92"/>
        <v>8</v>
      </c>
      <c r="Q1968" s="498" t="str">
        <f t="shared" si="93"/>
        <v>Gastos_Gerais</v>
      </c>
    </row>
    <row r="1969" spans="1:17" ht="60" hidden="1" x14ac:dyDescent="0.2">
      <c r="A1969" s="505">
        <v>6814</v>
      </c>
      <c r="B1969" s="506">
        <v>45168</v>
      </c>
      <c r="C1969" s="464">
        <v>45139</v>
      </c>
      <c r="D1969" s="508" t="s">
        <v>264</v>
      </c>
      <c r="E1969" s="455" t="s">
        <v>60</v>
      </c>
      <c r="F1969" s="460">
        <v>15</v>
      </c>
      <c r="G1969" s="455" t="s">
        <v>6566</v>
      </c>
      <c r="H1969" s="455" t="s">
        <v>421</v>
      </c>
      <c r="I1969" s="510" t="s">
        <v>2665</v>
      </c>
      <c r="J1969" s="465" t="s">
        <v>673</v>
      </c>
      <c r="K1969" s="465" t="s">
        <v>1188</v>
      </c>
      <c r="L1969" s="511" t="s">
        <v>4137</v>
      </c>
      <c r="M1969" s="465">
        <v>192131515</v>
      </c>
      <c r="N1969" s="608">
        <v>45168</v>
      </c>
      <c r="O1969" s="512">
        <f t="shared" si="91"/>
        <v>8</v>
      </c>
      <c r="P1969" s="512">
        <f t="shared" si="92"/>
        <v>8</v>
      </c>
      <c r="Q1969" s="498" t="str">
        <f t="shared" si="93"/>
        <v>Gastos_Gerais</v>
      </c>
    </row>
    <row r="1970" spans="1:17" ht="60" hidden="1" x14ac:dyDescent="0.2">
      <c r="A1970" s="505">
        <v>6815</v>
      </c>
      <c r="B1970" s="506">
        <v>45168</v>
      </c>
      <c r="C1970" s="464">
        <v>45139</v>
      </c>
      <c r="D1970" s="508" t="s">
        <v>264</v>
      </c>
      <c r="E1970" s="455" t="s">
        <v>60</v>
      </c>
      <c r="F1970" s="460">
        <v>15</v>
      </c>
      <c r="G1970" s="455" t="s">
        <v>6566</v>
      </c>
      <c r="H1970" s="455" t="s">
        <v>423</v>
      </c>
      <c r="I1970" s="455" t="s">
        <v>7024</v>
      </c>
      <c r="J1970" s="465" t="s">
        <v>681</v>
      </c>
      <c r="K1970" s="465" t="s">
        <v>1188</v>
      </c>
      <c r="L1970" s="511" t="s">
        <v>4137</v>
      </c>
      <c r="M1970" s="465">
        <v>192131515</v>
      </c>
      <c r="N1970" s="608">
        <v>45168</v>
      </c>
      <c r="O1970" s="512">
        <f t="shared" si="91"/>
        <v>8</v>
      </c>
      <c r="P1970" s="512">
        <f t="shared" si="92"/>
        <v>8</v>
      </c>
      <c r="Q1970" s="498" t="str">
        <f t="shared" si="93"/>
        <v>Gastos_Gerais</v>
      </c>
    </row>
    <row r="1971" spans="1:17" ht="60" hidden="1" x14ac:dyDescent="0.2">
      <c r="A1971" s="505">
        <v>6816</v>
      </c>
      <c r="B1971" s="506">
        <v>45168</v>
      </c>
      <c r="C1971" s="464">
        <v>45139</v>
      </c>
      <c r="D1971" s="508" t="s">
        <v>264</v>
      </c>
      <c r="E1971" s="455" t="s">
        <v>60</v>
      </c>
      <c r="F1971" s="460">
        <v>15</v>
      </c>
      <c r="G1971" s="455" t="s">
        <v>6566</v>
      </c>
      <c r="H1971" s="455" t="s">
        <v>421</v>
      </c>
      <c r="I1971" s="455" t="s">
        <v>3785</v>
      </c>
      <c r="J1971" s="465" t="s">
        <v>1026</v>
      </c>
      <c r="K1971" s="465" t="s">
        <v>1188</v>
      </c>
      <c r="L1971" s="511" t="s">
        <v>4137</v>
      </c>
      <c r="M1971" s="465">
        <v>192131515</v>
      </c>
      <c r="N1971" s="608">
        <v>45168</v>
      </c>
      <c r="O1971" s="512">
        <f t="shared" si="91"/>
        <v>8</v>
      </c>
      <c r="P1971" s="512">
        <f t="shared" si="92"/>
        <v>8</v>
      </c>
      <c r="Q1971" s="498" t="str">
        <f t="shared" si="93"/>
        <v>Gastos_Gerais</v>
      </c>
    </row>
    <row r="1972" spans="1:17" ht="60" hidden="1" x14ac:dyDescent="0.2">
      <c r="A1972" s="505">
        <v>6817</v>
      </c>
      <c r="B1972" s="506">
        <v>45168</v>
      </c>
      <c r="C1972" s="464">
        <v>45139</v>
      </c>
      <c r="D1972" s="508" t="s">
        <v>264</v>
      </c>
      <c r="E1972" s="455" t="s">
        <v>60</v>
      </c>
      <c r="F1972" s="460">
        <v>15</v>
      </c>
      <c r="G1972" s="455" t="s">
        <v>6566</v>
      </c>
      <c r="H1972" s="455" t="s">
        <v>493</v>
      </c>
      <c r="I1972" s="455" t="s">
        <v>5252</v>
      </c>
      <c r="J1972" s="465" t="s">
        <v>5253</v>
      </c>
      <c r="K1972" s="489" t="s">
        <v>1188</v>
      </c>
      <c r="L1972" s="511" t="s">
        <v>4137</v>
      </c>
      <c r="M1972" s="465">
        <v>192131515</v>
      </c>
      <c r="N1972" s="506">
        <v>45168</v>
      </c>
      <c r="O1972" s="512">
        <f t="shared" si="91"/>
        <v>8</v>
      </c>
      <c r="P1972" s="512">
        <f t="shared" si="92"/>
        <v>8</v>
      </c>
      <c r="Q1972" s="498" t="str">
        <f t="shared" si="93"/>
        <v>Gastos_Gerais</v>
      </c>
    </row>
    <row r="1973" spans="1:17" ht="60" hidden="1" x14ac:dyDescent="0.2">
      <c r="A1973" s="505">
        <v>6818</v>
      </c>
      <c r="B1973" s="506">
        <v>45168</v>
      </c>
      <c r="C1973" s="464">
        <v>45139</v>
      </c>
      <c r="D1973" s="508" t="s">
        <v>264</v>
      </c>
      <c r="E1973" s="455" t="s">
        <v>60</v>
      </c>
      <c r="F1973" s="460">
        <v>15</v>
      </c>
      <c r="G1973" s="455" t="s">
        <v>6566</v>
      </c>
      <c r="H1973" s="455" t="s">
        <v>419</v>
      </c>
      <c r="I1973" s="455" t="s">
        <v>6960</v>
      </c>
      <c r="J1973" s="465" t="s">
        <v>684</v>
      </c>
      <c r="K1973" s="489" t="s">
        <v>1188</v>
      </c>
      <c r="L1973" s="511" t="s">
        <v>4137</v>
      </c>
      <c r="M1973" s="465">
        <v>192131515</v>
      </c>
      <c r="N1973" s="506">
        <v>45168</v>
      </c>
      <c r="O1973" s="512">
        <f t="shared" si="91"/>
        <v>8</v>
      </c>
      <c r="P1973" s="512">
        <f t="shared" si="92"/>
        <v>8</v>
      </c>
      <c r="Q1973" s="498" t="str">
        <f t="shared" si="93"/>
        <v>Gastos_Gerais</v>
      </c>
    </row>
    <row r="1974" spans="1:17" ht="60" hidden="1" x14ac:dyDescent="0.2">
      <c r="A1974" s="505">
        <v>6819</v>
      </c>
      <c r="B1974" s="506">
        <v>45168</v>
      </c>
      <c r="C1974" s="464">
        <v>45139</v>
      </c>
      <c r="D1974" s="508" t="s">
        <v>264</v>
      </c>
      <c r="E1974" s="455" t="s">
        <v>60</v>
      </c>
      <c r="F1974" s="460">
        <v>15</v>
      </c>
      <c r="G1974" s="455" t="s">
        <v>6566</v>
      </c>
      <c r="H1974" s="455" t="s">
        <v>421</v>
      </c>
      <c r="I1974" s="455" t="s">
        <v>6239</v>
      </c>
      <c r="J1974" s="465" t="s">
        <v>913</v>
      </c>
      <c r="K1974" s="489" t="s">
        <v>1188</v>
      </c>
      <c r="L1974" s="511" t="s">
        <v>4137</v>
      </c>
      <c r="M1974" s="465">
        <v>192131515</v>
      </c>
      <c r="N1974" s="506">
        <v>45168</v>
      </c>
      <c r="O1974" s="512">
        <f t="shared" si="91"/>
        <v>8</v>
      </c>
      <c r="P1974" s="512">
        <f t="shared" si="92"/>
        <v>8</v>
      </c>
      <c r="Q1974" s="498" t="str">
        <f t="shared" si="93"/>
        <v>Gastos_Gerais</v>
      </c>
    </row>
    <row r="1975" spans="1:17" ht="36" hidden="1" x14ac:dyDescent="0.2">
      <c r="A1975" s="505">
        <v>6820</v>
      </c>
      <c r="B1975" s="506">
        <v>45168</v>
      </c>
      <c r="C1975" s="464">
        <v>45139</v>
      </c>
      <c r="D1975" s="508" t="s">
        <v>176</v>
      </c>
      <c r="E1975" s="455" t="s">
        <v>169</v>
      </c>
      <c r="F1975" s="460">
        <v>59.88</v>
      </c>
      <c r="G1975" s="455" t="s">
        <v>1211</v>
      </c>
      <c r="H1975" s="455" t="s">
        <v>417</v>
      </c>
      <c r="I1975" s="455" t="s">
        <v>6903</v>
      </c>
      <c r="J1975" s="465" t="s">
        <v>1091</v>
      </c>
      <c r="K1975" s="489" t="s">
        <v>1188</v>
      </c>
      <c r="L1975" s="511" t="s">
        <v>4137</v>
      </c>
      <c r="M1975" s="465">
        <v>192131515</v>
      </c>
      <c r="N1975" s="506">
        <v>45168</v>
      </c>
      <c r="O1975" s="512">
        <f t="shared" si="91"/>
        <v>8</v>
      </c>
      <c r="P1975" s="512">
        <f t="shared" si="92"/>
        <v>8</v>
      </c>
      <c r="Q1975" s="498" t="str">
        <f t="shared" si="93"/>
        <v>Gastos_com_Pessoal</v>
      </c>
    </row>
    <row r="1976" spans="1:17" ht="24" hidden="1" x14ac:dyDescent="0.2">
      <c r="A1976" s="505">
        <v>6821</v>
      </c>
      <c r="B1976" s="506">
        <v>45168</v>
      </c>
      <c r="C1976" s="464">
        <v>45139</v>
      </c>
      <c r="D1976" s="508" t="s">
        <v>264</v>
      </c>
      <c r="E1976" s="455" t="s">
        <v>404</v>
      </c>
      <c r="F1976" s="460">
        <v>160</v>
      </c>
      <c r="G1976" s="455" t="s">
        <v>8251</v>
      </c>
      <c r="H1976" s="455" t="s">
        <v>422</v>
      </c>
      <c r="I1976" s="455" t="s">
        <v>8394</v>
      </c>
      <c r="J1976" s="465" t="s">
        <v>2877</v>
      </c>
      <c r="K1976" s="489" t="s">
        <v>1157</v>
      </c>
      <c r="L1976" s="465" t="s">
        <v>3931</v>
      </c>
      <c r="M1976" s="465">
        <v>1642</v>
      </c>
      <c r="N1976" s="506">
        <v>45168</v>
      </c>
      <c r="O1976" s="512">
        <f t="shared" si="91"/>
        <v>8</v>
      </c>
      <c r="P1976" s="512">
        <f t="shared" si="92"/>
        <v>8</v>
      </c>
      <c r="Q1976" s="498" t="str">
        <f t="shared" si="93"/>
        <v>Gastos_Gerais</v>
      </c>
    </row>
    <row r="1977" spans="1:17" ht="36" hidden="1" x14ac:dyDescent="0.2">
      <c r="A1977" s="505">
        <v>6822</v>
      </c>
      <c r="B1977" s="506">
        <v>45168</v>
      </c>
      <c r="C1977" s="464">
        <v>45139</v>
      </c>
      <c r="D1977" s="508" t="s">
        <v>264</v>
      </c>
      <c r="E1977" s="455" t="s">
        <v>404</v>
      </c>
      <c r="F1977" s="460">
        <v>168.9</v>
      </c>
      <c r="G1977" s="455" t="s">
        <v>8395</v>
      </c>
      <c r="H1977" s="455" t="s">
        <v>419</v>
      </c>
      <c r="I1977" s="455" t="s">
        <v>8252</v>
      </c>
      <c r="J1977" s="465" t="s">
        <v>2883</v>
      </c>
      <c r="K1977" s="489" t="s">
        <v>1157</v>
      </c>
      <c r="L1977" s="465" t="s">
        <v>3931</v>
      </c>
      <c r="M1977" s="465">
        <v>255519</v>
      </c>
      <c r="N1977" s="506">
        <v>45148</v>
      </c>
      <c r="O1977" s="512">
        <f t="shared" si="91"/>
        <v>8</v>
      </c>
      <c r="P1977" s="512">
        <f t="shared" si="92"/>
        <v>8</v>
      </c>
      <c r="Q1977" s="498" t="str">
        <f t="shared" si="93"/>
        <v>Gastos_Gerais</v>
      </c>
    </row>
    <row r="1978" spans="1:17" ht="48" hidden="1" x14ac:dyDescent="0.2">
      <c r="A1978" s="505">
        <v>6823</v>
      </c>
      <c r="B1978" s="506">
        <v>45168</v>
      </c>
      <c r="C1978" s="464">
        <v>45139</v>
      </c>
      <c r="D1978" s="508" t="s">
        <v>264</v>
      </c>
      <c r="E1978" s="508" t="s">
        <v>402</v>
      </c>
      <c r="F1978" s="460">
        <v>585</v>
      </c>
      <c r="G1978" s="455" t="s">
        <v>8321</v>
      </c>
      <c r="H1978" s="455" t="s">
        <v>416</v>
      </c>
      <c r="I1978" s="510" t="s">
        <v>7538</v>
      </c>
      <c r="J1978" s="465" t="s">
        <v>7294</v>
      </c>
      <c r="K1978" s="489" t="s">
        <v>1157</v>
      </c>
      <c r="L1978" s="465" t="s">
        <v>3931</v>
      </c>
      <c r="M1978" s="465">
        <v>33613</v>
      </c>
      <c r="N1978" s="608">
        <v>45162</v>
      </c>
      <c r="O1978" s="512">
        <f t="shared" si="91"/>
        <v>8</v>
      </c>
      <c r="P1978" s="512">
        <f t="shared" si="92"/>
        <v>8</v>
      </c>
      <c r="Q1978" s="498" t="str">
        <f t="shared" si="93"/>
        <v>Gastos_Gerais</v>
      </c>
    </row>
    <row r="1979" spans="1:17" hidden="1" x14ac:dyDescent="0.2">
      <c r="A1979" s="505">
        <v>6824</v>
      </c>
      <c r="B1979" s="506">
        <v>45169</v>
      </c>
      <c r="C1979" s="464">
        <v>45139</v>
      </c>
      <c r="D1979" s="508" t="s">
        <v>264</v>
      </c>
      <c r="E1979" s="520" t="s">
        <v>412</v>
      </c>
      <c r="F1979" s="460">
        <v>1264.25</v>
      </c>
      <c r="G1979" s="508" t="s">
        <v>7501</v>
      </c>
      <c r="H1979" s="455" t="s">
        <v>417</v>
      </c>
      <c r="I1979" s="517" t="s">
        <v>1224</v>
      </c>
      <c r="J1979" s="465" t="s">
        <v>1225</v>
      </c>
      <c r="K1979" s="489" t="s">
        <v>1157</v>
      </c>
      <c r="L1979" s="465" t="s">
        <v>32</v>
      </c>
      <c r="M1979" s="465">
        <v>28276</v>
      </c>
      <c r="N1979" s="608">
        <v>45159</v>
      </c>
      <c r="O1979" s="512">
        <f t="shared" si="91"/>
        <v>8</v>
      </c>
      <c r="P1979" s="512">
        <f t="shared" si="92"/>
        <v>8</v>
      </c>
      <c r="Q1979" s="498" t="str">
        <f t="shared" si="93"/>
        <v>Gastos_Gerais</v>
      </c>
    </row>
    <row r="1980" spans="1:17" ht="24" hidden="1" x14ac:dyDescent="0.2">
      <c r="A1980" s="505">
        <v>6825</v>
      </c>
      <c r="B1980" s="506">
        <v>45169</v>
      </c>
      <c r="C1980" s="464">
        <v>45139</v>
      </c>
      <c r="D1980" s="508" t="s">
        <v>264</v>
      </c>
      <c r="E1980" s="455" t="s">
        <v>398</v>
      </c>
      <c r="F1980" s="460">
        <v>1858.3</v>
      </c>
      <c r="G1980" s="455" t="s">
        <v>1271</v>
      </c>
      <c r="H1980" s="455" t="s">
        <v>420</v>
      </c>
      <c r="I1980" s="455" t="s">
        <v>1272</v>
      </c>
      <c r="J1980" s="465" t="s">
        <v>1273</v>
      </c>
      <c r="K1980" s="489" t="s">
        <v>1157</v>
      </c>
      <c r="L1980" s="465" t="s">
        <v>32</v>
      </c>
      <c r="M1980" s="465">
        <v>279</v>
      </c>
      <c r="N1980" s="608">
        <v>45166</v>
      </c>
      <c r="O1980" s="512">
        <f t="shared" si="91"/>
        <v>8</v>
      </c>
      <c r="P1980" s="512">
        <f t="shared" si="92"/>
        <v>8</v>
      </c>
      <c r="Q1980" s="498" t="str">
        <f t="shared" si="93"/>
        <v>Gastos_Gerais</v>
      </c>
    </row>
    <row r="1981" spans="1:17" ht="24" hidden="1" x14ac:dyDescent="0.2">
      <c r="A1981" s="505">
        <v>6826</v>
      </c>
      <c r="B1981" s="506">
        <v>45169</v>
      </c>
      <c r="C1981" s="464">
        <v>45108</v>
      </c>
      <c r="D1981" s="508" t="s">
        <v>264</v>
      </c>
      <c r="E1981" s="455" t="s">
        <v>82</v>
      </c>
      <c r="F1981" s="460">
        <v>21919.4</v>
      </c>
      <c r="G1981" s="455" t="s">
        <v>2204</v>
      </c>
      <c r="H1981" s="455" t="s">
        <v>414</v>
      </c>
      <c r="I1981" s="455" t="s">
        <v>1682</v>
      </c>
      <c r="J1981" s="465" t="s">
        <v>1156</v>
      </c>
      <c r="K1981" s="489" t="s">
        <v>1157</v>
      </c>
      <c r="L1981" s="465" t="s">
        <v>1158</v>
      </c>
      <c r="M1981" s="465" t="s">
        <v>8253</v>
      </c>
      <c r="N1981" s="608">
        <v>45169</v>
      </c>
      <c r="O1981" s="512">
        <f t="shared" si="91"/>
        <v>8</v>
      </c>
      <c r="P1981" s="512">
        <f t="shared" si="92"/>
        <v>7</v>
      </c>
      <c r="Q1981" s="498" t="str">
        <f t="shared" si="93"/>
        <v>Gastos_Gerais</v>
      </c>
    </row>
    <row r="1982" spans="1:17" ht="24" hidden="1" x14ac:dyDescent="0.2">
      <c r="A1982" s="505">
        <v>6827</v>
      </c>
      <c r="B1982" s="506">
        <v>45169</v>
      </c>
      <c r="C1982" s="464">
        <v>45108</v>
      </c>
      <c r="D1982" s="508" t="s">
        <v>264</v>
      </c>
      <c r="E1982" s="520" t="s">
        <v>83</v>
      </c>
      <c r="F1982" s="460">
        <v>81.64</v>
      </c>
      <c r="G1982" s="455" t="s">
        <v>8396</v>
      </c>
      <c r="H1982" s="455" t="s">
        <v>302</v>
      </c>
      <c r="I1982" s="510" t="s">
        <v>7516</v>
      </c>
      <c r="J1982" s="465" t="s">
        <v>1162</v>
      </c>
      <c r="K1982" s="489" t="s">
        <v>1157</v>
      </c>
      <c r="L1982" s="465" t="s">
        <v>32</v>
      </c>
      <c r="M1982" s="465">
        <v>64258161</v>
      </c>
      <c r="N1982" s="608">
        <v>45169</v>
      </c>
      <c r="O1982" s="512">
        <f t="shared" si="91"/>
        <v>8</v>
      </c>
      <c r="P1982" s="512">
        <f t="shared" si="92"/>
        <v>7</v>
      </c>
      <c r="Q1982" s="498" t="str">
        <f t="shared" si="93"/>
        <v>Gastos_Gerais</v>
      </c>
    </row>
    <row r="1983" spans="1:17" hidden="1" x14ac:dyDescent="0.2">
      <c r="A1983" s="505">
        <v>6828</v>
      </c>
      <c r="B1983" s="506">
        <v>45169</v>
      </c>
      <c r="C1983" s="464">
        <v>45108</v>
      </c>
      <c r="D1983" s="508" t="s">
        <v>264</v>
      </c>
      <c r="E1983" s="520" t="s">
        <v>83</v>
      </c>
      <c r="F1983" s="460">
        <v>3751.18</v>
      </c>
      <c r="G1983" s="520" t="s">
        <v>8397</v>
      </c>
      <c r="H1983" s="455" t="s">
        <v>493</v>
      </c>
      <c r="I1983" s="510" t="s">
        <v>7516</v>
      </c>
      <c r="J1983" s="465" t="s">
        <v>1162</v>
      </c>
      <c r="K1983" s="489" t="s">
        <v>1157</v>
      </c>
      <c r="L1983" s="465" t="s">
        <v>32</v>
      </c>
      <c r="M1983" s="465">
        <v>61569202</v>
      </c>
      <c r="N1983" s="608">
        <v>45169</v>
      </c>
      <c r="O1983" s="512">
        <f t="shared" si="91"/>
        <v>8</v>
      </c>
      <c r="P1983" s="512">
        <f t="shared" si="92"/>
        <v>7</v>
      </c>
      <c r="Q1983" s="498" t="str">
        <f t="shared" si="93"/>
        <v>Gastos_Gerais</v>
      </c>
    </row>
    <row r="1984" spans="1:17" ht="36" hidden="1" x14ac:dyDescent="0.2">
      <c r="A1984" s="505">
        <v>6829</v>
      </c>
      <c r="B1984" s="506">
        <v>45169</v>
      </c>
      <c r="C1984" s="464">
        <v>45139</v>
      </c>
      <c r="D1984" s="508" t="s">
        <v>264</v>
      </c>
      <c r="E1984" s="455" t="s">
        <v>290</v>
      </c>
      <c r="F1984" s="460">
        <v>52.91</v>
      </c>
      <c r="G1984" s="520" t="s">
        <v>7402</v>
      </c>
      <c r="H1984" s="455" t="s">
        <v>423</v>
      </c>
      <c r="I1984" s="455" t="s">
        <v>8254</v>
      </c>
      <c r="J1984" s="465" t="s">
        <v>8255</v>
      </c>
      <c r="K1984" s="489" t="s">
        <v>1157</v>
      </c>
      <c r="L1984" s="465" t="s">
        <v>32</v>
      </c>
      <c r="M1984" s="465">
        <v>4534</v>
      </c>
      <c r="N1984" s="608">
        <v>45168</v>
      </c>
      <c r="O1984" s="512">
        <f t="shared" si="91"/>
        <v>8</v>
      </c>
      <c r="P1984" s="512">
        <f t="shared" si="92"/>
        <v>8</v>
      </c>
      <c r="Q1984" s="498" t="str">
        <f t="shared" si="93"/>
        <v>Gastos_Gerais</v>
      </c>
    </row>
    <row r="1985" spans="1:17" ht="24" hidden="1" x14ac:dyDescent="0.2">
      <c r="A1985" s="505">
        <v>6830</v>
      </c>
      <c r="B1985" s="506">
        <v>45169</v>
      </c>
      <c r="C1985" s="464">
        <v>45139</v>
      </c>
      <c r="D1985" s="508" t="s">
        <v>264</v>
      </c>
      <c r="E1985" s="455" t="s">
        <v>96</v>
      </c>
      <c r="F1985" s="460">
        <v>554</v>
      </c>
      <c r="G1985" s="520" t="s">
        <v>8256</v>
      </c>
      <c r="H1985" s="455" t="s">
        <v>1032</v>
      </c>
      <c r="I1985" s="455" t="s">
        <v>4865</v>
      </c>
      <c r="J1985" s="465" t="s">
        <v>4866</v>
      </c>
      <c r="K1985" s="489" t="s">
        <v>1157</v>
      </c>
      <c r="L1985" s="465" t="s">
        <v>32</v>
      </c>
      <c r="M1985" s="465">
        <v>2276</v>
      </c>
      <c r="N1985" s="608">
        <v>45168</v>
      </c>
      <c r="O1985" s="512">
        <f t="shared" si="91"/>
        <v>8</v>
      </c>
      <c r="P1985" s="512">
        <f t="shared" si="92"/>
        <v>8</v>
      </c>
      <c r="Q1985" s="498" t="str">
        <f t="shared" si="93"/>
        <v>Gastos_Gerais</v>
      </c>
    </row>
    <row r="1986" spans="1:17" ht="36" hidden="1" x14ac:dyDescent="0.2">
      <c r="A1986" s="505">
        <v>6831</v>
      </c>
      <c r="B1986" s="532">
        <v>45169</v>
      </c>
      <c r="C1986" s="464">
        <v>45139</v>
      </c>
      <c r="D1986" s="508" t="s">
        <v>264</v>
      </c>
      <c r="E1986" s="455" t="s">
        <v>293</v>
      </c>
      <c r="F1986" s="460">
        <v>340</v>
      </c>
      <c r="G1986" s="455" t="s">
        <v>8398</v>
      </c>
      <c r="H1986" s="455" t="s">
        <v>414</v>
      </c>
      <c r="I1986" s="455" t="s">
        <v>8257</v>
      </c>
      <c r="J1986" s="465" t="s">
        <v>8258</v>
      </c>
      <c r="K1986" s="489" t="s">
        <v>1157</v>
      </c>
      <c r="L1986" s="465" t="s">
        <v>32</v>
      </c>
      <c r="M1986" s="465">
        <v>2023421</v>
      </c>
      <c r="N1986" s="609">
        <v>45168</v>
      </c>
      <c r="O1986" s="512">
        <f t="shared" si="91"/>
        <v>8</v>
      </c>
      <c r="P1986" s="512">
        <f t="shared" si="92"/>
        <v>8</v>
      </c>
      <c r="Q1986" s="498" t="str">
        <f t="shared" si="93"/>
        <v>Gastos_Gerais</v>
      </c>
    </row>
    <row r="1987" spans="1:17" ht="24" hidden="1" x14ac:dyDescent="0.2">
      <c r="A1987" s="505">
        <v>6832</v>
      </c>
      <c r="B1987" s="506">
        <v>45169</v>
      </c>
      <c r="C1987" s="464">
        <v>45139</v>
      </c>
      <c r="D1987" s="508" t="s">
        <v>264</v>
      </c>
      <c r="E1987" s="455" t="s">
        <v>402</v>
      </c>
      <c r="F1987" s="460">
        <v>47</v>
      </c>
      <c r="G1987" s="455" t="s">
        <v>1487</v>
      </c>
      <c r="H1987" s="455" t="s">
        <v>421</v>
      </c>
      <c r="I1987" s="455" t="s">
        <v>8399</v>
      </c>
      <c r="J1987" s="465" t="s">
        <v>8259</v>
      </c>
      <c r="K1987" s="489" t="s">
        <v>1157</v>
      </c>
      <c r="L1987" s="465" t="s">
        <v>32</v>
      </c>
      <c r="M1987" s="465">
        <v>941</v>
      </c>
      <c r="N1987" s="608">
        <v>45169</v>
      </c>
      <c r="O1987" s="512">
        <f t="shared" si="91"/>
        <v>8</v>
      </c>
      <c r="P1987" s="512">
        <f t="shared" si="92"/>
        <v>8</v>
      </c>
      <c r="Q1987" s="498" t="str">
        <f t="shared" si="93"/>
        <v>Gastos_Gerais</v>
      </c>
    </row>
    <row r="1988" spans="1:17" ht="36" hidden="1" x14ac:dyDescent="0.2">
      <c r="A1988" s="505">
        <v>6833</v>
      </c>
      <c r="B1988" s="506">
        <v>45169</v>
      </c>
      <c r="C1988" s="464">
        <v>45139</v>
      </c>
      <c r="D1988" s="508" t="s">
        <v>264</v>
      </c>
      <c r="E1988" s="455" t="s">
        <v>60</v>
      </c>
      <c r="F1988" s="460">
        <v>458</v>
      </c>
      <c r="G1988" s="455" t="s">
        <v>8260</v>
      </c>
      <c r="H1988" s="455" t="s">
        <v>416</v>
      </c>
      <c r="I1988" s="455" t="s">
        <v>8400</v>
      </c>
      <c r="J1988" s="465" t="s">
        <v>4898</v>
      </c>
      <c r="K1988" s="489" t="s">
        <v>1157</v>
      </c>
      <c r="L1988" s="465" t="s">
        <v>32</v>
      </c>
      <c r="M1988" s="465">
        <v>571</v>
      </c>
      <c r="N1988" s="608">
        <v>45169</v>
      </c>
      <c r="O1988" s="512">
        <f t="shared" si="91"/>
        <v>8</v>
      </c>
      <c r="P1988" s="512">
        <f t="shared" si="92"/>
        <v>8</v>
      </c>
      <c r="Q1988" s="498" t="str">
        <f t="shared" si="93"/>
        <v>Gastos_Gerais</v>
      </c>
    </row>
    <row r="1989" spans="1:17" ht="24" hidden="1" x14ac:dyDescent="0.2">
      <c r="A1989" s="505">
        <v>6834</v>
      </c>
      <c r="B1989" s="506">
        <v>45169</v>
      </c>
      <c r="C1989" s="536">
        <v>45139</v>
      </c>
      <c r="D1989" s="508" t="s">
        <v>264</v>
      </c>
      <c r="E1989" s="520" t="s">
        <v>402</v>
      </c>
      <c r="F1989" s="460">
        <v>335.3</v>
      </c>
      <c r="G1989" s="510" t="s">
        <v>1487</v>
      </c>
      <c r="H1989" s="455" t="s">
        <v>1032</v>
      </c>
      <c r="I1989" s="455" t="s">
        <v>3184</v>
      </c>
      <c r="J1989" s="465" t="s">
        <v>1614</v>
      </c>
      <c r="K1989" s="489" t="s">
        <v>1157</v>
      </c>
      <c r="L1989" s="465" t="s">
        <v>32</v>
      </c>
      <c r="M1989" s="465">
        <v>158</v>
      </c>
      <c r="N1989" s="608">
        <v>45167</v>
      </c>
      <c r="O1989" s="512">
        <f t="shared" ref="O1989:O2052" si="94">IF(B1989=0,0,IF(YEAR(B1989)=$P$1,MONTH(B1989)-$O$1+1,(YEAR(B1989)-$P$1)*12-$O$1+1+MONTH(B1989)))</f>
        <v>8</v>
      </c>
      <c r="P1989" s="512">
        <f t="shared" ref="P1989:P2052" si="95">IF(C1989=0,0,IF(YEAR(C1989)=$P$1,MONTH(C1989)-$O$1+1,(YEAR(C1989)-$P$1)*12-$O$1+1+MONTH(C1989)))</f>
        <v>8</v>
      </c>
      <c r="Q1989" s="498" t="str">
        <f t="shared" ref="Q1989:Q2052" si="96">SUBSTITUTE(D1989," ","_")</f>
        <v>Gastos_Gerais</v>
      </c>
    </row>
    <row r="1990" spans="1:17" hidden="1" x14ac:dyDescent="0.2">
      <c r="A1990" s="505">
        <v>6835</v>
      </c>
      <c r="B1990" s="506">
        <v>45169</v>
      </c>
      <c r="C1990" s="536">
        <v>45139</v>
      </c>
      <c r="D1990" s="508" t="s">
        <v>264</v>
      </c>
      <c r="E1990" s="520" t="s">
        <v>96</v>
      </c>
      <c r="F1990" s="460">
        <v>881.75</v>
      </c>
      <c r="G1990" s="510" t="s">
        <v>8261</v>
      </c>
      <c r="H1990" s="455" t="s">
        <v>420</v>
      </c>
      <c r="I1990" s="455" t="s">
        <v>4367</v>
      </c>
      <c r="J1990" s="465" t="s">
        <v>4368</v>
      </c>
      <c r="K1990" s="489" t="s">
        <v>1157</v>
      </c>
      <c r="L1990" s="465" t="s">
        <v>32</v>
      </c>
      <c r="M1990" s="465">
        <v>36404</v>
      </c>
      <c r="N1990" s="608">
        <v>45141</v>
      </c>
      <c r="O1990" s="512">
        <f t="shared" si="94"/>
        <v>8</v>
      </c>
      <c r="P1990" s="512">
        <f t="shared" si="95"/>
        <v>8</v>
      </c>
      <c r="Q1990" s="498" t="str">
        <f t="shared" si="96"/>
        <v>Gastos_Gerais</v>
      </c>
    </row>
    <row r="1991" spans="1:17" ht="24" hidden="1" x14ac:dyDescent="0.2">
      <c r="A1991" s="505">
        <v>6836</v>
      </c>
      <c r="B1991" s="506">
        <v>45169</v>
      </c>
      <c r="C1991" s="536">
        <v>45139</v>
      </c>
      <c r="D1991" s="508" t="s">
        <v>264</v>
      </c>
      <c r="E1991" s="520" t="s">
        <v>402</v>
      </c>
      <c r="F1991" s="460">
        <v>488.09</v>
      </c>
      <c r="G1991" s="510" t="s">
        <v>1487</v>
      </c>
      <c r="H1991" s="455" t="s">
        <v>420</v>
      </c>
      <c r="I1991" s="455" t="s">
        <v>5409</v>
      </c>
      <c r="J1991" s="465" t="s">
        <v>5410</v>
      </c>
      <c r="K1991" s="489" t="s">
        <v>1157</v>
      </c>
      <c r="L1991" s="465" t="s">
        <v>32</v>
      </c>
      <c r="M1991" s="465">
        <v>5760</v>
      </c>
      <c r="N1991" s="608">
        <v>45166</v>
      </c>
      <c r="O1991" s="512">
        <f t="shared" si="94"/>
        <v>8</v>
      </c>
      <c r="P1991" s="512">
        <f t="shared" si="95"/>
        <v>8</v>
      </c>
      <c r="Q1991" s="498" t="str">
        <f t="shared" si="96"/>
        <v>Gastos_Gerais</v>
      </c>
    </row>
    <row r="1992" spans="1:17" ht="24" hidden="1" x14ac:dyDescent="0.2">
      <c r="A1992" s="505">
        <v>6837</v>
      </c>
      <c r="B1992" s="506">
        <v>45169</v>
      </c>
      <c r="C1992" s="536">
        <v>45139</v>
      </c>
      <c r="D1992" s="508" t="s">
        <v>264</v>
      </c>
      <c r="E1992" s="520" t="s">
        <v>402</v>
      </c>
      <c r="F1992" s="460">
        <v>38.979999999999997</v>
      </c>
      <c r="G1992" s="510" t="s">
        <v>1487</v>
      </c>
      <c r="H1992" s="455" t="s">
        <v>420</v>
      </c>
      <c r="I1992" s="455" t="s">
        <v>5409</v>
      </c>
      <c r="J1992" s="465" t="s">
        <v>5410</v>
      </c>
      <c r="K1992" s="489" t="s">
        <v>1157</v>
      </c>
      <c r="L1992" s="465" t="s">
        <v>32</v>
      </c>
      <c r="M1992" s="465">
        <v>5759</v>
      </c>
      <c r="N1992" s="608">
        <v>45156</v>
      </c>
      <c r="O1992" s="512">
        <f t="shared" si="94"/>
        <v>8</v>
      </c>
      <c r="P1992" s="512">
        <f t="shared" si="95"/>
        <v>8</v>
      </c>
      <c r="Q1992" s="498" t="str">
        <f t="shared" si="96"/>
        <v>Gastos_Gerais</v>
      </c>
    </row>
    <row r="1993" spans="1:17" ht="24" hidden="1" x14ac:dyDescent="0.2">
      <c r="A1993" s="505">
        <v>6838</v>
      </c>
      <c r="B1993" s="506">
        <v>45169</v>
      </c>
      <c r="C1993" s="536">
        <v>45139</v>
      </c>
      <c r="D1993" s="508" t="s">
        <v>264</v>
      </c>
      <c r="E1993" s="520" t="s">
        <v>404</v>
      </c>
      <c r="F1993" s="460">
        <v>89.8</v>
      </c>
      <c r="G1993" s="510" t="s">
        <v>8262</v>
      </c>
      <c r="H1993" s="455" t="s">
        <v>423</v>
      </c>
      <c r="I1993" s="455" t="s">
        <v>6366</v>
      </c>
      <c r="J1993" s="465" t="s">
        <v>6367</v>
      </c>
      <c r="K1993" s="489" t="s">
        <v>1157</v>
      </c>
      <c r="L1993" s="465" t="s">
        <v>32</v>
      </c>
      <c r="M1993" s="465">
        <v>14</v>
      </c>
      <c r="N1993" s="608">
        <v>45162</v>
      </c>
      <c r="O1993" s="512">
        <f t="shared" si="94"/>
        <v>8</v>
      </c>
      <c r="P1993" s="512">
        <f t="shared" si="95"/>
        <v>8</v>
      </c>
      <c r="Q1993" s="498" t="str">
        <f t="shared" si="96"/>
        <v>Gastos_Gerais</v>
      </c>
    </row>
    <row r="1994" spans="1:17" ht="24" hidden="1" x14ac:dyDescent="0.2">
      <c r="A1994" s="505">
        <v>6839</v>
      </c>
      <c r="B1994" s="506">
        <v>45169</v>
      </c>
      <c r="C1994" s="536">
        <v>45139</v>
      </c>
      <c r="D1994" s="508" t="s">
        <v>264</v>
      </c>
      <c r="E1994" s="520" t="s">
        <v>290</v>
      </c>
      <c r="F1994" s="460">
        <v>219</v>
      </c>
      <c r="G1994" s="510" t="s">
        <v>8263</v>
      </c>
      <c r="H1994" s="455" t="s">
        <v>423</v>
      </c>
      <c r="I1994" s="455" t="s">
        <v>6366</v>
      </c>
      <c r="J1994" s="465" t="s">
        <v>6367</v>
      </c>
      <c r="K1994" s="489" t="s">
        <v>1157</v>
      </c>
      <c r="L1994" s="465" t="s">
        <v>32</v>
      </c>
      <c r="M1994" s="465">
        <v>13</v>
      </c>
      <c r="N1994" s="608">
        <v>45162</v>
      </c>
      <c r="O1994" s="512">
        <f t="shared" si="94"/>
        <v>8</v>
      </c>
      <c r="P1994" s="512">
        <f t="shared" si="95"/>
        <v>8</v>
      </c>
      <c r="Q1994" s="498" t="str">
        <f t="shared" si="96"/>
        <v>Gastos_Gerais</v>
      </c>
    </row>
    <row r="1995" spans="1:17" hidden="1" x14ac:dyDescent="0.2">
      <c r="A1995" s="505">
        <v>6840</v>
      </c>
      <c r="B1995" s="506">
        <v>45169</v>
      </c>
      <c r="C1995" s="536">
        <v>45139</v>
      </c>
      <c r="D1995" s="508" t="s">
        <v>264</v>
      </c>
      <c r="E1995" s="520" t="s">
        <v>6172</v>
      </c>
      <c r="F1995" s="521">
        <v>989.4</v>
      </c>
      <c r="G1995" s="520" t="s">
        <v>8264</v>
      </c>
      <c r="H1995" s="455" t="s">
        <v>422</v>
      </c>
      <c r="I1995" s="455" t="s">
        <v>8265</v>
      </c>
      <c r="J1995" s="465" t="s">
        <v>8266</v>
      </c>
      <c r="K1995" s="489" t="s">
        <v>1157</v>
      </c>
      <c r="L1995" s="465" t="s">
        <v>32</v>
      </c>
      <c r="M1995" s="465">
        <v>250272</v>
      </c>
      <c r="N1995" s="506">
        <v>45160</v>
      </c>
      <c r="O1995" s="512">
        <f t="shared" si="94"/>
        <v>8</v>
      </c>
      <c r="P1995" s="512">
        <f t="shared" si="95"/>
        <v>8</v>
      </c>
      <c r="Q1995" s="498" t="str">
        <f t="shared" si="96"/>
        <v>Gastos_Gerais</v>
      </c>
    </row>
    <row r="1996" spans="1:17" ht="24" hidden="1" x14ac:dyDescent="0.2">
      <c r="A1996" s="505">
        <v>6841</v>
      </c>
      <c r="B1996" s="506">
        <v>45169</v>
      </c>
      <c r="C1996" s="536">
        <v>45139</v>
      </c>
      <c r="D1996" s="508" t="s">
        <v>264</v>
      </c>
      <c r="E1996" s="520" t="s">
        <v>96</v>
      </c>
      <c r="F1996" s="521">
        <v>180</v>
      </c>
      <c r="G1996" s="520" t="s">
        <v>8267</v>
      </c>
      <c r="H1996" s="455" t="s">
        <v>416</v>
      </c>
      <c r="I1996" s="455" t="s">
        <v>2010</v>
      </c>
      <c r="J1996" s="465" t="s">
        <v>2011</v>
      </c>
      <c r="K1996" s="489" t="s">
        <v>1157</v>
      </c>
      <c r="L1996" s="465" t="s">
        <v>32</v>
      </c>
      <c r="M1996" s="465">
        <v>24486</v>
      </c>
      <c r="N1996" s="506">
        <v>45140</v>
      </c>
      <c r="O1996" s="512">
        <f t="shared" si="94"/>
        <v>8</v>
      </c>
      <c r="P1996" s="512">
        <f t="shared" si="95"/>
        <v>8</v>
      </c>
      <c r="Q1996" s="498" t="str">
        <f t="shared" si="96"/>
        <v>Gastos_Gerais</v>
      </c>
    </row>
    <row r="1997" spans="1:17" hidden="1" x14ac:dyDescent="0.2">
      <c r="A1997" s="505">
        <v>6842</v>
      </c>
      <c r="B1997" s="506">
        <v>45169</v>
      </c>
      <c r="C1997" s="536">
        <v>45139</v>
      </c>
      <c r="D1997" s="508" t="s">
        <v>264</v>
      </c>
      <c r="E1997" s="520" t="s">
        <v>208</v>
      </c>
      <c r="F1997" s="521">
        <v>305.75</v>
      </c>
      <c r="G1997" s="520" t="s">
        <v>6773</v>
      </c>
      <c r="H1997" s="455" t="s">
        <v>419</v>
      </c>
      <c r="I1997" s="455" t="s">
        <v>6502</v>
      </c>
      <c r="J1997" s="465" t="s">
        <v>3164</v>
      </c>
      <c r="K1997" s="489" t="s">
        <v>1157</v>
      </c>
      <c r="L1997" s="465" t="s">
        <v>32</v>
      </c>
      <c r="M1997" s="465">
        <v>1287360</v>
      </c>
      <c r="N1997" s="506">
        <v>45140</v>
      </c>
      <c r="O1997" s="512">
        <f t="shared" si="94"/>
        <v>8</v>
      </c>
      <c r="P1997" s="512">
        <f t="shared" si="95"/>
        <v>8</v>
      </c>
      <c r="Q1997" s="498" t="str">
        <f t="shared" si="96"/>
        <v>Gastos_Gerais</v>
      </c>
    </row>
    <row r="1998" spans="1:17" hidden="1" x14ac:dyDescent="0.2">
      <c r="A1998" s="505">
        <v>6843</v>
      </c>
      <c r="B1998" s="506">
        <v>45169</v>
      </c>
      <c r="C1998" s="536">
        <v>45139</v>
      </c>
      <c r="D1998" s="508" t="s">
        <v>264</v>
      </c>
      <c r="E1998" s="520" t="s">
        <v>208</v>
      </c>
      <c r="F1998" s="521">
        <v>425.6</v>
      </c>
      <c r="G1998" s="520" t="s">
        <v>1978</v>
      </c>
      <c r="H1998" s="455" t="s">
        <v>419</v>
      </c>
      <c r="I1998" s="455" t="s">
        <v>6502</v>
      </c>
      <c r="J1998" s="465" t="s">
        <v>3164</v>
      </c>
      <c r="K1998" s="489" t="s">
        <v>1157</v>
      </c>
      <c r="L1998" s="465" t="s">
        <v>32</v>
      </c>
      <c r="M1998" s="465">
        <v>1287360</v>
      </c>
      <c r="N1998" s="506">
        <v>45140</v>
      </c>
      <c r="O1998" s="512">
        <f t="shared" si="94"/>
        <v>8</v>
      </c>
      <c r="P1998" s="512">
        <f t="shared" si="95"/>
        <v>8</v>
      </c>
      <c r="Q1998" s="498" t="str">
        <f t="shared" si="96"/>
        <v>Gastos_Gerais</v>
      </c>
    </row>
    <row r="1999" spans="1:17" ht="24" hidden="1" x14ac:dyDescent="0.2">
      <c r="A1999" s="505">
        <v>6844</v>
      </c>
      <c r="B1999" s="506">
        <v>45169</v>
      </c>
      <c r="C1999" s="536">
        <v>45139</v>
      </c>
      <c r="D1999" s="508" t="s">
        <v>264</v>
      </c>
      <c r="E1999" s="520" t="s">
        <v>402</v>
      </c>
      <c r="F1999" s="521">
        <v>58.22</v>
      </c>
      <c r="G1999" s="520" t="s">
        <v>1487</v>
      </c>
      <c r="H1999" s="455" t="s">
        <v>418</v>
      </c>
      <c r="I1999" s="455" t="s">
        <v>7101</v>
      </c>
      <c r="J1999" s="465" t="s">
        <v>2402</v>
      </c>
      <c r="K1999" s="489" t="s">
        <v>1157</v>
      </c>
      <c r="L1999" s="465" t="s">
        <v>32</v>
      </c>
      <c r="M1999" s="465">
        <v>12064</v>
      </c>
      <c r="N1999" s="506">
        <v>45169</v>
      </c>
      <c r="O1999" s="512">
        <f t="shared" si="94"/>
        <v>8</v>
      </c>
      <c r="P1999" s="512">
        <f t="shared" si="95"/>
        <v>8</v>
      </c>
      <c r="Q1999" s="498" t="str">
        <f t="shared" si="96"/>
        <v>Gastos_Gerais</v>
      </c>
    </row>
    <row r="2000" spans="1:17" ht="24" hidden="1" x14ac:dyDescent="0.2">
      <c r="A2000" s="505">
        <v>6845</v>
      </c>
      <c r="B2000" s="506">
        <v>45169</v>
      </c>
      <c r="C2000" s="536">
        <v>45139</v>
      </c>
      <c r="D2000" s="508" t="s">
        <v>264</v>
      </c>
      <c r="E2000" s="508" t="s">
        <v>402</v>
      </c>
      <c r="F2000" s="521">
        <v>747.5</v>
      </c>
      <c r="G2000" s="520" t="s">
        <v>8268</v>
      </c>
      <c r="H2000" s="455" t="s">
        <v>414</v>
      </c>
      <c r="I2000" s="455" t="s">
        <v>7202</v>
      </c>
      <c r="J2000" s="465" t="s">
        <v>1733</v>
      </c>
      <c r="K2000" s="489" t="s">
        <v>1157</v>
      </c>
      <c r="L2000" s="465" t="s">
        <v>32</v>
      </c>
      <c r="M2000" s="465">
        <v>218570</v>
      </c>
      <c r="N2000" s="506">
        <v>45168</v>
      </c>
      <c r="O2000" s="512">
        <f t="shared" si="94"/>
        <v>8</v>
      </c>
      <c r="P2000" s="512">
        <f t="shared" si="95"/>
        <v>8</v>
      </c>
      <c r="Q2000" s="498" t="str">
        <f t="shared" si="96"/>
        <v>Gastos_Gerais</v>
      </c>
    </row>
    <row r="2001" spans="1:17" ht="24" hidden="1" x14ac:dyDescent="0.2">
      <c r="A2001" s="505">
        <v>6846</v>
      </c>
      <c r="B2001" s="506">
        <v>45169</v>
      </c>
      <c r="C2001" s="536">
        <v>45139</v>
      </c>
      <c r="D2001" s="508" t="s">
        <v>264</v>
      </c>
      <c r="E2001" s="520" t="s">
        <v>388</v>
      </c>
      <c r="F2001" s="521">
        <v>60</v>
      </c>
      <c r="G2001" s="520" t="s">
        <v>8269</v>
      </c>
      <c r="H2001" s="455" t="s">
        <v>422</v>
      </c>
      <c r="I2001" s="455" t="s">
        <v>7612</v>
      </c>
      <c r="J2001" s="465" t="s">
        <v>7359</v>
      </c>
      <c r="K2001" s="489" t="s">
        <v>1157</v>
      </c>
      <c r="L2001" s="465" t="s">
        <v>32</v>
      </c>
      <c r="M2001" s="465">
        <v>4742</v>
      </c>
      <c r="N2001" s="506">
        <v>45168</v>
      </c>
      <c r="O2001" s="512">
        <f t="shared" si="94"/>
        <v>8</v>
      </c>
      <c r="P2001" s="512">
        <f t="shared" si="95"/>
        <v>8</v>
      </c>
      <c r="Q2001" s="498" t="str">
        <f t="shared" si="96"/>
        <v>Gastos_Gerais</v>
      </c>
    </row>
    <row r="2002" spans="1:17" hidden="1" x14ac:dyDescent="0.2">
      <c r="A2002" s="505">
        <v>6847</v>
      </c>
      <c r="B2002" s="506">
        <v>45169</v>
      </c>
      <c r="C2002" s="536">
        <v>45047</v>
      </c>
      <c r="D2002" s="508" t="s">
        <v>264</v>
      </c>
      <c r="E2002" s="520" t="s">
        <v>69</v>
      </c>
      <c r="F2002" s="521">
        <v>58.46</v>
      </c>
      <c r="G2002" s="520" t="s">
        <v>8270</v>
      </c>
      <c r="H2002" s="455" t="s">
        <v>303</v>
      </c>
      <c r="I2002" s="455" t="s">
        <v>4175</v>
      </c>
      <c r="J2002" s="465" t="s">
        <v>425</v>
      </c>
      <c r="K2002" s="489" t="s">
        <v>1254</v>
      </c>
      <c r="L2002" s="465" t="s">
        <v>1255</v>
      </c>
      <c r="M2002" s="465" t="s">
        <v>425</v>
      </c>
      <c r="N2002" s="506">
        <v>45169</v>
      </c>
      <c r="O2002" s="512">
        <f t="shared" si="94"/>
        <v>8</v>
      </c>
      <c r="P2002" s="512">
        <f t="shared" si="95"/>
        <v>5</v>
      </c>
      <c r="Q2002" s="498" t="str">
        <f t="shared" si="96"/>
        <v>Gastos_Gerais</v>
      </c>
    </row>
    <row r="2003" spans="1:17" ht="25.5" hidden="1" x14ac:dyDescent="0.2">
      <c r="A2003" s="505">
        <v>6848</v>
      </c>
      <c r="B2003" s="506">
        <v>45169</v>
      </c>
      <c r="C2003" s="507">
        <v>45139</v>
      </c>
      <c r="D2003" s="520" t="s">
        <v>288</v>
      </c>
      <c r="E2003" s="520" t="s">
        <v>288</v>
      </c>
      <c r="F2003" s="521">
        <v>335387.98</v>
      </c>
      <c r="G2003" s="349" t="s">
        <v>2229</v>
      </c>
      <c r="H2003" s="349" t="s">
        <v>303</v>
      </c>
      <c r="I2003" s="351" t="s">
        <v>1509</v>
      </c>
      <c r="J2003" s="352" t="s">
        <v>1510</v>
      </c>
      <c r="K2003" s="425" t="s">
        <v>4035</v>
      </c>
      <c r="L2003" s="363" t="s">
        <v>1511</v>
      </c>
      <c r="M2003" s="613" t="s">
        <v>425</v>
      </c>
      <c r="N2003" s="506">
        <v>45169</v>
      </c>
      <c r="O2003" s="512">
        <f t="shared" si="94"/>
        <v>8</v>
      </c>
      <c r="P2003" s="512">
        <f t="shared" si="95"/>
        <v>8</v>
      </c>
      <c r="Q2003" s="498" t="str">
        <f t="shared" si="96"/>
        <v>Rendimentos_de_Aplicações_Fin.</v>
      </c>
    </row>
    <row r="2004" spans="1:17" ht="24" hidden="1" x14ac:dyDescent="0.2">
      <c r="A2004" s="505">
        <v>6849</v>
      </c>
      <c r="B2004" s="506">
        <v>45170</v>
      </c>
      <c r="C2004" s="536">
        <v>45139</v>
      </c>
      <c r="D2004" s="508" t="s">
        <v>264</v>
      </c>
      <c r="E2004" s="520" t="s">
        <v>6172</v>
      </c>
      <c r="F2004" s="521">
        <v>2085</v>
      </c>
      <c r="G2004" s="520" t="s">
        <v>7894</v>
      </c>
      <c r="H2004" s="455" t="s">
        <v>423</v>
      </c>
      <c r="I2004" s="455" t="s">
        <v>4836</v>
      </c>
      <c r="J2004" s="465" t="s">
        <v>2983</v>
      </c>
      <c r="K2004" s="489" t="s">
        <v>1157</v>
      </c>
      <c r="L2004" s="465" t="s">
        <v>32</v>
      </c>
      <c r="M2004" s="465">
        <v>4343</v>
      </c>
      <c r="N2004" s="506">
        <v>45169</v>
      </c>
      <c r="O2004" s="512">
        <f t="shared" si="94"/>
        <v>9</v>
      </c>
      <c r="P2004" s="512">
        <f t="shared" si="95"/>
        <v>8</v>
      </c>
      <c r="Q2004" s="498" t="str">
        <f t="shared" si="96"/>
        <v>Gastos_Gerais</v>
      </c>
    </row>
    <row r="2005" spans="1:17" ht="60" hidden="1" x14ac:dyDescent="0.2">
      <c r="A2005" s="505">
        <v>6850</v>
      </c>
      <c r="B2005" s="506">
        <v>45170</v>
      </c>
      <c r="C2005" s="536">
        <v>45170</v>
      </c>
      <c r="D2005" s="508" t="s">
        <v>264</v>
      </c>
      <c r="E2005" s="520" t="s">
        <v>60</v>
      </c>
      <c r="F2005" s="521">
        <v>15</v>
      </c>
      <c r="G2005" s="520" t="s">
        <v>8401</v>
      </c>
      <c r="H2005" s="455" t="s">
        <v>414</v>
      </c>
      <c r="I2005" s="455" t="s">
        <v>5065</v>
      </c>
      <c r="J2005" s="465" t="s">
        <v>526</v>
      </c>
      <c r="K2005" s="489" t="s">
        <v>1188</v>
      </c>
      <c r="L2005" s="511" t="s">
        <v>4137</v>
      </c>
      <c r="M2005" s="465">
        <v>792408112</v>
      </c>
      <c r="N2005" s="506">
        <v>45170</v>
      </c>
      <c r="O2005" s="512">
        <f t="shared" si="94"/>
        <v>9</v>
      </c>
      <c r="P2005" s="512">
        <f t="shared" si="95"/>
        <v>9</v>
      </c>
      <c r="Q2005" s="498" t="str">
        <f t="shared" si="96"/>
        <v>Gastos_Gerais</v>
      </c>
    </row>
    <row r="2006" spans="1:17" ht="60" hidden="1" x14ac:dyDescent="0.2">
      <c r="A2006" s="505">
        <v>6851</v>
      </c>
      <c r="B2006" s="506">
        <v>45170</v>
      </c>
      <c r="C2006" s="536">
        <v>45170</v>
      </c>
      <c r="D2006" s="508" t="s">
        <v>264</v>
      </c>
      <c r="E2006" s="520" t="s">
        <v>60</v>
      </c>
      <c r="F2006" s="521">
        <v>15</v>
      </c>
      <c r="G2006" s="520" t="s">
        <v>8401</v>
      </c>
      <c r="H2006" s="455" t="s">
        <v>421</v>
      </c>
      <c r="I2006" s="455" t="s">
        <v>2665</v>
      </c>
      <c r="J2006" s="465" t="s">
        <v>673</v>
      </c>
      <c r="K2006" s="489" t="s">
        <v>1188</v>
      </c>
      <c r="L2006" s="511" t="s">
        <v>4137</v>
      </c>
      <c r="M2006" s="465">
        <v>792408112</v>
      </c>
      <c r="N2006" s="506">
        <v>45170</v>
      </c>
      <c r="O2006" s="512">
        <f t="shared" si="94"/>
        <v>9</v>
      </c>
      <c r="P2006" s="512">
        <f t="shared" si="95"/>
        <v>9</v>
      </c>
      <c r="Q2006" s="498" t="str">
        <f t="shared" si="96"/>
        <v>Gastos_Gerais</v>
      </c>
    </row>
    <row r="2007" spans="1:17" ht="60" hidden="1" x14ac:dyDescent="0.2">
      <c r="A2007" s="505">
        <v>6852</v>
      </c>
      <c r="B2007" s="506">
        <v>45170</v>
      </c>
      <c r="C2007" s="536">
        <v>45170</v>
      </c>
      <c r="D2007" s="508" t="s">
        <v>264</v>
      </c>
      <c r="E2007" s="455" t="s">
        <v>60</v>
      </c>
      <c r="F2007" s="460">
        <v>15</v>
      </c>
      <c r="G2007" s="455" t="s">
        <v>8401</v>
      </c>
      <c r="H2007" s="455" t="s">
        <v>421</v>
      </c>
      <c r="I2007" s="455" t="s">
        <v>3785</v>
      </c>
      <c r="J2007" s="465" t="s">
        <v>1026</v>
      </c>
      <c r="K2007" s="489" t="s">
        <v>1188</v>
      </c>
      <c r="L2007" s="511" t="s">
        <v>4137</v>
      </c>
      <c r="M2007" s="465">
        <v>792408112</v>
      </c>
      <c r="N2007" s="506">
        <v>45170</v>
      </c>
      <c r="O2007" s="512">
        <f t="shared" si="94"/>
        <v>9</v>
      </c>
      <c r="P2007" s="512">
        <f t="shared" si="95"/>
        <v>9</v>
      </c>
      <c r="Q2007" s="498" t="str">
        <f t="shared" si="96"/>
        <v>Gastos_Gerais</v>
      </c>
    </row>
    <row r="2008" spans="1:17" ht="60" hidden="1" x14ac:dyDescent="0.2">
      <c r="A2008" s="505">
        <v>6853</v>
      </c>
      <c r="B2008" s="548">
        <v>45170</v>
      </c>
      <c r="C2008" s="549">
        <v>45170</v>
      </c>
      <c r="D2008" s="508" t="s">
        <v>264</v>
      </c>
      <c r="E2008" s="550" t="s">
        <v>60</v>
      </c>
      <c r="F2008" s="551">
        <v>15</v>
      </c>
      <c r="G2008" s="550" t="s">
        <v>8401</v>
      </c>
      <c r="H2008" s="455" t="s">
        <v>493</v>
      </c>
      <c r="I2008" s="455" t="s">
        <v>5252</v>
      </c>
      <c r="J2008" s="465" t="s">
        <v>5253</v>
      </c>
      <c r="K2008" s="489" t="s">
        <v>1188</v>
      </c>
      <c r="L2008" s="511" t="s">
        <v>4137</v>
      </c>
      <c r="M2008" s="465">
        <v>792408112</v>
      </c>
      <c r="N2008" s="506">
        <v>45170</v>
      </c>
      <c r="O2008" s="512">
        <f t="shared" si="94"/>
        <v>9</v>
      </c>
      <c r="P2008" s="512">
        <f t="shared" si="95"/>
        <v>9</v>
      </c>
      <c r="Q2008" s="498" t="str">
        <f t="shared" si="96"/>
        <v>Gastos_Gerais</v>
      </c>
    </row>
    <row r="2009" spans="1:17" ht="60" hidden="1" x14ac:dyDescent="0.2">
      <c r="A2009" s="505">
        <v>6854</v>
      </c>
      <c r="B2009" s="506">
        <v>45170</v>
      </c>
      <c r="C2009" s="536">
        <v>45170</v>
      </c>
      <c r="D2009" s="508" t="s">
        <v>264</v>
      </c>
      <c r="E2009" s="455" t="s">
        <v>60</v>
      </c>
      <c r="F2009" s="460">
        <v>15</v>
      </c>
      <c r="G2009" s="455" t="s">
        <v>8401</v>
      </c>
      <c r="H2009" s="455" t="s">
        <v>419</v>
      </c>
      <c r="I2009" s="455" t="s">
        <v>6960</v>
      </c>
      <c r="J2009" s="465" t="s">
        <v>684</v>
      </c>
      <c r="K2009" s="489" t="s">
        <v>1188</v>
      </c>
      <c r="L2009" s="511" t="s">
        <v>4137</v>
      </c>
      <c r="M2009" s="465">
        <v>792408112</v>
      </c>
      <c r="N2009" s="506">
        <v>45170</v>
      </c>
      <c r="O2009" s="512">
        <f t="shared" si="94"/>
        <v>9</v>
      </c>
      <c r="P2009" s="512">
        <f t="shared" si="95"/>
        <v>9</v>
      </c>
      <c r="Q2009" s="498" t="str">
        <f t="shared" si="96"/>
        <v>Gastos_Gerais</v>
      </c>
    </row>
    <row r="2010" spans="1:17" ht="60" hidden="1" x14ac:dyDescent="0.2">
      <c r="A2010" s="505">
        <v>6855</v>
      </c>
      <c r="B2010" s="532">
        <v>45170</v>
      </c>
      <c r="C2010" s="464">
        <v>45170</v>
      </c>
      <c r="D2010" s="508" t="s">
        <v>264</v>
      </c>
      <c r="E2010" s="455" t="s">
        <v>60</v>
      </c>
      <c r="F2010" s="460">
        <v>15</v>
      </c>
      <c r="G2010" s="455" t="s">
        <v>8401</v>
      </c>
      <c r="H2010" s="455" t="s">
        <v>421</v>
      </c>
      <c r="I2010" s="455" t="s">
        <v>6239</v>
      </c>
      <c r="J2010" s="465" t="s">
        <v>913</v>
      </c>
      <c r="K2010" s="489" t="s">
        <v>1188</v>
      </c>
      <c r="L2010" s="511" t="s">
        <v>4137</v>
      </c>
      <c r="M2010" s="465">
        <v>792408112</v>
      </c>
      <c r="N2010" s="506">
        <v>45170</v>
      </c>
      <c r="O2010" s="512">
        <f t="shared" si="94"/>
        <v>9</v>
      </c>
      <c r="P2010" s="512">
        <f t="shared" si="95"/>
        <v>9</v>
      </c>
      <c r="Q2010" s="498" t="str">
        <f t="shared" si="96"/>
        <v>Gastos_Gerais</v>
      </c>
    </row>
    <row r="2011" spans="1:17" ht="25.5" hidden="1" x14ac:dyDescent="0.2">
      <c r="A2011" s="505">
        <v>6856</v>
      </c>
      <c r="B2011" s="506">
        <v>45170</v>
      </c>
      <c r="C2011" s="464">
        <v>45170</v>
      </c>
      <c r="D2011" s="508" t="s">
        <v>176</v>
      </c>
      <c r="E2011" s="455" t="s">
        <v>262</v>
      </c>
      <c r="F2011" s="460">
        <v>668.21</v>
      </c>
      <c r="G2011" s="455" t="s">
        <v>8402</v>
      </c>
      <c r="H2011" s="455" t="s">
        <v>414</v>
      </c>
      <c r="I2011" s="455" t="s">
        <v>8403</v>
      </c>
      <c r="J2011" s="465" t="s">
        <v>855</v>
      </c>
      <c r="K2011" s="489" t="s">
        <v>1188</v>
      </c>
      <c r="L2011" s="511" t="s">
        <v>4137</v>
      </c>
      <c r="M2011" s="465">
        <v>792408112</v>
      </c>
      <c r="N2011" s="608">
        <v>45170</v>
      </c>
      <c r="O2011" s="512">
        <f t="shared" si="94"/>
        <v>9</v>
      </c>
      <c r="P2011" s="512">
        <f t="shared" si="95"/>
        <v>9</v>
      </c>
      <c r="Q2011" s="498" t="str">
        <f t="shared" si="96"/>
        <v>Gastos_com_Pessoal</v>
      </c>
    </row>
    <row r="2012" spans="1:17" ht="25.5" hidden="1" x14ac:dyDescent="0.2">
      <c r="A2012" s="505">
        <v>6857</v>
      </c>
      <c r="B2012" s="506">
        <v>45170</v>
      </c>
      <c r="C2012" s="464">
        <v>45170</v>
      </c>
      <c r="D2012" s="520" t="s">
        <v>176</v>
      </c>
      <c r="E2012" s="520" t="s">
        <v>280</v>
      </c>
      <c r="F2012" s="460">
        <v>1962.61</v>
      </c>
      <c r="G2012" s="508" t="s">
        <v>8404</v>
      </c>
      <c r="H2012" s="508" t="s">
        <v>414</v>
      </c>
      <c r="I2012" s="455" t="s">
        <v>8403</v>
      </c>
      <c r="J2012" s="465" t="s">
        <v>855</v>
      </c>
      <c r="K2012" s="524" t="s">
        <v>1188</v>
      </c>
      <c r="L2012" s="511" t="s">
        <v>4137</v>
      </c>
      <c r="M2012" s="465">
        <v>792408112</v>
      </c>
      <c r="N2012" s="506">
        <v>45170</v>
      </c>
      <c r="O2012" s="512">
        <f t="shared" si="94"/>
        <v>9</v>
      </c>
      <c r="P2012" s="512">
        <f t="shared" si="95"/>
        <v>9</v>
      </c>
      <c r="Q2012" s="498" t="str">
        <f t="shared" si="96"/>
        <v>Gastos_com_Pessoal</v>
      </c>
    </row>
    <row r="2013" spans="1:17" ht="25.5" hidden="1" x14ac:dyDescent="0.2">
      <c r="A2013" s="505">
        <v>6858</v>
      </c>
      <c r="B2013" s="506">
        <v>45170</v>
      </c>
      <c r="C2013" s="464">
        <v>45170</v>
      </c>
      <c r="D2013" s="508" t="s">
        <v>176</v>
      </c>
      <c r="E2013" s="455" t="s">
        <v>262</v>
      </c>
      <c r="F2013" s="460">
        <v>5214.78</v>
      </c>
      <c r="G2013" s="455" t="s">
        <v>9170</v>
      </c>
      <c r="H2013" s="455" t="s">
        <v>302</v>
      </c>
      <c r="I2013" s="455" t="s">
        <v>8217</v>
      </c>
      <c r="J2013" s="426" t="s">
        <v>616</v>
      </c>
      <c r="K2013" s="489" t="s">
        <v>1188</v>
      </c>
      <c r="L2013" s="511" t="s">
        <v>4137</v>
      </c>
      <c r="M2013" s="465">
        <v>792408112</v>
      </c>
      <c r="N2013" s="506">
        <v>45170</v>
      </c>
      <c r="O2013" s="512">
        <f t="shared" si="94"/>
        <v>9</v>
      </c>
      <c r="P2013" s="512">
        <f t="shared" si="95"/>
        <v>9</v>
      </c>
      <c r="Q2013" s="498" t="str">
        <f t="shared" si="96"/>
        <v>Gastos_com_Pessoal</v>
      </c>
    </row>
    <row r="2014" spans="1:17" ht="25.5" hidden="1" x14ac:dyDescent="0.2">
      <c r="A2014" s="505">
        <v>6859</v>
      </c>
      <c r="B2014" s="506">
        <v>45170</v>
      </c>
      <c r="C2014" s="464">
        <v>45170</v>
      </c>
      <c r="D2014" s="508" t="s">
        <v>176</v>
      </c>
      <c r="E2014" s="455" t="s">
        <v>280</v>
      </c>
      <c r="F2014" s="460">
        <v>12619.14</v>
      </c>
      <c r="G2014" s="455" t="s">
        <v>9171</v>
      </c>
      <c r="H2014" s="455" t="s">
        <v>302</v>
      </c>
      <c r="I2014" s="455" t="s">
        <v>8217</v>
      </c>
      <c r="J2014" s="465" t="s">
        <v>616</v>
      </c>
      <c r="K2014" s="489" t="s">
        <v>1188</v>
      </c>
      <c r="L2014" s="511" t="s">
        <v>4137</v>
      </c>
      <c r="M2014" s="465">
        <v>792408112</v>
      </c>
      <c r="N2014" s="506">
        <v>45170</v>
      </c>
      <c r="O2014" s="512">
        <f t="shared" si="94"/>
        <v>9</v>
      </c>
      <c r="P2014" s="512">
        <f t="shared" si="95"/>
        <v>9</v>
      </c>
      <c r="Q2014" s="498" t="str">
        <f t="shared" si="96"/>
        <v>Gastos_com_Pessoal</v>
      </c>
    </row>
    <row r="2015" spans="1:17" ht="25.5" hidden="1" x14ac:dyDescent="0.2">
      <c r="A2015" s="505">
        <v>6860</v>
      </c>
      <c r="B2015" s="506">
        <v>45170</v>
      </c>
      <c r="C2015" s="464">
        <v>45170</v>
      </c>
      <c r="D2015" s="508" t="s">
        <v>176</v>
      </c>
      <c r="E2015" s="520" t="s">
        <v>262</v>
      </c>
      <c r="F2015" s="460">
        <v>493.86</v>
      </c>
      <c r="G2015" s="455" t="s">
        <v>8405</v>
      </c>
      <c r="H2015" s="455" t="s">
        <v>302</v>
      </c>
      <c r="I2015" s="455" t="s">
        <v>8406</v>
      </c>
      <c r="J2015" s="465" t="s">
        <v>577</v>
      </c>
      <c r="K2015" s="489" t="s">
        <v>1188</v>
      </c>
      <c r="L2015" s="511" t="s">
        <v>4137</v>
      </c>
      <c r="M2015" s="465">
        <v>792408112</v>
      </c>
      <c r="N2015" s="608">
        <v>45170</v>
      </c>
      <c r="O2015" s="512">
        <f t="shared" si="94"/>
        <v>9</v>
      </c>
      <c r="P2015" s="512">
        <f t="shared" si="95"/>
        <v>9</v>
      </c>
      <c r="Q2015" s="498" t="str">
        <f t="shared" si="96"/>
        <v>Gastos_com_Pessoal</v>
      </c>
    </row>
    <row r="2016" spans="1:17" ht="25.5" hidden="1" x14ac:dyDescent="0.2">
      <c r="A2016" s="505">
        <v>6861</v>
      </c>
      <c r="B2016" s="506">
        <v>45170</v>
      </c>
      <c r="C2016" s="464">
        <v>45170</v>
      </c>
      <c r="D2016" s="508" t="s">
        <v>176</v>
      </c>
      <c r="E2016" s="520" t="s">
        <v>280</v>
      </c>
      <c r="F2016" s="460">
        <v>1616.21</v>
      </c>
      <c r="G2016" s="455" t="s">
        <v>8405</v>
      </c>
      <c r="H2016" s="455" t="s">
        <v>302</v>
      </c>
      <c r="I2016" s="455" t="s">
        <v>8406</v>
      </c>
      <c r="J2016" s="465" t="s">
        <v>577</v>
      </c>
      <c r="K2016" s="489" t="s">
        <v>1188</v>
      </c>
      <c r="L2016" s="511" t="s">
        <v>4137</v>
      </c>
      <c r="M2016" s="465">
        <v>792408112</v>
      </c>
      <c r="N2016" s="608">
        <v>45170</v>
      </c>
      <c r="O2016" s="512">
        <f t="shared" si="94"/>
        <v>9</v>
      </c>
      <c r="P2016" s="512">
        <f t="shared" si="95"/>
        <v>9</v>
      </c>
      <c r="Q2016" s="498" t="str">
        <f t="shared" si="96"/>
        <v>Gastos_com_Pessoal</v>
      </c>
    </row>
    <row r="2017" spans="1:17" ht="25.5" hidden="1" x14ac:dyDescent="0.2">
      <c r="A2017" s="505">
        <v>6862</v>
      </c>
      <c r="B2017" s="506">
        <v>45170</v>
      </c>
      <c r="C2017" s="464">
        <v>45170</v>
      </c>
      <c r="D2017" s="508" t="s">
        <v>176</v>
      </c>
      <c r="E2017" s="520" t="s">
        <v>262</v>
      </c>
      <c r="F2017" s="460">
        <v>424.01</v>
      </c>
      <c r="G2017" s="455" t="s">
        <v>8407</v>
      </c>
      <c r="H2017" s="455" t="s">
        <v>419</v>
      </c>
      <c r="I2017" s="455" t="s">
        <v>8408</v>
      </c>
      <c r="J2017" s="465" t="s">
        <v>1015</v>
      </c>
      <c r="K2017" s="489" t="s">
        <v>1188</v>
      </c>
      <c r="L2017" s="511" t="s">
        <v>4137</v>
      </c>
      <c r="M2017" s="465">
        <v>792408112</v>
      </c>
      <c r="N2017" s="608">
        <v>45170</v>
      </c>
      <c r="O2017" s="512">
        <f t="shared" si="94"/>
        <v>9</v>
      </c>
      <c r="P2017" s="512">
        <f t="shared" si="95"/>
        <v>9</v>
      </c>
      <c r="Q2017" s="498" t="str">
        <f t="shared" si="96"/>
        <v>Gastos_com_Pessoal</v>
      </c>
    </row>
    <row r="2018" spans="1:17" ht="25.5" hidden="1" x14ac:dyDescent="0.2">
      <c r="A2018" s="505">
        <v>6863</v>
      </c>
      <c r="B2018" s="506">
        <v>45170</v>
      </c>
      <c r="C2018" s="464">
        <v>45170</v>
      </c>
      <c r="D2018" s="508" t="s">
        <v>176</v>
      </c>
      <c r="E2018" s="520" t="s">
        <v>280</v>
      </c>
      <c r="F2018" s="460">
        <v>1271.93</v>
      </c>
      <c r="G2018" s="455" t="s">
        <v>8409</v>
      </c>
      <c r="H2018" s="455" t="s">
        <v>419</v>
      </c>
      <c r="I2018" s="455" t="s">
        <v>8408</v>
      </c>
      <c r="J2018" s="465" t="s">
        <v>1015</v>
      </c>
      <c r="K2018" s="489" t="s">
        <v>1188</v>
      </c>
      <c r="L2018" s="511" t="s">
        <v>4137</v>
      </c>
      <c r="M2018" s="465">
        <v>792408112</v>
      </c>
      <c r="N2018" s="608">
        <v>45170</v>
      </c>
      <c r="O2018" s="512">
        <f t="shared" si="94"/>
        <v>9</v>
      </c>
      <c r="P2018" s="512">
        <f t="shared" si="95"/>
        <v>9</v>
      </c>
      <c r="Q2018" s="498" t="str">
        <f t="shared" si="96"/>
        <v>Gastos_com_Pessoal</v>
      </c>
    </row>
    <row r="2019" spans="1:17" ht="25.5" hidden="1" x14ac:dyDescent="0.2">
      <c r="A2019" s="505">
        <v>6864</v>
      </c>
      <c r="B2019" s="506">
        <v>45170</v>
      </c>
      <c r="C2019" s="464">
        <v>45170</v>
      </c>
      <c r="D2019" s="508" t="s">
        <v>176</v>
      </c>
      <c r="E2019" s="520" t="s">
        <v>262</v>
      </c>
      <c r="F2019" s="460">
        <v>920.38</v>
      </c>
      <c r="G2019" s="455" t="s">
        <v>8410</v>
      </c>
      <c r="H2019" s="455" t="s">
        <v>419</v>
      </c>
      <c r="I2019" s="455" t="s">
        <v>7182</v>
      </c>
      <c r="J2019" s="465" t="s">
        <v>1082</v>
      </c>
      <c r="K2019" s="489" t="s">
        <v>1188</v>
      </c>
      <c r="L2019" s="511" t="s">
        <v>4137</v>
      </c>
      <c r="M2019" s="465">
        <v>792408112</v>
      </c>
      <c r="N2019" s="608">
        <v>45170</v>
      </c>
      <c r="O2019" s="512">
        <f t="shared" si="94"/>
        <v>9</v>
      </c>
      <c r="P2019" s="512">
        <f t="shared" si="95"/>
        <v>9</v>
      </c>
      <c r="Q2019" s="498" t="str">
        <f t="shared" si="96"/>
        <v>Gastos_com_Pessoal</v>
      </c>
    </row>
    <row r="2020" spans="1:17" ht="25.5" hidden="1" x14ac:dyDescent="0.2">
      <c r="A2020" s="505">
        <v>6865</v>
      </c>
      <c r="B2020" s="506">
        <v>45170</v>
      </c>
      <c r="C2020" s="464">
        <v>45170</v>
      </c>
      <c r="D2020" s="508" t="s">
        <v>176</v>
      </c>
      <c r="E2020" s="455" t="s">
        <v>280</v>
      </c>
      <c r="F2020" s="460">
        <v>2636.15</v>
      </c>
      <c r="G2020" s="455" t="s">
        <v>8411</v>
      </c>
      <c r="H2020" s="455" t="s">
        <v>419</v>
      </c>
      <c r="I2020" s="455" t="s">
        <v>7182</v>
      </c>
      <c r="J2020" s="465" t="s">
        <v>1082</v>
      </c>
      <c r="K2020" s="489" t="s">
        <v>1188</v>
      </c>
      <c r="L2020" s="511" t="s">
        <v>4137</v>
      </c>
      <c r="M2020" s="465">
        <v>792408112</v>
      </c>
      <c r="N2020" s="608">
        <v>45170</v>
      </c>
      <c r="O2020" s="512">
        <f t="shared" si="94"/>
        <v>9</v>
      </c>
      <c r="P2020" s="512">
        <f t="shared" si="95"/>
        <v>9</v>
      </c>
      <c r="Q2020" s="498" t="str">
        <f t="shared" si="96"/>
        <v>Gastos_com_Pessoal</v>
      </c>
    </row>
    <row r="2021" spans="1:17" ht="25.5" hidden="1" x14ac:dyDescent="0.2">
      <c r="A2021" s="505">
        <v>6866</v>
      </c>
      <c r="B2021" s="506">
        <v>45170</v>
      </c>
      <c r="C2021" s="464">
        <v>45170</v>
      </c>
      <c r="D2021" s="508" t="s">
        <v>176</v>
      </c>
      <c r="E2021" s="455" t="s">
        <v>262</v>
      </c>
      <c r="F2021" s="460">
        <v>844.25</v>
      </c>
      <c r="G2021" s="455" t="s">
        <v>8412</v>
      </c>
      <c r="H2021" s="455" t="s">
        <v>414</v>
      </c>
      <c r="I2021" s="455" t="s">
        <v>8060</v>
      </c>
      <c r="J2021" s="465" t="s">
        <v>535</v>
      </c>
      <c r="K2021" s="489" t="s">
        <v>1188</v>
      </c>
      <c r="L2021" s="511" t="s">
        <v>4137</v>
      </c>
      <c r="M2021" s="465">
        <v>792408112</v>
      </c>
      <c r="N2021" s="608">
        <v>45170</v>
      </c>
      <c r="O2021" s="512">
        <f t="shared" si="94"/>
        <v>9</v>
      </c>
      <c r="P2021" s="512">
        <f t="shared" si="95"/>
        <v>9</v>
      </c>
      <c r="Q2021" s="498" t="str">
        <f t="shared" si="96"/>
        <v>Gastos_com_Pessoal</v>
      </c>
    </row>
    <row r="2022" spans="1:17" ht="25.5" hidden="1" x14ac:dyDescent="0.2">
      <c r="A2022" s="505">
        <v>6867</v>
      </c>
      <c r="B2022" s="506">
        <v>45170</v>
      </c>
      <c r="C2022" s="464">
        <v>45170</v>
      </c>
      <c r="D2022" s="508" t="s">
        <v>176</v>
      </c>
      <c r="E2022" s="455" t="s">
        <v>280</v>
      </c>
      <c r="F2022" s="460">
        <v>2453.5100000000002</v>
      </c>
      <c r="G2022" s="455" t="s">
        <v>8413</v>
      </c>
      <c r="H2022" s="455" t="s">
        <v>414</v>
      </c>
      <c r="I2022" s="455" t="s">
        <v>8060</v>
      </c>
      <c r="J2022" s="465" t="s">
        <v>535</v>
      </c>
      <c r="K2022" s="489" t="s">
        <v>1188</v>
      </c>
      <c r="L2022" s="511" t="s">
        <v>4137</v>
      </c>
      <c r="M2022" s="465">
        <v>792408112</v>
      </c>
      <c r="N2022" s="608">
        <v>45170</v>
      </c>
      <c r="O2022" s="512">
        <f t="shared" si="94"/>
        <v>9</v>
      </c>
      <c r="P2022" s="512">
        <f t="shared" si="95"/>
        <v>9</v>
      </c>
      <c r="Q2022" s="498" t="str">
        <f t="shared" si="96"/>
        <v>Gastos_com_Pessoal</v>
      </c>
    </row>
    <row r="2023" spans="1:17" ht="25.5" hidden="1" x14ac:dyDescent="0.2">
      <c r="A2023" s="505">
        <v>6868</v>
      </c>
      <c r="B2023" s="506">
        <v>45170</v>
      </c>
      <c r="C2023" s="464">
        <v>45170</v>
      </c>
      <c r="D2023" s="508" t="s">
        <v>176</v>
      </c>
      <c r="E2023" s="455" t="s">
        <v>262</v>
      </c>
      <c r="F2023" s="460">
        <v>668.17</v>
      </c>
      <c r="G2023" s="455" t="s">
        <v>8414</v>
      </c>
      <c r="H2023" s="455" t="s">
        <v>493</v>
      </c>
      <c r="I2023" s="455" t="s">
        <v>8415</v>
      </c>
      <c r="J2023" s="465" t="s">
        <v>1062</v>
      </c>
      <c r="K2023" s="489" t="s">
        <v>1188</v>
      </c>
      <c r="L2023" s="511" t="s">
        <v>4137</v>
      </c>
      <c r="M2023" s="465">
        <v>792408112</v>
      </c>
      <c r="N2023" s="608">
        <v>45170</v>
      </c>
      <c r="O2023" s="512">
        <f t="shared" si="94"/>
        <v>9</v>
      </c>
      <c r="P2023" s="512">
        <f t="shared" si="95"/>
        <v>9</v>
      </c>
      <c r="Q2023" s="498" t="str">
        <f t="shared" si="96"/>
        <v>Gastos_com_Pessoal</v>
      </c>
    </row>
    <row r="2024" spans="1:17" ht="25.5" hidden="1" x14ac:dyDescent="0.2">
      <c r="A2024" s="505">
        <v>6869</v>
      </c>
      <c r="B2024" s="506">
        <v>45170</v>
      </c>
      <c r="C2024" s="464">
        <v>45170</v>
      </c>
      <c r="D2024" s="508" t="s">
        <v>176</v>
      </c>
      <c r="E2024" s="455" t="s">
        <v>280</v>
      </c>
      <c r="F2024" s="460">
        <v>1962.51</v>
      </c>
      <c r="G2024" s="455" t="s">
        <v>8416</v>
      </c>
      <c r="H2024" s="455" t="s">
        <v>493</v>
      </c>
      <c r="I2024" s="455" t="s">
        <v>8415</v>
      </c>
      <c r="J2024" s="465" t="s">
        <v>1062</v>
      </c>
      <c r="K2024" s="489" t="s">
        <v>1188</v>
      </c>
      <c r="L2024" s="511" t="s">
        <v>4137</v>
      </c>
      <c r="M2024" s="465">
        <v>792408112</v>
      </c>
      <c r="N2024" s="608">
        <v>45170</v>
      </c>
      <c r="O2024" s="512">
        <f t="shared" si="94"/>
        <v>9</v>
      </c>
      <c r="P2024" s="512">
        <f t="shared" si="95"/>
        <v>9</v>
      </c>
      <c r="Q2024" s="498" t="str">
        <f t="shared" si="96"/>
        <v>Gastos_com_Pessoal</v>
      </c>
    </row>
    <row r="2025" spans="1:17" ht="25.5" hidden="1" x14ac:dyDescent="0.2">
      <c r="A2025" s="505">
        <v>6870</v>
      </c>
      <c r="B2025" s="506">
        <v>45170</v>
      </c>
      <c r="C2025" s="464">
        <v>45170</v>
      </c>
      <c r="D2025" s="508" t="s">
        <v>176</v>
      </c>
      <c r="E2025" s="455" t="s">
        <v>262</v>
      </c>
      <c r="F2025" s="460">
        <v>543.83000000000004</v>
      </c>
      <c r="G2025" s="455" t="s">
        <v>8417</v>
      </c>
      <c r="H2025" s="455" t="s">
        <v>416</v>
      </c>
      <c r="I2025" s="455" t="s">
        <v>8418</v>
      </c>
      <c r="J2025" s="465" t="s">
        <v>629</v>
      </c>
      <c r="K2025" s="489" t="s">
        <v>1188</v>
      </c>
      <c r="L2025" s="511" t="s">
        <v>4137</v>
      </c>
      <c r="M2025" s="465">
        <v>792408112</v>
      </c>
      <c r="N2025" s="608">
        <v>45170</v>
      </c>
      <c r="O2025" s="512">
        <f t="shared" si="94"/>
        <v>9</v>
      </c>
      <c r="P2025" s="512">
        <f t="shared" si="95"/>
        <v>9</v>
      </c>
      <c r="Q2025" s="498" t="str">
        <f t="shared" si="96"/>
        <v>Gastos_com_Pessoal</v>
      </c>
    </row>
    <row r="2026" spans="1:17" ht="25.5" hidden="1" x14ac:dyDescent="0.2">
      <c r="A2026" s="505">
        <v>6871</v>
      </c>
      <c r="B2026" s="506">
        <v>45170</v>
      </c>
      <c r="C2026" s="464">
        <v>45170</v>
      </c>
      <c r="D2026" s="508" t="s">
        <v>176</v>
      </c>
      <c r="E2026" s="455" t="s">
        <v>280</v>
      </c>
      <c r="F2026" s="460">
        <v>1631.41</v>
      </c>
      <c r="G2026" s="455" t="s">
        <v>8419</v>
      </c>
      <c r="H2026" s="455" t="s">
        <v>416</v>
      </c>
      <c r="I2026" s="455" t="s">
        <v>8418</v>
      </c>
      <c r="J2026" s="465" t="s">
        <v>629</v>
      </c>
      <c r="K2026" s="489" t="s">
        <v>1188</v>
      </c>
      <c r="L2026" s="511" t="s">
        <v>4137</v>
      </c>
      <c r="M2026" s="465">
        <v>792408112</v>
      </c>
      <c r="N2026" s="608">
        <v>45170</v>
      </c>
      <c r="O2026" s="512">
        <f t="shared" si="94"/>
        <v>9</v>
      </c>
      <c r="P2026" s="512">
        <f t="shared" si="95"/>
        <v>9</v>
      </c>
      <c r="Q2026" s="498" t="str">
        <f t="shared" si="96"/>
        <v>Gastos_com_Pessoal</v>
      </c>
    </row>
    <row r="2027" spans="1:17" ht="25.5" hidden="1" x14ac:dyDescent="0.2">
      <c r="A2027" s="505">
        <v>6872</v>
      </c>
      <c r="B2027" s="506">
        <v>45170</v>
      </c>
      <c r="C2027" s="464">
        <v>45170</v>
      </c>
      <c r="D2027" s="508" t="s">
        <v>176</v>
      </c>
      <c r="E2027" s="455" t="s">
        <v>262</v>
      </c>
      <c r="F2027" s="460">
        <v>1020.68</v>
      </c>
      <c r="G2027" s="455" t="s">
        <v>8420</v>
      </c>
      <c r="H2027" s="455" t="s">
        <v>420</v>
      </c>
      <c r="I2027" s="455" t="s">
        <v>8421</v>
      </c>
      <c r="J2027" s="465" t="s">
        <v>1193</v>
      </c>
      <c r="K2027" s="489" t="s">
        <v>1188</v>
      </c>
      <c r="L2027" s="511" t="s">
        <v>4137</v>
      </c>
      <c r="M2027" s="465">
        <v>792408112</v>
      </c>
      <c r="N2027" s="608">
        <v>45170</v>
      </c>
      <c r="O2027" s="512">
        <f t="shared" si="94"/>
        <v>9</v>
      </c>
      <c r="P2027" s="512">
        <f t="shared" si="95"/>
        <v>9</v>
      </c>
      <c r="Q2027" s="498" t="str">
        <f t="shared" si="96"/>
        <v>Gastos_com_Pessoal</v>
      </c>
    </row>
    <row r="2028" spans="1:17" ht="25.5" hidden="1" x14ac:dyDescent="0.2">
      <c r="A2028" s="505">
        <v>6873</v>
      </c>
      <c r="B2028" s="506">
        <v>45170</v>
      </c>
      <c r="C2028" s="464">
        <v>45170</v>
      </c>
      <c r="D2028" s="508" t="s">
        <v>176</v>
      </c>
      <c r="E2028" s="455" t="s">
        <v>280</v>
      </c>
      <c r="F2028" s="460">
        <v>2837.82</v>
      </c>
      <c r="G2028" s="455" t="s">
        <v>8422</v>
      </c>
      <c r="H2028" s="455" t="s">
        <v>420</v>
      </c>
      <c r="I2028" s="455" t="s">
        <v>8421</v>
      </c>
      <c r="J2028" s="465" t="s">
        <v>1193</v>
      </c>
      <c r="K2028" s="489" t="s">
        <v>1188</v>
      </c>
      <c r="L2028" s="511" t="s">
        <v>4137</v>
      </c>
      <c r="M2028" s="465">
        <v>792408112</v>
      </c>
      <c r="N2028" s="608">
        <v>45170</v>
      </c>
      <c r="O2028" s="512">
        <f t="shared" si="94"/>
        <v>9</v>
      </c>
      <c r="P2028" s="512">
        <f t="shared" si="95"/>
        <v>9</v>
      </c>
      <c r="Q2028" s="498" t="str">
        <f t="shared" si="96"/>
        <v>Gastos_com_Pessoal</v>
      </c>
    </row>
    <row r="2029" spans="1:17" ht="25.5" hidden="1" x14ac:dyDescent="0.2">
      <c r="A2029" s="505">
        <v>6874</v>
      </c>
      <c r="B2029" s="506">
        <v>45170</v>
      </c>
      <c r="C2029" s="464">
        <v>45170</v>
      </c>
      <c r="D2029" s="508" t="s">
        <v>176</v>
      </c>
      <c r="E2029" s="455" t="s">
        <v>262</v>
      </c>
      <c r="F2029" s="460">
        <v>910.9</v>
      </c>
      <c r="G2029" s="455" t="s">
        <v>8423</v>
      </c>
      <c r="H2029" s="455" t="s">
        <v>1032</v>
      </c>
      <c r="I2029" s="455" t="s">
        <v>8424</v>
      </c>
      <c r="J2029" s="465" t="s">
        <v>869</v>
      </c>
      <c r="K2029" s="489" t="s">
        <v>1188</v>
      </c>
      <c r="L2029" s="511" t="s">
        <v>4137</v>
      </c>
      <c r="M2029" s="465">
        <v>792408112</v>
      </c>
      <c r="N2029" s="608">
        <v>45170</v>
      </c>
      <c r="O2029" s="512">
        <f t="shared" si="94"/>
        <v>9</v>
      </c>
      <c r="P2029" s="512">
        <f t="shared" si="95"/>
        <v>9</v>
      </c>
      <c r="Q2029" s="498" t="str">
        <f t="shared" si="96"/>
        <v>Gastos_com_Pessoal</v>
      </c>
    </row>
    <row r="2030" spans="1:17" ht="25.5" hidden="1" x14ac:dyDescent="0.2">
      <c r="A2030" s="505">
        <v>6875</v>
      </c>
      <c r="B2030" s="506">
        <v>45170</v>
      </c>
      <c r="C2030" s="464">
        <v>45170</v>
      </c>
      <c r="D2030" s="508" t="s">
        <v>176</v>
      </c>
      <c r="E2030" s="455" t="s">
        <v>280</v>
      </c>
      <c r="F2030" s="460">
        <v>2584.85</v>
      </c>
      <c r="G2030" s="455" t="s">
        <v>8425</v>
      </c>
      <c r="H2030" s="455" t="s">
        <v>1032</v>
      </c>
      <c r="I2030" s="455" t="s">
        <v>8424</v>
      </c>
      <c r="J2030" s="465" t="s">
        <v>869</v>
      </c>
      <c r="K2030" s="489" t="s">
        <v>1188</v>
      </c>
      <c r="L2030" s="511" t="s">
        <v>4137</v>
      </c>
      <c r="M2030" s="465">
        <v>792408112</v>
      </c>
      <c r="N2030" s="608">
        <v>45170</v>
      </c>
      <c r="O2030" s="512">
        <f t="shared" si="94"/>
        <v>9</v>
      </c>
      <c r="P2030" s="512">
        <f t="shared" si="95"/>
        <v>9</v>
      </c>
      <c r="Q2030" s="498" t="str">
        <f t="shared" si="96"/>
        <v>Gastos_com_Pessoal</v>
      </c>
    </row>
    <row r="2031" spans="1:17" ht="25.5" hidden="1" x14ac:dyDescent="0.2">
      <c r="A2031" s="505">
        <v>6876</v>
      </c>
      <c r="B2031" s="506">
        <v>45170</v>
      </c>
      <c r="C2031" s="464">
        <v>45170</v>
      </c>
      <c r="D2031" s="508" t="s">
        <v>176</v>
      </c>
      <c r="E2031" s="455" t="s">
        <v>262</v>
      </c>
      <c r="F2031" s="460">
        <v>591.52</v>
      </c>
      <c r="G2031" s="455" t="s">
        <v>8426</v>
      </c>
      <c r="H2031" s="455" t="s">
        <v>420</v>
      </c>
      <c r="I2031" s="455" t="s">
        <v>8427</v>
      </c>
      <c r="J2031" s="465" t="s">
        <v>8428</v>
      </c>
      <c r="K2031" s="489" t="s">
        <v>1188</v>
      </c>
      <c r="L2031" s="511" t="s">
        <v>4137</v>
      </c>
      <c r="M2031" s="465">
        <v>792408112</v>
      </c>
      <c r="N2031" s="608">
        <v>45170</v>
      </c>
      <c r="O2031" s="512">
        <f t="shared" si="94"/>
        <v>9</v>
      </c>
      <c r="P2031" s="512">
        <f t="shared" si="95"/>
        <v>9</v>
      </c>
      <c r="Q2031" s="498" t="str">
        <f t="shared" si="96"/>
        <v>Gastos_com_Pessoal</v>
      </c>
    </row>
    <row r="2032" spans="1:17" ht="25.5" hidden="1" x14ac:dyDescent="0.2">
      <c r="A2032" s="505">
        <v>6877</v>
      </c>
      <c r="B2032" s="506">
        <v>45170</v>
      </c>
      <c r="C2032" s="464">
        <v>45170</v>
      </c>
      <c r="D2032" s="508" t="s">
        <v>176</v>
      </c>
      <c r="E2032" s="455" t="s">
        <v>280</v>
      </c>
      <c r="F2032" s="460">
        <v>1755.51</v>
      </c>
      <c r="G2032" s="455" t="s">
        <v>8429</v>
      </c>
      <c r="H2032" s="455" t="s">
        <v>420</v>
      </c>
      <c r="I2032" s="455" t="s">
        <v>8427</v>
      </c>
      <c r="J2032" s="465" t="s">
        <v>8428</v>
      </c>
      <c r="K2032" s="489" t="s">
        <v>1188</v>
      </c>
      <c r="L2032" s="511" t="s">
        <v>4137</v>
      </c>
      <c r="M2032" s="465">
        <v>792408112</v>
      </c>
      <c r="N2032" s="608">
        <v>45170</v>
      </c>
      <c r="O2032" s="512">
        <f t="shared" si="94"/>
        <v>9</v>
      </c>
      <c r="P2032" s="512">
        <f t="shared" si="95"/>
        <v>9</v>
      </c>
      <c r="Q2032" s="498" t="str">
        <f t="shared" si="96"/>
        <v>Gastos_com_Pessoal</v>
      </c>
    </row>
    <row r="2033" spans="1:17" ht="25.5" hidden="1" x14ac:dyDescent="0.2">
      <c r="A2033" s="505">
        <v>6878</v>
      </c>
      <c r="B2033" s="506">
        <v>45170</v>
      </c>
      <c r="C2033" s="464">
        <v>45170</v>
      </c>
      <c r="D2033" s="508" t="s">
        <v>176</v>
      </c>
      <c r="E2033" s="455" t="s">
        <v>262</v>
      </c>
      <c r="F2033" s="460">
        <v>944.26</v>
      </c>
      <c r="G2033" s="455" t="s">
        <v>8430</v>
      </c>
      <c r="H2033" s="455" t="s">
        <v>420</v>
      </c>
      <c r="I2033" s="455" t="s">
        <v>8431</v>
      </c>
      <c r="J2033" s="465" t="s">
        <v>8432</v>
      </c>
      <c r="K2033" s="489" t="s">
        <v>1188</v>
      </c>
      <c r="L2033" s="511" t="s">
        <v>4137</v>
      </c>
      <c r="M2033" s="465">
        <v>792408112</v>
      </c>
      <c r="N2033" s="608">
        <v>45170</v>
      </c>
      <c r="O2033" s="512">
        <f t="shared" si="94"/>
        <v>9</v>
      </c>
      <c r="P2033" s="512">
        <f t="shared" si="95"/>
        <v>9</v>
      </c>
      <c r="Q2033" s="498" t="str">
        <f t="shared" si="96"/>
        <v>Gastos_com_Pessoal</v>
      </c>
    </row>
    <row r="2034" spans="1:17" ht="25.5" hidden="1" x14ac:dyDescent="0.2">
      <c r="A2034" s="505">
        <v>6879</v>
      </c>
      <c r="B2034" s="506">
        <v>45170</v>
      </c>
      <c r="C2034" s="464">
        <v>45170</v>
      </c>
      <c r="D2034" s="508" t="s">
        <v>176</v>
      </c>
      <c r="E2034" s="455" t="s">
        <v>280</v>
      </c>
      <c r="F2034" s="460">
        <v>2634.55</v>
      </c>
      <c r="G2034" s="455" t="s">
        <v>8429</v>
      </c>
      <c r="H2034" s="455" t="s">
        <v>420</v>
      </c>
      <c r="I2034" s="455" t="s">
        <v>8431</v>
      </c>
      <c r="J2034" s="465" t="s">
        <v>8432</v>
      </c>
      <c r="K2034" s="489" t="s">
        <v>1188</v>
      </c>
      <c r="L2034" s="511" t="s">
        <v>4137</v>
      </c>
      <c r="M2034" s="465">
        <v>792408112</v>
      </c>
      <c r="N2034" s="608">
        <v>45170</v>
      </c>
      <c r="O2034" s="512">
        <f t="shared" si="94"/>
        <v>9</v>
      </c>
      <c r="P2034" s="512">
        <f t="shared" si="95"/>
        <v>9</v>
      </c>
      <c r="Q2034" s="498" t="str">
        <f t="shared" si="96"/>
        <v>Gastos_com_Pessoal</v>
      </c>
    </row>
    <row r="2035" spans="1:17" ht="25.5" hidden="1" x14ac:dyDescent="0.2">
      <c r="A2035" s="505">
        <v>6880</v>
      </c>
      <c r="B2035" s="506">
        <v>45170</v>
      </c>
      <c r="C2035" s="464">
        <v>45170</v>
      </c>
      <c r="D2035" s="508" t="s">
        <v>176</v>
      </c>
      <c r="E2035" s="455" t="s">
        <v>262</v>
      </c>
      <c r="F2035" s="460">
        <v>927.92</v>
      </c>
      <c r="G2035" s="455" t="s">
        <v>8433</v>
      </c>
      <c r="H2035" s="455" t="s">
        <v>416</v>
      </c>
      <c r="I2035" s="455" t="s">
        <v>8434</v>
      </c>
      <c r="J2035" s="465" t="s">
        <v>628</v>
      </c>
      <c r="K2035" s="489" t="s">
        <v>1188</v>
      </c>
      <c r="L2035" s="511" t="s">
        <v>4137</v>
      </c>
      <c r="M2035" s="465">
        <v>792408112</v>
      </c>
      <c r="N2035" s="608">
        <v>45170</v>
      </c>
      <c r="O2035" s="512">
        <f t="shared" si="94"/>
        <v>9</v>
      </c>
      <c r="P2035" s="512">
        <f t="shared" si="95"/>
        <v>9</v>
      </c>
      <c r="Q2035" s="498" t="str">
        <f t="shared" si="96"/>
        <v>Gastos_com_Pessoal</v>
      </c>
    </row>
    <row r="2036" spans="1:17" ht="25.5" hidden="1" x14ac:dyDescent="0.2">
      <c r="A2036" s="505">
        <v>6881</v>
      </c>
      <c r="B2036" s="506">
        <v>45170</v>
      </c>
      <c r="C2036" s="464">
        <v>45170</v>
      </c>
      <c r="D2036" s="508" t="s">
        <v>176</v>
      </c>
      <c r="E2036" s="455" t="s">
        <v>280</v>
      </c>
      <c r="F2036" s="460">
        <v>2597.48</v>
      </c>
      <c r="G2036" s="455" t="s">
        <v>8435</v>
      </c>
      <c r="H2036" s="455" t="s">
        <v>416</v>
      </c>
      <c r="I2036" s="455" t="s">
        <v>8434</v>
      </c>
      <c r="J2036" s="465" t="s">
        <v>628</v>
      </c>
      <c r="K2036" s="489" t="s">
        <v>1188</v>
      </c>
      <c r="L2036" s="511" t="s">
        <v>4137</v>
      </c>
      <c r="M2036" s="465">
        <v>792408112</v>
      </c>
      <c r="N2036" s="608">
        <v>45170</v>
      </c>
      <c r="O2036" s="512">
        <f t="shared" si="94"/>
        <v>9</v>
      </c>
      <c r="P2036" s="512">
        <f t="shared" si="95"/>
        <v>9</v>
      </c>
      <c r="Q2036" s="498" t="str">
        <f t="shared" si="96"/>
        <v>Gastos_com_Pessoal</v>
      </c>
    </row>
    <row r="2037" spans="1:17" ht="25.5" hidden="1" x14ac:dyDescent="0.2">
      <c r="A2037" s="505">
        <v>6882</v>
      </c>
      <c r="B2037" s="506">
        <v>45170</v>
      </c>
      <c r="C2037" s="464">
        <v>45170</v>
      </c>
      <c r="D2037" s="508" t="s">
        <v>176</v>
      </c>
      <c r="E2037" s="455" t="s">
        <v>262</v>
      </c>
      <c r="F2037" s="460">
        <v>753.36</v>
      </c>
      <c r="G2037" s="455" t="s">
        <v>8436</v>
      </c>
      <c r="H2037" s="455" t="s">
        <v>416</v>
      </c>
      <c r="I2037" s="455" t="s">
        <v>8437</v>
      </c>
      <c r="J2037" s="465" t="s">
        <v>860</v>
      </c>
      <c r="K2037" s="489" t="s">
        <v>1188</v>
      </c>
      <c r="L2037" s="511" t="s">
        <v>4137</v>
      </c>
      <c r="M2037" s="465">
        <v>792408112</v>
      </c>
      <c r="N2037" s="608">
        <v>45170</v>
      </c>
      <c r="O2037" s="512">
        <f t="shared" si="94"/>
        <v>9</v>
      </c>
      <c r="P2037" s="512">
        <f t="shared" si="95"/>
        <v>9</v>
      </c>
      <c r="Q2037" s="498" t="str">
        <f t="shared" si="96"/>
        <v>Gastos_com_Pessoal</v>
      </c>
    </row>
    <row r="2038" spans="1:17" ht="25.5" hidden="1" x14ac:dyDescent="0.2">
      <c r="A2038" s="505">
        <v>6883</v>
      </c>
      <c r="B2038" s="506">
        <v>45170</v>
      </c>
      <c r="C2038" s="464">
        <v>45170</v>
      </c>
      <c r="D2038" s="508" t="s">
        <v>176</v>
      </c>
      <c r="E2038" s="455" t="s">
        <v>280</v>
      </c>
      <c r="F2038" s="460">
        <v>2178.35</v>
      </c>
      <c r="G2038" s="455" t="s">
        <v>8435</v>
      </c>
      <c r="H2038" s="455" t="s">
        <v>416</v>
      </c>
      <c r="I2038" s="455" t="s">
        <v>8437</v>
      </c>
      <c r="J2038" s="465" t="s">
        <v>860</v>
      </c>
      <c r="K2038" s="489" t="s">
        <v>1188</v>
      </c>
      <c r="L2038" s="511" t="s">
        <v>4137</v>
      </c>
      <c r="M2038" s="465">
        <v>792408112</v>
      </c>
      <c r="N2038" s="608">
        <v>45170</v>
      </c>
      <c r="O2038" s="512">
        <f t="shared" si="94"/>
        <v>9</v>
      </c>
      <c r="P2038" s="512">
        <f t="shared" si="95"/>
        <v>9</v>
      </c>
      <c r="Q2038" s="498" t="str">
        <f t="shared" si="96"/>
        <v>Gastos_com_Pessoal</v>
      </c>
    </row>
    <row r="2039" spans="1:17" ht="36" hidden="1" x14ac:dyDescent="0.2">
      <c r="A2039" s="505">
        <v>6884</v>
      </c>
      <c r="B2039" s="506">
        <v>45170</v>
      </c>
      <c r="C2039" s="464">
        <v>45170</v>
      </c>
      <c r="D2039" s="508" t="s">
        <v>264</v>
      </c>
      <c r="E2039" s="520" t="s">
        <v>293</v>
      </c>
      <c r="F2039" s="460">
        <v>450</v>
      </c>
      <c r="G2039" s="455" t="s">
        <v>8438</v>
      </c>
      <c r="H2039" s="455" t="s">
        <v>421</v>
      </c>
      <c r="I2039" s="455" t="s">
        <v>8037</v>
      </c>
      <c r="J2039" s="465" t="s">
        <v>1061</v>
      </c>
      <c r="K2039" s="489" t="s">
        <v>1188</v>
      </c>
      <c r="L2039" s="511" t="s">
        <v>4137</v>
      </c>
      <c r="M2039" s="465">
        <v>792515159</v>
      </c>
      <c r="N2039" s="608">
        <v>45170</v>
      </c>
      <c r="O2039" s="512">
        <f t="shared" si="94"/>
        <v>9</v>
      </c>
      <c r="P2039" s="512">
        <f t="shared" si="95"/>
        <v>9</v>
      </c>
      <c r="Q2039" s="498" t="str">
        <f t="shared" si="96"/>
        <v>Gastos_Gerais</v>
      </c>
    </row>
    <row r="2040" spans="1:17" ht="36" hidden="1" x14ac:dyDescent="0.2">
      <c r="A2040" s="505">
        <v>6885</v>
      </c>
      <c r="B2040" s="506">
        <v>45170</v>
      </c>
      <c r="C2040" s="464">
        <v>45170</v>
      </c>
      <c r="D2040" s="508" t="s">
        <v>264</v>
      </c>
      <c r="E2040" s="455" t="s">
        <v>211</v>
      </c>
      <c r="F2040" s="460">
        <v>216.85</v>
      </c>
      <c r="G2040" s="455" t="s">
        <v>8439</v>
      </c>
      <c r="H2040" s="455" t="s">
        <v>421</v>
      </c>
      <c r="I2040" s="455" t="s">
        <v>8037</v>
      </c>
      <c r="J2040" s="465" t="s">
        <v>1061</v>
      </c>
      <c r="K2040" s="489" t="s">
        <v>1188</v>
      </c>
      <c r="L2040" s="511" t="s">
        <v>4137</v>
      </c>
      <c r="M2040" s="465">
        <v>792515159</v>
      </c>
      <c r="N2040" s="608">
        <v>45170</v>
      </c>
      <c r="O2040" s="512">
        <f t="shared" si="94"/>
        <v>9</v>
      </c>
      <c r="P2040" s="512">
        <f t="shared" si="95"/>
        <v>9</v>
      </c>
      <c r="Q2040" s="498" t="str">
        <f t="shared" si="96"/>
        <v>Gastos_Gerais</v>
      </c>
    </row>
    <row r="2041" spans="1:17" ht="36" hidden="1" x14ac:dyDescent="0.2">
      <c r="A2041" s="505">
        <v>6886</v>
      </c>
      <c r="B2041" s="506">
        <v>45170</v>
      </c>
      <c r="C2041" s="464">
        <v>45170</v>
      </c>
      <c r="D2041" s="508" t="s">
        <v>264</v>
      </c>
      <c r="E2041" s="455" t="s">
        <v>293</v>
      </c>
      <c r="F2041" s="460">
        <v>75</v>
      </c>
      <c r="G2041" s="455" t="s">
        <v>8440</v>
      </c>
      <c r="H2041" s="455" t="s">
        <v>417</v>
      </c>
      <c r="I2041" s="455" t="s">
        <v>3741</v>
      </c>
      <c r="J2041" s="465" t="s">
        <v>3742</v>
      </c>
      <c r="K2041" s="489" t="s">
        <v>1188</v>
      </c>
      <c r="L2041" s="511" t="s">
        <v>4137</v>
      </c>
      <c r="M2041" s="465">
        <v>792515159</v>
      </c>
      <c r="N2041" s="608">
        <v>45170</v>
      </c>
      <c r="O2041" s="512">
        <f t="shared" si="94"/>
        <v>9</v>
      </c>
      <c r="P2041" s="512">
        <f t="shared" si="95"/>
        <v>9</v>
      </c>
      <c r="Q2041" s="498" t="str">
        <f t="shared" si="96"/>
        <v>Gastos_Gerais</v>
      </c>
    </row>
    <row r="2042" spans="1:17" ht="24" hidden="1" x14ac:dyDescent="0.2">
      <c r="A2042" s="505">
        <v>6887</v>
      </c>
      <c r="B2042" s="506">
        <v>45170</v>
      </c>
      <c r="C2042" s="464">
        <v>45170</v>
      </c>
      <c r="D2042" s="508" t="s">
        <v>264</v>
      </c>
      <c r="E2042" s="455" t="s">
        <v>293</v>
      </c>
      <c r="F2042" s="460">
        <v>150</v>
      </c>
      <c r="G2042" s="520" t="s">
        <v>8441</v>
      </c>
      <c r="H2042" s="455" t="s">
        <v>414</v>
      </c>
      <c r="I2042" s="455" t="s">
        <v>8442</v>
      </c>
      <c r="J2042" s="465" t="s">
        <v>8443</v>
      </c>
      <c r="K2042" s="489" t="s">
        <v>1188</v>
      </c>
      <c r="L2042" s="511" t="s">
        <v>4137</v>
      </c>
      <c r="M2042" s="465">
        <v>792515159</v>
      </c>
      <c r="N2042" s="608">
        <v>45170</v>
      </c>
      <c r="O2042" s="512">
        <f t="shared" si="94"/>
        <v>9</v>
      </c>
      <c r="P2042" s="512">
        <f t="shared" si="95"/>
        <v>9</v>
      </c>
      <c r="Q2042" s="498" t="str">
        <f t="shared" si="96"/>
        <v>Gastos_Gerais</v>
      </c>
    </row>
    <row r="2043" spans="1:17" ht="24" hidden="1" x14ac:dyDescent="0.2">
      <c r="A2043" s="505">
        <v>6888</v>
      </c>
      <c r="B2043" s="506">
        <v>45170</v>
      </c>
      <c r="C2043" s="464">
        <v>45170</v>
      </c>
      <c r="D2043" s="508" t="s">
        <v>264</v>
      </c>
      <c r="E2043" s="520" t="s">
        <v>293</v>
      </c>
      <c r="F2043" s="460">
        <v>150</v>
      </c>
      <c r="G2043" s="455" t="s">
        <v>8444</v>
      </c>
      <c r="H2043" s="520" t="s">
        <v>414</v>
      </c>
      <c r="I2043" s="510" t="s">
        <v>6338</v>
      </c>
      <c r="J2043" s="522" t="s">
        <v>749</v>
      </c>
      <c r="K2043" s="535" t="s">
        <v>1188</v>
      </c>
      <c r="L2043" s="511" t="s">
        <v>4137</v>
      </c>
      <c r="M2043" s="465">
        <v>792515159</v>
      </c>
      <c r="N2043" s="608">
        <v>45170</v>
      </c>
      <c r="O2043" s="512">
        <f t="shared" si="94"/>
        <v>9</v>
      </c>
      <c r="P2043" s="512">
        <f t="shared" si="95"/>
        <v>9</v>
      </c>
      <c r="Q2043" s="498" t="str">
        <f t="shared" si="96"/>
        <v>Gastos_Gerais</v>
      </c>
    </row>
    <row r="2044" spans="1:17" ht="36" hidden="1" x14ac:dyDescent="0.2">
      <c r="A2044" s="505">
        <v>6889</v>
      </c>
      <c r="B2044" s="506">
        <v>45170</v>
      </c>
      <c r="C2044" s="464">
        <v>45170</v>
      </c>
      <c r="D2044" s="508" t="s">
        <v>264</v>
      </c>
      <c r="E2044" s="520" t="s">
        <v>293</v>
      </c>
      <c r="F2044" s="460">
        <v>75</v>
      </c>
      <c r="G2044" s="520" t="s">
        <v>8445</v>
      </c>
      <c r="H2044" s="520" t="s">
        <v>417</v>
      </c>
      <c r="I2044" s="510" t="s">
        <v>8446</v>
      </c>
      <c r="J2044" s="522" t="s">
        <v>994</v>
      </c>
      <c r="K2044" s="522" t="s">
        <v>1188</v>
      </c>
      <c r="L2044" s="511" t="s">
        <v>4137</v>
      </c>
      <c r="M2044" s="465">
        <v>792515159</v>
      </c>
      <c r="N2044" s="608">
        <v>45170</v>
      </c>
      <c r="O2044" s="512">
        <f t="shared" si="94"/>
        <v>9</v>
      </c>
      <c r="P2044" s="512">
        <f t="shared" si="95"/>
        <v>9</v>
      </c>
      <c r="Q2044" s="498" t="str">
        <f t="shared" si="96"/>
        <v>Gastos_Gerais</v>
      </c>
    </row>
    <row r="2045" spans="1:17" hidden="1" x14ac:dyDescent="0.2">
      <c r="A2045" s="505">
        <v>6890</v>
      </c>
      <c r="B2045" s="506">
        <v>45170</v>
      </c>
      <c r="C2045" s="464">
        <v>45170</v>
      </c>
      <c r="D2045" s="508" t="s">
        <v>264</v>
      </c>
      <c r="E2045" s="455" t="s">
        <v>293</v>
      </c>
      <c r="F2045" s="460">
        <v>40.4</v>
      </c>
      <c r="G2045" s="455" t="s">
        <v>8447</v>
      </c>
      <c r="H2045" s="520" t="s">
        <v>418</v>
      </c>
      <c r="I2045" s="510" t="s">
        <v>2038</v>
      </c>
      <c r="J2045" s="465" t="s">
        <v>465</v>
      </c>
      <c r="K2045" s="489" t="s">
        <v>1188</v>
      </c>
      <c r="L2045" s="511" t="s">
        <v>4137</v>
      </c>
      <c r="M2045" s="465">
        <v>792515159</v>
      </c>
      <c r="N2045" s="608">
        <v>45170</v>
      </c>
      <c r="O2045" s="512">
        <f t="shared" si="94"/>
        <v>9</v>
      </c>
      <c r="P2045" s="512">
        <f t="shared" si="95"/>
        <v>9</v>
      </c>
      <c r="Q2045" s="498" t="str">
        <f t="shared" si="96"/>
        <v>Gastos_Gerais</v>
      </c>
    </row>
    <row r="2046" spans="1:17" ht="24" hidden="1" x14ac:dyDescent="0.2">
      <c r="A2046" s="505">
        <v>6891</v>
      </c>
      <c r="B2046" s="506">
        <v>45170</v>
      </c>
      <c r="C2046" s="464">
        <v>45170</v>
      </c>
      <c r="D2046" s="508" t="s">
        <v>264</v>
      </c>
      <c r="E2046" s="455" t="s">
        <v>293</v>
      </c>
      <c r="F2046" s="460">
        <v>10.8</v>
      </c>
      <c r="G2046" s="455" t="s">
        <v>8448</v>
      </c>
      <c r="H2046" s="520" t="s">
        <v>422</v>
      </c>
      <c r="I2046" s="510" t="s">
        <v>6710</v>
      </c>
      <c r="J2046" s="522" t="s">
        <v>6711</v>
      </c>
      <c r="K2046" s="489" t="s">
        <v>1188</v>
      </c>
      <c r="L2046" s="511" t="s">
        <v>4137</v>
      </c>
      <c r="M2046" s="465">
        <v>792515159</v>
      </c>
      <c r="N2046" s="608">
        <v>45170</v>
      </c>
      <c r="O2046" s="512">
        <f t="shared" si="94"/>
        <v>9</v>
      </c>
      <c r="P2046" s="512">
        <f t="shared" si="95"/>
        <v>9</v>
      </c>
      <c r="Q2046" s="498" t="str">
        <f t="shared" si="96"/>
        <v>Gastos_Gerais</v>
      </c>
    </row>
    <row r="2047" spans="1:17" ht="24" hidden="1" x14ac:dyDescent="0.2">
      <c r="A2047" s="505">
        <v>6892</v>
      </c>
      <c r="B2047" s="506">
        <v>45170</v>
      </c>
      <c r="C2047" s="464">
        <v>45170</v>
      </c>
      <c r="D2047" s="508" t="s">
        <v>264</v>
      </c>
      <c r="E2047" s="455" t="s">
        <v>293</v>
      </c>
      <c r="F2047" s="460">
        <v>75</v>
      </c>
      <c r="G2047" s="455" t="s">
        <v>8449</v>
      </c>
      <c r="H2047" s="520" t="s">
        <v>423</v>
      </c>
      <c r="I2047" s="455" t="s">
        <v>8450</v>
      </c>
      <c r="J2047" s="465" t="s">
        <v>1080</v>
      </c>
      <c r="K2047" s="489" t="s">
        <v>1188</v>
      </c>
      <c r="L2047" s="511" t="s">
        <v>4137</v>
      </c>
      <c r="M2047" s="465">
        <v>792515159</v>
      </c>
      <c r="N2047" s="608">
        <v>45170</v>
      </c>
      <c r="O2047" s="512">
        <f t="shared" si="94"/>
        <v>9</v>
      </c>
      <c r="P2047" s="512">
        <f t="shared" si="95"/>
        <v>9</v>
      </c>
      <c r="Q2047" s="498" t="str">
        <f t="shared" si="96"/>
        <v>Gastos_Gerais</v>
      </c>
    </row>
    <row r="2048" spans="1:17" ht="24" hidden="1" x14ac:dyDescent="0.2">
      <c r="A2048" s="505">
        <v>6893</v>
      </c>
      <c r="B2048" s="506">
        <v>45170</v>
      </c>
      <c r="C2048" s="464">
        <v>45170</v>
      </c>
      <c r="D2048" s="508" t="s">
        <v>264</v>
      </c>
      <c r="E2048" s="455" t="s">
        <v>293</v>
      </c>
      <c r="F2048" s="460">
        <v>75</v>
      </c>
      <c r="G2048" s="455" t="s">
        <v>8451</v>
      </c>
      <c r="H2048" s="520" t="s">
        <v>423</v>
      </c>
      <c r="I2048" s="461" t="s">
        <v>8452</v>
      </c>
      <c r="J2048" s="425" t="s">
        <v>1048</v>
      </c>
      <c r="K2048" s="489" t="s">
        <v>1188</v>
      </c>
      <c r="L2048" s="511" t="s">
        <v>4137</v>
      </c>
      <c r="M2048" s="465">
        <v>792515159</v>
      </c>
      <c r="N2048" s="608">
        <v>45170</v>
      </c>
      <c r="O2048" s="512">
        <f t="shared" si="94"/>
        <v>9</v>
      </c>
      <c r="P2048" s="512">
        <f t="shared" si="95"/>
        <v>9</v>
      </c>
      <c r="Q2048" s="498" t="str">
        <f t="shared" si="96"/>
        <v>Gastos_Gerais</v>
      </c>
    </row>
    <row r="2049" spans="1:17" ht="24" hidden="1" x14ac:dyDescent="0.2">
      <c r="A2049" s="505">
        <v>6894</v>
      </c>
      <c r="B2049" s="506">
        <v>45170</v>
      </c>
      <c r="C2049" s="464">
        <v>45170</v>
      </c>
      <c r="D2049" s="508" t="s">
        <v>264</v>
      </c>
      <c r="E2049" s="455" t="s">
        <v>293</v>
      </c>
      <c r="F2049" s="460">
        <v>75</v>
      </c>
      <c r="G2049" s="455" t="s">
        <v>8453</v>
      </c>
      <c r="H2049" s="520" t="s">
        <v>423</v>
      </c>
      <c r="I2049" s="461" t="s">
        <v>8454</v>
      </c>
      <c r="J2049" s="425" t="s">
        <v>8455</v>
      </c>
      <c r="K2049" s="489" t="s">
        <v>1188</v>
      </c>
      <c r="L2049" s="511" t="s">
        <v>4137</v>
      </c>
      <c r="M2049" s="465">
        <v>792515159</v>
      </c>
      <c r="N2049" s="608">
        <v>45170</v>
      </c>
      <c r="O2049" s="512">
        <f t="shared" si="94"/>
        <v>9</v>
      </c>
      <c r="P2049" s="512">
        <f t="shared" si="95"/>
        <v>9</v>
      </c>
      <c r="Q2049" s="498" t="str">
        <f t="shared" si="96"/>
        <v>Gastos_Gerais</v>
      </c>
    </row>
    <row r="2050" spans="1:17" ht="24" hidden="1" x14ac:dyDescent="0.2">
      <c r="A2050" s="505">
        <v>6895</v>
      </c>
      <c r="B2050" s="506">
        <v>45170</v>
      </c>
      <c r="C2050" s="464">
        <v>45170</v>
      </c>
      <c r="D2050" s="508" t="s">
        <v>264</v>
      </c>
      <c r="E2050" s="455" t="s">
        <v>293</v>
      </c>
      <c r="F2050" s="460">
        <v>75</v>
      </c>
      <c r="G2050" s="455" t="s">
        <v>8456</v>
      </c>
      <c r="H2050" s="520" t="s">
        <v>423</v>
      </c>
      <c r="I2050" s="461" t="s">
        <v>5123</v>
      </c>
      <c r="J2050" s="425" t="s">
        <v>5124</v>
      </c>
      <c r="K2050" s="489" t="s">
        <v>1188</v>
      </c>
      <c r="L2050" s="511" t="s">
        <v>4137</v>
      </c>
      <c r="M2050" s="465">
        <v>792515159</v>
      </c>
      <c r="N2050" s="608">
        <v>45170</v>
      </c>
      <c r="O2050" s="512">
        <f t="shared" si="94"/>
        <v>9</v>
      </c>
      <c r="P2050" s="512">
        <f t="shared" si="95"/>
        <v>9</v>
      </c>
      <c r="Q2050" s="498" t="str">
        <f t="shared" si="96"/>
        <v>Gastos_Gerais</v>
      </c>
    </row>
    <row r="2051" spans="1:17" ht="25.5" hidden="1" x14ac:dyDescent="0.2">
      <c r="A2051" s="505">
        <v>6896</v>
      </c>
      <c r="B2051" s="506">
        <v>45170</v>
      </c>
      <c r="C2051" s="464">
        <v>45170</v>
      </c>
      <c r="D2051" s="508" t="s">
        <v>176</v>
      </c>
      <c r="E2051" s="455" t="s">
        <v>158</v>
      </c>
      <c r="F2051" s="460">
        <v>1738.15</v>
      </c>
      <c r="G2051" s="455" t="s">
        <v>9125</v>
      </c>
      <c r="H2051" s="520" t="s">
        <v>303</v>
      </c>
      <c r="I2051" s="510" t="s">
        <v>6221</v>
      </c>
      <c r="J2051" s="522" t="s">
        <v>1405</v>
      </c>
      <c r="K2051" s="489" t="s">
        <v>1157</v>
      </c>
      <c r="L2051" s="465" t="s">
        <v>32</v>
      </c>
      <c r="M2051" s="465">
        <v>2023227477</v>
      </c>
      <c r="N2051" s="608">
        <v>45173</v>
      </c>
      <c r="O2051" s="512">
        <f t="shared" si="94"/>
        <v>9</v>
      </c>
      <c r="P2051" s="512">
        <f t="shared" si="95"/>
        <v>9</v>
      </c>
      <c r="Q2051" s="498" t="str">
        <f t="shared" si="96"/>
        <v>Gastos_com_Pessoal</v>
      </c>
    </row>
    <row r="2052" spans="1:17" ht="25.5" hidden="1" x14ac:dyDescent="0.2">
      <c r="A2052" s="505">
        <v>6897</v>
      </c>
      <c r="B2052" s="506">
        <v>45170</v>
      </c>
      <c r="C2052" s="464">
        <v>45170</v>
      </c>
      <c r="D2052" s="508" t="s">
        <v>176</v>
      </c>
      <c r="E2052" s="455" t="s">
        <v>6</v>
      </c>
      <c r="F2052" s="460">
        <v>1500</v>
      </c>
      <c r="G2052" s="455" t="s">
        <v>8457</v>
      </c>
      <c r="H2052" s="455" t="s">
        <v>302</v>
      </c>
      <c r="I2052" s="461" t="s">
        <v>1231</v>
      </c>
      <c r="J2052" s="425" t="s">
        <v>1232</v>
      </c>
      <c r="K2052" s="489" t="s">
        <v>1157</v>
      </c>
      <c r="L2052" s="465" t="s">
        <v>32</v>
      </c>
      <c r="M2052" s="465">
        <v>3185845</v>
      </c>
      <c r="N2052" s="608">
        <v>45173</v>
      </c>
      <c r="O2052" s="512">
        <f t="shared" si="94"/>
        <v>9</v>
      </c>
      <c r="P2052" s="512">
        <f t="shared" si="95"/>
        <v>9</v>
      </c>
      <c r="Q2052" s="498" t="str">
        <f t="shared" si="96"/>
        <v>Gastos_com_Pessoal</v>
      </c>
    </row>
    <row r="2053" spans="1:17" ht="24" hidden="1" x14ac:dyDescent="0.2">
      <c r="A2053" s="505">
        <v>6898</v>
      </c>
      <c r="B2053" s="506">
        <v>45170</v>
      </c>
      <c r="C2053" s="464">
        <v>45139</v>
      </c>
      <c r="D2053" s="508" t="s">
        <v>264</v>
      </c>
      <c r="E2053" s="455" t="s">
        <v>402</v>
      </c>
      <c r="F2053" s="460">
        <v>59.84</v>
      </c>
      <c r="G2053" s="455" t="s">
        <v>1487</v>
      </c>
      <c r="H2053" s="455" t="s">
        <v>418</v>
      </c>
      <c r="I2053" s="461" t="s">
        <v>7101</v>
      </c>
      <c r="J2053" s="425" t="s">
        <v>2402</v>
      </c>
      <c r="K2053" s="489" t="s">
        <v>1157</v>
      </c>
      <c r="L2053" s="465" t="s">
        <v>32</v>
      </c>
      <c r="M2053" s="465">
        <v>12070</v>
      </c>
      <c r="N2053" s="608">
        <v>45169</v>
      </c>
      <c r="O2053" s="512">
        <f t="shared" ref="O2053:O2116" si="97">IF(B2053=0,0,IF(YEAR(B2053)=$P$1,MONTH(B2053)-$O$1+1,(YEAR(B2053)-$P$1)*12-$O$1+1+MONTH(B2053)))</f>
        <v>9</v>
      </c>
      <c r="P2053" s="512">
        <f t="shared" ref="P2053:P2116" si="98">IF(C2053=0,0,IF(YEAR(C2053)=$P$1,MONTH(C2053)-$O$1+1,(YEAR(C2053)-$P$1)*12-$O$1+1+MONTH(C2053)))</f>
        <v>8</v>
      </c>
      <c r="Q2053" s="498" t="str">
        <f t="shared" ref="Q2053:Q2116" si="99">SUBSTITUTE(D2053," ","_")</f>
        <v>Gastos_Gerais</v>
      </c>
    </row>
    <row r="2054" spans="1:17" ht="36" hidden="1" x14ac:dyDescent="0.2">
      <c r="A2054" s="505">
        <v>6899</v>
      </c>
      <c r="B2054" s="506">
        <v>45170</v>
      </c>
      <c r="C2054" s="464">
        <v>45170</v>
      </c>
      <c r="D2054" s="508" t="s">
        <v>176</v>
      </c>
      <c r="E2054" s="455" t="s">
        <v>158</v>
      </c>
      <c r="F2054" s="460">
        <v>1772.76</v>
      </c>
      <c r="G2054" s="455" t="s">
        <v>9127</v>
      </c>
      <c r="H2054" s="455" t="s">
        <v>303</v>
      </c>
      <c r="I2054" s="510" t="s">
        <v>4133</v>
      </c>
      <c r="J2054" s="522" t="s">
        <v>1392</v>
      </c>
      <c r="K2054" s="489" t="s">
        <v>1157</v>
      </c>
      <c r="L2054" s="465" t="s">
        <v>32</v>
      </c>
      <c r="M2054" s="465">
        <v>2023261918</v>
      </c>
      <c r="N2054" s="608">
        <v>45175</v>
      </c>
      <c r="O2054" s="512">
        <f t="shared" si="97"/>
        <v>9</v>
      </c>
      <c r="P2054" s="512">
        <f t="shared" si="98"/>
        <v>9</v>
      </c>
      <c r="Q2054" s="498" t="str">
        <f t="shared" si="99"/>
        <v>Gastos_com_Pessoal</v>
      </c>
    </row>
    <row r="2055" spans="1:17" ht="24" hidden="1" x14ac:dyDescent="0.2">
      <c r="A2055" s="505">
        <v>6900</v>
      </c>
      <c r="B2055" s="506">
        <v>45170</v>
      </c>
      <c r="C2055" s="464">
        <v>45170</v>
      </c>
      <c r="D2055" s="520" t="s">
        <v>33</v>
      </c>
      <c r="E2055" s="520" t="s">
        <v>324</v>
      </c>
      <c r="F2055" s="460">
        <v>0.49</v>
      </c>
      <c r="G2055" s="455" t="s">
        <v>7584</v>
      </c>
      <c r="H2055" s="455" t="s">
        <v>302</v>
      </c>
      <c r="I2055" s="351" t="s">
        <v>1509</v>
      </c>
      <c r="J2055" s="352" t="s">
        <v>1510</v>
      </c>
      <c r="K2055" s="425" t="s">
        <v>4035</v>
      </c>
      <c r="L2055" s="426" t="s">
        <v>1255</v>
      </c>
      <c r="M2055" s="613" t="s">
        <v>425</v>
      </c>
      <c r="N2055" s="506">
        <v>45170</v>
      </c>
      <c r="O2055" s="512">
        <f t="shared" si="97"/>
        <v>9</v>
      </c>
      <c r="P2055" s="512">
        <f t="shared" si="98"/>
        <v>9</v>
      </c>
      <c r="Q2055" s="498" t="str">
        <f t="shared" si="99"/>
        <v>Receitas</v>
      </c>
    </row>
    <row r="2056" spans="1:17" ht="36" hidden="1" x14ac:dyDescent="0.2">
      <c r="A2056" s="505">
        <v>6901</v>
      </c>
      <c r="B2056" s="506">
        <v>45173</v>
      </c>
      <c r="C2056" s="464">
        <v>45139</v>
      </c>
      <c r="D2056" s="508" t="s">
        <v>176</v>
      </c>
      <c r="E2056" s="455" t="s">
        <v>173</v>
      </c>
      <c r="F2056" s="460">
        <v>674.35</v>
      </c>
      <c r="G2056" s="455" t="s">
        <v>1274</v>
      </c>
      <c r="H2056" s="455" t="s">
        <v>303</v>
      </c>
      <c r="I2056" s="510" t="s">
        <v>4157</v>
      </c>
      <c r="J2056" s="425" t="s">
        <v>1276</v>
      </c>
      <c r="K2056" s="489" t="s">
        <v>1157</v>
      </c>
      <c r="L2056" s="465" t="s">
        <v>32</v>
      </c>
      <c r="M2056" s="465">
        <v>20231603</v>
      </c>
      <c r="N2056" s="608">
        <v>45139</v>
      </c>
      <c r="O2056" s="512">
        <f t="shared" si="97"/>
        <v>9</v>
      </c>
      <c r="P2056" s="512">
        <f t="shared" si="98"/>
        <v>8</v>
      </c>
      <c r="Q2056" s="498" t="str">
        <f t="shared" si="99"/>
        <v>Gastos_com_Pessoal</v>
      </c>
    </row>
    <row r="2057" spans="1:17" ht="24" hidden="1" x14ac:dyDescent="0.2">
      <c r="A2057" s="505">
        <v>6902</v>
      </c>
      <c r="B2057" s="506">
        <v>45173</v>
      </c>
      <c r="C2057" s="464">
        <v>45139</v>
      </c>
      <c r="D2057" s="508" t="s">
        <v>264</v>
      </c>
      <c r="E2057" s="455" t="s">
        <v>82</v>
      </c>
      <c r="F2057" s="460">
        <v>1695.33</v>
      </c>
      <c r="G2057" s="455" t="s">
        <v>2204</v>
      </c>
      <c r="H2057" s="455" t="s">
        <v>417</v>
      </c>
      <c r="I2057" s="461" t="s">
        <v>8458</v>
      </c>
      <c r="J2057" s="425" t="s">
        <v>1257</v>
      </c>
      <c r="K2057" s="489" t="s">
        <v>1157</v>
      </c>
      <c r="L2057" s="465" t="s">
        <v>1158</v>
      </c>
      <c r="M2057" s="465" t="s">
        <v>8459</v>
      </c>
      <c r="N2057" s="608">
        <v>45173</v>
      </c>
      <c r="O2057" s="512">
        <f t="shared" si="97"/>
        <v>9</v>
      </c>
      <c r="P2057" s="512">
        <f t="shared" si="98"/>
        <v>8</v>
      </c>
      <c r="Q2057" s="498" t="str">
        <f t="shared" si="99"/>
        <v>Gastos_Gerais</v>
      </c>
    </row>
    <row r="2058" spans="1:17" ht="25.5" hidden="1" x14ac:dyDescent="0.2">
      <c r="A2058" s="505">
        <v>6903</v>
      </c>
      <c r="B2058" s="506">
        <v>45173</v>
      </c>
      <c r="C2058" s="464">
        <v>45170</v>
      </c>
      <c r="D2058" s="508" t="s">
        <v>176</v>
      </c>
      <c r="E2058" s="455" t="s">
        <v>261</v>
      </c>
      <c r="F2058" s="460">
        <v>432.08</v>
      </c>
      <c r="G2058" s="455" t="s">
        <v>1207</v>
      </c>
      <c r="H2058" s="455" t="s">
        <v>414</v>
      </c>
      <c r="I2058" s="461" t="s">
        <v>8460</v>
      </c>
      <c r="J2058" s="425" t="s">
        <v>6687</v>
      </c>
      <c r="K2058" s="489" t="s">
        <v>1188</v>
      </c>
      <c r="L2058" s="511" t="s">
        <v>4137</v>
      </c>
      <c r="M2058" s="465">
        <v>592777758</v>
      </c>
      <c r="N2058" s="608">
        <v>45173</v>
      </c>
      <c r="O2058" s="512">
        <f t="shared" si="97"/>
        <v>9</v>
      </c>
      <c r="P2058" s="512">
        <f t="shared" si="98"/>
        <v>9</v>
      </c>
      <c r="Q2058" s="498" t="str">
        <f t="shared" si="99"/>
        <v>Gastos_com_Pessoal</v>
      </c>
    </row>
    <row r="2059" spans="1:17" ht="25.5" hidden="1" x14ac:dyDescent="0.2">
      <c r="A2059" s="505">
        <v>6904</v>
      </c>
      <c r="B2059" s="506">
        <v>45173</v>
      </c>
      <c r="C2059" s="464">
        <v>45170</v>
      </c>
      <c r="D2059" s="508" t="s">
        <v>176</v>
      </c>
      <c r="E2059" s="455" t="s">
        <v>280</v>
      </c>
      <c r="F2059" s="460">
        <v>432.08</v>
      </c>
      <c r="G2059" s="455" t="s">
        <v>1209</v>
      </c>
      <c r="H2059" s="455" t="s">
        <v>414</v>
      </c>
      <c r="I2059" s="461" t="s">
        <v>8460</v>
      </c>
      <c r="J2059" s="425" t="s">
        <v>6687</v>
      </c>
      <c r="K2059" s="489" t="s">
        <v>1188</v>
      </c>
      <c r="L2059" s="511" t="s">
        <v>4137</v>
      </c>
      <c r="M2059" s="465">
        <v>592777758</v>
      </c>
      <c r="N2059" s="608">
        <v>45173</v>
      </c>
      <c r="O2059" s="512">
        <f t="shared" si="97"/>
        <v>9</v>
      </c>
      <c r="P2059" s="512">
        <f t="shared" si="98"/>
        <v>9</v>
      </c>
      <c r="Q2059" s="498" t="str">
        <f t="shared" si="99"/>
        <v>Gastos_com_Pessoal</v>
      </c>
    </row>
    <row r="2060" spans="1:17" ht="25.5" hidden="1" x14ac:dyDescent="0.2">
      <c r="A2060" s="505">
        <v>6905</v>
      </c>
      <c r="B2060" s="506">
        <v>45173</v>
      </c>
      <c r="C2060" s="464">
        <v>45170</v>
      </c>
      <c r="D2060" s="508" t="s">
        <v>176</v>
      </c>
      <c r="E2060" s="455" t="s">
        <v>262</v>
      </c>
      <c r="F2060" s="460">
        <v>144.03</v>
      </c>
      <c r="G2060" s="455" t="s">
        <v>1210</v>
      </c>
      <c r="H2060" s="455" t="s">
        <v>414</v>
      </c>
      <c r="I2060" s="461" t="s">
        <v>8460</v>
      </c>
      <c r="J2060" s="425" t="s">
        <v>6687</v>
      </c>
      <c r="K2060" s="489" t="s">
        <v>1188</v>
      </c>
      <c r="L2060" s="511" t="s">
        <v>4137</v>
      </c>
      <c r="M2060" s="465">
        <v>592777758</v>
      </c>
      <c r="N2060" s="608">
        <v>45173</v>
      </c>
      <c r="O2060" s="512">
        <f t="shared" si="97"/>
        <v>9</v>
      </c>
      <c r="P2060" s="512">
        <f t="shared" si="98"/>
        <v>9</v>
      </c>
      <c r="Q2060" s="498" t="str">
        <f t="shared" si="99"/>
        <v>Gastos_com_Pessoal</v>
      </c>
    </row>
    <row r="2061" spans="1:17" ht="36" hidden="1" x14ac:dyDescent="0.2">
      <c r="A2061" s="505">
        <v>6906</v>
      </c>
      <c r="B2061" s="506">
        <v>45173</v>
      </c>
      <c r="C2061" s="464">
        <v>45170</v>
      </c>
      <c r="D2061" s="508" t="s">
        <v>176</v>
      </c>
      <c r="E2061" s="455" t="s">
        <v>169</v>
      </c>
      <c r="F2061" s="460">
        <v>1273.53</v>
      </c>
      <c r="G2061" s="455" t="s">
        <v>1211</v>
      </c>
      <c r="H2061" s="455" t="s">
        <v>414</v>
      </c>
      <c r="I2061" s="461" t="s">
        <v>8460</v>
      </c>
      <c r="J2061" s="425" t="s">
        <v>6687</v>
      </c>
      <c r="K2061" s="489" t="s">
        <v>1188</v>
      </c>
      <c r="L2061" s="511" t="s">
        <v>4137</v>
      </c>
      <c r="M2061" s="465">
        <v>592777758</v>
      </c>
      <c r="N2061" s="608">
        <v>45173</v>
      </c>
      <c r="O2061" s="512">
        <f t="shared" si="97"/>
        <v>9</v>
      </c>
      <c r="P2061" s="512">
        <f t="shared" si="98"/>
        <v>9</v>
      </c>
      <c r="Q2061" s="498" t="str">
        <f t="shared" si="99"/>
        <v>Gastos_com_Pessoal</v>
      </c>
    </row>
    <row r="2062" spans="1:17" ht="25.5" hidden="1" x14ac:dyDescent="0.2">
      <c r="A2062" s="505">
        <v>6907</v>
      </c>
      <c r="B2062" s="506">
        <v>45173</v>
      </c>
      <c r="C2062" s="464">
        <v>45170</v>
      </c>
      <c r="D2062" s="508" t="s">
        <v>176</v>
      </c>
      <c r="E2062" s="455" t="s">
        <v>261</v>
      </c>
      <c r="F2062" s="460">
        <v>1890.27</v>
      </c>
      <c r="G2062" s="455" t="s">
        <v>1207</v>
      </c>
      <c r="H2062" s="455" t="s">
        <v>422</v>
      </c>
      <c r="I2062" s="461" t="s">
        <v>1860</v>
      </c>
      <c r="J2062" s="425" t="s">
        <v>891</v>
      </c>
      <c r="K2062" s="489" t="s">
        <v>1188</v>
      </c>
      <c r="L2062" s="511" t="s">
        <v>4137</v>
      </c>
      <c r="M2062" s="465">
        <v>592777758</v>
      </c>
      <c r="N2062" s="608">
        <v>45173</v>
      </c>
      <c r="O2062" s="512">
        <f t="shared" si="97"/>
        <v>9</v>
      </c>
      <c r="P2062" s="512">
        <f t="shared" si="98"/>
        <v>9</v>
      </c>
      <c r="Q2062" s="498" t="str">
        <f t="shared" si="99"/>
        <v>Gastos_com_Pessoal</v>
      </c>
    </row>
    <row r="2063" spans="1:17" ht="25.5" hidden="1" x14ac:dyDescent="0.2">
      <c r="A2063" s="505">
        <v>6908</v>
      </c>
      <c r="B2063" s="506">
        <v>45173</v>
      </c>
      <c r="C2063" s="464">
        <v>45170</v>
      </c>
      <c r="D2063" s="508" t="s">
        <v>176</v>
      </c>
      <c r="E2063" s="455" t="s">
        <v>280</v>
      </c>
      <c r="F2063" s="460">
        <v>2576.42</v>
      </c>
      <c r="G2063" s="455" t="s">
        <v>1209</v>
      </c>
      <c r="H2063" s="455" t="s">
        <v>422</v>
      </c>
      <c r="I2063" s="461" t="s">
        <v>1860</v>
      </c>
      <c r="J2063" s="425" t="s">
        <v>891</v>
      </c>
      <c r="K2063" s="489" t="s">
        <v>1188</v>
      </c>
      <c r="L2063" s="511" t="s">
        <v>4137</v>
      </c>
      <c r="M2063" s="465">
        <v>592777758</v>
      </c>
      <c r="N2063" s="608">
        <v>45173</v>
      </c>
      <c r="O2063" s="512">
        <f t="shared" si="97"/>
        <v>9</v>
      </c>
      <c r="P2063" s="512">
        <f t="shared" si="98"/>
        <v>9</v>
      </c>
      <c r="Q2063" s="498" t="str">
        <f t="shared" si="99"/>
        <v>Gastos_com_Pessoal</v>
      </c>
    </row>
    <row r="2064" spans="1:17" ht="25.5" hidden="1" x14ac:dyDescent="0.2">
      <c r="A2064" s="505">
        <v>6909</v>
      </c>
      <c r="B2064" s="506">
        <v>45173</v>
      </c>
      <c r="C2064" s="464">
        <v>45170</v>
      </c>
      <c r="D2064" s="508" t="s">
        <v>176</v>
      </c>
      <c r="E2064" s="455" t="s">
        <v>262</v>
      </c>
      <c r="F2064" s="460">
        <v>858.81</v>
      </c>
      <c r="G2064" s="455" t="s">
        <v>1210</v>
      </c>
      <c r="H2064" s="455" t="s">
        <v>422</v>
      </c>
      <c r="I2064" s="461" t="s">
        <v>1860</v>
      </c>
      <c r="J2064" s="425" t="s">
        <v>891</v>
      </c>
      <c r="K2064" s="489" t="s">
        <v>1188</v>
      </c>
      <c r="L2064" s="511" t="s">
        <v>4137</v>
      </c>
      <c r="M2064" s="465">
        <v>592777758</v>
      </c>
      <c r="N2064" s="608">
        <v>45173</v>
      </c>
      <c r="O2064" s="512">
        <f t="shared" si="97"/>
        <v>9</v>
      </c>
      <c r="P2064" s="512">
        <f t="shared" si="98"/>
        <v>9</v>
      </c>
      <c r="Q2064" s="498" t="str">
        <f t="shared" si="99"/>
        <v>Gastos_com_Pessoal</v>
      </c>
    </row>
    <row r="2065" spans="1:17" ht="36" hidden="1" x14ac:dyDescent="0.2">
      <c r="A2065" s="505">
        <v>6910</v>
      </c>
      <c r="B2065" s="506">
        <v>45173</v>
      </c>
      <c r="C2065" s="464">
        <v>45170</v>
      </c>
      <c r="D2065" s="508" t="s">
        <v>176</v>
      </c>
      <c r="E2065" s="455" t="s">
        <v>169</v>
      </c>
      <c r="F2065" s="460">
        <v>1896.67</v>
      </c>
      <c r="G2065" s="455" t="s">
        <v>1211</v>
      </c>
      <c r="H2065" s="455" t="s">
        <v>422</v>
      </c>
      <c r="I2065" s="461" t="s">
        <v>1860</v>
      </c>
      <c r="J2065" s="425" t="s">
        <v>891</v>
      </c>
      <c r="K2065" s="489" t="s">
        <v>1188</v>
      </c>
      <c r="L2065" s="511" t="s">
        <v>4137</v>
      </c>
      <c r="M2065" s="465">
        <v>592777758</v>
      </c>
      <c r="N2065" s="608">
        <v>45173</v>
      </c>
      <c r="O2065" s="512">
        <f t="shared" si="97"/>
        <v>9</v>
      </c>
      <c r="P2065" s="512">
        <f t="shared" si="98"/>
        <v>9</v>
      </c>
      <c r="Q2065" s="498" t="str">
        <f t="shared" si="99"/>
        <v>Gastos_com_Pessoal</v>
      </c>
    </row>
    <row r="2066" spans="1:17" ht="25.5" hidden="1" x14ac:dyDescent="0.2">
      <c r="A2066" s="505">
        <v>6911</v>
      </c>
      <c r="B2066" s="506">
        <v>45173</v>
      </c>
      <c r="C2066" s="464">
        <v>45170</v>
      </c>
      <c r="D2066" s="508" t="s">
        <v>176</v>
      </c>
      <c r="E2066" s="455" t="s">
        <v>261</v>
      </c>
      <c r="F2066" s="460">
        <v>1667.38</v>
      </c>
      <c r="G2066" s="455" t="s">
        <v>1207</v>
      </c>
      <c r="H2066" s="455" t="s">
        <v>422</v>
      </c>
      <c r="I2066" s="461" t="s">
        <v>8461</v>
      </c>
      <c r="J2066" s="425" t="s">
        <v>901</v>
      </c>
      <c r="K2066" s="489" t="s">
        <v>1188</v>
      </c>
      <c r="L2066" s="511" t="s">
        <v>4137</v>
      </c>
      <c r="M2066" s="465">
        <v>592777758</v>
      </c>
      <c r="N2066" s="608">
        <v>45173</v>
      </c>
      <c r="O2066" s="512">
        <f t="shared" si="97"/>
        <v>9</v>
      </c>
      <c r="P2066" s="512">
        <f t="shared" si="98"/>
        <v>9</v>
      </c>
      <c r="Q2066" s="498" t="str">
        <f t="shared" si="99"/>
        <v>Gastos_com_Pessoal</v>
      </c>
    </row>
    <row r="2067" spans="1:17" ht="25.5" hidden="1" x14ac:dyDescent="0.2">
      <c r="A2067" s="505">
        <v>6912</v>
      </c>
      <c r="B2067" s="506">
        <v>45173</v>
      </c>
      <c r="C2067" s="464">
        <v>45170</v>
      </c>
      <c r="D2067" s="508" t="s">
        <v>176</v>
      </c>
      <c r="E2067" s="455" t="s">
        <v>280</v>
      </c>
      <c r="F2067" s="460">
        <v>2134.16</v>
      </c>
      <c r="G2067" s="455" t="s">
        <v>1209</v>
      </c>
      <c r="H2067" s="455" t="s">
        <v>422</v>
      </c>
      <c r="I2067" s="461" t="s">
        <v>8461</v>
      </c>
      <c r="J2067" s="425" t="s">
        <v>901</v>
      </c>
      <c r="K2067" s="489" t="s">
        <v>1188</v>
      </c>
      <c r="L2067" s="511" t="s">
        <v>4137</v>
      </c>
      <c r="M2067" s="465">
        <v>592777758</v>
      </c>
      <c r="N2067" s="608">
        <v>45173</v>
      </c>
      <c r="O2067" s="512">
        <f t="shared" si="97"/>
        <v>9</v>
      </c>
      <c r="P2067" s="512">
        <f t="shared" si="98"/>
        <v>9</v>
      </c>
      <c r="Q2067" s="498" t="str">
        <f t="shared" si="99"/>
        <v>Gastos_com_Pessoal</v>
      </c>
    </row>
    <row r="2068" spans="1:17" ht="25.5" hidden="1" x14ac:dyDescent="0.2">
      <c r="A2068" s="505">
        <v>6913</v>
      </c>
      <c r="B2068" s="506">
        <v>45173</v>
      </c>
      <c r="C2068" s="464">
        <v>45170</v>
      </c>
      <c r="D2068" s="508" t="s">
        <v>176</v>
      </c>
      <c r="E2068" s="455" t="s">
        <v>262</v>
      </c>
      <c r="F2068" s="460">
        <v>711.39</v>
      </c>
      <c r="G2068" s="455" t="s">
        <v>1210</v>
      </c>
      <c r="H2068" s="455" t="s">
        <v>422</v>
      </c>
      <c r="I2068" s="461" t="s">
        <v>8461</v>
      </c>
      <c r="J2068" s="425" t="s">
        <v>901</v>
      </c>
      <c r="K2068" s="489" t="s">
        <v>1188</v>
      </c>
      <c r="L2068" s="511" t="s">
        <v>4137</v>
      </c>
      <c r="M2068" s="465">
        <v>592777758</v>
      </c>
      <c r="N2068" s="608">
        <v>45173</v>
      </c>
      <c r="O2068" s="512">
        <f t="shared" si="97"/>
        <v>9</v>
      </c>
      <c r="P2068" s="512">
        <f t="shared" si="98"/>
        <v>9</v>
      </c>
      <c r="Q2068" s="498" t="str">
        <f t="shared" si="99"/>
        <v>Gastos_com_Pessoal</v>
      </c>
    </row>
    <row r="2069" spans="1:17" ht="36" hidden="1" x14ac:dyDescent="0.2">
      <c r="A2069" s="505">
        <v>6914</v>
      </c>
      <c r="B2069" s="506">
        <v>45173</v>
      </c>
      <c r="C2069" s="464">
        <v>45170</v>
      </c>
      <c r="D2069" s="508" t="s">
        <v>176</v>
      </c>
      <c r="E2069" s="455" t="s">
        <v>169</v>
      </c>
      <c r="F2069" s="460">
        <v>58.42</v>
      </c>
      <c r="G2069" s="455" t="s">
        <v>1211</v>
      </c>
      <c r="H2069" s="455" t="s">
        <v>422</v>
      </c>
      <c r="I2069" s="461" t="s">
        <v>8461</v>
      </c>
      <c r="J2069" s="425" t="s">
        <v>901</v>
      </c>
      <c r="K2069" s="489" t="s">
        <v>1188</v>
      </c>
      <c r="L2069" s="511" t="s">
        <v>4137</v>
      </c>
      <c r="M2069" s="465">
        <v>592777758</v>
      </c>
      <c r="N2069" s="608">
        <v>45173</v>
      </c>
      <c r="O2069" s="512">
        <f t="shared" si="97"/>
        <v>9</v>
      </c>
      <c r="P2069" s="512">
        <f t="shared" si="98"/>
        <v>9</v>
      </c>
      <c r="Q2069" s="498" t="str">
        <f t="shared" si="99"/>
        <v>Gastos_com_Pessoal</v>
      </c>
    </row>
    <row r="2070" spans="1:17" ht="25.5" hidden="1" x14ac:dyDescent="0.2">
      <c r="A2070" s="505">
        <v>6915</v>
      </c>
      <c r="B2070" s="506">
        <v>45173</v>
      </c>
      <c r="C2070" s="464">
        <v>45170</v>
      </c>
      <c r="D2070" s="508" t="s">
        <v>176</v>
      </c>
      <c r="E2070" s="455" t="s">
        <v>261</v>
      </c>
      <c r="F2070" s="460">
        <v>293.52999999999997</v>
      </c>
      <c r="G2070" s="455" t="s">
        <v>1207</v>
      </c>
      <c r="H2070" s="455" t="s">
        <v>423</v>
      </c>
      <c r="I2070" s="461" t="s">
        <v>8462</v>
      </c>
      <c r="J2070" s="425" t="s">
        <v>4114</v>
      </c>
      <c r="K2070" s="489" t="s">
        <v>1188</v>
      </c>
      <c r="L2070" s="511" t="s">
        <v>4137</v>
      </c>
      <c r="M2070" s="465">
        <v>592777758</v>
      </c>
      <c r="N2070" s="608">
        <v>45173</v>
      </c>
      <c r="O2070" s="512">
        <f t="shared" si="97"/>
        <v>9</v>
      </c>
      <c r="P2070" s="512">
        <f t="shared" si="98"/>
        <v>9</v>
      </c>
      <c r="Q2070" s="498" t="str">
        <f t="shared" si="99"/>
        <v>Gastos_com_Pessoal</v>
      </c>
    </row>
    <row r="2071" spans="1:17" ht="25.5" hidden="1" x14ac:dyDescent="0.2">
      <c r="A2071" s="505">
        <v>6916</v>
      </c>
      <c r="B2071" s="532">
        <v>45173</v>
      </c>
      <c r="C2071" s="464">
        <v>45170</v>
      </c>
      <c r="D2071" s="508" t="s">
        <v>176</v>
      </c>
      <c r="E2071" s="455" t="s">
        <v>280</v>
      </c>
      <c r="F2071" s="460">
        <v>293.52999999999997</v>
      </c>
      <c r="G2071" s="455" t="s">
        <v>1209</v>
      </c>
      <c r="H2071" s="455" t="s">
        <v>423</v>
      </c>
      <c r="I2071" s="455" t="s">
        <v>8462</v>
      </c>
      <c r="J2071" s="465" t="s">
        <v>4114</v>
      </c>
      <c r="K2071" s="489" t="s">
        <v>1188</v>
      </c>
      <c r="L2071" s="511" t="s">
        <v>4137</v>
      </c>
      <c r="M2071" s="465">
        <v>592777758</v>
      </c>
      <c r="N2071" s="609">
        <v>45173</v>
      </c>
      <c r="O2071" s="512">
        <f t="shared" si="97"/>
        <v>9</v>
      </c>
      <c r="P2071" s="512">
        <f t="shared" si="98"/>
        <v>9</v>
      </c>
      <c r="Q2071" s="498" t="str">
        <f t="shared" si="99"/>
        <v>Gastos_com_Pessoal</v>
      </c>
    </row>
    <row r="2072" spans="1:17" ht="25.5" hidden="1" x14ac:dyDescent="0.2">
      <c r="A2072" s="505">
        <v>6917</v>
      </c>
      <c r="B2072" s="506">
        <v>45173</v>
      </c>
      <c r="C2072" s="464">
        <v>45170</v>
      </c>
      <c r="D2072" s="508" t="s">
        <v>176</v>
      </c>
      <c r="E2072" s="455" t="s">
        <v>262</v>
      </c>
      <c r="F2072" s="460">
        <v>97.85</v>
      </c>
      <c r="G2072" s="455" t="s">
        <v>1210</v>
      </c>
      <c r="H2072" s="455" t="s">
        <v>423</v>
      </c>
      <c r="I2072" s="461" t="s">
        <v>8462</v>
      </c>
      <c r="J2072" s="425" t="s">
        <v>4114</v>
      </c>
      <c r="K2072" s="489" t="s">
        <v>1188</v>
      </c>
      <c r="L2072" s="511" t="s">
        <v>4137</v>
      </c>
      <c r="M2072" s="465">
        <v>592777758</v>
      </c>
      <c r="N2072" s="608">
        <v>45173</v>
      </c>
      <c r="O2072" s="512">
        <f t="shared" si="97"/>
        <v>9</v>
      </c>
      <c r="P2072" s="512">
        <f t="shared" si="98"/>
        <v>9</v>
      </c>
      <c r="Q2072" s="498" t="str">
        <f t="shared" si="99"/>
        <v>Gastos_com_Pessoal</v>
      </c>
    </row>
    <row r="2073" spans="1:17" ht="36" hidden="1" x14ac:dyDescent="0.2">
      <c r="A2073" s="505">
        <v>6918</v>
      </c>
      <c r="B2073" s="506">
        <v>45173</v>
      </c>
      <c r="C2073" s="464">
        <v>45170</v>
      </c>
      <c r="D2073" s="508" t="s">
        <v>176</v>
      </c>
      <c r="E2073" s="455" t="s">
        <v>169</v>
      </c>
      <c r="F2073" s="460">
        <v>704.48</v>
      </c>
      <c r="G2073" s="455" t="s">
        <v>1211</v>
      </c>
      <c r="H2073" s="455" t="s">
        <v>423</v>
      </c>
      <c r="I2073" s="461" t="s">
        <v>8462</v>
      </c>
      <c r="J2073" s="425" t="s">
        <v>4114</v>
      </c>
      <c r="K2073" s="489" t="s">
        <v>1188</v>
      </c>
      <c r="L2073" s="511" t="s">
        <v>4137</v>
      </c>
      <c r="M2073" s="465">
        <v>592777758</v>
      </c>
      <c r="N2073" s="608">
        <v>45173</v>
      </c>
      <c r="O2073" s="512">
        <f t="shared" si="97"/>
        <v>9</v>
      </c>
      <c r="P2073" s="512">
        <f t="shared" si="98"/>
        <v>9</v>
      </c>
      <c r="Q2073" s="498" t="str">
        <f t="shared" si="99"/>
        <v>Gastos_com_Pessoal</v>
      </c>
    </row>
    <row r="2074" spans="1:17" ht="36" hidden="1" x14ac:dyDescent="0.2">
      <c r="A2074" s="505">
        <v>6919</v>
      </c>
      <c r="B2074" s="506">
        <v>45173</v>
      </c>
      <c r="C2074" s="464">
        <v>45170</v>
      </c>
      <c r="D2074" s="508" t="s">
        <v>264</v>
      </c>
      <c r="E2074" s="455" t="s">
        <v>293</v>
      </c>
      <c r="F2074" s="460">
        <v>300</v>
      </c>
      <c r="G2074" s="455" t="s">
        <v>8463</v>
      </c>
      <c r="H2074" s="455" t="s">
        <v>302</v>
      </c>
      <c r="I2074" s="461" t="s">
        <v>8464</v>
      </c>
      <c r="J2074" s="524" t="s">
        <v>429</v>
      </c>
      <c r="K2074" s="489" t="s">
        <v>1188</v>
      </c>
      <c r="L2074" s="511" t="s">
        <v>4137</v>
      </c>
      <c r="M2074" s="465">
        <v>592777758</v>
      </c>
      <c r="N2074" s="608">
        <v>45173</v>
      </c>
      <c r="O2074" s="512">
        <f t="shared" si="97"/>
        <v>9</v>
      </c>
      <c r="P2074" s="512">
        <f t="shared" si="98"/>
        <v>9</v>
      </c>
      <c r="Q2074" s="498" t="str">
        <f t="shared" si="99"/>
        <v>Gastos_Gerais</v>
      </c>
    </row>
    <row r="2075" spans="1:17" ht="48" hidden="1" x14ac:dyDescent="0.2">
      <c r="A2075" s="505">
        <v>6920</v>
      </c>
      <c r="B2075" s="506">
        <v>45173</v>
      </c>
      <c r="C2075" s="464">
        <v>45170</v>
      </c>
      <c r="D2075" s="508" t="s">
        <v>264</v>
      </c>
      <c r="E2075" s="455" t="s">
        <v>293</v>
      </c>
      <c r="F2075" s="460">
        <v>300</v>
      </c>
      <c r="G2075" s="455" t="s">
        <v>7721</v>
      </c>
      <c r="H2075" s="455" t="s">
        <v>302</v>
      </c>
      <c r="I2075" s="510" t="s">
        <v>6729</v>
      </c>
      <c r="J2075" s="425" t="s">
        <v>8465</v>
      </c>
      <c r="K2075" s="489" t="s">
        <v>1188</v>
      </c>
      <c r="L2075" s="511" t="s">
        <v>4137</v>
      </c>
      <c r="M2075" s="465">
        <v>592777758</v>
      </c>
      <c r="N2075" s="608">
        <v>45173</v>
      </c>
      <c r="O2075" s="512">
        <f t="shared" si="97"/>
        <v>9</v>
      </c>
      <c r="P2075" s="512">
        <f t="shared" si="98"/>
        <v>9</v>
      </c>
      <c r="Q2075" s="498" t="str">
        <f t="shared" si="99"/>
        <v>Gastos_Gerais</v>
      </c>
    </row>
    <row r="2076" spans="1:17" ht="36" hidden="1" x14ac:dyDescent="0.2">
      <c r="A2076" s="505">
        <v>6921</v>
      </c>
      <c r="B2076" s="506">
        <v>45173</v>
      </c>
      <c r="C2076" s="464">
        <v>45170</v>
      </c>
      <c r="D2076" s="508" t="s">
        <v>264</v>
      </c>
      <c r="E2076" s="455" t="s">
        <v>293</v>
      </c>
      <c r="F2076" s="460">
        <v>300</v>
      </c>
      <c r="G2076" s="455" t="s">
        <v>8466</v>
      </c>
      <c r="H2076" s="455" t="s">
        <v>302</v>
      </c>
      <c r="I2076" s="461" t="s">
        <v>8467</v>
      </c>
      <c r="J2076" s="425" t="s">
        <v>438</v>
      </c>
      <c r="K2076" s="489" t="s">
        <v>1188</v>
      </c>
      <c r="L2076" s="511" t="s">
        <v>4137</v>
      </c>
      <c r="M2076" s="465">
        <v>592777758</v>
      </c>
      <c r="N2076" s="608">
        <v>45173</v>
      </c>
      <c r="O2076" s="512">
        <f t="shared" si="97"/>
        <v>9</v>
      </c>
      <c r="P2076" s="512">
        <f t="shared" si="98"/>
        <v>9</v>
      </c>
      <c r="Q2076" s="498" t="str">
        <f t="shared" si="99"/>
        <v>Gastos_Gerais</v>
      </c>
    </row>
    <row r="2077" spans="1:17" ht="36" hidden="1" x14ac:dyDescent="0.2">
      <c r="A2077" s="505">
        <v>6922</v>
      </c>
      <c r="B2077" s="506">
        <v>45173</v>
      </c>
      <c r="C2077" s="464">
        <v>45170</v>
      </c>
      <c r="D2077" s="508" t="s">
        <v>264</v>
      </c>
      <c r="E2077" s="455" t="s">
        <v>293</v>
      </c>
      <c r="F2077" s="460">
        <v>300</v>
      </c>
      <c r="G2077" s="455" t="s">
        <v>8468</v>
      </c>
      <c r="H2077" s="455" t="s">
        <v>302</v>
      </c>
      <c r="I2077" s="461" t="s">
        <v>2298</v>
      </c>
      <c r="J2077" s="425" t="s">
        <v>455</v>
      </c>
      <c r="K2077" s="489" t="s">
        <v>1188</v>
      </c>
      <c r="L2077" s="511" t="s">
        <v>4137</v>
      </c>
      <c r="M2077" s="465">
        <v>592777758</v>
      </c>
      <c r="N2077" s="608">
        <v>45173</v>
      </c>
      <c r="O2077" s="512">
        <f t="shared" si="97"/>
        <v>9</v>
      </c>
      <c r="P2077" s="512">
        <f t="shared" si="98"/>
        <v>9</v>
      </c>
      <c r="Q2077" s="498" t="str">
        <f t="shared" si="99"/>
        <v>Gastos_Gerais</v>
      </c>
    </row>
    <row r="2078" spans="1:17" ht="36" hidden="1" x14ac:dyDescent="0.2">
      <c r="A2078" s="505">
        <v>6923</v>
      </c>
      <c r="B2078" s="506">
        <v>45173</v>
      </c>
      <c r="C2078" s="464">
        <v>45170</v>
      </c>
      <c r="D2078" s="508" t="s">
        <v>264</v>
      </c>
      <c r="E2078" s="455" t="s">
        <v>81</v>
      </c>
      <c r="F2078" s="460">
        <v>2304</v>
      </c>
      <c r="G2078" s="455" t="s">
        <v>8469</v>
      </c>
      <c r="H2078" s="455" t="s">
        <v>417</v>
      </c>
      <c r="I2078" s="461" t="s">
        <v>1290</v>
      </c>
      <c r="J2078" s="425" t="s">
        <v>1291</v>
      </c>
      <c r="K2078" s="489" t="s">
        <v>1157</v>
      </c>
      <c r="L2078" s="465" t="s">
        <v>32</v>
      </c>
      <c r="M2078" s="465">
        <v>2154307</v>
      </c>
      <c r="N2078" s="608">
        <v>45174</v>
      </c>
      <c r="O2078" s="512">
        <f t="shared" si="97"/>
        <v>9</v>
      </c>
      <c r="P2078" s="512">
        <f t="shared" si="98"/>
        <v>9</v>
      </c>
      <c r="Q2078" s="498" t="str">
        <f t="shared" si="99"/>
        <v>Gastos_Gerais</v>
      </c>
    </row>
    <row r="2079" spans="1:17" ht="36" hidden="1" x14ac:dyDescent="0.2">
      <c r="A2079" s="505">
        <v>6924</v>
      </c>
      <c r="B2079" s="506">
        <v>45173</v>
      </c>
      <c r="C2079" s="464">
        <v>45170</v>
      </c>
      <c r="D2079" s="508" t="s">
        <v>264</v>
      </c>
      <c r="E2079" s="455" t="s">
        <v>96</v>
      </c>
      <c r="F2079" s="460">
        <v>217.4</v>
      </c>
      <c r="G2079" s="455" t="s">
        <v>8470</v>
      </c>
      <c r="H2079" s="455" t="s">
        <v>1032</v>
      </c>
      <c r="I2079" s="461" t="s">
        <v>8471</v>
      </c>
      <c r="J2079" s="425" t="s">
        <v>8472</v>
      </c>
      <c r="K2079" s="489" t="s">
        <v>1157</v>
      </c>
      <c r="L2079" s="465" t="s">
        <v>32</v>
      </c>
      <c r="M2079" s="465">
        <v>6881</v>
      </c>
      <c r="N2079" s="608">
        <v>45168</v>
      </c>
      <c r="O2079" s="512">
        <f t="shared" si="97"/>
        <v>9</v>
      </c>
      <c r="P2079" s="512">
        <f t="shared" si="98"/>
        <v>9</v>
      </c>
      <c r="Q2079" s="498" t="str">
        <f t="shared" si="99"/>
        <v>Gastos_Gerais</v>
      </c>
    </row>
    <row r="2080" spans="1:17" ht="24" hidden="1" x14ac:dyDescent="0.2">
      <c r="A2080" s="505">
        <v>6925</v>
      </c>
      <c r="B2080" s="506">
        <v>45173</v>
      </c>
      <c r="C2080" s="464">
        <v>45139</v>
      </c>
      <c r="D2080" s="508" t="s">
        <v>264</v>
      </c>
      <c r="E2080" s="455" t="s">
        <v>290</v>
      </c>
      <c r="F2080" s="460">
        <v>556.5</v>
      </c>
      <c r="G2080" s="455" t="s">
        <v>8473</v>
      </c>
      <c r="H2080" s="455" t="s">
        <v>423</v>
      </c>
      <c r="I2080" s="455" t="s">
        <v>8372</v>
      </c>
      <c r="J2080" s="425" t="s">
        <v>8141</v>
      </c>
      <c r="K2080" s="489" t="s">
        <v>1157</v>
      </c>
      <c r="L2080" s="465" t="s">
        <v>32</v>
      </c>
      <c r="M2080" s="465">
        <v>8086</v>
      </c>
      <c r="N2080" s="608">
        <v>45168</v>
      </c>
      <c r="O2080" s="512">
        <f t="shared" si="97"/>
        <v>9</v>
      </c>
      <c r="P2080" s="512">
        <f t="shared" si="98"/>
        <v>8</v>
      </c>
      <c r="Q2080" s="498" t="str">
        <f t="shared" si="99"/>
        <v>Gastos_Gerais</v>
      </c>
    </row>
    <row r="2081" spans="1:17" ht="24" hidden="1" x14ac:dyDescent="0.2">
      <c r="A2081" s="505">
        <v>6926</v>
      </c>
      <c r="B2081" s="506">
        <v>45173</v>
      </c>
      <c r="C2081" s="464">
        <v>45170</v>
      </c>
      <c r="D2081" s="508" t="s">
        <v>264</v>
      </c>
      <c r="E2081" s="455" t="s">
        <v>96</v>
      </c>
      <c r="F2081" s="460">
        <v>1690</v>
      </c>
      <c r="G2081" s="455" t="s">
        <v>8474</v>
      </c>
      <c r="H2081" s="455" t="s">
        <v>423</v>
      </c>
      <c r="I2081" s="461" t="s">
        <v>8475</v>
      </c>
      <c r="J2081" s="425" t="s">
        <v>3498</v>
      </c>
      <c r="K2081" s="489" t="s">
        <v>1157</v>
      </c>
      <c r="L2081" s="465" t="s">
        <v>32</v>
      </c>
      <c r="M2081" s="465">
        <v>1301</v>
      </c>
      <c r="N2081" s="608">
        <v>45166</v>
      </c>
      <c r="O2081" s="512">
        <f t="shared" si="97"/>
        <v>9</v>
      </c>
      <c r="P2081" s="512">
        <f t="shared" si="98"/>
        <v>9</v>
      </c>
      <c r="Q2081" s="498" t="str">
        <f t="shared" si="99"/>
        <v>Gastos_Gerais</v>
      </c>
    </row>
    <row r="2082" spans="1:17" ht="24" hidden="1" x14ac:dyDescent="0.2">
      <c r="A2082" s="505">
        <v>6927</v>
      </c>
      <c r="B2082" s="506">
        <v>45173</v>
      </c>
      <c r="C2082" s="464">
        <v>45170</v>
      </c>
      <c r="D2082" s="508" t="s">
        <v>264</v>
      </c>
      <c r="E2082" s="520" t="s">
        <v>80</v>
      </c>
      <c r="F2082" s="460">
        <v>3031.6</v>
      </c>
      <c r="G2082" s="520" t="s">
        <v>8476</v>
      </c>
      <c r="H2082" s="508" t="s">
        <v>423</v>
      </c>
      <c r="I2082" s="508" t="s">
        <v>2970</v>
      </c>
      <c r="J2082" s="524" t="s">
        <v>2971</v>
      </c>
      <c r="K2082" s="524" t="s">
        <v>1157</v>
      </c>
      <c r="L2082" s="524" t="s">
        <v>32</v>
      </c>
      <c r="M2082" s="465">
        <v>99</v>
      </c>
      <c r="N2082" s="608">
        <v>45170</v>
      </c>
      <c r="O2082" s="512">
        <f t="shared" si="97"/>
        <v>9</v>
      </c>
      <c r="P2082" s="512">
        <f t="shared" si="98"/>
        <v>9</v>
      </c>
      <c r="Q2082" s="498" t="str">
        <f t="shared" si="99"/>
        <v>Gastos_Gerais</v>
      </c>
    </row>
    <row r="2083" spans="1:17" ht="36" hidden="1" x14ac:dyDescent="0.2">
      <c r="A2083" s="505">
        <v>6928</v>
      </c>
      <c r="B2083" s="506">
        <v>45173</v>
      </c>
      <c r="C2083" s="464">
        <v>45139</v>
      </c>
      <c r="D2083" s="508" t="s">
        <v>264</v>
      </c>
      <c r="E2083" s="520" t="s">
        <v>402</v>
      </c>
      <c r="F2083" s="460">
        <v>63.6</v>
      </c>
      <c r="G2083" s="455" t="s">
        <v>8477</v>
      </c>
      <c r="H2083" s="455" t="s">
        <v>420</v>
      </c>
      <c r="I2083" s="455" t="s">
        <v>8478</v>
      </c>
      <c r="J2083" s="465" t="s">
        <v>4561</v>
      </c>
      <c r="K2083" s="465" t="s">
        <v>1157</v>
      </c>
      <c r="L2083" s="511" t="s">
        <v>32</v>
      </c>
      <c r="M2083" s="465">
        <v>178</v>
      </c>
      <c r="N2083" s="506">
        <v>45169</v>
      </c>
      <c r="O2083" s="512">
        <f t="shared" si="97"/>
        <v>9</v>
      </c>
      <c r="P2083" s="512">
        <f t="shared" si="98"/>
        <v>8</v>
      </c>
      <c r="Q2083" s="498" t="str">
        <f t="shared" si="99"/>
        <v>Gastos_Gerais</v>
      </c>
    </row>
    <row r="2084" spans="1:17" hidden="1" x14ac:dyDescent="0.2">
      <c r="A2084" s="505">
        <v>6929</v>
      </c>
      <c r="B2084" s="506">
        <v>45173</v>
      </c>
      <c r="C2084" s="464">
        <v>45139</v>
      </c>
      <c r="D2084" s="508" t="s">
        <v>264</v>
      </c>
      <c r="E2084" s="520" t="s">
        <v>69</v>
      </c>
      <c r="F2084" s="460">
        <v>38.71</v>
      </c>
      <c r="G2084" s="455" t="s">
        <v>8479</v>
      </c>
      <c r="H2084" s="455" t="s">
        <v>303</v>
      </c>
      <c r="I2084" s="461" t="s">
        <v>4175</v>
      </c>
      <c r="J2084" s="425" t="s">
        <v>425</v>
      </c>
      <c r="K2084" s="524" t="s">
        <v>1254</v>
      </c>
      <c r="L2084" s="524" t="s">
        <v>1255</v>
      </c>
      <c r="M2084" s="465" t="s">
        <v>425</v>
      </c>
      <c r="N2084" s="608">
        <v>45173</v>
      </c>
      <c r="O2084" s="512">
        <f t="shared" si="97"/>
        <v>9</v>
      </c>
      <c r="P2084" s="512">
        <f t="shared" si="98"/>
        <v>8</v>
      </c>
      <c r="Q2084" s="498" t="str">
        <f t="shared" si="99"/>
        <v>Gastos_Gerais</v>
      </c>
    </row>
    <row r="2085" spans="1:17" hidden="1" x14ac:dyDescent="0.2">
      <c r="A2085" s="505">
        <v>6930</v>
      </c>
      <c r="B2085" s="506">
        <v>45174</v>
      </c>
      <c r="C2085" s="464">
        <v>45139</v>
      </c>
      <c r="D2085" s="508" t="s">
        <v>264</v>
      </c>
      <c r="E2085" s="520" t="s">
        <v>80</v>
      </c>
      <c r="F2085" s="460">
        <v>462.75</v>
      </c>
      <c r="G2085" s="455" t="s">
        <v>7253</v>
      </c>
      <c r="H2085" s="455" t="s">
        <v>423</v>
      </c>
      <c r="I2085" s="461" t="s">
        <v>7983</v>
      </c>
      <c r="J2085" s="425" t="s">
        <v>8480</v>
      </c>
      <c r="K2085" s="524" t="s">
        <v>1157</v>
      </c>
      <c r="L2085" s="524" t="s">
        <v>32</v>
      </c>
      <c r="M2085" s="465">
        <v>2815</v>
      </c>
      <c r="N2085" s="608">
        <v>45169</v>
      </c>
      <c r="O2085" s="512">
        <f t="shared" si="97"/>
        <v>9</v>
      </c>
      <c r="P2085" s="512">
        <f t="shared" si="98"/>
        <v>8</v>
      </c>
      <c r="Q2085" s="498" t="str">
        <f t="shared" si="99"/>
        <v>Gastos_Gerais</v>
      </c>
    </row>
    <row r="2086" spans="1:17" ht="24" hidden="1" x14ac:dyDescent="0.2">
      <c r="A2086" s="505">
        <v>6931</v>
      </c>
      <c r="B2086" s="506">
        <v>45174</v>
      </c>
      <c r="C2086" s="464">
        <v>45139</v>
      </c>
      <c r="D2086" s="508" t="s">
        <v>264</v>
      </c>
      <c r="E2086" s="520" t="s">
        <v>86</v>
      </c>
      <c r="F2086" s="454">
        <v>672.8</v>
      </c>
      <c r="G2086" s="455" t="s">
        <v>8481</v>
      </c>
      <c r="H2086" s="461" t="s">
        <v>420</v>
      </c>
      <c r="I2086" s="510" t="s">
        <v>7928</v>
      </c>
      <c r="J2086" s="489" t="s">
        <v>7929</v>
      </c>
      <c r="K2086" s="465" t="s">
        <v>1157</v>
      </c>
      <c r="L2086" s="511" t="s">
        <v>32</v>
      </c>
      <c r="M2086" s="465">
        <v>8010</v>
      </c>
      <c r="N2086" s="463">
        <v>45145</v>
      </c>
      <c r="O2086" s="512">
        <f t="shared" si="97"/>
        <v>9</v>
      </c>
      <c r="P2086" s="512">
        <f t="shared" si="98"/>
        <v>8</v>
      </c>
      <c r="Q2086" s="498" t="str">
        <f t="shared" si="99"/>
        <v>Gastos_Gerais</v>
      </c>
    </row>
    <row r="2087" spans="1:17" ht="24" hidden="1" x14ac:dyDescent="0.2">
      <c r="A2087" s="505">
        <v>6932</v>
      </c>
      <c r="B2087" s="506">
        <v>45174</v>
      </c>
      <c r="C2087" s="464">
        <v>45170</v>
      </c>
      <c r="D2087" s="508" t="s">
        <v>264</v>
      </c>
      <c r="E2087" s="455" t="s">
        <v>0</v>
      </c>
      <c r="F2087" s="460">
        <v>380.81</v>
      </c>
      <c r="G2087" s="455" t="s">
        <v>6668</v>
      </c>
      <c r="H2087" s="455" t="s">
        <v>493</v>
      </c>
      <c r="I2087" s="461" t="s">
        <v>1570</v>
      </c>
      <c r="J2087" s="425" t="s">
        <v>1571</v>
      </c>
      <c r="K2087" s="489" t="s">
        <v>1157</v>
      </c>
      <c r="L2087" s="524" t="s">
        <v>32</v>
      </c>
      <c r="M2087" s="465">
        <v>38555</v>
      </c>
      <c r="N2087" s="608">
        <v>45170</v>
      </c>
      <c r="O2087" s="512">
        <f t="shared" si="97"/>
        <v>9</v>
      </c>
      <c r="P2087" s="512">
        <f t="shared" si="98"/>
        <v>9</v>
      </c>
      <c r="Q2087" s="498" t="str">
        <f t="shared" si="99"/>
        <v>Gastos_Gerais</v>
      </c>
    </row>
    <row r="2088" spans="1:17" ht="24" hidden="1" x14ac:dyDescent="0.2">
      <c r="A2088" s="505">
        <v>6933</v>
      </c>
      <c r="B2088" s="506">
        <v>45174</v>
      </c>
      <c r="C2088" s="464">
        <v>45170</v>
      </c>
      <c r="D2088" s="508" t="s">
        <v>264</v>
      </c>
      <c r="E2088" s="455" t="s">
        <v>0</v>
      </c>
      <c r="F2088" s="460">
        <v>1328.85</v>
      </c>
      <c r="G2088" s="455" t="s">
        <v>6668</v>
      </c>
      <c r="H2088" s="455" t="s">
        <v>414</v>
      </c>
      <c r="I2088" s="461" t="s">
        <v>1570</v>
      </c>
      <c r="J2088" s="425" t="s">
        <v>1571</v>
      </c>
      <c r="K2088" s="489" t="s">
        <v>1157</v>
      </c>
      <c r="L2088" s="524" t="s">
        <v>32</v>
      </c>
      <c r="M2088" s="465">
        <v>38558</v>
      </c>
      <c r="N2088" s="608">
        <v>45170</v>
      </c>
      <c r="O2088" s="512">
        <f t="shared" si="97"/>
        <v>9</v>
      </c>
      <c r="P2088" s="512">
        <f t="shared" si="98"/>
        <v>9</v>
      </c>
      <c r="Q2088" s="498" t="str">
        <f t="shared" si="99"/>
        <v>Gastos_Gerais</v>
      </c>
    </row>
    <row r="2089" spans="1:17" ht="25.5" hidden="1" x14ac:dyDescent="0.2">
      <c r="A2089" s="505">
        <v>6934</v>
      </c>
      <c r="B2089" s="506">
        <v>45174</v>
      </c>
      <c r="C2089" s="464">
        <v>45170</v>
      </c>
      <c r="D2089" s="508" t="s">
        <v>176</v>
      </c>
      <c r="E2089" s="455" t="s">
        <v>10</v>
      </c>
      <c r="F2089" s="460">
        <v>2060.59</v>
      </c>
      <c r="G2089" s="510" t="s">
        <v>4306</v>
      </c>
      <c r="H2089" s="455" t="s">
        <v>414</v>
      </c>
      <c r="I2089" s="510" t="s">
        <v>7551</v>
      </c>
      <c r="J2089" s="425" t="s">
        <v>1037</v>
      </c>
      <c r="K2089" s="465" t="s">
        <v>1307</v>
      </c>
      <c r="L2089" s="524" t="s">
        <v>1218</v>
      </c>
      <c r="M2089" s="465" t="s">
        <v>8482</v>
      </c>
      <c r="N2089" s="608">
        <v>45174</v>
      </c>
      <c r="O2089" s="512">
        <f t="shared" si="97"/>
        <v>9</v>
      </c>
      <c r="P2089" s="512">
        <f t="shared" si="98"/>
        <v>9</v>
      </c>
      <c r="Q2089" s="498" t="str">
        <f t="shared" si="99"/>
        <v>Gastos_com_Pessoal</v>
      </c>
    </row>
    <row r="2090" spans="1:17" ht="25.5" hidden="1" x14ac:dyDescent="0.2">
      <c r="A2090" s="505">
        <v>6935</v>
      </c>
      <c r="B2090" s="506">
        <v>45174</v>
      </c>
      <c r="C2090" s="464">
        <v>45170</v>
      </c>
      <c r="D2090" s="508" t="s">
        <v>176</v>
      </c>
      <c r="E2090" s="455" t="s">
        <v>10</v>
      </c>
      <c r="F2090" s="460">
        <v>1996.76</v>
      </c>
      <c r="G2090" s="510" t="s">
        <v>4306</v>
      </c>
      <c r="H2090" s="455" t="s">
        <v>419</v>
      </c>
      <c r="I2090" s="461" t="s">
        <v>3491</v>
      </c>
      <c r="J2090" s="522" t="s">
        <v>476</v>
      </c>
      <c r="K2090" s="489" t="s">
        <v>1307</v>
      </c>
      <c r="L2090" s="465" t="s">
        <v>1218</v>
      </c>
      <c r="M2090" s="465" t="s">
        <v>8483</v>
      </c>
      <c r="N2090" s="608">
        <v>45174</v>
      </c>
      <c r="O2090" s="512">
        <f t="shared" si="97"/>
        <v>9</v>
      </c>
      <c r="P2090" s="512">
        <f t="shared" si="98"/>
        <v>9</v>
      </c>
      <c r="Q2090" s="498" t="str">
        <f t="shared" si="99"/>
        <v>Gastos_com_Pessoal</v>
      </c>
    </row>
    <row r="2091" spans="1:17" ht="25.5" hidden="1" x14ac:dyDescent="0.2">
      <c r="A2091" s="505">
        <v>6936</v>
      </c>
      <c r="B2091" s="506">
        <v>45174</v>
      </c>
      <c r="C2091" s="464">
        <v>45170</v>
      </c>
      <c r="D2091" s="508" t="s">
        <v>176</v>
      </c>
      <c r="E2091" s="455" t="s">
        <v>10</v>
      </c>
      <c r="F2091" s="460">
        <v>3397.27</v>
      </c>
      <c r="G2091" s="510" t="s">
        <v>4306</v>
      </c>
      <c r="H2091" s="455" t="s">
        <v>419</v>
      </c>
      <c r="I2091" s="461" t="s">
        <v>6789</v>
      </c>
      <c r="J2091" s="465" t="s">
        <v>767</v>
      </c>
      <c r="K2091" s="489" t="s">
        <v>1307</v>
      </c>
      <c r="L2091" s="465" t="s">
        <v>1218</v>
      </c>
      <c r="M2091" s="465" t="s">
        <v>8484</v>
      </c>
      <c r="N2091" s="608">
        <v>45174</v>
      </c>
      <c r="O2091" s="512">
        <f t="shared" si="97"/>
        <v>9</v>
      </c>
      <c r="P2091" s="512">
        <f t="shared" si="98"/>
        <v>9</v>
      </c>
      <c r="Q2091" s="498" t="str">
        <f t="shared" si="99"/>
        <v>Gastos_com_Pessoal</v>
      </c>
    </row>
    <row r="2092" spans="1:17" ht="24" hidden="1" x14ac:dyDescent="0.2">
      <c r="A2092" s="505">
        <v>6937</v>
      </c>
      <c r="B2092" s="506">
        <v>45174</v>
      </c>
      <c r="C2092" s="464">
        <v>45170</v>
      </c>
      <c r="D2092" s="508" t="s">
        <v>264</v>
      </c>
      <c r="E2092" s="520" t="s">
        <v>402</v>
      </c>
      <c r="F2092" s="460">
        <v>173.23</v>
      </c>
      <c r="G2092" s="455" t="s">
        <v>1487</v>
      </c>
      <c r="H2092" s="455" t="s">
        <v>421</v>
      </c>
      <c r="I2092" s="508" t="s">
        <v>6941</v>
      </c>
      <c r="J2092" s="465" t="s">
        <v>4156</v>
      </c>
      <c r="K2092" s="465" t="s">
        <v>1157</v>
      </c>
      <c r="L2092" s="511" t="s">
        <v>32</v>
      </c>
      <c r="M2092" s="465">
        <v>73</v>
      </c>
      <c r="N2092" s="506">
        <v>45173</v>
      </c>
      <c r="O2092" s="512">
        <f t="shared" si="97"/>
        <v>9</v>
      </c>
      <c r="P2092" s="512">
        <f t="shared" si="98"/>
        <v>9</v>
      </c>
      <c r="Q2092" s="498" t="str">
        <f t="shared" si="99"/>
        <v>Gastos_Gerais</v>
      </c>
    </row>
    <row r="2093" spans="1:17" ht="96" hidden="1" x14ac:dyDescent="0.2">
      <c r="A2093" s="505">
        <v>6938</v>
      </c>
      <c r="B2093" s="506">
        <v>45174</v>
      </c>
      <c r="C2093" s="464">
        <v>45139</v>
      </c>
      <c r="D2093" s="520" t="s">
        <v>176</v>
      </c>
      <c r="E2093" s="520" t="s">
        <v>1</v>
      </c>
      <c r="F2093" s="460">
        <v>2523141.0299999998</v>
      </c>
      <c r="G2093" s="455" t="s">
        <v>8485</v>
      </c>
      <c r="H2093" s="455" t="s">
        <v>303</v>
      </c>
      <c r="I2093" s="510" t="s">
        <v>425</v>
      </c>
      <c r="J2093" s="465" t="s">
        <v>425</v>
      </c>
      <c r="K2093" s="465" t="s">
        <v>1188</v>
      </c>
      <c r="L2093" s="511" t="s">
        <v>4137</v>
      </c>
      <c r="M2093" s="465">
        <v>392956384</v>
      </c>
      <c r="N2093" s="506">
        <v>45174</v>
      </c>
      <c r="O2093" s="512">
        <f t="shared" si="97"/>
        <v>9</v>
      </c>
      <c r="P2093" s="512">
        <f t="shared" si="98"/>
        <v>8</v>
      </c>
      <c r="Q2093" s="498" t="str">
        <f t="shared" si="99"/>
        <v>Gastos_com_Pessoal</v>
      </c>
    </row>
    <row r="2094" spans="1:17" ht="25.5" hidden="1" x14ac:dyDescent="0.2">
      <c r="A2094" s="505">
        <v>6939</v>
      </c>
      <c r="B2094" s="506">
        <v>45174</v>
      </c>
      <c r="C2094" s="464">
        <v>45170</v>
      </c>
      <c r="D2094" s="520" t="s">
        <v>176</v>
      </c>
      <c r="E2094" s="520" t="s">
        <v>261</v>
      </c>
      <c r="F2094" s="460">
        <v>1865.71</v>
      </c>
      <c r="G2094" s="455" t="s">
        <v>1207</v>
      </c>
      <c r="H2094" s="455" t="s">
        <v>419</v>
      </c>
      <c r="I2094" s="510" t="s">
        <v>3491</v>
      </c>
      <c r="J2094" s="522" t="s">
        <v>476</v>
      </c>
      <c r="K2094" s="522" t="s">
        <v>1188</v>
      </c>
      <c r="L2094" s="511" t="s">
        <v>4137</v>
      </c>
      <c r="M2094" s="465">
        <v>392956384</v>
      </c>
      <c r="N2094" s="506">
        <v>45174</v>
      </c>
      <c r="O2094" s="512">
        <f t="shared" si="97"/>
        <v>9</v>
      </c>
      <c r="P2094" s="512">
        <f t="shared" si="98"/>
        <v>9</v>
      </c>
      <c r="Q2094" s="498" t="str">
        <f t="shared" si="99"/>
        <v>Gastos_com_Pessoal</v>
      </c>
    </row>
    <row r="2095" spans="1:17" ht="25.5" hidden="1" x14ac:dyDescent="0.2">
      <c r="A2095" s="505">
        <v>6940</v>
      </c>
      <c r="B2095" s="506">
        <v>45174</v>
      </c>
      <c r="C2095" s="464">
        <v>45170</v>
      </c>
      <c r="D2095" s="508" t="s">
        <v>176</v>
      </c>
      <c r="E2095" s="455" t="s">
        <v>280</v>
      </c>
      <c r="F2095" s="460">
        <v>1865.71</v>
      </c>
      <c r="G2095" s="455" t="s">
        <v>1209</v>
      </c>
      <c r="H2095" s="455" t="s">
        <v>419</v>
      </c>
      <c r="I2095" s="461" t="s">
        <v>3491</v>
      </c>
      <c r="J2095" s="425" t="s">
        <v>476</v>
      </c>
      <c r="K2095" s="489" t="s">
        <v>1188</v>
      </c>
      <c r="L2095" s="511" t="s">
        <v>4137</v>
      </c>
      <c r="M2095" s="465">
        <v>392956384</v>
      </c>
      <c r="N2095" s="608">
        <v>45174</v>
      </c>
      <c r="O2095" s="512">
        <f t="shared" si="97"/>
        <v>9</v>
      </c>
      <c r="P2095" s="512">
        <f t="shared" si="98"/>
        <v>9</v>
      </c>
      <c r="Q2095" s="498" t="str">
        <f t="shared" si="99"/>
        <v>Gastos_com_Pessoal</v>
      </c>
    </row>
    <row r="2096" spans="1:17" ht="25.5" hidden="1" x14ac:dyDescent="0.2">
      <c r="A2096" s="505">
        <v>6941</v>
      </c>
      <c r="B2096" s="506">
        <v>45174</v>
      </c>
      <c r="C2096" s="464">
        <v>45170</v>
      </c>
      <c r="D2096" s="520" t="s">
        <v>176</v>
      </c>
      <c r="E2096" s="520" t="s">
        <v>262</v>
      </c>
      <c r="F2096" s="460">
        <v>621.9</v>
      </c>
      <c r="G2096" s="455" t="s">
        <v>1210</v>
      </c>
      <c r="H2096" s="455" t="s">
        <v>419</v>
      </c>
      <c r="I2096" s="455" t="s">
        <v>3491</v>
      </c>
      <c r="J2096" s="465" t="s">
        <v>476</v>
      </c>
      <c r="K2096" s="465" t="s">
        <v>1188</v>
      </c>
      <c r="L2096" s="511" t="s">
        <v>4137</v>
      </c>
      <c r="M2096" s="465">
        <v>392956384</v>
      </c>
      <c r="N2096" s="506">
        <v>45174</v>
      </c>
      <c r="O2096" s="512">
        <f t="shared" si="97"/>
        <v>9</v>
      </c>
      <c r="P2096" s="512">
        <f t="shared" si="98"/>
        <v>9</v>
      </c>
      <c r="Q2096" s="498" t="str">
        <f t="shared" si="99"/>
        <v>Gastos_com_Pessoal</v>
      </c>
    </row>
    <row r="2097" spans="1:17" ht="36" hidden="1" x14ac:dyDescent="0.2">
      <c r="A2097" s="505">
        <v>6942</v>
      </c>
      <c r="B2097" s="506">
        <v>45174</v>
      </c>
      <c r="C2097" s="464">
        <v>45170</v>
      </c>
      <c r="D2097" s="520" t="s">
        <v>176</v>
      </c>
      <c r="E2097" s="520" t="s">
        <v>169</v>
      </c>
      <c r="F2097" s="460">
        <v>2996.17</v>
      </c>
      <c r="G2097" s="455" t="s">
        <v>1211</v>
      </c>
      <c r="H2097" s="455" t="s">
        <v>419</v>
      </c>
      <c r="I2097" s="510" t="s">
        <v>3491</v>
      </c>
      <c r="J2097" s="465" t="s">
        <v>476</v>
      </c>
      <c r="K2097" s="465" t="s">
        <v>1188</v>
      </c>
      <c r="L2097" s="511" t="s">
        <v>4137</v>
      </c>
      <c r="M2097" s="465">
        <v>392956384</v>
      </c>
      <c r="N2097" s="506">
        <v>45174</v>
      </c>
      <c r="O2097" s="512">
        <f t="shared" si="97"/>
        <v>9</v>
      </c>
      <c r="P2097" s="512">
        <f t="shared" si="98"/>
        <v>9</v>
      </c>
      <c r="Q2097" s="498" t="str">
        <f t="shared" si="99"/>
        <v>Gastos_com_Pessoal</v>
      </c>
    </row>
    <row r="2098" spans="1:17" ht="25.5" hidden="1" x14ac:dyDescent="0.2">
      <c r="A2098" s="505">
        <v>6943</v>
      </c>
      <c r="B2098" s="506">
        <v>45174</v>
      </c>
      <c r="C2098" s="464">
        <v>45170</v>
      </c>
      <c r="D2098" s="520" t="s">
        <v>176</v>
      </c>
      <c r="E2098" s="520" t="s">
        <v>261</v>
      </c>
      <c r="F2098" s="460">
        <v>2116.86</v>
      </c>
      <c r="G2098" s="455" t="s">
        <v>1207</v>
      </c>
      <c r="H2098" s="455" t="s">
        <v>419</v>
      </c>
      <c r="I2098" s="455" t="s">
        <v>6789</v>
      </c>
      <c r="J2098" s="465" t="s">
        <v>767</v>
      </c>
      <c r="K2098" s="465" t="s">
        <v>1188</v>
      </c>
      <c r="L2098" s="511" t="s">
        <v>4137</v>
      </c>
      <c r="M2098" s="465">
        <v>392956384</v>
      </c>
      <c r="N2098" s="506">
        <v>45174</v>
      </c>
      <c r="O2098" s="512">
        <f t="shared" si="97"/>
        <v>9</v>
      </c>
      <c r="P2098" s="512">
        <f t="shared" si="98"/>
        <v>9</v>
      </c>
      <c r="Q2098" s="498" t="str">
        <f t="shared" si="99"/>
        <v>Gastos_com_Pessoal</v>
      </c>
    </row>
    <row r="2099" spans="1:17" ht="25.5" hidden="1" x14ac:dyDescent="0.2">
      <c r="A2099" s="505">
        <v>6944</v>
      </c>
      <c r="B2099" s="506">
        <v>45174</v>
      </c>
      <c r="C2099" s="464">
        <v>45170</v>
      </c>
      <c r="D2099" s="520" t="s">
        <v>176</v>
      </c>
      <c r="E2099" s="520" t="s">
        <v>280</v>
      </c>
      <c r="F2099" s="460">
        <v>4445.43</v>
      </c>
      <c r="G2099" s="455" t="s">
        <v>1209</v>
      </c>
      <c r="H2099" s="455" t="s">
        <v>419</v>
      </c>
      <c r="I2099" s="510" t="s">
        <v>6789</v>
      </c>
      <c r="J2099" s="465" t="s">
        <v>767</v>
      </c>
      <c r="K2099" s="465" t="s">
        <v>1188</v>
      </c>
      <c r="L2099" s="511" t="s">
        <v>4137</v>
      </c>
      <c r="M2099" s="465">
        <v>392956384</v>
      </c>
      <c r="N2099" s="463">
        <v>45174</v>
      </c>
      <c r="O2099" s="512">
        <f t="shared" si="97"/>
        <v>9</v>
      </c>
      <c r="P2099" s="512">
        <f t="shared" si="98"/>
        <v>9</v>
      </c>
      <c r="Q2099" s="498" t="str">
        <f t="shared" si="99"/>
        <v>Gastos_com_Pessoal</v>
      </c>
    </row>
    <row r="2100" spans="1:17" ht="25.5" hidden="1" x14ac:dyDescent="0.2">
      <c r="A2100" s="505">
        <v>6945</v>
      </c>
      <c r="B2100" s="506">
        <v>45174</v>
      </c>
      <c r="C2100" s="464">
        <v>45170</v>
      </c>
      <c r="D2100" s="508" t="s">
        <v>176</v>
      </c>
      <c r="E2100" s="520" t="s">
        <v>262</v>
      </c>
      <c r="F2100" s="460">
        <v>1481.8</v>
      </c>
      <c r="G2100" s="455" t="s">
        <v>1210</v>
      </c>
      <c r="H2100" s="455" t="s">
        <v>419</v>
      </c>
      <c r="I2100" s="461" t="s">
        <v>6789</v>
      </c>
      <c r="J2100" s="465" t="s">
        <v>767</v>
      </c>
      <c r="K2100" s="489" t="s">
        <v>1188</v>
      </c>
      <c r="L2100" s="511" t="s">
        <v>4137</v>
      </c>
      <c r="M2100" s="465">
        <v>392956384</v>
      </c>
      <c r="N2100" s="608">
        <v>45174</v>
      </c>
      <c r="O2100" s="512">
        <f t="shared" si="97"/>
        <v>9</v>
      </c>
      <c r="P2100" s="512">
        <f t="shared" si="98"/>
        <v>9</v>
      </c>
      <c r="Q2100" s="498" t="str">
        <f t="shared" si="99"/>
        <v>Gastos_com_Pessoal</v>
      </c>
    </row>
    <row r="2101" spans="1:17" ht="36" hidden="1" x14ac:dyDescent="0.2">
      <c r="A2101" s="505">
        <v>6946</v>
      </c>
      <c r="B2101" s="506">
        <v>45174</v>
      </c>
      <c r="C2101" s="464">
        <v>45170</v>
      </c>
      <c r="D2101" s="508" t="s">
        <v>176</v>
      </c>
      <c r="E2101" s="455" t="s">
        <v>169</v>
      </c>
      <c r="F2101" s="460">
        <v>3272.67</v>
      </c>
      <c r="G2101" s="455" t="s">
        <v>1211</v>
      </c>
      <c r="H2101" s="455" t="s">
        <v>419</v>
      </c>
      <c r="I2101" s="461" t="s">
        <v>6789</v>
      </c>
      <c r="J2101" s="465" t="s">
        <v>767</v>
      </c>
      <c r="K2101" s="489" t="s">
        <v>1188</v>
      </c>
      <c r="L2101" s="511" t="s">
        <v>4137</v>
      </c>
      <c r="M2101" s="465">
        <v>392956384</v>
      </c>
      <c r="N2101" s="608">
        <v>45174</v>
      </c>
      <c r="O2101" s="512">
        <f t="shared" si="97"/>
        <v>9</v>
      </c>
      <c r="P2101" s="512">
        <f t="shared" si="98"/>
        <v>9</v>
      </c>
      <c r="Q2101" s="498" t="str">
        <f t="shared" si="99"/>
        <v>Gastos_com_Pessoal</v>
      </c>
    </row>
    <row r="2102" spans="1:17" ht="36" hidden="1" x14ac:dyDescent="0.2">
      <c r="A2102" s="505">
        <v>6947</v>
      </c>
      <c r="B2102" s="506">
        <v>45174</v>
      </c>
      <c r="C2102" s="464">
        <v>45170</v>
      </c>
      <c r="D2102" s="508" t="s">
        <v>176</v>
      </c>
      <c r="E2102" s="455" t="s">
        <v>169</v>
      </c>
      <c r="F2102" s="460">
        <v>103.5</v>
      </c>
      <c r="G2102" s="455" t="s">
        <v>1211</v>
      </c>
      <c r="H2102" s="455" t="s">
        <v>416</v>
      </c>
      <c r="I2102" s="461" t="s">
        <v>8229</v>
      </c>
      <c r="J2102" s="425" t="s">
        <v>433</v>
      </c>
      <c r="K2102" s="489" t="s">
        <v>1188</v>
      </c>
      <c r="L2102" s="511" t="s">
        <v>4137</v>
      </c>
      <c r="M2102" s="465">
        <v>392956384</v>
      </c>
      <c r="N2102" s="608">
        <v>45174</v>
      </c>
      <c r="O2102" s="512">
        <f t="shared" si="97"/>
        <v>9</v>
      </c>
      <c r="P2102" s="512">
        <f t="shared" si="98"/>
        <v>9</v>
      </c>
      <c r="Q2102" s="498" t="str">
        <f t="shared" si="99"/>
        <v>Gastos_com_Pessoal</v>
      </c>
    </row>
    <row r="2103" spans="1:17" ht="25.5" hidden="1" x14ac:dyDescent="0.2">
      <c r="A2103" s="505">
        <v>6948</v>
      </c>
      <c r="B2103" s="506">
        <v>45174</v>
      </c>
      <c r="C2103" s="464">
        <v>45170</v>
      </c>
      <c r="D2103" s="508" t="s">
        <v>176</v>
      </c>
      <c r="E2103" s="455" t="s">
        <v>261</v>
      </c>
      <c r="F2103" s="460">
        <v>2276.5300000000002</v>
      </c>
      <c r="G2103" s="455" t="s">
        <v>1207</v>
      </c>
      <c r="H2103" s="455" t="s">
        <v>414</v>
      </c>
      <c r="I2103" s="510" t="s">
        <v>7551</v>
      </c>
      <c r="J2103" s="425" t="s">
        <v>1037</v>
      </c>
      <c r="K2103" s="489" t="s">
        <v>1188</v>
      </c>
      <c r="L2103" s="511" t="s">
        <v>4137</v>
      </c>
      <c r="M2103" s="465">
        <v>392956384</v>
      </c>
      <c r="N2103" s="506">
        <v>45174</v>
      </c>
      <c r="O2103" s="512">
        <f t="shared" si="97"/>
        <v>9</v>
      </c>
      <c r="P2103" s="512">
        <f t="shared" si="98"/>
        <v>9</v>
      </c>
      <c r="Q2103" s="498" t="str">
        <f t="shared" si="99"/>
        <v>Gastos_com_Pessoal</v>
      </c>
    </row>
    <row r="2104" spans="1:17" ht="25.5" hidden="1" x14ac:dyDescent="0.2">
      <c r="A2104" s="505">
        <v>6949</v>
      </c>
      <c r="B2104" s="506">
        <v>45174</v>
      </c>
      <c r="C2104" s="464">
        <v>45170</v>
      </c>
      <c r="D2104" s="508" t="s">
        <v>176</v>
      </c>
      <c r="E2104" s="455" t="s">
        <v>280</v>
      </c>
      <c r="F2104" s="460">
        <v>758.85</v>
      </c>
      <c r="G2104" s="455" t="s">
        <v>1209</v>
      </c>
      <c r="H2104" s="455" t="s">
        <v>414</v>
      </c>
      <c r="I2104" s="510" t="s">
        <v>7551</v>
      </c>
      <c r="J2104" s="465" t="s">
        <v>1037</v>
      </c>
      <c r="K2104" s="465" t="s">
        <v>1188</v>
      </c>
      <c r="L2104" s="511" t="s">
        <v>4137</v>
      </c>
      <c r="M2104" s="465">
        <v>392956384</v>
      </c>
      <c r="N2104" s="506">
        <v>45174</v>
      </c>
      <c r="O2104" s="512">
        <f t="shared" si="97"/>
        <v>9</v>
      </c>
      <c r="P2104" s="512">
        <f t="shared" si="98"/>
        <v>9</v>
      </c>
      <c r="Q2104" s="498" t="str">
        <f t="shared" si="99"/>
        <v>Gastos_com_Pessoal</v>
      </c>
    </row>
    <row r="2105" spans="1:17" ht="25.5" hidden="1" x14ac:dyDescent="0.2">
      <c r="A2105" s="505">
        <v>6950</v>
      </c>
      <c r="B2105" s="506">
        <v>45174</v>
      </c>
      <c r="C2105" s="464">
        <v>45170</v>
      </c>
      <c r="D2105" s="508" t="s">
        <v>176</v>
      </c>
      <c r="E2105" s="455" t="s">
        <v>262</v>
      </c>
      <c r="F2105" s="460">
        <v>252.95</v>
      </c>
      <c r="G2105" s="455" t="s">
        <v>1210</v>
      </c>
      <c r="H2105" s="455" t="s">
        <v>414</v>
      </c>
      <c r="I2105" s="510" t="s">
        <v>7551</v>
      </c>
      <c r="J2105" s="425" t="s">
        <v>1037</v>
      </c>
      <c r="K2105" s="465" t="s">
        <v>1188</v>
      </c>
      <c r="L2105" s="511" t="s">
        <v>4137</v>
      </c>
      <c r="M2105" s="465">
        <v>392956384</v>
      </c>
      <c r="N2105" s="506">
        <v>45174</v>
      </c>
      <c r="O2105" s="512">
        <f t="shared" si="97"/>
        <v>9</v>
      </c>
      <c r="P2105" s="512">
        <f t="shared" si="98"/>
        <v>9</v>
      </c>
      <c r="Q2105" s="498" t="str">
        <f t="shared" si="99"/>
        <v>Gastos_com_Pessoal</v>
      </c>
    </row>
    <row r="2106" spans="1:17" ht="36" hidden="1" x14ac:dyDescent="0.2">
      <c r="A2106" s="505">
        <v>6951</v>
      </c>
      <c r="B2106" s="506">
        <v>45174</v>
      </c>
      <c r="C2106" s="464">
        <v>45170</v>
      </c>
      <c r="D2106" s="508" t="s">
        <v>176</v>
      </c>
      <c r="E2106" s="455" t="s">
        <v>169</v>
      </c>
      <c r="F2106" s="460">
        <v>3232.21</v>
      </c>
      <c r="G2106" s="455" t="s">
        <v>1211</v>
      </c>
      <c r="H2106" s="455" t="s">
        <v>414</v>
      </c>
      <c r="I2106" s="510" t="s">
        <v>7551</v>
      </c>
      <c r="J2106" s="425" t="s">
        <v>1037</v>
      </c>
      <c r="K2106" s="465" t="s">
        <v>1188</v>
      </c>
      <c r="L2106" s="511" t="s">
        <v>4137</v>
      </c>
      <c r="M2106" s="465">
        <v>392956384</v>
      </c>
      <c r="N2106" s="506">
        <v>45174</v>
      </c>
      <c r="O2106" s="512">
        <f t="shared" si="97"/>
        <v>9</v>
      </c>
      <c r="P2106" s="512">
        <f t="shared" si="98"/>
        <v>9</v>
      </c>
      <c r="Q2106" s="498" t="str">
        <f t="shared" si="99"/>
        <v>Gastos_com_Pessoal</v>
      </c>
    </row>
    <row r="2107" spans="1:17" ht="25.5" hidden="1" x14ac:dyDescent="0.2">
      <c r="A2107" s="505">
        <v>6952</v>
      </c>
      <c r="B2107" s="506">
        <v>45174</v>
      </c>
      <c r="C2107" s="464">
        <v>45170</v>
      </c>
      <c r="D2107" s="508" t="s">
        <v>176</v>
      </c>
      <c r="E2107" s="455" t="s">
        <v>262</v>
      </c>
      <c r="F2107" s="460">
        <v>1026.94</v>
      </c>
      <c r="G2107" s="455" t="s">
        <v>8486</v>
      </c>
      <c r="H2107" s="455" t="s">
        <v>423</v>
      </c>
      <c r="I2107" s="461" t="s">
        <v>8452</v>
      </c>
      <c r="J2107" s="425" t="s">
        <v>1048</v>
      </c>
      <c r="K2107" s="465" t="s">
        <v>1188</v>
      </c>
      <c r="L2107" s="511" t="s">
        <v>4137</v>
      </c>
      <c r="M2107" s="465">
        <v>993060206</v>
      </c>
      <c r="N2107" s="506">
        <v>45174</v>
      </c>
      <c r="O2107" s="512">
        <f t="shared" si="97"/>
        <v>9</v>
      </c>
      <c r="P2107" s="512">
        <f t="shared" si="98"/>
        <v>9</v>
      </c>
      <c r="Q2107" s="498" t="str">
        <f t="shared" si="99"/>
        <v>Gastos_com_Pessoal</v>
      </c>
    </row>
    <row r="2108" spans="1:17" ht="25.5" hidden="1" x14ac:dyDescent="0.2">
      <c r="A2108" s="505">
        <v>6953</v>
      </c>
      <c r="B2108" s="506">
        <v>45174</v>
      </c>
      <c r="C2108" s="464">
        <v>45170</v>
      </c>
      <c r="D2108" s="520" t="s">
        <v>176</v>
      </c>
      <c r="E2108" s="520" t="s">
        <v>280</v>
      </c>
      <c r="F2108" s="460">
        <v>2891.8</v>
      </c>
      <c r="G2108" s="520" t="s">
        <v>8487</v>
      </c>
      <c r="H2108" s="508" t="s">
        <v>423</v>
      </c>
      <c r="I2108" s="461" t="s">
        <v>8452</v>
      </c>
      <c r="J2108" s="524" t="s">
        <v>1048</v>
      </c>
      <c r="K2108" s="524" t="s">
        <v>1188</v>
      </c>
      <c r="L2108" s="511" t="s">
        <v>4137</v>
      </c>
      <c r="M2108" s="465">
        <v>993060206</v>
      </c>
      <c r="N2108" s="608">
        <v>45174</v>
      </c>
      <c r="O2108" s="512">
        <f t="shared" si="97"/>
        <v>9</v>
      </c>
      <c r="P2108" s="512">
        <f t="shared" si="98"/>
        <v>9</v>
      </c>
      <c r="Q2108" s="498" t="str">
        <f t="shared" si="99"/>
        <v>Gastos_com_Pessoal</v>
      </c>
    </row>
    <row r="2109" spans="1:17" ht="25.5" hidden="1" x14ac:dyDescent="0.2">
      <c r="A2109" s="505">
        <v>6954</v>
      </c>
      <c r="B2109" s="506">
        <v>45174</v>
      </c>
      <c r="C2109" s="464">
        <v>45170</v>
      </c>
      <c r="D2109" s="508" t="s">
        <v>176</v>
      </c>
      <c r="E2109" s="520" t="s">
        <v>262</v>
      </c>
      <c r="F2109" s="460">
        <v>1139.93</v>
      </c>
      <c r="G2109" s="520" t="s">
        <v>8488</v>
      </c>
      <c r="H2109" s="455" t="s">
        <v>414</v>
      </c>
      <c r="I2109" s="455" t="s">
        <v>5191</v>
      </c>
      <c r="J2109" s="465" t="s">
        <v>746</v>
      </c>
      <c r="K2109" s="465" t="s">
        <v>1188</v>
      </c>
      <c r="L2109" s="511" t="s">
        <v>4137</v>
      </c>
      <c r="M2109" s="465">
        <v>993060206</v>
      </c>
      <c r="N2109" s="463">
        <v>45174</v>
      </c>
      <c r="O2109" s="512">
        <f t="shared" si="97"/>
        <v>9</v>
      </c>
      <c r="P2109" s="512">
        <f t="shared" si="98"/>
        <v>9</v>
      </c>
      <c r="Q2109" s="498" t="str">
        <f t="shared" si="99"/>
        <v>Gastos_com_Pessoal</v>
      </c>
    </row>
    <row r="2110" spans="1:17" ht="25.5" hidden="1" x14ac:dyDescent="0.2">
      <c r="A2110" s="505">
        <v>6955</v>
      </c>
      <c r="B2110" s="506">
        <v>45174</v>
      </c>
      <c r="C2110" s="464">
        <v>45170</v>
      </c>
      <c r="D2110" s="520" t="s">
        <v>176</v>
      </c>
      <c r="E2110" s="520" t="s">
        <v>280</v>
      </c>
      <c r="F2110" s="460">
        <v>3045.73</v>
      </c>
      <c r="G2110" s="508" t="s">
        <v>8489</v>
      </c>
      <c r="H2110" s="508" t="s">
        <v>414</v>
      </c>
      <c r="I2110" s="461" t="s">
        <v>5191</v>
      </c>
      <c r="J2110" s="524" t="s">
        <v>746</v>
      </c>
      <c r="K2110" s="524" t="s">
        <v>1188</v>
      </c>
      <c r="L2110" s="511" t="s">
        <v>4137</v>
      </c>
      <c r="M2110" s="465">
        <v>993060206</v>
      </c>
      <c r="N2110" s="608">
        <v>45174</v>
      </c>
      <c r="O2110" s="512">
        <f t="shared" si="97"/>
        <v>9</v>
      </c>
      <c r="P2110" s="512">
        <f t="shared" si="98"/>
        <v>9</v>
      </c>
      <c r="Q2110" s="498" t="str">
        <f t="shared" si="99"/>
        <v>Gastos_com_Pessoal</v>
      </c>
    </row>
    <row r="2111" spans="1:17" ht="25.5" hidden="1" x14ac:dyDescent="0.2">
      <c r="A2111" s="505">
        <v>6956</v>
      </c>
      <c r="B2111" s="506">
        <v>45174</v>
      </c>
      <c r="C2111" s="464">
        <v>45170</v>
      </c>
      <c r="D2111" s="508" t="s">
        <v>176</v>
      </c>
      <c r="E2111" s="455" t="s">
        <v>262</v>
      </c>
      <c r="F2111" s="460">
        <v>905.5</v>
      </c>
      <c r="G2111" s="455" t="s">
        <v>8490</v>
      </c>
      <c r="H2111" s="455" t="s">
        <v>414</v>
      </c>
      <c r="I2111" s="461" t="s">
        <v>3792</v>
      </c>
      <c r="J2111" s="425" t="s">
        <v>520</v>
      </c>
      <c r="K2111" s="489" t="s">
        <v>1188</v>
      </c>
      <c r="L2111" s="511" t="s">
        <v>4137</v>
      </c>
      <c r="M2111" s="465">
        <v>993060206</v>
      </c>
      <c r="N2111" s="608">
        <v>45174</v>
      </c>
      <c r="O2111" s="512">
        <f t="shared" si="97"/>
        <v>9</v>
      </c>
      <c r="P2111" s="512">
        <f t="shared" si="98"/>
        <v>9</v>
      </c>
      <c r="Q2111" s="498" t="str">
        <f t="shared" si="99"/>
        <v>Gastos_com_Pessoal</v>
      </c>
    </row>
    <row r="2112" spans="1:17" ht="25.5" hidden="1" x14ac:dyDescent="0.2">
      <c r="A2112" s="505">
        <v>6957</v>
      </c>
      <c r="B2112" s="506">
        <v>45174</v>
      </c>
      <c r="C2112" s="464">
        <v>45170</v>
      </c>
      <c r="D2112" s="508" t="s">
        <v>176</v>
      </c>
      <c r="E2112" s="455" t="s">
        <v>280</v>
      </c>
      <c r="F2112" s="460">
        <v>2543.67</v>
      </c>
      <c r="G2112" s="520" t="s">
        <v>8491</v>
      </c>
      <c r="H2112" s="455" t="s">
        <v>414</v>
      </c>
      <c r="I2112" s="461" t="s">
        <v>3792</v>
      </c>
      <c r="J2112" s="426" t="s">
        <v>520</v>
      </c>
      <c r="K2112" s="426" t="s">
        <v>1188</v>
      </c>
      <c r="L2112" s="511" t="s">
        <v>4137</v>
      </c>
      <c r="M2112" s="465">
        <v>993060206</v>
      </c>
      <c r="N2112" s="608">
        <v>45174</v>
      </c>
      <c r="O2112" s="512">
        <f t="shared" si="97"/>
        <v>9</v>
      </c>
      <c r="P2112" s="512">
        <f t="shared" si="98"/>
        <v>9</v>
      </c>
      <c r="Q2112" s="498" t="str">
        <f t="shared" si="99"/>
        <v>Gastos_com_Pessoal</v>
      </c>
    </row>
    <row r="2113" spans="1:17" ht="25.5" hidden="1" x14ac:dyDescent="0.2">
      <c r="A2113" s="505">
        <v>6958</v>
      </c>
      <c r="B2113" s="506">
        <v>45174</v>
      </c>
      <c r="C2113" s="464">
        <v>45170</v>
      </c>
      <c r="D2113" s="508" t="s">
        <v>176</v>
      </c>
      <c r="E2113" s="455" t="s">
        <v>262</v>
      </c>
      <c r="F2113" s="460">
        <v>629.16999999999996</v>
      </c>
      <c r="G2113" s="455" t="s">
        <v>8492</v>
      </c>
      <c r="H2113" s="455" t="s">
        <v>302</v>
      </c>
      <c r="I2113" s="510" t="s">
        <v>6721</v>
      </c>
      <c r="J2113" s="426" t="s">
        <v>431</v>
      </c>
      <c r="K2113" s="426" t="s">
        <v>1188</v>
      </c>
      <c r="L2113" s="511" t="s">
        <v>4137</v>
      </c>
      <c r="M2113" s="465">
        <v>993060206</v>
      </c>
      <c r="N2113" s="608">
        <v>45174</v>
      </c>
      <c r="O2113" s="512">
        <f t="shared" si="97"/>
        <v>9</v>
      </c>
      <c r="P2113" s="512">
        <f t="shared" si="98"/>
        <v>9</v>
      </c>
      <c r="Q2113" s="498" t="str">
        <f t="shared" si="99"/>
        <v>Gastos_com_Pessoal</v>
      </c>
    </row>
    <row r="2114" spans="1:17" ht="25.5" hidden="1" x14ac:dyDescent="0.2">
      <c r="A2114" s="505">
        <v>6959</v>
      </c>
      <c r="B2114" s="506">
        <v>45174</v>
      </c>
      <c r="C2114" s="464">
        <v>45170</v>
      </c>
      <c r="D2114" s="508" t="s">
        <v>176</v>
      </c>
      <c r="E2114" s="455" t="s">
        <v>280</v>
      </c>
      <c r="F2114" s="460">
        <v>1857.04</v>
      </c>
      <c r="G2114" s="455" t="s">
        <v>8493</v>
      </c>
      <c r="H2114" s="455" t="s">
        <v>302</v>
      </c>
      <c r="I2114" s="510" t="s">
        <v>6721</v>
      </c>
      <c r="J2114" s="425" t="s">
        <v>431</v>
      </c>
      <c r="K2114" s="489" t="s">
        <v>1188</v>
      </c>
      <c r="L2114" s="511" t="s">
        <v>4137</v>
      </c>
      <c r="M2114" s="465">
        <v>993060206</v>
      </c>
      <c r="N2114" s="608">
        <v>45174</v>
      </c>
      <c r="O2114" s="512">
        <f t="shared" si="97"/>
        <v>9</v>
      </c>
      <c r="P2114" s="512">
        <f t="shared" si="98"/>
        <v>9</v>
      </c>
      <c r="Q2114" s="498" t="str">
        <f t="shared" si="99"/>
        <v>Gastos_com_Pessoal</v>
      </c>
    </row>
    <row r="2115" spans="1:17" ht="25.5" hidden="1" x14ac:dyDescent="0.2">
      <c r="A2115" s="505">
        <v>6960</v>
      </c>
      <c r="B2115" s="506">
        <v>45174</v>
      </c>
      <c r="C2115" s="464">
        <v>45170</v>
      </c>
      <c r="D2115" s="508" t="s">
        <v>176</v>
      </c>
      <c r="E2115" s="520" t="s">
        <v>262</v>
      </c>
      <c r="F2115" s="460">
        <v>903.5</v>
      </c>
      <c r="G2115" s="455" t="s">
        <v>8494</v>
      </c>
      <c r="H2115" s="455" t="s">
        <v>414</v>
      </c>
      <c r="I2115" s="461" t="s">
        <v>8495</v>
      </c>
      <c r="J2115" s="425" t="s">
        <v>876</v>
      </c>
      <c r="K2115" s="489" t="s">
        <v>1188</v>
      </c>
      <c r="L2115" s="511" t="s">
        <v>4137</v>
      </c>
      <c r="M2115" s="465">
        <v>993060206</v>
      </c>
      <c r="N2115" s="608">
        <v>45174</v>
      </c>
      <c r="O2115" s="512">
        <f t="shared" si="97"/>
        <v>9</v>
      </c>
      <c r="P2115" s="512">
        <f t="shared" si="98"/>
        <v>9</v>
      </c>
      <c r="Q2115" s="498" t="str">
        <f t="shared" si="99"/>
        <v>Gastos_com_Pessoal</v>
      </c>
    </row>
    <row r="2116" spans="1:17" ht="25.5" hidden="1" x14ac:dyDescent="0.2">
      <c r="A2116" s="505">
        <v>6961</v>
      </c>
      <c r="B2116" s="506">
        <v>45174</v>
      </c>
      <c r="C2116" s="464">
        <v>45170</v>
      </c>
      <c r="D2116" s="508" t="s">
        <v>176</v>
      </c>
      <c r="E2116" s="455" t="s">
        <v>280</v>
      </c>
      <c r="F2116" s="460">
        <v>2541.5500000000002</v>
      </c>
      <c r="G2116" s="455" t="s">
        <v>8496</v>
      </c>
      <c r="H2116" s="455" t="s">
        <v>414</v>
      </c>
      <c r="I2116" s="461" t="s">
        <v>8495</v>
      </c>
      <c r="J2116" s="425" t="s">
        <v>876</v>
      </c>
      <c r="K2116" s="489" t="s">
        <v>1188</v>
      </c>
      <c r="L2116" s="511" t="s">
        <v>4137</v>
      </c>
      <c r="M2116" s="465">
        <v>993060206</v>
      </c>
      <c r="N2116" s="608">
        <v>45174</v>
      </c>
      <c r="O2116" s="512">
        <f t="shared" si="97"/>
        <v>9</v>
      </c>
      <c r="P2116" s="512">
        <f t="shared" si="98"/>
        <v>9</v>
      </c>
      <c r="Q2116" s="498" t="str">
        <f t="shared" si="99"/>
        <v>Gastos_com_Pessoal</v>
      </c>
    </row>
    <row r="2117" spans="1:17" ht="25.5" hidden="1" x14ac:dyDescent="0.2">
      <c r="A2117" s="505">
        <v>6962</v>
      </c>
      <c r="B2117" s="506">
        <v>45174</v>
      </c>
      <c r="C2117" s="464">
        <v>45170</v>
      </c>
      <c r="D2117" s="508" t="s">
        <v>176</v>
      </c>
      <c r="E2117" s="520" t="s">
        <v>262</v>
      </c>
      <c r="F2117" s="460">
        <v>629.16999999999996</v>
      </c>
      <c r="G2117" s="455" t="s">
        <v>8497</v>
      </c>
      <c r="H2117" s="455" t="s">
        <v>302</v>
      </c>
      <c r="I2117" s="461" t="s">
        <v>1199</v>
      </c>
      <c r="J2117" s="425" t="s">
        <v>621</v>
      </c>
      <c r="K2117" s="489" t="s">
        <v>1188</v>
      </c>
      <c r="L2117" s="511" t="s">
        <v>4137</v>
      </c>
      <c r="M2117" s="465">
        <v>993060206</v>
      </c>
      <c r="N2117" s="608">
        <v>45174</v>
      </c>
      <c r="O2117" s="512">
        <f t="shared" ref="O2117:O2180" si="100">IF(B2117=0,0,IF(YEAR(B2117)=$P$1,MONTH(B2117)-$O$1+1,(YEAR(B2117)-$P$1)*12-$O$1+1+MONTH(B2117)))</f>
        <v>9</v>
      </c>
      <c r="P2117" s="512">
        <f t="shared" ref="P2117:P2180" si="101">IF(C2117=0,0,IF(YEAR(C2117)=$P$1,MONTH(C2117)-$O$1+1,(YEAR(C2117)-$P$1)*12-$O$1+1+MONTH(C2117)))</f>
        <v>9</v>
      </c>
      <c r="Q2117" s="498" t="str">
        <f t="shared" ref="Q2117:Q2180" si="102">SUBSTITUTE(D2117," ","_")</f>
        <v>Gastos_com_Pessoal</v>
      </c>
    </row>
    <row r="2118" spans="1:17" ht="25.5" hidden="1" x14ac:dyDescent="0.2">
      <c r="A2118" s="505">
        <v>6963</v>
      </c>
      <c r="B2118" s="506">
        <v>45174</v>
      </c>
      <c r="C2118" s="464">
        <v>45170</v>
      </c>
      <c r="D2118" s="508" t="s">
        <v>176</v>
      </c>
      <c r="E2118" s="455" t="s">
        <v>280</v>
      </c>
      <c r="F2118" s="460">
        <v>1857.04</v>
      </c>
      <c r="G2118" s="455" t="s">
        <v>8498</v>
      </c>
      <c r="H2118" s="455" t="s">
        <v>302</v>
      </c>
      <c r="I2118" s="461" t="s">
        <v>1199</v>
      </c>
      <c r="J2118" s="425" t="s">
        <v>621</v>
      </c>
      <c r="K2118" s="489" t="s">
        <v>1188</v>
      </c>
      <c r="L2118" s="511" t="s">
        <v>4137</v>
      </c>
      <c r="M2118" s="465">
        <v>993060206</v>
      </c>
      <c r="N2118" s="608">
        <v>45174</v>
      </c>
      <c r="O2118" s="512">
        <f t="shared" si="100"/>
        <v>9</v>
      </c>
      <c r="P2118" s="512">
        <f t="shared" si="101"/>
        <v>9</v>
      </c>
      <c r="Q2118" s="498" t="str">
        <f t="shared" si="102"/>
        <v>Gastos_com_Pessoal</v>
      </c>
    </row>
    <row r="2119" spans="1:17" ht="25.5" hidden="1" x14ac:dyDescent="0.2">
      <c r="A2119" s="505">
        <v>6964</v>
      </c>
      <c r="B2119" s="506">
        <v>45174</v>
      </c>
      <c r="C2119" s="464">
        <v>45170</v>
      </c>
      <c r="D2119" s="508" t="s">
        <v>176</v>
      </c>
      <c r="E2119" s="455" t="s">
        <v>262</v>
      </c>
      <c r="F2119" s="460">
        <v>1016.27</v>
      </c>
      <c r="G2119" s="520" t="s">
        <v>8499</v>
      </c>
      <c r="H2119" s="461" t="s">
        <v>419</v>
      </c>
      <c r="I2119" s="461" t="s">
        <v>6788</v>
      </c>
      <c r="J2119" s="426" t="s">
        <v>747</v>
      </c>
      <c r="K2119" s="426" t="s">
        <v>1188</v>
      </c>
      <c r="L2119" s="511" t="s">
        <v>4137</v>
      </c>
      <c r="M2119" s="425">
        <v>993060206</v>
      </c>
      <c r="N2119" s="481">
        <v>45174</v>
      </c>
      <c r="O2119" s="512">
        <f t="shared" si="100"/>
        <v>9</v>
      </c>
      <c r="P2119" s="512">
        <f t="shared" si="101"/>
        <v>9</v>
      </c>
      <c r="Q2119" s="498" t="str">
        <f t="shared" si="102"/>
        <v>Gastos_com_Pessoal</v>
      </c>
    </row>
    <row r="2120" spans="1:17" ht="25.5" hidden="1" x14ac:dyDescent="0.2">
      <c r="A2120" s="505">
        <v>6965</v>
      </c>
      <c r="B2120" s="506">
        <v>45174</v>
      </c>
      <c r="C2120" s="464">
        <v>45170</v>
      </c>
      <c r="D2120" s="508" t="s">
        <v>176</v>
      </c>
      <c r="E2120" s="455" t="s">
        <v>280</v>
      </c>
      <c r="F2120" s="559">
        <v>2785.83</v>
      </c>
      <c r="G2120" s="455" t="s">
        <v>8500</v>
      </c>
      <c r="H2120" s="455" t="s">
        <v>419</v>
      </c>
      <c r="I2120" s="461" t="s">
        <v>6788</v>
      </c>
      <c r="J2120" s="425" t="s">
        <v>747</v>
      </c>
      <c r="K2120" s="489" t="s">
        <v>1188</v>
      </c>
      <c r="L2120" s="511" t="s">
        <v>4137</v>
      </c>
      <c r="M2120" s="465">
        <v>993060206</v>
      </c>
      <c r="N2120" s="608">
        <v>45174</v>
      </c>
      <c r="O2120" s="512">
        <f t="shared" si="100"/>
        <v>9</v>
      </c>
      <c r="P2120" s="512">
        <f t="shared" si="101"/>
        <v>9</v>
      </c>
      <c r="Q2120" s="498" t="str">
        <f t="shared" si="102"/>
        <v>Gastos_com_Pessoal</v>
      </c>
    </row>
    <row r="2121" spans="1:17" ht="25.5" hidden="1" x14ac:dyDescent="0.2">
      <c r="A2121" s="505">
        <v>6966</v>
      </c>
      <c r="B2121" s="506">
        <v>45174</v>
      </c>
      <c r="C2121" s="464">
        <v>45170</v>
      </c>
      <c r="D2121" s="508" t="s">
        <v>176</v>
      </c>
      <c r="E2121" s="455" t="s">
        <v>262</v>
      </c>
      <c r="F2121" s="460">
        <v>741.39</v>
      </c>
      <c r="G2121" s="455" t="s">
        <v>8501</v>
      </c>
      <c r="H2121" s="455" t="s">
        <v>423</v>
      </c>
      <c r="I2121" s="455" t="s">
        <v>8502</v>
      </c>
      <c r="J2121" s="465" t="s">
        <v>969</v>
      </c>
      <c r="K2121" s="489" t="s">
        <v>1188</v>
      </c>
      <c r="L2121" s="511" t="s">
        <v>4137</v>
      </c>
      <c r="M2121" s="465">
        <v>993060206</v>
      </c>
      <c r="N2121" s="608">
        <v>45174</v>
      </c>
      <c r="O2121" s="512">
        <f t="shared" si="100"/>
        <v>9</v>
      </c>
      <c r="P2121" s="512">
        <f t="shared" si="101"/>
        <v>9</v>
      </c>
      <c r="Q2121" s="498" t="str">
        <f t="shared" si="102"/>
        <v>Gastos_com_Pessoal</v>
      </c>
    </row>
    <row r="2122" spans="1:17" ht="25.5" hidden="1" x14ac:dyDescent="0.2">
      <c r="A2122" s="505">
        <v>6967</v>
      </c>
      <c r="B2122" s="506">
        <v>45174</v>
      </c>
      <c r="C2122" s="536">
        <v>45170</v>
      </c>
      <c r="D2122" s="520" t="s">
        <v>176</v>
      </c>
      <c r="E2122" s="520" t="s">
        <v>280</v>
      </c>
      <c r="F2122" s="521">
        <v>2149.84</v>
      </c>
      <c r="G2122" s="520" t="s">
        <v>8503</v>
      </c>
      <c r="H2122" s="455" t="s">
        <v>423</v>
      </c>
      <c r="I2122" s="461" t="s">
        <v>8502</v>
      </c>
      <c r="J2122" s="425" t="s">
        <v>969</v>
      </c>
      <c r="K2122" s="489" t="s">
        <v>1188</v>
      </c>
      <c r="L2122" s="511" t="s">
        <v>4137</v>
      </c>
      <c r="M2122" s="465">
        <v>993060206</v>
      </c>
      <c r="N2122" s="608">
        <v>45174</v>
      </c>
      <c r="O2122" s="512">
        <f t="shared" si="100"/>
        <v>9</v>
      </c>
      <c r="P2122" s="512">
        <f t="shared" si="101"/>
        <v>9</v>
      </c>
      <c r="Q2122" s="498" t="str">
        <f t="shared" si="102"/>
        <v>Gastos_com_Pessoal</v>
      </c>
    </row>
    <row r="2123" spans="1:17" ht="25.5" hidden="1" x14ac:dyDescent="0.2">
      <c r="A2123" s="505">
        <v>6968</v>
      </c>
      <c r="B2123" s="506">
        <v>45174</v>
      </c>
      <c r="C2123" s="536">
        <v>45170</v>
      </c>
      <c r="D2123" s="520" t="s">
        <v>176</v>
      </c>
      <c r="E2123" s="520" t="s">
        <v>262</v>
      </c>
      <c r="F2123" s="521">
        <v>818.64</v>
      </c>
      <c r="G2123" s="520" t="s">
        <v>8504</v>
      </c>
      <c r="H2123" s="455" t="s">
        <v>421</v>
      </c>
      <c r="I2123" s="461" t="s">
        <v>8505</v>
      </c>
      <c r="J2123" s="425" t="s">
        <v>1038</v>
      </c>
      <c r="K2123" s="489" t="s">
        <v>1188</v>
      </c>
      <c r="L2123" s="511" t="s">
        <v>4137</v>
      </c>
      <c r="M2123" s="465">
        <v>993060206</v>
      </c>
      <c r="N2123" s="608">
        <v>45174</v>
      </c>
      <c r="O2123" s="512">
        <f t="shared" si="100"/>
        <v>9</v>
      </c>
      <c r="P2123" s="512">
        <f t="shared" si="101"/>
        <v>9</v>
      </c>
      <c r="Q2123" s="498" t="str">
        <f t="shared" si="102"/>
        <v>Gastos_com_Pessoal</v>
      </c>
    </row>
    <row r="2124" spans="1:17" ht="25.5" hidden="1" x14ac:dyDescent="0.2">
      <c r="A2124" s="505">
        <v>6969</v>
      </c>
      <c r="B2124" s="506">
        <v>45174</v>
      </c>
      <c r="C2124" s="536">
        <v>45170</v>
      </c>
      <c r="D2124" s="520" t="s">
        <v>176</v>
      </c>
      <c r="E2124" s="520" t="s">
        <v>280</v>
      </c>
      <c r="F2124" s="521">
        <v>2335.2800000000002</v>
      </c>
      <c r="G2124" s="520" t="s">
        <v>8506</v>
      </c>
      <c r="H2124" s="455" t="s">
        <v>421</v>
      </c>
      <c r="I2124" s="461" t="s">
        <v>8505</v>
      </c>
      <c r="J2124" s="425" t="s">
        <v>1038</v>
      </c>
      <c r="K2124" s="489" t="s">
        <v>1188</v>
      </c>
      <c r="L2124" s="511" t="s">
        <v>4137</v>
      </c>
      <c r="M2124" s="465">
        <v>993060206</v>
      </c>
      <c r="N2124" s="608">
        <v>45174</v>
      </c>
      <c r="O2124" s="512">
        <f t="shared" si="100"/>
        <v>9</v>
      </c>
      <c r="P2124" s="512">
        <f t="shared" si="101"/>
        <v>9</v>
      </c>
      <c r="Q2124" s="498" t="str">
        <f t="shared" si="102"/>
        <v>Gastos_com_Pessoal</v>
      </c>
    </row>
    <row r="2125" spans="1:17" ht="25.5" hidden="1" x14ac:dyDescent="0.2">
      <c r="A2125" s="505">
        <v>6970</v>
      </c>
      <c r="B2125" s="506">
        <v>45174</v>
      </c>
      <c r="C2125" s="536">
        <v>45170</v>
      </c>
      <c r="D2125" s="520" t="s">
        <v>176</v>
      </c>
      <c r="E2125" s="520" t="s">
        <v>262</v>
      </c>
      <c r="F2125" s="521">
        <v>629.16999999999996</v>
      </c>
      <c r="G2125" s="520" t="s">
        <v>8507</v>
      </c>
      <c r="H2125" s="455" t="s">
        <v>421</v>
      </c>
      <c r="I2125" s="461" t="s">
        <v>8508</v>
      </c>
      <c r="J2125" s="425" t="s">
        <v>703</v>
      </c>
      <c r="K2125" s="489" t="s">
        <v>1188</v>
      </c>
      <c r="L2125" s="511" t="s">
        <v>4137</v>
      </c>
      <c r="M2125" s="465">
        <v>993060206</v>
      </c>
      <c r="N2125" s="608">
        <v>45174</v>
      </c>
      <c r="O2125" s="512">
        <f t="shared" si="100"/>
        <v>9</v>
      </c>
      <c r="P2125" s="512">
        <f t="shared" si="101"/>
        <v>9</v>
      </c>
      <c r="Q2125" s="498" t="str">
        <f t="shared" si="102"/>
        <v>Gastos_com_Pessoal</v>
      </c>
    </row>
    <row r="2126" spans="1:17" ht="25.5" hidden="1" x14ac:dyDescent="0.2">
      <c r="A2126" s="505">
        <v>6971</v>
      </c>
      <c r="B2126" s="506">
        <v>45174</v>
      </c>
      <c r="C2126" s="536">
        <v>45170</v>
      </c>
      <c r="D2126" s="520" t="s">
        <v>176</v>
      </c>
      <c r="E2126" s="520" t="s">
        <v>280</v>
      </c>
      <c r="F2126" s="460">
        <v>1857.04</v>
      </c>
      <c r="G2126" s="510" t="s">
        <v>8509</v>
      </c>
      <c r="H2126" s="455" t="s">
        <v>421</v>
      </c>
      <c r="I2126" s="461" t="s">
        <v>8508</v>
      </c>
      <c r="J2126" s="425" t="s">
        <v>703</v>
      </c>
      <c r="K2126" s="489" t="s">
        <v>1188</v>
      </c>
      <c r="L2126" s="511" t="s">
        <v>4137</v>
      </c>
      <c r="M2126" s="465">
        <v>993060206</v>
      </c>
      <c r="N2126" s="608">
        <v>45174</v>
      </c>
      <c r="O2126" s="512">
        <f t="shared" si="100"/>
        <v>9</v>
      </c>
      <c r="P2126" s="512">
        <f t="shared" si="101"/>
        <v>9</v>
      </c>
      <c r="Q2126" s="498" t="str">
        <f t="shared" si="102"/>
        <v>Gastos_com_Pessoal</v>
      </c>
    </row>
    <row r="2127" spans="1:17" ht="25.5" hidden="1" x14ac:dyDescent="0.2">
      <c r="A2127" s="505">
        <v>6972</v>
      </c>
      <c r="B2127" s="506">
        <v>45174</v>
      </c>
      <c r="C2127" s="536">
        <v>45170</v>
      </c>
      <c r="D2127" s="520" t="s">
        <v>176</v>
      </c>
      <c r="E2127" s="520" t="s">
        <v>262</v>
      </c>
      <c r="F2127" s="460">
        <v>894.95</v>
      </c>
      <c r="G2127" s="510" t="s">
        <v>8510</v>
      </c>
      <c r="H2127" s="455" t="s">
        <v>419</v>
      </c>
      <c r="I2127" s="461" t="s">
        <v>6795</v>
      </c>
      <c r="J2127" s="425" t="s">
        <v>1046</v>
      </c>
      <c r="K2127" s="489" t="s">
        <v>1188</v>
      </c>
      <c r="L2127" s="511" t="s">
        <v>4137</v>
      </c>
      <c r="M2127" s="465">
        <v>993060206</v>
      </c>
      <c r="N2127" s="608">
        <v>45174</v>
      </c>
      <c r="O2127" s="512">
        <f t="shared" si="100"/>
        <v>9</v>
      </c>
      <c r="P2127" s="512">
        <f t="shared" si="101"/>
        <v>9</v>
      </c>
      <c r="Q2127" s="498" t="str">
        <f t="shared" si="102"/>
        <v>Gastos_com_Pessoal</v>
      </c>
    </row>
    <row r="2128" spans="1:17" ht="25.5" hidden="1" x14ac:dyDescent="0.2">
      <c r="A2128" s="505">
        <v>6973</v>
      </c>
      <c r="B2128" s="506">
        <v>45174</v>
      </c>
      <c r="C2128" s="536">
        <v>45170</v>
      </c>
      <c r="D2128" s="520" t="s">
        <v>176</v>
      </c>
      <c r="E2128" s="455" t="s">
        <v>280</v>
      </c>
      <c r="F2128" s="460">
        <v>2603.4699999999998</v>
      </c>
      <c r="G2128" s="455" t="s">
        <v>8511</v>
      </c>
      <c r="H2128" s="455" t="s">
        <v>419</v>
      </c>
      <c r="I2128" s="461" t="s">
        <v>6795</v>
      </c>
      <c r="J2128" s="531" t="s">
        <v>1046</v>
      </c>
      <c r="K2128" s="425" t="s">
        <v>1188</v>
      </c>
      <c r="L2128" s="511" t="s">
        <v>4137</v>
      </c>
      <c r="M2128" s="465">
        <v>993060206</v>
      </c>
      <c r="N2128" s="608">
        <v>45174</v>
      </c>
      <c r="O2128" s="512">
        <f t="shared" si="100"/>
        <v>9</v>
      </c>
      <c r="P2128" s="512">
        <f t="shared" si="101"/>
        <v>9</v>
      </c>
      <c r="Q2128" s="498" t="str">
        <f t="shared" si="102"/>
        <v>Gastos_com_Pessoal</v>
      </c>
    </row>
    <row r="2129" spans="1:17" ht="25.5" hidden="1" x14ac:dyDescent="0.2">
      <c r="A2129" s="505">
        <v>6974</v>
      </c>
      <c r="B2129" s="506">
        <v>45174</v>
      </c>
      <c r="C2129" s="536">
        <v>45170</v>
      </c>
      <c r="D2129" s="520" t="s">
        <v>176</v>
      </c>
      <c r="E2129" s="455" t="s">
        <v>262</v>
      </c>
      <c r="F2129" s="460">
        <v>904.35</v>
      </c>
      <c r="G2129" s="455" t="s">
        <v>8512</v>
      </c>
      <c r="H2129" s="455" t="s">
        <v>421</v>
      </c>
      <c r="I2129" s="461" t="s">
        <v>3690</v>
      </c>
      <c r="J2129" s="425" t="s">
        <v>704</v>
      </c>
      <c r="K2129" s="425" t="s">
        <v>1188</v>
      </c>
      <c r="L2129" s="511" t="s">
        <v>4137</v>
      </c>
      <c r="M2129" s="465">
        <v>993060206</v>
      </c>
      <c r="N2129" s="608">
        <v>45174</v>
      </c>
      <c r="O2129" s="512">
        <f t="shared" si="100"/>
        <v>9</v>
      </c>
      <c r="P2129" s="512">
        <f t="shared" si="101"/>
        <v>9</v>
      </c>
      <c r="Q2129" s="498" t="str">
        <f t="shared" si="102"/>
        <v>Gastos_com_Pessoal</v>
      </c>
    </row>
    <row r="2130" spans="1:17" ht="25.5" hidden="1" x14ac:dyDescent="0.2">
      <c r="A2130" s="505">
        <v>6975</v>
      </c>
      <c r="B2130" s="506">
        <v>45174</v>
      </c>
      <c r="C2130" s="464">
        <v>45170</v>
      </c>
      <c r="D2130" s="455" t="s">
        <v>176</v>
      </c>
      <c r="E2130" s="455" t="s">
        <v>280</v>
      </c>
      <c r="F2130" s="460">
        <v>2540.79</v>
      </c>
      <c r="G2130" s="455" t="s">
        <v>8513</v>
      </c>
      <c r="H2130" s="455" t="s">
        <v>421</v>
      </c>
      <c r="I2130" s="455" t="s">
        <v>3690</v>
      </c>
      <c r="J2130" s="465" t="s">
        <v>704</v>
      </c>
      <c r="K2130" s="489" t="s">
        <v>1188</v>
      </c>
      <c r="L2130" s="511" t="s">
        <v>4137</v>
      </c>
      <c r="M2130" s="465">
        <v>993060206</v>
      </c>
      <c r="N2130" s="608">
        <v>45174</v>
      </c>
      <c r="O2130" s="512">
        <f t="shared" si="100"/>
        <v>9</v>
      </c>
      <c r="P2130" s="512">
        <f t="shared" si="101"/>
        <v>9</v>
      </c>
      <c r="Q2130" s="498" t="str">
        <f t="shared" si="102"/>
        <v>Gastos_com_Pessoal</v>
      </c>
    </row>
    <row r="2131" spans="1:17" ht="25.5" hidden="1" x14ac:dyDescent="0.2">
      <c r="A2131" s="505">
        <v>6976</v>
      </c>
      <c r="B2131" s="506">
        <v>45174</v>
      </c>
      <c r="C2131" s="464">
        <v>45170</v>
      </c>
      <c r="D2131" s="508" t="s">
        <v>176</v>
      </c>
      <c r="E2131" s="520" t="s">
        <v>262</v>
      </c>
      <c r="F2131" s="460">
        <v>629.16999999999996</v>
      </c>
      <c r="G2131" s="455" t="s">
        <v>8514</v>
      </c>
      <c r="H2131" s="455" t="s">
        <v>302</v>
      </c>
      <c r="I2131" s="461" t="s">
        <v>3748</v>
      </c>
      <c r="J2131" s="425" t="s">
        <v>620</v>
      </c>
      <c r="K2131" s="489" t="s">
        <v>1188</v>
      </c>
      <c r="L2131" s="511" t="s">
        <v>4137</v>
      </c>
      <c r="M2131" s="465">
        <v>993060206</v>
      </c>
      <c r="N2131" s="608">
        <v>45174</v>
      </c>
      <c r="O2131" s="512">
        <f t="shared" si="100"/>
        <v>9</v>
      </c>
      <c r="P2131" s="512">
        <f t="shared" si="101"/>
        <v>9</v>
      </c>
      <c r="Q2131" s="498" t="str">
        <f t="shared" si="102"/>
        <v>Gastos_com_Pessoal</v>
      </c>
    </row>
    <row r="2132" spans="1:17" ht="25.5" hidden="1" x14ac:dyDescent="0.2">
      <c r="A2132" s="505">
        <v>6977</v>
      </c>
      <c r="B2132" s="506">
        <v>45174</v>
      </c>
      <c r="C2132" s="464">
        <v>45170</v>
      </c>
      <c r="D2132" s="508" t="s">
        <v>176</v>
      </c>
      <c r="E2132" s="455" t="s">
        <v>280</v>
      </c>
      <c r="F2132" s="460">
        <v>1857.04</v>
      </c>
      <c r="G2132" s="455" t="s">
        <v>8509</v>
      </c>
      <c r="H2132" s="455" t="s">
        <v>302</v>
      </c>
      <c r="I2132" s="461" t="s">
        <v>3748</v>
      </c>
      <c r="J2132" s="425" t="s">
        <v>620</v>
      </c>
      <c r="K2132" s="489" t="s">
        <v>1188</v>
      </c>
      <c r="L2132" s="511" t="s">
        <v>4137</v>
      </c>
      <c r="M2132" s="465">
        <v>993060206</v>
      </c>
      <c r="N2132" s="608">
        <v>45174</v>
      </c>
      <c r="O2132" s="512">
        <f t="shared" si="100"/>
        <v>9</v>
      </c>
      <c r="P2132" s="512">
        <f t="shared" si="101"/>
        <v>9</v>
      </c>
      <c r="Q2132" s="498" t="str">
        <f t="shared" si="102"/>
        <v>Gastos_com_Pessoal</v>
      </c>
    </row>
    <row r="2133" spans="1:17" ht="25.5" hidden="1" x14ac:dyDescent="0.2">
      <c r="A2133" s="505">
        <v>6978</v>
      </c>
      <c r="B2133" s="506">
        <v>45174</v>
      </c>
      <c r="C2133" s="464">
        <v>45170</v>
      </c>
      <c r="D2133" s="508" t="s">
        <v>176</v>
      </c>
      <c r="E2133" s="455" t="s">
        <v>262</v>
      </c>
      <c r="F2133" s="460">
        <v>868.24</v>
      </c>
      <c r="G2133" s="455" t="s">
        <v>8515</v>
      </c>
      <c r="H2133" s="455" t="s">
        <v>423</v>
      </c>
      <c r="I2133" s="461" t="s">
        <v>8516</v>
      </c>
      <c r="J2133" s="425" t="s">
        <v>850</v>
      </c>
      <c r="K2133" s="489" t="s">
        <v>1188</v>
      </c>
      <c r="L2133" s="511" t="s">
        <v>4137</v>
      </c>
      <c r="M2133" s="465">
        <v>993060206</v>
      </c>
      <c r="N2133" s="608">
        <v>45174</v>
      </c>
      <c r="O2133" s="512">
        <f t="shared" si="100"/>
        <v>9</v>
      </c>
      <c r="P2133" s="512">
        <f t="shared" si="101"/>
        <v>9</v>
      </c>
      <c r="Q2133" s="498" t="str">
        <f t="shared" si="102"/>
        <v>Gastos_com_Pessoal</v>
      </c>
    </row>
    <row r="2134" spans="1:17" ht="25.5" hidden="1" x14ac:dyDescent="0.2">
      <c r="A2134" s="505">
        <v>6979</v>
      </c>
      <c r="B2134" s="506">
        <v>45174</v>
      </c>
      <c r="C2134" s="464">
        <v>45170</v>
      </c>
      <c r="D2134" s="508" t="s">
        <v>176</v>
      </c>
      <c r="E2134" s="520" t="s">
        <v>280</v>
      </c>
      <c r="F2134" s="460">
        <v>2454.06</v>
      </c>
      <c r="G2134" s="520" t="s">
        <v>8517</v>
      </c>
      <c r="H2134" s="455" t="s">
        <v>423</v>
      </c>
      <c r="I2134" s="461" t="s">
        <v>8516</v>
      </c>
      <c r="J2134" s="425" t="s">
        <v>850</v>
      </c>
      <c r="K2134" s="489" t="s">
        <v>1188</v>
      </c>
      <c r="L2134" s="511" t="s">
        <v>4137</v>
      </c>
      <c r="M2134" s="465">
        <v>993060206</v>
      </c>
      <c r="N2134" s="608">
        <v>45174</v>
      </c>
      <c r="O2134" s="512">
        <f t="shared" si="100"/>
        <v>9</v>
      </c>
      <c r="P2134" s="512">
        <f t="shared" si="101"/>
        <v>9</v>
      </c>
      <c r="Q2134" s="498" t="str">
        <f t="shared" si="102"/>
        <v>Gastos_com_Pessoal</v>
      </c>
    </row>
    <row r="2135" spans="1:17" ht="25.5" hidden="1" x14ac:dyDescent="0.2">
      <c r="A2135" s="505">
        <v>6980</v>
      </c>
      <c r="B2135" s="506">
        <v>45174</v>
      </c>
      <c r="C2135" s="464">
        <v>45170</v>
      </c>
      <c r="D2135" s="508" t="s">
        <v>176</v>
      </c>
      <c r="E2135" s="455" t="s">
        <v>262</v>
      </c>
      <c r="F2135" s="460">
        <v>719.87</v>
      </c>
      <c r="G2135" s="455" t="s">
        <v>8518</v>
      </c>
      <c r="H2135" s="455" t="s">
        <v>423</v>
      </c>
      <c r="I2135" s="461" t="s">
        <v>8519</v>
      </c>
      <c r="J2135" s="425" t="s">
        <v>821</v>
      </c>
      <c r="K2135" s="489" t="s">
        <v>1188</v>
      </c>
      <c r="L2135" s="511" t="s">
        <v>4137</v>
      </c>
      <c r="M2135" s="465">
        <v>993060206</v>
      </c>
      <c r="N2135" s="608">
        <v>45174</v>
      </c>
      <c r="O2135" s="512">
        <f t="shared" si="100"/>
        <v>9</v>
      </c>
      <c r="P2135" s="512">
        <f t="shared" si="101"/>
        <v>9</v>
      </c>
      <c r="Q2135" s="498" t="str">
        <f t="shared" si="102"/>
        <v>Gastos_com_Pessoal</v>
      </c>
    </row>
    <row r="2136" spans="1:17" ht="25.5" hidden="1" x14ac:dyDescent="0.2">
      <c r="A2136" s="505">
        <v>6981</v>
      </c>
      <c r="B2136" s="506">
        <v>45174</v>
      </c>
      <c r="C2136" s="464">
        <v>45170</v>
      </c>
      <c r="D2136" s="508" t="s">
        <v>176</v>
      </c>
      <c r="E2136" s="455" t="s">
        <v>280</v>
      </c>
      <c r="F2136" s="460">
        <v>2116.17</v>
      </c>
      <c r="G2136" s="455" t="s">
        <v>8520</v>
      </c>
      <c r="H2136" s="455" t="s">
        <v>423</v>
      </c>
      <c r="I2136" s="461" t="s">
        <v>8519</v>
      </c>
      <c r="J2136" s="425" t="s">
        <v>821</v>
      </c>
      <c r="K2136" s="489" t="s">
        <v>1188</v>
      </c>
      <c r="L2136" s="511" t="s">
        <v>4137</v>
      </c>
      <c r="M2136" s="465">
        <v>993060206</v>
      </c>
      <c r="N2136" s="608">
        <v>45174</v>
      </c>
      <c r="O2136" s="512">
        <f t="shared" si="100"/>
        <v>9</v>
      </c>
      <c r="P2136" s="512">
        <f t="shared" si="101"/>
        <v>9</v>
      </c>
      <c r="Q2136" s="498" t="str">
        <f t="shared" si="102"/>
        <v>Gastos_com_Pessoal</v>
      </c>
    </row>
    <row r="2137" spans="1:17" ht="25.5" hidden="1" x14ac:dyDescent="0.2">
      <c r="A2137" s="505">
        <v>6982</v>
      </c>
      <c r="B2137" s="506">
        <v>45174</v>
      </c>
      <c r="C2137" s="464">
        <v>45170</v>
      </c>
      <c r="D2137" s="508" t="s">
        <v>176</v>
      </c>
      <c r="E2137" s="455" t="s">
        <v>262</v>
      </c>
      <c r="F2137" s="460">
        <v>1299.76</v>
      </c>
      <c r="G2137" s="455" t="s">
        <v>8521</v>
      </c>
      <c r="H2137" s="455" t="s">
        <v>419</v>
      </c>
      <c r="I2137" s="461" t="s">
        <v>8522</v>
      </c>
      <c r="J2137" s="425" t="s">
        <v>1051</v>
      </c>
      <c r="K2137" s="489" t="s">
        <v>1188</v>
      </c>
      <c r="L2137" s="511" t="s">
        <v>4137</v>
      </c>
      <c r="M2137" s="465">
        <v>993060206</v>
      </c>
      <c r="N2137" s="608">
        <v>45174</v>
      </c>
      <c r="O2137" s="512">
        <f t="shared" si="100"/>
        <v>9</v>
      </c>
      <c r="P2137" s="512">
        <f t="shared" si="101"/>
        <v>9</v>
      </c>
      <c r="Q2137" s="498" t="str">
        <f t="shared" si="102"/>
        <v>Gastos_com_Pessoal</v>
      </c>
    </row>
    <row r="2138" spans="1:17" ht="25.5" hidden="1" x14ac:dyDescent="0.2">
      <c r="A2138" s="505">
        <v>6983</v>
      </c>
      <c r="B2138" s="506">
        <v>45174</v>
      </c>
      <c r="C2138" s="464">
        <v>45170</v>
      </c>
      <c r="D2138" s="508" t="s">
        <v>176</v>
      </c>
      <c r="E2138" s="455" t="s">
        <v>280</v>
      </c>
      <c r="F2138" s="460">
        <v>3354.48</v>
      </c>
      <c r="G2138" s="455" t="s">
        <v>8523</v>
      </c>
      <c r="H2138" s="455" t="s">
        <v>419</v>
      </c>
      <c r="I2138" s="461" t="s">
        <v>8522</v>
      </c>
      <c r="J2138" s="425" t="s">
        <v>1051</v>
      </c>
      <c r="K2138" s="489" t="s">
        <v>1188</v>
      </c>
      <c r="L2138" s="511" t="s">
        <v>4137</v>
      </c>
      <c r="M2138" s="465">
        <v>993060206</v>
      </c>
      <c r="N2138" s="608">
        <v>45174</v>
      </c>
      <c r="O2138" s="512">
        <f t="shared" si="100"/>
        <v>9</v>
      </c>
      <c r="P2138" s="512">
        <f t="shared" si="101"/>
        <v>9</v>
      </c>
      <c r="Q2138" s="498" t="str">
        <f t="shared" si="102"/>
        <v>Gastos_com_Pessoal</v>
      </c>
    </row>
    <row r="2139" spans="1:17" ht="25.5" hidden="1" x14ac:dyDescent="0.2">
      <c r="A2139" s="505">
        <v>6984</v>
      </c>
      <c r="B2139" s="506">
        <v>45174</v>
      </c>
      <c r="C2139" s="464">
        <v>45170</v>
      </c>
      <c r="D2139" s="508" t="s">
        <v>176</v>
      </c>
      <c r="E2139" s="455" t="s">
        <v>262</v>
      </c>
      <c r="F2139" s="460">
        <v>731.71</v>
      </c>
      <c r="G2139" s="455" t="s">
        <v>8524</v>
      </c>
      <c r="H2139" s="455" t="s">
        <v>423</v>
      </c>
      <c r="I2139" s="510" t="s">
        <v>7859</v>
      </c>
      <c r="J2139" s="425" t="s">
        <v>682</v>
      </c>
      <c r="K2139" s="489" t="s">
        <v>1188</v>
      </c>
      <c r="L2139" s="511" t="s">
        <v>4137</v>
      </c>
      <c r="M2139" s="465">
        <v>993060206</v>
      </c>
      <c r="N2139" s="608">
        <v>45174</v>
      </c>
      <c r="O2139" s="512">
        <f t="shared" si="100"/>
        <v>9</v>
      </c>
      <c r="P2139" s="512">
        <f t="shared" si="101"/>
        <v>9</v>
      </c>
      <c r="Q2139" s="498" t="str">
        <f t="shared" si="102"/>
        <v>Gastos_com_Pessoal</v>
      </c>
    </row>
    <row r="2140" spans="1:17" ht="25.5" hidden="1" x14ac:dyDescent="0.2">
      <c r="A2140" s="505">
        <v>6985</v>
      </c>
      <c r="B2140" s="506">
        <v>45174</v>
      </c>
      <c r="C2140" s="464">
        <v>45170</v>
      </c>
      <c r="D2140" s="508" t="s">
        <v>176</v>
      </c>
      <c r="E2140" s="455" t="s">
        <v>280</v>
      </c>
      <c r="F2140" s="460">
        <v>2148.38</v>
      </c>
      <c r="G2140" s="455" t="s">
        <v>8525</v>
      </c>
      <c r="H2140" s="455" t="s">
        <v>423</v>
      </c>
      <c r="I2140" s="510" t="s">
        <v>7859</v>
      </c>
      <c r="J2140" s="425" t="s">
        <v>682</v>
      </c>
      <c r="K2140" s="489" t="s">
        <v>1188</v>
      </c>
      <c r="L2140" s="511" t="s">
        <v>4137</v>
      </c>
      <c r="M2140" s="465">
        <v>993060206</v>
      </c>
      <c r="N2140" s="608">
        <v>45174</v>
      </c>
      <c r="O2140" s="512">
        <f t="shared" si="100"/>
        <v>9</v>
      </c>
      <c r="P2140" s="512">
        <f t="shared" si="101"/>
        <v>9</v>
      </c>
      <c r="Q2140" s="498" t="str">
        <f t="shared" si="102"/>
        <v>Gastos_com_Pessoal</v>
      </c>
    </row>
    <row r="2141" spans="1:17" ht="36" hidden="1" x14ac:dyDescent="0.2">
      <c r="A2141" s="505">
        <v>6986</v>
      </c>
      <c r="B2141" s="506">
        <v>45174</v>
      </c>
      <c r="C2141" s="464">
        <v>45170</v>
      </c>
      <c r="D2141" s="508" t="s">
        <v>264</v>
      </c>
      <c r="E2141" s="455" t="s">
        <v>293</v>
      </c>
      <c r="F2141" s="460">
        <v>75</v>
      </c>
      <c r="G2141" s="455" t="s">
        <v>8239</v>
      </c>
      <c r="H2141" s="455" t="s">
        <v>422</v>
      </c>
      <c r="I2141" s="461" t="s">
        <v>8526</v>
      </c>
      <c r="J2141" s="425" t="s">
        <v>895</v>
      </c>
      <c r="K2141" s="489" t="s">
        <v>1188</v>
      </c>
      <c r="L2141" s="511" t="s">
        <v>4137</v>
      </c>
      <c r="M2141" s="465">
        <v>993060206</v>
      </c>
      <c r="N2141" s="608">
        <v>45174</v>
      </c>
      <c r="O2141" s="512">
        <f t="shared" si="100"/>
        <v>9</v>
      </c>
      <c r="P2141" s="512">
        <f t="shared" si="101"/>
        <v>9</v>
      </c>
      <c r="Q2141" s="498" t="str">
        <f t="shared" si="102"/>
        <v>Gastos_Gerais</v>
      </c>
    </row>
    <row r="2142" spans="1:17" ht="36" hidden="1" x14ac:dyDescent="0.2">
      <c r="A2142" s="505">
        <v>6987</v>
      </c>
      <c r="B2142" s="506">
        <v>45174</v>
      </c>
      <c r="C2142" s="464">
        <v>45170</v>
      </c>
      <c r="D2142" s="508" t="s">
        <v>264</v>
      </c>
      <c r="E2142" s="455" t="s">
        <v>293</v>
      </c>
      <c r="F2142" s="460">
        <v>75</v>
      </c>
      <c r="G2142" s="455" t="s">
        <v>8527</v>
      </c>
      <c r="H2142" s="455" t="s">
        <v>422</v>
      </c>
      <c r="I2142" s="461" t="s">
        <v>8528</v>
      </c>
      <c r="J2142" s="425" t="s">
        <v>888</v>
      </c>
      <c r="K2142" s="489" t="s">
        <v>1188</v>
      </c>
      <c r="L2142" s="511" t="s">
        <v>4137</v>
      </c>
      <c r="M2142" s="465">
        <v>993060206</v>
      </c>
      <c r="N2142" s="608">
        <v>45174</v>
      </c>
      <c r="O2142" s="512">
        <f t="shared" si="100"/>
        <v>9</v>
      </c>
      <c r="P2142" s="512">
        <f t="shared" si="101"/>
        <v>9</v>
      </c>
      <c r="Q2142" s="498" t="str">
        <f t="shared" si="102"/>
        <v>Gastos_Gerais</v>
      </c>
    </row>
    <row r="2143" spans="1:17" ht="36" hidden="1" x14ac:dyDescent="0.2">
      <c r="A2143" s="505">
        <v>6988</v>
      </c>
      <c r="B2143" s="506">
        <v>45174</v>
      </c>
      <c r="C2143" s="464">
        <v>45170</v>
      </c>
      <c r="D2143" s="508" t="s">
        <v>264</v>
      </c>
      <c r="E2143" s="455" t="s">
        <v>293</v>
      </c>
      <c r="F2143" s="460">
        <v>150</v>
      </c>
      <c r="G2143" s="455" t="s">
        <v>8529</v>
      </c>
      <c r="H2143" s="455" t="s">
        <v>1032</v>
      </c>
      <c r="I2143" s="461" t="s">
        <v>8530</v>
      </c>
      <c r="J2143" s="425" t="s">
        <v>478</v>
      </c>
      <c r="K2143" s="489" t="s">
        <v>1188</v>
      </c>
      <c r="L2143" s="511" t="s">
        <v>4137</v>
      </c>
      <c r="M2143" s="465">
        <v>993060206</v>
      </c>
      <c r="N2143" s="608">
        <v>45174</v>
      </c>
      <c r="O2143" s="512">
        <f t="shared" si="100"/>
        <v>9</v>
      </c>
      <c r="P2143" s="512">
        <f t="shared" si="101"/>
        <v>9</v>
      </c>
      <c r="Q2143" s="498" t="str">
        <f t="shared" si="102"/>
        <v>Gastos_Gerais</v>
      </c>
    </row>
    <row r="2144" spans="1:17" ht="36" hidden="1" x14ac:dyDescent="0.2">
      <c r="A2144" s="505">
        <v>6989</v>
      </c>
      <c r="B2144" s="506">
        <v>45174</v>
      </c>
      <c r="C2144" s="464">
        <v>45170</v>
      </c>
      <c r="D2144" s="508" t="s">
        <v>264</v>
      </c>
      <c r="E2144" s="455" t="s">
        <v>293</v>
      </c>
      <c r="F2144" s="460">
        <v>75</v>
      </c>
      <c r="G2144" s="455" t="s">
        <v>8531</v>
      </c>
      <c r="H2144" s="455" t="s">
        <v>422</v>
      </c>
      <c r="I2144" s="510" t="s">
        <v>6710</v>
      </c>
      <c r="J2144" s="522" t="s">
        <v>6711</v>
      </c>
      <c r="K2144" s="489" t="s">
        <v>1188</v>
      </c>
      <c r="L2144" s="511" t="s">
        <v>4137</v>
      </c>
      <c r="M2144" s="465">
        <v>993060206</v>
      </c>
      <c r="N2144" s="608">
        <v>45174</v>
      </c>
      <c r="O2144" s="512">
        <f t="shared" si="100"/>
        <v>9</v>
      </c>
      <c r="P2144" s="512">
        <f t="shared" si="101"/>
        <v>9</v>
      </c>
      <c r="Q2144" s="498" t="str">
        <f t="shared" si="102"/>
        <v>Gastos_Gerais</v>
      </c>
    </row>
    <row r="2145" spans="1:17" ht="25.5" hidden="1" x14ac:dyDescent="0.2">
      <c r="A2145" s="505">
        <v>6990</v>
      </c>
      <c r="B2145" s="506">
        <v>45174</v>
      </c>
      <c r="C2145" s="464">
        <v>45170</v>
      </c>
      <c r="D2145" s="508" t="s">
        <v>176</v>
      </c>
      <c r="E2145" s="455" t="s">
        <v>262</v>
      </c>
      <c r="F2145" s="460">
        <v>731.71</v>
      </c>
      <c r="G2145" s="455" t="s">
        <v>8532</v>
      </c>
      <c r="H2145" s="461" t="s">
        <v>414</v>
      </c>
      <c r="I2145" s="461" t="s">
        <v>8533</v>
      </c>
      <c r="J2145" s="425" t="s">
        <v>1067</v>
      </c>
      <c r="K2145" s="489" t="s">
        <v>1188</v>
      </c>
      <c r="L2145" s="511" t="s">
        <v>4137</v>
      </c>
      <c r="M2145" s="465">
        <v>993060206</v>
      </c>
      <c r="N2145" s="608">
        <v>45174</v>
      </c>
      <c r="O2145" s="512">
        <f t="shared" si="100"/>
        <v>9</v>
      </c>
      <c r="P2145" s="512">
        <f t="shared" si="101"/>
        <v>9</v>
      </c>
      <c r="Q2145" s="498" t="str">
        <f t="shared" si="102"/>
        <v>Gastos_com_Pessoal</v>
      </c>
    </row>
    <row r="2146" spans="1:17" ht="25.5" hidden="1" x14ac:dyDescent="0.2">
      <c r="A2146" s="505">
        <v>6991</v>
      </c>
      <c r="B2146" s="506">
        <v>45174</v>
      </c>
      <c r="C2146" s="464">
        <v>45170</v>
      </c>
      <c r="D2146" s="508" t="s">
        <v>176</v>
      </c>
      <c r="E2146" s="455" t="s">
        <v>280</v>
      </c>
      <c r="F2146" s="460">
        <v>1362.59</v>
      </c>
      <c r="G2146" s="455" t="s">
        <v>8534</v>
      </c>
      <c r="H2146" s="461" t="s">
        <v>414</v>
      </c>
      <c r="I2146" s="461" t="s">
        <v>8533</v>
      </c>
      <c r="J2146" s="425" t="s">
        <v>1067</v>
      </c>
      <c r="K2146" s="489" t="s">
        <v>1188</v>
      </c>
      <c r="L2146" s="511" t="s">
        <v>4137</v>
      </c>
      <c r="M2146" s="465">
        <v>993060206</v>
      </c>
      <c r="N2146" s="608">
        <v>45174</v>
      </c>
      <c r="O2146" s="512">
        <f t="shared" si="100"/>
        <v>9</v>
      </c>
      <c r="P2146" s="512">
        <f t="shared" si="101"/>
        <v>9</v>
      </c>
      <c r="Q2146" s="498" t="str">
        <f t="shared" si="102"/>
        <v>Gastos_com_Pessoal</v>
      </c>
    </row>
    <row r="2147" spans="1:17" ht="25.5" hidden="1" x14ac:dyDescent="0.2">
      <c r="A2147" s="505">
        <v>6992</v>
      </c>
      <c r="B2147" s="506">
        <v>45174</v>
      </c>
      <c r="C2147" s="464">
        <v>45139</v>
      </c>
      <c r="D2147" s="508" t="s">
        <v>176</v>
      </c>
      <c r="E2147" s="455" t="s">
        <v>1</v>
      </c>
      <c r="F2147" s="460">
        <v>1324</v>
      </c>
      <c r="G2147" s="520" t="s">
        <v>8535</v>
      </c>
      <c r="H2147" s="455" t="s">
        <v>421</v>
      </c>
      <c r="I2147" s="461" t="s">
        <v>5804</v>
      </c>
      <c r="J2147" s="425" t="s">
        <v>1014</v>
      </c>
      <c r="K2147" s="489" t="s">
        <v>1188</v>
      </c>
      <c r="L2147" s="465" t="s">
        <v>1188</v>
      </c>
      <c r="M2147" s="465" t="s">
        <v>425</v>
      </c>
      <c r="N2147" s="608">
        <v>45174</v>
      </c>
      <c r="O2147" s="512">
        <f t="shared" si="100"/>
        <v>9</v>
      </c>
      <c r="P2147" s="512">
        <f t="shared" si="101"/>
        <v>8</v>
      </c>
      <c r="Q2147" s="498" t="str">
        <f t="shared" si="102"/>
        <v>Gastos_com_Pessoal</v>
      </c>
    </row>
    <row r="2148" spans="1:17" hidden="1" x14ac:dyDescent="0.2">
      <c r="A2148" s="505">
        <v>6993</v>
      </c>
      <c r="B2148" s="506">
        <v>45174</v>
      </c>
      <c r="C2148" s="464">
        <v>45139</v>
      </c>
      <c r="D2148" s="508" t="s">
        <v>264</v>
      </c>
      <c r="E2148" s="455" t="s">
        <v>290</v>
      </c>
      <c r="F2148" s="460">
        <v>360</v>
      </c>
      <c r="G2148" s="455" t="s">
        <v>8536</v>
      </c>
      <c r="H2148" s="455" t="s">
        <v>493</v>
      </c>
      <c r="I2148" s="461" t="s">
        <v>8537</v>
      </c>
      <c r="J2148" s="425" t="s">
        <v>8538</v>
      </c>
      <c r="K2148" s="489" t="s">
        <v>1157</v>
      </c>
      <c r="L2148" s="465" t="s">
        <v>32</v>
      </c>
      <c r="M2148" s="465">
        <v>813</v>
      </c>
      <c r="N2148" s="608">
        <v>45169</v>
      </c>
      <c r="O2148" s="512">
        <f t="shared" si="100"/>
        <v>9</v>
      </c>
      <c r="P2148" s="512">
        <f t="shared" si="101"/>
        <v>8</v>
      </c>
      <c r="Q2148" s="498" t="str">
        <f t="shared" si="102"/>
        <v>Gastos_Gerais</v>
      </c>
    </row>
    <row r="2149" spans="1:17" ht="24" hidden="1" x14ac:dyDescent="0.2">
      <c r="A2149" s="505">
        <v>6994</v>
      </c>
      <c r="B2149" s="506">
        <v>45174</v>
      </c>
      <c r="C2149" s="536">
        <v>45170</v>
      </c>
      <c r="D2149" s="508" t="s">
        <v>264</v>
      </c>
      <c r="E2149" s="520" t="s">
        <v>290</v>
      </c>
      <c r="F2149" s="460">
        <v>100</v>
      </c>
      <c r="G2149" s="510" t="s">
        <v>8539</v>
      </c>
      <c r="H2149" s="455" t="s">
        <v>493</v>
      </c>
      <c r="I2149" s="461" t="s">
        <v>8537</v>
      </c>
      <c r="J2149" s="425" t="s">
        <v>8538</v>
      </c>
      <c r="K2149" s="489" t="s">
        <v>1157</v>
      </c>
      <c r="L2149" s="465" t="s">
        <v>32</v>
      </c>
      <c r="M2149" s="465">
        <v>64</v>
      </c>
      <c r="N2149" s="608">
        <v>45173</v>
      </c>
      <c r="O2149" s="512">
        <f t="shared" si="100"/>
        <v>9</v>
      </c>
      <c r="P2149" s="512">
        <f t="shared" si="101"/>
        <v>9</v>
      </c>
      <c r="Q2149" s="498" t="str">
        <f t="shared" si="102"/>
        <v>Gastos_Gerais</v>
      </c>
    </row>
    <row r="2150" spans="1:17" hidden="1" x14ac:dyDescent="0.2">
      <c r="A2150" s="505">
        <v>6995</v>
      </c>
      <c r="B2150" s="506">
        <v>45174</v>
      </c>
      <c r="C2150" s="536">
        <v>45170</v>
      </c>
      <c r="D2150" s="508" t="s">
        <v>264</v>
      </c>
      <c r="E2150" s="520" t="s">
        <v>81</v>
      </c>
      <c r="F2150" s="460">
        <v>4500</v>
      </c>
      <c r="G2150" s="510" t="s">
        <v>1313</v>
      </c>
      <c r="H2150" s="455" t="s">
        <v>414</v>
      </c>
      <c r="I2150" s="461" t="s">
        <v>1290</v>
      </c>
      <c r="J2150" s="425" t="s">
        <v>1291</v>
      </c>
      <c r="K2150" s="489" t="s">
        <v>1157</v>
      </c>
      <c r="L2150" s="465" t="s">
        <v>32</v>
      </c>
      <c r="M2150" s="465">
        <v>2154943</v>
      </c>
      <c r="N2150" s="608">
        <v>45175</v>
      </c>
      <c r="O2150" s="512">
        <f t="shared" si="100"/>
        <v>9</v>
      </c>
      <c r="P2150" s="512">
        <f t="shared" si="101"/>
        <v>9</v>
      </c>
      <c r="Q2150" s="498" t="str">
        <f t="shared" si="102"/>
        <v>Gastos_Gerais</v>
      </c>
    </row>
    <row r="2151" spans="1:17" ht="24" hidden="1" x14ac:dyDescent="0.2">
      <c r="A2151" s="505">
        <v>6996</v>
      </c>
      <c r="B2151" s="506">
        <v>45174</v>
      </c>
      <c r="C2151" s="536">
        <v>45170</v>
      </c>
      <c r="D2151" s="508" t="s">
        <v>264</v>
      </c>
      <c r="E2151" s="520" t="s">
        <v>81</v>
      </c>
      <c r="F2151" s="460">
        <v>2500</v>
      </c>
      <c r="G2151" s="510" t="s">
        <v>2016</v>
      </c>
      <c r="H2151" s="455" t="s">
        <v>416</v>
      </c>
      <c r="I2151" s="461" t="s">
        <v>1290</v>
      </c>
      <c r="J2151" s="425" t="s">
        <v>1291</v>
      </c>
      <c r="K2151" s="489" t="s">
        <v>1157</v>
      </c>
      <c r="L2151" s="465" t="s">
        <v>32</v>
      </c>
      <c r="M2151" s="465">
        <v>2155033</v>
      </c>
      <c r="N2151" s="608">
        <v>45175</v>
      </c>
      <c r="O2151" s="512">
        <f t="shared" si="100"/>
        <v>9</v>
      </c>
      <c r="P2151" s="512">
        <f t="shared" si="101"/>
        <v>9</v>
      </c>
      <c r="Q2151" s="498" t="str">
        <f t="shared" si="102"/>
        <v>Gastos_Gerais</v>
      </c>
    </row>
    <row r="2152" spans="1:17" hidden="1" x14ac:dyDescent="0.2">
      <c r="A2152" s="505">
        <v>6997</v>
      </c>
      <c r="B2152" s="506">
        <v>45174</v>
      </c>
      <c r="C2152" s="536">
        <v>45170</v>
      </c>
      <c r="D2152" s="508" t="s">
        <v>264</v>
      </c>
      <c r="E2152" s="520" t="s">
        <v>81</v>
      </c>
      <c r="F2152" s="460">
        <v>2800</v>
      </c>
      <c r="G2152" s="510" t="s">
        <v>1763</v>
      </c>
      <c r="H2152" s="455" t="s">
        <v>1032</v>
      </c>
      <c r="I2152" s="461" t="s">
        <v>1290</v>
      </c>
      <c r="J2152" s="425" t="s">
        <v>1291</v>
      </c>
      <c r="K2152" s="489" t="s">
        <v>1157</v>
      </c>
      <c r="L2152" s="465" t="s">
        <v>32</v>
      </c>
      <c r="M2152" s="465">
        <v>2154937</v>
      </c>
      <c r="N2152" s="608">
        <v>45175</v>
      </c>
      <c r="O2152" s="512">
        <f t="shared" si="100"/>
        <v>9</v>
      </c>
      <c r="P2152" s="512">
        <f t="shared" si="101"/>
        <v>9</v>
      </c>
      <c r="Q2152" s="498" t="str">
        <f t="shared" si="102"/>
        <v>Gastos_Gerais</v>
      </c>
    </row>
    <row r="2153" spans="1:17" ht="24" hidden="1" x14ac:dyDescent="0.2">
      <c r="A2153" s="505">
        <v>6998</v>
      </c>
      <c r="B2153" s="506">
        <v>45174</v>
      </c>
      <c r="C2153" s="536">
        <v>45170</v>
      </c>
      <c r="D2153" s="508" t="s">
        <v>264</v>
      </c>
      <c r="E2153" s="520" t="s">
        <v>81</v>
      </c>
      <c r="F2153" s="460">
        <v>1900</v>
      </c>
      <c r="G2153" s="510" t="s">
        <v>4125</v>
      </c>
      <c r="H2153" s="455" t="s">
        <v>420</v>
      </c>
      <c r="I2153" s="461" t="s">
        <v>1290</v>
      </c>
      <c r="J2153" s="425" t="s">
        <v>1291</v>
      </c>
      <c r="K2153" s="489" t="s">
        <v>1157</v>
      </c>
      <c r="L2153" s="465" t="s">
        <v>32</v>
      </c>
      <c r="M2153" s="465">
        <v>2154951</v>
      </c>
      <c r="N2153" s="608">
        <v>45175</v>
      </c>
      <c r="O2153" s="512">
        <f t="shared" si="100"/>
        <v>9</v>
      </c>
      <c r="P2153" s="512">
        <f t="shared" si="101"/>
        <v>9</v>
      </c>
      <c r="Q2153" s="498" t="str">
        <f t="shared" si="102"/>
        <v>Gastos_Gerais</v>
      </c>
    </row>
    <row r="2154" spans="1:17" ht="24" hidden="1" x14ac:dyDescent="0.2">
      <c r="A2154" s="505">
        <v>6999</v>
      </c>
      <c r="B2154" s="506">
        <v>45174</v>
      </c>
      <c r="C2154" s="536">
        <v>45170</v>
      </c>
      <c r="D2154" s="508" t="s">
        <v>264</v>
      </c>
      <c r="E2154" s="520" t="s">
        <v>81</v>
      </c>
      <c r="F2154" s="460">
        <v>4600</v>
      </c>
      <c r="G2154" s="510" t="s">
        <v>1289</v>
      </c>
      <c r="H2154" s="455" t="s">
        <v>419</v>
      </c>
      <c r="I2154" s="461" t="s">
        <v>1290</v>
      </c>
      <c r="J2154" s="425" t="s">
        <v>1291</v>
      </c>
      <c r="K2154" s="489" t="s">
        <v>1157</v>
      </c>
      <c r="L2154" s="465" t="s">
        <v>32</v>
      </c>
      <c r="M2154" s="465">
        <v>2154964</v>
      </c>
      <c r="N2154" s="608">
        <v>45175</v>
      </c>
      <c r="O2154" s="512">
        <f t="shared" si="100"/>
        <v>9</v>
      </c>
      <c r="P2154" s="512">
        <f t="shared" si="101"/>
        <v>9</v>
      </c>
      <c r="Q2154" s="498" t="str">
        <f t="shared" si="102"/>
        <v>Gastos_Gerais</v>
      </c>
    </row>
    <row r="2155" spans="1:17" ht="24" hidden="1" x14ac:dyDescent="0.2">
      <c r="A2155" s="505">
        <v>7000</v>
      </c>
      <c r="B2155" s="506">
        <v>45174</v>
      </c>
      <c r="C2155" s="536">
        <v>45170</v>
      </c>
      <c r="D2155" s="508" t="s">
        <v>264</v>
      </c>
      <c r="E2155" s="520" t="s">
        <v>81</v>
      </c>
      <c r="F2155" s="460">
        <v>4300</v>
      </c>
      <c r="G2155" s="510" t="s">
        <v>1735</v>
      </c>
      <c r="H2155" s="455" t="s">
        <v>423</v>
      </c>
      <c r="I2155" s="461" t="s">
        <v>1290</v>
      </c>
      <c r="J2155" s="425" t="s">
        <v>1291</v>
      </c>
      <c r="K2155" s="489" t="s">
        <v>1157</v>
      </c>
      <c r="L2155" s="465" t="s">
        <v>32</v>
      </c>
      <c r="M2155" s="465">
        <v>2155015</v>
      </c>
      <c r="N2155" s="608">
        <v>45175</v>
      </c>
      <c r="O2155" s="512">
        <f t="shared" si="100"/>
        <v>9</v>
      </c>
      <c r="P2155" s="512">
        <f t="shared" si="101"/>
        <v>9</v>
      </c>
      <c r="Q2155" s="498" t="str">
        <f t="shared" si="102"/>
        <v>Gastos_Gerais</v>
      </c>
    </row>
    <row r="2156" spans="1:17" hidden="1" x14ac:dyDescent="0.2">
      <c r="A2156" s="505">
        <v>7001</v>
      </c>
      <c r="B2156" s="506">
        <v>45174</v>
      </c>
      <c r="C2156" s="536">
        <v>45170</v>
      </c>
      <c r="D2156" s="508" t="s">
        <v>264</v>
      </c>
      <c r="E2156" s="520" t="s">
        <v>81</v>
      </c>
      <c r="F2156" s="460">
        <v>2600</v>
      </c>
      <c r="G2156" s="510" t="s">
        <v>1685</v>
      </c>
      <c r="H2156" s="455" t="s">
        <v>493</v>
      </c>
      <c r="I2156" s="461" t="s">
        <v>1290</v>
      </c>
      <c r="J2156" s="425" t="s">
        <v>1291</v>
      </c>
      <c r="K2156" s="489" t="s">
        <v>1157</v>
      </c>
      <c r="L2156" s="465" t="s">
        <v>32</v>
      </c>
      <c r="M2156" s="465">
        <v>2155021</v>
      </c>
      <c r="N2156" s="608">
        <v>45175</v>
      </c>
      <c r="O2156" s="512">
        <f t="shared" si="100"/>
        <v>9</v>
      </c>
      <c r="P2156" s="512">
        <f t="shared" si="101"/>
        <v>9</v>
      </c>
      <c r="Q2156" s="498" t="str">
        <f t="shared" si="102"/>
        <v>Gastos_Gerais</v>
      </c>
    </row>
    <row r="2157" spans="1:17" ht="24" hidden="1" x14ac:dyDescent="0.2">
      <c r="A2157" s="505">
        <v>7002</v>
      </c>
      <c r="B2157" s="506">
        <v>45174</v>
      </c>
      <c r="C2157" s="536">
        <v>45170</v>
      </c>
      <c r="D2157" s="508" t="s">
        <v>264</v>
      </c>
      <c r="E2157" s="520" t="s">
        <v>81</v>
      </c>
      <c r="F2157" s="460">
        <v>3000</v>
      </c>
      <c r="G2157" s="510" t="s">
        <v>1314</v>
      </c>
      <c r="H2157" s="455" t="s">
        <v>421</v>
      </c>
      <c r="I2157" s="461" t="s">
        <v>1290</v>
      </c>
      <c r="J2157" s="425" t="s">
        <v>1291</v>
      </c>
      <c r="K2157" s="489" t="s">
        <v>1157</v>
      </c>
      <c r="L2157" s="465" t="s">
        <v>32</v>
      </c>
      <c r="M2157" s="465">
        <v>2155027</v>
      </c>
      <c r="N2157" s="608">
        <v>45175</v>
      </c>
      <c r="O2157" s="512">
        <f t="shared" si="100"/>
        <v>9</v>
      </c>
      <c r="P2157" s="512">
        <f t="shared" si="101"/>
        <v>9</v>
      </c>
      <c r="Q2157" s="498" t="str">
        <f t="shared" si="102"/>
        <v>Gastos_Gerais</v>
      </c>
    </row>
    <row r="2158" spans="1:17" hidden="1" x14ac:dyDescent="0.2">
      <c r="A2158" s="505">
        <v>7003</v>
      </c>
      <c r="B2158" s="506">
        <v>45174</v>
      </c>
      <c r="C2158" s="536">
        <v>45170</v>
      </c>
      <c r="D2158" s="508" t="s">
        <v>264</v>
      </c>
      <c r="E2158" s="520" t="s">
        <v>81</v>
      </c>
      <c r="F2158" s="460">
        <v>2500</v>
      </c>
      <c r="G2158" s="510" t="s">
        <v>2196</v>
      </c>
      <c r="H2158" s="455" t="s">
        <v>418</v>
      </c>
      <c r="I2158" s="461" t="s">
        <v>1290</v>
      </c>
      <c r="J2158" s="425" t="s">
        <v>1291</v>
      </c>
      <c r="K2158" s="489" t="s">
        <v>1157</v>
      </c>
      <c r="L2158" s="465" t="s">
        <v>32</v>
      </c>
      <c r="M2158" s="465">
        <v>2154927</v>
      </c>
      <c r="N2158" s="608">
        <v>45175</v>
      </c>
      <c r="O2158" s="512">
        <f t="shared" si="100"/>
        <v>9</v>
      </c>
      <c r="P2158" s="512">
        <f t="shared" si="101"/>
        <v>9</v>
      </c>
      <c r="Q2158" s="498" t="str">
        <f t="shared" si="102"/>
        <v>Gastos_Gerais</v>
      </c>
    </row>
    <row r="2159" spans="1:17" ht="24" hidden="1" x14ac:dyDescent="0.2">
      <c r="A2159" s="505">
        <v>7004</v>
      </c>
      <c r="B2159" s="506">
        <v>45174</v>
      </c>
      <c r="C2159" s="536">
        <v>45170</v>
      </c>
      <c r="D2159" s="508" t="s">
        <v>264</v>
      </c>
      <c r="E2159" s="520" t="s">
        <v>81</v>
      </c>
      <c r="F2159" s="460">
        <v>2000</v>
      </c>
      <c r="G2159" s="510" t="s">
        <v>2017</v>
      </c>
      <c r="H2159" s="455" t="s">
        <v>422</v>
      </c>
      <c r="I2159" s="461" t="s">
        <v>1290</v>
      </c>
      <c r="J2159" s="425" t="s">
        <v>1291</v>
      </c>
      <c r="K2159" s="489" t="s">
        <v>1157</v>
      </c>
      <c r="L2159" s="465" t="s">
        <v>32</v>
      </c>
      <c r="M2159" s="465">
        <v>2155044</v>
      </c>
      <c r="N2159" s="608">
        <v>45175</v>
      </c>
      <c r="O2159" s="512">
        <f t="shared" si="100"/>
        <v>9</v>
      </c>
      <c r="P2159" s="512">
        <f t="shared" si="101"/>
        <v>9</v>
      </c>
      <c r="Q2159" s="498" t="str">
        <f t="shared" si="102"/>
        <v>Gastos_Gerais</v>
      </c>
    </row>
    <row r="2160" spans="1:17" ht="24" hidden="1" x14ac:dyDescent="0.2">
      <c r="A2160" s="505">
        <v>7005</v>
      </c>
      <c r="B2160" s="506">
        <v>45174</v>
      </c>
      <c r="C2160" s="536">
        <v>45170</v>
      </c>
      <c r="D2160" s="508" t="s">
        <v>264</v>
      </c>
      <c r="E2160" s="520" t="s">
        <v>81</v>
      </c>
      <c r="F2160" s="460">
        <v>900</v>
      </c>
      <c r="G2160" s="510" t="s">
        <v>2366</v>
      </c>
      <c r="H2160" s="455" t="s">
        <v>302</v>
      </c>
      <c r="I2160" s="461" t="s">
        <v>1290</v>
      </c>
      <c r="J2160" s="425" t="s">
        <v>1291</v>
      </c>
      <c r="K2160" s="489" t="s">
        <v>1157</v>
      </c>
      <c r="L2160" s="465" t="s">
        <v>32</v>
      </c>
      <c r="M2160" s="465">
        <v>2154929</v>
      </c>
      <c r="N2160" s="608">
        <v>45175</v>
      </c>
      <c r="O2160" s="512">
        <f t="shared" si="100"/>
        <v>9</v>
      </c>
      <c r="P2160" s="512">
        <f t="shared" si="101"/>
        <v>9</v>
      </c>
      <c r="Q2160" s="498" t="str">
        <f t="shared" si="102"/>
        <v>Gastos_Gerais</v>
      </c>
    </row>
    <row r="2161" spans="1:17" hidden="1" x14ac:dyDescent="0.2">
      <c r="A2161" s="505">
        <v>7006</v>
      </c>
      <c r="B2161" s="506">
        <v>45175</v>
      </c>
      <c r="C2161" s="536">
        <v>45170</v>
      </c>
      <c r="D2161" s="508" t="s">
        <v>264</v>
      </c>
      <c r="E2161" s="520" t="s">
        <v>0</v>
      </c>
      <c r="F2161" s="460">
        <v>1984</v>
      </c>
      <c r="G2161" s="508" t="s">
        <v>4385</v>
      </c>
      <c r="H2161" s="455" t="s">
        <v>416</v>
      </c>
      <c r="I2161" s="461" t="s">
        <v>7426</v>
      </c>
      <c r="J2161" s="524" t="s">
        <v>2674</v>
      </c>
      <c r="K2161" s="489" t="s">
        <v>1157</v>
      </c>
      <c r="L2161" s="465" t="s">
        <v>32</v>
      </c>
      <c r="M2161" s="465">
        <v>411111</v>
      </c>
      <c r="N2161" s="608">
        <v>45174</v>
      </c>
      <c r="O2161" s="512">
        <f t="shared" si="100"/>
        <v>9</v>
      </c>
      <c r="P2161" s="512">
        <f t="shared" si="101"/>
        <v>9</v>
      </c>
      <c r="Q2161" s="498" t="str">
        <f t="shared" si="102"/>
        <v>Gastos_Gerais</v>
      </c>
    </row>
    <row r="2162" spans="1:17" hidden="1" x14ac:dyDescent="0.2">
      <c r="A2162" s="505">
        <v>7007</v>
      </c>
      <c r="B2162" s="506">
        <v>45175</v>
      </c>
      <c r="C2162" s="536">
        <v>45139</v>
      </c>
      <c r="D2162" s="508" t="s">
        <v>264</v>
      </c>
      <c r="E2162" s="520" t="s">
        <v>177</v>
      </c>
      <c r="F2162" s="460">
        <v>299</v>
      </c>
      <c r="G2162" s="510" t="s">
        <v>177</v>
      </c>
      <c r="H2162" s="455" t="s">
        <v>1032</v>
      </c>
      <c r="I2162" s="461" t="s">
        <v>1535</v>
      </c>
      <c r="J2162" s="425" t="s">
        <v>1536</v>
      </c>
      <c r="K2162" s="489" t="s">
        <v>1157</v>
      </c>
      <c r="L2162" s="465" t="s">
        <v>1157</v>
      </c>
      <c r="M2162" s="465" t="s">
        <v>8540</v>
      </c>
      <c r="N2162" s="608">
        <v>45175</v>
      </c>
      <c r="O2162" s="512">
        <f t="shared" si="100"/>
        <v>9</v>
      </c>
      <c r="P2162" s="512">
        <f t="shared" si="101"/>
        <v>8</v>
      </c>
      <c r="Q2162" s="498" t="str">
        <f t="shared" si="102"/>
        <v>Gastos_Gerais</v>
      </c>
    </row>
    <row r="2163" spans="1:17" ht="24" hidden="1" x14ac:dyDescent="0.2">
      <c r="A2163" s="505">
        <v>7008</v>
      </c>
      <c r="B2163" s="506">
        <v>45175</v>
      </c>
      <c r="C2163" s="536">
        <v>45170</v>
      </c>
      <c r="D2163" s="508" t="s">
        <v>264</v>
      </c>
      <c r="E2163" s="520" t="s">
        <v>390</v>
      </c>
      <c r="F2163" s="460">
        <v>307.8</v>
      </c>
      <c r="G2163" s="510" t="s">
        <v>7870</v>
      </c>
      <c r="H2163" s="455" t="s">
        <v>421</v>
      </c>
      <c r="I2163" s="461" t="s">
        <v>7868</v>
      </c>
      <c r="J2163" s="425" t="s">
        <v>7869</v>
      </c>
      <c r="K2163" s="489" t="s">
        <v>1157</v>
      </c>
      <c r="L2163" s="465" t="s">
        <v>32</v>
      </c>
      <c r="M2163" s="465">
        <v>20232183</v>
      </c>
      <c r="N2163" s="608">
        <v>45174</v>
      </c>
      <c r="O2163" s="512">
        <f t="shared" si="100"/>
        <v>9</v>
      </c>
      <c r="P2163" s="512">
        <f t="shared" si="101"/>
        <v>9</v>
      </c>
      <c r="Q2163" s="498" t="str">
        <f t="shared" si="102"/>
        <v>Gastos_Gerais</v>
      </c>
    </row>
    <row r="2164" spans="1:17" ht="24" hidden="1" x14ac:dyDescent="0.2">
      <c r="A2164" s="505">
        <v>7009</v>
      </c>
      <c r="B2164" s="506">
        <v>45175</v>
      </c>
      <c r="C2164" s="536">
        <v>45170</v>
      </c>
      <c r="D2164" s="508" t="s">
        <v>264</v>
      </c>
      <c r="E2164" s="520" t="s">
        <v>390</v>
      </c>
      <c r="F2164" s="460">
        <v>448</v>
      </c>
      <c r="G2164" s="510" t="s">
        <v>8541</v>
      </c>
      <c r="H2164" s="455" t="s">
        <v>421</v>
      </c>
      <c r="I2164" s="461" t="s">
        <v>7868</v>
      </c>
      <c r="J2164" s="425" t="s">
        <v>7869</v>
      </c>
      <c r="K2164" s="489" t="s">
        <v>1157</v>
      </c>
      <c r="L2164" s="465" t="s">
        <v>32</v>
      </c>
      <c r="M2164" s="465">
        <v>38427</v>
      </c>
      <c r="N2164" s="608">
        <v>45174</v>
      </c>
      <c r="O2164" s="512">
        <f t="shared" si="100"/>
        <v>9</v>
      </c>
      <c r="P2164" s="512">
        <f t="shared" si="101"/>
        <v>9</v>
      </c>
      <c r="Q2164" s="498" t="str">
        <f t="shared" si="102"/>
        <v>Gastos_Gerais</v>
      </c>
    </row>
    <row r="2165" spans="1:17" ht="24" hidden="1" x14ac:dyDescent="0.2">
      <c r="A2165" s="505">
        <v>7010</v>
      </c>
      <c r="B2165" s="506">
        <v>45175</v>
      </c>
      <c r="C2165" s="536">
        <v>45139</v>
      </c>
      <c r="D2165" s="508" t="s">
        <v>264</v>
      </c>
      <c r="E2165" s="520" t="s">
        <v>208</v>
      </c>
      <c r="F2165" s="460">
        <v>369.38</v>
      </c>
      <c r="G2165" s="510" t="s">
        <v>6945</v>
      </c>
      <c r="H2165" s="455" t="s">
        <v>414</v>
      </c>
      <c r="I2165" s="461" t="s">
        <v>8542</v>
      </c>
      <c r="J2165" s="425" t="s">
        <v>3152</v>
      </c>
      <c r="K2165" s="489" t="s">
        <v>1157</v>
      </c>
      <c r="L2165" s="465" t="s">
        <v>32</v>
      </c>
      <c r="M2165" s="465">
        <v>229289</v>
      </c>
      <c r="N2165" s="608">
        <v>45152</v>
      </c>
      <c r="O2165" s="512">
        <f t="shared" si="100"/>
        <v>9</v>
      </c>
      <c r="P2165" s="512">
        <f t="shared" si="101"/>
        <v>8</v>
      </c>
      <c r="Q2165" s="498" t="str">
        <f t="shared" si="102"/>
        <v>Gastos_Gerais</v>
      </c>
    </row>
    <row r="2166" spans="1:17" ht="24" hidden="1" x14ac:dyDescent="0.2">
      <c r="A2166" s="505">
        <v>7011</v>
      </c>
      <c r="B2166" s="506">
        <v>45175</v>
      </c>
      <c r="C2166" s="536">
        <v>45139</v>
      </c>
      <c r="D2166" s="508" t="s">
        <v>264</v>
      </c>
      <c r="E2166" s="520" t="s">
        <v>208</v>
      </c>
      <c r="F2166" s="460">
        <v>232.08</v>
      </c>
      <c r="G2166" s="510" t="s">
        <v>1978</v>
      </c>
      <c r="H2166" s="455" t="s">
        <v>414</v>
      </c>
      <c r="I2166" s="461" t="s">
        <v>8542</v>
      </c>
      <c r="J2166" s="425" t="s">
        <v>3152</v>
      </c>
      <c r="K2166" s="489" t="s">
        <v>1157</v>
      </c>
      <c r="L2166" s="465" t="s">
        <v>32</v>
      </c>
      <c r="M2166" s="465">
        <v>20235982</v>
      </c>
      <c r="N2166" s="608">
        <v>45152</v>
      </c>
      <c r="O2166" s="512">
        <f t="shared" si="100"/>
        <v>9</v>
      </c>
      <c r="P2166" s="512">
        <f t="shared" si="101"/>
        <v>8</v>
      </c>
      <c r="Q2166" s="498" t="str">
        <f t="shared" si="102"/>
        <v>Gastos_Gerais</v>
      </c>
    </row>
    <row r="2167" spans="1:17" hidden="1" x14ac:dyDescent="0.2">
      <c r="A2167" s="505">
        <v>7012</v>
      </c>
      <c r="B2167" s="506">
        <v>45175</v>
      </c>
      <c r="C2167" s="536">
        <v>45108</v>
      </c>
      <c r="D2167" s="508" t="s">
        <v>264</v>
      </c>
      <c r="E2167" s="520" t="s">
        <v>83</v>
      </c>
      <c r="F2167" s="460">
        <v>3183.96</v>
      </c>
      <c r="G2167" s="510" t="s">
        <v>7872</v>
      </c>
      <c r="H2167" s="455" t="s">
        <v>420</v>
      </c>
      <c r="I2167" s="461" t="s">
        <v>7873</v>
      </c>
      <c r="J2167" s="425" t="s">
        <v>2008</v>
      </c>
      <c r="K2167" s="489" t="s">
        <v>1157</v>
      </c>
      <c r="L2167" s="465" t="s">
        <v>1157</v>
      </c>
      <c r="M2167" s="465">
        <v>10132474</v>
      </c>
      <c r="N2167" s="608">
        <v>45175</v>
      </c>
      <c r="O2167" s="512">
        <f t="shared" si="100"/>
        <v>9</v>
      </c>
      <c r="P2167" s="512">
        <f t="shared" si="101"/>
        <v>7</v>
      </c>
      <c r="Q2167" s="498" t="str">
        <f t="shared" si="102"/>
        <v>Gastos_Gerais</v>
      </c>
    </row>
    <row r="2168" spans="1:17" hidden="1" x14ac:dyDescent="0.2">
      <c r="A2168" s="505">
        <v>7013</v>
      </c>
      <c r="B2168" s="506">
        <v>45175</v>
      </c>
      <c r="C2168" s="536">
        <v>45108</v>
      </c>
      <c r="D2168" s="508" t="s">
        <v>264</v>
      </c>
      <c r="E2168" s="520" t="s">
        <v>83</v>
      </c>
      <c r="F2168" s="460">
        <v>4429.4799999999996</v>
      </c>
      <c r="G2168" s="510" t="s">
        <v>7872</v>
      </c>
      <c r="H2168" s="455" t="s">
        <v>414</v>
      </c>
      <c r="I2168" s="461" t="s">
        <v>7873</v>
      </c>
      <c r="J2168" s="425" t="s">
        <v>2008</v>
      </c>
      <c r="K2168" s="489" t="s">
        <v>1157</v>
      </c>
      <c r="L2168" s="465" t="s">
        <v>1157</v>
      </c>
      <c r="M2168" s="465">
        <v>52445581</v>
      </c>
      <c r="N2168" s="608">
        <v>45175</v>
      </c>
      <c r="O2168" s="512">
        <f t="shared" si="100"/>
        <v>9</v>
      </c>
      <c r="P2168" s="512">
        <f t="shared" si="101"/>
        <v>7</v>
      </c>
      <c r="Q2168" s="498" t="str">
        <f t="shared" si="102"/>
        <v>Gastos_Gerais</v>
      </c>
    </row>
    <row r="2169" spans="1:17" hidden="1" x14ac:dyDescent="0.2">
      <c r="A2169" s="505">
        <v>7014</v>
      </c>
      <c r="B2169" s="506">
        <v>45175</v>
      </c>
      <c r="C2169" s="536">
        <v>45108</v>
      </c>
      <c r="D2169" s="508" t="s">
        <v>264</v>
      </c>
      <c r="E2169" s="520" t="s">
        <v>83</v>
      </c>
      <c r="F2169" s="460">
        <v>60.52</v>
      </c>
      <c r="G2169" s="510" t="s">
        <v>7872</v>
      </c>
      <c r="H2169" s="455" t="s">
        <v>423</v>
      </c>
      <c r="I2169" s="461" t="s">
        <v>7873</v>
      </c>
      <c r="J2169" s="425" t="s">
        <v>2008</v>
      </c>
      <c r="K2169" s="489" t="s">
        <v>1157</v>
      </c>
      <c r="L2169" s="465" t="s">
        <v>1157</v>
      </c>
      <c r="M2169" s="465">
        <v>10132400</v>
      </c>
      <c r="N2169" s="608">
        <v>45175</v>
      </c>
      <c r="O2169" s="512">
        <f t="shared" si="100"/>
        <v>9</v>
      </c>
      <c r="P2169" s="512">
        <f t="shared" si="101"/>
        <v>7</v>
      </c>
      <c r="Q2169" s="498" t="str">
        <f t="shared" si="102"/>
        <v>Gastos_Gerais</v>
      </c>
    </row>
    <row r="2170" spans="1:17" hidden="1" x14ac:dyDescent="0.2">
      <c r="A2170" s="505">
        <v>7015</v>
      </c>
      <c r="B2170" s="506">
        <v>45175</v>
      </c>
      <c r="C2170" s="536">
        <v>45108</v>
      </c>
      <c r="D2170" s="508" t="s">
        <v>264</v>
      </c>
      <c r="E2170" s="520" t="s">
        <v>83</v>
      </c>
      <c r="F2170" s="460">
        <v>653.98</v>
      </c>
      <c r="G2170" s="510" t="s">
        <v>7872</v>
      </c>
      <c r="H2170" s="455" t="s">
        <v>416</v>
      </c>
      <c r="I2170" s="461" t="s">
        <v>7873</v>
      </c>
      <c r="J2170" s="425" t="s">
        <v>2008</v>
      </c>
      <c r="K2170" s="489" t="s">
        <v>1157</v>
      </c>
      <c r="L2170" s="465" t="s">
        <v>1157</v>
      </c>
      <c r="M2170" s="465">
        <v>10132430</v>
      </c>
      <c r="N2170" s="608">
        <v>45175</v>
      </c>
      <c r="O2170" s="512">
        <f t="shared" si="100"/>
        <v>9</v>
      </c>
      <c r="P2170" s="512">
        <f t="shared" si="101"/>
        <v>7</v>
      </c>
      <c r="Q2170" s="498" t="str">
        <f t="shared" si="102"/>
        <v>Gastos_Gerais</v>
      </c>
    </row>
    <row r="2171" spans="1:17" ht="36" hidden="1" x14ac:dyDescent="0.2">
      <c r="A2171" s="505">
        <v>7016</v>
      </c>
      <c r="B2171" s="506">
        <v>45175</v>
      </c>
      <c r="C2171" s="536">
        <v>45139</v>
      </c>
      <c r="D2171" s="508" t="s">
        <v>264</v>
      </c>
      <c r="E2171" s="520" t="s">
        <v>136</v>
      </c>
      <c r="F2171" s="460">
        <v>176.97</v>
      </c>
      <c r="G2171" s="510" t="s">
        <v>8543</v>
      </c>
      <c r="H2171" s="455" t="s">
        <v>302</v>
      </c>
      <c r="I2171" s="461" t="s">
        <v>7983</v>
      </c>
      <c r="J2171" s="425" t="s">
        <v>8480</v>
      </c>
      <c r="K2171" s="489" t="s">
        <v>1157</v>
      </c>
      <c r="L2171" s="465" t="s">
        <v>32</v>
      </c>
      <c r="M2171" s="465">
        <v>2816</v>
      </c>
      <c r="N2171" s="608">
        <v>45169</v>
      </c>
      <c r="O2171" s="512">
        <f t="shared" si="100"/>
        <v>9</v>
      </c>
      <c r="P2171" s="512">
        <f t="shared" si="101"/>
        <v>8</v>
      </c>
      <c r="Q2171" s="498" t="str">
        <f t="shared" si="102"/>
        <v>Gastos_Gerais</v>
      </c>
    </row>
    <row r="2172" spans="1:17" ht="24" hidden="1" x14ac:dyDescent="0.2">
      <c r="A2172" s="505">
        <v>7017</v>
      </c>
      <c r="B2172" s="506">
        <v>45175</v>
      </c>
      <c r="C2172" s="536">
        <v>45170</v>
      </c>
      <c r="D2172" s="508" t="s">
        <v>264</v>
      </c>
      <c r="E2172" s="520" t="s">
        <v>0</v>
      </c>
      <c r="F2172" s="460">
        <v>1354.5</v>
      </c>
      <c r="G2172" s="510" t="s">
        <v>6668</v>
      </c>
      <c r="H2172" s="455" t="s">
        <v>419</v>
      </c>
      <c r="I2172" s="461" t="s">
        <v>1570</v>
      </c>
      <c r="J2172" s="425" t="s">
        <v>1571</v>
      </c>
      <c r="K2172" s="489" t="s">
        <v>1157</v>
      </c>
      <c r="L2172" s="465" t="s">
        <v>32</v>
      </c>
      <c r="M2172" s="465">
        <v>38557</v>
      </c>
      <c r="N2172" s="608">
        <v>45170</v>
      </c>
      <c r="O2172" s="512">
        <f t="shared" si="100"/>
        <v>9</v>
      </c>
      <c r="P2172" s="512">
        <f t="shared" si="101"/>
        <v>9</v>
      </c>
      <c r="Q2172" s="498" t="str">
        <f t="shared" si="102"/>
        <v>Gastos_Gerais</v>
      </c>
    </row>
    <row r="2173" spans="1:17" ht="24" hidden="1" x14ac:dyDescent="0.2">
      <c r="A2173" s="505">
        <v>7018</v>
      </c>
      <c r="B2173" s="506">
        <v>45175</v>
      </c>
      <c r="C2173" s="536">
        <v>45170</v>
      </c>
      <c r="D2173" s="508" t="s">
        <v>264</v>
      </c>
      <c r="E2173" s="520" t="s">
        <v>0</v>
      </c>
      <c r="F2173" s="460">
        <v>1889.69</v>
      </c>
      <c r="G2173" s="510" t="s">
        <v>6668</v>
      </c>
      <c r="H2173" s="455" t="s">
        <v>302</v>
      </c>
      <c r="I2173" s="461" t="s">
        <v>1570</v>
      </c>
      <c r="J2173" s="425" t="s">
        <v>1571</v>
      </c>
      <c r="K2173" s="489" t="s">
        <v>1157</v>
      </c>
      <c r="L2173" s="465" t="s">
        <v>32</v>
      </c>
      <c r="M2173" s="465">
        <v>38554</v>
      </c>
      <c r="N2173" s="608">
        <v>45170</v>
      </c>
      <c r="O2173" s="512">
        <f t="shared" si="100"/>
        <v>9</v>
      </c>
      <c r="P2173" s="512">
        <f t="shared" si="101"/>
        <v>9</v>
      </c>
      <c r="Q2173" s="498" t="str">
        <f t="shared" si="102"/>
        <v>Gastos_Gerais</v>
      </c>
    </row>
    <row r="2174" spans="1:17" ht="24" hidden="1" x14ac:dyDescent="0.2">
      <c r="A2174" s="505">
        <v>7019</v>
      </c>
      <c r="B2174" s="506">
        <v>45175</v>
      </c>
      <c r="C2174" s="536">
        <v>45170</v>
      </c>
      <c r="D2174" s="508" t="s">
        <v>264</v>
      </c>
      <c r="E2174" s="520" t="s">
        <v>0</v>
      </c>
      <c r="F2174" s="460">
        <v>749.93</v>
      </c>
      <c r="G2174" s="510" t="s">
        <v>6668</v>
      </c>
      <c r="H2174" s="455" t="s">
        <v>423</v>
      </c>
      <c r="I2174" s="461" t="s">
        <v>1570</v>
      </c>
      <c r="J2174" s="425" t="s">
        <v>1571</v>
      </c>
      <c r="K2174" s="489" t="s">
        <v>1157</v>
      </c>
      <c r="L2174" s="465" t="s">
        <v>32</v>
      </c>
      <c r="M2174" s="465">
        <v>38556</v>
      </c>
      <c r="N2174" s="608">
        <v>45170</v>
      </c>
      <c r="O2174" s="512">
        <f t="shared" si="100"/>
        <v>9</v>
      </c>
      <c r="P2174" s="512">
        <f t="shared" si="101"/>
        <v>9</v>
      </c>
      <c r="Q2174" s="498" t="str">
        <f t="shared" si="102"/>
        <v>Gastos_Gerais</v>
      </c>
    </row>
    <row r="2175" spans="1:17" ht="24" hidden="1" x14ac:dyDescent="0.2">
      <c r="A2175" s="505">
        <v>7020</v>
      </c>
      <c r="B2175" s="506">
        <v>45175</v>
      </c>
      <c r="C2175" s="536">
        <v>45139</v>
      </c>
      <c r="D2175" s="508" t="s">
        <v>264</v>
      </c>
      <c r="E2175" s="520" t="s">
        <v>177</v>
      </c>
      <c r="F2175" s="460">
        <v>739.55</v>
      </c>
      <c r="G2175" s="510" t="s">
        <v>1729</v>
      </c>
      <c r="H2175" s="455" t="s">
        <v>421</v>
      </c>
      <c r="I2175" s="510" t="s">
        <v>2646</v>
      </c>
      <c r="J2175" s="425" t="s">
        <v>1166</v>
      </c>
      <c r="K2175" s="489" t="s">
        <v>1157</v>
      </c>
      <c r="L2175" s="465" t="s">
        <v>1158</v>
      </c>
      <c r="M2175" s="465" t="s">
        <v>8544</v>
      </c>
      <c r="N2175" s="608">
        <v>45175</v>
      </c>
      <c r="O2175" s="512">
        <f t="shared" si="100"/>
        <v>9</v>
      </c>
      <c r="P2175" s="512">
        <f t="shared" si="101"/>
        <v>8</v>
      </c>
      <c r="Q2175" s="498" t="str">
        <f t="shared" si="102"/>
        <v>Gastos_Gerais</v>
      </c>
    </row>
    <row r="2176" spans="1:17" ht="24" hidden="1" x14ac:dyDescent="0.2">
      <c r="A2176" s="505">
        <v>7021</v>
      </c>
      <c r="B2176" s="506">
        <v>45175</v>
      </c>
      <c r="C2176" s="536">
        <v>45139</v>
      </c>
      <c r="D2176" s="508" t="s">
        <v>264</v>
      </c>
      <c r="E2176" s="520" t="s">
        <v>177</v>
      </c>
      <c r="F2176" s="460">
        <v>745.02</v>
      </c>
      <c r="G2176" s="510" t="s">
        <v>1729</v>
      </c>
      <c r="H2176" s="455" t="s">
        <v>419</v>
      </c>
      <c r="I2176" s="510" t="s">
        <v>2646</v>
      </c>
      <c r="J2176" s="425" t="s">
        <v>1166</v>
      </c>
      <c r="K2176" s="489" t="s">
        <v>1157</v>
      </c>
      <c r="L2176" s="465" t="s">
        <v>1158</v>
      </c>
      <c r="M2176" s="465" t="s">
        <v>8545</v>
      </c>
      <c r="N2176" s="608">
        <v>45175</v>
      </c>
      <c r="O2176" s="512">
        <f t="shared" si="100"/>
        <v>9</v>
      </c>
      <c r="P2176" s="512">
        <f t="shared" si="101"/>
        <v>8</v>
      </c>
      <c r="Q2176" s="498" t="str">
        <f t="shared" si="102"/>
        <v>Gastos_Gerais</v>
      </c>
    </row>
    <row r="2177" spans="1:17" ht="24" hidden="1" x14ac:dyDescent="0.2">
      <c r="A2177" s="505">
        <v>7022</v>
      </c>
      <c r="B2177" s="506">
        <v>45175</v>
      </c>
      <c r="C2177" s="536">
        <v>45139</v>
      </c>
      <c r="D2177" s="508" t="s">
        <v>264</v>
      </c>
      <c r="E2177" s="520" t="s">
        <v>177</v>
      </c>
      <c r="F2177" s="460">
        <v>754.51</v>
      </c>
      <c r="G2177" s="510" t="s">
        <v>1729</v>
      </c>
      <c r="H2177" s="455" t="s">
        <v>414</v>
      </c>
      <c r="I2177" s="510" t="s">
        <v>2646</v>
      </c>
      <c r="J2177" s="425" t="s">
        <v>1166</v>
      </c>
      <c r="K2177" s="489" t="s">
        <v>1157</v>
      </c>
      <c r="L2177" s="465" t="s">
        <v>1158</v>
      </c>
      <c r="M2177" s="465" t="s">
        <v>8546</v>
      </c>
      <c r="N2177" s="608">
        <v>45175</v>
      </c>
      <c r="O2177" s="512">
        <f t="shared" si="100"/>
        <v>9</v>
      </c>
      <c r="P2177" s="512">
        <f t="shared" si="101"/>
        <v>8</v>
      </c>
      <c r="Q2177" s="498" t="str">
        <f t="shared" si="102"/>
        <v>Gastos_Gerais</v>
      </c>
    </row>
    <row r="2178" spans="1:17" ht="24" hidden="1" x14ac:dyDescent="0.2">
      <c r="A2178" s="505">
        <v>7023</v>
      </c>
      <c r="B2178" s="506">
        <v>45175</v>
      </c>
      <c r="C2178" s="536">
        <v>45139</v>
      </c>
      <c r="D2178" s="508" t="s">
        <v>264</v>
      </c>
      <c r="E2178" s="520" t="s">
        <v>177</v>
      </c>
      <c r="F2178" s="542">
        <v>745.02</v>
      </c>
      <c r="G2178" s="510" t="s">
        <v>1729</v>
      </c>
      <c r="H2178" s="455" t="s">
        <v>423</v>
      </c>
      <c r="I2178" s="510" t="s">
        <v>2646</v>
      </c>
      <c r="J2178" s="425" t="s">
        <v>1166</v>
      </c>
      <c r="K2178" s="489" t="s">
        <v>1157</v>
      </c>
      <c r="L2178" s="465" t="s">
        <v>1158</v>
      </c>
      <c r="M2178" s="465" t="s">
        <v>8547</v>
      </c>
      <c r="N2178" s="608">
        <v>45175</v>
      </c>
      <c r="O2178" s="512">
        <f t="shared" si="100"/>
        <v>9</v>
      </c>
      <c r="P2178" s="512">
        <f t="shared" si="101"/>
        <v>8</v>
      </c>
      <c r="Q2178" s="498" t="str">
        <f t="shared" si="102"/>
        <v>Gastos_Gerais</v>
      </c>
    </row>
    <row r="2179" spans="1:17" ht="24" hidden="1" x14ac:dyDescent="0.2">
      <c r="A2179" s="505">
        <v>7024</v>
      </c>
      <c r="B2179" s="506">
        <v>45175</v>
      </c>
      <c r="C2179" s="536">
        <v>45139</v>
      </c>
      <c r="D2179" s="508" t="s">
        <v>264</v>
      </c>
      <c r="E2179" s="520" t="s">
        <v>177</v>
      </c>
      <c r="F2179" s="460">
        <v>739.54</v>
      </c>
      <c r="G2179" s="510" t="s">
        <v>1729</v>
      </c>
      <c r="H2179" s="455" t="s">
        <v>417</v>
      </c>
      <c r="I2179" s="510" t="s">
        <v>2646</v>
      </c>
      <c r="J2179" s="425" t="s">
        <v>1166</v>
      </c>
      <c r="K2179" s="489" t="s">
        <v>1157</v>
      </c>
      <c r="L2179" s="465" t="s">
        <v>1158</v>
      </c>
      <c r="M2179" s="465" t="s">
        <v>8548</v>
      </c>
      <c r="N2179" s="608">
        <v>45175</v>
      </c>
      <c r="O2179" s="512">
        <f t="shared" si="100"/>
        <v>9</v>
      </c>
      <c r="P2179" s="512">
        <f t="shared" si="101"/>
        <v>8</v>
      </c>
      <c r="Q2179" s="498" t="str">
        <f t="shared" si="102"/>
        <v>Gastos_Gerais</v>
      </c>
    </row>
    <row r="2180" spans="1:17" ht="24" hidden="1" x14ac:dyDescent="0.2">
      <c r="A2180" s="505">
        <v>7025</v>
      </c>
      <c r="B2180" s="506">
        <v>45175</v>
      </c>
      <c r="C2180" s="536">
        <v>45139</v>
      </c>
      <c r="D2180" s="508" t="s">
        <v>264</v>
      </c>
      <c r="E2180" s="520" t="s">
        <v>177</v>
      </c>
      <c r="F2180" s="547">
        <v>754.51</v>
      </c>
      <c r="G2180" s="510" t="s">
        <v>1729</v>
      </c>
      <c r="H2180" s="455" t="s">
        <v>416</v>
      </c>
      <c r="I2180" s="510" t="s">
        <v>2646</v>
      </c>
      <c r="J2180" s="425" t="s">
        <v>1166</v>
      </c>
      <c r="K2180" s="489" t="s">
        <v>1157</v>
      </c>
      <c r="L2180" s="465" t="s">
        <v>1158</v>
      </c>
      <c r="M2180" s="465" t="s">
        <v>8549</v>
      </c>
      <c r="N2180" s="608">
        <v>45175</v>
      </c>
      <c r="O2180" s="512">
        <f t="shared" si="100"/>
        <v>9</v>
      </c>
      <c r="P2180" s="512">
        <f t="shared" si="101"/>
        <v>8</v>
      </c>
      <c r="Q2180" s="498" t="str">
        <f t="shared" si="102"/>
        <v>Gastos_Gerais</v>
      </c>
    </row>
    <row r="2181" spans="1:17" hidden="1" x14ac:dyDescent="0.2">
      <c r="A2181" s="505">
        <v>7026</v>
      </c>
      <c r="B2181" s="506">
        <v>45175</v>
      </c>
      <c r="C2181" s="536">
        <v>45139</v>
      </c>
      <c r="D2181" s="508" t="s">
        <v>264</v>
      </c>
      <c r="E2181" s="520" t="s">
        <v>83</v>
      </c>
      <c r="F2181" s="460">
        <v>1438.84</v>
      </c>
      <c r="G2181" s="510" t="s">
        <v>1160</v>
      </c>
      <c r="H2181" s="455" t="s">
        <v>417</v>
      </c>
      <c r="I2181" s="510" t="s">
        <v>7516</v>
      </c>
      <c r="J2181" s="425" t="s">
        <v>8550</v>
      </c>
      <c r="K2181" s="489" t="s">
        <v>1157</v>
      </c>
      <c r="L2181" s="465" t="s">
        <v>32</v>
      </c>
      <c r="M2181" s="465">
        <v>59532554</v>
      </c>
      <c r="N2181" s="608">
        <v>45175</v>
      </c>
      <c r="O2181" s="512">
        <f t="shared" ref="O2181:O2244" si="103">IF(B2181=0,0,IF(YEAR(B2181)=$P$1,MONTH(B2181)-$O$1+1,(YEAR(B2181)-$P$1)*12-$O$1+1+MONTH(B2181)))</f>
        <v>9</v>
      </c>
      <c r="P2181" s="512">
        <f t="shared" ref="P2181:P2244" si="104">IF(C2181=0,0,IF(YEAR(C2181)=$P$1,MONTH(C2181)-$O$1+1,(YEAR(C2181)-$P$1)*12-$O$1+1+MONTH(C2181)))</f>
        <v>8</v>
      </c>
      <c r="Q2181" s="498" t="str">
        <f t="shared" ref="Q2181:Q2244" si="105">SUBSTITUTE(D2181," ","_")</f>
        <v>Gastos_Gerais</v>
      </c>
    </row>
    <row r="2182" spans="1:17" ht="24" hidden="1" x14ac:dyDescent="0.2">
      <c r="A2182" s="505">
        <v>7027</v>
      </c>
      <c r="B2182" s="506">
        <v>45175</v>
      </c>
      <c r="C2182" s="536">
        <v>45139</v>
      </c>
      <c r="D2182" s="508" t="s">
        <v>264</v>
      </c>
      <c r="E2182" s="520" t="s">
        <v>82</v>
      </c>
      <c r="F2182" s="460">
        <v>1569.99</v>
      </c>
      <c r="G2182" s="510" t="s">
        <v>2204</v>
      </c>
      <c r="H2182" s="455" t="s">
        <v>422</v>
      </c>
      <c r="I2182" s="461" t="s">
        <v>6877</v>
      </c>
      <c r="J2182" s="425" t="s">
        <v>1338</v>
      </c>
      <c r="K2182" s="489" t="s">
        <v>1157</v>
      </c>
      <c r="L2182" s="465" t="s">
        <v>1158</v>
      </c>
      <c r="M2182" s="465" t="s">
        <v>8551</v>
      </c>
      <c r="N2182" s="608">
        <v>45175</v>
      </c>
      <c r="O2182" s="512">
        <f t="shared" si="103"/>
        <v>9</v>
      </c>
      <c r="P2182" s="512">
        <f t="shared" si="104"/>
        <v>8</v>
      </c>
      <c r="Q2182" s="498" t="str">
        <f t="shared" si="105"/>
        <v>Gastos_Gerais</v>
      </c>
    </row>
    <row r="2183" spans="1:17" hidden="1" x14ac:dyDescent="0.2">
      <c r="A2183" s="505">
        <v>7028</v>
      </c>
      <c r="B2183" s="506">
        <v>45175</v>
      </c>
      <c r="C2183" s="536">
        <v>45139</v>
      </c>
      <c r="D2183" s="508" t="s">
        <v>264</v>
      </c>
      <c r="E2183" s="520" t="s">
        <v>83</v>
      </c>
      <c r="F2183" s="460">
        <v>5543.6</v>
      </c>
      <c r="G2183" s="510" t="s">
        <v>1160</v>
      </c>
      <c r="H2183" s="455" t="s">
        <v>422</v>
      </c>
      <c r="I2183" s="510" t="s">
        <v>7516</v>
      </c>
      <c r="J2183" s="425" t="s">
        <v>8550</v>
      </c>
      <c r="K2183" s="489" t="s">
        <v>1157</v>
      </c>
      <c r="L2183" s="465" t="s">
        <v>32</v>
      </c>
      <c r="M2183" s="465">
        <v>64823537</v>
      </c>
      <c r="N2183" s="608">
        <v>45175</v>
      </c>
      <c r="O2183" s="512">
        <f t="shared" si="103"/>
        <v>9</v>
      </c>
      <c r="P2183" s="512">
        <f t="shared" si="104"/>
        <v>8</v>
      </c>
      <c r="Q2183" s="498" t="str">
        <f t="shared" si="105"/>
        <v>Gastos_Gerais</v>
      </c>
    </row>
    <row r="2184" spans="1:17" ht="24" hidden="1" x14ac:dyDescent="0.2">
      <c r="A2184" s="505">
        <v>7029</v>
      </c>
      <c r="B2184" s="506">
        <v>45175</v>
      </c>
      <c r="C2184" s="536">
        <v>45139</v>
      </c>
      <c r="D2184" s="508" t="s">
        <v>264</v>
      </c>
      <c r="E2184" s="520" t="s">
        <v>177</v>
      </c>
      <c r="F2184" s="542">
        <v>832.45</v>
      </c>
      <c r="G2184" s="510" t="s">
        <v>6934</v>
      </c>
      <c r="H2184" s="455" t="s">
        <v>303</v>
      </c>
      <c r="I2184" s="461" t="s">
        <v>1515</v>
      </c>
      <c r="J2184" s="425" t="s">
        <v>1681</v>
      </c>
      <c r="K2184" s="489" t="s">
        <v>1157</v>
      </c>
      <c r="L2184" s="465" t="s">
        <v>1158</v>
      </c>
      <c r="M2184" s="465">
        <v>5019902490</v>
      </c>
      <c r="N2184" s="608">
        <v>45175</v>
      </c>
      <c r="O2184" s="512">
        <f t="shared" si="103"/>
        <v>9</v>
      </c>
      <c r="P2184" s="512">
        <f t="shared" si="104"/>
        <v>8</v>
      </c>
      <c r="Q2184" s="498" t="str">
        <f t="shared" si="105"/>
        <v>Gastos_Gerais</v>
      </c>
    </row>
    <row r="2185" spans="1:17" ht="25.5" hidden="1" x14ac:dyDescent="0.2">
      <c r="A2185" s="505">
        <v>7030</v>
      </c>
      <c r="B2185" s="506">
        <v>45175</v>
      </c>
      <c r="C2185" s="536">
        <v>45170</v>
      </c>
      <c r="D2185" s="520" t="s">
        <v>176</v>
      </c>
      <c r="E2185" s="520" t="s">
        <v>10</v>
      </c>
      <c r="F2185" s="460">
        <v>934.08</v>
      </c>
      <c r="G2185" s="510" t="s">
        <v>4306</v>
      </c>
      <c r="H2185" s="455" t="s">
        <v>1032</v>
      </c>
      <c r="I2185" s="461" t="s">
        <v>8552</v>
      </c>
      <c r="J2185" s="425" t="s">
        <v>1087</v>
      </c>
      <c r="K2185" s="489" t="s">
        <v>1307</v>
      </c>
      <c r="L2185" s="465" t="s">
        <v>1218</v>
      </c>
      <c r="M2185" s="465" t="s">
        <v>8553</v>
      </c>
      <c r="N2185" s="608">
        <v>45175</v>
      </c>
      <c r="O2185" s="512">
        <f t="shared" si="103"/>
        <v>9</v>
      </c>
      <c r="P2185" s="512">
        <f t="shared" si="104"/>
        <v>9</v>
      </c>
      <c r="Q2185" s="498" t="str">
        <f t="shared" si="105"/>
        <v>Gastos_com_Pessoal</v>
      </c>
    </row>
    <row r="2186" spans="1:17" ht="25.5" hidden="1" x14ac:dyDescent="0.2">
      <c r="A2186" s="505">
        <v>7031</v>
      </c>
      <c r="B2186" s="506">
        <v>45175</v>
      </c>
      <c r="C2186" s="536">
        <v>45170</v>
      </c>
      <c r="D2186" s="520" t="s">
        <v>176</v>
      </c>
      <c r="E2186" s="520" t="s">
        <v>10</v>
      </c>
      <c r="F2186" s="460">
        <v>3957.61</v>
      </c>
      <c r="G2186" s="510" t="s">
        <v>4306</v>
      </c>
      <c r="H2186" s="455" t="s">
        <v>1032</v>
      </c>
      <c r="I2186" s="461" t="s">
        <v>8554</v>
      </c>
      <c r="J2186" s="425" t="s">
        <v>778</v>
      </c>
      <c r="K2186" s="489" t="s">
        <v>1307</v>
      </c>
      <c r="L2186" s="465" t="s">
        <v>1218</v>
      </c>
      <c r="M2186" s="465" t="s">
        <v>8555</v>
      </c>
      <c r="N2186" s="608">
        <v>45175</v>
      </c>
      <c r="O2186" s="512">
        <f t="shared" si="103"/>
        <v>9</v>
      </c>
      <c r="P2186" s="512">
        <f t="shared" si="104"/>
        <v>9</v>
      </c>
      <c r="Q2186" s="498" t="str">
        <f t="shared" si="105"/>
        <v>Gastos_com_Pessoal</v>
      </c>
    </row>
    <row r="2187" spans="1:17" ht="25.5" hidden="1" x14ac:dyDescent="0.2">
      <c r="A2187" s="505">
        <v>7032</v>
      </c>
      <c r="B2187" s="506">
        <v>45175</v>
      </c>
      <c r="C2187" s="536">
        <v>45170</v>
      </c>
      <c r="D2187" s="520" t="s">
        <v>176</v>
      </c>
      <c r="E2187" s="520" t="s">
        <v>10</v>
      </c>
      <c r="F2187" s="460">
        <v>3964.82</v>
      </c>
      <c r="G2187" s="510" t="s">
        <v>4306</v>
      </c>
      <c r="H2187" s="455" t="s">
        <v>416</v>
      </c>
      <c r="I2187" s="461" t="s">
        <v>4427</v>
      </c>
      <c r="J2187" s="425" t="s">
        <v>626</v>
      </c>
      <c r="K2187" s="489" t="s">
        <v>1307</v>
      </c>
      <c r="L2187" s="465" t="s">
        <v>1218</v>
      </c>
      <c r="M2187" s="465" t="s">
        <v>8556</v>
      </c>
      <c r="N2187" s="608">
        <v>45175</v>
      </c>
      <c r="O2187" s="512">
        <f t="shared" si="103"/>
        <v>9</v>
      </c>
      <c r="P2187" s="512">
        <f t="shared" si="104"/>
        <v>9</v>
      </c>
      <c r="Q2187" s="498" t="str">
        <f t="shared" si="105"/>
        <v>Gastos_com_Pessoal</v>
      </c>
    </row>
    <row r="2188" spans="1:17" ht="25.5" hidden="1" x14ac:dyDescent="0.2">
      <c r="A2188" s="505">
        <v>7033</v>
      </c>
      <c r="B2188" s="506">
        <v>45175</v>
      </c>
      <c r="C2188" s="536">
        <v>45170</v>
      </c>
      <c r="D2188" s="520" t="s">
        <v>176</v>
      </c>
      <c r="E2188" s="520" t="s">
        <v>10</v>
      </c>
      <c r="F2188" s="460">
        <v>1529.27</v>
      </c>
      <c r="G2188" s="510" t="s">
        <v>4306</v>
      </c>
      <c r="H2188" s="455" t="s">
        <v>417</v>
      </c>
      <c r="I2188" s="461" t="s">
        <v>7418</v>
      </c>
      <c r="J2188" s="425" t="s">
        <v>3683</v>
      </c>
      <c r="K2188" s="489" t="s">
        <v>1307</v>
      </c>
      <c r="L2188" s="465" t="s">
        <v>1218</v>
      </c>
      <c r="M2188" s="465" t="s">
        <v>8557</v>
      </c>
      <c r="N2188" s="608">
        <v>45175</v>
      </c>
      <c r="O2188" s="512">
        <f t="shared" si="103"/>
        <v>9</v>
      </c>
      <c r="P2188" s="512">
        <f t="shared" si="104"/>
        <v>9</v>
      </c>
      <c r="Q2188" s="498" t="str">
        <f t="shared" si="105"/>
        <v>Gastos_com_Pessoal</v>
      </c>
    </row>
    <row r="2189" spans="1:17" ht="36" hidden="1" x14ac:dyDescent="0.2">
      <c r="A2189" s="505">
        <v>7034</v>
      </c>
      <c r="B2189" s="506">
        <v>45175</v>
      </c>
      <c r="C2189" s="536">
        <v>45139</v>
      </c>
      <c r="D2189" s="520" t="s">
        <v>176</v>
      </c>
      <c r="E2189" s="520" t="s">
        <v>1</v>
      </c>
      <c r="F2189" s="460">
        <v>1338.86</v>
      </c>
      <c r="G2189" s="510" t="s">
        <v>8558</v>
      </c>
      <c r="H2189" s="455" t="s">
        <v>423</v>
      </c>
      <c r="I2189" s="461" t="s">
        <v>7750</v>
      </c>
      <c r="J2189" s="425" t="s">
        <v>7751</v>
      </c>
      <c r="K2189" s="489" t="s">
        <v>1188</v>
      </c>
      <c r="L2189" s="465" t="s">
        <v>1163</v>
      </c>
      <c r="M2189" s="465" t="s">
        <v>425</v>
      </c>
      <c r="N2189" s="608">
        <v>45175</v>
      </c>
      <c r="O2189" s="512">
        <f t="shared" si="103"/>
        <v>9</v>
      </c>
      <c r="P2189" s="512">
        <f t="shared" si="104"/>
        <v>8</v>
      </c>
      <c r="Q2189" s="498" t="str">
        <f t="shared" si="105"/>
        <v>Gastos_com_Pessoal</v>
      </c>
    </row>
    <row r="2190" spans="1:17" ht="24" hidden="1" x14ac:dyDescent="0.2">
      <c r="A2190" s="505">
        <v>7035</v>
      </c>
      <c r="B2190" s="506">
        <v>45175</v>
      </c>
      <c r="C2190" s="536">
        <v>45139</v>
      </c>
      <c r="D2190" s="508" t="s">
        <v>264</v>
      </c>
      <c r="E2190" s="520" t="s">
        <v>96</v>
      </c>
      <c r="F2190" s="542">
        <v>61.98</v>
      </c>
      <c r="G2190" s="510" t="s">
        <v>8559</v>
      </c>
      <c r="H2190" s="455" t="s">
        <v>418</v>
      </c>
      <c r="I2190" s="461" t="s">
        <v>4182</v>
      </c>
      <c r="J2190" s="425" t="s">
        <v>8560</v>
      </c>
      <c r="K2190" s="489" t="s">
        <v>1157</v>
      </c>
      <c r="L2190" s="465" t="s">
        <v>32</v>
      </c>
      <c r="M2190" s="465">
        <v>28812</v>
      </c>
      <c r="N2190" s="608">
        <v>45147</v>
      </c>
      <c r="O2190" s="512">
        <f t="shared" si="103"/>
        <v>9</v>
      </c>
      <c r="P2190" s="512">
        <f t="shared" si="104"/>
        <v>8</v>
      </c>
      <c r="Q2190" s="498" t="str">
        <f t="shared" si="105"/>
        <v>Gastos_Gerais</v>
      </c>
    </row>
    <row r="2191" spans="1:17" ht="36" hidden="1" x14ac:dyDescent="0.2">
      <c r="A2191" s="505">
        <v>7036</v>
      </c>
      <c r="B2191" s="506">
        <v>45175</v>
      </c>
      <c r="C2191" s="536">
        <v>45170</v>
      </c>
      <c r="D2191" s="520" t="s">
        <v>176</v>
      </c>
      <c r="E2191" s="520" t="s">
        <v>158</v>
      </c>
      <c r="F2191" s="460">
        <v>250</v>
      </c>
      <c r="G2191" s="510" t="s">
        <v>8561</v>
      </c>
      <c r="H2191" s="455" t="s">
        <v>303</v>
      </c>
      <c r="I2191" s="510" t="s">
        <v>4133</v>
      </c>
      <c r="J2191" s="522" t="s">
        <v>1392</v>
      </c>
      <c r="K2191" s="489" t="s">
        <v>1188</v>
      </c>
      <c r="L2191" s="465" t="s">
        <v>1188</v>
      </c>
      <c r="M2191" s="465" t="s">
        <v>425</v>
      </c>
      <c r="N2191" s="608">
        <v>45175</v>
      </c>
      <c r="O2191" s="512">
        <f t="shared" si="103"/>
        <v>9</v>
      </c>
      <c r="P2191" s="512">
        <f t="shared" si="104"/>
        <v>9</v>
      </c>
      <c r="Q2191" s="498" t="str">
        <f t="shared" si="105"/>
        <v>Gastos_com_Pessoal</v>
      </c>
    </row>
    <row r="2192" spans="1:17" ht="36" hidden="1" x14ac:dyDescent="0.2">
      <c r="A2192" s="505">
        <v>7037</v>
      </c>
      <c r="B2192" s="506">
        <v>45175</v>
      </c>
      <c r="C2192" s="536">
        <v>45139</v>
      </c>
      <c r="D2192" s="520" t="s">
        <v>176</v>
      </c>
      <c r="E2192" s="520" t="s">
        <v>1</v>
      </c>
      <c r="F2192" s="460">
        <v>1296.74</v>
      </c>
      <c r="G2192" s="510" t="s">
        <v>8562</v>
      </c>
      <c r="H2192" s="455" t="s">
        <v>417</v>
      </c>
      <c r="I2192" s="461" t="s">
        <v>1362</v>
      </c>
      <c r="J2192" s="425" t="s">
        <v>1363</v>
      </c>
      <c r="K2192" s="489" t="s">
        <v>1188</v>
      </c>
      <c r="L2192" s="465" t="s">
        <v>1163</v>
      </c>
      <c r="M2192" s="465" t="s">
        <v>425</v>
      </c>
      <c r="N2192" s="608">
        <v>45175</v>
      </c>
      <c r="O2192" s="512">
        <f t="shared" si="103"/>
        <v>9</v>
      </c>
      <c r="P2192" s="512">
        <f t="shared" si="104"/>
        <v>8</v>
      </c>
      <c r="Q2192" s="498" t="str">
        <f t="shared" si="105"/>
        <v>Gastos_com_Pessoal</v>
      </c>
    </row>
    <row r="2193" spans="1:17" ht="36" hidden="1" x14ac:dyDescent="0.2">
      <c r="A2193" s="505">
        <v>7038</v>
      </c>
      <c r="B2193" s="506">
        <v>45175</v>
      </c>
      <c r="C2193" s="536">
        <v>45139</v>
      </c>
      <c r="D2193" s="520" t="s">
        <v>176</v>
      </c>
      <c r="E2193" s="520" t="s">
        <v>1</v>
      </c>
      <c r="F2193" s="460">
        <v>1584</v>
      </c>
      <c r="G2193" s="510" t="s">
        <v>8563</v>
      </c>
      <c r="H2193" s="455" t="s">
        <v>493</v>
      </c>
      <c r="I2193" s="461" t="s">
        <v>1371</v>
      </c>
      <c r="J2193" s="425" t="s">
        <v>1372</v>
      </c>
      <c r="K2193" s="489" t="s">
        <v>1188</v>
      </c>
      <c r="L2193" s="465" t="s">
        <v>1163</v>
      </c>
      <c r="M2193" s="465" t="s">
        <v>425</v>
      </c>
      <c r="N2193" s="608">
        <v>45175</v>
      </c>
      <c r="O2193" s="512">
        <f t="shared" si="103"/>
        <v>9</v>
      </c>
      <c r="P2193" s="512">
        <f t="shared" si="104"/>
        <v>8</v>
      </c>
      <c r="Q2193" s="498" t="str">
        <f t="shared" si="105"/>
        <v>Gastos_com_Pessoal</v>
      </c>
    </row>
    <row r="2194" spans="1:17" hidden="1" x14ac:dyDescent="0.2">
      <c r="A2194" s="505">
        <v>7039</v>
      </c>
      <c r="B2194" s="506">
        <v>45175</v>
      </c>
      <c r="C2194" s="536">
        <v>45139</v>
      </c>
      <c r="D2194" s="508" t="s">
        <v>264</v>
      </c>
      <c r="E2194" s="520" t="s">
        <v>208</v>
      </c>
      <c r="F2194" s="460">
        <v>148</v>
      </c>
      <c r="G2194" s="510" t="s">
        <v>8564</v>
      </c>
      <c r="H2194" s="455" t="s">
        <v>416</v>
      </c>
      <c r="I2194" s="461" t="s">
        <v>6879</v>
      </c>
      <c r="J2194" s="425" t="s">
        <v>2294</v>
      </c>
      <c r="K2194" s="489" t="s">
        <v>1188</v>
      </c>
      <c r="L2194" s="465" t="s">
        <v>1163</v>
      </c>
      <c r="M2194" s="465" t="s">
        <v>425</v>
      </c>
      <c r="N2194" s="608">
        <v>45175</v>
      </c>
      <c r="O2194" s="512">
        <f t="shared" si="103"/>
        <v>9</v>
      </c>
      <c r="P2194" s="512">
        <f t="shared" si="104"/>
        <v>8</v>
      </c>
      <c r="Q2194" s="498" t="str">
        <f t="shared" si="105"/>
        <v>Gastos_Gerais</v>
      </c>
    </row>
    <row r="2195" spans="1:17" ht="36" hidden="1" x14ac:dyDescent="0.2">
      <c r="A2195" s="505">
        <v>7040</v>
      </c>
      <c r="B2195" s="506">
        <v>45175</v>
      </c>
      <c r="C2195" s="536">
        <v>45139</v>
      </c>
      <c r="D2195" s="520" t="s">
        <v>176</v>
      </c>
      <c r="E2195" s="520" t="s">
        <v>1</v>
      </c>
      <c r="F2195" s="460">
        <v>780.43</v>
      </c>
      <c r="G2195" s="510" t="s">
        <v>8565</v>
      </c>
      <c r="H2195" s="455" t="s">
        <v>419</v>
      </c>
      <c r="I2195" s="461" t="s">
        <v>1385</v>
      </c>
      <c r="J2195" s="425" t="s">
        <v>1386</v>
      </c>
      <c r="K2195" s="489" t="s">
        <v>1188</v>
      </c>
      <c r="L2195" s="465" t="s">
        <v>1163</v>
      </c>
      <c r="M2195" s="465" t="s">
        <v>425</v>
      </c>
      <c r="N2195" s="608">
        <v>45175</v>
      </c>
      <c r="O2195" s="512">
        <f t="shared" si="103"/>
        <v>9</v>
      </c>
      <c r="P2195" s="512">
        <f t="shared" si="104"/>
        <v>8</v>
      </c>
      <c r="Q2195" s="498" t="str">
        <f t="shared" si="105"/>
        <v>Gastos_com_Pessoal</v>
      </c>
    </row>
    <row r="2196" spans="1:17" ht="24" hidden="1" x14ac:dyDescent="0.2">
      <c r="A2196" s="505">
        <v>7041</v>
      </c>
      <c r="B2196" s="506">
        <v>45175</v>
      </c>
      <c r="C2196" s="536">
        <v>45170</v>
      </c>
      <c r="D2196" s="508" t="s">
        <v>264</v>
      </c>
      <c r="E2196" s="520" t="s">
        <v>290</v>
      </c>
      <c r="F2196" s="460">
        <v>250.7</v>
      </c>
      <c r="G2196" s="510" t="s">
        <v>8566</v>
      </c>
      <c r="H2196" s="455" t="s">
        <v>420</v>
      </c>
      <c r="I2196" s="461" t="s">
        <v>7012</v>
      </c>
      <c r="J2196" s="425" t="s">
        <v>4647</v>
      </c>
      <c r="K2196" s="489" t="s">
        <v>1188</v>
      </c>
      <c r="L2196" s="465" t="s">
        <v>32</v>
      </c>
      <c r="M2196" s="465">
        <v>198</v>
      </c>
      <c r="N2196" s="608">
        <v>45174</v>
      </c>
      <c r="O2196" s="512">
        <f t="shared" si="103"/>
        <v>9</v>
      </c>
      <c r="P2196" s="512">
        <f t="shared" si="104"/>
        <v>9</v>
      </c>
      <c r="Q2196" s="498" t="str">
        <f t="shared" si="105"/>
        <v>Gastos_Gerais</v>
      </c>
    </row>
    <row r="2197" spans="1:17" ht="36" hidden="1" x14ac:dyDescent="0.2">
      <c r="A2197" s="505">
        <v>7042</v>
      </c>
      <c r="B2197" s="506">
        <v>45175</v>
      </c>
      <c r="C2197" s="536">
        <v>45139</v>
      </c>
      <c r="D2197" s="520" t="s">
        <v>176</v>
      </c>
      <c r="E2197" s="520" t="s">
        <v>1</v>
      </c>
      <c r="F2197" s="460">
        <v>780.43</v>
      </c>
      <c r="G2197" s="510" t="s">
        <v>8565</v>
      </c>
      <c r="H2197" s="455" t="s">
        <v>419</v>
      </c>
      <c r="I2197" s="461" t="s">
        <v>1377</v>
      </c>
      <c r="J2197" s="425" t="s">
        <v>1378</v>
      </c>
      <c r="K2197" s="489" t="s">
        <v>1188</v>
      </c>
      <c r="L2197" s="465" t="s">
        <v>1163</v>
      </c>
      <c r="M2197" s="465" t="s">
        <v>425</v>
      </c>
      <c r="N2197" s="608">
        <v>45175</v>
      </c>
      <c r="O2197" s="512">
        <f t="shared" si="103"/>
        <v>9</v>
      </c>
      <c r="P2197" s="512">
        <f t="shared" si="104"/>
        <v>8</v>
      </c>
      <c r="Q2197" s="498" t="str">
        <f t="shared" si="105"/>
        <v>Gastos_com_Pessoal</v>
      </c>
    </row>
    <row r="2198" spans="1:17" ht="36" hidden="1" x14ac:dyDescent="0.2">
      <c r="A2198" s="505">
        <v>7043</v>
      </c>
      <c r="B2198" s="506">
        <v>45175</v>
      </c>
      <c r="C2198" s="536">
        <v>45139</v>
      </c>
      <c r="D2198" s="508" t="s">
        <v>176</v>
      </c>
      <c r="E2198" s="455" t="s">
        <v>1</v>
      </c>
      <c r="F2198" s="460">
        <v>518.54</v>
      </c>
      <c r="G2198" s="455" t="s">
        <v>8567</v>
      </c>
      <c r="H2198" s="455" t="s">
        <v>423</v>
      </c>
      <c r="I2198" s="461" t="s">
        <v>5825</v>
      </c>
      <c r="J2198" s="425" t="s">
        <v>1369</v>
      </c>
      <c r="K2198" s="489" t="s">
        <v>1188</v>
      </c>
      <c r="L2198" s="465" t="s">
        <v>1163</v>
      </c>
      <c r="M2198" s="465" t="s">
        <v>425</v>
      </c>
      <c r="N2198" s="608">
        <v>45175</v>
      </c>
      <c r="O2198" s="512">
        <f t="shared" si="103"/>
        <v>9</v>
      </c>
      <c r="P2198" s="512">
        <f t="shared" si="104"/>
        <v>8</v>
      </c>
      <c r="Q2198" s="498" t="str">
        <f t="shared" si="105"/>
        <v>Gastos_com_Pessoal</v>
      </c>
    </row>
    <row r="2199" spans="1:17" ht="36" hidden="1" x14ac:dyDescent="0.2">
      <c r="A2199" s="505">
        <v>7044</v>
      </c>
      <c r="B2199" s="506">
        <v>45175</v>
      </c>
      <c r="C2199" s="536">
        <v>45139</v>
      </c>
      <c r="D2199" s="520" t="s">
        <v>176</v>
      </c>
      <c r="E2199" s="520" t="s">
        <v>1</v>
      </c>
      <c r="F2199" s="521">
        <v>1238.25</v>
      </c>
      <c r="G2199" s="520" t="s">
        <v>8568</v>
      </c>
      <c r="H2199" s="455" t="s">
        <v>419</v>
      </c>
      <c r="I2199" s="461" t="s">
        <v>1365</v>
      </c>
      <c r="J2199" s="425" t="s">
        <v>1366</v>
      </c>
      <c r="K2199" s="489" t="s">
        <v>1188</v>
      </c>
      <c r="L2199" s="465" t="s">
        <v>1163</v>
      </c>
      <c r="M2199" s="465" t="s">
        <v>425</v>
      </c>
      <c r="N2199" s="608">
        <v>45175</v>
      </c>
      <c r="O2199" s="512">
        <f t="shared" si="103"/>
        <v>9</v>
      </c>
      <c r="P2199" s="512">
        <f t="shared" si="104"/>
        <v>8</v>
      </c>
      <c r="Q2199" s="498" t="str">
        <f t="shared" si="105"/>
        <v>Gastos_com_Pessoal</v>
      </c>
    </row>
    <row r="2200" spans="1:17" ht="24" hidden="1" x14ac:dyDescent="0.2">
      <c r="A2200" s="505">
        <v>7045</v>
      </c>
      <c r="B2200" s="506">
        <v>45175</v>
      </c>
      <c r="C2200" s="536">
        <v>45139</v>
      </c>
      <c r="D2200" s="508" t="s">
        <v>264</v>
      </c>
      <c r="E2200" s="520" t="s">
        <v>181</v>
      </c>
      <c r="F2200" s="521">
        <v>550</v>
      </c>
      <c r="G2200" s="520" t="s">
        <v>8569</v>
      </c>
      <c r="H2200" s="455" t="s">
        <v>418</v>
      </c>
      <c r="I2200" s="461" t="s">
        <v>2289</v>
      </c>
      <c r="J2200" s="425" t="s">
        <v>2290</v>
      </c>
      <c r="K2200" s="489" t="s">
        <v>1188</v>
      </c>
      <c r="L2200" s="465" t="s">
        <v>32</v>
      </c>
      <c r="M2200" s="465">
        <v>124</v>
      </c>
      <c r="N2200" s="608">
        <v>45170</v>
      </c>
      <c r="O2200" s="512">
        <f t="shared" si="103"/>
        <v>9</v>
      </c>
      <c r="P2200" s="512">
        <f t="shared" si="104"/>
        <v>8</v>
      </c>
      <c r="Q2200" s="498" t="str">
        <f t="shared" si="105"/>
        <v>Gastos_Gerais</v>
      </c>
    </row>
    <row r="2201" spans="1:17" ht="36" hidden="1" x14ac:dyDescent="0.2">
      <c r="A2201" s="505">
        <v>7046</v>
      </c>
      <c r="B2201" s="506">
        <v>45175</v>
      </c>
      <c r="C2201" s="536">
        <v>45139</v>
      </c>
      <c r="D2201" s="520" t="s">
        <v>176</v>
      </c>
      <c r="E2201" s="520" t="s">
        <v>1</v>
      </c>
      <c r="F2201" s="521">
        <v>385.48</v>
      </c>
      <c r="G2201" s="520" t="s">
        <v>8570</v>
      </c>
      <c r="H2201" s="455" t="s">
        <v>417</v>
      </c>
      <c r="I2201" s="461" t="s">
        <v>7754</v>
      </c>
      <c r="J2201" s="425" t="s">
        <v>7755</v>
      </c>
      <c r="K2201" s="489" t="s">
        <v>1188</v>
      </c>
      <c r="L2201" s="465" t="s">
        <v>1163</v>
      </c>
      <c r="M2201" s="465" t="s">
        <v>425</v>
      </c>
      <c r="N2201" s="608">
        <v>45175</v>
      </c>
      <c r="O2201" s="512">
        <f t="shared" si="103"/>
        <v>9</v>
      </c>
      <c r="P2201" s="512">
        <f t="shared" si="104"/>
        <v>8</v>
      </c>
      <c r="Q2201" s="498" t="str">
        <f t="shared" si="105"/>
        <v>Gastos_com_Pessoal</v>
      </c>
    </row>
    <row r="2202" spans="1:17" ht="36" hidden="1" x14ac:dyDescent="0.2">
      <c r="A2202" s="505">
        <v>7047</v>
      </c>
      <c r="B2202" s="506">
        <v>45175</v>
      </c>
      <c r="C2202" s="536">
        <v>45139</v>
      </c>
      <c r="D2202" s="520" t="s">
        <v>176</v>
      </c>
      <c r="E2202" s="520" t="s">
        <v>1</v>
      </c>
      <c r="F2202" s="521">
        <v>745.27</v>
      </c>
      <c r="G2202" s="520" t="s">
        <v>8571</v>
      </c>
      <c r="H2202" s="455" t="s">
        <v>1032</v>
      </c>
      <c r="I2202" s="461" t="s">
        <v>1374</v>
      </c>
      <c r="J2202" s="425" t="s">
        <v>1375</v>
      </c>
      <c r="K2202" s="489" t="s">
        <v>1188</v>
      </c>
      <c r="L2202" s="465" t="s">
        <v>1163</v>
      </c>
      <c r="M2202" s="465" t="s">
        <v>425</v>
      </c>
      <c r="N2202" s="608">
        <v>45175</v>
      </c>
      <c r="O2202" s="512">
        <f t="shared" si="103"/>
        <v>9</v>
      </c>
      <c r="P2202" s="512">
        <f t="shared" si="104"/>
        <v>8</v>
      </c>
      <c r="Q2202" s="498" t="str">
        <f t="shared" si="105"/>
        <v>Gastos_com_Pessoal</v>
      </c>
    </row>
    <row r="2203" spans="1:17" ht="36" hidden="1" x14ac:dyDescent="0.2">
      <c r="A2203" s="505">
        <v>7048</v>
      </c>
      <c r="B2203" s="506">
        <v>45175</v>
      </c>
      <c r="C2203" s="536">
        <v>45139</v>
      </c>
      <c r="D2203" s="520" t="s">
        <v>176</v>
      </c>
      <c r="E2203" s="520" t="s">
        <v>1</v>
      </c>
      <c r="F2203" s="521">
        <v>871.2</v>
      </c>
      <c r="G2203" s="520" t="s">
        <v>8572</v>
      </c>
      <c r="H2203" s="455" t="s">
        <v>423</v>
      </c>
      <c r="I2203" s="461" t="s">
        <v>1380</v>
      </c>
      <c r="J2203" s="425" t="s">
        <v>1381</v>
      </c>
      <c r="K2203" s="489" t="s">
        <v>1188</v>
      </c>
      <c r="L2203" s="465" t="s">
        <v>1163</v>
      </c>
      <c r="M2203" s="465" t="s">
        <v>425</v>
      </c>
      <c r="N2203" s="608">
        <v>45175</v>
      </c>
      <c r="O2203" s="512">
        <f t="shared" si="103"/>
        <v>9</v>
      </c>
      <c r="P2203" s="512">
        <f t="shared" si="104"/>
        <v>8</v>
      </c>
      <c r="Q2203" s="498" t="str">
        <f t="shared" si="105"/>
        <v>Gastos_com_Pessoal</v>
      </c>
    </row>
    <row r="2204" spans="1:17" ht="25.5" hidden="1" x14ac:dyDescent="0.2">
      <c r="A2204" s="505">
        <v>7049</v>
      </c>
      <c r="B2204" s="506">
        <v>45175</v>
      </c>
      <c r="C2204" s="536">
        <v>45170</v>
      </c>
      <c r="D2204" s="520" t="s">
        <v>176</v>
      </c>
      <c r="E2204" s="520" t="s">
        <v>158</v>
      </c>
      <c r="F2204" s="521">
        <v>417.5</v>
      </c>
      <c r="G2204" s="520" t="s">
        <v>8573</v>
      </c>
      <c r="H2204" s="455" t="s">
        <v>303</v>
      </c>
      <c r="I2204" s="510" t="s">
        <v>6221</v>
      </c>
      <c r="J2204" s="522" t="s">
        <v>1405</v>
      </c>
      <c r="K2204" s="489" t="s">
        <v>1188</v>
      </c>
      <c r="L2204" s="465" t="s">
        <v>1163</v>
      </c>
      <c r="M2204" s="465" t="s">
        <v>425</v>
      </c>
      <c r="N2204" s="608">
        <v>45175</v>
      </c>
      <c r="O2204" s="512">
        <f t="shared" si="103"/>
        <v>9</v>
      </c>
      <c r="P2204" s="512">
        <f t="shared" si="104"/>
        <v>9</v>
      </c>
      <c r="Q2204" s="498" t="str">
        <f t="shared" si="105"/>
        <v>Gastos_com_Pessoal</v>
      </c>
    </row>
    <row r="2205" spans="1:17" ht="24" hidden="1" x14ac:dyDescent="0.2">
      <c r="A2205" s="505">
        <v>7050</v>
      </c>
      <c r="B2205" s="506">
        <v>45175</v>
      </c>
      <c r="C2205" s="536">
        <v>45139</v>
      </c>
      <c r="D2205" s="508" t="s">
        <v>264</v>
      </c>
      <c r="E2205" s="520" t="s">
        <v>65</v>
      </c>
      <c r="F2205" s="521">
        <v>11.43</v>
      </c>
      <c r="G2205" s="520" t="s">
        <v>9172</v>
      </c>
      <c r="H2205" s="455" t="s">
        <v>1032</v>
      </c>
      <c r="I2205" s="517" t="s">
        <v>4308</v>
      </c>
      <c r="J2205" s="425" t="s">
        <v>425</v>
      </c>
      <c r="K2205" s="489" t="s">
        <v>1307</v>
      </c>
      <c r="L2205" s="465" t="s">
        <v>1307</v>
      </c>
      <c r="M2205" s="465">
        <v>27976</v>
      </c>
      <c r="N2205" s="608">
        <v>45175</v>
      </c>
      <c r="O2205" s="512">
        <f t="shared" si="103"/>
        <v>9</v>
      </c>
      <c r="P2205" s="512">
        <f t="shared" si="104"/>
        <v>8</v>
      </c>
      <c r="Q2205" s="498" t="str">
        <f t="shared" si="105"/>
        <v>Gastos_Gerais</v>
      </c>
    </row>
    <row r="2206" spans="1:17" ht="24" hidden="1" x14ac:dyDescent="0.2">
      <c r="A2206" s="505">
        <v>7051</v>
      </c>
      <c r="B2206" s="506">
        <v>45175</v>
      </c>
      <c r="C2206" s="536">
        <v>45139</v>
      </c>
      <c r="D2206" s="508" t="s">
        <v>264</v>
      </c>
      <c r="E2206" s="520" t="s">
        <v>65</v>
      </c>
      <c r="F2206" s="521">
        <v>2960.67</v>
      </c>
      <c r="G2206" s="520" t="s">
        <v>8574</v>
      </c>
      <c r="H2206" s="455" t="s">
        <v>303</v>
      </c>
      <c r="I2206" s="461" t="s">
        <v>1412</v>
      </c>
      <c r="J2206" s="425" t="s">
        <v>425</v>
      </c>
      <c r="K2206" s="489" t="s">
        <v>1307</v>
      </c>
      <c r="L2206" s="465" t="s">
        <v>1307</v>
      </c>
      <c r="M2206" s="465" t="s">
        <v>8575</v>
      </c>
      <c r="N2206" s="608">
        <v>45175</v>
      </c>
      <c r="O2206" s="512">
        <f t="shared" si="103"/>
        <v>9</v>
      </c>
      <c r="P2206" s="512">
        <f t="shared" si="104"/>
        <v>8</v>
      </c>
      <c r="Q2206" s="498" t="str">
        <f t="shared" si="105"/>
        <v>Gastos_Gerais</v>
      </c>
    </row>
    <row r="2207" spans="1:17" ht="25.5" hidden="1" x14ac:dyDescent="0.2">
      <c r="A2207" s="505">
        <v>7052</v>
      </c>
      <c r="B2207" s="506">
        <v>45175</v>
      </c>
      <c r="C2207" s="536">
        <v>45170</v>
      </c>
      <c r="D2207" s="520" t="s">
        <v>176</v>
      </c>
      <c r="E2207" s="520" t="s">
        <v>262</v>
      </c>
      <c r="F2207" s="521">
        <v>652.99</v>
      </c>
      <c r="G2207" s="520" t="s">
        <v>8576</v>
      </c>
      <c r="H2207" s="455" t="s">
        <v>422</v>
      </c>
      <c r="I2207" s="461" t="s">
        <v>5831</v>
      </c>
      <c r="J2207" s="425" t="s">
        <v>1084</v>
      </c>
      <c r="K2207" s="489" t="s">
        <v>1188</v>
      </c>
      <c r="L2207" s="511" t="s">
        <v>4137</v>
      </c>
      <c r="M2207" s="465">
        <v>993308007</v>
      </c>
      <c r="N2207" s="608">
        <v>45175</v>
      </c>
      <c r="O2207" s="512">
        <f t="shared" si="103"/>
        <v>9</v>
      </c>
      <c r="P2207" s="512">
        <f t="shared" si="104"/>
        <v>9</v>
      </c>
      <c r="Q2207" s="498" t="str">
        <f t="shared" si="105"/>
        <v>Gastos_com_Pessoal</v>
      </c>
    </row>
    <row r="2208" spans="1:17" ht="25.5" hidden="1" x14ac:dyDescent="0.2">
      <c r="A2208" s="505">
        <v>7053</v>
      </c>
      <c r="B2208" s="506">
        <v>45175</v>
      </c>
      <c r="C2208" s="536">
        <v>45170</v>
      </c>
      <c r="D2208" s="520" t="s">
        <v>176</v>
      </c>
      <c r="E2208" s="520" t="s">
        <v>280</v>
      </c>
      <c r="F2208" s="521">
        <v>1921.53</v>
      </c>
      <c r="G2208" s="520" t="s">
        <v>8577</v>
      </c>
      <c r="H2208" s="455" t="s">
        <v>422</v>
      </c>
      <c r="I2208" s="461" t="s">
        <v>5831</v>
      </c>
      <c r="J2208" s="425" t="s">
        <v>1084</v>
      </c>
      <c r="K2208" s="489" t="s">
        <v>1188</v>
      </c>
      <c r="L2208" s="511" t="s">
        <v>4137</v>
      </c>
      <c r="M2208" s="465">
        <v>993308007</v>
      </c>
      <c r="N2208" s="608">
        <v>45175</v>
      </c>
      <c r="O2208" s="512">
        <f t="shared" si="103"/>
        <v>9</v>
      </c>
      <c r="P2208" s="512">
        <f t="shared" si="104"/>
        <v>9</v>
      </c>
      <c r="Q2208" s="498" t="str">
        <f t="shared" si="105"/>
        <v>Gastos_com_Pessoal</v>
      </c>
    </row>
    <row r="2209" spans="1:17" ht="25.5" hidden="1" x14ac:dyDescent="0.2">
      <c r="A2209" s="505">
        <v>7054</v>
      </c>
      <c r="B2209" s="506">
        <v>45175</v>
      </c>
      <c r="C2209" s="536">
        <v>45170</v>
      </c>
      <c r="D2209" s="520" t="s">
        <v>176</v>
      </c>
      <c r="E2209" s="520" t="s">
        <v>262</v>
      </c>
      <c r="F2209" s="521">
        <v>523.82000000000005</v>
      </c>
      <c r="G2209" s="520" t="s">
        <v>8578</v>
      </c>
      <c r="H2209" s="455" t="s">
        <v>1032</v>
      </c>
      <c r="I2209" s="461" t="s">
        <v>8579</v>
      </c>
      <c r="J2209" s="425" t="s">
        <v>8580</v>
      </c>
      <c r="K2209" s="489" t="s">
        <v>1188</v>
      </c>
      <c r="L2209" s="511" t="s">
        <v>4137</v>
      </c>
      <c r="M2209" s="465">
        <v>993308007</v>
      </c>
      <c r="N2209" s="608">
        <v>45175</v>
      </c>
      <c r="O2209" s="512">
        <f t="shared" si="103"/>
        <v>9</v>
      </c>
      <c r="P2209" s="512">
        <f t="shared" si="104"/>
        <v>9</v>
      </c>
      <c r="Q2209" s="498" t="str">
        <f t="shared" si="105"/>
        <v>Gastos_com_Pessoal</v>
      </c>
    </row>
    <row r="2210" spans="1:17" ht="25.5" hidden="1" x14ac:dyDescent="0.2">
      <c r="A2210" s="505">
        <v>7055</v>
      </c>
      <c r="B2210" s="506">
        <v>45175</v>
      </c>
      <c r="C2210" s="536">
        <v>45170</v>
      </c>
      <c r="D2210" s="520" t="s">
        <v>176</v>
      </c>
      <c r="E2210" s="520" t="s">
        <v>280</v>
      </c>
      <c r="F2210" s="521">
        <v>1571.39</v>
      </c>
      <c r="G2210" s="520" t="s">
        <v>8581</v>
      </c>
      <c r="H2210" s="455" t="s">
        <v>1032</v>
      </c>
      <c r="I2210" s="461" t="s">
        <v>8579</v>
      </c>
      <c r="J2210" s="425" t="s">
        <v>8580</v>
      </c>
      <c r="K2210" s="489" t="s">
        <v>1188</v>
      </c>
      <c r="L2210" s="511" t="s">
        <v>4137</v>
      </c>
      <c r="M2210" s="465">
        <v>993308007</v>
      </c>
      <c r="N2210" s="608">
        <v>45175</v>
      </c>
      <c r="O2210" s="512">
        <f t="shared" si="103"/>
        <v>9</v>
      </c>
      <c r="P2210" s="512">
        <f t="shared" si="104"/>
        <v>9</v>
      </c>
      <c r="Q2210" s="498" t="str">
        <f t="shared" si="105"/>
        <v>Gastos_com_Pessoal</v>
      </c>
    </row>
    <row r="2211" spans="1:17" ht="25.5" hidden="1" x14ac:dyDescent="0.2">
      <c r="A2211" s="505">
        <v>7056</v>
      </c>
      <c r="B2211" s="506">
        <v>45175</v>
      </c>
      <c r="C2211" s="536">
        <v>45170</v>
      </c>
      <c r="D2211" s="520" t="s">
        <v>176</v>
      </c>
      <c r="E2211" s="520" t="s">
        <v>262</v>
      </c>
      <c r="F2211" s="521">
        <v>1136.78</v>
      </c>
      <c r="G2211" s="520" t="s">
        <v>8582</v>
      </c>
      <c r="H2211" s="455" t="s">
        <v>417</v>
      </c>
      <c r="I2211" s="461" t="s">
        <v>3680</v>
      </c>
      <c r="J2211" s="425" t="s">
        <v>435</v>
      </c>
      <c r="K2211" s="489" t="s">
        <v>1188</v>
      </c>
      <c r="L2211" s="511" t="s">
        <v>4137</v>
      </c>
      <c r="M2211" s="465">
        <v>993308007</v>
      </c>
      <c r="N2211" s="608">
        <v>45175</v>
      </c>
      <c r="O2211" s="512">
        <f t="shared" si="103"/>
        <v>9</v>
      </c>
      <c r="P2211" s="512">
        <f t="shared" si="104"/>
        <v>9</v>
      </c>
      <c r="Q2211" s="498" t="str">
        <f t="shared" si="105"/>
        <v>Gastos_com_Pessoal</v>
      </c>
    </row>
    <row r="2212" spans="1:17" ht="25.5" hidden="1" x14ac:dyDescent="0.2">
      <c r="A2212" s="505">
        <v>7057</v>
      </c>
      <c r="B2212" s="506">
        <v>45175</v>
      </c>
      <c r="C2212" s="536">
        <v>45170</v>
      </c>
      <c r="D2212" s="520" t="s">
        <v>176</v>
      </c>
      <c r="E2212" s="520" t="s">
        <v>280</v>
      </c>
      <c r="F2212" s="521">
        <v>3039.12</v>
      </c>
      <c r="G2212" s="520" t="s">
        <v>8583</v>
      </c>
      <c r="H2212" s="455" t="s">
        <v>417</v>
      </c>
      <c r="I2212" s="461" t="s">
        <v>3680</v>
      </c>
      <c r="J2212" s="425" t="s">
        <v>435</v>
      </c>
      <c r="K2212" s="489" t="s">
        <v>1188</v>
      </c>
      <c r="L2212" s="511" t="s">
        <v>4137</v>
      </c>
      <c r="M2212" s="465">
        <v>993308007</v>
      </c>
      <c r="N2212" s="608">
        <v>45175</v>
      </c>
      <c r="O2212" s="512">
        <f t="shared" si="103"/>
        <v>9</v>
      </c>
      <c r="P2212" s="512">
        <f t="shared" si="104"/>
        <v>9</v>
      </c>
      <c r="Q2212" s="498" t="str">
        <f t="shared" si="105"/>
        <v>Gastos_com_Pessoal</v>
      </c>
    </row>
    <row r="2213" spans="1:17" ht="25.5" hidden="1" x14ac:dyDescent="0.2">
      <c r="A2213" s="505">
        <v>7058</v>
      </c>
      <c r="B2213" s="506">
        <v>45175</v>
      </c>
      <c r="C2213" s="536">
        <v>45170</v>
      </c>
      <c r="D2213" s="520" t="s">
        <v>176</v>
      </c>
      <c r="E2213" s="520" t="s">
        <v>262</v>
      </c>
      <c r="F2213" s="521">
        <v>997.25</v>
      </c>
      <c r="G2213" s="520" t="s">
        <v>8584</v>
      </c>
      <c r="H2213" s="455" t="s">
        <v>420</v>
      </c>
      <c r="I2213" s="461" t="s">
        <v>8585</v>
      </c>
      <c r="J2213" s="425" t="s">
        <v>8586</v>
      </c>
      <c r="K2213" s="489" t="s">
        <v>1188</v>
      </c>
      <c r="L2213" s="511" t="s">
        <v>4137</v>
      </c>
      <c r="M2213" s="465">
        <v>993308007</v>
      </c>
      <c r="N2213" s="608">
        <v>45175</v>
      </c>
      <c r="O2213" s="512">
        <f t="shared" si="103"/>
        <v>9</v>
      </c>
      <c r="P2213" s="512">
        <f t="shared" si="104"/>
        <v>9</v>
      </c>
      <c r="Q2213" s="498" t="str">
        <f t="shared" si="105"/>
        <v>Gastos_com_Pessoal</v>
      </c>
    </row>
    <row r="2214" spans="1:17" ht="25.5" hidden="1" x14ac:dyDescent="0.2">
      <c r="A2214" s="505">
        <v>7059</v>
      </c>
      <c r="B2214" s="506">
        <v>45175</v>
      </c>
      <c r="C2214" s="536">
        <v>45170</v>
      </c>
      <c r="D2214" s="520" t="s">
        <v>176</v>
      </c>
      <c r="E2214" s="520" t="s">
        <v>280</v>
      </c>
      <c r="F2214" s="521">
        <v>2746.1</v>
      </c>
      <c r="G2214" s="520" t="s">
        <v>8587</v>
      </c>
      <c r="H2214" s="455" t="s">
        <v>420</v>
      </c>
      <c r="I2214" s="461" t="s">
        <v>8585</v>
      </c>
      <c r="J2214" s="425" t="s">
        <v>8586</v>
      </c>
      <c r="K2214" s="489" t="s">
        <v>1188</v>
      </c>
      <c r="L2214" s="511" t="s">
        <v>4137</v>
      </c>
      <c r="M2214" s="465">
        <v>993308007</v>
      </c>
      <c r="N2214" s="608">
        <v>45175</v>
      </c>
      <c r="O2214" s="512">
        <f t="shared" si="103"/>
        <v>9</v>
      </c>
      <c r="P2214" s="512">
        <f t="shared" si="104"/>
        <v>9</v>
      </c>
      <c r="Q2214" s="498" t="str">
        <f t="shared" si="105"/>
        <v>Gastos_com_Pessoal</v>
      </c>
    </row>
    <row r="2215" spans="1:17" ht="25.5" hidden="1" x14ac:dyDescent="0.2">
      <c r="A2215" s="505">
        <v>7060</v>
      </c>
      <c r="B2215" s="506">
        <v>45175</v>
      </c>
      <c r="C2215" s="536">
        <v>45170</v>
      </c>
      <c r="D2215" s="520" t="s">
        <v>176</v>
      </c>
      <c r="E2215" s="455" t="s">
        <v>262</v>
      </c>
      <c r="F2215" s="460">
        <v>927.13</v>
      </c>
      <c r="G2215" s="455" t="s">
        <v>8588</v>
      </c>
      <c r="H2215" s="455" t="s">
        <v>420</v>
      </c>
      <c r="I2215" s="461" t="s">
        <v>6149</v>
      </c>
      <c r="J2215" s="425" t="s">
        <v>3125</v>
      </c>
      <c r="K2215" s="489" t="s">
        <v>1188</v>
      </c>
      <c r="L2215" s="511" t="s">
        <v>4137</v>
      </c>
      <c r="M2215" s="465">
        <v>993308007</v>
      </c>
      <c r="N2215" s="608">
        <v>45175</v>
      </c>
      <c r="O2215" s="512">
        <f t="shared" si="103"/>
        <v>9</v>
      </c>
      <c r="P2215" s="512">
        <f t="shared" si="104"/>
        <v>9</v>
      </c>
      <c r="Q2215" s="498" t="str">
        <f t="shared" si="105"/>
        <v>Gastos_com_Pessoal</v>
      </c>
    </row>
    <row r="2216" spans="1:17" ht="25.5" hidden="1" x14ac:dyDescent="0.2">
      <c r="A2216" s="505">
        <v>7061</v>
      </c>
      <c r="B2216" s="506">
        <v>45175</v>
      </c>
      <c r="C2216" s="464">
        <v>45170</v>
      </c>
      <c r="D2216" s="508" t="s">
        <v>176</v>
      </c>
      <c r="E2216" s="455" t="s">
        <v>280</v>
      </c>
      <c r="F2216" s="460">
        <v>2623.8</v>
      </c>
      <c r="G2216" s="455" t="s">
        <v>8589</v>
      </c>
      <c r="H2216" s="455" t="s">
        <v>420</v>
      </c>
      <c r="I2216" s="461" t="s">
        <v>6149</v>
      </c>
      <c r="J2216" s="425" t="s">
        <v>3125</v>
      </c>
      <c r="K2216" s="489" t="s">
        <v>1188</v>
      </c>
      <c r="L2216" s="511" t="s">
        <v>4137</v>
      </c>
      <c r="M2216" s="465">
        <v>993308007</v>
      </c>
      <c r="N2216" s="608">
        <v>45175</v>
      </c>
      <c r="O2216" s="512">
        <f t="shared" si="103"/>
        <v>9</v>
      </c>
      <c r="P2216" s="512">
        <f t="shared" si="104"/>
        <v>9</v>
      </c>
      <c r="Q2216" s="498" t="str">
        <f t="shared" si="105"/>
        <v>Gastos_com_Pessoal</v>
      </c>
    </row>
    <row r="2217" spans="1:17" ht="25.5" hidden="1" x14ac:dyDescent="0.2">
      <c r="A2217" s="505">
        <v>7062</v>
      </c>
      <c r="B2217" s="506">
        <v>45175</v>
      </c>
      <c r="C2217" s="464">
        <v>45170</v>
      </c>
      <c r="D2217" s="508" t="s">
        <v>176</v>
      </c>
      <c r="E2217" s="455" t="s">
        <v>262</v>
      </c>
      <c r="F2217" s="460">
        <v>915.12</v>
      </c>
      <c r="G2217" s="455" t="s">
        <v>8590</v>
      </c>
      <c r="H2217" s="455" t="s">
        <v>417</v>
      </c>
      <c r="I2217" s="461" t="s">
        <v>3827</v>
      </c>
      <c r="J2217" s="425" t="s">
        <v>498</v>
      </c>
      <c r="K2217" s="489" t="s">
        <v>1188</v>
      </c>
      <c r="L2217" s="511" t="s">
        <v>4137</v>
      </c>
      <c r="M2217" s="465">
        <v>993308007</v>
      </c>
      <c r="N2217" s="608">
        <v>45175</v>
      </c>
      <c r="O2217" s="512">
        <f t="shared" si="103"/>
        <v>9</v>
      </c>
      <c r="P2217" s="512">
        <f t="shared" si="104"/>
        <v>9</v>
      </c>
      <c r="Q2217" s="498" t="str">
        <f t="shared" si="105"/>
        <v>Gastos_com_Pessoal</v>
      </c>
    </row>
    <row r="2218" spans="1:17" ht="25.5" hidden="1" x14ac:dyDescent="0.2">
      <c r="A2218" s="505">
        <v>7063</v>
      </c>
      <c r="B2218" s="506">
        <v>45175</v>
      </c>
      <c r="C2218" s="464">
        <v>45170</v>
      </c>
      <c r="D2218" s="508" t="s">
        <v>176</v>
      </c>
      <c r="E2218" s="455" t="s">
        <v>280</v>
      </c>
      <c r="F2218" s="460">
        <v>2566.8200000000002</v>
      </c>
      <c r="G2218" s="455" t="s">
        <v>8591</v>
      </c>
      <c r="H2218" s="455" t="s">
        <v>417</v>
      </c>
      <c r="I2218" s="461" t="s">
        <v>3827</v>
      </c>
      <c r="J2218" s="425" t="s">
        <v>498</v>
      </c>
      <c r="K2218" s="489" t="s">
        <v>1188</v>
      </c>
      <c r="L2218" s="511" t="s">
        <v>4137</v>
      </c>
      <c r="M2218" s="465">
        <v>993308007</v>
      </c>
      <c r="N2218" s="608">
        <v>45175</v>
      </c>
      <c r="O2218" s="512">
        <f t="shared" si="103"/>
        <v>9</v>
      </c>
      <c r="P2218" s="512">
        <f t="shared" si="104"/>
        <v>9</v>
      </c>
      <c r="Q2218" s="498" t="str">
        <f t="shared" si="105"/>
        <v>Gastos_com_Pessoal</v>
      </c>
    </row>
    <row r="2219" spans="1:17" ht="25.5" hidden="1" x14ac:dyDescent="0.2">
      <c r="A2219" s="505">
        <v>7064</v>
      </c>
      <c r="B2219" s="506">
        <v>45175</v>
      </c>
      <c r="C2219" s="464">
        <v>45170</v>
      </c>
      <c r="D2219" s="508" t="s">
        <v>176</v>
      </c>
      <c r="E2219" s="455" t="s">
        <v>262</v>
      </c>
      <c r="F2219" s="460">
        <v>996.22</v>
      </c>
      <c r="G2219" s="455" t="s">
        <v>8518</v>
      </c>
      <c r="H2219" s="455" t="s">
        <v>416</v>
      </c>
      <c r="I2219" s="455" t="s">
        <v>8592</v>
      </c>
      <c r="J2219" s="465" t="s">
        <v>970</v>
      </c>
      <c r="K2219" s="465" t="s">
        <v>1188</v>
      </c>
      <c r="L2219" s="511" t="s">
        <v>4137</v>
      </c>
      <c r="M2219" s="465">
        <v>993308007</v>
      </c>
      <c r="N2219" s="463">
        <v>45175</v>
      </c>
      <c r="O2219" s="512">
        <f t="shared" si="103"/>
        <v>9</v>
      </c>
      <c r="P2219" s="512">
        <f t="shared" si="104"/>
        <v>9</v>
      </c>
      <c r="Q2219" s="498" t="str">
        <f t="shared" si="105"/>
        <v>Gastos_com_Pessoal</v>
      </c>
    </row>
    <row r="2220" spans="1:17" ht="25.5" hidden="1" x14ac:dyDescent="0.2">
      <c r="A2220" s="505">
        <v>7065</v>
      </c>
      <c r="B2220" s="506">
        <v>45175</v>
      </c>
      <c r="C2220" s="507">
        <v>45170</v>
      </c>
      <c r="D2220" s="508" t="s">
        <v>176</v>
      </c>
      <c r="E2220" s="455" t="s">
        <v>280</v>
      </c>
      <c r="F2220" s="460">
        <v>2743.75</v>
      </c>
      <c r="G2220" s="455" t="s">
        <v>8520</v>
      </c>
      <c r="H2220" s="455" t="s">
        <v>416</v>
      </c>
      <c r="I2220" s="461" t="s">
        <v>8592</v>
      </c>
      <c r="J2220" s="425" t="s">
        <v>970</v>
      </c>
      <c r="K2220" s="465" t="s">
        <v>1188</v>
      </c>
      <c r="L2220" s="511" t="s">
        <v>4137</v>
      </c>
      <c r="M2220" s="465">
        <v>993308007</v>
      </c>
      <c r="N2220" s="463">
        <v>45175</v>
      </c>
      <c r="O2220" s="512">
        <f t="shared" si="103"/>
        <v>9</v>
      </c>
      <c r="P2220" s="512">
        <f t="shared" si="104"/>
        <v>9</v>
      </c>
      <c r="Q2220" s="498" t="str">
        <f t="shared" si="105"/>
        <v>Gastos_com_Pessoal</v>
      </c>
    </row>
    <row r="2221" spans="1:17" ht="25.5" hidden="1" x14ac:dyDescent="0.2">
      <c r="A2221" s="505">
        <v>7066</v>
      </c>
      <c r="B2221" s="506">
        <v>45175</v>
      </c>
      <c r="C2221" s="464">
        <v>45170</v>
      </c>
      <c r="D2221" s="508" t="s">
        <v>176</v>
      </c>
      <c r="E2221" s="520" t="s">
        <v>262</v>
      </c>
      <c r="F2221" s="460">
        <v>903.34</v>
      </c>
      <c r="G2221" s="455" t="s">
        <v>8593</v>
      </c>
      <c r="H2221" s="461" t="s">
        <v>416</v>
      </c>
      <c r="I2221" s="461" t="s">
        <v>8594</v>
      </c>
      <c r="J2221" s="426" t="s">
        <v>633</v>
      </c>
      <c r="K2221" s="426" t="s">
        <v>1188</v>
      </c>
      <c r="L2221" s="511" t="s">
        <v>4137</v>
      </c>
      <c r="M2221" s="426">
        <v>993308007</v>
      </c>
      <c r="N2221" s="427">
        <v>45175</v>
      </c>
      <c r="O2221" s="512">
        <f t="shared" si="103"/>
        <v>9</v>
      </c>
      <c r="P2221" s="512">
        <f t="shared" si="104"/>
        <v>9</v>
      </c>
      <c r="Q2221" s="498" t="str">
        <f t="shared" si="105"/>
        <v>Gastos_com_Pessoal</v>
      </c>
    </row>
    <row r="2222" spans="1:17" ht="25.5" hidden="1" x14ac:dyDescent="0.2">
      <c r="A2222" s="505">
        <v>7067</v>
      </c>
      <c r="B2222" s="506">
        <v>45175</v>
      </c>
      <c r="C2222" s="464">
        <v>45170</v>
      </c>
      <c r="D2222" s="508" t="s">
        <v>176</v>
      </c>
      <c r="E2222" s="455" t="s">
        <v>280</v>
      </c>
      <c r="F2222" s="460">
        <v>2566.96</v>
      </c>
      <c r="G2222" s="455" t="s">
        <v>8595</v>
      </c>
      <c r="H2222" s="455" t="s">
        <v>416</v>
      </c>
      <c r="I2222" s="461" t="s">
        <v>8594</v>
      </c>
      <c r="J2222" s="425" t="s">
        <v>633</v>
      </c>
      <c r="K2222" s="426" t="s">
        <v>1188</v>
      </c>
      <c r="L2222" s="511" t="s">
        <v>4137</v>
      </c>
      <c r="M2222" s="465">
        <v>993308007</v>
      </c>
      <c r="N2222" s="608">
        <v>45175</v>
      </c>
      <c r="O2222" s="512">
        <f t="shared" si="103"/>
        <v>9</v>
      </c>
      <c r="P2222" s="512">
        <f t="shared" si="104"/>
        <v>9</v>
      </c>
      <c r="Q2222" s="498" t="str">
        <f t="shared" si="105"/>
        <v>Gastos_com_Pessoal</v>
      </c>
    </row>
    <row r="2223" spans="1:17" ht="25.5" hidden="1" x14ac:dyDescent="0.2">
      <c r="A2223" s="505">
        <v>7068</v>
      </c>
      <c r="B2223" s="506">
        <v>45175</v>
      </c>
      <c r="C2223" s="464">
        <v>45170</v>
      </c>
      <c r="D2223" s="508" t="s">
        <v>176</v>
      </c>
      <c r="E2223" s="520" t="s">
        <v>262</v>
      </c>
      <c r="F2223" s="460">
        <v>927.13</v>
      </c>
      <c r="G2223" s="455" t="s">
        <v>8596</v>
      </c>
      <c r="H2223" s="455" t="s">
        <v>416</v>
      </c>
      <c r="I2223" s="461" t="s">
        <v>3669</v>
      </c>
      <c r="J2223" s="425" t="s">
        <v>711</v>
      </c>
      <c r="K2223" s="426" t="s">
        <v>1188</v>
      </c>
      <c r="L2223" s="511" t="s">
        <v>4137</v>
      </c>
      <c r="M2223" s="465">
        <v>993308007</v>
      </c>
      <c r="N2223" s="608">
        <v>45175</v>
      </c>
      <c r="O2223" s="512">
        <f t="shared" si="103"/>
        <v>9</v>
      </c>
      <c r="P2223" s="512">
        <f t="shared" si="104"/>
        <v>9</v>
      </c>
      <c r="Q2223" s="498" t="str">
        <f t="shared" si="105"/>
        <v>Gastos_com_Pessoal</v>
      </c>
    </row>
    <row r="2224" spans="1:17" ht="25.5" hidden="1" x14ac:dyDescent="0.2">
      <c r="A2224" s="505">
        <v>7069</v>
      </c>
      <c r="B2224" s="506">
        <v>45175</v>
      </c>
      <c r="C2224" s="464">
        <v>45170</v>
      </c>
      <c r="D2224" s="508" t="s">
        <v>176</v>
      </c>
      <c r="E2224" s="455" t="s">
        <v>280</v>
      </c>
      <c r="F2224" s="460">
        <v>2595.36</v>
      </c>
      <c r="G2224" s="455" t="s">
        <v>8597</v>
      </c>
      <c r="H2224" s="455" t="s">
        <v>416</v>
      </c>
      <c r="I2224" s="461" t="s">
        <v>3669</v>
      </c>
      <c r="J2224" s="425" t="s">
        <v>711</v>
      </c>
      <c r="K2224" s="426" t="s">
        <v>1188</v>
      </c>
      <c r="L2224" s="511" t="s">
        <v>4137</v>
      </c>
      <c r="M2224" s="465">
        <v>993308007</v>
      </c>
      <c r="N2224" s="608">
        <v>45175</v>
      </c>
      <c r="O2224" s="512">
        <f t="shared" si="103"/>
        <v>9</v>
      </c>
      <c r="P2224" s="512">
        <f t="shared" si="104"/>
        <v>9</v>
      </c>
      <c r="Q2224" s="498" t="str">
        <f t="shared" si="105"/>
        <v>Gastos_com_Pessoal</v>
      </c>
    </row>
    <row r="2225" spans="1:17" ht="24" hidden="1" x14ac:dyDescent="0.2">
      <c r="A2225" s="505">
        <v>7070</v>
      </c>
      <c r="B2225" s="506">
        <v>45175</v>
      </c>
      <c r="C2225" s="464">
        <v>45170</v>
      </c>
      <c r="D2225" s="508" t="s">
        <v>264</v>
      </c>
      <c r="E2225" s="455" t="s">
        <v>293</v>
      </c>
      <c r="F2225" s="460">
        <v>600</v>
      </c>
      <c r="G2225" s="455" t="s">
        <v>8598</v>
      </c>
      <c r="H2225" s="455" t="s">
        <v>421</v>
      </c>
      <c r="I2225" s="461" t="s">
        <v>8037</v>
      </c>
      <c r="J2225" s="425" t="s">
        <v>1061</v>
      </c>
      <c r="K2225" s="426" t="s">
        <v>1188</v>
      </c>
      <c r="L2225" s="511" t="s">
        <v>4137</v>
      </c>
      <c r="M2225" s="465">
        <v>993308007</v>
      </c>
      <c r="N2225" s="608">
        <v>45175</v>
      </c>
      <c r="O2225" s="512">
        <f t="shared" si="103"/>
        <v>9</v>
      </c>
      <c r="P2225" s="512">
        <f t="shared" si="104"/>
        <v>9</v>
      </c>
      <c r="Q2225" s="498" t="str">
        <f t="shared" si="105"/>
        <v>Gastos_Gerais</v>
      </c>
    </row>
    <row r="2226" spans="1:17" ht="36" hidden="1" x14ac:dyDescent="0.2">
      <c r="A2226" s="505">
        <v>7071</v>
      </c>
      <c r="B2226" s="506">
        <v>45175</v>
      </c>
      <c r="C2226" s="464">
        <v>45170</v>
      </c>
      <c r="D2226" s="508" t="s">
        <v>264</v>
      </c>
      <c r="E2226" s="520" t="s">
        <v>211</v>
      </c>
      <c r="F2226" s="460">
        <v>216.85</v>
      </c>
      <c r="G2226" s="455" t="s">
        <v>8439</v>
      </c>
      <c r="H2226" s="455" t="s">
        <v>421</v>
      </c>
      <c r="I2226" s="461" t="s">
        <v>8037</v>
      </c>
      <c r="J2226" s="425" t="s">
        <v>1061</v>
      </c>
      <c r="K2226" s="426" t="s">
        <v>1188</v>
      </c>
      <c r="L2226" s="511" t="s">
        <v>4137</v>
      </c>
      <c r="M2226" s="465">
        <v>993308007</v>
      </c>
      <c r="N2226" s="608">
        <v>45175</v>
      </c>
      <c r="O2226" s="512">
        <f t="shared" si="103"/>
        <v>9</v>
      </c>
      <c r="P2226" s="512">
        <f t="shared" si="104"/>
        <v>9</v>
      </c>
      <c r="Q2226" s="498" t="str">
        <f t="shared" si="105"/>
        <v>Gastos_Gerais</v>
      </c>
    </row>
    <row r="2227" spans="1:17" ht="24" hidden="1" x14ac:dyDescent="0.2">
      <c r="A2227" s="505">
        <v>7072</v>
      </c>
      <c r="B2227" s="506">
        <v>45175</v>
      </c>
      <c r="C2227" s="464">
        <v>45170</v>
      </c>
      <c r="D2227" s="508" t="s">
        <v>264</v>
      </c>
      <c r="E2227" s="455" t="s">
        <v>293</v>
      </c>
      <c r="F2227" s="460">
        <v>75</v>
      </c>
      <c r="G2227" s="455" t="s">
        <v>8599</v>
      </c>
      <c r="H2227" s="455" t="s">
        <v>422</v>
      </c>
      <c r="I2227" s="461" t="s">
        <v>8600</v>
      </c>
      <c r="J2227" s="425" t="s">
        <v>886</v>
      </c>
      <c r="K2227" s="426" t="s">
        <v>1188</v>
      </c>
      <c r="L2227" s="511" t="s">
        <v>4137</v>
      </c>
      <c r="M2227" s="465">
        <v>993308007</v>
      </c>
      <c r="N2227" s="608">
        <v>45175</v>
      </c>
      <c r="O2227" s="512">
        <f t="shared" si="103"/>
        <v>9</v>
      </c>
      <c r="P2227" s="512">
        <f t="shared" si="104"/>
        <v>9</v>
      </c>
      <c r="Q2227" s="498" t="str">
        <f t="shared" si="105"/>
        <v>Gastos_Gerais</v>
      </c>
    </row>
    <row r="2228" spans="1:17" ht="24" hidden="1" x14ac:dyDescent="0.2">
      <c r="A2228" s="505">
        <v>7073</v>
      </c>
      <c r="B2228" s="506">
        <v>45175</v>
      </c>
      <c r="C2228" s="464">
        <v>45170</v>
      </c>
      <c r="D2228" s="508" t="s">
        <v>264</v>
      </c>
      <c r="E2228" s="455" t="s">
        <v>293</v>
      </c>
      <c r="F2228" s="460">
        <v>75</v>
      </c>
      <c r="G2228" s="455" t="s">
        <v>8601</v>
      </c>
      <c r="H2228" s="455" t="s">
        <v>422</v>
      </c>
      <c r="I2228" s="461" t="s">
        <v>8600</v>
      </c>
      <c r="J2228" s="425" t="s">
        <v>886</v>
      </c>
      <c r="K2228" s="426" t="s">
        <v>1188</v>
      </c>
      <c r="L2228" s="511" t="s">
        <v>4137</v>
      </c>
      <c r="M2228" s="465">
        <v>993308007</v>
      </c>
      <c r="N2228" s="608">
        <v>45175</v>
      </c>
      <c r="O2228" s="512">
        <f t="shared" si="103"/>
        <v>9</v>
      </c>
      <c r="P2228" s="512">
        <f t="shared" si="104"/>
        <v>9</v>
      </c>
      <c r="Q2228" s="498" t="str">
        <f t="shared" si="105"/>
        <v>Gastos_Gerais</v>
      </c>
    </row>
    <row r="2229" spans="1:17" ht="24" hidden="1" x14ac:dyDescent="0.2">
      <c r="A2229" s="505">
        <v>7074</v>
      </c>
      <c r="B2229" s="506">
        <v>45175</v>
      </c>
      <c r="C2229" s="464">
        <v>45170</v>
      </c>
      <c r="D2229" s="508" t="s">
        <v>264</v>
      </c>
      <c r="E2229" s="520" t="s">
        <v>293</v>
      </c>
      <c r="F2229" s="460">
        <v>75</v>
      </c>
      <c r="G2229" s="455" t="s">
        <v>8602</v>
      </c>
      <c r="H2229" s="455" t="s">
        <v>422</v>
      </c>
      <c r="I2229" s="461" t="s">
        <v>8603</v>
      </c>
      <c r="J2229" s="425" t="s">
        <v>880</v>
      </c>
      <c r="K2229" s="426" t="s">
        <v>1188</v>
      </c>
      <c r="L2229" s="511" t="s">
        <v>4137</v>
      </c>
      <c r="M2229" s="465">
        <v>993308007</v>
      </c>
      <c r="N2229" s="608">
        <v>45175</v>
      </c>
      <c r="O2229" s="512">
        <f t="shared" si="103"/>
        <v>9</v>
      </c>
      <c r="P2229" s="512">
        <f t="shared" si="104"/>
        <v>9</v>
      </c>
      <c r="Q2229" s="498" t="str">
        <f t="shared" si="105"/>
        <v>Gastos_Gerais</v>
      </c>
    </row>
    <row r="2230" spans="1:17" ht="25.5" hidden="1" x14ac:dyDescent="0.2">
      <c r="A2230" s="505">
        <v>7075</v>
      </c>
      <c r="B2230" s="506">
        <v>45175</v>
      </c>
      <c r="C2230" s="464">
        <v>45139</v>
      </c>
      <c r="D2230" s="508" t="s">
        <v>176</v>
      </c>
      <c r="E2230" s="520" t="s">
        <v>4</v>
      </c>
      <c r="F2230" s="460">
        <v>252857.75</v>
      </c>
      <c r="G2230" s="455" t="s">
        <v>8604</v>
      </c>
      <c r="H2230" s="455" t="s">
        <v>303</v>
      </c>
      <c r="I2230" s="461" t="s">
        <v>1409</v>
      </c>
      <c r="J2230" s="425" t="s">
        <v>425</v>
      </c>
      <c r="K2230" s="426" t="s">
        <v>1188</v>
      </c>
      <c r="L2230" s="426" t="s">
        <v>1410</v>
      </c>
      <c r="M2230" s="465" t="s">
        <v>425</v>
      </c>
      <c r="N2230" s="608">
        <v>45175</v>
      </c>
      <c r="O2230" s="512">
        <f t="shared" si="103"/>
        <v>9</v>
      </c>
      <c r="P2230" s="512">
        <f t="shared" si="104"/>
        <v>8</v>
      </c>
      <c r="Q2230" s="498" t="str">
        <f t="shared" si="105"/>
        <v>Gastos_com_Pessoal</v>
      </c>
    </row>
    <row r="2231" spans="1:17" ht="24" hidden="1" x14ac:dyDescent="0.2">
      <c r="A2231" s="505">
        <v>7076</v>
      </c>
      <c r="B2231" s="506">
        <v>45175</v>
      </c>
      <c r="C2231" s="464">
        <v>45170</v>
      </c>
      <c r="D2231" s="508" t="s">
        <v>264</v>
      </c>
      <c r="E2231" s="455" t="s">
        <v>180</v>
      </c>
      <c r="F2231" s="460">
        <v>550</v>
      </c>
      <c r="G2231" s="455" t="s">
        <v>3359</v>
      </c>
      <c r="H2231" s="455" t="s">
        <v>303</v>
      </c>
      <c r="I2231" s="461" t="s">
        <v>3360</v>
      </c>
      <c r="J2231" s="425" t="s">
        <v>3361</v>
      </c>
      <c r="K2231" s="489" t="s">
        <v>1157</v>
      </c>
      <c r="L2231" s="524" t="s">
        <v>32</v>
      </c>
      <c r="M2231" s="465">
        <v>202321328</v>
      </c>
      <c r="N2231" s="608">
        <v>45170</v>
      </c>
      <c r="O2231" s="512">
        <f t="shared" si="103"/>
        <v>9</v>
      </c>
      <c r="P2231" s="512">
        <f t="shared" si="104"/>
        <v>9</v>
      </c>
      <c r="Q2231" s="498" t="str">
        <f t="shared" si="105"/>
        <v>Gastos_Gerais</v>
      </c>
    </row>
    <row r="2232" spans="1:17" hidden="1" x14ac:dyDescent="0.2">
      <c r="A2232" s="505">
        <v>7077</v>
      </c>
      <c r="B2232" s="506">
        <v>45175</v>
      </c>
      <c r="C2232" s="464">
        <v>45139</v>
      </c>
      <c r="D2232" s="508" t="s">
        <v>264</v>
      </c>
      <c r="E2232" s="520" t="s">
        <v>60</v>
      </c>
      <c r="F2232" s="460">
        <v>44143.69</v>
      </c>
      <c r="G2232" s="510" t="s">
        <v>7494</v>
      </c>
      <c r="H2232" s="461" t="s">
        <v>417</v>
      </c>
      <c r="I2232" s="510" t="s">
        <v>7539</v>
      </c>
      <c r="J2232" s="426" t="s">
        <v>1423</v>
      </c>
      <c r="K2232" s="426" t="s">
        <v>1157</v>
      </c>
      <c r="L2232" s="426" t="s">
        <v>32</v>
      </c>
      <c r="M2232" s="465">
        <v>55</v>
      </c>
      <c r="N2232" s="608">
        <v>45173</v>
      </c>
      <c r="O2232" s="512">
        <f t="shared" si="103"/>
        <v>9</v>
      </c>
      <c r="P2232" s="512">
        <f t="shared" si="104"/>
        <v>8</v>
      </c>
      <c r="Q2232" s="498" t="str">
        <f t="shared" si="105"/>
        <v>Gastos_Gerais</v>
      </c>
    </row>
    <row r="2233" spans="1:17" hidden="1" x14ac:dyDescent="0.2">
      <c r="A2233" s="505">
        <v>7078</v>
      </c>
      <c r="B2233" s="506">
        <v>45175</v>
      </c>
      <c r="C2233" s="464">
        <v>45139</v>
      </c>
      <c r="D2233" s="508" t="s">
        <v>264</v>
      </c>
      <c r="E2233" s="455" t="s">
        <v>60</v>
      </c>
      <c r="F2233" s="460">
        <v>43107.3</v>
      </c>
      <c r="G2233" s="510" t="s">
        <v>7492</v>
      </c>
      <c r="H2233" s="455" t="s">
        <v>493</v>
      </c>
      <c r="I2233" s="510" t="s">
        <v>7539</v>
      </c>
      <c r="J2233" s="425" t="s">
        <v>1423</v>
      </c>
      <c r="K2233" s="426" t="s">
        <v>1157</v>
      </c>
      <c r="L2233" s="426" t="s">
        <v>32</v>
      </c>
      <c r="M2233" s="465">
        <v>57</v>
      </c>
      <c r="N2233" s="608">
        <v>45174</v>
      </c>
      <c r="O2233" s="512">
        <f t="shared" si="103"/>
        <v>9</v>
      </c>
      <c r="P2233" s="512">
        <f t="shared" si="104"/>
        <v>8</v>
      </c>
      <c r="Q2233" s="498" t="str">
        <f t="shared" si="105"/>
        <v>Gastos_Gerais</v>
      </c>
    </row>
    <row r="2234" spans="1:17" ht="36" hidden="1" x14ac:dyDescent="0.2">
      <c r="A2234" s="505">
        <v>7079</v>
      </c>
      <c r="B2234" s="506">
        <v>45175</v>
      </c>
      <c r="C2234" s="464">
        <v>45139</v>
      </c>
      <c r="D2234" s="508" t="s">
        <v>264</v>
      </c>
      <c r="E2234" s="520" t="s">
        <v>90</v>
      </c>
      <c r="F2234" s="460">
        <v>1323</v>
      </c>
      <c r="G2234" s="510" t="s">
        <v>4461</v>
      </c>
      <c r="H2234" s="455" t="s">
        <v>302</v>
      </c>
      <c r="I2234" s="461" t="s">
        <v>1447</v>
      </c>
      <c r="J2234" s="425" t="s">
        <v>1448</v>
      </c>
      <c r="K2234" s="426" t="s">
        <v>1157</v>
      </c>
      <c r="L2234" s="426" t="s">
        <v>1158</v>
      </c>
      <c r="M2234" s="465" t="s">
        <v>8605</v>
      </c>
      <c r="N2234" s="608">
        <v>45175</v>
      </c>
      <c r="O2234" s="512">
        <f t="shared" si="103"/>
        <v>9</v>
      </c>
      <c r="P2234" s="512">
        <f t="shared" si="104"/>
        <v>8</v>
      </c>
      <c r="Q2234" s="498" t="str">
        <f t="shared" si="105"/>
        <v>Gastos_Gerais</v>
      </c>
    </row>
    <row r="2235" spans="1:17" ht="36" hidden="1" x14ac:dyDescent="0.2">
      <c r="A2235" s="505">
        <v>7080</v>
      </c>
      <c r="B2235" s="506">
        <v>45175</v>
      </c>
      <c r="C2235" s="464">
        <v>45139</v>
      </c>
      <c r="D2235" s="508" t="s">
        <v>264</v>
      </c>
      <c r="E2235" s="455" t="s">
        <v>90</v>
      </c>
      <c r="F2235" s="460">
        <v>567</v>
      </c>
      <c r="G2235" s="455" t="s">
        <v>8606</v>
      </c>
      <c r="H2235" s="455" t="s">
        <v>421</v>
      </c>
      <c r="I2235" s="461" t="s">
        <v>1447</v>
      </c>
      <c r="J2235" s="425" t="s">
        <v>1448</v>
      </c>
      <c r="K2235" s="489" t="s">
        <v>1157</v>
      </c>
      <c r="L2235" s="524" t="s">
        <v>1158</v>
      </c>
      <c r="M2235" s="465" t="s">
        <v>8607</v>
      </c>
      <c r="N2235" s="608">
        <v>45175</v>
      </c>
      <c r="O2235" s="512">
        <f t="shared" si="103"/>
        <v>9</v>
      </c>
      <c r="P2235" s="512">
        <f t="shared" si="104"/>
        <v>8</v>
      </c>
      <c r="Q2235" s="498" t="str">
        <f t="shared" si="105"/>
        <v>Gastos_Gerais</v>
      </c>
    </row>
    <row r="2236" spans="1:17" ht="36" hidden="1" x14ac:dyDescent="0.2">
      <c r="A2236" s="505">
        <v>7081</v>
      </c>
      <c r="B2236" s="506">
        <v>45175</v>
      </c>
      <c r="C2236" s="464">
        <v>45139</v>
      </c>
      <c r="D2236" s="508" t="s">
        <v>264</v>
      </c>
      <c r="E2236" s="455" t="s">
        <v>90</v>
      </c>
      <c r="F2236" s="460">
        <v>420.68</v>
      </c>
      <c r="G2236" s="455" t="s">
        <v>8608</v>
      </c>
      <c r="H2236" s="455" t="s">
        <v>423</v>
      </c>
      <c r="I2236" s="461" t="s">
        <v>1447</v>
      </c>
      <c r="J2236" s="425" t="s">
        <v>1448</v>
      </c>
      <c r="K2236" s="426" t="s">
        <v>1157</v>
      </c>
      <c r="L2236" s="426" t="s">
        <v>1158</v>
      </c>
      <c r="M2236" s="465" t="s">
        <v>8609</v>
      </c>
      <c r="N2236" s="608">
        <v>45175</v>
      </c>
      <c r="O2236" s="512">
        <f t="shared" si="103"/>
        <v>9</v>
      </c>
      <c r="P2236" s="512">
        <f t="shared" si="104"/>
        <v>8</v>
      </c>
      <c r="Q2236" s="498" t="str">
        <f t="shared" si="105"/>
        <v>Gastos_Gerais</v>
      </c>
    </row>
    <row r="2237" spans="1:17" ht="36" hidden="1" x14ac:dyDescent="0.2">
      <c r="A2237" s="505">
        <v>7082</v>
      </c>
      <c r="B2237" s="506">
        <v>45175</v>
      </c>
      <c r="C2237" s="464">
        <v>45139</v>
      </c>
      <c r="D2237" s="508" t="s">
        <v>264</v>
      </c>
      <c r="E2237" s="455" t="s">
        <v>90</v>
      </c>
      <c r="F2237" s="460">
        <v>567</v>
      </c>
      <c r="G2237" s="455" t="s">
        <v>8610</v>
      </c>
      <c r="H2237" s="455" t="s">
        <v>419</v>
      </c>
      <c r="I2237" s="461" t="s">
        <v>1447</v>
      </c>
      <c r="J2237" s="425" t="s">
        <v>1448</v>
      </c>
      <c r="K2237" s="426" t="s">
        <v>1157</v>
      </c>
      <c r="L2237" s="465" t="s">
        <v>1158</v>
      </c>
      <c r="M2237" s="465" t="s">
        <v>8611</v>
      </c>
      <c r="N2237" s="608">
        <v>45175</v>
      </c>
      <c r="O2237" s="512">
        <f t="shared" si="103"/>
        <v>9</v>
      </c>
      <c r="P2237" s="512">
        <f t="shared" si="104"/>
        <v>8</v>
      </c>
      <c r="Q2237" s="498" t="str">
        <f t="shared" si="105"/>
        <v>Gastos_Gerais</v>
      </c>
    </row>
    <row r="2238" spans="1:17" ht="36" hidden="1" x14ac:dyDescent="0.2">
      <c r="A2238" s="505">
        <v>7083</v>
      </c>
      <c r="B2238" s="506">
        <v>45175</v>
      </c>
      <c r="C2238" s="464">
        <v>45139</v>
      </c>
      <c r="D2238" s="508" t="s">
        <v>264</v>
      </c>
      <c r="E2238" s="455" t="s">
        <v>90</v>
      </c>
      <c r="F2238" s="460">
        <v>378</v>
      </c>
      <c r="G2238" s="455" t="s">
        <v>8612</v>
      </c>
      <c r="H2238" s="455" t="s">
        <v>493</v>
      </c>
      <c r="I2238" s="461" t="s">
        <v>1447</v>
      </c>
      <c r="J2238" s="425" t="s">
        <v>1448</v>
      </c>
      <c r="K2238" s="426" t="s">
        <v>1157</v>
      </c>
      <c r="L2238" s="426" t="s">
        <v>1158</v>
      </c>
      <c r="M2238" s="465" t="s">
        <v>8613</v>
      </c>
      <c r="N2238" s="608">
        <v>45175</v>
      </c>
      <c r="O2238" s="512">
        <f t="shared" si="103"/>
        <v>9</v>
      </c>
      <c r="P2238" s="512">
        <f t="shared" si="104"/>
        <v>8</v>
      </c>
      <c r="Q2238" s="498" t="str">
        <f t="shared" si="105"/>
        <v>Gastos_Gerais</v>
      </c>
    </row>
    <row r="2239" spans="1:17" ht="36" hidden="1" x14ac:dyDescent="0.2">
      <c r="A2239" s="505">
        <v>7084</v>
      </c>
      <c r="B2239" s="506">
        <v>45175</v>
      </c>
      <c r="C2239" s="464">
        <v>45139</v>
      </c>
      <c r="D2239" s="508" t="s">
        <v>264</v>
      </c>
      <c r="E2239" s="520" t="s">
        <v>90</v>
      </c>
      <c r="F2239" s="460">
        <v>567</v>
      </c>
      <c r="G2239" s="520" t="s">
        <v>8614</v>
      </c>
      <c r="H2239" s="520" t="s">
        <v>414</v>
      </c>
      <c r="I2239" s="510" t="s">
        <v>1447</v>
      </c>
      <c r="J2239" s="522" t="s">
        <v>1448</v>
      </c>
      <c r="K2239" s="522" t="s">
        <v>1157</v>
      </c>
      <c r="L2239" s="511" t="s">
        <v>1158</v>
      </c>
      <c r="M2239" s="465" t="s">
        <v>8615</v>
      </c>
      <c r="N2239" s="608">
        <v>45175</v>
      </c>
      <c r="O2239" s="512">
        <f t="shared" si="103"/>
        <v>9</v>
      </c>
      <c r="P2239" s="512">
        <f t="shared" si="104"/>
        <v>8</v>
      </c>
      <c r="Q2239" s="498" t="str">
        <f t="shared" si="105"/>
        <v>Gastos_Gerais</v>
      </c>
    </row>
    <row r="2240" spans="1:17" ht="36" hidden="1" x14ac:dyDescent="0.2">
      <c r="A2240" s="505">
        <v>7085</v>
      </c>
      <c r="B2240" s="506">
        <v>45175</v>
      </c>
      <c r="C2240" s="536">
        <v>45139</v>
      </c>
      <c r="D2240" s="508" t="s">
        <v>264</v>
      </c>
      <c r="E2240" s="520" t="s">
        <v>290</v>
      </c>
      <c r="F2240" s="460">
        <v>112</v>
      </c>
      <c r="G2240" s="510" t="s">
        <v>8616</v>
      </c>
      <c r="H2240" s="455" t="s">
        <v>416</v>
      </c>
      <c r="I2240" s="510" t="s">
        <v>7925</v>
      </c>
      <c r="J2240" s="425" t="s">
        <v>7926</v>
      </c>
      <c r="K2240" s="489" t="s">
        <v>1157</v>
      </c>
      <c r="L2240" s="465" t="s">
        <v>32</v>
      </c>
      <c r="M2240" s="465">
        <v>218413</v>
      </c>
      <c r="N2240" s="608">
        <v>45148</v>
      </c>
      <c r="O2240" s="512">
        <f t="shared" si="103"/>
        <v>9</v>
      </c>
      <c r="P2240" s="512">
        <f t="shared" si="104"/>
        <v>8</v>
      </c>
      <c r="Q2240" s="498" t="str">
        <f t="shared" si="105"/>
        <v>Gastos_Gerais</v>
      </c>
    </row>
    <row r="2241" spans="1:17" ht="48" hidden="1" x14ac:dyDescent="0.2">
      <c r="A2241" s="505">
        <v>7086</v>
      </c>
      <c r="B2241" s="506">
        <v>45175</v>
      </c>
      <c r="C2241" s="536">
        <v>45139</v>
      </c>
      <c r="D2241" s="508" t="s">
        <v>264</v>
      </c>
      <c r="E2241" s="520" t="s">
        <v>59</v>
      </c>
      <c r="F2241" s="460">
        <v>2687.69</v>
      </c>
      <c r="G2241" s="510" t="s">
        <v>1538</v>
      </c>
      <c r="H2241" s="455" t="s">
        <v>302</v>
      </c>
      <c r="I2241" s="461" t="s">
        <v>1539</v>
      </c>
      <c r="J2241" s="425" t="s">
        <v>1540</v>
      </c>
      <c r="K2241" s="489" t="s">
        <v>1157</v>
      </c>
      <c r="L2241" s="465" t="s">
        <v>1157</v>
      </c>
      <c r="M2241" s="465">
        <v>1845648</v>
      </c>
      <c r="N2241" s="608">
        <v>45175</v>
      </c>
      <c r="O2241" s="512">
        <f t="shared" si="103"/>
        <v>9</v>
      </c>
      <c r="P2241" s="512">
        <f t="shared" si="104"/>
        <v>8</v>
      </c>
      <c r="Q2241" s="498" t="str">
        <f t="shared" si="105"/>
        <v>Gastos_Gerais</v>
      </c>
    </row>
    <row r="2242" spans="1:17" ht="24" hidden="1" x14ac:dyDescent="0.2">
      <c r="A2242" s="505">
        <v>7087</v>
      </c>
      <c r="B2242" s="506">
        <v>45175</v>
      </c>
      <c r="C2242" s="536">
        <v>45139</v>
      </c>
      <c r="D2242" s="508" t="s">
        <v>264</v>
      </c>
      <c r="E2242" s="520" t="s">
        <v>96</v>
      </c>
      <c r="F2242" s="460">
        <v>375</v>
      </c>
      <c r="G2242" s="510" t="s">
        <v>8617</v>
      </c>
      <c r="H2242" s="455" t="s">
        <v>420</v>
      </c>
      <c r="I2242" s="508" t="s">
        <v>7684</v>
      </c>
      <c r="J2242" s="425" t="s">
        <v>7685</v>
      </c>
      <c r="K2242" s="489" t="s">
        <v>1157</v>
      </c>
      <c r="L2242" s="465" t="s">
        <v>32</v>
      </c>
      <c r="M2242" s="465">
        <v>1120</v>
      </c>
      <c r="N2242" s="608">
        <v>45155</v>
      </c>
      <c r="O2242" s="512">
        <f t="shared" si="103"/>
        <v>9</v>
      </c>
      <c r="P2242" s="512">
        <f t="shared" si="104"/>
        <v>8</v>
      </c>
      <c r="Q2242" s="498" t="str">
        <f t="shared" si="105"/>
        <v>Gastos_Gerais</v>
      </c>
    </row>
    <row r="2243" spans="1:17" ht="36" hidden="1" x14ac:dyDescent="0.2">
      <c r="A2243" s="505">
        <v>7088</v>
      </c>
      <c r="B2243" s="506">
        <v>45175</v>
      </c>
      <c r="C2243" s="536">
        <v>45139</v>
      </c>
      <c r="D2243" s="508" t="s">
        <v>264</v>
      </c>
      <c r="E2243" s="520" t="s">
        <v>90</v>
      </c>
      <c r="F2243" s="460">
        <v>330</v>
      </c>
      <c r="G2243" s="510" t="s">
        <v>2392</v>
      </c>
      <c r="H2243" s="455" t="s">
        <v>420</v>
      </c>
      <c r="I2243" s="510" t="s">
        <v>4209</v>
      </c>
      <c r="J2243" s="425" t="s">
        <v>2394</v>
      </c>
      <c r="K2243" s="489" t="s">
        <v>1157</v>
      </c>
      <c r="L2243" s="465" t="s">
        <v>32</v>
      </c>
      <c r="M2243" s="465">
        <v>202383</v>
      </c>
      <c r="N2243" s="608">
        <v>45166</v>
      </c>
      <c r="O2243" s="512">
        <f t="shared" si="103"/>
        <v>9</v>
      </c>
      <c r="P2243" s="512">
        <f t="shared" si="104"/>
        <v>8</v>
      </c>
      <c r="Q2243" s="498" t="str">
        <f t="shared" si="105"/>
        <v>Gastos_Gerais</v>
      </c>
    </row>
    <row r="2244" spans="1:17" ht="24" hidden="1" x14ac:dyDescent="0.2">
      <c r="A2244" s="505">
        <v>7089</v>
      </c>
      <c r="B2244" s="506">
        <v>45175</v>
      </c>
      <c r="C2244" s="536">
        <v>45170</v>
      </c>
      <c r="D2244" s="508" t="s">
        <v>264</v>
      </c>
      <c r="E2244" s="520" t="s">
        <v>404</v>
      </c>
      <c r="F2244" s="460">
        <v>370.1</v>
      </c>
      <c r="G2244" s="510" t="s">
        <v>8618</v>
      </c>
      <c r="H2244" s="455" t="s">
        <v>417</v>
      </c>
      <c r="I2244" s="510" t="s">
        <v>7509</v>
      </c>
      <c r="J2244" s="425" t="s">
        <v>2185</v>
      </c>
      <c r="K2244" s="489" t="s">
        <v>1157</v>
      </c>
      <c r="L2244" s="465" t="s">
        <v>32</v>
      </c>
      <c r="M2244" s="465">
        <v>187122</v>
      </c>
      <c r="N2244" s="608">
        <v>45170</v>
      </c>
      <c r="O2244" s="512">
        <f t="shared" si="103"/>
        <v>9</v>
      </c>
      <c r="P2244" s="512">
        <f t="shared" si="104"/>
        <v>9</v>
      </c>
      <c r="Q2244" s="498" t="str">
        <f t="shared" si="105"/>
        <v>Gastos_Gerais</v>
      </c>
    </row>
    <row r="2245" spans="1:17" ht="24" hidden="1" x14ac:dyDescent="0.2">
      <c r="A2245" s="505">
        <v>7090</v>
      </c>
      <c r="B2245" s="506">
        <v>45175</v>
      </c>
      <c r="C2245" s="536">
        <v>45170</v>
      </c>
      <c r="D2245" s="508" t="s">
        <v>264</v>
      </c>
      <c r="E2245" s="520" t="s">
        <v>404</v>
      </c>
      <c r="F2245" s="460">
        <v>3436</v>
      </c>
      <c r="G2245" s="510" t="s">
        <v>8619</v>
      </c>
      <c r="H2245" s="455" t="s">
        <v>1032</v>
      </c>
      <c r="I2245" s="461" t="s">
        <v>8620</v>
      </c>
      <c r="J2245" s="425" t="s">
        <v>8621</v>
      </c>
      <c r="K2245" s="489" t="s">
        <v>1157</v>
      </c>
      <c r="L2245" s="465" t="s">
        <v>32</v>
      </c>
      <c r="M2245" s="465">
        <v>129</v>
      </c>
      <c r="N2245" s="608">
        <v>45170</v>
      </c>
      <c r="O2245" s="512">
        <f t="shared" ref="O2245:O2308" si="106">IF(B2245=0,0,IF(YEAR(B2245)=$P$1,MONTH(B2245)-$O$1+1,(YEAR(B2245)-$P$1)*12-$O$1+1+MONTH(B2245)))</f>
        <v>9</v>
      </c>
      <c r="P2245" s="512">
        <f t="shared" ref="P2245:P2308" si="107">IF(C2245=0,0,IF(YEAR(C2245)=$P$1,MONTH(C2245)-$O$1+1,(YEAR(C2245)-$P$1)*12-$O$1+1+MONTH(C2245)))</f>
        <v>9</v>
      </c>
      <c r="Q2245" s="498" t="str">
        <f t="shared" ref="Q2245:Q2308" si="108">SUBSTITUTE(D2245," ","_")</f>
        <v>Gastos_Gerais</v>
      </c>
    </row>
    <row r="2246" spans="1:17" ht="24" hidden="1" x14ac:dyDescent="0.2">
      <c r="A2246" s="505">
        <v>7091</v>
      </c>
      <c r="B2246" s="506">
        <v>45175</v>
      </c>
      <c r="C2246" s="536">
        <v>45170</v>
      </c>
      <c r="D2246" s="508" t="s">
        <v>264</v>
      </c>
      <c r="E2246" s="455" t="s">
        <v>404</v>
      </c>
      <c r="F2246" s="460">
        <v>1500</v>
      </c>
      <c r="G2246" s="455" t="s">
        <v>8622</v>
      </c>
      <c r="H2246" s="455" t="s">
        <v>1032</v>
      </c>
      <c r="I2246" s="461" t="s">
        <v>8620</v>
      </c>
      <c r="J2246" s="425" t="s">
        <v>8621</v>
      </c>
      <c r="K2246" s="489" t="s">
        <v>1157</v>
      </c>
      <c r="L2246" s="465" t="s">
        <v>32</v>
      </c>
      <c r="M2246" s="465">
        <v>1092</v>
      </c>
      <c r="N2246" s="608">
        <v>45169</v>
      </c>
      <c r="O2246" s="512">
        <f t="shared" si="106"/>
        <v>9</v>
      </c>
      <c r="P2246" s="512">
        <f t="shared" si="107"/>
        <v>9</v>
      </c>
      <c r="Q2246" s="498" t="str">
        <f t="shared" si="108"/>
        <v>Gastos_Gerais</v>
      </c>
    </row>
    <row r="2247" spans="1:17" ht="24" hidden="1" x14ac:dyDescent="0.2">
      <c r="A2247" s="505">
        <v>7092</v>
      </c>
      <c r="B2247" s="506">
        <v>45175</v>
      </c>
      <c r="C2247" s="536">
        <v>45170</v>
      </c>
      <c r="D2247" s="508" t="s">
        <v>264</v>
      </c>
      <c r="E2247" s="455" t="s">
        <v>402</v>
      </c>
      <c r="F2247" s="460">
        <v>52.15</v>
      </c>
      <c r="G2247" s="455" t="s">
        <v>1487</v>
      </c>
      <c r="H2247" s="455" t="s">
        <v>418</v>
      </c>
      <c r="I2247" s="461" t="s">
        <v>7101</v>
      </c>
      <c r="J2247" s="425" t="s">
        <v>8623</v>
      </c>
      <c r="K2247" s="489" t="s">
        <v>1157</v>
      </c>
      <c r="L2247" s="465" t="s">
        <v>32</v>
      </c>
      <c r="M2247" s="465">
        <v>12079</v>
      </c>
      <c r="N2247" s="608">
        <v>45170</v>
      </c>
      <c r="O2247" s="512">
        <f t="shared" si="106"/>
        <v>9</v>
      </c>
      <c r="P2247" s="512">
        <f t="shared" si="107"/>
        <v>9</v>
      </c>
      <c r="Q2247" s="498" t="str">
        <f t="shared" si="108"/>
        <v>Gastos_Gerais</v>
      </c>
    </row>
    <row r="2248" spans="1:17" ht="24" hidden="1" x14ac:dyDescent="0.2">
      <c r="A2248" s="505">
        <v>7093</v>
      </c>
      <c r="B2248" s="506">
        <v>45175</v>
      </c>
      <c r="C2248" s="536">
        <v>45170</v>
      </c>
      <c r="D2248" s="508" t="s">
        <v>264</v>
      </c>
      <c r="E2248" s="455" t="s">
        <v>402</v>
      </c>
      <c r="F2248" s="460">
        <v>24.22</v>
      </c>
      <c r="G2248" s="455" t="s">
        <v>1487</v>
      </c>
      <c r="H2248" s="455" t="s">
        <v>418</v>
      </c>
      <c r="I2248" s="461" t="s">
        <v>7101</v>
      </c>
      <c r="J2248" s="425" t="s">
        <v>8623</v>
      </c>
      <c r="K2248" s="489" t="s">
        <v>1157</v>
      </c>
      <c r="L2248" s="465" t="s">
        <v>32</v>
      </c>
      <c r="M2248" s="465">
        <v>122080</v>
      </c>
      <c r="N2248" s="608">
        <v>45170</v>
      </c>
      <c r="O2248" s="512">
        <f t="shared" si="106"/>
        <v>9</v>
      </c>
      <c r="P2248" s="512">
        <f t="shared" si="107"/>
        <v>9</v>
      </c>
      <c r="Q2248" s="498" t="str">
        <f t="shared" si="108"/>
        <v>Gastos_Gerais</v>
      </c>
    </row>
    <row r="2249" spans="1:17" ht="36" hidden="1" x14ac:dyDescent="0.2">
      <c r="A2249" s="505">
        <v>7094</v>
      </c>
      <c r="B2249" s="506">
        <v>45175</v>
      </c>
      <c r="C2249" s="536">
        <v>45139</v>
      </c>
      <c r="D2249" s="508" t="s">
        <v>264</v>
      </c>
      <c r="E2249" s="455" t="s">
        <v>293</v>
      </c>
      <c r="F2249" s="460">
        <v>708.64</v>
      </c>
      <c r="G2249" s="455" t="s">
        <v>8624</v>
      </c>
      <c r="H2249" s="455" t="s">
        <v>417</v>
      </c>
      <c r="I2249" s="461" t="s">
        <v>1172</v>
      </c>
      <c r="J2249" s="425" t="s">
        <v>1173</v>
      </c>
      <c r="K2249" s="489" t="s">
        <v>1157</v>
      </c>
      <c r="L2249" s="465" t="s">
        <v>32</v>
      </c>
      <c r="M2249" s="465">
        <v>20232715</v>
      </c>
      <c r="N2249" s="608">
        <v>45163</v>
      </c>
      <c r="O2249" s="512">
        <f t="shared" si="106"/>
        <v>9</v>
      </c>
      <c r="P2249" s="512">
        <f t="shared" si="107"/>
        <v>8</v>
      </c>
      <c r="Q2249" s="498" t="str">
        <f t="shared" si="108"/>
        <v>Gastos_Gerais</v>
      </c>
    </row>
    <row r="2250" spans="1:17" ht="24" hidden="1" x14ac:dyDescent="0.2">
      <c r="A2250" s="505">
        <v>7095</v>
      </c>
      <c r="B2250" s="506">
        <v>45175</v>
      </c>
      <c r="C2250" s="536">
        <v>45139</v>
      </c>
      <c r="D2250" s="508" t="s">
        <v>264</v>
      </c>
      <c r="E2250" s="455" t="s">
        <v>96</v>
      </c>
      <c r="F2250" s="460">
        <v>870</v>
      </c>
      <c r="G2250" s="455" t="s">
        <v>8625</v>
      </c>
      <c r="H2250" s="455" t="s">
        <v>416</v>
      </c>
      <c r="I2250" s="461" t="s">
        <v>8626</v>
      </c>
      <c r="J2250" s="425" t="s">
        <v>8627</v>
      </c>
      <c r="K2250" s="489" t="s">
        <v>1157</v>
      </c>
      <c r="L2250" s="465" t="s">
        <v>32</v>
      </c>
      <c r="M2250" s="465">
        <v>47261</v>
      </c>
      <c r="N2250" s="608">
        <v>45148</v>
      </c>
      <c r="O2250" s="512">
        <f t="shared" si="106"/>
        <v>9</v>
      </c>
      <c r="P2250" s="512">
        <f t="shared" si="107"/>
        <v>8</v>
      </c>
      <c r="Q2250" s="498" t="str">
        <f t="shared" si="108"/>
        <v>Gastos_Gerais</v>
      </c>
    </row>
    <row r="2251" spans="1:17" ht="24" hidden="1" x14ac:dyDescent="0.2">
      <c r="A2251" s="505">
        <v>7096</v>
      </c>
      <c r="B2251" s="506">
        <v>45175</v>
      </c>
      <c r="C2251" s="536">
        <v>45139</v>
      </c>
      <c r="D2251" s="508" t="s">
        <v>264</v>
      </c>
      <c r="E2251" s="455" t="s">
        <v>293</v>
      </c>
      <c r="F2251" s="460">
        <v>708.64</v>
      </c>
      <c r="G2251" s="455" t="s">
        <v>8628</v>
      </c>
      <c r="H2251" s="455" t="s">
        <v>421</v>
      </c>
      <c r="I2251" s="461" t="s">
        <v>1172</v>
      </c>
      <c r="J2251" s="425" t="s">
        <v>1173</v>
      </c>
      <c r="K2251" s="489" t="s">
        <v>1157</v>
      </c>
      <c r="L2251" s="465" t="s">
        <v>32</v>
      </c>
      <c r="M2251" s="465">
        <v>20232716</v>
      </c>
      <c r="N2251" s="608">
        <v>45163</v>
      </c>
      <c r="O2251" s="512">
        <f t="shared" si="106"/>
        <v>9</v>
      </c>
      <c r="P2251" s="512">
        <f t="shared" si="107"/>
        <v>8</v>
      </c>
      <c r="Q2251" s="498" t="str">
        <f t="shared" si="108"/>
        <v>Gastos_Gerais</v>
      </c>
    </row>
    <row r="2252" spans="1:17" ht="48" hidden="1" x14ac:dyDescent="0.2">
      <c r="A2252" s="505">
        <v>7097</v>
      </c>
      <c r="B2252" s="506">
        <v>45175</v>
      </c>
      <c r="C2252" s="536">
        <v>45139</v>
      </c>
      <c r="D2252" s="508" t="s">
        <v>176</v>
      </c>
      <c r="E2252" s="455" t="s">
        <v>170</v>
      </c>
      <c r="F2252" s="460">
        <v>190</v>
      </c>
      <c r="G2252" s="455" t="s">
        <v>4227</v>
      </c>
      <c r="H2252" s="455" t="s">
        <v>303</v>
      </c>
      <c r="I2252" s="461" t="s">
        <v>4199</v>
      </c>
      <c r="J2252" s="425" t="s">
        <v>1426</v>
      </c>
      <c r="K2252" s="489" t="s">
        <v>1157</v>
      </c>
      <c r="L2252" s="465" t="s">
        <v>1157</v>
      </c>
      <c r="M2252" s="465">
        <v>52611</v>
      </c>
      <c r="N2252" s="608">
        <v>45175</v>
      </c>
      <c r="O2252" s="512">
        <f t="shared" si="106"/>
        <v>9</v>
      </c>
      <c r="P2252" s="512">
        <f t="shared" si="107"/>
        <v>8</v>
      </c>
      <c r="Q2252" s="498" t="str">
        <f t="shared" si="108"/>
        <v>Gastos_com_Pessoal</v>
      </c>
    </row>
    <row r="2253" spans="1:17" ht="48" hidden="1" x14ac:dyDescent="0.2">
      <c r="A2253" s="505">
        <v>7098</v>
      </c>
      <c r="B2253" s="506">
        <v>45175</v>
      </c>
      <c r="C2253" s="464">
        <v>45139</v>
      </c>
      <c r="D2253" s="455" t="s">
        <v>176</v>
      </c>
      <c r="E2253" s="455" t="s">
        <v>170</v>
      </c>
      <c r="F2253" s="460">
        <v>26993.31</v>
      </c>
      <c r="G2253" s="455" t="s">
        <v>1424</v>
      </c>
      <c r="H2253" s="455" t="s">
        <v>303</v>
      </c>
      <c r="I2253" s="455" t="s">
        <v>4199</v>
      </c>
      <c r="J2253" s="465" t="s">
        <v>1426</v>
      </c>
      <c r="K2253" s="489" t="s">
        <v>1157</v>
      </c>
      <c r="L2253" s="465" t="s">
        <v>1157</v>
      </c>
      <c r="M2253" s="465">
        <v>53222</v>
      </c>
      <c r="N2253" s="608">
        <v>45175</v>
      </c>
      <c r="O2253" s="512">
        <f t="shared" si="106"/>
        <v>9</v>
      </c>
      <c r="P2253" s="512">
        <f t="shared" si="107"/>
        <v>8</v>
      </c>
      <c r="Q2253" s="498" t="str">
        <f t="shared" si="108"/>
        <v>Gastos_com_Pessoal</v>
      </c>
    </row>
    <row r="2254" spans="1:17" ht="24" hidden="1" x14ac:dyDescent="0.2">
      <c r="A2254" s="505">
        <v>7099</v>
      </c>
      <c r="B2254" s="506">
        <v>45175</v>
      </c>
      <c r="C2254" s="464">
        <v>45170</v>
      </c>
      <c r="D2254" s="508" t="s">
        <v>264</v>
      </c>
      <c r="E2254" s="510" t="s">
        <v>181</v>
      </c>
      <c r="F2254" s="523">
        <v>2000</v>
      </c>
      <c r="G2254" s="510" t="s">
        <v>8629</v>
      </c>
      <c r="H2254" s="510" t="s">
        <v>416</v>
      </c>
      <c r="I2254" s="510" t="s">
        <v>8630</v>
      </c>
      <c r="J2254" s="511" t="s">
        <v>7821</v>
      </c>
      <c r="K2254" s="511" t="s">
        <v>1157</v>
      </c>
      <c r="L2254" s="511" t="s">
        <v>32</v>
      </c>
      <c r="M2254" s="511">
        <v>2023867</v>
      </c>
      <c r="N2254" s="608">
        <v>45170</v>
      </c>
      <c r="O2254" s="512">
        <f t="shared" si="106"/>
        <v>9</v>
      </c>
      <c r="P2254" s="512">
        <f t="shared" si="107"/>
        <v>9</v>
      </c>
      <c r="Q2254" s="498" t="str">
        <f t="shared" si="108"/>
        <v>Gastos_Gerais</v>
      </c>
    </row>
    <row r="2255" spans="1:17" ht="36" hidden="1" x14ac:dyDescent="0.2">
      <c r="A2255" s="505">
        <v>7100</v>
      </c>
      <c r="B2255" s="506">
        <v>45175</v>
      </c>
      <c r="C2255" s="464">
        <v>45139</v>
      </c>
      <c r="D2255" s="508" t="s">
        <v>264</v>
      </c>
      <c r="E2255" s="510" t="s">
        <v>408</v>
      </c>
      <c r="F2255" s="523">
        <v>90</v>
      </c>
      <c r="G2255" s="510" t="s">
        <v>1471</v>
      </c>
      <c r="H2255" s="510" t="s">
        <v>420</v>
      </c>
      <c r="I2255" s="510" t="s">
        <v>4201</v>
      </c>
      <c r="J2255" s="511" t="s">
        <v>1473</v>
      </c>
      <c r="K2255" s="511" t="s">
        <v>1157</v>
      </c>
      <c r="L2255" s="511" t="s">
        <v>32</v>
      </c>
      <c r="M2255" s="511">
        <v>20232348</v>
      </c>
      <c r="N2255" s="608">
        <v>45170</v>
      </c>
      <c r="O2255" s="512">
        <f t="shared" si="106"/>
        <v>9</v>
      </c>
      <c r="P2255" s="512">
        <f t="shared" si="107"/>
        <v>8</v>
      </c>
      <c r="Q2255" s="498" t="str">
        <f t="shared" si="108"/>
        <v>Gastos_Gerais</v>
      </c>
    </row>
    <row r="2256" spans="1:17" ht="48" hidden="1" x14ac:dyDescent="0.2">
      <c r="A2256" s="505">
        <v>7101</v>
      </c>
      <c r="B2256" s="506">
        <v>45175</v>
      </c>
      <c r="C2256" s="464">
        <v>45139</v>
      </c>
      <c r="D2256" s="510" t="s">
        <v>176</v>
      </c>
      <c r="E2256" s="510" t="s">
        <v>170</v>
      </c>
      <c r="F2256" s="523">
        <v>13104.4</v>
      </c>
      <c r="G2256" s="510" t="s">
        <v>1435</v>
      </c>
      <c r="H2256" s="510" t="s">
        <v>303</v>
      </c>
      <c r="I2256" s="510" t="s">
        <v>4199</v>
      </c>
      <c r="J2256" s="511" t="s">
        <v>1426</v>
      </c>
      <c r="K2256" s="511" t="s">
        <v>1157</v>
      </c>
      <c r="L2256" s="511" t="s">
        <v>1157</v>
      </c>
      <c r="M2256" s="511">
        <v>50031</v>
      </c>
      <c r="N2256" s="608">
        <v>45175</v>
      </c>
      <c r="O2256" s="512">
        <f t="shared" si="106"/>
        <v>9</v>
      </c>
      <c r="P2256" s="512">
        <f t="shared" si="107"/>
        <v>8</v>
      </c>
      <c r="Q2256" s="498" t="str">
        <f t="shared" si="108"/>
        <v>Gastos_com_Pessoal</v>
      </c>
    </row>
    <row r="2257" spans="1:17" ht="48" hidden="1" x14ac:dyDescent="0.2">
      <c r="A2257" s="505">
        <v>7102</v>
      </c>
      <c r="B2257" s="506">
        <v>45175</v>
      </c>
      <c r="C2257" s="507">
        <v>45139</v>
      </c>
      <c r="D2257" s="510" t="s">
        <v>176</v>
      </c>
      <c r="E2257" s="510" t="s">
        <v>170</v>
      </c>
      <c r="F2257" s="523">
        <v>6370.98</v>
      </c>
      <c r="G2257" s="510" t="s">
        <v>5884</v>
      </c>
      <c r="H2257" s="510" t="s">
        <v>303</v>
      </c>
      <c r="I2257" s="510" t="s">
        <v>4199</v>
      </c>
      <c r="J2257" s="511" t="s">
        <v>1426</v>
      </c>
      <c r="K2257" s="511" t="s">
        <v>1157</v>
      </c>
      <c r="L2257" s="511" t="s">
        <v>1157</v>
      </c>
      <c r="M2257" s="511">
        <v>51691</v>
      </c>
      <c r="N2257" s="506">
        <v>45175</v>
      </c>
      <c r="O2257" s="512">
        <f t="shared" si="106"/>
        <v>9</v>
      </c>
      <c r="P2257" s="512">
        <f t="shared" si="107"/>
        <v>8</v>
      </c>
      <c r="Q2257" s="498" t="str">
        <f t="shared" si="108"/>
        <v>Gastos_com_Pessoal</v>
      </c>
    </row>
    <row r="2258" spans="1:17" ht="48" hidden="1" x14ac:dyDescent="0.2">
      <c r="A2258" s="505">
        <v>7103</v>
      </c>
      <c r="B2258" s="506">
        <v>45175</v>
      </c>
      <c r="C2258" s="507">
        <v>45139</v>
      </c>
      <c r="D2258" s="510" t="s">
        <v>176</v>
      </c>
      <c r="E2258" s="510" t="s">
        <v>170</v>
      </c>
      <c r="F2258" s="523">
        <v>6209.12</v>
      </c>
      <c r="G2258" s="510" t="s">
        <v>1438</v>
      </c>
      <c r="H2258" s="510" t="s">
        <v>303</v>
      </c>
      <c r="I2258" s="510" t="s">
        <v>4199</v>
      </c>
      <c r="J2258" s="511" t="s">
        <v>1426</v>
      </c>
      <c r="K2258" s="511" t="s">
        <v>1157</v>
      </c>
      <c r="L2258" s="511" t="s">
        <v>1157</v>
      </c>
      <c r="M2258" s="511">
        <v>53500</v>
      </c>
      <c r="N2258" s="506">
        <v>45175</v>
      </c>
      <c r="O2258" s="512">
        <f t="shared" si="106"/>
        <v>9</v>
      </c>
      <c r="P2258" s="512">
        <f t="shared" si="107"/>
        <v>8</v>
      </c>
      <c r="Q2258" s="498" t="str">
        <f t="shared" si="108"/>
        <v>Gastos_com_Pessoal</v>
      </c>
    </row>
    <row r="2259" spans="1:17" ht="25.5" hidden="1" x14ac:dyDescent="0.2">
      <c r="A2259" s="505">
        <v>7104</v>
      </c>
      <c r="B2259" s="506">
        <v>45175</v>
      </c>
      <c r="C2259" s="507">
        <v>45139</v>
      </c>
      <c r="D2259" s="510" t="s">
        <v>176</v>
      </c>
      <c r="E2259" s="510" t="s">
        <v>331</v>
      </c>
      <c r="F2259" s="523">
        <v>23862.85</v>
      </c>
      <c r="G2259" s="510" t="s">
        <v>8631</v>
      </c>
      <c r="H2259" s="510" t="s">
        <v>303</v>
      </c>
      <c r="I2259" s="510" t="s">
        <v>8632</v>
      </c>
      <c r="J2259" s="511" t="s">
        <v>1429</v>
      </c>
      <c r="K2259" s="511" t="s">
        <v>1157</v>
      </c>
      <c r="L2259" s="511" t="s">
        <v>1157</v>
      </c>
      <c r="M2259" s="511">
        <v>702662</v>
      </c>
      <c r="N2259" s="506">
        <v>45175</v>
      </c>
      <c r="O2259" s="512">
        <f t="shared" si="106"/>
        <v>9</v>
      </c>
      <c r="P2259" s="512">
        <f t="shared" si="107"/>
        <v>8</v>
      </c>
      <c r="Q2259" s="498" t="str">
        <f t="shared" si="108"/>
        <v>Gastos_com_Pessoal</v>
      </c>
    </row>
    <row r="2260" spans="1:17" ht="25.5" hidden="1" x14ac:dyDescent="0.2">
      <c r="A2260" s="505">
        <v>7105</v>
      </c>
      <c r="B2260" s="506">
        <v>45175</v>
      </c>
      <c r="C2260" s="507">
        <v>45139</v>
      </c>
      <c r="D2260" s="510" t="s">
        <v>176</v>
      </c>
      <c r="E2260" s="510" t="s">
        <v>8</v>
      </c>
      <c r="F2260" s="523">
        <v>10200.959999999999</v>
      </c>
      <c r="G2260" s="510" t="s">
        <v>8633</v>
      </c>
      <c r="H2260" s="510" t="s">
        <v>303</v>
      </c>
      <c r="I2260" s="510" t="s">
        <v>8632</v>
      </c>
      <c r="J2260" s="511" t="s">
        <v>1429</v>
      </c>
      <c r="K2260" s="511" t="s">
        <v>1157</v>
      </c>
      <c r="L2260" s="511" t="s">
        <v>1157</v>
      </c>
      <c r="M2260" s="511">
        <v>710893</v>
      </c>
      <c r="N2260" s="506">
        <v>45175</v>
      </c>
      <c r="O2260" s="512">
        <f t="shared" si="106"/>
        <v>9</v>
      </c>
      <c r="P2260" s="512">
        <f t="shared" si="107"/>
        <v>8</v>
      </c>
      <c r="Q2260" s="498" t="str">
        <f t="shared" si="108"/>
        <v>Gastos_com_Pessoal</v>
      </c>
    </row>
    <row r="2261" spans="1:17" ht="60" hidden="1" x14ac:dyDescent="0.2">
      <c r="A2261" s="505">
        <v>7106</v>
      </c>
      <c r="B2261" s="506">
        <v>45175</v>
      </c>
      <c r="C2261" s="507">
        <v>45139</v>
      </c>
      <c r="D2261" s="508" t="s">
        <v>264</v>
      </c>
      <c r="E2261" s="510" t="s">
        <v>211</v>
      </c>
      <c r="F2261" s="523">
        <v>24698.61</v>
      </c>
      <c r="G2261" s="510" t="s">
        <v>8634</v>
      </c>
      <c r="H2261" s="510" t="s">
        <v>303</v>
      </c>
      <c r="I2261" s="510" t="s">
        <v>1549</v>
      </c>
      <c r="J2261" s="511" t="s">
        <v>1550</v>
      </c>
      <c r="K2261" s="511" t="s">
        <v>1157</v>
      </c>
      <c r="L2261" s="511" t="s">
        <v>1158</v>
      </c>
      <c r="M2261" s="511">
        <v>23</v>
      </c>
      <c r="N2261" s="506">
        <v>45175</v>
      </c>
      <c r="O2261" s="512">
        <f t="shared" si="106"/>
        <v>9</v>
      </c>
      <c r="P2261" s="512">
        <f t="shared" si="107"/>
        <v>8</v>
      </c>
      <c r="Q2261" s="498" t="str">
        <f t="shared" si="108"/>
        <v>Gastos_Gerais</v>
      </c>
    </row>
    <row r="2262" spans="1:17" hidden="1" x14ac:dyDescent="0.2">
      <c r="A2262" s="505">
        <v>7107</v>
      </c>
      <c r="B2262" s="506">
        <v>45175</v>
      </c>
      <c r="C2262" s="507">
        <v>45170</v>
      </c>
      <c r="D2262" s="508" t="s">
        <v>264</v>
      </c>
      <c r="E2262" s="510" t="s">
        <v>208</v>
      </c>
      <c r="F2262" s="523">
        <v>137.19</v>
      </c>
      <c r="G2262" s="510" t="s">
        <v>8635</v>
      </c>
      <c r="H2262" s="510" t="s">
        <v>414</v>
      </c>
      <c r="I2262" s="510" t="s">
        <v>8636</v>
      </c>
      <c r="J2262" s="511" t="s">
        <v>8637</v>
      </c>
      <c r="K2262" s="511" t="s">
        <v>1157</v>
      </c>
      <c r="L2262" s="511" t="s">
        <v>32</v>
      </c>
      <c r="M2262" s="511">
        <v>202351</v>
      </c>
      <c r="N2262" s="506">
        <v>45170</v>
      </c>
      <c r="O2262" s="512">
        <f t="shared" si="106"/>
        <v>9</v>
      </c>
      <c r="P2262" s="512">
        <f t="shared" si="107"/>
        <v>9</v>
      </c>
      <c r="Q2262" s="498" t="str">
        <f t="shared" si="108"/>
        <v>Gastos_Gerais</v>
      </c>
    </row>
    <row r="2263" spans="1:17" ht="24" hidden="1" x14ac:dyDescent="0.2">
      <c r="A2263" s="505">
        <v>7108</v>
      </c>
      <c r="B2263" s="506">
        <v>45175</v>
      </c>
      <c r="C2263" s="507">
        <v>45170</v>
      </c>
      <c r="D2263" s="508" t="s">
        <v>264</v>
      </c>
      <c r="E2263" s="510" t="s">
        <v>402</v>
      </c>
      <c r="F2263" s="523">
        <v>52.99</v>
      </c>
      <c r="G2263" s="510" t="s">
        <v>1487</v>
      </c>
      <c r="H2263" s="510" t="s">
        <v>414</v>
      </c>
      <c r="I2263" s="510" t="s">
        <v>7202</v>
      </c>
      <c r="J2263" s="511" t="s">
        <v>1733</v>
      </c>
      <c r="K2263" s="511" t="s">
        <v>1157</v>
      </c>
      <c r="L2263" s="511" t="s">
        <v>32</v>
      </c>
      <c r="M2263" s="511">
        <v>218713</v>
      </c>
      <c r="N2263" s="506">
        <v>45173</v>
      </c>
      <c r="O2263" s="512">
        <f t="shared" si="106"/>
        <v>9</v>
      </c>
      <c r="P2263" s="512">
        <f t="shared" si="107"/>
        <v>9</v>
      </c>
      <c r="Q2263" s="498" t="str">
        <f t="shared" si="108"/>
        <v>Gastos_Gerais</v>
      </c>
    </row>
    <row r="2264" spans="1:17" ht="25.5" hidden="1" x14ac:dyDescent="0.2">
      <c r="A2264" s="505">
        <v>7109</v>
      </c>
      <c r="B2264" s="506">
        <v>45175</v>
      </c>
      <c r="C2264" s="507">
        <v>45170</v>
      </c>
      <c r="D2264" s="510" t="s">
        <v>176</v>
      </c>
      <c r="E2264" s="510" t="s">
        <v>158</v>
      </c>
      <c r="F2264" s="523">
        <v>491.07</v>
      </c>
      <c r="G2264" s="510" t="s">
        <v>9124</v>
      </c>
      <c r="H2264" s="510" t="s">
        <v>303</v>
      </c>
      <c r="I2264" s="510" t="s">
        <v>6221</v>
      </c>
      <c r="J2264" s="522" t="s">
        <v>1405</v>
      </c>
      <c r="K2264" s="511" t="s">
        <v>1157</v>
      </c>
      <c r="L2264" s="511" t="s">
        <v>32</v>
      </c>
      <c r="M2264" s="511">
        <v>2023230508</v>
      </c>
      <c r="N2264" s="506">
        <v>45177</v>
      </c>
      <c r="O2264" s="512">
        <f t="shared" si="106"/>
        <v>9</v>
      </c>
      <c r="P2264" s="512">
        <f t="shared" si="107"/>
        <v>9</v>
      </c>
      <c r="Q2264" s="498" t="str">
        <f t="shared" si="108"/>
        <v>Gastos_com_Pessoal</v>
      </c>
    </row>
    <row r="2265" spans="1:17" ht="24" hidden="1" x14ac:dyDescent="0.2">
      <c r="A2265" s="505">
        <v>7110</v>
      </c>
      <c r="B2265" s="506">
        <v>45175</v>
      </c>
      <c r="C2265" s="507">
        <v>45139</v>
      </c>
      <c r="D2265" s="508" t="s">
        <v>264</v>
      </c>
      <c r="E2265" s="510" t="s">
        <v>2</v>
      </c>
      <c r="F2265" s="523">
        <v>6600</v>
      </c>
      <c r="G2265" s="510" t="s">
        <v>8639</v>
      </c>
      <c r="H2265" s="510" t="s">
        <v>302</v>
      </c>
      <c r="I2265" s="510" t="s">
        <v>4214</v>
      </c>
      <c r="J2265" s="511" t="s">
        <v>1342</v>
      </c>
      <c r="K2265" s="511" t="s">
        <v>1157</v>
      </c>
      <c r="L2265" s="511" t="s">
        <v>1157</v>
      </c>
      <c r="M2265" s="511">
        <v>27029</v>
      </c>
      <c r="N2265" s="506">
        <v>45175</v>
      </c>
      <c r="O2265" s="512">
        <f t="shared" si="106"/>
        <v>9</v>
      </c>
      <c r="P2265" s="512">
        <f t="shared" si="107"/>
        <v>8</v>
      </c>
      <c r="Q2265" s="498" t="str">
        <f t="shared" si="108"/>
        <v>Gastos_Gerais</v>
      </c>
    </row>
    <row r="2266" spans="1:17" ht="24" hidden="1" x14ac:dyDescent="0.2">
      <c r="A2266" s="505">
        <v>7111</v>
      </c>
      <c r="B2266" s="506">
        <v>45175</v>
      </c>
      <c r="C2266" s="507">
        <v>45139</v>
      </c>
      <c r="D2266" s="508" t="s">
        <v>264</v>
      </c>
      <c r="E2266" s="510" t="s">
        <v>3</v>
      </c>
      <c r="F2266" s="523">
        <v>881.93</v>
      </c>
      <c r="G2266" s="510" t="s">
        <v>8640</v>
      </c>
      <c r="H2266" s="510" t="s">
        <v>302</v>
      </c>
      <c r="I2266" s="510" t="s">
        <v>4214</v>
      </c>
      <c r="J2266" s="511" t="s">
        <v>1342</v>
      </c>
      <c r="K2266" s="511" t="s">
        <v>1157</v>
      </c>
      <c r="L2266" s="511" t="s">
        <v>1157</v>
      </c>
      <c r="M2266" s="511">
        <v>27029</v>
      </c>
      <c r="N2266" s="506">
        <v>45175</v>
      </c>
      <c r="O2266" s="512">
        <f t="shared" si="106"/>
        <v>9</v>
      </c>
      <c r="P2266" s="512">
        <f t="shared" si="107"/>
        <v>8</v>
      </c>
      <c r="Q2266" s="498" t="str">
        <f t="shared" si="108"/>
        <v>Gastos_Gerais</v>
      </c>
    </row>
    <row r="2267" spans="1:17" ht="24" hidden="1" x14ac:dyDescent="0.2">
      <c r="A2267" s="505">
        <v>7112</v>
      </c>
      <c r="B2267" s="506">
        <v>45175</v>
      </c>
      <c r="C2267" s="507">
        <v>45139</v>
      </c>
      <c r="D2267" s="508" t="s">
        <v>264</v>
      </c>
      <c r="E2267" s="510" t="s">
        <v>152</v>
      </c>
      <c r="F2267" s="523">
        <v>1162.74</v>
      </c>
      <c r="G2267" s="510" t="s">
        <v>8296</v>
      </c>
      <c r="H2267" s="510" t="s">
        <v>302</v>
      </c>
      <c r="I2267" s="510" t="s">
        <v>4214</v>
      </c>
      <c r="J2267" s="511" t="s">
        <v>1342</v>
      </c>
      <c r="K2267" s="511" t="s">
        <v>1157</v>
      </c>
      <c r="L2267" s="511" t="s">
        <v>1157</v>
      </c>
      <c r="M2267" s="511">
        <v>27029</v>
      </c>
      <c r="N2267" s="506">
        <v>45175</v>
      </c>
      <c r="O2267" s="512">
        <f t="shared" si="106"/>
        <v>9</v>
      </c>
      <c r="P2267" s="512">
        <f t="shared" si="107"/>
        <v>8</v>
      </c>
      <c r="Q2267" s="498" t="str">
        <f t="shared" si="108"/>
        <v>Gastos_Gerais</v>
      </c>
    </row>
    <row r="2268" spans="1:17" ht="24" hidden="1" x14ac:dyDescent="0.2">
      <c r="A2268" s="505">
        <v>7113</v>
      </c>
      <c r="B2268" s="506">
        <v>45175</v>
      </c>
      <c r="C2268" s="507">
        <v>45139</v>
      </c>
      <c r="D2268" s="508" t="s">
        <v>264</v>
      </c>
      <c r="E2268" s="510" t="s">
        <v>63</v>
      </c>
      <c r="F2268" s="523">
        <v>570.01</v>
      </c>
      <c r="G2268" s="510" t="s">
        <v>8641</v>
      </c>
      <c r="H2268" s="510" t="s">
        <v>302</v>
      </c>
      <c r="I2268" s="510" t="s">
        <v>4214</v>
      </c>
      <c r="J2268" s="511" t="s">
        <v>1342</v>
      </c>
      <c r="K2268" s="511" t="s">
        <v>1157</v>
      </c>
      <c r="L2268" s="511" t="s">
        <v>1157</v>
      </c>
      <c r="M2268" s="511">
        <v>27029</v>
      </c>
      <c r="N2268" s="506">
        <v>45175</v>
      </c>
      <c r="O2268" s="512">
        <f t="shared" si="106"/>
        <v>9</v>
      </c>
      <c r="P2268" s="512">
        <f t="shared" si="107"/>
        <v>8</v>
      </c>
      <c r="Q2268" s="498" t="str">
        <f t="shared" si="108"/>
        <v>Gastos_Gerais</v>
      </c>
    </row>
    <row r="2269" spans="1:17" ht="24" hidden="1" x14ac:dyDescent="0.2">
      <c r="A2269" s="505">
        <v>7114</v>
      </c>
      <c r="B2269" s="506">
        <v>45175</v>
      </c>
      <c r="C2269" s="507">
        <v>45139</v>
      </c>
      <c r="D2269" s="508" t="s">
        <v>264</v>
      </c>
      <c r="E2269" s="510" t="s">
        <v>2</v>
      </c>
      <c r="F2269" s="523">
        <v>7000</v>
      </c>
      <c r="G2269" s="510" t="s">
        <v>7778</v>
      </c>
      <c r="H2269" s="510" t="s">
        <v>302</v>
      </c>
      <c r="I2269" s="510" t="s">
        <v>4214</v>
      </c>
      <c r="J2269" s="511" t="s">
        <v>1342</v>
      </c>
      <c r="K2269" s="511" t="s">
        <v>1157</v>
      </c>
      <c r="L2269" s="511" t="s">
        <v>1157</v>
      </c>
      <c r="M2269" s="511">
        <v>27027</v>
      </c>
      <c r="N2269" s="506">
        <v>45175</v>
      </c>
      <c r="O2269" s="512">
        <f t="shared" si="106"/>
        <v>9</v>
      </c>
      <c r="P2269" s="512">
        <f t="shared" si="107"/>
        <v>8</v>
      </c>
      <c r="Q2269" s="498" t="str">
        <f t="shared" si="108"/>
        <v>Gastos_Gerais</v>
      </c>
    </row>
    <row r="2270" spans="1:17" ht="24" hidden="1" x14ac:dyDescent="0.2">
      <c r="A2270" s="505">
        <v>7115</v>
      </c>
      <c r="B2270" s="506">
        <v>45175</v>
      </c>
      <c r="C2270" s="507">
        <v>45139</v>
      </c>
      <c r="D2270" s="508" t="s">
        <v>264</v>
      </c>
      <c r="E2270" s="510" t="s">
        <v>3</v>
      </c>
      <c r="F2270" s="523">
        <v>905.63</v>
      </c>
      <c r="G2270" s="510" t="s">
        <v>8640</v>
      </c>
      <c r="H2270" s="510" t="s">
        <v>302</v>
      </c>
      <c r="I2270" s="510" t="s">
        <v>4214</v>
      </c>
      <c r="J2270" s="511" t="s">
        <v>1342</v>
      </c>
      <c r="K2270" s="511" t="s">
        <v>1157</v>
      </c>
      <c r="L2270" s="511" t="s">
        <v>1157</v>
      </c>
      <c r="M2270" s="511">
        <v>27027</v>
      </c>
      <c r="N2270" s="506">
        <v>45175</v>
      </c>
      <c r="O2270" s="512">
        <f t="shared" si="106"/>
        <v>9</v>
      </c>
      <c r="P2270" s="512">
        <f t="shared" si="107"/>
        <v>8</v>
      </c>
      <c r="Q2270" s="498" t="str">
        <f t="shared" si="108"/>
        <v>Gastos_Gerais</v>
      </c>
    </row>
    <row r="2271" spans="1:17" ht="24" hidden="1" x14ac:dyDescent="0.2">
      <c r="A2271" s="505">
        <v>7116</v>
      </c>
      <c r="B2271" s="506">
        <v>45175</v>
      </c>
      <c r="C2271" s="507">
        <v>45139</v>
      </c>
      <c r="D2271" s="508" t="s">
        <v>264</v>
      </c>
      <c r="E2271" s="510" t="s">
        <v>152</v>
      </c>
      <c r="F2271" s="523">
        <v>1226.8599999999999</v>
      </c>
      <c r="G2271" s="510" t="s">
        <v>7328</v>
      </c>
      <c r="H2271" s="510" t="s">
        <v>302</v>
      </c>
      <c r="I2271" s="510" t="s">
        <v>4214</v>
      </c>
      <c r="J2271" s="511" t="s">
        <v>1342</v>
      </c>
      <c r="K2271" s="511" t="s">
        <v>1157</v>
      </c>
      <c r="L2271" s="511" t="s">
        <v>1157</v>
      </c>
      <c r="M2271" s="511">
        <v>27027</v>
      </c>
      <c r="N2271" s="506">
        <v>45175</v>
      </c>
      <c r="O2271" s="512">
        <f t="shared" si="106"/>
        <v>9</v>
      </c>
      <c r="P2271" s="512">
        <f t="shared" si="107"/>
        <v>8</v>
      </c>
      <c r="Q2271" s="498" t="str">
        <f t="shared" si="108"/>
        <v>Gastos_Gerais</v>
      </c>
    </row>
    <row r="2272" spans="1:17" ht="24" hidden="1" x14ac:dyDescent="0.2">
      <c r="A2272" s="505">
        <v>7117</v>
      </c>
      <c r="B2272" s="506">
        <v>45175</v>
      </c>
      <c r="C2272" s="507">
        <v>45139</v>
      </c>
      <c r="D2272" s="508" t="s">
        <v>264</v>
      </c>
      <c r="E2272" s="510" t="s">
        <v>63</v>
      </c>
      <c r="F2272" s="523">
        <v>1080.8900000000001</v>
      </c>
      <c r="G2272" s="510" t="s">
        <v>9120</v>
      </c>
      <c r="H2272" s="510" t="s">
        <v>302</v>
      </c>
      <c r="I2272" s="510" t="s">
        <v>4214</v>
      </c>
      <c r="J2272" s="511" t="s">
        <v>1342</v>
      </c>
      <c r="K2272" s="511" t="s">
        <v>1157</v>
      </c>
      <c r="L2272" s="511" t="s">
        <v>1157</v>
      </c>
      <c r="M2272" s="511">
        <v>27027</v>
      </c>
      <c r="N2272" s="506">
        <v>45175</v>
      </c>
      <c r="O2272" s="512">
        <f t="shared" si="106"/>
        <v>9</v>
      </c>
      <c r="P2272" s="512">
        <f t="shared" si="107"/>
        <v>8</v>
      </c>
      <c r="Q2272" s="498" t="str">
        <f t="shared" si="108"/>
        <v>Gastos_Gerais</v>
      </c>
    </row>
    <row r="2273" spans="1:17" ht="24" hidden="1" x14ac:dyDescent="0.2">
      <c r="A2273" s="505">
        <v>7118</v>
      </c>
      <c r="B2273" s="506">
        <v>45175</v>
      </c>
      <c r="C2273" s="507">
        <v>45139</v>
      </c>
      <c r="D2273" s="508" t="s">
        <v>264</v>
      </c>
      <c r="E2273" s="510" t="s">
        <v>206</v>
      </c>
      <c r="F2273" s="523">
        <v>150</v>
      </c>
      <c r="G2273" s="510" t="s">
        <v>5264</v>
      </c>
      <c r="H2273" s="510" t="s">
        <v>416</v>
      </c>
      <c r="I2273" s="517" t="s">
        <v>4545</v>
      </c>
      <c r="J2273" s="511" t="s">
        <v>1810</v>
      </c>
      <c r="K2273" s="511" t="s">
        <v>1157</v>
      </c>
      <c r="L2273" s="511" t="s">
        <v>1157</v>
      </c>
      <c r="M2273" s="511">
        <v>573815</v>
      </c>
      <c r="N2273" s="506">
        <v>45175</v>
      </c>
      <c r="O2273" s="512">
        <f t="shared" si="106"/>
        <v>9</v>
      </c>
      <c r="P2273" s="512">
        <f t="shared" si="107"/>
        <v>8</v>
      </c>
      <c r="Q2273" s="498" t="str">
        <f t="shared" si="108"/>
        <v>Gastos_Gerais</v>
      </c>
    </row>
    <row r="2274" spans="1:17" ht="24" hidden="1" x14ac:dyDescent="0.2">
      <c r="A2274" s="505">
        <v>7119</v>
      </c>
      <c r="B2274" s="506">
        <v>45175</v>
      </c>
      <c r="C2274" s="507">
        <v>45139</v>
      </c>
      <c r="D2274" s="508" t="s">
        <v>264</v>
      </c>
      <c r="E2274" s="510" t="s">
        <v>206</v>
      </c>
      <c r="F2274" s="523">
        <v>150</v>
      </c>
      <c r="G2274" s="510" t="s">
        <v>5260</v>
      </c>
      <c r="H2274" s="510" t="s">
        <v>416</v>
      </c>
      <c r="I2274" s="517" t="s">
        <v>4545</v>
      </c>
      <c r="J2274" s="511" t="s">
        <v>1810</v>
      </c>
      <c r="K2274" s="511" t="s">
        <v>1157</v>
      </c>
      <c r="L2274" s="511" t="s">
        <v>1157</v>
      </c>
      <c r="M2274" s="511">
        <v>573814</v>
      </c>
      <c r="N2274" s="506">
        <v>45175</v>
      </c>
      <c r="O2274" s="512">
        <f t="shared" si="106"/>
        <v>9</v>
      </c>
      <c r="P2274" s="512">
        <f t="shared" si="107"/>
        <v>8</v>
      </c>
      <c r="Q2274" s="498" t="str">
        <f t="shared" si="108"/>
        <v>Gastos_Gerais</v>
      </c>
    </row>
    <row r="2275" spans="1:17" ht="36" hidden="1" x14ac:dyDescent="0.2">
      <c r="A2275" s="505">
        <v>7120</v>
      </c>
      <c r="B2275" s="506">
        <v>45175</v>
      </c>
      <c r="C2275" s="507">
        <v>45170</v>
      </c>
      <c r="D2275" s="508" t="s">
        <v>264</v>
      </c>
      <c r="E2275" s="510" t="s">
        <v>290</v>
      </c>
      <c r="F2275" s="523">
        <v>390.56</v>
      </c>
      <c r="G2275" s="510" t="s">
        <v>8642</v>
      </c>
      <c r="H2275" s="510" t="s">
        <v>303</v>
      </c>
      <c r="I2275" s="510" t="s">
        <v>7781</v>
      </c>
      <c r="J2275" s="511" t="s">
        <v>7782</v>
      </c>
      <c r="K2275" s="511" t="s">
        <v>1157</v>
      </c>
      <c r="L2275" s="511" t="s">
        <v>1157</v>
      </c>
      <c r="M2275" s="511" t="s">
        <v>8643</v>
      </c>
      <c r="N2275" s="506">
        <v>45175</v>
      </c>
      <c r="O2275" s="512">
        <f t="shared" si="106"/>
        <v>9</v>
      </c>
      <c r="P2275" s="512">
        <f t="shared" si="107"/>
        <v>9</v>
      </c>
      <c r="Q2275" s="498" t="str">
        <f t="shared" si="108"/>
        <v>Gastos_Gerais</v>
      </c>
    </row>
    <row r="2276" spans="1:17" ht="24" hidden="1" x14ac:dyDescent="0.2">
      <c r="A2276" s="505">
        <v>7121</v>
      </c>
      <c r="B2276" s="506">
        <v>45175</v>
      </c>
      <c r="C2276" s="507">
        <v>45170</v>
      </c>
      <c r="D2276" s="510" t="s">
        <v>33</v>
      </c>
      <c r="E2276" s="510" t="s">
        <v>324</v>
      </c>
      <c r="F2276" s="523">
        <v>0.01</v>
      </c>
      <c r="G2276" s="455" t="s">
        <v>7584</v>
      </c>
      <c r="H2276" s="455" t="s">
        <v>302</v>
      </c>
      <c r="I2276" s="351" t="s">
        <v>1509</v>
      </c>
      <c r="J2276" s="352" t="s">
        <v>1510</v>
      </c>
      <c r="K2276" s="425" t="s">
        <v>4035</v>
      </c>
      <c r="L2276" s="426" t="s">
        <v>1255</v>
      </c>
      <c r="M2276" s="613" t="s">
        <v>425</v>
      </c>
      <c r="N2276" s="506">
        <v>45175</v>
      </c>
      <c r="O2276" s="512">
        <f t="shared" si="106"/>
        <v>9</v>
      </c>
      <c r="P2276" s="512">
        <f t="shared" si="107"/>
        <v>9</v>
      </c>
      <c r="Q2276" s="498" t="str">
        <f t="shared" si="108"/>
        <v>Receitas</v>
      </c>
    </row>
    <row r="2277" spans="1:17" ht="38.25" hidden="1" x14ac:dyDescent="0.2">
      <c r="A2277" s="505">
        <v>7122</v>
      </c>
      <c r="B2277" s="506">
        <v>45177</v>
      </c>
      <c r="C2277" s="507">
        <v>45139</v>
      </c>
      <c r="D2277" s="510" t="s">
        <v>308</v>
      </c>
      <c r="E2277" s="510" t="s">
        <v>308</v>
      </c>
      <c r="F2277" s="523">
        <v>335387.98</v>
      </c>
      <c r="G2277" s="569" t="s">
        <v>9121</v>
      </c>
      <c r="H2277" s="569" t="s">
        <v>303</v>
      </c>
      <c r="I2277" s="569" t="s">
        <v>1509</v>
      </c>
      <c r="J2277" s="571" t="s">
        <v>1510</v>
      </c>
      <c r="K2277" s="571" t="s">
        <v>425</v>
      </c>
      <c r="L2277" s="571" t="s">
        <v>1511</v>
      </c>
      <c r="M2277" s="571" t="s">
        <v>425</v>
      </c>
      <c r="N2277" s="506">
        <v>45177</v>
      </c>
      <c r="O2277" s="512">
        <f t="shared" si="106"/>
        <v>9</v>
      </c>
      <c r="P2277" s="512">
        <f t="shared" si="107"/>
        <v>8</v>
      </c>
      <c r="Q2277" s="498" t="str">
        <f t="shared" si="108"/>
        <v>Transferência_para_Reserva_de_Recursos</v>
      </c>
    </row>
    <row r="2278" spans="1:17" ht="36" hidden="1" x14ac:dyDescent="0.2">
      <c r="A2278" s="505">
        <v>7123</v>
      </c>
      <c r="B2278" s="506">
        <v>45180</v>
      </c>
      <c r="C2278" s="507">
        <v>45139</v>
      </c>
      <c r="D2278" s="510" t="s">
        <v>176</v>
      </c>
      <c r="E2278" s="510" t="s">
        <v>1</v>
      </c>
      <c r="F2278" s="523">
        <v>396</v>
      </c>
      <c r="G2278" s="510" t="s">
        <v>8644</v>
      </c>
      <c r="H2278" s="510" t="s">
        <v>419</v>
      </c>
      <c r="I2278" s="510" t="s">
        <v>8645</v>
      </c>
      <c r="J2278" s="511" t="s">
        <v>4179</v>
      </c>
      <c r="K2278" s="511" t="s">
        <v>1188</v>
      </c>
      <c r="L2278" s="511" t="s">
        <v>1163</v>
      </c>
      <c r="M2278" s="511" t="s">
        <v>425</v>
      </c>
      <c r="N2278" s="506">
        <v>45180</v>
      </c>
      <c r="O2278" s="512">
        <f t="shared" si="106"/>
        <v>9</v>
      </c>
      <c r="P2278" s="512">
        <f t="shared" si="107"/>
        <v>8</v>
      </c>
      <c r="Q2278" s="498" t="str">
        <f t="shared" si="108"/>
        <v>Gastos_com_Pessoal</v>
      </c>
    </row>
    <row r="2279" spans="1:17" ht="48" hidden="1" x14ac:dyDescent="0.2">
      <c r="A2279" s="505">
        <v>7124</v>
      </c>
      <c r="B2279" s="506">
        <v>45180</v>
      </c>
      <c r="C2279" s="507">
        <v>45170</v>
      </c>
      <c r="D2279" s="508" t="s">
        <v>264</v>
      </c>
      <c r="E2279" s="510" t="s">
        <v>404</v>
      </c>
      <c r="F2279" s="523">
        <v>260</v>
      </c>
      <c r="G2279" s="510" t="s">
        <v>8646</v>
      </c>
      <c r="H2279" s="510" t="s">
        <v>493</v>
      </c>
      <c r="I2279" s="510" t="s">
        <v>6229</v>
      </c>
      <c r="J2279" s="511" t="s">
        <v>6230</v>
      </c>
      <c r="K2279" s="511" t="s">
        <v>1157</v>
      </c>
      <c r="L2279" s="511" t="s">
        <v>32</v>
      </c>
      <c r="M2279" s="511">
        <v>47</v>
      </c>
      <c r="N2279" s="506">
        <v>45175</v>
      </c>
      <c r="O2279" s="512">
        <f t="shared" si="106"/>
        <v>9</v>
      </c>
      <c r="P2279" s="512">
        <f t="shared" si="107"/>
        <v>9</v>
      </c>
      <c r="Q2279" s="498" t="str">
        <f t="shared" si="108"/>
        <v>Gastos_Gerais</v>
      </c>
    </row>
    <row r="2280" spans="1:17" ht="24" hidden="1" x14ac:dyDescent="0.2">
      <c r="A2280" s="505">
        <v>7125</v>
      </c>
      <c r="B2280" s="506">
        <v>45180</v>
      </c>
      <c r="C2280" s="507">
        <v>45170</v>
      </c>
      <c r="D2280" s="508" t="s">
        <v>264</v>
      </c>
      <c r="E2280" s="510" t="s">
        <v>293</v>
      </c>
      <c r="F2280" s="523">
        <v>225</v>
      </c>
      <c r="G2280" s="510" t="s">
        <v>7354</v>
      </c>
      <c r="H2280" s="510" t="s">
        <v>418</v>
      </c>
      <c r="I2280" s="510" t="s">
        <v>2631</v>
      </c>
      <c r="J2280" s="511" t="s">
        <v>1111</v>
      </c>
      <c r="K2280" s="511" t="s">
        <v>1188</v>
      </c>
      <c r="L2280" s="511" t="s">
        <v>4137</v>
      </c>
      <c r="M2280" s="511">
        <v>593801466</v>
      </c>
      <c r="N2280" s="506">
        <v>45180</v>
      </c>
      <c r="O2280" s="512">
        <f t="shared" si="106"/>
        <v>9</v>
      </c>
      <c r="P2280" s="512">
        <f t="shared" si="107"/>
        <v>9</v>
      </c>
      <c r="Q2280" s="498" t="str">
        <f t="shared" si="108"/>
        <v>Gastos_Gerais</v>
      </c>
    </row>
    <row r="2281" spans="1:17" ht="24" hidden="1" x14ac:dyDescent="0.2">
      <c r="A2281" s="505">
        <v>7126</v>
      </c>
      <c r="B2281" s="506">
        <v>45180</v>
      </c>
      <c r="C2281" s="507">
        <v>45170</v>
      </c>
      <c r="D2281" s="508" t="s">
        <v>264</v>
      </c>
      <c r="E2281" s="510" t="s">
        <v>293</v>
      </c>
      <c r="F2281" s="523">
        <v>225</v>
      </c>
      <c r="G2281" s="510" t="s">
        <v>8647</v>
      </c>
      <c r="H2281" s="510" t="s">
        <v>418</v>
      </c>
      <c r="I2281" s="510" t="s">
        <v>2038</v>
      </c>
      <c r="J2281" s="511" t="s">
        <v>465</v>
      </c>
      <c r="K2281" s="511" t="s">
        <v>1188</v>
      </c>
      <c r="L2281" s="511" t="s">
        <v>4137</v>
      </c>
      <c r="M2281" s="511">
        <v>593801466</v>
      </c>
      <c r="N2281" s="506">
        <v>45180</v>
      </c>
      <c r="O2281" s="512">
        <f t="shared" si="106"/>
        <v>9</v>
      </c>
      <c r="P2281" s="512">
        <f t="shared" si="107"/>
        <v>9</v>
      </c>
      <c r="Q2281" s="498" t="str">
        <f t="shared" si="108"/>
        <v>Gastos_Gerais</v>
      </c>
    </row>
    <row r="2282" spans="1:17" ht="25.5" hidden="1" x14ac:dyDescent="0.2">
      <c r="A2282" s="505">
        <v>7127</v>
      </c>
      <c r="B2282" s="506">
        <v>45180</v>
      </c>
      <c r="C2282" s="507">
        <v>45170</v>
      </c>
      <c r="D2282" s="510" t="s">
        <v>176</v>
      </c>
      <c r="E2282" s="510" t="s">
        <v>262</v>
      </c>
      <c r="F2282" s="523">
        <v>521.88</v>
      </c>
      <c r="G2282" s="510" t="s">
        <v>8648</v>
      </c>
      <c r="H2282" s="510" t="s">
        <v>419</v>
      </c>
      <c r="I2282" s="510" t="s">
        <v>8649</v>
      </c>
      <c r="J2282" s="511" t="s">
        <v>848</v>
      </c>
      <c r="K2282" s="511" t="s">
        <v>1188</v>
      </c>
      <c r="L2282" s="511" t="s">
        <v>4137</v>
      </c>
      <c r="M2282" s="511">
        <v>593801466</v>
      </c>
      <c r="N2282" s="506">
        <v>45180</v>
      </c>
      <c r="O2282" s="512">
        <f t="shared" si="106"/>
        <v>9</v>
      </c>
      <c r="P2282" s="512">
        <f t="shared" si="107"/>
        <v>9</v>
      </c>
      <c r="Q2282" s="498" t="str">
        <f t="shared" si="108"/>
        <v>Gastos_com_Pessoal</v>
      </c>
    </row>
    <row r="2283" spans="1:17" ht="25.5" hidden="1" x14ac:dyDescent="0.2">
      <c r="A2283" s="505">
        <v>7128</v>
      </c>
      <c r="B2283" s="506">
        <v>45180</v>
      </c>
      <c r="C2283" s="507">
        <v>45170</v>
      </c>
      <c r="D2283" s="510" t="s">
        <v>176</v>
      </c>
      <c r="E2283" s="510" t="s">
        <v>280</v>
      </c>
      <c r="F2283" s="523">
        <v>1565.65</v>
      </c>
      <c r="G2283" s="510" t="s">
        <v>8650</v>
      </c>
      <c r="H2283" s="510" t="s">
        <v>419</v>
      </c>
      <c r="I2283" s="510" t="s">
        <v>8649</v>
      </c>
      <c r="J2283" s="511" t="s">
        <v>848</v>
      </c>
      <c r="K2283" s="511" t="s">
        <v>1188</v>
      </c>
      <c r="L2283" s="511" t="s">
        <v>4137</v>
      </c>
      <c r="M2283" s="511">
        <v>593801466</v>
      </c>
      <c r="N2283" s="506">
        <v>45180</v>
      </c>
      <c r="O2283" s="512">
        <f t="shared" si="106"/>
        <v>9</v>
      </c>
      <c r="P2283" s="512">
        <f t="shared" si="107"/>
        <v>9</v>
      </c>
      <c r="Q2283" s="498" t="str">
        <f t="shared" si="108"/>
        <v>Gastos_com_Pessoal</v>
      </c>
    </row>
    <row r="2284" spans="1:17" ht="25.5" hidden="1" x14ac:dyDescent="0.2">
      <c r="A2284" s="505">
        <v>7129</v>
      </c>
      <c r="B2284" s="506">
        <v>45180</v>
      </c>
      <c r="C2284" s="507">
        <v>45170</v>
      </c>
      <c r="D2284" s="510" t="s">
        <v>176</v>
      </c>
      <c r="E2284" s="510" t="s">
        <v>158</v>
      </c>
      <c r="F2284" s="523">
        <v>79.2</v>
      </c>
      <c r="G2284" s="530" t="s">
        <v>5537</v>
      </c>
      <c r="H2284" s="455" t="s">
        <v>416</v>
      </c>
      <c r="I2284" s="510" t="s">
        <v>7579</v>
      </c>
      <c r="J2284" s="522" t="s">
        <v>1574</v>
      </c>
      <c r="K2284" s="511" t="s">
        <v>1157</v>
      </c>
      <c r="L2284" s="511" t="s">
        <v>32</v>
      </c>
      <c r="M2284" s="511">
        <v>202314665</v>
      </c>
      <c r="N2284" s="506">
        <v>45183</v>
      </c>
      <c r="O2284" s="512">
        <f t="shared" si="106"/>
        <v>9</v>
      </c>
      <c r="P2284" s="512">
        <f t="shared" si="107"/>
        <v>9</v>
      </c>
      <c r="Q2284" s="498" t="str">
        <f t="shared" si="108"/>
        <v>Gastos_com_Pessoal</v>
      </c>
    </row>
    <row r="2285" spans="1:17" ht="24" hidden="1" x14ac:dyDescent="0.2">
      <c r="A2285" s="505">
        <v>7130</v>
      </c>
      <c r="B2285" s="506">
        <v>45180</v>
      </c>
      <c r="C2285" s="507">
        <v>45170</v>
      </c>
      <c r="D2285" s="508" t="s">
        <v>264</v>
      </c>
      <c r="E2285" s="510" t="s">
        <v>396</v>
      </c>
      <c r="F2285" s="523">
        <v>6748.5</v>
      </c>
      <c r="G2285" s="510" t="s">
        <v>8651</v>
      </c>
      <c r="H2285" s="510" t="s">
        <v>423</v>
      </c>
      <c r="I2285" s="510" t="s">
        <v>2105</v>
      </c>
      <c r="J2285" s="511" t="s">
        <v>2106</v>
      </c>
      <c r="K2285" s="511" t="s">
        <v>1157</v>
      </c>
      <c r="L2285" s="511" t="s">
        <v>32</v>
      </c>
      <c r="M2285" s="511">
        <v>1130</v>
      </c>
      <c r="N2285" s="506">
        <v>45175</v>
      </c>
      <c r="O2285" s="512">
        <f t="shared" si="106"/>
        <v>9</v>
      </c>
      <c r="P2285" s="512">
        <f t="shared" si="107"/>
        <v>9</v>
      </c>
      <c r="Q2285" s="498" t="str">
        <f t="shared" si="108"/>
        <v>Gastos_Gerais</v>
      </c>
    </row>
    <row r="2286" spans="1:17" hidden="1" x14ac:dyDescent="0.2">
      <c r="A2286" s="505">
        <v>7131</v>
      </c>
      <c r="B2286" s="506">
        <v>45180</v>
      </c>
      <c r="C2286" s="507">
        <v>45170</v>
      </c>
      <c r="D2286" s="508" t="s">
        <v>264</v>
      </c>
      <c r="E2286" s="510" t="s">
        <v>60</v>
      </c>
      <c r="F2286" s="523">
        <v>42519.33</v>
      </c>
      <c r="G2286" s="510" t="s">
        <v>7490</v>
      </c>
      <c r="H2286" s="510" t="s">
        <v>416</v>
      </c>
      <c r="I2286" s="510" t="s">
        <v>1350</v>
      </c>
      <c r="J2286" s="511" t="s">
        <v>1351</v>
      </c>
      <c r="K2286" s="511" t="s">
        <v>1157</v>
      </c>
      <c r="L2286" s="511" t="s">
        <v>32</v>
      </c>
      <c r="M2286" s="511">
        <v>126</v>
      </c>
      <c r="N2286" s="506">
        <v>45174</v>
      </c>
      <c r="O2286" s="512">
        <f t="shared" si="106"/>
        <v>9</v>
      </c>
      <c r="P2286" s="512">
        <f t="shared" si="107"/>
        <v>9</v>
      </c>
      <c r="Q2286" s="498" t="str">
        <f t="shared" si="108"/>
        <v>Gastos_Gerais</v>
      </c>
    </row>
    <row r="2287" spans="1:17" hidden="1" x14ac:dyDescent="0.2">
      <c r="A2287" s="505">
        <v>7132</v>
      </c>
      <c r="B2287" s="506">
        <v>45180</v>
      </c>
      <c r="C2287" s="507">
        <v>45170</v>
      </c>
      <c r="D2287" s="508" t="s">
        <v>264</v>
      </c>
      <c r="E2287" s="510" t="s">
        <v>60</v>
      </c>
      <c r="F2287" s="523">
        <v>56840.88</v>
      </c>
      <c r="G2287" s="510" t="s">
        <v>7496</v>
      </c>
      <c r="H2287" s="510" t="s">
        <v>419</v>
      </c>
      <c r="I2287" s="510" t="s">
        <v>1316</v>
      </c>
      <c r="J2287" s="511" t="s">
        <v>1552</v>
      </c>
      <c r="K2287" s="511" t="s">
        <v>1157</v>
      </c>
      <c r="L2287" s="511" t="s">
        <v>32</v>
      </c>
      <c r="M2287" s="511">
        <v>297</v>
      </c>
      <c r="N2287" s="506">
        <v>45174</v>
      </c>
      <c r="O2287" s="512">
        <f t="shared" si="106"/>
        <v>9</v>
      </c>
      <c r="P2287" s="512">
        <f t="shared" si="107"/>
        <v>9</v>
      </c>
      <c r="Q2287" s="498" t="str">
        <f t="shared" si="108"/>
        <v>Gastos_Gerais</v>
      </c>
    </row>
    <row r="2288" spans="1:17" hidden="1" x14ac:dyDescent="0.2">
      <c r="A2288" s="505">
        <v>7133</v>
      </c>
      <c r="B2288" s="506">
        <v>45180</v>
      </c>
      <c r="C2288" s="507">
        <v>45170</v>
      </c>
      <c r="D2288" s="508" t="s">
        <v>264</v>
      </c>
      <c r="E2288" s="510" t="s">
        <v>60</v>
      </c>
      <c r="F2288" s="523">
        <v>59708.14</v>
      </c>
      <c r="G2288" s="510" t="s">
        <v>7495</v>
      </c>
      <c r="H2288" s="510" t="s">
        <v>414</v>
      </c>
      <c r="I2288" s="510" t="s">
        <v>1316</v>
      </c>
      <c r="J2288" s="511" t="s">
        <v>1552</v>
      </c>
      <c r="K2288" s="511" t="s">
        <v>1157</v>
      </c>
      <c r="L2288" s="511" t="s">
        <v>32</v>
      </c>
      <c r="M2288" s="511">
        <v>296</v>
      </c>
      <c r="N2288" s="506">
        <v>45174</v>
      </c>
      <c r="O2288" s="512">
        <f t="shared" si="106"/>
        <v>9</v>
      </c>
      <c r="P2288" s="512">
        <f t="shared" si="107"/>
        <v>9</v>
      </c>
      <c r="Q2288" s="498" t="str">
        <f t="shared" si="108"/>
        <v>Gastos_Gerais</v>
      </c>
    </row>
    <row r="2289" spans="1:17" ht="24" hidden="1" x14ac:dyDescent="0.2">
      <c r="A2289" s="505">
        <v>7134</v>
      </c>
      <c r="B2289" s="506">
        <v>45180</v>
      </c>
      <c r="C2289" s="507">
        <v>45170</v>
      </c>
      <c r="D2289" s="510" t="s">
        <v>33</v>
      </c>
      <c r="E2289" s="510" t="s">
        <v>324</v>
      </c>
      <c r="F2289" s="523">
        <v>0.01</v>
      </c>
      <c r="G2289" s="455" t="s">
        <v>7584</v>
      </c>
      <c r="H2289" s="455" t="s">
        <v>302</v>
      </c>
      <c r="I2289" s="351" t="s">
        <v>1509</v>
      </c>
      <c r="J2289" s="352" t="s">
        <v>1510</v>
      </c>
      <c r="K2289" s="425" t="s">
        <v>4035</v>
      </c>
      <c r="L2289" s="426" t="s">
        <v>1255</v>
      </c>
      <c r="M2289" s="613" t="s">
        <v>425</v>
      </c>
      <c r="N2289" s="506">
        <v>45180</v>
      </c>
      <c r="O2289" s="512">
        <f t="shared" si="106"/>
        <v>9</v>
      </c>
      <c r="P2289" s="512">
        <f t="shared" si="107"/>
        <v>9</v>
      </c>
      <c r="Q2289" s="498" t="str">
        <f t="shared" si="108"/>
        <v>Receitas</v>
      </c>
    </row>
    <row r="2290" spans="1:17" ht="24" hidden="1" x14ac:dyDescent="0.2">
      <c r="A2290" s="505">
        <v>7135</v>
      </c>
      <c r="B2290" s="506">
        <v>45181</v>
      </c>
      <c r="C2290" s="507">
        <v>45170</v>
      </c>
      <c r="D2290" s="508" t="s">
        <v>264</v>
      </c>
      <c r="E2290" s="510" t="s">
        <v>0</v>
      </c>
      <c r="F2290" s="523">
        <v>1593.45</v>
      </c>
      <c r="G2290" s="510" t="s">
        <v>6668</v>
      </c>
      <c r="H2290" s="510" t="s">
        <v>421</v>
      </c>
      <c r="I2290" s="510" t="s">
        <v>1570</v>
      </c>
      <c r="J2290" s="511" t="s">
        <v>1571</v>
      </c>
      <c r="K2290" s="511" t="s">
        <v>1157</v>
      </c>
      <c r="L2290" s="511" t="s">
        <v>32</v>
      </c>
      <c r="M2290" s="511">
        <v>38836</v>
      </c>
      <c r="N2290" s="506">
        <v>45189</v>
      </c>
      <c r="O2290" s="512">
        <f t="shared" si="106"/>
        <v>9</v>
      </c>
      <c r="P2290" s="512">
        <f t="shared" si="107"/>
        <v>9</v>
      </c>
      <c r="Q2290" s="498" t="str">
        <f t="shared" si="108"/>
        <v>Gastos_Gerais</v>
      </c>
    </row>
    <row r="2291" spans="1:17" ht="24" hidden="1" x14ac:dyDescent="0.2">
      <c r="A2291" s="505">
        <v>7136</v>
      </c>
      <c r="B2291" s="506">
        <v>45181</v>
      </c>
      <c r="C2291" s="507">
        <v>45170</v>
      </c>
      <c r="D2291" s="508" t="s">
        <v>264</v>
      </c>
      <c r="E2291" s="510" t="s">
        <v>83</v>
      </c>
      <c r="F2291" s="523">
        <v>1443.9</v>
      </c>
      <c r="G2291" s="510" t="s">
        <v>83</v>
      </c>
      <c r="H2291" s="510" t="s">
        <v>302</v>
      </c>
      <c r="I2291" s="510" t="s">
        <v>7516</v>
      </c>
      <c r="J2291" s="511" t="s">
        <v>1162</v>
      </c>
      <c r="K2291" s="511" t="s">
        <v>1157</v>
      </c>
      <c r="L2291" s="511" t="s">
        <v>32</v>
      </c>
      <c r="M2291" s="511">
        <v>69201461</v>
      </c>
      <c r="N2291" s="506">
        <v>45181</v>
      </c>
      <c r="O2291" s="512">
        <f t="shared" si="106"/>
        <v>9</v>
      </c>
      <c r="P2291" s="512">
        <f t="shared" si="107"/>
        <v>9</v>
      </c>
      <c r="Q2291" s="498" t="str">
        <f t="shared" si="108"/>
        <v>Gastos_Gerais</v>
      </c>
    </row>
    <row r="2292" spans="1:17" hidden="1" x14ac:dyDescent="0.2">
      <c r="A2292" s="505">
        <v>7137</v>
      </c>
      <c r="B2292" s="506">
        <v>45181</v>
      </c>
      <c r="C2292" s="507">
        <v>45139</v>
      </c>
      <c r="D2292" s="508" t="s">
        <v>264</v>
      </c>
      <c r="E2292" s="510" t="s">
        <v>83</v>
      </c>
      <c r="F2292" s="523">
        <v>8095.57</v>
      </c>
      <c r="G2292" s="510" t="s">
        <v>83</v>
      </c>
      <c r="H2292" s="510" t="s">
        <v>420</v>
      </c>
      <c r="I2292" s="510" t="s">
        <v>7516</v>
      </c>
      <c r="J2292" s="511" t="s">
        <v>1162</v>
      </c>
      <c r="K2292" s="511" t="s">
        <v>1157</v>
      </c>
      <c r="L2292" s="511" t="s">
        <v>32</v>
      </c>
      <c r="M2292" s="511">
        <v>69075345</v>
      </c>
      <c r="N2292" s="506">
        <v>45181</v>
      </c>
      <c r="O2292" s="512">
        <f t="shared" si="106"/>
        <v>9</v>
      </c>
      <c r="P2292" s="512">
        <f t="shared" si="107"/>
        <v>8</v>
      </c>
      <c r="Q2292" s="498" t="str">
        <f t="shared" si="108"/>
        <v>Gastos_Gerais</v>
      </c>
    </row>
    <row r="2293" spans="1:17" hidden="1" x14ac:dyDescent="0.2">
      <c r="A2293" s="505">
        <v>7138</v>
      </c>
      <c r="B2293" s="506">
        <v>45181</v>
      </c>
      <c r="C2293" s="507">
        <v>45139</v>
      </c>
      <c r="D2293" s="508" t="s">
        <v>264</v>
      </c>
      <c r="E2293" s="510" t="s">
        <v>83</v>
      </c>
      <c r="F2293" s="523">
        <v>8306.4699999999993</v>
      </c>
      <c r="G2293" s="510" t="s">
        <v>83</v>
      </c>
      <c r="H2293" s="510" t="s">
        <v>414</v>
      </c>
      <c r="I2293" s="510" t="s">
        <v>7516</v>
      </c>
      <c r="J2293" s="511" t="s">
        <v>1162</v>
      </c>
      <c r="K2293" s="511" t="s">
        <v>1157</v>
      </c>
      <c r="L2293" s="511" t="s">
        <v>32</v>
      </c>
      <c r="M2293" s="511">
        <v>64796950</v>
      </c>
      <c r="N2293" s="506">
        <v>45181</v>
      </c>
      <c r="O2293" s="512">
        <f t="shared" si="106"/>
        <v>9</v>
      </c>
      <c r="P2293" s="512">
        <f t="shared" si="107"/>
        <v>8</v>
      </c>
      <c r="Q2293" s="498" t="str">
        <f t="shared" si="108"/>
        <v>Gastos_Gerais</v>
      </c>
    </row>
    <row r="2294" spans="1:17" ht="48" hidden="1" x14ac:dyDescent="0.2">
      <c r="A2294" s="505">
        <v>7139</v>
      </c>
      <c r="B2294" s="506">
        <v>45181</v>
      </c>
      <c r="C2294" s="507">
        <v>45170</v>
      </c>
      <c r="D2294" s="508" t="s">
        <v>264</v>
      </c>
      <c r="E2294" s="510" t="s">
        <v>386</v>
      </c>
      <c r="F2294" s="523">
        <v>2447.5</v>
      </c>
      <c r="G2294" s="510" t="s">
        <v>8652</v>
      </c>
      <c r="H2294" s="510" t="s">
        <v>416</v>
      </c>
      <c r="I2294" s="510" t="s">
        <v>8653</v>
      </c>
      <c r="J2294" s="511" t="s">
        <v>6177</v>
      </c>
      <c r="K2294" s="511" t="s">
        <v>1157</v>
      </c>
      <c r="L2294" s="511" t="s">
        <v>32</v>
      </c>
      <c r="M2294" s="511">
        <v>202347</v>
      </c>
      <c r="N2294" s="506">
        <v>45181</v>
      </c>
      <c r="O2294" s="512">
        <f t="shared" si="106"/>
        <v>9</v>
      </c>
      <c r="P2294" s="512">
        <f t="shared" si="107"/>
        <v>9</v>
      </c>
      <c r="Q2294" s="498" t="str">
        <f t="shared" si="108"/>
        <v>Gastos_Gerais</v>
      </c>
    </row>
    <row r="2295" spans="1:17" ht="25.5" hidden="1" x14ac:dyDescent="0.2">
      <c r="A2295" s="505">
        <v>7140</v>
      </c>
      <c r="B2295" s="506">
        <v>45181</v>
      </c>
      <c r="C2295" s="507">
        <v>45139</v>
      </c>
      <c r="D2295" s="510" t="s">
        <v>176</v>
      </c>
      <c r="E2295" s="510" t="s">
        <v>1</v>
      </c>
      <c r="F2295" s="523">
        <v>2727</v>
      </c>
      <c r="G2295" s="510" t="s">
        <v>8654</v>
      </c>
      <c r="H2295" s="510" t="s">
        <v>423</v>
      </c>
      <c r="I2295" s="510" t="s">
        <v>7689</v>
      </c>
      <c r="J2295" s="511" t="s">
        <v>7690</v>
      </c>
      <c r="K2295" s="511" t="s">
        <v>1188</v>
      </c>
      <c r="L2295" s="511" t="s">
        <v>1188</v>
      </c>
      <c r="M2295" s="511" t="s">
        <v>425</v>
      </c>
      <c r="N2295" s="506">
        <v>45181</v>
      </c>
      <c r="O2295" s="512">
        <f t="shared" si="106"/>
        <v>9</v>
      </c>
      <c r="P2295" s="512">
        <f t="shared" si="107"/>
        <v>8</v>
      </c>
      <c r="Q2295" s="498" t="str">
        <f t="shared" si="108"/>
        <v>Gastos_com_Pessoal</v>
      </c>
    </row>
    <row r="2296" spans="1:17" ht="24" hidden="1" x14ac:dyDescent="0.2">
      <c r="A2296" s="505">
        <v>7141</v>
      </c>
      <c r="B2296" s="506">
        <v>45181</v>
      </c>
      <c r="C2296" s="507">
        <v>45170</v>
      </c>
      <c r="D2296" s="508" t="s">
        <v>264</v>
      </c>
      <c r="E2296" s="510" t="s">
        <v>293</v>
      </c>
      <c r="F2296" s="523">
        <v>150</v>
      </c>
      <c r="G2296" s="510" t="s">
        <v>8655</v>
      </c>
      <c r="H2296" s="510" t="s">
        <v>423</v>
      </c>
      <c r="I2296" s="510" t="s">
        <v>8656</v>
      </c>
      <c r="J2296" s="511" t="s">
        <v>912</v>
      </c>
      <c r="K2296" s="511" t="s">
        <v>1188</v>
      </c>
      <c r="L2296" s="511" t="s">
        <v>4137</v>
      </c>
      <c r="M2296" s="511">
        <v>394085814</v>
      </c>
      <c r="N2296" s="506">
        <v>45181</v>
      </c>
      <c r="O2296" s="512">
        <f t="shared" si="106"/>
        <v>9</v>
      </c>
      <c r="P2296" s="512">
        <f t="shared" si="107"/>
        <v>9</v>
      </c>
      <c r="Q2296" s="498" t="str">
        <f t="shared" si="108"/>
        <v>Gastos_Gerais</v>
      </c>
    </row>
    <row r="2297" spans="1:17" ht="24" hidden="1" x14ac:dyDescent="0.2">
      <c r="A2297" s="505">
        <v>7142</v>
      </c>
      <c r="B2297" s="506">
        <v>45181</v>
      </c>
      <c r="C2297" s="507">
        <v>45170</v>
      </c>
      <c r="D2297" s="508" t="s">
        <v>264</v>
      </c>
      <c r="E2297" s="510" t="s">
        <v>293</v>
      </c>
      <c r="F2297" s="523">
        <v>150</v>
      </c>
      <c r="G2297" s="510" t="s">
        <v>8657</v>
      </c>
      <c r="H2297" s="510" t="s">
        <v>423</v>
      </c>
      <c r="I2297" s="510" t="s">
        <v>2623</v>
      </c>
      <c r="J2297" s="511" t="s">
        <v>1078</v>
      </c>
      <c r="K2297" s="511" t="s">
        <v>1188</v>
      </c>
      <c r="L2297" s="511" t="s">
        <v>4137</v>
      </c>
      <c r="M2297" s="511">
        <v>394085814</v>
      </c>
      <c r="N2297" s="506">
        <v>45181</v>
      </c>
      <c r="O2297" s="512">
        <f t="shared" si="106"/>
        <v>9</v>
      </c>
      <c r="P2297" s="512">
        <f t="shared" si="107"/>
        <v>9</v>
      </c>
      <c r="Q2297" s="498" t="str">
        <f t="shared" si="108"/>
        <v>Gastos_Gerais</v>
      </c>
    </row>
    <row r="2298" spans="1:17" ht="24" hidden="1" x14ac:dyDescent="0.2">
      <c r="A2298" s="505">
        <v>7143</v>
      </c>
      <c r="B2298" s="506">
        <v>45181</v>
      </c>
      <c r="C2298" s="507">
        <v>45170</v>
      </c>
      <c r="D2298" s="508" t="s">
        <v>264</v>
      </c>
      <c r="E2298" s="510" t="s">
        <v>293</v>
      </c>
      <c r="F2298" s="523">
        <v>150</v>
      </c>
      <c r="G2298" s="510" t="s">
        <v>8130</v>
      </c>
      <c r="H2298" s="510" t="s">
        <v>416</v>
      </c>
      <c r="I2298" s="510" t="s">
        <v>8131</v>
      </c>
      <c r="J2298" s="511" t="s">
        <v>8132</v>
      </c>
      <c r="K2298" s="511" t="s">
        <v>1188</v>
      </c>
      <c r="L2298" s="511" t="s">
        <v>4137</v>
      </c>
      <c r="M2298" s="511">
        <v>394085814</v>
      </c>
      <c r="N2298" s="506">
        <v>45181</v>
      </c>
      <c r="O2298" s="512">
        <f t="shared" si="106"/>
        <v>9</v>
      </c>
      <c r="P2298" s="512">
        <f t="shared" si="107"/>
        <v>9</v>
      </c>
      <c r="Q2298" s="498" t="str">
        <f t="shared" si="108"/>
        <v>Gastos_Gerais</v>
      </c>
    </row>
    <row r="2299" spans="1:17" ht="24" hidden="1" x14ac:dyDescent="0.2">
      <c r="A2299" s="505">
        <v>7144</v>
      </c>
      <c r="B2299" s="506">
        <v>45181</v>
      </c>
      <c r="C2299" s="507">
        <v>45170</v>
      </c>
      <c r="D2299" s="508" t="s">
        <v>264</v>
      </c>
      <c r="E2299" s="510" t="s">
        <v>293</v>
      </c>
      <c r="F2299" s="523">
        <v>150</v>
      </c>
      <c r="G2299" s="510" t="s">
        <v>8658</v>
      </c>
      <c r="H2299" s="510" t="s">
        <v>416</v>
      </c>
      <c r="I2299" s="510" t="s">
        <v>8047</v>
      </c>
      <c r="J2299" s="511" t="s">
        <v>8659</v>
      </c>
      <c r="K2299" s="511" t="s">
        <v>1188</v>
      </c>
      <c r="L2299" s="511" t="s">
        <v>4137</v>
      </c>
      <c r="M2299" s="511">
        <v>394085814</v>
      </c>
      <c r="N2299" s="506">
        <v>45181</v>
      </c>
      <c r="O2299" s="512">
        <f t="shared" si="106"/>
        <v>9</v>
      </c>
      <c r="P2299" s="512">
        <f t="shared" si="107"/>
        <v>9</v>
      </c>
      <c r="Q2299" s="498" t="str">
        <f t="shared" si="108"/>
        <v>Gastos_Gerais</v>
      </c>
    </row>
    <row r="2300" spans="1:17" ht="24" hidden="1" x14ac:dyDescent="0.2">
      <c r="A2300" s="505">
        <v>7145</v>
      </c>
      <c r="B2300" s="506">
        <v>45181</v>
      </c>
      <c r="C2300" s="507">
        <v>45170</v>
      </c>
      <c r="D2300" s="508" t="s">
        <v>264</v>
      </c>
      <c r="E2300" s="510" t="s">
        <v>293</v>
      </c>
      <c r="F2300" s="523">
        <v>75</v>
      </c>
      <c r="G2300" s="510" t="s">
        <v>4735</v>
      </c>
      <c r="H2300" s="510" t="s">
        <v>416</v>
      </c>
      <c r="I2300" s="510" t="s">
        <v>1659</v>
      </c>
      <c r="J2300" s="511" t="s">
        <v>1295</v>
      </c>
      <c r="K2300" s="511" t="s">
        <v>1188</v>
      </c>
      <c r="L2300" s="511" t="s">
        <v>4137</v>
      </c>
      <c r="M2300" s="511">
        <v>394085814</v>
      </c>
      <c r="N2300" s="506">
        <v>45181</v>
      </c>
      <c r="O2300" s="512">
        <f t="shared" si="106"/>
        <v>9</v>
      </c>
      <c r="P2300" s="512">
        <f t="shared" si="107"/>
        <v>9</v>
      </c>
      <c r="Q2300" s="498" t="str">
        <f t="shared" si="108"/>
        <v>Gastos_Gerais</v>
      </c>
    </row>
    <row r="2301" spans="1:17" ht="25.5" hidden="1" x14ac:dyDescent="0.2">
      <c r="A2301" s="505">
        <v>7146</v>
      </c>
      <c r="B2301" s="506">
        <v>45181</v>
      </c>
      <c r="C2301" s="507">
        <v>45170</v>
      </c>
      <c r="D2301" s="510" t="s">
        <v>176</v>
      </c>
      <c r="E2301" s="510" t="s">
        <v>261</v>
      </c>
      <c r="F2301" s="523">
        <v>365.8</v>
      </c>
      <c r="G2301" s="510" t="s">
        <v>1207</v>
      </c>
      <c r="H2301" s="510" t="s">
        <v>419</v>
      </c>
      <c r="I2301" s="510" t="s">
        <v>3102</v>
      </c>
      <c r="J2301" s="511" t="s">
        <v>595</v>
      </c>
      <c r="K2301" s="511" t="s">
        <v>1188</v>
      </c>
      <c r="L2301" s="511" t="s">
        <v>4137</v>
      </c>
      <c r="M2301" s="511">
        <v>394085814</v>
      </c>
      <c r="N2301" s="506">
        <v>45181</v>
      </c>
      <c r="O2301" s="512">
        <f t="shared" si="106"/>
        <v>9</v>
      </c>
      <c r="P2301" s="512">
        <f t="shared" si="107"/>
        <v>9</v>
      </c>
      <c r="Q2301" s="498" t="str">
        <f t="shared" si="108"/>
        <v>Gastos_com_Pessoal</v>
      </c>
    </row>
    <row r="2302" spans="1:17" ht="25.5" hidden="1" x14ac:dyDescent="0.2">
      <c r="A2302" s="505">
        <v>7147</v>
      </c>
      <c r="B2302" s="506">
        <v>45181</v>
      </c>
      <c r="C2302" s="507">
        <v>45170</v>
      </c>
      <c r="D2302" s="510" t="s">
        <v>176</v>
      </c>
      <c r="E2302" s="510" t="s">
        <v>280</v>
      </c>
      <c r="F2302" s="523">
        <v>320.07</v>
      </c>
      <c r="G2302" s="510" t="s">
        <v>1209</v>
      </c>
      <c r="H2302" s="510" t="s">
        <v>419</v>
      </c>
      <c r="I2302" s="510" t="s">
        <v>3102</v>
      </c>
      <c r="J2302" s="511" t="s">
        <v>595</v>
      </c>
      <c r="K2302" s="511" t="s">
        <v>1188</v>
      </c>
      <c r="L2302" s="511" t="s">
        <v>4137</v>
      </c>
      <c r="M2302" s="511">
        <v>394085814</v>
      </c>
      <c r="N2302" s="506">
        <v>45181</v>
      </c>
      <c r="O2302" s="512">
        <f t="shared" si="106"/>
        <v>9</v>
      </c>
      <c r="P2302" s="512">
        <f t="shared" si="107"/>
        <v>9</v>
      </c>
      <c r="Q2302" s="498" t="str">
        <f t="shared" si="108"/>
        <v>Gastos_com_Pessoal</v>
      </c>
    </row>
    <row r="2303" spans="1:17" ht="25.5" hidden="1" x14ac:dyDescent="0.2">
      <c r="A2303" s="505">
        <v>7148</v>
      </c>
      <c r="B2303" s="506">
        <v>45181</v>
      </c>
      <c r="C2303" s="507">
        <v>45170</v>
      </c>
      <c r="D2303" s="510" t="s">
        <v>176</v>
      </c>
      <c r="E2303" s="455" t="s">
        <v>262</v>
      </c>
      <c r="F2303" s="523">
        <v>106.69</v>
      </c>
      <c r="G2303" s="510" t="s">
        <v>1210</v>
      </c>
      <c r="H2303" s="510" t="s">
        <v>419</v>
      </c>
      <c r="I2303" s="510" t="s">
        <v>3102</v>
      </c>
      <c r="J2303" s="511" t="s">
        <v>595</v>
      </c>
      <c r="K2303" s="511" t="s">
        <v>1188</v>
      </c>
      <c r="L2303" s="511" t="s">
        <v>4137</v>
      </c>
      <c r="M2303" s="511">
        <v>394085814</v>
      </c>
      <c r="N2303" s="506">
        <v>45181</v>
      </c>
      <c r="O2303" s="512">
        <f t="shared" si="106"/>
        <v>9</v>
      </c>
      <c r="P2303" s="512">
        <f t="shared" si="107"/>
        <v>9</v>
      </c>
      <c r="Q2303" s="498" t="str">
        <f t="shared" si="108"/>
        <v>Gastos_com_Pessoal</v>
      </c>
    </row>
    <row r="2304" spans="1:17" ht="36" hidden="1" x14ac:dyDescent="0.2">
      <c r="A2304" s="505">
        <v>7149</v>
      </c>
      <c r="B2304" s="506">
        <v>45181</v>
      </c>
      <c r="C2304" s="507">
        <v>45170</v>
      </c>
      <c r="D2304" s="510" t="s">
        <v>176</v>
      </c>
      <c r="E2304" s="510" t="s">
        <v>169</v>
      </c>
      <c r="F2304" s="523">
        <v>73.16</v>
      </c>
      <c r="G2304" s="510" t="s">
        <v>1211</v>
      </c>
      <c r="H2304" s="510" t="s">
        <v>419</v>
      </c>
      <c r="I2304" s="510" t="s">
        <v>3102</v>
      </c>
      <c r="J2304" s="511" t="s">
        <v>595</v>
      </c>
      <c r="K2304" s="511" t="s">
        <v>1188</v>
      </c>
      <c r="L2304" s="511" t="s">
        <v>4137</v>
      </c>
      <c r="M2304" s="511">
        <v>394085814</v>
      </c>
      <c r="N2304" s="506">
        <v>45181</v>
      </c>
      <c r="O2304" s="512">
        <f t="shared" si="106"/>
        <v>9</v>
      </c>
      <c r="P2304" s="512">
        <f t="shared" si="107"/>
        <v>9</v>
      </c>
      <c r="Q2304" s="498" t="str">
        <f t="shared" si="108"/>
        <v>Gastos_com_Pessoal</v>
      </c>
    </row>
    <row r="2305" spans="1:17" ht="25.5" hidden="1" x14ac:dyDescent="0.2">
      <c r="A2305" s="505">
        <v>7150</v>
      </c>
      <c r="B2305" s="506">
        <v>45181</v>
      </c>
      <c r="C2305" s="507">
        <v>45170</v>
      </c>
      <c r="D2305" s="510" t="s">
        <v>176</v>
      </c>
      <c r="E2305" s="510" t="s">
        <v>261</v>
      </c>
      <c r="F2305" s="523">
        <v>2511.5500000000002</v>
      </c>
      <c r="G2305" s="510" t="s">
        <v>1207</v>
      </c>
      <c r="H2305" s="510" t="s">
        <v>416</v>
      </c>
      <c r="I2305" s="510" t="s">
        <v>4427</v>
      </c>
      <c r="J2305" s="511" t="s">
        <v>626</v>
      </c>
      <c r="K2305" s="511" t="s">
        <v>1188</v>
      </c>
      <c r="L2305" s="511" t="s">
        <v>4137</v>
      </c>
      <c r="M2305" s="511">
        <v>394085814</v>
      </c>
      <c r="N2305" s="506">
        <v>45181</v>
      </c>
      <c r="O2305" s="512">
        <f t="shared" si="106"/>
        <v>9</v>
      </c>
      <c r="P2305" s="512">
        <f t="shared" si="107"/>
        <v>9</v>
      </c>
      <c r="Q2305" s="498" t="str">
        <f t="shared" si="108"/>
        <v>Gastos_com_Pessoal</v>
      </c>
    </row>
    <row r="2306" spans="1:17" ht="25.5" hidden="1" x14ac:dyDescent="0.2">
      <c r="A2306" s="505">
        <v>7151</v>
      </c>
      <c r="B2306" s="506">
        <v>45181</v>
      </c>
      <c r="C2306" s="507">
        <v>45170</v>
      </c>
      <c r="D2306" s="510" t="s">
        <v>176</v>
      </c>
      <c r="E2306" s="510" t="s">
        <v>280</v>
      </c>
      <c r="F2306" s="523">
        <v>2152.23</v>
      </c>
      <c r="G2306" s="510" t="s">
        <v>1209</v>
      </c>
      <c r="H2306" s="510" t="s">
        <v>416</v>
      </c>
      <c r="I2306" s="510" t="s">
        <v>4427</v>
      </c>
      <c r="J2306" s="511" t="s">
        <v>626</v>
      </c>
      <c r="K2306" s="511" t="s">
        <v>1188</v>
      </c>
      <c r="L2306" s="511" t="s">
        <v>4137</v>
      </c>
      <c r="M2306" s="511">
        <v>394085814</v>
      </c>
      <c r="N2306" s="506">
        <v>45181</v>
      </c>
      <c r="O2306" s="512">
        <f t="shared" si="106"/>
        <v>9</v>
      </c>
      <c r="P2306" s="512">
        <f t="shared" si="107"/>
        <v>9</v>
      </c>
      <c r="Q2306" s="498" t="str">
        <f t="shared" si="108"/>
        <v>Gastos_com_Pessoal</v>
      </c>
    </row>
    <row r="2307" spans="1:17" ht="25.5" hidden="1" x14ac:dyDescent="0.2">
      <c r="A2307" s="505">
        <v>7152</v>
      </c>
      <c r="B2307" s="506">
        <v>45181</v>
      </c>
      <c r="C2307" s="507">
        <v>45170</v>
      </c>
      <c r="D2307" s="510" t="s">
        <v>176</v>
      </c>
      <c r="E2307" s="510" t="s">
        <v>262</v>
      </c>
      <c r="F2307" s="523">
        <v>717.41</v>
      </c>
      <c r="G2307" s="510" t="s">
        <v>1210</v>
      </c>
      <c r="H2307" s="510" t="s">
        <v>416</v>
      </c>
      <c r="I2307" s="510" t="s">
        <v>4427</v>
      </c>
      <c r="J2307" s="511" t="s">
        <v>626</v>
      </c>
      <c r="K2307" s="511" t="s">
        <v>1188</v>
      </c>
      <c r="L2307" s="511" t="s">
        <v>4137</v>
      </c>
      <c r="M2307" s="511">
        <v>394085814</v>
      </c>
      <c r="N2307" s="506">
        <v>45181</v>
      </c>
      <c r="O2307" s="512">
        <f t="shared" si="106"/>
        <v>9</v>
      </c>
      <c r="P2307" s="512">
        <f t="shared" si="107"/>
        <v>9</v>
      </c>
      <c r="Q2307" s="498" t="str">
        <f t="shared" si="108"/>
        <v>Gastos_com_Pessoal</v>
      </c>
    </row>
    <row r="2308" spans="1:17" ht="36" hidden="1" x14ac:dyDescent="0.2">
      <c r="A2308" s="505">
        <v>7153</v>
      </c>
      <c r="B2308" s="506">
        <v>45181</v>
      </c>
      <c r="C2308" s="507">
        <v>45170</v>
      </c>
      <c r="D2308" s="510" t="s">
        <v>176</v>
      </c>
      <c r="E2308" s="510" t="s">
        <v>169</v>
      </c>
      <c r="F2308" s="523">
        <v>4426.93</v>
      </c>
      <c r="G2308" s="510" t="s">
        <v>1211</v>
      </c>
      <c r="H2308" s="510" t="s">
        <v>416</v>
      </c>
      <c r="I2308" s="510" t="s">
        <v>4427</v>
      </c>
      <c r="J2308" s="511" t="s">
        <v>626</v>
      </c>
      <c r="K2308" s="511" t="s">
        <v>1188</v>
      </c>
      <c r="L2308" s="511" t="s">
        <v>4137</v>
      </c>
      <c r="M2308" s="511">
        <v>394085814</v>
      </c>
      <c r="N2308" s="506">
        <v>45181</v>
      </c>
      <c r="O2308" s="512">
        <f t="shared" si="106"/>
        <v>9</v>
      </c>
      <c r="P2308" s="512">
        <f t="shared" si="107"/>
        <v>9</v>
      </c>
      <c r="Q2308" s="498" t="str">
        <f t="shared" si="108"/>
        <v>Gastos_com_Pessoal</v>
      </c>
    </row>
    <row r="2309" spans="1:17" ht="25.5" hidden="1" x14ac:dyDescent="0.2">
      <c r="A2309" s="505">
        <v>7154</v>
      </c>
      <c r="B2309" s="506">
        <v>45181</v>
      </c>
      <c r="C2309" s="507">
        <v>45170</v>
      </c>
      <c r="D2309" s="510" t="s">
        <v>176</v>
      </c>
      <c r="E2309" s="510" t="s">
        <v>261</v>
      </c>
      <c r="F2309" s="523">
        <v>2419.66</v>
      </c>
      <c r="G2309" s="510" t="s">
        <v>1207</v>
      </c>
      <c r="H2309" s="510" t="s">
        <v>1032</v>
      </c>
      <c r="I2309" s="510" t="s">
        <v>8554</v>
      </c>
      <c r="J2309" s="511" t="s">
        <v>778</v>
      </c>
      <c r="K2309" s="511" t="s">
        <v>1188</v>
      </c>
      <c r="L2309" s="511" t="s">
        <v>4137</v>
      </c>
      <c r="M2309" s="511">
        <v>394085814</v>
      </c>
      <c r="N2309" s="506">
        <v>45181</v>
      </c>
      <c r="O2309" s="512">
        <f t="shared" ref="O2309:O2372" si="109">IF(B2309=0,0,IF(YEAR(B2309)=$P$1,MONTH(B2309)-$O$1+1,(YEAR(B2309)-$P$1)*12-$O$1+1+MONTH(B2309)))</f>
        <v>9</v>
      </c>
      <c r="P2309" s="512">
        <f t="shared" ref="P2309:P2372" si="110">IF(C2309=0,0,IF(YEAR(C2309)=$P$1,MONTH(C2309)-$O$1+1,(YEAR(C2309)-$P$1)*12-$O$1+1+MONTH(C2309)))</f>
        <v>9</v>
      </c>
      <c r="Q2309" s="498" t="str">
        <f t="shared" ref="Q2309:Q2372" si="111">SUBSTITUTE(D2309," ","_")</f>
        <v>Gastos_com_Pessoal</v>
      </c>
    </row>
    <row r="2310" spans="1:17" ht="25.5" hidden="1" x14ac:dyDescent="0.2">
      <c r="A2310" s="505">
        <v>7155</v>
      </c>
      <c r="B2310" s="506">
        <v>45181</v>
      </c>
      <c r="C2310" s="507">
        <v>45170</v>
      </c>
      <c r="D2310" s="510" t="s">
        <v>176</v>
      </c>
      <c r="E2310" s="510" t="s">
        <v>280</v>
      </c>
      <c r="F2310" s="523">
        <v>1881.96</v>
      </c>
      <c r="G2310" s="510" t="s">
        <v>1209</v>
      </c>
      <c r="H2310" s="510" t="s">
        <v>1032</v>
      </c>
      <c r="I2310" s="510" t="s">
        <v>8554</v>
      </c>
      <c r="J2310" s="511" t="s">
        <v>778</v>
      </c>
      <c r="K2310" s="511" t="s">
        <v>1188</v>
      </c>
      <c r="L2310" s="511" t="s">
        <v>4137</v>
      </c>
      <c r="M2310" s="511">
        <v>394085814</v>
      </c>
      <c r="N2310" s="506">
        <v>45181</v>
      </c>
      <c r="O2310" s="512">
        <f t="shared" si="109"/>
        <v>9</v>
      </c>
      <c r="P2310" s="512">
        <f t="shared" si="110"/>
        <v>9</v>
      </c>
      <c r="Q2310" s="498" t="str">
        <f t="shared" si="111"/>
        <v>Gastos_com_Pessoal</v>
      </c>
    </row>
    <row r="2311" spans="1:17" ht="25.5" hidden="1" x14ac:dyDescent="0.2">
      <c r="A2311" s="505">
        <v>7156</v>
      </c>
      <c r="B2311" s="506">
        <v>45181</v>
      </c>
      <c r="C2311" s="507">
        <v>45170</v>
      </c>
      <c r="D2311" s="510" t="s">
        <v>176</v>
      </c>
      <c r="E2311" s="510" t="s">
        <v>262</v>
      </c>
      <c r="F2311" s="523">
        <v>627.32000000000005</v>
      </c>
      <c r="G2311" s="510" t="s">
        <v>1210</v>
      </c>
      <c r="H2311" s="510" t="s">
        <v>1032</v>
      </c>
      <c r="I2311" s="510" t="s">
        <v>8554</v>
      </c>
      <c r="J2311" s="511" t="s">
        <v>778</v>
      </c>
      <c r="K2311" s="511" t="s">
        <v>1188</v>
      </c>
      <c r="L2311" s="511" t="s">
        <v>4137</v>
      </c>
      <c r="M2311" s="511">
        <v>394085814</v>
      </c>
      <c r="N2311" s="506">
        <v>45181</v>
      </c>
      <c r="O2311" s="512">
        <f t="shared" si="109"/>
        <v>9</v>
      </c>
      <c r="P2311" s="512">
        <f t="shared" si="110"/>
        <v>9</v>
      </c>
      <c r="Q2311" s="498" t="str">
        <f t="shared" si="111"/>
        <v>Gastos_com_Pessoal</v>
      </c>
    </row>
    <row r="2312" spans="1:17" ht="36" hidden="1" x14ac:dyDescent="0.2">
      <c r="A2312" s="505">
        <v>7157</v>
      </c>
      <c r="B2312" s="506">
        <v>45181</v>
      </c>
      <c r="C2312" s="507">
        <v>45170</v>
      </c>
      <c r="D2312" s="510" t="s">
        <v>176</v>
      </c>
      <c r="E2312" s="510" t="s">
        <v>169</v>
      </c>
      <c r="F2312" s="523">
        <v>2954.1</v>
      </c>
      <c r="G2312" s="510" t="s">
        <v>1211</v>
      </c>
      <c r="H2312" s="510" t="s">
        <v>1032</v>
      </c>
      <c r="I2312" s="510" t="s">
        <v>8554</v>
      </c>
      <c r="J2312" s="511" t="s">
        <v>778</v>
      </c>
      <c r="K2312" s="511" t="s">
        <v>1188</v>
      </c>
      <c r="L2312" s="511" t="s">
        <v>4137</v>
      </c>
      <c r="M2312" s="511">
        <v>394085814</v>
      </c>
      <c r="N2312" s="506">
        <v>45181</v>
      </c>
      <c r="O2312" s="512">
        <f t="shared" si="109"/>
        <v>9</v>
      </c>
      <c r="P2312" s="512">
        <f t="shared" si="110"/>
        <v>9</v>
      </c>
      <c r="Q2312" s="498" t="str">
        <f t="shared" si="111"/>
        <v>Gastos_com_Pessoal</v>
      </c>
    </row>
    <row r="2313" spans="1:17" ht="25.5" hidden="1" x14ac:dyDescent="0.2">
      <c r="A2313" s="505">
        <v>7158</v>
      </c>
      <c r="B2313" s="506">
        <v>45181</v>
      </c>
      <c r="C2313" s="507">
        <v>45170</v>
      </c>
      <c r="D2313" s="510" t="s">
        <v>176</v>
      </c>
      <c r="E2313" s="510" t="s">
        <v>261</v>
      </c>
      <c r="F2313" s="523">
        <v>1296.25</v>
      </c>
      <c r="G2313" s="510" t="s">
        <v>1207</v>
      </c>
      <c r="H2313" s="510" t="s">
        <v>417</v>
      </c>
      <c r="I2313" s="510" t="s">
        <v>7418</v>
      </c>
      <c r="J2313" s="511" t="s">
        <v>3683</v>
      </c>
      <c r="K2313" s="511" t="s">
        <v>1188</v>
      </c>
      <c r="L2313" s="511" t="s">
        <v>4137</v>
      </c>
      <c r="M2313" s="511">
        <v>394085814</v>
      </c>
      <c r="N2313" s="506">
        <v>45181</v>
      </c>
      <c r="O2313" s="512">
        <f t="shared" si="109"/>
        <v>9</v>
      </c>
      <c r="P2313" s="512">
        <f t="shared" si="110"/>
        <v>9</v>
      </c>
      <c r="Q2313" s="498" t="str">
        <f t="shared" si="111"/>
        <v>Gastos_com_Pessoal</v>
      </c>
    </row>
    <row r="2314" spans="1:17" ht="25.5" hidden="1" x14ac:dyDescent="0.2">
      <c r="A2314" s="505">
        <v>7159</v>
      </c>
      <c r="B2314" s="506">
        <v>45181</v>
      </c>
      <c r="C2314" s="507">
        <v>45170</v>
      </c>
      <c r="D2314" s="510" t="s">
        <v>176</v>
      </c>
      <c r="E2314" s="510" t="s">
        <v>280</v>
      </c>
      <c r="F2314" s="523">
        <v>1296.25</v>
      </c>
      <c r="G2314" s="510" t="s">
        <v>1209</v>
      </c>
      <c r="H2314" s="510" t="s">
        <v>417</v>
      </c>
      <c r="I2314" s="510" t="s">
        <v>7418</v>
      </c>
      <c r="J2314" s="511" t="s">
        <v>3683</v>
      </c>
      <c r="K2314" s="511" t="s">
        <v>1188</v>
      </c>
      <c r="L2314" s="511" t="s">
        <v>4137</v>
      </c>
      <c r="M2314" s="511">
        <v>394085814</v>
      </c>
      <c r="N2314" s="506">
        <v>45181</v>
      </c>
      <c r="O2314" s="512">
        <f t="shared" si="109"/>
        <v>9</v>
      </c>
      <c r="P2314" s="512">
        <f t="shared" si="110"/>
        <v>9</v>
      </c>
      <c r="Q2314" s="498" t="str">
        <f t="shared" si="111"/>
        <v>Gastos_com_Pessoal</v>
      </c>
    </row>
    <row r="2315" spans="1:17" ht="25.5" hidden="1" x14ac:dyDescent="0.2">
      <c r="A2315" s="505">
        <v>7160</v>
      </c>
      <c r="B2315" s="506">
        <v>45181</v>
      </c>
      <c r="C2315" s="507">
        <v>45170</v>
      </c>
      <c r="D2315" s="510" t="s">
        <v>176</v>
      </c>
      <c r="E2315" s="510" t="s">
        <v>262</v>
      </c>
      <c r="F2315" s="523">
        <v>432.08</v>
      </c>
      <c r="G2315" s="510" t="s">
        <v>1210</v>
      </c>
      <c r="H2315" s="510" t="s">
        <v>417</v>
      </c>
      <c r="I2315" s="510" t="s">
        <v>7418</v>
      </c>
      <c r="J2315" s="511" t="s">
        <v>3683</v>
      </c>
      <c r="K2315" s="511" t="s">
        <v>1188</v>
      </c>
      <c r="L2315" s="511" t="s">
        <v>4137</v>
      </c>
      <c r="M2315" s="511">
        <v>394085814</v>
      </c>
      <c r="N2315" s="506">
        <v>45181</v>
      </c>
      <c r="O2315" s="512">
        <f t="shared" si="109"/>
        <v>9</v>
      </c>
      <c r="P2315" s="512">
        <f t="shared" si="110"/>
        <v>9</v>
      </c>
      <c r="Q2315" s="498" t="str">
        <f t="shared" si="111"/>
        <v>Gastos_com_Pessoal</v>
      </c>
    </row>
    <row r="2316" spans="1:17" ht="36" hidden="1" x14ac:dyDescent="0.2">
      <c r="A2316" s="505">
        <v>7161</v>
      </c>
      <c r="B2316" s="506">
        <v>45181</v>
      </c>
      <c r="C2316" s="507">
        <v>45170</v>
      </c>
      <c r="D2316" s="510" t="s">
        <v>176</v>
      </c>
      <c r="E2316" s="510" t="s">
        <v>169</v>
      </c>
      <c r="F2316" s="523">
        <v>2007.43</v>
      </c>
      <c r="G2316" s="510" t="s">
        <v>1211</v>
      </c>
      <c r="H2316" s="510" t="s">
        <v>417</v>
      </c>
      <c r="I2316" s="510" t="s">
        <v>7418</v>
      </c>
      <c r="J2316" s="511" t="s">
        <v>3683</v>
      </c>
      <c r="K2316" s="511" t="s">
        <v>1188</v>
      </c>
      <c r="L2316" s="511" t="s">
        <v>4137</v>
      </c>
      <c r="M2316" s="511">
        <v>394085814</v>
      </c>
      <c r="N2316" s="506">
        <v>45181</v>
      </c>
      <c r="O2316" s="512">
        <f t="shared" si="109"/>
        <v>9</v>
      </c>
      <c r="P2316" s="512">
        <f t="shared" si="110"/>
        <v>9</v>
      </c>
      <c r="Q2316" s="498" t="str">
        <f t="shared" si="111"/>
        <v>Gastos_com_Pessoal</v>
      </c>
    </row>
    <row r="2317" spans="1:17" ht="25.5" hidden="1" x14ac:dyDescent="0.2">
      <c r="A2317" s="505">
        <v>7162</v>
      </c>
      <c r="B2317" s="506">
        <v>45181</v>
      </c>
      <c r="C2317" s="507">
        <v>45170</v>
      </c>
      <c r="D2317" s="510" t="s">
        <v>176</v>
      </c>
      <c r="E2317" s="510" t="s">
        <v>261</v>
      </c>
      <c r="F2317" s="523">
        <v>1296.25</v>
      </c>
      <c r="G2317" s="510" t="s">
        <v>1207</v>
      </c>
      <c r="H2317" s="510" t="s">
        <v>1032</v>
      </c>
      <c r="I2317" s="510" t="s">
        <v>8552</v>
      </c>
      <c r="J2317" s="511" t="s">
        <v>1087</v>
      </c>
      <c r="K2317" s="511" t="s">
        <v>1188</v>
      </c>
      <c r="L2317" s="511" t="s">
        <v>4137</v>
      </c>
      <c r="M2317" s="511">
        <v>394085814</v>
      </c>
      <c r="N2317" s="506">
        <v>45181</v>
      </c>
      <c r="O2317" s="512">
        <f t="shared" si="109"/>
        <v>9</v>
      </c>
      <c r="P2317" s="512">
        <f t="shared" si="110"/>
        <v>9</v>
      </c>
      <c r="Q2317" s="498" t="str">
        <f t="shared" si="111"/>
        <v>Gastos_com_Pessoal</v>
      </c>
    </row>
    <row r="2318" spans="1:17" ht="25.5" hidden="1" x14ac:dyDescent="0.2">
      <c r="A2318" s="505">
        <v>7163</v>
      </c>
      <c r="B2318" s="506">
        <v>45181</v>
      </c>
      <c r="C2318" s="507">
        <v>45170</v>
      </c>
      <c r="D2318" s="510" t="s">
        <v>176</v>
      </c>
      <c r="E2318" s="510" t="s">
        <v>280</v>
      </c>
      <c r="F2318" s="523">
        <v>1411.47</v>
      </c>
      <c r="G2318" s="510" t="s">
        <v>1209</v>
      </c>
      <c r="H2318" s="510" t="s">
        <v>1032</v>
      </c>
      <c r="I2318" s="510" t="s">
        <v>8552</v>
      </c>
      <c r="J2318" s="511" t="s">
        <v>1087</v>
      </c>
      <c r="K2318" s="511" t="s">
        <v>1188</v>
      </c>
      <c r="L2318" s="511" t="s">
        <v>4137</v>
      </c>
      <c r="M2318" s="511">
        <v>394085814</v>
      </c>
      <c r="N2318" s="506">
        <v>45181</v>
      </c>
      <c r="O2318" s="512">
        <f t="shared" si="109"/>
        <v>9</v>
      </c>
      <c r="P2318" s="512">
        <f t="shared" si="110"/>
        <v>9</v>
      </c>
      <c r="Q2318" s="498" t="str">
        <f t="shared" si="111"/>
        <v>Gastos_com_Pessoal</v>
      </c>
    </row>
    <row r="2319" spans="1:17" ht="25.5" hidden="1" x14ac:dyDescent="0.2">
      <c r="A2319" s="505">
        <v>7164</v>
      </c>
      <c r="B2319" s="506">
        <v>45181</v>
      </c>
      <c r="C2319" s="507">
        <v>45170</v>
      </c>
      <c r="D2319" s="510" t="s">
        <v>176</v>
      </c>
      <c r="E2319" s="510" t="s">
        <v>262</v>
      </c>
      <c r="F2319" s="523">
        <v>470.49</v>
      </c>
      <c r="G2319" s="510" t="s">
        <v>1210</v>
      </c>
      <c r="H2319" s="510" t="s">
        <v>1032</v>
      </c>
      <c r="I2319" s="510" t="s">
        <v>8552</v>
      </c>
      <c r="J2319" s="511" t="s">
        <v>1087</v>
      </c>
      <c r="K2319" s="511" t="s">
        <v>1188</v>
      </c>
      <c r="L2319" s="511" t="s">
        <v>4137</v>
      </c>
      <c r="M2319" s="511">
        <v>394085814</v>
      </c>
      <c r="N2319" s="506">
        <v>45181</v>
      </c>
      <c r="O2319" s="512">
        <f t="shared" si="109"/>
        <v>9</v>
      </c>
      <c r="P2319" s="512">
        <f t="shared" si="110"/>
        <v>9</v>
      </c>
      <c r="Q2319" s="498" t="str">
        <f t="shared" si="111"/>
        <v>Gastos_com_Pessoal</v>
      </c>
    </row>
    <row r="2320" spans="1:17" ht="36" hidden="1" x14ac:dyDescent="0.2">
      <c r="A2320" s="505">
        <v>7165</v>
      </c>
      <c r="B2320" s="506">
        <v>45181</v>
      </c>
      <c r="C2320" s="507">
        <v>45170</v>
      </c>
      <c r="D2320" s="510" t="s">
        <v>176</v>
      </c>
      <c r="E2320" s="510" t="s">
        <v>169</v>
      </c>
      <c r="F2320" s="523">
        <v>1132.92</v>
      </c>
      <c r="G2320" s="510" t="s">
        <v>1211</v>
      </c>
      <c r="H2320" s="510" t="s">
        <v>1032</v>
      </c>
      <c r="I2320" s="510" t="s">
        <v>8552</v>
      </c>
      <c r="J2320" s="511" t="s">
        <v>1087</v>
      </c>
      <c r="K2320" s="511" t="s">
        <v>1188</v>
      </c>
      <c r="L2320" s="511" t="s">
        <v>4137</v>
      </c>
      <c r="M2320" s="511">
        <v>394085814</v>
      </c>
      <c r="N2320" s="506">
        <v>45181</v>
      </c>
      <c r="O2320" s="512">
        <f t="shared" si="109"/>
        <v>9</v>
      </c>
      <c r="P2320" s="512">
        <f t="shared" si="110"/>
        <v>9</v>
      </c>
      <c r="Q2320" s="498" t="str">
        <f t="shared" si="111"/>
        <v>Gastos_com_Pessoal</v>
      </c>
    </row>
    <row r="2321" spans="1:17" ht="24" hidden="1" x14ac:dyDescent="0.2">
      <c r="A2321" s="505">
        <v>7166</v>
      </c>
      <c r="B2321" s="506">
        <v>45181</v>
      </c>
      <c r="C2321" s="507">
        <v>45170</v>
      </c>
      <c r="D2321" s="508" t="s">
        <v>264</v>
      </c>
      <c r="E2321" s="510" t="s">
        <v>388</v>
      </c>
      <c r="F2321" s="523">
        <v>60877.42</v>
      </c>
      <c r="G2321" s="510" t="s">
        <v>8660</v>
      </c>
      <c r="H2321" s="510" t="s">
        <v>414</v>
      </c>
      <c r="I2321" s="510" t="s">
        <v>8661</v>
      </c>
      <c r="J2321" s="511" t="s">
        <v>1417</v>
      </c>
      <c r="K2321" s="511" t="s">
        <v>1157</v>
      </c>
      <c r="L2321" s="511" t="s">
        <v>32</v>
      </c>
      <c r="M2321" s="511">
        <v>202340</v>
      </c>
      <c r="N2321" s="506">
        <v>45174</v>
      </c>
      <c r="O2321" s="512">
        <f t="shared" si="109"/>
        <v>9</v>
      </c>
      <c r="P2321" s="512">
        <f t="shared" si="110"/>
        <v>9</v>
      </c>
      <c r="Q2321" s="498" t="str">
        <f t="shared" si="111"/>
        <v>Gastos_Gerais</v>
      </c>
    </row>
    <row r="2322" spans="1:17" ht="24" hidden="1" x14ac:dyDescent="0.2">
      <c r="A2322" s="505">
        <v>7167</v>
      </c>
      <c r="B2322" s="506">
        <v>45181</v>
      </c>
      <c r="C2322" s="507">
        <v>45139</v>
      </c>
      <c r="D2322" s="508" t="s">
        <v>264</v>
      </c>
      <c r="E2322" s="510" t="s">
        <v>320</v>
      </c>
      <c r="F2322" s="523">
        <v>320</v>
      </c>
      <c r="G2322" s="510" t="s">
        <v>8662</v>
      </c>
      <c r="H2322" s="510" t="s">
        <v>420</v>
      </c>
      <c r="I2322" s="510" t="s">
        <v>8663</v>
      </c>
      <c r="J2322" s="511" t="s">
        <v>1934</v>
      </c>
      <c r="K2322" s="511" t="s">
        <v>1157</v>
      </c>
      <c r="L2322" s="511" t="s">
        <v>32</v>
      </c>
      <c r="M2322" s="511">
        <v>2023165</v>
      </c>
      <c r="N2322" s="506">
        <v>45160</v>
      </c>
      <c r="O2322" s="512">
        <f t="shared" si="109"/>
        <v>9</v>
      </c>
      <c r="P2322" s="512">
        <f t="shared" si="110"/>
        <v>8</v>
      </c>
      <c r="Q2322" s="498" t="str">
        <f t="shared" si="111"/>
        <v>Gastos_Gerais</v>
      </c>
    </row>
    <row r="2323" spans="1:17" hidden="1" x14ac:dyDescent="0.2">
      <c r="A2323" s="505">
        <v>7168</v>
      </c>
      <c r="B2323" s="506">
        <v>45181</v>
      </c>
      <c r="C2323" s="507">
        <v>45139</v>
      </c>
      <c r="D2323" s="508" t="s">
        <v>264</v>
      </c>
      <c r="E2323" s="510" t="s">
        <v>60</v>
      </c>
      <c r="F2323" s="523">
        <v>20596.099999999999</v>
      </c>
      <c r="G2323" s="510" t="s">
        <v>7498</v>
      </c>
      <c r="H2323" s="510" t="s">
        <v>422</v>
      </c>
      <c r="I2323" s="510" t="s">
        <v>1316</v>
      </c>
      <c r="J2323" s="511" t="s">
        <v>1552</v>
      </c>
      <c r="K2323" s="511" t="s">
        <v>1157</v>
      </c>
      <c r="L2323" s="511" t="s">
        <v>32</v>
      </c>
      <c r="M2323" s="511">
        <v>299</v>
      </c>
      <c r="N2323" s="506">
        <v>45175</v>
      </c>
      <c r="O2323" s="512">
        <f t="shared" si="109"/>
        <v>9</v>
      </c>
      <c r="P2323" s="512">
        <f t="shared" si="110"/>
        <v>8</v>
      </c>
      <c r="Q2323" s="498" t="str">
        <f t="shared" si="111"/>
        <v>Gastos_Gerais</v>
      </c>
    </row>
    <row r="2324" spans="1:17" hidden="1" x14ac:dyDescent="0.2">
      <c r="A2324" s="505">
        <v>7169</v>
      </c>
      <c r="B2324" s="506">
        <v>45181</v>
      </c>
      <c r="C2324" s="507">
        <v>45139</v>
      </c>
      <c r="D2324" s="508" t="s">
        <v>264</v>
      </c>
      <c r="E2324" s="510" t="s">
        <v>60</v>
      </c>
      <c r="F2324" s="523">
        <v>39365.699999999997</v>
      </c>
      <c r="G2324" s="510" t="s">
        <v>7493</v>
      </c>
      <c r="H2324" s="510" t="s">
        <v>423</v>
      </c>
      <c r="I2324" s="510" t="s">
        <v>7539</v>
      </c>
      <c r="J2324" s="511" t="s">
        <v>1423</v>
      </c>
      <c r="K2324" s="511" t="s">
        <v>1157</v>
      </c>
      <c r="L2324" s="511" t="s">
        <v>32</v>
      </c>
      <c r="M2324" s="511">
        <v>56</v>
      </c>
      <c r="N2324" s="506">
        <v>45174</v>
      </c>
      <c r="O2324" s="512">
        <f t="shared" si="109"/>
        <v>9</v>
      </c>
      <c r="P2324" s="512">
        <f t="shared" si="110"/>
        <v>8</v>
      </c>
      <c r="Q2324" s="498" t="str">
        <f t="shared" si="111"/>
        <v>Gastos_Gerais</v>
      </c>
    </row>
    <row r="2325" spans="1:17" hidden="1" x14ac:dyDescent="0.2">
      <c r="A2325" s="505">
        <v>7170</v>
      </c>
      <c r="B2325" s="506">
        <v>45181</v>
      </c>
      <c r="C2325" s="507">
        <v>45170</v>
      </c>
      <c r="D2325" s="508" t="s">
        <v>264</v>
      </c>
      <c r="E2325" s="510" t="s">
        <v>60</v>
      </c>
      <c r="F2325" s="523">
        <v>17365.43</v>
      </c>
      <c r="G2325" s="510" t="s">
        <v>7491</v>
      </c>
      <c r="H2325" s="510" t="s">
        <v>418</v>
      </c>
      <c r="I2325" s="510" t="s">
        <v>1350</v>
      </c>
      <c r="J2325" s="511" t="s">
        <v>1351</v>
      </c>
      <c r="K2325" s="511" t="s">
        <v>1157</v>
      </c>
      <c r="L2325" s="511" t="s">
        <v>32</v>
      </c>
      <c r="M2325" s="511">
        <v>129</v>
      </c>
      <c r="N2325" s="506">
        <v>45180</v>
      </c>
      <c r="O2325" s="512">
        <f t="shared" si="109"/>
        <v>9</v>
      </c>
      <c r="P2325" s="512">
        <f t="shared" si="110"/>
        <v>9</v>
      </c>
      <c r="Q2325" s="498" t="str">
        <f t="shared" si="111"/>
        <v>Gastos_Gerais</v>
      </c>
    </row>
    <row r="2326" spans="1:17" hidden="1" x14ac:dyDescent="0.2">
      <c r="A2326" s="505">
        <v>7171</v>
      </c>
      <c r="B2326" s="506">
        <v>45181</v>
      </c>
      <c r="C2326" s="507">
        <v>45170</v>
      </c>
      <c r="D2326" s="508" t="s">
        <v>264</v>
      </c>
      <c r="E2326" s="510" t="s">
        <v>60</v>
      </c>
      <c r="F2326" s="523">
        <v>32635.73</v>
      </c>
      <c r="G2326" s="510" t="s">
        <v>7499</v>
      </c>
      <c r="H2326" s="510" t="s">
        <v>420</v>
      </c>
      <c r="I2326" s="510" t="s">
        <v>1350</v>
      </c>
      <c r="J2326" s="511" t="s">
        <v>1351</v>
      </c>
      <c r="K2326" s="511" t="s">
        <v>1157</v>
      </c>
      <c r="L2326" s="511" t="s">
        <v>32</v>
      </c>
      <c r="M2326" s="511">
        <v>130</v>
      </c>
      <c r="N2326" s="506">
        <v>45180</v>
      </c>
      <c r="O2326" s="512">
        <f t="shared" si="109"/>
        <v>9</v>
      </c>
      <c r="P2326" s="512">
        <f t="shared" si="110"/>
        <v>9</v>
      </c>
      <c r="Q2326" s="498" t="str">
        <f t="shared" si="111"/>
        <v>Gastos_Gerais</v>
      </c>
    </row>
    <row r="2327" spans="1:17" hidden="1" x14ac:dyDescent="0.2">
      <c r="A2327" s="505">
        <v>7172</v>
      </c>
      <c r="B2327" s="506">
        <v>45181</v>
      </c>
      <c r="C2327" s="507">
        <v>45170</v>
      </c>
      <c r="D2327" s="508" t="s">
        <v>264</v>
      </c>
      <c r="E2327" s="510" t="s">
        <v>60</v>
      </c>
      <c r="F2327" s="523">
        <v>34842.76</v>
      </c>
      <c r="G2327" s="510" t="s">
        <v>7497</v>
      </c>
      <c r="H2327" s="510" t="s">
        <v>421</v>
      </c>
      <c r="I2327" s="510" t="s">
        <v>1316</v>
      </c>
      <c r="J2327" s="511" t="s">
        <v>1552</v>
      </c>
      <c r="K2327" s="511" t="s">
        <v>1157</v>
      </c>
      <c r="L2327" s="511" t="s">
        <v>32</v>
      </c>
      <c r="M2327" s="511">
        <v>298</v>
      </c>
      <c r="N2327" s="506">
        <v>45175</v>
      </c>
      <c r="O2327" s="512">
        <f t="shared" si="109"/>
        <v>9</v>
      </c>
      <c r="P2327" s="512">
        <f t="shared" si="110"/>
        <v>9</v>
      </c>
      <c r="Q2327" s="498" t="str">
        <f t="shared" si="111"/>
        <v>Gastos_Gerais</v>
      </c>
    </row>
    <row r="2328" spans="1:17" ht="24" hidden="1" x14ac:dyDescent="0.2">
      <c r="A2328" s="505">
        <v>7173</v>
      </c>
      <c r="B2328" s="506">
        <v>45182</v>
      </c>
      <c r="C2328" s="507">
        <v>45139</v>
      </c>
      <c r="D2328" s="508" t="s">
        <v>264</v>
      </c>
      <c r="E2328" s="510" t="s">
        <v>138</v>
      </c>
      <c r="F2328" s="523">
        <v>428.26</v>
      </c>
      <c r="G2328" s="510" t="s">
        <v>138</v>
      </c>
      <c r="H2328" s="510" t="s">
        <v>419</v>
      </c>
      <c r="I2328" s="510" t="s">
        <v>8664</v>
      </c>
      <c r="J2328" s="511" t="s">
        <v>1798</v>
      </c>
      <c r="K2328" s="511" t="s">
        <v>1157</v>
      </c>
      <c r="L2328" s="511" t="s">
        <v>32</v>
      </c>
      <c r="M2328" s="511">
        <v>102942</v>
      </c>
      <c r="N2328" s="506" t="s">
        <v>8665</v>
      </c>
      <c r="O2328" s="512">
        <f t="shared" si="109"/>
        <v>9</v>
      </c>
      <c r="P2328" s="512">
        <f t="shared" si="110"/>
        <v>8</v>
      </c>
      <c r="Q2328" s="498" t="str">
        <f t="shared" si="111"/>
        <v>Gastos_Gerais</v>
      </c>
    </row>
    <row r="2329" spans="1:17" hidden="1" x14ac:dyDescent="0.2">
      <c r="A2329" s="505">
        <v>7174</v>
      </c>
      <c r="B2329" s="506">
        <v>45182</v>
      </c>
      <c r="C2329" s="507">
        <v>45139</v>
      </c>
      <c r="D2329" s="508" t="s">
        <v>264</v>
      </c>
      <c r="E2329" s="510" t="s">
        <v>83</v>
      </c>
      <c r="F2329" s="523">
        <v>6751.93</v>
      </c>
      <c r="G2329" s="510" t="s">
        <v>83</v>
      </c>
      <c r="H2329" s="510" t="s">
        <v>419</v>
      </c>
      <c r="I2329" s="510" t="s">
        <v>7516</v>
      </c>
      <c r="J2329" s="511" t="s">
        <v>1162</v>
      </c>
      <c r="K2329" s="511" t="s">
        <v>1157</v>
      </c>
      <c r="L2329" s="511" t="s">
        <v>32</v>
      </c>
      <c r="M2329" s="511">
        <v>67622824</v>
      </c>
      <c r="N2329" s="506">
        <v>45182</v>
      </c>
      <c r="O2329" s="512">
        <f t="shared" si="109"/>
        <v>9</v>
      </c>
      <c r="P2329" s="512">
        <f t="shared" si="110"/>
        <v>8</v>
      </c>
      <c r="Q2329" s="498" t="str">
        <f t="shared" si="111"/>
        <v>Gastos_Gerais</v>
      </c>
    </row>
    <row r="2330" spans="1:17" ht="25.5" hidden="1" x14ac:dyDescent="0.2">
      <c r="A2330" s="505">
        <v>7175</v>
      </c>
      <c r="B2330" s="506">
        <v>45182</v>
      </c>
      <c r="C2330" s="507">
        <v>45170</v>
      </c>
      <c r="D2330" s="510" t="s">
        <v>176</v>
      </c>
      <c r="E2330" s="510" t="s">
        <v>10</v>
      </c>
      <c r="F2330" s="523">
        <v>1945.3</v>
      </c>
      <c r="G2330" s="510" t="s">
        <v>4306</v>
      </c>
      <c r="H2330" s="510" t="s">
        <v>420</v>
      </c>
      <c r="I2330" s="510" t="s">
        <v>8666</v>
      </c>
      <c r="J2330" s="511" t="s">
        <v>1583</v>
      </c>
      <c r="K2330" s="511" t="s">
        <v>1217</v>
      </c>
      <c r="L2330" s="511" t="s">
        <v>1218</v>
      </c>
      <c r="M2330" s="511" t="s">
        <v>8667</v>
      </c>
      <c r="N2330" s="506">
        <v>45182</v>
      </c>
      <c r="O2330" s="512">
        <f t="shared" si="109"/>
        <v>9</v>
      </c>
      <c r="P2330" s="512">
        <f t="shared" si="110"/>
        <v>9</v>
      </c>
      <c r="Q2330" s="498" t="str">
        <f t="shared" si="111"/>
        <v>Gastos_com_Pessoal</v>
      </c>
    </row>
    <row r="2331" spans="1:17" ht="25.5" hidden="1" x14ac:dyDescent="0.2">
      <c r="A2331" s="505">
        <v>7176</v>
      </c>
      <c r="B2331" s="506">
        <v>45182</v>
      </c>
      <c r="C2331" s="507">
        <v>45170</v>
      </c>
      <c r="D2331" s="510" t="s">
        <v>176</v>
      </c>
      <c r="E2331" s="510" t="s">
        <v>10</v>
      </c>
      <c r="F2331" s="523">
        <v>176.36</v>
      </c>
      <c r="G2331" s="510" t="s">
        <v>4306</v>
      </c>
      <c r="H2331" s="510" t="s">
        <v>419</v>
      </c>
      <c r="I2331" s="510" t="s">
        <v>8668</v>
      </c>
      <c r="J2331" s="511" t="s">
        <v>6677</v>
      </c>
      <c r="K2331" s="511" t="s">
        <v>1217</v>
      </c>
      <c r="L2331" s="511" t="s">
        <v>1218</v>
      </c>
      <c r="M2331" s="511" t="s">
        <v>8669</v>
      </c>
      <c r="N2331" s="506">
        <v>45182</v>
      </c>
      <c r="O2331" s="512">
        <f t="shared" si="109"/>
        <v>9</v>
      </c>
      <c r="P2331" s="512">
        <f t="shared" si="110"/>
        <v>9</v>
      </c>
      <c r="Q2331" s="498" t="str">
        <f t="shared" si="111"/>
        <v>Gastos_com_Pessoal</v>
      </c>
    </row>
    <row r="2332" spans="1:17" ht="25.5" hidden="1" x14ac:dyDescent="0.2">
      <c r="A2332" s="505">
        <v>7177</v>
      </c>
      <c r="B2332" s="506">
        <v>45182</v>
      </c>
      <c r="C2332" s="507">
        <v>45170</v>
      </c>
      <c r="D2332" s="510" t="s">
        <v>176</v>
      </c>
      <c r="E2332" s="510" t="s">
        <v>10</v>
      </c>
      <c r="F2332" s="523">
        <v>2907.63</v>
      </c>
      <c r="G2332" s="510" t="s">
        <v>4306</v>
      </c>
      <c r="H2332" s="510" t="s">
        <v>421</v>
      </c>
      <c r="I2332" s="510" t="s">
        <v>8670</v>
      </c>
      <c r="J2332" s="511" t="s">
        <v>428</v>
      </c>
      <c r="K2332" s="511" t="s">
        <v>1217</v>
      </c>
      <c r="L2332" s="511" t="s">
        <v>1218</v>
      </c>
      <c r="M2332" s="511" t="s">
        <v>8671</v>
      </c>
      <c r="N2332" s="506">
        <v>45182</v>
      </c>
      <c r="O2332" s="512">
        <f t="shared" si="109"/>
        <v>9</v>
      </c>
      <c r="P2332" s="512">
        <f t="shared" si="110"/>
        <v>9</v>
      </c>
      <c r="Q2332" s="498" t="str">
        <f t="shared" si="111"/>
        <v>Gastos_com_Pessoal</v>
      </c>
    </row>
    <row r="2333" spans="1:17" ht="25.5" hidden="1" x14ac:dyDescent="0.2">
      <c r="A2333" s="505">
        <v>7178</v>
      </c>
      <c r="B2333" s="506">
        <v>45182</v>
      </c>
      <c r="C2333" s="507">
        <v>45170</v>
      </c>
      <c r="D2333" s="510" t="s">
        <v>176</v>
      </c>
      <c r="E2333" s="510" t="s">
        <v>10</v>
      </c>
      <c r="F2333" s="523">
        <v>3935.49</v>
      </c>
      <c r="G2333" s="510" t="s">
        <v>4306</v>
      </c>
      <c r="H2333" s="510" t="s">
        <v>421</v>
      </c>
      <c r="I2333" s="510" t="s">
        <v>1882</v>
      </c>
      <c r="J2333" s="511" t="s">
        <v>815</v>
      </c>
      <c r="K2333" s="511" t="s">
        <v>1217</v>
      </c>
      <c r="L2333" s="511" t="s">
        <v>1218</v>
      </c>
      <c r="M2333" s="511" t="s">
        <v>8672</v>
      </c>
      <c r="N2333" s="506">
        <v>45182</v>
      </c>
      <c r="O2333" s="512">
        <f t="shared" si="109"/>
        <v>9</v>
      </c>
      <c r="P2333" s="512">
        <f t="shared" si="110"/>
        <v>9</v>
      </c>
      <c r="Q2333" s="498" t="str">
        <f t="shared" si="111"/>
        <v>Gastos_com_Pessoal</v>
      </c>
    </row>
    <row r="2334" spans="1:17" ht="25.5" hidden="1" x14ac:dyDescent="0.2">
      <c r="A2334" s="505">
        <v>7179</v>
      </c>
      <c r="B2334" s="506">
        <v>45182</v>
      </c>
      <c r="C2334" s="507">
        <v>45170</v>
      </c>
      <c r="D2334" s="510" t="s">
        <v>176</v>
      </c>
      <c r="E2334" s="510" t="s">
        <v>10</v>
      </c>
      <c r="F2334" s="523">
        <v>3447.99</v>
      </c>
      <c r="G2334" s="510" t="s">
        <v>4306</v>
      </c>
      <c r="H2334" s="510" t="s">
        <v>417</v>
      </c>
      <c r="I2334" s="510" t="s">
        <v>5019</v>
      </c>
      <c r="J2334" s="511" t="s">
        <v>800</v>
      </c>
      <c r="K2334" s="511" t="s">
        <v>1217</v>
      </c>
      <c r="L2334" s="511" t="s">
        <v>1218</v>
      </c>
      <c r="M2334" s="511" t="s">
        <v>8673</v>
      </c>
      <c r="N2334" s="506">
        <v>45182</v>
      </c>
      <c r="O2334" s="512">
        <f t="shared" si="109"/>
        <v>9</v>
      </c>
      <c r="P2334" s="512">
        <f t="shared" si="110"/>
        <v>9</v>
      </c>
      <c r="Q2334" s="498" t="str">
        <f t="shared" si="111"/>
        <v>Gastos_com_Pessoal</v>
      </c>
    </row>
    <row r="2335" spans="1:17" ht="25.5" hidden="1" x14ac:dyDescent="0.2">
      <c r="A2335" s="505">
        <v>7180</v>
      </c>
      <c r="B2335" s="506">
        <v>45182</v>
      </c>
      <c r="C2335" s="507">
        <v>45170</v>
      </c>
      <c r="D2335" s="510" t="s">
        <v>176</v>
      </c>
      <c r="E2335" s="510" t="s">
        <v>10</v>
      </c>
      <c r="F2335" s="523">
        <v>3457.13</v>
      </c>
      <c r="G2335" s="510" t="s">
        <v>4306</v>
      </c>
      <c r="H2335" s="510" t="s">
        <v>421</v>
      </c>
      <c r="I2335" s="510" t="s">
        <v>8674</v>
      </c>
      <c r="J2335" s="511" t="s">
        <v>1033</v>
      </c>
      <c r="K2335" s="511" t="s">
        <v>1217</v>
      </c>
      <c r="L2335" s="511" t="s">
        <v>1218</v>
      </c>
      <c r="M2335" s="511" t="s">
        <v>8675</v>
      </c>
      <c r="N2335" s="506">
        <v>45182</v>
      </c>
      <c r="O2335" s="512">
        <f t="shared" si="109"/>
        <v>9</v>
      </c>
      <c r="P2335" s="512">
        <f t="shared" si="110"/>
        <v>9</v>
      </c>
      <c r="Q2335" s="498" t="str">
        <f t="shared" si="111"/>
        <v>Gastos_com_Pessoal</v>
      </c>
    </row>
    <row r="2336" spans="1:17" ht="36" hidden="1" x14ac:dyDescent="0.2">
      <c r="A2336" s="505">
        <v>7181</v>
      </c>
      <c r="B2336" s="506">
        <v>45182</v>
      </c>
      <c r="C2336" s="507">
        <v>45170</v>
      </c>
      <c r="D2336" s="510" t="s">
        <v>176</v>
      </c>
      <c r="E2336" s="510" t="s">
        <v>1</v>
      </c>
      <c r="F2336" s="523">
        <v>1489.16</v>
      </c>
      <c r="G2336" s="510" t="s">
        <v>8676</v>
      </c>
      <c r="H2336" s="510" t="s">
        <v>419</v>
      </c>
      <c r="I2336" s="510" t="s">
        <v>1365</v>
      </c>
      <c r="J2336" s="511" t="s">
        <v>1366</v>
      </c>
      <c r="K2336" s="511" t="s">
        <v>1188</v>
      </c>
      <c r="L2336" s="511" t="s">
        <v>1163</v>
      </c>
      <c r="M2336" s="511" t="s">
        <v>425</v>
      </c>
      <c r="N2336" s="506">
        <v>45182</v>
      </c>
      <c r="O2336" s="512">
        <f t="shared" si="109"/>
        <v>9</v>
      </c>
      <c r="P2336" s="512">
        <f t="shared" si="110"/>
        <v>9</v>
      </c>
      <c r="Q2336" s="498" t="str">
        <f t="shared" si="111"/>
        <v>Gastos_com_Pessoal</v>
      </c>
    </row>
    <row r="2337" spans="1:17" ht="72" hidden="1" x14ac:dyDescent="0.2">
      <c r="A2337" s="505">
        <v>7182</v>
      </c>
      <c r="B2337" s="506">
        <v>45182</v>
      </c>
      <c r="C2337" s="507">
        <v>45170</v>
      </c>
      <c r="D2337" s="508" t="s">
        <v>264</v>
      </c>
      <c r="E2337" s="510" t="s">
        <v>81</v>
      </c>
      <c r="F2337" s="523">
        <v>117.1</v>
      </c>
      <c r="G2337" s="510" t="s">
        <v>8677</v>
      </c>
      <c r="H2337" s="510" t="s">
        <v>1032</v>
      </c>
      <c r="I2337" s="510" t="s">
        <v>8678</v>
      </c>
      <c r="J2337" s="511" t="s">
        <v>8679</v>
      </c>
      <c r="K2337" s="511" t="s">
        <v>1188</v>
      </c>
      <c r="L2337" s="511" t="s">
        <v>32</v>
      </c>
      <c r="M2337" s="511">
        <v>66619</v>
      </c>
      <c r="N2337" s="506">
        <v>45180</v>
      </c>
      <c r="O2337" s="512">
        <f t="shared" si="109"/>
        <v>9</v>
      </c>
      <c r="P2337" s="512">
        <f t="shared" si="110"/>
        <v>9</v>
      </c>
      <c r="Q2337" s="498" t="str">
        <f t="shared" si="111"/>
        <v>Gastos_Gerais</v>
      </c>
    </row>
    <row r="2338" spans="1:17" ht="24" hidden="1" x14ac:dyDescent="0.2">
      <c r="A2338" s="505">
        <v>7183</v>
      </c>
      <c r="B2338" s="506">
        <v>45182</v>
      </c>
      <c r="C2338" s="507">
        <v>45170</v>
      </c>
      <c r="D2338" s="508" t="s">
        <v>264</v>
      </c>
      <c r="E2338" s="510" t="s">
        <v>404</v>
      </c>
      <c r="F2338" s="523">
        <v>20</v>
      </c>
      <c r="G2338" s="510" t="s">
        <v>8680</v>
      </c>
      <c r="H2338" s="510" t="s">
        <v>420</v>
      </c>
      <c r="I2338" s="510" t="s">
        <v>8681</v>
      </c>
      <c r="J2338" s="511" t="s">
        <v>4667</v>
      </c>
      <c r="K2338" s="511" t="s">
        <v>1188</v>
      </c>
      <c r="L2338" s="511" t="s">
        <v>32</v>
      </c>
      <c r="M2338" s="511">
        <v>1906</v>
      </c>
      <c r="N2338" s="506">
        <v>45181</v>
      </c>
      <c r="O2338" s="512">
        <f t="shared" si="109"/>
        <v>9</v>
      </c>
      <c r="P2338" s="512">
        <f t="shared" si="110"/>
        <v>9</v>
      </c>
      <c r="Q2338" s="498" t="str">
        <f t="shared" si="111"/>
        <v>Gastos_Gerais</v>
      </c>
    </row>
    <row r="2339" spans="1:17" ht="25.5" hidden="1" x14ac:dyDescent="0.2">
      <c r="A2339" s="505">
        <v>7184</v>
      </c>
      <c r="B2339" s="506">
        <v>45182</v>
      </c>
      <c r="C2339" s="507">
        <v>45170</v>
      </c>
      <c r="D2339" s="510" t="s">
        <v>176</v>
      </c>
      <c r="E2339" s="510" t="s">
        <v>261</v>
      </c>
      <c r="F2339" s="523">
        <v>2623.44</v>
      </c>
      <c r="G2339" s="510" t="s">
        <v>1207</v>
      </c>
      <c r="H2339" s="510" t="s">
        <v>421</v>
      </c>
      <c r="I2339" s="510" t="s">
        <v>8674</v>
      </c>
      <c r="J2339" s="511" t="s">
        <v>1033</v>
      </c>
      <c r="K2339" s="511" t="s">
        <v>1188</v>
      </c>
      <c r="L2339" s="511" t="s">
        <v>4137</v>
      </c>
      <c r="M2339" s="511">
        <v>394288910</v>
      </c>
      <c r="N2339" s="506">
        <v>45182</v>
      </c>
      <c r="O2339" s="512">
        <f t="shared" si="109"/>
        <v>9</v>
      </c>
      <c r="P2339" s="512">
        <f t="shared" si="110"/>
        <v>9</v>
      </c>
      <c r="Q2339" s="498" t="str">
        <f t="shared" si="111"/>
        <v>Gastos_com_Pessoal</v>
      </c>
    </row>
    <row r="2340" spans="1:17" ht="25.5" hidden="1" x14ac:dyDescent="0.2">
      <c r="A2340" s="505">
        <v>7185</v>
      </c>
      <c r="B2340" s="506">
        <v>45182</v>
      </c>
      <c r="C2340" s="507">
        <v>45170</v>
      </c>
      <c r="D2340" s="510" t="s">
        <v>176</v>
      </c>
      <c r="E2340" s="510" t="s">
        <v>280</v>
      </c>
      <c r="F2340" s="523">
        <v>3696.85</v>
      </c>
      <c r="G2340" s="510" t="s">
        <v>1209</v>
      </c>
      <c r="H2340" s="510" t="s">
        <v>421</v>
      </c>
      <c r="I2340" s="510" t="s">
        <v>8674</v>
      </c>
      <c r="J2340" s="511" t="s">
        <v>1033</v>
      </c>
      <c r="K2340" s="511" t="s">
        <v>1188</v>
      </c>
      <c r="L2340" s="511" t="s">
        <v>4137</v>
      </c>
      <c r="M2340" s="511">
        <v>394288910</v>
      </c>
      <c r="N2340" s="506">
        <v>45182</v>
      </c>
      <c r="O2340" s="512">
        <f t="shared" si="109"/>
        <v>9</v>
      </c>
      <c r="P2340" s="512">
        <f t="shared" si="110"/>
        <v>9</v>
      </c>
      <c r="Q2340" s="498" t="str">
        <f t="shared" si="111"/>
        <v>Gastos_com_Pessoal</v>
      </c>
    </row>
    <row r="2341" spans="1:17" ht="25.5" hidden="1" x14ac:dyDescent="0.2">
      <c r="A2341" s="505">
        <v>7186</v>
      </c>
      <c r="B2341" s="506">
        <v>45182</v>
      </c>
      <c r="C2341" s="507">
        <v>45170</v>
      </c>
      <c r="D2341" s="510" t="s">
        <v>176</v>
      </c>
      <c r="E2341" s="510" t="s">
        <v>262</v>
      </c>
      <c r="F2341" s="523">
        <v>1232.28</v>
      </c>
      <c r="G2341" s="510" t="s">
        <v>1210</v>
      </c>
      <c r="H2341" s="510" t="s">
        <v>421</v>
      </c>
      <c r="I2341" s="510" t="s">
        <v>8674</v>
      </c>
      <c r="J2341" s="511" t="s">
        <v>1033</v>
      </c>
      <c r="K2341" s="511" t="s">
        <v>1188</v>
      </c>
      <c r="L2341" s="511" t="s">
        <v>4137</v>
      </c>
      <c r="M2341" s="511">
        <v>394288910</v>
      </c>
      <c r="N2341" s="506">
        <v>45182</v>
      </c>
      <c r="O2341" s="512">
        <f t="shared" si="109"/>
        <v>9</v>
      </c>
      <c r="P2341" s="512">
        <f t="shared" si="110"/>
        <v>9</v>
      </c>
      <c r="Q2341" s="498" t="str">
        <f t="shared" si="111"/>
        <v>Gastos_com_Pessoal</v>
      </c>
    </row>
    <row r="2342" spans="1:17" ht="36" hidden="1" x14ac:dyDescent="0.2">
      <c r="A2342" s="505">
        <v>7187</v>
      </c>
      <c r="B2342" s="506">
        <v>45182</v>
      </c>
      <c r="C2342" s="507">
        <v>45170</v>
      </c>
      <c r="D2342" s="510" t="s">
        <v>176</v>
      </c>
      <c r="E2342" s="510" t="s">
        <v>169</v>
      </c>
      <c r="F2342" s="523">
        <v>4980.07</v>
      </c>
      <c r="G2342" s="510" t="s">
        <v>1211</v>
      </c>
      <c r="H2342" s="510" t="s">
        <v>421</v>
      </c>
      <c r="I2342" s="510" t="s">
        <v>8674</v>
      </c>
      <c r="J2342" s="511" t="s">
        <v>1033</v>
      </c>
      <c r="K2342" s="511" t="s">
        <v>1188</v>
      </c>
      <c r="L2342" s="511" t="s">
        <v>4137</v>
      </c>
      <c r="M2342" s="511">
        <v>394288910</v>
      </c>
      <c r="N2342" s="506">
        <v>45182</v>
      </c>
      <c r="O2342" s="512">
        <f t="shared" si="109"/>
        <v>9</v>
      </c>
      <c r="P2342" s="512">
        <f t="shared" si="110"/>
        <v>9</v>
      </c>
      <c r="Q2342" s="498" t="str">
        <f t="shared" si="111"/>
        <v>Gastos_com_Pessoal</v>
      </c>
    </row>
    <row r="2343" spans="1:17" ht="25.5" hidden="1" x14ac:dyDescent="0.2">
      <c r="A2343" s="505">
        <v>7188</v>
      </c>
      <c r="B2343" s="506">
        <v>45182</v>
      </c>
      <c r="C2343" s="507">
        <v>45170</v>
      </c>
      <c r="D2343" s="510" t="s">
        <v>176</v>
      </c>
      <c r="E2343" s="510" t="s">
        <v>261</v>
      </c>
      <c r="F2343" s="523">
        <v>2702.47</v>
      </c>
      <c r="G2343" s="510" t="s">
        <v>1207</v>
      </c>
      <c r="H2343" s="510" t="s">
        <v>421</v>
      </c>
      <c r="I2343" s="510" t="s">
        <v>8670</v>
      </c>
      <c r="J2343" s="511" t="s">
        <v>428</v>
      </c>
      <c r="K2343" s="511" t="s">
        <v>1188</v>
      </c>
      <c r="L2343" s="511" t="s">
        <v>4137</v>
      </c>
      <c r="M2343" s="511">
        <v>394288910</v>
      </c>
      <c r="N2343" s="506">
        <v>45182</v>
      </c>
      <c r="O2343" s="512">
        <f t="shared" si="109"/>
        <v>9</v>
      </c>
      <c r="P2343" s="512">
        <f t="shared" si="110"/>
        <v>9</v>
      </c>
      <c r="Q2343" s="498" t="str">
        <f t="shared" si="111"/>
        <v>Gastos_com_Pessoal</v>
      </c>
    </row>
    <row r="2344" spans="1:17" ht="25.5" hidden="1" x14ac:dyDescent="0.2">
      <c r="A2344" s="505">
        <v>7189</v>
      </c>
      <c r="B2344" s="506">
        <v>45182</v>
      </c>
      <c r="C2344" s="507">
        <v>45170</v>
      </c>
      <c r="D2344" s="510" t="s">
        <v>176</v>
      </c>
      <c r="E2344" s="510" t="s">
        <v>280</v>
      </c>
      <c r="F2344" s="523">
        <v>3449.98</v>
      </c>
      <c r="G2344" s="510" t="s">
        <v>1209</v>
      </c>
      <c r="H2344" s="510" t="s">
        <v>421</v>
      </c>
      <c r="I2344" s="510" t="s">
        <v>8670</v>
      </c>
      <c r="J2344" s="511" t="s">
        <v>428</v>
      </c>
      <c r="K2344" s="511" t="s">
        <v>1188</v>
      </c>
      <c r="L2344" s="511" t="s">
        <v>4137</v>
      </c>
      <c r="M2344" s="511">
        <v>394288910</v>
      </c>
      <c r="N2344" s="506">
        <v>45182</v>
      </c>
      <c r="O2344" s="512">
        <f t="shared" si="109"/>
        <v>9</v>
      </c>
      <c r="P2344" s="512">
        <f t="shared" si="110"/>
        <v>9</v>
      </c>
      <c r="Q2344" s="498" t="str">
        <f t="shared" si="111"/>
        <v>Gastos_com_Pessoal</v>
      </c>
    </row>
    <row r="2345" spans="1:17" ht="25.5" hidden="1" x14ac:dyDescent="0.2">
      <c r="A2345" s="505">
        <v>7190</v>
      </c>
      <c r="B2345" s="506">
        <v>45182</v>
      </c>
      <c r="C2345" s="507">
        <v>45170</v>
      </c>
      <c r="D2345" s="510" t="s">
        <v>176</v>
      </c>
      <c r="E2345" s="510" t="s">
        <v>262</v>
      </c>
      <c r="F2345" s="523">
        <v>1149.99</v>
      </c>
      <c r="G2345" s="510" t="s">
        <v>1210</v>
      </c>
      <c r="H2345" s="510" t="s">
        <v>421</v>
      </c>
      <c r="I2345" s="510" t="s">
        <v>8670</v>
      </c>
      <c r="J2345" s="511" t="s">
        <v>428</v>
      </c>
      <c r="K2345" s="511" t="s">
        <v>1188</v>
      </c>
      <c r="L2345" s="511" t="s">
        <v>4137</v>
      </c>
      <c r="M2345" s="511">
        <v>394288910</v>
      </c>
      <c r="N2345" s="506">
        <v>45182</v>
      </c>
      <c r="O2345" s="512">
        <f t="shared" si="109"/>
        <v>9</v>
      </c>
      <c r="P2345" s="512">
        <f t="shared" si="110"/>
        <v>9</v>
      </c>
      <c r="Q2345" s="498" t="str">
        <f t="shared" si="111"/>
        <v>Gastos_com_Pessoal</v>
      </c>
    </row>
    <row r="2346" spans="1:17" ht="36" hidden="1" x14ac:dyDescent="0.2">
      <c r="A2346" s="505">
        <v>7191</v>
      </c>
      <c r="B2346" s="506">
        <v>45182</v>
      </c>
      <c r="C2346" s="507">
        <v>45170</v>
      </c>
      <c r="D2346" s="510" t="s">
        <v>176</v>
      </c>
      <c r="E2346" s="510" t="s">
        <v>169</v>
      </c>
      <c r="F2346" s="523">
        <v>4738.07</v>
      </c>
      <c r="G2346" s="510" t="s">
        <v>1211</v>
      </c>
      <c r="H2346" s="510" t="s">
        <v>421</v>
      </c>
      <c r="I2346" s="510" t="s">
        <v>8670</v>
      </c>
      <c r="J2346" s="511" t="s">
        <v>428</v>
      </c>
      <c r="K2346" s="511" t="s">
        <v>1188</v>
      </c>
      <c r="L2346" s="511" t="s">
        <v>4137</v>
      </c>
      <c r="M2346" s="511">
        <v>394288910</v>
      </c>
      <c r="N2346" s="506">
        <v>45182</v>
      </c>
      <c r="O2346" s="512">
        <f t="shared" si="109"/>
        <v>9</v>
      </c>
      <c r="P2346" s="512">
        <f t="shared" si="110"/>
        <v>9</v>
      </c>
      <c r="Q2346" s="498" t="str">
        <f t="shared" si="111"/>
        <v>Gastos_com_Pessoal</v>
      </c>
    </row>
    <row r="2347" spans="1:17" ht="25.5" hidden="1" x14ac:dyDescent="0.2">
      <c r="A2347" s="505">
        <v>7192</v>
      </c>
      <c r="B2347" s="506">
        <v>45182</v>
      </c>
      <c r="C2347" s="507">
        <v>45170</v>
      </c>
      <c r="D2347" s="510" t="s">
        <v>176</v>
      </c>
      <c r="E2347" s="510" t="s">
        <v>261</v>
      </c>
      <c r="F2347" s="523">
        <v>2420.12</v>
      </c>
      <c r="G2347" s="510" t="s">
        <v>1207</v>
      </c>
      <c r="H2347" s="510" t="s">
        <v>421</v>
      </c>
      <c r="I2347" s="510" t="s">
        <v>1882</v>
      </c>
      <c r="J2347" s="511" t="s">
        <v>815</v>
      </c>
      <c r="K2347" s="511" t="s">
        <v>1188</v>
      </c>
      <c r="L2347" s="511" t="s">
        <v>4137</v>
      </c>
      <c r="M2347" s="511">
        <v>394288910</v>
      </c>
      <c r="N2347" s="506">
        <v>45182</v>
      </c>
      <c r="O2347" s="512">
        <f t="shared" si="109"/>
        <v>9</v>
      </c>
      <c r="P2347" s="512">
        <f t="shared" si="110"/>
        <v>9</v>
      </c>
      <c r="Q2347" s="498" t="str">
        <f t="shared" si="111"/>
        <v>Gastos_com_Pessoal</v>
      </c>
    </row>
    <row r="2348" spans="1:17" ht="25.5" hidden="1" x14ac:dyDescent="0.2">
      <c r="A2348" s="505">
        <v>7193</v>
      </c>
      <c r="B2348" s="506">
        <v>45182</v>
      </c>
      <c r="C2348" s="507">
        <v>45170</v>
      </c>
      <c r="D2348" s="510" t="s">
        <v>176</v>
      </c>
      <c r="E2348" s="510" t="s">
        <v>280</v>
      </c>
      <c r="F2348" s="523">
        <v>4836.5</v>
      </c>
      <c r="G2348" s="510" t="s">
        <v>1209</v>
      </c>
      <c r="H2348" s="510" t="s">
        <v>421</v>
      </c>
      <c r="I2348" s="510" t="s">
        <v>1882</v>
      </c>
      <c r="J2348" s="511" t="s">
        <v>815</v>
      </c>
      <c r="K2348" s="511" t="s">
        <v>1188</v>
      </c>
      <c r="L2348" s="511" t="s">
        <v>4137</v>
      </c>
      <c r="M2348" s="511">
        <v>394288910</v>
      </c>
      <c r="N2348" s="506">
        <v>45182</v>
      </c>
      <c r="O2348" s="512">
        <f t="shared" si="109"/>
        <v>9</v>
      </c>
      <c r="P2348" s="512">
        <f t="shared" si="110"/>
        <v>9</v>
      </c>
      <c r="Q2348" s="498" t="str">
        <f t="shared" si="111"/>
        <v>Gastos_com_Pessoal</v>
      </c>
    </row>
    <row r="2349" spans="1:17" ht="25.5" hidden="1" x14ac:dyDescent="0.2">
      <c r="A2349" s="505">
        <v>7194</v>
      </c>
      <c r="B2349" s="506">
        <v>45182</v>
      </c>
      <c r="C2349" s="507">
        <v>45170</v>
      </c>
      <c r="D2349" s="510" t="s">
        <v>176</v>
      </c>
      <c r="E2349" s="510" t="s">
        <v>262</v>
      </c>
      <c r="F2349" s="523">
        <v>1612.17</v>
      </c>
      <c r="G2349" s="510" t="s">
        <v>1210</v>
      </c>
      <c r="H2349" s="510" t="s">
        <v>421</v>
      </c>
      <c r="I2349" s="510" t="s">
        <v>1882</v>
      </c>
      <c r="J2349" s="511" t="s">
        <v>815</v>
      </c>
      <c r="K2349" s="511" t="s">
        <v>1188</v>
      </c>
      <c r="L2349" s="511" t="s">
        <v>4137</v>
      </c>
      <c r="M2349" s="511">
        <v>394288910</v>
      </c>
      <c r="N2349" s="506">
        <v>45182</v>
      </c>
      <c r="O2349" s="512">
        <f t="shared" si="109"/>
        <v>9</v>
      </c>
      <c r="P2349" s="512">
        <f t="shared" si="110"/>
        <v>9</v>
      </c>
      <c r="Q2349" s="498" t="str">
        <f t="shared" si="111"/>
        <v>Gastos_com_Pessoal</v>
      </c>
    </row>
    <row r="2350" spans="1:17" ht="36" hidden="1" x14ac:dyDescent="0.2">
      <c r="A2350" s="505">
        <v>7195</v>
      </c>
      <c r="B2350" s="506">
        <v>45182</v>
      </c>
      <c r="C2350" s="507">
        <v>45170</v>
      </c>
      <c r="D2350" s="510" t="s">
        <v>176</v>
      </c>
      <c r="E2350" s="510" t="s">
        <v>169</v>
      </c>
      <c r="F2350" s="523">
        <v>5124.57</v>
      </c>
      <c r="G2350" s="510" t="s">
        <v>1211</v>
      </c>
      <c r="H2350" s="510" t="s">
        <v>421</v>
      </c>
      <c r="I2350" s="510" t="s">
        <v>1882</v>
      </c>
      <c r="J2350" s="511" t="s">
        <v>815</v>
      </c>
      <c r="K2350" s="511" t="s">
        <v>1188</v>
      </c>
      <c r="L2350" s="511" t="s">
        <v>4137</v>
      </c>
      <c r="M2350" s="511">
        <v>394288910</v>
      </c>
      <c r="N2350" s="506">
        <v>45182</v>
      </c>
      <c r="O2350" s="512">
        <f t="shared" si="109"/>
        <v>9</v>
      </c>
      <c r="P2350" s="512">
        <f t="shared" si="110"/>
        <v>9</v>
      </c>
      <c r="Q2350" s="498" t="str">
        <f t="shared" si="111"/>
        <v>Gastos_com_Pessoal</v>
      </c>
    </row>
    <row r="2351" spans="1:17" ht="25.5" hidden="1" x14ac:dyDescent="0.2">
      <c r="A2351" s="505">
        <v>7196</v>
      </c>
      <c r="B2351" s="506">
        <v>45182</v>
      </c>
      <c r="C2351" s="507">
        <v>45170</v>
      </c>
      <c r="D2351" s="510" t="s">
        <v>176</v>
      </c>
      <c r="E2351" s="510" t="s">
        <v>261</v>
      </c>
      <c r="F2351" s="523">
        <v>2276.5300000000002</v>
      </c>
      <c r="G2351" s="510" t="s">
        <v>1207</v>
      </c>
      <c r="H2351" s="510" t="s">
        <v>420</v>
      </c>
      <c r="I2351" s="510" t="s">
        <v>8666</v>
      </c>
      <c r="J2351" s="511" t="s">
        <v>1583</v>
      </c>
      <c r="K2351" s="511" t="s">
        <v>1188</v>
      </c>
      <c r="L2351" s="511" t="s">
        <v>4137</v>
      </c>
      <c r="M2351" s="511">
        <v>394288910</v>
      </c>
      <c r="N2351" s="506">
        <v>45182</v>
      </c>
      <c r="O2351" s="512">
        <f t="shared" si="109"/>
        <v>9</v>
      </c>
      <c r="P2351" s="512">
        <f t="shared" si="110"/>
        <v>9</v>
      </c>
      <c r="Q2351" s="498" t="str">
        <f t="shared" si="111"/>
        <v>Gastos_com_Pessoal</v>
      </c>
    </row>
    <row r="2352" spans="1:17" ht="25.5" hidden="1" x14ac:dyDescent="0.2">
      <c r="A2352" s="505">
        <v>7197</v>
      </c>
      <c r="B2352" s="506">
        <v>45182</v>
      </c>
      <c r="C2352" s="507">
        <v>45170</v>
      </c>
      <c r="D2352" s="510" t="s">
        <v>176</v>
      </c>
      <c r="E2352" s="510" t="s">
        <v>280</v>
      </c>
      <c r="F2352" s="523">
        <v>3541.27</v>
      </c>
      <c r="G2352" s="510" t="s">
        <v>1209</v>
      </c>
      <c r="H2352" s="510" t="s">
        <v>420</v>
      </c>
      <c r="I2352" s="510" t="s">
        <v>8666</v>
      </c>
      <c r="J2352" s="511" t="s">
        <v>1583</v>
      </c>
      <c r="K2352" s="511" t="s">
        <v>1188</v>
      </c>
      <c r="L2352" s="511" t="s">
        <v>4137</v>
      </c>
      <c r="M2352" s="511">
        <v>394288910</v>
      </c>
      <c r="N2352" s="506">
        <v>45182</v>
      </c>
      <c r="O2352" s="512">
        <f t="shared" si="109"/>
        <v>9</v>
      </c>
      <c r="P2352" s="512">
        <f t="shared" si="110"/>
        <v>9</v>
      </c>
      <c r="Q2352" s="498" t="str">
        <f t="shared" si="111"/>
        <v>Gastos_com_Pessoal</v>
      </c>
    </row>
    <row r="2353" spans="1:17" ht="25.5" hidden="1" x14ac:dyDescent="0.2">
      <c r="A2353" s="505">
        <v>7198</v>
      </c>
      <c r="B2353" s="506">
        <v>45182</v>
      </c>
      <c r="C2353" s="507">
        <v>45170</v>
      </c>
      <c r="D2353" s="510" t="s">
        <v>176</v>
      </c>
      <c r="E2353" s="510" t="s">
        <v>262</v>
      </c>
      <c r="F2353" s="523">
        <v>1180.43</v>
      </c>
      <c r="G2353" s="510" t="s">
        <v>1210</v>
      </c>
      <c r="H2353" s="510" t="s">
        <v>420</v>
      </c>
      <c r="I2353" s="510" t="s">
        <v>8666</v>
      </c>
      <c r="J2353" s="511" t="s">
        <v>1583</v>
      </c>
      <c r="K2353" s="511" t="s">
        <v>1188</v>
      </c>
      <c r="L2353" s="511" t="s">
        <v>4137</v>
      </c>
      <c r="M2353" s="511">
        <v>394288910</v>
      </c>
      <c r="N2353" s="506">
        <v>45182</v>
      </c>
      <c r="O2353" s="512">
        <f t="shared" si="109"/>
        <v>9</v>
      </c>
      <c r="P2353" s="512">
        <f t="shared" si="110"/>
        <v>9</v>
      </c>
      <c r="Q2353" s="498" t="str">
        <f t="shared" si="111"/>
        <v>Gastos_com_Pessoal</v>
      </c>
    </row>
    <row r="2354" spans="1:17" ht="36" hidden="1" x14ac:dyDescent="0.2">
      <c r="A2354" s="505">
        <v>7199</v>
      </c>
      <c r="B2354" s="506">
        <v>45182</v>
      </c>
      <c r="C2354" s="507">
        <v>45170</v>
      </c>
      <c r="D2354" s="510" t="s">
        <v>176</v>
      </c>
      <c r="E2354" s="510" t="s">
        <v>169</v>
      </c>
      <c r="F2354" s="523">
        <v>3239.01</v>
      </c>
      <c r="G2354" s="510" t="s">
        <v>1211</v>
      </c>
      <c r="H2354" s="510" t="s">
        <v>420</v>
      </c>
      <c r="I2354" s="510" t="s">
        <v>8666</v>
      </c>
      <c r="J2354" s="511" t="s">
        <v>1583</v>
      </c>
      <c r="K2354" s="511" t="s">
        <v>1188</v>
      </c>
      <c r="L2354" s="511" t="s">
        <v>4137</v>
      </c>
      <c r="M2354" s="511">
        <v>394288910</v>
      </c>
      <c r="N2354" s="506">
        <v>45182</v>
      </c>
      <c r="O2354" s="512">
        <f t="shared" si="109"/>
        <v>9</v>
      </c>
      <c r="P2354" s="512">
        <f t="shared" si="110"/>
        <v>9</v>
      </c>
      <c r="Q2354" s="498" t="str">
        <f t="shared" si="111"/>
        <v>Gastos_com_Pessoal</v>
      </c>
    </row>
    <row r="2355" spans="1:17" ht="25.5" hidden="1" x14ac:dyDescent="0.2">
      <c r="A2355" s="505">
        <v>7200</v>
      </c>
      <c r="B2355" s="506">
        <v>45182</v>
      </c>
      <c r="C2355" s="507">
        <v>45170</v>
      </c>
      <c r="D2355" s="510" t="s">
        <v>176</v>
      </c>
      <c r="E2355" s="510" t="s">
        <v>261</v>
      </c>
      <c r="F2355" s="523">
        <v>2327.41</v>
      </c>
      <c r="G2355" s="510" t="s">
        <v>1207</v>
      </c>
      <c r="H2355" s="510" t="s">
        <v>417</v>
      </c>
      <c r="I2355" s="510" t="s">
        <v>5019</v>
      </c>
      <c r="J2355" s="511" t="s">
        <v>800</v>
      </c>
      <c r="K2355" s="511" t="s">
        <v>1188</v>
      </c>
      <c r="L2355" s="511" t="s">
        <v>4137</v>
      </c>
      <c r="M2355" s="511">
        <v>394288910</v>
      </c>
      <c r="N2355" s="506">
        <v>45182</v>
      </c>
      <c r="O2355" s="512">
        <f t="shared" si="109"/>
        <v>9</v>
      </c>
      <c r="P2355" s="512">
        <f t="shared" si="110"/>
        <v>9</v>
      </c>
      <c r="Q2355" s="498" t="str">
        <f t="shared" si="111"/>
        <v>Gastos_com_Pessoal</v>
      </c>
    </row>
    <row r="2356" spans="1:17" ht="25.5" hidden="1" x14ac:dyDescent="0.2">
      <c r="A2356" s="505">
        <v>7201</v>
      </c>
      <c r="B2356" s="506">
        <v>45182</v>
      </c>
      <c r="C2356" s="507">
        <v>45170</v>
      </c>
      <c r="D2356" s="510" t="s">
        <v>176</v>
      </c>
      <c r="E2356" s="510" t="s">
        <v>280</v>
      </c>
      <c r="F2356" s="523">
        <v>1547.42</v>
      </c>
      <c r="G2356" s="510" t="s">
        <v>1209</v>
      </c>
      <c r="H2356" s="510" t="s">
        <v>417</v>
      </c>
      <c r="I2356" s="510" t="s">
        <v>5019</v>
      </c>
      <c r="J2356" s="511" t="s">
        <v>800</v>
      </c>
      <c r="K2356" s="511" t="s">
        <v>1188</v>
      </c>
      <c r="L2356" s="511" t="s">
        <v>4137</v>
      </c>
      <c r="M2356" s="511">
        <v>394288910</v>
      </c>
      <c r="N2356" s="506">
        <v>45182</v>
      </c>
      <c r="O2356" s="512">
        <f t="shared" si="109"/>
        <v>9</v>
      </c>
      <c r="P2356" s="512">
        <f t="shared" si="110"/>
        <v>9</v>
      </c>
      <c r="Q2356" s="498" t="str">
        <f t="shared" si="111"/>
        <v>Gastos_com_Pessoal</v>
      </c>
    </row>
    <row r="2357" spans="1:17" ht="25.5" hidden="1" x14ac:dyDescent="0.2">
      <c r="A2357" s="505">
        <v>7202</v>
      </c>
      <c r="B2357" s="506">
        <v>45182</v>
      </c>
      <c r="C2357" s="507">
        <v>45170</v>
      </c>
      <c r="D2357" s="510" t="s">
        <v>176</v>
      </c>
      <c r="E2357" s="510" t="s">
        <v>262</v>
      </c>
      <c r="F2357" s="523">
        <v>515.80999999999995</v>
      </c>
      <c r="G2357" s="510" t="s">
        <v>1210</v>
      </c>
      <c r="H2357" s="510" t="s">
        <v>417</v>
      </c>
      <c r="I2357" s="510" t="s">
        <v>5019</v>
      </c>
      <c r="J2357" s="511" t="s">
        <v>800</v>
      </c>
      <c r="K2357" s="511" t="s">
        <v>1188</v>
      </c>
      <c r="L2357" s="511" t="s">
        <v>4137</v>
      </c>
      <c r="M2357" s="511">
        <v>394288910</v>
      </c>
      <c r="N2357" s="506">
        <v>45182</v>
      </c>
      <c r="O2357" s="512">
        <f t="shared" si="109"/>
        <v>9</v>
      </c>
      <c r="P2357" s="512">
        <f t="shared" si="110"/>
        <v>9</v>
      </c>
      <c r="Q2357" s="498" t="str">
        <f t="shared" si="111"/>
        <v>Gastos_com_Pessoal</v>
      </c>
    </row>
    <row r="2358" spans="1:17" ht="36" hidden="1" x14ac:dyDescent="0.2">
      <c r="A2358" s="505">
        <v>7203</v>
      </c>
      <c r="B2358" s="506">
        <v>45182</v>
      </c>
      <c r="C2358" s="507">
        <v>45170</v>
      </c>
      <c r="D2358" s="510" t="s">
        <v>176</v>
      </c>
      <c r="E2358" s="510" t="s">
        <v>169</v>
      </c>
      <c r="F2358" s="523">
        <v>3829.27</v>
      </c>
      <c r="G2358" s="510" t="s">
        <v>1211</v>
      </c>
      <c r="H2358" s="510" t="s">
        <v>417</v>
      </c>
      <c r="I2358" s="510" t="s">
        <v>5019</v>
      </c>
      <c r="J2358" s="511" t="s">
        <v>800</v>
      </c>
      <c r="K2358" s="511" t="s">
        <v>1188</v>
      </c>
      <c r="L2358" s="511" t="s">
        <v>4137</v>
      </c>
      <c r="M2358" s="511">
        <v>394288910</v>
      </c>
      <c r="N2358" s="506">
        <v>45182</v>
      </c>
      <c r="O2358" s="512">
        <f t="shared" si="109"/>
        <v>9</v>
      </c>
      <c r="P2358" s="512">
        <f t="shared" si="110"/>
        <v>9</v>
      </c>
      <c r="Q2358" s="498" t="str">
        <f t="shared" si="111"/>
        <v>Gastos_com_Pessoal</v>
      </c>
    </row>
    <row r="2359" spans="1:17" ht="25.5" hidden="1" x14ac:dyDescent="0.2">
      <c r="A2359" s="505">
        <v>7204</v>
      </c>
      <c r="B2359" s="506">
        <v>45182</v>
      </c>
      <c r="C2359" s="507">
        <v>45170</v>
      </c>
      <c r="D2359" s="510" t="s">
        <v>176</v>
      </c>
      <c r="E2359" s="510" t="s">
        <v>261</v>
      </c>
      <c r="F2359" s="523">
        <v>1344.26</v>
      </c>
      <c r="G2359" s="510" t="s">
        <v>1207</v>
      </c>
      <c r="H2359" s="510" t="s">
        <v>419</v>
      </c>
      <c r="I2359" s="510" t="s">
        <v>8668</v>
      </c>
      <c r="J2359" s="511" t="s">
        <v>6677</v>
      </c>
      <c r="K2359" s="511" t="s">
        <v>1188</v>
      </c>
      <c r="L2359" s="511" t="s">
        <v>4137</v>
      </c>
      <c r="M2359" s="511">
        <v>394288910</v>
      </c>
      <c r="N2359" s="506">
        <v>45182</v>
      </c>
      <c r="O2359" s="512">
        <f t="shared" si="109"/>
        <v>9</v>
      </c>
      <c r="P2359" s="512">
        <f t="shared" si="110"/>
        <v>9</v>
      </c>
      <c r="Q2359" s="498" t="str">
        <f t="shared" si="111"/>
        <v>Gastos_com_Pessoal</v>
      </c>
    </row>
    <row r="2360" spans="1:17" ht="25.5" hidden="1" x14ac:dyDescent="0.2">
      <c r="A2360" s="505">
        <v>7205</v>
      </c>
      <c r="B2360" s="506">
        <v>45182</v>
      </c>
      <c r="C2360" s="507">
        <v>45170</v>
      </c>
      <c r="D2360" s="510" t="s">
        <v>176</v>
      </c>
      <c r="E2360" s="510" t="s">
        <v>280</v>
      </c>
      <c r="F2360" s="523">
        <v>1344.26</v>
      </c>
      <c r="G2360" s="510" t="s">
        <v>1209</v>
      </c>
      <c r="H2360" s="510" t="s">
        <v>419</v>
      </c>
      <c r="I2360" s="510" t="s">
        <v>8668</v>
      </c>
      <c r="J2360" s="511" t="s">
        <v>6677</v>
      </c>
      <c r="K2360" s="511" t="s">
        <v>1188</v>
      </c>
      <c r="L2360" s="511" t="s">
        <v>4137</v>
      </c>
      <c r="M2360" s="511">
        <v>394288910</v>
      </c>
      <c r="N2360" s="506">
        <v>45182</v>
      </c>
      <c r="O2360" s="512">
        <f t="shared" si="109"/>
        <v>9</v>
      </c>
      <c r="P2360" s="512">
        <f t="shared" si="110"/>
        <v>9</v>
      </c>
      <c r="Q2360" s="498" t="str">
        <f t="shared" si="111"/>
        <v>Gastos_com_Pessoal</v>
      </c>
    </row>
    <row r="2361" spans="1:17" ht="25.5" hidden="1" x14ac:dyDescent="0.2">
      <c r="A2361" s="505">
        <v>7206</v>
      </c>
      <c r="B2361" s="506">
        <v>45182</v>
      </c>
      <c r="C2361" s="507">
        <v>45170</v>
      </c>
      <c r="D2361" s="510" t="s">
        <v>176</v>
      </c>
      <c r="E2361" s="510" t="s">
        <v>262</v>
      </c>
      <c r="F2361" s="523">
        <v>448.09</v>
      </c>
      <c r="G2361" s="510" t="s">
        <v>1210</v>
      </c>
      <c r="H2361" s="510" t="s">
        <v>419</v>
      </c>
      <c r="I2361" s="510" t="s">
        <v>8668</v>
      </c>
      <c r="J2361" s="511" t="s">
        <v>6677</v>
      </c>
      <c r="K2361" s="511" t="s">
        <v>1188</v>
      </c>
      <c r="L2361" s="511" t="s">
        <v>4137</v>
      </c>
      <c r="M2361" s="511">
        <v>394288910</v>
      </c>
      <c r="N2361" s="506">
        <v>45182</v>
      </c>
      <c r="O2361" s="512">
        <f t="shared" si="109"/>
        <v>9</v>
      </c>
      <c r="P2361" s="512">
        <f t="shared" si="110"/>
        <v>9</v>
      </c>
      <c r="Q2361" s="498" t="str">
        <f t="shared" si="111"/>
        <v>Gastos_com_Pessoal</v>
      </c>
    </row>
    <row r="2362" spans="1:17" ht="36" hidden="1" x14ac:dyDescent="0.2">
      <c r="A2362" s="505">
        <v>7207</v>
      </c>
      <c r="B2362" s="506">
        <v>45182</v>
      </c>
      <c r="C2362" s="507">
        <v>45170</v>
      </c>
      <c r="D2362" s="510" t="s">
        <v>176</v>
      </c>
      <c r="E2362" s="510" t="s">
        <v>169</v>
      </c>
      <c r="F2362" s="523">
        <v>434</v>
      </c>
      <c r="G2362" s="510" t="s">
        <v>1211</v>
      </c>
      <c r="H2362" s="510" t="s">
        <v>419</v>
      </c>
      <c r="I2362" s="510" t="s">
        <v>8668</v>
      </c>
      <c r="J2362" s="511" t="s">
        <v>6677</v>
      </c>
      <c r="K2362" s="511" t="s">
        <v>1188</v>
      </c>
      <c r="L2362" s="511" t="s">
        <v>4137</v>
      </c>
      <c r="M2362" s="511">
        <v>394288910</v>
      </c>
      <c r="N2362" s="506">
        <v>45182</v>
      </c>
      <c r="O2362" s="512">
        <f t="shared" si="109"/>
        <v>9</v>
      </c>
      <c r="P2362" s="512">
        <f t="shared" si="110"/>
        <v>9</v>
      </c>
      <c r="Q2362" s="498" t="str">
        <f t="shared" si="111"/>
        <v>Gastos_com_Pessoal</v>
      </c>
    </row>
    <row r="2363" spans="1:17" ht="25.5" hidden="1" x14ac:dyDescent="0.2">
      <c r="A2363" s="505">
        <v>7208</v>
      </c>
      <c r="B2363" s="506">
        <v>45182</v>
      </c>
      <c r="C2363" s="507">
        <v>45170</v>
      </c>
      <c r="D2363" s="510" t="s">
        <v>176</v>
      </c>
      <c r="E2363" s="510" t="s">
        <v>262</v>
      </c>
      <c r="F2363" s="523">
        <v>897.74</v>
      </c>
      <c r="G2363" s="510" t="s">
        <v>8682</v>
      </c>
      <c r="H2363" s="510" t="s">
        <v>1032</v>
      </c>
      <c r="I2363" s="510" t="s">
        <v>8683</v>
      </c>
      <c r="J2363" s="511" t="s">
        <v>668</v>
      </c>
      <c r="K2363" s="511" t="s">
        <v>1188</v>
      </c>
      <c r="L2363" s="511" t="s">
        <v>4137</v>
      </c>
      <c r="M2363" s="511">
        <v>394288910</v>
      </c>
      <c r="N2363" s="506">
        <v>45182</v>
      </c>
      <c r="O2363" s="512">
        <f t="shared" si="109"/>
        <v>9</v>
      </c>
      <c r="P2363" s="512">
        <f t="shared" si="110"/>
        <v>9</v>
      </c>
      <c r="Q2363" s="498" t="str">
        <f t="shared" si="111"/>
        <v>Gastos_com_Pessoal</v>
      </c>
    </row>
    <row r="2364" spans="1:17" ht="25.5" hidden="1" x14ac:dyDescent="0.2">
      <c r="A2364" s="505">
        <v>7209</v>
      </c>
      <c r="B2364" s="506">
        <v>45182</v>
      </c>
      <c r="C2364" s="507">
        <v>45170</v>
      </c>
      <c r="D2364" s="510" t="s">
        <v>176</v>
      </c>
      <c r="E2364" s="510" t="s">
        <v>280</v>
      </c>
      <c r="F2364" s="523">
        <v>2581.91</v>
      </c>
      <c r="G2364" s="510" t="s">
        <v>8684</v>
      </c>
      <c r="H2364" s="510" t="s">
        <v>1032</v>
      </c>
      <c r="I2364" s="510" t="s">
        <v>8683</v>
      </c>
      <c r="J2364" s="511" t="s">
        <v>668</v>
      </c>
      <c r="K2364" s="511" t="s">
        <v>1188</v>
      </c>
      <c r="L2364" s="511" t="s">
        <v>4137</v>
      </c>
      <c r="M2364" s="511">
        <v>394288910</v>
      </c>
      <c r="N2364" s="506">
        <v>45182</v>
      </c>
      <c r="O2364" s="512">
        <f t="shared" si="109"/>
        <v>9</v>
      </c>
      <c r="P2364" s="512">
        <f t="shared" si="110"/>
        <v>9</v>
      </c>
      <c r="Q2364" s="498" t="str">
        <f t="shared" si="111"/>
        <v>Gastos_com_Pessoal</v>
      </c>
    </row>
    <row r="2365" spans="1:17" ht="25.5" hidden="1" x14ac:dyDescent="0.2">
      <c r="A2365" s="505">
        <v>7210</v>
      </c>
      <c r="B2365" s="506">
        <v>45182</v>
      </c>
      <c r="C2365" s="507">
        <v>45170</v>
      </c>
      <c r="D2365" s="510" t="s">
        <v>176</v>
      </c>
      <c r="E2365" s="510" t="s">
        <v>262</v>
      </c>
      <c r="F2365" s="523">
        <v>653.26</v>
      </c>
      <c r="G2365" s="510" t="s">
        <v>8685</v>
      </c>
      <c r="H2365" s="510" t="s">
        <v>421</v>
      </c>
      <c r="I2365" s="510" t="s">
        <v>8686</v>
      </c>
      <c r="J2365" s="511" t="s">
        <v>449</v>
      </c>
      <c r="K2365" s="511" t="s">
        <v>1188</v>
      </c>
      <c r="L2365" s="511" t="s">
        <v>4137</v>
      </c>
      <c r="M2365" s="511">
        <v>394288910</v>
      </c>
      <c r="N2365" s="506">
        <v>45182</v>
      </c>
      <c r="O2365" s="512">
        <f t="shared" si="109"/>
        <v>9</v>
      </c>
      <c r="P2365" s="512">
        <f t="shared" si="110"/>
        <v>9</v>
      </c>
      <c r="Q2365" s="498" t="str">
        <f t="shared" si="111"/>
        <v>Gastos_com_Pessoal</v>
      </c>
    </row>
    <row r="2366" spans="1:17" ht="25.5" hidden="1" x14ac:dyDescent="0.2">
      <c r="A2366" s="505">
        <v>7211</v>
      </c>
      <c r="B2366" s="506">
        <v>45182</v>
      </c>
      <c r="C2366" s="507">
        <v>45170</v>
      </c>
      <c r="D2366" s="510" t="s">
        <v>176</v>
      </c>
      <c r="E2366" s="510" t="s">
        <v>280</v>
      </c>
      <c r="F2366" s="523">
        <v>1922.2</v>
      </c>
      <c r="G2366" s="510" t="s">
        <v>8687</v>
      </c>
      <c r="H2366" s="510" t="s">
        <v>421</v>
      </c>
      <c r="I2366" s="510" t="s">
        <v>8686</v>
      </c>
      <c r="J2366" s="511" t="s">
        <v>449</v>
      </c>
      <c r="K2366" s="511" t="s">
        <v>1188</v>
      </c>
      <c r="L2366" s="511" t="s">
        <v>4137</v>
      </c>
      <c r="M2366" s="511">
        <v>394288910</v>
      </c>
      <c r="N2366" s="506">
        <v>45182</v>
      </c>
      <c r="O2366" s="512">
        <f t="shared" si="109"/>
        <v>9</v>
      </c>
      <c r="P2366" s="512">
        <f t="shared" si="110"/>
        <v>9</v>
      </c>
      <c r="Q2366" s="498" t="str">
        <f t="shared" si="111"/>
        <v>Gastos_com_Pessoal</v>
      </c>
    </row>
    <row r="2367" spans="1:17" ht="25.5" hidden="1" x14ac:dyDescent="0.2">
      <c r="A2367" s="505">
        <v>7212</v>
      </c>
      <c r="B2367" s="506">
        <v>45182</v>
      </c>
      <c r="C2367" s="507">
        <v>45170</v>
      </c>
      <c r="D2367" s="510" t="s">
        <v>176</v>
      </c>
      <c r="E2367" s="510" t="s">
        <v>262</v>
      </c>
      <c r="F2367" s="523">
        <v>990.68</v>
      </c>
      <c r="G2367" s="510" t="s">
        <v>8688</v>
      </c>
      <c r="H2367" s="510" t="s">
        <v>414</v>
      </c>
      <c r="I2367" s="510" t="s">
        <v>8689</v>
      </c>
      <c r="J2367" s="511" t="s">
        <v>741</v>
      </c>
      <c r="K2367" s="511" t="s">
        <v>1188</v>
      </c>
      <c r="L2367" s="511" t="s">
        <v>4137</v>
      </c>
      <c r="M2367" s="511">
        <v>394288910</v>
      </c>
      <c r="N2367" s="506">
        <v>45182</v>
      </c>
      <c r="O2367" s="512">
        <f t="shared" si="109"/>
        <v>9</v>
      </c>
      <c r="P2367" s="512">
        <f t="shared" si="110"/>
        <v>9</v>
      </c>
      <c r="Q2367" s="498" t="str">
        <f t="shared" si="111"/>
        <v>Gastos_com_Pessoal</v>
      </c>
    </row>
    <row r="2368" spans="1:17" ht="25.5" hidden="1" x14ac:dyDescent="0.2">
      <c r="A2368" s="505">
        <v>7213</v>
      </c>
      <c r="B2368" s="506">
        <v>45182</v>
      </c>
      <c r="C2368" s="507">
        <v>45170</v>
      </c>
      <c r="D2368" s="510" t="s">
        <v>176</v>
      </c>
      <c r="E2368" s="510" t="s">
        <v>280</v>
      </c>
      <c r="F2368" s="523">
        <v>1243.07</v>
      </c>
      <c r="G2368" s="510" t="s">
        <v>8690</v>
      </c>
      <c r="H2368" s="510" t="s">
        <v>414</v>
      </c>
      <c r="I2368" s="510" t="s">
        <v>8689</v>
      </c>
      <c r="J2368" s="511" t="s">
        <v>741</v>
      </c>
      <c r="K2368" s="511" t="s">
        <v>1188</v>
      </c>
      <c r="L2368" s="511" t="s">
        <v>4137</v>
      </c>
      <c r="M2368" s="511">
        <v>394288910</v>
      </c>
      <c r="N2368" s="506">
        <v>45182</v>
      </c>
      <c r="O2368" s="512">
        <f t="shared" si="109"/>
        <v>9</v>
      </c>
      <c r="P2368" s="512">
        <f t="shared" si="110"/>
        <v>9</v>
      </c>
      <c r="Q2368" s="498" t="str">
        <f t="shared" si="111"/>
        <v>Gastos_com_Pessoal</v>
      </c>
    </row>
    <row r="2369" spans="1:17" ht="25.5" hidden="1" x14ac:dyDescent="0.2">
      <c r="A2369" s="505">
        <v>7214</v>
      </c>
      <c r="B2369" s="506">
        <v>45182</v>
      </c>
      <c r="C2369" s="507">
        <v>45170</v>
      </c>
      <c r="D2369" s="510" t="s">
        <v>176</v>
      </c>
      <c r="E2369" s="510" t="s">
        <v>262</v>
      </c>
      <c r="F2369" s="523">
        <v>626.53</v>
      </c>
      <c r="G2369" s="510" t="s">
        <v>8691</v>
      </c>
      <c r="H2369" s="510" t="s">
        <v>302</v>
      </c>
      <c r="I2369" s="510" t="s">
        <v>8692</v>
      </c>
      <c r="J2369" s="511" t="s">
        <v>1069</v>
      </c>
      <c r="K2369" s="511" t="s">
        <v>1188</v>
      </c>
      <c r="L2369" s="511" t="s">
        <v>4137</v>
      </c>
      <c r="M2369" s="511">
        <v>394288910</v>
      </c>
      <c r="N2369" s="506">
        <v>45182</v>
      </c>
      <c r="O2369" s="512">
        <f t="shared" si="109"/>
        <v>9</v>
      </c>
      <c r="P2369" s="512">
        <f t="shared" si="110"/>
        <v>9</v>
      </c>
      <c r="Q2369" s="498" t="str">
        <f t="shared" si="111"/>
        <v>Gastos_com_Pessoal</v>
      </c>
    </row>
    <row r="2370" spans="1:17" ht="25.5" hidden="1" x14ac:dyDescent="0.2">
      <c r="A2370" s="505">
        <v>7215</v>
      </c>
      <c r="B2370" s="506">
        <v>45182</v>
      </c>
      <c r="C2370" s="507">
        <v>45170</v>
      </c>
      <c r="D2370" s="510" t="s">
        <v>176</v>
      </c>
      <c r="E2370" s="510" t="s">
        <v>280</v>
      </c>
      <c r="F2370" s="523">
        <v>1850.05</v>
      </c>
      <c r="G2370" s="510" t="s">
        <v>8693</v>
      </c>
      <c r="H2370" s="510" t="s">
        <v>302</v>
      </c>
      <c r="I2370" s="510" t="s">
        <v>8692</v>
      </c>
      <c r="J2370" s="511" t="s">
        <v>1069</v>
      </c>
      <c r="K2370" s="511" t="s">
        <v>1188</v>
      </c>
      <c r="L2370" s="511" t="s">
        <v>4137</v>
      </c>
      <c r="M2370" s="511">
        <v>394288910</v>
      </c>
      <c r="N2370" s="506">
        <v>45182</v>
      </c>
      <c r="O2370" s="512">
        <f t="shared" si="109"/>
        <v>9</v>
      </c>
      <c r="P2370" s="512">
        <f t="shared" si="110"/>
        <v>9</v>
      </c>
      <c r="Q2370" s="498" t="str">
        <f t="shared" si="111"/>
        <v>Gastos_com_Pessoal</v>
      </c>
    </row>
    <row r="2371" spans="1:17" ht="25.5" hidden="1" x14ac:dyDescent="0.2">
      <c r="A2371" s="505">
        <v>7216</v>
      </c>
      <c r="B2371" s="506">
        <v>45182</v>
      </c>
      <c r="C2371" s="507">
        <v>45170</v>
      </c>
      <c r="D2371" s="510" t="s">
        <v>176</v>
      </c>
      <c r="E2371" s="510" t="s">
        <v>262</v>
      </c>
      <c r="F2371" s="523">
        <v>1008.92</v>
      </c>
      <c r="G2371" s="510" t="s">
        <v>8694</v>
      </c>
      <c r="H2371" s="510" t="s">
        <v>419</v>
      </c>
      <c r="I2371" s="510" t="s">
        <v>7156</v>
      </c>
      <c r="J2371" s="511" t="s">
        <v>678</v>
      </c>
      <c r="K2371" s="511" t="s">
        <v>1188</v>
      </c>
      <c r="L2371" s="511" t="s">
        <v>4137</v>
      </c>
      <c r="M2371" s="511">
        <v>394288910</v>
      </c>
      <c r="N2371" s="506">
        <v>45182</v>
      </c>
      <c r="O2371" s="512">
        <f t="shared" si="109"/>
        <v>9</v>
      </c>
      <c r="P2371" s="512">
        <f t="shared" si="110"/>
        <v>9</v>
      </c>
      <c r="Q2371" s="498" t="str">
        <f t="shared" si="111"/>
        <v>Gastos_com_Pessoal</v>
      </c>
    </row>
    <row r="2372" spans="1:17" ht="25.5" hidden="1" x14ac:dyDescent="0.2">
      <c r="A2372" s="505">
        <v>7217</v>
      </c>
      <c r="B2372" s="506">
        <v>45182</v>
      </c>
      <c r="C2372" s="507">
        <v>45170</v>
      </c>
      <c r="D2372" s="510" t="s">
        <v>176</v>
      </c>
      <c r="E2372" s="510" t="s">
        <v>280</v>
      </c>
      <c r="F2372" s="523">
        <v>2770.38</v>
      </c>
      <c r="G2372" s="510" t="s">
        <v>8695</v>
      </c>
      <c r="H2372" s="510" t="s">
        <v>419</v>
      </c>
      <c r="I2372" s="510" t="s">
        <v>7156</v>
      </c>
      <c r="J2372" s="511" t="s">
        <v>678</v>
      </c>
      <c r="K2372" s="511" t="s">
        <v>1188</v>
      </c>
      <c r="L2372" s="511" t="s">
        <v>4137</v>
      </c>
      <c r="M2372" s="511">
        <v>394288910</v>
      </c>
      <c r="N2372" s="506">
        <v>45182</v>
      </c>
      <c r="O2372" s="512">
        <f t="shared" si="109"/>
        <v>9</v>
      </c>
      <c r="P2372" s="512">
        <f t="shared" si="110"/>
        <v>9</v>
      </c>
      <c r="Q2372" s="498" t="str">
        <f t="shared" si="111"/>
        <v>Gastos_com_Pessoal</v>
      </c>
    </row>
    <row r="2373" spans="1:17" ht="36" hidden="1" x14ac:dyDescent="0.2">
      <c r="A2373" s="505">
        <v>7218</v>
      </c>
      <c r="B2373" s="506">
        <v>45182</v>
      </c>
      <c r="C2373" s="507">
        <v>45170</v>
      </c>
      <c r="D2373" s="508" t="s">
        <v>264</v>
      </c>
      <c r="E2373" s="510" t="s">
        <v>293</v>
      </c>
      <c r="F2373" s="523">
        <v>277.57</v>
      </c>
      <c r="G2373" s="510" t="s">
        <v>8696</v>
      </c>
      <c r="H2373" s="510" t="s">
        <v>423</v>
      </c>
      <c r="I2373" s="510" t="s">
        <v>8656</v>
      </c>
      <c r="J2373" s="511" t="s">
        <v>912</v>
      </c>
      <c r="K2373" s="511" t="s">
        <v>1188</v>
      </c>
      <c r="L2373" s="511" t="s">
        <v>4137</v>
      </c>
      <c r="M2373" s="511">
        <v>394288910</v>
      </c>
      <c r="N2373" s="506">
        <v>45182</v>
      </c>
      <c r="O2373" s="512">
        <f t="shared" ref="O2373:O2436" si="112">IF(B2373=0,0,IF(YEAR(B2373)=$P$1,MONTH(B2373)-$O$1+1,(YEAR(B2373)-$P$1)*12-$O$1+1+MONTH(B2373)))</f>
        <v>9</v>
      </c>
      <c r="P2373" s="512">
        <f t="shared" ref="P2373:P2436" si="113">IF(C2373=0,0,IF(YEAR(C2373)=$P$1,MONTH(C2373)-$O$1+1,(YEAR(C2373)-$P$1)*12-$O$1+1+MONTH(C2373)))</f>
        <v>9</v>
      </c>
      <c r="Q2373" s="498" t="str">
        <f t="shared" ref="Q2373:Q2436" si="114">SUBSTITUTE(D2373," ","_")</f>
        <v>Gastos_Gerais</v>
      </c>
    </row>
    <row r="2374" spans="1:17" ht="24" hidden="1" x14ac:dyDescent="0.2">
      <c r="A2374" s="505">
        <v>7219</v>
      </c>
      <c r="B2374" s="506">
        <v>45182</v>
      </c>
      <c r="C2374" s="507">
        <v>45170</v>
      </c>
      <c r="D2374" s="508" t="s">
        <v>264</v>
      </c>
      <c r="E2374" s="510" t="s">
        <v>293</v>
      </c>
      <c r="F2374" s="523">
        <v>25.8</v>
      </c>
      <c r="G2374" s="510" t="s">
        <v>8448</v>
      </c>
      <c r="H2374" s="510" t="s">
        <v>422</v>
      </c>
      <c r="I2374" s="455" t="s">
        <v>4139</v>
      </c>
      <c r="J2374" s="511" t="s">
        <v>1034</v>
      </c>
      <c r="K2374" s="511" t="s">
        <v>1188</v>
      </c>
      <c r="L2374" s="511" t="s">
        <v>4137</v>
      </c>
      <c r="M2374" s="511">
        <v>394288910</v>
      </c>
      <c r="N2374" s="506">
        <v>45182</v>
      </c>
      <c r="O2374" s="512">
        <f t="shared" si="112"/>
        <v>9</v>
      </c>
      <c r="P2374" s="512">
        <f t="shared" si="113"/>
        <v>9</v>
      </c>
      <c r="Q2374" s="498" t="str">
        <f t="shared" si="114"/>
        <v>Gastos_Gerais</v>
      </c>
    </row>
    <row r="2375" spans="1:17" ht="48" hidden="1" x14ac:dyDescent="0.2">
      <c r="A2375" s="505">
        <v>7220</v>
      </c>
      <c r="B2375" s="506">
        <v>45182</v>
      </c>
      <c r="C2375" s="507">
        <v>45170</v>
      </c>
      <c r="D2375" s="508" t="s">
        <v>264</v>
      </c>
      <c r="E2375" s="510" t="s">
        <v>293</v>
      </c>
      <c r="F2375" s="523">
        <v>800</v>
      </c>
      <c r="G2375" s="510" t="s">
        <v>8697</v>
      </c>
      <c r="H2375" s="510" t="s">
        <v>421</v>
      </c>
      <c r="I2375" s="510" t="s">
        <v>8698</v>
      </c>
      <c r="J2375" s="511" t="s">
        <v>4097</v>
      </c>
      <c r="K2375" s="511" t="s">
        <v>1188</v>
      </c>
      <c r="L2375" s="511" t="s">
        <v>4137</v>
      </c>
      <c r="M2375" s="511">
        <v>394288910</v>
      </c>
      <c r="N2375" s="506">
        <v>45182</v>
      </c>
      <c r="O2375" s="512">
        <f t="shared" si="112"/>
        <v>9</v>
      </c>
      <c r="P2375" s="512">
        <f t="shared" si="113"/>
        <v>9</v>
      </c>
      <c r="Q2375" s="498" t="str">
        <f t="shared" si="114"/>
        <v>Gastos_Gerais</v>
      </c>
    </row>
    <row r="2376" spans="1:17" ht="48" hidden="1" x14ac:dyDescent="0.2">
      <c r="A2376" s="505">
        <v>7221</v>
      </c>
      <c r="B2376" s="506">
        <v>45182</v>
      </c>
      <c r="C2376" s="507">
        <v>45139</v>
      </c>
      <c r="D2376" s="508" t="s">
        <v>264</v>
      </c>
      <c r="E2376" s="510" t="s">
        <v>386</v>
      </c>
      <c r="F2376" s="523">
        <v>694.2</v>
      </c>
      <c r="G2376" s="510" t="s">
        <v>8699</v>
      </c>
      <c r="H2376" s="510" t="s">
        <v>422</v>
      </c>
      <c r="I2376" s="510" t="s">
        <v>8700</v>
      </c>
      <c r="J2376" s="511" t="s">
        <v>2389</v>
      </c>
      <c r="K2376" s="511" t="s">
        <v>1157</v>
      </c>
      <c r="L2376" s="511" t="s">
        <v>32</v>
      </c>
      <c r="M2376" s="511">
        <v>1234</v>
      </c>
      <c r="N2376" s="506">
        <v>45175</v>
      </c>
      <c r="O2376" s="512">
        <f t="shared" si="112"/>
        <v>9</v>
      </c>
      <c r="P2376" s="512">
        <f t="shared" si="113"/>
        <v>8</v>
      </c>
      <c r="Q2376" s="498" t="str">
        <f t="shared" si="114"/>
        <v>Gastos_Gerais</v>
      </c>
    </row>
    <row r="2377" spans="1:17" ht="24" hidden="1" x14ac:dyDescent="0.2">
      <c r="A2377" s="505">
        <v>7222</v>
      </c>
      <c r="B2377" s="506">
        <v>45182</v>
      </c>
      <c r="C2377" s="507">
        <v>45170</v>
      </c>
      <c r="D2377" s="508" t="s">
        <v>264</v>
      </c>
      <c r="E2377" s="510" t="s">
        <v>402</v>
      </c>
      <c r="F2377" s="523">
        <v>139.97999999999999</v>
      </c>
      <c r="G2377" s="510" t="s">
        <v>8701</v>
      </c>
      <c r="H2377" s="510" t="s">
        <v>418</v>
      </c>
      <c r="I2377" s="510" t="s">
        <v>8702</v>
      </c>
      <c r="J2377" s="511" t="s">
        <v>8703</v>
      </c>
      <c r="K2377" s="511" t="s">
        <v>1157</v>
      </c>
      <c r="L2377" s="511" t="s">
        <v>32</v>
      </c>
      <c r="M2377" s="511">
        <v>46</v>
      </c>
      <c r="N2377" s="506">
        <v>45174</v>
      </c>
      <c r="O2377" s="512">
        <f t="shared" si="112"/>
        <v>9</v>
      </c>
      <c r="P2377" s="512">
        <f t="shared" si="113"/>
        <v>9</v>
      </c>
      <c r="Q2377" s="498" t="str">
        <f t="shared" si="114"/>
        <v>Gastos_Gerais</v>
      </c>
    </row>
    <row r="2378" spans="1:17" ht="72" hidden="1" x14ac:dyDescent="0.2">
      <c r="A2378" s="505">
        <v>7223</v>
      </c>
      <c r="B2378" s="506">
        <v>45182</v>
      </c>
      <c r="C2378" s="507">
        <v>45170</v>
      </c>
      <c r="D2378" s="520" t="s">
        <v>176</v>
      </c>
      <c r="E2378" s="520" t="s">
        <v>169</v>
      </c>
      <c r="F2378" s="521">
        <v>-500</v>
      </c>
      <c r="G2378" s="510" t="s">
        <v>8704</v>
      </c>
      <c r="H2378" s="510" t="s">
        <v>303</v>
      </c>
      <c r="I2378" s="510" t="s">
        <v>1509</v>
      </c>
      <c r="J2378" s="511" t="s">
        <v>1510</v>
      </c>
      <c r="K2378" s="425" t="s">
        <v>4035</v>
      </c>
      <c r="L2378" s="511" t="s">
        <v>1255</v>
      </c>
      <c r="M2378" s="511" t="s">
        <v>425</v>
      </c>
      <c r="N2378" s="506">
        <v>45141</v>
      </c>
      <c r="O2378" s="512">
        <f t="shared" si="112"/>
        <v>9</v>
      </c>
      <c r="P2378" s="512">
        <f t="shared" si="113"/>
        <v>9</v>
      </c>
      <c r="Q2378" s="498" t="str">
        <f t="shared" si="114"/>
        <v>Gastos_com_Pessoal</v>
      </c>
    </row>
    <row r="2379" spans="1:17" ht="24" hidden="1" x14ac:dyDescent="0.2">
      <c r="A2379" s="505">
        <v>7224</v>
      </c>
      <c r="B2379" s="506">
        <v>45183</v>
      </c>
      <c r="C2379" s="507">
        <v>45170</v>
      </c>
      <c r="D2379" s="508" t="s">
        <v>264</v>
      </c>
      <c r="E2379" s="510" t="s">
        <v>136</v>
      </c>
      <c r="F2379" s="523">
        <v>460.2</v>
      </c>
      <c r="G2379" s="510" t="s">
        <v>7109</v>
      </c>
      <c r="H2379" s="510" t="s">
        <v>302</v>
      </c>
      <c r="I2379" s="510" t="s">
        <v>1910</v>
      </c>
      <c r="J2379" s="511" t="s">
        <v>1911</v>
      </c>
      <c r="K2379" s="511" t="s">
        <v>1157</v>
      </c>
      <c r="L2379" s="511" t="s">
        <v>32</v>
      </c>
      <c r="M2379" s="511">
        <v>25259</v>
      </c>
      <c r="N2379" s="506">
        <v>45174</v>
      </c>
      <c r="O2379" s="512">
        <f t="shared" si="112"/>
        <v>9</v>
      </c>
      <c r="P2379" s="512">
        <f t="shared" si="113"/>
        <v>9</v>
      </c>
      <c r="Q2379" s="498" t="str">
        <f t="shared" si="114"/>
        <v>Gastos_Gerais</v>
      </c>
    </row>
    <row r="2380" spans="1:17" ht="24" hidden="1" x14ac:dyDescent="0.2">
      <c r="A2380" s="505">
        <v>7225</v>
      </c>
      <c r="B2380" s="506">
        <v>45183</v>
      </c>
      <c r="C2380" s="507">
        <v>45139</v>
      </c>
      <c r="D2380" s="508" t="s">
        <v>264</v>
      </c>
      <c r="E2380" s="510" t="s">
        <v>57</v>
      </c>
      <c r="F2380" s="523">
        <v>47023.55</v>
      </c>
      <c r="G2380" s="510" t="s">
        <v>1663</v>
      </c>
      <c r="H2380" s="510" t="s">
        <v>302</v>
      </c>
      <c r="I2380" s="510" t="s">
        <v>1664</v>
      </c>
      <c r="J2380" s="511" t="s">
        <v>1665</v>
      </c>
      <c r="K2380" s="511" t="s">
        <v>1157</v>
      </c>
      <c r="L2380" s="511" t="s">
        <v>32</v>
      </c>
      <c r="M2380" s="511">
        <v>2023375</v>
      </c>
      <c r="N2380" s="506">
        <v>45170</v>
      </c>
      <c r="O2380" s="512">
        <f t="shared" si="112"/>
        <v>9</v>
      </c>
      <c r="P2380" s="512">
        <f t="shared" si="113"/>
        <v>8</v>
      </c>
      <c r="Q2380" s="498" t="str">
        <f t="shared" si="114"/>
        <v>Gastos_Gerais</v>
      </c>
    </row>
    <row r="2381" spans="1:17" hidden="1" x14ac:dyDescent="0.2">
      <c r="A2381" s="505">
        <v>7226</v>
      </c>
      <c r="B2381" s="506">
        <v>45183</v>
      </c>
      <c r="C2381" s="507">
        <v>45139</v>
      </c>
      <c r="D2381" s="508" t="s">
        <v>264</v>
      </c>
      <c r="E2381" s="510" t="s">
        <v>161</v>
      </c>
      <c r="F2381" s="523">
        <v>2883.05</v>
      </c>
      <c r="G2381" s="510" t="s">
        <v>1680</v>
      </c>
      <c r="H2381" s="510" t="s">
        <v>303</v>
      </c>
      <c r="I2381" s="510" t="s">
        <v>1515</v>
      </c>
      <c r="J2381" s="511" t="s">
        <v>1681</v>
      </c>
      <c r="K2381" s="511" t="s">
        <v>1157</v>
      </c>
      <c r="L2381" s="511" t="s">
        <v>1158</v>
      </c>
      <c r="M2381" s="511">
        <v>5026297372</v>
      </c>
      <c r="N2381" s="506">
        <v>45183</v>
      </c>
      <c r="O2381" s="512">
        <f t="shared" si="112"/>
        <v>9</v>
      </c>
      <c r="P2381" s="512">
        <f t="shared" si="113"/>
        <v>8</v>
      </c>
      <c r="Q2381" s="498" t="str">
        <f t="shared" si="114"/>
        <v>Gastos_Gerais</v>
      </c>
    </row>
    <row r="2382" spans="1:17" ht="48" hidden="1" x14ac:dyDescent="0.2">
      <c r="A2382" s="505">
        <v>7227</v>
      </c>
      <c r="B2382" s="506">
        <v>45183</v>
      </c>
      <c r="C2382" s="507">
        <v>45139</v>
      </c>
      <c r="D2382" s="508" t="s">
        <v>264</v>
      </c>
      <c r="E2382" s="510" t="s">
        <v>177</v>
      </c>
      <c r="F2382" s="523">
        <v>222.32</v>
      </c>
      <c r="G2382" s="510" t="s">
        <v>1164</v>
      </c>
      <c r="H2382" s="510" t="s">
        <v>303</v>
      </c>
      <c r="I2382" s="510" t="s">
        <v>2646</v>
      </c>
      <c r="J2382" s="511" t="s">
        <v>3486</v>
      </c>
      <c r="K2382" s="511" t="s">
        <v>1157</v>
      </c>
      <c r="L2382" s="511" t="s">
        <v>1158</v>
      </c>
      <c r="M2382" s="511" t="s">
        <v>8705</v>
      </c>
      <c r="N2382" s="506">
        <v>45183</v>
      </c>
      <c r="O2382" s="512">
        <f t="shared" si="112"/>
        <v>9</v>
      </c>
      <c r="P2382" s="512">
        <f t="shared" si="113"/>
        <v>8</v>
      </c>
      <c r="Q2382" s="498" t="str">
        <f t="shared" si="114"/>
        <v>Gastos_Gerais</v>
      </c>
    </row>
    <row r="2383" spans="1:17" ht="24" hidden="1" x14ac:dyDescent="0.2">
      <c r="A2383" s="505">
        <v>7228</v>
      </c>
      <c r="B2383" s="506">
        <v>45183</v>
      </c>
      <c r="C2383" s="507">
        <v>45170</v>
      </c>
      <c r="D2383" s="508" t="s">
        <v>264</v>
      </c>
      <c r="E2383" s="510" t="s">
        <v>404</v>
      </c>
      <c r="F2383" s="523">
        <v>530</v>
      </c>
      <c r="G2383" s="510" t="s">
        <v>8706</v>
      </c>
      <c r="H2383" s="510" t="s">
        <v>417</v>
      </c>
      <c r="I2383" s="510" t="s">
        <v>8707</v>
      </c>
      <c r="J2383" s="511" t="s">
        <v>8708</v>
      </c>
      <c r="K2383" s="511" t="s">
        <v>1157</v>
      </c>
      <c r="L2383" s="511" t="s">
        <v>32</v>
      </c>
      <c r="M2383" s="511">
        <v>7</v>
      </c>
      <c r="N2383" s="506">
        <v>45182</v>
      </c>
      <c r="O2383" s="512">
        <f t="shared" si="112"/>
        <v>9</v>
      </c>
      <c r="P2383" s="512">
        <f t="shared" si="113"/>
        <v>9</v>
      </c>
      <c r="Q2383" s="498" t="str">
        <f t="shared" si="114"/>
        <v>Gastos_Gerais</v>
      </c>
    </row>
    <row r="2384" spans="1:17" ht="36" hidden="1" x14ac:dyDescent="0.2">
      <c r="A2384" s="505">
        <v>7229</v>
      </c>
      <c r="B2384" s="506">
        <v>45183</v>
      </c>
      <c r="C2384" s="507">
        <v>45170</v>
      </c>
      <c r="D2384" s="508" t="s">
        <v>264</v>
      </c>
      <c r="E2384" s="510" t="s">
        <v>182</v>
      </c>
      <c r="F2384" s="523">
        <v>300</v>
      </c>
      <c r="G2384" s="510" t="s">
        <v>8709</v>
      </c>
      <c r="H2384" s="510" t="s">
        <v>417</v>
      </c>
      <c r="I2384" s="510" t="s">
        <v>2832</v>
      </c>
      <c r="J2384" s="511" t="s">
        <v>2833</v>
      </c>
      <c r="K2384" s="511" t="s">
        <v>1157</v>
      </c>
      <c r="L2384" s="511" t="s">
        <v>32</v>
      </c>
      <c r="M2384" s="511">
        <v>1</v>
      </c>
      <c r="N2384" s="506">
        <v>45182</v>
      </c>
      <c r="O2384" s="512">
        <f t="shared" si="112"/>
        <v>9</v>
      </c>
      <c r="P2384" s="512">
        <f t="shared" si="113"/>
        <v>9</v>
      </c>
      <c r="Q2384" s="498" t="str">
        <f t="shared" si="114"/>
        <v>Gastos_Gerais</v>
      </c>
    </row>
    <row r="2385" spans="1:17" ht="24" hidden="1" x14ac:dyDescent="0.2">
      <c r="A2385" s="505">
        <v>7230</v>
      </c>
      <c r="B2385" s="506">
        <v>45183</v>
      </c>
      <c r="C2385" s="507">
        <v>45170</v>
      </c>
      <c r="D2385" s="508" t="s">
        <v>264</v>
      </c>
      <c r="E2385" s="510" t="s">
        <v>90</v>
      </c>
      <c r="F2385" s="523">
        <v>900</v>
      </c>
      <c r="G2385" s="510" t="s">
        <v>1715</v>
      </c>
      <c r="H2385" s="510" t="s">
        <v>416</v>
      </c>
      <c r="I2385" s="510" t="s">
        <v>1716</v>
      </c>
      <c r="J2385" s="511" t="s">
        <v>1717</v>
      </c>
      <c r="K2385" s="511" t="s">
        <v>1188</v>
      </c>
      <c r="L2385" s="511" t="s">
        <v>32</v>
      </c>
      <c r="M2385" s="511">
        <v>2023218</v>
      </c>
      <c r="N2385" s="506">
        <v>45182</v>
      </c>
      <c r="O2385" s="512">
        <f t="shared" si="112"/>
        <v>9</v>
      </c>
      <c r="P2385" s="512">
        <f t="shared" si="113"/>
        <v>9</v>
      </c>
      <c r="Q2385" s="498" t="str">
        <f t="shared" si="114"/>
        <v>Gastos_Gerais</v>
      </c>
    </row>
    <row r="2386" spans="1:17" ht="24" hidden="1" x14ac:dyDescent="0.2">
      <c r="A2386" s="505">
        <v>7231</v>
      </c>
      <c r="B2386" s="506">
        <v>45183</v>
      </c>
      <c r="C2386" s="507">
        <v>45170</v>
      </c>
      <c r="D2386" s="508" t="s">
        <v>264</v>
      </c>
      <c r="E2386" s="510" t="s">
        <v>402</v>
      </c>
      <c r="F2386" s="523">
        <v>894</v>
      </c>
      <c r="G2386" s="510" t="s">
        <v>8710</v>
      </c>
      <c r="H2386" s="510" t="s">
        <v>421</v>
      </c>
      <c r="I2386" s="510" t="s">
        <v>8711</v>
      </c>
      <c r="J2386" s="511" t="s">
        <v>4871</v>
      </c>
      <c r="K2386" s="511" t="s">
        <v>1157</v>
      </c>
      <c r="L2386" s="511" t="s">
        <v>32</v>
      </c>
      <c r="M2386" s="511">
        <v>9991</v>
      </c>
      <c r="N2386" s="506">
        <v>45183</v>
      </c>
      <c r="O2386" s="512">
        <f t="shared" si="112"/>
        <v>9</v>
      </c>
      <c r="P2386" s="512">
        <f t="shared" si="113"/>
        <v>9</v>
      </c>
      <c r="Q2386" s="498" t="str">
        <f t="shared" si="114"/>
        <v>Gastos_Gerais</v>
      </c>
    </row>
    <row r="2387" spans="1:17" ht="24" hidden="1" x14ac:dyDescent="0.2">
      <c r="A2387" s="505">
        <v>7232</v>
      </c>
      <c r="B2387" s="506">
        <v>45183</v>
      </c>
      <c r="C2387" s="507">
        <v>45170</v>
      </c>
      <c r="D2387" s="508" t="s">
        <v>264</v>
      </c>
      <c r="E2387" s="510" t="s">
        <v>293</v>
      </c>
      <c r="F2387" s="523">
        <v>36.9</v>
      </c>
      <c r="G2387" s="510" t="s">
        <v>8712</v>
      </c>
      <c r="H2387" s="510" t="s">
        <v>416</v>
      </c>
      <c r="I2387" s="510" t="s">
        <v>1659</v>
      </c>
      <c r="J2387" s="511" t="s">
        <v>1295</v>
      </c>
      <c r="K2387" s="511" t="s">
        <v>1188</v>
      </c>
      <c r="L2387" s="511" t="s">
        <v>4137</v>
      </c>
      <c r="M2387" s="511">
        <v>394407998</v>
      </c>
      <c r="N2387" s="506">
        <v>45183</v>
      </c>
      <c r="O2387" s="512">
        <f t="shared" si="112"/>
        <v>9</v>
      </c>
      <c r="P2387" s="512">
        <f t="shared" si="113"/>
        <v>9</v>
      </c>
      <c r="Q2387" s="498" t="str">
        <f t="shared" si="114"/>
        <v>Gastos_Gerais</v>
      </c>
    </row>
    <row r="2388" spans="1:17" ht="24" hidden="1" x14ac:dyDescent="0.2">
      <c r="A2388" s="505">
        <v>7233</v>
      </c>
      <c r="B2388" s="506">
        <v>45183</v>
      </c>
      <c r="C2388" s="507">
        <v>45170</v>
      </c>
      <c r="D2388" s="508" t="s">
        <v>264</v>
      </c>
      <c r="E2388" s="510" t="s">
        <v>293</v>
      </c>
      <c r="F2388" s="523">
        <v>600</v>
      </c>
      <c r="G2388" s="510" t="s">
        <v>8598</v>
      </c>
      <c r="H2388" s="510" t="s">
        <v>421</v>
      </c>
      <c r="I2388" s="510" t="s">
        <v>8037</v>
      </c>
      <c r="J2388" s="511" t="s">
        <v>1061</v>
      </c>
      <c r="K2388" s="511" t="s">
        <v>1188</v>
      </c>
      <c r="L2388" s="511" t="s">
        <v>4137</v>
      </c>
      <c r="M2388" s="511">
        <v>394407998</v>
      </c>
      <c r="N2388" s="506">
        <v>45183</v>
      </c>
      <c r="O2388" s="512">
        <f t="shared" si="112"/>
        <v>9</v>
      </c>
      <c r="P2388" s="512">
        <f t="shared" si="113"/>
        <v>9</v>
      </c>
      <c r="Q2388" s="498" t="str">
        <f t="shared" si="114"/>
        <v>Gastos_Gerais</v>
      </c>
    </row>
    <row r="2389" spans="1:17" ht="24" hidden="1" x14ac:dyDescent="0.2">
      <c r="A2389" s="505">
        <v>7234</v>
      </c>
      <c r="B2389" s="506">
        <v>45183</v>
      </c>
      <c r="C2389" s="507">
        <v>45170</v>
      </c>
      <c r="D2389" s="508" t="s">
        <v>264</v>
      </c>
      <c r="E2389" s="510" t="s">
        <v>211</v>
      </c>
      <c r="F2389" s="523">
        <v>217.67</v>
      </c>
      <c r="G2389" s="510" t="s">
        <v>8713</v>
      </c>
      <c r="H2389" s="510" t="s">
        <v>421</v>
      </c>
      <c r="I2389" s="510" t="s">
        <v>8037</v>
      </c>
      <c r="J2389" s="511" t="s">
        <v>1061</v>
      </c>
      <c r="K2389" s="511" t="s">
        <v>1188</v>
      </c>
      <c r="L2389" s="511" t="s">
        <v>4137</v>
      </c>
      <c r="M2389" s="511">
        <v>394407998</v>
      </c>
      <c r="N2389" s="506">
        <v>45183</v>
      </c>
      <c r="O2389" s="512">
        <f t="shared" si="112"/>
        <v>9</v>
      </c>
      <c r="P2389" s="512">
        <f t="shared" si="113"/>
        <v>9</v>
      </c>
      <c r="Q2389" s="498" t="str">
        <f t="shared" si="114"/>
        <v>Gastos_Gerais</v>
      </c>
    </row>
    <row r="2390" spans="1:17" ht="24" hidden="1" x14ac:dyDescent="0.2">
      <c r="A2390" s="505">
        <v>7235</v>
      </c>
      <c r="B2390" s="506">
        <v>45183</v>
      </c>
      <c r="C2390" s="507">
        <v>45170</v>
      </c>
      <c r="D2390" s="508" t="s">
        <v>264</v>
      </c>
      <c r="E2390" s="510" t="s">
        <v>293</v>
      </c>
      <c r="F2390" s="523">
        <v>75</v>
      </c>
      <c r="G2390" s="510" t="s">
        <v>4735</v>
      </c>
      <c r="H2390" s="510" t="s">
        <v>416</v>
      </c>
      <c r="I2390" s="510" t="s">
        <v>1659</v>
      </c>
      <c r="J2390" s="511" t="s">
        <v>1295</v>
      </c>
      <c r="K2390" s="511" t="s">
        <v>1188</v>
      </c>
      <c r="L2390" s="511" t="s">
        <v>4137</v>
      </c>
      <c r="M2390" s="511">
        <v>394407998</v>
      </c>
      <c r="N2390" s="506">
        <v>45183</v>
      </c>
      <c r="O2390" s="512">
        <f t="shared" si="112"/>
        <v>9</v>
      </c>
      <c r="P2390" s="512">
        <f t="shared" si="113"/>
        <v>9</v>
      </c>
      <c r="Q2390" s="498" t="str">
        <f t="shared" si="114"/>
        <v>Gastos_Gerais</v>
      </c>
    </row>
    <row r="2391" spans="1:17" ht="36" hidden="1" x14ac:dyDescent="0.2">
      <c r="A2391" s="505">
        <v>7236</v>
      </c>
      <c r="B2391" s="506">
        <v>45183</v>
      </c>
      <c r="C2391" s="507">
        <v>45170</v>
      </c>
      <c r="D2391" s="508" t="s">
        <v>264</v>
      </c>
      <c r="E2391" s="510" t="s">
        <v>293</v>
      </c>
      <c r="F2391" s="523">
        <v>150</v>
      </c>
      <c r="G2391" s="510" t="s">
        <v>8714</v>
      </c>
      <c r="H2391" s="510" t="s">
        <v>422</v>
      </c>
      <c r="I2391" s="510" t="s">
        <v>8715</v>
      </c>
      <c r="J2391" s="511" t="s">
        <v>948</v>
      </c>
      <c r="K2391" s="511" t="s">
        <v>1188</v>
      </c>
      <c r="L2391" s="511" t="s">
        <v>4137</v>
      </c>
      <c r="M2391" s="511">
        <v>394407998</v>
      </c>
      <c r="N2391" s="506">
        <v>45183</v>
      </c>
      <c r="O2391" s="512">
        <f t="shared" si="112"/>
        <v>9</v>
      </c>
      <c r="P2391" s="512">
        <f t="shared" si="113"/>
        <v>9</v>
      </c>
      <c r="Q2391" s="498" t="str">
        <f t="shared" si="114"/>
        <v>Gastos_Gerais</v>
      </c>
    </row>
    <row r="2392" spans="1:17" ht="36" hidden="1" x14ac:dyDescent="0.2">
      <c r="A2392" s="505">
        <v>7237</v>
      </c>
      <c r="B2392" s="506">
        <v>45183</v>
      </c>
      <c r="C2392" s="507">
        <v>45170</v>
      </c>
      <c r="D2392" s="508" t="s">
        <v>264</v>
      </c>
      <c r="E2392" s="510" t="s">
        <v>293</v>
      </c>
      <c r="F2392" s="523">
        <v>150</v>
      </c>
      <c r="G2392" s="510" t="s">
        <v>8716</v>
      </c>
      <c r="H2392" s="510" t="s">
        <v>422</v>
      </c>
      <c r="I2392" s="510" t="s">
        <v>8717</v>
      </c>
      <c r="J2392" s="511" t="s">
        <v>887</v>
      </c>
      <c r="K2392" s="511" t="s">
        <v>1188</v>
      </c>
      <c r="L2392" s="511" t="s">
        <v>4137</v>
      </c>
      <c r="M2392" s="511">
        <v>394407998</v>
      </c>
      <c r="N2392" s="506">
        <v>45183</v>
      </c>
      <c r="O2392" s="512">
        <f t="shared" si="112"/>
        <v>9</v>
      </c>
      <c r="P2392" s="512">
        <f t="shared" si="113"/>
        <v>9</v>
      </c>
      <c r="Q2392" s="498" t="str">
        <f t="shared" si="114"/>
        <v>Gastos_Gerais</v>
      </c>
    </row>
    <row r="2393" spans="1:17" ht="36" hidden="1" x14ac:dyDescent="0.2">
      <c r="A2393" s="505">
        <v>7238</v>
      </c>
      <c r="B2393" s="506">
        <v>45183</v>
      </c>
      <c r="C2393" s="507">
        <v>45170</v>
      </c>
      <c r="D2393" s="508" t="s">
        <v>264</v>
      </c>
      <c r="E2393" s="510" t="s">
        <v>293</v>
      </c>
      <c r="F2393" s="523">
        <v>150</v>
      </c>
      <c r="G2393" s="510" t="s">
        <v>8718</v>
      </c>
      <c r="H2393" s="510" t="s">
        <v>422</v>
      </c>
      <c r="I2393" s="510" t="s">
        <v>8719</v>
      </c>
      <c r="J2393" s="511" t="s">
        <v>951</v>
      </c>
      <c r="K2393" s="511" t="s">
        <v>1188</v>
      </c>
      <c r="L2393" s="511" t="s">
        <v>4137</v>
      </c>
      <c r="M2393" s="511">
        <v>394407998</v>
      </c>
      <c r="N2393" s="506">
        <v>45183</v>
      </c>
      <c r="O2393" s="512">
        <f t="shared" si="112"/>
        <v>9</v>
      </c>
      <c r="P2393" s="512">
        <f t="shared" si="113"/>
        <v>9</v>
      </c>
      <c r="Q2393" s="498" t="str">
        <f t="shared" si="114"/>
        <v>Gastos_Gerais</v>
      </c>
    </row>
    <row r="2394" spans="1:17" ht="36" hidden="1" x14ac:dyDescent="0.2">
      <c r="A2394" s="505">
        <v>7239</v>
      </c>
      <c r="B2394" s="506">
        <v>45183</v>
      </c>
      <c r="C2394" s="507">
        <v>45170</v>
      </c>
      <c r="D2394" s="508" t="s">
        <v>264</v>
      </c>
      <c r="E2394" s="510" t="s">
        <v>293</v>
      </c>
      <c r="F2394" s="523">
        <v>150</v>
      </c>
      <c r="G2394" s="510" t="s">
        <v>8720</v>
      </c>
      <c r="H2394" s="510" t="s">
        <v>422</v>
      </c>
      <c r="I2394" s="510" t="s">
        <v>8721</v>
      </c>
      <c r="J2394" s="511" t="s">
        <v>1077</v>
      </c>
      <c r="K2394" s="511" t="s">
        <v>1188</v>
      </c>
      <c r="L2394" s="511" t="s">
        <v>4137</v>
      </c>
      <c r="M2394" s="511">
        <v>394407998</v>
      </c>
      <c r="N2394" s="506">
        <v>45183</v>
      </c>
      <c r="O2394" s="512">
        <f t="shared" si="112"/>
        <v>9</v>
      </c>
      <c r="P2394" s="512">
        <f t="shared" si="113"/>
        <v>9</v>
      </c>
      <c r="Q2394" s="498" t="str">
        <f t="shared" si="114"/>
        <v>Gastos_Gerais</v>
      </c>
    </row>
    <row r="2395" spans="1:17" ht="36" hidden="1" x14ac:dyDescent="0.2">
      <c r="A2395" s="505">
        <v>7240</v>
      </c>
      <c r="B2395" s="506">
        <v>45183</v>
      </c>
      <c r="C2395" s="507">
        <v>45170</v>
      </c>
      <c r="D2395" s="508" t="s">
        <v>264</v>
      </c>
      <c r="E2395" s="510" t="s">
        <v>290</v>
      </c>
      <c r="F2395" s="523">
        <v>477.7</v>
      </c>
      <c r="G2395" s="510" t="s">
        <v>8722</v>
      </c>
      <c r="H2395" s="510" t="s">
        <v>303</v>
      </c>
      <c r="I2395" s="510" t="s">
        <v>8723</v>
      </c>
      <c r="J2395" s="511" t="s">
        <v>1228</v>
      </c>
      <c r="K2395" s="511" t="s">
        <v>1157</v>
      </c>
      <c r="L2395" s="511" t="s">
        <v>32</v>
      </c>
      <c r="M2395" s="511">
        <v>20233419</v>
      </c>
      <c r="N2395" s="506">
        <v>45175</v>
      </c>
      <c r="O2395" s="512">
        <f t="shared" si="112"/>
        <v>9</v>
      </c>
      <c r="P2395" s="512">
        <f t="shared" si="113"/>
        <v>9</v>
      </c>
      <c r="Q2395" s="498" t="str">
        <f t="shared" si="114"/>
        <v>Gastos_Gerais</v>
      </c>
    </row>
    <row r="2396" spans="1:17" ht="24" hidden="1" x14ac:dyDescent="0.2">
      <c r="A2396" s="505">
        <v>7241</v>
      </c>
      <c r="B2396" s="506">
        <v>45183</v>
      </c>
      <c r="C2396" s="507">
        <v>45170</v>
      </c>
      <c r="D2396" s="508" t="s">
        <v>264</v>
      </c>
      <c r="E2396" s="510" t="s">
        <v>402</v>
      </c>
      <c r="F2396" s="523">
        <v>39.99</v>
      </c>
      <c r="G2396" s="510" t="s">
        <v>1487</v>
      </c>
      <c r="H2396" s="510" t="s">
        <v>416</v>
      </c>
      <c r="I2396" s="510" t="s">
        <v>2639</v>
      </c>
      <c r="J2396" s="511" t="s">
        <v>1686</v>
      </c>
      <c r="K2396" s="511" t="s">
        <v>1157</v>
      </c>
      <c r="L2396" s="511" t="s">
        <v>32</v>
      </c>
      <c r="M2396" s="511">
        <v>1705</v>
      </c>
      <c r="N2396" s="506">
        <v>45175</v>
      </c>
      <c r="O2396" s="512">
        <f t="shared" si="112"/>
        <v>9</v>
      </c>
      <c r="P2396" s="512">
        <f t="shared" si="113"/>
        <v>9</v>
      </c>
      <c r="Q2396" s="498" t="str">
        <f t="shared" si="114"/>
        <v>Gastos_Gerais</v>
      </c>
    </row>
    <row r="2397" spans="1:17" ht="24" hidden="1" x14ac:dyDescent="0.2">
      <c r="A2397" s="505">
        <v>7242</v>
      </c>
      <c r="B2397" s="506">
        <v>45183</v>
      </c>
      <c r="C2397" s="507">
        <v>45170</v>
      </c>
      <c r="D2397" s="508" t="s">
        <v>264</v>
      </c>
      <c r="E2397" s="510" t="s">
        <v>402</v>
      </c>
      <c r="F2397" s="523">
        <v>22.93</v>
      </c>
      <c r="G2397" s="510" t="s">
        <v>1487</v>
      </c>
      <c r="H2397" s="510" t="s">
        <v>418</v>
      </c>
      <c r="I2397" s="510" t="s">
        <v>7101</v>
      </c>
      <c r="J2397" s="511" t="s">
        <v>2402</v>
      </c>
      <c r="K2397" s="511" t="s">
        <v>1157</v>
      </c>
      <c r="L2397" s="511" t="s">
        <v>32</v>
      </c>
      <c r="M2397" s="511">
        <v>12121</v>
      </c>
      <c r="N2397" s="506">
        <v>45180</v>
      </c>
      <c r="O2397" s="512">
        <f t="shared" si="112"/>
        <v>9</v>
      </c>
      <c r="P2397" s="512">
        <f t="shared" si="113"/>
        <v>9</v>
      </c>
      <c r="Q2397" s="498" t="str">
        <f t="shared" si="114"/>
        <v>Gastos_Gerais</v>
      </c>
    </row>
    <row r="2398" spans="1:17" ht="24" hidden="1" x14ac:dyDescent="0.2">
      <c r="A2398" s="505">
        <v>7243</v>
      </c>
      <c r="B2398" s="506">
        <v>45183</v>
      </c>
      <c r="C2398" s="507">
        <v>45170</v>
      </c>
      <c r="D2398" s="508" t="s">
        <v>264</v>
      </c>
      <c r="E2398" s="510" t="s">
        <v>402</v>
      </c>
      <c r="F2398" s="523">
        <v>241.31</v>
      </c>
      <c r="G2398" s="510" t="s">
        <v>1487</v>
      </c>
      <c r="H2398" s="510" t="s">
        <v>418</v>
      </c>
      <c r="I2398" s="510" t="s">
        <v>7101</v>
      </c>
      <c r="J2398" s="511" t="s">
        <v>2402</v>
      </c>
      <c r="K2398" s="511" t="s">
        <v>1157</v>
      </c>
      <c r="L2398" s="511" t="s">
        <v>32</v>
      </c>
      <c r="M2398" s="511">
        <v>12122</v>
      </c>
      <c r="N2398" s="506">
        <v>45180</v>
      </c>
      <c r="O2398" s="512">
        <f t="shared" si="112"/>
        <v>9</v>
      </c>
      <c r="P2398" s="512">
        <f t="shared" si="113"/>
        <v>9</v>
      </c>
      <c r="Q2398" s="498" t="str">
        <f t="shared" si="114"/>
        <v>Gastos_Gerais</v>
      </c>
    </row>
    <row r="2399" spans="1:17" ht="24" hidden="1" x14ac:dyDescent="0.2">
      <c r="A2399" s="505">
        <v>7244</v>
      </c>
      <c r="B2399" s="506">
        <v>45183</v>
      </c>
      <c r="C2399" s="507">
        <v>45170</v>
      </c>
      <c r="D2399" s="508" t="s">
        <v>264</v>
      </c>
      <c r="E2399" s="510" t="s">
        <v>90</v>
      </c>
      <c r="F2399" s="523">
        <v>720</v>
      </c>
      <c r="G2399" s="510" t="s">
        <v>1675</v>
      </c>
      <c r="H2399" s="510" t="s">
        <v>1032</v>
      </c>
      <c r="I2399" s="510" t="s">
        <v>1676</v>
      </c>
      <c r="J2399" s="511" t="s">
        <v>1677</v>
      </c>
      <c r="K2399" s="511" t="s">
        <v>1157</v>
      </c>
      <c r="L2399" s="511" t="s">
        <v>1158</v>
      </c>
      <c r="M2399" s="511">
        <v>1294</v>
      </c>
      <c r="N2399" s="506">
        <v>45183</v>
      </c>
      <c r="O2399" s="512">
        <f t="shared" si="112"/>
        <v>9</v>
      </c>
      <c r="P2399" s="512">
        <f t="shared" si="113"/>
        <v>9</v>
      </c>
      <c r="Q2399" s="498" t="str">
        <f t="shared" si="114"/>
        <v>Gastos_Gerais</v>
      </c>
    </row>
    <row r="2400" spans="1:17" ht="24" hidden="1" x14ac:dyDescent="0.2">
      <c r="A2400" s="505">
        <v>7245</v>
      </c>
      <c r="B2400" s="506">
        <v>45183</v>
      </c>
      <c r="C2400" s="507">
        <v>45170</v>
      </c>
      <c r="D2400" s="508" t="s">
        <v>264</v>
      </c>
      <c r="E2400" s="510" t="s">
        <v>290</v>
      </c>
      <c r="F2400" s="523">
        <v>92.4</v>
      </c>
      <c r="G2400" s="510" t="s">
        <v>8724</v>
      </c>
      <c r="H2400" s="510" t="s">
        <v>303</v>
      </c>
      <c r="I2400" s="510" t="s">
        <v>4473</v>
      </c>
      <c r="J2400" s="511" t="s">
        <v>4474</v>
      </c>
      <c r="K2400" s="511" t="s">
        <v>1157</v>
      </c>
      <c r="L2400" s="511" t="s">
        <v>32</v>
      </c>
      <c r="M2400" s="511">
        <v>5102</v>
      </c>
      <c r="N2400" s="506">
        <v>45173</v>
      </c>
      <c r="O2400" s="512">
        <f t="shared" si="112"/>
        <v>9</v>
      </c>
      <c r="P2400" s="512">
        <f t="shared" si="113"/>
        <v>9</v>
      </c>
      <c r="Q2400" s="498" t="str">
        <f t="shared" si="114"/>
        <v>Gastos_Gerais</v>
      </c>
    </row>
    <row r="2401" spans="1:17" ht="36" hidden="1" x14ac:dyDescent="0.2">
      <c r="A2401" s="505">
        <v>7246</v>
      </c>
      <c r="B2401" s="506">
        <v>45183</v>
      </c>
      <c r="C2401" s="507">
        <v>45139</v>
      </c>
      <c r="D2401" s="508" t="s">
        <v>264</v>
      </c>
      <c r="E2401" s="510" t="s">
        <v>293</v>
      </c>
      <c r="F2401" s="523">
        <v>531.48</v>
      </c>
      <c r="G2401" s="510" t="s">
        <v>8725</v>
      </c>
      <c r="H2401" s="510" t="s">
        <v>416</v>
      </c>
      <c r="I2401" s="510" t="s">
        <v>1172</v>
      </c>
      <c r="J2401" s="511" t="s">
        <v>1173</v>
      </c>
      <c r="K2401" s="511" t="s">
        <v>1157</v>
      </c>
      <c r="L2401" s="511" t="s">
        <v>32</v>
      </c>
      <c r="M2401" s="511">
        <v>20232765</v>
      </c>
      <c r="N2401" s="506">
        <v>45169</v>
      </c>
      <c r="O2401" s="512">
        <f t="shared" si="112"/>
        <v>9</v>
      </c>
      <c r="P2401" s="512">
        <f t="shared" si="113"/>
        <v>8</v>
      </c>
      <c r="Q2401" s="498" t="str">
        <f t="shared" si="114"/>
        <v>Gastos_Gerais</v>
      </c>
    </row>
    <row r="2402" spans="1:17" ht="36" hidden="1" x14ac:dyDescent="0.2">
      <c r="A2402" s="505">
        <v>7247</v>
      </c>
      <c r="B2402" s="506">
        <v>45183</v>
      </c>
      <c r="C2402" s="507">
        <v>45139</v>
      </c>
      <c r="D2402" s="508" t="s">
        <v>264</v>
      </c>
      <c r="E2402" s="510" t="s">
        <v>293</v>
      </c>
      <c r="F2402" s="523">
        <v>531.48</v>
      </c>
      <c r="G2402" s="510" t="s">
        <v>8726</v>
      </c>
      <c r="H2402" s="510" t="s">
        <v>417</v>
      </c>
      <c r="I2402" s="510" t="s">
        <v>1172</v>
      </c>
      <c r="J2402" s="511" t="s">
        <v>1173</v>
      </c>
      <c r="K2402" s="511" t="s">
        <v>1157</v>
      </c>
      <c r="L2402" s="511" t="s">
        <v>32</v>
      </c>
      <c r="M2402" s="511">
        <v>20232764</v>
      </c>
      <c r="N2402" s="506">
        <v>45169</v>
      </c>
      <c r="O2402" s="512">
        <f t="shared" si="112"/>
        <v>9</v>
      </c>
      <c r="P2402" s="512">
        <f t="shared" si="113"/>
        <v>8</v>
      </c>
      <c r="Q2402" s="498" t="str">
        <f t="shared" si="114"/>
        <v>Gastos_Gerais</v>
      </c>
    </row>
    <row r="2403" spans="1:17" hidden="1" x14ac:dyDescent="0.2">
      <c r="A2403" s="505">
        <v>7248</v>
      </c>
      <c r="B2403" s="506">
        <v>45183</v>
      </c>
      <c r="C2403" s="507">
        <v>45139</v>
      </c>
      <c r="D2403" s="508" t="s">
        <v>264</v>
      </c>
      <c r="E2403" s="510" t="s">
        <v>60</v>
      </c>
      <c r="F2403" s="523">
        <v>77859.7</v>
      </c>
      <c r="G2403" s="510" t="s">
        <v>8727</v>
      </c>
      <c r="H2403" s="510" t="s">
        <v>1032</v>
      </c>
      <c r="I2403" s="510" t="s">
        <v>1419</v>
      </c>
      <c r="J2403" s="511" t="s">
        <v>1420</v>
      </c>
      <c r="K2403" s="511" t="s">
        <v>1157</v>
      </c>
      <c r="L2403" s="511" t="s">
        <v>32</v>
      </c>
      <c r="M2403" s="511">
        <v>276</v>
      </c>
      <c r="N2403" s="506">
        <v>45175</v>
      </c>
      <c r="O2403" s="512">
        <f t="shared" si="112"/>
        <v>9</v>
      </c>
      <c r="P2403" s="512">
        <f t="shared" si="113"/>
        <v>8</v>
      </c>
      <c r="Q2403" s="498" t="str">
        <f t="shared" si="114"/>
        <v>Gastos_Gerais</v>
      </c>
    </row>
    <row r="2404" spans="1:17" ht="48" hidden="1" x14ac:dyDescent="0.2">
      <c r="A2404" s="505">
        <v>7249</v>
      </c>
      <c r="B2404" s="506">
        <v>45183</v>
      </c>
      <c r="C2404" s="507">
        <v>45170</v>
      </c>
      <c r="D2404" s="508" t="s">
        <v>264</v>
      </c>
      <c r="E2404" s="510" t="s">
        <v>402</v>
      </c>
      <c r="F2404" s="523">
        <v>269</v>
      </c>
      <c r="G2404" s="510" t="s">
        <v>8728</v>
      </c>
      <c r="H2404" s="510" t="s">
        <v>419</v>
      </c>
      <c r="I2404" s="510" t="s">
        <v>8729</v>
      </c>
      <c r="J2404" s="511" t="s">
        <v>8730</v>
      </c>
      <c r="K2404" s="511" t="s">
        <v>1157</v>
      </c>
      <c r="L2404" s="511" t="s">
        <v>32</v>
      </c>
      <c r="M2404" s="511">
        <v>2809</v>
      </c>
      <c r="N2404" s="506">
        <v>45175</v>
      </c>
      <c r="O2404" s="512">
        <f t="shared" si="112"/>
        <v>9</v>
      </c>
      <c r="P2404" s="512">
        <f t="shared" si="113"/>
        <v>9</v>
      </c>
      <c r="Q2404" s="498" t="str">
        <f t="shared" si="114"/>
        <v>Gastos_Gerais</v>
      </c>
    </row>
    <row r="2405" spans="1:17" hidden="1" x14ac:dyDescent="0.2">
      <c r="A2405" s="505">
        <v>7250</v>
      </c>
      <c r="B2405" s="506">
        <v>45184</v>
      </c>
      <c r="C2405" s="507">
        <v>45170</v>
      </c>
      <c r="D2405" s="508" t="s">
        <v>264</v>
      </c>
      <c r="E2405" s="510" t="s">
        <v>138</v>
      </c>
      <c r="F2405" s="523">
        <v>1900.56</v>
      </c>
      <c r="G2405" s="510" t="s">
        <v>138</v>
      </c>
      <c r="H2405" s="510" t="s">
        <v>422</v>
      </c>
      <c r="I2405" s="510" t="s">
        <v>7710</v>
      </c>
      <c r="J2405" s="511" t="s">
        <v>1222</v>
      </c>
      <c r="K2405" s="511" t="s">
        <v>1157</v>
      </c>
      <c r="L2405" s="511" t="s">
        <v>32</v>
      </c>
      <c r="M2405" s="511">
        <v>417</v>
      </c>
      <c r="N2405" s="506">
        <v>45180</v>
      </c>
      <c r="O2405" s="512">
        <f t="shared" si="112"/>
        <v>9</v>
      </c>
      <c r="P2405" s="512">
        <f t="shared" si="113"/>
        <v>9</v>
      </c>
      <c r="Q2405" s="498" t="str">
        <f t="shared" si="114"/>
        <v>Gastos_Gerais</v>
      </c>
    </row>
    <row r="2406" spans="1:17" ht="24" hidden="1" x14ac:dyDescent="0.2">
      <c r="A2406" s="505">
        <v>7251</v>
      </c>
      <c r="B2406" s="506">
        <v>45184</v>
      </c>
      <c r="C2406" s="507">
        <v>45170</v>
      </c>
      <c r="D2406" s="508" t="s">
        <v>264</v>
      </c>
      <c r="E2406" s="510" t="s">
        <v>0</v>
      </c>
      <c r="F2406" s="523">
        <v>777.28</v>
      </c>
      <c r="G2406" s="510" t="s">
        <v>6668</v>
      </c>
      <c r="H2406" s="510" t="s">
        <v>417</v>
      </c>
      <c r="I2406" s="510" t="s">
        <v>1570</v>
      </c>
      <c r="J2406" s="511" t="s">
        <v>1571</v>
      </c>
      <c r="K2406" s="511" t="s">
        <v>1157</v>
      </c>
      <c r="L2406" s="511" t="s">
        <v>32</v>
      </c>
      <c r="M2406" s="511">
        <v>38843</v>
      </c>
      <c r="N2406" s="506" t="s">
        <v>8731</v>
      </c>
      <c r="O2406" s="512">
        <f t="shared" si="112"/>
        <v>9</v>
      </c>
      <c r="P2406" s="512">
        <f t="shared" si="113"/>
        <v>9</v>
      </c>
      <c r="Q2406" s="498" t="str">
        <f t="shared" si="114"/>
        <v>Gastos_Gerais</v>
      </c>
    </row>
    <row r="2407" spans="1:17" ht="24" hidden="1" x14ac:dyDescent="0.2">
      <c r="A2407" s="505">
        <v>7252</v>
      </c>
      <c r="B2407" s="506">
        <v>45184</v>
      </c>
      <c r="C2407" s="507">
        <v>45139</v>
      </c>
      <c r="D2407" s="508" t="s">
        <v>264</v>
      </c>
      <c r="E2407" s="510" t="s">
        <v>82</v>
      </c>
      <c r="F2407" s="523">
        <v>8770.6</v>
      </c>
      <c r="G2407" s="510" t="s">
        <v>1154</v>
      </c>
      <c r="H2407" s="510" t="s">
        <v>423</v>
      </c>
      <c r="I2407" s="510" t="s">
        <v>1682</v>
      </c>
      <c r="J2407" s="511" t="s">
        <v>1156</v>
      </c>
      <c r="K2407" s="511" t="s">
        <v>1157</v>
      </c>
      <c r="L2407" s="511" t="s">
        <v>1158</v>
      </c>
      <c r="M2407" s="511" t="s">
        <v>8732</v>
      </c>
      <c r="N2407" s="506">
        <v>45184</v>
      </c>
      <c r="O2407" s="512">
        <f t="shared" si="112"/>
        <v>9</v>
      </c>
      <c r="P2407" s="512">
        <f t="shared" si="113"/>
        <v>8</v>
      </c>
      <c r="Q2407" s="498" t="str">
        <f t="shared" si="114"/>
        <v>Gastos_Gerais</v>
      </c>
    </row>
    <row r="2408" spans="1:17" ht="24" hidden="1" x14ac:dyDescent="0.2">
      <c r="A2408" s="505">
        <v>7253</v>
      </c>
      <c r="B2408" s="506">
        <v>45184</v>
      </c>
      <c r="C2408" s="507">
        <v>45139</v>
      </c>
      <c r="D2408" s="508" t="s">
        <v>264</v>
      </c>
      <c r="E2408" s="510" t="s">
        <v>177</v>
      </c>
      <c r="F2408" s="523">
        <v>665.35</v>
      </c>
      <c r="G2408" s="510" t="s">
        <v>1729</v>
      </c>
      <c r="H2408" s="510" t="s">
        <v>420</v>
      </c>
      <c r="I2408" s="510" t="s">
        <v>4051</v>
      </c>
      <c r="J2408" s="511" t="s">
        <v>4456</v>
      </c>
      <c r="K2408" s="511" t="s">
        <v>1157</v>
      </c>
      <c r="L2408" s="511" t="s">
        <v>1158</v>
      </c>
      <c r="M2408" s="511">
        <v>479158975</v>
      </c>
      <c r="N2408" s="506">
        <v>45184</v>
      </c>
      <c r="O2408" s="512">
        <f t="shared" si="112"/>
        <v>9</v>
      </c>
      <c r="P2408" s="512">
        <f t="shared" si="113"/>
        <v>8</v>
      </c>
      <c r="Q2408" s="498" t="str">
        <f t="shared" si="114"/>
        <v>Gastos_Gerais</v>
      </c>
    </row>
    <row r="2409" spans="1:17" ht="24" hidden="1" x14ac:dyDescent="0.2">
      <c r="A2409" s="505">
        <v>7254</v>
      </c>
      <c r="B2409" s="506">
        <v>45184</v>
      </c>
      <c r="C2409" s="507">
        <v>45139</v>
      </c>
      <c r="D2409" s="508" t="s">
        <v>264</v>
      </c>
      <c r="E2409" s="510" t="s">
        <v>177</v>
      </c>
      <c r="F2409" s="523">
        <v>931.98</v>
      </c>
      <c r="G2409" s="510" t="s">
        <v>1729</v>
      </c>
      <c r="H2409" s="510" t="s">
        <v>422</v>
      </c>
      <c r="I2409" s="510" t="s">
        <v>4051</v>
      </c>
      <c r="J2409" s="511" t="s">
        <v>4456</v>
      </c>
      <c r="K2409" s="511" t="s">
        <v>1157</v>
      </c>
      <c r="L2409" s="511" t="s">
        <v>1158</v>
      </c>
      <c r="M2409" s="511">
        <v>434909449</v>
      </c>
      <c r="N2409" s="506">
        <v>45184</v>
      </c>
      <c r="O2409" s="512">
        <f t="shared" si="112"/>
        <v>9</v>
      </c>
      <c r="P2409" s="512">
        <f t="shared" si="113"/>
        <v>8</v>
      </c>
      <c r="Q2409" s="498" t="str">
        <f t="shared" si="114"/>
        <v>Gastos_Gerais</v>
      </c>
    </row>
    <row r="2410" spans="1:17" ht="24" hidden="1" x14ac:dyDescent="0.2">
      <c r="A2410" s="505">
        <v>7255</v>
      </c>
      <c r="B2410" s="506">
        <v>45184</v>
      </c>
      <c r="C2410" s="507">
        <v>45139</v>
      </c>
      <c r="D2410" s="508" t="s">
        <v>264</v>
      </c>
      <c r="E2410" s="510" t="s">
        <v>177</v>
      </c>
      <c r="F2410" s="523">
        <v>1144.71</v>
      </c>
      <c r="G2410" s="510" t="s">
        <v>1729</v>
      </c>
      <c r="H2410" s="510" t="s">
        <v>302</v>
      </c>
      <c r="I2410" s="510" t="s">
        <v>4051</v>
      </c>
      <c r="J2410" s="511" t="s">
        <v>4456</v>
      </c>
      <c r="K2410" s="511" t="s">
        <v>1157</v>
      </c>
      <c r="L2410" s="511" t="s">
        <v>1158</v>
      </c>
      <c r="M2410" s="511">
        <v>434753221</v>
      </c>
      <c r="N2410" s="506">
        <v>45184</v>
      </c>
      <c r="O2410" s="512">
        <f t="shared" si="112"/>
        <v>9</v>
      </c>
      <c r="P2410" s="512">
        <f t="shared" si="113"/>
        <v>8</v>
      </c>
      <c r="Q2410" s="498" t="str">
        <f t="shared" si="114"/>
        <v>Gastos_Gerais</v>
      </c>
    </row>
    <row r="2411" spans="1:17" hidden="1" x14ac:dyDescent="0.2">
      <c r="A2411" s="505">
        <v>7256</v>
      </c>
      <c r="B2411" s="506">
        <v>45184</v>
      </c>
      <c r="C2411" s="507">
        <v>45139</v>
      </c>
      <c r="D2411" s="508" t="s">
        <v>264</v>
      </c>
      <c r="E2411" s="510" t="s">
        <v>160</v>
      </c>
      <c r="F2411" s="523">
        <v>476.03</v>
      </c>
      <c r="G2411" s="510" t="s">
        <v>160</v>
      </c>
      <c r="H2411" s="510" t="s">
        <v>420</v>
      </c>
      <c r="I2411" s="510" t="s">
        <v>4051</v>
      </c>
      <c r="J2411" s="511" t="s">
        <v>4456</v>
      </c>
      <c r="K2411" s="511" t="s">
        <v>1157</v>
      </c>
      <c r="L2411" s="511" t="s">
        <v>1158</v>
      </c>
      <c r="M2411" s="511">
        <v>43499376</v>
      </c>
      <c r="N2411" s="506">
        <v>45184</v>
      </c>
      <c r="O2411" s="512">
        <f t="shared" si="112"/>
        <v>9</v>
      </c>
      <c r="P2411" s="512">
        <f t="shared" si="113"/>
        <v>8</v>
      </c>
      <c r="Q2411" s="498" t="str">
        <f t="shared" si="114"/>
        <v>Gastos_Gerais</v>
      </c>
    </row>
    <row r="2412" spans="1:17" hidden="1" x14ac:dyDescent="0.2">
      <c r="A2412" s="505">
        <v>7257</v>
      </c>
      <c r="B2412" s="506">
        <v>45184</v>
      </c>
      <c r="C2412" s="507">
        <v>45139</v>
      </c>
      <c r="D2412" s="508" t="s">
        <v>264</v>
      </c>
      <c r="E2412" s="510" t="s">
        <v>160</v>
      </c>
      <c r="F2412" s="523">
        <v>420.37</v>
      </c>
      <c r="G2412" s="510" t="s">
        <v>160</v>
      </c>
      <c r="H2412" s="510" t="s">
        <v>422</v>
      </c>
      <c r="I2412" s="510" t="s">
        <v>4051</v>
      </c>
      <c r="J2412" s="511" t="s">
        <v>4456</v>
      </c>
      <c r="K2412" s="511" t="s">
        <v>1157</v>
      </c>
      <c r="L2412" s="511" t="s">
        <v>1158</v>
      </c>
      <c r="M2412" s="511">
        <v>434840771</v>
      </c>
      <c r="N2412" s="506">
        <v>45184</v>
      </c>
      <c r="O2412" s="512">
        <f t="shared" si="112"/>
        <v>9</v>
      </c>
      <c r="P2412" s="512">
        <f t="shared" si="113"/>
        <v>8</v>
      </c>
      <c r="Q2412" s="498" t="str">
        <f t="shared" si="114"/>
        <v>Gastos_Gerais</v>
      </c>
    </row>
    <row r="2413" spans="1:17" ht="36" hidden="1" x14ac:dyDescent="0.2">
      <c r="A2413" s="505">
        <v>7258</v>
      </c>
      <c r="B2413" s="506">
        <v>45184</v>
      </c>
      <c r="C2413" s="507">
        <v>45170</v>
      </c>
      <c r="D2413" s="508" t="s">
        <v>264</v>
      </c>
      <c r="E2413" s="510" t="s">
        <v>402</v>
      </c>
      <c r="F2413" s="523">
        <v>185.7</v>
      </c>
      <c r="G2413" s="510" t="s">
        <v>8733</v>
      </c>
      <c r="H2413" s="510" t="s">
        <v>421</v>
      </c>
      <c r="I2413" s="510" t="s">
        <v>8734</v>
      </c>
      <c r="J2413" s="511" t="s">
        <v>3730</v>
      </c>
      <c r="K2413" s="511" t="s">
        <v>1157</v>
      </c>
      <c r="L2413" s="511" t="s">
        <v>32</v>
      </c>
      <c r="M2413" s="511">
        <v>714</v>
      </c>
      <c r="N2413" s="506">
        <v>45184</v>
      </c>
      <c r="O2413" s="512">
        <f t="shared" si="112"/>
        <v>9</v>
      </c>
      <c r="P2413" s="512">
        <f t="shared" si="113"/>
        <v>9</v>
      </c>
      <c r="Q2413" s="498" t="str">
        <f t="shared" si="114"/>
        <v>Gastos_Gerais</v>
      </c>
    </row>
    <row r="2414" spans="1:17" ht="24" hidden="1" x14ac:dyDescent="0.2">
      <c r="A2414" s="505">
        <v>7259</v>
      </c>
      <c r="B2414" s="506">
        <v>45184</v>
      </c>
      <c r="C2414" s="507">
        <v>45170</v>
      </c>
      <c r="D2414" s="508" t="s">
        <v>264</v>
      </c>
      <c r="E2414" s="510" t="s">
        <v>290</v>
      </c>
      <c r="F2414" s="523">
        <v>390.1</v>
      </c>
      <c r="G2414" s="510" t="s">
        <v>8735</v>
      </c>
      <c r="H2414" s="510" t="s">
        <v>1032</v>
      </c>
      <c r="I2414" s="510" t="s">
        <v>8736</v>
      </c>
      <c r="J2414" s="511" t="s">
        <v>8737</v>
      </c>
      <c r="K2414" s="511" t="s">
        <v>1157</v>
      </c>
      <c r="L2414" s="511" t="s">
        <v>32</v>
      </c>
      <c r="M2414" s="511">
        <v>3</v>
      </c>
      <c r="N2414" s="506">
        <v>45183</v>
      </c>
      <c r="O2414" s="512">
        <f t="shared" si="112"/>
        <v>9</v>
      </c>
      <c r="P2414" s="512">
        <f t="shared" si="113"/>
        <v>9</v>
      </c>
      <c r="Q2414" s="498" t="str">
        <f t="shared" si="114"/>
        <v>Gastos_Gerais</v>
      </c>
    </row>
    <row r="2415" spans="1:17" ht="24" hidden="1" x14ac:dyDescent="0.2">
      <c r="A2415" s="505">
        <v>7260</v>
      </c>
      <c r="B2415" s="506">
        <v>45184</v>
      </c>
      <c r="C2415" s="507">
        <v>45170</v>
      </c>
      <c r="D2415" s="508" t="s">
        <v>264</v>
      </c>
      <c r="E2415" s="510" t="s">
        <v>402</v>
      </c>
      <c r="F2415" s="523">
        <v>80</v>
      </c>
      <c r="G2415" s="510" t="s">
        <v>1487</v>
      </c>
      <c r="H2415" s="510" t="s">
        <v>414</v>
      </c>
      <c r="I2415" s="510" t="s">
        <v>6968</v>
      </c>
      <c r="J2415" s="511" t="s">
        <v>1489</v>
      </c>
      <c r="K2415" s="511" t="s">
        <v>1157</v>
      </c>
      <c r="L2415" s="511" t="s">
        <v>32</v>
      </c>
      <c r="M2415" s="511">
        <v>1064</v>
      </c>
      <c r="N2415" s="506">
        <v>45170</v>
      </c>
      <c r="O2415" s="512">
        <f t="shared" si="112"/>
        <v>9</v>
      </c>
      <c r="P2415" s="512">
        <f t="shared" si="113"/>
        <v>9</v>
      </c>
      <c r="Q2415" s="498" t="str">
        <f t="shared" si="114"/>
        <v>Gastos_Gerais</v>
      </c>
    </row>
    <row r="2416" spans="1:17" ht="24" hidden="1" x14ac:dyDescent="0.2">
      <c r="A2416" s="505">
        <v>7261</v>
      </c>
      <c r="B2416" s="506">
        <v>45184</v>
      </c>
      <c r="C2416" s="507">
        <v>45170</v>
      </c>
      <c r="D2416" s="508" t="s">
        <v>264</v>
      </c>
      <c r="E2416" s="510" t="s">
        <v>402</v>
      </c>
      <c r="F2416" s="523">
        <v>9.9</v>
      </c>
      <c r="G2416" s="510" t="s">
        <v>1487</v>
      </c>
      <c r="H2416" s="510" t="s">
        <v>419</v>
      </c>
      <c r="I2416" s="510" t="s">
        <v>6968</v>
      </c>
      <c r="J2416" s="511" t="s">
        <v>1489</v>
      </c>
      <c r="K2416" s="511" t="s">
        <v>1157</v>
      </c>
      <c r="L2416" s="511" t="s">
        <v>32</v>
      </c>
      <c r="M2416" s="511">
        <v>1065</v>
      </c>
      <c r="N2416" s="506">
        <v>45170</v>
      </c>
      <c r="O2416" s="512">
        <f t="shared" si="112"/>
        <v>9</v>
      </c>
      <c r="P2416" s="512">
        <f t="shared" si="113"/>
        <v>9</v>
      </c>
      <c r="Q2416" s="498" t="str">
        <f t="shared" si="114"/>
        <v>Gastos_Gerais</v>
      </c>
    </row>
    <row r="2417" spans="1:17" ht="24" hidden="1" x14ac:dyDescent="0.2">
      <c r="A2417" s="505">
        <v>7262</v>
      </c>
      <c r="B2417" s="506">
        <v>45184</v>
      </c>
      <c r="C2417" s="507">
        <v>45170</v>
      </c>
      <c r="D2417" s="508" t="s">
        <v>264</v>
      </c>
      <c r="E2417" s="510" t="s">
        <v>402</v>
      </c>
      <c r="F2417" s="523">
        <v>127.2</v>
      </c>
      <c r="G2417" s="510" t="s">
        <v>1487</v>
      </c>
      <c r="H2417" s="510" t="s">
        <v>493</v>
      </c>
      <c r="I2417" s="510" t="s">
        <v>6968</v>
      </c>
      <c r="J2417" s="511" t="s">
        <v>1489</v>
      </c>
      <c r="K2417" s="511" t="s">
        <v>1157</v>
      </c>
      <c r="L2417" s="511" t="s">
        <v>32</v>
      </c>
      <c r="M2417" s="511">
        <v>1063</v>
      </c>
      <c r="N2417" s="506">
        <v>45170</v>
      </c>
      <c r="O2417" s="512">
        <f t="shared" si="112"/>
        <v>9</v>
      </c>
      <c r="P2417" s="512">
        <f t="shared" si="113"/>
        <v>9</v>
      </c>
      <c r="Q2417" s="498" t="str">
        <f t="shared" si="114"/>
        <v>Gastos_Gerais</v>
      </c>
    </row>
    <row r="2418" spans="1:17" ht="24" hidden="1" x14ac:dyDescent="0.2">
      <c r="A2418" s="505">
        <v>7263</v>
      </c>
      <c r="B2418" s="506">
        <v>45184</v>
      </c>
      <c r="C2418" s="507">
        <v>45170</v>
      </c>
      <c r="D2418" s="508" t="s">
        <v>264</v>
      </c>
      <c r="E2418" s="510" t="s">
        <v>8738</v>
      </c>
      <c r="F2418" s="523">
        <v>777</v>
      </c>
      <c r="G2418" s="510" t="s">
        <v>8739</v>
      </c>
      <c r="H2418" s="510" t="s">
        <v>1032</v>
      </c>
      <c r="I2418" s="510" t="s">
        <v>4865</v>
      </c>
      <c r="J2418" s="511" t="s">
        <v>4866</v>
      </c>
      <c r="K2418" s="511" t="s">
        <v>1157</v>
      </c>
      <c r="L2418" s="511" t="s">
        <v>32</v>
      </c>
      <c r="M2418" s="511">
        <v>2307</v>
      </c>
      <c r="N2418" s="506">
        <v>45183</v>
      </c>
      <c r="O2418" s="512">
        <f t="shared" si="112"/>
        <v>9</v>
      </c>
      <c r="P2418" s="512">
        <f t="shared" si="113"/>
        <v>9</v>
      </c>
      <c r="Q2418" s="498" t="str">
        <f t="shared" si="114"/>
        <v>Gastos_Gerais</v>
      </c>
    </row>
    <row r="2419" spans="1:17" ht="24" hidden="1" x14ac:dyDescent="0.2">
      <c r="A2419" s="505">
        <v>7264</v>
      </c>
      <c r="B2419" s="506">
        <v>45184</v>
      </c>
      <c r="C2419" s="507">
        <v>45170</v>
      </c>
      <c r="D2419" s="508" t="s">
        <v>264</v>
      </c>
      <c r="E2419" s="510" t="s">
        <v>293</v>
      </c>
      <c r="F2419" s="523">
        <v>12.8</v>
      </c>
      <c r="G2419" s="510" t="s">
        <v>8740</v>
      </c>
      <c r="H2419" s="510" t="s">
        <v>416</v>
      </c>
      <c r="I2419" s="510" t="s">
        <v>8131</v>
      </c>
      <c r="J2419" s="511" t="s">
        <v>8132</v>
      </c>
      <c r="K2419" s="511" t="s">
        <v>1188</v>
      </c>
      <c r="L2419" s="511" t="s">
        <v>4137</v>
      </c>
      <c r="M2419" s="511">
        <v>194579546</v>
      </c>
      <c r="N2419" s="506">
        <v>45184</v>
      </c>
      <c r="O2419" s="512">
        <f t="shared" si="112"/>
        <v>9</v>
      </c>
      <c r="P2419" s="512">
        <f t="shared" si="113"/>
        <v>9</v>
      </c>
      <c r="Q2419" s="498" t="str">
        <f t="shared" si="114"/>
        <v>Gastos_Gerais</v>
      </c>
    </row>
    <row r="2420" spans="1:17" ht="24" hidden="1" x14ac:dyDescent="0.2">
      <c r="A2420" s="505">
        <v>7265</v>
      </c>
      <c r="B2420" s="506">
        <v>45184</v>
      </c>
      <c r="C2420" s="507">
        <v>45170</v>
      </c>
      <c r="D2420" s="508" t="s">
        <v>264</v>
      </c>
      <c r="E2420" s="510" t="s">
        <v>293</v>
      </c>
      <c r="F2420" s="523">
        <v>75</v>
      </c>
      <c r="G2420" s="510" t="s">
        <v>8130</v>
      </c>
      <c r="H2420" s="510" t="s">
        <v>416</v>
      </c>
      <c r="I2420" s="510" t="s">
        <v>8131</v>
      </c>
      <c r="J2420" s="511" t="s">
        <v>8132</v>
      </c>
      <c r="K2420" s="511" t="s">
        <v>1188</v>
      </c>
      <c r="L2420" s="511" t="s">
        <v>4137</v>
      </c>
      <c r="M2420" s="511">
        <v>194579546</v>
      </c>
      <c r="N2420" s="506">
        <v>45184</v>
      </c>
      <c r="O2420" s="512">
        <f t="shared" si="112"/>
        <v>9</v>
      </c>
      <c r="P2420" s="512">
        <f t="shared" si="113"/>
        <v>9</v>
      </c>
      <c r="Q2420" s="498" t="str">
        <f t="shared" si="114"/>
        <v>Gastos_Gerais</v>
      </c>
    </row>
    <row r="2421" spans="1:17" ht="24" hidden="1" x14ac:dyDescent="0.2">
      <c r="A2421" s="505">
        <v>7266</v>
      </c>
      <c r="B2421" s="506">
        <v>45184</v>
      </c>
      <c r="C2421" s="507">
        <v>45170</v>
      </c>
      <c r="D2421" s="508" t="s">
        <v>264</v>
      </c>
      <c r="E2421" s="510" t="s">
        <v>293</v>
      </c>
      <c r="F2421" s="523">
        <v>75</v>
      </c>
      <c r="G2421" s="510" t="s">
        <v>8741</v>
      </c>
      <c r="H2421" s="510" t="s">
        <v>416</v>
      </c>
      <c r="I2421" s="510" t="s">
        <v>8742</v>
      </c>
      <c r="J2421" s="511" t="s">
        <v>909</v>
      </c>
      <c r="K2421" s="511" t="s">
        <v>1188</v>
      </c>
      <c r="L2421" s="511" t="s">
        <v>4137</v>
      </c>
      <c r="M2421" s="511">
        <v>194579546</v>
      </c>
      <c r="N2421" s="506">
        <v>45184</v>
      </c>
      <c r="O2421" s="512">
        <f t="shared" si="112"/>
        <v>9</v>
      </c>
      <c r="P2421" s="512">
        <f t="shared" si="113"/>
        <v>9</v>
      </c>
      <c r="Q2421" s="498" t="str">
        <f t="shared" si="114"/>
        <v>Gastos_Gerais</v>
      </c>
    </row>
    <row r="2422" spans="1:17" ht="24" hidden="1" x14ac:dyDescent="0.2">
      <c r="A2422" s="505">
        <v>7267</v>
      </c>
      <c r="B2422" s="506">
        <v>45184</v>
      </c>
      <c r="C2422" s="507">
        <v>45170</v>
      </c>
      <c r="D2422" s="508" t="s">
        <v>264</v>
      </c>
      <c r="E2422" s="510" t="s">
        <v>293</v>
      </c>
      <c r="F2422" s="523">
        <v>33.4</v>
      </c>
      <c r="G2422" s="510" t="s">
        <v>8743</v>
      </c>
      <c r="H2422" s="510" t="s">
        <v>422</v>
      </c>
      <c r="I2422" s="510" t="s">
        <v>5391</v>
      </c>
      <c r="J2422" s="511" t="s">
        <v>886</v>
      </c>
      <c r="K2422" s="511" t="s">
        <v>1188</v>
      </c>
      <c r="L2422" s="511" t="s">
        <v>4137</v>
      </c>
      <c r="M2422" s="511">
        <v>194579546</v>
      </c>
      <c r="N2422" s="506">
        <v>45184</v>
      </c>
      <c r="O2422" s="512">
        <f t="shared" si="112"/>
        <v>9</v>
      </c>
      <c r="P2422" s="512">
        <f t="shared" si="113"/>
        <v>9</v>
      </c>
      <c r="Q2422" s="498" t="str">
        <f t="shared" si="114"/>
        <v>Gastos_Gerais</v>
      </c>
    </row>
    <row r="2423" spans="1:17" ht="24" hidden="1" x14ac:dyDescent="0.2">
      <c r="A2423" s="505">
        <v>7268</v>
      </c>
      <c r="B2423" s="506">
        <v>45184</v>
      </c>
      <c r="C2423" s="507">
        <v>45170</v>
      </c>
      <c r="D2423" s="508" t="s">
        <v>264</v>
      </c>
      <c r="E2423" s="510" t="s">
        <v>293</v>
      </c>
      <c r="F2423" s="523">
        <v>75</v>
      </c>
      <c r="G2423" s="510" t="s">
        <v>8601</v>
      </c>
      <c r="H2423" s="510" t="s">
        <v>422</v>
      </c>
      <c r="I2423" s="510" t="s">
        <v>5356</v>
      </c>
      <c r="J2423" s="511" t="s">
        <v>8744</v>
      </c>
      <c r="K2423" s="511" t="s">
        <v>1188</v>
      </c>
      <c r="L2423" s="511" t="s">
        <v>4137</v>
      </c>
      <c r="M2423" s="511">
        <v>194579546</v>
      </c>
      <c r="N2423" s="506">
        <v>45184</v>
      </c>
      <c r="O2423" s="512">
        <f t="shared" si="112"/>
        <v>9</v>
      </c>
      <c r="P2423" s="512">
        <f t="shared" si="113"/>
        <v>9</v>
      </c>
      <c r="Q2423" s="498" t="str">
        <f t="shared" si="114"/>
        <v>Gastos_Gerais</v>
      </c>
    </row>
    <row r="2424" spans="1:17" ht="24" hidden="1" x14ac:dyDescent="0.2">
      <c r="A2424" s="505">
        <v>7269</v>
      </c>
      <c r="B2424" s="506">
        <v>45184</v>
      </c>
      <c r="C2424" s="507">
        <v>45170</v>
      </c>
      <c r="D2424" s="508" t="s">
        <v>264</v>
      </c>
      <c r="E2424" s="510" t="s">
        <v>293</v>
      </c>
      <c r="F2424" s="523">
        <v>75</v>
      </c>
      <c r="G2424" s="510" t="s">
        <v>8599</v>
      </c>
      <c r="H2424" s="510" t="s">
        <v>422</v>
      </c>
      <c r="I2424" s="510" t="s">
        <v>5391</v>
      </c>
      <c r="J2424" s="511" t="s">
        <v>886</v>
      </c>
      <c r="K2424" s="511" t="s">
        <v>1188</v>
      </c>
      <c r="L2424" s="511" t="s">
        <v>4137</v>
      </c>
      <c r="M2424" s="511">
        <v>194579546</v>
      </c>
      <c r="N2424" s="506">
        <v>45184</v>
      </c>
      <c r="O2424" s="512">
        <f t="shared" si="112"/>
        <v>9</v>
      </c>
      <c r="P2424" s="512">
        <f t="shared" si="113"/>
        <v>9</v>
      </c>
      <c r="Q2424" s="498" t="str">
        <f t="shared" si="114"/>
        <v>Gastos_Gerais</v>
      </c>
    </row>
    <row r="2425" spans="1:17" ht="24" hidden="1" x14ac:dyDescent="0.2">
      <c r="A2425" s="505">
        <v>7270</v>
      </c>
      <c r="B2425" s="506">
        <v>45184</v>
      </c>
      <c r="C2425" s="507">
        <v>45170</v>
      </c>
      <c r="D2425" s="508" t="s">
        <v>264</v>
      </c>
      <c r="E2425" s="510" t="s">
        <v>293</v>
      </c>
      <c r="F2425" s="523">
        <v>75</v>
      </c>
      <c r="G2425" s="510" t="s">
        <v>8602</v>
      </c>
      <c r="H2425" s="510" t="s">
        <v>422</v>
      </c>
      <c r="I2425" s="461" t="s">
        <v>8603</v>
      </c>
      <c r="J2425" s="511" t="s">
        <v>880</v>
      </c>
      <c r="K2425" s="511" t="s">
        <v>1188</v>
      </c>
      <c r="L2425" s="511" t="s">
        <v>4137</v>
      </c>
      <c r="M2425" s="511">
        <v>194579546</v>
      </c>
      <c r="N2425" s="506">
        <v>45184</v>
      </c>
      <c r="O2425" s="512">
        <f t="shared" si="112"/>
        <v>9</v>
      </c>
      <c r="P2425" s="512">
        <f t="shared" si="113"/>
        <v>9</v>
      </c>
      <c r="Q2425" s="498" t="str">
        <f t="shared" si="114"/>
        <v>Gastos_Gerais</v>
      </c>
    </row>
    <row r="2426" spans="1:17" ht="36" hidden="1" x14ac:dyDescent="0.2">
      <c r="A2426" s="505">
        <v>7271</v>
      </c>
      <c r="B2426" s="506">
        <v>45184</v>
      </c>
      <c r="C2426" s="507">
        <v>45170</v>
      </c>
      <c r="D2426" s="508" t="s">
        <v>264</v>
      </c>
      <c r="E2426" s="510" t="s">
        <v>293</v>
      </c>
      <c r="F2426" s="523">
        <v>150</v>
      </c>
      <c r="G2426" s="510" t="s">
        <v>8745</v>
      </c>
      <c r="H2426" s="510" t="s">
        <v>422</v>
      </c>
      <c r="I2426" s="510" t="s">
        <v>8746</v>
      </c>
      <c r="J2426" s="511" t="s">
        <v>1077</v>
      </c>
      <c r="K2426" s="511" t="s">
        <v>1188</v>
      </c>
      <c r="L2426" s="511" t="s">
        <v>4137</v>
      </c>
      <c r="M2426" s="511">
        <v>194579546</v>
      </c>
      <c r="N2426" s="506">
        <v>45184</v>
      </c>
      <c r="O2426" s="512">
        <f t="shared" si="112"/>
        <v>9</v>
      </c>
      <c r="P2426" s="512">
        <f t="shared" si="113"/>
        <v>9</v>
      </c>
      <c r="Q2426" s="498" t="str">
        <f t="shared" si="114"/>
        <v>Gastos_Gerais</v>
      </c>
    </row>
    <row r="2427" spans="1:17" ht="36" hidden="1" x14ac:dyDescent="0.2">
      <c r="A2427" s="505">
        <v>7272</v>
      </c>
      <c r="B2427" s="506">
        <v>45184</v>
      </c>
      <c r="C2427" s="507">
        <v>45170</v>
      </c>
      <c r="D2427" s="508" t="s">
        <v>264</v>
      </c>
      <c r="E2427" s="510" t="s">
        <v>293</v>
      </c>
      <c r="F2427" s="523">
        <v>150</v>
      </c>
      <c r="G2427" s="510" t="s">
        <v>8747</v>
      </c>
      <c r="H2427" s="510" t="s">
        <v>422</v>
      </c>
      <c r="I2427" s="461" t="s">
        <v>8603</v>
      </c>
      <c r="J2427" s="511" t="s">
        <v>880</v>
      </c>
      <c r="K2427" s="511" t="s">
        <v>1188</v>
      </c>
      <c r="L2427" s="511" t="s">
        <v>4137</v>
      </c>
      <c r="M2427" s="511">
        <v>194579546</v>
      </c>
      <c r="N2427" s="506">
        <v>45184</v>
      </c>
      <c r="O2427" s="512">
        <f t="shared" si="112"/>
        <v>9</v>
      </c>
      <c r="P2427" s="512">
        <f t="shared" si="113"/>
        <v>9</v>
      </c>
      <c r="Q2427" s="498" t="str">
        <f t="shared" si="114"/>
        <v>Gastos_Gerais</v>
      </c>
    </row>
    <row r="2428" spans="1:17" ht="36" hidden="1" x14ac:dyDescent="0.2">
      <c r="A2428" s="505">
        <v>7273</v>
      </c>
      <c r="B2428" s="506">
        <v>45184</v>
      </c>
      <c r="C2428" s="507">
        <v>45170</v>
      </c>
      <c r="D2428" s="508" t="s">
        <v>264</v>
      </c>
      <c r="E2428" s="510" t="s">
        <v>293</v>
      </c>
      <c r="F2428" s="523">
        <v>150</v>
      </c>
      <c r="G2428" s="510" t="s">
        <v>8748</v>
      </c>
      <c r="H2428" s="510" t="s">
        <v>422</v>
      </c>
      <c r="I2428" s="510" t="s">
        <v>8749</v>
      </c>
      <c r="J2428" s="511" t="s">
        <v>881</v>
      </c>
      <c r="K2428" s="511" t="s">
        <v>1188</v>
      </c>
      <c r="L2428" s="511" t="s">
        <v>4137</v>
      </c>
      <c r="M2428" s="511">
        <v>194579546</v>
      </c>
      <c r="N2428" s="506">
        <v>45184</v>
      </c>
      <c r="O2428" s="512">
        <f t="shared" si="112"/>
        <v>9</v>
      </c>
      <c r="P2428" s="512">
        <f t="shared" si="113"/>
        <v>9</v>
      </c>
      <c r="Q2428" s="498" t="str">
        <f t="shared" si="114"/>
        <v>Gastos_Gerais</v>
      </c>
    </row>
    <row r="2429" spans="1:17" ht="36" hidden="1" x14ac:dyDescent="0.2">
      <c r="A2429" s="505">
        <v>7274</v>
      </c>
      <c r="B2429" s="506">
        <v>45184</v>
      </c>
      <c r="C2429" s="507">
        <v>45170</v>
      </c>
      <c r="D2429" s="508" t="s">
        <v>264</v>
      </c>
      <c r="E2429" s="510" t="s">
        <v>293</v>
      </c>
      <c r="F2429" s="523">
        <v>150</v>
      </c>
      <c r="G2429" s="510" t="s">
        <v>8750</v>
      </c>
      <c r="H2429" s="510" t="s">
        <v>422</v>
      </c>
      <c r="I2429" s="510" t="s">
        <v>8751</v>
      </c>
      <c r="J2429" s="511" t="s">
        <v>981</v>
      </c>
      <c r="K2429" s="511" t="s">
        <v>1188</v>
      </c>
      <c r="L2429" s="511" t="s">
        <v>4137</v>
      </c>
      <c r="M2429" s="511">
        <v>194579546</v>
      </c>
      <c r="N2429" s="506">
        <v>45184</v>
      </c>
      <c r="O2429" s="512">
        <f t="shared" si="112"/>
        <v>9</v>
      </c>
      <c r="P2429" s="512">
        <f t="shared" si="113"/>
        <v>9</v>
      </c>
      <c r="Q2429" s="498" t="str">
        <f t="shared" si="114"/>
        <v>Gastos_Gerais</v>
      </c>
    </row>
    <row r="2430" spans="1:17" ht="36" hidden="1" x14ac:dyDescent="0.2">
      <c r="A2430" s="505">
        <v>7275</v>
      </c>
      <c r="B2430" s="506">
        <v>45184</v>
      </c>
      <c r="C2430" s="507">
        <v>45170</v>
      </c>
      <c r="D2430" s="508" t="s">
        <v>264</v>
      </c>
      <c r="E2430" s="510" t="s">
        <v>293</v>
      </c>
      <c r="F2430" s="523">
        <v>150</v>
      </c>
      <c r="G2430" s="510" t="s">
        <v>8752</v>
      </c>
      <c r="H2430" s="510" t="s">
        <v>422</v>
      </c>
      <c r="I2430" s="510" t="s">
        <v>3121</v>
      </c>
      <c r="J2430" s="511" t="s">
        <v>975</v>
      </c>
      <c r="K2430" s="511" t="s">
        <v>1188</v>
      </c>
      <c r="L2430" s="511" t="s">
        <v>4137</v>
      </c>
      <c r="M2430" s="511">
        <v>194579546</v>
      </c>
      <c r="N2430" s="506">
        <v>45184</v>
      </c>
      <c r="O2430" s="512">
        <f t="shared" si="112"/>
        <v>9</v>
      </c>
      <c r="P2430" s="512">
        <f t="shared" si="113"/>
        <v>9</v>
      </c>
      <c r="Q2430" s="498" t="str">
        <f t="shared" si="114"/>
        <v>Gastos_Gerais</v>
      </c>
    </row>
    <row r="2431" spans="1:17" ht="36" hidden="1" x14ac:dyDescent="0.2">
      <c r="A2431" s="505">
        <v>7276</v>
      </c>
      <c r="B2431" s="506">
        <v>45184</v>
      </c>
      <c r="C2431" s="507">
        <v>45170</v>
      </c>
      <c r="D2431" s="508" t="s">
        <v>264</v>
      </c>
      <c r="E2431" s="510" t="s">
        <v>293</v>
      </c>
      <c r="F2431" s="523">
        <v>150</v>
      </c>
      <c r="G2431" s="510" t="s">
        <v>8753</v>
      </c>
      <c r="H2431" s="510" t="s">
        <v>422</v>
      </c>
      <c r="I2431" s="510" t="s">
        <v>8754</v>
      </c>
      <c r="J2431" s="511" t="s">
        <v>8755</v>
      </c>
      <c r="K2431" s="511" t="s">
        <v>1188</v>
      </c>
      <c r="L2431" s="511" t="s">
        <v>4137</v>
      </c>
      <c r="M2431" s="511">
        <v>194579546</v>
      </c>
      <c r="N2431" s="506">
        <v>45184</v>
      </c>
      <c r="O2431" s="512">
        <f t="shared" si="112"/>
        <v>9</v>
      </c>
      <c r="P2431" s="512">
        <f t="shared" si="113"/>
        <v>9</v>
      </c>
      <c r="Q2431" s="498" t="str">
        <f t="shared" si="114"/>
        <v>Gastos_Gerais</v>
      </c>
    </row>
    <row r="2432" spans="1:17" ht="36" hidden="1" x14ac:dyDescent="0.2">
      <c r="A2432" s="505">
        <v>7277</v>
      </c>
      <c r="B2432" s="506">
        <v>45184</v>
      </c>
      <c r="C2432" s="507">
        <v>45170</v>
      </c>
      <c r="D2432" s="508" t="s">
        <v>264</v>
      </c>
      <c r="E2432" s="510" t="s">
        <v>293</v>
      </c>
      <c r="F2432" s="523">
        <v>150</v>
      </c>
      <c r="G2432" s="510" t="s">
        <v>8756</v>
      </c>
      <c r="H2432" s="510" t="s">
        <v>422</v>
      </c>
      <c r="I2432" s="510" t="s">
        <v>8757</v>
      </c>
      <c r="J2432" s="511" t="s">
        <v>950</v>
      </c>
      <c r="K2432" s="511" t="s">
        <v>1188</v>
      </c>
      <c r="L2432" s="511" t="s">
        <v>4137</v>
      </c>
      <c r="M2432" s="511">
        <v>194579546</v>
      </c>
      <c r="N2432" s="506">
        <v>45184</v>
      </c>
      <c r="O2432" s="512">
        <f t="shared" si="112"/>
        <v>9</v>
      </c>
      <c r="P2432" s="512">
        <f t="shared" si="113"/>
        <v>9</v>
      </c>
      <c r="Q2432" s="498" t="str">
        <f t="shared" si="114"/>
        <v>Gastos_Gerais</v>
      </c>
    </row>
    <row r="2433" spans="1:17" ht="36" hidden="1" x14ac:dyDescent="0.2">
      <c r="A2433" s="505">
        <v>7278</v>
      </c>
      <c r="B2433" s="506">
        <v>45184</v>
      </c>
      <c r="C2433" s="507">
        <v>45170</v>
      </c>
      <c r="D2433" s="508" t="s">
        <v>264</v>
      </c>
      <c r="E2433" s="510" t="s">
        <v>293</v>
      </c>
      <c r="F2433" s="523">
        <v>150</v>
      </c>
      <c r="G2433" s="510" t="s">
        <v>8758</v>
      </c>
      <c r="H2433" s="510" t="s">
        <v>422</v>
      </c>
      <c r="I2433" s="510" t="s">
        <v>8759</v>
      </c>
      <c r="J2433" s="511" t="s">
        <v>890</v>
      </c>
      <c r="K2433" s="511" t="s">
        <v>1188</v>
      </c>
      <c r="L2433" s="511" t="s">
        <v>4137</v>
      </c>
      <c r="M2433" s="511">
        <v>194579546</v>
      </c>
      <c r="N2433" s="506">
        <v>45184</v>
      </c>
      <c r="O2433" s="512">
        <f t="shared" si="112"/>
        <v>9</v>
      </c>
      <c r="P2433" s="512">
        <f t="shared" si="113"/>
        <v>9</v>
      </c>
      <c r="Q2433" s="498" t="str">
        <f t="shared" si="114"/>
        <v>Gastos_Gerais</v>
      </c>
    </row>
    <row r="2434" spans="1:17" ht="25.5" hidden="1" x14ac:dyDescent="0.2">
      <c r="A2434" s="505">
        <v>7279</v>
      </c>
      <c r="B2434" s="506">
        <v>45184</v>
      </c>
      <c r="C2434" s="507">
        <v>45170</v>
      </c>
      <c r="D2434" s="510" t="s">
        <v>176</v>
      </c>
      <c r="E2434" s="510" t="s">
        <v>262</v>
      </c>
      <c r="F2434" s="523">
        <v>919.45</v>
      </c>
      <c r="G2434" s="510" t="s">
        <v>8760</v>
      </c>
      <c r="H2434" s="510" t="s">
        <v>1032</v>
      </c>
      <c r="I2434" s="510" t="s">
        <v>3304</v>
      </c>
      <c r="J2434" s="511" t="s">
        <v>561</v>
      </c>
      <c r="K2434" s="511" t="s">
        <v>1188</v>
      </c>
      <c r="L2434" s="511" t="s">
        <v>4137</v>
      </c>
      <c r="M2434" s="511">
        <v>194579546</v>
      </c>
      <c r="N2434" s="506">
        <v>45184</v>
      </c>
      <c r="O2434" s="512">
        <f t="shared" si="112"/>
        <v>9</v>
      </c>
      <c r="P2434" s="512">
        <f t="shared" si="113"/>
        <v>9</v>
      </c>
      <c r="Q2434" s="498" t="str">
        <f t="shared" si="114"/>
        <v>Gastos_com_Pessoal</v>
      </c>
    </row>
    <row r="2435" spans="1:17" ht="25.5" hidden="1" x14ac:dyDescent="0.2">
      <c r="A2435" s="505">
        <v>7280</v>
      </c>
      <c r="B2435" s="506">
        <v>45184</v>
      </c>
      <c r="C2435" s="507">
        <v>45170</v>
      </c>
      <c r="D2435" s="510" t="s">
        <v>176</v>
      </c>
      <c r="E2435" s="510" t="s">
        <v>280</v>
      </c>
      <c r="F2435" s="523">
        <v>2577.1999999999998</v>
      </c>
      <c r="G2435" s="510" t="s">
        <v>8761</v>
      </c>
      <c r="H2435" s="510" t="s">
        <v>1032</v>
      </c>
      <c r="I2435" s="510" t="s">
        <v>3304</v>
      </c>
      <c r="J2435" s="511" t="s">
        <v>561</v>
      </c>
      <c r="K2435" s="511" t="s">
        <v>1188</v>
      </c>
      <c r="L2435" s="511" t="s">
        <v>4137</v>
      </c>
      <c r="M2435" s="511">
        <v>194579546</v>
      </c>
      <c r="N2435" s="506">
        <v>45184</v>
      </c>
      <c r="O2435" s="512">
        <f t="shared" si="112"/>
        <v>9</v>
      </c>
      <c r="P2435" s="512">
        <f t="shared" si="113"/>
        <v>9</v>
      </c>
      <c r="Q2435" s="498" t="str">
        <f t="shared" si="114"/>
        <v>Gastos_com_Pessoal</v>
      </c>
    </row>
    <row r="2436" spans="1:17" ht="25.5" hidden="1" x14ac:dyDescent="0.2">
      <c r="A2436" s="505">
        <v>7281</v>
      </c>
      <c r="B2436" s="506">
        <v>45184</v>
      </c>
      <c r="C2436" s="507">
        <v>45170</v>
      </c>
      <c r="D2436" s="510" t="s">
        <v>176</v>
      </c>
      <c r="E2436" s="510" t="s">
        <v>262</v>
      </c>
      <c r="F2436" s="523">
        <v>960.69</v>
      </c>
      <c r="G2436" s="510" t="s">
        <v>8762</v>
      </c>
      <c r="H2436" s="510" t="s">
        <v>417</v>
      </c>
      <c r="I2436" s="510" t="s">
        <v>8763</v>
      </c>
      <c r="J2436" s="511" t="s">
        <v>643</v>
      </c>
      <c r="K2436" s="511" t="s">
        <v>1188</v>
      </c>
      <c r="L2436" s="511" t="s">
        <v>4137</v>
      </c>
      <c r="M2436" s="511">
        <v>194579546</v>
      </c>
      <c r="N2436" s="506">
        <v>45184</v>
      </c>
      <c r="O2436" s="512">
        <f t="shared" si="112"/>
        <v>9</v>
      </c>
      <c r="P2436" s="512">
        <f t="shared" si="113"/>
        <v>9</v>
      </c>
      <c r="Q2436" s="498" t="str">
        <f t="shared" si="114"/>
        <v>Gastos_com_Pessoal</v>
      </c>
    </row>
    <row r="2437" spans="1:17" ht="25.5" hidden="1" x14ac:dyDescent="0.2">
      <c r="A2437" s="505">
        <v>7282</v>
      </c>
      <c r="B2437" s="506">
        <v>45184</v>
      </c>
      <c r="C2437" s="507">
        <v>45170</v>
      </c>
      <c r="D2437" s="510" t="s">
        <v>176</v>
      </c>
      <c r="E2437" s="510" t="s">
        <v>280</v>
      </c>
      <c r="F2437" s="523">
        <v>2669.22</v>
      </c>
      <c r="G2437" s="510" t="s">
        <v>8764</v>
      </c>
      <c r="H2437" s="510" t="s">
        <v>417</v>
      </c>
      <c r="I2437" s="510" t="s">
        <v>8763</v>
      </c>
      <c r="J2437" s="511" t="s">
        <v>643</v>
      </c>
      <c r="K2437" s="511" t="s">
        <v>1188</v>
      </c>
      <c r="L2437" s="511" t="s">
        <v>4137</v>
      </c>
      <c r="M2437" s="511">
        <v>194579546</v>
      </c>
      <c r="N2437" s="506">
        <v>45184</v>
      </c>
      <c r="O2437" s="512">
        <f t="shared" ref="O2437:O2500" si="115">IF(B2437=0,0,IF(YEAR(B2437)=$P$1,MONTH(B2437)-$O$1+1,(YEAR(B2437)-$P$1)*12-$O$1+1+MONTH(B2437)))</f>
        <v>9</v>
      </c>
      <c r="P2437" s="512">
        <f t="shared" ref="P2437:P2500" si="116">IF(C2437=0,0,IF(YEAR(C2437)=$P$1,MONTH(C2437)-$O$1+1,(YEAR(C2437)-$P$1)*12-$O$1+1+MONTH(C2437)))</f>
        <v>9</v>
      </c>
      <c r="Q2437" s="498" t="str">
        <f t="shared" ref="Q2437:Q2500" si="117">SUBSTITUTE(D2437," ","_")</f>
        <v>Gastos_com_Pessoal</v>
      </c>
    </row>
    <row r="2438" spans="1:17" ht="24" hidden="1" x14ac:dyDescent="0.2">
      <c r="A2438" s="505">
        <v>7283</v>
      </c>
      <c r="B2438" s="506">
        <v>45184</v>
      </c>
      <c r="C2438" s="507">
        <v>45170</v>
      </c>
      <c r="D2438" s="508" t="s">
        <v>264</v>
      </c>
      <c r="E2438" s="510" t="s">
        <v>293</v>
      </c>
      <c r="F2438" s="523">
        <v>75</v>
      </c>
      <c r="G2438" s="510" t="s">
        <v>8765</v>
      </c>
      <c r="H2438" s="510" t="s">
        <v>493</v>
      </c>
      <c r="I2438" s="510" t="s">
        <v>8766</v>
      </c>
      <c r="J2438" s="511" t="s">
        <v>802</v>
      </c>
      <c r="K2438" s="511" t="s">
        <v>1188</v>
      </c>
      <c r="L2438" s="511" t="s">
        <v>4137</v>
      </c>
      <c r="M2438" s="511">
        <v>194579546</v>
      </c>
      <c r="N2438" s="506">
        <v>45184</v>
      </c>
      <c r="O2438" s="512">
        <f t="shared" si="115"/>
        <v>9</v>
      </c>
      <c r="P2438" s="512">
        <f t="shared" si="116"/>
        <v>9</v>
      </c>
      <c r="Q2438" s="498" t="str">
        <f t="shared" si="117"/>
        <v>Gastos_Gerais</v>
      </c>
    </row>
    <row r="2439" spans="1:17" ht="24" hidden="1" x14ac:dyDescent="0.2">
      <c r="A2439" s="505">
        <v>7284</v>
      </c>
      <c r="B2439" s="506">
        <v>45184</v>
      </c>
      <c r="C2439" s="507">
        <v>45170</v>
      </c>
      <c r="D2439" s="508" t="s">
        <v>264</v>
      </c>
      <c r="E2439" s="510" t="s">
        <v>293</v>
      </c>
      <c r="F2439" s="523">
        <v>75</v>
      </c>
      <c r="G2439" s="510" t="s">
        <v>8767</v>
      </c>
      <c r="H2439" s="510" t="s">
        <v>493</v>
      </c>
      <c r="I2439" s="510" t="s">
        <v>8768</v>
      </c>
      <c r="J2439" s="511" t="s">
        <v>8769</v>
      </c>
      <c r="K2439" s="511" t="s">
        <v>1188</v>
      </c>
      <c r="L2439" s="511" t="s">
        <v>4137</v>
      </c>
      <c r="M2439" s="511">
        <v>194579546</v>
      </c>
      <c r="N2439" s="506">
        <v>45184</v>
      </c>
      <c r="O2439" s="512">
        <f t="shared" si="115"/>
        <v>9</v>
      </c>
      <c r="P2439" s="512">
        <f t="shared" si="116"/>
        <v>9</v>
      </c>
      <c r="Q2439" s="498" t="str">
        <f t="shared" si="117"/>
        <v>Gastos_Gerais</v>
      </c>
    </row>
    <row r="2440" spans="1:17" hidden="1" x14ac:dyDescent="0.2">
      <c r="A2440" s="505">
        <v>7285</v>
      </c>
      <c r="B2440" s="506">
        <v>45184</v>
      </c>
      <c r="C2440" s="507">
        <v>45170</v>
      </c>
      <c r="D2440" s="508" t="s">
        <v>264</v>
      </c>
      <c r="E2440" s="510" t="s">
        <v>247</v>
      </c>
      <c r="F2440" s="523">
        <v>220</v>
      </c>
      <c r="G2440" s="510" t="s">
        <v>4601</v>
      </c>
      <c r="H2440" s="510" t="s">
        <v>418</v>
      </c>
      <c r="I2440" s="510" t="s">
        <v>1469</v>
      </c>
      <c r="J2440" s="511" t="s">
        <v>1470</v>
      </c>
      <c r="K2440" s="511" t="s">
        <v>1157</v>
      </c>
      <c r="L2440" s="511" t="s">
        <v>32</v>
      </c>
      <c r="M2440" s="511">
        <v>10577</v>
      </c>
      <c r="N2440" s="506">
        <v>45175</v>
      </c>
      <c r="O2440" s="512">
        <f t="shared" si="115"/>
        <v>9</v>
      </c>
      <c r="P2440" s="512">
        <f t="shared" si="116"/>
        <v>9</v>
      </c>
      <c r="Q2440" s="498" t="str">
        <f t="shared" si="117"/>
        <v>Gastos_Gerais</v>
      </c>
    </row>
    <row r="2441" spans="1:17" ht="24" hidden="1" x14ac:dyDescent="0.2">
      <c r="A2441" s="505">
        <v>7286</v>
      </c>
      <c r="B2441" s="506">
        <v>45184</v>
      </c>
      <c r="C2441" s="507">
        <v>45170</v>
      </c>
      <c r="D2441" s="508" t="s">
        <v>264</v>
      </c>
      <c r="E2441" s="510" t="s">
        <v>398</v>
      </c>
      <c r="F2441" s="523">
        <v>1117.55</v>
      </c>
      <c r="G2441" s="510" t="s">
        <v>1271</v>
      </c>
      <c r="H2441" s="510" t="s">
        <v>419</v>
      </c>
      <c r="I2441" s="510" t="s">
        <v>7581</v>
      </c>
      <c r="J2441" s="511" t="s">
        <v>1804</v>
      </c>
      <c r="K2441" s="511" t="s">
        <v>1157</v>
      </c>
      <c r="L2441" s="511" t="s">
        <v>32</v>
      </c>
      <c r="M2441" s="511">
        <v>38995</v>
      </c>
      <c r="N2441" s="506">
        <v>45175</v>
      </c>
      <c r="O2441" s="512">
        <f t="shared" si="115"/>
        <v>9</v>
      </c>
      <c r="P2441" s="512">
        <f t="shared" si="116"/>
        <v>9</v>
      </c>
      <c r="Q2441" s="498" t="str">
        <f t="shared" si="117"/>
        <v>Gastos_Gerais</v>
      </c>
    </row>
    <row r="2442" spans="1:17" ht="24" hidden="1" x14ac:dyDescent="0.2">
      <c r="A2442" s="505">
        <v>7287</v>
      </c>
      <c r="B2442" s="506">
        <v>45184</v>
      </c>
      <c r="C2442" s="507">
        <v>45170</v>
      </c>
      <c r="D2442" s="508" t="s">
        <v>264</v>
      </c>
      <c r="E2442" s="510" t="s">
        <v>398</v>
      </c>
      <c r="F2442" s="523">
        <v>1896.23</v>
      </c>
      <c r="G2442" s="510" t="s">
        <v>1271</v>
      </c>
      <c r="H2442" s="510" t="s">
        <v>421</v>
      </c>
      <c r="I2442" s="510" t="s">
        <v>7581</v>
      </c>
      <c r="J2442" s="511" t="s">
        <v>1804</v>
      </c>
      <c r="K2442" s="511" t="s">
        <v>1157</v>
      </c>
      <c r="L2442" s="511" t="s">
        <v>32</v>
      </c>
      <c r="M2442" s="511">
        <v>39040</v>
      </c>
      <c r="N2442" s="506">
        <v>45182</v>
      </c>
      <c r="O2442" s="512">
        <f t="shared" si="115"/>
        <v>9</v>
      </c>
      <c r="P2442" s="512">
        <f t="shared" si="116"/>
        <v>9</v>
      </c>
      <c r="Q2442" s="498" t="str">
        <f t="shared" si="117"/>
        <v>Gastos_Gerais</v>
      </c>
    </row>
    <row r="2443" spans="1:17" ht="24" hidden="1" x14ac:dyDescent="0.2">
      <c r="A2443" s="505">
        <v>7288</v>
      </c>
      <c r="B2443" s="506">
        <v>45184</v>
      </c>
      <c r="C2443" s="507">
        <v>45170</v>
      </c>
      <c r="D2443" s="508" t="s">
        <v>264</v>
      </c>
      <c r="E2443" s="510" t="s">
        <v>398</v>
      </c>
      <c r="F2443" s="523">
        <v>1397.69</v>
      </c>
      <c r="G2443" s="510" t="s">
        <v>1271</v>
      </c>
      <c r="H2443" s="510" t="s">
        <v>414</v>
      </c>
      <c r="I2443" s="510" t="s">
        <v>7581</v>
      </c>
      <c r="J2443" s="511" t="s">
        <v>1804</v>
      </c>
      <c r="K2443" s="511" t="s">
        <v>1157</v>
      </c>
      <c r="L2443" s="511" t="s">
        <v>32</v>
      </c>
      <c r="M2443" s="511">
        <v>38993</v>
      </c>
      <c r="N2443" s="506">
        <v>45175</v>
      </c>
      <c r="O2443" s="512">
        <f t="shared" si="115"/>
        <v>9</v>
      </c>
      <c r="P2443" s="512">
        <f t="shared" si="116"/>
        <v>9</v>
      </c>
      <c r="Q2443" s="498" t="str">
        <f t="shared" si="117"/>
        <v>Gastos_Gerais</v>
      </c>
    </row>
    <row r="2444" spans="1:17" ht="24" hidden="1" x14ac:dyDescent="0.2">
      <c r="A2444" s="505">
        <v>7289</v>
      </c>
      <c r="B2444" s="506">
        <v>45184</v>
      </c>
      <c r="C2444" s="507">
        <v>45170</v>
      </c>
      <c r="D2444" s="508" t="s">
        <v>264</v>
      </c>
      <c r="E2444" s="510" t="s">
        <v>398</v>
      </c>
      <c r="F2444" s="523">
        <v>563.86</v>
      </c>
      <c r="G2444" s="510" t="s">
        <v>1271</v>
      </c>
      <c r="H2444" s="510" t="s">
        <v>493</v>
      </c>
      <c r="I2444" s="510" t="s">
        <v>7581</v>
      </c>
      <c r="J2444" s="511" t="s">
        <v>1804</v>
      </c>
      <c r="K2444" s="511" t="s">
        <v>1157</v>
      </c>
      <c r="L2444" s="511" t="s">
        <v>32</v>
      </c>
      <c r="M2444" s="511">
        <v>38994</v>
      </c>
      <c r="N2444" s="506">
        <v>45175</v>
      </c>
      <c r="O2444" s="512">
        <f t="shared" si="115"/>
        <v>9</v>
      </c>
      <c r="P2444" s="512">
        <f t="shared" si="116"/>
        <v>9</v>
      </c>
      <c r="Q2444" s="498" t="str">
        <f t="shared" si="117"/>
        <v>Gastos_Gerais</v>
      </c>
    </row>
    <row r="2445" spans="1:17" ht="24" hidden="1" x14ac:dyDescent="0.2">
      <c r="A2445" s="505">
        <v>7290</v>
      </c>
      <c r="B2445" s="506">
        <v>45184</v>
      </c>
      <c r="C2445" s="507">
        <v>45170</v>
      </c>
      <c r="D2445" s="508" t="s">
        <v>264</v>
      </c>
      <c r="E2445" s="510" t="s">
        <v>398</v>
      </c>
      <c r="F2445" s="523">
        <v>298.88</v>
      </c>
      <c r="G2445" s="510" t="s">
        <v>1271</v>
      </c>
      <c r="H2445" s="510" t="s">
        <v>423</v>
      </c>
      <c r="I2445" s="510" t="s">
        <v>7581</v>
      </c>
      <c r="J2445" s="511" t="s">
        <v>1804</v>
      </c>
      <c r="K2445" s="511" t="s">
        <v>1157</v>
      </c>
      <c r="L2445" s="511" t="s">
        <v>32</v>
      </c>
      <c r="M2445" s="511">
        <v>38996</v>
      </c>
      <c r="N2445" s="506">
        <v>45175</v>
      </c>
      <c r="O2445" s="512">
        <f t="shared" si="115"/>
        <v>9</v>
      </c>
      <c r="P2445" s="512">
        <f t="shared" si="116"/>
        <v>9</v>
      </c>
      <c r="Q2445" s="498" t="str">
        <f t="shared" si="117"/>
        <v>Gastos_Gerais</v>
      </c>
    </row>
    <row r="2446" spans="1:17" ht="36" hidden="1" x14ac:dyDescent="0.2">
      <c r="A2446" s="505">
        <v>7291</v>
      </c>
      <c r="B2446" s="506">
        <v>45184</v>
      </c>
      <c r="C2446" s="507">
        <v>45170</v>
      </c>
      <c r="D2446" s="508" t="s">
        <v>264</v>
      </c>
      <c r="E2446" s="510" t="s">
        <v>388</v>
      </c>
      <c r="F2446" s="523">
        <v>1130.5</v>
      </c>
      <c r="G2446" s="510" t="s">
        <v>8770</v>
      </c>
      <c r="H2446" s="510" t="s">
        <v>418</v>
      </c>
      <c r="I2446" s="510" t="s">
        <v>8771</v>
      </c>
      <c r="J2446" s="511" t="s">
        <v>8772</v>
      </c>
      <c r="K2446" s="511" t="s">
        <v>1157</v>
      </c>
      <c r="L2446" s="511" t="s">
        <v>32</v>
      </c>
      <c r="M2446" s="511">
        <v>22411</v>
      </c>
      <c r="N2446" s="506">
        <v>45175</v>
      </c>
      <c r="O2446" s="512">
        <f t="shared" si="115"/>
        <v>9</v>
      </c>
      <c r="P2446" s="512">
        <f t="shared" si="116"/>
        <v>9</v>
      </c>
      <c r="Q2446" s="498" t="str">
        <f t="shared" si="117"/>
        <v>Gastos_Gerais</v>
      </c>
    </row>
    <row r="2447" spans="1:17" hidden="1" x14ac:dyDescent="0.2">
      <c r="A2447" s="505">
        <v>7292</v>
      </c>
      <c r="B2447" s="506">
        <v>45184</v>
      </c>
      <c r="C2447" s="507">
        <v>45170</v>
      </c>
      <c r="D2447" s="508" t="s">
        <v>264</v>
      </c>
      <c r="E2447" s="510" t="s">
        <v>398</v>
      </c>
      <c r="F2447" s="523">
        <v>2040.21</v>
      </c>
      <c r="G2447" s="510" t="s">
        <v>1271</v>
      </c>
      <c r="H2447" s="510" t="s">
        <v>1032</v>
      </c>
      <c r="I2447" s="510" t="s">
        <v>6548</v>
      </c>
      <c r="J2447" s="522" t="s">
        <v>1816</v>
      </c>
      <c r="K2447" s="511" t="s">
        <v>1157</v>
      </c>
      <c r="L2447" s="511" t="s">
        <v>32</v>
      </c>
      <c r="M2447" s="511">
        <v>11106</v>
      </c>
      <c r="N2447" s="506">
        <v>45181</v>
      </c>
      <c r="O2447" s="512">
        <f t="shared" si="115"/>
        <v>9</v>
      </c>
      <c r="P2447" s="512">
        <f t="shared" si="116"/>
        <v>9</v>
      </c>
      <c r="Q2447" s="498" t="str">
        <f t="shared" si="117"/>
        <v>Gastos_Gerais</v>
      </c>
    </row>
    <row r="2448" spans="1:17" ht="24" hidden="1" x14ac:dyDescent="0.2">
      <c r="A2448" s="505">
        <v>7293</v>
      </c>
      <c r="B2448" s="506">
        <v>45184</v>
      </c>
      <c r="C2448" s="507">
        <v>45170</v>
      </c>
      <c r="D2448" s="508" t="s">
        <v>264</v>
      </c>
      <c r="E2448" s="510" t="s">
        <v>6172</v>
      </c>
      <c r="F2448" s="523">
        <v>3169.4</v>
      </c>
      <c r="G2448" s="510" t="s">
        <v>8773</v>
      </c>
      <c r="H2448" s="510" t="s">
        <v>423</v>
      </c>
      <c r="I2448" s="510" t="s">
        <v>2970</v>
      </c>
      <c r="J2448" s="511" t="s">
        <v>8774</v>
      </c>
      <c r="K2448" s="511" t="s">
        <v>1157</v>
      </c>
      <c r="L2448" s="511" t="s">
        <v>32</v>
      </c>
      <c r="M2448" s="511">
        <v>105</v>
      </c>
      <c r="N2448" s="506">
        <v>45182</v>
      </c>
      <c r="O2448" s="512">
        <f t="shared" si="115"/>
        <v>9</v>
      </c>
      <c r="P2448" s="512">
        <f t="shared" si="116"/>
        <v>9</v>
      </c>
      <c r="Q2448" s="498" t="str">
        <f t="shared" si="117"/>
        <v>Gastos_Gerais</v>
      </c>
    </row>
    <row r="2449" spans="1:17" ht="48" hidden="1" x14ac:dyDescent="0.2">
      <c r="A2449" s="505">
        <v>7294</v>
      </c>
      <c r="B2449" s="506">
        <v>45184</v>
      </c>
      <c r="C2449" s="507">
        <v>45139</v>
      </c>
      <c r="D2449" s="508" t="s">
        <v>264</v>
      </c>
      <c r="E2449" s="510" t="s">
        <v>290</v>
      </c>
      <c r="F2449" s="523">
        <v>4736.95</v>
      </c>
      <c r="G2449" s="510" t="s">
        <v>8775</v>
      </c>
      <c r="H2449" s="510" t="s">
        <v>303</v>
      </c>
      <c r="I2449" s="455" t="s">
        <v>8371</v>
      </c>
      <c r="J2449" s="511" t="s">
        <v>8105</v>
      </c>
      <c r="K2449" s="511" t="s">
        <v>1157</v>
      </c>
      <c r="L2449" s="511" t="s">
        <v>32</v>
      </c>
      <c r="M2449" s="511">
        <v>1231</v>
      </c>
      <c r="N2449" s="506">
        <v>45156</v>
      </c>
      <c r="O2449" s="512">
        <f t="shared" si="115"/>
        <v>9</v>
      </c>
      <c r="P2449" s="512">
        <f t="shared" si="116"/>
        <v>8</v>
      </c>
      <c r="Q2449" s="498" t="str">
        <f t="shared" si="117"/>
        <v>Gastos_Gerais</v>
      </c>
    </row>
    <row r="2450" spans="1:17" ht="36" hidden="1" x14ac:dyDescent="0.2">
      <c r="A2450" s="505">
        <v>7295</v>
      </c>
      <c r="B2450" s="506">
        <v>45184</v>
      </c>
      <c r="C2450" s="507">
        <v>45170</v>
      </c>
      <c r="D2450" s="508" t="s">
        <v>264</v>
      </c>
      <c r="E2450" s="510" t="s">
        <v>182</v>
      </c>
      <c r="F2450" s="523">
        <v>2088</v>
      </c>
      <c r="G2450" s="510" t="s">
        <v>8776</v>
      </c>
      <c r="H2450" s="510" t="s">
        <v>493</v>
      </c>
      <c r="I2450" s="510" t="s">
        <v>8777</v>
      </c>
      <c r="J2450" s="511" t="s">
        <v>8778</v>
      </c>
      <c r="K2450" s="511" t="s">
        <v>1157</v>
      </c>
      <c r="L2450" s="511" t="s">
        <v>32</v>
      </c>
      <c r="M2450" s="511">
        <v>5986</v>
      </c>
      <c r="N2450" s="506">
        <v>45180</v>
      </c>
      <c r="O2450" s="512">
        <f t="shared" si="115"/>
        <v>9</v>
      </c>
      <c r="P2450" s="512">
        <f t="shared" si="116"/>
        <v>9</v>
      </c>
      <c r="Q2450" s="498" t="str">
        <f t="shared" si="117"/>
        <v>Gastos_Gerais</v>
      </c>
    </row>
    <row r="2451" spans="1:17" ht="24" hidden="1" x14ac:dyDescent="0.2">
      <c r="A2451" s="505">
        <v>7296</v>
      </c>
      <c r="B2451" s="506">
        <v>45184</v>
      </c>
      <c r="C2451" s="507">
        <v>45170</v>
      </c>
      <c r="D2451" s="508" t="s">
        <v>264</v>
      </c>
      <c r="E2451" s="510" t="s">
        <v>138</v>
      </c>
      <c r="F2451" s="523">
        <v>2852.05</v>
      </c>
      <c r="G2451" s="510" t="s">
        <v>138</v>
      </c>
      <c r="H2451" s="510" t="s">
        <v>419</v>
      </c>
      <c r="I2451" s="510" t="s">
        <v>1237</v>
      </c>
      <c r="J2451" s="511" t="s">
        <v>7239</v>
      </c>
      <c r="K2451" s="511" t="s">
        <v>1157</v>
      </c>
      <c r="L2451" s="511" t="s">
        <v>32</v>
      </c>
      <c r="M2451" s="511">
        <v>13712</v>
      </c>
      <c r="N2451" s="506">
        <v>45173</v>
      </c>
      <c r="O2451" s="512">
        <f t="shared" si="115"/>
        <v>9</v>
      </c>
      <c r="P2451" s="512">
        <f t="shared" si="116"/>
        <v>9</v>
      </c>
      <c r="Q2451" s="498" t="str">
        <f t="shared" si="117"/>
        <v>Gastos_Gerais</v>
      </c>
    </row>
    <row r="2452" spans="1:17" ht="25.5" hidden="1" x14ac:dyDescent="0.2">
      <c r="A2452" s="505">
        <v>7297</v>
      </c>
      <c r="B2452" s="506">
        <v>45184</v>
      </c>
      <c r="C2452" s="507">
        <v>45170</v>
      </c>
      <c r="D2452" s="520" t="s">
        <v>176</v>
      </c>
      <c r="E2452" s="520" t="s">
        <v>4</v>
      </c>
      <c r="F2452" s="523">
        <v>-68.58</v>
      </c>
      <c r="G2452" s="510" t="s">
        <v>8779</v>
      </c>
      <c r="H2452" s="510" t="s">
        <v>303</v>
      </c>
      <c r="I2452" s="510" t="s">
        <v>1509</v>
      </c>
      <c r="J2452" s="511" t="s">
        <v>1510</v>
      </c>
      <c r="K2452" s="425" t="s">
        <v>4035</v>
      </c>
      <c r="L2452" s="511" t="s">
        <v>8780</v>
      </c>
      <c r="M2452" s="511" t="s">
        <v>425</v>
      </c>
      <c r="N2452" s="506">
        <v>45184</v>
      </c>
      <c r="O2452" s="512">
        <f t="shared" si="115"/>
        <v>9</v>
      </c>
      <c r="P2452" s="512">
        <f t="shared" si="116"/>
        <v>9</v>
      </c>
      <c r="Q2452" s="498" t="str">
        <f t="shared" si="117"/>
        <v>Gastos_com_Pessoal</v>
      </c>
    </row>
    <row r="2453" spans="1:17" ht="36" hidden="1" x14ac:dyDescent="0.2">
      <c r="A2453" s="505">
        <v>7298</v>
      </c>
      <c r="B2453" s="506">
        <v>45187</v>
      </c>
      <c r="C2453" s="507">
        <v>45170</v>
      </c>
      <c r="D2453" s="510" t="s">
        <v>141</v>
      </c>
      <c r="E2453" s="510" t="s">
        <v>70</v>
      </c>
      <c r="F2453" s="523">
        <v>143000</v>
      </c>
      <c r="G2453" s="510" t="s">
        <v>8781</v>
      </c>
      <c r="H2453" s="510" t="s">
        <v>302</v>
      </c>
      <c r="I2453" s="510" t="s">
        <v>8782</v>
      </c>
      <c r="J2453" s="511" t="s">
        <v>8783</v>
      </c>
      <c r="K2453" s="511" t="s">
        <v>1157</v>
      </c>
      <c r="L2453" s="511" t="s">
        <v>32</v>
      </c>
      <c r="M2453" s="511">
        <v>48028</v>
      </c>
      <c r="N2453" s="506">
        <v>45182</v>
      </c>
      <c r="O2453" s="512">
        <f t="shared" si="115"/>
        <v>9</v>
      </c>
      <c r="P2453" s="512">
        <f t="shared" si="116"/>
        <v>9</v>
      </c>
      <c r="Q2453" s="498" t="str">
        <f t="shared" si="117"/>
        <v>Aquisição_de_Bens_Permanentes</v>
      </c>
    </row>
    <row r="2454" spans="1:17" ht="25.5" hidden="1" x14ac:dyDescent="0.2">
      <c r="A2454" s="505">
        <v>7299</v>
      </c>
      <c r="B2454" s="506">
        <v>45187</v>
      </c>
      <c r="C2454" s="507">
        <v>45170</v>
      </c>
      <c r="D2454" s="510" t="s">
        <v>176</v>
      </c>
      <c r="E2454" s="510" t="s">
        <v>10</v>
      </c>
      <c r="F2454" s="523">
        <v>189.29</v>
      </c>
      <c r="G2454" s="510" t="s">
        <v>4306</v>
      </c>
      <c r="H2454" s="510" t="s">
        <v>1032</v>
      </c>
      <c r="I2454" s="510" t="s">
        <v>8784</v>
      </c>
      <c r="J2454" s="511" t="s">
        <v>9141</v>
      </c>
      <c r="K2454" s="511" t="s">
        <v>1307</v>
      </c>
      <c r="L2454" s="511" t="s">
        <v>1218</v>
      </c>
      <c r="M2454" s="511" t="s">
        <v>8785</v>
      </c>
      <c r="N2454" s="506">
        <v>45187</v>
      </c>
      <c r="O2454" s="512">
        <f t="shared" si="115"/>
        <v>9</v>
      </c>
      <c r="P2454" s="512">
        <f t="shared" si="116"/>
        <v>9</v>
      </c>
      <c r="Q2454" s="498" t="str">
        <f t="shared" si="117"/>
        <v>Gastos_com_Pessoal</v>
      </c>
    </row>
    <row r="2455" spans="1:17" ht="36" hidden="1" x14ac:dyDescent="0.2">
      <c r="A2455" s="505">
        <v>7300</v>
      </c>
      <c r="B2455" s="506">
        <v>45187</v>
      </c>
      <c r="C2455" s="507">
        <v>45170</v>
      </c>
      <c r="D2455" s="510" t="s">
        <v>176</v>
      </c>
      <c r="E2455" s="510" t="s">
        <v>158</v>
      </c>
      <c r="F2455" s="523">
        <v>76</v>
      </c>
      <c r="G2455" s="510" t="s">
        <v>8638</v>
      </c>
      <c r="H2455" s="510" t="s">
        <v>420</v>
      </c>
      <c r="I2455" s="510" t="s">
        <v>7379</v>
      </c>
      <c r="J2455" s="511" t="s">
        <v>1974</v>
      </c>
      <c r="K2455" s="511" t="s">
        <v>1157</v>
      </c>
      <c r="L2455" s="465" t="s">
        <v>32</v>
      </c>
      <c r="M2455" s="511">
        <v>202312567</v>
      </c>
      <c r="N2455" s="506">
        <v>45178</v>
      </c>
      <c r="O2455" s="512">
        <f t="shared" si="115"/>
        <v>9</v>
      </c>
      <c r="P2455" s="512">
        <f t="shared" si="116"/>
        <v>9</v>
      </c>
      <c r="Q2455" s="498" t="str">
        <f t="shared" si="117"/>
        <v>Gastos_com_Pessoal</v>
      </c>
    </row>
    <row r="2456" spans="1:17" hidden="1" x14ac:dyDescent="0.2">
      <c r="A2456" s="505">
        <v>7301</v>
      </c>
      <c r="B2456" s="506">
        <v>45187</v>
      </c>
      <c r="C2456" s="507">
        <v>45170</v>
      </c>
      <c r="D2456" s="508" t="s">
        <v>264</v>
      </c>
      <c r="E2456" s="510" t="s">
        <v>8738</v>
      </c>
      <c r="F2456" s="523">
        <v>115.58</v>
      </c>
      <c r="G2456" s="510" t="s">
        <v>8786</v>
      </c>
      <c r="H2456" s="510" t="s">
        <v>418</v>
      </c>
      <c r="I2456" s="510" t="s">
        <v>1619</v>
      </c>
      <c r="J2456" s="511" t="s">
        <v>1620</v>
      </c>
      <c r="K2456" s="511" t="s">
        <v>1157</v>
      </c>
      <c r="L2456" s="511" t="s">
        <v>32</v>
      </c>
      <c r="M2456" s="511">
        <v>1382</v>
      </c>
      <c r="N2456" s="506">
        <v>45187</v>
      </c>
      <c r="O2456" s="512">
        <f t="shared" si="115"/>
        <v>9</v>
      </c>
      <c r="P2456" s="512">
        <f t="shared" si="116"/>
        <v>9</v>
      </c>
      <c r="Q2456" s="498" t="str">
        <f t="shared" si="117"/>
        <v>Gastos_Gerais</v>
      </c>
    </row>
    <row r="2457" spans="1:17" ht="24" hidden="1" x14ac:dyDescent="0.2">
      <c r="A2457" s="505">
        <v>7302</v>
      </c>
      <c r="B2457" s="506">
        <v>45187</v>
      </c>
      <c r="C2457" s="507">
        <v>45170</v>
      </c>
      <c r="D2457" s="508" t="s">
        <v>264</v>
      </c>
      <c r="E2457" s="510" t="s">
        <v>290</v>
      </c>
      <c r="F2457" s="523">
        <v>1425.27</v>
      </c>
      <c r="G2457" s="510" t="s">
        <v>8787</v>
      </c>
      <c r="H2457" s="510" t="s">
        <v>419</v>
      </c>
      <c r="I2457" s="510" t="s">
        <v>7500</v>
      </c>
      <c r="J2457" s="511" t="s">
        <v>7409</v>
      </c>
      <c r="K2457" s="511" t="s">
        <v>1157</v>
      </c>
      <c r="L2457" s="511" t="s">
        <v>32</v>
      </c>
      <c r="M2457" s="511">
        <v>2023184</v>
      </c>
      <c r="N2457" s="506">
        <v>45184</v>
      </c>
      <c r="O2457" s="512">
        <f t="shared" si="115"/>
        <v>9</v>
      </c>
      <c r="P2457" s="512">
        <f t="shared" si="116"/>
        <v>9</v>
      </c>
      <c r="Q2457" s="498" t="str">
        <f t="shared" si="117"/>
        <v>Gastos_Gerais</v>
      </c>
    </row>
    <row r="2458" spans="1:17" ht="25.5" hidden="1" x14ac:dyDescent="0.2">
      <c r="A2458" s="505">
        <v>7303</v>
      </c>
      <c r="B2458" s="506">
        <v>45187</v>
      </c>
      <c r="C2458" s="507">
        <v>45170</v>
      </c>
      <c r="D2458" s="510" t="s">
        <v>176</v>
      </c>
      <c r="E2458" s="510" t="s">
        <v>261</v>
      </c>
      <c r="F2458" s="523">
        <v>1264.74</v>
      </c>
      <c r="G2458" s="510" t="s">
        <v>1207</v>
      </c>
      <c r="H2458" s="510" t="s">
        <v>1032</v>
      </c>
      <c r="I2458" s="510" t="s">
        <v>8784</v>
      </c>
      <c r="J2458" s="511" t="s">
        <v>8788</v>
      </c>
      <c r="K2458" s="511" t="s">
        <v>1188</v>
      </c>
      <c r="L2458" s="511" t="s">
        <v>4137</v>
      </c>
      <c r="M2458" s="511">
        <v>594850118</v>
      </c>
      <c r="N2458" s="506">
        <v>45187</v>
      </c>
      <c r="O2458" s="512">
        <f t="shared" si="115"/>
        <v>9</v>
      </c>
      <c r="P2458" s="512">
        <f t="shared" si="116"/>
        <v>9</v>
      </c>
      <c r="Q2458" s="498" t="str">
        <f t="shared" si="117"/>
        <v>Gastos_com_Pessoal</v>
      </c>
    </row>
    <row r="2459" spans="1:17" ht="25.5" hidden="1" x14ac:dyDescent="0.2">
      <c r="A2459" s="505">
        <v>7304</v>
      </c>
      <c r="B2459" s="506">
        <v>45187</v>
      </c>
      <c r="C2459" s="507">
        <v>45170</v>
      </c>
      <c r="D2459" s="510" t="s">
        <v>176</v>
      </c>
      <c r="E2459" s="510" t="s">
        <v>280</v>
      </c>
      <c r="F2459" s="523">
        <v>1264.74</v>
      </c>
      <c r="G2459" s="510" t="s">
        <v>1209</v>
      </c>
      <c r="H2459" s="510" t="s">
        <v>1032</v>
      </c>
      <c r="I2459" s="510" t="s">
        <v>8784</v>
      </c>
      <c r="J2459" s="511" t="s">
        <v>8788</v>
      </c>
      <c r="K2459" s="511" t="s">
        <v>1188</v>
      </c>
      <c r="L2459" s="511" t="s">
        <v>4137</v>
      </c>
      <c r="M2459" s="511">
        <v>594850118</v>
      </c>
      <c r="N2459" s="506">
        <v>45187</v>
      </c>
      <c r="O2459" s="512">
        <f t="shared" si="115"/>
        <v>9</v>
      </c>
      <c r="P2459" s="512">
        <f t="shared" si="116"/>
        <v>9</v>
      </c>
      <c r="Q2459" s="498" t="str">
        <f t="shared" si="117"/>
        <v>Gastos_com_Pessoal</v>
      </c>
    </row>
    <row r="2460" spans="1:17" ht="25.5" hidden="1" x14ac:dyDescent="0.2">
      <c r="A2460" s="505">
        <v>7305</v>
      </c>
      <c r="B2460" s="506">
        <v>45187</v>
      </c>
      <c r="C2460" s="507">
        <v>45170</v>
      </c>
      <c r="D2460" s="510" t="s">
        <v>176</v>
      </c>
      <c r="E2460" s="510" t="s">
        <v>262</v>
      </c>
      <c r="F2460" s="523">
        <v>421.58</v>
      </c>
      <c r="G2460" s="510" t="s">
        <v>1210</v>
      </c>
      <c r="H2460" s="510" t="s">
        <v>1032</v>
      </c>
      <c r="I2460" s="510" t="s">
        <v>8784</v>
      </c>
      <c r="J2460" s="511" t="s">
        <v>8788</v>
      </c>
      <c r="K2460" s="511" t="s">
        <v>1188</v>
      </c>
      <c r="L2460" s="511" t="s">
        <v>4137</v>
      </c>
      <c r="M2460" s="511">
        <v>594850118</v>
      </c>
      <c r="N2460" s="506">
        <v>45187</v>
      </c>
      <c r="O2460" s="512">
        <f t="shared" si="115"/>
        <v>9</v>
      </c>
      <c r="P2460" s="512">
        <f t="shared" si="116"/>
        <v>9</v>
      </c>
      <c r="Q2460" s="498" t="str">
        <f t="shared" si="117"/>
        <v>Gastos_com_Pessoal</v>
      </c>
    </row>
    <row r="2461" spans="1:17" ht="36" hidden="1" x14ac:dyDescent="0.2">
      <c r="A2461" s="505">
        <v>7306</v>
      </c>
      <c r="B2461" s="506">
        <v>45187</v>
      </c>
      <c r="C2461" s="507">
        <v>45170</v>
      </c>
      <c r="D2461" s="510" t="s">
        <v>176</v>
      </c>
      <c r="E2461" s="510" t="s">
        <v>169</v>
      </c>
      <c r="F2461" s="523">
        <v>923.87</v>
      </c>
      <c r="G2461" s="510" t="s">
        <v>1211</v>
      </c>
      <c r="H2461" s="510" t="s">
        <v>1032</v>
      </c>
      <c r="I2461" s="510" t="s">
        <v>8784</v>
      </c>
      <c r="J2461" s="511" t="s">
        <v>8788</v>
      </c>
      <c r="K2461" s="511" t="s">
        <v>1188</v>
      </c>
      <c r="L2461" s="511" t="s">
        <v>4137</v>
      </c>
      <c r="M2461" s="511">
        <v>594850118</v>
      </c>
      <c r="N2461" s="506">
        <v>45187</v>
      </c>
      <c r="O2461" s="512">
        <f t="shared" si="115"/>
        <v>9</v>
      </c>
      <c r="P2461" s="512">
        <f t="shared" si="116"/>
        <v>9</v>
      </c>
      <c r="Q2461" s="498" t="str">
        <f t="shared" si="117"/>
        <v>Gastos_com_Pessoal</v>
      </c>
    </row>
    <row r="2462" spans="1:17" ht="25.5" hidden="1" x14ac:dyDescent="0.2">
      <c r="A2462" s="505">
        <v>7307</v>
      </c>
      <c r="B2462" s="506">
        <v>45187</v>
      </c>
      <c r="C2462" s="507">
        <v>45170</v>
      </c>
      <c r="D2462" s="510" t="s">
        <v>176</v>
      </c>
      <c r="E2462" s="510" t="s">
        <v>262</v>
      </c>
      <c r="F2462" s="523">
        <v>716.5</v>
      </c>
      <c r="G2462" s="510" t="s">
        <v>8789</v>
      </c>
      <c r="H2462" s="510" t="s">
        <v>417</v>
      </c>
      <c r="I2462" s="510" t="s">
        <v>8790</v>
      </c>
      <c r="J2462" s="511" t="s">
        <v>639</v>
      </c>
      <c r="K2462" s="511" t="s">
        <v>1188</v>
      </c>
      <c r="L2462" s="511" t="s">
        <v>4137</v>
      </c>
      <c r="M2462" s="511">
        <v>594850118</v>
      </c>
      <c r="N2462" s="506">
        <v>45187</v>
      </c>
      <c r="O2462" s="512">
        <f t="shared" si="115"/>
        <v>9</v>
      </c>
      <c r="P2462" s="512">
        <f t="shared" si="116"/>
        <v>9</v>
      </c>
      <c r="Q2462" s="498" t="str">
        <f t="shared" si="117"/>
        <v>Gastos_com_Pessoal</v>
      </c>
    </row>
    <row r="2463" spans="1:17" ht="25.5" hidden="1" x14ac:dyDescent="0.2">
      <c r="A2463" s="505">
        <v>7308</v>
      </c>
      <c r="B2463" s="506">
        <v>45187</v>
      </c>
      <c r="C2463" s="507">
        <v>45170</v>
      </c>
      <c r="D2463" s="510" t="s">
        <v>176</v>
      </c>
      <c r="E2463" s="510" t="s">
        <v>280</v>
      </c>
      <c r="F2463" s="523">
        <v>2090.02</v>
      </c>
      <c r="G2463" s="510" t="s">
        <v>8791</v>
      </c>
      <c r="H2463" s="510" t="s">
        <v>417</v>
      </c>
      <c r="I2463" s="510" t="s">
        <v>8790</v>
      </c>
      <c r="J2463" s="511" t="s">
        <v>639</v>
      </c>
      <c r="K2463" s="511" t="s">
        <v>1188</v>
      </c>
      <c r="L2463" s="511" t="s">
        <v>4137</v>
      </c>
      <c r="M2463" s="511">
        <v>594850118</v>
      </c>
      <c r="N2463" s="506">
        <v>45187</v>
      </c>
      <c r="O2463" s="512">
        <f t="shared" si="115"/>
        <v>9</v>
      </c>
      <c r="P2463" s="512">
        <f t="shared" si="116"/>
        <v>9</v>
      </c>
      <c r="Q2463" s="498" t="str">
        <f t="shared" si="117"/>
        <v>Gastos_com_Pessoal</v>
      </c>
    </row>
    <row r="2464" spans="1:17" ht="24" hidden="1" x14ac:dyDescent="0.2">
      <c r="A2464" s="505">
        <v>7309</v>
      </c>
      <c r="B2464" s="506">
        <v>45187</v>
      </c>
      <c r="C2464" s="507">
        <v>45170</v>
      </c>
      <c r="D2464" s="508" t="s">
        <v>264</v>
      </c>
      <c r="E2464" s="510" t="s">
        <v>293</v>
      </c>
      <c r="F2464" s="523">
        <v>150</v>
      </c>
      <c r="G2464" s="510" t="s">
        <v>8792</v>
      </c>
      <c r="H2464" s="510" t="s">
        <v>418</v>
      </c>
      <c r="I2464" s="510" t="s">
        <v>6489</v>
      </c>
      <c r="J2464" s="511" t="s">
        <v>464</v>
      </c>
      <c r="K2464" s="511" t="s">
        <v>1188</v>
      </c>
      <c r="L2464" s="511" t="s">
        <v>4137</v>
      </c>
      <c r="M2464" s="511">
        <v>594850118</v>
      </c>
      <c r="N2464" s="506">
        <v>45187</v>
      </c>
      <c r="O2464" s="512">
        <f t="shared" si="115"/>
        <v>9</v>
      </c>
      <c r="P2464" s="512">
        <f t="shared" si="116"/>
        <v>9</v>
      </c>
      <c r="Q2464" s="498" t="str">
        <f t="shared" si="117"/>
        <v>Gastos_Gerais</v>
      </c>
    </row>
    <row r="2465" spans="1:17" ht="24" hidden="1" x14ac:dyDescent="0.2">
      <c r="A2465" s="505">
        <v>7310</v>
      </c>
      <c r="B2465" s="506">
        <v>45187</v>
      </c>
      <c r="C2465" s="507">
        <v>45170</v>
      </c>
      <c r="D2465" s="508" t="s">
        <v>264</v>
      </c>
      <c r="E2465" s="510" t="s">
        <v>293</v>
      </c>
      <c r="F2465" s="523">
        <v>150</v>
      </c>
      <c r="G2465" s="510" t="s">
        <v>8647</v>
      </c>
      <c r="H2465" s="510" t="s">
        <v>418</v>
      </c>
      <c r="I2465" s="510" t="s">
        <v>2038</v>
      </c>
      <c r="J2465" s="511" t="s">
        <v>465</v>
      </c>
      <c r="K2465" s="511" t="s">
        <v>1188</v>
      </c>
      <c r="L2465" s="511" t="s">
        <v>4137</v>
      </c>
      <c r="M2465" s="511">
        <v>594850118</v>
      </c>
      <c r="N2465" s="506">
        <v>45187</v>
      </c>
      <c r="O2465" s="512">
        <f t="shared" si="115"/>
        <v>9</v>
      </c>
      <c r="P2465" s="512">
        <f t="shared" si="116"/>
        <v>9</v>
      </c>
      <c r="Q2465" s="498" t="str">
        <f t="shared" si="117"/>
        <v>Gastos_Gerais</v>
      </c>
    </row>
    <row r="2466" spans="1:17" ht="24" hidden="1" x14ac:dyDescent="0.2">
      <c r="A2466" s="505">
        <v>7311</v>
      </c>
      <c r="B2466" s="506">
        <v>45187</v>
      </c>
      <c r="C2466" s="507">
        <v>45170</v>
      </c>
      <c r="D2466" s="508" t="s">
        <v>264</v>
      </c>
      <c r="E2466" s="510" t="s">
        <v>293</v>
      </c>
      <c r="F2466" s="523">
        <v>150</v>
      </c>
      <c r="G2466" s="510" t="s">
        <v>6898</v>
      </c>
      <c r="H2466" s="510" t="s">
        <v>418</v>
      </c>
      <c r="I2466" s="510" t="s">
        <v>3717</v>
      </c>
      <c r="J2466" s="511" t="s">
        <v>467</v>
      </c>
      <c r="K2466" s="511" t="s">
        <v>1188</v>
      </c>
      <c r="L2466" s="511" t="s">
        <v>4137</v>
      </c>
      <c r="M2466" s="511">
        <v>594850118</v>
      </c>
      <c r="N2466" s="506">
        <v>45187</v>
      </c>
      <c r="O2466" s="512">
        <f t="shared" si="115"/>
        <v>9</v>
      </c>
      <c r="P2466" s="512">
        <f t="shared" si="116"/>
        <v>9</v>
      </c>
      <c r="Q2466" s="498" t="str">
        <f t="shared" si="117"/>
        <v>Gastos_Gerais</v>
      </c>
    </row>
    <row r="2467" spans="1:17" ht="24" hidden="1" x14ac:dyDescent="0.2">
      <c r="A2467" s="505">
        <v>7312</v>
      </c>
      <c r="B2467" s="506">
        <v>45187</v>
      </c>
      <c r="C2467" s="507">
        <v>45170</v>
      </c>
      <c r="D2467" s="508" t="s">
        <v>264</v>
      </c>
      <c r="E2467" s="510" t="s">
        <v>402</v>
      </c>
      <c r="F2467" s="523">
        <v>37.799999999999997</v>
      </c>
      <c r="G2467" s="510" t="s">
        <v>1487</v>
      </c>
      <c r="H2467" s="510" t="s">
        <v>1032</v>
      </c>
      <c r="I2467" s="510" t="s">
        <v>3184</v>
      </c>
      <c r="J2467" s="511" t="s">
        <v>1614</v>
      </c>
      <c r="K2467" s="511" t="s">
        <v>1157</v>
      </c>
      <c r="L2467" s="511" t="s">
        <v>32</v>
      </c>
      <c r="M2467" s="511">
        <v>164</v>
      </c>
      <c r="N2467" s="506">
        <v>45182</v>
      </c>
      <c r="O2467" s="512">
        <f t="shared" si="115"/>
        <v>9</v>
      </c>
      <c r="P2467" s="512">
        <f t="shared" si="116"/>
        <v>9</v>
      </c>
      <c r="Q2467" s="498" t="str">
        <f t="shared" si="117"/>
        <v>Gastos_Gerais</v>
      </c>
    </row>
    <row r="2468" spans="1:17" ht="24" hidden="1" x14ac:dyDescent="0.2">
      <c r="A2468" s="505">
        <v>7313</v>
      </c>
      <c r="B2468" s="506">
        <v>45187</v>
      </c>
      <c r="C2468" s="507">
        <v>45170</v>
      </c>
      <c r="D2468" s="508" t="s">
        <v>264</v>
      </c>
      <c r="E2468" s="510" t="s">
        <v>402</v>
      </c>
      <c r="F2468" s="523">
        <v>16.100000000000001</v>
      </c>
      <c r="G2468" s="510" t="s">
        <v>1487</v>
      </c>
      <c r="H2468" s="510" t="s">
        <v>1032</v>
      </c>
      <c r="I2468" s="510" t="s">
        <v>3184</v>
      </c>
      <c r="J2468" s="511" t="s">
        <v>1614</v>
      </c>
      <c r="K2468" s="511" t="s">
        <v>1157</v>
      </c>
      <c r="L2468" s="511" t="s">
        <v>32</v>
      </c>
      <c r="M2468" s="511">
        <v>165</v>
      </c>
      <c r="N2468" s="506">
        <v>45182</v>
      </c>
      <c r="O2468" s="512">
        <f t="shared" si="115"/>
        <v>9</v>
      </c>
      <c r="P2468" s="512">
        <f t="shared" si="116"/>
        <v>9</v>
      </c>
      <c r="Q2468" s="498" t="str">
        <f t="shared" si="117"/>
        <v>Gastos_Gerais</v>
      </c>
    </row>
    <row r="2469" spans="1:17" ht="24" hidden="1" x14ac:dyDescent="0.2">
      <c r="A2469" s="505">
        <v>7314</v>
      </c>
      <c r="B2469" s="506">
        <v>45187</v>
      </c>
      <c r="C2469" s="507">
        <v>45170</v>
      </c>
      <c r="D2469" s="508" t="s">
        <v>264</v>
      </c>
      <c r="E2469" s="510" t="s">
        <v>390</v>
      </c>
      <c r="F2469" s="523">
        <v>4209</v>
      </c>
      <c r="G2469" s="510" t="s">
        <v>8793</v>
      </c>
      <c r="H2469" s="510" t="s">
        <v>417</v>
      </c>
      <c r="I2469" s="510" t="s">
        <v>8794</v>
      </c>
      <c r="J2469" s="511" t="s">
        <v>8795</v>
      </c>
      <c r="K2469" s="511" t="s">
        <v>1157</v>
      </c>
      <c r="L2469" s="511" t="s">
        <v>32</v>
      </c>
      <c r="M2469" s="511">
        <v>1286</v>
      </c>
      <c r="N2469" s="506">
        <v>45183</v>
      </c>
      <c r="O2469" s="512">
        <f t="shared" si="115"/>
        <v>9</v>
      </c>
      <c r="P2469" s="512">
        <f t="shared" si="116"/>
        <v>9</v>
      </c>
      <c r="Q2469" s="498" t="str">
        <f t="shared" si="117"/>
        <v>Gastos_Gerais</v>
      </c>
    </row>
    <row r="2470" spans="1:17" hidden="1" x14ac:dyDescent="0.2">
      <c r="A2470" s="505">
        <v>7315</v>
      </c>
      <c r="B2470" s="506">
        <v>45187</v>
      </c>
      <c r="C2470" s="507">
        <v>45170</v>
      </c>
      <c r="D2470" s="508" t="s">
        <v>264</v>
      </c>
      <c r="E2470" s="510" t="s">
        <v>138</v>
      </c>
      <c r="F2470" s="523">
        <v>4006.6</v>
      </c>
      <c r="G2470" s="510" t="s">
        <v>138</v>
      </c>
      <c r="H2470" s="510" t="s">
        <v>1032</v>
      </c>
      <c r="I2470" s="510" t="s">
        <v>4494</v>
      </c>
      <c r="J2470" s="511" t="s">
        <v>1998</v>
      </c>
      <c r="K2470" s="511" t="s">
        <v>1157</v>
      </c>
      <c r="L2470" s="511" t="s">
        <v>32</v>
      </c>
      <c r="M2470" s="511">
        <v>4060005</v>
      </c>
      <c r="N2470" s="506">
        <v>45181</v>
      </c>
      <c r="O2470" s="512">
        <f t="shared" si="115"/>
        <v>9</v>
      </c>
      <c r="P2470" s="512">
        <f t="shared" si="116"/>
        <v>9</v>
      </c>
      <c r="Q2470" s="498" t="str">
        <f t="shared" si="117"/>
        <v>Gastos_Gerais</v>
      </c>
    </row>
    <row r="2471" spans="1:17" ht="24" hidden="1" x14ac:dyDescent="0.2">
      <c r="A2471" s="505">
        <v>7316</v>
      </c>
      <c r="B2471" s="506">
        <v>45187</v>
      </c>
      <c r="C2471" s="507">
        <v>45170</v>
      </c>
      <c r="D2471" s="508" t="s">
        <v>264</v>
      </c>
      <c r="E2471" s="510" t="s">
        <v>402</v>
      </c>
      <c r="F2471" s="523">
        <v>20.68</v>
      </c>
      <c r="G2471" s="510" t="s">
        <v>1487</v>
      </c>
      <c r="H2471" s="510" t="s">
        <v>418</v>
      </c>
      <c r="I2471" s="510" t="s">
        <v>7101</v>
      </c>
      <c r="J2471" s="511" t="s">
        <v>2402</v>
      </c>
      <c r="K2471" s="511" t="s">
        <v>1157</v>
      </c>
      <c r="L2471" s="511" t="s">
        <v>32</v>
      </c>
      <c r="M2471" s="511">
        <v>12146</v>
      </c>
      <c r="N2471" s="506">
        <v>45182</v>
      </c>
      <c r="O2471" s="512">
        <f t="shared" si="115"/>
        <v>9</v>
      </c>
      <c r="P2471" s="512">
        <f t="shared" si="116"/>
        <v>9</v>
      </c>
      <c r="Q2471" s="498" t="str">
        <f t="shared" si="117"/>
        <v>Gastos_Gerais</v>
      </c>
    </row>
    <row r="2472" spans="1:17" ht="24" hidden="1" x14ac:dyDescent="0.2">
      <c r="A2472" s="505">
        <v>7317</v>
      </c>
      <c r="B2472" s="506">
        <v>45187</v>
      </c>
      <c r="C2472" s="507">
        <v>45139</v>
      </c>
      <c r="D2472" s="508" t="s">
        <v>264</v>
      </c>
      <c r="E2472" s="510" t="s">
        <v>86</v>
      </c>
      <c r="F2472" s="523">
        <v>173.9</v>
      </c>
      <c r="G2472" s="510" t="s">
        <v>8796</v>
      </c>
      <c r="H2472" s="510" t="s">
        <v>418</v>
      </c>
      <c r="I2472" s="510" t="s">
        <v>8797</v>
      </c>
      <c r="J2472" s="511" t="s">
        <v>8798</v>
      </c>
      <c r="K2472" s="511" t="s">
        <v>1157</v>
      </c>
      <c r="L2472" s="511" t="s">
        <v>32</v>
      </c>
      <c r="M2472" s="511">
        <v>12846</v>
      </c>
      <c r="N2472" s="506">
        <v>45167</v>
      </c>
      <c r="O2472" s="512">
        <f t="shared" si="115"/>
        <v>9</v>
      </c>
      <c r="P2472" s="512">
        <f t="shared" si="116"/>
        <v>8</v>
      </c>
      <c r="Q2472" s="498" t="str">
        <f t="shared" si="117"/>
        <v>Gastos_Gerais</v>
      </c>
    </row>
    <row r="2473" spans="1:17" ht="24" hidden="1" x14ac:dyDescent="0.2">
      <c r="A2473" s="505">
        <v>7318</v>
      </c>
      <c r="B2473" s="506">
        <v>45187</v>
      </c>
      <c r="C2473" s="507">
        <v>45170</v>
      </c>
      <c r="D2473" s="508" t="s">
        <v>264</v>
      </c>
      <c r="E2473" s="510" t="s">
        <v>402</v>
      </c>
      <c r="F2473" s="523">
        <v>21.99</v>
      </c>
      <c r="G2473" s="510" t="s">
        <v>1487</v>
      </c>
      <c r="H2473" s="510" t="s">
        <v>1032</v>
      </c>
      <c r="I2473" s="510" t="s">
        <v>8799</v>
      </c>
      <c r="J2473" s="511" t="s">
        <v>2365</v>
      </c>
      <c r="K2473" s="511" t="s">
        <v>1157</v>
      </c>
      <c r="L2473" s="511" t="s">
        <v>32</v>
      </c>
      <c r="M2473" s="511">
        <v>970</v>
      </c>
      <c r="N2473" s="506">
        <v>45175</v>
      </c>
      <c r="O2473" s="512">
        <f t="shared" si="115"/>
        <v>9</v>
      </c>
      <c r="P2473" s="512">
        <f t="shared" si="116"/>
        <v>9</v>
      </c>
      <c r="Q2473" s="498" t="str">
        <f t="shared" si="117"/>
        <v>Gastos_Gerais</v>
      </c>
    </row>
    <row r="2474" spans="1:17" ht="24" hidden="1" x14ac:dyDescent="0.2">
      <c r="A2474" s="505">
        <v>7319</v>
      </c>
      <c r="B2474" s="506">
        <v>45188</v>
      </c>
      <c r="C2474" s="507">
        <v>45170</v>
      </c>
      <c r="D2474" s="508" t="s">
        <v>264</v>
      </c>
      <c r="E2474" s="510" t="s">
        <v>402</v>
      </c>
      <c r="F2474" s="523">
        <v>159</v>
      </c>
      <c r="G2474" s="510" t="s">
        <v>1487</v>
      </c>
      <c r="H2474" s="510" t="s">
        <v>416</v>
      </c>
      <c r="I2474" s="510" t="s">
        <v>6452</v>
      </c>
      <c r="J2474" s="511" t="s">
        <v>4902</v>
      </c>
      <c r="K2474" s="511" t="s">
        <v>1157</v>
      </c>
      <c r="L2474" s="511" t="s">
        <v>32</v>
      </c>
      <c r="M2474" s="511">
        <v>41</v>
      </c>
      <c r="N2474" s="506">
        <v>45181</v>
      </c>
      <c r="O2474" s="512">
        <f t="shared" si="115"/>
        <v>9</v>
      </c>
      <c r="P2474" s="512">
        <f t="shared" si="116"/>
        <v>9</v>
      </c>
      <c r="Q2474" s="498" t="str">
        <f t="shared" si="117"/>
        <v>Gastos_Gerais</v>
      </c>
    </row>
    <row r="2475" spans="1:17" ht="25.5" hidden="1" x14ac:dyDescent="0.2">
      <c r="A2475" s="505">
        <v>7320</v>
      </c>
      <c r="B2475" s="506">
        <v>45188</v>
      </c>
      <c r="C2475" s="507">
        <v>45139</v>
      </c>
      <c r="D2475" s="510" t="s">
        <v>176</v>
      </c>
      <c r="E2475" s="510" t="s">
        <v>55</v>
      </c>
      <c r="F2475" s="523">
        <v>22181.27</v>
      </c>
      <c r="G2475" s="510" t="s">
        <v>8800</v>
      </c>
      <c r="H2475" s="510" t="s">
        <v>303</v>
      </c>
      <c r="I2475" s="510" t="s">
        <v>4533</v>
      </c>
      <c r="J2475" s="511" t="s">
        <v>1849</v>
      </c>
      <c r="K2475" s="511" t="s">
        <v>1157</v>
      </c>
      <c r="L2475" s="511" t="s">
        <v>32</v>
      </c>
      <c r="M2475" s="511">
        <v>376633</v>
      </c>
      <c r="N2475" s="506">
        <v>45179</v>
      </c>
      <c r="O2475" s="512">
        <f t="shared" si="115"/>
        <v>9</v>
      </c>
      <c r="P2475" s="512">
        <f t="shared" si="116"/>
        <v>8</v>
      </c>
      <c r="Q2475" s="498" t="str">
        <f t="shared" si="117"/>
        <v>Gastos_com_Pessoal</v>
      </c>
    </row>
    <row r="2476" spans="1:17" ht="24" hidden="1" x14ac:dyDescent="0.2">
      <c r="A2476" s="505">
        <v>7321</v>
      </c>
      <c r="B2476" s="506">
        <v>45188</v>
      </c>
      <c r="C2476" s="507">
        <v>45139</v>
      </c>
      <c r="D2476" s="508" t="s">
        <v>264</v>
      </c>
      <c r="E2476" s="510" t="s">
        <v>82</v>
      </c>
      <c r="F2476" s="523">
        <v>19697.07</v>
      </c>
      <c r="G2476" s="510" t="s">
        <v>2204</v>
      </c>
      <c r="H2476" s="510" t="s">
        <v>1032</v>
      </c>
      <c r="I2476" s="510" t="s">
        <v>1829</v>
      </c>
      <c r="J2476" s="511" t="s">
        <v>1830</v>
      </c>
      <c r="K2476" s="511" t="s">
        <v>1157</v>
      </c>
      <c r="L2476" s="511" t="s">
        <v>1158</v>
      </c>
      <c r="M2476" s="511" t="s">
        <v>8801</v>
      </c>
      <c r="N2476" s="506">
        <v>45188</v>
      </c>
      <c r="O2476" s="512">
        <f t="shared" si="115"/>
        <v>9</v>
      </c>
      <c r="P2476" s="512">
        <f t="shared" si="116"/>
        <v>8</v>
      </c>
      <c r="Q2476" s="498" t="str">
        <f t="shared" si="117"/>
        <v>Gastos_Gerais</v>
      </c>
    </row>
    <row r="2477" spans="1:17" ht="24" hidden="1" x14ac:dyDescent="0.2">
      <c r="A2477" s="505">
        <v>7322</v>
      </c>
      <c r="B2477" s="506">
        <v>45188</v>
      </c>
      <c r="C2477" s="507">
        <v>45139</v>
      </c>
      <c r="D2477" s="508" t="s">
        <v>264</v>
      </c>
      <c r="E2477" s="510" t="s">
        <v>82</v>
      </c>
      <c r="F2477" s="523">
        <v>47.02</v>
      </c>
      <c r="G2477" s="510" t="s">
        <v>2204</v>
      </c>
      <c r="H2477" s="510" t="s">
        <v>1032</v>
      </c>
      <c r="I2477" s="510" t="s">
        <v>1829</v>
      </c>
      <c r="J2477" s="511" t="s">
        <v>1830</v>
      </c>
      <c r="K2477" s="511" t="s">
        <v>1157</v>
      </c>
      <c r="L2477" s="511" t="s">
        <v>1158</v>
      </c>
      <c r="M2477" s="511" t="s">
        <v>8802</v>
      </c>
      <c r="N2477" s="506">
        <v>45188</v>
      </c>
      <c r="O2477" s="512">
        <f t="shared" si="115"/>
        <v>9</v>
      </c>
      <c r="P2477" s="512">
        <f t="shared" si="116"/>
        <v>8</v>
      </c>
      <c r="Q2477" s="498" t="str">
        <f t="shared" si="117"/>
        <v>Gastos_Gerais</v>
      </c>
    </row>
    <row r="2478" spans="1:17" ht="24" hidden="1" x14ac:dyDescent="0.2">
      <c r="A2478" s="505">
        <v>7323</v>
      </c>
      <c r="B2478" s="506">
        <v>45188</v>
      </c>
      <c r="C2478" s="507">
        <v>45139</v>
      </c>
      <c r="D2478" s="508" t="s">
        <v>264</v>
      </c>
      <c r="E2478" s="510" t="s">
        <v>177</v>
      </c>
      <c r="F2478" s="523">
        <v>761.76</v>
      </c>
      <c r="G2478" s="510" t="s">
        <v>1729</v>
      </c>
      <c r="H2478" s="510" t="s">
        <v>493</v>
      </c>
      <c r="I2478" s="510" t="s">
        <v>2646</v>
      </c>
      <c r="J2478" s="511" t="s">
        <v>1166</v>
      </c>
      <c r="K2478" s="511" t="s">
        <v>1157</v>
      </c>
      <c r="L2478" s="511" t="s">
        <v>1158</v>
      </c>
      <c r="M2478" s="511" t="s">
        <v>8803</v>
      </c>
      <c r="N2478" s="506">
        <v>45189</v>
      </c>
      <c r="O2478" s="512">
        <f t="shared" si="115"/>
        <v>9</v>
      </c>
      <c r="P2478" s="512">
        <f t="shared" si="116"/>
        <v>8</v>
      </c>
      <c r="Q2478" s="498" t="str">
        <f t="shared" si="117"/>
        <v>Gastos_Gerais</v>
      </c>
    </row>
    <row r="2479" spans="1:17" ht="24" hidden="1" x14ac:dyDescent="0.2">
      <c r="A2479" s="505">
        <v>7324</v>
      </c>
      <c r="B2479" s="506">
        <v>45188</v>
      </c>
      <c r="C2479" s="507">
        <v>45139</v>
      </c>
      <c r="D2479" s="508" t="s">
        <v>264</v>
      </c>
      <c r="E2479" s="510" t="s">
        <v>177</v>
      </c>
      <c r="F2479" s="523">
        <v>683.32</v>
      </c>
      <c r="G2479" s="510" t="s">
        <v>1729</v>
      </c>
      <c r="H2479" s="510" t="s">
        <v>418</v>
      </c>
      <c r="I2479" s="510" t="s">
        <v>2646</v>
      </c>
      <c r="J2479" s="511" t="s">
        <v>1166</v>
      </c>
      <c r="K2479" s="511" t="s">
        <v>1157</v>
      </c>
      <c r="L2479" s="511" t="s">
        <v>1158</v>
      </c>
      <c r="M2479" s="511" t="s">
        <v>8804</v>
      </c>
      <c r="N2479" s="506">
        <v>45188</v>
      </c>
      <c r="O2479" s="512">
        <f t="shared" si="115"/>
        <v>9</v>
      </c>
      <c r="P2479" s="512">
        <f t="shared" si="116"/>
        <v>8</v>
      </c>
      <c r="Q2479" s="498" t="str">
        <f t="shared" si="117"/>
        <v>Gastos_Gerais</v>
      </c>
    </row>
    <row r="2480" spans="1:17" hidden="1" x14ac:dyDescent="0.2">
      <c r="A2480" s="505">
        <v>7325</v>
      </c>
      <c r="B2480" s="506">
        <v>45188</v>
      </c>
      <c r="C2480" s="507">
        <v>45139</v>
      </c>
      <c r="D2480" s="508" t="s">
        <v>264</v>
      </c>
      <c r="E2480" s="510" t="s">
        <v>160</v>
      </c>
      <c r="F2480" s="523">
        <v>83.03</v>
      </c>
      <c r="G2480" s="510" t="s">
        <v>160</v>
      </c>
      <c r="H2480" s="510" t="s">
        <v>416</v>
      </c>
      <c r="I2480" s="510" t="s">
        <v>6089</v>
      </c>
      <c r="J2480" s="511" t="s">
        <v>2784</v>
      </c>
      <c r="K2480" s="511" t="s">
        <v>1157</v>
      </c>
      <c r="L2480" s="511" t="s">
        <v>1158</v>
      </c>
      <c r="M2480" s="511" t="s">
        <v>8805</v>
      </c>
      <c r="N2480" s="506">
        <v>45188</v>
      </c>
      <c r="O2480" s="512">
        <f t="shared" si="115"/>
        <v>9</v>
      </c>
      <c r="P2480" s="512">
        <f t="shared" si="116"/>
        <v>8</v>
      </c>
      <c r="Q2480" s="498" t="str">
        <f t="shared" si="117"/>
        <v>Gastos_Gerais</v>
      </c>
    </row>
    <row r="2481" spans="1:17" hidden="1" x14ac:dyDescent="0.2">
      <c r="A2481" s="505">
        <v>7326</v>
      </c>
      <c r="B2481" s="506">
        <v>45188</v>
      </c>
      <c r="C2481" s="507">
        <v>45139</v>
      </c>
      <c r="D2481" s="508" t="s">
        <v>264</v>
      </c>
      <c r="E2481" s="510" t="s">
        <v>160</v>
      </c>
      <c r="F2481" s="523">
        <v>247.58</v>
      </c>
      <c r="G2481" s="510" t="s">
        <v>160</v>
      </c>
      <c r="H2481" s="510" t="s">
        <v>417</v>
      </c>
      <c r="I2481" s="510" t="s">
        <v>6089</v>
      </c>
      <c r="J2481" s="511" t="s">
        <v>2784</v>
      </c>
      <c r="K2481" s="511" t="s">
        <v>1157</v>
      </c>
      <c r="L2481" s="511" t="s">
        <v>1158</v>
      </c>
      <c r="M2481" s="511" t="s">
        <v>8806</v>
      </c>
      <c r="N2481" s="506">
        <v>45188</v>
      </c>
      <c r="O2481" s="512">
        <f t="shared" si="115"/>
        <v>9</v>
      </c>
      <c r="P2481" s="512">
        <f t="shared" si="116"/>
        <v>8</v>
      </c>
      <c r="Q2481" s="498" t="str">
        <f t="shared" si="117"/>
        <v>Gastos_Gerais</v>
      </c>
    </row>
    <row r="2482" spans="1:17" hidden="1" x14ac:dyDescent="0.2">
      <c r="A2482" s="505">
        <v>7327</v>
      </c>
      <c r="B2482" s="506">
        <v>45188</v>
      </c>
      <c r="C2482" s="507">
        <v>45139</v>
      </c>
      <c r="D2482" s="508" t="s">
        <v>264</v>
      </c>
      <c r="E2482" s="510" t="s">
        <v>160</v>
      </c>
      <c r="F2482" s="523">
        <v>204.26</v>
      </c>
      <c r="G2482" s="510" t="s">
        <v>160</v>
      </c>
      <c r="H2482" s="510" t="s">
        <v>414</v>
      </c>
      <c r="I2482" s="510" t="s">
        <v>6089</v>
      </c>
      <c r="J2482" s="511" t="s">
        <v>2784</v>
      </c>
      <c r="K2482" s="511" t="s">
        <v>1157</v>
      </c>
      <c r="L2482" s="511" t="s">
        <v>1158</v>
      </c>
      <c r="M2482" s="511" t="s">
        <v>8807</v>
      </c>
      <c r="N2482" s="506">
        <v>45188</v>
      </c>
      <c r="O2482" s="512">
        <f t="shared" si="115"/>
        <v>9</v>
      </c>
      <c r="P2482" s="512">
        <f t="shared" si="116"/>
        <v>8</v>
      </c>
      <c r="Q2482" s="498" t="str">
        <f t="shared" si="117"/>
        <v>Gastos_Gerais</v>
      </c>
    </row>
    <row r="2483" spans="1:17" hidden="1" x14ac:dyDescent="0.2">
      <c r="A2483" s="505">
        <v>7328</v>
      </c>
      <c r="B2483" s="506">
        <v>45188</v>
      </c>
      <c r="C2483" s="507">
        <v>45139</v>
      </c>
      <c r="D2483" s="508" t="s">
        <v>264</v>
      </c>
      <c r="E2483" s="510" t="s">
        <v>160</v>
      </c>
      <c r="F2483" s="523">
        <v>140.06</v>
      </c>
      <c r="G2483" s="510" t="s">
        <v>160</v>
      </c>
      <c r="H2483" s="510" t="s">
        <v>423</v>
      </c>
      <c r="I2483" s="510" t="s">
        <v>6089</v>
      </c>
      <c r="J2483" s="511" t="s">
        <v>2784</v>
      </c>
      <c r="K2483" s="511" t="s">
        <v>1157</v>
      </c>
      <c r="L2483" s="511" t="s">
        <v>1158</v>
      </c>
      <c r="M2483" s="511" t="s">
        <v>8808</v>
      </c>
      <c r="N2483" s="506">
        <v>45188</v>
      </c>
      <c r="O2483" s="512">
        <f t="shared" si="115"/>
        <v>9</v>
      </c>
      <c r="P2483" s="512">
        <f t="shared" si="116"/>
        <v>8</v>
      </c>
      <c r="Q2483" s="498" t="str">
        <f t="shared" si="117"/>
        <v>Gastos_Gerais</v>
      </c>
    </row>
    <row r="2484" spans="1:17" hidden="1" x14ac:dyDescent="0.2">
      <c r="A2484" s="505">
        <v>7329</v>
      </c>
      <c r="B2484" s="506">
        <v>45188</v>
      </c>
      <c r="C2484" s="507">
        <v>45139</v>
      </c>
      <c r="D2484" s="508" t="s">
        <v>264</v>
      </c>
      <c r="E2484" s="510" t="s">
        <v>160</v>
      </c>
      <c r="F2484" s="523">
        <v>129.87</v>
      </c>
      <c r="G2484" s="510" t="s">
        <v>160</v>
      </c>
      <c r="H2484" s="510" t="s">
        <v>421</v>
      </c>
      <c r="I2484" s="510" t="s">
        <v>6089</v>
      </c>
      <c r="J2484" s="511" t="s">
        <v>2784</v>
      </c>
      <c r="K2484" s="511" t="s">
        <v>1157</v>
      </c>
      <c r="L2484" s="511" t="s">
        <v>1158</v>
      </c>
      <c r="M2484" s="511" t="s">
        <v>8809</v>
      </c>
      <c r="N2484" s="506">
        <v>45188</v>
      </c>
      <c r="O2484" s="512">
        <f t="shared" si="115"/>
        <v>9</v>
      </c>
      <c r="P2484" s="512">
        <f t="shared" si="116"/>
        <v>8</v>
      </c>
      <c r="Q2484" s="498" t="str">
        <f t="shared" si="117"/>
        <v>Gastos_Gerais</v>
      </c>
    </row>
    <row r="2485" spans="1:17" hidden="1" x14ac:dyDescent="0.2">
      <c r="A2485" s="505">
        <v>7330</v>
      </c>
      <c r="B2485" s="506">
        <v>45188</v>
      </c>
      <c r="C2485" s="507">
        <v>45139</v>
      </c>
      <c r="D2485" s="508" t="s">
        <v>264</v>
      </c>
      <c r="E2485" s="510" t="s">
        <v>160</v>
      </c>
      <c r="F2485" s="523">
        <v>109.17</v>
      </c>
      <c r="G2485" s="510" t="s">
        <v>160</v>
      </c>
      <c r="H2485" s="510" t="s">
        <v>418</v>
      </c>
      <c r="I2485" s="510" t="s">
        <v>2646</v>
      </c>
      <c r="J2485" s="511" t="s">
        <v>1166</v>
      </c>
      <c r="K2485" s="511" t="s">
        <v>1157</v>
      </c>
      <c r="L2485" s="511" t="s">
        <v>1158</v>
      </c>
      <c r="M2485" s="511" t="s">
        <v>8810</v>
      </c>
      <c r="N2485" s="506">
        <v>45188</v>
      </c>
      <c r="O2485" s="512">
        <f t="shared" si="115"/>
        <v>9</v>
      </c>
      <c r="P2485" s="512">
        <f t="shared" si="116"/>
        <v>8</v>
      </c>
      <c r="Q2485" s="498" t="str">
        <f t="shared" si="117"/>
        <v>Gastos_Gerais</v>
      </c>
    </row>
    <row r="2486" spans="1:17" hidden="1" x14ac:dyDescent="0.2">
      <c r="A2486" s="505">
        <v>7331</v>
      </c>
      <c r="B2486" s="506">
        <v>45188</v>
      </c>
      <c r="C2486" s="507">
        <v>45139</v>
      </c>
      <c r="D2486" s="508" t="s">
        <v>264</v>
      </c>
      <c r="E2486" s="510" t="s">
        <v>160</v>
      </c>
      <c r="F2486" s="523">
        <v>105.89</v>
      </c>
      <c r="G2486" s="510" t="s">
        <v>7271</v>
      </c>
      <c r="H2486" s="510" t="s">
        <v>419</v>
      </c>
      <c r="I2486" s="510" t="s">
        <v>2646</v>
      </c>
      <c r="J2486" s="511" t="s">
        <v>1166</v>
      </c>
      <c r="K2486" s="511" t="s">
        <v>1157</v>
      </c>
      <c r="L2486" s="511" t="s">
        <v>1158</v>
      </c>
      <c r="M2486" s="511" t="s">
        <v>8811</v>
      </c>
      <c r="N2486" s="506">
        <v>45188</v>
      </c>
      <c r="O2486" s="512">
        <f t="shared" si="115"/>
        <v>9</v>
      </c>
      <c r="P2486" s="512">
        <f t="shared" si="116"/>
        <v>8</v>
      </c>
      <c r="Q2486" s="498" t="str">
        <f t="shared" si="117"/>
        <v>Gastos_Gerais</v>
      </c>
    </row>
    <row r="2487" spans="1:17" hidden="1" x14ac:dyDescent="0.2">
      <c r="A2487" s="505">
        <v>7332</v>
      </c>
      <c r="B2487" s="506">
        <v>45188</v>
      </c>
      <c r="C2487" s="507">
        <v>45139</v>
      </c>
      <c r="D2487" s="508" t="s">
        <v>264</v>
      </c>
      <c r="E2487" s="510" t="s">
        <v>160</v>
      </c>
      <c r="F2487" s="523">
        <v>109.17</v>
      </c>
      <c r="G2487" s="510" t="s">
        <v>160</v>
      </c>
      <c r="H2487" s="510" t="s">
        <v>419</v>
      </c>
      <c r="I2487" s="510" t="s">
        <v>2646</v>
      </c>
      <c r="J2487" s="511" t="s">
        <v>1166</v>
      </c>
      <c r="K2487" s="511" t="s">
        <v>1157</v>
      </c>
      <c r="L2487" s="511" t="s">
        <v>1158</v>
      </c>
      <c r="M2487" s="511" t="s">
        <v>8812</v>
      </c>
      <c r="N2487" s="506">
        <v>45188</v>
      </c>
      <c r="O2487" s="512">
        <f t="shared" si="115"/>
        <v>9</v>
      </c>
      <c r="P2487" s="512">
        <f t="shared" si="116"/>
        <v>8</v>
      </c>
      <c r="Q2487" s="498" t="str">
        <f t="shared" si="117"/>
        <v>Gastos_Gerais</v>
      </c>
    </row>
    <row r="2488" spans="1:17" ht="24" hidden="1" x14ac:dyDescent="0.2">
      <c r="A2488" s="505">
        <v>7333</v>
      </c>
      <c r="B2488" s="506">
        <v>45188</v>
      </c>
      <c r="C2488" s="507">
        <v>45139</v>
      </c>
      <c r="D2488" s="508" t="s">
        <v>264</v>
      </c>
      <c r="E2488" s="510" t="s">
        <v>177</v>
      </c>
      <c r="F2488" s="523">
        <v>754.51</v>
      </c>
      <c r="G2488" s="510" t="s">
        <v>1729</v>
      </c>
      <c r="H2488" s="510" t="s">
        <v>419</v>
      </c>
      <c r="I2488" s="510" t="s">
        <v>2646</v>
      </c>
      <c r="J2488" s="511" t="s">
        <v>1166</v>
      </c>
      <c r="K2488" s="511" t="s">
        <v>1157</v>
      </c>
      <c r="L2488" s="511" t="s">
        <v>1158</v>
      </c>
      <c r="M2488" s="511" t="s">
        <v>8813</v>
      </c>
      <c r="N2488" s="506">
        <v>45188</v>
      </c>
      <c r="O2488" s="512">
        <f t="shared" si="115"/>
        <v>9</v>
      </c>
      <c r="P2488" s="512">
        <f t="shared" si="116"/>
        <v>8</v>
      </c>
      <c r="Q2488" s="498" t="str">
        <f t="shared" si="117"/>
        <v>Gastos_Gerais</v>
      </c>
    </row>
    <row r="2489" spans="1:17" ht="25.5" hidden="1" x14ac:dyDescent="0.2">
      <c r="A2489" s="505">
        <v>7334</v>
      </c>
      <c r="B2489" s="506">
        <v>45188</v>
      </c>
      <c r="C2489" s="507">
        <v>45170</v>
      </c>
      <c r="D2489" s="510" t="s">
        <v>176</v>
      </c>
      <c r="E2489" s="510" t="s">
        <v>10</v>
      </c>
      <c r="F2489" s="523">
        <v>6070.59</v>
      </c>
      <c r="G2489" s="510" t="s">
        <v>4306</v>
      </c>
      <c r="H2489" s="510" t="s">
        <v>419</v>
      </c>
      <c r="I2489" s="510" t="s">
        <v>4989</v>
      </c>
      <c r="J2489" s="511" t="s">
        <v>780</v>
      </c>
      <c r="K2489" s="511" t="s">
        <v>1307</v>
      </c>
      <c r="L2489" s="511" t="s">
        <v>1218</v>
      </c>
      <c r="M2489" s="511" t="s">
        <v>8814</v>
      </c>
      <c r="N2489" s="506">
        <v>45188</v>
      </c>
      <c r="O2489" s="512">
        <f t="shared" si="115"/>
        <v>9</v>
      </c>
      <c r="P2489" s="512">
        <f t="shared" si="116"/>
        <v>9</v>
      </c>
      <c r="Q2489" s="498" t="str">
        <f t="shared" si="117"/>
        <v>Gastos_com_Pessoal</v>
      </c>
    </row>
    <row r="2490" spans="1:17" ht="25.5" hidden="1" x14ac:dyDescent="0.2">
      <c r="A2490" s="505">
        <v>7335</v>
      </c>
      <c r="B2490" s="506">
        <v>45188</v>
      </c>
      <c r="C2490" s="507">
        <v>45170</v>
      </c>
      <c r="D2490" s="510" t="s">
        <v>176</v>
      </c>
      <c r="E2490" s="510" t="s">
        <v>10</v>
      </c>
      <c r="F2490" s="523">
        <v>3280.4</v>
      </c>
      <c r="G2490" s="510" t="s">
        <v>4306</v>
      </c>
      <c r="H2490" s="510" t="s">
        <v>419</v>
      </c>
      <c r="I2490" s="510" t="s">
        <v>7568</v>
      </c>
      <c r="J2490" s="511" t="s">
        <v>908</v>
      </c>
      <c r="K2490" s="511" t="s">
        <v>1307</v>
      </c>
      <c r="L2490" s="511" t="s">
        <v>1218</v>
      </c>
      <c r="M2490" s="511" t="s">
        <v>8815</v>
      </c>
      <c r="N2490" s="506">
        <v>45188</v>
      </c>
      <c r="O2490" s="512">
        <f t="shared" si="115"/>
        <v>9</v>
      </c>
      <c r="P2490" s="512">
        <f t="shared" si="116"/>
        <v>9</v>
      </c>
      <c r="Q2490" s="498" t="str">
        <f t="shared" si="117"/>
        <v>Gastos_com_Pessoal</v>
      </c>
    </row>
    <row r="2491" spans="1:17" ht="25.5" hidden="1" x14ac:dyDescent="0.2">
      <c r="A2491" s="505">
        <v>7336</v>
      </c>
      <c r="B2491" s="506">
        <v>45188</v>
      </c>
      <c r="C2491" s="507">
        <v>45170</v>
      </c>
      <c r="D2491" s="510" t="s">
        <v>176</v>
      </c>
      <c r="E2491" s="510" t="s">
        <v>10</v>
      </c>
      <c r="F2491" s="523">
        <v>4886.07</v>
      </c>
      <c r="G2491" s="510" t="s">
        <v>4306</v>
      </c>
      <c r="H2491" s="510" t="s">
        <v>419</v>
      </c>
      <c r="I2491" s="510" t="s">
        <v>7157</v>
      </c>
      <c r="J2491" s="511" t="s">
        <v>803</v>
      </c>
      <c r="K2491" s="511" t="s">
        <v>1307</v>
      </c>
      <c r="L2491" s="511" t="s">
        <v>1218</v>
      </c>
      <c r="M2491" s="511" t="s">
        <v>8816</v>
      </c>
      <c r="N2491" s="506">
        <v>45188</v>
      </c>
      <c r="O2491" s="512">
        <f t="shared" si="115"/>
        <v>9</v>
      </c>
      <c r="P2491" s="512">
        <f t="shared" si="116"/>
        <v>9</v>
      </c>
      <c r="Q2491" s="498" t="str">
        <f t="shared" si="117"/>
        <v>Gastos_com_Pessoal</v>
      </c>
    </row>
    <row r="2492" spans="1:17" ht="25.5" hidden="1" x14ac:dyDescent="0.2">
      <c r="A2492" s="505">
        <v>7337</v>
      </c>
      <c r="B2492" s="506">
        <v>45188</v>
      </c>
      <c r="C2492" s="507">
        <v>45170</v>
      </c>
      <c r="D2492" s="510" t="s">
        <v>176</v>
      </c>
      <c r="E2492" s="510" t="s">
        <v>10</v>
      </c>
      <c r="F2492" s="523">
        <v>3665.13</v>
      </c>
      <c r="G2492" s="510" t="s">
        <v>4306</v>
      </c>
      <c r="H2492" s="510" t="s">
        <v>419</v>
      </c>
      <c r="I2492" s="510" t="s">
        <v>6801</v>
      </c>
      <c r="J2492" s="511" t="s">
        <v>675</v>
      </c>
      <c r="K2492" s="511" t="s">
        <v>1307</v>
      </c>
      <c r="L2492" s="511" t="s">
        <v>1218</v>
      </c>
      <c r="M2492" s="511" t="s">
        <v>8817</v>
      </c>
      <c r="N2492" s="506">
        <v>45188</v>
      </c>
      <c r="O2492" s="512">
        <f t="shared" si="115"/>
        <v>9</v>
      </c>
      <c r="P2492" s="512">
        <f t="shared" si="116"/>
        <v>9</v>
      </c>
      <c r="Q2492" s="498" t="str">
        <f t="shared" si="117"/>
        <v>Gastos_com_Pessoal</v>
      </c>
    </row>
    <row r="2493" spans="1:17" ht="25.5" hidden="1" x14ac:dyDescent="0.2">
      <c r="A2493" s="505">
        <v>7338</v>
      </c>
      <c r="B2493" s="506">
        <v>45188</v>
      </c>
      <c r="C2493" s="507">
        <v>45170</v>
      </c>
      <c r="D2493" s="510" t="s">
        <v>176</v>
      </c>
      <c r="E2493" s="510" t="s">
        <v>10</v>
      </c>
      <c r="F2493" s="523">
        <v>4063.52</v>
      </c>
      <c r="G2493" s="510" t="s">
        <v>4306</v>
      </c>
      <c r="H2493" s="510" t="s">
        <v>419</v>
      </c>
      <c r="I2493" s="510" t="s">
        <v>4711</v>
      </c>
      <c r="J2493" s="511" t="s">
        <v>8858</v>
      </c>
      <c r="K2493" s="511" t="s">
        <v>1307</v>
      </c>
      <c r="L2493" s="511" t="s">
        <v>1218</v>
      </c>
      <c r="M2493" s="511" t="s">
        <v>8818</v>
      </c>
      <c r="N2493" s="506">
        <v>45188</v>
      </c>
      <c r="O2493" s="512">
        <f t="shared" si="115"/>
        <v>9</v>
      </c>
      <c r="P2493" s="512">
        <f t="shared" si="116"/>
        <v>9</v>
      </c>
      <c r="Q2493" s="498" t="str">
        <f t="shared" si="117"/>
        <v>Gastos_com_Pessoal</v>
      </c>
    </row>
    <row r="2494" spans="1:17" ht="25.5" hidden="1" x14ac:dyDescent="0.2">
      <c r="A2494" s="505">
        <v>7339</v>
      </c>
      <c r="B2494" s="506">
        <v>45188</v>
      </c>
      <c r="C2494" s="507">
        <v>45170</v>
      </c>
      <c r="D2494" s="510" t="s">
        <v>176</v>
      </c>
      <c r="E2494" s="510" t="s">
        <v>10</v>
      </c>
      <c r="F2494" s="523">
        <v>4351.1000000000004</v>
      </c>
      <c r="G2494" s="510" t="s">
        <v>4306</v>
      </c>
      <c r="H2494" s="510" t="s">
        <v>419</v>
      </c>
      <c r="I2494" s="510" t="s">
        <v>7171</v>
      </c>
      <c r="J2494" s="511" t="s">
        <v>8857</v>
      </c>
      <c r="K2494" s="511" t="s">
        <v>1307</v>
      </c>
      <c r="L2494" s="511" t="s">
        <v>1218</v>
      </c>
      <c r="M2494" s="511" t="s">
        <v>8819</v>
      </c>
      <c r="N2494" s="506">
        <v>45188</v>
      </c>
      <c r="O2494" s="512">
        <f t="shared" si="115"/>
        <v>9</v>
      </c>
      <c r="P2494" s="512">
        <f t="shared" si="116"/>
        <v>9</v>
      </c>
      <c r="Q2494" s="498" t="str">
        <f t="shared" si="117"/>
        <v>Gastos_com_Pessoal</v>
      </c>
    </row>
    <row r="2495" spans="1:17" ht="25.5" hidden="1" x14ac:dyDescent="0.2">
      <c r="A2495" s="505">
        <v>7340</v>
      </c>
      <c r="B2495" s="506">
        <v>45188</v>
      </c>
      <c r="C2495" s="507">
        <v>45170</v>
      </c>
      <c r="D2495" s="510" t="s">
        <v>176</v>
      </c>
      <c r="E2495" s="510" t="s">
        <v>10</v>
      </c>
      <c r="F2495" s="523">
        <v>3668.95</v>
      </c>
      <c r="G2495" s="510" t="s">
        <v>4306</v>
      </c>
      <c r="H2495" s="510" t="s">
        <v>421</v>
      </c>
      <c r="I2495" s="510" t="s">
        <v>6187</v>
      </c>
      <c r="J2495" s="511" t="s">
        <v>782</v>
      </c>
      <c r="K2495" s="511" t="s">
        <v>1307</v>
      </c>
      <c r="L2495" s="511" t="s">
        <v>1218</v>
      </c>
      <c r="M2495" s="511" t="s">
        <v>8820</v>
      </c>
      <c r="N2495" s="506">
        <v>45188</v>
      </c>
      <c r="O2495" s="512">
        <f t="shared" si="115"/>
        <v>9</v>
      </c>
      <c r="P2495" s="512">
        <f t="shared" si="116"/>
        <v>9</v>
      </c>
      <c r="Q2495" s="498" t="str">
        <f t="shared" si="117"/>
        <v>Gastos_com_Pessoal</v>
      </c>
    </row>
    <row r="2496" spans="1:17" ht="24" hidden="1" x14ac:dyDescent="0.2">
      <c r="A2496" s="505">
        <v>7341</v>
      </c>
      <c r="B2496" s="506">
        <v>45188</v>
      </c>
      <c r="C2496" s="507">
        <v>45139</v>
      </c>
      <c r="D2496" s="508" t="s">
        <v>264</v>
      </c>
      <c r="E2496" s="510" t="s">
        <v>82</v>
      </c>
      <c r="F2496" s="523">
        <v>3358.36</v>
      </c>
      <c r="G2496" s="510" t="s">
        <v>1154</v>
      </c>
      <c r="H2496" s="510" t="s">
        <v>420</v>
      </c>
      <c r="I2496" s="510" t="s">
        <v>3697</v>
      </c>
      <c r="J2496" s="511" t="s">
        <v>1857</v>
      </c>
      <c r="K2496" s="511" t="s">
        <v>1157</v>
      </c>
      <c r="L2496" s="511" t="s">
        <v>1158</v>
      </c>
      <c r="M2496" s="511">
        <v>1241596</v>
      </c>
      <c r="N2496" s="506">
        <v>45188</v>
      </c>
      <c r="O2496" s="512">
        <f t="shared" si="115"/>
        <v>9</v>
      </c>
      <c r="P2496" s="512">
        <f t="shared" si="116"/>
        <v>8</v>
      </c>
      <c r="Q2496" s="498" t="str">
        <f t="shared" si="117"/>
        <v>Gastos_Gerais</v>
      </c>
    </row>
    <row r="2497" spans="1:17" ht="48" hidden="1" x14ac:dyDescent="0.2">
      <c r="A2497" s="505">
        <v>7342</v>
      </c>
      <c r="B2497" s="506">
        <v>45188</v>
      </c>
      <c r="C2497" s="507">
        <v>45170</v>
      </c>
      <c r="D2497" s="508" t="s">
        <v>264</v>
      </c>
      <c r="E2497" s="510" t="s">
        <v>136</v>
      </c>
      <c r="F2497" s="523">
        <v>347.9</v>
      </c>
      <c r="G2497" s="510" t="s">
        <v>8821</v>
      </c>
      <c r="H2497" s="510" t="s">
        <v>422</v>
      </c>
      <c r="I2497" s="510" t="s">
        <v>8822</v>
      </c>
      <c r="J2497" s="511" t="s">
        <v>8823</v>
      </c>
      <c r="K2497" s="511" t="s">
        <v>1157</v>
      </c>
      <c r="L2497" s="511" t="s">
        <v>32</v>
      </c>
      <c r="M2497" s="511">
        <v>1347</v>
      </c>
      <c r="N2497" s="506">
        <v>45188</v>
      </c>
      <c r="O2497" s="512">
        <f t="shared" si="115"/>
        <v>9</v>
      </c>
      <c r="P2497" s="512">
        <f t="shared" si="116"/>
        <v>9</v>
      </c>
      <c r="Q2497" s="498" t="str">
        <f t="shared" si="117"/>
        <v>Gastos_Gerais</v>
      </c>
    </row>
    <row r="2498" spans="1:17" ht="36" hidden="1" x14ac:dyDescent="0.2">
      <c r="A2498" s="505">
        <v>7343</v>
      </c>
      <c r="B2498" s="506">
        <v>45188</v>
      </c>
      <c r="C2498" s="507">
        <v>45170</v>
      </c>
      <c r="D2498" s="508" t="s">
        <v>264</v>
      </c>
      <c r="E2498" s="510" t="s">
        <v>182</v>
      </c>
      <c r="F2498" s="523">
        <v>377.6</v>
      </c>
      <c r="G2498" s="510" t="s">
        <v>8824</v>
      </c>
      <c r="H2498" s="510" t="s">
        <v>493</v>
      </c>
      <c r="I2498" s="510" t="s">
        <v>8825</v>
      </c>
      <c r="J2498" s="511" t="s">
        <v>8826</v>
      </c>
      <c r="K2498" s="511" t="s">
        <v>1157</v>
      </c>
      <c r="L2498" s="511" t="s">
        <v>32</v>
      </c>
      <c r="M2498" s="511">
        <v>28554</v>
      </c>
      <c r="N2498" s="506">
        <v>45188</v>
      </c>
      <c r="O2498" s="512">
        <f t="shared" si="115"/>
        <v>9</v>
      </c>
      <c r="P2498" s="512">
        <f t="shared" si="116"/>
        <v>9</v>
      </c>
      <c r="Q2498" s="498" t="str">
        <f t="shared" si="117"/>
        <v>Gastos_Gerais</v>
      </c>
    </row>
    <row r="2499" spans="1:17" ht="24" hidden="1" x14ac:dyDescent="0.2">
      <c r="A2499" s="505">
        <v>7344</v>
      </c>
      <c r="B2499" s="506">
        <v>45188</v>
      </c>
      <c r="C2499" s="507">
        <v>45170</v>
      </c>
      <c r="D2499" s="508" t="s">
        <v>264</v>
      </c>
      <c r="E2499" s="510" t="s">
        <v>208</v>
      </c>
      <c r="F2499" s="523">
        <v>76</v>
      </c>
      <c r="G2499" s="510" t="s">
        <v>8827</v>
      </c>
      <c r="H2499" s="510" t="s">
        <v>493</v>
      </c>
      <c r="I2499" s="510" t="s">
        <v>1851</v>
      </c>
      <c r="J2499" s="511" t="s">
        <v>1852</v>
      </c>
      <c r="K2499" s="511" t="s">
        <v>1157</v>
      </c>
      <c r="L2499" s="511" t="s">
        <v>32</v>
      </c>
      <c r="M2499" s="511">
        <v>2023151</v>
      </c>
      <c r="N2499" s="506">
        <v>45173</v>
      </c>
      <c r="O2499" s="512">
        <f t="shared" si="115"/>
        <v>9</v>
      </c>
      <c r="P2499" s="512">
        <f t="shared" si="116"/>
        <v>9</v>
      </c>
      <c r="Q2499" s="498" t="str">
        <f t="shared" si="117"/>
        <v>Gastos_Gerais</v>
      </c>
    </row>
    <row r="2500" spans="1:17" ht="36" hidden="1" x14ac:dyDescent="0.2">
      <c r="A2500" s="505">
        <v>7345</v>
      </c>
      <c r="B2500" s="506">
        <v>45188</v>
      </c>
      <c r="C2500" s="507">
        <v>45139</v>
      </c>
      <c r="D2500" s="508" t="s">
        <v>264</v>
      </c>
      <c r="E2500" s="510" t="s">
        <v>65</v>
      </c>
      <c r="F2500" s="523">
        <v>1047.6500000000001</v>
      </c>
      <c r="G2500" s="510" t="s">
        <v>8828</v>
      </c>
      <c r="H2500" s="510" t="s">
        <v>303</v>
      </c>
      <c r="I2500" s="510" t="s">
        <v>1891</v>
      </c>
      <c r="J2500" s="511" t="s">
        <v>425</v>
      </c>
      <c r="K2500" s="511" t="s">
        <v>1157</v>
      </c>
      <c r="L2500" s="511" t="s">
        <v>1892</v>
      </c>
      <c r="M2500" s="511">
        <v>5952</v>
      </c>
      <c r="N2500" s="506">
        <v>45188</v>
      </c>
      <c r="O2500" s="512">
        <f t="shared" si="115"/>
        <v>9</v>
      </c>
      <c r="P2500" s="512">
        <f t="shared" si="116"/>
        <v>8</v>
      </c>
      <c r="Q2500" s="498" t="str">
        <f t="shared" si="117"/>
        <v>Gastos_Gerais</v>
      </c>
    </row>
    <row r="2501" spans="1:17" ht="36" hidden="1" x14ac:dyDescent="0.2">
      <c r="A2501" s="505">
        <v>7346</v>
      </c>
      <c r="B2501" s="506">
        <v>45188</v>
      </c>
      <c r="C2501" s="507">
        <v>45139</v>
      </c>
      <c r="D2501" s="508" t="s">
        <v>264</v>
      </c>
      <c r="E2501" s="510" t="s">
        <v>65</v>
      </c>
      <c r="F2501" s="523">
        <v>337.95</v>
      </c>
      <c r="G2501" s="510" t="s">
        <v>8829</v>
      </c>
      <c r="H2501" s="510" t="s">
        <v>303</v>
      </c>
      <c r="I2501" s="510" t="s">
        <v>1891</v>
      </c>
      <c r="J2501" s="511" t="s">
        <v>425</v>
      </c>
      <c r="K2501" s="511" t="s">
        <v>1157</v>
      </c>
      <c r="L2501" s="511" t="s">
        <v>1892</v>
      </c>
      <c r="M2501" s="511">
        <v>1708</v>
      </c>
      <c r="N2501" s="506">
        <v>45188</v>
      </c>
      <c r="O2501" s="512">
        <f t="shared" ref="O2501:O2564" si="118">IF(B2501=0,0,IF(YEAR(B2501)=$P$1,MONTH(B2501)-$O$1+1,(YEAR(B2501)-$P$1)*12-$O$1+1+MONTH(B2501)))</f>
        <v>9</v>
      </c>
      <c r="P2501" s="512">
        <f t="shared" ref="P2501:P2564" si="119">IF(C2501=0,0,IF(YEAR(C2501)=$P$1,MONTH(C2501)-$O$1+1,(YEAR(C2501)-$P$1)*12-$O$1+1+MONTH(C2501)))</f>
        <v>8</v>
      </c>
      <c r="Q2501" s="498" t="str">
        <f t="shared" ref="Q2501:Q2564" si="120">SUBSTITUTE(D2501," ","_")</f>
        <v>Gastos_Gerais</v>
      </c>
    </row>
    <row r="2502" spans="1:17" ht="36" hidden="1" x14ac:dyDescent="0.2">
      <c r="A2502" s="505">
        <v>7347</v>
      </c>
      <c r="B2502" s="506">
        <v>45188</v>
      </c>
      <c r="C2502" s="507">
        <v>45170</v>
      </c>
      <c r="D2502" s="508" t="s">
        <v>264</v>
      </c>
      <c r="E2502" s="510" t="s">
        <v>388</v>
      </c>
      <c r="F2502" s="523">
        <v>9250</v>
      </c>
      <c r="G2502" s="510" t="s">
        <v>8830</v>
      </c>
      <c r="H2502" s="510" t="s">
        <v>419</v>
      </c>
      <c r="I2502" s="510" t="s">
        <v>8831</v>
      </c>
      <c r="J2502" s="511" t="s">
        <v>8832</v>
      </c>
      <c r="K2502" s="511" t="s">
        <v>1157</v>
      </c>
      <c r="L2502" s="511" t="s">
        <v>32</v>
      </c>
      <c r="M2502" s="511">
        <v>2</v>
      </c>
      <c r="N2502" s="506">
        <v>45180</v>
      </c>
      <c r="O2502" s="512">
        <f t="shared" si="118"/>
        <v>9</v>
      </c>
      <c r="P2502" s="512">
        <f t="shared" si="119"/>
        <v>9</v>
      </c>
      <c r="Q2502" s="498" t="str">
        <f t="shared" si="120"/>
        <v>Gastos_Gerais</v>
      </c>
    </row>
    <row r="2503" spans="1:17" ht="36" hidden="1" x14ac:dyDescent="0.2">
      <c r="A2503" s="505">
        <v>7348</v>
      </c>
      <c r="B2503" s="506">
        <v>45188</v>
      </c>
      <c r="C2503" s="507">
        <v>45139</v>
      </c>
      <c r="D2503" s="508" t="s">
        <v>264</v>
      </c>
      <c r="E2503" s="510" t="s">
        <v>408</v>
      </c>
      <c r="F2503" s="523">
        <v>166.6</v>
      </c>
      <c r="G2503" s="510" t="s">
        <v>3572</v>
      </c>
      <c r="H2503" s="510" t="s">
        <v>414</v>
      </c>
      <c r="I2503" s="510" t="s">
        <v>1820</v>
      </c>
      <c r="J2503" s="511" t="s">
        <v>1821</v>
      </c>
      <c r="K2503" s="511" t="s">
        <v>1157</v>
      </c>
      <c r="L2503" s="511" t="s">
        <v>32</v>
      </c>
      <c r="M2503" s="511">
        <v>3531</v>
      </c>
      <c r="N2503" s="506">
        <v>45184</v>
      </c>
      <c r="O2503" s="512">
        <f t="shared" si="118"/>
        <v>9</v>
      </c>
      <c r="P2503" s="512">
        <f t="shared" si="119"/>
        <v>8</v>
      </c>
      <c r="Q2503" s="498" t="str">
        <f t="shared" si="120"/>
        <v>Gastos_Gerais</v>
      </c>
    </row>
    <row r="2504" spans="1:17" ht="36" hidden="1" x14ac:dyDescent="0.2">
      <c r="A2504" s="505">
        <v>7349</v>
      </c>
      <c r="B2504" s="506">
        <v>45188</v>
      </c>
      <c r="C2504" s="507">
        <v>45139</v>
      </c>
      <c r="D2504" s="508" t="s">
        <v>264</v>
      </c>
      <c r="E2504" s="510" t="s">
        <v>408</v>
      </c>
      <c r="F2504" s="523">
        <v>166.6</v>
      </c>
      <c r="G2504" s="510" t="s">
        <v>3572</v>
      </c>
      <c r="H2504" s="510" t="s">
        <v>493</v>
      </c>
      <c r="I2504" s="510" t="s">
        <v>1820</v>
      </c>
      <c r="J2504" s="511" t="s">
        <v>1821</v>
      </c>
      <c r="K2504" s="511" t="s">
        <v>1157</v>
      </c>
      <c r="L2504" s="511" t="s">
        <v>32</v>
      </c>
      <c r="M2504" s="511">
        <v>35320</v>
      </c>
      <c r="N2504" s="506">
        <v>45184</v>
      </c>
      <c r="O2504" s="512">
        <f t="shared" si="118"/>
        <v>9</v>
      </c>
      <c r="P2504" s="512">
        <f t="shared" si="119"/>
        <v>8</v>
      </c>
      <c r="Q2504" s="498" t="str">
        <f t="shared" si="120"/>
        <v>Gastos_Gerais</v>
      </c>
    </row>
    <row r="2505" spans="1:17" ht="36" hidden="1" x14ac:dyDescent="0.2">
      <c r="A2505" s="505">
        <v>7350</v>
      </c>
      <c r="B2505" s="506">
        <v>45188</v>
      </c>
      <c r="C2505" s="507">
        <v>45139</v>
      </c>
      <c r="D2505" s="508" t="s">
        <v>264</v>
      </c>
      <c r="E2505" s="510" t="s">
        <v>408</v>
      </c>
      <c r="F2505" s="523">
        <v>166.6</v>
      </c>
      <c r="G2505" s="510" t="s">
        <v>3572</v>
      </c>
      <c r="H2505" s="510" t="s">
        <v>421</v>
      </c>
      <c r="I2505" s="510" t="s">
        <v>1820</v>
      </c>
      <c r="J2505" s="511" t="s">
        <v>1821</v>
      </c>
      <c r="K2505" s="511" t="s">
        <v>1157</v>
      </c>
      <c r="L2505" s="511" t="s">
        <v>32</v>
      </c>
      <c r="M2505" s="511">
        <v>3529</v>
      </c>
      <c r="N2505" s="506">
        <v>45184</v>
      </c>
      <c r="O2505" s="512">
        <f t="shared" si="118"/>
        <v>9</v>
      </c>
      <c r="P2505" s="512">
        <f t="shared" si="119"/>
        <v>8</v>
      </c>
      <c r="Q2505" s="498" t="str">
        <f t="shared" si="120"/>
        <v>Gastos_Gerais</v>
      </c>
    </row>
    <row r="2506" spans="1:17" ht="36" hidden="1" x14ac:dyDescent="0.2">
      <c r="A2506" s="505">
        <v>7351</v>
      </c>
      <c r="B2506" s="506">
        <v>45188</v>
      </c>
      <c r="C2506" s="507">
        <v>45139</v>
      </c>
      <c r="D2506" s="508" t="s">
        <v>264</v>
      </c>
      <c r="E2506" s="510" t="s">
        <v>408</v>
      </c>
      <c r="F2506" s="523">
        <v>166.6</v>
      </c>
      <c r="G2506" s="510" t="s">
        <v>3572</v>
      </c>
      <c r="H2506" s="510" t="s">
        <v>419</v>
      </c>
      <c r="I2506" s="510" t="s">
        <v>1820</v>
      </c>
      <c r="J2506" s="511" t="s">
        <v>1821</v>
      </c>
      <c r="K2506" s="511" t="s">
        <v>1157</v>
      </c>
      <c r="L2506" s="511" t="s">
        <v>32</v>
      </c>
      <c r="M2506" s="511">
        <v>3528</v>
      </c>
      <c r="N2506" s="506">
        <v>45184</v>
      </c>
      <c r="O2506" s="512">
        <f t="shared" si="118"/>
        <v>9</v>
      </c>
      <c r="P2506" s="512">
        <f t="shared" si="119"/>
        <v>8</v>
      </c>
      <c r="Q2506" s="498" t="str">
        <f t="shared" si="120"/>
        <v>Gastos_Gerais</v>
      </c>
    </row>
    <row r="2507" spans="1:17" ht="36" hidden="1" x14ac:dyDescent="0.2">
      <c r="A2507" s="505">
        <v>7352</v>
      </c>
      <c r="B2507" s="506">
        <v>45188</v>
      </c>
      <c r="C2507" s="507">
        <v>45139</v>
      </c>
      <c r="D2507" s="508" t="s">
        <v>264</v>
      </c>
      <c r="E2507" s="510" t="s">
        <v>408</v>
      </c>
      <c r="F2507" s="523">
        <v>166.6</v>
      </c>
      <c r="G2507" s="510" t="s">
        <v>3572</v>
      </c>
      <c r="H2507" s="510" t="s">
        <v>423</v>
      </c>
      <c r="I2507" s="510" t="s">
        <v>1820</v>
      </c>
      <c r="J2507" s="511" t="s">
        <v>1821</v>
      </c>
      <c r="K2507" s="511" t="s">
        <v>1157</v>
      </c>
      <c r="L2507" s="511" t="s">
        <v>32</v>
      </c>
      <c r="M2507" s="511">
        <v>3532</v>
      </c>
      <c r="N2507" s="506">
        <v>45184</v>
      </c>
      <c r="O2507" s="512">
        <f t="shared" si="118"/>
        <v>9</v>
      </c>
      <c r="P2507" s="512">
        <f t="shared" si="119"/>
        <v>8</v>
      </c>
      <c r="Q2507" s="498" t="str">
        <f t="shared" si="120"/>
        <v>Gastos_Gerais</v>
      </c>
    </row>
    <row r="2508" spans="1:17" ht="36" hidden="1" x14ac:dyDescent="0.2">
      <c r="A2508" s="505">
        <v>7353</v>
      </c>
      <c r="B2508" s="506">
        <v>45188</v>
      </c>
      <c r="C2508" s="507">
        <v>45170</v>
      </c>
      <c r="D2508" s="508" t="s">
        <v>264</v>
      </c>
      <c r="E2508" s="510" t="s">
        <v>290</v>
      </c>
      <c r="F2508" s="523">
        <v>608.6</v>
      </c>
      <c r="G2508" s="510" t="s">
        <v>8833</v>
      </c>
      <c r="H2508" s="510" t="s">
        <v>1032</v>
      </c>
      <c r="I2508" s="510" t="s">
        <v>1795</v>
      </c>
      <c r="J2508" s="511" t="s">
        <v>1796</v>
      </c>
      <c r="K2508" s="511" t="s">
        <v>1157</v>
      </c>
      <c r="L2508" s="511" t="s">
        <v>32</v>
      </c>
      <c r="M2508" s="511">
        <v>1395</v>
      </c>
      <c r="N2508" s="506">
        <v>45182</v>
      </c>
      <c r="O2508" s="512">
        <f t="shared" si="118"/>
        <v>9</v>
      </c>
      <c r="P2508" s="512">
        <f t="shared" si="119"/>
        <v>9</v>
      </c>
      <c r="Q2508" s="498" t="str">
        <f t="shared" si="120"/>
        <v>Gastos_Gerais</v>
      </c>
    </row>
    <row r="2509" spans="1:17" hidden="1" x14ac:dyDescent="0.2">
      <c r="A2509" s="505">
        <v>7354</v>
      </c>
      <c r="B2509" s="506">
        <v>45188</v>
      </c>
      <c r="C2509" s="507">
        <v>45170</v>
      </c>
      <c r="D2509" s="508" t="s">
        <v>264</v>
      </c>
      <c r="E2509" s="510" t="s">
        <v>398</v>
      </c>
      <c r="F2509" s="523">
        <v>1999.38</v>
      </c>
      <c r="G2509" s="510" t="s">
        <v>1271</v>
      </c>
      <c r="H2509" s="510" t="s">
        <v>416</v>
      </c>
      <c r="I2509" s="510" t="s">
        <v>7794</v>
      </c>
      <c r="J2509" s="511" t="s">
        <v>1692</v>
      </c>
      <c r="K2509" s="511" t="s">
        <v>1157</v>
      </c>
      <c r="L2509" s="511" t="s">
        <v>32</v>
      </c>
      <c r="M2509" s="511">
        <v>143</v>
      </c>
      <c r="N2509" s="506">
        <v>45183</v>
      </c>
      <c r="O2509" s="512">
        <f t="shared" si="118"/>
        <v>9</v>
      </c>
      <c r="P2509" s="512">
        <f t="shared" si="119"/>
        <v>9</v>
      </c>
      <c r="Q2509" s="498" t="str">
        <f t="shared" si="120"/>
        <v>Gastos_Gerais</v>
      </c>
    </row>
    <row r="2510" spans="1:17" ht="24" hidden="1" x14ac:dyDescent="0.2">
      <c r="A2510" s="505">
        <v>7355</v>
      </c>
      <c r="B2510" s="506">
        <v>45188</v>
      </c>
      <c r="C2510" s="507">
        <v>45170</v>
      </c>
      <c r="D2510" s="508" t="s">
        <v>264</v>
      </c>
      <c r="E2510" s="510" t="s">
        <v>290</v>
      </c>
      <c r="F2510" s="523">
        <v>750</v>
      </c>
      <c r="G2510" s="510" t="s">
        <v>8834</v>
      </c>
      <c r="H2510" s="510" t="s">
        <v>416</v>
      </c>
      <c r="I2510" s="510" t="s">
        <v>8835</v>
      </c>
      <c r="J2510" s="511" t="s">
        <v>8836</v>
      </c>
      <c r="K2510" s="511" t="s">
        <v>1157</v>
      </c>
      <c r="L2510" s="511" t="s">
        <v>32</v>
      </c>
      <c r="M2510" s="511">
        <v>500</v>
      </c>
      <c r="N2510" s="506">
        <v>45182</v>
      </c>
      <c r="O2510" s="512">
        <f t="shared" si="118"/>
        <v>9</v>
      </c>
      <c r="P2510" s="512">
        <f t="shared" si="119"/>
        <v>9</v>
      </c>
      <c r="Q2510" s="498" t="str">
        <f t="shared" si="120"/>
        <v>Gastos_Gerais</v>
      </c>
    </row>
    <row r="2511" spans="1:17" ht="48" hidden="1" x14ac:dyDescent="0.2">
      <c r="A2511" s="505">
        <v>7356</v>
      </c>
      <c r="B2511" s="506">
        <v>45188</v>
      </c>
      <c r="C2511" s="507">
        <v>45170</v>
      </c>
      <c r="D2511" s="508" t="s">
        <v>264</v>
      </c>
      <c r="E2511" s="508" t="s">
        <v>402</v>
      </c>
      <c r="F2511" s="523">
        <v>397.7</v>
      </c>
      <c r="G2511" s="510" t="s">
        <v>8728</v>
      </c>
      <c r="H2511" s="510" t="s">
        <v>1032</v>
      </c>
      <c r="I2511" s="510" t="s">
        <v>7357</v>
      </c>
      <c r="J2511" s="511" t="s">
        <v>1896</v>
      </c>
      <c r="K2511" s="511" t="s">
        <v>1157</v>
      </c>
      <c r="L2511" s="511" t="s">
        <v>32</v>
      </c>
      <c r="M2511" s="511">
        <v>39348</v>
      </c>
      <c r="N2511" s="506">
        <v>45182</v>
      </c>
      <c r="O2511" s="512">
        <f t="shared" si="118"/>
        <v>9</v>
      </c>
      <c r="P2511" s="512">
        <f t="shared" si="119"/>
        <v>9</v>
      </c>
      <c r="Q2511" s="498" t="str">
        <f t="shared" si="120"/>
        <v>Gastos_Gerais</v>
      </c>
    </row>
    <row r="2512" spans="1:17" ht="48" hidden="1" x14ac:dyDescent="0.2">
      <c r="A2512" s="505">
        <v>7357</v>
      </c>
      <c r="B2512" s="506">
        <v>45188</v>
      </c>
      <c r="C2512" s="507">
        <v>45170</v>
      </c>
      <c r="D2512" s="508" t="s">
        <v>264</v>
      </c>
      <c r="E2512" s="510" t="s">
        <v>386</v>
      </c>
      <c r="F2512" s="523">
        <v>4378.8</v>
      </c>
      <c r="G2512" s="510" t="s">
        <v>8837</v>
      </c>
      <c r="H2512" s="510" t="s">
        <v>416</v>
      </c>
      <c r="I2512" s="510" t="s">
        <v>8838</v>
      </c>
      <c r="J2512" s="511" t="s">
        <v>8839</v>
      </c>
      <c r="K2512" s="511" t="s">
        <v>1157</v>
      </c>
      <c r="L2512" s="511" t="s">
        <v>32</v>
      </c>
      <c r="M2512" s="511">
        <v>496</v>
      </c>
      <c r="N2512" s="506">
        <v>45180</v>
      </c>
      <c r="O2512" s="512">
        <f t="shared" si="118"/>
        <v>9</v>
      </c>
      <c r="P2512" s="512">
        <f t="shared" si="119"/>
        <v>9</v>
      </c>
      <c r="Q2512" s="498" t="str">
        <f t="shared" si="120"/>
        <v>Gastos_Gerais</v>
      </c>
    </row>
    <row r="2513" spans="1:17" ht="36" hidden="1" x14ac:dyDescent="0.2">
      <c r="A2513" s="505">
        <v>7358</v>
      </c>
      <c r="B2513" s="506">
        <v>45188</v>
      </c>
      <c r="C2513" s="507">
        <v>45170</v>
      </c>
      <c r="D2513" s="510" t="s">
        <v>141</v>
      </c>
      <c r="E2513" s="510" t="s">
        <v>220</v>
      </c>
      <c r="F2513" s="523">
        <v>1275</v>
      </c>
      <c r="G2513" s="510" t="s">
        <v>8840</v>
      </c>
      <c r="H2513" s="510" t="s">
        <v>418</v>
      </c>
      <c r="I2513" s="510" t="s">
        <v>8841</v>
      </c>
      <c r="J2513" s="511" t="s">
        <v>3763</v>
      </c>
      <c r="K2513" s="511" t="s">
        <v>1157</v>
      </c>
      <c r="L2513" s="511" t="s">
        <v>32</v>
      </c>
      <c r="M2513" s="511">
        <v>33520</v>
      </c>
      <c r="N2513" s="506">
        <v>45175</v>
      </c>
      <c r="O2513" s="512">
        <f t="shared" si="118"/>
        <v>9</v>
      </c>
      <c r="P2513" s="512">
        <f t="shared" si="119"/>
        <v>9</v>
      </c>
      <c r="Q2513" s="498" t="str">
        <f t="shared" si="120"/>
        <v>Aquisição_de_Bens_Permanentes</v>
      </c>
    </row>
    <row r="2514" spans="1:17" ht="48" hidden="1" x14ac:dyDescent="0.2">
      <c r="A2514" s="505">
        <v>7359</v>
      </c>
      <c r="B2514" s="506">
        <v>45188</v>
      </c>
      <c r="C2514" s="507">
        <v>45170</v>
      </c>
      <c r="D2514" s="508" t="s">
        <v>264</v>
      </c>
      <c r="E2514" s="508" t="s">
        <v>402</v>
      </c>
      <c r="F2514" s="523">
        <v>994.5</v>
      </c>
      <c r="G2514" s="510" t="s">
        <v>8728</v>
      </c>
      <c r="H2514" s="510" t="s">
        <v>416</v>
      </c>
      <c r="I2514" s="510" t="s">
        <v>7538</v>
      </c>
      <c r="J2514" s="511" t="s">
        <v>7294</v>
      </c>
      <c r="K2514" s="511" t="s">
        <v>1157</v>
      </c>
      <c r="L2514" s="511" t="s">
        <v>32</v>
      </c>
      <c r="M2514" s="511">
        <v>33624</v>
      </c>
      <c r="N2514" s="506">
        <v>45180</v>
      </c>
      <c r="O2514" s="512">
        <f t="shared" si="118"/>
        <v>9</v>
      </c>
      <c r="P2514" s="512">
        <f t="shared" si="119"/>
        <v>9</v>
      </c>
      <c r="Q2514" s="498" t="str">
        <f t="shared" si="120"/>
        <v>Gastos_Gerais</v>
      </c>
    </row>
    <row r="2515" spans="1:17" ht="24" hidden="1" x14ac:dyDescent="0.2">
      <c r="A2515" s="505">
        <v>7360</v>
      </c>
      <c r="B2515" s="506">
        <v>45188</v>
      </c>
      <c r="C2515" s="507">
        <v>45139</v>
      </c>
      <c r="D2515" s="508" t="s">
        <v>264</v>
      </c>
      <c r="E2515" s="510" t="s">
        <v>206</v>
      </c>
      <c r="F2515" s="523">
        <v>296</v>
      </c>
      <c r="G2515" s="510" t="s">
        <v>5268</v>
      </c>
      <c r="H2515" s="510" t="s">
        <v>419</v>
      </c>
      <c r="I2515" s="517" t="s">
        <v>4545</v>
      </c>
      <c r="J2515" s="511" t="s">
        <v>1810</v>
      </c>
      <c r="K2515" s="511" t="s">
        <v>1157</v>
      </c>
      <c r="L2515" s="511" t="s">
        <v>1157</v>
      </c>
      <c r="M2515" s="511">
        <v>571984</v>
      </c>
      <c r="N2515" s="506">
        <v>45188</v>
      </c>
      <c r="O2515" s="512">
        <f t="shared" si="118"/>
        <v>9</v>
      </c>
      <c r="P2515" s="512">
        <f t="shared" si="119"/>
        <v>8</v>
      </c>
      <c r="Q2515" s="498" t="str">
        <f t="shared" si="120"/>
        <v>Gastos_Gerais</v>
      </c>
    </row>
    <row r="2516" spans="1:17" ht="24" hidden="1" x14ac:dyDescent="0.2">
      <c r="A2516" s="505">
        <v>7361</v>
      </c>
      <c r="B2516" s="506">
        <v>45188</v>
      </c>
      <c r="C2516" s="507">
        <v>45139</v>
      </c>
      <c r="D2516" s="508" t="s">
        <v>264</v>
      </c>
      <c r="E2516" s="510" t="s">
        <v>206</v>
      </c>
      <c r="F2516" s="523">
        <v>296</v>
      </c>
      <c r="G2516" s="510" t="s">
        <v>5265</v>
      </c>
      <c r="H2516" s="510" t="s">
        <v>419</v>
      </c>
      <c r="I2516" s="517" t="s">
        <v>4545</v>
      </c>
      <c r="J2516" s="511" t="s">
        <v>1810</v>
      </c>
      <c r="K2516" s="511" t="s">
        <v>1157</v>
      </c>
      <c r="L2516" s="511" t="s">
        <v>1157</v>
      </c>
      <c r="M2516" s="511">
        <v>571995</v>
      </c>
      <c r="N2516" s="506">
        <v>45188</v>
      </c>
      <c r="O2516" s="512">
        <f t="shared" si="118"/>
        <v>9</v>
      </c>
      <c r="P2516" s="512">
        <f t="shared" si="119"/>
        <v>8</v>
      </c>
      <c r="Q2516" s="498" t="str">
        <f t="shared" si="120"/>
        <v>Gastos_Gerais</v>
      </c>
    </row>
    <row r="2517" spans="1:17" ht="24" hidden="1" x14ac:dyDescent="0.2">
      <c r="A2517" s="505">
        <v>7362</v>
      </c>
      <c r="B2517" s="506">
        <v>45188</v>
      </c>
      <c r="C2517" s="507">
        <v>45139</v>
      </c>
      <c r="D2517" s="508" t="s">
        <v>264</v>
      </c>
      <c r="E2517" s="510" t="s">
        <v>206</v>
      </c>
      <c r="F2517" s="523">
        <v>296</v>
      </c>
      <c r="G2517" s="510" t="s">
        <v>5269</v>
      </c>
      <c r="H2517" s="510" t="s">
        <v>423</v>
      </c>
      <c r="I2517" s="517" t="s">
        <v>4545</v>
      </c>
      <c r="J2517" s="511" t="s">
        <v>1810</v>
      </c>
      <c r="K2517" s="511" t="s">
        <v>1157</v>
      </c>
      <c r="L2517" s="511" t="s">
        <v>1157</v>
      </c>
      <c r="M2517" s="511">
        <v>571992</v>
      </c>
      <c r="N2517" s="506">
        <v>45188</v>
      </c>
      <c r="O2517" s="512">
        <f t="shared" si="118"/>
        <v>9</v>
      </c>
      <c r="P2517" s="512">
        <f t="shared" si="119"/>
        <v>8</v>
      </c>
      <c r="Q2517" s="498" t="str">
        <f t="shared" si="120"/>
        <v>Gastos_Gerais</v>
      </c>
    </row>
    <row r="2518" spans="1:17" ht="24" hidden="1" x14ac:dyDescent="0.2">
      <c r="A2518" s="505">
        <v>7363</v>
      </c>
      <c r="B2518" s="506">
        <v>45188</v>
      </c>
      <c r="C2518" s="507">
        <v>45139</v>
      </c>
      <c r="D2518" s="508" t="s">
        <v>264</v>
      </c>
      <c r="E2518" s="510" t="s">
        <v>206</v>
      </c>
      <c r="F2518" s="523">
        <v>296</v>
      </c>
      <c r="G2518" s="510" t="s">
        <v>5271</v>
      </c>
      <c r="H2518" s="510" t="s">
        <v>421</v>
      </c>
      <c r="I2518" s="517" t="s">
        <v>4545</v>
      </c>
      <c r="J2518" s="511" t="s">
        <v>1810</v>
      </c>
      <c r="K2518" s="511" t="s">
        <v>1157</v>
      </c>
      <c r="L2518" s="511" t="s">
        <v>1157</v>
      </c>
      <c r="M2518" s="511">
        <v>571985</v>
      </c>
      <c r="N2518" s="506">
        <v>45188</v>
      </c>
      <c r="O2518" s="512">
        <f t="shared" si="118"/>
        <v>9</v>
      </c>
      <c r="P2518" s="512">
        <f t="shared" si="119"/>
        <v>8</v>
      </c>
      <c r="Q2518" s="498" t="str">
        <f t="shared" si="120"/>
        <v>Gastos_Gerais</v>
      </c>
    </row>
    <row r="2519" spans="1:17" ht="24" hidden="1" x14ac:dyDescent="0.2">
      <c r="A2519" s="505">
        <v>7364</v>
      </c>
      <c r="B2519" s="506">
        <v>45188</v>
      </c>
      <c r="C2519" s="507">
        <v>45139</v>
      </c>
      <c r="D2519" s="508" t="s">
        <v>264</v>
      </c>
      <c r="E2519" s="510" t="s">
        <v>206</v>
      </c>
      <c r="F2519" s="523">
        <v>296</v>
      </c>
      <c r="G2519" s="510" t="s">
        <v>5262</v>
      </c>
      <c r="H2519" s="510" t="s">
        <v>414</v>
      </c>
      <c r="I2519" s="517" t="s">
        <v>4545</v>
      </c>
      <c r="J2519" s="511" t="s">
        <v>1810</v>
      </c>
      <c r="K2519" s="511" t="s">
        <v>1157</v>
      </c>
      <c r="L2519" s="511" t="s">
        <v>1157</v>
      </c>
      <c r="M2519" s="511">
        <v>571988</v>
      </c>
      <c r="N2519" s="506">
        <v>45188</v>
      </c>
      <c r="O2519" s="512">
        <f t="shared" si="118"/>
        <v>9</v>
      </c>
      <c r="P2519" s="512">
        <f t="shared" si="119"/>
        <v>8</v>
      </c>
      <c r="Q2519" s="498" t="str">
        <f t="shared" si="120"/>
        <v>Gastos_Gerais</v>
      </c>
    </row>
    <row r="2520" spans="1:17" ht="24" hidden="1" x14ac:dyDescent="0.2">
      <c r="A2520" s="505">
        <v>7365</v>
      </c>
      <c r="B2520" s="506">
        <v>45188</v>
      </c>
      <c r="C2520" s="507">
        <v>45139</v>
      </c>
      <c r="D2520" s="508" t="s">
        <v>264</v>
      </c>
      <c r="E2520" s="510" t="s">
        <v>206</v>
      </c>
      <c r="F2520" s="523">
        <v>296</v>
      </c>
      <c r="G2520" s="510" t="s">
        <v>5283</v>
      </c>
      <c r="H2520" s="510" t="s">
        <v>422</v>
      </c>
      <c r="I2520" s="517" t="s">
        <v>4545</v>
      </c>
      <c r="J2520" s="511" t="s">
        <v>1810</v>
      </c>
      <c r="K2520" s="511" t="s">
        <v>1157</v>
      </c>
      <c r="L2520" s="511" t="s">
        <v>1157</v>
      </c>
      <c r="M2520" s="511">
        <v>571983</v>
      </c>
      <c r="N2520" s="506">
        <v>45188</v>
      </c>
      <c r="O2520" s="512">
        <f t="shared" si="118"/>
        <v>9</v>
      </c>
      <c r="P2520" s="512">
        <f t="shared" si="119"/>
        <v>8</v>
      </c>
      <c r="Q2520" s="498" t="str">
        <f t="shared" si="120"/>
        <v>Gastos_Gerais</v>
      </c>
    </row>
    <row r="2521" spans="1:17" ht="24" hidden="1" x14ac:dyDescent="0.2">
      <c r="A2521" s="505">
        <v>7366</v>
      </c>
      <c r="B2521" s="506">
        <v>45188</v>
      </c>
      <c r="C2521" s="507">
        <v>45139</v>
      </c>
      <c r="D2521" s="508" t="s">
        <v>264</v>
      </c>
      <c r="E2521" s="510" t="s">
        <v>206</v>
      </c>
      <c r="F2521" s="523">
        <v>296</v>
      </c>
      <c r="G2521" s="510" t="s">
        <v>5258</v>
      </c>
      <c r="H2521" s="510" t="s">
        <v>418</v>
      </c>
      <c r="I2521" s="517" t="s">
        <v>4545</v>
      </c>
      <c r="J2521" s="511" t="s">
        <v>1810</v>
      </c>
      <c r="K2521" s="511" t="s">
        <v>1157</v>
      </c>
      <c r="L2521" s="511" t="s">
        <v>1157</v>
      </c>
      <c r="M2521" s="511">
        <v>571982</v>
      </c>
      <c r="N2521" s="506">
        <v>45188</v>
      </c>
      <c r="O2521" s="512">
        <f t="shared" si="118"/>
        <v>9</v>
      </c>
      <c r="P2521" s="512">
        <f t="shared" si="119"/>
        <v>8</v>
      </c>
      <c r="Q2521" s="498" t="str">
        <f t="shared" si="120"/>
        <v>Gastos_Gerais</v>
      </c>
    </row>
    <row r="2522" spans="1:17" ht="24" hidden="1" x14ac:dyDescent="0.2">
      <c r="A2522" s="505">
        <v>7367</v>
      </c>
      <c r="B2522" s="506">
        <v>45188</v>
      </c>
      <c r="C2522" s="507">
        <v>45139</v>
      </c>
      <c r="D2522" s="508" t="s">
        <v>264</v>
      </c>
      <c r="E2522" s="510" t="s">
        <v>206</v>
      </c>
      <c r="F2522" s="523">
        <v>296</v>
      </c>
      <c r="G2522" s="510" t="s">
        <v>5264</v>
      </c>
      <c r="H2522" s="510" t="s">
        <v>416</v>
      </c>
      <c r="I2522" s="517" t="s">
        <v>4545</v>
      </c>
      <c r="J2522" s="511" t="s">
        <v>1810</v>
      </c>
      <c r="K2522" s="511" t="s">
        <v>1157</v>
      </c>
      <c r="L2522" s="511" t="s">
        <v>1157</v>
      </c>
      <c r="M2522" s="511">
        <v>571991</v>
      </c>
      <c r="N2522" s="506">
        <v>45188</v>
      </c>
      <c r="O2522" s="512">
        <f t="shared" si="118"/>
        <v>9</v>
      </c>
      <c r="P2522" s="512">
        <f t="shared" si="119"/>
        <v>8</v>
      </c>
      <c r="Q2522" s="498" t="str">
        <f t="shared" si="120"/>
        <v>Gastos_Gerais</v>
      </c>
    </row>
    <row r="2523" spans="1:17" ht="24" hidden="1" x14ac:dyDescent="0.2">
      <c r="A2523" s="505">
        <v>7368</v>
      </c>
      <c r="B2523" s="506">
        <v>45188</v>
      </c>
      <c r="C2523" s="507">
        <v>45139</v>
      </c>
      <c r="D2523" s="508" t="s">
        <v>264</v>
      </c>
      <c r="E2523" s="510" t="s">
        <v>206</v>
      </c>
      <c r="F2523" s="523">
        <v>296</v>
      </c>
      <c r="G2523" s="510" t="s">
        <v>5261</v>
      </c>
      <c r="H2523" s="510" t="s">
        <v>493</v>
      </c>
      <c r="I2523" s="517" t="s">
        <v>4545</v>
      </c>
      <c r="J2523" s="511" t="s">
        <v>1810</v>
      </c>
      <c r="K2523" s="511" t="s">
        <v>1157</v>
      </c>
      <c r="L2523" s="511" t="s">
        <v>1157</v>
      </c>
      <c r="M2523" s="511">
        <v>571981</v>
      </c>
      <c r="N2523" s="506">
        <v>45188</v>
      </c>
      <c r="O2523" s="512">
        <f t="shared" si="118"/>
        <v>9</v>
      </c>
      <c r="P2523" s="512">
        <f t="shared" si="119"/>
        <v>8</v>
      </c>
      <c r="Q2523" s="498" t="str">
        <f t="shared" si="120"/>
        <v>Gastos_Gerais</v>
      </c>
    </row>
    <row r="2524" spans="1:17" ht="24" hidden="1" x14ac:dyDescent="0.2">
      <c r="A2524" s="505">
        <v>7369</v>
      </c>
      <c r="B2524" s="506">
        <v>45188</v>
      </c>
      <c r="C2524" s="507">
        <v>45139</v>
      </c>
      <c r="D2524" s="508" t="s">
        <v>264</v>
      </c>
      <c r="E2524" s="510" t="s">
        <v>206</v>
      </c>
      <c r="F2524" s="523">
        <v>296</v>
      </c>
      <c r="G2524" s="510" t="s">
        <v>5282</v>
      </c>
      <c r="H2524" s="510" t="s">
        <v>417</v>
      </c>
      <c r="I2524" s="517" t="s">
        <v>4545</v>
      </c>
      <c r="J2524" s="511" t="s">
        <v>1810</v>
      </c>
      <c r="K2524" s="511" t="s">
        <v>1157</v>
      </c>
      <c r="L2524" s="511" t="s">
        <v>1157</v>
      </c>
      <c r="M2524" s="511">
        <v>571993</v>
      </c>
      <c r="N2524" s="506">
        <v>45188</v>
      </c>
      <c r="O2524" s="512">
        <f t="shared" si="118"/>
        <v>9</v>
      </c>
      <c r="P2524" s="512">
        <f t="shared" si="119"/>
        <v>8</v>
      </c>
      <c r="Q2524" s="498" t="str">
        <f t="shared" si="120"/>
        <v>Gastos_Gerais</v>
      </c>
    </row>
    <row r="2525" spans="1:17" ht="24" hidden="1" x14ac:dyDescent="0.2">
      <c r="A2525" s="505">
        <v>7370</v>
      </c>
      <c r="B2525" s="506">
        <v>45188</v>
      </c>
      <c r="C2525" s="507">
        <v>45139</v>
      </c>
      <c r="D2525" s="508" t="s">
        <v>264</v>
      </c>
      <c r="E2525" s="510" t="s">
        <v>206</v>
      </c>
      <c r="F2525" s="523">
        <v>296</v>
      </c>
      <c r="G2525" s="510" t="s">
        <v>5284</v>
      </c>
      <c r="H2525" s="510" t="s">
        <v>420</v>
      </c>
      <c r="I2525" s="517" t="s">
        <v>4545</v>
      </c>
      <c r="J2525" s="511" t="s">
        <v>1810</v>
      </c>
      <c r="K2525" s="511" t="s">
        <v>1157</v>
      </c>
      <c r="L2525" s="511" t="s">
        <v>1157</v>
      </c>
      <c r="M2525" s="511">
        <v>571994</v>
      </c>
      <c r="N2525" s="506">
        <v>45188</v>
      </c>
      <c r="O2525" s="512">
        <f t="shared" si="118"/>
        <v>9</v>
      </c>
      <c r="P2525" s="512">
        <f t="shared" si="119"/>
        <v>8</v>
      </c>
      <c r="Q2525" s="498" t="str">
        <f t="shared" si="120"/>
        <v>Gastos_Gerais</v>
      </c>
    </row>
    <row r="2526" spans="1:17" ht="24" hidden="1" x14ac:dyDescent="0.2">
      <c r="A2526" s="505">
        <v>7371</v>
      </c>
      <c r="B2526" s="506">
        <v>45188</v>
      </c>
      <c r="C2526" s="507">
        <v>45139</v>
      </c>
      <c r="D2526" s="508" t="s">
        <v>264</v>
      </c>
      <c r="E2526" s="510" t="s">
        <v>206</v>
      </c>
      <c r="F2526" s="523">
        <v>296</v>
      </c>
      <c r="G2526" s="510" t="s">
        <v>5288</v>
      </c>
      <c r="H2526" s="510" t="s">
        <v>1032</v>
      </c>
      <c r="I2526" s="517" t="s">
        <v>4545</v>
      </c>
      <c r="J2526" s="511" t="s">
        <v>1810</v>
      </c>
      <c r="K2526" s="511" t="s">
        <v>1157</v>
      </c>
      <c r="L2526" s="511" t="s">
        <v>1157</v>
      </c>
      <c r="M2526" s="511">
        <v>571990</v>
      </c>
      <c r="N2526" s="506">
        <v>45188</v>
      </c>
      <c r="O2526" s="512">
        <f t="shared" si="118"/>
        <v>9</v>
      </c>
      <c r="P2526" s="512">
        <f t="shared" si="119"/>
        <v>8</v>
      </c>
      <c r="Q2526" s="498" t="str">
        <f t="shared" si="120"/>
        <v>Gastos_Gerais</v>
      </c>
    </row>
    <row r="2527" spans="1:17" ht="24" hidden="1" x14ac:dyDescent="0.2">
      <c r="A2527" s="505">
        <v>7372</v>
      </c>
      <c r="B2527" s="506">
        <v>45188</v>
      </c>
      <c r="C2527" s="507">
        <v>45139</v>
      </c>
      <c r="D2527" s="508" t="s">
        <v>264</v>
      </c>
      <c r="E2527" s="510" t="s">
        <v>206</v>
      </c>
      <c r="F2527" s="523">
        <v>296</v>
      </c>
      <c r="G2527" s="510" t="s">
        <v>5286</v>
      </c>
      <c r="H2527" s="510" t="s">
        <v>1032</v>
      </c>
      <c r="I2527" s="517" t="s">
        <v>4545</v>
      </c>
      <c r="J2527" s="511" t="s">
        <v>1810</v>
      </c>
      <c r="K2527" s="511" t="s">
        <v>1157</v>
      </c>
      <c r="L2527" s="511" t="s">
        <v>1157</v>
      </c>
      <c r="M2527" s="511">
        <v>571986</v>
      </c>
      <c r="N2527" s="506">
        <v>45188</v>
      </c>
      <c r="O2527" s="512">
        <f t="shared" si="118"/>
        <v>9</v>
      </c>
      <c r="P2527" s="512">
        <f t="shared" si="119"/>
        <v>8</v>
      </c>
      <c r="Q2527" s="498" t="str">
        <f t="shared" si="120"/>
        <v>Gastos_Gerais</v>
      </c>
    </row>
    <row r="2528" spans="1:17" ht="24" hidden="1" x14ac:dyDescent="0.2">
      <c r="A2528" s="505">
        <v>7373</v>
      </c>
      <c r="B2528" s="506">
        <v>45188</v>
      </c>
      <c r="C2528" s="507">
        <v>45139</v>
      </c>
      <c r="D2528" s="508" t="s">
        <v>264</v>
      </c>
      <c r="E2528" s="510" t="s">
        <v>206</v>
      </c>
      <c r="F2528" s="523">
        <v>296</v>
      </c>
      <c r="G2528" s="510" t="s">
        <v>8842</v>
      </c>
      <c r="H2528" s="510" t="s">
        <v>302</v>
      </c>
      <c r="I2528" s="517" t="s">
        <v>4545</v>
      </c>
      <c r="J2528" s="511" t="s">
        <v>1810</v>
      </c>
      <c r="K2528" s="511" t="s">
        <v>1157</v>
      </c>
      <c r="L2528" s="511" t="s">
        <v>1157</v>
      </c>
      <c r="M2528" s="511">
        <v>571987</v>
      </c>
      <c r="N2528" s="506">
        <v>45188</v>
      </c>
      <c r="O2528" s="512">
        <f t="shared" si="118"/>
        <v>9</v>
      </c>
      <c r="P2528" s="512">
        <f t="shared" si="119"/>
        <v>8</v>
      </c>
      <c r="Q2528" s="498" t="str">
        <f t="shared" si="120"/>
        <v>Gastos_Gerais</v>
      </c>
    </row>
    <row r="2529" spans="1:17" ht="24" hidden="1" x14ac:dyDescent="0.2">
      <c r="A2529" s="505">
        <v>7374</v>
      </c>
      <c r="B2529" s="506">
        <v>45188</v>
      </c>
      <c r="C2529" s="507">
        <v>45139</v>
      </c>
      <c r="D2529" s="508" t="s">
        <v>264</v>
      </c>
      <c r="E2529" s="510" t="s">
        <v>206</v>
      </c>
      <c r="F2529" s="523">
        <v>296</v>
      </c>
      <c r="G2529" s="510" t="s">
        <v>5260</v>
      </c>
      <c r="H2529" s="510" t="s">
        <v>416</v>
      </c>
      <c r="I2529" s="517" t="s">
        <v>4545</v>
      </c>
      <c r="J2529" s="511" t="s">
        <v>1810</v>
      </c>
      <c r="K2529" s="511" t="s">
        <v>1157</v>
      </c>
      <c r="L2529" s="511" t="s">
        <v>1157</v>
      </c>
      <c r="M2529" s="511">
        <v>571989</v>
      </c>
      <c r="N2529" s="506">
        <v>45188</v>
      </c>
      <c r="O2529" s="512">
        <f t="shared" si="118"/>
        <v>9</v>
      </c>
      <c r="P2529" s="512">
        <f t="shared" si="119"/>
        <v>8</v>
      </c>
      <c r="Q2529" s="498" t="str">
        <f t="shared" si="120"/>
        <v>Gastos_Gerais</v>
      </c>
    </row>
    <row r="2530" spans="1:17" ht="36" hidden="1" x14ac:dyDescent="0.2">
      <c r="A2530" s="505">
        <v>7375</v>
      </c>
      <c r="B2530" s="506">
        <v>45188</v>
      </c>
      <c r="C2530" s="507">
        <v>45139</v>
      </c>
      <c r="D2530" s="508" t="s">
        <v>264</v>
      </c>
      <c r="E2530" s="510" t="s">
        <v>410</v>
      </c>
      <c r="F2530" s="523">
        <v>1460.25</v>
      </c>
      <c r="G2530" s="510" t="s">
        <v>1541</v>
      </c>
      <c r="H2530" s="510" t="s">
        <v>423</v>
      </c>
      <c r="I2530" s="510" t="s">
        <v>1820</v>
      </c>
      <c r="J2530" s="511" t="s">
        <v>1821</v>
      </c>
      <c r="K2530" s="511" t="s">
        <v>1157</v>
      </c>
      <c r="L2530" s="511" t="s">
        <v>32</v>
      </c>
      <c r="M2530" s="511">
        <v>3473</v>
      </c>
      <c r="N2530" s="506">
        <v>45173</v>
      </c>
      <c r="O2530" s="512">
        <f t="shared" si="118"/>
        <v>9</v>
      </c>
      <c r="P2530" s="512">
        <f t="shared" si="119"/>
        <v>8</v>
      </c>
      <c r="Q2530" s="498" t="str">
        <f t="shared" si="120"/>
        <v>Gastos_Gerais</v>
      </c>
    </row>
    <row r="2531" spans="1:17" ht="36" hidden="1" x14ac:dyDescent="0.2">
      <c r="A2531" s="505">
        <v>7376</v>
      </c>
      <c r="B2531" s="506">
        <v>45188</v>
      </c>
      <c r="C2531" s="507">
        <v>45139</v>
      </c>
      <c r="D2531" s="508" t="s">
        <v>264</v>
      </c>
      <c r="E2531" s="510" t="s">
        <v>410</v>
      </c>
      <c r="F2531" s="523">
        <v>2548.09</v>
      </c>
      <c r="G2531" s="510" t="s">
        <v>1541</v>
      </c>
      <c r="H2531" s="510" t="s">
        <v>419</v>
      </c>
      <c r="I2531" s="510" t="s">
        <v>1820</v>
      </c>
      <c r="J2531" s="511" t="s">
        <v>1821</v>
      </c>
      <c r="K2531" s="511" t="s">
        <v>1157</v>
      </c>
      <c r="L2531" s="511" t="s">
        <v>32</v>
      </c>
      <c r="M2531" s="511">
        <v>3469</v>
      </c>
      <c r="N2531" s="506">
        <v>45173</v>
      </c>
      <c r="O2531" s="512">
        <f t="shared" si="118"/>
        <v>9</v>
      </c>
      <c r="P2531" s="512">
        <f t="shared" si="119"/>
        <v>8</v>
      </c>
      <c r="Q2531" s="498" t="str">
        <f t="shared" si="120"/>
        <v>Gastos_Gerais</v>
      </c>
    </row>
    <row r="2532" spans="1:17" ht="36" hidden="1" x14ac:dyDescent="0.2">
      <c r="A2532" s="505">
        <v>7377</v>
      </c>
      <c r="B2532" s="506">
        <v>45188</v>
      </c>
      <c r="C2532" s="507">
        <v>45139</v>
      </c>
      <c r="D2532" s="508" t="s">
        <v>264</v>
      </c>
      <c r="E2532" s="510" t="s">
        <v>410</v>
      </c>
      <c r="F2532" s="523">
        <v>1499.45</v>
      </c>
      <c r="G2532" s="510" t="s">
        <v>1541</v>
      </c>
      <c r="H2532" s="510" t="s">
        <v>421</v>
      </c>
      <c r="I2532" s="510" t="s">
        <v>1820</v>
      </c>
      <c r="J2532" s="511" t="s">
        <v>1821</v>
      </c>
      <c r="K2532" s="511" t="s">
        <v>1157</v>
      </c>
      <c r="L2532" s="511" t="s">
        <v>32</v>
      </c>
      <c r="M2532" s="511">
        <v>3470</v>
      </c>
      <c r="N2532" s="506">
        <v>45173</v>
      </c>
      <c r="O2532" s="512">
        <f t="shared" si="118"/>
        <v>9</v>
      </c>
      <c r="P2532" s="512">
        <f t="shared" si="119"/>
        <v>8</v>
      </c>
      <c r="Q2532" s="498" t="str">
        <f t="shared" si="120"/>
        <v>Gastos_Gerais</v>
      </c>
    </row>
    <row r="2533" spans="1:17" ht="36" hidden="1" x14ac:dyDescent="0.2">
      <c r="A2533" s="505">
        <v>7378</v>
      </c>
      <c r="B2533" s="506">
        <v>45188</v>
      </c>
      <c r="C2533" s="507">
        <v>45139</v>
      </c>
      <c r="D2533" s="508" t="s">
        <v>264</v>
      </c>
      <c r="E2533" s="510" t="s">
        <v>410</v>
      </c>
      <c r="F2533" s="523">
        <v>1460.25</v>
      </c>
      <c r="G2533" s="510" t="s">
        <v>1541</v>
      </c>
      <c r="H2533" s="510" t="s">
        <v>493</v>
      </c>
      <c r="I2533" s="510" t="s">
        <v>1820</v>
      </c>
      <c r="J2533" s="511" t="s">
        <v>1821</v>
      </c>
      <c r="K2533" s="511" t="s">
        <v>1157</v>
      </c>
      <c r="L2533" s="511" t="s">
        <v>32</v>
      </c>
      <c r="M2533" s="511">
        <v>3471</v>
      </c>
      <c r="N2533" s="506">
        <v>45173</v>
      </c>
      <c r="O2533" s="512">
        <f t="shared" si="118"/>
        <v>9</v>
      </c>
      <c r="P2533" s="512">
        <f t="shared" si="119"/>
        <v>8</v>
      </c>
      <c r="Q2533" s="498" t="str">
        <f t="shared" si="120"/>
        <v>Gastos_Gerais</v>
      </c>
    </row>
    <row r="2534" spans="1:17" ht="36" hidden="1" x14ac:dyDescent="0.2">
      <c r="A2534" s="505">
        <v>7379</v>
      </c>
      <c r="B2534" s="506">
        <v>45188</v>
      </c>
      <c r="C2534" s="507">
        <v>45139</v>
      </c>
      <c r="D2534" s="508" t="s">
        <v>264</v>
      </c>
      <c r="E2534" s="510" t="s">
        <v>410</v>
      </c>
      <c r="F2534" s="523">
        <v>1558.26</v>
      </c>
      <c r="G2534" s="510" t="s">
        <v>1541</v>
      </c>
      <c r="H2534" s="510" t="s">
        <v>414</v>
      </c>
      <c r="I2534" s="510" t="s">
        <v>1820</v>
      </c>
      <c r="J2534" s="511" t="s">
        <v>1821</v>
      </c>
      <c r="K2534" s="511" t="s">
        <v>1157</v>
      </c>
      <c r="L2534" s="511" t="s">
        <v>32</v>
      </c>
      <c r="M2534" s="511">
        <v>3472</v>
      </c>
      <c r="N2534" s="506">
        <v>45173</v>
      </c>
      <c r="O2534" s="512">
        <f t="shared" si="118"/>
        <v>9</v>
      </c>
      <c r="P2534" s="512">
        <f t="shared" si="119"/>
        <v>8</v>
      </c>
      <c r="Q2534" s="498" t="str">
        <f t="shared" si="120"/>
        <v>Gastos_Gerais</v>
      </c>
    </row>
    <row r="2535" spans="1:17" ht="36" hidden="1" x14ac:dyDescent="0.2">
      <c r="A2535" s="505">
        <v>7380</v>
      </c>
      <c r="B2535" s="506">
        <v>45188</v>
      </c>
      <c r="C2535" s="507">
        <v>45170</v>
      </c>
      <c r="D2535" s="508" t="s">
        <v>264</v>
      </c>
      <c r="E2535" s="510" t="s">
        <v>293</v>
      </c>
      <c r="F2535" s="523">
        <v>5945.1</v>
      </c>
      <c r="G2535" s="510" t="s">
        <v>8843</v>
      </c>
      <c r="H2535" s="510" t="s">
        <v>303</v>
      </c>
      <c r="I2535" s="510" t="s">
        <v>7909</v>
      </c>
      <c r="J2535" s="511" t="s">
        <v>7910</v>
      </c>
      <c r="K2535" s="511" t="s">
        <v>1157</v>
      </c>
      <c r="L2535" s="511" t="s">
        <v>32</v>
      </c>
      <c r="M2535" s="511">
        <v>202312259</v>
      </c>
      <c r="N2535" s="506">
        <v>45170</v>
      </c>
      <c r="O2535" s="512">
        <f t="shared" si="118"/>
        <v>9</v>
      </c>
      <c r="P2535" s="512">
        <f t="shared" si="119"/>
        <v>9</v>
      </c>
      <c r="Q2535" s="498" t="str">
        <f t="shared" si="120"/>
        <v>Gastos_Gerais</v>
      </c>
    </row>
    <row r="2536" spans="1:17" ht="24" hidden="1" x14ac:dyDescent="0.2">
      <c r="A2536" s="505">
        <v>7381</v>
      </c>
      <c r="B2536" s="506">
        <v>45188</v>
      </c>
      <c r="C2536" s="507">
        <v>45139</v>
      </c>
      <c r="D2536" s="508" t="s">
        <v>264</v>
      </c>
      <c r="E2536" s="510" t="s">
        <v>293</v>
      </c>
      <c r="F2536" s="523">
        <v>297.25</v>
      </c>
      <c r="G2536" s="510" t="s">
        <v>8844</v>
      </c>
      <c r="H2536" s="510" t="s">
        <v>420</v>
      </c>
      <c r="I2536" s="510" t="s">
        <v>7909</v>
      </c>
      <c r="J2536" s="511" t="s">
        <v>7910</v>
      </c>
      <c r="K2536" s="511" t="s">
        <v>1157</v>
      </c>
      <c r="L2536" s="511" t="s">
        <v>32</v>
      </c>
      <c r="M2536" s="511">
        <v>202311736</v>
      </c>
      <c r="N2536" s="506">
        <v>45162</v>
      </c>
      <c r="O2536" s="512">
        <f t="shared" si="118"/>
        <v>9</v>
      </c>
      <c r="P2536" s="512">
        <f t="shared" si="119"/>
        <v>8</v>
      </c>
      <c r="Q2536" s="498" t="str">
        <f t="shared" si="120"/>
        <v>Gastos_Gerais</v>
      </c>
    </row>
    <row r="2537" spans="1:17" ht="24" hidden="1" x14ac:dyDescent="0.2">
      <c r="A2537" s="505">
        <v>7382</v>
      </c>
      <c r="B2537" s="506">
        <v>45188</v>
      </c>
      <c r="C2537" s="507">
        <v>45139</v>
      </c>
      <c r="D2537" s="508" t="s">
        <v>264</v>
      </c>
      <c r="E2537" s="510" t="s">
        <v>293</v>
      </c>
      <c r="F2537" s="523">
        <v>297.25</v>
      </c>
      <c r="G2537" s="510" t="s">
        <v>8844</v>
      </c>
      <c r="H2537" s="510" t="s">
        <v>1032</v>
      </c>
      <c r="I2537" s="510" t="s">
        <v>7909</v>
      </c>
      <c r="J2537" s="511" t="s">
        <v>7910</v>
      </c>
      <c r="K2537" s="511" t="s">
        <v>1157</v>
      </c>
      <c r="L2537" s="511" t="s">
        <v>32</v>
      </c>
      <c r="M2537" s="511">
        <v>202311737</v>
      </c>
      <c r="N2537" s="506">
        <v>45161</v>
      </c>
      <c r="O2537" s="512">
        <f t="shared" si="118"/>
        <v>9</v>
      </c>
      <c r="P2537" s="512">
        <f t="shared" si="119"/>
        <v>8</v>
      </c>
      <c r="Q2537" s="498" t="str">
        <f t="shared" si="120"/>
        <v>Gastos_Gerais</v>
      </c>
    </row>
    <row r="2538" spans="1:17" ht="24" hidden="1" x14ac:dyDescent="0.2">
      <c r="A2538" s="505">
        <v>7383</v>
      </c>
      <c r="B2538" s="506">
        <v>45189</v>
      </c>
      <c r="C2538" s="507">
        <v>45170</v>
      </c>
      <c r="D2538" s="508" t="s">
        <v>264</v>
      </c>
      <c r="E2538" s="510" t="s">
        <v>8738</v>
      </c>
      <c r="F2538" s="523">
        <v>120</v>
      </c>
      <c r="G2538" s="510" t="s">
        <v>8845</v>
      </c>
      <c r="H2538" s="510" t="s">
        <v>302</v>
      </c>
      <c r="I2538" s="510" t="s">
        <v>7983</v>
      </c>
      <c r="J2538" s="511" t="s">
        <v>1348</v>
      </c>
      <c r="K2538" s="511" t="s">
        <v>1157</v>
      </c>
      <c r="L2538" s="511" t="s">
        <v>32</v>
      </c>
      <c r="M2538" s="511">
        <v>2859</v>
      </c>
      <c r="N2538" s="506">
        <v>45184</v>
      </c>
      <c r="O2538" s="512">
        <f t="shared" si="118"/>
        <v>9</v>
      </c>
      <c r="P2538" s="512">
        <f t="shared" si="119"/>
        <v>9</v>
      </c>
      <c r="Q2538" s="498" t="str">
        <f t="shared" si="120"/>
        <v>Gastos_Gerais</v>
      </c>
    </row>
    <row r="2539" spans="1:17" ht="24" hidden="1" x14ac:dyDescent="0.2">
      <c r="A2539" s="505">
        <v>7384</v>
      </c>
      <c r="B2539" s="506">
        <v>45189</v>
      </c>
      <c r="C2539" s="507">
        <v>45139</v>
      </c>
      <c r="D2539" s="508" t="s">
        <v>264</v>
      </c>
      <c r="E2539" s="510" t="s">
        <v>83</v>
      </c>
      <c r="F2539" s="523">
        <v>82.4</v>
      </c>
      <c r="G2539" s="510" t="s">
        <v>8846</v>
      </c>
      <c r="H2539" s="510" t="s">
        <v>302</v>
      </c>
      <c r="I2539" s="510" t="s">
        <v>7516</v>
      </c>
      <c r="J2539" s="511" t="s">
        <v>1162</v>
      </c>
      <c r="K2539" s="511" t="s">
        <v>1157</v>
      </c>
      <c r="L2539" s="511" t="s">
        <v>32</v>
      </c>
      <c r="M2539" s="511">
        <v>68499086</v>
      </c>
      <c r="N2539" s="506">
        <v>45189</v>
      </c>
      <c r="O2539" s="512">
        <f t="shared" si="118"/>
        <v>9</v>
      </c>
      <c r="P2539" s="512">
        <f t="shared" si="119"/>
        <v>8</v>
      </c>
      <c r="Q2539" s="498" t="str">
        <f t="shared" si="120"/>
        <v>Gastos_Gerais</v>
      </c>
    </row>
    <row r="2540" spans="1:17" hidden="1" x14ac:dyDescent="0.2">
      <c r="A2540" s="505">
        <v>7385</v>
      </c>
      <c r="B2540" s="506">
        <v>45189</v>
      </c>
      <c r="C2540" s="507">
        <v>45139</v>
      </c>
      <c r="D2540" s="508" t="s">
        <v>264</v>
      </c>
      <c r="E2540" s="510" t="s">
        <v>83</v>
      </c>
      <c r="F2540" s="523">
        <v>3558.63</v>
      </c>
      <c r="G2540" s="510" t="s">
        <v>83</v>
      </c>
      <c r="H2540" s="510" t="s">
        <v>421</v>
      </c>
      <c r="I2540" s="510" t="s">
        <v>7516</v>
      </c>
      <c r="J2540" s="511" t="s">
        <v>1162</v>
      </c>
      <c r="K2540" s="511" t="s">
        <v>1157</v>
      </c>
      <c r="L2540" s="511" t="s">
        <v>32</v>
      </c>
      <c r="M2540" s="511">
        <v>69088398</v>
      </c>
      <c r="N2540" s="506">
        <v>45189</v>
      </c>
      <c r="O2540" s="512">
        <f t="shared" si="118"/>
        <v>9</v>
      </c>
      <c r="P2540" s="512">
        <f t="shared" si="119"/>
        <v>8</v>
      </c>
      <c r="Q2540" s="498" t="str">
        <f t="shared" si="120"/>
        <v>Gastos_Gerais</v>
      </c>
    </row>
    <row r="2541" spans="1:17" ht="24" hidden="1" x14ac:dyDescent="0.2">
      <c r="A2541" s="505">
        <v>7386</v>
      </c>
      <c r="B2541" s="506">
        <v>45189</v>
      </c>
      <c r="C2541" s="507">
        <v>45139</v>
      </c>
      <c r="D2541" s="508" t="s">
        <v>264</v>
      </c>
      <c r="E2541" s="510" t="s">
        <v>82</v>
      </c>
      <c r="F2541" s="523">
        <v>13581.02</v>
      </c>
      <c r="G2541" s="510" t="s">
        <v>2204</v>
      </c>
      <c r="H2541" s="510" t="s">
        <v>416</v>
      </c>
      <c r="I2541" s="510" t="s">
        <v>1682</v>
      </c>
      <c r="J2541" s="511" t="s">
        <v>1156</v>
      </c>
      <c r="K2541" s="511" t="s">
        <v>1157</v>
      </c>
      <c r="L2541" s="511" t="s">
        <v>1158</v>
      </c>
      <c r="M2541" s="511" t="s">
        <v>8847</v>
      </c>
      <c r="N2541" s="506">
        <v>45189</v>
      </c>
      <c r="O2541" s="512">
        <f t="shared" si="118"/>
        <v>9</v>
      </c>
      <c r="P2541" s="512">
        <f t="shared" si="119"/>
        <v>8</v>
      </c>
      <c r="Q2541" s="498" t="str">
        <f t="shared" si="120"/>
        <v>Gastos_Gerais</v>
      </c>
    </row>
    <row r="2542" spans="1:17" hidden="1" x14ac:dyDescent="0.2">
      <c r="A2542" s="505">
        <v>7387</v>
      </c>
      <c r="B2542" s="506">
        <v>45189</v>
      </c>
      <c r="C2542" s="507">
        <v>45139</v>
      </c>
      <c r="D2542" s="508" t="s">
        <v>264</v>
      </c>
      <c r="E2542" s="510" t="s">
        <v>83</v>
      </c>
      <c r="F2542" s="523">
        <v>410.67</v>
      </c>
      <c r="G2542" s="510" t="s">
        <v>83</v>
      </c>
      <c r="H2542" s="510" t="s">
        <v>418</v>
      </c>
      <c r="I2542" s="510" t="s">
        <v>7516</v>
      </c>
      <c r="J2542" s="511" t="s">
        <v>1162</v>
      </c>
      <c r="K2542" s="511" t="s">
        <v>1157</v>
      </c>
      <c r="L2542" s="511" t="s">
        <v>32</v>
      </c>
      <c r="M2542" s="511">
        <v>65854080</v>
      </c>
      <c r="N2542" s="506">
        <v>45189</v>
      </c>
      <c r="O2542" s="512">
        <f t="shared" si="118"/>
        <v>9</v>
      </c>
      <c r="P2542" s="512">
        <f t="shared" si="119"/>
        <v>8</v>
      </c>
      <c r="Q2542" s="498" t="str">
        <f t="shared" si="120"/>
        <v>Gastos_Gerais</v>
      </c>
    </row>
    <row r="2543" spans="1:17" hidden="1" x14ac:dyDescent="0.2">
      <c r="A2543" s="505">
        <v>7388</v>
      </c>
      <c r="B2543" s="506">
        <v>45189</v>
      </c>
      <c r="C2543" s="507">
        <v>45139</v>
      </c>
      <c r="D2543" s="508" t="s">
        <v>264</v>
      </c>
      <c r="E2543" s="510" t="s">
        <v>83</v>
      </c>
      <c r="F2543" s="523">
        <v>1730.94</v>
      </c>
      <c r="G2543" s="510" t="s">
        <v>83</v>
      </c>
      <c r="H2543" s="510" t="s">
        <v>418</v>
      </c>
      <c r="I2543" s="510" t="s">
        <v>7516</v>
      </c>
      <c r="J2543" s="511" t="s">
        <v>1162</v>
      </c>
      <c r="K2543" s="511" t="s">
        <v>1157</v>
      </c>
      <c r="L2543" s="511" t="s">
        <v>32</v>
      </c>
      <c r="M2543" s="511">
        <v>32672316</v>
      </c>
      <c r="N2543" s="506">
        <v>45189</v>
      </c>
      <c r="O2543" s="512">
        <f t="shared" si="118"/>
        <v>9</v>
      </c>
      <c r="P2543" s="512">
        <f t="shared" si="119"/>
        <v>8</v>
      </c>
      <c r="Q2543" s="498" t="str">
        <f t="shared" si="120"/>
        <v>Gastos_Gerais</v>
      </c>
    </row>
    <row r="2544" spans="1:17" ht="24" hidden="1" x14ac:dyDescent="0.2">
      <c r="A2544" s="505">
        <v>7389</v>
      </c>
      <c r="B2544" s="506">
        <v>45189</v>
      </c>
      <c r="C2544" s="507">
        <v>45170</v>
      </c>
      <c r="D2544" s="508" t="s">
        <v>264</v>
      </c>
      <c r="E2544" s="510" t="s">
        <v>290</v>
      </c>
      <c r="F2544" s="523">
        <v>2800</v>
      </c>
      <c r="G2544" s="510" t="s">
        <v>8848</v>
      </c>
      <c r="H2544" s="510" t="s">
        <v>419</v>
      </c>
      <c r="I2544" s="510" t="s">
        <v>8849</v>
      </c>
      <c r="J2544" s="511" t="s">
        <v>8850</v>
      </c>
      <c r="K2544" s="511" t="s">
        <v>1157</v>
      </c>
      <c r="L2544" s="511" t="s">
        <v>32</v>
      </c>
      <c r="M2544" s="511">
        <v>68</v>
      </c>
      <c r="N2544" s="506">
        <v>45188</v>
      </c>
      <c r="O2544" s="512">
        <f t="shared" si="118"/>
        <v>9</v>
      </c>
      <c r="P2544" s="512">
        <f t="shared" si="119"/>
        <v>9</v>
      </c>
      <c r="Q2544" s="498" t="str">
        <f t="shared" si="120"/>
        <v>Gastos_Gerais</v>
      </c>
    </row>
    <row r="2545" spans="1:17" ht="24" hidden="1" x14ac:dyDescent="0.2">
      <c r="A2545" s="505">
        <v>7390</v>
      </c>
      <c r="B2545" s="506">
        <v>45189</v>
      </c>
      <c r="C2545" s="507">
        <v>45170</v>
      </c>
      <c r="D2545" s="508" t="s">
        <v>264</v>
      </c>
      <c r="E2545" s="510" t="s">
        <v>293</v>
      </c>
      <c r="F2545" s="523">
        <v>300</v>
      </c>
      <c r="G2545" s="510" t="s">
        <v>8851</v>
      </c>
      <c r="H2545" s="510" t="s">
        <v>418</v>
      </c>
      <c r="I2545" s="510" t="s">
        <v>8120</v>
      </c>
      <c r="J2545" s="511" t="s">
        <v>3012</v>
      </c>
      <c r="K2545" s="511" t="s">
        <v>1157</v>
      </c>
      <c r="L2545" s="511" t="s">
        <v>32</v>
      </c>
      <c r="M2545" s="511">
        <v>20231304</v>
      </c>
      <c r="N2545" s="506">
        <v>45188</v>
      </c>
      <c r="O2545" s="512">
        <f t="shared" si="118"/>
        <v>9</v>
      </c>
      <c r="P2545" s="512">
        <f t="shared" si="119"/>
        <v>9</v>
      </c>
      <c r="Q2545" s="498" t="str">
        <f t="shared" si="120"/>
        <v>Gastos_Gerais</v>
      </c>
    </row>
    <row r="2546" spans="1:17" ht="24" hidden="1" x14ac:dyDescent="0.2">
      <c r="A2546" s="505">
        <v>7391</v>
      </c>
      <c r="B2546" s="506">
        <v>45189</v>
      </c>
      <c r="C2546" s="507">
        <v>45170</v>
      </c>
      <c r="D2546" s="508" t="s">
        <v>264</v>
      </c>
      <c r="E2546" s="510" t="s">
        <v>208</v>
      </c>
      <c r="F2546" s="523">
        <v>33.25</v>
      </c>
      <c r="G2546" s="510" t="s">
        <v>8852</v>
      </c>
      <c r="H2546" s="510" t="s">
        <v>421</v>
      </c>
      <c r="I2546" s="510" t="s">
        <v>1851</v>
      </c>
      <c r="J2546" s="511" t="s">
        <v>1852</v>
      </c>
      <c r="K2546" s="511" t="s">
        <v>1157</v>
      </c>
      <c r="L2546" s="511" t="s">
        <v>32</v>
      </c>
      <c r="M2546" s="511">
        <v>2023160</v>
      </c>
      <c r="N2546" s="506">
        <v>45189</v>
      </c>
      <c r="O2546" s="512">
        <f t="shared" si="118"/>
        <v>9</v>
      </c>
      <c r="P2546" s="512">
        <f t="shared" si="119"/>
        <v>9</v>
      </c>
      <c r="Q2546" s="498" t="str">
        <f t="shared" si="120"/>
        <v>Gastos_Gerais</v>
      </c>
    </row>
    <row r="2547" spans="1:17" hidden="1" x14ac:dyDescent="0.2">
      <c r="A2547" s="505">
        <v>7392</v>
      </c>
      <c r="B2547" s="506">
        <v>45189</v>
      </c>
      <c r="C2547" s="507">
        <v>45170</v>
      </c>
      <c r="D2547" s="508" t="s">
        <v>264</v>
      </c>
      <c r="E2547" s="510" t="s">
        <v>208</v>
      </c>
      <c r="F2547" s="523">
        <v>42.75</v>
      </c>
      <c r="G2547" s="510" t="s">
        <v>8853</v>
      </c>
      <c r="H2547" s="510" t="s">
        <v>421</v>
      </c>
      <c r="I2547" s="510" t="s">
        <v>1851</v>
      </c>
      <c r="J2547" s="511" t="s">
        <v>1852</v>
      </c>
      <c r="K2547" s="511" t="s">
        <v>1157</v>
      </c>
      <c r="L2547" s="511" t="s">
        <v>32</v>
      </c>
      <c r="M2547" s="511">
        <v>2023161</v>
      </c>
      <c r="N2547" s="506">
        <v>45189</v>
      </c>
      <c r="O2547" s="512">
        <f t="shared" si="118"/>
        <v>9</v>
      </c>
      <c r="P2547" s="512">
        <f t="shared" si="119"/>
        <v>9</v>
      </c>
      <c r="Q2547" s="498" t="str">
        <f t="shared" si="120"/>
        <v>Gastos_Gerais</v>
      </c>
    </row>
    <row r="2548" spans="1:17" ht="24" hidden="1" x14ac:dyDescent="0.2">
      <c r="A2548" s="505">
        <v>7393</v>
      </c>
      <c r="B2548" s="506">
        <v>45189</v>
      </c>
      <c r="C2548" s="507">
        <v>45170</v>
      </c>
      <c r="D2548" s="508" t="s">
        <v>264</v>
      </c>
      <c r="E2548" s="510" t="s">
        <v>208</v>
      </c>
      <c r="F2548" s="523">
        <v>33.25</v>
      </c>
      <c r="G2548" s="510" t="s">
        <v>8852</v>
      </c>
      <c r="H2548" s="510" t="s">
        <v>423</v>
      </c>
      <c r="I2548" s="510" t="s">
        <v>1851</v>
      </c>
      <c r="J2548" s="511" t="s">
        <v>1852</v>
      </c>
      <c r="K2548" s="511" t="s">
        <v>1157</v>
      </c>
      <c r="L2548" s="511" t="s">
        <v>32</v>
      </c>
      <c r="M2548" s="511">
        <v>2023159</v>
      </c>
      <c r="N2548" s="506">
        <v>45189</v>
      </c>
      <c r="O2548" s="512">
        <f t="shared" si="118"/>
        <v>9</v>
      </c>
      <c r="P2548" s="512">
        <f t="shared" si="119"/>
        <v>9</v>
      </c>
      <c r="Q2548" s="498" t="str">
        <f t="shared" si="120"/>
        <v>Gastos_Gerais</v>
      </c>
    </row>
    <row r="2549" spans="1:17" ht="24" hidden="1" x14ac:dyDescent="0.2">
      <c r="A2549" s="505">
        <v>7394</v>
      </c>
      <c r="B2549" s="506">
        <v>45189</v>
      </c>
      <c r="C2549" s="507">
        <v>45170</v>
      </c>
      <c r="D2549" s="508" t="s">
        <v>264</v>
      </c>
      <c r="E2549" s="510" t="s">
        <v>208</v>
      </c>
      <c r="F2549" s="523">
        <v>1984.42</v>
      </c>
      <c r="G2549" s="510" t="s">
        <v>3153</v>
      </c>
      <c r="H2549" s="510" t="s">
        <v>419</v>
      </c>
      <c r="I2549" s="510" t="s">
        <v>8854</v>
      </c>
      <c r="J2549" s="511" t="s">
        <v>1980</v>
      </c>
      <c r="K2549" s="511" t="s">
        <v>1157</v>
      </c>
      <c r="L2549" s="511" t="s">
        <v>32</v>
      </c>
      <c r="M2549" s="511">
        <v>12160</v>
      </c>
      <c r="N2549" s="506">
        <v>45189</v>
      </c>
      <c r="O2549" s="512">
        <f t="shared" si="118"/>
        <v>9</v>
      </c>
      <c r="P2549" s="512">
        <f t="shared" si="119"/>
        <v>9</v>
      </c>
      <c r="Q2549" s="498" t="str">
        <f t="shared" si="120"/>
        <v>Gastos_Gerais</v>
      </c>
    </row>
    <row r="2550" spans="1:17" ht="24" hidden="1" x14ac:dyDescent="0.2">
      <c r="A2550" s="505">
        <v>7395</v>
      </c>
      <c r="B2550" s="506">
        <v>45189</v>
      </c>
      <c r="C2550" s="507">
        <v>45170</v>
      </c>
      <c r="D2550" s="508" t="s">
        <v>264</v>
      </c>
      <c r="E2550" s="510" t="s">
        <v>293</v>
      </c>
      <c r="F2550" s="523">
        <v>14.2</v>
      </c>
      <c r="G2550" s="510" t="s">
        <v>8855</v>
      </c>
      <c r="H2550" s="510" t="s">
        <v>418</v>
      </c>
      <c r="I2550" s="510" t="s">
        <v>2038</v>
      </c>
      <c r="J2550" s="511" t="s">
        <v>465</v>
      </c>
      <c r="K2550" s="511" t="s">
        <v>1188</v>
      </c>
      <c r="L2550" s="511" t="s">
        <v>4137</v>
      </c>
      <c r="M2550" s="511">
        <v>595277114</v>
      </c>
      <c r="N2550" s="506">
        <v>45189</v>
      </c>
      <c r="O2550" s="512">
        <f t="shared" si="118"/>
        <v>9</v>
      </c>
      <c r="P2550" s="512">
        <f t="shared" si="119"/>
        <v>9</v>
      </c>
      <c r="Q2550" s="498" t="str">
        <f t="shared" si="120"/>
        <v>Gastos_Gerais</v>
      </c>
    </row>
    <row r="2551" spans="1:17" ht="24" hidden="1" x14ac:dyDescent="0.2">
      <c r="A2551" s="505">
        <v>7396</v>
      </c>
      <c r="B2551" s="506">
        <v>45189</v>
      </c>
      <c r="C2551" s="507">
        <v>45170</v>
      </c>
      <c r="D2551" s="508" t="s">
        <v>264</v>
      </c>
      <c r="E2551" s="510" t="s">
        <v>293</v>
      </c>
      <c r="F2551" s="523">
        <v>40.4</v>
      </c>
      <c r="G2551" s="510" t="s">
        <v>8856</v>
      </c>
      <c r="H2551" s="510" t="s">
        <v>418</v>
      </c>
      <c r="I2551" s="510" t="s">
        <v>2038</v>
      </c>
      <c r="J2551" s="511" t="s">
        <v>465</v>
      </c>
      <c r="K2551" s="511" t="s">
        <v>1188</v>
      </c>
      <c r="L2551" s="511" t="s">
        <v>4137</v>
      </c>
      <c r="M2551" s="511">
        <v>595277114</v>
      </c>
      <c r="N2551" s="506">
        <v>45189</v>
      </c>
      <c r="O2551" s="512">
        <f t="shared" si="118"/>
        <v>9</v>
      </c>
      <c r="P2551" s="512">
        <f t="shared" si="119"/>
        <v>9</v>
      </c>
      <c r="Q2551" s="498" t="str">
        <f t="shared" si="120"/>
        <v>Gastos_Gerais</v>
      </c>
    </row>
    <row r="2552" spans="1:17" ht="25.5" hidden="1" x14ac:dyDescent="0.2">
      <c r="A2552" s="505">
        <v>7397</v>
      </c>
      <c r="B2552" s="506">
        <v>45189</v>
      </c>
      <c r="C2552" s="507">
        <v>45170</v>
      </c>
      <c r="D2552" s="510" t="s">
        <v>176</v>
      </c>
      <c r="E2552" s="455" t="s">
        <v>261</v>
      </c>
      <c r="F2552" s="523">
        <v>2443.9299999999998</v>
      </c>
      <c r="G2552" s="510" t="s">
        <v>1207</v>
      </c>
      <c r="H2552" s="510" t="s">
        <v>421</v>
      </c>
      <c r="I2552" s="510" t="s">
        <v>6187</v>
      </c>
      <c r="J2552" s="511" t="s">
        <v>782</v>
      </c>
      <c r="K2552" s="511" t="s">
        <v>1188</v>
      </c>
      <c r="L2552" s="511" t="s">
        <v>4137</v>
      </c>
      <c r="M2552" s="511">
        <v>595277114</v>
      </c>
      <c r="N2552" s="506">
        <v>45189</v>
      </c>
      <c r="O2552" s="512">
        <f t="shared" si="118"/>
        <v>9</v>
      </c>
      <c r="P2552" s="512">
        <f t="shared" si="119"/>
        <v>9</v>
      </c>
      <c r="Q2552" s="498" t="str">
        <f t="shared" si="120"/>
        <v>Gastos_com_Pessoal</v>
      </c>
    </row>
    <row r="2553" spans="1:17" ht="25.5" hidden="1" x14ac:dyDescent="0.2">
      <c r="A2553" s="505">
        <v>7398</v>
      </c>
      <c r="B2553" s="506">
        <v>45189</v>
      </c>
      <c r="C2553" s="507">
        <v>45170</v>
      </c>
      <c r="D2553" s="510" t="s">
        <v>176</v>
      </c>
      <c r="E2553" s="455" t="s">
        <v>280</v>
      </c>
      <c r="F2553" s="523">
        <v>1790.87</v>
      </c>
      <c r="G2553" s="510" t="s">
        <v>1209</v>
      </c>
      <c r="H2553" s="510" t="s">
        <v>421</v>
      </c>
      <c r="I2553" s="510" t="s">
        <v>6187</v>
      </c>
      <c r="J2553" s="511" t="s">
        <v>782</v>
      </c>
      <c r="K2553" s="511" t="s">
        <v>1188</v>
      </c>
      <c r="L2553" s="511" t="s">
        <v>4137</v>
      </c>
      <c r="M2553" s="511">
        <v>595277114</v>
      </c>
      <c r="N2553" s="506">
        <v>45189</v>
      </c>
      <c r="O2553" s="512">
        <f t="shared" si="118"/>
        <v>9</v>
      </c>
      <c r="P2553" s="512">
        <f t="shared" si="119"/>
        <v>9</v>
      </c>
      <c r="Q2553" s="498" t="str">
        <f t="shared" si="120"/>
        <v>Gastos_com_Pessoal</v>
      </c>
    </row>
    <row r="2554" spans="1:17" ht="25.5" hidden="1" x14ac:dyDescent="0.2">
      <c r="A2554" s="505">
        <v>7399</v>
      </c>
      <c r="B2554" s="506">
        <v>45189</v>
      </c>
      <c r="C2554" s="507">
        <v>45170</v>
      </c>
      <c r="D2554" s="510" t="s">
        <v>176</v>
      </c>
      <c r="E2554" s="455" t="s">
        <v>262</v>
      </c>
      <c r="F2554" s="523">
        <v>596.96</v>
      </c>
      <c r="G2554" s="510" t="s">
        <v>1210</v>
      </c>
      <c r="H2554" s="510" t="s">
        <v>421</v>
      </c>
      <c r="I2554" s="510" t="s">
        <v>6187</v>
      </c>
      <c r="J2554" s="511" t="s">
        <v>782</v>
      </c>
      <c r="K2554" s="511" t="s">
        <v>1188</v>
      </c>
      <c r="L2554" s="511" t="s">
        <v>4137</v>
      </c>
      <c r="M2554" s="511">
        <v>595277114</v>
      </c>
      <c r="N2554" s="506">
        <v>45189</v>
      </c>
      <c r="O2554" s="512">
        <f t="shared" si="118"/>
        <v>9</v>
      </c>
      <c r="P2554" s="512">
        <f t="shared" si="119"/>
        <v>9</v>
      </c>
      <c r="Q2554" s="498" t="str">
        <f t="shared" si="120"/>
        <v>Gastos_com_Pessoal</v>
      </c>
    </row>
    <row r="2555" spans="1:17" ht="36" hidden="1" x14ac:dyDescent="0.2">
      <c r="A2555" s="505">
        <v>7400</v>
      </c>
      <c r="B2555" s="506">
        <v>45189</v>
      </c>
      <c r="C2555" s="507">
        <v>45170</v>
      </c>
      <c r="D2555" s="510" t="s">
        <v>176</v>
      </c>
      <c r="E2555" s="455" t="s">
        <v>169</v>
      </c>
      <c r="F2555" s="523">
        <v>4888.1499999999996</v>
      </c>
      <c r="G2555" s="510" t="s">
        <v>1211</v>
      </c>
      <c r="H2555" s="510" t="s">
        <v>421</v>
      </c>
      <c r="I2555" s="510" t="s">
        <v>6187</v>
      </c>
      <c r="J2555" s="511" t="s">
        <v>782</v>
      </c>
      <c r="K2555" s="511" t="s">
        <v>1188</v>
      </c>
      <c r="L2555" s="511" t="s">
        <v>4137</v>
      </c>
      <c r="M2555" s="511">
        <v>595277114</v>
      </c>
      <c r="N2555" s="506">
        <v>45189</v>
      </c>
      <c r="O2555" s="512">
        <f t="shared" si="118"/>
        <v>9</v>
      </c>
      <c r="P2555" s="512">
        <f t="shared" si="119"/>
        <v>9</v>
      </c>
      <c r="Q2555" s="498" t="str">
        <f t="shared" si="120"/>
        <v>Gastos_com_Pessoal</v>
      </c>
    </row>
    <row r="2556" spans="1:17" ht="25.5" hidden="1" x14ac:dyDescent="0.2">
      <c r="A2556" s="505">
        <v>7401</v>
      </c>
      <c r="B2556" s="506">
        <v>45189</v>
      </c>
      <c r="C2556" s="507">
        <v>45170</v>
      </c>
      <c r="D2556" s="510" t="s">
        <v>176</v>
      </c>
      <c r="E2556" s="455" t="s">
        <v>261</v>
      </c>
      <c r="F2556" s="523">
        <v>5252.79</v>
      </c>
      <c r="G2556" s="510" t="s">
        <v>1207</v>
      </c>
      <c r="H2556" s="510" t="s">
        <v>419</v>
      </c>
      <c r="I2556" s="510" t="s">
        <v>4989</v>
      </c>
      <c r="J2556" s="511" t="s">
        <v>780</v>
      </c>
      <c r="K2556" s="511" t="s">
        <v>1188</v>
      </c>
      <c r="L2556" s="511" t="s">
        <v>4137</v>
      </c>
      <c r="M2556" s="511">
        <v>595277114</v>
      </c>
      <c r="N2556" s="506">
        <v>45189</v>
      </c>
      <c r="O2556" s="512">
        <f t="shared" si="118"/>
        <v>9</v>
      </c>
      <c r="P2556" s="512">
        <f t="shared" si="119"/>
        <v>9</v>
      </c>
      <c r="Q2556" s="498" t="str">
        <f t="shared" si="120"/>
        <v>Gastos_com_Pessoal</v>
      </c>
    </row>
    <row r="2557" spans="1:17" ht="25.5" hidden="1" x14ac:dyDescent="0.2">
      <c r="A2557" s="505">
        <v>7402</v>
      </c>
      <c r="B2557" s="506">
        <v>45189</v>
      </c>
      <c r="C2557" s="507">
        <v>45170</v>
      </c>
      <c r="D2557" s="510" t="s">
        <v>176</v>
      </c>
      <c r="E2557" s="455" t="s">
        <v>280</v>
      </c>
      <c r="F2557" s="523">
        <v>6415.55</v>
      </c>
      <c r="G2557" s="510" t="s">
        <v>1209</v>
      </c>
      <c r="H2557" s="510" t="s">
        <v>419</v>
      </c>
      <c r="I2557" s="510" t="s">
        <v>4989</v>
      </c>
      <c r="J2557" s="511" t="s">
        <v>780</v>
      </c>
      <c r="K2557" s="511" t="s">
        <v>1188</v>
      </c>
      <c r="L2557" s="511" t="s">
        <v>4137</v>
      </c>
      <c r="M2557" s="511">
        <v>595277114</v>
      </c>
      <c r="N2557" s="506">
        <v>45189</v>
      </c>
      <c r="O2557" s="512">
        <f t="shared" si="118"/>
        <v>9</v>
      </c>
      <c r="P2557" s="512">
        <f t="shared" si="119"/>
        <v>9</v>
      </c>
      <c r="Q2557" s="498" t="str">
        <f t="shared" si="120"/>
        <v>Gastos_com_Pessoal</v>
      </c>
    </row>
    <row r="2558" spans="1:17" ht="25.5" hidden="1" x14ac:dyDescent="0.2">
      <c r="A2558" s="505">
        <v>7403</v>
      </c>
      <c r="B2558" s="506">
        <v>45189</v>
      </c>
      <c r="C2558" s="507">
        <v>45170</v>
      </c>
      <c r="D2558" s="510" t="s">
        <v>176</v>
      </c>
      <c r="E2558" s="455" t="s">
        <v>262</v>
      </c>
      <c r="F2558" s="523">
        <v>2138.52</v>
      </c>
      <c r="G2558" s="510" t="s">
        <v>1210</v>
      </c>
      <c r="H2558" s="510" t="s">
        <v>419</v>
      </c>
      <c r="I2558" s="510" t="s">
        <v>4989</v>
      </c>
      <c r="J2558" s="511" t="s">
        <v>780</v>
      </c>
      <c r="K2558" s="511" t="s">
        <v>1188</v>
      </c>
      <c r="L2558" s="511" t="s">
        <v>4137</v>
      </c>
      <c r="M2558" s="511">
        <v>595277114</v>
      </c>
      <c r="N2558" s="506">
        <v>45189</v>
      </c>
      <c r="O2558" s="512">
        <f t="shared" si="118"/>
        <v>9</v>
      </c>
      <c r="P2558" s="512">
        <f t="shared" si="119"/>
        <v>9</v>
      </c>
      <c r="Q2558" s="498" t="str">
        <f t="shared" si="120"/>
        <v>Gastos_com_Pessoal</v>
      </c>
    </row>
    <row r="2559" spans="1:17" ht="36" hidden="1" x14ac:dyDescent="0.2">
      <c r="A2559" s="505">
        <v>7404</v>
      </c>
      <c r="B2559" s="506">
        <v>45189</v>
      </c>
      <c r="C2559" s="507">
        <v>45170</v>
      </c>
      <c r="D2559" s="510" t="s">
        <v>176</v>
      </c>
      <c r="E2559" s="455" t="s">
        <v>169</v>
      </c>
      <c r="F2559" s="523">
        <v>8719.23</v>
      </c>
      <c r="G2559" s="510" t="s">
        <v>1211</v>
      </c>
      <c r="H2559" s="510" t="s">
        <v>419</v>
      </c>
      <c r="I2559" s="510" t="s">
        <v>4989</v>
      </c>
      <c r="J2559" s="511" t="s">
        <v>780</v>
      </c>
      <c r="K2559" s="511" t="s">
        <v>1188</v>
      </c>
      <c r="L2559" s="511" t="s">
        <v>4137</v>
      </c>
      <c r="M2559" s="511">
        <v>595277114</v>
      </c>
      <c r="N2559" s="506">
        <v>45189</v>
      </c>
      <c r="O2559" s="512">
        <f t="shared" si="118"/>
        <v>9</v>
      </c>
      <c r="P2559" s="512">
        <f t="shared" si="119"/>
        <v>9</v>
      </c>
      <c r="Q2559" s="498" t="str">
        <f t="shared" si="120"/>
        <v>Gastos_com_Pessoal</v>
      </c>
    </row>
    <row r="2560" spans="1:17" ht="25.5" hidden="1" x14ac:dyDescent="0.2">
      <c r="A2560" s="505">
        <v>7405</v>
      </c>
      <c r="B2560" s="506">
        <v>45189</v>
      </c>
      <c r="C2560" s="507">
        <v>45170</v>
      </c>
      <c r="D2560" s="510" t="s">
        <v>176</v>
      </c>
      <c r="E2560" s="455" t="s">
        <v>261</v>
      </c>
      <c r="F2560" s="523">
        <v>2928.36</v>
      </c>
      <c r="G2560" s="510" t="s">
        <v>1207</v>
      </c>
      <c r="H2560" s="510" t="s">
        <v>419</v>
      </c>
      <c r="I2560" s="510" t="s">
        <v>7171</v>
      </c>
      <c r="J2560" s="511" t="s">
        <v>8857</v>
      </c>
      <c r="K2560" s="511" t="s">
        <v>1188</v>
      </c>
      <c r="L2560" s="511" t="s">
        <v>4137</v>
      </c>
      <c r="M2560" s="511">
        <v>595277114</v>
      </c>
      <c r="N2560" s="506">
        <v>45189</v>
      </c>
      <c r="O2560" s="512">
        <f t="shared" si="118"/>
        <v>9</v>
      </c>
      <c r="P2560" s="512">
        <f t="shared" si="119"/>
        <v>9</v>
      </c>
      <c r="Q2560" s="498" t="str">
        <f t="shared" si="120"/>
        <v>Gastos_com_Pessoal</v>
      </c>
    </row>
    <row r="2561" spans="1:17" ht="25.5" hidden="1" x14ac:dyDescent="0.2">
      <c r="A2561" s="505">
        <v>7406</v>
      </c>
      <c r="B2561" s="506">
        <v>45189</v>
      </c>
      <c r="C2561" s="507">
        <v>45170</v>
      </c>
      <c r="D2561" s="510" t="s">
        <v>176</v>
      </c>
      <c r="E2561" s="455" t="s">
        <v>280</v>
      </c>
      <c r="F2561" s="523">
        <v>2333.64</v>
      </c>
      <c r="G2561" s="510" t="s">
        <v>1209</v>
      </c>
      <c r="H2561" s="510" t="s">
        <v>419</v>
      </c>
      <c r="I2561" s="510" t="s">
        <v>7171</v>
      </c>
      <c r="J2561" s="511" t="s">
        <v>8857</v>
      </c>
      <c r="K2561" s="511" t="s">
        <v>1188</v>
      </c>
      <c r="L2561" s="511" t="s">
        <v>4137</v>
      </c>
      <c r="M2561" s="511">
        <v>595277114</v>
      </c>
      <c r="N2561" s="506">
        <v>45189</v>
      </c>
      <c r="O2561" s="512">
        <f t="shared" si="118"/>
        <v>9</v>
      </c>
      <c r="P2561" s="512">
        <f t="shared" si="119"/>
        <v>9</v>
      </c>
      <c r="Q2561" s="498" t="str">
        <f t="shared" si="120"/>
        <v>Gastos_com_Pessoal</v>
      </c>
    </row>
    <row r="2562" spans="1:17" ht="25.5" hidden="1" x14ac:dyDescent="0.2">
      <c r="A2562" s="505">
        <v>7407</v>
      </c>
      <c r="B2562" s="506">
        <v>45189</v>
      </c>
      <c r="C2562" s="507">
        <v>45170</v>
      </c>
      <c r="D2562" s="510" t="s">
        <v>176</v>
      </c>
      <c r="E2562" s="455" t="s">
        <v>262</v>
      </c>
      <c r="F2562" s="523">
        <v>777.88</v>
      </c>
      <c r="G2562" s="510" t="s">
        <v>1210</v>
      </c>
      <c r="H2562" s="510" t="s">
        <v>419</v>
      </c>
      <c r="I2562" s="510" t="s">
        <v>7171</v>
      </c>
      <c r="J2562" s="511" t="s">
        <v>8857</v>
      </c>
      <c r="K2562" s="511" t="s">
        <v>1188</v>
      </c>
      <c r="L2562" s="511" t="s">
        <v>4137</v>
      </c>
      <c r="M2562" s="511">
        <v>595277114</v>
      </c>
      <c r="N2562" s="506">
        <v>45189</v>
      </c>
      <c r="O2562" s="512">
        <f t="shared" si="118"/>
        <v>9</v>
      </c>
      <c r="P2562" s="512">
        <f t="shared" si="119"/>
        <v>9</v>
      </c>
      <c r="Q2562" s="498" t="str">
        <f t="shared" si="120"/>
        <v>Gastos_com_Pessoal</v>
      </c>
    </row>
    <row r="2563" spans="1:17" ht="36" hidden="1" x14ac:dyDescent="0.2">
      <c r="A2563" s="505">
        <v>7408</v>
      </c>
      <c r="B2563" s="506">
        <v>45189</v>
      </c>
      <c r="C2563" s="507">
        <v>45170</v>
      </c>
      <c r="D2563" s="510" t="s">
        <v>176</v>
      </c>
      <c r="E2563" s="455" t="s">
        <v>169</v>
      </c>
      <c r="F2563" s="523">
        <v>5725.3</v>
      </c>
      <c r="G2563" s="510" t="s">
        <v>1211</v>
      </c>
      <c r="H2563" s="510" t="s">
        <v>419</v>
      </c>
      <c r="I2563" s="510" t="s">
        <v>7171</v>
      </c>
      <c r="J2563" s="511" t="s">
        <v>8857</v>
      </c>
      <c r="K2563" s="511" t="s">
        <v>1188</v>
      </c>
      <c r="L2563" s="511" t="s">
        <v>4137</v>
      </c>
      <c r="M2563" s="511">
        <v>595277114</v>
      </c>
      <c r="N2563" s="506">
        <v>45189</v>
      </c>
      <c r="O2563" s="512">
        <f t="shared" si="118"/>
        <v>9</v>
      </c>
      <c r="P2563" s="512">
        <f t="shared" si="119"/>
        <v>9</v>
      </c>
      <c r="Q2563" s="498" t="str">
        <f t="shared" si="120"/>
        <v>Gastos_com_Pessoal</v>
      </c>
    </row>
    <row r="2564" spans="1:17" ht="25.5" hidden="1" x14ac:dyDescent="0.2">
      <c r="A2564" s="505">
        <v>7409</v>
      </c>
      <c r="B2564" s="506">
        <v>45189</v>
      </c>
      <c r="C2564" s="507">
        <v>45170</v>
      </c>
      <c r="D2564" s="510" t="s">
        <v>176</v>
      </c>
      <c r="E2564" s="510" t="s">
        <v>261</v>
      </c>
      <c r="F2564" s="523">
        <v>2698.53</v>
      </c>
      <c r="G2564" s="510" t="s">
        <v>1207</v>
      </c>
      <c r="H2564" s="510" t="s">
        <v>419</v>
      </c>
      <c r="I2564" s="510" t="s">
        <v>7568</v>
      </c>
      <c r="J2564" s="511" t="s">
        <v>908</v>
      </c>
      <c r="K2564" s="511" t="s">
        <v>1188</v>
      </c>
      <c r="L2564" s="511" t="s">
        <v>4137</v>
      </c>
      <c r="M2564" s="511">
        <v>595277114</v>
      </c>
      <c r="N2564" s="506">
        <v>45189</v>
      </c>
      <c r="O2564" s="512">
        <f t="shared" si="118"/>
        <v>9</v>
      </c>
      <c r="P2564" s="512">
        <f t="shared" si="119"/>
        <v>9</v>
      </c>
      <c r="Q2564" s="498" t="str">
        <f t="shared" si="120"/>
        <v>Gastos_com_Pessoal</v>
      </c>
    </row>
    <row r="2565" spans="1:17" ht="25.5" hidden="1" x14ac:dyDescent="0.2">
      <c r="A2565" s="505">
        <v>7410</v>
      </c>
      <c r="B2565" s="506">
        <v>45189</v>
      </c>
      <c r="C2565" s="507">
        <v>45170</v>
      </c>
      <c r="D2565" s="510" t="s">
        <v>176</v>
      </c>
      <c r="E2565" s="510" t="s">
        <v>280</v>
      </c>
      <c r="F2565" s="523">
        <v>3222.03</v>
      </c>
      <c r="G2565" s="510" t="s">
        <v>1209</v>
      </c>
      <c r="H2565" s="510" t="s">
        <v>419</v>
      </c>
      <c r="I2565" s="510" t="s">
        <v>7568</v>
      </c>
      <c r="J2565" s="511" t="s">
        <v>908</v>
      </c>
      <c r="K2565" s="511" t="s">
        <v>1188</v>
      </c>
      <c r="L2565" s="511" t="s">
        <v>4137</v>
      </c>
      <c r="M2565" s="511">
        <v>595277114</v>
      </c>
      <c r="N2565" s="506">
        <v>45189</v>
      </c>
      <c r="O2565" s="512">
        <f t="shared" ref="O2565:O2628" si="121">IF(B2565=0,0,IF(YEAR(B2565)=$P$1,MONTH(B2565)-$O$1+1,(YEAR(B2565)-$P$1)*12-$O$1+1+MONTH(B2565)))</f>
        <v>9</v>
      </c>
      <c r="P2565" s="512">
        <f t="shared" ref="P2565:P2628" si="122">IF(C2565=0,0,IF(YEAR(C2565)=$P$1,MONTH(C2565)-$O$1+1,(YEAR(C2565)-$P$1)*12-$O$1+1+MONTH(C2565)))</f>
        <v>9</v>
      </c>
      <c r="Q2565" s="498" t="str">
        <f t="shared" ref="Q2565:Q2628" si="123">SUBSTITUTE(D2565," ","_")</f>
        <v>Gastos_com_Pessoal</v>
      </c>
    </row>
    <row r="2566" spans="1:17" ht="25.5" hidden="1" x14ac:dyDescent="0.2">
      <c r="A2566" s="505">
        <v>7411</v>
      </c>
      <c r="B2566" s="506">
        <v>45189</v>
      </c>
      <c r="C2566" s="507">
        <v>45170</v>
      </c>
      <c r="D2566" s="510" t="s">
        <v>176</v>
      </c>
      <c r="E2566" s="510" t="s">
        <v>262</v>
      </c>
      <c r="F2566" s="523">
        <v>1074.01</v>
      </c>
      <c r="G2566" s="510" t="s">
        <v>1210</v>
      </c>
      <c r="H2566" s="510" t="s">
        <v>419</v>
      </c>
      <c r="I2566" s="510" t="s">
        <v>7568</v>
      </c>
      <c r="J2566" s="511" t="s">
        <v>908</v>
      </c>
      <c r="K2566" s="511" t="s">
        <v>1188</v>
      </c>
      <c r="L2566" s="511" t="s">
        <v>4137</v>
      </c>
      <c r="M2566" s="511">
        <v>595277114</v>
      </c>
      <c r="N2566" s="506">
        <v>45189</v>
      </c>
      <c r="O2566" s="512">
        <f t="shared" si="121"/>
        <v>9</v>
      </c>
      <c r="P2566" s="512">
        <f t="shared" si="122"/>
        <v>9</v>
      </c>
      <c r="Q2566" s="498" t="str">
        <f t="shared" si="123"/>
        <v>Gastos_com_Pessoal</v>
      </c>
    </row>
    <row r="2567" spans="1:17" ht="36" hidden="1" x14ac:dyDescent="0.2">
      <c r="A2567" s="505">
        <v>7412</v>
      </c>
      <c r="B2567" s="506">
        <v>45189</v>
      </c>
      <c r="C2567" s="507">
        <v>45170</v>
      </c>
      <c r="D2567" s="510" t="s">
        <v>176</v>
      </c>
      <c r="E2567" s="510" t="s">
        <v>169</v>
      </c>
      <c r="F2567" s="523">
        <v>4774.91</v>
      </c>
      <c r="G2567" s="510" t="s">
        <v>1211</v>
      </c>
      <c r="H2567" s="510" t="s">
        <v>419</v>
      </c>
      <c r="I2567" s="510" t="s">
        <v>7568</v>
      </c>
      <c r="J2567" s="511" t="s">
        <v>908</v>
      </c>
      <c r="K2567" s="511" t="s">
        <v>1188</v>
      </c>
      <c r="L2567" s="511" t="s">
        <v>4137</v>
      </c>
      <c r="M2567" s="511">
        <v>595277114</v>
      </c>
      <c r="N2567" s="506">
        <v>45189</v>
      </c>
      <c r="O2567" s="512">
        <f t="shared" si="121"/>
        <v>9</v>
      </c>
      <c r="P2567" s="512">
        <f t="shared" si="122"/>
        <v>9</v>
      </c>
      <c r="Q2567" s="498" t="str">
        <f t="shared" si="123"/>
        <v>Gastos_com_Pessoal</v>
      </c>
    </row>
    <row r="2568" spans="1:17" ht="25.5" hidden="1" x14ac:dyDescent="0.2">
      <c r="A2568" s="505">
        <v>7413</v>
      </c>
      <c r="B2568" s="506">
        <v>45189</v>
      </c>
      <c r="C2568" s="507">
        <v>45170</v>
      </c>
      <c r="D2568" s="510" t="s">
        <v>176</v>
      </c>
      <c r="E2568" s="455" t="s">
        <v>261</v>
      </c>
      <c r="F2568" s="523">
        <v>2885.49</v>
      </c>
      <c r="G2568" s="510" t="s">
        <v>1207</v>
      </c>
      <c r="H2568" s="510" t="s">
        <v>419</v>
      </c>
      <c r="I2568" s="510" t="s">
        <v>4711</v>
      </c>
      <c r="J2568" s="511" t="s">
        <v>8858</v>
      </c>
      <c r="K2568" s="511" t="s">
        <v>1188</v>
      </c>
      <c r="L2568" s="511" t="s">
        <v>4137</v>
      </c>
      <c r="M2568" s="511">
        <v>595277114</v>
      </c>
      <c r="N2568" s="506">
        <v>45189</v>
      </c>
      <c r="O2568" s="512">
        <f t="shared" si="121"/>
        <v>9</v>
      </c>
      <c r="P2568" s="512">
        <f t="shared" si="122"/>
        <v>9</v>
      </c>
      <c r="Q2568" s="498" t="str">
        <f t="shared" si="123"/>
        <v>Gastos_com_Pessoal</v>
      </c>
    </row>
    <row r="2569" spans="1:17" ht="25.5" hidden="1" x14ac:dyDescent="0.2">
      <c r="A2569" s="505">
        <v>7414</v>
      </c>
      <c r="B2569" s="506">
        <v>45189</v>
      </c>
      <c r="C2569" s="507">
        <v>45170</v>
      </c>
      <c r="D2569" s="510" t="s">
        <v>176</v>
      </c>
      <c r="E2569" s="455" t="s">
        <v>280</v>
      </c>
      <c r="F2569" s="523">
        <v>2138.84</v>
      </c>
      <c r="G2569" s="510" t="s">
        <v>1209</v>
      </c>
      <c r="H2569" s="510" t="s">
        <v>419</v>
      </c>
      <c r="I2569" s="510" t="s">
        <v>4711</v>
      </c>
      <c r="J2569" s="511" t="s">
        <v>8858</v>
      </c>
      <c r="K2569" s="511" t="s">
        <v>1188</v>
      </c>
      <c r="L2569" s="511" t="s">
        <v>4137</v>
      </c>
      <c r="M2569" s="511">
        <v>595277114</v>
      </c>
      <c r="N2569" s="506">
        <v>45189</v>
      </c>
      <c r="O2569" s="512">
        <f t="shared" si="121"/>
        <v>9</v>
      </c>
      <c r="P2569" s="512">
        <f t="shared" si="122"/>
        <v>9</v>
      </c>
      <c r="Q2569" s="498" t="str">
        <f t="shared" si="123"/>
        <v>Gastos_com_Pessoal</v>
      </c>
    </row>
    <row r="2570" spans="1:17" ht="25.5" hidden="1" x14ac:dyDescent="0.2">
      <c r="A2570" s="505">
        <v>7415</v>
      </c>
      <c r="B2570" s="506">
        <v>45189</v>
      </c>
      <c r="C2570" s="507">
        <v>45170</v>
      </c>
      <c r="D2570" s="510" t="s">
        <v>176</v>
      </c>
      <c r="E2570" s="455" t="s">
        <v>262</v>
      </c>
      <c r="F2570" s="523">
        <v>712.95</v>
      </c>
      <c r="G2570" s="510" t="s">
        <v>1210</v>
      </c>
      <c r="H2570" s="510" t="s">
        <v>419</v>
      </c>
      <c r="I2570" s="510" t="s">
        <v>4711</v>
      </c>
      <c r="J2570" s="511" t="s">
        <v>8858</v>
      </c>
      <c r="K2570" s="511" t="s">
        <v>1188</v>
      </c>
      <c r="L2570" s="511" t="s">
        <v>4137</v>
      </c>
      <c r="M2570" s="511">
        <v>595277114</v>
      </c>
      <c r="N2570" s="506">
        <v>45189</v>
      </c>
      <c r="O2570" s="512">
        <f t="shared" si="121"/>
        <v>9</v>
      </c>
      <c r="P2570" s="512">
        <f t="shared" si="122"/>
        <v>9</v>
      </c>
      <c r="Q2570" s="498" t="str">
        <f t="shared" si="123"/>
        <v>Gastos_com_Pessoal</v>
      </c>
    </row>
    <row r="2571" spans="1:17" ht="36" hidden="1" x14ac:dyDescent="0.2">
      <c r="A2571" s="505">
        <v>7416</v>
      </c>
      <c r="B2571" s="506">
        <v>45189</v>
      </c>
      <c r="C2571" s="507">
        <v>45170</v>
      </c>
      <c r="D2571" s="510" t="s">
        <v>176</v>
      </c>
      <c r="E2571" s="455" t="s">
        <v>169</v>
      </c>
      <c r="F2571" s="523">
        <v>5843.38</v>
      </c>
      <c r="G2571" s="510" t="s">
        <v>1211</v>
      </c>
      <c r="H2571" s="510" t="s">
        <v>419</v>
      </c>
      <c r="I2571" s="510" t="s">
        <v>4711</v>
      </c>
      <c r="J2571" s="511" t="s">
        <v>8858</v>
      </c>
      <c r="K2571" s="511" t="s">
        <v>1188</v>
      </c>
      <c r="L2571" s="511" t="s">
        <v>4137</v>
      </c>
      <c r="M2571" s="511">
        <v>595277114</v>
      </c>
      <c r="N2571" s="506">
        <v>45189</v>
      </c>
      <c r="O2571" s="512">
        <f t="shared" si="121"/>
        <v>9</v>
      </c>
      <c r="P2571" s="512">
        <f t="shared" si="122"/>
        <v>9</v>
      </c>
      <c r="Q2571" s="498" t="str">
        <f t="shared" si="123"/>
        <v>Gastos_com_Pessoal</v>
      </c>
    </row>
    <row r="2572" spans="1:17" ht="25.5" hidden="1" x14ac:dyDescent="0.2">
      <c r="A2572" s="505">
        <v>7417</v>
      </c>
      <c r="B2572" s="506">
        <v>45189</v>
      </c>
      <c r="C2572" s="507">
        <v>45170</v>
      </c>
      <c r="D2572" s="510" t="s">
        <v>176</v>
      </c>
      <c r="E2572" s="455" t="s">
        <v>261</v>
      </c>
      <c r="F2572" s="523">
        <v>2402.06</v>
      </c>
      <c r="G2572" s="510" t="s">
        <v>1207</v>
      </c>
      <c r="H2572" s="510" t="s">
        <v>419</v>
      </c>
      <c r="I2572" s="510" t="s">
        <v>6801</v>
      </c>
      <c r="J2572" s="511" t="s">
        <v>675</v>
      </c>
      <c r="K2572" s="511" t="s">
        <v>1188</v>
      </c>
      <c r="L2572" s="511" t="s">
        <v>4137</v>
      </c>
      <c r="M2572" s="511">
        <v>595277114</v>
      </c>
      <c r="N2572" s="506">
        <v>45189</v>
      </c>
      <c r="O2572" s="512">
        <f t="shared" si="121"/>
        <v>9</v>
      </c>
      <c r="P2572" s="512">
        <f t="shared" si="122"/>
        <v>9</v>
      </c>
      <c r="Q2572" s="498" t="str">
        <f t="shared" si="123"/>
        <v>Gastos_com_Pessoal</v>
      </c>
    </row>
    <row r="2573" spans="1:17" ht="25.5" hidden="1" x14ac:dyDescent="0.2">
      <c r="A2573" s="505">
        <v>7418</v>
      </c>
      <c r="B2573" s="506">
        <v>45189</v>
      </c>
      <c r="C2573" s="507">
        <v>45170</v>
      </c>
      <c r="D2573" s="510" t="s">
        <v>176</v>
      </c>
      <c r="E2573" s="455" t="s">
        <v>280</v>
      </c>
      <c r="F2573" s="523">
        <v>4729.42</v>
      </c>
      <c r="G2573" s="510" t="s">
        <v>1209</v>
      </c>
      <c r="H2573" s="510" t="s">
        <v>419</v>
      </c>
      <c r="I2573" s="510" t="s">
        <v>6801</v>
      </c>
      <c r="J2573" s="511" t="s">
        <v>675</v>
      </c>
      <c r="K2573" s="511" t="s">
        <v>1188</v>
      </c>
      <c r="L2573" s="511" t="s">
        <v>4137</v>
      </c>
      <c r="M2573" s="511">
        <v>595277114</v>
      </c>
      <c r="N2573" s="506">
        <v>45189</v>
      </c>
      <c r="O2573" s="512">
        <f t="shared" si="121"/>
        <v>9</v>
      </c>
      <c r="P2573" s="512">
        <f t="shared" si="122"/>
        <v>9</v>
      </c>
      <c r="Q2573" s="498" t="str">
        <f t="shared" si="123"/>
        <v>Gastos_com_Pessoal</v>
      </c>
    </row>
    <row r="2574" spans="1:17" ht="25.5" hidden="1" x14ac:dyDescent="0.2">
      <c r="A2574" s="505">
        <v>7419</v>
      </c>
      <c r="B2574" s="506">
        <v>45189</v>
      </c>
      <c r="C2574" s="507">
        <v>45170</v>
      </c>
      <c r="D2574" s="510" t="s">
        <v>176</v>
      </c>
      <c r="E2574" s="455" t="s">
        <v>262</v>
      </c>
      <c r="F2574" s="523">
        <v>1576.47</v>
      </c>
      <c r="G2574" s="510" t="s">
        <v>1210</v>
      </c>
      <c r="H2574" s="510" t="s">
        <v>419</v>
      </c>
      <c r="I2574" s="510" t="s">
        <v>6801</v>
      </c>
      <c r="J2574" s="511" t="s">
        <v>675</v>
      </c>
      <c r="K2574" s="511" t="s">
        <v>1188</v>
      </c>
      <c r="L2574" s="511" t="s">
        <v>4137</v>
      </c>
      <c r="M2574" s="511">
        <v>595277114</v>
      </c>
      <c r="N2574" s="506">
        <v>45189</v>
      </c>
      <c r="O2574" s="512">
        <f t="shared" si="121"/>
        <v>9</v>
      </c>
      <c r="P2574" s="512">
        <f t="shared" si="122"/>
        <v>9</v>
      </c>
      <c r="Q2574" s="498" t="str">
        <f t="shared" si="123"/>
        <v>Gastos_com_Pessoal</v>
      </c>
    </row>
    <row r="2575" spans="1:17" ht="36" hidden="1" x14ac:dyDescent="0.2">
      <c r="A2575" s="505">
        <v>7420</v>
      </c>
      <c r="B2575" s="506">
        <v>45189</v>
      </c>
      <c r="C2575" s="507">
        <v>45170</v>
      </c>
      <c r="D2575" s="510" t="s">
        <v>176</v>
      </c>
      <c r="E2575" s="455" t="s">
        <v>169</v>
      </c>
      <c r="F2575" s="523">
        <v>4531.46</v>
      </c>
      <c r="G2575" s="510" t="s">
        <v>1211</v>
      </c>
      <c r="H2575" s="510" t="s">
        <v>419</v>
      </c>
      <c r="I2575" s="510" t="s">
        <v>6801</v>
      </c>
      <c r="J2575" s="511" t="s">
        <v>675</v>
      </c>
      <c r="K2575" s="511" t="s">
        <v>1188</v>
      </c>
      <c r="L2575" s="511" t="s">
        <v>4137</v>
      </c>
      <c r="M2575" s="511">
        <v>595277114</v>
      </c>
      <c r="N2575" s="506">
        <v>45189</v>
      </c>
      <c r="O2575" s="512">
        <f t="shared" si="121"/>
        <v>9</v>
      </c>
      <c r="P2575" s="512">
        <f t="shared" si="122"/>
        <v>9</v>
      </c>
      <c r="Q2575" s="498" t="str">
        <f t="shared" si="123"/>
        <v>Gastos_com_Pessoal</v>
      </c>
    </row>
    <row r="2576" spans="1:17" ht="25.5" hidden="1" x14ac:dyDescent="0.2">
      <c r="A2576" s="505">
        <v>7421</v>
      </c>
      <c r="B2576" s="506">
        <v>45189</v>
      </c>
      <c r="C2576" s="507">
        <v>45170</v>
      </c>
      <c r="D2576" s="510" t="s">
        <v>176</v>
      </c>
      <c r="E2576" s="455" t="s">
        <v>261</v>
      </c>
      <c r="F2576" s="523">
        <v>4386.4399999999996</v>
      </c>
      <c r="G2576" s="510" t="s">
        <v>1207</v>
      </c>
      <c r="H2576" s="510" t="s">
        <v>419</v>
      </c>
      <c r="I2576" s="510" t="s">
        <v>7157</v>
      </c>
      <c r="J2576" s="511" t="s">
        <v>803</v>
      </c>
      <c r="K2576" s="511" t="s">
        <v>1188</v>
      </c>
      <c r="L2576" s="511" t="s">
        <v>4137</v>
      </c>
      <c r="M2576" s="511">
        <v>595277114</v>
      </c>
      <c r="N2576" s="506">
        <v>45189</v>
      </c>
      <c r="O2576" s="512">
        <f t="shared" si="121"/>
        <v>9</v>
      </c>
      <c r="P2576" s="512">
        <f t="shared" si="122"/>
        <v>9</v>
      </c>
      <c r="Q2576" s="498" t="str">
        <f t="shared" si="123"/>
        <v>Gastos_com_Pessoal</v>
      </c>
    </row>
    <row r="2577" spans="1:17" ht="25.5" hidden="1" x14ac:dyDescent="0.2">
      <c r="A2577" s="505">
        <v>7422</v>
      </c>
      <c r="B2577" s="506">
        <v>45189</v>
      </c>
      <c r="C2577" s="507">
        <v>45170</v>
      </c>
      <c r="D2577" s="510" t="s">
        <v>176</v>
      </c>
      <c r="E2577" s="455" t="s">
        <v>280</v>
      </c>
      <c r="F2577" s="523">
        <v>2942.92</v>
      </c>
      <c r="G2577" s="510" t="s">
        <v>1209</v>
      </c>
      <c r="H2577" s="510" t="s">
        <v>419</v>
      </c>
      <c r="I2577" s="510" t="s">
        <v>7157</v>
      </c>
      <c r="J2577" s="511" t="s">
        <v>803</v>
      </c>
      <c r="K2577" s="511" t="s">
        <v>1188</v>
      </c>
      <c r="L2577" s="511" t="s">
        <v>4137</v>
      </c>
      <c r="M2577" s="511">
        <v>595277114</v>
      </c>
      <c r="N2577" s="506">
        <v>45189</v>
      </c>
      <c r="O2577" s="512">
        <f t="shared" si="121"/>
        <v>9</v>
      </c>
      <c r="P2577" s="512">
        <f t="shared" si="122"/>
        <v>9</v>
      </c>
      <c r="Q2577" s="498" t="str">
        <f t="shared" si="123"/>
        <v>Gastos_com_Pessoal</v>
      </c>
    </row>
    <row r="2578" spans="1:17" ht="25.5" hidden="1" x14ac:dyDescent="0.2">
      <c r="A2578" s="505">
        <v>7423</v>
      </c>
      <c r="B2578" s="506">
        <v>45189</v>
      </c>
      <c r="C2578" s="507">
        <v>45170</v>
      </c>
      <c r="D2578" s="510" t="s">
        <v>176</v>
      </c>
      <c r="E2578" s="455" t="s">
        <v>262</v>
      </c>
      <c r="F2578" s="523">
        <v>980.97</v>
      </c>
      <c r="G2578" s="510" t="s">
        <v>1210</v>
      </c>
      <c r="H2578" s="510" t="s">
        <v>419</v>
      </c>
      <c r="I2578" s="510" t="s">
        <v>7157</v>
      </c>
      <c r="J2578" s="511" t="s">
        <v>803</v>
      </c>
      <c r="K2578" s="511" t="s">
        <v>1188</v>
      </c>
      <c r="L2578" s="511" t="s">
        <v>4137</v>
      </c>
      <c r="M2578" s="511">
        <v>595277114</v>
      </c>
      <c r="N2578" s="506">
        <v>45189</v>
      </c>
      <c r="O2578" s="512">
        <f t="shared" si="121"/>
        <v>9</v>
      </c>
      <c r="P2578" s="512">
        <f t="shared" si="122"/>
        <v>9</v>
      </c>
      <c r="Q2578" s="498" t="str">
        <f t="shared" si="123"/>
        <v>Gastos_com_Pessoal</v>
      </c>
    </row>
    <row r="2579" spans="1:17" ht="36" hidden="1" x14ac:dyDescent="0.2">
      <c r="A2579" s="505">
        <v>7424</v>
      </c>
      <c r="B2579" s="506">
        <v>45189</v>
      </c>
      <c r="C2579" s="507">
        <v>45170</v>
      </c>
      <c r="D2579" s="510" t="s">
        <v>176</v>
      </c>
      <c r="E2579" s="455" t="s">
        <v>169</v>
      </c>
      <c r="F2579" s="523">
        <v>7758.1</v>
      </c>
      <c r="G2579" s="510" t="s">
        <v>1211</v>
      </c>
      <c r="H2579" s="510" t="s">
        <v>419</v>
      </c>
      <c r="I2579" s="510" t="s">
        <v>7157</v>
      </c>
      <c r="J2579" s="511" t="s">
        <v>803</v>
      </c>
      <c r="K2579" s="511" t="s">
        <v>1188</v>
      </c>
      <c r="L2579" s="511" t="s">
        <v>4137</v>
      </c>
      <c r="M2579" s="511">
        <v>595277114</v>
      </c>
      <c r="N2579" s="506">
        <v>45189</v>
      </c>
      <c r="O2579" s="512">
        <f t="shared" si="121"/>
        <v>9</v>
      </c>
      <c r="P2579" s="512">
        <f t="shared" si="122"/>
        <v>9</v>
      </c>
      <c r="Q2579" s="498" t="str">
        <f t="shared" si="123"/>
        <v>Gastos_com_Pessoal</v>
      </c>
    </row>
    <row r="2580" spans="1:17" ht="24" hidden="1" x14ac:dyDescent="0.2">
      <c r="A2580" s="505">
        <v>7425</v>
      </c>
      <c r="B2580" s="506">
        <v>45189</v>
      </c>
      <c r="C2580" s="507">
        <v>45170</v>
      </c>
      <c r="D2580" s="508" t="s">
        <v>264</v>
      </c>
      <c r="E2580" s="510" t="s">
        <v>293</v>
      </c>
      <c r="F2580" s="523">
        <v>75</v>
      </c>
      <c r="G2580" s="510" t="s">
        <v>8859</v>
      </c>
      <c r="H2580" s="510" t="s">
        <v>414</v>
      </c>
      <c r="I2580" s="510" t="s">
        <v>5430</v>
      </c>
      <c r="J2580" s="511" t="s">
        <v>692</v>
      </c>
      <c r="K2580" s="511" t="s">
        <v>1188</v>
      </c>
      <c r="L2580" s="511" t="s">
        <v>4137</v>
      </c>
      <c r="M2580" s="511">
        <v>595373124</v>
      </c>
      <c r="N2580" s="506">
        <v>45189</v>
      </c>
      <c r="O2580" s="512">
        <f t="shared" si="121"/>
        <v>9</v>
      </c>
      <c r="P2580" s="512">
        <f t="shared" si="122"/>
        <v>9</v>
      </c>
      <c r="Q2580" s="498" t="str">
        <f t="shared" si="123"/>
        <v>Gastos_Gerais</v>
      </c>
    </row>
    <row r="2581" spans="1:17" ht="24" hidden="1" x14ac:dyDescent="0.2">
      <c r="A2581" s="505">
        <v>7426</v>
      </c>
      <c r="B2581" s="506">
        <v>45189</v>
      </c>
      <c r="C2581" s="507">
        <v>45170</v>
      </c>
      <c r="D2581" s="508" t="s">
        <v>264</v>
      </c>
      <c r="E2581" s="510" t="s">
        <v>293</v>
      </c>
      <c r="F2581" s="523">
        <v>75</v>
      </c>
      <c r="G2581" s="510" t="s">
        <v>8860</v>
      </c>
      <c r="H2581" s="510" t="s">
        <v>414</v>
      </c>
      <c r="I2581" s="510" t="s">
        <v>8861</v>
      </c>
      <c r="J2581" s="511" t="s">
        <v>996</v>
      </c>
      <c r="K2581" s="511" t="s">
        <v>1188</v>
      </c>
      <c r="L2581" s="511" t="s">
        <v>4137</v>
      </c>
      <c r="M2581" s="511">
        <v>595373124</v>
      </c>
      <c r="N2581" s="506">
        <v>45189</v>
      </c>
      <c r="O2581" s="512">
        <f t="shared" si="121"/>
        <v>9</v>
      </c>
      <c r="P2581" s="512">
        <f t="shared" si="122"/>
        <v>9</v>
      </c>
      <c r="Q2581" s="498" t="str">
        <f t="shared" si="123"/>
        <v>Gastos_Gerais</v>
      </c>
    </row>
    <row r="2582" spans="1:17" ht="48" hidden="1" x14ac:dyDescent="0.2">
      <c r="A2582" s="505">
        <v>7427</v>
      </c>
      <c r="B2582" s="506">
        <v>45189</v>
      </c>
      <c r="C2582" s="507">
        <v>45170</v>
      </c>
      <c r="D2582" s="508" t="s">
        <v>264</v>
      </c>
      <c r="E2582" s="510" t="s">
        <v>293</v>
      </c>
      <c r="F2582" s="523">
        <v>450</v>
      </c>
      <c r="G2582" s="510" t="s">
        <v>8862</v>
      </c>
      <c r="H2582" s="510" t="s">
        <v>302</v>
      </c>
      <c r="I2582" s="510" t="s">
        <v>8464</v>
      </c>
      <c r="J2582" s="511" t="s">
        <v>429</v>
      </c>
      <c r="K2582" s="511" t="s">
        <v>1188</v>
      </c>
      <c r="L2582" s="511" t="s">
        <v>4137</v>
      </c>
      <c r="M2582" s="511">
        <v>595373124</v>
      </c>
      <c r="N2582" s="506">
        <v>45189</v>
      </c>
      <c r="O2582" s="512">
        <f t="shared" si="121"/>
        <v>9</v>
      </c>
      <c r="P2582" s="512">
        <f t="shared" si="122"/>
        <v>9</v>
      </c>
      <c r="Q2582" s="498" t="str">
        <f t="shared" si="123"/>
        <v>Gastos_Gerais</v>
      </c>
    </row>
    <row r="2583" spans="1:17" ht="48" hidden="1" x14ac:dyDescent="0.2">
      <c r="A2583" s="505">
        <v>7428</v>
      </c>
      <c r="B2583" s="506">
        <v>45189</v>
      </c>
      <c r="C2583" s="507">
        <v>45170</v>
      </c>
      <c r="D2583" s="508" t="s">
        <v>264</v>
      </c>
      <c r="E2583" s="510" t="s">
        <v>293</v>
      </c>
      <c r="F2583" s="523">
        <v>450</v>
      </c>
      <c r="G2583" s="510" t="s">
        <v>8863</v>
      </c>
      <c r="H2583" s="510" t="s">
        <v>302</v>
      </c>
      <c r="I2583" s="510" t="s">
        <v>8467</v>
      </c>
      <c r="J2583" s="511" t="s">
        <v>438</v>
      </c>
      <c r="K2583" s="511" t="s">
        <v>1188</v>
      </c>
      <c r="L2583" s="511" t="s">
        <v>4137</v>
      </c>
      <c r="M2583" s="511">
        <v>595373124</v>
      </c>
      <c r="N2583" s="506">
        <v>45189</v>
      </c>
      <c r="O2583" s="512">
        <f t="shared" si="121"/>
        <v>9</v>
      </c>
      <c r="P2583" s="512">
        <f t="shared" si="122"/>
        <v>9</v>
      </c>
      <c r="Q2583" s="498" t="str">
        <f t="shared" si="123"/>
        <v>Gastos_Gerais</v>
      </c>
    </row>
    <row r="2584" spans="1:17" ht="48" hidden="1" x14ac:dyDescent="0.2">
      <c r="A2584" s="505">
        <v>7429</v>
      </c>
      <c r="B2584" s="506">
        <v>45189</v>
      </c>
      <c r="C2584" s="507">
        <v>45170</v>
      </c>
      <c r="D2584" s="508" t="s">
        <v>264</v>
      </c>
      <c r="E2584" s="510" t="s">
        <v>293</v>
      </c>
      <c r="F2584" s="523">
        <v>450</v>
      </c>
      <c r="G2584" s="510" t="s">
        <v>8864</v>
      </c>
      <c r="H2584" s="510" t="s">
        <v>302</v>
      </c>
      <c r="I2584" s="510" t="s">
        <v>6729</v>
      </c>
      <c r="J2584" s="511" t="s">
        <v>456</v>
      </c>
      <c r="K2584" s="511" t="s">
        <v>1188</v>
      </c>
      <c r="L2584" s="511" t="s">
        <v>4137</v>
      </c>
      <c r="M2584" s="511">
        <v>595373124</v>
      </c>
      <c r="N2584" s="506">
        <v>45189</v>
      </c>
      <c r="O2584" s="512">
        <f t="shared" si="121"/>
        <v>9</v>
      </c>
      <c r="P2584" s="512">
        <f t="shared" si="122"/>
        <v>9</v>
      </c>
      <c r="Q2584" s="498" t="str">
        <f t="shared" si="123"/>
        <v>Gastos_Gerais</v>
      </c>
    </row>
    <row r="2585" spans="1:17" ht="48" hidden="1" x14ac:dyDescent="0.2">
      <c r="A2585" s="505">
        <v>7430</v>
      </c>
      <c r="B2585" s="506">
        <v>45189</v>
      </c>
      <c r="C2585" s="507">
        <v>45170</v>
      </c>
      <c r="D2585" s="508" t="s">
        <v>264</v>
      </c>
      <c r="E2585" s="510" t="s">
        <v>293</v>
      </c>
      <c r="F2585" s="523">
        <v>450</v>
      </c>
      <c r="G2585" s="510" t="s">
        <v>8865</v>
      </c>
      <c r="H2585" s="510" t="s">
        <v>302</v>
      </c>
      <c r="I2585" s="510" t="s">
        <v>2298</v>
      </c>
      <c r="J2585" s="511" t="s">
        <v>455</v>
      </c>
      <c r="K2585" s="511" t="s">
        <v>1188</v>
      </c>
      <c r="L2585" s="511" t="s">
        <v>4137</v>
      </c>
      <c r="M2585" s="511">
        <v>595373124</v>
      </c>
      <c r="N2585" s="506">
        <v>45189</v>
      </c>
      <c r="O2585" s="512">
        <f t="shared" si="121"/>
        <v>9</v>
      </c>
      <c r="P2585" s="512">
        <f t="shared" si="122"/>
        <v>9</v>
      </c>
      <c r="Q2585" s="498" t="str">
        <f t="shared" si="123"/>
        <v>Gastos_Gerais</v>
      </c>
    </row>
    <row r="2586" spans="1:17" ht="24" hidden="1" x14ac:dyDescent="0.2">
      <c r="A2586" s="505">
        <v>7431</v>
      </c>
      <c r="B2586" s="506">
        <v>45189</v>
      </c>
      <c r="C2586" s="507">
        <v>45170</v>
      </c>
      <c r="D2586" s="508" t="s">
        <v>264</v>
      </c>
      <c r="E2586" s="510" t="s">
        <v>293</v>
      </c>
      <c r="F2586" s="523">
        <v>750</v>
      </c>
      <c r="G2586" s="510" t="s">
        <v>8598</v>
      </c>
      <c r="H2586" s="510" t="s">
        <v>421</v>
      </c>
      <c r="I2586" s="510" t="s">
        <v>8037</v>
      </c>
      <c r="J2586" s="511" t="s">
        <v>1061</v>
      </c>
      <c r="K2586" s="511" t="s">
        <v>1188</v>
      </c>
      <c r="L2586" s="511" t="s">
        <v>4137</v>
      </c>
      <c r="M2586" s="511">
        <v>595373124</v>
      </c>
      <c r="N2586" s="506">
        <v>45189</v>
      </c>
      <c r="O2586" s="512">
        <f t="shared" si="121"/>
        <v>9</v>
      </c>
      <c r="P2586" s="512">
        <f t="shared" si="122"/>
        <v>9</v>
      </c>
      <c r="Q2586" s="498" t="str">
        <f t="shared" si="123"/>
        <v>Gastos_Gerais</v>
      </c>
    </row>
    <row r="2587" spans="1:17" ht="24" hidden="1" x14ac:dyDescent="0.2">
      <c r="A2587" s="505">
        <v>7432</v>
      </c>
      <c r="B2587" s="506">
        <v>45189</v>
      </c>
      <c r="C2587" s="507">
        <v>45170</v>
      </c>
      <c r="D2587" s="508" t="s">
        <v>264</v>
      </c>
      <c r="E2587" s="510" t="s">
        <v>211</v>
      </c>
      <c r="F2587" s="523">
        <v>217.67</v>
      </c>
      <c r="G2587" s="510" t="s">
        <v>8866</v>
      </c>
      <c r="H2587" s="510" t="s">
        <v>421</v>
      </c>
      <c r="I2587" s="510" t="s">
        <v>8037</v>
      </c>
      <c r="J2587" s="511" t="s">
        <v>1061</v>
      </c>
      <c r="K2587" s="511" t="s">
        <v>1188</v>
      </c>
      <c r="L2587" s="511" t="s">
        <v>4137</v>
      </c>
      <c r="M2587" s="511">
        <v>595373124</v>
      </c>
      <c r="N2587" s="506">
        <v>45189</v>
      </c>
      <c r="O2587" s="512">
        <f t="shared" si="121"/>
        <v>9</v>
      </c>
      <c r="P2587" s="512">
        <f t="shared" si="122"/>
        <v>9</v>
      </c>
      <c r="Q2587" s="498" t="str">
        <f t="shared" si="123"/>
        <v>Gastos_Gerais</v>
      </c>
    </row>
    <row r="2588" spans="1:17" ht="24" hidden="1" x14ac:dyDescent="0.2">
      <c r="A2588" s="505">
        <v>7433</v>
      </c>
      <c r="B2588" s="506">
        <v>45189</v>
      </c>
      <c r="C2588" s="507">
        <v>45170</v>
      </c>
      <c r="D2588" s="508" t="s">
        <v>264</v>
      </c>
      <c r="E2588" s="510" t="s">
        <v>293</v>
      </c>
      <c r="F2588" s="523">
        <v>75</v>
      </c>
      <c r="G2588" s="510" t="s">
        <v>8867</v>
      </c>
      <c r="H2588" s="510" t="s">
        <v>421</v>
      </c>
      <c r="I2588" s="510" t="s">
        <v>8868</v>
      </c>
      <c r="J2588" s="511" t="s">
        <v>1107</v>
      </c>
      <c r="K2588" s="511" t="s">
        <v>1188</v>
      </c>
      <c r="L2588" s="511" t="s">
        <v>4137</v>
      </c>
      <c r="M2588" s="511">
        <v>595373124</v>
      </c>
      <c r="N2588" s="506">
        <v>45189</v>
      </c>
      <c r="O2588" s="512">
        <f t="shared" si="121"/>
        <v>9</v>
      </c>
      <c r="P2588" s="512">
        <f t="shared" si="122"/>
        <v>9</v>
      </c>
      <c r="Q2588" s="498" t="str">
        <f t="shared" si="123"/>
        <v>Gastos_Gerais</v>
      </c>
    </row>
    <row r="2589" spans="1:17" ht="24" hidden="1" x14ac:dyDescent="0.2">
      <c r="A2589" s="505">
        <v>7434</v>
      </c>
      <c r="B2589" s="506">
        <v>45189</v>
      </c>
      <c r="C2589" s="507">
        <v>45170</v>
      </c>
      <c r="D2589" s="508" t="s">
        <v>264</v>
      </c>
      <c r="E2589" s="510" t="s">
        <v>293</v>
      </c>
      <c r="F2589" s="523">
        <v>75</v>
      </c>
      <c r="G2589" s="510" t="s">
        <v>8869</v>
      </c>
      <c r="H2589" s="510" t="s">
        <v>421</v>
      </c>
      <c r="I2589" s="510" t="s">
        <v>4984</v>
      </c>
      <c r="J2589" s="511" t="s">
        <v>530</v>
      </c>
      <c r="K2589" s="511" t="s">
        <v>1188</v>
      </c>
      <c r="L2589" s="511" t="s">
        <v>4137</v>
      </c>
      <c r="M2589" s="511">
        <v>595373124</v>
      </c>
      <c r="N2589" s="506">
        <v>45189</v>
      </c>
      <c r="O2589" s="512">
        <f t="shared" si="121"/>
        <v>9</v>
      </c>
      <c r="P2589" s="512">
        <f t="shared" si="122"/>
        <v>9</v>
      </c>
      <c r="Q2589" s="498" t="str">
        <f t="shared" si="123"/>
        <v>Gastos_Gerais</v>
      </c>
    </row>
    <row r="2590" spans="1:17" ht="25.5" hidden="1" x14ac:dyDescent="0.2">
      <c r="A2590" s="505">
        <v>7435</v>
      </c>
      <c r="B2590" s="506">
        <v>45189</v>
      </c>
      <c r="C2590" s="507">
        <v>45170</v>
      </c>
      <c r="D2590" s="510" t="s">
        <v>176</v>
      </c>
      <c r="E2590" s="510" t="s">
        <v>262</v>
      </c>
      <c r="F2590" s="523">
        <v>1001.45</v>
      </c>
      <c r="G2590" s="510" t="s">
        <v>8870</v>
      </c>
      <c r="H2590" s="510" t="s">
        <v>1032</v>
      </c>
      <c r="I2590" s="510" t="s">
        <v>8871</v>
      </c>
      <c r="J2590" s="511" t="s">
        <v>871</v>
      </c>
      <c r="K2590" s="511" t="s">
        <v>1188</v>
      </c>
      <c r="L2590" s="511" t="s">
        <v>4137</v>
      </c>
      <c r="M2590" s="511">
        <v>595373124</v>
      </c>
      <c r="N2590" s="506">
        <v>45189</v>
      </c>
      <c r="O2590" s="512">
        <f t="shared" si="121"/>
        <v>9</v>
      </c>
      <c r="P2590" s="512">
        <f t="shared" si="122"/>
        <v>9</v>
      </c>
      <c r="Q2590" s="498" t="str">
        <f t="shared" si="123"/>
        <v>Gastos_com_Pessoal</v>
      </c>
    </row>
    <row r="2591" spans="1:17" ht="25.5" hidden="1" x14ac:dyDescent="0.2">
      <c r="A2591" s="505">
        <v>7436</v>
      </c>
      <c r="B2591" s="506">
        <v>45189</v>
      </c>
      <c r="C2591" s="507">
        <v>45170</v>
      </c>
      <c r="D2591" s="510" t="s">
        <v>176</v>
      </c>
      <c r="E2591" s="510" t="s">
        <v>280</v>
      </c>
      <c r="F2591" s="523">
        <v>2797.36</v>
      </c>
      <c r="G2591" s="510" t="s">
        <v>8872</v>
      </c>
      <c r="H2591" s="510" t="s">
        <v>1032</v>
      </c>
      <c r="I2591" s="510" t="s">
        <v>8871</v>
      </c>
      <c r="J2591" s="511" t="s">
        <v>871</v>
      </c>
      <c r="K2591" s="511" t="s">
        <v>1188</v>
      </c>
      <c r="L2591" s="511" t="s">
        <v>4137</v>
      </c>
      <c r="M2591" s="511">
        <v>595373124</v>
      </c>
      <c r="N2591" s="506">
        <v>45189</v>
      </c>
      <c r="O2591" s="512">
        <f t="shared" si="121"/>
        <v>9</v>
      </c>
      <c r="P2591" s="512">
        <f t="shared" si="122"/>
        <v>9</v>
      </c>
      <c r="Q2591" s="498" t="str">
        <f t="shared" si="123"/>
        <v>Gastos_com_Pessoal</v>
      </c>
    </row>
    <row r="2592" spans="1:17" ht="25.5" hidden="1" x14ac:dyDescent="0.2">
      <c r="A2592" s="505">
        <v>7437</v>
      </c>
      <c r="B2592" s="506">
        <v>45189</v>
      </c>
      <c r="C2592" s="507">
        <v>45170</v>
      </c>
      <c r="D2592" s="510" t="s">
        <v>176</v>
      </c>
      <c r="E2592" s="510" t="s">
        <v>262</v>
      </c>
      <c r="F2592" s="523">
        <v>456.41</v>
      </c>
      <c r="G2592" s="510" t="s">
        <v>8873</v>
      </c>
      <c r="H2592" s="510" t="s">
        <v>421</v>
      </c>
      <c r="I2592" s="510" t="s">
        <v>8874</v>
      </c>
      <c r="J2592" s="511" t="s">
        <v>1876</v>
      </c>
      <c r="K2592" s="511" t="s">
        <v>1188</v>
      </c>
      <c r="L2592" s="511" t="s">
        <v>4137</v>
      </c>
      <c r="M2592" s="511">
        <v>595373124</v>
      </c>
      <c r="N2592" s="506">
        <v>45189</v>
      </c>
      <c r="O2592" s="512">
        <f t="shared" si="121"/>
        <v>9</v>
      </c>
      <c r="P2592" s="512">
        <f t="shared" si="122"/>
        <v>9</v>
      </c>
      <c r="Q2592" s="498" t="str">
        <f t="shared" si="123"/>
        <v>Gastos_com_Pessoal</v>
      </c>
    </row>
    <row r="2593" spans="1:17" ht="25.5" hidden="1" x14ac:dyDescent="0.2">
      <c r="A2593" s="505">
        <v>7438</v>
      </c>
      <c r="B2593" s="506">
        <v>45189</v>
      </c>
      <c r="C2593" s="507">
        <v>45170</v>
      </c>
      <c r="D2593" s="510" t="s">
        <v>176</v>
      </c>
      <c r="E2593" s="510" t="s">
        <v>280</v>
      </c>
      <c r="F2593" s="523">
        <v>1369.21</v>
      </c>
      <c r="G2593" s="510" t="s">
        <v>8875</v>
      </c>
      <c r="H2593" s="510" t="s">
        <v>421</v>
      </c>
      <c r="I2593" s="510" t="s">
        <v>8874</v>
      </c>
      <c r="J2593" s="511" t="s">
        <v>1876</v>
      </c>
      <c r="K2593" s="511" t="s">
        <v>1188</v>
      </c>
      <c r="L2593" s="511" t="s">
        <v>4137</v>
      </c>
      <c r="M2593" s="511">
        <v>595373124</v>
      </c>
      <c r="N2593" s="506">
        <v>45189</v>
      </c>
      <c r="O2593" s="512">
        <f t="shared" si="121"/>
        <v>9</v>
      </c>
      <c r="P2593" s="512">
        <f t="shared" si="122"/>
        <v>9</v>
      </c>
      <c r="Q2593" s="498" t="str">
        <f t="shared" si="123"/>
        <v>Gastos_com_Pessoal</v>
      </c>
    </row>
    <row r="2594" spans="1:17" ht="25.5" hidden="1" x14ac:dyDescent="0.2">
      <c r="A2594" s="505">
        <v>7439</v>
      </c>
      <c r="B2594" s="506">
        <v>45189</v>
      </c>
      <c r="C2594" s="507">
        <v>45170</v>
      </c>
      <c r="D2594" s="510" t="s">
        <v>176</v>
      </c>
      <c r="E2594" s="510" t="s">
        <v>262</v>
      </c>
      <c r="F2594" s="523">
        <v>881.99</v>
      </c>
      <c r="G2594" s="510" t="s">
        <v>8876</v>
      </c>
      <c r="H2594" s="510" t="s">
        <v>1032</v>
      </c>
      <c r="I2594" s="510" t="s">
        <v>8877</v>
      </c>
      <c r="J2594" s="511" t="s">
        <v>842</v>
      </c>
      <c r="K2594" s="511" t="s">
        <v>1188</v>
      </c>
      <c r="L2594" s="511" t="s">
        <v>4137</v>
      </c>
      <c r="M2594" s="511">
        <v>595373124</v>
      </c>
      <c r="N2594" s="506">
        <v>45189</v>
      </c>
      <c r="O2594" s="512">
        <f t="shared" si="121"/>
        <v>9</v>
      </c>
      <c r="P2594" s="512">
        <f t="shared" si="122"/>
        <v>9</v>
      </c>
      <c r="Q2594" s="498" t="str">
        <f t="shared" si="123"/>
        <v>Gastos_com_Pessoal</v>
      </c>
    </row>
    <row r="2595" spans="1:17" ht="25.5" hidden="1" x14ac:dyDescent="0.2">
      <c r="A2595" s="505">
        <v>7440</v>
      </c>
      <c r="B2595" s="506">
        <v>45189</v>
      </c>
      <c r="C2595" s="507">
        <v>45170</v>
      </c>
      <c r="D2595" s="510" t="s">
        <v>176</v>
      </c>
      <c r="E2595" s="510" t="s">
        <v>280</v>
      </c>
      <c r="F2595" s="523">
        <v>2515.7399999999998</v>
      </c>
      <c r="G2595" s="510" t="s">
        <v>8878</v>
      </c>
      <c r="H2595" s="510" t="s">
        <v>1032</v>
      </c>
      <c r="I2595" s="510" t="s">
        <v>8877</v>
      </c>
      <c r="J2595" s="511" t="s">
        <v>842</v>
      </c>
      <c r="K2595" s="511" t="s">
        <v>1188</v>
      </c>
      <c r="L2595" s="511" t="s">
        <v>4137</v>
      </c>
      <c r="M2595" s="511">
        <v>595373124</v>
      </c>
      <c r="N2595" s="506">
        <v>45189</v>
      </c>
      <c r="O2595" s="512">
        <f t="shared" si="121"/>
        <v>9</v>
      </c>
      <c r="P2595" s="512">
        <f t="shared" si="122"/>
        <v>9</v>
      </c>
      <c r="Q2595" s="498" t="str">
        <f t="shared" si="123"/>
        <v>Gastos_com_Pessoal</v>
      </c>
    </row>
    <row r="2596" spans="1:17" ht="25.5" hidden="1" x14ac:dyDescent="0.2">
      <c r="A2596" s="505">
        <v>7441</v>
      </c>
      <c r="B2596" s="506">
        <v>45189</v>
      </c>
      <c r="C2596" s="507">
        <v>45170</v>
      </c>
      <c r="D2596" s="510" t="s">
        <v>176</v>
      </c>
      <c r="E2596" s="510" t="s">
        <v>262</v>
      </c>
      <c r="F2596" s="523">
        <v>919.05</v>
      </c>
      <c r="G2596" s="510" t="s">
        <v>8879</v>
      </c>
      <c r="H2596" s="510" t="s">
        <v>1032</v>
      </c>
      <c r="I2596" s="510" t="s">
        <v>8880</v>
      </c>
      <c r="J2596" s="511" t="s">
        <v>519</v>
      </c>
      <c r="K2596" s="511" t="s">
        <v>1188</v>
      </c>
      <c r="L2596" s="511" t="s">
        <v>4137</v>
      </c>
      <c r="M2596" s="511">
        <v>595373124</v>
      </c>
      <c r="N2596" s="506">
        <v>45189</v>
      </c>
      <c r="O2596" s="512">
        <f t="shared" si="121"/>
        <v>9</v>
      </c>
      <c r="P2596" s="512">
        <f t="shared" si="122"/>
        <v>9</v>
      </c>
      <c r="Q2596" s="498" t="str">
        <f t="shared" si="123"/>
        <v>Gastos_com_Pessoal</v>
      </c>
    </row>
    <row r="2597" spans="1:17" ht="25.5" hidden="1" x14ac:dyDescent="0.2">
      <c r="A2597" s="505">
        <v>7442</v>
      </c>
      <c r="B2597" s="506">
        <v>45189</v>
      </c>
      <c r="C2597" s="507">
        <v>45170</v>
      </c>
      <c r="D2597" s="510" t="s">
        <v>176</v>
      </c>
      <c r="E2597" s="510" t="s">
        <v>280</v>
      </c>
      <c r="F2597" s="523">
        <v>2661.61</v>
      </c>
      <c r="G2597" s="510" t="s">
        <v>8881</v>
      </c>
      <c r="H2597" s="510" t="s">
        <v>1032</v>
      </c>
      <c r="I2597" s="510" t="s">
        <v>8880</v>
      </c>
      <c r="J2597" s="511" t="s">
        <v>519</v>
      </c>
      <c r="K2597" s="511" t="s">
        <v>1188</v>
      </c>
      <c r="L2597" s="511" t="s">
        <v>4137</v>
      </c>
      <c r="M2597" s="511">
        <v>595373124</v>
      </c>
      <c r="N2597" s="506">
        <v>45189</v>
      </c>
      <c r="O2597" s="512">
        <f t="shared" si="121"/>
        <v>9</v>
      </c>
      <c r="P2597" s="512">
        <f t="shared" si="122"/>
        <v>9</v>
      </c>
      <c r="Q2597" s="498" t="str">
        <f t="shared" si="123"/>
        <v>Gastos_com_Pessoal</v>
      </c>
    </row>
    <row r="2598" spans="1:17" ht="25.5" hidden="1" x14ac:dyDescent="0.2">
      <c r="A2598" s="505">
        <v>7443</v>
      </c>
      <c r="B2598" s="506">
        <v>45189</v>
      </c>
      <c r="C2598" s="507">
        <v>45170</v>
      </c>
      <c r="D2598" s="510" t="s">
        <v>176</v>
      </c>
      <c r="E2598" s="510" t="s">
        <v>262</v>
      </c>
      <c r="F2598" s="523">
        <v>1098.23</v>
      </c>
      <c r="G2598" s="510" t="s">
        <v>8882</v>
      </c>
      <c r="H2598" s="510" t="s">
        <v>1032</v>
      </c>
      <c r="I2598" s="510" t="s">
        <v>8883</v>
      </c>
      <c r="J2598" s="511" t="s">
        <v>765</v>
      </c>
      <c r="K2598" s="511" t="s">
        <v>1188</v>
      </c>
      <c r="L2598" s="511" t="s">
        <v>4137</v>
      </c>
      <c r="M2598" s="511">
        <v>595373124</v>
      </c>
      <c r="N2598" s="506">
        <v>45189</v>
      </c>
      <c r="O2598" s="512">
        <f t="shared" si="121"/>
        <v>9</v>
      </c>
      <c r="P2598" s="512">
        <f t="shared" si="122"/>
        <v>9</v>
      </c>
      <c r="Q2598" s="498" t="str">
        <f t="shared" si="123"/>
        <v>Gastos_com_Pessoal</v>
      </c>
    </row>
    <row r="2599" spans="1:17" ht="25.5" hidden="1" x14ac:dyDescent="0.2">
      <c r="A2599" s="505">
        <v>7444</v>
      </c>
      <c r="B2599" s="506">
        <v>45189</v>
      </c>
      <c r="C2599" s="507">
        <v>45170</v>
      </c>
      <c r="D2599" s="510" t="s">
        <v>176</v>
      </c>
      <c r="E2599" s="510" t="s">
        <v>280</v>
      </c>
      <c r="F2599" s="523">
        <v>2957.99</v>
      </c>
      <c r="G2599" s="510" t="s">
        <v>8884</v>
      </c>
      <c r="H2599" s="510" t="s">
        <v>1032</v>
      </c>
      <c r="I2599" s="510" t="s">
        <v>8883</v>
      </c>
      <c r="J2599" s="511" t="s">
        <v>765</v>
      </c>
      <c r="K2599" s="511" t="s">
        <v>1188</v>
      </c>
      <c r="L2599" s="511" t="s">
        <v>4137</v>
      </c>
      <c r="M2599" s="511">
        <v>595373124</v>
      </c>
      <c r="N2599" s="506">
        <v>45189</v>
      </c>
      <c r="O2599" s="512">
        <f t="shared" si="121"/>
        <v>9</v>
      </c>
      <c r="P2599" s="512">
        <f t="shared" si="122"/>
        <v>9</v>
      </c>
      <c r="Q2599" s="498" t="str">
        <f t="shared" si="123"/>
        <v>Gastos_com_Pessoal</v>
      </c>
    </row>
    <row r="2600" spans="1:17" ht="25.5" hidden="1" x14ac:dyDescent="0.2">
      <c r="A2600" s="505">
        <v>7445</v>
      </c>
      <c r="B2600" s="506">
        <v>45189</v>
      </c>
      <c r="C2600" s="507">
        <v>45170</v>
      </c>
      <c r="D2600" s="510" t="s">
        <v>176</v>
      </c>
      <c r="E2600" s="510" t="s">
        <v>261</v>
      </c>
      <c r="F2600" s="523">
        <v>5.08</v>
      </c>
      <c r="G2600" s="510" t="s">
        <v>1207</v>
      </c>
      <c r="H2600" s="510" t="s">
        <v>420</v>
      </c>
      <c r="I2600" s="510" t="s">
        <v>6181</v>
      </c>
      <c r="J2600" s="511" t="s">
        <v>6182</v>
      </c>
      <c r="K2600" s="511" t="s">
        <v>1188</v>
      </c>
      <c r="L2600" s="511" t="s">
        <v>4137</v>
      </c>
      <c r="M2600" s="511">
        <v>595373124</v>
      </c>
      <c r="N2600" s="506">
        <v>45189</v>
      </c>
      <c r="O2600" s="512">
        <f t="shared" si="121"/>
        <v>9</v>
      </c>
      <c r="P2600" s="512">
        <f t="shared" si="122"/>
        <v>9</v>
      </c>
      <c r="Q2600" s="498" t="str">
        <f t="shared" si="123"/>
        <v>Gastos_com_Pessoal</v>
      </c>
    </row>
    <row r="2601" spans="1:17" ht="25.5" hidden="1" x14ac:dyDescent="0.2">
      <c r="A2601" s="505">
        <v>7446</v>
      </c>
      <c r="B2601" s="506">
        <v>45189</v>
      </c>
      <c r="C2601" s="507">
        <v>45170</v>
      </c>
      <c r="D2601" s="510" t="s">
        <v>176</v>
      </c>
      <c r="E2601" s="510" t="s">
        <v>280</v>
      </c>
      <c r="F2601" s="523">
        <v>5.08</v>
      </c>
      <c r="G2601" s="510" t="s">
        <v>1209</v>
      </c>
      <c r="H2601" s="510" t="s">
        <v>420</v>
      </c>
      <c r="I2601" s="510" t="s">
        <v>6181</v>
      </c>
      <c r="J2601" s="511" t="s">
        <v>6182</v>
      </c>
      <c r="K2601" s="511" t="s">
        <v>1188</v>
      </c>
      <c r="L2601" s="511" t="s">
        <v>4137</v>
      </c>
      <c r="M2601" s="511">
        <v>595373124</v>
      </c>
      <c r="N2601" s="506">
        <v>45189</v>
      </c>
      <c r="O2601" s="512">
        <f t="shared" si="121"/>
        <v>9</v>
      </c>
      <c r="P2601" s="512">
        <f t="shared" si="122"/>
        <v>9</v>
      </c>
      <c r="Q2601" s="498" t="str">
        <f t="shared" si="123"/>
        <v>Gastos_com_Pessoal</v>
      </c>
    </row>
    <row r="2602" spans="1:17" ht="25.5" hidden="1" x14ac:dyDescent="0.2">
      <c r="A2602" s="505">
        <v>7447</v>
      </c>
      <c r="B2602" s="506">
        <v>45189</v>
      </c>
      <c r="C2602" s="507">
        <v>45170</v>
      </c>
      <c r="D2602" s="510" t="s">
        <v>176</v>
      </c>
      <c r="E2602" s="510" t="s">
        <v>262</v>
      </c>
      <c r="F2602" s="523">
        <v>1.69</v>
      </c>
      <c r="G2602" s="510" t="s">
        <v>1210</v>
      </c>
      <c r="H2602" s="510" t="s">
        <v>420</v>
      </c>
      <c r="I2602" s="510" t="s">
        <v>6181</v>
      </c>
      <c r="J2602" s="511" t="s">
        <v>6182</v>
      </c>
      <c r="K2602" s="511" t="s">
        <v>1188</v>
      </c>
      <c r="L2602" s="511" t="s">
        <v>4137</v>
      </c>
      <c r="M2602" s="511">
        <v>595373124</v>
      </c>
      <c r="N2602" s="506">
        <v>45189</v>
      </c>
      <c r="O2602" s="512">
        <f t="shared" si="121"/>
        <v>9</v>
      </c>
      <c r="P2602" s="512">
        <f t="shared" si="122"/>
        <v>9</v>
      </c>
      <c r="Q2602" s="498" t="str">
        <f t="shared" si="123"/>
        <v>Gastos_com_Pessoal</v>
      </c>
    </row>
    <row r="2603" spans="1:17" ht="36" hidden="1" x14ac:dyDescent="0.2">
      <c r="A2603" s="505">
        <v>7448</v>
      </c>
      <c r="B2603" s="506">
        <v>45189</v>
      </c>
      <c r="C2603" s="507">
        <v>45170</v>
      </c>
      <c r="D2603" s="510" t="s">
        <v>176</v>
      </c>
      <c r="E2603" s="510" t="s">
        <v>169</v>
      </c>
      <c r="F2603" s="523">
        <v>7.64</v>
      </c>
      <c r="G2603" s="510" t="s">
        <v>1211</v>
      </c>
      <c r="H2603" s="510" t="s">
        <v>420</v>
      </c>
      <c r="I2603" s="510" t="s">
        <v>6181</v>
      </c>
      <c r="J2603" s="511" t="s">
        <v>6182</v>
      </c>
      <c r="K2603" s="511" t="s">
        <v>1188</v>
      </c>
      <c r="L2603" s="511" t="s">
        <v>4137</v>
      </c>
      <c r="M2603" s="511">
        <v>595373124</v>
      </c>
      <c r="N2603" s="506">
        <v>45189</v>
      </c>
      <c r="O2603" s="512">
        <f t="shared" si="121"/>
        <v>9</v>
      </c>
      <c r="P2603" s="512">
        <f t="shared" si="122"/>
        <v>9</v>
      </c>
      <c r="Q2603" s="498" t="str">
        <f t="shared" si="123"/>
        <v>Gastos_com_Pessoal</v>
      </c>
    </row>
    <row r="2604" spans="1:17" ht="25.5" hidden="1" x14ac:dyDescent="0.2">
      <c r="A2604" s="505">
        <v>7449</v>
      </c>
      <c r="B2604" s="506">
        <v>45189</v>
      </c>
      <c r="C2604" s="507">
        <v>45139</v>
      </c>
      <c r="D2604" s="510" t="s">
        <v>176</v>
      </c>
      <c r="E2604" s="510" t="s">
        <v>245</v>
      </c>
      <c r="F2604" s="523">
        <v>144038.31</v>
      </c>
      <c r="G2604" s="510" t="s">
        <v>8885</v>
      </c>
      <c r="H2604" s="510" t="s">
        <v>303</v>
      </c>
      <c r="I2604" s="510" t="s">
        <v>4588</v>
      </c>
      <c r="J2604" s="511" t="s">
        <v>425</v>
      </c>
      <c r="K2604" s="511" t="s">
        <v>1188</v>
      </c>
      <c r="L2604" s="511" t="s">
        <v>1410</v>
      </c>
      <c r="M2604" s="511" t="s">
        <v>425</v>
      </c>
      <c r="N2604" s="506">
        <v>45189</v>
      </c>
      <c r="O2604" s="512">
        <f t="shared" si="121"/>
        <v>9</v>
      </c>
      <c r="P2604" s="512">
        <f t="shared" si="122"/>
        <v>8</v>
      </c>
      <c r="Q2604" s="498" t="str">
        <f t="shared" si="123"/>
        <v>Gastos_com_Pessoal</v>
      </c>
    </row>
    <row r="2605" spans="1:17" ht="25.5" hidden="1" x14ac:dyDescent="0.2">
      <c r="A2605" s="505">
        <v>7450</v>
      </c>
      <c r="B2605" s="506">
        <v>45189</v>
      </c>
      <c r="C2605" s="507">
        <v>45139</v>
      </c>
      <c r="D2605" s="510" t="s">
        <v>176</v>
      </c>
      <c r="E2605" s="510" t="s">
        <v>1</v>
      </c>
      <c r="F2605" s="523">
        <v>278716.95</v>
      </c>
      <c r="G2605" s="510" t="s">
        <v>8886</v>
      </c>
      <c r="H2605" s="510" t="s">
        <v>303</v>
      </c>
      <c r="I2605" s="510" t="s">
        <v>4586</v>
      </c>
      <c r="J2605" s="511" t="s">
        <v>425</v>
      </c>
      <c r="K2605" s="511" t="s">
        <v>1188</v>
      </c>
      <c r="L2605" s="511" t="s">
        <v>1410</v>
      </c>
      <c r="M2605" s="511" t="s">
        <v>425</v>
      </c>
      <c r="N2605" s="506">
        <v>45189</v>
      </c>
      <c r="O2605" s="512">
        <f t="shared" si="121"/>
        <v>9</v>
      </c>
      <c r="P2605" s="512">
        <f t="shared" si="122"/>
        <v>8</v>
      </c>
      <c r="Q2605" s="498" t="str">
        <f t="shared" si="123"/>
        <v>Gastos_com_Pessoal</v>
      </c>
    </row>
    <row r="2606" spans="1:17" ht="25.5" hidden="1" x14ac:dyDescent="0.2">
      <c r="A2606" s="505">
        <v>7451</v>
      </c>
      <c r="B2606" s="506">
        <v>45189</v>
      </c>
      <c r="C2606" s="507">
        <v>45139</v>
      </c>
      <c r="D2606" s="510" t="s">
        <v>176</v>
      </c>
      <c r="E2606" s="510" t="s">
        <v>1</v>
      </c>
      <c r="F2606" s="523">
        <v>93051.15</v>
      </c>
      <c r="G2606" s="510" t="s">
        <v>8887</v>
      </c>
      <c r="H2606" s="510" t="s">
        <v>303</v>
      </c>
      <c r="I2606" s="510" t="s">
        <v>1889</v>
      </c>
      <c r="J2606" s="511" t="s">
        <v>425</v>
      </c>
      <c r="K2606" s="511" t="s">
        <v>1188</v>
      </c>
      <c r="L2606" s="511" t="s">
        <v>1410</v>
      </c>
      <c r="M2606" s="511" t="s">
        <v>425</v>
      </c>
      <c r="N2606" s="506">
        <v>45189</v>
      </c>
      <c r="O2606" s="512">
        <f t="shared" si="121"/>
        <v>9</v>
      </c>
      <c r="P2606" s="512">
        <f t="shared" si="122"/>
        <v>8</v>
      </c>
      <c r="Q2606" s="498" t="str">
        <f t="shared" si="123"/>
        <v>Gastos_com_Pessoal</v>
      </c>
    </row>
    <row r="2607" spans="1:17" hidden="1" x14ac:dyDescent="0.2">
      <c r="A2607" s="505">
        <v>7452</v>
      </c>
      <c r="B2607" s="506">
        <v>45189</v>
      </c>
      <c r="C2607" s="507">
        <v>45139</v>
      </c>
      <c r="D2607" s="508" t="s">
        <v>264</v>
      </c>
      <c r="E2607" s="510" t="s">
        <v>138</v>
      </c>
      <c r="F2607" s="523">
        <v>2468.33</v>
      </c>
      <c r="G2607" s="510" t="s">
        <v>138</v>
      </c>
      <c r="H2607" s="510" t="s">
        <v>420</v>
      </c>
      <c r="I2607" s="510" t="s">
        <v>7399</v>
      </c>
      <c r="J2607" s="511" t="s">
        <v>1903</v>
      </c>
      <c r="K2607" s="511" t="s">
        <v>1157</v>
      </c>
      <c r="L2607" s="511" t="s">
        <v>32</v>
      </c>
      <c r="M2607" s="511">
        <v>50695</v>
      </c>
      <c r="N2607" s="506">
        <v>45166</v>
      </c>
      <c r="O2607" s="512">
        <f t="shared" si="121"/>
        <v>9</v>
      </c>
      <c r="P2607" s="512">
        <f t="shared" si="122"/>
        <v>8</v>
      </c>
      <c r="Q2607" s="498" t="str">
        <f t="shared" si="123"/>
        <v>Gastos_Gerais</v>
      </c>
    </row>
    <row r="2608" spans="1:17" ht="48" hidden="1" x14ac:dyDescent="0.2">
      <c r="A2608" s="505">
        <v>7453</v>
      </c>
      <c r="B2608" s="506">
        <v>45189</v>
      </c>
      <c r="C2608" s="507">
        <v>45170</v>
      </c>
      <c r="D2608" s="508" t="s">
        <v>264</v>
      </c>
      <c r="E2608" s="508" t="s">
        <v>402</v>
      </c>
      <c r="F2608" s="523">
        <v>178.5</v>
      </c>
      <c r="G2608" s="510" t="s">
        <v>8888</v>
      </c>
      <c r="H2608" s="510" t="s">
        <v>417</v>
      </c>
      <c r="I2608" s="510" t="s">
        <v>7785</v>
      </c>
      <c r="J2608" s="511" t="s">
        <v>1445</v>
      </c>
      <c r="K2608" s="511" t="s">
        <v>1157</v>
      </c>
      <c r="L2608" s="511" t="s">
        <v>32</v>
      </c>
      <c r="M2608" s="511">
        <v>17500</v>
      </c>
      <c r="N2608" s="506">
        <v>45180</v>
      </c>
      <c r="O2608" s="512">
        <f t="shared" si="121"/>
        <v>9</v>
      </c>
      <c r="P2608" s="512">
        <f t="shared" si="122"/>
        <v>9</v>
      </c>
      <c r="Q2608" s="498" t="str">
        <f t="shared" si="123"/>
        <v>Gastos_Gerais</v>
      </c>
    </row>
    <row r="2609" spans="1:17" ht="24" hidden="1" x14ac:dyDescent="0.2">
      <c r="A2609" s="505">
        <v>7454</v>
      </c>
      <c r="B2609" s="506">
        <v>45189</v>
      </c>
      <c r="C2609" s="507">
        <v>45170</v>
      </c>
      <c r="D2609" s="508" t="s">
        <v>264</v>
      </c>
      <c r="E2609" s="510" t="s">
        <v>402</v>
      </c>
      <c r="F2609" s="523">
        <v>50.37</v>
      </c>
      <c r="G2609" s="510" t="s">
        <v>1487</v>
      </c>
      <c r="H2609" s="510" t="s">
        <v>418</v>
      </c>
      <c r="I2609" s="510" t="s">
        <v>7101</v>
      </c>
      <c r="J2609" s="511" t="s">
        <v>2402</v>
      </c>
      <c r="K2609" s="511" t="s">
        <v>1157</v>
      </c>
      <c r="L2609" s="511" t="s">
        <v>32</v>
      </c>
      <c r="M2609" s="511">
        <v>12173</v>
      </c>
      <c r="N2609" s="506">
        <v>45188</v>
      </c>
      <c r="O2609" s="512">
        <f t="shared" si="121"/>
        <v>9</v>
      </c>
      <c r="P2609" s="512">
        <f t="shared" si="122"/>
        <v>9</v>
      </c>
      <c r="Q2609" s="498" t="str">
        <f t="shared" si="123"/>
        <v>Gastos_Gerais</v>
      </c>
    </row>
    <row r="2610" spans="1:17" ht="24" hidden="1" x14ac:dyDescent="0.2">
      <c r="A2610" s="505">
        <v>7455</v>
      </c>
      <c r="B2610" s="506">
        <v>45189</v>
      </c>
      <c r="C2610" s="507">
        <v>45170</v>
      </c>
      <c r="D2610" s="508" t="s">
        <v>264</v>
      </c>
      <c r="E2610" s="510" t="s">
        <v>206</v>
      </c>
      <c r="F2610" s="523">
        <v>3659.06</v>
      </c>
      <c r="G2610" s="510" t="s">
        <v>8889</v>
      </c>
      <c r="H2610" s="510" t="s">
        <v>302</v>
      </c>
      <c r="I2610" s="510" t="s">
        <v>8082</v>
      </c>
      <c r="J2610" s="511" t="s">
        <v>8083</v>
      </c>
      <c r="K2610" s="511" t="s">
        <v>1157</v>
      </c>
      <c r="L2610" s="511" t="s">
        <v>1157</v>
      </c>
      <c r="M2610" s="511">
        <v>202375965</v>
      </c>
      <c r="N2610" s="506">
        <v>45189</v>
      </c>
      <c r="O2610" s="512">
        <f t="shared" si="121"/>
        <v>9</v>
      </c>
      <c r="P2610" s="512">
        <f t="shared" si="122"/>
        <v>9</v>
      </c>
      <c r="Q2610" s="498" t="str">
        <f t="shared" si="123"/>
        <v>Gastos_Gerais</v>
      </c>
    </row>
    <row r="2611" spans="1:17" ht="24" hidden="1" x14ac:dyDescent="0.2">
      <c r="A2611" s="505">
        <v>7456</v>
      </c>
      <c r="B2611" s="506">
        <v>45189</v>
      </c>
      <c r="C2611" s="507">
        <v>45170</v>
      </c>
      <c r="D2611" s="508" t="s">
        <v>264</v>
      </c>
      <c r="E2611" s="510" t="s">
        <v>402</v>
      </c>
      <c r="F2611" s="523">
        <v>17.899999999999999</v>
      </c>
      <c r="G2611" s="510" t="s">
        <v>1487</v>
      </c>
      <c r="H2611" s="510" t="s">
        <v>1032</v>
      </c>
      <c r="I2611" s="510" t="s">
        <v>3184</v>
      </c>
      <c r="J2611" s="511" t="s">
        <v>1614</v>
      </c>
      <c r="K2611" s="511" t="s">
        <v>1157</v>
      </c>
      <c r="L2611" s="511" t="s">
        <v>32</v>
      </c>
      <c r="M2611" s="511">
        <v>168</v>
      </c>
      <c r="N2611" s="506">
        <v>45187</v>
      </c>
      <c r="O2611" s="512">
        <f t="shared" si="121"/>
        <v>9</v>
      </c>
      <c r="P2611" s="512">
        <f t="shared" si="122"/>
        <v>9</v>
      </c>
      <c r="Q2611" s="498" t="str">
        <f t="shared" si="123"/>
        <v>Gastos_Gerais</v>
      </c>
    </row>
    <row r="2612" spans="1:17" ht="36" hidden="1" x14ac:dyDescent="0.2">
      <c r="A2612" s="505">
        <v>7457</v>
      </c>
      <c r="B2612" s="506">
        <v>45189</v>
      </c>
      <c r="C2612" s="507">
        <v>45170</v>
      </c>
      <c r="D2612" s="508" t="s">
        <v>264</v>
      </c>
      <c r="E2612" s="510" t="s">
        <v>181</v>
      </c>
      <c r="F2612" s="523">
        <v>7956.38</v>
      </c>
      <c r="G2612" s="510" t="s">
        <v>4612</v>
      </c>
      <c r="H2612" s="510" t="s">
        <v>303</v>
      </c>
      <c r="I2612" s="510" t="s">
        <v>5630</v>
      </c>
      <c r="J2612" s="511" t="s">
        <v>1179</v>
      </c>
      <c r="K2612" s="511" t="s">
        <v>1157</v>
      </c>
      <c r="L2612" s="511" t="s">
        <v>32</v>
      </c>
      <c r="M2612" s="511">
        <v>2023163</v>
      </c>
      <c r="N2612" s="506">
        <v>45173</v>
      </c>
      <c r="O2612" s="512">
        <f t="shared" si="121"/>
        <v>9</v>
      </c>
      <c r="P2612" s="512">
        <f t="shared" si="122"/>
        <v>9</v>
      </c>
      <c r="Q2612" s="498" t="str">
        <f t="shared" si="123"/>
        <v>Gastos_Gerais</v>
      </c>
    </row>
    <row r="2613" spans="1:17" ht="36" hidden="1" x14ac:dyDescent="0.2">
      <c r="A2613" s="505">
        <v>7458</v>
      </c>
      <c r="B2613" s="506">
        <v>45189</v>
      </c>
      <c r="C2613" s="507">
        <v>45170</v>
      </c>
      <c r="D2613" s="508" t="s">
        <v>264</v>
      </c>
      <c r="E2613" s="510" t="s">
        <v>293</v>
      </c>
      <c r="F2613" s="523">
        <v>445.88</v>
      </c>
      <c r="G2613" s="510" t="s">
        <v>8890</v>
      </c>
      <c r="H2613" s="510" t="s">
        <v>418</v>
      </c>
      <c r="I2613" s="510" t="s">
        <v>7909</v>
      </c>
      <c r="J2613" s="511" t="s">
        <v>7910</v>
      </c>
      <c r="K2613" s="511" t="s">
        <v>1157</v>
      </c>
      <c r="L2613" s="511" t="s">
        <v>32</v>
      </c>
      <c r="M2613" s="511">
        <v>202312281</v>
      </c>
      <c r="N2613" s="506">
        <v>45171</v>
      </c>
      <c r="O2613" s="512">
        <f t="shared" si="121"/>
        <v>9</v>
      </c>
      <c r="P2613" s="512">
        <f t="shared" si="122"/>
        <v>9</v>
      </c>
      <c r="Q2613" s="498" t="str">
        <f t="shared" si="123"/>
        <v>Gastos_Gerais</v>
      </c>
    </row>
    <row r="2614" spans="1:17" ht="36" hidden="1" x14ac:dyDescent="0.2">
      <c r="A2614" s="505">
        <v>7459</v>
      </c>
      <c r="B2614" s="506">
        <v>45189</v>
      </c>
      <c r="C2614" s="507">
        <v>45170</v>
      </c>
      <c r="D2614" s="508" t="s">
        <v>264</v>
      </c>
      <c r="E2614" s="510" t="s">
        <v>293</v>
      </c>
      <c r="F2614" s="523">
        <v>445.88</v>
      </c>
      <c r="G2614" s="510" t="s">
        <v>8890</v>
      </c>
      <c r="H2614" s="510" t="s">
        <v>416</v>
      </c>
      <c r="I2614" s="510" t="s">
        <v>7909</v>
      </c>
      <c r="J2614" s="511" t="s">
        <v>7910</v>
      </c>
      <c r="K2614" s="511" t="s">
        <v>1157</v>
      </c>
      <c r="L2614" s="511" t="s">
        <v>32</v>
      </c>
      <c r="M2614" s="511">
        <v>22312307</v>
      </c>
      <c r="N2614" s="506">
        <v>45171</v>
      </c>
      <c r="O2614" s="512">
        <f t="shared" si="121"/>
        <v>9</v>
      </c>
      <c r="P2614" s="512">
        <f t="shared" si="122"/>
        <v>9</v>
      </c>
      <c r="Q2614" s="498" t="str">
        <f t="shared" si="123"/>
        <v>Gastos_Gerais</v>
      </c>
    </row>
    <row r="2615" spans="1:17" ht="36" hidden="1" x14ac:dyDescent="0.2">
      <c r="A2615" s="505">
        <v>7460</v>
      </c>
      <c r="B2615" s="506">
        <v>45189</v>
      </c>
      <c r="C2615" s="507">
        <v>45170</v>
      </c>
      <c r="D2615" s="508" t="s">
        <v>264</v>
      </c>
      <c r="E2615" s="510" t="s">
        <v>293</v>
      </c>
      <c r="F2615" s="523">
        <v>445.88</v>
      </c>
      <c r="G2615" s="510" t="s">
        <v>8890</v>
      </c>
      <c r="H2615" s="510" t="s">
        <v>422</v>
      </c>
      <c r="I2615" s="510" t="s">
        <v>7909</v>
      </c>
      <c r="J2615" s="511" t="s">
        <v>7910</v>
      </c>
      <c r="K2615" s="511" t="s">
        <v>1157</v>
      </c>
      <c r="L2615" s="511" t="s">
        <v>32</v>
      </c>
      <c r="M2615" s="511">
        <v>202312397</v>
      </c>
      <c r="N2615" s="506">
        <v>45171</v>
      </c>
      <c r="O2615" s="512">
        <f t="shared" si="121"/>
        <v>9</v>
      </c>
      <c r="P2615" s="512">
        <f t="shared" si="122"/>
        <v>9</v>
      </c>
      <c r="Q2615" s="498" t="str">
        <f t="shared" si="123"/>
        <v>Gastos_Gerais</v>
      </c>
    </row>
    <row r="2616" spans="1:17" ht="36" hidden="1" x14ac:dyDescent="0.2">
      <c r="A2616" s="505">
        <v>7461</v>
      </c>
      <c r="B2616" s="506">
        <v>45189</v>
      </c>
      <c r="C2616" s="507">
        <v>45170</v>
      </c>
      <c r="D2616" s="508" t="s">
        <v>264</v>
      </c>
      <c r="E2616" s="510" t="s">
        <v>293</v>
      </c>
      <c r="F2616" s="523">
        <v>445.88</v>
      </c>
      <c r="G2616" s="510" t="s">
        <v>8890</v>
      </c>
      <c r="H2616" s="510" t="s">
        <v>1032</v>
      </c>
      <c r="I2616" s="510" t="s">
        <v>7909</v>
      </c>
      <c r="J2616" s="511" t="s">
        <v>7910</v>
      </c>
      <c r="K2616" s="511" t="s">
        <v>1157</v>
      </c>
      <c r="L2616" s="511" t="s">
        <v>32</v>
      </c>
      <c r="M2616" s="511">
        <v>202312306</v>
      </c>
      <c r="N2616" s="506">
        <v>45171</v>
      </c>
      <c r="O2616" s="512">
        <f t="shared" si="121"/>
        <v>9</v>
      </c>
      <c r="P2616" s="512">
        <f t="shared" si="122"/>
        <v>9</v>
      </c>
      <c r="Q2616" s="498" t="str">
        <f t="shared" si="123"/>
        <v>Gastos_Gerais</v>
      </c>
    </row>
    <row r="2617" spans="1:17" ht="36" hidden="1" x14ac:dyDescent="0.2">
      <c r="A2617" s="505">
        <v>7462</v>
      </c>
      <c r="B2617" s="506">
        <v>45189</v>
      </c>
      <c r="C2617" s="507">
        <v>45170</v>
      </c>
      <c r="D2617" s="508" t="s">
        <v>264</v>
      </c>
      <c r="E2617" s="510" t="s">
        <v>293</v>
      </c>
      <c r="F2617" s="523">
        <v>445.88</v>
      </c>
      <c r="G2617" s="510" t="s">
        <v>8890</v>
      </c>
      <c r="H2617" s="510" t="s">
        <v>1032</v>
      </c>
      <c r="I2617" s="510" t="s">
        <v>7909</v>
      </c>
      <c r="J2617" s="511" t="s">
        <v>7910</v>
      </c>
      <c r="K2617" s="511" t="s">
        <v>1157</v>
      </c>
      <c r="L2617" s="511" t="s">
        <v>32</v>
      </c>
      <c r="M2617" s="511">
        <v>202312305</v>
      </c>
      <c r="N2617" s="506">
        <v>45171</v>
      </c>
      <c r="O2617" s="512">
        <f t="shared" si="121"/>
        <v>9</v>
      </c>
      <c r="P2617" s="512">
        <f t="shared" si="122"/>
        <v>9</v>
      </c>
      <c r="Q2617" s="498" t="str">
        <f t="shared" si="123"/>
        <v>Gastos_Gerais</v>
      </c>
    </row>
    <row r="2618" spans="1:17" ht="24" hidden="1" x14ac:dyDescent="0.2">
      <c r="A2618" s="505">
        <v>7463</v>
      </c>
      <c r="B2618" s="506">
        <v>45189</v>
      </c>
      <c r="C2618" s="507">
        <v>45170</v>
      </c>
      <c r="D2618" s="508" t="s">
        <v>264</v>
      </c>
      <c r="E2618" s="510" t="s">
        <v>404</v>
      </c>
      <c r="F2618" s="523">
        <v>1440.95</v>
      </c>
      <c r="G2618" s="510" t="s">
        <v>8891</v>
      </c>
      <c r="H2618" s="510" t="s">
        <v>1032</v>
      </c>
      <c r="I2618" s="510" t="s">
        <v>8348</v>
      </c>
      <c r="J2618" s="511" t="s">
        <v>8892</v>
      </c>
      <c r="K2618" s="511" t="s">
        <v>1157</v>
      </c>
      <c r="L2618" s="511" t="s">
        <v>32</v>
      </c>
      <c r="M2618" s="511">
        <v>1191</v>
      </c>
      <c r="N2618" s="506">
        <v>45185</v>
      </c>
      <c r="O2618" s="512">
        <f t="shared" si="121"/>
        <v>9</v>
      </c>
      <c r="P2618" s="512">
        <f t="shared" si="122"/>
        <v>9</v>
      </c>
      <c r="Q2618" s="498" t="str">
        <f t="shared" si="123"/>
        <v>Gastos_Gerais</v>
      </c>
    </row>
    <row r="2619" spans="1:17" ht="24" hidden="1" x14ac:dyDescent="0.2">
      <c r="A2619" s="505">
        <v>7464</v>
      </c>
      <c r="B2619" s="506">
        <v>45189</v>
      </c>
      <c r="C2619" s="507">
        <v>45139</v>
      </c>
      <c r="D2619" s="508" t="s">
        <v>264</v>
      </c>
      <c r="E2619" s="510" t="s">
        <v>183</v>
      </c>
      <c r="F2619" s="523">
        <v>560</v>
      </c>
      <c r="G2619" s="510" t="s">
        <v>1357</v>
      </c>
      <c r="H2619" s="510" t="s">
        <v>414</v>
      </c>
      <c r="I2619" s="510" t="s">
        <v>1602</v>
      </c>
      <c r="J2619" s="511" t="s">
        <v>1603</v>
      </c>
      <c r="K2619" s="511" t="s">
        <v>1157</v>
      </c>
      <c r="L2619" s="511" t="s">
        <v>32</v>
      </c>
      <c r="M2619" s="511">
        <v>3844</v>
      </c>
      <c r="N2619" s="506">
        <v>45184</v>
      </c>
      <c r="O2619" s="512">
        <f t="shared" si="121"/>
        <v>9</v>
      </c>
      <c r="P2619" s="512">
        <f t="shared" si="122"/>
        <v>8</v>
      </c>
      <c r="Q2619" s="498" t="str">
        <f t="shared" si="123"/>
        <v>Gastos_Gerais</v>
      </c>
    </row>
    <row r="2620" spans="1:17" ht="24" hidden="1" x14ac:dyDescent="0.2">
      <c r="A2620" s="505">
        <v>7465</v>
      </c>
      <c r="B2620" s="506">
        <v>45189</v>
      </c>
      <c r="C2620" s="507">
        <v>45170</v>
      </c>
      <c r="D2620" s="508" t="s">
        <v>264</v>
      </c>
      <c r="E2620" s="510" t="s">
        <v>183</v>
      </c>
      <c r="F2620" s="523">
        <v>280</v>
      </c>
      <c r="G2620" s="510" t="s">
        <v>1357</v>
      </c>
      <c r="H2620" s="510" t="s">
        <v>421</v>
      </c>
      <c r="I2620" s="510" t="s">
        <v>1602</v>
      </c>
      <c r="J2620" s="511" t="s">
        <v>1603</v>
      </c>
      <c r="K2620" s="511" t="s">
        <v>1157</v>
      </c>
      <c r="L2620" s="511" t="s">
        <v>32</v>
      </c>
      <c r="M2620" s="511">
        <v>3852</v>
      </c>
      <c r="N2620" s="506">
        <v>45184</v>
      </c>
      <c r="O2620" s="512">
        <f t="shared" si="121"/>
        <v>9</v>
      </c>
      <c r="P2620" s="512">
        <f t="shared" si="122"/>
        <v>9</v>
      </c>
      <c r="Q2620" s="498" t="str">
        <f t="shared" si="123"/>
        <v>Gastos_Gerais</v>
      </c>
    </row>
    <row r="2621" spans="1:17" ht="24" hidden="1" x14ac:dyDescent="0.2">
      <c r="A2621" s="505">
        <v>7466</v>
      </c>
      <c r="B2621" s="506">
        <v>45189</v>
      </c>
      <c r="C2621" s="507">
        <v>45170</v>
      </c>
      <c r="D2621" s="508" t="s">
        <v>264</v>
      </c>
      <c r="E2621" s="510" t="s">
        <v>183</v>
      </c>
      <c r="F2621" s="523">
        <v>980</v>
      </c>
      <c r="G2621" s="510" t="s">
        <v>1357</v>
      </c>
      <c r="H2621" s="510" t="s">
        <v>302</v>
      </c>
      <c r="I2621" s="510" t="s">
        <v>1602</v>
      </c>
      <c r="J2621" s="511" t="s">
        <v>1603</v>
      </c>
      <c r="K2621" s="511" t="s">
        <v>1157</v>
      </c>
      <c r="L2621" s="511" t="s">
        <v>32</v>
      </c>
      <c r="M2621" s="511">
        <v>3855</v>
      </c>
      <c r="N2621" s="506">
        <v>45184</v>
      </c>
      <c r="O2621" s="512">
        <f t="shared" si="121"/>
        <v>9</v>
      </c>
      <c r="P2621" s="512">
        <f t="shared" si="122"/>
        <v>9</v>
      </c>
      <c r="Q2621" s="498" t="str">
        <f t="shared" si="123"/>
        <v>Gastos_Gerais</v>
      </c>
    </row>
    <row r="2622" spans="1:17" ht="24" hidden="1" x14ac:dyDescent="0.2">
      <c r="A2622" s="505">
        <v>7467</v>
      </c>
      <c r="B2622" s="506">
        <v>45189</v>
      </c>
      <c r="C2622" s="507">
        <v>45170</v>
      </c>
      <c r="D2622" s="508" t="s">
        <v>264</v>
      </c>
      <c r="E2622" s="510" t="s">
        <v>183</v>
      </c>
      <c r="F2622" s="523">
        <v>280</v>
      </c>
      <c r="G2622" s="510" t="s">
        <v>1357</v>
      </c>
      <c r="H2622" s="510" t="s">
        <v>423</v>
      </c>
      <c r="I2622" s="510" t="s">
        <v>1602</v>
      </c>
      <c r="J2622" s="511" t="s">
        <v>1603</v>
      </c>
      <c r="K2622" s="511" t="s">
        <v>1157</v>
      </c>
      <c r="L2622" s="511" t="s">
        <v>32</v>
      </c>
      <c r="M2622" s="511">
        <v>3854</v>
      </c>
      <c r="N2622" s="506">
        <v>45184</v>
      </c>
      <c r="O2622" s="512">
        <f t="shared" si="121"/>
        <v>9</v>
      </c>
      <c r="P2622" s="512">
        <f t="shared" si="122"/>
        <v>9</v>
      </c>
      <c r="Q2622" s="498" t="str">
        <f t="shared" si="123"/>
        <v>Gastos_Gerais</v>
      </c>
    </row>
    <row r="2623" spans="1:17" ht="24" hidden="1" x14ac:dyDescent="0.2">
      <c r="A2623" s="505">
        <v>7468</v>
      </c>
      <c r="B2623" s="506">
        <v>45189</v>
      </c>
      <c r="C2623" s="507">
        <v>45170</v>
      </c>
      <c r="D2623" s="508" t="s">
        <v>264</v>
      </c>
      <c r="E2623" s="510" t="s">
        <v>183</v>
      </c>
      <c r="F2623" s="523">
        <v>980</v>
      </c>
      <c r="G2623" s="510" t="s">
        <v>1357</v>
      </c>
      <c r="H2623" s="510" t="s">
        <v>419</v>
      </c>
      <c r="I2623" s="510" t="s">
        <v>1602</v>
      </c>
      <c r="J2623" s="511" t="s">
        <v>1603</v>
      </c>
      <c r="K2623" s="511" t="s">
        <v>1157</v>
      </c>
      <c r="L2623" s="511" t="s">
        <v>32</v>
      </c>
      <c r="M2623" s="511">
        <v>3853</v>
      </c>
      <c r="N2623" s="506">
        <v>45184</v>
      </c>
      <c r="O2623" s="512">
        <f t="shared" si="121"/>
        <v>9</v>
      </c>
      <c r="P2623" s="512">
        <f t="shared" si="122"/>
        <v>9</v>
      </c>
      <c r="Q2623" s="498" t="str">
        <f t="shared" si="123"/>
        <v>Gastos_Gerais</v>
      </c>
    </row>
    <row r="2624" spans="1:17" ht="24" hidden="1" x14ac:dyDescent="0.2">
      <c r="A2624" s="505">
        <v>7469</v>
      </c>
      <c r="B2624" s="506">
        <v>45189</v>
      </c>
      <c r="C2624" s="507">
        <v>45170</v>
      </c>
      <c r="D2624" s="508" t="s">
        <v>264</v>
      </c>
      <c r="E2624" s="510" t="s">
        <v>183</v>
      </c>
      <c r="F2624" s="523">
        <v>140</v>
      </c>
      <c r="G2624" s="510" t="s">
        <v>1357</v>
      </c>
      <c r="H2624" s="510" t="s">
        <v>493</v>
      </c>
      <c r="I2624" s="510" t="s">
        <v>1602</v>
      </c>
      <c r="J2624" s="511" t="s">
        <v>1603</v>
      </c>
      <c r="K2624" s="511" t="s">
        <v>1157</v>
      </c>
      <c r="L2624" s="511" t="s">
        <v>32</v>
      </c>
      <c r="M2624" s="511">
        <v>3851</v>
      </c>
      <c r="N2624" s="506">
        <v>45184</v>
      </c>
      <c r="O2624" s="512">
        <f t="shared" si="121"/>
        <v>9</v>
      </c>
      <c r="P2624" s="512">
        <f t="shared" si="122"/>
        <v>9</v>
      </c>
      <c r="Q2624" s="498" t="str">
        <f t="shared" si="123"/>
        <v>Gastos_Gerais</v>
      </c>
    </row>
    <row r="2625" spans="1:17" ht="36" hidden="1" x14ac:dyDescent="0.2">
      <c r="A2625" s="505">
        <v>7470</v>
      </c>
      <c r="B2625" s="506">
        <v>45189</v>
      </c>
      <c r="C2625" s="507">
        <v>45170</v>
      </c>
      <c r="D2625" s="508" t="s">
        <v>264</v>
      </c>
      <c r="E2625" s="510" t="s">
        <v>293</v>
      </c>
      <c r="F2625" s="523">
        <v>177.16</v>
      </c>
      <c r="G2625" s="510" t="s">
        <v>8893</v>
      </c>
      <c r="H2625" s="510" t="s">
        <v>302</v>
      </c>
      <c r="I2625" s="510" t="s">
        <v>1172</v>
      </c>
      <c r="J2625" s="511" t="s">
        <v>1173</v>
      </c>
      <c r="K2625" s="511" t="s">
        <v>1157</v>
      </c>
      <c r="L2625" s="511" t="s">
        <v>32</v>
      </c>
      <c r="M2625" s="511">
        <v>20232853</v>
      </c>
      <c r="N2625" s="506">
        <v>45180</v>
      </c>
      <c r="O2625" s="512">
        <f t="shared" si="121"/>
        <v>9</v>
      </c>
      <c r="P2625" s="512">
        <f t="shared" si="122"/>
        <v>9</v>
      </c>
      <c r="Q2625" s="498" t="str">
        <f t="shared" si="123"/>
        <v>Gastos_Gerais</v>
      </c>
    </row>
    <row r="2626" spans="1:17" ht="36" hidden="1" x14ac:dyDescent="0.2">
      <c r="A2626" s="505">
        <v>7471</v>
      </c>
      <c r="B2626" s="506">
        <v>45189</v>
      </c>
      <c r="C2626" s="507">
        <v>45170</v>
      </c>
      <c r="D2626" s="508" t="s">
        <v>264</v>
      </c>
      <c r="E2626" s="510" t="s">
        <v>293</v>
      </c>
      <c r="F2626" s="523">
        <v>177.16</v>
      </c>
      <c r="G2626" s="510" t="s">
        <v>8894</v>
      </c>
      <c r="H2626" s="510" t="s">
        <v>302</v>
      </c>
      <c r="I2626" s="510" t="s">
        <v>1172</v>
      </c>
      <c r="J2626" s="511" t="s">
        <v>1173</v>
      </c>
      <c r="K2626" s="511" t="s">
        <v>1157</v>
      </c>
      <c r="L2626" s="511" t="s">
        <v>32</v>
      </c>
      <c r="M2626" s="511">
        <v>20232856</v>
      </c>
      <c r="N2626" s="506">
        <v>45180</v>
      </c>
      <c r="O2626" s="512">
        <f t="shared" si="121"/>
        <v>9</v>
      </c>
      <c r="P2626" s="512">
        <f t="shared" si="122"/>
        <v>9</v>
      </c>
      <c r="Q2626" s="498" t="str">
        <f t="shared" si="123"/>
        <v>Gastos_Gerais</v>
      </c>
    </row>
    <row r="2627" spans="1:17" ht="36" hidden="1" x14ac:dyDescent="0.2">
      <c r="A2627" s="505">
        <v>7472</v>
      </c>
      <c r="B2627" s="506">
        <v>45189</v>
      </c>
      <c r="C2627" s="507">
        <v>45170</v>
      </c>
      <c r="D2627" s="508" t="s">
        <v>264</v>
      </c>
      <c r="E2627" s="510" t="s">
        <v>293</v>
      </c>
      <c r="F2627" s="523">
        <v>177.16</v>
      </c>
      <c r="G2627" s="510" t="s">
        <v>8895</v>
      </c>
      <c r="H2627" s="510" t="s">
        <v>302</v>
      </c>
      <c r="I2627" s="510" t="s">
        <v>1172</v>
      </c>
      <c r="J2627" s="511" t="s">
        <v>1173</v>
      </c>
      <c r="K2627" s="511" t="s">
        <v>1157</v>
      </c>
      <c r="L2627" s="511" t="s">
        <v>32</v>
      </c>
      <c r="M2627" s="511">
        <v>20232854</v>
      </c>
      <c r="N2627" s="506">
        <v>45180</v>
      </c>
      <c r="O2627" s="512">
        <f t="shared" si="121"/>
        <v>9</v>
      </c>
      <c r="P2627" s="512">
        <f t="shared" si="122"/>
        <v>9</v>
      </c>
      <c r="Q2627" s="498" t="str">
        <f t="shared" si="123"/>
        <v>Gastos_Gerais</v>
      </c>
    </row>
    <row r="2628" spans="1:17" ht="36" hidden="1" x14ac:dyDescent="0.2">
      <c r="A2628" s="505">
        <v>7473</v>
      </c>
      <c r="B2628" s="506">
        <v>45189</v>
      </c>
      <c r="C2628" s="507">
        <v>45170</v>
      </c>
      <c r="D2628" s="508" t="s">
        <v>264</v>
      </c>
      <c r="E2628" s="510" t="s">
        <v>293</v>
      </c>
      <c r="F2628" s="523">
        <v>177.16</v>
      </c>
      <c r="G2628" s="510" t="s">
        <v>8896</v>
      </c>
      <c r="H2628" s="510" t="s">
        <v>302</v>
      </c>
      <c r="I2628" s="510" t="s">
        <v>1172</v>
      </c>
      <c r="J2628" s="511" t="s">
        <v>1173</v>
      </c>
      <c r="K2628" s="511" t="s">
        <v>1157</v>
      </c>
      <c r="L2628" s="511" t="s">
        <v>32</v>
      </c>
      <c r="M2628" s="511">
        <v>20232855</v>
      </c>
      <c r="N2628" s="506">
        <v>45180</v>
      </c>
      <c r="O2628" s="512">
        <f t="shared" si="121"/>
        <v>9</v>
      </c>
      <c r="P2628" s="512">
        <f t="shared" si="122"/>
        <v>9</v>
      </c>
      <c r="Q2628" s="498" t="str">
        <f t="shared" si="123"/>
        <v>Gastos_Gerais</v>
      </c>
    </row>
    <row r="2629" spans="1:17" ht="24" hidden="1" x14ac:dyDescent="0.2">
      <c r="A2629" s="505">
        <v>7474</v>
      </c>
      <c r="B2629" s="506">
        <v>45189</v>
      </c>
      <c r="C2629" s="507">
        <v>45170</v>
      </c>
      <c r="D2629" s="508" t="s">
        <v>264</v>
      </c>
      <c r="E2629" s="510" t="s">
        <v>402</v>
      </c>
      <c r="F2629" s="523">
        <v>40</v>
      </c>
      <c r="G2629" s="510" t="s">
        <v>1487</v>
      </c>
      <c r="H2629" s="510" t="s">
        <v>418</v>
      </c>
      <c r="I2629" s="510" t="s">
        <v>7101</v>
      </c>
      <c r="J2629" s="511" t="s">
        <v>2402</v>
      </c>
      <c r="K2629" s="511" t="s">
        <v>1157</v>
      </c>
      <c r="L2629" s="511" t="s">
        <v>32</v>
      </c>
      <c r="M2629" s="511">
        <v>12163</v>
      </c>
      <c r="N2629" s="506">
        <v>45184</v>
      </c>
      <c r="O2629" s="512">
        <f t="shared" ref="O2629:O2692" si="124">IF(B2629=0,0,IF(YEAR(B2629)=$P$1,MONTH(B2629)-$O$1+1,(YEAR(B2629)-$P$1)*12-$O$1+1+MONTH(B2629)))</f>
        <v>9</v>
      </c>
      <c r="P2629" s="512">
        <f t="shared" ref="P2629:P2692" si="125">IF(C2629=0,0,IF(YEAR(C2629)=$P$1,MONTH(C2629)-$O$1+1,(YEAR(C2629)-$P$1)*12-$O$1+1+MONTH(C2629)))</f>
        <v>9</v>
      </c>
      <c r="Q2629" s="498" t="str">
        <f t="shared" ref="Q2629:Q2692" si="126">SUBSTITUTE(D2629," ","_")</f>
        <v>Gastos_Gerais</v>
      </c>
    </row>
    <row r="2630" spans="1:17" ht="24" hidden="1" x14ac:dyDescent="0.2">
      <c r="A2630" s="505">
        <v>7475</v>
      </c>
      <c r="B2630" s="506">
        <v>45189</v>
      </c>
      <c r="C2630" s="507">
        <v>45170</v>
      </c>
      <c r="D2630" s="508" t="s">
        <v>264</v>
      </c>
      <c r="E2630" s="510" t="s">
        <v>402</v>
      </c>
      <c r="F2630" s="523">
        <v>220.9</v>
      </c>
      <c r="G2630" s="510" t="s">
        <v>1487</v>
      </c>
      <c r="H2630" s="510" t="s">
        <v>1032</v>
      </c>
      <c r="I2630" s="510" t="s">
        <v>8799</v>
      </c>
      <c r="J2630" s="511" t="s">
        <v>2365</v>
      </c>
      <c r="K2630" s="511" t="s">
        <v>1157</v>
      </c>
      <c r="L2630" s="511" t="s">
        <v>32</v>
      </c>
      <c r="M2630" s="511">
        <v>964</v>
      </c>
      <c r="N2630" s="506">
        <v>45174</v>
      </c>
      <c r="O2630" s="512">
        <f t="shared" si="124"/>
        <v>9</v>
      </c>
      <c r="P2630" s="512">
        <f t="shared" si="125"/>
        <v>9</v>
      </c>
      <c r="Q2630" s="498" t="str">
        <f t="shared" si="126"/>
        <v>Gastos_Gerais</v>
      </c>
    </row>
    <row r="2631" spans="1:17" ht="24" hidden="1" x14ac:dyDescent="0.2">
      <c r="A2631" s="505">
        <v>7476</v>
      </c>
      <c r="B2631" s="506">
        <v>45189</v>
      </c>
      <c r="C2631" s="507">
        <v>45139</v>
      </c>
      <c r="D2631" s="508" t="s">
        <v>264</v>
      </c>
      <c r="E2631" s="510" t="s">
        <v>180</v>
      </c>
      <c r="F2631" s="523">
        <v>1890.12</v>
      </c>
      <c r="G2631" s="510" t="s">
        <v>1671</v>
      </c>
      <c r="H2631" s="510" t="s">
        <v>303</v>
      </c>
      <c r="I2631" s="510" t="s">
        <v>1672</v>
      </c>
      <c r="J2631" s="511" t="s">
        <v>1673</v>
      </c>
      <c r="K2631" s="511" t="s">
        <v>1157</v>
      </c>
      <c r="L2631" s="511" t="s">
        <v>32</v>
      </c>
      <c r="M2631" s="511">
        <v>679674</v>
      </c>
      <c r="N2631" s="506">
        <v>45188</v>
      </c>
      <c r="O2631" s="512">
        <f t="shared" si="124"/>
        <v>9</v>
      </c>
      <c r="P2631" s="512">
        <f t="shared" si="125"/>
        <v>8</v>
      </c>
      <c r="Q2631" s="498" t="str">
        <f t="shared" si="126"/>
        <v>Gastos_Gerais</v>
      </c>
    </row>
    <row r="2632" spans="1:17" hidden="1" x14ac:dyDescent="0.2">
      <c r="A2632" s="505">
        <v>7477</v>
      </c>
      <c r="B2632" s="506">
        <v>45189</v>
      </c>
      <c r="C2632" s="507">
        <v>45170</v>
      </c>
      <c r="D2632" s="508" t="s">
        <v>264</v>
      </c>
      <c r="E2632" s="510" t="s">
        <v>412</v>
      </c>
      <c r="F2632" s="523">
        <v>6669.06</v>
      </c>
      <c r="G2632" s="510" t="s">
        <v>7506</v>
      </c>
      <c r="H2632" s="510" t="s">
        <v>421</v>
      </c>
      <c r="I2632" s="510" t="s">
        <v>6005</v>
      </c>
      <c r="J2632" s="511" t="s">
        <v>1784</v>
      </c>
      <c r="K2632" s="511" t="s">
        <v>1157</v>
      </c>
      <c r="L2632" s="511" t="s">
        <v>32</v>
      </c>
      <c r="M2632" s="511">
        <v>2023374</v>
      </c>
      <c r="N2632" s="506">
        <v>45187</v>
      </c>
      <c r="O2632" s="512">
        <f t="shared" si="124"/>
        <v>9</v>
      </c>
      <c r="P2632" s="512">
        <f t="shared" si="125"/>
        <v>9</v>
      </c>
      <c r="Q2632" s="498" t="str">
        <f t="shared" si="126"/>
        <v>Gastos_Gerais</v>
      </c>
    </row>
    <row r="2633" spans="1:17" hidden="1" x14ac:dyDescent="0.2">
      <c r="A2633" s="505">
        <v>7478</v>
      </c>
      <c r="B2633" s="506">
        <v>45189</v>
      </c>
      <c r="C2633" s="507">
        <v>45170</v>
      </c>
      <c r="D2633" s="508" t="s">
        <v>264</v>
      </c>
      <c r="E2633" s="510" t="s">
        <v>412</v>
      </c>
      <c r="F2633" s="523">
        <v>1029.43</v>
      </c>
      <c r="G2633" s="510" t="s">
        <v>7502</v>
      </c>
      <c r="H2633" s="510" t="s">
        <v>423</v>
      </c>
      <c r="I2633" s="510" t="s">
        <v>6005</v>
      </c>
      <c r="J2633" s="511" t="s">
        <v>1784</v>
      </c>
      <c r="K2633" s="511" t="s">
        <v>1157</v>
      </c>
      <c r="L2633" s="511" t="s">
        <v>32</v>
      </c>
      <c r="M2633" s="511">
        <v>2023373</v>
      </c>
      <c r="N2633" s="506">
        <v>45187</v>
      </c>
      <c r="O2633" s="512">
        <f t="shared" si="124"/>
        <v>9</v>
      </c>
      <c r="P2633" s="512">
        <f t="shared" si="125"/>
        <v>9</v>
      </c>
      <c r="Q2633" s="498" t="str">
        <f t="shared" si="126"/>
        <v>Gastos_Gerais</v>
      </c>
    </row>
    <row r="2634" spans="1:17" hidden="1" x14ac:dyDescent="0.2">
      <c r="A2634" s="505">
        <v>7479</v>
      </c>
      <c r="B2634" s="506">
        <v>45189</v>
      </c>
      <c r="C2634" s="507">
        <v>45170</v>
      </c>
      <c r="D2634" s="508" t="s">
        <v>264</v>
      </c>
      <c r="E2634" s="510" t="s">
        <v>412</v>
      </c>
      <c r="F2634" s="523">
        <v>3123.63</v>
      </c>
      <c r="G2634" s="510" t="s">
        <v>7503</v>
      </c>
      <c r="H2634" s="510" t="s">
        <v>419</v>
      </c>
      <c r="I2634" s="510" t="s">
        <v>6005</v>
      </c>
      <c r="J2634" s="511" t="s">
        <v>1784</v>
      </c>
      <c r="K2634" s="511" t="s">
        <v>1157</v>
      </c>
      <c r="L2634" s="511" t="s">
        <v>32</v>
      </c>
      <c r="M2634" s="511">
        <v>2023372</v>
      </c>
      <c r="N2634" s="506">
        <v>45187</v>
      </c>
      <c r="O2634" s="512">
        <f t="shared" si="124"/>
        <v>9</v>
      </c>
      <c r="P2634" s="512">
        <f t="shared" si="125"/>
        <v>9</v>
      </c>
      <c r="Q2634" s="498" t="str">
        <f t="shared" si="126"/>
        <v>Gastos_Gerais</v>
      </c>
    </row>
    <row r="2635" spans="1:17" hidden="1" x14ac:dyDescent="0.2">
      <c r="A2635" s="505">
        <v>7480</v>
      </c>
      <c r="B2635" s="506">
        <v>45189</v>
      </c>
      <c r="C2635" s="507">
        <v>45170</v>
      </c>
      <c r="D2635" s="508" t="s">
        <v>264</v>
      </c>
      <c r="E2635" s="510" t="s">
        <v>412</v>
      </c>
      <c r="F2635" s="523">
        <v>3879.23</v>
      </c>
      <c r="G2635" s="520" t="s">
        <v>7504</v>
      </c>
      <c r="H2635" s="510" t="s">
        <v>493</v>
      </c>
      <c r="I2635" s="510" t="s">
        <v>6005</v>
      </c>
      <c r="J2635" s="511" t="s">
        <v>1784</v>
      </c>
      <c r="K2635" s="511" t="s">
        <v>1157</v>
      </c>
      <c r="L2635" s="511" t="s">
        <v>32</v>
      </c>
      <c r="M2635" s="511">
        <v>2023376</v>
      </c>
      <c r="N2635" s="506">
        <v>45187</v>
      </c>
      <c r="O2635" s="512">
        <f t="shared" si="124"/>
        <v>9</v>
      </c>
      <c r="P2635" s="512">
        <f t="shared" si="125"/>
        <v>9</v>
      </c>
      <c r="Q2635" s="498" t="str">
        <f t="shared" si="126"/>
        <v>Gastos_Gerais</v>
      </c>
    </row>
    <row r="2636" spans="1:17" hidden="1" x14ac:dyDescent="0.2">
      <c r="A2636" s="505">
        <v>7481</v>
      </c>
      <c r="B2636" s="506">
        <v>45189</v>
      </c>
      <c r="C2636" s="507">
        <v>45170</v>
      </c>
      <c r="D2636" s="508" t="s">
        <v>264</v>
      </c>
      <c r="E2636" s="510" t="s">
        <v>412</v>
      </c>
      <c r="F2636" s="523">
        <v>924.87</v>
      </c>
      <c r="G2636" s="520" t="s">
        <v>7505</v>
      </c>
      <c r="H2636" s="510" t="s">
        <v>414</v>
      </c>
      <c r="I2636" s="510" t="s">
        <v>6005</v>
      </c>
      <c r="J2636" s="511" t="s">
        <v>1784</v>
      </c>
      <c r="K2636" s="511" t="s">
        <v>1157</v>
      </c>
      <c r="L2636" s="511" t="s">
        <v>32</v>
      </c>
      <c r="M2636" s="511">
        <v>2023375</v>
      </c>
      <c r="N2636" s="506">
        <v>45187</v>
      </c>
      <c r="O2636" s="512">
        <f t="shared" si="124"/>
        <v>9</v>
      </c>
      <c r="P2636" s="512">
        <f t="shared" si="125"/>
        <v>9</v>
      </c>
      <c r="Q2636" s="498" t="str">
        <f t="shared" si="126"/>
        <v>Gastos_Gerais</v>
      </c>
    </row>
    <row r="2637" spans="1:17" hidden="1" x14ac:dyDescent="0.2">
      <c r="A2637" s="505">
        <v>7482</v>
      </c>
      <c r="B2637" s="506">
        <v>45189</v>
      </c>
      <c r="C2637" s="507">
        <v>45170</v>
      </c>
      <c r="D2637" s="508" t="s">
        <v>264</v>
      </c>
      <c r="E2637" s="510" t="s">
        <v>60</v>
      </c>
      <c r="F2637" s="523">
        <v>53282.37</v>
      </c>
      <c r="G2637" s="510" t="s">
        <v>8897</v>
      </c>
      <c r="H2637" s="510" t="s">
        <v>419</v>
      </c>
      <c r="I2637" s="510" t="s">
        <v>1316</v>
      </c>
      <c r="J2637" s="511" t="s">
        <v>1552</v>
      </c>
      <c r="K2637" s="511" t="s">
        <v>1157</v>
      </c>
      <c r="L2637" s="511" t="s">
        <v>32</v>
      </c>
      <c r="M2637" s="511">
        <v>300</v>
      </c>
      <c r="N2637" s="506">
        <v>45188</v>
      </c>
      <c r="O2637" s="512">
        <f t="shared" si="124"/>
        <v>9</v>
      </c>
      <c r="P2637" s="512">
        <f t="shared" si="125"/>
        <v>9</v>
      </c>
      <c r="Q2637" s="498" t="str">
        <f t="shared" si="126"/>
        <v>Gastos_Gerais</v>
      </c>
    </row>
    <row r="2638" spans="1:17" hidden="1" x14ac:dyDescent="0.2">
      <c r="A2638" s="505">
        <v>7483</v>
      </c>
      <c r="B2638" s="506">
        <v>45189</v>
      </c>
      <c r="C2638" s="507">
        <v>45170</v>
      </c>
      <c r="D2638" s="508" t="s">
        <v>264</v>
      </c>
      <c r="E2638" s="510" t="s">
        <v>60</v>
      </c>
      <c r="F2638" s="523">
        <v>37838.370000000003</v>
      </c>
      <c r="G2638" s="510" t="s">
        <v>8898</v>
      </c>
      <c r="H2638" s="510" t="s">
        <v>416</v>
      </c>
      <c r="I2638" s="510" t="s">
        <v>1350</v>
      </c>
      <c r="J2638" s="511" t="s">
        <v>1552</v>
      </c>
      <c r="K2638" s="511" t="s">
        <v>1157</v>
      </c>
      <c r="L2638" s="511" t="s">
        <v>32</v>
      </c>
      <c r="M2638" s="511">
        <v>133</v>
      </c>
      <c r="N2638" s="506">
        <v>45188</v>
      </c>
      <c r="O2638" s="512">
        <f t="shared" si="124"/>
        <v>9</v>
      </c>
      <c r="P2638" s="512">
        <f t="shared" si="125"/>
        <v>9</v>
      </c>
      <c r="Q2638" s="498" t="str">
        <f t="shared" si="126"/>
        <v>Gastos_Gerais</v>
      </c>
    </row>
    <row r="2639" spans="1:17" hidden="1" x14ac:dyDescent="0.2">
      <c r="A2639" s="505">
        <v>7484</v>
      </c>
      <c r="B2639" s="506">
        <v>45189</v>
      </c>
      <c r="C2639" s="507">
        <v>45170</v>
      </c>
      <c r="D2639" s="508" t="s">
        <v>264</v>
      </c>
      <c r="E2639" s="510" t="s">
        <v>60</v>
      </c>
      <c r="F2639" s="523">
        <v>18884.14</v>
      </c>
      <c r="G2639" s="510" t="s">
        <v>8899</v>
      </c>
      <c r="H2639" s="510" t="s">
        <v>418</v>
      </c>
      <c r="I2639" s="510" t="s">
        <v>1350</v>
      </c>
      <c r="J2639" s="511" t="s">
        <v>1552</v>
      </c>
      <c r="K2639" s="511" t="s">
        <v>1157</v>
      </c>
      <c r="L2639" s="511" t="s">
        <v>32</v>
      </c>
      <c r="M2639" s="511">
        <v>132</v>
      </c>
      <c r="N2639" s="506">
        <v>45188</v>
      </c>
      <c r="O2639" s="512">
        <f t="shared" si="124"/>
        <v>9</v>
      </c>
      <c r="P2639" s="512">
        <f t="shared" si="125"/>
        <v>9</v>
      </c>
      <c r="Q2639" s="498" t="str">
        <f t="shared" si="126"/>
        <v>Gastos_Gerais</v>
      </c>
    </row>
    <row r="2640" spans="1:17" ht="24" hidden="1" x14ac:dyDescent="0.2">
      <c r="A2640" s="505">
        <v>7485</v>
      </c>
      <c r="B2640" s="506">
        <v>45189</v>
      </c>
      <c r="C2640" s="507">
        <v>45170</v>
      </c>
      <c r="D2640" s="508" t="s">
        <v>264</v>
      </c>
      <c r="E2640" s="510" t="s">
        <v>96</v>
      </c>
      <c r="F2640" s="523">
        <v>759.97</v>
      </c>
      <c r="G2640" s="510" t="s">
        <v>8900</v>
      </c>
      <c r="H2640" s="510" t="s">
        <v>418</v>
      </c>
      <c r="I2640" s="510" t="s">
        <v>8901</v>
      </c>
      <c r="J2640" s="511" t="s">
        <v>6054</v>
      </c>
      <c r="K2640" s="511" t="s">
        <v>1157</v>
      </c>
      <c r="L2640" s="511" t="s">
        <v>32</v>
      </c>
      <c r="M2640" s="511">
        <v>188</v>
      </c>
      <c r="N2640" s="506">
        <v>45189</v>
      </c>
      <c r="O2640" s="512">
        <f t="shared" si="124"/>
        <v>9</v>
      </c>
      <c r="P2640" s="512">
        <f t="shared" si="125"/>
        <v>9</v>
      </c>
      <c r="Q2640" s="498" t="str">
        <f t="shared" si="126"/>
        <v>Gastos_Gerais</v>
      </c>
    </row>
    <row r="2641" spans="1:17" ht="24" hidden="1" x14ac:dyDescent="0.2">
      <c r="A2641" s="505">
        <v>7486</v>
      </c>
      <c r="B2641" s="506">
        <v>45189</v>
      </c>
      <c r="C2641" s="507">
        <v>45170</v>
      </c>
      <c r="D2641" s="510" t="s">
        <v>33</v>
      </c>
      <c r="E2641" s="510" t="s">
        <v>324</v>
      </c>
      <c r="F2641" s="523">
        <v>0.87</v>
      </c>
      <c r="G2641" s="455" t="s">
        <v>7584</v>
      </c>
      <c r="H2641" s="455" t="s">
        <v>302</v>
      </c>
      <c r="I2641" s="351" t="s">
        <v>1509</v>
      </c>
      <c r="J2641" s="352" t="s">
        <v>1510</v>
      </c>
      <c r="K2641" s="425" t="s">
        <v>4035</v>
      </c>
      <c r="L2641" s="426" t="s">
        <v>1255</v>
      </c>
      <c r="M2641" s="613" t="s">
        <v>425</v>
      </c>
      <c r="N2641" s="506">
        <v>45189</v>
      </c>
      <c r="O2641" s="512">
        <f t="shared" si="124"/>
        <v>9</v>
      </c>
      <c r="P2641" s="512">
        <f t="shared" si="125"/>
        <v>9</v>
      </c>
      <c r="Q2641" s="498" t="str">
        <f t="shared" si="126"/>
        <v>Receitas</v>
      </c>
    </row>
    <row r="2642" spans="1:17" ht="36" hidden="1" x14ac:dyDescent="0.2">
      <c r="A2642" s="505">
        <v>7487</v>
      </c>
      <c r="B2642" s="506">
        <v>45190</v>
      </c>
      <c r="C2642" s="507">
        <v>45170</v>
      </c>
      <c r="D2642" s="508" t="s">
        <v>264</v>
      </c>
      <c r="E2642" s="510" t="s">
        <v>96</v>
      </c>
      <c r="F2642" s="523">
        <v>140.91</v>
      </c>
      <c r="G2642" s="510" t="s">
        <v>8902</v>
      </c>
      <c r="H2642" s="510" t="s">
        <v>422</v>
      </c>
      <c r="I2642" s="510" t="s">
        <v>4940</v>
      </c>
      <c r="J2642" s="511" t="s">
        <v>4941</v>
      </c>
      <c r="K2642" s="511" t="s">
        <v>1157</v>
      </c>
      <c r="L2642" s="511" t="s">
        <v>32</v>
      </c>
      <c r="M2642" s="511">
        <v>1057</v>
      </c>
      <c r="N2642" s="506">
        <v>45189</v>
      </c>
      <c r="O2642" s="512">
        <f t="shared" si="124"/>
        <v>9</v>
      </c>
      <c r="P2642" s="512">
        <f t="shared" si="125"/>
        <v>9</v>
      </c>
      <c r="Q2642" s="498" t="str">
        <f t="shared" si="126"/>
        <v>Gastos_Gerais</v>
      </c>
    </row>
    <row r="2643" spans="1:17" ht="24" hidden="1" x14ac:dyDescent="0.2">
      <c r="A2643" s="505">
        <v>7488</v>
      </c>
      <c r="B2643" s="506">
        <v>45190</v>
      </c>
      <c r="C2643" s="507">
        <v>45139</v>
      </c>
      <c r="D2643" s="508" t="s">
        <v>264</v>
      </c>
      <c r="E2643" s="510" t="s">
        <v>290</v>
      </c>
      <c r="F2643" s="523">
        <v>371.6</v>
      </c>
      <c r="G2643" s="510" t="s">
        <v>8903</v>
      </c>
      <c r="H2643" s="510" t="s">
        <v>422</v>
      </c>
      <c r="I2643" s="510" t="s">
        <v>8904</v>
      </c>
      <c r="J2643" s="511" t="s">
        <v>1938</v>
      </c>
      <c r="K2643" s="511" t="s">
        <v>1157</v>
      </c>
      <c r="L2643" s="511" t="s">
        <v>32</v>
      </c>
      <c r="M2643" s="511">
        <v>35541</v>
      </c>
      <c r="N2643" s="506">
        <v>45169</v>
      </c>
      <c r="O2643" s="512">
        <f t="shared" si="124"/>
        <v>9</v>
      </c>
      <c r="P2643" s="512">
        <f t="shared" si="125"/>
        <v>8</v>
      </c>
      <c r="Q2643" s="498" t="str">
        <f t="shared" si="126"/>
        <v>Gastos_Gerais</v>
      </c>
    </row>
    <row r="2644" spans="1:17" ht="24" hidden="1" x14ac:dyDescent="0.2">
      <c r="A2644" s="505">
        <v>7489</v>
      </c>
      <c r="B2644" s="506">
        <v>45190</v>
      </c>
      <c r="C2644" s="507">
        <v>45170</v>
      </c>
      <c r="D2644" s="508" t="s">
        <v>264</v>
      </c>
      <c r="E2644" s="510" t="s">
        <v>208</v>
      </c>
      <c r="F2644" s="523">
        <v>1625.65</v>
      </c>
      <c r="G2644" s="510" t="s">
        <v>7912</v>
      </c>
      <c r="H2644" s="510" t="s">
        <v>419</v>
      </c>
      <c r="I2644" s="510" t="s">
        <v>8854</v>
      </c>
      <c r="J2644" s="511" t="s">
        <v>1980</v>
      </c>
      <c r="K2644" s="511" t="s">
        <v>1157</v>
      </c>
      <c r="L2644" s="511" t="s">
        <v>32</v>
      </c>
      <c r="M2644" s="511">
        <v>7319</v>
      </c>
      <c r="N2644" s="506" t="s">
        <v>8905</v>
      </c>
      <c r="O2644" s="512">
        <f t="shared" si="124"/>
        <v>9</v>
      </c>
      <c r="P2644" s="512">
        <f t="shared" si="125"/>
        <v>9</v>
      </c>
      <c r="Q2644" s="498" t="str">
        <f t="shared" si="126"/>
        <v>Gastos_Gerais</v>
      </c>
    </row>
    <row r="2645" spans="1:17" ht="24" hidden="1" x14ac:dyDescent="0.2">
      <c r="A2645" s="505">
        <v>7490</v>
      </c>
      <c r="B2645" s="506">
        <v>45190</v>
      </c>
      <c r="C2645" s="507">
        <v>45170</v>
      </c>
      <c r="D2645" s="508" t="s">
        <v>264</v>
      </c>
      <c r="E2645" s="510" t="s">
        <v>181</v>
      </c>
      <c r="F2645" s="523">
        <v>980</v>
      </c>
      <c r="G2645" s="510" t="s">
        <v>8569</v>
      </c>
      <c r="H2645" s="510" t="s">
        <v>418</v>
      </c>
      <c r="I2645" s="510" t="s">
        <v>2289</v>
      </c>
      <c r="J2645" s="511" t="s">
        <v>2290</v>
      </c>
      <c r="K2645" s="511" t="s">
        <v>1188</v>
      </c>
      <c r="L2645" s="511" t="s">
        <v>32</v>
      </c>
      <c r="M2645" s="511">
        <v>128</v>
      </c>
      <c r="N2645" s="506">
        <v>45188</v>
      </c>
      <c r="O2645" s="512">
        <f t="shared" si="124"/>
        <v>9</v>
      </c>
      <c r="P2645" s="512">
        <f t="shared" si="125"/>
        <v>9</v>
      </c>
      <c r="Q2645" s="498" t="str">
        <f t="shared" si="126"/>
        <v>Gastos_Gerais</v>
      </c>
    </row>
    <row r="2646" spans="1:17" ht="24" hidden="1" x14ac:dyDescent="0.2">
      <c r="A2646" s="505">
        <v>7491</v>
      </c>
      <c r="B2646" s="506">
        <v>45190</v>
      </c>
      <c r="C2646" s="507">
        <v>45170</v>
      </c>
      <c r="D2646" s="508" t="s">
        <v>264</v>
      </c>
      <c r="E2646" s="510" t="s">
        <v>293</v>
      </c>
      <c r="F2646" s="523">
        <v>75</v>
      </c>
      <c r="G2646" s="510" t="s">
        <v>8906</v>
      </c>
      <c r="H2646" s="510" t="s">
        <v>417</v>
      </c>
      <c r="I2646" s="510" t="s">
        <v>8907</v>
      </c>
      <c r="J2646" s="511" t="s">
        <v>8908</v>
      </c>
      <c r="K2646" s="511" t="s">
        <v>1188</v>
      </c>
      <c r="L2646" s="511" t="s">
        <v>4137</v>
      </c>
      <c r="M2646" s="511">
        <v>995564174</v>
      </c>
      <c r="N2646" s="506">
        <v>45190</v>
      </c>
      <c r="O2646" s="512">
        <f t="shared" si="124"/>
        <v>9</v>
      </c>
      <c r="P2646" s="512">
        <f t="shared" si="125"/>
        <v>9</v>
      </c>
      <c r="Q2646" s="498" t="str">
        <f t="shared" si="126"/>
        <v>Gastos_Gerais</v>
      </c>
    </row>
    <row r="2647" spans="1:17" ht="24" hidden="1" x14ac:dyDescent="0.2">
      <c r="A2647" s="505">
        <v>7492</v>
      </c>
      <c r="B2647" s="506">
        <v>45190</v>
      </c>
      <c r="C2647" s="507">
        <v>45170</v>
      </c>
      <c r="D2647" s="508" t="s">
        <v>264</v>
      </c>
      <c r="E2647" s="510" t="s">
        <v>293</v>
      </c>
      <c r="F2647" s="523">
        <v>75</v>
      </c>
      <c r="G2647" s="510" t="s">
        <v>8909</v>
      </c>
      <c r="H2647" s="510" t="s">
        <v>416</v>
      </c>
      <c r="I2647" s="510" t="s">
        <v>8047</v>
      </c>
      <c r="J2647" s="511" t="s">
        <v>4093</v>
      </c>
      <c r="K2647" s="511" t="s">
        <v>1188</v>
      </c>
      <c r="L2647" s="511" t="s">
        <v>4137</v>
      </c>
      <c r="M2647" s="511">
        <v>995564174</v>
      </c>
      <c r="N2647" s="506">
        <v>45190</v>
      </c>
      <c r="O2647" s="512">
        <f t="shared" si="124"/>
        <v>9</v>
      </c>
      <c r="P2647" s="512">
        <f t="shared" si="125"/>
        <v>9</v>
      </c>
      <c r="Q2647" s="498" t="str">
        <f t="shared" si="126"/>
        <v>Gastos_Gerais</v>
      </c>
    </row>
    <row r="2648" spans="1:17" ht="24" hidden="1" x14ac:dyDescent="0.2">
      <c r="A2648" s="505">
        <v>7493</v>
      </c>
      <c r="B2648" s="506">
        <v>45190</v>
      </c>
      <c r="C2648" s="507">
        <v>45170</v>
      </c>
      <c r="D2648" s="508" t="s">
        <v>264</v>
      </c>
      <c r="E2648" s="510" t="s">
        <v>293</v>
      </c>
      <c r="F2648" s="523">
        <v>75</v>
      </c>
      <c r="G2648" s="510" t="s">
        <v>8130</v>
      </c>
      <c r="H2648" s="510" t="s">
        <v>416</v>
      </c>
      <c r="I2648" s="510" t="s">
        <v>8131</v>
      </c>
      <c r="J2648" s="511" t="s">
        <v>8132</v>
      </c>
      <c r="K2648" s="511" t="s">
        <v>1188</v>
      </c>
      <c r="L2648" s="511" t="s">
        <v>4137</v>
      </c>
      <c r="M2648" s="511">
        <v>995564174</v>
      </c>
      <c r="N2648" s="506">
        <v>45190</v>
      </c>
      <c r="O2648" s="512">
        <f t="shared" si="124"/>
        <v>9</v>
      </c>
      <c r="P2648" s="512">
        <f t="shared" si="125"/>
        <v>9</v>
      </c>
      <c r="Q2648" s="498" t="str">
        <f t="shared" si="126"/>
        <v>Gastos_Gerais</v>
      </c>
    </row>
    <row r="2649" spans="1:17" ht="24" hidden="1" x14ac:dyDescent="0.2">
      <c r="A2649" s="505">
        <v>7494</v>
      </c>
      <c r="B2649" s="506">
        <v>45190</v>
      </c>
      <c r="C2649" s="507">
        <v>45170</v>
      </c>
      <c r="D2649" s="508" t="s">
        <v>264</v>
      </c>
      <c r="E2649" s="510" t="s">
        <v>293</v>
      </c>
      <c r="F2649" s="523">
        <v>75</v>
      </c>
      <c r="G2649" s="510" t="s">
        <v>7728</v>
      </c>
      <c r="H2649" s="510" t="s">
        <v>418</v>
      </c>
      <c r="I2649" s="510" t="s">
        <v>5423</v>
      </c>
      <c r="J2649" s="511" t="s">
        <v>985</v>
      </c>
      <c r="K2649" s="511" t="s">
        <v>1188</v>
      </c>
      <c r="L2649" s="511" t="s">
        <v>4137</v>
      </c>
      <c r="M2649" s="511">
        <v>995564174</v>
      </c>
      <c r="N2649" s="506">
        <v>45190</v>
      </c>
      <c r="O2649" s="512">
        <f t="shared" si="124"/>
        <v>9</v>
      </c>
      <c r="P2649" s="512">
        <f t="shared" si="125"/>
        <v>9</v>
      </c>
      <c r="Q2649" s="498" t="str">
        <f t="shared" si="126"/>
        <v>Gastos_Gerais</v>
      </c>
    </row>
    <row r="2650" spans="1:17" ht="24" hidden="1" x14ac:dyDescent="0.2">
      <c r="A2650" s="505">
        <v>7495</v>
      </c>
      <c r="B2650" s="506">
        <v>45190</v>
      </c>
      <c r="C2650" s="507">
        <v>45170</v>
      </c>
      <c r="D2650" s="508" t="s">
        <v>264</v>
      </c>
      <c r="E2650" s="510" t="s">
        <v>293</v>
      </c>
      <c r="F2650" s="523">
        <v>75</v>
      </c>
      <c r="G2650" s="510" t="s">
        <v>4584</v>
      </c>
      <c r="H2650" s="510" t="s">
        <v>418</v>
      </c>
      <c r="I2650" s="510" t="s">
        <v>2038</v>
      </c>
      <c r="J2650" s="511" t="s">
        <v>465</v>
      </c>
      <c r="K2650" s="511" t="s">
        <v>1188</v>
      </c>
      <c r="L2650" s="511" t="s">
        <v>4137</v>
      </c>
      <c r="M2650" s="511">
        <v>995564174</v>
      </c>
      <c r="N2650" s="506">
        <v>45190</v>
      </c>
      <c r="O2650" s="512">
        <f t="shared" si="124"/>
        <v>9</v>
      </c>
      <c r="P2650" s="512">
        <f t="shared" si="125"/>
        <v>9</v>
      </c>
      <c r="Q2650" s="498" t="str">
        <f t="shared" si="126"/>
        <v>Gastos_Gerais</v>
      </c>
    </row>
    <row r="2651" spans="1:17" ht="24" hidden="1" x14ac:dyDescent="0.2">
      <c r="A2651" s="505">
        <v>7496</v>
      </c>
      <c r="B2651" s="506">
        <v>45190</v>
      </c>
      <c r="C2651" s="507">
        <v>45170</v>
      </c>
      <c r="D2651" s="508" t="s">
        <v>264</v>
      </c>
      <c r="E2651" s="510" t="s">
        <v>293</v>
      </c>
      <c r="F2651" s="523">
        <v>75</v>
      </c>
      <c r="G2651" s="510" t="s">
        <v>6898</v>
      </c>
      <c r="H2651" s="510" t="s">
        <v>418</v>
      </c>
      <c r="I2651" s="510" t="s">
        <v>3717</v>
      </c>
      <c r="J2651" s="511" t="s">
        <v>467</v>
      </c>
      <c r="K2651" s="511" t="s">
        <v>1188</v>
      </c>
      <c r="L2651" s="511" t="s">
        <v>4137</v>
      </c>
      <c r="M2651" s="511">
        <v>995564174</v>
      </c>
      <c r="N2651" s="506">
        <v>45190</v>
      </c>
      <c r="O2651" s="512">
        <f t="shared" si="124"/>
        <v>9</v>
      </c>
      <c r="P2651" s="512">
        <f t="shared" si="125"/>
        <v>9</v>
      </c>
      <c r="Q2651" s="498" t="str">
        <f t="shared" si="126"/>
        <v>Gastos_Gerais</v>
      </c>
    </row>
    <row r="2652" spans="1:17" ht="24" hidden="1" x14ac:dyDescent="0.2">
      <c r="A2652" s="505">
        <v>7497</v>
      </c>
      <c r="B2652" s="506">
        <v>45190</v>
      </c>
      <c r="C2652" s="507">
        <v>45170</v>
      </c>
      <c r="D2652" s="508" t="s">
        <v>264</v>
      </c>
      <c r="E2652" s="510" t="s">
        <v>293</v>
      </c>
      <c r="F2652" s="523">
        <v>75</v>
      </c>
      <c r="G2652" s="510" t="s">
        <v>5134</v>
      </c>
      <c r="H2652" s="510" t="s">
        <v>421</v>
      </c>
      <c r="I2652" s="510" t="s">
        <v>1704</v>
      </c>
      <c r="J2652" s="511" t="s">
        <v>820</v>
      </c>
      <c r="K2652" s="511" t="s">
        <v>1188</v>
      </c>
      <c r="L2652" s="511" t="s">
        <v>4137</v>
      </c>
      <c r="M2652" s="511">
        <v>995564174</v>
      </c>
      <c r="N2652" s="506">
        <v>45190</v>
      </c>
      <c r="O2652" s="512">
        <f t="shared" si="124"/>
        <v>9</v>
      </c>
      <c r="P2652" s="512">
        <f t="shared" si="125"/>
        <v>9</v>
      </c>
      <c r="Q2652" s="498" t="str">
        <f t="shared" si="126"/>
        <v>Gastos_Gerais</v>
      </c>
    </row>
    <row r="2653" spans="1:17" ht="24" hidden="1" x14ac:dyDescent="0.2">
      <c r="A2653" s="505">
        <v>7498</v>
      </c>
      <c r="B2653" s="506">
        <v>45190</v>
      </c>
      <c r="C2653" s="507">
        <v>45170</v>
      </c>
      <c r="D2653" s="508" t="s">
        <v>264</v>
      </c>
      <c r="E2653" s="510" t="s">
        <v>293</v>
      </c>
      <c r="F2653" s="523">
        <v>75</v>
      </c>
      <c r="G2653" s="510" t="s">
        <v>7651</v>
      </c>
      <c r="H2653" s="510" t="s">
        <v>422</v>
      </c>
      <c r="I2653" s="455" t="s">
        <v>4139</v>
      </c>
      <c r="J2653" s="511" t="s">
        <v>1034</v>
      </c>
      <c r="K2653" s="511" t="s">
        <v>1188</v>
      </c>
      <c r="L2653" s="511" t="s">
        <v>4137</v>
      </c>
      <c r="M2653" s="511">
        <v>995564174</v>
      </c>
      <c r="N2653" s="506">
        <v>45190</v>
      </c>
      <c r="O2653" s="512">
        <f t="shared" si="124"/>
        <v>9</v>
      </c>
      <c r="P2653" s="512">
        <f t="shared" si="125"/>
        <v>9</v>
      </c>
      <c r="Q2653" s="498" t="str">
        <f t="shared" si="126"/>
        <v>Gastos_Gerais</v>
      </c>
    </row>
    <row r="2654" spans="1:17" ht="24" hidden="1" x14ac:dyDescent="0.2">
      <c r="A2654" s="505">
        <v>7499</v>
      </c>
      <c r="B2654" s="506">
        <v>45190</v>
      </c>
      <c r="C2654" s="507">
        <v>45170</v>
      </c>
      <c r="D2654" s="508" t="s">
        <v>264</v>
      </c>
      <c r="E2654" s="510" t="s">
        <v>293</v>
      </c>
      <c r="F2654" s="523">
        <v>75</v>
      </c>
      <c r="G2654" s="510" t="s">
        <v>8910</v>
      </c>
      <c r="H2654" s="510" t="s">
        <v>422</v>
      </c>
      <c r="I2654" s="510" t="s">
        <v>8240</v>
      </c>
      <c r="J2654" s="511" t="s">
        <v>895</v>
      </c>
      <c r="K2654" s="511" t="s">
        <v>1188</v>
      </c>
      <c r="L2654" s="511" t="s">
        <v>4137</v>
      </c>
      <c r="M2654" s="511">
        <v>995564174</v>
      </c>
      <c r="N2654" s="506">
        <v>45190</v>
      </c>
      <c r="O2654" s="512">
        <f t="shared" si="124"/>
        <v>9</v>
      </c>
      <c r="P2654" s="512">
        <f t="shared" si="125"/>
        <v>9</v>
      </c>
      <c r="Q2654" s="498" t="str">
        <f t="shared" si="126"/>
        <v>Gastos_Gerais</v>
      </c>
    </row>
    <row r="2655" spans="1:17" ht="24" hidden="1" x14ac:dyDescent="0.2">
      <c r="A2655" s="505">
        <v>7500</v>
      </c>
      <c r="B2655" s="506">
        <v>45190</v>
      </c>
      <c r="C2655" s="507">
        <v>45170</v>
      </c>
      <c r="D2655" s="508" t="s">
        <v>264</v>
      </c>
      <c r="E2655" s="510" t="s">
        <v>293</v>
      </c>
      <c r="F2655" s="523">
        <v>75</v>
      </c>
      <c r="G2655" s="510" t="s">
        <v>8911</v>
      </c>
      <c r="H2655" s="510" t="s">
        <v>422</v>
      </c>
      <c r="I2655" s="510" t="s">
        <v>8912</v>
      </c>
      <c r="J2655" s="511" t="s">
        <v>887</v>
      </c>
      <c r="K2655" s="511" t="s">
        <v>1188</v>
      </c>
      <c r="L2655" s="511" t="s">
        <v>4137</v>
      </c>
      <c r="M2655" s="511">
        <v>995564174</v>
      </c>
      <c r="N2655" s="506">
        <v>45190</v>
      </c>
      <c r="O2655" s="512">
        <f t="shared" si="124"/>
        <v>9</v>
      </c>
      <c r="P2655" s="512">
        <f t="shared" si="125"/>
        <v>9</v>
      </c>
      <c r="Q2655" s="498" t="str">
        <f t="shared" si="126"/>
        <v>Gastos_Gerais</v>
      </c>
    </row>
    <row r="2656" spans="1:17" ht="25.5" hidden="1" x14ac:dyDescent="0.2">
      <c r="A2656" s="505">
        <v>7501</v>
      </c>
      <c r="B2656" s="506">
        <v>45190</v>
      </c>
      <c r="C2656" s="507">
        <v>45170</v>
      </c>
      <c r="D2656" s="510" t="s">
        <v>176</v>
      </c>
      <c r="E2656" s="455" t="s">
        <v>261</v>
      </c>
      <c r="F2656" s="523">
        <v>1495.98</v>
      </c>
      <c r="G2656" s="510" t="s">
        <v>1207</v>
      </c>
      <c r="H2656" s="510" t="s">
        <v>421</v>
      </c>
      <c r="I2656" s="510" t="s">
        <v>8913</v>
      </c>
      <c r="J2656" s="511" t="s">
        <v>560</v>
      </c>
      <c r="K2656" s="511" t="s">
        <v>1188</v>
      </c>
      <c r="L2656" s="511" t="s">
        <v>4137</v>
      </c>
      <c r="M2656" s="511">
        <v>995564174</v>
      </c>
      <c r="N2656" s="506">
        <v>45190</v>
      </c>
      <c r="O2656" s="512">
        <f t="shared" si="124"/>
        <v>9</v>
      </c>
      <c r="P2656" s="512">
        <f t="shared" si="125"/>
        <v>9</v>
      </c>
      <c r="Q2656" s="498" t="str">
        <f t="shared" si="126"/>
        <v>Gastos_com_Pessoal</v>
      </c>
    </row>
    <row r="2657" spans="1:17" ht="25.5" hidden="1" x14ac:dyDescent="0.2">
      <c r="A2657" s="505">
        <v>7502</v>
      </c>
      <c r="B2657" s="506">
        <v>45190</v>
      </c>
      <c r="C2657" s="507">
        <v>45170</v>
      </c>
      <c r="D2657" s="510" t="s">
        <v>176</v>
      </c>
      <c r="E2657" s="455" t="s">
        <v>280</v>
      </c>
      <c r="F2657" s="523">
        <v>974.15</v>
      </c>
      <c r="G2657" s="510" t="s">
        <v>1209</v>
      </c>
      <c r="H2657" s="510" t="s">
        <v>421</v>
      </c>
      <c r="I2657" s="510" t="s">
        <v>8913</v>
      </c>
      <c r="J2657" s="511" t="s">
        <v>560</v>
      </c>
      <c r="K2657" s="511" t="s">
        <v>1188</v>
      </c>
      <c r="L2657" s="511" t="s">
        <v>4137</v>
      </c>
      <c r="M2657" s="511">
        <v>995564174</v>
      </c>
      <c r="N2657" s="506">
        <v>45190</v>
      </c>
      <c r="O2657" s="512">
        <f t="shared" si="124"/>
        <v>9</v>
      </c>
      <c r="P2657" s="512">
        <f t="shared" si="125"/>
        <v>9</v>
      </c>
      <c r="Q2657" s="498" t="str">
        <f t="shared" si="126"/>
        <v>Gastos_com_Pessoal</v>
      </c>
    </row>
    <row r="2658" spans="1:17" ht="25.5" hidden="1" x14ac:dyDescent="0.2">
      <c r="A2658" s="505">
        <v>7503</v>
      </c>
      <c r="B2658" s="506">
        <v>45190</v>
      </c>
      <c r="C2658" s="507">
        <v>45170</v>
      </c>
      <c r="D2658" s="510" t="s">
        <v>176</v>
      </c>
      <c r="E2658" s="455" t="s">
        <v>262</v>
      </c>
      <c r="F2658" s="523">
        <v>324.72000000000003</v>
      </c>
      <c r="G2658" s="510" t="s">
        <v>1210</v>
      </c>
      <c r="H2658" s="510" t="s">
        <v>421</v>
      </c>
      <c r="I2658" s="510" t="s">
        <v>8913</v>
      </c>
      <c r="J2658" s="511" t="s">
        <v>560</v>
      </c>
      <c r="K2658" s="511" t="s">
        <v>1188</v>
      </c>
      <c r="L2658" s="511" t="s">
        <v>4137</v>
      </c>
      <c r="M2658" s="511">
        <v>995564174</v>
      </c>
      <c r="N2658" s="506">
        <v>45190</v>
      </c>
      <c r="O2658" s="512">
        <f t="shared" si="124"/>
        <v>9</v>
      </c>
      <c r="P2658" s="512">
        <f t="shared" si="125"/>
        <v>9</v>
      </c>
      <c r="Q2658" s="498" t="str">
        <f t="shared" si="126"/>
        <v>Gastos_com_Pessoal</v>
      </c>
    </row>
    <row r="2659" spans="1:17" ht="36" hidden="1" x14ac:dyDescent="0.2">
      <c r="A2659" s="505">
        <v>7504</v>
      </c>
      <c r="B2659" s="506">
        <v>45190</v>
      </c>
      <c r="C2659" s="507">
        <v>45170</v>
      </c>
      <c r="D2659" s="510" t="s">
        <v>176</v>
      </c>
      <c r="E2659" s="455" t="s">
        <v>169</v>
      </c>
      <c r="F2659" s="523">
        <v>1600.23</v>
      </c>
      <c r="G2659" s="510" t="s">
        <v>1211</v>
      </c>
      <c r="H2659" s="510" t="s">
        <v>421</v>
      </c>
      <c r="I2659" s="510" t="s">
        <v>8913</v>
      </c>
      <c r="J2659" s="511" t="s">
        <v>560</v>
      </c>
      <c r="K2659" s="511" t="s">
        <v>1188</v>
      </c>
      <c r="L2659" s="511" t="s">
        <v>4137</v>
      </c>
      <c r="M2659" s="511">
        <v>995564174</v>
      </c>
      <c r="N2659" s="506">
        <v>45190</v>
      </c>
      <c r="O2659" s="512">
        <f t="shared" si="124"/>
        <v>9</v>
      </c>
      <c r="P2659" s="512">
        <f t="shared" si="125"/>
        <v>9</v>
      </c>
      <c r="Q2659" s="498" t="str">
        <f t="shared" si="126"/>
        <v>Gastos_com_Pessoal</v>
      </c>
    </row>
    <row r="2660" spans="1:17" ht="36" hidden="1" x14ac:dyDescent="0.2">
      <c r="A2660" s="505">
        <v>7505</v>
      </c>
      <c r="B2660" s="506">
        <v>45190</v>
      </c>
      <c r="C2660" s="507">
        <v>45170</v>
      </c>
      <c r="D2660" s="508" t="s">
        <v>264</v>
      </c>
      <c r="E2660" s="510" t="s">
        <v>182</v>
      </c>
      <c r="F2660" s="523">
        <v>555</v>
      </c>
      <c r="G2660" s="510" t="s">
        <v>8914</v>
      </c>
      <c r="H2660" s="510" t="s">
        <v>493</v>
      </c>
      <c r="I2660" s="510" t="s">
        <v>8915</v>
      </c>
      <c r="J2660" s="511" t="s">
        <v>8916</v>
      </c>
      <c r="K2660" s="511" t="s">
        <v>1157</v>
      </c>
      <c r="L2660" s="511" t="s">
        <v>32</v>
      </c>
      <c r="M2660" s="511">
        <v>29</v>
      </c>
      <c r="N2660" s="506">
        <v>45189</v>
      </c>
      <c r="O2660" s="512">
        <f t="shared" si="124"/>
        <v>9</v>
      </c>
      <c r="P2660" s="512">
        <f t="shared" si="125"/>
        <v>9</v>
      </c>
      <c r="Q2660" s="498" t="str">
        <f t="shared" si="126"/>
        <v>Gastos_Gerais</v>
      </c>
    </row>
    <row r="2661" spans="1:17" ht="24" hidden="1" x14ac:dyDescent="0.2">
      <c r="A2661" s="505">
        <v>7506</v>
      </c>
      <c r="B2661" s="506">
        <v>45190</v>
      </c>
      <c r="C2661" s="507">
        <v>45170</v>
      </c>
      <c r="D2661" s="508" t="s">
        <v>264</v>
      </c>
      <c r="E2661" s="510" t="s">
        <v>0</v>
      </c>
      <c r="F2661" s="523">
        <v>218.1</v>
      </c>
      <c r="G2661" s="510" t="s">
        <v>6668</v>
      </c>
      <c r="H2661" s="510" t="s">
        <v>422</v>
      </c>
      <c r="I2661" s="510" t="s">
        <v>7596</v>
      </c>
      <c r="J2661" s="522" t="s">
        <v>7324</v>
      </c>
      <c r="K2661" s="511" t="s">
        <v>1157</v>
      </c>
      <c r="L2661" s="511" t="s">
        <v>32</v>
      </c>
      <c r="M2661" s="511">
        <v>132380</v>
      </c>
      <c r="N2661" s="506">
        <v>45189</v>
      </c>
      <c r="O2661" s="512">
        <f t="shared" si="124"/>
        <v>9</v>
      </c>
      <c r="P2661" s="512">
        <f t="shared" si="125"/>
        <v>9</v>
      </c>
      <c r="Q2661" s="498" t="str">
        <f t="shared" si="126"/>
        <v>Gastos_Gerais</v>
      </c>
    </row>
    <row r="2662" spans="1:17" ht="36" hidden="1" x14ac:dyDescent="0.2">
      <c r="A2662" s="505">
        <v>7507</v>
      </c>
      <c r="B2662" s="506">
        <v>45191</v>
      </c>
      <c r="C2662" s="507">
        <v>45170</v>
      </c>
      <c r="D2662" s="508" t="s">
        <v>264</v>
      </c>
      <c r="E2662" s="510" t="s">
        <v>96</v>
      </c>
      <c r="F2662" s="523">
        <v>208.5</v>
      </c>
      <c r="G2662" s="510" t="s">
        <v>8917</v>
      </c>
      <c r="H2662" s="510" t="s">
        <v>493</v>
      </c>
      <c r="I2662" s="510" t="s">
        <v>8918</v>
      </c>
      <c r="J2662" s="511" t="s">
        <v>8919</v>
      </c>
      <c r="K2662" s="511" t="s">
        <v>1157</v>
      </c>
      <c r="L2662" s="511" t="s">
        <v>32</v>
      </c>
      <c r="M2662" s="511">
        <v>36</v>
      </c>
      <c r="N2662" s="506">
        <v>45189</v>
      </c>
      <c r="O2662" s="512">
        <f t="shared" si="124"/>
        <v>9</v>
      </c>
      <c r="P2662" s="512">
        <f t="shared" si="125"/>
        <v>9</v>
      </c>
      <c r="Q2662" s="498" t="str">
        <f t="shared" si="126"/>
        <v>Gastos_Gerais</v>
      </c>
    </row>
    <row r="2663" spans="1:17" ht="24" hidden="1" x14ac:dyDescent="0.2">
      <c r="A2663" s="505">
        <v>7508</v>
      </c>
      <c r="B2663" s="506">
        <v>45191</v>
      </c>
      <c r="C2663" s="507">
        <v>45170</v>
      </c>
      <c r="D2663" s="508" t="s">
        <v>264</v>
      </c>
      <c r="E2663" s="510" t="s">
        <v>293</v>
      </c>
      <c r="F2663" s="523">
        <v>75</v>
      </c>
      <c r="G2663" s="510" t="s">
        <v>4735</v>
      </c>
      <c r="H2663" s="510" t="s">
        <v>416</v>
      </c>
      <c r="I2663" s="510" t="s">
        <v>1659</v>
      </c>
      <c r="J2663" s="511" t="s">
        <v>1295</v>
      </c>
      <c r="K2663" s="511" t="s">
        <v>1188</v>
      </c>
      <c r="L2663" s="511" t="s">
        <v>4137</v>
      </c>
      <c r="M2663" s="511">
        <v>195674272</v>
      </c>
      <c r="N2663" s="506">
        <v>45191</v>
      </c>
      <c r="O2663" s="512">
        <f t="shared" si="124"/>
        <v>9</v>
      </c>
      <c r="P2663" s="512">
        <f t="shared" si="125"/>
        <v>9</v>
      </c>
      <c r="Q2663" s="498" t="str">
        <f t="shared" si="126"/>
        <v>Gastos_Gerais</v>
      </c>
    </row>
    <row r="2664" spans="1:17" ht="24" hidden="1" x14ac:dyDescent="0.2">
      <c r="A2664" s="505">
        <v>7509</v>
      </c>
      <c r="B2664" s="506">
        <v>45191</v>
      </c>
      <c r="C2664" s="507">
        <v>45170</v>
      </c>
      <c r="D2664" s="508" t="s">
        <v>264</v>
      </c>
      <c r="E2664" s="510" t="s">
        <v>293</v>
      </c>
      <c r="F2664" s="523">
        <v>75</v>
      </c>
      <c r="G2664" s="510" t="s">
        <v>8920</v>
      </c>
      <c r="H2664" s="510" t="s">
        <v>418</v>
      </c>
      <c r="I2664" s="510" t="s">
        <v>2038</v>
      </c>
      <c r="J2664" s="511" t="s">
        <v>465</v>
      </c>
      <c r="K2664" s="511" t="s">
        <v>1188</v>
      </c>
      <c r="L2664" s="511" t="s">
        <v>4137</v>
      </c>
      <c r="M2664" s="511">
        <v>195674272</v>
      </c>
      <c r="N2664" s="506">
        <v>45191</v>
      </c>
      <c r="O2664" s="512">
        <f t="shared" si="124"/>
        <v>9</v>
      </c>
      <c r="P2664" s="512">
        <f t="shared" si="125"/>
        <v>9</v>
      </c>
      <c r="Q2664" s="498" t="str">
        <f t="shared" si="126"/>
        <v>Gastos_Gerais</v>
      </c>
    </row>
    <row r="2665" spans="1:17" ht="24" hidden="1" x14ac:dyDescent="0.2">
      <c r="A2665" s="505">
        <v>7510</v>
      </c>
      <c r="B2665" s="506">
        <v>45191</v>
      </c>
      <c r="C2665" s="507">
        <v>45170</v>
      </c>
      <c r="D2665" s="508" t="s">
        <v>264</v>
      </c>
      <c r="E2665" s="510" t="s">
        <v>293</v>
      </c>
      <c r="F2665" s="523">
        <v>75</v>
      </c>
      <c r="G2665" s="510" t="s">
        <v>8921</v>
      </c>
      <c r="H2665" s="510" t="s">
        <v>421</v>
      </c>
      <c r="I2665" s="510" t="s">
        <v>3434</v>
      </c>
      <c r="J2665" s="511" t="s">
        <v>547</v>
      </c>
      <c r="K2665" s="511" t="s">
        <v>1188</v>
      </c>
      <c r="L2665" s="511" t="s">
        <v>4137</v>
      </c>
      <c r="M2665" s="511">
        <v>195674272</v>
      </c>
      <c r="N2665" s="506">
        <v>45191</v>
      </c>
      <c r="O2665" s="512">
        <f t="shared" si="124"/>
        <v>9</v>
      </c>
      <c r="P2665" s="512">
        <f t="shared" si="125"/>
        <v>9</v>
      </c>
      <c r="Q2665" s="498" t="str">
        <f t="shared" si="126"/>
        <v>Gastos_Gerais</v>
      </c>
    </row>
    <row r="2666" spans="1:17" ht="24" hidden="1" x14ac:dyDescent="0.2">
      <c r="A2666" s="505">
        <v>7511</v>
      </c>
      <c r="B2666" s="506">
        <v>45191</v>
      </c>
      <c r="C2666" s="507">
        <v>45170</v>
      </c>
      <c r="D2666" s="508" t="s">
        <v>264</v>
      </c>
      <c r="E2666" s="510" t="s">
        <v>293</v>
      </c>
      <c r="F2666" s="523">
        <v>75</v>
      </c>
      <c r="G2666" s="510" t="s">
        <v>5134</v>
      </c>
      <c r="H2666" s="510" t="s">
        <v>421</v>
      </c>
      <c r="I2666" s="510" t="s">
        <v>1704</v>
      </c>
      <c r="J2666" s="511" t="s">
        <v>820</v>
      </c>
      <c r="K2666" s="511" t="s">
        <v>1188</v>
      </c>
      <c r="L2666" s="511" t="s">
        <v>4137</v>
      </c>
      <c r="M2666" s="511">
        <v>195674272</v>
      </c>
      <c r="N2666" s="506">
        <v>45191</v>
      </c>
      <c r="O2666" s="512">
        <f t="shared" si="124"/>
        <v>9</v>
      </c>
      <c r="P2666" s="512">
        <f t="shared" si="125"/>
        <v>9</v>
      </c>
      <c r="Q2666" s="498" t="str">
        <f t="shared" si="126"/>
        <v>Gastos_Gerais</v>
      </c>
    </row>
    <row r="2667" spans="1:17" hidden="1" x14ac:dyDescent="0.2">
      <c r="A2667" s="505">
        <v>7512</v>
      </c>
      <c r="B2667" s="506">
        <v>45191</v>
      </c>
      <c r="C2667" s="507">
        <v>45170</v>
      </c>
      <c r="D2667" s="508" t="s">
        <v>264</v>
      </c>
      <c r="E2667" s="510" t="s">
        <v>60</v>
      </c>
      <c r="F2667" s="523">
        <v>53968.07</v>
      </c>
      <c r="G2667" s="510" t="s">
        <v>8922</v>
      </c>
      <c r="H2667" s="510" t="s">
        <v>414</v>
      </c>
      <c r="I2667" s="510" t="s">
        <v>1316</v>
      </c>
      <c r="J2667" s="511" t="s">
        <v>1552</v>
      </c>
      <c r="K2667" s="511" t="s">
        <v>1157</v>
      </c>
      <c r="L2667" s="511" t="s">
        <v>32</v>
      </c>
      <c r="M2667" s="511">
        <v>301</v>
      </c>
      <c r="N2667" s="506">
        <v>45188</v>
      </c>
      <c r="O2667" s="512">
        <f t="shared" si="124"/>
        <v>9</v>
      </c>
      <c r="P2667" s="512">
        <f t="shared" si="125"/>
        <v>9</v>
      </c>
      <c r="Q2667" s="498" t="str">
        <f t="shared" si="126"/>
        <v>Gastos_Gerais</v>
      </c>
    </row>
    <row r="2668" spans="1:17" hidden="1" x14ac:dyDescent="0.2">
      <c r="A2668" s="505">
        <v>7513</v>
      </c>
      <c r="B2668" s="506">
        <v>45191</v>
      </c>
      <c r="C2668" s="507">
        <v>45170</v>
      </c>
      <c r="D2668" s="508" t="s">
        <v>264</v>
      </c>
      <c r="E2668" s="510" t="s">
        <v>60</v>
      </c>
      <c r="F2668" s="523">
        <v>29034.11</v>
      </c>
      <c r="G2668" s="510" t="s">
        <v>8923</v>
      </c>
      <c r="H2668" s="510" t="s">
        <v>420</v>
      </c>
      <c r="I2668" s="510" t="s">
        <v>1350</v>
      </c>
      <c r="J2668" s="511" t="s">
        <v>1351</v>
      </c>
      <c r="K2668" s="511" t="s">
        <v>1157</v>
      </c>
      <c r="L2668" s="511" t="s">
        <v>32</v>
      </c>
      <c r="M2668" s="511">
        <v>131</v>
      </c>
      <c r="N2668" s="506">
        <v>45188</v>
      </c>
      <c r="O2668" s="512">
        <f t="shared" si="124"/>
        <v>9</v>
      </c>
      <c r="P2668" s="512">
        <f t="shared" si="125"/>
        <v>9</v>
      </c>
      <c r="Q2668" s="498" t="str">
        <f t="shared" si="126"/>
        <v>Gastos_Gerais</v>
      </c>
    </row>
    <row r="2669" spans="1:17" ht="60" hidden="1" x14ac:dyDescent="0.2">
      <c r="A2669" s="505">
        <v>7514</v>
      </c>
      <c r="B2669" s="506">
        <v>45191</v>
      </c>
      <c r="C2669" s="507">
        <v>45170</v>
      </c>
      <c r="D2669" s="508" t="s">
        <v>264</v>
      </c>
      <c r="E2669" s="510" t="s">
        <v>388</v>
      </c>
      <c r="F2669" s="523">
        <v>9858.7999999999993</v>
      </c>
      <c r="G2669" s="510" t="s">
        <v>8924</v>
      </c>
      <c r="H2669" s="510" t="s">
        <v>423</v>
      </c>
      <c r="I2669" s="510" t="s">
        <v>6824</v>
      </c>
      <c r="J2669" s="511" t="s">
        <v>6825</v>
      </c>
      <c r="K2669" s="511" t="s">
        <v>1157</v>
      </c>
      <c r="L2669" s="511" t="s">
        <v>32</v>
      </c>
      <c r="M2669" s="511">
        <v>13</v>
      </c>
      <c r="N2669" s="506">
        <v>45187</v>
      </c>
      <c r="O2669" s="512">
        <f t="shared" si="124"/>
        <v>9</v>
      </c>
      <c r="P2669" s="512">
        <f t="shared" si="125"/>
        <v>9</v>
      </c>
      <c r="Q2669" s="498" t="str">
        <f t="shared" si="126"/>
        <v>Gastos_Gerais</v>
      </c>
    </row>
    <row r="2670" spans="1:17" ht="24" hidden="1" x14ac:dyDescent="0.2">
      <c r="A2670" s="505">
        <v>7515</v>
      </c>
      <c r="B2670" s="506">
        <v>45194</v>
      </c>
      <c r="C2670" s="507">
        <v>45170</v>
      </c>
      <c r="D2670" s="508" t="s">
        <v>264</v>
      </c>
      <c r="E2670" s="510" t="s">
        <v>83</v>
      </c>
      <c r="F2670" s="523">
        <v>4.03</v>
      </c>
      <c r="G2670" s="510" t="s">
        <v>8925</v>
      </c>
      <c r="H2670" s="510" t="s">
        <v>302</v>
      </c>
      <c r="I2670" s="510" t="s">
        <v>7516</v>
      </c>
      <c r="J2670" s="511" t="s">
        <v>1162</v>
      </c>
      <c r="K2670" s="511" t="s">
        <v>1157</v>
      </c>
      <c r="L2670" s="511" t="s">
        <v>32</v>
      </c>
      <c r="M2670" s="511">
        <v>75411280</v>
      </c>
      <c r="N2670" s="506">
        <v>45194</v>
      </c>
      <c r="O2670" s="512">
        <f t="shared" si="124"/>
        <v>9</v>
      </c>
      <c r="P2670" s="512">
        <f t="shared" si="125"/>
        <v>9</v>
      </c>
      <c r="Q2670" s="498" t="str">
        <f t="shared" si="126"/>
        <v>Gastos_Gerais</v>
      </c>
    </row>
    <row r="2671" spans="1:17" ht="25.5" hidden="1" x14ac:dyDescent="0.2">
      <c r="A2671" s="505">
        <v>7516</v>
      </c>
      <c r="B2671" s="506">
        <v>45194</v>
      </c>
      <c r="C2671" s="507">
        <v>45170</v>
      </c>
      <c r="D2671" s="510" t="s">
        <v>176</v>
      </c>
      <c r="E2671" s="510" t="s">
        <v>10</v>
      </c>
      <c r="F2671" s="523">
        <v>99.78</v>
      </c>
      <c r="G2671" s="510" t="s">
        <v>4306</v>
      </c>
      <c r="H2671" s="510" t="s">
        <v>493</v>
      </c>
      <c r="I2671" s="510" t="s">
        <v>8926</v>
      </c>
      <c r="J2671" s="511" t="s">
        <v>6695</v>
      </c>
      <c r="K2671" s="511" t="s">
        <v>1307</v>
      </c>
      <c r="L2671" s="511" t="s">
        <v>1218</v>
      </c>
      <c r="M2671" s="511" t="s">
        <v>9144</v>
      </c>
      <c r="N2671" s="506">
        <v>45178</v>
      </c>
      <c r="O2671" s="512">
        <f t="shared" si="124"/>
        <v>9</v>
      </c>
      <c r="P2671" s="512">
        <f t="shared" si="125"/>
        <v>9</v>
      </c>
      <c r="Q2671" s="498" t="str">
        <f t="shared" si="126"/>
        <v>Gastos_com_Pessoal</v>
      </c>
    </row>
    <row r="2672" spans="1:17" ht="48" hidden="1" x14ac:dyDescent="0.2">
      <c r="A2672" s="505">
        <v>7517</v>
      </c>
      <c r="B2672" s="506">
        <v>45194</v>
      </c>
      <c r="C2672" s="507">
        <v>45170</v>
      </c>
      <c r="D2672" s="508" t="s">
        <v>264</v>
      </c>
      <c r="E2672" s="510" t="s">
        <v>86</v>
      </c>
      <c r="F2672" s="523">
        <v>697.5</v>
      </c>
      <c r="G2672" s="510" t="s">
        <v>8927</v>
      </c>
      <c r="H2672" s="510" t="s">
        <v>416</v>
      </c>
      <c r="I2672" s="510" t="s">
        <v>1716</v>
      </c>
      <c r="J2672" s="511" t="s">
        <v>1717</v>
      </c>
      <c r="K2672" s="511" t="s">
        <v>1157</v>
      </c>
      <c r="L2672" s="511" t="s">
        <v>32</v>
      </c>
      <c r="M2672" s="511">
        <v>2023223</v>
      </c>
      <c r="N2672" s="506">
        <v>45191</v>
      </c>
      <c r="O2672" s="512">
        <f t="shared" si="124"/>
        <v>9</v>
      </c>
      <c r="P2672" s="512">
        <f t="shared" si="125"/>
        <v>9</v>
      </c>
      <c r="Q2672" s="498" t="str">
        <f t="shared" si="126"/>
        <v>Gastos_Gerais</v>
      </c>
    </row>
    <row r="2673" spans="1:17" ht="25.5" hidden="1" x14ac:dyDescent="0.2">
      <c r="A2673" s="505">
        <v>7518</v>
      </c>
      <c r="B2673" s="506">
        <v>45194</v>
      </c>
      <c r="C2673" s="507">
        <v>45170</v>
      </c>
      <c r="D2673" s="510" t="s">
        <v>176</v>
      </c>
      <c r="E2673" s="455" t="s">
        <v>261</v>
      </c>
      <c r="F2673" s="523">
        <v>582.74</v>
      </c>
      <c r="G2673" s="510" t="s">
        <v>1207</v>
      </c>
      <c r="H2673" s="510" t="s">
        <v>421</v>
      </c>
      <c r="I2673" s="510" t="s">
        <v>8928</v>
      </c>
      <c r="J2673" s="511" t="s">
        <v>1066</v>
      </c>
      <c r="K2673" s="511" t="s">
        <v>1188</v>
      </c>
      <c r="L2673" s="511" t="s">
        <v>4137</v>
      </c>
      <c r="M2673" s="511">
        <v>595922886</v>
      </c>
      <c r="N2673" s="506">
        <v>45194</v>
      </c>
      <c r="O2673" s="512">
        <f t="shared" si="124"/>
        <v>9</v>
      </c>
      <c r="P2673" s="512">
        <f t="shared" si="125"/>
        <v>9</v>
      </c>
      <c r="Q2673" s="498" t="str">
        <f t="shared" si="126"/>
        <v>Gastos_com_Pessoal</v>
      </c>
    </row>
    <row r="2674" spans="1:17" ht="25.5" hidden="1" x14ac:dyDescent="0.2">
      <c r="A2674" s="505">
        <v>7519</v>
      </c>
      <c r="B2674" s="506">
        <v>45194</v>
      </c>
      <c r="C2674" s="507">
        <v>45170</v>
      </c>
      <c r="D2674" s="510" t="s">
        <v>176</v>
      </c>
      <c r="E2674" s="455" t="s">
        <v>280</v>
      </c>
      <c r="F2674" s="523">
        <v>841.73</v>
      </c>
      <c r="G2674" s="510" t="s">
        <v>1209</v>
      </c>
      <c r="H2674" s="510" t="s">
        <v>421</v>
      </c>
      <c r="I2674" s="510" t="s">
        <v>8928</v>
      </c>
      <c r="J2674" s="511" t="s">
        <v>1066</v>
      </c>
      <c r="K2674" s="511" t="s">
        <v>1188</v>
      </c>
      <c r="L2674" s="511" t="s">
        <v>4137</v>
      </c>
      <c r="M2674" s="511">
        <v>595922886</v>
      </c>
      <c r="N2674" s="506">
        <v>45194</v>
      </c>
      <c r="O2674" s="512">
        <f t="shared" si="124"/>
        <v>9</v>
      </c>
      <c r="P2674" s="512">
        <f t="shared" si="125"/>
        <v>9</v>
      </c>
      <c r="Q2674" s="498" t="str">
        <f t="shared" si="126"/>
        <v>Gastos_com_Pessoal</v>
      </c>
    </row>
    <row r="2675" spans="1:17" ht="25.5" hidden="1" x14ac:dyDescent="0.2">
      <c r="A2675" s="505">
        <v>7520</v>
      </c>
      <c r="B2675" s="506">
        <v>45194</v>
      </c>
      <c r="C2675" s="507">
        <v>45170</v>
      </c>
      <c r="D2675" s="510" t="s">
        <v>176</v>
      </c>
      <c r="E2675" s="455" t="s">
        <v>262</v>
      </c>
      <c r="F2675" s="523">
        <v>280.58</v>
      </c>
      <c r="G2675" s="510" t="s">
        <v>1210</v>
      </c>
      <c r="H2675" s="510" t="s">
        <v>421</v>
      </c>
      <c r="I2675" s="510" t="s">
        <v>8928</v>
      </c>
      <c r="J2675" s="511" t="s">
        <v>1066</v>
      </c>
      <c r="K2675" s="511" t="s">
        <v>1188</v>
      </c>
      <c r="L2675" s="511" t="s">
        <v>4137</v>
      </c>
      <c r="M2675" s="511">
        <v>595922886</v>
      </c>
      <c r="N2675" s="506">
        <v>45194</v>
      </c>
      <c r="O2675" s="512">
        <f t="shared" si="124"/>
        <v>9</v>
      </c>
      <c r="P2675" s="512">
        <f t="shared" si="125"/>
        <v>9</v>
      </c>
      <c r="Q2675" s="498" t="str">
        <f t="shared" si="126"/>
        <v>Gastos_com_Pessoal</v>
      </c>
    </row>
    <row r="2676" spans="1:17" ht="36" hidden="1" x14ac:dyDescent="0.2">
      <c r="A2676" s="505">
        <v>7521</v>
      </c>
      <c r="B2676" s="506">
        <v>45194</v>
      </c>
      <c r="C2676" s="507">
        <v>45170</v>
      </c>
      <c r="D2676" s="510" t="s">
        <v>176</v>
      </c>
      <c r="E2676" s="455" t="s">
        <v>169</v>
      </c>
      <c r="F2676" s="523">
        <v>466.19</v>
      </c>
      <c r="G2676" s="510" t="s">
        <v>1211</v>
      </c>
      <c r="H2676" s="510" t="s">
        <v>421</v>
      </c>
      <c r="I2676" s="510" t="s">
        <v>8928</v>
      </c>
      <c r="J2676" s="511" t="s">
        <v>1066</v>
      </c>
      <c r="K2676" s="511" t="s">
        <v>1188</v>
      </c>
      <c r="L2676" s="511" t="s">
        <v>4137</v>
      </c>
      <c r="M2676" s="511">
        <v>595922886</v>
      </c>
      <c r="N2676" s="506">
        <v>45194</v>
      </c>
      <c r="O2676" s="512">
        <f t="shared" si="124"/>
        <v>9</v>
      </c>
      <c r="P2676" s="512">
        <f t="shared" si="125"/>
        <v>9</v>
      </c>
      <c r="Q2676" s="498" t="str">
        <f t="shared" si="126"/>
        <v>Gastos_com_Pessoal</v>
      </c>
    </row>
    <row r="2677" spans="1:17" ht="25.5" hidden="1" x14ac:dyDescent="0.2">
      <c r="A2677" s="505">
        <v>7522</v>
      </c>
      <c r="B2677" s="506">
        <v>45194</v>
      </c>
      <c r="C2677" s="507">
        <v>45170</v>
      </c>
      <c r="D2677" s="510" t="s">
        <v>176</v>
      </c>
      <c r="E2677" s="455" t="s">
        <v>261</v>
      </c>
      <c r="F2677" s="523">
        <v>346.48</v>
      </c>
      <c r="G2677" s="510" t="s">
        <v>1207</v>
      </c>
      <c r="H2677" s="510" t="s">
        <v>493</v>
      </c>
      <c r="I2677" s="510" t="s">
        <v>8926</v>
      </c>
      <c r="J2677" s="511" t="s">
        <v>6695</v>
      </c>
      <c r="K2677" s="511" t="s">
        <v>1188</v>
      </c>
      <c r="L2677" s="511" t="s">
        <v>4137</v>
      </c>
      <c r="M2677" s="511">
        <v>595922886</v>
      </c>
      <c r="N2677" s="506">
        <v>45194</v>
      </c>
      <c r="O2677" s="512">
        <f t="shared" si="124"/>
        <v>9</v>
      </c>
      <c r="P2677" s="512">
        <f t="shared" si="125"/>
        <v>9</v>
      </c>
      <c r="Q2677" s="498" t="str">
        <f t="shared" si="126"/>
        <v>Gastos_com_Pessoal</v>
      </c>
    </row>
    <row r="2678" spans="1:17" ht="25.5" hidden="1" x14ac:dyDescent="0.2">
      <c r="A2678" s="505">
        <v>7523</v>
      </c>
      <c r="B2678" s="506">
        <v>45194</v>
      </c>
      <c r="C2678" s="507">
        <v>45170</v>
      </c>
      <c r="D2678" s="510" t="s">
        <v>176</v>
      </c>
      <c r="E2678" s="455" t="s">
        <v>280</v>
      </c>
      <c r="F2678" s="523">
        <v>346.48</v>
      </c>
      <c r="G2678" s="510" t="s">
        <v>1209</v>
      </c>
      <c r="H2678" s="510" t="s">
        <v>493</v>
      </c>
      <c r="I2678" s="510" t="s">
        <v>8926</v>
      </c>
      <c r="J2678" s="511" t="s">
        <v>6695</v>
      </c>
      <c r="K2678" s="511" t="s">
        <v>1188</v>
      </c>
      <c r="L2678" s="511" t="s">
        <v>4137</v>
      </c>
      <c r="M2678" s="511">
        <v>595922886</v>
      </c>
      <c r="N2678" s="506">
        <v>45194</v>
      </c>
      <c r="O2678" s="512">
        <f t="shared" si="124"/>
        <v>9</v>
      </c>
      <c r="P2678" s="512">
        <f t="shared" si="125"/>
        <v>9</v>
      </c>
      <c r="Q2678" s="498" t="str">
        <f t="shared" si="126"/>
        <v>Gastos_com_Pessoal</v>
      </c>
    </row>
    <row r="2679" spans="1:17" ht="25.5" hidden="1" x14ac:dyDescent="0.2">
      <c r="A2679" s="505">
        <v>7524</v>
      </c>
      <c r="B2679" s="506">
        <v>45194</v>
      </c>
      <c r="C2679" s="507">
        <v>45170</v>
      </c>
      <c r="D2679" s="510" t="s">
        <v>176</v>
      </c>
      <c r="E2679" s="455" t="s">
        <v>262</v>
      </c>
      <c r="F2679" s="523">
        <v>115.49</v>
      </c>
      <c r="G2679" s="510" t="s">
        <v>1210</v>
      </c>
      <c r="H2679" s="510" t="s">
        <v>493</v>
      </c>
      <c r="I2679" s="510" t="s">
        <v>8926</v>
      </c>
      <c r="J2679" s="511" t="s">
        <v>6695</v>
      </c>
      <c r="K2679" s="511" t="s">
        <v>1188</v>
      </c>
      <c r="L2679" s="511" t="s">
        <v>4137</v>
      </c>
      <c r="M2679" s="511">
        <v>595922886</v>
      </c>
      <c r="N2679" s="506">
        <v>45194</v>
      </c>
      <c r="O2679" s="512">
        <f t="shared" si="124"/>
        <v>9</v>
      </c>
      <c r="P2679" s="512">
        <f t="shared" si="125"/>
        <v>9</v>
      </c>
      <c r="Q2679" s="498" t="str">
        <f t="shared" si="126"/>
        <v>Gastos_com_Pessoal</v>
      </c>
    </row>
    <row r="2680" spans="1:17" ht="36" hidden="1" x14ac:dyDescent="0.2">
      <c r="A2680" s="505">
        <v>7525</v>
      </c>
      <c r="B2680" s="506">
        <v>45194</v>
      </c>
      <c r="C2680" s="507">
        <v>45170</v>
      </c>
      <c r="D2680" s="510" t="s">
        <v>176</v>
      </c>
      <c r="E2680" s="455" t="s">
        <v>169</v>
      </c>
      <c r="F2680" s="523">
        <v>828.63</v>
      </c>
      <c r="G2680" s="510" t="s">
        <v>1211</v>
      </c>
      <c r="H2680" s="510" t="s">
        <v>493</v>
      </c>
      <c r="I2680" s="510" t="s">
        <v>8926</v>
      </c>
      <c r="J2680" s="511" t="s">
        <v>6695</v>
      </c>
      <c r="K2680" s="511" t="s">
        <v>1188</v>
      </c>
      <c r="L2680" s="511" t="s">
        <v>4137</v>
      </c>
      <c r="M2680" s="511">
        <v>595922886</v>
      </c>
      <c r="N2680" s="506">
        <v>45194</v>
      </c>
      <c r="O2680" s="512">
        <f t="shared" si="124"/>
        <v>9</v>
      </c>
      <c r="P2680" s="512">
        <f t="shared" si="125"/>
        <v>9</v>
      </c>
      <c r="Q2680" s="498" t="str">
        <f t="shared" si="126"/>
        <v>Gastos_com_Pessoal</v>
      </c>
    </row>
    <row r="2681" spans="1:17" ht="25.5" hidden="1" x14ac:dyDescent="0.2">
      <c r="A2681" s="505">
        <v>7526</v>
      </c>
      <c r="B2681" s="506">
        <v>45194</v>
      </c>
      <c r="C2681" s="507">
        <v>45170</v>
      </c>
      <c r="D2681" s="510" t="s">
        <v>176</v>
      </c>
      <c r="E2681" s="510" t="s">
        <v>262</v>
      </c>
      <c r="F2681" s="523">
        <v>1170.32</v>
      </c>
      <c r="G2681" s="510" t="s">
        <v>8929</v>
      </c>
      <c r="H2681" s="510" t="s">
        <v>420</v>
      </c>
      <c r="I2681" s="510" t="s">
        <v>2659</v>
      </c>
      <c r="J2681" s="511" t="s">
        <v>1566</v>
      </c>
      <c r="K2681" s="511" t="s">
        <v>1188</v>
      </c>
      <c r="L2681" s="511" t="s">
        <v>4137</v>
      </c>
      <c r="M2681" s="511">
        <v>595922886</v>
      </c>
      <c r="N2681" s="506">
        <v>45194</v>
      </c>
      <c r="O2681" s="512">
        <f t="shared" si="124"/>
        <v>9</v>
      </c>
      <c r="P2681" s="512">
        <f t="shared" si="125"/>
        <v>9</v>
      </c>
      <c r="Q2681" s="498" t="str">
        <f t="shared" si="126"/>
        <v>Gastos_com_Pessoal</v>
      </c>
    </row>
    <row r="2682" spans="1:17" ht="25.5" hidden="1" x14ac:dyDescent="0.2">
      <c r="A2682" s="505">
        <v>7527</v>
      </c>
      <c r="B2682" s="506">
        <v>45194</v>
      </c>
      <c r="C2682" s="507">
        <v>45170</v>
      </c>
      <c r="D2682" s="510" t="s">
        <v>176</v>
      </c>
      <c r="E2682" s="510" t="s">
        <v>280</v>
      </c>
      <c r="F2682" s="523">
        <v>3152.13</v>
      </c>
      <c r="G2682" s="510" t="s">
        <v>8930</v>
      </c>
      <c r="H2682" s="510" t="s">
        <v>420</v>
      </c>
      <c r="I2682" s="510" t="s">
        <v>2659</v>
      </c>
      <c r="J2682" s="511" t="s">
        <v>1566</v>
      </c>
      <c r="K2682" s="511" t="s">
        <v>1188</v>
      </c>
      <c r="L2682" s="511" t="s">
        <v>4137</v>
      </c>
      <c r="M2682" s="511">
        <v>595922886</v>
      </c>
      <c r="N2682" s="506">
        <v>45194</v>
      </c>
      <c r="O2682" s="512">
        <f t="shared" si="124"/>
        <v>9</v>
      </c>
      <c r="P2682" s="512">
        <f t="shared" si="125"/>
        <v>9</v>
      </c>
      <c r="Q2682" s="498" t="str">
        <f t="shared" si="126"/>
        <v>Gastos_com_Pessoal</v>
      </c>
    </row>
    <row r="2683" spans="1:17" ht="25.5" hidden="1" x14ac:dyDescent="0.2">
      <c r="A2683" s="505">
        <v>7528</v>
      </c>
      <c r="B2683" s="506">
        <v>45194</v>
      </c>
      <c r="C2683" s="507">
        <v>45170</v>
      </c>
      <c r="D2683" s="510" t="s">
        <v>176</v>
      </c>
      <c r="E2683" s="510" t="s">
        <v>262</v>
      </c>
      <c r="F2683" s="523">
        <v>614.82000000000005</v>
      </c>
      <c r="G2683" s="510" t="s">
        <v>8931</v>
      </c>
      <c r="H2683" s="510" t="s">
        <v>422</v>
      </c>
      <c r="I2683" s="510" t="s">
        <v>8932</v>
      </c>
      <c r="J2683" s="511" t="s">
        <v>894</v>
      </c>
      <c r="K2683" s="511" t="s">
        <v>1188</v>
      </c>
      <c r="L2683" s="511" t="s">
        <v>4137</v>
      </c>
      <c r="M2683" s="511">
        <v>595922886</v>
      </c>
      <c r="N2683" s="506">
        <v>45194</v>
      </c>
      <c r="O2683" s="512">
        <f t="shared" si="124"/>
        <v>9</v>
      </c>
      <c r="P2683" s="512">
        <f t="shared" si="125"/>
        <v>9</v>
      </c>
      <c r="Q2683" s="498" t="str">
        <f t="shared" si="126"/>
        <v>Gastos_com_Pessoal</v>
      </c>
    </row>
    <row r="2684" spans="1:17" ht="25.5" hidden="1" x14ac:dyDescent="0.2">
      <c r="A2684" s="505">
        <v>7529</v>
      </c>
      <c r="B2684" s="506">
        <v>45194</v>
      </c>
      <c r="C2684" s="507">
        <v>45170</v>
      </c>
      <c r="D2684" s="510" t="s">
        <v>176</v>
      </c>
      <c r="E2684" s="510" t="s">
        <v>280</v>
      </c>
      <c r="F2684" s="523">
        <v>1844.5</v>
      </c>
      <c r="G2684" s="510" t="s">
        <v>8933</v>
      </c>
      <c r="H2684" s="510" t="s">
        <v>422</v>
      </c>
      <c r="I2684" s="510" t="s">
        <v>8932</v>
      </c>
      <c r="J2684" s="511" t="s">
        <v>894</v>
      </c>
      <c r="K2684" s="511" t="s">
        <v>1188</v>
      </c>
      <c r="L2684" s="511" t="s">
        <v>4137</v>
      </c>
      <c r="M2684" s="511">
        <v>595922886</v>
      </c>
      <c r="N2684" s="506">
        <v>45194</v>
      </c>
      <c r="O2684" s="512">
        <f t="shared" si="124"/>
        <v>9</v>
      </c>
      <c r="P2684" s="512">
        <f t="shared" si="125"/>
        <v>9</v>
      </c>
      <c r="Q2684" s="498" t="str">
        <f t="shared" si="126"/>
        <v>Gastos_com_Pessoal</v>
      </c>
    </row>
    <row r="2685" spans="1:17" ht="25.5" hidden="1" x14ac:dyDescent="0.2">
      <c r="A2685" s="505">
        <v>7530</v>
      </c>
      <c r="B2685" s="506">
        <v>45194</v>
      </c>
      <c r="C2685" s="507">
        <v>45170</v>
      </c>
      <c r="D2685" s="510" t="s">
        <v>176</v>
      </c>
      <c r="E2685" s="510" t="s">
        <v>262</v>
      </c>
      <c r="F2685" s="523">
        <v>1111.01</v>
      </c>
      <c r="G2685" s="510" t="s">
        <v>8934</v>
      </c>
      <c r="H2685" s="510" t="s">
        <v>493</v>
      </c>
      <c r="I2685" s="510" t="s">
        <v>8935</v>
      </c>
      <c r="J2685" s="511" t="s">
        <v>698</v>
      </c>
      <c r="K2685" s="511" t="s">
        <v>1188</v>
      </c>
      <c r="L2685" s="511" t="s">
        <v>4137</v>
      </c>
      <c r="M2685" s="511">
        <v>595922886</v>
      </c>
      <c r="N2685" s="506">
        <v>45194</v>
      </c>
      <c r="O2685" s="512">
        <f t="shared" si="124"/>
        <v>9</v>
      </c>
      <c r="P2685" s="512">
        <f t="shared" si="125"/>
        <v>9</v>
      </c>
      <c r="Q2685" s="498" t="str">
        <f t="shared" si="126"/>
        <v>Gastos_com_Pessoal</v>
      </c>
    </row>
    <row r="2686" spans="1:17" ht="25.5" hidden="1" x14ac:dyDescent="0.2">
      <c r="A2686" s="505">
        <v>7531</v>
      </c>
      <c r="B2686" s="506">
        <v>45194</v>
      </c>
      <c r="C2686" s="507">
        <v>45170</v>
      </c>
      <c r="D2686" s="510" t="s">
        <v>176</v>
      </c>
      <c r="E2686" s="510" t="s">
        <v>280</v>
      </c>
      <c r="F2686" s="523">
        <v>3027.37</v>
      </c>
      <c r="G2686" s="510" t="s">
        <v>8936</v>
      </c>
      <c r="H2686" s="510" t="s">
        <v>493</v>
      </c>
      <c r="I2686" s="510" t="s">
        <v>8935</v>
      </c>
      <c r="J2686" s="511" t="s">
        <v>698</v>
      </c>
      <c r="K2686" s="511" t="s">
        <v>1188</v>
      </c>
      <c r="L2686" s="511" t="s">
        <v>4137</v>
      </c>
      <c r="M2686" s="511">
        <v>595922886</v>
      </c>
      <c r="N2686" s="506">
        <v>45194</v>
      </c>
      <c r="O2686" s="512">
        <f t="shared" si="124"/>
        <v>9</v>
      </c>
      <c r="P2686" s="512">
        <f t="shared" si="125"/>
        <v>9</v>
      </c>
      <c r="Q2686" s="498" t="str">
        <f t="shared" si="126"/>
        <v>Gastos_com_Pessoal</v>
      </c>
    </row>
    <row r="2687" spans="1:17" ht="24" hidden="1" x14ac:dyDescent="0.2">
      <c r="A2687" s="505">
        <v>7532</v>
      </c>
      <c r="B2687" s="506">
        <v>45194</v>
      </c>
      <c r="C2687" s="507">
        <v>45170</v>
      </c>
      <c r="D2687" s="508" t="s">
        <v>264</v>
      </c>
      <c r="E2687" s="510" t="s">
        <v>293</v>
      </c>
      <c r="F2687" s="523">
        <v>75</v>
      </c>
      <c r="G2687" s="510" t="s">
        <v>4735</v>
      </c>
      <c r="H2687" s="510" t="s">
        <v>416</v>
      </c>
      <c r="I2687" s="510" t="s">
        <v>1294</v>
      </c>
      <c r="J2687" s="511" t="s">
        <v>1295</v>
      </c>
      <c r="K2687" s="511" t="s">
        <v>1188</v>
      </c>
      <c r="L2687" s="511" t="s">
        <v>4137</v>
      </c>
      <c r="M2687" s="511">
        <v>595922886</v>
      </c>
      <c r="N2687" s="506">
        <v>45194</v>
      </c>
      <c r="O2687" s="512">
        <f t="shared" si="124"/>
        <v>9</v>
      </c>
      <c r="P2687" s="512">
        <f t="shared" si="125"/>
        <v>9</v>
      </c>
      <c r="Q2687" s="498" t="str">
        <f t="shared" si="126"/>
        <v>Gastos_Gerais</v>
      </c>
    </row>
    <row r="2688" spans="1:17" ht="24" hidden="1" x14ac:dyDescent="0.2">
      <c r="A2688" s="505">
        <v>7533</v>
      </c>
      <c r="B2688" s="506">
        <v>45194</v>
      </c>
      <c r="C2688" s="507">
        <v>45170</v>
      </c>
      <c r="D2688" s="508" t="s">
        <v>264</v>
      </c>
      <c r="E2688" s="510" t="s">
        <v>293</v>
      </c>
      <c r="F2688" s="523">
        <v>150</v>
      </c>
      <c r="G2688" s="510" t="s">
        <v>8937</v>
      </c>
      <c r="H2688" s="510" t="s">
        <v>414</v>
      </c>
      <c r="I2688" s="510" t="s">
        <v>2627</v>
      </c>
      <c r="J2688" s="511" t="s">
        <v>1073</v>
      </c>
      <c r="K2688" s="511" t="s">
        <v>1188</v>
      </c>
      <c r="L2688" s="511" t="s">
        <v>4137</v>
      </c>
      <c r="M2688" s="511">
        <v>595922886</v>
      </c>
      <c r="N2688" s="506">
        <v>45194</v>
      </c>
      <c r="O2688" s="512">
        <f t="shared" si="124"/>
        <v>9</v>
      </c>
      <c r="P2688" s="512">
        <f t="shared" si="125"/>
        <v>9</v>
      </c>
      <c r="Q2688" s="498" t="str">
        <f t="shared" si="126"/>
        <v>Gastos_Gerais</v>
      </c>
    </row>
    <row r="2689" spans="1:17" ht="24" hidden="1" x14ac:dyDescent="0.2">
      <c r="A2689" s="505">
        <v>7534</v>
      </c>
      <c r="B2689" s="506">
        <v>45194</v>
      </c>
      <c r="C2689" s="507">
        <v>45170</v>
      </c>
      <c r="D2689" s="508" t="s">
        <v>264</v>
      </c>
      <c r="E2689" s="510" t="s">
        <v>293</v>
      </c>
      <c r="F2689" s="523">
        <v>150</v>
      </c>
      <c r="G2689" s="510" t="s">
        <v>8938</v>
      </c>
      <c r="H2689" s="510" t="s">
        <v>414</v>
      </c>
      <c r="I2689" s="510" t="s">
        <v>8939</v>
      </c>
      <c r="J2689" s="511" t="s">
        <v>8940</v>
      </c>
      <c r="K2689" s="511" t="s">
        <v>1188</v>
      </c>
      <c r="L2689" s="511" t="s">
        <v>4137</v>
      </c>
      <c r="M2689" s="511">
        <v>595922886</v>
      </c>
      <c r="N2689" s="506">
        <v>45194</v>
      </c>
      <c r="O2689" s="512">
        <f t="shared" si="124"/>
        <v>9</v>
      </c>
      <c r="P2689" s="512">
        <f t="shared" si="125"/>
        <v>9</v>
      </c>
      <c r="Q2689" s="498" t="str">
        <f t="shared" si="126"/>
        <v>Gastos_Gerais</v>
      </c>
    </row>
    <row r="2690" spans="1:17" ht="24" hidden="1" x14ac:dyDescent="0.2">
      <c r="A2690" s="505">
        <v>7535</v>
      </c>
      <c r="B2690" s="506">
        <v>45194</v>
      </c>
      <c r="C2690" s="507">
        <v>45170</v>
      </c>
      <c r="D2690" s="508" t="s">
        <v>264</v>
      </c>
      <c r="E2690" s="510" t="s">
        <v>293</v>
      </c>
      <c r="F2690" s="523">
        <v>150</v>
      </c>
      <c r="G2690" s="510" t="s">
        <v>8941</v>
      </c>
      <c r="H2690" s="510" t="s">
        <v>421</v>
      </c>
      <c r="I2690" s="455" t="s">
        <v>2665</v>
      </c>
      <c r="J2690" s="511" t="s">
        <v>673</v>
      </c>
      <c r="K2690" s="511" t="s">
        <v>1188</v>
      </c>
      <c r="L2690" s="511" t="s">
        <v>4137</v>
      </c>
      <c r="M2690" s="511">
        <v>595922886</v>
      </c>
      <c r="N2690" s="506">
        <v>45194</v>
      </c>
      <c r="O2690" s="512">
        <f t="shared" si="124"/>
        <v>9</v>
      </c>
      <c r="P2690" s="512">
        <f t="shared" si="125"/>
        <v>9</v>
      </c>
      <c r="Q2690" s="498" t="str">
        <f t="shared" si="126"/>
        <v>Gastos_Gerais</v>
      </c>
    </row>
    <row r="2691" spans="1:17" ht="24" hidden="1" x14ac:dyDescent="0.2">
      <c r="A2691" s="505">
        <v>7536</v>
      </c>
      <c r="B2691" s="506">
        <v>45194</v>
      </c>
      <c r="C2691" s="507">
        <v>45170</v>
      </c>
      <c r="D2691" s="508" t="s">
        <v>264</v>
      </c>
      <c r="E2691" s="510" t="s">
        <v>293</v>
      </c>
      <c r="F2691" s="523">
        <v>150</v>
      </c>
      <c r="G2691" s="510" t="s">
        <v>8942</v>
      </c>
      <c r="H2691" s="510" t="s">
        <v>421</v>
      </c>
      <c r="I2691" s="510" t="s">
        <v>2667</v>
      </c>
      <c r="J2691" s="511" t="s">
        <v>2668</v>
      </c>
      <c r="K2691" s="511" t="s">
        <v>1188</v>
      </c>
      <c r="L2691" s="511" t="s">
        <v>4137</v>
      </c>
      <c r="M2691" s="511">
        <v>595922886</v>
      </c>
      <c r="N2691" s="506">
        <v>45194</v>
      </c>
      <c r="O2691" s="512">
        <f t="shared" si="124"/>
        <v>9</v>
      </c>
      <c r="P2691" s="512">
        <f t="shared" si="125"/>
        <v>9</v>
      </c>
      <c r="Q2691" s="498" t="str">
        <f t="shared" si="126"/>
        <v>Gastos_Gerais</v>
      </c>
    </row>
    <row r="2692" spans="1:17" ht="24" hidden="1" x14ac:dyDescent="0.2">
      <c r="A2692" s="505">
        <v>7537</v>
      </c>
      <c r="B2692" s="506">
        <v>45194</v>
      </c>
      <c r="C2692" s="507">
        <v>45170</v>
      </c>
      <c r="D2692" s="508" t="s">
        <v>264</v>
      </c>
      <c r="E2692" s="510" t="s">
        <v>293</v>
      </c>
      <c r="F2692" s="523">
        <v>150</v>
      </c>
      <c r="G2692" s="510" t="s">
        <v>8943</v>
      </c>
      <c r="H2692" s="510" t="s">
        <v>421</v>
      </c>
      <c r="I2692" s="510" t="s">
        <v>8698</v>
      </c>
      <c r="J2692" s="511" t="s">
        <v>4097</v>
      </c>
      <c r="K2692" s="511" t="s">
        <v>1188</v>
      </c>
      <c r="L2692" s="511" t="s">
        <v>4137</v>
      </c>
      <c r="M2692" s="511">
        <v>595922886</v>
      </c>
      <c r="N2692" s="506">
        <v>45194</v>
      </c>
      <c r="O2692" s="512">
        <f t="shared" si="124"/>
        <v>9</v>
      </c>
      <c r="P2692" s="512">
        <f t="shared" si="125"/>
        <v>9</v>
      </c>
      <c r="Q2692" s="498" t="str">
        <f t="shared" si="126"/>
        <v>Gastos_Gerais</v>
      </c>
    </row>
    <row r="2693" spans="1:17" ht="36" hidden="1" x14ac:dyDescent="0.2">
      <c r="A2693" s="505">
        <v>7538</v>
      </c>
      <c r="B2693" s="506">
        <v>45194</v>
      </c>
      <c r="C2693" s="507">
        <v>45170</v>
      </c>
      <c r="D2693" s="508" t="s">
        <v>264</v>
      </c>
      <c r="E2693" s="510" t="s">
        <v>182</v>
      </c>
      <c r="F2693" s="523">
        <v>1900</v>
      </c>
      <c r="G2693" s="510" t="s">
        <v>8944</v>
      </c>
      <c r="H2693" s="510" t="s">
        <v>419</v>
      </c>
      <c r="I2693" s="510" t="s">
        <v>8945</v>
      </c>
      <c r="J2693" s="511" t="s">
        <v>8946</v>
      </c>
      <c r="K2693" s="511" t="s">
        <v>1157</v>
      </c>
      <c r="L2693" s="511" t="s">
        <v>32</v>
      </c>
      <c r="M2693" s="511">
        <v>8</v>
      </c>
      <c r="N2693" s="506">
        <v>45182</v>
      </c>
      <c r="O2693" s="512">
        <f t="shared" ref="O2693:O2734" si="127">IF(B2693=0,0,IF(YEAR(B2693)=$P$1,MONTH(B2693)-$O$1+1,(YEAR(B2693)-$P$1)*12-$O$1+1+MONTH(B2693)))</f>
        <v>9</v>
      </c>
      <c r="P2693" s="512">
        <f t="shared" ref="P2693:P2734" si="128">IF(C2693=0,0,IF(YEAR(C2693)=$P$1,MONTH(C2693)-$O$1+1,(YEAR(C2693)-$P$1)*12-$O$1+1+MONTH(C2693)))</f>
        <v>9</v>
      </c>
      <c r="Q2693" s="498" t="str">
        <f t="shared" ref="Q2693:Q2734" si="129">SUBSTITUTE(D2693," ","_")</f>
        <v>Gastos_Gerais</v>
      </c>
    </row>
    <row r="2694" spans="1:17" hidden="1" x14ac:dyDescent="0.2">
      <c r="A2694" s="505">
        <v>7539</v>
      </c>
      <c r="B2694" s="506">
        <v>45194</v>
      </c>
      <c r="C2694" s="507">
        <v>45170</v>
      </c>
      <c r="D2694" s="508" t="s">
        <v>264</v>
      </c>
      <c r="E2694" s="510" t="s">
        <v>60</v>
      </c>
      <c r="F2694" s="523">
        <v>25773.7</v>
      </c>
      <c r="G2694" s="510" t="s">
        <v>8947</v>
      </c>
      <c r="H2694" s="510" t="s">
        <v>421</v>
      </c>
      <c r="I2694" s="510" t="s">
        <v>1316</v>
      </c>
      <c r="J2694" s="511" t="s">
        <v>1552</v>
      </c>
      <c r="K2694" s="511" t="s">
        <v>1157</v>
      </c>
      <c r="L2694" s="511" t="s">
        <v>32</v>
      </c>
      <c r="M2694" s="511">
        <v>303</v>
      </c>
      <c r="N2694" s="506">
        <v>45189</v>
      </c>
      <c r="O2694" s="512">
        <f t="shared" si="127"/>
        <v>9</v>
      </c>
      <c r="P2694" s="512">
        <f t="shared" si="128"/>
        <v>9</v>
      </c>
      <c r="Q2694" s="498" t="str">
        <f t="shared" si="129"/>
        <v>Gastos_Gerais</v>
      </c>
    </row>
    <row r="2695" spans="1:17" hidden="1" x14ac:dyDescent="0.2">
      <c r="A2695" s="505">
        <v>7540</v>
      </c>
      <c r="B2695" s="506">
        <v>45194</v>
      </c>
      <c r="C2695" s="507">
        <v>45170</v>
      </c>
      <c r="D2695" s="508" t="s">
        <v>264</v>
      </c>
      <c r="E2695" s="510" t="s">
        <v>60</v>
      </c>
      <c r="F2695" s="523">
        <v>18264.669999999998</v>
      </c>
      <c r="G2695" s="510" t="s">
        <v>8948</v>
      </c>
      <c r="H2695" s="510" t="s">
        <v>422</v>
      </c>
      <c r="I2695" s="510" t="s">
        <v>1316</v>
      </c>
      <c r="J2695" s="511" t="s">
        <v>1552</v>
      </c>
      <c r="K2695" s="511" t="s">
        <v>1157</v>
      </c>
      <c r="L2695" s="511" t="s">
        <v>32</v>
      </c>
      <c r="M2695" s="511">
        <v>302</v>
      </c>
      <c r="N2695" s="506">
        <v>45189</v>
      </c>
      <c r="O2695" s="512">
        <f t="shared" si="127"/>
        <v>9</v>
      </c>
      <c r="P2695" s="512">
        <f t="shared" si="128"/>
        <v>9</v>
      </c>
      <c r="Q2695" s="498" t="str">
        <f t="shared" si="129"/>
        <v>Gastos_Gerais</v>
      </c>
    </row>
    <row r="2696" spans="1:17" hidden="1" x14ac:dyDescent="0.2">
      <c r="A2696" s="505">
        <v>7541</v>
      </c>
      <c r="B2696" s="506">
        <v>45194</v>
      </c>
      <c r="C2696" s="507">
        <v>45170</v>
      </c>
      <c r="D2696" s="508" t="s">
        <v>264</v>
      </c>
      <c r="E2696" s="510" t="s">
        <v>404</v>
      </c>
      <c r="F2696" s="523">
        <v>1200</v>
      </c>
      <c r="G2696" s="510" t="s">
        <v>8949</v>
      </c>
      <c r="H2696" s="510" t="s">
        <v>419</v>
      </c>
      <c r="I2696" s="510" t="s">
        <v>8950</v>
      </c>
      <c r="J2696" s="511" t="s">
        <v>8951</v>
      </c>
      <c r="K2696" s="511" t="s">
        <v>1157</v>
      </c>
      <c r="L2696" s="511" t="s">
        <v>32</v>
      </c>
      <c r="M2696" s="511">
        <v>824</v>
      </c>
      <c r="N2696" s="506">
        <v>45189</v>
      </c>
      <c r="O2696" s="512">
        <f t="shared" si="127"/>
        <v>9</v>
      </c>
      <c r="P2696" s="512">
        <f t="shared" si="128"/>
        <v>9</v>
      </c>
      <c r="Q2696" s="498" t="str">
        <f t="shared" si="129"/>
        <v>Gastos_Gerais</v>
      </c>
    </row>
    <row r="2697" spans="1:17" ht="24" hidden="1" x14ac:dyDescent="0.2">
      <c r="A2697" s="505">
        <v>7542</v>
      </c>
      <c r="B2697" s="506">
        <v>45194</v>
      </c>
      <c r="C2697" s="507">
        <v>45170</v>
      </c>
      <c r="D2697" s="508" t="s">
        <v>264</v>
      </c>
      <c r="E2697" s="510" t="s">
        <v>404</v>
      </c>
      <c r="F2697" s="523">
        <v>1687.2</v>
      </c>
      <c r="G2697" s="510" t="s">
        <v>8952</v>
      </c>
      <c r="H2697" s="510" t="s">
        <v>419</v>
      </c>
      <c r="I2697" s="510" t="s">
        <v>8950</v>
      </c>
      <c r="J2697" s="511" t="s">
        <v>8951</v>
      </c>
      <c r="K2697" s="511" t="s">
        <v>1157</v>
      </c>
      <c r="L2697" s="511" t="s">
        <v>32</v>
      </c>
      <c r="M2697" s="511">
        <v>2492</v>
      </c>
      <c r="N2697" s="506">
        <v>45189</v>
      </c>
      <c r="O2697" s="512">
        <f t="shared" si="127"/>
        <v>9</v>
      </c>
      <c r="P2697" s="512">
        <f t="shared" si="128"/>
        <v>9</v>
      </c>
      <c r="Q2697" s="498" t="str">
        <f t="shared" si="129"/>
        <v>Gastos_Gerais</v>
      </c>
    </row>
    <row r="2698" spans="1:17" ht="24" hidden="1" x14ac:dyDescent="0.2">
      <c r="A2698" s="505">
        <v>7543</v>
      </c>
      <c r="B2698" s="506">
        <v>45195</v>
      </c>
      <c r="C2698" s="507">
        <v>45170</v>
      </c>
      <c r="D2698" s="508" t="s">
        <v>264</v>
      </c>
      <c r="E2698" s="510" t="s">
        <v>404</v>
      </c>
      <c r="F2698" s="523">
        <v>12751.87</v>
      </c>
      <c r="G2698" s="510" t="s">
        <v>8953</v>
      </c>
      <c r="H2698" s="510" t="s">
        <v>302</v>
      </c>
      <c r="I2698" s="510" t="s">
        <v>8954</v>
      </c>
      <c r="J2698" s="511" t="s">
        <v>8955</v>
      </c>
      <c r="K2698" s="511" t="s">
        <v>1157</v>
      </c>
      <c r="L2698" s="511" t="s">
        <v>32</v>
      </c>
      <c r="M2698" s="511">
        <v>7611</v>
      </c>
      <c r="N2698" s="506">
        <v>45191</v>
      </c>
      <c r="O2698" s="512">
        <f t="shared" si="127"/>
        <v>9</v>
      </c>
      <c r="P2698" s="512">
        <f t="shared" si="128"/>
        <v>9</v>
      </c>
      <c r="Q2698" s="498" t="str">
        <f t="shared" si="129"/>
        <v>Gastos_Gerais</v>
      </c>
    </row>
    <row r="2699" spans="1:17" hidden="1" x14ac:dyDescent="0.2">
      <c r="A2699" s="505">
        <v>7544</v>
      </c>
      <c r="B2699" s="506">
        <v>45195</v>
      </c>
      <c r="C2699" s="507">
        <v>45139</v>
      </c>
      <c r="D2699" s="508" t="s">
        <v>264</v>
      </c>
      <c r="E2699" s="510" t="s">
        <v>83</v>
      </c>
      <c r="F2699" s="523">
        <v>12384.04</v>
      </c>
      <c r="G2699" s="510" t="s">
        <v>1160</v>
      </c>
      <c r="H2699" s="510" t="s">
        <v>1032</v>
      </c>
      <c r="I2699" s="510" t="s">
        <v>7516</v>
      </c>
      <c r="J2699" s="511" t="s">
        <v>1162</v>
      </c>
      <c r="K2699" s="511" t="s">
        <v>1157</v>
      </c>
      <c r="L2699" s="511" t="s">
        <v>32</v>
      </c>
      <c r="M2699" s="511">
        <v>67622825</v>
      </c>
      <c r="N2699" s="506">
        <v>45195</v>
      </c>
      <c r="O2699" s="512">
        <f t="shared" si="127"/>
        <v>9</v>
      </c>
      <c r="P2699" s="512">
        <f t="shared" si="128"/>
        <v>8</v>
      </c>
      <c r="Q2699" s="498" t="str">
        <f t="shared" si="129"/>
        <v>Gastos_Gerais</v>
      </c>
    </row>
    <row r="2700" spans="1:17" ht="36" hidden="1" x14ac:dyDescent="0.2">
      <c r="A2700" s="505">
        <v>7545</v>
      </c>
      <c r="B2700" s="506">
        <v>45195</v>
      </c>
      <c r="C2700" s="507">
        <v>45200</v>
      </c>
      <c r="D2700" s="510" t="s">
        <v>176</v>
      </c>
      <c r="E2700" s="510" t="s">
        <v>158</v>
      </c>
      <c r="F2700" s="523">
        <v>901</v>
      </c>
      <c r="G2700" s="510" t="s">
        <v>8956</v>
      </c>
      <c r="H2700" s="510" t="s">
        <v>417</v>
      </c>
      <c r="I2700" s="510" t="s">
        <v>5568</v>
      </c>
      <c r="J2700" s="511" t="s">
        <v>1323</v>
      </c>
      <c r="K2700" s="511" t="s">
        <v>1188</v>
      </c>
      <c r="L2700" s="511" t="s">
        <v>32</v>
      </c>
      <c r="M2700" s="511">
        <v>209841</v>
      </c>
      <c r="N2700" s="506">
        <v>45196</v>
      </c>
      <c r="O2700" s="512">
        <f t="shared" si="127"/>
        <v>9</v>
      </c>
      <c r="P2700" s="512">
        <f t="shared" si="128"/>
        <v>10</v>
      </c>
      <c r="Q2700" s="498" t="str">
        <f t="shared" si="129"/>
        <v>Gastos_com_Pessoal</v>
      </c>
    </row>
    <row r="2701" spans="1:17" ht="36" hidden="1" x14ac:dyDescent="0.2">
      <c r="A2701" s="505">
        <v>7546</v>
      </c>
      <c r="B2701" s="506">
        <v>45195</v>
      </c>
      <c r="C2701" s="507">
        <v>45200</v>
      </c>
      <c r="D2701" s="510" t="s">
        <v>176</v>
      </c>
      <c r="E2701" s="510" t="s">
        <v>158</v>
      </c>
      <c r="F2701" s="523">
        <v>1083</v>
      </c>
      <c r="G2701" s="510" t="s">
        <v>8957</v>
      </c>
      <c r="H2701" s="510" t="s">
        <v>420</v>
      </c>
      <c r="I2701" s="510" t="s">
        <v>7379</v>
      </c>
      <c r="J2701" s="511" t="s">
        <v>1974</v>
      </c>
      <c r="K2701" s="511" t="s">
        <v>1188</v>
      </c>
      <c r="L2701" s="511" t="s">
        <v>32</v>
      </c>
      <c r="M2701" s="511">
        <v>202312961</v>
      </c>
      <c r="N2701" s="506">
        <v>45197</v>
      </c>
      <c r="O2701" s="512">
        <f t="shared" si="127"/>
        <v>9</v>
      </c>
      <c r="P2701" s="512">
        <f t="shared" si="128"/>
        <v>10</v>
      </c>
      <c r="Q2701" s="498" t="str">
        <f t="shared" si="129"/>
        <v>Gastos_com_Pessoal</v>
      </c>
    </row>
    <row r="2702" spans="1:17" ht="24" hidden="1" x14ac:dyDescent="0.2">
      <c r="A2702" s="505">
        <v>7547</v>
      </c>
      <c r="B2702" s="506">
        <v>45195</v>
      </c>
      <c r="C2702" s="507">
        <v>45170</v>
      </c>
      <c r="D2702" s="508" t="s">
        <v>264</v>
      </c>
      <c r="E2702" s="510" t="s">
        <v>96</v>
      </c>
      <c r="F2702" s="523">
        <v>26.04</v>
      </c>
      <c r="G2702" s="510" t="s">
        <v>8958</v>
      </c>
      <c r="H2702" s="510" t="s">
        <v>416</v>
      </c>
      <c r="I2702" s="510" t="s">
        <v>8959</v>
      </c>
      <c r="J2702" s="511" t="s">
        <v>3285</v>
      </c>
      <c r="K2702" s="511" t="s">
        <v>1188</v>
      </c>
      <c r="L2702" s="511" t="s">
        <v>32</v>
      </c>
      <c r="M2702" s="511">
        <v>6623</v>
      </c>
      <c r="N2702" s="506" t="s">
        <v>8960</v>
      </c>
      <c r="O2702" s="512">
        <f t="shared" si="127"/>
        <v>9</v>
      </c>
      <c r="P2702" s="512">
        <f t="shared" si="128"/>
        <v>9</v>
      </c>
      <c r="Q2702" s="498" t="str">
        <f t="shared" si="129"/>
        <v>Gastos_Gerais</v>
      </c>
    </row>
    <row r="2703" spans="1:17" ht="24" hidden="1" x14ac:dyDescent="0.2">
      <c r="A2703" s="505">
        <v>7548</v>
      </c>
      <c r="B2703" s="506">
        <v>45195</v>
      </c>
      <c r="C2703" s="507">
        <v>45170</v>
      </c>
      <c r="D2703" s="508" t="s">
        <v>264</v>
      </c>
      <c r="E2703" s="510" t="s">
        <v>96</v>
      </c>
      <c r="F2703" s="523">
        <v>115.5</v>
      </c>
      <c r="G2703" s="510" t="s">
        <v>8961</v>
      </c>
      <c r="H2703" s="510" t="s">
        <v>418</v>
      </c>
      <c r="I2703" s="510" t="s">
        <v>1619</v>
      </c>
      <c r="J2703" s="511" t="s">
        <v>8962</v>
      </c>
      <c r="K2703" s="511" t="s">
        <v>1188</v>
      </c>
      <c r="L2703" s="511" t="s">
        <v>32</v>
      </c>
      <c r="M2703" s="511">
        <v>1394</v>
      </c>
      <c r="N2703" s="506">
        <v>45195</v>
      </c>
      <c r="O2703" s="512">
        <f t="shared" si="127"/>
        <v>9</v>
      </c>
      <c r="P2703" s="512">
        <f t="shared" si="128"/>
        <v>9</v>
      </c>
      <c r="Q2703" s="498" t="str">
        <f t="shared" si="129"/>
        <v>Gastos_Gerais</v>
      </c>
    </row>
    <row r="2704" spans="1:17" ht="25.5" hidden="1" x14ac:dyDescent="0.2">
      <c r="A2704" s="505">
        <v>7549</v>
      </c>
      <c r="B2704" s="506">
        <v>45195</v>
      </c>
      <c r="C2704" s="507">
        <v>45200</v>
      </c>
      <c r="D2704" s="510" t="s">
        <v>176</v>
      </c>
      <c r="E2704" s="510" t="s">
        <v>158</v>
      </c>
      <c r="F2704" s="523">
        <v>378</v>
      </c>
      <c r="G2704" s="510" t="s">
        <v>8963</v>
      </c>
      <c r="H2704" s="510" t="s">
        <v>418</v>
      </c>
      <c r="I2704" s="510" t="s">
        <v>8964</v>
      </c>
      <c r="J2704" s="511" t="s">
        <v>1986</v>
      </c>
      <c r="K2704" s="511" t="s">
        <v>1188</v>
      </c>
      <c r="L2704" s="511" t="s">
        <v>32</v>
      </c>
      <c r="M2704" s="511">
        <v>69571</v>
      </c>
      <c r="N2704" s="506">
        <v>45197</v>
      </c>
      <c r="O2704" s="512">
        <f t="shared" si="127"/>
        <v>9</v>
      </c>
      <c r="P2704" s="512">
        <f t="shared" si="128"/>
        <v>10</v>
      </c>
      <c r="Q2704" s="498" t="str">
        <f t="shared" si="129"/>
        <v>Gastos_com_Pessoal</v>
      </c>
    </row>
    <row r="2705" spans="1:17" ht="24" hidden="1" x14ac:dyDescent="0.2">
      <c r="A2705" s="505">
        <v>7550</v>
      </c>
      <c r="B2705" s="506">
        <v>45195</v>
      </c>
      <c r="C2705" s="507">
        <v>45170</v>
      </c>
      <c r="D2705" s="508" t="s">
        <v>264</v>
      </c>
      <c r="E2705" s="510" t="s">
        <v>402</v>
      </c>
      <c r="F2705" s="523">
        <v>77.900000000000006</v>
      </c>
      <c r="G2705" s="510" t="s">
        <v>1487</v>
      </c>
      <c r="H2705" s="510" t="s">
        <v>419</v>
      </c>
      <c r="I2705" s="510" t="s">
        <v>7334</v>
      </c>
      <c r="J2705" s="511" t="s">
        <v>7335</v>
      </c>
      <c r="K2705" s="511" t="s">
        <v>1188</v>
      </c>
      <c r="L2705" s="511" t="s">
        <v>32</v>
      </c>
      <c r="M2705" s="511">
        <v>10</v>
      </c>
      <c r="N2705" s="506">
        <v>45194</v>
      </c>
      <c r="O2705" s="512">
        <f t="shared" si="127"/>
        <v>9</v>
      </c>
      <c r="P2705" s="512">
        <f t="shared" si="128"/>
        <v>9</v>
      </c>
      <c r="Q2705" s="498" t="str">
        <f t="shared" si="129"/>
        <v>Gastos_Gerais</v>
      </c>
    </row>
    <row r="2706" spans="1:17" ht="24" hidden="1" x14ac:dyDescent="0.2">
      <c r="A2706" s="505">
        <v>7551</v>
      </c>
      <c r="B2706" s="506">
        <v>45195</v>
      </c>
      <c r="C2706" s="507">
        <v>45170</v>
      </c>
      <c r="D2706" s="508" t="s">
        <v>264</v>
      </c>
      <c r="E2706" s="510" t="s">
        <v>96</v>
      </c>
      <c r="F2706" s="523">
        <v>188.75</v>
      </c>
      <c r="G2706" s="510" t="s">
        <v>8965</v>
      </c>
      <c r="H2706" s="510" t="s">
        <v>421</v>
      </c>
      <c r="I2706" s="510" t="s">
        <v>8966</v>
      </c>
      <c r="J2706" s="511" t="s">
        <v>8967</v>
      </c>
      <c r="K2706" s="511" t="s">
        <v>1188</v>
      </c>
      <c r="L2706" s="511" t="s">
        <v>32</v>
      </c>
      <c r="M2706" s="511">
        <v>1205</v>
      </c>
      <c r="N2706" s="506">
        <v>45195</v>
      </c>
      <c r="O2706" s="512">
        <f t="shared" si="127"/>
        <v>9</v>
      </c>
      <c r="P2706" s="512">
        <f t="shared" si="128"/>
        <v>9</v>
      </c>
      <c r="Q2706" s="498" t="str">
        <f t="shared" si="129"/>
        <v>Gastos_Gerais</v>
      </c>
    </row>
    <row r="2707" spans="1:17" ht="24" hidden="1" x14ac:dyDescent="0.2">
      <c r="A2707" s="505">
        <v>7552</v>
      </c>
      <c r="B2707" s="506">
        <v>45195</v>
      </c>
      <c r="C2707" s="507">
        <v>45170</v>
      </c>
      <c r="D2707" s="508" t="s">
        <v>264</v>
      </c>
      <c r="E2707" s="510" t="s">
        <v>388</v>
      </c>
      <c r="F2707" s="523">
        <v>400</v>
      </c>
      <c r="G2707" s="510" t="s">
        <v>8968</v>
      </c>
      <c r="H2707" s="510" t="s">
        <v>422</v>
      </c>
      <c r="I2707" s="510" t="s">
        <v>4943</v>
      </c>
      <c r="J2707" s="511" t="s">
        <v>4944</v>
      </c>
      <c r="K2707" s="511" t="s">
        <v>1188</v>
      </c>
      <c r="L2707" s="511" t="s">
        <v>32</v>
      </c>
      <c r="M2707" s="511">
        <v>2</v>
      </c>
      <c r="N2707" s="506">
        <v>45180</v>
      </c>
      <c r="O2707" s="512">
        <f t="shared" si="127"/>
        <v>9</v>
      </c>
      <c r="P2707" s="512">
        <f t="shared" si="128"/>
        <v>9</v>
      </c>
      <c r="Q2707" s="498" t="str">
        <f t="shared" si="129"/>
        <v>Gastos_Gerais</v>
      </c>
    </row>
    <row r="2708" spans="1:17" ht="25.5" hidden="1" x14ac:dyDescent="0.2">
      <c r="A2708" s="505">
        <v>7553</v>
      </c>
      <c r="B2708" s="506">
        <v>45195</v>
      </c>
      <c r="C2708" s="507">
        <v>45200</v>
      </c>
      <c r="D2708" s="510" t="s">
        <v>176</v>
      </c>
      <c r="E2708" s="510" t="s">
        <v>158</v>
      </c>
      <c r="F2708" s="523">
        <v>889.2</v>
      </c>
      <c r="G2708" s="461" t="s">
        <v>9143</v>
      </c>
      <c r="H2708" s="461" t="s">
        <v>416</v>
      </c>
      <c r="I2708" s="510" t="s">
        <v>2003</v>
      </c>
      <c r="J2708" s="511" t="s">
        <v>2004</v>
      </c>
      <c r="K2708" s="511" t="s">
        <v>1188</v>
      </c>
      <c r="L2708" s="511" t="s">
        <v>1393</v>
      </c>
      <c r="M2708" s="511">
        <v>115744</v>
      </c>
      <c r="N2708" s="506">
        <v>45195</v>
      </c>
      <c r="O2708" s="512">
        <f t="shared" si="127"/>
        <v>9</v>
      </c>
      <c r="P2708" s="512">
        <f t="shared" si="128"/>
        <v>10</v>
      </c>
      <c r="Q2708" s="498" t="str">
        <f t="shared" si="129"/>
        <v>Gastos_com_Pessoal</v>
      </c>
    </row>
    <row r="2709" spans="1:17" ht="24" hidden="1" x14ac:dyDescent="0.2">
      <c r="A2709" s="505">
        <v>7554</v>
      </c>
      <c r="B2709" s="506">
        <v>45195</v>
      </c>
      <c r="C2709" s="507">
        <v>45170</v>
      </c>
      <c r="D2709" s="508" t="s">
        <v>264</v>
      </c>
      <c r="E2709" s="510" t="s">
        <v>96</v>
      </c>
      <c r="F2709" s="523">
        <v>1248.52</v>
      </c>
      <c r="G2709" s="510" t="s">
        <v>8969</v>
      </c>
      <c r="H2709" s="510" t="s">
        <v>422</v>
      </c>
      <c r="I2709" s="510" t="s">
        <v>5747</v>
      </c>
      <c r="J2709" s="511" t="s">
        <v>5748</v>
      </c>
      <c r="K2709" s="511" t="s">
        <v>1188</v>
      </c>
      <c r="L2709" s="511" t="s">
        <v>32</v>
      </c>
      <c r="M2709" s="511">
        <v>245894</v>
      </c>
      <c r="N2709" s="506">
        <v>45189</v>
      </c>
      <c r="O2709" s="512">
        <f t="shared" si="127"/>
        <v>9</v>
      </c>
      <c r="P2709" s="512">
        <f t="shared" si="128"/>
        <v>9</v>
      </c>
      <c r="Q2709" s="498" t="str">
        <f t="shared" si="129"/>
        <v>Gastos_Gerais</v>
      </c>
    </row>
    <row r="2710" spans="1:17" ht="24" hidden="1" x14ac:dyDescent="0.2">
      <c r="A2710" s="505">
        <v>7555</v>
      </c>
      <c r="B2710" s="506">
        <v>45195</v>
      </c>
      <c r="C2710" s="507">
        <v>45170</v>
      </c>
      <c r="D2710" s="508" t="s">
        <v>264</v>
      </c>
      <c r="E2710" s="510" t="s">
        <v>402</v>
      </c>
      <c r="F2710" s="523">
        <v>140</v>
      </c>
      <c r="G2710" s="510" t="s">
        <v>8970</v>
      </c>
      <c r="H2710" s="510" t="s">
        <v>416</v>
      </c>
      <c r="I2710" s="510" t="s">
        <v>7647</v>
      </c>
      <c r="J2710" s="511" t="s">
        <v>7648</v>
      </c>
      <c r="K2710" s="511" t="s">
        <v>1188</v>
      </c>
      <c r="L2710" s="511" t="s">
        <v>32</v>
      </c>
      <c r="M2710" s="511">
        <v>6065</v>
      </c>
      <c r="N2710" s="506">
        <v>45194</v>
      </c>
      <c r="O2710" s="512">
        <f t="shared" si="127"/>
        <v>9</v>
      </c>
      <c r="P2710" s="512">
        <f t="shared" si="128"/>
        <v>9</v>
      </c>
      <c r="Q2710" s="498" t="str">
        <f t="shared" si="129"/>
        <v>Gastos_Gerais</v>
      </c>
    </row>
    <row r="2711" spans="1:17" ht="24" hidden="1" x14ac:dyDescent="0.2">
      <c r="A2711" s="505">
        <v>7556</v>
      </c>
      <c r="B2711" s="506">
        <v>45195</v>
      </c>
      <c r="C2711" s="507">
        <v>45170</v>
      </c>
      <c r="D2711" s="508" t="s">
        <v>264</v>
      </c>
      <c r="E2711" s="510" t="s">
        <v>293</v>
      </c>
      <c r="F2711" s="523">
        <v>26.6</v>
      </c>
      <c r="G2711" s="510" t="s">
        <v>8971</v>
      </c>
      <c r="H2711" s="510" t="s">
        <v>422</v>
      </c>
      <c r="I2711" s="455" t="s">
        <v>4139</v>
      </c>
      <c r="J2711" s="511" t="s">
        <v>1034</v>
      </c>
      <c r="K2711" s="511" t="s">
        <v>1188</v>
      </c>
      <c r="L2711" s="511" t="s">
        <v>4137</v>
      </c>
      <c r="M2711" s="511">
        <v>996115566</v>
      </c>
      <c r="N2711" s="506">
        <v>45194</v>
      </c>
      <c r="O2711" s="512">
        <f t="shared" si="127"/>
        <v>9</v>
      </c>
      <c r="P2711" s="512">
        <f t="shared" si="128"/>
        <v>9</v>
      </c>
      <c r="Q2711" s="498" t="str">
        <f t="shared" si="129"/>
        <v>Gastos_Gerais</v>
      </c>
    </row>
    <row r="2712" spans="1:17" ht="24" hidden="1" x14ac:dyDescent="0.2">
      <c r="A2712" s="505">
        <v>7557</v>
      </c>
      <c r="B2712" s="506">
        <v>45195</v>
      </c>
      <c r="C2712" s="507">
        <v>45170</v>
      </c>
      <c r="D2712" s="508" t="s">
        <v>264</v>
      </c>
      <c r="E2712" s="510" t="s">
        <v>293</v>
      </c>
      <c r="F2712" s="523">
        <v>10.8</v>
      </c>
      <c r="G2712" s="510" t="s">
        <v>8972</v>
      </c>
      <c r="H2712" s="510" t="s">
        <v>422</v>
      </c>
      <c r="I2712" s="455" t="s">
        <v>4139</v>
      </c>
      <c r="J2712" s="511" t="s">
        <v>1034</v>
      </c>
      <c r="K2712" s="511" t="s">
        <v>1188</v>
      </c>
      <c r="L2712" s="511" t="s">
        <v>4137</v>
      </c>
      <c r="M2712" s="511">
        <v>996115566</v>
      </c>
      <c r="N2712" s="506">
        <v>45194</v>
      </c>
      <c r="O2712" s="512">
        <f t="shared" si="127"/>
        <v>9</v>
      </c>
      <c r="P2712" s="512">
        <f t="shared" si="128"/>
        <v>9</v>
      </c>
      <c r="Q2712" s="498" t="str">
        <f t="shared" si="129"/>
        <v>Gastos_Gerais</v>
      </c>
    </row>
    <row r="2713" spans="1:17" ht="24" hidden="1" x14ac:dyDescent="0.2">
      <c r="A2713" s="505">
        <v>7558</v>
      </c>
      <c r="B2713" s="506">
        <v>45195</v>
      </c>
      <c r="C2713" s="507">
        <v>45170</v>
      </c>
      <c r="D2713" s="508" t="s">
        <v>264</v>
      </c>
      <c r="E2713" s="510" t="s">
        <v>293</v>
      </c>
      <c r="F2713" s="523">
        <v>75</v>
      </c>
      <c r="G2713" s="510" t="s">
        <v>8921</v>
      </c>
      <c r="H2713" s="510" t="s">
        <v>421</v>
      </c>
      <c r="I2713" s="510" t="s">
        <v>3434</v>
      </c>
      <c r="J2713" s="511" t="s">
        <v>547</v>
      </c>
      <c r="K2713" s="511" t="s">
        <v>1188</v>
      </c>
      <c r="L2713" s="511" t="s">
        <v>4137</v>
      </c>
      <c r="M2713" s="511">
        <v>996115566</v>
      </c>
      <c r="N2713" s="506">
        <v>45194</v>
      </c>
      <c r="O2713" s="512">
        <f t="shared" si="127"/>
        <v>9</v>
      </c>
      <c r="P2713" s="512">
        <f t="shared" si="128"/>
        <v>9</v>
      </c>
      <c r="Q2713" s="498" t="str">
        <f t="shared" si="129"/>
        <v>Gastos_Gerais</v>
      </c>
    </row>
    <row r="2714" spans="1:17" ht="24" hidden="1" x14ac:dyDescent="0.2">
      <c r="A2714" s="505">
        <v>7559</v>
      </c>
      <c r="B2714" s="506">
        <v>45195</v>
      </c>
      <c r="C2714" s="507">
        <v>45170</v>
      </c>
      <c r="D2714" s="508" t="s">
        <v>264</v>
      </c>
      <c r="E2714" s="510" t="s">
        <v>293</v>
      </c>
      <c r="F2714" s="523">
        <v>300</v>
      </c>
      <c r="G2714" s="510" t="s">
        <v>8973</v>
      </c>
      <c r="H2714" s="510" t="s">
        <v>417</v>
      </c>
      <c r="I2714" s="510" t="s">
        <v>4390</v>
      </c>
      <c r="J2714" s="511" t="s">
        <v>972</v>
      </c>
      <c r="K2714" s="511" t="s">
        <v>1188</v>
      </c>
      <c r="L2714" s="511" t="s">
        <v>4137</v>
      </c>
      <c r="M2714" s="511">
        <v>996115566</v>
      </c>
      <c r="N2714" s="506">
        <v>45194</v>
      </c>
      <c r="O2714" s="512">
        <f t="shared" si="127"/>
        <v>9</v>
      </c>
      <c r="P2714" s="512">
        <f t="shared" si="128"/>
        <v>9</v>
      </c>
      <c r="Q2714" s="498" t="str">
        <f t="shared" si="129"/>
        <v>Gastos_Gerais</v>
      </c>
    </row>
    <row r="2715" spans="1:17" ht="24" hidden="1" x14ac:dyDescent="0.2">
      <c r="A2715" s="505">
        <v>7560</v>
      </c>
      <c r="B2715" s="506">
        <v>45195</v>
      </c>
      <c r="C2715" s="507">
        <v>45170</v>
      </c>
      <c r="D2715" s="508" t="s">
        <v>264</v>
      </c>
      <c r="E2715" s="510" t="s">
        <v>293</v>
      </c>
      <c r="F2715" s="523">
        <v>16.8</v>
      </c>
      <c r="G2715" s="510" t="s">
        <v>8974</v>
      </c>
      <c r="H2715" s="510" t="s">
        <v>418</v>
      </c>
      <c r="I2715" s="510" t="s">
        <v>2038</v>
      </c>
      <c r="J2715" s="511" t="s">
        <v>465</v>
      </c>
      <c r="K2715" s="511" t="s">
        <v>1188</v>
      </c>
      <c r="L2715" s="511" t="s">
        <v>4137</v>
      </c>
      <c r="M2715" s="511">
        <v>996115566</v>
      </c>
      <c r="N2715" s="506">
        <v>45194</v>
      </c>
      <c r="O2715" s="512">
        <f t="shared" si="127"/>
        <v>9</v>
      </c>
      <c r="P2715" s="512">
        <f t="shared" si="128"/>
        <v>9</v>
      </c>
      <c r="Q2715" s="498" t="str">
        <f t="shared" si="129"/>
        <v>Gastos_Gerais</v>
      </c>
    </row>
    <row r="2716" spans="1:17" ht="24" hidden="1" x14ac:dyDescent="0.2">
      <c r="A2716" s="505">
        <v>7561</v>
      </c>
      <c r="B2716" s="506">
        <v>45195</v>
      </c>
      <c r="C2716" s="507">
        <v>45170</v>
      </c>
      <c r="D2716" s="508" t="s">
        <v>264</v>
      </c>
      <c r="E2716" s="510" t="s">
        <v>293</v>
      </c>
      <c r="F2716" s="523">
        <v>75</v>
      </c>
      <c r="G2716" s="510" t="s">
        <v>5134</v>
      </c>
      <c r="H2716" s="510" t="s">
        <v>421</v>
      </c>
      <c r="I2716" s="510" t="s">
        <v>1704</v>
      </c>
      <c r="J2716" s="511" t="s">
        <v>8975</v>
      </c>
      <c r="K2716" s="511" t="s">
        <v>1188</v>
      </c>
      <c r="L2716" s="511" t="s">
        <v>4137</v>
      </c>
      <c r="M2716" s="511">
        <v>996115566</v>
      </c>
      <c r="N2716" s="506">
        <v>45194</v>
      </c>
      <c r="O2716" s="512">
        <f t="shared" si="127"/>
        <v>9</v>
      </c>
      <c r="P2716" s="512">
        <f t="shared" si="128"/>
        <v>9</v>
      </c>
      <c r="Q2716" s="498" t="str">
        <f t="shared" si="129"/>
        <v>Gastos_Gerais</v>
      </c>
    </row>
    <row r="2717" spans="1:17" ht="25.5" hidden="1" x14ac:dyDescent="0.2">
      <c r="A2717" s="505">
        <v>7562</v>
      </c>
      <c r="B2717" s="506">
        <v>45195</v>
      </c>
      <c r="C2717" s="507">
        <v>45170</v>
      </c>
      <c r="D2717" s="510" t="s">
        <v>176</v>
      </c>
      <c r="E2717" s="455" t="s">
        <v>261</v>
      </c>
      <c r="F2717" s="523">
        <v>182.44</v>
      </c>
      <c r="G2717" s="510" t="s">
        <v>1207</v>
      </c>
      <c r="H2717" s="510" t="s">
        <v>419</v>
      </c>
      <c r="I2717" s="510" t="s">
        <v>8976</v>
      </c>
      <c r="J2717" s="511" t="s">
        <v>8977</v>
      </c>
      <c r="K2717" s="511" t="s">
        <v>1188</v>
      </c>
      <c r="L2717" s="511" t="s">
        <v>4137</v>
      </c>
      <c r="M2717" s="511">
        <v>996115566</v>
      </c>
      <c r="N2717" s="506">
        <v>45194</v>
      </c>
      <c r="O2717" s="512">
        <f t="shared" si="127"/>
        <v>9</v>
      </c>
      <c r="P2717" s="512">
        <f t="shared" si="128"/>
        <v>9</v>
      </c>
      <c r="Q2717" s="498" t="str">
        <f t="shared" si="129"/>
        <v>Gastos_com_Pessoal</v>
      </c>
    </row>
    <row r="2718" spans="1:17" ht="25.5" hidden="1" x14ac:dyDescent="0.2">
      <c r="A2718" s="505">
        <v>7563</v>
      </c>
      <c r="B2718" s="506">
        <v>45195</v>
      </c>
      <c r="C2718" s="507">
        <v>45170</v>
      </c>
      <c r="D2718" s="510" t="s">
        <v>176</v>
      </c>
      <c r="E2718" s="455" t="s">
        <v>280</v>
      </c>
      <c r="F2718" s="523">
        <v>182.44</v>
      </c>
      <c r="G2718" s="510" t="s">
        <v>1209</v>
      </c>
      <c r="H2718" s="510" t="s">
        <v>419</v>
      </c>
      <c r="I2718" s="510" t="s">
        <v>8976</v>
      </c>
      <c r="J2718" s="511" t="s">
        <v>8977</v>
      </c>
      <c r="K2718" s="511" t="s">
        <v>1188</v>
      </c>
      <c r="L2718" s="511" t="s">
        <v>4137</v>
      </c>
      <c r="M2718" s="511">
        <v>996115566</v>
      </c>
      <c r="N2718" s="506">
        <v>45194</v>
      </c>
      <c r="O2718" s="512">
        <f t="shared" si="127"/>
        <v>9</v>
      </c>
      <c r="P2718" s="512">
        <f t="shared" si="128"/>
        <v>9</v>
      </c>
      <c r="Q2718" s="498" t="str">
        <f t="shared" si="129"/>
        <v>Gastos_com_Pessoal</v>
      </c>
    </row>
    <row r="2719" spans="1:17" ht="25.5" hidden="1" x14ac:dyDescent="0.2">
      <c r="A2719" s="505">
        <v>7564</v>
      </c>
      <c r="B2719" s="506">
        <v>45195</v>
      </c>
      <c r="C2719" s="507">
        <v>45170</v>
      </c>
      <c r="D2719" s="510" t="s">
        <v>176</v>
      </c>
      <c r="E2719" s="455" t="s">
        <v>262</v>
      </c>
      <c r="F2719" s="523">
        <v>60.81</v>
      </c>
      <c r="G2719" s="510" t="s">
        <v>1210</v>
      </c>
      <c r="H2719" s="510" t="s">
        <v>419</v>
      </c>
      <c r="I2719" s="510" t="s">
        <v>8976</v>
      </c>
      <c r="J2719" s="511" t="s">
        <v>8977</v>
      </c>
      <c r="K2719" s="511" t="s">
        <v>1188</v>
      </c>
      <c r="L2719" s="511" t="s">
        <v>4137</v>
      </c>
      <c r="M2719" s="511">
        <v>996115566</v>
      </c>
      <c r="N2719" s="506">
        <v>45194</v>
      </c>
      <c r="O2719" s="512">
        <f t="shared" si="127"/>
        <v>9</v>
      </c>
      <c r="P2719" s="512">
        <f t="shared" si="128"/>
        <v>9</v>
      </c>
      <c r="Q2719" s="498" t="str">
        <f t="shared" si="129"/>
        <v>Gastos_com_Pessoal</v>
      </c>
    </row>
    <row r="2720" spans="1:17" ht="36" hidden="1" x14ac:dyDescent="0.2">
      <c r="A2720" s="505">
        <v>7565</v>
      </c>
      <c r="B2720" s="506">
        <v>45195</v>
      </c>
      <c r="C2720" s="507">
        <v>45170</v>
      </c>
      <c r="D2720" s="510" t="s">
        <v>176</v>
      </c>
      <c r="E2720" s="455" t="s">
        <v>169</v>
      </c>
      <c r="F2720" s="523">
        <v>369.11</v>
      </c>
      <c r="G2720" s="510" t="s">
        <v>1211</v>
      </c>
      <c r="H2720" s="510" t="s">
        <v>419</v>
      </c>
      <c r="I2720" s="510" t="s">
        <v>8976</v>
      </c>
      <c r="J2720" s="511" t="s">
        <v>8977</v>
      </c>
      <c r="K2720" s="511" t="s">
        <v>1188</v>
      </c>
      <c r="L2720" s="511" t="s">
        <v>4137</v>
      </c>
      <c r="M2720" s="511">
        <v>996115566</v>
      </c>
      <c r="N2720" s="506">
        <v>45194</v>
      </c>
      <c r="O2720" s="512">
        <f t="shared" si="127"/>
        <v>9</v>
      </c>
      <c r="P2720" s="512">
        <f t="shared" si="128"/>
        <v>9</v>
      </c>
      <c r="Q2720" s="498" t="str">
        <f t="shared" si="129"/>
        <v>Gastos_com_Pessoal</v>
      </c>
    </row>
    <row r="2721" spans="1:17" ht="36" hidden="1" x14ac:dyDescent="0.2">
      <c r="A2721" s="505">
        <v>7566</v>
      </c>
      <c r="B2721" s="506">
        <v>45195</v>
      </c>
      <c r="C2721" s="507">
        <v>45170</v>
      </c>
      <c r="D2721" s="508" t="s">
        <v>264</v>
      </c>
      <c r="E2721" s="510" t="s">
        <v>0</v>
      </c>
      <c r="F2721" s="523">
        <v>690</v>
      </c>
      <c r="G2721" s="510" t="s">
        <v>8978</v>
      </c>
      <c r="H2721" s="510" t="s">
        <v>1032</v>
      </c>
      <c r="I2721" s="510" t="s">
        <v>4505</v>
      </c>
      <c r="J2721" s="522" t="s">
        <v>4506</v>
      </c>
      <c r="K2721" s="511" t="s">
        <v>1157</v>
      </c>
      <c r="L2721" s="511" t="s">
        <v>32</v>
      </c>
      <c r="M2721" s="511">
        <v>7399</v>
      </c>
      <c r="N2721" s="506">
        <v>45191</v>
      </c>
      <c r="O2721" s="512">
        <f t="shared" si="127"/>
        <v>9</v>
      </c>
      <c r="P2721" s="512">
        <f t="shared" si="128"/>
        <v>9</v>
      </c>
      <c r="Q2721" s="498" t="str">
        <f t="shared" si="129"/>
        <v>Gastos_Gerais</v>
      </c>
    </row>
    <row r="2722" spans="1:17" ht="24" hidden="1" x14ac:dyDescent="0.2">
      <c r="A2722" s="505">
        <v>7567</v>
      </c>
      <c r="B2722" s="506">
        <v>45195</v>
      </c>
      <c r="C2722" s="507">
        <v>45170</v>
      </c>
      <c r="D2722" s="508" t="s">
        <v>264</v>
      </c>
      <c r="E2722" s="510" t="s">
        <v>96</v>
      </c>
      <c r="F2722" s="523">
        <v>31.5</v>
      </c>
      <c r="G2722" s="510" t="s">
        <v>8979</v>
      </c>
      <c r="H2722" s="510" t="s">
        <v>1032</v>
      </c>
      <c r="I2722" s="510" t="s">
        <v>4505</v>
      </c>
      <c r="J2722" s="511" t="s">
        <v>4506</v>
      </c>
      <c r="K2722" s="511" t="s">
        <v>1157</v>
      </c>
      <c r="L2722" s="511" t="s">
        <v>32</v>
      </c>
      <c r="M2722" s="511">
        <v>7400</v>
      </c>
      <c r="N2722" s="506">
        <v>45191</v>
      </c>
      <c r="O2722" s="512">
        <f t="shared" si="127"/>
        <v>9</v>
      </c>
      <c r="P2722" s="512">
        <f t="shared" si="128"/>
        <v>9</v>
      </c>
      <c r="Q2722" s="498" t="str">
        <f t="shared" si="129"/>
        <v>Gastos_Gerais</v>
      </c>
    </row>
    <row r="2723" spans="1:17" ht="24" hidden="1" x14ac:dyDescent="0.2">
      <c r="A2723" s="505">
        <v>7568</v>
      </c>
      <c r="B2723" s="506">
        <v>45195</v>
      </c>
      <c r="C2723" s="507">
        <v>45170</v>
      </c>
      <c r="D2723" s="508" t="s">
        <v>264</v>
      </c>
      <c r="E2723" s="510" t="s">
        <v>138</v>
      </c>
      <c r="F2723" s="523">
        <v>2590.1</v>
      </c>
      <c r="G2723" s="510" t="s">
        <v>138</v>
      </c>
      <c r="H2723" s="510" t="s">
        <v>414</v>
      </c>
      <c r="I2723" s="510" t="s">
        <v>1237</v>
      </c>
      <c r="J2723" s="511" t="s">
        <v>7239</v>
      </c>
      <c r="K2723" s="511" t="s">
        <v>1157</v>
      </c>
      <c r="L2723" s="511" t="s">
        <v>32</v>
      </c>
      <c r="M2723" s="511">
        <v>14118</v>
      </c>
      <c r="N2723" s="506">
        <v>45182</v>
      </c>
      <c r="O2723" s="512">
        <f t="shared" si="127"/>
        <v>9</v>
      </c>
      <c r="P2723" s="512">
        <f t="shared" si="128"/>
        <v>9</v>
      </c>
      <c r="Q2723" s="498" t="str">
        <f t="shared" si="129"/>
        <v>Gastos_Gerais</v>
      </c>
    </row>
    <row r="2724" spans="1:17" ht="24" hidden="1" x14ac:dyDescent="0.2">
      <c r="A2724" s="505">
        <v>7569</v>
      </c>
      <c r="B2724" s="506">
        <v>45195</v>
      </c>
      <c r="C2724" s="507">
        <v>45170</v>
      </c>
      <c r="D2724" s="508" t="s">
        <v>264</v>
      </c>
      <c r="E2724" s="510" t="s">
        <v>138</v>
      </c>
      <c r="F2724" s="523">
        <v>930.96</v>
      </c>
      <c r="G2724" s="510" t="s">
        <v>138</v>
      </c>
      <c r="H2724" s="510" t="s">
        <v>423</v>
      </c>
      <c r="I2724" s="510" t="s">
        <v>1237</v>
      </c>
      <c r="J2724" s="511" t="s">
        <v>7239</v>
      </c>
      <c r="K2724" s="511" t="s">
        <v>1157</v>
      </c>
      <c r="L2724" s="511" t="s">
        <v>32</v>
      </c>
      <c r="M2724" s="511">
        <v>14102</v>
      </c>
      <c r="N2724" s="506">
        <v>45182</v>
      </c>
      <c r="O2724" s="512">
        <f t="shared" si="127"/>
        <v>9</v>
      </c>
      <c r="P2724" s="512">
        <f t="shared" si="128"/>
        <v>9</v>
      </c>
      <c r="Q2724" s="498" t="str">
        <f t="shared" si="129"/>
        <v>Gastos_Gerais</v>
      </c>
    </row>
    <row r="2725" spans="1:17" ht="24" hidden="1" x14ac:dyDescent="0.2">
      <c r="A2725" s="505">
        <v>7570</v>
      </c>
      <c r="B2725" s="506">
        <v>45195</v>
      </c>
      <c r="C2725" s="507">
        <v>45170</v>
      </c>
      <c r="D2725" s="508" t="s">
        <v>264</v>
      </c>
      <c r="E2725" s="510" t="s">
        <v>138</v>
      </c>
      <c r="F2725" s="523">
        <v>924.27</v>
      </c>
      <c r="G2725" s="510" t="s">
        <v>8980</v>
      </c>
      <c r="H2725" s="510" t="s">
        <v>423</v>
      </c>
      <c r="I2725" s="510" t="s">
        <v>1237</v>
      </c>
      <c r="J2725" s="511" t="s">
        <v>7239</v>
      </c>
      <c r="K2725" s="511" t="s">
        <v>1157</v>
      </c>
      <c r="L2725" s="511" t="s">
        <v>32</v>
      </c>
      <c r="M2725" s="511">
        <v>14101</v>
      </c>
      <c r="N2725" s="506">
        <v>45182</v>
      </c>
      <c r="O2725" s="512">
        <f t="shared" si="127"/>
        <v>9</v>
      </c>
      <c r="P2725" s="512">
        <f t="shared" si="128"/>
        <v>9</v>
      </c>
      <c r="Q2725" s="498" t="str">
        <f t="shared" si="129"/>
        <v>Gastos_Gerais</v>
      </c>
    </row>
    <row r="2726" spans="1:17" ht="24" hidden="1" x14ac:dyDescent="0.2">
      <c r="A2726" s="505">
        <v>7571</v>
      </c>
      <c r="B2726" s="506">
        <v>45195</v>
      </c>
      <c r="C2726" s="507">
        <v>45170</v>
      </c>
      <c r="D2726" s="508" t="s">
        <v>264</v>
      </c>
      <c r="E2726" s="510" t="s">
        <v>138</v>
      </c>
      <c r="F2726" s="523">
        <v>695.31</v>
      </c>
      <c r="G2726" s="510" t="s">
        <v>138</v>
      </c>
      <c r="H2726" s="510" t="s">
        <v>302</v>
      </c>
      <c r="I2726" s="510" t="s">
        <v>1237</v>
      </c>
      <c r="J2726" s="511" t="s">
        <v>7239</v>
      </c>
      <c r="K2726" s="511" t="s">
        <v>1157</v>
      </c>
      <c r="L2726" s="511" t="s">
        <v>32</v>
      </c>
      <c r="M2726" s="511">
        <v>14120</v>
      </c>
      <c r="N2726" s="506">
        <v>45182</v>
      </c>
      <c r="O2726" s="512">
        <f t="shared" si="127"/>
        <v>9</v>
      </c>
      <c r="P2726" s="512">
        <f t="shared" si="128"/>
        <v>9</v>
      </c>
      <c r="Q2726" s="498" t="str">
        <f t="shared" si="129"/>
        <v>Gastos_Gerais</v>
      </c>
    </row>
    <row r="2727" spans="1:17" ht="24" hidden="1" x14ac:dyDescent="0.2">
      <c r="A2727" s="505">
        <v>7572</v>
      </c>
      <c r="B2727" s="506">
        <v>45195</v>
      </c>
      <c r="C2727" s="507">
        <v>45170</v>
      </c>
      <c r="D2727" s="508" t="s">
        <v>264</v>
      </c>
      <c r="E2727" s="510" t="s">
        <v>138</v>
      </c>
      <c r="F2727" s="523">
        <v>2257.63</v>
      </c>
      <c r="G2727" s="510" t="s">
        <v>138</v>
      </c>
      <c r="H2727" s="510" t="s">
        <v>421</v>
      </c>
      <c r="I2727" s="510" t="s">
        <v>1237</v>
      </c>
      <c r="J2727" s="511" t="s">
        <v>7239</v>
      </c>
      <c r="K2727" s="511" t="s">
        <v>1157</v>
      </c>
      <c r="L2727" s="511" t="s">
        <v>32</v>
      </c>
      <c r="M2727" s="511">
        <v>14119</v>
      </c>
      <c r="N2727" s="506">
        <v>45182</v>
      </c>
      <c r="O2727" s="512">
        <f t="shared" si="127"/>
        <v>9</v>
      </c>
      <c r="P2727" s="512">
        <f t="shared" si="128"/>
        <v>9</v>
      </c>
      <c r="Q2727" s="498" t="str">
        <f t="shared" si="129"/>
        <v>Gastos_Gerais</v>
      </c>
    </row>
    <row r="2728" spans="1:17" ht="36" hidden="1" x14ac:dyDescent="0.2">
      <c r="A2728" s="505">
        <v>7573</v>
      </c>
      <c r="B2728" s="506">
        <v>45195</v>
      </c>
      <c r="C2728" s="507">
        <v>45170</v>
      </c>
      <c r="D2728" s="508" t="s">
        <v>264</v>
      </c>
      <c r="E2728" s="510" t="s">
        <v>396</v>
      </c>
      <c r="F2728" s="523">
        <v>3133.15</v>
      </c>
      <c r="G2728" s="510" t="s">
        <v>8981</v>
      </c>
      <c r="H2728" s="510" t="s">
        <v>422</v>
      </c>
      <c r="I2728" s="455" t="s">
        <v>8371</v>
      </c>
      <c r="J2728" s="511" t="s">
        <v>8105</v>
      </c>
      <c r="K2728" s="511" t="s">
        <v>1157</v>
      </c>
      <c r="L2728" s="511" t="s">
        <v>32</v>
      </c>
      <c r="M2728" s="511">
        <v>1244</v>
      </c>
      <c r="N2728" s="506">
        <v>45189</v>
      </c>
      <c r="O2728" s="512">
        <f t="shared" si="127"/>
        <v>9</v>
      </c>
      <c r="P2728" s="512">
        <f t="shared" si="128"/>
        <v>9</v>
      </c>
      <c r="Q2728" s="498" t="str">
        <f t="shared" si="129"/>
        <v>Gastos_Gerais</v>
      </c>
    </row>
    <row r="2729" spans="1:17" ht="25.5" hidden="1" x14ac:dyDescent="0.2">
      <c r="A2729" s="505">
        <v>7574</v>
      </c>
      <c r="B2729" s="506">
        <v>45195</v>
      </c>
      <c r="C2729" s="507">
        <v>45200</v>
      </c>
      <c r="D2729" s="510" t="s">
        <v>176</v>
      </c>
      <c r="E2729" s="510" t="s">
        <v>158</v>
      </c>
      <c r="F2729" s="523">
        <v>2118.3000000000002</v>
      </c>
      <c r="G2729" s="455" t="s">
        <v>9142</v>
      </c>
      <c r="H2729" s="455" t="s">
        <v>416</v>
      </c>
      <c r="I2729" s="510" t="s">
        <v>7579</v>
      </c>
      <c r="J2729" s="522" t="s">
        <v>1574</v>
      </c>
      <c r="K2729" s="511" t="s">
        <v>1157</v>
      </c>
      <c r="L2729" s="511" t="s">
        <v>32</v>
      </c>
      <c r="M2729" s="511">
        <v>202315454</v>
      </c>
      <c r="N2729" s="506">
        <v>45202</v>
      </c>
      <c r="O2729" s="512">
        <f t="shared" si="127"/>
        <v>9</v>
      </c>
      <c r="P2729" s="512">
        <f t="shared" si="128"/>
        <v>10</v>
      </c>
      <c r="Q2729" s="498" t="str">
        <f t="shared" si="129"/>
        <v>Gastos_com_Pessoal</v>
      </c>
    </row>
    <row r="2730" spans="1:17" ht="24" hidden="1" x14ac:dyDescent="0.2">
      <c r="A2730" s="505">
        <v>7575</v>
      </c>
      <c r="B2730" s="506">
        <v>45195</v>
      </c>
      <c r="C2730" s="507">
        <v>45170</v>
      </c>
      <c r="D2730" s="508" t="s">
        <v>264</v>
      </c>
      <c r="E2730" s="510" t="s">
        <v>138</v>
      </c>
      <c r="F2730" s="523">
        <v>1584.23</v>
      </c>
      <c r="G2730" s="510" t="s">
        <v>138</v>
      </c>
      <c r="H2730" s="510" t="s">
        <v>493</v>
      </c>
      <c r="I2730" s="510" t="s">
        <v>1237</v>
      </c>
      <c r="J2730" s="511" t="s">
        <v>7239</v>
      </c>
      <c r="K2730" s="511" t="s">
        <v>1157</v>
      </c>
      <c r="L2730" s="511" t="s">
        <v>32</v>
      </c>
      <c r="M2730" s="511">
        <v>14103</v>
      </c>
      <c r="N2730" s="506">
        <v>45182</v>
      </c>
      <c r="O2730" s="512">
        <f t="shared" si="127"/>
        <v>9</v>
      </c>
      <c r="P2730" s="512">
        <f t="shared" si="128"/>
        <v>9</v>
      </c>
      <c r="Q2730" s="498" t="str">
        <f t="shared" si="129"/>
        <v>Gastos_Gerais</v>
      </c>
    </row>
    <row r="2731" spans="1:17" ht="25.5" hidden="1" x14ac:dyDescent="0.2">
      <c r="A2731" s="505">
        <v>7576</v>
      </c>
      <c r="B2731" s="506">
        <v>45195</v>
      </c>
      <c r="C2731" s="507">
        <v>45200</v>
      </c>
      <c r="D2731" s="510" t="s">
        <v>176</v>
      </c>
      <c r="E2731" s="510" t="s">
        <v>6</v>
      </c>
      <c r="F2731" s="523">
        <v>14490</v>
      </c>
      <c r="G2731" s="510" t="s">
        <v>8982</v>
      </c>
      <c r="H2731" s="510" t="s">
        <v>302</v>
      </c>
      <c r="I2731" s="510" t="s">
        <v>1231</v>
      </c>
      <c r="J2731" s="511" t="s">
        <v>5973</v>
      </c>
      <c r="K2731" s="511" t="s">
        <v>1157</v>
      </c>
      <c r="L2731" s="511" t="s">
        <v>32</v>
      </c>
      <c r="M2731" s="511">
        <v>3210993</v>
      </c>
      <c r="N2731" s="506">
        <v>45196</v>
      </c>
      <c r="O2731" s="512">
        <f t="shared" si="127"/>
        <v>9</v>
      </c>
      <c r="P2731" s="512">
        <f t="shared" si="128"/>
        <v>10</v>
      </c>
      <c r="Q2731" s="498" t="str">
        <f t="shared" si="129"/>
        <v>Gastos_com_Pessoal</v>
      </c>
    </row>
    <row r="2732" spans="1:17" ht="36" hidden="1" x14ac:dyDescent="0.2">
      <c r="A2732" s="505">
        <v>7577</v>
      </c>
      <c r="B2732" s="506">
        <v>45195</v>
      </c>
      <c r="C2732" s="507">
        <v>45200</v>
      </c>
      <c r="D2732" s="510" t="s">
        <v>176</v>
      </c>
      <c r="E2732" s="510" t="s">
        <v>158</v>
      </c>
      <c r="F2732" s="523">
        <v>25129.21</v>
      </c>
      <c r="G2732" s="510" t="s">
        <v>9128</v>
      </c>
      <c r="H2732" s="455" t="s">
        <v>303</v>
      </c>
      <c r="I2732" s="510" t="s">
        <v>4133</v>
      </c>
      <c r="J2732" s="522" t="s">
        <v>1392</v>
      </c>
      <c r="K2732" s="511" t="s">
        <v>1157</v>
      </c>
      <c r="L2732" s="511" t="s">
        <v>32</v>
      </c>
      <c r="M2732" s="511">
        <v>2023279933</v>
      </c>
      <c r="N2732" s="506">
        <v>45198</v>
      </c>
      <c r="O2732" s="512">
        <f t="shared" si="127"/>
        <v>9</v>
      </c>
      <c r="P2732" s="512">
        <f t="shared" si="128"/>
        <v>10</v>
      </c>
      <c r="Q2732" s="498" t="str">
        <f t="shared" si="129"/>
        <v>Gastos_com_Pessoal</v>
      </c>
    </row>
    <row r="2733" spans="1:17" ht="25.5" hidden="1" x14ac:dyDescent="0.2">
      <c r="A2733" s="505">
        <v>7578</v>
      </c>
      <c r="B2733" s="506">
        <v>45195</v>
      </c>
      <c r="C2733" s="507">
        <v>45170</v>
      </c>
      <c r="D2733" s="510" t="s">
        <v>176</v>
      </c>
      <c r="E2733" s="510" t="s">
        <v>158</v>
      </c>
      <c r="F2733" s="523">
        <v>180.99</v>
      </c>
      <c r="G2733" s="510" t="s">
        <v>8983</v>
      </c>
      <c r="H2733" s="510" t="s">
        <v>303</v>
      </c>
      <c r="I2733" s="510" t="s">
        <v>1991</v>
      </c>
      <c r="J2733" s="511" t="s">
        <v>1992</v>
      </c>
      <c r="K2733" s="511" t="s">
        <v>1157</v>
      </c>
      <c r="L2733" s="511" t="s">
        <v>32</v>
      </c>
      <c r="M2733" s="511">
        <v>164452</v>
      </c>
      <c r="N2733" s="506">
        <v>45196</v>
      </c>
      <c r="O2733" s="512">
        <f t="shared" si="127"/>
        <v>9</v>
      </c>
      <c r="P2733" s="512">
        <f t="shared" si="128"/>
        <v>9</v>
      </c>
      <c r="Q2733" s="498" t="str">
        <f t="shared" si="129"/>
        <v>Gastos_com_Pessoal</v>
      </c>
    </row>
    <row r="2734" spans="1:17" ht="25.5" hidden="1" x14ac:dyDescent="0.2">
      <c r="A2734" s="505">
        <v>7579</v>
      </c>
      <c r="B2734" s="506">
        <v>45195</v>
      </c>
      <c r="C2734" s="507">
        <v>45200</v>
      </c>
      <c r="D2734" s="510" t="s">
        <v>176</v>
      </c>
      <c r="E2734" s="510" t="s">
        <v>158</v>
      </c>
      <c r="F2734" s="523">
        <v>35751.089999999997</v>
      </c>
      <c r="G2734" s="510" t="s">
        <v>9123</v>
      </c>
      <c r="H2734" s="510" t="s">
        <v>303</v>
      </c>
      <c r="I2734" s="510" t="s">
        <v>6221</v>
      </c>
      <c r="J2734" s="522" t="s">
        <v>1405</v>
      </c>
      <c r="K2734" s="511" t="s">
        <v>1157</v>
      </c>
      <c r="L2734" s="511" t="s">
        <v>32</v>
      </c>
      <c r="M2734" s="511">
        <v>2023243123</v>
      </c>
      <c r="N2734" s="506">
        <v>45196</v>
      </c>
      <c r="O2734" s="512">
        <f t="shared" si="127"/>
        <v>9</v>
      </c>
      <c r="P2734" s="512">
        <f t="shared" si="128"/>
        <v>10</v>
      </c>
      <c r="Q2734" s="498" t="str">
        <f t="shared" si="129"/>
        <v>Gastos_com_Pessoal</v>
      </c>
    </row>
    <row r="2735" spans="1:17" ht="36" hidden="1" x14ac:dyDescent="0.2">
      <c r="A2735" s="505">
        <v>7580</v>
      </c>
      <c r="B2735" s="506">
        <v>45196</v>
      </c>
      <c r="C2735" s="507">
        <v>45170</v>
      </c>
      <c r="D2735" s="510" t="s">
        <v>176</v>
      </c>
      <c r="E2735" s="510" t="s">
        <v>173</v>
      </c>
      <c r="F2735" s="509">
        <v>3141.83</v>
      </c>
      <c r="G2735" s="510" t="s">
        <v>6250</v>
      </c>
      <c r="H2735" s="510" t="s">
        <v>303</v>
      </c>
      <c r="I2735" s="510" t="s">
        <v>4157</v>
      </c>
      <c r="J2735" s="511" t="s">
        <v>1276</v>
      </c>
      <c r="K2735" s="511" t="s">
        <v>1157</v>
      </c>
      <c r="L2735" s="511" t="s">
        <v>32</v>
      </c>
      <c r="M2735" s="511">
        <v>20231920</v>
      </c>
      <c r="N2735" s="506">
        <v>45175</v>
      </c>
      <c r="O2735" s="512">
        <f t="shared" ref="O2735:O2798" si="130">IF(B2735=0,0,IF(YEAR(B2735)=$P$1,MONTH(B2735)-$O$1+1,(YEAR(B2735)-$P$1)*12-$O$1+1+MONTH(B2735)))</f>
        <v>9</v>
      </c>
      <c r="P2735" s="512">
        <f t="shared" ref="P2735:P2798" si="131">IF(C2735=0,0,IF(YEAR(C2735)=$P$1,MONTH(C2735)-$O$1+1,(YEAR(C2735)-$P$1)*12-$O$1+1+MONTH(C2735)))</f>
        <v>9</v>
      </c>
      <c r="Q2735" s="498" t="str">
        <f t="shared" ref="Q2735:Q2798" si="132">SUBSTITUTE(D2735," ","_")</f>
        <v>Gastos_com_Pessoal</v>
      </c>
    </row>
    <row r="2736" spans="1:17" ht="36" hidden="1" x14ac:dyDescent="0.2">
      <c r="A2736" s="505">
        <v>7581</v>
      </c>
      <c r="B2736" s="506">
        <v>45196</v>
      </c>
      <c r="C2736" s="507">
        <v>45170</v>
      </c>
      <c r="D2736" s="510" t="s">
        <v>176</v>
      </c>
      <c r="E2736" s="510" t="s">
        <v>173</v>
      </c>
      <c r="F2736" s="523">
        <v>4471.46</v>
      </c>
      <c r="G2736" s="510" t="s">
        <v>8174</v>
      </c>
      <c r="H2736" s="510" t="s">
        <v>303</v>
      </c>
      <c r="I2736" s="510" t="s">
        <v>4157</v>
      </c>
      <c r="J2736" s="511" t="s">
        <v>1276</v>
      </c>
      <c r="K2736" s="511" t="s">
        <v>1157</v>
      </c>
      <c r="L2736" s="511" t="s">
        <v>32</v>
      </c>
      <c r="M2736" s="511">
        <v>20231916</v>
      </c>
      <c r="N2736" s="506">
        <v>45174</v>
      </c>
      <c r="O2736" s="512">
        <f t="shared" si="130"/>
        <v>9</v>
      </c>
      <c r="P2736" s="512">
        <f t="shared" si="131"/>
        <v>9</v>
      </c>
      <c r="Q2736" s="498" t="str">
        <f t="shared" si="132"/>
        <v>Gastos_com_Pessoal</v>
      </c>
    </row>
    <row r="2737" spans="1:17" ht="36" hidden="1" x14ac:dyDescent="0.2">
      <c r="A2737" s="505">
        <v>7582</v>
      </c>
      <c r="B2737" s="506">
        <v>45196</v>
      </c>
      <c r="C2737" s="507">
        <v>45170</v>
      </c>
      <c r="D2737" s="510" t="s">
        <v>176</v>
      </c>
      <c r="E2737" s="510" t="s">
        <v>173</v>
      </c>
      <c r="F2737" s="523">
        <v>2964.65</v>
      </c>
      <c r="G2737" s="510" t="s">
        <v>6250</v>
      </c>
      <c r="H2737" s="510" t="s">
        <v>303</v>
      </c>
      <c r="I2737" s="510" t="s">
        <v>4157</v>
      </c>
      <c r="J2737" s="511" t="s">
        <v>1276</v>
      </c>
      <c r="K2737" s="511" t="s">
        <v>1157</v>
      </c>
      <c r="L2737" s="511" t="s">
        <v>32</v>
      </c>
      <c r="M2737" s="511">
        <v>20231917</v>
      </c>
      <c r="N2737" s="506">
        <v>45174</v>
      </c>
      <c r="O2737" s="512">
        <f t="shared" si="130"/>
        <v>9</v>
      </c>
      <c r="P2737" s="512">
        <f t="shared" si="131"/>
        <v>9</v>
      </c>
      <c r="Q2737" s="498" t="str">
        <f t="shared" si="132"/>
        <v>Gastos_com_Pessoal</v>
      </c>
    </row>
    <row r="2738" spans="1:17" ht="36" hidden="1" x14ac:dyDescent="0.2">
      <c r="A2738" s="505">
        <v>7583</v>
      </c>
      <c r="B2738" s="506">
        <v>45196</v>
      </c>
      <c r="C2738" s="507">
        <v>45170</v>
      </c>
      <c r="D2738" s="508" t="s">
        <v>264</v>
      </c>
      <c r="E2738" s="510" t="s">
        <v>96</v>
      </c>
      <c r="F2738" s="523">
        <v>856.4</v>
      </c>
      <c r="G2738" s="510" t="s">
        <v>8984</v>
      </c>
      <c r="H2738" s="510" t="s">
        <v>421</v>
      </c>
      <c r="I2738" s="510" t="s">
        <v>7983</v>
      </c>
      <c r="J2738" s="511" t="s">
        <v>1348</v>
      </c>
      <c r="K2738" s="511" t="s">
        <v>1157</v>
      </c>
      <c r="L2738" s="511" t="s">
        <v>32</v>
      </c>
      <c r="M2738" s="511">
        <v>2862</v>
      </c>
      <c r="N2738" s="506">
        <v>45190</v>
      </c>
      <c r="O2738" s="512">
        <f t="shared" si="130"/>
        <v>9</v>
      </c>
      <c r="P2738" s="512">
        <f t="shared" si="131"/>
        <v>9</v>
      </c>
      <c r="Q2738" s="498" t="str">
        <f t="shared" si="132"/>
        <v>Gastos_Gerais</v>
      </c>
    </row>
    <row r="2739" spans="1:17" hidden="1" x14ac:dyDescent="0.2">
      <c r="A2739" s="505">
        <v>7584</v>
      </c>
      <c r="B2739" s="506">
        <v>45196</v>
      </c>
      <c r="C2739" s="507">
        <v>45170</v>
      </c>
      <c r="D2739" s="508" t="s">
        <v>264</v>
      </c>
      <c r="E2739" s="510" t="s">
        <v>160</v>
      </c>
      <c r="F2739" s="523">
        <v>203.65</v>
      </c>
      <c r="G2739" s="510" t="s">
        <v>160</v>
      </c>
      <c r="H2739" s="510" t="s">
        <v>1032</v>
      </c>
      <c r="I2739" s="510" t="s">
        <v>1833</v>
      </c>
      <c r="J2739" s="511" t="s">
        <v>1834</v>
      </c>
      <c r="K2739" s="511" t="s">
        <v>1157</v>
      </c>
      <c r="L2739" s="511" t="s">
        <v>1158</v>
      </c>
      <c r="M2739" s="511">
        <v>423809182</v>
      </c>
      <c r="N2739" s="506">
        <v>45196</v>
      </c>
      <c r="O2739" s="512">
        <f t="shared" si="130"/>
        <v>9</v>
      </c>
      <c r="P2739" s="512">
        <f t="shared" si="131"/>
        <v>9</v>
      </c>
      <c r="Q2739" s="498" t="str">
        <f t="shared" si="132"/>
        <v>Gastos_Gerais</v>
      </c>
    </row>
    <row r="2740" spans="1:17" ht="84" hidden="1" x14ac:dyDescent="0.2">
      <c r="A2740" s="505">
        <v>7585</v>
      </c>
      <c r="B2740" s="506">
        <v>45196</v>
      </c>
      <c r="C2740" s="507">
        <v>45078</v>
      </c>
      <c r="D2740" s="510" t="s">
        <v>176</v>
      </c>
      <c r="E2740" s="510" t="s">
        <v>4</v>
      </c>
      <c r="F2740" s="523">
        <v>478.46</v>
      </c>
      <c r="G2740" s="510" t="s">
        <v>8985</v>
      </c>
      <c r="H2740" s="510" t="s">
        <v>303</v>
      </c>
      <c r="I2740" s="510" t="s">
        <v>1409</v>
      </c>
      <c r="J2740" s="511" t="s">
        <v>425</v>
      </c>
      <c r="K2740" s="511" t="s">
        <v>1188</v>
      </c>
      <c r="L2740" s="511" t="s">
        <v>1410</v>
      </c>
      <c r="M2740" s="511" t="s">
        <v>425</v>
      </c>
      <c r="N2740" s="506">
        <v>45196</v>
      </c>
      <c r="O2740" s="512">
        <f t="shared" si="130"/>
        <v>9</v>
      </c>
      <c r="P2740" s="512">
        <f t="shared" si="131"/>
        <v>6</v>
      </c>
      <c r="Q2740" s="498" t="str">
        <f t="shared" si="132"/>
        <v>Gastos_com_Pessoal</v>
      </c>
    </row>
    <row r="2741" spans="1:17" ht="84" hidden="1" x14ac:dyDescent="0.2">
      <c r="A2741" s="505">
        <v>7586</v>
      </c>
      <c r="B2741" s="506">
        <v>45196</v>
      </c>
      <c r="C2741" s="507">
        <v>45108</v>
      </c>
      <c r="D2741" s="510" t="s">
        <v>176</v>
      </c>
      <c r="E2741" s="510" t="s">
        <v>4</v>
      </c>
      <c r="F2741" s="523">
        <v>679.45</v>
      </c>
      <c r="G2741" s="510" t="s">
        <v>8986</v>
      </c>
      <c r="H2741" s="510" t="s">
        <v>303</v>
      </c>
      <c r="I2741" s="510" t="s">
        <v>1409</v>
      </c>
      <c r="J2741" s="511" t="s">
        <v>425</v>
      </c>
      <c r="K2741" s="511" t="s">
        <v>1188</v>
      </c>
      <c r="L2741" s="511" t="s">
        <v>1410</v>
      </c>
      <c r="M2741" s="511" t="s">
        <v>425</v>
      </c>
      <c r="N2741" s="506">
        <v>45196</v>
      </c>
      <c r="O2741" s="512">
        <f t="shared" si="130"/>
        <v>9</v>
      </c>
      <c r="P2741" s="512">
        <f t="shared" si="131"/>
        <v>7</v>
      </c>
      <c r="Q2741" s="498" t="str">
        <f t="shared" si="132"/>
        <v>Gastos_com_Pessoal</v>
      </c>
    </row>
    <row r="2742" spans="1:17" ht="84" hidden="1" x14ac:dyDescent="0.2">
      <c r="A2742" s="505">
        <v>7587</v>
      </c>
      <c r="B2742" s="506">
        <v>45196</v>
      </c>
      <c r="C2742" s="507">
        <v>45139</v>
      </c>
      <c r="D2742" s="510" t="s">
        <v>176</v>
      </c>
      <c r="E2742" s="510" t="s">
        <v>4</v>
      </c>
      <c r="F2742" s="523">
        <v>644.39</v>
      </c>
      <c r="G2742" s="510" t="s">
        <v>8987</v>
      </c>
      <c r="H2742" s="510" t="s">
        <v>303</v>
      </c>
      <c r="I2742" s="510" t="s">
        <v>1409</v>
      </c>
      <c r="J2742" s="511" t="s">
        <v>425</v>
      </c>
      <c r="K2742" s="511" t="s">
        <v>1188</v>
      </c>
      <c r="L2742" s="511" t="s">
        <v>1410</v>
      </c>
      <c r="M2742" s="511" t="s">
        <v>425</v>
      </c>
      <c r="N2742" s="506">
        <v>45196</v>
      </c>
      <c r="O2742" s="512">
        <f t="shared" si="130"/>
        <v>9</v>
      </c>
      <c r="P2742" s="512">
        <f t="shared" si="131"/>
        <v>8</v>
      </c>
      <c r="Q2742" s="498" t="str">
        <f t="shared" si="132"/>
        <v>Gastos_com_Pessoal</v>
      </c>
    </row>
    <row r="2743" spans="1:17" ht="25.5" hidden="1" x14ac:dyDescent="0.2">
      <c r="A2743" s="505">
        <v>7588</v>
      </c>
      <c r="B2743" s="506">
        <v>45196</v>
      </c>
      <c r="C2743" s="507">
        <v>45170</v>
      </c>
      <c r="D2743" s="510" t="s">
        <v>176</v>
      </c>
      <c r="E2743" s="510" t="s">
        <v>10</v>
      </c>
      <c r="F2743" s="523">
        <v>4206.1400000000003</v>
      </c>
      <c r="G2743" s="510" t="s">
        <v>4306</v>
      </c>
      <c r="H2743" s="510" t="s">
        <v>414</v>
      </c>
      <c r="I2743" s="510" t="s">
        <v>7091</v>
      </c>
      <c r="J2743" s="511" t="s">
        <v>488</v>
      </c>
      <c r="K2743" s="511" t="s">
        <v>1307</v>
      </c>
      <c r="L2743" s="511" t="s">
        <v>1218</v>
      </c>
      <c r="M2743" s="511" t="s">
        <v>8988</v>
      </c>
      <c r="N2743" s="506">
        <v>45196</v>
      </c>
      <c r="O2743" s="512">
        <f t="shared" si="130"/>
        <v>9</v>
      </c>
      <c r="P2743" s="512">
        <f t="shared" si="131"/>
        <v>9</v>
      </c>
      <c r="Q2743" s="498" t="str">
        <f t="shared" si="132"/>
        <v>Gastos_com_Pessoal</v>
      </c>
    </row>
    <row r="2744" spans="1:17" ht="24" hidden="1" x14ac:dyDescent="0.2">
      <c r="A2744" s="505">
        <v>7589</v>
      </c>
      <c r="B2744" s="506">
        <v>45196</v>
      </c>
      <c r="C2744" s="507">
        <v>45170</v>
      </c>
      <c r="D2744" s="508" t="s">
        <v>264</v>
      </c>
      <c r="E2744" s="510" t="s">
        <v>96</v>
      </c>
      <c r="F2744" s="523">
        <v>320.42</v>
      </c>
      <c r="G2744" s="510" t="s">
        <v>8989</v>
      </c>
      <c r="H2744" s="510" t="s">
        <v>421</v>
      </c>
      <c r="I2744" s="510" t="s">
        <v>8990</v>
      </c>
      <c r="J2744" s="511" t="s">
        <v>8991</v>
      </c>
      <c r="K2744" s="511" t="s">
        <v>1157</v>
      </c>
      <c r="L2744" s="511" t="s">
        <v>32</v>
      </c>
      <c r="M2744" s="511">
        <v>8281</v>
      </c>
      <c r="N2744" s="506">
        <v>45195</v>
      </c>
      <c r="O2744" s="512">
        <f t="shared" si="130"/>
        <v>9</v>
      </c>
      <c r="P2744" s="512">
        <f t="shared" si="131"/>
        <v>9</v>
      </c>
      <c r="Q2744" s="498" t="str">
        <f t="shared" si="132"/>
        <v>Gastos_Gerais</v>
      </c>
    </row>
    <row r="2745" spans="1:17" hidden="1" x14ac:dyDescent="0.2">
      <c r="A2745" s="505">
        <v>7590</v>
      </c>
      <c r="B2745" s="506">
        <v>45196</v>
      </c>
      <c r="C2745" s="507">
        <v>45170</v>
      </c>
      <c r="D2745" s="508" t="s">
        <v>264</v>
      </c>
      <c r="E2745" s="510" t="s">
        <v>208</v>
      </c>
      <c r="F2745" s="523">
        <v>865.44</v>
      </c>
      <c r="G2745" s="510" t="s">
        <v>7308</v>
      </c>
      <c r="H2745" s="510" t="s">
        <v>419</v>
      </c>
      <c r="I2745" s="510" t="s">
        <v>8992</v>
      </c>
      <c r="J2745" s="511" t="s">
        <v>8993</v>
      </c>
      <c r="K2745" s="511" t="s">
        <v>1157</v>
      </c>
      <c r="L2745" s="511" t="s">
        <v>32</v>
      </c>
      <c r="M2745" s="511">
        <v>2023228</v>
      </c>
      <c r="N2745" s="506">
        <v>45196</v>
      </c>
      <c r="O2745" s="512">
        <f t="shared" si="130"/>
        <v>9</v>
      </c>
      <c r="P2745" s="512">
        <f t="shared" si="131"/>
        <v>9</v>
      </c>
      <c r="Q2745" s="498" t="str">
        <f t="shared" si="132"/>
        <v>Gastos_Gerais</v>
      </c>
    </row>
    <row r="2746" spans="1:17" ht="24" hidden="1" x14ac:dyDescent="0.2">
      <c r="A2746" s="505">
        <v>7591</v>
      </c>
      <c r="B2746" s="506">
        <v>45196</v>
      </c>
      <c r="C2746" s="507">
        <v>45170</v>
      </c>
      <c r="D2746" s="508" t="s">
        <v>264</v>
      </c>
      <c r="E2746" s="510" t="s">
        <v>96</v>
      </c>
      <c r="F2746" s="523">
        <v>332</v>
      </c>
      <c r="G2746" s="510" t="s">
        <v>8994</v>
      </c>
      <c r="H2746" s="510" t="s">
        <v>493</v>
      </c>
      <c r="I2746" s="510" t="s">
        <v>8918</v>
      </c>
      <c r="J2746" s="511" t="s">
        <v>8919</v>
      </c>
      <c r="K2746" s="511" t="s">
        <v>1157</v>
      </c>
      <c r="L2746" s="511" t="s">
        <v>32</v>
      </c>
      <c r="M2746" s="511">
        <v>37</v>
      </c>
      <c r="N2746" s="506">
        <v>45191</v>
      </c>
      <c r="O2746" s="512">
        <f t="shared" si="130"/>
        <v>9</v>
      </c>
      <c r="P2746" s="512">
        <f t="shared" si="131"/>
        <v>9</v>
      </c>
      <c r="Q2746" s="498" t="str">
        <f t="shared" si="132"/>
        <v>Gastos_Gerais</v>
      </c>
    </row>
    <row r="2747" spans="1:17" hidden="1" x14ac:dyDescent="0.2">
      <c r="A2747" s="505">
        <v>7592</v>
      </c>
      <c r="B2747" s="506">
        <v>45196</v>
      </c>
      <c r="C2747" s="507">
        <v>45170</v>
      </c>
      <c r="D2747" s="508" t="s">
        <v>264</v>
      </c>
      <c r="E2747" s="510" t="s">
        <v>208</v>
      </c>
      <c r="F2747" s="523">
        <v>4273.6000000000004</v>
      </c>
      <c r="G2747" s="510" t="s">
        <v>6773</v>
      </c>
      <c r="H2747" s="510" t="s">
        <v>419</v>
      </c>
      <c r="I2747" s="510" t="s">
        <v>8992</v>
      </c>
      <c r="J2747" s="511" t="s">
        <v>8995</v>
      </c>
      <c r="K2747" s="511" t="s">
        <v>1157</v>
      </c>
      <c r="L2747" s="511" t="s">
        <v>32</v>
      </c>
      <c r="M2747" s="511">
        <v>27</v>
      </c>
      <c r="N2747" s="506">
        <v>45196</v>
      </c>
      <c r="O2747" s="512">
        <f t="shared" si="130"/>
        <v>9</v>
      </c>
      <c r="P2747" s="512">
        <f t="shared" si="131"/>
        <v>9</v>
      </c>
      <c r="Q2747" s="498" t="str">
        <f t="shared" si="132"/>
        <v>Gastos_Gerais</v>
      </c>
    </row>
    <row r="2748" spans="1:17" ht="24" hidden="1" x14ac:dyDescent="0.2">
      <c r="A2748" s="505">
        <v>7593</v>
      </c>
      <c r="B2748" s="506">
        <v>45196</v>
      </c>
      <c r="C2748" s="507">
        <v>45170</v>
      </c>
      <c r="D2748" s="508" t="s">
        <v>264</v>
      </c>
      <c r="E2748" s="510" t="s">
        <v>293</v>
      </c>
      <c r="F2748" s="523">
        <v>75</v>
      </c>
      <c r="G2748" s="510" t="s">
        <v>8996</v>
      </c>
      <c r="H2748" s="510" t="s">
        <v>416</v>
      </c>
      <c r="I2748" s="510" t="s">
        <v>8997</v>
      </c>
      <c r="J2748" s="511" t="s">
        <v>859</v>
      </c>
      <c r="K2748" s="511" t="s">
        <v>1188</v>
      </c>
      <c r="L2748" s="511" t="s">
        <v>4137</v>
      </c>
      <c r="M2748" s="511">
        <v>396292135</v>
      </c>
      <c r="N2748" s="506">
        <v>45196</v>
      </c>
      <c r="O2748" s="512">
        <f t="shared" si="130"/>
        <v>9</v>
      </c>
      <c r="P2748" s="512">
        <f t="shared" si="131"/>
        <v>9</v>
      </c>
      <c r="Q2748" s="498" t="str">
        <f t="shared" si="132"/>
        <v>Gastos_Gerais</v>
      </c>
    </row>
    <row r="2749" spans="1:17" ht="24" hidden="1" x14ac:dyDescent="0.2">
      <c r="A2749" s="505">
        <v>7594</v>
      </c>
      <c r="B2749" s="506">
        <v>45196</v>
      </c>
      <c r="C2749" s="507">
        <v>45170</v>
      </c>
      <c r="D2749" s="508" t="s">
        <v>264</v>
      </c>
      <c r="E2749" s="510" t="s">
        <v>293</v>
      </c>
      <c r="F2749" s="523">
        <v>75</v>
      </c>
      <c r="G2749" s="510" t="s">
        <v>8998</v>
      </c>
      <c r="H2749" s="510" t="s">
        <v>416</v>
      </c>
      <c r="I2749" s="510" t="s">
        <v>8999</v>
      </c>
      <c r="J2749" s="511" t="s">
        <v>9000</v>
      </c>
      <c r="K2749" s="511" t="s">
        <v>1188</v>
      </c>
      <c r="L2749" s="511" t="s">
        <v>4137</v>
      </c>
      <c r="M2749" s="511">
        <v>396292135</v>
      </c>
      <c r="N2749" s="506">
        <v>45196</v>
      </c>
      <c r="O2749" s="512">
        <f t="shared" si="130"/>
        <v>9</v>
      </c>
      <c r="P2749" s="512">
        <f t="shared" si="131"/>
        <v>9</v>
      </c>
      <c r="Q2749" s="498" t="str">
        <f t="shared" si="132"/>
        <v>Gastos_Gerais</v>
      </c>
    </row>
    <row r="2750" spans="1:17" ht="24" hidden="1" x14ac:dyDescent="0.2">
      <c r="A2750" s="505">
        <v>7595</v>
      </c>
      <c r="B2750" s="506">
        <v>45196</v>
      </c>
      <c r="C2750" s="507">
        <v>45170</v>
      </c>
      <c r="D2750" s="508" t="s">
        <v>264</v>
      </c>
      <c r="E2750" s="510" t="s">
        <v>293</v>
      </c>
      <c r="F2750" s="523">
        <v>75</v>
      </c>
      <c r="G2750" s="510" t="s">
        <v>9001</v>
      </c>
      <c r="H2750" s="510" t="s">
        <v>416</v>
      </c>
      <c r="I2750" s="510" t="s">
        <v>9002</v>
      </c>
      <c r="J2750" s="511" t="s">
        <v>8132</v>
      </c>
      <c r="K2750" s="511" t="s">
        <v>1188</v>
      </c>
      <c r="L2750" s="511" t="s">
        <v>4137</v>
      </c>
      <c r="M2750" s="511">
        <v>396292135</v>
      </c>
      <c r="N2750" s="506">
        <v>45196</v>
      </c>
      <c r="O2750" s="512">
        <f t="shared" si="130"/>
        <v>9</v>
      </c>
      <c r="P2750" s="512">
        <f t="shared" si="131"/>
        <v>9</v>
      </c>
      <c r="Q2750" s="498" t="str">
        <f t="shared" si="132"/>
        <v>Gastos_Gerais</v>
      </c>
    </row>
    <row r="2751" spans="1:17" ht="24" hidden="1" x14ac:dyDescent="0.2">
      <c r="A2751" s="505">
        <v>7596</v>
      </c>
      <c r="B2751" s="506">
        <v>45196</v>
      </c>
      <c r="C2751" s="507">
        <v>45170</v>
      </c>
      <c r="D2751" s="508" t="s">
        <v>264</v>
      </c>
      <c r="E2751" s="510" t="s">
        <v>293</v>
      </c>
      <c r="F2751" s="523">
        <v>116.8</v>
      </c>
      <c r="G2751" s="510" t="s">
        <v>9003</v>
      </c>
      <c r="H2751" s="510" t="s">
        <v>417</v>
      </c>
      <c r="I2751" s="510" t="s">
        <v>4390</v>
      </c>
      <c r="J2751" s="511" t="s">
        <v>972</v>
      </c>
      <c r="K2751" s="511" t="s">
        <v>1188</v>
      </c>
      <c r="L2751" s="511" t="s">
        <v>4137</v>
      </c>
      <c r="M2751" s="511">
        <v>396292135</v>
      </c>
      <c r="N2751" s="506">
        <v>45196</v>
      </c>
      <c r="O2751" s="512">
        <f t="shared" si="130"/>
        <v>9</v>
      </c>
      <c r="P2751" s="512">
        <f t="shared" si="131"/>
        <v>9</v>
      </c>
      <c r="Q2751" s="498" t="str">
        <f t="shared" si="132"/>
        <v>Gastos_Gerais</v>
      </c>
    </row>
    <row r="2752" spans="1:17" ht="25.5" hidden="1" x14ac:dyDescent="0.2">
      <c r="A2752" s="505">
        <v>7597</v>
      </c>
      <c r="B2752" s="506">
        <v>45196</v>
      </c>
      <c r="C2752" s="507">
        <v>45170</v>
      </c>
      <c r="D2752" s="510" t="s">
        <v>176</v>
      </c>
      <c r="E2752" s="455" t="s">
        <v>261</v>
      </c>
      <c r="F2752" s="523">
        <v>1311.27</v>
      </c>
      <c r="G2752" s="510" t="s">
        <v>1207</v>
      </c>
      <c r="H2752" s="510" t="s">
        <v>419</v>
      </c>
      <c r="I2752" s="510" t="s">
        <v>9004</v>
      </c>
      <c r="J2752" s="511" t="s">
        <v>1095</v>
      </c>
      <c r="K2752" s="511" t="s">
        <v>1188</v>
      </c>
      <c r="L2752" s="511" t="s">
        <v>4137</v>
      </c>
      <c r="M2752" s="511">
        <v>396292135</v>
      </c>
      <c r="N2752" s="506">
        <v>45196</v>
      </c>
      <c r="O2752" s="512">
        <f t="shared" si="130"/>
        <v>9</v>
      </c>
      <c r="P2752" s="512">
        <f t="shared" si="131"/>
        <v>9</v>
      </c>
      <c r="Q2752" s="498" t="str">
        <f t="shared" si="132"/>
        <v>Gastos_com_Pessoal</v>
      </c>
    </row>
    <row r="2753" spans="1:17" ht="25.5" hidden="1" x14ac:dyDescent="0.2">
      <c r="A2753" s="505">
        <v>7598</v>
      </c>
      <c r="B2753" s="506">
        <v>45196</v>
      </c>
      <c r="C2753" s="507">
        <v>45170</v>
      </c>
      <c r="D2753" s="510" t="s">
        <v>176</v>
      </c>
      <c r="E2753" s="455" t="s">
        <v>280</v>
      </c>
      <c r="F2753" s="523">
        <v>1602.66</v>
      </c>
      <c r="G2753" s="510" t="s">
        <v>1209</v>
      </c>
      <c r="H2753" s="510" t="s">
        <v>419</v>
      </c>
      <c r="I2753" s="510" t="s">
        <v>9004</v>
      </c>
      <c r="J2753" s="511" t="s">
        <v>1095</v>
      </c>
      <c r="K2753" s="511" t="s">
        <v>1188</v>
      </c>
      <c r="L2753" s="511" t="s">
        <v>4137</v>
      </c>
      <c r="M2753" s="511">
        <v>396292135</v>
      </c>
      <c r="N2753" s="506">
        <v>45196</v>
      </c>
      <c r="O2753" s="512">
        <f t="shared" si="130"/>
        <v>9</v>
      </c>
      <c r="P2753" s="512">
        <f t="shared" si="131"/>
        <v>9</v>
      </c>
      <c r="Q2753" s="498" t="str">
        <f t="shared" si="132"/>
        <v>Gastos_com_Pessoal</v>
      </c>
    </row>
    <row r="2754" spans="1:17" ht="25.5" hidden="1" x14ac:dyDescent="0.2">
      <c r="A2754" s="505">
        <v>7599</v>
      </c>
      <c r="B2754" s="506">
        <v>45196</v>
      </c>
      <c r="C2754" s="507">
        <v>45170</v>
      </c>
      <c r="D2754" s="510" t="s">
        <v>176</v>
      </c>
      <c r="E2754" s="455" t="s">
        <v>262</v>
      </c>
      <c r="F2754" s="523">
        <v>534.22</v>
      </c>
      <c r="G2754" s="510" t="s">
        <v>1210</v>
      </c>
      <c r="H2754" s="510" t="s">
        <v>419</v>
      </c>
      <c r="I2754" s="510" t="s">
        <v>9004</v>
      </c>
      <c r="J2754" s="511" t="s">
        <v>1095</v>
      </c>
      <c r="K2754" s="511" t="s">
        <v>1188</v>
      </c>
      <c r="L2754" s="511" t="s">
        <v>4137</v>
      </c>
      <c r="M2754" s="511">
        <v>396292135</v>
      </c>
      <c r="N2754" s="506">
        <v>45196</v>
      </c>
      <c r="O2754" s="512">
        <f t="shared" si="130"/>
        <v>9</v>
      </c>
      <c r="P2754" s="512">
        <f t="shared" si="131"/>
        <v>9</v>
      </c>
      <c r="Q2754" s="498" t="str">
        <f t="shared" si="132"/>
        <v>Gastos_com_Pessoal</v>
      </c>
    </row>
    <row r="2755" spans="1:17" ht="36" hidden="1" x14ac:dyDescent="0.2">
      <c r="A2755" s="505">
        <v>7600</v>
      </c>
      <c r="B2755" s="506">
        <v>45196</v>
      </c>
      <c r="C2755" s="507">
        <v>45170</v>
      </c>
      <c r="D2755" s="510" t="s">
        <v>176</v>
      </c>
      <c r="E2755" s="455" t="s">
        <v>169</v>
      </c>
      <c r="F2755" s="523">
        <v>1165.57</v>
      </c>
      <c r="G2755" s="510" t="s">
        <v>1211</v>
      </c>
      <c r="H2755" s="510" t="s">
        <v>419</v>
      </c>
      <c r="I2755" s="510" t="s">
        <v>9004</v>
      </c>
      <c r="J2755" s="511" t="s">
        <v>1095</v>
      </c>
      <c r="K2755" s="511" t="s">
        <v>1188</v>
      </c>
      <c r="L2755" s="511" t="s">
        <v>4137</v>
      </c>
      <c r="M2755" s="511">
        <v>396292135</v>
      </c>
      <c r="N2755" s="506">
        <v>45196</v>
      </c>
      <c r="O2755" s="512">
        <f t="shared" si="130"/>
        <v>9</v>
      </c>
      <c r="P2755" s="512">
        <f t="shared" si="131"/>
        <v>9</v>
      </c>
      <c r="Q2755" s="498" t="str">
        <f t="shared" si="132"/>
        <v>Gastos_com_Pessoal</v>
      </c>
    </row>
    <row r="2756" spans="1:17" ht="25.5" hidden="1" x14ac:dyDescent="0.2">
      <c r="A2756" s="505">
        <v>7601</v>
      </c>
      <c r="B2756" s="506">
        <v>45196</v>
      </c>
      <c r="C2756" s="507">
        <v>45170</v>
      </c>
      <c r="D2756" s="510" t="s">
        <v>176</v>
      </c>
      <c r="E2756" s="510" t="s">
        <v>261</v>
      </c>
      <c r="F2756" s="523">
        <v>2943.53</v>
      </c>
      <c r="G2756" s="510" t="s">
        <v>1207</v>
      </c>
      <c r="H2756" s="510" t="s">
        <v>414</v>
      </c>
      <c r="I2756" s="510" t="s">
        <v>7091</v>
      </c>
      <c r="J2756" s="511" t="s">
        <v>488</v>
      </c>
      <c r="K2756" s="511" t="s">
        <v>1188</v>
      </c>
      <c r="L2756" s="511" t="s">
        <v>4137</v>
      </c>
      <c r="M2756" s="511">
        <v>396292135</v>
      </c>
      <c r="N2756" s="506">
        <v>45196</v>
      </c>
      <c r="O2756" s="512">
        <f t="shared" si="130"/>
        <v>9</v>
      </c>
      <c r="P2756" s="512">
        <f t="shared" si="131"/>
        <v>9</v>
      </c>
      <c r="Q2756" s="498" t="str">
        <f t="shared" si="132"/>
        <v>Gastos_com_Pessoal</v>
      </c>
    </row>
    <row r="2757" spans="1:17" ht="25.5" hidden="1" x14ac:dyDescent="0.2">
      <c r="A2757" s="505">
        <v>7602</v>
      </c>
      <c r="B2757" s="506">
        <v>45196</v>
      </c>
      <c r="C2757" s="507">
        <v>45170</v>
      </c>
      <c r="D2757" s="510" t="s">
        <v>176</v>
      </c>
      <c r="E2757" s="510" t="s">
        <v>280</v>
      </c>
      <c r="F2757" s="523">
        <v>2375.0700000000002</v>
      </c>
      <c r="G2757" s="510" t="s">
        <v>1209</v>
      </c>
      <c r="H2757" s="510" t="s">
        <v>414</v>
      </c>
      <c r="I2757" s="510" t="s">
        <v>7091</v>
      </c>
      <c r="J2757" s="511" t="s">
        <v>488</v>
      </c>
      <c r="K2757" s="511" t="s">
        <v>1188</v>
      </c>
      <c r="L2757" s="511" t="s">
        <v>4137</v>
      </c>
      <c r="M2757" s="511">
        <v>396292135</v>
      </c>
      <c r="N2757" s="506">
        <v>45196</v>
      </c>
      <c r="O2757" s="512">
        <f t="shared" si="130"/>
        <v>9</v>
      </c>
      <c r="P2757" s="512">
        <f t="shared" si="131"/>
        <v>9</v>
      </c>
      <c r="Q2757" s="498" t="str">
        <f t="shared" si="132"/>
        <v>Gastos_com_Pessoal</v>
      </c>
    </row>
    <row r="2758" spans="1:17" ht="25.5" hidden="1" x14ac:dyDescent="0.2">
      <c r="A2758" s="505">
        <v>7603</v>
      </c>
      <c r="B2758" s="506">
        <v>45196</v>
      </c>
      <c r="C2758" s="507">
        <v>45170</v>
      </c>
      <c r="D2758" s="510" t="s">
        <v>176</v>
      </c>
      <c r="E2758" s="455" t="s">
        <v>262</v>
      </c>
      <c r="F2758" s="523">
        <v>791.69</v>
      </c>
      <c r="G2758" s="510" t="s">
        <v>1210</v>
      </c>
      <c r="H2758" s="510" t="s">
        <v>414</v>
      </c>
      <c r="I2758" s="510" t="s">
        <v>7091</v>
      </c>
      <c r="J2758" s="511" t="s">
        <v>488</v>
      </c>
      <c r="K2758" s="511" t="s">
        <v>1188</v>
      </c>
      <c r="L2758" s="511" t="s">
        <v>4137</v>
      </c>
      <c r="M2758" s="511">
        <v>396292135</v>
      </c>
      <c r="N2758" s="506">
        <v>45196</v>
      </c>
      <c r="O2758" s="512">
        <f t="shared" si="130"/>
        <v>9</v>
      </c>
      <c r="P2758" s="512">
        <f t="shared" si="131"/>
        <v>9</v>
      </c>
      <c r="Q2758" s="498" t="str">
        <f t="shared" si="132"/>
        <v>Gastos_com_Pessoal</v>
      </c>
    </row>
    <row r="2759" spans="1:17" ht="36" hidden="1" x14ac:dyDescent="0.2">
      <c r="A2759" s="505">
        <v>7604</v>
      </c>
      <c r="B2759" s="506">
        <v>45196</v>
      </c>
      <c r="C2759" s="507">
        <v>45170</v>
      </c>
      <c r="D2759" s="510" t="s">
        <v>176</v>
      </c>
      <c r="E2759" s="510" t="s">
        <v>169</v>
      </c>
      <c r="F2759" s="523">
        <v>5710.04</v>
      </c>
      <c r="G2759" s="510" t="s">
        <v>1211</v>
      </c>
      <c r="H2759" s="510" t="s">
        <v>414</v>
      </c>
      <c r="I2759" s="510" t="s">
        <v>7091</v>
      </c>
      <c r="J2759" s="511" t="s">
        <v>488</v>
      </c>
      <c r="K2759" s="511" t="s">
        <v>1188</v>
      </c>
      <c r="L2759" s="511" t="s">
        <v>4137</v>
      </c>
      <c r="M2759" s="511">
        <v>396292135</v>
      </c>
      <c r="N2759" s="506">
        <v>45196</v>
      </c>
      <c r="O2759" s="512">
        <f t="shared" si="130"/>
        <v>9</v>
      </c>
      <c r="P2759" s="512">
        <f t="shared" si="131"/>
        <v>9</v>
      </c>
      <c r="Q2759" s="498" t="str">
        <f t="shared" si="132"/>
        <v>Gastos_com_Pessoal</v>
      </c>
    </row>
    <row r="2760" spans="1:17" ht="24" hidden="1" x14ac:dyDescent="0.2">
      <c r="A2760" s="505">
        <v>7605</v>
      </c>
      <c r="B2760" s="506">
        <v>45196</v>
      </c>
      <c r="C2760" s="507">
        <v>45139</v>
      </c>
      <c r="D2760" s="508" t="s">
        <v>264</v>
      </c>
      <c r="E2760" s="510" t="s">
        <v>138</v>
      </c>
      <c r="F2760" s="523">
        <v>2483.9</v>
      </c>
      <c r="G2760" s="510" t="s">
        <v>138</v>
      </c>
      <c r="H2760" s="510" t="s">
        <v>416</v>
      </c>
      <c r="I2760" s="510" t="s">
        <v>1237</v>
      </c>
      <c r="J2760" s="511" t="s">
        <v>7239</v>
      </c>
      <c r="K2760" s="511" t="s">
        <v>1157</v>
      </c>
      <c r="L2760" s="511" t="s">
        <v>32</v>
      </c>
      <c r="M2760" s="511">
        <v>13634</v>
      </c>
      <c r="N2760" s="506">
        <v>45169</v>
      </c>
      <c r="O2760" s="512">
        <f t="shared" si="130"/>
        <v>9</v>
      </c>
      <c r="P2760" s="512">
        <f t="shared" si="131"/>
        <v>8</v>
      </c>
      <c r="Q2760" s="498" t="str">
        <f t="shared" si="132"/>
        <v>Gastos_Gerais</v>
      </c>
    </row>
    <row r="2761" spans="1:17" ht="24" hidden="1" x14ac:dyDescent="0.2">
      <c r="A2761" s="505">
        <v>7606</v>
      </c>
      <c r="B2761" s="506">
        <v>45196</v>
      </c>
      <c r="C2761" s="507">
        <v>45170</v>
      </c>
      <c r="D2761" s="508" t="s">
        <v>264</v>
      </c>
      <c r="E2761" s="510" t="s">
        <v>398</v>
      </c>
      <c r="F2761" s="523">
        <v>808</v>
      </c>
      <c r="G2761" s="510" t="s">
        <v>1271</v>
      </c>
      <c r="H2761" s="510" t="s">
        <v>422</v>
      </c>
      <c r="I2761" s="455" t="s">
        <v>7606</v>
      </c>
      <c r="J2761" s="465" t="s">
        <v>1734</v>
      </c>
      <c r="K2761" s="511" t="s">
        <v>1157</v>
      </c>
      <c r="L2761" s="511" t="s">
        <v>32</v>
      </c>
      <c r="M2761" s="511">
        <v>45</v>
      </c>
      <c r="N2761" s="506">
        <v>45189</v>
      </c>
      <c r="O2761" s="512">
        <f t="shared" si="130"/>
        <v>9</v>
      </c>
      <c r="P2761" s="512">
        <f t="shared" si="131"/>
        <v>9</v>
      </c>
      <c r="Q2761" s="498" t="str">
        <f t="shared" si="132"/>
        <v>Gastos_Gerais</v>
      </c>
    </row>
    <row r="2762" spans="1:17" ht="36" hidden="1" x14ac:dyDescent="0.2">
      <c r="A2762" s="505">
        <v>7607</v>
      </c>
      <c r="B2762" s="506">
        <v>45196</v>
      </c>
      <c r="C2762" s="507">
        <v>45170</v>
      </c>
      <c r="D2762" s="510" t="s">
        <v>141</v>
      </c>
      <c r="E2762" s="510" t="s">
        <v>224</v>
      </c>
      <c r="F2762" s="523">
        <v>2669</v>
      </c>
      <c r="G2762" s="510" t="s">
        <v>9005</v>
      </c>
      <c r="H2762" s="510" t="s">
        <v>418</v>
      </c>
      <c r="I2762" s="510" t="s">
        <v>9006</v>
      </c>
      <c r="J2762" s="511" t="s">
        <v>9007</v>
      </c>
      <c r="K2762" s="511" t="s">
        <v>1157</v>
      </c>
      <c r="L2762" s="511" t="s">
        <v>32</v>
      </c>
      <c r="M2762" s="511">
        <v>23911</v>
      </c>
      <c r="N2762" s="506">
        <v>45191</v>
      </c>
      <c r="O2762" s="512">
        <f t="shared" si="130"/>
        <v>9</v>
      </c>
      <c r="P2762" s="512">
        <f t="shared" si="131"/>
        <v>9</v>
      </c>
      <c r="Q2762" s="498" t="str">
        <f t="shared" si="132"/>
        <v>Aquisição_de_Bens_Permanentes</v>
      </c>
    </row>
    <row r="2763" spans="1:17" ht="48" hidden="1" x14ac:dyDescent="0.2">
      <c r="A2763" s="505">
        <v>7608</v>
      </c>
      <c r="B2763" s="506">
        <v>45196</v>
      </c>
      <c r="C2763" s="507">
        <v>45170</v>
      </c>
      <c r="D2763" s="508" t="s">
        <v>264</v>
      </c>
      <c r="E2763" s="510" t="s">
        <v>386</v>
      </c>
      <c r="F2763" s="523">
        <v>694.2</v>
      </c>
      <c r="G2763" s="510" t="s">
        <v>8699</v>
      </c>
      <c r="H2763" s="510" t="s">
        <v>422</v>
      </c>
      <c r="I2763" s="510" t="s">
        <v>8700</v>
      </c>
      <c r="J2763" s="511" t="s">
        <v>2389</v>
      </c>
      <c r="K2763" s="511" t="s">
        <v>1157</v>
      </c>
      <c r="L2763" s="511" t="s">
        <v>32</v>
      </c>
      <c r="M2763" s="511">
        <v>1237</v>
      </c>
      <c r="N2763" s="506">
        <v>45184</v>
      </c>
      <c r="O2763" s="512">
        <f t="shared" si="130"/>
        <v>9</v>
      </c>
      <c r="P2763" s="512">
        <f t="shared" si="131"/>
        <v>9</v>
      </c>
      <c r="Q2763" s="498" t="str">
        <f t="shared" si="132"/>
        <v>Gastos_Gerais</v>
      </c>
    </row>
    <row r="2764" spans="1:17" ht="25.5" hidden="1" x14ac:dyDescent="0.2">
      <c r="A2764" s="505">
        <v>7609</v>
      </c>
      <c r="B2764" s="506">
        <v>45197</v>
      </c>
      <c r="C2764" s="507">
        <v>45170</v>
      </c>
      <c r="D2764" s="510" t="s">
        <v>176</v>
      </c>
      <c r="E2764" s="510" t="s">
        <v>262</v>
      </c>
      <c r="F2764" s="460">
        <v>802.16</v>
      </c>
      <c r="G2764" s="510" t="s">
        <v>9008</v>
      </c>
      <c r="H2764" s="510" t="s">
        <v>419</v>
      </c>
      <c r="I2764" s="510" t="s">
        <v>9009</v>
      </c>
      <c r="J2764" s="511" t="s">
        <v>1012</v>
      </c>
      <c r="K2764" s="511" t="s">
        <v>1188</v>
      </c>
      <c r="L2764" s="511" t="s">
        <v>4137</v>
      </c>
      <c r="M2764" s="511">
        <v>596510704</v>
      </c>
      <c r="N2764" s="506">
        <v>45197</v>
      </c>
      <c r="O2764" s="512">
        <f t="shared" si="130"/>
        <v>9</v>
      </c>
      <c r="P2764" s="512">
        <f t="shared" si="131"/>
        <v>9</v>
      </c>
      <c r="Q2764" s="498" t="str">
        <f t="shared" si="132"/>
        <v>Gastos_com_Pessoal</v>
      </c>
    </row>
    <row r="2765" spans="1:17" ht="25.5" hidden="1" x14ac:dyDescent="0.2">
      <c r="A2765" s="505">
        <v>7610</v>
      </c>
      <c r="B2765" s="506">
        <v>45197</v>
      </c>
      <c r="C2765" s="507">
        <v>45170</v>
      </c>
      <c r="D2765" s="510" t="s">
        <v>176</v>
      </c>
      <c r="E2765" s="510" t="s">
        <v>280</v>
      </c>
      <c r="F2765" s="460">
        <v>2295.64</v>
      </c>
      <c r="G2765" s="510" t="s">
        <v>9010</v>
      </c>
      <c r="H2765" s="510" t="s">
        <v>419</v>
      </c>
      <c r="I2765" s="510" t="s">
        <v>9009</v>
      </c>
      <c r="J2765" s="511" t="s">
        <v>1012</v>
      </c>
      <c r="K2765" s="511" t="s">
        <v>1188</v>
      </c>
      <c r="L2765" s="511" t="s">
        <v>4137</v>
      </c>
      <c r="M2765" s="511">
        <v>596510704</v>
      </c>
      <c r="N2765" s="506">
        <v>45197</v>
      </c>
      <c r="O2765" s="512">
        <f t="shared" si="130"/>
        <v>9</v>
      </c>
      <c r="P2765" s="512">
        <f t="shared" si="131"/>
        <v>9</v>
      </c>
      <c r="Q2765" s="498" t="str">
        <f t="shared" si="132"/>
        <v>Gastos_com_Pessoal</v>
      </c>
    </row>
    <row r="2766" spans="1:17" ht="25.5" hidden="1" x14ac:dyDescent="0.2">
      <c r="A2766" s="505">
        <v>7611</v>
      </c>
      <c r="B2766" s="506">
        <v>45197</v>
      </c>
      <c r="C2766" s="507">
        <v>45170</v>
      </c>
      <c r="D2766" s="510" t="s">
        <v>176</v>
      </c>
      <c r="E2766" s="510" t="s">
        <v>262</v>
      </c>
      <c r="F2766" s="460">
        <v>994.96</v>
      </c>
      <c r="G2766" s="510" t="s">
        <v>9011</v>
      </c>
      <c r="H2766" s="510" t="s">
        <v>414</v>
      </c>
      <c r="I2766" s="510" t="s">
        <v>9012</v>
      </c>
      <c r="J2766" s="511" t="s">
        <v>687</v>
      </c>
      <c r="K2766" s="511" t="s">
        <v>1188</v>
      </c>
      <c r="L2766" s="511" t="s">
        <v>4137</v>
      </c>
      <c r="M2766" s="511">
        <v>596510704</v>
      </c>
      <c r="N2766" s="506">
        <v>45197</v>
      </c>
      <c r="O2766" s="512">
        <f t="shared" si="130"/>
        <v>9</v>
      </c>
      <c r="P2766" s="512">
        <f t="shared" si="131"/>
        <v>9</v>
      </c>
      <c r="Q2766" s="498" t="str">
        <f t="shared" si="132"/>
        <v>Gastos_com_Pessoal</v>
      </c>
    </row>
    <row r="2767" spans="1:17" ht="25.5" hidden="1" x14ac:dyDescent="0.2">
      <c r="A2767" s="505">
        <v>7612</v>
      </c>
      <c r="B2767" s="506">
        <v>45197</v>
      </c>
      <c r="C2767" s="507">
        <v>45170</v>
      </c>
      <c r="D2767" s="510" t="s">
        <v>176</v>
      </c>
      <c r="E2767" s="510" t="s">
        <v>280</v>
      </c>
      <c r="F2767" s="460">
        <v>2741.28</v>
      </c>
      <c r="G2767" s="510" t="s">
        <v>9013</v>
      </c>
      <c r="H2767" s="510" t="s">
        <v>414</v>
      </c>
      <c r="I2767" s="510" t="s">
        <v>9012</v>
      </c>
      <c r="J2767" s="511" t="s">
        <v>687</v>
      </c>
      <c r="K2767" s="511" t="s">
        <v>1188</v>
      </c>
      <c r="L2767" s="511" t="s">
        <v>4137</v>
      </c>
      <c r="M2767" s="511">
        <v>596510704</v>
      </c>
      <c r="N2767" s="506">
        <v>45197</v>
      </c>
      <c r="O2767" s="512">
        <f t="shared" si="130"/>
        <v>9</v>
      </c>
      <c r="P2767" s="512">
        <f t="shared" si="131"/>
        <v>9</v>
      </c>
      <c r="Q2767" s="498" t="str">
        <f t="shared" si="132"/>
        <v>Gastos_com_Pessoal</v>
      </c>
    </row>
    <row r="2768" spans="1:17" ht="25.5" hidden="1" x14ac:dyDescent="0.2">
      <c r="A2768" s="505">
        <v>7613</v>
      </c>
      <c r="B2768" s="506">
        <v>45197</v>
      </c>
      <c r="C2768" s="507">
        <v>45170</v>
      </c>
      <c r="D2768" s="510" t="s">
        <v>176</v>
      </c>
      <c r="E2768" s="510" t="s">
        <v>262</v>
      </c>
      <c r="F2768" s="460">
        <v>956.63</v>
      </c>
      <c r="G2768" s="510" t="s">
        <v>9014</v>
      </c>
      <c r="H2768" s="510" t="s">
        <v>421</v>
      </c>
      <c r="I2768" s="510" t="s">
        <v>9015</v>
      </c>
      <c r="J2768" s="511" t="s">
        <v>810</v>
      </c>
      <c r="K2768" s="511" t="s">
        <v>1188</v>
      </c>
      <c r="L2768" s="511" t="s">
        <v>4137</v>
      </c>
      <c r="M2768" s="511">
        <v>596510704</v>
      </c>
      <c r="N2768" s="506">
        <v>45197</v>
      </c>
      <c r="O2768" s="512">
        <f t="shared" si="130"/>
        <v>9</v>
      </c>
      <c r="P2768" s="512">
        <f t="shared" si="131"/>
        <v>9</v>
      </c>
      <c r="Q2768" s="498" t="str">
        <f t="shared" si="132"/>
        <v>Gastos_com_Pessoal</v>
      </c>
    </row>
    <row r="2769" spans="1:17" ht="25.5" hidden="1" x14ac:dyDescent="0.2">
      <c r="A2769" s="505">
        <v>7614</v>
      </c>
      <c r="B2769" s="506">
        <v>45197</v>
      </c>
      <c r="C2769" s="507">
        <v>45170</v>
      </c>
      <c r="D2769" s="510" t="s">
        <v>176</v>
      </c>
      <c r="E2769" s="510" t="s">
        <v>280</v>
      </c>
      <c r="F2769" s="460">
        <v>2723.15</v>
      </c>
      <c r="G2769" s="510" t="s">
        <v>9016</v>
      </c>
      <c r="H2769" s="510" t="s">
        <v>421</v>
      </c>
      <c r="I2769" s="510" t="s">
        <v>9015</v>
      </c>
      <c r="J2769" s="511" t="s">
        <v>810</v>
      </c>
      <c r="K2769" s="511" t="s">
        <v>1188</v>
      </c>
      <c r="L2769" s="511" t="s">
        <v>4137</v>
      </c>
      <c r="M2769" s="511">
        <v>596510704</v>
      </c>
      <c r="N2769" s="506">
        <v>45197</v>
      </c>
      <c r="O2769" s="512">
        <f t="shared" si="130"/>
        <v>9</v>
      </c>
      <c r="P2769" s="512">
        <f t="shared" si="131"/>
        <v>9</v>
      </c>
      <c r="Q2769" s="498" t="str">
        <f t="shared" si="132"/>
        <v>Gastos_com_Pessoal</v>
      </c>
    </row>
    <row r="2770" spans="1:17" ht="25.5" hidden="1" x14ac:dyDescent="0.2">
      <c r="A2770" s="505">
        <v>7615</v>
      </c>
      <c r="B2770" s="506">
        <v>45197</v>
      </c>
      <c r="C2770" s="507">
        <v>45170</v>
      </c>
      <c r="D2770" s="510" t="s">
        <v>176</v>
      </c>
      <c r="E2770" s="510" t="s">
        <v>262</v>
      </c>
      <c r="F2770" s="460">
        <v>908.87</v>
      </c>
      <c r="G2770" s="510" t="s">
        <v>9017</v>
      </c>
      <c r="H2770" s="510" t="s">
        <v>423</v>
      </c>
      <c r="I2770" s="510" t="s">
        <v>9018</v>
      </c>
      <c r="J2770" s="511" t="s">
        <v>1022</v>
      </c>
      <c r="K2770" s="511" t="s">
        <v>1188</v>
      </c>
      <c r="L2770" s="511" t="s">
        <v>4137</v>
      </c>
      <c r="M2770" s="511">
        <v>596510704</v>
      </c>
      <c r="N2770" s="506">
        <v>45197</v>
      </c>
      <c r="O2770" s="512">
        <f t="shared" si="130"/>
        <v>9</v>
      </c>
      <c r="P2770" s="512">
        <f t="shared" si="131"/>
        <v>9</v>
      </c>
      <c r="Q2770" s="498" t="str">
        <f t="shared" si="132"/>
        <v>Gastos_com_Pessoal</v>
      </c>
    </row>
    <row r="2771" spans="1:17" ht="25.5" hidden="1" x14ac:dyDescent="0.2">
      <c r="A2771" s="505">
        <v>7616</v>
      </c>
      <c r="B2771" s="506">
        <v>45197</v>
      </c>
      <c r="C2771" s="507">
        <v>45170</v>
      </c>
      <c r="D2771" s="510" t="s">
        <v>176</v>
      </c>
      <c r="E2771" s="510" t="s">
        <v>280</v>
      </c>
      <c r="F2771" s="460">
        <v>2579.98</v>
      </c>
      <c r="G2771" s="510" t="s">
        <v>9019</v>
      </c>
      <c r="H2771" s="510" t="s">
        <v>423</v>
      </c>
      <c r="I2771" s="510" t="s">
        <v>9018</v>
      </c>
      <c r="J2771" s="511" t="s">
        <v>1022</v>
      </c>
      <c r="K2771" s="511" t="s">
        <v>1188</v>
      </c>
      <c r="L2771" s="511" t="s">
        <v>4137</v>
      </c>
      <c r="M2771" s="511">
        <v>596510704</v>
      </c>
      <c r="N2771" s="506">
        <v>45197</v>
      </c>
      <c r="O2771" s="512">
        <f t="shared" si="130"/>
        <v>9</v>
      </c>
      <c r="P2771" s="512">
        <f t="shared" si="131"/>
        <v>9</v>
      </c>
      <c r="Q2771" s="498" t="str">
        <f t="shared" si="132"/>
        <v>Gastos_com_Pessoal</v>
      </c>
    </row>
    <row r="2772" spans="1:17" ht="25.5" hidden="1" x14ac:dyDescent="0.2">
      <c r="A2772" s="505">
        <v>7617</v>
      </c>
      <c r="B2772" s="506">
        <v>45197</v>
      </c>
      <c r="C2772" s="507">
        <v>45170</v>
      </c>
      <c r="D2772" s="510" t="s">
        <v>176</v>
      </c>
      <c r="E2772" s="510" t="s">
        <v>262</v>
      </c>
      <c r="F2772" s="460">
        <v>926.96</v>
      </c>
      <c r="G2772" s="510" t="s">
        <v>9020</v>
      </c>
      <c r="H2772" s="510" t="s">
        <v>419</v>
      </c>
      <c r="I2772" s="510" t="s">
        <v>7167</v>
      </c>
      <c r="J2772" s="511" t="s">
        <v>7168</v>
      </c>
      <c r="K2772" s="511" t="s">
        <v>1188</v>
      </c>
      <c r="L2772" s="511" t="s">
        <v>4137</v>
      </c>
      <c r="M2772" s="511">
        <v>596510704</v>
      </c>
      <c r="N2772" s="506">
        <v>45197</v>
      </c>
      <c r="O2772" s="512">
        <f t="shared" si="130"/>
        <v>9</v>
      </c>
      <c r="P2772" s="512">
        <f t="shared" si="131"/>
        <v>9</v>
      </c>
      <c r="Q2772" s="498" t="str">
        <f t="shared" si="132"/>
        <v>Gastos_com_Pessoal</v>
      </c>
    </row>
    <row r="2773" spans="1:17" ht="25.5" hidden="1" x14ac:dyDescent="0.2">
      <c r="A2773" s="505">
        <v>7618</v>
      </c>
      <c r="B2773" s="506">
        <v>45197</v>
      </c>
      <c r="C2773" s="507">
        <v>45170</v>
      </c>
      <c r="D2773" s="510" t="s">
        <v>176</v>
      </c>
      <c r="E2773" s="510" t="s">
        <v>280</v>
      </c>
      <c r="F2773" s="460">
        <v>2623.46</v>
      </c>
      <c r="G2773" s="510" t="s">
        <v>9021</v>
      </c>
      <c r="H2773" s="510" t="s">
        <v>419</v>
      </c>
      <c r="I2773" s="510" t="s">
        <v>7167</v>
      </c>
      <c r="J2773" s="511" t="s">
        <v>7168</v>
      </c>
      <c r="K2773" s="511" t="s">
        <v>1188</v>
      </c>
      <c r="L2773" s="511" t="s">
        <v>4137</v>
      </c>
      <c r="M2773" s="511">
        <v>596510704</v>
      </c>
      <c r="N2773" s="506">
        <v>45197</v>
      </c>
      <c r="O2773" s="512">
        <f t="shared" si="130"/>
        <v>9</v>
      </c>
      <c r="P2773" s="512">
        <f t="shared" si="131"/>
        <v>9</v>
      </c>
      <c r="Q2773" s="498" t="str">
        <f t="shared" si="132"/>
        <v>Gastos_com_Pessoal</v>
      </c>
    </row>
    <row r="2774" spans="1:17" ht="25.5" hidden="1" x14ac:dyDescent="0.2">
      <c r="A2774" s="505">
        <v>7619</v>
      </c>
      <c r="B2774" s="506">
        <v>45197</v>
      </c>
      <c r="C2774" s="507">
        <v>45170</v>
      </c>
      <c r="D2774" s="510" t="s">
        <v>176</v>
      </c>
      <c r="E2774" s="510" t="s">
        <v>262</v>
      </c>
      <c r="F2774" s="460">
        <v>792.26</v>
      </c>
      <c r="G2774" s="510" t="s">
        <v>9022</v>
      </c>
      <c r="H2774" s="510" t="s">
        <v>414</v>
      </c>
      <c r="I2774" s="510" t="s">
        <v>9023</v>
      </c>
      <c r="J2774" s="511" t="s">
        <v>1054</v>
      </c>
      <c r="K2774" s="511" t="s">
        <v>1188</v>
      </c>
      <c r="L2774" s="511" t="s">
        <v>4137</v>
      </c>
      <c r="M2774" s="511">
        <v>596510704</v>
      </c>
      <c r="N2774" s="506">
        <v>45197</v>
      </c>
      <c r="O2774" s="512">
        <f t="shared" si="130"/>
        <v>9</v>
      </c>
      <c r="P2774" s="512">
        <f t="shared" si="131"/>
        <v>9</v>
      </c>
      <c r="Q2774" s="498" t="str">
        <f t="shared" si="132"/>
        <v>Gastos_com_Pessoal</v>
      </c>
    </row>
    <row r="2775" spans="1:17" ht="25.5" hidden="1" x14ac:dyDescent="0.2">
      <c r="A2775" s="505">
        <v>7620</v>
      </c>
      <c r="B2775" s="506">
        <v>45197</v>
      </c>
      <c r="C2775" s="507">
        <v>45170</v>
      </c>
      <c r="D2775" s="510" t="s">
        <v>176</v>
      </c>
      <c r="E2775" s="510" t="s">
        <v>280</v>
      </c>
      <c r="F2775" s="460">
        <v>2271.7600000000002</v>
      </c>
      <c r="G2775" s="510" t="s">
        <v>9024</v>
      </c>
      <c r="H2775" s="510" t="s">
        <v>414</v>
      </c>
      <c r="I2775" s="510" t="s">
        <v>9023</v>
      </c>
      <c r="J2775" s="511" t="s">
        <v>1054</v>
      </c>
      <c r="K2775" s="511" t="s">
        <v>1188</v>
      </c>
      <c r="L2775" s="511" t="s">
        <v>4137</v>
      </c>
      <c r="M2775" s="511">
        <v>596510704</v>
      </c>
      <c r="N2775" s="506">
        <v>45197</v>
      </c>
      <c r="O2775" s="512">
        <f t="shared" si="130"/>
        <v>9</v>
      </c>
      <c r="P2775" s="512">
        <f t="shared" si="131"/>
        <v>9</v>
      </c>
      <c r="Q2775" s="498" t="str">
        <f t="shared" si="132"/>
        <v>Gastos_com_Pessoal</v>
      </c>
    </row>
    <row r="2776" spans="1:17" ht="25.5" hidden="1" x14ac:dyDescent="0.2">
      <c r="A2776" s="505">
        <v>7621</v>
      </c>
      <c r="B2776" s="506">
        <v>45197</v>
      </c>
      <c r="C2776" s="507">
        <v>45170</v>
      </c>
      <c r="D2776" s="510" t="s">
        <v>176</v>
      </c>
      <c r="E2776" s="510" t="s">
        <v>262</v>
      </c>
      <c r="F2776" s="460">
        <v>987.9</v>
      </c>
      <c r="G2776" s="510" t="s">
        <v>9025</v>
      </c>
      <c r="H2776" s="510" t="s">
        <v>1032</v>
      </c>
      <c r="I2776" s="510" t="s">
        <v>9026</v>
      </c>
      <c r="J2776" s="511" t="s">
        <v>775</v>
      </c>
      <c r="K2776" s="511" t="s">
        <v>1188</v>
      </c>
      <c r="L2776" s="511" t="s">
        <v>4137</v>
      </c>
      <c r="M2776" s="511">
        <v>596510704</v>
      </c>
      <c r="N2776" s="506">
        <v>45197</v>
      </c>
      <c r="O2776" s="512">
        <f t="shared" si="130"/>
        <v>9</v>
      </c>
      <c r="P2776" s="512">
        <f t="shared" si="131"/>
        <v>9</v>
      </c>
      <c r="Q2776" s="498" t="str">
        <f t="shared" si="132"/>
        <v>Gastos_com_Pessoal</v>
      </c>
    </row>
    <row r="2777" spans="1:17" ht="25.5" hidden="1" x14ac:dyDescent="0.2">
      <c r="A2777" s="505">
        <v>7622</v>
      </c>
      <c r="B2777" s="506">
        <v>45197</v>
      </c>
      <c r="C2777" s="507">
        <v>45170</v>
      </c>
      <c r="D2777" s="510" t="s">
        <v>176</v>
      </c>
      <c r="E2777" s="510" t="s">
        <v>280</v>
      </c>
      <c r="F2777" s="460">
        <v>2769.12</v>
      </c>
      <c r="G2777" s="510" t="s">
        <v>9027</v>
      </c>
      <c r="H2777" s="510" t="s">
        <v>1032</v>
      </c>
      <c r="I2777" s="510" t="s">
        <v>9026</v>
      </c>
      <c r="J2777" s="511" t="s">
        <v>775</v>
      </c>
      <c r="K2777" s="511" t="s">
        <v>1188</v>
      </c>
      <c r="L2777" s="511" t="s">
        <v>4137</v>
      </c>
      <c r="M2777" s="511">
        <v>596510704</v>
      </c>
      <c r="N2777" s="506">
        <v>45197</v>
      </c>
      <c r="O2777" s="512">
        <f t="shared" si="130"/>
        <v>9</v>
      </c>
      <c r="P2777" s="512">
        <f t="shared" si="131"/>
        <v>9</v>
      </c>
      <c r="Q2777" s="498" t="str">
        <f t="shared" si="132"/>
        <v>Gastos_com_Pessoal</v>
      </c>
    </row>
    <row r="2778" spans="1:17" ht="25.5" hidden="1" x14ac:dyDescent="0.2">
      <c r="A2778" s="505">
        <v>7623</v>
      </c>
      <c r="B2778" s="506">
        <v>45197</v>
      </c>
      <c r="C2778" s="507">
        <v>45170</v>
      </c>
      <c r="D2778" s="510" t="s">
        <v>176</v>
      </c>
      <c r="E2778" s="510" t="s">
        <v>262</v>
      </c>
      <c r="F2778" s="460">
        <v>940.9</v>
      </c>
      <c r="G2778" s="510" t="s">
        <v>9028</v>
      </c>
      <c r="H2778" s="510" t="s">
        <v>1032</v>
      </c>
      <c r="I2778" s="510" t="s">
        <v>9029</v>
      </c>
      <c r="J2778" s="511" t="s">
        <v>1063</v>
      </c>
      <c r="K2778" s="511" t="s">
        <v>1188</v>
      </c>
      <c r="L2778" s="511" t="s">
        <v>4137</v>
      </c>
      <c r="M2778" s="511">
        <v>596510704</v>
      </c>
      <c r="N2778" s="506">
        <v>45197</v>
      </c>
      <c r="O2778" s="512">
        <f t="shared" si="130"/>
        <v>9</v>
      </c>
      <c r="P2778" s="512">
        <f t="shared" si="131"/>
        <v>9</v>
      </c>
      <c r="Q2778" s="498" t="str">
        <f t="shared" si="132"/>
        <v>Gastos_com_Pessoal</v>
      </c>
    </row>
    <row r="2779" spans="1:17" ht="25.5" hidden="1" x14ac:dyDescent="0.2">
      <c r="A2779" s="505">
        <v>7624</v>
      </c>
      <c r="B2779" s="506">
        <v>45197</v>
      </c>
      <c r="C2779" s="507">
        <v>45170</v>
      </c>
      <c r="D2779" s="510" t="s">
        <v>176</v>
      </c>
      <c r="E2779" s="510" t="s">
        <v>280</v>
      </c>
      <c r="F2779" s="460">
        <v>2627.64</v>
      </c>
      <c r="G2779" s="510" t="s">
        <v>9030</v>
      </c>
      <c r="H2779" s="510" t="s">
        <v>1032</v>
      </c>
      <c r="I2779" s="510" t="s">
        <v>9029</v>
      </c>
      <c r="J2779" s="511" t="s">
        <v>1063</v>
      </c>
      <c r="K2779" s="511" t="s">
        <v>1188</v>
      </c>
      <c r="L2779" s="511" t="s">
        <v>4137</v>
      </c>
      <c r="M2779" s="511">
        <v>596510704</v>
      </c>
      <c r="N2779" s="506">
        <v>45197</v>
      </c>
      <c r="O2779" s="512">
        <f t="shared" si="130"/>
        <v>9</v>
      </c>
      <c r="P2779" s="512">
        <f t="shared" si="131"/>
        <v>9</v>
      </c>
      <c r="Q2779" s="498" t="str">
        <f t="shared" si="132"/>
        <v>Gastos_com_Pessoal</v>
      </c>
    </row>
    <row r="2780" spans="1:17" ht="25.5" hidden="1" x14ac:dyDescent="0.2">
      <c r="A2780" s="505">
        <v>7625</v>
      </c>
      <c r="B2780" s="506">
        <v>45197</v>
      </c>
      <c r="C2780" s="507">
        <v>45170</v>
      </c>
      <c r="D2780" s="510" t="s">
        <v>176</v>
      </c>
      <c r="E2780" s="510" t="s">
        <v>262</v>
      </c>
      <c r="F2780" s="460">
        <v>846.97</v>
      </c>
      <c r="G2780" s="510" t="s">
        <v>9031</v>
      </c>
      <c r="H2780" s="510" t="s">
        <v>422</v>
      </c>
      <c r="I2780" s="510" t="s">
        <v>8719</v>
      </c>
      <c r="J2780" s="511" t="s">
        <v>951</v>
      </c>
      <c r="K2780" s="511" t="s">
        <v>1188</v>
      </c>
      <c r="L2780" s="511" t="s">
        <v>4137</v>
      </c>
      <c r="M2780" s="511">
        <v>596510704</v>
      </c>
      <c r="N2780" s="506">
        <v>45197</v>
      </c>
      <c r="O2780" s="512">
        <f t="shared" si="130"/>
        <v>9</v>
      </c>
      <c r="P2780" s="512">
        <f t="shared" si="131"/>
        <v>9</v>
      </c>
      <c r="Q2780" s="498" t="str">
        <f t="shared" si="132"/>
        <v>Gastos_com_Pessoal</v>
      </c>
    </row>
    <row r="2781" spans="1:17" ht="25.5" hidden="1" x14ac:dyDescent="0.2">
      <c r="A2781" s="505">
        <v>7626</v>
      </c>
      <c r="B2781" s="506">
        <v>45197</v>
      </c>
      <c r="C2781" s="507">
        <v>45170</v>
      </c>
      <c r="D2781" s="510" t="s">
        <v>176</v>
      </c>
      <c r="E2781" s="510" t="s">
        <v>280</v>
      </c>
      <c r="F2781" s="460">
        <v>2431.64</v>
      </c>
      <c r="G2781" s="510" t="s">
        <v>9032</v>
      </c>
      <c r="H2781" s="510" t="s">
        <v>422</v>
      </c>
      <c r="I2781" s="510" t="s">
        <v>8719</v>
      </c>
      <c r="J2781" s="511" t="s">
        <v>951</v>
      </c>
      <c r="K2781" s="511" t="s">
        <v>1188</v>
      </c>
      <c r="L2781" s="511" t="s">
        <v>4137</v>
      </c>
      <c r="M2781" s="511">
        <v>596510704</v>
      </c>
      <c r="N2781" s="506">
        <v>45197</v>
      </c>
      <c r="O2781" s="512">
        <f t="shared" si="130"/>
        <v>9</v>
      </c>
      <c r="P2781" s="512">
        <f t="shared" si="131"/>
        <v>9</v>
      </c>
      <c r="Q2781" s="498" t="str">
        <f t="shared" si="132"/>
        <v>Gastos_com_Pessoal</v>
      </c>
    </row>
    <row r="2782" spans="1:17" ht="25.5" hidden="1" x14ac:dyDescent="0.2">
      <c r="A2782" s="505">
        <v>7627</v>
      </c>
      <c r="B2782" s="506">
        <v>45197</v>
      </c>
      <c r="C2782" s="507">
        <v>45170</v>
      </c>
      <c r="D2782" s="510" t="s">
        <v>176</v>
      </c>
      <c r="E2782" s="510" t="s">
        <v>262</v>
      </c>
      <c r="F2782" s="460">
        <v>1064.8699999999999</v>
      </c>
      <c r="G2782" s="510" t="s">
        <v>9033</v>
      </c>
      <c r="H2782" s="510" t="s">
        <v>1032</v>
      </c>
      <c r="I2782" s="510" t="s">
        <v>9034</v>
      </c>
      <c r="J2782" s="511" t="s">
        <v>654</v>
      </c>
      <c r="K2782" s="511" t="s">
        <v>1188</v>
      </c>
      <c r="L2782" s="511" t="s">
        <v>4137</v>
      </c>
      <c r="M2782" s="511">
        <v>596510704</v>
      </c>
      <c r="N2782" s="506">
        <v>45197</v>
      </c>
      <c r="O2782" s="512">
        <f t="shared" si="130"/>
        <v>9</v>
      </c>
      <c r="P2782" s="512">
        <f t="shared" si="131"/>
        <v>9</v>
      </c>
      <c r="Q2782" s="498" t="str">
        <f t="shared" si="132"/>
        <v>Gastos_com_Pessoal</v>
      </c>
    </row>
    <row r="2783" spans="1:17" ht="25.5" hidden="1" x14ac:dyDescent="0.2">
      <c r="A2783" s="505">
        <v>7628</v>
      </c>
      <c r="B2783" s="506">
        <v>45197</v>
      </c>
      <c r="C2783" s="507">
        <v>45170</v>
      </c>
      <c r="D2783" s="510" t="s">
        <v>176</v>
      </c>
      <c r="E2783" s="510" t="s">
        <v>280</v>
      </c>
      <c r="F2783" s="460">
        <v>3011.19</v>
      </c>
      <c r="G2783" s="510" t="s">
        <v>9035</v>
      </c>
      <c r="H2783" s="510" t="s">
        <v>1032</v>
      </c>
      <c r="I2783" s="510" t="s">
        <v>9034</v>
      </c>
      <c r="J2783" s="511" t="s">
        <v>654</v>
      </c>
      <c r="K2783" s="511" t="s">
        <v>1188</v>
      </c>
      <c r="L2783" s="511" t="s">
        <v>4137</v>
      </c>
      <c r="M2783" s="511">
        <v>596510704</v>
      </c>
      <c r="N2783" s="506">
        <v>45197</v>
      </c>
      <c r="O2783" s="512">
        <f t="shared" si="130"/>
        <v>9</v>
      </c>
      <c r="P2783" s="512">
        <f t="shared" si="131"/>
        <v>9</v>
      </c>
      <c r="Q2783" s="498" t="str">
        <f t="shared" si="132"/>
        <v>Gastos_com_Pessoal</v>
      </c>
    </row>
    <row r="2784" spans="1:17" ht="25.5" hidden="1" x14ac:dyDescent="0.2">
      <c r="A2784" s="505">
        <v>7629</v>
      </c>
      <c r="B2784" s="506">
        <v>45197</v>
      </c>
      <c r="C2784" s="507">
        <v>45170</v>
      </c>
      <c r="D2784" s="510" t="s">
        <v>176</v>
      </c>
      <c r="E2784" s="510" t="s">
        <v>262</v>
      </c>
      <c r="F2784" s="460">
        <v>871.9</v>
      </c>
      <c r="G2784" s="510" t="s">
        <v>9036</v>
      </c>
      <c r="H2784" s="510" t="s">
        <v>416</v>
      </c>
      <c r="I2784" s="510" t="s">
        <v>9037</v>
      </c>
      <c r="J2784" s="511" t="s">
        <v>1052</v>
      </c>
      <c r="K2784" s="511" t="s">
        <v>1188</v>
      </c>
      <c r="L2784" s="511" t="s">
        <v>4137</v>
      </c>
      <c r="M2784" s="511">
        <v>596510704</v>
      </c>
      <c r="N2784" s="506">
        <v>45197</v>
      </c>
      <c r="O2784" s="512">
        <f t="shared" si="130"/>
        <v>9</v>
      </c>
      <c r="P2784" s="512">
        <f t="shared" si="131"/>
        <v>9</v>
      </c>
      <c r="Q2784" s="498" t="str">
        <f t="shared" si="132"/>
        <v>Gastos_com_Pessoal</v>
      </c>
    </row>
    <row r="2785" spans="1:17" ht="25.5" hidden="1" x14ac:dyDescent="0.2">
      <c r="A2785" s="505">
        <v>7630</v>
      </c>
      <c r="B2785" s="506">
        <v>45197</v>
      </c>
      <c r="C2785" s="507">
        <v>45170</v>
      </c>
      <c r="D2785" s="510" t="s">
        <v>176</v>
      </c>
      <c r="E2785" s="510" t="s">
        <v>280</v>
      </c>
      <c r="F2785" s="460">
        <v>2548.16</v>
      </c>
      <c r="G2785" s="510" t="s">
        <v>9038</v>
      </c>
      <c r="H2785" s="510" t="s">
        <v>416</v>
      </c>
      <c r="I2785" s="510" t="s">
        <v>9037</v>
      </c>
      <c r="J2785" s="511" t="s">
        <v>1052</v>
      </c>
      <c r="K2785" s="511" t="s">
        <v>1188</v>
      </c>
      <c r="L2785" s="511" t="s">
        <v>4137</v>
      </c>
      <c r="M2785" s="511">
        <v>596510704</v>
      </c>
      <c r="N2785" s="506">
        <v>45197</v>
      </c>
      <c r="O2785" s="512">
        <f t="shared" si="130"/>
        <v>9</v>
      </c>
      <c r="P2785" s="512">
        <f t="shared" si="131"/>
        <v>9</v>
      </c>
      <c r="Q2785" s="498" t="str">
        <f t="shared" si="132"/>
        <v>Gastos_com_Pessoal</v>
      </c>
    </row>
    <row r="2786" spans="1:17" ht="25.5" hidden="1" x14ac:dyDescent="0.2">
      <c r="A2786" s="505">
        <v>7631</v>
      </c>
      <c r="B2786" s="506">
        <v>45197</v>
      </c>
      <c r="C2786" s="507">
        <v>45170</v>
      </c>
      <c r="D2786" s="510" t="s">
        <v>176</v>
      </c>
      <c r="E2786" s="510" t="s">
        <v>262</v>
      </c>
      <c r="F2786" s="460">
        <v>5668.09</v>
      </c>
      <c r="G2786" s="510" t="s">
        <v>9039</v>
      </c>
      <c r="H2786" s="510" t="s">
        <v>302</v>
      </c>
      <c r="I2786" s="510" t="s">
        <v>4756</v>
      </c>
      <c r="J2786" s="511" t="s">
        <v>549</v>
      </c>
      <c r="K2786" s="511" t="s">
        <v>1188</v>
      </c>
      <c r="L2786" s="511" t="s">
        <v>4137</v>
      </c>
      <c r="M2786" s="511">
        <v>596510704</v>
      </c>
      <c r="N2786" s="506">
        <v>45197</v>
      </c>
      <c r="O2786" s="512">
        <f t="shared" si="130"/>
        <v>9</v>
      </c>
      <c r="P2786" s="512">
        <f t="shared" si="131"/>
        <v>9</v>
      </c>
      <c r="Q2786" s="498" t="str">
        <f t="shared" si="132"/>
        <v>Gastos_com_Pessoal</v>
      </c>
    </row>
    <row r="2787" spans="1:17" ht="25.5" hidden="1" x14ac:dyDescent="0.2">
      <c r="A2787" s="505">
        <v>7632</v>
      </c>
      <c r="B2787" s="506">
        <v>45197</v>
      </c>
      <c r="C2787" s="507">
        <v>45170</v>
      </c>
      <c r="D2787" s="510" t="s">
        <v>176</v>
      </c>
      <c r="E2787" s="510" t="s">
        <v>280</v>
      </c>
      <c r="F2787" s="460">
        <v>11705.8</v>
      </c>
      <c r="G2787" s="510" t="s">
        <v>9040</v>
      </c>
      <c r="H2787" s="510" t="s">
        <v>302</v>
      </c>
      <c r="I2787" s="510" t="s">
        <v>4756</v>
      </c>
      <c r="J2787" s="511" t="s">
        <v>549</v>
      </c>
      <c r="K2787" s="511" t="s">
        <v>1188</v>
      </c>
      <c r="L2787" s="511" t="s">
        <v>4137</v>
      </c>
      <c r="M2787" s="511">
        <v>596510704</v>
      </c>
      <c r="N2787" s="506">
        <v>45197</v>
      </c>
      <c r="O2787" s="512">
        <f t="shared" si="130"/>
        <v>9</v>
      </c>
      <c r="P2787" s="512">
        <f t="shared" si="131"/>
        <v>9</v>
      </c>
      <c r="Q2787" s="498" t="str">
        <f t="shared" si="132"/>
        <v>Gastos_com_Pessoal</v>
      </c>
    </row>
    <row r="2788" spans="1:17" ht="25.5" hidden="1" x14ac:dyDescent="0.2">
      <c r="A2788" s="505">
        <v>7633</v>
      </c>
      <c r="B2788" s="506">
        <v>45197</v>
      </c>
      <c r="C2788" s="507">
        <v>45170</v>
      </c>
      <c r="D2788" s="510" t="s">
        <v>176</v>
      </c>
      <c r="E2788" s="510" t="s">
        <v>262</v>
      </c>
      <c r="F2788" s="460">
        <v>989.35</v>
      </c>
      <c r="G2788" s="510" t="s">
        <v>9041</v>
      </c>
      <c r="H2788" s="510" t="s">
        <v>420</v>
      </c>
      <c r="I2788" s="510" t="s">
        <v>9042</v>
      </c>
      <c r="J2788" s="511" t="s">
        <v>9043</v>
      </c>
      <c r="K2788" s="511" t="s">
        <v>1188</v>
      </c>
      <c r="L2788" s="511" t="s">
        <v>4137</v>
      </c>
      <c r="M2788" s="511">
        <v>596510704</v>
      </c>
      <c r="N2788" s="506">
        <v>45197</v>
      </c>
      <c r="O2788" s="512">
        <f t="shared" si="130"/>
        <v>9</v>
      </c>
      <c r="P2788" s="512">
        <f t="shared" si="131"/>
        <v>9</v>
      </c>
      <c r="Q2788" s="498" t="str">
        <f t="shared" si="132"/>
        <v>Gastos_com_Pessoal</v>
      </c>
    </row>
    <row r="2789" spans="1:17" ht="25.5" hidden="1" x14ac:dyDescent="0.2">
      <c r="A2789" s="505">
        <v>7634</v>
      </c>
      <c r="B2789" s="506">
        <v>45197</v>
      </c>
      <c r="C2789" s="507">
        <v>45170</v>
      </c>
      <c r="D2789" s="510" t="s">
        <v>176</v>
      </c>
      <c r="E2789" s="510" t="s">
        <v>280</v>
      </c>
      <c r="F2789" s="460">
        <v>2729.29</v>
      </c>
      <c r="G2789" s="510" t="s">
        <v>9044</v>
      </c>
      <c r="H2789" s="510" t="s">
        <v>420</v>
      </c>
      <c r="I2789" s="510" t="s">
        <v>9042</v>
      </c>
      <c r="J2789" s="511" t="s">
        <v>9043</v>
      </c>
      <c r="K2789" s="511" t="s">
        <v>1188</v>
      </c>
      <c r="L2789" s="511" t="s">
        <v>4137</v>
      </c>
      <c r="M2789" s="511">
        <v>596510704</v>
      </c>
      <c r="N2789" s="506">
        <v>45197</v>
      </c>
      <c r="O2789" s="512">
        <f t="shared" si="130"/>
        <v>9</v>
      </c>
      <c r="P2789" s="512">
        <f t="shared" si="131"/>
        <v>9</v>
      </c>
      <c r="Q2789" s="498" t="str">
        <f t="shared" si="132"/>
        <v>Gastos_com_Pessoal</v>
      </c>
    </row>
    <row r="2790" spans="1:17" ht="25.5" hidden="1" x14ac:dyDescent="0.2">
      <c r="A2790" s="505">
        <v>7635</v>
      </c>
      <c r="B2790" s="506">
        <v>45197</v>
      </c>
      <c r="C2790" s="507">
        <v>45170</v>
      </c>
      <c r="D2790" s="510" t="s">
        <v>176</v>
      </c>
      <c r="E2790" s="510" t="s">
        <v>262</v>
      </c>
      <c r="F2790" s="460">
        <v>887.18</v>
      </c>
      <c r="G2790" s="510" t="s">
        <v>9045</v>
      </c>
      <c r="H2790" s="510" t="s">
        <v>1032</v>
      </c>
      <c r="I2790" s="510" t="s">
        <v>9046</v>
      </c>
      <c r="J2790" s="511" t="s">
        <v>822</v>
      </c>
      <c r="K2790" s="511" t="s">
        <v>1188</v>
      </c>
      <c r="L2790" s="511" t="s">
        <v>4137</v>
      </c>
      <c r="M2790" s="511">
        <v>596510704</v>
      </c>
      <c r="N2790" s="506">
        <v>45197</v>
      </c>
      <c r="O2790" s="512">
        <f t="shared" si="130"/>
        <v>9</v>
      </c>
      <c r="P2790" s="512">
        <f t="shared" si="131"/>
        <v>9</v>
      </c>
      <c r="Q2790" s="498" t="str">
        <f t="shared" si="132"/>
        <v>Gastos_com_Pessoal</v>
      </c>
    </row>
    <row r="2791" spans="1:17" ht="25.5" hidden="1" x14ac:dyDescent="0.2">
      <c r="A2791" s="505">
        <v>7636</v>
      </c>
      <c r="B2791" s="506">
        <v>45197</v>
      </c>
      <c r="C2791" s="507">
        <v>45170</v>
      </c>
      <c r="D2791" s="510" t="s">
        <v>176</v>
      </c>
      <c r="E2791" s="510" t="s">
        <v>280</v>
      </c>
      <c r="F2791" s="460">
        <v>2500.46</v>
      </c>
      <c r="G2791" s="510" t="s">
        <v>9047</v>
      </c>
      <c r="H2791" s="510" t="s">
        <v>1032</v>
      </c>
      <c r="I2791" s="510" t="s">
        <v>9046</v>
      </c>
      <c r="J2791" s="511" t="s">
        <v>822</v>
      </c>
      <c r="K2791" s="511" t="s">
        <v>1188</v>
      </c>
      <c r="L2791" s="511" t="s">
        <v>4137</v>
      </c>
      <c r="M2791" s="511">
        <v>596510704</v>
      </c>
      <c r="N2791" s="506">
        <v>45197</v>
      </c>
      <c r="O2791" s="512">
        <f t="shared" si="130"/>
        <v>9</v>
      </c>
      <c r="P2791" s="512">
        <f t="shared" si="131"/>
        <v>9</v>
      </c>
      <c r="Q2791" s="498" t="str">
        <f t="shared" si="132"/>
        <v>Gastos_com_Pessoal</v>
      </c>
    </row>
    <row r="2792" spans="1:17" ht="25.5" hidden="1" x14ac:dyDescent="0.2">
      <c r="A2792" s="505">
        <v>7637</v>
      </c>
      <c r="B2792" s="506">
        <v>45197</v>
      </c>
      <c r="C2792" s="507">
        <v>45170</v>
      </c>
      <c r="D2792" s="510" t="s">
        <v>176</v>
      </c>
      <c r="E2792" s="510" t="s">
        <v>262</v>
      </c>
      <c r="F2792" s="460">
        <v>985.45</v>
      </c>
      <c r="G2792" s="510" t="s">
        <v>9048</v>
      </c>
      <c r="H2792" s="510" t="s">
        <v>493</v>
      </c>
      <c r="I2792" s="510" t="s">
        <v>9049</v>
      </c>
      <c r="J2792" s="511" t="s">
        <v>602</v>
      </c>
      <c r="K2792" s="511" t="s">
        <v>1188</v>
      </c>
      <c r="L2792" s="511" t="s">
        <v>4137</v>
      </c>
      <c r="M2792" s="511">
        <v>596510704</v>
      </c>
      <c r="N2792" s="506">
        <v>45197</v>
      </c>
      <c r="O2792" s="512">
        <f t="shared" si="130"/>
        <v>9</v>
      </c>
      <c r="P2792" s="512">
        <f t="shared" si="131"/>
        <v>9</v>
      </c>
      <c r="Q2792" s="498" t="str">
        <f t="shared" si="132"/>
        <v>Gastos_com_Pessoal</v>
      </c>
    </row>
    <row r="2793" spans="1:17" ht="25.5" hidden="1" x14ac:dyDescent="0.2">
      <c r="A2793" s="505">
        <v>7638</v>
      </c>
      <c r="B2793" s="506">
        <v>45197</v>
      </c>
      <c r="C2793" s="507">
        <v>45170</v>
      </c>
      <c r="D2793" s="510" t="s">
        <v>176</v>
      </c>
      <c r="E2793" s="510" t="s">
        <v>280</v>
      </c>
      <c r="F2793" s="460">
        <v>2763.96</v>
      </c>
      <c r="G2793" s="510" t="s">
        <v>9050</v>
      </c>
      <c r="H2793" s="510" t="s">
        <v>493</v>
      </c>
      <c r="I2793" s="510" t="s">
        <v>9049</v>
      </c>
      <c r="J2793" s="511" t="s">
        <v>602</v>
      </c>
      <c r="K2793" s="511" t="s">
        <v>1188</v>
      </c>
      <c r="L2793" s="511" t="s">
        <v>4137</v>
      </c>
      <c r="M2793" s="511">
        <v>596510704</v>
      </c>
      <c r="N2793" s="506">
        <v>45197</v>
      </c>
      <c r="O2793" s="512">
        <f t="shared" si="130"/>
        <v>9</v>
      </c>
      <c r="P2793" s="512">
        <f t="shared" si="131"/>
        <v>9</v>
      </c>
      <c r="Q2793" s="498" t="str">
        <f t="shared" si="132"/>
        <v>Gastos_com_Pessoal</v>
      </c>
    </row>
    <row r="2794" spans="1:17" ht="25.5" hidden="1" x14ac:dyDescent="0.2">
      <c r="A2794" s="505">
        <v>7639</v>
      </c>
      <c r="B2794" s="506">
        <v>45197</v>
      </c>
      <c r="C2794" s="507">
        <v>45170</v>
      </c>
      <c r="D2794" s="510" t="s">
        <v>176</v>
      </c>
      <c r="E2794" s="510" t="s">
        <v>262</v>
      </c>
      <c r="F2794" s="460">
        <v>822.61</v>
      </c>
      <c r="G2794" s="510" t="s">
        <v>9051</v>
      </c>
      <c r="H2794" s="510" t="s">
        <v>422</v>
      </c>
      <c r="I2794" s="510" t="s">
        <v>8526</v>
      </c>
      <c r="J2794" s="511" t="s">
        <v>895</v>
      </c>
      <c r="K2794" s="511" t="s">
        <v>1188</v>
      </c>
      <c r="L2794" s="511" t="s">
        <v>4137</v>
      </c>
      <c r="M2794" s="511">
        <v>596510704</v>
      </c>
      <c r="N2794" s="506">
        <v>45197</v>
      </c>
      <c r="O2794" s="512">
        <f t="shared" si="130"/>
        <v>9</v>
      </c>
      <c r="P2794" s="512">
        <f t="shared" si="131"/>
        <v>9</v>
      </c>
      <c r="Q2794" s="498" t="str">
        <f t="shared" si="132"/>
        <v>Gastos_com_Pessoal</v>
      </c>
    </row>
    <row r="2795" spans="1:17" ht="25.5" hidden="1" x14ac:dyDescent="0.2">
      <c r="A2795" s="505">
        <v>7640</v>
      </c>
      <c r="B2795" s="506">
        <v>45197</v>
      </c>
      <c r="C2795" s="507">
        <v>45170</v>
      </c>
      <c r="D2795" s="510" t="s">
        <v>176</v>
      </c>
      <c r="E2795" s="510" t="s">
        <v>280</v>
      </c>
      <c r="F2795" s="460">
        <v>2344.7199999999998</v>
      </c>
      <c r="G2795" s="510" t="s">
        <v>9052</v>
      </c>
      <c r="H2795" s="510" t="s">
        <v>422</v>
      </c>
      <c r="I2795" s="510" t="s">
        <v>8526</v>
      </c>
      <c r="J2795" s="511" t="s">
        <v>895</v>
      </c>
      <c r="K2795" s="511" t="s">
        <v>1188</v>
      </c>
      <c r="L2795" s="511" t="s">
        <v>4137</v>
      </c>
      <c r="M2795" s="511">
        <v>596510704</v>
      </c>
      <c r="N2795" s="506">
        <v>45197</v>
      </c>
      <c r="O2795" s="512">
        <f t="shared" si="130"/>
        <v>9</v>
      </c>
      <c r="P2795" s="512">
        <f t="shared" si="131"/>
        <v>9</v>
      </c>
      <c r="Q2795" s="498" t="str">
        <f t="shared" si="132"/>
        <v>Gastos_com_Pessoal</v>
      </c>
    </row>
    <row r="2796" spans="1:17" ht="25.5" hidden="1" x14ac:dyDescent="0.2">
      <c r="A2796" s="505">
        <v>7641</v>
      </c>
      <c r="B2796" s="506">
        <v>45197</v>
      </c>
      <c r="C2796" s="507">
        <v>45170</v>
      </c>
      <c r="D2796" s="510" t="s">
        <v>176</v>
      </c>
      <c r="E2796" s="510" t="s">
        <v>262</v>
      </c>
      <c r="F2796" s="460">
        <v>1101.58</v>
      </c>
      <c r="G2796" s="510" t="s">
        <v>9053</v>
      </c>
      <c r="H2796" s="510" t="s">
        <v>419</v>
      </c>
      <c r="I2796" s="510" t="s">
        <v>9054</v>
      </c>
      <c r="J2796" s="511" t="s">
        <v>684</v>
      </c>
      <c r="K2796" s="511" t="s">
        <v>1188</v>
      </c>
      <c r="L2796" s="511" t="s">
        <v>4137</v>
      </c>
      <c r="M2796" s="511">
        <v>596510704</v>
      </c>
      <c r="N2796" s="506">
        <v>45197</v>
      </c>
      <c r="O2796" s="512">
        <f t="shared" si="130"/>
        <v>9</v>
      </c>
      <c r="P2796" s="512">
        <f t="shared" si="131"/>
        <v>9</v>
      </c>
      <c r="Q2796" s="498" t="str">
        <f t="shared" si="132"/>
        <v>Gastos_com_Pessoal</v>
      </c>
    </row>
    <row r="2797" spans="1:17" ht="25.5" hidden="1" x14ac:dyDescent="0.2">
      <c r="A2797" s="505">
        <v>7642</v>
      </c>
      <c r="B2797" s="506">
        <v>45197</v>
      </c>
      <c r="C2797" s="507">
        <v>45170</v>
      </c>
      <c r="D2797" s="510" t="s">
        <v>176</v>
      </c>
      <c r="E2797" s="510" t="s">
        <v>280</v>
      </c>
      <c r="F2797" s="460">
        <v>2964.98</v>
      </c>
      <c r="G2797" s="510" t="s">
        <v>9055</v>
      </c>
      <c r="H2797" s="510" t="s">
        <v>419</v>
      </c>
      <c r="I2797" s="510" t="s">
        <v>9054</v>
      </c>
      <c r="J2797" s="511" t="s">
        <v>684</v>
      </c>
      <c r="K2797" s="511" t="s">
        <v>1188</v>
      </c>
      <c r="L2797" s="511" t="s">
        <v>4137</v>
      </c>
      <c r="M2797" s="511">
        <v>596510704</v>
      </c>
      <c r="N2797" s="506">
        <v>45197</v>
      </c>
      <c r="O2797" s="512">
        <f t="shared" si="130"/>
        <v>9</v>
      </c>
      <c r="P2797" s="512">
        <f t="shared" si="131"/>
        <v>9</v>
      </c>
      <c r="Q2797" s="498" t="str">
        <f t="shared" si="132"/>
        <v>Gastos_com_Pessoal</v>
      </c>
    </row>
    <row r="2798" spans="1:17" ht="25.5" hidden="1" x14ac:dyDescent="0.2">
      <c r="A2798" s="505">
        <v>7643</v>
      </c>
      <c r="B2798" s="506">
        <v>45197</v>
      </c>
      <c r="C2798" s="507">
        <v>45170</v>
      </c>
      <c r="D2798" s="510" t="s">
        <v>176</v>
      </c>
      <c r="E2798" s="510" t="s">
        <v>262</v>
      </c>
      <c r="F2798" s="460">
        <v>1003.31</v>
      </c>
      <c r="G2798" s="510" t="s">
        <v>9056</v>
      </c>
      <c r="H2798" s="510" t="s">
        <v>414</v>
      </c>
      <c r="I2798" s="510" t="s">
        <v>9057</v>
      </c>
      <c r="J2798" s="511" t="s">
        <v>689</v>
      </c>
      <c r="K2798" s="511" t="s">
        <v>1188</v>
      </c>
      <c r="L2798" s="511" t="s">
        <v>4137</v>
      </c>
      <c r="M2798" s="511">
        <v>596510704</v>
      </c>
      <c r="N2798" s="506">
        <v>45197</v>
      </c>
      <c r="O2798" s="512">
        <f t="shared" si="130"/>
        <v>9</v>
      </c>
      <c r="P2798" s="512">
        <f t="shared" si="131"/>
        <v>9</v>
      </c>
      <c r="Q2798" s="498" t="str">
        <f t="shared" si="132"/>
        <v>Gastos_com_Pessoal</v>
      </c>
    </row>
    <row r="2799" spans="1:17" ht="25.5" hidden="1" x14ac:dyDescent="0.2">
      <c r="A2799" s="505">
        <v>7644</v>
      </c>
      <c r="B2799" s="506">
        <v>45197</v>
      </c>
      <c r="C2799" s="507">
        <v>45170</v>
      </c>
      <c r="D2799" s="510" t="s">
        <v>176</v>
      </c>
      <c r="E2799" s="510" t="s">
        <v>280</v>
      </c>
      <c r="F2799" s="460">
        <v>2758.69</v>
      </c>
      <c r="G2799" s="510" t="s">
        <v>9058</v>
      </c>
      <c r="H2799" s="510" t="s">
        <v>414</v>
      </c>
      <c r="I2799" s="510" t="s">
        <v>9057</v>
      </c>
      <c r="J2799" s="511" t="s">
        <v>689</v>
      </c>
      <c r="K2799" s="511" t="s">
        <v>1188</v>
      </c>
      <c r="L2799" s="511" t="s">
        <v>4137</v>
      </c>
      <c r="M2799" s="511">
        <v>596510704</v>
      </c>
      <c r="N2799" s="506">
        <v>45197</v>
      </c>
      <c r="O2799" s="512">
        <f t="shared" ref="O2799:O2862" si="133">IF(B2799=0,0,IF(YEAR(B2799)=$P$1,MONTH(B2799)-$O$1+1,(YEAR(B2799)-$P$1)*12-$O$1+1+MONTH(B2799)))</f>
        <v>9</v>
      </c>
      <c r="P2799" s="512">
        <f t="shared" ref="P2799:P2862" si="134">IF(C2799=0,0,IF(YEAR(C2799)=$P$1,MONTH(C2799)-$O$1+1,(YEAR(C2799)-$P$1)*12-$O$1+1+MONTH(C2799)))</f>
        <v>9</v>
      </c>
      <c r="Q2799" s="498" t="str">
        <f t="shared" ref="Q2799:Q2862" si="135">SUBSTITUTE(D2799," ","_")</f>
        <v>Gastos_com_Pessoal</v>
      </c>
    </row>
    <row r="2800" spans="1:17" ht="25.5" hidden="1" x14ac:dyDescent="0.2">
      <c r="A2800" s="505">
        <v>7645</v>
      </c>
      <c r="B2800" s="506">
        <v>45197</v>
      </c>
      <c r="C2800" s="507">
        <v>45170</v>
      </c>
      <c r="D2800" s="510" t="s">
        <v>176</v>
      </c>
      <c r="E2800" s="510" t="s">
        <v>262</v>
      </c>
      <c r="F2800" s="460">
        <v>512.30999999999995</v>
      </c>
      <c r="G2800" s="510" t="s">
        <v>9059</v>
      </c>
      <c r="H2800" s="510" t="s">
        <v>420</v>
      </c>
      <c r="I2800" s="510" t="s">
        <v>9060</v>
      </c>
      <c r="J2800" s="511" t="s">
        <v>9061</v>
      </c>
      <c r="K2800" s="511" t="s">
        <v>1188</v>
      </c>
      <c r="L2800" s="511" t="s">
        <v>4137</v>
      </c>
      <c r="M2800" s="511">
        <v>596510704</v>
      </c>
      <c r="N2800" s="506">
        <v>45197</v>
      </c>
      <c r="O2800" s="512">
        <f t="shared" si="133"/>
        <v>9</v>
      </c>
      <c r="P2800" s="512">
        <f t="shared" si="134"/>
        <v>9</v>
      </c>
      <c r="Q2800" s="498" t="str">
        <f t="shared" si="135"/>
        <v>Gastos_com_Pessoal</v>
      </c>
    </row>
    <row r="2801" spans="1:17" ht="25.5" hidden="1" x14ac:dyDescent="0.2">
      <c r="A2801" s="505">
        <v>7646</v>
      </c>
      <c r="B2801" s="506">
        <v>45197</v>
      </c>
      <c r="C2801" s="507">
        <v>45170</v>
      </c>
      <c r="D2801" s="510" t="s">
        <v>176</v>
      </c>
      <c r="E2801" s="510" t="s">
        <v>280</v>
      </c>
      <c r="F2801" s="460">
        <v>1536.9</v>
      </c>
      <c r="G2801" s="510" t="s">
        <v>9062</v>
      </c>
      <c r="H2801" s="510" t="s">
        <v>420</v>
      </c>
      <c r="I2801" s="510" t="s">
        <v>9060</v>
      </c>
      <c r="J2801" s="511" t="s">
        <v>9061</v>
      </c>
      <c r="K2801" s="511" t="s">
        <v>1188</v>
      </c>
      <c r="L2801" s="511" t="s">
        <v>4137</v>
      </c>
      <c r="M2801" s="511">
        <v>596510704</v>
      </c>
      <c r="N2801" s="506">
        <v>45197</v>
      </c>
      <c r="O2801" s="512">
        <f t="shared" si="133"/>
        <v>9</v>
      </c>
      <c r="P2801" s="512">
        <f t="shared" si="134"/>
        <v>9</v>
      </c>
      <c r="Q2801" s="498" t="str">
        <f t="shared" si="135"/>
        <v>Gastos_com_Pessoal</v>
      </c>
    </row>
    <row r="2802" spans="1:17" ht="25.5" hidden="1" x14ac:dyDescent="0.2">
      <c r="A2802" s="505">
        <v>7647</v>
      </c>
      <c r="B2802" s="506">
        <v>45197</v>
      </c>
      <c r="C2802" s="507">
        <v>45170</v>
      </c>
      <c r="D2802" s="510" t="s">
        <v>176</v>
      </c>
      <c r="E2802" s="510" t="s">
        <v>262</v>
      </c>
      <c r="F2802" s="460">
        <v>1003.36</v>
      </c>
      <c r="G2802" s="510" t="s">
        <v>9063</v>
      </c>
      <c r="H2802" s="510" t="s">
        <v>420</v>
      </c>
      <c r="I2802" s="510" t="s">
        <v>9064</v>
      </c>
      <c r="J2802" s="511" t="s">
        <v>9065</v>
      </c>
      <c r="K2802" s="511" t="s">
        <v>1188</v>
      </c>
      <c r="L2802" s="511" t="s">
        <v>4137</v>
      </c>
      <c r="M2802" s="511">
        <v>596510704</v>
      </c>
      <c r="N2802" s="506">
        <v>45197</v>
      </c>
      <c r="O2802" s="512">
        <f t="shared" si="133"/>
        <v>9</v>
      </c>
      <c r="P2802" s="512">
        <f t="shared" si="134"/>
        <v>9</v>
      </c>
      <c r="Q2802" s="498" t="str">
        <f t="shared" si="135"/>
        <v>Gastos_com_Pessoal</v>
      </c>
    </row>
    <row r="2803" spans="1:17" ht="25.5" hidden="1" x14ac:dyDescent="0.2">
      <c r="A2803" s="505">
        <v>7648</v>
      </c>
      <c r="B2803" s="506">
        <v>45197</v>
      </c>
      <c r="C2803" s="507">
        <v>45170</v>
      </c>
      <c r="D2803" s="510" t="s">
        <v>176</v>
      </c>
      <c r="E2803" s="510" t="s">
        <v>280</v>
      </c>
      <c r="F2803" s="460">
        <v>2758.76</v>
      </c>
      <c r="G2803" s="510" t="s">
        <v>9066</v>
      </c>
      <c r="H2803" s="510" t="s">
        <v>420</v>
      </c>
      <c r="I2803" s="510" t="s">
        <v>9064</v>
      </c>
      <c r="J2803" s="511" t="s">
        <v>9065</v>
      </c>
      <c r="K2803" s="511" t="s">
        <v>1188</v>
      </c>
      <c r="L2803" s="511" t="s">
        <v>4137</v>
      </c>
      <c r="M2803" s="511">
        <v>596510704</v>
      </c>
      <c r="N2803" s="506">
        <v>45197</v>
      </c>
      <c r="O2803" s="512">
        <f t="shared" si="133"/>
        <v>9</v>
      </c>
      <c r="P2803" s="512">
        <f t="shared" si="134"/>
        <v>9</v>
      </c>
      <c r="Q2803" s="498" t="str">
        <f t="shared" si="135"/>
        <v>Gastos_com_Pessoal</v>
      </c>
    </row>
    <row r="2804" spans="1:17" ht="25.5" hidden="1" x14ac:dyDescent="0.2">
      <c r="A2804" s="505">
        <v>7649</v>
      </c>
      <c r="B2804" s="506">
        <v>45197</v>
      </c>
      <c r="C2804" s="507">
        <v>45170</v>
      </c>
      <c r="D2804" s="510" t="s">
        <v>176</v>
      </c>
      <c r="E2804" s="510" t="s">
        <v>262</v>
      </c>
      <c r="F2804" s="460">
        <v>893.18</v>
      </c>
      <c r="G2804" s="510" t="s">
        <v>9067</v>
      </c>
      <c r="H2804" s="510" t="s">
        <v>414</v>
      </c>
      <c r="I2804" s="510" t="s">
        <v>9068</v>
      </c>
      <c r="J2804" s="511" t="s">
        <v>986</v>
      </c>
      <c r="K2804" s="511" t="s">
        <v>1188</v>
      </c>
      <c r="L2804" s="511" t="s">
        <v>4137</v>
      </c>
      <c r="M2804" s="511">
        <v>596510704</v>
      </c>
      <c r="N2804" s="506">
        <v>45197</v>
      </c>
      <c r="O2804" s="512">
        <f t="shared" si="133"/>
        <v>9</v>
      </c>
      <c r="P2804" s="512">
        <f t="shared" si="134"/>
        <v>9</v>
      </c>
      <c r="Q2804" s="498" t="str">
        <f t="shared" si="135"/>
        <v>Gastos_com_Pessoal</v>
      </c>
    </row>
    <row r="2805" spans="1:17" ht="25.5" hidden="1" x14ac:dyDescent="0.2">
      <c r="A2805" s="505">
        <v>7650</v>
      </c>
      <c r="B2805" s="506">
        <v>45197</v>
      </c>
      <c r="C2805" s="507">
        <v>45170</v>
      </c>
      <c r="D2805" s="510" t="s">
        <v>176</v>
      </c>
      <c r="E2805" s="510" t="s">
        <v>280</v>
      </c>
      <c r="F2805" s="460">
        <v>2513.88</v>
      </c>
      <c r="G2805" s="510" t="s">
        <v>9069</v>
      </c>
      <c r="H2805" s="510" t="s">
        <v>414</v>
      </c>
      <c r="I2805" s="510" t="s">
        <v>9068</v>
      </c>
      <c r="J2805" s="511" t="s">
        <v>986</v>
      </c>
      <c r="K2805" s="511" t="s">
        <v>1188</v>
      </c>
      <c r="L2805" s="511" t="s">
        <v>4137</v>
      </c>
      <c r="M2805" s="511">
        <v>596510704</v>
      </c>
      <c r="N2805" s="506">
        <v>45197</v>
      </c>
      <c r="O2805" s="512">
        <f t="shared" si="133"/>
        <v>9</v>
      </c>
      <c r="P2805" s="512">
        <f t="shared" si="134"/>
        <v>9</v>
      </c>
      <c r="Q2805" s="498" t="str">
        <f t="shared" si="135"/>
        <v>Gastos_com_Pessoal</v>
      </c>
    </row>
    <row r="2806" spans="1:17" ht="25.5" hidden="1" x14ac:dyDescent="0.2">
      <c r="A2806" s="505">
        <v>7651</v>
      </c>
      <c r="B2806" s="506">
        <v>45197</v>
      </c>
      <c r="C2806" s="507">
        <v>45170</v>
      </c>
      <c r="D2806" s="510" t="s">
        <v>176</v>
      </c>
      <c r="E2806" s="510" t="s">
        <v>262</v>
      </c>
      <c r="F2806" s="460">
        <v>893.8</v>
      </c>
      <c r="G2806" s="510" t="s">
        <v>9070</v>
      </c>
      <c r="H2806" s="510" t="s">
        <v>1032</v>
      </c>
      <c r="I2806" s="510" t="s">
        <v>9071</v>
      </c>
      <c r="J2806" s="511" t="s">
        <v>664</v>
      </c>
      <c r="K2806" s="511" t="s">
        <v>1188</v>
      </c>
      <c r="L2806" s="511" t="s">
        <v>4137</v>
      </c>
      <c r="M2806" s="511">
        <v>596510704</v>
      </c>
      <c r="N2806" s="506">
        <v>45197</v>
      </c>
      <c r="O2806" s="512">
        <f t="shared" si="133"/>
        <v>9</v>
      </c>
      <c r="P2806" s="512">
        <f t="shared" si="134"/>
        <v>9</v>
      </c>
      <c r="Q2806" s="498" t="str">
        <f t="shared" si="135"/>
        <v>Gastos_com_Pessoal</v>
      </c>
    </row>
    <row r="2807" spans="1:17" ht="25.5" hidden="1" x14ac:dyDescent="0.2">
      <c r="A2807" s="505">
        <v>7652</v>
      </c>
      <c r="B2807" s="506">
        <v>45197</v>
      </c>
      <c r="C2807" s="507">
        <v>45170</v>
      </c>
      <c r="D2807" s="510" t="s">
        <v>176</v>
      </c>
      <c r="E2807" s="510" t="s">
        <v>280</v>
      </c>
      <c r="F2807" s="460">
        <v>2515.6</v>
      </c>
      <c r="G2807" s="510" t="s">
        <v>9072</v>
      </c>
      <c r="H2807" s="510" t="s">
        <v>1032</v>
      </c>
      <c r="I2807" s="510" t="s">
        <v>9071</v>
      </c>
      <c r="J2807" s="511" t="s">
        <v>664</v>
      </c>
      <c r="K2807" s="511" t="s">
        <v>1188</v>
      </c>
      <c r="L2807" s="511" t="s">
        <v>4137</v>
      </c>
      <c r="M2807" s="511">
        <v>596510704</v>
      </c>
      <c r="N2807" s="506">
        <v>45197</v>
      </c>
      <c r="O2807" s="512">
        <f t="shared" si="133"/>
        <v>9</v>
      </c>
      <c r="P2807" s="512">
        <f t="shared" si="134"/>
        <v>9</v>
      </c>
      <c r="Q2807" s="498" t="str">
        <f t="shared" si="135"/>
        <v>Gastos_com_Pessoal</v>
      </c>
    </row>
    <row r="2808" spans="1:17" ht="25.5" hidden="1" x14ac:dyDescent="0.2">
      <c r="A2808" s="505">
        <v>7653</v>
      </c>
      <c r="B2808" s="506">
        <v>45197</v>
      </c>
      <c r="C2808" s="507">
        <v>45170</v>
      </c>
      <c r="D2808" s="510" t="s">
        <v>176</v>
      </c>
      <c r="E2808" s="510" t="s">
        <v>262</v>
      </c>
      <c r="F2808" s="460">
        <v>512.30999999999995</v>
      </c>
      <c r="G2808" s="510" t="s">
        <v>9073</v>
      </c>
      <c r="H2808" s="510" t="s">
        <v>414</v>
      </c>
      <c r="I2808" s="510" t="s">
        <v>9074</v>
      </c>
      <c r="J2808" s="511" t="s">
        <v>1050</v>
      </c>
      <c r="K2808" s="511" t="s">
        <v>1188</v>
      </c>
      <c r="L2808" s="511" t="s">
        <v>4137</v>
      </c>
      <c r="M2808" s="511">
        <v>596510704</v>
      </c>
      <c r="N2808" s="506">
        <v>45197</v>
      </c>
      <c r="O2808" s="512">
        <f t="shared" si="133"/>
        <v>9</v>
      </c>
      <c r="P2808" s="512">
        <f t="shared" si="134"/>
        <v>9</v>
      </c>
      <c r="Q2808" s="498" t="str">
        <f t="shared" si="135"/>
        <v>Gastos_com_Pessoal</v>
      </c>
    </row>
    <row r="2809" spans="1:17" ht="25.5" hidden="1" x14ac:dyDescent="0.2">
      <c r="A2809" s="505">
        <v>7654</v>
      </c>
      <c r="B2809" s="506">
        <v>45197</v>
      </c>
      <c r="C2809" s="507">
        <v>45170</v>
      </c>
      <c r="D2809" s="510" t="s">
        <v>176</v>
      </c>
      <c r="E2809" s="510" t="s">
        <v>280</v>
      </c>
      <c r="F2809" s="460">
        <v>1536.9</v>
      </c>
      <c r="G2809" s="510" t="s">
        <v>9075</v>
      </c>
      <c r="H2809" s="510" t="s">
        <v>414</v>
      </c>
      <c r="I2809" s="510" t="s">
        <v>9074</v>
      </c>
      <c r="J2809" s="511" t="s">
        <v>1050</v>
      </c>
      <c r="K2809" s="511" t="s">
        <v>1188</v>
      </c>
      <c r="L2809" s="511" t="s">
        <v>4137</v>
      </c>
      <c r="M2809" s="511">
        <v>596510704</v>
      </c>
      <c r="N2809" s="506">
        <v>45197</v>
      </c>
      <c r="O2809" s="512">
        <f t="shared" si="133"/>
        <v>9</v>
      </c>
      <c r="P2809" s="512">
        <f t="shared" si="134"/>
        <v>9</v>
      </c>
      <c r="Q2809" s="498" t="str">
        <f t="shared" si="135"/>
        <v>Gastos_com_Pessoal</v>
      </c>
    </row>
    <row r="2810" spans="1:17" ht="24" hidden="1" x14ac:dyDescent="0.2">
      <c r="A2810" s="505">
        <v>7655</v>
      </c>
      <c r="B2810" s="506">
        <v>45197</v>
      </c>
      <c r="C2810" s="507">
        <v>45170</v>
      </c>
      <c r="D2810" s="508" t="s">
        <v>264</v>
      </c>
      <c r="E2810" s="510" t="s">
        <v>402</v>
      </c>
      <c r="F2810" s="460">
        <v>149.69999999999999</v>
      </c>
      <c r="G2810" s="510" t="s">
        <v>1487</v>
      </c>
      <c r="H2810" s="510" t="s">
        <v>1032</v>
      </c>
      <c r="I2810" s="510" t="s">
        <v>3184</v>
      </c>
      <c r="J2810" s="511" t="s">
        <v>1614</v>
      </c>
      <c r="K2810" s="511" t="s">
        <v>1157</v>
      </c>
      <c r="L2810" s="511" t="s">
        <v>32</v>
      </c>
      <c r="M2810" s="511">
        <v>175</v>
      </c>
      <c r="N2810" s="506">
        <v>45194</v>
      </c>
      <c r="O2810" s="512">
        <f t="shared" si="133"/>
        <v>9</v>
      </c>
      <c r="P2810" s="512">
        <f t="shared" si="134"/>
        <v>9</v>
      </c>
      <c r="Q2810" s="498" t="str">
        <f t="shared" si="135"/>
        <v>Gastos_Gerais</v>
      </c>
    </row>
    <row r="2811" spans="1:17" ht="24" hidden="1" x14ac:dyDescent="0.2">
      <c r="A2811" s="505">
        <v>7656</v>
      </c>
      <c r="B2811" s="506">
        <v>45197</v>
      </c>
      <c r="C2811" s="507">
        <v>45170</v>
      </c>
      <c r="D2811" s="508" t="s">
        <v>264</v>
      </c>
      <c r="E2811" s="510" t="s">
        <v>290</v>
      </c>
      <c r="F2811" s="460">
        <v>1518</v>
      </c>
      <c r="G2811" s="510" t="s">
        <v>9076</v>
      </c>
      <c r="H2811" s="510" t="s">
        <v>416</v>
      </c>
      <c r="I2811" s="510" t="s">
        <v>9077</v>
      </c>
      <c r="J2811" s="511" t="s">
        <v>9078</v>
      </c>
      <c r="K2811" s="511" t="s">
        <v>1157</v>
      </c>
      <c r="L2811" s="511" t="s">
        <v>32</v>
      </c>
      <c r="M2811" s="511">
        <v>135</v>
      </c>
      <c r="N2811" s="506">
        <v>45191</v>
      </c>
      <c r="O2811" s="512">
        <f t="shared" si="133"/>
        <v>9</v>
      </c>
      <c r="P2811" s="512">
        <f t="shared" si="134"/>
        <v>9</v>
      </c>
      <c r="Q2811" s="498" t="str">
        <f t="shared" si="135"/>
        <v>Gastos_Gerais</v>
      </c>
    </row>
    <row r="2812" spans="1:17" ht="48" hidden="1" x14ac:dyDescent="0.2">
      <c r="A2812" s="505">
        <v>7657</v>
      </c>
      <c r="B2812" s="506">
        <v>45197</v>
      </c>
      <c r="C2812" s="507">
        <v>45170</v>
      </c>
      <c r="D2812" s="510" t="s">
        <v>141</v>
      </c>
      <c r="E2812" s="510" t="s">
        <v>229</v>
      </c>
      <c r="F2812" s="460">
        <v>32637</v>
      </c>
      <c r="G2812" s="510" t="s">
        <v>9079</v>
      </c>
      <c r="H2812" s="510" t="s">
        <v>303</v>
      </c>
      <c r="I2812" s="510" t="s">
        <v>1144</v>
      </c>
      <c r="J2812" s="511" t="s">
        <v>1605</v>
      </c>
      <c r="K2812" s="511" t="s">
        <v>1157</v>
      </c>
      <c r="L2812" s="511" t="s">
        <v>32</v>
      </c>
      <c r="M2812" s="511">
        <v>2610</v>
      </c>
      <c r="N2812" s="506">
        <v>45188</v>
      </c>
      <c r="O2812" s="512">
        <f t="shared" si="133"/>
        <v>9</v>
      </c>
      <c r="P2812" s="512">
        <f t="shared" si="134"/>
        <v>9</v>
      </c>
      <c r="Q2812" s="498" t="str">
        <f t="shared" si="135"/>
        <v>Aquisição_de_Bens_Permanentes</v>
      </c>
    </row>
    <row r="2813" spans="1:17" ht="24" hidden="1" x14ac:dyDescent="0.2">
      <c r="A2813" s="505">
        <v>7658</v>
      </c>
      <c r="B2813" s="506">
        <v>45197</v>
      </c>
      <c r="C2813" s="507">
        <v>45170</v>
      </c>
      <c r="D2813" s="508" t="s">
        <v>264</v>
      </c>
      <c r="E2813" s="510" t="s">
        <v>293</v>
      </c>
      <c r="F2813" s="460">
        <v>531.48</v>
      </c>
      <c r="G2813" s="510" t="s">
        <v>9080</v>
      </c>
      <c r="H2813" s="510" t="s">
        <v>421</v>
      </c>
      <c r="I2813" s="510" t="s">
        <v>1172</v>
      </c>
      <c r="J2813" s="511" t="s">
        <v>1173</v>
      </c>
      <c r="K2813" s="511" t="s">
        <v>1157</v>
      </c>
      <c r="L2813" s="511" t="s">
        <v>32</v>
      </c>
      <c r="M2813" s="511">
        <v>20232880</v>
      </c>
      <c r="N2813" s="506">
        <v>45183</v>
      </c>
      <c r="O2813" s="512">
        <f t="shared" si="133"/>
        <v>9</v>
      </c>
      <c r="P2813" s="512">
        <f t="shared" si="134"/>
        <v>9</v>
      </c>
      <c r="Q2813" s="498" t="str">
        <f t="shared" si="135"/>
        <v>Gastos_Gerais</v>
      </c>
    </row>
    <row r="2814" spans="1:17" ht="48" hidden="1" x14ac:dyDescent="0.2">
      <c r="A2814" s="505">
        <v>7659</v>
      </c>
      <c r="B2814" s="506">
        <v>45197</v>
      </c>
      <c r="C2814" s="507">
        <v>45170</v>
      </c>
      <c r="D2814" s="508" t="s">
        <v>264</v>
      </c>
      <c r="E2814" s="510" t="s">
        <v>386</v>
      </c>
      <c r="F2814" s="460">
        <v>467.25</v>
      </c>
      <c r="G2814" s="510" t="s">
        <v>9081</v>
      </c>
      <c r="H2814" s="510" t="s">
        <v>421</v>
      </c>
      <c r="I2814" s="510" t="s">
        <v>9082</v>
      </c>
      <c r="J2814" s="511" t="s">
        <v>3373</v>
      </c>
      <c r="K2814" s="511" t="s">
        <v>1157</v>
      </c>
      <c r="L2814" s="511" t="s">
        <v>32</v>
      </c>
      <c r="M2814" s="511">
        <v>20342</v>
      </c>
      <c r="N2814" s="506">
        <v>45194</v>
      </c>
      <c r="O2814" s="512">
        <f t="shared" si="133"/>
        <v>9</v>
      </c>
      <c r="P2814" s="512">
        <f t="shared" si="134"/>
        <v>9</v>
      </c>
      <c r="Q2814" s="498" t="str">
        <f t="shared" si="135"/>
        <v>Gastos_Gerais</v>
      </c>
    </row>
    <row r="2815" spans="1:17" ht="24" hidden="1" x14ac:dyDescent="0.2">
      <c r="A2815" s="505">
        <v>7660</v>
      </c>
      <c r="B2815" s="506">
        <v>45197</v>
      </c>
      <c r="C2815" s="507">
        <v>45170</v>
      </c>
      <c r="D2815" s="508" t="s">
        <v>264</v>
      </c>
      <c r="E2815" s="510" t="s">
        <v>390</v>
      </c>
      <c r="F2815" s="460">
        <v>70</v>
      </c>
      <c r="G2815" s="510" t="s">
        <v>9083</v>
      </c>
      <c r="H2815" s="510" t="s">
        <v>418</v>
      </c>
      <c r="I2815" s="510" t="s">
        <v>3646</v>
      </c>
      <c r="J2815" s="511" t="s">
        <v>3647</v>
      </c>
      <c r="K2815" s="511" t="s">
        <v>1157</v>
      </c>
      <c r="L2815" s="511" t="s">
        <v>32</v>
      </c>
      <c r="M2815" s="511">
        <v>4183</v>
      </c>
      <c r="N2815" s="506">
        <v>45194</v>
      </c>
      <c r="O2815" s="512">
        <f t="shared" si="133"/>
        <v>9</v>
      </c>
      <c r="P2815" s="512">
        <f t="shared" si="134"/>
        <v>9</v>
      </c>
      <c r="Q2815" s="498" t="str">
        <f t="shared" si="135"/>
        <v>Gastos_Gerais</v>
      </c>
    </row>
    <row r="2816" spans="1:17" hidden="1" x14ac:dyDescent="0.2">
      <c r="A2816" s="505">
        <v>7661</v>
      </c>
      <c r="B2816" s="506">
        <v>45197</v>
      </c>
      <c r="C2816" s="507">
        <v>45170</v>
      </c>
      <c r="D2816" s="508" t="s">
        <v>264</v>
      </c>
      <c r="E2816" s="510" t="s">
        <v>412</v>
      </c>
      <c r="F2816" s="460">
        <v>5291.37</v>
      </c>
      <c r="G2816" s="510" t="s">
        <v>4339</v>
      </c>
      <c r="H2816" s="510" t="s">
        <v>418</v>
      </c>
      <c r="I2816" s="510" t="s">
        <v>8184</v>
      </c>
      <c r="J2816" s="511" t="s">
        <v>1444</v>
      </c>
      <c r="K2816" s="511" t="s">
        <v>1157</v>
      </c>
      <c r="L2816" s="511" t="s">
        <v>32</v>
      </c>
      <c r="M2816" s="511">
        <v>1787</v>
      </c>
      <c r="N2816" s="506">
        <v>45182</v>
      </c>
      <c r="O2816" s="512">
        <f t="shared" si="133"/>
        <v>9</v>
      </c>
      <c r="P2816" s="512">
        <f t="shared" si="134"/>
        <v>9</v>
      </c>
      <c r="Q2816" s="498" t="str">
        <f t="shared" si="135"/>
        <v>Gastos_Gerais</v>
      </c>
    </row>
    <row r="2817" spans="1:17" ht="24" hidden="1" x14ac:dyDescent="0.2">
      <c r="A2817" s="505">
        <v>7662</v>
      </c>
      <c r="B2817" s="506">
        <v>45197</v>
      </c>
      <c r="C2817" s="507">
        <v>45170</v>
      </c>
      <c r="D2817" s="508" t="s">
        <v>264</v>
      </c>
      <c r="E2817" s="510" t="s">
        <v>402</v>
      </c>
      <c r="F2817" s="460">
        <v>96.06</v>
      </c>
      <c r="G2817" s="510" t="s">
        <v>1487</v>
      </c>
      <c r="H2817" s="510" t="s">
        <v>418</v>
      </c>
      <c r="I2817" s="510" t="s">
        <v>7101</v>
      </c>
      <c r="J2817" s="511" t="s">
        <v>2402</v>
      </c>
      <c r="K2817" s="511" t="s">
        <v>1157</v>
      </c>
      <c r="L2817" s="511" t="s">
        <v>32</v>
      </c>
      <c r="M2817" s="511">
        <v>12207</v>
      </c>
      <c r="N2817" s="506">
        <v>45194</v>
      </c>
      <c r="O2817" s="512">
        <f t="shared" si="133"/>
        <v>9</v>
      </c>
      <c r="P2817" s="512">
        <f t="shared" si="134"/>
        <v>9</v>
      </c>
      <c r="Q2817" s="498" t="str">
        <f t="shared" si="135"/>
        <v>Gastos_Gerais</v>
      </c>
    </row>
    <row r="2818" spans="1:17" hidden="1" x14ac:dyDescent="0.2">
      <c r="A2818" s="505">
        <v>7663</v>
      </c>
      <c r="B2818" s="506">
        <v>45197</v>
      </c>
      <c r="C2818" s="507">
        <v>45170</v>
      </c>
      <c r="D2818" s="508" t="s">
        <v>264</v>
      </c>
      <c r="E2818" s="510" t="s">
        <v>404</v>
      </c>
      <c r="F2818" s="460">
        <v>1800</v>
      </c>
      <c r="G2818" s="510" t="s">
        <v>9084</v>
      </c>
      <c r="H2818" s="510" t="s">
        <v>1032</v>
      </c>
      <c r="I2818" s="510" t="s">
        <v>4149</v>
      </c>
      <c r="J2818" s="511" t="s">
        <v>4150</v>
      </c>
      <c r="K2818" s="511" t="s">
        <v>1157</v>
      </c>
      <c r="L2818" s="511" t="s">
        <v>32</v>
      </c>
      <c r="M2818" s="511">
        <v>22</v>
      </c>
      <c r="N2818" s="506">
        <v>45194</v>
      </c>
      <c r="O2818" s="512">
        <f t="shared" si="133"/>
        <v>9</v>
      </c>
      <c r="P2818" s="512">
        <f t="shared" si="134"/>
        <v>9</v>
      </c>
      <c r="Q2818" s="498" t="str">
        <f t="shared" si="135"/>
        <v>Gastos_Gerais</v>
      </c>
    </row>
    <row r="2819" spans="1:17" ht="24" hidden="1" x14ac:dyDescent="0.2">
      <c r="A2819" s="505">
        <v>7664</v>
      </c>
      <c r="B2819" s="506">
        <v>45197</v>
      </c>
      <c r="C2819" s="507">
        <v>45170</v>
      </c>
      <c r="D2819" s="508" t="s">
        <v>264</v>
      </c>
      <c r="E2819" s="510" t="s">
        <v>402</v>
      </c>
      <c r="F2819" s="460">
        <v>39.799999999999997</v>
      </c>
      <c r="G2819" s="510" t="s">
        <v>1487</v>
      </c>
      <c r="H2819" s="510" t="s">
        <v>1032</v>
      </c>
      <c r="I2819" s="510" t="s">
        <v>3184</v>
      </c>
      <c r="J2819" s="511" t="s">
        <v>1614</v>
      </c>
      <c r="K2819" s="511" t="s">
        <v>1157</v>
      </c>
      <c r="L2819" s="511" t="s">
        <v>32</v>
      </c>
      <c r="M2819" s="511">
        <v>173</v>
      </c>
      <c r="N2819" s="506">
        <v>45191</v>
      </c>
      <c r="O2819" s="512">
        <f t="shared" si="133"/>
        <v>9</v>
      </c>
      <c r="P2819" s="512">
        <f t="shared" si="134"/>
        <v>9</v>
      </c>
      <c r="Q2819" s="498" t="str">
        <f t="shared" si="135"/>
        <v>Gastos_Gerais</v>
      </c>
    </row>
    <row r="2820" spans="1:17" ht="24" hidden="1" x14ac:dyDescent="0.2">
      <c r="A2820" s="505">
        <v>7665</v>
      </c>
      <c r="B2820" s="506">
        <v>45197</v>
      </c>
      <c r="C2820" s="507">
        <v>45170</v>
      </c>
      <c r="D2820" s="508" t="s">
        <v>264</v>
      </c>
      <c r="E2820" s="510" t="s">
        <v>402</v>
      </c>
      <c r="F2820" s="460">
        <v>19.98</v>
      </c>
      <c r="G2820" s="510" t="s">
        <v>1487</v>
      </c>
      <c r="H2820" s="510" t="s">
        <v>1032</v>
      </c>
      <c r="I2820" s="510" t="s">
        <v>8799</v>
      </c>
      <c r="J2820" s="511" t="s">
        <v>2365</v>
      </c>
      <c r="K2820" s="511" t="s">
        <v>1157</v>
      </c>
      <c r="L2820" s="511" t="s">
        <v>32</v>
      </c>
      <c r="M2820" s="511">
        <v>998</v>
      </c>
      <c r="N2820" s="506">
        <v>45188</v>
      </c>
      <c r="O2820" s="512">
        <f t="shared" si="133"/>
        <v>9</v>
      </c>
      <c r="P2820" s="512">
        <f t="shared" si="134"/>
        <v>9</v>
      </c>
      <c r="Q2820" s="498" t="str">
        <f t="shared" si="135"/>
        <v>Gastos_Gerais</v>
      </c>
    </row>
    <row r="2821" spans="1:17" ht="24" hidden="1" x14ac:dyDescent="0.2">
      <c r="A2821" s="505">
        <v>7666</v>
      </c>
      <c r="B2821" s="506">
        <v>45197</v>
      </c>
      <c r="C2821" s="507">
        <v>45170</v>
      </c>
      <c r="D2821" s="508" t="s">
        <v>264</v>
      </c>
      <c r="E2821" s="510" t="s">
        <v>402</v>
      </c>
      <c r="F2821" s="460">
        <v>173.74</v>
      </c>
      <c r="G2821" s="510" t="s">
        <v>1487</v>
      </c>
      <c r="H2821" s="510" t="s">
        <v>1032</v>
      </c>
      <c r="I2821" s="510" t="s">
        <v>8799</v>
      </c>
      <c r="J2821" s="511" t="s">
        <v>2365</v>
      </c>
      <c r="K2821" s="511" t="s">
        <v>1157</v>
      </c>
      <c r="L2821" s="511" t="s">
        <v>32</v>
      </c>
      <c r="M2821" s="511">
        <v>997</v>
      </c>
      <c r="N2821" s="506">
        <v>45188</v>
      </c>
      <c r="O2821" s="512">
        <f t="shared" si="133"/>
        <v>9</v>
      </c>
      <c r="P2821" s="512">
        <f t="shared" si="134"/>
        <v>9</v>
      </c>
      <c r="Q2821" s="498" t="str">
        <f t="shared" si="135"/>
        <v>Gastos_Gerais</v>
      </c>
    </row>
    <row r="2822" spans="1:17" ht="24" hidden="1" x14ac:dyDescent="0.2">
      <c r="A2822" s="505">
        <v>7667</v>
      </c>
      <c r="B2822" s="506">
        <v>45197</v>
      </c>
      <c r="C2822" s="507">
        <v>45170</v>
      </c>
      <c r="D2822" s="508" t="s">
        <v>264</v>
      </c>
      <c r="E2822" s="510" t="s">
        <v>402</v>
      </c>
      <c r="F2822" s="460">
        <v>75.8</v>
      </c>
      <c r="G2822" s="510" t="s">
        <v>1487</v>
      </c>
      <c r="H2822" s="510" t="s">
        <v>1032</v>
      </c>
      <c r="I2822" s="510" t="s">
        <v>8799</v>
      </c>
      <c r="J2822" s="511" t="s">
        <v>2365</v>
      </c>
      <c r="K2822" s="511" t="s">
        <v>1157</v>
      </c>
      <c r="L2822" s="511" t="s">
        <v>32</v>
      </c>
      <c r="M2822" s="511">
        <v>999</v>
      </c>
      <c r="N2822" s="506">
        <v>45188</v>
      </c>
      <c r="O2822" s="512">
        <f t="shared" si="133"/>
        <v>9</v>
      </c>
      <c r="P2822" s="512">
        <f t="shared" si="134"/>
        <v>9</v>
      </c>
      <c r="Q2822" s="498" t="str">
        <f t="shared" si="135"/>
        <v>Gastos_Gerais</v>
      </c>
    </row>
    <row r="2823" spans="1:17" ht="36" hidden="1" x14ac:dyDescent="0.2">
      <c r="A2823" s="505">
        <v>7668</v>
      </c>
      <c r="B2823" s="506">
        <v>45198</v>
      </c>
      <c r="C2823" s="507">
        <v>45170</v>
      </c>
      <c r="D2823" s="508" t="s">
        <v>264</v>
      </c>
      <c r="E2823" s="510" t="s">
        <v>136</v>
      </c>
      <c r="F2823" s="523">
        <v>348.74</v>
      </c>
      <c r="G2823" s="510" t="s">
        <v>9085</v>
      </c>
      <c r="H2823" s="510" t="s">
        <v>302</v>
      </c>
      <c r="I2823" s="510" t="s">
        <v>7983</v>
      </c>
      <c r="J2823" s="511" t="s">
        <v>1348</v>
      </c>
      <c r="K2823" s="511" t="s">
        <v>1157</v>
      </c>
      <c r="L2823" s="511" t="s">
        <v>32</v>
      </c>
      <c r="M2823" s="511">
        <v>2866</v>
      </c>
      <c r="N2823" s="506">
        <v>45194</v>
      </c>
      <c r="O2823" s="512">
        <f t="shared" si="133"/>
        <v>9</v>
      </c>
      <c r="P2823" s="512">
        <f t="shared" si="134"/>
        <v>9</v>
      </c>
      <c r="Q2823" s="498" t="str">
        <f t="shared" si="135"/>
        <v>Gastos_Gerais</v>
      </c>
    </row>
    <row r="2824" spans="1:17" ht="36" hidden="1" x14ac:dyDescent="0.2">
      <c r="A2824" s="505">
        <v>7669</v>
      </c>
      <c r="B2824" s="506">
        <v>45198</v>
      </c>
      <c r="C2824" s="507">
        <v>45170</v>
      </c>
      <c r="D2824" s="510" t="s">
        <v>141</v>
      </c>
      <c r="E2824" s="510" t="s">
        <v>224</v>
      </c>
      <c r="F2824" s="523">
        <v>8074.19</v>
      </c>
      <c r="G2824" s="510" t="s">
        <v>9086</v>
      </c>
      <c r="H2824" s="510" t="s">
        <v>422</v>
      </c>
      <c r="I2824" s="510" t="s">
        <v>8954</v>
      </c>
      <c r="J2824" s="511" t="s">
        <v>8955</v>
      </c>
      <c r="K2824" s="511" t="s">
        <v>1157</v>
      </c>
      <c r="L2824" s="511" t="s">
        <v>32</v>
      </c>
      <c r="M2824" s="511">
        <v>7642</v>
      </c>
      <c r="N2824" s="506">
        <v>45195</v>
      </c>
      <c r="O2824" s="512">
        <f t="shared" si="133"/>
        <v>9</v>
      </c>
      <c r="P2824" s="512">
        <f t="shared" si="134"/>
        <v>9</v>
      </c>
      <c r="Q2824" s="498" t="str">
        <f t="shared" si="135"/>
        <v>Aquisição_de_Bens_Permanentes</v>
      </c>
    </row>
    <row r="2825" spans="1:17" ht="24" hidden="1" x14ac:dyDescent="0.2">
      <c r="A2825" s="505">
        <v>7670</v>
      </c>
      <c r="B2825" s="506">
        <v>45198</v>
      </c>
      <c r="C2825" s="507">
        <v>45139</v>
      </c>
      <c r="D2825" s="508" t="s">
        <v>264</v>
      </c>
      <c r="E2825" s="510" t="s">
        <v>82</v>
      </c>
      <c r="F2825" s="523">
        <v>15658.35</v>
      </c>
      <c r="G2825" s="510" t="s">
        <v>1154</v>
      </c>
      <c r="H2825" s="510" t="s">
        <v>493</v>
      </c>
      <c r="I2825" s="510" t="s">
        <v>1682</v>
      </c>
      <c r="J2825" s="511" t="s">
        <v>1156</v>
      </c>
      <c r="K2825" s="511" t="s">
        <v>1157</v>
      </c>
      <c r="L2825" s="511" t="s">
        <v>1158</v>
      </c>
      <c r="M2825" s="511" t="s">
        <v>9087</v>
      </c>
      <c r="N2825" s="506">
        <v>45198</v>
      </c>
      <c r="O2825" s="512">
        <f t="shared" si="133"/>
        <v>9</v>
      </c>
      <c r="P2825" s="512">
        <f t="shared" si="134"/>
        <v>8</v>
      </c>
      <c r="Q2825" s="498" t="str">
        <f t="shared" si="135"/>
        <v>Gastos_Gerais</v>
      </c>
    </row>
    <row r="2826" spans="1:17" ht="24" hidden="1" x14ac:dyDescent="0.2">
      <c r="A2826" s="505">
        <v>7671</v>
      </c>
      <c r="B2826" s="506">
        <v>45198</v>
      </c>
      <c r="C2826" s="507">
        <v>45139</v>
      </c>
      <c r="D2826" s="508" t="s">
        <v>264</v>
      </c>
      <c r="E2826" s="510" t="s">
        <v>82</v>
      </c>
      <c r="F2826" s="523">
        <v>1654.6</v>
      </c>
      <c r="G2826" s="510" t="s">
        <v>1154</v>
      </c>
      <c r="H2826" s="510" t="s">
        <v>418</v>
      </c>
      <c r="I2826" s="510" t="s">
        <v>1682</v>
      </c>
      <c r="J2826" s="511" t="s">
        <v>1156</v>
      </c>
      <c r="K2826" s="511" t="s">
        <v>1157</v>
      </c>
      <c r="L2826" s="511" t="s">
        <v>1158</v>
      </c>
      <c r="M2826" s="511" t="s">
        <v>9088</v>
      </c>
      <c r="N2826" s="506">
        <v>45198</v>
      </c>
      <c r="O2826" s="512">
        <f t="shared" si="133"/>
        <v>9</v>
      </c>
      <c r="P2826" s="512">
        <f t="shared" si="134"/>
        <v>8</v>
      </c>
      <c r="Q2826" s="498" t="str">
        <f t="shared" si="135"/>
        <v>Gastos_Gerais</v>
      </c>
    </row>
    <row r="2827" spans="1:17" ht="24" hidden="1" x14ac:dyDescent="0.2">
      <c r="A2827" s="505">
        <v>7672</v>
      </c>
      <c r="B2827" s="506">
        <v>45198</v>
      </c>
      <c r="C2827" s="507">
        <v>45139</v>
      </c>
      <c r="D2827" s="508" t="s">
        <v>264</v>
      </c>
      <c r="E2827" s="510" t="s">
        <v>82</v>
      </c>
      <c r="F2827" s="523">
        <v>254.17</v>
      </c>
      <c r="G2827" s="510" t="s">
        <v>1154</v>
      </c>
      <c r="H2827" s="510" t="s">
        <v>418</v>
      </c>
      <c r="I2827" s="510" t="s">
        <v>1682</v>
      </c>
      <c r="J2827" s="511" t="s">
        <v>1156</v>
      </c>
      <c r="K2827" s="511" t="s">
        <v>1157</v>
      </c>
      <c r="L2827" s="511" t="s">
        <v>1158</v>
      </c>
      <c r="M2827" s="511" t="s">
        <v>9089</v>
      </c>
      <c r="N2827" s="506">
        <v>45198</v>
      </c>
      <c r="O2827" s="512">
        <f t="shared" si="133"/>
        <v>9</v>
      </c>
      <c r="P2827" s="512">
        <f t="shared" si="134"/>
        <v>8</v>
      </c>
      <c r="Q2827" s="498" t="str">
        <f t="shared" si="135"/>
        <v>Gastos_Gerais</v>
      </c>
    </row>
    <row r="2828" spans="1:17" hidden="1" x14ac:dyDescent="0.2">
      <c r="A2828" s="505">
        <v>7673</v>
      </c>
      <c r="B2828" s="506">
        <v>45198</v>
      </c>
      <c r="C2828" s="507">
        <v>45139</v>
      </c>
      <c r="D2828" s="508" t="s">
        <v>264</v>
      </c>
      <c r="E2828" s="510" t="s">
        <v>404</v>
      </c>
      <c r="F2828" s="523">
        <v>44</v>
      </c>
      <c r="G2828" s="510" t="s">
        <v>9090</v>
      </c>
      <c r="H2828" s="510" t="s">
        <v>420</v>
      </c>
      <c r="I2828" s="510" t="s">
        <v>9091</v>
      </c>
      <c r="J2828" s="511" t="s">
        <v>3856</v>
      </c>
      <c r="K2828" s="511" t="s">
        <v>1157</v>
      </c>
      <c r="L2828" s="511" t="s">
        <v>32</v>
      </c>
      <c r="M2828" s="511">
        <v>9485</v>
      </c>
      <c r="N2828" s="506">
        <v>45169</v>
      </c>
      <c r="O2828" s="512">
        <f t="shared" si="133"/>
        <v>9</v>
      </c>
      <c r="P2828" s="512">
        <f t="shared" si="134"/>
        <v>8</v>
      </c>
      <c r="Q2828" s="498" t="str">
        <f t="shared" si="135"/>
        <v>Gastos_Gerais</v>
      </c>
    </row>
    <row r="2829" spans="1:17" ht="48" hidden="1" x14ac:dyDescent="0.2">
      <c r="A2829" s="505">
        <v>7674</v>
      </c>
      <c r="B2829" s="506">
        <v>45198</v>
      </c>
      <c r="C2829" s="507">
        <v>45170</v>
      </c>
      <c r="D2829" s="508" t="s">
        <v>264</v>
      </c>
      <c r="E2829" s="510" t="s">
        <v>293</v>
      </c>
      <c r="F2829" s="523">
        <v>69.150000000000006</v>
      </c>
      <c r="G2829" s="510" t="s">
        <v>9092</v>
      </c>
      <c r="H2829" s="510" t="s">
        <v>1032</v>
      </c>
      <c r="I2829" s="510" t="s">
        <v>5043</v>
      </c>
      <c r="J2829" s="511" t="s">
        <v>3382</v>
      </c>
      <c r="K2829" s="511" t="s">
        <v>1188</v>
      </c>
      <c r="L2829" s="511" t="s">
        <v>3383</v>
      </c>
      <c r="M2829" s="511">
        <v>24498116</v>
      </c>
      <c r="N2829" s="506">
        <v>45198</v>
      </c>
      <c r="O2829" s="512">
        <f t="shared" si="133"/>
        <v>9</v>
      </c>
      <c r="P2829" s="512">
        <f t="shared" si="134"/>
        <v>9</v>
      </c>
      <c r="Q2829" s="498" t="str">
        <f t="shared" si="135"/>
        <v>Gastos_Gerais</v>
      </c>
    </row>
    <row r="2830" spans="1:17" ht="48" hidden="1" x14ac:dyDescent="0.2">
      <c r="A2830" s="505">
        <v>7675</v>
      </c>
      <c r="B2830" s="506">
        <v>45198</v>
      </c>
      <c r="C2830" s="507">
        <v>45170</v>
      </c>
      <c r="D2830" s="508" t="s">
        <v>264</v>
      </c>
      <c r="E2830" s="510" t="s">
        <v>293</v>
      </c>
      <c r="F2830" s="523">
        <v>72.650000000000006</v>
      </c>
      <c r="G2830" s="510" t="s">
        <v>9129</v>
      </c>
      <c r="H2830" s="510" t="s">
        <v>1032</v>
      </c>
      <c r="I2830" s="510" t="s">
        <v>5043</v>
      </c>
      <c r="J2830" s="511" t="s">
        <v>3382</v>
      </c>
      <c r="K2830" s="511" t="s">
        <v>1188</v>
      </c>
      <c r="L2830" s="511" t="s">
        <v>3383</v>
      </c>
      <c r="M2830" s="511">
        <v>24507103</v>
      </c>
      <c r="N2830" s="506">
        <v>45198</v>
      </c>
      <c r="O2830" s="512">
        <f t="shared" si="133"/>
        <v>9</v>
      </c>
      <c r="P2830" s="512">
        <f t="shared" si="134"/>
        <v>9</v>
      </c>
      <c r="Q2830" s="498" t="str">
        <f t="shared" si="135"/>
        <v>Gastos_Gerais</v>
      </c>
    </row>
    <row r="2831" spans="1:17" hidden="1" x14ac:dyDescent="0.2">
      <c r="A2831" s="505">
        <v>7676</v>
      </c>
      <c r="B2831" s="506">
        <v>45198</v>
      </c>
      <c r="C2831" s="507">
        <v>45170</v>
      </c>
      <c r="D2831" s="508" t="s">
        <v>264</v>
      </c>
      <c r="E2831" s="510" t="s">
        <v>208</v>
      </c>
      <c r="F2831" s="523">
        <v>4216.82</v>
      </c>
      <c r="G2831" s="510" t="s">
        <v>6945</v>
      </c>
      <c r="H2831" s="510" t="s">
        <v>419</v>
      </c>
      <c r="I2831" s="510" t="s">
        <v>8992</v>
      </c>
      <c r="J2831" s="511" t="s">
        <v>8993</v>
      </c>
      <c r="K2831" s="511" t="s">
        <v>1188</v>
      </c>
      <c r="L2831" s="511" t="s">
        <v>32</v>
      </c>
      <c r="M2831" s="511">
        <v>28</v>
      </c>
      <c r="N2831" s="506">
        <v>45198</v>
      </c>
      <c r="O2831" s="512">
        <f t="shared" si="133"/>
        <v>9</v>
      </c>
      <c r="P2831" s="512">
        <f t="shared" si="134"/>
        <v>9</v>
      </c>
      <c r="Q2831" s="498" t="str">
        <f t="shared" si="135"/>
        <v>Gastos_Gerais</v>
      </c>
    </row>
    <row r="2832" spans="1:17" hidden="1" x14ac:dyDescent="0.2">
      <c r="A2832" s="505">
        <v>7677</v>
      </c>
      <c r="B2832" s="506">
        <v>45198</v>
      </c>
      <c r="C2832" s="507">
        <v>45170</v>
      </c>
      <c r="D2832" s="508" t="s">
        <v>264</v>
      </c>
      <c r="E2832" s="510" t="s">
        <v>208</v>
      </c>
      <c r="F2832" s="523">
        <v>991.45</v>
      </c>
      <c r="G2832" s="510" t="s">
        <v>7461</v>
      </c>
      <c r="H2832" s="510" t="s">
        <v>419</v>
      </c>
      <c r="I2832" s="510" t="s">
        <v>8992</v>
      </c>
      <c r="J2832" s="511" t="s">
        <v>8993</v>
      </c>
      <c r="K2832" s="511" t="s">
        <v>1188</v>
      </c>
      <c r="L2832" s="511" t="s">
        <v>32</v>
      </c>
      <c r="M2832" s="511">
        <v>2023240</v>
      </c>
      <c r="N2832" s="506">
        <v>45198</v>
      </c>
      <c r="O2832" s="512">
        <f t="shared" si="133"/>
        <v>9</v>
      </c>
      <c r="P2832" s="512">
        <f t="shared" si="134"/>
        <v>9</v>
      </c>
      <c r="Q2832" s="498" t="str">
        <f t="shared" si="135"/>
        <v>Gastos_Gerais</v>
      </c>
    </row>
    <row r="2833" spans="1:17" ht="24" hidden="1" x14ac:dyDescent="0.2">
      <c r="A2833" s="505">
        <v>7678</v>
      </c>
      <c r="B2833" s="506">
        <v>45198</v>
      </c>
      <c r="C2833" s="507">
        <v>45170</v>
      </c>
      <c r="D2833" s="508" t="s">
        <v>264</v>
      </c>
      <c r="E2833" s="510" t="s">
        <v>96</v>
      </c>
      <c r="F2833" s="523">
        <v>600</v>
      </c>
      <c r="G2833" s="510" t="s">
        <v>9093</v>
      </c>
      <c r="H2833" s="510" t="s">
        <v>416</v>
      </c>
      <c r="I2833" s="510" t="s">
        <v>8400</v>
      </c>
      <c r="J2833" s="511" t="s">
        <v>4898</v>
      </c>
      <c r="K2833" s="511" t="s">
        <v>1188</v>
      </c>
      <c r="L2833" s="511" t="s">
        <v>32</v>
      </c>
      <c r="M2833" s="511">
        <v>593</v>
      </c>
      <c r="N2833" s="506">
        <v>45198</v>
      </c>
      <c r="O2833" s="512">
        <f t="shared" si="133"/>
        <v>9</v>
      </c>
      <c r="P2833" s="512">
        <f t="shared" si="134"/>
        <v>9</v>
      </c>
      <c r="Q2833" s="498" t="str">
        <f t="shared" si="135"/>
        <v>Gastos_Gerais</v>
      </c>
    </row>
    <row r="2834" spans="1:17" ht="36" hidden="1" x14ac:dyDescent="0.2">
      <c r="A2834" s="505">
        <v>7679</v>
      </c>
      <c r="B2834" s="506">
        <v>45198</v>
      </c>
      <c r="C2834" s="507">
        <v>45170</v>
      </c>
      <c r="D2834" s="508" t="s">
        <v>264</v>
      </c>
      <c r="E2834" s="510" t="s">
        <v>402</v>
      </c>
      <c r="F2834" s="523">
        <v>619.69000000000005</v>
      </c>
      <c r="G2834" s="510" t="s">
        <v>9094</v>
      </c>
      <c r="H2834" s="510" t="s">
        <v>423</v>
      </c>
      <c r="I2834" s="510" t="s">
        <v>9095</v>
      </c>
      <c r="J2834" s="511" t="s">
        <v>9096</v>
      </c>
      <c r="K2834" s="511" t="s">
        <v>1188</v>
      </c>
      <c r="L2834" s="511" t="s">
        <v>32</v>
      </c>
      <c r="M2834" s="511">
        <v>91261</v>
      </c>
      <c r="N2834" s="506">
        <v>45198</v>
      </c>
      <c r="O2834" s="512">
        <f t="shared" si="133"/>
        <v>9</v>
      </c>
      <c r="P2834" s="512">
        <f t="shared" si="134"/>
        <v>9</v>
      </c>
      <c r="Q2834" s="498" t="str">
        <f t="shared" si="135"/>
        <v>Gastos_Gerais</v>
      </c>
    </row>
    <row r="2835" spans="1:17" ht="24" hidden="1" x14ac:dyDescent="0.2">
      <c r="A2835" s="505">
        <v>7680</v>
      </c>
      <c r="B2835" s="506">
        <v>45198</v>
      </c>
      <c r="C2835" s="507">
        <v>45170</v>
      </c>
      <c r="D2835" s="508" t="s">
        <v>264</v>
      </c>
      <c r="E2835" s="510" t="s">
        <v>320</v>
      </c>
      <c r="F2835" s="523">
        <v>610</v>
      </c>
      <c r="G2835" s="510" t="s">
        <v>9097</v>
      </c>
      <c r="H2835" s="510" t="s">
        <v>422</v>
      </c>
      <c r="I2835" s="510" t="s">
        <v>5827</v>
      </c>
      <c r="J2835" s="511" t="s">
        <v>5828</v>
      </c>
      <c r="K2835" s="511" t="s">
        <v>1188</v>
      </c>
      <c r="L2835" s="511" t="s">
        <v>32</v>
      </c>
      <c r="M2835" s="511">
        <v>1</v>
      </c>
      <c r="N2835" s="506">
        <v>45197</v>
      </c>
      <c r="O2835" s="512">
        <f t="shared" si="133"/>
        <v>9</v>
      </c>
      <c r="P2835" s="512">
        <f t="shared" si="134"/>
        <v>9</v>
      </c>
      <c r="Q2835" s="498" t="str">
        <f t="shared" si="135"/>
        <v>Gastos_Gerais</v>
      </c>
    </row>
    <row r="2836" spans="1:17" ht="24" hidden="1" x14ac:dyDescent="0.2">
      <c r="A2836" s="505">
        <v>7681</v>
      </c>
      <c r="B2836" s="506">
        <v>45198</v>
      </c>
      <c r="C2836" s="507">
        <v>45170</v>
      </c>
      <c r="D2836" s="508" t="s">
        <v>264</v>
      </c>
      <c r="E2836" s="510" t="s">
        <v>320</v>
      </c>
      <c r="F2836" s="523">
        <v>450</v>
      </c>
      <c r="G2836" s="510" t="s">
        <v>9098</v>
      </c>
      <c r="H2836" s="510" t="s">
        <v>418</v>
      </c>
      <c r="I2836" s="510" t="s">
        <v>2289</v>
      </c>
      <c r="J2836" s="511" t="s">
        <v>2290</v>
      </c>
      <c r="K2836" s="511" t="s">
        <v>1188</v>
      </c>
      <c r="L2836" s="511" t="s">
        <v>32</v>
      </c>
      <c r="M2836" s="511">
        <v>138</v>
      </c>
      <c r="N2836" s="506" t="s">
        <v>9099</v>
      </c>
      <c r="O2836" s="512">
        <f t="shared" si="133"/>
        <v>9</v>
      </c>
      <c r="P2836" s="512">
        <f t="shared" si="134"/>
        <v>9</v>
      </c>
      <c r="Q2836" s="498" t="str">
        <f t="shared" si="135"/>
        <v>Gastos_Gerais</v>
      </c>
    </row>
    <row r="2837" spans="1:17" ht="25.5" hidden="1" x14ac:dyDescent="0.2">
      <c r="A2837" s="505">
        <v>7682</v>
      </c>
      <c r="B2837" s="506">
        <v>45198</v>
      </c>
      <c r="C2837" s="507">
        <v>45170</v>
      </c>
      <c r="D2837" s="510" t="s">
        <v>176</v>
      </c>
      <c r="E2837" s="510" t="s">
        <v>262</v>
      </c>
      <c r="F2837" s="460">
        <v>1015.23</v>
      </c>
      <c r="G2837" s="510" t="s">
        <v>9100</v>
      </c>
      <c r="H2837" s="510" t="s">
        <v>421</v>
      </c>
      <c r="I2837" s="510" t="s">
        <v>8037</v>
      </c>
      <c r="J2837" s="511" t="s">
        <v>1061</v>
      </c>
      <c r="K2837" s="511" t="s">
        <v>1188</v>
      </c>
      <c r="L2837" s="511" t="s">
        <v>4137</v>
      </c>
      <c r="M2837" s="511">
        <v>196698047</v>
      </c>
      <c r="N2837" s="506">
        <v>45198</v>
      </c>
      <c r="O2837" s="512">
        <f t="shared" si="133"/>
        <v>9</v>
      </c>
      <c r="P2837" s="512">
        <f t="shared" si="134"/>
        <v>9</v>
      </c>
      <c r="Q2837" s="498" t="str">
        <f t="shared" si="135"/>
        <v>Gastos_com_Pessoal</v>
      </c>
    </row>
    <row r="2838" spans="1:17" ht="25.5" hidden="1" x14ac:dyDescent="0.2">
      <c r="A2838" s="505">
        <v>7683</v>
      </c>
      <c r="B2838" s="506">
        <v>45198</v>
      </c>
      <c r="C2838" s="507">
        <v>45170</v>
      </c>
      <c r="D2838" s="510" t="s">
        <v>176</v>
      </c>
      <c r="E2838" s="510" t="s">
        <v>280</v>
      </c>
      <c r="F2838" s="460">
        <v>1689.97</v>
      </c>
      <c r="G2838" s="510" t="s">
        <v>9101</v>
      </c>
      <c r="H2838" s="510" t="s">
        <v>421</v>
      </c>
      <c r="I2838" s="510" t="s">
        <v>8037</v>
      </c>
      <c r="J2838" s="511" t="s">
        <v>1061</v>
      </c>
      <c r="K2838" s="511" t="s">
        <v>1188</v>
      </c>
      <c r="L2838" s="511" t="s">
        <v>4137</v>
      </c>
      <c r="M2838" s="511">
        <v>196698047</v>
      </c>
      <c r="N2838" s="506">
        <v>45198</v>
      </c>
      <c r="O2838" s="512">
        <f t="shared" si="133"/>
        <v>9</v>
      </c>
      <c r="P2838" s="512">
        <f t="shared" si="134"/>
        <v>9</v>
      </c>
      <c r="Q2838" s="498" t="str">
        <f t="shared" si="135"/>
        <v>Gastos_com_Pessoal</v>
      </c>
    </row>
    <row r="2839" spans="1:17" ht="25.5" hidden="1" x14ac:dyDescent="0.2">
      <c r="A2839" s="505">
        <v>7684</v>
      </c>
      <c r="B2839" s="506">
        <v>45198</v>
      </c>
      <c r="C2839" s="507">
        <v>45170</v>
      </c>
      <c r="D2839" s="510" t="s">
        <v>176</v>
      </c>
      <c r="E2839" s="510" t="s">
        <v>262</v>
      </c>
      <c r="F2839" s="460">
        <v>1000.21</v>
      </c>
      <c r="G2839" s="510" t="s">
        <v>9102</v>
      </c>
      <c r="H2839" s="510" t="s">
        <v>423</v>
      </c>
      <c r="I2839" s="510" t="s">
        <v>9103</v>
      </c>
      <c r="J2839" s="511" t="s">
        <v>505</v>
      </c>
      <c r="K2839" s="511" t="s">
        <v>1188</v>
      </c>
      <c r="L2839" s="511" t="s">
        <v>4137</v>
      </c>
      <c r="M2839" s="511">
        <v>196698047</v>
      </c>
      <c r="N2839" s="506">
        <v>45198</v>
      </c>
      <c r="O2839" s="512">
        <f t="shared" si="133"/>
        <v>9</v>
      </c>
      <c r="P2839" s="512">
        <f t="shared" si="134"/>
        <v>9</v>
      </c>
      <c r="Q2839" s="498" t="str">
        <f t="shared" si="135"/>
        <v>Gastos_com_Pessoal</v>
      </c>
    </row>
    <row r="2840" spans="1:17" ht="25.5" hidden="1" x14ac:dyDescent="0.2">
      <c r="A2840" s="505">
        <v>7685</v>
      </c>
      <c r="B2840" s="506">
        <v>45198</v>
      </c>
      <c r="C2840" s="507">
        <v>45170</v>
      </c>
      <c r="D2840" s="510" t="s">
        <v>176</v>
      </c>
      <c r="E2840" s="510" t="s">
        <v>280</v>
      </c>
      <c r="F2840" s="460">
        <v>2822.56</v>
      </c>
      <c r="G2840" s="510" t="s">
        <v>9104</v>
      </c>
      <c r="H2840" s="510" t="s">
        <v>423</v>
      </c>
      <c r="I2840" s="510" t="s">
        <v>9103</v>
      </c>
      <c r="J2840" s="511" t="s">
        <v>505</v>
      </c>
      <c r="K2840" s="511" t="s">
        <v>1188</v>
      </c>
      <c r="L2840" s="511" t="s">
        <v>4137</v>
      </c>
      <c r="M2840" s="511">
        <v>196698047</v>
      </c>
      <c r="N2840" s="506">
        <v>45198</v>
      </c>
      <c r="O2840" s="512">
        <f t="shared" si="133"/>
        <v>9</v>
      </c>
      <c r="P2840" s="512">
        <f t="shared" si="134"/>
        <v>9</v>
      </c>
      <c r="Q2840" s="498" t="str">
        <f t="shared" si="135"/>
        <v>Gastos_com_Pessoal</v>
      </c>
    </row>
    <row r="2841" spans="1:17" ht="24" hidden="1" x14ac:dyDescent="0.2">
      <c r="A2841" s="505">
        <v>7686</v>
      </c>
      <c r="B2841" s="506">
        <v>45198</v>
      </c>
      <c r="C2841" s="507">
        <v>45170</v>
      </c>
      <c r="D2841" s="508" t="s">
        <v>264</v>
      </c>
      <c r="E2841" s="510" t="s">
        <v>293</v>
      </c>
      <c r="F2841" s="523">
        <v>75</v>
      </c>
      <c r="G2841" s="510" t="s">
        <v>9105</v>
      </c>
      <c r="H2841" s="510" t="s">
        <v>418</v>
      </c>
      <c r="I2841" s="510" t="s">
        <v>2038</v>
      </c>
      <c r="J2841" s="511" t="s">
        <v>465</v>
      </c>
      <c r="K2841" s="511" t="s">
        <v>1188</v>
      </c>
      <c r="L2841" s="511" t="s">
        <v>4137</v>
      </c>
      <c r="M2841" s="511">
        <v>196698047</v>
      </c>
      <c r="N2841" s="506">
        <v>45198</v>
      </c>
      <c r="O2841" s="512">
        <f t="shared" si="133"/>
        <v>9</v>
      </c>
      <c r="P2841" s="512">
        <f t="shared" si="134"/>
        <v>9</v>
      </c>
      <c r="Q2841" s="498" t="str">
        <f t="shared" si="135"/>
        <v>Gastos_Gerais</v>
      </c>
    </row>
    <row r="2842" spans="1:17" ht="24" hidden="1" x14ac:dyDescent="0.2">
      <c r="A2842" s="505">
        <v>7687</v>
      </c>
      <c r="B2842" s="506">
        <v>45198</v>
      </c>
      <c r="C2842" s="507">
        <v>45170</v>
      </c>
      <c r="D2842" s="508" t="s">
        <v>264</v>
      </c>
      <c r="E2842" s="510" t="s">
        <v>293</v>
      </c>
      <c r="F2842" s="523">
        <v>10.8</v>
      </c>
      <c r="G2842" s="510" t="s">
        <v>9130</v>
      </c>
      <c r="H2842" s="510" t="s">
        <v>422</v>
      </c>
      <c r="I2842" s="455" t="s">
        <v>4139</v>
      </c>
      <c r="J2842" s="511" t="s">
        <v>1034</v>
      </c>
      <c r="K2842" s="511" t="s">
        <v>1188</v>
      </c>
      <c r="L2842" s="511" t="s">
        <v>4137</v>
      </c>
      <c r="M2842" s="511">
        <v>196698047</v>
      </c>
      <c r="N2842" s="506">
        <v>45198</v>
      </c>
      <c r="O2842" s="512">
        <f t="shared" si="133"/>
        <v>9</v>
      </c>
      <c r="P2842" s="512">
        <f t="shared" si="134"/>
        <v>9</v>
      </c>
      <c r="Q2842" s="498" t="str">
        <f t="shared" si="135"/>
        <v>Gastos_Gerais</v>
      </c>
    </row>
    <row r="2843" spans="1:17" ht="36" hidden="1" x14ac:dyDescent="0.2">
      <c r="A2843" s="505">
        <v>7688</v>
      </c>
      <c r="B2843" s="506">
        <v>45198</v>
      </c>
      <c r="C2843" s="507">
        <v>45170</v>
      </c>
      <c r="D2843" s="508" t="s">
        <v>264</v>
      </c>
      <c r="E2843" s="510" t="s">
        <v>293</v>
      </c>
      <c r="F2843" s="523">
        <v>75</v>
      </c>
      <c r="G2843" s="510" t="s">
        <v>9106</v>
      </c>
      <c r="H2843" s="510" t="s">
        <v>422</v>
      </c>
      <c r="I2843" s="455" t="s">
        <v>4139</v>
      </c>
      <c r="J2843" s="511" t="s">
        <v>1034</v>
      </c>
      <c r="K2843" s="511" t="s">
        <v>1188</v>
      </c>
      <c r="L2843" s="511" t="s">
        <v>4137</v>
      </c>
      <c r="M2843" s="511">
        <v>196698047</v>
      </c>
      <c r="N2843" s="506">
        <v>45198</v>
      </c>
      <c r="O2843" s="512">
        <f t="shared" si="133"/>
        <v>9</v>
      </c>
      <c r="P2843" s="512">
        <f t="shared" si="134"/>
        <v>9</v>
      </c>
      <c r="Q2843" s="498" t="str">
        <f t="shared" si="135"/>
        <v>Gastos_Gerais</v>
      </c>
    </row>
    <row r="2844" spans="1:17" ht="36" hidden="1" x14ac:dyDescent="0.2">
      <c r="A2844" s="505">
        <v>7689</v>
      </c>
      <c r="B2844" s="506">
        <v>45198</v>
      </c>
      <c r="C2844" s="507">
        <v>45170</v>
      </c>
      <c r="D2844" s="508" t="s">
        <v>264</v>
      </c>
      <c r="E2844" s="510" t="s">
        <v>293</v>
      </c>
      <c r="F2844" s="523">
        <v>300</v>
      </c>
      <c r="G2844" s="510" t="s">
        <v>9131</v>
      </c>
      <c r="H2844" s="510" t="s">
        <v>302</v>
      </c>
      <c r="I2844" s="510" t="s">
        <v>2319</v>
      </c>
      <c r="J2844" s="511" t="s">
        <v>429</v>
      </c>
      <c r="K2844" s="511" t="s">
        <v>1188</v>
      </c>
      <c r="L2844" s="511" t="s">
        <v>4137</v>
      </c>
      <c r="M2844" s="511">
        <v>196698047</v>
      </c>
      <c r="N2844" s="506">
        <v>45198</v>
      </c>
      <c r="O2844" s="512">
        <f t="shared" si="133"/>
        <v>9</v>
      </c>
      <c r="P2844" s="512">
        <f t="shared" si="134"/>
        <v>9</v>
      </c>
      <c r="Q2844" s="498" t="str">
        <f t="shared" si="135"/>
        <v>Gastos_Gerais</v>
      </c>
    </row>
    <row r="2845" spans="1:17" ht="24" hidden="1" x14ac:dyDescent="0.2">
      <c r="A2845" s="505">
        <v>7690</v>
      </c>
      <c r="B2845" s="506">
        <v>45198</v>
      </c>
      <c r="C2845" s="507">
        <v>45170</v>
      </c>
      <c r="D2845" s="508" t="s">
        <v>264</v>
      </c>
      <c r="E2845" s="510" t="s">
        <v>293</v>
      </c>
      <c r="F2845" s="523">
        <v>75</v>
      </c>
      <c r="G2845" s="510" t="s">
        <v>7338</v>
      </c>
      <c r="H2845" s="510" t="s">
        <v>1032</v>
      </c>
      <c r="I2845" s="510" t="s">
        <v>7339</v>
      </c>
      <c r="J2845" s="511" t="s">
        <v>542</v>
      </c>
      <c r="K2845" s="511" t="s">
        <v>1188</v>
      </c>
      <c r="L2845" s="511" t="s">
        <v>4137</v>
      </c>
      <c r="M2845" s="511">
        <v>196698047</v>
      </c>
      <c r="N2845" s="506">
        <v>45198</v>
      </c>
      <c r="O2845" s="512">
        <f t="shared" si="133"/>
        <v>9</v>
      </c>
      <c r="P2845" s="512">
        <f t="shared" si="134"/>
        <v>9</v>
      </c>
      <c r="Q2845" s="498" t="str">
        <f t="shared" si="135"/>
        <v>Gastos_Gerais</v>
      </c>
    </row>
    <row r="2846" spans="1:17" ht="36" hidden="1" x14ac:dyDescent="0.2">
      <c r="A2846" s="505">
        <v>7691</v>
      </c>
      <c r="B2846" s="506">
        <v>45198</v>
      </c>
      <c r="C2846" s="507">
        <v>45170</v>
      </c>
      <c r="D2846" s="508" t="s">
        <v>264</v>
      </c>
      <c r="E2846" s="510" t="s">
        <v>293</v>
      </c>
      <c r="F2846" s="523">
        <v>300</v>
      </c>
      <c r="G2846" s="510" t="s">
        <v>9132</v>
      </c>
      <c r="H2846" s="510" t="s">
        <v>302</v>
      </c>
      <c r="I2846" s="510" t="s">
        <v>3021</v>
      </c>
      <c r="J2846" s="511" t="s">
        <v>455</v>
      </c>
      <c r="K2846" s="511" t="s">
        <v>1188</v>
      </c>
      <c r="L2846" s="511" t="s">
        <v>4137</v>
      </c>
      <c r="M2846" s="511">
        <v>196698047</v>
      </c>
      <c r="N2846" s="506">
        <v>45198</v>
      </c>
      <c r="O2846" s="512">
        <f t="shared" si="133"/>
        <v>9</v>
      </c>
      <c r="P2846" s="512">
        <f t="shared" si="134"/>
        <v>9</v>
      </c>
      <c r="Q2846" s="498" t="str">
        <f t="shared" si="135"/>
        <v>Gastos_Gerais</v>
      </c>
    </row>
    <row r="2847" spans="1:17" ht="25.5" hidden="1" x14ac:dyDescent="0.2">
      <c r="A2847" s="505">
        <v>7692</v>
      </c>
      <c r="B2847" s="506">
        <v>45198</v>
      </c>
      <c r="C2847" s="507">
        <v>45170</v>
      </c>
      <c r="D2847" s="510" t="s">
        <v>176</v>
      </c>
      <c r="E2847" s="510" t="s">
        <v>262</v>
      </c>
      <c r="F2847" s="460">
        <v>911.56</v>
      </c>
      <c r="G2847" s="510" t="s">
        <v>9107</v>
      </c>
      <c r="H2847" s="510" t="s">
        <v>422</v>
      </c>
      <c r="I2847" s="510" t="s">
        <v>9108</v>
      </c>
      <c r="J2847" s="511" t="s">
        <v>9109</v>
      </c>
      <c r="K2847" s="511" t="s">
        <v>1188</v>
      </c>
      <c r="L2847" s="511" t="s">
        <v>4137</v>
      </c>
      <c r="M2847" s="511">
        <v>196698047</v>
      </c>
      <c r="N2847" s="506">
        <v>45198</v>
      </c>
      <c r="O2847" s="512">
        <f t="shared" si="133"/>
        <v>9</v>
      </c>
      <c r="P2847" s="512">
        <f t="shared" si="134"/>
        <v>9</v>
      </c>
      <c r="Q2847" s="498" t="str">
        <f t="shared" si="135"/>
        <v>Gastos_com_Pessoal</v>
      </c>
    </row>
    <row r="2848" spans="1:17" ht="25.5" hidden="1" x14ac:dyDescent="0.2">
      <c r="A2848" s="505">
        <v>7693</v>
      </c>
      <c r="B2848" s="506">
        <v>45198</v>
      </c>
      <c r="C2848" s="507">
        <v>45170</v>
      </c>
      <c r="D2848" s="510" t="s">
        <v>176</v>
      </c>
      <c r="E2848" s="510" t="s">
        <v>280</v>
      </c>
      <c r="F2848" s="460">
        <v>2671.98</v>
      </c>
      <c r="G2848" s="510" t="s">
        <v>9110</v>
      </c>
      <c r="H2848" s="510" t="s">
        <v>422</v>
      </c>
      <c r="I2848" s="510" t="s">
        <v>9108</v>
      </c>
      <c r="J2848" s="511" t="s">
        <v>9109</v>
      </c>
      <c r="K2848" s="511" t="s">
        <v>1188</v>
      </c>
      <c r="L2848" s="511" t="s">
        <v>4137</v>
      </c>
      <c r="M2848" s="511">
        <v>196698047</v>
      </c>
      <c r="N2848" s="506">
        <v>45198</v>
      </c>
      <c r="O2848" s="512">
        <f t="shared" si="133"/>
        <v>9</v>
      </c>
      <c r="P2848" s="512">
        <f t="shared" si="134"/>
        <v>9</v>
      </c>
      <c r="Q2848" s="498" t="str">
        <f t="shared" si="135"/>
        <v>Gastos_com_Pessoal</v>
      </c>
    </row>
    <row r="2849" spans="1:17" ht="36" hidden="1" x14ac:dyDescent="0.2">
      <c r="A2849" s="505">
        <v>7694</v>
      </c>
      <c r="B2849" s="506">
        <v>45198</v>
      </c>
      <c r="C2849" s="507">
        <v>45139</v>
      </c>
      <c r="D2849" s="508" t="s">
        <v>264</v>
      </c>
      <c r="E2849" s="510" t="s">
        <v>90</v>
      </c>
      <c r="F2849" s="521">
        <v>360</v>
      </c>
      <c r="G2849" s="510" t="s">
        <v>1460</v>
      </c>
      <c r="H2849" s="510" t="s">
        <v>417</v>
      </c>
      <c r="I2849" s="510" t="s">
        <v>1447</v>
      </c>
      <c r="J2849" s="511" t="s">
        <v>1448</v>
      </c>
      <c r="K2849" s="511" t="s">
        <v>1157</v>
      </c>
      <c r="L2849" s="511" t="s">
        <v>1158</v>
      </c>
      <c r="M2849" s="511" t="s">
        <v>9111</v>
      </c>
      <c r="N2849" s="506">
        <v>45191</v>
      </c>
      <c r="O2849" s="512">
        <f t="shared" si="133"/>
        <v>9</v>
      </c>
      <c r="P2849" s="512">
        <f t="shared" si="134"/>
        <v>8</v>
      </c>
      <c r="Q2849" s="498" t="str">
        <f t="shared" si="135"/>
        <v>Gastos_Gerais</v>
      </c>
    </row>
    <row r="2850" spans="1:17" ht="24" hidden="1" x14ac:dyDescent="0.2">
      <c r="A2850" s="505">
        <v>7695</v>
      </c>
      <c r="B2850" s="506">
        <v>45198</v>
      </c>
      <c r="C2850" s="507">
        <v>45170</v>
      </c>
      <c r="D2850" s="508" t="s">
        <v>264</v>
      </c>
      <c r="E2850" s="510" t="s">
        <v>402</v>
      </c>
      <c r="F2850" s="521">
        <v>221.3</v>
      </c>
      <c r="G2850" s="510" t="s">
        <v>1487</v>
      </c>
      <c r="H2850" s="510" t="s">
        <v>1032</v>
      </c>
      <c r="I2850" s="510" t="s">
        <v>3184</v>
      </c>
      <c r="J2850" s="511" t="s">
        <v>1614</v>
      </c>
      <c r="K2850" s="511" t="s">
        <v>1157</v>
      </c>
      <c r="L2850" s="511" t="s">
        <v>32</v>
      </c>
      <c r="M2850" s="511">
        <v>176</v>
      </c>
      <c r="N2850" s="506">
        <v>45195</v>
      </c>
      <c r="O2850" s="512">
        <f t="shared" si="133"/>
        <v>9</v>
      </c>
      <c r="P2850" s="512">
        <f t="shared" si="134"/>
        <v>9</v>
      </c>
      <c r="Q2850" s="498" t="str">
        <f t="shared" si="135"/>
        <v>Gastos_Gerais</v>
      </c>
    </row>
    <row r="2851" spans="1:17" ht="24" hidden="1" x14ac:dyDescent="0.2">
      <c r="A2851" s="505">
        <v>7696</v>
      </c>
      <c r="B2851" s="506">
        <v>45198</v>
      </c>
      <c r="C2851" s="507">
        <v>45170</v>
      </c>
      <c r="D2851" s="508" t="s">
        <v>264</v>
      </c>
      <c r="E2851" s="510" t="s">
        <v>402</v>
      </c>
      <c r="F2851" s="521">
        <v>15.99</v>
      </c>
      <c r="G2851" s="510" t="s">
        <v>1487</v>
      </c>
      <c r="H2851" s="510" t="s">
        <v>414</v>
      </c>
      <c r="I2851" s="510" t="s">
        <v>7202</v>
      </c>
      <c r="J2851" s="511" t="s">
        <v>1733</v>
      </c>
      <c r="K2851" s="511" t="s">
        <v>1157</v>
      </c>
      <c r="L2851" s="511" t="s">
        <v>32</v>
      </c>
      <c r="M2851" s="511">
        <v>219534</v>
      </c>
      <c r="N2851" s="506">
        <v>45195</v>
      </c>
      <c r="O2851" s="512">
        <f t="shared" si="133"/>
        <v>9</v>
      </c>
      <c r="P2851" s="512">
        <f t="shared" si="134"/>
        <v>9</v>
      </c>
      <c r="Q2851" s="498" t="str">
        <f t="shared" si="135"/>
        <v>Gastos_Gerais</v>
      </c>
    </row>
    <row r="2852" spans="1:17" ht="36" hidden="1" x14ac:dyDescent="0.2">
      <c r="A2852" s="505">
        <v>7697</v>
      </c>
      <c r="B2852" s="506">
        <v>45198</v>
      </c>
      <c r="C2852" s="507">
        <v>45170</v>
      </c>
      <c r="D2852" s="510" t="s">
        <v>141</v>
      </c>
      <c r="E2852" s="510" t="s">
        <v>220</v>
      </c>
      <c r="F2852" s="521">
        <v>925</v>
      </c>
      <c r="G2852" s="510" t="s">
        <v>9133</v>
      </c>
      <c r="H2852" s="510" t="s">
        <v>418</v>
      </c>
      <c r="I2852" s="510" t="s">
        <v>8841</v>
      </c>
      <c r="J2852" s="511" t="s">
        <v>3763</v>
      </c>
      <c r="K2852" s="511" t="s">
        <v>1157</v>
      </c>
      <c r="L2852" s="511" t="s">
        <v>32</v>
      </c>
      <c r="M2852" s="511">
        <v>33629</v>
      </c>
      <c r="N2852" s="506">
        <v>45190</v>
      </c>
      <c r="O2852" s="512">
        <f t="shared" si="133"/>
        <v>9</v>
      </c>
      <c r="P2852" s="512">
        <f t="shared" si="134"/>
        <v>9</v>
      </c>
      <c r="Q2852" s="498" t="str">
        <f t="shared" si="135"/>
        <v>Aquisição_de_Bens_Permanentes</v>
      </c>
    </row>
    <row r="2853" spans="1:17" ht="24" hidden="1" x14ac:dyDescent="0.2">
      <c r="A2853" s="505">
        <v>7698</v>
      </c>
      <c r="B2853" s="506">
        <v>45198</v>
      </c>
      <c r="C2853" s="507">
        <v>45170</v>
      </c>
      <c r="D2853" s="508" t="s">
        <v>264</v>
      </c>
      <c r="E2853" s="510" t="s">
        <v>247</v>
      </c>
      <c r="F2853" s="521">
        <v>1885</v>
      </c>
      <c r="G2853" s="510" t="s">
        <v>9134</v>
      </c>
      <c r="H2853" s="510" t="s">
        <v>418</v>
      </c>
      <c r="I2853" s="510" t="s">
        <v>8841</v>
      </c>
      <c r="J2853" s="511" t="s">
        <v>3763</v>
      </c>
      <c r="K2853" s="511" t="s">
        <v>1157</v>
      </c>
      <c r="L2853" s="511" t="s">
        <v>32</v>
      </c>
      <c r="M2853" s="511">
        <v>33629</v>
      </c>
      <c r="N2853" s="506">
        <v>45190</v>
      </c>
      <c r="O2853" s="512">
        <f t="shared" si="133"/>
        <v>9</v>
      </c>
      <c r="P2853" s="512">
        <f t="shared" si="134"/>
        <v>9</v>
      </c>
      <c r="Q2853" s="498" t="str">
        <f t="shared" si="135"/>
        <v>Gastos_Gerais</v>
      </c>
    </row>
    <row r="2854" spans="1:17" ht="36" hidden="1" x14ac:dyDescent="0.2">
      <c r="A2854" s="505">
        <v>7699</v>
      </c>
      <c r="B2854" s="506">
        <v>45198</v>
      </c>
      <c r="C2854" s="507">
        <v>45170</v>
      </c>
      <c r="D2854" s="508" t="s">
        <v>264</v>
      </c>
      <c r="E2854" s="510" t="s">
        <v>182</v>
      </c>
      <c r="F2854" s="521">
        <v>900</v>
      </c>
      <c r="G2854" s="510" t="s">
        <v>9135</v>
      </c>
      <c r="H2854" s="510" t="s">
        <v>419</v>
      </c>
      <c r="I2854" s="510" t="s">
        <v>8945</v>
      </c>
      <c r="J2854" s="511" t="s">
        <v>8946</v>
      </c>
      <c r="K2854" s="511" t="s">
        <v>1157</v>
      </c>
      <c r="L2854" s="511" t="s">
        <v>32</v>
      </c>
      <c r="M2854" s="511">
        <v>14</v>
      </c>
      <c r="N2854" s="506">
        <v>45194</v>
      </c>
      <c r="O2854" s="512">
        <f t="shared" si="133"/>
        <v>9</v>
      </c>
      <c r="P2854" s="512">
        <f t="shared" si="134"/>
        <v>9</v>
      </c>
      <c r="Q2854" s="498" t="str">
        <f t="shared" si="135"/>
        <v>Gastos_Gerais</v>
      </c>
    </row>
    <row r="2855" spans="1:17" hidden="1" x14ac:dyDescent="0.2">
      <c r="A2855" s="505">
        <v>7700</v>
      </c>
      <c r="B2855" s="506">
        <v>45198</v>
      </c>
      <c r="C2855" s="507">
        <v>45170</v>
      </c>
      <c r="D2855" s="508" t="s">
        <v>264</v>
      </c>
      <c r="E2855" s="510" t="s">
        <v>290</v>
      </c>
      <c r="F2855" s="521">
        <v>29.99</v>
      </c>
      <c r="G2855" s="510" t="s">
        <v>9136</v>
      </c>
      <c r="H2855" s="510" t="s">
        <v>416</v>
      </c>
      <c r="I2855" s="510" t="s">
        <v>9112</v>
      </c>
      <c r="J2855" s="511" t="s">
        <v>9113</v>
      </c>
      <c r="K2855" s="511" t="s">
        <v>1157</v>
      </c>
      <c r="L2855" s="511" t="s">
        <v>32</v>
      </c>
      <c r="M2855" s="511">
        <v>935</v>
      </c>
      <c r="N2855" s="506">
        <v>45188</v>
      </c>
      <c r="O2855" s="512">
        <f t="shared" si="133"/>
        <v>9</v>
      </c>
      <c r="P2855" s="512">
        <f t="shared" si="134"/>
        <v>9</v>
      </c>
      <c r="Q2855" s="498" t="str">
        <f t="shared" si="135"/>
        <v>Gastos_Gerais</v>
      </c>
    </row>
    <row r="2856" spans="1:17" ht="36" hidden="1" x14ac:dyDescent="0.2">
      <c r="A2856" s="505">
        <v>7701</v>
      </c>
      <c r="B2856" s="506">
        <v>45198</v>
      </c>
      <c r="C2856" s="507">
        <v>45170</v>
      </c>
      <c r="D2856" s="508" t="s">
        <v>264</v>
      </c>
      <c r="E2856" s="510" t="s">
        <v>182</v>
      </c>
      <c r="F2856" s="521">
        <v>434.25</v>
      </c>
      <c r="G2856" s="510" t="s">
        <v>9137</v>
      </c>
      <c r="H2856" s="510" t="s">
        <v>418</v>
      </c>
      <c r="I2856" s="510" t="s">
        <v>9114</v>
      </c>
      <c r="J2856" s="511" t="s">
        <v>9115</v>
      </c>
      <c r="K2856" s="511" t="s">
        <v>1157</v>
      </c>
      <c r="L2856" s="511" t="s">
        <v>32</v>
      </c>
      <c r="M2856" s="511">
        <v>34551</v>
      </c>
      <c r="N2856" s="506">
        <v>45173</v>
      </c>
      <c r="O2856" s="512">
        <f t="shared" si="133"/>
        <v>9</v>
      </c>
      <c r="P2856" s="512">
        <f t="shared" si="134"/>
        <v>9</v>
      </c>
      <c r="Q2856" s="498" t="str">
        <f t="shared" si="135"/>
        <v>Gastos_Gerais</v>
      </c>
    </row>
    <row r="2857" spans="1:17" hidden="1" x14ac:dyDescent="0.2">
      <c r="A2857" s="505">
        <v>7702</v>
      </c>
      <c r="B2857" s="506">
        <v>45198</v>
      </c>
      <c r="C2857" s="507">
        <v>45170</v>
      </c>
      <c r="D2857" s="508" t="s">
        <v>264</v>
      </c>
      <c r="E2857" s="510" t="s">
        <v>398</v>
      </c>
      <c r="F2857" s="521">
        <v>1721.6</v>
      </c>
      <c r="G2857" s="510" t="s">
        <v>1271</v>
      </c>
      <c r="H2857" s="510" t="s">
        <v>418</v>
      </c>
      <c r="I2857" s="510" t="s">
        <v>8247</v>
      </c>
      <c r="J2857" s="511" t="s">
        <v>8248</v>
      </c>
      <c r="K2857" s="511" t="s">
        <v>1157</v>
      </c>
      <c r="L2857" s="511" t="s">
        <v>32</v>
      </c>
      <c r="M2857" s="511">
        <v>548</v>
      </c>
      <c r="N2857" s="506">
        <v>45194</v>
      </c>
      <c r="O2857" s="512">
        <f t="shared" si="133"/>
        <v>9</v>
      </c>
      <c r="P2857" s="512">
        <f t="shared" si="134"/>
        <v>9</v>
      </c>
      <c r="Q2857" s="498" t="str">
        <f t="shared" si="135"/>
        <v>Gastos_Gerais</v>
      </c>
    </row>
    <row r="2858" spans="1:17" ht="36" hidden="1" x14ac:dyDescent="0.2">
      <c r="A2858" s="505">
        <v>7703</v>
      </c>
      <c r="B2858" s="506">
        <v>45198</v>
      </c>
      <c r="C2858" s="507">
        <v>45139</v>
      </c>
      <c r="D2858" s="508" t="s">
        <v>264</v>
      </c>
      <c r="E2858" s="510" t="s">
        <v>63</v>
      </c>
      <c r="F2858" s="601">
        <v>1179.2</v>
      </c>
      <c r="G2858" s="510" t="s">
        <v>9138</v>
      </c>
      <c r="H2858" s="510" t="s">
        <v>302</v>
      </c>
      <c r="I2858" s="510" t="s">
        <v>4214</v>
      </c>
      <c r="J2858" s="511" t="s">
        <v>1342</v>
      </c>
      <c r="K2858" s="511" t="s">
        <v>1157</v>
      </c>
      <c r="L2858" s="511" t="s">
        <v>1157</v>
      </c>
      <c r="M2858" s="511">
        <v>27421</v>
      </c>
      <c r="N2858" s="506">
        <v>45198</v>
      </c>
      <c r="O2858" s="512">
        <f t="shared" si="133"/>
        <v>9</v>
      </c>
      <c r="P2858" s="512">
        <f t="shared" si="134"/>
        <v>8</v>
      </c>
      <c r="Q2858" s="498" t="str">
        <f t="shared" si="135"/>
        <v>Gastos_Gerais</v>
      </c>
    </row>
    <row r="2859" spans="1:17" hidden="1" x14ac:dyDescent="0.2">
      <c r="A2859" s="505">
        <v>7704</v>
      </c>
      <c r="B2859" s="506">
        <v>45198</v>
      </c>
      <c r="C2859" s="507">
        <v>45170</v>
      </c>
      <c r="D2859" s="508" t="s">
        <v>264</v>
      </c>
      <c r="E2859" s="510" t="s">
        <v>138</v>
      </c>
      <c r="F2859" s="601">
        <v>2753.29</v>
      </c>
      <c r="G2859" s="510" t="s">
        <v>138</v>
      </c>
      <c r="H2859" s="510" t="s">
        <v>417</v>
      </c>
      <c r="I2859" s="510" t="s">
        <v>9116</v>
      </c>
      <c r="J2859" s="511" t="s">
        <v>9117</v>
      </c>
      <c r="K2859" s="511" t="s">
        <v>1157</v>
      </c>
      <c r="L2859" s="511" t="s">
        <v>32</v>
      </c>
      <c r="M2859" s="511">
        <v>1150</v>
      </c>
      <c r="N2859" s="506">
        <v>45187</v>
      </c>
      <c r="O2859" s="512">
        <f t="shared" si="133"/>
        <v>9</v>
      </c>
      <c r="P2859" s="512">
        <f t="shared" si="134"/>
        <v>9</v>
      </c>
      <c r="Q2859" s="498" t="str">
        <f t="shared" si="135"/>
        <v>Gastos_Gerais</v>
      </c>
    </row>
    <row r="2860" spans="1:17" ht="24" hidden="1" x14ac:dyDescent="0.2">
      <c r="A2860" s="505">
        <v>7705</v>
      </c>
      <c r="B2860" s="506">
        <v>45198</v>
      </c>
      <c r="C2860" s="507">
        <v>45170</v>
      </c>
      <c r="D2860" s="508" t="s">
        <v>264</v>
      </c>
      <c r="E2860" s="510" t="s">
        <v>402</v>
      </c>
      <c r="F2860" s="601">
        <v>75.8</v>
      </c>
      <c r="G2860" s="510" t="s">
        <v>1487</v>
      </c>
      <c r="H2860" s="510" t="s">
        <v>1032</v>
      </c>
      <c r="I2860" s="510" t="s">
        <v>8799</v>
      </c>
      <c r="J2860" s="511" t="s">
        <v>2365</v>
      </c>
      <c r="K2860" s="511" t="s">
        <v>1157</v>
      </c>
      <c r="L2860" s="511" t="s">
        <v>32</v>
      </c>
      <c r="M2860" s="511">
        <v>1010</v>
      </c>
      <c r="N2860" s="506">
        <v>45191</v>
      </c>
      <c r="O2860" s="512">
        <f t="shared" si="133"/>
        <v>9</v>
      </c>
      <c r="P2860" s="512">
        <f t="shared" si="134"/>
        <v>9</v>
      </c>
      <c r="Q2860" s="498" t="str">
        <f t="shared" si="135"/>
        <v>Gastos_Gerais</v>
      </c>
    </row>
    <row r="2861" spans="1:17" ht="84" hidden="1" x14ac:dyDescent="0.2">
      <c r="A2861" s="505">
        <v>7706</v>
      </c>
      <c r="B2861" s="506">
        <v>45198</v>
      </c>
      <c r="C2861" s="507">
        <v>45170</v>
      </c>
      <c r="D2861" s="520" t="s">
        <v>176</v>
      </c>
      <c r="E2861" s="520" t="s">
        <v>158</v>
      </c>
      <c r="F2861" s="601">
        <v>-0.1</v>
      </c>
      <c r="G2861" s="510" t="s">
        <v>9118</v>
      </c>
      <c r="H2861" s="510" t="s">
        <v>303</v>
      </c>
      <c r="I2861" s="510" t="s">
        <v>9119</v>
      </c>
      <c r="J2861" s="511" t="s">
        <v>1510</v>
      </c>
      <c r="K2861" s="425" t="s">
        <v>4035</v>
      </c>
      <c r="L2861" s="511" t="s">
        <v>9145</v>
      </c>
      <c r="M2861" s="511" t="s">
        <v>425</v>
      </c>
      <c r="N2861" s="506">
        <v>45198</v>
      </c>
      <c r="O2861" s="512">
        <f t="shared" si="133"/>
        <v>9</v>
      </c>
      <c r="P2861" s="512">
        <f t="shared" si="134"/>
        <v>9</v>
      </c>
      <c r="Q2861" s="498" t="str">
        <f t="shared" si="135"/>
        <v>Gastos_com_Pessoal</v>
      </c>
    </row>
    <row r="2862" spans="1:17" ht="25.5" hidden="1" x14ac:dyDescent="0.2">
      <c r="A2862" s="505">
        <v>7707</v>
      </c>
      <c r="B2862" s="506">
        <v>45198</v>
      </c>
      <c r="C2862" s="507">
        <v>45170</v>
      </c>
      <c r="D2862" s="520" t="s">
        <v>288</v>
      </c>
      <c r="E2862" s="520" t="s">
        <v>288</v>
      </c>
      <c r="F2862" s="523">
        <v>219622.72</v>
      </c>
      <c r="G2862" s="349" t="s">
        <v>2229</v>
      </c>
      <c r="H2862" s="349" t="s">
        <v>303</v>
      </c>
      <c r="I2862" s="351" t="s">
        <v>1509</v>
      </c>
      <c r="J2862" s="352" t="s">
        <v>1510</v>
      </c>
      <c r="K2862" s="425" t="s">
        <v>4035</v>
      </c>
      <c r="L2862" s="363" t="s">
        <v>1511</v>
      </c>
      <c r="M2862" s="613" t="s">
        <v>425</v>
      </c>
      <c r="N2862" s="506">
        <v>45198</v>
      </c>
      <c r="O2862" s="512">
        <f t="shared" si="133"/>
        <v>9</v>
      </c>
      <c r="P2862" s="512">
        <f t="shared" si="134"/>
        <v>9</v>
      </c>
      <c r="Q2862" s="498" t="str">
        <f t="shared" si="135"/>
        <v>Rendimentos_de_Aplicações_Fin.</v>
      </c>
    </row>
    <row r="2863" spans="1:17" hidden="1" x14ac:dyDescent="0.2">
      <c r="A2863" s="498"/>
      <c r="B2863" s="506"/>
      <c r="C2863" s="507"/>
      <c r="D2863" s="520"/>
      <c r="E2863" s="520"/>
      <c r="F2863" s="523"/>
      <c r="G2863" s="510"/>
      <c r="H2863" s="510"/>
      <c r="I2863" s="510"/>
      <c r="J2863" s="511"/>
      <c r="K2863" s="511"/>
      <c r="L2863" s="511"/>
      <c r="M2863" s="511"/>
      <c r="N2863" s="506"/>
      <c r="O2863" s="512">
        <f t="shared" ref="O2863:O2876" si="136">IF(B2863=0,0,IF(YEAR(B2863)=$P$1,MONTH(B2863)-$O$1+1,(YEAR(B2863)-$P$1)*12-$O$1+1+MONTH(B2863)))</f>
        <v>0</v>
      </c>
      <c r="P2863" s="512">
        <f t="shared" ref="P2863:P2876" si="137">IF(C2863=0,0,IF(YEAR(C2863)=$P$1,MONTH(C2863)-$O$1+1,(YEAR(C2863)-$P$1)*12-$O$1+1+MONTH(C2863)))</f>
        <v>0</v>
      </c>
      <c r="Q2863" s="498" t="str">
        <f t="shared" ref="Q2863:Q2876" si="138">SUBSTITUTE(D2863," ","_")</f>
        <v/>
      </c>
    </row>
    <row r="2864" spans="1:17" hidden="1" x14ac:dyDescent="0.2">
      <c r="A2864" s="498"/>
      <c r="B2864" s="506"/>
      <c r="C2864" s="507"/>
      <c r="D2864" s="510"/>
      <c r="E2864" s="510"/>
      <c r="F2864" s="523"/>
      <c r="G2864" s="510"/>
      <c r="H2864" s="510"/>
      <c r="I2864" s="510"/>
      <c r="J2864" s="511"/>
      <c r="K2864" s="511"/>
      <c r="L2864" s="511"/>
      <c r="M2864" s="511"/>
      <c r="N2864" s="506"/>
      <c r="O2864" s="512">
        <f t="shared" si="136"/>
        <v>0</v>
      </c>
      <c r="P2864" s="512">
        <f t="shared" si="137"/>
        <v>0</v>
      </c>
      <c r="Q2864" s="498" t="str">
        <f t="shared" si="138"/>
        <v/>
      </c>
    </row>
    <row r="2865" spans="1:17" hidden="1" x14ac:dyDescent="0.2">
      <c r="A2865" s="498"/>
      <c r="B2865" s="506"/>
      <c r="C2865" s="507"/>
      <c r="D2865" s="510"/>
      <c r="E2865" s="510"/>
      <c r="F2865" s="523"/>
      <c r="G2865" s="510"/>
      <c r="H2865" s="510"/>
      <c r="I2865" s="510"/>
      <c r="J2865" s="511"/>
      <c r="K2865" s="511"/>
      <c r="L2865" s="511"/>
      <c r="M2865" s="511"/>
      <c r="N2865" s="506"/>
      <c r="O2865" s="512">
        <f t="shared" si="136"/>
        <v>0</v>
      </c>
      <c r="P2865" s="512">
        <f t="shared" si="137"/>
        <v>0</v>
      </c>
      <c r="Q2865" s="498" t="str">
        <f t="shared" si="138"/>
        <v/>
      </c>
    </row>
    <row r="2866" spans="1:17" hidden="1" x14ac:dyDescent="0.2">
      <c r="A2866" s="498"/>
      <c r="B2866" s="506"/>
      <c r="C2866" s="507"/>
      <c r="D2866" s="510"/>
      <c r="E2866" s="510"/>
      <c r="F2866" s="523"/>
      <c r="G2866" s="510"/>
      <c r="H2866" s="510"/>
      <c r="I2866" s="510"/>
      <c r="J2866" s="511"/>
      <c r="K2866" s="511"/>
      <c r="L2866" s="511"/>
      <c r="M2866" s="511"/>
      <c r="N2866" s="506"/>
      <c r="O2866" s="512">
        <f t="shared" si="136"/>
        <v>0</v>
      </c>
      <c r="P2866" s="512">
        <f t="shared" si="137"/>
        <v>0</v>
      </c>
      <c r="Q2866" s="498" t="str">
        <f t="shared" si="138"/>
        <v/>
      </c>
    </row>
    <row r="2867" spans="1:17" hidden="1" x14ac:dyDescent="0.2">
      <c r="A2867" s="498"/>
      <c r="B2867" s="506"/>
      <c r="C2867" s="507"/>
      <c r="D2867" s="510"/>
      <c r="E2867" s="510"/>
      <c r="F2867" s="523"/>
      <c r="G2867" s="510"/>
      <c r="H2867" s="510"/>
      <c r="I2867" s="510"/>
      <c r="J2867" s="511"/>
      <c r="K2867" s="511"/>
      <c r="L2867" s="511"/>
      <c r="M2867" s="511"/>
      <c r="N2867" s="506"/>
      <c r="O2867" s="512">
        <f t="shared" si="136"/>
        <v>0</v>
      </c>
      <c r="P2867" s="512">
        <f t="shared" si="137"/>
        <v>0</v>
      </c>
      <c r="Q2867" s="498" t="str">
        <f t="shared" si="138"/>
        <v/>
      </c>
    </row>
    <row r="2868" spans="1:17" hidden="1" x14ac:dyDescent="0.2">
      <c r="A2868" s="498"/>
      <c r="B2868" s="506"/>
      <c r="C2868" s="507"/>
      <c r="D2868" s="510"/>
      <c r="E2868" s="510"/>
      <c r="F2868" s="523"/>
      <c r="G2868" s="510"/>
      <c r="H2868" s="510"/>
      <c r="I2868" s="510"/>
      <c r="J2868" s="511"/>
      <c r="K2868" s="511"/>
      <c r="L2868" s="511"/>
      <c r="M2868" s="511"/>
      <c r="N2868" s="506"/>
      <c r="O2868" s="512">
        <f t="shared" si="136"/>
        <v>0</v>
      </c>
      <c r="P2868" s="512">
        <f t="shared" si="137"/>
        <v>0</v>
      </c>
      <c r="Q2868" s="498" t="str">
        <f t="shared" si="138"/>
        <v/>
      </c>
    </row>
    <row r="2869" spans="1:17" hidden="1" x14ac:dyDescent="0.2">
      <c r="A2869" s="498"/>
      <c r="B2869" s="506"/>
      <c r="C2869" s="507"/>
      <c r="D2869" s="510"/>
      <c r="E2869" s="510"/>
      <c r="F2869" s="523"/>
      <c r="G2869" s="510"/>
      <c r="H2869" s="510"/>
      <c r="I2869" s="510"/>
      <c r="J2869" s="511"/>
      <c r="K2869" s="511"/>
      <c r="L2869" s="511"/>
      <c r="M2869" s="511"/>
      <c r="N2869" s="506"/>
      <c r="O2869" s="512">
        <f t="shared" si="136"/>
        <v>0</v>
      </c>
      <c r="P2869" s="512">
        <f t="shared" si="137"/>
        <v>0</v>
      </c>
      <c r="Q2869" s="498" t="str">
        <f t="shared" si="138"/>
        <v/>
      </c>
    </row>
    <row r="2870" spans="1:17" hidden="1" x14ac:dyDescent="0.2">
      <c r="A2870" s="498"/>
      <c r="B2870" s="506"/>
      <c r="C2870" s="507"/>
      <c r="D2870" s="510"/>
      <c r="E2870" s="510"/>
      <c r="F2870" s="523"/>
      <c r="G2870" s="510"/>
      <c r="H2870" s="510"/>
      <c r="I2870" s="510"/>
      <c r="J2870" s="511"/>
      <c r="K2870" s="511"/>
      <c r="L2870" s="511"/>
      <c r="M2870" s="511"/>
      <c r="N2870" s="506"/>
      <c r="O2870" s="512">
        <f t="shared" si="136"/>
        <v>0</v>
      </c>
      <c r="P2870" s="512">
        <f t="shared" si="137"/>
        <v>0</v>
      </c>
      <c r="Q2870" s="498" t="str">
        <f t="shared" si="138"/>
        <v/>
      </c>
    </row>
    <row r="2871" spans="1:17" hidden="1" x14ac:dyDescent="0.2">
      <c r="A2871" s="498"/>
      <c r="B2871" s="506"/>
      <c r="C2871" s="507"/>
      <c r="D2871" s="510"/>
      <c r="E2871" s="510"/>
      <c r="F2871" s="523"/>
      <c r="G2871" s="510"/>
      <c r="H2871" s="510"/>
      <c r="I2871" s="510"/>
      <c r="J2871" s="511"/>
      <c r="K2871" s="511"/>
      <c r="L2871" s="511"/>
      <c r="M2871" s="511"/>
      <c r="N2871" s="506"/>
      <c r="O2871" s="512">
        <f t="shared" si="136"/>
        <v>0</v>
      </c>
      <c r="P2871" s="512">
        <f t="shared" si="137"/>
        <v>0</v>
      </c>
      <c r="Q2871" s="498" t="str">
        <f t="shared" si="138"/>
        <v/>
      </c>
    </row>
    <row r="2872" spans="1:17" hidden="1" x14ac:dyDescent="0.2">
      <c r="A2872" s="498"/>
      <c r="B2872" s="506"/>
      <c r="C2872" s="507"/>
      <c r="D2872" s="510"/>
      <c r="E2872" s="510"/>
      <c r="F2872" s="523"/>
      <c r="G2872" s="510"/>
      <c r="H2872" s="510"/>
      <c r="I2872" s="510"/>
      <c r="J2872" s="511"/>
      <c r="K2872" s="511"/>
      <c r="L2872" s="511"/>
      <c r="M2872" s="511"/>
      <c r="N2872" s="506"/>
      <c r="O2872" s="512">
        <f t="shared" si="136"/>
        <v>0</v>
      </c>
      <c r="P2872" s="512">
        <f t="shared" si="137"/>
        <v>0</v>
      </c>
      <c r="Q2872" s="498" t="str">
        <f t="shared" si="138"/>
        <v/>
      </c>
    </row>
    <row r="2873" spans="1:17" hidden="1" x14ac:dyDescent="0.2">
      <c r="A2873" s="498"/>
      <c r="B2873" s="506"/>
      <c r="C2873" s="507"/>
      <c r="D2873" s="510"/>
      <c r="E2873" s="510"/>
      <c r="F2873" s="523"/>
      <c r="G2873" s="510"/>
      <c r="H2873" s="510"/>
      <c r="I2873" s="510"/>
      <c r="J2873" s="511"/>
      <c r="K2873" s="511"/>
      <c r="L2873" s="511"/>
      <c r="M2873" s="511"/>
      <c r="N2873" s="506"/>
      <c r="O2873" s="512">
        <f t="shared" si="136"/>
        <v>0</v>
      </c>
      <c r="P2873" s="512">
        <f t="shared" si="137"/>
        <v>0</v>
      </c>
      <c r="Q2873" s="498" t="str">
        <f t="shared" si="138"/>
        <v/>
      </c>
    </row>
    <row r="2874" spans="1:17" hidden="1" x14ac:dyDescent="0.2">
      <c r="A2874" s="498"/>
      <c r="B2874" s="506"/>
      <c r="C2874" s="507"/>
      <c r="D2874" s="510"/>
      <c r="E2874" s="510"/>
      <c r="F2874" s="523"/>
      <c r="G2874" s="510"/>
      <c r="H2874" s="510"/>
      <c r="I2874" s="510"/>
      <c r="J2874" s="511"/>
      <c r="K2874" s="511"/>
      <c r="L2874" s="511"/>
      <c r="M2874" s="511"/>
      <c r="N2874" s="506"/>
      <c r="O2874" s="512">
        <f t="shared" si="136"/>
        <v>0</v>
      </c>
      <c r="P2874" s="512">
        <f t="shared" si="137"/>
        <v>0</v>
      </c>
      <c r="Q2874" s="498" t="str">
        <f t="shared" si="138"/>
        <v/>
      </c>
    </row>
    <row r="2875" spans="1:17" hidden="1" x14ac:dyDescent="0.2">
      <c r="A2875" s="498"/>
      <c r="B2875" s="506"/>
      <c r="C2875" s="507"/>
      <c r="D2875" s="510"/>
      <c r="E2875" s="510"/>
      <c r="F2875" s="523"/>
      <c r="G2875" s="510"/>
      <c r="H2875" s="510"/>
      <c r="I2875" s="510"/>
      <c r="J2875" s="511"/>
      <c r="K2875" s="511"/>
      <c r="L2875" s="511"/>
      <c r="M2875" s="511"/>
      <c r="N2875" s="506"/>
      <c r="O2875" s="512">
        <f t="shared" si="136"/>
        <v>0</v>
      </c>
      <c r="P2875" s="512">
        <f t="shared" si="137"/>
        <v>0</v>
      </c>
      <c r="Q2875" s="498" t="str">
        <f t="shared" si="138"/>
        <v/>
      </c>
    </row>
    <row r="2876" spans="1:17" hidden="1" x14ac:dyDescent="0.2">
      <c r="A2876" s="498"/>
      <c r="B2876" s="506"/>
      <c r="C2876" s="507"/>
      <c r="D2876" s="510"/>
      <c r="E2876" s="510"/>
      <c r="F2876" s="523"/>
      <c r="G2876" s="510"/>
      <c r="H2876" s="510"/>
      <c r="I2876" s="510"/>
      <c r="J2876" s="511"/>
      <c r="K2876" s="511"/>
      <c r="L2876" s="511"/>
      <c r="M2876" s="511"/>
      <c r="N2876" s="506"/>
      <c r="O2876" s="512">
        <f t="shared" si="136"/>
        <v>0</v>
      </c>
      <c r="P2876" s="512">
        <f t="shared" si="137"/>
        <v>0</v>
      </c>
      <c r="Q2876" s="498" t="str">
        <f t="shared" si="138"/>
        <v/>
      </c>
    </row>
    <row r="2877" spans="1:17" hidden="1" x14ac:dyDescent="0.2">
      <c r="A2877" s="498"/>
      <c r="B2877" s="506"/>
      <c r="C2877" s="507"/>
      <c r="D2877" s="510"/>
      <c r="E2877" s="510"/>
      <c r="F2877" s="523"/>
      <c r="G2877" s="510"/>
      <c r="H2877" s="510"/>
      <c r="I2877" s="510"/>
      <c r="J2877" s="511"/>
      <c r="K2877" s="511"/>
      <c r="L2877" s="511"/>
      <c r="M2877" s="511"/>
      <c r="N2877" s="506"/>
      <c r="O2877" s="512">
        <f t="shared" ref="O2877:O2894" si="139">IF(B2877=0,0,IF(YEAR(B2877)=$P$1,MONTH(B2877)-$O$1+1,(YEAR(B2877)-$P$1)*12-$O$1+1+MONTH(B2877)))</f>
        <v>0</v>
      </c>
      <c r="P2877" s="512">
        <f t="shared" ref="P2877:P2894" si="140">IF(C2877=0,0,IF(YEAR(C2877)=$P$1,MONTH(C2877)-$O$1+1,(YEAR(C2877)-$P$1)*12-$O$1+1+MONTH(C2877)))</f>
        <v>0</v>
      </c>
      <c r="Q2877" s="498" t="str">
        <f t="shared" ref="Q2877:Q2894" si="141">SUBSTITUTE(D2877," ","_")</f>
        <v/>
      </c>
    </row>
    <row r="2878" spans="1:17" hidden="1" x14ac:dyDescent="0.2">
      <c r="A2878" s="498"/>
      <c r="B2878" s="506"/>
      <c r="C2878" s="507"/>
      <c r="D2878" s="510"/>
      <c r="E2878" s="510"/>
      <c r="F2878" s="523"/>
      <c r="G2878" s="510"/>
      <c r="H2878" s="510"/>
      <c r="I2878" s="510"/>
      <c r="J2878" s="511"/>
      <c r="K2878" s="511"/>
      <c r="L2878" s="511"/>
      <c r="M2878" s="511"/>
      <c r="N2878" s="506"/>
      <c r="O2878" s="512">
        <f t="shared" si="139"/>
        <v>0</v>
      </c>
      <c r="P2878" s="512">
        <f t="shared" si="140"/>
        <v>0</v>
      </c>
      <c r="Q2878" s="498" t="str">
        <f t="shared" si="141"/>
        <v/>
      </c>
    </row>
    <row r="2879" spans="1:17" hidden="1" x14ac:dyDescent="0.2">
      <c r="A2879" s="498"/>
      <c r="B2879" s="506"/>
      <c r="C2879" s="507"/>
      <c r="D2879" s="510"/>
      <c r="E2879" s="510"/>
      <c r="F2879" s="523"/>
      <c r="G2879" s="510"/>
      <c r="H2879" s="510"/>
      <c r="I2879" s="510"/>
      <c r="J2879" s="511"/>
      <c r="K2879" s="511"/>
      <c r="L2879" s="511"/>
      <c r="M2879" s="511"/>
      <c r="N2879" s="506"/>
      <c r="O2879" s="512">
        <f t="shared" si="139"/>
        <v>0</v>
      </c>
      <c r="P2879" s="512">
        <f t="shared" si="140"/>
        <v>0</v>
      </c>
      <c r="Q2879" s="498" t="str">
        <f t="shared" si="141"/>
        <v/>
      </c>
    </row>
    <row r="2880" spans="1:17" hidden="1" x14ac:dyDescent="0.2">
      <c r="A2880" s="498"/>
      <c r="B2880" s="506"/>
      <c r="C2880" s="507"/>
      <c r="D2880" s="510"/>
      <c r="E2880" s="510"/>
      <c r="F2880" s="523"/>
      <c r="G2880" s="510"/>
      <c r="H2880" s="510"/>
      <c r="I2880" s="510"/>
      <c r="J2880" s="511"/>
      <c r="K2880" s="511"/>
      <c r="L2880" s="511"/>
      <c r="M2880" s="511"/>
      <c r="N2880" s="506"/>
      <c r="O2880" s="512">
        <f t="shared" si="139"/>
        <v>0</v>
      </c>
      <c r="P2880" s="512">
        <f t="shared" si="140"/>
        <v>0</v>
      </c>
      <c r="Q2880" s="498" t="str">
        <f t="shared" si="141"/>
        <v/>
      </c>
    </row>
    <row r="2881" spans="1:17" hidden="1" x14ac:dyDescent="0.2">
      <c r="A2881" s="498"/>
      <c r="B2881" s="506"/>
      <c r="C2881" s="507"/>
      <c r="D2881" s="510"/>
      <c r="E2881" s="510"/>
      <c r="F2881" s="523"/>
      <c r="G2881" s="510"/>
      <c r="H2881" s="510"/>
      <c r="I2881" s="510"/>
      <c r="J2881" s="511"/>
      <c r="K2881" s="511"/>
      <c r="L2881" s="511"/>
      <c r="M2881" s="511"/>
      <c r="N2881" s="506"/>
      <c r="O2881" s="512">
        <f t="shared" si="139"/>
        <v>0</v>
      </c>
      <c r="P2881" s="512">
        <f t="shared" si="140"/>
        <v>0</v>
      </c>
      <c r="Q2881" s="498" t="str">
        <f t="shared" si="141"/>
        <v/>
      </c>
    </row>
    <row r="2882" spans="1:17" hidden="1" x14ac:dyDescent="0.2">
      <c r="A2882" s="498"/>
      <c r="B2882" s="506"/>
      <c r="C2882" s="507"/>
      <c r="D2882" s="510"/>
      <c r="E2882" s="510"/>
      <c r="F2882" s="523"/>
      <c r="G2882" s="510"/>
      <c r="H2882" s="510"/>
      <c r="I2882" s="510"/>
      <c r="J2882" s="511"/>
      <c r="K2882" s="511"/>
      <c r="L2882" s="511"/>
      <c r="M2882" s="511"/>
      <c r="N2882" s="506"/>
      <c r="O2882" s="512">
        <f t="shared" si="139"/>
        <v>0</v>
      </c>
      <c r="P2882" s="512">
        <f t="shared" si="140"/>
        <v>0</v>
      </c>
      <c r="Q2882" s="498" t="str">
        <f t="shared" si="141"/>
        <v/>
      </c>
    </row>
    <row r="2883" spans="1:17" hidden="1" x14ac:dyDescent="0.2">
      <c r="A2883" s="498"/>
      <c r="B2883" s="506"/>
      <c r="C2883" s="507"/>
      <c r="D2883" s="510"/>
      <c r="E2883" s="510"/>
      <c r="F2883" s="523"/>
      <c r="G2883" s="510"/>
      <c r="H2883" s="510"/>
      <c r="I2883" s="510"/>
      <c r="J2883" s="511"/>
      <c r="K2883" s="511"/>
      <c r="L2883" s="511"/>
      <c r="M2883" s="511"/>
      <c r="N2883" s="506"/>
      <c r="O2883" s="512">
        <f t="shared" si="139"/>
        <v>0</v>
      </c>
      <c r="P2883" s="512">
        <f t="shared" si="140"/>
        <v>0</v>
      </c>
      <c r="Q2883" s="498" t="str">
        <f t="shared" si="141"/>
        <v/>
      </c>
    </row>
    <row r="2884" spans="1:17" hidden="1" x14ac:dyDescent="0.2">
      <c r="A2884" s="498"/>
      <c r="B2884" s="506"/>
      <c r="C2884" s="507"/>
      <c r="D2884" s="510"/>
      <c r="E2884" s="510"/>
      <c r="F2884" s="523"/>
      <c r="G2884" s="510"/>
      <c r="H2884" s="510"/>
      <c r="I2884" s="510"/>
      <c r="J2884" s="511"/>
      <c r="K2884" s="511"/>
      <c r="L2884" s="511"/>
      <c r="M2884" s="511"/>
      <c r="N2884" s="506"/>
      <c r="O2884" s="512">
        <f t="shared" si="139"/>
        <v>0</v>
      </c>
      <c r="P2884" s="512">
        <f t="shared" si="140"/>
        <v>0</v>
      </c>
      <c r="Q2884" s="498" t="str">
        <f t="shared" si="141"/>
        <v/>
      </c>
    </row>
    <row r="2885" spans="1:17" hidden="1" x14ac:dyDescent="0.2">
      <c r="A2885" s="498"/>
      <c r="B2885" s="506"/>
      <c r="C2885" s="507"/>
      <c r="D2885" s="510"/>
      <c r="E2885" s="510"/>
      <c r="F2885" s="523"/>
      <c r="G2885" s="510"/>
      <c r="H2885" s="510"/>
      <c r="I2885" s="510"/>
      <c r="J2885" s="511"/>
      <c r="K2885" s="511"/>
      <c r="L2885" s="511"/>
      <c r="M2885" s="511"/>
      <c r="N2885" s="506"/>
      <c r="O2885" s="512">
        <f t="shared" si="139"/>
        <v>0</v>
      </c>
      <c r="P2885" s="512">
        <f t="shared" si="140"/>
        <v>0</v>
      </c>
      <c r="Q2885" s="498" t="str">
        <f t="shared" si="141"/>
        <v/>
      </c>
    </row>
    <row r="2886" spans="1:17" hidden="1" x14ac:dyDescent="0.2">
      <c r="A2886" s="498"/>
      <c r="B2886" s="506"/>
      <c r="C2886" s="507"/>
      <c r="D2886" s="510"/>
      <c r="E2886" s="510"/>
      <c r="F2886" s="523"/>
      <c r="G2886" s="510"/>
      <c r="H2886" s="510"/>
      <c r="I2886" s="510"/>
      <c r="J2886" s="511"/>
      <c r="K2886" s="511"/>
      <c r="L2886" s="511"/>
      <c r="M2886" s="511"/>
      <c r="N2886" s="506"/>
      <c r="O2886" s="512">
        <f t="shared" si="139"/>
        <v>0</v>
      </c>
      <c r="P2886" s="512">
        <f t="shared" si="140"/>
        <v>0</v>
      </c>
      <c r="Q2886" s="498" t="str">
        <f t="shared" si="141"/>
        <v/>
      </c>
    </row>
    <row r="2887" spans="1:17" hidden="1" x14ac:dyDescent="0.2">
      <c r="A2887" s="498"/>
      <c r="B2887" s="506"/>
      <c r="C2887" s="507"/>
      <c r="D2887" s="510"/>
      <c r="E2887" s="510"/>
      <c r="F2887" s="523"/>
      <c r="G2887" s="510"/>
      <c r="H2887" s="510"/>
      <c r="I2887" s="510"/>
      <c r="J2887" s="511"/>
      <c r="K2887" s="511"/>
      <c r="L2887" s="511"/>
      <c r="M2887" s="511"/>
      <c r="N2887" s="506"/>
      <c r="O2887" s="512">
        <f t="shared" si="139"/>
        <v>0</v>
      </c>
      <c r="P2887" s="512">
        <f t="shared" si="140"/>
        <v>0</v>
      </c>
      <c r="Q2887" s="498" t="str">
        <f t="shared" si="141"/>
        <v/>
      </c>
    </row>
    <row r="2888" spans="1:17" hidden="1" x14ac:dyDescent="0.2">
      <c r="A2888" s="498"/>
      <c r="B2888" s="506"/>
      <c r="C2888" s="507"/>
      <c r="D2888" s="510"/>
      <c r="E2888" s="510"/>
      <c r="F2888" s="523"/>
      <c r="G2888" s="510"/>
      <c r="H2888" s="510"/>
      <c r="I2888" s="510"/>
      <c r="J2888" s="511"/>
      <c r="K2888" s="511"/>
      <c r="L2888" s="511"/>
      <c r="M2888" s="511"/>
      <c r="N2888" s="506"/>
      <c r="O2888" s="512">
        <f t="shared" si="139"/>
        <v>0</v>
      </c>
      <c r="P2888" s="512">
        <f t="shared" si="140"/>
        <v>0</v>
      </c>
      <c r="Q2888" s="498" t="str">
        <f t="shared" si="141"/>
        <v/>
      </c>
    </row>
    <row r="2889" spans="1:17" hidden="1" x14ac:dyDescent="0.2">
      <c r="A2889" s="498"/>
      <c r="B2889" s="506"/>
      <c r="C2889" s="507"/>
      <c r="D2889" s="510"/>
      <c r="E2889" s="510"/>
      <c r="F2889" s="523"/>
      <c r="G2889" s="510"/>
      <c r="H2889" s="510"/>
      <c r="I2889" s="510"/>
      <c r="J2889" s="511"/>
      <c r="K2889" s="511"/>
      <c r="L2889" s="511"/>
      <c r="M2889" s="511"/>
      <c r="N2889" s="506"/>
      <c r="O2889" s="512">
        <f t="shared" si="139"/>
        <v>0</v>
      </c>
      <c r="P2889" s="512">
        <f t="shared" si="140"/>
        <v>0</v>
      </c>
      <c r="Q2889" s="498" t="str">
        <f t="shared" si="141"/>
        <v/>
      </c>
    </row>
    <row r="2890" spans="1:17" hidden="1" x14ac:dyDescent="0.2">
      <c r="A2890" s="498"/>
      <c r="B2890" s="506"/>
      <c r="C2890" s="507"/>
      <c r="D2890" s="510"/>
      <c r="E2890" s="510"/>
      <c r="F2890" s="523"/>
      <c r="G2890" s="510"/>
      <c r="H2890" s="510"/>
      <c r="I2890" s="510"/>
      <c r="J2890" s="511"/>
      <c r="K2890" s="511"/>
      <c r="L2890" s="511"/>
      <c r="M2890" s="511"/>
      <c r="N2890" s="506"/>
      <c r="O2890" s="512">
        <f t="shared" si="139"/>
        <v>0</v>
      </c>
      <c r="P2890" s="512">
        <f t="shared" si="140"/>
        <v>0</v>
      </c>
      <c r="Q2890" s="498" t="str">
        <f t="shared" si="141"/>
        <v/>
      </c>
    </row>
    <row r="2891" spans="1:17" hidden="1" x14ac:dyDescent="0.2">
      <c r="A2891" s="498"/>
      <c r="B2891" s="506"/>
      <c r="C2891" s="507"/>
      <c r="D2891" s="510"/>
      <c r="E2891" s="510"/>
      <c r="F2891" s="523"/>
      <c r="G2891" s="510"/>
      <c r="H2891" s="510"/>
      <c r="I2891" s="510"/>
      <c r="J2891" s="511"/>
      <c r="K2891" s="511"/>
      <c r="L2891" s="511"/>
      <c r="M2891" s="511"/>
      <c r="N2891" s="506"/>
      <c r="O2891" s="512">
        <f t="shared" si="139"/>
        <v>0</v>
      </c>
      <c r="P2891" s="512">
        <f t="shared" si="140"/>
        <v>0</v>
      </c>
      <c r="Q2891" s="498" t="str">
        <f t="shared" si="141"/>
        <v/>
      </c>
    </row>
    <row r="2892" spans="1:17" hidden="1" x14ac:dyDescent="0.2">
      <c r="A2892" s="498"/>
      <c r="B2892" s="506"/>
      <c r="C2892" s="507"/>
      <c r="D2892" s="510"/>
      <c r="E2892" s="510"/>
      <c r="F2892" s="523"/>
      <c r="G2892" s="510"/>
      <c r="H2892" s="510"/>
      <c r="I2892" s="510"/>
      <c r="J2892" s="511"/>
      <c r="K2892" s="511"/>
      <c r="L2892" s="511"/>
      <c r="M2892" s="511"/>
      <c r="N2892" s="506"/>
      <c r="O2892" s="512">
        <f t="shared" si="139"/>
        <v>0</v>
      </c>
      <c r="P2892" s="512">
        <f t="shared" si="140"/>
        <v>0</v>
      </c>
      <c r="Q2892" s="498" t="str">
        <f t="shared" si="141"/>
        <v/>
      </c>
    </row>
    <row r="2893" spans="1:17" hidden="1" x14ac:dyDescent="0.2">
      <c r="A2893" s="498"/>
      <c r="B2893" s="506"/>
      <c r="C2893" s="507"/>
      <c r="D2893" s="510"/>
      <c r="E2893" s="510"/>
      <c r="F2893" s="523"/>
      <c r="G2893" s="510"/>
      <c r="H2893" s="510"/>
      <c r="I2893" s="510"/>
      <c r="J2893" s="511"/>
      <c r="K2893" s="511"/>
      <c r="L2893" s="511"/>
      <c r="M2893" s="511"/>
      <c r="N2893" s="506"/>
      <c r="O2893" s="512">
        <f t="shared" si="139"/>
        <v>0</v>
      </c>
      <c r="P2893" s="512">
        <f t="shared" si="140"/>
        <v>0</v>
      </c>
      <c r="Q2893" s="498" t="str">
        <f t="shared" si="141"/>
        <v/>
      </c>
    </row>
    <row r="2894" spans="1:17" hidden="1" x14ac:dyDescent="0.2">
      <c r="A2894" s="498"/>
      <c r="B2894" s="506"/>
      <c r="C2894" s="507"/>
      <c r="D2894" s="510"/>
      <c r="E2894" s="510"/>
      <c r="F2894" s="523"/>
      <c r="G2894" s="510"/>
      <c r="H2894" s="510"/>
      <c r="I2894" s="510"/>
      <c r="J2894" s="511"/>
      <c r="K2894" s="511"/>
      <c r="L2894" s="511"/>
      <c r="M2894" s="511"/>
      <c r="N2894" s="506"/>
      <c r="O2894" s="512">
        <f t="shared" si="139"/>
        <v>0</v>
      </c>
      <c r="P2894" s="512">
        <f t="shared" si="140"/>
        <v>0</v>
      </c>
      <c r="Q2894" s="498" t="str">
        <f t="shared" si="141"/>
        <v/>
      </c>
    </row>
    <row r="2895" spans="1:17" hidden="1" x14ac:dyDescent="0.2">
      <c r="A2895" s="498"/>
      <c r="B2895" s="506"/>
      <c r="C2895" s="507"/>
      <c r="D2895" s="510"/>
      <c r="E2895" s="510"/>
      <c r="F2895" s="523"/>
      <c r="G2895" s="510"/>
      <c r="H2895" s="510"/>
      <c r="I2895" s="510"/>
      <c r="J2895" s="511"/>
      <c r="K2895" s="511"/>
      <c r="L2895" s="511"/>
      <c r="M2895" s="511"/>
      <c r="N2895" s="506"/>
      <c r="O2895" s="512">
        <f t="shared" ref="O2895:O2947" si="142">IF(B2895=0,0,IF(YEAR(B2895)=$P$1,MONTH(B2895)-$O$1+1,(YEAR(B2895)-$P$1)*12-$O$1+1+MONTH(B2895)))</f>
        <v>0</v>
      </c>
      <c r="P2895" s="512">
        <f t="shared" ref="P2895:P2947" si="143">IF(C2895=0,0,IF(YEAR(C2895)=$P$1,MONTH(C2895)-$O$1+1,(YEAR(C2895)-$P$1)*12-$O$1+1+MONTH(C2895)))</f>
        <v>0</v>
      </c>
      <c r="Q2895" s="498" t="str">
        <f t="shared" ref="Q2895:Q2947" si="144">SUBSTITUTE(D2895," ","_")</f>
        <v/>
      </c>
    </row>
    <row r="2896" spans="1:17" hidden="1" x14ac:dyDescent="0.2">
      <c r="A2896" s="498"/>
      <c r="B2896" s="506"/>
      <c r="C2896" s="507"/>
      <c r="D2896" s="510"/>
      <c r="E2896" s="510"/>
      <c r="F2896" s="523"/>
      <c r="G2896" s="510"/>
      <c r="H2896" s="510"/>
      <c r="I2896" s="510"/>
      <c r="J2896" s="511"/>
      <c r="K2896" s="511"/>
      <c r="L2896" s="511"/>
      <c r="M2896" s="511"/>
      <c r="N2896" s="506"/>
      <c r="O2896" s="512">
        <f t="shared" si="142"/>
        <v>0</v>
      </c>
      <c r="P2896" s="512">
        <f t="shared" si="143"/>
        <v>0</v>
      </c>
      <c r="Q2896" s="498" t="str">
        <f t="shared" si="144"/>
        <v/>
      </c>
    </row>
    <row r="2897" spans="1:17" hidden="1" x14ac:dyDescent="0.2">
      <c r="A2897" s="498"/>
      <c r="B2897" s="506"/>
      <c r="C2897" s="507"/>
      <c r="D2897" s="510"/>
      <c r="E2897" s="510"/>
      <c r="F2897" s="523"/>
      <c r="G2897" s="510"/>
      <c r="H2897" s="510"/>
      <c r="I2897" s="510"/>
      <c r="J2897" s="511"/>
      <c r="K2897" s="511"/>
      <c r="L2897" s="511"/>
      <c r="M2897" s="511"/>
      <c r="N2897" s="506"/>
      <c r="O2897" s="512">
        <f t="shared" si="142"/>
        <v>0</v>
      </c>
      <c r="P2897" s="512">
        <f t="shared" si="143"/>
        <v>0</v>
      </c>
      <c r="Q2897" s="498" t="str">
        <f t="shared" si="144"/>
        <v/>
      </c>
    </row>
    <row r="2898" spans="1:17" hidden="1" x14ac:dyDescent="0.2">
      <c r="A2898" s="498"/>
      <c r="B2898" s="506"/>
      <c r="C2898" s="507"/>
      <c r="D2898" s="510"/>
      <c r="E2898" s="510"/>
      <c r="F2898" s="523"/>
      <c r="G2898" s="510"/>
      <c r="H2898" s="510"/>
      <c r="I2898" s="510"/>
      <c r="J2898" s="511"/>
      <c r="K2898" s="511"/>
      <c r="L2898" s="511"/>
      <c r="M2898" s="511"/>
      <c r="N2898" s="506"/>
      <c r="O2898" s="512">
        <f t="shared" si="142"/>
        <v>0</v>
      </c>
      <c r="P2898" s="512">
        <f t="shared" si="143"/>
        <v>0</v>
      </c>
      <c r="Q2898" s="498" t="str">
        <f t="shared" si="144"/>
        <v/>
      </c>
    </row>
    <row r="2899" spans="1:17" hidden="1" x14ac:dyDescent="0.2">
      <c r="A2899" s="498"/>
      <c r="B2899" s="506"/>
      <c r="C2899" s="507"/>
      <c r="D2899" s="510"/>
      <c r="E2899" s="510"/>
      <c r="F2899" s="523"/>
      <c r="G2899" s="510"/>
      <c r="H2899" s="510"/>
      <c r="I2899" s="510"/>
      <c r="J2899" s="511"/>
      <c r="K2899" s="511"/>
      <c r="L2899" s="511"/>
      <c r="M2899" s="511"/>
      <c r="N2899" s="506"/>
      <c r="O2899" s="512">
        <f t="shared" si="142"/>
        <v>0</v>
      </c>
      <c r="P2899" s="512">
        <f t="shared" si="143"/>
        <v>0</v>
      </c>
      <c r="Q2899" s="498" t="str">
        <f t="shared" si="144"/>
        <v/>
      </c>
    </row>
    <row r="2900" spans="1:17" hidden="1" x14ac:dyDescent="0.2">
      <c r="A2900" s="498"/>
      <c r="B2900" s="506"/>
      <c r="C2900" s="507"/>
      <c r="D2900" s="510"/>
      <c r="E2900" s="510"/>
      <c r="F2900" s="523"/>
      <c r="G2900" s="510"/>
      <c r="H2900" s="510"/>
      <c r="I2900" s="510"/>
      <c r="J2900" s="511"/>
      <c r="K2900" s="511"/>
      <c r="L2900" s="511"/>
      <c r="M2900" s="511"/>
      <c r="N2900" s="506"/>
      <c r="O2900" s="512">
        <f t="shared" si="142"/>
        <v>0</v>
      </c>
      <c r="P2900" s="512">
        <f t="shared" si="143"/>
        <v>0</v>
      </c>
      <c r="Q2900" s="498" t="str">
        <f t="shared" si="144"/>
        <v/>
      </c>
    </row>
    <row r="2901" spans="1:17" hidden="1" x14ac:dyDescent="0.2">
      <c r="A2901" s="498"/>
      <c r="B2901" s="506"/>
      <c r="C2901" s="507"/>
      <c r="D2901" s="510"/>
      <c r="E2901" s="510"/>
      <c r="F2901" s="523"/>
      <c r="G2901" s="510"/>
      <c r="H2901" s="510"/>
      <c r="I2901" s="510"/>
      <c r="J2901" s="511"/>
      <c r="K2901" s="511"/>
      <c r="L2901" s="511"/>
      <c r="M2901" s="511"/>
      <c r="N2901" s="506"/>
      <c r="O2901" s="512">
        <f t="shared" si="142"/>
        <v>0</v>
      </c>
      <c r="P2901" s="512">
        <f t="shared" si="143"/>
        <v>0</v>
      </c>
      <c r="Q2901" s="498" t="str">
        <f t="shared" si="144"/>
        <v/>
      </c>
    </row>
    <row r="2902" spans="1:17" hidden="1" x14ac:dyDescent="0.2">
      <c r="A2902" s="498"/>
      <c r="B2902" s="506"/>
      <c r="C2902" s="507"/>
      <c r="D2902" s="510"/>
      <c r="E2902" s="510"/>
      <c r="F2902" s="523"/>
      <c r="G2902" s="510"/>
      <c r="H2902" s="510"/>
      <c r="I2902" s="510"/>
      <c r="J2902" s="511"/>
      <c r="K2902" s="511"/>
      <c r="L2902" s="511"/>
      <c r="M2902" s="511"/>
      <c r="N2902" s="506"/>
      <c r="O2902" s="512">
        <f t="shared" si="142"/>
        <v>0</v>
      </c>
      <c r="P2902" s="512">
        <f t="shared" si="143"/>
        <v>0</v>
      </c>
      <c r="Q2902" s="498" t="str">
        <f t="shared" si="144"/>
        <v/>
      </c>
    </row>
    <row r="2903" spans="1:17" hidden="1" x14ac:dyDescent="0.2">
      <c r="A2903" s="498"/>
      <c r="B2903" s="506"/>
      <c r="C2903" s="507"/>
      <c r="D2903" s="510"/>
      <c r="E2903" s="510"/>
      <c r="F2903" s="523"/>
      <c r="G2903" s="510"/>
      <c r="H2903" s="510"/>
      <c r="I2903" s="510"/>
      <c r="J2903" s="511"/>
      <c r="K2903" s="511"/>
      <c r="L2903" s="511"/>
      <c r="M2903" s="511"/>
      <c r="N2903" s="506"/>
      <c r="O2903" s="512">
        <f t="shared" si="142"/>
        <v>0</v>
      </c>
      <c r="P2903" s="512">
        <f t="shared" si="143"/>
        <v>0</v>
      </c>
      <c r="Q2903" s="498" t="str">
        <f t="shared" si="144"/>
        <v/>
      </c>
    </row>
    <row r="2904" spans="1:17" hidden="1" x14ac:dyDescent="0.2">
      <c r="A2904" s="498"/>
      <c r="B2904" s="506"/>
      <c r="C2904" s="507"/>
      <c r="D2904" s="510"/>
      <c r="E2904" s="510"/>
      <c r="F2904" s="523"/>
      <c r="G2904" s="510"/>
      <c r="H2904" s="510"/>
      <c r="I2904" s="510"/>
      <c r="J2904" s="511"/>
      <c r="K2904" s="511"/>
      <c r="L2904" s="511"/>
      <c r="M2904" s="511"/>
      <c r="N2904" s="506"/>
      <c r="O2904" s="512">
        <f t="shared" si="142"/>
        <v>0</v>
      </c>
      <c r="P2904" s="512">
        <f t="shared" si="143"/>
        <v>0</v>
      </c>
      <c r="Q2904" s="498" t="str">
        <f t="shared" si="144"/>
        <v/>
      </c>
    </row>
    <row r="2905" spans="1:17" hidden="1" x14ac:dyDescent="0.2">
      <c r="A2905" s="498"/>
      <c r="B2905" s="506"/>
      <c r="C2905" s="507"/>
      <c r="D2905" s="510"/>
      <c r="E2905" s="510"/>
      <c r="F2905" s="523"/>
      <c r="G2905" s="510"/>
      <c r="H2905" s="510"/>
      <c r="I2905" s="510"/>
      <c r="J2905" s="511"/>
      <c r="K2905" s="511"/>
      <c r="L2905" s="511"/>
      <c r="M2905" s="511"/>
      <c r="N2905" s="506"/>
      <c r="O2905" s="512">
        <f t="shared" si="142"/>
        <v>0</v>
      </c>
      <c r="P2905" s="512">
        <f t="shared" si="143"/>
        <v>0</v>
      </c>
      <c r="Q2905" s="498" t="str">
        <f t="shared" si="144"/>
        <v/>
      </c>
    </row>
    <row r="2906" spans="1:17" hidden="1" x14ac:dyDescent="0.2">
      <c r="A2906" s="498"/>
      <c r="B2906" s="506"/>
      <c r="C2906" s="507"/>
      <c r="D2906" s="510"/>
      <c r="E2906" s="510"/>
      <c r="F2906" s="523"/>
      <c r="G2906" s="510"/>
      <c r="H2906" s="510"/>
      <c r="I2906" s="510"/>
      <c r="J2906" s="511"/>
      <c r="K2906" s="511"/>
      <c r="L2906" s="511"/>
      <c r="M2906" s="511"/>
      <c r="N2906" s="506"/>
      <c r="O2906" s="512">
        <f t="shared" si="142"/>
        <v>0</v>
      </c>
      <c r="P2906" s="512">
        <f t="shared" si="143"/>
        <v>0</v>
      </c>
      <c r="Q2906" s="498" t="str">
        <f t="shared" si="144"/>
        <v/>
      </c>
    </row>
    <row r="2907" spans="1:17" hidden="1" x14ac:dyDescent="0.2">
      <c r="A2907" s="498"/>
      <c r="B2907" s="506"/>
      <c r="C2907" s="507"/>
      <c r="D2907" s="510"/>
      <c r="E2907" s="510"/>
      <c r="F2907" s="523"/>
      <c r="G2907" s="510"/>
      <c r="H2907" s="510"/>
      <c r="I2907" s="510"/>
      <c r="J2907" s="511"/>
      <c r="K2907" s="511"/>
      <c r="L2907" s="511"/>
      <c r="M2907" s="511"/>
      <c r="N2907" s="506"/>
      <c r="O2907" s="512">
        <f t="shared" si="142"/>
        <v>0</v>
      </c>
      <c r="P2907" s="512">
        <f t="shared" si="143"/>
        <v>0</v>
      </c>
      <c r="Q2907" s="498" t="str">
        <f t="shared" si="144"/>
        <v/>
      </c>
    </row>
    <row r="2908" spans="1:17" hidden="1" x14ac:dyDescent="0.2">
      <c r="A2908" s="498"/>
      <c r="B2908" s="506"/>
      <c r="C2908" s="507"/>
      <c r="D2908" s="510"/>
      <c r="E2908" s="510"/>
      <c r="F2908" s="523"/>
      <c r="G2908" s="510"/>
      <c r="H2908" s="510"/>
      <c r="I2908" s="510"/>
      <c r="J2908" s="511"/>
      <c r="K2908" s="511"/>
      <c r="L2908" s="511"/>
      <c r="M2908" s="511"/>
      <c r="N2908" s="506"/>
      <c r="O2908" s="512">
        <f t="shared" si="142"/>
        <v>0</v>
      </c>
      <c r="P2908" s="512">
        <f t="shared" si="143"/>
        <v>0</v>
      </c>
      <c r="Q2908" s="498" t="str">
        <f t="shared" si="144"/>
        <v/>
      </c>
    </row>
    <row r="2909" spans="1:17" hidden="1" x14ac:dyDescent="0.2">
      <c r="A2909" s="498"/>
      <c r="B2909" s="506"/>
      <c r="C2909" s="507"/>
      <c r="D2909" s="510"/>
      <c r="E2909" s="510"/>
      <c r="F2909" s="523"/>
      <c r="G2909" s="510"/>
      <c r="H2909" s="510"/>
      <c r="I2909" s="510"/>
      <c r="J2909" s="511"/>
      <c r="K2909" s="511"/>
      <c r="L2909" s="511"/>
      <c r="M2909" s="511"/>
      <c r="N2909" s="506"/>
      <c r="O2909" s="512">
        <f t="shared" si="142"/>
        <v>0</v>
      </c>
      <c r="P2909" s="512">
        <f t="shared" si="143"/>
        <v>0</v>
      </c>
      <c r="Q2909" s="498" t="str">
        <f t="shared" si="144"/>
        <v/>
      </c>
    </row>
    <row r="2910" spans="1:17" hidden="1" x14ac:dyDescent="0.2">
      <c r="A2910" s="498"/>
      <c r="B2910" s="506"/>
      <c r="C2910" s="507"/>
      <c r="D2910" s="510"/>
      <c r="E2910" s="510"/>
      <c r="F2910" s="523"/>
      <c r="G2910" s="510"/>
      <c r="H2910" s="510"/>
      <c r="I2910" s="510"/>
      <c r="J2910" s="511"/>
      <c r="K2910" s="511"/>
      <c r="L2910" s="511"/>
      <c r="M2910" s="511"/>
      <c r="N2910" s="506"/>
      <c r="O2910" s="512">
        <f t="shared" si="142"/>
        <v>0</v>
      </c>
      <c r="P2910" s="512">
        <f t="shared" si="143"/>
        <v>0</v>
      </c>
      <c r="Q2910" s="498" t="str">
        <f t="shared" si="144"/>
        <v/>
      </c>
    </row>
    <row r="2911" spans="1:17" hidden="1" x14ac:dyDescent="0.2">
      <c r="A2911" s="498"/>
      <c r="B2911" s="506"/>
      <c r="C2911" s="507"/>
      <c r="D2911" s="510"/>
      <c r="E2911" s="510"/>
      <c r="F2911" s="523"/>
      <c r="G2911" s="510"/>
      <c r="H2911" s="510"/>
      <c r="I2911" s="510"/>
      <c r="J2911" s="511"/>
      <c r="K2911" s="511"/>
      <c r="L2911" s="511"/>
      <c r="M2911" s="511"/>
      <c r="N2911" s="506"/>
      <c r="O2911" s="512">
        <f t="shared" si="142"/>
        <v>0</v>
      </c>
      <c r="P2911" s="512">
        <f t="shared" si="143"/>
        <v>0</v>
      </c>
      <c r="Q2911" s="498" t="str">
        <f t="shared" si="144"/>
        <v/>
      </c>
    </row>
    <row r="2912" spans="1:17" hidden="1" x14ac:dyDescent="0.2">
      <c r="A2912" s="498"/>
      <c r="B2912" s="506"/>
      <c r="C2912" s="507"/>
      <c r="D2912" s="510"/>
      <c r="E2912" s="510"/>
      <c r="F2912" s="523"/>
      <c r="G2912" s="510"/>
      <c r="H2912" s="510"/>
      <c r="I2912" s="510"/>
      <c r="J2912" s="511"/>
      <c r="K2912" s="511"/>
      <c r="L2912" s="511"/>
      <c r="M2912" s="511"/>
      <c r="N2912" s="506"/>
      <c r="O2912" s="512">
        <f t="shared" si="142"/>
        <v>0</v>
      </c>
      <c r="P2912" s="512">
        <f t="shared" si="143"/>
        <v>0</v>
      </c>
      <c r="Q2912" s="498" t="str">
        <f t="shared" si="144"/>
        <v/>
      </c>
    </row>
    <row r="2913" spans="1:17" hidden="1" x14ac:dyDescent="0.2">
      <c r="A2913" s="498"/>
      <c r="B2913" s="506"/>
      <c r="C2913" s="507"/>
      <c r="D2913" s="510"/>
      <c r="E2913" s="510"/>
      <c r="F2913" s="523"/>
      <c r="G2913" s="510"/>
      <c r="H2913" s="510"/>
      <c r="I2913" s="510"/>
      <c r="J2913" s="511"/>
      <c r="K2913" s="511"/>
      <c r="L2913" s="511"/>
      <c r="M2913" s="511"/>
      <c r="N2913" s="506"/>
      <c r="O2913" s="512">
        <f t="shared" si="142"/>
        <v>0</v>
      </c>
      <c r="P2913" s="512">
        <f t="shared" si="143"/>
        <v>0</v>
      </c>
      <c r="Q2913" s="498" t="str">
        <f t="shared" si="144"/>
        <v/>
      </c>
    </row>
    <row r="2914" spans="1:17" hidden="1" x14ac:dyDescent="0.2">
      <c r="A2914" s="498"/>
      <c r="B2914" s="506"/>
      <c r="C2914" s="507"/>
      <c r="D2914" s="510"/>
      <c r="E2914" s="510"/>
      <c r="F2914" s="523"/>
      <c r="G2914" s="510"/>
      <c r="H2914" s="510"/>
      <c r="I2914" s="510"/>
      <c r="J2914" s="511"/>
      <c r="K2914" s="511"/>
      <c r="L2914" s="511"/>
      <c r="M2914" s="511"/>
      <c r="N2914" s="506"/>
      <c r="O2914" s="512">
        <f t="shared" si="142"/>
        <v>0</v>
      </c>
      <c r="P2914" s="512">
        <f t="shared" si="143"/>
        <v>0</v>
      </c>
      <c r="Q2914" s="498" t="str">
        <f t="shared" si="144"/>
        <v/>
      </c>
    </row>
    <row r="2915" spans="1:17" hidden="1" x14ac:dyDescent="0.2">
      <c r="A2915" s="498"/>
      <c r="B2915" s="506"/>
      <c r="C2915" s="507"/>
      <c r="D2915" s="510"/>
      <c r="E2915" s="510"/>
      <c r="F2915" s="523"/>
      <c r="G2915" s="510"/>
      <c r="H2915" s="510"/>
      <c r="I2915" s="510"/>
      <c r="J2915" s="511"/>
      <c r="K2915" s="511"/>
      <c r="L2915" s="511"/>
      <c r="M2915" s="511"/>
      <c r="N2915" s="506"/>
      <c r="O2915" s="512">
        <f t="shared" si="142"/>
        <v>0</v>
      </c>
      <c r="P2915" s="512">
        <f t="shared" si="143"/>
        <v>0</v>
      </c>
      <c r="Q2915" s="498" t="str">
        <f t="shared" si="144"/>
        <v/>
      </c>
    </row>
    <row r="2916" spans="1:17" hidden="1" x14ac:dyDescent="0.2">
      <c r="A2916" s="498"/>
      <c r="B2916" s="506"/>
      <c r="C2916" s="507"/>
      <c r="D2916" s="510"/>
      <c r="E2916" s="510"/>
      <c r="F2916" s="523"/>
      <c r="G2916" s="510"/>
      <c r="H2916" s="510"/>
      <c r="I2916" s="510"/>
      <c r="J2916" s="511"/>
      <c r="K2916" s="511"/>
      <c r="L2916" s="511"/>
      <c r="M2916" s="511"/>
      <c r="N2916" s="506"/>
      <c r="O2916" s="512">
        <f t="shared" si="142"/>
        <v>0</v>
      </c>
      <c r="P2916" s="512">
        <f t="shared" si="143"/>
        <v>0</v>
      </c>
      <c r="Q2916" s="498" t="str">
        <f t="shared" si="144"/>
        <v/>
      </c>
    </row>
    <row r="2917" spans="1:17" hidden="1" x14ac:dyDescent="0.2">
      <c r="A2917" s="498"/>
      <c r="B2917" s="506"/>
      <c r="C2917" s="507"/>
      <c r="D2917" s="510"/>
      <c r="E2917" s="510"/>
      <c r="F2917" s="523"/>
      <c r="G2917" s="510"/>
      <c r="H2917" s="510"/>
      <c r="I2917" s="510"/>
      <c r="J2917" s="511"/>
      <c r="K2917" s="511"/>
      <c r="L2917" s="511"/>
      <c r="M2917" s="511"/>
      <c r="N2917" s="506"/>
      <c r="O2917" s="512">
        <f t="shared" si="142"/>
        <v>0</v>
      </c>
      <c r="P2917" s="512">
        <f t="shared" si="143"/>
        <v>0</v>
      </c>
      <c r="Q2917" s="498" t="str">
        <f t="shared" si="144"/>
        <v/>
      </c>
    </row>
    <row r="2918" spans="1:17" hidden="1" x14ac:dyDescent="0.2">
      <c r="A2918" s="498"/>
      <c r="B2918" s="506"/>
      <c r="C2918" s="507"/>
      <c r="D2918" s="510"/>
      <c r="E2918" s="510"/>
      <c r="F2918" s="523"/>
      <c r="G2918" s="510"/>
      <c r="H2918" s="510"/>
      <c r="I2918" s="510"/>
      <c r="J2918" s="511"/>
      <c r="K2918" s="511"/>
      <c r="L2918" s="511"/>
      <c r="M2918" s="511"/>
      <c r="N2918" s="506"/>
      <c r="O2918" s="512">
        <f t="shared" si="142"/>
        <v>0</v>
      </c>
      <c r="P2918" s="512">
        <f t="shared" si="143"/>
        <v>0</v>
      </c>
      <c r="Q2918" s="498" t="str">
        <f t="shared" si="144"/>
        <v/>
      </c>
    </row>
    <row r="2919" spans="1:17" hidden="1" x14ac:dyDescent="0.2">
      <c r="A2919" s="498"/>
      <c r="B2919" s="506"/>
      <c r="C2919" s="507"/>
      <c r="D2919" s="510"/>
      <c r="E2919" s="510"/>
      <c r="F2919" s="523"/>
      <c r="G2919" s="510"/>
      <c r="H2919" s="510"/>
      <c r="I2919" s="510"/>
      <c r="J2919" s="511"/>
      <c r="K2919" s="511"/>
      <c r="L2919" s="511"/>
      <c r="M2919" s="511"/>
      <c r="N2919" s="506"/>
      <c r="O2919" s="512">
        <f t="shared" si="142"/>
        <v>0</v>
      </c>
      <c r="P2919" s="512">
        <f t="shared" si="143"/>
        <v>0</v>
      </c>
      <c r="Q2919" s="498" t="str">
        <f t="shared" si="144"/>
        <v/>
      </c>
    </row>
    <row r="2920" spans="1:17" hidden="1" x14ac:dyDescent="0.2">
      <c r="A2920" s="498"/>
      <c r="B2920" s="506"/>
      <c r="C2920" s="507"/>
      <c r="D2920" s="510"/>
      <c r="E2920" s="510"/>
      <c r="F2920" s="523"/>
      <c r="G2920" s="510"/>
      <c r="H2920" s="510"/>
      <c r="I2920" s="510"/>
      <c r="J2920" s="511"/>
      <c r="K2920" s="511"/>
      <c r="L2920" s="511"/>
      <c r="M2920" s="511"/>
      <c r="N2920" s="506"/>
      <c r="O2920" s="512">
        <f t="shared" si="142"/>
        <v>0</v>
      </c>
      <c r="P2920" s="512">
        <f t="shared" si="143"/>
        <v>0</v>
      </c>
      <c r="Q2920" s="498" t="str">
        <f t="shared" si="144"/>
        <v/>
      </c>
    </row>
    <row r="2921" spans="1:17" hidden="1" x14ac:dyDescent="0.2">
      <c r="A2921" s="498"/>
      <c r="B2921" s="506"/>
      <c r="C2921" s="507"/>
      <c r="D2921" s="510"/>
      <c r="E2921" s="510"/>
      <c r="F2921" s="523"/>
      <c r="G2921" s="510"/>
      <c r="H2921" s="510"/>
      <c r="I2921" s="510"/>
      <c r="J2921" s="511"/>
      <c r="K2921" s="511"/>
      <c r="L2921" s="511"/>
      <c r="M2921" s="511"/>
      <c r="N2921" s="506"/>
      <c r="O2921" s="512">
        <f t="shared" si="142"/>
        <v>0</v>
      </c>
      <c r="P2921" s="512">
        <f t="shared" si="143"/>
        <v>0</v>
      </c>
      <c r="Q2921" s="498" t="str">
        <f t="shared" si="144"/>
        <v/>
      </c>
    </row>
    <row r="2922" spans="1:17" hidden="1" x14ac:dyDescent="0.2">
      <c r="A2922" s="498"/>
      <c r="B2922" s="506"/>
      <c r="C2922" s="507"/>
      <c r="D2922" s="510"/>
      <c r="E2922" s="510"/>
      <c r="F2922" s="523"/>
      <c r="G2922" s="510"/>
      <c r="H2922" s="510"/>
      <c r="I2922" s="510"/>
      <c r="J2922" s="511"/>
      <c r="K2922" s="511"/>
      <c r="L2922" s="511"/>
      <c r="M2922" s="511"/>
      <c r="N2922" s="506"/>
      <c r="O2922" s="512">
        <f t="shared" si="142"/>
        <v>0</v>
      </c>
      <c r="P2922" s="512">
        <f t="shared" si="143"/>
        <v>0</v>
      </c>
      <c r="Q2922" s="498" t="str">
        <f t="shared" si="144"/>
        <v/>
      </c>
    </row>
    <row r="2923" spans="1:17" hidden="1" x14ac:dyDescent="0.2">
      <c r="A2923" s="498"/>
      <c r="B2923" s="506"/>
      <c r="C2923" s="507"/>
      <c r="D2923" s="510"/>
      <c r="E2923" s="510"/>
      <c r="F2923" s="523"/>
      <c r="G2923" s="510"/>
      <c r="H2923" s="510"/>
      <c r="I2923" s="510"/>
      <c r="J2923" s="511"/>
      <c r="K2923" s="511"/>
      <c r="L2923" s="511"/>
      <c r="M2923" s="511"/>
      <c r="N2923" s="506"/>
      <c r="O2923" s="512">
        <f t="shared" si="142"/>
        <v>0</v>
      </c>
      <c r="P2923" s="512">
        <f t="shared" si="143"/>
        <v>0</v>
      </c>
      <c r="Q2923" s="498" t="str">
        <f t="shared" si="144"/>
        <v/>
      </c>
    </row>
    <row r="2924" spans="1:17" hidden="1" x14ac:dyDescent="0.2">
      <c r="A2924" s="498"/>
      <c r="B2924" s="506"/>
      <c r="C2924" s="507"/>
      <c r="D2924" s="510"/>
      <c r="E2924" s="510"/>
      <c r="F2924" s="523"/>
      <c r="G2924" s="510"/>
      <c r="H2924" s="510"/>
      <c r="I2924" s="510"/>
      <c r="J2924" s="511"/>
      <c r="K2924" s="511"/>
      <c r="L2924" s="511"/>
      <c r="M2924" s="511"/>
      <c r="N2924" s="506"/>
      <c r="O2924" s="512">
        <f t="shared" si="142"/>
        <v>0</v>
      </c>
      <c r="P2924" s="512">
        <f t="shared" si="143"/>
        <v>0</v>
      </c>
      <c r="Q2924" s="498" t="str">
        <f t="shared" si="144"/>
        <v/>
      </c>
    </row>
    <row r="2925" spans="1:17" hidden="1" x14ac:dyDescent="0.2">
      <c r="A2925" s="498"/>
      <c r="B2925" s="506"/>
      <c r="C2925" s="507"/>
      <c r="D2925" s="510"/>
      <c r="E2925" s="510"/>
      <c r="F2925" s="523"/>
      <c r="G2925" s="510"/>
      <c r="H2925" s="510"/>
      <c r="I2925" s="510"/>
      <c r="J2925" s="511"/>
      <c r="K2925" s="511"/>
      <c r="L2925" s="511"/>
      <c r="M2925" s="511"/>
      <c r="N2925" s="506"/>
      <c r="O2925" s="512">
        <f t="shared" si="142"/>
        <v>0</v>
      </c>
      <c r="P2925" s="512">
        <f t="shared" si="143"/>
        <v>0</v>
      </c>
      <c r="Q2925" s="498" t="str">
        <f t="shared" si="144"/>
        <v/>
      </c>
    </row>
    <row r="2926" spans="1:17" hidden="1" x14ac:dyDescent="0.2">
      <c r="A2926" s="498"/>
      <c r="B2926" s="506"/>
      <c r="C2926" s="507"/>
      <c r="D2926" s="510"/>
      <c r="E2926" s="510"/>
      <c r="F2926" s="523"/>
      <c r="G2926" s="510"/>
      <c r="H2926" s="510"/>
      <c r="I2926" s="510"/>
      <c r="J2926" s="511"/>
      <c r="K2926" s="511"/>
      <c r="L2926" s="511"/>
      <c r="M2926" s="511"/>
      <c r="N2926" s="506"/>
      <c r="O2926" s="512">
        <f t="shared" si="142"/>
        <v>0</v>
      </c>
      <c r="P2926" s="512">
        <f t="shared" si="143"/>
        <v>0</v>
      </c>
      <c r="Q2926" s="498" t="str">
        <f t="shared" si="144"/>
        <v/>
      </c>
    </row>
    <row r="2927" spans="1:17" hidden="1" x14ac:dyDescent="0.2">
      <c r="A2927" s="498"/>
      <c r="B2927" s="506"/>
      <c r="C2927" s="507"/>
      <c r="D2927" s="510"/>
      <c r="E2927" s="510"/>
      <c r="F2927" s="523"/>
      <c r="G2927" s="510"/>
      <c r="H2927" s="510"/>
      <c r="I2927" s="510"/>
      <c r="J2927" s="511"/>
      <c r="K2927" s="511"/>
      <c r="L2927" s="511"/>
      <c r="M2927" s="511"/>
      <c r="N2927" s="506"/>
      <c r="O2927" s="512">
        <f t="shared" si="142"/>
        <v>0</v>
      </c>
      <c r="P2927" s="512">
        <f t="shared" si="143"/>
        <v>0</v>
      </c>
      <c r="Q2927" s="498" t="str">
        <f t="shared" si="144"/>
        <v/>
      </c>
    </row>
    <row r="2928" spans="1:17" hidden="1" x14ac:dyDescent="0.2">
      <c r="A2928" s="498"/>
      <c r="B2928" s="506"/>
      <c r="C2928" s="507"/>
      <c r="D2928" s="510"/>
      <c r="E2928" s="510"/>
      <c r="F2928" s="523"/>
      <c r="G2928" s="510"/>
      <c r="H2928" s="510"/>
      <c r="I2928" s="510"/>
      <c r="J2928" s="511"/>
      <c r="K2928" s="511"/>
      <c r="L2928" s="511"/>
      <c r="M2928" s="511"/>
      <c r="N2928" s="506"/>
      <c r="O2928" s="512">
        <f t="shared" si="142"/>
        <v>0</v>
      </c>
      <c r="P2928" s="512">
        <f t="shared" si="143"/>
        <v>0</v>
      </c>
      <c r="Q2928" s="498" t="str">
        <f t="shared" si="144"/>
        <v/>
      </c>
    </row>
    <row r="2929" spans="1:17" hidden="1" x14ac:dyDescent="0.2">
      <c r="A2929" s="498"/>
      <c r="B2929" s="506"/>
      <c r="C2929" s="507"/>
      <c r="D2929" s="510"/>
      <c r="E2929" s="510"/>
      <c r="F2929" s="523"/>
      <c r="G2929" s="510"/>
      <c r="H2929" s="510"/>
      <c r="I2929" s="510"/>
      <c r="J2929" s="511"/>
      <c r="K2929" s="511"/>
      <c r="L2929" s="511"/>
      <c r="M2929" s="511"/>
      <c r="N2929" s="506"/>
      <c r="O2929" s="512">
        <f t="shared" si="142"/>
        <v>0</v>
      </c>
      <c r="P2929" s="512">
        <f t="shared" si="143"/>
        <v>0</v>
      </c>
      <c r="Q2929" s="498" t="str">
        <f t="shared" si="144"/>
        <v/>
      </c>
    </row>
    <row r="2930" spans="1:17" hidden="1" x14ac:dyDescent="0.2">
      <c r="A2930" s="498"/>
      <c r="B2930" s="506"/>
      <c r="C2930" s="507"/>
      <c r="D2930" s="510"/>
      <c r="E2930" s="510"/>
      <c r="F2930" s="523"/>
      <c r="G2930" s="510"/>
      <c r="H2930" s="510"/>
      <c r="I2930" s="510"/>
      <c r="J2930" s="511"/>
      <c r="K2930" s="511"/>
      <c r="L2930" s="511"/>
      <c r="M2930" s="511"/>
      <c r="N2930" s="506"/>
      <c r="O2930" s="512">
        <f t="shared" si="142"/>
        <v>0</v>
      </c>
      <c r="P2930" s="512">
        <f t="shared" si="143"/>
        <v>0</v>
      </c>
      <c r="Q2930" s="498" t="str">
        <f t="shared" si="144"/>
        <v/>
      </c>
    </row>
    <row r="2931" spans="1:17" hidden="1" x14ac:dyDescent="0.2">
      <c r="A2931" s="498"/>
      <c r="B2931" s="506"/>
      <c r="C2931" s="507"/>
      <c r="D2931" s="510"/>
      <c r="E2931" s="510"/>
      <c r="F2931" s="523"/>
      <c r="G2931" s="510"/>
      <c r="H2931" s="510"/>
      <c r="I2931" s="510"/>
      <c r="J2931" s="511"/>
      <c r="K2931" s="511"/>
      <c r="L2931" s="511"/>
      <c r="M2931" s="511"/>
      <c r="N2931" s="506"/>
      <c r="O2931" s="512">
        <f t="shared" si="142"/>
        <v>0</v>
      </c>
      <c r="P2931" s="512">
        <f t="shared" si="143"/>
        <v>0</v>
      </c>
      <c r="Q2931" s="498" t="str">
        <f t="shared" si="144"/>
        <v/>
      </c>
    </row>
    <row r="2932" spans="1:17" hidden="1" x14ac:dyDescent="0.2">
      <c r="A2932" s="498"/>
      <c r="B2932" s="506"/>
      <c r="C2932" s="507"/>
      <c r="D2932" s="510"/>
      <c r="E2932" s="510"/>
      <c r="F2932" s="523"/>
      <c r="G2932" s="510"/>
      <c r="H2932" s="510"/>
      <c r="I2932" s="510"/>
      <c r="J2932" s="511"/>
      <c r="K2932" s="511"/>
      <c r="L2932" s="511"/>
      <c r="M2932" s="511"/>
      <c r="N2932" s="506"/>
      <c r="O2932" s="512">
        <f t="shared" si="142"/>
        <v>0</v>
      </c>
      <c r="P2932" s="512">
        <f t="shared" si="143"/>
        <v>0</v>
      </c>
      <c r="Q2932" s="498" t="str">
        <f t="shared" si="144"/>
        <v/>
      </c>
    </row>
    <row r="2933" spans="1:17" hidden="1" x14ac:dyDescent="0.2">
      <c r="A2933" s="498"/>
      <c r="B2933" s="506"/>
      <c r="C2933" s="507"/>
      <c r="D2933" s="510"/>
      <c r="E2933" s="510"/>
      <c r="F2933" s="523"/>
      <c r="G2933" s="510"/>
      <c r="H2933" s="510"/>
      <c r="I2933" s="510"/>
      <c r="J2933" s="511"/>
      <c r="K2933" s="511"/>
      <c r="L2933" s="511"/>
      <c r="M2933" s="511"/>
      <c r="N2933" s="506"/>
      <c r="O2933" s="512">
        <f t="shared" si="142"/>
        <v>0</v>
      </c>
      <c r="P2933" s="512">
        <f t="shared" si="143"/>
        <v>0</v>
      </c>
      <c r="Q2933" s="498" t="str">
        <f t="shared" si="144"/>
        <v/>
      </c>
    </row>
    <row r="2934" spans="1:17" hidden="1" x14ac:dyDescent="0.2">
      <c r="A2934" s="498"/>
      <c r="B2934" s="506"/>
      <c r="C2934" s="507"/>
      <c r="D2934" s="510"/>
      <c r="E2934" s="510"/>
      <c r="F2934" s="523"/>
      <c r="G2934" s="510"/>
      <c r="H2934" s="510"/>
      <c r="I2934" s="510"/>
      <c r="J2934" s="511"/>
      <c r="K2934" s="511"/>
      <c r="L2934" s="511"/>
      <c r="M2934" s="511"/>
      <c r="N2934" s="506"/>
      <c r="O2934" s="512">
        <f t="shared" si="142"/>
        <v>0</v>
      </c>
      <c r="P2934" s="512">
        <f t="shared" si="143"/>
        <v>0</v>
      </c>
      <c r="Q2934" s="498" t="str">
        <f t="shared" si="144"/>
        <v/>
      </c>
    </row>
    <row r="2935" spans="1:17" hidden="1" x14ac:dyDescent="0.2">
      <c r="A2935" s="498"/>
      <c r="B2935" s="506"/>
      <c r="C2935" s="507"/>
      <c r="D2935" s="510"/>
      <c r="E2935" s="510"/>
      <c r="F2935" s="523"/>
      <c r="G2935" s="510"/>
      <c r="H2935" s="510"/>
      <c r="I2935" s="510"/>
      <c r="J2935" s="511"/>
      <c r="K2935" s="511"/>
      <c r="L2935" s="511"/>
      <c r="M2935" s="511"/>
      <c r="N2935" s="506"/>
      <c r="O2935" s="512">
        <f t="shared" si="142"/>
        <v>0</v>
      </c>
      <c r="P2935" s="512">
        <f t="shared" si="143"/>
        <v>0</v>
      </c>
      <c r="Q2935" s="498" t="str">
        <f t="shared" si="144"/>
        <v/>
      </c>
    </row>
    <row r="2936" spans="1:17" hidden="1" x14ac:dyDescent="0.2">
      <c r="A2936" s="498"/>
      <c r="B2936" s="506"/>
      <c r="C2936" s="507"/>
      <c r="D2936" s="510"/>
      <c r="E2936" s="510"/>
      <c r="F2936" s="523"/>
      <c r="G2936" s="510"/>
      <c r="H2936" s="510"/>
      <c r="I2936" s="510"/>
      <c r="J2936" s="511"/>
      <c r="K2936" s="511"/>
      <c r="L2936" s="511"/>
      <c r="M2936" s="511"/>
      <c r="N2936" s="506"/>
      <c r="O2936" s="512">
        <f t="shared" si="142"/>
        <v>0</v>
      </c>
      <c r="P2936" s="512">
        <f t="shared" si="143"/>
        <v>0</v>
      </c>
      <c r="Q2936" s="498" t="str">
        <f t="shared" si="144"/>
        <v/>
      </c>
    </row>
    <row r="2937" spans="1:17" hidden="1" x14ac:dyDescent="0.2">
      <c r="A2937" s="498"/>
      <c r="B2937" s="506"/>
      <c r="C2937" s="507"/>
      <c r="D2937" s="510"/>
      <c r="E2937" s="510"/>
      <c r="F2937" s="523"/>
      <c r="G2937" s="510"/>
      <c r="H2937" s="510"/>
      <c r="I2937" s="510"/>
      <c r="J2937" s="511"/>
      <c r="K2937" s="511"/>
      <c r="L2937" s="511"/>
      <c r="M2937" s="511"/>
      <c r="N2937" s="506"/>
      <c r="O2937" s="512">
        <f t="shared" si="142"/>
        <v>0</v>
      </c>
      <c r="P2937" s="512">
        <f t="shared" si="143"/>
        <v>0</v>
      </c>
      <c r="Q2937" s="498" t="str">
        <f t="shared" si="144"/>
        <v/>
      </c>
    </row>
    <row r="2938" spans="1:17" hidden="1" x14ac:dyDescent="0.2">
      <c r="A2938" s="498"/>
      <c r="B2938" s="506"/>
      <c r="C2938" s="507"/>
      <c r="D2938" s="510"/>
      <c r="E2938" s="510"/>
      <c r="F2938" s="523"/>
      <c r="G2938" s="510"/>
      <c r="H2938" s="510"/>
      <c r="I2938" s="510"/>
      <c r="J2938" s="511"/>
      <c r="K2938" s="511"/>
      <c r="L2938" s="511"/>
      <c r="M2938" s="511"/>
      <c r="N2938" s="506"/>
      <c r="O2938" s="512">
        <f t="shared" si="142"/>
        <v>0</v>
      </c>
      <c r="P2938" s="512">
        <f t="shared" si="143"/>
        <v>0</v>
      </c>
      <c r="Q2938" s="498" t="str">
        <f t="shared" si="144"/>
        <v/>
      </c>
    </row>
    <row r="2939" spans="1:17" hidden="1" x14ac:dyDescent="0.2">
      <c r="A2939" s="498"/>
      <c r="B2939" s="506"/>
      <c r="C2939" s="507"/>
      <c r="D2939" s="510"/>
      <c r="E2939" s="510"/>
      <c r="F2939" s="523"/>
      <c r="G2939" s="510"/>
      <c r="H2939" s="510"/>
      <c r="I2939" s="510"/>
      <c r="J2939" s="511"/>
      <c r="K2939" s="511"/>
      <c r="L2939" s="511"/>
      <c r="M2939" s="511"/>
      <c r="N2939" s="506"/>
      <c r="O2939" s="512">
        <f t="shared" si="142"/>
        <v>0</v>
      </c>
      <c r="P2939" s="512">
        <f t="shared" si="143"/>
        <v>0</v>
      </c>
      <c r="Q2939" s="498" t="str">
        <f t="shared" si="144"/>
        <v/>
      </c>
    </row>
    <row r="2940" spans="1:17" hidden="1" x14ac:dyDescent="0.2">
      <c r="A2940" s="498"/>
      <c r="B2940" s="506"/>
      <c r="C2940" s="507"/>
      <c r="D2940" s="510"/>
      <c r="E2940" s="510"/>
      <c r="F2940" s="523"/>
      <c r="G2940" s="510"/>
      <c r="H2940" s="510"/>
      <c r="I2940" s="510"/>
      <c r="J2940" s="511"/>
      <c r="K2940" s="511"/>
      <c r="L2940" s="511"/>
      <c r="M2940" s="511"/>
      <c r="N2940" s="506"/>
      <c r="O2940" s="512">
        <f t="shared" si="142"/>
        <v>0</v>
      </c>
      <c r="P2940" s="512">
        <f t="shared" si="143"/>
        <v>0</v>
      </c>
      <c r="Q2940" s="498" t="str">
        <f t="shared" si="144"/>
        <v/>
      </c>
    </row>
    <row r="2941" spans="1:17" hidden="1" x14ac:dyDescent="0.2">
      <c r="A2941" s="498"/>
      <c r="B2941" s="506"/>
      <c r="C2941" s="507"/>
      <c r="D2941" s="510"/>
      <c r="E2941" s="510"/>
      <c r="F2941" s="523"/>
      <c r="G2941" s="510"/>
      <c r="H2941" s="510"/>
      <c r="I2941" s="510"/>
      <c r="J2941" s="511"/>
      <c r="K2941" s="511"/>
      <c r="L2941" s="511"/>
      <c r="M2941" s="511"/>
      <c r="N2941" s="506"/>
      <c r="O2941" s="512">
        <f t="shared" si="142"/>
        <v>0</v>
      </c>
      <c r="P2941" s="512">
        <f t="shared" si="143"/>
        <v>0</v>
      </c>
      <c r="Q2941" s="498" t="str">
        <f t="shared" si="144"/>
        <v/>
      </c>
    </row>
    <row r="2942" spans="1:17" hidden="1" x14ac:dyDescent="0.2">
      <c r="A2942" s="498"/>
      <c r="B2942" s="506"/>
      <c r="C2942" s="507"/>
      <c r="D2942" s="510"/>
      <c r="E2942" s="510"/>
      <c r="F2942" s="523"/>
      <c r="G2942" s="510"/>
      <c r="H2942" s="510"/>
      <c r="I2942" s="510"/>
      <c r="J2942" s="511"/>
      <c r="K2942" s="511"/>
      <c r="L2942" s="511"/>
      <c r="M2942" s="511"/>
      <c r="N2942" s="506"/>
      <c r="O2942" s="512">
        <f t="shared" si="142"/>
        <v>0</v>
      </c>
      <c r="P2942" s="512">
        <f t="shared" si="143"/>
        <v>0</v>
      </c>
      <c r="Q2942" s="498" t="str">
        <f t="shared" si="144"/>
        <v/>
      </c>
    </row>
    <row r="2943" spans="1:17" hidden="1" x14ac:dyDescent="0.2">
      <c r="A2943" s="498"/>
      <c r="B2943" s="506"/>
      <c r="C2943" s="507"/>
      <c r="D2943" s="510"/>
      <c r="E2943" s="510"/>
      <c r="F2943" s="523"/>
      <c r="G2943" s="510"/>
      <c r="H2943" s="510"/>
      <c r="I2943" s="510"/>
      <c r="J2943" s="511"/>
      <c r="K2943" s="511"/>
      <c r="L2943" s="511"/>
      <c r="M2943" s="511"/>
      <c r="N2943" s="506"/>
      <c r="O2943" s="512">
        <f t="shared" si="142"/>
        <v>0</v>
      </c>
      <c r="P2943" s="512">
        <f t="shared" si="143"/>
        <v>0</v>
      </c>
      <c r="Q2943" s="498" t="str">
        <f t="shared" si="144"/>
        <v/>
      </c>
    </row>
    <row r="2944" spans="1:17" hidden="1" x14ac:dyDescent="0.2">
      <c r="A2944" s="498"/>
      <c r="B2944" s="506"/>
      <c r="C2944" s="507"/>
      <c r="D2944" s="510"/>
      <c r="E2944" s="510"/>
      <c r="F2944" s="523"/>
      <c r="G2944" s="510"/>
      <c r="H2944" s="510"/>
      <c r="I2944" s="510"/>
      <c r="J2944" s="511"/>
      <c r="K2944" s="511"/>
      <c r="L2944" s="511"/>
      <c r="M2944" s="511"/>
      <c r="N2944" s="506"/>
      <c r="O2944" s="512">
        <f t="shared" si="142"/>
        <v>0</v>
      </c>
      <c r="P2944" s="512">
        <f t="shared" si="143"/>
        <v>0</v>
      </c>
      <c r="Q2944" s="498" t="str">
        <f t="shared" si="144"/>
        <v/>
      </c>
    </row>
    <row r="2945" spans="1:17" hidden="1" x14ac:dyDescent="0.2">
      <c r="A2945" s="498"/>
      <c r="B2945" s="506"/>
      <c r="C2945" s="507"/>
      <c r="D2945" s="510"/>
      <c r="E2945" s="510"/>
      <c r="F2945" s="523"/>
      <c r="G2945" s="510"/>
      <c r="H2945" s="510"/>
      <c r="I2945" s="510"/>
      <c r="J2945" s="511"/>
      <c r="K2945" s="511"/>
      <c r="L2945" s="511"/>
      <c r="M2945" s="511"/>
      <c r="N2945" s="506"/>
      <c r="O2945" s="512">
        <f t="shared" si="142"/>
        <v>0</v>
      </c>
      <c r="P2945" s="512">
        <f t="shared" si="143"/>
        <v>0</v>
      </c>
      <c r="Q2945" s="498" t="str">
        <f t="shared" si="144"/>
        <v/>
      </c>
    </row>
    <row r="2946" spans="1:17" hidden="1" x14ac:dyDescent="0.2">
      <c r="A2946" s="498"/>
      <c r="B2946" s="506"/>
      <c r="C2946" s="507"/>
      <c r="D2946" s="510"/>
      <c r="E2946" s="510"/>
      <c r="F2946" s="523"/>
      <c r="G2946" s="510"/>
      <c r="H2946" s="510"/>
      <c r="I2946" s="510"/>
      <c r="J2946" s="511"/>
      <c r="K2946" s="511"/>
      <c r="L2946" s="511"/>
      <c r="M2946" s="511"/>
      <c r="N2946" s="506"/>
      <c r="O2946" s="512">
        <f t="shared" si="142"/>
        <v>0</v>
      </c>
      <c r="P2946" s="512">
        <f t="shared" si="143"/>
        <v>0</v>
      </c>
      <c r="Q2946" s="498" t="str">
        <f t="shared" si="144"/>
        <v/>
      </c>
    </row>
    <row r="2947" spans="1:17" hidden="1" x14ac:dyDescent="0.2">
      <c r="A2947" s="498"/>
      <c r="B2947" s="506"/>
      <c r="C2947" s="507"/>
      <c r="D2947" s="510"/>
      <c r="E2947" s="510"/>
      <c r="F2947" s="523"/>
      <c r="G2947" s="510"/>
      <c r="H2947" s="510"/>
      <c r="I2947" s="510"/>
      <c r="J2947" s="511"/>
      <c r="K2947" s="511"/>
      <c r="L2947" s="511"/>
      <c r="M2947" s="511"/>
      <c r="N2947" s="506"/>
      <c r="O2947" s="512">
        <f t="shared" si="142"/>
        <v>0</v>
      </c>
      <c r="P2947" s="512">
        <f t="shared" si="143"/>
        <v>0</v>
      </c>
      <c r="Q2947" s="498" t="str">
        <f t="shared" si="144"/>
        <v/>
      </c>
    </row>
    <row r="2948" spans="1:17" hidden="1" x14ac:dyDescent="0.2">
      <c r="A2948" s="498"/>
      <c r="B2948" s="506"/>
      <c r="C2948" s="507"/>
      <c r="D2948" s="510"/>
      <c r="E2948" s="510"/>
      <c r="F2948" s="523"/>
      <c r="G2948" s="510"/>
      <c r="H2948" s="510"/>
      <c r="I2948" s="510"/>
      <c r="J2948" s="511"/>
      <c r="K2948" s="511"/>
      <c r="L2948" s="511"/>
      <c r="M2948" s="511"/>
      <c r="N2948" s="506"/>
      <c r="O2948" s="512">
        <f t="shared" ref="O2948:O3011" si="145">IF(B2948=0,0,IF(YEAR(B2948)=$P$1,MONTH(B2948)-$O$1+1,(YEAR(B2948)-$P$1)*12-$O$1+1+MONTH(B2948)))</f>
        <v>0</v>
      </c>
      <c r="P2948" s="512">
        <f t="shared" ref="P2948:P3011" si="146">IF(C2948=0,0,IF(YEAR(C2948)=$P$1,MONTH(C2948)-$O$1+1,(YEAR(C2948)-$P$1)*12-$O$1+1+MONTH(C2948)))</f>
        <v>0</v>
      </c>
      <c r="Q2948" s="498" t="str">
        <f t="shared" ref="Q2948:Q3011" si="147">SUBSTITUTE(D2948," ","_")</f>
        <v/>
      </c>
    </row>
    <row r="2949" spans="1:17" hidden="1" x14ac:dyDescent="0.2">
      <c r="A2949" s="498"/>
      <c r="B2949" s="506"/>
      <c r="C2949" s="507"/>
      <c r="D2949" s="510"/>
      <c r="E2949" s="510"/>
      <c r="F2949" s="523"/>
      <c r="G2949" s="510"/>
      <c r="H2949" s="510"/>
      <c r="I2949" s="510"/>
      <c r="J2949" s="511"/>
      <c r="K2949" s="511"/>
      <c r="L2949" s="511"/>
      <c r="M2949" s="511"/>
      <c r="N2949" s="506"/>
      <c r="O2949" s="512">
        <f t="shared" si="145"/>
        <v>0</v>
      </c>
      <c r="P2949" s="512">
        <f t="shared" si="146"/>
        <v>0</v>
      </c>
      <c r="Q2949" s="498" t="str">
        <f t="shared" si="147"/>
        <v/>
      </c>
    </row>
    <row r="2950" spans="1:17" hidden="1" x14ac:dyDescent="0.2">
      <c r="A2950" s="498"/>
      <c r="B2950" s="506"/>
      <c r="C2950" s="507"/>
      <c r="D2950" s="510"/>
      <c r="E2950" s="510"/>
      <c r="F2950" s="523"/>
      <c r="G2950" s="510"/>
      <c r="H2950" s="510"/>
      <c r="I2950" s="510"/>
      <c r="J2950" s="511"/>
      <c r="K2950" s="511"/>
      <c r="L2950" s="511"/>
      <c r="M2950" s="511"/>
      <c r="N2950" s="506"/>
      <c r="O2950" s="512">
        <f t="shared" si="145"/>
        <v>0</v>
      </c>
      <c r="P2950" s="512">
        <f t="shared" si="146"/>
        <v>0</v>
      </c>
      <c r="Q2950" s="498" t="str">
        <f t="shared" si="147"/>
        <v/>
      </c>
    </row>
    <row r="2951" spans="1:17" hidden="1" x14ac:dyDescent="0.2">
      <c r="A2951" s="498"/>
      <c r="B2951" s="506"/>
      <c r="C2951" s="507"/>
      <c r="D2951" s="510"/>
      <c r="E2951" s="510"/>
      <c r="F2951" s="523"/>
      <c r="G2951" s="510"/>
      <c r="H2951" s="510"/>
      <c r="I2951" s="510"/>
      <c r="J2951" s="511"/>
      <c r="K2951" s="511"/>
      <c r="L2951" s="511"/>
      <c r="M2951" s="511"/>
      <c r="N2951" s="506"/>
      <c r="O2951" s="512">
        <f t="shared" si="145"/>
        <v>0</v>
      </c>
      <c r="P2951" s="512">
        <f t="shared" si="146"/>
        <v>0</v>
      </c>
      <c r="Q2951" s="498" t="str">
        <f t="shared" si="147"/>
        <v/>
      </c>
    </row>
    <row r="2952" spans="1:17" hidden="1" x14ac:dyDescent="0.2">
      <c r="A2952" s="498"/>
      <c r="B2952" s="506"/>
      <c r="C2952" s="507"/>
      <c r="D2952" s="510"/>
      <c r="E2952" s="510"/>
      <c r="F2952" s="523"/>
      <c r="G2952" s="510"/>
      <c r="H2952" s="510"/>
      <c r="I2952" s="510"/>
      <c r="J2952" s="511"/>
      <c r="K2952" s="511"/>
      <c r="L2952" s="511"/>
      <c r="M2952" s="511"/>
      <c r="N2952" s="506"/>
      <c r="O2952" s="512">
        <f t="shared" si="145"/>
        <v>0</v>
      </c>
      <c r="P2952" s="512">
        <f t="shared" si="146"/>
        <v>0</v>
      </c>
      <c r="Q2952" s="498" t="str">
        <f t="shared" si="147"/>
        <v/>
      </c>
    </row>
    <row r="2953" spans="1:17" hidden="1" x14ac:dyDescent="0.2">
      <c r="A2953" s="498"/>
      <c r="B2953" s="506"/>
      <c r="C2953" s="507"/>
      <c r="D2953" s="510"/>
      <c r="E2953" s="510"/>
      <c r="F2953" s="523"/>
      <c r="G2953" s="510"/>
      <c r="H2953" s="510"/>
      <c r="I2953" s="510"/>
      <c r="J2953" s="511"/>
      <c r="K2953" s="511"/>
      <c r="L2953" s="511"/>
      <c r="M2953" s="511"/>
      <c r="N2953" s="506"/>
      <c r="O2953" s="512">
        <f t="shared" si="145"/>
        <v>0</v>
      </c>
      <c r="P2953" s="512">
        <f t="shared" si="146"/>
        <v>0</v>
      </c>
      <c r="Q2953" s="498" t="str">
        <f t="shared" si="147"/>
        <v/>
      </c>
    </row>
    <row r="2954" spans="1:17" hidden="1" x14ac:dyDescent="0.2">
      <c r="A2954" s="498"/>
      <c r="B2954" s="506"/>
      <c r="C2954" s="507"/>
      <c r="D2954" s="510"/>
      <c r="E2954" s="510"/>
      <c r="F2954" s="523"/>
      <c r="G2954" s="510"/>
      <c r="H2954" s="510"/>
      <c r="I2954" s="510"/>
      <c r="J2954" s="511"/>
      <c r="K2954" s="511"/>
      <c r="L2954" s="511"/>
      <c r="M2954" s="511"/>
      <c r="N2954" s="506"/>
      <c r="O2954" s="512">
        <f t="shared" si="145"/>
        <v>0</v>
      </c>
      <c r="P2954" s="512">
        <f t="shared" si="146"/>
        <v>0</v>
      </c>
      <c r="Q2954" s="498" t="str">
        <f t="shared" si="147"/>
        <v/>
      </c>
    </row>
    <row r="2955" spans="1:17" hidden="1" x14ac:dyDescent="0.2">
      <c r="A2955" s="498"/>
      <c r="B2955" s="506"/>
      <c r="C2955" s="507"/>
      <c r="D2955" s="510"/>
      <c r="E2955" s="510"/>
      <c r="F2955" s="523"/>
      <c r="G2955" s="510"/>
      <c r="H2955" s="510"/>
      <c r="I2955" s="510"/>
      <c r="J2955" s="511"/>
      <c r="K2955" s="511"/>
      <c r="L2955" s="511"/>
      <c r="M2955" s="511"/>
      <c r="N2955" s="506"/>
      <c r="O2955" s="512">
        <f t="shared" si="145"/>
        <v>0</v>
      </c>
      <c r="P2955" s="512">
        <f t="shared" si="146"/>
        <v>0</v>
      </c>
      <c r="Q2955" s="498" t="str">
        <f t="shared" si="147"/>
        <v/>
      </c>
    </row>
    <row r="2956" spans="1:17" hidden="1" x14ac:dyDescent="0.2">
      <c r="A2956" s="498"/>
      <c r="B2956" s="506"/>
      <c r="C2956" s="507"/>
      <c r="D2956" s="510"/>
      <c r="E2956" s="510"/>
      <c r="F2956" s="523"/>
      <c r="G2956" s="510"/>
      <c r="H2956" s="510"/>
      <c r="I2956" s="510"/>
      <c r="J2956" s="511"/>
      <c r="K2956" s="511"/>
      <c r="L2956" s="511"/>
      <c r="M2956" s="511"/>
      <c r="N2956" s="506"/>
      <c r="O2956" s="512">
        <f t="shared" si="145"/>
        <v>0</v>
      </c>
      <c r="P2956" s="512">
        <f t="shared" si="146"/>
        <v>0</v>
      </c>
      <c r="Q2956" s="498" t="str">
        <f t="shared" si="147"/>
        <v/>
      </c>
    </row>
    <row r="2957" spans="1:17" hidden="1" x14ac:dyDescent="0.2">
      <c r="A2957" s="498"/>
      <c r="B2957" s="506"/>
      <c r="C2957" s="507"/>
      <c r="D2957" s="510"/>
      <c r="E2957" s="510"/>
      <c r="F2957" s="523"/>
      <c r="G2957" s="510"/>
      <c r="H2957" s="510"/>
      <c r="I2957" s="510"/>
      <c r="J2957" s="511"/>
      <c r="K2957" s="511"/>
      <c r="L2957" s="511"/>
      <c r="M2957" s="511"/>
      <c r="N2957" s="506"/>
      <c r="O2957" s="512">
        <f t="shared" si="145"/>
        <v>0</v>
      </c>
      <c r="P2957" s="512">
        <f t="shared" si="146"/>
        <v>0</v>
      </c>
      <c r="Q2957" s="498" t="str">
        <f t="shared" si="147"/>
        <v/>
      </c>
    </row>
    <row r="2958" spans="1:17" hidden="1" x14ac:dyDescent="0.2">
      <c r="A2958" s="498"/>
      <c r="B2958" s="506"/>
      <c r="C2958" s="507"/>
      <c r="D2958" s="510"/>
      <c r="E2958" s="510"/>
      <c r="F2958" s="523"/>
      <c r="G2958" s="510"/>
      <c r="H2958" s="510"/>
      <c r="I2958" s="510"/>
      <c r="J2958" s="511"/>
      <c r="K2958" s="511"/>
      <c r="L2958" s="511"/>
      <c r="M2958" s="511"/>
      <c r="N2958" s="506"/>
      <c r="O2958" s="512">
        <f t="shared" si="145"/>
        <v>0</v>
      </c>
      <c r="P2958" s="512">
        <f t="shared" si="146"/>
        <v>0</v>
      </c>
      <c r="Q2958" s="498" t="str">
        <f t="shared" si="147"/>
        <v/>
      </c>
    </row>
    <row r="2959" spans="1:17" hidden="1" x14ac:dyDescent="0.2">
      <c r="A2959" s="498"/>
      <c r="B2959" s="506"/>
      <c r="C2959" s="507"/>
      <c r="D2959" s="510"/>
      <c r="E2959" s="510"/>
      <c r="F2959" s="523"/>
      <c r="G2959" s="510"/>
      <c r="H2959" s="510"/>
      <c r="I2959" s="510"/>
      <c r="J2959" s="511"/>
      <c r="K2959" s="511"/>
      <c r="L2959" s="511"/>
      <c r="M2959" s="511"/>
      <c r="N2959" s="506"/>
      <c r="O2959" s="512">
        <f t="shared" si="145"/>
        <v>0</v>
      </c>
      <c r="P2959" s="512">
        <f t="shared" si="146"/>
        <v>0</v>
      </c>
      <c r="Q2959" s="498" t="str">
        <f t="shared" si="147"/>
        <v/>
      </c>
    </row>
    <row r="2960" spans="1:17" hidden="1" x14ac:dyDescent="0.2">
      <c r="A2960" s="498"/>
      <c r="B2960" s="506"/>
      <c r="C2960" s="507"/>
      <c r="D2960" s="510"/>
      <c r="E2960" s="510"/>
      <c r="F2960" s="523"/>
      <c r="G2960" s="510"/>
      <c r="H2960" s="510"/>
      <c r="I2960" s="510"/>
      <c r="J2960" s="511"/>
      <c r="K2960" s="511"/>
      <c r="L2960" s="511"/>
      <c r="M2960" s="511"/>
      <c r="N2960" s="506"/>
      <c r="O2960" s="512">
        <f t="shared" si="145"/>
        <v>0</v>
      </c>
      <c r="P2960" s="512">
        <f t="shared" si="146"/>
        <v>0</v>
      </c>
      <c r="Q2960" s="498" t="str">
        <f t="shared" si="147"/>
        <v/>
      </c>
    </row>
    <row r="2961" spans="1:17" hidden="1" x14ac:dyDescent="0.2">
      <c r="A2961" s="498"/>
      <c r="B2961" s="506"/>
      <c r="C2961" s="507"/>
      <c r="D2961" s="510"/>
      <c r="E2961" s="510"/>
      <c r="F2961" s="523"/>
      <c r="G2961" s="510"/>
      <c r="H2961" s="510"/>
      <c r="I2961" s="510"/>
      <c r="J2961" s="511"/>
      <c r="K2961" s="511"/>
      <c r="L2961" s="511"/>
      <c r="M2961" s="511"/>
      <c r="N2961" s="506"/>
      <c r="O2961" s="512">
        <f t="shared" si="145"/>
        <v>0</v>
      </c>
      <c r="P2961" s="512">
        <f t="shared" si="146"/>
        <v>0</v>
      </c>
      <c r="Q2961" s="498" t="str">
        <f t="shared" si="147"/>
        <v/>
      </c>
    </row>
    <row r="2962" spans="1:17" hidden="1" x14ac:dyDescent="0.2">
      <c r="A2962" s="498"/>
      <c r="B2962" s="506"/>
      <c r="C2962" s="507"/>
      <c r="D2962" s="510"/>
      <c r="E2962" s="510"/>
      <c r="F2962" s="523"/>
      <c r="G2962" s="510"/>
      <c r="H2962" s="510"/>
      <c r="I2962" s="510"/>
      <c r="J2962" s="511"/>
      <c r="K2962" s="511"/>
      <c r="L2962" s="511"/>
      <c r="M2962" s="511"/>
      <c r="N2962" s="506"/>
      <c r="O2962" s="512">
        <f t="shared" si="145"/>
        <v>0</v>
      </c>
      <c r="P2962" s="512">
        <f t="shared" si="146"/>
        <v>0</v>
      </c>
      <c r="Q2962" s="498" t="str">
        <f t="shared" si="147"/>
        <v/>
      </c>
    </row>
    <row r="2963" spans="1:17" hidden="1" x14ac:dyDescent="0.2">
      <c r="A2963" s="498"/>
      <c r="B2963" s="506"/>
      <c r="C2963" s="507"/>
      <c r="D2963" s="510"/>
      <c r="E2963" s="510"/>
      <c r="F2963" s="523"/>
      <c r="G2963" s="510"/>
      <c r="H2963" s="510"/>
      <c r="I2963" s="510"/>
      <c r="J2963" s="511"/>
      <c r="K2963" s="511"/>
      <c r="L2963" s="511"/>
      <c r="M2963" s="511"/>
      <c r="N2963" s="506"/>
      <c r="O2963" s="512">
        <f t="shared" si="145"/>
        <v>0</v>
      </c>
      <c r="P2963" s="512">
        <f t="shared" si="146"/>
        <v>0</v>
      </c>
      <c r="Q2963" s="498" t="str">
        <f t="shared" si="147"/>
        <v/>
      </c>
    </row>
    <row r="2964" spans="1:17" hidden="1" x14ac:dyDescent="0.2">
      <c r="A2964" s="498"/>
      <c r="B2964" s="506"/>
      <c r="C2964" s="507"/>
      <c r="D2964" s="510"/>
      <c r="E2964" s="510"/>
      <c r="F2964" s="523"/>
      <c r="G2964" s="510"/>
      <c r="H2964" s="510"/>
      <c r="I2964" s="510"/>
      <c r="J2964" s="511"/>
      <c r="K2964" s="511"/>
      <c r="L2964" s="511"/>
      <c r="M2964" s="511"/>
      <c r="N2964" s="506"/>
      <c r="O2964" s="512">
        <f t="shared" si="145"/>
        <v>0</v>
      </c>
      <c r="P2964" s="512">
        <f t="shared" si="146"/>
        <v>0</v>
      </c>
      <c r="Q2964" s="498" t="str">
        <f t="shared" si="147"/>
        <v/>
      </c>
    </row>
    <row r="2965" spans="1:17" hidden="1" x14ac:dyDescent="0.2">
      <c r="A2965" s="498"/>
      <c r="B2965" s="506"/>
      <c r="C2965" s="507"/>
      <c r="D2965" s="510"/>
      <c r="E2965" s="510"/>
      <c r="F2965" s="523"/>
      <c r="G2965" s="510"/>
      <c r="H2965" s="510"/>
      <c r="I2965" s="510"/>
      <c r="J2965" s="511"/>
      <c r="K2965" s="511"/>
      <c r="L2965" s="511"/>
      <c r="M2965" s="511"/>
      <c r="N2965" s="506"/>
      <c r="O2965" s="512">
        <f t="shared" si="145"/>
        <v>0</v>
      </c>
      <c r="P2965" s="512">
        <f t="shared" si="146"/>
        <v>0</v>
      </c>
      <c r="Q2965" s="498" t="str">
        <f t="shared" si="147"/>
        <v/>
      </c>
    </row>
    <row r="2966" spans="1:17" hidden="1" x14ac:dyDescent="0.2">
      <c r="A2966" s="498"/>
      <c r="B2966" s="506"/>
      <c r="C2966" s="507"/>
      <c r="D2966" s="510"/>
      <c r="E2966" s="510"/>
      <c r="F2966" s="523"/>
      <c r="G2966" s="510"/>
      <c r="H2966" s="510"/>
      <c r="I2966" s="510"/>
      <c r="J2966" s="511"/>
      <c r="K2966" s="511"/>
      <c r="L2966" s="511"/>
      <c r="M2966" s="511"/>
      <c r="N2966" s="506"/>
      <c r="O2966" s="512">
        <f t="shared" si="145"/>
        <v>0</v>
      </c>
      <c r="P2966" s="512">
        <f t="shared" si="146"/>
        <v>0</v>
      </c>
      <c r="Q2966" s="498" t="str">
        <f t="shared" si="147"/>
        <v/>
      </c>
    </row>
    <row r="2967" spans="1:17" hidden="1" x14ac:dyDescent="0.2">
      <c r="A2967" s="498"/>
      <c r="B2967" s="506"/>
      <c r="C2967" s="507"/>
      <c r="D2967" s="510"/>
      <c r="E2967" s="510"/>
      <c r="F2967" s="523"/>
      <c r="G2967" s="510"/>
      <c r="H2967" s="510"/>
      <c r="I2967" s="510"/>
      <c r="J2967" s="511"/>
      <c r="K2967" s="511"/>
      <c r="L2967" s="511"/>
      <c r="M2967" s="511"/>
      <c r="N2967" s="506"/>
      <c r="O2967" s="512">
        <f t="shared" si="145"/>
        <v>0</v>
      </c>
      <c r="P2967" s="512">
        <f t="shared" si="146"/>
        <v>0</v>
      </c>
      <c r="Q2967" s="498" t="str">
        <f t="shared" si="147"/>
        <v/>
      </c>
    </row>
    <row r="2968" spans="1:17" hidden="1" x14ac:dyDescent="0.2">
      <c r="A2968" s="498"/>
      <c r="B2968" s="506"/>
      <c r="C2968" s="507"/>
      <c r="D2968" s="510"/>
      <c r="E2968" s="510"/>
      <c r="F2968" s="523"/>
      <c r="G2968" s="510"/>
      <c r="H2968" s="510"/>
      <c r="I2968" s="510"/>
      <c r="J2968" s="511"/>
      <c r="K2968" s="511"/>
      <c r="L2968" s="511"/>
      <c r="M2968" s="511"/>
      <c r="N2968" s="506"/>
      <c r="O2968" s="512">
        <f t="shared" si="145"/>
        <v>0</v>
      </c>
      <c r="P2968" s="512">
        <f t="shared" si="146"/>
        <v>0</v>
      </c>
      <c r="Q2968" s="498" t="str">
        <f t="shared" si="147"/>
        <v/>
      </c>
    </row>
    <row r="2969" spans="1:17" hidden="1" x14ac:dyDescent="0.2">
      <c r="A2969" s="498"/>
      <c r="B2969" s="506"/>
      <c r="C2969" s="507"/>
      <c r="D2969" s="510"/>
      <c r="E2969" s="510"/>
      <c r="F2969" s="523"/>
      <c r="G2969" s="510"/>
      <c r="H2969" s="510"/>
      <c r="I2969" s="510"/>
      <c r="J2969" s="511"/>
      <c r="K2969" s="511"/>
      <c r="L2969" s="511"/>
      <c r="M2969" s="511"/>
      <c r="N2969" s="506"/>
      <c r="O2969" s="512">
        <f t="shared" si="145"/>
        <v>0</v>
      </c>
      <c r="P2969" s="512">
        <f t="shared" si="146"/>
        <v>0</v>
      </c>
      <c r="Q2969" s="498" t="str">
        <f t="shared" si="147"/>
        <v/>
      </c>
    </row>
    <row r="2970" spans="1:17" hidden="1" x14ac:dyDescent="0.2">
      <c r="A2970" s="498"/>
      <c r="B2970" s="506"/>
      <c r="C2970" s="507"/>
      <c r="D2970" s="510"/>
      <c r="E2970" s="510"/>
      <c r="F2970" s="523"/>
      <c r="G2970" s="510"/>
      <c r="H2970" s="510"/>
      <c r="I2970" s="510"/>
      <c r="J2970" s="511"/>
      <c r="K2970" s="511"/>
      <c r="L2970" s="511"/>
      <c r="M2970" s="511"/>
      <c r="N2970" s="506"/>
      <c r="O2970" s="512">
        <f t="shared" si="145"/>
        <v>0</v>
      </c>
      <c r="P2970" s="512">
        <f t="shared" si="146"/>
        <v>0</v>
      </c>
      <c r="Q2970" s="498" t="str">
        <f t="shared" si="147"/>
        <v/>
      </c>
    </row>
    <row r="2971" spans="1:17" hidden="1" x14ac:dyDescent="0.2">
      <c r="A2971" s="498"/>
      <c r="B2971" s="506"/>
      <c r="C2971" s="507"/>
      <c r="D2971" s="510"/>
      <c r="E2971" s="510"/>
      <c r="F2971" s="523"/>
      <c r="G2971" s="510"/>
      <c r="H2971" s="510"/>
      <c r="I2971" s="510"/>
      <c r="J2971" s="511"/>
      <c r="K2971" s="511"/>
      <c r="L2971" s="511"/>
      <c r="M2971" s="511"/>
      <c r="N2971" s="506"/>
      <c r="O2971" s="512">
        <f t="shared" si="145"/>
        <v>0</v>
      </c>
      <c r="P2971" s="512">
        <f t="shared" si="146"/>
        <v>0</v>
      </c>
      <c r="Q2971" s="498" t="str">
        <f t="shared" si="147"/>
        <v/>
      </c>
    </row>
    <row r="2972" spans="1:17" hidden="1" x14ac:dyDescent="0.2">
      <c r="A2972" s="498"/>
      <c r="B2972" s="506"/>
      <c r="C2972" s="507"/>
      <c r="D2972" s="510"/>
      <c r="E2972" s="510"/>
      <c r="F2972" s="523"/>
      <c r="G2972" s="510"/>
      <c r="H2972" s="510"/>
      <c r="I2972" s="510"/>
      <c r="J2972" s="511"/>
      <c r="K2972" s="511"/>
      <c r="L2972" s="511"/>
      <c r="M2972" s="511"/>
      <c r="N2972" s="506"/>
      <c r="O2972" s="512">
        <f t="shared" si="145"/>
        <v>0</v>
      </c>
      <c r="P2972" s="512">
        <f t="shared" si="146"/>
        <v>0</v>
      </c>
      <c r="Q2972" s="498" t="str">
        <f t="shared" si="147"/>
        <v/>
      </c>
    </row>
    <row r="2973" spans="1:17" hidden="1" x14ac:dyDescent="0.2">
      <c r="A2973" s="498"/>
      <c r="B2973" s="506"/>
      <c r="C2973" s="507"/>
      <c r="D2973" s="510"/>
      <c r="E2973" s="510"/>
      <c r="F2973" s="523"/>
      <c r="G2973" s="510"/>
      <c r="H2973" s="510"/>
      <c r="I2973" s="510"/>
      <c r="J2973" s="511"/>
      <c r="K2973" s="511"/>
      <c r="L2973" s="511"/>
      <c r="M2973" s="511"/>
      <c r="N2973" s="506"/>
      <c r="O2973" s="512">
        <f t="shared" si="145"/>
        <v>0</v>
      </c>
      <c r="P2973" s="512">
        <f t="shared" si="146"/>
        <v>0</v>
      </c>
      <c r="Q2973" s="498" t="str">
        <f t="shared" si="147"/>
        <v/>
      </c>
    </row>
    <row r="2974" spans="1:17" hidden="1" x14ac:dyDescent="0.2">
      <c r="A2974" s="498"/>
      <c r="B2974" s="506"/>
      <c r="C2974" s="507"/>
      <c r="D2974" s="510"/>
      <c r="E2974" s="510"/>
      <c r="F2974" s="523"/>
      <c r="G2974" s="510"/>
      <c r="H2974" s="510"/>
      <c r="I2974" s="510"/>
      <c r="J2974" s="511"/>
      <c r="K2974" s="511"/>
      <c r="L2974" s="511"/>
      <c r="M2974" s="511"/>
      <c r="N2974" s="506"/>
      <c r="O2974" s="512">
        <f t="shared" si="145"/>
        <v>0</v>
      </c>
      <c r="P2974" s="512">
        <f t="shared" si="146"/>
        <v>0</v>
      </c>
      <c r="Q2974" s="498" t="str">
        <f t="shared" si="147"/>
        <v/>
      </c>
    </row>
    <row r="2975" spans="1:17" hidden="1" x14ac:dyDescent="0.2">
      <c r="A2975" s="498"/>
      <c r="B2975" s="506"/>
      <c r="C2975" s="507"/>
      <c r="D2975" s="510"/>
      <c r="E2975" s="510"/>
      <c r="F2975" s="523"/>
      <c r="G2975" s="510"/>
      <c r="H2975" s="510"/>
      <c r="I2975" s="510"/>
      <c r="J2975" s="511"/>
      <c r="K2975" s="511"/>
      <c r="L2975" s="511"/>
      <c r="M2975" s="511"/>
      <c r="N2975" s="506"/>
      <c r="O2975" s="512">
        <f t="shared" si="145"/>
        <v>0</v>
      </c>
      <c r="P2975" s="512">
        <f t="shared" si="146"/>
        <v>0</v>
      </c>
      <c r="Q2975" s="498" t="str">
        <f t="shared" si="147"/>
        <v/>
      </c>
    </row>
    <row r="2976" spans="1:17" hidden="1" x14ac:dyDescent="0.2">
      <c r="A2976" s="498"/>
      <c r="B2976" s="506"/>
      <c r="C2976" s="507"/>
      <c r="D2976" s="510"/>
      <c r="E2976" s="510"/>
      <c r="F2976" s="523"/>
      <c r="G2976" s="510"/>
      <c r="H2976" s="510"/>
      <c r="I2976" s="510"/>
      <c r="J2976" s="511"/>
      <c r="K2976" s="511"/>
      <c r="L2976" s="511"/>
      <c r="M2976" s="511"/>
      <c r="N2976" s="506"/>
      <c r="O2976" s="512">
        <f t="shared" si="145"/>
        <v>0</v>
      </c>
      <c r="P2976" s="512">
        <f t="shared" si="146"/>
        <v>0</v>
      </c>
      <c r="Q2976" s="498" t="str">
        <f t="shared" si="147"/>
        <v/>
      </c>
    </row>
    <row r="2977" spans="1:17" hidden="1" x14ac:dyDescent="0.2">
      <c r="A2977" s="498"/>
      <c r="B2977" s="506"/>
      <c r="C2977" s="507"/>
      <c r="D2977" s="510"/>
      <c r="E2977" s="510"/>
      <c r="F2977" s="523"/>
      <c r="G2977" s="510"/>
      <c r="H2977" s="510"/>
      <c r="I2977" s="510"/>
      <c r="J2977" s="511"/>
      <c r="K2977" s="511"/>
      <c r="L2977" s="511"/>
      <c r="M2977" s="511"/>
      <c r="N2977" s="506"/>
      <c r="O2977" s="512">
        <f t="shared" si="145"/>
        <v>0</v>
      </c>
      <c r="P2977" s="512">
        <f t="shared" si="146"/>
        <v>0</v>
      </c>
      <c r="Q2977" s="498" t="str">
        <f t="shared" si="147"/>
        <v/>
      </c>
    </row>
    <row r="2978" spans="1:17" hidden="1" x14ac:dyDescent="0.2">
      <c r="A2978" s="498"/>
      <c r="B2978" s="506"/>
      <c r="C2978" s="507"/>
      <c r="D2978" s="510"/>
      <c r="E2978" s="510"/>
      <c r="F2978" s="523"/>
      <c r="G2978" s="510"/>
      <c r="H2978" s="510"/>
      <c r="I2978" s="510"/>
      <c r="J2978" s="511"/>
      <c r="K2978" s="511"/>
      <c r="L2978" s="511"/>
      <c r="M2978" s="511"/>
      <c r="N2978" s="506"/>
      <c r="O2978" s="512">
        <f t="shared" si="145"/>
        <v>0</v>
      </c>
      <c r="P2978" s="512">
        <f t="shared" si="146"/>
        <v>0</v>
      </c>
      <c r="Q2978" s="498" t="str">
        <f t="shared" si="147"/>
        <v/>
      </c>
    </row>
    <row r="2979" spans="1:17" hidden="1" x14ac:dyDescent="0.2">
      <c r="A2979" s="498"/>
      <c r="B2979" s="506"/>
      <c r="C2979" s="507"/>
      <c r="D2979" s="510"/>
      <c r="E2979" s="510"/>
      <c r="F2979" s="523"/>
      <c r="G2979" s="510"/>
      <c r="H2979" s="510"/>
      <c r="I2979" s="510"/>
      <c r="J2979" s="511"/>
      <c r="K2979" s="511"/>
      <c r="L2979" s="511"/>
      <c r="M2979" s="511"/>
      <c r="N2979" s="506"/>
      <c r="O2979" s="512">
        <f t="shared" si="145"/>
        <v>0</v>
      </c>
      <c r="P2979" s="512">
        <f t="shared" si="146"/>
        <v>0</v>
      </c>
      <c r="Q2979" s="498" t="str">
        <f t="shared" si="147"/>
        <v/>
      </c>
    </row>
    <row r="2980" spans="1:17" hidden="1" x14ac:dyDescent="0.2">
      <c r="A2980" s="498"/>
      <c r="B2980" s="506"/>
      <c r="C2980" s="507"/>
      <c r="D2980" s="510"/>
      <c r="E2980" s="510"/>
      <c r="F2980" s="523"/>
      <c r="G2980" s="510"/>
      <c r="H2980" s="510"/>
      <c r="I2980" s="510"/>
      <c r="J2980" s="511"/>
      <c r="K2980" s="511"/>
      <c r="L2980" s="511"/>
      <c r="M2980" s="511"/>
      <c r="N2980" s="506"/>
      <c r="O2980" s="512">
        <f t="shared" si="145"/>
        <v>0</v>
      </c>
      <c r="P2980" s="512">
        <f t="shared" si="146"/>
        <v>0</v>
      </c>
      <c r="Q2980" s="498" t="str">
        <f t="shared" si="147"/>
        <v/>
      </c>
    </row>
    <row r="2981" spans="1:17" hidden="1" x14ac:dyDescent="0.2">
      <c r="A2981" s="498"/>
      <c r="B2981" s="506"/>
      <c r="C2981" s="507"/>
      <c r="D2981" s="510"/>
      <c r="E2981" s="510"/>
      <c r="F2981" s="523"/>
      <c r="G2981" s="510"/>
      <c r="H2981" s="510"/>
      <c r="I2981" s="510"/>
      <c r="J2981" s="511"/>
      <c r="K2981" s="511"/>
      <c r="L2981" s="511"/>
      <c r="M2981" s="511"/>
      <c r="N2981" s="506"/>
      <c r="O2981" s="512">
        <f t="shared" si="145"/>
        <v>0</v>
      </c>
      <c r="P2981" s="512">
        <f t="shared" si="146"/>
        <v>0</v>
      </c>
      <c r="Q2981" s="498" t="str">
        <f t="shared" si="147"/>
        <v/>
      </c>
    </row>
    <row r="2982" spans="1:17" hidden="1" x14ac:dyDescent="0.2">
      <c r="A2982" s="498"/>
      <c r="B2982" s="506"/>
      <c r="C2982" s="507"/>
      <c r="D2982" s="510"/>
      <c r="E2982" s="510"/>
      <c r="F2982" s="523"/>
      <c r="G2982" s="510"/>
      <c r="H2982" s="510"/>
      <c r="I2982" s="510"/>
      <c r="J2982" s="511"/>
      <c r="K2982" s="511"/>
      <c r="L2982" s="511"/>
      <c r="M2982" s="511"/>
      <c r="N2982" s="506"/>
      <c r="O2982" s="512">
        <f t="shared" si="145"/>
        <v>0</v>
      </c>
      <c r="P2982" s="512">
        <f t="shared" si="146"/>
        <v>0</v>
      </c>
      <c r="Q2982" s="498" t="str">
        <f t="shared" si="147"/>
        <v/>
      </c>
    </row>
    <row r="2983" spans="1:17" hidden="1" x14ac:dyDescent="0.2">
      <c r="A2983" s="498"/>
      <c r="B2983" s="506"/>
      <c r="C2983" s="507"/>
      <c r="D2983" s="510"/>
      <c r="E2983" s="510"/>
      <c r="F2983" s="523"/>
      <c r="G2983" s="510"/>
      <c r="H2983" s="510"/>
      <c r="I2983" s="510"/>
      <c r="J2983" s="511"/>
      <c r="K2983" s="511"/>
      <c r="L2983" s="511"/>
      <c r="M2983" s="511"/>
      <c r="N2983" s="506"/>
      <c r="O2983" s="512">
        <f t="shared" si="145"/>
        <v>0</v>
      </c>
      <c r="P2983" s="512">
        <f t="shared" si="146"/>
        <v>0</v>
      </c>
      <c r="Q2983" s="498" t="str">
        <f t="shared" si="147"/>
        <v/>
      </c>
    </row>
    <row r="2984" spans="1:17" hidden="1" x14ac:dyDescent="0.2">
      <c r="A2984" s="498"/>
      <c r="B2984" s="506"/>
      <c r="C2984" s="507"/>
      <c r="D2984" s="510"/>
      <c r="E2984" s="510"/>
      <c r="F2984" s="523"/>
      <c r="G2984" s="510"/>
      <c r="H2984" s="510"/>
      <c r="I2984" s="510"/>
      <c r="J2984" s="511"/>
      <c r="K2984" s="511"/>
      <c r="L2984" s="511"/>
      <c r="M2984" s="511"/>
      <c r="N2984" s="506"/>
      <c r="O2984" s="512">
        <f t="shared" si="145"/>
        <v>0</v>
      </c>
      <c r="P2984" s="512">
        <f t="shared" si="146"/>
        <v>0</v>
      </c>
      <c r="Q2984" s="498" t="str">
        <f t="shared" si="147"/>
        <v/>
      </c>
    </row>
    <row r="2985" spans="1:17" hidden="1" x14ac:dyDescent="0.2">
      <c r="A2985" s="498"/>
      <c r="B2985" s="506"/>
      <c r="C2985" s="507"/>
      <c r="D2985" s="510"/>
      <c r="E2985" s="510"/>
      <c r="F2985" s="523"/>
      <c r="G2985" s="510"/>
      <c r="H2985" s="510"/>
      <c r="I2985" s="510"/>
      <c r="J2985" s="511"/>
      <c r="K2985" s="511"/>
      <c r="L2985" s="511"/>
      <c r="M2985" s="511"/>
      <c r="N2985" s="506"/>
      <c r="O2985" s="512">
        <f t="shared" si="145"/>
        <v>0</v>
      </c>
      <c r="P2985" s="512">
        <f t="shared" si="146"/>
        <v>0</v>
      </c>
      <c r="Q2985" s="498" t="str">
        <f t="shared" si="147"/>
        <v/>
      </c>
    </row>
    <row r="2986" spans="1:17" hidden="1" x14ac:dyDescent="0.2">
      <c r="A2986" s="498"/>
      <c r="B2986" s="506"/>
      <c r="C2986" s="507"/>
      <c r="D2986" s="510"/>
      <c r="E2986" s="510"/>
      <c r="F2986" s="523"/>
      <c r="G2986" s="510"/>
      <c r="H2986" s="510"/>
      <c r="I2986" s="510"/>
      <c r="J2986" s="511"/>
      <c r="K2986" s="511"/>
      <c r="L2986" s="511"/>
      <c r="M2986" s="511"/>
      <c r="N2986" s="506"/>
      <c r="O2986" s="512">
        <f t="shared" si="145"/>
        <v>0</v>
      </c>
      <c r="P2986" s="512">
        <f t="shared" si="146"/>
        <v>0</v>
      </c>
      <c r="Q2986" s="498" t="str">
        <f t="shared" si="147"/>
        <v/>
      </c>
    </row>
    <row r="2987" spans="1:17" hidden="1" x14ac:dyDescent="0.2">
      <c r="A2987" s="498"/>
      <c r="B2987" s="506"/>
      <c r="C2987" s="507"/>
      <c r="D2987" s="510"/>
      <c r="E2987" s="510"/>
      <c r="F2987" s="523"/>
      <c r="G2987" s="510"/>
      <c r="H2987" s="510"/>
      <c r="I2987" s="510"/>
      <c r="J2987" s="511"/>
      <c r="K2987" s="511"/>
      <c r="L2987" s="511"/>
      <c r="M2987" s="511"/>
      <c r="N2987" s="506"/>
      <c r="O2987" s="512">
        <f t="shared" si="145"/>
        <v>0</v>
      </c>
      <c r="P2987" s="512">
        <f t="shared" si="146"/>
        <v>0</v>
      </c>
      <c r="Q2987" s="498" t="str">
        <f t="shared" si="147"/>
        <v/>
      </c>
    </row>
    <row r="2988" spans="1:17" hidden="1" x14ac:dyDescent="0.2">
      <c r="A2988" s="498"/>
      <c r="B2988" s="506"/>
      <c r="C2988" s="507"/>
      <c r="D2988" s="510"/>
      <c r="E2988" s="510"/>
      <c r="F2988" s="523"/>
      <c r="G2988" s="510"/>
      <c r="H2988" s="510"/>
      <c r="I2988" s="510"/>
      <c r="J2988" s="511"/>
      <c r="K2988" s="511"/>
      <c r="L2988" s="511"/>
      <c r="M2988" s="511"/>
      <c r="N2988" s="506"/>
      <c r="O2988" s="512">
        <f t="shared" si="145"/>
        <v>0</v>
      </c>
      <c r="P2988" s="512">
        <f t="shared" si="146"/>
        <v>0</v>
      </c>
      <c r="Q2988" s="498" t="str">
        <f t="shared" si="147"/>
        <v/>
      </c>
    </row>
    <row r="2989" spans="1:17" hidden="1" x14ac:dyDescent="0.2">
      <c r="A2989" s="498"/>
      <c r="B2989" s="506"/>
      <c r="C2989" s="507"/>
      <c r="D2989" s="510"/>
      <c r="E2989" s="510"/>
      <c r="F2989" s="523"/>
      <c r="G2989" s="510"/>
      <c r="H2989" s="510"/>
      <c r="I2989" s="510"/>
      <c r="J2989" s="511"/>
      <c r="K2989" s="511"/>
      <c r="L2989" s="511"/>
      <c r="M2989" s="511"/>
      <c r="N2989" s="506"/>
      <c r="O2989" s="512">
        <f t="shared" si="145"/>
        <v>0</v>
      </c>
      <c r="P2989" s="512">
        <f t="shared" si="146"/>
        <v>0</v>
      </c>
      <c r="Q2989" s="498" t="str">
        <f t="shared" si="147"/>
        <v/>
      </c>
    </row>
    <row r="2990" spans="1:17" hidden="1" x14ac:dyDescent="0.2">
      <c r="A2990" s="498"/>
      <c r="B2990" s="506"/>
      <c r="C2990" s="507"/>
      <c r="D2990" s="510"/>
      <c r="E2990" s="510"/>
      <c r="F2990" s="523"/>
      <c r="G2990" s="510"/>
      <c r="H2990" s="510"/>
      <c r="I2990" s="510"/>
      <c r="J2990" s="511"/>
      <c r="K2990" s="511"/>
      <c r="L2990" s="511"/>
      <c r="M2990" s="511"/>
      <c r="N2990" s="506"/>
      <c r="O2990" s="512">
        <f t="shared" si="145"/>
        <v>0</v>
      </c>
      <c r="P2990" s="512">
        <f t="shared" si="146"/>
        <v>0</v>
      </c>
      <c r="Q2990" s="498" t="str">
        <f t="shared" si="147"/>
        <v/>
      </c>
    </row>
    <row r="2991" spans="1:17" hidden="1" x14ac:dyDescent="0.2">
      <c r="A2991" s="498"/>
      <c r="B2991" s="506"/>
      <c r="C2991" s="507"/>
      <c r="D2991" s="510"/>
      <c r="E2991" s="510"/>
      <c r="F2991" s="523"/>
      <c r="G2991" s="510"/>
      <c r="H2991" s="510"/>
      <c r="I2991" s="510"/>
      <c r="J2991" s="511"/>
      <c r="K2991" s="511"/>
      <c r="L2991" s="511"/>
      <c r="M2991" s="511"/>
      <c r="N2991" s="506"/>
      <c r="O2991" s="512">
        <f t="shared" si="145"/>
        <v>0</v>
      </c>
      <c r="P2991" s="512">
        <f t="shared" si="146"/>
        <v>0</v>
      </c>
      <c r="Q2991" s="498" t="str">
        <f t="shared" si="147"/>
        <v/>
      </c>
    </row>
    <row r="2992" spans="1:17" hidden="1" x14ac:dyDescent="0.2">
      <c r="A2992" s="498"/>
      <c r="B2992" s="506"/>
      <c r="C2992" s="507"/>
      <c r="D2992" s="510"/>
      <c r="E2992" s="510"/>
      <c r="F2992" s="523"/>
      <c r="G2992" s="510"/>
      <c r="H2992" s="510"/>
      <c r="I2992" s="510"/>
      <c r="J2992" s="511"/>
      <c r="K2992" s="511"/>
      <c r="L2992" s="511"/>
      <c r="M2992" s="511"/>
      <c r="N2992" s="506"/>
      <c r="O2992" s="512">
        <f t="shared" si="145"/>
        <v>0</v>
      </c>
      <c r="P2992" s="512">
        <f t="shared" si="146"/>
        <v>0</v>
      </c>
      <c r="Q2992" s="498" t="str">
        <f t="shared" si="147"/>
        <v/>
      </c>
    </row>
    <row r="2993" spans="1:17" hidden="1" x14ac:dyDescent="0.2">
      <c r="A2993" s="498"/>
      <c r="B2993" s="506"/>
      <c r="C2993" s="507"/>
      <c r="D2993" s="510"/>
      <c r="E2993" s="510"/>
      <c r="F2993" s="523"/>
      <c r="G2993" s="510"/>
      <c r="H2993" s="510"/>
      <c r="I2993" s="510"/>
      <c r="J2993" s="511"/>
      <c r="K2993" s="511"/>
      <c r="L2993" s="511"/>
      <c r="M2993" s="511"/>
      <c r="N2993" s="506"/>
      <c r="O2993" s="512">
        <f t="shared" si="145"/>
        <v>0</v>
      </c>
      <c r="P2993" s="512">
        <f t="shared" si="146"/>
        <v>0</v>
      </c>
      <c r="Q2993" s="498" t="str">
        <f t="shared" si="147"/>
        <v/>
      </c>
    </row>
    <row r="2994" spans="1:17" hidden="1" x14ac:dyDescent="0.2">
      <c r="A2994" s="498"/>
      <c r="B2994" s="506"/>
      <c r="C2994" s="507"/>
      <c r="D2994" s="510"/>
      <c r="E2994" s="510"/>
      <c r="F2994" s="523"/>
      <c r="G2994" s="510"/>
      <c r="H2994" s="510"/>
      <c r="I2994" s="510"/>
      <c r="J2994" s="511"/>
      <c r="K2994" s="511"/>
      <c r="L2994" s="511"/>
      <c r="M2994" s="511"/>
      <c r="N2994" s="506"/>
      <c r="O2994" s="512">
        <f t="shared" si="145"/>
        <v>0</v>
      </c>
      <c r="P2994" s="512">
        <f t="shared" si="146"/>
        <v>0</v>
      </c>
      <c r="Q2994" s="498" t="str">
        <f t="shared" si="147"/>
        <v/>
      </c>
    </row>
    <row r="2995" spans="1:17" hidden="1" x14ac:dyDescent="0.2">
      <c r="A2995" s="498"/>
      <c r="B2995" s="506"/>
      <c r="C2995" s="507"/>
      <c r="D2995" s="510"/>
      <c r="E2995" s="510"/>
      <c r="F2995" s="523"/>
      <c r="G2995" s="510"/>
      <c r="H2995" s="510"/>
      <c r="I2995" s="510"/>
      <c r="J2995" s="511"/>
      <c r="K2995" s="511"/>
      <c r="L2995" s="511"/>
      <c r="M2995" s="511"/>
      <c r="N2995" s="506"/>
      <c r="O2995" s="512">
        <f t="shared" si="145"/>
        <v>0</v>
      </c>
      <c r="P2995" s="512">
        <f t="shared" si="146"/>
        <v>0</v>
      </c>
      <c r="Q2995" s="498" t="str">
        <f t="shared" si="147"/>
        <v/>
      </c>
    </row>
    <row r="2996" spans="1:17" hidden="1" x14ac:dyDescent="0.2">
      <c r="A2996" s="498"/>
      <c r="B2996" s="506"/>
      <c r="C2996" s="507"/>
      <c r="D2996" s="510"/>
      <c r="E2996" s="510"/>
      <c r="F2996" s="523"/>
      <c r="G2996" s="510"/>
      <c r="H2996" s="510"/>
      <c r="I2996" s="510"/>
      <c r="J2996" s="511"/>
      <c r="K2996" s="511"/>
      <c r="L2996" s="511"/>
      <c r="M2996" s="511"/>
      <c r="N2996" s="506"/>
      <c r="O2996" s="512">
        <f t="shared" si="145"/>
        <v>0</v>
      </c>
      <c r="P2996" s="512">
        <f t="shared" si="146"/>
        <v>0</v>
      </c>
      <c r="Q2996" s="498" t="str">
        <f t="shared" si="147"/>
        <v/>
      </c>
    </row>
    <row r="2997" spans="1:17" hidden="1" x14ac:dyDescent="0.2">
      <c r="A2997" s="498"/>
      <c r="B2997" s="506"/>
      <c r="C2997" s="507"/>
      <c r="D2997" s="510"/>
      <c r="E2997" s="510"/>
      <c r="F2997" s="523"/>
      <c r="G2997" s="510"/>
      <c r="H2997" s="510"/>
      <c r="I2997" s="510"/>
      <c r="J2997" s="511"/>
      <c r="K2997" s="511"/>
      <c r="L2997" s="511"/>
      <c r="M2997" s="511"/>
      <c r="N2997" s="506"/>
      <c r="O2997" s="512">
        <f t="shared" si="145"/>
        <v>0</v>
      </c>
      <c r="P2997" s="512">
        <f t="shared" si="146"/>
        <v>0</v>
      </c>
      <c r="Q2997" s="498" t="str">
        <f t="shared" si="147"/>
        <v/>
      </c>
    </row>
    <row r="2998" spans="1:17" hidden="1" x14ac:dyDescent="0.2">
      <c r="A2998" s="498"/>
      <c r="B2998" s="506"/>
      <c r="C2998" s="507"/>
      <c r="D2998" s="510"/>
      <c r="E2998" s="510"/>
      <c r="F2998" s="523"/>
      <c r="G2998" s="510"/>
      <c r="H2998" s="510"/>
      <c r="I2998" s="510"/>
      <c r="J2998" s="511"/>
      <c r="K2998" s="511"/>
      <c r="L2998" s="511"/>
      <c r="M2998" s="511"/>
      <c r="N2998" s="506"/>
      <c r="O2998" s="512">
        <f t="shared" si="145"/>
        <v>0</v>
      </c>
      <c r="P2998" s="512">
        <f t="shared" si="146"/>
        <v>0</v>
      </c>
      <c r="Q2998" s="498" t="str">
        <f t="shared" si="147"/>
        <v/>
      </c>
    </row>
    <row r="2999" spans="1:17" hidden="1" x14ac:dyDescent="0.2">
      <c r="A2999" s="498"/>
      <c r="B2999" s="506"/>
      <c r="C2999" s="507"/>
      <c r="D2999" s="510"/>
      <c r="E2999" s="510"/>
      <c r="F2999" s="523"/>
      <c r="G2999" s="510"/>
      <c r="H2999" s="510"/>
      <c r="I2999" s="510"/>
      <c r="J2999" s="511"/>
      <c r="K2999" s="511"/>
      <c r="L2999" s="511"/>
      <c r="M2999" s="511"/>
      <c r="N2999" s="506"/>
      <c r="O2999" s="512">
        <f t="shared" si="145"/>
        <v>0</v>
      </c>
      <c r="P2999" s="512">
        <f t="shared" si="146"/>
        <v>0</v>
      </c>
      <c r="Q2999" s="498" t="str">
        <f t="shared" si="147"/>
        <v/>
      </c>
    </row>
    <row r="3000" spans="1:17" hidden="1" x14ac:dyDescent="0.2">
      <c r="A3000" s="498"/>
      <c r="B3000" s="506"/>
      <c r="C3000" s="507"/>
      <c r="D3000" s="510"/>
      <c r="E3000" s="510"/>
      <c r="F3000" s="523"/>
      <c r="G3000" s="510"/>
      <c r="H3000" s="510"/>
      <c r="I3000" s="510"/>
      <c r="J3000" s="511"/>
      <c r="K3000" s="511"/>
      <c r="L3000" s="511"/>
      <c r="M3000" s="511"/>
      <c r="N3000" s="506"/>
      <c r="O3000" s="512">
        <f t="shared" si="145"/>
        <v>0</v>
      </c>
      <c r="P3000" s="512">
        <f t="shared" si="146"/>
        <v>0</v>
      </c>
      <c r="Q3000" s="498" t="str">
        <f t="shared" si="147"/>
        <v/>
      </c>
    </row>
    <row r="3001" spans="1:17" hidden="1" x14ac:dyDescent="0.2">
      <c r="A3001" s="498"/>
      <c r="B3001" s="506"/>
      <c r="C3001" s="507"/>
      <c r="D3001" s="510"/>
      <c r="E3001" s="510"/>
      <c r="F3001" s="523"/>
      <c r="G3001" s="510"/>
      <c r="H3001" s="510"/>
      <c r="I3001" s="510"/>
      <c r="J3001" s="511"/>
      <c r="K3001" s="511"/>
      <c r="L3001" s="511"/>
      <c r="M3001" s="511"/>
      <c r="N3001" s="506"/>
      <c r="O3001" s="512">
        <f t="shared" si="145"/>
        <v>0</v>
      </c>
      <c r="P3001" s="512">
        <f t="shared" si="146"/>
        <v>0</v>
      </c>
      <c r="Q3001" s="498" t="str">
        <f t="shared" si="147"/>
        <v/>
      </c>
    </row>
    <row r="3002" spans="1:17" hidden="1" x14ac:dyDescent="0.2">
      <c r="A3002" s="498"/>
      <c r="B3002" s="506"/>
      <c r="C3002" s="507"/>
      <c r="D3002" s="510"/>
      <c r="E3002" s="510"/>
      <c r="F3002" s="523"/>
      <c r="G3002" s="510"/>
      <c r="H3002" s="510"/>
      <c r="I3002" s="510"/>
      <c r="J3002" s="511"/>
      <c r="K3002" s="511"/>
      <c r="L3002" s="511"/>
      <c r="M3002" s="511"/>
      <c r="N3002" s="506"/>
      <c r="O3002" s="512">
        <f t="shared" si="145"/>
        <v>0</v>
      </c>
      <c r="P3002" s="512">
        <f t="shared" si="146"/>
        <v>0</v>
      </c>
      <c r="Q3002" s="498" t="str">
        <f t="shared" si="147"/>
        <v/>
      </c>
    </row>
    <row r="3003" spans="1:17" hidden="1" x14ac:dyDescent="0.2">
      <c r="A3003" s="498"/>
      <c r="B3003" s="506"/>
      <c r="C3003" s="507"/>
      <c r="D3003" s="510"/>
      <c r="E3003" s="510"/>
      <c r="F3003" s="523"/>
      <c r="G3003" s="510"/>
      <c r="H3003" s="510"/>
      <c r="I3003" s="510"/>
      <c r="J3003" s="511"/>
      <c r="K3003" s="511"/>
      <c r="L3003" s="511"/>
      <c r="M3003" s="511"/>
      <c r="N3003" s="506"/>
      <c r="O3003" s="512">
        <f t="shared" si="145"/>
        <v>0</v>
      </c>
      <c r="P3003" s="512">
        <f t="shared" si="146"/>
        <v>0</v>
      </c>
      <c r="Q3003" s="498" t="str">
        <f t="shared" si="147"/>
        <v/>
      </c>
    </row>
    <row r="3004" spans="1:17" hidden="1" x14ac:dyDescent="0.2">
      <c r="A3004" s="498"/>
      <c r="B3004" s="506"/>
      <c r="C3004" s="507"/>
      <c r="D3004" s="510"/>
      <c r="E3004" s="510"/>
      <c r="F3004" s="523"/>
      <c r="G3004" s="510"/>
      <c r="H3004" s="510"/>
      <c r="I3004" s="510"/>
      <c r="J3004" s="511"/>
      <c r="K3004" s="511"/>
      <c r="L3004" s="511"/>
      <c r="M3004" s="511"/>
      <c r="N3004" s="506"/>
      <c r="O3004" s="512">
        <f t="shared" si="145"/>
        <v>0</v>
      </c>
      <c r="P3004" s="512">
        <f t="shared" si="146"/>
        <v>0</v>
      </c>
      <c r="Q3004" s="498" t="str">
        <f t="shared" si="147"/>
        <v/>
      </c>
    </row>
    <row r="3005" spans="1:17" hidden="1" x14ac:dyDescent="0.2">
      <c r="A3005" s="498"/>
      <c r="B3005" s="506"/>
      <c r="C3005" s="507"/>
      <c r="D3005" s="510"/>
      <c r="E3005" s="510"/>
      <c r="F3005" s="523"/>
      <c r="G3005" s="510"/>
      <c r="H3005" s="510"/>
      <c r="I3005" s="510"/>
      <c r="J3005" s="511"/>
      <c r="K3005" s="511"/>
      <c r="L3005" s="511"/>
      <c r="M3005" s="511"/>
      <c r="N3005" s="506"/>
      <c r="O3005" s="512">
        <f t="shared" si="145"/>
        <v>0</v>
      </c>
      <c r="P3005" s="512">
        <f t="shared" si="146"/>
        <v>0</v>
      </c>
      <c r="Q3005" s="498" t="str">
        <f t="shared" si="147"/>
        <v/>
      </c>
    </row>
    <row r="3006" spans="1:17" hidden="1" x14ac:dyDescent="0.2">
      <c r="A3006" s="498"/>
      <c r="B3006" s="506"/>
      <c r="C3006" s="507"/>
      <c r="D3006" s="510"/>
      <c r="E3006" s="510"/>
      <c r="F3006" s="523"/>
      <c r="G3006" s="510"/>
      <c r="H3006" s="510"/>
      <c r="I3006" s="510"/>
      <c r="J3006" s="511"/>
      <c r="K3006" s="511"/>
      <c r="L3006" s="511"/>
      <c r="M3006" s="511"/>
      <c r="N3006" s="506"/>
      <c r="O3006" s="512">
        <f t="shared" si="145"/>
        <v>0</v>
      </c>
      <c r="P3006" s="512">
        <f t="shared" si="146"/>
        <v>0</v>
      </c>
      <c r="Q3006" s="498" t="str">
        <f t="shared" si="147"/>
        <v/>
      </c>
    </row>
    <row r="3007" spans="1:17" hidden="1" x14ac:dyDescent="0.2">
      <c r="A3007" s="498"/>
      <c r="B3007" s="506"/>
      <c r="C3007" s="507"/>
      <c r="D3007" s="510"/>
      <c r="E3007" s="510"/>
      <c r="F3007" s="523"/>
      <c r="G3007" s="510"/>
      <c r="H3007" s="510"/>
      <c r="I3007" s="510"/>
      <c r="J3007" s="511"/>
      <c r="K3007" s="511"/>
      <c r="L3007" s="511"/>
      <c r="M3007" s="511"/>
      <c r="N3007" s="506"/>
      <c r="O3007" s="512">
        <f t="shared" si="145"/>
        <v>0</v>
      </c>
      <c r="P3007" s="512">
        <f t="shared" si="146"/>
        <v>0</v>
      </c>
      <c r="Q3007" s="498" t="str">
        <f t="shared" si="147"/>
        <v/>
      </c>
    </row>
    <row r="3008" spans="1:17" hidden="1" x14ac:dyDescent="0.2">
      <c r="A3008" s="498"/>
      <c r="B3008" s="506"/>
      <c r="C3008" s="507"/>
      <c r="D3008" s="510"/>
      <c r="E3008" s="510"/>
      <c r="F3008" s="523"/>
      <c r="G3008" s="510"/>
      <c r="H3008" s="510"/>
      <c r="I3008" s="510"/>
      <c r="J3008" s="511"/>
      <c r="K3008" s="511"/>
      <c r="L3008" s="511"/>
      <c r="M3008" s="511"/>
      <c r="N3008" s="506"/>
      <c r="O3008" s="512">
        <f t="shared" si="145"/>
        <v>0</v>
      </c>
      <c r="P3008" s="512">
        <f t="shared" si="146"/>
        <v>0</v>
      </c>
      <c r="Q3008" s="498" t="str">
        <f t="shared" si="147"/>
        <v/>
      </c>
    </row>
    <row r="3009" spans="1:17" hidden="1" x14ac:dyDescent="0.2">
      <c r="A3009" s="498"/>
      <c r="B3009" s="506"/>
      <c r="C3009" s="507"/>
      <c r="D3009" s="510"/>
      <c r="E3009" s="510"/>
      <c r="F3009" s="523"/>
      <c r="G3009" s="510"/>
      <c r="H3009" s="510"/>
      <c r="I3009" s="510"/>
      <c r="J3009" s="511"/>
      <c r="K3009" s="511"/>
      <c r="L3009" s="511"/>
      <c r="M3009" s="511"/>
      <c r="N3009" s="506"/>
      <c r="O3009" s="512">
        <f t="shared" si="145"/>
        <v>0</v>
      </c>
      <c r="P3009" s="512">
        <f t="shared" si="146"/>
        <v>0</v>
      </c>
      <c r="Q3009" s="498" t="str">
        <f t="shared" si="147"/>
        <v/>
      </c>
    </row>
    <row r="3010" spans="1:17" hidden="1" x14ac:dyDescent="0.2">
      <c r="A3010" s="498"/>
      <c r="B3010" s="506"/>
      <c r="C3010" s="507"/>
      <c r="D3010" s="510"/>
      <c r="E3010" s="510"/>
      <c r="F3010" s="523"/>
      <c r="G3010" s="510"/>
      <c r="H3010" s="510"/>
      <c r="I3010" s="510"/>
      <c r="J3010" s="511"/>
      <c r="K3010" s="511"/>
      <c r="L3010" s="511"/>
      <c r="M3010" s="511"/>
      <c r="N3010" s="506"/>
      <c r="O3010" s="512">
        <f t="shared" si="145"/>
        <v>0</v>
      </c>
      <c r="P3010" s="512">
        <f t="shared" si="146"/>
        <v>0</v>
      </c>
      <c r="Q3010" s="498" t="str">
        <f t="shared" si="147"/>
        <v/>
      </c>
    </row>
    <row r="3011" spans="1:17" hidden="1" x14ac:dyDescent="0.2">
      <c r="A3011" s="498"/>
      <c r="B3011" s="506"/>
      <c r="C3011" s="507"/>
      <c r="D3011" s="510"/>
      <c r="E3011" s="510"/>
      <c r="F3011" s="523"/>
      <c r="G3011" s="510"/>
      <c r="H3011" s="510"/>
      <c r="I3011" s="510"/>
      <c r="J3011" s="511"/>
      <c r="K3011" s="511"/>
      <c r="L3011" s="511"/>
      <c r="M3011" s="511"/>
      <c r="N3011" s="506"/>
      <c r="O3011" s="512">
        <f t="shared" si="145"/>
        <v>0</v>
      </c>
      <c r="P3011" s="512">
        <f t="shared" si="146"/>
        <v>0</v>
      </c>
      <c r="Q3011" s="498" t="str">
        <f t="shared" si="147"/>
        <v/>
      </c>
    </row>
    <row r="3012" spans="1:17" hidden="1" x14ac:dyDescent="0.2">
      <c r="A3012" s="498"/>
      <c r="B3012" s="506"/>
      <c r="C3012" s="507"/>
      <c r="D3012" s="510"/>
      <c r="E3012" s="510"/>
      <c r="F3012" s="523"/>
      <c r="G3012" s="510"/>
      <c r="H3012" s="510"/>
      <c r="I3012" s="510"/>
      <c r="J3012" s="511"/>
      <c r="K3012" s="511"/>
      <c r="L3012" s="511"/>
      <c r="M3012" s="511"/>
      <c r="N3012" s="506"/>
      <c r="O3012" s="512">
        <f t="shared" ref="O3012:O3075" si="148">IF(B3012=0,0,IF(YEAR(B3012)=$P$1,MONTH(B3012)-$O$1+1,(YEAR(B3012)-$P$1)*12-$O$1+1+MONTH(B3012)))</f>
        <v>0</v>
      </c>
      <c r="P3012" s="512">
        <f t="shared" ref="P3012:P3075" si="149">IF(C3012=0,0,IF(YEAR(C3012)=$P$1,MONTH(C3012)-$O$1+1,(YEAR(C3012)-$P$1)*12-$O$1+1+MONTH(C3012)))</f>
        <v>0</v>
      </c>
      <c r="Q3012" s="498" t="str">
        <f t="shared" ref="Q3012:Q3075" si="150">SUBSTITUTE(D3012," ","_")</f>
        <v/>
      </c>
    </row>
    <row r="3013" spans="1:17" hidden="1" x14ac:dyDescent="0.2">
      <c r="A3013" s="498"/>
      <c r="B3013" s="506"/>
      <c r="C3013" s="507"/>
      <c r="D3013" s="510"/>
      <c r="E3013" s="510"/>
      <c r="F3013" s="523"/>
      <c r="G3013" s="510"/>
      <c r="H3013" s="510"/>
      <c r="I3013" s="510"/>
      <c r="J3013" s="511"/>
      <c r="K3013" s="511"/>
      <c r="L3013" s="511"/>
      <c r="M3013" s="511"/>
      <c r="N3013" s="506"/>
      <c r="O3013" s="512">
        <f t="shared" si="148"/>
        <v>0</v>
      </c>
      <c r="P3013" s="512">
        <f t="shared" si="149"/>
        <v>0</v>
      </c>
      <c r="Q3013" s="498" t="str">
        <f t="shared" si="150"/>
        <v/>
      </c>
    </row>
    <row r="3014" spans="1:17" hidden="1" x14ac:dyDescent="0.2">
      <c r="A3014" s="498"/>
      <c r="B3014" s="506"/>
      <c r="C3014" s="507"/>
      <c r="D3014" s="510"/>
      <c r="E3014" s="510"/>
      <c r="F3014" s="523"/>
      <c r="G3014" s="510"/>
      <c r="H3014" s="510"/>
      <c r="I3014" s="510"/>
      <c r="J3014" s="511"/>
      <c r="K3014" s="511"/>
      <c r="L3014" s="511"/>
      <c r="M3014" s="511"/>
      <c r="N3014" s="506"/>
      <c r="O3014" s="512">
        <f t="shared" si="148"/>
        <v>0</v>
      </c>
      <c r="P3014" s="512">
        <f t="shared" si="149"/>
        <v>0</v>
      </c>
      <c r="Q3014" s="498" t="str">
        <f t="shared" si="150"/>
        <v/>
      </c>
    </row>
    <row r="3015" spans="1:17" hidden="1" x14ac:dyDescent="0.2">
      <c r="A3015" s="498"/>
      <c r="B3015" s="506"/>
      <c r="C3015" s="507"/>
      <c r="D3015" s="510"/>
      <c r="E3015" s="510"/>
      <c r="F3015" s="523"/>
      <c r="G3015" s="510"/>
      <c r="H3015" s="510"/>
      <c r="I3015" s="510"/>
      <c r="J3015" s="511"/>
      <c r="K3015" s="511"/>
      <c r="L3015" s="511"/>
      <c r="M3015" s="511"/>
      <c r="N3015" s="506"/>
      <c r="O3015" s="512">
        <f t="shared" si="148"/>
        <v>0</v>
      </c>
      <c r="P3015" s="512">
        <f t="shared" si="149"/>
        <v>0</v>
      </c>
      <c r="Q3015" s="498" t="str">
        <f t="shared" si="150"/>
        <v/>
      </c>
    </row>
    <row r="3016" spans="1:17" hidden="1" x14ac:dyDescent="0.2">
      <c r="A3016" s="498"/>
      <c r="B3016" s="506"/>
      <c r="C3016" s="507"/>
      <c r="D3016" s="510"/>
      <c r="E3016" s="510"/>
      <c r="F3016" s="523"/>
      <c r="G3016" s="510"/>
      <c r="H3016" s="510"/>
      <c r="I3016" s="510"/>
      <c r="J3016" s="511"/>
      <c r="K3016" s="511"/>
      <c r="L3016" s="511"/>
      <c r="M3016" s="511"/>
      <c r="N3016" s="506"/>
      <c r="O3016" s="512">
        <f t="shared" si="148"/>
        <v>0</v>
      </c>
      <c r="P3016" s="512">
        <f t="shared" si="149"/>
        <v>0</v>
      </c>
      <c r="Q3016" s="498" t="str">
        <f t="shared" si="150"/>
        <v/>
      </c>
    </row>
    <row r="3017" spans="1:17" hidden="1" x14ac:dyDescent="0.2">
      <c r="A3017" s="498"/>
      <c r="B3017" s="506"/>
      <c r="C3017" s="507"/>
      <c r="D3017" s="510"/>
      <c r="E3017" s="510"/>
      <c r="F3017" s="523"/>
      <c r="G3017" s="510"/>
      <c r="H3017" s="510"/>
      <c r="I3017" s="510"/>
      <c r="J3017" s="511"/>
      <c r="K3017" s="511"/>
      <c r="L3017" s="511"/>
      <c r="M3017" s="511"/>
      <c r="N3017" s="506"/>
      <c r="O3017" s="512">
        <f t="shared" si="148"/>
        <v>0</v>
      </c>
      <c r="P3017" s="512">
        <f t="shared" si="149"/>
        <v>0</v>
      </c>
      <c r="Q3017" s="498" t="str">
        <f t="shared" si="150"/>
        <v/>
      </c>
    </row>
    <row r="3018" spans="1:17" hidden="1" x14ac:dyDescent="0.2">
      <c r="A3018" s="498"/>
      <c r="B3018" s="506"/>
      <c r="C3018" s="507"/>
      <c r="D3018" s="510"/>
      <c r="E3018" s="510"/>
      <c r="F3018" s="523"/>
      <c r="G3018" s="510"/>
      <c r="H3018" s="510"/>
      <c r="I3018" s="510"/>
      <c r="J3018" s="511"/>
      <c r="K3018" s="511"/>
      <c r="L3018" s="511"/>
      <c r="M3018" s="511"/>
      <c r="N3018" s="506"/>
      <c r="O3018" s="512">
        <f t="shared" si="148"/>
        <v>0</v>
      </c>
      <c r="P3018" s="512">
        <f t="shared" si="149"/>
        <v>0</v>
      </c>
      <c r="Q3018" s="498" t="str">
        <f t="shared" si="150"/>
        <v/>
      </c>
    </row>
    <row r="3019" spans="1:17" hidden="1" x14ac:dyDescent="0.2">
      <c r="A3019" s="498"/>
      <c r="B3019" s="506"/>
      <c r="C3019" s="507"/>
      <c r="D3019" s="510"/>
      <c r="E3019" s="510"/>
      <c r="F3019" s="523"/>
      <c r="G3019" s="510"/>
      <c r="H3019" s="510"/>
      <c r="I3019" s="510"/>
      <c r="J3019" s="511"/>
      <c r="K3019" s="511"/>
      <c r="L3019" s="511"/>
      <c r="M3019" s="511"/>
      <c r="N3019" s="506"/>
      <c r="O3019" s="512">
        <f t="shared" si="148"/>
        <v>0</v>
      </c>
      <c r="P3019" s="512">
        <f t="shared" si="149"/>
        <v>0</v>
      </c>
      <c r="Q3019" s="498" t="str">
        <f t="shared" si="150"/>
        <v/>
      </c>
    </row>
    <row r="3020" spans="1:17" hidden="1" x14ac:dyDescent="0.2">
      <c r="A3020" s="498"/>
      <c r="B3020" s="506"/>
      <c r="C3020" s="507"/>
      <c r="D3020" s="510"/>
      <c r="E3020" s="510"/>
      <c r="F3020" s="523"/>
      <c r="G3020" s="510"/>
      <c r="H3020" s="510"/>
      <c r="I3020" s="510"/>
      <c r="J3020" s="511"/>
      <c r="K3020" s="511"/>
      <c r="L3020" s="511"/>
      <c r="M3020" s="511"/>
      <c r="N3020" s="506"/>
      <c r="O3020" s="512">
        <f t="shared" si="148"/>
        <v>0</v>
      </c>
      <c r="P3020" s="512">
        <f t="shared" si="149"/>
        <v>0</v>
      </c>
      <c r="Q3020" s="498" t="str">
        <f t="shared" si="150"/>
        <v/>
      </c>
    </row>
    <row r="3021" spans="1:17" hidden="1" x14ac:dyDescent="0.2">
      <c r="A3021" s="498"/>
      <c r="B3021" s="506"/>
      <c r="C3021" s="507"/>
      <c r="D3021" s="510"/>
      <c r="E3021" s="510"/>
      <c r="F3021" s="523"/>
      <c r="G3021" s="510"/>
      <c r="H3021" s="510"/>
      <c r="I3021" s="510"/>
      <c r="J3021" s="511"/>
      <c r="K3021" s="511"/>
      <c r="L3021" s="511"/>
      <c r="M3021" s="511"/>
      <c r="N3021" s="506"/>
      <c r="O3021" s="512">
        <f t="shared" si="148"/>
        <v>0</v>
      </c>
      <c r="P3021" s="512">
        <f t="shared" si="149"/>
        <v>0</v>
      </c>
      <c r="Q3021" s="498" t="str">
        <f t="shared" si="150"/>
        <v/>
      </c>
    </row>
    <row r="3022" spans="1:17" hidden="1" x14ac:dyDescent="0.2">
      <c r="A3022" s="498"/>
      <c r="B3022" s="506"/>
      <c r="C3022" s="507"/>
      <c r="D3022" s="510"/>
      <c r="E3022" s="510"/>
      <c r="F3022" s="523"/>
      <c r="G3022" s="510"/>
      <c r="H3022" s="510"/>
      <c r="I3022" s="510"/>
      <c r="J3022" s="511"/>
      <c r="K3022" s="511"/>
      <c r="L3022" s="511"/>
      <c r="M3022" s="511"/>
      <c r="N3022" s="506"/>
      <c r="O3022" s="512">
        <f t="shared" si="148"/>
        <v>0</v>
      </c>
      <c r="P3022" s="512">
        <f t="shared" si="149"/>
        <v>0</v>
      </c>
      <c r="Q3022" s="498" t="str">
        <f t="shared" si="150"/>
        <v/>
      </c>
    </row>
    <row r="3023" spans="1:17" hidden="1" x14ac:dyDescent="0.2">
      <c r="A3023" s="498"/>
      <c r="B3023" s="506"/>
      <c r="C3023" s="507"/>
      <c r="D3023" s="510"/>
      <c r="E3023" s="510"/>
      <c r="F3023" s="523"/>
      <c r="G3023" s="510"/>
      <c r="H3023" s="510"/>
      <c r="I3023" s="510"/>
      <c r="J3023" s="511"/>
      <c r="K3023" s="511"/>
      <c r="L3023" s="511"/>
      <c r="M3023" s="511"/>
      <c r="N3023" s="506"/>
      <c r="O3023" s="512">
        <f t="shared" si="148"/>
        <v>0</v>
      </c>
      <c r="P3023" s="512">
        <f t="shared" si="149"/>
        <v>0</v>
      </c>
      <c r="Q3023" s="498" t="str">
        <f t="shared" si="150"/>
        <v/>
      </c>
    </row>
    <row r="3024" spans="1:17" hidden="1" x14ac:dyDescent="0.2">
      <c r="A3024" s="498"/>
      <c r="B3024" s="506"/>
      <c r="C3024" s="507"/>
      <c r="D3024" s="510"/>
      <c r="E3024" s="510"/>
      <c r="F3024" s="523"/>
      <c r="G3024" s="510"/>
      <c r="H3024" s="510"/>
      <c r="I3024" s="510"/>
      <c r="J3024" s="511"/>
      <c r="K3024" s="511"/>
      <c r="L3024" s="511"/>
      <c r="M3024" s="511"/>
      <c r="N3024" s="506"/>
      <c r="O3024" s="512">
        <f t="shared" si="148"/>
        <v>0</v>
      </c>
      <c r="P3024" s="512">
        <f t="shared" si="149"/>
        <v>0</v>
      </c>
      <c r="Q3024" s="498" t="str">
        <f t="shared" si="150"/>
        <v/>
      </c>
    </row>
    <row r="3025" spans="1:17" hidden="1" x14ac:dyDescent="0.2">
      <c r="A3025" s="498"/>
      <c r="B3025" s="506"/>
      <c r="C3025" s="507"/>
      <c r="D3025" s="510"/>
      <c r="E3025" s="510"/>
      <c r="F3025" s="523"/>
      <c r="G3025" s="510"/>
      <c r="H3025" s="510"/>
      <c r="I3025" s="510"/>
      <c r="J3025" s="511"/>
      <c r="K3025" s="511"/>
      <c r="L3025" s="511"/>
      <c r="M3025" s="511"/>
      <c r="N3025" s="506"/>
      <c r="O3025" s="512">
        <f t="shared" si="148"/>
        <v>0</v>
      </c>
      <c r="P3025" s="512">
        <f t="shared" si="149"/>
        <v>0</v>
      </c>
      <c r="Q3025" s="498" t="str">
        <f t="shared" si="150"/>
        <v/>
      </c>
    </row>
    <row r="3026" spans="1:17" hidden="1" x14ac:dyDescent="0.2">
      <c r="A3026" s="498"/>
      <c r="B3026" s="506"/>
      <c r="C3026" s="507"/>
      <c r="D3026" s="510"/>
      <c r="E3026" s="510"/>
      <c r="F3026" s="523"/>
      <c r="G3026" s="510"/>
      <c r="H3026" s="510"/>
      <c r="I3026" s="510"/>
      <c r="J3026" s="511"/>
      <c r="K3026" s="511"/>
      <c r="L3026" s="511"/>
      <c r="M3026" s="511"/>
      <c r="N3026" s="506"/>
      <c r="O3026" s="512">
        <f t="shared" si="148"/>
        <v>0</v>
      </c>
      <c r="P3026" s="512">
        <f t="shared" si="149"/>
        <v>0</v>
      </c>
      <c r="Q3026" s="498" t="str">
        <f t="shared" si="150"/>
        <v/>
      </c>
    </row>
    <row r="3027" spans="1:17" hidden="1" x14ac:dyDescent="0.2">
      <c r="A3027" s="498"/>
      <c r="B3027" s="506"/>
      <c r="C3027" s="507"/>
      <c r="D3027" s="510"/>
      <c r="E3027" s="510"/>
      <c r="F3027" s="523"/>
      <c r="G3027" s="510"/>
      <c r="H3027" s="510"/>
      <c r="I3027" s="510"/>
      <c r="J3027" s="511"/>
      <c r="K3027" s="511"/>
      <c r="L3027" s="511"/>
      <c r="M3027" s="511"/>
      <c r="N3027" s="506"/>
      <c r="O3027" s="512">
        <f t="shared" si="148"/>
        <v>0</v>
      </c>
      <c r="P3027" s="512">
        <f t="shared" si="149"/>
        <v>0</v>
      </c>
      <c r="Q3027" s="498" t="str">
        <f t="shared" si="150"/>
        <v/>
      </c>
    </row>
    <row r="3028" spans="1:17" hidden="1" x14ac:dyDescent="0.2">
      <c r="A3028" s="498"/>
      <c r="B3028" s="506"/>
      <c r="C3028" s="507"/>
      <c r="D3028" s="510"/>
      <c r="E3028" s="510"/>
      <c r="F3028" s="523"/>
      <c r="G3028" s="510"/>
      <c r="H3028" s="510"/>
      <c r="I3028" s="510"/>
      <c r="J3028" s="511"/>
      <c r="K3028" s="511"/>
      <c r="L3028" s="511"/>
      <c r="M3028" s="511"/>
      <c r="N3028" s="506"/>
      <c r="O3028" s="512">
        <f t="shared" si="148"/>
        <v>0</v>
      </c>
      <c r="P3028" s="512">
        <f t="shared" si="149"/>
        <v>0</v>
      </c>
      <c r="Q3028" s="498" t="str">
        <f t="shared" si="150"/>
        <v/>
      </c>
    </row>
    <row r="3029" spans="1:17" hidden="1" x14ac:dyDescent="0.2">
      <c r="A3029" s="498"/>
      <c r="B3029" s="506"/>
      <c r="C3029" s="507"/>
      <c r="D3029" s="510"/>
      <c r="E3029" s="510"/>
      <c r="F3029" s="523"/>
      <c r="G3029" s="510"/>
      <c r="H3029" s="510"/>
      <c r="I3029" s="510"/>
      <c r="J3029" s="511"/>
      <c r="K3029" s="511"/>
      <c r="L3029" s="511"/>
      <c r="M3029" s="511"/>
      <c r="N3029" s="506"/>
      <c r="O3029" s="512">
        <f t="shared" si="148"/>
        <v>0</v>
      </c>
      <c r="P3029" s="512">
        <f t="shared" si="149"/>
        <v>0</v>
      </c>
      <c r="Q3029" s="498" t="str">
        <f t="shared" si="150"/>
        <v/>
      </c>
    </row>
    <row r="3030" spans="1:17" hidden="1" x14ac:dyDescent="0.2">
      <c r="A3030" s="498"/>
      <c r="B3030" s="506"/>
      <c r="C3030" s="507"/>
      <c r="D3030" s="510"/>
      <c r="E3030" s="510"/>
      <c r="F3030" s="523"/>
      <c r="G3030" s="510"/>
      <c r="H3030" s="510"/>
      <c r="I3030" s="510"/>
      <c r="J3030" s="511"/>
      <c r="K3030" s="511"/>
      <c r="L3030" s="511"/>
      <c r="M3030" s="511"/>
      <c r="N3030" s="506"/>
      <c r="O3030" s="512">
        <f t="shared" si="148"/>
        <v>0</v>
      </c>
      <c r="P3030" s="512">
        <f t="shared" si="149"/>
        <v>0</v>
      </c>
      <c r="Q3030" s="498" t="str">
        <f t="shared" si="150"/>
        <v/>
      </c>
    </row>
    <row r="3031" spans="1:17" hidden="1" x14ac:dyDescent="0.2">
      <c r="A3031" s="498"/>
      <c r="B3031" s="506"/>
      <c r="C3031" s="507"/>
      <c r="D3031" s="510"/>
      <c r="E3031" s="510"/>
      <c r="F3031" s="523"/>
      <c r="G3031" s="510"/>
      <c r="H3031" s="510"/>
      <c r="I3031" s="510"/>
      <c r="J3031" s="511"/>
      <c r="K3031" s="511"/>
      <c r="L3031" s="511"/>
      <c r="M3031" s="511"/>
      <c r="N3031" s="506"/>
      <c r="O3031" s="512">
        <f t="shared" si="148"/>
        <v>0</v>
      </c>
      <c r="P3031" s="512">
        <f t="shared" si="149"/>
        <v>0</v>
      </c>
      <c r="Q3031" s="498" t="str">
        <f t="shared" si="150"/>
        <v/>
      </c>
    </row>
    <row r="3032" spans="1:17" hidden="1" x14ac:dyDescent="0.2">
      <c r="A3032" s="498"/>
      <c r="B3032" s="506"/>
      <c r="C3032" s="507"/>
      <c r="D3032" s="510"/>
      <c r="E3032" s="510"/>
      <c r="F3032" s="523"/>
      <c r="G3032" s="510"/>
      <c r="H3032" s="510"/>
      <c r="I3032" s="510"/>
      <c r="J3032" s="511"/>
      <c r="K3032" s="511"/>
      <c r="L3032" s="511"/>
      <c r="M3032" s="511"/>
      <c r="N3032" s="506"/>
      <c r="O3032" s="512">
        <f t="shared" si="148"/>
        <v>0</v>
      </c>
      <c r="P3032" s="512">
        <f t="shared" si="149"/>
        <v>0</v>
      </c>
      <c r="Q3032" s="498" t="str">
        <f t="shared" si="150"/>
        <v/>
      </c>
    </row>
    <row r="3033" spans="1:17" hidden="1" x14ac:dyDescent="0.2">
      <c r="A3033" s="498"/>
      <c r="B3033" s="506"/>
      <c r="C3033" s="507"/>
      <c r="D3033" s="510"/>
      <c r="E3033" s="510"/>
      <c r="F3033" s="523"/>
      <c r="G3033" s="510"/>
      <c r="H3033" s="510"/>
      <c r="I3033" s="510"/>
      <c r="J3033" s="511"/>
      <c r="K3033" s="511"/>
      <c r="L3033" s="511"/>
      <c r="M3033" s="511"/>
      <c r="N3033" s="506"/>
      <c r="O3033" s="512">
        <f t="shared" si="148"/>
        <v>0</v>
      </c>
      <c r="P3033" s="512">
        <f t="shared" si="149"/>
        <v>0</v>
      </c>
      <c r="Q3033" s="498" t="str">
        <f t="shared" si="150"/>
        <v/>
      </c>
    </row>
    <row r="3034" spans="1:17" hidden="1" x14ac:dyDescent="0.2">
      <c r="A3034" s="498"/>
      <c r="B3034" s="506"/>
      <c r="C3034" s="507"/>
      <c r="D3034" s="510"/>
      <c r="E3034" s="510"/>
      <c r="F3034" s="523"/>
      <c r="G3034" s="510"/>
      <c r="H3034" s="510"/>
      <c r="I3034" s="510"/>
      <c r="J3034" s="511"/>
      <c r="K3034" s="511"/>
      <c r="L3034" s="511"/>
      <c r="M3034" s="511"/>
      <c r="N3034" s="506"/>
      <c r="O3034" s="512">
        <f t="shared" si="148"/>
        <v>0</v>
      </c>
      <c r="P3034" s="512">
        <f t="shared" si="149"/>
        <v>0</v>
      </c>
      <c r="Q3034" s="498" t="str">
        <f t="shared" si="150"/>
        <v/>
      </c>
    </row>
    <row r="3035" spans="1:17" hidden="1" x14ac:dyDescent="0.2">
      <c r="A3035" s="498"/>
      <c r="B3035" s="506"/>
      <c r="C3035" s="507"/>
      <c r="D3035" s="510"/>
      <c r="E3035" s="510"/>
      <c r="F3035" s="523"/>
      <c r="G3035" s="510"/>
      <c r="H3035" s="510"/>
      <c r="I3035" s="510"/>
      <c r="J3035" s="511"/>
      <c r="K3035" s="511"/>
      <c r="L3035" s="511"/>
      <c r="M3035" s="511"/>
      <c r="N3035" s="506"/>
      <c r="O3035" s="512">
        <f t="shared" si="148"/>
        <v>0</v>
      </c>
      <c r="P3035" s="512">
        <f t="shared" si="149"/>
        <v>0</v>
      </c>
      <c r="Q3035" s="498" t="str">
        <f t="shared" si="150"/>
        <v/>
      </c>
    </row>
    <row r="3036" spans="1:17" hidden="1" x14ac:dyDescent="0.2">
      <c r="A3036" s="498"/>
      <c r="B3036" s="506"/>
      <c r="C3036" s="507"/>
      <c r="D3036" s="510"/>
      <c r="E3036" s="510"/>
      <c r="F3036" s="523"/>
      <c r="G3036" s="510"/>
      <c r="H3036" s="510"/>
      <c r="I3036" s="510"/>
      <c r="J3036" s="511"/>
      <c r="K3036" s="511"/>
      <c r="L3036" s="511"/>
      <c r="M3036" s="511"/>
      <c r="N3036" s="506"/>
      <c r="O3036" s="512">
        <f t="shared" si="148"/>
        <v>0</v>
      </c>
      <c r="P3036" s="512">
        <f t="shared" si="149"/>
        <v>0</v>
      </c>
      <c r="Q3036" s="498" t="str">
        <f t="shared" si="150"/>
        <v/>
      </c>
    </row>
    <row r="3037" spans="1:17" hidden="1" x14ac:dyDescent="0.2">
      <c r="A3037" s="498"/>
      <c r="B3037" s="498"/>
      <c r="C3037" s="498"/>
      <c r="D3037" s="498"/>
      <c r="E3037" s="498"/>
      <c r="F3037" s="498"/>
      <c r="G3037" s="498"/>
      <c r="H3037" s="498"/>
      <c r="I3037" s="498"/>
      <c r="J3037" s="498"/>
      <c r="K3037" s="498"/>
      <c r="L3037" s="498"/>
      <c r="M3037" s="498"/>
      <c r="N3037" s="504"/>
      <c r="O3037" s="512">
        <f t="shared" si="148"/>
        <v>0</v>
      </c>
      <c r="P3037" s="512">
        <f t="shared" si="149"/>
        <v>0</v>
      </c>
      <c r="Q3037" s="498" t="str">
        <f t="shared" si="150"/>
        <v/>
      </c>
    </row>
    <row r="3038" spans="1:17" hidden="1" x14ac:dyDescent="0.2">
      <c r="A3038" s="498"/>
      <c r="B3038" s="498"/>
      <c r="C3038" s="498"/>
      <c r="D3038" s="498"/>
      <c r="E3038" s="498"/>
      <c r="F3038" s="498"/>
      <c r="G3038" s="498"/>
      <c r="H3038" s="498"/>
      <c r="I3038" s="498"/>
      <c r="J3038" s="498"/>
      <c r="K3038" s="498"/>
      <c r="L3038" s="498"/>
      <c r="M3038" s="498"/>
      <c r="N3038" s="504"/>
      <c r="O3038" s="512">
        <f t="shared" si="148"/>
        <v>0</v>
      </c>
      <c r="P3038" s="512">
        <f t="shared" si="149"/>
        <v>0</v>
      </c>
      <c r="Q3038" s="498" t="str">
        <f t="shared" si="150"/>
        <v/>
      </c>
    </row>
    <row r="3039" spans="1:17" hidden="1" x14ac:dyDescent="0.2">
      <c r="A3039" s="498"/>
      <c r="B3039" s="498"/>
      <c r="C3039" s="498"/>
      <c r="D3039" s="498"/>
      <c r="E3039" s="498"/>
      <c r="F3039" s="498"/>
      <c r="G3039" s="498"/>
      <c r="H3039" s="498"/>
      <c r="I3039" s="498"/>
      <c r="J3039" s="498"/>
      <c r="K3039" s="498"/>
      <c r="L3039" s="498"/>
      <c r="M3039" s="498"/>
      <c r="N3039" s="504"/>
      <c r="O3039" s="512">
        <f t="shared" si="148"/>
        <v>0</v>
      </c>
      <c r="P3039" s="512">
        <f t="shared" si="149"/>
        <v>0</v>
      </c>
      <c r="Q3039" s="498" t="str">
        <f t="shared" si="150"/>
        <v/>
      </c>
    </row>
    <row r="3040" spans="1:17" hidden="1" x14ac:dyDescent="0.2">
      <c r="A3040" s="498"/>
      <c r="B3040" s="498"/>
      <c r="C3040" s="498"/>
      <c r="D3040" s="498"/>
      <c r="E3040" s="498"/>
      <c r="F3040" s="498"/>
      <c r="G3040" s="498"/>
      <c r="H3040" s="498"/>
      <c r="I3040" s="498"/>
      <c r="J3040" s="498"/>
      <c r="K3040" s="498"/>
      <c r="L3040" s="498"/>
      <c r="M3040" s="498"/>
      <c r="N3040" s="504"/>
      <c r="O3040" s="512">
        <f t="shared" si="148"/>
        <v>0</v>
      </c>
      <c r="P3040" s="512">
        <f t="shared" si="149"/>
        <v>0</v>
      </c>
      <c r="Q3040" s="498" t="str">
        <f t="shared" si="150"/>
        <v/>
      </c>
    </row>
    <row r="3041" spans="1:17" hidden="1" x14ac:dyDescent="0.2">
      <c r="A3041" s="498"/>
      <c r="B3041" s="498"/>
      <c r="C3041" s="498"/>
      <c r="D3041" s="498"/>
      <c r="E3041" s="498"/>
      <c r="F3041" s="498"/>
      <c r="G3041" s="498"/>
      <c r="H3041" s="498"/>
      <c r="I3041" s="498"/>
      <c r="J3041" s="498"/>
      <c r="K3041" s="498"/>
      <c r="L3041" s="498"/>
      <c r="M3041" s="498"/>
      <c r="N3041" s="504"/>
      <c r="O3041" s="512">
        <f t="shared" si="148"/>
        <v>0</v>
      </c>
      <c r="P3041" s="512">
        <f t="shared" si="149"/>
        <v>0</v>
      </c>
      <c r="Q3041" s="498" t="str">
        <f t="shared" si="150"/>
        <v/>
      </c>
    </row>
    <row r="3042" spans="1:17" hidden="1" x14ac:dyDescent="0.2">
      <c r="A3042" s="498"/>
      <c r="B3042" s="498"/>
      <c r="C3042" s="498"/>
      <c r="D3042" s="498"/>
      <c r="E3042" s="498"/>
      <c r="F3042" s="498"/>
      <c r="G3042" s="498"/>
      <c r="H3042" s="498"/>
      <c r="I3042" s="498"/>
      <c r="J3042" s="498"/>
      <c r="K3042" s="498"/>
      <c r="L3042" s="498"/>
      <c r="M3042" s="498"/>
      <c r="N3042" s="504"/>
      <c r="O3042" s="512">
        <f t="shared" si="148"/>
        <v>0</v>
      </c>
      <c r="P3042" s="512">
        <f t="shared" si="149"/>
        <v>0</v>
      </c>
      <c r="Q3042" s="498" t="str">
        <f t="shared" si="150"/>
        <v/>
      </c>
    </row>
    <row r="3043" spans="1:17" hidden="1" x14ac:dyDescent="0.2">
      <c r="A3043" s="498"/>
      <c r="B3043" s="498"/>
      <c r="C3043" s="498"/>
      <c r="D3043" s="498"/>
      <c r="E3043" s="498"/>
      <c r="F3043" s="498"/>
      <c r="G3043" s="498"/>
      <c r="H3043" s="498"/>
      <c r="I3043" s="498"/>
      <c r="J3043" s="498"/>
      <c r="K3043" s="498"/>
      <c r="L3043" s="498"/>
      <c r="M3043" s="498"/>
      <c r="N3043" s="504"/>
      <c r="O3043" s="512">
        <f t="shared" si="148"/>
        <v>0</v>
      </c>
      <c r="P3043" s="512">
        <f t="shared" si="149"/>
        <v>0</v>
      </c>
      <c r="Q3043" s="498" t="str">
        <f t="shared" si="150"/>
        <v/>
      </c>
    </row>
    <row r="3044" spans="1:17" hidden="1" x14ac:dyDescent="0.2">
      <c r="A3044" s="498"/>
      <c r="B3044" s="498"/>
      <c r="C3044" s="498"/>
      <c r="D3044" s="498"/>
      <c r="E3044" s="498"/>
      <c r="F3044" s="498"/>
      <c r="G3044" s="498"/>
      <c r="H3044" s="498"/>
      <c r="I3044" s="498"/>
      <c r="J3044" s="498"/>
      <c r="K3044" s="498"/>
      <c r="L3044" s="498"/>
      <c r="M3044" s="498"/>
      <c r="N3044" s="504"/>
      <c r="O3044" s="512">
        <f t="shared" si="148"/>
        <v>0</v>
      </c>
      <c r="P3044" s="512">
        <f t="shared" si="149"/>
        <v>0</v>
      </c>
      <c r="Q3044" s="498" t="str">
        <f t="shared" si="150"/>
        <v/>
      </c>
    </row>
    <row r="3045" spans="1:17" hidden="1" x14ac:dyDescent="0.2">
      <c r="A3045" s="498"/>
      <c r="B3045" s="498"/>
      <c r="C3045" s="498"/>
      <c r="D3045" s="498"/>
      <c r="E3045" s="498"/>
      <c r="F3045" s="498"/>
      <c r="G3045" s="498"/>
      <c r="H3045" s="498"/>
      <c r="I3045" s="498"/>
      <c r="J3045" s="498"/>
      <c r="K3045" s="498"/>
      <c r="L3045" s="498"/>
      <c r="M3045" s="498"/>
      <c r="N3045" s="504"/>
      <c r="O3045" s="512">
        <f t="shared" si="148"/>
        <v>0</v>
      </c>
      <c r="P3045" s="512">
        <f t="shared" si="149"/>
        <v>0</v>
      </c>
      <c r="Q3045" s="498" t="str">
        <f t="shared" si="150"/>
        <v/>
      </c>
    </row>
    <row r="3046" spans="1:17" hidden="1" x14ac:dyDescent="0.2">
      <c r="A3046" s="498"/>
      <c r="B3046" s="498"/>
      <c r="C3046" s="498"/>
      <c r="D3046" s="498"/>
      <c r="E3046" s="498"/>
      <c r="F3046" s="498"/>
      <c r="G3046" s="498"/>
      <c r="H3046" s="498"/>
      <c r="I3046" s="498"/>
      <c r="J3046" s="498"/>
      <c r="K3046" s="498"/>
      <c r="L3046" s="498"/>
      <c r="M3046" s="498"/>
      <c r="N3046" s="504"/>
      <c r="O3046" s="512">
        <f t="shared" si="148"/>
        <v>0</v>
      </c>
      <c r="P3046" s="512">
        <f t="shared" si="149"/>
        <v>0</v>
      </c>
      <c r="Q3046" s="498" t="str">
        <f t="shared" si="150"/>
        <v/>
      </c>
    </row>
    <row r="3047" spans="1:17" hidden="1" x14ac:dyDescent="0.2">
      <c r="A3047" s="498"/>
      <c r="B3047" s="498"/>
      <c r="C3047" s="498"/>
      <c r="D3047" s="498"/>
      <c r="E3047" s="498"/>
      <c r="F3047" s="498"/>
      <c r="G3047" s="498"/>
      <c r="H3047" s="498"/>
      <c r="I3047" s="498"/>
      <c r="J3047" s="498"/>
      <c r="K3047" s="498"/>
      <c r="L3047" s="498"/>
      <c r="M3047" s="498"/>
      <c r="N3047" s="504"/>
      <c r="O3047" s="512">
        <f t="shared" si="148"/>
        <v>0</v>
      </c>
      <c r="P3047" s="512">
        <f t="shared" si="149"/>
        <v>0</v>
      </c>
      <c r="Q3047" s="498" t="str">
        <f t="shared" si="150"/>
        <v/>
      </c>
    </row>
    <row r="3048" spans="1:17" hidden="1" x14ac:dyDescent="0.2">
      <c r="A3048" s="498"/>
      <c r="B3048" s="498"/>
      <c r="C3048" s="498"/>
      <c r="D3048" s="498"/>
      <c r="E3048" s="498"/>
      <c r="F3048" s="498"/>
      <c r="G3048" s="498"/>
      <c r="H3048" s="498"/>
      <c r="I3048" s="498"/>
      <c r="J3048" s="498"/>
      <c r="K3048" s="498"/>
      <c r="L3048" s="498"/>
      <c r="M3048" s="498"/>
      <c r="N3048" s="504"/>
      <c r="O3048" s="512">
        <f t="shared" si="148"/>
        <v>0</v>
      </c>
      <c r="P3048" s="512">
        <f t="shared" si="149"/>
        <v>0</v>
      </c>
      <c r="Q3048" s="498" t="str">
        <f t="shared" si="150"/>
        <v/>
      </c>
    </row>
    <row r="3049" spans="1:17" hidden="1" x14ac:dyDescent="0.2">
      <c r="A3049" s="498"/>
      <c r="B3049" s="498"/>
      <c r="C3049" s="498"/>
      <c r="D3049" s="498"/>
      <c r="E3049" s="498"/>
      <c r="F3049" s="498"/>
      <c r="G3049" s="498"/>
      <c r="H3049" s="498"/>
      <c r="I3049" s="498"/>
      <c r="J3049" s="498"/>
      <c r="K3049" s="498"/>
      <c r="L3049" s="498"/>
      <c r="M3049" s="498"/>
      <c r="N3049" s="504"/>
      <c r="O3049" s="512">
        <f t="shared" si="148"/>
        <v>0</v>
      </c>
      <c r="P3049" s="512">
        <f t="shared" si="149"/>
        <v>0</v>
      </c>
      <c r="Q3049" s="498" t="str">
        <f t="shared" si="150"/>
        <v/>
      </c>
    </row>
    <row r="3050" spans="1:17" hidden="1" x14ac:dyDescent="0.2">
      <c r="A3050" s="498"/>
      <c r="B3050" s="498"/>
      <c r="C3050" s="498"/>
      <c r="D3050" s="498"/>
      <c r="E3050" s="498"/>
      <c r="F3050" s="498"/>
      <c r="G3050" s="498"/>
      <c r="H3050" s="498"/>
      <c r="I3050" s="498"/>
      <c r="J3050" s="498"/>
      <c r="K3050" s="498"/>
      <c r="L3050" s="498"/>
      <c r="M3050" s="498"/>
      <c r="N3050" s="504"/>
      <c r="O3050" s="512">
        <f t="shared" si="148"/>
        <v>0</v>
      </c>
      <c r="P3050" s="512">
        <f t="shared" si="149"/>
        <v>0</v>
      </c>
      <c r="Q3050" s="498" t="str">
        <f t="shared" si="150"/>
        <v/>
      </c>
    </row>
    <row r="3051" spans="1:17" hidden="1" x14ac:dyDescent="0.2">
      <c r="A3051" s="498"/>
      <c r="B3051" s="498"/>
      <c r="C3051" s="498"/>
      <c r="D3051" s="498"/>
      <c r="E3051" s="498"/>
      <c r="F3051" s="498"/>
      <c r="G3051" s="498"/>
      <c r="H3051" s="498"/>
      <c r="I3051" s="498"/>
      <c r="J3051" s="498"/>
      <c r="K3051" s="498"/>
      <c r="L3051" s="498"/>
      <c r="M3051" s="498"/>
      <c r="N3051" s="504"/>
      <c r="O3051" s="512">
        <f t="shared" si="148"/>
        <v>0</v>
      </c>
      <c r="P3051" s="512">
        <f t="shared" si="149"/>
        <v>0</v>
      </c>
      <c r="Q3051" s="498" t="str">
        <f t="shared" si="150"/>
        <v/>
      </c>
    </row>
    <row r="3052" spans="1:17" hidden="1" x14ac:dyDescent="0.2">
      <c r="A3052" s="498"/>
      <c r="B3052" s="498"/>
      <c r="C3052" s="498"/>
      <c r="D3052" s="498"/>
      <c r="E3052" s="498"/>
      <c r="F3052" s="498"/>
      <c r="G3052" s="498"/>
      <c r="H3052" s="498"/>
      <c r="I3052" s="498"/>
      <c r="J3052" s="498"/>
      <c r="K3052" s="498"/>
      <c r="L3052" s="498"/>
      <c r="M3052" s="498"/>
      <c r="N3052" s="504"/>
      <c r="O3052" s="512">
        <f t="shared" si="148"/>
        <v>0</v>
      </c>
      <c r="P3052" s="512">
        <f t="shared" si="149"/>
        <v>0</v>
      </c>
      <c r="Q3052" s="498" t="str">
        <f t="shared" si="150"/>
        <v/>
      </c>
    </row>
    <row r="3053" spans="1:17" hidden="1" x14ac:dyDescent="0.2">
      <c r="A3053" s="498"/>
      <c r="B3053" s="498"/>
      <c r="C3053" s="498"/>
      <c r="D3053" s="498"/>
      <c r="E3053" s="498"/>
      <c r="F3053" s="498"/>
      <c r="G3053" s="498"/>
      <c r="H3053" s="498"/>
      <c r="I3053" s="498"/>
      <c r="J3053" s="498"/>
      <c r="K3053" s="498"/>
      <c r="L3053" s="498"/>
      <c r="M3053" s="498"/>
      <c r="N3053" s="504"/>
      <c r="O3053" s="512">
        <f t="shared" si="148"/>
        <v>0</v>
      </c>
      <c r="P3053" s="512">
        <f t="shared" si="149"/>
        <v>0</v>
      </c>
      <c r="Q3053" s="498" t="str">
        <f t="shared" si="150"/>
        <v/>
      </c>
    </row>
    <row r="3054" spans="1:17" hidden="1" x14ac:dyDescent="0.2">
      <c r="A3054" s="498"/>
      <c r="B3054" s="498"/>
      <c r="C3054" s="498"/>
      <c r="D3054" s="498"/>
      <c r="E3054" s="498"/>
      <c r="F3054" s="498"/>
      <c r="G3054" s="498"/>
      <c r="H3054" s="498"/>
      <c r="I3054" s="498"/>
      <c r="J3054" s="498"/>
      <c r="K3054" s="498"/>
      <c r="L3054" s="498"/>
      <c r="M3054" s="498"/>
      <c r="N3054" s="504"/>
      <c r="O3054" s="512">
        <f t="shared" si="148"/>
        <v>0</v>
      </c>
      <c r="P3054" s="512">
        <f t="shared" si="149"/>
        <v>0</v>
      </c>
      <c r="Q3054" s="498" t="str">
        <f t="shared" si="150"/>
        <v/>
      </c>
    </row>
    <row r="3055" spans="1:17" hidden="1" x14ac:dyDescent="0.2">
      <c r="A3055" s="498"/>
      <c r="B3055" s="498"/>
      <c r="C3055" s="498"/>
      <c r="D3055" s="498"/>
      <c r="E3055" s="498"/>
      <c r="F3055" s="498"/>
      <c r="G3055" s="498"/>
      <c r="H3055" s="498"/>
      <c r="I3055" s="498"/>
      <c r="J3055" s="498"/>
      <c r="K3055" s="498"/>
      <c r="L3055" s="498"/>
      <c r="M3055" s="498"/>
      <c r="N3055" s="504"/>
      <c r="O3055" s="512">
        <f t="shared" si="148"/>
        <v>0</v>
      </c>
      <c r="P3055" s="512">
        <f t="shared" si="149"/>
        <v>0</v>
      </c>
      <c r="Q3055" s="498" t="str">
        <f t="shared" si="150"/>
        <v/>
      </c>
    </row>
    <row r="3056" spans="1:17" hidden="1" x14ac:dyDescent="0.2">
      <c r="A3056" s="498"/>
      <c r="B3056" s="498"/>
      <c r="C3056" s="498"/>
      <c r="D3056" s="498"/>
      <c r="E3056" s="498"/>
      <c r="F3056" s="498"/>
      <c r="G3056" s="498"/>
      <c r="H3056" s="498"/>
      <c r="I3056" s="498"/>
      <c r="J3056" s="498"/>
      <c r="K3056" s="498"/>
      <c r="L3056" s="498"/>
      <c r="M3056" s="498"/>
      <c r="N3056" s="504"/>
      <c r="O3056" s="512">
        <f t="shared" si="148"/>
        <v>0</v>
      </c>
      <c r="P3056" s="512">
        <f t="shared" si="149"/>
        <v>0</v>
      </c>
      <c r="Q3056" s="498" t="str">
        <f t="shared" si="150"/>
        <v/>
      </c>
    </row>
    <row r="3057" spans="1:17" hidden="1" x14ac:dyDescent="0.2">
      <c r="A3057" s="498"/>
      <c r="B3057" s="498"/>
      <c r="C3057" s="498"/>
      <c r="D3057" s="498"/>
      <c r="E3057" s="498"/>
      <c r="F3057" s="498"/>
      <c r="G3057" s="498"/>
      <c r="H3057" s="498"/>
      <c r="I3057" s="498"/>
      <c r="J3057" s="498"/>
      <c r="K3057" s="498"/>
      <c r="L3057" s="498"/>
      <c r="M3057" s="498"/>
      <c r="N3057" s="504"/>
      <c r="O3057" s="512">
        <f t="shared" si="148"/>
        <v>0</v>
      </c>
      <c r="P3057" s="512">
        <f t="shared" si="149"/>
        <v>0</v>
      </c>
      <c r="Q3057" s="498" t="str">
        <f t="shared" si="150"/>
        <v/>
      </c>
    </row>
    <row r="3058" spans="1:17" hidden="1" x14ac:dyDescent="0.2">
      <c r="A3058" s="498"/>
      <c r="B3058" s="498"/>
      <c r="C3058" s="498"/>
      <c r="D3058" s="498"/>
      <c r="E3058" s="498"/>
      <c r="F3058" s="498"/>
      <c r="G3058" s="498"/>
      <c r="H3058" s="498"/>
      <c r="I3058" s="498"/>
      <c r="J3058" s="498"/>
      <c r="K3058" s="498"/>
      <c r="L3058" s="498"/>
      <c r="M3058" s="498"/>
      <c r="N3058" s="504"/>
      <c r="O3058" s="512">
        <f t="shared" si="148"/>
        <v>0</v>
      </c>
      <c r="P3058" s="512">
        <f t="shared" si="149"/>
        <v>0</v>
      </c>
      <c r="Q3058" s="498" t="str">
        <f t="shared" si="150"/>
        <v/>
      </c>
    </row>
    <row r="3059" spans="1:17" hidden="1" x14ac:dyDescent="0.2">
      <c r="A3059" s="498"/>
      <c r="B3059" s="498"/>
      <c r="C3059" s="498"/>
      <c r="D3059" s="498"/>
      <c r="E3059" s="498"/>
      <c r="F3059" s="498"/>
      <c r="G3059" s="498"/>
      <c r="H3059" s="498"/>
      <c r="I3059" s="498"/>
      <c r="J3059" s="498"/>
      <c r="K3059" s="498"/>
      <c r="L3059" s="498"/>
      <c r="M3059" s="498"/>
      <c r="N3059" s="504"/>
      <c r="O3059" s="512">
        <f t="shared" si="148"/>
        <v>0</v>
      </c>
      <c r="P3059" s="512">
        <f t="shared" si="149"/>
        <v>0</v>
      </c>
      <c r="Q3059" s="498" t="str">
        <f t="shared" si="150"/>
        <v/>
      </c>
    </row>
    <row r="3060" spans="1:17" hidden="1" x14ac:dyDescent="0.2">
      <c r="A3060" s="498"/>
      <c r="B3060" s="498"/>
      <c r="C3060" s="498"/>
      <c r="D3060" s="498"/>
      <c r="E3060" s="498"/>
      <c r="F3060" s="498"/>
      <c r="G3060" s="498"/>
      <c r="H3060" s="498"/>
      <c r="I3060" s="498"/>
      <c r="J3060" s="498"/>
      <c r="K3060" s="498"/>
      <c r="L3060" s="498"/>
      <c r="M3060" s="498"/>
      <c r="N3060" s="504"/>
      <c r="O3060" s="512">
        <f t="shared" si="148"/>
        <v>0</v>
      </c>
      <c r="P3060" s="512">
        <f t="shared" si="149"/>
        <v>0</v>
      </c>
      <c r="Q3060" s="498" t="str">
        <f t="shared" si="150"/>
        <v/>
      </c>
    </row>
    <row r="3061" spans="1:17" hidden="1" x14ac:dyDescent="0.2">
      <c r="A3061" s="498"/>
      <c r="B3061" s="498"/>
      <c r="C3061" s="498"/>
      <c r="D3061" s="498"/>
      <c r="E3061" s="498"/>
      <c r="F3061" s="498"/>
      <c r="G3061" s="498"/>
      <c r="H3061" s="498"/>
      <c r="I3061" s="498"/>
      <c r="J3061" s="498"/>
      <c r="K3061" s="498"/>
      <c r="L3061" s="498"/>
      <c r="M3061" s="498"/>
      <c r="N3061" s="504"/>
      <c r="O3061" s="512">
        <f t="shared" si="148"/>
        <v>0</v>
      </c>
      <c r="P3061" s="512">
        <f t="shared" si="149"/>
        <v>0</v>
      </c>
      <c r="Q3061" s="498" t="str">
        <f t="shared" si="150"/>
        <v/>
      </c>
    </row>
    <row r="3062" spans="1:17" hidden="1" x14ac:dyDescent="0.2">
      <c r="A3062" s="498"/>
      <c r="B3062" s="498"/>
      <c r="C3062" s="498"/>
      <c r="D3062" s="498"/>
      <c r="E3062" s="498"/>
      <c r="F3062" s="498"/>
      <c r="G3062" s="498"/>
      <c r="H3062" s="498"/>
      <c r="I3062" s="498"/>
      <c r="J3062" s="498"/>
      <c r="K3062" s="498"/>
      <c r="L3062" s="498"/>
      <c r="M3062" s="498"/>
      <c r="N3062" s="504"/>
      <c r="O3062" s="512">
        <f t="shared" si="148"/>
        <v>0</v>
      </c>
      <c r="P3062" s="512">
        <f t="shared" si="149"/>
        <v>0</v>
      </c>
      <c r="Q3062" s="498" t="str">
        <f t="shared" si="150"/>
        <v/>
      </c>
    </row>
    <row r="3063" spans="1:17" hidden="1" x14ac:dyDescent="0.2">
      <c r="A3063" s="498"/>
      <c r="B3063" s="498"/>
      <c r="C3063" s="498"/>
      <c r="D3063" s="498"/>
      <c r="E3063" s="498"/>
      <c r="F3063" s="498"/>
      <c r="G3063" s="498"/>
      <c r="H3063" s="498"/>
      <c r="I3063" s="498"/>
      <c r="J3063" s="498"/>
      <c r="K3063" s="498"/>
      <c r="L3063" s="498"/>
      <c r="M3063" s="498"/>
      <c r="N3063" s="504"/>
      <c r="O3063" s="512">
        <f t="shared" si="148"/>
        <v>0</v>
      </c>
      <c r="P3063" s="512">
        <f t="shared" si="149"/>
        <v>0</v>
      </c>
      <c r="Q3063" s="498" t="str">
        <f t="shared" si="150"/>
        <v/>
      </c>
    </row>
    <row r="3064" spans="1:17" hidden="1" x14ac:dyDescent="0.2">
      <c r="A3064" s="498"/>
      <c r="B3064" s="498"/>
      <c r="C3064" s="498"/>
      <c r="D3064" s="498"/>
      <c r="E3064" s="498"/>
      <c r="F3064" s="498"/>
      <c r="G3064" s="498"/>
      <c r="H3064" s="498"/>
      <c r="I3064" s="498"/>
      <c r="J3064" s="498"/>
      <c r="K3064" s="498"/>
      <c r="L3064" s="498"/>
      <c r="M3064" s="498"/>
      <c r="N3064" s="504"/>
      <c r="O3064" s="512">
        <f t="shared" si="148"/>
        <v>0</v>
      </c>
      <c r="P3064" s="512">
        <f t="shared" si="149"/>
        <v>0</v>
      </c>
      <c r="Q3064" s="498" t="str">
        <f t="shared" si="150"/>
        <v/>
      </c>
    </row>
    <row r="3065" spans="1:17" hidden="1" x14ac:dyDescent="0.2">
      <c r="A3065" s="498"/>
      <c r="B3065" s="498"/>
      <c r="C3065" s="498"/>
      <c r="D3065" s="498"/>
      <c r="E3065" s="498"/>
      <c r="F3065" s="498"/>
      <c r="G3065" s="498"/>
      <c r="H3065" s="498"/>
      <c r="I3065" s="498"/>
      <c r="J3065" s="498"/>
      <c r="K3065" s="498"/>
      <c r="L3065" s="498"/>
      <c r="M3065" s="498"/>
      <c r="N3065" s="504"/>
      <c r="O3065" s="512">
        <f t="shared" si="148"/>
        <v>0</v>
      </c>
      <c r="P3065" s="512">
        <f t="shared" si="149"/>
        <v>0</v>
      </c>
      <c r="Q3065" s="498" t="str">
        <f t="shared" si="150"/>
        <v/>
      </c>
    </row>
    <row r="3066" spans="1:17" hidden="1" x14ac:dyDescent="0.2">
      <c r="A3066" s="498"/>
      <c r="B3066" s="498"/>
      <c r="C3066" s="498"/>
      <c r="D3066" s="498"/>
      <c r="E3066" s="498"/>
      <c r="F3066" s="498"/>
      <c r="G3066" s="498"/>
      <c r="H3066" s="498"/>
      <c r="I3066" s="498"/>
      <c r="J3066" s="498"/>
      <c r="K3066" s="498"/>
      <c r="L3066" s="498"/>
      <c r="M3066" s="498"/>
      <c r="N3066" s="504"/>
      <c r="O3066" s="512">
        <f t="shared" si="148"/>
        <v>0</v>
      </c>
      <c r="P3066" s="512">
        <f t="shared" si="149"/>
        <v>0</v>
      </c>
      <c r="Q3066" s="498" t="str">
        <f t="shared" si="150"/>
        <v/>
      </c>
    </row>
    <row r="3067" spans="1:17" hidden="1" x14ac:dyDescent="0.2">
      <c r="A3067" s="498"/>
      <c r="B3067" s="498"/>
      <c r="C3067" s="498"/>
      <c r="D3067" s="498"/>
      <c r="E3067" s="498"/>
      <c r="F3067" s="498"/>
      <c r="G3067" s="498"/>
      <c r="H3067" s="498"/>
      <c r="I3067" s="498"/>
      <c r="J3067" s="498"/>
      <c r="K3067" s="498"/>
      <c r="L3067" s="498"/>
      <c r="M3067" s="498"/>
      <c r="N3067" s="504"/>
      <c r="O3067" s="512">
        <f t="shared" si="148"/>
        <v>0</v>
      </c>
      <c r="P3067" s="512">
        <f t="shared" si="149"/>
        <v>0</v>
      </c>
      <c r="Q3067" s="498" t="str">
        <f t="shared" si="150"/>
        <v/>
      </c>
    </row>
    <row r="3068" spans="1:17" hidden="1" x14ac:dyDescent="0.2">
      <c r="A3068" s="498"/>
      <c r="B3068" s="498"/>
      <c r="C3068" s="498"/>
      <c r="D3068" s="498"/>
      <c r="E3068" s="498"/>
      <c r="F3068" s="498"/>
      <c r="G3068" s="498"/>
      <c r="H3068" s="498"/>
      <c r="I3068" s="498"/>
      <c r="J3068" s="498"/>
      <c r="K3068" s="498"/>
      <c r="L3068" s="498"/>
      <c r="M3068" s="498"/>
      <c r="N3068" s="504"/>
      <c r="O3068" s="512">
        <f t="shared" si="148"/>
        <v>0</v>
      </c>
      <c r="P3068" s="512">
        <f t="shared" si="149"/>
        <v>0</v>
      </c>
      <c r="Q3068" s="498" t="str">
        <f t="shared" si="150"/>
        <v/>
      </c>
    </row>
    <row r="3069" spans="1:17" hidden="1" x14ac:dyDescent="0.2">
      <c r="A3069" s="498"/>
      <c r="B3069" s="498"/>
      <c r="C3069" s="498"/>
      <c r="D3069" s="498"/>
      <c r="E3069" s="498"/>
      <c r="F3069" s="498"/>
      <c r="G3069" s="498"/>
      <c r="H3069" s="498"/>
      <c r="I3069" s="498"/>
      <c r="J3069" s="498"/>
      <c r="K3069" s="498"/>
      <c r="L3069" s="498"/>
      <c r="M3069" s="498"/>
      <c r="N3069" s="504"/>
      <c r="O3069" s="512">
        <f t="shared" si="148"/>
        <v>0</v>
      </c>
      <c r="P3069" s="512">
        <f t="shared" si="149"/>
        <v>0</v>
      </c>
      <c r="Q3069" s="498" t="str">
        <f t="shared" si="150"/>
        <v/>
      </c>
    </row>
    <row r="3070" spans="1:17" hidden="1" x14ac:dyDescent="0.2">
      <c r="A3070" s="498"/>
      <c r="B3070" s="498"/>
      <c r="C3070" s="498"/>
      <c r="D3070" s="498"/>
      <c r="E3070" s="498"/>
      <c r="F3070" s="498"/>
      <c r="G3070" s="498"/>
      <c r="H3070" s="498"/>
      <c r="I3070" s="498"/>
      <c r="J3070" s="498"/>
      <c r="K3070" s="498"/>
      <c r="L3070" s="498"/>
      <c r="M3070" s="498"/>
      <c r="N3070" s="504"/>
      <c r="O3070" s="512">
        <f t="shared" si="148"/>
        <v>0</v>
      </c>
      <c r="P3070" s="512">
        <f t="shared" si="149"/>
        <v>0</v>
      </c>
      <c r="Q3070" s="498" t="str">
        <f t="shared" si="150"/>
        <v/>
      </c>
    </row>
    <row r="3071" spans="1:17" hidden="1" x14ac:dyDescent="0.2">
      <c r="A3071" s="498"/>
      <c r="B3071" s="498"/>
      <c r="C3071" s="498"/>
      <c r="D3071" s="498"/>
      <c r="E3071" s="498"/>
      <c r="F3071" s="498"/>
      <c r="G3071" s="498"/>
      <c r="H3071" s="498"/>
      <c r="I3071" s="498"/>
      <c r="J3071" s="498"/>
      <c r="K3071" s="498"/>
      <c r="L3071" s="498"/>
      <c r="M3071" s="498"/>
      <c r="N3071" s="504"/>
      <c r="O3071" s="512">
        <f t="shared" si="148"/>
        <v>0</v>
      </c>
      <c r="P3071" s="512">
        <f t="shared" si="149"/>
        <v>0</v>
      </c>
      <c r="Q3071" s="498" t="str">
        <f t="shared" si="150"/>
        <v/>
      </c>
    </row>
    <row r="3072" spans="1:17" hidden="1" x14ac:dyDescent="0.2">
      <c r="A3072" s="498"/>
      <c r="B3072" s="498"/>
      <c r="C3072" s="498"/>
      <c r="D3072" s="498"/>
      <c r="E3072" s="498"/>
      <c r="F3072" s="498"/>
      <c r="G3072" s="498"/>
      <c r="H3072" s="498"/>
      <c r="I3072" s="498"/>
      <c r="J3072" s="498"/>
      <c r="K3072" s="498"/>
      <c r="L3072" s="498"/>
      <c r="M3072" s="498"/>
      <c r="N3072" s="504"/>
      <c r="O3072" s="512">
        <f t="shared" si="148"/>
        <v>0</v>
      </c>
      <c r="P3072" s="512">
        <f t="shared" si="149"/>
        <v>0</v>
      </c>
      <c r="Q3072" s="498" t="str">
        <f t="shared" si="150"/>
        <v/>
      </c>
    </row>
    <row r="3073" spans="1:17" hidden="1" x14ac:dyDescent="0.2">
      <c r="A3073" s="498"/>
      <c r="B3073" s="498"/>
      <c r="C3073" s="498"/>
      <c r="D3073" s="498"/>
      <c r="E3073" s="498"/>
      <c r="F3073" s="498"/>
      <c r="G3073" s="498"/>
      <c r="H3073" s="498"/>
      <c r="I3073" s="498"/>
      <c r="J3073" s="498"/>
      <c r="K3073" s="498"/>
      <c r="L3073" s="498"/>
      <c r="M3073" s="498"/>
      <c r="N3073" s="504"/>
      <c r="O3073" s="512">
        <f t="shared" si="148"/>
        <v>0</v>
      </c>
      <c r="P3073" s="512">
        <f t="shared" si="149"/>
        <v>0</v>
      </c>
      <c r="Q3073" s="498" t="str">
        <f t="shared" si="150"/>
        <v/>
      </c>
    </row>
    <row r="3074" spans="1:17" hidden="1" x14ac:dyDescent="0.2">
      <c r="A3074" s="498"/>
      <c r="B3074" s="498"/>
      <c r="C3074" s="498"/>
      <c r="D3074" s="498"/>
      <c r="E3074" s="498"/>
      <c r="F3074" s="498"/>
      <c r="G3074" s="498"/>
      <c r="H3074" s="498"/>
      <c r="I3074" s="498"/>
      <c r="J3074" s="498"/>
      <c r="K3074" s="498"/>
      <c r="L3074" s="498"/>
      <c r="M3074" s="498"/>
      <c r="N3074" s="504"/>
      <c r="O3074" s="512">
        <f t="shared" si="148"/>
        <v>0</v>
      </c>
      <c r="P3074" s="512">
        <f t="shared" si="149"/>
        <v>0</v>
      </c>
      <c r="Q3074" s="498" t="str">
        <f t="shared" si="150"/>
        <v/>
      </c>
    </row>
    <row r="3075" spans="1:17" hidden="1" x14ac:dyDescent="0.2">
      <c r="A3075" s="498"/>
      <c r="B3075" s="498"/>
      <c r="C3075" s="498"/>
      <c r="D3075" s="498"/>
      <c r="E3075" s="498"/>
      <c r="F3075" s="498"/>
      <c r="G3075" s="498"/>
      <c r="H3075" s="498"/>
      <c r="I3075" s="498"/>
      <c r="J3075" s="498"/>
      <c r="K3075" s="498"/>
      <c r="L3075" s="498"/>
      <c r="M3075" s="498"/>
      <c r="N3075" s="504"/>
      <c r="O3075" s="512">
        <f t="shared" si="148"/>
        <v>0</v>
      </c>
      <c r="P3075" s="512">
        <f t="shared" si="149"/>
        <v>0</v>
      </c>
      <c r="Q3075" s="498" t="str">
        <f t="shared" si="150"/>
        <v/>
      </c>
    </row>
    <row r="3076" spans="1:17" hidden="1" x14ac:dyDescent="0.2">
      <c r="A3076" s="498"/>
      <c r="B3076" s="498"/>
      <c r="C3076" s="498"/>
      <c r="D3076" s="498"/>
      <c r="E3076" s="498"/>
      <c r="F3076" s="498"/>
      <c r="G3076" s="498"/>
      <c r="H3076" s="498"/>
      <c r="I3076" s="498"/>
      <c r="J3076" s="498"/>
      <c r="K3076" s="498"/>
      <c r="L3076" s="498"/>
      <c r="M3076" s="498"/>
      <c r="N3076" s="504"/>
      <c r="O3076" s="512">
        <f t="shared" ref="O3076:O3139" si="151">IF(B3076=0,0,IF(YEAR(B3076)=$P$1,MONTH(B3076)-$O$1+1,(YEAR(B3076)-$P$1)*12-$O$1+1+MONTH(B3076)))</f>
        <v>0</v>
      </c>
      <c r="P3076" s="512">
        <f t="shared" ref="P3076:P3139" si="152">IF(C3076=0,0,IF(YEAR(C3076)=$P$1,MONTH(C3076)-$O$1+1,(YEAR(C3076)-$P$1)*12-$O$1+1+MONTH(C3076)))</f>
        <v>0</v>
      </c>
      <c r="Q3076" s="498" t="str">
        <f t="shared" ref="Q3076:Q3139" si="153">SUBSTITUTE(D3076," ","_")</f>
        <v/>
      </c>
    </row>
    <row r="3077" spans="1:17" hidden="1" x14ac:dyDescent="0.2">
      <c r="A3077" s="498"/>
      <c r="B3077" s="498"/>
      <c r="C3077" s="498"/>
      <c r="D3077" s="498"/>
      <c r="E3077" s="498"/>
      <c r="F3077" s="498"/>
      <c r="G3077" s="498"/>
      <c r="H3077" s="498"/>
      <c r="I3077" s="498"/>
      <c r="J3077" s="498"/>
      <c r="K3077" s="498"/>
      <c r="L3077" s="498"/>
      <c r="M3077" s="498"/>
      <c r="N3077" s="504"/>
      <c r="O3077" s="512">
        <f t="shared" si="151"/>
        <v>0</v>
      </c>
      <c r="P3077" s="512">
        <f t="shared" si="152"/>
        <v>0</v>
      </c>
      <c r="Q3077" s="498" t="str">
        <f t="shared" si="153"/>
        <v/>
      </c>
    </row>
    <row r="3078" spans="1:17" hidden="1" x14ac:dyDescent="0.2">
      <c r="A3078" s="498"/>
      <c r="B3078" s="498"/>
      <c r="C3078" s="498"/>
      <c r="D3078" s="498"/>
      <c r="E3078" s="498"/>
      <c r="F3078" s="498"/>
      <c r="G3078" s="498"/>
      <c r="H3078" s="498"/>
      <c r="I3078" s="498"/>
      <c r="J3078" s="498"/>
      <c r="K3078" s="498"/>
      <c r="L3078" s="498"/>
      <c r="M3078" s="498"/>
      <c r="N3078" s="504"/>
      <c r="O3078" s="512">
        <f t="shared" si="151"/>
        <v>0</v>
      </c>
      <c r="P3078" s="512">
        <f t="shared" si="152"/>
        <v>0</v>
      </c>
      <c r="Q3078" s="498" t="str">
        <f t="shared" si="153"/>
        <v/>
      </c>
    </row>
    <row r="3079" spans="1:17" hidden="1" x14ac:dyDescent="0.2">
      <c r="A3079" s="498"/>
      <c r="B3079" s="498"/>
      <c r="C3079" s="498"/>
      <c r="D3079" s="498"/>
      <c r="E3079" s="498"/>
      <c r="F3079" s="498"/>
      <c r="G3079" s="498"/>
      <c r="H3079" s="498"/>
      <c r="I3079" s="498"/>
      <c r="J3079" s="498"/>
      <c r="K3079" s="498"/>
      <c r="L3079" s="498"/>
      <c r="M3079" s="498"/>
      <c r="N3079" s="504"/>
      <c r="O3079" s="512">
        <f t="shared" si="151"/>
        <v>0</v>
      </c>
      <c r="P3079" s="512">
        <f t="shared" si="152"/>
        <v>0</v>
      </c>
      <c r="Q3079" s="498" t="str">
        <f t="shared" si="153"/>
        <v/>
      </c>
    </row>
    <row r="3080" spans="1:17" hidden="1" x14ac:dyDescent="0.2">
      <c r="A3080" s="498"/>
      <c r="B3080" s="498"/>
      <c r="C3080" s="498"/>
      <c r="D3080" s="498"/>
      <c r="E3080" s="498"/>
      <c r="F3080" s="498"/>
      <c r="G3080" s="498"/>
      <c r="H3080" s="498"/>
      <c r="I3080" s="498"/>
      <c r="J3080" s="498"/>
      <c r="K3080" s="498"/>
      <c r="L3080" s="498"/>
      <c r="M3080" s="498"/>
      <c r="N3080" s="504"/>
      <c r="O3080" s="512">
        <f t="shared" si="151"/>
        <v>0</v>
      </c>
      <c r="P3080" s="512">
        <f t="shared" si="152"/>
        <v>0</v>
      </c>
      <c r="Q3080" s="498" t="str">
        <f t="shared" si="153"/>
        <v/>
      </c>
    </row>
    <row r="3081" spans="1:17" hidden="1" x14ac:dyDescent="0.2">
      <c r="A3081" s="498"/>
      <c r="B3081" s="498"/>
      <c r="C3081" s="498"/>
      <c r="D3081" s="498"/>
      <c r="E3081" s="498"/>
      <c r="F3081" s="498"/>
      <c r="G3081" s="498"/>
      <c r="H3081" s="498"/>
      <c r="I3081" s="498"/>
      <c r="J3081" s="498"/>
      <c r="K3081" s="498"/>
      <c r="L3081" s="498"/>
      <c r="M3081" s="498"/>
      <c r="N3081" s="504"/>
      <c r="O3081" s="512">
        <f t="shared" si="151"/>
        <v>0</v>
      </c>
      <c r="P3081" s="512">
        <f t="shared" si="152"/>
        <v>0</v>
      </c>
      <c r="Q3081" s="498" t="str">
        <f t="shared" si="153"/>
        <v/>
      </c>
    </row>
    <row r="3082" spans="1:17" hidden="1" x14ac:dyDescent="0.2">
      <c r="A3082" s="498"/>
      <c r="B3082" s="498"/>
      <c r="C3082" s="498"/>
      <c r="D3082" s="498"/>
      <c r="E3082" s="498"/>
      <c r="F3082" s="498"/>
      <c r="G3082" s="498"/>
      <c r="H3082" s="498"/>
      <c r="I3082" s="498"/>
      <c r="J3082" s="498"/>
      <c r="K3082" s="498"/>
      <c r="L3082" s="498"/>
      <c r="M3082" s="498"/>
      <c r="N3082" s="504"/>
      <c r="O3082" s="512">
        <f t="shared" si="151"/>
        <v>0</v>
      </c>
      <c r="P3082" s="512">
        <f t="shared" si="152"/>
        <v>0</v>
      </c>
      <c r="Q3082" s="498" t="str">
        <f t="shared" si="153"/>
        <v/>
      </c>
    </row>
    <row r="3083" spans="1:17" hidden="1" x14ac:dyDescent="0.2">
      <c r="A3083" s="498"/>
      <c r="B3083" s="498"/>
      <c r="C3083" s="498"/>
      <c r="D3083" s="498"/>
      <c r="E3083" s="498"/>
      <c r="F3083" s="498"/>
      <c r="G3083" s="498"/>
      <c r="H3083" s="498"/>
      <c r="I3083" s="498"/>
      <c r="J3083" s="498"/>
      <c r="K3083" s="498"/>
      <c r="L3083" s="498"/>
      <c r="M3083" s="498"/>
      <c r="N3083" s="504"/>
      <c r="O3083" s="512">
        <f t="shared" si="151"/>
        <v>0</v>
      </c>
      <c r="P3083" s="512">
        <f t="shared" si="152"/>
        <v>0</v>
      </c>
      <c r="Q3083" s="498" t="str">
        <f t="shared" si="153"/>
        <v/>
      </c>
    </row>
    <row r="3084" spans="1:17" hidden="1" x14ac:dyDescent="0.2">
      <c r="A3084" s="498"/>
      <c r="B3084" s="498"/>
      <c r="C3084" s="498"/>
      <c r="D3084" s="498"/>
      <c r="E3084" s="498"/>
      <c r="F3084" s="498"/>
      <c r="G3084" s="498"/>
      <c r="H3084" s="498"/>
      <c r="I3084" s="498"/>
      <c r="J3084" s="498"/>
      <c r="K3084" s="498"/>
      <c r="L3084" s="498"/>
      <c r="M3084" s="498"/>
      <c r="N3084" s="504"/>
      <c r="O3084" s="512">
        <f t="shared" si="151"/>
        <v>0</v>
      </c>
      <c r="P3084" s="512">
        <f t="shared" si="152"/>
        <v>0</v>
      </c>
      <c r="Q3084" s="498" t="str">
        <f t="shared" si="153"/>
        <v/>
      </c>
    </row>
    <row r="3085" spans="1:17" hidden="1" x14ac:dyDescent="0.2">
      <c r="A3085" s="498"/>
      <c r="B3085" s="498"/>
      <c r="C3085" s="498"/>
      <c r="D3085" s="498"/>
      <c r="E3085" s="498"/>
      <c r="F3085" s="498"/>
      <c r="G3085" s="498"/>
      <c r="H3085" s="498"/>
      <c r="I3085" s="498"/>
      <c r="J3085" s="498"/>
      <c r="K3085" s="498"/>
      <c r="L3085" s="498"/>
      <c r="M3085" s="498"/>
      <c r="N3085" s="504"/>
      <c r="O3085" s="512">
        <f t="shared" si="151"/>
        <v>0</v>
      </c>
      <c r="P3085" s="512">
        <f t="shared" si="152"/>
        <v>0</v>
      </c>
      <c r="Q3085" s="498" t="str">
        <f t="shared" si="153"/>
        <v/>
      </c>
    </row>
    <row r="3086" spans="1:17" hidden="1" x14ac:dyDescent="0.2">
      <c r="A3086" s="498"/>
      <c r="B3086" s="498"/>
      <c r="C3086" s="498"/>
      <c r="D3086" s="498"/>
      <c r="E3086" s="498"/>
      <c r="F3086" s="498"/>
      <c r="G3086" s="498"/>
      <c r="H3086" s="498"/>
      <c r="I3086" s="498"/>
      <c r="J3086" s="498"/>
      <c r="K3086" s="498"/>
      <c r="L3086" s="498"/>
      <c r="M3086" s="498"/>
      <c r="N3086" s="504"/>
      <c r="O3086" s="512">
        <f t="shared" si="151"/>
        <v>0</v>
      </c>
      <c r="P3086" s="512">
        <f t="shared" si="152"/>
        <v>0</v>
      </c>
      <c r="Q3086" s="498" t="str">
        <f t="shared" si="153"/>
        <v/>
      </c>
    </row>
    <row r="3087" spans="1:17" hidden="1" x14ac:dyDescent="0.2">
      <c r="A3087" s="498"/>
      <c r="B3087" s="498"/>
      <c r="C3087" s="498"/>
      <c r="D3087" s="498"/>
      <c r="E3087" s="498"/>
      <c r="F3087" s="498"/>
      <c r="G3087" s="498"/>
      <c r="H3087" s="498"/>
      <c r="I3087" s="498"/>
      <c r="J3087" s="498"/>
      <c r="K3087" s="498"/>
      <c r="L3087" s="498"/>
      <c r="M3087" s="498"/>
      <c r="N3087" s="504"/>
      <c r="O3087" s="512">
        <f t="shared" si="151"/>
        <v>0</v>
      </c>
      <c r="P3087" s="512">
        <f t="shared" si="152"/>
        <v>0</v>
      </c>
      <c r="Q3087" s="498" t="str">
        <f t="shared" si="153"/>
        <v/>
      </c>
    </row>
    <row r="3088" spans="1:17" hidden="1" x14ac:dyDescent="0.2">
      <c r="A3088" s="498"/>
      <c r="B3088" s="498"/>
      <c r="C3088" s="498"/>
      <c r="D3088" s="498"/>
      <c r="E3088" s="498"/>
      <c r="F3088" s="498"/>
      <c r="G3088" s="498"/>
      <c r="H3088" s="498"/>
      <c r="I3088" s="498"/>
      <c r="J3088" s="498"/>
      <c r="K3088" s="498"/>
      <c r="L3088" s="498"/>
      <c r="M3088" s="498"/>
      <c r="N3088" s="504"/>
      <c r="O3088" s="512">
        <f t="shared" si="151"/>
        <v>0</v>
      </c>
      <c r="P3088" s="512">
        <f t="shared" si="152"/>
        <v>0</v>
      </c>
      <c r="Q3088" s="498" t="str">
        <f t="shared" si="153"/>
        <v/>
      </c>
    </row>
    <row r="3089" spans="1:17" hidden="1" x14ac:dyDescent="0.2">
      <c r="A3089" s="498"/>
      <c r="B3089" s="498"/>
      <c r="C3089" s="498"/>
      <c r="D3089" s="498"/>
      <c r="E3089" s="498"/>
      <c r="F3089" s="498"/>
      <c r="G3089" s="498"/>
      <c r="H3089" s="498"/>
      <c r="I3089" s="498"/>
      <c r="J3089" s="498"/>
      <c r="K3089" s="498"/>
      <c r="L3089" s="498"/>
      <c r="M3089" s="498"/>
      <c r="N3089" s="504"/>
      <c r="O3089" s="512">
        <f t="shared" si="151"/>
        <v>0</v>
      </c>
      <c r="P3089" s="512">
        <f t="shared" si="152"/>
        <v>0</v>
      </c>
      <c r="Q3089" s="498" t="str">
        <f t="shared" si="153"/>
        <v/>
      </c>
    </row>
    <row r="3090" spans="1:17" hidden="1" x14ac:dyDescent="0.2">
      <c r="A3090" s="498"/>
      <c r="B3090" s="498"/>
      <c r="C3090" s="498"/>
      <c r="D3090" s="498"/>
      <c r="E3090" s="498"/>
      <c r="F3090" s="498"/>
      <c r="G3090" s="498"/>
      <c r="H3090" s="498"/>
      <c r="I3090" s="498"/>
      <c r="J3090" s="498"/>
      <c r="K3090" s="498"/>
      <c r="L3090" s="498"/>
      <c r="M3090" s="498"/>
      <c r="N3090" s="504"/>
      <c r="O3090" s="512">
        <f t="shared" si="151"/>
        <v>0</v>
      </c>
      <c r="P3090" s="512">
        <f t="shared" si="152"/>
        <v>0</v>
      </c>
      <c r="Q3090" s="498" t="str">
        <f t="shared" si="153"/>
        <v/>
      </c>
    </row>
    <row r="3091" spans="1:17" hidden="1" x14ac:dyDescent="0.2">
      <c r="A3091" s="498"/>
      <c r="B3091" s="498"/>
      <c r="C3091" s="498"/>
      <c r="D3091" s="498"/>
      <c r="E3091" s="498"/>
      <c r="F3091" s="498"/>
      <c r="G3091" s="498"/>
      <c r="H3091" s="498"/>
      <c r="I3091" s="498"/>
      <c r="J3091" s="498"/>
      <c r="K3091" s="498"/>
      <c r="L3091" s="498"/>
      <c r="M3091" s="498"/>
      <c r="N3091" s="504"/>
      <c r="O3091" s="512">
        <f t="shared" si="151"/>
        <v>0</v>
      </c>
      <c r="P3091" s="512">
        <f t="shared" si="152"/>
        <v>0</v>
      </c>
      <c r="Q3091" s="498" t="str">
        <f t="shared" si="153"/>
        <v/>
      </c>
    </row>
    <row r="3092" spans="1:17" hidden="1" x14ac:dyDescent="0.2">
      <c r="A3092" s="498"/>
      <c r="B3092" s="498"/>
      <c r="C3092" s="498"/>
      <c r="D3092" s="498"/>
      <c r="E3092" s="498"/>
      <c r="F3092" s="498"/>
      <c r="G3092" s="498"/>
      <c r="H3092" s="498"/>
      <c r="I3092" s="498"/>
      <c r="J3092" s="498"/>
      <c r="K3092" s="498"/>
      <c r="L3092" s="498"/>
      <c r="M3092" s="498"/>
      <c r="N3092" s="504"/>
      <c r="O3092" s="512">
        <f t="shared" si="151"/>
        <v>0</v>
      </c>
      <c r="P3092" s="512">
        <f t="shared" si="152"/>
        <v>0</v>
      </c>
      <c r="Q3092" s="498" t="str">
        <f t="shared" si="153"/>
        <v/>
      </c>
    </row>
    <row r="3093" spans="1:17" hidden="1" x14ac:dyDescent="0.2">
      <c r="A3093" s="498"/>
      <c r="B3093" s="498"/>
      <c r="C3093" s="498"/>
      <c r="D3093" s="498"/>
      <c r="E3093" s="498"/>
      <c r="F3093" s="498"/>
      <c r="G3093" s="498"/>
      <c r="H3093" s="498"/>
      <c r="I3093" s="498"/>
      <c r="J3093" s="498"/>
      <c r="K3093" s="498"/>
      <c r="L3093" s="498"/>
      <c r="M3093" s="498"/>
      <c r="N3093" s="504"/>
      <c r="O3093" s="512">
        <f t="shared" si="151"/>
        <v>0</v>
      </c>
      <c r="P3093" s="512">
        <f t="shared" si="152"/>
        <v>0</v>
      </c>
      <c r="Q3093" s="498" t="str">
        <f t="shared" si="153"/>
        <v/>
      </c>
    </row>
    <row r="3094" spans="1:17" hidden="1" x14ac:dyDescent="0.2">
      <c r="A3094" s="498"/>
      <c r="B3094" s="498"/>
      <c r="C3094" s="498"/>
      <c r="D3094" s="498"/>
      <c r="E3094" s="498"/>
      <c r="F3094" s="498"/>
      <c r="G3094" s="498"/>
      <c r="H3094" s="498"/>
      <c r="I3094" s="498"/>
      <c r="J3094" s="498"/>
      <c r="K3094" s="498"/>
      <c r="L3094" s="498"/>
      <c r="M3094" s="498"/>
      <c r="N3094" s="504"/>
      <c r="O3094" s="512">
        <f t="shared" si="151"/>
        <v>0</v>
      </c>
      <c r="P3094" s="512">
        <f t="shared" si="152"/>
        <v>0</v>
      </c>
      <c r="Q3094" s="498" t="str">
        <f t="shared" si="153"/>
        <v/>
      </c>
    </row>
    <row r="3095" spans="1:17" hidden="1" x14ac:dyDescent="0.2">
      <c r="A3095" s="498"/>
      <c r="B3095" s="498"/>
      <c r="C3095" s="498"/>
      <c r="D3095" s="498"/>
      <c r="E3095" s="498"/>
      <c r="F3095" s="498"/>
      <c r="G3095" s="498"/>
      <c r="H3095" s="498"/>
      <c r="I3095" s="498"/>
      <c r="J3095" s="498"/>
      <c r="K3095" s="498"/>
      <c r="L3095" s="498"/>
      <c r="M3095" s="498"/>
      <c r="N3095" s="504"/>
      <c r="O3095" s="512">
        <f t="shared" si="151"/>
        <v>0</v>
      </c>
      <c r="P3095" s="512">
        <f t="shared" si="152"/>
        <v>0</v>
      </c>
      <c r="Q3095" s="498" t="str">
        <f t="shared" si="153"/>
        <v/>
      </c>
    </row>
    <row r="3096" spans="1:17" hidden="1" x14ac:dyDescent="0.2">
      <c r="A3096" s="498"/>
      <c r="B3096" s="498"/>
      <c r="C3096" s="498"/>
      <c r="D3096" s="498"/>
      <c r="E3096" s="498"/>
      <c r="F3096" s="498"/>
      <c r="G3096" s="498"/>
      <c r="H3096" s="498"/>
      <c r="I3096" s="498"/>
      <c r="J3096" s="498"/>
      <c r="K3096" s="498"/>
      <c r="L3096" s="498"/>
      <c r="M3096" s="498"/>
      <c r="N3096" s="504"/>
      <c r="O3096" s="512">
        <f t="shared" si="151"/>
        <v>0</v>
      </c>
      <c r="P3096" s="512">
        <f t="shared" si="152"/>
        <v>0</v>
      </c>
      <c r="Q3096" s="498" t="str">
        <f t="shared" si="153"/>
        <v/>
      </c>
    </row>
    <row r="3097" spans="1:17" hidden="1" x14ac:dyDescent="0.2">
      <c r="A3097" s="498"/>
      <c r="B3097" s="498"/>
      <c r="C3097" s="498"/>
      <c r="D3097" s="498"/>
      <c r="E3097" s="498"/>
      <c r="F3097" s="498"/>
      <c r="G3097" s="498"/>
      <c r="H3097" s="498"/>
      <c r="I3097" s="498"/>
      <c r="J3097" s="498"/>
      <c r="K3097" s="498"/>
      <c r="L3097" s="498"/>
      <c r="M3097" s="498"/>
      <c r="N3097" s="504"/>
      <c r="O3097" s="512">
        <f t="shared" si="151"/>
        <v>0</v>
      </c>
      <c r="P3097" s="512">
        <f t="shared" si="152"/>
        <v>0</v>
      </c>
      <c r="Q3097" s="498" t="str">
        <f t="shared" si="153"/>
        <v/>
      </c>
    </row>
    <row r="3098" spans="1:17" hidden="1" x14ac:dyDescent="0.2">
      <c r="A3098" s="498"/>
      <c r="B3098" s="498"/>
      <c r="C3098" s="498"/>
      <c r="D3098" s="498"/>
      <c r="E3098" s="498"/>
      <c r="F3098" s="498"/>
      <c r="G3098" s="498"/>
      <c r="H3098" s="498"/>
      <c r="I3098" s="498"/>
      <c r="J3098" s="498"/>
      <c r="K3098" s="498"/>
      <c r="L3098" s="498"/>
      <c r="M3098" s="498"/>
      <c r="N3098" s="504"/>
      <c r="O3098" s="512">
        <f t="shared" si="151"/>
        <v>0</v>
      </c>
      <c r="P3098" s="512">
        <f t="shared" si="152"/>
        <v>0</v>
      </c>
      <c r="Q3098" s="498" t="str">
        <f t="shared" si="153"/>
        <v/>
      </c>
    </row>
    <row r="3099" spans="1:17" hidden="1" x14ac:dyDescent="0.2">
      <c r="A3099" s="498"/>
      <c r="B3099" s="498"/>
      <c r="C3099" s="498"/>
      <c r="D3099" s="498"/>
      <c r="E3099" s="498"/>
      <c r="F3099" s="498"/>
      <c r="G3099" s="498"/>
      <c r="H3099" s="498"/>
      <c r="I3099" s="498"/>
      <c r="J3099" s="498"/>
      <c r="K3099" s="498"/>
      <c r="L3099" s="498"/>
      <c r="M3099" s="498"/>
      <c r="N3099" s="504"/>
      <c r="O3099" s="512">
        <f t="shared" si="151"/>
        <v>0</v>
      </c>
      <c r="P3099" s="512">
        <f t="shared" si="152"/>
        <v>0</v>
      </c>
      <c r="Q3099" s="498" t="str">
        <f t="shared" si="153"/>
        <v/>
      </c>
    </row>
    <row r="3100" spans="1:17" hidden="1" x14ac:dyDescent="0.2">
      <c r="A3100" s="498"/>
      <c r="B3100" s="498"/>
      <c r="C3100" s="498"/>
      <c r="D3100" s="498"/>
      <c r="E3100" s="498"/>
      <c r="F3100" s="498"/>
      <c r="G3100" s="498"/>
      <c r="H3100" s="498"/>
      <c r="I3100" s="498"/>
      <c r="J3100" s="498"/>
      <c r="K3100" s="498"/>
      <c r="L3100" s="498"/>
      <c r="M3100" s="498"/>
      <c r="N3100" s="504"/>
      <c r="O3100" s="512">
        <f t="shared" si="151"/>
        <v>0</v>
      </c>
      <c r="P3100" s="512">
        <f t="shared" si="152"/>
        <v>0</v>
      </c>
      <c r="Q3100" s="498" t="str">
        <f t="shared" si="153"/>
        <v/>
      </c>
    </row>
    <row r="3101" spans="1:17" hidden="1" x14ac:dyDescent="0.2">
      <c r="A3101" s="498"/>
      <c r="B3101" s="498"/>
      <c r="C3101" s="498"/>
      <c r="D3101" s="498"/>
      <c r="E3101" s="498"/>
      <c r="F3101" s="498"/>
      <c r="G3101" s="498"/>
      <c r="H3101" s="498"/>
      <c r="I3101" s="498"/>
      <c r="J3101" s="498"/>
      <c r="K3101" s="498"/>
      <c r="L3101" s="498"/>
      <c r="M3101" s="498"/>
      <c r="N3101" s="504"/>
      <c r="O3101" s="512">
        <f t="shared" si="151"/>
        <v>0</v>
      </c>
      <c r="P3101" s="512">
        <f t="shared" si="152"/>
        <v>0</v>
      </c>
      <c r="Q3101" s="498" t="str">
        <f t="shared" si="153"/>
        <v/>
      </c>
    </row>
    <row r="3102" spans="1:17" hidden="1" x14ac:dyDescent="0.2">
      <c r="A3102" s="498"/>
      <c r="B3102" s="498"/>
      <c r="C3102" s="498"/>
      <c r="D3102" s="498"/>
      <c r="E3102" s="498"/>
      <c r="F3102" s="498"/>
      <c r="G3102" s="498"/>
      <c r="H3102" s="498"/>
      <c r="I3102" s="498"/>
      <c r="J3102" s="498"/>
      <c r="K3102" s="498"/>
      <c r="L3102" s="498"/>
      <c r="M3102" s="498"/>
      <c r="N3102" s="504"/>
      <c r="O3102" s="512">
        <f t="shared" si="151"/>
        <v>0</v>
      </c>
      <c r="P3102" s="512">
        <f t="shared" si="152"/>
        <v>0</v>
      </c>
      <c r="Q3102" s="498" t="str">
        <f t="shared" si="153"/>
        <v/>
      </c>
    </row>
    <row r="3103" spans="1:17" hidden="1" x14ac:dyDescent="0.2">
      <c r="A3103" s="498"/>
      <c r="B3103" s="498"/>
      <c r="C3103" s="498"/>
      <c r="D3103" s="498"/>
      <c r="E3103" s="498"/>
      <c r="F3103" s="498"/>
      <c r="G3103" s="498"/>
      <c r="H3103" s="498"/>
      <c r="I3103" s="498"/>
      <c r="J3103" s="498"/>
      <c r="K3103" s="498"/>
      <c r="L3103" s="498"/>
      <c r="M3103" s="498"/>
      <c r="N3103" s="504"/>
      <c r="O3103" s="512">
        <f t="shared" si="151"/>
        <v>0</v>
      </c>
      <c r="P3103" s="512">
        <f t="shared" si="152"/>
        <v>0</v>
      </c>
      <c r="Q3103" s="498" t="str">
        <f t="shared" si="153"/>
        <v/>
      </c>
    </row>
    <row r="3104" spans="1:17" hidden="1" x14ac:dyDescent="0.2">
      <c r="A3104" s="498"/>
      <c r="B3104" s="498"/>
      <c r="C3104" s="498"/>
      <c r="D3104" s="498"/>
      <c r="E3104" s="498"/>
      <c r="F3104" s="498"/>
      <c r="G3104" s="498"/>
      <c r="H3104" s="498"/>
      <c r="I3104" s="498"/>
      <c r="J3104" s="498"/>
      <c r="K3104" s="498"/>
      <c r="L3104" s="498"/>
      <c r="M3104" s="498"/>
      <c r="N3104" s="504"/>
      <c r="O3104" s="512">
        <f t="shared" si="151"/>
        <v>0</v>
      </c>
      <c r="P3104" s="512">
        <f t="shared" si="152"/>
        <v>0</v>
      </c>
      <c r="Q3104" s="498" t="str">
        <f t="shared" si="153"/>
        <v/>
      </c>
    </row>
    <row r="3105" spans="1:17" hidden="1" x14ac:dyDescent="0.2">
      <c r="A3105" s="498"/>
      <c r="B3105" s="498"/>
      <c r="C3105" s="498"/>
      <c r="D3105" s="498"/>
      <c r="E3105" s="498"/>
      <c r="F3105" s="498"/>
      <c r="G3105" s="498"/>
      <c r="H3105" s="498"/>
      <c r="I3105" s="498"/>
      <c r="J3105" s="498"/>
      <c r="K3105" s="498"/>
      <c r="L3105" s="498"/>
      <c r="M3105" s="498"/>
      <c r="N3105" s="504"/>
      <c r="O3105" s="512">
        <f t="shared" si="151"/>
        <v>0</v>
      </c>
      <c r="P3105" s="512">
        <f t="shared" si="152"/>
        <v>0</v>
      </c>
      <c r="Q3105" s="498" t="str">
        <f t="shared" si="153"/>
        <v/>
      </c>
    </row>
    <row r="3106" spans="1:17" hidden="1" x14ac:dyDescent="0.2">
      <c r="A3106" s="498"/>
      <c r="B3106" s="498"/>
      <c r="C3106" s="498"/>
      <c r="D3106" s="498"/>
      <c r="E3106" s="498"/>
      <c r="F3106" s="498"/>
      <c r="G3106" s="498"/>
      <c r="H3106" s="498"/>
      <c r="I3106" s="498"/>
      <c r="J3106" s="498"/>
      <c r="K3106" s="498"/>
      <c r="L3106" s="498"/>
      <c r="M3106" s="498"/>
      <c r="N3106" s="504"/>
      <c r="O3106" s="512">
        <f t="shared" si="151"/>
        <v>0</v>
      </c>
      <c r="P3106" s="512">
        <f t="shared" si="152"/>
        <v>0</v>
      </c>
      <c r="Q3106" s="498" t="str">
        <f t="shared" si="153"/>
        <v/>
      </c>
    </row>
    <row r="3107" spans="1:17" hidden="1" x14ac:dyDescent="0.2">
      <c r="A3107" s="498"/>
      <c r="B3107" s="498"/>
      <c r="C3107" s="498"/>
      <c r="D3107" s="498"/>
      <c r="E3107" s="498"/>
      <c r="F3107" s="498"/>
      <c r="G3107" s="498"/>
      <c r="H3107" s="498"/>
      <c r="I3107" s="498"/>
      <c r="J3107" s="498"/>
      <c r="K3107" s="498"/>
      <c r="L3107" s="498"/>
      <c r="M3107" s="498"/>
      <c r="N3107" s="504"/>
      <c r="O3107" s="512">
        <f t="shared" si="151"/>
        <v>0</v>
      </c>
      <c r="P3107" s="512">
        <f t="shared" si="152"/>
        <v>0</v>
      </c>
      <c r="Q3107" s="498" t="str">
        <f t="shared" si="153"/>
        <v/>
      </c>
    </row>
    <row r="3108" spans="1:17" hidden="1" x14ac:dyDescent="0.2">
      <c r="A3108" s="498"/>
      <c r="B3108" s="498"/>
      <c r="C3108" s="498"/>
      <c r="D3108" s="498"/>
      <c r="E3108" s="498"/>
      <c r="F3108" s="498"/>
      <c r="G3108" s="498"/>
      <c r="H3108" s="498"/>
      <c r="I3108" s="498"/>
      <c r="J3108" s="498"/>
      <c r="K3108" s="498"/>
      <c r="L3108" s="498"/>
      <c r="M3108" s="498"/>
      <c r="N3108" s="504"/>
      <c r="O3108" s="512">
        <f t="shared" si="151"/>
        <v>0</v>
      </c>
      <c r="P3108" s="512">
        <f t="shared" si="152"/>
        <v>0</v>
      </c>
      <c r="Q3108" s="498" t="str">
        <f t="shared" si="153"/>
        <v/>
      </c>
    </row>
    <row r="3109" spans="1:17" hidden="1" x14ac:dyDescent="0.2">
      <c r="A3109" s="498"/>
      <c r="B3109" s="498"/>
      <c r="C3109" s="498"/>
      <c r="D3109" s="498"/>
      <c r="E3109" s="498"/>
      <c r="F3109" s="498"/>
      <c r="G3109" s="498"/>
      <c r="H3109" s="498"/>
      <c r="I3109" s="498"/>
      <c r="J3109" s="498"/>
      <c r="K3109" s="498"/>
      <c r="L3109" s="498"/>
      <c r="M3109" s="498"/>
      <c r="N3109" s="504"/>
      <c r="O3109" s="512">
        <f t="shared" si="151"/>
        <v>0</v>
      </c>
      <c r="P3109" s="512">
        <f t="shared" si="152"/>
        <v>0</v>
      </c>
      <c r="Q3109" s="498" t="str">
        <f t="shared" si="153"/>
        <v/>
      </c>
    </row>
    <row r="3110" spans="1:17" hidden="1" x14ac:dyDescent="0.2">
      <c r="A3110" s="498"/>
      <c r="B3110" s="498"/>
      <c r="C3110" s="498"/>
      <c r="D3110" s="498"/>
      <c r="E3110" s="498"/>
      <c r="F3110" s="498"/>
      <c r="G3110" s="498"/>
      <c r="H3110" s="498"/>
      <c r="I3110" s="498"/>
      <c r="J3110" s="498"/>
      <c r="K3110" s="498"/>
      <c r="L3110" s="498"/>
      <c r="M3110" s="498"/>
      <c r="N3110" s="504"/>
      <c r="O3110" s="512">
        <f t="shared" si="151"/>
        <v>0</v>
      </c>
      <c r="P3110" s="512">
        <f t="shared" si="152"/>
        <v>0</v>
      </c>
      <c r="Q3110" s="498" t="str">
        <f t="shared" si="153"/>
        <v/>
      </c>
    </row>
    <row r="3111" spans="1:17" hidden="1" x14ac:dyDescent="0.2">
      <c r="A3111" s="498"/>
      <c r="B3111" s="498"/>
      <c r="C3111" s="498"/>
      <c r="D3111" s="498"/>
      <c r="E3111" s="498"/>
      <c r="F3111" s="498"/>
      <c r="G3111" s="498"/>
      <c r="H3111" s="498"/>
      <c r="I3111" s="498"/>
      <c r="J3111" s="498"/>
      <c r="K3111" s="498"/>
      <c r="L3111" s="498"/>
      <c r="M3111" s="498"/>
      <c r="N3111" s="504"/>
      <c r="O3111" s="512">
        <f t="shared" si="151"/>
        <v>0</v>
      </c>
      <c r="P3111" s="512">
        <f t="shared" si="152"/>
        <v>0</v>
      </c>
      <c r="Q3111" s="498" t="str">
        <f t="shared" si="153"/>
        <v/>
      </c>
    </row>
    <row r="3112" spans="1:17" hidden="1" x14ac:dyDescent="0.2">
      <c r="A3112" s="498"/>
      <c r="B3112" s="498"/>
      <c r="C3112" s="498"/>
      <c r="D3112" s="498"/>
      <c r="E3112" s="498"/>
      <c r="F3112" s="498"/>
      <c r="G3112" s="498"/>
      <c r="H3112" s="498"/>
      <c r="I3112" s="498"/>
      <c r="J3112" s="498"/>
      <c r="K3112" s="498"/>
      <c r="L3112" s="498"/>
      <c r="M3112" s="498"/>
      <c r="N3112" s="504"/>
      <c r="O3112" s="512">
        <f t="shared" si="151"/>
        <v>0</v>
      </c>
      <c r="P3112" s="512">
        <f t="shared" si="152"/>
        <v>0</v>
      </c>
      <c r="Q3112" s="498" t="str">
        <f t="shared" si="153"/>
        <v/>
      </c>
    </row>
    <row r="3113" spans="1:17" hidden="1" x14ac:dyDescent="0.2">
      <c r="A3113" s="498"/>
      <c r="B3113" s="498"/>
      <c r="C3113" s="498"/>
      <c r="D3113" s="498"/>
      <c r="E3113" s="498"/>
      <c r="F3113" s="498"/>
      <c r="G3113" s="498"/>
      <c r="H3113" s="498"/>
      <c r="I3113" s="498"/>
      <c r="J3113" s="498"/>
      <c r="K3113" s="498"/>
      <c r="L3113" s="498"/>
      <c r="M3113" s="498"/>
      <c r="N3113" s="504"/>
      <c r="O3113" s="512">
        <f t="shared" si="151"/>
        <v>0</v>
      </c>
      <c r="P3113" s="512">
        <f t="shared" si="152"/>
        <v>0</v>
      </c>
      <c r="Q3113" s="498" t="str">
        <f t="shared" si="153"/>
        <v/>
      </c>
    </row>
    <row r="3114" spans="1:17" hidden="1" x14ac:dyDescent="0.2">
      <c r="A3114" s="498"/>
      <c r="B3114" s="498"/>
      <c r="C3114" s="498"/>
      <c r="D3114" s="498"/>
      <c r="E3114" s="498"/>
      <c r="F3114" s="498"/>
      <c r="G3114" s="498"/>
      <c r="H3114" s="498"/>
      <c r="I3114" s="498"/>
      <c r="J3114" s="498"/>
      <c r="K3114" s="498"/>
      <c r="L3114" s="498"/>
      <c r="M3114" s="498"/>
      <c r="N3114" s="504"/>
      <c r="O3114" s="512">
        <f t="shared" si="151"/>
        <v>0</v>
      </c>
      <c r="P3114" s="512">
        <f t="shared" si="152"/>
        <v>0</v>
      </c>
      <c r="Q3114" s="498" t="str">
        <f t="shared" si="153"/>
        <v/>
      </c>
    </row>
    <row r="3115" spans="1:17" hidden="1" x14ac:dyDescent="0.2">
      <c r="A3115" s="498"/>
      <c r="B3115" s="498"/>
      <c r="C3115" s="498"/>
      <c r="D3115" s="498"/>
      <c r="E3115" s="498"/>
      <c r="F3115" s="498"/>
      <c r="G3115" s="498"/>
      <c r="H3115" s="498"/>
      <c r="I3115" s="498"/>
      <c r="J3115" s="498"/>
      <c r="K3115" s="498"/>
      <c r="L3115" s="498"/>
      <c r="M3115" s="498"/>
      <c r="N3115" s="504"/>
      <c r="O3115" s="512">
        <f t="shared" si="151"/>
        <v>0</v>
      </c>
      <c r="P3115" s="512">
        <f t="shared" si="152"/>
        <v>0</v>
      </c>
      <c r="Q3115" s="498" t="str">
        <f t="shared" si="153"/>
        <v/>
      </c>
    </row>
    <row r="3116" spans="1:17" hidden="1" x14ac:dyDescent="0.2">
      <c r="A3116" s="498"/>
      <c r="B3116" s="498"/>
      <c r="C3116" s="498"/>
      <c r="D3116" s="498"/>
      <c r="E3116" s="498"/>
      <c r="F3116" s="498"/>
      <c r="G3116" s="498"/>
      <c r="H3116" s="498"/>
      <c r="I3116" s="498"/>
      <c r="J3116" s="498"/>
      <c r="K3116" s="498"/>
      <c r="L3116" s="498"/>
      <c r="M3116" s="498"/>
      <c r="N3116" s="504"/>
      <c r="O3116" s="512">
        <f t="shared" si="151"/>
        <v>0</v>
      </c>
      <c r="P3116" s="512">
        <f t="shared" si="152"/>
        <v>0</v>
      </c>
      <c r="Q3116" s="498" t="str">
        <f t="shared" si="153"/>
        <v/>
      </c>
    </row>
    <row r="3117" spans="1:17" hidden="1" x14ac:dyDescent="0.2">
      <c r="A3117" s="498"/>
      <c r="B3117" s="498"/>
      <c r="C3117" s="498"/>
      <c r="D3117" s="498"/>
      <c r="E3117" s="498"/>
      <c r="F3117" s="498"/>
      <c r="G3117" s="498"/>
      <c r="H3117" s="498"/>
      <c r="I3117" s="498"/>
      <c r="J3117" s="498"/>
      <c r="K3117" s="498"/>
      <c r="L3117" s="498"/>
      <c r="M3117" s="498"/>
      <c r="N3117" s="504"/>
      <c r="O3117" s="512">
        <f t="shared" si="151"/>
        <v>0</v>
      </c>
      <c r="P3117" s="512">
        <f t="shared" si="152"/>
        <v>0</v>
      </c>
      <c r="Q3117" s="498" t="str">
        <f t="shared" si="153"/>
        <v/>
      </c>
    </row>
    <row r="3118" spans="1:17" hidden="1" x14ac:dyDescent="0.2">
      <c r="A3118" s="498"/>
      <c r="B3118" s="498"/>
      <c r="C3118" s="498"/>
      <c r="D3118" s="498"/>
      <c r="E3118" s="498"/>
      <c r="F3118" s="498"/>
      <c r="G3118" s="498"/>
      <c r="H3118" s="498"/>
      <c r="I3118" s="498"/>
      <c r="J3118" s="498"/>
      <c r="K3118" s="498"/>
      <c r="L3118" s="498"/>
      <c r="M3118" s="498"/>
      <c r="N3118" s="504"/>
      <c r="O3118" s="512">
        <f t="shared" si="151"/>
        <v>0</v>
      </c>
      <c r="P3118" s="512">
        <f t="shared" si="152"/>
        <v>0</v>
      </c>
      <c r="Q3118" s="498" t="str">
        <f t="shared" si="153"/>
        <v/>
      </c>
    </row>
    <row r="3119" spans="1:17" hidden="1" x14ac:dyDescent="0.2">
      <c r="A3119" s="498"/>
      <c r="B3119" s="498"/>
      <c r="C3119" s="498"/>
      <c r="D3119" s="498"/>
      <c r="E3119" s="498"/>
      <c r="F3119" s="498"/>
      <c r="G3119" s="498"/>
      <c r="H3119" s="498"/>
      <c r="I3119" s="498"/>
      <c r="J3119" s="498"/>
      <c r="K3119" s="498"/>
      <c r="L3119" s="498"/>
      <c r="M3119" s="498"/>
      <c r="N3119" s="504"/>
      <c r="O3119" s="512">
        <f t="shared" si="151"/>
        <v>0</v>
      </c>
      <c r="P3119" s="512">
        <f t="shared" si="152"/>
        <v>0</v>
      </c>
      <c r="Q3119" s="498" t="str">
        <f t="shared" si="153"/>
        <v/>
      </c>
    </row>
    <row r="3120" spans="1:17" hidden="1" x14ac:dyDescent="0.2">
      <c r="A3120" s="498"/>
      <c r="B3120" s="498"/>
      <c r="C3120" s="498"/>
      <c r="D3120" s="498"/>
      <c r="E3120" s="498"/>
      <c r="F3120" s="498"/>
      <c r="G3120" s="498"/>
      <c r="H3120" s="498"/>
      <c r="I3120" s="498"/>
      <c r="J3120" s="498"/>
      <c r="K3120" s="498"/>
      <c r="L3120" s="498"/>
      <c r="M3120" s="498"/>
      <c r="N3120" s="504"/>
      <c r="O3120" s="512">
        <f t="shared" si="151"/>
        <v>0</v>
      </c>
      <c r="P3120" s="512">
        <f t="shared" si="152"/>
        <v>0</v>
      </c>
      <c r="Q3120" s="498" t="str">
        <f t="shared" si="153"/>
        <v/>
      </c>
    </row>
    <row r="3121" spans="1:17" hidden="1" x14ac:dyDescent="0.2">
      <c r="A3121" s="498"/>
      <c r="B3121" s="498"/>
      <c r="C3121" s="498"/>
      <c r="D3121" s="498"/>
      <c r="E3121" s="498"/>
      <c r="F3121" s="498"/>
      <c r="G3121" s="498"/>
      <c r="H3121" s="498"/>
      <c r="I3121" s="498"/>
      <c r="J3121" s="498"/>
      <c r="K3121" s="498"/>
      <c r="L3121" s="498"/>
      <c r="M3121" s="498"/>
      <c r="N3121" s="504"/>
      <c r="O3121" s="512">
        <f t="shared" si="151"/>
        <v>0</v>
      </c>
      <c r="P3121" s="512">
        <f t="shared" si="152"/>
        <v>0</v>
      </c>
      <c r="Q3121" s="498" t="str">
        <f t="shared" si="153"/>
        <v/>
      </c>
    </row>
    <row r="3122" spans="1:17" hidden="1" x14ac:dyDescent="0.2">
      <c r="A3122" s="498"/>
      <c r="B3122" s="498"/>
      <c r="C3122" s="498"/>
      <c r="D3122" s="498"/>
      <c r="E3122" s="498"/>
      <c r="F3122" s="498"/>
      <c r="G3122" s="498"/>
      <c r="H3122" s="498"/>
      <c r="I3122" s="498"/>
      <c r="J3122" s="498"/>
      <c r="K3122" s="498"/>
      <c r="L3122" s="498"/>
      <c r="M3122" s="498"/>
      <c r="N3122" s="504"/>
      <c r="O3122" s="512">
        <f t="shared" si="151"/>
        <v>0</v>
      </c>
      <c r="P3122" s="512">
        <f t="shared" si="152"/>
        <v>0</v>
      </c>
      <c r="Q3122" s="498" t="str">
        <f t="shared" si="153"/>
        <v/>
      </c>
    </row>
    <row r="3123" spans="1:17" hidden="1" x14ac:dyDescent="0.2">
      <c r="A3123" s="498"/>
      <c r="B3123" s="498"/>
      <c r="C3123" s="498"/>
      <c r="D3123" s="498"/>
      <c r="E3123" s="498"/>
      <c r="F3123" s="498"/>
      <c r="G3123" s="498"/>
      <c r="H3123" s="498"/>
      <c r="I3123" s="498"/>
      <c r="J3123" s="498"/>
      <c r="K3123" s="498"/>
      <c r="L3123" s="498"/>
      <c r="M3123" s="498"/>
      <c r="N3123" s="504"/>
      <c r="O3123" s="512">
        <f t="shared" si="151"/>
        <v>0</v>
      </c>
      <c r="P3123" s="512">
        <f t="shared" si="152"/>
        <v>0</v>
      </c>
      <c r="Q3123" s="498" t="str">
        <f t="shared" si="153"/>
        <v/>
      </c>
    </row>
    <row r="3124" spans="1:17" hidden="1" x14ac:dyDescent="0.2">
      <c r="A3124" s="498"/>
      <c r="B3124" s="498"/>
      <c r="C3124" s="498"/>
      <c r="D3124" s="498"/>
      <c r="E3124" s="498"/>
      <c r="F3124" s="498"/>
      <c r="G3124" s="498"/>
      <c r="H3124" s="498"/>
      <c r="I3124" s="498"/>
      <c r="J3124" s="498"/>
      <c r="K3124" s="498"/>
      <c r="L3124" s="498"/>
      <c r="M3124" s="498"/>
      <c r="N3124" s="504"/>
      <c r="O3124" s="512">
        <f t="shared" si="151"/>
        <v>0</v>
      </c>
      <c r="P3124" s="512">
        <f t="shared" si="152"/>
        <v>0</v>
      </c>
      <c r="Q3124" s="498" t="str">
        <f t="shared" si="153"/>
        <v/>
      </c>
    </row>
    <row r="3125" spans="1:17" hidden="1" x14ac:dyDescent="0.2">
      <c r="A3125" s="498"/>
      <c r="B3125" s="498"/>
      <c r="C3125" s="498"/>
      <c r="D3125" s="498"/>
      <c r="E3125" s="498"/>
      <c r="F3125" s="498"/>
      <c r="G3125" s="498"/>
      <c r="H3125" s="498"/>
      <c r="I3125" s="498"/>
      <c r="J3125" s="498"/>
      <c r="K3125" s="498"/>
      <c r="L3125" s="498"/>
      <c r="M3125" s="498"/>
      <c r="N3125" s="504"/>
      <c r="O3125" s="512">
        <f t="shared" si="151"/>
        <v>0</v>
      </c>
      <c r="P3125" s="512">
        <f t="shared" si="152"/>
        <v>0</v>
      </c>
      <c r="Q3125" s="498" t="str">
        <f t="shared" si="153"/>
        <v/>
      </c>
    </row>
    <row r="3126" spans="1:17" hidden="1" x14ac:dyDescent="0.2">
      <c r="A3126" s="498"/>
      <c r="B3126" s="498"/>
      <c r="C3126" s="498"/>
      <c r="D3126" s="498"/>
      <c r="E3126" s="498"/>
      <c r="F3126" s="498"/>
      <c r="G3126" s="498"/>
      <c r="H3126" s="498"/>
      <c r="I3126" s="498"/>
      <c r="J3126" s="498"/>
      <c r="K3126" s="498"/>
      <c r="L3126" s="498"/>
      <c r="M3126" s="498"/>
      <c r="N3126" s="504"/>
      <c r="O3126" s="512">
        <f t="shared" si="151"/>
        <v>0</v>
      </c>
      <c r="P3126" s="512">
        <f t="shared" si="152"/>
        <v>0</v>
      </c>
      <c r="Q3126" s="498" t="str">
        <f t="shared" si="153"/>
        <v/>
      </c>
    </row>
    <row r="3127" spans="1:17" hidden="1" x14ac:dyDescent="0.2">
      <c r="A3127" s="498"/>
      <c r="B3127" s="498"/>
      <c r="C3127" s="498"/>
      <c r="D3127" s="498"/>
      <c r="E3127" s="498"/>
      <c r="F3127" s="498"/>
      <c r="G3127" s="498"/>
      <c r="H3127" s="498"/>
      <c r="I3127" s="498"/>
      <c r="J3127" s="498"/>
      <c r="K3127" s="498"/>
      <c r="L3127" s="498"/>
      <c r="M3127" s="498"/>
      <c r="N3127" s="504"/>
      <c r="O3127" s="512">
        <f t="shared" si="151"/>
        <v>0</v>
      </c>
      <c r="P3127" s="512">
        <f t="shared" si="152"/>
        <v>0</v>
      </c>
      <c r="Q3127" s="498" t="str">
        <f t="shared" si="153"/>
        <v/>
      </c>
    </row>
    <row r="3128" spans="1:17" hidden="1" x14ac:dyDescent="0.2">
      <c r="A3128" s="498"/>
      <c r="B3128" s="498"/>
      <c r="C3128" s="498"/>
      <c r="D3128" s="498"/>
      <c r="E3128" s="498"/>
      <c r="F3128" s="498"/>
      <c r="G3128" s="498"/>
      <c r="H3128" s="498"/>
      <c r="I3128" s="498"/>
      <c r="J3128" s="498"/>
      <c r="K3128" s="498"/>
      <c r="L3128" s="498"/>
      <c r="M3128" s="498"/>
      <c r="N3128" s="504"/>
      <c r="O3128" s="512">
        <f t="shared" si="151"/>
        <v>0</v>
      </c>
      <c r="P3128" s="512">
        <f t="shared" si="152"/>
        <v>0</v>
      </c>
      <c r="Q3128" s="498" t="str">
        <f t="shared" si="153"/>
        <v/>
      </c>
    </row>
    <row r="3129" spans="1:17" hidden="1" x14ac:dyDescent="0.2">
      <c r="A3129" s="498"/>
      <c r="B3129" s="498"/>
      <c r="C3129" s="498"/>
      <c r="D3129" s="498"/>
      <c r="E3129" s="498"/>
      <c r="F3129" s="498"/>
      <c r="G3129" s="498"/>
      <c r="H3129" s="498"/>
      <c r="I3129" s="498"/>
      <c r="J3129" s="498"/>
      <c r="K3129" s="498"/>
      <c r="L3129" s="498"/>
      <c r="M3129" s="498"/>
      <c r="N3129" s="504"/>
      <c r="O3129" s="512">
        <f t="shared" si="151"/>
        <v>0</v>
      </c>
      <c r="P3129" s="512">
        <f t="shared" si="152"/>
        <v>0</v>
      </c>
      <c r="Q3129" s="498" t="str">
        <f t="shared" si="153"/>
        <v/>
      </c>
    </row>
    <row r="3130" spans="1:17" hidden="1" x14ac:dyDescent="0.2">
      <c r="A3130" s="498"/>
      <c r="B3130" s="498"/>
      <c r="C3130" s="498"/>
      <c r="D3130" s="498"/>
      <c r="E3130" s="498"/>
      <c r="F3130" s="498"/>
      <c r="G3130" s="498"/>
      <c r="H3130" s="498"/>
      <c r="I3130" s="498"/>
      <c r="J3130" s="498"/>
      <c r="K3130" s="498"/>
      <c r="L3130" s="498"/>
      <c r="M3130" s="498"/>
      <c r="N3130" s="504"/>
      <c r="O3130" s="512">
        <f t="shared" si="151"/>
        <v>0</v>
      </c>
      <c r="P3130" s="512">
        <f t="shared" si="152"/>
        <v>0</v>
      </c>
      <c r="Q3130" s="498" t="str">
        <f t="shared" si="153"/>
        <v/>
      </c>
    </row>
    <row r="3131" spans="1:17" hidden="1" x14ac:dyDescent="0.2">
      <c r="A3131" s="498"/>
      <c r="B3131" s="498"/>
      <c r="C3131" s="498"/>
      <c r="D3131" s="498"/>
      <c r="E3131" s="498"/>
      <c r="F3131" s="498"/>
      <c r="G3131" s="498"/>
      <c r="H3131" s="498"/>
      <c r="I3131" s="498"/>
      <c r="J3131" s="498"/>
      <c r="K3131" s="498"/>
      <c r="L3131" s="498"/>
      <c r="M3131" s="498"/>
      <c r="N3131" s="504"/>
      <c r="O3131" s="512">
        <f t="shared" si="151"/>
        <v>0</v>
      </c>
      <c r="P3131" s="512">
        <f t="shared" si="152"/>
        <v>0</v>
      </c>
      <c r="Q3131" s="498" t="str">
        <f t="shared" si="153"/>
        <v/>
      </c>
    </row>
    <row r="3132" spans="1:17" hidden="1" x14ac:dyDescent="0.2">
      <c r="A3132" s="498"/>
      <c r="B3132" s="498"/>
      <c r="C3132" s="498"/>
      <c r="D3132" s="498"/>
      <c r="E3132" s="498"/>
      <c r="F3132" s="498"/>
      <c r="G3132" s="498"/>
      <c r="H3132" s="498"/>
      <c r="I3132" s="498"/>
      <c r="J3132" s="498"/>
      <c r="K3132" s="498"/>
      <c r="L3132" s="498"/>
      <c r="M3132" s="498"/>
      <c r="N3132" s="504"/>
      <c r="O3132" s="512">
        <f t="shared" si="151"/>
        <v>0</v>
      </c>
      <c r="P3132" s="512">
        <f t="shared" si="152"/>
        <v>0</v>
      </c>
      <c r="Q3132" s="498" t="str">
        <f t="shared" si="153"/>
        <v/>
      </c>
    </row>
    <row r="3133" spans="1:17" hidden="1" x14ac:dyDescent="0.2">
      <c r="A3133" s="498"/>
      <c r="B3133" s="498"/>
      <c r="C3133" s="498"/>
      <c r="D3133" s="498"/>
      <c r="E3133" s="498"/>
      <c r="F3133" s="498"/>
      <c r="G3133" s="498"/>
      <c r="H3133" s="498"/>
      <c r="I3133" s="498"/>
      <c r="J3133" s="498"/>
      <c r="K3133" s="498"/>
      <c r="L3133" s="498"/>
      <c r="M3133" s="498"/>
      <c r="N3133" s="504"/>
      <c r="O3133" s="512">
        <f t="shared" si="151"/>
        <v>0</v>
      </c>
      <c r="P3133" s="512">
        <f t="shared" si="152"/>
        <v>0</v>
      </c>
      <c r="Q3133" s="498" t="str">
        <f t="shared" si="153"/>
        <v/>
      </c>
    </row>
    <row r="3134" spans="1:17" hidden="1" x14ac:dyDescent="0.2">
      <c r="A3134" s="498"/>
      <c r="B3134" s="498"/>
      <c r="C3134" s="498"/>
      <c r="D3134" s="498"/>
      <c r="E3134" s="498"/>
      <c r="F3134" s="498"/>
      <c r="G3134" s="498"/>
      <c r="H3134" s="498"/>
      <c r="I3134" s="498"/>
      <c r="J3134" s="498"/>
      <c r="K3134" s="498"/>
      <c r="L3134" s="498"/>
      <c r="M3134" s="498"/>
      <c r="N3134" s="504"/>
      <c r="O3134" s="512">
        <f t="shared" si="151"/>
        <v>0</v>
      </c>
      <c r="P3134" s="512">
        <f t="shared" si="152"/>
        <v>0</v>
      </c>
      <c r="Q3134" s="498" t="str">
        <f t="shared" si="153"/>
        <v/>
      </c>
    </row>
    <row r="3135" spans="1:17" hidden="1" x14ac:dyDescent="0.2">
      <c r="A3135" s="498"/>
      <c r="B3135" s="498"/>
      <c r="C3135" s="498"/>
      <c r="D3135" s="498"/>
      <c r="E3135" s="498"/>
      <c r="F3135" s="498"/>
      <c r="G3135" s="498"/>
      <c r="H3135" s="498"/>
      <c r="I3135" s="498"/>
      <c r="J3135" s="498"/>
      <c r="K3135" s="498"/>
      <c r="L3135" s="498"/>
      <c r="M3135" s="498"/>
      <c r="N3135" s="504"/>
      <c r="O3135" s="512">
        <f t="shared" si="151"/>
        <v>0</v>
      </c>
      <c r="P3135" s="512">
        <f t="shared" si="152"/>
        <v>0</v>
      </c>
      <c r="Q3135" s="498" t="str">
        <f t="shared" si="153"/>
        <v/>
      </c>
    </row>
    <row r="3136" spans="1:17" hidden="1" x14ac:dyDescent="0.2">
      <c r="A3136" s="498"/>
      <c r="B3136" s="498"/>
      <c r="C3136" s="498"/>
      <c r="D3136" s="498"/>
      <c r="E3136" s="498"/>
      <c r="F3136" s="498"/>
      <c r="G3136" s="498"/>
      <c r="H3136" s="498"/>
      <c r="I3136" s="498"/>
      <c r="J3136" s="498"/>
      <c r="K3136" s="498"/>
      <c r="L3136" s="498"/>
      <c r="M3136" s="498"/>
      <c r="N3136" s="504"/>
      <c r="O3136" s="512">
        <f t="shared" si="151"/>
        <v>0</v>
      </c>
      <c r="P3136" s="512">
        <f t="shared" si="152"/>
        <v>0</v>
      </c>
      <c r="Q3136" s="498" t="str">
        <f t="shared" si="153"/>
        <v/>
      </c>
    </row>
    <row r="3137" spans="1:17" hidden="1" x14ac:dyDescent="0.2">
      <c r="A3137" s="498"/>
      <c r="B3137" s="498"/>
      <c r="C3137" s="498"/>
      <c r="D3137" s="498"/>
      <c r="E3137" s="498"/>
      <c r="F3137" s="498"/>
      <c r="G3137" s="498"/>
      <c r="H3137" s="498"/>
      <c r="I3137" s="498"/>
      <c r="J3137" s="498"/>
      <c r="K3137" s="498"/>
      <c r="L3137" s="498"/>
      <c r="M3137" s="498"/>
      <c r="N3137" s="504"/>
      <c r="O3137" s="512">
        <f t="shared" si="151"/>
        <v>0</v>
      </c>
      <c r="P3137" s="512">
        <f t="shared" si="152"/>
        <v>0</v>
      </c>
      <c r="Q3137" s="498" t="str">
        <f t="shared" si="153"/>
        <v/>
      </c>
    </row>
    <row r="3138" spans="1:17" hidden="1" x14ac:dyDescent="0.2">
      <c r="A3138" s="498"/>
      <c r="B3138" s="498"/>
      <c r="C3138" s="498"/>
      <c r="D3138" s="498"/>
      <c r="E3138" s="498"/>
      <c r="F3138" s="498"/>
      <c r="G3138" s="498"/>
      <c r="H3138" s="498"/>
      <c r="I3138" s="498"/>
      <c r="J3138" s="498"/>
      <c r="K3138" s="498"/>
      <c r="L3138" s="498"/>
      <c r="M3138" s="498"/>
      <c r="N3138" s="504"/>
      <c r="O3138" s="512">
        <f t="shared" si="151"/>
        <v>0</v>
      </c>
      <c r="P3138" s="512">
        <f t="shared" si="152"/>
        <v>0</v>
      </c>
      <c r="Q3138" s="498" t="str">
        <f t="shared" si="153"/>
        <v/>
      </c>
    </row>
    <row r="3139" spans="1:17" hidden="1" x14ac:dyDescent="0.2">
      <c r="A3139" s="498"/>
      <c r="B3139" s="498"/>
      <c r="C3139" s="498"/>
      <c r="D3139" s="498"/>
      <c r="E3139" s="498"/>
      <c r="F3139" s="498"/>
      <c r="G3139" s="498"/>
      <c r="H3139" s="498"/>
      <c r="I3139" s="498"/>
      <c r="J3139" s="498"/>
      <c r="K3139" s="498"/>
      <c r="L3139" s="498"/>
      <c r="M3139" s="498"/>
      <c r="N3139" s="504"/>
      <c r="O3139" s="512">
        <f t="shared" si="151"/>
        <v>0</v>
      </c>
      <c r="P3139" s="512">
        <f t="shared" si="152"/>
        <v>0</v>
      </c>
      <c r="Q3139" s="498" t="str">
        <f t="shared" si="153"/>
        <v/>
      </c>
    </row>
    <row r="3140" spans="1:17" hidden="1" x14ac:dyDescent="0.2">
      <c r="A3140" s="498"/>
      <c r="B3140" s="498"/>
      <c r="C3140" s="498"/>
      <c r="D3140" s="498"/>
      <c r="E3140" s="498"/>
      <c r="F3140" s="498"/>
      <c r="G3140" s="498"/>
      <c r="H3140" s="498"/>
      <c r="I3140" s="498"/>
      <c r="J3140" s="498"/>
      <c r="K3140" s="498"/>
      <c r="L3140" s="498"/>
      <c r="M3140" s="498"/>
      <c r="N3140" s="504"/>
      <c r="O3140" s="512">
        <f t="shared" ref="O3140:O3203" si="154">IF(B3140=0,0,IF(YEAR(B3140)=$P$1,MONTH(B3140)-$O$1+1,(YEAR(B3140)-$P$1)*12-$O$1+1+MONTH(B3140)))</f>
        <v>0</v>
      </c>
      <c r="P3140" s="512">
        <f t="shared" ref="P3140:P3203" si="155">IF(C3140=0,0,IF(YEAR(C3140)=$P$1,MONTH(C3140)-$O$1+1,(YEAR(C3140)-$P$1)*12-$O$1+1+MONTH(C3140)))</f>
        <v>0</v>
      </c>
      <c r="Q3140" s="498" t="str">
        <f t="shared" ref="Q3140:Q3203" si="156">SUBSTITUTE(D3140," ","_")</f>
        <v/>
      </c>
    </row>
    <row r="3141" spans="1:17" hidden="1" x14ac:dyDescent="0.2">
      <c r="A3141" s="498"/>
      <c r="B3141" s="498"/>
      <c r="C3141" s="498"/>
      <c r="D3141" s="498"/>
      <c r="E3141" s="498"/>
      <c r="F3141" s="498"/>
      <c r="G3141" s="498"/>
      <c r="H3141" s="498"/>
      <c r="I3141" s="498"/>
      <c r="J3141" s="498"/>
      <c r="K3141" s="498"/>
      <c r="L3141" s="498"/>
      <c r="M3141" s="498"/>
      <c r="N3141" s="504"/>
      <c r="O3141" s="512">
        <f t="shared" si="154"/>
        <v>0</v>
      </c>
      <c r="P3141" s="512">
        <f t="shared" si="155"/>
        <v>0</v>
      </c>
      <c r="Q3141" s="498" t="str">
        <f t="shared" si="156"/>
        <v/>
      </c>
    </row>
    <row r="3142" spans="1:17" hidden="1" x14ac:dyDescent="0.2">
      <c r="A3142" s="498"/>
      <c r="B3142" s="498"/>
      <c r="C3142" s="498"/>
      <c r="D3142" s="498"/>
      <c r="E3142" s="498"/>
      <c r="F3142" s="498"/>
      <c r="G3142" s="498"/>
      <c r="H3142" s="498"/>
      <c r="I3142" s="498"/>
      <c r="J3142" s="498"/>
      <c r="K3142" s="498"/>
      <c r="L3142" s="498"/>
      <c r="M3142" s="498"/>
      <c r="N3142" s="504"/>
      <c r="O3142" s="512">
        <f t="shared" si="154"/>
        <v>0</v>
      </c>
      <c r="P3142" s="512">
        <f t="shared" si="155"/>
        <v>0</v>
      </c>
      <c r="Q3142" s="498" t="str">
        <f t="shared" si="156"/>
        <v/>
      </c>
    </row>
    <row r="3143" spans="1:17" hidden="1" x14ac:dyDescent="0.2">
      <c r="A3143" s="498"/>
      <c r="B3143" s="498"/>
      <c r="C3143" s="498"/>
      <c r="D3143" s="498"/>
      <c r="E3143" s="498"/>
      <c r="F3143" s="498"/>
      <c r="G3143" s="498"/>
      <c r="H3143" s="498"/>
      <c r="I3143" s="498"/>
      <c r="J3143" s="498"/>
      <c r="K3143" s="498"/>
      <c r="L3143" s="498"/>
      <c r="M3143" s="498"/>
      <c r="N3143" s="504"/>
      <c r="O3143" s="512">
        <f t="shared" si="154"/>
        <v>0</v>
      </c>
      <c r="P3143" s="512">
        <f t="shared" si="155"/>
        <v>0</v>
      </c>
      <c r="Q3143" s="498" t="str">
        <f t="shared" si="156"/>
        <v/>
      </c>
    </row>
    <row r="3144" spans="1:17" hidden="1" x14ac:dyDescent="0.2">
      <c r="A3144" s="498"/>
      <c r="B3144" s="498"/>
      <c r="C3144" s="498"/>
      <c r="D3144" s="498"/>
      <c r="E3144" s="498"/>
      <c r="F3144" s="498"/>
      <c r="G3144" s="498"/>
      <c r="H3144" s="498"/>
      <c r="I3144" s="498"/>
      <c r="J3144" s="498"/>
      <c r="K3144" s="498"/>
      <c r="L3144" s="498"/>
      <c r="M3144" s="498"/>
      <c r="N3144" s="504"/>
      <c r="O3144" s="512">
        <f t="shared" si="154"/>
        <v>0</v>
      </c>
      <c r="P3144" s="512">
        <f t="shared" si="155"/>
        <v>0</v>
      </c>
      <c r="Q3144" s="498" t="str">
        <f t="shared" si="156"/>
        <v/>
      </c>
    </row>
    <row r="3145" spans="1:17" hidden="1" x14ac:dyDescent="0.2">
      <c r="A3145" s="498"/>
      <c r="B3145" s="498"/>
      <c r="C3145" s="498"/>
      <c r="D3145" s="498"/>
      <c r="E3145" s="498"/>
      <c r="F3145" s="498"/>
      <c r="G3145" s="498"/>
      <c r="H3145" s="498"/>
      <c r="I3145" s="498"/>
      <c r="J3145" s="498"/>
      <c r="K3145" s="498"/>
      <c r="L3145" s="498"/>
      <c r="M3145" s="498"/>
      <c r="N3145" s="504"/>
      <c r="O3145" s="512">
        <f t="shared" si="154"/>
        <v>0</v>
      </c>
      <c r="P3145" s="512">
        <f t="shared" si="155"/>
        <v>0</v>
      </c>
      <c r="Q3145" s="498" t="str">
        <f t="shared" si="156"/>
        <v/>
      </c>
    </row>
    <row r="3146" spans="1:17" hidden="1" x14ac:dyDescent="0.2">
      <c r="A3146" s="498"/>
      <c r="B3146" s="498"/>
      <c r="C3146" s="498"/>
      <c r="D3146" s="498"/>
      <c r="E3146" s="498"/>
      <c r="F3146" s="498"/>
      <c r="G3146" s="498"/>
      <c r="H3146" s="498"/>
      <c r="I3146" s="498"/>
      <c r="J3146" s="498"/>
      <c r="K3146" s="498"/>
      <c r="L3146" s="498"/>
      <c r="M3146" s="498"/>
      <c r="N3146" s="504"/>
      <c r="O3146" s="512">
        <f t="shared" si="154"/>
        <v>0</v>
      </c>
      <c r="P3146" s="512">
        <f t="shared" si="155"/>
        <v>0</v>
      </c>
      <c r="Q3146" s="498" t="str">
        <f t="shared" si="156"/>
        <v/>
      </c>
    </row>
    <row r="3147" spans="1:17" hidden="1" x14ac:dyDescent="0.2">
      <c r="A3147" s="498"/>
      <c r="B3147" s="498"/>
      <c r="C3147" s="498"/>
      <c r="D3147" s="498"/>
      <c r="E3147" s="498"/>
      <c r="F3147" s="498"/>
      <c r="G3147" s="498"/>
      <c r="H3147" s="498"/>
      <c r="I3147" s="498"/>
      <c r="J3147" s="498"/>
      <c r="K3147" s="498"/>
      <c r="L3147" s="498"/>
      <c r="M3147" s="498"/>
      <c r="N3147" s="504"/>
      <c r="O3147" s="512">
        <f t="shared" si="154"/>
        <v>0</v>
      </c>
      <c r="P3147" s="512">
        <f t="shared" si="155"/>
        <v>0</v>
      </c>
      <c r="Q3147" s="498" t="str">
        <f t="shared" si="156"/>
        <v/>
      </c>
    </row>
    <row r="3148" spans="1:17" hidden="1" x14ac:dyDescent="0.2">
      <c r="A3148" s="498"/>
      <c r="B3148" s="498"/>
      <c r="C3148" s="498"/>
      <c r="D3148" s="498"/>
      <c r="E3148" s="498"/>
      <c r="F3148" s="498"/>
      <c r="G3148" s="498"/>
      <c r="H3148" s="498"/>
      <c r="I3148" s="498"/>
      <c r="J3148" s="498"/>
      <c r="K3148" s="498"/>
      <c r="L3148" s="498"/>
      <c r="M3148" s="498"/>
      <c r="N3148" s="504"/>
      <c r="O3148" s="512">
        <f t="shared" si="154"/>
        <v>0</v>
      </c>
      <c r="P3148" s="512">
        <f t="shared" si="155"/>
        <v>0</v>
      </c>
      <c r="Q3148" s="498" t="str">
        <f t="shared" si="156"/>
        <v/>
      </c>
    </row>
    <row r="3149" spans="1:17" hidden="1" x14ac:dyDescent="0.2">
      <c r="A3149" s="498"/>
      <c r="B3149" s="498"/>
      <c r="C3149" s="498"/>
      <c r="D3149" s="498"/>
      <c r="E3149" s="498"/>
      <c r="F3149" s="498"/>
      <c r="G3149" s="498"/>
      <c r="H3149" s="498"/>
      <c r="I3149" s="498"/>
      <c r="J3149" s="498"/>
      <c r="K3149" s="498"/>
      <c r="L3149" s="498"/>
      <c r="M3149" s="498"/>
      <c r="N3149" s="504"/>
      <c r="O3149" s="512">
        <f t="shared" si="154"/>
        <v>0</v>
      </c>
      <c r="P3149" s="512">
        <f t="shared" si="155"/>
        <v>0</v>
      </c>
      <c r="Q3149" s="498" t="str">
        <f t="shared" si="156"/>
        <v/>
      </c>
    </row>
    <row r="3150" spans="1:17" hidden="1" x14ac:dyDescent="0.2">
      <c r="A3150" s="498"/>
      <c r="B3150" s="498"/>
      <c r="C3150" s="498"/>
      <c r="D3150" s="498"/>
      <c r="E3150" s="498"/>
      <c r="F3150" s="498"/>
      <c r="G3150" s="498"/>
      <c r="H3150" s="498"/>
      <c r="I3150" s="498"/>
      <c r="J3150" s="498"/>
      <c r="K3150" s="498"/>
      <c r="L3150" s="498"/>
      <c r="M3150" s="498"/>
      <c r="N3150" s="504"/>
      <c r="O3150" s="512">
        <f t="shared" si="154"/>
        <v>0</v>
      </c>
      <c r="P3150" s="512">
        <f t="shared" si="155"/>
        <v>0</v>
      </c>
      <c r="Q3150" s="498" t="str">
        <f t="shared" si="156"/>
        <v/>
      </c>
    </row>
    <row r="3151" spans="1:17" hidden="1" x14ac:dyDescent="0.2">
      <c r="A3151" s="498"/>
      <c r="B3151" s="498"/>
      <c r="C3151" s="498"/>
      <c r="D3151" s="498"/>
      <c r="E3151" s="498"/>
      <c r="F3151" s="498"/>
      <c r="G3151" s="498"/>
      <c r="H3151" s="498"/>
      <c r="I3151" s="498"/>
      <c r="J3151" s="498"/>
      <c r="K3151" s="498"/>
      <c r="L3151" s="498"/>
      <c r="M3151" s="498"/>
      <c r="N3151" s="504"/>
      <c r="O3151" s="512">
        <f t="shared" si="154"/>
        <v>0</v>
      </c>
      <c r="P3151" s="512">
        <f t="shared" si="155"/>
        <v>0</v>
      </c>
      <c r="Q3151" s="498" t="str">
        <f t="shared" si="156"/>
        <v/>
      </c>
    </row>
    <row r="3152" spans="1:17" hidden="1" x14ac:dyDescent="0.2">
      <c r="A3152" s="498"/>
      <c r="B3152" s="498"/>
      <c r="C3152" s="498"/>
      <c r="D3152" s="498"/>
      <c r="E3152" s="498"/>
      <c r="F3152" s="498"/>
      <c r="G3152" s="498"/>
      <c r="H3152" s="498"/>
      <c r="I3152" s="498"/>
      <c r="J3152" s="498"/>
      <c r="K3152" s="498"/>
      <c r="L3152" s="498"/>
      <c r="M3152" s="498"/>
      <c r="N3152" s="504"/>
      <c r="O3152" s="512">
        <f t="shared" si="154"/>
        <v>0</v>
      </c>
      <c r="P3152" s="512">
        <f t="shared" si="155"/>
        <v>0</v>
      </c>
      <c r="Q3152" s="498" t="str">
        <f t="shared" si="156"/>
        <v/>
      </c>
    </row>
    <row r="3153" spans="1:17" hidden="1" x14ac:dyDescent="0.2">
      <c r="A3153" s="498"/>
      <c r="B3153" s="498"/>
      <c r="C3153" s="498"/>
      <c r="D3153" s="498"/>
      <c r="E3153" s="498"/>
      <c r="F3153" s="498"/>
      <c r="G3153" s="498"/>
      <c r="H3153" s="498"/>
      <c r="I3153" s="498"/>
      <c r="J3153" s="498"/>
      <c r="K3153" s="498"/>
      <c r="L3153" s="498"/>
      <c r="M3153" s="498"/>
      <c r="N3153" s="504"/>
      <c r="O3153" s="512">
        <f t="shared" si="154"/>
        <v>0</v>
      </c>
      <c r="P3153" s="512">
        <f t="shared" si="155"/>
        <v>0</v>
      </c>
      <c r="Q3153" s="498" t="str">
        <f t="shared" si="156"/>
        <v/>
      </c>
    </row>
    <row r="3154" spans="1:17" hidden="1" x14ac:dyDescent="0.2">
      <c r="A3154" s="498"/>
      <c r="B3154" s="498"/>
      <c r="C3154" s="498"/>
      <c r="D3154" s="498"/>
      <c r="E3154" s="498"/>
      <c r="F3154" s="498"/>
      <c r="G3154" s="498"/>
      <c r="H3154" s="498"/>
      <c r="I3154" s="498"/>
      <c r="J3154" s="498"/>
      <c r="K3154" s="498"/>
      <c r="L3154" s="498"/>
      <c r="M3154" s="498"/>
      <c r="N3154" s="504"/>
      <c r="O3154" s="512">
        <f t="shared" si="154"/>
        <v>0</v>
      </c>
      <c r="P3154" s="512">
        <f t="shared" si="155"/>
        <v>0</v>
      </c>
      <c r="Q3154" s="498" t="str">
        <f t="shared" si="156"/>
        <v/>
      </c>
    </row>
    <row r="3155" spans="1:17" hidden="1" x14ac:dyDescent="0.2">
      <c r="A3155" s="498"/>
      <c r="B3155" s="498"/>
      <c r="C3155" s="498"/>
      <c r="D3155" s="498"/>
      <c r="E3155" s="498"/>
      <c r="F3155" s="498"/>
      <c r="G3155" s="498"/>
      <c r="H3155" s="498"/>
      <c r="I3155" s="498"/>
      <c r="J3155" s="498"/>
      <c r="K3155" s="498"/>
      <c r="L3155" s="498"/>
      <c r="M3155" s="498"/>
      <c r="N3155" s="504"/>
      <c r="O3155" s="512">
        <f t="shared" si="154"/>
        <v>0</v>
      </c>
      <c r="P3155" s="512">
        <f t="shared" si="155"/>
        <v>0</v>
      </c>
      <c r="Q3155" s="498" t="str">
        <f t="shared" si="156"/>
        <v/>
      </c>
    </row>
    <row r="3156" spans="1:17" hidden="1" x14ac:dyDescent="0.2">
      <c r="A3156" s="498"/>
      <c r="B3156" s="498"/>
      <c r="C3156" s="498"/>
      <c r="D3156" s="498"/>
      <c r="E3156" s="498"/>
      <c r="F3156" s="498"/>
      <c r="G3156" s="498"/>
      <c r="H3156" s="498"/>
      <c r="I3156" s="498"/>
      <c r="J3156" s="498"/>
      <c r="K3156" s="498"/>
      <c r="L3156" s="498"/>
      <c r="M3156" s="498"/>
      <c r="N3156" s="504"/>
      <c r="O3156" s="512">
        <f t="shared" si="154"/>
        <v>0</v>
      </c>
      <c r="P3156" s="512">
        <f t="shared" si="155"/>
        <v>0</v>
      </c>
      <c r="Q3156" s="498" t="str">
        <f t="shared" si="156"/>
        <v/>
      </c>
    </row>
    <row r="3157" spans="1:17" hidden="1" x14ac:dyDescent="0.2">
      <c r="A3157" s="498"/>
      <c r="B3157" s="498"/>
      <c r="C3157" s="498"/>
      <c r="D3157" s="498"/>
      <c r="E3157" s="498"/>
      <c r="F3157" s="498"/>
      <c r="G3157" s="498"/>
      <c r="H3157" s="498"/>
      <c r="I3157" s="498"/>
      <c r="J3157" s="498"/>
      <c r="K3157" s="498"/>
      <c r="L3157" s="498"/>
      <c r="M3157" s="498"/>
      <c r="N3157" s="504"/>
      <c r="O3157" s="512">
        <f t="shared" si="154"/>
        <v>0</v>
      </c>
      <c r="P3157" s="512">
        <f t="shared" si="155"/>
        <v>0</v>
      </c>
      <c r="Q3157" s="498" t="str">
        <f t="shared" si="156"/>
        <v/>
      </c>
    </row>
    <row r="3158" spans="1:17" hidden="1" x14ac:dyDescent="0.2">
      <c r="A3158" s="498"/>
      <c r="B3158" s="498"/>
      <c r="C3158" s="498"/>
      <c r="D3158" s="498"/>
      <c r="E3158" s="498"/>
      <c r="F3158" s="498"/>
      <c r="G3158" s="498"/>
      <c r="H3158" s="498"/>
      <c r="I3158" s="498"/>
      <c r="J3158" s="498"/>
      <c r="K3158" s="498"/>
      <c r="L3158" s="498"/>
      <c r="M3158" s="498"/>
      <c r="N3158" s="504"/>
      <c r="O3158" s="512">
        <f t="shared" si="154"/>
        <v>0</v>
      </c>
      <c r="P3158" s="512">
        <f t="shared" si="155"/>
        <v>0</v>
      </c>
      <c r="Q3158" s="498" t="str">
        <f t="shared" si="156"/>
        <v/>
      </c>
    </row>
    <row r="3159" spans="1:17" hidden="1" x14ac:dyDescent="0.2">
      <c r="A3159" s="498"/>
      <c r="B3159" s="498"/>
      <c r="C3159" s="498"/>
      <c r="D3159" s="498"/>
      <c r="E3159" s="498"/>
      <c r="F3159" s="498"/>
      <c r="G3159" s="498"/>
      <c r="H3159" s="498"/>
      <c r="I3159" s="498"/>
      <c r="J3159" s="498"/>
      <c r="K3159" s="498"/>
      <c r="L3159" s="498"/>
      <c r="M3159" s="498"/>
      <c r="N3159" s="504"/>
      <c r="O3159" s="512">
        <f t="shared" si="154"/>
        <v>0</v>
      </c>
      <c r="P3159" s="512">
        <f t="shared" si="155"/>
        <v>0</v>
      </c>
      <c r="Q3159" s="498" t="str">
        <f t="shared" si="156"/>
        <v/>
      </c>
    </row>
    <row r="3160" spans="1:17" hidden="1" x14ac:dyDescent="0.2">
      <c r="A3160" s="498"/>
      <c r="B3160" s="498"/>
      <c r="C3160" s="498"/>
      <c r="D3160" s="498"/>
      <c r="E3160" s="498"/>
      <c r="F3160" s="498"/>
      <c r="G3160" s="498"/>
      <c r="H3160" s="498"/>
      <c r="I3160" s="498"/>
      <c r="J3160" s="498"/>
      <c r="K3160" s="498"/>
      <c r="L3160" s="498"/>
      <c r="M3160" s="498"/>
      <c r="N3160" s="504"/>
      <c r="O3160" s="512">
        <f t="shared" si="154"/>
        <v>0</v>
      </c>
      <c r="P3160" s="512">
        <f t="shared" si="155"/>
        <v>0</v>
      </c>
      <c r="Q3160" s="498" t="str">
        <f t="shared" si="156"/>
        <v/>
      </c>
    </row>
    <row r="3161" spans="1:17" hidden="1" x14ac:dyDescent="0.2">
      <c r="A3161" s="498"/>
      <c r="B3161" s="498"/>
      <c r="C3161" s="498"/>
      <c r="D3161" s="498"/>
      <c r="E3161" s="498"/>
      <c r="F3161" s="498"/>
      <c r="G3161" s="498"/>
      <c r="H3161" s="498"/>
      <c r="I3161" s="498"/>
      <c r="J3161" s="498"/>
      <c r="K3161" s="498"/>
      <c r="L3161" s="498"/>
      <c r="M3161" s="498"/>
      <c r="N3161" s="504"/>
      <c r="O3161" s="512">
        <f t="shared" si="154"/>
        <v>0</v>
      </c>
      <c r="P3161" s="512">
        <f t="shared" si="155"/>
        <v>0</v>
      </c>
      <c r="Q3161" s="498" t="str">
        <f t="shared" si="156"/>
        <v/>
      </c>
    </row>
    <row r="3162" spans="1:17" hidden="1" x14ac:dyDescent="0.2">
      <c r="A3162" s="498"/>
      <c r="B3162" s="498"/>
      <c r="C3162" s="498"/>
      <c r="D3162" s="498"/>
      <c r="E3162" s="498"/>
      <c r="F3162" s="498"/>
      <c r="G3162" s="498"/>
      <c r="H3162" s="498"/>
      <c r="I3162" s="498"/>
      <c r="J3162" s="498"/>
      <c r="K3162" s="498"/>
      <c r="L3162" s="498"/>
      <c r="M3162" s="498"/>
      <c r="N3162" s="504"/>
      <c r="O3162" s="512">
        <f t="shared" si="154"/>
        <v>0</v>
      </c>
      <c r="P3162" s="512">
        <f t="shared" si="155"/>
        <v>0</v>
      </c>
      <c r="Q3162" s="498" t="str">
        <f t="shared" si="156"/>
        <v/>
      </c>
    </row>
    <row r="3163" spans="1:17" hidden="1" x14ac:dyDescent="0.2">
      <c r="A3163" s="498"/>
      <c r="B3163" s="498"/>
      <c r="C3163" s="498"/>
      <c r="D3163" s="498"/>
      <c r="E3163" s="498"/>
      <c r="F3163" s="498"/>
      <c r="G3163" s="498"/>
      <c r="H3163" s="498"/>
      <c r="I3163" s="498"/>
      <c r="J3163" s="498"/>
      <c r="K3163" s="498"/>
      <c r="L3163" s="498"/>
      <c r="M3163" s="498"/>
      <c r="N3163" s="504"/>
      <c r="O3163" s="512">
        <f t="shared" si="154"/>
        <v>0</v>
      </c>
      <c r="P3163" s="512">
        <f t="shared" si="155"/>
        <v>0</v>
      </c>
      <c r="Q3163" s="498" t="str">
        <f t="shared" si="156"/>
        <v/>
      </c>
    </row>
    <row r="3164" spans="1:17" hidden="1" x14ac:dyDescent="0.2">
      <c r="A3164" s="498"/>
      <c r="B3164" s="498"/>
      <c r="C3164" s="498"/>
      <c r="D3164" s="498"/>
      <c r="E3164" s="498"/>
      <c r="F3164" s="498"/>
      <c r="G3164" s="498"/>
      <c r="H3164" s="498"/>
      <c r="I3164" s="498"/>
      <c r="J3164" s="498"/>
      <c r="K3164" s="498"/>
      <c r="L3164" s="498"/>
      <c r="M3164" s="498"/>
      <c r="N3164" s="504"/>
      <c r="O3164" s="512">
        <f t="shared" si="154"/>
        <v>0</v>
      </c>
      <c r="P3164" s="512">
        <f t="shared" si="155"/>
        <v>0</v>
      </c>
      <c r="Q3164" s="498" t="str">
        <f t="shared" si="156"/>
        <v/>
      </c>
    </row>
    <row r="3165" spans="1:17" hidden="1" x14ac:dyDescent="0.2">
      <c r="A3165" s="498"/>
      <c r="B3165" s="498"/>
      <c r="C3165" s="498"/>
      <c r="D3165" s="498"/>
      <c r="E3165" s="498"/>
      <c r="F3165" s="498"/>
      <c r="G3165" s="498"/>
      <c r="H3165" s="498"/>
      <c r="I3165" s="498"/>
      <c r="J3165" s="498"/>
      <c r="K3165" s="498"/>
      <c r="L3165" s="498"/>
      <c r="M3165" s="498"/>
      <c r="N3165" s="504"/>
      <c r="O3165" s="512">
        <f t="shared" si="154"/>
        <v>0</v>
      </c>
      <c r="P3165" s="512">
        <f t="shared" si="155"/>
        <v>0</v>
      </c>
      <c r="Q3165" s="498" t="str">
        <f t="shared" si="156"/>
        <v/>
      </c>
    </row>
    <row r="3166" spans="1:17" hidden="1" x14ac:dyDescent="0.2">
      <c r="A3166" s="498"/>
      <c r="B3166" s="498"/>
      <c r="C3166" s="498"/>
      <c r="D3166" s="498"/>
      <c r="E3166" s="498"/>
      <c r="F3166" s="498"/>
      <c r="G3166" s="498"/>
      <c r="H3166" s="498"/>
      <c r="I3166" s="498"/>
      <c r="J3166" s="498"/>
      <c r="K3166" s="498"/>
      <c r="L3166" s="498"/>
      <c r="M3166" s="498"/>
      <c r="N3166" s="504"/>
      <c r="O3166" s="512">
        <f t="shared" si="154"/>
        <v>0</v>
      </c>
      <c r="P3166" s="512">
        <f t="shared" si="155"/>
        <v>0</v>
      </c>
      <c r="Q3166" s="498" t="str">
        <f t="shared" si="156"/>
        <v/>
      </c>
    </row>
    <row r="3167" spans="1:17" hidden="1" x14ac:dyDescent="0.2">
      <c r="A3167" s="498"/>
      <c r="B3167" s="498"/>
      <c r="C3167" s="498"/>
      <c r="D3167" s="498"/>
      <c r="E3167" s="498"/>
      <c r="F3167" s="498"/>
      <c r="G3167" s="498"/>
      <c r="H3167" s="498"/>
      <c r="I3167" s="498"/>
      <c r="J3167" s="498"/>
      <c r="K3167" s="498"/>
      <c r="L3167" s="498"/>
      <c r="M3167" s="498"/>
      <c r="N3167" s="504"/>
      <c r="O3167" s="512">
        <f t="shared" si="154"/>
        <v>0</v>
      </c>
      <c r="P3167" s="512">
        <f t="shared" si="155"/>
        <v>0</v>
      </c>
      <c r="Q3167" s="498" t="str">
        <f t="shared" si="156"/>
        <v/>
      </c>
    </row>
    <row r="3168" spans="1:17" hidden="1" x14ac:dyDescent="0.2">
      <c r="A3168" s="498"/>
      <c r="B3168" s="498"/>
      <c r="C3168" s="498"/>
      <c r="D3168" s="498"/>
      <c r="E3168" s="498"/>
      <c r="F3168" s="498"/>
      <c r="G3168" s="498"/>
      <c r="H3168" s="498"/>
      <c r="I3168" s="498"/>
      <c r="J3168" s="498"/>
      <c r="K3168" s="498"/>
      <c r="L3168" s="498"/>
      <c r="M3168" s="498"/>
      <c r="N3168" s="504"/>
      <c r="O3168" s="512">
        <f t="shared" si="154"/>
        <v>0</v>
      </c>
      <c r="P3168" s="512">
        <f t="shared" si="155"/>
        <v>0</v>
      </c>
      <c r="Q3168" s="498" t="str">
        <f t="shared" si="156"/>
        <v/>
      </c>
    </row>
    <row r="3169" spans="1:17" hidden="1" x14ac:dyDescent="0.2">
      <c r="A3169" s="498"/>
      <c r="B3169" s="498"/>
      <c r="C3169" s="498"/>
      <c r="D3169" s="498"/>
      <c r="E3169" s="498"/>
      <c r="F3169" s="498"/>
      <c r="G3169" s="498"/>
      <c r="H3169" s="498"/>
      <c r="I3169" s="498"/>
      <c r="J3169" s="498"/>
      <c r="K3169" s="498"/>
      <c r="L3169" s="498"/>
      <c r="M3169" s="498"/>
      <c r="N3169" s="504"/>
      <c r="O3169" s="512">
        <f t="shared" si="154"/>
        <v>0</v>
      </c>
      <c r="P3169" s="512">
        <f t="shared" si="155"/>
        <v>0</v>
      </c>
      <c r="Q3169" s="498" t="str">
        <f t="shared" si="156"/>
        <v/>
      </c>
    </row>
    <row r="3170" spans="1:17" hidden="1" x14ac:dyDescent="0.2">
      <c r="A3170" s="498"/>
      <c r="B3170" s="498"/>
      <c r="C3170" s="498"/>
      <c r="D3170" s="498"/>
      <c r="E3170" s="498"/>
      <c r="F3170" s="498"/>
      <c r="G3170" s="498"/>
      <c r="H3170" s="498"/>
      <c r="I3170" s="498"/>
      <c r="J3170" s="498"/>
      <c r="K3170" s="498"/>
      <c r="L3170" s="498"/>
      <c r="M3170" s="498"/>
      <c r="N3170" s="504"/>
      <c r="O3170" s="512">
        <f t="shared" si="154"/>
        <v>0</v>
      </c>
      <c r="P3170" s="512">
        <f t="shared" si="155"/>
        <v>0</v>
      </c>
      <c r="Q3170" s="498" t="str">
        <f t="shared" si="156"/>
        <v/>
      </c>
    </row>
    <row r="3171" spans="1:17" hidden="1" x14ac:dyDescent="0.2">
      <c r="A3171" s="498"/>
      <c r="B3171" s="498"/>
      <c r="C3171" s="498"/>
      <c r="D3171" s="498"/>
      <c r="E3171" s="498"/>
      <c r="F3171" s="498"/>
      <c r="G3171" s="498"/>
      <c r="H3171" s="498"/>
      <c r="I3171" s="498"/>
      <c r="J3171" s="498"/>
      <c r="K3171" s="498"/>
      <c r="L3171" s="498"/>
      <c r="M3171" s="498"/>
      <c r="N3171" s="504"/>
      <c r="O3171" s="512">
        <f t="shared" si="154"/>
        <v>0</v>
      </c>
      <c r="P3171" s="512">
        <f t="shared" si="155"/>
        <v>0</v>
      </c>
      <c r="Q3171" s="498" t="str">
        <f t="shared" si="156"/>
        <v/>
      </c>
    </row>
    <row r="3172" spans="1:17" hidden="1" x14ac:dyDescent="0.2">
      <c r="A3172" s="498"/>
      <c r="B3172" s="498"/>
      <c r="C3172" s="498"/>
      <c r="D3172" s="498"/>
      <c r="E3172" s="498"/>
      <c r="F3172" s="498"/>
      <c r="G3172" s="498"/>
      <c r="H3172" s="498"/>
      <c r="I3172" s="498"/>
      <c r="J3172" s="498"/>
      <c r="K3172" s="498"/>
      <c r="L3172" s="498"/>
      <c r="M3172" s="498"/>
      <c r="N3172" s="504"/>
      <c r="O3172" s="512">
        <f t="shared" si="154"/>
        <v>0</v>
      </c>
      <c r="P3172" s="512">
        <f t="shared" si="155"/>
        <v>0</v>
      </c>
      <c r="Q3172" s="498" t="str">
        <f t="shared" si="156"/>
        <v/>
      </c>
    </row>
    <row r="3173" spans="1:17" hidden="1" x14ac:dyDescent="0.2">
      <c r="A3173" s="498"/>
      <c r="B3173" s="498"/>
      <c r="C3173" s="498"/>
      <c r="D3173" s="498"/>
      <c r="E3173" s="498"/>
      <c r="F3173" s="498"/>
      <c r="G3173" s="498"/>
      <c r="H3173" s="498"/>
      <c r="I3173" s="498"/>
      <c r="J3173" s="498"/>
      <c r="K3173" s="498"/>
      <c r="L3173" s="498"/>
      <c r="M3173" s="498"/>
      <c r="N3173" s="504"/>
      <c r="O3173" s="512">
        <f t="shared" si="154"/>
        <v>0</v>
      </c>
      <c r="P3173" s="512">
        <f t="shared" si="155"/>
        <v>0</v>
      </c>
      <c r="Q3173" s="498" t="str">
        <f t="shared" si="156"/>
        <v/>
      </c>
    </row>
    <row r="3174" spans="1:17" hidden="1" x14ac:dyDescent="0.2">
      <c r="A3174" s="498"/>
      <c r="B3174" s="498"/>
      <c r="C3174" s="498"/>
      <c r="D3174" s="498"/>
      <c r="E3174" s="498"/>
      <c r="F3174" s="498"/>
      <c r="G3174" s="498"/>
      <c r="H3174" s="498"/>
      <c r="I3174" s="498"/>
      <c r="J3174" s="498"/>
      <c r="K3174" s="498"/>
      <c r="L3174" s="498"/>
      <c r="M3174" s="498"/>
      <c r="N3174" s="504"/>
      <c r="O3174" s="512">
        <f t="shared" si="154"/>
        <v>0</v>
      </c>
      <c r="P3174" s="512">
        <f t="shared" si="155"/>
        <v>0</v>
      </c>
      <c r="Q3174" s="498" t="str">
        <f t="shared" si="156"/>
        <v/>
      </c>
    </row>
    <row r="3175" spans="1:17" hidden="1" x14ac:dyDescent="0.2">
      <c r="A3175" s="498"/>
      <c r="B3175" s="498"/>
      <c r="C3175" s="498"/>
      <c r="D3175" s="498"/>
      <c r="E3175" s="498"/>
      <c r="F3175" s="498"/>
      <c r="G3175" s="498"/>
      <c r="H3175" s="498"/>
      <c r="I3175" s="498"/>
      <c r="J3175" s="498"/>
      <c r="K3175" s="498"/>
      <c r="L3175" s="498"/>
      <c r="M3175" s="498"/>
      <c r="N3175" s="504"/>
      <c r="O3175" s="512">
        <f t="shared" si="154"/>
        <v>0</v>
      </c>
      <c r="P3175" s="512">
        <f t="shared" si="155"/>
        <v>0</v>
      </c>
      <c r="Q3175" s="498" t="str">
        <f t="shared" si="156"/>
        <v/>
      </c>
    </row>
    <row r="3176" spans="1:17" hidden="1" x14ac:dyDescent="0.2">
      <c r="A3176" s="498"/>
      <c r="B3176" s="498"/>
      <c r="C3176" s="498"/>
      <c r="D3176" s="498"/>
      <c r="E3176" s="498"/>
      <c r="F3176" s="498"/>
      <c r="G3176" s="498"/>
      <c r="H3176" s="498"/>
      <c r="I3176" s="498"/>
      <c r="J3176" s="498"/>
      <c r="K3176" s="498"/>
      <c r="L3176" s="498"/>
      <c r="M3176" s="498"/>
      <c r="N3176" s="504"/>
      <c r="O3176" s="512">
        <f t="shared" si="154"/>
        <v>0</v>
      </c>
      <c r="P3176" s="512">
        <f t="shared" si="155"/>
        <v>0</v>
      </c>
      <c r="Q3176" s="498" t="str">
        <f t="shared" si="156"/>
        <v/>
      </c>
    </row>
    <row r="3177" spans="1:17" hidden="1" x14ac:dyDescent="0.2">
      <c r="A3177" s="498"/>
      <c r="B3177" s="498"/>
      <c r="C3177" s="498"/>
      <c r="D3177" s="498"/>
      <c r="E3177" s="498"/>
      <c r="F3177" s="498"/>
      <c r="G3177" s="498"/>
      <c r="H3177" s="498"/>
      <c r="I3177" s="498"/>
      <c r="J3177" s="498"/>
      <c r="K3177" s="498"/>
      <c r="L3177" s="498"/>
      <c r="M3177" s="498"/>
      <c r="N3177" s="504"/>
      <c r="O3177" s="512">
        <f t="shared" si="154"/>
        <v>0</v>
      </c>
      <c r="P3177" s="512">
        <f t="shared" si="155"/>
        <v>0</v>
      </c>
      <c r="Q3177" s="498" t="str">
        <f t="shared" si="156"/>
        <v/>
      </c>
    </row>
    <row r="3178" spans="1:17" hidden="1" x14ac:dyDescent="0.2">
      <c r="A3178" s="498"/>
      <c r="B3178" s="498"/>
      <c r="C3178" s="498"/>
      <c r="D3178" s="498"/>
      <c r="E3178" s="498"/>
      <c r="F3178" s="498"/>
      <c r="G3178" s="498"/>
      <c r="H3178" s="498"/>
      <c r="I3178" s="498"/>
      <c r="J3178" s="498"/>
      <c r="K3178" s="498"/>
      <c r="L3178" s="498"/>
      <c r="M3178" s="498"/>
      <c r="N3178" s="504"/>
      <c r="O3178" s="512">
        <f t="shared" si="154"/>
        <v>0</v>
      </c>
      <c r="P3178" s="512">
        <f t="shared" si="155"/>
        <v>0</v>
      </c>
      <c r="Q3178" s="498" t="str">
        <f t="shared" si="156"/>
        <v/>
      </c>
    </row>
    <row r="3179" spans="1:17" hidden="1" x14ac:dyDescent="0.2">
      <c r="A3179" s="498"/>
      <c r="B3179" s="498"/>
      <c r="C3179" s="498"/>
      <c r="D3179" s="498"/>
      <c r="E3179" s="498"/>
      <c r="F3179" s="498"/>
      <c r="G3179" s="498"/>
      <c r="H3179" s="498"/>
      <c r="I3179" s="498"/>
      <c r="J3179" s="498"/>
      <c r="K3179" s="498"/>
      <c r="L3179" s="498"/>
      <c r="M3179" s="498"/>
      <c r="N3179" s="504"/>
      <c r="O3179" s="512">
        <f t="shared" si="154"/>
        <v>0</v>
      </c>
      <c r="P3179" s="512">
        <f t="shared" si="155"/>
        <v>0</v>
      </c>
      <c r="Q3179" s="498" t="str">
        <f t="shared" si="156"/>
        <v/>
      </c>
    </row>
    <row r="3180" spans="1:17" hidden="1" x14ac:dyDescent="0.2">
      <c r="A3180" s="498"/>
      <c r="B3180" s="498"/>
      <c r="C3180" s="498"/>
      <c r="D3180" s="498"/>
      <c r="E3180" s="498"/>
      <c r="F3180" s="498"/>
      <c r="G3180" s="498"/>
      <c r="H3180" s="498"/>
      <c r="I3180" s="498"/>
      <c r="J3180" s="498"/>
      <c r="K3180" s="498"/>
      <c r="L3180" s="498"/>
      <c r="M3180" s="498"/>
      <c r="N3180" s="504"/>
      <c r="O3180" s="512">
        <f t="shared" si="154"/>
        <v>0</v>
      </c>
      <c r="P3180" s="512">
        <f t="shared" si="155"/>
        <v>0</v>
      </c>
      <c r="Q3180" s="498" t="str">
        <f t="shared" si="156"/>
        <v/>
      </c>
    </row>
    <row r="3181" spans="1:17" hidden="1" x14ac:dyDescent="0.2">
      <c r="A3181" s="498"/>
      <c r="B3181" s="498"/>
      <c r="C3181" s="498"/>
      <c r="D3181" s="498"/>
      <c r="E3181" s="498"/>
      <c r="F3181" s="498"/>
      <c r="G3181" s="498"/>
      <c r="H3181" s="498"/>
      <c r="I3181" s="498"/>
      <c r="J3181" s="498"/>
      <c r="K3181" s="498"/>
      <c r="L3181" s="498"/>
      <c r="M3181" s="498"/>
      <c r="N3181" s="504"/>
      <c r="O3181" s="512">
        <f t="shared" si="154"/>
        <v>0</v>
      </c>
      <c r="P3181" s="512">
        <f t="shared" si="155"/>
        <v>0</v>
      </c>
      <c r="Q3181" s="498" t="str">
        <f t="shared" si="156"/>
        <v/>
      </c>
    </row>
    <row r="3182" spans="1:17" hidden="1" x14ac:dyDescent="0.2">
      <c r="A3182" s="498"/>
      <c r="B3182" s="498"/>
      <c r="C3182" s="498"/>
      <c r="D3182" s="498"/>
      <c r="E3182" s="498"/>
      <c r="F3182" s="498"/>
      <c r="G3182" s="498"/>
      <c r="H3182" s="498"/>
      <c r="I3182" s="498"/>
      <c r="J3182" s="498"/>
      <c r="K3182" s="498"/>
      <c r="L3182" s="498"/>
      <c r="M3182" s="498"/>
      <c r="N3182" s="504"/>
      <c r="O3182" s="512">
        <f t="shared" si="154"/>
        <v>0</v>
      </c>
      <c r="P3182" s="512">
        <f t="shared" si="155"/>
        <v>0</v>
      </c>
      <c r="Q3182" s="498" t="str">
        <f t="shared" si="156"/>
        <v/>
      </c>
    </row>
    <row r="3183" spans="1:17" hidden="1" x14ac:dyDescent="0.2">
      <c r="A3183" s="498"/>
      <c r="B3183" s="498"/>
      <c r="C3183" s="498"/>
      <c r="D3183" s="498"/>
      <c r="E3183" s="498"/>
      <c r="F3183" s="498"/>
      <c r="G3183" s="498"/>
      <c r="H3183" s="498"/>
      <c r="I3183" s="498"/>
      <c r="J3183" s="498"/>
      <c r="K3183" s="498"/>
      <c r="L3183" s="498"/>
      <c r="M3183" s="498"/>
      <c r="N3183" s="504"/>
      <c r="O3183" s="512">
        <f t="shared" si="154"/>
        <v>0</v>
      </c>
      <c r="P3183" s="512">
        <f t="shared" si="155"/>
        <v>0</v>
      </c>
      <c r="Q3183" s="498" t="str">
        <f t="shared" si="156"/>
        <v/>
      </c>
    </row>
    <row r="3184" spans="1:17" hidden="1" x14ac:dyDescent="0.2">
      <c r="A3184" s="498"/>
      <c r="B3184" s="498"/>
      <c r="C3184" s="498"/>
      <c r="D3184" s="498"/>
      <c r="E3184" s="498"/>
      <c r="F3184" s="498"/>
      <c r="G3184" s="498"/>
      <c r="H3184" s="498"/>
      <c r="I3184" s="498"/>
      <c r="J3184" s="498"/>
      <c r="K3184" s="498"/>
      <c r="L3184" s="498"/>
      <c r="M3184" s="498"/>
      <c r="N3184" s="504"/>
      <c r="O3184" s="512">
        <f t="shared" si="154"/>
        <v>0</v>
      </c>
      <c r="P3184" s="512">
        <f t="shared" si="155"/>
        <v>0</v>
      </c>
      <c r="Q3184" s="498" t="str">
        <f t="shared" si="156"/>
        <v/>
      </c>
    </row>
    <row r="3185" spans="1:17" hidden="1" x14ac:dyDescent="0.2">
      <c r="A3185" s="498"/>
      <c r="B3185" s="498"/>
      <c r="C3185" s="498"/>
      <c r="D3185" s="498"/>
      <c r="E3185" s="498"/>
      <c r="F3185" s="498"/>
      <c r="G3185" s="498"/>
      <c r="H3185" s="498"/>
      <c r="I3185" s="498"/>
      <c r="J3185" s="498"/>
      <c r="K3185" s="498"/>
      <c r="L3185" s="498"/>
      <c r="M3185" s="498"/>
      <c r="N3185" s="504"/>
      <c r="O3185" s="512">
        <f t="shared" si="154"/>
        <v>0</v>
      </c>
      <c r="P3185" s="512">
        <f t="shared" si="155"/>
        <v>0</v>
      </c>
      <c r="Q3185" s="498" t="str">
        <f t="shared" si="156"/>
        <v/>
      </c>
    </row>
    <row r="3186" spans="1:17" hidden="1" x14ac:dyDescent="0.2">
      <c r="A3186" s="498"/>
      <c r="B3186" s="498"/>
      <c r="C3186" s="498"/>
      <c r="D3186" s="498"/>
      <c r="E3186" s="498"/>
      <c r="F3186" s="498"/>
      <c r="G3186" s="498"/>
      <c r="H3186" s="498"/>
      <c r="I3186" s="498"/>
      <c r="J3186" s="498"/>
      <c r="K3186" s="498"/>
      <c r="L3186" s="498"/>
      <c r="M3186" s="498"/>
      <c r="N3186" s="504"/>
      <c r="O3186" s="512">
        <f t="shared" si="154"/>
        <v>0</v>
      </c>
      <c r="P3186" s="512">
        <f t="shared" si="155"/>
        <v>0</v>
      </c>
      <c r="Q3186" s="498" t="str">
        <f t="shared" si="156"/>
        <v/>
      </c>
    </row>
    <row r="3187" spans="1:17" hidden="1" x14ac:dyDescent="0.2">
      <c r="A3187" s="498"/>
      <c r="B3187" s="498"/>
      <c r="C3187" s="498"/>
      <c r="D3187" s="498"/>
      <c r="E3187" s="498"/>
      <c r="F3187" s="498"/>
      <c r="G3187" s="498"/>
      <c r="H3187" s="498"/>
      <c r="I3187" s="498"/>
      <c r="J3187" s="498"/>
      <c r="K3187" s="498"/>
      <c r="L3187" s="498"/>
      <c r="M3187" s="498"/>
      <c r="N3187" s="504"/>
      <c r="O3187" s="512">
        <f t="shared" si="154"/>
        <v>0</v>
      </c>
      <c r="P3187" s="512">
        <f t="shared" si="155"/>
        <v>0</v>
      </c>
      <c r="Q3187" s="498" t="str">
        <f t="shared" si="156"/>
        <v/>
      </c>
    </row>
    <row r="3188" spans="1:17" hidden="1" x14ac:dyDescent="0.2">
      <c r="A3188" s="498"/>
      <c r="B3188" s="498"/>
      <c r="C3188" s="498"/>
      <c r="D3188" s="498"/>
      <c r="E3188" s="498"/>
      <c r="F3188" s="498"/>
      <c r="G3188" s="498"/>
      <c r="H3188" s="498"/>
      <c r="I3188" s="498"/>
      <c r="J3188" s="498"/>
      <c r="K3188" s="498"/>
      <c r="L3188" s="498"/>
      <c r="M3188" s="498"/>
      <c r="N3188" s="504"/>
      <c r="O3188" s="512">
        <f t="shared" si="154"/>
        <v>0</v>
      </c>
      <c r="P3188" s="512">
        <f t="shared" si="155"/>
        <v>0</v>
      </c>
      <c r="Q3188" s="498" t="str">
        <f t="shared" si="156"/>
        <v/>
      </c>
    </row>
    <row r="3189" spans="1:17" hidden="1" x14ac:dyDescent="0.2">
      <c r="A3189" s="498"/>
      <c r="B3189" s="498"/>
      <c r="C3189" s="498"/>
      <c r="D3189" s="498"/>
      <c r="E3189" s="498"/>
      <c r="F3189" s="498"/>
      <c r="G3189" s="498"/>
      <c r="H3189" s="498"/>
      <c r="I3189" s="498"/>
      <c r="J3189" s="498"/>
      <c r="K3189" s="498"/>
      <c r="L3189" s="498"/>
      <c r="M3189" s="498"/>
      <c r="N3189" s="504"/>
      <c r="O3189" s="512">
        <f t="shared" si="154"/>
        <v>0</v>
      </c>
      <c r="P3189" s="512">
        <f t="shared" si="155"/>
        <v>0</v>
      </c>
      <c r="Q3189" s="498" t="str">
        <f t="shared" si="156"/>
        <v/>
      </c>
    </row>
    <row r="3190" spans="1:17" hidden="1" x14ac:dyDescent="0.2">
      <c r="A3190" s="498"/>
      <c r="B3190" s="498"/>
      <c r="C3190" s="498"/>
      <c r="D3190" s="498"/>
      <c r="E3190" s="498"/>
      <c r="F3190" s="498"/>
      <c r="G3190" s="498"/>
      <c r="H3190" s="498"/>
      <c r="I3190" s="498"/>
      <c r="J3190" s="498"/>
      <c r="K3190" s="498"/>
      <c r="L3190" s="498"/>
      <c r="M3190" s="498"/>
      <c r="N3190" s="504"/>
      <c r="O3190" s="512">
        <f t="shared" si="154"/>
        <v>0</v>
      </c>
      <c r="P3190" s="512">
        <f t="shared" si="155"/>
        <v>0</v>
      </c>
      <c r="Q3190" s="498" t="str">
        <f t="shared" si="156"/>
        <v/>
      </c>
    </row>
    <row r="3191" spans="1:17" hidden="1" x14ac:dyDescent="0.2">
      <c r="A3191" s="498"/>
      <c r="B3191" s="498"/>
      <c r="C3191" s="498"/>
      <c r="D3191" s="498"/>
      <c r="E3191" s="498"/>
      <c r="F3191" s="498"/>
      <c r="G3191" s="498"/>
      <c r="H3191" s="498"/>
      <c r="I3191" s="498"/>
      <c r="J3191" s="498"/>
      <c r="K3191" s="498"/>
      <c r="L3191" s="498"/>
      <c r="M3191" s="498"/>
      <c r="N3191" s="504"/>
      <c r="O3191" s="512">
        <f t="shared" si="154"/>
        <v>0</v>
      </c>
      <c r="P3191" s="512">
        <f t="shared" si="155"/>
        <v>0</v>
      </c>
      <c r="Q3191" s="498" t="str">
        <f t="shared" si="156"/>
        <v/>
      </c>
    </row>
    <row r="3192" spans="1:17" hidden="1" x14ac:dyDescent="0.2">
      <c r="A3192" s="498"/>
      <c r="B3192" s="498"/>
      <c r="C3192" s="498"/>
      <c r="D3192" s="498"/>
      <c r="E3192" s="498"/>
      <c r="F3192" s="498"/>
      <c r="G3192" s="498"/>
      <c r="H3192" s="498"/>
      <c r="I3192" s="498"/>
      <c r="J3192" s="498"/>
      <c r="K3192" s="498"/>
      <c r="L3192" s="498"/>
      <c r="M3192" s="498"/>
      <c r="N3192" s="504"/>
      <c r="O3192" s="512">
        <f t="shared" si="154"/>
        <v>0</v>
      </c>
      <c r="P3192" s="512">
        <f t="shared" si="155"/>
        <v>0</v>
      </c>
      <c r="Q3192" s="498" t="str">
        <f t="shared" si="156"/>
        <v/>
      </c>
    </row>
    <row r="3193" spans="1:17" hidden="1" x14ac:dyDescent="0.2">
      <c r="A3193" s="498"/>
      <c r="B3193" s="498"/>
      <c r="C3193" s="498"/>
      <c r="D3193" s="498"/>
      <c r="E3193" s="498"/>
      <c r="F3193" s="498"/>
      <c r="G3193" s="498"/>
      <c r="H3193" s="498"/>
      <c r="I3193" s="498"/>
      <c r="J3193" s="498"/>
      <c r="K3193" s="498"/>
      <c r="L3193" s="498"/>
      <c r="M3193" s="498"/>
      <c r="N3193" s="504"/>
      <c r="O3193" s="512">
        <f t="shared" si="154"/>
        <v>0</v>
      </c>
      <c r="P3193" s="512">
        <f t="shared" si="155"/>
        <v>0</v>
      </c>
      <c r="Q3193" s="498" t="str">
        <f t="shared" si="156"/>
        <v/>
      </c>
    </row>
    <row r="3194" spans="1:17" hidden="1" x14ac:dyDescent="0.2">
      <c r="A3194" s="498"/>
      <c r="B3194" s="498"/>
      <c r="C3194" s="498"/>
      <c r="D3194" s="498"/>
      <c r="E3194" s="498"/>
      <c r="F3194" s="498"/>
      <c r="G3194" s="498"/>
      <c r="H3194" s="498"/>
      <c r="I3194" s="498"/>
      <c r="J3194" s="498"/>
      <c r="K3194" s="498"/>
      <c r="L3194" s="498"/>
      <c r="M3194" s="498"/>
      <c r="N3194" s="504"/>
      <c r="O3194" s="512">
        <f t="shared" si="154"/>
        <v>0</v>
      </c>
      <c r="P3194" s="512">
        <f t="shared" si="155"/>
        <v>0</v>
      </c>
      <c r="Q3194" s="498" t="str">
        <f t="shared" si="156"/>
        <v/>
      </c>
    </row>
    <row r="3195" spans="1:17" hidden="1" x14ac:dyDescent="0.2">
      <c r="A3195" s="498"/>
      <c r="B3195" s="498"/>
      <c r="C3195" s="498"/>
      <c r="D3195" s="498"/>
      <c r="E3195" s="498"/>
      <c r="F3195" s="498"/>
      <c r="G3195" s="498"/>
      <c r="H3195" s="498"/>
      <c r="I3195" s="498"/>
      <c r="J3195" s="498"/>
      <c r="K3195" s="498"/>
      <c r="L3195" s="498"/>
      <c r="M3195" s="498"/>
      <c r="N3195" s="504"/>
      <c r="O3195" s="512">
        <f t="shared" si="154"/>
        <v>0</v>
      </c>
      <c r="P3195" s="512">
        <f t="shared" si="155"/>
        <v>0</v>
      </c>
      <c r="Q3195" s="498" t="str">
        <f t="shared" si="156"/>
        <v/>
      </c>
    </row>
    <row r="3196" spans="1:17" hidden="1" x14ac:dyDescent="0.2">
      <c r="A3196" s="498"/>
      <c r="B3196" s="498"/>
      <c r="C3196" s="498"/>
      <c r="D3196" s="498"/>
      <c r="E3196" s="498"/>
      <c r="F3196" s="498"/>
      <c r="G3196" s="498"/>
      <c r="H3196" s="498"/>
      <c r="I3196" s="498"/>
      <c r="J3196" s="498"/>
      <c r="K3196" s="498"/>
      <c r="L3196" s="498"/>
      <c r="M3196" s="498"/>
      <c r="N3196" s="504"/>
      <c r="O3196" s="512">
        <f t="shared" si="154"/>
        <v>0</v>
      </c>
      <c r="P3196" s="512">
        <f t="shared" si="155"/>
        <v>0</v>
      </c>
      <c r="Q3196" s="498" t="str">
        <f t="shared" si="156"/>
        <v/>
      </c>
    </row>
    <row r="3197" spans="1:17" hidden="1" x14ac:dyDescent="0.2">
      <c r="A3197" s="498"/>
      <c r="B3197" s="498"/>
      <c r="C3197" s="498"/>
      <c r="D3197" s="498"/>
      <c r="E3197" s="498"/>
      <c r="F3197" s="498"/>
      <c r="G3197" s="498"/>
      <c r="H3197" s="498"/>
      <c r="I3197" s="498"/>
      <c r="J3197" s="498"/>
      <c r="K3197" s="498"/>
      <c r="L3197" s="498"/>
      <c r="M3197" s="498"/>
      <c r="N3197" s="504"/>
      <c r="O3197" s="512">
        <f t="shared" si="154"/>
        <v>0</v>
      </c>
      <c r="P3197" s="512">
        <f t="shared" si="155"/>
        <v>0</v>
      </c>
      <c r="Q3197" s="498" t="str">
        <f t="shared" si="156"/>
        <v/>
      </c>
    </row>
    <row r="3198" spans="1:17" hidden="1" x14ac:dyDescent="0.2">
      <c r="A3198" s="498"/>
      <c r="B3198" s="498"/>
      <c r="C3198" s="498"/>
      <c r="D3198" s="498"/>
      <c r="E3198" s="498"/>
      <c r="F3198" s="498"/>
      <c r="G3198" s="498"/>
      <c r="H3198" s="498"/>
      <c r="I3198" s="498"/>
      <c r="J3198" s="498"/>
      <c r="K3198" s="498"/>
      <c r="L3198" s="498"/>
      <c r="M3198" s="498"/>
      <c r="N3198" s="504"/>
      <c r="O3198" s="512">
        <f t="shared" si="154"/>
        <v>0</v>
      </c>
      <c r="P3198" s="512">
        <f t="shared" si="155"/>
        <v>0</v>
      </c>
      <c r="Q3198" s="498" t="str">
        <f t="shared" si="156"/>
        <v/>
      </c>
    </row>
    <row r="3199" spans="1:17" hidden="1" x14ac:dyDescent="0.2">
      <c r="A3199" s="498"/>
      <c r="B3199" s="498"/>
      <c r="C3199" s="498"/>
      <c r="D3199" s="498"/>
      <c r="E3199" s="498"/>
      <c r="F3199" s="498"/>
      <c r="G3199" s="498"/>
      <c r="H3199" s="498"/>
      <c r="I3199" s="498"/>
      <c r="J3199" s="498"/>
      <c r="K3199" s="498"/>
      <c r="L3199" s="498"/>
      <c r="M3199" s="498"/>
      <c r="N3199" s="504"/>
      <c r="O3199" s="512">
        <f t="shared" si="154"/>
        <v>0</v>
      </c>
      <c r="P3199" s="512">
        <f t="shared" si="155"/>
        <v>0</v>
      </c>
      <c r="Q3199" s="498" t="str">
        <f t="shared" si="156"/>
        <v/>
      </c>
    </row>
    <row r="3200" spans="1:17" hidden="1" x14ac:dyDescent="0.2">
      <c r="A3200" s="498"/>
      <c r="B3200" s="498"/>
      <c r="C3200" s="498"/>
      <c r="D3200" s="498"/>
      <c r="E3200" s="498"/>
      <c r="F3200" s="498"/>
      <c r="G3200" s="498"/>
      <c r="H3200" s="498"/>
      <c r="I3200" s="498"/>
      <c r="J3200" s="498"/>
      <c r="K3200" s="498"/>
      <c r="L3200" s="498"/>
      <c r="M3200" s="498"/>
      <c r="N3200" s="504"/>
      <c r="O3200" s="512">
        <f t="shared" si="154"/>
        <v>0</v>
      </c>
      <c r="P3200" s="512">
        <f t="shared" si="155"/>
        <v>0</v>
      </c>
      <c r="Q3200" s="498" t="str">
        <f t="shared" si="156"/>
        <v/>
      </c>
    </row>
    <row r="3201" spans="1:17" hidden="1" x14ac:dyDescent="0.2">
      <c r="A3201" s="498"/>
      <c r="B3201" s="498"/>
      <c r="C3201" s="498"/>
      <c r="D3201" s="498"/>
      <c r="E3201" s="498"/>
      <c r="F3201" s="498"/>
      <c r="G3201" s="498"/>
      <c r="H3201" s="498"/>
      <c r="I3201" s="498"/>
      <c r="J3201" s="498"/>
      <c r="K3201" s="498"/>
      <c r="L3201" s="498"/>
      <c r="M3201" s="498"/>
      <c r="N3201" s="504"/>
      <c r="O3201" s="512">
        <f t="shared" si="154"/>
        <v>0</v>
      </c>
      <c r="P3201" s="512">
        <f t="shared" si="155"/>
        <v>0</v>
      </c>
      <c r="Q3201" s="498" t="str">
        <f t="shared" si="156"/>
        <v/>
      </c>
    </row>
    <row r="3202" spans="1:17" hidden="1" x14ac:dyDescent="0.2">
      <c r="A3202" s="498"/>
      <c r="B3202" s="498"/>
      <c r="C3202" s="498"/>
      <c r="D3202" s="498"/>
      <c r="E3202" s="498"/>
      <c r="F3202" s="498"/>
      <c r="G3202" s="498"/>
      <c r="H3202" s="498"/>
      <c r="I3202" s="498"/>
      <c r="J3202" s="498"/>
      <c r="K3202" s="498"/>
      <c r="L3202" s="498"/>
      <c r="M3202" s="498"/>
      <c r="N3202" s="504"/>
      <c r="O3202" s="512">
        <f t="shared" si="154"/>
        <v>0</v>
      </c>
      <c r="P3202" s="512">
        <f t="shared" si="155"/>
        <v>0</v>
      </c>
      <c r="Q3202" s="498" t="str">
        <f t="shared" si="156"/>
        <v/>
      </c>
    </row>
    <row r="3203" spans="1:17" hidden="1" x14ac:dyDescent="0.2">
      <c r="A3203" s="498"/>
      <c r="B3203" s="498"/>
      <c r="C3203" s="498"/>
      <c r="D3203" s="498"/>
      <c r="E3203" s="498"/>
      <c r="F3203" s="498"/>
      <c r="G3203" s="498"/>
      <c r="H3203" s="498"/>
      <c r="I3203" s="498"/>
      <c r="J3203" s="498"/>
      <c r="K3203" s="498"/>
      <c r="L3203" s="498"/>
      <c r="M3203" s="498"/>
      <c r="N3203" s="504"/>
      <c r="O3203" s="512">
        <f t="shared" si="154"/>
        <v>0</v>
      </c>
      <c r="P3203" s="512">
        <f t="shared" si="155"/>
        <v>0</v>
      </c>
      <c r="Q3203" s="498" t="str">
        <f t="shared" si="156"/>
        <v/>
      </c>
    </row>
    <row r="3204" spans="1:17" hidden="1" x14ac:dyDescent="0.2">
      <c r="A3204" s="498"/>
      <c r="B3204" s="498"/>
      <c r="C3204" s="498"/>
      <c r="D3204" s="498"/>
      <c r="E3204" s="498"/>
      <c r="F3204" s="498"/>
      <c r="G3204" s="498"/>
      <c r="H3204" s="498"/>
      <c r="I3204" s="498"/>
      <c r="J3204" s="498"/>
      <c r="K3204" s="498"/>
      <c r="L3204" s="498"/>
      <c r="M3204" s="498"/>
      <c r="N3204" s="504"/>
      <c r="O3204" s="512">
        <f t="shared" ref="O3204:O3267" si="157">IF(B3204=0,0,IF(YEAR(B3204)=$P$1,MONTH(B3204)-$O$1+1,(YEAR(B3204)-$P$1)*12-$O$1+1+MONTH(B3204)))</f>
        <v>0</v>
      </c>
      <c r="P3204" s="512">
        <f t="shared" ref="P3204:P3267" si="158">IF(C3204=0,0,IF(YEAR(C3204)=$P$1,MONTH(C3204)-$O$1+1,(YEAR(C3204)-$P$1)*12-$O$1+1+MONTH(C3204)))</f>
        <v>0</v>
      </c>
      <c r="Q3204" s="498" t="str">
        <f t="shared" ref="Q3204:Q3267" si="159">SUBSTITUTE(D3204," ","_")</f>
        <v/>
      </c>
    </row>
    <row r="3205" spans="1:17" hidden="1" x14ac:dyDescent="0.2">
      <c r="A3205" s="498"/>
      <c r="B3205" s="498"/>
      <c r="C3205" s="498"/>
      <c r="D3205" s="498"/>
      <c r="E3205" s="498"/>
      <c r="F3205" s="498"/>
      <c r="G3205" s="498"/>
      <c r="H3205" s="498"/>
      <c r="I3205" s="498"/>
      <c r="J3205" s="498"/>
      <c r="K3205" s="498"/>
      <c r="L3205" s="498"/>
      <c r="M3205" s="498"/>
      <c r="N3205" s="504"/>
      <c r="O3205" s="512">
        <f t="shared" si="157"/>
        <v>0</v>
      </c>
      <c r="P3205" s="512">
        <f t="shared" si="158"/>
        <v>0</v>
      </c>
      <c r="Q3205" s="498" t="str">
        <f t="shared" si="159"/>
        <v/>
      </c>
    </row>
    <row r="3206" spans="1:17" hidden="1" x14ac:dyDescent="0.2">
      <c r="A3206" s="498"/>
      <c r="B3206" s="498"/>
      <c r="C3206" s="498"/>
      <c r="D3206" s="498"/>
      <c r="E3206" s="498"/>
      <c r="F3206" s="498"/>
      <c r="G3206" s="498"/>
      <c r="H3206" s="498"/>
      <c r="I3206" s="498"/>
      <c r="J3206" s="498"/>
      <c r="K3206" s="498"/>
      <c r="L3206" s="498"/>
      <c r="M3206" s="498"/>
      <c r="N3206" s="504"/>
      <c r="O3206" s="512">
        <f t="shared" si="157"/>
        <v>0</v>
      </c>
      <c r="P3206" s="512">
        <f t="shared" si="158"/>
        <v>0</v>
      </c>
      <c r="Q3206" s="498" t="str">
        <f t="shared" si="159"/>
        <v/>
      </c>
    </row>
    <row r="3207" spans="1:17" hidden="1" x14ac:dyDescent="0.2">
      <c r="A3207" s="498"/>
      <c r="B3207" s="498"/>
      <c r="C3207" s="498"/>
      <c r="D3207" s="498"/>
      <c r="E3207" s="498"/>
      <c r="F3207" s="498"/>
      <c r="G3207" s="498"/>
      <c r="H3207" s="498"/>
      <c r="I3207" s="498"/>
      <c r="J3207" s="498"/>
      <c r="K3207" s="498"/>
      <c r="L3207" s="498"/>
      <c r="M3207" s="498"/>
      <c r="N3207" s="504"/>
      <c r="O3207" s="512">
        <f t="shared" si="157"/>
        <v>0</v>
      </c>
      <c r="P3207" s="512">
        <f t="shared" si="158"/>
        <v>0</v>
      </c>
      <c r="Q3207" s="498" t="str">
        <f t="shared" si="159"/>
        <v/>
      </c>
    </row>
    <row r="3208" spans="1:17" hidden="1" x14ac:dyDescent="0.2">
      <c r="A3208" s="498"/>
      <c r="B3208" s="498"/>
      <c r="C3208" s="498"/>
      <c r="D3208" s="498"/>
      <c r="E3208" s="498"/>
      <c r="F3208" s="498"/>
      <c r="G3208" s="498"/>
      <c r="H3208" s="498"/>
      <c r="I3208" s="498"/>
      <c r="J3208" s="498"/>
      <c r="K3208" s="498"/>
      <c r="L3208" s="498"/>
      <c r="M3208" s="498"/>
      <c r="N3208" s="504"/>
      <c r="O3208" s="512">
        <f t="shared" si="157"/>
        <v>0</v>
      </c>
      <c r="P3208" s="512">
        <f t="shared" si="158"/>
        <v>0</v>
      </c>
      <c r="Q3208" s="498" t="str">
        <f t="shared" si="159"/>
        <v/>
      </c>
    </row>
    <row r="3209" spans="1:17" hidden="1" x14ac:dyDescent="0.2">
      <c r="A3209" s="498"/>
      <c r="B3209" s="498"/>
      <c r="C3209" s="498"/>
      <c r="D3209" s="498"/>
      <c r="E3209" s="498"/>
      <c r="F3209" s="498"/>
      <c r="G3209" s="498"/>
      <c r="H3209" s="498"/>
      <c r="I3209" s="498"/>
      <c r="J3209" s="498"/>
      <c r="K3209" s="498"/>
      <c r="L3209" s="498"/>
      <c r="M3209" s="498"/>
      <c r="N3209" s="504"/>
      <c r="O3209" s="512">
        <f t="shared" si="157"/>
        <v>0</v>
      </c>
      <c r="P3209" s="512">
        <f t="shared" si="158"/>
        <v>0</v>
      </c>
      <c r="Q3209" s="498" t="str">
        <f t="shared" si="159"/>
        <v/>
      </c>
    </row>
    <row r="3210" spans="1:17" hidden="1" x14ac:dyDescent="0.2">
      <c r="A3210" s="498"/>
      <c r="B3210" s="498"/>
      <c r="C3210" s="498"/>
      <c r="D3210" s="498"/>
      <c r="E3210" s="498"/>
      <c r="F3210" s="498"/>
      <c r="G3210" s="498"/>
      <c r="H3210" s="498"/>
      <c r="I3210" s="498"/>
      <c r="J3210" s="498"/>
      <c r="K3210" s="498"/>
      <c r="L3210" s="498"/>
      <c r="M3210" s="498"/>
      <c r="N3210" s="504"/>
      <c r="O3210" s="512">
        <f t="shared" si="157"/>
        <v>0</v>
      </c>
      <c r="P3210" s="512">
        <f t="shared" si="158"/>
        <v>0</v>
      </c>
      <c r="Q3210" s="498" t="str">
        <f t="shared" si="159"/>
        <v/>
      </c>
    </row>
    <row r="3211" spans="1:17" hidden="1" x14ac:dyDescent="0.2">
      <c r="A3211" s="498"/>
      <c r="B3211" s="498"/>
      <c r="C3211" s="498"/>
      <c r="D3211" s="498"/>
      <c r="E3211" s="498"/>
      <c r="F3211" s="498"/>
      <c r="G3211" s="498"/>
      <c r="H3211" s="498"/>
      <c r="I3211" s="498"/>
      <c r="J3211" s="498"/>
      <c r="K3211" s="498"/>
      <c r="L3211" s="498"/>
      <c r="M3211" s="498"/>
      <c r="N3211" s="504"/>
      <c r="O3211" s="512">
        <f t="shared" si="157"/>
        <v>0</v>
      </c>
      <c r="P3211" s="512">
        <f t="shared" si="158"/>
        <v>0</v>
      </c>
      <c r="Q3211" s="498" t="str">
        <f t="shared" si="159"/>
        <v/>
      </c>
    </row>
    <row r="3212" spans="1:17" hidden="1" x14ac:dyDescent="0.2">
      <c r="A3212" s="498"/>
      <c r="B3212" s="498"/>
      <c r="C3212" s="498"/>
      <c r="D3212" s="498"/>
      <c r="E3212" s="498"/>
      <c r="F3212" s="498"/>
      <c r="G3212" s="498"/>
      <c r="H3212" s="498"/>
      <c r="I3212" s="498"/>
      <c r="J3212" s="498"/>
      <c r="K3212" s="498"/>
      <c r="L3212" s="498"/>
      <c r="M3212" s="498"/>
      <c r="N3212" s="504"/>
      <c r="O3212" s="512">
        <f t="shared" si="157"/>
        <v>0</v>
      </c>
      <c r="P3212" s="512">
        <f t="shared" si="158"/>
        <v>0</v>
      </c>
      <c r="Q3212" s="498" t="str">
        <f t="shared" si="159"/>
        <v/>
      </c>
    </row>
    <row r="3213" spans="1:17" hidden="1" x14ac:dyDescent="0.2">
      <c r="A3213" s="498"/>
      <c r="B3213" s="498"/>
      <c r="C3213" s="498"/>
      <c r="D3213" s="498"/>
      <c r="E3213" s="498"/>
      <c r="F3213" s="498"/>
      <c r="G3213" s="498"/>
      <c r="H3213" s="498"/>
      <c r="I3213" s="498"/>
      <c r="J3213" s="498"/>
      <c r="K3213" s="498"/>
      <c r="L3213" s="498"/>
      <c r="M3213" s="498"/>
      <c r="N3213" s="504"/>
      <c r="O3213" s="512">
        <f t="shared" si="157"/>
        <v>0</v>
      </c>
      <c r="P3213" s="512">
        <f t="shared" si="158"/>
        <v>0</v>
      </c>
      <c r="Q3213" s="498" t="str">
        <f t="shared" si="159"/>
        <v/>
      </c>
    </row>
    <row r="3214" spans="1:17" hidden="1" x14ac:dyDescent="0.2">
      <c r="A3214" s="498"/>
      <c r="B3214" s="498"/>
      <c r="C3214" s="498"/>
      <c r="D3214" s="498"/>
      <c r="E3214" s="498"/>
      <c r="F3214" s="498"/>
      <c r="G3214" s="498"/>
      <c r="H3214" s="498"/>
      <c r="I3214" s="498"/>
      <c r="J3214" s="498"/>
      <c r="K3214" s="498"/>
      <c r="L3214" s="498"/>
      <c r="M3214" s="498"/>
      <c r="N3214" s="504"/>
      <c r="O3214" s="512">
        <f t="shared" si="157"/>
        <v>0</v>
      </c>
      <c r="P3214" s="512">
        <f t="shared" si="158"/>
        <v>0</v>
      </c>
      <c r="Q3214" s="498" t="str">
        <f t="shared" si="159"/>
        <v/>
      </c>
    </row>
    <row r="3215" spans="1:17" hidden="1" x14ac:dyDescent="0.2">
      <c r="A3215" s="498"/>
      <c r="B3215" s="498"/>
      <c r="C3215" s="498"/>
      <c r="D3215" s="498"/>
      <c r="E3215" s="498"/>
      <c r="F3215" s="498"/>
      <c r="G3215" s="498"/>
      <c r="H3215" s="498"/>
      <c r="I3215" s="498"/>
      <c r="J3215" s="498"/>
      <c r="K3215" s="498"/>
      <c r="L3215" s="498"/>
      <c r="M3215" s="498"/>
      <c r="N3215" s="504"/>
      <c r="O3215" s="512">
        <f t="shared" si="157"/>
        <v>0</v>
      </c>
      <c r="P3215" s="512">
        <f t="shared" si="158"/>
        <v>0</v>
      </c>
      <c r="Q3215" s="498" t="str">
        <f t="shared" si="159"/>
        <v/>
      </c>
    </row>
    <row r="3216" spans="1:17" hidden="1" x14ac:dyDescent="0.2">
      <c r="A3216" s="498"/>
      <c r="B3216" s="498"/>
      <c r="C3216" s="498"/>
      <c r="D3216" s="498"/>
      <c r="E3216" s="498"/>
      <c r="F3216" s="498"/>
      <c r="G3216" s="498"/>
      <c r="H3216" s="498"/>
      <c r="I3216" s="498"/>
      <c r="J3216" s="498"/>
      <c r="K3216" s="498"/>
      <c r="L3216" s="498"/>
      <c r="M3216" s="498"/>
      <c r="N3216" s="504"/>
      <c r="O3216" s="512">
        <f t="shared" si="157"/>
        <v>0</v>
      </c>
      <c r="P3216" s="512">
        <f t="shared" si="158"/>
        <v>0</v>
      </c>
      <c r="Q3216" s="498" t="str">
        <f t="shared" si="159"/>
        <v/>
      </c>
    </row>
    <row r="3217" spans="1:17" hidden="1" x14ac:dyDescent="0.2">
      <c r="A3217" s="498"/>
      <c r="B3217" s="498"/>
      <c r="C3217" s="498"/>
      <c r="D3217" s="498"/>
      <c r="E3217" s="498"/>
      <c r="F3217" s="498"/>
      <c r="G3217" s="498"/>
      <c r="H3217" s="498"/>
      <c r="I3217" s="498"/>
      <c r="J3217" s="498"/>
      <c r="K3217" s="498"/>
      <c r="L3217" s="498"/>
      <c r="M3217" s="498"/>
      <c r="N3217" s="504"/>
      <c r="O3217" s="512">
        <f t="shared" si="157"/>
        <v>0</v>
      </c>
      <c r="P3217" s="512">
        <f t="shared" si="158"/>
        <v>0</v>
      </c>
      <c r="Q3217" s="498" t="str">
        <f t="shared" si="159"/>
        <v/>
      </c>
    </row>
    <row r="3218" spans="1:17" hidden="1" x14ac:dyDescent="0.2">
      <c r="A3218" s="498"/>
      <c r="B3218" s="498"/>
      <c r="C3218" s="498"/>
      <c r="D3218" s="498"/>
      <c r="E3218" s="498"/>
      <c r="F3218" s="498"/>
      <c r="G3218" s="498"/>
      <c r="H3218" s="498"/>
      <c r="I3218" s="498"/>
      <c r="J3218" s="498"/>
      <c r="K3218" s="498"/>
      <c r="L3218" s="498"/>
      <c r="M3218" s="498"/>
      <c r="N3218" s="504"/>
      <c r="O3218" s="512">
        <f t="shared" si="157"/>
        <v>0</v>
      </c>
      <c r="P3218" s="512">
        <f t="shared" si="158"/>
        <v>0</v>
      </c>
      <c r="Q3218" s="498" t="str">
        <f t="shared" si="159"/>
        <v/>
      </c>
    </row>
    <row r="3219" spans="1:17" hidden="1" x14ac:dyDescent="0.2">
      <c r="A3219" s="498"/>
      <c r="B3219" s="498"/>
      <c r="C3219" s="498"/>
      <c r="D3219" s="498"/>
      <c r="E3219" s="498"/>
      <c r="F3219" s="498"/>
      <c r="G3219" s="498"/>
      <c r="H3219" s="498"/>
      <c r="I3219" s="498"/>
      <c r="J3219" s="498"/>
      <c r="K3219" s="498"/>
      <c r="L3219" s="498"/>
      <c r="M3219" s="498"/>
      <c r="N3219" s="504"/>
      <c r="O3219" s="512">
        <f t="shared" si="157"/>
        <v>0</v>
      </c>
      <c r="P3219" s="512">
        <f t="shared" si="158"/>
        <v>0</v>
      </c>
      <c r="Q3219" s="498" t="str">
        <f t="shared" si="159"/>
        <v/>
      </c>
    </row>
    <row r="3220" spans="1:17" hidden="1" x14ac:dyDescent="0.2">
      <c r="A3220" s="498"/>
      <c r="B3220" s="498"/>
      <c r="C3220" s="498"/>
      <c r="D3220" s="498"/>
      <c r="E3220" s="498"/>
      <c r="F3220" s="498"/>
      <c r="G3220" s="498"/>
      <c r="H3220" s="498"/>
      <c r="I3220" s="498"/>
      <c r="J3220" s="498"/>
      <c r="K3220" s="498"/>
      <c r="L3220" s="498"/>
      <c r="M3220" s="498"/>
      <c r="N3220" s="504"/>
      <c r="O3220" s="512">
        <f t="shared" si="157"/>
        <v>0</v>
      </c>
      <c r="P3220" s="512">
        <f t="shared" si="158"/>
        <v>0</v>
      </c>
      <c r="Q3220" s="498" t="str">
        <f t="shared" si="159"/>
        <v/>
      </c>
    </row>
    <row r="3221" spans="1:17" hidden="1" x14ac:dyDescent="0.2">
      <c r="A3221" s="498"/>
      <c r="B3221" s="498"/>
      <c r="C3221" s="498"/>
      <c r="D3221" s="498"/>
      <c r="E3221" s="498"/>
      <c r="F3221" s="498"/>
      <c r="G3221" s="498"/>
      <c r="H3221" s="498"/>
      <c r="I3221" s="498"/>
      <c r="J3221" s="498"/>
      <c r="K3221" s="498"/>
      <c r="L3221" s="498"/>
      <c r="M3221" s="498"/>
      <c r="N3221" s="504"/>
      <c r="O3221" s="512">
        <f t="shared" si="157"/>
        <v>0</v>
      </c>
      <c r="P3221" s="512">
        <f t="shared" si="158"/>
        <v>0</v>
      </c>
      <c r="Q3221" s="498" t="str">
        <f t="shared" si="159"/>
        <v/>
      </c>
    </row>
    <row r="3222" spans="1:17" hidden="1" x14ac:dyDescent="0.2">
      <c r="A3222" s="498"/>
      <c r="B3222" s="498"/>
      <c r="C3222" s="498"/>
      <c r="D3222" s="498"/>
      <c r="E3222" s="498"/>
      <c r="F3222" s="498"/>
      <c r="G3222" s="498"/>
      <c r="H3222" s="498"/>
      <c r="I3222" s="498"/>
      <c r="J3222" s="498"/>
      <c r="K3222" s="498"/>
      <c r="L3222" s="498"/>
      <c r="M3222" s="498"/>
      <c r="N3222" s="504"/>
      <c r="O3222" s="512">
        <f t="shared" si="157"/>
        <v>0</v>
      </c>
      <c r="P3222" s="512">
        <f t="shared" si="158"/>
        <v>0</v>
      </c>
      <c r="Q3222" s="498" t="str">
        <f t="shared" si="159"/>
        <v/>
      </c>
    </row>
    <row r="3223" spans="1:17" hidden="1" x14ac:dyDescent="0.2">
      <c r="A3223" s="498"/>
      <c r="B3223" s="498"/>
      <c r="C3223" s="498"/>
      <c r="D3223" s="498"/>
      <c r="E3223" s="498"/>
      <c r="F3223" s="498"/>
      <c r="G3223" s="498"/>
      <c r="H3223" s="498"/>
      <c r="I3223" s="498"/>
      <c r="J3223" s="498"/>
      <c r="K3223" s="498"/>
      <c r="L3223" s="498"/>
      <c r="M3223" s="498"/>
      <c r="N3223" s="504"/>
      <c r="O3223" s="512">
        <f t="shared" si="157"/>
        <v>0</v>
      </c>
      <c r="P3223" s="512">
        <f t="shared" si="158"/>
        <v>0</v>
      </c>
      <c r="Q3223" s="498" t="str">
        <f t="shared" si="159"/>
        <v/>
      </c>
    </row>
    <row r="3224" spans="1:17" hidden="1" x14ac:dyDescent="0.2">
      <c r="A3224" s="498"/>
      <c r="B3224" s="498"/>
      <c r="C3224" s="498"/>
      <c r="D3224" s="498"/>
      <c r="E3224" s="498"/>
      <c r="F3224" s="498"/>
      <c r="G3224" s="498"/>
      <c r="H3224" s="498"/>
      <c r="I3224" s="498"/>
      <c r="J3224" s="498"/>
      <c r="K3224" s="498"/>
      <c r="L3224" s="498"/>
      <c r="M3224" s="498"/>
      <c r="N3224" s="504"/>
      <c r="O3224" s="512">
        <f t="shared" si="157"/>
        <v>0</v>
      </c>
      <c r="P3224" s="512">
        <f t="shared" si="158"/>
        <v>0</v>
      </c>
      <c r="Q3224" s="498" t="str">
        <f t="shared" si="159"/>
        <v/>
      </c>
    </row>
    <row r="3225" spans="1:17" hidden="1" x14ac:dyDescent="0.2">
      <c r="A3225" s="498"/>
      <c r="B3225" s="498"/>
      <c r="C3225" s="498"/>
      <c r="D3225" s="498"/>
      <c r="E3225" s="498"/>
      <c r="F3225" s="498"/>
      <c r="G3225" s="498"/>
      <c r="H3225" s="498"/>
      <c r="I3225" s="498"/>
      <c r="J3225" s="498"/>
      <c r="K3225" s="498"/>
      <c r="L3225" s="498"/>
      <c r="M3225" s="498"/>
      <c r="N3225" s="504"/>
      <c r="O3225" s="512">
        <f t="shared" si="157"/>
        <v>0</v>
      </c>
      <c r="P3225" s="512">
        <f t="shared" si="158"/>
        <v>0</v>
      </c>
      <c r="Q3225" s="498" t="str">
        <f t="shared" si="159"/>
        <v/>
      </c>
    </row>
    <row r="3226" spans="1:17" hidden="1" x14ac:dyDescent="0.2">
      <c r="A3226" s="498"/>
      <c r="B3226" s="498"/>
      <c r="C3226" s="498"/>
      <c r="D3226" s="498"/>
      <c r="E3226" s="498"/>
      <c r="F3226" s="498"/>
      <c r="G3226" s="498"/>
      <c r="H3226" s="498"/>
      <c r="I3226" s="498"/>
      <c r="J3226" s="498"/>
      <c r="K3226" s="498"/>
      <c r="L3226" s="498"/>
      <c r="M3226" s="498"/>
      <c r="N3226" s="504"/>
      <c r="O3226" s="512">
        <f t="shared" si="157"/>
        <v>0</v>
      </c>
      <c r="P3226" s="512">
        <f t="shared" si="158"/>
        <v>0</v>
      </c>
      <c r="Q3226" s="498" t="str">
        <f t="shared" si="159"/>
        <v/>
      </c>
    </row>
    <row r="3227" spans="1:17" hidden="1" x14ac:dyDescent="0.2">
      <c r="A3227" s="498"/>
      <c r="B3227" s="498"/>
      <c r="C3227" s="498"/>
      <c r="D3227" s="498"/>
      <c r="E3227" s="498"/>
      <c r="F3227" s="498"/>
      <c r="G3227" s="498"/>
      <c r="H3227" s="498"/>
      <c r="I3227" s="498"/>
      <c r="J3227" s="498"/>
      <c r="K3227" s="498"/>
      <c r="L3227" s="498"/>
      <c r="M3227" s="498"/>
      <c r="N3227" s="504"/>
      <c r="O3227" s="512">
        <f t="shared" si="157"/>
        <v>0</v>
      </c>
      <c r="P3227" s="512">
        <f t="shared" si="158"/>
        <v>0</v>
      </c>
      <c r="Q3227" s="498" t="str">
        <f t="shared" si="159"/>
        <v/>
      </c>
    </row>
    <row r="3228" spans="1:17" hidden="1" x14ac:dyDescent="0.2">
      <c r="A3228" s="498"/>
      <c r="B3228" s="498"/>
      <c r="C3228" s="498"/>
      <c r="D3228" s="498"/>
      <c r="E3228" s="498"/>
      <c r="F3228" s="498"/>
      <c r="G3228" s="498"/>
      <c r="H3228" s="498"/>
      <c r="I3228" s="498"/>
      <c r="J3228" s="498"/>
      <c r="K3228" s="498"/>
      <c r="L3228" s="498"/>
      <c r="M3228" s="498"/>
      <c r="N3228" s="504"/>
      <c r="O3228" s="512">
        <f t="shared" si="157"/>
        <v>0</v>
      </c>
      <c r="P3228" s="512">
        <f t="shared" si="158"/>
        <v>0</v>
      </c>
      <c r="Q3228" s="498" t="str">
        <f t="shared" si="159"/>
        <v/>
      </c>
    </row>
    <row r="3229" spans="1:17" hidden="1" x14ac:dyDescent="0.2">
      <c r="A3229" s="498"/>
      <c r="B3229" s="498"/>
      <c r="C3229" s="498"/>
      <c r="D3229" s="498"/>
      <c r="E3229" s="498"/>
      <c r="F3229" s="498"/>
      <c r="G3229" s="498"/>
      <c r="H3229" s="498"/>
      <c r="I3229" s="498"/>
      <c r="J3229" s="498"/>
      <c r="K3229" s="498"/>
      <c r="L3229" s="498"/>
      <c r="M3229" s="498"/>
      <c r="N3229" s="504"/>
      <c r="O3229" s="512">
        <f t="shared" si="157"/>
        <v>0</v>
      </c>
      <c r="P3229" s="512">
        <f t="shared" si="158"/>
        <v>0</v>
      </c>
      <c r="Q3229" s="498" t="str">
        <f t="shared" si="159"/>
        <v/>
      </c>
    </row>
    <row r="3230" spans="1:17" hidden="1" x14ac:dyDescent="0.2">
      <c r="A3230" s="498"/>
      <c r="B3230" s="498"/>
      <c r="C3230" s="498"/>
      <c r="D3230" s="498"/>
      <c r="E3230" s="498"/>
      <c r="F3230" s="498"/>
      <c r="G3230" s="498"/>
      <c r="H3230" s="498"/>
      <c r="I3230" s="498"/>
      <c r="J3230" s="498"/>
      <c r="K3230" s="498"/>
      <c r="L3230" s="498"/>
      <c r="M3230" s="498"/>
      <c r="N3230" s="504"/>
      <c r="O3230" s="512">
        <f t="shared" si="157"/>
        <v>0</v>
      </c>
      <c r="P3230" s="512">
        <f t="shared" si="158"/>
        <v>0</v>
      </c>
      <c r="Q3230" s="498" t="str">
        <f t="shared" si="159"/>
        <v/>
      </c>
    </row>
    <row r="3231" spans="1:17" hidden="1" x14ac:dyDescent="0.2">
      <c r="A3231" s="498"/>
      <c r="B3231" s="498"/>
      <c r="C3231" s="498"/>
      <c r="D3231" s="498"/>
      <c r="E3231" s="498"/>
      <c r="F3231" s="498"/>
      <c r="G3231" s="498"/>
      <c r="H3231" s="498"/>
      <c r="I3231" s="498"/>
      <c r="J3231" s="498"/>
      <c r="K3231" s="498"/>
      <c r="L3231" s="498"/>
      <c r="M3231" s="498"/>
      <c r="N3231" s="504"/>
      <c r="O3231" s="512">
        <f t="shared" si="157"/>
        <v>0</v>
      </c>
      <c r="P3231" s="512">
        <f t="shared" si="158"/>
        <v>0</v>
      </c>
      <c r="Q3231" s="498" t="str">
        <f t="shared" si="159"/>
        <v/>
      </c>
    </row>
    <row r="3232" spans="1:17" hidden="1" x14ac:dyDescent="0.2">
      <c r="A3232" s="498"/>
      <c r="B3232" s="498"/>
      <c r="C3232" s="498"/>
      <c r="D3232" s="498"/>
      <c r="E3232" s="498"/>
      <c r="F3232" s="498"/>
      <c r="G3232" s="498"/>
      <c r="H3232" s="498"/>
      <c r="I3232" s="498"/>
      <c r="J3232" s="498"/>
      <c r="K3232" s="498"/>
      <c r="L3232" s="498"/>
      <c r="M3232" s="498"/>
      <c r="N3232" s="504"/>
      <c r="O3232" s="512">
        <f t="shared" si="157"/>
        <v>0</v>
      </c>
      <c r="P3232" s="512">
        <f t="shared" si="158"/>
        <v>0</v>
      </c>
      <c r="Q3232" s="498" t="str">
        <f t="shared" si="159"/>
        <v/>
      </c>
    </row>
    <row r="3233" spans="1:17" hidden="1" x14ac:dyDescent="0.2">
      <c r="A3233" s="498"/>
      <c r="B3233" s="498"/>
      <c r="C3233" s="498"/>
      <c r="D3233" s="498"/>
      <c r="E3233" s="498"/>
      <c r="F3233" s="498"/>
      <c r="G3233" s="498"/>
      <c r="H3233" s="498"/>
      <c r="I3233" s="498"/>
      <c r="J3233" s="498"/>
      <c r="K3233" s="498"/>
      <c r="L3233" s="498"/>
      <c r="M3233" s="498"/>
      <c r="N3233" s="504"/>
      <c r="O3233" s="512">
        <f t="shared" si="157"/>
        <v>0</v>
      </c>
      <c r="P3233" s="512">
        <f t="shared" si="158"/>
        <v>0</v>
      </c>
      <c r="Q3233" s="498" t="str">
        <f t="shared" si="159"/>
        <v/>
      </c>
    </row>
    <row r="3234" spans="1:17" hidden="1" x14ac:dyDescent="0.2">
      <c r="A3234" s="498"/>
      <c r="B3234" s="498"/>
      <c r="C3234" s="498"/>
      <c r="D3234" s="498"/>
      <c r="E3234" s="498"/>
      <c r="F3234" s="498"/>
      <c r="G3234" s="498"/>
      <c r="H3234" s="498"/>
      <c r="I3234" s="498"/>
      <c r="J3234" s="498"/>
      <c r="K3234" s="498"/>
      <c r="L3234" s="498"/>
      <c r="M3234" s="498"/>
      <c r="N3234" s="504"/>
      <c r="O3234" s="512">
        <f t="shared" si="157"/>
        <v>0</v>
      </c>
      <c r="P3234" s="512">
        <f t="shared" si="158"/>
        <v>0</v>
      </c>
      <c r="Q3234" s="498" t="str">
        <f t="shared" si="159"/>
        <v/>
      </c>
    </row>
    <row r="3235" spans="1:17" hidden="1" x14ac:dyDescent="0.2">
      <c r="A3235" s="498"/>
      <c r="B3235" s="498"/>
      <c r="C3235" s="498"/>
      <c r="D3235" s="498"/>
      <c r="E3235" s="498"/>
      <c r="F3235" s="498"/>
      <c r="G3235" s="498"/>
      <c r="H3235" s="498"/>
      <c r="I3235" s="498"/>
      <c r="J3235" s="498"/>
      <c r="K3235" s="498"/>
      <c r="L3235" s="498"/>
      <c r="M3235" s="498"/>
      <c r="N3235" s="504"/>
      <c r="O3235" s="512">
        <f t="shared" si="157"/>
        <v>0</v>
      </c>
      <c r="P3235" s="512">
        <f t="shared" si="158"/>
        <v>0</v>
      </c>
      <c r="Q3235" s="498" t="str">
        <f t="shared" si="159"/>
        <v/>
      </c>
    </row>
    <row r="3236" spans="1:17" hidden="1" x14ac:dyDescent="0.2">
      <c r="A3236" s="498"/>
      <c r="B3236" s="498"/>
      <c r="C3236" s="498"/>
      <c r="D3236" s="498"/>
      <c r="E3236" s="498"/>
      <c r="F3236" s="498"/>
      <c r="G3236" s="498"/>
      <c r="H3236" s="498"/>
      <c r="I3236" s="498"/>
      <c r="J3236" s="498"/>
      <c r="K3236" s="498"/>
      <c r="L3236" s="498"/>
      <c r="M3236" s="498"/>
      <c r="N3236" s="504"/>
      <c r="O3236" s="512">
        <f t="shared" si="157"/>
        <v>0</v>
      </c>
      <c r="P3236" s="512">
        <f t="shared" si="158"/>
        <v>0</v>
      </c>
      <c r="Q3236" s="498" t="str">
        <f t="shared" si="159"/>
        <v/>
      </c>
    </row>
    <row r="3237" spans="1:17" hidden="1" x14ac:dyDescent="0.2">
      <c r="A3237" s="498"/>
      <c r="B3237" s="498"/>
      <c r="C3237" s="498"/>
      <c r="D3237" s="498"/>
      <c r="E3237" s="498"/>
      <c r="F3237" s="498"/>
      <c r="G3237" s="498"/>
      <c r="H3237" s="498"/>
      <c r="I3237" s="498"/>
      <c r="J3237" s="498"/>
      <c r="K3237" s="498"/>
      <c r="L3237" s="498"/>
      <c r="M3237" s="498"/>
      <c r="N3237" s="504"/>
      <c r="O3237" s="512">
        <f t="shared" si="157"/>
        <v>0</v>
      </c>
      <c r="P3237" s="512">
        <f t="shared" si="158"/>
        <v>0</v>
      </c>
      <c r="Q3237" s="498" t="str">
        <f t="shared" si="159"/>
        <v/>
      </c>
    </row>
    <row r="3238" spans="1:17" hidden="1" x14ac:dyDescent="0.2">
      <c r="A3238" s="498"/>
      <c r="B3238" s="498"/>
      <c r="C3238" s="498"/>
      <c r="D3238" s="498"/>
      <c r="E3238" s="498"/>
      <c r="F3238" s="498"/>
      <c r="G3238" s="498"/>
      <c r="H3238" s="498"/>
      <c r="I3238" s="498"/>
      <c r="J3238" s="498"/>
      <c r="K3238" s="498"/>
      <c r="L3238" s="498"/>
      <c r="M3238" s="498"/>
      <c r="N3238" s="504"/>
      <c r="O3238" s="512">
        <f t="shared" si="157"/>
        <v>0</v>
      </c>
      <c r="P3238" s="512">
        <f t="shared" si="158"/>
        <v>0</v>
      </c>
      <c r="Q3238" s="498" t="str">
        <f t="shared" si="159"/>
        <v/>
      </c>
    </row>
    <row r="3239" spans="1:17" hidden="1" x14ac:dyDescent="0.2">
      <c r="A3239" s="498"/>
      <c r="B3239" s="498"/>
      <c r="C3239" s="498"/>
      <c r="D3239" s="498"/>
      <c r="E3239" s="498"/>
      <c r="F3239" s="498"/>
      <c r="G3239" s="498"/>
      <c r="H3239" s="498"/>
      <c r="I3239" s="498"/>
      <c r="J3239" s="498"/>
      <c r="K3239" s="498"/>
      <c r="L3239" s="498"/>
      <c r="M3239" s="498"/>
      <c r="N3239" s="504"/>
      <c r="O3239" s="512">
        <f t="shared" si="157"/>
        <v>0</v>
      </c>
      <c r="P3239" s="512">
        <f t="shared" si="158"/>
        <v>0</v>
      </c>
      <c r="Q3239" s="498" t="str">
        <f t="shared" si="159"/>
        <v/>
      </c>
    </row>
    <row r="3240" spans="1:17" hidden="1" x14ac:dyDescent="0.2">
      <c r="A3240" s="498"/>
      <c r="B3240" s="498"/>
      <c r="C3240" s="498"/>
      <c r="D3240" s="498"/>
      <c r="E3240" s="498"/>
      <c r="F3240" s="498"/>
      <c r="G3240" s="498"/>
      <c r="H3240" s="498"/>
      <c r="I3240" s="498"/>
      <c r="J3240" s="498"/>
      <c r="K3240" s="498"/>
      <c r="L3240" s="498"/>
      <c r="M3240" s="498"/>
      <c r="N3240" s="504"/>
      <c r="O3240" s="512">
        <f t="shared" si="157"/>
        <v>0</v>
      </c>
      <c r="P3240" s="512">
        <f t="shared" si="158"/>
        <v>0</v>
      </c>
      <c r="Q3240" s="498" t="str">
        <f t="shared" si="159"/>
        <v/>
      </c>
    </row>
    <row r="3241" spans="1:17" hidden="1" x14ac:dyDescent="0.2">
      <c r="A3241" s="498"/>
      <c r="B3241" s="498"/>
      <c r="C3241" s="498"/>
      <c r="D3241" s="498"/>
      <c r="E3241" s="498"/>
      <c r="F3241" s="498"/>
      <c r="G3241" s="498"/>
      <c r="H3241" s="498"/>
      <c r="I3241" s="498"/>
      <c r="J3241" s="498"/>
      <c r="K3241" s="498"/>
      <c r="L3241" s="498"/>
      <c r="M3241" s="498"/>
      <c r="N3241" s="504"/>
      <c r="O3241" s="512">
        <f t="shared" si="157"/>
        <v>0</v>
      </c>
      <c r="P3241" s="512">
        <f t="shared" si="158"/>
        <v>0</v>
      </c>
      <c r="Q3241" s="498" t="str">
        <f t="shared" si="159"/>
        <v/>
      </c>
    </row>
    <row r="3242" spans="1:17" hidden="1" x14ac:dyDescent="0.2">
      <c r="A3242" s="498"/>
      <c r="B3242" s="498"/>
      <c r="C3242" s="498"/>
      <c r="D3242" s="498"/>
      <c r="E3242" s="498"/>
      <c r="F3242" s="498"/>
      <c r="G3242" s="498"/>
      <c r="H3242" s="498"/>
      <c r="I3242" s="498"/>
      <c r="J3242" s="498"/>
      <c r="K3242" s="498"/>
      <c r="L3242" s="498"/>
      <c r="M3242" s="498"/>
      <c r="N3242" s="504"/>
      <c r="O3242" s="512">
        <f t="shared" si="157"/>
        <v>0</v>
      </c>
      <c r="P3242" s="512">
        <f t="shared" si="158"/>
        <v>0</v>
      </c>
      <c r="Q3242" s="498" t="str">
        <f t="shared" si="159"/>
        <v/>
      </c>
    </row>
    <row r="3243" spans="1:17" hidden="1" x14ac:dyDescent="0.2">
      <c r="A3243" s="498"/>
      <c r="B3243" s="498"/>
      <c r="C3243" s="498"/>
      <c r="D3243" s="498"/>
      <c r="E3243" s="498"/>
      <c r="F3243" s="498"/>
      <c r="G3243" s="498"/>
      <c r="H3243" s="498"/>
      <c r="I3243" s="498"/>
      <c r="J3243" s="498"/>
      <c r="K3243" s="498"/>
      <c r="L3243" s="498"/>
      <c r="M3243" s="498"/>
      <c r="N3243" s="504"/>
      <c r="O3243" s="512">
        <f t="shared" si="157"/>
        <v>0</v>
      </c>
      <c r="P3243" s="512">
        <f t="shared" si="158"/>
        <v>0</v>
      </c>
      <c r="Q3243" s="498" t="str">
        <f t="shared" si="159"/>
        <v/>
      </c>
    </row>
    <row r="3244" spans="1:17" hidden="1" x14ac:dyDescent="0.2">
      <c r="A3244" s="498"/>
      <c r="B3244" s="498"/>
      <c r="C3244" s="498"/>
      <c r="D3244" s="498"/>
      <c r="E3244" s="498"/>
      <c r="F3244" s="498"/>
      <c r="G3244" s="498"/>
      <c r="H3244" s="498"/>
      <c r="I3244" s="498"/>
      <c r="J3244" s="498"/>
      <c r="K3244" s="498"/>
      <c r="L3244" s="498"/>
      <c r="M3244" s="498"/>
      <c r="N3244" s="504"/>
      <c r="O3244" s="512">
        <f t="shared" si="157"/>
        <v>0</v>
      </c>
      <c r="P3244" s="512">
        <f t="shared" si="158"/>
        <v>0</v>
      </c>
      <c r="Q3244" s="498" t="str">
        <f t="shared" si="159"/>
        <v/>
      </c>
    </row>
    <row r="3245" spans="1:17" hidden="1" x14ac:dyDescent="0.2">
      <c r="A3245" s="498"/>
      <c r="B3245" s="498"/>
      <c r="C3245" s="498"/>
      <c r="D3245" s="498"/>
      <c r="E3245" s="498"/>
      <c r="F3245" s="498"/>
      <c r="G3245" s="498"/>
      <c r="H3245" s="498"/>
      <c r="I3245" s="498"/>
      <c r="J3245" s="498"/>
      <c r="K3245" s="498"/>
      <c r="L3245" s="498"/>
      <c r="M3245" s="498"/>
      <c r="N3245" s="504"/>
      <c r="O3245" s="512">
        <f t="shared" si="157"/>
        <v>0</v>
      </c>
      <c r="P3245" s="512">
        <f t="shared" si="158"/>
        <v>0</v>
      </c>
      <c r="Q3245" s="498" t="str">
        <f t="shared" si="159"/>
        <v/>
      </c>
    </row>
    <row r="3246" spans="1:17" hidden="1" x14ac:dyDescent="0.2">
      <c r="A3246" s="498"/>
      <c r="B3246" s="498"/>
      <c r="C3246" s="498"/>
      <c r="D3246" s="498"/>
      <c r="E3246" s="498"/>
      <c r="F3246" s="498"/>
      <c r="G3246" s="498"/>
      <c r="H3246" s="498"/>
      <c r="I3246" s="498"/>
      <c r="J3246" s="498"/>
      <c r="K3246" s="498"/>
      <c r="L3246" s="498"/>
      <c r="M3246" s="498"/>
      <c r="N3246" s="504"/>
      <c r="O3246" s="512">
        <f t="shared" si="157"/>
        <v>0</v>
      </c>
      <c r="P3246" s="512">
        <f t="shared" si="158"/>
        <v>0</v>
      </c>
      <c r="Q3246" s="498" t="str">
        <f t="shared" si="159"/>
        <v/>
      </c>
    </row>
    <row r="3247" spans="1:17" hidden="1" x14ac:dyDescent="0.2">
      <c r="A3247" s="498"/>
      <c r="B3247" s="498"/>
      <c r="C3247" s="498"/>
      <c r="D3247" s="498"/>
      <c r="E3247" s="498"/>
      <c r="F3247" s="498"/>
      <c r="G3247" s="498"/>
      <c r="H3247" s="498"/>
      <c r="I3247" s="498"/>
      <c r="J3247" s="498"/>
      <c r="K3247" s="498"/>
      <c r="L3247" s="498"/>
      <c r="M3247" s="498"/>
      <c r="N3247" s="504"/>
      <c r="O3247" s="512">
        <f t="shared" si="157"/>
        <v>0</v>
      </c>
      <c r="P3247" s="512">
        <f t="shared" si="158"/>
        <v>0</v>
      </c>
      <c r="Q3247" s="498" t="str">
        <f t="shared" si="159"/>
        <v/>
      </c>
    </row>
    <row r="3248" spans="1:17" hidden="1" x14ac:dyDescent="0.2">
      <c r="A3248" s="498"/>
      <c r="B3248" s="498"/>
      <c r="C3248" s="498"/>
      <c r="D3248" s="498"/>
      <c r="E3248" s="498"/>
      <c r="F3248" s="498"/>
      <c r="G3248" s="498"/>
      <c r="H3248" s="498"/>
      <c r="I3248" s="498"/>
      <c r="J3248" s="498"/>
      <c r="K3248" s="498"/>
      <c r="L3248" s="498"/>
      <c r="M3248" s="498"/>
      <c r="N3248" s="504"/>
      <c r="O3248" s="512">
        <f t="shared" si="157"/>
        <v>0</v>
      </c>
      <c r="P3248" s="512">
        <f t="shared" si="158"/>
        <v>0</v>
      </c>
      <c r="Q3248" s="498" t="str">
        <f t="shared" si="159"/>
        <v/>
      </c>
    </row>
    <row r="3249" spans="1:17" hidden="1" x14ac:dyDescent="0.2">
      <c r="A3249" s="498"/>
      <c r="B3249" s="498"/>
      <c r="C3249" s="498"/>
      <c r="D3249" s="498"/>
      <c r="E3249" s="498"/>
      <c r="F3249" s="498"/>
      <c r="G3249" s="498"/>
      <c r="H3249" s="498"/>
      <c r="I3249" s="498"/>
      <c r="J3249" s="498"/>
      <c r="K3249" s="498"/>
      <c r="L3249" s="498"/>
      <c r="M3249" s="498"/>
      <c r="N3249" s="504"/>
      <c r="O3249" s="512">
        <f t="shared" si="157"/>
        <v>0</v>
      </c>
      <c r="P3249" s="512">
        <f t="shared" si="158"/>
        <v>0</v>
      </c>
      <c r="Q3249" s="498" t="str">
        <f t="shared" si="159"/>
        <v/>
      </c>
    </row>
    <row r="3250" spans="1:17" hidden="1" x14ac:dyDescent="0.2">
      <c r="A3250" s="498"/>
      <c r="B3250" s="498"/>
      <c r="C3250" s="498"/>
      <c r="D3250" s="498"/>
      <c r="E3250" s="498"/>
      <c r="F3250" s="498"/>
      <c r="G3250" s="498"/>
      <c r="H3250" s="498"/>
      <c r="I3250" s="498"/>
      <c r="J3250" s="498"/>
      <c r="K3250" s="498"/>
      <c r="L3250" s="498"/>
      <c r="M3250" s="498"/>
      <c r="N3250" s="504"/>
      <c r="O3250" s="512">
        <f t="shared" si="157"/>
        <v>0</v>
      </c>
      <c r="P3250" s="512">
        <f t="shared" si="158"/>
        <v>0</v>
      </c>
      <c r="Q3250" s="498" t="str">
        <f t="shared" si="159"/>
        <v/>
      </c>
    </row>
    <row r="3251" spans="1:17" hidden="1" x14ac:dyDescent="0.2">
      <c r="A3251" s="498"/>
      <c r="B3251" s="498"/>
      <c r="C3251" s="498"/>
      <c r="D3251" s="498"/>
      <c r="E3251" s="498"/>
      <c r="F3251" s="498"/>
      <c r="G3251" s="498"/>
      <c r="H3251" s="498"/>
      <c r="I3251" s="498"/>
      <c r="J3251" s="498"/>
      <c r="K3251" s="498"/>
      <c r="L3251" s="498"/>
      <c r="M3251" s="498"/>
      <c r="N3251" s="504"/>
      <c r="O3251" s="512">
        <f t="shared" si="157"/>
        <v>0</v>
      </c>
      <c r="P3251" s="512">
        <f t="shared" si="158"/>
        <v>0</v>
      </c>
      <c r="Q3251" s="498" t="str">
        <f t="shared" si="159"/>
        <v/>
      </c>
    </row>
    <row r="3252" spans="1:17" hidden="1" x14ac:dyDescent="0.2">
      <c r="A3252" s="498"/>
      <c r="B3252" s="498"/>
      <c r="C3252" s="498"/>
      <c r="D3252" s="498"/>
      <c r="E3252" s="498"/>
      <c r="F3252" s="498"/>
      <c r="G3252" s="498"/>
      <c r="H3252" s="498"/>
      <c r="I3252" s="498"/>
      <c r="J3252" s="498"/>
      <c r="K3252" s="498"/>
      <c r="L3252" s="498"/>
      <c r="M3252" s="498"/>
      <c r="N3252" s="504"/>
      <c r="O3252" s="512">
        <f t="shared" si="157"/>
        <v>0</v>
      </c>
      <c r="P3252" s="512">
        <f t="shared" si="158"/>
        <v>0</v>
      </c>
      <c r="Q3252" s="498" t="str">
        <f t="shared" si="159"/>
        <v/>
      </c>
    </row>
    <row r="3253" spans="1:17" hidden="1" x14ac:dyDescent="0.2">
      <c r="A3253" s="498"/>
      <c r="B3253" s="498"/>
      <c r="C3253" s="498"/>
      <c r="D3253" s="498"/>
      <c r="E3253" s="498"/>
      <c r="F3253" s="498"/>
      <c r="G3253" s="498"/>
      <c r="H3253" s="498"/>
      <c r="I3253" s="498"/>
      <c r="J3253" s="498"/>
      <c r="K3253" s="498"/>
      <c r="L3253" s="498"/>
      <c r="M3253" s="498"/>
      <c r="N3253" s="504"/>
      <c r="O3253" s="512">
        <f t="shared" si="157"/>
        <v>0</v>
      </c>
      <c r="P3253" s="512">
        <f t="shared" si="158"/>
        <v>0</v>
      </c>
      <c r="Q3253" s="498" t="str">
        <f t="shared" si="159"/>
        <v/>
      </c>
    </row>
    <row r="3254" spans="1:17" hidden="1" x14ac:dyDescent="0.2">
      <c r="A3254" s="498"/>
      <c r="B3254" s="498"/>
      <c r="C3254" s="498"/>
      <c r="D3254" s="498"/>
      <c r="E3254" s="498"/>
      <c r="F3254" s="498"/>
      <c r="G3254" s="498"/>
      <c r="H3254" s="498"/>
      <c r="I3254" s="498"/>
      <c r="J3254" s="498"/>
      <c r="K3254" s="498"/>
      <c r="L3254" s="498"/>
      <c r="M3254" s="498"/>
      <c r="N3254" s="504"/>
      <c r="O3254" s="512">
        <f t="shared" si="157"/>
        <v>0</v>
      </c>
      <c r="P3254" s="512">
        <f t="shared" si="158"/>
        <v>0</v>
      </c>
      <c r="Q3254" s="498" t="str">
        <f t="shared" si="159"/>
        <v/>
      </c>
    </row>
    <row r="3255" spans="1:17" hidden="1" x14ac:dyDescent="0.2">
      <c r="A3255" s="498"/>
      <c r="B3255" s="498"/>
      <c r="C3255" s="498"/>
      <c r="D3255" s="498"/>
      <c r="E3255" s="498"/>
      <c r="F3255" s="498"/>
      <c r="G3255" s="498"/>
      <c r="H3255" s="498"/>
      <c r="I3255" s="498"/>
      <c r="J3255" s="498"/>
      <c r="K3255" s="498"/>
      <c r="L3255" s="498"/>
      <c r="M3255" s="498"/>
      <c r="N3255" s="504"/>
      <c r="O3255" s="512">
        <f t="shared" si="157"/>
        <v>0</v>
      </c>
      <c r="P3255" s="512">
        <f t="shared" si="158"/>
        <v>0</v>
      </c>
      <c r="Q3255" s="498" t="str">
        <f t="shared" si="159"/>
        <v/>
      </c>
    </row>
    <row r="3256" spans="1:17" hidden="1" x14ac:dyDescent="0.2">
      <c r="A3256" s="498"/>
      <c r="B3256" s="498"/>
      <c r="C3256" s="498"/>
      <c r="D3256" s="498"/>
      <c r="E3256" s="498"/>
      <c r="F3256" s="498"/>
      <c r="G3256" s="498"/>
      <c r="H3256" s="498"/>
      <c r="I3256" s="498"/>
      <c r="J3256" s="498"/>
      <c r="K3256" s="498"/>
      <c r="L3256" s="498"/>
      <c r="M3256" s="498"/>
      <c r="N3256" s="504"/>
      <c r="O3256" s="512">
        <f t="shared" si="157"/>
        <v>0</v>
      </c>
      <c r="P3256" s="512">
        <f t="shared" si="158"/>
        <v>0</v>
      </c>
      <c r="Q3256" s="498" t="str">
        <f t="shared" si="159"/>
        <v/>
      </c>
    </row>
    <row r="3257" spans="1:17" hidden="1" x14ac:dyDescent="0.2">
      <c r="A3257" s="498"/>
      <c r="B3257" s="498"/>
      <c r="C3257" s="498"/>
      <c r="D3257" s="498"/>
      <c r="E3257" s="498"/>
      <c r="F3257" s="498"/>
      <c r="G3257" s="498"/>
      <c r="H3257" s="498"/>
      <c r="I3257" s="498"/>
      <c r="J3257" s="498"/>
      <c r="K3257" s="498"/>
      <c r="L3257" s="498"/>
      <c r="M3257" s="498"/>
      <c r="N3257" s="504"/>
      <c r="O3257" s="512">
        <f t="shared" si="157"/>
        <v>0</v>
      </c>
      <c r="P3257" s="512">
        <f t="shared" si="158"/>
        <v>0</v>
      </c>
      <c r="Q3257" s="498" t="str">
        <f t="shared" si="159"/>
        <v/>
      </c>
    </row>
    <row r="3258" spans="1:17" hidden="1" x14ac:dyDescent="0.2">
      <c r="A3258" s="498"/>
      <c r="B3258" s="498"/>
      <c r="C3258" s="498"/>
      <c r="D3258" s="498"/>
      <c r="E3258" s="498"/>
      <c r="F3258" s="498"/>
      <c r="G3258" s="498"/>
      <c r="H3258" s="498"/>
      <c r="I3258" s="498"/>
      <c r="J3258" s="498"/>
      <c r="K3258" s="498"/>
      <c r="L3258" s="498"/>
      <c r="M3258" s="498"/>
      <c r="N3258" s="504"/>
      <c r="O3258" s="512">
        <f t="shared" si="157"/>
        <v>0</v>
      </c>
      <c r="P3258" s="512">
        <f t="shared" si="158"/>
        <v>0</v>
      </c>
      <c r="Q3258" s="498" t="str">
        <f t="shared" si="159"/>
        <v/>
      </c>
    </row>
    <row r="3259" spans="1:17" hidden="1" x14ac:dyDescent="0.2">
      <c r="A3259" s="498"/>
      <c r="B3259" s="498"/>
      <c r="C3259" s="498"/>
      <c r="D3259" s="498"/>
      <c r="E3259" s="498"/>
      <c r="F3259" s="498"/>
      <c r="G3259" s="498"/>
      <c r="H3259" s="498"/>
      <c r="I3259" s="498"/>
      <c r="J3259" s="498"/>
      <c r="K3259" s="498"/>
      <c r="L3259" s="498"/>
      <c r="M3259" s="498"/>
      <c r="N3259" s="504"/>
      <c r="O3259" s="512">
        <f t="shared" si="157"/>
        <v>0</v>
      </c>
      <c r="P3259" s="512">
        <f t="shared" si="158"/>
        <v>0</v>
      </c>
      <c r="Q3259" s="498" t="str">
        <f t="shared" si="159"/>
        <v/>
      </c>
    </row>
    <row r="3260" spans="1:17" hidden="1" x14ac:dyDescent="0.2">
      <c r="A3260" s="498"/>
      <c r="B3260" s="498"/>
      <c r="C3260" s="498"/>
      <c r="D3260" s="498"/>
      <c r="E3260" s="498"/>
      <c r="F3260" s="498"/>
      <c r="G3260" s="498"/>
      <c r="H3260" s="498"/>
      <c r="I3260" s="498"/>
      <c r="J3260" s="498"/>
      <c r="K3260" s="498"/>
      <c r="L3260" s="498"/>
      <c r="M3260" s="498"/>
      <c r="N3260" s="504"/>
      <c r="O3260" s="512">
        <f t="shared" si="157"/>
        <v>0</v>
      </c>
      <c r="P3260" s="512">
        <f t="shared" si="158"/>
        <v>0</v>
      </c>
      <c r="Q3260" s="498" t="str">
        <f t="shared" si="159"/>
        <v/>
      </c>
    </row>
    <row r="3261" spans="1:17" hidden="1" x14ac:dyDescent="0.2">
      <c r="A3261" s="498"/>
      <c r="B3261" s="498"/>
      <c r="C3261" s="498"/>
      <c r="D3261" s="498"/>
      <c r="E3261" s="498"/>
      <c r="F3261" s="498"/>
      <c r="G3261" s="498"/>
      <c r="H3261" s="498"/>
      <c r="I3261" s="498"/>
      <c r="J3261" s="498"/>
      <c r="K3261" s="498"/>
      <c r="L3261" s="498"/>
      <c r="M3261" s="498"/>
      <c r="N3261" s="504"/>
      <c r="O3261" s="512">
        <f t="shared" si="157"/>
        <v>0</v>
      </c>
      <c r="P3261" s="512">
        <f t="shared" si="158"/>
        <v>0</v>
      </c>
      <c r="Q3261" s="498" t="str">
        <f t="shared" si="159"/>
        <v/>
      </c>
    </row>
    <row r="3262" spans="1:17" hidden="1" x14ac:dyDescent="0.2">
      <c r="A3262" s="498"/>
      <c r="B3262" s="498"/>
      <c r="C3262" s="498"/>
      <c r="D3262" s="498"/>
      <c r="E3262" s="498"/>
      <c r="F3262" s="498"/>
      <c r="G3262" s="498"/>
      <c r="H3262" s="498"/>
      <c r="I3262" s="498"/>
      <c r="J3262" s="498"/>
      <c r="K3262" s="498"/>
      <c r="L3262" s="498"/>
      <c r="M3262" s="498"/>
      <c r="N3262" s="504"/>
      <c r="O3262" s="512">
        <f t="shared" si="157"/>
        <v>0</v>
      </c>
      <c r="P3262" s="512">
        <f t="shared" si="158"/>
        <v>0</v>
      </c>
      <c r="Q3262" s="498" t="str">
        <f t="shared" si="159"/>
        <v/>
      </c>
    </row>
    <row r="3263" spans="1:17" hidden="1" x14ac:dyDescent="0.2">
      <c r="A3263" s="498"/>
      <c r="B3263" s="498"/>
      <c r="C3263" s="498"/>
      <c r="D3263" s="498"/>
      <c r="E3263" s="498"/>
      <c r="F3263" s="498"/>
      <c r="G3263" s="498"/>
      <c r="H3263" s="498"/>
      <c r="I3263" s="498"/>
      <c r="J3263" s="498"/>
      <c r="K3263" s="498"/>
      <c r="L3263" s="498"/>
      <c r="M3263" s="498"/>
      <c r="N3263" s="504"/>
      <c r="O3263" s="512">
        <f t="shared" si="157"/>
        <v>0</v>
      </c>
      <c r="P3263" s="512">
        <f t="shared" si="158"/>
        <v>0</v>
      </c>
      <c r="Q3263" s="498" t="str">
        <f t="shared" si="159"/>
        <v/>
      </c>
    </row>
    <row r="3264" spans="1:17" hidden="1" x14ac:dyDescent="0.2">
      <c r="A3264" s="498"/>
      <c r="B3264" s="498"/>
      <c r="C3264" s="498"/>
      <c r="D3264" s="498"/>
      <c r="E3264" s="498"/>
      <c r="F3264" s="498"/>
      <c r="G3264" s="498"/>
      <c r="H3264" s="498"/>
      <c r="I3264" s="498"/>
      <c r="J3264" s="498"/>
      <c r="K3264" s="498"/>
      <c r="L3264" s="498"/>
      <c r="M3264" s="498"/>
      <c r="N3264" s="504"/>
      <c r="O3264" s="512">
        <f t="shared" si="157"/>
        <v>0</v>
      </c>
      <c r="P3264" s="512">
        <f t="shared" si="158"/>
        <v>0</v>
      </c>
      <c r="Q3264" s="498" t="str">
        <f t="shared" si="159"/>
        <v/>
      </c>
    </row>
    <row r="3265" spans="1:17" hidden="1" x14ac:dyDescent="0.2">
      <c r="A3265" s="498"/>
      <c r="B3265" s="498"/>
      <c r="C3265" s="498"/>
      <c r="D3265" s="498"/>
      <c r="E3265" s="498"/>
      <c r="F3265" s="498"/>
      <c r="G3265" s="498"/>
      <c r="H3265" s="498"/>
      <c r="I3265" s="498"/>
      <c r="J3265" s="498"/>
      <c r="K3265" s="498"/>
      <c r="L3265" s="498"/>
      <c r="M3265" s="498"/>
      <c r="N3265" s="504"/>
      <c r="O3265" s="512">
        <f t="shared" si="157"/>
        <v>0</v>
      </c>
      <c r="P3265" s="512">
        <f t="shared" si="158"/>
        <v>0</v>
      </c>
      <c r="Q3265" s="498" t="str">
        <f t="shared" si="159"/>
        <v/>
      </c>
    </row>
    <row r="3266" spans="1:17" hidden="1" x14ac:dyDescent="0.2">
      <c r="A3266" s="498"/>
      <c r="B3266" s="498"/>
      <c r="C3266" s="498"/>
      <c r="D3266" s="498"/>
      <c r="E3266" s="498"/>
      <c r="F3266" s="498"/>
      <c r="G3266" s="498"/>
      <c r="H3266" s="498"/>
      <c r="I3266" s="498"/>
      <c r="J3266" s="498"/>
      <c r="K3266" s="498"/>
      <c r="L3266" s="498"/>
      <c r="M3266" s="498"/>
      <c r="N3266" s="504"/>
      <c r="O3266" s="512">
        <f t="shared" si="157"/>
        <v>0</v>
      </c>
      <c r="P3266" s="512">
        <f t="shared" si="158"/>
        <v>0</v>
      </c>
      <c r="Q3266" s="498" t="str">
        <f t="shared" si="159"/>
        <v/>
      </c>
    </row>
    <row r="3267" spans="1:17" hidden="1" x14ac:dyDescent="0.2">
      <c r="A3267" s="498"/>
      <c r="B3267" s="498"/>
      <c r="C3267" s="498"/>
      <c r="D3267" s="498"/>
      <c r="E3267" s="498"/>
      <c r="F3267" s="498"/>
      <c r="G3267" s="498"/>
      <c r="H3267" s="498"/>
      <c r="I3267" s="498"/>
      <c r="J3267" s="498"/>
      <c r="K3267" s="498"/>
      <c r="L3267" s="498"/>
      <c r="M3267" s="498"/>
      <c r="N3267" s="504"/>
      <c r="O3267" s="512">
        <f t="shared" si="157"/>
        <v>0</v>
      </c>
      <c r="P3267" s="512">
        <f t="shared" si="158"/>
        <v>0</v>
      </c>
      <c r="Q3267" s="498" t="str">
        <f t="shared" si="159"/>
        <v/>
      </c>
    </row>
    <row r="3268" spans="1:17" hidden="1" x14ac:dyDescent="0.2">
      <c r="A3268" s="498"/>
      <c r="B3268" s="498"/>
      <c r="C3268" s="498"/>
      <c r="D3268" s="498"/>
      <c r="E3268" s="498"/>
      <c r="F3268" s="498"/>
      <c r="G3268" s="498"/>
      <c r="H3268" s="498"/>
      <c r="I3268" s="498"/>
      <c r="J3268" s="498"/>
      <c r="K3268" s="498"/>
      <c r="L3268" s="498"/>
      <c r="M3268" s="498"/>
      <c r="N3268" s="504"/>
      <c r="O3268" s="512">
        <f t="shared" ref="O3268:O3331" si="160">IF(B3268=0,0,IF(YEAR(B3268)=$P$1,MONTH(B3268)-$O$1+1,(YEAR(B3268)-$P$1)*12-$O$1+1+MONTH(B3268)))</f>
        <v>0</v>
      </c>
      <c r="P3268" s="512">
        <f t="shared" ref="P3268:P3331" si="161">IF(C3268=0,0,IF(YEAR(C3268)=$P$1,MONTH(C3268)-$O$1+1,(YEAR(C3268)-$P$1)*12-$O$1+1+MONTH(C3268)))</f>
        <v>0</v>
      </c>
      <c r="Q3268" s="498" t="str">
        <f t="shared" ref="Q3268:Q3331" si="162">SUBSTITUTE(D3268," ","_")</f>
        <v/>
      </c>
    </row>
    <row r="3269" spans="1:17" hidden="1" x14ac:dyDescent="0.2">
      <c r="A3269" s="498"/>
      <c r="B3269" s="498"/>
      <c r="C3269" s="498"/>
      <c r="D3269" s="498"/>
      <c r="E3269" s="498"/>
      <c r="F3269" s="498"/>
      <c r="G3269" s="498"/>
      <c r="H3269" s="498"/>
      <c r="I3269" s="498"/>
      <c r="J3269" s="498"/>
      <c r="K3269" s="498"/>
      <c r="L3269" s="498"/>
      <c r="M3269" s="498"/>
      <c r="N3269" s="504"/>
      <c r="O3269" s="512">
        <f t="shared" si="160"/>
        <v>0</v>
      </c>
      <c r="P3269" s="512">
        <f t="shared" si="161"/>
        <v>0</v>
      </c>
      <c r="Q3269" s="498" t="str">
        <f t="shared" si="162"/>
        <v/>
      </c>
    </row>
    <row r="3270" spans="1:17" hidden="1" x14ac:dyDescent="0.2">
      <c r="A3270" s="498"/>
      <c r="B3270" s="498"/>
      <c r="C3270" s="498"/>
      <c r="D3270" s="498"/>
      <c r="E3270" s="498"/>
      <c r="F3270" s="498"/>
      <c r="G3270" s="498"/>
      <c r="H3270" s="498"/>
      <c r="I3270" s="498"/>
      <c r="J3270" s="498"/>
      <c r="K3270" s="498"/>
      <c r="L3270" s="498"/>
      <c r="M3270" s="498"/>
      <c r="N3270" s="504"/>
      <c r="O3270" s="512">
        <f t="shared" si="160"/>
        <v>0</v>
      </c>
      <c r="P3270" s="512">
        <f t="shared" si="161"/>
        <v>0</v>
      </c>
      <c r="Q3270" s="498" t="str">
        <f t="shared" si="162"/>
        <v/>
      </c>
    </row>
    <row r="3271" spans="1:17" hidden="1" x14ac:dyDescent="0.2">
      <c r="A3271" s="498"/>
      <c r="B3271" s="498"/>
      <c r="C3271" s="498"/>
      <c r="D3271" s="498"/>
      <c r="E3271" s="498"/>
      <c r="F3271" s="498"/>
      <c r="G3271" s="498"/>
      <c r="H3271" s="498"/>
      <c r="I3271" s="498"/>
      <c r="J3271" s="498"/>
      <c r="K3271" s="498"/>
      <c r="L3271" s="498"/>
      <c r="M3271" s="498"/>
      <c r="N3271" s="504"/>
      <c r="O3271" s="512">
        <f t="shared" si="160"/>
        <v>0</v>
      </c>
      <c r="P3271" s="512">
        <f t="shared" si="161"/>
        <v>0</v>
      </c>
      <c r="Q3271" s="498" t="str">
        <f t="shared" si="162"/>
        <v/>
      </c>
    </row>
    <row r="3272" spans="1:17" hidden="1" x14ac:dyDescent="0.2">
      <c r="A3272" s="498"/>
      <c r="B3272" s="498"/>
      <c r="C3272" s="498"/>
      <c r="D3272" s="498"/>
      <c r="E3272" s="498"/>
      <c r="F3272" s="498"/>
      <c r="G3272" s="498"/>
      <c r="H3272" s="498"/>
      <c r="I3272" s="498"/>
      <c r="J3272" s="498"/>
      <c r="K3272" s="498"/>
      <c r="L3272" s="498"/>
      <c r="M3272" s="498"/>
      <c r="N3272" s="504"/>
      <c r="O3272" s="512">
        <f t="shared" si="160"/>
        <v>0</v>
      </c>
      <c r="P3272" s="512">
        <f t="shared" si="161"/>
        <v>0</v>
      </c>
      <c r="Q3272" s="498" t="str">
        <f t="shared" si="162"/>
        <v/>
      </c>
    </row>
    <row r="3273" spans="1:17" hidden="1" x14ac:dyDescent="0.2">
      <c r="A3273" s="498"/>
      <c r="B3273" s="498"/>
      <c r="C3273" s="498"/>
      <c r="D3273" s="498"/>
      <c r="E3273" s="498"/>
      <c r="F3273" s="498"/>
      <c r="G3273" s="498"/>
      <c r="H3273" s="498"/>
      <c r="I3273" s="498"/>
      <c r="J3273" s="498"/>
      <c r="K3273" s="498"/>
      <c r="L3273" s="498"/>
      <c r="M3273" s="498"/>
      <c r="N3273" s="504"/>
      <c r="O3273" s="512">
        <f t="shared" si="160"/>
        <v>0</v>
      </c>
      <c r="P3273" s="512">
        <f t="shared" si="161"/>
        <v>0</v>
      </c>
      <c r="Q3273" s="498" t="str">
        <f t="shared" si="162"/>
        <v/>
      </c>
    </row>
    <row r="3274" spans="1:17" hidden="1" x14ac:dyDescent="0.2">
      <c r="A3274" s="498"/>
      <c r="B3274" s="498"/>
      <c r="C3274" s="498"/>
      <c r="D3274" s="498"/>
      <c r="E3274" s="498"/>
      <c r="F3274" s="498"/>
      <c r="G3274" s="498"/>
      <c r="H3274" s="498"/>
      <c r="I3274" s="498"/>
      <c r="J3274" s="498"/>
      <c r="K3274" s="498"/>
      <c r="L3274" s="498"/>
      <c r="M3274" s="498"/>
      <c r="N3274" s="504"/>
      <c r="O3274" s="512">
        <f t="shared" si="160"/>
        <v>0</v>
      </c>
      <c r="P3274" s="512">
        <f t="shared" si="161"/>
        <v>0</v>
      </c>
      <c r="Q3274" s="498" t="str">
        <f t="shared" si="162"/>
        <v/>
      </c>
    </row>
    <row r="3275" spans="1:17" hidden="1" x14ac:dyDescent="0.2">
      <c r="A3275" s="498"/>
      <c r="B3275" s="498"/>
      <c r="C3275" s="498"/>
      <c r="D3275" s="498"/>
      <c r="E3275" s="498"/>
      <c r="F3275" s="498"/>
      <c r="G3275" s="498"/>
      <c r="H3275" s="498"/>
      <c r="I3275" s="498"/>
      <c r="J3275" s="498"/>
      <c r="K3275" s="498"/>
      <c r="L3275" s="498"/>
      <c r="M3275" s="498"/>
      <c r="N3275" s="504"/>
      <c r="O3275" s="512">
        <f t="shared" si="160"/>
        <v>0</v>
      </c>
      <c r="P3275" s="512">
        <f t="shared" si="161"/>
        <v>0</v>
      </c>
      <c r="Q3275" s="498" t="str">
        <f t="shared" si="162"/>
        <v/>
      </c>
    </row>
    <row r="3276" spans="1:17" hidden="1" x14ac:dyDescent="0.2">
      <c r="A3276" s="498"/>
      <c r="B3276" s="498"/>
      <c r="C3276" s="498"/>
      <c r="D3276" s="498"/>
      <c r="E3276" s="498"/>
      <c r="F3276" s="498"/>
      <c r="G3276" s="498"/>
      <c r="H3276" s="498"/>
      <c r="I3276" s="498"/>
      <c r="J3276" s="498"/>
      <c r="K3276" s="498"/>
      <c r="L3276" s="498"/>
      <c r="M3276" s="498"/>
      <c r="N3276" s="504"/>
      <c r="O3276" s="512">
        <f t="shared" si="160"/>
        <v>0</v>
      </c>
      <c r="P3276" s="512">
        <f t="shared" si="161"/>
        <v>0</v>
      </c>
      <c r="Q3276" s="498" t="str">
        <f t="shared" si="162"/>
        <v/>
      </c>
    </row>
    <row r="3277" spans="1:17" hidden="1" x14ac:dyDescent="0.2">
      <c r="A3277" s="498"/>
      <c r="B3277" s="498"/>
      <c r="C3277" s="498"/>
      <c r="D3277" s="498"/>
      <c r="E3277" s="498"/>
      <c r="F3277" s="498"/>
      <c r="G3277" s="498"/>
      <c r="H3277" s="498"/>
      <c r="I3277" s="498"/>
      <c r="J3277" s="498"/>
      <c r="K3277" s="498"/>
      <c r="L3277" s="498"/>
      <c r="M3277" s="498"/>
      <c r="N3277" s="504"/>
      <c r="O3277" s="512">
        <f t="shared" si="160"/>
        <v>0</v>
      </c>
      <c r="P3277" s="512">
        <f t="shared" si="161"/>
        <v>0</v>
      </c>
      <c r="Q3277" s="498" t="str">
        <f t="shared" si="162"/>
        <v/>
      </c>
    </row>
    <row r="3278" spans="1:17" hidden="1" x14ac:dyDescent="0.2">
      <c r="A3278" s="498"/>
      <c r="B3278" s="498"/>
      <c r="C3278" s="498"/>
      <c r="D3278" s="498"/>
      <c r="E3278" s="498"/>
      <c r="F3278" s="498"/>
      <c r="G3278" s="498"/>
      <c r="H3278" s="498"/>
      <c r="I3278" s="498"/>
      <c r="J3278" s="498"/>
      <c r="K3278" s="498"/>
      <c r="L3278" s="498"/>
      <c r="M3278" s="498"/>
      <c r="N3278" s="504"/>
      <c r="O3278" s="512">
        <f t="shared" si="160"/>
        <v>0</v>
      </c>
      <c r="P3278" s="512">
        <f t="shared" si="161"/>
        <v>0</v>
      </c>
      <c r="Q3278" s="498" t="str">
        <f t="shared" si="162"/>
        <v/>
      </c>
    </row>
    <row r="3279" spans="1:17" hidden="1" x14ac:dyDescent="0.2">
      <c r="A3279" s="498"/>
      <c r="B3279" s="498"/>
      <c r="C3279" s="498"/>
      <c r="D3279" s="498"/>
      <c r="E3279" s="498"/>
      <c r="F3279" s="498"/>
      <c r="G3279" s="498"/>
      <c r="H3279" s="498"/>
      <c r="I3279" s="498"/>
      <c r="J3279" s="498"/>
      <c r="K3279" s="498"/>
      <c r="L3279" s="498"/>
      <c r="M3279" s="498"/>
      <c r="N3279" s="504"/>
      <c r="O3279" s="512">
        <f t="shared" si="160"/>
        <v>0</v>
      </c>
      <c r="P3279" s="512">
        <f t="shared" si="161"/>
        <v>0</v>
      </c>
      <c r="Q3279" s="498" t="str">
        <f t="shared" si="162"/>
        <v/>
      </c>
    </row>
    <row r="3280" spans="1:17" hidden="1" x14ac:dyDescent="0.2">
      <c r="A3280" s="498"/>
      <c r="B3280" s="498"/>
      <c r="C3280" s="498"/>
      <c r="D3280" s="498"/>
      <c r="E3280" s="498"/>
      <c r="F3280" s="498"/>
      <c r="G3280" s="498"/>
      <c r="H3280" s="498"/>
      <c r="I3280" s="498"/>
      <c r="J3280" s="498"/>
      <c r="K3280" s="498"/>
      <c r="L3280" s="498"/>
      <c r="M3280" s="498"/>
      <c r="N3280" s="504"/>
      <c r="O3280" s="512">
        <f t="shared" si="160"/>
        <v>0</v>
      </c>
      <c r="P3280" s="512">
        <f t="shared" si="161"/>
        <v>0</v>
      </c>
      <c r="Q3280" s="498" t="str">
        <f t="shared" si="162"/>
        <v/>
      </c>
    </row>
    <row r="3281" spans="1:17" hidden="1" x14ac:dyDescent="0.2">
      <c r="A3281" s="498"/>
      <c r="B3281" s="498"/>
      <c r="C3281" s="498"/>
      <c r="D3281" s="498"/>
      <c r="E3281" s="498"/>
      <c r="F3281" s="498"/>
      <c r="G3281" s="498"/>
      <c r="H3281" s="498"/>
      <c r="I3281" s="498"/>
      <c r="J3281" s="498"/>
      <c r="K3281" s="498"/>
      <c r="L3281" s="498"/>
      <c r="M3281" s="498"/>
      <c r="N3281" s="504"/>
      <c r="O3281" s="512">
        <f t="shared" si="160"/>
        <v>0</v>
      </c>
      <c r="P3281" s="512">
        <f t="shared" si="161"/>
        <v>0</v>
      </c>
      <c r="Q3281" s="498" t="str">
        <f t="shared" si="162"/>
        <v/>
      </c>
    </row>
    <row r="3282" spans="1:17" hidden="1" x14ac:dyDescent="0.2">
      <c r="A3282" s="498"/>
      <c r="B3282" s="498"/>
      <c r="C3282" s="498"/>
      <c r="D3282" s="498"/>
      <c r="E3282" s="498"/>
      <c r="F3282" s="498"/>
      <c r="G3282" s="498"/>
      <c r="H3282" s="498"/>
      <c r="I3282" s="498"/>
      <c r="J3282" s="498"/>
      <c r="K3282" s="498"/>
      <c r="L3282" s="498"/>
      <c r="M3282" s="498"/>
      <c r="N3282" s="504"/>
      <c r="O3282" s="512">
        <f t="shared" si="160"/>
        <v>0</v>
      </c>
      <c r="P3282" s="512">
        <f t="shared" si="161"/>
        <v>0</v>
      </c>
      <c r="Q3282" s="498" t="str">
        <f t="shared" si="162"/>
        <v/>
      </c>
    </row>
    <row r="3283" spans="1:17" hidden="1" x14ac:dyDescent="0.2">
      <c r="A3283" s="498"/>
      <c r="B3283" s="498"/>
      <c r="C3283" s="498"/>
      <c r="D3283" s="498"/>
      <c r="E3283" s="498"/>
      <c r="F3283" s="498"/>
      <c r="G3283" s="498"/>
      <c r="H3283" s="498"/>
      <c r="I3283" s="498"/>
      <c r="J3283" s="498"/>
      <c r="K3283" s="498"/>
      <c r="L3283" s="498"/>
      <c r="M3283" s="498"/>
      <c r="N3283" s="504"/>
      <c r="O3283" s="512">
        <f t="shared" si="160"/>
        <v>0</v>
      </c>
      <c r="P3283" s="512">
        <f t="shared" si="161"/>
        <v>0</v>
      </c>
      <c r="Q3283" s="498" t="str">
        <f t="shared" si="162"/>
        <v/>
      </c>
    </row>
    <row r="3284" spans="1:17" hidden="1" x14ac:dyDescent="0.2">
      <c r="A3284" s="498"/>
      <c r="B3284" s="498"/>
      <c r="C3284" s="498"/>
      <c r="D3284" s="498"/>
      <c r="E3284" s="498"/>
      <c r="F3284" s="498"/>
      <c r="G3284" s="498"/>
      <c r="H3284" s="498"/>
      <c r="I3284" s="498"/>
      <c r="J3284" s="498"/>
      <c r="K3284" s="498"/>
      <c r="L3284" s="498"/>
      <c r="M3284" s="498"/>
      <c r="N3284" s="504"/>
      <c r="O3284" s="512">
        <f t="shared" si="160"/>
        <v>0</v>
      </c>
      <c r="P3284" s="512">
        <f t="shared" si="161"/>
        <v>0</v>
      </c>
      <c r="Q3284" s="498" t="str">
        <f t="shared" si="162"/>
        <v/>
      </c>
    </row>
    <row r="3285" spans="1:17" hidden="1" x14ac:dyDescent="0.2">
      <c r="A3285" s="498"/>
      <c r="B3285" s="498"/>
      <c r="C3285" s="498"/>
      <c r="D3285" s="498"/>
      <c r="E3285" s="498"/>
      <c r="F3285" s="498"/>
      <c r="G3285" s="498"/>
      <c r="H3285" s="498"/>
      <c r="I3285" s="498"/>
      <c r="J3285" s="498"/>
      <c r="K3285" s="498"/>
      <c r="L3285" s="498"/>
      <c r="M3285" s="498"/>
      <c r="N3285" s="504"/>
      <c r="O3285" s="512">
        <f t="shared" si="160"/>
        <v>0</v>
      </c>
      <c r="P3285" s="512">
        <f t="shared" si="161"/>
        <v>0</v>
      </c>
      <c r="Q3285" s="498" t="str">
        <f t="shared" si="162"/>
        <v/>
      </c>
    </row>
    <row r="3286" spans="1:17" hidden="1" x14ac:dyDescent="0.2">
      <c r="A3286" s="498"/>
      <c r="B3286" s="498"/>
      <c r="C3286" s="498"/>
      <c r="D3286" s="498"/>
      <c r="E3286" s="498"/>
      <c r="F3286" s="498"/>
      <c r="G3286" s="498"/>
      <c r="H3286" s="498"/>
      <c r="I3286" s="498"/>
      <c r="J3286" s="498"/>
      <c r="K3286" s="498"/>
      <c r="L3286" s="498"/>
      <c r="M3286" s="498"/>
      <c r="N3286" s="504"/>
      <c r="O3286" s="512">
        <f t="shared" si="160"/>
        <v>0</v>
      </c>
      <c r="P3286" s="512">
        <f t="shared" si="161"/>
        <v>0</v>
      </c>
      <c r="Q3286" s="498" t="str">
        <f t="shared" si="162"/>
        <v/>
      </c>
    </row>
    <row r="3287" spans="1:17" hidden="1" x14ac:dyDescent="0.2">
      <c r="A3287" s="498"/>
      <c r="B3287" s="498"/>
      <c r="C3287" s="498"/>
      <c r="D3287" s="498"/>
      <c r="E3287" s="498"/>
      <c r="F3287" s="498"/>
      <c r="G3287" s="498"/>
      <c r="H3287" s="498"/>
      <c r="I3287" s="498"/>
      <c r="J3287" s="498"/>
      <c r="K3287" s="498"/>
      <c r="L3287" s="498"/>
      <c r="M3287" s="498"/>
      <c r="N3287" s="504"/>
      <c r="O3287" s="512">
        <f t="shared" si="160"/>
        <v>0</v>
      </c>
      <c r="P3287" s="512">
        <f t="shared" si="161"/>
        <v>0</v>
      </c>
      <c r="Q3287" s="498" t="str">
        <f t="shared" si="162"/>
        <v/>
      </c>
    </row>
    <row r="3288" spans="1:17" hidden="1" x14ac:dyDescent="0.2">
      <c r="A3288" s="498"/>
      <c r="B3288" s="498"/>
      <c r="C3288" s="498"/>
      <c r="D3288" s="498"/>
      <c r="E3288" s="498"/>
      <c r="F3288" s="498"/>
      <c r="G3288" s="498"/>
      <c r="H3288" s="498"/>
      <c r="I3288" s="498"/>
      <c r="J3288" s="498"/>
      <c r="K3288" s="498"/>
      <c r="L3288" s="498"/>
      <c r="M3288" s="498"/>
      <c r="N3288" s="504"/>
      <c r="O3288" s="512">
        <f t="shared" si="160"/>
        <v>0</v>
      </c>
      <c r="P3288" s="512">
        <f t="shared" si="161"/>
        <v>0</v>
      </c>
      <c r="Q3288" s="498" t="str">
        <f t="shared" si="162"/>
        <v/>
      </c>
    </row>
    <row r="3289" spans="1:17" hidden="1" x14ac:dyDescent="0.2">
      <c r="A3289" s="498"/>
      <c r="B3289" s="498"/>
      <c r="C3289" s="498"/>
      <c r="D3289" s="498"/>
      <c r="E3289" s="498"/>
      <c r="F3289" s="498"/>
      <c r="G3289" s="498"/>
      <c r="H3289" s="498"/>
      <c r="I3289" s="498"/>
      <c r="J3289" s="498"/>
      <c r="K3289" s="498"/>
      <c r="L3289" s="498"/>
      <c r="M3289" s="498"/>
      <c r="N3289" s="504"/>
      <c r="O3289" s="512">
        <f t="shared" si="160"/>
        <v>0</v>
      </c>
      <c r="P3289" s="512">
        <f t="shared" si="161"/>
        <v>0</v>
      </c>
      <c r="Q3289" s="498" t="str">
        <f t="shared" si="162"/>
        <v/>
      </c>
    </row>
    <row r="3290" spans="1:17" hidden="1" x14ac:dyDescent="0.2">
      <c r="A3290" s="498"/>
      <c r="B3290" s="498"/>
      <c r="C3290" s="498"/>
      <c r="D3290" s="498"/>
      <c r="E3290" s="498"/>
      <c r="F3290" s="498"/>
      <c r="G3290" s="498"/>
      <c r="H3290" s="498"/>
      <c r="I3290" s="498"/>
      <c r="J3290" s="498"/>
      <c r="K3290" s="498"/>
      <c r="L3290" s="498"/>
      <c r="M3290" s="498"/>
      <c r="N3290" s="504"/>
      <c r="O3290" s="512">
        <f t="shared" si="160"/>
        <v>0</v>
      </c>
      <c r="P3290" s="512">
        <f t="shared" si="161"/>
        <v>0</v>
      </c>
      <c r="Q3290" s="498" t="str">
        <f t="shared" si="162"/>
        <v/>
      </c>
    </row>
    <row r="3291" spans="1:17" hidden="1" x14ac:dyDescent="0.2">
      <c r="A3291" s="498"/>
      <c r="B3291" s="498"/>
      <c r="C3291" s="498"/>
      <c r="D3291" s="498"/>
      <c r="E3291" s="498"/>
      <c r="F3291" s="498"/>
      <c r="G3291" s="498"/>
      <c r="H3291" s="498"/>
      <c r="I3291" s="498"/>
      <c r="J3291" s="498"/>
      <c r="K3291" s="498"/>
      <c r="L3291" s="498"/>
      <c r="M3291" s="498"/>
      <c r="N3291" s="504"/>
      <c r="O3291" s="512">
        <f t="shared" si="160"/>
        <v>0</v>
      </c>
      <c r="P3291" s="512">
        <f t="shared" si="161"/>
        <v>0</v>
      </c>
      <c r="Q3291" s="498" t="str">
        <f t="shared" si="162"/>
        <v/>
      </c>
    </row>
    <row r="3292" spans="1:17" hidden="1" x14ac:dyDescent="0.2">
      <c r="A3292" s="498"/>
      <c r="B3292" s="498"/>
      <c r="C3292" s="498"/>
      <c r="D3292" s="498"/>
      <c r="E3292" s="498"/>
      <c r="F3292" s="498"/>
      <c r="G3292" s="498"/>
      <c r="H3292" s="498"/>
      <c r="I3292" s="498"/>
      <c r="J3292" s="498"/>
      <c r="K3292" s="498"/>
      <c r="L3292" s="498"/>
      <c r="M3292" s="498"/>
      <c r="N3292" s="504"/>
      <c r="O3292" s="512">
        <f t="shared" si="160"/>
        <v>0</v>
      </c>
      <c r="P3292" s="512">
        <f t="shared" si="161"/>
        <v>0</v>
      </c>
      <c r="Q3292" s="498" t="str">
        <f t="shared" si="162"/>
        <v/>
      </c>
    </row>
    <row r="3293" spans="1:17" hidden="1" x14ac:dyDescent="0.2">
      <c r="A3293" s="498"/>
      <c r="B3293" s="498"/>
      <c r="C3293" s="498"/>
      <c r="D3293" s="498"/>
      <c r="E3293" s="498"/>
      <c r="F3293" s="498"/>
      <c r="G3293" s="498"/>
      <c r="H3293" s="498"/>
      <c r="I3293" s="498"/>
      <c r="J3293" s="498"/>
      <c r="K3293" s="498"/>
      <c r="L3293" s="498"/>
      <c r="M3293" s="498"/>
      <c r="N3293" s="504"/>
      <c r="O3293" s="512">
        <f t="shared" si="160"/>
        <v>0</v>
      </c>
      <c r="P3293" s="512">
        <f t="shared" si="161"/>
        <v>0</v>
      </c>
      <c r="Q3293" s="498" t="str">
        <f t="shared" si="162"/>
        <v/>
      </c>
    </row>
    <row r="3294" spans="1:17" hidden="1" x14ac:dyDescent="0.2">
      <c r="A3294" s="498"/>
      <c r="B3294" s="498"/>
      <c r="C3294" s="498"/>
      <c r="D3294" s="498"/>
      <c r="E3294" s="498"/>
      <c r="F3294" s="498"/>
      <c r="G3294" s="498"/>
      <c r="H3294" s="498"/>
      <c r="I3294" s="498"/>
      <c r="J3294" s="498"/>
      <c r="K3294" s="498"/>
      <c r="L3294" s="498"/>
      <c r="M3294" s="498"/>
      <c r="N3294" s="504"/>
      <c r="O3294" s="512">
        <f t="shared" si="160"/>
        <v>0</v>
      </c>
      <c r="P3294" s="512">
        <f t="shared" si="161"/>
        <v>0</v>
      </c>
      <c r="Q3294" s="498" t="str">
        <f t="shared" si="162"/>
        <v/>
      </c>
    </row>
    <row r="3295" spans="1:17" hidden="1" x14ac:dyDescent="0.2">
      <c r="A3295" s="498"/>
      <c r="B3295" s="498"/>
      <c r="C3295" s="498"/>
      <c r="D3295" s="498"/>
      <c r="E3295" s="498"/>
      <c r="F3295" s="498"/>
      <c r="G3295" s="498"/>
      <c r="H3295" s="498"/>
      <c r="I3295" s="498"/>
      <c r="J3295" s="498"/>
      <c r="K3295" s="498"/>
      <c r="L3295" s="498"/>
      <c r="M3295" s="498"/>
      <c r="N3295" s="504"/>
      <c r="O3295" s="512">
        <f t="shared" si="160"/>
        <v>0</v>
      </c>
      <c r="P3295" s="512">
        <f t="shared" si="161"/>
        <v>0</v>
      </c>
      <c r="Q3295" s="498" t="str">
        <f t="shared" si="162"/>
        <v/>
      </c>
    </row>
    <row r="3296" spans="1:17" hidden="1" x14ac:dyDescent="0.2">
      <c r="A3296" s="498"/>
      <c r="B3296" s="498"/>
      <c r="C3296" s="498"/>
      <c r="D3296" s="498"/>
      <c r="E3296" s="498"/>
      <c r="F3296" s="498"/>
      <c r="G3296" s="498"/>
      <c r="H3296" s="498"/>
      <c r="I3296" s="498"/>
      <c r="J3296" s="498"/>
      <c r="K3296" s="498"/>
      <c r="L3296" s="498"/>
      <c r="M3296" s="498"/>
      <c r="N3296" s="504"/>
      <c r="O3296" s="512">
        <f t="shared" si="160"/>
        <v>0</v>
      </c>
      <c r="P3296" s="512">
        <f t="shared" si="161"/>
        <v>0</v>
      </c>
      <c r="Q3296" s="498" t="str">
        <f t="shared" si="162"/>
        <v/>
      </c>
    </row>
    <row r="3297" spans="1:17" hidden="1" x14ac:dyDescent="0.2">
      <c r="A3297" s="498"/>
      <c r="B3297" s="498"/>
      <c r="C3297" s="498"/>
      <c r="D3297" s="498"/>
      <c r="E3297" s="498"/>
      <c r="F3297" s="498"/>
      <c r="G3297" s="498"/>
      <c r="H3297" s="498"/>
      <c r="I3297" s="498"/>
      <c r="J3297" s="498"/>
      <c r="K3297" s="498"/>
      <c r="L3297" s="498"/>
      <c r="M3297" s="498"/>
      <c r="N3297" s="504"/>
      <c r="O3297" s="512">
        <f t="shared" si="160"/>
        <v>0</v>
      </c>
      <c r="P3297" s="512">
        <f t="shared" si="161"/>
        <v>0</v>
      </c>
      <c r="Q3297" s="498" t="str">
        <f t="shared" si="162"/>
        <v/>
      </c>
    </row>
    <row r="3298" spans="1:17" hidden="1" x14ac:dyDescent="0.2">
      <c r="A3298" s="498"/>
      <c r="B3298" s="498"/>
      <c r="C3298" s="498"/>
      <c r="D3298" s="498"/>
      <c r="E3298" s="498"/>
      <c r="F3298" s="498"/>
      <c r="G3298" s="498"/>
      <c r="H3298" s="498"/>
      <c r="I3298" s="498"/>
      <c r="J3298" s="498"/>
      <c r="K3298" s="498"/>
      <c r="L3298" s="498"/>
      <c r="M3298" s="498"/>
      <c r="N3298" s="504"/>
      <c r="O3298" s="512">
        <f t="shared" si="160"/>
        <v>0</v>
      </c>
      <c r="P3298" s="512">
        <f t="shared" si="161"/>
        <v>0</v>
      </c>
      <c r="Q3298" s="498" t="str">
        <f t="shared" si="162"/>
        <v/>
      </c>
    </row>
    <row r="3299" spans="1:17" hidden="1" x14ac:dyDescent="0.2">
      <c r="A3299" s="498"/>
      <c r="B3299" s="498"/>
      <c r="C3299" s="498"/>
      <c r="D3299" s="498"/>
      <c r="E3299" s="498"/>
      <c r="F3299" s="498"/>
      <c r="G3299" s="498"/>
      <c r="H3299" s="498"/>
      <c r="I3299" s="498"/>
      <c r="J3299" s="498"/>
      <c r="K3299" s="498"/>
      <c r="L3299" s="498"/>
      <c r="M3299" s="498"/>
      <c r="N3299" s="504"/>
      <c r="O3299" s="512">
        <f t="shared" si="160"/>
        <v>0</v>
      </c>
      <c r="P3299" s="512">
        <f t="shared" si="161"/>
        <v>0</v>
      </c>
      <c r="Q3299" s="498" t="str">
        <f t="shared" si="162"/>
        <v/>
      </c>
    </row>
    <row r="3300" spans="1:17" hidden="1" x14ac:dyDescent="0.2">
      <c r="A3300" s="498"/>
      <c r="B3300" s="498"/>
      <c r="C3300" s="498"/>
      <c r="D3300" s="498"/>
      <c r="E3300" s="498"/>
      <c r="F3300" s="498"/>
      <c r="G3300" s="498"/>
      <c r="H3300" s="498"/>
      <c r="I3300" s="498"/>
      <c r="J3300" s="498"/>
      <c r="K3300" s="498"/>
      <c r="L3300" s="498"/>
      <c r="M3300" s="498"/>
      <c r="N3300" s="504"/>
      <c r="O3300" s="512">
        <f t="shared" si="160"/>
        <v>0</v>
      </c>
      <c r="P3300" s="512">
        <f t="shared" si="161"/>
        <v>0</v>
      </c>
      <c r="Q3300" s="498" t="str">
        <f t="shared" si="162"/>
        <v/>
      </c>
    </row>
    <row r="3301" spans="1:17" hidden="1" x14ac:dyDescent="0.2">
      <c r="A3301" s="498"/>
      <c r="B3301" s="498"/>
      <c r="C3301" s="498"/>
      <c r="D3301" s="498"/>
      <c r="E3301" s="498"/>
      <c r="F3301" s="498"/>
      <c r="G3301" s="498"/>
      <c r="H3301" s="498"/>
      <c r="I3301" s="498"/>
      <c r="J3301" s="498"/>
      <c r="K3301" s="498"/>
      <c r="L3301" s="498"/>
      <c r="M3301" s="498"/>
      <c r="N3301" s="504"/>
      <c r="O3301" s="512">
        <f t="shared" si="160"/>
        <v>0</v>
      </c>
      <c r="P3301" s="512">
        <f t="shared" si="161"/>
        <v>0</v>
      </c>
      <c r="Q3301" s="498" t="str">
        <f t="shared" si="162"/>
        <v/>
      </c>
    </row>
    <row r="3302" spans="1:17" hidden="1" x14ac:dyDescent="0.2">
      <c r="A3302" s="498"/>
      <c r="B3302" s="498"/>
      <c r="C3302" s="498"/>
      <c r="D3302" s="498"/>
      <c r="E3302" s="498"/>
      <c r="F3302" s="498"/>
      <c r="G3302" s="498"/>
      <c r="H3302" s="498"/>
      <c r="I3302" s="498"/>
      <c r="J3302" s="498"/>
      <c r="K3302" s="498"/>
      <c r="L3302" s="498"/>
      <c r="M3302" s="498"/>
      <c r="N3302" s="504"/>
      <c r="O3302" s="512">
        <f t="shared" si="160"/>
        <v>0</v>
      </c>
      <c r="P3302" s="512">
        <f t="shared" si="161"/>
        <v>0</v>
      </c>
      <c r="Q3302" s="498" t="str">
        <f t="shared" si="162"/>
        <v/>
      </c>
    </row>
    <row r="3303" spans="1:17" hidden="1" x14ac:dyDescent="0.2">
      <c r="A3303" s="498"/>
      <c r="B3303" s="498"/>
      <c r="C3303" s="498"/>
      <c r="D3303" s="498"/>
      <c r="E3303" s="498"/>
      <c r="F3303" s="498"/>
      <c r="G3303" s="498"/>
      <c r="H3303" s="498"/>
      <c r="I3303" s="498"/>
      <c r="J3303" s="498"/>
      <c r="K3303" s="498"/>
      <c r="L3303" s="498"/>
      <c r="M3303" s="498"/>
      <c r="N3303" s="504"/>
      <c r="O3303" s="512">
        <f t="shared" si="160"/>
        <v>0</v>
      </c>
      <c r="P3303" s="512">
        <f t="shared" si="161"/>
        <v>0</v>
      </c>
      <c r="Q3303" s="498" t="str">
        <f t="shared" si="162"/>
        <v/>
      </c>
    </row>
    <row r="3304" spans="1:17" hidden="1" x14ac:dyDescent="0.2">
      <c r="A3304" s="498"/>
      <c r="B3304" s="498"/>
      <c r="C3304" s="498"/>
      <c r="D3304" s="498"/>
      <c r="E3304" s="498"/>
      <c r="F3304" s="498"/>
      <c r="G3304" s="498"/>
      <c r="H3304" s="498"/>
      <c r="I3304" s="498"/>
      <c r="J3304" s="498"/>
      <c r="K3304" s="498"/>
      <c r="L3304" s="498"/>
      <c r="M3304" s="498"/>
      <c r="N3304" s="504"/>
      <c r="O3304" s="512">
        <f t="shared" si="160"/>
        <v>0</v>
      </c>
      <c r="P3304" s="512">
        <f t="shared" si="161"/>
        <v>0</v>
      </c>
      <c r="Q3304" s="498" t="str">
        <f t="shared" si="162"/>
        <v/>
      </c>
    </row>
    <row r="3305" spans="1:17" hidden="1" x14ac:dyDescent="0.2">
      <c r="A3305" s="498"/>
      <c r="B3305" s="498"/>
      <c r="C3305" s="498"/>
      <c r="D3305" s="498"/>
      <c r="E3305" s="498"/>
      <c r="F3305" s="498"/>
      <c r="G3305" s="498"/>
      <c r="H3305" s="498"/>
      <c r="I3305" s="498"/>
      <c r="J3305" s="498"/>
      <c r="K3305" s="498"/>
      <c r="L3305" s="498"/>
      <c r="M3305" s="498"/>
      <c r="N3305" s="504"/>
      <c r="O3305" s="512">
        <f t="shared" si="160"/>
        <v>0</v>
      </c>
      <c r="P3305" s="512">
        <f t="shared" si="161"/>
        <v>0</v>
      </c>
      <c r="Q3305" s="498" t="str">
        <f t="shared" si="162"/>
        <v/>
      </c>
    </row>
    <row r="3306" spans="1:17" hidden="1" x14ac:dyDescent="0.2">
      <c r="A3306" s="498"/>
      <c r="B3306" s="498"/>
      <c r="C3306" s="498"/>
      <c r="D3306" s="498"/>
      <c r="E3306" s="498"/>
      <c r="F3306" s="498"/>
      <c r="G3306" s="498"/>
      <c r="H3306" s="498"/>
      <c r="I3306" s="498"/>
      <c r="J3306" s="498"/>
      <c r="K3306" s="498"/>
      <c r="L3306" s="498"/>
      <c r="M3306" s="498"/>
      <c r="N3306" s="504"/>
      <c r="O3306" s="512">
        <f t="shared" si="160"/>
        <v>0</v>
      </c>
      <c r="P3306" s="512">
        <f t="shared" si="161"/>
        <v>0</v>
      </c>
      <c r="Q3306" s="498" t="str">
        <f t="shared" si="162"/>
        <v/>
      </c>
    </row>
    <row r="3307" spans="1:17" hidden="1" x14ac:dyDescent="0.2">
      <c r="A3307" s="498"/>
      <c r="B3307" s="498"/>
      <c r="C3307" s="498"/>
      <c r="D3307" s="498"/>
      <c r="E3307" s="498"/>
      <c r="F3307" s="498"/>
      <c r="G3307" s="498"/>
      <c r="H3307" s="498"/>
      <c r="I3307" s="498"/>
      <c r="J3307" s="498"/>
      <c r="K3307" s="498"/>
      <c r="L3307" s="498"/>
      <c r="M3307" s="498"/>
      <c r="N3307" s="504"/>
      <c r="O3307" s="512">
        <f t="shared" si="160"/>
        <v>0</v>
      </c>
      <c r="P3307" s="512">
        <f t="shared" si="161"/>
        <v>0</v>
      </c>
      <c r="Q3307" s="498" t="str">
        <f t="shared" si="162"/>
        <v/>
      </c>
    </row>
    <row r="3308" spans="1:17" hidden="1" x14ac:dyDescent="0.2">
      <c r="A3308" s="498"/>
      <c r="B3308" s="498"/>
      <c r="C3308" s="498"/>
      <c r="D3308" s="498"/>
      <c r="E3308" s="498"/>
      <c r="F3308" s="498"/>
      <c r="G3308" s="498"/>
      <c r="H3308" s="498"/>
      <c r="I3308" s="498"/>
      <c r="J3308" s="498"/>
      <c r="K3308" s="498"/>
      <c r="L3308" s="498"/>
      <c r="M3308" s="498"/>
      <c r="N3308" s="504"/>
      <c r="O3308" s="512">
        <f t="shared" si="160"/>
        <v>0</v>
      </c>
      <c r="P3308" s="512">
        <f t="shared" si="161"/>
        <v>0</v>
      </c>
      <c r="Q3308" s="498" t="str">
        <f t="shared" si="162"/>
        <v/>
      </c>
    </row>
    <row r="3309" spans="1:17" hidden="1" x14ac:dyDescent="0.2">
      <c r="A3309" s="498"/>
      <c r="B3309" s="498"/>
      <c r="C3309" s="498"/>
      <c r="D3309" s="498"/>
      <c r="E3309" s="498"/>
      <c r="F3309" s="498"/>
      <c r="G3309" s="498"/>
      <c r="H3309" s="498"/>
      <c r="I3309" s="498"/>
      <c r="J3309" s="498"/>
      <c r="K3309" s="498"/>
      <c r="L3309" s="498"/>
      <c r="M3309" s="498"/>
      <c r="N3309" s="504"/>
      <c r="O3309" s="512">
        <f t="shared" si="160"/>
        <v>0</v>
      </c>
      <c r="P3309" s="512">
        <f t="shared" si="161"/>
        <v>0</v>
      </c>
      <c r="Q3309" s="498" t="str">
        <f t="shared" si="162"/>
        <v/>
      </c>
    </row>
    <row r="3310" spans="1:17" hidden="1" x14ac:dyDescent="0.2">
      <c r="A3310" s="498"/>
      <c r="B3310" s="498"/>
      <c r="C3310" s="498"/>
      <c r="D3310" s="498"/>
      <c r="E3310" s="498"/>
      <c r="F3310" s="498"/>
      <c r="G3310" s="498"/>
      <c r="H3310" s="498"/>
      <c r="I3310" s="498"/>
      <c r="J3310" s="498"/>
      <c r="K3310" s="498"/>
      <c r="L3310" s="498"/>
      <c r="M3310" s="498"/>
      <c r="N3310" s="504"/>
      <c r="O3310" s="512">
        <f t="shared" si="160"/>
        <v>0</v>
      </c>
      <c r="P3310" s="512">
        <f t="shared" si="161"/>
        <v>0</v>
      </c>
      <c r="Q3310" s="498" t="str">
        <f t="shared" si="162"/>
        <v/>
      </c>
    </row>
    <row r="3311" spans="1:17" hidden="1" x14ac:dyDescent="0.2">
      <c r="A3311" s="498"/>
      <c r="B3311" s="498"/>
      <c r="C3311" s="498"/>
      <c r="D3311" s="498"/>
      <c r="E3311" s="498"/>
      <c r="F3311" s="498"/>
      <c r="G3311" s="498"/>
      <c r="H3311" s="498"/>
      <c r="I3311" s="498"/>
      <c r="J3311" s="498"/>
      <c r="K3311" s="498"/>
      <c r="L3311" s="498"/>
      <c r="M3311" s="498"/>
      <c r="N3311" s="504"/>
      <c r="O3311" s="512">
        <f t="shared" si="160"/>
        <v>0</v>
      </c>
      <c r="P3311" s="512">
        <f t="shared" si="161"/>
        <v>0</v>
      </c>
      <c r="Q3311" s="498" t="str">
        <f t="shared" si="162"/>
        <v/>
      </c>
    </row>
    <row r="3312" spans="1:17" hidden="1" x14ac:dyDescent="0.2">
      <c r="A3312" s="498"/>
      <c r="B3312" s="498"/>
      <c r="C3312" s="498"/>
      <c r="D3312" s="498"/>
      <c r="E3312" s="498"/>
      <c r="F3312" s="498"/>
      <c r="G3312" s="498"/>
      <c r="H3312" s="498"/>
      <c r="I3312" s="498"/>
      <c r="J3312" s="498"/>
      <c r="K3312" s="498"/>
      <c r="L3312" s="498"/>
      <c r="M3312" s="498"/>
      <c r="N3312" s="504"/>
      <c r="O3312" s="512">
        <f t="shared" si="160"/>
        <v>0</v>
      </c>
      <c r="P3312" s="512">
        <f t="shared" si="161"/>
        <v>0</v>
      </c>
      <c r="Q3312" s="498" t="str">
        <f t="shared" si="162"/>
        <v/>
      </c>
    </row>
    <row r="3313" spans="1:17" hidden="1" x14ac:dyDescent="0.2">
      <c r="A3313" s="498"/>
      <c r="B3313" s="498"/>
      <c r="C3313" s="498"/>
      <c r="D3313" s="498"/>
      <c r="E3313" s="498"/>
      <c r="F3313" s="498"/>
      <c r="G3313" s="498"/>
      <c r="H3313" s="498"/>
      <c r="I3313" s="498"/>
      <c r="J3313" s="498"/>
      <c r="K3313" s="498"/>
      <c r="L3313" s="498"/>
      <c r="M3313" s="498"/>
      <c r="N3313" s="504"/>
      <c r="O3313" s="512">
        <f t="shared" si="160"/>
        <v>0</v>
      </c>
      <c r="P3313" s="512">
        <f t="shared" si="161"/>
        <v>0</v>
      </c>
      <c r="Q3313" s="498" t="str">
        <f t="shared" si="162"/>
        <v/>
      </c>
    </row>
    <row r="3314" spans="1:17" hidden="1" x14ac:dyDescent="0.2">
      <c r="A3314" s="498"/>
      <c r="B3314" s="498"/>
      <c r="C3314" s="498"/>
      <c r="D3314" s="498"/>
      <c r="E3314" s="498"/>
      <c r="F3314" s="498"/>
      <c r="G3314" s="498"/>
      <c r="H3314" s="498"/>
      <c r="I3314" s="498"/>
      <c r="J3314" s="498"/>
      <c r="K3314" s="498"/>
      <c r="L3314" s="498"/>
      <c r="M3314" s="498"/>
      <c r="N3314" s="504"/>
      <c r="O3314" s="512">
        <f t="shared" si="160"/>
        <v>0</v>
      </c>
      <c r="P3314" s="512">
        <f t="shared" si="161"/>
        <v>0</v>
      </c>
      <c r="Q3314" s="498" t="str">
        <f t="shared" si="162"/>
        <v/>
      </c>
    </row>
    <row r="3315" spans="1:17" hidden="1" x14ac:dyDescent="0.2">
      <c r="A3315" s="498"/>
      <c r="B3315" s="498"/>
      <c r="C3315" s="498"/>
      <c r="D3315" s="498"/>
      <c r="E3315" s="498"/>
      <c r="F3315" s="498"/>
      <c r="G3315" s="498"/>
      <c r="H3315" s="498"/>
      <c r="I3315" s="498"/>
      <c r="J3315" s="498"/>
      <c r="K3315" s="498"/>
      <c r="L3315" s="498"/>
      <c r="M3315" s="498"/>
      <c r="N3315" s="504"/>
      <c r="O3315" s="512">
        <f t="shared" si="160"/>
        <v>0</v>
      </c>
      <c r="P3315" s="512">
        <f t="shared" si="161"/>
        <v>0</v>
      </c>
      <c r="Q3315" s="498" t="str">
        <f t="shared" si="162"/>
        <v/>
      </c>
    </row>
    <row r="3316" spans="1:17" hidden="1" x14ac:dyDescent="0.2">
      <c r="A3316" s="498"/>
      <c r="B3316" s="498"/>
      <c r="C3316" s="498"/>
      <c r="D3316" s="498"/>
      <c r="E3316" s="498"/>
      <c r="F3316" s="498"/>
      <c r="G3316" s="498"/>
      <c r="H3316" s="498"/>
      <c r="I3316" s="498"/>
      <c r="J3316" s="498"/>
      <c r="K3316" s="498"/>
      <c r="L3316" s="498"/>
      <c r="M3316" s="498"/>
      <c r="N3316" s="504"/>
      <c r="O3316" s="512">
        <f t="shared" si="160"/>
        <v>0</v>
      </c>
      <c r="P3316" s="512">
        <f t="shared" si="161"/>
        <v>0</v>
      </c>
      <c r="Q3316" s="498" t="str">
        <f t="shared" si="162"/>
        <v/>
      </c>
    </row>
    <row r="3317" spans="1:17" hidden="1" x14ac:dyDescent="0.2">
      <c r="A3317" s="498"/>
      <c r="B3317" s="498"/>
      <c r="C3317" s="498"/>
      <c r="D3317" s="498"/>
      <c r="E3317" s="498"/>
      <c r="F3317" s="498"/>
      <c r="G3317" s="498"/>
      <c r="H3317" s="498"/>
      <c r="I3317" s="498"/>
      <c r="J3317" s="498"/>
      <c r="K3317" s="498"/>
      <c r="L3317" s="498"/>
      <c r="M3317" s="498"/>
      <c r="N3317" s="504"/>
      <c r="O3317" s="512">
        <f t="shared" si="160"/>
        <v>0</v>
      </c>
      <c r="P3317" s="512">
        <f t="shared" si="161"/>
        <v>0</v>
      </c>
      <c r="Q3317" s="498" t="str">
        <f t="shared" si="162"/>
        <v/>
      </c>
    </row>
    <row r="3318" spans="1:17" hidden="1" x14ac:dyDescent="0.2">
      <c r="A3318" s="498"/>
      <c r="B3318" s="498"/>
      <c r="C3318" s="498"/>
      <c r="D3318" s="498"/>
      <c r="E3318" s="498"/>
      <c r="F3318" s="498"/>
      <c r="G3318" s="498"/>
      <c r="H3318" s="498"/>
      <c r="I3318" s="498"/>
      <c r="J3318" s="498"/>
      <c r="K3318" s="498"/>
      <c r="L3318" s="498"/>
      <c r="M3318" s="498"/>
      <c r="N3318" s="504"/>
      <c r="O3318" s="512">
        <f t="shared" si="160"/>
        <v>0</v>
      </c>
      <c r="P3318" s="512">
        <f t="shared" si="161"/>
        <v>0</v>
      </c>
      <c r="Q3318" s="498" t="str">
        <f t="shared" si="162"/>
        <v/>
      </c>
    </row>
    <row r="3319" spans="1:17" hidden="1" x14ac:dyDescent="0.2">
      <c r="A3319" s="498"/>
      <c r="B3319" s="498"/>
      <c r="C3319" s="498"/>
      <c r="D3319" s="498"/>
      <c r="E3319" s="498"/>
      <c r="F3319" s="498"/>
      <c r="G3319" s="498"/>
      <c r="H3319" s="498"/>
      <c r="I3319" s="498"/>
      <c r="J3319" s="498"/>
      <c r="K3319" s="498"/>
      <c r="L3319" s="498"/>
      <c r="M3319" s="498"/>
      <c r="N3319" s="504"/>
      <c r="O3319" s="512">
        <f t="shared" si="160"/>
        <v>0</v>
      </c>
      <c r="P3319" s="512">
        <f t="shared" si="161"/>
        <v>0</v>
      </c>
      <c r="Q3319" s="498" t="str">
        <f t="shared" si="162"/>
        <v/>
      </c>
    </row>
    <row r="3320" spans="1:17" hidden="1" x14ac:dyDescent="0.2">
      <c r="A3320" s="498"/>
      <c r="B3320" s="498"/>
      <c r="C3320" s="498"/>
      <c r="D3320" s="498"/>
      <c r="E3320" s="498"/>
      <c r="F3320" s="498"/>
      <c r="G3320" s="498"/>
      <c r="H3320" s="498"/>
      <c r="I3320" s="498"/>
      <c r="J3320" s="498"/>
      <c r="K3320" s="498"/>
      <c r="L3320" s="498"/>
      <c r="M3320" s="498"/>
      <c r="N3320" s="504"/>
      <c r="O3320" s="512">
        <f t="shared" si="160"/>
        <v>0</v>
      </c>
      <c r="P3320" s="512">
        <f t="shared" si="161"/>
        <v>0</v>
      </c>
      <c r="Q3320" s="498" t="str">
        <f t="shared" si="162"/>
        <v/>
      </c>
    </row>
    <row r="3321" spans="1:17" hidden="1" x14ac:dyDescent="0.2">
      <c r="A3321" s="498"/>
      <c r="B3321" s="498"/>
      <c r="C3321" s="498"/>
      <c r="D3321" s="498"/>
      <c r="E3321" s="498"/>
      <c r="F3321" s="498"/>
      <c r="G3321" s="498"/>
      <c r="H3321" s="498"/>
      <c r="I3321" s="498"/>
      <c r="J3321" s="498"/>
      <c r="K3321" s="498"/>
      <c r="L3321" s="498"/>
      <c r="M3321" s="498"/>
      <c r="N3321" s="504"/>
      <c r="O3321" s="512">
        <f t="shared" si="160"/>
        <v>0</v>
      </c>
      <c r="P3321" s="512">
        <f t="shared" si="161"/>
        <v>0</v>
      </c>
      <c r="Q3321" s="498" t="str">
        <f t="shared" si="162"/>
        <v/>
      </c>
    </row>
    <row r="3322" spans="1:17" hidden="1" x14ac:dyDescent="0.2">
      <c r="A3322" s="498"/>
      <c r="B3322" s="498"/>
      <c r="C3322" s="498"/>
      <c r="D3322" s="498"/>
      <c r="E3322" s="498"/>
      <c r="F3322" s="498"/>
      <c r="G3322" s="498"/>
      <c r="H3322" s="498"/>
      <c r="I3322" s="498"/>
      <c r="J3322" s="498"/>
      <c r="K3322" s="498"/>
      <c r="L3322" s="498"/>
      <c r="M3322" s="498"/>
      <c r="N3322" s="504"/>
      <c r="O3322" s="512">
        <f t="shared" si="160"/>
        <v>0</v>
      </c>
      <c r="P3322" s="512">
        <f t="shared" si="161"/>
        <v>0</v>
      </c>
      <c r="Q3322" s="498" t="str">
        <f t="shared" si="162"/>
        <v/>
      </c>
    </row>
    <row r="3323" spans="1:17" hidden="1" x14ac:dyDescent="0.2">
      <c r="A3323" s="498"/>
      <c r="B3323" s="498"/>
      <c r="C3323" s="498"/>
      <c r="D3323" s="498"/>
      <c r="E3323" s="498"/>
      <c r="F3323" s="498"/>
      <c r="G3323" s="498"/>
      <c r="H3323" s="498"/>
      <c r="I3323" s="498"/>
      <c r="J3323" s="498"/>
      <c r="K3323" s="498"/>
      <c r="L3323" s="498"/>
      <c r="M3323" s="498"/>
      <c r="N3323" s="504"/>
      <c r="O3323" s="512">
        <f t="shared" si="160"/>
        <v>0</v>
      </c>
      <c r="P3323" s="512">
        <f t="shared" si="161"/>
        <v>0</v>
      </c>
      <c r="Q3323" s="498" t="str">
        <f t="shared" si="162"/>
        <v/>
      </c>
    </row>
    <row r="3324" spans="1:17" hidden="1" x14ac:dyDescent="0.2">
      <c r="A3324" s="498"/>
      <c r="B3324" s="498"/>
      <c r="C3324" s="498"/>
      <c r="D3324" s="498"/>
      <c r="E3324" s="498"/>
      <c r="F3324" s="498"/>
      <c r="G3324" s="498"/>
      <c r="H3324" s="498"/>
      <c r="I3324" s="498"/>
      <c r="J3324" s="498"/>
      <c r="K3324" s="498"/>
      <c r="L3324" s="498"/>
      <c r="M3324" s="498"/>
      <c r="N3324" s="504"/>
      <c r="O3324" s="512">
        <f t="shared" si="160"/>
        <v>0</v>
      </c>
      <c r="P3324" s="512">
        <f t="shared" si="161"/>
        <v>0</v>
      </c>
      <c r="Q3324" s="498" t="str">
        <f t="shared" si="162"/>
        <v/>
      </c>
    </row>
    <row r="3325" spans="1:17" hidden="1" x14ac:dyDescent="0.2">
      <c r="A3325" s="498"/>
      <c r="B3325" s="498"/>
      <c r="C3325" s="498"/>
      <c r="D3325" s="498"/>
      <c r="E3325" s="498"/>
      <c r="F3325" s="498"/>
      <c r="G3325" s="498"/>
      <c r="H3325" s="498"/>
      <c r="I3325" s="498"/>
      <c r="J3325" s="498"/>
      <c r="K3325" s="498"/>
      <c r="L3325" s="498"/>
      <c r="M3325" s="498"/>
      <c r="N3325" s="504"/>
      <c r="O3325" s="512">
        <f t="shared" si="160"/>
        <v>0</v>
      </c>
      <c r="P3325" s="512">
        <f t="shared" si="161"/>
        <v>0</v>
      </c>
      <c r="Q3325" s="498" t="str">
        <f t="shared" si="162"/>
        <v/>
      </c>
    </row>
    <row r="3326" spans="1:17" hidden="1" x14ac:dyDescent="0.2">
      <c r="A3326" s="498"/>
      <c r="B3326" s="498"/>
      <c r="C3326" s="498"/>
      <c r="D3326" s="498"/>
      <c r="E3326" s="498"/>
      <c r="F3326" s="498"/>
      <c r="G3326" s="498"/>
      <c r="H3326" s="498"/>
      <c r="I3326" s="498"/>
      <c r="J3326" s="498"/>
      <c r="K3326" s="498"/>
      <c r="L3326" s="498"/>
      <c r="M3326" s="498"/>
      <c r="N3326" s="504"/>
      <c r="O3326" s="512">
        <f t="shared" si="160"/>
        <v>0</v>
      </c>
      <c r="P3326" s="512">
        <f t="shared" si="161"/>
        <v>0</v>
      </c>
      <c r="Q3326" s="498" t="str">
        <f t="shared" si="162"/>
        <v/>
      </c>
    </row>
    <row r="3327" spans="1:17" hidden="1" x14ac:dyDescent="0.2">
      <c r="A3327" s="498"/>
      <c r="B3327" s="498"/>
      <c r="C3327" s="498"/>
      <c r="D3327" s="498"/>
      <c r="E3327" s="498"/>
      <c r="F3327" s="498"/>
      <c r="G3327" s="498"/>
      <c r="H3327" s="498"/>
      <c r="I3327" s="498"/>
      <c r="J3327" s="498"/>
      <c r="K3327" s="498"/>
      <c r="L3327" s="498"/>
      <c r="M3327" s="498"/>
      <c r="N3327" s="504"/>
      <c r="O3327" s="512">
        <f t="shared" si="160"/>
        <v>0</v>
      </c>
      <c r="P3327" s="512">
        <f t="shared" si="161"/>
        <v>0</v>
      </c>
      <c r="Q3327" s="498" t="str">
        <f t="shared" si="162"/>
        <v/>
      </c>
    </row>
    <row r="3328" spans="1:17" hidden="1" x14ac:dyDescent="0.2">
      <c r="A3328" s="498"/>
      <c r="B3328" s="498"/>
      <c r="C3328" s="498"/>
      <c r="D3328" s="498"/>
      <c r="E3328" s="498"/>
      <c r="F3328" s="498"/>
      <c r="G3328" s="498"/>
      <c r="H3328" s="498"/>
      <c r="I3328" s="498"/>
      <c r="J3328" s="498"/>
      <c r="K3328" s="498"/>
      <c r="L3328" s="498"/>
      <c r="M3328" s="498"/>
      <c r="N3328" s="504"/>
      <c r="O3328" s="512">
        <f t="shared" si="160"/>
        <v>0</v>
      </c>
      <c r="P3328" s="512">
        <f t="shared" si="161"/>
        <v>0</v>
      </c>
      <c r="Q3328" s="498" t="str">
        <f t="shared" si="162"/>
        <v/>
      </c>
    </row>
    <row r="3329" spans="1:17" hidden="1" x14ac:dyDescent="0.2">
      <c r="A3329" s="498"/>
      <c r="B3329" s="498"/>
      <c r="C3329" s="498"/>
      <c r="D3329" s="498"/>
      <c r="E3329" s="498"/>
      <c r="F3329" s="498"/>
      <c r="G3329" s="498"/>
      <c r="H3329" s="498"/>
      <c r="I3329" s="498"/>
      <c r="J3329" s="498"/>
      <c r="K3329" s="498"/>
      <c r="L3329" s="498"/>
      <c r="M3329" s="498"/>
      <c r="N3329" s="504"/>
      <c r="O3329" s="512">
        <f t="shared" si="160"/>
        <v>0</v>
      </c>
      <c r="P3329" s="512">
        <f t="shared" si="161"/>
        <v>0</v>
      </c>
      <c r="Q3329" s="498" t="str">
        <f t="shared" si="162"/>
        <v/>
      </c>
    </row>
    <row r="3330" spans="1:17" hidden="1" x14ac:dyDescent="0.2">
      <c r="A3330" s="498"/>
      <c r="B3330" s="498"/>
      <c r="C3330" s="498"/>
      <c r="D3330" s="498"/>
      <c r="E3330" s="498"/>
      <c r="F3330" s="498"/>
      <c r="G3330" s="498"/>
      <c r="H3330" s="498"/>
      <c r="I3330" s="498"/>
      <c r="J3330" s="498"/>
      <c r="K3330" s="498"/>
      <c r="L3330" s="498"/>
      <c r="M3330" s="498"/>
      <c r="N3330" s="504"/>
      <c r="O3330" s="512">
        <f t="shared" si="160"/>
        <v>0</v>
      </c>
      <c r="P3330" s="512">
        <f t="shared" si="161"/>
        <v>0</v>
      </c>
      <c r="Q3330" s="498" t="str">
        <f t="shared" si="162"/>
        <v/>
      </c>
    </row>
    <row r="3331" spans="1:17" hidden="1" x14ac:dyDescent="0.2">
      <c r="A3331" s="498"/>
      <c r="B3331" s="498"/>
      <c r="C3331" s="498"/>
      <c r="D3331" s="498"/>
      <c r="E3331" s="498"/>
      <c r="F3331" s="498"/>
      <c r="G3331" s="498"/>
      <c r="H3331" s="498"/>
      <c r="I3331" s="498"/>
      <c r="J3331" s="498"/>
      <c r="K3331" s="498"/>
      <c r="L3331" s="498"/>
      <c r="M3331" s="498"/>
      <c r="N3331" s="504"/>
      <c r="O3331" s="512">
        <f t="shared" si="160"/>
        <v>0</v>
      </c>
      <c r="P3331" s="512">
        <f t="shared" si="161"/>
        <v>0</v>
      </c>
      <c r="Q3331" s="498" t="str">
        <f t="shared" si="162"/>
        <v/>
      </c>
    </row>
    <row r="3332" spans="1:17" hidden="1" x14ac:dyDescent="0.2">
      <c r="A3332" s="498"/>
      <c r="B3332" s="498"/>
      <c r="C3332" s="498"/>
      <c r="D3332" s="498"/>
      <c r="E3332" s="498"/>
      <c r="F3332" s="498"/>
      <c r="G3332" s="498"/>
      <c r="H3332" s="498"/>
      <c r="I3332" s="498"/>
      <c r="J3332" s="498"/>
      <c r="K3332" s="498"/>
      <c r="L3332" s="498"/>
      <c r="M3332" s="498"/>
      <c r="N3332" s="504"/>
      <c r="O3332" s="512">
        <f t="shared" ref="O3332:O3395" si="163">IF(B3332=0,0,IF(YEAR(B3332)=$P$1,MONTH(B3332)-$O$1+1,(YEAR(B3332)-$P$1)*12-$O$1+1+MONTH(B3332)))</f>
        <v>0</v>
      </c>
      <c r="P3332" s="512">
        <f t="shared" ref="P3332:P3395" si="164">IF(C3332=0,0,IF(YEAR(C3332)=$P$1,MONTH(C3332)-$O$1+1,(YEAR(C3332)-$P$1)*12-$O$1+1+MONTH(C3332)))</f>
        <v>0</v>
      </c>
      <c r="Q3332" s="498" t="str">
        <f t="shared" ref="Q3332:Q3395" si="165">SUBSTITUTE(D3332," ","_")</f>
        <v/>
      </c>
    </row>
    <row r="3333" spans="1:17" hidden="1" x14ac:dyDescent="0.2">
      <c r="A3333" s="498"/>
      <c r="B3333" s="498"/>
      <c r="C3333" s="498"/>
      <c r="D3333" s="498"/>
      <c r="E3333" s="498"/>
      <c r="F3333" s="498"/>
      <c r="G3333" s="498"/>
      <c r="H3333" s="498"/>
      <c r="I3333" s="498"/>
      <c r="J3333" s="498"/>
      <c r="K3333" s="498"/>
      <c r="L3333" s="498"/>
      <c r="M3333" s="498"/>
      <c r="N3333" s="504"/>
      <c r="O3333" s="512">
        <f t="shared" si="163"/>
        <v>0</v>
      </c>
      <c r="P3333" s="512">
        <f t="shared" si="164"/>
        <v>0</v>
      </c>
      <c r="Q3333" s="498" t="str">
        <f t="shared" si="165"/>
        <v/>
      </c>
    </row>
    <row r="3334" spans="1:17" hidden="1" x14ac:dyDescent="0.2">
      <c r="A3334" s="498"/>
      <c r="B3334" s="498"/>
      <c r="C3334" s="498"/>
      <c r="D3334" s="498"/>
      <c r="E3334" s="498"/>
      <c r="F3334" s="498"/>
      <c r="G3334" s="498"/>
      <c r="H3334" s="498"/>
      <c r="I3334" s="498"/>
      <c r="J3334" s="498"/>
      <c r="K3334" s="498"/>
      <c r="L3334" s="498"/>
      <c r="M3334" s="498"/>
      <c r="N3334" s="504"/>
      <c r="O3334" s="512">
        <f t="shared" si="163"/>
        <v>0</v>
      </c>
      <c r="P3334" s="512">
        <f t="shared" si="164"/>
        <v>0</v>
      </c>
      <c r="Q3334" s="498" t="str">
        <f t="shared" si="165"/>
        <v/>
      </c>
    </row>
    <row r="3335" spans="1:17" hidden="1" x14ac:dyDescent="0.2">
      <c r="A3335" s="498"/>
      <c r="B3335" s="498"/>
      <c r="C3335" s="498"/>
      <c r="D3335" s="498"/>
      <c r="E3335" s="498"/>
      <c r="F3335" s="498"/>
      <c r="G3335" s="498"/>
      <c r="H3335" s="498"/>
      <c r="I3335" s="498"/>
      <c r="J3335" s="498"/>
      <c r="K3335" s="498"/>
      <c r="L3335" s="498"/>
      <c r="M3335" s="498"/>
      <c r="N3335" s="504"/>
      <c r="O3335" s="512">
        <f t="shared" si="163"/>
        <v>0</v>
      </c>
      <c r="P3335" s="512">
        <f t="shared" si="164"/>
        <v>0</v>
      </c>
      <c r="Q3335" s="498" t="str">
        <f t="shared" si="165"/>
        <v/>
      </c>
    </row>
    <row r="3336" spans="1:17" hidden="1" x14ac:dyDescent="0.2">
      <c r="A3336" s="498"/>
      <c r="B3336" s="498"/>
      <c r="C3336" s="498"/>
      <c r="D3336" s="498"/>
      <c r="E3336" s="498"/>
      <c r="F3336" s="498"/>
      <c r="G3336" s="498"/>
      <c r="H3336" s="498"/>
      <c r="I3336" s="498"/>
      <c r="J3336" s="498"/>
      <c r="K3336" s="498"/>
      <c r="L3336" s="498"/>
      <c r="M3336" s="498"/>
      <c r="N3336" s="504"/>
      <c r="O3336" s="512">
        <f t="shared" si="163"/>
        <v>0</v>
      </c>
      <c r="P3336" s="512">
        <f t="shared" si="164"/>
        <v>0</v>
      </c>
      <c r="Q3336" s="498" t="str">
        <f t="shared" si="165"/>
        <v/>
      </c>
    </row>
    <row r="3337" spans="1:17" hidden="1" x14ac:dyDescent="0.2">
      <c r="A3337" s="498"/>
      <c r="B3337" s="498"/>
      <c r="C3337" s="498"/>
      <c r="D3337" s="498"/>
      <c r="E3337" s="498"/>
      <c r="F3337" s="498"/>
      <c r="G3337" s="498"/>
      <c r="H3337" s="498"/>
      <c r="I3337" s="498"/>
      <c r="J3337" s="498"/>
      <c r="K3337" s="498"/>
      <c r="L3337" s="498"/>
      <c r="M3337" s="498"/>
      <c r="N3337" s="504"/>
      <c r="O3337" s="512">
        <f t="shared" si="163"/>
        <v>0</v>
      </c>
      <c r="P3337" s="512">
        <f t="shared" si="164"/>
        <v>0</v>
      </c>
      <c r="Q3337" s="498" t="str">
        <f t="shared" si="165"/>
        <v/>
      </c>
    </row>
    <row r="3338" spans="1:17" hidden="1" x14ac:dyDescent="0.2">
      <c r="A3338" s="498"/>
      <c r="B3338" s="498"/>
      <c r="C3338" s="498"/>
      <c r="D3338" s="498"/>
      <c r="E3338" s="498"/>
      <c r="F3338" s="498"/>
      <c r="G3338" s="498"/>
      <c r="H3338" s="498"/>
      <c r="I3338" s="498"/>
      <c r="J3338" s="498"/>
      <c r="K3338" s="498"/>
      <c r="L3338" s="498"/>
      <c r="M3338" s="498"/>
      <c r="N3338" s="504"/>
      <c r="O3338" s="512">
        <f t="shared" si="163"/>
        <v>0</v>
      </c>
      <c r="P3338" s="512">
        <f t="shared" si="164"/>
        <v>0</v>
      </c>
      <c r="Q3338" s="498" t="str">
        <f t="shared" si="165"/>
        <v/>
      </c>
    </row>
    <row r="3339" spans="1:17" hidden="1" x14ac:dyDescent="0.2">
      <c r="A3339" s="498"/>
      <c r="B3339" s="498"/>
      <c r="C3339" s="498"/>
      <c r="D3339" s="498"/>
      <c r="E3339" s="498"/>
      <c r="F3339" s="498"/>
      <c r="G3339" s="498"/>
      <c r="H3339" s="498"/>
      <c r="I3339" s="498"/>
      <c r="J3339" s="498"/>
      <c r="K3339" s="498"/>
      <c r="L3339" s="498"/>
      <c r="M3339" s="498"/>
      <c r="N3339" s="504"/>
      <c r="O3339" s="512">
        <f t="shared" si="163"/>
        <v>0</v>
      </c>
      <c r="P3339" s="512">
        <f t="shared" si="164"/>
        <v>0</v>
      </c>
      <c r="Q3339" s="498" t="str">
        <f t="shared" si="165"/>
        <v/>
      </c>
    </row>
    <row r="3340" spans="1:17" hidden="1" x14ac:dyDescent="0.2">
      <c r="A3340" s="498"/>
      <c r="B3340" s="498"/>
      <c r="C3340" s="498"/>
      <c r="D3340" s="498"/>
      <c r="E3340" s="498"/>
      <c r="F3340" s="498"/>
      <c r="G3340" s="498"/>
      <c r="H3340" s="498"/>
      <c r="I3340" s="498"/>
      <c r="J3340" s="498"/>
      <c r="K3340" s="498"/>
      <c r="L3340" s="498"/>
      <c r="M3340" s="498"/>
      <c r="N3340" s="504"/>
      <c r="O3340" s="512">
        <f t="shared" si="163"/>
        <v>0</v>
      </c>
      <c r="P3340" s="512">
        <f t="shared" si="164"/>
        <v>0</v>
      </c>
      <c r="Q3340" s="498" t="str">
        <f t="shared" si="165"/>
        <v/>
      </c>
    </row>
    <row r="3341" spans="1:17" hidden="1" x14ac:dyDescent="0.2">
      <c r="A3341" s="498"/>
      <c r="B3341" s="498"/>
      <c r="C3341" s="498"/>
      <c r="D3341" s="498"/>
      <c r="E3341" s="498"/>
      <c r="F3341" s="498"/>
      <c r="G3341" s="498"/>
      <c r="H3341" s="498"/>
      <c r="I3341" s="498"/>
      <c r="J3341" s="498"/>
      <c r="K3341" s="498"/>
      <c r="L3341" s="498"/>
      <c r="M3341" s="498"/>
      <c r="N3341" s="504"/>
      <c r="O3341" s="512">
        <f t="shared" si="163"/>
        <v>0</v>
      </c>
      <c r="P3341" s="512">
        <f t="shared" si="164"/>
        <v>0</v>
      </c>
      <c r="Q3341" s="498" t="str">
        <f t="shared" si="165"/>
        <v/>
      </c>
    </row>
    <row r="3342" spans="1:17" hidden="1" x14ac:dyDescent="0.2">
      <c r="A3342" s="498"/>
      <c r="B3342" s="498"/>
      <c r="C3342" s="498"/>
      <c r="D3342" s="498"/>
      <c r="E3342" s="498"/>
      <c r="F3342" s="498"/>
      <c r="G3342" s="498"/>
      <c r="H3342" s="498"/>
      <c r="I3342" s="498"/>
      <c r="J3342" s="498"/>
      <c r="K3342" s="498"/>
      <c r="L3342" s="498"/>
      <c r="M3342" s="498"/>
      <c r="N3342" s="504"/>
      <c r="O3342" s="512">
        <f t="shared" si="163"/>
        <v>0</v>
      </c>
      <c r="P3342" s="512">
        <f t="shared" si="164"/>
        <v>0</v>
      </c>
      <c r="Q3342" s="498" t="str">
        <f t="shared" si="165"/>
        <v/>
      </c>
    </row>
    <row r="3343" spans="1:17" hidden="1" x14ac:dyDescent="0.2">
      <c r="A3343" s="498"/>
      <c r="B3343" s="498"/>
      <c r="C3343" s="498"/>
      <c r="D3343" s="498"/>
      <c r="E3343" s="498"/>
      <c r="F3343" s="498"/>
      <c r="G3343" s="498"/>
      <c r="H3343" s="498"/>
      <c r="I3343" s="498"/>
      <c r="J3343" s="498"/>
      <c r="K3343" s="498"/>
      <c r="L3343" s="498"/>
      <c r="M3343" s="498"/>
      <c r="N3343" s="504"/>
      <c r="O3343" s="512">
        <f t="shared" si="163"/>
        <v>0</v>
      </c>
      <c r="P3343" s="512">
        <f t="shared" si="164"/>
        <v>0</v>
      </c>
      <c r="Q3343" s="498" t="str">
        <f t="shared" si="165"/>
        <v/>
      </c>
    </row>
    <row r="3344" spans="1:17" hidden="1" x14ac:dyDescent="0.2">
      <c r="A3344" s="498"/>
      <c r="B3344" s="498"/>
      <c r="C3344" s="498"/>
      <c r="D3344" s="498"/>
      <c r="E3344" s="498"/>
      <c r="F3344" s="498"/>
      <c r="G3344" s="498"/>
      <c r="H3344" s="498"/>
      <c r="I3344" s="498"/>
      <c r="J3344" s="498"/>
      <c r="K3344" s="498"/>
      <c r="L3344" s="498"/>
      <c r="M3344" s="498"/>
      <c r="N3344" s="504"/>
      <c r="O3344" s="512">
        <f t="shared" si="163"/>
        <v>0</v>
      </c>
      <c r="P3344" s="512">
        <f t="shared" si="164"/>
        <v>0</v>
      </c>
      <c r="Q3344" s="498" t="str">
        <f t="shared" si="165"/>
        <v/>
      </c>
    </row>
    <row r="3345" spans="1:17" hidden="1" x14ac:dyDescent="0.2">
      <c r="A3345" s="498"/>
      <c r="B3345" s="498"/>
      <c r="C3345" s="498"/>
      <c r="D3345" s="498"/>
      <c r="E3345" s="498"/>
      <c r="F3345" s="498"/>
      <c r="G3345" s="498"/>
      <c r="H3345" s="498"/>
      <c r="I3345" s="498"/>
      <c r="J3345" s="498"/>
      <c r="K3345" s="498"/>
      <c r="L3345" s="498"/>
      <c r="M3345" s="498"/>
      <c r="N3345" s="504"/>
      <c r="O3345" s="512">
        <f t="shared" si="163"/>
        <v>0</v>
      </c>
      <c r="P3345" s="512">
        <f t="shared" si="164"/>
        <v>0</v>
      </c>
      <c r="Q3345" s="498" t="str">
        <f t="shared" si="165"/>
        <v/>
      </c>
    </row>
    <row r="3346" spans="1:17" hidden="1" x14ac:dyDescent="0.2">
      <c r="A3346" s="498"/>
      <c r="B3346" s="498"/>
      <c r="C3346" s="498"/>
      <c r="D3346" s="498"/>
      <c r="E3346" s="498"/>
      <c r="F3346" s="498"/>
      <c r="G3346" s="498"/>
      <c r="H3346" s="498"/>
      <c r="I3346" s="498"/>
      <c r="J3346" s="498"/>
      <c r="K3346" s="498"/>
      <c r="L3346" s="498"/>
      <c r="M3346" s="498"/>
      <c r="N3346" s="504"/>
      <c r="O3346" s="512">
        <f t="shared" si="163"/>
        <v>0</v>
      </c>
      <c r="P3346" s="512">
        <f t="shared" si="164"/>
        <v>0</v>
      </c>
      <c r="Q3346" s="498" t="str">
        <f t="shared" si="165"/>
        <v/>
      </c>
    </row>
    <row r="3347" spans="1:17" hidden="1" x14ac:dyDescent="0.2">
      <c r="A3347" s="498"/>
      <c r="B3347" s="498"/>
      <c r="C3347" s="498"/>
      <c r="D3347" s="498"/>
      <c r="E3347" s="498"/>
      <c r="F3347" s="498"/>
      <c r="G3347" s="498"/>
      <c r="H3347" s="498"/>
      <c r="I3347" s="498"/>
      <c r="J3347" s="498"/>
      <c r="K3347" s="498"/>
      <c r="L3347" s="498"/>
      <c r="M3347" s="498"/>
      <c r="N3347" s="504"/>
      <c r="O3347" s="512">
        <f t="shared" si="163"/>
        <v>0</v>
      </c>
      <c r="P3347" s="512">
        <f t="shared" si="164"/>
        <v>0</v>
      </c>
      <c r="Q3347" s="498" t="str">
        <f t="shared" si="165"/>
        <v/>
      </c>
    </row>
    <row r="3348" spans="1:17" hidden="1" x14ac:dyDescent="0.2">
      <c r="A3348" s="498"/>
      <c r="B3348" s="498"/>
      <c r="C3348" s="498"/>
      <c r="D3348" s="498"/>
      <c r="E3348" s="498"/>
      <c r="F3348" s="498"/>
      <c r="G3348" s="498"/>
      <c r="H3348" s="498"/>
      <c r="I3348" s="498"/>
      <c r="J3348" s="498"/>
      <c r="K3348" s="498"/>
      <c r="L3348" s="498"/>
      <c r="M3348" s="498"/>
      <c r="N3348" s="504"/>
      <c r="O3348" s="512">
        <f t="shared" si="163"/>
        <v>0</v>
      </c>
      <c r="P3348" s="512">
        <f t="shared" si="164"/>
        <v>0</v>
      </c>
      <c r="Q3348" s="498" t="str">
        <f t="shared" si="165"/>
        <v/>
      </c>
    </row>
    <row r="3349" spans="1:17" hidden="1" x14ac:dyDescent="0.2">
      <c r="A3349" s="498"/>
      <c r="B3349" s="498"/>
      <c r="C3349" s="498"/>
      <c r="D3349" s="498"/>
      <c r="E3349" s="498"/>
      <c r="F3349" s="498"/>
      <c r="G3349" s="498"/>
      <c r="H3349" s="498"/>
      <c r="I3349" s="498"/>
      <c r="J3349" s="498"/>
      <c r="K3349" s="498"/>
      <c r="L3349" s="498"/>
      <c r="M3349" s="498"/>
      <c r="N3349" s="504"/>
      <c r="O3349" s="512">
        <f t="shared" si="163"/>
        <v>0</v>
      </c>
      <c r="P3349" s="512">
        <f t="shared" si="164"/>
        <v>0</v>
      </c>
      <c r="Q3349" s="498" t="str">
        <f t="shared" si="165"/>
        <v/>
      </c>
    </row>
    <row r="3350" spans="1:17" hidden="1" x14ac:dyDescent="0.2">
      <c r="A3350" s="498"/>
      <c r="B3350" s="498"/>
      <c r="C3350" s="498"/>
      <c r="D3350" s="498"/>
      <c r="E3350" s="498"/>
      <c r="F3350" s="498"/>
      <c r="G3350" s="498"/>
      <c r="H3350" s="498"/>
      <c r="I3350" s="498"/>
      <c r="J3350" s="498"/>
      <c r="K3350" s="498"/>
      <c r="L3350" s="498"/>
      <c r="M3350" s="498"/>
      <c r="N3350" s="504"/>
      <c r="O3350" s="512">
        <f t="shared" si="163"/>
        <v>0</v>
      </c>
      <c r="P3350" s="512">
        <f t="shared" si="164"/>
        <v>0</v>
      </c>
      <c r="Q3350" s="498" t="str">
        <f t="shared" si="165"/>
        <v/>
      </c>
    </row>
    <row r="3351" spans="1:17" hidden="1" x14ac:dyDescent="0.2">
      <c r="A3351" s="498"/>
      <c r="B3351" s="498"/>
      <c r="C3351" s="498"/>
      <c r="D3351" s="498"/>
      <c r="E3351" s="498"/>
      <c r="F3351" s="498"/>
      <c r="G3351" s="498"/>
      <c r="H3351" s="498"/>
      <c r="I3351" s="498"/>
      <c r="J3351" s="498"/>
      <c r="K3351" s="498"/>
      <c r="L3351" s="498"/>
      <c r="M3351" s="498"/>
      <c r="N3351" s="504"/>
      <c r="O3351" s="512">
        <f t="shared" si="163"/>
        <v>0</v>
      </c>
      <c r="P3351" s="512">
        <f t="shared" si="164"/>
        <v>0</v>
      </c>
      <c r="Q3351" s="498" t="str">
        <f t="shared" si="165"/>
        <v/>
      </c>
    </row>
    <row r="3352" spans="1:17" hidden="1" x14ac:dyDescent="0.2">
      <c r="A3352" s="498"/>
      <c r="B3352" s="498"/>
      <c r="C3352" s="498"/>
      <c r="D3352" s="498"/>
      <c r="E3352" s="498"/>
      <c r="F3352" s="498"/>
      <c r="G3352" s="498"/>
      <c r="H3352" s="498"/>
      <c r="I3352" s="498"/>
      <c r="J3352" s="498"/>
      <c r="K3352" s="498"/>
      <c r="L3352" s="498"/>
      <c r="M3352" s="498"/>
      <c r="N3352" s="504"/>
      <c r="O3352" s="512">
        <f t="shared" si="163"/>
        <v>0</v>
      </c>
      <c r="P3352" s="512">
        <f t="shared" si="164"/>
        <v>0</v>
      </c>
      <c r="Q3352" s="498" t="str">
        <f t="shared" si="165"/>
        <v/>
      </c>
    </row>
    <row r="3353" spans="1:17" hidden="1" x14ac:dyDescent="0.2">
      <c r="A3353" s="498"/>
      <c r="B3353" s="498"/>
      <c r="C3353" s="498"/>
      <c r="D3353" s="498"/>
      <c r="E3353" s="498"/>
      <c r="F3353" s="498"/>
      <c r="G3353" s="498"/>
      <c r="H3353" s="498"/>
      <c r="I3353" s="498"/>
      <c r="J3353" s="498"/>
      <c r="K3353" s="498"/>
      <c r="L3353" s="498"/>
      <c r="M3353" s="498"/>
      <c r="N3353" s="504"/>
      <c r="O3353" s="512">
        <f t="shared" si="163"/>
        <v>0</v>
      </c>
      <c r="P3353" s="512">
        <f t="shared" si="164"/>
        <v>0</v>
      </c>
      <c r="Q3353" s="498" t="str">
        <f t="shared" si="165"/>
        <v/>
      </c>
    </row>
    <row r="3354" spans="1:17" hidden="1" x14ac:dyDescent="0.2">
      <c r="A3354" s="498"/>
      <c r="B3354" s="498"/>
      <c r="C3354" s="498"/>
      <c r="D3354" s="498"/>
      <c r="E3354" s="498"/>
      <c r="F3354" s="498"/>
      <c r="G3354" s="498"/>
      <c r="H3354" s="498"/>
      <c r="I3354" s="498"/>
      <c r="J3354" s="498"/>
      <c r="K3354" s="498"/>
      <c r="L3354" s="498"/>
      <c r="M3354" s="498"/>
      <c r="N3354" s="504"/>
      <c r="O3354" s="512">
        <f t="shared" si="163"/>
        <v>0</v>
      </c>
      <c r="P3354" s="512">
        <f t="shared" si="164"/>
        <v>0</v>
      </c>
      <c r="Q3354" s="498" t="str">
        <f t="shared" si="165"/>
        <v/>
      </c>
    </row>
    <row r="3355" spans="1:17" hidden="1" x14ac:dyDescent="0.2">
      <c r="A3355" s="498"/>
      <c r="B3355" s="498"/>
      <c r="C3355" s="498"/>
      <c r="D3355" s="498"/>
      <c r="E3355" s="498"/>
      <c r="F3355" s="498"/>
      <c r="G3355" s="498"/>
      <c r="H3355" s="498"/>
      <c r="I3355" s="498"/>
      <c r="J3355" s="498"/>
      <c r="K3355" s="498"/>
      <c r="L3355" s="498"/>
      <c r="M3355" s="498"/>
      <c r="N3355" s="504"/>
      <c r="O3355" s="512">
        <f t="shared" si="163"/>
        <v>0</v>
      </c>
      <c r="P3355" s="512">
        <f t="shared" si="164"/>
        <v>0</v>
      </c>
      <c r="Q3355" s="498" t="str">
        <f t="shared" si="165"/>
        <v/>
      </c>
    </row>
    <row r="3356" spans="1:17" hidden="1" x14ac:dyDescent="0.2">
      <c r="A3356" s="498"/>
      <c r="B3356" s="498"/>
      <c r="C3356" s="498"/>
      <c r="D3356" s="498"/>
      <c r="E3356" s="498"/>
      <c r="F3356" s="498"/>
      <c r="G3356" s="498"/>
      <c r="H3356" s="498"/>
      <c r="I3356" s="498"/>
      <c r="J3356" s="498"/>
      <c r="K3356" s="498"/>
      <c r="L3356" s="498"/>
      <c r="M3356" s="498"/>
      <c r="N3356" s="504"/>
      <c r="O3356" s="512">
        <f t="shared" si="163"/>
        <v>0</v>
      </c>
      <c r="P3356" s="512">
        <f t="shared" si="164"/>
        <v>0</v>
      </c>
      <c r="Q3356" s="498" t="str">
        <f t="shared" si="165"/>
        <v/>
      </c>
    </row>
    <row r="3357" spans="1:17" hidden="1" x14ac:dyDescent="0.2">
      <c r="A3357" s="498"/>
      <c r="B3357" s="498"/>
      <c r="C3357" s="498"/>
      <c r="D3357" s="498"/>
      <c r="E3357" s="498"/>
      <c r="F3357" s="498"/>
      <c r="G3357" s="498"/>
      <c r="H3357" s="498"/>
      <c r="I3357" s="498"/>
      <c r="J3357" s="498"/>
      <c r="K3357" s="498"/>
      <c r="L3357" s="498"/>
      <c r="M3357" s="498"/>
      <c r="N3357" s="504"/>
      <c r="O3357" s="512">
        <f t="shared" si="163"/>
        <v>0</v>
      </c>
      <c r="P3357" s="512">
        <f t="shared" si="164"/>
        <v>0</v>
      </c>
      <c r="Q3357" s="498" t="str">
        <f t="shared" si="165"/>
        <v/>
      </c>
    </row>
    <row r="3358" spans="1:17" hidden="1" x14ac:dyDescent="0.2">
      <c r="A3358" s="498"/>
      <c r="B3358" s="498"/>
      <c r="C3358" s="498"/>
      <c r="D3358" s="498"/>
      <c r="E3358" s="498"/>
      <c r="F3358" s="498"/>
      <c r="G3358" s="498"/>
      <c r="H3358" s="498"/>
      <c r="I3358" s="498"/>
      <c r="J3358" s="498"/>
      <c r="K3358" s="498"/>
      <c r="L3358" s="498"/>
      <c r="M3358" s="498"/>
      <c r="N3358" s="504"/>
      <c r="O3358" s="512">
        <f t="shared" si="163"/>
        <v>0</v>
      </c>
      <c r="P3358" s="512">
        <f t="shared" si="164"/>
        <v>0</v>
      </c>
      <c r="Q3358" s="498" t="str">
        <f t="shared" si="165"/>
        <v/>
      </c>
    </row>
    <row r="3359" spans="1:17" hidden="1" x14ac:dyDescent="0.2">
      <c r="A3359" s="498"/>
      <c r="B3359" s="498"/>
      <c r="C3359" s="498"/>
      <c r="D3359" s="498"/>
      <c r="E3359" s="498"/>
      <c r="F3359" s="498"/>
      <c r="G3359" s="498"/>
      <c r="H3359" s="498"/>
      <c r="I3359" s="498"/>
      <c r="J3359" s="498"/>
      <c r="K3359" s="498"/>
      <c r="L3359" s="498"/>
      <c r="M3359" s="498"/>
      <c r="N3359" s="504"/>
      <c r="O3359" s="512">
        <f t="shared" si="163"/>
        <v>0</v>
      </c>
      <c r="P3359" s="512">
        <f t="shared" si="164"/>
        <v>0</v>
      </c>
      <c r="Q3359" s="498" t="str">
        <f t="shared" si="165"/>
        <v/>
      </c>
    </row>
    <row r="3360" spans="1:17" hidden="1" x14ac:dyDescent="0.2">
      <c r="A3360" s="498"/>
      <c r="B3360" s="498"/>
      <c r="C3360" s="498"/>
      <c r="D3360" s="498"/>
      <c r="E3360" s="498"/>
      <c r="F3360" s="498"/>
      <c r="G3360" s="498"/>
      <c r="H3360" s="498"/>
      <c r="I3360" s="498"/>
      <c r="J3360" s="498"/>
      <c r="K3360" s="498"/>
      <c r="L3360" s="498"/>
      <c r="M3360" s="498"/>
      <c r="N3360" s="504"/>
      <c r="O3360" s="512">
        <f t="shared" si="163"/>
        <v>0</v>
      </c>
      <c r="P3360" s="512">
        <f t="shared" si="164"/>
        <v>0</v>
      </c>
      <c r="Q3360" s="498" t="str">
        <f t="shared" si="165"/>
        <v/>
      </c>
    </row>
    <row r="3361" spans="1:17" hidden="1" x14ac:dyDescent="0.2">
      <c r="A3361" s="498"/>
      <c r="B3361" s="498"/>
      <c r="C3361" s="498"/>
      <c r="D3361" s="498"/>
      <c r="E3361" s="498"/>
      <c r="F3361" s="498"/>
      <c r="G3361" s="498"/>
      <c r="H3361" s="498"/>
      <c r="I3361" s="498"/>
      <c r="J3361" s="498"/>
      <c r="K3361" s="498"/>
      <c r="L3361" s="498"/>
      <c r="M3361" s="498"/>
      <c r="N3361" s="504"/>
      <c r="O3361" s="512">
        <f t="shared" si="163"/>
        <v>0</v>
      </c>
      <c r="P3361" s="512">
        <f t="shared" si="164"/>
        <v>0</v>
      </c>
      <c r="Q3361" s="498" t="str">
        <f t="shared" si="165"/>
        <v/>
      </c>
    </row>
    <row r="3362" spans="1:17" hidden="1" x14ac:dyDescent="0.2">
      <c r="A3362" s="498"/>
      <c r="B3362" s="498"/>
      <c r="C3362" s="498"/>
      <c r="D3362" s="498"/>
      <c r="E3362" s="498"/>
      <c r="F3362" s="498"/>
      <c r="G3362" s="498"/>
      <c r="H3362" s="498"/>
      <c r="I3362" s="498"/>
      <c r="J3362" s="498"/>
      <c r="K3362" s="498"/>
      <c r="L3362" s="498"/>
      <c r="M3362" s="498"/>
      <c r="N3362" s="504"/>
      <c r="O3362" s="512">
        <f t="shared" si="163"/>
        <v>0</v>
      </c>
      <c r="P3362" s="512">
        <f t="shared" si="164"/>
        <v>0</v>
      </c>
      <c r="Q3362" s="498" t="str">
        <f t="shared" si="165"/>
        <v/>
      </c>
    </row>
    <row r="3363" spans="1:17" hidden="1" x14ac:dyDescent="0.2">
      <c r="A3363" s="498"/>
      <c r="B3363" s="498"/>
      <c r="C3363" s="498"/>
      <c r="D3363" s="498"/>
      <c r="E3363" s="498"/>
      <c r="F3363" s="498"/>
      <c r="G3363" s="498"/>
      <c r="H3363" s="498"/>
      <c r="I3363" s="498"/>
      <c r="J3363" s="498"/>
      <c r="K3363" s="498"/>
      <c r="L3363" s="498"/>
      <c r="M3363" s="498"/>
      <c r="N3363" s="504"/>
      <c r="O3363" s="512">
        <f t="shared" si="163"/>
        <v>0</v>
      </c>
      <c r="P3363" s="512">
        <f t="shared" si="164"/>
        <v>0</v>
      </c>
      <c r="Q3363" s="498" t="str">
        <f t="shared" si="165"/>
        <v/>
      </c>
    </row>
    <row r="3364" spans="1:17" hidden="1" x14ac:dyDescent="0.2">
      <c r="A3364" s="498"/>
      <c r="B3364" s="498"/>
      <c r="C3364" s="498"/>
      <c r="D3364" s="498"/>
      <c r="E3364" s="498"/>
      <c r="F3364" s="498"/>
      <c r="G3364" s="498"/>
      <c r="H3364" s="498"/>
      <c r="I3364" s="498"/>
      <c r="J3364" s="498"/>
      <c r="K3364" s="498"/>
      <c r="L3364" s="498"/>
      <c r="M3364" s="498"/>
      <c r="N3364" s="504"/>
      <c r="O3364" s="512">
        <f t="shared" si="163"/>
        <v>0</v>
      </c>
      <c r="P3364" s="512">
        <f t="shared" si="164"/>
        <v>0</v>
      </c>
      <c r="Q3364" s="498" t="str">
        <f t="shared" si="165"/>
        <v/>
      </c>
    </row>
    <row r="3365" spans="1:17" hidden="1" x14ac:dyDescent="0.2">
      <c r="A3365" s="498"/>
      <c r="B3365" s="498"/>
      <c r="C3365" s="498"/>
      <c r="D3365" s="498"/>
      <c r="E3365" s="498"/>
      <c r="F3365" s="498"/>
      <c r="G3365" s="498"/>
      <c r="H3365" s="498"/>
      <c r="I3365" s="498"/>
      <c r="J3365" s="498"/>
      <c r="K3365" s="498"/>
      <c r="L3365" s="498"/>
      <c r="M3365" s="498"/>
      <c r="N3365" s="504"/>
      <c r="O3365" s="512">
        <f t="shared" si="163"/>
        <v>0</v>
      </c>
      <c r="P3365" s="512">
        <f t="shared" si="164"/>
        <v>0</v>
      </c>
      <c r="Q3365" s="498" t="str">
        <f t="shared" si="165"/>
        <v/>
      </c>
    </row>
    <row r="3366" spans="1:17" hidden="1" x14ac:dyDescent="0.2">
      <c r="A3366" s="498"/>
      <c r="B3366" s="498"/>
      <c r="C3366" s="498"/>
      <c r="D3366" s="498"/>
      <c r="E3366" s="498"/>
      <c r="F3366" s="498"/>
      <c r="G3366" s="498"/>
      <c r="H3366" s="498"/>
      <c r="I3366" s="498"/>
      <c r="J3366" s="498"/>
      <c r="K3366" s="498"/>
      <c r="L3366" s="498"/>
      <c r="M3366" s="498"/>
      <c r="N3366" s="504"/>
      <c r="O3366" s="512">
        <f t="shared" si="163"/>
        <v>0</v>
      </c>
      <c r="P3366" s="512">
        <f t="shared" si="164"/>
        <v>0</v>
      </c>
      <c r="Q3366" s="498" t="str">
        <f t="shared" si="165"/>
        <v/>
      </c>
    </row>
    <row r="3367" spans="1:17" hidden="1" x14ac:dyDescent="0.2">
      <c r="A3367" s="498"/>
      <c r="B3367" s="498"/>
      <c r="C3367" s="498"/>
      <c r="D3367" s="498"/>
      <c r="E3367" s="498"/>
      <c r="F3367" s="498"/>
      <c r="G3367" s="498"/>
      <c r="H3367" s="498"/>
      <c r="I3367" s="498"/>
      <c r="J3367" s="498"/>
      <c r="K3367" s="498"/>
      <c r="L3367" s="498"/>
      <c r="M3367" s="498"/>
      <c r="N3367" s="504"/>
      <c r="O3367" s="512">
        <f t="shared" si="163"/>
        <v>0</v>
      </c>
      <c r="P3367" s="512">
        <f t="shared" si="164"/>
        <v>0</v>
      </c>
      <c r="Q3367" s="498" t="str">
        <f t="shared" si="165"/>
        <v/>
      </c>
    </row>
    <row r="3368" spans="1:17" hidden="1" x14ac:dyDescent="0.2">
      <c r="A3368" s="498"/>
      <c r="B3368" s="498"/>
      <c r="C3368" s="498"/>
      <c r="D3368" s="498"/>
      <c r="E3368" s="498"/>
      <c r="F3368" s="498"/>
      <c r="G3368" s="498"/>
      <c r="H3368" s="498"/>
      <c r="I3368" s="498"/>
      <c r="J3368" s="498"/>
      <c r="K3368" s="498"/>
      <c r="L3368" s="498"/>
      <c r="M3368" s="498"/>
      <c r="N3368" s="504"/>
      <c r="O3368" s="512">
        <f t="shared" si="163"/>
        <v>0</v>
      </c>
      <c r="P3368" s="512">
        <f t="shared" si="164"/>
        <v>0</v>
      </c>
      <c r="Q3368" s="498" t="str">
        <f t="shared" si="165"/>
        <v/>
      </c>
    </row>
    <row r="3369" spans="1:17" hidden="1" x14ac:dyDescent="0.2">
      <c r="A3369" s="498"/>
      <c r="B3369" s="498"/>
      <c r="C3369" s="498"/>
      <c r="D3369" s="498"/>
      <c r="E3369" s="498"/>
      <c r="F3369" s="498"/>
      <c r="G3369" s="498"/>
      <c r="H3369" s="498"/>
      <c r="I3369" s="498"/>
      <c r="J3369" s="498"/>
      <c r="K3369" s="498"/>
      <c r="L3369" s="498"/>
      <c r="M3369" s="498"/>
      <c r="N3369" s="504"/>
      <c r="O3369" s="512">
        <f t="shared" si="163"/>
        <v>0</v>
      </c>
      <c r="P3369" s="512">
        <f t="shared" si="164"/>
        <v>0</v>
      </c>
      <c r="Q3369" s="498" t="str">
        <f t="shared" si="165"/>
        <v/>
      </c>
    </row>
    <row r="3370" spans="1:17" hidden="1" x14ac:dyDescent="0.2">
      <c r="A3370" s="498"/>
      <c r="B3370" s="498"/>
      <c r="C3370" s="498"/>
      <c r="D3370" s="498"/>
      <c r="E3370" s="498"/>
      <c r="F3370" s="498"/>
      <c r="G3370" s="498"/>
      <c r="H3370" s="498"/>
      <c r="I3370" s="498"/>
      <c r="J3370" s="498"/>
      <c r="K3370" s="498"/>
      <c r="L3370" s="498"/>
      <c r="M3370" s="498"/>
      <c r="N3370" s="504"/>
      <c r="O3370" s="512">
        <f t="shared" si="163"/>
        <v>0</v>
      </c>
      <c r="P3370" s="512">
        <f t="shared" si="164"/>
        <v>0</v>
      </c>
      <c r="Q3370" s="498" t="str">
        <f t="shared" si="165"/>
        <v/>
      </c>
    </row>
    <row r="3371" spans="1:17" hidden="1" x14ac:dyDescent="0.2">
      <c r="A3371" s="498"/>
      <c r="B3371" s="498"/>
      <c r="C3371" s="498"/>
      <c r="D3371" s="498"/>
      <c r="E3371" s="498"/>
      <c r="F3371" s="498"/>
      <c r="G3371" s="498"/>
      <c r="H3371" s="498"/>
      <c r="I3371" s="498"/>
      <c r="J3371" s="498"/>
      <c r="K3371" s="498"/>
      <c r="L3371" s="498"/>
      <c r="M3371" s="498"/>
      <c r="N3371" s="504"/>
      <c r="O3371" s="512">
        <f t="shared" si="163"/>
        <v>0</v>
      </c>
      <c r="P3371" s="512">
        <f t="shared" si="164"/>
        <v>0</v>
      </c>
      <c r="Q3371" s="498" t="str">
        <f t="shared" si="165"/>
        <v/>
      </c>
    </row>
    <row r="3372" spans="1:17" hidden="1" x14ac:dyDescent="0.2">
      <c r="A3372" s="498"/>
      <c r="B3372" s="498"/>
      <c r="C3372" s="498"/>
      <c r="D3372" s="498"/>
      <c r="E3372" s="498"/>
      <c r="F3372" s="498"/>
      <c r="G3372" s="498"/>
      <c r="H3372" s="498"/>
      <c r="I3372" s="498"/>
      <c r="J3372" s="498"/>
      <c r="K3372" s="498"/>
      <c r="L3372" s="498"/>
      <c r="M3372" s="498"/>
      <c r="N3372" s="504"/>
      <c r="O3372" s="512">
        <f t="shared" si="163"/>
        <v>0</v>
      </c>
      <c r="P3372" s="512">
        <f t="shared" si="164"/>
        <v>0</v>
      </c>
      <c r="Q3372" s="498" t="str">
        <f t="shared" si="165"/>
        <v/>
      </c>
    </row>
    <row r="3373" spans="1:17" hidden="1" x14ac:dyDescent="0.2">
      <c r="A3373" s="498"/>
      <c r="B3373" s="498"/>
      <c r="C3373" s="498"/>
      <c r="D3373" s="498"/>
      <c r="E3373" s="498"/>
      <c r="F3373" s="498"/>
      <c r="G3373" s="498"/>
      <c r="H3373" s="498"/>
      <c r="I3373" s="498"/>
      <c r="J3373" s="498"/>
      <c r="K3373" s="498"/>
      <c r="L3373" s="498"/>
      <c r="M3373" s="498"/>
      <c r="N3373" s="504"/>
      <c r="O3373" s="512">
        <f t="shared" si="163"/>
        <v>0</v>
      </c>
      <c r="P3373" s="512">
        <f t="shared" si="164"/>
        <v>0</v>
      </c>
      <c r="Q3373" s="498" t="str">
        <f t="shared" si="165"/>
        <v/>
      </c>
    </row>
    <row r="3374" spans="1:17" hidden="1" x14ac:dyDescent="0.2">
      <c r="A3374" s="498"/>
      <c r="B3374" s="498"/>
      <c r="C3374" s="498"/>
      <c r="D3374" s="498"/>
      <c r="E3374" s="498"/>
      <c r="F3374" s="498"/>
      <c r="G3374" s="498"/>
      <c r="H3374" s="498"/>
      <c r="I3374" s="498"/>
      <c r="J3374" s="498"/>
      <c r="K3374" s="498"/>
      <c r="L3374" s="498"/>
      <c r="M3374" s="498"/>
      <c r="N3374" s="504"/>
      <c r="O3374" s="512">
        <f t="shared" si="163"/>
        <v>0</v>
      </c>
      <c r="P3374" s="512">
        <f t="shared" si="164"/>
        <v>0</v>
      </c>
      <c r="Q3374" s="498" t="str">
        <f t="shared" si="165"/>
        <v/>
      </c>
    </row>
    <row r="3375" spans="1:17" hidden="1" x14ac:dyDescent="0.2">
      <c r="A3375" s="498"/>
      <c r="B3375" s="498"/>
      <c r="C3375" s="498"/>
      <c r="D3375" s="498"/>
      <c r="E3375" s="498"/>
      <c r="F3375" s="498"/>
      <c r="G3375" s="498"/>
      <c r="H3375" s="498"/>
      <c r="I3375" s="498"/>
      <c r="J3375" s="498"/>
      <c r="K3375" s="498"/>
      <c r="L3375" s="498"/>
      <c r="M3375" s="498"/>
      <c r="N3375" s="504"/>
      <c r="O3375" s="512">
        <f t="shared" si="163"/>
        <v>0</v>
      </c>
      <c r="P3375" s="512">
        <f t="shared" si="164"/>
        <v>0</v>
      </c>
      <c r="Q3375" s="498" t="str">
        <f t="shared" si="165"/>
        <v/>
      </c>
    </row>
    <row r="3376" spans="1:17" hidden="1" x14ac:dyDescent="0.2">
      <c r="A3376" s="498"/>
      <c r="B3376" s="498"/>
      <c r="C3376" s="498"/>
      <c r="D3376" s="498"/>
      <c r="E3376" s="498"/>
      <c r="F3376" s="498"/>
      <c r="G3376" s="498"/>
      <c r="H3376" s="498"/>
      <c r="I3376" s="498"/>
      <c r="J3376" s="498"/>
      <c r="K3376" s="498"/>
      <c r="L3376" s="498"/>
      <c r="M3376" s="498"/>
      <c r="N3376" s="504"/>
      <c r="O3376" s="512">
        <f t="shared" si="163"/>
        <v>0</v>
      </c>
      <c r="P3376" s="512">
        <f t="shared" si="164"/>
        <v>0</v>
      </c>
      <c r="Q3376" s="498" t="str">
        <f t="shared" si="165"/>
        <v/>
      </c>
    </row>
    <row r="3377" spans="1:17" hidden="1" x14ac:dyDescent="0.2">
      <c r="A3377" s="498"/>
      <c r="B3377" s="498"/>
      <c r="C3377" s="498"/>
      <c r="D3377" s="498"/>
      <c r="E3377" s="498"/>
      <c r="F3377" s="498"/>
      <c r="G3377" s="498"/>
      <c r="H3377" s="498"/>
      <c r="I3377" s="498"/>
      <c r="J3377" s="498"/>
      <c r="K3377" s="498"/>
      <c r="L3377" s="498"/>
      <c r="M3377" s="498"/>
      <c r="N3377" s="504"/>
      <c r="O3377" s="512">
        <f t="shared" si="163"/>
        <v>0</v>
      </c>
      <c r="P3377" s="512">
        <f t="shared" si="164"/>
        <v>0</v>
      </c>
      <c r="Q3377" s="498" t="str">
        <f t="shared" si="165"/>
        <v/>
      </c>
    </row>
    <row r="3378" spans="1:17" hidden="1" x14ac:dyDescent="0.2">
      <c r="A3378" s="498"/>
      <c r="B3378" s="498"/>
      <c r="C3378" s="498"/>
      <c r="D3378" s="498"/>
      <c r="E3378" s="498"/>
      <c r="F3378" s="498"/>
      <c r="G3378" s="498"/>
      <c r="H3378" s="498"/>
      <c r="I3378" s="498"/>
      <c r="J3378" s="498"/>
      <c r="K3378" s="498"/>
      <c r="L3378" s="498"/>
      <c r="M3378" s="498"/>
      <c r="N3378" s="504"/>
      <c r="O3378" s="512">
        <f t="shared" si="163"/>
        <v>0</v>
      </c>
      <c r="P3378" s="512">
        <f t="shared" si="164"/>
        <v>0</v>
      </c>
      <c r="Q3378" s="498" t="str">
        <f t="shared" si="165"/>
        <v/>
      </c>
    </row>
    <row r="3379" spans="1:17" hidden="1" x14ac:dyDescent="0.2">
      <c r="A3379" s="498"/>
      <c r="B3379" s="498"/>
      <c r="C3379" s="498"/>
      <c r="D3379" s="498"/>
      <c r="E3379" s="498"/>
      <c r="F3379" s="498"/>
      <c r="G3379" s="498"/>
      <c r="H3379" s="498"/>
      <c r="I3379" s="498"/>
      <c r="J3379" s="498"/>
      <c r="K3379" s="498"/>
      <c r="L3379" s="498"/>
      <c r="M3379" s="498"/>
      <c r="N3379" s="504"/>
      <c r="O3379" s="512">
        <f t="shared" si="163"/>
        <v>0</v>
      </c>
      <c r="P3379" s="512">
        <f t="shared" si="164"/>
        <v>0</v>
      </c>
      <c r="Q3379" s="498" t="str">
        <f t="shared" si="165"/>
        <v/>
      </c>
    </row>
    <row r="3380" spans="1:17" hidden="1" x14ac:dyDescent="0.2">
      <c r="A3380" s="498"/>
      <c r="B3380" s="498"/>
      <c r="C3380" s="498"/>
      <c r="D3380" s="498"/>
      <c r="E3380" s="498"/>
      <c r="F3380" s="498"/>
      <c r="G3380" s="498"/>
      <c r="H3380" s="498"/>
      <c r="I3380" s="498"/>
      <c r="J3380" s="498"/>
      <c r="K3380" s="498"/>
      <c r="L3380" s="498"/>
      <c r="M3380" s="498"/>
      <c r="N3380" s="504"/>
      <c r="O3380" s="512">
        <f t="shared" si="163"/>
        <v>0</v>
      </c>
      <c r="P3380" s="512">
        <f t="shared" si="164"/>
        <v>0</v>
      </c>
      <c r="Q3380" s="498" t="str">
        <f t="shared" si="165"/>
        <v/>
      </c>
    </row>
    <row r="3381" spans="1:17" hidden="1" x14ac:dyDescent="0.2">
      <c r="A3381" s="498"/>
      <c r="B3381" s="498"/>
      <c r="C3381" s="498"/>
      <c r="D3381" s="498"/>
      <c r="E3381" s="498"/>
      <c r="F3381" s="498"/>
      <c r="G3381" s="498"/>
      <c r="H3381" s="498"/>
      <c r="I3381" s="498"/>
      <c r="J3381" s="498"/>
      <c r="K3381" s="498"/>
      <c r="L3381" s="498"/>
      <c r="M3381" s="498"/>
      <c r="N3381" s="504"/>
      <c r="O3381" s="512">
        <f t="shared" si="163"/>
        <v>0</v>
      </c>
      <c r="P3381" s="512">
        <f t="shared" si="164"/>
        <v>0</v>
      </c>
      <c r="Q3381" s="498" t="str">
        <f t="shared" si="165"/>
        <v/>
      </c>
    </row>
    <row r="3382" spans="1:17" hidden="1" x14ac:dyDescent="0.2">
      <c r="A3382" s="498"/>
      <c r="B3382" s="498"/>
      <c r="C3382" s="498"/>
      <c r="D3382" s="498"/>
      <c r="E3382" s="498"/>
      <c r="F3382" s="498"/>
      <c r="G3382" s="498"/>
      <c r="H3382" s="498"/>
      <c r="I3382" s="498"/>
      <c r="J3382" s="498"/>
      <c r="K3382" s="498"/>
      <c r="L3382" s="498"/>
      <c r="M3382" s="498"/>
      <c r="N3382" s="504"/>
      <c r="O3382" s="512">
        <f t="shared" si="163"/>
        <v>0</v>
      </c>
      <c r="P3382" s="512">
        <f t="shared" si="164"/>
        <v>0</v>
      </c>
      <c r="Q3382" s="498" t="str">
        <f t="shared" si="165"/>
        <v/>
      </c>
    </row>
    <row r="3383" spans="1:17" hidden="1" x14ac:dyDescent="0.2">
      <c r="A3383" s="498"/>
      <c r="B3383" s="498"/>
      <c r="C3383" s="498"/>
      <c r="D3383" s="498"/>
      <c r="E3383" s="498"/>
      <c r="F3383" s="498"/>
      <c r="G3383" s="498"/>
      <c r="H3383" s="498"/>
      <c r="I3383" s="498"/>
      <c r="J3383" s="498"/>
      <c r="K3383" s="498"/>
      <c r="L3383" s="498"/>
      <c r="M3383" s="498"/>
      <c r="N3383" s="504"/>
      <c r="O3383" s="512">
        <f t="shared" si="163"/>
        <v>0</v>
      </c>
      <c r="P3383" s="512">
        <f t="shared" si="164"/>
        <v>0</v>
      </c>
      <c r="Q3383" s="498" t="str">
        <f t="shared" si="165"/>
        <v/>
      </c>
    </row>
    <row r="3384" spans="1:17" hidden="1" x14ac:dyDescent="0.2">
      <c r="A3384" s="498"/>
      <c r="B3384" s="498"/>
      <c r="C3384" s="498"/>
      <c r="D3384" s="498"/>
      <c r="E3384" s="498"/>
      <c r="F3384" s="498"/>
      <c r="G3384" s="498"/>
      <c r="H3384" s="498"/>
      <c r="I3384" s="498"/>
      <c r="J3384" s="498"/>
      <c r="K3384" s="498"/>
      <c r="L3384" s="498"/>
      <c r="M3384" s="498"/>
      <c r="N3384" s="504"/>
      <c r="O3384" s="512">
        <f t="shared" si="163"/>
        <v>0</v>
      </c>
      <c r="P3384" s="512">
        <f t="shared" si="164"/>
        <v>0</v>
      </c>
      <c r="Q3384" s="498" t="str">
        <f t="shared" si="165"/>
        <v/>
      </c>
    </row>
    <row r="3385" spans="1:17" hidden="1" x14ac:dyDescent="0.2">
      <c r="A3385" s="498"/>
      <c r="B3385" s="498"/>
      <c r="C3385" s="498"/>
      <c r="D3385" s="498"/>
      <c r="E3385" s="498"/>
      <c r="F3385" s="498"/>
      <c r="G3385" s="498"/>
      <c r="H3385" s="498"/>
      <c r="I3385" s="498"/>
      <c r="J3385" s="498"/>
      <c r="K3385" s="498"/>
      <c r="L3385" s="498"/>
      <c r="M3385" s="498"/>
      <c r="N3385" s="504"/>
      <c r="O3385" s="512">
        <f t="shared" si="163"/>
        <v>0</v>
      </c>
      <c r="P3385" s="512">
        <f t="shared" si="164"/>
        <v>0</v>
      </c>
      <c r="Q3385" s="498" t="str">
        <f t="shared" si="165"/>
        <v/>
      </c>
    </row>
    <row r="3386" spans="1:17" hidden="1" x14ac:dyDescent="0.2">
      <c r="A3386" s="498"/>
      <c r="B3386" s="498"/>
      <c r="C3386" s="498"/>
      <c r="D3386" s="498"/>
      <c r="E3386" s="498"/>
      <c r="F3386" s="498"/>
      <c r="G3386" s="498"/>
      <c r="H3386" s="498"/>
      <c r="I3386" s="498"/>
      <c r="J3386" s="498"/>
      <c r="K3386" s="498"/>
      <c r="L3386" s="498"/>
      <c r="M3386" s="498"/>
      <c r="N3386" s="504"/>
      <c r="O3386" s="512">
        <f t="shared" si="163"/>
        <v>0</v>
      </c>
      <c r="P3386" s="512">
        <f t="shared" si="164"/>
        <v>0</v>
      </c>
      <c r="Q3386" s="498" t="str">
        <f t="shared" si="165"/>
        <v/>
      </c>
    </row>
    <row r="3387" spans="1:17" hidden="1" x14ac:dyDescent="0.2">
      <c r="A3387" s="498"/>
      <c r="B3387" s="498"/>
      <c r="C3387" s="498"/>
      <c r="D3387" s="498"/>
      <c r="E3387" s="498"/>
      <c r="F3387" s="498"/>
      <c r="G3387" s="498"/>
      <c r="H3387" s="498"/>
      <c r="I3387" s="498"/>
      <c r="J3387" s="498"/>
      <c r="K3387" s="498"/>
      <c r="L3387" s="498"/>
      <c r="M3387" s="498"/>
      <c r="N3387" s="504"/>
      <c r="O3387" s="512">
        <f t="shared" si="163"/>
        <v>0</v>
      </c>
      <c r="P3387" s="512">
        <f t="shared" si="164"/>
        <v>0</v>
      </c>
      <c r="Q3387" s="498" t="str">
        <f t="shared" si="165"/>
        <v/>
      </c>
    </row>
    <row r="3388" spans="1:17" hidden="1" x14ac:dyDescent="0.2">
      <c r="A3388" s="498"/>
      <c r="B3388" s="498"/>
      <c r="C3388" s="498"/>
      <c r="D3388" s="498"/>
      <c r="E3388" s="498"/>
      <c r="F3388" s="498"/>
      <c r="G3388" s="498"/>
      <c r="H3388" s="498"/>
      <c r="I3388" s="498"/>
      <c r="J3388" s="498"/>
      <c r="K3388" s="498"/>
      <c r="L3388" s="498"/>
      <c r="M3388" s="498"/>
      <c r="N3388" s="504"/>
      <c r="O3388" s="512">
        <f t="shared" si="163"/>
        <v>0</v>
      </c>
      <c r="P3388" s="512">
        <f t="shared" si="164"/>
        <v>0</v>
      </c>
      <c r="Q3388" s="498" t="str">
        <f t="shared" si="165"/>
        <v/>
      </c>
    </row>
    <row r="3389" spans="1:17" hidden="1" x14ac:dyDescent="0.2">
      <c r="A3389" s="498"/>
      <c r="B3389" s="498"/>
      <c r="C3389" s="498"/>
      <c r="D3389" s="498"/>
      <c r="E3389" s="498"/>
      <c r="F3389" s="498"/>
      <c r="G3389" s="498"/>
      <c r="H3389" s="498"/>
      <c r="I3389" s="498"/>
      <c r="J3389" s="498"/>
      <c r="K3389" s="498"/>
      <c r="L3389" s="498"/>
      <c r="M3389" s="498"/>
      <c r="N3389" s="504"/>
      <c r="O3389" s="512">
        <f t="shared" si="163"/>
        <v>0</v>
      </c>
      <c r="P3389" s="512">
        <f t="shared" si="164"/>
        <v>0</v>
      </c>
      <c r="Q3389" s="498" t="str">
        <f t="shared" si="165"/>
        <v/>
      </c>
    </row>
    <row r="3390" spans="1:17" hidden="1" x14ac:dyDescent="0.2">
      <c r="A3390" s="498"/>
      <c r="B3390" s="498"/>
      <c r="C3390" s="498"/>
      <c r="D3390" s="498"/>
      <c r="E3390" s="498"/>
      <c r="F3390" s="498"/>
      <c r="G3390" s="498"/>
      <c r="H3390" s="498"/>
      <c r="I3390" s="498"/>
      <c r="J3390" s="498"/>
      <c r="K3390" s="498"/>
      <c r="L3390" s="498"/>
      <c r="M3390" s="498"/>
      <c r="N3390" s="504"/>
      <c r="O3390" s="512">
        <f t="shared" si="163"/>
        <v>0</v>
      </c>
      <c r="P3390" s="512">
        <f t="shared" si="164"/>
        <v>0</v>
      </c>
      <c r="Q3390" s="498" t="str">
        <f t="shared" si="165"/>
        <v/>
      </c>
    </row>
    <row r="3391" spans="1:17" hidden="1" x14ac:dyDescent="0.2">
      <c r="A3391" s="498"/>
      <c r="B3391" s="498"/>
      <c r="C3391" s="498"/>
      <c r="D3391" s="498"/>
      <c r="E3391" s="498"/>
      <c r="F3391" s="498"/>
      <c r="G3391" s="498"/>
      <c r="H3391" s="498"/>
      <c r="I3391" s="498"/>
      <c r="J3391" s="498"/>
      <c r="K3391" s="498"/>
      <c r="L3391" s="498"/>
      <c r="M3391" s="498"/>
      <c r="N3391" s="504"/>
      <c r="O3391" s="512">
        <f t="shared" si="163"/>
        <v>0</v>
      </c>
      <c r="P3391" s="512">
        <f t="shared" si="164"/>
        <v>0</v>
      </c>
      <c r="Q3391" s="498" t="str">
        <f t="shared" si="165"/>
        <v/>
      </c>
    </row>
    <row r="3392" spans="1:17" hidden="1" x14ac:dyDescent="0.2">
      <c r="A3392" s="498"/>
      <c r="B3392" s="498"/>
      <c r="C3392" s="498"/>
      <c r="D3392" s="498"/>
      <c r="E3392" s="498"/>
      <c r="F3392" s="498"/>
      <c r="G3392" s="498"/>
      <c r="H3392" s="498"/>
      <c r="I3392" s="498"/>
      <c r="J3392" s="498"/>
      <c r="K3392" s="498"/>
      <c r="L3392" s="498"/>
      <c r="M3392" s="498"/>
      <c r="N3392" s="504"/>
      <c r="O3392" s="512">
        <f t="shared" si="163"/>
        <v>0</v>
      </c>
      <c r="P3392" s="512">
        <f t="shared" si="164"/>
        <v>0</v>
      </c>
      <c r="Q3392" s="498" t="str">
        <f t="shared" si="165"/>
        <v/>
      </c>
    </row>
    <row r="3393" spans="1:17" hidden="1" x14ac:dyDescent="0.2">
      <c r="A3393" s="498"/>
      <c r="B3393" s="498"/>
      <c r="C3393" s="498"/>
      <c r="D3393" s="498"/>
      <c r="E3393" s="498"/>
      <c r="F3393" s="498"/>
      <c r="G3393" s="498"/>
      <c r="H3393" s="498"/>
      <c r="I3393" s="498"/>
      <c r="J3393" s="498"/>
      <c r="K3393" s="498"/>
      <c r="L3393" s="498"/>
      <c r="M3393" s="498"/>
      <c r="N3393" s="504"/>
      <c r="O3393" s="512">
        <f t="shared" si="163"/>
        <v>0</v>
      </c>
      <c r="P3393" s="512">
        <f t="shared" si="164"/>
        <v>0</v>
      </c>
      <c r="Q3393" s="498" t="str">
        <f t="shared" si="165"/>
        <v/>
      </c>
    </row>
    <row r="3394" spans="1:17" hidden="1" x14ac:dyDescent="0.2">
      <c r="A3394" s="498"/>
      <c r="B3394" s="498"/>
      <c r="C3394" s="498"/>
      <c r="D3394" s="498"/>
      <c r="E3394" s="498"/>
      <c r="F3394" s="498"/>
      <c r="G3394" s="498"/>
      <c r="H3394" s="498"/>
      <c r="I3394" s="498"/>
      <c r="J3394" s="498"/>
      <c r="K3394" s="498"/>
      <c r="L3394" s="498"/>
      <c r="M3394" s="498"/>
      <c r="N3394" s="504"/>
      <c r="O3394" s="512">
        <f t="shared" si="163"/>
        <v>0</v>
      </c>
      <c r="P3394" s="512">
        <f t="shared" si="164"/>
        <v>0</v>
      </c>
      <c r="Q3394" s="498" t="str">
        <f t="shared" si="165"/>
        <v/>
      </c>
    </row>
    <row r="3395" spans="1:17" hidden="1" x14ac:dyDescent="0.2">
      <c r="A3395" s="498"/>
      <c r="B3395" s="498"/>
      <c r="C3395" s="498"/>
      <c r="D3395" s="498"/>
      <c r="E3395" s="498"/>
      <c r="F3395" s="498"/>
      <c r="G3395" s="498"/>
      <c r="H3395" s="498"/>
      <c r="I3395" s="498"/>
      <c r="J3395" s="498"/>
      <c r="K3395" s="498"/>
      <c r="L3395" s="498"/>
      <c r="M3395" s="498"/>
      <c r="N3395" s="504"/>
      <c r="O3395" s="512">
        <f t="shared" si="163"/>
        <v>0</v>
      </c>
      <c r="P3395" s="512">
        <f t="shared" si="164"/>
        <v>0</v>
      </c>
      <c r="Q3395" s="498" t="str">
        <f t="shared" si="165"/>
        <v/>
      </c>
    </row>
    <row r="3396" spans="1:17" hidden="1" x14ac:dyDescent="0.2">
      <c r="A3396" s="498"/>
      <c r="B3396" s="498"/>
      <c r="C3396" s="498"/>
      <c r="D3396" s="498"/>
      <c r="E3396" s="498"/>
      <c r="F3396" s="498"/>
      <c r="G3396" s="498"/>
      <c r="H3396" s="498"/>
      <c r="I3396" s="498"/>
      <c r="J3396" s="498"/>
      <c r="K3396" s="498"/>
      <c r="L3396" s="498"/>
      <c r="M3396" s="498"/>
      <c r="N3396" s="504"/>
      <c r="O3396" s="512">
        <f t="shared" ref="O3396:O3459" si="166">IF(B3396=0,0,IF(YEAR(B3396)=$P$1,MONTH(B3396)-$O$1+1,(YEAR(B3396)-$P$1)*12-$O$1+1+MONTH(B3396)))</f>
        <v>0</v>
      </c>
      <c r="P3396" s="512">
        <f t="shared" ref="P3396:P3459" si="167">IF(C3396=0,0,IF(YEAR(C3396)=$P$1,MONTH(C3396)-$O$1+1,(YEAR(C3396)-$P$1)*12-$O$1+1+MONTH(C3396)))</f>
        <v>0</v>
      </c>
      <c r="Q3396" s="498" t="str">
        <f t="shared" ref="Q3396:Q3459" si="168">SUBSTITUTE(D3396," ","_")</f>
        <v/>
      </c>
    </row>
    <row r="3397" spans="1:17" hidden="1" x14ac:dyDescent="0.2">
      <c r="A3397" s="498"/>
      <c r="B3397" s="498"/>
      <c r="C3397" s="498"/>
      <c r="D3397" s="498"/>
      <c r="E3397" s="498"/>
      <c r="F3397" s="498"/>
      <c r="G3397" s="498"/>
      <c r="H3397" s="498"/>
      <c r="I3397" s="498"/>
      <c r="J3397" s="498"/>
      <c r="K3397" s="498"/>
      <c r="L3397" s="498"/>
      <c r="M3397" s="498"/>
      <c r="N3397" s="504"/>
      <c r="O3397" s="512">
        <f t="shared" si="166"/>
        <v>0</v>
      </c>
      <c r="P3397" s="512">
        <f t="shared" si="167"/>
        <v>0</v>
      </c>
      <c r="Q3397" s="498" t="str">
        <f t="shared" si="168"/>
        <v/>
      </c>
    </row>
    <row r="3398" spans="1:17" hidden="1" x14ac:dyDescent="0.2">
      <c r="A3398" s="498"/>
      <c r="B3398" s="498"/>
      <c r="C3398" s="498"/>
      <c r="D3398" s="498"/>
      <c r="E3398" s="498"/>
      <c r="F3398" s="498"/>
      <c r="G3398" s="498"/>
      <c r="H3398" s="498"/>
      <c r="I3398" s="498"/>
      <c r="J3398" s="498"/>
      <c r="K3398" s="498"/>
      <c r="L3398" s="498"/>
      <c r="M3398" s="498"/>
      <c r="N3398" s="504"/>
      <c r="O3398" s="512">
        <f t="shared" si="166"/>
        <v>0</v>
      </c>
      <c r="P3398" s="512">
        <f t="shared" si="167"/>
        <v>0</v>
      </c>
      <c r="Q3398" s="498" t="str">
        <f t="shared" si="168"/>
        <v/>
      </c>
    </row>
    <row r="3399" spans="1:17" hidden="1" x14ac:dyDescent="0.2">
      <c r="A3399" s="498"/>
      <c r="B3399" s="498"/>
      <c r="C3399" s="498"/>
      <c r="D3399" s="498"/>
      <c r="E3399" s="498"/>
      <c r="F3399" s="498"/>
      <c r="G3399" s="498"/>
      <c r="H3399" s="498"/>
      <c r="I3399" s="498"/>
      <c r="J3399" s="498"/>
      <c r="K3399" s="498"/>
      <c r="L3399" s="498"/>
      <c r="M3399" s="498"/>
      <c r="N3399" s="504"/>
      <c r="O3399" s="512">
        <f t="shared" si="166"/>
        <v>0</v>
      </c>
      <c r="P3399" s="512">
        <f t="shared" si="167"/>
        <v>0</v>
      </c>
      <c r="Q3399" s="498" t="str">
        <f t="shared" si="168"/>
        <v/>
      </c>
    </row>
    <row r="3400" spans="1:17" hidden="1" x14ac:dyDescent="0.2">
      <c r="A3400" s="498"/>
      <c r="B3400" s="498"/>
      <c r="C3400" s="498"/>
      <c r="D3400" s="498"/>
      <c r="E3400" s="498"/>
      <c r="F3400" s="498"/>
      <c r="G3400" s="498"/>
      <c r="H3400" s="498"/>
      <c r="I3400" s="498"/>
      <c r="J3400" s="498"/>
      <c r="K3400" s="498"/>
      <c r="L3400" s="498"/>
      <c r="M3400" s="498"/>
      <c r="N3400" s="504"/>
      <c r="O3400" s="512">
        <f t="shared" si="166"/>
        <v>0</v>
      </c>
      <c r="P3400" s="512">
        <f t="shared" si="167"/>
        <v>0</v>
      </c>
      <c r="Q3400" s="498" t="str">
        <f t="shared" si="168"/>
        <v/>
      </c>
    </row>
    <row r="3401" spans="1:17" hidden="1" x14ac:dyDescent="0.2">
      <c r="A3401" s="498"/>
      <c r="B3401" s="498"/>
      <c r="C3401" s="498"/>
      <c r="D3401" s="498"/>
      <c r="E3401" s="498"/>
      <c r="F3401" s="498"/>
      <c r="G3401" s="498"/>
      <c r="H3401" s="498"/>
      <c r="I3401" s="498"/>
      <c r="J3401" s="498"/>
      <c r="K3401" s="498"/>
      <c r="L3401" s="498"/>
      <c r="M3401" s="498"/>
      <c r="N3401" s="504"/>
      <c r="O3401" s="512">
        <f t="shared" si="166"/>
        <v>0</v>
      </c>
      <c r="P3401" s="512">
        <f t="shared" si="167"/>
        <v>0</v>
      </c>
      <c r="Q3401" s="498" t="str">
        <f t="shared" si="168"/>
        <v/>
      </c>
    </row>
    <row r="3402" spans="1:17" hidden="1" x14ac:dyDescent="0.2">
      <c r="A3402" s="498"/>
      <c r="B3402" s="498"/>
      <c r="C3402" s="498"/>
      <c r="D3402" s="498"/>
      <c r="E3402" s="498"/>
      <c r="F3402" s="498"/>
      <c r="G3402" s="498"/>
      <c r="H3402" s="498"/>
      <c r="I3402" s="498"/>
      <c r="J3402" s="498"/>
      <c r="K3402" s="498"/>
      <c r="L3402" s="498"/>
      <c r="M3402" s="498"/>
      <c r="N3402" s="504"/>
      <c r="O3402" s="512">
        <f t="shared" si="166"/>
        <v>0</v>
      </c>
      <c r="P3402" s="512">
        <f t="shared" si="167"/>
        <v>0</v>
      </c>
      <c r="Q3402" s="498" t="str">
        <f t="shared" si="168"/>
        <v/>
      </c>
    </row>
    <row r="3403" spans="1:17" hidden="1" x14ac:dyDescent="0.2">
      <c r="A3403" s="498"/>
      <c r="B3403" s="498"/>
      <c r="C3403" s="498"/>
      <c r="D3403" s="498"/>
      <c r="E3403" s="498"/>
      <c r="F3403" s="498"/>
      <c r="G3403" s="498"/>
      <c r="H3403" s="498"/>
      <c r="I3403" s="498"/>
      <c r="J3403" s="498"/>
      <c r="K3403" s="498"/>
      <c r="L3403" s="498"/>
      <c r="M3403" s="498"/>
      <c r="N3403" s="504"/>
      <c r="O3403" s="512">
        <f t="shared" si="166"/>
        <v>0</v>
      </c>
      <c r="P3403" s="512">
        <f t="shared" si="167"/>
        <v>0</v>
      </c>
      <c r="Q3403" s="498" t="str">
        <f t="shared" si="168"/>
        <v/>
      </c>
    </row>
    <row r="3404" spans="1:17" hidden="1" x14ac:dyDescent="0.2">
      <c r="A3404" s="498"/>
      <c r="B3404" s="498"/>
      <c r="C3404" s="498"/>
      <c r="D3404" s="498"/>
      <c r="E3404" s="498"/>
      <c r="F3404" s="498"/>
      <c r="G3404" s="498"/>
      <c r="H3404" s="498"/>
      <c r="I3404" s="498"/>
      <c r="J3404" s="498"/>
      <c r="K3404" s="498"/>
      <c r="L3404" s="498"/>
      <c r="M3404" s="498"/>
      <c r="N3404" s="504"/>
      <c r="O3404" s="512">
        <f t="shared" si="166"/>
        <v>0</v>
      </c>
      <c r="P3404" s="512">
        <f t="shared" si="167"/>
        <v>0</v>
      </c>
      <c r="Q3404" s="498" t="str">
        <f t="shared" si="168"/>
        <v/>
      </c>
    </row>
    <row r="3405" spans="1:17" hidden="1" x14ac:dyDescent="0.2">
      <c r="A3405" s="498"/>
      <c r="B3405" s="498"/>
      <c r="C3405" s="498"/>
      <c r="D3405" s="498"/>
      <c r="E3405" s="498"/>
      <c r="F3405" s="498"/>
      <c r="G3405" s="498"/>
      <c r="H3405" s="498"/>
      <c r="I3405" s="498"/>
      <c r="J3405" s="498"/>
      <c r="K3405" s="498"/>
      <c r="L3405" s="498"/>
      <c r="M3405" s="498"/>
      <c r="N3405" s="504"/>
      <c r="O3405" s="512">
        <f t="shared" si="166"/>
        <v>0</v>
      </c>
      <c r="P3405" s="512">
        <f t="shared" si="167"/>
        <v>0</v>
      </c>
      <c r="Q3405" s="498" t="str">
        <f t="shared" si="168"/>
        <v/>
      </c>
    </row>
    <row r="3406" spans="1:17" hidden="1" x14ac:dyDescent="0.2">
      <c r="A3406" s="498"/>
      <c r="B3406" s="498"/>
      <c r="C3406" s="498"/>
      <c r="D3406" s="498"/>
      <c r="E3406" s="498"/>
      <c r="F3406" s="498"/>
      <c r="G3406" s="498"/>
      <c r="H3406" s="498"/>
      <c r="I3406" s="498"/>
      <c r="J3406" s="498"/>
      <c r="K3406" s="498"/>
      <c r="L3406" s="498"/>
      <c r="M3406" s="498"/>
      <c r="N3406" s="504"/>
      <c r="O3406" s="512">
        <f t="shared" si="166"/>
        <v>0</v>
      </c>
      <c r="P3406" s="512">
        <f t="shared" si="167"/>
        <v>0</v>
      </c>
      <c r="Q3406" s="498" t="str">
        <f t="shared" si="168"/>
        <v/>
      </c>
    </row>
    <row r="3407" spans="1:17" hidden="1" x14ac:dyDescent="0.2">
      <c r="A3407" s="498"/>
      <c r="B3407" s="498"/>
      <c r="C3407" s="498"/>
      <c r="D3407" s="498"/>
      <c r="E3407" s="498"/>
      <c r="F3407" s="498"/>
      <c r="G3407" s="498"/>
      <c r="H3407" s="498"/>
      <c r="I3407" s="498"/>
      <c r="J3407" s="498"/>
      <c r="K3407" s="498"/>
      <c r="L3407" s="498"/>
      <c r="M3407" s="498"/>
      <c r="N3407" s="504"/>
      <c r="O3407" s="512">
        <f t="shared" si="166"/>
        <v>0</v>
      </c>
      <c r="P3407" s="512">
        <f t="shared" si="167"/>
        <v>0</v>
      </c>
      <c r="Q3407" s="498" t="str">
        <f t="shared" si="168"/>
        <v/>
      </c>
    </row>
    <row r="3408" spans="1:17" hidden="1" x14ac:dyDescent="0.2">
      <c r="A3408" s="498"/>
      <c r="B3408" s="498"/>
      <c r="C3408" s="498"/>
      <c r="D3408" s="498"/>
      <c r="E3408" s="498"/>
      <c r="F3408" s="498"/>
      <c r="G3408" s="498"/>
      <c r="H3408" s="498"/>
      <c r="I3408" s="498"/>
      <c r="J3408" s="498"/>
      <c r="K3408" s="498"/>
      <c r="L3408" s="498"/>
      <c r="M3408" s="498"/>
      <c r="N3408" s="504"/>
      <c r="O3408" s="512">
        <f t="shared" si="166"/>
        <v>0</v>
      </c>
      <c r="P3408" s="512">
        <f t="shared" si="167"/>
        <v>0</v>
      </c>
      <c r="Q3408" s="498" t="str">
        <f t="shared" si="168"/>
        <v/>
      </c>
    </row>
    <row r="3409" spans="1:17" hidden="1" x14ac:dyDescent="0.2">
      <c r="A3409" s="498"/>
      <c r="B3409" s="498"/>
      <c r="C3409" s="498"/>
      <c r="D3409" s="498"/>
      <c r="E3409" s="498"/>
      <c r="F3409" s="498"/>
      <c r="G3409" s="498"/>
      <c r="H3409" s="498"/>
      <c r="I3409" s="498"/>
      <c r="J3409" s="498"/>
      <c r="K3409" s="498"/>
      <c r="L3409" s="498"/>
      <c r="M3409" s="498"/>
      <c r="N3409" s="504"/>
      <c r="O3409" s="512">
        <f t="shared" si="166"/>
        <v>0</v>
      </c>
      <c r="P3409" s="512">
        <f t="shared" si="167"/>
        <v>0</v>
      </c>
      <c r="Q3409" s="498" t="str">
        <f t="shared" si="168"/>
        <v/>
      </c>
    </row>
    <row r="3410" spans="1:17" hidden="1" x14ac:dyDescent="0.2">
      <c r="A3410" s="498"/>
      <c r="B3410" s="498"/>
      <c r="C3410" s="498"/>
      <c r="D3410" s="498"/>
      <c r="E3410" s="498"/>
      <c r="F3410" s="498"/>
      <c r="G3410" s="498"/>
      <c r="H3410" s="498"/>
      <c r="I3410" s="498"/>
      <c r="J3410" s="498"/>
      <c r="K3410" s="498"/>
      <c r="L3410" s="498"/>
      <c r="M3410" s="498"/>
      <c r="N3410" s="504"/>
      <c r="O3410" s="512">
        <f t="shared" si="166"/>
        <v>0</v>
      </c>
      <c r="P3410" s="512">
        <f t="shared" si="167"/>
        <v>0</v>
      </c>
      <c r="Q3410" s="498" t="str">
        <f t="shared" si="168"/>
        <v/>
      </c>
    </row>
    <row r="3411" spans="1:17" hidden="1" x14ac:dyDescent="0.2">
      <c r="A3411" s="498"/>
      <c r="B3411" s="498"/>
      <c r="C3411" s="498"/>
      <c r="D3411" s="498"/>
      <c r="E3411" s="498"/>
      <c r="F3411" s="498"/>
      <c r="G3411" s="498"/>
      <c r="H3411" s="498"/>
      <c r="I3411" s="498"/>
      <c r="J3411" s="498"/>
      <c r="K3411" s="498"/>
      <c r="L3411" s="498"/>
      <c r="M3411" s="498"/>
      <c r="N3411" s="504"/>
      <c r="O3411" s="512">
        <f t="shared" si="166"/>
        <v>0</v>
      </c>
      <c r="P3411" s="512">
        <f t="shared" si="167"/>
        <v>0</v>
      </c>
      <c r="Q3411" s="498" t="str">
        <f t="shared" si="168"/>
        <v/>
      </c>
    </row>
    <row r="3412" spans="1:17" hidden="1" x14ac:dyDescent="0.2">
      <c r="A3412" s="498"/>
      <c r="B3412" s="498"/>
      <c r="C3412" s="498"/>
      <c r="D3412" s="498"/>
      <c r="E3412" s="498"/>
      <c r="F3412" s="498"/>
      <c r="G3412" s="498"/>
      <c r="H3412" s="498"/>
      <c r="I3412" s="498"/>
      <c r="J3412" s="498"/>
      <c r="K3412" s="498"/>
      <c r="L3412" s="498"/>
      <c r="M3412" s="498"/>
      <c r="N3412" s="504"/>
      <c r="O3412" s="512">
        <f t="shared" si="166"/>
        <v>0</v>
      </c>
      <c r="P3412" s="512">
        <f t="shared" si="167"/>
        <v>0</v>
      </c>
      <c r="Q3412" s="498" t="str">
        <f t="shared" si="168"/>
        <v/>
      </c>
    </row>
    <row r="3413" spans="1:17" hidden="1" x14ac:dyDescent="0.2">
      <c r="A3413" s="498"/>
      <c r="B3413" s="498"/>
      <c r="C3413" s="498"/>
      <c r="D3413" s="498"/>
      <c r="E3413" s="498"/>
      <c r="F3413" s="498"/>
      <c r="G3413" s="498"/>
      <c r="H3413" s="498"/>
      <c r="I3413" s="498"/>
      <c r="J3413" s="498"/>
      <c r="K3413" s="498"/>
      <c r="L3413" s="498"/>
      <c r="M3413" s="498"/>
      <c r="N3413" s="504"/>
      <c r="O3413" s="512">
        <f t="shared" si="166"/>
        <v>0</v>
      </c>
      <c r="P3413" s="512">
        <f t="shared" si="167"/>
        <v>0</v>
      </c>
      <c r="Q3413" s="498" t="str">
        <f t="shared" si="168"/>
        <v/>
      </c>
    </row>
    <row r="3414" spans="1:17" hidden="1" x14ac:dyDescent="0.2">
      <c r="A3414" s="498"/>
      <c r="B3414" s="498"/>
      <c r="C3414" s="498"/>
      <c r="D3414" s="498"/>
      <c r="E3414" s="498"/>
      <c r="F3414" s="498"/>
      <c r="G3414" s="498"/>
      <c r="H3414" s="498"/>
      <c r="I3414" s="498"/>
      <c r="J3414" s="498"/>
      <c r="K3414" s="498"/>
      <c r="L3414" s="498"/>
      <c r="M3414" s="498"/>
      <c r="N3414" s="504"/>
      <c r="O3414" s="512">
        <f t="shared" si="166"/>
        <v>0</v>
      </c>
      <c r="P3414" s="512">
        <f t="shared" si="167"/>
        <v>0</v>
      </c>
      <c r="Q3414" s="498" t="str">
        <f t="shared" si="168"/>
        <v/>
      </c>
    </row>
    <row r="3415" spans="1:17" hidden="1" x14ac:dyDescent="0.2">
      <c r="A3415" s="498"/>
      <c r="B3415" s="498"/>
      <c r="C3415" s="498"/>
      <c r="D3415" s="498"/>
      <c r="E3415" s="498"/>
      <c r="F3415" s="498"/>
      <c r="G3415" s="498"/>
      <c r="H3415" s="498"/>
      <c r="I3415" s="498"/>
      <c r="J3415" s="498"/>
      <c r="K3415" s="498"/>
      <c r="L3415" s="498"/>
      <c r="M3415" s="498"/>
      <c r="N3415" s="504"/>
      <c r="O3415" s="512">
        <f t="shared" si="166"/>
        <v>0</v>
      </c>
      <c r="P3415" s="512">
        <f t="shared" si="167"/>
        <v>0</v>
      </c>
      <c r="Q3415" s="498" t="str">
        <f t="shared" si="168"/>
        <v/>
      </c>
    </row>
    <row r="3416" spans="1:17" hidden="1" x14ac:dyDescent="0.2">
      <c r="A3416" s="498"/>
      <c r="B3416" s="498"/>
      <c r="C3416" s="498"/>
      <c r="D3416" s="498"/>
      <c r="E3416" s="498"/>
      <c r="F3416" s="498"/>
      <c r="G3416" s="498"/>
      <c r="H3416" s="498"/>
      <c r="I3416" s="498"/>
      <c r="J3416" s="498"/>
      <c r="K3416" s="498"/>
      <c r="L3416" s="498"/>
      <c r="M3416" s="498"/>
      <c r="N3416" s="504"/>
      <c r="O3416" s="512">
        <f t="shared" si="166"/>
        <v>0</v>
      </c>
      <c r="P3416" s="512">
        <f t="shared" si="167"/>
        <v>0</v>
      </c>
      <c r="Q3416" s="498" t="str">
        <f t="shared" si="168"/>
        <v/>
      </c>
    </row>
    <row r="3417" spans="1:17" hidden="1" x14ac:dyDescent="0.2">
      <c r="A3417" s="498"/>
      <c r="B3417" s="498"/>
      <c r="C3417" s="498"/>
      <c r="D3417" s="498"/>
      <c r="E3417" s="498"/>
      <c r="F3417" s="498"/>
      <c r="G3417" s="498"/>
      <c r="H3417" s="498"/>
      <c r="I3417" s="498"/>
      <c r="J3417" s="498"/>
      <c r="K3417" s="498"/>
      <c r="L3417" s="498"/>
      <c r="M3417" s="498"/>
      <c r="N3417" s="504"/>
      <c r="O3417" s="512">
        <f t="shared" si="166"/>
        <v>0</v>
      </c>
      <c r="P3417" s="512">
        <f t="shared" si="167"/>
        <v>0</v>
      </c>
      <c r="Q3417" s="498" t="str">
        <f t="shared" si="168"/>
        <v/>
      </c>
    </row>
    <row r="3418" spans="1:17" hidden="1" x14ac:dyDescent="0.2">
      <c r="A3418" s="498"/>
      <c r="B3418" s="498"/>
      <c r="C3418" s="498"/>
      <c r="D3418" s="498"/>
      <c r="E3418" s="498"/>
      <c r="F3418" s="498"/>
      <c r="G3418" s="498"/>
      <c r="H3418" s="498"/>
      <c r="I3418" s="498"/>
      <c r="J3418" s="498"/>
      <c r="K3418" s="498"/>
      <c r="L3418" s="498"/>
      <c r="M3418" s="498"/>
      <c r="N3418" s="504"/>
      <c r="O3418" s="512">
        <f t="shared" si="166"/>
        <v>0</v>
      </c>
      <c r="P3418" s="512">
        <f t="shared" si="167"/>
        <v>0</v>
      </c>
      <c r="Q3418" s="498" t="str">
        <f t="shared" si="168"/>
        <v/>
      </c>
    </row>
    <row r="3419" spans="1:17" hidden="1" x14ac:dyDescent="0.2">
      <c r="A3419" s="498"/>
      <c r="B3419" s="498"/>
      <c r="C3419" s="498"/>
      <c r="D3419" s="498"/>
      <c r="E3419" s="498"/>
      <c r="F3419" s="498"/>
      <c r="G3419" s="498"/>
      <c r="H3419" s="498"/>
      <c r="I3419" s="498"/>
      <c r="J3419" s="498"/>
      <c r="K3419" s="498"/>
      <c r="L3419" s="498"/>
      <c r="M3419" s="498"/>
      <c r="N3419" s="504"/>
      <c r="O3419" s="512">
        <f t="shared" si="166"/>
        <v>0</v>
      </c>
      <c r="P3419" s="512">
        <f t="shared" si="167"/>
        <v>0</v>
      </c>
      <c r="Q3419" s="498" t="str">
        <f t="shared" si="168"/>
        <v/>
      </c>
    </row>
    <row r="3420" spans="1:17" hidden="1" x14ac:dyDescent="0.2">
      <c r="A3420" s="498"/>
      <c r="B3420" s="498"/>
      <c r="C3420" s="498"/>
      <c r="D3420" s="498"/>
      <c r="E3420" s="498"/>
      <c r="F3420" s="498"/>
      <c r="G3420" s="498"/>
      <c r="H3420" s="498"/>
      <c r="I3420" s="498"/>
      <c r="J3420" s="498"/>
      <c r="K3420" s="498"/>
      <c r="L3420" s="498"/>
      <c r="M3420" s="498"/>
      <c r="N3420" s="504"/>
      <c r="O3420" s="512">
        <f t="shared" si="166"/>
        <v>0</v>
      </c>
      <c r="P3420" s="512">
        <f t="shared" si="167"/>
        <v>0</v>
      </c>
      <c r="Q3420" s="498" t="str">
        <f t="shared" si="168"/>
        <v/>
      </c>
    </row>
    <row r="3421" spans="1:17" hidden="1" x14ac:dyDescent="0.2">
      <c r="A3421" s="498"/>
      <c r="B3421" s="498"/>
      <c r="C3421" s="498"/>
      <c r="D3421" s="498"/>
      <c r="E3421" s="498"/>
      <c r="F3421" s="498"/>
      <c r="G3421" s="498"/>
      <c r="H3421" s="498"/>
      <c r="I3421" s="498"/>
      <c r="J3421" s="498"/>
      <c r="K3421" s="498"/>
      <c r="L3421" s="498"/>
      <c r="M3421" s="498"/>
      <c r="N3421" s="504"/>
      <c r="O3421" s="512">
        <f t="shared" si="166"/>
        <v>0</v>
      </c>
      <c r="P3421" s="512">
        <f t="shared" si="167"/>
        <v>0</v>
      </c>
      <c r="Q3421" s="498" t="str">
        <f t="shared" si="168"/>
        <v/>
      </c>
    </row>
    <row r="3422" spans="1:17" hidden="1" x14ac:dyDescent="0.2">
      <c r="A3422" s="498"/>
      <c r="B3422" s="498"/>
      <c r="C3422" s="498"/>
      <c r="D3422" s="498"/>
      <c r="E3422" s="498"/>
      <c r="F3422" s="498"/>
      <c r="G3422" s="498"/>
      <c r="H3422" s="498"/>
      <c r="I3422" s="498"/>
      <c r="J3422" s="498"/>
      <c r="K3422" s="498"/>
      <c r="L3422" s="498"/>
      <c r="M3422" s="498"/>
      <c r="N3422" s="504"/>
      <c r="O3422" s="512">
        <f t="shared" si="166"/>
        <v>0</v>
      </c>
      <c r="P3422" s="512">
        <f t="shared" si="167"/>
        <v>0</v>
      </c>
      <c r="Q3422" s="498" t="str">
        <f t="shared" si="168"/>
        <v/>
      </c>
    </row>
    <row r="3423" spans="1:17" hidden="1" x14ac:dyDescent="0.2">
      <c r="A3423" s="498"/>
      <c r="B3423" s="498"/>
      <c r="C3423" s="498"/>
      <c r="D3423" s="498"/>
      <c r="E3423" s="498"/>
      <c r="F3423" s="498"/>
      <c r="G3423" s="498"/>
      <c r="H3423" s="498"/>
      <c r="I3423" s="498"/>
      <c r="J3423" s="498"/>
      <c r="K3423" s="498"/>
      <c r="L3423" s="498"/>
      <c r="M3423" s="498"/>
      <c r="N3423" s="504"/>
      <c r="O3423" s="512">
        <f t="shared" si="166"/>
        <v>0</v>
      </c>
      <c r="P3423" s="512">
        <f t="shared" si="167"/>
        <v>0</v>
      </c>
      <c r="Q3423" s="498" t="str">
        <f t="shared" si="168"/>
        <v/>
      </c>
    </row>
    <row r="3424" spans="1:17" hidden="1" x14ac:dyDescent="0.2">
      <c r="A3424" s="498"/>
      <c r="B3424" s="498"/>
      <c r="C3424" s="498"/>
      <c r="D3424" s="498"/>
      <c r="E3424" s="498"/>
      <c r="F3424" s="498"/>
      <c r="G3424" s="498"/>
      <c r="H3424" s="498"/>
      <c r="I3424" s="498"/>
      <c r="J3424" s="498"/>
      <c r="K3424" s="498"/>
      <c r="L3424" s="498"/>
      <c r="M3424" s="498"/>
      <c r="N3424" s="504"/>
      <c r="O3424" s="512">
        <f t="shared" si="166"/>
        <v>0</v>
      </c>
      <c r="P3424" s="512">
        <f t="shared" si="167"/>
        <v>0</v>
      </c>
      <c r="Q3424" s="498" t="str">
        <f t="shared" si="168"/>
        <v/>
      </c>
    </row>
    <row r="3425" spans="1:17" hidden="1" x14ac:dyDescent="0.2">
      <c r="A3425" s="498"/>
      <c r="B3425" s="498"/>
      <c r="C3425" s="498"/>
      <c r="D3425" s="498"/>
      <c r="E3425" s="498"/>
      <c r="F3425" s="498"/>
      <c r="G3425" s="498"/>
      <c r="H3425" s="498"/>
      <c r="I3425" s="498"/>
      <c r="J3425" s="498"/>
      <c r="K3425" s="498"/>
      <c r="L3425" s="498"/>
      <c r="M3425" s="498"/>
      <c r="N3425" s="504"/>
      <c r="O3425" s="512">
        <f t="shared" si="166"/>
        <v>0</v>
      </c>
      <c r="P3425" s="512">
        <f t="shared" si="167"/>
        <v>0</v>
      </c>
      <c r="Q3425" s="498" t="str">
        <f t="shared" si="168"/>
        <v/>
      </c>
    </row>
    <row r="3426" spans="1:17" hidden="1" x14ac:dyDescent="0.2">
      <c r="A3426" s="498"/>
      <c r="B3426" s="498"/>
      <c r="C3426" s="498"/>
      <c r="D3426" s="498"/>
      <c r="E3426" s="498"/>
      <c r="F3426" s="498"/>
      <c r="G3426" s="498"/>
      <c r="H3426" s="498"/>
      <c r="I3426" s="498"/>
      <c r="J3426" s="498"/>
      <c r="K3426" s="498"/>
      <c r="L3426" s="498"/>
      <c r="M3426" s="498"/>
      <c r="N3426" s="504"/>
      <c r="O3426" s="512">
        <f t="shared" si="166"/>
        <v>0</v>
      </c>
      <c r="P3426" s="512">
        <f t="shared" si="167"/>
        <v>0</v>
      </c>
      <c r="Q3426" s="498" t="str">
        <f t="shared" si="168"/>
        <v/>
      </c>
    </row>
    <row r="3427" spans="1:17" hidden="1" x14ac:dyDescent="0.2">
      <c r="A3427" s="498"/>
      <c r="B3427" s="498"/>
      <c r="C3427" s="498"/>
      <c r="D3427" s="498"/>
      <c r="E3427" s="498"/>
      <c r="F3427" s="498"/>
      <c r="G3427" s="498"/>
      <c r="H3427" s="498"/>
      <c r="I3427" s="498"/>
      <c r="J3427" s="498"/>
      <c r="K3427" s="498"/>
      <c r="L3427" s="498"/>
      <c r="M3427" s="498"/>
      <c r="N3427" s="504"/>
      <c r="O3427" s="512">
        <f t="shared" si="166"/>
        <v>0</v>
      </c>
      <c r="P3427" s="512">
        <f t="shared" si="167"/>
        <v>0</v>
      </c>
      <c r="Q3427" s="498" t="str">
        <f t="shared" si="168"/>
        <v/>
      </c>
    </row>
    <row r="3428" spans="1:17" hidden="1" x14ac:dyDescent="0.2">
      <c r="A3428" s="498"/>
      <c r="B3428" s="498"/>
      <c r="C3428" s="498"/>
      <c r="D3428" s="498"/>
      <c r="E3428" s="498"/>
      <c r="F3428" s="498"/>
      <c r="G3428" s="498"/>
      <c r="H3428" s="498"/>
      <c r="I3428" s="498"/>
      <c r="J3428" s="498"/>
      <c r="K3428" s="498"/>
      <c r="L3428" s="498"/>
      <c r="M3428" s="498"/>
      <c r="N3428" s="504"/>
      <c r="O3428" s="512">
        <f t="shared" si="166"/>
        <v>0</v>
      </c>
      <c r="P3428" s="512">
        <f t="shared" si="167"/>
        <v>0</v>
      </c>
      <c r="Q3428" s="498" t="str">
        <f t="shared" si="168"/>
        <v/>
      </c>
    </row>
    <row r="3429" spans="1:17" hidden="1" x14ac:dyDescent="0.2">
      <c r="A3429" s="498"/>
      <c r="B3429" s="498"/>
      <c r="C3429" s="498"/>
      <c r="D3429" s="498"/>
      <c r="E3429" s="498"/>
      <c r="F3429" s="498"/>
      <c r="G3429" s="498"/>
      <c r="H3429" s="498"/>
      <c r="I3429" s="498"/>
      <c r="J3429" s="498"/>
      <c r="K3429" s="498"/>
      <c r="L3429" s="498"/>
      <c r="M3429" s="498"/>
      <c r="N3429" s="504"/>
      <c r="O3429" s="512">
        <f t="shared" si="166"/>
        <v>0</v>
      </c>
      <c r="P3429" s="512">
        <f t="shared" si="167"/>
        <v>0</v>
      </c>
      <c r="Q3429" s="498" t="str">
        <f t="shared" si="168"/>
        <v/>
      </c>
    </row>
    <row r="3430" spans="1:17" hidden="1" x14ac:dyDescent="0.2">
      <c r="A3430" s="498"/>
      <c r="B3430" s="498"/>
      <c r="C3430" s="498"/>
      <c r="D3430" s="498"/>
      <c r="E3430" s="498"/>
      <c r="F3430" s="498"/>
      <c r="G3430" s="498"/>
      <c r="H3430" s="498"/>
      <c r="I3430" s="498"/>
      <c r="J3430" s="498"/>
      <c r="K3430" s="498"/>
      <c r="L3430" s="498"/>
      <c r="M3430" s="498"/>
      <c r="N3430" s="504"/>
      <c r="O3430" s="512">
        <f t="shared" si="166"/>
        <v>0</v>
      </c>
      <c r="P3430" s="512">
        <f t="shared" si="167"/>
        <v>0</v>
      </c>
      <c r="Q3430" s="498" t="str">
        <f t="shared" si="168"/>
        <v/>
      </c>
    </row>
    <row r="3431" spans="1:17" hidden="1" x14ac:dyDescent="0.2">
      <c r="A3431" s="498"/>
      <c r="B3431" s="498"/>
      <c r="C3431" s="498"/>
      <c r="D3431" s="498"/>
      <c r="E3431" s="498"/>
      <c r="F3431" s="498"/>
      <c r="G3431" s="498"/>
      <c r="H3431" s="498"/>
      <c r="I3431" s="498"/>
      <c r="J3431" s="498"/>
      <c r="K3431" s="498"/>
      <c r="L3431" s="498"/>
      <c r="M3431" s="498"/>
      <c r="N3431" s="504"/>
      <c r="O3431" s="512">
        <f t="shared" si="166"/>
        <v>0</v>
      </c>
      <c r="P3431" s="512">
        <f t="shared" si="167"/>
        <v>0</v>
      </c>
      <c r="Q3431" s="498" t="str">
        <f t="shared" si="168"/>
        <v/>
      </c>
    </row>
    <row r="3432" spans="1:17" hidden="1" x14ac:dyDescent="0.2">
      <c r="A3432" s="498"/>
      <c r="B3432" s="498"/>
      <c r="C3432" s="498"/>
      <c r="D3432" s="498"/>
      <c r="E3432" s="498"/>
      <c r="F3432" s="498"/>
      <c r="G3432" s="498"/>
      <c r="H3432" s="498"/>
      <c r="I3432" s="498"/>
      <c r="J3432" s="498"/>
      <c r="K3432" s="498"/>
      <c r="L3432" s="498"/>
      <c r="M3432" s="498"/>
      <c r="N3432" s="504"/>
      <c r="O3432" s="512">
        <f t="shared" si="166"/>
        <v>0</v>
      </c>
      <c r="P3432" s="512">
        <f t="shared" si="167"/>
        <v>0</v>
      </c>
      <c r="Q3432" s="498" t="str">
        <f t="shared" si="168"/>
        <v/>
      </c>
    </row>
    <row r="3433" spans="1:17" hidden="1" x14ac:dyDescent="0.2">
      <c r="A3433" s="498"/>
      <c r="B3433" s="498"/>
      <c r="C3433" s="498"/>
      <c r="D3433" s="498"/>
      <c r="E3433" s="498"/>
      <c r="F3433" s="498"/>
      <c r="G3433" s="498"/>
      <c r="H3433" s="498"/>
      <c r="I3433" s="498"/>
      <c r="J3433" s="498"/>
      <c r="K3433" s="498"/>
      <c r="L3433" s="498"/>
      <c r="M3433" s="498"/>
      <c r="N3433" s="504"/>
      <c r="O3433" s="512">
        <f t="shared" si="166"/>
        <v>0</v>
      </c>
      <c r="P3433" s="512">
        <f t="shared" si="167"/>
        <v>0</v>
      </c>
      <c r="Q3433" s="498" t="str">
        <f t="shared" si="168"/>
        <v/>
      </c>
    </row>
    <row r="3434" spans="1:17" hidden="1" x14ac:dyDescent="0.2">
      <c r="A3434" s="498"/>
      <c r="B3434" s="498"/>
      <c r="C3434" s="498"/>
      <c r="D3434" s="498"/>
      <c r="E3434" s="498"/>
      <c r="F3434" s="498"/>
      <c r="G3434" s="498"/>
      <c r="H3434" s="498"/>
      <c r="I3434" s="498"/>
      <c r="J3434" s="498"/>
      <c r="K3434" s="498"/>
      <c r="L3434" s="498"/>
      <c r="M3434" s="498"/>
      <c r="N3434" s="504"/>
      <c r="O3434" s="512">
        <f t="shared" si="166"/>
        <v>0</v>
      </c>
      <c r="P3434" s="512">
        <f t="shared" si="167"/>
        <v>0</v>
      </c>
      <c r="Q3434" s="498" t="str">
        <f t="shared" si="168"/>
        <v/>
      </c>
    </row>
    <row r="3435" spans="1:17" hidden="1" x14ac:dyDescent="0.2">
      <c r="A3435" s="498"/>
      <c r="B3435" s="498"/>
      <c r="C3435" s="498"/>
      <c r="D3435" s="498"/>
      <c r="E3435" s="498"/>
      <c r="F3435" s="498"/>
      <c r="G3435" s="498"/>
      <c r="H3435" s="498"/>
      <c r="I3435" s="498"/>
      <c r="J3435" s="498"/>
      <c r="K3435" s="498"/>
      <c r="L3435" s="498"/>
      <c r="M3435" s="498"/>
      <c r="N3435" s="504"/>
      <c r="O3435" s="512">
        <f t="shared" si="166"/>
        <v>0</v>
      </c>
      <c r="P3435" s="512">
        <f t="shared" si="167"/>
        <v>0</v>
      </c>
      <c r="Q3435" s="498" t="str">
        <f t="shared" si="168"/>
        <v/>
      </c>
    </row>
    <row r="3436" spans="1:17" hidden="1" x14ac:dyDescent="0.2">
      <c r="A3436" s="498"/>
      <c r="B3436" s="498"/>
      <c r="C3436" s="498"/>
      <c r="D3436" s="498"/>
      <c r="E3436" s="498"/>
      <c r="F3436" s="498"/>
      <c r="G3436" s="498"/>
      <c r="H3436" s="498"/>
      <c r="I3436" s="498"/>
      <c r="J3436" s="498"/>
      <c r="K3436" s="498"/>
      <c r="L3436" s="498"/>
      <c r="M3436" s="498"/>
      <c r="N3436" s="504"/>
      <c r="O3436" s="512">
        <f t="shared" si="166"/>
        <v>0</v>
      </c>
      <c r="P3436" s="512">
        <f t="shared" si="167"/>
        <v>0</v>
      </c>
      <c r="Q3436" s="498" t="str">
        <f t="shared" si="168"/>
        <v/>
      </c>
    </row>
    <row r="3437" spans="1:17" hidden="1" x14ac:dyDescent="0.2">
      <c r="A3437" s="498"/>
      <c r="B3437" s="498"/>
      <c r="C3437" s="498"/>
      <c r="D3437" s="498"/>
      <c r="E3437" s="498"/>
      <c r="F3437" s="498"/>
      <c r="G3437" s="498"/>
      <c r="H3437" s="498"/>
      <c r="I3437" s="498"/>
      <c r="J3437" s="498"/>
      <c r="K3437" s="498"/>
      <c r="L3437" s="498"/>
      <c r="M3437" s="498"/>
      <c r="N3437" s="504"/>
      <c r="O3437" s="512">
        <f t="shared" si="166"/>
        <v>0</v>
      </c>
      <c r="P3437" s="512">
        <f t="shared" si="167"/>
        <v>0</v>
      </c>
      <c r="Q3437" s="498" t="str">
        <f t="shared" si="168"/>
        <v/>
      </c>
    </row>
    <row r="3438" spans="1:17" hidden="1" x14ac:dyDescent="0.2">
      <c r="A3438" s="498"/>
      <c r="B3438" s="498"/>
      <c r="C3438" s="498"/>
      <c r="D3438" s="498"/>
      <c r="E3438" s="498"/>
      <c r="F3438" s="498"/>
      <c r="G3438" s="498"/>
      <c r="H3438" s="498"/>
      <c r="I3438" s="498"/>
      <c r="J3438" s="498"/>
      <c r="K3438" s="498"/>
      <c r="L3438" s="498"/>
      <c r="M3438" s="498"/>
      <c r="N3438" s="504"/>
      <c r="O3438" s="512">
        <f t="shared" si="166"/>
        <v>0</v>
      </c>
      <c r="P3438" s="512">
        <f t="shared" si="167"/>
        <v>0</v>
      </c>
      <c r="Q3438" s="498" t="str">
        <f t="shared" si="168"/>
        <v/>
      </c>
    </row>
    <row r="3439" spans="1:17" hidden="1" x14ac:dyDescent="0.2">
      <c r="A3439" s="498"/>
      <c r="B3439" s="498"/>
      <c r="C3439" s="498"/>
      <c r="D3439" s="498"/>
      <c r="E3439" s="498"/>
      <c r="F3439" s="498"/>
      <c r="G3439" s="498"/>
      <c r="H3439" s="498"/>
      <c r="I3439" s="498"/>
      <c r="J3439" s="498"/>
      <c r="K3439" s="498"/>
      <c r="L3439" s="498"/>
      <c r="M3439" s="498"/>
      <c r="N3439" s="504"/>
      <c r="O3439" s="512">
        <f t="shared" si="166"/>
        <v>0</v>
      </c>
      <c r="P3439" s="512">
        <f t="shared" si="167"/>
        <v>0</v>
      </c>
      <c r="Q3439" s="498" t="str">
        <f t="shared" si="168"/>
        <v/>
      </c>
    </row>
    <row r="3440" spans="1:17" hidden="1" x14ac:dyDescent="0.2">
      <c r="A3440" s="498"/>
      <c r="B3440" s="498"/>
      <c r="C3440" s="498"/>
      <c r="D3440" s="498"/>
      <c r="E3440" s="498"/>
      <c r="F3440" s="498"/>
      <c r="G3440" s="498"/>
      <c r="H3440" s="498"/>
      <c r="I3440" s="498"/>
      <c r="J3440" s="498"/>
      <c r="K3440" s="498"/>
      <c r="L3440" s="498"/>
      <c r="M3440" s="498"/>
      <c r="N3440" s="504"/>
      <c r="O3440" s="512">
        <f t="shared" si="166"/>
        <v>0</v>
      </c>
      <c r="P3440" s="512">
        <f t="shared" si="167"/>
        <v>0</v>
      </c>
      <c r="Q3440" s="498" t="str">
        <f t="shared" si="168"/>
        <v/>
      </c>
    </row>
    <row r="3441" spans="1:17" hidden="1" x14ac:dyDescent="0.2">
      <c r="A3441" s="498"/>
      <c r="B3441" s="498"/>
      <c r="C3441" s="498"/>
      <c r="D3441" s="498"/>
      <c r="E3441" s="498"/>
      <c r="F3441" s="498"/>
      <c r="G3441" s="498"/>
      <c r="H3441" s="498"/>
      <c r="I3441" s="498"/>
      <c r="J3441" s="498"/>
      <c r="K3441" s="498"/>
      <c r="L3441" s="498"/>
      <c r="M3441" s="498"/>
      <c r="N3441" s="504"/>
      <c r="O3441" s="512">
        <f t="shared" si="166"/>
        <v>0</v>
      </c>
      <c r="P3441" s="512">
        <f t="shared" si="167"/>
        <v>0</v>
      </c>
      <c r="Q3441" s="498" t="str">
        <f t="shared" si="168"/>
        <v/>
      </c>
    </row>
    <row r="3442" spans="1:17" hidden="1" x14ac:dyDescent="0.2">
      <c r="A3442" s="498"/>
      <c r="B3442" s="498"/>
      <c r="C3442" s="498"/>
      <c r="D3442" s="498"/>
      <c r="E3442" s="498"/>
      <c r="F3442" s="498"/>
      <c r="G3442" s="498"/>
      <c r="H3442" s="498"/>
      <c r="I3442" s="498"/>
      <c r="J3442" s="498"/>
      <c r="K3442" s="498"/>
      <c r="L3442" s="498"/>
      <c r="M3442" s="498"/>
      <c r="N3442" s="504"/>
      <c r="O3442" s="512">
        <f t="shared" si="166"/>
        <v>0</v>
      </c>
      <c r="P3442" s="512">
        <f t="shared" si="167"/>
        <v>0</v>
      </c>
      <c r="Q3442" s="498" t="str">
        <f t="shared" si="168"/>
        <v/>
      </c>
    </row>
    <row r="3443" spans="1:17" hidden="1" x14ac:dyDescent="0.2">
      <c r="A3443" s="498"/>
      <c r="B3443" s="498"/>
      <c r="C3443" s="498"/>
      <c r="D3443" s="498"/>
      <c r="E3443" s="498"/>
      <c r="F3443" s="498"/>
      <c r="G3443" s="498"/>
      <c r="H3443" s="498"/>
      <c r="I3443" s="498"/>
      <c r="J3443" s="498"/>
      <c r="K3443" s="498"/>
      <c r="L3443" s="498"/>
      <c r="M3443" s="498"/>
      <c r="N3443" s="504"/>
      <c r="O3443" s="512">
        <f t="shared" si="166"/>
        <v>0</v>
      </c>
      <c r="P3443" s="512">
        <f t="shared" si="167"/>
        <v>0</v>
      </c>
      <c r="Q3443" s="498" t="str">
        <f t="shared" si="168"/>
        <v/>
      </c>
    </row>
    <row r="3444" spans="1:17" hidden="1" x14ac:dyDescent="0.2">
      <c r="A3444" s="498"/>
      <c r="B3444" s="498"/>
      <c r="C3444" s="498"/>
      <c r="D3444" s="498"/>
      <c r="E3444" s="498"/>
      <c r="F3444" s="498"/>
      <c r="G3444" s="498"/>
      <c r="H3444" s="498"/>
      <c r="I3444" s="498"/>
      <c r="J3444" s="498"/>
      <c r="K3444" s="498"/>
      <c r="L3444" s="498"/>
      <c r="M3444" s="498"/>
      <c r="N3444" s="504"/>
      <c r="O3444" s="512">
        <f t="shared" si="166"/>
        <v>0</v>
      </c>
      <c r="P3444" s="512">
        <f t="shared" si="167"/>
        <v>0</v>
      </c>
      <c r="Q3444" s="498" t="str">
        <f t="shared" si="168"/>
        <v/>
      </c>
    </row>
    <row r="3445" spans="1:17" hidden="1" x14ac:dyDescent="0.2">
      <c r="A3445" s="498"/>
      <c r="B3445" s="498"/>
      <c r="C3445" s="498"/>
      <c r="D3445" s="498"/>
      <c r="E3445" s="498"/>
      <c r="F3445" s="498"/>
      <c r="G3445" s="498"/>
      <c r="H3445" s="498"/>
      <c r="I3445" s="498"/>
      <c r="J3445" s="498"/>
      <c r="K3445" s="498"/>
      <c r="L3445" s="498"/>
      <c r="M3445" s="498"/>
      <c r="N3445" s="504"/>
      <c r="O3445" s="512">
        <f t="shared" si="166"/>
        <v>0</v>
      </c>
      <c r="P3445" s="512">
        <f t="shared" si="167"/>
        <v>0</v>
      </c>
      <c r="Q3445" s="498" t="str">
        <f t="shared" si="168"/>
        <v/>
      </c>
    </row>
    <row r="3446" spans="1:17" hidden="1" x14ac:dyDescent="0.2">
      <c r="A3446" s="498"/>
      <c r="B3446" s="498"/>
      <c r="C3446" s="498"/>
      <c r="D3446" s="498"/>
      <c r="E3446" s="498"/>
      <c r="F3446" s="498"/>
      <c r="G3446" s="498"/>
      <c r="H3446" s="498"/>
      <c r="I3446" s="498"/>
      <c r="J3446" s="498"/>
      <c r="K3446" s="498"/>
      <c r="L3446" s="498"/>
      <c r="M3446" s="498"/>
      <c r="N3446" s="504"/>
      <c r="O3446" s="512">
        <f t="shared" si="166"/>
        <v>0</v>
      </c>
      <c r="P3446" s="512">
        <f t="shared" si="167"/>
        <v>0</v>
      </c>
      <c r="Q3446" s="498" t="str">
        <f t="shared" si="168"/>
        <v/>
      </c>
    </row>
    <row r="3447" spans="1:17" hidden="1" x14ac:dyDescent="0.2">
      <c r="A3447" s="498"/>
      <c r="B3447" s="498"/>
      <c r="C3447" s="498"/>
      <c r="D3447" s="498"/>
      <c r="E3447" s="498"/>
      <c r="F3447" s="498"/>
      <c r="G3447" s="498"/>
      <c r="H3447" s="498"/>
      <c r="I3447" s="498"/>
      <c r="J3447" s="498"/>
      <c r="K3447" s="498"/>
      <c r="L3447" s="498"/>
      <c r="M3447" s="498"/>
      <c r="N3447" s="504"/>
      <c r="O3447" s="512">
        <f t="shared" si="166"/>
        <v>0</v>
      </c>
      <c r="P3447" s="512">
        <f t="shared" si="167"/>
        <v>0</v>
      </c>
      <c r="Q3447" s="498" t="str">
        <f t="shared" si="168"/>
        <v/>
      </c>
    </row>
    <row r="3448" spans="1:17" hidden="1" x14ac:dyDescent="0.2">
      <c r="A3448" s="498"/>
      <c r="B3448" s="498"/>
      <c r="C3448" s="498"/>
      <c r="D3448" s="498"/>
      <c r="E3448" s="498"/>
      <c r="F3448" s="498"/>
      <c r="G3448" s="498"/>
      <c r="H3448" s="498"/>
      <c r="I3448" s="498"/>
      <c r="J3448" s="498"/>
      <c r="K3448" s="498"/>
      <c r="L3448" s="498"/>
      <c r="M3448" s="498"/>
      <c r="N3448" s="504"/>
      <c r="O3448" s="512">
        <f t="shared" si="166"/>
        <v>0</v>
      </c>
      <c r="P3448" s="512">
        <f t="shared" si="167"/>
        <v>0</v>
      </c>
      <c r="Q3448" s="498" t="str">
        <f t="shared" si="168"/>
        <v/>
      </c>
    </row>
    <row r="3449" spans="1:17" hidden="1" x14ac:dyDescent="0.2">
      <c r="A3449" s="498"/>
      <c r="B3449" s="498"/>
      <c r="C3449" s="498"/>
      <c r="D3449" s="498"/>
      <c r="E3449" s="498"/>
      <c r="F3449" s="498"/>
      <c r="G3449" s="498"/>
      <c r="H3449" s="498"/>
      <c r="I3449" s="498"/>
      <c r="J3449" s="498"/>
      <c r="K3449" s="498"/>
      <c r="L3449" s="498"/>
      <c r="M3449" s="498"/>
      <c r="N3449" s="504"/>
      <c r="O3449" s="512">
        <f t="shared" si="166"/>
        <v>0</v>
      </c>
      <c r="P3449" s="512">
        <f t="shared" si="167"/>
        <v>0</v>
      </c>
      <c r="Q3449" s="498" t="str">
        <f t="shared" si="168"/>
        <v/>
      </c>
    </row>
    <row r="3450" spans="1:17" hidden="1" x14ac:dyDescent="0.2">
      <c r="A3450" s="498"/>
      <c r="B3450" s="498"/>
      <c r="C3450" s="498"/>
      <c r="D3450" s="498"/>
      <c r="E3450" s="498"/>
      <c r="F3450" s="498"/>
      <c r="G3450" s="498"/>
      <c r="H3450" s="498"/>
      <c r="I3450" s="498"/>
      <c r="J3450" s="498"/>
      <c r="K3450" s="498"/>
      <c r="L3450" s="498"/>
      <c r="M3450" s="498"/>
      <c r="N3450" s="504"/>
      <c r="O3450" s="512">
        <f t="shared" si="166"/>
        <v>0</v>
      </c>
      <c r="P3450" s="512">
        <f t="shared" si="167"/>
        <v>0</v>
      </c>
      <c r="Q3450" s="498" t="str">
        <f t="shared" si="168"/>
        <v/>
      </c>
    </row>
    <row r="3451" spans="1:17" hidden="1" x14ac:dyDescent="0.2">
      <c r="A3451" s="498"/>
      <c r="B3451" s="498"/>
      <c r="C3451" s="498"/>
      <c r="D3451" s="498"/>
      <c r="E3451" s="498"/>
      <c r="F3451" s="498"/>
      <c r="G3451" s="498"/>
      <c r="H3451" s="498"/>
      <c r="I3451" s="498"/>
      <c r="J3451" s="498"/>
      <c r="K3451" s="498"/>
      <c r="L3451" s="498"/>
      <c r="M3451" s="498"/>
      <c r="N3451" s="504"/>
      <c r="O3451" s="512">
        <f t="shared" si="166"/>
        <v>0</v>
      </c>
      <c r="P3451" s="512">
        <f t="shared" si="167"/>
        <v>0</v>
      </c>
      <c r="Q3451" s="498" t="str">
        <f t="shared" si="168"/>
        <v/>
      </c>
    </row>
    <row r="3452" spans="1:17" hidden="1" x14ac:dyDescent="0.2">
      <c r="A3452" s="498"/>
      <c r="B3452" s="498"/>
      <c r="C3452" s="498"/>
      <c r="D3452" s="498"/>
      <c r="E3452" s="498"/>
      <c r="F3452" s="498"/>
      <c r="G3452" s="498"/>
      <c r="H3452" s="498"/>
      <c r="I3452" s="498"/>
      <c r="J3452" s="498"/>
      <c r="K3452" s="498"/>
      <c r="L3452" s="498"/>
      <c r="M3452" s="498"/>
      <c r="N3452" s="504"/>
      <c r="O3452" s="512">
        <f t="shared" si="166"/>
        <v>0</v>
      </c>
      <c r="P3452" s="512">
        <f t="shared" si="167"/>
        <v>0</v>
      </c>
      <c r="Q3452" s="498" t="str">
        <f t="shared" si="168"/>
        <v/>
      </c>
    </row>
    <row r="3453" spans="1:17" hidden="1" x14ac:dyDescent="0.2">
      <c r="A3453" s="498"/>
      <c r="B3453" s="498"/>
      <c r="C3453" s="498"/>
      <c r="D3453" s="498"/>
      <c r="E3453" s="498"/>
      <c r="F3453" s="498"/>
      <c r="G3453" s="498"/>
      <c r="H3453" s="498"/>
      <c r="I3453" s="498"/>
      <c r="J3453" s="498"/>
      <c r="K3453" s="498"/>
      <c r="L3453" s="498"/>
      <c r="M3453" s="498"/>
      <c r="N3453" s="504"/>
      <c r="O3453" s="512">
        <f t="shared" si="166"/>
        <v>0</v>
      </c>
      <c r="P3453" s="512">
        <f t="shared" si="167"/>
        <v>0</v>
      </c>
      <c r="Q3453" s="498" t="str">
        <f t="shared" si="168"/>
        <v/>
      </c>
    </row>
    <row r="3454" spans="1:17" hidden="1" x14ac:dyDescent="0.2">
      <c r="A3454" s="498"/>
      <c r="B3454" s="498"/>
      <c r="C3454" s="498"/>
      <c r="D3454" s="498"/>
      <c r="E3454" s="498"/>
      <c r="F3454" s="498"/>
      <c r="G3454" s="498"/>
      <c r="H3454" s="498"/>
      <c r="I3454" s="498"/>
      <c r="J3454" s="498"/>
      <c r="K3454" s="498"/>
      <c r="L3454" s="498"/>
      <c r="M3454" s="498"/>
      <c r="N3454" s="504"/>
      <c r="O3454" s="512">
        <f t="shared" si="166"/>
        <v>0</v>
      </c>
      <c r="P3454" s="512">
        <f t="shared" si="167"/>
        <v>0</v>
      </c>
      <c r="Q3454" s="498" t="str">
        <f t="shared" si="168"/>
        <v/>
      </c>
    </row>
    <row r="3455" spans="1:17" hidden="1" x14ac:dyDescent="0.2">
      <c r="A3455" s="498"/>
      <c r="B3455" s="498"/>
      <c r="C3455" s="498"/>
      <c r="D3455" s="498"/>
      <c r="E3455" s="498"/>
      <c r="F3455" s="498"/>
      <c r="G3455" s="498"/>
      <c r="H3455" s="498"/>
      <c r="I3455" s="498"/>
      <c r="J3455" s="498"/>
      <c r="K3455" s="498"/>
      <c r="L3455" s="498"/>
      <c r="M3455" s="498"/>
      <c r="N3455" s="504"/>
      <c r="O3455" s="512">
        <f t="shared" si="166"/>
        <v>0</v>
      </c>
      <c r="P3455" s="512">
        <f t="shared" si="167"/>
        <v>0</v>
      </c>
      <c r="Q3455" s="498" t="str">
        <f t="shared" si="168"/>
        <v/>
      </c>
    </row>
    <row r="3456" spans="1:17" hidden="1" x14ac:dyDescent="0.2">
      <c r="A3456" s="498"/>
      <c r="B3456" s="498"/>
      <c r="C3456" s="498"/>
      <c r="D3456" s="498"/>
      <c r="E3456" s="498"/>
      <c r="F3456" s="498"/>
      <c r="G3456" s="498"/>
      <c r="H3456" s="498"/>
      <c r="I3456" s="498"/>
      <c r="J3456" s="498"/>
      <c r="K3456" s="498"/>
      <c r="L3456" s="498"/>
      <c r="M3456" s="498"/>
      <c r="N3456" s="504"/>
      <c r="O3456" s="512">
        <f t="shared" si="166"/>
        <v>0</v>
      </c>
      <c r="P3456" s="512">
        <f t="shared" si="167"/>
        <v>0</v>
      </c>
      <c r="Q3456" s="498" t="str">
        <f t="shared" si="168"/>
        <v/>
      </c>
    </row>
    <row r="3457" spans="1:17" hidden="1" x14ac:dyDescent="0.2">
      <c r="A3457" s="498"/>
      <c r="B3457" s="498"/>
      <c r="C3457" s="498"/>
      <c r="D3457" s="498"/>
      <c r="E3457" s="498"/>
      <c r="F3457" s="498"/>
      <c r="G3457" s="498"/>
      <c r="H3457" s="498"/>
      <c r="I3457" s="498"/>
      <c r="J3457" s="498"/>
      <c r="K3457" s="498"/>
      <c r="L3457" s="498"/>
      <c r="M3457" s="498"/>
      <c r="N3457" s="504"/>
      <c r="O3457" s="512">
        <f t="shared" si="166"/>
        <v>0</v>
      </c>
      <c r="P3457" s="512">
        <f t="shared" si="167"/>
        <v>0</v>
      </c>
      <c r="Q3457" s="498" t="str">
        <f t="shared" si="168"/>
        <v/>
      </c>
    </row>
    <row r="3458" spans="1:17" hidden="1" x14ac:dyDescent="0.2">
      <c r="A3458" s="498"/>
      <c r="B3458" s="498"/>
      <c r="C3458" s="498"/>
      <c r="D3458" s="498"/>
      <c r="E3458" s="498"/>
      <c r="F3458" s="498"/>
      <c r="G3458" s="498"/>
      <c r="H3458" s="498"/>
      <c r="I3458" s="498"/>
      <c r="J3458" s="498"/>
      <c r="K3458" s="498"/>
      <c r="L3458" s="498"/>
      <c r="M3458" s="498"/>
      <c r="N3458" s="504"/>
      <c r="O3458" s="512">
        <f t="shared" si="166"/>
        <v>0</v>
      </c>
      <c r="P3458" s="512">
        <f t="shared" si="167"/>
        <v>0</v>
      </c>
      <c r="Q3458" s="498" t="str">
        <f t="shared" si="168"/>
        <v/>
      </c>
    </row>
    <row r="3459" spans="1:17" hidden="1" x14ac:dyDescent="0.2">
      <c r="A3459" s="498"/>
      <c r="B3459" s="498"/>
      <c r="C3459" s="498"/>
      <c r="D3459" s="498"/>
      <c r="E3459" s="498"/>
      <c r="F3459" s="498"/>
      <c r="G3459" s="498"/>
      <c r="H3459" s="498"/>
      <c r="I3459" s="498"/>
      <c r="J3459" s="498"/>
      <c r="K3459" s="498"/>
      <c r="L3459" s="498"/>
      <c r="M3459" s="498"/>
      <c r="N3459" s="504"/>
      <c r="O3459" s="512">
        <f t="shared" si="166"/>
        <v>0</v>
      </c>
      <c r="P3459" s="512">
        <f t="shared" si="167"/>
        <v>0</v>
      </c>
      <c r="Q3459" s="498" t="str">
        <f t="shared" si="168"/>
        <v/>
      </c>
    </row>
    <row r="3460" spans="1:17" hidden="1" x14ac:dyDescent="0.2">
      <c r="A3460" s="498"/>
      <c r="B3460" s="498"/>
      <c r="C3460" s="498"/>
      <c r="D3460" s="498"/>
      <c r="E3460" s="498"/>
      <c r="F3460" s="498"/>
      <c r="G3460" s="498"/>
      <c r="H3460" s="498"/>
      <c r="I3460" s="498"/>
      <c r="J3460" s="498"/>
      <c r="K3460" s="498"/>
      <c r="L3460" s="498"/>
      <c r="M3460" s="498"/>
      <c r="N3460" s="504"/>
      <c r="O3460" s="512">
        <f t="shared" ref="O3460:O3523" si="169">IF(B3460=0,0,IF(YEAR(B3460)=$P$1,MONTH(B3460)-$O$1+1,(YEAR(B3460)-$P$1)*12-$O$1+1+MONTH(B3460)))</f>
        <v>0</v>
      </c>
      <c r="P3460" s="512">
        <f t="shared" ref="P3460:P3523" si="170">IF(C3460=0,0,IF(YEAR(C3460)=$P$1,MONTH(C3460)-$O$1+1,(YEAR(C3460)-$P$1)*12-$O$1+1+MONTH(C3460)))</f>
        <v>0</v>
      </c>
      <c r="Q3460" s="498" t="str">
        <f t="shared" ref="Q3460:Q3523" si="171">SUBSTITUTE(D3460," ","_")</f>
        <v/>
      </c>
    </row>
    <row r="3461" spans="1:17" hidden="1" x14ac:dyDescent="0.2">
      <c r="A3461" s="498"/>
      <c r="B3461" s="498"/>
      <c r="C3461" s="498"/>
      <c r="D3461" s="498"/>
      <c r="E3461" s="498"/>
      <c r="F3461" s="498"/>
      <c r="G3461" s="498"/>
      <c r="H3461" s="498"/>
      <c r="I3461" s="498"/>
      <c r="J3461" s="498"/>
      <c r="K3461" s="498"/>
      <c r="L3461" s="498"/>
      <c r="M3461" s="498"/>
      <c r="N3461" s="504"/>
      <c r="O3461" s="512">
        <f t="shared" si="169"/>
        <v>0</v>
      </c>
      <c r="P3461" s="512">
        <f t="shared" si="170"/>
        <v>0</v>
      </c>
      <c r="Q3461" s="498" t="str">
        <f t="shared" si="171"/>
        <v/>
      </c>
    </row>
    <row r="3462" spans="1:17" hidden="1" x14ac:dyDescent="0.2">
      <c r="A3462" s="498"/>
      <c r="B3462" s="498"/>
      <c r="C3462" s="498"/>
      <c r="D3462" s="498"/>
      <c r="E3462" s="498"/>
      <c r="F3462" s="498"/>
      <c r="G3462" s="498"/>
      <c r="H3462" s="498"/>
      <c r="I3462" s="498"/>
      <c r="J3462" s="498"/>
      <c r="K3462" s="498"/>
      <c r="L3462" s="498"/>
      <c r="M3462" s="498"/>
      <c r="N3462" s="504"/>
      <c r="O3462" s="512">
        <f t="shared" si="169"/>
        <v>0</v>
      </c>
      <c r="P3462" s="512">
        <f t="shared" si="170"/>
        <v>0</v>
      </c>
      <c r="Q3462" s="498" t="str">
        <f t="shared" si="171"/>
        <v/>
      </c>
    </row>
    <row r="3463" spans="1:17" hidden="1" x14ac:dyDescent="0.2">
      <c r="A3463" s="498"/>
      <c r="B3463" s="498"/>
      <c r="C3463" s="498"/>
      <c r="D3463" s="498"/>
      <c r="E3463" s="498"/>
      <c r="F3463" s="498"/>
      <c r="G3463" s="498"/>
      <c r="H3463" s="498"/>
      <c r="I3463" s="498"/>
      <c r="J3463" s="498"/>
      <c r="K3463" s="498"/>
      <c r="L3463" s="498"/>
      <c r="M3463" s="498"/>
      <c r="N3463" s="504"/>
      <c r="O3463" s="512">
        <f t="shared" si="169"/>
        <v>0</v>
      </c>
      <c r="P3463" s="512">
        <f t="shared" si="170"/>
        <v>0</v>
      </c>
      <c r="Q3463" s="498" t="str">
        <f t="shared" si="171"/>
        <v/>
      </c>
    </row>
    <row r="3464" spans="1:17" hidden="1" x14ac:dyDescent="0.2">
      <c r="A3464" s="498"/>
      <c r="B3464" s="498"/>
      <c r="C3464" s="498"/>
      <c r="D3464" s="498"/>
      <c r="E3464" s="498"/>
      <c r="F3464" s="498"/>
      <c r="G3464" s="498"/>
      <c r="H3464" s="498"/>
      <c r="I3464" s="498"/>
      <c r="J3464" s="498"/>
      <c r="K3464" s="498"/>
      <c r="L3464" s="498"/>
      <c r="M3464" s="498"/>
      <c r="N3464" s="504"/>
      <c r="O3464" s="512">
        <f t="shared" si="169"/>
        <v>0</v>
      </c>
      <c r="P3464" s="512">
        <f t="shared" si="170"/>
        <v>0</v>
      </c>
      <c r="Q3464" s="498" t="str">
        <f t="shared" si="171"/>
        <v/>
      </c>
    </row>
    <row r="3465" spans="1:17" hidden="1" x14ac:dyDescent="0.2">
      <c r="A3465" s="498"/>
      <c r="B3465" s="498"/>
      <c r="C3465" s="498"/>
      <c r="D3465" s="498"/>
      <c r="E3465" s="498"/>
      <c r="F3465" s="498"/>
      <c r="G3465" s="498"/>
      <c r="H3465" s="498"/>
      <c r="I3465" s="498"/>
      <c r="J3465" s="498"/>
      <c r="K3465" s="498"/>
      <c r="L3465" s="498"/>
      <c r="M3465" s="498"/>
      <c r="N3465" s="504"/>
      <c r="O3465" s="512">
        <f t="shared" si="169"/>
        <v>0</v>
      </c>
      <c r="P3465" s="512">
        <f t="shared" si="170"/>
        <v>0</v>
      </c>
      <c r="Q3465" s="498" t="str">
        <f t="shared" si="171"/>
        <v/>
      </c>
    </row>
    <row r="3466" spans="1:17" hidden="1" x14ac:dyDescent="0.2">
      <c r="A3466" s="498"/>
      <c r="B3466" s="498"/>
      <c r="C3466" s="498"/>
      <c r="D3466" s="498"/>
      <c r="E3466" s="498"/>
      <c r="F3466" s="498"/>
      <c r="G3466" s="498"/>
      <c r="H3466" s="498"/>
      <c r="I3466" s="498"/>
      <c r="J3466" s="498"/>
      <c r="K3466" s="498"/>
      <c r="L3466" s="498"/>
      <c r="M3466" s="498"/>
      <c r="N3466" s="504"/>
      <c r="O3466" s="512">
        <f t="shared" si="169"/>
        <v>0</v>
      </c>
      <c r="P3466" s="512">
        <f t="shared" si="170"/>
        <v>0</v>
      </c>
      <c r="Q3466" s="498" t="str">
        <f t="shared" si="171"/>
        <v/>
      </c>
    </row>
    <row r="3467" spans="1:17" hidden="1" x14ac:dyDescent="0.2">
      <c r="A3467" s="498"/>
      <c r="B3467" s="498"/>
      <c r="C3467" s="498"/>
      <c r="D3467" s="498"/>
      <c r="E3467" s="498"/>
      <c r="F3467" s="498"/>
      <c r="G3467" s="498"/>
      <c r="H3467" s="498"/>
      <c r="I3467" s="498"/>
      <c r="J3467" s="498"/>
      <c r="K3467" s="498"/>
      <c r="L3467" s="498"/>
      <c r="M3467" s="498"/>
      <c r="N3467" s="504"/>
      <c r="O3467" s="512">
        <f t="shared" si="169"/>
        <v>0</v>
      </c>
      <c r="P3467" s="512">
        <f t="shared" si="170"/>
        <v>0</v>
      </c>
      <c r="Q3467" s="498" t="str">
        <f t="shared" si="171"/>
        <v/>
      </c>
    </row>
    <row r="3468" spans="1:17" hidden="1" x14ac:dyDescent="0.2">
      <c r="A3468" s="498"/>
      <c r="B3468" s="498"/>
      <c r="C3468" s="498"/>
      <c r="D3468" s="498"/>
      <c r="E3468" s="498"/>
      <c r="F3468" s="498"/>
      <c r="G3468" s="498"/>
      <c r="H3468" s="498"/>
      <c r="I3468" s="498"/>
      <c r="J3468" s="498"/>
      <c r="K3468" s="498"/>
      <c r="L3468" s="498"/>
      <c r="M3468" s="498"/>
      <c r="N3468" s="504"/>
      <c r="O3468" s="512">
        <f t="shared" si="169"/>
        <v>0</v>
      </c>
      <c r="P3468" s="512">
        <f t="shared" si="170"/>
        <v>0</v>
      </c>
      <c r="Q3468" s="498" t="str">
        <f t="shared" si="171"/>
        <v/>
      </c>
    </row>
    <row r="3469" spans="1:17" hidden="1" x14ac:dyDescent="0.2">
      <c r="A3469" s="498"/>
      <c r="B3469" s="498"/>
      <c r="C3469" s="498"/>
      <c r="D3469" s="498"/>
      <c r="E3469" s="498"/>
      <c r="F3469" s="498"/>
      <c r="G3469" s="498"/>
      <c r="H3469" s="498"/>
      <c r="I3469" s="498"/>
      <c r="J3469" s="498"/>
      <c r="K3469" s="498"/>
      <c r="L3469" s="498"/>
      <c r="M3469" s="498"/>
      <c r="N3469" s="504"/>
      <c r="O3469" s="512">
        <f t="shared" si="169"/>
        <v>0</v>
      </c>
      <c r="P3469" s="512">
        <f t="shared" si="170"/>
        <v>0</v>
      </c>
      <c r="Q3469" s="498" t="str">
        <f t="shared" si="171"/>
        <v/>
      </c>
    </row>
    <row r="3470" spans="1:17" hidden="1" x14ac:dyDescent="0.2">
      <c r="A3470" s="498"/>
      <c r="B3470" s="498"/>
      <c r="C3470" s="498"/>
      <c r="D3470" s="498"/>
      <c r="E3470" s="498"/>
      <c r="F3470" s="498"/>
      <c r="G3470" s="498"/>
      <c r="H3470" s="498"/>
      <c r="I3470" s="498"/>
      <c r="J3470" s="498"/>
      <c r="K3470" s="498"/>
      <c r="L3470" s="498"/>
      <c r="M3470" s="498"/>
      <c r="N3470" s="504"/>
      <c r="O3470" s="512">
        <f t="shared" si="169"/>
        <v>0</v>
      </c>
      <c r="P3470" s="512">
        <f t="shared" si="170"/>
        <v>0</v>
      </c>
      <c r="Q3470" s="498" t="str">
        <f t="shared" si="171"/>
        <v/>
      </c>
    </row>
    <row r="3471" spans="1:17" hidden="1" x14ac:dyDescent="0.2">
      <c r="A3471" s="498"/>
      <c r="B3471" s="498"/>
      <c r="C3471" s="498"/>
      <c r="D3471" s="498"/>
      <c r="E3471" s="498"/>
      <c r="F3471" s="498"/>
      <c r="G3471" s="498"/>
      <c r="H3471" s="498"/>
      <c r="I3471" s="498"/>
      <c r="J3471" s="498"/>
      <c r="K3471" s="498"/>
      <c r="L3471" s="498"/>
      <c r="M3471" s="498"/>
      <c r="N3471" s="504"/>
      <c r="O3471" s="512">
        <f t="shared" si="169"/>
        <v>0</v>
      </c>
      <c r="P3471" s="512">
        <f t="shared" si="170"/>
        <v>0</v>
      </c>
      <c r="Q3471" s="498" t="str">
        <f t="shared" si="171"/>
        <v/>
      </c>
    </row>
    <row r="3472" spans="1:17" hidden="1" x14ac:dyDescent="0.2">
      <c r="A3472" s="498"/>
      <c r="B3472" s="498"/>
      <c r="C3472" s="498"/>
      <c r="D3472" s="498"/>
      <c r="E3472" s="498"/>
      <c r="F3472" s="498"/>
      <c r="G3472" s="498"/>
      <c r="H3472" s="498"/>
      <c r="I3472" s="498"/>
      <c r="J3472" s="498"/>
      <c r="K3472" s="498"/>
      <c r="L3472" s="498"/>
      <c r="M3472" s="498"/>
      <c r="N3472" s="504"/>
      <c r="O3472" s="512">
        <f t="shared" si="169"/>
        <v>0</v>
      </c>
      <c r="P3472" s="512">
        <f t="shared" si="170"/>
        <v>0</v>
      </c>
      <c r="Q3472" s="498" t="str">
        <f t="shared" si="171"/>
        <v/>
      </c>
    </row>
    <row r="3473" spans="1:17" hidden="1" x14ac:dyDescent="0.2">
      <c r="A3473" s="498"/>
      <c r="B3473" s="498"/>
      <c r="C3473" s="498"/>
      <c r="D3473" s="498"/>
      <c r="E3473" s="498"/>
      <c r="F3473" s="498"/>
      <c r="G3473" s="498"/>
      <c r="H3473" s="498"/>
      <c r="I3473" s="498"/>
      <c r="J3473" s="498"/>
      <c r="K3473" s="498"/>
      <c r="L3473" s="498"/>
      <c r="M3473" s="498"/>
      <c r="N3473" s="504"/>
      <c r="O3473" s="512">
        <f t="shared" si="169"/>
        <v>0</v>
      </c>
      <c r="P3473" s="512">
        <f t="shared" si="170"/>
        <v>0</v>
      </c>
      <c r="Q3473" s="498" t="str">
        <f t="shared" si="171"/>
        <v/>
      </c>
    </row>
    <row r="3474" spans="1:17" hidden="1" x14ac:dyDescent="0.2">
      <c r="A3474" s="498"/>
      <c r="B3474" s="498"/>
      <c r="C3474" s="498"/>
      <c r="D3474" s="498"/>
      <c r="E3474" s="498"/>
      <c r="F3474" s="498"/>
      <c r="G3474" s="498"/>
      <c r="H3474" s="498"/>
      <c r="I3474" s="498"/>
      <c r="J3474" s="498"/>
      <c r="K3474" s="498"/>
      <c r="L3474" s="498"/>
      <c r="M3474" s="498"/>
      <c r="N3474" s="504"/>
      <c r="O3474" s="512">
        <f t="shared" si="169"/>
        <v>0</v>
      </c>
      <c r="P3474" s="512">
        <f t="shared" si="170"/>
        <v>0</v>
      </c>
      <c r="Q3474" s="498" t="str">
        <f t="shared" si="171"/>
        <v/>
      </c>
    </row>
    <row r="3475" spans="1:17" hidden="1" x14ac:dyDescent="0.2">
      <c r="A3475" s="498"/>
      <c r="B3475" s="498"/>
      <c r="C3475" s="498"/>
      <c r="D3475" s="498"/>
      <c r="E3475" s="498"/>
      <c r="F3475" s="498"/>
      <c r="G3475" s="498"/>
      <c r="H3475" s="498"/>
      <c r="I3475" s="498"/>
      <c r="J3475" s="498"/>
      <c r="K3475" s="498"/>
      <c r="L3475" s="498"/>
      <c r="M3475" s="498"/>
      <c r="N3475" s="504"/>
      <c r="O3475" s="512">
        <f t="shared" si="169"/>
        <v>0</v>
      </c>
      <c r="P3475" s="512">
        <f t="shared" si="170"/>
        <v>0</v>
      </c>
      <c r="Q3475" s="498" t="str">
        <f t="shared" si="171"/>
        <v/>
      </c>
    </row>
    <row r="3476" spans="1:17" hidden="1" x14ac:dyDescent="0.2">
      <c r="A3476" s="498"/>
      <c r="B3476" s="498"/>
      <c r="C3476" s="498"/>
      <c r="D3476" s="498"/>
      <c r="E3476" s="498"/>
      <c r="F3476" s="498"/>
      <c r="G3476" s="498"/>
      <c r="H3476" s="498"/>
      <c r="I3476" s="498"/>
      <c r="J3476" s="498"/>
      <c r="K3476" s="498"/>
      <c r="L3476" s="498"/>
      <c r="M3476" s="498"/>
      <c r="N3476" s="504"/>
      <c r="O3476" s="512">
        <f t="shared" si="169"/>
        <v>0</v>
      </c>
      <c r="P3476" s="512">
        <f t="shared" si="170"/>
        <v>0</v>
      </c>
      <c r="Q3476" s="498" t="str">
        <f t="shared" si="171"/>
        <v/>
      </c>
    </row>
    <row r="3477" spans="1:17" hidden="1" x14ac:dyDescent="0.2">
      <c r="A3477" s="498"/>
      <c r="B3477" s="498"/>
      <c r="C3477" s="498"/>
      <c r="D3477" s="498"/>
      <c r="E3477" s="498"/>
      <c r="F3477" s="498"/>
      <c r="G3477" s="498"/>
      <c r="H3477" s="498"/>
      <c r="I3477" s="498"/>
      <c r="J3477" s="498"/>
      <c r="K3477" s="498"/>
      <c r="L3477" s="498"/>
      <c r="M3477" s="498"/>
      <c r="N3477" s="504"/>
      <c r="O3477" s="512">
        <f t="shared" si="169"/>
        <v>0</v>
      </c>
      <c r="P3477" s="512">
        <f t="shared" si="170"/>
        <v>0</v>
      </c>
      <c r="Q3477" s="498" t="str">
        <f t="shared" si="171"/>
        <v/>
      </c>
    </row>
    <row r="3478" spans="1:17" hidden="1" x14ac:dyDescent="0.2">
      <c r="A3478" s="498"/>
      <c r="B3478" s="498"/>
      <c r="C3478" s="498"/>
      <c r="D3478" s="498"/>
      <c r="E3478" s="498"/>
      <c r="F3478" s="498"/>
      <c r="G3478" s="498"/>
      <c r="H3478" s="498"/>
      <c r="I3478" s="498"/>
      <c r="J3478" s="498"/>
      <c r="K3478" s="498"/>
      <c r="L3478" s="498"/>
      <c r="M3478" s="498"/>
      <c r="N3478" s="504"/>
      <c r="O3478" s="512">
        <f t="shared" si="169"/>
        <v>0</v>
      </c>
      <c r="P3478" s="512">
        <f t="shared" si="170"/>
        <v>0</v>
      </c>
      <c r="Q3478" s="498" t="str">
        <f t="shared" si="171"/>
        <v/>
      </c>
    </row>
    <row r="3479" spans="1:17" hidden="1" x14ac:dyDescent="0.2">
      <c r="A3479" s="498"/>
      <c r="B3479" s="498"/>
      <c r="C3479" s="498"/>
      <c r="D3479" s="498"/>
      <c r="E3479" s="498"/>
      <c r="F3479" s="498"/>
      <c r="G3479" s="498"/>
      <c r="H3479" s="498"/>
      <c r="I3479" s="498"/>
      <c r="J3479" s="498"/>
      <c r="K3479" s="498"/>
      <c r="L3479" s="498"/>
      <c r="M3479" s="498"/>
      <c r="N3479" s="504"/>
      <c r="O3479" s="512">
        <f t="shared" si="169"/>
        <v>0</v>
      </c>
      <c r="P3479" s="512">
        <f t="shared" si="170"/>
        <v>0</v>
      </c>
      <c r="Q3479" s="498" t="str">
        <f t="shared" si="171"/>
        <v/>
      </c>
    </row>
    <row r="3480" spans="1:17" hidden="1" x14ac:dyDescent="0.2">
      <c r="A3480" s="498"/>
      <c r="B3480" s="498"/>
      <c r="C3480" s="498"/>
      <c r="D3480" s="498"/>
      <c r="E3480" s="498"/>
      <c r="F3480" s="498"/>
      <c r="G3480" s="498"/>
      <c r="H3480" s="498"/>
      <c r="I3480" s="498"/>
      <c r="J3480" s="498"/>
      <c r="K3480" s="498"/>
      <c r="L3480" s="498"/>
      <c r="M3480" s="498"/>
      <c r="N3480" s="504"/>
      <c r="O3480" s="512">
        <f t="shared" si="169"/>
        <v>0</v>
      </c>
      <c r="P3480" s="512">
        <f t="shared" si="170"/>
        <v>0</v>
      </c>
      <c r="Q3480" s="498" t="str">
        <f t="shared" si="171"/>
        <v/>
      </c>
    </row>
    <row r="3481" spans="1:17" hidden="1" x14ac:dyDescent="0.2">
      <c r="A3481" s="498"/>
      <c r="B3481" s="498"/>
      <c r="C3481" s="498"/>
      <c r="D3481" s="498"/>
      <c r="E3481" s="498"/>
      <c r="F3481" s="498"/>
      <c r="G3481" s="498"/>
      <c r="H3481" s="498"/>
      <c r="I3481" s="498"/>
      <c r="J3481" s="498"/>
      <c r="K3481" s="498"/>
      <c r="L3481" s="498"/>
      <c r="M3481" s="498"/>
      <c r="N3481" s="504"/>
      <c r="O3481" s="512">
        <f t="shared" si="169"/>
        <v>0</v>
      </c>
      <c r="P3481" s="512">
        <f t="shared" si="170"/>
        <v>0</v>
      </c>
      <c r="Q3481" s="498" t="str">
        <f t="shared" si="171"/>
        <v/>
      </c>
    </row>
    <row r="3482" spans="1:17" hidden="1" x14ac:dyDescent="0.2">
      <c r="A3482" s="498"/>
      <c r="B3482" s="498"/>
      <c r="C3482" s="498"/>
      <c r="D3482" s="498"/>
      <c r="E3482" s="498"/>
      <c r="F3482" s="498"/>
      <c r="G3482" s="498"/>
      <c r="H3482" s="498"/>
      <c r="I3482" s="498"/>
      <c r="J3482" s="498"/>
      <c r="K3482" s="498"/>
      <c r="L3482" s="498"/>
      <c r="M3482" s="498"/>
      <c r="N3482" s="504"/>
      <c r="O3482" s="512">
        <f t="shared" si="169"/>
        <v>0</v>
      </c>
      <c r="P3482" s="512">
        <f t="shared" si="170"/>
        <v>0</v>
      </c>
      <c r="Q3482" s="498" t="str">
        <f t="shared" si="171"/>
        <v/>
      </c>
    </row>
    <row r="3483" spans="1:17" hidden="1" x14ac:dyDescent="0.2">
      <c r="A3483" s="498"/>
      <c r="B3483" s="498"/>
      <c r="C3483" s="498"/>
      <c r="D3483" s="498"/>
      <c r="E3483" s="498"/>
      <c r="F3483" s="498"/>
      <c r="G3483" s="498"/>
      <c r="H3483" s="498"/>
      <c r="I3483" s="498"/>
      <c r="J3483" s="498"/>
      <c r="K3483" s="498"/>
      <c r="L3483" s="498"/>
      <c r="M3483" s="498"/>
      <c r="N3483" s="504"/>
      <c r="O3483" s="512">
        <f t="shared" si="169"/>
        <v>0</v>
      </c>
      <c r="P3483" s="512">
        <f t="shared" si="170"/>
        <v>0</v>
      </c>
      <c r="Q3483" s="498" t="str">
        <f t="shared" si="171"/>
        <v/>
      </c>
    </row>
    <row r="3484" spans="1:17" hidden="1" x14ac:dyDescent="0.2">
      <c r="A3484" s="498"/>
      <c r="B3484" s="498"/>
      <c r="C3484" s="498"/>
      <c r="D3484" s="498"/>
      <c r="E3484" s="498"/>
      <c r="F3484" s="498"/>
      <c r="G3484" s="498"/>
      <c r="H3484" s="498"/>
      <c r="I3484" s="498"/>
      <c r="J3484" s="498"/>
      <c r="K3484" s="498"/>
      <c r="L3484" s="498"/>
      <c r="M3484" s="498"/>
      <c r="N3484" s="504"/>
      <c r="O3484" s="512">
        <f t="shared" si="169"/>
        <v>0</v>
      </c>
      <c r="P3484" s="512">
        <f t="shared" si="170"/>
        <v>0</v>
      </c>
      <c r="Q3484" s="498" t="str">
        <f t="shared" si="171"/>
        <v/>
      </c>
    </row>
    <row r="3485" spans="1:17" hidden="1" x14ac:dyDescent="0.2">
      <c r="A3485" s="498"/>
      <c r="B3485" s="498"/>
      <c r="C3485" s="498"/>
      <c r="D3485" s="498"/>
      <c r="E3485" s="498"/>
      <c r="F3485" s="498"/>
      <c r="G3485" s="498"/>
      <c r="H3485" s="498"/>
      <c r="I3485" s="498"/>
      <c r="J3485" s="498"/>
      <c r="K3485" s="498"/>
      <c r="L3485" s="498"/>
      <c r="M3485" s="498"/>
      <c r="N3485" s="504"/>
      <c r="O3485" s="512">
        <f t="shared" si="169"/>
        <v>0</v>
      </c>
      <c r="P3485" s="512">
        <f t="shared" si="170"/>
        <v>0</v>
      </c>
      <c r="Q3485" s="498" t="str">
        <f t="shared" si="171"/>
        <v/>
      </c>
    </row>
    <row r="3486" spans="1:17" hidden="1" x14ac:dyDescent="0.2">
      <c r="A3486" s="498"/>
      <c r="B3486" s="498"/>
      <c r="C3486" s="498"/>
      <c r="D3486" s="498"/>
      <c r="E3486" s="498"/>
      <c r="F3486" s="498"/>
      <c r="G3486" s="498"/>
      <c r="H3486" s="498"/>
      <c r="I3486" s="498"/>
      <c r="J3486" s="498"/>
      <c r="K3486" s="498"/>
      <c r="L3486" s="498"/>
      <c r="M3486" s="498"/>
      <c r="N3486" s="504"/>
      <c r="O3486" s="512">
        <f t="shared" si="169"/>
        <v>0</v>
      </c>
      <c r="P3486" s="512">
        <f t="shared" si="170"/>
        <v>0</v>
      </c>
      <c r="Q3486" s="498" t="str">
        <f t="shared" si="171"/>
        <v/>
      </c>
    </row>
    <row r="3487" spans="1:17" hidden="1" x14ac:dyDescent="0.2">
      <c r="A3487" s="498"/>
      <c r="B3487" s="498"/>
      <c r="C3487" s="498"/>
      <c r="D3487" s="498"/>
      <c r="E3487" s="498"/>
      <c r="F3487" s="498"/>
      <c r="G3487" s="498"/>
      <c r="H3487" s="498"/>
      <c r="I3487" s="498"/>
      <c r="J3487" s="498"/>
      <c r="K3487" s="498"/>
      <c r="L3487" s="498"/>
      <c r="M3487" s="498"/>
      <c r="N3487" s="504"/>
      <c r="O3487" s="512">
        <f t="shared" si="169"/>
        <v>0</v>
      </c>
      <c r="P3487" s="512">
        <f t="shared" si="170"/>
        <v>0</v>
      </c>
      <c r="Q3487" s="498" t="str">
        <f t="shared" si="171"/>
        <v/>
      </c>
    </row>
    <row r="3488" spans="1:17" hidden="1" x14ac:dyDescent="0.2">
      <c r="A3488" s="498"/>
      <c r="B3488" s="498"/>
      <c r="C3488" s="498"/>
      <c r="D3488" s="498"/>
      <c r="E3488" s="498"/>
      <c r="F3488" s="498"/>
      <c r="G3488" s="498"/>
      <c r="H3488" s="498"/>
      <c r="I3488" s="498"/>
      <c r="J3488" s="498"/>
      <c r="K3488" s="498"/>
      <c r="L3488" s="498"/>
      <c r="M3488" s="498"/>
      <c r="N3488" s="504"/>
      <c r="O3488" s="512">
        <f t="shared" si="169"/>
        <v>0</v>
      </c>
      <c r="P3488" s="512">
        <f t="shared" si="170"/>
        <v>0</v>
      </c>
      <c r="Q3488" s="498" t="str">
        <f t="shared" si="171"/>
        <v/>
      </c>
    </row>
    <row r="3489" spans="1:17" hidden="1" x14ac:dyDescent="0.2">
      <c r="A3489" s="498"/>
      <c r="B3489" s="498"/>
      <c r="C3489" s="498"/>
      <c r="D3489" s="498"/>
      <c r="E3489" s="498"/>
      <c r="F3489" s="498"/>
      <c r="G3489" s="498"/>
      <c r="H3489" s="498"/>
      <c r="I3489" s="498"/>
      <c r="J3489" s="498"/>
      <c r="K3489" s="498"/>
      <c r="L3489" s="498"/>
      <c r="M3489" s="498"/>
      <c r="N3489" s="504"/>
      <c r="O3489" s="512">
        <f t="shared" si="169"/>
        <v>0</v>
      </c>
      <c r="P3489" s="512">
        <f t="shared" si="170"/>
        <v>0</v>
      </c>
      <c r="Q3489" s="498" t="str">
        <f t="shared" si="171"/>
        <v/>
      </c>
    </row>
    <row r="3490" spans="1:17" hidden="1" x14ac:dyDescent="0.2">
      <c r="A3490" s="498"/>
      <c r="B3490" s="498"/>
      <c r="C3490" s="498"/>
      <c r="D3490" s="498"/>
      <c r="E3490" s="498"/>
      <c r="F3490" s="498"/>
      <c r="G3490" s="498"/>
      <c r="H3490" s="498"/>
      <c r="I3490" s="498"/>
      <c r="J3490" s="498"/>
      <c r="K3490" s="498"/>
      <c r="L3490" s="498"/>
      <c r="M3490" s="498"/>
      <c r="N3490" s="504"/>
      <c r="O3490" s="512">
        <f t="shared" si="169"/>
        <v>0</v>
      </c>
      <c r="P3490" s="512">
        <f t="shared" si="170"/>
        <v>0</v>
      </c>
      <c r="Q3490" s="498" t="str">
        <f t="shared" si="171"/>
        <v/>
      </c>
    </row>
    <row r="3491" spans="1:17" hidden="1" x14ac:dyDescent="0.2">
      <c r="A3491" s="498"/>
      <c r="B3491" s="498"/>
      <c r="C3491" s="498"/>
      <c r="D3491" s="498"/>
      <c r="E3491" s="498"/>
      <c r="F3491" s="498"/>
      <c r="G3491" s="498"/>
      <c r="H3491" s="498"/>
      <c r="I3491" s="498"/>
      <c r="J3491" s="498"/>
      <c r="K3491" s="498"/>
      <c r="L3491" s="498"/>
      <c r="M3491" s="498"/>
      <c r="N3491" s="504"/>
      <c r="O3491" s="512">
        <f t="shared" si="169"/>
        <v>0</v>
      </c>
      <c r="P3491" s="512">
        <f t="shared" si="170"/>
        <v>0</v>
      </c>
      <c r="Q3491" s="498" t="str">
        <f t="shared" si="171"/>
        <v/>
      </c>
    </row>
    <row r="3492" spans="1:17" hidden="1" x14ac:dyDescent="0.2">
      <c r="A3492" s="498"/>
      <c r="B3492" s="498"/>
      <c r="C3492" s="498"/>
      <c r="D3492" s="498"/>
      <c r="E3492" s="498"/>
      <c r="F3492" s="498"/>
      <c r="G3492" s="498"/>
      <c r="H3492" s="498"/>
      <c r="I3492" s="498"/>
      <c r="J3492" s="498"/>
      <c r="K3492" s="498"/>
      <c r="L3492" s="498"/>
      <c r="M3492" s="498"/>
      <c r="N3492" s="504"/>
      <c r="O3492" s="512">
        <f t="shared" si="169"/>
        <v>0</v>
      </c>
      <c r="P3492" s="512">
        <f t="shared" si="170"/>
        <v>0</v>
      </c>
      <c r="Q3492" s="498" t="str">
        <f t="shared" si="171"/>
        <v/>
      </c>
    </row>
    <row r="3493" spans="1:17" hidden="1" x14ac:dyDescent="0.2">
      <c r="A3493" s="498"/>
      <c r="B3493" s="498"/>
      <c r="C3493" s="498"/>
      <c r="D3493" s="498"/>
      <c r="E3493" s="498"/>
      <c r="F3493" s="498"/>
      <c r="G3493" s="498"/>
      <c r="H3493" s="498"/>
      <c r="I3493" s="498"/>
      <c r="J3493" s="498"/>
      <c r="K3493" s="498"/>
      <c r="L3493" s="498"/>
      <c r="M3493" s="498"/>
      <c r="N3493" s="504"/>
      <c r="O3493" s="512">
        <f t="shared" si="169"/>
        <v>0</v>
      </c>
      <c r="P3493" s="512">
        <f t="shared" si="170"/>
        <v>0</v>
      </c>
      <c r="Q3493" s="498" t="str">
        <f t="shared" si="171"/>
        <v/>
      </c>
    </row>
    <row r="3494" spans="1:17" hidden="1" x14ac:dyDescent="0.2">
      <c r="A3494" s="498"/>
      <c r="B3494" s="498"/>
      <c r="C3494" s="498"/>
      <c r="D3494" s="498"/>
      <c r="E3494" s="498"/>
      <c r="F3494" s="498"/>
      <c r="G3494" s="498"/>
      <c r="H3494" s="498"/>
      <c r="I3494" s="498"/>
      <c r="J3494" s="498"/>
      <c r="K3494" s="498"/>
      <c r="L3494" s="498"/>
      <c r="M3494" s="498"/>
      <c r="N3494" s="504"/>
      <c r="O3494" s="512">
        <f t="shared" si="169"/>
        <v>0</v>
      </c>
      <c r="P3494" s="512">
        <f t="shared" si="170"/>
        <v>0</v>
      </c>
      <c r="Q3494" s="498" t="str">
        <f t="shared" si="171"/>
        <v/>
      </c>
    </row>
    <row r="3495" spans="1:17" hidden="1" x14ac:dyDescent="0.2">
      <c r="A3495" s="498"/>
      <c r="B3495" s="498"/>
      <c r="C3495" s="498"/>
      <c r="D3495" s="498"/>
      <c r="E3495" s="498"/>
      <c r="F3495" s="498"/>
      <c r="G3495" s="498"/>
      <c r="H3495" s="498"/>
      <c r="I3495" s="498"/>
      <c r="J3495" s="498"/>
      <c r="K3495" s="498"/>
      <c r="L3495" s="498"/>
      <c r="M3495" s="498"/>
      <c r="N3495" s="504"/>
      <c r="O3495" s="512">
        <f t="shared" si="169"/>
        <v>0</v>
      </c>
      <c r="P3495" s="512">
        <f t="shared" si="170"/>
        <v>0</v>
      </c>
      <c r="Q3495" s="498" t="str">
        <f t="shared" si="171"/>
        <v/>
      </c>
    </row>
    <row r="3496" spans="1:17" hidden="1" x14ac:dyDescent="0.2">
      <c r="A3496" s="498"/>
      <c r="B3496" s="498"/>
      <c r="C3496" s="498"/>
      <c r="D3496" s="498"/>
      <c r="E3496" s="498"/>
      <c r="F3496" s="498"/>
      <c r="G3496" s="498"/>
      <c r="H3496" s="498"/>
      <c r="I3496" s="498"/>
      <c r="J3496" s="498"/>
      <c r="K3496" s="498"/>
      <c r="L3496" s="498"/>
      <c r="M3496" s="498"/>
      <c r="N3496" s="504"/>
      <c r="O3496" s="512">
        <f t="shared" si="169"/>
        <v>0</v>
      </c>
      <c r="P3496" s="512">
        <f t="shared" si="170"/>
        <v>0</v>
      </c>
      <c r="Q3496" s="498" t="str">
        <f t="shared" si="171"/>
        <v/>
      </c>
    </row>
    <row r="3497" spans="1:17" hidden="1" x14ac:dyDescent="0.2">
      <c r="A3497" s="498"/>
      <c r="B3497" s="498"/>
      <c r="C3497" s="498"/>
      <c r="D3497" s="498"/>
      <c r="E3497" s="498"/>
      <c r="F3497" s="498"/>
      <c r="G3497" s="498"/>
      <c r="H3497" s="498"/>
      <c r="I3497" s="498"/>
      <c r="J3497" s="498"/>
      <c r="K3497" s="498"/>
      <c r="L3497" s="498"/>
      <c r="M3497" s="498"/>
      <c r="N3497" s="504"/>
      <c r="O3497" s="512">
        <f t="shared" si="169"/>
        <v>0</v>
      </c>
      <c r="P3497" s="512">
        <f t="shared" si="170"/>
        <v>0</v>
      </c>
      <c r="Q3497" s="498" t="str">
        <f t="shared" si="171"/>
        <v/>
      </c>
    </row>
    <row r="3498" spans="1:17" hidden="1" x14ac:dyDescent="0.2">
      <c r="A3498" s="498"/>
      <c r="B3498" s="498"/>
      <c r="C3498" s="498"/>
      <c r="D3498" s="498"/>
      <c r="E3498" s="498"/>
      <c r="F3498" s="498"/>
      <c r="G3498" s="498"/>
      <c r="H3498" s="498"/>
      <c r="I3498" s="498"/>
      <c r="J3498" s="498"/>
      <c r="K3498" s="498"/>
      <c r="L3498" s="498"/>
      <c r="M3498" s="498"/>
      <c r="N3498" s="504"/>
      <c r="O3498" s="512">
        <f t="shared" si="169"/>
        <v>0</v>
      </c>
      <c r="P3498" s="512">
        <f t="shared" si="170"/>
        <v>0</v>
      </c>
      <c r="Q3498" s="498" t="str">
        <f t="shared" si="171"/>
        <v/>
      </c>
    </row>
    <row r="3499" spans="1:17" hidden="1" x14ac:dyDescent="0.2">
      <c r="A3499" s="498"/>
      <c r="B3499" s="498"/>
      <c r="C3499" s="498"/>
      <c r="D3499" s="498"/>
      <c r="E3499" s="498"/>
      <c r="F3499" s="498"/>
      <c r="G3499" s="498"/>
      <c r="H3499" s="498"/>
      <c r="I3499" s="498"/>
      <c r="J3499" s="498"/>
      <c r="K3499" s="498"/>
      <c r="L3499" s="498"/>
      <c r="M3499" s="498"/>
      <c r="N3499" s="504"/>
      <c r="O3499" s="512">
        <f t="shared" si="169"/>
        <v>0</v>
      </c>
      <c r="P3499" s="512">
        <f t="shared" si="170"/>
        <v>0</v>
      </c>
      <c r="Q3499" s="498" t="str">
        <f t="shared" si="171"/>
        <v/>
      </c>
    </row>
    <row r="3500" spans="1:17" hidden="1" x14ac:dyDescent="0.2">
      <c r="A3500" s="498"/>
      <c r="B3500" s="498"/>
      <c r="C3500" s="498"/>
      <c r="D3500" s="498"/>
      <c r="E3500" s="498"/>
      <c r="F3500" s="498"/>
      <c r="G3500" s="498"/>
      <c r="H3500" s="498"/>
      <c r="I3500" s="498"/>
      <c r="J3500" s="498"/>
      <c r="K3500" s="498"/>
      <c r="L3500" s="498"/>
      <c r="M3500" s="498"/>
      <c r="N3500" s="504"/>
      <c r="O3500" s="512">
        <f t="shared" si="169"/>
        <v>0</v>
      </c>
      <c r="P3500" s="512">
        <f t="shared" si="170"/>
        <v>0</v>
      </c>
      <c r="Q3500" s="498" t="str">
        <f t="shared" si="171"/>
        <v/>
      </c>
    </row>
    <row r="3501" spans="1:17" hidden="1" x14ac:dyDescent="0.2">
      <c r="A3501" s="498"/>
      <c r="B3501" s="498"/>
      <c r="C3501" s="498"/>
      <c r="D3501" s="498"/>
      <c r="E3501" s="498"/>
      <c r="F3501" s="498"/>
      <c r="G3501" s="498"/>
      <c r="H3501" s="498"/>
      <c r="I3501" s="498"/>
      <c r="J3501" s="498"/>
      <c r="K3501" s="498"/>
      <c r="L3501" s="498"/>
      <c r="M3501" s="498"/>
      <c r="N3501" s="504"/>
      <c r="O3501" s="512">
        <f t="shared" si="169"/>
        <v>0</v>
      </c>
      <c r="P3501" s="512">
        <f t="shared" si="170"/>
        <v>0</v>
      </c>
      <c r="Q3501" s="498" t="str">
        <f t="shared" si="171"/>
        <v/>
      </c>
    </row>
    <row r="3502" spans="1:17" hidden="1" x14ac:dyDescent="0.2">
      <c r="A3502" s="498"/>
      <c r="B3502" s="498"/>
      <c r="C3502" s="498"/>
      <c r="D3502" s="498"/>
      <c r="E3502" s="498"/>
      <c r="F3502" s="498"/>
      <c r="G3502" s="498"/>
      <c r="H3502" s="498"/>
      <c r="I3502" s="498"/>
      <c r="J3502" s="498"/>
      <c r="K3502" s="498"/>
      <c r="L3502" s="498"/>
      <c r="M3502" s="498"/>
      <c r="N3502" s="504"/>
      <c r="O3502" s="512">
        <f t="shared" si="169"/>
        <v>0</v>
      </c>
      <c r="P3502" s="512">
        <f t="shared" si="170"/>
        <v>0</v>
      </c>
      <c r="Q3502" s="498" t="str">
        <f t="shared" si="171"/>
        <v/>
      </c>
    </row>
    <row r="3503" spans="1:17" hidden="1" x14ac:dyDescent="0.2">
      <c r="A3503" s="498"/>
      <c r="B3503" s="498"/>
      <c r="C3503" s="498"/>
      <c r="D3503" s="498"/>
      <c r="E3503" s="498"/>
      <c r="F3503" s="498"/>
      <c r="G3503" s="498"/>
      <c r="H3503" s="498"/>
      <c r="I3503" s="498"/>
      <c r="J3503" s="498"/>
      <c r="K3503" s="498"/>
      <c r="L3503" s="498"/>
      <c r="M3503" s="498"/>
      <c r="N3503" s="504"/>
      <c r="O3503" s="512">
        <f t="shared" si="169"/>
        <v>0</v>
      </c>
      <c r="P3503" s="512">
        <f t="shared" si="170"/>
        <v>0</v>
      </c>
      <c r="Q3503" s="498" t="str">
        <f t="shared" si="171"/>
        <v/>
      </c>
    </row>
    <row r="3504" spans="1:17" hidden="1" x14ac:dyDescent="0.2">
      <c r="A3504" s="498"/>
      <c r="B3504" s="498"/>
      <c r="C3504" s="498"/>
      <c r="D3504" s="498"/>
      <c r="E3504" s="498"/>
      <c r="F3504" s="498"/>
      <c r="G3504" s="498"/>
      <c r="H3504" s="498"/>
      <c r="I3504" s="498"/>
      <c r="J3504" s="498"/>
      <c r="K3504" s="498"/>
      <c r="L3504" s="498"/>
      <c r="M3504" s="498"/>
      <c r="N3504" s="504"/>
      <c r="O3504" s="512">
        <f t="shared" si="169"/>
        <v>0</v>
      </c>
      <c r="P3504" s="512">
        <f t="shared" si="170"/>
        <v>0</v>
      </c>
      <c r="Q3504" s="498" t="str">
        <f t="shared" si="171"/>
        <v/>
      </c>
    </row>
    <row r="3505" spans="1:17" hidden="1" x14ac:dyDescent="0.2">
      <c r="A3505" s="498"/>
      <c r="B3505" s="498"/>
      <c r="C3505" s="498"/>
      <c r="D3505" s="498"/>
      <c r="E3505" s="498"/>
      <c r="F3505" s="498"/>
      <c r="G3505" s="498"/>
      <c r="H3505" s="498"/>
      <c r="I3505" s="498"/>
      <c r="J3505" s="498"/>
      <c r="K3505" s="498"/>
      <c r="L3505" s="498"/>
      <c r="M3505" s="498"/>
      <c r="N3505" s="504"/>
      <c r="O3505" s="512">
        <f t="shared" si="169"/>
        <v>0</v>
      </c>
      <c r="P3505" s="512">
        <f t="shared" si="170"/>
        <v>0</v>
      </c>
      <c r="Q3505" s="498" t="str">
        <f t="shared" si="171"/>
        <v/>
      </c>
    </row>
    <row r="3506" spans="1:17" hidden="1" x14ac:dyDescent="0.2">
      <c r="A3506" s="498"/>
      <c r="B3506" s="498"/>
      <c r="C3506" s="498"/>
      <c r="D3506" s="498"/>
      <c r="E3506" s="498"/>
      <c r="F3506" s="498"/>
      <c r="G3506" s="498"/>
      <c r="H3506" s="498"/>
      <c r="I3506" s="498"/>
      <c r="J3506" s="498"/>
      <c r="K3506" s="498"/>
      <c r="L3506" s="498"/>
      <c r="M3506" s="498"/>
      <c r="N3506" s="504"/>
      <c r="O3506" s="512">
        <f t="shared" si="169"/>
        <v>0</v>
      </c>
      <c r="P3506" s="512">
        <f t="shared" si="170"/>
        <v>0</v>
      </c>
      <c r="Q3506" s="498" t="str">
        <f t="shared" si="171"/>
        <v/>
      </c>
    </row>
    <row r="3507" spans="1:17" hidden="1" x14ac:dyDescent="0.2">
      <c r="A3507" s="498"/>
      <c r="B3507" s="498"/>
      <c r="C3507" s="498"/>
      <c r="D3507" s="498"/>
      <c r="E3507" s="498"/>
      <c r="F3507" s="498"/>
      <c r="G3507" s="498"/>
      <c r="H3507" s="498"/>
      <c r="I3507" s="498"/>
      <c r="J3507" s="498"/>
      <c r="K3507" s="498"/>
      <c r="L3507" s="498"/>
      <c r="M3507" s="498"/>
      <c r="N3507" s="504"/>
      <c r="O3507" s="512">
        <f t="shared" si="169"/>
        <v>0</v>
      </c>
      <c r="P3507" s="512">
        <f t="shared" si="170"/>
        <v>0</v>
      </c>
      <c r="Q3507" s="498" t="str">
        <f t="shared" si="171"/>
        <v/>
      </c>
    </row>
    <row r="3508" spans="1:17" hidden="1" x14ac:dyDescent="0.2">
      <c r="A3508" s="498"/>
      <c r="B3508" s="498"/>
      <c r="C3508" s="498"/>
      <c r="D3508" s="498"/>
      <c r="E3508" s="498"/>
      <c r="F3508" s="498"/>
      <c r="G3508" s="498"/>
      <c r="H3508" s="498"/>
      <c r="I3508" s="498"/>
      <c r="J3508" s="498"/>
      <c r="K3508" s="498"/>
      <c r="L3508" s="498"/>
      <c r="M3508" s="498"/>
      <c r="N3508" s="504"/>
      <c r="O3508" s="512">
        <f t="shared" si="169"/>
        <v>0</v>
      </c>
      <c r="P3508" s="512">
        <f t="shared" si="170"/>
        <v>0</v>
      </c>
      <c r="Q3508" s="498" t="str">
        <f t="shared" si="171"/>
        <v/>
      </c>
    </row>
    <row r="3509" spans="1:17" hidden="1" x14ac:dyDescent="0.2">
      <c r="A3509" s="498"/>
      <c r="B3509" s="498"/>
      <c r="C3509" s="498"/>
      <c r="D3509" s="498"/>
      <c r="E3509" s="498"/>
      <c r="F3509" s="498"/>
      <c r="G3509" s="498"/>
      <c r="H3509" s="498"/>
      <c r="I3509" s="498"/>
      <c r="J3509" s="498"/>
      <c r="K3509" s="498"/>
      <c r="L3509" s="498"/>
      <c r="M3509" s="498"/>
      <c r="N3509" s="504"/>
      <c r="O3509" s="512">
        <f t="shared" si="169"/>
        <v>0</v>
      </c>
      <c r="P3509" s="512">
        <f t="shared" si="170"/>
        <v>0</v>
      </c>
      <c r="Q3509" s="498" t="str">
        <f t="shared" si="171"/>
        <v/>
      </c>
    </row>
    <row r="3510" spans="1:17" hidden="1" x14ac:dyDescent="0.2">
      <c r="A3510" s="498"/>
      <c r="B3510" s="498"/>
      <c r="C3510" s="498"/>
      <c r="D3510" s="498"/>
      <c r="E3510" s="498"/>
      <c r="F3510" s="498"/>
      <c r="G3510" s="498"/>
      <c r="H3510" s="498"/>
      <c r="I3510" s="498"/>
      <c r="J3510" s="498"/>
      <c r="K3510" s="498"/>
      <c r="L3510" s="498"/>
      <c r="M3510" s="498"/>
      <c r="N3510" s="504"/>
      <c r="O3510" s="512">
        <f t="shared" si="169"/>
        <v>0</v>
      </c>
      <c r="P3510" s="512">
        <f t="shared" si="170"/>
        <v>0</v>
      </c>
      <c r="Q3510" s="498" t="str">
        <f t="shared" si="171"/>
        <v/>
      </c>
    </row>
    <row r="3511" spans="1:17" hidden="1" x14ac:dyDescent="0.2">
      <c r="A3511" s="498"/>
      <c r="B3511" s="498"/>
      <c r="C3511" s="498"/>
      <c r="D3511" s="498"/>
      <c r="E3511" s="498"/>
      <c r="F3511" s="498"/>
      <c r="G3511" s="498"/>
      <c r="H3511" s="498"/>
      <c r="I3511" s="498"/>
      <c r="J3511" s="498"/>
      <c r="K3511" s="498"/>
      <c r="L3511" s="498"/>
      <c r="M3511" s="498"/>
      <c r="N3511" s="504"/>
      <c r="O3511" s="512">
        <f t="shared" si="169"/>
        <v>0</v>
      </c>
      <c r="P3511" s="512">
        <f t="shared" si="170"/>
        <v>0</v>
      </c>
      <c r="Q3511" s="498" t="str">
        <f t="shared" si="171"/>
        <v/>
      </c>
    </row>
    <row r="3512" spans="1:17" hidden="1" x14ac:dyDescent="0.2">
      <c r="A3512" s="498"/>
      <c r="B3512" s="498"/>
      <c r="C3512" s="498"/>
      <c r="D3512" s="498"/>
      <c r="E3512" s="498"/>
      <c r="F3512" s="498"/>
      <c r="G3512" s="498"/>
      <c r="H3512" s="498"/>
      <c r="I3512" s="498"/>
      <c r="J3512" s="498"/>
      <c r="K3512" s="498"/>
      <c r="L3512" s="498"/>
      <c r="M3512" s="498"/>
      <c r="N3512" s="504"/>
      <c r="O3512" s="512">
        <f t="shared" si="169"/>
        <v>0</v>
      </c>
      <c r="P3512" s="512">
        <f t="shared" si="170"/>
        <v>0</v>
      </c>
      <c r="Q3512" s="498" t="str">
        <f t="shared" si="171"/>
        <v/>
      </c>
    </row>
    <row r="3513" spans="1:17" hidden="1" x14ac:dyDescent="0.2">
      <c r="A3513" s="498"/>
      <c r="B3513" s="498"/>
      <c r="C3513" s="498"/>
      <c r="D3513" s="498"/>
      <c r="E3513" s="498"/>
      <c r="F3513" s="498"/>
      <c r="G3513" s="498"/>
      <c r="H3513" s="498"/>
      <c r="I3513" s="498"/>
      <c r="J3513" s="498"/>
      <c r="K3513" s="498"/>
      <c r="L3513" s="498"/>
      <c r="M3513" s="498"/>
      <c r="N3513" s="504"/>
      <c r="O3513" s="512">
        <f t="shared" si="169"/>
        <v>0</v>
      </c>
      <c r="P3513" s="512">
        <f t="shared" si="170"/>
        <v>0</v>
      </c>
      <c r="Q3513" s="498" t="str">
        <f t="shared" si="171"/>
        <v/>
      </c>
    </row>
    <row r="3514" spans="1:17" hidden="1" x14ac:dyDescent="0.2">
      <c r="A3514" s="498"/>
      <c r="B3514" s="498"/>
      <c r="C3514" s="498"/>
      <c r="D3514" s="498"/>
      <c r="E3514" s="498"/>
      <c r="F3514" s="498"/>
      <c r="G3514" s="498"/>
      <c r="H3514" s="498"/>
      <c r="I3514" s="498"/>
      <c r="J3514" s="498"/>
      <c r="K3514" s="498"/>
      <c r="L3514" s="498"/>
      <c r="M3514" s="498"/>
      <c r="N3514" s="504"/>
      <c r="O3514" s="512">
        <f t="shared" si="169"/>
        <v>0</v>
      </c>
      <c r="P3514" s="512">
        <f t="shared" si="170"/>
        <v>0</v>
      </c>
      <c r="Q3514" s="498" t="str">
        <f t="shared" si="171"/>
        <v/>
      </c>
    </row>
    <row r="3515" spans="1:17" hidden="1" x14ac:dyDescent="0.2">
      <c r="A3515" s="498"/>
      <c r="B3515" s="498"/>
      <c r="C3515" s="498"/>
      <c r="D3515" s="498"/>
      <c r="E3515" s="498"/>
      <c r="F3515" s="498"/>
      <c r="G3515" s="498"/>
      <c r="H3515" s="498"/>
      <c r="I3515" s="498"/>
      <c r="J3515" s="498"/>
      <c r="K3515" s="498"/>
      <c r="L3515" s="498"/>
      <c r="M3515" s="498"/>
      <c r="N3515" s="504"/>
      <c r="O3515" s="512">
        <f t="shared" si="169"/>
        <v>0</v>
      </c>
      <c r="P3515" s="512">
        <f t="shared" si="170"/>
        <v>0</v>
      </c>
      <c r="Q3515" s="498" t="str">
        <f t="shared" si="171"/>
        <v/>
      </c>
    </row>
    <row r="3516" spans="1:17" hidden="1" x14ac:dyDescent="0.2">
      <c r="A3516" s="498"/>
      <c r="B3516" s="498"/>
      <c r="C3516" s="498"/>
      <c r="D3516" s="498"/>
      <c r="E3516" s="498"/>
      <c r="F3516" s="498"/>
      <c r="G3516" s="498"/>
      <c r="H3516" s="498"/>
      <c r="I3516" s="498"/>
      <c r="J3516" s="498"/>
      <c r="K3516" s="498"/>
      <c r="L3516" s="498"/>
      <c r="M3516" s="498"/>
      <c r="N3516" s="504"/>
      <c r="O3516" s="512">
        <f t="shared" si="169"/>
        <v>0</v>
      </c>
      <c r="P3516" s="512">
        <f t="shared" si="170"/>
        <v>0</v>
      </c>
      <c r="Q3516" s="498" t="str">
        <f t="shared" si="171"/>
        <v/>
      </c>
    </row>
    <row r="3517" spans="1:17" hidden="1" x14ac:dyDescent="0.2">
      <c r="A3517" s="498"/>
      <c r="B3517" s="498"/>
      <c r="C3517" s="498"/>
      <c r="D3517" s="498"/>
      <c r="E3517" s="498"/>
      <c r="F3517" s="498"/>
      <c r="G3517" s="498"/>
      <c r="H3517" s="498"/>
      <c r="I3517" s="498"/>
      <c r="J3517" s="498"/>
      <c r="K3517" s="498"/>
      <c r="L3517" s="498"/>
      <c r="M3517" s="498"/>
      <c r="N3517" s="504"/>
      <c r="O3517" s="512">
        <f t="shared" si="169"/>
        <v>0</v>
      </c>
      <c r="P3517" s="512">
        <f t="shared" si="170"/>
        <v>0</v>
      </c>
      <c r="Q3517" s="498" t="str">
        <f t="shared" si="171"/>
        <v/>
      </c>
    </row>
    <row r="3518" spans="1:17" hidden="1" x14ac:dyDescent="0.2">
      <c r="A3518" s="498"/>
      <c r="B3518" s="498"/>
      <c r="C3518" s="498"/>
      <c r="D3518" s="498"/>
      <c r="E3518" s="498"/>
      <c r="F3518" s="498"/>
      <c r="G3518" s="498"/>
      <c r="H3518" s="498"/>
      <c r="I3518" s="498"/>
      <c r="J3518" s="498"/>
      <c r="K3518" s="498"/>
      <c r="L3518" s="498"/>
      <c r="M3518" s="498"/>
      <c r="N3518" s="504"/>
      <c r="O3518" s="512">
        <f t="shared" si="169"/>
        <v>0</v>
      </c>
      <c r="P3518" s="512">
        <f t="shared" si="170"/>
        <v>0</v>
      </c>
      <c r="Q3518" s="498" t="str">
        <f t="shared" si="171"/>
        <v/>
      </c>
    </row>
    <row r="3519" spans="1:17" hidden="1" x14ac:dyDescent="0.2">
      <c r="A3519" s="498"/>
      <c r="B3519" s="498"/>
      <c r="C3519" s="498"/>
      <c r="D3519" s="498"/>
      <c r="E3519" s="498"/>
      <c r="F3519" s="498"/>
      <c r="G3519" s="498"/>
      <c r="H3519" s="498"/>
      <c r="I3519" s="498"/>
      <c r="J3519" s="498"/>
      <c r="K3519" s="498"/>
      <c r="L3519" s="498"/>
      <c r="M3519" s="498"/>
      <c r="N3519" s="504"/>
      <c r="O3519" s="512">
        <f t="shared" si="169"/>
        <v>0</v>
      </c>
      <c r="P3519" s="512">
        <f t="shared" si="170"/>
        <v>0</v>
      </c>
      <c r="Q3519" s="498" t="str">
        <f t="shared" si="171"/>
        <v/>
      </c>
    </row>
    <row r="3520" spans="1:17" hidden="1" x14ac:dyDescent="0.2">
      <c r="A3520" s="498"/>
      <c r="B3520" s="498"/>
      <c r="C3520" s="498"/>
      <c r="D3520" s="498"/>
      <c r="E3520" s="498"/>
      <c r="F3520" s="498"/>
      <c r="G3520" s="498"/>
      <c r="H3520" s="498"/>
      <c r="I3520" s="498"/>
      <c r="J3520" s="498"/>
      <c r="K3520" s="498"/>
      <c r="L3520" s="498"/>
      <c r="M3520" s="498"/>
      <c r="N3520" s="504"/>
      <c r="O3520" s="512">
        <f t="shared" si="169"/>
        <v>0</v>
      </c>
      <c r="P3520" s="512">
        <f t="shared" si="170"/>
        <v>0</v>
      </c>
      <c r="Q3520" s="498" t="str">
        <f t="shared" si="171"/>
        <v/>
      </c>
    </row>
    <row r="3521" spans="1:17" hidden="1" x14ac:dyDescent="0.2">
      <c r="A3521" s="498"/>
      <c r="B3521" s="498"/>
      <c r="C3521" s="498"/>
      <c r="D3521" s="498"/>
      <c r="E3521" s="498"/>
      <c r="F3521" s="498"/>
      <c r="G3521" s="498"/>
      <c r="H3521" s="498"/>
      <c r="I3521" s="498"/>
      <c r="J3521" s="498"/>
      <c r="K3521" s="498"/>
      <c r="L3521" s="498"/>
      <c r="M3521" s="498"/>
      <c r="N3521" s="504"/>
      <c r="O3521" s="512">
        <f t="shared" si="169"/>
        <v>0</v>
      </c>
      <c r="P3521" s="512">
        <f t="shared" si="170"/>
        <v>0</v>
      </c>
      <c r="Q3521" s="498" t="str">
        <f t="shared" si="171"/>
        <v/>
      </c>
    </row>
    <row r="3522" spans="1:17" hidden="1" x14ac:dyDescent="0.2">
      <c r="A3522" s="498"/>
      <c r="B3522" s="498"/>
      <c r="C3522" s="498"/>
      <c r="D3522" s="498"/>
      <c r="E3522" s="498"/>
      <c r="F3522" s="498"/>
      <c r="G3522" s="498"/>
      <c r="H3522" s="498"/>
      <c r="I3522" s="498"/>
      <c r="J3522" s="498"/>
      <c r="K3522" s="498"/>
      <c r="L3522" s="498"/>
      <c r="M3522" s="498"/>
      <c r="N3522" s="504"/>
      <c r="O3522" s="512">
        <f t="shared" si="169"/>
        <v>0</v>
      </c>
      <c r="P3522" s="512">
        <f t="shared" si="170"/>
        <v>0</v>
      </c>
      <c r="Q3522" s="498" t="str">
        <f t="shared" si="171"/>
        <v/>
      </c>
    </row>
    <row r="3523" spans="1:17" hidden="1" x14ac:dyDescent="0.2">
      <c r="A3523" s="498"/>
      <c r="B3523" s="498"/>
      <c r="C3523" s="498"/>
      <c r="D3523" s="498"/>
      <c r="E3523" s="498"/>
      <c r="F3523" s="498"/>
      <c r="G3523" s="498"/>
      <c r="H3523" s="498"/>
      <c r="I3523" s="498"/>
      <c r="J3523" s="498"/>
      <c r="K3523" s="498"/>
      <c r="L3523" s="498"/>
      <c r="M3523" s="498"/>
      <c r="N3523" s="504"/>
      <c r="O3523" s="512">
        <f t="shared" si="169"/>
        <v>0</v>
      </c>
      <c r="P3523" s="512">
        <f t="shared" si="170"/>
        <v>0</v>
      </c>
      <c r="Q3523" s="498" t="str">
        <f t="shared" si="171"/>
        <v/>
      </c>
    </row>
    <row r="3524" spans="1:17" hidden="1" x14ac:dyDescent="0.2">
      <c r="A3524" s="498"/>
      <c r="B3524" s="498"/>
      <c r="C3524" s="498"/>
      <c r="D3524" s="498"/>
      <c r="E3524" s="498"/>
      <c r="F3524" s="498"/>
      <c r="G3524" s="498"/>
      <c r="H3524" s="498"/>
      <c r="I3524" s="498"/>
      <c r="J3524" s="498"/>
      <c r="K3524" s="498"/>
      <c r="L3524" s="498"/>
      <c r="M3524" s="498"/>
      <c r="N3524" s="504"/>
      <c r="O3524" s="512">
        <f t="shared" ref="O3524:O3587" si="172">IF(B3524=0,0,IF(YEAR(B3524)=$P$1,MONTH(B3524)-$O$1+1,(YEAR(B3524)-$P$1)*12-$O$1+1+MONTH(B3524)))</f>
        <v>0</v>
      </c>
      <c r="P3524" s="512">
        <f t="shared" ref="P3524:P3587" si="173">IF(C3524=0,0,IF(YEAR(C3524)=$P$1,MONTH(C3524)-$O$1+1,(YEAR(C3524)-$P$1)*12-$O$1+1+MONTH(C3524)))</f>
        <v>0</v>
      </c>
      <c r="Q3524" s="498" t="str">
        <f t="shared" ref="Q3524:Q3587" si="174">SUBSTITUTE(D3524," ","_")</f>
        <v/>
      </c>
    </row>
    <row r="3525" spans="1:17" hidden="1" x14ac:dyDescent="0.2">
      <c r="A3525" s="498"/>
      <c r="B3525" s="498"/>
      <c r="C3525" s="498"/>
      <c r="D3525" s="498"/>
      <c r="E3525" s="498"/>
      <c r="F3525" s="498"/>
      <c r="G3525" s="498"/>
      <c r="H3525" s="498"/>
      <c r="I3525" s="498"/>
      <c r="J3525" s="498"/>
      <c r="K3525" s="498"/>
      <c r="L3525" s="498"/>
      <c r="M3525" s="498"/>
      <c r="N3525" s="504"/>
      <c r="O3525" s="512">
        <f t="shared" si="172"/>
        <v>0</v>
      </c>
      <c r="P3525" s="512">
        <f t="shared" si="173"/>
        <v>0</v>
      </c>
      <c r="Q3525" s="498" t="str">
        <f t="shared" si="174"/>
        <v/>
      </c>
    </row>
    <row r="3526" spans="1:17" hidden="1" x14ac:dyDescent="0.2">
      <c r="A3526" s="498"/>
      <c r="B3526" s="498"/>
      <c r="C3526" s="498"/>
      <c r="D3526" s="498"/>
      <c r="E3526" s="498"/>
      <c r="F3526" s="498"/>
      <c r="G3526" s="498"/>
      <c r="H3526" s="498"/>
      <c r="I3526" s="498"/>
      <c r="J3526" s="498"/>
      <c r="K3526" s="498"/>
      <c r="L3526" s="498"/>
      <c r="M3526" s="498"/>
      <c r="N3526" s="504"/>
      <c r="O3526" s="512">
        <f t="shared" si="172"/>
        <v>0</v>
      </c>
      <c r="P3526" s="512">
        <f t="shared" si="173"/>
        <v>0</v>
      </c>
      <c r="Q3526" s="498" t="str">
        <f t="shared" si="174"/>
        <v/>
      </c>
    </row>
    <row r="3527" spans="1:17" hidden="1" x14ac:dyDescent="0.2">
      <c r="A3527" s="498"/>
      <c r="B3527" s="498"/>
      <c r="C3527" s="498"/>
      <c r="D3527" s="498"/>
      <c r="E3527" s="498"/>
      <c r="F3527" s="498"/>
      <c r="G3527" s="498"/>
      <c r="H3527" s="498"/>
      <c r="I3527" s="498"/>
      <c r="J3527" s="498"/>
      <c r="K3527" s="498"/>
      <c r="L3527" s="498"/>
      <c r="M3527" s="498"/>
      <c r="N3527" s="504"/>
      <c r="O3527" s="512">
        <f t="shared" si="172"/>
        <v>0</v>
      </c>
      <c r="P3527" s="512">
        <f t="shared" si="173"/>
        <v>0</v>
      </c>
      <c r="Q3527" s="498" t="str">
        <f t="shared" si="174"/>
        <v/>
      </c>
    </row>
    <row r="3528" spans="1:17" hidden="1" x14ac:dyDescent="0.2">
      <c r="A3528" s="498"/>
      <c r="B3528" s="498"/>
      <c r="C3528" s="498"/>
      <c r="D3528" s="498"/>
      <c r="E3528" s="498"/>
      <c r="F3528" s="498"/>
      <c r="G3528" s="498"/>
      <c r="H3528" s="498"/>
      <c r="I3528" s="498"/>
      <c r="J3528" s="498"/>
      <c r="K3528" s="498"/>
      <c r="L3528" s="498"/>
      <c r="M3528" s="498"/>
      <c r="N3528" s="504"/>
      <c r="O3528" s="512">
        <f t="shared" si="172"/>
        <v>0</v>
      </c>
      <c r="P3528" s="512">
        <f t="shared" si="173"/>
        <v>0</v>
      </c>
      <c r="Q3528" s="498" t="str">
        <f t="shared" si="174"/>
        <v/>
      </c>
    </row>
    <row r="3529" spans="1:17" hidden="1" x14ac:dyDescent="0.2">
      <c r="A3529" s="498"/>
      <c r="B3529" s="498"/>
      <c r="C3529" s="498"/>
      <c r="D3529" s="498"/>
      <c r="E3529" s="498"/>
      <c r="F3529" s="498"/>
      <c r="G3529" s="498"/>
      <c r="H3529" s="498"/>
      <c r="I3529" s="498"/>
      <c r="J3529" s="498"/>
      <c r="K3529" s="498"/>
      <c r="L3529" s="498"/>
      <c r="M3529" s="498"/>
      <c r="N3529" s="504"/>
      <c r="O3529" s="512">
        <f t="shared" si="172"/>
        <v>0</v>
      </c>
      <c r="P3529" s="512">
        <f t="shared" si="173"/>
        <v>0</v>
      </c>
      <c r="Q3529" s="498" t="str">
        <f t="shared" si="174"/>
        <v/>
      </c>
    </row>
    <row r="3530" spans="1:17" hidden="1" x14ac:dyDescent="0.2">
      <c r="A3530" s="498"/>
      <c r="B3530" s="498"/>
      <c r="C3530" s="498"/>
      <c r="D3530" s="498"/>
      <c r="E3530" s="498"/>
      <c r="F3530" s="498"/>
      <c r="G3530" s="498"/>
      <c r="H3530" s="498"/>
      <c r="I3530" s="498"/>
      <c r="J3530" s="498"/>
      <c r="K3530" s="498"/>
      <c r="L3530" s="498"/>
      <c r="M3530" s="498"/>
      <c r="N3530" s="504"/>
      <c r="O3530" s="512">
        <f t="shared" si="172"/>
        <v>0</v>
      </c>
      <c r="P3530" s="512">
        <f t="shared" si="173"/>
        <v>0</v>
      </c>
      <c r="Q3530" s="498" t="str">
        <f t="shared" si="174"/>
        <v/>
      </c>
    </row>
    <row r="3531" spans="1:17" hidden="1" x14ac:dyDescent="0.2">
      <c r="A3531" s="498"/>
      <c r="B3531" s="498"/>
      <c r="C3531" s="498"/>
      <c r="D3531" s="498"/>
      <c r="E3531" s="498"/>
      <c r="F3531" s="498"/>
      <c r="G3531" s="498"/>
      <c r="H3531" s="498"/>
      <c r="I3531" s="498"/>
      <c r="J3531" s="498"/>
      <c r="K3531" s="498"/>
      <c r="L3531" s="498"/>
      <c r="M3531" s="498"/>
      <c r="N3531" s="504"/>
      <c r="O3531" s="512">
        <f t="shared" si="172"/>
        <v>0</v>
      </c>
      <c r="P3531" s="512">
        <f t="shared" si="173"/>
        <v>0</v>
      </c>
      <c r="Q3531" s="498" t="str">
        <f t="shared" si="174"/>
        <v/>
      </c>
    </row>
    <row r="3532" spans="1:17" hidden="1" x14ac:dyDescent="0.2">
      <c r="A3532" s="498"/>
      <c r="B3532" s="498"/>
      <c r="C3532" s="498"/>
      <c r="D3532" s="498"/>
      <c r="E3532" s="498"/>
      <c r="F3532" s="498"/>
      <c r="G3532" s="498"/>
      <c r="H3532" s="498"/>
      <c r="I3532" s="498"/>
      <c r="J3532" s="498"/>
      <c r="K3532" s="498"/>
      <c r="L3532" s="498"/>
      <c r="M3532" s="498"/>
      <c r="N3532" s="504"/>
      <c r="O3532" s="512">
        <f t="shared" si="172"/>
        <v>0</v>
      </c>
      <c r="P3532" s="512">
        <f t="shared" si="173"/>
        <v>0</v>
      </c>
      <c r="Q3532" s="498" t="str">
        <f t="shared" si="174"/>
        <v/>
      </c>
    </row>
    <row r="3533" spans="1:17" hidden="1" x14ac:dyDescent="0.2">
      <c r="A3533" s="498"/>
      <c r="B3533" s="498"/>
      <c r="C3533" s="498"/>
      <c r="D3533" s="498"/>
      <c r="E3533" s="498"/>
      <c r="F3533" s="498"/>
      <c r="G3533" s="498"/>
      <c r="H3533" s="498"/>
      <c r="I3533" s="498"/>
      <c r="J3533" s="498"/>
      <c r="K3533" s="498"/>
      <c r="L3533" s="498"/>
      <c r="M3533" s="498"/>
      <c r="N3533" s="504"/>
      <c r="O3533" s="512">
        <f t="shared" si="172"/>
        <v>0</v>
      </c>
      <c r="P3533" s="512">
        <f t="shared" si="173"/>
        <v>0</v>
      </c>
      <c r="Q3533" s="498" t="str">
        <f t="shared" si="174"/>
        <v/>
      </c>
    </row>
    <row r="3534" spans="1:17" hidden="1" x14ac:dyDescent="0.2">
      <c r="A3534" s="498"/>
      <c r="B3534" s="498"/>
      <c r="C3534" s="498"/>
      <c r="D3534" s="498"/>
      <c r="E3534" s="498"/>
      <c r="F3534" s="498"/>
      <c r="G3534" s="498"/>
      <c r="H3534" s="498"/>
      <c r="I3534" s="498"/>
      <c r="J3534" s="498"/>
      <c r="K3534" s="498"/>
      <c r="L3534" s="498"/>
      <c r="M3534" s="498"/>
      <c r="N3534" s="504"/>
      <c r="O3534" s="512">
        <f t="shared" si="172"/>
        <v>0</v>
      </c>
      <c r="P3534" s="512">
        <f t="shared" si="173"/>
        <v>0</v>
      </c>
      <c r="Q3534" s="498" t="str">
        <f t="shared" si="174"/>
        <v/>
      </c>
    </row>
    <row r="3535" spans="1:17" hidden="1" x14ac:dyDescent="0.2">
      <c r="A3535" s="498"/>
      <c r="B3535" s="498"/>
      <c r="C3535" s="498"/>
      <c r="D3535" s="498"/>
      <c r="E3535" s="498"/>
      <c r="F3535" s="498"/>
      <c r="G3535" s="498"/>
      <c r="H3535" s="498"/>
      <c r="I3535" s="498"/>
      <c r="J3535" s="498"/>
      <c r="K3535" s="498"/>
      <c r="L3535" s="498"/>
      <c r="M3535" s="498"/>
      <c r="N3535" s="504"/>
      <c r="O3535" s="512">
        <f t="shared" si="172"/>
        <v>0</v>
      </c>
      <c r="P3535" s="512">
        <f t="shared" si="173"/>
        <v>0</v>
      </c>
      <c r="Q3535" s="498" t="str">
        <f t="shared" si="174"/>
        <v/>
      </c>
    </row>
    <row r="3536" spans="1:17" hidden="1" x14ac:dyDescent="0.2">
      <c r="A3536" s="498"/>
      <c r="B3536" s="498"/>
      <c r="C3536" s="498"/>
      <c r="D3536" s="498"/>
      <c r="E3536" s="498"/>
      <c r="F3536" s="498"/>
      <c r="G3536" s="498"/>
      <c r="H3536" s="498"/>
      <c r="I3536" s="498"/>
      <c r="J3536" s="498"/>
      <c r="K3536" s="498"/>
      <c r="L3536" s="498"/>
      <c r="M3536" s="498"/>
      <c r="N3536" s="504"/>
      <c r="O3536" s="512">
        <f t="shared" si="172"/>
        <v>0</v>
      </c>
      <c r="P3536" s="512">
        <f t="shared" si="173"/>
        <v>0</v>
      </c>
      <c r="Q3536" s="498" t="str">
        <f t="shared" si="174"/>
        <v/>
      </c>
    </row>
    <row r="3537" spans="1:17" hidden="1" x14ac:dyDescent="0.2">
      <c r="A3537" s="498"/>
      <c r="B3537" s="498"/>
      <c r="C3537" s="498"/>
      <c r="D3537" s="498"/>
      <c r="E3537" s="498"/>
      <c r="F3537" s="498"/>
      <c r="G3537" s="498"/>
      <c r="H3537" s="498"/>
      <c r="I3537" s="498"/>
      <c r="J3537" s="498"/>
      <c r="K3537" s="498"/>
      <c r="L3537" s="498"/>
      <c r="M3537" s="498"/>
      <c r="N3537" s="504"/>
      <c r="O3537" s="512">
        <f t="shared" si="172"/>
        <v>0</v>
      </c>
      <c r="P3537" s="512">
        <f t="shared" si="173"/>
        <v>0</v>
      </c>
      <c r="Q3537" s="498" t="str">
        <f t="shared" si="174"/>
        <v/>
      </c>
    </row>
    <row r="3538" spans="1:17" hidden="1" x14ac:dyDescent="0.2">
      <c r="A3538" s="498"/>
      <c r="B3538" s="498"/>
      <c r="C3538" s="498"/>
      <c r="D3538" s="498"/>
      <c r="E3538" s="498"/>
      <c r="F3538" s="498"/>
      <c r="G3538" s="498"/>
      <c r="H3538" s="498"/>
      <c r="I3538" s="498"/>
      <c r="J3538" s="498"/>
      <c r="K3538" s="498"/>
      <c r="L3538" s="498"/>
      <c r="M3538" s="498"/>
      <c r="N3538" s="504"/>
      <c r="O3538" s="512">
        <f t="shared" si="172"/>
        <v>0</v>
      </c>
      <c r="P3538" s="512">
        <f t="shared" si="173"/>
        <v>0</v>
      </c>
      <c r="Q3538" s="498" t="str">
        <f t="shared" si="174"/>
        <v/>
      </c>
    </row>
    <row r="3539" spans="1:17" hidden="1" x14ac:dyDescent="0.2">
      <c r="A3539" s="498"/>
      <c r="B3539" s="498"/>
      <c r="C3539" s="498"/>
      <c r="D3539" s="498"/>
      <c r="E3539" s="498"/>
      <c r="F3539" s="498"/>
      <c r="G3539" s="498"/>
      <c r="H3539" s="498"/>
      <c r="I3539" s="498"/>
      <c r="J3539" s="498"/>
      <c r="K3539" s="498"/>
      <c r="L3539" s="498"/>
      <c r="M3539" s="498"/>
      <c r="N3539" s="504"/>
      <c r="O3539" s="512">
        <f t="shared" si="172"/>
        <v>0</v>
      </c>
      <c r="P3539" s="512">
        <f t="shared" si="173"/>
        <v>0</v>
      </c>
      <c r="Q3539" s="498" t="str">
        <f t="shared" si="174"/>
        <v/>
      </c>
    </row>
    <row r="3540" spans="1:17" hidden="1" x14ac:dyDescent="0.2">
      <c r="A3540" s="498"/>
      <c r="B3540" s="498"/>
      <c r="C3540" s="498"/>
      <c r="D3540" s="498"/>
      <c r="E3540" s="498"/>
      <c r="F3540" s="498"/>
      <c r="G3540" s="498"/>
      <c r="H3540" s="498"/>
      <c r="I3540" s="498"/>
      <c r="J3540" s="498"/>
      <c r="K3540" s="498"/>
      <c r="L3540" s="498"/>
      <c r="M3540" s="498"/>
      <c r="N3540" s="504"/>
      <c r="O3540" s="512">
        <f t="shared" si="172"/>
        <v>0</v>
      </c>
      <c r="P3540" s="512">
        <f t="shared" si="173"/>
        <v>0</v>
      </c>
      <c r="Q3540" s="498" t="str">
        <f t="shared" si="174"/>
        <v/>
      </c>
    </row>
    <row r="3541" spans="1:17" hidden="1" x14ac:dyDescent="0.2">
      <c r="A3541" s="498"/>
      <c r="B3541" s="498"/>
      <c r="C3541" s="498"/>
      <c r="D3541" s="498"/>
      <c r="E3541" s="498"/>
      <c r="F3541" s="498"/>
      <c r="G3541" s="498"/>
      <c r="H3541" s="498"/>
      <c r="I3541" s="498"/>
      <c r="J3541" s="498"/>
      <c r="K3541" s="498"/>
      <c r="L3541" s="498"/>
      <c r="M3541" s="498"/>
      <c r="N3541" s="504"/>
      <c r="O3541" s="512">
        <f t="shared" si="172"/>
        <v>0</v>
      </c>
      <c r="P3541" s="512">
        <f t="shared" si="173"/>
        <v>0</v>
      </c>
      <c r="Q3541" s="498" t="str">
        <f t="shared" si="174"/>
        <v/>
      </c>
    </row>
    <row r="3542" spans="1:17" hidden="1" x14ac:dyDescent="0.2">
      <c r="A3542" s="505" t="str">
        <f>IF(B3542="","",COUNT('Diário 7º PA'!$A$4:$A$5383)+COUNT('Diário 8º PA'!$A$4:$A$5041)+ROW()-3)</f>
        <v/>
      </c>
      <c r="B3542" s="506"/>
      <c r="C3542" s="464"/>
      <c r="D3542" s="455"/>
      <c r="E3542" s="455"/>
      <c r="F3542" s="498"/>
      <c r="G3542" s="498"/>
      <c r="H3542" s="498"/>
      <c r="I3542" s="498"/>
      <c r="J3542" s="498"/>
      <c r="K3542" s="498"/>
      <c r="L3542" s="498"/>
      <c r="M3542" s="498"/>
      <c r="N3542" s="504"/>
      <c r="O3542" s="512">
        <f t="shared" si="172"/>
        <v>0</v>
      </c>
      <c r="P3542" s="512">
        <f t="shared" si="173"/>
        <v>0</v>
      </c>
      <c r="Q3542" s="498" t="str">
        <f t="shared" si="174"/>
        <v/>
      </c>
    </row>
    <row r="3543" spans="1:17" hidden="1" x14ac:dyDescent="0.2">
      <c r="A3543" s="505"/>
      <c r="B3543" s="498"/>
      <c r="C3543" s="498"/>
      <c r="D3543" s="498"/>
      <c r="E3543" s="498"/>
      <c r="F3543" s="498"/>
      <c r="G3543" s="498"/>
      <c r="H3543" s="498"/>
      <c r="I3543" s="498"/>
      <c r="J3543" s="498"/>
      <c r="K3543" s="498"/>
      <c r="L3543" s="498"/>
      <c r="M3543" s="498"/>
      <c r="N3543" s="504"/>
      <c r="O3543" s="512">
        <f t="shared" si="172"/>
        <v>0</v>
      </c>
      <c r="P3543" s="512">
        <f t="shared" si="173"/>
        <v>0</v>
      </c>
      <c r="Q3543" s="498" t="str">
        <f t="shared" si="174"/>
        <v/>
      </c>
    </row>
    <row r="3544" spans="1:17" hidden="1" x14ac:dyDescent="0.2">
      <c r="A3544" s="505"/>
      <c r="B3544" s="498"/>
      <c r="C3544" s="498"/>
      <c r="D3544" s="498"/>
      <c r="E3544" s="498"/>
      <c r="F3544" s="498"/>
      <c r="G3544" s="498"/>
      <c r="H3544" s="498"/>
      <c r="I3544" s="498"/>
      <c r="J3544" s="498"/>
      <c r="K3544" s="498"/>
      <c r="L3544" s="498"/>
      <c r="M3544" s="498"/>
      <c r="N3544" s="504"/>
      <c r="O3544" s="512">
        <f t="shared" si="172"/>
        <v>0</v>
      </c>
      <c r="P3544" s="512">
        <f t="shared" si="173"/>
        <v>0</v>
      </c>
      <c r="Q3544" s="498" t="str">
        <f t="shared" si="174"/>
        <v/>
      </c>
    </row>
    <row r="3545" spans="1:17" hidden="1" x14ac:dyDescent="0.2">
      <c r="A3545" s="505"/>
      <c r="B3545" s="498"/>
      <c r="C3545" s="498"/>
      <c r="D3545" s="498"/>
      <c r="E3545" s="498"/>
      <c r="F3545" s="498"/>
      <c r="G3545" s="498"/>
      <c r="H3545" s="498"/>
      <c r="I3545" s="498"/>
      <c r="J3545" s="498"/>
      <c r="K3545" s="498"/>
      <c r="L3545" s="498"/>
      <c r="M3545" s="498"/>
      <c r="N3545" s="504"/>
      <c r="O3545" s="512">
        <f t="shared" si="172"/>
        <v>0</v>
      </c>
      <c r="P3545" s="512">
        <f t="shared" si="173"/>
        <v>0</v>
      </c>
      <c r="Q3545" s="498" t="str">
        <f t="shared" si="174"/>
        <v/>
      </c>
    </row>
    <row r="3546" spans="1:17" hidden="1" x14ac:dyDescent="0.2">
      <c r="A3546" s="505"/>
      <c r="B3546" s="498"/>
      <c r="C3546" s="498"/>
      <c r="D3546" s="498"/>
      <c r="E3546" s="498"/>
      <c r="F3546" s="498"/>
      <c r="G3546" s="498"/>
      <c r="H3546" s="498"/>
      <c r="I3546" s="498"/>
      <c r="J3546" s="498"/>
      <c r="K3546" s="498"/>
      <c r="L3546" s="498"/>
      <c r="M3546" s="498"/>
      <c r="N3546" s="504"/>
      <c r="O3546" s="512">
        <f t="shared" si="172"/>
        <v>0</v>
      </c>
      <c r="P3546" s="512">
        <f t="shared" si="173"/>
        <v>0</v>
      </c>
      <c r="Q3546" s="498" t="str">
        <f t="shared" si="174"/>
        <v/>
      </c>
    </row>
    <row r="3547" spans="1:17" hidden="1" x14ac:dyDescent="0.2">
      <c r="A3547" s="505"/>
      <c r="B3547" s="498"/>
      <c r="C3547" s="498"/>
      <c r="D3547" s="498"/>
      <c r="E3547" s="498"/>
      <c r="F3547" s="498"/>
      <c r="G3547" s="498"/>
      <c r="H3547" s="498"/>
      <c r="I3547" s="498"/>
      <c r="J3547" s="498"/>
      <c r="K3547" s="498"/>
      <c r="L3547" s="498"/>
      <c r="M3547" s="498"/>
      <c r="N3547" s="504"/>
      <c r="O3547" s="512">
        <f t="shared" si="172"/>
        <v>0</v>
      </c>
      <c r="P3547" s="512">
        <f t="shared" si="173"/>
        <v>0</v>
      </c>
      <c r="Q3547" s="498" t="str">
        <f t="shared" si="174"/>
        <v/>
      </c>
    </row>
    <row r="3548" spans="1:17" hidden="1" x14ac:dyDescent="0.2">
      <c r="A3548" s="505"/>
      <c r="B3548" s="498"/>
      <c r="C3548" s="498"/>
      <c r="D3548" s="498"/>
      <c r="E3548" s="498"/>
      <c r="F3548" s="498"/>
      <c r="G3548" s="498"/>
      <c r="H3548" s="498"/>
      <c r="I3548" s="498"/>
      <c r="J3548" s="498"/>
      <c r="K3548" s="498"/>
      <c r="L3548" s="498"/>
      <c r="M3548" s="498"/>
      <c r="N3548" s="504"/>
      <c r="O3548" s="512">
        <f t="shared" si="172"/>
        <v>0</v>
      </c>
      <c r="P3548" s="512">
        <f t="shared" si="173"/>
        <v>0</v>
      </c>
      <c r="Q3548" s="498" t="str">
        <f t="shared" si="174"/>
        <v/>
      </c>
    </row>
    <row r="3549" spans="1:17" hidden="1" x14ac:dyDescent="0.2">
      <c r="A3549" s="505"/>
      <c r="B3549" s="498"/>
      <c r="C3549" s="498"/>
      <c r="D3549" s="498"/>
      <c r="E3549" s="498"/>
      <c r="F3549" s="498"/>
      <c r="G3549" s="498"/>
      <c r="H3549" s="498"/>
      <c r="I3549" s="498"/>
      <c r="J3549" s="498"/>
      <c r="K3549" s="498"/>
      <c r="L3549" s="498"/>
      <c r="M3549" s="498"/>
      <c r="N3549" s="504"/>
      <c r="O3549" s="512">
        <f t="shared" si="172"/>
        <v>0</v>
      </c>
      <c r="P3549" s="512">
        <f t="shared" si="173"/>
        <v>0</v>
      </c>
      <c r="Q3549" s="498" t="str">
        <f t="shared" si="174"/>
        <v/>
      </c>
    </row>
    <row r="3550" spans="1:17" hidden="1" x14ac:dyDescent="0.2">
      <c r="A3550" s="505"/>
      <c r="B3550" s="498"/>
      <c r="C3550" s="498"/>
      <c r="D3550" s="498"/>
      <c r="E3550" s="498"/>
      <c r="F3550" s="498"/>
      <c r="G3550" s="498"/>
      <c r="H3550" s="498"/>
      <c r="I3550" s="498"/>
      <c r="J3550" s="498"/>
      <c r="K3550" s="498"/>
      <c r="L3550" s="498"/>
      <c r="M3550" s="498"/>
      <c r="N3550" s="504"/>
      <c r="O3550" s="512">
        <f t="shared" si="172"/>
        <v>0</v>
      </c>
      <c r="P3550" s="512">
        <f t="shared" si="173"/>
        <v>0</v>
      </c>
      <c r="Q3550" s="498" t="str">
        <f t="shared" si="174"/>
        <v/>
      </c>
    </row>
    <row r="3551" spans="1:17" hidden="1" x14ac:dyDescent="0.2">
      <c r="A3551" s="505"/>
      <c r="B3551" s="498"/>
      <c r="C3551" s="498"/>
      <c r="D3551" s="498"/>
      <c r="E3551" s="498"/>
      <c r="F3551" s="498"/>
      <c r="G3551" s="498"/>
      <c r="H3551" s="498"/>
      <c r="I3551" s="498"/>
      <c r="J3551" s="498"/>
      <c r="K3551" s="498"/>
      <c r="L3551" s="498"/>
      <c r="M3551" s="498"/>
      <c r="N3551" s="504"/>
      <c r="O3551" s="512">
        <f t="shared" si="172"/>
        <v>0</v>
      </c>
      <c r="P3551" s="512">
        <f t="shared" si="173"/>
        <v>0</v>
      </c>
      <c r="Q3551" s="498" t="str">
        <f t="shared" si="174"/>
        <v/>
      </c>
    </row>
    <row r="3552" spans="1:17" hidden="1" x14ac:dyDescent="0.2">
      <c r="A3552" s="505"/>
      <c r="B3552" s="498"/>
      <c r="C3552" s="498"/>
      <c r="D3552" s="498"/>
      <c r="E3552" s="498"/>
      <c r="F3552" s="498"/>
      <c r="G3552" s="498"/>
      <c r="H3552" s="498"/>
      <c r="I3552" s="498"/>
      <c r="J3552" s="498"/>
      <c r="K3552" s="498"/>
      <c r="L3552" s="498"/>
      <c r="M3552" s="498"/>
      <c r="N3552" s="504"/>
      <c r="O3552" s="512">
        <f t="shared" si="172"/>
        <v>0</v>
      </c>
      <c r="P3552" s="512">
        <f t="shared" si="173"/>
        <v>0</v>
      </c>
      <c r="Q3552" s="498" t="str">
        <f t="shared" si="174"/>
        <v/>
      </c>
    </row>
    <row r="3553" spans="1:17" hidden="1" x14ac:dyDescent="0.2">
      <c r="A3553" s="505"/>
      <c r="B3553" s="498"/>
      <c r="C3553" s="498"/>
      <c r="D3553" s="498"/>
      <c r="E3553" s="498"/>
      <c r="F3553" s="498"/>
      <c r="G3553" s="498"/>
      <c r="H3553" s="498"/>
      <c r="I3553" s="498"/>
      <c r="J3553" s="498"/>
      <c r="K3553" s="498"/>
      <c r="L3553" s="498"/>
      <c r="M3553" s="498"/>
      <c r="N3553" s="504"/>
      <c r="O3553" s="512">
        <f t="shared" si="172"/>
        <v>0</v>
      </c>
      <c r="P3553" s="512">
        <f t="shared" si="173"/>
        <v>0</v>
      </c>
      <c r="Q3553" s="498" t="str">
        <f t="shared" si="174"/>
        <v/>
      </c>
    </row>
    <row r="3554" spans="1:17" hidden="1" x14ac:dyDescent="0.2">
      <c r="A3554" s="505"/>
      <c r="B3554" s="498"/>
      <c r="C3554" s="498"/>
      <c r="D3554" s="498"/>
      <c r="E3554" s="498"/>
      <c r="F3554" s="498"/>
      <c r="G3554" s="498"/>
      <c r="H3554" s="498"/>
      <c r="I3554" s="498"/>
      <c r="J3554" s="498"/>
      <c r="K3554" s="498"/>
      <c r="L3554" s="498"/>
      <c r="M3554" s="498"/>
      <c r="N3554" s="504"/>
      <c r="O3554" s="512">
        <f t="shared" si="172"/>
        <v>0</v>
      </c>
      <c r="P3554" s="512">
        <f t="shared" si="173"/>
        <v>0</v>
      </c>
      <c r="Q3554" s="498" t="str">
        <f t="shared" si="174"/>
        <v/>
      </c>
    </row>
    <row r="3555" spans="1:17" hidden="1" x14ac:dyDescent="0.2">
      <c r="A3555" s="505"/>
      <c r="B3555" s="498"/>
      <c r="C3555" s="498"/>
      <c r="D3555" s="498"/>
      <c r="E3555" s="498"/>
      <c r="F3555" s="498"/>
      <c r="G3555" s="498"/>
      <c r="H3555" s="498"/>
      <c r="I3555" s="498"/>
      <c r="J3555" s="498"/>
      <c r="K3555" s="498"/>
      <c r="L3555" s="498"/>
      <c r="M3555" s="498"/>
      <c r="N3555" s="504"/>
      <c r="O3555" s="512">
        <f t="shared" si="172"/>
        <v>0</v>
      </c>
      <c r="P3555" s="512">
        <f t="shared" si="173"/>
        <v>0</v>
      </c>
      <c r="Q3555" s="498" t="str">
        <f t="shared" si="174"/>
        <v/>
      </c>
    </row>
    <row r="3556" spans="1:17" hidden="1" x14ac:dyDescent="0.2">
      <c r="A3556" s="505"/>
      <c r="B3556" s="498"/>
      <c r="C3556" s="498"/>
      <c r="D3556" s="498"/>
      <c r="E3556" s="498"/>
      <c r="F3556" s="498"/>
      <c r="G3556" s="498"/>
      <c r="H3556" s="498"/>
      <c r="I3556" s="498"/>
      <c r="J3556" s="498"/>
      <c r="K3556" s="498"/>
      <c r="L3556" s="498"/>
      <c r="M3556" s="498"/>
      <c r="N3556" s="504"/>
      <c r="O3556" s="512">
        <f t="shared" si="172"/>
        <v>0</v>
      </c>
      <c r="P3556" s="512">
        <f t="shared" si="173"/>
        <v>0</v>
      </c>
      <c r="Q3556" s="498" t="str">
        <f t="shared" si="174"/>
        <v/>
      </c>
    </row>
    <row r="3557" spans="1:17" hidden="1" x14ac:dyDescent="0.2">
      <c r="A3557" s="505"/>
      <c r="B3557" s="498"/>
      <c r="C3557" s="498"/>
      <c r="D3557" s="498"/>
      <c r="E3557" s="498"/>
      <c r="F3557" s="498"/>
      <c r="G3557" s="498"/>
      <c r="H3557" s="498"/>
      <c r="I3557" s="498"/>
      <c r="J3557" s="498"/>
      <c r="K3557" s="498"/>
      <c r="L3557" s="498"/>
      <c r="M3557" s="498"/>
      <c r="N3557" s="504"/>
      <c r="O3557" s="512">
        <f t="shared" si="172"/>
        <v>0</v>
      </c>
      <c r="P3557" s="512">
        <f t="shared" si="173"/>
        <v>0</v>
      </c>
      <c r="Q3557" s="498" t="str">
        <f t="shared" si="174"/>
        <v/>
      </c>
    </row>
    <row r="3558" spans="1:17" hidden="1" x14ac:dyDescent="0.2">
      <c r="A3558" s="505"/>
      <c r="B3558" s="498"/>
      <c r="C3558" s="498"/>
      <c r="D3558" s="498"/>
      <c r="E3558" s="498"/>
      <c r="F3558" s="498"/>
      <c r="G3558" s="498"/>
      <c r="H3558" s="498"/>
      <c r="I3558" s="498"/>
      <c r="J3558" s="498"/>
      <c r="K3558" s="498"/>
      <c r="L3558" s="498"/>
      <c r="M3558" s="498"/>
      <c r="N3558" s="504"/>
      <c r="O3558" s="512">
        <f t="shared" si="172"/>
        <v>0</v>
      </c>
      <c r="P3558" s="512">
        <f t="shared" si="173"/>
        <v>0</v>
      </c>
      <c r="Q3558" s="498" t="str">
        <f t="shared" si="174"/>
        <v/>
      </c>
    </row>
    <row r="3559" spans="1:17" hidden="1" x14ac:dyDescent="0.2">
      <c r="A3559" s="505"/>
      <c r="B3559" s="498"/>
      <c r="C3559" s="498"/>
      <c r="D3559" s="498"/>
      <c r="E3559" s="498"/>
      <c r="F3559" s="498"/>
      <c r="G3559" s="498"/>
      <c r="H3559" s="498"/>
      <c r="I3559" s="498"/>
      <c r="J3559" s="498"/>
      <c r="K3559" s="498"/>
      <c r="L3559" s="498"/>
      <c r="M3559" s="498"/>
      <c r="N3559" s="504"/>
      <c r="O3559" s="512">
        <f t="shared" si="172"/>
        <v>0</v>
      </c>
      <c r="P3559" s="512">
        <f t="shared" si="173"/>
        <v>0</v>
      </c>
      <c r="Q3559" s="498" t="str">
        <f t="shared" si="174"/>
        <v/>
      </c>
    </row>
    <row r="3560" spans="1:17" hidden="1" x14ac:dyDescent="0.2">
      <c r="A3560" s="505"/>
      <c r="B3560" s="498"/>
      <c r="C3560" s="498"/>
      <c r="D3560" s="498"/>
      <c r="E3560" s="498"/>
      <c r="F3560" s="498"/>
      <c r="G3560" s="498"/>
      <c r="H3560" s="498"/>
      <c r="I3560" s="498"/>
      <c r="J3560" s="498"/>
      <c r="K3560" s="498"/>
      <c r="L3560" s="498"/>
      <c r="M3560" s="498"/>
      <c r="N3560" s="504"/>
      <c r="O3560" s="512">
        <f t="shared" si="172"/>
        <v>0</v>
      </c>
      <c r="P3560" s="512">
        <f t="shared" si="173"/>
        <v>0</v>
      </c>
      <c r="Q3560" s="498" t="str">
        <f t="shared" si="174"/>
        <v/>
      </c>
    </row>
    <row r="3561" spans="1:17" hidden="1" x14ac:dyDescent="0.2">
      <c r="A3561" s="505"/>
      <c r="B3561" s="498"/>
      <c r="C3561" s="498"/>
      <c r="D3561" s="498"/>
      <c r="E3561" s="498"/>
      <c r="F3561" s="498"/>
      <c r="G3561" s="498"/>
      <c r="H3561" s="498"/>
      <c r="I3561" s="498"/>
      <c r="J3561" s="498"/>
      <c r="K3561" s="498"/>
      <c r="L3561" s="498"/>
      <c r="M3561" s="498"/>
      <c r="N3561" s="504"/>
      <c r="O3561" s="512">
        <f t="shared" si="172"/>
        <v>0</v>
      </c>
      <c r="P3561" s="512">
        <f t="shared" si="173"/>
        <v>0</v>
      </c>
      <c r="Q3561" s="498" t="str">
        <f t="shared" si="174"/>
        <v/>
      </c>
    </row>
    <row r="3562" spans="1:17" hidden="1" x14ac:dyDescent="0.2">
      <c r="A3562" s="505"/>
      <c r="B3562" s="498"/>
      <c r="C3562" s="498"/>
      <c r="D3562" s="498"/>
      <c r="E3562" s="498"/>
      <c r="F3562" s="498"/>
      <c r="G3562" s="498"/>
      <c r="H3562" s="498"/>
      <c r="I3562" s="498"/>
      <c r="J3562" s="498"/>
      <c r="K3562" s="498"/>
      <c r="L3562" s="498"/>
      <c r="M3562" s="498"/>
      <c r="N3562" s="504"/>
      <c r="O3562" s="512">
        <f t="shared" si="172"/>
        <v>0</v>
      </c>
      <c r="P3562" s="512">
        <f t="shared" si="173"/>
        <v>0</v>
      </c>
      <c r="Q3562" s="498" t="str">
        <f t="shared" si="174"/>
        <v/>
      </c>
    </row>
    <row r="3563" spans="1:17" hidden="1" x14ac:dyDescent="0.2">
      <c r="A3563" s="505"/>
      <c r="B3563" s="498"/>
      <c r="C3563" s="498"/>
      <c r="D3563" s="498"/>
      <c r="E3563" s="498"/>
      <c r="F3563" s="498"/>
      <c r="G3563" s="498"/>
      <c r="H3563" s="498"/>
      <c r="I3563" s="498"/>
      <c r="J3563" s="498"/>
      <c r="K3563" s="498"/>
      <c r="L3563" s="498"/>
      <c r="M3563" s="498"/>
      <c r="N3563" s="504"/>
      <c r="O3563" s="512">
        <f t="shared" si="172"/>
        <v>0</v>
      </c>
      <c r="P3563" s="512">
        <f t="shared" si="173"/>
        <v>0</v>
      </c>
      <c r="Q3563" s="498" t="str">
        <f t="shared" si="174"/>
        <v/>
      </c>
    </row>
    <row r="3564" spans="1:17" hidden="1" x14ac:dyDescent="0.2">
      <c r="A3564" s="505"/>
      <c r="B3564" s="498"/>
      <c r="C3564" s="498"/>
      <c r="D3564" s="498"/>
      <c r="E3564" s="498"/>
      <c r="F3564" s="498"/>
      <c r="G3564" s="498"/>
      <c r="H3564" s="498"/>
      <c r="I3564" s="498"/>
      <c r="J3564" s="498"/>
      <c r="K3564" s="498"/>
      <c r="L3564" s="498"/>
      <c r="M3564" s="498"/>
      <c r="N3564" s="504"/>
      <c r="O3564" s="512">
        <f t="shared" si="172"/>
        <v>0</v>
      </c>
      <c r="P3564" s="512">
        <f t="shared" si="173"/>
        <v>0</v>
      </c>
      <c r="Q3564" s="498" t="str">
        <f t="shared" si="174"/>
        <v/>
      </c>
    </row>
    <row r="3565" spans="1:17" hidden="1" x14ac:dyDescent="0.2">
      <c r="A3565" s="505"/>
      <c r="B3565" s="498"/>
      <c r="C3565" s="498"/>
      <c r="D3565" s="498"/>
      <c r="E3565" s="498"/>
      <c r="F3565" s="498"/>
      <c r="G3565" s="498"/>
      <c r="H3565" s="498"/>
      <c r="I3565" s="498"/>
      <c r="J3565" s="498"/>
      <c r="K3565" s="498"/>
      <c r="L3565" s="498"/>
      <c r="M3565" s="498"/>
      <c r="N3565" s="504"/>
      <c r="O3565" s="512">
        <f t="shared" si="172"/>
        <v>0</v>
      </c>
      <c r="P3565" s="512">
        <f t="shared" si="173"/>
        <v>0</v>
      </c>
      <c r="Q3565" s="498" t="str">
        <f t="shared" si="174"/>
        <v/>
      </c>
    </row>
    <row r="3566" spans="1:17" hidden="1" x14ac:dyDescent="0.2">
      <c r="A3566" s="505"/>
      <c r="B3566" s="498"/>
      <c r="C3566" s="498"/>
      <c r="D3566" s="498"/>
      <c r="E3566" s="498"/>
      <c r="F3566" s="498"/>
      <c r="G3566" s="498"/>
      <c r="H3566" s="498"/>
      <c r="I3566" s="498"/>
      <c r="J3566" s="498"/>
      <c r="K3566" s="498"/>
      <c r="L3566" s="498"/>
      <c r="M3566" s="498"/>
      <c r="N3566" s="504"/>
      <c r="O3566" s="512">
        <f t="shared" si="172"/>
        <v>0</v>
      </c>
      <c r="P3566" s="512">
        <f t="shared" si="173"/>
        <v>0</v>
      </c>
      <c r="Q3566" s="498" t="str">
        <f t="shared" si="174"/>
        <v/>
      </c>
    </row>
    <row r="3567" spans="1:17" hidden="1" x14ac:dyDescent="0.2">
      <c r="A3567" s="505"/>
      <c r="B3567" s="498"/>
      <c r="C3567" s="498"/>
      <c r="D3567" s="498"/>
      <c r="E3567" s="498"/>
      <c r="F3567" s="498"/>
      <c r="G3567" s="498"/>
      <c r="H3567" s="498"/>
      <c r="I3567" s="498"/>
      <c r="J3567" s="498"/>
      <c r="K3567" s="498"/>
      <c r="L3567" s="498"/>
      <c r="M3567" s="498"/>
      <c r="N3567" s="504"/>
      <c r="O3567" s="512">
        <f t="shared" si="172"/>
        <v>0</v>
      </c>
      <c r="P3567" s="512">
        <f t="shared" si="173"/>
        <v>0</v>
      </c>
      <c r="Q3567" s="498" t="str">
        <f t="shared" si="174"/>
        <v/>
      </c>
    </row>
    <row r="3568" spans="1:17" hidden="1" x14ac:dyDescent="0.2">
      <c r="A3568" s="505"/>
      <c r="B3568" s="498"/>
      <c r="C3568" s="498"/>
      <c r="D3568" s="498"/>
      <c r="E3568" s="498"/>
      <c r="F3568" s="498"/>
      <c r="G3568" s="498"/>
      <c r="H3568" s="498"/>
      <c r="I3568" s="498"/>
      <c r="J3568" s="498"/>
      <c r="K3568" s="498"/>
      <c r="L3568" s="498"/>
      <c r="M3568" s="498"/>
      <c r="N3568" s="504"/>
      <c r="O3568" s="512">
        <f t="shared" si="172"/>
        <v>0</v>
      </c>
      <c r="P3568" s="512">
        <f t="shared" si="173"/>
        <v>0</v>
      </c>
      <c r="Q3568" s="498" t="str">
        <f t="shared" si="174"/>
        <v/>
      </c>
    </row>
    <row r="3569" spans="1:17" hidden="1" x14ac:dyDescent="0.2">
      <c r="A3569" s="505"/>
      <c r="B3569" s="498"/>
      <c r="C3569" s="498"/>
      <c r="D3569" s="498"/>
      <c r="E3569" s="498"/>
      <c r="F3569" s="498"/>
      <c r="G3569" s="498"/>
      <c r="H3569" s="498"/>
      <c r="I3569" s="498"/>
      <c r="J3569" s="498"/>
      <c r="K3569" s="498"/>
      <c r="L3569" s="498"/>
      <c r="M3569" s="498"/>
      <c r="N3569" s="504"/>
      <c r="O3569" s="512">
        <f t="shared" si="172"/>
        <v>0</v>
      </c>
      <c r="P3569" s="512">
        <f t="shared" si="173"/>
        <v>0</v>
      </c>
      <c r="Q3569" s="498" t="str">
        <f t="shared" si="174"/>
        <v/>
      </c>
    </row>
    <row r="3570" spans="1:17" hidden="1" x14ac:dyDescent="0.2">
      <c r="A3570" s="505"/>
      <c r="B3570" s="498"/>
      <c r="C3570" s="498"/>
      <c r="D3570" s="498"/>
      <c r="E3570" s="498"/>
      <c r="F3570" s="498"/>
      <c r="G3570" s="498"/>
      <c r="H3570" s="498"/>
      <c r="I3570" s="498"/>
      <c r="J3570" s="498"/>
      <c r="K3570" s="498"/>
      <c r="L3570" s="498"/>
      <c r="M3570" s="498"/>
      <c r="N3570" s="504"/>
      <c r="O3570" s="512">
        <f t="shared" si="172"/>
        <v>0</v>
      </c>
      <c r="P3570" s="512">
        <f t="shared" si="173"/>
        <v>0</v>
      </c>
      <c r="Q3570" s="498" t="str">
        <f t="shared" si="174"/>
        <v/>
      </c>
    </row>
    <row r="3571" spans="1:17" hidden="1" x14ac:dyDescent="0.2">
      <c r="A3571" s="505"/>
      <c r="B3571" s="498"/>
      <c r="C3571" s="498"/>
      <c r="D3571" s="498"/>
      <c r="E3571" s="498"/>
      <c r="F3571" s="498"/>
      <c r="G3571" s="498"/>
      <c r="H3571" s="498"/>
      <c r="I3571" s="498"/>
      <c r="J3571" s="498"/>
      <c r="K3571" s="498"/>
      <c r="L3571" s="498"/>
      <c r="M3571" s="498"/>
      <c r="N3571" s="504"/>
      <c r="O3571" s="512">
        <f t="shared" si="172"/>
        <v>0</v>
      </c>
      <c r="P3571" s="512">
        <f t="shared" si="173"/>
        <v>0</v>
      </c>
      <c r="Q3571" s="498" t="str">
        <f t="shared" si="174"/>
        <v/>
      </c>
    </row>
    <row r="3572" spans="1:17" hidden="1" x14ac:dyDescent="0.2">
      <c r="A3572" s="505"/>
      <c r="B3572" s="498"/>
      <c r="C3572" s="498"/>
      <c r="D3572" s="498"/>
      <c r="E3572" s="498"/>
      <c r="F3572" s="498"/>
      <c r="G3572" s="498"/>
      <c r="H3572" s="498"/>
      <c r="I3572" s="498"/>
      <c r="J3572" s="498"/>
      <c r="K3572" s="498"/>
      <c r="L3572" s="498"/>
      <c r="M3572" s="498"/>
      <c r="N3572" s="504"/>
      <c r="O3572" s="512">
        <f t="shared" si="172"/>
        <v>0</v>
      </c>
      <c r="P3572" s="512">
        <f t="shared" si="173"/>
        <v>0</v>
      </c>
      <c r="Q3572" s="498" t="str">
        <f t="shared" si="174"/>
        <v/>
      </c>
    </row>
    <row r="3573" spans="1:17" hidden="1" x14ac:dyDescent="0.2">
      <c r="A3573" s="505"/>
      <c r="B3573" s="506"/>
      <c r="C3573" s="464"/>
      <c r="D3573" s="520"/>
      <c r="E3573" s="455"/>
      <c r="F3573" s="460"/>
      <c r="G3573" s="455"/>
      <c r="H3573" s="455"/>
      <c r="I3573" s="461"/>
      <c r="J3573" s="425"/>
      <c r="K3573" s="489"/>
      <c r="L3573" s="465"/>
      <c r="M3573" s="465"/>
      <c r="N3573" s="608"/>
      <c r="O3573" s="512">
        <f t="shared" si="172"/>
        <v>0</v>
      </c>
      <c r="P3573" s="512">
        <f t="shared" si="173"/>
        <v>0</v>
      </c>
      <c r="Q3573" s="498" t="str">
        <f t="shared" si="174"/>
        <v/>
      </c>
    </row>
    <row r="3574" spans="1:17" hidden="1" x14ac:dyDescent="0.2">
      <c r="A3574" s="505"/>
      <c r="B3574" s="506"/>
      <c r="C3574" s="464"/>
      <c r="D3574" s="520"/>
      <c r="E3574" s="455"/>
      <c r="F3574" s="460"/>
      <c r="G3574" s="455"/>
      <c r="H3574" s="455"/>
      <c r="I3574" s="461"/>
      <c r="J3574" s="425"/>
      <c r="K3574" s="489"/>
      <c r="L3574" s="465"/>
      <c r="M3574" s="465"/>
      <c r="N3574" s="608"/>
      <c r="O3574" s="512">
        <f t="shared" si="172"/>
        <v>0</v>
      </c>
      <c r="P3574" s="512">
        <f t="shared" si="173"/>
        <v>0</v>
      </c>
      <c r="Q3574" s="498" t="str">
        <f t="shared" si="174"/>
        <v/>
      </c>
    </row>
    <row r="3575" spans="1:17" hidden="1" x14ac:dyDescent="0.2">
      <c r="A3575" s="505"/>
      <c r="B3575" s="506"/>
      <c r="C3575" s="464"/>
      <c r="D3575" s="520"/>
      <c r="E3575" s="455"/>
      <c r="F3575" s="460"/>
      <c r="G3575" s="455"/>
      <c r="H3575" s="455"/>
      <c r="I3575" s="461"/>
      <c r="J3575" s="425"/>
      <c r="K3575" s="489"/>
      <c r="L3575" s="465"/>
      <c r="M3575" s="465"/>
      <c r="N3575" s="608"/>
      <c r="O3575" s="512">
        <f t="shared" si="172"/>
        <v>0</v>
      </c>
      <c r="P3575" s="512">
        <f t="shared" si="173"/>
        <v>0</v>
      </c>
      <c r="Q3575" s="498" t="str">
        <f t="shared" si="174"/>
        <v/>
      </c>
    </row>
    <row r="3576" spans="1:17" hidden="1" x14ac:dyDescent="0.2">
      <c r="A3576" s="505"/>
      <c r="B3576" s="506"/>
      <c r="C3576" s="464"/>
      <c r="D3576" s="520"/>
      <c r="E3576" s="455"/>
      <c r="F3576" s="460"/>
      <c r="G3576" s="455"/>
      <c r="H3576" s="455"/>
      <c r="I3576" s="461"/>
      <c r="J3576" s="425"/>
      <c r="K3576" s="489"/>
      <c r="L3576" s="465"/>
      <c r="M3576" s="465"/>
      <c r="N3576" s="608"/>
      <c r="O3576" s="512">
        <f t="shared" si="172"/>
        <v>0</v>
      </c>
      <c r="P3576" s="512">
        <f t="shared" si="173"/>
        <v>0</v>
      </c>
      <c r="Q3576" s="498" t="str">
        <f t="shared" si="174"/>
        <v/>
      </c>
    </row>
    <row r="3577" spans="1:17" hidden="1" x14ac:dyDescent="0.2">
      <c r="A3577" s="505"/>
      <c r="B3577" s="506"/>
      <c r="C3577" s="464"/>
      <c r="D3577" s="520"/>
      <c r="E3577" s="455"/>
      <c r="F3577" s="460"/>
      <c r="G3577" s="455"/>
      <c r="H3577" s="455"/>
      <c r="I3577" s="461"/>
      <c r="J3577" s="425"/>
      <c r="K3577" s="489"/>
      <c r="L3577" s="465"/>
      <c r="M3577" s="465"/>
      <c r="N3577" s="608"/>
      <c r="O3577" s="512">
        <f t="shared" si="172"/>
        <v>0</v>
      </c>
      <c r="P3577" s="512">
        <f t="shared" si="173"/>
        <v>0</v>
      </c>
      <c r="Q3577" s="498" t="str">
        <f t="shared" si="174"/>
        <v/>
      </c>
    </row>
    <row r="3578" spans="1:17" hidden="1" x14ac:dyDescent="0.2">
      <c r="A3578" s="505"/>
      <c r="B3578" s="506"/>
      <c r="C3578" s="464"/>
      <c r="D3578" s="520"/>
      <c r="E3578" s="455"/>
      <c r="F3578" s="460"/>
      <c r="G3578" s="455"/>
      <c r="H3578" s="455"/>
      <c r="I3578" s="461"/>
      <c r="J3578" s="425"/>
      <c r="K3578" s="489"/>
      <c r="L3578" s="465"/>
      <c r="M3578" s="465"/>
      <c r="N3578" s="608"/>
      <c r="O3578" s="512">
        <f t="shared" si="172"/>
        <v>0</v>
      </c>
      <c r="P3578" s="512">
        <f t="shared" si="173"/>
        <v>0</v>
      </c>
      <c r="Q3578" s="498" t="str">
        <f t="shared" si="174"/>
        <v/>
      </c>
    </row>
    <row r="3579" spans="1:17" hidden="1" x14ac:dyDescent="0.2">
      <c r="A3579" s="505"/>
      <c r="B3579" s="506"/>
      <c r="C3579" s="464"/>
      <c r="D3579" s="520"/>
      <c r="E3579" s="455"/>
      <c r="F3579" s="460"/>
      <c r="G3579" s="455"/>
      <c r="H3579" s="455"/>
      <c r="I3579" s="461"/>
      <c r="J3579" s="425"/>
      <c r="K3579" s="489"/>
      <c r="L3579" s="465"/>
      <c r="M3579" s="465"/>
      <c r="N3579" s="608"/>
      <c r="O3579" s="512">
        <f t="shared" si="172"/>
        <v>0</v>
      </c>
      <c r="P3579" s="512">
        <f t="shared" si="173"/>
        <v>0</v>
      </c>
      <c r="Q3579" s="498" t="str">
        <f t="shared" si="174"/>
        <v/>
      </c>
    </row>
    <row r="3580" spans="1:17" hidden="1" x14ac:dyDescent="0.2">
      <c r="A3580" s="505"/>
      <c r="B3580" s="506"/>
      <c r="C3580" s="464"/>
      <c r="D3580" s="520"/>
      <c r="E3580" s="455"/>
      <c r="F3580" s="460"/>
      <c r="G3580" s="455"/>
      <c r="H3580" s="455"/>
      <c r="I3580" s="461"/>
      <c r="J3580" s="425"/>
      <c r="K3580" s="489"/>
      <c r="L3580" s="465"/>
      <c r="M3580" s="465"/>
      <c r="N3580" s="608"/>
      <c r="O3580" s="512">
        <f t="shared" si="172"/>
        <v>0</v>
      </c>
      <c r="P3580" s="512">
        <f t="shared" si="173"/>
        <v>0</v>
      </c>
      <c r="Q3580" s="498" t="str">
        <f t="shared" si="174"/>
        <v/>
      </c>
    </row>
    <row r="3581" spans="1:17" hidden="1" x14ac:dyDescent="0.2">
      <c r="A3581" s="505"/>
      <c r="B3581" s="506"/>
      <c r="C3581" s="464"/>
      <c r="D3581" s="520"/>
      <c r="E3581" s="455"/>
      <c r="F3581" s="460"/>
      <c r="G3581" s="455"/>
      <c r="H3581" s="455"/>
      <c r="I3581" s="461"/>
      <c r="J3581" s="425"/>
      <c r="K3581" s="489"/>
      <c r="L3581" s="465"/>
      <c r="M3581" s="465"/>
      <c r="N3581" s="608"/>
      <c r="O3581" s="512">
        <f t="shared" si="172"/>
        <v>0</v>
      </c>
      <c r="P3581" s="512">
        <f t="shared" si="173"/>
        <v>0</v>
      </c>
      <c r="Q3581" s="498" t="str">
        <f t="shared" si="174"/>
        <v/>
      </c>
    </row>
    <row r="3582" spans="1:17" hidden="1" x14ac:dyDescent="0.2">
      <c r="A3582" s="505"/>
      <c r="B3582" s="506"/>
      <c r="C3582" s="464"/>
      <c r="D3582" s="520"/>
      <c r="E3582" s="455"/>
      <c r="F3582" s="460"/>
      <c r="G3582" s="455"/>
      <c r="H3582" s="455"/>
      <c r="I3582" s="461"/>
      <c r="J3582" s="425"/>
      <c r="K3582" s="489"/>
      <c r="L3582" s="465"/>
      <c r="M3582" s="465"/>
      <c r="N3582" s="608"/>
      <c r="O3582" s="512">
        <f t="shared" si="172"/>
        <v>0</v>
      </c>
      <c r="P3582" s="512">
        <f t="shared" si="173"/>
        <v>0</v>
      </c>
      <c r="Q3582" s="498" t="str">
        <f t="shared" si="174"/>
        <v/>
      </c>
    </row>
    <row r="3583" spans="1:17" hidden="1" x14ac:dyDescent="0.2">
      <c r="A3583" s="505"/>
      <c r="B3583" s="506"/>
      <c r="C3583" s="464"/>
      <c r="D3583" s="520"/>
      <c r="E3583" s="455"/>
      <c r="F3583" s="460"/>
      <c r="G3583" s="455"/>
      <c r="H3583" s="455"/>
      <c r="I3583" s="461"/>
      <c r="J3583" s="425"/>
      <c r="K3583" s="489"/>
      <c r="L3583" s="465"/>
      <c r="M3583" s="465"/>
      <c r="N3583" s="608"/>
      <c r="O3583" s="512">
        <f t="shared" si="172"/>
        <v>0</v>
      </c>
      <c r="P3583" s="512">
        <f t="shared" si="173"/>
        <v>0</v>
      </c>
      <c r="Q3583" s="498" t="str">
        <f t="shared" si="174"/>
        <v/>
      </c>
    </row>
    <row r="3584" spans="1:17" hidden="1" x14ac:dyDescent="0.2">
      <c r="A3584" s="505"/>
      <c r="B3584" s="506"/>
      <c r="C3584" s="464"/>
      <c r="D3584" s="520"/>
      <c r="E3584" s="455"/>
      <c r="F3584" s="460"/>
      <c r="G3584" s="455"/>
      <c r="H3584" s="455"/>
      <c r="I3584" s="461"/>
      <c r="J3584" s="425"/>
      <c r="K3584" s="489"/>
      <c r="L3584" s="465"/>
      <c r="M3584" s="465"/>
      <c r="N3584" s="608"/>
      <c r="O3584" s="512">
        <f t="shared" si="172"/>
        <v>0</v>
      </c>
      <c r="P3584" s="512">
        <f t="shared" si="173"/>
        <v>0</v>
      </c>
      <c r="Q3584" s="498" t="str">
        <f t="shared" si="174"/>
        <v/>
      </c>
    </row>
    <row r="3585" spans="1:17" hidden="1" x14ac:dyDescent="0.2">
      <c r="A3585" s="505"/>
      <c r="B3585" s="506"/>
      <c r="C3585" s="464"/>
      <c r="D3585" s="520"/>
      <c r="E3585" s="455"/>
      <c r="F3585" s="460"/>
      <c r="G3585" s="455"/>
      <c r="H3585" s="455"/>
      <c r="I3585" s="461"/>
      <c r="J3585" s="425"/>
      <c r="K3585" s="489"/>
      <c r="L3585" s="465"/>
      <c r="M3585" s="465"/>
      <c r="N3585" s="608"/>
      <c r="O3585" s="512">
        <f t="shared" si="172"/>
        <v>0</v>
      </c>
      <c r="P3585" s="512">
        <f t="shared" si="173"/>
        <v>0</v>
      </c>
      <c r="Q3585" s="498" t="str">
        <f t="shared" si="174"/>
        <v/>
      </c>
    </row>
    <row r="3586" spans="1:17" hidden="1" x14ac:dyDescent="0.2">
      <c r="A3586" s="505"/>
      <c r="B3586" s="506"/>
      <c r="C3586" s="464"/>
      <c r="D3586" s="520"/>
      <c r="E3586" s="455"/>
      <c r="F3586" s="460"/>
      <c r="G3586" s="455"/>
      <c r="H3586" s="455"/>
      <c r="I3586" s="461"/>
      <c r="J3586" s="425"/>
      <c r="K3586" s="489"/>
      <c r="L3586" s="465"/>
      <c r="M3586" s="465"/>
      <c r="N3586" s="608"/>
      <c r="O3586" s="512">
        <f t="shared" si="172"/>
        <v>0</v>
      </c>
      <c r="P3586" s="512">
        <f t="shared" si="173"/>
        <v>0</v>
      </c>
      <c r="Q3586" s="498" t="str">
        <f t="shared" si="174"/>
        <v/>
      </c>
    </row>
    <row r="3587" spans="1:17" hidden="1" x14ac:dyDescent="0.2">
      <c r="A3587" s="505"/>
      <c r="B3587" s="506"/>
      <c r="C3587" s="464"/>
      <c r="D3587" s="520"/>
      <c r="E3587" s="455"/>
      <c r="F3587" s="460"/>
      <c r="G3587" s="455"/>
      <c r="H3587" s="455"/>
      <c r="I3587" s="461"/>
      <c r="J3587" s="425"/>
      <c r="K3587" s="489"/>
      <c r="L3587" s="465"/>
      <c r="M3587" s="465"/>
      <c r="N3587" s="608"/>
      <c r="O3587" s="512">
        <f t="shared" si="172"/>
        <v>0</v>
      </c>
      <c r="P3587" s="512">
        <f t="shared" si="173"/>
        <v>0</v>
      </c>
      <c r="Q3587" s="498" t="str">
        <f t="shared" si="174"/>
        <v/>
      </c>
    </row>
    <row r="3588" spans="1:17" hidden="1" x14ac:dyDescent="0.2">
      <c r="A3588" s="505"/>
      <c r="B3588" s="506"/>
      <c r="C3588" s="464"/>
      <c r="D3588" s="520"/>
      <c r="E3588" s="455"/>
      <c r="F3588" s="460"/>
      <c r="G3588" s="455"/>
      <c r="H3588" s="455"/>
      <c r="I3588" s="461"/>
      <c r="J3588" s="425"/>
      <c r="K3588" s="489"/>
      <c r="L3588" s="465"/>
      <c r="M3588" s="465"/>
      <c r="N3588" s="608"/>
      <c r="O3588" s="512">
        <f t="shared" ref="O3588:O3651" si="175">IF(B3588=0,0,IF(YEAR(B3588)=$P$1,MONTH(B3588)-$O$1+1,(YEAR(B3588)-$P$1)*12-$O$1+1+MONTH(B3588)))</f>
        <v>0</v>
      </c>
      <c r="P3588" s="512">
        <f t="shared" ref="P3588:P3651" si="176">IF(C3588=0,0,IF(YEAR(C3588)=$P$1,MONTH(C3588)-$O$1+1,(YEAR(C3588)-$P$1)*12-$O$1+1+MONTH(C3588)))</f>
        <v>0</v>
      </c>
      <c r="Q3588" s="498" t="str">
        <f t="shared" ref="Q3588:Q3651" si="177">SUBSTITUTE(D3588," ","_")</f>
        <v/>
      </c>
    </row>
    <row r="3589" spans="1:17" hidden="1" x14ac:dyDescent="0.2">
      <c r="A3589" s="505"/>
      <c r="B3589" s="506"/>
      <c r="C3589" s="464"/>
      <c r="D3589" s="520"/>
      <c r="E3589" s="455"/>
      <c r="F3589" s="460"/>
      <c r="G3589" s="455"/>
      <c r="H3589" s="455"/>
      <c r="I3589" s="461"/>
      <c r="J3589" s="425"/>
      <c r="K3589" s="489"/>
      <c r="L3589" s="465"/>
      <c r="M3589" s="465"/>
      <c r="N3589" s="608"/>
      <c r="O3589" s="512">
        <f t="shared" si="175"/>
        <v>0</v>
      </c>
      <c r="P3589" s="512">
        <f t="shared" si="176"/>
        <v>0</v>
      </c>
      <c r="Q3589" s="498" t="str">
        <f t="shared" si="177"/>
        <v/>
      </c>
    </row>
    <row r="3590" spans="1:17" hidden="1" x14ac:dyDescent="0.2">
      <c r="A3590" s="505"/>
      <c r="B3590" s="506"/>
      <c r="C3590" s="464"/>
      <c r="D3590" s="520"/>
      <c r="E3590" s="455"/>
      <c r="F3590" s="460"/>
      <c r="G3590" s="455"/>
      <c r="H3590" s="455"/>
      <c r="I3590" s="461"/>
      <c r="J3590" s="425"/>
      <c r="K3590" s="489"/>
      <c r="L3590" s="465"/>
      <c r="M3590" s="465"/>
      <c r="N3590" s="608"/>
      <c r="O3590" s="512">
        <f t="shared" si="175"/>
        <v>0</v>
      </c>
      <c r="P3590" s="512">
        <f t="shared" si="176"/>
        <v>0</v>
      </c>
      <c r="Q3590" s="498" t="str">
        <f t="shared" si="177"/>
        <v/>
      </c>
    </row>
    <row r="3591" spans="1:17" hidden="1" x14ac:dyDescent="0.2">
      <c r="A3591" s="505"/>
      <c r="B3591" s="506"/>
      <c r="C3591" s="464"/>
      <c r="D3591" s="520"/>
      <c r="E3591" s="455"/>
      <c r="F3591" s="460"/>
      <c r="G3591" s="455"/>
      <c r="H3591" s="455"/>
      <c r="I3591" s="461"/>
      <c r="J3591" s="425"/>
      <c r="K3591" s="489"/>
      <c r="L3591" s="465"/>
      <c r="M3591" s="465"/>
      <c r="N3591" s="608"/>
      <c r="O3591" s="512">
        <f t="shared" si="175"/>
        <v>0</v>
      </c>
      <c r="P3591" s="512">
        <f t="shared" si="176"/>
        <v>0</v>
      </c>
      <c r="Q3591" s="498" t="str">
        <f t="shared" si="177"/>
        <v/>
      </c>
    </row>
    <row r="3592" spans="1:17" hidden="1" x14ac:dyDescent="0.2">
      <c r="A3592" s="505"/>
      <c r="B3592" s="506"/>
      <c r="C3592" s="464"/>
      <c r="D3592" s="520"/>
      <c r="E3592" s="455"/>
      <c r="F3592" s="460"/>
      <c r="G3592" s="455"/>
      <c r="H3592" s="455"/>
      <c r="I3592" s="461"/>
      <c r="J3592" s="425"/>
      <c r="K3592" s="489"/>
      <c r="L3592" s="465"/>
      <c r="M3592" s="465"/>
      <c r="N3592" s="608"/>
      <c r="O3592" s="512">
        <f t="shared" si="175"/>
        <v>0</v>
      </c>
      <c r="P3592" s="512">
        <f t="shared" si="176"/>
        <v>0</v>
      </c>
      <c r="Q3592" s="498" t="str">
        <f t="shared" si="177"/>
        <v/>
      </c>
    </row>
    <row r="3593" spans="1:17" hidden="1" x14ac:dyDescent="0.2">
      <c r="A3593" s="505"/>
      <c r="B3593" s="506"/>
      <c r="C3593" s="464"/>
      <c r="D3593" s="520"/>
      <c r="E3593" s="455"/>
      <c r="F3593" s="460"/>
      <c r="G3593" s="455"/>
      <c r="H3593" s="455"/>
      <c r="I3593" s="461"/>
      <c r="J3593" s="425"/>
      <c r="K3593" s="489"/>
      <c r="L3593" s="465"/>
      <c r="M3593" s="465"/>
      <c r="N3593" s="608"/>
      <c r="O3593" s="512">
        <f t="shared" si="175"/>
        <v>0</v>
      </c>
      <c r="P3593" s="512">
        <f t="shared" si="176"/>
        <v>0</v>
      </c>
      <c r="Q3593" s="498" t="str">
        <f t="shared" si="177"/>
        <v/>
      </c>
    </row>
    <row r="3594" spans="1:17" hidden="1" x14ac:dyDescent="0.2">
      <c r="A3594" s="505"/>
      <c r="B3594" s="506"/>
      <c r="C3594" s="464"/>
      <c r="D3594" s="520"/>
      <c r="E3594" s="455"/>
      <c r="F3594" s="460"/>
      <c r="G3594" s="455"/>
      <c r="H3594" s="455"/>
      <c r="I3594" s="461"/>
      <c r="J3594" s="425"/>
      <c r="K3594" s="489"/>
      <c r="L3594" s="465"/>
      <c r="M3594" s="465"/>
      <c r="N3594" s="608"/>
      <c r="O3594" s="512">
        <f t="shared" si="175"/>
        <v>0</v>
      </c>
      <c r="P3594" s="512">
        <f t="shared" si="176"/>
        <v>0</v>
      </c>
      <c r="Q3594" s="498" t="str">
        <f t="shared" si="177"/>
        <v/>
      </c>
    </row>
    <row r="3595" spans="1:17" hidden="1" x14ac:dyDescent="0.2">
      <c r="A3595" s="505"/>
      <c r="B3595" s="506"/>
      <c r="C3595" s="464"/>
      <c r="D3595" s="520"/>
      <c r="E3595" s="455"/>
      <c r="F3595" s="460"/>
      <c r="G3595" s="455"/>
      <c r="H3595" s="455"/>
      <c r="I3595" s="461"/>
      <c r="J3595" s="425"/>
      <c r="K3595" s="489"/>
      <c r="L3595" s="465"/>
      <c r="M3595" s="465"/>
      <c r="N3595" s="608"/>
      <c r="O3595" s="512">
        <f t="shared" si="175"/>
        <v>0</v>
      </c>
      <c r="P3595" s="512">
        <f t="shared" si="176"/>
        <v>0</v>
      </c>
      <c r="Q3595" s="498" t="str">
        <f t="shared" si="177"/>
        <v/>
      </c>
    </row>
    <row r="3596" spans="1:17" hidden="1" x14ac:dyDescent="0.2">
      <c r="A3596" s="505"/>
      <c r="B3596" s="506"/>
      <c r="C3596" s="464"/>
      <c r="D3596" s="520"/>
      <c r="E3596" s="455"/>
      <c r="F3596" s="460"/>
      <c r="G3596" s="455"/>
      <c r="H3596" s="455"/>
      <c r="I3596" s="461"/>
      <c r="J3596" s="425"/>
      <c r="K3596" s="489"/>
      <c r="L3596" s="465"/>
      <c r="M3596" s="465"/>
      <c r="N3596" s="608"/>
      <c r="O3596" s="512">
        <f t="shared" si="175"/>
        <v>0</v>
      </c>
      <c r="P3596" s="512">
        <f t="shared" si="176"/>
        <v>0</v>
      </c>
      <c r="Q3596" s="498" t="str">
        <f t="shared" si="177"/>
        <v/>
      </c>
    </row>
    <row r="3597" spans="1:17" hidden="1" x14ac:dyDescent="0.2">
      <c r="A3597" s="505"/>
      <c r="B3597" s="506"/>
      <c r="C3597" s="464"/>
      <c r="D3597" s="520"/>
      <c r="E3597" s="455"/>
      <c r="F3597" s="460"/>
      <c r="G3597" s="455"/>
      <c r="H3597" s="455"/>
      <c r="I3597" s="461"/>
      <c r="J3597" s="425"/>
      <c r="K3597" s="489"/>
      <c r="L3597" s="465"/>
      <c r="M3597" s="465"/>
      <c r="N3597" s="608"/>
      <c r="O3597" s="512">
        <f t="shared" si="175"/>
        <v>0</v>
      </c>
      <c r="P3597" s="512">
        <f t="shared" si="176"/>
        <v>0</v>
      </c>
      <c r="Q3597" s="498" t="str">
        <f t="shared" si="177"/>
        <v/>
      </c>
    </row>
    <row r="3598" spans="1:17" hidden="1" x14ac:dyDescent="0.2">
      <c r="A3598" s="505"/>
      <c r="B3598" s="506"/>
      <c r="C3598" s="464"/>
      <c r="D3598" s="520"/>
      <c r="E3598" s="455"/>
      <c r="F3598" s="460"/>
      <c r="G3598" s="455"/>
      <c r="H3598" s="455"/>
      <c r="I3598" s="461"/>
      <c r="J3598" s="425"/>
      <c r="K3598" s="489"/>
      <c r="L3598" s="465"/>
      <c r="M3598" s="465"/>
      <c r="N3598" s="608"/>
      <c r="O3598" s="512">
        <f t="shared" si="175"/>
        <v>0</v>
      </c>
      <c r="P3598" s="512">
        <f t="shared" si="176"/>
        <v>0</v>
      </c>
      <c r="Q3598" s="498" t="str">
        <f t="shared" si="177"/>
        <v/>
      </c>
    </row>
    <row r="3599" spans="1:17" hidden="1" x14ac:dyDescent="0.2">
      <c r="A3599" s="505"/>
      <c r="B3599" s="506"/>
      <c r="C3599" s="464"/>
      <c r="D3599" s="520"/>
      <c r="E3599" s="455"/>
      <c r="F3599" s="460"/>
      <c r="G3599" s="455"/>
      <c r="H3599" s="455"/>
      <c r="I3599" s="461"/>
      <c r="J3599" s="425"/>
      <c r="K3599" s="489"/>
      <c r="L3599" s="465"/>
      <c r="M3599" s="465"/>
      <c r="N3599" s="608"/>
      <c r="O3599" s="512">
        <f t="shared" si="175"/>
        <v>0</v>
      </c>
      <c r="P3599" s="512">
        <f t="shared" si="176"/>
        <v>0</v>
      </c>
      <c r="Q3599" s="498" t="str">
        <f t="shared" si="177"/>
        <v/>
      </c>
    </row>
    <row r="3600" spans="1:17" hidden="1" x14ac:dyDescent="0.2">
      <c r="A3600" s="505"/>
      <c r="B3600" s="506"/>
      <c r="C3600" s="464"/>
      <c r="D3600" s="520"/>
      <c r="E3600" s="455"/>
      <c r="F3600" s="460"/>
      <c r="G3600" s="455"/>
      <c r="H3600" s="455"/>
      <c r="I3600" s="461"/>
      <c r="J3600" s="425"/>
      <c r="K3600" s="489"/>
      <c r="L3600" s="465"/>
      <c r="M3600" s="465"/>
      <c r="N3600" s="608"/>
      <c r="O3600" s="512">
        <f t="shared" si="175"/>
        <v>0</v>
      </c>
      <c r="P3600" s="512">
        <f t="shared" si="176"/>
        <v>0</v>
      </c>
      <c r="Q3600" s="498" t="str">
        <f t="shared" si="177"/>
        <v/>
      </c>
    </row>
    <row r="3601" spans="1:17" hidden="1" x14ac:dyDescent="0.2">
      <c r="A3601" s="505"/>
      <c r="B3601" s="506"/>
      <c r="C3601" s="464"/>
      <c r="D3601" s="520"/>
      <c r="E3601" s="455"/>
      <c r="F3601" s="460"/>
      <c r="G3601" s="455"/>
      <c r="H3601" s="455"/>
      <c r="I3601" s="461"/>
      <c r="J3601" s="425"/>
      <c r="K3601" s="489"/>
      <c r="L3601" s="465"/>
      <c r="M3601" s="465"/>
      <c r="N3601" s="608"/>
      <c r="O3601" s="512">
        <f t="shared" si="175"/>
        <v>0</v>
      </c>
      <c r="P3601" s="512">
        <f t="shared" si="176"/>
        <v>0</v>
      </c>
      <c r="Q3601" s="498" t="str">
        <f t="shared" si="177"/>
        <v/>
      </c>
    </row>
    <row r="3602" spans="1:17" hidden="1" x14ac:dyDescent="0.2">
      <c r="A3602" s="505"/>
      <c r="B3602" s="506"/>
      <c r="C3602" s="464"/>
      <c r="D3602" s="520"/>
      <c r="E3602" s="455"/>
      <c r="F3602" s="460"/>
      <c r="G3602" s="455"/>
      <c r="H3602" s="455"/>
      <c r="I3602" s="461"/>
      <c r="J3602" s="425"/>
      <c r="K3602" s="489"/>
      <c r="L3602" s="465"/>
      <c r="M3602" s="465"/>
      <c r="N3602" s="608"/>
      <c r="O3602" s="512">
        <f t="shared" si="175"/>
        <v>0</v>
      </c>
      <c r="P3602" s="512">
        <f t="shared" si="176"/>
        <v>0</v>
      </c>
      <c r="Q3602" s="498" t="str">
        <f t="shared" si="177"/>
        <v/>
      </c>
    </row>
    <row r="3603" spans="1:17" hidden="1" x14ac:dyDescent="0.2">
      <c r="A3603" s="505"/>
      <c r="B3603" s="506"/>
      <c r="C3603" s="464"/>
      <c r="D3603" s="520"/>
      <c r="E3603" s="455"/>
      <c r="F3603" s="460"/>
      <c r="G3603" s="455"/>
      <c r="H3603" s="455"/>
      <c r="I3603" s="461"/>
      <c r="J3603" s="425"/>
      <c r="K3603" s="489"/>
      <c r="L3603" s="465"/>
      <c r="M3603" s="465"/>
      <c r="N3603" s="608"/>
      <c r="O3603" s="512">
        <f t="shared" si="175"/>
        <v>0</v>
      </c>
      <c r="P3603" s="512">
        <f t="shared" si="176"/>
        <v>0</v>
      </c>
      <c r="Q3603" s="498" t="str">
        <f t="shared" si="177"/>
        <v/>
      </c>
    </row>
    <row r="3604" spans="1:17" hidden="1" x14ac:dyDescent="0.2">
      <c r="A3604" s="505"/>
      <c r="B3604" s="506"/>
      <c r="C3604" s="464"/>
      <c r="D3604" s="520"/>
      <c r="E3604" s="455"/>
      <c r="F3604" s="460"/>
      <c r="G3604" s="455"/>
      <c r="H3604" s="455"/>
      <c r="I3604" s="461"/>
      <c r="J3604" s="425"/>
      <c r="K3604" s="489"/>
      <c r="L3604" s="465"/>
      <c r="M3604" s="465"/>
      <c r="N3604" s="608"/>
      <c r="O3604" s="512">
        <f t="shared" si="175"/>
        <v>0</v>
      </c>
      <c r="P3604" s="512">
        <f t="shared" si="176"/>
        <v>0</v>
      </c>
      <c r="Q3604" s="498" t="str">
        <f t="shared" si="177"/>
        <v/>
      </c>
    </row>
    <row r="3605" spans="1:17" hidden="1" x14ac:dyDescent="0.2">
      <c r="A3605" s="505"/>
      <c r="B3605" s="506"/>
      <c r="C3605" s="464"/>
      <c r="D3605" s="520"/>
      <c r="E3605" s="455"/>
      <c r="F3605" s="460"/>
      <c r="G3605" s="455"/>
      <c r="H3605" s="455"/>
      <c r="I3605" s="461"/>
      <c r="J3605" s="425"/>
      <c r="K3605" s="489"/>
      <c r="L3605" s="465"/>
      <c r="M3605" s="465"/>
      <c r="N3605" s="608"/>
      <c r="O3605" s="512">
        <f t="shared" si="175"/>
        <v>0</v>
      </c>
      <c r="P3605" s="512">
        <f t="shared" si="176"/>
        <v>0</v>
      </c>
      <c r="Q3605" s="498" t="str">
        <f t="shared" si="177"/>
        <v/>
      </c>
    </row>
    <row r="3606" spans="1:17" hidden="1" x14ac:dyDescent="0.2">
      <c r="A3606" s="505"/>
      <c r="B3606" s="506"/>
      <c r="C3606" s="464"/>
      <c r="D3606" s="520"/>
      <c r="E3606" s="455"/>
      <c r="F3606" s="460"/>
      <c r="G3606" s="455"/>
      <c r="H3606" s="455"/>
      <c r="I3606" s="461"/>
      <c r="J3606" s="425"/>
      <c r="K3606" s="489"/>
      <c r="L3606" s="465"/>
      <c r="M3606" s="465"/>
      <c r="N3606" s="608"/>
      <c r="O3606" s="512">
        <f t="shared" si="175"/>
        <v>0</v>
      </c>
      <c r="P3606" s="512">
        <f t="shared" si="176"/>
        <v>0</v>
      </c>
      <c r="Q3606" s="498" t="str">
        <f t="shared" si="177"/>
        <v/>
      </c>
    </row>
    <row r="3607" spans="1:17" hidden="1" x14ac:dyDescent="0.2">
      <c r="A3607" s="505"/>
      <c r="B3607" s="506"/>
      <c r="C3607" s="464"/>
      <c r="D3607" s="520"/>
      <c r="E3607" s="455"/>
      <c r="F3607" s="460"/>
      <c r="G3607" s="455"/>
      <c r="H3607" s="455"/>
      <c r="I3607" s="461"/>
      <c r="J3607" s="425"/>
      <c r="K3607" s="489"/>
      <c r="L3607" s="465"/>
      <c r="M3607" s="465"/>
      <c r="N3607" s="608"/>
      <c r="O3607" s="512">
        <f t="shared" si="175"/>
        <v>0</v>
      </c>
      <c r="P3607" s="512">
        <f t="shared" si="176"/>
        <v>0</v>
      </c>
      <c r="Q3607" s="498" t="str">
        <f t="shared" si="177"/>
        <v/>
      </c>
    </row>
    <row r="3608" spans="1:17" hidden="1" x14ac:dyDescent="0.2">
      <c r="A3608" s="505"/>
      <c r="B3608" s="506"/>
      <c r="C3608" s="464"/>
      <c r="D3608" s="520"/>
      <c r="E3608" s="455"/>
      <c r="F3608" s="460"/>
      <c r="G3608" s="455"/>
      <c r="H3608" s="455"/>
      <c r="I3608" s="461"/>
      <c r="J3608" s="425"/>
      <c r="K3608" s="489"/>
      <c r="L3608" s="465"/>
      <c r="M3608" s="465"/>
      <c r="N3608" s="608"/>
      <c r="O3608" s="512">
        <f t="shared" si="175"/>
        <v>0</v>
      </c>
      <c r="P3608" s="512">
        <f t="shared" si="176"/>
        <v>0</v>
      </c>
      <c r="Q3608" s="498" t="str">
        <f t="shared" si="177"/>
        <v/>
      </c>
    </row>
    <row r="3609" spans="1:17" hidden="1" x14ac:dyDescent="0.2">
      <c r="A3609" s="505"/>
      <c r="B3609" s="506"/>
      <c r="C3609" s="464"/>
      <c r="D3609" s="520"/>
      <c r="E3609" s="455"/>
      <c r="F3609" s="460"/>
      <c r="G3609" s="455"/>
      <c r="H3609" s="455"/>
      <c r="I3609" s="461"/>
      <c r="J3609" s="425"/>
      <c r="K3609" s="489"/>
      <c r="L3609" s="465"/>
      <c r="M3609" s="465"/>
      <c r="N3609" s="608"/>
      <c r="O3609" s="512">
        <f t="shared" si="175"/>
        <v>0</v>
      </c>
      <c r="P3609" s="512">
        <f t="shared" si="176"/>
        <v>0</v>
      </c>
      <c r="Q3609" s="498" t="str">
        <f t="shared" si="177"/>
        <v/>
      </c>
    </row>
    <row r="3610" spans="1:17" hidden="1" x14ac:dyDescent="0.2">
      <c r="A3610" s="505"/>
      <c r="B3610" s="506"/>
      <c r="C3610" s="464"/>
      <c r="D3610" s="520"/>
      <c r="E3610" s="455"/>
      <c r="F3610" s="460"/>
      <c r="G3610" s="455"/>
      <c r="H3610" s="455"/>
      <c r="I3610" s="461"/>
      <c r="J3610" s="425"/>
      <c r="K3610" s="489"/>
      <c r="L3610" s="465"/>
      <c r="M3610" s="465"/>
      <c r="N3610" s="608"/>
      <c r="O3610" s="512">
        <f t="shared" si="175"/>
        <v>0</v>
      </c>
      <c r="P3610" s="512">
        <f t="shared" si="176"/>
        <v>0</v>
      </c>
      <c r="Q3610" s="498" t="str">
        <f t="shared" si="177"/>
        <v/>
      </c>
    </row>
    <row r="3611" spans="1:17" hidden="1" x14ac:dyDescent="0.2">
      <c r="A3611" s="505"/>
      <c r="B3611" s="506"/>
      <c r="C3611" s="464"/>
      <c r="D3611" s="520"/>
      <c r="E3611" s="455"/>
      <c r="F3611" s="460"/>
      <c r="G3611" s="455"/>
      <c r="H3611" s="455"/>
      <c r="I3611" s="461"/>
      <c r="J3611" s="425"/>
      <c r="K3611" s="489"/>
      <c r="L3611" s="465"/>
      <c r="M3611" s="465"/>
      <c r="N3611" s="608"/>
      <c r="O3611" s="512">
        <f t="shared" si="175"/>
        <v>0</v>
      </c>
      <c r="P3611" s="512">
        <f t="shared" si="176"/>
        <v>0</v>
      </c>
      <c r="Q3611" s="498" t="str">
        <f t="shared" si="177"/>
        <v/>
      </c>
    </row>
    <row r="3612" spans="1:17" hidden="1" x14ac:dyDescent="0.2">
      <c r="A3612" s="505"/>
      <c r="B3612" s="506"/>
      <c r="C3612" s="464"/>
      <c r="D3612" s="520"/>
      <c r="E3612" s="455"/>
      <c r="F3612" s="460"/>
      <c r="G3612" s="455"/>
      <c r="H3612" s="455"/>
      <c r="I3612" s="461"/>
      <c r="J3612" s="425"/>
      <c r="K3612" s="489"/>
      <c r="L3612" s="465"/>
      <c r="M3612" s="465"/>
      <c r="N3612" s="608"/>
      <c r="O3612" s="512">
        <f t="shared" si="175"/>
        <v>0</v>
      </c>
      <c r="P3612" s="512">
        <f t="shared" si="176"/>
        <v>0</v>
      </c>
      <c r="Q3612" s="498" t="str">
        <f t="shared" si="177"/>
        <v/>
      </c>
    </row>
    <row r="3613" spans="1:17" hidden="1" x14ac:dyDescent="0.2">
      <c r="A3613" s="505"/>
      <c r="B3613" s="506"/>
      <c r="C3613" s="464"/>
      <c r="D3613" s="520"/>
      <c r="E3613" s="455"/>
      <c r="F3613" s="460"/>
      <c r="G3613" s="455"/>
      <c r="H3613" s="455"/>
      <c r="I3613" s="461"/>
      <c r="J3613" s="425"/>
      <c r="K3613" s="489"/>
      <c r="L3613" s="465"/>
      <c r="M3613" s="465"/>
      <c r="N3613" s="608"/>
      <c r="O3613" s="512">
        <f t="shared" si="175"/>
        <v>0</v>
      </c>
      <c r="P3613" s="512">
        <f t="shared" si="176"/>
        <v>0</v>
      </c>
      <c r="Q3613" s="498" t="str">
        <f t="shared" si="177"/>
        <v/>
      </c>
    </row>
    <row r="3614" spans="1:17" hidden="1" x14ac:dyDescent="0.2">
      <c r="A3614" s="505"/>
      <c r="B3614" s="506"/>
      <c r="C3614" s="464"/>
      <c r="D3614" s="520"/>
      <c r="E3614" s="455"/>
      <c r="F3614" s="460"/>
      <c r="G3614" s="455"/>
      <c r="H3614" s="455"/>
      <c r="I3614" s="461"/>
      <c r="J3614" s="425"/>
      <c r="K3614" s="489"/>
      <c r="L3614" s="465"/>
      <c r="M3614" s="465"/>
      <c r="N3614" s="608"/>
      <c r="O3614" s="512">
        <f t="shared" si="175"/>
        <v>0</v>
      </c>
      <c r="P3614" s="512">
        <f t="shared" si="176"/>
        <v>0</v>
      </c>
      <c r="Q3614" s="498" t="str">
        <f t="shared" si="177"/>
        <v/>
      </c>
    </row>
    <row r="3615" spans="1:17" hidden="1" x14ac:dyDescent="0.2">
      <c r="A3615" s="505"/>
      <c r="B3615" s="506"/>
      <c r="C3615" s="464"/>
      <c r="D3615" s="520"/>
      <c r="E3615" s="455"/>
      <c r="F3615" s="460"/>
      <c r="G3615" s="455"/>
      <c r="H3615" s="455"/>
      <c r="I3615" s="461"/>
      <c r="J3615" s="425"/>
      <c r="K3615" s="489"/>
      <c r="L3615" s="465"/>
      <c r="M3615" s="465"/>
      <c r="N3615" s="608"/>
      <c r="O3615" s="512">
        <f t="shared" si="175"/>
        <v>0</v>
      </c>
      <c r="P3615" s="512">
        <f t="shared" si="176"/>
        <v>0</v>
      </c>
      <c r="Q3615" s="498" t="str">
        <f t="shared" si="177"/>
        <v/>
      </c>
    </row>
    <row r="3616" spans="1:17" hidden="1" x14ac:dyDescent="0.2">
      <c r="A3616" s="505"/>
      <c r="B3616" s="506"/>
      <c r="C3616" s="464"/>
      <c r="D3616" s="520"/>
      <c r="E3616" s="455"/>
      <c r="F3616" s="460"/>
      <c r="G3616" s="455"/>
      <c r="H3616" s="455"/>
      <c r="I3616" s="461"/>
      <c r="J3616" s="425"/>
      <c r="K3616" s="489"/>
      <c r="L3616" s="465"/>
      <c r="M3616" s="465"/>
      <c r="N3616" s="608"/>
      <c r="O3616" s="512">
        <f t="shared" si="175"/>
        <v>0</v>
      </c>
      <c r="P3616" s="512">
        <f t="shared" si="176"/>
        <v>0</v>
      </c>
      <c r="Q3616" s="498" t="str">
        <f t="shared" si="177"/>
        <v/>
      </c>
    </row>
    <row r="3617" spans="1:17" hidden="1" x14ac:dyDescent="0.2">
      <c r="A3617" s="505"/>
      <c r="B3617" s="506"/>
      <c r="C3617" s="464"/>
      <c r="D3617" s="520"/>
      <c r="E3617" s="455"/>
      <c r="F3617" s="460"/>
      <c r="G3617" s="455"/>
      <c r="H3617" s="455"/>
      <c r="I3617" s="461"/>
      <c r="J3617" s="425"/>
      <c r="K3617" s="489"/>
      <c r="L3617" s="465"/>
      <c r="M3617" s="465"/>
      <c r="N3617" s="608"/>
      <c r="O3617" s="512">
        <f t="shared" si="175"/>
        <v>0</v>
      </c>
      <c r="P3617" s="512">
        <f t="shared" si="176"/>
        <v>0</v>
      </c>
      <c r="Q3617" s="498" t="str">
        <f t="shared" si="177"/>
        <v/>
      </c>
    </row>
    <row r="3618" spans="1:17" hidden="1" x14ac:dyDescent="0.2">
      <c r="A3618" s="505"/>
      <c r="B3618" s="506"/>
      <c r="C3618" s="464"/>
      <c r="D3618" s="520"/>
      <c r="E3618" s="455"/>
      <c r="F3618" s="460"/>
      <c r="G3618" s="455"/>
      <c r="H3618" s="455"/>
      <c r="I3618" s="461"/>
      <c r="J3618" s="425"/>
      <c r="K3618" s="489"/>
      <c r="L3618" s="465"/>
      <c r="M3618" s="465"/>
      <c r="N3618" s="608"/>
      <c r="O3618" s="512">
        <f t="shared" si="175"/>
        <v>0</v>
      </c>
      <c r="P3618" s="512">
        <f t="shared" si="176"/>
        <v>0</v>
      </c>
      <c r="Q3618" s="498" t="str">
        <f t="shared" si="177"/>
        <v/>
      </c>
    </row>
    <row r="3619" spans="1:17" hidden="1" x14ac:dyDescent="0.2">
      <c r="A3619" s="505"/>
      <c r="B3619" s="506"/>
      <c r="C3619" s="464"/>
      <c r="D3619" s="520"/>
      <c r="E3619" s="455"/>
      <c r="F3619" s="460"/>
      <c r="G3619" s="455"/>
      <c r="H3619" s="455"/>
      <c r="I3619" s="461"/>
      <c r="J3619" s="425"/>
      <c r="K3619" s="489"/>
      <c r="L3619" s="465"/>
      <c r="M3619" s="465"/>
      <c r="N3619" s="608"/>
      <c r="O3619" s="512">
        <f t="shared" si="175"/>
        <v>0</v>
      </c>
      <c r="P3619" s="512">
        <f t="shared" si="176"/>
        <v>0</v>
      </c>
      <c r="Q3619" s="498" t="str">
        <f t="shared" si="177"/>
        <v/>
      </c>
    </row>
    <row r="3620" spans="1:17" hidden="1" x14ac:dyDescent="0.2">
      <c r="A3620" s="505"/>
      <c r="B3620" s="506"/>
      <c r="C3620" s="464"/>
      <c r="D3620" s="520"/>
      <c r="E3620" s="455"/>
      <c r="F3620" s="460"/>
      <c r="G3620" s="455"/>
      <c r="H3620" s="455"/>
      <c r="I3620" s="461"/>
      <c r="J3620" s="425"/>
      <c r="K3620" s="489"/>
      <c r="L3620" s="465"/>
      <c r="M3620" s="465"/>
      <c r="N3620" s="608"/>
      <c r="O3620" s="512">
        <f t="shared" si="175"/>
        <v>0</v>
      </c>
      <c r="P3620" s="512">
        <f t="shared" si="176"/>
        <v>0</v>
      </c>
      <c r="Q3620" s="498" t="str">
        <f t="shared" si="177"/>
        <v/>
      </c>
    </row>
    <row r="3621" spans="1:17" hidden="1" x14ac:dyDescent="0.2">
      <c r="A3621" s="505"/>
      <c r="B3621" s="506"/>
      <c r="C3621" s="464"/>
      <c r="D3621" s="520"/>
      <c r="E3621" s="455"/>
      <c r="F3621" s="460"/>
      <c r="G3621" s="455"/>
      <c r="H3621" s="455"/>
      <c r="I3621" s="461"/>
      <c r="J3621" s="425"/>
      <c r="K3621" s="489"/>
      <c r="L3621" s="465"/>
      <c r="M3621" s="465"/>
      <c r="N3621" s="608"/>
      <c r="O3621" s="512">
        <f t="shared" si="175"/>
        <v>0</v>
      </c>
      <c r="P3621" s="512">
        <f t="shared" si="176"/>
        <v>0</v>
      </c>
      <c r="Q3621" s="498" t="str">
        <f t="shared" si="177"/>
        <v/>
      </c>
    </row>
    <row r="3622" spans="1:17" hidden="1" x14ac:dyDescent="0.2">
      <c r="A3622" s="505"/>
      <c r="B3622" s="506"/>
      <c r="C3622" s="464"/>
      <c r="D3622" s="520"/>
      <c r="E3622" s="455"/>
      <c r="F3622" s="460"/>
      <c r="G3622" s="455"/>
      <c r="H3622" s="455"/>
      <c r="I3622" s="461"/>
      <c r="J3622" s="425"/>
      <c r="K3622" s="489"/>
      <c r="L3622" s="465"/>
      <c r="M3622" s="465"/>
      <c r="N3622" s="608"/>
      <c r="O3622" s="512">
        <f t="shared" si="175"/>
        <v>0</v>
      </c>
      <c r="P3622" s="512">
        <f t="shared" si="176"/>
        <v>0</v>
      </c>
      <c r="Q3622" s="498" t="str">
        <f t="shared" si="177"/>
        <v/>
      </c>
    </row>
    <row r="3623" spans="1:17" hidden="1" x14ac:dyDescent="0.2">
      <c r="A3623" s="505"/>
      <c r="B3623" s="506"/>
      <c r="C3623" s="464"/>
      <c r="D3623" s="520"/>
      <c r="E3623" s="455"/>
      <c r="F3623" s="460"/>
      <c r="G3623" s="455"/>
      <c r="H3623" s="455"/>
      <c r="I3623" s="461"/>
      <c r="J3623" s="425"/>
      <c r="K3623" s="489"/>
      <c r="L3623" s="465"/>
      <c r="M3623" s="465"/>
      <c r="N3623" s="608"/>
      <c r="O3623" s="512">
        <f t="shared" si="175"/>
        <v>0</v>
      </c>
      <c r="P3623" s="512">
        <f t="shared" si="176"/>
        <v>0</v>
      </c>
      <c r="Q3623" s="498" t="str">
        <f t="shared" si="177"/>
        <v/>
      </c>
    </row>
    <row r="3624" spans="1:17" hidden="1" x14ac:dyDescent="0.2">
      <c r="A3624" s="505"/>
      <c r="B3624" s="506"/>
      <c r="C3624" s="464"/>
      <c r="D3624" s="520"/>
      <c r="E3624" s="455"/>
      <c r="F3624" s="460"/>
      <c r="G3624" s="455"/>
      <c r="H3624" s="455"/>
      <c r="I3624" s="461"/>
      <c r="J3624" s="425"/>
      <c r="K3624" s="489"/>
      <c r="L3624" s="465"/>
      <c r="M3624" s="465"/>
      <c r="N3624" s="608"/>
      <c r="O3624" s="512">
        <f t="shared" si="175"/>
        <v>0</v>
      </c>
      <c r="P3624" s="512">
        <f t="shared" si="176"/>
        <v>0</v>
      </c>
      <c r="Q3624" s="498" t="str">
        <f t="shared" si="177"/>
        <v/>
      </c>
    </row>
    <row r="3625" spans="1:17" hidden="1" x14ac:dyDescent="0.2">
      <c r="A3625" s="505"/>
      <c r="B3625" s="506"/>
      <c r="C3625" s="464"/>
      <c r="D3625" s="520"/>
      <c r="E3625" s="455"/>
      <c r="F3625" s="460"/>
      <c r="G3625" s="455"/>
      <c r="H3625" s="455"/>
      <c r="I3625" s="461"/>
      <c r="J3625" s="425"/>
      <c r="K3625" s="489"/>
      <c r="L3625" s="465"/>
      <c r="M3625" s="465"/>
      <c r="N3625" s="608"/>
      <c r="O3625" s="512">
        <f t="shared" si="175"/>
        <v>0</v>
      </c>
      <c r="P3625" s="512">
        <f t="shared" si="176"/>
        <v>0</v>
      </c>
      <c r="Q3625" s="498" t="str">
        <f t="shared" si="177"/>
        <v/>
      </c>
    </row>
    <row r="3626" spans="1:17" hidden="1" x14ac:dyDescent="0.2">
      <c r="A3626" s="505"/>
      <c r="B3626" s="506"/>
      <c r="C3626" s="464"/>
      <c r="D3626" s="520"/>
      <c r="E3626" s="455"/>
      <c r="F3626" s="460"/>
      <c r="G3626" s="455"/>
      <c r="H3626" s="455"/>
      <c r="I3626" s="461"/>
      <c r="J3626" s="425"/>
      <c r="K3626" s="489"/>
      <c r="L3626" s="465"/>
      <c r="M3626" s="465"/>
      <c r="N3626" s="608"/>
      <c r="O3626" s="512">
        <f t="shared" si="175"/>
        <v>0</v>
      </c>
      <c r="P3626" s="512">
        <f t="shared" si="176"/>
        <v>0</v>
      </c>
      <c r="Q3626" s="498" t="str">
        <f t="shared" si="177"/>
        <v/>
      </c>
    </row>
    <row r="3627" spans="1:17" hidden="1" x14ac:dyDescent="0.2">
      <c r="A3627" s="505"/>
      <c r="B3627" s="506"/>
      <c r="C3627" s="464"/>
      <c r="D3627" s="520"/>
      <c r="E3627" s="455"/>
      <c r="F3627" s="460"/>
      <c r="G3627" s="455"/>
      <c r="H3627" s="455"/>
      <c r="I3627" s="461"/>
      <c r="J3627" s="425"/>
      <c r="K3627" s="489"/>
      <c r="L3627" s="465"/>
      <c r="M3627" s="465"/>
      <c r="N3627" s="608"/>
      <c r="O3627" s="512">
        <f t="shared" si="175"/>
        <v>0</v>
      </c>
      <c r="P3627" s="512">
        <f t="shared" si="176"/>
        <v>0</v>
      </c>
      <c r="Q3627" s="498" t="str">
        <f t="shared" si="177"/>
        <v/>
      </c>
    </row>
    <row r="3628" spans="1:17" hidden="1" x14ac:dyDescent="0.2">
      <c r="A3628" s="505"/>
      <c r="B3628" s="506"/>
      <c r="C3628" s="464"/>
      <c r="D3628" s="520"/>
      <c r="E3628" s="455"/>
      <c r="F3628" s="460"/>
      <c r="G3628" s="455"/>
      <c r="H3628" s="455"/>
      <c r="I3628" s="461"/>
      <c r="J3628" s="425"/>
      <c r="K3628" s="489"/>
      <c r="L3628" s="465"/>
      <c r="M3628" s="465"/>
      <c r="N3628" s="608"/>
      <c r="O3628" s="512">
        <f t="shared" si="175"/>
        <v>0</v>
      </c>
      <c r="P3628" s="512">
        <f t="shared" si="176"/>
        <v>0</v>
      </c>
      <c r="Q3628" s="498" t="str">
        <f t="shared" si="177"/>
        <v/>
      </c>
    </row>
    <row r="3629" spans="1:17" hidden="1" x14ac:dyDescent="0.2">
      <c r="A3629" s="505"/>
      <c r="B3629" s="506"/>
      <c r="C3629" s="464"/>
      <c r="D3629" s="520"/>
      <c r="E3629" s="455"/>
      <c r="F3629" s="460"/>
      <c r="G3629" s="455"/>
      <c r="H3629" s="455"/>
      <c r="I3629" s="461"/>
      <c r="J3629" s="425"/>
      <c r="K3629" s="489"/>
      <c r="L3629" s="465"/>
      <c r="M3629" s="465"/>
      <c r="N3629" s="608"/>
      <c r="O3629" s="512">
        <f t="shared" si="175"/>
        <v>0</v>
      </c>
      <c r="P3629" s="512">
        <f t="shared" si="176"/>
        <v>0</v>
      </c>
      <c r="Q3629" s="498" t="str">
        <f t="shared" si="177"/>
        <v/>
      </c>
    </row>
    <row r="3630" spans="1:17" hidden="1" x14ac:dyDescent="0.2">
      <c r="A3630" s="505"/>
      <c r="B3630" s="506"/>
      <c r="C3630" s="464"/>
      <c r="D3630" s="520"/>
      <c r="E3630" s="455"/>
      <c r="F3630" s="460"/>
      <c r="G3630" s="455"/>
      <c r="H3630" s="455"/>
      <c r="I3630" s="461"/>
      <c r="J3630" s="425"/>
      <c r="K3630" s="489"/>
      <c r="L3630" s="465"/>
      <c r="M3630" s="465"/>
      <c r="N3630" s="608"/>
      <c r="O3630" s="512">
        <f t="shared" si="175"/>
        <v>0</v>
      </c>
      <c r="P3630" s="512">
        <f t="shared" si="176"/>
        <v>0</v>
      </c>
      <c r="Q3630" s="498" t="str">
        <f t="shared" si="177"/>
        <v/>
      </c>
    </row>
    <row r="3631" spans="1:17" hidden="1" x14ac:dyDescent="0.2">
      <c r="A3631" s="505"/>
      <c r="B3631" s="506"/>
      <c r="C3631" s="464"/>
      <c r="D3631" s="520"/>
      <c r="E3631" s="455"/>
      <c r="F3631" s="460"/>
      <c r="G3631" s="455"/>
      <c r="H3631" s="455"/>
      <c r="I3631" s="461"/>
      <c r="J3631" s="425"/>
      <c r="K3631" s="489"/>
      <c r="L3631" s="465"/>
      <c r="M3631" s="465"/>
      <c r="N3631" s="608"/>
      <c r="O3631" s="512">
        <f t="shared" si="175"/>
        <v>0</v>
      </c>
      <c r="P3631" s="512">
        <f t="shared" si="176"/>
        <v>0</v>
      </c>
      <c r="Q3631" s="498" t="str">
        <f t="shared" si="177"/>
        <v/>
      </c>
    </row>
    <row r="3632" spans="1:17" hidden="1" x14ac:dyDescent="0.2">
      <c r="A3632" s="505"/>
      <c r="B3632" s="506"/>
      <c r="C3632" s="464"/>
      <c r="D3632" s="520"/>
      <c r="E3632" s="455"/>
      <c r="F3632" s="460"/>
      <c r="G3632" s="455"/>
      <c r="H3632" s="455"/>
      <c r="I3632" s="461"/>
      <c r="J3632" s="425"/>
      <c r="K3632" s="489"/>
      <c r="L3632" s="465"/>
      <c r="M3632" s="465"/>
      <c r="N3632" s="608"/>
      <c r="O3632" s="512">
        <f t="shared" si="175"/>
        <v>0</v>
      </c>
      <c r="P3632" s="512">
        <f t="shared" si="176"/>
        <v>0</v>
      </c>
      <c r="Q3632" s="498" t="str">
        <f t="shared" si="177"/>
        <v/>
      </c>
    </row>
    <row r="3633" spans="1:17" hidden="1" x14ac:dyDescent="0.2">
      <c r="A3633" s="505"/>
      <c r="B3633" s="506"/>
      <c r="C3633" s="464"/>
      <c r="D3633" s="520"/>
      <c r="E3633" s="455"/>
      <c r="F3633" s="460"/>
      <c r="G3633" s="455"/>
      <c r="H3633" s="455"/>
      <c r="I3633" s="461"/>
      <c r="J3633" s="425"/>
      <c r="K3633" s="489"/>
      <c r="L3633" s="465"/>
      <c r="M3633" s="465"/>
      <c r="N3633" s="608"/>
      <c r="O3633" s="512">
        <f t="shared" si="175"/>
        <v>0</v>
      </c>
      <c r="P3633" s="512">
        <f t="shared" si="176"/>
        <v>0</v>
      </c>
      <c r="Q3633" s="498" t="str">
        <f t="shared" si="177"/>
        <v/>
      </c>
    </row>
    <row r="3634" spans="1:17" hidden="1" x14ac:dyDescent="0.2">
      <c r="A3634" s="505"/>
      <c r="B3634" s="506"/>
      <c r="C3634" s="464"/>
      <c r="D3634" s="520"/>
      <c r="E3634" s="455"/>
      <c r="F3634" s="460"/>
      <c r="G3634" s="455"/>
      <c r="H3634" s="455"/>
      <c r="I3634" s="461"/>
      <c r="J3634" s="425"/>
      <c r="K3634" s="489"/>
      <c r="L3634" s="465"/>
      <c r="M3634" s="465"/>
      <c r="N3634" s="608"/>
      <c r="O3634" s="512">
        <f t="shared" si="175"/>
        <v>0</v>
      </c>
      <c r="P3634" s="512">
        <f t="shared" si="176"/>
        <v>0</v>
      </c>
      <c r="Q3634" s="498" t="str">
        <f t="shared" si="177"/>
        <v/>
      </c>
    </row>
    <row r="3635" spans="1:17" hidden="1" x14ac:dyDescent="0.2">
      <c r="A3635" s="505"/>
      <c r="B3635" s="506"/>
      <c r="C3635" s="464"/>
      <c r="D3635" s="520"/>
      <c r="E3635" s="455"/>
      <c r="F3635" s="460"/>
      <c r="G3635" s="455"/>
      <c r="H3635" s="455"/>
      <c r="I3635" s="461"/>
      <c r="J3635" s="425"/>
      <c r="K3635" s="489"/>
      <c r="L3635" s="465"/>
      <c r="M3635" s="465"/>
      <c r="N3635" s="608"/>
      <c r="O3635" s="512">
        <f t="shared" si="175"/>
        <v>0</v>
      </c>
      <c r="P3635" s="512">
        <f t="shared" si="176"/>
        <v>0</v>
      </c>
      <c r="Q3635" s="498" t="str">
        <f t="shared" si="177"/>
        <v/>
      </c>
    </row>
    <row r="3636" spans="1:17" hidden="1" x14ac:dyDescent="0.2">
      <c r="A3636" s="505"/>
      <c r="B3636" s="506"/>
      <c r="C3636" s="464"/>
      <c r="D3636" s="520"/>
      <c r="E3636" s="455"/>
      <c r="F3636" s="460"/>
      <c r="G3636" s="455"/>
      <c r="H3636" s="455"/>
      <c r="I3636" s="461"/>
      <c r="J3636" s="425"/>
      <c r="K3636" s="489"/>
      <c r="L3636" s="465"/>
      <c r="M3636" s="465"/>
      <c r="N3636" s="608"/>
      <c r="O3636" s="512">
        <f t="shared" si="175"/>
        <v>0</v>
      </c>
      <c r="P3636" s="512">
        <f t="shared" si="176"/>
        <v>0</v>
      </c>
      <c r="Q3636" s="498" t="str">
        <f t="shared" si="177"/>
        <v/>
      </c>
    </row>
    <row r="3637" spans="1:17" hidden="1" x14ac:dyDescent="0.2">
      <c r="A3637" s="505"/>
      <c r="B3637" s="506"/>
      <c r="C3637" s="464"/>
      <c r="D3637" s="520"/>
      <c r="E3637" s="455"/>
      <c r="F3637" s="460"/>
      <c r="G3637" s="455"/>
      <c r="H3637" s="455"/>
      <c r="I3637" s="461"/>
      <c r="J3637" s="425"/>
      <c r="K3637" s="489"/>
      <c r="L3637" s="465"/>
      <c r="M3637" s="465"/>
      <c r="N3637" s="608"/>
      <c r="O3637" s="512">
        <f t="shared" si="175"/>
        <v>0</v>
      </c>
      <c r="P3637" s="512">
        <f t="shared" si="176"/>
        <v>0</v>
      </c>
      <c r="Q3637" s="498" t="str">
        <f t="shared" si="177"/>
        <v/>
      </c>
    </row>
    <row r="3638" spans="1:17" hidden="1" x14ac:dyDescent="0.2">
      <c r="A3638" s="505"/>
      <c r="B3638" s="506"/>
      <c r="C3638" s="464"/>
      <c r="D3638" s="520"/>
      <c r="E3638" s="455"/>
      <c r="F3638" s="460"/>
      <c r="G3638" s="455"/>
      <c r="H3638" s="455"/>
      <c r="I3638" s="461"/>
      <c r="J3638" s="425"/>
      <c r="K3638" s="489"/>
      <c r="L3638" s="465"/>
      <c r="M3638" s="465"/>
      <c r="N3638" s="608"/>
      <c r="O3638" s="512">
        <f t="shared" si="175"/>
        <v>0</v>
      </c>
      <c r="P3638" s="512">
        <f t="shared" si="176"/>
        <v>0</v>
      </c>
      <c r="Q3638" s="498" t="str">
        <f t="shared" si="177"/>
        <v/>
      </c>
    </row>
    <row r="3639" spans="1:17" hidden="1" x14ac:dyDescent="0.2">
      <c r="A3639" s="505"/>
      <c r="B3639" s="506"/>
      <c r="C3639" s="464"/>
      <c r="D3639" s="520"/>
      <c r="E3639" s="455"/>
      <c r="F3639" s="460"/>
      <c r="G3639" s="455"/>
      <c r="H3639" s="455"/>
      <c r="I3639" s="461"/>
      <c r="J3639" s="425"/>
      <c r="K3639" s="489"/>
      <c r="L3639" s="465"/>
      <c r="M3639" s="465"/>
      <c r="N3639" s="608"/>
      <c r="O3639" s="512">
        <f t="shared" si="175"/>
        <v>0</v>
      </c>
      <c r="P3639" s="512">
        <f t="shared" si="176"/>
        <v>0</v>
      </c>
      <c r="Q3639" s="498" t="str">
        <f t="shared" si="177"/>
        <v/>
      </c>
    </row>
    <row r="3640" spans="1:17" hidden="1" x14ac:dyDescent="0.2">
      <c r="A3640" s="505"/>
      <c r="B3640" s="506"/>
      <c r="C3640" s="464"/>
      <c r="D3640" s="520"/>
      <c r="E3640" s="455"/>
      <c r="F3640" s="460"/>
      <c r="G3640" s="455"/>
      <c r="H3640" s="455"/>
      <c r="I3640" s="461"/>
      <c r="J3640" s="425"/>
      <c r="K3640" s="489"/>
      <c r="L3640" s="465"/>
      <c r="M3640" s="465"/>
      <c r="N3640" s="608"/>
      <c r="O3640" s="512">
        <f t="shared" si="175"/>
        <v>0</v>
      </c>
      <c r="P3640" s="512">
        <f t="shared" si="176"/>
        <v>0</v>
      </c>
      <c r="Q3640" s="498" t="str">
        <f t="shared" si="177"/>
        <v/>
      </c>
    </row>
    <row r="3641" spans="1:17" hidden="1" x14ac:dyDescent="0.2">
      <c r="A3641" s="505"/>
      <c r="B3641" s="506"/>
      <c r="C3641" s="464"/>
      <c r="D3641" s="520"/>
      <c r="E3641" s="455"/>
      <c r="F3641" s="460"/>
      <c r="G3641" s="455"/>
      <c r="H3641" s="455"/>
      <c r="I3641" s="461"/>
      <c r="J3641" s="425"/>
      <c r="K3641" s="489"/>
      <c r="L3641" s="465"/>
      <c r="M3641" s="465"/>
      <c r="N3641" s="608"/>
      <c r="O3641" s="512">
        <f t="shared" si="175"/>
        <v>0</v>
      </c>
      <c r="P3641" s="512">
        <f t="shared" si="176"/>
        <v>0</v>
      </c>
      <c r="Q3641" s="498" t="str">
        <f t="shared" si="177"/>
        <v/>
      </c>
    </row>
    <row r="3642" spans="1:17" hidden="1" x14ac:dyDescent="0.2">
      <c r="A3642" s="505"/>
      <c r="B3642" s="506"/>
      <c r="C3642" s="464"/>
      <c r="D3642" s="520"/>
      <c r="E3642" s="455"/>
      <c r="F3642" s="460"/>
      <c r="G3642" s="455"/>
      <c r="H3642" s="455"/>
      <c r="I3642" s="461"/>
      <c r="J3642" s="425"/>
      <c r="K3642" s="489"/>
      <c r="L3642" s="465"/>
      <c r="M3642" s="465"/>
      <c r="N3642" s="608"/>
      <c r="O3642" s="512">
        <f t="shared" si="175"/>
        <v>0</v>
      </c>
      <c r="P3642" s="512">
        <f t="shared" si="176"/>
        <v>0</v>
      </c>
      <c r="Q3642" s="498" t="str">
        <f t="shared" si="177"/>
        <v/>
      </c>
    </row>
    <row r="3643" spans="1:17" hidden="1" x14ac:dyDescent="0.2">
      <c r="A3643" s="505"/>
      <c r="B3643" s="506"/>
      <c r="C3643" s="464"/>
      <c r="D3643" s="520"/>
      <c r="E3643" s="455"/>
      <c r="F3643" s="460"/>
      <c r="G3643" s="455"/>
      <c r="H3643" s="455"/>
      <c r="I3643" s="461"/>
      <c r="J3643" s="425"/>
      <c r="K3643" s="489"/>
      <c r="L3643" s="465"/>
      <c r="M3643" s="465"/>
      <c r="N3643" s="608"/>
      <c r="O3643" s="512">
        <f t="shared" si="175"/>
        <v>0</v>
      </c>
      <c r="P3643" s="512">
        <f t="shared" si="176"/>
        <v>0</v>
      </c>
      <c r="Q3643" s="498" t="str">
        <f t="shared" si="177"/>
        <v/>
      </c>
    </row>
    <row r="3644" spans="1:17" hidden="1" x14ac:dyDescent="0.2">
      <c r="A3644" s="505"/>
      <c r="B3644" s="506"/>
      <c r="C3644" s="464"/>
      <c r="D3644" s="520"/>
      <c r="E3644" s="455"/>
      <c r="F3644" s="460"/>
      <c r="G3644" s="455"/>
      <c r="H3644" s="455"/>
      <c r="I3644" s="461"/>
      <c r="J3644" s="425"/>
      <c r="K3644" s="489"/>
      <c r="L3644" s="465"/>
      <c r="M3644" s="465"/>
      <c r="N3644" s="608"/>
      <c r="O3644" s="512">
        <f t="shared" si="175"/>
        <v>0</v>
      </c>
      <c r="P3644" s="512">
        <f t="shared" si="176"/>
        <v>0</v>
      </c>
      <c r="Q3644" s="498" t="str">
        <f t="shared" si="177"/>
        <v/>
      </c>
    </row>
    <row r="3645" spans="1:17" hidden="1" x14ac:dyDescent="0.2">
      <c r="A3645" s="505"/>
      <c r="B3645" s="506"/>
      <c r="C3645" s="464"/>
      <c r="D3645" s="520"/>
      <c r="E3645" s="455"/>
      <c r="F3645" s="460"/>
      <c r="G3645" s="455"/>
      <c r="H3645" s="455"/>
      <c r="I3645" s="461"/>
      <c r="J3645" s="425"/>
      <c r="K3645" s="489"/>
      <c r="L3645" s="465"/>
      <c r="M3645" s="465"/>
      <c r="N3645" s="608"/>
      <c r="O3645" s="512">
        <f t="shared" si="175"/>
        <v>0</v>
      </c>
      <c r="P3645" s="512">
        <f t="shared" si="176"/>
        <v>0</v>
      </c>
      <c r="Q3645" s="498" t="str">
        <f t="shared" si="177"/>
        <v/>
      </c>
    </row>
    <row r="3646" spans="1:17" hidden="1" x14ac:dyDescent="0.2">
      <c r="A3646" s="505"/>
      <c r="B3646" s="506"/>
      <c r="C3646" s="464"/>
      <c r="D3646" s="520"/>
      <c r="E3646" s="455"/>
      <c r="F3646" s="460"/>
      <c r="G3646" s="455"/>
      <c r="H3646" s="455"/>
      <c r="I3646" s="461"/>
      <c r="J3646" s="425"/>
      <c r="K3646" s="489"/>
      <c r="L3646" s="465"/>
      <c r="M3646" s="465"/>
      <c r="N3646" s="608"/>
      <c r="O3646" s="512">
        <f t="shared" si="175"/>
        <v>0</v>
      </c>
      <c r="P3646" s="512">
        <f t="shared" si="176"/>
        <v>0</v>
      </c>
      <c r="Q3646" s="498" t="str">
        <f t="shared" si="177"/>
        <v/>
      </c>
    </row>
    <row r="3647" spans="1:17" hidden="1" x14ac:dyDescent="0.2">
      <c r="A3647" s="505"/>
      <c r="B3647" s="506"/>
      <c r="C3647" s="464"/>
      <c r="D3647" s="520"/>
      <c r="E3647" s="455"/>
      <c r="F3647" s="460"/>
      <c r="G3647" s="455"/>
      <c r="H3647" s="455"/>
      <c r="I3647" s="461"/>
      <c r="J3647" s="425"/>
      <c r="K3647" s="489"/>
      <c r="L3647" s="465"/>
      <c r="M3647" s="465"/>
      <c r="N3647" s="608"/>
      <c r="O3647" s="512">
        <f t="shared" si="175"/>
        <v>0</v>
      </c>
      <c r="P3647" s="512">
        <f t="shared" si="176"/>
        <v>0</v>
      </c>
      <c r="Q3647" s="498" t="str">
        <f t="shared" si="177"/>
        <v/>
      </c>
    </row>
    <row r="3648" spans="1:17" hidden="1" x14ac:dyDescent="0.2">
      <c r="A3648" s="505"/>
      <c r="B3648" s="506"/>
      <c r="C3648" s="464"/>
      <c r="D3648" s="520"/>
      <c r="E3648" s="455"/>
      <c r="F3648" s="460"/>
      <c r="G3648" s="455"/>
      <c r="H3648" s="455"/>
      <c r="I3648" s="461"/>
      <c r="J3648" s="425"/>
      <c r="K3648" s="489"/>
      <c r="L3648" s="465"/>
      <c r="M3648" s="465"/>
      <c r="N3648" s="608"/>
      <c r="O3648" s="512">
        <f t="shared" si="175"/>
        <v>0</v>
      </c>
      <c r="P3648" s="512">
        <f t="shared" si="176"/>
        <v>0</v>
      </c>
      <c r="Q3648" s="498" t="str">
        <f t="shared" si="177"/>
        <v/>
      </c>
    </row>
    <row r="3649" spans="1:17" hidden="1" x14ac:dyDescent="0.2">
      <c r="A3649" s="505"/>
      <c r="B3649" s="506"/>
      <c r="C3649" s="464"/>
      <c r="D3649" s="520"/>
      <c r="E3649" s="455"/>
      <c r="F3649" s="460"/>
      <c r="G3649" s="455"/>
      <c r="H3649" s="455"/>
      <c r="I3649" s="461"/>
      <c r="J3649" s="425"/>
      <c r="K3649" s="489"/>
      <c r="L3649" s="465"/>
      <c r="M3649" s="465"/>
      <c r="N3649" s="608"/>
      <c r="O3649" s="512">
        <f t="shared" si="175"/>
        <v>0</v>
      </c>
      <c r="P3649" s="512">
        <f t="shared" si="176"/>
        <v>0</v>
      </c>
      <c r="Q3649" s="498" t="str">
        <f t="shared" si="177"/>
        <v/>
      </c>
    </row>
    <row r="3650" spans="1:17" hidden="1" x14ac:dyDescent="0.2">
      <c r="A3650" s="505"/>
      <c r="B3650" s="506"/>
      <c r="C3650" s="464"/>
      <c r="D3650" s="520"/>
      <c r="E3650" s="455"/>
      <c r="F3650" s="460"/>
      <c r="G3650" s="455"/>
      <c r="H3650" s="455"/>
      <c r="I3650" s="461"/>
      <c r="J3650" s="425"/>
      <c r="K3650" s="489"/>
      <c r="L3650" s="465"/>
      <c r="M3650" s="465"/>
      <c r="N3650" s="608"/>
      <c r="O3650" s="512">
        <f t="shared" si="175"/>
        <v>0</v>
      </c>
      <c r="P3650" s="512">
        <f t="shared" si="176"/>
        <v>0</v>
      </c>
      <c r="Q3650" s="498" t="str">
        <f t="shared" si="177"/>
        <v/>
      </c>
    </row>
    <row r="3651" spans="1:17" hidden="1" x14ac:dyDescent="0.2">
      <c r="A3651" s="505"/>
      <c r="B3651" s="506"/>
      <c r="C3651" s="464"/>
      <c r="D3651" s="520"/>
      <c r="E3651" s="455"/>
      <c r="F3651" s="460"/>
      <c r="G3651" s="455"/>
      <c r="H3651" s="455"/>
      <c r="I3651" s="461"/>
      <c r="J3651" s="425"/>
      <c r="K3651" s="489"/>
      <c r="L3651" s="465"/>
      <c r="M3651" s="465"/>
      <c r="N3651" s="608"/>
      <c r="O3651" s="512">
        <f t="shared" si="175"/>
        <v>0</v>
      </c>
      <c r="P3651" s="512">
        <f t="shared" si="176"/>
        <v>0</v>
      </c>
      <c r="Q3651" s="498" t="str">
        <f t="shared" si="177"/>
        <v/>
      </c>
    </row>
    <row r="3652" spans="1:17" hidden="1" x14ac:dyDescent="0.2">
      <c r="A3652" s="505"/>
      <c r="B3652" s="506"/>
      <c r="C3652" s="464"/>
      <c r="D3652" s="520"/>
      <c r="E3652" s="455"/>
      <c r="F3652" s="460"/>
      <c r="G3652" s="455"/>
      <c r="H3652" s="455"/>
      <c r="I3652" s="461"/>
      <c r="J3652" s="425"/>
      <c r="K3652" s="489"/>
      <c r="L3652" s="465"/>
      <c r="M3652" s="465"/>
      <c r="N3652" s="608"/>
      <c r="O3652" s="512">
        <f t="shared" ref="O3652:O3715" si="178">IF(B3652=0,0,IF(YEAR(B3652)=$P$1,MONTH(B3652)-$O$1+1,(YEAR(B3652)-$P$1)*12-$O$1+1+MONTH(B3652)))</f>
        <v>0</v>
      </c>
      <c r="P3652" s="512">
        <f t="shared" ref="P3652:P3715" si="179">IF(C3652=0,0,IF(YEAR(C3652)=$P$1,MONTH(C3652)-$O$1+1,(YEAR(C3652)-$P$1)*12-$O$1+1+MONTH(C3652)))</f>
        <v>0</v>
      </c>
      <c r="Q3652" s="498" t="str">
        <f t="shared" ref="Q3652:Q3715" si="180">SUBSTITUTE(D3652," ","_")</f>
        <v/>
      </c>
    </row>
    <row r="3653" spans="1:17" hidden="1" x14ac:dyDescent="0.2">
      <c r="A3653" s="505"/>
      <c r="B3653" s="506"/>
      <c r="C3653" s="464"/>
      <c r="D3653" s="520"/>
      <c r="E3653" s="455"/>
      <c r="F3653" s="460"/>
      <c r="G3653" s="455"/>
      <c r="H3653" s="455"/>
      <c r="I3653" s="461"/>
      <c r="J3653" s="425"/>
      <c r="K3653" s="489"/>
      <c r="L3653" s="465"/>
      <c r="M3653" s="465"/>
      <c r="N3653" s="608"/>
      <c r="O3653" s="512">
        <f t="shared" si="178"/>
        <v>0</v>
      </c>
      <c r="P3653" s="512">
        <f t="shared" si="179"/>
        <v>0</v>
      </c>
      <c r="Q3653" s="498" t="str">
        <f t="shared" si="180"/>
        <v/>
      </c>
    </row>
    <row r="3654" spans="1:17" hidden="1" x14ac:dyDescent="0.2">
      <c r="A3654" s="505"/>
      <c r="B3654" s="506"/>
      <c r="C3654" s="464"/>
      <c r="D3654" s="520"/>
      <c r="E3654" s="455"/>
      <c r="F3654" s="460"/>
      <c r="G3654" s="455"/>
      <c r="H3654" s="455"/>
      <c r="I3654" s="461"/>
      <c r="J3654" s="425"/>
      <c r="K3654" s="489"/>
      <c r="L3654" s="465"/>
      <c r="M3654" s="465"/>
      <c r="N3654" s="608"/>
      <c r="O3654" s="512">
        <f t="shared" si="178"/>
        <v>0</v>
      </c>
      <c r="P3654" s="512">
        <f t="shared" si="179"/>
        <v>0</v>
      </c>
      <c r="Q3654" s="498" t="str">
        <f t="shared" si="180"/>
        <v/>
      </c>
    </row>
    <row r="3655" spans="1:17" hidden="1" x14ac:dyDescent="0.2">
      <c r="A3655" s="505"/>
      <c r="B3655" s="506"/>
      <c r="C3655" s="464"/>
      <c r="D3655" s="520"/>
      <c r="E3655" s="455"/>
      <c r="F3655" s="460"/>
      <c r="G3655" s="455"/>
      <c r="H3655" s="455"/>
      <c r="I3655" s="461"/>
      <c r="J3655" s="425"/>
      <c r="K3655" s="489"/>
      <c r="L3655" s="465"/>
      <c r="M3655" s="465"/>
      <c r="N3655" s="608"/>
      <c r="O3655" s="512">
        <f t="shared" si="178"/>
        <v>0</v>
      </c>
      <c r="P3655" s="512">
        <f t="shared" si="179"/>
        <v>0</v>
      </c>
      <c r="Q3655" s="498" t="str">
        <f t="shared" si="180"/>
        <v/>
      </c>
    </row>
    <row r="3656" spans="1:17" hidden="1" x14ac:dyDescent="0.2">
      <c r="A3656" s="505"/>
      <c r="B3656" s="506"/>
      <c r="C3656" s="464"/>
      <c r="D3656" s="520"/>
      <c r="E3656" s="455"/>
      <c r="F3656" s="460"/>
      <c r="G3656" s="455"/>
      <c r="H3656" s="455"/>
      <c r="I3656" s="461"/>
      <c r="J3656" s="425"/>
      <c r="K3656" s="489"/>
      <c r="L3656" s="465"/>
      <c r="M3656" s="465"/>
      <c r="N3656" s="608"/>
      <c r="O3656" s="512">
        <f t="shared" si="178"/>
        <v>0</v>
      </c>
      <c r="P3656" s="512">
        <f t="shared" si="179"/>
        <v>0</v>
      </c>
      <c r="Q3656" s="498" t="str">
        <f t="shared" si="180"/>
        <v/>
      </c>
    </row>
    <row r="3657" spans="1:17" hidden="1" x14ac:dyDescent="0.2">
      <c r="A3657" s="505"/>
      <c r="B3657" s="506"/>
      <c r="C3657" s="464"/>
      <c r="D3657" s="520"/>
      <c r="E3657" s="455"/>
      <c r="F3657" s="460"/>
      <c r="G3657" s="455"/>
      <c r="H3657" s="455"/>
      <c r="I3657" s="461"/>
      <c r="J3657" s="425"/>
      <c r="K3657" s="489"/>
      <c r="L3657" s="465"/>
      <c r="M3657" s="465"/>
      <c r="N3657" s="608"/>
      <c r="O3657" s="512">
        <f t="shared" si="178"/>
        <v>0</v>
      </c>
      <c r="P3657" s="512">
        <f t="shared" si="179"/>
        <v>0</v>
      </c>
      <c r="Q3657" s="498" t="str">
        <f t="shared" si="180"/>
        <v/>
      </c>
    </row>
    <row r="3658" spans="1:17" hidden="1" x14ac:dyDescent="0.2">
      <c r="A3658" s="505"/>
      <c r="B3658" s="506"/>
      <c r="C3658" s="464"/>
      <c r="D3658" s="520"/>
      <c r="E3658" s="455"/>
      <c r="F3658" s="460"/>
      <c r="G3658" s="455"/>
      <c r="H3658" s="455"/>
      <c r="I3658" s="461"/>
      <c r="J3658" s="425"/>
      <c r="K3658" s="489"/>
      <c r="L3658" s="465"/>
      <c r="M3658" s="465"/>
      <c r="N3658" s="608"/>
      <c r="O3658" s="512">
        <f t="shared" si="178"/>
        <v>0</v>
      </c>
      <c r="P3658" s="512">
        <f t="shared" si="179"/>
        <v>0</v>
      </c>
      <c r="Q3658" s="498" t="str">
        <f t="shared" si="180"/>
        <v/>
      </c>
    </row>
    <row r="3659" spans="1:17" hidden="1" x14ac:dyDescent="0.2">
      <c r="A3659" s="505"/>
      <c r="B3659" s="506"/>
      <c r="C3659" s="464"/>
      <c r="D3659" s="520"/>
      <c r="E3659" s="455"/>
      <c r="F3659" s="460"/>
      <c r="G3659" s="455"/>
      <c r="H3659" s="455"/>
      <c r="I3659" s="461"/>
      <c r="J3659" s="425"/>
      <c r="K3659" s="489"/>
      <c r="L3659" s="465"/>
      <c r="M3659" s="465"/>
      <c r="N3659" s="608"/>
      <c r="O3659" s="512">
        <f t="shared" si="178"/>
        <v>0</v>
      </c>
      <c r="P3659" s="512">
        <f t="shared" si="179"/>
        <v>0</v>
      </c>
      <c r="Q3659" s="498" t="str">
        <f t="shared" si="180"/>
        <v/>
      </c>
    </row>
    <row r="3660" spans="1:17" hidden="1" x14ac:dyDescent="0.2">
      <c r="A3660" s="505"/>
      <c r="B3660" s="506"/>
      <c r="C3660" s="464"/>
      <c r="D3660" s="520"/>
      <c r="E3660" s="455"/>
      <c r="F3660" s="460"/>
      <c r="G3660" s="455"/>
      <c r="H3660" s="455"/>
      <c r="I3660" s="461"/>
      <c r="J3660" s="425"/>
      <c r="K3660" s="489"/>
      <c r="L3660" s="465"/>
      <c r="M3660" s="465"/>
      <c r="N3660" s="608"/>
      <c r="O3660" s="512">
        <f t="shared" si="178"/>
        <v>0</v>
      </c>
      <c r="P3660" s="512">
        <f t="shared" si="179"/>
        <v>0</v>
      </c>
      <c r="Q3660" s="498" t="str">
        <f t="shared" si="180"/>
        <v/>
      </c>
    </row>
    <row r="3661" spans="1:17" hidden="1" x14ac:dyDescent="0.2">
      <c r="A3661" s="505"/>
      <c r="B3661" s="506"/>
      <c r="C3661" s="464"/>
      <c r="D3661" s="520"/>
      <c r="E3661" s="455"/>
      <c r="F3661" s="460"/>
      <c r="G3661" s="455"/>
      <c r="H3661" s="455"/>
      <c r="I3661" s="461"/>
      <c r="J3661" s="425"/>
      <c r="K3661" s="489"/>
      <c r="L3661" s="465"/>
      <c r="M3661" s="465"/>
      <c r="N3661" s="608"/>
      <c r="O3661" s="512">
        <f t="shared" si="178"/>
        <v>0</v>
      </c>
      <c r="P3661" s="512">
        <f t="shared" si="179"/>
        <v>0</v>
      </c>
      <c r="Q3661" s="498" t="str">
        <f t="shared" si="180"/>
        <v/>
      </c>
    </row>
    <row r="3662" spans="1:17" hidden="1" x14ac:dyDescent="0.2">
      <c r="A3662" s="505"/>
      <c r="B3662" s="506"/>
      <c r="C3662" s="464"/>
      <c r="D3662" s="520"/>
      <c r="E3662" s="455"/>
      <c r="F3662" s="460"/>
      <c r="G3662" s="455"/>
      <c r="H3662" s="455"/>
      <c r="I3662" s="461"/>
      <c r="J3662" s="425"/>
      <c r="K3662" s="489"/>
      <c r="L3662" s="465"/>
      <c r="M3662" s="465"/>
      <c r="N3662" s="608"/>
      <c r="O3662" s="512">
        <f t="shared" si="178"/>
        <v>0</v>
      </c>
      <c r="P3662" s="512">
        <f t="shared" si="179"/>
        <v>0</v>
      </c>
      <c r="Q3662" s="498" t="str">
        <f t="shared" si="180"/>
        <v/>
      </c>
    </row>
    <row r="3663" spans="1:17" hidden="1" x14ac:dyDescent="0.2">
      <c r="A3663" s="505"/>
      <c r="B3663" s="506"/>
      <c r="C3663" s="464"/>
      <c r="D3663" s="520"/>
      <c r="E3663" s="455"/>
      <c r="F3663" s="460"/>
      <c r="G3663" s="455"/>
      <c r="H3663" s="455"/>
      <c r="I3663" s="461"/>
      <c r="J3663" s="425"/>
      <c r="K3663" s="489"/>
      <c r="L3663" s="465"/>
      <c r="M3663" s="465"/>
      <c r="N3663" s="608"/>
      <c r="O3663" s="512">
        <f t="shared" si="178"/>
        <v>0</v>
      </c>
      <c r="P3663" s="512">
        <f t="shared" si="179"/>
        <v>0</v>
      </c>
      <c r="Q3663" s="498" t="str">
        <f t="shared" si="180"/>
        <v/>
      </c>
    </row>
    <row r="3664" spans="1:17" hidden="1" x14ac:dyDescent="0.2">
      <c r="A3664" s="505"/>
      <c r="B3664" s="506"/>
      <c r="C3664" s="464"/>
      <c r="D3664" s="520"/>
      <c r="E3664" s="455"/>
      <c r="F3664" s="460"/>
      <c r="G3664" s="455"/>
      <c r="H3664" s="455"/>
      <c r="I3664" s="461"/>
      <c r="J3664" s="425"/>
      <c r="K3664" s="489"/>
      <c r="L3664" s="465"/>
      <c r="M3664" s="465"/>
      <c r="N3664" s="608"/>
      <c r="O3664" s="512">
        <f t="shared" si="178"/>
        <v>0</v>
      </c>
      <c r="P3664" s="512">
        <f t="shared" si="179"/>
        <v>0</v>
      </c>
      <c r="Q3664" s="498" t="str">
        <f t="shared" si="180"/>
        <v/>
      </c>
    </row>
    <row r="3665" spans="1:17" hidden="1" x14ac:dyDescent="0.2">
      <c r="A3665" s="505"/>
      <c r="B3665" s="506"/>
      <c r="C3665" s="464"/>
      <c r="D3665" s="520"/>
      <c r="E3665" s="455"/>
      <c r="F3665" s="460"/>
      <c r="G3665" s="455"/>
      <c r="H3665" s="455"/>
      <c r="I3665" s="461"/>
      <c r="J3665" s="425"/>
      <c r="K3665" s="489"/>
      <c r="L3665" s="465"/>
      <c r="M3665" s="465"/>
      <c r="N3665" s="608"/>
      <c r="O3665" s="512">
        <f t="shared" si="178"/>
        <v>0</v>
      </c>
      <c r="P3665" s="512">
        <f t="shared" si="179"/>
        <v>0</v>
      </c>
      <c r="Q3665" s="498" t="str">
        <f t="shared" si="180"/>
        <v/>
      </c>
    </row>
    <row r="3666" spans="1:17" hidden="1" x14ac:dyDescent="0.2">
      <c r="A3666" s="505"/>
      <c r="B3666" s="506"/>
      <c r="C3666" s="464"/>
      <c r="D3666" s="520"/>
      <c r="E3666" s="455"/>
      <c r="F3666" s="460"/>
      <c r="G3666" s="455"/>
      <c r="H3666" s="455"/>
      <c r="I3666" s="461"/>
      <c r="J3666" s="425"/>
      <c r="K3666" s="489"/>
      <c r="L3666" s="465"/>
      <c r="M3666" s="465"/>
      <c r="N3666" s="608"/>
      <c r="O3666" s="512">
        <f t="shared" si="178"/>
        <v>0</v>
      </c>
      <c r="P3666" s="512">
        <f t="shared" si="179"/>
        <v>0</v>
      </c>
      <c r="Q3666" s="498" t="str">
        <f t="shared" si="180"/>
        <v/>
      </c>
    </row>
    <row r="3667" spans="1:17" hidden="1" x14ac:dyDescent="0.2">
      <c r="A3667" s="505"/>
      <c r="B3667" s="506"/>
      <c r="C3667" s="464"/>
      <c r="D3667" s="520"/>
      <c r="E3667" s="455"/>
      <c r="F3667" s="460"/>
      <c r="G3667" s="455"/>
      <c r="H3667" s="455"/>
      <c r="I3667" s="461"/>
      <c r="J3667" s="425"/>
      <c r="K3667" s="489"/>
      <c r="L3667" s="465"/>
      <c r="M3667" s="465"/>
      <c r="N3667" s="608"/>
      <c r="O3667" s="512">
        <f t="shared" si="178"/>
        <v>0</v>
      </c>
      <c r="P3667" s="512">
        <f t="shared" si="179"/>
        <v>0</v>
      </c>
      <c r="Q3667" s="498" t="str">
        <f t="shared" si="180"/>
        <v/>
      </c>
    </row>
    <row r="3668" spans="1:17" hidden="1" x14ac:dyDescent="0.2">
      <c r="A3668" s="505"/>
      <c r="B3668" s="506"/>
      <c r="C3668" s="464"/>
      <c r="D3668" s="520"/>
      <c r="E3668" s="455"/>
      <c r="F3668" s="460"/>
      <c r="G3668" s="455"/>
      <c r="H3668" s="455"/>
      <c r="I3668" s="461"/>
      <c r="J3668" s="425"/>
      <c r="K3668" s="489"/>
      <c r="L3668" s="465"/>
      <c r="M3668" s="465"/>
      <c r="N3668" s="608"/>
      <c r="O3668" s="512">
        <f t="shared" si="178"/>
        <v>0</v>
      </c>
      <c r="P3668" s="512">
        <f t="shared" si="179"/>
        <v>0</v>
      </c>
      <c r="Q3668" s="498" t="str">
        <f t="shared" si="180"/>
        <v/>
      </c>
    </row>
    <row r="3669" spans="1:17" hidden="1" x14ac:dyDescent="0.2">
      <c r="A3669" s="505"/>
      <c r="B3669" s="506"/>
      <c r="C3669" s="464"/>
      <c r="D3669" s="520"/>
      <c r="E3669" s="455"/>
      <c r="F3669" s="460"/>
      <c r="G3669" s="455"/>
      <c r="H3669" s="455"/>
      <c r="I3669" s="461"/>
      <c r="J3669" s="425"/>
      <c r="K3669" s="489"/>
      <c r="L3669" s="465"/>
      <c r="M3669" s="465"/>
      <c r="N3669" s="608"/>
      <c r="O3669" s="512">
        <f t="shared" si="178"/>
        <v>0</v>
      </c>
      <c r="P3669" s="512">
        <f t="shared" si="179"/>
        <v>0</v>
      </c>
      <c r="Q3669" s="498" t="str">
        <f t="shared" si="180"/>
        <v/>
      </c>
    </row>
    <row r="3670" spans="1:17" hidden="1" x14ac:dyDescent="0.2">
      <c r="A3670" s="505"/>
      <c r="B3670" s="506"/>
      <c r="C3670" s="464"/>
      <c r="D3670" s="520"/>
      <c r="E3670" s="455"/>
      <c r="F3670" s="460"/>
      <c r="G3670" s="455"/>
      <c r="H3670" s="455"/>
      <c r="I3670" s="461"/>
      <c r="J3670" s="425"/>
      <c r="K3670" s="489"/>
      <c r="L3670" s="465"/>
      <c r="M3670" s="465"/>
      <c r="N3670" s="608"/>
      <c r="O3670" s="512">
        <f t="shared" si="178"/>
        <v>0</v>
      </c>
      <c r="P3670" s="512">
        <f t="shared" si="179"/>
        <v>0</v>
      </c>
      <c r="Q3670" s="498" t="str">
        <f t="shared" si="180"/>
        <v/>
      </c>
    </row>
    <row r="3671" spans="1:17" hidden="1" x14ac:dyDescent="0.2">
      <c r="A3671" s="505"/>
      <c r="B3671" s="506"/>
      <c r="C3671" s="464"/>
      <c r="D3671" s="520"/>
      <c r="E3671" s="455"/>
      <c r="F3671" s="460"/>
      <c r="G3671" s="455"/>
      <c r="H3671" s="455"/>
      <c r="I3671" s="461"/>
      <c r="J3671" s="425"/>
      <c r="K3671" s="489"/>
      <c r="L3671" s="465"/>
      <c r="M3671" s="465"/>
      <c r="N3671" s="608"/>
      <c r="O3671" s="512">
        <f t="shared" si="178"/>
        <v>0</v>
      </c>
      <c r="P3671" s="512">
        <f t="shared" si="179"/>
        <v>0</v>
      </c>
      <c r="Q3671" s="498" t="str">
        <f t="shared" si="180"/>
        <v/>
      </c>
    </row>
    <row r="3672" spans="1:17" hidden="1" x14ac:dyDescent="0.2">
      <c r="A3672" s="505"/>
      <c r="B3672" s="506"/>
      <c r="C3672" s="464"/>
      <c r="D3672" s="520"/>
      <c r="E3672" s="455"/>
      <c r="F3672" s="460"/>
      <c r="G3672" s="455"/>
      <c r="H3672" s="455"/>
      <c r="I3672" s="461"/>
      <c r="J3672" s="425"/>
      <c r="K3672" s="489"/>
      <c r="L3672" s="465"/>
      <c r="M3672" s="465"/>
      <c r="N3672" s="608"/>
      <c r="O3672" s="512">
        <f t="shared" si="178"/>
        <v>0</v>
      </c>
      <c r="P3672" s="512">
        <f t="shared" si="179"/>
        <v>0</v>
      </c>
      <c r="Q3672" s="498" t="str">
        <f t="shared" si="180"/>
        <v/>
      </c>
    </row>
    <row r="3673" spans="1:17" hidden="1" x14ac:dyDescent="0.2">
      <c r="A3673" s="505"/>
      <c r="B3673" s="506"/>
      <c r="C3673" s="464"/>
      <c r="D3673" s="520"/>
      <c r="E3673" s="455"/>
      <c r="F3673" s="460"/>
      <c r="G3673" s="455"/>
      <c r="H3673" s="455"/>
      <c r="I3673" s="461"/>
      <c r="J3673" s="425"/>
      <c r="K3673" s="489"/>
      <c r="L3673" s="465"/>
      <c r="M3673" s="465"/>
      <c r="N3673" s="608"/>
      <c r="O3673" s="512">
        <f t="shared" si="178"/>
        <v>0</v>
      </c>
      <c r="P3673" s="512">
        <f t="shared" si="179"/>
        <v>0</v>
      </c>
      <c r="Q3673" s="498" t="str">
        <f t="shared" si="180"/>
        <v/>
      </c>
    </row>
    <row r="3674" spans="1:17" hidden="1" x14ac:dyDescent="0.2">
      <c r="A3674" s="505"/>
      <c r="B3674" s="506"/>
      <c r="C3674" s="464"/>
      <c r="D3674" s="520"/>
      <c r="E3674" s="455"/>
      <c r="F3674" s="460"/>
      <c r="G3674" s="455"/>
      <c r="H3674" s="455"/>
      <c r="I3674" s="461"/>
      <c r="J3674" s="425"/>
      <c r="K3674" s="489"/>
      <c r="L3674" s="465"/>
      <c r="M3674" s="465"/>
      <c r="N3674" s="608"/>
      <c r="O3674" s="512">
        <f t="shared" si="178"/>
        <v>0</v>
      </c>
      <c r="P3674" s="512">
        <f t="shared" si="179"/>
        <v>0</v>
      </c>
      <c r="Q3674" s="498" t="str">
        <f t="shared" si="180"/>
        <v/>
      </c>
    </row>
    <row r="3675" spans="1:17" hidden="1" x14ac:dyDescent="0.2">
      <c r="A3675" s="505"/>
      <c r="B3675" s="506"/>
      <c r="C3675" s="464"/>
      <c r="D3675" s="520"/>
      <c r="E3675" s="455"/>
      <c r="F3675" s="460"/>
      <c r="G3675" s="455"/>
      <c r="H3675" s="455"/>
      <c r="I3675" s="461"/>
      <c r="J3675" s="425"/>
      <c r="K3675" s="489"/>
      <c r="L3675" s="465"/>
      <c r="M3675" s="465"/>
      <c r="N3675" s="608"/>
      <c r="O3675" s="512">
        <f t="shared" si="178"/>
        <v>0</v>
      </c>
      <c r="P3675" s="512">
        <f t="shared" si="179"/>
        <v>0</v>
      </c>
      <c r="Q3675" s="498" t="str">
        <f t="shared" si="180"/>
        <v/>
      </c>
    </row>
    <row r="3676" spans="1:17" hidden="1" x14ac:dyDescent="0.2">
      <c r="A3676" s="505"/>
      <c r="B3676" s="506"/>
      <c r="C3676" s="464"/>
      <c r="D3676" s="520"/>
      <c r="E3676" s="455"/>
      <c r="F3676" s="460"/>
      <c r="G3676" s="455"/>
      <c r="H3676" s="455"/>
      <c r="I3676" s="461"/>
      <c r="J3676" s="425"/>
      <c r="K3676" s="489"/>
      <c r="L3676" s="465"/>
      <c r="M3676" s="465"/>
      <c r="N3676" s="608"/>
      <c r="O3676" s="512">
        <f t="shared" si="178"/>
        <v>0</v>
      </c>
      <c r="P3676" s="512">
        <f t="shared" si="179"/>
        <v>0</v>
      </c>
      <c r="Q3676" s="498" t="str">
        <f t="shared" si="180"/>
        <v/>
      </c>
    </row>
    <row r="3677" spans="1:17" hidden="1" x14ac:dyDescent="0.2">
      <c r="A3677" s="505"/>
      <c r="B3677" s="506"/>
      <c r="C3677" s="464"/>
      <c r="D3677" s="520"/>
      <c r="E3677" s="455"/>
      <c r="F3677" s="460"/>
      <c r="G3677" s="455"/>
      <c r="H3677" s="455"/>
      <c r="I3677" s="461"/>
      <c r="J3677" s="425"/>
      <c r="K3677" s="489"/>
      <c r="L3677" s="465"/>
      <c r="M3677" s="465"/>
      <c r="N3677" s="608"/>
      <c r="O3677" s="512">
        <f t="shared" si="178"/>
        <v>0</v>
      </c>
      <c r="P3677" s="512">
        <f t="shared" si="179"/>
        <v>0</v>
      </c>
      <c r="Q3677" s="498" t="str">
        <f t="shared" si="180"/>
        <v/>
      </c>
    </row>
    <row r="3678" spans="1:17" hidden="1" x14ac:dyDescent="0.2">
      <c r="A3678" s="505"/>
      <c r="B3678" s="506"/>
      <c r="C3678" s="464"/>
      <c r="D3678" s="520"/>
      <c r="E3678" s="455"/>
      <c r="F3678" s="460"/>
      <c r="G3678" s="455"/>
      <c r="H3678" s="455"/>
      <c r="I3678" s="461"/>
      <c r="J3678" s="425"/>
      <c r="K3678" s="489"/>
      <c r="L3678" s="465"/>
      <c r="M3678" s="465"/>
      <c r="N3678" s="608"/>
      <c r="O3678" s="512">
        <f t="shared" si="178"/>
        <v>0</v>
      </c>
      <c r="P3678" s="512">
        <f t="shared" si="179"/>
        <v>0</v>
      </c>
      <c r="Q3678" s="498" t="str">
        <f t="shared" si="180"/>
        <v/>
      </c>
    </row>
    <row r="3679" spans="1:17" hidden="1" x14ac:dyDescent="0.2">
      <c r="A3679" s="505"/>
      <c r="B3679" s="506"/>
      <c r="C3679" s="464"/>
      <c r="D3679" s="520"/>
      <c r="E3679" s="455"/>
      <c r="F3679" s="460"/>
      <c r="G3679" s="455"/>
      <c r="H3679" s="455"/>
      <c r="I3679" s="461"/>
      <c r="J3679" s="425"/>
      <c r="K3679" s="489"/>
      <c r="L3679" s="465"/>
      <c r="M3679" s="465"/>
      <c r="N3679" s="608"/>
      <c r="O3679" s="512">
        <f t="shared" si="178"/>
        <v>0</v>
      </c>
      <c r="P3679" s="512">
        <f t="shared" si="179"/>
        <v>0</v>
      </c>
      <c r="Q3679" s="498" t="str">
        <f t="shared" si="180"/>
        <v/>
      </c>
    </row>
    <row r="3680" spans="1:17" hidden="1" x14ac:dyDescent="0.2">
      <c r="A3680" s="505"/>
      <c r="B3680" s="506"/>
      <c r="C3680" s="464"/>
      <c r="D3680" s="520"/>
      <c r="E3680" s="455"/>
      <c r="F3680" s="460"/>
      <c r="G3680" s="455"/>
      <c r="H3680" s="455"/>
      <c r="I3680" s="461"/>
      <c r="J3680" s="425"/>
      <c r="K3680" s="489"/>
      <c r="L3680" s="465"/>
      <c r="M3680" s="465"/>
      <c r="N3680" s="608"/>
      <c r="O3680" s="512">
        <f t="shared" si="178"/>
        <v>0</v>
      </c>
      <c r="P3680" s="512">
        <f t="shared" si="179"/>
        <v>0</v>
      </c>
      <c r="Q3680" s="498" t="str">
        <f t="shared" si="180"/>
        <v/>
      </c>
    </row>
    <row r="3681" spans="1:17" hidden="1" x14ac:dyDescent="0.2">
      <c r="A3681" s="505"/>
      <c r="B3681" s="506"/>
      <c r="C3681" s="464"/>
      <c r="D3681" s="520"/>
      <c r="E3681" s="455"/>
      <c r="F3681" s="460"/>
      <c r="G3681" s="455"/>
      <c r="H3681" s="455"/>
      <c r="I3681" s="461"/>
      <c r="J3681" s="425"/>
      <c r="K3681" s="489"/>
      <c r="L3681" s="465"/>
      <c r="M3681" s="465"/>
      <c r="N3681" s="608"/>
      <c r="O3681" s="512">
        <f t="shared" si="178"/>
        <v>0</v>
      </c>
      <c r="P3681" s="512">
        <f t="shared" si="179"/>
        <v>0</v>
      </c>
      <c r="Q3681" s="498" t="str">
        <f t="shared" si="180"/>
        <v/>
      </c>
    </row>
    <row r="3682" spans="1:17" hidden="1" x14ac:dyDescent="0.2">
      <c r="A3682" s="505"/>
      <c r="B3682" s="506"/>
      <c r="C3682" s="464"/>
      <c r="D3682" s="520"/>
      <c r="E3682" s="455"/>
      <c r="F3682" s="460"/>
      <c r="G3682" s="455"/>
      <c r="H3682" s="455"/>
      <c r="I3682" s="461"/>
      <c r="J3682" s="425"/>
      <c r="K3682" s="489"/>
      <c r="L3682" s="465"/>
      <c r="M3682" s="465"/>
      <c r="N3682" s="608"/>
      <c r="O3682" s="512">
        <f t="shared" si="178"/>
        <v>0</v>
      </c>
      <c r="P3682" s="512">
        <f t="shared" si="179"/>
        <v>0</v>
      </c>
      <c r="Q3682" s="498" t="str">
        <f t="shared" si="180"/>
        <v/>
      </c>
    </row>
    <row r="3683" spans="1:17" hidden="1" x14ac:dyDescent="0.2">
      <c r="A3683" s="505"/>
      <c r="B3683" s="506"/>
      <c r="C3683" s="464"/>
      <c r="D3683" s="520"/>
      <c r="E3683" s="455"/>
      <c r="F3683" s="460"/>
      <c r="G3683" s="455"/>
      <c r="H3683" s="455"/>
      <c r="I3683" s="461"/>
      <c r="J3683" s="425"/>
      <c r="K3683" s="489"/>
      <c r="L3683" s="465"/>
      <c r="M3683" s="465"/>
      <c r="N3683" s="608"/>
      <c r="O3683" s="512">
        <f t="shared" si="178"/>
        <v>0</v>
      </c>
      <c r="P3683" s="512">
        <f t="shared" si="179"/>
        <v>0</v>
      </c>
      <c r="Q3683" s="498" t="str">
        <f t="shared" si="180"/>
        <v/>
      </c>
    </row>
    <row r="3684" spans="1:17" hidden="1" x14ac:dyDescent="0.2">
      <c r="A3684" s="505"/>
      <c r="B3684" s="506"/>
      <c r="C3684" s="464"/>
      <c r="D3684" s="520"/>
      <c r="E3684" s="455"/>
      <c r="F3684" s="460"/>
      <c r="G3684" s="455"/>
      <c r="H3684" s="455"/>
      <c r="I3684" s="461"/>
      <c r="J3684" s="425"/>
      <c r="K3684" s="489"/>
      <c r="L3684" s="465"/>
      <c r="M3684" s="465"/>
      <c r="N3684" s="608"/>
      <c r="O3684" s="512">
        <f t="shared" si="178"/>
        <v>0</v>
      </c>
      <c r="P3684" s="512">
        <f t="shared" si="179"/>
        <v>0</v>
      </c>
      <c r="Q3684" s="498" t="str">
        <f t="shared" si="180"/>
        <v/>
      </c>
    </row>
    <row r="3685" spans="1:17" hidden="1" x14ac:dyDescent="0.2">
      <c r="A3685" s="505"/>
      <c r="B3685" s="506"/>
      <c r="C3685" s="464"/>
      <c r="D3685" s="520"/>
      <c r="E3685" s="455"/>
      <c r="F3685" s="460"/>
      <c r="G3685" s="455"/>
      <c r="H3685" s="455"/>
      <c r="I3685" s="461"/>
      <c r="J3685" s="425"/>
      <c r="K3685" s="489"/>
      <c r="L3685" s="465"/>
      <c r="M3685" s="465"/>
      <c r="N3685" s="608"/>
      <c r="O3685" s="512">
        <f t="shared" si="178"/>
        <v>0</v>
      </c>
      <c r="P3685" s="512">
        <f t="shared" si="179"/>
        <v>0</v>
      </c>
      <c r="Q3685" s="498" t="str">
        <f t="shared" si="180"/>
        <v/>
      </c>
    </row>
    <row r="3686" spans="1:17" hidden="1" x14ac:dyDescent="0.2">
      <c r="A3686" s="505"/>
      <c r="B3686" s="506"/>
      <c r="C3686" s="464"/>
      <c r="D3686" s="520"/>
      <c r="E3686" s="455"/>
      <c r="F3686" s="460"/>
      <c r="G3686" s="455"/>
      <c r="H3686" s="455"/>
      <c r="I3686" s="461"/>
      <c r="J3686" s="425"/>
      <c r="K3686" s="489"/>
      <c r="L3686" s="465"/>
      <c r="M3686" s="465"/>
      <c r="N3686" s="608"/>
      <c r="O3686" s="512">
        <f t="shared" si="178"/>
        <v>0</v>
      </c>
      <c r="P3686" s="512">
        <f t="shared" si="179"/>
        <v>0</v>
      </c>
      <c r="Q3686" s="498" t="str">
        <f t="shared" si="180"/>
        <v/>
      </c>
    </row>
    <row r="3687" spans="1:17" hidden="1" x14ac:dyDescent="0.2">
      <c r="A3687" s="505"/>
      <c r="B3687" s="506"/>
      <c r="C3687" s="464"/>
      <c r="D3687" s="520"/>
      <c r="E3687" s="455"/>
      <c r="F3687" s="460"/>
      <c r="G3687" s="455"/>
      <c r="H3687" s="455"/>
      <c r="I3687" s="461"/>
      <c r="J3687" s="425"/>
      <c r="K3687" s="489"/>
      <c r="L3687" s="465"/>
      <c r="M3687" s="465"/>
      <c r="N3687" s="608"/>
      <c r="O3687" s="512">
        <f t="shared" si="178"/>
        <v>0</v>
      </c>
      <c r="P3687" s="512">
        <f t="shared" si="179"/>
        <v>0</v>
      </c>
      <c r="Q3687" s="498" t="str">
        <f t="shared" si="180"/>
        <v/>
      </c>
    </row>
    <row r="3688" spans="1:17" hidden="1" x14ac:dyDescent="0.2">
      <c r="A3688" s="505"/>
      <c r="B3688" s="506"/>
      <c r="C3688" s="464"/>
      <c r="D3688" s="520"/>
      <c r="E3688" s="455"/>
      <c r="F3688" s="460"/>
      <c r="G3688" s="455"/>
      <c r="H3688" s="455"/>
      <c r="I3688" s="461"/>
      <c r="J3688" s="425"/>
      <c r="K3688" s="489"/>
      <c r="L3688" s="465"/>
      <c r="M3688" s="465"/>
      <c r="N3688" s="608"/>
      <c r="O3688" s="512">
        <f t="shared" si="178"/>
        <v>0</v>
      </c>
      <c r="P3688" s="512">
        <f t="shared" si="179"/>
        <v>0</v>
      </c>
      <c r="Q3688" s="498" t="str">
        <f t="shared" si="180"/>
        <v/>
      </c>
    </row>
    <row r="3689" spans="1:17" hidden="1" x14ac:dyDescent="0.2">
      <c r="A3689" s="505"/>
      <c r="B3689" s="506"/>
      <c r="C3689" s="464"/>
      <c r="D3689" s="520"/>
      <c r="E3689" s="455"/>
      <c r="F3689" s="460"/>
      <c r="G3689" s="455"/>
      <c r="H3689" s="455"/>
      <c r="I3689" s="461"/>
      <c r="J3689" s="425"/>
      <c r="K3689" s="489"/>
      <c r="L3689" s="465"/>
      <c r="M3689" s="465"/>
      <c r="N3689" s="608"/>
      <c r="O3689" s="512">
        <f t="shared" si="178"/>
        <v>0</v>
      </c>
      <c r="P3689" s="512">
        <f t="shared" si="179"/>
        <v>0</v>
      </c>
      <c r="Q3689" s="498" t="str">
        <f t="shared" si="180"/>
        <v/>
      </c>
    </row>
    <row r="3690" spans="1:17" hidden="1" x14ac:dyDescent="0.2">
      <c r="A3690" s="505"/>
      <c r="B3690" s="506"/>
      <c r="C3690" s="464"/>
      <c r="D3690" s="520"/>
      <c r="E3690" s="455"/>
      <c r="F3690" s="460"/>
      <c r="G3690" s="455"/>
      <c r="H3690" s="455"/>
      <c r="I3690" s="461"/>
      <c r="J3690" s="425"/>
      <c r="K3690" s="489"/>
      <c r="L3690" s="465"/>
      <c r="M3690" s="465"/>
      <c r="N3690" s="608"/>
      <c r="O3690" s="512">
        <f t="shared" si="178"/>
        <v>0</v>
      </c>
      <c r="P3690" s="512">
        <f t="shared" si="179"/>
        <v>0</v>
      </c>
      <c r="Q3690" s="498" t="str">
        <f t="shared" si="180"/>
        <v/>
      </c>
    </row>
    <row r="3691" spans="1:17" hidden="1" x14ac:dyDescent="0.2">
      <c r="A3691" s="505"/>
      <c r="B3691" s="506"/>
      <c r="C3691" s="464"/>
      <c r="D3691" s="520"/>
      <c r="E3691" s="455"/>
      <c r="F3691" s="460"/>
      <c r="G3691" s="455"/>
      <c r="H3691" s="455"/>
      <c r="I3691" s="461"/>
      <c r="J3691" s="425"/>
      <c r="K3691" s="489"/>
      <c r="L3691" s="465"/>
      <c r="M3691" s="465"/>
      <c r="N3691" s="608"/>
      <c r="O3691" s="512">
        <f t="shared" si="178"/>
        <v>0</v>
      </c>
      <c r="P3691" s="512">
        <f t="shared" si="179"/>
        <v>0</v>
      </c>
      <c r="Q3691" s="498" t="str">
        <f t="shared" si="180"/>
        <v/>
      </c>
    </row>
    <row r="3692" spans="1:17" hidden="1" x14ac:dyDescent="0.2">
      <c r="A3692" s="505"/>
      <c r="B3692" s="506"/>
      <c r="C3692" s="464"/>
      <c r="D3692" s="520"/>
      <c r="E3692" s="455"/>
      <c r="F3692" s="460"/>
      <c r="G3692" s="455"/>
      <c r="H3692" s="455"/>
      <c r="I3692" s="461"/>
      <c r="J3692" s="425"/>
      <c r="K3692" s="489"/>
      <c r="L3692" s="465"/>
      <c r="M3692" s="465"/>
      <c r="N3692" s="608"/>
      <c r="O3692" s="512">
        <f t="shared" si="178"/>
        <v>0</v>
      </c>
      <c r="P3692" s="512">
        <f t="shared" si="179"/>
        <v>0</v>
      </c>
      <c r="Q3692" s="498" t="str">
        <f t="shared" si="180"/>
        <v/>
      </c>
    </row>
    <row r="3693" spans="1:17" hidden="1" x14ac:dyDescent="0.2">
      <c r="A3693" s="505"/>
      <c r="B3693" s="506"/>
      <c r="C3693" s="464"/>
      <c r="D3693" s="520"/>
      <c r="E3693" s="455"/>
      <c r="F3693" s="460"/>
      <c r="G3693" s="455"/>
      <c r="H3693" s="455"/>
      <c r="I3693" s="461"/>
      <c r="J3693" s="425"/>
      <c r="K3693" s="489"/>
      <c r="L3693" s="465"/>
      <c r="M3693" s="465"/>
      <c r="N3693" s="608"/>
      <c r="O3693" s="512">
        <f t="shared" si="178"/>
        <v>0</v>
      </c>
      <c r="P3693" s="512">
        <f t="shared" si="179"/>
        <v>0</v>
      </c>
      <c r="Q3693" s="498" t="str">
        <f t="shared" si="180"/>
        <v/>
      </c>
    </row>
    <row r="3694" spans="1:17" hidden="1" x14ac:dyDescent="0.2">
      <c r="A3694" s="505"/>
      <c r="B3694" s="506"/>
      <c r="C3694" s="464"/>
      <c r="D3694" s="520"/>
      <c r="E3694" s="455"/>
      <c r="F3694" s="460"/>
      <c r="G3694" s="455"/>
      <c r="H3694" s="455"/>
      <c r="I3694" s="461"/>
      <c r="J3694" s="425"/>
      <c r="K3694" s="489"/>
      <c r="L3694" s="465"/>
      <c r="M3694" s="465"/>
      <c r="N3694" s="608"/>
      <c r="O3694" s="512">
        <f t="shared" si="178"/>
        <v>0</v>
      </c>
      <c r="P3694" s="512">
        <f t="shared" si="179"/>
        <v>0</v>
      </c>
      <c r="Q3694" s="498" t="str">
        <f t="shared" si="180"/>
        <v/>
      </c>
    </row>
    <row r="3695" spans="1:17" hidden="1" x14ac:dyDescent="0.2">
      <c r="A3695" s="505"/>
      <c r="B3695" s="506"/>
      <c r="C3695" s="464"/>
      <c r="D3695" s="520"/>
      <c r="E3695" s="455"/>
      <c r="F3695" s="460"/>
      <c r="G3695" s="455"/>
      <c r="H3695" s="455"/>
      <c r="I3695" s="461"/>
      <c r="J3695" s="425"/>
      <c r="K3695" s="489"/>
      <c r="L3695" s="465"/>
      <c r="M3695" s="465"/>
      <c r="N3695" s="608"/>
      <c r="O3695" s="512">
        <f t="shared" si="178"/>
        <v>0</v>
      </c>
      <c r="P3695" s="512">
        <f t="shared" si="179"/>
        <v>0</v>
      </c>
      <c r="Q3695" s="498" t="str">
        <f t="shared" si="180"/>
        <v/>
      </c>
    </row>
    <row r="3696" spans="1:17" hidden="1" x14ac:dyDescent="0.2">
      <c r="A3696" s="505"/>
      <c r="B3696" s="506"/>
      <c r="C3696" s="464"/>
      <c r="D3696" s="520"/>
      <c r="E3696" s="455"/>
      <c r="F3696" s="460"/>
      <c r="G3696" s="455"/>
      <c r="H3696" s="455"/>
      <c r="I3696" s="461"/>
      <c r="J3696" s="425"/>
      <c r="K3696" s="489"/>
      <c r="L3696" s="465"/>
      <c r="M3696" s="465"/>
      <c r="N3696" s="608"/>
      <c r="O3696" s="512">
        <f t="shared" si="178"/>
        <v>0</v>
      </c>
      <c r="P3696" s="512">
        <f t="shared" si="179"/>
        <v>0</v>
      </c>
      <c r="Q3696" s="498" t="str">
        <f t="shared" si="180"/>
        <v/>
      </c>
    </row>
    <row r="3697" spans="1:17" hidden="1" x14ac:dyDescent="0.2">
      <c r="A3697" s="505"/>
      <c r="B3697" s="506"/>
      <c r="C3697" s="464"/>
      <c r="D3697" s="520"/>
      <c r="E3697" s="455"/>
      <c r="F3697" s="460"/>
      <c r="G3697" s="455"/>
      <c r="H3697" s="455"/>
      <c r="I3697" s="461"/>
      <c r="J3697" s="425"/>
      <c r="K3697" s="489"/>
      <c r="L3697" s="465"/>
      <c r="M3697" s="465"/>
      <c r="N3697" s="608"/>
      <c r="O3697" s="512">
        <f t="shared" si="178"/>
        <v>0</v>
      </c>
      <c r="P3697" s="512">
        <f t="shared" si="179"/>
        <v>0</v>
      </c>
      <c r="Q3697" s="498" t="str">
        <f t="shared" si="180"/>
        <v/>
      </c>
    </row>
    <row r="3698" spans="1:17" hidden="1" x14ac:dyDescent="0.2">
      <c r="A3698" s="505"/>
      <c r="B3698" s="506"/>
      <c r="C3698" s="464"/>
      <c r="D3698" s="520"/>
      <c r="E3698" s="455"/>
      <c r="F3698" s="460"/>
      <c r="G3698" s="455"/>
      <c r="H3698" s="455"/>
      <c r="I3698" s="461"/>
      <c r="J3698" s="425"/>
      <c r="K3698" s="489"/>
      <c r="L3698" s="465"/>
      <c r="M3698" s="465"/>
      <c r="N3698" s="608"/>
      <c r="O3698" s="512">
        <f t="shared" si="178"/>
        <v>0</v>
      </c>
      <c r="P3698" s="512">
        <f t="shared" si="179"/>
        <v>0</v>
      </c>
      <c r="Q3698" s="498" t="str">
        <f t="shared" si="180"/>
        <v/>
      </c>
    </row>
    <row r="3699" spans="1:17" hidden="1" x14ac:dyDescent="0.2">
      <c r="A3699" s="505"/>
      <c r="B3699" s="506"/>
      <c r="C3699" s="464"/>
      <c r="D3699" s="520"/>
      <c r="E3699" s="455"/>
      <c r="F3699" s="460"/>
      <c r="G3699" s="455"/>
      <c r="H3699" s="455"/>
      <c r="I3699" s="461"/>
      <c r="J3699" s="425"/>
      <c r="K3699" s="489"/>
      <c r="L3699" s="465"/>
      <c r="M3699" s="465"/>
      <c r="N3699" s="608"/>
      <c r="O3699" s="512">
        <f t="shared" si="178"/>
        <v>0</v>
      </c>
      <c r="P3699" s="512">
        <f t="shared" si="179"/>
        <v>0</v>
      </c>
      <c r="Q3699" s="498" t="str">
        <f t="shared" si="180"/>
        <v/>
      </c>
    </row>
    <row r="3700" spans="1:17" hidden="1" x14ac:dyDescent="0.2">
      <c r="A3700" s="505"/>
      <c r="B3700" s="506"/>
      <c r="C3700" s="464"/>
      <c r="D3700" s="520"/>
      <c r="E3700" s="455"/>
      <c r="F3700" s="460"/>
      <c r="G3700" s="455"/>
      <c r="H3700" s="455"/>
      <c r="I3700" s="461"/>
      <c r="J3700" s="425"/>
      <c r="K3700" s="489"/>
      <c r="L3700" s="465"/>
      <c r="M3700" s="465"/>
      <c r="N3700" s="608"/>
      <c r="O3700" s="512">
        <f t="shared" si="178"/>
        <v>0</v>
      </c>
      <c r="P3700" s="512">
        <f t="shared" si="179"/>
        <v>0</v>
      </c>
      <c r="Q3700" s="498" t="str">
        <f t="shared" si="180"/>
        <v/>
      </c>
    </row>
    <row r="3701" spans="1:17" hidden="1" x14ac:dyDescent="0.2">
      <c r="A3701" s="505"/>
      <c r="B3701" s="506"/>
      <c r="C3701" s="464"/>
      <c r="D3701" s="520"/>
      <c r="E3701" s="455"/>
      <c r="F3701" s="460"/>
      <c r="G3701" s="455"/>
      <c r="H3701" s="455"/>
      <c r="I3701" s="461"/>
      <c r="J3701" s="425"/>
      <c r="K3701" s="489"/>
      <c r="L3701" s="465"/>
      <c r="M3701" s="465"/>
      <c r="N3701" s="608"/>
      <c r="O3701" s="512">
        <f t="shared" si="178"/>
        <v>0</v>
      </c>
      <c r="P3701" s="512">
        <f t="shared" si="179"/>
        <v>0</v>
      </c>
      <c r="Q3701" s="498" t="str">
        <f t="shared" si="180"/>
        <v/>
      </c>
    </row>
    <row r="3702" spans="1:17" hidden="1" x14ac:dyDescent="0.2">
      <c r="A3702" s="505"/>
      <c r="B3702" s="506"/>
      <c r="C3702" s="464"/>
      <c r="D3702" s="520"/>
      <c r="E3702" s="455"/>
      <c r="F3702" s="460"/>
      <c r="G3702" s="455"/>
      <c r="H3702" s="455"/>
      <c r="I3702" s="461"/>
      <c r="J3702" s="425"/>
      <c r="K3702" s="489"/>
      <c r="L3702" s="465"/>
      <c r="M3702" s="465"/>
      <c r="N3702" s="608"/>
      <c r="O3702" s="512">
        <f t="shared" si="178"/>
        <v>0</v>
      </c>
      <c r="P3702" s="512">
        <f t="shared" si="179"/>
        <v>0</v>
      </c>
      <c r="Q3702" s="498" t="str">
        <f t="shared" si="180"/>
        <v/>
      </c>
    </row>
    <row r="3703" spans="1:17" hidden="1" x14ac:dyDescent="0.2">
      <c r="A3703" s="505"/>
      <c r="B3703" s="506"/>
      <c r="C3703" s="464"/>
      <c r="D3703" s="520"/>
      <c r="E3703" s="455"/>
      <c r="F3703" s="460"/>
      <c r="G3703" s="455"/>
      <c r="H3703" s="455"/>
      <c r="I3703" s="461"/>
      <c r="J3703" s="425"/>
      <c r="K3703" s="489"/>
      <c r="L3703" s="465"/>
      <c r="M3703" s="465"/>
      <c r="N3703" s="608"/>
      <c r="O3703" s="512">
        <f t="shared" si="178"/>
        <v>0</v>
      </c>
      <c r="P3703" s="512">
        <f t="shared" si="179"/>
        <v>0</v>
      </c>
      <c r="Q3703" s="498" t="str">
        <f t="shared" si="180"/>
        <v/>
      </c>
    </row>
    <row r="3704" spans="1:17" hidden="1" x14ac:dyDescent="0.2">
      <c r="A3704" s="505"/>
      <c r="B3704" s="506"/>
      <c r="C3704" s="464"/>
      <c r="D3704" s="520"/>
      <c r="E3704" s="455"/>
      <c r="F3704" s="460"/>
      <c r="G3704" s="455"/>
      <c r="H3704" s="455"/>
      <c r="I3704" s="461"/>
      <c r="J3704" s="425"/>
      <c r="K3704" s="489"/>
      <c r="L3704" s="465"/>
      <c r="M3704" s="465"/>
      <c r="N3704" s="608"/>
      <c r="O3704" s="512">
        <f t="shared" si="178"/>
        <v>0</v>
      </c>
      <c r="P3704" s="512">
        <f t="shared" si="179"/>
        <v>0</v>
      </c>
      <c r="Q3704" s="498" t="str">
        <f t="shared" si="180"/>
        <v/>
      </c>
    </row>
    <row r="3705" spans="1:17" hidden="1" x14ac:dyDescent="0.2">
      <c r="A3705" s="505"/>
      <c r="B3705" s="506"/>
      <c r="C3705" s="464"/>
      <c r="D3705" s="520"/>
      <c r="E3705" s="455"/>
      <c r="F3705" s="460"/>
      <c r="G3705" s="455"/>
      <c r="H3705" s="455"/>
      <c r="I3705" s="461"/>
      <c r="J3705" s="425"/>
      <c r="K3705" s="489"/>
      <c r="L3705" s="465"/>
      <c r="M3705" s="465"/>
      <c r="N3705" s="608"/>
      <c r="O3705" s="512">
        <f t="shared" si="178"/>
        <v>0</v>
      </c>
      <c r="P3705" s="512">
        <f t="shared" si="179"/>
        <v>0</v>
      </c>
      <c r="Q3705" s="498" t="str">
        <f t="shared" si="180"/>
        <v/>
      </c>
    </row>
    <row r="3706" spans="1:17" hidden="1" x14ac:dyDescent="0.2">
      <c r="A3706" s="505"/>
      <c r="B3706" s="506"/>
      <c r="C3706" s="464"/>
      <c r="D3706" s="520"/>
      <c r="E3706" s="455"/>
      <c r="F3706" s="460"/>
      <c r="G3706" s="455"/>
      <c r="H3706" s="455"/>
      <c r="I3706" s="461"/>
      <c r="J3706" s="425"/>
      <c r="K3706" s="489"/>
      <c r="L3706" s="465"/>
      <c r="M3706" s="465"/>
      <c r="N3706" s="608"/>
      <c r="O3706" s="512">
        <f t="shared" si="178"/>
        <v>0</v>
      </c>
      <c r="P3706" s="512">
        <f t="shared" si="179"/>
        <v>0</v>
      </c>
      <c r="Q3706" s="498" t="str">
        <f t="shared" si="180"/>
        <v/>
      </c>
    </row>
    <row r="3707" spans="1:17" hidden="1" x14ac:dyDescent="0.2">
      <c r="A3707" s="505"/>
      <c r="B3707" s="506"/>
      <c r="C3707" s="464"/>
      <c r="D3707" s="520"/>
      <c r="E3707" s="455"/>
      <c r="F3707" s="460"/>
      <c r="G3707" s="455"/>
      <c r="H3707" s="455"/>
      <c r="I3707" s="461"/>
      <c r="J3707" s="425"/>
      <c r="K3707" s="489"/>
      <c r="L3707" s="465"/>
      <c r="M3707" s="465"/>
      <c r="N3707" s="608"/>
      <c r="O3707" s="512">
        <f t="shared" si="178"/>
        <v>0</v>
      </c>
      <c r="P3707" s="512">
        <f t="shared" si="179"/>
        <v>0</v>
      </c>
      <c r="Q3707" s="498" t="str">
        <f t="shared" si="180"/>
        <v/>
      </c>
    </row>
    <row r="3708" spans="1:17" hidden="1" x14ac:dyDescent="0.2">
      <c r="A3708" s="505"/>
      <c r="B3708" s="506"/>
      <c r="C3708" s="464"/>
      <c r="D3708" s="520"/>
      <c r="E3708" s="455"/>
      <c r="F3708" s="460"/>
      <c r="G3708" s="455"/>
      <c r="H3708" s="455"/>
      <c r="I3708" s="461"/>
      <c r="J3708" s="425"/>
      <c r="K3708" s="489"/>
      <c r="L3708" s="465"/>
      <c r="M3708" s="465"/>
      <c r="N3708" s="608"/>
      <c r="O3708" s="512">
        <f t="shared" si="178"/>
        <v>0</v>
      </c>
      <c r="P3708" s="512">
        <f t="shared" si="179"/>
        <v>0</v>
      </c>
      <c r="Q3708" s="498" t="str">
        <f t="shared" si="180"/>
        <v/>
      </c>
    </row>
    <row r="3709" spans="1:17" hidden="1" x14ac:dyDescent="0.2">
      <c r="A3709" s="505"/>
      <c r="B3709" s="506"/>
      <c r="C3709" s="464"/>
      <c r="D3709" s="520"/>
      <c r="E3709" s="455"/>
      <c r="F3709" s="460"/>
      <c r="G3709" s="455"/>
      <c r="H3709" s="455"/>
      <c r="I3709" s="461"/>
      <c r="J3709" s="425"/>
      <c r="K3709" s="489"/>
      <c r="L3709" s="465"/>
      <c r="M3709" s="465"/>
      <c r="N3709" s="608"/>
      <c r="O3709" s="512">
        <f t="shared" si="178"/>
        <v>0</v>
      </c>
      <c r="P3709" s="512">
        <f t="shared" si="179"/>
        <v>0</v>
      </c>
      <c r="Q3709" s="498" t="str">
        <f t="shared" si="180"/>
        <v/>
      </c>
    </row>
    <row r="3710" spans="1:17" hidden="1" x14ac:dyDescent="0.2">
      <c r="A3710" s="505"/>
      <c r="B3710" s="506"/>
      <c r="C3710" s="464"/>
      <c r="D3710" s="520"/>
      <c r="E3710" s="455"/>
      <c r="F3710" s="460"/>
      <c r="G3710" s="455"/>
      <c r="H3710" s="455"/>
      <c r="I3710" s="461"/>
      <c r="J3710" s="425"/>
      <c r="K3710" s="489"/>
      <c r="L3710" s="465"/>
      <c r="M3710" s="465"/>
      <c r="N3710" s="608"/>
      <c r="O3710" s="512">
        <f t="shared" si="178"/>
        <v>0</v>
      </c>
      <c r="P3710" s="512">
        <f t="shared" si="179"/>
        <v>0</v>
      </c>
      <c r="Q3710" s="498" t="str">
        <f t="shared" si="180"/>
        <v/>
      </c>
    </row>
    <row r="3711" spans="1:17" hidden="1" x14ac:dyDescent="0.2">
      <c r="A3711" s="505"/>
      <c r="B3711" s="506"/>
      <c r="C3711" s="464"/>
      <c r="D3711" s="520"/>
      <c r="E3711" s="455"/>
      <c r="F3711" s="460"/>
      <c r="G3711" s="455"/>
      <c r="H3711" s="455"/>
      <c r="I3711" s="461"/>
      <c r="J3711" s="425"/>
      <c r="K3711" s="489"/>
      <c r="L3711" s="465"/>
      <c r="M3711" s="465"/>
      <c r="N3711" s="608"/>
      <c r="O3711" s="512">
        <f t="shared" si="178"/>
        <v>0</v>
      </c>
      <c r="P3711" s="512">
        <f t="shared" si="179"/>
        <v>0</v>
      </c>
      <c r="Q3711" s="498" t="str">
        <f t="shared" si="180"/>
        <v/>
      </c>
    </row>
    <row r="3712" spans="1:17" hidden="1" x14ac:dyDescent="0.2">
      <c r="A3712" s="505"/>
      <c r="B3712" s="506"/>
      <c r="C3712" s="464"/>
      <c r="D3712" s="520"/>
      <c r="E3712" s="455"/>
      <c r="F3712" s="460"/>
      <c r="G3712" s="455"/>
      <c r="H3712" s="455"/>
      <c r="I3712" s="461"/>
      <c r="J3712" s="425"/>
      <c r="K3712" s="489"/>
      <c r="L3712" s="465"/>
      <c r="M3712" s="465"/>
      <c r="N3712" s="608"/>
      <c r="O3712" s="512">
        <f t="shared" si="178"/>
        <v>0</v>
      </c>
      <c r="P3712" s="512">
        <f t="shared" si="179"/>
        <v>0</v>
      </c>
      <c r="Q3712" s="498" t="str">
        <f t="shared" si="180"/>
        <v/>
      </c>
    </row>
    <row r="3713" spans="1:17" hidden="1" x14ac:dyDescent="0.2">
      <c r="A3713" s="505"/>
      <c r="B3713" s="506"/>
      <c r="C3713" s="464"/>
      <c r="D3713" s="520"/>
      <c r="E3713" s="455"/>
      <c r="F3713" s="460"/>
      <c r="G3713" s="455"/>
      <c r="H3713" s="455"/>
      <c r="I3713" s="461"/>
      <c r="J3713" s="425"/>
      <c r="K3713" s="489"/>
      <c r="L3713" s="465"/>
      <c r="M3713" s="465"/>
      <c r="N3713" s="608"/>
      <c r="O3713" s="512">
        <f t="shared" si="178"/>
        <v>0</v>
      </c>
      <c r="P3713" s="512">
        <f t="shared" si="179"/>
        <v>0</v>
      </c>
      <c r="Q3713" s="498" t="str">
        <f t="shared" si="180"/>
        <v/>
      </c>
    </row>
    <row r="3714" spans="1:17" hidden="1" x14ac:dyDescent="0.2">
      <c r="A3714" s="505"/>
      <c r="B3714" s="506"/>
      <c r="C3714" s="464"/>
      <c r="D3714" s="520"/>
      <c r="E3714" s="455"/>
      <c r="F3714" s="460"/>
      <c r="G3714" s="455"/>
      <c r="H3714" s="455"/>
      <c r="I3714" s="461"/>
      <c r="J3714" s="425"/>
      <c r="K3714" s="489"/>
      <c r="L3714" s="465"/>
      <c r="M3714" s="465"/>
      <c r="N3714" s="608"/>
      <c r="O3714" s="512">
        <f t="shared" si="178"/>
        <v>0</v>
      </c>
      <c r="P3714" s="512">
        <f t="shared" si="179"/>
        <v>0</v>
      </c>
      <c r="Q3714" s="498" t="str">
        <f t="shared" si="180"/>
        <v/>
      </c>
    </row>
    <row r="3715" spans="1:17" hidden="1" x14ac:dyDescent="0.2">
      <c r="A3715" s="505"/>
      <c r="B3715" s="506"/>
      <c r="C3715" s="464"/>
      <c r="D3715" s="520"/>
      <c r="E3715" s="455"/>
      <c r="F3715" s="460"/>
      <c r="G3715" s="455"/>
      <c r="H3715" s="455"/>
      <c r="I3715" s="461"/>
      <c r="J3715" s="425"/>
      <c r="K3715" s="489"/>
      <c r="L3715" s="465"/>
      <c r="M3715" s="465"/>
      <c r="N3715" s="608"/>
      <c r="O3715" s="512">
        <f t="shared" si="178"/>
        <v>0</v>
      </c>
      <c r="P3715" s="512">
        <f t="shared" si="179"/>
        <v>0</v>
      </c>
      <c r="Q3715" s="498" t="str">
        <f t="shared" si="180"/>
        <v/>
      </c>
    </row>
    <row r="3716" spans="1:17" hidden="1" x14ac:dyDescent="0.2">
      <c r="A3716" s="505"/>
      <c r="B3716" s="506"/>
      <c r="C3716" s="464"/>
      <c r="D3716" s="520"/>
      <c r="E3716" s="455"/>
      <c r="F3716" s="460"/>
      <c r="G3716" s="455"/>
      <c r="H3716" s="455"/>
      <c r="I3716" s="461"/>
      <c r="J3716" s="425"/>
      <c r="K3716" s="489"/>
      <c r="L3716" s="465"/>
      <c r="M3716" s="465"/>
      <c r="N3716" s="608"/>
      <c r="O3716" s="512">
        <f t="shared" ref="O3716:O3779" si="181">IF(B3716=0,0,IF(YEAR(B3716)=$P$1,MONTH(B3716)-$O$1+1,(YEAR(B3716)-$P$1)*12-$O$1+1+MONTH(B3716)))</f>
        <v>0</v>
      </c>
      <c r="P3716" s="512">
        <f t="shared" ref="P3716:P3779" si="182">IF(C3716=0,0,IF(YEAR(C3716)=$P$1,MONTH(C3716)-$O$1+1,(YEAR(C3716)-$P$1)*12-$O$1+1+MONTH(C3716)))</f>
        <v>0</v>
      </c>
      <c r="Q3716" s="498" t="str">
        <f t="shared" ref="Q3716:Q3779" si="183">SUBSTITUTE(D3716," ","_")</f>
        <v/>
      </c>
    </row>
    <row r="3717" spans="1:17" hidden="1" x14ac:dyDescent="0.2">
      <c r="A3717" s="505"/>
      <c r="B3717" s="506"/>
      <c r="C3717" s="464"/>
      <c r="D3717" s="520"/>
      <c r="E3717" s="455"/>
      <c r="F3717" s="460"/>
      <c r="G3717" s="455"/>
      <c r="H3717" s="455"/>
      <c r="I3717" s="461"/>
      <c r="J3717" s="425"/>
      <c r="K3717" s="489"/>
      <c r="L3717" s="465"/>
      <c r="M3717" s="465"/>
      <c r="N3717" s="608"/>
      <c r="O3717" s="512">
        <f t="shared" si="181"/>
        <v>0</v>
      </c>
      <c r="P3717" s="512">
        <f t="shared" si="182"/>
        <v>0</v>
      </c>
      <c r="Q3717" s="498" t="str">
        <f t="shared" si="183"/>
        <v/>
      </c>
    </row>
    <row r="3718" spans="1:17" hidden="1" x14ac:dyDescent="0.2">
      <c r="A3718" s="505"/>
      <c r="B3718" s="506"/>
      <c r="C3718" s="464"/>
      <c r="D3718" s="520"/>
      <c r="E3718" s="455"/>
      <c r="F3718" s="460"/>
      <c r="G3718" s="455"/>
      <c r="H3718" s="455"/>
      <c r="I3718" s="461"/>
      <c r="J3718" s="425"/>
      <c r="K3718" s="489"/>
      <c r="L3718" s="465"/>
      <c r="M3718" s="465"/>
      <c r="N3718" s="608"/>
      <c r="O3718" s="512">
        <f t="shared" si="181"/>
        <v>0</v>
      </c>
      <c r="P3718" s="512">
        <f t="shared" si="182"/>
        <v>0</v>
      </c>
      <c r="Q3718" s="498" t="str">
        <f t="shared" si="183"/>
        <v/>
      </c>
    </row>
    <row r="3719" spans="1:17" hidden="1" x14ac:dyDescent="0.2">
      <c r="A3719" s="505"/>
      <c r="B3719" s="506"/>
      <c r="C3719" s="464"/>
      <c r="D3719" s="520"/>
      <c r="E3719" s="455"/>
      <c r="F3719" s="460"/>
      <c r="G3719" s="455"/>
      <c r="H3719" s="455"/>
      <c r="I3719" s="461"/>
      <c r="J3719" s="425"/>
      <c r="K3719" s="489"/>
      <c r="L3719" s="465"/>
      <c r="M3719" s="465"/>
      <c r="N3719" s="608"/>
      <c r="O3719" s="512">
        <f t="shared" si="181"/>
        <v>0</v>
      </c>
      <c r="P3719" s="512">
        <f t="shared" si="182"/>
        <v>0</v>
      </c>
      <c r="Q3719" s="498" t="str">
        <f t="shared" si="183"/>
        <v/>
      </c>
    </row>
    <row r="3720" spans="1:17" hidden="1" x14ac:dyDescent="0.2">
      <c r="A3720" s="505"/>
      <c r="B3720" s="506"/>
      <c r="C3720" s="464"/>
      <c r="D3720" s="520"/>
      <c r="E3720" s="455"/>
      <c r="F3720" s="460"/>
      <c r="G3720" s="455"/>
      <c r="H3720" s="455"/>
      <c r="I3720" s="461"/>
      <c r="J3720" s="425"/>
      <c r="K3720" s="489"/>
      <c r="L3720" s="465"/>
      <c r="M3720" s="465"/>
      <c r="N3720" s="608"/>
      <c r="O3720" s="512">
        <f t="shared" si="181"/>
        <v>0</v>
      </c>
      <c r="P3720" s="512">
        <f t="shared" si="182"/>
        <v>0</v>
      </c>
      <c r="Q3720" s="498" t="str">
        <f t="shared" si="183"/>
        <v/>
      </c>
    </row>
    <row r="3721" spans="1:17" hidden="1" x14ac:dyDescent="0.2">
      <c r="A3721" s="505"/>
      <c r="B3721" s="506"/>
      <c r="C3721" s="464"/>
      <c r="D3721" s="520"/>
      <c r="E3721" s="455"/>
      <c r="F3721" s="460"/>
      <c r="G3721" s="455"/>
      <c r="H3721" s="455"/>
      <c r="I3721" s="461"/>
      <c r="J3721" s="425"/>
      <c r="K3721" s="489"/>
      <c r="L3721" s="465"/>
      <c r="M3721" s="465"/>
      <c r="N3721" s="608"/>
      <c r="O3721" s="512">
        <f t="shared" si="181"/>
        <v>0</v>
      </c>
      <c r="P3721" s="512">
        <f t="shared" si="182"/>
        <v>0</v>
      </c>
      <c r="Q3721" s="498" t="str">
        <f t="shared" si="183"/>
        <v/>
      </c>
    </row>
    <row r="3722" spans="1:17" hidden="1" x14ac:dyDescent="0.2">
      <c r="A3722" s="505"/>
      <c r="B3722" s="506"/>
      <c r="C3722" s="464"/>
      <c r="D3722" s="520"/>
      <c r="E3722" s="455"/>
      <c r="F3722" s="460"/>
      <c r="G3722" s="455"/>
      <c r="H3722" s="455"/>
      <c r="I3722" s="461"/>
      <c r="J3722" s="425"/>
      <c r="K3722" s="489"/>
      <c r="L3722" s="465"/>
      <c r="M3722" s="465"/>
      <c r="N3722" s="608"/>
      <c r="O3722" s="512">
        <f t="shared" si="181"/>
        <v>0</v>
      </c>
      <c r="P3722" s="512">
        <f t="shared" si="182"/>
        <v>0</v>
      </c>
      <c r="Q3722" s="498" t="str">
        <f t="shared" si="183"/>
        <v/>
      </c>
    </row>
    <row r="3723" spans="1:17" hidden="1" x14ac:dyDescent="0.2">
      <c r="A3723" s="505"/>
      <c r="B3723" s="506"/>
      <c r="C3723" s="464"/>
      <c r="D3723" s="520"/>
      <c r="E3723" s="455"/>
      <c r="F3723" s="460"/>
      <c r="G3723" s="455"/>
      <c r="H3723" s="455"/>
      <c r="I3723" s="461"/>
      <c r="J3723" s="425"/>
      <c r="K3723" s="489"/>
      <c r="L3723" s="465"/>
      <c r="M3723" s="465"/>
      <c r="N3723" s="608"/>
      <c r="O3723" s="512">
        <f t="shared" si="181"/>
        <v>0</v>
      </c>
      <c r="P3723" s="512">
        <f t="shared" si="182"/>
        <v>0</v>
      </c>
      <c r="Q3723" s="498" t="str">
        <f t="shared" si="183"/>
        <v/>
      </c>
    </row>
    <row r="3724" spans="1:17" hidden="1" x14ac:dyDescent="0.2">
      <c r="A3724" s="505"/>
      <c r="B3724" s="506"/>
      <c r="C3724" s="464"/>
      <c r="D3724" s="520"/>
      <c r="E3724" s="455"/>
      <c r="F3724" s="460"/>
      <c r="G3724" s="455"/>
      <c r="H3724" s="455"/>
      <c r="I3724" s="461"/>
      <c r="J3724" s="425"/>
      <c r="K3724" s="489"/>
      <c r="L3724" s="465"/>
      <c r="M3724" s="465"/>
      <c r="N3724" s="608"/>
      <c r="O3724" s="512">
        <f t="shared" si="181"/>
        <v>0</v>
      </c>
      <c r="P3724" s="512">
        <f t="shared" si="182"/>
        <v>0</v>
      </c>
      <c r="Q3724" s="498" t="str">
        <f t="shared" si="183"/>
        <v/>
      </c>
    </row>
    <row r="3725" spans="1:17" hidden="1" x14ac:dyDescent="0.2">
      <c r="A3725" s="505"/>
      <c r="B3725" s="506"/>
      <c r="C3725" s="464"/>
      <c r="D3725" s="520"/>
      <c r="E3725" s="455"/>
      <c r="F3725" s="460"/>
      <c r="G3725" s="455"/>
      <c r="H3725" s="455"/>
      <c r="I3725" s="461"/>
      <c r="J3725" s="425"/>
      <c r="K3725" s="489"/>
      <c r="L3725" s="465"/>
      <c r="M3725" s="465"/>
      <c r="N3725" s="608"/>
      <c r="O3725" s="512">
        <f t="shared" si="181"/>
        <v>0</v>
      </c>
      <c r="P3725" s="512">
        <f t="shared" si="182"/>
        <v>0</v>
      </c>
      <c r="Q3725" s="498" t="str">
        <f t="shared" si="183"/>
        <v/>
      </c>
    </row>
    <row r="3726" spans="1:17" hidden="1" x14ac:dyDescent="0.2">
      <c r="A3726" s="505"/>
      <c r="B3726" s="506"/>
      <c r="C3726" s="464"/>
      <c r="D3726" s="520"/>
      <c r="E3726" s="455"/>
      <c r="F3726" s="460"/>
      <c r="G3726" s="455"/>
      <c r="H3726" s="455"/>
      <c r="I3726" s="461"/>
      <c r="J3726" s="425"/>
      <c r="K3726" s="489"/>
      <c r="L3726" s="465"/>
      <c r="M3726" s="465"/>
      <c r="N3726" s="608"/>
      <c r="O3726" s="512">
        <f t="shared" si="181"/>
        <v>0</v>
      </c>
      <c r="P3726" s="512">
        <f t="shared" si="182"/>
        <v>0</v>
      </c>
      <c r="Q3726" s="498" t="str">
        <f t="shared" si="183"/>
        <v/>
      </c>
    </row>
    <row r="3727" spans="1:17" hidden="1" x14ac:dyDescent="0.2">
      <c r="A3727" s="505"/>
      <c r="B3727" s="506"/>
      <c r="C3727" s="464"/>
      <c r="D3727" s="520"/>
      <c r="E3727" s="455"/>
      <c r="F3727" s="460"/>
      <c r="G3727" s="455"/>
      <c r="H3727" s="455"/>
      <c r="I3727" s="461"/>
      <c r="J3727" s="425"/>
      <c r="K3727" s="489"/>
      <c r="L3727" s="465"/>
      <c r="M3727" s="465"/>
      <c r="N3727" s="608"/>
      <c r="O3727" s="512">
        <f t="shared" si="181"/>
        <v>0</v>
      </c>
      <c r="P3727" s="512">
        <f t="shared" si="182"/>
        <v>0</v>
      </c>
      <c r="Q3727" s="498" t="str">
        <f t="shared" si="183"/>
        <v/>
      </c>
    </row>
    <row r="3728" spans="1:17" hidden="1" x14ac:dyDescent="0.2">
      <c r="A3728" s="505"/>
      <c r="B3728" s="506"/>
      <c r="C3728" s="464"/>
      <c r="D3728" s="520"/>
      <c r="E3728" s="455"/>
      <c r="F3728" s="460"/>
      <c r="G3728" s="455"/>
      <c r="H3728" s="455"/>
      <c r="I3728" s="461"/>
      <c r="J3728" s="425"/>
      <c r="K3728" s="489"/>
      <c r="L3728" s="465"/>
      <c r="M3728" s="465"/>
      <c r="N3728" s="608"/>
      <c r="O3728" s="512">
        <f t="shared" si="181"/>
        <v>0</v>
      </c>
      <c r="P3728" s="512">
        <f t="shared" si="182"/>
        <v>0</v>
      </c>
      <c r="Q3728" s="498" t="str">
        <f t="shared" si="183"/>
        <v/>
      </c>
    </row>
    <row r="3729" spans="1:17" hidden="1" x14ac:dyDescent="0.2">
      <c r="A3729" s="505"/>
      <c r="B3729" s="506"/>
      <c r="C3729" s="464"/>
      <c r="D3729" s="520"/>
      <c r="E3729" s="455"/>
      <c r="F3729" s="460"/>
      <c r="G3729" s="455"/>
      <c r="H3729" s="455"/>
      <c r="I3729" s="461"/>
      <c r="J3729" s="425"/>
      <c r="K3729" s="489"/>
      <c r="L3729" s="465"/>
      <c r="M3729" s="465"/>
      <c r="N3729" s="608"/>
      <c r="O3729" s="512">
        <f t="shared" si="181"/>
        <v>0</v>
      </c>
      <c r="P3729" s="512">
        <f t="shared" si="182"/>
        <v>0</v>
      </c>
      <c r="Q3729" s="498" t="str">
        <f t="shared" si="183"/>
        <v/>
      </c>
    </row>
    <row r="3730" spans="1:17" hidden="1" x14ac:dyDescent="0.2">
      <c r="A3730" s="505"/>
      <c r="B3730" s="506"/>
      <c r="C3730" s="464"/>
      <c r="D3730" s="520"/>
      <c r="E3730" s="455"/>
      <c r="F3730" s="460"/>
      <c r="G3730" s="455"/>
      <c r="H3730" s="455"/>
      <c r="I3730" s="461"/>
      <c r="J3730" s="425"/>
      <c r="K3730" s="489"/>
      <c r="L3730" s="465"/>
      <c r="M3730" s="465"/>
      <c r="N3730" s="608"/>
      <c r="O3730" s="512">
        <f t="shared" si="181"/>
        <v>0</v>
      </c>
      <c r="P3730" s="512">
        <f t="shared" si="182"/>
        <v>0</v>
      </c>
      <c r="Q3730" s="498" t="str">
        <f t="shared" si="183"/>
        <v/>
      </c>
    </row>
    <row r="3731" spans="1:17" hidden="1" x14ac:dyDescent="0.2">
      <c r="A3731" s="505"/>
      <c r="B3731" s="506"/>
      <c r="C3731" s="464"/>
      <c r="D3731" s="520"/>
      <c r="E3731" s="455"/>
      <c r="F3731" s="460"/>
      <c r="G3731" s="455"/>
      <c r="H3731" s="455"/>
      <c r="I3731" s="461"/>
      <c r="J3731" s="425"/>
      <c r="K3731" s="489"/>
      <c r="L3731" s="465"/>
      <c r="M3731" s="465"/>
      <c r="N3731" s="608"/>
      <c r="O3731" s="512">
        <f t="shared" si="181"/>
        <v>0</v>
      </c>
      <c r="P3731" s="512">
        <f t="shared" si="182"/>
        <v>0</v>
      </c>
      <c r="Q3731" s="498" t="str">
        <f t="shared" si="183"/>
        <v/>
      </c>
    </row>
    <row r="3732" spans="1:17" hidden="1" x14ac:dyDescent="0.2">
      <c r="A3732" s="505"/>
      <c r="B3732" s="506"/>
      <c r="C3732" s="464"/>
      <c r="D3732" s="520"/>
      <c r="E3732" s="455"/>
      <c r="F3732" s="460"/>
      <c r="G3732" s="455"/>
      <c r="H3732" s="455"/>
      <c r="I3732" s="461"/>
      <c r="J3732" s="425"/>
      <c r="K3732" s="489"/>
      <c r="L3732" s="465"/>
      <c r="M3732" s="465"/>
      <c r="N3732" s="608"/>
      <c r="O3732" s="512">
        <f t="shared" si="181"/>
        <v>0</v>
      </c>
      <c r="P3732" s="512">
        <f t="shared" si="182"/>
        <v>0</v>
      </c>
      <c r="Q3732" s="498" t="str">
        <f t="shared" si="183"/>
        <v/>
      </c>
    </row>
    <row r="3733" spans="1:17" hidden="1" x14ac:dyDescent="0.2">
      <c r="A3733" s="505"/>
      <c r="B3733" s="506"/>
      <c r="C3733" s="464"/>
      <c r="D3733" s="520"/>
      <c r="E3733" s="455"/>
      <c r="F3733" s="460"/>
      <c r="G3733" s="455"/>
      <c r="H3733" s="455"/>
      <c r="I3733" s="461"/>
      <c r="J3733" s="425"/>
      <c r="K3733" s="489"/>
      <c r="L3733" s="465"/>
      <c r="M3733" s="465"/>
      <c r="N3733" s="608"/>
      <c r="O3733" s="512">
        <f t="shared" si="181"/>
        <v>0</v>
      </c>
      <c r="P3733" s="512">
        <f t="shared" si="182"/>
        <v>0</v>
      </c>
      <c r="Q3733" s="498" t="str">
        <f t="shared" si="183"/>
        <v/>
      </c>
    </row>
    <row r="3734" spans="1:17" hidden="1" x14ac:dyDescent="0.2">
      <c r="A3734" s="505"/>
      <c r="B3734" s="506"/>
      <c r="C3734" s="464"/>
      <c r="D3734" s="520"/>
      <c r="E3734" s="455"/>
      <c r="F3734" s="460"/>
      <c r="G3734" s="455"/>
      <c r="H3734" s="455"/>
      <c r="I3734" s="461"/>
      <c r="J3734" s="425"/>
      <c r="K3734" s="489"/>
      <c r="L3734" s="465"/>
      <c r="M3734" s="465"/>
      <c r="N3734" s="608"/>
      <c r="O3734" s="512">
        <f t="shared" si="181"/>
        <v>0</v>
      </c>
      <c r="P3734" s="512">
        <f t="shared" si="182"/>
        <v>0</v>
      </c>
      <c r="Q3734" s="498" t="str">
        <f t="shared" si="183"/>
        <v/>
      </c>
    </row>
    <row r="3735" spans="1:17" hidden="1" x14ac:dyDescent="0.2">
      <c r="A3735" s="505"/>
      <c r="B3735" s="506"/>
      <c r="C3735" s="464"/>
      <c r="D3735" s="520"/>
      <c r="E3735" s="455"/>
      <c r="F3735" s="460"/>
      <c r="G3735" s="455"/>
      <c r="H3735" s="455"/>
      <c r="I3735" s="461"/>
      <c r="J3735" s="425"/>
      <c r="K3735" s="489"/>
      <c r="L3735" s="465"/>
      <c r="M3735" s="465"/>
      <c r="N3735" s="608"/>
      <c r="O3735" s="512">
        <f t="shared" si="181"/>
        <v>0</v>
      </c>
      <c r="P3735" s="512">
        <f t="shared" si="182"/>
        <v>0</v>
      </c>
      <c r="Q3735" s="498" t="str">
        <f t="shared" si="183"/>
        <v/>
      </c>
    </row>
    <row r="3736" spans="1:17" hidden="1" x14ac:dyDescent="0.2">
      <c r="A3736" s="505"/>
      <c r="B3736" s="506"/>
      <c r="C3736" s="464"/>
      <c r="D3736" s="520"/>
      <c r="E3736" s="455"/>
      <c r="F3736" s="460"/>
      <c r="G3736" s="455"/>
      <c r="H3736" s="455"/>
      <c r="I3736" s="461"/>
      <c r="J3736" s="425"/>
      <c r="K3736" s="489"/>
      <c r="L3736" s="465"/>
      <c r="M3736" s="465"/>
      <c r="N3736" s="608"/>
      <c r="O3736" s="512">
        <f t="shared" si="181"/>
        <v>0</v>
      </c>
      <c r="P3736" s="512">
        <f t="shared" si="182"/>
        <v>0</v>
      </c>
      <c r="Q3736" s="498" t="str">
        <f t="shared" si="183"/>
        <v/>
      </c>
    </row>
    <row r="3737" spans="1:17" hidden="1" x14ac:dyDescent="0.2">
      <c r="A3737" s="505"/>
      <c r="B3737" s="506"/>
      <c r="C3737" s="464"/>
      <c r="D3737" s="520"/>
      <c r="E3737" s="455"/>
      <c r="F3737" s="460"/>
      <c r="G3737" s="455"/>
      <c r="H3737" s="455"/>
      <c r="I3737" s="461"/>
      <c r="J3737" s="425"/>
      <c r="K3737" s="489"/>
      <c r="L3737" s="465"/>
      <c r="M3737" s="465"/>
      <c r="N3737" s="608"/>
      <c r="O3737" s="512">
        <f t="shared" si="181"/>
        <v>0</v>
      </c>
      <c r="P3737" s="512">
        <f t="shared" si="182"/>
        <v>0</v>
      </c>
      <c r="Q3737" s="498" t="str">
        <f t="shared" si="183"/>
        <v/>
      </c>
    </row>
    <row r="3738" spans="1:17" hidden="1" x14ac:dyDescent="0.2">
      <c r="A3738" s="505"/>
      <c r="B3738" s="506"/>
      <c r="C3738" s="464"/>
      <c r="D3738" s="520"/>
      <c r="E3738" s="455"/>
      <c r="F3738" s="460"/>
      <c r="G3738" s="455"/>
      <c r="H3738" s="455"/>
      <c r="I3738" s="461"/>
      <c r="J3738" s="425"/>
      <c r="K3738" s="489"/>
      <c r="L3738" s="465"/>
      <c r="M3738" s="465"/>
      <c r="N3738" s="608"/>
      <c r="O3738" s="512">
        <f t="shared" si="181"/>
        <v>0</v>
      </c>
      <c r="P3738" s="512">
        <f t="shared" si="182"/>
        <v>0</v>
      </c>
      <c r="Q3738" s="498" t="str">
        <f t="shared" si="183"/>
        <v/>
      </c>
    </row>
    <row r="3739" spans="1:17" hidden="1" x14ac:dyDescent="0.2">
      <c r="A3739" s="505"/>
      <c r="B3739" s="506"/>
      <c r="C3739" s="464"/>
      <c r="D3739" s="520"/>
      <c r="E3739" s="455"/>
      <c r="F3739" s="460"/>
      <c r="G3739" s="455"/>
      <c r="H3739" s="455"/>
      <c r="I3739" s="461"/>
      <c r="J3739" s="425"/>
      <c r="K3739" s="489"/>
      <c r="L3739" s="465"/>
      <c r="M3739" s="465"/>
      <c r="N3739" s="608"/>
      <c r="O3739" s="512">
        <f t="shared" si="181"/>
        <v>0</v>
      </c>
      <c r="P3739" s="512">
        <f t="shared" si="182"/>
        <v>0</v>
      </c>
      <c r="Q3739" s="498" t="str">
        <f t="shared" si="183"/>
        <v/>
      </c>
    </row>
    <row r="3740" spans="1:17" hidden="1" x14ac:dyDescent="0.2">
      <c r="A3740" s="505"/>
      <c r="B3740" s="506"/>
      <c r="C3740" s="464"/>
      <c r="D3740" s="520"/>
      <c r="E3740" s="455"/>
      <c r="F3740" s="460"/>
      <c r="G3740" s="455"/>
      <c r="H3740" s="455"/>
      <c r="I3740" s="461"/>
      <c r="J3740" s="425"/>
      <c r="K3740" s="489"/>
      <c r="L3740" s="465"/>
      <c r="M3740" s="465"/>
      <c r="N3740" s="608"/>
      <c r="O3740" s="512">
        <f t="shared" si="181"/>
        <v>0</v>
      </c>
      <c r="P3740" s="512">
        <f t="shared" si="182"/>
        <v>0</v>
      </c>
      <c r="Q3740" s="498" t="str">
        <f t="shared" si="183"/>
        <v/>
      </c>
    </row>
    <row r="3741" spans="1:17" hidden="1" x14ac:dyDescent="0.2">
      <c r="A3741" s="505"/>
      <c r="B3741" s="506"/>
      <c r="C3741" s="464"/>
      <c r="D3741" s="520"/>
      <c r="E3741" s="455"/>
      <c r="F3741" s="460"/>
      <c r="G3741" s="455"/>
      <c r="H3741" s="455"/>
      <c r="I3741" s="461"/>
      <c r="J3741" s="425"/>
      <c r="K3741" s="489"/>
      <c r="L3741" s="465"/>
      <c r="M3741" s="465"/>
      <c r="N3741" s="608"/>
      <c r="O3741" s="512">
        <f t="shared" si="181"/>
        <v>0</v>
      </c>
      <c r="P3741" s="512">
        <f t="shared" si="182"/>
        <v>0</v>
      </c>
      <c r="Q3741" s="498" t="str">
        <f t="shared" si="183"/>
        <v/>
      </c>
    </row>
    <row r="3742" spans="1:17" hidden="1" x14ac:dyDescent="0.2">
      <c r="A3742" s="505"/>
      <c r="B3742" s="506"/>
      <c r="C3742" s="464"/>
      <c r="D3742" s="520"/>
      <c r="E3742" s="455"/>
      <c r="F3742" s="460"/>
      <c r="G3742" s="455"/>
      <c r="H3742" s="455"/>
      <c r="I3742" s="461"/>
      <c r="J3742" s="425"/>
      <c r="K3742" s="489"/>
      <c r="L3742" s="465"/>
      <c r="M3742" s="465"/>
      <c r="N3742" s="608"/>
      <c r="O3742" s="512">
        <f t="shared" si="181"/>
        <v>0</v>
      </c>
      <c r="P3742" s="512">
        <f t="shared" si="182"/>
        <v>0</v>
      </c>
      <c r="Q3742" s="498" t="str">
        <f t="shared" si="183"/>
        <v/>
      </c>
    </row>
    <row r="3743" spans="1:17" hidden="1" x14ac:dyDescent="0.2">
      <c r="A3743" s="505"/>
      <c r="B3743" s="506"/>
      <c r="C3743" s="464"/>
      <c r="D3743" s="520"/>
      <c r="E3743" s="455"/>
      <c r="F3743" s="460"/>
      <c r="G3743" s="455"/>
      <c r="H3743" s="455"/>
      <c r="I3743" s="461"/>
      <c r="J3743" s="425"/>
      <c r="K3743" s="489"/>
      <c r="L3743" s="465"/>
      <c r="M3743" s="465"/>
      <c r="N3743" s="608"/>
      <c r="O3743" s="512">
        <f t="shared" si="181"/>
        <v>0</v>
      </c>
      <c r="P3743" s="512">
        <f t="shared" si="182"/>
        <v>0</v>
      </c>
      <c r="Q3743" s="498" t="str">
        <f t="shared" si="183"/>
        <v/>
      </c>
    </row>
    <row r="3744" spans="1:17" hidden="1" x14ac:dyDescent="0.2">
      <c r="A3744" s="505"/>
      <c r="B3744" s="506"/>
      <c r="C3744" s="464"/>
      <c r="D3744" s="520"/>
      <c r="E3744" s="455"/>
      <c r="F3744" s="460"/>
      <c r="G3744" s="455"/>
      <c r="H3744" s="455"/>
      <c r="I3744" s="461"/>
      <c r="J3744" s="425"/>
      <c r="K3744" s="489"/>
      <c r="L3744" s="465"/>
      <c r="M3744" s="465"/>
      <c r="N3744" s="608"/>
      <c r="O3744" s="512">
        <f t="shared" si="181"/>
        <v>0</v>
      </c>
      <c r="P3744" s="512">
        <f t="shared" si="182"/>
        <v>0</v>
      </c>
      <c r="Q3744" s="498" t="str">
        <f t="shared" si="183"/>
        <v/>
      </c>
    </row>
    <row r="3745" spans="1:17" hidden="1" x14ac:dyDescent="0.2">
      <c r="A3745" s="505"/>
      <c r="B3745" s="506"/>
      <c r="C3745" s="464"/>
      <c r="D3745" s="520"/>
      <c r="E3745" s="455"/>
      <c r="F3745" s="460"/>
      <c r="G3745" s="455"/>
      <c r="H3745" s="455"/>
      <c r="I3745" s="461"/>
      <c r="J3745" s="425"/>
      <c r="K3745" s="489"/>
      <c r="L3745" s="465"/>
      <c r="M3745" s="465"/>
      <c r="N3745" s="608"/>
      <c r="O3745" s="512">
        <f t="shared" si="181"/>
        <v>0</v>
      </c>
      <c r="P3745" s="512">
        <f t="shared" si="182"/>
        <v>0</v>
      </c>
      <c r="Q3745" s="498" t="str">
        <f t="shared" si="183"/>
        <v/>
      </c>
    </row>
    <row r="3746" spans="1:17" hidden="1" x14ac:dyDescent="0.2">
      <c r="A3746" s="505"/>
      <c r="B3746" s="506"/>
      <c r="C3746" s="464"/>
      <c r="D3746" s="520"/>
      <c r="E3746" s="455"/>
      <c r="F3746" s="460"/>
      <c r="G3746" s="455"/>
      <c r="H3746" s="455"/>
      <c r="I3746" s="461"/>
      <c r="J3746" s="425"/>
      <c r="K3746" s="489"/>
      <c r="L3746" s="465"/>
      <c r="M3746" s="465"/>
      <c r="N3746" s="608"/>
      <c r="O3746" s="512">
        <f t="shared" si="181"/>
        <v>0</v>
      </c>
      <c r="P3746" s="512">
        <f t="shared" si="182"/>
        <v>0</v>
      </c>
      <c r="Q3746" s="498" t="str">
        <f t="shared" si="183"/>
        <v/>
      </c>
    </row>
    <row r="3747" spans="1:17" hidden="1" x14ac:dyDescent="0.2">
      <c r="A3747" s="505"/>
      <c r="B3747" s="506"/>
      <c r="C3747" s="464"/>
      <c r="D3747" s="520"/>
      <c r="E3747" s="455"/>
      <c r="F3747" s="460"/>
      <c r="G3747" s="455"/>
      <c r="H3747" s="455"/>
      <c r="I3747" s="461"/>
      <c r="J3747" s="425"/>
      <c r="K3747" s="489"/>
      <c r="L3747" s="465"/>
      <c r="M3747" s="465"/>
      <c r="N3747" s="608"/>
      <c r="O3747" s="512">
        <f t="shared" si="181"/>
        <v>0</v>
      </c>
      <c r="P3747" s="512">
        <f t="shared" si="182"/>
        <v>0</v>
      </c>
      <c r="Q3747" s="498" t="str">
        <f t="shared" si="183"/>
        <v/>
      </c>
    </row>
    <row r="3748" spans="1:17" hidden="1" x14ac:dyDescent="0.2">
      <c r="A3748" s="505"/>
      <c r="B3748" s="506"/>
      <c r="C3748" s="464"/>
      <c r="D3748" s="520"/>
      <c r="E3748" s="455"/>
      <c r="F3748" s="460"/>
      <c r="G3748" s="455"/>
      <c r="H3748" s="455"/>
      <c r="I3748" s="461"/>
      <c r="J3748" s="425"/>
      <c r="K3748" s="489"/>
      <c r="L3748" s="465"/>
      <c r="M3748" s="465"/>
      <c r="N3748" s="608"/>
      <c r="O3748" s="512">
        <f t="shared" si="181"/>
        <v>0</v>
      </c>
      <c r="P3748" s="512">
        <f t="shared" si="182"/>
        <v>0</v>
      </c>
      <c r="Q3748" s="498" t="str">
        <f t="shared" si="183"/>
        <v/>
      </c>
    </row>
    <row r="3749" spans="1:17" hidden="1" x14ac:dyDescent="0.2">
      <c r="A3749" s="505"/>
      <c r="B3749" s="506"/>
      <c r="C3749" s="464"/>
      <c r="D3749" s="520"/>
      <c r="E3749" s="455"/>
      <c r="F3749" s="460"/>
      <c r="G3749" s="455"/>
      <c r="H3749" s="455"/>
      <c r="I3749" s="461"/>
      <c r="J3749" s="425"/>
      <c r="K3749" s="489"/>
      <c r="L3749" s="465"/>
      <c r="M3749" s="465"/>
      <c r="N3749" s="608"/>
      <c r="O3749" s="512">
        <f t="shared" si="181"/>
        <v>0</v>
      </c>
      <c r="P3749" s="512">
        <f t="shared" si="182"/>
        <v>0</v>
      </c>
      <c r="Q3749" s="498" t="str">
        <f t="shared" si="183"/>
        <v/>
      </c>
    </row>
    <row r="3750" spans="1:17" hidden="1" x14ac:dyDescent="0.2">
      <c r="A3750" s="505"/>
      <c r="B3750" s="506"/>
      <c r="C3750" s="464"/>
      <c r="D3750" s="520"/>
      <c r="E3750" s="455"/>
      <c r="F3750" s="460"/>
      <c r="G3750" s="455"/>
      <c r="H3750" s="455"/>
      <c r="I3750" s="461"/>
      <c r="J3750" s="425"/>
      <c r="K3750" s="489"/>
      <c r="L3750" s="465"/>
      <c r="M3750" s="465"/>
      <c r="N3750" s="608"/>
      <c r="O3750" s="512">
        <f t="shared" si="181"/>
        <v>0</v>
      </c>
      <c r="P3750" s="512">
        <f t="shared" si="182"/>
        <v>0</v>
      </c>
      <c r="Q3750" s="498" t="str">
        <f t="shared" si="183"/>
        <v/>
      </c>
    </row>
    <row r="3751" spans="1:17" hidden="1" x14ac:dyDescent="0.2">
      <c r="A3751" s="505"/>
      <c r="B3751" s="506"/>
      <c r="C3751" s="464"/>
      <c r="D3751" s="520"/>
      <c r="E3751" s="455"/>
      <c r="F3751" s="460"/>
      <c r="G3751" s="455"/>
      <c r="H3751" s="455"/>
      <c r="I3751" s="461"/>
      <c r="J3751" s="425"/>
      <c r="K3751" s="489"/>
      <c r="L3751" s="465"/>
      <c r="M3751" s="465"/>
      <c r="N3751" s="608"/>
      <c r="O3751" s="512">
        <f t="shared" si="181"/>
        <v>0</v>
      </c>
      <c r="P3751" s="512">
        <f t="shared" si="182"/>
        <v>0</v>
      </c>
      <c r="Q3751" s="498" t="str">
        <f t="shared" si="183"/>
        <v/>
      </c>
    </row>
    <row r="3752" spans="1:17" hidden="1" x14ac:dyDescent="0.2">
      <c r="A3752" s="505"/>
      <c r="B3752" s="506"/>
      <c r="C3752" s="464"/>
      <c r="D3752" s="520"/>
      <c r="E3752" s="455"/>
      <c r="F3752" s="460"/>
      <c r="G3752" s="455"/>
      <c r="H3752" s="455"/>
      <c r="I3752" s="461"/>
      <c r="J3752" s="425"/>
      <c r="K3752" s="489"/>
      <c r="L3752" s="465"/>
      <c r="M3752" s="465"/>
      <c r="N3752" s="608"/>
      <c r="O3752" s="512">
        <f t="shared" si="181"/>
        <v>0</v>
      </c>
      <c r="P3752" s="512">
        <f t="shared" si="182"/>
        <v>0</v>
      </c>
      <c r="Q3752" s="498" t="str">
        <f t="shared" si="183"/>
        <v/>
      </c>
    </row>
    <row r="3753" spans="1:17" hidden="1" x14ac:dyDescent="0.2">
      <c r="A3753" s="505"/>
      <c r="B3753" s="506"/>
      <c r="C3753" s="464"/>
      <c r="D3753" s="520"/>
      <c r="E3753" s="455"/>
      <c r="F3753" s="460"/>
      <c r="G3753" s="455"/>
      <c r="H3753" s="455"/>
      <c r="I3753" s="461"/>
      <c r="J3753" s="425"/>
      <c r="K3753" s="489"/>
      <c r="L3753" s="465"/>
      <c r="M3753" s="465"/>
      <c r="N3753" s="608"/>
      <c r="O3753" s="512">
        <f t="shared" si="181"/>
        <v>0</v>
      </c>
      <c r="P3753" s="512">
        <f t="shared" si="182"/>
        <v>0</v>
      </c>
      <c r="Q3753" s="498" t="str">
        <f t="shared" si="183"/>
        <v/>
      </c>
    </row>
    <row r="3754" spans="1:17" hidden="1" x14ac:dyDescent="0.2">
      <c r="A3754" s="505"/>
      <c r="B3754" s="506"/>
      <c r="C3754" s="464"/>
      <c r="D3754" s="520"/>
      <c r="E3754" s="455"/>
      <c r="F3754" s="460"/>
      <c r="G3754" s="455"/>
      <c r="H3754" s="455"/>
      <c r="I3754" s="461"/>
      <c r="J3754" s="425"/>
      <c r="K3754" s="489"/>
      <c r="L3754" s="465"/>
      <c r="M3754" s="465"/>
      <c r="N3754" s="608"/>
      <c r="O3754" s="512">
        <f t="shared" si="181"/>
        <v>0</v>
      </c>
      <c r="P3754" s="512">
        <f t="shared" si="182"/>
        <v>0</v>
      </c>
      <c r="Q3754" s="498" t="str">
        <f t="shared" si="183"/>
        <v/>
      </c>
    </row>
    <row r="3755" spans="1:17" hidden="1" x14ac:dyDescent="0.2">
      <c r="A3755" s="505"/>
      <c r="B3755" s="506"/>
      <c r="C3755" s="464"/>
      <c r="D3755" s="520"/>
      <c r="E3755" s="455"/>
      <c r="F3755" s="460"/>
      <c r="G3755" s="455"/>
      <c r="H3755" s="455"/>
      <c r="I3755" s="461"/>
      <c r="J3755" s="425"/>
      <c r="K3755" s="489"/>
      <c r="L3755" s="465"/>
      <c r="M3755" s="465"/>
      <c r="N3755" s="608"/>
      <c r="O3755" s="512">
        <f t="shared" si="181"/>
        <v>0</v>
      </c>
      <c r="P3755" s="512">
        <f t="shared" si="182"/>
        <v>0</v>
      </c>
      <c r="Q3755" s="498" t="str">
        <f t="shared" si="183"/>
        <v/>
      </c>
    </row>
    <row r="3756" spans="1:17" hidden="1" x14ac:dyDescent="0.2">
      <c r="A3756" s="505"/>
      <c r="B3756" s="506"/>
      <c r="C3756" s="464"/>
      <c r="D3756" s="520"/>
      <c r="E3756" s="455"/>
      <c r="F3756" s="460"/>
      <c r="G3756" s="455"/>
      <c r="H3756" s="455"/>
      <c r="I3756" s="461"/>
      <c r="J3756" s="425"/>
      <c r="K3756" s="489"/>
      <c r="L3756" s="465"/>
      <c r="M3756" s="465"/>
      <c r="N3756" s="608"/>
      <c r="O3756" s="512">
        <f t="shared" si="181"/>
        <v>0</v>
      </c>
      <c r="P3756" s="512">
        <f t="shared" si="182"/>
        <v>0</v>
      </c>
      <c r="Q3756" s="498" t="str">
        <f t="shared" si="183"/>
        <v/>
      </c>
    </row>
    <row r="3757" spans="1:17" hidden="1" x14ac:dyDescent="0.2">
      <c r="A3757" s="505"/>
      <c r="B3757" s="506"/>
      <c r="C3757" s="464"/>
      <c r="D3757" s="520"/>
      <c r="E3757" s="455"/>
      <c r="F3757" s="460"/>
      <c r="G3757" s="455"/>
      <c r="H3757" s="455"/>
      <c r="I3757" s="461"/>
      <c r="J3757" s="425"/>
      <c r="K3757" s="489"/>
      <c r="L3757" s="465"/>
      <c r="M3757" s="465"/>
      <c r="N3757" s="608"/>
      <c r="O3757" s="512">
        <f t="shared" si="181"/>
        <v>0</v>
      </c>
      <c r="P3757" s="512">
        <f t="shared" si="182"/>
        <v>0</v>
      </c>
      <c r="Q3757" s="498" t="str">
        <f t="shared" si="183"/>
        <v/>
      </c>
    </row>
    <row r="3758" spans="1:17" hidden="1" x14ac:dyDescent="0.2">
      <c r="A3758" s="505"/>
      <c r="B3758" s="506"/>
      <c r="C3758" s="464"/>
      <c r="D3758" s="520"/>
      <c r="E3758" s="455"/>
      <c r="F3758" s="460"/>
      <c r="G3758" s="455"/>
      <c r="H3758" s="455"/>
      <c r="I3758" s="461"/>
      <c r="J3758" s="425"/>
      <c r="K3758" s="489"/>
      <c r="L3758" s="465"/>
      <c r="M3758" s="465"/>
      <c r="N3758" s="608"/>
      <c r="O3758" s="512">
        <f t="shared" si="181"/>
        <v>0</v>
      </c>
      <c r="P3758" s="512">
        <f t="shared" si="182"/>
        <v>0</v>
      </c>
      <c r="Q3758" s="498" t="str">
        <f t="shared" si="183"/>
        <v/>
      </c>
    </row>
    <row r="3759" spans="1:17" hidden="1" x14ac:dyDescent="0.2">
      <c r="A3759" s="505"/>
      <c r="B3759" s="506"/>
      <c r="C3759" s="464"/>
      <c r="D3759" s="520"/>
      <c r="E3759" s="455"/>
      <c r="F3759" s="460"/>
      <c r="G3759" s="455"/>
      <c r="H3759" s="455"/>
      <c r="I3759" s="461"/>
      <c r="J3759" s="425"/>
      <c r="K3759" s="489"/>
      <c r="L3759" s="465"/>
      <c r="M3759" s="465"/>
      <c r="N3759" s="608"/>
      <c r="O3759" s="512">
        <f t="shared" si="181"/>
        <v>0</v>
      </c>
      <c r="P3759" s="512">
        <f t="shared" si="182"/>
        <v>0</v>
      </c>
      <c r="Q3759" s="498" t="str">
        <f t="shared" si="183"/>
        <v/>
      </c>
    </row>
    <row r="3760" spans="1:17" hidden="1" x14ac:dyDescent="0.2">
      <c r="A3760" s="505"/>
      <c r="B3760" s="506"/>
      <c r="C3760" s="464"/>
      <c r="D3760" s="520"/>
      <c r="E3760" s="455"/>
      <c r="F3760" s="460"/>
      <c r="G3760" s="455"/>
      <c r="H3760" s="455"/>
      <c r="I3760" s="461"/>
      <c r="J3760" s="425"/>
      <c r="K3760" s="489"/>
      <c r="L3760" s="465"/>
      <c r="M3760" s="465"/>
      <c r="N3760" s="608"/>
      <c r="O3760" s="512">
        <f t="shared" si="181"/>
        <v>0</v>
      </c>
      <c r="P3760" s="512">
        <f t="shared" si="182"/>
        <v>0</v>
      </c>
      <c r="Q3760" s="498" t="str">
        <f t="shared" si="183"/>
        <v/>
      </c>
    </row>
    <row r="3761" spans="1:17" hidden="1" x14ac:dyDescent="0.2">
      <c r="A3761" s="505"/>
      <c r="B3761" s="506"/>
      <c r="C3761" s="464"/>
      <c r="D3761" s="520"/>
      <c r="E3761" s="455"/>
      <c r="F3761" s="460"/>
      <c r="G3761" s="455"/>
      <c r="H3761" s="455"/>
      <c r="I3761" s="461"/>
      <c r="J3761" s="425"/>
      <c r="K3761" s="489"/>
      <c r="L3761" s="465"/>
      <c r="M3761" s="465"/>
      <c r="N3761" s="608"/>
      <c r="O3761" s="512">
        <f t="shared" si="181"/>
        <v>0</v>
      </c>
      <c r="P3761" s="512">
        <f t="shared" si="182"/>
        <v>0</v>
      </c>
      <c r="Q3761" s="498" t="str">
        <f t="shared" si="183"/>
        <v/>
      </c>
    </row>
    <row r="3762" spans="1:17" hidden="1" x14ac:dyDescent="0.2">
      <c r="A3762" s="505"/>
      <c r="B3762" s="506"/>
      <c r="C3762" s="464"/>
      <c r="D3762" s="520"/>
      <c r="E3762" s="455"/>
      <c r="F3762" s="460"/>
      <c r="G3762" s="455"/>
      <c r="H3762" s="455"/>
      <c r="I3762" s="461"/>
      <c r="J3762" s="425"/>
      <c r="K3762" s="489"/>
      <c r="L3762" s="465"/>
      <c r="M3762" s="465"/>
      <c r="N3762" s="608"/>
      <c r="O3762" s="512">
        <f t="shared" si="181"/>
        <v>0</v>
      </c>
      <c r="P3762" s="512">
        <f t="shared" si="182"/>
        <v>0</v>
      </c>
      <c r="Q3762" s="498" t="str">
        <f t="shared" si="183"/>
        <v/>
      </c>
    </row>
    <row r="3763" spans="1:17" hidden="1" x14ac:dyDescent="0.2">
      <c r="A3763" s="505"/>
      <c r="B3763" s="506"/>
      <c r="C3763" s="464"/>
      <c r="D3763" s="520"/>
      <c r="E3763" s="455"/>
      <c r="F3763" s="460"/>
      <c r="G3763" s="455"/>
      <c r="H3763" s="455"/>
      <c r="I3763" s="461"/>
      <c r="J3763" s="425"/>
      <c r="K3763" s="489"/>
      <c r="L3763" s="465"/>
      <c r="M3763" s="465"/>
      <c r="N3763" s="608"/>
      <c r="O3763" s="512">
        <f t="shared" si="181"/>
        <v>0</v>
      </c>
      <c r="P3763" s="512">
        <f t="shared" si="182"/>
        <v>0</v>
      </c>
      <c r="Q3763" s="498" t="str">
        <f t="shared" si="183"/>
        <v/>
      </c>
    </row>
    <row r="3764" spans="1:17" hidden="1" x14ac:dyDescent="0.2">
      <c r="A3764" s="505"/>
      <c r="B3764" s="506"/>
      <c r="C3764" s="464"/>
      <c r="D3764" s="520"/>
      <c r="E3764" s="455"/>
      <c r="F3764" s="460"/>
      <c r="G3764" s="455"/>
      <c r="H3764" s="455"/>
      <c r="I3764" s="461"/>
      <c r="J3764" s="425"/>
      <c r="K3764" s="489"/>
      <c r="L3764" s="465"/>
      <c r="M3764" s="465"/>
      <c r="N3764" s="608"/>
      <c r="O3764" s="512">
        <f t="shared" si="181"/>
        <v>0</v>
      </c>
      <c r="P3764" s="512">
        <f t="shared" si="182"/>
        <v>0</v>
      </c>
      <c r="Q3764" s="498" t="str">
        <f t="shared" si="183"/>
        <v/>
      </c>
    </row>
    <row r="3765" spans="1:17" hidden="1" x14ac:dyDescent="0.2">
      <c r="A3765" s="505"/>
      <c r="B3765" s="506"/>
      <c r="C3765" s="464"/>
      <c r="D3765" s="520"/>
      <c r="E3765" s="455"/>
      <c r="F3765" s="460"/>
      <c r="G3765" s="455"/>
      <c r="H3765" s="455"/>
      <c r="I3765" s="461"/>
      <c r="J3765" s="425"/>
      <c r="K3765" s="489"/>
      <c r="L3765" s="465"/>
      <c r="M3765" s="465"/>
      <c r="N3765" s="608"/>
      <c r="O3765" s="512">
        <f t="shared" si="181"/>
        <v>0</v>
      </c>
      <c r="P3765" s="512">
        <f t="shared" si="182"/>
        <v>0</v>
      </c>
      <c r="Q3765" s="498" t="str">
        <f t="shared" si="183"/>
        <v/>
      </c>
    </row>
    <row r="3766" spans="1:17" hidden="1" x14ac:dyDescent="0.2">
      <c r="A3766" s="505"/>
      <c r="B3766" s="506"/>
      <c r="C3766" s="464"/>
      <c r="D3766" s="520"/>
      <c r="E3766" s="455"/>
      <c r="F3766" s="460"/>
      <c r="G3766" s="455"/>
      <c r="H3766" s="455"/>
      <c r="I3766" s="461"/>
      <c r="J3766" s="425"/>
      <c r="K3766" s="489"/>
      <c r="L3766" s="465"/>
      <c r="M3766" s="465"/>
      <c r="N3766" s="608"/>
      <c r="O3766" s="512">
        <f t="shared" si="181"/>
        <v>0</v>
      </c>
      <c r="P3766" s="512">
        <f t="shared" si="182"/>
        <v>0</v>
      </c>
      <c r="Q3766" s="498" t="str">
        <f t="shared" si="183"/>
        <v/>
      </c>
    </row>
    <row r="3767" spans="1:17" hidden="1" x14ac:dyDescent="0.2">
      <c r="A3767" s="505"/>
      <c r="B3767" s="506"/>
      <c r="C3767" s="464"/>
      <c r="D3767" s="520"/>
      <c r="E3767" s="455"/>
      <c r="F3767" s="460"/>
      <c r="G3767" s="455"/>
      <c r="H3767" s="455"/>
      <c r="I3767" s="461"/>
      <c r="J3767" s="425"/>
      <c r="K3767" s="489"/>
      <c r="L3767" s="465"/>
      <c r="M3767" s="465"/>
      <c r="N3767" s="608"/>
      <c r="O3767" s="512">
        <f t="shared" si="181"/>
        <v>0</v>
      </c>
      <c r="P3767" s="512">
        <f t="shared" si="182"/>
        <v>0</v>
      </c>
      <c r="Q3767" s="498" t="str">
        <f t="shared" si="183"/>
        <v/>
      </c>
    </row>
    <row r="3768" spans="1:17" hidden="1" x14ac:dyDescent="0.2">
      <c r="A3768" s="505"/>
      <c r="B3768" s="506"/>
      <c r="C3768" s="464"/>
      <c r="D3768" s="520"/>
      <c r="E3768" s="455"/>
      <c r="F3768" s="460"/>
      <c r="G3768" s="455"/>
      <c r="H3768" s="455"/>
      <c r="I3768" s="461"/>
      <c r="J3768" s="425"/>
      <c r="K3768" s="489"/>
      <c r="L3768" s="465"/>
      <c r="M3768" s="465"/>
      <c r="N3768" s="608"/>
      <c r="O3768" s="512">
        <f t="shared" si="181"/>
        <v>0</v>
      </c>
      <c r="P3768" s="512">
        <f t="shared" si="182"/>
        <v>0</v>
      </c>
      <c r="Q3768" s="498" t="str">
        <f t="shared" si="183"/>
        <v/>
      </c>
    </row>
    <row r="3769" spans="1:17" hidden="1" x14ac:dyDescent="0.2">
      <c r="A3769" s="505"/>
      <c r="B3769" s="506"/>
      <c r="C3769" s="464"/>
      <c r="D3769" s="520"/>
      <c r="E3769" s="455"/>
      <c r="F3769" s="460"/>
      <c r="G3769" s="455"/>
      <c r="H3769" s="455"/>
      <c r="I3769" s="461"/>
      <c r="J3769" s="425"/>
      <c r="K3769" s="489"/>
      <c r="L3769" s="465"/>
      <c r="M3769" s="465"/>
      <c r="N3769" s="608"/>
      <c r="O3769" s="512">
        <f t="shared" si="181"/>
        <v>0</v>
      </c>
      <c r="P3769" s="512">
        <f t="shared" si="182"/>
        <v>0</v>
      </c>
      <c r="Q3769" s="498" t="str">
        <f t="shared" si="183"/>
        <v/>
      </c>
    </row>
    <row r="3770" spans="1:17" hidden="1" x14ac:dyDescent="0.2">
      <c r="A3770" s="505"/>
      <c r="B3770" s="506"/>
      <c r="C3770" s="464"/>
      <c r="D3770" s="520"/>
      <c r="E3770" s="455"/>
      <c r="F3770" s="460"/>
      <c r="G3770" s="455"/>
      <c r="H3770" s="455"/>
      <c r="I3770" s="461"/>
      <c r="J3770" s="425"/>
      <c r="K3770" s="489"/>
      <c r="L3770" s="465"/>
      <c r="M3770" s="465"/>
      <c r="N3770" s="608"/>
      <c r="O3770" s="512">
        <f t="shared" si="181"/>
        <v>0</v>
      </c>
      <c r="P3770" s="512">
        <f t="shared" si="182"/>
        <v>0</v>
      </c>
      <c r="Q3770" s="498" t="str">
        <f t="shared" si="183"/>
        <v/>
      </c>
    </row>
    <row r="3771" spans="1:17" hidden="1" x14ac:dyDescent="0.2">
      <c r="A3771" s="505"/>
      <c r="B3771" s="506"/>
      <c r="C3771" s="464"/>
      <c r="D3771" s="520"/>
      <c r="E3771" s="455"/>
      <c r="F3771" s="460"/>
      <c r="G3771" s="455"/>
      <c r="H3771" s="455"/>
      <c r="I3771" s="461"/>
      <c r="J3771" s="425"/>
      <c r="K3771" s="489"/>
      <c r="L3771" s="465"/>
      <c r="M3771" s="465"/>
      <c r="N3771" s="608"/>
      <c r="O3771" s="512">
        <f t="shared" si="181"/>
        <v>0</v>
      </c>
      <c r="P3771" s="512">
        <f t="shared" si="182"/>
        <v>0</v>
      </c>
      <c r="Q3771" s="498" t="str">
        <f t="shared" si="183"/>
        <v/>
      </c>
    </row>
    <row r="3772" spans="1:17" hidden="1" x14ac:dyDescent="0.2">
      <c r="A3772" s="505"/>
      <c r="B3772" s="506"/>
      <c r="C3772" s="464"/>
      <c r="D3772" s="520"/>
      <c r="E3772" s="455"/>
      <c r="F3772" s="460"/>
      <c r="G3772" s="455"/>
      <c r="H3772" s="455"/>
      <c r="I3772" s="461"/>
      <c r="J3772" s="425"/>
      <c r="K3772" s="489"/>
      <c r="L3772" s="465"/>
      <c r="M3772" s="465"/>
      <c r="N3772" s="608"/>
      <c r="O3772" s="512">
        <f t="shared" si="181"/>
        <v>0</v>
      </c>
      <c r="P3772" s="512">
        <f t="shared" si="182"/>
        <v>0</v>
      </c>
      <c r="Q3772" s="498" t="str">
        <f t="shared" si="183"/>
        <v/>
      </c>
    </row>
    <row r="3773" spans="1:17" hidden="1" x14ac:dyDescent="0.2">
      <c r="A3773" s="505"/>
      <c r="B3773" s="506"/>
      <c r="C3773" s="464"/>
      <c r="D3773" s="520"/>
      <c r="E3773" s="455"/>
      <c r="F3773" s="460"/>
      <c r="G3773" s="455"/>
      <c r="H3773" s="455"/>
      <c r="I3773" s="461"/>
      <c r="J3773" s="425"/>
      <c r="K3773" s="489"/>
      <c r="L3773" s="465"/>
      <c r="M3773" s="465"/>
      <c r="N3773" s="608"/>
      <c r="O3773" s="512">
        <f t="shared" si="181"/>
        <v>0</v>
      </c>
      <c r="P3773" s="512">
        <f t="shared" si="182"/>
        <v>0</v>
      </c>
      <c r="Q3773" s="498" t="str">
        <f t="shared" si="183"/>
        <v/>
      </c>
    </row>
    <row r="3774" spans="1:17" hidden="1" x14ac:dyDescent="0.2">
      <c r="A3774" s="505"/>
      <c r="B3774" s="506"/>
      <c r="C3774" s="464"/>
      <c r="D3774" s="520"/>
      <c r="E3774" s="455"/>
      <c r="F3774" s="460"/>
      <c r="G3774" s="455"/>
      <c r="H3774" s="455"/>
      <c r="I3774" s="461"/>
      <c r="J3774" s="425"/>
      <c r="K3774" s="489"/>
      <c r="L3774" s="465"/>
      <c r="M3774" s="465"/>
      <c r="N3774" s="608"/>
      <c r="O3774" s="512">
        <f t="shared" si="181"/>
        <v>0</v>
      </c>
      <c r="P3774" s="512">
        <f t="shared" si="182"/>
        <v>0</v>
      </c>
      <c r="Q3774" s="498" t="str">
        <f t="shared" si="183"/>
        <v/>
      </c>
    </row>
    <row r="3775" spans="1:17" hidden="1" x14ac:dyDescent="0.2">
      <c r="A3775" s="505"/>
      <c r="B3775" s="506"/>
      <c r="C3775" s="464"/>
      <c r="D3775" s="520"/>
      <c r="E3775" s="455"/>
      <c r="F3775" s="460"/>
      <c r="G3775" s="455"/>
      <c r="H3775" s="455"/>
      <c r="I3775" s="461"/>
      <c r="J3775" s="425"/>
      <c r="K3775" s="489"/>
      <c r="L3775" s="465"/>
      <c r="M3775" s="465"/>
      <c r="N3775" s="608"/>
      <c r="O3775" s="512">
        <f t="shared" si="181"/>
        <v>0</v>
      </c>
      <c r="P3775" s="512">
        <f t="shared" si="182"/>
        <v>0</v>
      </c>
      <c r="Q3775" s="498" t="str">
        <f t="shared" si="183"/>
        <v/>
      </c>
    </row>
    <row r="3776" spans="1:17" hidden="1" x14ac:dyDescent="0.2">
      <c r="A3776" s="505"/>
      <c r="B3776" s="506"/>
      <c r="C3776" s="464"/>
      <c r="D3776" s="520"/>
      <c r="E3776" s="455"/>
      <c r="F3776" s="460"/>
      <c r="G3776" s="455"/>
      <c r="H3776" s="455"/>
      <c r="I3776" s="461"/>
      <c r="J3776" s="425"/>
      <c r="K3776" s="489"/>
      <c r="L3776" s="465"/>
      <c r="M3776" s="465"/>
      <c r="N3776" s="608"/>
      <c r="O3776" s="512">
        <f t="shared" si="181"/>
        <v>0</v>
      </c>
      <c r="P3776" s="512">
        <f t="shared" si="182"/>
        <v>0</v>
      </c>
      <c r="Q3776" s="498" t="str">
        <f t="shared" si="183"/>
        <v/>
      </c>
    </row>
    <row r="3777" spans="1:17" hidden="1" x14ac:dyDescent="0.2">
      <c r="A3777" s="505"/>
      <c r="B3777" s="506"/>
      <c r="C3777" s="464"/>
      <c r="D3777" s="520"/>
      <c r="E3777" s="455"/>
      <c r="F3777" s="460"/>
      <c r="G3777" s="455"/>
      <c r="H3777" s="455"/>
      <c r="I3777" s="461"/>
      <c r="J3777" s="425"/>
      <c r="K3777" s="489"/>
      <c r="L3777" s="465"/>
      <c r="M3777" s="465"/>
      <c r="N3777" s="608"/>
      <c r="O3777" s="512">
        <f t="shared" si="181"/>
        <v>0</v>
      </c>
      <c r="P3777" s="512">
        <f t="shared" si="182"/>
        <v>0</v>
      </c>
      <c r="Q3777" s="498" t="str">
        <f t="shared" si="183"/>
        <v/>
      </c>
    </row>
    <row r="3778" spans="1:17" hidden="1" x14ac:dyDescent="0.2">
      <c r="A3778" s="505"/>
      <c r="B3778" s="506"/>
      <c r="C3778" s="464"/>
      <c r="D3778" s="520"/>
      <c r="E3778" s="455"/>
      <c r="F3778" s="460"/>
      <c r="G3778" s="455"/>
      <c r="H3778" s="455"/>
      <c r="I3778" s="461"/>
      <c r="J3778" s="425"/>
      <c r="K3778" s="489"/>
      <c r="L3778" s="465"/>
      <c r="M3778" s="465"/>
      <c r="N3778" s="608"/>
      <c r="O3778" s="512">
        <f t="shared" si="181"/>
        <v>0</v>
      </c>
      <c r="P3778" s="512">
        <f t="shared" si="182"/>
        <v>0</v>
      </c>
      <c r="Q3778" s="498" t="str">
        <f t="shared" si="183"/>
        <v/>
      </c>
    </row>
    <row r="3779" spans="1:17" hidden="1" x14ac:dyDescent="0.2">
      <c r="A3779" s="505"/>
      <c r="B3779" s="506"/>
      <c r="C3779" s="464"/>
      <c r="D3779" s="520"/>
      <c r="E3779" s="455"/>
      <c r="F3779" s="460"/>
      <c r="G3779" s="455"/>
      <c r="H3779" s="455"/>
      <c r="I3779" s="461"/>
      <c r="J3779" s="425"/>
      <c r="K3779" s="489"/>
      <c r="L3779" s="465"/>
      <c r="M3779" s="465"/>
      <c r="N3779" s="608"/>
      <c r="O3779" s="512">
        <f t="shared" si="181"/>
        <v>0</v>
      </c>
      <c r="P3779" s="512">
        <f t="shared" si="182"/>
        <v>0</v>
      </c>
      <c r="Q3779" s="498" t="str">
        <f t="shared" si="183"/>
        <v/>
      </c>
    </row>
    <row r="3780" spans="1:17" hidden="1" x14ac:dyDescent="0.2">
      <c r="A3780" s="505"/>
      <c r="B3780" s="506"/>
      <c r="C3780" s="464"/>
      <c r="D3780" s="520"/>
      <c r="E3780" s="455"/>
      <c r="F3780" s="460"/>
      <c r="G3780" s="455"/>
      <c r="H3780" s="455"/>
      <c r="I3780" s="461"/>
      <c r="J3780" s="425"/>
      <c r="K3780" s="489"/>
      <c r="L3780" s="465"/>
      <c r="M3780" s="465"/>
      <c r="N3780" s="608"/>
      <c r="O3780" s="512">
        <f t="shared" ref="O3780:O3843" si="184">IF(B3780=0,0,IF(YEAR(B3780)=$P$1,MONTH(B3780)-$O$1+1,(YEAR(B3780)-$P$1)*12-$O$1+1+MONTH(B3780)))</f>
        <v>0</v>
      </c>
      <c r="P3780" s="512">
        <f t="shared" ref="P3780:P3843" si="185">IF(C3780=0,0,IF(YEAR(C3780)=$P$1,MONTH(C3780)-$O$1+1,(YEAR(C3780)-$P$1)*12-$O$1+1+MONTH(C3780)))</f>
        <v>0</v>
      </c>
      <c r="Q3780" s="498" t="str">
        <f t="shared" ref="Q3780:Q3843" si="186">SUBSTITUTE(D3780," ","_")</f>
        <v/>
      </c>
    </row>
    <row r="3781" spans="1:17" hidden="1" x14ac:dyDescent="0.2">
      <c r="A3781" s="505"/>
      <c r="B3781" s="506"/>
      <c r="C3781" s="464"/>
      <c r="D3781" s="520"/>
      <c r="E3781" s="455"/>
      <c r="F3781" s="460"/>
      <c r="G3781" s="455"/>
      <c r="H3781" s="455"/>
      <c r="I3781" s="461"/>
      <c r="J3781" s="425"/>
      <c r="K3781" s="489"/>
      <c r="L3781" s="465"/>
      <c r="M3781" s="465"/>
      <c r="N3781" s="608"/>
      <c r="O3781" s="512">
        <f t="shared" si="184"/>
        <v>0</v>
      </c>
      <c r="P3781" s="512">
        <f t="shared" si="185"/>
        <v>0</v>
      </c>
      <c r="Q3781" s="498" t="str">
        <f t="shared" si="186"/>
        <v/>
      </c>
    </row>
    <row r="3782" spans="1:17" hidden="1" x14ac:dyDescent="0.2">
      <c r="A3782" s="505"/>
      <c r="B3782" s="506"/>
      <c r="C3782" s="464"/>
      <c r="D3782" s="520"/>
      <c r="E3782" s="455"/>
      <c r="F3782" s="460"/>
      <c r="G3782" s="455"/>
      <c r="H3782" s="455"/>
      <c r="I3782" s="461"/>
      <c r="J3782" s="425"/>
      <c r="K3782" s="489"/>
      <c r="L3782" s="465"/>
      <c r="M3782" s="465"/>
      <c r="N3782" s="608"/>
      <c r="O3782" s="512">
        <f t="shared" si="184"/>
        <v>0</v>
      </c>
      <c r="P3782" s="512">
        <f t="shared" si="185"/>
        <v>0</v>
      </c>
      <c r="Q3782" s="498" t="str">
        <f t="shared" si="186"/>
        <v/>
      </c>
    </row>
    <row r="3783" spans="1:17" hidden="1" x14ac:dyDescent="0.2">
      <c r="A3783" s="505"/>
      <c r="B3783" s="506"/>
      <c r="C3783" s="464"/>
      <c r="D3783" s="520"/>
      <c r="E3783" s="455"/>
      <c r="F3783" s="460"/>
      <c r="G3783" s="455"/>
      <c r="H3783" s="455"/>
      <c r="I3783" s="461"/>
      <c r="J3783" s="425"/>
      <c r="K3783" s="489"/>
      <c r="L3783" s="465"/>
      <c r="M3783" s="465"/>
      <c r="N3783" s="608"/>
      <c r="O3783" s="512">
        <f t="shared" si="184"/>
        <v>0</v>
      </c>
      <c r="P3783" s="512">
        <f t="shared" si="185"/>
        <v>0</v>
      </c>
      <c r="Q3783" s="498" t="str">
        <f t="shared" si="186"/>
        <v/>
      </c>
    </row>
    <row r="3784" spans="1:17" hidden="1" x14ac:dyDescent="0.2">
      <c r="A3784" s="505"/>
      <c r="B3784" s="506"/>
      <c r="C3784" s="464"/>
      <c r="D3784" s="520"/>
      <c r="E3784" s="455"/>
      <c r="F3784" s="460"/>
      <c r="G3784" s="455"/>
      <c r="H3784" s="455"/>
      <c r="I3784" s="461"/>
      <c r="J3784" s="425"/>
      <c r="K3784" s="489"/>
      <c r="L3784" s="465"/>
      <c r="M3784" s="465"/>
      <c r="N3784" s="608"/>
      <c r="O3784" s="512">
        <f t="shared" si="184"/>
        <v>0</v>
      </c>
      <c r="P3784" s="512">
        <f t="shared" si="185"/>
        <v>0</v>
      </c>
      <c r="Q3784" s="498" t="str">
        <f t="shared" si="186"/>
        <v/>
      </c>
    </row>
    <row r="3785" spans="1:17" hidden="1" x14ac:dyDescent="0.2">
      <c r="A3785" s="505"/>
      <c r="B3785" s="506"/>
      <c r="C3785" s="464"/>
      <c r="D3785" s="520"/>
      <c r="E3785" s="455"/>
      <c r="F3785" s="460"/>
      <c r="G3785" s="455"/>
      <c r="H3785" s="455"/>
      <c r="I3785" s="461"/>
      <c r="J3785" s="425"/>
      <c r="K3785" s="489"/>
      <c r="L3785" s="465"/>
      <c r="M3785" s="465"/>
      <c r="N3785" s="608"/>
      <c r="O3785" s="512">
        <f t="shared" si="184"/>
        <v>0</v>
      </c>
      <c r="P3785" s="512">
        <f t="shared" si="185"/>
        <v>0</v>
      </c>
      <c r="Q3785" s="498" t="str">
        <f t="shared" si="186"/>
        <v/>
      </c>
    </row>
    <row r="3786" spans="1:17" hidden="1" x14ac:dyDescent="0.2">
      <c r="A3786" s="505"/>
      <c r="B3786" s="506"/>
      <c r="C3786" s="464"/>
      <c r="D3786" s="520"/>
      <c r="E3786" s="455"/>
      <c r="F3786" s="460"/>
      <c r="G3786" s="455"/>
      <c r="H3786" s="455"/>
      <c r="I3786" s="461"/>
      <c r="J3786" s="425"/>
      <c r="K3786" s="489"/>
      <c r="L3786" s="465"/>
      <c r="M3786" s="465"/>
      <c r="N3786" s="608"/>
      <c r="O3786" s="512">
        <f t="shared" si="184"/>
        <v>0</v>
      </c>
      <c r="P3786" s="512">
        <f t="shared" si="185"/>
        <v>0</v>
      </c>
      <c r="Q3786" s="498" t="str">
        <f t="shared" si="186"/>
        <v/>
      </c>
    </row>
    <row r="3787" spans="1:17" hidden="1" x14ac:dyDescent="0.2">
      <c r="A3787" s="505"/>
      <c r="B3787" s="506"/>
      <c r="C3787" s="464"/>
      <c r="D3787" s="520"/>
      <c r="E3787" s="455"/>
      <c r="F3787" s="460"/>
      <c r="G3787" s="455"/>
      <c r="H3787" s="455"/>
      <c r="I3787" s="461"/>
      <c r="J3787" s="425"/>
      <c r="K3787" s="489"/>
      <c r="L3787" s="465"/>
      <c r="M3787" s="465"/>
      <c r="N3787" s="608"/>
      <c r="O3787" s="512">
        <f t="shared" si="184"/>
        <v>0</v>
      </c>
      <c r="P3787" s="512">
        <f t="shared" si="185"/>
        <v>0</v>
      </c>
      <c r="Q3787" s="498" t="str">
        <f t="shared" si="186"/>
        <v/>
      </c>
    </row>
    <row r="3788" spans="1:17" hidden="1" x14ac:dyDescent="0.2">
      <c r="A3788" s="505"/>
      <c r="B3788" s="506"/>
      <c r="C3788" s="464"/>
      <c r="D3788" s="520"/>
      <c r="E3788" s="455"/>
      <c r="F3788" s="460"/>
      <c r="G3788" s="455"/>
      <c r="H3788" s="455"/>
      <c r="I3788" s="461"/>
      <c r="J3788" s="425"/>
      <c r="K3788" s="489"/>
      <c r="L3788" s="465"/>
      <c r="M3788" s="465"/>
      <c r="N3788" s="608"/>
      <c r="O3788" s="512">
        <f t="shared" si="184"/>
        <v>0</v>
      </c>
      <c r="P3788" s="512">
        <f t="shared" si="185"/>
        <v>0</v>
      </c>
      <c r="Q3788" s="498" t="str">
        <f t="shared" si="186"/>
        <v/>
      </c>
    </row>
    <row r="3789" spans="1:17" hidden="1" x14ac:dyDescent="0.2">
      <c r="A3789" s="505"/>
      <c r="B3789" s="506"/>
      <c r="C3789" s="464"/>
      <c r="D3789" s="520"/>
      <c r="E3789" s="455"/>
      <c r="F3789" s="460"/>
      <c r="G3789" s="455"/>
      <c r="H3789" s="455"/>
      <c r="I3789" s="461"/>
      <c r="J3789" s="425"/>
      <c r="K3789" s="489"/>
      <c r="L3789" s="465"/>
      <c r="M3789" s="465"/>
      <c r="N3789" s="608"/>
      <c r="O3789" s="512">
        <f t="shared" si="184"/>
        <v>0</v>
      </c>
      <c r="P3789" s="512">
        <f t="shared" si="185"/>
        <v>0</v>
      </c>
      <c r="Q3789" s="498" t="str">
        <f t="shared" si="186"/>
        <v/>
      </c>
    </row>
    <row r="3790" spans="1:17" hidden="1" x14ac:dyDescent="0.2">
      <c r="A3790" s="505"/>
      <c r="B3790" s="506"/>
      <c r="C3790" s="464"/>
      <c r="D3790" s="520"/>
      <c r="E3790" s="455"/>
      <c r="F3790" s="460"/>
      <c r="G3790" s="455"/>
      <c r="H3790" s="455"/>
      <c r="I3790" s="461"/>
      <c r="J3790" s="425"/>
      <c r="K3790" s="489"/>
      <c r="L3790" s="465"/>
      <c r="M3790" s="465"/>
      <c r="N3790" s="608"/>
      <c r="O3790" s="512">
        <f t="shared" si="184"/>
        <v>0</v>
      </c>
      <c r="P3790" s="512">
        <f t="shared" si="185"/>
        <v>0</v>
      </c>
      <c r="Q3790" s="498" t="str">
        <f t="shared" si="186"/>
        <v/>
      </c>
    </row>
    <row r="3791" spans="1:17" hidden="1" x14ac:dyDescent="0.2">
      <c r="A3791" s="505"/>
      <c r="B3791" s="506"/>
      <c r="C3791" s="464"/>
      <c r="D3791" s="520"/>
      <c r="E3791" s="455"/>
      <c r="F3791" s="460"/>
      <c r="G3791" s="455"/>
      <c r="H3791" s="455"/>
      <c r="I3791" s="461"/>
      <c r="J3791" s="425"/>
      <c r="K3791" s="489"/>
      <c r="L3791" s="465"/>
      <c r="M3791" s="465"/>
      <c r="N3791" s="608"/>
      <c r="O3791" s="512">
        <f t="shared" si="184"/>
        <v>0</v>
      </c>
      <c r="P3791" s="512">
        <f t="shared" si="185"/>
        <v>0</v>
      </c>
      <c r="Q3791" s="498" t="str">
        <f t="shared" si="186"/>
        <v/>
      </c>
    </row>
    <row r="3792" spans="1:17" hidden="1" x14ac:dyDescent="0.2">
      <c r="A3792" s="505"/>
      <c r="B3792" s="506"/>
      <c r="C3792" s="464"/>
      <c r="D3792" s="520"/>
      <c r="E3792" s="455"/>
      <c r="F3792" s="460"/>
      <c r="G3792" s="455"/>
      <c r="H3792" s="455"/>
      <c r="I3792" s="461"/>
      <c r="J3792" s="425"/>
      <c r="K3792" s="489"/>
      <c r="L3792" s="465"/>
      <c r="M3792" s="465"/>
      <c r="N3792" s="608"/>
      <c r="O3792" s="512">
        <f t="shared" si="184"/>
        <v>0</v>
      </c>
      <c r="P3792" s="512">
        <f t="shared" si="185"/>
        <v>0</v>
      </c>
      <c r="Q3792" s="498" t="str">
        <f t="shared" si="186"/>
        <v/>
      </c>
    </row>
    <row r="3793" spans="1:17" hidden="1" x14ac:dyDescent="0.2">
      <c r="A3793" s="505"/>
      <c r="B3793" s="506"/>
      <c r="C3793" s="464"/>
      <c r="D3793" s="520"/>
      <c r="E3793" s="455"/>
      <c r="F3793" s="460"/>
      <c r="G3793" s="455"/>
      <c r="H3793" s="455"/>
      <c r="I3793" s="461"/>
      <c r="J3793" s="425"/>
      <c r="K3793" s="489"/>
      <c r="L3793" s="465"/>
      <c r="M3793" s="465"/>
      <c r="N3793" s="608"/>
      <c r="O3793" s="512">
        <f t="shared" si="184"/>
        <v>0</v>
      </c>
      <c r="P3793" s="512">
        <f t="shared" si="185"/>
        <v>0</v>
      </c>
      <c r="Q3793" s="498" t="str">
        <f t="shared" si="186"/>
        <v/>
      </c>
    </row>
    <row r="3794" spans="1:17" hidden="1" x14ac:dyDescent="0.2">
      <c r="A3794" s="505"/>
      <c r="B3794" s="506"/>
      <c r="C3794" s="464"/>
      <c r="D3794" s="520"/>
      <c r="E3794" s="455"/>
      <c r="F3794" s="460"/>
      <c r="G3794" s="455"/>
      <c r="H3794" s="455"/>
      <c r="I3794" s="461"/>
      <c r="J3794" s="425"/>
      <c r="K3794" s="489"/>
      <c r="L3794" s="465"/>
      <c r="M3794" s="465"/>
      <c r="N3794" s="608"/>
      <c r="O3794" s="512">
        <f t="shared" si="184"/>
        <v>0</v>
      </c>
      <c r="P3794" s="512">
        <f t="shared" si="185"/>
        <v>0</v>
      </c>
      <c r="Q3794" s="498" t="str">
        <f t="shared" si="186"/>
        <v/>
      </c>
    </row>
    <row r="3795" spans="1:17" hidden="1" x14ac:dyDescent="0.2">
      <c r="A3795" s="505"/>
      <c r="B3795" s="506"/>
      <c r="C3795" s="464"/>
      <c r="D3795" s="520"/>
      <c r="E3795" s="455"/>
      <c r="F3795" s="460"/>
      <c r="G3795" s="455"/>
      <c r="H3795" s="455"/>
      <c r="I3795" s="461"/>
      <c r="J3795" s="425"/>
      <c r="K3795" s="489"/>
      <c r="L3795" s="465"/>
      <c r="M3795" s="465"/>
      <c r="N3795" s="608"/>
      <c r="O3795" s="512">
        <f t="shared" si="184"/>
        <v>0</v>
      </c>
      <c r="P3795" s="512">
        <f t="shared" si="185"/>
        <v>0</v>
      </c>
      <c r="Q3795" s="498" t="str">
        <f t="shared" si="186"/>
        <v/>
      </c>
    </row>
    <row r="3796" spans="1:17" hidden="1" x14ac:dyDescent="0.2">
      <c r="A3796" s="505"/>
      <c r="B3796" s="506"/>
      <c r="C3796" s="464"/>
      <c r="D3796" s="520"/>
      <c r="E3796" s="455"/>
      <c r="F3796" s="460"/>
      <c r="G3796" s="455"/>
      <c r="H3796" s="455"/>
      <c r="I3796" s="461"/>
      <c r="J3796" s="425"/>
      <c r="K3796" s="489"/>
      <c r="L3796" s="465"/>
      <c r="M3796" s="465"/>
      <c r="N3796" s="608"/>
      <c r="O3796" s="512">
        <f t="shared" si="184"/>
        <v>0</v>
      </c>
      <c r="P3796" s="512">
        <f t="shared" si="185"/>
        <v>0</v>
      </c>
      <c r="Q3796" s="498" t="str">
        <f t="shared" si="186"/>
        <v/>
      </c>
    </row>
    <row r="3797" spans="1:17" hidden="1" x14ac:dyDescent="0.2">
      <c r="A3797" s="505"/>
      <c r="B3797" s="506"/>
      <c r="C3797" s="464"/>
      <c r="D3797" s="520"/>
      <c r="E3797" s="455"/>
      <c r="F3797" s="460"/>
      <c r="G3797" s="455"/>
      <c r="H3797" s="455"/>
      <c r="I3797" s="461"/>
      <c r="J3797" s="425"/>
      <c r="K3797" s="489"/>
      <c r="L3797" s="465"/>
      <c r="M3797" s="465"/>
      <c r="N3797" s="608"/>
      <c r="O3797" s="512">
        <f t="shared" si="184"/>
        <v>0</v>
      </c>
      <c r="P3797" s="512">
        <f t="shared" si="185"/>
        <v>0</v>
      </c>
      <c r="Q3797" s="498" t="str">
        <f t="shared" si="186"/>
        <v/>
      </c>
    </row>
    <row r="3798" spans="1:17" hidden="1" x14ac:dyDescent="0.2">
      <c r="A3798" s="505"/>
      <c r="B3798" s="506"/>
      <c r="C3798" s="464"/>
      <c r="D3798" s="520"/>
      <c r="E3798" s="455"/>
      <c r="F3798" s="460"/>
      <c r="G3798" s="455"/>
      <c r="H3798" s="455"/>
      <c r="I3798" s="461"/>
      <c r="J3798" s="425"/>
      <c r="K3798" s="489"/>
      <c r="L3798" s="465"/>
      <c r="M3798" s="465"/>
      <c r="N3798" s="608"/>
      <c r="O3798" s="512">
        <f t="shared" si="184"/>
        <v>0</v>
      </c>
      <c r="P3798" s="512">
        <f t="shared" si="185"/>
        <v>0</v>
      </c>
      <c r="Q3798" s="498" t="str">
        <f t="shared" si="186"/>
        <v/>
      </c>
    </row>
    <row r="3799" spans="1:17" hidden="1" x14ac:dyDescent="0.2">
      <c r="A3799" s="505"/>
      <c r="B3799" s="506"/>
      <c r="C3799" s="464"/>
      <c r="D3799" s="520"/>
      <c r="E3799" s="455"/>
      <c r="F3799" s="460"/>
      <c r="G3799" s="455"/>
      <c r="H3799" s="455"/>
      <c r="I3799" s="461"/>
      <c r="J3799" s="425"/>
      <c r="K3799" s="489"/>
      <c r="L3799" s="465"/>
      <c r="M3799" s="465"/>
      <c r="N3799" s="608"/>
      <c r="O3799" s="512">
        <f t="shared" si="184"/>
        <v>0</v>
      </c>
      <c r="P3799" s="512">
        <f t="shared" si="185"/>
        <v>0</v>
      </c>
      <c r="Q3799" s="498" t="str">
        <f t="shared" si="186"/>
        <v/>
      </c>
    </row>
    <row r="3800" spans="1:17" hidden="1" x14ac:dyDescent="0.2">
      <c r="A3800" s="505"/>
      <c r="B3800" s="506"/>
      <c r="C3800" s="464"/>
      <c r="D3800" s="520"/>
      <c r="E3800" s="455"/>
      <c r="F3800" s="460"/>
      <c r="G3800" s="455"/>
      <c r="H3800" s="455"/>
      <c r="I3800" s="461"/>
      <c r="J3800" s="425"/>
      <c r="K3800" s="489"/>
      <c r="L3800" s="465"/>
      <c r="M3800" s="465"/>
      <c r="N3800" s="608"/>
      <c r="O3800" s="512">
        <f t="shared" si="184"/>
        <v>0</v>
      </c>
      <c r="P3800" s="512">
        <f t="shared" si="185"/>
        <v>0</v>
      </c>
      <c r="Q3800" s="498" t="str">
        <f t="shared" si="186"/>
        <v/>
      </c>
    </row>
    <row r="3801" spans="1:17" hidden="1" x14ac:dyDescent="0.2">
      <c r="A3801" s="505"/>
      <c r="B3801" s="506"/>
      <c r="C3801" s="464"/>
      <c r="D3801" s="520"/>
      <c r="E3801" s="455"/>
      <c r="F3801" s="460"/>
      <c r="G3801" s="455"/>
      <c r="H3801" s="455"/>
      <c r="I3801" s="461"/>
      <c r="J3801" s="425"/>
      <c r="K3801" s="489"/>
      <c r="L3801" s="465"/>
      <c r="M3801" s="465"/>
      <c r="N3801" s="608"/>
      <c r="O3801" s="512">
        <f t="shared" si="184"/>
        <v>0</v>
      </c>
      <c r="P3801" s="512">
        <f t="shared" si="185"/>
        <v>0</v>
      </c>
      <c r="Q3801" s="498" t="str">
        <f t="shared" si="186"/>
        <v/>
      </c>
    </row>
    <row r="3802" spans="1:17" hidden="1" x14ac:dyDescent="0.2">
      <c r="A3802" s="505"/>
      <c r="B3802" s="506"/>
      <c r="C3802" s="464"/>
      <c r="D3802" s="520"/>
      <c r="E3802" s="455"/>
      <c r="F3802" s="460"/>
      <c r="G3802" s="455"/>
      <c r="H3802" s="455"/>
      <c r="I3802" s="461"/>
      <c r="J3802" s="425"/>
      <c r="K3802" s="489"/>
      <c r="L3802" s="465"/>
      <c r="M3802" s="465"/>
      <c r="N3802" s="608"/>
      <c r="O3802" s="512">
        <f t="shared" si="184"/>
        <v>0</v>
      </c>
      <c r="P3802" s="512">
        <f t="shared" si="185"/>
        <v>0</v>
      </c>
      <c r="Q3802" s="498" t="str">
        <f t="shared" si="186"/>
        <v/>
      </c>
    </row>
    <row r="3803" spans="1:17" hidden="1" x14ac:dyDescent="0.2">
      <c r="A3803" s="505"/>
      <c r="B3803" s="506"/>
      <c r="C3803" s="464"/>
      <c r="D3803" s="520"/>
      <c r="E3803" s="455"/>
      <c r="F3803" s="460"/>
      <c r="G3803" s="455"/>
      <c r="H3803" s="455"/>
      <c r="I3803" s="461"/>
      <c r="J3803" s="425"/>
      <c r="K3803" s="489"/>
      <c r="L3803" s="465"/>
      <c r="M3803" s="465"/>
      <c r="N3803" s="608"/>
      <c r="O3803" s="512">
        <f t="shared" si="184"/>
        <v>0</v>
      </c>
      <c r="P3803" s="512">
        <f t="shared" si="185"/>
        <v>0</v>
      </c>
      <c r="Q3803" s="498" t="str">
        <f t="shared" si="186"/>
        <v/>
      </c>
    </row>
    <row r="3804" spans="1:17" hidden="1" x14ac:dyDescent="0.2">
      <c r="A3804" s="505"/>
      <c r="B3804" s="506"/>
      <c r="C3804" s="464"/>
      <c r="D3804" s="520"/>
      <c r="E3804" s="455"/>
      <c r="F3804" s="460"/>
      <c r="G3804" s="455"/>
      <c r="H3804" s="455"/>
      <c r="I3804" s="461"/>
      <c r="J3804" s="425"/>
      <c r="K3804" s="489"/>
      <c r="L3804" s="465"/>
      <c r="M3804" s="465"/>
      <c r="N3804" s="608"/>
      <c r="O3804" s="512">
        <f t="shared" si="184"/>
        <v>0</v>
      </c>
      <c r="P3804" s="512">
        <f t="shared" si="185"/>
        <v>0</v>
      </c>
      <c r="Q3804" s="498" t="str">
        <f t="shared" si="186"/>
        <v/>
      </c>
    </row>
    <row r="3805" spans="1:17" hidden="1" x14ac:dyDescent="0.2">
      <c r="A3805" s="505"/>
      <c r="B3805" s="506"/>
      <c r="C3805" s="464"/>
      <c r="D3805" s="520"/>
      <c r="E3805" s="455"/>
      <c r="F3805" s="460"/>
      <c r="G3805" s="455"/>
      <c r="H3805" s="455"/>
      <c r="I3805" s="461"/>
      <c r="J3805" s="425"/>
      <c r="K3805" s="489"/>
      <c r="L3805" s="465"/>
      <c r="M3805" s="465"/>
      <c r="N3805" s="608"/>
      <c r="O3805" s="512">
        <f t="shared" si="184"/>
        <v>0</v>
      </c>
      <c r="P3805" s="512">
        <f t="shared" si="185"/>
        <v>0</v>
      </c>
      <c r="Q3805" s="498" t="str">
        <f t="shared" si="186"/>
        <v/>
      </c>
    </row>
    <row r="3806" spans="1:17" hidden="1" x14ac:dyDescent="0.2">
      <c r="A3806" s="505"/>
      <c r="B3806" s="506"/>
      <c r="C3806" s="464"/>
      <c r="D3806" s="520"/>
      <c r="E3806" s="455"/>
      <c r="F3806" s="460"/>
      <c r="G3806" s="455"/>
      <c r="H3806" s="455"/>
      <c r="I3806" s="461"/>
      <c r="J3806" s="425"/>
      <c r="K3806" s="489"/>
      <c r="L3806" s="465"/>
      <c r="M3806" s="465"/>
      <c r="N3806" s="608"/>
      <c r="O3806" s="512">
        <f t="shared" si="184"/>
        <v>0</v>
      </c>
      <c r="P3806" s="512">
        <f t="shared" si="185"/>
        <v>0</v>
      </c>
      <c r="Q3806" s="498" t="str">
        <f t="shared" si="186"/>
        <v/>
      </c>
    </row>
    <row r="3807" spans="1:17" hidden="1" x14ac:dyDescent="0.2">
      <c r="A3807" s="505"/>
      <c r="B3807" s="506"/>
      <c r="C3807" s="464"/>
      <c r="D3807" s="520"/>
      <c r="E3807" s="455"/>
      <c r="F3807" s="460"/>
      <c r="G3807" s="455"/>
      <c r="H3807" s="455"/>
      <c r="I3807" s="461"/>
      <c r="J3807" s="425"/>
      <c r="K3807" s="489"/>
      <c r="L3807" s="465"/>
      <c r="M3807" s="465"/>
      <c r="N3807" s="608"/>
      <c r="O3807" s="512">
        <f t="shared" si="184"/>
        <v>0</v>
      </c>
      <c r="P3807" s="512">
        <f t="shared" si="185"/>
        <v>0</v>
      </c>
      <c r="Q3807" s="498" t="str">
        <f t="shared" si="186"/>
        <v/>
      </c>
    </row>
    <row r="3808" spans="1:17" hidden="1" x14ac:dyDescent="0.2">
      <c r="A3808" s="505"/>
      <c r="B3808" s="506"/>
      <c r="C3808" s="464"/>
      <c r="D3808" s="520"/>
      <c r="E3808" s="455"/>
      <c r="F3808" s="460"/>
      <c r="G3808" s="455"/>
      <c r="H3808" s="455"/>
      <c r="I3808" s="461"/>
      <c r="J3808" s="425"/>
      <c r="K3808" s="489"/>
      <c r="L3808" s="465"/>
      <c r="M3808" s="465"/>
      <c r="N3808" s="608"/>
      <c r="O3808" s="512">
        <f t="shared" si="184"/>
        <v>0</v>
      </c>
      <c r="P3808" s="512">
        <f t="shared" si="185"/>
        <v>0</v>
      </c>
      <c r="Q3808" s="498" t="str">
        <f t="shared" si="186"/>
        <v/>
      </c>
    </row>
    <row r="3809" spans="1:17" hidden="1" x14ac:dyDescent="0.2">
      <c r="A3809" s="505"/>
      <c r="B3809" s="506"/>
      <c r="C3809" s="464"/>
      <c r="D3809" s="520"/>
      <c r="E3809" s="455"/>
      <c r="F3809" s="460"/>
      <c r="G3809" s="455"/>
      <c r="H3809" s="455"/>
      <c r="I3809" s="461"/>
      <c r="J3809" s="425"/>
      <c r="K3809" s="489"/>
      <c r="L3809" s="465"/>
      <c r="M3809" s="465"/>
      <c r="N3809" s="608"/>
      <c r="O3809" s="512">
        <f t="shared" si="184"/>
        <v>0</v>
      </c>
      <c r="P3809" s="512">
        <f t="shared" si="185"/>
        <v>0</v>
      </c>
      <c r="Q3809" s="498" t="str">
        <f t="shared" si="186"/>
        <v/>
      </c>
    </row>
    <row r="3810" spans="1:17" hidden="1" x14ac:dyDescent="0.2">
      <c r="A3810" s="505"/>
      <c r="B3810" s="506"/>
      <c r="C3810" s="464"/>
      <c r="D3810" s="520"/>
      <c r="E3810" s="455"/>
      <c r="F3810" s="460"/>
      <c r="G3810" s="455"/>
      <c r="H3810" s="455"/>
      <c r="I3810" s="461"/>
      <c r="J3810" s="425"/>
      <c r="K3810" s="489"/>
      <c r="L3810" s="465"/>
      <c r="M3810" s="465"/>
      <c r="N3810" s="608"/>
      <c r="O3810" s="512">
        <f t="shared" si="184"/>
        <v>0</v>
      </c>
      <c r="P3810" s="512">
        <f t="shared" si="185"/>
        <v>0</v>
      </c>
      <c r="Q3810" s="498" t="str">
        <f t="shared" si="186"/>
        <v/>
      </c>
    </row>
    <row r="3811" spans="1:17" hidden="1" x14ac:dyDescent="0.2">
      <c r="A3811" s="505"/>
      <c r="B3811" s="506"/>
      <c r="C3811" s="464"/>
      <c r="D3811" s="520"/>
      <c r="E3811" s="455"/>
      <c r="F3811" s="460"/>
      <c r="G3811" s="455"/>
      <c r="H3811" s="455"/>
      <c r="I3811" s="461"/>
      <c r="J3811" s="425"/>
      <c r="K3811" s="489"/>
      <c r="L3811" s="465"/>
      <c r="M3811" s="465"/>
      <c r="N3811" s="608"/>
      <c r="O3811" s="512">
        <f t="shared" si="184"/>
        <v>0</v>
      </c>
      <c r="P3811" s="512">
        <f t="shared" si="185"/>
        <v>0</v>
      </c>
      <c r="Q3811" s="498" t="str">
        <f t="shared" si="186"/>
        <v/>
      </c>
    </row>
    <row r="3812" spans="1:17" hidden="1" x14ac:dyDescent="0.2">
      <c r="A3812" s="505"/>
      <c r="B3812" s="506"/>
      <c r="C3812" s="464"/>
      <c r="D3812" s="520"/>
      <c r="E3812" s="455"/>
      <c r="F3812" s="460"/>
      <c r="G3812" s="455"/>
      <c r="H3812" s="455"/>
      <c r="I3812" s="461"/>
      <c r="J3812" s="425"/>
      <c r="K3812" s="489"/>
      <c r="L3812" s="465"/>
      <c r="M3812" s="465"/>
      <c r="N3812" s="608"/>
      <c r="O3812" s="512">
        <f t="shared" si="184"/>
        <v>0</v>
      </c>
      <c r="P3812" s="512">
        <f t="shared" si="185"/>
        <v>0</v>
      </c>
      <c r="Q3812" s="498" t="str">
        <f t="shared" si="186"/>
        <v/>
      </c>
    </row>
    <row r="3813" spans="1:17" hidden="1" x14ac:dyDescent="0.2">
      <c r="A3813" s="505"/>
      <c r="B3813" s="506"/>
      <c r="C3813" s="464"/>
      <c r="D3813" s="520"/>
      <c r="E3813" s="455"/>
      <c r="F3813" s="460"/>
      <c r="G3813" s="455"/>
      <c r="H3813" s="455"/>
      <c r="I3813" s="461"/>
      <c r="J3813" s="425"/>
      <c r="K3813" s="489"/>
      <c r="L3813" s="465"/>
      <c r="M3813" s="465"/>
      <c r="N3813" s="608"/>
      <c r="O3813" s="512">
        <f t="shared" si="184"/>
        <v>0</v>
      </c>
      <c r="P3813" s="512">
        <f t="shared" si="185"/>
        <v>0</v>
      </c>
      <c r="Q3813" s="498" t="str">
        <f t="shared" si="186"/>
        <v/>
      </c>
    </row>
    <row r="3814" spans="1:17" hidden="1" x14ac:dyDescent="0.2">
      <c r="A3814" s="505"/>
      <c r="B3814" s="506"/>
      <c r="C3814" s="464"/>
      <c r="D3814" s="520"/>
      <c r="E3814" s="455"/>
      <c r="F3814" s="460"/>
      <c r="G3814" s="455"/>
      <c r="H3814" s="455"/>
      <c r="I3814" s="461"/>
      <c r="J3814" s="425"/>
      <c r="K3814" s="489"/>
      <c r="L3814" s="465"/>
      <c r="M3814" s="465"/>
      <c r="N3814" s="608"/>
      <c r="O3814" s="512">
        <f t="shared" si="184"/>
        <v>0</v>
      </c>
      <c r="P3814" s="512">
        <f t="shared" si="185"/>
        <v>0</v>
      </c>
      <c r="Q3814" s="498" t="str">
        <f t="shared" si="186"/>
        <v/>
      </c>
    </row>
    <row r="3815" spans="1:17" hidden="1" x14ac:dyDescent="0.2">
      <c r="A3815" s="505"/>
      <c r="B3815" s="506"/>
      <c r="C3815" s="464"/>
      <c r="D3815" s="520"/>
      <c r="E3815" s="455"/>
      <c r="F3815" s="460"/>
      <c r="G3815" s="455"/>
      <c r="H3815" s="455"/>
      <c r="I3815" s="461"/>
      <c r="J3815" s="425"/>
      <c r="K3815" s="489"/>
      <c r="L3815" s="465"/>
      <c r="M3815" s="465"/>
      <c r="N3815" s="608"/>
      <c r="O3815" s="512">
        <f t="shared" si="184"/>
        <v>0</v>
      </c>
      <c r="P3815" s="512">
        <f t="shared" si="185"/>
        <v>0</v>
      </c>
      <c r="Q3815" s="498" t="str">
        <f t="shared" si="186"/>
        <v/>
      </c>
    </row>
    <row r="3816" spans="1:17" hidden="1" x14ac:dyDescent="0.2">
      <c r="A3816" s="505"/>
      <c r="B3816" s="506"/>
      <c r="C3816" s="464"/>
      <c r="D3816" s="520"/>
      <c r="E3816" s="455"/>
      <c r="F3816" s="460"/>
      <c r="G3816" s="455"/>
      <c r="H3816" s="455"/>
      <c r="I3816" s="461"/>
      <c r="J3816" s="425"/>
      <c r="K3816" s="489"/>
      <c r="L3816" s="465"/>
      <c r="M3816" s="465"/>
      <c r="N3816" s="608"/>
      <c r="O3816" s="512">
        <f t="shared" si="184"/>
        <v>0</v>
      </c>
      <c r="P3816" s="512">
        <f t="shared" si="185"/>
        <v>0</v>
      </c>
      <c r="Q3816" s="498" t="str">
        <f t="shared" si="186"/>
        <v/>
      </c>
    </row>
    <row r="3817" spans="1:17" hidden="1" x14ac:dyDescent="0.2">
      <c r="A3817" s="505"/>
      <c r="B3817" s="506"/>
      <c r="C3817" s="464"/>
      <c r="D3817" s="520"/>
      <c r="E3817" s="455"/>
      <c r="F3817" s="460"/>
      <c r="G3817" s="455"/>
      <c r="H3817" s="455"/>
      <c r="I3817" s="461"/>
      <c r="J3817" s="425"/>
      <c r="K3817" s="489"/>
      <c r="L3817" s="465"/>
      <c r="M3817" s="465"/>
      <c r="N3817" s="608"/>
      <c r="O3817" s="512">
        <f t="shared" si="184"/>
        <v>0</v>
      </c>
      <c r="P3817" s="512">
        <f t="shared" si="185"/>
        <v>0</v>
      </c>
      <c r="Q3817" s="498" t="str">
        <f t="shared" si="186"/>
        <v/>
      </c>
    </row>
    <row r="3818" spans="1:17" hidden="1" x14ac:dyDescent="0.2">
      <c r="A3818" s="505"/>
      <c r="B3818" s="506"/>
      <c r="C3818" s="464"/>
      <c r="D3818" s="520"/>
      <c r="E3818" s="455"/>
      <c r="F3818" s="460"/>
      <c r="G3818" s="455"/>
      <c r="H3818" s="455"/>
      <c r="I3818" s="461"/>
      <c r="J3818" s="425"/>
      <c r="K3818" s="489"/>
      <c r="L3818" s="465"/>
      <c r="M3818" s="465"/>
      <c r="N3818" s="608"/>
      <c r="O3818" s="512">
        <f t="shared" si="184"/>
        <v>0</v>
      </c>
      <c r="P3818" s="512">
        <f t="shared" si="185"/>
        <v>0</v>
      </c>
      <c r="Q3818" s="498" t="str">
        <f t="shared" si="186"/>
        <v/>
      </c>
    </row>
    <row r="3819" spans="1:17" hidden="1" x14ac:dyDescent="0.2">
      <c r="A3819" s="505"/>
      <c r="B3819" s="506"/>
      <c r="C3819" s="464"/>
      <c r="D3819" s="520"/>
      <c r="E3819" s="455"/>
      <c r="F3819" s="460"/>
      <c r="G3819" s="455"/>
      <c r="H3819" s="455"/>
      <c r="I3819" s="461"/>
      <c r="J3819" s="425"/>
      <c r="K3819" s="489"/>
      <c r="L3819" s="465"/>
      <c r="M3819" s="465"/>
      <c r="N3819" s="608"/>
      <c r="O3819" s="512">
        <f t="shared" si="184"/>
        <v>0</v>
      </c>
      <c r="P3819" s="512">
        <f t="shared" si="185"/>
        <v>0</v>
      </c>
      <c r="Q3819" s="498" t="str">
        <f t="shared" si="186"/>
        <v/>
      </c>
    </row>
    <row r="3820" spans="1:17" hidden="1" x14ac:dyDescent="0.2">
      <c r="A3820" s="505"/>
      <c r="B3820" s="506"/>
      <c r="C3820" s="464"/>
      <c r="D3820" s="520"/>
      <c r="E3820" s="455"/>
      <c r="F3820" s="460"/>
      <c r="G3820" s="455"/>
      <c r="H3820" s="455"/>
      <c r="I3820" s="461"/>
      <c r="J3820" s="425"/>
      <c r="K3820" s="489"/>
      <c r="L3820" s="465"/>
      <c r="M3820" s="465"/>
      <c r="N3820" s="608"/>
      <c r="O3820" s="512">
        <f t="shared" si="184"/>
        <v>0</v>
      </c>
      <c r="P3820" s="512">
        <f t="shared" si="185"/>
        <v>0</v>
      </c>
      <c r="Q3820" s="498" t="str">
        <f t="shared" si="186"/>
        <v/>
      </c>
    </row>
    <row r="3821" spans="1:17" hidden="1" x14ac:dyDescent="0.2">
      <c r="A3821" s="505"/>
      <c r="B3821" s="506"/>
      <c r="C3821" s="464"/>
      <c r="D3821" s="520"/>
      <c r="E3821" s="455"/>
      <c r="F3821" s="460"/>
      <c r="G3821" s="455"/>
      <c r="H3821" s="455"/>
      <c r="I3821" s="461"/>
      <c r="J3821" s="425"/>
      <c r="K3821" s="489"/>
      <c r="L3821" s="465"/>
      <c r="M3821" s="465"/>
      <c r="N3821" s="608"/>
      <c r="O3821" s="512">
        <f t="shared" si="184"/>
        <v>0</v>
      </c>
      <c r="P3821" s="512">
        <f t="shared" si="185"/>
        <v>0</v>
      </c>
      <c r="Q3821" s="498" t="str">
        <f t="shared" si="186"/>
        <v/>
      </c>
    </row>
    <row r="3822" spans="1:17" hidden="1" x14ac:dyDescent="0.2">
      <c r="A3822" s="505"/>
      <c r="B3822" s="506"/>
      <c r="C3822" s="464"/>
      <c r="D3822" s="520"/>
      <c r="E3822" s="455"/>
      <c r="F3822" s="460"/>
      <c r="G3822" s="455"/>
      <c r="H3822" s="455"/>
      <c r="I3822" s="461"/>
      <c r="J3822" s="425"/>
      <c r="K3822" s="489"/>
      <c r="L3822" s="465"/>
      <c r="M3822" s="465"/>
      <c r="N3822" s="608"/>
      <c r="O3822" s="512">
        <f t="shared" si="184"/>
        <v>0</v>
      </c>
      <c r="P3822" s="512">
        <f t="shared" si="185"/>
        <v>0</v>
      </c>
      <c r="Q3822" s="498" t="str">
        <f t="shared" si="186"/>
        <v/>
      </c>
    </row>
    <row r="3823" spans="1:17" hidden="1" x14ac:dyDescent="0.2">
      <c r="A3823" s="505"/>
      <c r="B3823" s="506"/>
      <c r="C3823" s="464"/>
      <c r="D3823" s="520"/>
      <c r="E3823" s="455"/>
      <c r="F3823" s="460"/>
      <c r="G3823" s="455"/>
      <c r="H3823" s="455"/>
      <c r="I3823" s="461"/>
      <c r="J3823" s="425"/>
      <c r="K3823" s="489"/>
      <c r="L3823" s="465"/>
      <c r="M3823" s="465"/>
      <c r="N3823" s="608"/>
      <c r="O3823" s="512">
        <f t="shared" si="184"/>
        <v>0</v>
      </c>
      <c r="P3823" s="512">
        <f t="shared" si="185"/>
        <v>0</v>
      </c>
      <c r="Q3823" s="498" t="str">
        <f t="shared" si="186"/>
        <v/>
      </c>
    </row>
    <row r="3824" spans="1:17" hidden="1" x14ac:dyDescent="0.2">
      <c r="A3824" s="505"/>
      <c r="B3824" s="506"/>
      <c r="C3824" s="464"/>
      <c r="D3824" s="520"/>
      <c r="E3824" s="455"/>
      <c r="F3824" s="460"/>
      <c r="G3824" s="455"/>
      <c r="H3824" s="455"/>
      <c r="I3824" s="461"/>
      <c r="J3824" s="425"/>
      <c r="K3824" s="489"/>
      <c r="L3824" s="465"/>
      <c r="M3824" s="465"/>
      <c r="N3824" s="608"/>
      <c r="O3824" s="512">
        <f t="shared" si="184"/>
        <v>0</v>
      </c>
      <c r="P3824" s="512">
        <f t="shared" si="185"/>
        <v>0</v>
      </c>
      <c r="Q3824" s="498" t="str">
        <f t="shared" si="186"/>
        <v/>
      </c>
    </row>
    <row r="3825" spans="1:17" hidden="1" x14ac:dyDescent="0.2">
      <c r="A3825" s="505"/>
      <c r="B3825" s="506"/>
      <c r="C3825" s="464"/>
      <c r="D3825" s="520"/>
      <c r="E3825" s="455"/>
      <c r="F3825" s="460"/>
      <c r="G3825" s="455"/>
      <c r="H3825" s="455"/>
      <c r="I3825" s="461"/>
      <c r="J3825" s="425"/>
      <c r="K3825" s="489"/>
      <c r="L3825" s="465"/>
      <c r="M3825" s="465"/>
      <c r="N3825" s="608"/>
      <c r="O3825" s="512">
        <f t="shared" si="184"/>
        <v>0</v>
      </c>
      <c r="P3825" s="512">
        <f t="shared" si="185"/>
        <v>0</v>
      </c>
      <c r="Q3825" s="498" t="str">
        <f t="shared" si="186"/>
        <v/>
      </c>
    </row>
    <row r="3826" spans="1:17" hidden="1" x14ac:dyDescent="0.2">
      <c r="A3826" s="505"/>
      <c r="B3826" s="506"/>
      <c r="C3826" s="464"/>
      <c r="D3826" s="520"/>
      <c r="E3826" s="455"/>
      <c r="F3826" s="460"/>
      <c r="G3826" s="455"/>
      <c r="H3826" s="455"/>
      <c r="I3826" s="461"/>
      <c r="J3826" s="425"/>
      <c r="K3826" s="489"/>
      <c r="L3826" s="465"/>
      <c r="M3826" s="465"/>
      <c r="N3826" s="608"/>
      <c r="O3826" s="512">
        <f t="shared" si="184"/>
        <v>0</v>
      </c>
      <c r="P3826" s="512">
        <f t="shared" si="185"/>
        <v>0</v>
      </c>
      <c r="Q3826" s="498" t="str">
        <f t="shared" si="186"/>
        <v/>
      </c>
    </row>
    <row r="3827" spans="1:17" hidden="1" x14ac:dyDescent="0.2">
      <c r="A3827" s="505"/>
      <c r="B3827" s="506"/>
      <c r="C3827" s="464"/>
      <c r="D3827" s="520"/>
      <c r="E3827" s="455"/>
      <c r="F3827" s="460"/>
      <c r="G3827" s="455"/>
      <c r="H3827" s="455"/>
      <c r="I3827" s="461"/>
      <c r="J3827" s="425"/>
      <c r="K3827" s="489"/>
      <c r="L3827" s="465"/>
      <c r="M3827" s="465"/>
      <c r="N3827" s="608"/>
      <c r="O3827" s="512">
        <f t="shared" si="184"/>
        <v>0</v>
      </c>
      <c r="P3827" s="512">
        <f t="shared" si="185"/>
        <v>0</v>
      </c>
      <c r="Q3827" s="498" t="str">
        <f t="shared" si="186"/>
        <v/>
      </c>
    </row>
    <row r="3828" spans="1:17" hidden="1" x14ac:dyDescent="0.2">
      <c r="A3828" s="505"/>
      <c r="B3828" s="506"/>
      <c r="C3828" s="464"/>
      <c r="D3828" s="520"/>
      <c r="E3828" s="455"/>
      <c r="F3828" s="460"/>
      <c r="G3828" s="455"/>
      <c r="H3828" s="455"/>
      <c r="I3828" s="461"/>
      <c r="J3828" s="425"/>
      <c r="K3828" s="489"/>
      <c r="L3828" s="465"/>
      <c r="M3828" s="465"/>
      <c r="N3828" s="608"/>
      <c r="O3828" s="512">
        <f t="shared" si="184"/>
        <v>0</v>
      </c>
      <c r="P3828" s="512">
        <f t="shared" si="185"/>
        <v>0</v>
      </c>
      <c r="Q3828" s="498" t="str">
        <f t="shared" si="186"/>
        <v/>
      </c>
    </row>
    <row r="3829" spans="1:17" hidden="1" x14ac:dyDescent="0.2">
      <c r="A3829" s="505"/>
      <c r="B3829" s="506"/>
      <c r="C3829" s="464"/>
      <c r="D3829" s="520"/>
      <c r="E3829" s="455"/>
      <c r="F3829" s="460"/>
      <c r="G3829" s="455"/>
      <c r="H3829" s="455"/>
      <c r="I3829" s="461"/>
      <c r="J3829" s="425"/>
      <c r="K3829" s="489"/>
      <c r="L3829" s="465"/>
      <c r="M3829" s="465"/>
      <c r="N3829" s="608"/>
      <c r="O3829" s="512">
        <f t="shared" si="184"/>
        <v>0</v>
      </c>
      <c r="P3829" s="512">
        <f t="shared" si="185"/>
        <v>0</v>
      </c>
      <c r="Q3829" s="498" t="str">
        <f t="shared" si="186"/>
        <v/>
      </c>
    </row>
    <row r="3830" spans="1:17" hidden="1" x14ac:dyDescent="0.2">
      <c r="A3830" s="505"/>
      <c r="B3830" s="506"/>
      <c r="C3830" s="464"/>
      <c r="D3830" s="520"/>
      <c r="E3830" s="455"/>
      <c r="F3830" s="460"/>
      <c r="G3830" s="455"/>
      <c r="H3830" s="455"/>
      <c r="I3830" s="461"/>
      <c r="J3830" s="425"/>
      <c r="K3830" s="489"/>
      <c r="L3830" s="465"/>
      <c r="M3830" s="465"/>
      <c r="N3830" s="608"/>
      <c r="O3830" s="512">
        <f t="shared" si="184"/>
        <v>0</v>
      </c>
      <c r="P3830" s="512">
        <f t="shared" si="185"/>
        <v>0</v>
      </c>
      <c r="Q3830" s="498" t="str">
        <f t="shared" si="186"/>
        <v/>
      </c>
    </row>
    <row r="3831" spans="1:17" hidden="1" x14ac:dyDescent="0.2">
      <c r="A3831" s="505"/>
      <c r="B3831" s="506"/>
      <c r="C3831" s="464"/>
      <c r="D3831" s="520"/>
      <c r="E3831" s="455"/>
      <c r="F3831" s="460"/>
      <c r="G3831" s="455"/>
      <c r="H3831" s="455"/>
      <c r="I3831" s="461"/>
      <c r="J3831" s="425"/>
      <c r="K3831" s="489"/>
      <c r="L3831" s="465"/>
      <c r="M3831" s="465"/>
      <c r="N3831" s="608"/>
      <c r="O3831" s="512">
        <f t="shared" si="184"/>
        <v>0</v>
      </c>
      <c r="P3831" s="512">
        <f t="shared" si="185"/>
        <v>0</v>
      </c>
      <c r="Q3831" s="498" t="str">
        <f t="shared" si="186"/>
        <v/>
      </c>
    </row>
    <row r="3832" spans="1:17" hidden="1" x14ac:dyDescent="0.2">
      <c r="A3832" s="505"/>
      <c r="B3832" s="506"/>
      <c r="C3832" s="464"/>
      <c r="D3832" s="520"/>
      <c r="E3832" s="455"/>
      <c r="F3832" s="460"/>
      <c r="G3832" s="455"/>
      <c r="H3832" s="455"/>
      <c r="I3832" s="461"/>
      <c r="J3832" s="425"/>
      <c r="K3832" s="489"/>
      <c r="L3832" s="465"/>
      <c r="M3832" s="465"/>
      <c r="N3832" s="608"/>
      <c r="O3832" s="512">
        <f t="shared" si="184"/>
        <v>0</v>
      </c>
      <c r="P3832" s="512">
        <f t="shared" si="185"/>
        <v>0</v>
      </c>
      <c r="Q3832" s="498" t="str">
        <f t="shared" si="186"/>
        <v/>
      </c>
    </row>
    <row r="3833" spans="1:17" hidden="1" x14ac:dyDescent="0.2">
      <c r="A3833" s="505"/>
      <c r="B3833" s="506"/>
      <c r="C3833" s="464"/>
      <c r="D3833" s="520"/>
      <c r="E3833" s="455"/>
      <c r="F3833" s="460"/>
      <c r="G3833" s="455"/>
      <c r="H3833" s="455"/>
      <c r="I3833" s="461"/>
      <c r="J3833" s="425"/>
      <c r="K3833" s="489"/>
      <c r="L3833" s="465"/>
      <c r="M3833" s="465"/>
      <c r="N3833" s="608"/>
      <c r="O3833" s="512">
        <f t="shared" si="184"/>
        <v>0</v>
      </c>
      <c r="P3833" s="512">
        <f t="shared" si="185"/>
        <v>0</v>
      </c>
      <c r="Q3833" s="498" t="str">
        <f t="shared" si="186"/>
        <v/>
      </c>
    </row>
    <row r="3834" spans="1:17" hidden="1" x14ac:dyDescent="0.2">
      <c r="A3834" s="505"/>
      <c r="B3834" s="506"/>
      <c r="C3834" s="464"/>
      <c r="D3834" s="520"/>
      <c r="E3834" s="455"/>
      <c r="F3834" s="460"/>
      <c r="G3834" s="455"/>
      <c r="H3834" s="455"/>
      <c r="I3834" s="461"/>
      <c r="J3834" s="425"/>
      <c r="K3834" s="489"/>
      <c r="L3834" s="465"/>
      <c r="M3834" s="465"/>
      <c r="N3834" s="608"/>
      <c r="O3834" s="512">
        <f t="shared" si="184"/>
        <v>0</v>
      </c>
      <c r="P3834" s="512">
        <f t="shared" si="185"/>
        <v>0</v>
      </c>
      <c r="Q3834" s="498" t="str">
        <f t="shared" si="186"/>
        <v/>
      </c>
    </row>
    <row r="3835" spans="1:17" hidden="1" x14ac:dyDescent="0.2">
      <c r="A3835" s="505"/>
      <c r="B3835" s="506"/>
      <c r="C3835" s="464"/>
      <c r="D3835" s="520"/>
      <c r="E3835" s="455"/>
      <c r="F3835" s="460"/>
      <c r="G3835" s="455"/>
      <c r="H3835" s="455"/>
      <c r="I3835" s="461"/>
      <c r="J3835" s="425"/>
      <c r="K3835" s="489"/>
      <c r="L3835" s="465"/>
      <c r="M3835" s="465"/>
      <c r="N3835" s="608"/>
      <c r="O3835" s="512">
        <f t="shared" si="184"/>
        <v>0</v>
      </c>
      <c r="P3835" s="512">
        <f t="shared" si="185"/>
        <v>0</v>
      </c>
      <c r="Q3835" s="498" t="str">
        <f t="shared" si="186"/>
        <v/>
      </c>
    </row>
    <row r="3836" spans="1:17" hidden="1" x14ac:dyDescent="0.2">
      <c r="A3836" s="505"/>
      <c r="B3836" s="506"/>
      <c r="C3836" s="464"/>
      <c r="D3836" s="520"/>
      <c r="E3836" s="455"/>
      <c r="F3836" s="460"/>
      <c r="G3836" s="455"/>
      <c r="H3836" s="455"/>
      <c r="I3836" s="461"/>
      <c r="J3836" s="425"/>
      <c r="K3836" s="489"/>
      <c r="L3836" s="465"/>
      <c r="M3836" s="465"/>
      <c r="N3836" s="608"/>
      <c r="O3836" s="512">
        <f t="shared" si="184"/>
        <v>0</v>
      </c>
      <c r="P3836" s="512">
        <f t="shared" si="185"/>
        <v>0</v>
      </c>
      <c r="Q3836" s="498" t="str">
        <f t="shared" si="186"/>
        <v/>
      </c>
    </row>
    <row r="3837" spans="1:17" hidden="1" x14ac:dyDescent="0.2">
      <c r="A3837" s="505"/>
      <c r="B3837" s="506"/>
      <c r="C3837" s="464"/>
      <c r="D3837" s="520"/>
      <c r="E3837" s="455"/>
      <c r="F3837" s="460"/>
      <c r="G3837" s="455"/>
      <c r="H3837" s="455"/>
      <c r="I3837" s="461"/>
      <c r="J3837" s="425"/>
      <c r="K3837" s="489"/>
      <c r="L3837" s="465"/>
      <c r="M3837" s="465"/>
      <c r="N3837" s="608"/>
      <c r="O3837" s="512">
        <f t="shared" si="184"/>
        <v>0</v>
      </c>
      <c r="P3837" s="512">
        <f t="shared" si="185"/>
        <v>0</v>
      </c>
      <c r="Q3837" s="498" t="str">
        <f t="shared" si="186"/>
        <v/>
      </c>
    </row>
    <row r="3838" spans="1:17" hidden="1" x14ac:dyDescent="0.2">
      <c r="A3838" s="505"/>
      <c r="B3838" s="506"/>
      <c r="C3838" s="464"/>
      <c r="D3838" s="520"/>
      <c r="E3838" s="455"/>
      <c r="F3838" s="460"/>
      <c r="G3838" s="455"/>
      <c r="H3838" s="455"/>
      <c r="I3838" s="461"/>
      <c r="J3838" s="425"/>
      <c r="K3838" s="489"/>
      <c r="L3838" s="465"/>
      <c r="M3838" s="465"/>
      <c r="N3838" s="608"/>
      <c r="O3838" s="512">
        <f t="shared" si="184"/>
        <v>0</v>
      </c>
      <c r="P3838" s="512">
        <f t="shared" si="185"/>
        <v>0</v>
      </c>
      <c r="Q3838" s="498" t="str">
        <f t="shared" si="186"/>
        <v/>
      </c>
    </row>
    <row r="3839" spans="1:17" hidden="1" x14ac:dyDescent="0.2">
      <c r="A3839" s="505"/>
      <c r="B3839" s="506"/>
      <c r="C3839" s="464"/>
      <c r="D3839" s="520"/>
      <c r="E3839" s="455"/>
      <c r="F3839" s="460"/>
      <c r="G3839" s="455"/>
      <c r="H3839" s="455"/>
      <c r="I3839" s="461"/>
      <c r="J3839" s="425"/>
      <c r="K3839" s="489"/>
      <c r="L3839" s="465"/>
      <c r="M3839" s="465"/>
      <c r="N3839" s="608"/>
      <c r="O3839" s="512">
        <f t="shared" si="184"/>
        <v>0</v>
      </c>
      <c r="P3839" s="512">
        <f t="shared" si="185"/>
        <v>0</v>
      </c>
      <c r="Q3839" s="498" t="str">
        <f t="shared" si="186"/>
        <v/>
      </c>
    </row>
    <row r="3840" spans="1:17" hidden="1" x14ac:dyDescent="0.2">
      <c r="A3840" s="505"/>
      <c r="B3840" s="506"/>
      <c r="C3840" s="464"/>
      <c r="D3840" s="520"/>
      <c r="E3840" s="455"/>
      <c r="F3840" s="460"/>
      <c r="G3840" s="455"/>
      <c r="H3840" s="455"/>
      <c r="I3840" s="461"/>
      <c r="J3840" s="425"/>
      <c r="K3840" s="489"/>
      <c r="L3840" s="465"/>
      <c r="M3840" s="465"/>
      <c r="N3840" s="608"/>
      <c r="O3840" s="512">
        <f t="shared" si="184"/>
        <v>0</v>
      </c>
      <c r="P3840" s="512">
        <f t="shared" si="185"/>
        <v>0</v>
      </c>
      <c r="Q3840" s="498" t="str">
        <f t="shared" si="186"/>
        <v/>
      </c>
    </row>
    <row r="3841" spans="1:17" hidden="1" x14ac:dyDescent="0.2">
      <c r="A3841" s="505"/>
      <c r="B3841" s="506"/>
      <c r="C3841" s="464"/>
      <c r="D3841" s="520"/>
      <c r="E3841" s="455"/>
      <c r="F3841" s="460"/>
      <c r="G3841" s="455"/>
      <c r="H3841" s="455"/>
      <c r="I3841" s="461"/>
      <c r="J3841" s="425"/>
      <c r="K3841" s="489"/>
      <c r="L3841" s="465"/>
      <c r="M3841" s="465"/>
      <c r="N3841" s="608"/>
      <c r="O3841" s="512">
        <f t="shared" si="184"/>
        <v>0</v>
      </c>
      <c r="P3841" s="512">
        <f t="shared" si="185"/>
        <v>0</v>
      </c>
      <c r="Q3841" s="498" t="str">
        <f t="shared" si="186"/>
        <v/>
      </c>
    </row>
    <row r="3842" spans="1:17" hidden="1" x14ac:dyDescent="0.2">
      <c r="A3842" s="505"/>
      <c r="B3842" s="506"/>
      <c r="C3842" s="464"/>
      <c r="D3842" s="520"/>
      <c r="E3842" s="455"/>
      <c r="F3842" s="460"/>
      <c r="G3842" s="455"/>
      <c r="H3842" s="455"/>
      <c r="I3842" s="461"/>
      <c r="J3842" s="425"/>
      <c r="K3842" s="489"/>
      <c r="L3842" s="465"/>
      <c r="M3842" s="465"/>
      <c r="N3842" s="608"/>
      <c r="O3842" s="512">
        <f t="shared" si="184"/>
        <v>0</v>
      </c>
      <c r="P3842" s="512">
        <f t="shared" si="185"/>
        <v>0</v>
      </c>
      <c r="Q3842" s="498" t="str">
        <f t="shared" si="186"/>
        <v/>
      </c>
    </row>
    <row r="3843" spans="1:17" hidden="1" x14ac:dyDescent="0.2">
      <c r="A3843" s="505"/>
      <c r="B3843" s="506"/>
      <c r="C3843" s="464"/>
      <c r="D3843" s="520"/>
      <c r="E3843" s="455"/>
      <c r="F3843" s="460"/>
      <c r="G3843" s="455"/>
      <c r="H3843" s="455"/>
      <c r="I3843" s="461"/>
      <c r="J3843" s="425"/>
      <c r="K3843" s="489"/>
      <c r="L3843" s="465"/>
      <c r="M3843" s="465"/>
      <c r="N3843" s="608"/>
      <c r="O3843" s="512">
        <f t="shared" si="184"/>
        <v>0</v>
      </c>
      <c r="P3843" s="512">
        <f t="shared" si="185"/>
        <v>0</v>
      </c>
      <c r="Q3843" s="498" t="str">
        <f t="shared" si="186"/>
        <v/>
      </c>
    </row>
    <row r="3844" spans="1:17" hidden="1" x14ac:dyDescent="0.2">
      <c r="A3844" s="505"/>
      <c r="B3844" s="506"/>
      <c r="C3844" s="464"/>
      <c r="D3844" s="520"/>
      <c r="E3844" s="455"/>
      <c r="F3844" s="460"/>
      <c r="G3844" s="455"/>
      <c r="H3844" s="455"/>
      <c r="I3844" s="461"/>
      <c r="J3844" s="425"/>
      <c r="K3844" s="489"/>
      <c r="L3844" s="465"/>
      <c r="M3844" s="465"/>
      <c r="N3844" s="608"/>
      <c r="O3844" s="512">
        <f t="shared" ref="O3844:O3907" si="187">IF(B3844=0,0,IF(YEAR(B3844)=$P$1,MONTH(B3844)-$O$1+1,(YEAR(B3844)-$P$1)*12-$O$1+1+MONTH(B3844)))</f>
        <v>0</v>
      </c>
      <c r="P3844" s="512">
        <f t="shared" ref="P3844:P3907" si="188">IF(C3844=0,0,IF(YEAR(C3844)=$P$1,MONTH(C3844)-$O$1+1,(YEAR(C3844)-$P$1)*12-$O$1+1+MONTH(C3844)))</f>
        <v>0</v>
      </c>
      <c r="Q3844" s="498" t="str">
        <f t="shared" ref="Q3844:Q3907" si="189">SUBSTITUTE(D3844," ","_")</f>
        <v/>
      </c>
    </row>
    <row r="3845" spans="1:17" hidden="1" x14ac:dyDescent="0.2">
      <c r="A3845" s="505"/>
      <c r="B3845" s="506"/>
      <c r="C3845" s="464"/>
      <c r="D3845" s="520"/>
      <c r="E3845" s="455"/>
      <c r="F3845" s="460"/>
      <c r="G3845" s="455"/>
      <c r="H3845" s="455"/>
      <c r="I3845" s="461"/>
      <c r="J3845" s="425"/>
      <c r="K3845" s="489"/>
      <c r="L3845" s="465"/>
      <c r="M3845" s="465"/>
      <c r="N3845" s="608"/>
      <c r="O3845" s="512">
        <f t="shared" si="187"/>
        <v>0</v>
      </c>
      <c r="P3845" s="512">
        <f t="shared" si="188"/>
        <v>0</v>
      </c>
      <c r="Q3845" s="498" t="str">
        <f t="shared" si="189"/>
        <v/>
      </c>
    </row>
    <row r="3846" spans="1:17" hidden="1" x14ac:dyDescent="0.2">
      <c r="A3846" s="505"/>
      <c r="B3846" s="506"/>
      <c r="C3846" s="464"/>
      <c r="D3846" s="520"/>
      <c r="E3846" s="455"/>
      <c r="F3846" s="460"/>
      <c r="G3846" s="455"/>
      <c r="H3846" s="455"/>
      <c r="I3846" s="461"/>
      <c r="J3846" s="425"/>
      <c r="K3846" s="489"/>
      <c r="L3846" s="465"/>
      <c r="M3846" s="465"/>
      <c r="N3846" s="608"/>
      <c r="O3846" s="512">
        <f t="shared" si="187"/>
        <v>0</v>
      </c>
      <c r="P3846" s="512">
        <f t="shared" si="188"/>
        <v>0</v>
      </c>
      <c r="Q3846" s="498" t="str">
        <f t="shared" si="189"/>
        <v/>
      </c>
    </row>
    <row r="3847" spans="1:17" hidden="1" x14ac:dyDescent="0.2">
      <c r="A3847" s="505"/>
      <c r="B3847" s="506"/>
      <c r="C3847" s="464"/>
      <c r="D3847" s="520"/>
      <c r="E3847" s="455"/>
      <c r="F3847" s="460"/>
      <c r="G3847" s="455"/>
      <c r="H3847" s="455"/>
      <c r="I3847" s="461"/>
      <c r="J3847" s="425"/>
      <c r="K3847" s="489"/>
      <c r="L3847" s="465"/>
      <c r="M3847" s="465"/>
      <c r="N3847" s="608"/>
      <c r="O3847" s="512">
        <f t="shared" si="187"/>
        <v>0</v>
      </c>
      <c r="P3847" s="512">
        <f t="shared" si="188"/>
        <v>0</v>
      </c>
      <c r="Q3847" s="498" t="str">
        <f t="shared" si="189"/>
        <v/>
      </c>
    </row>
    <row r="3848" spans="1:17" hidden="1" x14ac:dyDescent="0.2">
      <c r="A3848" s="505"/>
      <c r="B3848" s="506"/>
      <c r="C3848" s="464"/>
      <c r="D3848" s="520"/>
      <c r="E3848" s="455"/>
      <c r="F3848" s="460"/>
      <c r="G3848" s="455"/>
      <c r="H3848" s="455"/>
      <c r="I3848" s="461"/>
      <c r="J3848" s="425"/>
      <c r="K3848" s="489"/>
      <c r="L3848" s="465"/>
      <c r="M3848" s="465"/>
      <c r="N3848" s="608"/>
      <c r="O3848" s="512">
        <f t="shared" si="187"/>
        <v>0</v>
      </c>
      <c r="P3848" s="512">
        <f t="shared" si="188"/>
        <v>0</v>
      </c>
      <c r="Q3848" s="498" t="str">
        <f t="shared" si="189"/>
        <v/>
      </c>
    </row>
    <row r="3849" spans="1:17" hidden="1" x14ac:dyDescent="0.2">
      <c r="A3849" s="505"/>
      <c r="B3849" s="506"/>
      <c r="C3849" s="464"/>
      <c r="D3849" s="520"/>
      <c r="E3849" s="455"/>
      <c r="F3849" s="460"/>
      <c r="G3849" s="455"/>
      <c r="H3849" s="455"/>
      <c r="I3849" s="461"/>
      <c r="J3849" s="425"/>
      <c r="K3849" s="489"/>
      <c r="L3849" s="465"/>
      <c r="M3849" s="465"/>
      <c r="N3849" s="608"/>
      <c r="O3849" s="512">
        <f t="shared" si="187"/>
        <v>0</v>
      </c>
      <c r="P3849" s="512">
        <f t="shared" si="188"/>
        <v>0</v>
      </c>
      <c r="Q3849" s="498" t="str">
        <f t="shared" si="189"/>
        <v/>
      </c>
    </row>
    <row r="3850" spans="1:17" hidden="1" x14ac:dyDescent="0.2">
      <c r="A3850" s="505"/>
      <c r="B3850" s="506"/>
      <c r="C3850" s="464"/>
      <c r="D3850" s="520"/>
      <c r="E3850" s="455"/>
      <c r="F3850" s="460"/>
      <c r="G3850" s="455"/>
      <c r="H3850" s="455"/>
      <c r="I3850" s="461"/>
      <c r="J3850" s="425"/>
      <c r="K3850" s="489"/>
      <c r="L3850" s="465"/>
      <c r="M3850" s="465"/>
      <c r="N3850" s="608"/>
      <c r="O3850" s="512">
        <f t="shared" si="187"/>
        <v>0</v>
      </c>
      <c r="P3850" s="512">
        <f t="shared" si="188"/>
        <v>0</v>
      </c>
      <c r="Q3850" s="498" t="str">
        <f t="shared" si="189"/>
        <v/>
      </c>
    </row>
    <row r="3851" spans="1:17" hidden="1" x14ac:dyDescent="0.2">
      <c r="A3851" s="505"/>
      <c r="B3851" s="506"/>
      <c r="C3851" s="464"/>
      <c r="D3851" s="520"/>
      <c r="E3851" s="455"/>
      <c r="F3851" s="460"/>
      <c r="G3851" s="455"/>
      <c r="H3851" s="455"/>
      <c r="I3851" s="461"/>
      <c r="J3851" s="425"/>
      <c r="K3851" s="489"/>
      <c r="L3851" s="465"/>
      <c r="M3851" s="465"/>
      <c r="N3851" s="608"/>
      <c r="O3851" s="512">
        <f t="shared" si="187"/>
        <v>0</v>
      </c>
      <c r="P3851" s="512">
        <f t="shared" si="188"/>
        <v>0</v>
      </c>
      <c r="Q3851" s="498" t="str">
        <f t="shared" si="189"/>
        <v/>
      </c>
    </row>
    <row r="3852" spans="1:17" hidden="1" x14ac:dyDescent="0.2">
      <c r="A3852" s="505"/>
      <c r="B3852" s="506"/>
      <c r="C3852" s="464"/>
      <c r="D3852" s="520"/>
      <c r="E3852" s="455"/>
      <c r="F3852" s="460"/>
      <c r="G3852" s="455"/>
      <c r="H3852" s="455"/>
      <c r="I3852" s="461"/>
      <c r="J3852" s="425"/>
      <c r="K3852" s="489"/>
      <c r="L3852" s="465"/>
      <c r="M3852" s="465"/>
      <c r="N3852" s="608"/>
      <c r="O3852" s="512">
        <f t="shared" si="187"/>
        <v>0</v>
      </c>
      <c r="P3852" s="512">
        <f t="shared" si="188"/>
        <v>0</v>
      </c>
      <c r="Q3852" s="498" t="str">
        <f t="shared" si="189"/>
        <v/>
      </c>
    </row>
    <row r="3853" spans="1:17" hidden="1" x14ac:dyDescent="0.2">
      <c r="A3853" s="505"/>
      <c r="B3853" s="506"/>
      <c r="C3853" s="464"/>
      <c r="D3853" s="520"/>
      <c r="E3853" s="455"/>
      <c r="F3853" s="460"/>
      <c r="G3853" s="455"/>
      <c r="H3853" s="455"/>
      <c r="I3853" s="461"/>
      <c r="J3853" s="425"/>
      <c r="K3853" s="489"/>
      <c r="L3853" s="465"/>
      <c r="M3853" s="465"/>
      <c r="N3853" s="608"/>
      <c r="O3853" s="512">
        <f t="shared" si="187"/>
        <v>0</v>
      </c>
      <c r="P3853" s="512">
        <f t="shared" si="188"/>
        <v>0</v>
      </c>
      <c r="Q3853" s="498" t="str">
        <f t="shared" si="189"/>
        <v/>
      </c>
    </row>
    <row r="3854" spans="1:17" hidden="1" x14ac:dyDescent="0.2">
      <c r="A3854" s="505"/>
      <c r="B3854" s="506"/>
      <c r="C3854" s="464"/>
      <c r="D3854" s="520"/>
      <c r="E3854" s="455"/>
      <c r="F3854" s="460"/>
      <c r="G3854" s="455"/>
      <c r="H3854" s="455"/>
      <c r="I3854" s="461"/>
      <c r="J3854" s="425"/>
      <c r="K3854" s="489"/>
      <c r="L3854" s="465"/>
      <c r="M3854" s="465"/>
      <c r="N3854" s="608"/>
      <c r="O3854" s="512">
        <f t="shared" si="187"/>
        <v>0</v>
      </c>
      <c r="P3854" s="512">
        <f t="shared" si="188"/>
        <v>0</v>
      </c>
      <c r="Q3854" s="498" t="str">
        <f t="shared" si="189"/>
        <v/>
      </c>
    </row>
    <row r="3855" spans="1:17" hidden="1" x14ac:dyDescent="0.2">
      <c r="A3855" s="505"/>
      <c r="B3855" s="506"/>
      <c r="C3855" s="464"/>
      <c r="D3855" s="520"/>
      <c r="E3855" s="455"/>
      <c r="F3855" s="460"/>
      <c r="G3855" s="455"/>
      <c r="H3855" s="455"/>
      <c r="I3855" s="461"/>
      <c r="J3855" s="425"/>
      <c r="K3855" s="489"/>
      <c r="L3855" s="465"/>
      <c r="M3855" s="465"/>
      <c r="N3855" s="608"/>
      <c r="O3855" s="512">
        <f t="shared" si="187"/>
        <v>0</v>
      </c>
      <c r="P3855" s="512">
        <f t="shared" si="188"/>
        <v>0</v>
      </c>
      <c r="Q3855" s="498" t="str">
        <f t="shared" si="189"/>
        <v/>
      </c>
    </row>
    <row r="3856" spans="1:17" hidden="1" x14ac:dyDescent="0.2">
      <c r="A3856" s="505"/>
      <c r="B3856" s="506"/>
      <c r="C3856" s="464"/>
      <c r="D3856" s="520"/>
      <c r="E3856" s="455"/>
      <c r="F3856" s="460"/>
      <c r="G3856" s="455"/>
      <c r="H3856" s="455"/>
      <c r="I3856" s="461"/>
      <c r="J3856" s="425"/>
      <c r="K3856" s="489"/>
      <c r="L3856" s="465"/>
      <c r="M3856" s="465"/>
      <c r="N3856" s="608"/>
      <c r="O3856" s="512">
        <f t="shared" si="187"/>
        <v>0</v>
      </c>
      <c r="P3856" s="512">
        <f t="shared" si="188"/>
        <v>0</v>
      </c>
      <c r="Q3856" s="498" t="str">
        <f t="shared" si="189"/>
        <v/>
      </c>
    </row>
    <row r="3857" spans="1:17" hidden="1" x14ac:dyDescent="0.2">
      <c r="A3857" s="505"/>
      <c r="B3857" s="506"/>
      <c r="C3857" s="464"/>
      <c r="D3857" s="520"/>
      <c r="E3857" s="455"/>
      <c r="F3857" s="460"/>
      <c r="G3857" s="455"/>
      <c r="H3857" s="455"/>
      <c r="I3857" s="461"/>
      <c r="J3857" s="425"/>
      <c r="K3857" s="489"/>
      <c r="L3857" s="465"/>
      <c r="M3857" s="465"/>
      <c r="N3857" s="608"/>
      <c r="O3857" s="512">
        <f t="shared" si="187"/>
        <v>0</v>
      </c>
      <c r="P3857" s="512">
        <f t="shared" si="188"/>
        <v>0</v>
      </c>
      <c r="Q3857" s="498" t="str">
        <f t="shared" si="189"/>
        <v/>
      </c>
    </row>
    <row r="3858" spans="1:17" hidden="1" x14ac:dyDescent="0.2">
      <c r="A3858" s="505"/>
      <c r="B3858" s="506"/>
      <c r="C3858" s="464"/>
      <c r="D3858" s="520"/>
      <c r="E3858" s="455"/>
      <c r="F3858" s="460"/>
      <c r="G3858" s="455"/>
      <c r="H3858" s="455"/>
      <c r="I3858" s="461"/>
      <c r="J3858" s="425"/>
      <c r="K3858" s="489"/>
      <c r="L3858" s="465"/>
      <c r="M3858" s="465"/>
      <c r="N3858" s="608"/>
      <c r="O3858" s="512">
        <f t="shared" si="187"/>
        <v>0</v>
      </c>
      <c r="P3858" s="512">
        <f t="shared" si="188"/>
        <v>0</v>
      </c>
      <c r="Q3858" s="498" t="str">
        <f t="shared" si="189"/>
        <v/>
      </c>
    </row>
    <row r="3859" spans="1:17" hidden="1" x14ac:dyDescent="0.2">
      <c r="A3859" s="505"/>
      <c r="B3859" s="506"/>
      <c r="C3859" s="464"/>
      <c r="D3859" s="520"/>
      <c r="E3859" s="455"/>
      <c r="F3859" s="460"/>
      <c r="G3859" s="455"/>
      <c r="H3859" s="455"/>
      <c r="I3859" s="461"/>
      <c r="J3859" s="425"/>
      <c r="K3859" s="489"/>
      <c r="L3859" s="465"/>
      <c r="M3859" s="465"/>
      <c r="N3859" s="608"/>
      <c r="O3859" s="512">
        <f t="shared" si="187"/>
        <v>0</v>
      </c>
      <c r="P3859" s="512">
        <f t="shared" si="188"/>
        <v>0</v>
      </c>
      <c r="Q3859" s="498" t="str">
        <f t="shared" si="189"/>
        <v/>
      </c>
    </row>
    <row r="3860" spans="1:17" hidden="1" x14ac:dyDescent="0.2">
      <c r="A3860" s="505"/>
      <c r="B3860" s="506"/>
      <c r="C3860" s="464"/>
      <c r="D3860" s="520"/>
      <c r="E3860" s="455"/>
      <c r="F3860" s="460"/>
      <c r="G3860" s="455"/>
      <c r="H3860" s="455"/>
      <c r="I3860" s="461"/>
      <c r="J3860" s="425"/>
      <c r="K3860" s="489"/>
      <c r="L3860" s="465"/>
      <c r="M3860" s="465"/>
      <c r="N3860" s="608"/>
      <c r="O3860" s="512">
        <f t="shared" si="187"/>
        <v>0</v>
      </c>
      <c r="P3860" s="512">
        <f t="shared" si="188"/>
        <v>0</v>
      </c>
      <c r="Q3860" s="498" t="str">
        <f t="shared" si="189"/>
        <v/>
      </c>
    </row>
    <row r="3861" spans="1:17" hidden="1" x14ac:dyDescent="0.2">
      <c r="A3861" s="505"/>
      <c r="B3861" s="506"/>
      <c r="C3861" s="464"/>
      <c r="D3861" s="520"/>
      <c r="E3861" s="455"/>
      <c r="F3861" s="460"/>
      <c r="G3861" s="455"/>
      <c r="H3861" s="455"/>
      <c r="I3861" s="461"/>
      <c r="J3861" s="425"/>
      <c r="K3861" s="489"/>
      <c r="L3861" s="465"/>
      <c r="M3861" s="465"/>
      <c r="N3861" s="608"/>
      <c r="O3861" s="512">
        <f t="shared" si="187"/>
        <v>0</v>
      </c>
      <c r="P3861" s="512">
        <f t="shared" si="188"/>
        <v>0</v>
      </c>
      <c r="Q3861" s="498" t="str">
        <f t="shared" si="189"/>
        <v/>
      </c>
    </row>
    <row r="3862" spans="1:17" hidden="1" x14ac:dyDescent="0.2">
      <c r="A3862" s="505"/>
      <c r="B3862" s="506"/>
      <c r="C3862" s="464"/>
      <c r="D3862" s="520"/>
      <c r="E3862" s="455"/>
      <c r="F3862" s="460"/>
      <c r="G3862" s="455"/>
      <c r="H3862" s="455"/>
      <c r="I3862" s="461"/>
      <c r="J3862" s="425"/>
      <c r="K3862" s="489"/>
      <c r="L3862" s="465"/>
      <c r="M3862" s="465"/>
      <c r="N3862" s="608"/>
      <c r="O3862" s="512">
        <f t="shared" si="187"/>
        <v>0</v>
      </c>
      <c r="P3862" s="512">
        <f t="shared" si="188"/>
        <v>0</v>
      </c>
      <c r="Q3862" s="498" t="str">
        <f t="shared" si="189"/>
        <v/>
      </c>
    </row>
    <row r="3863" spans="1:17" hidden="1" x14ac:dyDescent="0.2">
      <c r="A3863" s="505"/>
      <c r="B3863" s="506"/>
      <c r="C3863" s="464"/>
      <c r="D3863" s="520"/>
      <c r="E3863" s="455"/>
      <c r="F3863" s="460"/>
      <c r="G3863" s="455"/>
      <c r="H3863" s="455"/>
      <c r="I3863" s="461"/>
      <c r="J3863" s="425"/>
      <c r="K3863" s="489"/>
      <c r="L3863" s="465"/>
      <c r="M3863" s="465"/>
      <c r="N3863" s="608"/>
      <c r="O3863" s="512">
        <f t="shared" si="187"/>
        <v>0</v>
      </c>
      <c r="P3863" s="512">
        <f t="shared" si="188"/>
        <v>0</v>
      </c>
      <c r="Q3863" s="498" t="str">
        <f t="shared" si="189"/>
        <v/>
      </c>
    </row>
    <row r="3864" spans="1:17" hidden="1" x14ac:dyDescent="0.2">
      <c r="A3864" s="505"/>
      <c r="B3864" s="506"/>
      <c r="C3864" s="464"/>
      <c r="D3864" s="520"/>
      <c r="E3864" s="455"/>
      <c r="F3864" s="460"/>
      <c r="G3864" s="455"/>
      <c r="H3864" s="455"/>
      <c r="I3864" s="461"/>
      <c r="J3864" s="425"/>
      <c r="K3864" s="489"/>
      <c r="L3864" s="465"/>
      <c r="M3864" s="465"/>
      <c r="N3864" s="608"/>
      <c r="O3864" s="512">
        <f t="shared" si="187"/>
        <v>0</v>
      </c>
      <c r="P3864" s="512">
        <f t="shared" si="188"/>
        <v>0</v>
      </c>
      <c r="Q3864" s="498" t="str">
        <f t="shared" si="189"/>
        <v/>
      </c>
    </row>
    <row r="3865" spans="1:17" hidden="1" x14ac:dyDescent="0.2">
      <c r="A3865" s="505"/>
      <c r="B3865" s="506"/>
      <c r="C3865" s="464"/>
      <c r="D3865" s="520"/>
      <c r="E3865" s="455"/>
      <c r="F3865" s="460"/>
      <c r="G3865" s="455"/>
      <c r="H3865" s="455"/>
      <c r="I3865" s="461"/>
      <c r="J3865" s="425"/>
      <c r="K3865" s="489"/>
      <c r="L3865" s="465"/>
      <c r="M3865" s="465"/>
      <c r="N3865" s="608"/>
      <c r="O3865" s="512">
        <f t="shared" si="187"/>
        <v>0</v>
      </c>
      <c r="P3865" s="512">
        <f t="shared" si="188"/>
        <v>0</v>
      </c>
      <c r="Q3865" s="498" t="str">
        <f t="shared" si="189"/>
        <v/>
      </c>
    </row>
    <row r="3866" spans="1:17" hidden="1" x14ac:dyDescent="0.2">
      <c r="A3866" s="505"/>
      <c r="B3866" s="506"/>
      <c r="C3866" s="464"/>
      <c r="D3866" s="520"/>
      <c r="E3866" s="455"/>
      <c r="F3866" s="460"/>
      <c r="G3866" s="455"/>
      <c r="H3866" s="455"/>
      <c r="I3866" s="461"/>
      <c r="J3866" s="425"/>
      <c r="K3866" s="489"/>
      <c r="L3866" s="465"/>
      <c r="M3866" s="465"/>
      <c r="N3866" s="608"/>
      <c r="O3866" s="512">
        <f t="shared" si="187"/>
        <v>0</v>
      </c>
      <c r="P3866" s="512">
        <f t="shared" si="188"/>
        <v>0</v>
      </c>
      <c r="Q3866" s="498" t="str">
        <f t="shared" si="189"/>
        <v/>
      </c>
    </row>
    <row r="3867" spans="1:17" hidden="1" x14ac:dyDescent="0.2">
      <c r="A3867" s="505"/>
      <c r="B3867" s="506"/>
      <c r="C3867" s="464"/>
      <c r="D3867" s="520"/>
      <c r="E3867" s="455"/>
      <c r="F3867" s="460"/>
      <c r="G3867" s="455"/>
      <c r="H3867" s="455"/>
      <c r="I3867" s="461"/>
      <c r="J3867" s="425"/>
      <c r="K3867" s="489"/>
      <c r="L3867" s="465"/>
      <c r="M3867" s="465"/>
      <c r="N3867" s="608"/>
      <c r="O3867" s="512">
        <f t="shared" si="187"/>
        <v>0</v>
      </c>
      <c r="P3867" s="512">
        <f t="shared" si="188"/>
        <v>0</v>
      </c>
      <c r="Q3867" s="498" t="str">
        <f t="shared" si="189"/>
        <v/>
      </c>
    </row>
    <row r="3868" spans="1:17" hidden="1" x14ac:dyDescent="0.2">
      <c r="A3868" s="505"/>
      <c r="B3868" s="506"/>
      <c r="C3868" s="464"/>
      <c r="D3868" s="520"/>
      <c r="E3868" s="455"/>
      <c r="F3868" s="460"/>
      <c r="G3868" s="455"/>
      <c r="H3868" s="455"/>
      <c r="I3868" s="461"/>
      <c r="J3868" s="425"/>
      <c r="K3868" s="489"/>
      <c r="L3868" s="465"/>
      <c r="M3868" s="465"/>
      <c r="N3868" s="608"/>
      <c r="O3868" s="512">
        <f t="shared" si="187"/>
        <v>0</v>
      </c>
      <c r="P3868" s="512">
        <f t="shared" si="188"/>
        <v>0</v>
      </c>
      <c r="Q3868" s="498" t="str">
        <f t="shared" si="189"/>
        <v/>
      </c>
    </row>
    <row r="3869" spans="1:17" hidden="1" x14ac:dyDescent="0.2">
      <c r="A3869" s="505"/>
      <c r="B3869" s="506"/>
      <c r="C3869" s="464"/>
      <c r="D3869" s="520"/>
      <c r="E3869" s="455"/>
      <c r="F3869" s="460"/>
      <c r="G3869" s="455"/>
      <c r="H3869" s="455"/>
      <c r="I3869" s="461"/>
      <c r="J3869" s="425"/>
      <c r="K3869" s="489"/>
      <c r="L3869" s="465"/>
      <c r="M3869" s="465"/>
      <c r="N3869" s="608"/>
      <c r="O3869" s="512">
        <f t="shared" si="187"/>
        <v>0</v>
      </c>
      <c r="P3869" s="512">
        <f t="shared" si="188"/>
        <v>0</v>
      </c>
      <c r="Q3869" s="498" t="str">
        <f t="shared" si="189"/>
        <v/>
      </c>
    </row>
    <row r="3870" spans="1:17" hidden="1" x14ac:dyDescent="0.2">
      <c r="A3870" s="505"/>
      <c r="B3870" s="506"/>
      <c r="C3870" s="464"/>
      <c r="D3870" s="520"/>
      <c r="E3870" s="455"/>
      <c r="F3870" s="460"/>
      <c r="G3870" s="455"/>
      <c r="H3870" s="455"/>
      <c r="I3870" s="461"/>
      <c r="J3870" s="425"/>
      <c r="K3870" s="489"/>
      <c r="L3870" s="465"/>
      <c r="M3870" s="465"/>
      <c r="N3870" s="608"/>
      <c r="O3870" s="512">
        <f t="shared" si="187"/>
        <v>0</v>
      </c>
      <c r="P3870" s="512">
        <f t="shared" si="188"/>
        <v>0</v>
      </c>
      <c r="Q3870" s="498" t="str">
        <f t="shared" si="189"/>
        <v/>
      </c>
    </row>
    <row r="3871" spans="1:17" hidden="1" x14ac:dyDescent="0.2">
      <c r="A3871" s="505"/>
      <c r="B3871" s="506"/>
      <c r="C3871" s="464"/>
      <c r="D3871" s="520"/>
      <c r="E3871" s="455"/>
      <c r="F3871" s="460"/>
      <c r="G3871" s="455"/>
      <c r="H3871" s="455"/>
      <c r="I3871" s="461"/>
      <c r="J3871" s="425"/>
      <c r="K3871" s="489"/>
      <c r="L3871" s="465"/>
      <c r="M3871" s="465"/>
      <c r="N3871" s="608"/>
      <c r="O3871" s="512">
        <f t="shared" si="187"/>
        <v>0</v>
      </c>
      <c r="P3871" s="512">
        <f t="shared" si="188"/>
        <v>0</v>
      </c>
      <c r="Q3871" s="498" t="str">
        <f t="shared" si="189"/>
        <v/>
      </c>
    </row>
    <row r="3872" spans="1:17" hidden="1" x14ac:dyDescent="0.2">
      <c r="A3872" s="505"/>
      <c r="B3872" s="506"/>
      <c r="C3872" s="464"/>
      <c r="D3872" s="520"/>
      <c r="E3872" s="455"/>
      <c r="F3872" s="460"/>
      <c r="G3872" s="455"/>
      <c r="H3872" s="455"/>
      <c r="I3872" s="461"/>
      <c r="J3872" s="425"/>
      <c r="K3872" s="489"/>
      <c r="L3872" s="465"/>
      <c r="M3872" s="465"/>
      <c r="N3872" s="608"/>
      <c r="O3872" s="512">
        <f t="shared" si="187"/>
        <v>0</v>
      </c>
      <c r="P3872" s="512">
        <f t="shared" si="188"/>
        <v>0</v>
      </c>
      <c r="Q3872" s="498" t="str">
        <f t="shared" si="189"/>
        <v/>
      </c>
    </row>
    <row r="3873" spans="1:17" hidden="1" x14ac:dyDescent="0.2">
      <c r="A3873" s="505"/>
      <c r="B3873" s="506"/>
      <c r="C3873" s="464"/>
      <c r="D3873" s="520"/>
      <c r="E3873" s="455"/>
      <c r="F3873" s="460"/>
      <c r="G3873" s="455"/>
      <c r="H3873" s="455"/>
      <c r="I3873" s="461"/>
      <c r="J3873" s="425"/>
      <c r="K3873" s="489"/>
      <c r="L3873" s="465"/>
      <c r="M3873" s="465"/>
      <c r="N3873" s="608"/>
      <c r="O3873" s="512">
        <f t="shared" si="187"/>
        <v>0</v>
      </c>
      <c r="P3873" s="512">
        <f t="shared" si="188"/>
        <v>0</v>
      </c>
      <c r="Q3873" s="498" t="str">
        <f t="shared" si="189"/>
        <v/>
      </c>
    </row>
    <row r="3874" spans="1:17" hidden="1" x14ac:dyDescent="0.2">
      <c r="A3874" s="505"/>
      <c r="B3874" s="506"/>
      <c r="C3874" s="464"/>
      <c r="D3874" s="520"/>
      <c r="E3874" s="455"/>
      <c r="F3874" s="460"/>
      <c r="G3874" s="455"/>
      <c r="H3874" s="455"/>
      <c r="I3874" s="461"/>
      <c r="J3874" s="425"/>
      <c r="K3874" s="489"/>
      <c r="L3874" s="465"/>
      <c r="M3874" s="465"/>
      <c r="N3874" s="608"/>
      <c r="O3874" s="512">
        <f t="shared" si="187"/>
        <v>0</v>
      </c>
      <c r="P3874" s="512">
        <f t="shared" si="188"/>
        <v>0</v>
      </c>
      <c r="Q3874" s="498" t="str">
        <f t="shared" si="189"/>
        <v/>
      </c>
    </row>
    <row r="3875" spans="1:17" hidden="1" x14ac:dyDescent="0.2">
      <c r="A3875" s="505"/>
      <c r="B3875" s="506"/>
      <c r="C3875" s="464"/>
      <c r="D3875" s="520"/>
      <c r="E3875" s="455"/>
      <c r="F3875" s="460"/>
      <c r="G3875" s="455"/>
      <c r="H3875" s="455"/>
      <c r="I3875" s="461"/>
      <c r="J3875" s="425"/>
      <c r="K3875" s="489"/>
      <c r="L3875" s="465"/>
      <c r="M3875" s="465"/>
      <c r="N3875" s="608"/>
      <c r="O3875" s="512">
        <f t="shared" si="187"/>
        <v>0</v>
      </c>
      <c r="P3875" s="512">
        <f t="shared" si="188"/>
        <v>0</v>
      </c>
      <c r="Q3875" s="498" t="str">
        <f t="shared" si="189"/>
        <v/>
      </c>
    </row>
    <row r="3876" spans="1:17" hidden="1" x14ac:dyDescent="0.2">
      <c r="A3876" s="505"/>
      <c r="B3876" s="506"/>
      <c r="C3876" s="464"/>
      <c r="D3876" s="520"/>
      <c r="E3876" s="455"/>
      <c r="F3876" s="460"/>
      <c r="G3876" s="455"/>
      <c r="H3876" s="455"/>
      <c r="I3876" s="461"/>
      <c r="J3876" s="425"/>
      <c r="K3876" s="489"/>
      <c r="L3876" s="465"/>
      <c r="M3876" s="465"/>
      <c r="N3876" s="608"/>
      <c r="O3876" s="512">
        <f t="shared" si="187"/>
        <v>0</v>
      </c>
      <c r="P3876" s="512">
        <f t="shared" si="188"/>
        <v>0</v>
      </c>
      <c r="Q3876" s="498" t="str">
        <f t="shared" si="189"/>
        <v/>
      </c>
    </row>
    <row r="3877" spans="1:17" hidden="1" x14ac:dyDescent="0.2">
      <c r="A3877" s="505"/>
      <c r="B3877" s="506"/>
      <c r="C3877" s="464"/>
      <c r="D3877" s="520"/>
      <c r="E3877" s="455"/>
      <c r="F3877" s="460"/>
      <c r="G3877" s="455"/>
      <c r="H3877" s="455"/>
      <c r="I3877" s="461"/>
      <c r="J3877" s="425"/>
      <c r="K3877" s="489"/>
      <c r="L3877" s="465"/>
      <c r="M3877" s="465"/>
      <c r="N3877" s="608"/>
      <c r="O3877" s="512">
        <f t="shared" si="187"/>
        <v>0</v>
      </c>
      <c r="P3877" s="512">
        <f t="shared" si="188"/>
        <v>0</v>
      </c>
      <c r="Q3877" s="498" t="str">
        <f t="shared" si="189"/>
        <v/>
      </c>
    </row>
    <row r="3878" spans="1:17" hidden="1" x14ac:dyDescent="0.2">
      <c r="A3878" s="505"/>
      <c r="B3878" s="506"/>
      <c r="C3878" s="464"/>
      <c r="D3878" s="520"/>
      <c r="E3878" s="455"/>
      <c r="F3878" s="460"/>
      <c r="G3878" s="455"/>
      <c r="H3878" s="455"/>
      <c r="I3878" s="461"/>
      <c r="J3878" s="425"/>
      <c r="K3878" s="489"/>
      <c r="L3878" s="465"/>
      <c r="M3878" s="465"/>
      <c r="N3878" s="608"/>
      <c r="O3878" s="512">
        <f t="shared" si="187"/>
        <v>0</v>
      </c>
      <c r="P3878" s="512">
        <f t="shared" si="188"/>
        <v>0</v>
      </c>
      <c r="Q3878" s="498" t="str">
        <f t="shared" si="189"/>
        <v/>
      </c>
    </row>
    <row r="3879" spans="1:17" hidden="1" x14ac:dyDescent="0.2">
      <c r="A3879" s="505"/>
      <c r="B3879" s="506"/>
      <c r="C3879" s="464"/>
      <c r="D3879" s="520"/>
      <c r="E3879" s="455"/>
      <c r="F3879" s="460"/>
      <c r="G3879" s="455"/>
      <c r="H3879" s="455"/>
      <c r="I3879" s="461"/>
      <c r="J3879" s="425"/>
      <c r="K3879" s="489"/>
      <c r="L3879" s="465"/>
      <c r="M3879" s="465"/>
      <c r="N3879" s="608"/>
      <c r="O3879" s="512">
        <f t="shared" si="187"/>
        <v>0</v>
      </c>
      <c r="P3879" s="512">
        <f t="shared" si="188"/>
        <v>0</v>
      </c>
      <c r="Q3879" s="498" t="str">
        <f t="shared" si="189"/>
        <v/>
      </c>
    </row>
    <row r="3880" spans="1:17" hidden="1" x14ac:dyDescent="0.2">
      <c r="A3880" s="505"/>
      <c r="B3880" s="506"/>
      <c r="C3880" s="464"/>
      <c r="D3880" s="520"/>
      <c r="E3880" s="455"/>
      <c r="F3880" s="460"/>
      <c r="G3880" s="455"/>
      <c r="H3880" s="455"/>
      <c r="I3880" s="461"/>
      <c r="J3880" s="425"/>
      <c r="K3880" s="489"/>
      <c r="L3880" s="465"/>
      <c r="M3880" s="465"/>
      <c r="N3880" s="608"/>
      <c r="O3880" s="512">
        <f t="shared" si="187"/>
        <v>0</v>
      </c>
      <c r="P3880" s="512">
        <f t="shared" si="188"/>
        <v>0</v>
      </c>
      <c r="Q3880" s="498" t="str">
        <f t="shared" si="189"/>
        <v/>
      </c>
    </row>
    <row r="3881" spans="1:17" hidden="1" x14ac:dyDescent="0.2">
      <c r="A3881" s="505"/>
      <c r="B3881" s="506"/>
      <c r="C3881" s="464"/>
      <c r="D3881" s="520"/>
      <c r="E3881" s="455"/>
      <c r="F3881" s="460"/>
      <c r="G3881" s="455"/>
      <c r="H3881" s="455"/>
      <c r="I3881" s="461"/>
      <c r="J3881" s="425"/>
      <c r="K3881" s="489"/>
      <c r="L3881" s="465"/>
      <c r="M3881" s="465"/>
      <c r="N3881" s="608"/>
      <c r="O3881" s="512">
        <f t="shared" si="187"/>
        <v>0</v>
      </c>
      <c r="P3881" s="512">
        <f t="shared" si="188"/>
        <v>0</v>
      </c>
      <c r="Q3881" s="498" t="str">
        <f t="shared" si="189"/>
        <v/>
      </c>
    </row>
    <row r="3882" spans="1:17" hidden="1" x14ac:dyDescent="0.2">
      <c r="A3882" s="505"/>
      <c r="B3882" s="506"/>
      <c r="C3882" s="464"/>
      <c r="D3882" s="520"/>
      <c r="E3882" s="455"/>
      <c r="F3882" s="460"/>
      <c r="G3882" s="455"/>
      <c r="H3882" s="455"/>
      <c r="I3882" s="461"/>
      <c r="J3882" s="425"/>
      <c r="K3882" s="489"/>
      <c r="L3882" s="465"/>
      <c r="M3882" s="465"/>
      <c r="N3882" s="608"/>
      <c r="O3882" s="512">
        <f t="shared" si="187"/>
        <v>0</v>
      </c>
      <c r="P3882" s="512">
        <f t="shared" si="188"/>
        <v>0</v>
      </c>
      <c r="Q3882" s="498" t="str">
        <f t="shared" si="189"/>
        <v/>
      </c>
    </row>
    <row r="3883" spans="1:17" hidden="1" x14ac:dyDescent="0.2">
      <c r="A3883" s="505"/>
      <c r="B3883" s="506"/>
      <c r="C3883" s="464"/>
      <c r="D3883" s="520"/>
      <c r="E3883" s="455"/>
      <c r="F3883" s="460"/>
      <c r="G3883" s="455"/>
      <c r="H3883" s="455"/>
      <c r="I3883" s="461"/>
      <c r="J3883" s="425"/>
      <c r="K3883" s="489"/>
      <c r="L3883" s="465"/>
      <c r="M3883" s="465"/>
      <c r="N3883" s="608"/>
      <c r="O3883" s="512">
        <f t="shared" si="187"/>
        <v>0</v>
      </c>
      <c r="P3883" s="512">
        <f t="shared" si="188"/>
        <v>0</v>
      </c>
      <c r="Q3883" s="498" t="str">
        <f t="shared" si="189"/>
        <v/>
      </c>
    </row>
    <row r="3884" spans="1:17" hidden="1" x14ac:dyDescent="0.2">
      <c r="A3884" s="505"/>
      <c r="B3884" s="506"/>
      <c r="C3884" s="464"/>
      <c r="D3884" s="520"/>
      <c r="E3884" s="455"/>
      <c r="F3884" s="460"/>
      <c r="G3884" s="455"/>
      <c r="H3884" s="455"/>
      <c r="I3884" s="461"/>
      <c r="J3884" s="425"/>
      <c r="K3884" s="489"/>
      <c r="L3884" s="465"/>
      <c r="M3884" s="465"/>
      <c r="N3884" s="608"/>
      <c r="O3884" s="512">
        <f t="shared" si="187"/>
        <v>0</v>
      </c>
      <c r="P3884" s="512">
        <f t="shared" si="188"/>
        <v>0</v>
      </c>
      <c r="Q3884" s="498" t="str">
        <f t="shared" si="189"/>
        <v/>
      </c>
    </row>
    <row r="3885" spans="1:17" hidden="1" x14ac:dyDescent="0.2">
      <c r="A3885" s="505"/>
      <c r="B3885" s="506"/>
      <c r="C3885" s="464"/>
      <c r="D3885" s="520"/>
      <c r="E3885" s="455"/>
      <c r="F3885" s="460"/>
      <c r="G3885" s="455"/>
      <c r="H3885" s="455"/>
      <c r="I3885" s="461"/>
      <c r="J3885" s="425"/>
      <c r="K3885" s="489"/>
      <c r="L3885" s="465"/>
      <c r="M3885" s="465"/>
      <c r="N3885" s="608"/>
      <c r="O3885" s="512">
        <f t="shared" si="187"/>
        <v>0</v>
      </c>
      <c r="P3885" s="512">
        <f t="shared" si="188"/>
        <v>0</v>
      </c>
      <c r="Q3885" s="498" t="str">
        <f t="shared" si="189"/>
        <v/>
      </c>
    </row>
    <row r="3886" spans="1:17" hidden="1" x14ac:dyDescent="0.2">
      <c r="A3886" s="505"/>
      <c r="B3886" s="506"/>
      <c r="C3886" s="464"/>
      <c r="D3886" s="520"/>
      <c r="E3886" s="455"/>
      <c r="F3886" s="460"/>
      <c r="G3886" s="455"/>
      <c r="H3886" s="455"/>
      <c r="I3886" s="461"/>
      <c r="J3886" s="425"/>
      <c r="K3886" s="489"/>
      <c r="L3886" s="465"/>
      <c r="M3886" s="465"/>
      <c r="N3886" s="608"/>
      <c r="O3886" s="512">
        <f t="shared" si="187"/>
        <v>0</v>
      </c>
      <c r="P3886" s="512">
        <f t="shared" si="188"/>
        <v>0</v>
      </c>
      <c r="Q3886" s="498" t="str">
        <f t="shared" si="189"/>
        <v/>
      </c>
    </row>
    <row r="3887" spans="1:17" hidden="1" x14ac:dyDescent="0.2">
      <c r="A3887" s="505"/>
      <c r="B3887" s="506"/>
      <c r="C3887" s="464"/>
      <c r="D3887" s="520"/>
      <c r="E3887" s="455"/>
      <c r="F3887" s="460"/>
      <c r="G3887" s="455"/>
      <c r="H3887" s="455"/>
      <c r="I3887" s="461"/>
      <c r="J3887" s="425"/>
      <c r="K3887" s="489"/>
      <c r="L3887" s="465"/>
      <c r="M3887" s="465"/>
      <c r="N3887" s="608"/>
      <c r="O3887" s="512">
        <f t="shared" si="187"/>
        <v>0</v>
      </c>
      <c r="P3887" s="512">
        <f t="shared" si="188"/>
        <v>0</v>
      </c>
      <c r="Q3887" s="498" t="str">
        <f t="shared" si="189"/>
        <v/>
      </c>
    </row>
    <row r="3888" spans="1:17" hidden="1" x14ac:dyDescent="0.2">
      <c r="A3888" s="505"/>
      <c r="B3888" s="506"/>
      <c r="C3888" s="464"/>
      <c r="D3888" s="520"/>
      <c r="E3888" s="455"/>
      <c r="F3888" s="460"/>
      <c r="G3888" s="455"/>
      <c r="H3888" s="455"/>
      <c r="I3888" s="461"/>
      <c r="J3888" s="425"/>
      <c r="K3888" s="489"/>
      <c r="L3888" s="465"/>
      <c r="M3888" s="465"/>
      <c r="N3888" s="608"/>
      <c r="O3888" s="512">
        <f t="shared" si="187"/>
        <v>0</v>
      </c>
      <c r="P3888" s="512">
        <f t="shared" si="188"/>
        <v>0</v>
      </c>
      <c r="Q3888" s="498" t="str">
        <f t="shared" si="189"/>
        <v/>
      </c>
    </row>
    <row r="3889" spans="1:17" hidden="1" x14ac:dyDescent="0.2">
      <c r="A3889" s="505"/>
      <c r="B3889" s="506"/>
      <c r="C3889" s="464"/>
      <c r="D3889" s="520"/>
      <c r="E3889" s="455"/>
      <c r="F3889" s="460"/>
      <c r="G3889" s="455"/>
      <c r="H3889" s="455"/>
      <c r="I3889" s="461"/>
      <c r="J3889" s="425"/>
      <c r="K3889" s="489"/>
      <c r="L3889" s="465"/>
      <c r="M3889" s="465"/>
      <c r="N3889" s="608"/>
      <c r="O3889" s="512">
        <f t="shared" si="187"/>
        <v>0</v>
      </c>
      <c r="P3889" s="512">
        <f t="shared" si="188"/>
        <v>0</v>
      </c>
      <c r="Q3889" s="498" t="str">
        <f t="shared" si="189"/>
        <v/>
      </c>
    </row>
    <row r="3890" spans="1:17" hidden="1" x14ac:dyDescent="0.2">
      <c r="A3890" s="505"/>
      <c r="B3890" s="506"/>
      <c r="C3890" s="464"/>
      <c r="D3890" s="520"/>
      <c r="E3890" s="455"/>
      <c r="F3890" s="460"/>
      <c r="G3890" s="455"/>
      <c r="H3890" s="455"/>
      <c r="I3890" s="461"/>
      <c r="J3890" s="425"/>
      <c r="K3890" s="489"/>
      <c r="L3890" s="465"/>
      <c r="M3890" s="465"/>
      <c r="N3890" s="608"/>
      <c r="O3890" s="512">
        <f t="shared" si="187"/>
        <v>0</v>
      </c>
      <c r="P3890" s="512">
        <f t="shared" si="188"/>
        <v>0</v>
      </c>
      <c r="Q3890" s="498" t="str">
        <f t="shared" si="189"/>
        <v/>
      </c>
    </row>
    <row r="3891" spans="1:17" hidden="1" x14ac:dyDescent="0.2">
      <c r="A3891" s="505"/>
      <c r="B3891" s="506"/>
      <c r="C3891" s="464"/>
      <c r="D3891" s="520"/>
      <c r="E3891" s="455"/>
      <c r="F3891" s="460"/>
      <c r="G3891" s="455"/>
      <c r="H3891" s="455"/>
      <c r="I3891" s="461"/>
      <c r="J3891" s="425"/>
      <c r="K3891" s="489"/>
      <c r="L3891" s="465"/>
      <c r="M3891" s="465"/>
      <c r="N3891" s="608"/>
      <c r="O3891" s="512">
        <f t="shared" si="187"/>
        <v>0</v>
      </c>
      <c r="P3891" s="512">
        <f t="shared" si="188"/>
        <v>0</v>
      </c>
      <c r="Q3891" s="498" t="str">
        <f t="shared" si="189"/>
        <v/>
      </c>
    </row>
    <row r="3892" spans="1:17" hidden="1" x14ac:dyDescent="0.2">
      <c r="A3892" s="505"/>
      <c r="B3892" s="506"/>
      <c r="C3892" s="464"/>
      <c r="D3892" s="520"/>
      <c r="E3892" s="455"/>
      <c r="F3892" s="460"/>
      <c r="G3892" s="455"/>
      <c r="H3892" s="455"/>
      <c r="I3892" s="461"/>
      <c r="J3892" s="425"/>
      <c r="K3892" s="489"/>
      <c r="L3892" s="465"/>
      <c r="M3892" s="465"/>
      <c r="N3892" s="608"/>
      <c r="O3892" s="512">
        <f t="shared" si="187"/>
        <v>0</v>
      </c>
      <c r="P3892" s="512">
        <f t="shared" si="188"/>
        <v>0</v>
      </c>
      <c r="Q3892" s="498" t="str">
        <f t="shared" si="189"/>
        <v/>
      </c>
    </row>
    <row r="3893" spans="1:17" hidden="1" x14ac:dyDescent="0.2">
      <c r="A3893" s="505"/>
      <c r="B3893" s="506"/>
      <c r="C3893" s="464"/>
      <c r="D3893" s="520"/>
      <c r="E3893" s="455"/>
      <c r="F3893" s="460"/>
      <c r="G3893" s="455"/>
      <c r="H3893" s="455"/>
      <c r="I3893" s="461"/>
      <c r="J3893" s="425"/>
      <c r="K3893" s="489"/>
      <c r="L3893" s="465"/>
      <c r="M3893" s="465"/>
      <c r="N3893" s="608"/>
      <c r="O3893" s="512">
        <f t="shared" si="187"/>
        <v>0</v>
      </c>
      <c r="P3893" s="512">
        <f t="shared" si="188"/>
        <v>0</v>
      </c>
      <c r="Q3893" s="498" t="str">
        <f t="shared" si="189"/>
        <v/>
      </c>
    </row>
    <row r="3894" spans="1:17" hidden="1" x14ac:dyDescent="0.2">
      <c r="A3894" s="505"/>
      <c r="B3894" s="506"/>
      <c r="C3894" s="464"/>
      <c r="D3894" s="520"/>
      <c r="E3894" s="455"/>
      <c r="F3894" s="460"/>
      <c r="G3894" s="455"/>
      <c r="H3894" s="455"/>
      <c r="I3894" s="461"/>
      <c r="J3894" s="425"/>
      <c r="K3894" s="489"/>
      <c r="L3894" s="465"/>
      <c r="M3894" s="465"/>
      <c r="N3894" s="608"/>
      <c r="O3894" s="512">
        <f t="shared" si="187"/>
        <v>0</v>
      </c>
      <c r="P3894" s="512">
        <f t="shared" si="188"/>
        <v>0</v>
      </c>
      <c r="Q3894" s="498" t="str">
        <f t="shared" si="189"/>
        <v/>
      </c>
    </row>
    <row r="3895" spans="1:17" hidden="1" x14ac:dyDescent="0.2">
      <c r="A3895" s="505"/>
      <c r="B3895" s="506"/>
      <c r="C3895" s="464"/>
      <c r="D3895" s="520"/>
      <c r="E3895" s="455"/>
      <c r="F3895" s="460"/>
      <c r="G3895" s="455"/>
      <c r="H3895" s="455"/>
      <c r="I3895" s="461"/>
      <c r="J3895" s="425"/>
      <c r="K3895" s="489"/>
      <c r="L3895" s="465"/>
      <c r="M3895" s="465"/>
      <c r="N3895" s="608"/>
      <c r="O3895" s="512">
        <f t="shared" si="187"/>
        <v>0</v>
      </c>
      <c r="P3895" s="512">
        <f t="shared" si="188"/>
        <v>0</v>
      </c>
      <c r="Q3895" s="498" t="str">
        <f t="shared" si="189"/>
        <v/>
      </c>
    </row>
    <row r="3896" spans="1:17" hidden="1" x14ac:dyDescent="0.2">
      <c r="A3896" s="505"/>
      <c r="B3896" s="506"/>
      <c r="C3896" s="464"/>
      <c r="D3896" s="520"/>
      <c r="E3896" s="455"/>
      <c r="F3896" s="460"/>
      <c r="G3896" s="455"/>
      <c r="H3896" s="455"/>
      <c r="I3896" s="461"/>
      <c r="J3896" s="425"/>
      <c r="K3896" s="489"/>
      <c r="L3896" s="465"/>
      <c r="M3896" s="465"/>
      <c r="N3896" s="608"/>
      <c r="O3896" s="512">
        <f t="shared" si="187"/>
        <v>0</v>
      </c>
      <c r="P3896" s="512">
        <f t="shared" si="188"/>
        <v>0</v>
      </c>
      <c r="Q3896" s="498" t="str">
        <f t="shared" si="189"/>
        <v/>
      </c>
    </row>
    <row r="3897" spans="1:17" hidden="1" x14ac:dyDescent="0.2">
      <c r="A3897" s="505"/>
      <c r="B3897" s="506"/>
      <c r="C3897" s="464"/>
      <c r="D3897" s="520"/>
      <c r="E3897" s="455"/>
      <c r="F3897" s="460"/>
      <c r="G3897" s="455"/>
      <c r="H3897" s="455"/>
      <c r="I3897" s="461"/>
      <c r="J3897" s="425"/>
      <c r="K3897" s="489"/>
      <c r="L3897" s="465"/>
      <c r="M3897" s="465"/>
      <c r="N3897" s="608"/>
      <c r="O3897" s="512">
        <f t="shared" si="187"/>
        <v>0</v>
      </c>
      <c r="P3897" s="512">
        <f t="shared" si="188"/>
        <v>0</v>
      </c>
      <c r="Q3897" s="498" t="str">
        <f t="shared" si="189"/>
        <v/>
      </c>
    </row>
    <row r="3898" spans="1:17" hidden="1" x14ac:dyDescent="0.2">
      <c r="A3898" s="505"/>
      <c r="B3898" s="506"/>
      <c r="C3898" s="464"/>
      <c r="D3898" s="520"/>
      <c r="E3898" s="455"/>
      <c r="F3898" s="460"/>
      <c r="G3898" s="455"/>
      <c r="H3898" s="455"/>
      <c r="I3898" s="461"/>
      <c r="J3898" s="425"/>
      <c r="K3898" s="489"/>
      <c r="L3898" s="465"/>
      <c r="M3898" s="465"/>
      <c r="N3898" s="608"/>
      <c r="O3898" s="512">
        <f t="shared" si="187"/>
        <v>0</v>
      </c>
      <c r="P3898" s="512">
        <f t="shared" si="188"/>
        <v>0</v>
      </c>
      <c r="Q3898" s="498" t="str">
        <f t="shared" si="189"/>
        <v/>
      </c>
    </row>
    <row r="3899" spans="1:17" hidden="1" x14ac:dyDescent="0.2">
      <c r="A3899" s="505"/>
      <c r="B3899" s="506"/>
      <c r="C3899" s="464"/>
      <c r="D3899" s="520"/>
      <c r="E3899" s="455"/>
      <c r="F3899" s="460"/>
      <c r="G3899" s="455"/>
      <c r="H3899" s="455"/>
      <c r="I3899" s="461"/>
      <c r="J3899" s="425"/>
      <c r="K3899" s="489"/>
      <c r="L3899" s="465"/>
      <c r="M3899" s="465"/>
      <c r="N3899" s="608"/>
      <c r="O3899" s="512">
        <f t="shared" si="187"/>
        <v>0</v>
      </c>
      <c r="P3899" s="512">
        <f t="shared" si="188"/>
        <v>0</v>
      </c>
      <c r="Q3899" s="498" t="str">
        <f t="shared" si="189"/>
        <v/>
      </c>
    </row>
    <row r="3900" spans="1:17" hidden="1" x14ac:dyDescent="0.2">
      <c r="A3900" s="505"/>
      <c r="B3900" s="506"/>
      <c r="C3900" s="464"/>
      <c r="D3900" s="520"/>
      <c r="E3900" s="455"/>
      <c r="F3900" s="460"/>
      <c r="G3900" s="455"/>
      <c r="H3900" s="455"/>
      <c r="I3900" s="461"/>
      <c r="J3900" s="425"/>
      <c r="K3900" s="489"/>
      <c r="L3900" s="465"/>
      <c r="M3900" s="465"/>
      <c r="N3900" s="608"/>
      <c r="O3900" s="512">
        <f t="shared" si="187"/>
        <v>0</v>
      </c>
      <c r="P3900" s="512">
        <f t="shared" si="188"/>
        <v>0</v>
      </c>
      <c r="Q3900" s="498" t="str">
        <f t="shared" si="189"/>
        <v/>
      </c>
    </row>
    <row r="3901" spans="1:17" hidden="1" x14ac:dyDescent="0.2">
      <c r="A3901" s="505"/>
      <c r="B3901" s="506"/>
      <c r="C3901" s="464"/>
      <c r="D3901" s="520"/>
      <c r="E3901" s="455"/>
      <c r="F3901" s="460"/>
      <c r="G3901" s="455"/>
      <c r="H3901" s="455"/>
      <c r="I3901" s="461"/>
      <c r="J3901" s="425"/>
      <c r="K3901" s="489"/>
      <c r="L3901" s="465"/>
      <c r="M3901" s="465"/>
      <c r="N3901" s="608"/>
      <c r="O3901" s="512">
        <f t="shared" si="187"/>
        <v>0</v>
      </c>
      <c r="P3901" s="512">
        <f t="shared" si="188"/>
        <v>0</v>
      </c>
      <c r="Q3901" s="498" t="str">
        <f t="shared" si="189"/>
        <v/>
      </c>
    </row>
    <row r="3902" spans="1:17" hidden="1" x14ac:dyDescent="0.2">
      <c r="A3902" s="505"/>
      <c r="B3902" s="506"/>
      <c r="C3902" s="464"/>
      <c r="D3902" s="520"/>
      <c r="E3902" s="455"/>
      <c r="F3902" s="460"/>
      <c r="G3902" s="455"/>
      <c r="H3902" s="455"/>
      <c r="I3902" s="461"/>
      <c r="J3902" s="425"/>
      <c r="K3902" s="489"/>
      <c r="L3902" s="465"/>
      <c r="M3902" s="465"/>
      <c r="N3902" s="608"/>
      <c r="O3902" s="512">
        <f t="shared" si="187"/>
        <v>0</v>
      </c>
      <c r="P3902" s="512">
        <f t="shared" si="188"/>
        <v>0</v>
      </c>
      <c r="Q3902" s="498" t="str">
        <f t="shared" si="189"/>
        <v/>
      </c>
    </row>
    <row r="3903" spans="1:17" hidden="1" x14ac:dyDescent="0.2">
      <c r="A3903" s="505"/>
      <c r="B3903" s="506"/>
      <c r="C3903" s="464"/>
      <c r="D3903" s="520"/>
      <c r="E3903" s="455"/>
      <c r="F3903" s="460"/>
      <c r="G3903" s="455"/>
      <c r="H3903" s="455"/>
      <c r="I3903" s="461"/>
      <c r="J3903" s="425"/>
      <c r="K3903" s="489"/>
      <c r="L3903" s="465"/>
      <c r="M3903" s="465"/>
      <c r="N3903" s="608"/>
      <c r="O3903" s="512">
        <f t="shared" si="187"/>
        <v>0</v>
      </c>
      <c r="P3903" s="512">
        <f t="shared" si="188"/>
        <v>0</v>
      </c>
      <c r="Q3903" s="498" t="str">
        <f t="shared" si="189"/>
        <v/>
      </c>
    </row>
    <row r="3904" spans="1:17" hidden="1" x14ac:dyDescent="0.2">
      <c r="A3904" s="505"/>
      <c r="B3904" s="506"/>
      <c r="C3904" s="464"/>
      <c r="D3904" s="520"/>
      <c r="E3904" s="455"/>
      <c r="F3904" s="460"/>
      <c r="G3904" s="455"/>
      <c r="H3904" s="455"/>
      <c r="I3904" s="461"/>
      <c r="J3904" s="425"/>
      <c r="K3904" s="489"/>
      <c r="L3904" s="465"/>
      <c r="M3904" s="465"/>
      <c r="N3904" s="608"/>
      <c r="O3904" s="512">
        <f t="shared" si="187"/>
        <v>0</v>
      </c>
      <c r="P3904" s="512">
        <f t="shared" si="188"/>
        <v>0</v>
      </c>
      <c r="Q3904" s="498" t="str">
        <f t="shared" si="189"/>
        <v/>
      </c>
    </row>
    <row r="3905" spans="1:17" hidden="1" x14ac:dyDescent="0.2">
      <c r="A3905" s="505"/>
      <c r="B3905" s="506"/>
      <c r="C3905" s="464"/>
      <c r="D3905" s="520"/>
      <c r="E3905" s="455"/>
      <c r="F3905" s="460"/>
      <c r="G3905" s="455"/>
      <c r="H3905" s="455"/>
      <c r="I3905" s="461"/>
      <c r="J3905" s="425"/>
      <c r="K3905" s="489"/>
      <c r="L3905" s="465"/>
      <c r="M3905" s="465"/>
      <c r="N3905" s="608"/>
      <c r="O3905" s="512">
        <f t="shared" si="187"/>
        <v>0</v>
      </c>
      <c r="P3905" s="512">
        <f t="shared" si="188"/>
        <v>0</v>
      </c>
      <c r="Q3905" s="498" t="str">
        <f t="shared" si="189"/>
        <v/>
      </c>
    </row>
    <row r="3906" spans="1:17" hidden="1" x14ac:dyDescent="0.2">
      <c r="A3906" s="505"/>
      <c r="B3906" s="506"/>
      <c r="C3906" s="464"/>
      <c r="D3906" s="520"/>
      <c r="E3906" s="455"/>
      <c r="F3906" s="460"/>
      <c r="G3906" s="455"/>
      <c r="H3906" s="455"/>
      <c r="I3906" s="461"/>
      <c r="J3906" s="425"/>
      <c r="K3906" s="489"/>
      <c r="L3906" s="465"/>
      <c r="M3906" s="465"/>
      <c r="N3906" s="608"/>
      <c r="O3906" s="512">
        <f t="shared" si="187"/>
        <v>0</v>
      </c>
      <c r="P3906" s="512">
        <f t="shared" si="188"/>
        <v>0</v>
      </c>
      <c r="Q3906" s="498" t="str">
        <f t="shared" si="189"/>
        <v/>
      </c>
    </row>
    <row r="3907" spans="1:17" hidden="1" x14ac:dyDescent="0.2">
      <c r="A3907" s="505"/>
      <c r="B3907" s="506"/>
      <c r="C3907" s="464"/>
      <c r="D3907" s="520"/>
      <c r="E3907" s="455"/>
      <c r="F3907" s="460"/>
      <c r="G3907" s="455"/>
      <c r="H3907" s="455"/>
      <c r="I3907" s="461"/>
      <c r="J3907" s="425"/>
      <c r="K3907" s="489"/>
      <c r="L3907" s="465"/>
      <c r="M3907" s="465"/>
      <c r="N3907" s="608"/>
      <c r="O3907" s="512">
        <f t="shared" si="187"/>
        <v>0</v>
      </c>
      <c r="P3907" s="512">
        <f t="shared" si="188"/>
        <v>0</v>
      </c>
      <c r="Q3907" s="498" t="str">
        <f t="shared" si="189"/>
        <v/>
      </c>
    </row>
    <row r="3908" spans="1:17" hidden="1" x14ac:dyDescent="0.2">
      <c r="A3908" s="505"/>
      <c r="B3908" s="506"/>
      <c r="C3908" s="464"/>
      <c r="D3908" s="520"/>
      <c r="E3908" s="455"/>
      <c r="F3908" s="460"/>
      <c r="G3908" s="455"/>
      <c r="H3908" s="455"/>
      <c r="I3908" s="461"/>
      <c r="J3908" s="425"/>
      <c r="K3908" s="489"/>
      <c r="L3908" s="465"/>
      <c r="M3908" s="465"/>
      <c r="N3908" s="608"/>
      <c r="O3908" s="512">
        <f t="shared" ref="O3908:O3971" si="190">IF(B3908=0,0,IF(YEAR(B3908)=$P$1,MONTH(B3908)-$O$1+1,(YEAR(B3908)-$P$1)*12-$O$1+1+MONTH(B3908)))</f>
        <v>0</v>
      </c>
      <c r="P3908" s="512">
        <f t="shared" ref="P3908:P3971" si="191">IF(C3908=0,0,IF(YEAR(C3908)=$P$1,MONTH(C3908)-$O$1+1,(YEAR(C3908)-$P$1)*12-$O$1+1+MONTH(C3908)))</f>
        <v>0</v>
      </c>
      <c r="Q3908" s="498" t="str">
        <f t="shared" ref="Q3908:Q3971" si="192">SUBSTITUTE(D3908," ","_")</f>
        <v/>
      </c>
    </row>
    <row r="3909" spans="1:17" hidden="1" x14ac:dyDescent="0.2">
      <c r="A3909" s="505"/>
      <c r="B3909" s="506"/>
      <c r="C3909" s="464"/>
      <c r="D3909" s="520"/>
      <c r="E3909" s="455"/>
      <c r="F3909" s="460"/>
      <c r="G3909" s="455"/>
      <c r="H3909" s="455"/>
      <c r="I3909" s="461"/>
      <c r="J3909" s="425"/>
      <c r="K3909" s="489"/>
      <c r="L3909" s="465"/>
      <c r="M3909" s="465"/>
      <c r="N3909" s="608"/>
      <c r="O3909" s="512">
        <f t="shared" si="190"/>
        <v>0</v>
      </c>
      <c r="P3909" s="512">
        <f t="shared" si="191"/>
        <v>0</v>
      </c>
      <c r="Q3909" s="498" t="str">
        <f t="shared" si="192"/>
        <v/>
      </c>
    </row>
    <row r="3910" spans="1:17" hidden="1" x14ac:dyDescent="0.2">
      <c r="A3910" s="505"/>
      <c r="B3910" s="506"/>
      <c r="C3910" s="464"/>
      <c r="D3910" s="520"/>
      <c r="E3910" s="455"/>
      <c r="F3910" s="460"/>
      <c r="G3910" s="455"/>
      <c r="H3910" s="455"/>
      <c r="I3910" s="461"/>
      <c r="J3910" s="425"/>
      <c r="K3910" s="489"/>
      <c r="L3910" s="465"/>
      <c r="M3910" s="465"/>
      <c r="N3910" s="608"/>
      <c r="O3910" s="512">
        <f t="shared" si="190"/>
        <v>0</v>
      </c>
      <c r="P3910" s="512">
        <f t="shared" si="191"/>
        <v>0</v>
      </c>
      <c r="Q3910" s="498" t="str">
        <f t="shared" si="192"/>
        <v/>
      </c>
    </row>
    <row r="3911" spans="1:17" hidden="1" x14ac:dyDescent="0.2">
      <c r="A3911" s="505"/>
      <c r="B3911" s="506"/>
      <c r="C3911" s="464"/>
      <c r="D3911" s="520"/>
      <c r="E3911" s="455"/>
      <c r="F3911" s="460"/>
      <c r="G3911" s="455"/>
      <c r="H3911" s="455"/>
      <c r="I3911" s="461"/>
      <c r="J3911" s="425"/>
      <c r="K3911" s="489"/>
      <c r="L3911" s="465"/>
      <c r="M3911" s="465"/>
      <c r="N3911" s="608"/>
      <c r="O3911" s="512">
        <f t="shared" si="190"/>
        <v>0</v>
      </c>
      <c r="P3911" s="512">
        <f t="shared" si="191"/>
        <v>0</v>
      </c>
      <c r="Q3911" s="498" t="str">
        <f t="shared" si="192"/>
        <v/>
      </c>
    </row>
    <row r="3912" spans="1:17" hidden="1" x14ac:dyDescent="0.2">
      <c r="A3912" s="505"/>
      <c r="B3912" s="506"/>
      <c r="C3912" s="464"/>
      <c r="D3912" s="520"/>
      <c r="E3912" s="455"/>
      <c r="F3912" s="460"/>
      <c r="G3912" s="455"/>
      <c r="H3912" s="455"/>
      <c r="I3912" s="461"/>
      <c r="J3912" s="425"/>
      <c r="K3912" s="489"/>
      <c r="L3912" s="465"/>
      <c r="M3912" s="465"/>
      <c r="N3912" s="608"/>
      <c r="O3912" s="512">
        <f t="shared" si="190"/>
        <v>0</v>
      </c>
      <c r="P3912" s="512">
        <f t="shared" si="191"/>
        <v>0</v>
      </c>
      <c r="Q3912" s="498" t="str">
        <f t="shared" si="192"/>
        <v/>
      </c>
    </row>
    <row r="3913" spans="1:17" hidden="1" x14ac:dyDescent="0.2">
      <c r="A3913" s="505"/>
      <c r="B3913" s="506"/>
      <c r="C3913" s="464"/>
      <c r="D3913" s="520"/>
      <c r="E3913" s="455"/>
      <c r="F3913" s="460"/>
      <c r="G3913" s="455"/>
      <c r="H3913" s="455"/>
      <c r="I3913" s="461"/>
      <c r="J3913" s="425"/>
      <c r="K3913" s="489"/>
      <c r="L3913" s="465"/>
      <c r="M3913" s="465"/>
      <c r="N3913" s="608"/>
      <c r="O3913" s="512">
        <f t="shared" si="190"/>
        <v>0</v>
      </c>
      <c r="P3913" s="512">
        <f t="shared" si="191"/>
        <v>0</v>
      </c>
      <c r="Q3913" s="498" t="str">
        <f t="shared" si="192"/>
        <v/>
      </c>
    </row>
    <row r="3914" spans="1:17" hidden="1" x14ac:dyDescent="0.2">
      <c r="A3914" s="505"/>
      <c r="B3914" s="506"/>
      <c r="C3914" s="464"/>
      <c r="D3914" s="520"/>
      <c r="E3914" s="455"/>
      <c r="F3914" s="460"/>
      <c r="G3914" s="455"/>
      <c r="H3914" s="455"/>
      <c r="I3914" s="461"/>
      <c r="J3914" s="425"/>
      <c r="K3914" s="489"/>
      <c r="L3914" s="465"/>
      <c r="M3914" s="465"/>
      <c r="N3914" s="608"/>
      <c r="O3914" s="512">
        <f t="shared" si="190"/>
        <v>0</v>
      </c>
      <c r="P3914" s="512">
        <f t="shared" si="191"/>
        <v>0</v>
      </c>
      <c r="Q3914" s="498" t="str">
        <f t="shared" si="192"/>
        <v/>
      </c>
    </row>
    <row r="3915" spans="1:17" hidden="1" x14ac:dyDescent="0.2">
      <c r="A3915" s="505"/>
      <c r="B3915" s="506"/>
      <c r="C3915" s="464"/>
      <c r="D3915" s="520"/>
      <c r="E3915" s="455"/>
      <c r="F3915" s="460"/>
      <c r="G3915" s="455"/>
      <c r="H3915" s="455"/>
      <c r="I3915" s="461"/>
      <c r="J3915" s="425"/>
      <c r="K3915" s="489"/>
      <c r="L3915" s="465"/>
      <c r="M3915" s="465"/>
      <c r="N3915" s="608"/>
      <c r="O3915" s="512">
        <f t="shared" si="190"/>
        <v>0</v>
      </c>
      <c r="P3915" s="512">
        <f t="shared" si="191"/>
        <v>0</v>
      </c>
      <c r="Q3915" s="498" t="str">
        <f t="shared" si="192"/>
        <v/>
      </c>
    </row>
    <row r="3916" spans="1:17" hidden="1" x14ac:dyDescent="0.2">
      <c r="A3916" s="505"/>
      <c r="B3916" s="506"/>
      <c r="C3916" s="464"/>
      <c r="D3916" s="520"/>
      <c r="E3916" s="455"/>
      <c r="F3916" s="460"/>
      <c r="G3916" s="455"/>
      <c r="H3916" s="455"/>
      <c r="I3916" s="461"/>
      <c r="J3916" s="425"/>
      <c r="K3916" s="489"/>
      <c r="L3916" s="465"/>
      <c r="M3916" s="465"/>
      <c r="N3916" s="608"/>
      <c r="O3916" s="512">
        <f t="shared" si="190"/>
        <v>0</v>
      </c>
      <c r="P3916" s="512">
        <f t="shared" si="191"/>
        <v>0</v>
      </c>
      <c r="Q3916" s="498" t="str">
        <f t="shared" si="192"/>
        <v/>
      </c>
    </row>
    <row r="3917" spans="1:17" hidden="1" x14ac:dyDescent="0.2">
      <c r="A3917" s="505"/>
      <c r="B3917" s="506"/>
      <c r="C3917" s="464"/>
      <c r="D3917" s="520"/>
      <c r="E3917" s="455"/>
      <c r="F3917" s="460"/>
      <c r="G3917" s="455"/>
      <c r="H3917" s="455"/>
      <c r="I3917" s="461"/>
      <c r="J3917" s="425"/>
      <c r="K3917" s="489"/>
      <c r="L3917" s="465"/>
      <c r="M3917" s="465"/>
      <c r="N3917" s="608"/>
      <c r="O3917" s="512">
        <f t="shared" si="190"/>
        <v>0</v>
      </c>
      <c r="P3917" s="512">
        <f t="shared" si="191"/>
        <v>0</v>
      </c>
      <c r="Q3917" s="498" t="str">
        <f t="shared" si="192"/>
        <v/>
      </c>
    </row>
    <row r="3918" spans="1:17" hidden="1" x14ac:dyDescent="0.2">
      <c r="A3918" s="505"/>
      <c r="B3918" s="506"/>
      <c r="C3918" s="464"/>
      <c r="D3918" s="520"/>
      <c r="E3918" s="455"/>
      <c r="F3918" s="460"/>
      <c r="G3918" s="455"/>
      <c r="H3918" s="455"/>
      <c r="I3918" s="461"/>
      <c r="J3918" s="425"/>
      <c r="K3918" s="489"/>
      <c r="L3918" s="465"/>
      <c r="M3918" s="465"/>
      <c r="N3918" s="608"/>
      <c r="O3918" s="512">
        <f t="shared" si="190"/>
        <v>0</v>
      </c>
      <c r="P3918" s="512">
        <f t="shared" si="191"/>
        <v>0</v>
      </c>
      <c r="Q3918" s="498" t="str">
        <f t="shared" si="192"/>
        <v/>
      </c>
    </row>
    <row r="3919" spans="1:17" hidden="1" x14ac:dyDescent="0.2">
      <c r="A3919" s="505"/>
      <c r="B3919" s="506"/>
      <c r="C3919" s="464"/>
      <c r="D3919" s="520"/>
      <c r="E3919" s="455"/>
      <c r="F3919" s="460"/>
      <c r="G3919" s="455"/>
      <c r="H3919" s="455"/>
      <c r="I3919" s="461"/>
      <c r="J3919" s="425"/>
      <c r="K3919" s="489"/>
      <c r="L3919" s="465"/>
      <c r="M3919" s="465"/>
      <c r="N3919" s="608"/>
      <c r="O3919" s="512">
        <f t="shared" si="190"/>
        <v>0</v>
      </c>
      <c r="P3919" s="512">
        <f t="shared" si="191"/>
        <v>0</v>
      </c>
      <c r="Q3919" s="498" t="str">
        <f t="shared" si="192"/>
        <v/>
      </c>
    </row>
    <row r="3920" spans="1:17" hidden="1" x14ac:dyDescent="0.2">
      <c r="A3920" s="505"/>
      <c r="B3920" s="506"/>
      <c r="C3920" s="464"/>
      <c r="D3920" s="520"/>
      <c r="E3920" s="455"/>
      <c r="F3920" s="460"/>
      <c r="G3920" s="455"/>
      <c r="H3920" s="455"/>
      <c r="I3920" s="461"/>
      <c r="J3920" s="425"/>
      <c r="K3920" s="489"/>
      <c r="L3920" s="465"/>
      <c r="M3920" s="465"/>
      <c r="N3920" s="608"/>
      <c r="O3920" s="512">
        <f t="shared" si="190"/>
        <v>0</v>
      </c>
      <c r="P3920" s="512">
        <f t="shared" si="191"/>
        <v>0</v>
      </c>
      <c r="Q3920" s="498" t="str">
        <f t="shared" si="192"/>
        <v/>
      </c>
    </row>
    <row r="3921" spans="1:17" hidden="1" x14ac:dyDescent="0.2">
      <c r="A3921" s="505"/>
      <c r="B3921" s="506"/>
      <c r="C3921" s="464"/>
      <c r="D3921" s="520"/>
      <c r="E3921" s="455"/>
      <c r="F3921" s="460"/>
      <c r="G3921" s="455"/>
      <c r="H3921" s="455"/>
      <c r="I3921" s="461"/>
      <c r="J3921" s="425"/>
      <c r="K3921" s="489"/>
      <c r="L3921" s="465"/>
      <c r="M3921" s="465"/>
      <c r="N3921" s="608"/>
      <c r="O3921" s="512">
        <f t="shared" si="190"/>
        <v>0</v>
      </c>
      <c r="P3921" s="512">
        <f t="shared" si="191"/>
        <v>0</v>
      </c>
      <c r="Q3921" s="498" t="str">
        <f t="shared" si="192"/>
        <v/>
      </c>
    </row>
    <row r="3922" spans="1:17" hidden="1" x14ac:dyDescent="0.2">
      <c r="A3922" s="505"/>
      <c r="B3922" s="506"/>
      <c r="C3922" s="464"/>
      <c r="D3922" s="520"/>
      <c r="E3922" s="455"/>
      <c r="F3922" s="460"/>
      <c r="G3922" s="455"/>
      <c r="H3922" s="455"/>
      <c r="I3922" s="461"/>
      <c r="J3922" s="425"/>
      <c r="K3922" s="489"/>
      <c r="L3922" s="465"/>
      <c r="M3922" s="465"/>
      <c r="N3922" s="608"/>
      <c r="O3922" s="512">
        <f t="shared" si="190"/>
        <v>0</v>
      </c>
      <c r="P3922" s="512">
        <f t="shared" si="191"/>
        <v>0</v>
      </c>
      <c r="Q3922" s="498" t="str">
        <f t="shared" si="192"/>
        <v/>
      </c>
    </row>
    <row r="3923" spans="1:17" hidden="1" x14ac:dyDescent="0.2">
      <c r="A3923" s="505"/>
      <c r="B3923" s="506"/>
      <c r="C3923" s="464"/>
      <c r="D3923" s="520"/>
      <c r="E3923" s="455"/>
      <c r="F3923" s="460"/>
      <c r="G3923" s="455"/>
      <c r="H3923" s="455"/>
      <c r="I3923" s="461"/>
      <c r="J3923" s="425"/>
      <c r="K3923" s="489"/>
      <c r="L3923" s="465"/>
      <c r="M3923" s="465"/>
      <c r="N3923" s="608"/>
      <c r="O3923" s="512">
        <f t="shared" si="190"/>
        <v>0</v>
      </c>
      <c r="P3923" s="512">
        <f t="shared" si="191"/>
        <v>0</v>
      </c>
      <c r="Q3923" s="498" t="str">
        <f t="shared" si="192"/>
        <v/>
      </c>
    </row>
    <row r="3924" spans="1:17" hidden="1" x14ac:dyDescent="0.2">
      <c r="A3924" s="505"/>
      <c r="B3924" s="506"/>
      <c r="C3924" s="464"/>
      <c r="D3924" s="520"/>
      <c r="E3924" s="455"/>
      <c r="F3924" s="460"/>
      <c r="G3924" s="455"/>
      <c r="H3924" s="455"/>
      <c r="I3924" s="461"/>
      <c r="J3924" s="425"/>
      <c r="K3924" s="489"/>
      <c r="L3924" s="465"/>
      <c r="M3924" s="465"/>
      <c r="N3924" s="608"/>
      <c r="O3924" s="512">
        <f t="shared" si="190"/>
        <v>0</v>
      </c>
      <c r="P3924" s="512">
        <f t="shared" si="191"/>
        <v>0</v>
      </c>
      <c r="Q3924" s="498" t="str">
        <f t="shared" si="192"/>
        <v/>
      </c>
    </row>
    <row r="3925" spans="1:17" hidden="1" x14ac:dyDescent="0.2">
      <c r="A3925" s="505"/>
      <c r="B3925" s="506"/>
      <c r="C3925" s="464"/>
      <c r="D3925" s="520"/>
      <c r="E3925" s="455"/>
      <c r="F3925" s="460"/>
      <c r="G3925" s="455"/>
      <c r="H3925" s="455"/>
      <c r="I3925" s="461"/>
      <c r="J3925" s="425"/>
      <c r="K3925" s="489"/>
      <c r="L3925" s="465"/>
      <c r="M3925" s="465"/>
      <c r="N3925" s="608"/>
      <c r="O3925" s="512">
        <f t="shared" si="190"/>
        <v>0</v>
      </c>
      <c r="P3925" s="512">
        <f t="shared" si="191"/>
        <v>0</v>
      </c>
      <c r="Q3925" s="498" t="str">
        <f t="shared" si="192"/>
        <v/>
      </c>
    </row>
    <row r="3926" spans="1:17" hidden="1" x14ac:dyDescent="0.2">
      <c r="A3926" s="505"/>
      <c r="B3926" s="506"/>
      <c r="C3926" s="464"/>
      <c r="D3926" s="520"/>
      <c r="E3926" s="455"/>
      <c r="F3926" s="460"/>
      <c r="G3926" s="455"/>
      <c r="H3926" s="455"/>
      <c r="I3926" s="461"/>
      <c r="J3926" s="425"/>
      <c r="K3926" s="489"/>
      <c r="L3926" s="465"/>
      <c r="M3926" s="465"/>
      <c r="N3926" s="608"/>
      <c r="O3926" s="512">
        <f t="shared" si="190"/>
        <v>0</v>
      </c>
      <c r="P3926" s="512">
        <f t="shared" si="191"/>
        <v>0</v>
      </c>
      <c r="Q3926" s="498" t="str">
        <f t="shared" si="192"/>
        <v/>
      </c>
    </row>
    <row r="3927" spans="1:17" hidden="1" x14ac:dyDescent="0.2">
      <c r="A3927" s="505"/>
      <c r="B3927" s="506"/>
      <c r="C3927" s="464"/>
      <c r="D3927" s="520"/>
      <c r="E3927" s="455"/>
      <c r="F3927" s="460"/>
      <c r="G3927" s="455"/>
      <c r="H3927" s="455"/>
      <c r="I3927" s="461"/>
      <c r="J3927" s="425"/>
      <c r="K3927" s="489"/>
      <c r="L3927" s="465"/>
      <c r="M3927" s="465"/>
      <c r="N3927" s="608"/>
      <c r="O3927" s="512">
        <f t="shared" si="190"/>
        <v>0</v>
      </c>
      <c r="P3927" s="512">
        <f t="shared" si="191"/>
        <v>0</v>
      </c>
      <c r="Q3927" s="498" t="str">
        <f t="shared" si="192"/>
        <v/>
      </c>
    </row>
    <row r="3928" spans="1:17" hidden="1" x14ac:dyDescent="0.2">
      <c r="A3928" s="505"/>
      <c r="B3928" s="506"/>
      <c r="C3928" s="464"/>
      <c r="D3928" s="520"/>
      <c r="E3928" s="455"/>
      <c r="F3928" s="460"/>
      <c r="G3928" s="455"/>
      <c r="H3928" s="455"/>
      <c r="I3928" s="461"/>
      <c r="J3928" s="425"/>
      <c r="K3928" s="489"/>
      <c r="L3928" s="465"/>
      <c r="M3928" s="465"/>
      <c r="N3928" s="608"/>
      <c r="O3928" s="512">
        <f t="shared" si="190"/>
        <v>0</v>
      </c>
      <c r="P3928" s="512">
        <f t="shared" si="191"/>
        <v>0</v>
      </c>
      <c r="Q3928" s="498" t="str">
        <f t="shared" si="192"/>
        <v/>
      </c>
    </row>
    <row r="3929" spans="1:17" hidden="1" x14ac:dyDescent="0.2">
      <c r="A3929" s="505"/>
      <c r="B3929" s="506"/>
      <c r="C3929" s="464"/>
      <c r="D3929" s="520"/>
      <c r="E3929" s="455"/>
      <c r="F3929" s="460"/>
      <c r="G3929" s="455"/>
      <c r="H3929" s="455"/>
      <c r="I3929" s="461"/>
      <c r="J3929" s="425"/>
      <c r="K3929" s="489"/>
      <c r="L3929" s="465"/>
      <c r="M3929" s="465"/>
      <c r="N3929" s="608"/>
      <c r="O3929" s="512">
        <f t="shared" si="190"/>
        <v>0</v>
      </c>
      <c r="P3929" s="512">
        <f t="shared" si="191"/>
        <v>0</v>
      </c>
      <c r="Q3929" s="498" t="str">
        <f t="shared" si="192"/>
        <v/>
      </c>
    </row>
    <row r="3930" spans="1:17" hidden="1" x14ac:dyDescent="0.2">
      <c r="A3930" s="505"/>
      <c r="B3930" s="506"/>
      <c r="C3930" s="464"/>
      <c r="D3930" s="520"/>
      <c r="E3930" s="455"/>
      <c r="F3930" s="460"/>
      <c r="G3930" s="455"/>
      <c r="H3930" s="455"/>
      <c r="I3930" s="461"/>
      <c r="J3930" s="425"/>
      <c r="K3930" s="489"/>
      <c r="L3930" s="465"/>
      <c r="M3930" s="465"/>
      <c r="N3930" s="608"/>
      <c r="O3930" s="512">
        <f t="shared" si="190"/>
        <v>0</v>
      </c>
      <c r="P3930" s="512">
        <f t="shared" si="191"/>
        <v>0</v>
      </c>
      <c r="Q3930" s="498" t="str">
        <f t="shared" si="192"/>
        <v/>
      </c>
    </row>
    <row r="3931" spans="1:17" hidden="1" x14ac:dyDescent="0.2">
      <c r="A3931" s="505"/>
      <c r="B3931" s="506"/>
      <c r="C3931" s="464"/>
      <c r="D3931" s="520"/>
      <c r="E3931" s="455"/>
      <c r="F3931" s="460"/>
      <c r="G3931" s="455"/>
      <c r="H3931" s="455"/>
      <c r="I3931" s="461"/>
      <c r="J3931" s="425"/>
      <c r="K3931" s="489"/>
      <c r="L3931" s="465"/>
      <c r="M3931" s="465"/>
      <c r="N3931" s="608"/>
      <c r="O3931" s="512">
        <f t="shared" si="190"/>
        <v>0</v>
      </c>
      <c r="P3931" s="512">
        <f t="shared" si="191"/>
        <v>0</v>
      </c>
      <c r="Q3931" s="498" t="str">
        <f t="shared" si="192"/>
        <v/>
      </c>
    </row>
    <row r="3932" spans="1:17" hidden="1" x14ac:dyDescent="0.2">
      <c r="A3932" s="505"/>
      <c r="B3932" s="506"/>
      <c r="C3932" s="464"/>
      <c r="D3932" s="520"/>
      <c r="E3932" s="455"/>
      <c r="F3932" s="460"/>
      <c r="G3932" s="455"/>
      <c r="H3932" s="455"/>
      <c r="I3932" s="461"/>
      <c r="J3932" s="425"/>
      <c r="K3932" s="489"/>
      <c r="L3932" s="465"/>
      <c r="M3932" s="465"/>
      <c r="N3932" s="608"/>
      <c r="O3932" s="512">
        <f t="shared" si="190"/>
        <v>0</v>
      </c>
      <c r="P3932" s="512">
        <f t="shared" si="191"/>
        <v>0</v>
      </c>
      <c r="Q3932" s="498" t="str">
        <f t="shared" si="192"/>
        <v/>
      </c>
    </row>
    <row r="3933" spans="1:17" hidden="1" x14ac:dyDescent="0.2">
      <c r="A3933" s="505"/>
      <c r="B3933" s="506"/>
      <c r="C3933" s="464"/>
      <c r="D3933" s="520"/>
      <c r="E3933" s="455"/>
      <c r="F3933" s="460"/>
      <c r="G3933" s="455"/>
      <c r="H3933" s="455"/>
      <c r="I3933" s="461"/>
      <c r="J3933" s="425"/>
      <c r="K3933" s="489"/>
      <c r="L3933" s="465"/>
      <c r="M3933" s="465"/>
      <c r="N3933" s="608"/>
      <c r="O3933" s="512">
        <f t="shared" si="190"/>
        <v>0</v>
      </c>
      <c r="P3933" s="512">
        <f t="shared" si="191"/>
        <v>0</v>
      </c>
      <c r="Q3933" s="498" t="str">
        <f t="shared" si="192"/>
        <v/>
      </c>
    </row>
    <row r="3934" spans="1:17" hidden="1" x14ac:dyDescent="0.2">
      <c r="A3934" s="505"/>
      <c r="B3934" s="506"/>
      <c r="C3934" s="464"/>
      <c r="D3934" s="520"/>
      <c r="E3934" s="455"/>
      <c r="F3934" s="460"/>
      <c r="G3934" s="455"/>
      <c r="H3934" s="455"/>
      <c r="I3934" s="461"/>
      <c r="J3934" s="425"/>
      <c r="K3934" s="489"/>
      <c r="L3934" s="465"/>
      <c r="M3934" s="465"/>
      <c r="N3934" s="608"/>
      <c r="O3934" s="512">
        <f t="shared" si="190"/>
        <v>0</v>
      </c>
      <c r="P3934" s="512">
        <f t="shared" si="191"/>
        <v>0</v>
      </c>
      <c r="Q3934" s="498" t="str">
        <f t="shared" si="192"/>
        <v/>
      </c>
    </row>
    <row r="3935" spans="1:17" hidden="1" x14ac:dyDescent="0.2">
      <c r="A3935" s="505"/>
      <c r="B3935" s="506"/>
      <c r="C3935" s="464"/>
      <c r="D3935" s="520"/>
      <c r="E3935" s="455"/>
      <c r="F3935" s="460"/>
      <c r="G3935" s="455"/>
      <c r="H3935" s="455"/>
      <c r="I3935" s="461"/>
      <c r="J3935" s="425"/>
      <c r="K3935" s="489"/>
      <c r="L3935" s="465"/>
      <c r="M3935" s="465"/>
      <c r="N3935" s="608"/>
      <c r="O3935" s="512">
        <f t="shared" si="190"/>
        <v>0</v>
      </c>
      <c r="P3935" s="512">
        <f t="shared" si="191"/>
        <v>0</v>
      </c>
      <c r="Q3935" s="498" t="str">
        <f t="shared" si="192"/>
        <v/>
      </c>
    </row>
    <row r="3936" spans="1:17" hidden="1" x14ac:dyDescent="0.2">
      <c r="A3936" s="505"/>
      <c r="B3936" s="506"/>
      <c r="C3936" s="464"/>
      <c r="D3936" s="520"/>
      <c r="E3936" s="455"/>
      <c r="F3936" s="460"/>
      <c r="G3936" s="455"/>
      <c r="H3936" s="455"/>
      <c r="I3936" s="461"/>
      <c r="J3936" s="425"/>
      <c r="K3936" s="489"/>
      <c r="L3936" s="465"/>
      <c r="M3936" s="465"/>
      <c r="N3936" s="608"/>
      <c r="O3936" s="512">
        <f t="shared" si="190"/>
        <v>0</v>
      </c>
      <c r="P3936" s="512">
        <f t="shared" si="191"/>
        <v>0</v>
      </c>
      <c r="Q3936" s="498" t="str">
        <f t="shared" si="192"/>
        <v/>
      </c>
    </row>
    <row r="3937" spans="1:17" hidden="1" x14ac:dyDescent="0.2">
      <c r="A3937" s="505"/>
      <c r="B3937" s="506"/>
      <c r="C3937" s="464"/>
      <c r="D3937" s="520"/>
      <c r="E3937" s="455"/>
      <c r="F3937" s="460"/>
      <c r="G3937" s="455"/>
      <c r="H3937" s="455"/>
      <c r="I3937" s="461"/>
      <c r="J3937" s="425"/>
      <c r="K3937" s="489"/>
      <c r="L3937" s="465"/>
      <c r="M3937" s="465"/>
      <c r="N3937" s="608"/>
      <c r="O3937" s="512">
        <f t="shared" si="190"/>
        <v>0</v>
      </c>
      <c r="P3937" s="512">
        <f t="shared" si="191"/>
        <v>0</v>
      </c>
      <c r="Q3937" s="498" t="str">
        <f t="shared" si="192"/>
        <v/>
      </c>
    </row>
    <row r="3938" spans="1:17" hidden="1" x14ac:dyDescent="0.2">
      <c r="A3938" s="505"/>
      <c r="B3938" s="506"/>
      <c r="C3938" s="464"/>
      <c r="D3938" s="520"/>
      <c r="E3938" s="455"/>
      <c r="F3938" s="460"/>
      <c r="G3938" s="455"/>
      <c r="H3938" s="455"/>
      <c r="I3938" s="461"/>
      <c r="J3938" s="425"/>
      <c r="K3938" s="489"/>
      <c r="L3938" s="465"/>
      <c r="M3938" s="465"/>
      <c r="N3938" s="608"/>
      <c r="O3938" s="512">
        <f t="shared" si="190"/>
        <v>0</v>
      </c>
      <c r="P3938" s="512">
        <f t="shared" si="191"/>
        <v>0</v>
      </c>
      <c r="Q3938" s="498" t="str">
        <f t="shared" si="192"/>
        <v/>
      </c>
    </row>
    <row r="3939" spans="1:17" hidden="1" x14ac:dyDescent="0.2">
      <c r="A3939" s="505"/>
      <c r="B3939" s="506"/>
      <c r="C3939" s="464"/>
      <c r="D3939" s="520"/>
      <c r="E3939" s="455"/>
      <c r="F3939" s="460"/>
      <c r="G3939" s="455"/>
      <c r="H3939" s="455"/>
      <c r="I3939" s="461"/>
      <c r="J3939" s="425"/>
      <c r="K3939" s="489"/>
      <c r="L3939" s="465"/>
      <c r="M3939" s="465"/>
      <c r="N3939" s="608"/>
      <c r="O3939" s="512">
        <f t="shared" si="190"/>
        <v>0</v>
      </c>
      <c r="P3939" s="512">
        <f t="shared" si="191"/>
        <v>0</v>
      </c>
      <c r="Q3939" s="498" t="str">
        <f t="shared" si="192"/>
        <v/>
      </c>
    </row>
    <row r="3940" spans="1:17" hidden="1" x14ac:dyDescent="0.2">
      <c r="A3940" s="505"/>
      <c r="B3940" s="506"/>
      <c r="C3940" s="464"/>
      <c r="D3940" s="520"/>
      <c r="E3940" s="455"/>
      <c r="F3940" s="460"/>
      <c r="G3940" s="455"/>
      <c r="H3940" s="455"/>
      <c r="I3940" s="461"/>
      <c r="J3940" s="425"/>
      <c r="K3940" s="489"/>
      <c r="L3940" s="465"/>
      <c r="M3940" s="465"/>
      <c r="N3940" s="608"/>
      <c r="O3940" s="512">
        <f t="shared" si="190"/>
        <v>0</v>
      </c>
      <c r="P3940" s="512">
        <f t="shared" si="191"/>
        <v>0</v>
      </c>
      <c r="Q3940" s="498" t="str">
        <f t="shared" si="192"/>
        <v/>
      </c>
    </row>
    <row r="3941" spans="1:17" hidden="1" x14ac:dyDescent="0.2">
      <c r="A3941" s="505"/>
      <c r="B3941" s="506"/>
      <c r="C3941" s="464"/>
      <c r="D3941" s="520"/>
      <c r="E3941" s="455"/>
      <c r="F3941" s="460"/>
      <c r="G3941" s="455"/>
      <c r="H3941" s="455"/>
      <c r="I3941" s="461"/>
      <c r="J3941" s="425"/>
      <c r="K3941" s="489"/>
      <c r="L3941" s="465"/>
      <c r="M3941" s="465"/>
      <c r="N3941" s="608"/>
      <c r="O3941" s="512">
        <f t="shared" si="190"/>
        <v>0</v>
      </c>
      <c r="P3941" s="512">
        <f t="shared" si="191"/>
        <v>0</v>
      </c>
      <c r="Q3941" s="498" t="str">
        <f t="shared" si="192"/>
        <v/>
      </c>
    </row>
    <row r="3942" spans="1:17" hidden="1" x14ac:dyDescent="0.2">
      <c r="A3942" s="505"/>
      <c r="B3942" s="506"/>
      <c r="C3942" s="464"/>
      <c r="D3942" s="520"/>
      <c r="E3942" s="455"/>
      <c r="F3942" s="460"/>
      <c r="G3942" s="455"/>
      <c r="H3942" s="455"/>
      <c r="I3942" s="461"/>
      <c r="J3942" s="425"/>
      <c r="K3942" s="489"/>
      <c r="L3942" s="465"/>
      <c r="M3942" s="465"/>
      <c r="N3942" s="608"/>
      <c r="O3942" s="512">
        <f t="shared" si="190"/>
        <v>0</v>
      </c>
      <c r="P3942" s="512">
        <f t="shared" si="191"/>
        <v>0</v>
      </c>
      <c r="Q3942" s="498" t="str">
        <f t="shared" si="192"/>
        <v/>
      </c>
    </row>
    <row r="3943" spans="1:17" hidden="1" x14ac:dyDescent="0.2">
      <c r="A3943" s="505"/>
      <c r="B3943" s="506"/>
      <c r="C3943" s="464"/>
      <c r="D3943" s="520"/>
      <c r="E3943" s="455"/>
      <c r="F3943" s="460"/>
      <c r="G3943" s="455"/>
      <c r="H3943" s="455"/>
      <c r="I3943" s="461"/>
      <c r="J3943" s="425"/>
      <c r="K3943" s="489"/>
      <c r="L3943" s="465"/>
      <c r="M3943" s="465"/>
      <c r="N3943" s="608"/>
      <c r="O3943" s="512">
        <f t="shared" si="190"/>
        <v>0</v>
      </c>
      <c r="P3943" s="512">
        <f t="shared" si="191"/>
        <v>0</v>
      </c>
      <c r="Q3943" s="498" t="str">
        <f t="shared" si="192"/>
        <v/>
      </c>
    </row>
    <row r="3944" spans="1:17" hidden="1" x14ac:dyDescent="0.2">
      <c r="A3944" s="505"/>
      <c r="B3944" s="506"/>
      <c r="C3944" s="464"/>
      <c r="D3944" s="520"/>
      <c r="E3944" s="455"/>
      <c r="F3944" s="460"/>
      <c r="G3944" s="455"/>
      <c r="H3944" s="455"/>
      <c r="I3944" s="461"/>
      <c r="J3944" s="425"/>
      <c r="K3944" s="489"/>
      <c r="L3944" s="465"/>
      <c r="M3944" s="465"/>
      <c r="N3944" s="608"/>
      <c r="O3944" s="512">
        <f t="shared" si="190"/>
        <v>0</v>
      </c>
      <c r="P3944" s="512">
        <f t="shared" si="191"/>
        <v>0</v>
      </c>
      <c r="Q3944" s="498" t="str">
        <f t="shared" si="192"/>
        <v/>
      </c>
    </row>
    <row r="3945" spans="1:17" hidden="1" x14ac:dyDescent="0.2">
      <c r="A3945" s="505"/>
      <c r="B3945" s="506"/>
      <c r="C3945" s="464"/>
      <c r="D3945" s="520"/>
      <c r="E3945" s="455"/>
      <c r="F3945" s="460"/>
      <c r="G3945" s="455"/>
      <c r="H3945" s="455"/>
      <c r="I3945" s="461"/>
      <c r="J3945" s="425"/>
      <c r="K3945" s="489"/>
      <c r="L3945" s="465"/>
      <c r="M3945" s="465"/>
      <c r="N3945" s="608"/>
      <c r="O3945" s="512">
        <f t="shared" si="190"/>
        <v>0</v>
      </c>
      <c r="P3945" s="512">
        <f t="shared" si="191"/>
        <v>0</v>
      </c>
      <c r="Q3945" s="498" t="str">
        <f t="shared" si="192"/>
        <v/>
      </c>
    </row>
    <row r="3946" spans="1:17" hidden="1" x14ac:dyDescent="0.2">
      <c r="A3946" s="505"/>
      <c r="B3946" s="506"/>
      <c r="C3946" s="464"/>
      <c r="D3946" s="520"/>
      <c r="E3946" s="455"/>
      <c r="F3946" s="460"/>
      <c r="G3946" s="455"/>
      <c r="H3946" s="455"/>
      <c r="I3946" s="461"/>
      <c r="J3946" s="425"/>
      <c r="K3946" s="489"/>
      <c r="L3946" s="465"/>
      <c r="M3946" s="465"/>
      <c r="N3946" s="608"/>
      <c r="O3946" s="512">
        <f t="shared" si="190"/>
        <v>0</v>
      </c>
      <c r="P3946" s="512">
        <f t="shared" si="191"/>
        <v>0</v>
      </c>
      <c r="Q3946" s="498" t="str">
        <f t="shared" si="192"/>
        <v/>
      </c>
    </row>
    <row r="3947" spans="1:17" hidden="1" x14ac:dyDescent="0.2">
      <c r="A3947" s="505"/>
      <c r="B3947" s="506"/>
      <c r="C3947" s="464"/>
      <c r="D3947" s="520"/>
      <c r="E3947" s="455"/>
      <c r="F3947" s="460"/>
      <c r="G3947" s="455"/>
      <c r="H3947" s="455"/>
      <c r="I3947" s="461"/>
      <c r="J3947" s="425"/>
      <c r="K3947" s="489"/>
      <c r="L3947" s="465"/>
      <c r="M3947" s="465"/>
      <c r="N3947" s="608"/>
      <c r="O3947" s="512">
        <f t="shared" si="190"/>
        <v>0</v>
      </c>
      <c r="P3947" s="512">
        <f t="shared" si="191"/>
        <v>0</v>
      </c>
      <c r="Q3947" s="498" t="str">
        <f t="shared" si="192"/>
        <v/>
      </c>
    </row>
    <row r="3948" spans="1:17" hidden="1" x14ac:dyDescent="0.2">
      <c r="A3948" s="505"/>
      <c r="B3948" s="506"/>
      <c r="C3948" s="464"/>
      <c r="D3948" s="520"/>
      <c r="E3948" s="455"/>
      <c r="F3948" s="460"/>
      <c r="G3948" s="455"/>
      <c r="H3948" s="455"/>
      <c r="I3948" s="461"/>
      <c r="J3948" s="425"/>
      <c r="K3948" s="489"/>
      <c r="L3948" s="465"/>
      <c r="M3948" s="465"/>
      <c r="N3948" s="608"/>
      <c r="O3948" s="512">
        <f t="shared" si="190"/>
        <v>0</v>
      </c>
      <c r="P3948" s="512">
        <f t="shared" si="191"/>
        <v>0</v>
      </c>
      <c r="Q3948" s="498" t="str">
        <f t="shared" si="192"/>
        <v/>
      </c>
    </row>
    <row r="3949" spans="1:17" hidden="1" x14ac:dyDescent="0.2">
      <c r="A3949" s="505"/>
      <c r="B3949" s="506"/>
      <c r="C3949" s="464"/>
      <c r="D3949" s="520"/>
      <c r="E3949" s="455"/>
      <c r="F3949" s="460"/>
      <c r="G3949" s="455"/>
      <c r="H3949" s="455"/>
      <c r="I3949" s="461"/>
      <c r="J3949" s="425"/>
      <c r="K3949" s="489"/>
      <c r="L3949" s="465"/>
      <c r="M3949" s="465"/>
      <c r="N3949" s="608"/>
      <c r="O3949" s="512">
        <f t="shared" si="190"/>
        <v>0</v>
      </c>
      <c r="P3949" s="512">
        <f t="shared" si="191"/>
        <v>0</v>
      </c>
      <c r="Q3949" s="498" t="str">
        <f t="shared" si="192"/>
        <v/>
      </c>
    </row>
    <row r="3950" spans="1:17" hidden="1" x14ac:dyDescent="0.2">
      <c r="A3950" s="505"/>
      <c r="B3950" s="506"/>
      <c r="C3950" s="464"/>
      <c r="D3950" s="520"/>
      <c r="E3950" s="455"/>
      <c r="F3950" s="460"/>
      <c r="G3950" s="455"/>
      <c r="H3950" s="455"/>
      <c r="I3950" s="461"/>
      <c r="J3950" s="425"/>
      <c r="K3950" s="489"/>
      <c r="L3950" s="465"/>
      <c r="M3950" s="465"/>
      <c r="N3950" s="608"/>
      <c r="O3950" s="512">
        <f t="shared" si="190"/>
        <v>0</v>
      </c>
      <c r="P3950" s="512">
        <f t="shared" si="191"/>
        <v>0</v>
      </c>
      <c r="Q3950" s="498" t="str">
        <f t="shared" si="192"/>
        <v/>
      </c>
    </row>
    <row r="3951" spans="1:17" hidden="1" x14ac:dyDescent="0.2">
      <c r="A3951" s="505"/>
      <c r="B3951" s="506"/>
      <c r="C3951" s="464"/>
      <c r="D3951" s="520"/>
      <c r="E3951" s="455"/>
      <c r="F3951" s="460"/>
      <c r="G3951" s="455"/>
      <c r="H3951" s="455"/>
      <c r="I3951" s="461"/>
      <c r="J3951" s="425"/>
      <c r="K3951" s="489"/>
      <c r="L3951" s="465"/>
      <c r="M3951" s="465"/>
      <c r="N3951" s="608"/>
      <c r="O3951" s="512">
        <f t="shared" si="190"/>
        <v>0</v>
      </c>
      <c r="P3951" s="512">
        <f t="shared" si="191"/>
        <v>0</v>
      </c>
      <c r="Q3951" s="498" t="str">
        <f t="shared" si="192"/>
        <v/>
      </c>
    </row>
    <row r="3952" spans="1:17" hidden="1" x14ac:dyDescent="0.2">
      <c r="A3952" s="505"/>
      <c r="B3952" s="506"/>
      <c r="C3952" s="464"/>
      <c r="D3952" s="520"/>
      <c r="E3952" s="455"/>
      <c r="F3952" s="460"/>
      <c r="G3952" s="455"/>
      <c r="H3952" s="455"/>
      <c r="I3952" s="461"/>
      <c r="J3952" s="425"/>
      <c r="K3952" s="489"/>
      <c r="L3952" s="465"/>
      <c r="M3952" s="465"/>
      <c r="N3952" s="608"/>
      <c r="O3952" s="512">
        <f t="shared" si="190"/>
        <v>0</v>
      </c>
      <c r="P3952" s="512">
        <f t="shared" si="191"/>
        <v>0</v>
      </c>
      <c r="Q3952" s="498" t="str">
        <f t="shared" si="192"/>
        <v/>
      </c>
    </row>
    <row r="3953" spans="1:17" hidden="1" x14ac:dyDescent="0.2">
      <c r="A3953" s="505"/>
      <c r="B3953" s="506"/>
      <c r="C3953" s="464"/>
      <c r="D3953" s="520"/>
      <c r="E3953" s="455"/>
      <c r="F3953" s="460"/>
      <c r="G3953" s="455"/>
      <c r="H3953" s="455"/>
      <c r="I3953" s="461"/>
      <c r="J3953" s="425"/>
      <c r="K3953" s="489"/>
      <c r="L3953" s="465"/>
      <c r="M3953" s="465"/>
      <c r="N3953" s="608"/>
      <c r="O3953" s="512">
        <f t="shared" si="190"/>
        <v>0</v>
      </c>
      <c r="P3953" s="512">
        <f t="shared" si="191"/>
        <v>0</v>
      </c>
      <c r="Q3953" s="498" t="str">
        <f t="shared" si="192"/>
        <v/>
      </c>
    </row>
    <row r="3954" spans="1:17" hidden="1" x14ac:dyDescent="0.2">
      <c r="A3954" s="505"/>
      <c r="B3954" s="506"/>
      <c r="C3954" s="464"/>
      <c r="D3954" s="520"/>
      <c r="E3954" s="455"/>
      <c r="F3954" s="460"/>
      <c r="G3954" s="455"/>
      <c r="H3954" s="455"/>
      <c r="I3954" s="461"/>
      <c r="J3954" s="425"/>
      <c r="K3954" s="489"/>
      <c r="L3954" s="465"/>
      <c r="M3954" s="465"/>
      <c r="N3954" s="608"/>
      <c r="O3954" s="512">
        <f t="shared" si="190"/>
        <v>0</v>
      </c>
      <c r="P3954" s="512">
        <f t="shared" si="191"/>
        <v>0</v>
      </c>
      <c r="Q3954" s="498" t="str">
        <f t="shared" si="192"/>
        <v/>
      </c>
    </row>
    <row r="3955" spans="1:17" hidden="1" x14ac:dyDescent="0.2">
      <c r="A3955" s="505"/>
      <c r="B3955" s="506"/>
      <c r="C3955" s="464"/>
      <c r="D3955" s="520"/>
      <c r="E3955" s="455"/>
      <c r="F3955" s="460"/>
      <c r="G3955" s="455"/>
      <c r="H3955" s="455"/>
      <c r="I3955" s="461"/>
      <c r="J3955" s="425"/>
      <c r="K3955" s="489"/>
      <c r="L3955" s="465"/>
      <c r="M3955" s="465"/>
      <c r="N3955" s="608"/>
      <c r="O3955" s="512">
        <f t="shared" si="190"/>
        <v>0</v>
      </c>
      <c r="P3955" s="512">
        <f t="shared" si="191"/>
        <v>0</v>
      </c>
      <c r="Q3955" s="498" t="str">
        <f t="shared" si="192"/>
        <v/>
      </c>
    </row>
    <row r="3956" spans="1:17" hidden="1" x14ac:dyDescent="0.2">
      <c r="A3956" s="505"/>
      <c r="B3956" s="506"/>
      <c r="C3956" s="464"/>
      <c r="D3956" s="520"/>
      <c r="E3956" s="455"/>
      <c r="F3956" s="460"/>
      <c r="G3956" s="455"/>
      <c r="H3956" s="455"/>
      <c r="I3956" s="461"/>
      <c r="J3956" s="425"/>
      <c r="K3956" s="489"/>
      <c r="L3956" s="465"/>
      <c r="M3956" s="465"/>
      <c r="N3956" s="608"/>
      <c r="O3956" s="512">
        <f t="shared" si="190"/>
        <v>0</v>
      </c>
      <c r="P3956" s="512">
        <f t="shared" si="191"/>
        <v>0</v>
      </c>
      <c r="Q3956" s="498" t="str">
        <f t="shared" si="192"/>
        <v/>
      </c>
    </row>
    <row r="3957" spans="1:17" hidden="1" x14ac:dyDescent="0.2">
      <c r="A3957" s="505"/>
      <c r="B3957" s="506"/>
      <c r="C3957" s="464"/>
      <c r="D3957" s="520"/>
      <c r="E3957" s="455"/>
      <c r="F3957" s="460"/>
      <c r="G3957" s="455"/>
      <c r="H3957" s="455"/>
      <c r="I3957" s="461"/>
      <c r="J3957" s="425"/>
      <c r="K3957" s="489"/>
      <c r="L3957" s="465"/>
      <c r="M3957" s="465"/>
      <c r="N3957" s="608"/>
      <c r="O3957" s="512">
        <f t="shared" si="190"/>
        <v>0</v>
      </c>
      <c r="P3957" s="512">
        <f t="shared" si="191"/>
        <v>0</v>
      </c>
      <c r="Q3957" s="498" t="str">
        <f t="shared" si="192"/>
        <v/>
      </c>
    </row>
    <row r="3958" spans="1:17" hidden="1" x14ac:dyDescent="0.2">
      <c r="A3958" s="505"/>
      <c r="B3958" s="506"/>
      <c r="C3958" s="464"/>
      <c r="D3958" s="520"/>
      <c r="E3958" s="455"/>
      <c r="F3958" s="460"/>
      <c r="G3958" s="455"/>
      <c r="H3958" s="455"/>
      <c r="I3958" s="461"/>
      <c r="J3958" s="425"/>
      <c r="K3958" s="489"/>
      <c r="L3958" s="465"/>
      <c r="M3958" s="465"/>
      <c r="N3958" s="608"/>
      <c r="O3958" s="512">
        <f t="shared" si="190"/>
        <v>0</v>
      </c>
      <c r="P3958" s="512">
        <f t="shared" si="191"/>
        <v>0</v>
      </c>
      <c r="Q3958" s="498" t="str">
        <f t="shared" si="192"/>
        <v/>
      </c>
    </row>
    <row r="3959" spans="1:17" hidden="1" x14ac:dyDescent="0.2">
      <c r="A3959" s="505"/>
      <c r="B3959" s="506"/>
      <c r="C3959" s="464"/>
      <c r="D3959" s="520"/>
      <c r="E3959" s="455"/>
      <c r="F3959" s="460"/>
      <c r="G3959" s="455"/>
      <c r="H3959" s="455"/>
      <c r="I3959" s="461"/>
      <c r="J3959" s="425"/>
      <c r="K3959" s="489"/>
      <c r="L3959" s="465"/>
      <c r="M3959" s="465"/>
      <c r="N3959" s="608"/>
      <c r="O3959" s="512">
        <f t="shared" si="190"/>
        <v>0</v>
      </c>
      <c r="P3959" s="512">
        <f t="shared" si="191"/>
        <v>0</v>
      </c>
      <c r="Q3959" s="498" t="str">
        <f t="shared" si="192"/>
        <v/>
      </c>
    </row>
    <row r="3960" spans="1:17" hidden="1" x14ac:dyDescent="0.2">
      <c r="A3960" s="505"/>
      <c r="B3960" s="506"/>
      <c r="C3960" s="464"/>
      <c r="D3960" s="520"/>
      <c r="E3960" s="455"/>
      <c r="F3960" s="460"/>
      <c r="G3960" s="455"/>
      <c r="H3960" s="455"/>
      <c r="I3960" s="461"/>
      <c r="J3960" s="425"/>
      <c r="K3960" s="489"/>
      <c r="L3960" s="465"/>
      <c r="M3960" s="465"/>
      <c r="N3960" s="608"/>
      <c r="O3960" s="512">
        <f t="shared" si="190"/>
        <v>0</v>
      </c>
      <c r="P3960" s="512">
        <f t="shared" si="191"/>
        <v>0</v>
      </c>
      <c r="Q3960" s="498" t="str">
        <f t="shared" si="192"/>
        <v/>
      </c>
    </row>
    <row r="3961" spans="1:17" hidden="1" x14ac:dyDescent="0.2">
      <c r="A3961" s="505"/>
      <c r="B3961" s="506"/>
      <c r="C3961" s="464"/>
      <c r="D3961" s="520"/>
      <c r="E3961" s="455"/>
      <c r="F3961" s="460"/>
      <c r="G3961" s="455"/>
      <c r="H3961" s="455"/>
      <c r="I3961" s="461"/>
      <c r="J3961" s="425"/>
      <c r="K3961" s="489"/>
      <c r="L3961" s="465"/>
      <c r="M3961" s="465"/>
      <c r="N3961" s="608"/>
      <c r="O3961" s="512">
        <f t="shared" si="190"/>
        <v>0</v>
      </c>
      <c r="P3961" s="512">
        <f t="shared" si="191"/>
        <v>0</v>
      </c>
      <c r="Q3961" s="498" t="str">
        <f t="shared" si="192"/>
        <v/>
      </c>
    </row>
    <row r="3962" spans="1:17" hidden="1" x14ac:dyDescent="0.2">
      <c r="A3962" s="505"/>
      <c r="B3962" s="506"/>
      <c r="C3962" s="464"/>
      <c r="D3962" s="520"/>
      <c r="E3962" s="455"/>
      <c r="F3962" s="460"/>
      <c r="G3962" s="455"/>
      <c r="H3962" s="455"/>
      <c r="I3962" s="461"/>
      <c r="J3962" s="425"/>
      <c r="K3962" s="489"/>
      <c r="L3962" s="465"/>
      <c r="M3962" s="465"/>
      <c r="N3962" s="608"/>
      <c r="O3962" s="512">
        <f t="shared" si="190"/>
        <v>0</v>
      </c>
      <c r="P3962" s="512">
        <f t="shared" si="191"/>
        <v>0</v>
      </c>
      <c r="Q3962" s="498" t="str">
        <f t="shared" si="192"/>
        <v/>
      </c>
    </row>
    <row r="3963" spans="1:17" hidden="1" x14ac:dyDescent="0.2">
      <c r="A3963" s="505"/>
      <c r="B3963" s="506"/>
      <c r="C3963" s="464"/>
      <c r="D3963" s="520"/>
      <c r="E3963" s="455"/>
      <c r="F3963" s="460"/>
      <c r="G3963" s="455"/>
      <c r="H3963" s="455"/>
      <c r="I3963" s="461"/>
      <c r="J3963" s="425"/>
      <c r="K3963" s="489"/>
      <c r="L3963" s="465"/>
      <c r="M3963" s="465"/>
      <c r="N3963" s="608"/>
      <c r="O3963" s="512">
        <f t="shared" si="190"/>
        <v>0</v>
      </c>
      <c r="P3963" s="512">
        <f t="shared" si="191"/>
        <v>0</v>
      </c>
      <c r="Q3963" s="498" t="str">
        <f t="shared" si="192"/>
        <v/>
      </c>
    </row>
    <row r="3964" spans="1:17" hidden="1" x14ac:dyDescent="0.2">
      <c r="A3964" s="505"/>
      <c r="B3964" s="506"/>
      <c r="C3964" s="464"/>
      <c r="D3964" s="520"/>
      <c r="E3964" s="455"/>
      <c r="F3964" s="460"/>
      <c r="G3964" s="455"/>
      <c r="H3964" s="455"/>
      <c r="I3964" s="461"/>
      <c r="J3964" s="425"/>
      <c r="K3964" s="489"/>
      <c r="L3964" s="465"/>
      <c r="M3964" s="465"/>
      <c r="N3964" s="608"/>
      <c r="O3964" s="512">
        <f t="shared" si="190"/>
        <v>0</v>
      </c>
      <c r="P3964" s="512">
        <f t="shared" si="191"/>
        <v>0</v>
      </c>
      <c r="Q3964" s="498" t="str">
        <f t="shared" si="192"/>
        <v/>
      </c>
    </row>
    <row r="3965" spans="1:17" hidden="1" x14ac:dyDescent="0.2">
      <c r="A3965" s="505"/>
      <c r="B3965" s="506"/>
      <c r="C3965" s="464"/>
      <c r="D3965" s="520"/>
      <c r="E3965" s="455"/>
      <c r="F3965" s="460"/>
      <c r="G3965" s="455"/>
      <c r="H3965" s="455"/>
      <c r="I3965" s="461"/>
      <c r="J3965" s="425"/>
      <c r="K3965" s="489"/>
      <c r="L3965" s="465"/>
      <c r="M3965" s="465"/>
      <c r="N3965" s="608"/>
      <c r="O3965" s="512">
        <f t="shared" si="190"/>
        <v>0</v>
      </c>
      <c r="P3965" s="512">
        <f t="shared" si="191"/>
        <v>0</v>
      </c>
      <c r="Q3965" s="498" t="str">
        <f t="shared" si="192"/>
        <v/>
      </c>
    </row>
    <row r="3966" spans="1:17" hidden="1" x14ac:dyDescent="0.2">
      <c r="A3966" s="505"/>
      <c r="B3966" s="506"/>
      <c r="C3966" s="464"/>
      <c r="D3966" s="520"/>
      <c r="E3966" s="455"/>
      <c r="F3966" s="460"/>
      <c r="G3966" s="455"/>
      <c r="H3966" s="455"/>
      <c r="I3966" s="461"/>
      <c r="J3966" s="425"/>
      <c r="K3966" s="489"/>
      <c r="L3966" s="465"/>
      <c r="M3966" s="465"/>
      <c r="N3966" s="608"/>
      <c r="O3966" s="512">
        <f t="shared" si="190"/>
        <v>0</v>
      </c>
      <c r="P3966" s="512">
        <f t="shared" si="191"/>
        <v>0</v>
      </c>
      <c r="Q3966" s="498" t="str">
        <f t="shared" si="192"/>
        <v/>
      </c>
    </row>
    <row r="3967" spans="1:17" hidden="1" x14ac:dyDescent="0.2">
      <c r="A3967" s="505"/>
      <c r="B3967" s="506"/>
      <c r="C3967" s="464"/>
      <c r="D3967" s="520"/>
      <c r="E3967" s="455"/>
      <c r="F3967" s="460"/>
      <c r="G3967" s="455"/>
      <c r="H3967" s="455"/>
      <c r="I3967" s="461"/>
      <c r="J3967" s="425"/>
      <c r="K3967" s="489"/>
      <c r="L3967" s="465"/>
      <c r="M3967" s="465"/>
      <c r="N3967" s="608"/>
      <c r="O3967" s="512">
        <f t="shared" si="190"/>
        <v>0</v>
      </c>
      <c r="P3967" s="512">
        <f t="shared" si="191"/>
        <v>0</v>
      </c>
      <c r="Q3967" s="498" t="str">
        <f t="shared" si="192"/>
        <v/>
      </c>
    </row>
    <row r="3968" spans="1:17" hidden="1" x14ac:dyDescent="0.2">
      <c r="A3968" s="505"/>
      <c r="B3968" s="506"/>
      <c r="C3968" s="464"/>
      <c r="D3968" s="520"/>
      <c r="E3968" s="455"/>
      <c r="F3968" s="460"/>
      <c r="G3968" s="455"/>
      <c r="H3968" s="455"/>
      <c r="I3968" s="461"/>
      <c r="J3968" s="425"/>
      <c r="K3968" s="489"/>
      <c r="L3968" s="465"/>
      <c r="M3968" s="465"/>
      <c r="N3968" s="608"/>
      <c r="O3968" s="512">
        <f t="shared" si="190"/>
        <v>0</v>
      </c>
      <c r="P3968" s="512">
        <f t="shared" si="191"/>
        <v>0</v>
      </c>
      <c r="Q3968" s="498" t="str">
        <f t="shared" si="192"/>
        <v/>
      </c>
    </row>
    <row r="3969" spans="1:17" hidden="1" x14ac:dyDescent="0.2">
      <c r="A3969" s="505"/>
      <c r="B3969" s="506"/>
      <c r="C3969" s="464"/>
      <c r="D3969" s="520"/>
      <c r="E3969" s="455"/>
      <c r="F3969" s="460"/>
      <c r="G3969" s="455"/>
      <c r="H3969" s="455"/>
      <c r="I3969" s="461"/>
      <c r="J3969" s="425"/>
      <c r="K3969" s="489"/>
      <c r="L3969" s="465"/>
      <c r="M3969" s="465"/>
      <c r="N3969" s="608"/>
      <c r="O3969" s="512">
        <f t="shared" si="190"/>
        <v>0</v>
      </c>
      <c r="P3969" s="512">
        <f t="shared" si="191"/>
        <v>0</v>
      </c>
      <c r="Q3969" s="498" t="str">
        <f t="shared" si="192"/>
        <v/>
      </c>
    </row>
    <row r="3970" spans="1:17" hidden="1" x14ac:dyDescent="0.2">
      <c r="A3970" s="505"/>
      <c r="B3970" s="506"/>
      <c r="C3970" s="464"/>
      <c r="D3970" s="520"/>
      <c r="E3970" s="455"/>
      <c r="F3970" s="460"/>
      <c r="G3970" s="455"/>
      <c r="H3970" s="455"/>
      <c r="I3970" s="461"/>
      <c r="J3970" s="425"/>
      <c r="K3970" s="489"/>
      <c r="L3970" s="465"/>
      <c r="M3970" s="465"/>
      <c r="N3970" s="608"/>
      <c r="O3970" s="512">
        <f t="shared" si="190"/>
        <v>0</v>
      </c>
      <c r="P3970" s="512">
        <f t="shared" si="191"/>
        <v>0</v>
      </c>
      <c r="Q3970" s="498" t="str">
        <f t="shared" si="192"/>
        <v/>
      </c>
    </row>
    <row r="3971" spans="1:17" hidden="1" x14ac:dyDescent="0.2">
      <c r="A3971" s="505"/>
      <c r="B3971" s="506"/>
      <c r="C3971" s="464"/>
      <c r="D3971" s="520"/>
      <c r="E3971" s="455"/>
      <c r="F3971" s="460"/>
      <c r="G3971" s="455"/>
      <c r="H3971" s="455"/>
      <c r="I3971" s="461"/>
      <c r="J3971" s="425"/>
      <c r="K3971" s="489"/>
      <c r="L3971" s="465"/>
      <c r="M3971" s="465"/>
      <c r="N3971" s="608"/>
      <c r="O3971" s="512">
        <f t="shared" si="190"/>
        <v>0</v>
      </c>
      <c r="P3971" s="512">
        <f t="shared" si="191"/>
        <v>0</v>
      </c>
      <c r="Q3971" s="498" t="str">
        <f t="shared" si="192"/>
        <v/>
      </c>
    </row>
    <row r="3972" spans="1:17" hidden="1" x14ac:dyDescent="0.2">
      <c r="A3972" s="505"/>
      <c r="B3972" s="506"/>
      <c r="C3972" s="464"/>
      <c r="D3972" s="520"/>
      <c r="E3972" s="455"/>
      <c r="F3972" s="460"/>
      <c r="G3972" s="455"/>
      <c r="H3972" s="455"/>
      <c r="I3972" s="461"/>
      <c r="J3972" s="425"/>
      <c r="K3972" s="489"/>
      <c r="L3972" s="465"/>
      <c r="M3972" s="465"/>
      <c r="N3972" s="608"/>
      <c r="O3972" s="512">
        <f t="shared" ref="O3972:O4035" si="193">IF(B3972=0,0,IF(YEAR(B3972)=$P$1,MONTH(B3972)-$O$1+1,(YEAR(B3972)-$P$1)*12-$O$1+1+MONTH(B3972)))</f>
        <v>0</v>
      </c>
      <c r="P3972" s="512">
        <f t="shared" ref="P3972:P4035" si="194">IF(C3972=0,0,IF(YEAR(C3972)=$P$1,MONTH(C3972)-$O$1+1,(YEAR(C3972)-$P$1)*12-$O$1+1+MONTH(C3972)))</f>
        <v>0</v>
      </c>
      <c r="Q3972" s="498" t="str">
        <f t="shared" ref="Q3972:Q4035" si="195">SUBSTITUTE(D3972," ","_")</f>
        <v/>
      </c>
    </row>
    <row r="3973" spans="1:17" hidden="1" x14ac:dyDescent="0.2">
      <c r="A3973" s="505"/>
      <c r="B3973" s="506"/>
      <c r="C3973" s="464"/>
      <c r="D3973" s="520"/>
      <c r="E3973" s="455"/>
      <c r="F3973" s="460"/>
      <c r="G3973" s="455"/>
      <c r="H3973" s="455"/>
      <c r="I3973" s="461"/>
      <c r="J3973" s="425"/>
      <c r="K3973" s="489"/>
      <c r="L3973" s="465"/>
      <c r="M3973" s="465"/>
      <c r="N3973" s="608"/>
      <c r="O3973" s="512">
        <f t="shared" si="193"/>
        <v>0</v>
      </c>
      <c r="P3973" s="512">
        <f t="shared" si="194"/>
        <v>0</v>
      </c>
      <c r="Q3973" s="498" t="str">
        <f t="shared" si="195"/>
        <v/>
      </c>
    </row>
    <row r="3974" spans="1:17" hidden="1" x14ac:dyDescent="0.2">
      <c r="A3974" s="505"/>
      <c r="B3974" s="506"/>
      <c r="C3974" s="464"/>
      <c r="D3974" s="520"/>
      <c r="E3974" s="455"/>
      <c r="F3974" s="460"/>
      <c r="G3974" s="455"/>
      <c r="H3974" s="455"/>
      <c r="I3974" s="461"/>
      <c r="J3974" s="425"/>
      <c r="K3974" s="489"/>
      <c r="L3974" s="465"/>
      <c r="M3974" s="465"/>
      <c r="N3974" s="608"/>
      <c r="O3974" s="512">
        <f t="shared" si="193"/>
        <v>0</v>
      </c>
      <c r="P3974" s="512">
        <f t="shared" si="194"/>
        <v>0</v>
      </c>
      <c r="Q3974" s="498" t="str">
        <f t="shared" si="195"/>
        <v/>
      </c>
    </row>
    <row r="3975" spans="1:17" hidden="1" x14ac:dyDescent="0.2">
      <c r="A3975" s="505"/>
      <c r="B3975" s="506"/>
      <c r="C3975" s="464"/>
      <c r="D3975" s="520"/>
      <c r="E3975" s="455"/>
      <c r="F3975" s="460"/>
      <c r="G3975" s="455"/>
      <c r="H3975" s="455"/>
      <c r="I3975" s="461"/>
      <c r="J3975" s="425"/>
      <c r="K3975" s="489"/>
      <c r="L3975" s="465"/>
      <c r="M3975" s="465"/>
      <c r="N3975" s="608"/>
      <c r="O3975" s="512">
        <f t="shared" si="193"/>
        <v>0</v>
      </c>
      <c r="P3975" s="512">
        <f t="shared" si="194"/>
        <v>0</v>
      </c>
      <c r="Q3975" s="498" t="str">
        <f t="shared" si="195"/>
        <v/>
      </c>
    </row>
    <row r="3976" spans="1:17" hidden="1" x14ac:dyDescent="0.2">
      <c r="A3976" s="505"/>
      <c r="B3976" s="506"/>
      <c r="C3976" s="464"/>
      <c r="D3976" s="520"/>
      <c r="E3976" s="455"/>
      <c r="F3976" s="460"/>
      <c r="G3976" s="455"/>
      <c r="H3976" s="455"/>
      <c r="I3976" s="461"/>
      <c r="J3976" s="425"/>
      <c r="K3976" s="489"/>
      <c r="L3976" s="465"/>
      <c r="M3976" s="465"/>
      <c r="N3976" s="608"/>
      <c r="O3976" s="512">
        <f t="shared" si="193"/>
        <v>0</v>
      </c>
      <c r="P3976" s="512">
        <f t="shared" si="194"/>
        <v>0</v>
      </c>
      <c r="Q3976" s="498" t="str">
        <f t="shared" si="195"/>
        <v/>
      </c>
    </row>
    <row r="3977" spans="1:17" hidden="1" x14ac:dyDescent="0.2">
      <c r="A3977" s="505"/>
      <c r="B3977" s="506"/>
      <c r="C3977" s="464"/>
      <c r="D3977" s="520"/>
      <c r="E3977" s="455"/>
      <c r="F3977" s="460"/>
      <c r="G3977" s="455"/>
      <c r="H3977" s="455"/>
      <c r="I3977" s="461"/>
      <c r="J3977" s="425"/>
      <c r="K3977" s="489"/>
      <c r="L3977" s="465"/>
      <c r="M3977" s="465"/>
      <c r="N3977" s="608"/>
      <c r="O3977" s="512">
        <f t="shared" si="193"/>
        <v>0</v>
      </c>
      <c r="P3977" s="512">
        <f t="shared" si="194"/>
        <v>0</v>
      </c>
      <c r="Q3977" s="498" t="str">
        <f t="shared" si="195"/>
        <v/>
      </c>
    </row>
    <row r="3978" spans="1:17" hidden="1" x14ac:dyDescent="0.2">
      <c r="A3978" s="505"/>
      <c r="B3978" s="506"/>
      <c r="C3978" s="464"/>
      <c r="D3978" s="520"/>
      <c r="E3978" s="455"/>
      <c r="F3978" s="460"/>
      <c r="G3978" s="455"/>
      <c r="H3978" s="455"/>
      <c r="I3978" s="461"/>
      <c r="J3978" s="425"/>
      <c r="K3978" s="489"/>
      <c r="L3978" s="465"/>
      <c r="M3978" s="465"/>
      <c r="N3978" s="608"/>
      <c r="O3978" s="512">
        <f t="shared" si="193"/>
        <v>0</v>
      </c>
      <c r="P3978" s="512">
        <f t="shared" si="194"/>
        <v>0</v>
      </c>
      <c r="Q3978" s="498" t="str">
        <f t="shared" si="195"/>
        <v/>
      </c>
    </row>
    <row r="3979" spans="1:17" hidden="1" x14ac:dyDescent="0.2">
      <c r="A3979" s="505"/>
      <c r="B3979" s="506"/>
      <c r="C3979" s="464"/>
      <c r="D3979" s="520"/>
      <c r="E3979" s="455"/>
      <c r="F3979" s="460"/>
      <c r="G3979" s="455"/>
      <c r="H3979" s="455"/>
      <c r="I3979" s="461"/>
      <c r="J3979" s="425"/>
      <c r="K3979" s="489"/>
      <c r="L3979" s="465"/>
      <c r="M3979" s="465"/>
      <c r="N3979" s="608"/>
      <c r="O3979" s="512">
        <f t="shared" si="193"/>
        <v>0</v>
      </c>
      <c r="P3979" s="512">
        <f t="shared" si="194"/>
        <v>0</v>
      </c>
      <c r="Q3979" s="498" t="str">
        <f t="shared" si="195"/>
        <v/>
      </c>
    </row>
    <row r="3980" spans="1:17" hidden="1" x14ac:dyDescent="0.2">
      <c r="A3980" s="505"/>
      <c r="B3980" s="506"/>
      <c r="C3980" s="464"/>
      <c r="D3980" s="520"/>
      <c r="E3980" s="455"/>
      <c r="F3980" s="460"/>
      <c r="G3980" s="455"/>
      <c r="H3980" s="455"/>
      <c r="I3980" s="461"/>
      <c r="J3980" s="425"/>
      <c r="K3980" s="489"/>
      <c r="L3980" s="465"/>
      <c r="M3980" s="465"/>
      <c r="N3980" s="608"/>
      <c r="O3980" s="512">
        <f t="shared" si="193"/>
        <v>0</v>
      </c>
      <c r="P3980" s="512">
        <f t="shared" si="194"/>
        <v>0</v>
      </c>
      <c r="Q3980" s="498" t="str">
        <f t="shared" si="195"/>
        <v/>
      </c>
    </row>
    <row r="3981" spans="1:17" hidden="1" x14ac:dyDescent="0.2">
      <c r="A3981" s="505"/>
      <c r="B3981" s="506"/>
      <c r="C3981" s="464"/>
      <c r="D3981" s="520"/>
      <c r="E3981" s="455"/>
      <c r="F3981" s="460"/>
      <c r="G3981" s="455"/>
      <c r="H3981" s="455"/>
      <c r="I3981" s="461"/>
      <c r="J3981" s="425"/>
      <c r="K3981" s="489"/>
      <c r="L3981" s="465"/>
      <c r="M3981" s="465"/>
      <c r="N3981" s="608"/>
      <c r="O3981" s="512">
        <f t="shared" si="193"/>
        <v>0</v>
      </c>
      <c r="P3981" s="512">
        <f t="shared" si="194"/>
        <v>0</v>
      </c>
      <c r="Q3981" s="498" t="str">
        <f t="shared" si="195"/>
        <v/>
      </c>
    </row>
    <row r="3982" spans="1:17" hidden="1" x14ac:dyDescent="0.2">
      <c r="A3982" s="505"/>
      <c r="B3982" s="506"/>
      <c r="C3982" s="464"/>
      <c r="D3982" s="520"/>
      <c r="E3982" s="455"/>
      <c r="F3982" s="460"/>
      <c r="G3982" s="455"/>
      <c r="H3982" s="455"/>
      <c r="I3982" s="461"/>
      <c r="J3982" s="425"/>
      <c r="K3982" s="489"/>
      <c r="L3982" s="465"/>
      <c r="M3982" s="465"/>
      <c r="N3982" s="608"/>
      <c r="O3982" s="512">
        <f t="shared" si="193"/>
        <v>0</v>
      </c>
      <c r="P3982" s="512">
        <f t="shared" si="194"/>
        <v>0</v>
      </c>
      <c r="Q3982" s="498" t="str">
        <f t="shared" si="195"/>
        <v/>
      </c>
    </row>
    <row r="3983" spans="1:17" hidden="1" x14ac:dyDescent="0.2">
      <c r="A3983" s="505"/>
      <c r="B3983" s="506"/>
      <c r="C3983" s="464"/>
      <c r="D3983" s="520"/>
      <c r="E3983" s="455"/>
      <c r="F3983" s="460"/>
      <c r="G3983" s="455"/>
      <c r="H3983" s="455"/>
      <c r="I3983" s="461"/>
      <c r="J3983" s="425"/>
      <c r="K3983" s="489"/>
      <c r="L3983" s="465"/>
      <c r="M3983" s="465"/>
      <c r="N3983" s="608"/>
      <c r="O3983" s="512">
        <f t="shared" si="193"/>
        <v>0</v>
      </c>
      <c r="P3983" s="512">
        <f t="shared" si="194"/>
        <v>0</v>
      </c>
      <c r="Q3983" s="498" t="str">
        <f t="shared" si="195"/>
        <v/>
      </c>
    </row>
    <row r="3984" spans="1:17" hidden="1" x14ac:dyDescent="0.2">
      <c r="A3984" s="505"/>
      <c r="B3984" s="506"/>
      <c r="C3984" s="464"/>
      <c r="D3984" s="520"/>
      <c r="E3984" s="455"/>
      <c r="F3984" s="460"/>
      <c r="G3984" s="455"/>
      <c r="H3984" s="455"/>
      <c r="I3984" s="461"/>
      <c r="J3984" s="425"/>
      <c r="K3984" s="489"/>
      <c r="L3984" s="465"/>
      <c r="M3984" s="465"/>
      <c r="N3984" s="608"/>
      <c r="O3984" s="512">
        <f t="shared" si="193"/>
        <v>0</v>
      </c>
      <c r="P3984" s="512">
        <f t="shared" si="194"/>
        <v>0</v>
      </c>
      <c r="Q3984" s="498" t="str">
        <f t="shared" si="195"/>
        <v/>
      </c>
    </row>
    <row r="3985" spans="1:17" hidden="1" x14ac:dyDescent="0.2">
      <c r="A3985" s="505"/>
      <c r="B3985" s="506"/>
      <c r="C3985" s="464"/>
      <c r="D3985" s="520"/>
      <c r="E3985" s="455"/>
      <c r="F3985" s="460"/>
      <c r="G3985" s="455"/>
      <c r="H3985" s="455"/>
      <c r="I3985" s="461"/>
      <c r="J3985" s="425"/>
      <c r="K3985" s="489"/>
      <c r="L3985" s="465"/>
      <c r="M3985" s="465"/>
      <c r="N3985" s="608"/>
      <c r="O3985" s="512">
        <f t="shared" si="193"/>
        <v>0</v>
      </c>
      <c r="P3985" s="512">
        <f t="shared" si="194"/>
        <v>0</v>
      </c>
      <c r="Q3985" s="498" t="str">
        <f t="shared" si="195"/>
        <v/>
      </c>
    </row>
    <row r="3986" spans="1:17" hidden="1" x14ac:dyDescent="0.2">
      <c r="A3986" s="505"/>
      <c r="B3986" s="506"/>
      <c r="C3986" s="464"/>
      <c r="D3986" s="520"/>
      <c r="E3986" s="455"/>
      <c r="F3986" s="460"/>
      <c r="G3986" s="455"/>
      <c r="H3986" s="455"/>
      <c r="I3986" s="461"/>
      <c r="J3986" s="425"/>
      <c r="K3986" s="489"/>
      <c r="L3986" s="465"/>
      <c r="M3986" s="465"/>
      <c r="N3986" s="608"/>
      <c r="O3986" s="512">
        <f t="shared" si="193"/>
        <v>0</v>
      </c>
      <c r="P3986" s="512">
        <f t="shared" si="194"/>
        <v>0</v>
      </c>
      <c r="Q3986" s="498" t="str">
        <f t="shared" si="195"/>
        <v/>
      </c>
    </row>
    <row r="3987" spans="1:17" hidden="1" x14ac:dyDescent="0.2">
      <c r="A3987" s="505"/>
      <c r="B3987" s="506"/>
      <c r="C3987" s="464"/>
      <c r="D3987" s="520"/>
      <c r="E3987" s="455"/>
      <c r="F3987" s="460"/>
      <c r="G3987" s="455"/>
      <c r="H3987" s="455"/>
      <c r="I3987" s="461"/>
      <c r="J3987" s="425"/>
      <c r="K3987" s="489"/>
      <c r="L3987" s="465"/>
      <c r="M3987" s="465"/>
      <c r="N3987" s="608"/>
      <c r="O3987" s="512">
        <f t="shared" si="193"/>
        <v>0</v>
      </c>
      <c r="P3987" s="512">
        <f t="shared" si="194"/>
        <v>0</v>
      </c>
      <c r="Q3987" s="498" t="str">
        <f t="shared" si="195"/>
        <v/>
      </c>
    </row>
    <row r="3988" spans="1:17" hidden="1" x14ac:dyDescent="0.2">
      <c r="A3988" s="505"/>
      <c r="B3988" s="506"/>
      <c r="C3988" s="464"/>
      <c r="D3988" s="520"/>
      <c r="E3988" s="455"/>
      <c r="F3988" s="460"/>
      <c r="G3988" s="455"/>
      <c r="H3988" s="455"/>
      <c r="I3988" s="461"/>
      <c r="J3988" s="425"/>
      <c r="K3988" s="489"/>
      <c r="L3988" s="465"/>
      <c r="M3988" s="465"/>
      <c r="N3988" s="608"/>
      <c r="O3988" s="512">
        <f t="shared" si="193"/>
        <v>0</v>
      </c>
      <c r="P3988" s="512">
        <f t="shared" si="194"/>
        <v>0</v>
      </c>
      <c r="Q3988" s="498" t="str">
        <f t="shared" si="195"/>
        <v/>
      </c>
    </row>
    <row r="3989" spans="1:17" hidden="1" x14ac:dyDescent="0.2">
      <c r="A3989" s="505"/>
      <c r="B3989" s="506"/>
      <c r="C3989" s="464"/>
      <c r="D3989" s="520"/>
      <c r="E3989" s="455"/>
      <c r="F3989" s="460"/>
      <c r="G3989" s="455"/>
      <c r="H3989" s="455"/>
      <c r="I3989" s="461"/>
      <c r="J3989" s="425"/>
      <c r="K3989" s="489"/>
      <c r="L3989" s="465"/>
      <c r="M3989" s="465"/>
      <c r="N3989" s="608"/>
      <c r="O3989" s="512">
        <f t="shared" si="193"/>
        <v>0</v>
      </c>
      <c r="P3989" s="512">
        <f t="shared" si="194"/>
        <v>0</v>
      </c>
      <c r="Q3989" s="498" t="str">
        <f t="shared" si="195"/>
        <v/>
      </c>
    </row>
    <row r="3990" spans="1:17" hidden="1" x14ac:dyDescent="0.2">
      <c r="A3990" s="505"/>
      <c r="B3990" s="506"/>
      <c r="C3990" s="464"/>
      <c r="D3990" s="520"/>
      <c r="E3990" s="455"/>
      <c r="F3990" s="460"/>
      <c r="G3990" s="455"/>
      <c r="H3990" s="455"/>
      <c r="I3990" s="461"/>
      <c r="J3990" s="425"/>
      <c r="K3990" s="489"/>
      <c r="L3990" s="465"/>
      <c r="M3990" s="465"/>
      <c r="N3990" s="608"/>
      <c r="O3990" s="512">
        <f t="shared" si="193"/>
        <v>0</v>
      </c>
      <c r="P3990" s="512">
        <f t="shared" si="194"/>
        <v>0</v>
      </c>
      <c r="Q3990" s="498" t="str">
        <f t="shared" si="195"/>
        <v/>
      </c>
    </row>
    <row r="3991" spans="1:17" hidden="1" x14ac:dyDescent="0.2">
      <c r="A3991" s="505"/>
      <c r="B3991" s="506"/>
      <c r="C3991" s="464"/>
      <c r="D3991" s="520"/>
      <c r="E3991" s="455"/>
      <c r="F3991" s="460"/>
      <c r="G3991" s="455"/>
      <c r="H3991" s="455"/>
      <c r="I3991" s="461"/>
      <c r="J3991" s="425"/>
      <c r="K3991" s="489"/>
      <c r="L3991" s="465"/>
      <c r="M3991" s="465"/>
      <c r="N3991" s="608"/>
      <c r="O3991" s="512">
        <f t="shared" si="193"/>
        <v>0</v>
      </c>
      <c r="P3991" s="512">
        <f t="shared" si="194"/>
        <v>0</v>
      </c>
      <c r="Q3991" s="498" t="str">
        <f t="shared" si="195"/>
        <v/>
      </c>
    </row>
    <row r="3992" spans="1:17" hidden="1" x14ac:dyDescent="0.2">
      <c r="A3992" s="505"/>
      <c r="B3992" s="506"/>
      <c r="C3992" s="464"/>
      <c r="D3992" s="520"/>
      <c r="E3992" s="455"/>
      <c r="F3992" s="460"/>
      <c r="G3992" s="455"/>
      <c r="H3992" s="455"/>
      <c r="I3992" s="461"/>
      <c r="J3992" s="425"/>
      <c r="K3992" s="489"/>
      <c r="L3992" s="465"/>
      <c r="M3992" s="465"/>
      <c r="N3992" s="608"/>
      <c r="O3992" s="512">
        <f t="shared" si="193"/>
        <v>0</v>
      </c>
      <c r="P3992" s="512">
        <f t="shared" si="194"/>
        <v>0</v>
      </c>
      <c r="Q3992" s="498" t="str">
        <f t="shared" si="195"/>
        <v/>
      </c>
    </row>
    <row r="3993" spans="1:17" hidden="1" x14ac:dyDescent="0.2">
      <c r="A3993" s="505"/>
      <c r="B3993" s="506"/>
      <c r="C3993" s="464"/>
      <c r="D3993" s="520"/>
      <c r="E3993" s="455"/>
      <c r="F3993" s="460"/>
      <c r="G3993" s="455"/>
      <c r="H3993" s="455"/>
      <c r="I3993" s="461"/>
      <c r="J3993" s="425"/>
      <c r="K3993" s="489"/>
      <c r="L3993" s="465"/>
      <c r="M3993" s="465"/>
      <c r="N3993" s="608"/>
      <c r="O3993" s="512">
        <f t="shared" si="193"/>
        <v>0</v>
      </c>
      <c r="P3993" s="512">
        <f t="shared" si="194"/>
        <v>0</v>
      </c>
      <c r="Q3993" s="498" t="str">
        <f t="shared" si="195"/>
        <v/>
      </c>
    </row>
    <row r="3994" spans="1:17" hidden="1" x14ac:dyDescent="0.2">
      <c r="A3994" s="505"/>
      <c r="B3994" s="506"/>
      <c r="C3994" s="464"/>
      <c r="D3994" s="520"/>
      <c r="E3994" s="455"/>
      <c r="F3994" s="460"/>
      <c r="G3994" s="455"/>
      <c r="H3994" s="455"/>
      <c r="I3994" s="461"/>
      <c r="J3994" s="425"/>
      <c r="K3994" s="489"/>
      <c r="L3994" s="465"/>
      <c r="M3994" s="465"/>
      <c r="N3994" s="608"/>
      <c r="O3994" s="512">
        <f t="shared" si="193"/>
        <v>0</v>
      </c>
      <c r="P3994" s="512">
        <f t="shared" si="194"/>
        <v>0</v>
      </c>
      <c r="Q3994" s="498" t="str">
        <f t="shared" si="195"/>
        <v/>
      </c>
    </row>
    <row r="3995" spans="1:17" hidden="1" x14ac:dyDescent="0.2">
      <c r="A3995" s="505"/>
      <c r="B3995" s="506"/>
      <c r="C3995" s="464"/>
      <c r="D3995" s="520"/>
      <c r="E3995" s="455"/>
      <c r="F3995" s="460"/>
      <c r="G3995" s="455"/>
      <c r="H3995" s="455"/>
      <c r="I3995" s="461"/>
      <c r="J3995" s="425"/>
      <c r="K3995" s="489"/>
      <c r="L3995" s="465"/>
      <c r="M3995" s="465"/>
      <c r="N3995" s="608"/>
      <c r="O3995" s="512">
        <f t="shared" si="193"/>
        <v>0</v>
      </c>
      <c r="P3995" s="512">
        <f t="shared" si="194"/>
        <v>0</v>
      </c>
      <c r="Q3995" s="498" t="str">
        <f t="shared" si="195"/>
        <v/>
      </c>
    </row>
    <row r="3996" spans="1:17" hidden="1" x14ac:dyDescent="0.2">
      <c r="A3996" s="505"/>
      <c r="B3996" s="506"/>
      <c r="C3996" s="464"/>
      <c r="D3996" s="520"/>
      <c r="E3996" s="455"/>
      <c r="F3996" s="460"/>
      <c r="G3996" s="455"/>
      <c r="H3996" s="455"/>
      <c r="I3996" s="461"/>
      <c r="J3996" s="425"/>
      <c r="K3996" s="489"/>
      <c r="L3996" s="465"/>
      <c r="M3996" s="465"/>
      <c r="N3996" s="608"/>
      <c r="O3996" s="512">
        <f t="shared" si="193"/>
        <v>0</v>
      </c>
      <c r="P3996" s="512">
        <f t="shared" si="194"/>
        <v>0</v>
      </c>
      <c r="Q3996" s="498" t="str">
        <f t="shared" si="195"/>
        <v/>
      </c>
    </row>
    <row r="3997" spans="1:17" hidden="1" x14ac:dyDescent="0.2">
      <c r="A3997" s="505"/>
      <c r="B3997" s="506"/>
      <c r="C3997" s="464"/>
      <c r="D3997" s="520"/>
      <c r="E3997" s="455"/>
      <c r="F3997" s="460"/>
      <c r="G3997" s="455"/>
      <c r="H3997" s="455"/>
      <c r="I3997" s="461"/>
      <c r="J3997" s="425"/>
      <c r="K3997" s="489"/>
      <c r="L3997" s="465"/>
      <c r="M3997" s="465"/>
      <c r="N3997" s="608"/>
      <c r="O3997" s="512">
        <f t="shared" si="193"/>
        <v>0</v>
      </c>
      <c r="P3997" s="512">
        <f t="shared" si="194"/>
        <v>0</v>
      </c>
      <c r="Q3997" s="498" t="str">
        <f t="shared" si="195"/>
        <v/>
      </c>
    </row>
    <row r="3998" spans="1:17" hidden="1" x14ac:dyDescent="0.2">
      <c r="A3998" s="505"/>
      <c r="B3998" s="506"/>
      <c r="C3998" s="464"/>
      <c r="D3998" s="520"/>
      <c r="E3998" s="455"/>
      <c r="F3998" s="460"/>
      <c r="G3998" s="455"/>
      <c r="H3998" s="455"/>
      <c r="I3998" s="461"/>
      <c r="J3998" s="425"/>
      <c r="K3998" s="489"/>
      <c r="L3998" s="465"/>
      <c r="M3998" s="465"/>
      <c r="N3998" s="608"/>
      <c r="O3998" s="512">
        <f t="shared" si="193"/>
        <v>0</v>
      </c>
      <c r="P3998" s="512">
        <f t="shared" si="194"/>
        <v>0</v>
      </c>
      <c r="Q3998" s="498" t="str">
        <f t="shared" si="195"/>
        <v/>
      </c>
    </row>
    <row r="3999" spans="1:17" hidden="1" x14ac:dyDescent="0.2">
      <c r="A3999" s="505"/>
      <c r="B3999" s="506"/>
      <c r="C3999" s="464"/>
      <c r="D3999" s="520"/>
      <c r="E3999" s="455"/>
      <c r="F3999" s="460"/>
      <c r="G3999" s="455"/>
      <c r="H3999" s="455"/>
      <c r="I3999" s="461"/>
      <c r="J3999" s="425"/>
      <c r="K3999" s="489"/>
      <c r="L3999" s="465"/>
      <c r="M3999" s="465"/>
      <c r="N3999" s="608"/>
      <c r="O3999" s="512">
        <f t="shared" si="193"/>
        <v>0</v>
      </c>
      <c r="P3999" s="512">
        <f t="shared" si="194"/>
        <v>0</v>
      </c>
      <c r="Q3999" s="498" t="str">
        <f t="shared" si="195"/>
        <v/>
      </c>
    </row>
    <row r="4000" spans="1:17" hidden="1" x14ac:dyDescent="0.2">
      <c r="A4000" s="505"/>
      <c r="B4000" s="506"/>
      <c r="C4000" s="464"/>
      <c r="D4000" s="520"/>
      <c r="E4000" s="455"/>
      <c r="F4000" s="460"/>
      <c r="G4000" s="455"/>
      <c r="H4000" s="455"/>
      <c r="I4000" s="461"/>
      <c r="J4000" s="425"/>
      <c r="K4000" s="489"/>
      <c r="L4000" s="465"/>
      <c r="M4000" s="465"/>
      <c r="N4000" s="608"/>
      <c r="O4000" s="512">
        <f t="shared" si="193"/>
        <v>0</v>
      </c>
      <c r="P4000" s="512">
        <f t="shared" si="194"/>
        <v>0</v>
      </c>
      <c r="Q4000" s="498" t="str">
        <f t="shared" si="195"/>
        <v/>
      </c>
    </row>
    <row r="4001" spans="1:17" hidden="1" x14ac:dyDescent="0.2">
      <c r="A4001" s="505"/>
      <c r="B4001" s="506"/>
      <c r="C4001" s="464"/>
      <c r="D4001" s="520"/>
      <c r="E4001" s="455"/>
      <c r="F4001" s="460"/>
      <c r="G4001" s="455"/>
      <c r="H4001" s="455"/>
      <c r="I4001" s="461"/>
      <c r="J4001" s="425"/>
      <c r="K4001" s="489"/>
      <c r="L4001" s="465"/>
      <c r="M4001" s="465"/>
      <c r="N4001" s="608"/>
      <c r="O4001" s="512">
        <f t="shared" si="193"/>
        <v>0</v>
      </c>
      <c r="P4001" s="512">
        <f t="shared" si="194"/>
        <v>0</v>
      </c>
      <c r="Q4001" s="498" t="str">
        <f t="shared" si="195"/>
        <v/>
      </c>
    </row>
    <row r="4002" spans="1:17" hidden="1" x14ac:dyDescent="0.2">
      <c r="A4002" s="505"/>
      <c r="B4002" s="506"/>
      <c r="C4002" s="464"/>
      <c r="D4002" s="520"/>
      <c r="E4002" s="455"/>
      <c r="F4002" s="460"/>
      <c r="G4002" s="455"/>
      <c r="H4002" s="455"/>
      <c r="I4002" s="461"/>
      <c r="J4002" s="425"/>
      <c r="K4002" s="489"/>
      <c r="L4002" s="465"/>
      <c r="M4002" s="465"/>
      <c r="N4002" s="608"/>
      <c r="O4002" s="512">
        <f t="shared" si="193"/>
        <v>0</v>
      </c>
      <c r="P4002" s="512">
        <f t="shared" si="194"/>
        <v>0</v>
      </c>
      <c r="Q4002" s="498" t="str">
        <f t="shared" si="195"/>
        <v/>
      </c>
    </row>
    <row r="4003" spans="1:17" hidden="1" x14ac:dyDescent="0.2">
      <c r="A4003" s="505"/>
      <c r="B4003" s="506"/>
      <c r="C4003" s="464"/>
      <c r="D4003" s="520"/>
      <c r="E4003" s="455"/>
      <c r="F4003" s="460"/>
      <c r="G4003" s="455"/>
      <c r="H4003" s="455"/>
      <c r="I4003" s="461"/>
      <c r="J4003" s="425"/>
      <c r="K4003" s="489"/>
      <c r="L4003" s="465"/>
      <c r="M4003" s="465"/>
      <c r="N4003" s="608"/>
      <c r="O4003" s="512">
        <f t="shared" si="193"/>
        <v>0</v>
      </c>
      <c r="P4003" s="512">
        <f t="shared" si="194"/>
        <v>0</v>
      </c>
      <c r="Q4003" s="498" t="str">
        <f t="shared" si="195"/>
        <v/>
      </c>
    </row>
    <row r="4004" spans="1:17" hidden="1" x14ac:dyDescent="0.2">
      <c r="A4004" s="505"/>
      <c r="B4004" s="506"/>
      <c r="C4004" s="464"/>
      <c r="D4004" s="520"/>
      <c r="E4004" s="455"/>
      <c r="F4004" s="460"/>
      <c r="G4004" s="455"/>
      <c r="H4004" s="455"/>
      <c r="I4004" s="461"/>
      <c r="J4004" s="425"/>
      <c r="K4004" s="489"/>
      <c r="L4004" s="465"/>
      <c r="M4004" s="465"/>
      <c r="N4004" s="608"/>
      <c r="O4004" s="512">
        <f t="shared" si="193"/>
        <v>0</v>
      </c>
      <c r="P4004" s="512">
        <f t="shared" si="194"/>
        <v>0</v>
      </c>
      <c r="Q4004" s="498" t="str">
        <f t="shared" si="195"/>
        <v/>
      </c>
    </row>
    <row r="4005" spans="1:17" hidden="1" x14ac:dyDescent="0.2">
      <c r="A4005" s="505"/>
      <c r="B4005" s="506"/>
      <c r="C4005" s="464"/>
      <c r="D4005" s="520"/>
      <c r="E4005" s="455"/>
      <c r="F4005" s="460"/>
      <c r="G4005" s="455"/>
      <c r="H4005" s="455"/>
      <c r="I4005" s="461"/>
      <c r="J4005" s="425"/>
      <c r="K4005" s="489"/>
      <c r="L4005" s="465"/>
      <c r="M4005" s="465"/>
      <c r="N4005" s="608"/>
      <c r="O4005" s="512">
        <f t="shared" si="193"/>
        <v>0</v>
      </c>
      <c r="P4005" s="512">
        <f t="shared" si="194"/>
        <v>0</v>
      </c>
      <c r="Q4005" s="498" t="str">
        <f t="shared" si="195"/>
        <v/>
      </c>
    </row>
    <row r="4006" spans="1:17" hidden="1" x14ac:dyDescent="0.2">
      <c r="A4006" s="505"/>
      <c r="B4006" s="506"/>
      <c r="C4006" s="464"/>
      <c r="D4006" s="520"/>
      <c r="E4006" s="455"/>
      <c r="F4006" s="460"/>
      <c r="G4006" s="455"/>
      <c r="H4006" s="455"/>
      <c r="I4006" s="461"/>
      <c r="J4006" s="425"/>
      <c r="K4006" s="489"/>
      <c r="L4006" s="465"/>
      <c r="M4006" s="465"/>
      <c r="N4006" s="608"/>
      <c r="O4006" s="512">
        <f t="shared" si="193"/>
        <v>0</v>
      </c>
      <c r="P4006" s="512">
        <f t="shared" si="194"/>
        <v>0</v>
      </c>
      <c r="Q4006" s="498" t="str">
        <f t="shared" si="195"/>
        <v/>
      </c>
    </row>
    <row r="4007" spans="1:17" hidden="1" x14ac:dyDescent="0.2">
      <c r="A4007" s="505"/>
      <c r="B4007" s="506"/>
      <c r="C4007" s="464"/>
      <c r="D4007" s="520"/>
      <c r="E4007" s="455"/>
      <c r="F4007" s="460"/>
      <c r="G4007" s="455"/>
      <c r="H4007" s="455"/>
      <c r="I4007" s="461"/>
      <c r="J4007" s="425"/>
      <c r="K4007" s="489"/>
      <c r="L4007" s="465"/>
      <c r="M4007" s="465"/>
      <c r="N4007" s="608"/>
      <c r="O4007" s="512">
        <f t="shared" si="193"/>
        <v>0</v>
      </c>
      <c r="P4007" s="512">
        <f t="shared" si="194"/>
        <v>0</v>
      </c>
      <c r="Q4007" s="498" t="str">
        <f t="shared" si="195"/>
        <v/>
      </c>
    </row>
    <row r="4008" spans="1:17" hidden="1" x14ac:dyDescent="0.2">
      <c r="A4008" s="505"/>
      <c r="B4008" s="506"/>
      <c r="C4008" s="464"/>
      <c r="D4008" s="520"/>
      <c r="E4008" s="455"/>
      <c r="F4008" s="460"/>
      <c r="G4008" s="455"/>
      <c r="H4008" s="455"/>
      <c r="I4008" s="461"/>
      <c r="J4008" s="425"/>
      <c r="K4008" s="489"/>
      <c r="L4008" s="465"/>
      <c r="M4008" s="465"/>
      <c r="N4008" s="608"/>
      <c r="O4008" s="512">
        <f t="shared" si="193"/>
        <v>0</v>
      </c>
      <c r="P4008" s="512">
        <f t="shared" si="194"/>
        <v>0</v>
      </c>
      <c r="Q4008" s="498" t="str">
        <f t="shared" si="195"/>
        <v/>
      </c>
    </row>
    <row r="4009" spans="1:17" hidden="1" x14ac:dyDescent="0.2">
      <c r="A4009" s="505"/>
      <c r="B4009" s="506"/>
      <c r="C4009" s="464"/>
      <c r="D4009" s="520"/>
      <c r="E4009" s="455"/>
      <c r="F4009" s="460"/>
      <c r="G4009" s="455"/>
      <c r="H4009" s="455"/>
      <c r="I4009" s="461"/>
      <c r="J4009" s="425"/>
      <c r="K4009" s="489"/>
      <c r="L4009" s="465"/>
      <c r="M4009" s="465"/>
      <c r="N4009" s="608"/>
      <c r="O4009" s="512">
        <f t="shared" si="193"/>
        <v>0</v>
      </c>
      <c r="P4009" s="512">
        <f t="shared" si="194"/>
        <v>0</v>
      </c>
      <c r="Q4009" s="498" t="str">
        <f t="shared" si="195"/>
        <v/>
      </c>
    </row>
    <row r="4010" spans="1:17" hidden="1" x14ac:dyDescent="0.2">
      <c r="A4010" s="505"/>
      <c r="B4010" s="506"/>
      <c r="C4010" s="464"/>
      <c r="D4010" s="520"/>
      <c r="E4010" s="455"/>
      <c r="F4010" s="460"/>
      <c r="G4010" s="455"/>
      <c r="H4010" s="455"/>
      <c r="I4010" s="461"/>
      <c r="J4010" s="425"/>
      <c r="K4010" s="489"/>
      <c r="L4010" s="465"/>
      <c r="M4010" s="465"/>
      <c r="N4010" s="608"/>
      <c r="O4010" s="512">
        <f t="shared" si="193"/>
        <v>0</v>
      </c>
      <c r="P4010" s="512">
        <f t="shared" si="194"/>
        <v>0</v>
      </c>
      <c r="Q4010" s="498" t="str">
        <f t="shared" si="195"/>
        <v/>
      </c>
    </row>
    <row r="4011" spans="1:17" hidden="1" x14ac:dyDescent="0.2">
      <c r="A4011" s="505"/>
      <c r="B4011" s="506"/>
      <c r="C4011" s="464"/>
      <c r="D4011" s="520"/>
      <c r="E4011" s="455"/>
      <c r="F4011" s="460"/>
      <c r="G4011" s="455"/>
      <c r="H4011" s="455"/>
      <c r="I4011" s="461"/>
      <c r="J4011" s="425"/>
      <c r="K4011" s="489"/>
      <c r="L4011" s="465"/>
      <c r="M4011" s="465"/>
      <c r="N4011" s="608"/>
      <c r="O4011" s="512">
        <f t="shared" si="193"/>
        <v>0</v>
      </c>
      <c r="P4011" s="512">
        <f t="shared" si="194"/>
        <v>0</v>
      </c>
      <c r="Q4011" s="498" t="str">
        <f t="shared" si="195"/>
        <v/>
      </c>
    </row>
    <row r="4012" spans="1:17" hidden="1" x14ac:dyDescent="0.2">
      <c r="A4012" s="505"/>
      <c r="B4012" s="506"/>
      <c r="C4012" s="464"/>
      <c r="D4012" s="520"/>
      <c r="E4012" s="455"/>
      <c r="F4012" s="460"/>
      <c r="G4012" s="455"/>
      <c r="H4012" s="455"/>
      <c r="I4012" s="461"/>
      <c r="J4012" s="425"/>
      <c r="K4012" s="489"/>
      <c r="L4012" s="465"/>
      <c r="M4012" s="465"/>
      <c r="N4012" s="608"/>
      <c r="O4012" s="512">
        <f t="shared" si="193"/>
        <v>0</v>
      </c>
      <c r="P4012" s="512">
        <f t="shared" si="194"/>
        <v>0</v>
      </c>
      <c r="Q4012" s="498" t="str">
        <f t="shared" si="195"/>
        <v/>
      </c>
    </row>
    <row r="4013" spans="1:17" hidden="1" x14ac:dyDescent="0.2">
      <c r="A4013" s="505"/>
      <c r="B4013" s="506"/>
      <c r="C4013" s="464"/>
      <c r="D4013" s="520"/>
      <c r="E4013" s="455"/>
      <c r="F4013" s="460"/>
      <c r="G4013" s="455"/>
      <c r="H4013" s="455"/>
      <c r="I4013" s="461"/>
      <c r="J4013" s="425"/>
      <c r="K4013" s="489"/>
      <c r="L4013" s="465"/>
      <c r="M4013" s="465"/>
      <c r="N4013" s="608"/>
      <c r="O4013" s="512">
        <f t="shared" si="193"/>
        <v>0</v>
      </c>
      <c r="P4013" s="512">
        <f t="shared" si="194"/>
        <v>0</v>
      </c>
      <c r="Q4013" s="498" t="str">
        <f t="shared" si="195"/>
        <v/>
      </c>
    </row>
    <row r="4014" spans="1:17" hidden="1" x14ac:dyDescent="0.2">
      <c r="A4014" s="505"/>
      <c r="B4014" s="506"/>
      <c r="C4014" s="464"/>
      <c r="D4014" s="520"/>
      <c r="E4014" s="455"/>
      <c r="F4014" s="460"/>
      <c r="G4014" s="455"/>
      <c r="H4014" s="455"/>
      <c r="I4014" s="461"/>
      <c r="J4014" s="425"/>
      <c r="K4014" s="489"/>
      <c r="L4014" s="465"/>
      <c r="M4014" s="465"/>
      <c r="N4014" s="608"/>
      <c r="O4014" s="512">
        <f t="shared" si="193"/>
        <v>0</v>
      </c>
      <c r="P4014" s="512">
        <f t="shared" si="194"/>
        <v>0</v>
      </c>
      <c r="Q4014" s="498" t="str">
        <f t="shared" si="195"/>
        <v/>
      </c>
    </row>
    <row r="4015" spans="1:17" hidden="1" x14ac:dyDescent="0.2">
      <c r="A4015" s="505"/>
      <c r="B4015" s="506"/>
      <c r="C4015" s="464"/>
      <c r="D4015" s="520"/>
      <c r="E4015" s="455"/>
      <c r="F4015" s="460"/>
      <c r="G4015" s="455"/>
      <c r="H4015" s="455"/>
      <c r="I4015" s="461"/>
      <c r="J4015" s="425"/>
      <c r="K4015" s="489"/>
      <c r="L4015" s="465"/>
      <c r="M4015" s="465"/>
      <c r="N4015" s="608"/>
      <c r="O4015" s="512">
        <f t="shared" si="193"/>
        <v>0</v>
      </c>
      <c r="P4015" s="512">
        <f t="shared" si="194"/>
        <v>0</v>
      </c>
      <c r="Q4015" s="498" t="str">
        <f t="shared" si="195"/>
        <v/>
      </c>
    </row>
    <row r="4016" spans="1:17" hidden="1" x14ac:dyDescent="0.2">
      <c r="A4016" s="505"/>
      <c r="B4016" s="506"/>
      <c r="C4016" s="464"/>
      <c r="D4016" s="520"/>
      <c r="E4016" s="455"/>
      <c r="F4016" s="460"/>
      <c r="G4016" s="455"/>
      <c r="H4016" s="455"/>
      <c r="I4016" s="461"/>
      <c r="J4016" s="425"/>
      <c r="K4016" s="489"/>
      <c r="L4016" s="465"/>
      <c r="M4016" s="465"/>
      <c r="N4016" s="608"/>
      <c r="O4016" s="512">
        <f t="shared" si="193"/>
        <v>0</v>
      </c>
      <c r="P4016" s="512">
        <f t="shared" si="194"/>
        <v>0</v>
      </c>
      <c r="Q4016" s="498" t="str">
        <f t="shared" si="195"/>
        <v/>
      </c>
    </row>
    <row r="4017" spans="1:17" hidden="1" x14ac:dyDescent="0.2">
      <c r="A4017" s="505"/>
      <c r="B4017" s="506"/>
      <c r="C4017" s="464"/>
      <c r="D4017" s="520"/>
      <c r="E4017" s="455"/>
      <c r="F4017" s="460"/>
      <c r="G4017" s="455"/>
      <c r="H4017" s="455"/>
      <c r="I4017" s="461"/>
      <c r="J4017" s="425"/>
      <c r="K4017" s="489"/>
      <c r="L4017" s="465"/>
      <c r="M4017" s="465"/>
      <c r="N4017" s="608"/>
      <c r="O4017" s="512">
        <f t="shared" si="193"/>
        <v>0</v>
      </c>
      <c r="P4017" s="512">
        <f t="shared" si="194"/>
        <v>0</v>
      </c>
      <c r="Q4017" s="498" t="str">
        <f t="shared" si="195"/>
        <v/>
      </c>
    </row>
    <row r="4018" spans="1:17" hidden="1" x14ac:dyDescent="0.2">
      <c r="A4018" s="505"/>
      <c r="B4018" s="506"/>
      <c r="C4018" s="464"/>
      <c r="D4018" s="520"/>
      <c r="E4018" s="455"/>
      <c r="F4018" s="460"/>
      <c r="G4018" s="455"/>
      <c r="H4018" s="455"/>
      <c r="I4018" s="461"/>
      <c r="J4018" s="425"/>
      <c r="K4018" s="489"/>
      <c r="L4018" s="465"/>
      <c r="M4018" s="465"/>
      <c r="N4018" s="608"/>
      <c r="O4018" s="512">
        <f t="shared" si="193"/>
        <v>0</v>
      </c>
      <c r="P4018" s="512">
        <f t="shared" si="194"/>
        <v>0</v>
      </c>
      <c r="Q4018" s="498" t="str">
        <f t="shared" si="195"/>
        <v/>
      </c>
    </row>
    <row r="4019" spans="1:17" hidden="1" x14ac:dyDescent="0.2">
      <c r="A4019" s="505"/>
      <c r="B4019" s="506"/>
      <c r="C4019" s="464"/>
      <c r="D4019" s="520"/>
      <c r="E4019" s="455"/>
      <c r="F4019" s="460"/>
      <c r="G4019" s="455"/>
      <c r="H4019" s="455"/>
      <c r="I4019" s="461"/>
      <c r="J4019" s="425"/>
      <c r="K4019" s="489"/>
      <c r="L4019" s="465"/>
      <c r="M4019" s="465"/>
      <c r="N4019" s="608"/>
      <c r="O4019" s="512">
        <f t="shared" si="193"/>
        <v>0</v>
      </c>
      <c r="P4019" s="512">
        <f t="shared" si="194"/>
        <v>0</v>
      </c>
      <c r="Q4019" s="498" t="str">
        <f t="shared" si="195"/>
        <v/>
      </c>
    </row>
    <row r="4020" spans="1:17" hidden="1" x14ac:dyDescent="0.2">
      <c r="A4020" s="505"/>
      <c r="B4020" s="506"/>
      <c r="C4020" s="464"/>
      <c r="D4020" s="520"/>
      <c r="E4020" s="455"/>
      <c r="F4020" s="460"/>
      <c r="G4020" s="455"/>
      <c r="H4020" s="455"/>
      <c r="I4020" s="461"/>
      <c r="J4020" s="425"/>
      <c r="K4020" s="489"/>
      <c r="L4020" s="465"/>
      <c r="M4020" s="465"/>
      <c r="N4020" s="608"/>
      <c r="O4020" s="512">
        <f t="shared" si="193"/>
        <v>0</v>
      </c>
      <c r="P4020" s="512">
        <f t="shared" si="194"/>
        <v>0</v>
      </c>
      <c r="Q4020" s="498" t="str">
        <f t="shared" si="195"/>
        <v/>
      </c>
    </row>
    <row r="4021" spans="1:17" hidden="1" x14ac:dyDescent="0.2">
      <c r="A4021" s="505"/>
      <c r="B4021" s="506"/>
      <c r="C4021" s="464"/>
      <c r="D4021" s="520"/>
      <c r="E4021" s="455"/>
      <c r="F4021" s="460"/>
      <c r="G4021" s="455"/>
      <c r="H4021" s="455"/>
      <c r="I4021" s="461"/>
      <c r="J4021" s="425"/>
      <c r="K4021" s="489"/>
      <c r="L4021" s="465"/>
      <c r="M4021" s="465"/>
      <c r="N4021" s="608"/>
      <c r="O4021" s="512">
        <f t="shared" si="193"/>
        <v>0</v>
      </c>
      <c r="P4021" s="512">
        <f t="shared" si="194"/>
        <v>0</v>
      </c>
      <c r="Q4021" s="498" t="str">
        <f t="shared" si="195"/>
        <v/>
      </c>
    </row>
    <row r="4022" spans="1:17" hidden="1" x14ac:dyDescent="0.2">
      <c r="A4022" s="505"/>
      <c r="B4022" s="506"/>
      <c r="C4022" s="464"/>
      <c r="D4022" s="520"/>
      <c r="E4022" s="455"/>
      <c r="F4022" s="460"/>
      <c r="G4022" s="455"/>
      <c r="H4022" s="455"/>
      <c r="I4022" s="461"/>
      <c r="J4022" s="425"/>
      <c r="K4022" s="489"/>
      <c r="L4022" s="465"/>
      <c r="M4022" s="465"/>
      <c r="N4022" s="608"/>
      <c r="O4022" s="512">
        <f t="shared" si="193"/>
        <v>0</v>
      </c>
      <c r="P4022" s="512">
        <f t="shared" si="194"/>
        <v>0</v>
      </c>
      <c r="Q4022" s="498" t="str">
        <f t="shared" si="195"/>
        <v/>
      </c>
    </row>
    <row r="4023" spans="1:17" hidden="1" x14ac:dyDescent="0.2">
      <c r="A4023" s="505"/>
      <c r="B4023" s="506"/>
      <c r="C4023" s="464"/>
      <c r="D4023" s="520"/>
      <c r="E4023" s="455"/>
      <c r="F4023" s="460"/>
      <c r="G4023" s="455"/>
      <c r="H4023" s="455"/>
      <c r="I4023" s="461"/>
      <c r="J4023" s="425"/>
      <c r="K4023" s="489"/>
      <c r="L4023" s="465"/>
      <c r="M4023" s="465"/>
      <c r="N4023" s="608"/>
      <c r="O4023" s="512">
        <f t="shared" si="193"/>
        <v>0</v>
      </c>
      <c r="P4023" s="512">
        <f t="shared" si="194"/>
        <v>0</v>
      </c>
      <c r="Q4023" s="498" t="str">
        <f t="shared" si="195"/>
        <v/>
      </c>
    </row>
    <row r="4024" spans="1:17" hidden="1" x14ac:dyDescent="0.2">
      <c r="A4024" s="505"/>
      <c r="B4024" s="506"/>
      <c r="C4024" s="464"/>
      <c r="D4024" s="520"/>
      <c r="E4024" s="455"/>
      <c r="F4024" s="460"/>
      <c r="G4024" s="455"/>
      <c r="H4024" s="455"/>
      <c r="I4024" s="461"/>
      <c r="J4024" s="425"/>
      <c r="K4024" s="489"/>
      <c r="L4024" s="465"/>
      <c r="M4024" s="465"/>
      <c r="N4024" s="608"/>
      <c r="O4024" s="512">
        <f t="shared" si="193"/>
        <v>0</v>
      </c>
      <c r="P4024" s="512">
        <f t="shared" si="194"/>
        <v>0</v>
      </c>
      <c r="Q4024" s="498" t="str">
        <f t="shared" si="195"/>
        <v/>
      </c>
    </row>
    <row r="4025" spans="1:17" hidden="1" x14ac:dyDescent="0.2">
      <c r="A4025" s="505"/>
      <c r="B4025" s="506"/>
      <c r="C4025" s="464"/>
      <c r="D4025" s="520"/>
      <c r="E4025" s="455"/>
      <c r="F4025" s="460"/>
      <c r="G4025" s="455"/>
      <c r="H4025" s="455"/>
      <c r="I4025" s="461"/>
      <c r="J4025" s="425"/>
      <c r="K4025" s="489"/>
      <c r="L4025" s="465"/>
      <c r="M4025" s="465"/>
      <c r="N4025" s="608"/>
      <c r="O4025" s="512">
        <f t="shared" si="193"/>
        <v>0</v>
      </c>
      <c r="P4025" s="512">
        <f t="shared" si="194"/>
        <v>0</v>
      </c>
      <c r="Q4025" s="498" t="str">
        <f t="shared" si="195"/>
        <v/>
      </c>
    </row>
    <row r="4026" spans="1:17" hidden="1" x14ac:dyDescent="0.2">
      <c r="A4026" s="505"/>
      <c r="B4026" s="506"/>
      <c r="C4026" s="464"/>
      <c r="D4026" s="520"/>
      <c r="E4026" s="455"/>
      <c r="F4026" s="460"/>
      <c r="G4026" s="455"/>
      <c r="H4026" s="455"/>
      <c r="I4026" s="461"/>
      <c r="J4026" s="425"/>
      <c r="K4026" s="489"/>
      <c r="L4026" s="465"/>
      <c r="M4026" s="465"/>
      <c r="N4026" s="608"/>
      <c r="O4026" s="512">
        <f t="shared" si="193"/>
        <v>0</v>
      </c>
      <c r="P4026" s="512">
        <f t="shared" si="194"/>
        <v>0</v>
      </c>
      <c r="Q4026" s="498" t="str">
        <f t="shared" si="195"/>
        <v/>
      </c>
    </row>
    <row r="4027" spans="1:17" hidden="1" x14ac:dyDescent="0.2">
      <c r="A4027" s="505"/>
      <c r="B4027" s="506"/>
      <c r="C4027" s="464"/>
      <c r="D4027" s="520"/>
      <c r="E4027" s="455"/>
      <c r="F4027" s="460"/>
      <c r="G4027" s="455"/>
      <c r="H4027" s="455"/>
      <c r="I4027" s="461"/>
      <c r="J4027" s="425"/>
      <c r="K4027" s="489"/>
      <c r="L4027" s="465"/>
      <c r="M4027" s="465"/>
      <c r="N4027" s="608"/>
      <c r="O4027" s="512">
        <f t="shared" si="193"/>
        <v>0</v>
      </c>
      <c r="P4027" s="512">
        <f t="shared" si="194"/>
        <v>0</v>
      </c>
      <c r="Q4027" s="498" t="str">
        <f t="shared" si="195"/>
        <v/>
      </c>
    </row>
    <row r="4028" spans="1:17" hidden="1" x14ac:dyDescent="0.2">
      <c r="A4028" s="505"/>
      <c r="B4028" s="506"/>
      <c r="C4028" s="464"/>
      <c r="D4028" s="520"/>
      <c r="E4028" s="455"/>
      <c r="F4028" s="460"/>
      <c r="G4028" s="455"/>
      <c r="H4028" s="455"/>
      <c r="I4028" s="461"/>
      <c r="J4028" s="425"/>
      <c r="K4028" s="489"/>
      <c r="L4028" s="465"/>
      <c r="M4028" s="465"/>
      <c r="N4028" s="608"/>
      <c r="O4028" s="512">
        <f t="shared" si="193"/>
        <v>0</v>
      </c>
      <c r="P4028" s="512">
        <f t="shared" si="194"/>
        <v>0</v>
      </c>
      <c r="Q4028" s="498" t="str">
        <f t="shared" si="195"/>
        <v/>
      </c>
    </row>
    <row r="4029" spans="1:17" hidden="1" x14ac:dyDescent="0.2">
      <c r="A4029" s="505"/>
      <c r="B4029" s="506"/>
      <c r="C4029" s="464"/>
      <c r="D4029" s="520"/>
      <c r="E4029" s="455"/>
      <c r="F4029" s="460"/>
      <c r="G4029" s="455"/>
      <c r="H4029" s="455"/>
      <c r="I4029" s="461"/>
      <c r="J4029" s="425"/>
      <c r="K4029" s="489"/>
      <c r="L4029" s="465"/>
      <c r="M4029" s="465"/>
      <c r="N4029" s="608"/>
      <c r="O4029" s="512">
        <f t="shared" si="193"/>
        <v>0</v>
      </c>
      <c r="P4029" s="512">
        <f t="shared" si="194"/>
        <v>0</v>
      </c>
      <c r="Q4029" s="498" t="str">
        <f t="shared" si="195"/>
        <v/>
      </c>
    </row>
    <row r="4030" spans="1:17" hidden="1" x14ac:dyDescent="0.2">
      <c r="A4030" s="505"/>
      <c r="B4030" s="506"/>
      <c r="C4030" s="464"/>
      <c r="D4030" s="520"/>
      <c r="E4030" s="455"/>
      <c r="F4030" s="460"/>
      <c r="G4030" s="455"/>
      <c r="H4030" s="455"/>
      <c r="I4030" s="461"/>
      <c r="J4030" s="425"/>
      <c r="K4030" s="489"/>
      <c r="L4030" s="465"/>
      <c r="M4030" s="465"/>
      <c r="N4030" s="608"/>
      <c r="O4030" s="512">
        <f t="shared" si="193"/>
        <v>0</v>
      </c>
      <c r="P4030" s="512">
        <f t="shared" si="194"/>
        <v>0</v>
      </c>
      <c r="Q4030" s="498" t="str">
        <f t="shared" si="195"/>
        <v/>
      </c>
    </row>
    <row r="4031" spans="1:17" hidden="1" x14ac:dyDescent="0.2">
      <c r="A4031" s="505"/>
      <c r="B4031" s="506"/>
      <c r="C4031" s="464"/>
      <c r="D4031" s="520"/>
      <c r="E4031" s="455"/>
      <c r="F4031" s="460"/>
      <c r="G4031" s="455"/>
      <c r="H4031" s="455"/>
      <c r="I4031" s="461"/>
      <c r="J4031" s="425"/>
      <c r="K4031" s="489"/>
      <c r="L4031" s="465"/>
      <c r="M4031" s="465"/>
      <c r="N4031" s="608"/>
      <c r="O4031" s="512">
        <f t="shared" si="193"/>
        <v>0</v>
      </c>
      <c r="P4031" s="512">
        <f t="shared" si="194"/>
        <v>0</v>
      </c>
      <c r="Q4031" s="498" t="str">
        <f t="shared" si="195"/>
        <v/>
      </c>
    </row>
    <row r="4032" spans="1:17" hidden="1" x14ac:dyDescent="0.2">
      <c r="A4032" s="505"/>
      <c r="B4032" s="506"/>
      <c r="C4032" s="464"/>
      <c r="D4032" s="520"/>
      <c r="E4032" s="455"/>
      <c r="F4032" s="460"/>
      <c r="G4032" s="455"/>
      <c r="H4032" s="455"/>
      <c r="I4032" s="461"/>
      <c r="J4032" s="425"/>
      <c r="K4032" s="489"/>
      <c r="L4032" s="465"/>
      <c r="M4032" s="465"/>
      <c r="N4032" s="608"/>
      <c r="O4032" s="512">
        <f t="shared" si="193"/>
        <v>0</v>
      </c>
      <c r="P4032" s="512">
        <f t="shared" si="194"/>
        <v>0</v>
      </c>
      <c r="Q4032" s="498" t="str">
        <f t="shared" si="195"/>
        <v/>
      </c>
    </row>
    <row r="4033" spans="1:17" hidden="1" x14ac:dyDescent="0.2">
      <c r="A4033" s="505"/>
      <c r="B4033" s="506"/>
      <c r="C4033" s="464"/>
      <c r="D4033" s="520"/>
      <c r="E4033" s="455"/>
      <c r="F4033" s="460"/>
      <c r="G4033" s="455"/>
      <c r="H4033" s="455"/>
      <c r="I4033" s="461"/>
      <c r="J4033" s="425"/>
      <c r="K4033" s="489"/>
      <c r="L4033" s="465"/>
      <c r="M4033" s="465"/>
      <c r="N4033" s="608"/>
      <c r="O4033" s="512">
        <f t="shared" si="193"/>
        <v>0</v>
      </c>
      <c r="P4033" s="512">
        <f t="shared" si="194"/>
        <v>0</v>
      </c>
      <c r="Q4033" s="498" t="str">
        <f t="shared" si="195"/>
        <v/>
      </c>
    </row>
    <row r="4034" spans="1:17" hidden="1" x14ac:dyDescent="0.2">
      <c r="A4034" s="505"/>
      <c r="B4034" s="506"/>
      <c r="C4034" s="464"/>
      <c r="D4034" s="520"/>
      <c r="E4034" s="455"/>
      <c r="F4034" s="460"/>
      <c r="G4034" s="455"/>
      <c r="H4034" s="455"/>
      <c r="I4034" s="461"/>
      <c r="J4034" s="425"/>
      <c r="K4034" s="489"/>
      <c r="L4034" s="465"/>
      <c r="M4034" s="465"/>
      <c r="N4034" s="608"/>
      <c r="O4034" s="512">
        <f t="shared" si="193"/>
        <v>0</v>
      </c>
      <c r="P4034" s="512">
        <f t="shared" si="194"/>
        <v>0</v>
      </c>
      <c r="Q4034" s="498" t="str">
        <f t="shared" si="195"/>
        <v/>
      </c>
    </row>
    <row r="4035" spans="1:17" hidden="1" x14ac:dyDescent="0.2">
      <c r="A4035" s="505"/>
      <c r="B4035" s="506"/>
      <c r="C4035" s="464"/>
      <c r="D4035" s="520"/>
      <c r="E4035" s="455"/>
      <c r="F4035" s="460"/>
      <c r="G4035" s="455"/>
      <c r="H4035" s="455"/>
      <c r="I4035" s="461"/>
      <c r="J4035" s="425"/>
      <c r="K4035" s="489"/>
      <c r="L4035" s="465"/>
      <c r="M4035" s="465"/>
      <c r="N4035" s="608"/>
      <c r="O4035" s="512">
        <f t="shared" si="193"/>
        <v>0</v>
      </c>
      <c r="P4035" s="512">
        <f t="shared" si="194"/>
        <v>0</v>
      </c>
      <c r="Q4035" s="498" t="str">
        <f t="shared" si="195"/>
        <v/>
      </c>
    </row>
    <row r="4036" spans="1:17" hidden="1" x14ac:dyDescent="0.2">
      <c r="A4036" s="505"/>
      <c r="B4036" s="506"/>
      <c r="C4036" s="464"/>
      <c r="D4036" s="520"/>
      <c r="E4036" s="455"/>
      <c r="F4036" s="460"/>
      <c r="G4036" s="455"/>
      <c r="H4036" s="455"/>
      <c r="I4036" s="461"/>
      <c r="J4036" s="425"/>
      <c r="K4036" s="489"/>
      <c r="L4036" s="465"/>
      <c r="M4036" s="465"/>
      <c r="N4036" s="608"/>
      <c r="O4036" s="512">
        <f t="shared" ref="O4036:O4099" si="196">IF(B4036=0,0,IF(YEAR(B4036)=$P$1,MONTH(B4036)-$O$1+1,(YEAR(B4036)-$P$1)*12-$O$1+1+MONTH(B4036)))</f>
        <v>0</v>
      </c>
      <c r="P4036" s="512">
        <f t="shared" ref="P4036:P4099" si="197">IF(C4036=0,0,IF(YEAR(C4036)=$P$1,MONTH(C4036)-$O$1+1,(YEAR(C4036)-$P$1)*12-$O$1+1+MONTH(C4036)))</f>
        <v>0</v>
      </c>
      <c r="Q4036" s="498" t="str">
        <f t="shared" ref="Q4036:Q4099" si="198">SUBSTITUTE(D4036," ","_")</f>
        <v/>
      </c>
    </row>
    <row r="4037" spans="1:17" hidden="1" x14ac:dyDescent="0.2">
      <c r="A4037" s="505"/>
      <c r="B4037" s="506"/>
      <c r="C4037" s="464"/>
      <c r="D4037" s="520"/>
      <c r="E4037" s="455"/>
      <c r="F4037" s="460"/>
      <c r="G4037" s="455"/>
      <c r="H4037" s="455"/>
      <c r="I4037" s="461"/>
      <c r="J4037" s="425"/>
      <c r="K4037" s="489"/>
      <c r="L4037" s="465"/>
      <c r="M4037" s="465"/>
      <c r="N4037" s="608"/>
      <c r="O4037" s="512">
        <f t="shared" si="196"/>
        <v>0</v>
      </c>
      <c r="P4037" s="512">
        <f t="shared" si="197"/>
        <v>0</v>
      </c>
      <c r="Q4037" s="498" t="str">
        <f t="shared" si="198"/>
        <v/>
      </c>
    </row>
    <row r="4038" spans="1:17" hidden="1" x14ac:dyDescent="0.2">
      <c r="A4038" s="505"/>
      <c r="B4038" s="506"/>
      <c r="C4038" s="464"/>
      <c r="D4038" s="520"/>
      <c r="E4038" s="455"/>
      <c r="F4038" s="460"/>
      <c r="G4038" s="455"/>
      <c r="H4038" s="455"/>
      <c r="I4038" s="461"/>
      <c r="J4038" s="425"/>
      <c r="K4038" s="489"/>
      <c r="L4038" s="465"/>
      <c r="M4038" s="465"/>
      <c r="N4038" s="608"/>
      <c r="O4038" s="512">
        <f t="shared" si="196"/>
        <v>0</v>
      </c>
      <c r="P4038" s="512">
        <f t="shared" si="197"/>
        <v>0</v>
      </c>
      <c r="Q4038" s="498" t="str">
        <f t="shared" si="198"/>
        <v/>
      </c>
    </row>
    <row r="4039" spans="1:17" hidden="1" x14ac:dyDescent="0.2">
      <c r="A4039" s="505"/>
      <c r="B4039" s="506"/>
      <c r="C4039" s="464"/>
      <c r="D4039" s="520"/>
      <c r="E4039" s="455"/>
      <c r="F4039" s="460"/>
      <c r="G4039" s="455"/>
      <c r="H4039" s="455"/>
      <c r="I4039" s="461"/>
      <c r="J4039" s="425"/>
      <c r="K4039" s="489"/>
      <c r="L4039" s="465"/>
      <c r="M4039" s="465"/>
      <c r="N4039" s="608"/>
      <c r="O4039" s="512">
        <f t="shared" si="196"/>
        <v>0</v>
      </c>
      <c r="P4039" s="512">
        <f t="shared" si="197"/>
        <v>0</v>
      </c>
      <c r="Q4039" s="498" t="str">
        <f t="shared" si="198"/>
        <v/>
      </c>
    </row>
    <row r="4040" spans="1:17" hidden="1" x14ac:dyDescent="0.2">
      <c r="A4040" s="505"/>
      <c r="B4040" s="506"/>
      <c r="C4040" s="464"/>
      <c r="D4040" s="520"/>
      <c r="E4040" s="455"/>
      <c r="F4040" s="460"/>
      <c r="G4040" s="455"/>
      <c r="H4040" s="455"/>
      <c r="I4040" s="461"/>
      <c r="J4040" s="425"/>
      <c r="K4040" s="489"/>
      <c r="L4040" s="465"/>
      <c r="M4040" s="465"/>
      <c r="N4040" s="608"/>
      <c r="O4040" s="512">
        <f t="shared" si="196"/>
        <v>0</v>
      </c>
      <c r="P4040" s="512">
        <f t="shared" si="197"/>
        <v>0</v>
      </c>
      <c r="Q4040" s="498" t="str">
        <f t="shared" si="198"/>
        <v/>
      </c>
    </row>
    <row r="4041" spans="1:17" hidden="1" x14ac:dyDescent="0.2">
      <c r="A4041" s="505"/>
      <c r="B4041" s="506"/>
      <c r="C4041" s="464"/>
      <c r="D4041" s="520"/>
      <c r="E4041" s="455"/>
      <c r="F4041" s="460"/>
      <c r="G4041" s="455"/>
      <c r="H4041" s="455"/>
      <c r="I4041" s="461"/>
      <c r="J4041" s="425"/>
      <c r="K4041" s="489"/>
      <c r="L4041" s="465"/>
      <c r="M4041" s="465"/>
      <c r="N4041" s="608"/>
      <c r="O4041" s="512">
        <f t="shared" si="196"/>
        <v>0</v>
      </c>
      <c r="P4041" s="512">
        <f t="shared" si="197"/>
        <v>0</v>
      </c>
      <c r="Q4041" s="498" t="str">
        <f t="shared" si="198"/>
        <v/>
      </c>
    </row>
    <row r="4042" spans="1:17" hidden="1" x14ac:dyDescent="0.2">
      <c r="A4042" s="505"/>
      <c r="B4042" s="506"/>
      <c r="C4042" s="464"/>
      <c r="D4042" s="520"/>
      <c r="E4042" s="455"/>
      <c r="F4042" s="460"/>
      <c r="G4042" s="455"/>
      <c r="H4042" s="455"/>
      <c r="I4042" s="461"/>
      <c r="J4042" s="425"/>
      <c r="K4042" s="489"/>
      <c r="L4042" s="465"/>
      <c r="M4042" s="465"/>
      <c r="N4042" s="608"/>
      <c r="O4042" s="512">
        <f t="shared" si="196"/>
        <v>0</v>
      </c>
      <c r="P4042" s="512">
        <f t="shared" si="197"/>
        <v>0</v>
      </c>
      <c r="Q4042" s="498" t="str">
        <f t="shared" si="198"/>
        <v/>
      </c>
    </row>
    <row r="4043" spans="1:17" hidden="1" x14ac:dyDescent="0.2">
      <c r="A4043" s="505"/>
      <c r="B4043" s="506"/>
      <c r="C4043" s="464"/>
      <c r="D4043" s="520"/>
      <c r="E4043" s="455"/>
      <c r="F4043" s="460"/>
      <c r="G4043" s="455"/>
      <c r="H4043" s="455"/>
      <c r="I4043" s="461"/>
      <c r="J4043" s="425"/>
      <c r="K4043" s="489"/>
      <c r="L4043" s="465"/>
      <c r="M4043" s="465"/>
      <c r="N4043" s="608"/>
      <c r="O4043" s="512">
        <f t="shared" si="196"/>
        <v>0</v>
      </c>
      <c r="P4043" s="512">
        <f t="shared" si="197"/>
        <v>0</v>
      </c>
      <c r="Q4043" s="498" t="str">
        <f t="shared" si="198"/>
        <v/>
      </c>
    </row>
    <row r="4044" spans="1:17" hidden="1" x14ac:dyDescent="0.2">
      <c r="A4044" s="505"/>
      <c r="B4044" s="506"/>
      <c r="C4044" s="464"/>
      <c r="D4044" s="520"/>
      <c r="E4044" s="455"/>
      <c r="F4044" s="460"/>
      <c r="G4044" s="455"/>
      <c r="H4044" s="455"/>
      <c r="I4044" s="461"/>
      <c r="J4044" s="425"/>
      <c r="K4044" s="489"/>
      <c r="L4044" s="465"/>
      <c r="M4044" s="465"/>
      <c r="N4044" s="608"/>
      <c r="O4044" s="512">
        <f t="shared" si="196"/>
        <v>0</v>
      </c>
      <c r="P4044" s="512">
        <f t="shared" si="197"/>
        <v>0</v>
      </c>
      <c r="Q4044" s="498" t="str">
        <f t="shared" si="198"/>
        <v/>
      </c>
    </row>
    <row r="4045" spans="1:17" hidden="1" x14ac:dyDescent="0.2">
      <c r="A4045" s="505"/>
      <c r="B4045" s="506"/>
      <c r="C4045" s="464"/>
      <c r="D4045" s="520"/>
      <c r="E4045" s="455"/>
      <c r="F4045" s="460"/>
      <c r="G4045" s="455"/>
      <c r="H4045" s="455"/>
      <c r="I4045" s="461"/>
      <c r="J4045" s="425"/>
      <c r="K4045" s="489"/>
      <c r="L4045" s="465"/>
      <c r="M4045" s="465"/>
      <c r="N4045" s="608"/>
      <c r="O4045" s="512">
        <f t="shared" si="196"/>
        <v>0</v>
      </c>
      <c r="P4045" s="512">
        <f t="shared" si="197"/>
        <v>0</v>
      </c>
      <c r="Q4045" s="498" t="str">
        <f t="shared" si="198"/>
        <v/>
      </c>
    </row>
    <row r="4046" spans="1:17" hidden="1" x14ac:dyDescent="0.2">
      <c r="A4046" s="505"/>
      <c r="B4046" s="506"/>
      <c r="C4046" s="464"/>
      <c r="D4046" s="520"/>
      <c r="E4046" s="455"/>
      <c r="F4046" s="460"/>
      <c r="G4046" s="455"/>
      <c r="H4046" s="455"/>
      <c r="I4046" s="461"/>
      <c r="J4046" s="425"/>
      <c r="K4046" s="489"/>
      <c r="L4046" s="465"/>
      <c r="M4046" s="465"/>
      <c r="N4046" s="608"/>
      <c r="O4046" s="512">
        <f t="shared" si="196"/>
        <v>0</v>
      </c>
      <c r="P4046" s="512">
        <f t="shared" si="197"/>
        <v>0</v>
      </c>
      <c r="Q4046" s="498" t="str">
        <f t="shared" si="198"/>
        <v/>
      </c>
    </row>
    <row r="4047" spans="1:17" hidden="1" x14ac:dyDescent="0.2">
      <c r="A4047" s="505"/>
      <c r="B4047" s="506"/>
      <c r="C4047" s="464"/>
      <c r="D4047" s="520"/>
      <c r="E4047" s="455"/>
      <c r="F4047" s="460"/>
      <c r="G4047" s="455"/>
      <c r="H4047" s="455"/>
      <c r="I4047" s="461"/>
      <c r="J4047" s="425"/>
      <c r="K4047" s="489"/>
      <c r="L4047" s="465"/>
      <c r="M4047" s="465"/>
      <c r="N4047" s="608"/>
      <c r="O4047" s="512">
        <f t="shared" si="196"/>
        <v>0</v>
      </c>
      <c r="P4047" s="512">
        <f t="shared" si="197"/>
        <v>0</v>
      </c>
      <c r="Q4047" s="498" t="str">
        <f t="shared" si="198"/>
        <v/>
      </c>
    </row>
    <row r="4048" spans="1:17" hidden="1" x14ac:dyDescent="0.2">
      <c r="A4048" s="505"/>
      <c r="B4048" s="506"/>
      <c r="C4048" s="464"/>
      <c r="D4048" s="520"/>
      <c r="E4048" s="455"/>
      <c r="F4048" s="460"/>
      <c r="G4048" s="455"/>
      <c r="H4048" s="455"/>
      <c r="I4048" s="461"/>
      <c r="J4048" s="425"/>
      <c r="K4048" s="489"/>
      <c r="L4048" s="465"/>
      <c r="M4048" s="465"/>
      <c r="N4048" s="608"/>
      <c r="O4048" s="512">
        <f t="shared" si="196"/>
        <v>0</v>
      </c>
      <c r="P4048" s="512">
        <f t="shared" si="197"/>
        <v>0</v>
      </c>
      <c r="Q4048" s="498" t="str">
        <f t="shared" si="198"/>
        <v/>
      </c>
    </row>
    <row r="4049" spans="1:17" hidden="1" x14ac:dyDescent="0.2">
      <c r="A4049" s="505"/>
      <c r="B4049" s="506"/>
      <c r="C4049" s="464"/>
      <c r="D4049" s="520"/>
      <c r="E4049" s="455"/>
      <c r="F4049" s="460"/>
      <c r="G4049" s="455"/>
      <c r="H4049" s="455"/>
      <c r="I4049" s="461"/>
      <c r="J4049" s="425"/>
      <c r="K4049" s="489"/>
      <c r="L4049" s="465"/>
      <c r="M4049" s="465"/>
      <c r="N4049" s="608"/>
      <c r="O4049" s="512">
        <f t="shared" si="196"/>
        <v>0</v>
      </c>
      <c r="P4049" s="512">
        <f t="shared" si="197"/>
        <v>0</v>
      </c>
      <c r="Q4049" s="498" t="str">
        <f t="shared" si="198"/>
        <v/>
      </c>
    </row>
    <row r="4050" spans="1:17" hidden="1" x14ac:dyDescent="0.2">
      <c r="A4050" s="505"/>
      <c r="B4050" s="506"/>
      <c r="C4050" s="464"/>
      <c r="D4050" s="520"/>
      <c r="E4050" s="455"/>
      <c r="F4050" s="460"/>
      <c r="G4050" s="455"/>
      <c r="H4050" s="455"/>
      <c r="I4050" s="461"/>
      <c r="J4050" s="425"/>
      <c r="K4050" s="489"/>
      <c r="L4050" s="465"/>
      <c r="M4050" s="465"/>
      <c r="N4050" s="608"/>
      <c r="O4050" s="512">
        <f t="shared" si="196"/>
        <v>0</v>
      </c>
      <c r="P4050" s="512">
        <f t="shared" si="197"/>
        <v>0</v>
      </c>
      <c r="Q4050" s="498" t="str">
        <f t="shared" si="198"/>
        <v/>
      </c>
    </row>
    <row r="4051" spans="1:17" hidden="1" x14ac:dyDescent="0.2">
      <c r="A4051" s="505"/>
      <c r="B4051" s="506"/>
      <c r="C4051" s="464"/>
      <c r="D4051" s="520"/>
      <c r="E4051" s="455"/>
      <c r="F4051" s="460"/>
      <c r="G4051" s="455"/>
      <c r="H4051" s="455"/>
      <c r="I4051" s="461"/>
      <c r="J4051" s="425"/>
      <c r="K4051" s="489"/>
      <c r="L4051" s="465"/>
      <c r="M4051" s="465"/>
      <c r="N4051" s="608"/>
      <c r="O4051" s="512">
        <f t="shared" si="196"/>
        <v>0</v>
      </c>
      <c r="P4051" s="512">
        <f t="shared" si="197"/>
        <v>0</v>
      </c>
      <c r="Q4051" s="498" t="str">
        <f t="shared" si="198"/>
        <v/>
      </c>
    </row>
    <row r="4052" spans="1:17" hidden="1" x14ac:dyDescent="0.2">
      <c r="A4052" s="505"/>
      <c r="B4052" s="506"/>
      <c r="C4052" s="464"/>
      <c r="D4052" s="520"/>
      <c r="E4052" s="455"/>
      <c r="F4052" s="460"/>
      <c r="G4052" s="455"/>
      <c r="H4052" s="455"/>
      <c r="I4052" s="461"/>
      <c r="J4052" s="425"/>
      <c r="K4052" s="489"/>
      <c r="L4052" s="465"/>
      <c r="M4052" s="465"/>
      <c r="N4052" s="608"/>
      <c r="O4052" s="512">
        <f t="shared" si="196"/>
        <v>0</v>
      </c>
      <c r="P4052" s="512">
        <f t="shared" si="197"/>
        <v>0</v>
      </c>
      <c r="Q4052" s="498" t="str">
        <f t="shared" si="198"/>
        <v/>
      </c>
    </row>
    <row r="4053" spans="1:17" hidden="1" x14ac:dyDescent="0.2">
      <c r="A4053" s="505"/>
      <c r="B4053" s="506"/>
      <c r="C4053" s="464"/>
      <c r="D4053" s="520"/>
      <c r="E4053" s="455"/>
      <c r="F4053" s="460"/>
      <c r="G4053" s="455"/>
      <c r="H4053" s="455"/>
      <c r="I4053" s="461"/>
      <c r="J4053" s="425"/>
      <c r="K4053" s="489"/>
      <c r="L4053" s="465"/>
      <c r="M4053" s="465"/>
      <c r="N4053" s="608"/>
      <c r="O4053" s="512">
        <f t="shared" si="196"/>
        <v>0</v>
      </c>
      <c r="P4053" s="512">
        <f t="shared" si="197"/>
        <v>0</v>
      </c>
      <c r="Q4053" s="498" t="str">
        <f t="shared" si="198"/>
        <v/>
      </c>
    </row>
    <row r="4054" spans="1:17" hidden="1" x14ac:dyDescent="0.2">
      <c r="A4054" s="505"/>
      <c r="B4054" s="506"/>
      <c r="C4054" s="464"/>
      <c r="D4054" s="520"/>
      <c r="E4054" s="455"/>
      <c r="F4054" s="460"/>
      <c r="G4054" s="455"/>
      <c r="H4054" s="455"/>
      <c r="I4054" s="461"/>
      <c r="J4054" s="425"/>
      <c r="K4054" s="489"/>
      <c r="L4054" s="465"/>
      <c r="M4054" s="465"/>
      <c r="N4054" s="608"/>
      <c r="O4054" s="512">
        <f t="shared" si="196"/>
        <v>0</v>
      </c>
      <c r="P4054" s="512">
        <f t="shared" si="197"/>
        <v>0</v>
      </c>
      <c r="Q4054" s="498" t="str">
        <f t="shared" si="198"/>
        <v/>
      </c>
    </row>
    <row r="4055" spans="1:17" hidden="1" x14ac:dyDescent="0.2">
      <c r="A4055" s="505"/>
      <c r="B4055" s="506"/>
      <c r="C4055" s="464"/>
      <c r="D4055" s="520"/>
      <c r="E4055" s="455"/>
      <c r="F4055" s="460"/>
      <c r="G4055" s="455"/>
      <c r="H4055" s="455"/>
      <c r="I4055" s="461"/>
      <c r="J4055" s="425"/>
      <c r="K4055" s="489"/>
      <c r="L4055" s="465"/>
      <c r="M4055" s="465"/>
      <c r="N4055" s="608"/>
      <c r="O4055" s="512">
        <f t="shared" si="196"/>
        <v>0</v>
      </c>
      <c r="P4055" s="512">
        <f t="shared" si="197"/>
        <v>0</v>
      </c>
      <c r="Q4055" s="498" t="str">
        <f t="shared" si="198"/>
        <v/>
      </c>
    </row>
    <row r="4056" spans="1:17" hidden="1" x14ac:dyDescent="0.2">
      <c r="A4056" s="505"/>
      <c r="B4056" s="506"/>
      <c r="C4056" s="464"/>
      <c r="D4056" s="520"/>
      <c r="E4056" s="455"/>
      <c r="F4056" s="460"/>
      <c r="G4056" s="455"/>
      <c r="H4056" s="455"/>
      <c r="I4056" s="461"/>
      <c r="J4056" s="425"/>
      <c r="K4056" s="489"/>
      <c r="L4056" s="465"/>
      <c r="M4056" s="465"/>
      <c r="N4056" s="608"/>
      <c r="O4056" s="512">
        <f t="shared" si="196"/>
        <v>0</v>
      </c>
      <c r="P4056" s="512">
        <f t="shared" si="197"/>
        <v>0</v>
      </c>
      <c r="Q4056" s="498" t="str">
        <f t="shared" si="198"/>
        <v/>
      </c>
    </row>
    <row r="4057" spans="1:17" hidden="1" x14ac:dyDescent="0.2">
      <c r="A4057" s="505"/>
      <c r="B4057" s="506"/>
      <c r="C4057" s="464"/>
      <c r="D4057" s="520"/>
      <c r="E4057" s="455"/>
      <c r="F4057" s="460"/>
      <c r="G4057" s="455"/>
      <c r="H4057" s="455"/>
      <c r="I4057" s="461"/>
      <c r="J4057" s="425"/>
      <c r="K4057" s="489"/>
      <c r="L4057" s="465"/>
      <c r="M4057" s="465"/>
      <c r="N4057" s="608"/>
      <c r="O4057" s="512">
        <f t="shared" si="196"/>
        <v>0</v>
      </c>
      <c r="P4057" s="512">
        <f t="shared" si="197"/>
        <v>0</v>
      </c>
      <c r="Q4057" s="498" t="str">
        <f t="shared" si="198"/>
        <v/>
      </c>
    </row>
    <row r="4058" spans="1:17" hidden="1" x14ac:dyDescent="0.2">
      <c r="A4058" s="505"/>
      <c r="B4058" s="506"/>
      <c r="C4058" s="464"/>
      <c r="D4058" s="520"/>
      <c r="E4058" s="455"/>
      <c r="F4058" s="460"/>
      <c r="G4058" s="455"/>
      <c r="H4058" s="455"/>
      <c r="I4058" s="461"/>
      <c r="J4058" s="425"/>
      <c r="K4058" s="489"/>
      <c r="L4058" s="465"/>
      <c r="M4058" s="465"/>
      <c r="N4058" s="608"/>
      <c r="O4058" s="512">
        <f t="shared" si="196"/>
        <v>0</v>
      </c>
      <c r="P4058" s="512">
        <f t="shared" si="197"/>
        <v>0</v>
      </c>
      <c r="Q4058" s="498" t="str">
        <f t="shared" si="198"/>
        <v/>
      </c>
    </row>
    <row r="4059" spans="1:17" hidden="1" x14ac:dyDescent="0.2">
      <c r="A4059" s="505"/>
      <c r="B4059" s="506"/>
      <c r="C4059" s="464"/>
      <c r="D4059" s="520"/>
      <c r="E4059" s="455"/>
      <c r="F4059" s="460"/>
      <c r="G4059" s="455"/>
      <c r="H4059" s="455"/>
      <c r="I4059" s="461"/>
      <c r="J4059" s="425"/>
      <c r="K4059" s="489"/>
      <c r="L4059" s="465"/>
      <c r="M4059" s="465"/>
      <c r="N4059" s="608"/>
      <c r="O4059" s="512">
        <f t="shared" si="196"/>
        <v>0</v>
      </c>
      <c r="P4059" s="512">
        <f t="shared" si="197"/>
        <v>0</v>
      </c>
      <c r="Q4059" s="498" t="str">
        <f t="shared" si="198"/>
        <v/>
      </c>
    </row>
    <row r="4060" spans="1:17" hidden="1" x14ac:dyDescent="0.2">
      <c r="A4060" s="505"/>
      <c r="B4060" s="506"/>
      <c r="C4060" s="464"/>
      <c r="D4060" s="520"/>
      <c r="E4060" s="455"/>
      <c r="F4060" s="460"/>
      <c r="G4060" s="455"/>
      <c r="H4060" s="455"/>
      <c r="I4060" s="461"/>
      <c r="J4060" s="425"/>
      <c r="K4060" s="489"/>
      <c r="L4060" s="465"/>
      <c r="M4060" s="465"/>
      <c r="N4060" s="608"/>
      <c r="O4060" s="512">
        <f t="shared" si="196"/>
        <v>0</v>
      </c>
      <c r="P4060" s="512">
        <f t="shared" si="197"/>
        <v>0</v>
      </c>
      <c r="Q4060" s="498" t="str">
        <f t="shared" si="198"/>
        <v/>
      </c>
    </row>
    <row r="4061" spans="1:17" hidden="1" x14ac:dyDescent="0.2">
      <c r="A4061" s="505"/>
      <c r="B4061" s="506"/>
      <c r="C4061" s="464"/>
      <c r="D4061" s="520"/>
      <c r="E4061" s="455"/>
      <c r="F4061" s="460"/>
      <c r="G4061" s="455"/>
      <c r="H4061" s="455"/>
      <c r="I4061" s="461"/>
      <c r="J4061" s="425"/>
      <c r="K4061" s="489"/>
      <c r="L4061" s="465"/>
      <c r="M4061" s="465"/>
      <c r="N4061" s="608"/>
      <c r="O4061" s="512">
        <f t="shared" si="196"/>
        <v>0</v>
      </c>
      <c r="P4061" s="512">
        <f t="shared" si="197"/>
        <v>0</v>
      </c>
      <c r="Q4061" s="498" t="str">
        <f t="shared" si="198"/>
        <v/>
      </c>
    </row>
    <row r="4062" spans="1:17" hidden="1" x14ac:dyDescent="0.2">
      <c r="A4062" s="505"/>
      <c r="B4062" s="506"/>
      <c r="C4062" s="464"/>
      <c r="D4062" s="520"/>
      <c r="E4062" s="455"/>
      <c r="F4062" s="460"/>
      <c r="G4062" s="455"/>
      <c r="H4062" s="455"/>
      <c r="I4062" s="461"/>
      <c r="J4062" s="425"/>
      <c r="K4062" s="489"/>
      <c r="L4062" s="465"/>
      <c r="M4062" s="465"/>
      <c r="N4062" s="608"/>
      <c r="O4062" s="512">
        <f t="shared" si="196"/>
        <v>0</v>
      </c>
      <c r="P4062" s="512">
        <f t="shared" si="197"/>
        <v>0</v>
      </c>
      <c r="Q4062" s="498" t="str">
        <f t="shared" si="198"/>
        <v/>
      </c>
    </row>
    <row r="4063" spans="1:17" hidden="1" x14ac:dyDescent="0.2">
      <c r="A4063" s="505"/>
      <c r="B4063" s="506"/>
      <c r="C4063" s="464"/>
      <c r="D4063" s="520"/>
      <c r="E4063" s="455"/>
      <c r="F4063" s="460"/>
      <c r="G4063" s="455"/>
      <c r="H4063" s="455"/>
      <c r="I4063" s="461"/>
      <c r="J4063" s="425"/>
      <c r="K4063" s="489"/>
      <c r="L4063" s="465"/>
      <c r="M4063" s="465"/>
      <c r="N4063" s="608"/>
      <c r="O4063" s="512">
        <f t="shared" si="196"/>
        <v>0</v>
      </c>
      <c r="P4063" s="512">
        <f t="shared" si="197"/>
        <v>0</v>
      </c>
      <c r="Q4063" s="498" t="str">
        <f t="shared" si="198"/>
        <v/>
      </c>
    </row>
    <row r="4064" spans="1:17" hidden="1" x14ac:dyDescent="0.2">
      <c r="A4064" s="505"/>
      <c r="B4064" s="506"/>
      <c r="C4064" s="464"/>
      <c r="D4064" s="520"/>
      <c r="E4064" s="455"/>
      <c r="F4064" s="460"/>
      <c r="G4064" s="455"/>
      <c r="H4064" s="455"/>
      <c r="I4064" s="461"/>
      <c r="J4064" s="425"/>
      <c r="K4064" s="489"/>
      <c r="L4064" s="465"/>
      <c r="M4064" s="465"/>
      <c r="N4064" s="608"/>
      <c r="O4064" s="512">
        <f t="shared" si="196"/>
        <v>0</v>
      </c>
      <c r="P4064" s="512">
        <f t="shared" si="197"/>
        <v>0</v>
      </c>
      <c r="Q4064" s="498" t="str">
        <f t="shared" si="198"/>
        <v/>
      </c>
    </row>
    <row r="4065" spans="1:17" hidden="1" x14ac:dyDescent="0.2">
      <c r="A4065" s="505"/>
      <c r="B4065" s="506"/>
      <c r="C4065" s="464"/>
      <c r="D4065" s="520"/>
      <c r="E4065" s="455"/>
      <c r="F4065" s="460"/>
      <c r="G4065" s="455"/>
      <c r="H4065" s="455"/>
      <c r="I4065" s="461"/>
      <c r="J4065" s="425"/>
      <c r="K4065" s="489"/>
      <c r="L4065" s="465"/>
      <c r="M4065" s="465"/>
      <c r="N4065" s="608"/>
      <c r="O4065" s="512">
        <f t="shared" si="196"/>
        <v>0</v>
      </c>
      <c r="P4065" s="512">
        <f t="shared" si="197"/>
        <v>0</v>
      </c>
      <c r="Q4065" s="498" t="str">
        <f t="shared" si="198"/>
        <v/>
      </c>
    </row>
    <row r="4066" spans="1:17" hidden="1" x14ac:dyDescent="0.2">
      <c r="A4066" s="505"/>
      <c r="B4066" s="506"/>
      <c r="C4066" s="464"/>
      <c r="D4066" s="520"/>
      <c r="E4066" s="455"/>
      <c r="F4066" s="460"/>
      <c r="G4066" s="455"/>
      <c r="H4066" s="455"/>
      <c r="I4066" s="461"/>
      <c r="J4066" s="425"/>
      <c r="K4066" s="489"/>
      <c r="L4066" s="465"/>
      <c r="M4066" s="465"/>
      <c r="N4066" s="608"/>
      <c r="O4066" s="512">
        <f t="shared" si="196"/>
        <v>0</v>
      </c>
      <c r="P4066" s="512">
        <f t="shared" si="197"/>
        <v>0</v>
      </c>
      <c r="Q4066" s="498" t="str">
        <f t="shared" si="198"/>
        <v/>
      </c>
    </row>
    <row r="4067" spans="1:17" hidden="1" x14ac:dyDescent="0.2">
      <c r="A4067" s="505"/>
      <c r="B4067" s="506"/>
      <c r="C4067" s="464"/>
      <c r="D4067" s="520"/>
      <c r="E4067" s="455"/>
      <c r="F4067" s="460"/>
      <c r="G4067" s="455"/>
      <c r="H4067" s="455"/>
      <c r="I4067" s="461"/>
      <c r="J4067" s="425"/>
      <c r="K4067" s="489"/>
      <c r="L4067" s="465"/>
      <c r="M4067" s="465"/>
      <c r="N4067" s="608"/>
      <c r="O4067" s="512">
        <f t="shared" si="196"/>
        <v>0</v>
      </c>
      <c r="P4067" s="512">
        <f t="shared" si="197"/>
        <v>0</v>
      </c>
      <c r="Q4067" s="498" t="str">
        <f t="shared" si="198"/>
        <v/>
      </c>
    </row>
    <row r="4068" spans="1:17" hidden="1" x14ac:dyDescent="0.2">
      <c r="A4068" s="505"/>
      <c r="B4068" s="506"/>
      <c r="C4068" s="464"/>
      <c r="D4068" s="520"/>
      <c r="E4068" s="455"/>
      <c r="F4068" s="460"/>
      <c r="G4068" s="455"/>
      <c r="H4068" s="455"/>
      <c r="I4068" s="461"/>
      <c r="J4068" s="425"/>
      <c r="K4068" s="489"/>
      <c r="L4068" s="465"/>
      <c r="M4068" s="465"/>
      <c r="N4068" s="608"/>
      <c r="O4068" s="512">
        <f t="shared" si="196"/>
        <v>0</v>
      </c>
      <c r="P4068" s="512">
        <f t="shared" si="197"/>
        <v>0</v>
      </c>
      <c r="Q4068" s="498" t="str">
        <f t="shared" si="198"/>
        <v/>
      </c>
    </row>
    <row r="4069" spans="1:17" hidden="1" x14ac:dyDescent="0.2">
      <c r="A4069" s="505"/>
      <c r="B4069" s="506"/>
      <c r="C4069" s="464"/>
      <c r="D4069" s="520"/>
      <c r="E4069" s="455"/>
      <c r="F4069" s="460"/>
      <c r="G4069" s="455"/>
      <c r="H4069" s="455"/>
      <c r="I4069" s="461"/>
      <c r="J4069" s="425"/>
      <c r="K4069" s="489"/>
      <c r="L4069" s="465"/>
      <c r="M4069" s="465"/>
      <c r="N4069" s="608"/>
      <c r="O4069" s="512">
        <f t="shared" si="196"/>
        <v>0</v>
      </c>
      <c r="P4069" s="512">
        <f t="shared" si="197"/>
        <v>0</v>
      </c>
      <c r="Q4069" s="498" t="str">
        <f t="shared" si="198"/>
        <v/>
      </c>
    </row>
    <row r="4070" spans="1:17" hidden="1" x14ac:dyDescent="0.2">
      <c r="A4070" s="505"/>
      <c r="B4070" s="506"/>
      <c r="C4070" s="464"/>
      <c r="D4070" s="520"/>
      <c r="E4070" s="455"/>
      <c r="F4070" s="460"/>
      <c r="G4070" s="455"/>
      <c r="H4070" s="455"/>
      <c r="I4070" s="461"/>
      <c r="J4070" s="425"/>
      <c r="K4070" s="489"/>
      <c r="L4070" s="465"/>
      <c r="M4070" s="465"/>
      <c r="N4070" s="608"/>
      <c r="O4070" s="512">
        <f t="shared" si="196"/>
        <v>0</v>
      </c>
      <c r="P4070" s="512">
        <f t="shared" si="197"/>
        <v>0</v>
      </c>
      <c r="Q4070" s="498" t="str">
        <f t="shared" si="198"/>
        <v/>
      </c>
    </row>
    <row r="4071" spans="1:17" hidden="1" x14ac:dyDescent="0.2">
      <c r="A4071" s="505"/>
      <c r="B4071" s="506"/>
      <c r="C4071" s="464"/>
      <c r="D4071" s="520"/>
      <c r="E4071" s="455"/>
      <c r="F4071" s="460"/>
      <c r="G4071" s="455"/>
      <c r="H4071" s="455"/>
      <c r="I4071" s="461"/>
      <c r="J4071" s="425"/>
      <c r="K4071" s="489"/>
      <c r="L4071" s="465"/>
      <c r="M4071" s="465"/>
      <c r="N4071" s="608"/>
      <c r="O4071" s="512">
        <f t="shared" si="196"/>
        <v>0</v>
      </c>
      <c r="P4071" s="512">
        <f t="shared" si="197"/>
        <v>0</v>
      </c>
      <c r="Q4071" s="498" t="str">
        <f t="shared" si="198"/>
        <v/>
      </c>
    </row>
    <row r="4072" spans="1:17" hidden="1" x14ac:dyDescent="0.2">
      <c r="A4072" s="505"/>
      <c r="B4072" s="506"/>
      <c r="C4072" s="464"/>
      <c r="D4072" s="520"/>
      <c r="E4072" s="455"/>
      <c r="F4072" s="460"/>
      <c r="G4072" s="455"/>
      <c r="H4072" s="455"/>
      <c r="I4072" s="461"/>
      <c r="J4072" s="425"/>
      <c r="K4072" s="489"/>
      <c r="L4072" s="465"/>
      <c r="M4072" s="465"/>
      <c r="N4072" s="608"/>
      <c r="O4072" s="512">
        <f t="shared" si="196"/>
        <v>0</v>
      </c>
      <c r="P4072" s="512">
        <f t="shared" si="197"/>
        <v>0</v>
      </c>
      <c r="Q4072" s="498" t="str">
        <f t="shared" si="198"/>
        <v/>
      </c>
    </row>
    <row r="4073" spans="1:17" hidden="1" x14ac:dyDescent="0.2">
      <c r="A4073" s="505"/>
      <c r="B4073" s="506"/>
      <c r="C4073" s="464"/>
      <c r="D4073" s="520"/>
      <c r="E4073" s="455"/>
      <c r="F4073" s="460"/>
      <c r="G4073" s="455"/>
      <c r="H4073" s="455"/>
      <c r="I4073" s="461"/>
      <c r="J4073" s="425"/>
      <c r="K4073" s="489"/>
      <c r="L4073" s="465"/>
      <c r="M4073" s="465"/>
      <c r="N4073" s="608"/>
      <c r="O4073" s="512">
        <f t="shared" si="196"/>
        <v>0</v>
      </c>
      <c r="P4073" s="512">
        <f t="shared" si="197"/>
        <v>0</v>
      </c>
      <c r="Q4073" s="498" t="str">
        <f t="shared" si="198"/>
        <v/>
      </c>
    </row>
    <row r="4074" spans="1:17" hidden="1" x14ac:dyDescent="0.2">
      <c r="A4074" s="505"/>
      <c r="B4074" s="506"/>
      <c r="C4074" s="464"/>
      <c r="D4074" s="520"/>
      <c r="E4074" s="455"/>
      <c r="F4074" s="460"/>
      <c r="G4074" s="455"/>
      <c r="H4074" s="455"/>
      <c r="I4074" s="461"/>
      <c r="J4074" s="425"/>
      <c r="K4074" s="489"/>
      <c r="L4074" s="465"/>
      <c r="M4074" s="465"/>
      <c r="N4074" s="608"/>
      <c r="O4074" s="512">
        <f t="shared" si="196"/>
        <v>0</v>
      </c>
      <c r="P4074" s="512">
        <f t="shared" si="197"/>
        <v>0</v>
      </c>
      <c r="Q4074" s="498" t="str">
        <f t="shared" si="198"/>
        <v/>
      </c>
    </row>
    <row r="4075" spans="1:17" hidden="1" x14ac:dyDescent="0.2">
      <c r="A4075" s="505"/>
      <c r="B4075" s="506"/>
      <c r="C4075" s="464"/>
      <c r="D4075" s="520"/>
      <c r="E4075" s="455"/>
      <c r="F4075" s="460"/>
      <c r="G4075" s="455"/>
      <c r="H4075" s="455"/>
      <c r="I4075" s="461"/>
      <c r="J4075" s="425"/>
      <c r="K4075" s="489"/>
      <c r="L4075" s="465"/>
      <c r="M4075" s="465"/>
      <c r="N4075" s="608"/>
      <c r="O4075" s="512">
        <f t="shared" si="196"/>
        <v>0</v>
      </c>
      <c r="P4075" s="512">
        <f t="shared" si="197"/>
        <v>0</v>
      </c>
      <c r="Q4075" s="498" t="str">
        <f t="shared" si="198"/>
        <v/>
      </c>
    </row>
    <row r="4076" spans="1:17" hidden="1" x14ac:dyDescent="0.2">
      <c r="A4076" s="505"/>
      <c r="B4076" s="506"/>
      <c r="C4076" s="464"/>
      <c r="D4076" s="520"/>
      <c r="E4076" s="455"/>
      <c r="F4076" s="460"/>
      <c r="G4076" s="455"/>
      <c r="H4076" s="455"/>
      <c r="I4076" s="461"/>
      <c r="J4076" s="425"/>
      <c r="K4076" s="489"/>
      <c r="L4076" s="465"/>
      <c r="M4076" s="465"/>
      <c r="N4076" s="608"/>
      <c r="O4076" s="512">
        <f t="shared" si="196"/>
        <v>0</v>
      </c>
      <c r="P4076" s="512">
        <f t="shared" si="197"/>
        <v>0</v>
      </c>
      <c r="Q4076" s="498" t="str">
        <f t="shared" si="198"/>
        <v/>
      </c>
    </row>
    <row r="4077" spans="1:17" hidden="1" x14ac:dyDescent="0.2">
      <c r="A4077" s="505"/>
      <c r="B4077" s="506"/>
      <c r="C4077" s="464"/>
      <c r="D4077" s="520"/>
      <c r="E4077" s="455"/>
      <c r="F4077" s="460"/>
      <c r="G4077" s="455"/>
      <c r="H4077" s="455"/>
      <c r="I4077" s="461"/>
      <c r="J4077" s="425"/>
      <c r="K4077" s="489"/>
      <c r="L4077" s="465"/>
      <c r="M4077" s="465"/>
      <c r="N4077" s="608"/>
      <c r="O4077" s="512">
        <f t="shared" si="196"/>
        <v>0</v>
      </c>
      <c r="P4077" s="512">
        <f t="shared" si="197"/>
        <v>0</v>
      </c>
      <c r="Q4077" s="498" t="str">
        <f t="shared" si="198"/>
        <v/>
      </c>
    </row>
    <row r="4078" spans="1:17" hidden="1" x14ac:dyDescent="0.2">
      <c r="A4078" s="505"/>
      <c r="B4078" s="506"/>
      <c r="C4078" s="464"/>
      <c r="D4078" s="520"/>
      <c r="E4078" s="455"/>
      <c r="F4078" s="460"/>
      <c r="G4078" s="455"/>
      <c r="H4078" s="455"/>
      <c r="I4078" s="461"/>
      <c r="J4078" s="425"/>
      <c r="K4078" s="489"/>
      <c r="L4078" s="465"/>
      <c r="M4078" s="465"/>
      <c r="N4078" s="608"/>
      <c r="O4078" s="512">
        <f t="shared" si="196"/>
        <v>0</v>
      </c>
      <c r="P4078" s="512">
        <f t="shared" si="197"/>
        <v>0</v>
      </c>
      <c r="Q4078" s="498" t="str">
        <f t="shared" si="198"/>
        <v/>
      </c>
    </row>
    <row r="4079" spans="1:17" hidden="1" x14ac:dyDescent="0.2">
      <c r="A4079" s="505"/>
      <c r="B4079" s="506"/>
      <c r="C4079" s="464"/>
      <c r="D4079" s="520"/>
      <c r="E4079" s="455"/>
      <c r="F4079" s="460"/>
      <c r="G4079" s="455"/>
      <c r="H4079" s="455"/>
      <c r="I4079" s="461"/>
      <c r="J4079" s="425"/>
      <c r="K4079" s="489"/>
      <c r="L4079" s="465"/>
      <c r="M4079" s="465"/>
      <c r="N4079" s="608"/>
      <c r="O4079" s="512">
        <f t="shared" si="196"/>
        <v>0</v>
      </c>
      <c r="P4079" s="512">
        <f t="shared" si="197"/>
        <v>0</v>
      </c>
      <c r="Q4079" s="498" t="str">
        <f t="shared" si="198"/>
        <v/>
      </c>
    </row>
    <row r="4080" spans="1:17" hidden="1" x14ac:dyDescent="0.2">
      <c r="A4080" s="505"/>
      <c r="B4080" s="506"/>
      <c r="C4080" s="464"/>
      <c r="D4080" s="520"/>
      <c r="E4080" s="455"/>
      <c r="F4080" s="460"/>
      <c r="G4080" s="455"/>
      <c r="H4080" s="455"/>
      <c r="I4080" s="461"/>
      <c r="J4080" s="425"/>
      <c r="K4080" s="489"/>
      <c r="L4080" s="465"/>
      <c r="M4080" s="465"/>
      <c r="N4080" s="608"/>
      <c r="O4080" s="512">
        <f t="shared" si="196"/>
        <v>0</v>
      </c>
      <c r="P4080" s="512">
        <f t="shared" si="197"/>
        <v>0</v>
      </c>
      <c r="Q4080" s="498" t="str">
        <f t="shared" si="198"/>
        <v/>
      </c>
    </row>
    <row r="4081" spans="1:17" hidden="1" x14ac:dyDescent="0.2">
      <c r="A4081" s="505"/>
      <c r="B4081" s="506"/>
      <c r="C4081" s="464"/>
      <c r="D4081" s="520"/>
      <c r="E4081" s="455"/>
      <c r="F4081" s="460"/>
      <c r="G4081" s="455"/>
      <c r="H4081" s="455"/>
      <c r="I4081" s="461"/>
      <c r="J4081" s="425"/>
      <c r="K4081" s="489"/>
      <c r="L4081" s="465"/>
      <c r="M4081" s="465"/>
      <c r="N4081" s="608"/>
      <c r="O4081" s="512">
        <f t="shared" si="196"/>
        <v>0</v>
      </c>
      <c r="P4081" s="512">
        <f t="shared" si="197"/>
        <v>0</v>
      </c>
      <c r="Q4081" s="498" t="str">
        <f t="shared" si="198"/>
        <v/>
      </c>
    </row>
    <row r="4082" spans="1:17" hidden="1" x14ac:dyDescent="0.2">
      <c r="A4082" s="505"/>
      <c r="B4082" s="506"/>
      <c r="C4082" s="464"/>
      <c r="D4082" s="520"/>
      <c r="E4082" s="455"/>
      <c r="F4082" s="460"/>
      <c r="G4082" s="455"/>
      <c r="H4082" s="455"/>
      <c r="I4082" s="461"/>
      <c r="J4082" s="425"/>
      <c r="K4082" s="489"/>
      <c r="L4082" s="465"/>
      <c r="M4082" s="465"/>
      <c r="N4082" s="608"/>
      <c r="O4082" s="512">
        <f t="shared" si="196"/>
        <v>0</v>
      </c>
      <c r="P4082" s="512">
        <f t="shared" si="197"/>
        <v>0</v>
      </c>
      <c r="Q4082" s="498" t="str">
        <f t="shared" si="198"/>
        <v/>
      </c>
    </row>
    <row r="4083" spans="1:17" hidden="1" x14ac:dyDescent="0.2">
      <c r="A4083" s="505"/>
      <c r="B4083" s="506"/>
      <c r="C4083" s="464"/>
      <c r="D4083" s="520"/>
      <c r="E4083" s="455"/>
      <c r="F4083" s="460"/>
      <c r="G4083" s="455"/>
      <c r="H4083" s="455"/>
      <c r="I4083" s="461"/>
      <c r="J4083" s="425"/>
      <c r="K4083" s="489"/>
      <c r="L4083" s="465"/>
      <c r="M4083" s="465"/>
      <c r="N4083" s="608"/>
      <c r="O4083" s="512">
        <f t="shared" si="196"/>
        <v>0</v>
      </c>
      <c r="P4083" s="512">
        <f t="shared" si="197"/>
        <v>0</v>
      </c>
      <c r="Q4083" s="498" t="str">
        <f t="shared" si="198"/>
        <v/>
      </c>
    </row>
    <row r="4084" spans="1:17" hidden="1" x14ac:dyDescent="0.2">
      <c r="A4084" s="505"/>
      <c r="B4084" s="506"/>
      <c r="C4084" s="464"/>
      <c r="D4084" s="520"/>
      <c r="E4084" s="455"/>
      <c r="F4084" s="460"/>
      <c r="G4084" s="455"/>
      <c r="H4084" s="455"/>
      <c r="I4084" s="461"/>
      <c r="J4084" s="425"/>
      <c r="K4084" s="489"/>
      <c r="L4084" s="465"/>
      <c r="M4084" s="465"/>
      <c r="N4084" s="608"/>
      <c r="O4084" s="512">
        <f t="shared" si="196"/>
        <v>0</v>
      </c>
      <c r="P4084" s="512">
        <f t="shared" si="197"/>
        <v>0</v>
      </c>
      <c r="Q4084" s="498" t="str">
        <f t="shared" si="198"/>
        <v/>
      </c>
    </row>
    <row r="4085" spans="1:17" hidden="1" x14ac:dyDescent="0.2">
      <c r="A4085" s="505"/>
      <c r="B4085" s="506"/>
      <c r="C4085" s="464"/>
      <c r="D4085" s="520"/>
      <c r="E4085" s="455"/>
      <c r="F4085" s="460"/>
      <c r="G4085" s="455"/>
      <c r="H4085" s="455"/>
      <c r="I4085" s="461"/>
      <c r="J4085" s="425"/>
      <c r="K4085" s="489"/>
      <c r="L4085" s="465"/>
      <c r="M4085" s="465"/>
      <c r="N4085" s="608"/>
      <c r="O4085" s="512">
        <f t="shared" si="196"/>
        <v>0</v>
      </c>
      <c r="P4085" s="512">
        <f t="shared" si="197"/>
        <v>0</v>
      </c>
      <c r="Q4085" s="498" t="str">
        <f t="shared" si="198"/>
        <v/>
      </c>
    </row>
    <row r="4086" spans="1:17" hidden="1" x14ac:dyDescent="0.2">
      <c r="A4086" s="505"/>
      <c r="B4086" s="506"/>
      <c r="C4086" s="464"/>
      <c r="D4086" s="520"/>
      <c r="E4086" s="455"/>
      <c r="F4086" s="460"/>
      <c r="G4086" s="455"/>
      <c r="H4086" s="455"/>
      <c r="I4086" s="461"/>
      <c r="J4086" s="425"/>
      <c r="K4086" s="489"/>
      <c r="L4086" s="465"/>
      <c r="M4086" s="465"/>
      <c r="N4086" s="608"/>
      <c r="O4086" s="512">
        <f t="shared" si="196"/>
        <v>0</v>
      </c>
      <c r="P4086" s="512">
        <f t="shared" si="197"/>
        <v>0</v>
      </c>
      <c r="Q4086" s="498" t="str">
        <f t="shared" si="198"/>
        <v/>
      </c>
    </row>
    <row r="4087" spans="1:17" hidden="1" x14ac:dyDescent="0.2">
      <c r="A4087" s="505"/>
      <c r="B4087" s="506"/>
      <c r="C4087" s="464"/>
      <c r="D4087" s="520"/>
      <c r="E4087" s="455"/>
      <c r="F4087" s="460"/>
      <c r="G4087" s="455"/>
      <c r="H4087" s="455"/>
      <c r="I4087" s="461"/>
      <c r="J4087" s="425"/>
      <c r="K4087" s="489"/>
      <c r="L4087" s="465"/>
      <c r="M4087" s="465"/>
      <c r="N4087" s="608"/>
      <c r="O4087" s="512">
        <f t="shared" si="196"/>
        <v>0</v>
      </c>
      <c r="P4087" s="512">
        <f t="shared" si="197"/>
        <v>0</v>
      </c>
      <c r="Q4087" s="498" t="str">
        <f t="shared" si="198"/>
        <v/>
      </c>
    </row>
    <row r="4088" spans="1:17" hidden="1" x14ac:dyDescent="0.2">
      <c r="A4088" s="505"/>
      <c r="B4088" s="506"/>
      <c r="C4088" s="464"/>
      <c r="D4088" s="520"/>
      <c r="E4088" s="455"/>
      <c r="F4088" s="460"/>
      <c r="G4088" s="455"/>
      <c r="H4088" s="455"/>
      <c r="I4088" s="461"/>
      <c r="J4088" s="425"/>
      <c r="K4088" s="489"/>
      <c r="L4088" s="465"/>
      <c r="M4088" s="465"/>
      <c r="N4088" s="608"/>
      <c r="O4088" s="512">
        <f t="shared" si="196"/>
        <v>0</v>
      </c>
      <c r="P4088" s="512">
        <f t="shared" si="197"/>
        <v>0</v>
      </c>
      <c r="Q4088" s="498" t="str">
        <f t="shared" si="198"/>
        <v/>
      </c>
    </row>
    <row r="4089" spans="1:17" hidden="1" x14ac:dyDescent="0.2">
      <c r="A4089" s="505"/>
      <c r="B4089" s="506"/>
      <c r="C4089" s="464"/>
      <c r="D4089" s="520"/>
      <c r="E4089" s="455"/>
      <c r="F4089" s="460"/>
      <c r="G4089" s="455"/>
      <c r="H4089" s="455"/>
      <c r="I4089" s="461"/>
      <c r="J4089" s="425"/>
      <c r="K4089" s="489"/>
      <c r="L4089" s="465"/>
      <c r="M4089" s="465"/>
      <c r="N4089" s="608"/>
      <c r="O4089" s="512">
        <f t="shared" si="196"/>
        <v>0</v>
      </c>
      <c r="P4089" s="512">
        <f t="shared" si="197"/>
        <v>0</v>
      </c>
      <c r="Q4089" s="498" t="str">
        <f t="shared" si="198"/>
        <v/>
      </c>
    </row>
    <row r="4090" spans="1:17" hidden="1" x14ac:dyDescent="0.2">
      <c r="A4090" s="505"/>
      <c r="B4090" s="506"/>
      <c r="C4090" s="464"/>
      <c r="D4090" s="520"/>
      <c r="E4090" s="455"/>
      <c r="F4090" s="460"/>
      <c r="G4090" s="455"/>
      <c r="H4090" s="455"/>
      <c r="I4090" s="461"/>
      <c r="J4090" s="425"/>
      <c r="K4090" s="489"/>
      <c r="L4090" s="465"/>
      <c r="M4090" s="465"/>
      <c r="N4090" s="608"/>
      <c r="O4090" s="512">
        <f t="shared" si="196"/>
        <v>0</v>
      </c>
      <c r="P4090" s="512">
        <f t="shared" si="197"/>
        <v>0</v>
      </c>
      <c r="Q4090" s="498" t="str">
        <f t="shared" si="198"/>
        <v/>
      </c>
    </row>
    <row r="4091" spans="1:17" hidden="1" x14ac:dyDescent="0.2">
      <c r="A4091" s="505"/>
      <c r="B4091" s="506"/>
      <c r="C4091" s="464"/>
      <c r="D4091" s="520"/>
      <c r="E4091" s="455"/>
      <c r="F4091" s="460"/>
      <c r="G4091" s="455"/>
      <c r="H4091" s="455"/>
      <c r="I4091" s="461"/>
      <c r="J4091" s="425"/>
      <c r="K4091" s="489"/>
      <c r="L4091" s="465"/>
      <c r="M4091" s="465"/>
      <c r="N4091" s="608"/>
      <c r="O4091" s="512">
        <f t="shared" si="196"/>
        <v>0</v>
      </c>
      <c r="P4091" s="512">
        <f t="shared" si="197"/>
        <v>0</v>
      </c>
      <c r="Q4091" s="498" t="str">
        <f t="shared" si="198"/>
        <v/>
      </c>
    </row>
    <row r="4092" spans="1:17" hidden="1" x14ac:dyDescent="0.2">
      <c r="A4092" s="505"/>
      <c r="B4092" s="506"/>
      <c r="C4092" s="464"/>
      <c r="D4092" s="520"/>
      <c r="E4092" s="455"/>
      <c r="F4092" s="460"/>
      <c r="G4092" s="455"/>
      <c r="H4092" s="455"/>
      <c r="I4092" s="461"/>
      <c r="J4092" s="425"/>
      <c r="K4092" s="489"/>
      <c r="L4092" s="465"/>
      <c r="M4092" s="465"/>
      <c r="N4092" s="608"/>
      <c r="O4092" s="512">
        <f t="shared" si="196"/>
        <v>0</v>
      </c>
      <c r="P4092" s="512">
        <f t="shared" si="197"/>
        <v>0</v>
      </c>
      <c r="Q4092" s="498" t="str">
        <f t="shared" si="198"/>
        <v/>
      </c>
    </row>
    <row r="4093" spans="1:17" hidden="1" x14ac:dyDescent="0.2">
      <c r="A4093" s="505"/>
      <c r="B4093" s="506"/>
      <c r="C4093" s="464"/>
      <c r="D4093" s="520"/>
      <c r="E4093" s="455"/>
      <c r="F4093" s="460"/>
      <c r="G4093" s="455"/>
      <c r="H4093" s="455"/>
      <c r="I4093" s="461"/>
      <c r="J4093" s="425"/>
      <c r="K4093" s="489"/>
      <c r="L4093" s="465"/>
      <c r="M4093" s="465"/>
      <c r="N4093" s="608"/>
      <c r="O4093" s="512">
        <f t="shared" si="196"/>
        <v>0</v>
      </c>
      <c r="P4093" s="512">
        <f t="shared" si="197"/>
        <v>0</v>
      </c>
      <c r="Q4093" s="498" t="str">
        <f t="shared" si="198"/>
        <v/>
      </c>
    </row>
    <row r="4094" spans="1:17" hidden="1" x14ac:dyDescent="0.2">
      <c r="A4094" s="505"/>
      <c r="B4094" s="506"/>
      <c r="C4094" s="464"/>
      <c r="D4094" s="520"/>
      <c r="E4094" s="455"/>
      <c r="F4094" s="460"/>
      <c r="G4094" s="455"/>
      <c r="H4094" s="455"/>
      <c r="I4094" s="461"/>
      <c r="J4094" s="425"/>
      <c r="K4094" s="489"/>
      <c r="L4094" s="465"/>
      <c r="M4094" s="465"/>
      <c r="N4094" s="608"/>
      <c r="O4094" s="512">
        <f t="shared" si="196"/>
        <v>0</v>
      </c>
      <c r="P4094" s="512">
        <f t="shared" si="197"/>
        <v>0</v>
      </c>
      <c r="Q4094" s="498" t="str">
        <f t="shared" si="198"/>
        <v/>
      </c>
    </row>
    <row r="4095" spans="1:17" hidden="1" x14ac:dyDescent="0.2">
      <c r="A4095" s="505"/>
      <c r="B4095" s="506"/>
      <c r="C4095" s="464"/>
      <c r="D4095" s="520"/>
      <c r="E4095" s="455"/>
      <c r="F4095" s="460"/>
      <c r="G4095" s="455"/>
      <c r="H4095" s="455"/>
      <c r="I4095" s="461"/>
      <c r="J4095" s="425"/>
      <c r="K4095" s="489"/>
      <c r="L4095" s="465"/>
      <c r="M4095" s="465"/>
      <c r="N4095" s="608"/>
      <c r="O4095" s="512">
        <f t="shared" si="196"/>
        <v>0</v>
      </c>
      <c r="P4095" s="512">
        <f t="shared" si="197"/>
        <v>0</v>
      </c>
      <c r="Q4095" s="498" t="str">
        <f t="shared" si="198"/>
        <v/>
      </c>
    </row>
    <row r="4096" spans="1:17" hidden="1" x14ac:dyDescent="0.2">
      <c r="A4096" s="505"/>
      <c r="B4096" s="506"/>
      <c r="C4096" s="464"/>
      <c r="D4096" s="520"/>
      <c r="E4096" s="455"/>
      <c r="F4096" s="460"/>
      <c r="G4096" s="455"/>
      <c r="H4096" s="455"/>
      <c r="I4096" s="461"/>
      <c r="J4096" s="425"/>
      <c r="K4096" s="489"/>
      <c r="L4096" s="465"/>
      <c r="M4096" s="465"/>
      <c r="N4096" s="608"/>
      <c r="O4096" s="512">
        <f t="shared" si="196"/>
        <v>0</v>
      </c>
      <c r="P4096" s="512">
        <f t="shared" si="197"/>
        <v>0</v>
      </c>
      <c r="Q4096" s="498" t="str">
        <f t="shared" si="198"/>
        <v/>
      </c>
    </row>
    <row r="4097" spans="1:17" hidden="1" x14ac:dyDescent="0.2">
      <c r="A4097" s="505"/>
      <c r="B4097" s="506"/>
      <c r="C4097" s="464"/>
      <c r="D4097" s="520"/>
      <c r="E4097" s="455"/>
      <c r="F4097" s="460"/>
      <c r="G4097" s="455"/>
      <c r="H4097" s="455"/>
      <c r="I4097" s="461"/>
      <c r="J4097" s="425"/>
      <c r="K4097" s="489"/>
      <c r="L4097" s="465"/>
      <c r="M4097" s="465"/>
      <c r="N4097" s="608"/>
      <c r="O4097" s="512">
        <f t="shared" si="196"/>
        <v>0</v>
      </c>
      <c r="P4097" s="512">
        <f t="shared" si="197"/>
        <v>0</v>
      </c>
      <c r="Q4097" s="498" t="str">
        <f t="shared" si="198"/>
        <v/>
      </c>
    </row>
    <row r="4098" spans="1:17" hidden="1" x14ac:dyDescent="0.2">
      <c r="A4098" s="505"/>
      <c r="B4098" s="506"/>
      <c r="C4098" s="464"/>
      <c r="D4098" s="520"/>
      <c r="E4098" s="455"/>
      <c r="F4098" s="460"/>
      <c r="G4098" s="455"/>
      <c r="H4098" s="455"/>
      <c r="I4098" s="461"/>
      <c r="J4098" s="425"/>
      <c r="K4098" s="489"/>
      <c r="L4098" s="465"/>
      <c r="M4098" s="465"/>
      <c r="N4098" s="608"/>
      <c r="O4098" s="512">
        <f t="shared" si="196"/>
        <v>0</v>
      </c>
      <c r="P4098" s="512">
        <f t="shared" si="197"/>
        <v>0</v>
      </c>
      <c r="Q4098" s="498" t="str">
        <f t="shared" si="198"/>
        <v/>
      </c>
    </row>
    <row r="4099" spans="1:17" hidden="1" x14ac:dyDescent="0.2">
      <c r="A4099" s="505"/>
      <c r="B4099" s="506"/>
      <c r="C4099" s="464"/>
      <c r="D4099" s="520"/>
      <c r="E4099" s="455"/>
      <c r="F4099" s="460"/>
      <c r="G4099" s="455"/>
      <c r="H4099" s="455"/>
      <c r="I4099" s="461"/>
      <c r="J4099" s="425"/>
      <c r="K4099" s="489"/>
      <c r="L4099" s="465"/>
      <c r="M4099" s="465"/>
      <c r="N4099" s="608"/>
      <c r="O4099" s="512">
        <f t="shared" si="196"/>
        <v>0</v>
      </c>
      <c r="P4099" s="512">
        <f t="shared" si="197"/>
        <v>0</v>
      </c>
      <c r="Q4099" s="498" t="str">
        <f t="shared" si="198"/>
        <v/>
      </c>
    </row>
    <row r="4100" spans="1:17" hidden="1" x14ac:dyDescent="0.2">
      <c r="A4100" s="505"/>
      <c r="B4100" s="506"/>
      <c r="C4100" s="464"/>
      <c r="D4100" s="520"/>
      <c r="E4100" s="455"/>
      <c r="F4100" s="460"/>
      <c r="G4100" s="455"/>
      <c r="H4100" s="455"/>
      <c r="I4100" s="461"/>
      <c r="J4100" s="425"/>
      <c r="K4100" s="489"/>
      <c r="L4100" s="465"/>
      <c r="M4100" s="465"/>
      <c r="N4100" s="608"/>
      <c r="O4100" s="512">
        <f t="shared" ref="O4100:O4163" si="199">IF(B4100=0,0,IF(YEAR(B4100)=$P$1,MONTH(B4100)-$O$1+1,(YEAR(B4100)-$P$1)*12-$O$1+1+MONTH(B4100)))</f>
        <v>0</v>
      </c>
      <c r="P4100" s="512">
        <f t="shared" ref="P4100:P4163" si="200">IF(C4100=0,0,IF(YEAR(C4100)=$P$1,MONTH(C4100)-$O$1+1,(YEAR(C4100)-$P$1)*12-$O$1+1+MONTH(C4100)))</f>
        <v>0</v>
      </c>
      <c r="Q4100" s="498" t="str">
        <f t="shared" ref="Q4100:Q4163" si="201">SUBSTITUTE(D4100," ","_")</f>
        <v/>
      </c>
    </row>
    <row r="4101" spans="1:17" hidden="1" x14ac:dyDescent="0.2">
      <c r="A4101" s="505"/>
      <c r="B4101" s="506"/>
      <c r="C4101" s="464"/>
      <c r="D4101" s="520"/>
      <c r="E4101" s="455"/>
      <c r="F4101" s="460"/>
      <c r="G4101" s="455"/>
      <c r="H4101" s="455"/>
      <c r="I4101" s="461"/>
      <c r="J4101" s="425"/>
      <c r="K4101" s="489"/>
      <c r="L4101" s="465"/>
      <c r="M4101" s="465"/>
      <c r="N4101" s="608"/>
      <c r="O4101" s="512">
        <f t="shared" si="199"/>
        <v>0</v>
      </c>
      <c r="P4101" s="512">
        <f t="shared" si="200"/>
        <v>0</v>
      </c>
      <c r="Q4101" s="498" t="str">
        <f t="shared" si="201"/>
        <v/>
      </c>
    </row>
    <row r="4102" spans="1:17" hidden="1" x14ac:dyDescent="0.2">
      <c r="A4102" s="505"/>
      <c r="B4102" s="506"/>
      <c r="C4102" s="464"/>
      <c r="D4102" s="520"/>
      <c r="E4102" s="455"/>
      <c r="F4102" s="460"/>
      <c r="G4102" s="455"/>
      <c r="H4102" s="455"/>
      <c r="I4102" s="461"/>
      <c r="J4102" s="425"/>
      <c r="K4102" s="489"/>
      <c r="L4102" s="465"/>
      <c r="M4102" s="465"/>
      <c r="N4102" s="608"/>
      <c r="O4102" s="512">
        <f t="shared" si="199"/>
        <v>0</v>
      </c>
      <c r="P4102" s="512">
        <f t="shared" si="200"/>
        <v>0</v>
      </c>
      <c r="Q4102" s="498" t="str">
        <f t="shared" si="201"/>
        <v/>
      </c>
    </row>
    <row r="4103" spans="1:17" hidden="1" x14ac:dyDescent="0.2">
      <c r="A4103" s="505"/>
      <c r="B4103" s="506"/>
      <c r="C4103" s="464"/>
      <c r="D4103" s="520"/>
      <c r="E4103" s="455"/>
      <c r="F4103" s="460"/>
      <c r="G4103" s="455"/>
      <c r="H4103" s="455"/>
      <c r="I4103" s="461"/>
      <c r="J4103" s="425"/>
      <c r="K4103" s="489"/>
      <c r="L4103" s="465"/>
      <c r="M4103" s="465"/>
      <c r="N4103" s="608"/>
      <c r="O4103" s="512">
        <f t="shared" si="199"/>
        <v>0</v>
      </c>
      <c r="P4103" s="512">
        <f t="shared" si="200"/>
        <v>0</v>
      </c>
      <c r="Q4103" s="498" t="str">
        <f t="shared" si="201"/>
        <v/>
      </c>
    </row>
    <row r="4104" spans="1:17" hidden="1" x14ac:dyDescent="0.2">
      <c r="A4104" s="505"/>
      <c r="B4104" s="506"/>
      <c r="C4104" s="464"/>
      <c r="D4104" s="520"/>
      <c r="E4104" s="455"/>
      <c r="F4104" s="460"/>
      <c r="G4104" s="455"/>
      <c r="H4104" s="455"/>
      <c r="I4104" s="461"/>
      <c r="J4104" s="425"/>
      <c r="K4104" s="489"/>
      <c r="L4104" s="465"/>
      <c r="M4104" s="465"/>
      <c r="N4104" s="608"/>
      <c r="O4104" s="512">
        <f t="shared" si="199"/>
        <v>0</v>
      </c>
      <c r="P4104" s="512">
        <f t="shared" si="200"/>
        <v>0</v>
      </c>
      <c r="Q4104" s="498" t="str">
        <f t="shared" si="201"/>
        <v/>
      </c>
    </row>
    <row r="4105" spans="1:17" hidden="1" x14ac:dyDescent="0.2">
      <c r="A4105" s="505"/>
      <c r="B4105" s="506"/>
      <c r="C4105" s="464"/>
      <c r="D4105" s="520"/>
      <c r="E4105" s="455"/>
      <c r="F4105" s="460"/>
      <c r="G4105" s="455"/>
      <c r="H4105" s="455"/>
      <c r="I4105" s="461"/>
      <c r="J4105" s="425"/>
      <c r="K4105" s="489"/>
      <c r="L4105" s="465"/>
      <c r="M4105" s="465"/>
      <c r="N4105" s="608"/>
      <c r="O4105" s="512">
        <f t="shared" si="199"/>
        <v>0</v>
      </c>
      <c r="P4105" s="512">
        <f t="shared" si="200"/>
        <v>0</v>
      </c>
      <c r="Q4105" s="498" t="str">
        <f t="shared" si="201"/>
        <v/>
      </c>
    </row>
    <row r="4106" spans="1:17" hidden="1" x14ac:dyDescent="0.2">
      <c r="A4106" s="505"/>
      <c r="B4106" s="506"/>
      <c r="C4106" s="464"/>
      <c r="D4106" s="520"/>
      <c r="E4106" s="455"/>
      <c r="F4106" s="460"/>
      <c r="G4106" s="455"/>
      <c r="H4106" s="455"/>
      <c r="I4106" s="461"/>
      <c r="J4106" s="425"/>
      <c r="K4106" s="489"/>
      <c r="L4106" s="465"/>
      <c r="M4106" s="465"/>
      <c r="N4106" s="608"/>
      <c r="O4106" s="512">
        <f t="shared" si="199"/>
        <v>0</v>
      </c>
      <c r="P4106" s="512">
        <f t="shared" si="200"/>
        <v>0</v>
      </c>
      <c r="Q4106" s="498" t="str">
        <f t="shared" si="201"/>
        <v/>
      </c>
    </row>
    <row r="4107" spans="1:17" hidden="1" x14ac:dyDescent="0.2">
      <c r="A4107" s="505"/>
      <c r="B4107" s="506"/>
      <c r="C4107" s="464"/>
      <c r="D4107" s="520"/>
      <c r="E4107" s="455"/>
      <c r="F4107" s="460"/>
      <c r="G4107" s="455"/>
      <c r="H4107" s="455"/>
      <c r="I4107" s="461"/>
      <c r="J4107" s="425"/>
      <c r="K4107" s="489"/>
      <c r="L4107" s="465"/>
      <c r="M4107" s="465"/>
      <c r="N4107" s="608"/>
      <c r="O4107" s="512">
        <f t="shared" si="199"/>
        <v>0</v>
      </c>
      <c r="P4107" s="512">
        <f t="shared" si="200"/>
        <v>0</v>
      </c>
      <c r="Q4107" s="498" t="str">
        <f t="shared" si="201"/>
        <v/>
      </c>
    </row>
    <row r="4108" spans="1:17" hidden="1" x14ac:dyDescent="0.2">
      <c r="A4108" s="505"/>
      <c r="B4108" s="506"/>
      <c r="C4108" s="464"/>
      <c r="D4108" s="520"/>
      <c r="E4108" s="455"/>
      <c r="F4108" s="460"/>
      <c r="G4108" s="455"/>
      <c r="H4108" s="455"/>
      <c r="I4108" s="461"/>
      <c r="J4108" s="425"/>
      <c r="K4108" s="489"/>
      <c r="L4108" s="465"/>
      <c r="M4108" s="465"/>
      <c r="N4108" s="608"/>
      <c r="O4108" s="512">
        <f t="shared" si="199"/>
        <v>0</v>
      </c>
      <c r="P4108" s="512">
        <f t="shared" si="200"/>
        <v>0</v>
      </c>
      <c r="Q4108" s="498" t="str">
        <f t="shared" si="201"/>
        <v/>
      </c>
    </row>
    <row r="4109" spans="1:17" hidden="1" x14ac:dyDescent="0.2">
      <c r="A4109" s="505"/>
      <c r="B4109" s="506"/>
      <c r="C4109" s="464"/>
      <c r="D4109" s="520"/>
      <c r="E4109" s="455"/>
      <c r="F4109" s="460"/>
      <c r="G4109" s="455"/>
      <c r="H4109" s="455"/>
      <c r="I4109" s="461"/>
      <c r="J4109" s="425"/>
      <c r="K4109" s="489"/>
      <c r="L4109" s="465"/>
      <c r="M4109" s="465"/>
      <c r="N4109" s="608"/>
      <c r="O4109" s="512">
        <f t="shared" si="199"/>
        <v>0</v>
      </c>
      <c r="P4109" s="512">
        <f t="shared" si="200"/>
        <v>0</v>
      </c>
      <c r="Q4109" s="498" t="str">
        <f t="shared" si="201"/>
        <v/>
      </c>
    </row>
    <row r="4110" spans="1:17" hidden="1" x14ac:dyDescent="0.2">
      <c r="A4110" s="505"/>
      <c r="B4110" s="506"/>
      <c r="C4110" s="464"/>
      <c r="D4110" s="520"/>
      <c r="E4110" s="455"/>
      <c r="F4110" s="460"/>
      <c r="G4110" s="455"/>
      <c r="H4110" s="455"/>
      <c r="I4110" s="461"/>
      <c r="J4110" s="425"/>
      <c r="K4110" s="489"/>
      <c r="L4110" s="465"/>
      <c r="M4110" s="465"/>
      <c r="N4110" s="608"/>
      <c r="O4110" s="512">
        <f t="shared" si="199"/>
        <v>0</v>
      </c>
      <c r="P4110" s="512">
        <f t="shared" si="200"/>
        <v>0</v>
      </c>
      <c r="Q4110" s="498" t="str">
        <f t="shared" si="201"/>
        <v/>
      </c>
    </row>
    <row r="4111" spans="1:17" hidden="1" x14ac:dyDescent="0.2">
      <c r="A4111" s="505"/>
      <c r="B4111" s="506"/>
      <c r="C4111" s="464"/>
      <c r="D4111" s="520"/>
      <c r="E4111" s="455"/>
      <c r="F4111" s="460"/>
      <c r="G4111" s="455"/>
      <c r="H4111" s="455"/>
      <c r="I4111" s="461"/>
      <c r="J4111" s="425"/>
      <c r="K4111" s="489"/>
      <c r="L4111" s="465"/>
      <c r="M4111" s="465"/>
      <c r="N4111" s="608"/>
      <c r="O4111" s="512">
        <f t="shared" si="199"/>
        <v>0</v>
      </c>
      <c r="P4111" s="512">
        <f t="shared" si="200"/>
        <v>0</v>
      </c>
      <c r="Q4111" s="498" t="str">
        <f t="shared" si="201"/>
        <v/>
      </c>
    </row>
    <row r="4112" spans="1:17" hidden="1" x14ac:dyDescent="0.2">
      <c r="A4112" s="505"/>
      <c r="B4112" s="506"/>
      <c r="C4112" s="464"/>
      <c r="D4112" s="520"/>
      <c r="E4112" s="455"/>
      <c r="F4112" s="460"/>
      <c r="G4112" s="455"/>
      <c r="H4112" s="455"/>
      <c r="I4112" s="461"/>
      <c r="J4112" s="425"/>
      <c r="K4112" s="489"/>
      <c r="L4112" s="465"/>
      <c r="M4112" s="465"/>
      <c r="N4112" s="608"/>
      <c r="O4112" s="512">
        <f t="shared" si="199"/>
        <v>0</v>
      </c>
      <c r="P4112" s="512">
        <f t="shared" si="200"/>
        <v>0</v>
      </c>
      <c r="Q4112" s="498" t="str">
        <f t="shared" si="201"/>
        <v/>
      </c>
    </row>
    <row r="4113" spans="1:17" hidden="1" x14ac:dyDescent="0.2">
      <c r="A4113" s="505"/>
      <c r="B4113" s="506"/>
      <c r="C4113" s="464"/>
      <c r="D4113" s="520"/>
      <c r="E4113" s="455"/>
      <c r="F4113" s="460"/>
      <c r="G4113" s="455"/>
      <c r="H4113" s="455"/>
      <c r="I4113" s="461"/>
      <c r="J4113" s="425"/>
      <c r="K4113" s="489"/>
      <c r="L4113" s="465"/>
      <c r="M4113" s="465"/>
      <c r="N4113" s="608"/>
      <c r="O4113" s="512">
        <f t="shared" si="199"/>
        <v>0</v>
      </c>
      <c r="P4113" s="512">
        <f t="shared" si="200"/>
        <v>0</v>
      </c>
      <c r="Q4113" s="498" t="str">
        <f t="shared" si="201"/>
        <v/>
      </c>
    </row>
    <row r="4114" spans="1:17" hidden="1" x14ac:dyDescent="0.2">
      <c r="A4114" s="505"/>
      <c r="B4114" s="506"/>
      <c r="C4114" s="464"/>
      <c r="D4114" s="520"/>
      <c r="E4114" s="455"/>
      <c r="F4114" s="460"/>
      <c r="G4114" s="455"/>
      <c r="H4114" s="455"/>
      <c r="I4114" s="461"/>
      <c r="J4114" s="425"/>
      <c r="K4114" s="489"/>
      <c r="L4114" s="465"/>
      <c r="M4114" s="465"/>
      <c r="N4114" s="608"/>
      <c r="O4114" s="512">
        <f t="shared" si="199"/>
        <v>0</v>
      </c>
      <c r="P4114" s="512">
        <f t="shared" si="200"/>
        <v>0</v>
      </c>
      <c r="Q4114" s="498" t="str">
        <f t="shared" si="201"/>
        <v/>
      </c>
    </row>
    <row r="4115" spans="1:17" hidden="1" x14ac:dyDescent="0.2">
      <c r="A4115" s="505"/>
      <c r="B4115" s="506"/>
      <c r="C4115" s="464"/>
      <c r="D4115" s="520"/>
      <c r="E4115" s="455"/>
      <c r="F4115" s="460"/>
      <c r="G4115" s="455"/>
      <c r="H4115" s="455"/>
      <c r="I4115" s="461"/>
      <c r="J4115" s="425"/>
      <c r="K4115" s="489"/>
      <c r="L4115" s="465"/>
      <c r="M4115" s="465"/>
      <c r="N4115" s="608"/>
      <c r="O4115" s="512">
        <f t="shared" si="199"/>
        <v>0</v>
      </c>
      <c r="P4115" s="512">
        <f t="shared" si="200"/>
        <v>0</v>
      </c>
      <c r="Q4115" s="498" t="str">
        <f t="shared" si="201"/>
        <v/>
      </c>
    </row>
    <row r="4116" spans="1:17" hidden="1" x14ac:dyDescent="0.2">
      <c r="A4116" s="505"/>
      <c r="B4116" s="506"/>
      <c r="C4116" s="464"/>
      <c r="D4116" s="520"/>
      <c r="E4116" s="455"/>
      <c r="F4116" s="460"/>
      <c r="G4116" s="455"/>
      <c r="H4116" s="455"/>
      <c r="I4116" s="461"/>
      <c r="J4116" s="425"/>
      <c r="K4116" s="489"/>
      <c r="L4116" s="465"/>
      <c r="M4116" s="465"/>
      <c r="N4116" s="608"/>
      <c r="O4116" s="512">
        <f t="shared" si="199"/>
        <v>0</v>
      </c>
      <c r="P4116" s="512">
        <f t="shared" si="200"/>
        <v>0</v>
      </c>
      <c r="Q4116" s="498" t="str">
        <f t="shared" si="201"/>
        <v/>
      </c>
    </row>
    <row r="4117" spans="1:17" hidden="1" x14ac:dyDescent="0.2">
      <c r="A4117" s="505"/>
      <c r="B4117" s="506"/>
      <c r="C4117" s="464"/>
      <c r="D4117" s="520"/>
      <c r="E4117" s="455"/>
      <c r="F4117" s="460"/>
      <c r="G4117" s="455"/>
      <c r="H4117" s="455"/>
      <c r="I4117" s="461"/>
      <c r="J4117" s="425"/>
      <c r="K4117" s="489"/>
      <c r="L4117" s="465"/>
      <c r="M4117" s="465"/>
      <c r="N4117" s="608"/>
      <c r="O4117" s="512">
        <f t="shared" si="199"/>
        <v>0</v>
      </c>
      <c r="P4117" s="512">
        <f t="shared" si="200"/>
        <v>0</v>
      </c>
      <c r="Q4117" s="498" t="str">
        <f t="shared" si="201"/>
        <v/>
      </c>
    </row>
    <row r="4118" spans="1:17" hidden="1" x14ac:dyDescent="0.2">
      <c r="A4118" s="505"/>
      <c r="B4118" s="506"/>
      <c r="C4118" s="464"/>
      <c r="D4118" s="520"/>
      <c r="E4118" s="455"/>
      <c r="F4118" s="460"/>
      <c r="G4118" s="455"/>
      <c r="H4118" s="455"/>
      <c r="I4118" s="461"/>
      <c r="J4118" s="425"/>
      <c r="K4118" s="489"/>
      <c r="L4118" s="465"/>
      <c r="M4118" s="465"/>
      <c r="N4118" s="608"/>
      <c r="O4118" s="512">
        <f t="shared" si="199"/>
        <v>0</v>
      </c>
      <c r="P4118" s="512">
        <f t="shared" si="200"/>
        <v>0</v>
      </c>
      <c r="Q4118" s="498" t="str">
        <f t="shared" si="201"/>
        <v/>
      </c>
    </row>
    <row r="4119" spans="1:17" hidden="1" x14ac:dyDescent="0.2">
      <c r="A4119" s="505"/>
      <c r="B4119" s="506"/>
      <c r="C4119" s="464"/>
      <c r="D4119" s="520"/>
      <c r="E4119" s="455"/>
      <c r="F4119" s="460"/>
      <c r="G4119" s="455"/>
      <c r="H4119" s="455"/>
      <c r="I4119" s="461"/>
      <c r="J4119" s="425"/>
      <c r="K4119" s="489"/>
      <c r="L4119" s="465"/>
      <c r="M4119" s="465"/>
      <c r="N4119" s="608"/>
      <c r="O4119" s="512">
        <f t="shared" si="199"/>
        <v>0</v>
      </c>
      <c r="P4119" s="512">
        <f t="shared" si="200"/>
        <v>0</v>
      </c>
      <c r="Q4119" s="498" t="str">
        <f t="shared" si="201"/>
        <v/>
      </c>
    </row>
    <row r="4120" spans="1:17" hidden="1" x14ac:dyDescent="0.2">
      <c r="A4120" s="505"/>
      <c r="B4120" s="506"/>
      <c r="C4120" s="464"/>
      <c r="D4120" s="520"/>
      <c r="E4120" s="455"/>
      <c r="F4120" s="460"/>
      <c r="G4120" s="455"/>
      <c r="H4120" s="455"/>
      <c r="I4120" s="461"/>
      <c r="J4120" s="425"/>
      <c r="K4120" s="489"/>
      <c r="L4120" s="465"/>
      <c r="M4120" s="465"/>
      <c r="N4120" s="608"/>
      <c r="O4120" s="512">
        <f t="shared" si="199"/>
        <v>0</v>
      </c>
      <c r="P4120" s="512">
        <f t="shared" si="200"/>
        <v>0</v>
      </c>
      <c r="Q4120" s="498" t="str">
        <f t="shared" si="201"/>
        <v/>
      </c>
    </row>
    <row r="4121" spans="1:17" hidden="1" x14ac:dyDescent="0.2">
      <c r="A4121" s="505"/>
      <c r="B4121" s="506"/>
      <c r="C4121" s="464"/>
      <c r="D4121" s="520"/>
      <c r="E4121" s="455"/>
      <c r="F4121" s="460"/>
      <c r="G4121" s="455"/>
      <c r="H4121" s="455"/>
      <c r="I4121" s="461"/>
      <c r="J4121" s="425"/>
      <c r="K4121" s="489"/>
      <c r="L4121" s="465"/>
      <c r="M4121" s="465"/>
      <c r="N4121" s="608"/>
      <c r="O4121" s="512">
        <f t="shared" si="199"/>
        <v>0</v>
      </c>
      <c r="P4121" s="512">
        <f t="shared" si="200"/>
        <v>0</v>
      </c>
      <c r="Q4121" s="498" t="str">
        <f t="shared" si="201"/>
        <v/>
      </c>
    </row>
    <row r="4122" spans="1:17" hidden="1" x14ac:dyDescent="0.2">
      <c r="A4122" s="505"/>
      <c r="B4122" s="506"/>
      <c r="C4122" s="464"/>
      <c r="D4122" s="520"/>
      <c r="E4122" s="455"/>
      <c r="F4122" s="460"/>
      <c r="G4122" s="455"/>
      <c r="H4122" s="455"/>
      <c r="I4122" s="461"/>
      <c r="J4122" s="425"/>
      <c r="K4122" s="489"/>
      <c r="L4122" s="465"/>
      <c r="M4122" s="465"/>
      <c r="N4122" s="608"/>
      <c r="O4122" s="512">
        <f t="shared" si="199"/>
        <v>0</v>
      </c>
      <c r="P4122" s="512">
        <f t="shared" si="200"/>
        <v>0</v>
      </c>
      <c r="Q4122" s="498" t="str">
        <f t="shared" si="201"/>
        <v/>
      </c>
    </row>
    <row r="4123" spans="1:17" hidden="1" x14ac:dyDescent="0.2">
      <c r="A4123" s="505"/>
      <c r="B4123" s="506"/>
      <c r="C4123" s="464"/>
      <c r="D4123" s="520"/>
      <c r="E4123" s="455"/>
      <c r="F4123" s="460"/>
      <c r="G4123" s="455"/>
      <c r="H4123" s="455"/>
      <c r="I4123" s="461"/>
      <c r="J4123" s="425"/>
      <c r="K4123" s="489"/>
      <c r="L4123" s="465"/>
      <c r="M4123" s="465"/>
      <c r="N4123" s="608"/>
      <c r="O4123" s="512">
        <f t="shared" si="199"/>
        <v>0</v>
      </c>
      <c r="P4123" s="512">
        <f t="shared" si="200"/>
        <v>0</v>
      </c>
      <c r="Q4123" s="498" t="str">
        <f t="shared" si="201"/>
        <v/>
      </c>
    </row>
    <row r="4124" spans="1:17" hidden="1" x14ac:dyDescent="0.2">
      <c r="A4124" s="505"/>
      <c r="B4124" s="506"/>
      <c r="C4124" s="464"/>
      <c r="D4124" s="520"/>
      <c r="E4124" s="455"/>
      <c r="F4124" s="460"/>
      <c r="G4124" s="455"/>
      <c r="H4124" s="455"/>
      <c r="I4124" s="461"/>
      <c r="J4124" s="425"/>
      <c r="K4124" s="489"/>
      <c r="L4124" s="465"/>
      <c r="M4124" s="465"/>
      <c r="N4124" s="608"/>
      <c r="O4124" s="512">
        <f t="shared" si="199"/>
        <v>0</v>
      </c>
      <c r="P4124" s="512">
        <f t="shared" si="200"/>
        <v>0</v>
      </c>
      <c r="Q4124" s="498" t="str">
        <f t="shared" si="201"/>
        <v/>
      </c>
    </row>
    <row r="4125" spans="1:17" hidden="1" x14ac:dyDescent="0.2">
      <c r="A4125" s="505"/>
      <c r="B4125" s="506"/>
      <c r="C4125" s="464"/>
      <c r="D4125" s="520"/>
      <c r="E4125" s="455"/>
      <c r="F4125" s="460"/>
      <c r="G4125" s="455"/>
      <c r="H4125" s="455"/>
      <c r="I4125" s="461"/>
      <c r="J4125" s="425"/>
      <c r="K4125" s="489"/>
      <c r="L4125" s="465"/>
      <c r="M4125" s="465"/>
      <c r="N4125" s="608"/>
      <c r="O4125" s="512">
        <f t="shared" si="199"/>
        <v>0</v>
      </c>
      <c r="P4125" s="512">
        <f t="shared" si="200"/>
        <v>0</v>
      </c>
      <c r="Q4125" s="498" t="str">
        <f t="shared" si="201"/>
        <v/>
      </c>
    </row>
    <row r="4126" spans="1:17" hidden="1" x14ac:dyDescent="0.2">
      <c r="A4126" s="505"/>
      <c r="B4126" s="506"/>
      <c r="C4126" s="464"/>
      <c r="D4126" s="520"/>
      <c r="E4126" s="455"/>
      <c r="F4126" s="460"/>
      <c r="G4126" s="455"/>
      <c r="H4126" s="455"/>
      <c r="I4126" s="461"/>
      <c r="J4126" s="425"/>
      <c r="K4126" s="489"/>
      <c r="L4126" s="465"/>
      <c r="M4126" s="465"/>
      <c r="N4126" s="608"/>
      <c r="O4126" s="512">
        <f t="shared" si="199"/>
        <v>0</v>
      </c>
      <c r="P4126" s="512">
        <f t="shared" si="200"/>
        <v>0</v>
      </c>
      <c r="Q4126" s="498" t="str">
        <f t="shared" si="201"/>
        <v/>
      </c>
    </row>
    <row r="4127" spans="1:17" hidden="1" x14ac:dyDescent="0.2">
      <c r="A4127" s="505"/>
      <c r="B4127" s="506"/>
      <c r="C4127" s="464"/>
      <c r="D4127" s="520"/>
      <c r="E4127" s="455"/>
      <c r="F4127" s="460"/>
      <c r="G4127" s="455"/>
      <c r="H4127" s="455"/>
      <c r="I4127" s="461"/>
      <c r="J4127" s="425"/>
      <c r="K4127" s="489"/>
      <c r="L4127" s="465"/>
      <c r="M4127" s="465"/>
      <c r="N4127" s="608"/>
      <c r="O4127" s="512">
        <f t="shared" si="199"/>
        <v>0</v>
      </c>
      <c r="P4127" s="512">
        <f t="shared" si="200"/>
        <v>0</v>
      </c>
      <c r="Q4127" s="498" t="str">
        <f t="shared" si="201"/>
        <v/>
      </c>
    </row>
    <row r="4128" spans="1:17" hidden="1" x14ac:dyDescent="0.2">
      <c r="A4128" s="505"/>
      <c r="B4128" s="506"/>
      <c r="C4128" s="464"/>
      <c r="D4128" s="520"/>
      <c r="E4128" s="455"/>
      <c r="F4128" s="460"/>
      <c r="G4128" s="455"/>
      <c r="H4128" s="455"/>
      <c r="I4128" s="461"/>
      <c r="J4128" s="425"/>
      <c r="K4128" s="489"/>
      <c r="L4128" s="465"/>
      <c r="M4128" s="465"/>
      <c r="N4128" s="608"/>
      <c r="O4128" s="512">
        <f t="shared" si="199"/>
        <v>0</v>
      </c>
      <c r="P4128" s="512">
        <f t="shared" si="200"/>
        <v>0</v>
      </c>
      <c r="Q4128" s="498" t="str">
        <f t="shared" si="201"/>
        <v/>
      </c>
    </row>
    <row r="4129" spans="1:17" hidden="1" x14ac:dyDescent="0.2">
      <c r="A4129" s="505"/>
      <c r="B4129" s="506"/>
      <c r="C4129" s="464"/>
      <c r="D4129" s="520"/>
      <c r="E4129" s="455"/>
      <c r="F4129" s="460"/>
      <c r="G4129" s="455"/>
      <c r="H4129" s="455"/>
      <c r="I4129" s="461"/>
      <c r="J4129" s="425"/>
      <c r="K4129" s="489"/>
      <c r="L4129" s="465"/>
      <c r="M4129" s="465"/>
      <c r="N4129" s="608"/>
      <c r="O4129" s="512">
        <f t="shared" si="199"/>
        <v>0</v>
      </c>
      <c r="P4129" s="512">
        <f t="shared" si="200"/>
        <v>0</v>
      </c>
      <c r="Q4129" s="498" t="str">
        <f t="shared" si="201"/>
        <v/>
      </c>
    </row>
    <row r="4130" spans="1:17" hidden="1" x14ac:dyDescent="0.2">
      <c r="A4130" s="505"/>
      <c r="B4130" s="506"/>
      <c r="C4130" s="464"/>
      <c r="D4130" s="520"/>
      <c r="E4130" s="455"/>
      <c r="F4130" s="460"/>
      <c r="G4130" s="455"/>
      <c r="H4130" s="455"/>
      <c r="I4130" s="461"/>
      <c r="J4130" s="425"/>
      <c r="K4130" s="489"/>
      <c r="L4130" s="465"/>
      <c r="M4130" s="465"/>
      <c r="N4130" s="608"/>
      <c r="O4130" s="512">
        <f t="shared" si="199"/>
        <v>0</v>
      </c>
      <c r="P4130" s="512">
        <f t="shared" si="200"/>
        <v>0</v>
      </c>
      <c r="Q4130" s="498" t="str">
        <f t="shared" si="201"/>
        <v/>
      </c>
    </row>
    <row r="4131" spans="1:17" hidden="1" x14ac:dyDescent="0.2">
      <c r="A4131" s="505"/>
      <c r="B4131" s="506"/>
      <c r="C4131" s="464"/>
      <c r="D4131" s="520"/>
      <c r="E4131" s="455"/>
      <c r="F4131" s="460"/>
      <c r="G4131" s="455"/>
      <c r="H4131" s="455"/>
      <c r="I4131" s="461"/>
      <c r="J4131" s="425"/>
      <c r="K4131" s="489"/>
      <c r="L4131" s="465"/>
      <c r="M4131" s="465"/>
      <c r="N4131" s="608"/>
      <c r="O4131" s="512">
        <f t="shared" si="199"/>
        <v>0</v>
      </c>
      <c r="P4131" s="512">
        <f t="shared" si="200"/>
        <v>0</v>
      </c>
      <c r="Q4131" s="498" t="str">
        <f t="shared" si="201"/>
        <v/>
      </c>
    </row>
    <row r="4132" spans="1:17" hidden="1" x14ac:dyDescent="0.2">
      <c r="A4132" s="505"/>
      <c r="B4132" s="506"/>
      <c r="C4132" s="464"/>
      <c r="D4132" s="520"/>
      <c r="E4132" s="455"/>
      <c r="F4132" s="460"/>
      <c r="G4132" s="455"/>
      <c r="H4132" s="455"/>
      <c r="I4132" s="461"/>
      <c r="J4132" s="425"/>
      <c r="K4132" s="489"/>
      <c r="L4132" s="465"/>
      <c r="M4132" s="465"/>
      <c r="N4132" s="608"/>
      <c r="O4132" s="512">
        <f t="shared" si="199"/>
        <v>0</v>
      </c>
      <c r="P4132" s="512">
        <f t="shared" si="200"/>
        <v>0</v>
      </c>
      <c r="Q4132" s="498" t="str">
        <f t="shared" si="201"/>
        <v/>
      </c>
    </row>
    <row r="4133" spans="1:17" hidden="1" x14ac:dyDescent="0.2">
      <c r="A4133" s="505"/>
      <c r="B4133" s="506"/>
      <c r="C4133" s="464"/>
      <c r="D4133" s="520"/>
      <c r="E4133" s="455"/>
      <c r="F4133" s="460"/>
      <c r="G4133" s="455"/>
      <c r="H4133" s="455"/>
      <c r="I4133" s="461"/>
      <c r="J4133" s="425"/>
      <c r="K4133" s="489"/>
      <c r="L4133" s="465"/>
      <c r="M4133" s="465"/>
      <c r="N4133" s="608"/>
      <c r="O4133" s="512">
        <f t="shared" si="199"/>
        <v>0</v>
      </c>
      <c r="P4133" s="512">
        <f t="shared" si="200"/>
        <v>0</v>
      </c>
      <c r="Q4133" s="498" t="str">
        <f t="shared" si="201"/>
        <v/>
      </c>
    </row>
    <row r="4134" spans="1:17" hidden="1" x14ac:dyDescent="0.2">
      <c r="A4134" s="505"/>
      <c r="B4134" s="506"/>
      <c r="C4134" s="464"/>
      <c r="D4134" s="520"/>
      <c r="E4134" s="455"/>
      <c r="F4134" s="460"/>
      <c r="G4134" s="455"/>
      <c r="H4134" s="455"/>
      <c r="I4134" s="461"/>
      <c r="J4134" s="425"/>
      <c r="K4134" s="489"/>
      <c r="L4134" s="465"/>
      <c r="M4134" s="465"/>
      <c r="N4134" s="608"/>
      <c r="O4134" s="512">
        <f t="shared" si="199"/>
        <v>0</v>
      </c>
      <c r="P4134" s="512">
        <f t="shared" si="200"/>
        <v>0</v>
      </c>
      <c r="Q4134" s="498" t="str">
        <f t="shared" si="201"/>
        <v/>
      </c>
    </row>
    <row r="4135" spans="1:17" hidden="1" x14ac:dyDescent="0.2">
      <c r="A4135" s="505"/>
      <c r="B4135" s="506"/>
      <c r="C4135" s="464"/>
      <c r="D4135" s="520"/>
      <c r="E4135" s="455"/>
      <c r="F4135" s="460"/>
      <c r="G4135" s="455"/>
      <c r="H4135" s="455"/>
      <c r="I4135" s="461"/>
      <c r="J4135" s="425"/>
      <c r="K4135" s="489"/>
      <c r="L4135" s="465"/>
      <c r="M4135" s="465"/>
      <c r="N4135" s="608"/>
      <c r="O4135" s="512">
        <f t="shared" si="199"/>
        <v>0</v>
      </c>
      <c r="P4135" s="512">
        <f t="shared" si="200"/>
        <v>0</v>
      </c>
      <c r="Q4135" s="498" t="str">
        <f t="shared" si="201"/>
        <v/>
      </c>
    </row>
    <row r="4136" spans="1:17" hidden="1" x14ac:dyDescent="0.2">
      <c r="A4136" s="505"/>
      <c r="B4136" s="506"/>
      <c r="C4136" s="464"/>
      <c r="D4136" s="520"/>
      <c r="E4136" s="455"/>
      <c r="F4136" s="460"/>
      <c r="G4136" s="455"/>
      <c r="H4136" s="455"/>
      <c r="I4136" s="461"/>
      <c r="J4136" s="425"/>
      <c r="K4136" s="489"/>
      <c r="L4136" s="465"/>
      <c r="M4136" s="465"/>
      <c r="N4136" s="608"/>
      <c r="O4136" s="512">
        <f t="shared" si="199"/>
        <v>0</v>
      </c>
      <c r="P4136" s="512">
        <f t="shared" si="200"/>
        <v>0</v>
      </c>
      <c r="Q4136" s="498" t="str">
        <f t="shared" si="201"/>
        <v/>
      </c>
    </row>
    <row r="4137" spans="1:17" hidden="1" x14ac:dyDescent="0.2">
      <c r="A4137" s="505"/>
      <c r="B4137" s="506"/>
      <c r="C4137" s="464"/>
      <c r="D4137" s="520"/>
      <c r="E4137" s="455"/>
      <c r="F4137" s="460"/>
      <c r="G4137" s="455"/>
      <c r="H4137" s="455"/>
      <c r="I4137" s="461"/>
      <c r="J4137" s="425"/>
      <c r="K4137" s="489"/>
      <c r="L4137" s="465"/>
      <c r="M4137" s="465"/>
      <c r="N4137" s="608"/>
      <c r="O4137" s="512">
        <f t="shared" si="199"/>
        <v>0</v>
      </c>
      <c r="P4137" s="512">
        <f t="shared" si="200"/>
        <v>0</v>
      </c>
      <c r="Q4137" s="498" t="str">
        <f t="shared" si="201"/>
        <v/>
      </c>
    </row>
    <row r="4138" spans="1:17" hidden="1" x14ac:dyDescent="0.2">
      <c r="A4138" s="505"/>
      <c r="B4138" s="506"/>
      <c r="C4138" s="464"/>
      <c r="D4138" s="520"/>
      <c r="E4138" s="455"/>
      <c r="F4138" s="460"/>
      <c r="G4138" s="455"/>
      <c r="H4138" s="455"/>
      <c r="I4138" s="461"/>
      <c r="J4138" s="425"/>
      <c r="K4138" s="489"/>
      <c r="L4138" s="465"/>
      <c r="M4138" s="465"/>
      <c r="N4138" s="608"/>
      <c r="O4138" s="512">
        <f t="shared" si="199"/>
        <v>0</v>
      </c>
      <c r="P4138" s="512">
        <f t="shared" si="200"/>
        <v>0</v>
      </c>
      <c r="Q4138" s="498" t="str">
        <f t="shared" si="201"/>
        <v/>
      </c>
    </row>
    <row r="4139" spans="1:17" hidden="1" x14ac:dyDescent="0.2">
      <c r="A4139" s="505"/>
      <c r="B4139" s="506"/>
      <c r="C4139" s="464"/>
      <c r="D4139" s="520"/>
      <c r="E4139" s="455"/>
      <c r="F4139" s="460"/>
      <c r="G4139" s="455"/>
      <c r="H4139" s="455"/>
      <c r="I4139" s="461"/>
      <c r="J4139" s="425"/>
      <c r="K4139" s="489"/>
      <c r="L4139" s="465"/>
      <c r="M4139" s="465"/>
      <c r="N4139" s="608"/>
      <c r="O4139" s="512">
        <f t="shared" si="199"/>
        <v>0</v>
      </c>
      <c r="P4139" s="512">
        <f t="shared" si="200"/>
        <v>0</v>
      </c>
      <c r="Q4139" s="498" t="str">
        <f t="shared" si="201"/>
        <v/>
      </c>
    </row>
    <row r="4140" spans="1:17" hidden="1" x14ac:dyDescent="0.2">
      <c r="A4140" s="505"/>
      <c r="B4140" s="506"/>
      <c r="C4140" s="464"/>
      <c r="D4140" s="520"/>
      <c r="E4140" s="455"/>
      <c r="F4140" s="460"/>
      <c r="G4140" s="455"/>
      <c r="H4140" s="455"/>
      <c r="I4140" s="461"/>
      <c r="J4140" s="425"/>
      <c r="K4140" s="489"/>
      <c r="L4140" s="465"/>
      <c r="M4140" s="465"/>
      <c r="N4140" s="608"/>
      <c r="O4140" s="512">
        <f t="shared" si="199"/>
        <v>0</v>
      </c>
      <c r="P4140" s="512">
        <f t="shared" si="200"/>
        <v>0</v>
      </c>
      <c r="Q4140" s="498" t="str">
        <f t="shared" si="201"/>
        <v/>
      </c>
    </row>
    <row r="4141" spans="1:17" hidden="1" x14ac:dyDescent="0.2">
      <c r="A4141" s="505"/>
      <c r="B4141" s="506"/>
      <c r="C4141" s="464"/>
      <c r="D4141" s="520"/>
      <c r="E4141" s="455"/>
      <c r="F4141" s="460"/>
      <c r="G4141" s="455"/>
      <c r="H4141" s="455"/>
      <c r="I4141" s="461"/>
      <c r="J4141" s="425"/>
      <c r="K4141" s="489"/>
      <c r="L4141" s="465"/>
      <c r="M4141" s="465"/>
      <c r="N4141" s="608"/>
      <c r="O4141" s="512">
        <f t="shared" si="199"/>
        <v>0</v>
      </c>
      <c r="P4141" s="512">
        <f t="shared" si="200"/>
        <v>0</v>
      </c>
      <c r="Q4141" s="498" t="str">
        <f t="shared" si="201"/>
        <v/>
      </c>
    </row>
    <row r="4142" spans="1:17" hidden="1" x14ac:dyDescent="0.2">
      <c r="A4142" s="505"/>
      <c r="B4142" s="506"/>
      <c r="C4142" s="464"/>
      <c r="D4142" s="520"/>
      <c r="E4142" s="455"/>
      <c r="F4142" s="460"/>
      <c r="G4142" s="455"/>
      <c r="H4142" s="455"/>
      <c r="I4142" s="461"/>
      <c r="J4142" s="425"/>
      <c r="K4142" s="489"/>
      <c r="L4142" s="465"/>
      <c r="M4142" s="465"/>
      <c r="N4142" s="608"/>
      <c r="O4142" s="512">
        <f t="shared" si="199"/>
        <v>0</v>
      </c>
      <c r="P4142" s="512">
        <f t="shared" si="200"/>
        <v>0</v>
      </c>
      <c r="Q4142" s="498" t="str">
        <f t="shared" si="201"/>
        <v/>
      </c>
    </row>
    <row r="4143" spans="1:17" hidden="1" x14ac:dyDescent="0.2">
      <c r="A4143" s="505"/>
      <c r="B4143" s="506"/>
      <c r="C4143" s="464"/>
      <c r="D4143" s="520"/>
      <c r="E4143" s="455"/>
      <c r="F4143" s="460"/>
      <c r="G4143" s="455"/>
      <c r="H4143" s="455"/>
      <c r="I4143" s="461"/>
      <c r="J4143" s="425"/>
      <c r="K4143" s="489"/>
      <c r="L4143" s="465"/>
      <c r="M4143" s="465"/>
      <c r="N4143" s="608"/>
      <c r="O4143" s="512">
        <f t="shared" si="199"/>
        <v>0</v>
      </c>
      <c r="P4143" s="512">
        <f t="shared" si="200"/>
        <v>0</v>
      </c>
      <c r="Q4143" s="498" t="str">
        <f t="shared" si="201"/>
        <v/>
      </c>
    </row>
    <row r="4144" spans="1:17" hidden="1" x14ac:dyDescent="0.2">
      <c r="A4144" s="505"/>
      <c r="B4144" s="506"/>
      <c r="C4144" s="464"/>
      <c r="D4144" s="520"/>
      <c r="E4144" s="455"/>
      <c r="F4144" s="460"/>
      <c r="G4144" s="455"/>
      <c r="H4144" s="455"/>
      <c r="I4144" s="461"/>
      <c r="J4144" s="425"/>
      <c r="K4144" s="489"/>
      <c r="L4144" s="465"/>
      <c r="M4144" s="465"/>
      <c r="N4144" s="608"/>
      <c r="O4144" s="512">
        <f t="shared" si="199"/>
        <v>0</v>
      </c>
      <c r="P4144" s="512">
        <f t="shared" si="200"/>
        <v>0</v>
      </c>
      <c r="Q4144" s="498" t="str">
        <f t="shared" si="201"/>
        <v/>
      </c>
    </row>
    <row r="4145" spans="1:17" hidden="1" x14ac:dyDescent="0.2">
      <c r="A4145" s="505"/>
      <c r="B4145" s="506"/>
      <c r="C4145" s="464"/>
      <c r="D4145" s="520"/>
      <c r="E4145" s="455"/>
      <c r="F4145" s="460"/>
      <c r="G4145" s="455"/>
      <c r="H4145" s="455"/>
      <c r="I4145" s="461"/>
      <c r="J4145" s="425"/>
      <c r="K4145" s="489"/>
      <c r="L4145" s="465"/>
      <c r="M4145" s="465"/>
      <c r="N4145" s="608"/>
      <c r="O4145" s="512">
        <f t="shared" si="199"/>
        <v>0</v>
      </c>
      <c r="P4145" s="512">
        <f t="shared" si="200"/>
        <v>0</v>
      </c>
      <c r="Q4145" s="498" t="str">
        <f t="shared" si="201"/>
        <v/>
      </c>
    </row>
    <row r="4146" spans="1:17" hidden="1" x14ac:dyDescent="0.2">
      <c r="A4146" s="505"/>
      <c r="B4146" s="506"/>
      <c r="C4146" s="464"/>
      <c r="D4146" s="520"/>
      <c r="E4146" s="455"/>
      <c r="F4146" s="460"/>
      <c r="G4146" s="455"/>
      <c r="H4146" s="455"/>
      <c r="I4146" s="461"/>
      <c r="J4146" s="425"/>
      <c r="K4146" s="489"/>
      <c r="L4146" s="465"/>
      <c r="M4146" s="465"/>
      <c r="N4146" s="608"/>
      <c r="O4146" s="512">
        <f t="shared" si="199"/>
        <v>0</v>
      </c>
      <c r="P4146" s="512">
        <f t="shared" si="200"/>
        <v>0</v>
      </c>
      <c r="Q4146" s="498" t="str">
        <f t="shared" si="201"/>
        <v/>
      </c>
    </row>
    <row r="4147" spans="1:17" hidden="1" x14ac:dyDescent="0.2">
      <c r="A4147" s="505"/>
      <c r="B4147" s="506"/>
      <c r="C4147" s="464"/>
      <c r="D4147" s="520"/>
      <c r="E4147" s="455"/>
      <c r="F4147" s="460"/>
      <c r="G4147" s="455"/>
      <c r="H4147" s="455"/>
      <c r="I4147" s="461"/>
      <c r="J4147" s="425"/>
      <c r="K4147" s="489"/>
      <c r="L4147" s="465"/>
      <c r="M4147" s="465"/>
      <c r="N4147" s="608"/>
      <c r="O4147" s="512">
        <f t="shared" si="199"/>
        <v>0</v>
      </c>
      <c r="P4147" s="512">
        <f t="shared" si="200"/>
        <v>0</v>
      </c>
      <c r="Q4147" s="498" t="str">
        <f t="shared" si="201"/>
        <v/>
      </c>
    </row>
    <row r="4148" spans="1:17" hidden="1" x14ac:dyDescent="0.2">
      <c r="A4148" s="505"/>
      <c r="B4148" s="506"/>
      <c r="C4148" s="464"/>
      <c r="D4148" s="520"/>
      <c r="E4148" s="455"/>
      <c r="F4148" s="460"/>
      <c r="G4148" s="455"/>
      <c r="H4148" s="455"/>
      <c r="I4148" s="461"/>
      <c r="J4148" s="425"/>
      <c r="K4148" s="489"/>
      <c r="L4148" s="465"/>
      <c r="M4148" s="465"/>
      <c r="N4148" s="608"/>
      <c r="O4148" s="512">
        <f t="shared" si="199"/>
        <v>0</v>
      </c>
      <c r="P4148" s="512">
        <f t="shared" si="200"/>
        <v>0</v>
      </c>
      <c r="Q4148" s="498" t="str">
        <f t="shared" si="201"/>
        <v/>
      </c>
    </row>
    <row r="4149" spans="1:17" hidden="1" x14ac:dyDescent="0.2">
      <c r="A4149" s="505"/>
      <c r="B4149" s="506"/>
      <c r="C4149" s="464"/>
      <c r="D4149" s="520"/>
      <c r="E4149" s="455"/>
      <c r="F4149" s="460"/>
      <c r="G4149" s="455"/>
      <c r="H4149" s="455"/>
      <c r="I4149" s="461"/>
      <c r="J4149" s="425"/>
      <c r="K4149" s="489"/>
      <c r="L4149" s="465"/>
      <c r="M4149" s="465"/>
      <c r="N4149" s="608"/>
      <c r="O4149" s="512">
        <f t="shared" si="199"/>
        <v>0</v>
      </c>
      <c r="P4149" s="512">
        <f t="shared" si="200"/>
        <v>0</v>
      </c>
      <c r="Q4149" s="498" t="str">
        <f t="shared" si="201"/>
        <v/>
      </c>
    </row>
    <row r="4150" spans="1:17" hidden="1" x14ac:dyDescent="0.2">
      <c r="A4150" s="505"/>
      <c r="B4150" s="506"/>
      <c r="C4150" s="464"/>
      <c r="D4150" s="520"/>
      <c r="E4150" s="455"/>
      <c r="F4150" s="460"/>
      <c r="G4150" s="455"/>
      <c r="H4150" s="455"/>
      <c r="I4150" s="461"/>
      <c r="J4150" s="425"/>
      <c r="K4150" s="489"/>
      <c r="L4150" s="465"/>
      <c r="M4150" s="465"/>
      <c r="N4150" s="608"/>
      <c r="O4150" s="512">
        <f t="shared" si="199"/>
        <v>0</v>
      </c>
      <c r="P4150" s="512">
        <f t="shared" si="200"/>
        <v>0</v>
      </c>
      <c r="Q4150" s="498" t="str">
        <f t="shared" si="201"/>
        <v/>
      </c>
    </row>
    <row r="4151" spans="1:17" hidden="1" x14ac:dyDescent="0.2">
      <c r="A4151" s="505"/>
      <c r="B4151" s="506"/>
      <c r="C4151" s="464"/>
      <c r="D4151" s="520"/>
      <c r="E4151" s="455"/>
      <c r="F4151" s="460"/>
      <c r="G4151" s="455"/>
      <c r="H4151" s="455"/>
      <c r="I4151" s="461"/>
      <c r="J4151" s="425"/>
      <c r="K4151" s="489"/>
      <c r="L4151" s="465"/>
      <c r="M4151" s="465"/>
      <c r="N4151" s="608"/>
      <c r="O4151" s="512">
        <f t="shared" si="199"/>
        <v>0</v>
      </c>
      <c r="P4151" s="512">
        <f t="shared" si="200"/>
        <v>0</v>
      </c>
      <c r="Q4151" s="498" t="str">
        <f t="shared" si="201"/>
        <v/>
      </c>
    </row>
    <row r="4152" spans="1:17" hidden="1" x14ac:dyDescent="0.2">
      <c r="A4152" s="505"/>
      <c r="B4152" s="506"/>
      <c r="C4152" s="464"/>
      <c r="D4152" s="520"/>
      <c r="E4152" s="455"/>
      <c r="F4152" s="460"/>
      <c r="G4152" s="455"/>
      <c r="H4152" s="455"/>
      <c r="I4152" s="461"/>
      <c r="J4152" s="425"/>
      <c r="K4152" s="489"/>
      <c r="L4152" s="465"/>
      <c r="M4152" s="465"/>
      <c r="N4152" s="608"/>
      <c r="O4152" s="512">
        <f t="shared" si="199"/>
        <v>0</v>
      </c>
      <c r="P4152" s="512">
        <f t="shared" si="200"/>
        <v>0</v>
      </c>
      <c r="Q4152" s="498" t="str">
        <f t="shared" si="201"/>
        <v/>
      </c>
    </row>
    <row r="4153" spans="1:17" hidden="1" x14ac:dyDescent="0.2">
      <c r="A4153" s="505"/>
      <c r="B4153" s="506"/>
      <c r="C4153" s="464"/>
      <c r="D4153" s="520"/>
      <c r="E4153" s="455"/>
      <c r="F4153" s="460"/>
      <c r="G4153" s="455"/>
      <c r="H4153" s="455"/>
      <c r="I4153" s="461"/>
      <c r="J4153" s="425"/>
      <c r="K4153" s="489"/>
      <c r="L4153" s="465"/>
      <c r="M4153" s="465"/>
      <c r="N4153" s="608"/>
      <c r="O4153" s="512">
        <f t="shared" si="199"/>
        <v>0</v>
      </c>
      <c r="P4153" s="512">
        <f t="shared" si="200"/>
        <v>0</v>
      </c>
      <c r="Q4153" s="498" t="str">
        <f t="shared" si="201"/>
        <v/>
      </c>
    </row>
    <row r="4154" spans="1:17" hidden="1" x14ac:dyDescent="0.2">
      <c r="A4154" s="505"/>
      <c r="B4154" s="506"/>
      <c r="C4154" s="464"/>
      <c r="D4154" s="520"/>
      <c r="E4154" s="455"/>
      <c r="F4154" s="460"/>
      <c r="G4154" s="455"/>
      <c r="H4154" s="455"/>
      <c r="I4154" s="461"/>
      <c r="J4154" s="425"/>
      <c r="K4154" s="489"/>
      <c r="L4154" s="465"/>
      <c r="M4154" s="465"/>
      <c r="N4154" s="608"/>
      <c r="O4154" s="512">
        <f t="shared" si="199"/>
        <v>0</v>
      </c>
      <c r="P4154" s="512">
        <f t="shared" si="200"/>
        <v>0</v>
      </c>
      <c r="Q4154" s="498" t="str">
        <f t="shared" si="201"/>
        <v/>
      </c>
    </row>
    <row r="4155" spans="1:17" hidden="1" x14ac:dyDescent="0.2">
      <c r="A4155" s="505"/>
      <c r="B4155" s="506"/>
      <c r="C4155" s="464"/>
      <c r="D4155" s="520"/>
      <c r="E4155" s="455"/>
      <c r="F4155" s="460"/>
      <c r="G4155" s="455"/>
      <c r="H4155" s="455"/>
      <c r="I4155" s="461"/>
      <c r="J4155" s="425"/>
      <c r="K4155" s="489"/>
      <c r="L4155" s="465"/>
      <c r="M4155" s="465"/>
      <c r="N4155" s="608"/>
      <c r="O4155" s="512">
        <f t="shared" si="199"/>
        <v>0</v>
      </c>
      <c r="P4155" s="512">
        <f t="shared" si="200"/>
        <v>0</v>
      </c>
      <c r="Q4155" s="498" t="str">
        <f t="shared" si="201"/>
        <v/>
      </c>
    </row>
    <row r="4156" spans="1:17" hidden="1" x14ac:dyDescent="0.2">
      <c r="A4156" s="505"/>
      <c r="B4156" s="506"/>
      <c r="C4156" s="464"/>
      <c r="D4156" s="520"/>
      <c r="E4156" s="455"/>
      <c r="F4156" s="460"/>
      <c r="G4156" s="455"/>
      <c r="H4156" s="455"/>
      <c r="I4156" s="461"/>
      <c r="J4156" s="425"/>
      <c r="K4156" s="489"/>
      <c r="L4156" s="465"/>
      <c r="M4156" s="465"/>
      <c r="N4156" s="608"/>
      <c r="O4156" s="512">
        <f t="shared" si="199"/>
        <v>0</v>
      </c>
      <c r="P4156" s="512">
        <f t="shared" si="200"/>
        <v>0</v>
      </c>
      <c r="Q4156" s="498" t="str">
        <f t="shared" si="201"/>
        <v/>
      </c>
    </row>
    <row r="4157" spans="1:17" hidden="1" x14ac:dyDescent="0.2">
      <c r="A4157" s="505"/>
      <c r="B4157" s="506"/>
      <c r="C4157" s="464"/>
      <c r="D4157" s="520"/>
      <c r="E4157" s="455"/>
      <c r="F4157" s="460"/>
      <c r="G4157" s="455"/>
      <c r="H4157" s="455"/>
      <c r="I4157" s="461"/>
      <c r="J4157" s="425"/>
      <c r="K4157" s="489"/>
      <c r="L4157" s="465"/>
      <c r="M4157" s="465"/>
      <c r="N4157" s="608"/>
      <c r="O4157" s="512">
        <f t="shared" si="199"/>
        <v>0</v>
      </c>
      <c r="P4157" s="512">
        <f t="shared" si="200"/>
        <v>0</v>
      </c>
      <c r="Q4157" s="498" t="str">
        <f t="shared" si="201"/>
        <v/>
      </c>
    </row>
    <row r="4158" spans="1:17" hidden="1" x14ac:dyDescent="0.2">
      <c r="A4158" s="505"/>
      <c r="B4158" s="506"/>
      <c r="C4158" s="464"/>
      <c r="D4158" s="520"/>
      <c r="E4158" s="455"/>
      <c r="F4158" s="460"/>
      <c r="G4158" s="455"/>
      <c r="H4158" s="455"/>
      <c r="I4158" s="461"/>
      <c r="J4158" s="425"/>
      <c r="K4158" s="489"/>
      <c r="L4158" s="465"/>
      <c r="M4158" s="465"/>
      <c r="N4158" s="608"/>
      <c r="O4158" s="512">
        <f t="shared" si="199"/>
        <v>0</v>
      </c>
      <c r="P4158" s="512">
        <f t="shared" si="200"/>
        <v>0</v>
      </c>
      <c r="Q4158" s="498" t="str">
        <f t="shared" si="201"/>
        <v/>
      </c>
    </row>
    <row r="4159" spans="1:17" hidden="1" x14ac:dyDescent="0.2">
      <c r="A4159" s="505"/>
      <c r="B4159" s="506"/>
      <c r="C4159" s="464"/>
      <c r="D4159" s="520"/>
      <c r="E4159" s="455"/>
      <c r="F4159" s="460"/>
      <c r="G4159" s="455"/>
      <c r="H4159" s="455"/>
      <c r="I4159" s="461"/>
      <c r="J4159" s="425"/>
      <c r="K4159" s="489"/>
      <c r="L4159" s="465"/>
      <c r="M4159" s="465"/>
      <c r="N4159" s="608"/>
      <c r="O4159" s="512">
        <f t="shared" si="199"/>
        <v>0</v>
      </c>
      <c r="P4159" s="512">
        <f t="shared" si="200"/>
        <v>0</v>
      </c>
      <c r="Q4159" s="498" t="str">
        <f t="shared" si="201"/>
        <v/>
      </c>
    </row>
    <row r="4160" spans="1:17" hidden="1" x14ac:dyDescent="0.2">
      <c r="A4160" s="505"/>
      <c r="B4160" s="506"/>
      <c r="C4160" s="464"/>
      <c r="D4160" s="520"/>
      <c r="E4160" s="455"/>
      <c r="F4160" s="460"/>
      <c r="G4160" s="455"/>
      <c r="H4160" s="455"/>
      <c r="I4160" s="461"/>
      <c r="J4160" s="425"/>
      <c r="K4160" s="489"/>
      <c r="L4160" s="465"/>
      <c r="M4160" s="465"/>
      <c r="N4160" s="608"/>
      <c r="O4160" s="512">
        <f t="shared" si="199"/>
        <v>0</v>
      </c>
      <c r="P4160" s="512">
        <f t="shared" si="200"/>
        <v>0</v>
      </c>
      <c r="Q4160" s="498" t="str">
        <f t="shared" si="201"/>
        <v/>
      </c>
    </row>
    <row r="4161" spans="1:17" hidden="1" x14ac:dyDescent="0.2">
      <c r="A4161" s="505"/>
      <c r="B4161" s="506"/>
      <c r="C4161" s="464"/>
      <c r="D4161" s="520"/>
      <c r="E4161" s="455"/>
      <c r="F4161" s="460"/>
      <c r="G4161" s="455"/>
      <c r="H4161" s="455"/>
      <c r="I4161" s="461"/>
      <c r="J4161" s="425"/>
      <c r="K4161" s="489"/>
      <c r="L4161" s="465"/>
      <c r="M4161" s="465"/>
      <c r="N4161" s="608"/>
      <c r="O4161" s="512">
        <f t="shared" si="199"/>
        <v>0</v>
      </c>
      <c r="P4161" s="512">
        <f t="shared" si="200"/>
        <v>0</v>
      </c>
      <c r="Q4161" s="498" t="str">
        <f t="shared" si="201"/>
        <v/>
      </c>
    </row>
    <row r="4162" spans="1:17" hidden="1" x14ac:dyDescent="0.2">
      <c r="A4162" s="505"/>
      <c r="B4162" s="506"/>
      <c r="C4162" s="464"/>
      <c r="D4162" s="520"/>
      <c r="E4162" s="455"/>
      <c r="F4162" s="460"/>
      <c r="G4162" s="455"/>
      <c r="H4162" s="455"/>
      <c r="I4162" s="461"/>
      <c r="J4162" s="425"/>
      <c r="K4162" s="489"/>
      <c r="L4162" s="465"/>
      <c r="M4162" s="465"/>
      <c r="N4162" s="608"/>
      <c r="O4162" s="512">
        <f t="shared" si="199"/>
        <v>0</v>
      </c>
      <c r="P4162" s="512">
        <f t="shared" si="200"/>
        <v>0</v>
      </c>
      <c r="Q4162" s="498" t="str">
        <f t="shared" si="201"/>
        <v/>
      </c>
    </row>
    <row r="4163" spans="1:17" hidden="1" x14ac:dyDescent="0.2">
      <c r="A4163" s="505"/>
      <c r="B4163" s="506"/>
      <c r="C4163" s="464"/>
      <c r="D4163" s="520"/>
      <c r="E4163" s="455"/>
      <c r="F4163" s="460"/>
      <c r="G4163" s="455"/>
      <c r="H4163" s="455"/>
      <c r="I4163" s="461"/>
      <c r="J4163" s="425"/>
      <c r="K4163" s="489"/>
      <c r="L4163" s="465"/>
      <c r="M4163" s="465"/>
      <c r="N4163" s="608"/>
      <c r="O4163" s="512">
        <f t="shared" si="199"/>
        <v>0</v>
      </c>
      <c r="P4163" s="512">
        <f t="shared" si="200"/>
        <v>0</v>
      </c>
      <c r="Q4163" s="498" t="str">
        <f t="shared" si="201"/>
        <v/>
      </c>
    </row>
    <row r="4164" spans="1:17" hidden="1" x14ac:dyDescent="0.2">
      <c r="A4164" s="505"/>
      <c r="B4164" s="506"/>
      <c r="C4164" s="464"/>
      <c r="D4164" s="520"/>
      <c r="E4164" s="455"/>
      <c r="F4164" s="460"/>
      <c r="G4164" s="455"/>
      <c r="H4164" s="455"/>
      <c r="I4164" s="461"/>
      <c r="J4164" s="425"/>
      <c r="K4164" s="489"/>
      <c r="L4164" s="465"/>
      <c r="M4164" s="465"/>
      <c r="N4164" s="608"/>
      <c r="O4164" s="512">
        <f t="shared" ref="O4164:O4227" si="202">IF(B4164=0,0,IF(YEAR(B4164)=$P$1,MONTH(B4164)-$O$1+1,(YEAR(B4164)-$P$1)*12-$O$1+1+MONTH(B4164)))</f>
        <v>0</v>
      </c>
      <c r="P4164" s="512">
        <f t="shared" ref="P4164:P4227" si="203">IF(C4164=0,0,IF(YEAR(C4164)=$P$1,MONTH(C4164)-$O$1+1,(YEAR(C4164)-$P$1)*12-$O$1+1+MONTH(C4164)))</f>
        <v>0</v>
      </c>
      <c r="Q4164" s="498" t="str">
        <f t="shared" ref="Q4164:Q4227" si="204">SUBSTITUTE(D4164," ","_")</f>
        <v/>
      </c>
    </row>
    <row r="4165" spans="1:17" hidden="1" x14ac:dyDescent="0.2">
      <c r="A4165" s="505"/>
      <c r="B4165" s="506"/>
      <c r="C4165" s="464"/>
      <c r="D4165" s="520"/>
      <c r="E4165" s="455"/>
      <c r="F4165" s="460"/>
      <c r="G4165" s="455"/>
      <c r="H4165" s="455"/>
      <c r="I4165" s="461"/>
      <c r="J4165" s="425"/>
      <c r="K4165" s="489"/>
      <c r="L4165" s="465"/>
      <c r="M4165" s="465"/>
      <c r="N4165" s="608"/>
      <c r="O4165" s="512">
        <f t="shared" si="202"/>
        <v>0</v>
      </c>
      <c r="P4165" s="512">
        <f t="shared" si="203"/>
        <v>0</v>
      </c>
      <c r="Q4165" s="498" t="str">
        <f t="shared" si="204"/>
        <v/>
      </c>
    </row>
    <row r="4166" spans="1:17" hidden="1" x14ac:dyDescent="0.2">
      <c r="A4166" s="505"/>
      <c r="B4166" s="506"/>
      <c r="C4166" s="464"/>
      <c r="D4166" s="520"/>
      <c r="E4166" s="455"/>
      <c r="F4166" s="460"/>
      <c r="G4166" s="455"/>
      <c r="H4166" s="455"/>
      <c r="I4166" s="461"/>
      <c r="J4166" s="425"/>
      <c r="K4166" s="489"/>
      <c r="L4166" s="465"/>
      <c r="M4166" s="465"/>
      <c r="N4166" s="608"/>
      <c r="O4166" s="512">
        <f t="shared" si="202"/>
        <v>0</v>
      </c>
      <c r="P4166" s="512">
        <f t="shared" si="203"/>
        <v>0</v>
      </c>
      <c r="Q4166" s="498" t="str">
        <f t="shared" si="204"/>
        <v/>
      </c>
    </row>
    <row r="4167" spans="1:17" hidden="1" x14ac:dyDescent="0.2">
      <c r="A4167" s="505"/>
      <c r="B4167" s="506"/>
      <c r="C4167" s="464"/>
      <c r="D4167" s="520"/>
      <c r="E4167" s="455"/>
      <c r="F4167" s="460"/>
      <c r="G4167" s="455"/>
      <c r="H4167" s="455"/>
      <c r="I4167" s="461"/>
      <c r="J4167" s="425"/>
      <c r="K4167" s="489"/>
      <c r="L4167" s="465"/>
      <c r="M4167" s="465"/>
      <c r="N4167" s="608"/>
      <c r="O4167" s="512">
        <f t="shared" si="202"/>
        <v>0</v>
      </c>
      <c r="P4167" s="512">
        <f t="shared" si="203"/>
        <v>0</v>
      </c>
      <c r="Q4167" s="498" t="str">
        <f t="shared" si="204"/>
        <v/>
      </c>
    </row>
    <row r="4168" spans="1:17" hidden="1" x14ac:dyDescent="0.2">
      <c r="A4168" s="505"/>
      <c r="B4168" s="506"/>
      <c r="C4168" s="464"/>
      <c r="D4168" s="520"/>
      <c r="E4168" s="455"/>
      <c r="F4168" s="460"/>
      <c r="G4168" s="455"/>
      <c r="H4168" s="455"/>
      <c r="I4168" s="461"/>
      <c r="J4168" s="425"/>
      <c r="K4168" s="489"/>
      <c r="L4168" s="465"/>
      <c r="M4168" s="465"/>
      <c r="N4168" s="608"/>
      <c r="O4168" s="512">
        <f t="shared" si="202"/>
        <v>0</v>
      </c>
      <c r="P4168" s="512">
        <f t="shared" si="203"/>
        <v>0</v>
      </c>
      <c r="Q4168" s="498" t="str">
        <f t="shared" si="204"/>
        <v/>
      </c>
    </row>
    <row r="4169" spans="1:17" hidden="1" x14ac:dyDescent="0.2">
      <c r="A4169" s="505"/>
      <c r="B4169" s="506"/>
      <c r="C4169" s="464"/>
      <c r="D4169" s="520"/>
      <c r="E4169" s="455"/>
      <c r="F4169" s="460"/>
      <c r="G4169" s="455"/>
      <c r="H4169" s="455"/>
      <c r="I4169" s="461"/>
      <c r="J4169" s="425"/>
      <c r="K4169" s="489"/>
      <c r="L4169" s="465"/>
      <c r="M4169" s="465"/>
      <c r="N4169" s="608"/>
      <c r="O4169" s="512">
        <f t="shared" si="202"/>
        <v>0</v>
      </c>
      <c r="P4169" s="512">
        <f t="shared" si="203"/>
        <v>0</v>
      </c>
      <c r="Q4169" s="498" t="str">
        <f t="shared" si="204"/>
        <v/>
      </c>
    </row>
    <row r="4170" spans="1:17" hidden="1" x14ac:dyDescent="0.2">
      <c r="A4170" s="505"/>
      <c r="B4170" s="506"/>
      <c r="C4170" s="464"/>
      <c r="D4170" s="520"/>
      <c r="E4170" s="455"/>
      <c r="F4170" s="460"/>
      <c r="G4170" s="455"/>
      <c r="H4170" s="455"/>
      <c r="I4170" s="461"/>
      <c r="J4170" s="425"/>
      <c r="K4170" s="489"/>
      <c r="L4170" s="465"/>
      <c r="M4170" s="465"/>
      <c r="N4170" s="608"/>
      <c r="O4170" s="512">
        <f t="shared" si="202"/>
        <v>0</v>
      </c>
      <c r="P4170" s="512">
        <f t="shared" si="203"/>
        <v>0</v>
      </c>
      <c r="Q4170" s="498" t="str">
        <f t="shared" si="204"/>
        <v/>
      </c>
    </row>
    <row r="4171" spans="1:17" hidden="1" x14ac:dyDescent="0.2">
      <c r="A4171" s="505"/>
      <c r="B4171" s="506"/>
      <c r="C4171" s="464"/>
      <c r="D4171" s="520"/>
      <c r="E4171" s="455"/>
      <c r="F4171" s="460"/>
      <c r="G4171" s="455"/>
      <c r="H4171" s="455"/>
      <c r="I4171" s="461"/>
      <c r="J4171" s="425"/>
      <c r="K4171" s="489"/>
      <c r="L4171" s="465"/>
      <c r="M4171" s="465"/>
      <c r="N4171" s="608"/>
      <c r="O4171" s="512">
        <f t="shared" si="202"/>
        <v>0</v>
      </c>
      <c r="P4171" s="512">
        <f t="shared" si="203"/>
        <v>0</v>
      </c>
      <c r="Q4171" s="498" t="str">
        <f t="shared" si="204"/>
        <v/>
      </c>
    </row>
    <row r="4172" spans="1:17" hidden="1" x14ac:dyDescent="0.2">
      <c r="A4172" s="505"/>
      <c r="B4172" s="506"/>
      <c r="C4172" s="464"/>
      <c r="D4172" s="520"/>
      <c r="E4172" s="455"/>
      <c r="F4172" s="460"/>
      <c r="G4172" s="455"/>
      <c r="H4172" s="455"/>
      <c r="I4172" s="461"/>
      <c r="J4172" s="425"/>
      <c r="K4172" s="489"/>
      <c r="L4172" s="465"/>
      <c r="M4172" s="465"/>
      <c r="N4172" s="608"/>
      <c r="O4172" s="512">
        <f t="shared" si="202"/>
        <v>0</v>
      </c>
      <c r="P4172" s="512">
        <f t="shared" si="203"/>
        <v>0</v>
      </c>
      <c r="Q4172" s="498" t="str">
        <f t="shared" si="204"/>
        <v/>
      </c>
    </row>
    <row r="4173" spans="1:17" hidden="1" x14ac:dyDescent="0.2">
      <c r="A4173" s="505"/>
      <c r="B4173" s="506"/>
      <c r="C4173" s="464"/>
      <c r="D4173" s="520"/>
      <c r="E4173" s="455"/>
      <c r="F4173" s="460"/>
      <c r="G4173" s="455"/>
      <c r="H4173" s="455"/>
      <c r="I4173" s="461"/>
      <c r="J4173" s="425"/>
      <c r="K4173" s="489"/>
      <c r="L4173" s="465"/>
      <c r="M4173" s="465"/>
      <c r="N4173" s="608"/>
      <c r="O4173" s="512">
        <f t="shared" si="202"/>
        <v>0</v>
      </c>
      <c r="P4173" s="512">
        <f t="shared" si="203"/>
        <v>0</v>
      </c>
      <c r="Q4173" s="498" t="str">
        <f t="shared" si="204"/>
        <v/>
      </c>
    </row>
    <row r="4174" spans="1:17" hidden="1" x14ac:dyDescent="0.2">
      <c r="A4174" s="505"/>
      <c r="B4174" s="506"/>
      <c r="C4174" s="464"/>
      <c r="D4174" s="520"/>
      <c r="E4174" s="455"/>
      <c r="F4174" s="460"/>
      <c r="G4174" s="455"/>
      <c r="H4174" s="455"/>
      <c r="I4174" s="461"/>
      <c r="J4174" s="425"/>
      <c r="K4174" s="489"/>
      <c r="L4174" s="465"/>
      <c r="M4174" s="465"/>
      <c r="N4174" s="608"/>
      <c r="O4174" s="512">
        <f t="shared" si="202"/>
        <v>0</v>
      </c>
      <c r="P4174" s="512">
        <f t="shared" si="203"/>
        <v>0</v>
      </c>
      <c r="Q4174" s="498" t="str">
        <f t="shared" si="204"/>
        <v/>
      </c>
    </row>
    <row r="4175" spans="1:17" hidden="1" x14ac:dyDescent="0.2">
      <c r="A4175" s="505"/>
      <c r="B4175" s="506"/>
      <c r="C4175" s="464"/>
      <c r="D4175" s="520"/>
      <c r="E4175" s="455"/>
      <c r="F4175" s="460"/>
      <c r="G4175" s="455"/>
      <c r="H4175" s="455"/>
      <c r="I4175" s="461"/>
      <c r="J4175" s="425"/>
      <c r="K4175" s="489"/>
      <c r="L4175" s="465"/>
      <c r="M4175" s="465"/>
      <c r="N4175" s="608"/>
      <c r="O4175" s="512">
        <f t="shared" si="202"/>
        <v>0</v>
      </c>
      <c r="P4175" s="512">
        <f t="shared" si="203"/>
        <v>0</v>
      </c>
      <c r="Q4175" s="498" t="str">
        <f t="shared" si="204"/>
        <v/>
      </c>
    </row>
    <row r="4176" spans="1:17" hidden="1" x14ac:dyDescent="0.2">
      <c r="A4176" s="505"/>
      <c r="B4176" s="506"/>
      <c r="C4176" s="464"/>
      <c r="D4176" s="520"/>
      <c r="E4176" s="455"/>
      <c r="F4176" s="460"/>
      <c r="G4176" s="455"/>
      <c r="H4176" s="455"/>
      <c r="I4176" s="461"/>
      <c r="J4176" s="425"/>
      <c r="K4176" s="489"/>
      <c r="L4176" s="465"/>
      <c r="M4176" s="465"/>
      <c r="N4176" s="608"/>
      <c r="O4176" s="512">
        <f t="shared" si="202"/>
        <v>0</v>
      </c>
      <c r="P4176" s="512">
        <f t="shared" si="203"/>
        <v>0</v>
      </c>
      <c r="Q4176" s="498" t="str">
        <f t="shared" si="204"/>
        <v/>
      </c>
    </row>
    <row r="4177" spans="1:17" hidden="1" x14ac:dyDescent="0.2">
      <c r="A4177" s="505"/>
      <c r="B4177" s="506"/>
      <c r="C4177" s="464"/>
      <c r="D4177" s="520"/>
      <c r="E4177" s="455"/>
      <c r="F4177" s="460"/>
      <c r="G4177" s="455"/>
      <c r="H4177" s="455"/>
      <c r="I4177" s="461"/>
      <c r="J4177" s="425"/>
      <c r="K4177" s="489"/>
      <c r="L4177" s="465"/>
      <c r="M4177" s="465"/>
      <c r="N4177" s="608"/>
      <c r="O4177" s="512">
        <f t="shared" si="202"/>
        <v>0</v>
      </c>
      <c r="P4177" s="512">
        <f t="shared" si="203"/>
        <v>0</v>
      </c>
      <c r="Q4177" s="498" t="str">
        <f t="shared" si="204"/>
        <v/>
      </c>
    </row>
    <row r="4178" spans="1:17" hidden="1" x14ac:dyDescent="0.2">
      <c r="A4178" s="505"/>
      <c r="B4178" s="506"/>
      <c r="C4178" s="464"/>
      <c r="D4178" s="520"/>
      <c r="E4178" s="455"/>
      <c r="F4178" s="460"/>
      <c r="G4178" s="455"/>
      <c r="H4178" s="455"/>
      <c r="I4178" s="461"/>
      <c r="J4178" s="425"/>
      <c r="K4178" s="489"/>
      <c r="L4178" s="465"/>
      <c r="M4178" s="465"/>
      <c r="N4178" s="608"/>
      <c r="O4178" s="512">
        <f t="shared" si="202"/>
        <v>0</v>
      </c>
      <c r="P4178" s="512">
        <f t="shared" si="203"/>
        <v>0</v>
      </c>
      <c r="Q4178" s="498" t="str">
        <f t="shared" si="204"/>
        <v/>
      </c>
    </row>
    <row r="4179" spans="1:17" hidden="1" x14ac:dyDescent="0.2">
      <c r="A4179" s="505"/>
      <c r="B4179" s="506"/>
      <c r="C4179" s="464"/>
      <c r="D4179" s="520"/>
      <c r="E4179" s="455"/>
      <c r="F4179" s="460"/>
      <c r="G4179" s="455"/>
      <c r="H4179" s="455"/>
      <c r="I4179" s="461"/>
      <c r="J4179" s="425"/>
      <c r="K4179" s="489"/>
      <c r="L4179" s="465"/>
      <c r="M4179" s="465"/>
      <c r="N4179" s="608"/>
      <c r="O4179" s="512">
        <f t="shared" si="202"/>
        <v>0</v>
      </c>
      <c r="P4179" s="512">
        <f t="shared" si="203"/>
        <v>0</v>
      </c>
      <c r="Q4179" s="498" t="str">
        <f t="shared" si="204"/>
        <v/>
      </c>
    </row>
    <row r="4180" spans="1:17" hidden="1" x14ac:dyDescent="0.2">
      <c r="A4180" s="505"/>
      <c r="B4180" s="506"/>
      <c r="C4180" s="464"/>
      <c r="D4180" s="520"/>
      <c r="E4180" s="455"/>
      <c r="F4180" s="460"/>
      <c r="G4180" s="455"/>
      <c r="H4180" s="455"/>
      <c r="I4180" s="461"/>
      <c r="J4180" s="425"/>
      <c r="K4180" s="489"/>
      <c r="L4180" s="465"/>
      <c r="M4180" s="465"/>
      <c r="N4180" s="608"/>
      <c r="O4180" s="512">
        <f t="shared" si="202"/>
        <v>0</v>
      </c>
      <c r="P4180" s="512">
        <f t="shared" si="203"/>
        <v>0</v>
      </c>
      <c r="Q4180" s="498" t="str">
        <f t="shared" si="204"/>
        <v/>
      </c>
    </row>
    <row r="4181" spans="1:17" hidden="1" x14ac:dyDescent="0.2">
      <c r="A4181" s="505"/>
      <c r="B4181" s="506"/>
      <c r="C4181" s="464"/>
      <c r="D4181" s="520"/>
      <c r="E4181" s="455"/>
      <c r="F4181" s="460"/>
      <c r="G4181" s="455"/>
      <c r="H4181" s="455"/>
      <c r="I4181" s="461"/>
      <c r="J4181" s="425"/>
      <c r="K4181" s="489"/>
      <c r="L4181" s="465"/>
      <c r="M4181" s="465"/>
      <c r="N4181" s="608"/>
      <c r="O4181" s="512">
        <f t="shared" si="202"/>
        <v>0</v>
      </c>
      <c r="P4181" s="512">
        <f t="shared" si="203"/>
        <v>0</v>
      </c>
      <c r="Q4181" s="498" t="str">
        <f t="shared" si="204"/>
        <v/>
      </c>
    </row>
    <row r="4182" spans="1:17" hidden="1" x14ac:dyDescent="0.2">
      <c r="A4182" s="505"/>
      <c r="B4182" s="506"/>
      <c r="C4182" s="464"/>
      <c r="D4182" s="520"/>
      <c r="E4182" s="455"/>
      <c r="F4182" s="460"/>
      <c r="G4182" s="455"/>
      <c r="H4182" s="455"/>
      <c r="I4182" s="461"/>
      <c r="J4182" s="425"/>
      <c r="K4182" s="489"/>
      <c r="L4182" s="465"/>
      <c r="M4182" s="465"/>
      <c r="N4182" s="608"/>
      <c r="O4182" s="512">
        <f t="shared" si="202"/>
        <v>0</v>
      </c>
      <c r="P4182" s="512">
        <f t="shared" si="203"/>
        <v>0</v>
      </c>
      <c r="Q4182" s="498" t="str">
        <f t="shared" si="204"/>
        <v/>
      </c>
    </row>
    <row r="4183" spans="1:17" hidden="1" x14ac:dyDescent="0.2">
      <c r="A4183" s="505"/>
      <c r="B4183" s="506"/>
      <c r="C4183" s="464"/>
      <c r="D4183" s="520"/>
      <c r="E4183" s="455"/>
      <c r="F4183" s="460"/>
      <c r="G4183" s="455"/>
      <c r="H4183" s="455"/>
      <c r="I4183" s="461"/>
      <c r="J4183" s="425"/>
      <c r="K4183" s="489"/>
      <c r="L4183" s="465"/>
      <c r="M4183" s="465"/>
      <c r="N4183" s="608"/>
      <c r="O4183" s="512">
        <f t="shared" si="202"/>
        <v>0</v>
      </c>
      <c r="P4183" s="512">
        <f t="shared" si="203"/>
        <v>0</v>
      </c>
      <c r="Q4183" s="498" t="str">
        <f t="shared" si="204"/>
        <v/>
      </c>
    </row>
    <row r="4184" spans="1:17" hidden="1" x14ac:dyDescent="0.2">
      <c r="A4184" s="505"/>
      <c r="B4184" s="506"/>
      <c r="C4184" s="464"/>
      <c r="D4184" s="520"/>
      <c r="E4184" s="455"/>
      <c r="F4184" s="460"/>
      <c r="G4184" s="455"/>
      <c r="H4184" s="455"/>
      <c r="I4184" s="461"/>
      <c r="J4184" s="425"/>
      <c r="K4184" s="489"/>
      <c r="L4184" s="465"/>
      <c r="M4184" s="465"/>
      <c r="N4184" s="608"/>
      <c r="O4184" s="512">
        <f t="shared" si="202"/>
        <v>0</v>
      </c>
      <c r="P4184" s="512">
        <f t="shared" si="203"/>
        <v>0</v>
      </c>
      <c r="Q4184" s="498" t="str">
        <f t="shared" si="204"/>
        <v/>
      </c>
    </row>
    <row r="4185" spans="1:17" hidden="1" x14ac:dyDescent="0.2">
      <c r="A4185" s="505"/>
      <c r="B4185" s="506"/>
      <c r="C4185" s="464"/>
      <c r="D4185" s="520"/>
      <c r="E4185" s="455"/>
      <c r="F4185" s="460"/>
      <c r="G4185" s="455"/>
      <c r="H4185" s="455"/>
      <c r="I4185" s="461"/>
      <c r="J4185" s="425"/>
      <c r="K4185" s="489"/>
      <c r="L4185" s="465"/>
      <c r="M4185" s="465"/>
      <c r="N4185" s="608"/>
      <c r="O4185" s="512">
        <f t="shared" si="202"/>
        <v>0</v>
      </c>
      <c r="P4185" s="512">
        <f t="shared" si="203"/>
        <v>0</v>
      </c>
      <c r="Q4185" s="498" t="str">
        <f t="shared" si="204"/>
        <v/>
      </c>
    </row>
    <row r="4186" spans="1:17" hidden="1" x14ac:dyDescent="0.2">
      <c r="A4186" s="505"/>
      <c r="B4186" s="506"/>
      <c r="C4186" s="464"/>
      <c r="D4186" s="520"/>
      <c r="E4186" s="455"/>
      <c r="F4186" s="460"/>
      <c r="G4186" s="455"/>
      <c r="H4186" s="455"/>
      <c r="I4186" s="461"/>
      <c r="J4186" s="425"/>
      <c r="K4186" s="489"/>
      <c r="L4186" s="465"/>
      <c r="M4186" s="465"/>
      <c r="N4186" s="608"/>
      <c r="O4186" s="512">
        <f t="shared" si="202"/>
        <v>0</v>
      </c>
      <c r="P4186" s="512">
        <f t="shared" si="203"/>
        <v>0</v>
      </c>
      <c r="Q4186" s="498" t="str">
        <f t="shared" si="204"/>
        <v/>
      </c>
    </row>
    <row r="4187" spans="1:17" hidden="1" x14ac:dyDescent="0.2">
      <c r="A4187" s="505"/>
      <c r="B4187" s="506"/>
      <c r="C4187" s="464"/>
      <c r="D4187" s="520"/>
      <c r="E4187" s="455"/>
      <c r="F4187" s="460"/>
      <c r="G4187" s="455"/>
      <c r="H4187" s="455"/>
      <c r="I4187" s="461"/>
      <c r="J4187" s="425"/>
      <c r="K4187" s="489"/>
      <c r="L4187" s="465"/>
      <c r="M4187" s="465"/>
      <c r="N4187" s="608"/>
      <c r="O4187" s="512">
        <f t="shared" si="202"/>
        <v>0</v>
      </c>
      <c r="P4187" s="512">
        <f t="shared" si="203"/>
        <v>0</v>
      </c>
      <c r="Q4187" s="498" t="str">
        <f t="shared" si="204"/>
        <v/>
      </c>
    </row>
    <row r="4188" spans="1:17" hidden="1" x14ac:dyDescent="0.2">
      <c r="A4188" s="505"/>
      <c r="B4188" s="506"/>
      <c r="C4188" s="464"/>
      <c r="D4188" s="520"/>
      <c r="E4188" s="455"/>
      <c r="F4188" s="460"/>
      <c r="G4188" s="455"/>
      <c r="H4188" s="455"/>
      <c r="I4188" s="461"/>
      <c r="J4188" s="425"/>
      <c r="K4188" s="489"/>
      <c r="L4188" s="465"/>
      <c r="M4188" s="465"/>
      <c r="N4188" s="608"/>
      <c r="O4188" s="512">
        <f t="shared" si="202"/>
        <v>0</v>
      </c>
      <c r="P4188" s="512">
        <f t="shared" si="203"/>
        <v>0</v>
      </c>
      <c r="Q4188" s="498" t="str">
        <f t="shared" si="204"/>
        <v/>
      </c>
    </row>
    <row r="4189" spans="1:17" hidden="1" x14ac:dyDescent="0.2">
      <c r="A4189" s="505"/>
      <c r="B4189" s="506"/>
      <c r="C4189" s="464"/>
      <c r="D4189" s="520"/>
      <c r="E4189" s="455"/>
      <c r="F4189" s="460"/>
      <c r="G4189" s="455"/>
      <c r="H4189" s="455"/>
      <c r="I4189" s="461"/>
      <c r="J4189" s="425"/>
      <c r="K4189" s="489"/>
      <c r="L4189" s="465"/>
      <c r="M4189" s="465"/>
      <c r="N4189" s="608"/>
      <c r="O4189" s="512">
        <f t="shared" si="202"/>
        <v>0</v>
      </c>
      <c r="P4189" s="512">
        <f t="shared" si="203"/>
        <v>0</v>
      </c>
      <c r="Q4189" s="498" t="str">
        <f t="shared" si="204"/>
        <v/>
      </c>
    </row>
    <row r="4190" spans="1:17" hidden="1" x14ac:dyDescent="0.2">
      <c r="A4190" s="505"/>
      <c r="B4190" s="506"/>
      <c r="C4190" s="464"/>
      <c r="D4190" s="520"/>
      <c r="E4190" s="455"/>
      <c r="F4190" s="460"/>
      <c r="G4190" s="455"/>
      <c r="H4190" s="455"/>
      <c r="I4190" s="461"/>
      <c r="J4190" s="425"/>
      <c r="K4190" s="489"/>
      <c r="L4190" s="465"/>
      <c r="M4190" s="465"/>
      <c r="N4190" s="608"/>
      <c r="O4190" s="512">
        <f t="shared" si="202"/>
        <v>0</v>
      </c>
      <c r="P4190" s="512">
        <f t="shared" si="203"/>
        <v>0</v>
      </c>
      <c r="Q4190" s="498" t="str">
        <f t="shared" si="204"/>
        <v/>
      </c>
    </row>
    <row r="4191" spans="1:17" hidden="1" x14ac:dyDescent="0.2">
      <c r="A4191" s="505"/>
      <c r="B4191" s="506"/>
      <c r="C4191" s="464"/>
      <c r="D4191" s="520"/>
      <c r="E4191" s="455"/>
      <c r="F4191" s="460"/>
      <c r="G4191" s="455"/>
      <c r="H4191" s="455"/>
      <c r="I4191" s="461"/>
      <c r="J4191" s="425"/>
      <c r="K4191" s="489"/>
      <c r="L4191" s="465"/>
      <c r="M4191" s="465"/>
      <c r="N4191" s="608"/>
      <c r="O4191" s="512">
        <f t="shared" si="202"/>
        <v>0</v>
      </c>
      <c r="P4191" s="512">
        <f t="shared" si="203"/>
        <v>0</v>
      </c>
      <c r="Q4191" s="498" t="str">
        <f t="shared" si="204"/>
        <v/>
      </c>
    </row>
    <row r="4192" spans="1:17" hidden="1" x14ac:dyDescent="0.2">
      <c r="A4192" s="505"/>
      <c r="B4192" s="506"/>
      <c r="C4192" s="464"/>
      <c r="D4192" s="520"/>
      <c r="E4192" s="455"/>
      <c r="F4192" s="460"/>
      <c r="G4192" s="455"/>
      <c r="H4192" s="455"/>
      <c r="I4192" s="461"/>
      <c r="J4192" s="425"/>
      <c r="K4192" s="489"/>
      <c r="L4192" s="465"/>
      <c r="M4192" s="465"/>
      <c r="N4192" s="608"/>
      <c r="O4192" s="512">
        <f t="shared" si="202"/>
        <v>0</v>
      </c>
      <c r="P4192" s="512">
        <f t="shared" si="203"/>
        <v>0</v>
      </c>
      <c r="Q4192" s="498" t="str">
        <f t="shared" si="204"/>
        <v/>
      </c>
    </row>
    <row r="4193" spans="1:17" hidden="1" x14ac:dyDescent="0.2">
      <c r="A4193" s="505"/>
      <c r="B4193" s="506"/>
      <c r="C4193" s="464"/>
      <c r="D4193" s="520"/>
      <c r="E4193" s="455"/>
      <c r="F4193" s="460"/>
      <c r="G4193" s="455"/>
      <c r="H4193" s="455"/>
      <c r="I4193" s="461"/>
      <c r="J4193" s="425"/>
      <c r="K4193" s="489"/>
      <c r="L4193" s="465"/>
      <c r="M4193" s="465"/>
      <c r="N4193" s="608"/>
      <c r="O4193" s="512">
        <f t="shared" si="202"/>
        <v>0</v>
      </c>
      <c r="P4193" s="512">
        <f t="shared" si="203"/>
        <v>0</v>
      </c>
      <c r="Q4193" s="498" t="str">
        <f t="shared" si="204"/>
        <v/>
      </c>
    </row>
    <row r="4194" spans="1:17" hidden="1" x14ac:dyDescent="0.2">
      <c r="A4194" s="505"/>
      <c r="B4194" s="506"/>
      <c r="C4194" s="464"/>
      <c r="D4194" s="520"/>
      <c r="E4194" s="455"/>
      <c r="F4194" s="460"/>
      <c r="G4194" s="455"/>
      <c r="H4194" s="455"/>
      <c r="I4194" s="461"/>
      <c r="J4194" s="425"/>
      <c r="K4194" s="489"/>
      <c r="L4194" s="465"/>
      <c r="M4194" s="465"/>
      <c r="N4194" s="608"/>
      <c r="O4194" s="512">
        <f t="shared" si="202"/>
        <v>0</v>
      </c>
      <c r="P4194" s="512">
        <f t="shared" si="203"/>
        <v>0</v>
      </c>
      <c r="Q4194" s="498" t="str">
        <f t="shared" si="204"/>
        <v/>
      </c>
    </row>
    <row r="4195" spans="1:17" hidden="1" x14ac:dyDescent="0.2">
      <c r="A4195" s="505"/>
      <c r="B4195" s="506"/>
      <c r="C4195" s="464"/>
      <c r="D4195" s="520"/>
      <c r="E4195" s="455"/>
      <c r="F4195" s="460"/>
      <c r="G4195" s="455"/>
      <c r="H4195" s="455"/>
      <c r="I4195" s="461"/>
      <c r="J4195" s="425"/>
      <c r="K4195" s="489"/>
      <c r="L4195" s="465"/>
      <c r="M4195" s="465"/>
      <c r="N4195" s="608"/>
      <c r="O4195" s="512">
        <f t="shared" si="202"/>
        <v>0</v>
      </c>
      <c r="P4195" s="512">
        <f t="shared" si="203"/>
        <v>0</v>
      </c>
      <c r="Q4195" s="498" t="str">
        <f t="shared" si="204"/>
        <v/>
      </c>
    </row>
    <row r="4196" spans="1:17" hidden="1" x14ac:dyDescent="0.2">
      <c r="A4196" s="505"/>
      <c r="B4196" s="506"/>
      <c r="C4196" s="464"/>
      <c r="D4196" s="520"/>
      <c r="E4196" s="455"/>
      <c r="F4196" s="460"/>
      <c r="G4196" s="455"/>
      <c r="H4196" s="455"/>
      <c r="I4196" s="461"/>
      <c r="J4196" s="425"/>
      <c r="K4196" s="489"/>
      <c r="L4196" s="465"/>
      <c r="M4196" s="465"/>
      <c r="N4196" s="608"/>
      <c r="O4196" s="512">
        <f t="shared" si="202"/>
        <v>0</v>
      </c>
      <c r="P4196" s="512">
        <f t="shared" si="203"/>
        <v>0</v>
      </c>
      <c r="Q4196" s="498" t="str">
        <f t="shared" si="204"/>
        <v/>
      </c>
    </row>
    <row r="4197" spans="1:17" hidden="1" x14ac:dyDescent="0.2">
      <c r="A4197" s="505"/>
      <c r="B4197" s="506"/>
      <c r="C4197" s="464"/>
      <c r="D4197" s="520"/>
      <c r="E4197" s="455"/>
      <c r="F4197" s="460"/>
      <c r="G4197" s="455"/>
      <c r="H4197" s="455"/>
      <c r="I4197" s="461"/>
      <c r="J4197" s="425"/>
      <c r="K4197" s="489"/>
      <c r="L4197" s="465"/>
      <c r="M4197" s="465"/>
      <c r="N4197" s="608"/>
      <c r="O4197" s="512">
        <f t="shared" si="202"/>
        <v>0</v>
      </c>
      <c r="P4197" s="512">
        <f t="shared" si="203"/>
        <v>0</v>
      </c>
      <c r="Q4197" s="498" t="str">
        <f t="shared" si="204"/>
        <v/>
      </c>
    </row>
    <row r="4198" spans="1:17" hidden="1" x14ac:dyDescent="0.2">
      <c r="A4198" s="505"/>
      <c r="B4198" s="506"/>
      <c r="C4198" s="464"/>
      <c r="D4198" s="520"/>
      <c r="E4198" s="455"/>
      <c r="F4198" s="460"/>
      <c r="G4198" s="455"/>
      <c r="H4198" s="455"/>
      <c r="I4198" s="461"/>
      <c r="J4198" s="425"/>
      <c r="K4198" s="489"/>
      <c r="L4198" s="465"/>
      <c r="M4198" s="465"/>
      <c r="N4198" s="608"/>
      <c r="O4198" s="512">
        <f t="shared" si="202"/>
        <v>0</v>
      </c>
      <c r="P4198" s="512">
        <f t="shared" si="203"/>
        <v>0</v>
      </c>
      <c r="Q4198" s="498" t="str">
        <f t="shared" si="204"/>
        <v/>
      </c>
    </row>
    <row r="4199" spans="1:17" hidden="1" x14ac:dyDescent="0.2">
      <c r="A4199" s="505"/>
      <c r="B4199" s="506"/>
      <c r="C4199" s="464"/>
      <c r="D4199" s="520"/>
      <c r="E4199" s="455"/>
      <c r="F4199" s="460"/>
      <c r="G4199" s="455"/>
      <c r="H4199" s="455"/>
      <c r="I4199" s="461"/>
      <c r="J4199" s="425"/>
      <c r="K4199" s="489"/>
      <c r="L4199" s="465"/>
      <c r="M4199" s="465"/>
      <c r="N4199" s="608"/>
      <c r="O4199" s="512">
        <f t="shared" si="202"/>
        <v>0</v>
      </c>
      <c r="P4199" s="512">
        <f t="shared" si="203"/>
        <v>0</v>
      </c>
      <c r="Q4199" s="498" t="str">
        <f t="shared" si="204"/>
        <v/>
      </c>
    </row>
    <row r="4200" spans="1:17" hidden="1" x14ac:dyDescent="0.2">
      <c r="A4200" s="505"/>
      <c r="B4200" s="506"/>
      <c r="C4200" s="464"/>
      <c r="D4200" s="520"/>
      <c r="E4200" s="455"/>
      <c r="F4200" s="460"/>
      <c r="G4200" s="455"/>
      <c r="H4200" s="455"/>
      <c r="I4200" s="461"/>
      <c r="J4200" s="425"/>
      <c r="K4200" s="489"/>
      <c r="L4200" s="465"/>
      <c r="M4200" s="465"/>
      <c r="N4200" s="608"/>
      <c r="O4200" s="512">
        <f t="shared" si="202"/>
        <v>0</v>
      </c>
      <c r="P4200" s="512">
        <f t="shared" si="203"/>
        <v>0</v>
      </c>
      <c r="Q4200" s="498" t="str">
        <f t="shared" si="204"/>
        <v/>
      </c>
    </row>
    <row r="4201" spans="1:17" hidden="1" x14ac:dyDescent="0.2">
      <c r="A4201" s="505"/>
      <c r="B4201" s="506"/>
      <c r="C4201" s="464"/>
      <c r="D4201" s="520"/>
      <c r="E4201" s="455"/>
      <c r="F4201" s="460"/>
      <c r="G4201" s="455"/>
      <c r="H4201" s="455"/>
      <c r="I4201" s="461"/>
      <c r="J4201" s="425"/>
      <c r="K4201" s="489"/>
      <c r="L4201" s="465"/>
      <c r="M4201" s="465"/>
      <c r="N4201" s="608"/>
      <c r="O4201" s="512">
        <f t="shared" si="202"/>
        <v>0</v>
      </c>
      <c r="P4201" s="512">
        <f t="shared" si="203"/>
        <v>0</v>
      </c>
      <c r="Q4201" s="498" t="str">
        <f t="shared" si="204"/>
        <v/>
      </c>
    </row>
    <row r="4202" spans="1:17" hidden="1" x14ac:dyDescent="0.2">
      <c r="A4202" s="505"/>
      <c r="B4202" s="506"/>
      <c r="C4202" s="464"/>
      <c r="D4202" s="520"/>
      <c r="E4202" s="455"/>
      <c r="F4202" s="460"/>
      <c r="G4202" s="455"/>
      <c r="H4202" s="455"/>
      <c r="I4202" s="461"/>
      <c r="J4202" s="425"/>
      <c r="K4202" s="489"/>
      <c r="L4202" s="465"/>
      <c r="M4202" s="465"/>
      <c r="N4202" s="608"/>
      <c r="O4202" s="512">
        <f t="shared" si="202"/>
        <v>0</v>
      </c>
      <c r="P4202" s="512">
        <f t="shared" si="203"/>
        <v>0</v>
      </c>
      <c r="Q4202" s="498" t="str">
        <f t="shared" si="204"/>
        <v/>
      </c>
    </row>
    <row r="4203" spans="1:17" hidden="1" x14ac:dyDescent="0.2">
      <c r="A4203" s="505"/>
      <c r="B4203" s="506"/>
      <c r="C4203" s="464"/>
      <c r="D4203" s="520"/>
      <c r="E4203" s="455"/>
      <c r="F4203" s="460"/>
      <c r="G4203" s="455"/>
      <c r="H4203" s="455"/>
      <c r="I4203" s="461"/>
      <c r="J4203" s="425"/>
      <c r="K4203" s="489"/>
      <c r="L4203" s="465"/>
      <c r="M4203" s="465"/>
      <c r="N4203" s="608"/>
      <c r="O4203" s="512">
        <f t="shared" si="202"/>
        <v>0</v>
      </c>
      <c r="P4203" s="512">
        <f t="shared" si="203"/>
        <v>0</v>
      </c>
      <c r="Q4203" s="498" t="str">
        <f t="shared" si="204"/>
        <v/>
      </c>
    </row>
    <row r="4204" spans="1:17" hidden="1" x14ac:dyDescent="0.2">
      <c r="A4204" s="505"/>
      <c r="B4204" s="506"/>
      <c r="C4204" s="464"/>
      <c r="D4204" s="520"/>
      <c r="E4204" s="455"/>
      <c r="F4204" s="460"/>
      <c r="G4204" s="455"/>
      <c r="H4204" s="455"/>
      <c r="I4204" s="461"/>
      <c r="J4204" s="425"/>
      <c r="K4204" s="489"/>
      <c r="L4204" s="465"/>
      <c r="M4204" s="465"/>
      <c r="N4204" s="608"/>
      <c r="O4204" s="512">
        <f t="shared" si="202"/>
        <v>0</v>
      </c>
      <c r="P4204" s="512">
        <f t="shared" si="203"/>
        <v>0</v>
      </c>
      <c r="Q4204" s="498" t="str">
        <f t="shared" si="204"/>
        <v/>
      </c>
    </row>
    <row r="4205" spans="1:17" hidden="1" x14ac:dyDescent="0.2">
      <c r="A4205" s="505"/>
      <c r="B4205" s="506"/>
      <c r="C4205" s="464"/>
      <c r="D4205" s="520"/>
      <c r="E4205" s="455"/>
      <c r="F4205" s="460"/>
      <c r="G4205" s="455"/>
      <c r="H4205" s="455"/>
      <c r="I4205" s="461"/>
      <c r="J4205" s="425"/>
      <c r="K4205" s="489"/>
      <c r="L4205" s="465"/>
      <c r="M4205" s="465"/>
      <c r="N4205" s="608"/>
      <c r="O4205" s="512">
        <f t="shared" si="202"/>
        <v>0</v>
      </c>
      <c r="P4205" s="512">
        <f t="shared" si="203"/>
        <v>0</v>
      </c>
      <c r="Q4205" s="498" t="str">
        <f t="shared" si="204"/>
        <v/>
      </c>
    </row>
    <row r="4206" spans="1:17" hidden="1" x14ac:dyDescent="0.2">
      <c r="A4206" s="505"/>
      <c r="B4206" s="506"/>
      <c r="C4206" s="464"/>
      <c r="D4206" s="520"/>
      <c r="E4206" s="455"/>
      <c r="F4206" s="460"/>
      <c r="G4206" s="455"/>
      <c r="H4206" s="455"/>
      <c r="I4206" s="461"/>
      <c r="J4206" s="425"/>
      <c r="K4206" s="489"/>
      <c r="L4206" s="465"/>
      <c r="M4206" s="465"/>
      <c r="N4206" s="608"/>
      <c r="O4206" s="512">
        <f t="shared" si="202"/>
        <v>0</v>
      </c>
      <c r="P4206" s="512">
        <f t="shared" si="203"/>
        <v>0</v>
      </c>
      <c r="Q4206" s="498" t="str">
        <f t="shared" si="204"/>
        <v/>
      </c>
    </row>
    <row r="4207" spans="1:17" hidden="1" x14ac:dyDescent="0.2">
      <c r="A4207" s="505"/>
      <c r="B4207" s="506"/>
      <c r="C4207" s="464"/>
      <c r="D4207" s="520"/>
      <c r="E4207" s="455"/>
      <c r="F4207" s="460"/>
      <c r="G4207" s="455"/>
      <c r="H4207" s="455"/>
      <c r="I4207" s="461"/>
      <c r="J4207" s="425"/>
      <c r="K4207" s="489"/>
      <c r="L4207" s="465"/>
      <c r="M4207" s="465"/>
      <c r="N4207" s="608"/>
      <c r="O4207" s="512">
        <f t="shared" si="202"/>
        <v>0</v>
      </c>
      <c r="P4207" s="512">
        <f t="shared" si="203"/>
        <v>0</v>
      </c>
      <c r="Q4207" s="498" t="str">
        <f t="shared" si="204"/>
        <v/>
      </c>
    </row>
    <row r="4208" spans="1:17" hidden="1" x14ac:dyDescent="0.2">
      <c r="A4208" s="505"/>
      <c r="B4208" s="506"/>
      <c r="C4208" s="464"/>
      <c r="D4208" s="520"/>
      <c r="E4208" s="455"/>
      <c r="F4208" s="460"/>
      <c r="G4208" s="455"/>
      <c r="H4208" s="455"/>
      <c r="I4208" s="461"/>
      <c r="J4208" s="425"/>
      <c r="K4208" s="489"/>
      <c r="L4208" s="465"/>
      <c r="M4208" s="465"/>
      <c r="N4208" s="608"/>
      <c r="O4208" s="512">
        <f t="shared" si="202"/>
        <v>0</v>
      </c>
      <c r="P4208" s="512">
        <f t="shared" si="203"/>
        <v>0</v>
      </c>
      <c r="Q4208" s="498" t="str">
        <f t="shared" si="204"/>
        <v/>
      </c>
    </row>
    <row r="4209" spans="1:17" hidden="1" x14ac:dyDescent="0.2">
      <c r="A4209" s="505"/>
      <c r="B4209" s="506"/>
      <c r="C4209" s="464"/>
      <c r="D4209" s="520"/>
      <c r="E4209" s="455"/>
      <c r="F4209" s="460"/>
      <c r="G4209" s="455"/>
      <c r="H4209" s="455"/>
      <c r="I4209" s="461"/>
      <c r="J4209" s="425"/>
      <c r="K4209" s="489"/>
      <c r="L4209" s="465"/>
      <c r="M4209" s="465"/>
      <c r="N4209" s="608"/>
      <c r="O4209" s="512">
        <f t="shared" si="202"/>
        <v>0</v>
      </c>
      <c r="P4209" s="512">
        <f t="shared" si="203"/>
        <v>0</v>
      </c>
      <c r="Q4209" s="498" t="str">
        <f t="shared" si="204"/>
        <v/>
      </c>
    </row>
    <row r="4210" spans="1:17" hidden="1" x14ac:dyDescent="0.2">
      <c r="A4210" s="505"/>
      <c r="B4210" s="506"/>
      <c r="C4210" s="464"/>
      <c r="D4210" s="520"/>
      <c r="E4210" s="455"/>
      <c r="F4210" s="460"/>
      <c r="G4210" s="455"/>
      <c r="H4210" s="455"/>
      <c r="I4210" s="461"/>
      <c r="J4210" s="425"/>
      <c r="K4210" s="489"/>
      <c r="L4210" s="465"/>
      <c r="M4210" s="465"/>
      <c r="N4210" s="608"/>
      <c r="O4210" s="512">
        <f t="shared" si="202"/>
        <v>0</v>
      </c>
      <c r="P4210" s="512">
        <f t="shared" si="203"/>
        <v>0</v>
      </c>
      <c r="Q4210" s="498" t="str">
        <f t="shared" si="204"/>
        <v/>
      </c>
    </row>
    <row r="4211" spans="1:17" hidden="1" x14ac:dyDescent="0.2">
      <c r="A4211" s="505"/>
      <c r="B4211" s="506"/>
      <c r="C4211" s="464"/>
      <c r="D4211" s="520"/>
      <c r="E4211" s="455"/>
      <c r="F4211" s="460"/>
      <c r="G4211" s="455"/>
      <c r="H4211" s="455"/>
      <c r="I4211" s="461"/>
      <c r="J4211" s="425"/>
      <c r="K4211" s="489"/>
      <c r="L4211" s="465"/>
      <c r="M4211" s="465"/>
      <c r="N4211" s="608"/>
      <c r="O4211" s="512">
        <f t="shared" si="202"/>
        <v>0</v>
      </c>
      <c r="P4211" s="512">
        <f t="shared" si="203"/>
        <v>0</v>
      </c>
      <c r="Q4211" s="498" t="str">
        <f t="shared" si="204"/>
        <v/>
      </c>
    </row>
    <row r="4212" spans="1:17" hidden="1" x14ac:dyDescent="0.2">
      <c r="A4212" s="505"/>
      <c r="B4212" s="506"/>
      <c r="C4212" s="464"/>
      <c r="D4212" s="520"/>
      <c r="E4212" s="455"/>
      <c r="F4212" s="460"/>
      <c r="G4212" s="455"/>
      <c r="H4212" s="455"/>
      <c r="I4212" s="461"/>
      <c r="J4212" s="425"/>
      <c r="K4212" s="489"/>
      <c r="L4212" s="465"/>
      <c r="M4212" s="465"/>
      <c r="N4212" s="608"/>
      <c r="O4212" s="512">
        <f t="shared" si="202"/>
        <v>0</v>
      </c>
      <c r="P4212" s="512">
        <f t="shared" si="203"/>
        <v>0</v>
      </c>
      <c r="Q4212" s="498" t="str">
        <f t="shared" si="204"/>
        <v/>
      </c>
    </row>
    <row r="4213" spans="1:17" hidden="1" x14ac:dyDescent="0.2">
      <c r="A4213" s="505"/>
      <c r="B4213" s="506"/>
      <c r="C4213" s="464"/>
      <c r="D4213" s="520"/>
      <c r="E4213" s="455"/>
      <c r="F4213" s="460"/>
      <c r="G4213" s="455"/>
      <c r="H4213" s="455"/>
      <c r="I4213" s="461"/>
      <c r="J4213" s="425"/>
      <c r="K4213" s="489"/>
      <c r="L4213" s="465"/>
      <c r="M4213" s="465"/>
      <c r="N4213" s="608"/>
      <c r="O4213" s="512">
        <f t="shared" si="202"/>
        <v>0</v>
      </c>
      <c r="P4213" s="512">
        <f t="shared" si="203"/>
        <v>0</v>
      </c>
      <c r="Q4213" s="498" t="str">
        <f t="shared" si="204"/>
        <v/>
      </c>
    </row>
    <row r="4214" spans="1:17" hidden="1" x14ac:dyDescent="0.2">
      <c r="A4214" s="505"/>
      <c r="B4214" s="506"/>
      <c r="C4214" s="464"/>
      <c r="D4214" s="520"/>
      <c r="E4214" s="455"/>
      <c r="F4214" s="460"/>
      <c r="G4214" s="455"/>
      <c r="H4214" s="455"/>
      <c r="I4214" s="461"/>
      <c r="J4214" s="425"/>
      <c r="K4214" s="489"/>
      <c r="L4214" s="465"/>
      <c r="M4214" s="465"/>
      <c r="N4214" s="608"/>
      <c r="O4214" s="512">
        <f t="shared" si="202"/>
        <v>0</v>
      </c>
      <c r="P4214" s="512">
        <f t="shared" si="203"/>
        <v>0</v>
      </c>
      <c r="Q4214" s="498" t="str">
        <f t="shared" si="204"/>
        <v/>
      </c>
    </row>
    <row r="4215" spans="1:17" hidden="1" x14ac:dyDescent="0.2">
      <c r="A4215" s="505"/>
      <c r="B4215" s="506"/>
      <c r="C4215" s="464"/>
      <c r="D4215" s="520"/>
      <c r="E4215" s="455"/>
      <c r="F4215" s="460"/>
      <c r="G4215" s="455"/>
      <c r="H4215" s="455"/>
      <c r="I4215" s="461"/>
      <c r="J4215" s="425"/>
      <c r="K4215" s="489"/>
      <c r="L4215" s="465"/>
      <c r="M4215" s="465"/>
      <c r="N4215" s="608"/>
      <c r="O4215" s="512">
        <f t="shared" si="202"/>
        <v>0</v>
      </c>
      <c r="P4215" s="512">
        <f t="shared" si="203"/>
        <v>0</v>
      </c>
      <c r="Q4215" s="498" t="str">
        <f t="shared" si="204"/>
        <v/>
      </c>
    </row>
    <row r="4216" spans="1:17" hidden="1" x14ac:dyDescent="0.2">
      <c r="A4216" s="505"/>
      <c r="B4216" s="506"/>
      <c r="C4216" s="464"/>
      <c r="D4216" s="520"/>
      <c r="E4216" s="455"/>
      <c r="F4216" s="460"/>
      <c r="G4216" s="455"/>
      <c r="H4216" s="455"/>
      <c r="I4216" s="461"/>
      <c r="J4216" s="425"/>
      <c r="K4216" s="489"/>
      <c r="L4216" s="465"/>
      <c r="M4216" s="465"/>
      <c r="N4216" s="608"/>
      <c r="O4216" s="512">
        <f t="shared" si="202"/>
        <v>0</v>
      </c>
      <c r="P4216" s="512">
        <f t="shared" si="203"/>
        <v>0</v>
      </c>
      <c r="Q4216" s="498" t="str">
        <f t="shared" si="204"/>
        <v/>
      </c>
    </row>
    <row r="4217" spans="1:17" hidden="1" x14ac:dyDescent="0.2">
      <c r="A4217" s="505"/>
      <c r="B4217" s="506"/>
      <c r="C4217" s="464"/>
      <c r="D4217" s="520"/>
      <c r="E4217" s="455"/>
      <c r="F4217" s="460"/>
      <c r="G4217" s="455"/>
      <c r="H4217" s="455"/>
      <c r="I4217" s="461"/>
      <c r="J4217" s="425"/>
      <c r="K4217" s="489"/>
      <c r="L4217" s="465"/>
      <c r="M4217" s="465"/>
      <c r="N4217" s="608"/>
      <c r="O4217" s="512">
        <f t="shared" si="202"/>
        <v>0</v>
      </c>
      <c r="P4217" s="512">
        <f t="shared" si="203"/>
        <v>0</v>
      </c>
      <c r="Q4217" s="498" t="str">
        <f t="shared" si="204"/>
        <v/>
      </c>
    </row>
    <row r="4218" spans="1:17" hidden="1" x14ac:dyDescent="0.2">
      <c r="A4218" s="505"/>
      <c r="B4218" s="506"/>
      <c r="C4218" s="464"/>
      <c r="D4218" s="520"/>
      <c r="E4218" s="455"/>
      <c r="F4218" s="460"/>
      <c r="G4218" s="455"/>
      <c r="H4218" s="455"/>
      <c r="I4218" s="461"/>
      <c r="J4218" s="425"/>
      <c r="K4218" s="489"/>
      <c r="L4218" s="465"/>
      <c r="M4218" s="465"/>
      <c r="N4218" s="608"/>
      <c r="O4218" s="512">
        <f t="shared" si="202"/>
        <v>0</v>
      </c>
      <c r="P4218" s="512">
        <f t="shared" si="203"/>
        <v>0</v>
      </c>
      <c r="Q4218" s="498" t="str">
        <f t="shared" si="204"/>
        <v/>
      </c>
    </row>
    <row r="4219" spans="1:17" hidden="1" x14ac:dyDescent="0.2">
      <c r="A4219" s="505"/>
      <c r="B4219" s="506"/>
      <c r="C4219" s="464"/>
      <c r="D4219" s="520"/>
      <c r="E4219" s="455"/>
      <c r="F4219" s="460"/>
      <c r="G4219" s="455"/>
      <c r="H4219" s="455"/>
      <c r="I4219" s="461"/>
      <c r="J4219" s="425"/>
      <c r="K4219" s="489"/>
      <c r="L4219" s="465"/>
      <c r="M4219" s="465"/>
      <c r="N4219" s="608"/>
      <c r="O4219" s="512">
        <f t="shared" si="202"/>
        <v>0</v>
      </c>
      <c r="P4219" s="512">
        <f t="shared" si="203"/>
        <v>0</v>
      </c>
      <c r="Q4219" s="498" t="str">
        <f t="shared" si="204"/>
        <v/>
      </c>
    </row>
    <row r="4220" spans="1:17" hidden="1" x14ac:dyDescent="0.2">
      <c r="A4220" s="505"/>
      <c r="B4220" s="506"/>
      <c r="C4220" s="464"/>
      <c r="D4220" s="520"/>
      <c r="E4220" s="455"/>
      <c r="F4220" s="460"/>
      <c r="G4220" s="455"/>
      <c r="H4220" s="455"/>
      <c r="I4220" s="461"/>
      <c r="J4220" s="425"/>
      <c r="K4220" s="489"/>
      <c r="L4220" s="465"/>
      <c r="M4220" s="465"/>
      <c r="N4220" s="608"/>
      <c r="O4220" s="512">
        <f t="shared" si="202"/>
        <v>0</v>
      </c>
      <c r="P4220" s="512">
        <f t="shared" si="203"/>
        <v>0</v>
      </c>
      <c r="Q4220" s="498" t="str">
        <f t="shared" si="204"/>
        <v/>
      </c>
    </row>
    <row r="4221" spans="1:17" hidden="1" x14ac:dyDescent="0.2">
      <c r="A4221" s="505"/>
      <c r="B4221" s="506"/>
      <c r="C4221" s="464"/>
      <c r="D4221" s="520"/>
      <c r="E4221" s="455"/>
      <c r="F4221" s="460"/>
      <c r="G4221" s="455"/>
      <c r="H4221" s="455"/>
      <c r="I4221" s="461"/>
      <c r="J4221" s="425"/>
      <c r="K4221" s="489"/>
      <c r="L4221" s="465"/>
      <c r="M4221" s="465"/>
      <c r="N4221" s="608"/>
      <c r="O4221" s="512">
        <f t="shared" si="202"/>
        <v>0</v>
      </c>
      <c r="P4221" s="512">
        <f t="shared" si="203"/>
        <v>0</v>
      </c>
      <c r="Q4221" s="498" t="str">
        <f t="shared" si="204"/>
        <v/>
      </c>
    </row>
    <row r="4222" spans="1:17" hidden="1" x14ac:dyDescent="0.2">
      <c r="A4222" s="505"/>
      <c r="B4222" s="506"/>
      <c r="C4222" s="464"/>
      <c r="D4222" s="520"/>
      <c r="E4222" s="455"/>
      <c r="F4222" s="460"/>
      <c r="G4222" s="455"/>
      <c r="H4222" s="455"/>
      <c r="I4222" s="461"/>
      <c r="J4222" s="425"/>
      <c r="K4222" s="489"/>
      <c r="L4222" s="465"/>
      <c r="M4222" s="465"/>
      <c r="N4222" s="608"/>
      <c r="O4222" s="512">
        <f t="shared" si="202"/>
        <v>0</v>
      </c>
      <c r="P4222" s="512">
        <f t="shared" si="203"/>
        <v>0</v>
      </c>
      <c r="Q4222" s="498" t="str">
        <f t="shared" si="204"/>
        <v/>
      </c>
    </row>
    <row r="4223" spans="1:17" hidden="1" x14ac:dyDescent="0.2">
      <c r="A4223" s="505"/>
      <c r="B4223" s="506"/>
      <c r="C4223" s="464"/>
      <c r="D4223" s="520"/>
      <c r="E4223" s="455"/>
      <c r="F4223" s="460"/>
      <c r="G4223" s="455"/>
      <c r="H4223" s="455"/>
      <c r="I4223" s="461"/>
      <c r="J4223" s="425"/>
      <c r="K4223" s="489"/>
      <c r="L4223" s="465"/>
      <c r="M4223" s="465"/>
      <c r="N4223" s="608"/>
      <c r="O4223" s="512">
        <f t="shared" si="202"/>
        <v>0</v>
      </c>
      <c r="P4223" s="512">
        <f t="shared" si="203"/>
        <v>0</v>
      </c>
      <c r="Q4223" s="498" t="str">
        <f t="shared" si="204"/>
        <v/>
      </c>
    </row>
    <row r="4224" spans="1:17" hidden="1" x14ac:dyDescent="0.2">
      <c r="A4224" s="505"/>
      <c r="B4224" s="506"/>
      <c r="C4224" s="464"/>
      <c r="D4224" s="520"/>
      <c r="E4224" s="455"/>
      <c r="F4224" s="460"/>
      <c r="G4224" s="455"/>
      <c r="H4224" s="455"/>
      <c r="I4224" s="461"/>
      <c r="J4224" s="425"/>
      <c r="K4224" s="489"/>
      <c r="L4224" s="465"/>
      <c r="M4224" s="465"/>
      <c r="N4224" s="608"/>
      <c r="O4224" s="512">
        <f t="shared" si="202"/>
        <v>0</v>
      </c>
      <c r="P4224" s="512">
        <f t="shared" si="203"/>
        <v>0</v>
      </c>
      <c r="Q4224" s="498" t="str">
        <f t="shared" si="204"/>
        <v/>
      </c>
    </row>
    <row r="4225" spans="1:17" hidden="1" x14ac:dyDescent="0.2">
      <c r="A4225" s="505"/>
      <c r="B4225" s="506"/>
      <c r="C4225" s="464"/>
      <c r="D4225" s="520"/>
      <c r="E4225" s="455"/>
      <c r="F4225" s="460"/>
      <c r="G4225" s="455"/>
      <c r="H4225" s="455"/>
      <c r="I4225" s="461"/>
      <c r="J4225" s="425"/>
      <c r="K4225" s="489"/>
      <c r="L4225" s="465"/>
      <c r="M4225" s="465"/>
      <c r="N4225" s="608"/>
      <c r="O4225" s="512">
        <f t="shared" si="202"/>
        <v>0</v>
      </c>
      <c r="P4225" s="512">
        <f t="shared" si="203"/>
        <v>0</v>
      </c>
      <c r="Q4225" s="498" t="str">
        <f t="shared" si="204"/>
        <v/>
      </c>
    </row>
    <row r="4226" spans="1:17" hidden="1" x14ac:dyDescent="0.2">
      <c r="A4226" s="505"/>
      <c r="B4226" s="506"/>
      <c r="C4226" s="464"/>
      <c r="D4226" s="520"/>
      <c r="E4226" s="455"/>
      <c r="F4226" s="460"/>
      <c r="G4226" s="455"/>
      <c r="H4226" s="455"/>
      <c r="I4226" s="461"/>
      <c r="J4226" s="425"/>
      <c r="K4226" s="489"/>
      <c r="L4226" s="465"/>
      <c r="M4226" s="465"/>
      <c r="N4226" s="608"/>
      <c r="O4226" s="512">
        <f t="shared" si="202"/>
        <v>0</v>
      </c>
      <c r="P4226" s="512">
        <f t="shared" si="203"/>
        <v>0</v>
      </c>
      <c r="Q4226" s="498" t="str">
        <f t="shared" si="204"/>
        <v/>
      </c>
    </row>
    <row r="4227" spans="1:17" hidden="1" x14ac:dyDescent="0.2">
      <c r="A4227" s="505"/>
      <c r="B4227" s="506"/>
      <c r="C4227" s="464"/>
      <c r="D4227" s="520"/>
      <c r="E4227" s="455"/>
      <c r="F4227" s="460"/>
      <c r="G4227" s="455"/>
      <c r="H4227" s="455"/>
      <c r="I4227" s="461"/>
      <c r="J4227" s="425"/>
      <c r="K4227" s="489"/>
      <c r="L4227" s="465"/>
      <c r="M4227" s="465"/>
      <c r="N4227" s="608"/>
      <c r="O4227" s="512">
        <f t="shared" si="202"/>
        <v>0</v>
      </c>
      <c r="P4227" s="512">
        <f t="shared" si="203"/>
        <v>0</v>
      </c>
      <c r="Q4227" s="498" t="str">
        <f t="shared" si="204"/>
        <v/>
      </c>
    </row>
    <row r="4228" spans="1:17" hidden="1" x14ac:dyDescent="0.2">
      <c r="A4228" s="505"/>
      <c r="B4228" s="506"/>
      <c r="C4228" s="464"/>
      <c r="D4228" s="520"/>
      <c r="E4228" s="455"/>
      <c r="F4228" s="460"/>
      <c r="G4228" s="455"/>
      <c r="H4228" s="455"/>
      <c r="I4228" s="461"/>
      <c r="J4228" s="425"/>
      <c r="K4228" s="489"/>
      <c r="L4228" s="465"/>
      <c r="M4228" s="465"/>
      <c r="N4228" s="608"/>
      <c r="O4228" s="512">
        <f t="shared" ref="O4228:O4240" si="205">IF(B4228=0,0,IF(YEAR(B4228)=$P$1,MONTH(B4228)-$O$1+1,(YEAR(B4228)-$P$1)*12-$O$1+1+MONTH(B4228)))</f>
        <v>0</v>
      </c>
      <c r="P4228" s="512">
        <f t="shared" ref="P4228:P4240" si="206">IF(C4228=0,0,IF(YEAR(C4228)=$P$1,MONTH(C4228)-$O$1+1,(YEAR(C4228)-$P$1)*12-$O$1+1+MONTH(C4228)))</f>
        <v>0</v>
      </c>
      <c r="Q4228" s="498" t="str">
        <f t="shared" ref="Q4228:Q4240" si="207">SUBSTITUTE(D4228," ","_")</f>
        <v/>
      </c>
    </row>
    <row r="4229" spans="1:17" hidden="1" x14ac:dyDescent="0.2">
      <c r="A4229" s="505"/>
      <c r="B4229" s="506"/>
      <c r="C4229" s="464"/>
      <c r="D4229" s="520"/>
      <c r="E4229" s="455"/>
      <c r="F4229" s="460"/>
      <c r="G4229" s="455"/>
      <c r="H4229" s="455"/>
      <c r="I4229" s="461"/>
      <c r="J4229" s="425"/>
      <c r="K4229" s="489"/>
      <c r="L4229" s="465"/>
      <c r="M4229" s="465"/>
      <c r="N4229" s="608"/>
      <c r="O4229" s="512">
        <f t="shared" si="205"/>
        <v>0</v>
      </c>
      <c r="P4229" s="512">
        <f t="shared" si="206"/>
        <v>0</v>
      </c>
      <c r="Q4229" s="498" t="str">
        <f t="shared" si="207"/>
        <v/>
      </c>
    </row>
    <row r="4230" spans="1:17" hidden="1" x14ac:dyDescent="0.2">
      <c r="A4230" s="505"/>
      <c r="B4230" s="506"/>
      <c r="C4230" s="464"/>
      <c r="D4230" s="520"/>
      <c r="E4230" s="455"/>
      <c r="F4230" s="460"/>
      <c r="G4230" s="455"/>
      <c r="H4230" s="455"/>
      <c r="I4230" s="461"/>
      <c r="J4230" s="425"/>
      <c r="K4230" s="489"/>
      <c r="L4230" s="465"/>
      <c r="M4230" s="465"/>
      <c r="N4230" s="608"/>
      <c r="O4230" s="512">
        <f t="shared" si="205"/>
        <v>0</v>
      </c>
      <c r="P4230" s="512">
        <f t="shared" si="206"/>
        <v>0</v>
      </c>
      <c r="Q4230" s="498" t="str">
        <f t="shared" si="207"/>
        <v/>
      </c>
    </row>
    <row r="4231" spans="1:17" hidden="1" x14ac:dyDescent="0.2">
      <c r="A4231" s="505"/>
      <c r="B4231" s="506"/>
      <c r="C4231" s="464"/>
      <c r="D4231" s="520"/>
      <c r="E4231" s="455"/>
      <c r="F4231" s="460"/>
      <c r="G4231" s="455"/>
      <c r="H4231" s="455"/>
      <c r="I4231" s="461"/>
      <c r="J4231" s="425"/>
      <c r="K4231" s="489"/>
      <c r="L4231" s="465"/>
      <c r="M4231" s="465"/>
      <c r="N4231" s="608"/>
      <c r="O4231" s="512">
        <f t="shared" si="205"/>
        <v>0</v>
      </c>
      <c r="P4231" s="512">
        <f t="shared" si="206"/>
        <v>0</v>
      </c>
      <c r="Q4231" s="498" t="str">
        <f t="shared" si="207"/>
        <v/>
      </c>
    </row>
    <row r="4232" spans="1:17" hidden="1" x14ac:dyDescent="0.2">
      <c r="A4232" s="505"/>
      <c r="B4232" s="506"/>
      <c r="C4232" s="464"/>
      <c r="D4232" s="520"/>
      <c r="E4232" s="455"/>
      <c r="F4232" s="460"/>
      <c r="G4232" s="455"/>
      <c r="H4232" s="455"/>
      <c r="I4232" s="461"/>
      <c r="J4232" s="425"/>
      <c r="K4232" s="489"/>
      <c r="L4232" s="465"/>
      <c r="M4232" s="465"/>
      <c r="N4232" s="608"/>
      <c r="O4232" s="512">
        <f t="shared" si="205"/>
        <v>0</v>
      </c>
      <c r="P4232" s="512">
        <f t="shared" si="206"/>
        <v>0</v>
      </c>
      <c r="Q4232" s="498" t="str">
        <f t="shared" si="207"/>
        <v/>
      </c>
    </row>
    <row r="4233" spans="1:17" hidden="1" x14ac:dyDescent="0.2">
      <c r="A4233" s="505"/>
      <c r="B4233" s="506"/>
      <c r="C4233" s="464"/>
      <c r="D4233" s="520"/>
      <c r="E4233" s="455"/>
      <c r="F4233" s="460"/>
      <c r="G4233" s="455"/>
      <c r="H4233" s="455"/>
      <c r="I4233" s="461"/>
      <c r="J4233" s="425"/>
      <c r="K4233" s="489"/>
      <c r="L4233" s="465"/>
      <c r="M4233" s="465"/>
      <c r="N4233" s="608"/>
      <c r="O4233" s="512">
        <f t="shared" si="205"/>
        <v>0</v>
      </c>
      <c r="P4233" s="512">
        <f t="shared" si="206"/>
        <v>0</v>
      </c>
      <c r="Q4233" s="498" t="str">
        <f t="shared" si="207"/>
        <v/>
      </c>
    </row>
    <row r="4234" spans="1:17" hidden="1" x14ac:dyDescent="0.2">
      <c r="A4234" s="505"/>
      <c r="B4234" s="506"/>
      <c r="C4234" s="464"/>
      <c r="D4234" s="520"/>
      <c r="E4234" s="455"/>
      <c r="F4234" s="460"/>
      <c r="G4234" s="455"/>
      <c r="H4234" s="455"/>
      <c r="I4234" s="461"/>
      <c r="J4234" s="425"/>
      <c r="K4234" s="489"/>
      <c r="L4234" s="465"/>
      <c r="M4234" s="465"/>
      <c r="N4234" s="608"/>
      <c r="O4234" s="512">
        <f t="shared" si="205"/>
        <v>0</v>
      </c>
      <c r="P4234" s="512">
        <f t="shared" si="206"/>
        <v>0</v>
      </c>
      <c r="Q4234" s="498" t="str">
        <f t="shared" si="207"/>
        <v/>
      </c>
    </row>
    <row r="4235" spans="1:17" hidden="1" x14ac:dyDescent="0.2">
      <c r="A4235" s="505"/>
      <c r="B4235" s="506"/>
      <c r="C4235" s="464"/>
      <c r="D4235" s="520"/>
      <c r="E4235" s="455"/>
      <c r="F4235" s="460"/>
      <c r="G4235" s="455"/>
      <c r="H4235" s="455"/>
      <c r="I4235" s="461"/>
      <c r="J4235" s="425"/>
      <c r="K4235" s="489"/>
      <c r="L4235" s="465"/>
      <c r="M4235" s="465"/>
      <c r="N4235" s="608"/>
      <c r="O4235" s="512">
        <f t="shared" si="205"/>
        <v>0</v>
      </c>
      <c r="P4235" s="512">
        <f t="shared" si="206"/>
        <v>0</v>
      </c>
      <c r="Q4235" s="498" t="str">
        <f t="shared" si="207"/>
        <v/>
      </c>
    </row>
    <row r="4236" spans="1:17" hidden="1" x14ac:dyDescent="0.2">
      <c r="A4236" s="505"/>
      <c r="B4236" s="506"/>
      <c r="C4236" s="464"/>
      <c r="D4236" s="520"/>
      <c r="E4236" s="455"/>
      <c r="F4236" s="460"/>
      <c r="G4236" s="455"/>
      <c r="H4236" s="455"/>
      <c r="I4236" s="461"/>
      <c r="J4236" s="425"/>
      <c r="K4236" s="489"/>
      <c r="L4236" s="465"/>
      <c r="M4236" s="465"/>
      <c r="N4236" s="608"/>
      <c r="O4236" s="512">
        <f t="shared" si="205"/>
        <v>0</v>
      </c>
      <c r="P4236" s="512">
        <f t="shared" si="206"/>
        <v>0</v>
      </c>
      <c r="Q4236" s="498" t="str">
        <f t="shared" si="207"/>
        <v/>
      </c>
    </row>
    <row r="4237" spans="1:17" hidden="1" x14ac:dyDescent="0.2">
      <c r="A4237" s="505"/>
      <c r="B4237" s="506"/>
      <c r="C4237" s="464"/>
      <c r="D4237" s="520"/>
      <c r="E4237" s="455"/>
      <c r="F4237" s="460"/>
      <c r="G4237" s="455"/>
      <c r="H4237" s="455"/>
      <c r="I4237" s="461"/>
      <c r="J4237" s="425"/>
      <c r="K4237" s="489"/>
      <c r="L4237" s="465"/>
      <c r="M4237" s="465"/>
      <c r="N4237" s="608"/>
      <c r="O4237" s="512">
        <f t="shared" si="205"/>
        <v>0</v>
      </c>
      <c r="P4237" s="512">
        <f t="shared" si="206"/>
        <v>0</v>
      </c>
      <c r="Q4237" s="498" t="str">
        <f t="shared" si="207"/>
        <v/>
      </c>
    </row>
    <row r="4238" spans="1:17" hidden="1" x14ac:dyDescent="0.2">
      <c r="A4238" s="505"/>
      <c r="B4238" s="506"/>
      <c r="C4238" s="464"/>
      <c r="D4238" s="520"/>
      <c r="E4238" s="455"/>
      <c r="F4238" s="460"/>
      <c r="G4238" s="455"/>
      <c r="H4238" s="455"/>
      <c r="I4238" s="461"/>
      <c r="J4238" s="425"/>
      <c r="K4238" s="489"/>
      <c r="L4238" s="465"/>
      <c r="M4238" s="465"/>
      <c r="N4238" s="608"/>
      <c r="O4238" s="512">
        <f t="shared" si="205"/>
        <v>0</v>
      </c>
      <c r="P4238" s="512">
        <f t="shared" si="206"/>
        <v>0</v>
      </c>
      <c r="Q4238" s="498" t="str">
        <f t="shared" si="207"/>
        <v/>
      </c>
    </row>
    <row r="4239" spans="1:17" hidden="1" x14ac:dyDescent="0.2">
      <c r="A4239" s="505"/>
      <c r="B4239" s="506"/>
      <c r="C4239" s="464"/>
      <c r="D4239" s="520"/>
      <c r="E4239" s="455"/>
      <c r="F4239" s="460"/>
      <c r="G4239" s="455"/>
      <c r="H4239" s="455"/>
      <c r="I4239" s="461"/>
      <c r="J4239" s="425"/>
      <c r="K4239" s="489"/>
      <c r="L4239" s="465"/>
      <c r="M4239" s="465"/>
      <c r="N4239" s="608"/>
      <c r="O4239" s="512">
        <f t="shared" si="205"/>
        <v>0</v>
      </c>
      <c r="P4239" s="512">
        <f t="shared" si="206"/>
        <v>0</v>
      </c>
      <c r="Q4239" s="498" t="str">
        <f t="shared" si="207"/>
        <v/>
      </c>
    </row>
    <row r="4240" spans="1:17" hidden="1" x14ac:dyDescent="0.2">
      <c r="A4240" s="505"/>
      <c r="B4240" s="506"/>
      <c r="C4240" s="464"/>
      <c r="D4240" s="520"/>
      <c r="E4240" s="455"/>
      <c r="F4240" s="460"/>
      <c r="G4240" s="455"/>
      <c r="H4240" s="455"/>
      <c r="I4240" s="461"/>
      <c r="J4240" s="425"/>
      <c r="K4240" s="489"/>
      <c r="L4240" s="465"/>
      <c r="M4240" s="465"/>
      <c r="N4240" s="608"/>
      <c r="O4240" s="512">
        <f t="shared" si="205"/>
        <v>0</v>
      </c>
      <c r="P4240" s="512">
        <f t="shared" si="206"/>
        <v>0</v>
      </c>
      <c r="Q4240" s="498" t="str">
        <f t="shared" si="207"/>
        <v/>
      </c>
    </row>
    <row r="4241" spans="1:16" hidden="1" x14ac:dyDescent="0.2">
      <c r="A4241" s="505"/>
      <c r="B4241" s="506"/>
      <c r="C4241" s="464"/>
      <c r="D4241" s="520"/>
      <c r="E4241" s="455"/>
      <c r="F4241" s="460"/>
      <c r="G4241" s="455"/>
      <c r="H4241" s="455"/>
      <c r="I4241" s="461"/>
      <c r="J4241" s="425"/>
      <c r="K4241" s="489"/>
      <c r="L4241" s="465"/>
      <c r="M4241" s="465"/>
      <c r="N4241" s="608"/>
      <c r="O4241" s="512"/>
      <c r="P4241" s="512"/>
    </row>
    <row r="4242" spans="1:16" hidden="1" x14ac:dyDescent="0.2">
      <c r="A4242" s="505"/>
      <c r="B4242" s="506"/>
      <c r="C4242" s="464"/>
      <c r="D4242" s="520"/>
      <c r="E4242" s="455"/>
      <c r="F4242" s="460"/>
      <c r="G4242" s="455"/>
      <c r="H4242" s="455"/>
      <c r="I4242" s="461"/>
      <c r="J4242" s="425"/>
      <c r="K4242" s="489"/>
      <c r="L4242" s="465"/>
      <c r="M4242" s="465"/>
      <c r="N4242" s="608"/>
      <c r="O4242" s="512"/>
      <c r="P4242" s="512"/>
    </row>
    <row r="4243" spans="1:16" hidden="1" x14ac:dyDescent="0.2">
      <c r="A4243" s="505"/>
      <c r="B4243" s="506"/>
      <c r="C4243" s="464"/>
      <c r="D4243" s="520"/>
      <c r="E4243" s="455"/>
      <c r="F4243" s="460"/>
      <c r="G4243" s="455"/>
      <c r="H4243" s="455"/>
      <c r="I4243" s="461"/>
      <c r="J4243" s="425"/>
      <c r="K4243" s="489"/>
      <c r="L4243" s="465"/>
      <c r="M4243" s="465"/>
      <c r="N4243" s="608"/>
      <c r="O4243" s="512"/>
      <c r="P4243" s="512"/>
    </row>
    <row r="4244" spans="1:16" hidden="1" x14ac:dyDescent="0.2">
      <c r="A4244" s="505"/>
      <c r="B4244" s="506"/>
      <c r="C4244" s="464"/>
      <c r="D4244" s="520"/>
      <c r="E4244" s="455"/>
      <c r="F4244" s="460"/>
      <c r="G4244" s="455"/>
      <c r="H4244" s="455"/>
      <c r="I4244" s="461"/>
      <c r="J4244" s="425"/>
      <c r="K4244" s="489"/>
      <c r="L4244" s="465"/>
      <c r="M4244" s="465"/>
      <c r="N4244" s="608"/>
      <c r="O4244" s="512"/>
      <c r="P4244" s="512"/>
    </row>
    <row r="4245" spans="1:16" hidden="1" x14ac:dyDescent="0.2">
      <c r="A4245" s="505"/>
      <c r="B4245" s="506"/>
      <c r="C4245" s="464"/>
      <c r="D4245" s="520"/>
      <c r="E4245" s="455"/>
      <c r="F4245" s="460"/>
      <c r="G4245" s="455"/>
      <c r="H4245" s="455"/>
      <c r="I4245" s="461"/>
      <c r="J4245" s="425"/>
      <c r="K4245" s="489"/>
      <c r="L4245" s="465"/>
      <c r="M4245" s="465"/>
      <c r="N4245" s="608"/>
      <c r="O4245" s="512"/>
      <c r="P4245" s="512"/>
    </row>
    <row r="4246" spans="1:16" hidden="1" x14ac:dyDescent="0.2">
      <c r="A4246" s="505"/>
      <c r="B4246" s="506"/>
      <c r="C4246" s="464"/>
      <c r="D4246" s="520"/>
      <c r="E4246" s="455"/>
      <c r="F4246" s="460"/>
      <c r="G4246" s="455"/>
      <c r="H4246" s="455"/>
      <c r="I4246" s="461"/>
      <c r="J4246" s="425"/>
      <c r="K4246" s="489"/>
      <c r="L4246" s="465"/>
      <c r="M4246" s="465"/>
      <c r="N4246" s="608"/>
      <c r="O4246" s="512"/>
      <c r="P4246" s="512"/>
    </row>
    <row r="4247" spans="1:16" hidden="1" x14ac:dyDescent="0.2">
      <c r="A4247" s="505"/>
      <c r="B4247" s="506"/>
      <c r="C4247" s="464"/>
      <c r="D4247" s="520"/>
      <c r="E4247" s="455"/>
      <c r="F4247" s="460"/>
      <c r="G4247" s="455"/>
      <c r="H4247" s="455"/>
      <c r="I4247" s="461"/>
      <c r="J4247" s="425"/>
      <c r="K4247" s="489"/>
      <c r="L4247" s="465"/>
      <c r="M4247" s="465"/>
      <c r="N4247" s="608"/>
      <c r="O4247" s="512"/>
      <c r="P4247" s="512"/>
    </row>
    <row r="4248" spans="1:16" hidden="1" x14ac:dyDescent="0.2">
      <c r="A4248" s="505"/>
      <c r="B4248" s="506"/>
      <c r="C4248" s="464"/>
      <c r="D4248" s="520"/>
      <c r="E4248" s="455"/>
      <c r="F4248" s="460"/>
      <c r="G4248" s="455"/>
      <c r="H4248" s="455"/>
      <c r="I4248" s="461"/>
      <c r="J4248" s="425"/>
      <c r="K4248" s="489"/>
      <c r="L4248" s="465"/>
      <c r="M4248" s="465"/>
      <c r="N4248" s="608"/>
      <c r="O4248" s="512"/>
      <c r="P4248" s="512"/>
    </row>
    <row r="4249" spans="1:16" hidden="1" x14ac:dyDescent="0.2">
      <c r="A4249" s="505"/>
      <c r="B4249" s="506"/>
      <c r="C4249" s="464"/>
      <c r="D4249" s="520"/>
      <c r="E4249" s="455"/>
      <c r="F4249" s="460"/>
      <c r="G4249" s="455"/>
      <c r="H4249" s="455"/>
      <c r="I4249" s="461"/>
      <c r="J4249" s="425"/>
      <c r="K4249" s="489"/>
      <c r="L4249" s="465"/>
      <c r="M4249" s="465"/>
      <c r="N4249" s="608"/>
      <c r="O4249" s="512"/>
      <c r="P4249" s="512"/>
    </row>
    <row r="4250" spans="1:16" hidden="1" x14ac:dyDescent="0.2">
      <c r="A4250" s="505"/>
      <c r="B4250" s="506"/>
      <c r="C4250" s="464"/>
      <c r="D4250" s="520"/>
      <c r="E4250" s="455"/>
      <c r="F4250" s="460"/>
      <c r="G4250" s="455"/>
      <c r="H4250" s="455"/>
      <c r="I4250" s="461"/>
      <c r="J4250" s="425"/>
      <c r="K4250" s="489"/>
      <c r="L4250" s="465"/>
      <c r="M4250" s="465"/>
      <c r="N4250" s="608"/>
      <c r="O4250" s="512"/>
      <c r="P4250" s="512"/>
    </row>
    <row r="4251" spans="1:16" hidden="1" x14ac:dyDescent="0.2">
      <c r="A4251" s="505"/>
      <c r="B4251" s="506"/>
      <c r="C4251" s="464"/>
      <c r="D4251" s="520"/>
      <c r="E4251" s="455"/>
      <c r="F4251" s="460"/>
      <c r="G4251" s="455"/>
      <c r="H4251" s="455"/>
      <c r="I4251" s="461"/>
      <c r="J4251" s="425"/>
      <c r="K4251" s="489"/>
      <c r="L4251" s="465"/>
      <c r="M4251" s="465"/>
      <c r="N4251" s="608"/>
      <c r="O4251" s="512"/>
      <c r="P4251" s="512"/>
    </row>
    <row r="4252" spans="1:16" hidden="1" x14ac:dyDescent="0.2">
      <c r="A4252" s="505"/>
      <c r="B4252" s="506"/>
      <c r="C4252" s="464"/>
      <c r="D4252" s="520"/>
      <c r="E4252" s="455"/>
      <c r="F4252" s="460"/>
      <c r="G4252" s="455"/>
      <c r="H4252" s="455"/>
      <c r="I4252" s="461"/>
      <c r="J4252" s="425"/>
      <c r="K4252" s="489"/>
      <c r="L4252" s="465"/>
      <c r="M4252" s="465"/>
      <c r="N4252" s="608"/>
      <c r="O4252" s="512"/>
      <c r="P4252" s="512"/>
    </row>
    <row r="4253" spans="1:16" hidden="1" x14ac:dyDescent="0.2">
      <c r="A4253" s="505"/>
      <c r="B4253" s="506"/>
      <c r="C4253" s="464"/>
      <c r="D4253" s="520"/>
      <c r="E4253" s="455"/>
      <c r="F4253" s="460"/>
      <c r="G4253" s="455"/>
      <c r="H4253" s="455"/>
      <c r="I4253" s="461"/>
      <c r="J4253" s="425"/>
      <c r="K4253" s="489"/>
      <c r="L4253" s="465"/>
      <c r="M4253" s="465"/>
      <c r="N4253" s="608"/>
      <c r="O4253" s="512"/>
      <c r="P4253" s="512"/>
    </row>
    <row r="4254" spans="1:16" hidden="1" x14ac:dyDescent="0.2">
      <c r="A4254" s="505"/>
      <c r="B4254" s="506"/>
      <c r="C4254" s="464"/>
      <c r="D4254" s="520"/>
      <c r="E4254" s="455"/>
      <c r="F4254" s="460"/>
      <c r="G4254" s="455"/>
      <c r="H4254" s="455"/>
      <c r="I4254" s="461"/>
      <c r="J4254" s="425"/>
      <c r="K4254" s="489"/>
      <c r="L4254" s="465"/>
      <c r="M4254" s="465"/>
      <c r="N4254" s="608"/>
      <c r="O4254" s="512"/>
      <c r="P4254" s="512"/>
    </row>
    <row r="4255" spans="1:16" hidden="1" x14ac:dyDescent="0.2">
      <c r="A4255" s="505"/>
      <c r="B4255" s="506"/>
      <c r="C4255" s="464"/>
      <c r="D4255" s="520"/>
      <c r="E4255" s="455"/>
      <c r="F4255" s="460"/>
      <c r="G4255" s="455"/>
      <c r="H4255" s="455"/>
      <c r="I4255" s="461"/>
      <c r="J4255" s="425"/>
      <c r="K4255" s="489"/>
      <c r="L4255" s="465"/>
      <c r="M4255" s="465"/>
      <c r="N4255" s="608"/>
      <c r="O4255" s="512"/>
      <c r="P4255" s="512"/>
    </row>
    <row r="4256" spans="1:16" hidden="1" x14ac:dyDescent="0.2">
      <c r="A4256" s="505"/>
      <c r="B4256" s="506"/>
      <c r="C4256" s="464"/>
      <c r="D4256" s="520"/>
      <c r="E4256" s="455"/>
      <c r="F4256" s="460"/>
      <c r="G4256" s="455"/>
      <c r="H4256" s="455"/>
      <c r="I4256" s="461"/>
      <c r="J4256" s="425"/>
      <c r="K4256" s="489"/>
      <c r="L4256" s="465"/>
      <c r="M4256" s="465"/>
      <c r="N4256" s="608"/>
      <c r="O4256" s="512"/>
      <c r="P4256" s="512"/>
    </row>
    <row r="4257" spans="1:16" hidden="1" x14ac:dyDescent="0.2">
      <c r="A4257" s="505"/>
      <c r="B4257" s="506"/>
      <c r="C4257" s="464"/>
      <c r="D4257" s="520"/>
      <c r="E4257" s="455"/>
      <c r="F4257" s="460"/>
      <c r="G4257" s="455"/>
      <c r="H4257" s="455"/>
      <c r="I4257" s="461"/>
      <c r="J4257" s="425"/>
      <c r="K4257" s="489"/>
      <c r="L4257" s="465"/>
      <c r="M4257" s="465"/>
      <c r="N4257" s="608"/>
      <c r="O4257" s="512"/>
      <c r="P4257" s="512"/>
    </row>
    <row r="4258" spans="1:16" hidden="1" x14ac:dyDescent="0.2">
      <c r="A4258" s="505"/>
      <c r="B4258" s="506"/>
      <c r="C4258" s="464"/>
      <c r="D4258" s="520"/>
      <c r="E4258" s="455"/>
      <c r="F4258" s="460"/>
      <c r="G4258" s="455"/>
      <c r="H4258" s="455"/>
      <c r="I4258" s="461"/>
      <c r="J4258" s="425"/>
      <c r="K4258" s="489"/>
      <c r="L4258" s="465"/>
      <c r="M4258" s="465"/>
      <c r="N4258" s="608"/>
      <c r="O4258" s="512"/>
      <c r="P4258" s="512"/>
    </row>
    <row r="4259" spans="1:16" hidden="1" x14ac:dyDescent="0.2">
      <c r="A4259" s="505"/>
      <c r="B4259" s="506"/>
      <c r="C4259" s="464"/>
      <c r="D4259" s="520"/>
      <c r="E4259" s="455"/>
      <c r="F4259" s="460"/>
      <c r="G4259" s="455"/>
      <c r="H4259" s="455"/>
      <c r="I4259" s="461"/>
      <c r="J4259" s="425"/>
      <c r="K4259" s="489"/>
      <c r="L4259" s="465"/>
      <c r="M4259" s="465"/>
      <c r="N4259" s="608"/>
      <c r="O4259" s="512"/>
      <c r="P4259" s="512"/>
    </row>
    <row r="4260" spans="1:16" hidden="1" x14ac:dyDescent="0.2">
      <c r="A4260" s="505"/>
      <c r="B4260" s="506"/>
      <c r="C4260" s="464"/>
      <c r="D4260" s="520"/>
      <c r="E4260" s="455"/>
      <c r="F4260" s="460"/>
      <c r="G4260" s="455"/>
      <c r="H4260" s="455"/>
      <c r="I4260" s="461"/>
      <c r="J4260" s="425"/>
      <c r="K4260" s="489"/>
      <c r="L4260" s="465"/>
      <c r="M4260" s="465"/>
      <c r="N4260" s="608"/>
      <c r="O4260" s="512"/>
      <c r="P4260" s="512"/>
    </row>
    <row r="4261" spans="1:16" hidden="1" x14ac:dyDescent="0.2">
      <c r="A4261" s="505"/>
      <c r="B4261" s="506"/>
      <c r="C4261" s="464"/>
      <c r="D4261" s="520"/>
      <c r="E4261" s="455"/>
      <c r="F4261" s="460"/>
      <c r="G4261" s="455"/>
      <c r="H4261" s="455"/>
      <c r="I4261" s="461"/>
      <c r="J4261" s="425"/>
      <c r="K4261" s="489"/>
      <c r="L4261" s="465"/>
      <c r="M4261" s="465"/>
      <c r="N4261" s="608"/>
      <c r="O4261" s="512"/>
      <c r="P4261" s="512"/>
    </row>
    <row r="4262" spans="1:16" hidden="1" x14ac:dyDescent="0.2">
      <c r="A4262" s="505"/>
      <c r="B4262" s="506"/>
      <c r="C4262" s="464"/>
      <c r="D4262" s="520"/>
      <c r="E4262" s="455"/>
      <c r="F4262" s="460"/>
      <c r="G4262" s="455"/>
      <c r="H4262" s="455"/>
      <c r="I4262" s="461"/>
      <c r="J4262" s="425"/>
      <c r="K4262" s="489"/>
      <c r="L4262" s="465"/>
      <c r="M4262" s="465"/>
      <c r="N4262" s="608"/>
      <c r="O4262" s="512"/>
      <c r="P4262" s="512"/>
    </row>
    <row r="4263" spans="1:16" hidden="1" x14ac:dyDescent="0.2">
      <c r="A4263" s="505"/>
      <c r="B4263" s="506"/>
      <c r="C4263" s="464"/>
      <c r="D4263" s="520"/>
      <c r="E4263" s="455"/>
      <c r="F4263" s="460"/>
      <c r="G4263" s="455"/>
      <c r="H4263" s="455"/>
      <c r="I4263" s="461"/>
      <c r="J4263" s="425"/>
      <c r="K4263" s="489"/>
      <c r="L4263" s="465"/>
      <c r="M4263" s="465"/>
      <c r="N4263" s="608"/>
      <c r="O4263" s="512"/>
      <c r="P4263" s="512"/>
    </row>
    <row r="4264" spans="1:16" hidden="1" x14ac:dyDescent="0.2">
      <c r="A4264" s="505"/>
      <c r="B4264" s="506"/>
      <c r="C4264" s="464"/>
      <c r="D4264" s="520"/>
      <c r="E4264" s="455"/>
      <c r="F4264" s="460"/>
      <c r="G4264" s="455"/>
      <c r="H4264" s="455"/>
      <c r="I4264" s="461"/>
      <c r="J4264" s="425"/>
      <c r="K4264" s="489"/>
      <c r="L4264" s="465"/>
      <c r="M4264" s="465"/>
      <c r="N4264" s="608"/>
      <c r="O4264" s="512"/>
      <c r="P4264" s="512"/>
    </row>
    <row r="4265" spans="1:16" hidden="1" x14ac:dyDescent="0.2">
      <c r="A4265" s="505"/>
      <c r="B4265" s="506"/>
      <c r="C4265" s="464"/>
      <c r="D4265" s="520"/>
      <c r="E4265" s="455"/>
      <c r="F4265" s="460"/>
      <c r="G4265" s="455"/>
      <c r="H4265" s="455"/>
      <c r="I4265" s="461"/>
      <c r="J4265" s="425"/>
      <c r="K4265" s="489"/>
      <c r="L4265" s="465"/>
      <c r="M4265" s="465"/>
      <c r="N4265" s="608"/>
      <c r="O4265" s="512"/>
      <c r="P4265" s="512"/>
    </row>
    <row r="4266" spans="1:16" hidden="1" x14ac:dyDescent="0.2">
      <c r="A4266" s="505"/>
      <c r="B4266" s="506"/>
      <c r="C4266" s="464"/>
      <c r="D4266" s="520"/>
      <c r="E4266" s="455"/>
      <c r="F4266" s="460"/>
      <c r="G4266" s="455"/>
      <c r="H4266" s="455"/>
      <c r="I4266" s="461"/>
      <c r="J4266" s="425"/>
      <c r="K4266" s="489"/>
      <c r="L4266" s="465"/>
      <c r="M4266" s="465"/>
      <c r="N4266" s="608"/>
      <c r="O4266" s="512"/>
      <c r="P4266" s="512"/>
    </row>
    <row r="4267" spans="1:16" hidden="1" x14ac:dyDescent="0.2">
      <c r="A4267" s="505"/>
      <c r="B4267" s="506"/>
      <c r="C4267" s="464"/>
      <c r="D4267" s="520"/>
      <c r="E4267" s="455"/>
      <c r="F4267" s="460"/>
      <c r="G4267" s="455"/>
      <c r="H4267" s="455"/>
      <c r="I4267" s="461"/>
      <c r="J4267" s="425"/>
      <c r="K4267" s="489"/>
      <c r="L4267" s="465"/>
      <c r="M4267" s="465"/>
      <c r="N4267" s="608"/>
      <c r="O4267" s="512"/>
      <c r="P4267" s="512"/>
    </row>
    <row r="4268" spans="1:16" hidden="1" x14ac:dyDescent="0.2">
      <c r="A4268" s="505"/>
      <c r="B4268" s="506"/>
      <c r="C4268" s="464"/>
      <c r="D4268" s="520"/>
      <c r="E4268" s="455"/>
      <c r="F4268" s="460"/>
      <c r="G4268" s="455"/>
      <c r="H4268" s="455"/>
      <c r="I4268" s="461"/>
      <c r="J4268" s="425"/>
      <c r="K4268" s="489"/>
      <c r="L4268" s="465"/>
      <c r="M4268" s="465"/>
      <c r="N4268" s="608"/>
      <c r="O4268" s="512"/>
      <c r="P4268" s="512"/>
    </row>
    <row r="4269" spans="1:16" hidden="1" x14ac:dyDescent="0.2">
      <c r="A4269" s="505"/>
      <c r="B4269" s="506"/>
      <c r="C4269" s="464"/>
      <c r="D4269" s="520"/>
      <c r="E4269" s="455"/>
      <c r="F4269" s="460"/>
      <c r="G4269" s="455"/>
      <c r="H4269" s="455"/>
      <c r="I4269" s="461"/>
      <c r="J4269" s="425"/>
      <c r="K4269" s="489"/>
      <c r="L4269" s="465"/>
      <c r="M4269" s="465"/>
      <c r="N4269" s="608"/>
      <c r="O4269" s="512"/>
      <c r="P4269" s="512"/>
    </row>
    <row r="4270" spans="1:16" hidden="1" x14ac:dyDescent="0.2">
      <c r="A4270" s="505"/>
      <c r="B4270" s="506"/>
      <c r="C4270" s="464"/>
      <c r="D4270" s="520"/>
      <c r="E4270" s="455"/>
      <c r="F4270" s="460"/>
      <c r="G4270" s="455"/>
      <c r="H4270" s="455"/>
      <c r="I4270" s="461"/>
      <c r="J4270" s="425"/>
      <c r="K4270" s="489"/>
      <c r="L4270" s="465"/>
      <c r="M4270" s="465"/>
      <c r="N4270" s="608"/>
      <c r="O4270" s="512"/>
      <c r="P4270" s="512"/>
    </row>
    <row r="4271" spans="1:16" hidden="1" x14ac:dyDescent="0.2">
      <c r="A4271" s="505"/>
      <c r="B4271" s="506"/>
      <c r="C4271" s="464"/>
      <c r="D4271" s="520"/>
      <c r="E4271" s="455"/>
      <c r="F4271" s="460"/>
      <c r="G4271" s="455"/>
      <c r="H4271" s="455"/>
      <c r="I4271" s="461"/>
      <c r="J4271" s="425"/>
      <c r="K4271" s="489"/>
      <c r="L4271" s="465"/>
      <c r="M4271" s="465"/>
      <c r="N4271" s="608"/>
      <c r="O4271" s="512"/>
      <c r="P4271" s="512"/>
    </row>
    <row r="4272" spans="1:16" hidden="1" x14ac:dyDescent="0.2">
      <c r="A4272" s="505"/>
      <c r="B4272" s="506"/>
      <c r="C4272" s="464"/>
      <c r="D4272" s="520"/>
      <c r="E4272" s="455"/>
      <c r="F4272" s="460"/>
      <c r="G4272" s="455"/>
      <c r="H4272" s="455"/>
      <c r="I4272" s="461"/>
      <c r="J4272" s="425"/>
      <c r="K4272" s="489"/>
      <c r="L4272" s="465"/>
      <c r="M4272" s="465"/>
      <c r="N4272" s="608"/>
      <c r="O4272" s="512"/>
      <c r="P4272" s="512"/>
    </row>
    <row r="4273" spans="1:16" hidden="1" x14ac:dyDescent="0.2">
      <c r="A4273" s="505"/>
      <c r="B4273" s="506"/>
      <c r="C4273" s="464"/>
      <c r="D4273" s="520"/>
      <c r="E4273" s="455"/>
      <c r="F4273" s="460"/>
      <c r="G4273" s="455"/>
      <c r="H4273" s="455"/>
      <c r="I4273" s="461"/>
      <c r="J4273" s="425"/>
      <c r="K4273" s="489"/>
      <c r="L4273" s="465"/>
      <c r="M4273" s="465"/>
      <c r="N4273" s="608"/>
      <c r="O4273" s="512"/>
      <c r="P4273" s="512"/>
    </row>
    <row r="4274" spans="1:16" hidden="1" x14ac:dyDescent="0.2">
      <c r="A4274" s="505"/>
      <c r="B4274" s="506"/>
      <c r="C4274" s="464"/>
      <c r="D4274" s="520"/>
      <c r="E4274" s="455"/>
      <c r="F4274" s="460"/>
      <c r="G4274" s="455"/>
      <c r="H4274" s="455"/>
      <c r="I4274" s="461"/>
      <c r="J4274" s="425"/>
      <c r="K4274" s="489"/>
      <c r="L4274" s="465"/>
      <c r="M4274" s="465"/>
      <c r="N4274" s="608"/>
      <c r="O4274" s="512"/>
      <c r="P4274" s="512"/>
    </row>
    <row r="4275" spans="1:16" hidden="1" x14ac:dyDescent="0.2">
      <c r="A4275" s="505"/>
      <c r="B4275" s="506"/>
      <c r="C4275" s="464"/>
      <c r="D4275" s="520"/>
      <c r="E4275" s="455"/>
      <c r="F4275" s="460"/>
      <c r="G4275" s="455"/>
      <c r="H4275" s="455"/>
      <c r="I4275" s="461"/>
      <c r="J4275" s="425"/>
      <c r="K4275" s="489"/>
      <c r="L4275" s="465"/>
      <c r="M4275" s="465"/>
      <c r="N4275" s="608"/>
      <c r="O4275" s="512"/>
      <c r="P4275" s="512"/>
    </row>
    <row r="4276" spans="1:16" hidden="1" x14ac:dyDescent="0.2">
      <c r="A4276" s="505"/>
      <c r="B4276" s="506"/>
      <c r="C4276" s="464"/>
      <c r="D4276" s="520"/>
      <c r="E4276" s="455"/>
      <c r="F4276" s="460"/>
      <c r="G4276" s="455"/>
      <c r="H4276" s="455"/>
      <c r="I4276" s="461"/>
      <c r="J4276" s="425"/>
      <c r="K4276" s="489"/>
      <c r="L4276" s="465"/>
      <c r="M4276" s="465"/>
      <c r="N4276" s="608"/>
      <c r="O4276" s="512"/>
      <c r="P4276" s="512"/>
    </row>
    <row r="4277" spans="1:16" hidden="1" x14ac:dyDescent="0.2">
      <c r="A4277" s="505"/>
      <c r="B4277" s="506"/>
      <c r="C4277" s="464"/>
      <c r="D4277" s="520"/>
      <c r="E4277" s="455"/>
      <c r="F4277" s="460"/>
      <c r="G4277" s="455"/>
      <c r="H4277" s="455"/>
      <c r="I4277" s="461"/>
      <c r="J4277" s="425"/>
      <c r="K4277" s="489"/>
      <c r="L4277" s="465"/>
      <c r="M4277" s="465"/>
      <c r="N4277" s="608"/>
      <c r="O4277" s="512"/>
      <c r="P4277" s="512"/>
    </row>
    <row r="4278" spans="1:16" hidden="1" x14ac:dyDescent="0.2">
      <c r="A4278" s="505"/>
      <c r="B4278" s="506"/>
      <c r="C4278" s="464"/>
      <c r="D4278" s="520"/>
      <c r="E4278" s="455"/>
      <c r="F4278" s="460"/>
      <c r="G4278" s="455"/>
      <c r="H4278" s="455"/>
      <c r="I4278" s="461"/>
      <c r="J4278" s="425"/>
      <c r="K4278" s="489"/>
      <c r="L4278" s="465"/>
      <c r="M4278" s="465"/>
      <c r="N4278" s="608"/>
      <c r="O4278" s="512"/>
      <c r="P4278" s="512"/>
    </row>
    <row r="4279" spans="1:16" hidden="1" x14ac:dyDescent="0.2">
      <c r="A4279" s="505"/>
      <c r="B4279" s="506"/>
      <c r="C4279" s="464"/>
      <c r="D4279" s="520"/>
      <c r="E4279" s="455"/>
      <c r="F4279" s="460"/>
      <c r="G4279" s="455"/>
      <c r="H4279" s="455"/>
      <c r="I4279" s="461"/>
      <c r="J4279" s="425"/>
      <c r="K4279" s="489"/>
      <c r="L4279" s="465"/>
      <c r="M4279" s="465"/>
      <c r="N4279" s="608"/>
      <c r="O4279" s="512"/>
      <c r="P4279" s="512"/>
    </row>
    <row r="4280" spans="1:16" hidden="1" x14ac:dyDescent="0.2">
      <c r="A4280" s="505"/>
      <c r="B4280" s="506"/>
      <c r="C4280" s="464"/>
      <c r="D4280" s="520"/>
      <c r="E4280" s="455"/>
      <c r="F4280" s="460"/>
      <c r="G4280" s="455"/>
      <c r="H4280" s="455"/>
      <c r="I4280" s="461"/>
      <c r="J4280" s="425"/>
      <c r="K4280" s="489"/>
      <c r="L4280" s="465"/>
      <c r="M4280" s="465"/>
      <c r="N4280" s="608"/>
      <c r="O4280" s="512"/>
      <c r="P4280" s="512"/>
    </row>
    <row r="4281" spans="1:16" hidden="1" x14ac:dyDescent="0.2">
      <c r="A4281" s="505"/>
      <c r="B4281" s="506"/>
      <c r="C4281" s="464"/>
      <c r="D4281" s="520"/>
      <c r="E4281" s="455"/>
      <c r="F4281" s="460"/>
      <c r="G4281" s="455"/>
      <c r="H4281" s="455"/>
      <c r="I4281" s="461"/>
      <c r="J4281" s="425"/>
      <c r="K4281" s="489"/>
      <c r="L4281" s="465"/>
      <c r="M4281" s="465"/>
      <c r="N4281" s="608"/>
      <c r="O4281" s="512"/>
      <c r="P4281" s="512"/>
    </row>
    <row r="4282" spans="1:16" hidden="1" x14ac:dyDescent="0.2">
      <c r="A4282" s="505"/>
      <c r="B4282" s="506"/>
      <c r="C4282" s="464"/>
      <c r="D4282" s="520"/>
      <c r="E4282" s="455"/>
      <c r="F4282" s="460"/>
      <c r="G4282" s="455"/>
      <c r="H4282" s="455"/>
      <c r="I4282" s="461"/>
      <c r="J4282" s="425"/>
      <c r="K4282" s="489"/>
      <c r="L4282" s="465"/>
      <c r="M4282" s="465"/>
      <c r="N4282" s="608"/>
      <c r="O4282" s="512"/>
      <c r="P4282" s="512"/>
    </row>
    <row r="4283" spans="1:16" hidden="1" x14ac:dyDescent="0.2">
      <c r="A4283" s="505"/>
      <c r="B4283" s="506"/>
      <c r="C4283" s="464"/>
      <c r="D4283" s="520"/>
      <c r="E4283" s="455"/>
      <c r="F4283" s="460"/>
      <c r="G4283" s="455"/>
      <c r="H4283" s="455"/>
      <c r="I4283" s="461"/>
      <c r="J4283" s="425"/>
      <c r="K4283" s="489"/>
      <c r="L4283" s="465"/>
      <c r="M4283" s="465"/>
      <c r="N4283" s="608"/>
      <c r="O4283" s="512"/>
      <c r="P4283" s="512"/>
    </row>
    <row r="4284" spans="1:16" hidden="1" x14ac:dyDescent="0.2">
      <c r="A4284" s="505"/>
      <c r="B4284" s="506"/>
      <c r="C4284" s="464"/>
      <c r="D4284" s="520"/>
      <c r="E4284" s="455"/>
      <c r="F4284" s="460"/>
      <c r="G4284" s="455"/>
      <c r="H4284" s="455"/>
      <c r="I4284" s="461"/>
      <c r="J4284" s="425"/>
      <c r="K4284" s="489"/>
      <c r="L4284" s="465"/>
      <c r="M4284" s="465"/>
      <c r="N4284" s="608"/>
      <c r="O4284" s="512"/>
      <c r="P4284" s="512"/>
    </row>
    <row r="4285" spans="1:16" hidden="1" x14ac:dyDescent="0.2">
      <c r="A4285" s="505"/>
      <c r="B4285" s="506"/>
      <c r="C4285" s="464"/>
      <c r="D4285" s="520"/>
      <c r="E4285" s="455"/>
      <c r="F4285" s="460"/>
      <c r="G4285" s="455"/>
      <c r="H4285" s="455"/>
      <c r="I4285" s="461"/>
      <c r="J4285" s="425"/>
      <c r="K4285" s="489"/>
      <c r="L4285" s="465"/>
      <c r="M4285" s="465"/>
      <c r="N4285" s="608"/>
      <c r="O4285" s="512"/>
      <c r="P4285" s="512"/>
    </row>
    <row r="4286" spans="1:16" hidden="1" x14ac:dyDescent="0.2">
      <c r="A4286" s="505"/>
      <c r="B4286" s="506"/>
      <c r="C4286" s="464"/>
      <c r="D4286" s="520"/>
      <c r="E4286" s="455"/>
      <c r="F4286" s="460"/>
      <c r="G4286" s="455"/>
      <c r="H4286" s="455"/>
      <c r="I4286" s="461"/>
      <c r="J4286" s="425"/>
      <c r="K4286" s="489"/>
      <c r="L4286" s="465"/>
      <c r="M4286" s="465"/>
      <c r="N4286" s="608"/>
      <c r="O4286" s="512"/>
      <c r="P4286" s="512"/>
    </row>
    <row r="4287" spans="1:16" hidden="1" x14ac:dyDescent="0.2">
      <c r="A4287" s="505"/>
      <c r="B4287" s="506"/>
      <c r="C4287" s="464"/>
      <c r="D4287" s="520"/>
      <c r="E4287" s="455"/>
      <c r="F4287" s="460"/>
      <c r="G4287" s="455"/>
      <c r="H4287" s="455"/>
      <c r="I4287" s="461"/>
      <c r="J4287" s="425"/>
      <c r="K4287" s="489"/>
      <c r="L4287" s="465"/>
      <c r="M4287" s="465"/>
      <c r="N4287" s="608"/>
      <c r="O4287" s="512"/>
      <c r="P4287" s="512"/>
    </row>
    <row r="4288" spans="1:16" hidden="1" x14ac:dyDescent="0.2">
      <c r="A4288" s="505"/>
      <c r="B4288" s="506"/>
      <c r="C4288" s="464"/>
      <c r="D4288" s="520"/>
      <c r="E4288" s="455"/>
      <c r="F4288" s="460"/>
      <c r="G4288" s="455"/>
      <c r="H4288" s="455"/>
      <c r="I4288" s="461"/>
      <c r="J4288" s="425"/>
      <c r="K4288" s="489"/>
      <c r="L4288" s="465"/>
      <c r="M4288" s="465"/>
      <c r="N4288" s="608"/>
      <c r="O4288" s="512"/>
      <c r="P4288" s="512"/>
    </row>
    <row r="4289" spans="1:16" hidden="1" x14ac:dyDescent="0.2">
      <c r="A4289" s="505"/>
      <c r="B4289" s="506"/>
      <c r="C4289" s="464"/>
      <c r="D4289" s="520"/>
      <c r="E4289" s="455"/>
      <c r="F4289" s="460"/>
      <c r="G4289" s="455"/>
      <c r="H4289" s="455"/>
      <c r="I4289" s="461"/>
      <c r="J4289" s="425"/>
      <c r="K4289" s="489"/>
      <c r="L4289" s="465"/>
      <c r="M4289" s="465"/>
      <c r="N4289" s="608"/>
      <c r="O4289" s="512"/>
      <c r="P4289" s="512"/>
    </row>
    <row r="4290" spans="1:16" hidden="1" x14ac:dyDescent="0.2">
      <c r="A4290" s="505"/>
      <c r="B4290" s="506"/>
      <c r="C4290" s="464"/>
      <c r="D4290" s="520"/>
      <c r="E4290" s="455"/>
      <c r="F4290" s="460"/>
      <c r="G4290" s="455"/>
      <c r="H4290" s="455"/>
      <c r="I4290" s="461"/>
      <c r="J4290" s="425"/>
      <c r="K4290" s="489"/>
      <c r="L4290" s="465"/>
      <c r="M4290" s="465"/>
      <c r="N4290" s="608"/>
      <c r="O4290" s="512"/>
      <c r="P4290" s="512"/>
    </row>
    <row r="4291" spans="1:16" hidden="1" x14ac:dyDescent="0.2">
      <c r="A4291" s="505"/>
      <c r="B4291" s="506"/>
      <c r="C4291" s="464"/>
      <c r="D4291" s="520"/>
      <c r="E4291" s="455"/>
      <c r="F4291" s="460"/>
      <c r="G4291" s="455"/>
      <c r="H4291" s="455"/>
      <c r="I4291" s="461"/>
      <c r="J4291" s="425"/>
      <c r="K4291" s="489"/>
      <c r="L4291" s="465"/>
      <c r="M4291" s="465"/>
      <c r="N4291" s="608"/>
      <c r="O4291" s="512"/>
      <c r="P4291" s="512"/>
    </row>
    <row r="4292" spans="1:16" hidden="1" x14ac:dyDescent="0.2">
      <c r="A4292" s="505"/>
      <c r="B4292" s="506"/>
      <c r="C4292" s="464"/>
      <c r="D4292" s="520"/>
      <c r="E4292" s="455"/>
      <c r="F4292" s="460"/>
      <c r="G4292" s="455"/>
      <c r="H4292" s="455"/>
      <c r="I4292" s="461"/>
      <c r="J4292" s="425"/>
      <c r="K4292" s="489"/>
      <c r="L4292" s="465"/>
      <c r="M4292" s="465"/>
      <c r="N4292" s="608"/>
      <c r="O4292" s="512"/>
      <c r="P4292" s="512"/>
    </row>
    <row r="4293" spans="1:16" hidden="1" x14ac:dyDescent="0.2">
      <c r="A4293" s="505"/>
      <c r="B4293" s="506"/>
      <c r="C4293" s="464"/>
      <c r="D4293" s="520"/>
      <c r="E4293" s="455"/>
      <c r="F4293" s="460"/>
      <c r="G4293" s="455"/>
      <c r="H4293" s="455"/>
      <c r="I4293" s="461"/>
      <c r="J4293" s="425"/>
      <c r="K4293" s="489"/>
      <c r="L4293" s="465"/>
      <c r="M4293" s="465"/>
      <c r="N4293" s="608"/>
      <c r="O4293" s="512"/>
      <c r="P4293" s="512"/>
    </row>
    <row r="4294" spans="1:16" hidden="1" x14ac:dyDescent="0.2">
      <c r="A4294" s="505"/>
      <c r="B4294" s="506"/>
      <c r="C4294" s="464"/>
      <c r="D4294" s="520"/>
      <c r="E4294" s="455"/>
      <c r="F4294" s="460"/>
      <c r="G4294" s="455"/>
      <c r="H4294" s="455"/>
      <c r="I4294" s="461"/>
      <c r="J4294" s="425"/>
      <c r="K4294" s="489"/>
      <c r="L4294" s="465"/>
      <c r="M4294" s="465"/>
      <c r="N4294" s="608"/>
      <c r="O4294" s="512"/>
      <c r="P4294" s="512"/>
    </row>
    <row r="4295" spans="1:16" hidden="1" x14ac:dyDescent="0.2">
      <c r="A4295" s="505"/>
      <c r="B4295" s="506"/>
      <c r="C4295" s="464"/>
      <c r="D4295" s="520"/>
      <c r="E4295" s="455"/>
      <c r="F4295" s="460"/>
      <c r="G4295" s="455"/>
      <c r="H4295" s="455"/>
      <c r="I4295" s="461"/>
      <c r="J4295" s="425"/>
      <c r="K4295" s="489"/>
      <c r="L4295" s="465"/>
      <c r="M4295" s="465"/>
      <c r="N4295" s="608"/>
      <c r="O4295" s="512"/>
      <c r="P4295" s="512"/>
    </row>
    <row r="4296" spans="1:16" hidden="1" x14ac:dyDescent="0.2">
      <c r="A4296" s="505"/>
      <c r="B4296" s="506"/>
      <c r="C4296" s="464"/>
      <c r="D4296" s="520"/>
      <c r="E4296" s="455"/>
      <c r="F4296" s="460"/>
      <c r="G4296" s="455"/>
      <c r="H4296" s="455"/>
      <c r="I4296" s="461"/>
      <c r="J4296" s="425"/>
      <c r="K4296" s="489"/>
      <c r="L4296" s="465"/>
      <c r="M4296" s="465"/>
      <c r="N4296" s="608"/>
      <c r="O4296" s="512"/>
      <c r="P4296" s="512"/>
    </row>
    <row r="4297" spans="1:16" hidden="1" x14ac:dyDescent="0.2">
      <c r="A4297" s="505"/>
      <c r="B4297" s="506"/>
      <c r="C4297" s="464"/>
      <c r="D4297" s="520"/>
      <c r="E4297" s="455"/>
      <c r="F4297" s="460"/>
      <c r="G4297" s="455"/>
      <c r="H4297" s="455"/>
      <c r="I4297" s="461"/>
      <c r="J4297" s="425"/>
      <c r="K4297" s="489"/>
      <c r="L4297" s="465"/>
      <c r="M4297" s="465"/>
      <c r="N4297" s="608"/>
      <c r="O4297" s="512"/>
      <c r="P4297" s="512"/>
    </row>
    <row r="4298" spans="1:16" hidden="1" x14ac:dyDescent="0.2">
      <c r="A4298" s="505"/>
      <c r="B4298" s="506"/>
      <c r="C4298" s="464"/>
      <c r="D4298" s="520"/>
      <c r="E4298" s="455"/>
      <c r="F4298" s="460"/>
      <c r="G4298" s="455"/>
      <c r="H4298" s="455"/>
      <c r="I4298" s="461"/>
      <c r="J4298" s="425"/>
      <c r="K4298" s="489"/>
      <c r="L4298" s="465"/>
      <c r="M4298" s="465"/>
      <c r="N4298" s="608"/>
      <c r="O4298" s="512"/>
      <c r="P4298" s="512"/>
    </row>
    <row r="4299" spans="1:16" hidden="1" x14ac:dyDescent="0.2">
      <c r="A4299" s="505"/>
      <c r="B4299" s="506"/>
      <c r="C4299" s="464"/>
      <c r="D4299" s="520"/>
      <c r="E4299" s="455"/>
      <c r="F4299" s="460"/>
      <c r="G4299" s="455"/>
      <c r="H4299" s="455"/>
      <c r="I4299" s="461"/>
      <c r="J4299" s="425"/>
      <c r="K4299" s="489"/>
      <c r="L4299" s="465"/>
      <c r="M4299" s="465"/>
      <c r="N4299" s="608"/>
      <c r="O4299" s="512"/>
      <c r="P4299" s="512"/>
    </row>
    <row r="4300" spans="1:16" hidden="1" x14ac:dyDescent="0.2">
      <c r="A4300" s="505"/>
      <c r="B4300" s="506"/>
      <c r="C4300" s="464"/>
      <c r="D4300" s="520"/>
      <c r="E4300" s="455"/>
      <c r="F4300" s="460"/>
      <c r="G4300" s="455"/>
      <c r="H4300" s="455"/>
      <c r="I4300" s="461"/>
      <c r="J4300" s="425"/>
      <c r="K4300" s="489"/>
      <c r="L4300" s="465"/>
      <c r="M4300" s="465"/>
      <c r="N4300" s="608"/>
      <c r="O4300" s="512"/>
      <c r="P4300" s="512"/>
    </row>
    <row r="4301" spans="1:16" hidden="1" x14ac:dyDescent="0.2">
      <c r="A4301" s="505"/>
      <c r="B4301" s="506"/>
      <c r="C4301" s="464"/>
      <c r="D4301" s="520"/>
      <c r="E4301" s="455"/>
      <c r="F4301" s="460"/>
      <c r="G4301" s="455"/>
      <c r="H4301" s="455"/>
      <c r="I4301" s="461"/>
      <c r="J4301" s="425"/>
      <c r="K4301" s="489"/>
      <c r="L4301" s="465"/>
      <c r="M4301" s="465"/>
      <c r="N4301" s="608"/>
      <c r="O4301" s="512"/>
      <c r="P4301" s="512"/>
    </row>
    <row r="4302" spans="1:16" hidden="1" x14ac:dyDescent="0.2">
      <c r="A4302" s="505"/>
      <c r="B4302" s="506"/>
      <c r="C4302" s="464"/>
      <c r="D4302" s="520"/>
      <c r="E4302" s="455"/>
      <c r="F4302" s="460"/>
      <c r="G4302" s="455"/>
      <c r="H4302" s="455"/>
      <c r="I4302" s="461"/>
      <c r="J4302" s="425"/>
      <c r="K4302" s="489"/>
      <c r="L4302" s="465"/>
      <c r="M4302" s="465"/>
      <c r="N4302" s="608"/>
      <c r="O4302" s="512"/>
      <c r="P4302" s="512"/>
    </row>
    <row r="4303" spans="1:16" hidden="1" x14ac:dyDescent="0.2">
      <c r="A4303" s="505"/>
      <c r="B4303" s="506"/>
      <c r="C4303" s="464"/>
      <c r="D4303" s="520"/>
      <c r="E4303" s="455"/>
      <c r="F4303" s="460"/>
      <c r="G4303" s="455"/>
      <c r="H4303" s="455"/>
      <c r="I4303" s="461"/>
      <c r="J4303" s="425"/>
      <c r="K4303" s="489"/>
      <c r="L4303" s="465"/>
      <c r="M4303" s="465"/>
      <c r="N4303" s="608"/>
      <c r="O4303" s="512"/>
      <c r="P4303" s="512"/>
    </row>
    <row r="4304" spans="1:16" hidden="1" x14ac:dyDescent="0.2">
      <c r="A4304" s="505"/>
      <c r="B4304" s="506"/>
      <c r="C4304" s="464"/>
      <c r="D4304" s="520"/>
      <c r="E4304" s="455"/>
      <c r="F4304" s="460"/>
      <c r="G4304" s="455"/>
      <c r="H4304" s="455"/>
      <c r="I4304" s="461"/>
      <c r="J4304" s="425"/>
      <c r="K4304" s="489"/>
      <c r="L4304" s="465"/>
      <c r="M4304" s="465"/>
      <c r="N4304" s="608"/>
      <c r="O4304" s="512"/>
      <c r="P4304" s="512"/>
    </row>
    <row r="4305" spans="1:16" hidden="1" x14ac:dyDescent="0.2">
      <c r="A4305" s="505"/>
      <c r="B4305" s="506"/>
      <c r="C4305" s="464"/>
      <c r="D4305" s="520"/>
      <c r="E4305" s="455"/>
      <c r="F4305" s="460"/>
      <c r="G4305" s="455"/>
      <c r="H4305" s="455"/>
      <c r="I4305" s="461"/>
      <c r="J4305" s="425"/>
      <c r="K4305" s="489"/>
      <c r="L4305" s="465"/>
      <c r="M4305" s="465"/>
      <c r="N4305" s="608"/>
      <c r="O4305" s="512"/>
      <c r="P4305" s="512"/>
    </row>
    <row r="4306" spans="1:16" hidden="1" x14ac:dyDescent="0.2">
      <c r="A4306" s="505"/>
      <c r="B4306" s="506"/>
      <c r="C4306" s="464"/>
      <c r="D4306" s="520"/>
      <c r="E4306" s="455"/>
      <c r="F4306" s="460"/>
      <c r="G4306" s="455"/>
      <c r="H4306" s="455"/>
      <c r="I4306" s="461"/>
      <c r="J4306" s="425"/>
      <c r="K4306" s="489"/>
      <c r="L4306" s="465"/>
      <c r="M4306" s="465"/>
      <c r="N4306" s="608"/>
      <c r="O4306" s="512"/>
      <c r="P4306" s="512"/>
    </row>
    <row r="4307" spans="1:16" hidden="1" x14ac:dyDescent="0.2">
      <c r="A4307" s="505"/>
      <c r="B4307" s="506"/>
      <c r="C4307" s="464"/>
      <c r="D4307" s="520"/>
      <c r="E4307" s="455"/>
      <c r="F4307" s="460"/>
      <c r="G4307" s="455"/>
      <c r="H4307" s="455"/>
      <c r="I4307" s="461"/>
      <c r="J4307" s="425"/>
      <c r="K4307" s="489"/>
      <c r="L4307" s="465"/>
      <c r="M4307" s="465"/>
      <c r="N4307" s="608"/>
      <c r="O4307" s="512"/>
      <c r="P4307" s="512"/>
    </row>
    <row r="4308" spans="1:16" hidden="1" x14ac:dyDescent="0.2">
      <c r="A4308" s="505"/>
      <c r="B4308" s="506"/>
      <c r="C4308" s="464"/>
      <c r="D4308" s="520"/>
      <c r="E4308" s="455"/>
      <c r="F4308" s="460"/>
      <c r="G4308" s="455"/>
      <c r="H4308" s="455"/>
      <c r="I4308" s="461"/>
      <c r="J4308" s="425"/>
      <c r="K4308" s="489"/>
      <c r="L4308" s="465"/>
      <c r="M4308" s="465"/>
      <c r="N4308" s="608"/>
      <c r="O4308" s="512"/>
      <c r="P4308" s="512"/>
    </row>
    <row r="4309" spans="1:16" hidden="1" x14ac:dyDescent="0.2">
      <c r="A4309" s="505"/>
      <c r="B4309" s="506"/>
      <c r="C4309" s="464"/>
      <c r="D4309" s="520"/>
      <c r="E4309" s="455"/>
      <c r="F4309" s="460"/>
      <c r="G4309" s="455"/>
      <c r="H4309" s="455"/>
      <c r="I4309" s="461"/>
      <c r="J4309" s="425"/>
      <c r="K4309" s="489"/>
      <c r="L4309" s="465"/>
      <c r="M4309" s="465"/>
      <c r="N4309" s="608"/>
      <c r="O4309" s="512"/>
      <c r="P4309" s="512"/>
    </row>
    <row r="4310" spans="1:16" hidden="1" x14ac:dyDescent="0.2">
      <c r="A4310" s="505"/>
      <c r="B4310" s="506"/>
      <c r="C4310" s="464"/>
      <c r="D4310" s="520"/>
      <c r="E4310" s="455"/>
      <c r="F4310" s="460"/>
      <c r="G4310" s="455"/>
      <c r="H4310" s="455"/>
      <c r="I4310" s="461"/>
      <c r="J4310" s="425"/>
      <c r="K4310" s="489"/>
      <c r="L4310" s="465"/>
      <c r="M4310" s="465"/>
      <c r="N4310" s="608"/>
      <c r="O4310" s="512"/>
      <c r="P4310" s="512"/>
    </row>
    <row r="4311" spans="1:16" hidden="1" x14ac:dyDescent="0.2">
      <c r="A4311" s="505"/>
      <c r="B4311" s="506"/>
      <c r="C4311" s="464"/>
      <c r="D4311" s="520"/>
      <c r="E4311" s="455"/>
      <c r="F4311" s="460"/>
      <c r="G4311" s="455"/>
      <c r="H4311" s="455"/>
      <c r="I4311" s="461"/>
      <c r="J4311" s="425"/>
      <c r="K4311" s="489"/>
      <c r="L4311" s="465"/>
      <c r="M4311" s="465"/>
      <c r="N4311" s="608"/>
      <c r="O4311" s="512"/>
      <c r="P4311" s="512"/>
    </row>
    <row r="4312" spans="1:16" hidden="1" x14ac:dyDescent="0.2">
      <c r="A4312" s="505"/>
      <c r="B4312" s="506"/>
      <c r="C4312" s="464"/>
      <c r="D4312" s="520"/>
      <c r="E4312" s="455"/>
      <c r="F4312" s="460"/>
      <c r="G4312" s="455"/>
      <c r="H4312" s="455"/>
      <c r="I4312" s="461"/>
      <c r="J4312" s="425"/>
      <c r="K4312" s="489"/>
      <c r="L4312" s="465"/>
      <c r="M4312" s="465"/>
      <c r="N4312" s="608"/>
      <c r="O4312" s="512"/>
      <c r="P4312" s="512"/>
    </row>
    <row r="4313" spans="1:16" hidden="1" x14ac:dyDescent="0.2">
      <c r="A4313" s="505"/>
      <c r="B4313" s="506"/>
      <c r="C4313" s="464"/>
      <c r="D4313" s="520"/>
      <c r="E4313" s="455"/>
      <c r="F4313" s="460"/>
      <c r="G4313" s="455"/>
      <c r="H4313" s="455"/>
      <c r="I4313" s="461"/>
      <c r="J4313" s="425"/>
      <c r="K4313" s="489"/>
      <c r="L4313" s="465"/>
      <c r="M4313" s="465"/>
      <c r="N4313" s="608"/>
      <c r="O4313" s="512"/>
      <c r="P4313" s="512"/>
    </row>
    <row r="4314" spans="1:16" hidden="1" x14ac:dyDescent="0.2">
      <c r="A4314" s="505"/>
      <c r="B4314" s="506"/>
      <c r="C4314" s="464"/>
      <c r="D4314" s="520"/>
      <c r="E4314" s="455"/>
      <c r="F4314" s="460"/>
      <c r="G4314" s="455"/>
      <c r="H4314" s="455"/>
      <c r="I4314" s="461"/>
      <c r="J4314" s="425"/>
      <c r="K4314" s="489"/>
      <c r="L4314" s="465"/>
      <c r="M4314" s="465"/>
      <c r="N4314" s="608"/>
      <c r="O4314" s="512"/>
      <c r="P4314" s="512"/>
    </row>
    <row r="4315" spans="1:16" hidden="1" x14ac:dyDescent="0.2">
      <c r="A4315" s="505"/>
      <c r="B4315" s="506"/>
      <c r="C4315" s="464"/>
      <c r="D4315" s="520"/>
      <c r="E4315" s="455"/>
      <c r="F4315" s="460"/>
      <c r="G4315" s="455"/>
      <c r="H4315" s="455"/>
      <c r="I4315" s="461"/>
      <c r="J4315" s="425"/>
      <c r="K4315" s="489"/>
      <c r="L4315" s="465"/>
      <c r="M4315" s="465"/>
      <c r="N4315" s="608"/>
      <c r="O4315" s="512"/>
      <c r="P4315" s="512"/>
    </row>
    <row r="4316" spans="1:16" hidden="1" x14ac:dyDescent="0.2">
      <c r="A4316" s="505"/>
      <c r="B4316" s="506"/>
      <c r="C4316" s="464"/>
      <c r="D4316" s="520"/>
      <c r="E4316" s="455"/>
      <c r="F4316" s="460"/>
      <c r="G4316" s="455"/>
      <c r="H4316" s="455"/>
      <c r="I4316" s="461"/>
      <c r="J4316" s="425"/>
      <c r="K4316" s="489"/>
      <c r="L4316" s="465"/>
      <c r="M4316" s="465"/>
      <c r="N4316" s="608"/>
      <c r="O4316" s="512"/>
      <c r="P4316" s="512"/>
    </row>
    <row r="4317" spans="1:16" hidden="1" x14ac:dyDescent="0.2">
      <c r="A4317" s="505"/>
      <c r="B4317" s="506"/>
      <c r="C4317" s="464"/>
      <c r="D4317" s="520"/>
      <c r="E4317" s="455"/>
      <c r="F4317" s="460"/>
      <c r="G4317" s="455"/>
      <c r="H4317" s="455"/>
      <c r="I4317" s="461"/>
      <c r="J4317" s="425"/>
      <c r="K4317" s="489"/>
      <c r="L4317" s="465"/>
      <c r="M4317" s="465"/>
      <c r="N4317" s="608"/>
      <c r="O4317" s="512"/>
      <c r="P4317" s="512"/>
    </row>
    <row r="4318" spans="1:16" hidden="1" x14ac:dyDescent="0.2">
      <c r="A4318" s="505"/>
      <c r="B4318" s="506"/>
      <c r="C4318" s="464"/>
      <c r="D4318" s="520"/>
      <c r="E4318" s="455"/>
      <c r="F4318" s="460"/>
      <c r="G4318" s="455"/>
      <c r="H4318" s="455"/>
      <c r="I4318" s="461"/>
      <c r="J4318" s="425"/>
      <c r="K4318" s="489"/>
      <c r="L4318" s="465"/>
      <c r="M4318" s="465"/>
      <c r="N4318" s="608"/>
      <c r="O4318" s="512"/>
      <c r="P4318" s="512"/>
    </row>
    <row r="4319" spans="1:16" hidden="1" x14ac:dyDescent="0.2">
      <c r="A4319" s="505"/>
      <c r="B4319" s="506"/>
      <c r="C4319" s="464"/>
      <c r="D4319" s="520"/>
      <c r="E4319" s="455"/>
      <c r="F4319" s="460"/>
      <c r="G4319" s="455"/>
      <c r="H4319" s="455"/>
      <c r="I4319" s="461"/>
      <c r="J4319" s="425"/>
      <c r="K4319" s="489"/>
      <c r="L4319" s="465"/>
      <c r="M4319" s="465"/>
      <c r="N4319" s="608"/>
      <c r="O4319" s="512"/>
      <c r="P4319" s="512"/>
    </row>
    <row r="4320" spans="1:16" hidden="1" x14ac:dyDescent="0.2">
      <c r="A4320" s="505"/>
      <c r="B4320" s="506"/>
      <c r="C4320" s="464"/>
      <c r="D4320" s="520"/>
      <c r="E4320" s="455"/>
      <c r="F4320" s="460"/>
      <c r="G4320" s="455"/>
      <c r="H4320" s="455"/>
      <c r="I4320" s="461"/>
      <c r="J4320" s="425"/>
      <c r="K4320" s="489"/>
      <c r="L4320" s="465"/>
      <c r="M4320" s="465"/>
      <c r="N4320" s="608"/>
      <c r="O4320" s="512"/>
      <c r="P4320" s="512"/>
    </row>
    <row r="4321" spans="1:16" hidden="1" x14ac:dyDescent="0.2">
      <c r="A4321" s="505"/>
      <c r="B4321" s="506"/>
      <c r="C4321" s="464"/>
      <c r="D4321" s="520"/>
      <c r="E4321" s="455"/>
      <c r="F4321" s="460"/>
      <c r="G4321" s="455"/>
      <c r="H4321" s="455"/>
      <c r="I4321" s="461"/>
      <c r="J4321" s="425"/>
      <c r="K4321" s="489"/>
      <c r="L4321" s="465"/>
      <c r="M4321" s="465"/>
      <c r="N4321" s="608"/>
      <c r="O4321" s="512"/>
      <c r="P4321" s="512"/>
    </row>
    <row r="4322" spans="1:16" hidden="1" x14ac:dyDescent="0.2">
      <c r="A4322" s="505"/>
      <c r="B4322" s="506"/>
      <c r="C4322" s="464"/>
      <c r="D4322" s="520"/>
      <c r="E4322" s="455"/>
      <c r="F4322" s="460"/>
      <c r="G4322" s="455"/>
      <c r="H4322" s="455"/>
      <c r="I4322" s="461"/>
      <c r="J4322" s="425"/>
      <c r="K4322" s="489"/>
      <c r="L4322" s="465"/>
      <c r="M4322" s="465"/>
      <c r="N4322" s="608"/>
      <c r="O4322" s="512"/>
      <c r="P4322" s="512"/>
    </row>
    <row r="4323" spans="1:16" hidden="1" x14ac:dyDescent="0.2">
      <c r="A4323" s="505"/>
      <c r="B4323" s="506"/>
      <c r="C4323" s="464"/>
      <c r="D4323" s="520"/>
      <c r="E4323" s="455"/>
      <c r="F4323" s="460"/>
      <c r="G4323" s="455"/>
      <c r="H4323" s="455"/>
      <c r="I4323" s="461"/>
      <c r="J4323" s="425"/>
      <c r="K4323" s="489"/>
      <c r="L4323" s="465"/>
      <c r="M4323" s="465"/>
      <c r="N4323" s="608"/>
      <c r="O4323" s="512"/>
      <c r="P4323" s="512"/>
    </row>
    <row r="4324" spans="1:16" hidden="1" x14ac:dyDescent="0.2">
      <c r="A4324" s="505"/>
      <c r="B4324" s="506"/>
      <c r="C4324" s="464"/>
      <c r="D4324" s="520"/>
      <c r="E4324" s="455"/>
      <c r="F4324" s="460"/>
      <c r="G4324" s="455"/>
      <c r="H4324" s="455"/>
      <c r="I4324" s="461"/>
      <c r="J4324" s="425"/>
      <c r="K4324" s="489"/>
      <c r="L4324" s="465"/>
      <c r="M4324" s="465"/>
      <c r="N4324" s="608"/>
      <c r="O4324" s="512"/>
      <c r="P4324" s="512"/>
    </row>
    <row r="4325" spans="1:16" hidden="1" x14ac:dyDescent="0.2">
      <c r="A4325" s="505"/>
      <c r="B4325" s="506"/>
      <c r="C4325" s="464"/>
      <c r="D4325" s="520"/>
      <c r="E4325" s="455"/>
      <c r="F4325" s="460"/>
      <c r="G4325" s="455"/>
      <c r="H4325" s="455"/>
      <c r="I4325" s="461"/>
      <c r="J4325" s="425"/>
      <c r="K4325" s="489"/>
      <c r="L4325" s="465"/>
      <c r="M4325" s="465"/>
      <c r="N4325" s="608"/>
      <c r="O4325" s="512"/>
      <c r="P4325" s="512"/>
    </row>
    <row r="4326" spans="1:16" hidden="1" x14ac:dyDescent="0.2">
      <c r="A4326" s="505"/>
      <c r="B4326" s="506"/>
      <c r="C4326" s="464"/>
      <c r="D4326" s="520"/>
      <c r="E4326" s="455"/>
      <c r="F4326" s="460"/>
      <c r="G4326" s="455"/>
      <c r="H4326" s="455"/>
      <c r="I4326" s="461"/>
      <c r="J4326" s="425"/>
      <c r="K4326" s="489"/>
      <c r="L4326" s="465"/>
      <c r="M4326" s="465"/>
      <c r="N4326" s="608"/>
      <c r="O4326" s="512"/>
      <c r="P4326" s="512"/>
    </row>
    <row r="4327" spans="1:16" hidden="1" x14ac:dyDescent="0.2">
      <c r="A4327" s="505"/>
      <c r="B4327" s="506"/>
      <c r="C4327" s="464"/>
      <c r="D4327" s="520"/>
      <c r="E4327" s="455"/>
      <c r="F4327" s="460"/>
      <c r="G4327" s="455"/>
      <c r="H4327" s="455"/>
      <c r="I4327" s="461"/>
      <c r="J4327" s="425"/>
      <c r="K4327" s="489"/>
      <c r="L4327" s="465"/>
      <c r="M4327" s="465"/>
      <c r="N4327" s="608"/>
      <c r="O4327" s="512"/>
      <c r="P4327" s="512"/>
    </row>
    <row r="4328" spans="1:16" hidden="1" x14ac:dyDescent="0.2">
      <c r="A4328" s="505"/>
      <c r="B4328" s="506"/>
      <c r="C4328" s="464"/>
      <c r="D4328" s="520"/>
      <c r="E4328" s="455"/>
      <c r="F4328" s="460"/>
      <c r="G4328" s="455"/>
      <c r="H4328" s="455"/>
      <c r="I4328" s="461"/>
      <c r="J4328" s="425"/>
      <c r="K4328" s="489"/>
      <c r="L4328" s="465"/>
      <c r="M4328" s="465"/>
      <c r="N4328" s="608"/>
      <c r="O4328" s="512"/>
      <c r="P4328" s="512"/>
    </row>
    <row r="4329" spans="1:16" hidden="1" x14ac:dyDescent="0.2">
      <c r="A4329" s="505"/>
      <c r="B4329" s="506"/>
      <c r="C4329" s="464"/>
      <c r="D4329" s="520"/>
      <c r="E4329" s="455"/>
      <c r="F4329" s="460"/>
      <c r="G4329" s="455"/>
      <c r="H4329" s="455"/>
      <c r="I4329" s="461"/>
      <c r="J4329" s="425"/>
      <c r="K4329" s="489"/>
      <c r="L4329" s="465"/>
      <c r="M4329" s="465"/>
      <c r="N4329" s="608"/>
      <c r="O4329" s="512"/>
      <c r="P4329" s="512"/>
    </row>
    <row r="4330" spans="1:16" hidden="1" x14ac:dyDescent="0.2">
      <c r="A4330" s="505"/>
      <c r="B4330" s="506"/>
      <c r="C4330" s="464"/>
      <c r="D4330" s="520"/>
      <c r="E4330" s="455"/>
      <c r="F4330" s="460"/>
      <c r="G4330" s="455"/>
      <c r="H4330" s="455"/>
      <c r="I4330" s="461"/>
      <c r="J4330" s="425"/>
      <c r="K4330" s="489"/>
      <c r="L4330" s="465"/>
      <c r="M4330" s="465"/>
      <c r="N4330" s="608"/>
      <c r="O4330" s="512"/>
      <c r="P4330" s="512"/>
    </row>
    <row r="4331" spans="1:16" hidden="1" x14ac:dyDescent="0.2">
      <c r="A4331" s="505"/>
      <c r="B4331" s="506"/>
      <c r="C4331" s="464"/>
      <c r="D4331" s="520"/>
      <c r="E4331" s="455"/>
      <c r="F4331" s="460"/>
      <c r="G4331" s="455"/>
      <c r="H4331" s="455"/>
      <c r="I4331" s="461"/>
      <c r="J4331" s="425"/>
      <c r="K4331" s="489"/>
      <c r="L4331" s="465"/>
      <c r="M4331" s="465"/>
      <c r="N4331" s="608"/>
      <c r="O4331" s="512"/>
      <c r="P4331" s="512"/>
    </row>
    <row r="4332" spans="1:16" hidden="1" x14ac:dyDescent="0.2">
      <c r="A4332" s="505"/>
      <c r="B4332" s="506"/>
      <c r="C4332" s="464"/>
      <c r="D4332" s="520"/>
      <c r="E4332" s="455"/>
      <c r="F4332" s="460"/>
      <c r="G4332" s="455"/>
      <c r="H4332" s="455"/>
      <c r="I4332" s="461"/>
      <c r="J4332" s="425"/>
      <c r="K4332" s="489"/>
      <c r="L4332" s="465"/>
      <c r="M4332" s="465"/>
      <c r="N4332" s="608"/>
      <c r="O4332" s="512"/>
      <c r="P4332" s="512"/>
    </row>
    <row r="4333" spans="1:16" hidden="1" x14ac:dyDescent="0.2">
      <c r="A4333" s="505"/>
      <c r="B4333" s="506"/>
      <c r="C4333" s="464"/>
      <c r="D4333" s="520"/>
      <c r="E4333" s="455"/>
      <c r="F4333" s="460"/>
      <c r="G4333" s="455"/>
      <c r="H4333" s="455"/>
      <c r="I4333" s="461"/>
      <c r="J4333" s="425"/>
      <c r="K4333" s="489"/>
      <c r="L4333" s="465"/>
      <c r="M4333" s="465"/>
      <c r="N4333" s="608"/>
      <c r="O4333" s="512"/>
      <c r="P4333" s="512"/>
    </row>
    <row r="4334" spans="1:16" hidden="1" x14ac:dyDescent="0.2">
      <c r="A4334" s="505"/>
      <c r="B4334" s="506"/>
      <c r="C4334" s="464"/>
      <c r="D4334" s="520"/>
      <c r="E4334" s="455"/>
      <c r="F4334" s="460"/>
      <c r="G4334" s="455"/>
      <c r="H4334" s="455"/>
      <c r="I4334" s="461"/>
      <c r="J4334" s="425"/>
      <c r="K4334" s="489"/>
      <c r="L4334" s="465"/>
      <c r="M4334" s="465"/>
      <c r="N4334" s="608"/>
      <c r="O4334" s="512"/>
      <c r="P4334" s="512"/>
    </row>
    <row r="4335" spans="1:16" hidden="1" x14ac:dyDescent="0.2">
      <c r="A4335" s="505"/>
      <c r="B4335" s="506"/>
      <c r="C4335" s="464"/>
      <c r="D4335" s="520"/>
      <c r="E4335" s="455"/>
      <c r="F4335" s="460"/>
      <c r="G4335" s="455"/>
      <c r="H4335" s="455"/>
      <c r="I4335" s="461"/>
      <c r="J4335" s="425"/>
      <c r="K4335" s="489"/>
      <c r="L4335" s="465"/>
      <c r="M4335" s="465"/>
      <c r="N4335" s="608"/>
      <c r="O4335" s="512"/>
      <c r="P4335" s="512"/>
    </row>
    <row r="4336" spans="1:16" hidden="1" x14ac:dyDescent="0.2">
      <c r="A4336" s="505"/>
      <c r="B4336" s="506"/>
      <c r="C4336" s="464"/>
      <c r="D4336" s="520"/>
      <c r="E4336" s="455"/>
      <c r="F4336" s="460"/>
      <c r="G4336" s="455"/>
      <c r="H4336" s="455"/>
      <c r="I4336" s="461"/>
      <c r="J4336" s="425"/>
      <c r="K4336" s="489"/>
      <c r="L4336" s="465"/>
      <c r="M4336" s="465"/>
      <c r="N4336" s="608"/>
      <c r="O4336" s="512"/>
      <c r="P4336" s="512"/>
    </row>
    <row r="4337" spans="1:16" hidden="1" x14ac:dyDescent="0.2">
      <c r="A4337" s="505"/>
      <c r="B4337" s="506"/>
      <c r="C4337" s="464"/>
      <c r="D4337" s="520"/>
      <c r="E4337" s="455"/>
      <c r="F4337" s="460"/>
      <c r="G4337" s="455"/>
      <c r="H4337" s="455"/>
      <c r="I4337" s="461"/>
      <c r="J4337" s="425"/>
      <c r="K4337" s="489"/>
      <c r="L4337" s="465"/>
      <c r="M4337" s="465"/>
      <c r="N4337" s="608"/>
      <c r="O4337" s="512"/>
      <c r="P4337" s="512"/>
    </row>
    <row r="4338" spans="1:16" hidden="1" x14ac:dyDescent="0.2">
      <c r="A4338" s="505"/>
      <c r="B4338" s="506"/>
      <c r="C4338" s="464"/>
      <c r="D4338" s="520"/>
      <c r="E4338" s="455"/>
      <c r="F4338" s="460"/>
      <c r="G4338" s="455"/>
      <c r="H4338" s="455"/>
      <c r="I4338" s="461"/>
      <c r="J4338" s="425"/>
      <c r="K4338" s="489"/>
      <c r="L4338" s="465"/>
      <c r="M4338" s="465"/>
      <c r="N4338" s="608"/>
      <c r="O4338" s="512"/>
      <c r="P4338" s="512"/>
    </row>
    <row r="4339" spans="1:16" hidden="1" x14ac:dyDescent="0.2">
      <c r="A4339" s="505"/>
      <c r="B4339" s="506"/>
      <c r="C4339" s="464"/>
      <c r="D4339" s="520"/>
      <c r="E4339" s="455"/>
      <c r="F4339" s="460"/>
      <c r="G4339" s="455"/>
      <c r="H4339" s="455"/>
      <c r="I4339" s="461"/>
      <c r="J4339" s="425"/>
      <c r="K4339" s="489"/>
      <c r="L4339" s="465"/>
      <c r="M4339" s="465"/>
      <c r="N4339" s="608"/>
      <c r="O4339" s="512"/>
      <c r="P4339" s="512"/>
    </row>
    <row r="4340" spans="1:16" hidden="1" x14ac:dyDescent="0.2">
      <c r="A4340" s="505"/>
      <c r="B4340" s="506"/>
      <c r="C4340" s="464"/>
      <c r="D4340" s="520"/>
      <c r="E4340" s="455"/>
      <c r="F4340" s="460"/>
      <c r="G4340" s="455"/>
      <c r="H4340" s="455"/>
      <c r="I4340" s="461"/>
      <c r="J4340" s="425"/>
      <c r="K4340" s="489"/>
      <c r="L4340" s="465"/>
      <c r="M4340" s="465"/>
      <c r="N4340" s="608"/>
      <c r="O4340" s="512"/>
      <c r="P4340" s="512"/>
    </row>
    <row r="4341" spans="1:16" hidden="1" x14ac:dyDescent="0.2">
      <c r="A4341" s="505"/>
      <c r="B4341" s="506"/>
      <c r="C4341" s="464"/>
      <c r="D4341" s="520"/>
      <c r="E4341" s="455"/>
      <c r="F4341" s="460"/>
      <c r="G4341" s="455"/>
      <c r="H4341" s="455"/>
      <c r="I4341" s="461"/>
      <c r="J4341" s="425"/>
      <c r="K4341" s="489"/>
      <c r="L4341" s="465"/>
      <c r="M4341" s="465"/>
      <c r="N4341" s="608"/>
      <c r="O4341" s="512"/>
      <c r="P4341" s="512"/>
    </row>
    <row r="4342" spans="1:16" hidden="1" x14ac:dyDescent="0.2">
      <c r="A4342" s="505"/>
      <c r="B4342" s="506"/>
      <c r="C4342" s="464"/>
      <c r="D4342" s="520"/>
      <c r="E4342" s="455"/>
      <c r="F4342" s="460"/>
      <c r="G4342" s="455"/>
      <c r="H4342" s="455"/>
      <c r="I4342" s="461"/>
      <c r="J4342" s="425"/>
      <c r="K4342" s="489"/>
      <c r="L4342" s="465"/>
      <c r="M4342" s="465"/>
      <c r="N4342" s="608"/>
      <c r="O4342" s="512"/>
      <c r="P4342" s="512"/>
    </row>
    <row r="4343" spans="1:16" hidden="1" x14ac:dyDescent="0.2">
      <c r="A4343" s="505"/>
      <c r="B4343" s="506"/>
      <c r="C4343" s="464"/>
      <c r="D4343" s="520"/>
      <c r="E4343" s="455"/>
      <c r="F4343" s="460"/>
      <c r="G4343" s="455"/>
      <c r="H4343" s="455"/>
      <c r="I4343" s="461"/>
      <c r="J4343" s="425"/>
      <c r="K4343" s="489"/>
      <c r="L4343" s="465"/>
      <c r="M4343" s="465"/>
      <c r="N4343" s="608"/>
      <c r="O4343" s="512"/>
      <c r="P4343" s="512"/>
    </row>
    <row r="4344" spans="1:16" hidden="1" x14ac:dyDescent="0.2">
      <c r="A4344" s="505"/>
      <c r="B4344" s="506"/>
      <c r="C4344" s="464"/>
      <c r="D4344" s="520"/>
      <c r="E4344" s="455"/>
      <c r="F4344" s="460"/>
      <c r="G4344" s="455"/>
      <c r="H4344" s="455"/>
      <c r="I4344" s="461"/>
      <c r="J4344" s="425"/>
      <c r="K4344" s="489"/>
      <c r="L4344" s="465"/>
      <c r="M4344" s="465"/>
      <c r="N4344" s="608"/>
      <c r="O4344" s="512"/>
      <c r="P4344" s="512"/>
    </row>
    <row r="4345" spans="1:16" hidden="1" x14ac:dyDescent="0.2">
      <c r="A4345" s="505"/>
      <c r="B4345" s="506"/>
      <c r="C4345" s="464"/>
      <c r="D4345" s="520"/>
      <c r="E4345" s="455"/>
      <c r="F4345" s="460"/>
      <c r="G4345" s="455"/>
      <c r="H4345" s="455"/>
      <c r="I4345" s="461"/>
      <c r="J4345" s="425"/>
      <c r="K4345" s="489"/>
      <c r="L4345" s="465"/>
      <c r="M4345" s="465"/>
      <c r="N4345" s="608"/>
      <c r="O4345" s="512"/>
      <c r="P4345" s="512"/>
    </row>
    <row r="4346" spans="1:16" hidden="1" x14ac:dyDescent="0.2">
      <c r="A4346" s="505"/>
      <c r="B4346" s="506"/>
      <c r="C4346" s="464"/>
      <c r="D4346" s="520"/>
      <c r="E4346" s="455"/>
      <c r="F4346" s="460"/>
      <c r="G4346" s="455"/>
      <c r="H4346" s="455"/>
      <c r="I4346" s="461"/>
      <c r="J4346" s="425"/>
      <c r="K4346" s="489"/>
      <c r="L4346" s="465"/>
      <c r="M4346" s="465"/>
      <c r="N4346" s="608"/>
      <c r="O4346" s="512"/>
      <c r="P4346" s="512"/>
    </row>
    <row r="4347" spans="1:16" hidden="1" x14ac:dyDescent="0.2">
      <c r="A4347" s="505"/>
      <c r="B4347" s="506"/>
      <c r="C4347" s="464"/>
      <c r="D4347" s="520"/>
      <c r="E4347" s="455"/>
      <c r="F4347" s="460"/>
      <c r="G4347" s="455"/>
      <c r="H4347" s="455"/>
      <c r="I4347" s="461"/>
      <c r="J4347" s="425"/>
      <c r="K4347" s="489"/>
      <c r="L4347" s="465"/>
      <c r="M4347" s="465"/>
      <c r="N4347" s="608"/>
      <c r="O4347" s="512"/>
      <c r="P4347" s="512"/>
    </row>
    <row r="4348" spans="1:16" hidden="1" x14ac:dyDescent="0.2">
      <c r="A4348" s="505"/>
      <c r="B4348" s="506"/>
      <c r="C4348" s="464"/>
      <c r="D4348" s="520"/>
      <c r="E4348" s="455"/>
      <c r="F4348" s="460"/>
      <c r="G4348" s="455"/>
      <c r="H4348" s="455"/>
      <c r="I4348" s="461"/>
      <c r="J4348" s="425"/>
      <c r="K4348" s="489"/>
      <c r="L4348" s="465"/>
      <c r="M4348" s="465"/>
      <c r="N4348" s="608"/>
      <c r="O4348" s="512"/>
      <c r="P4348" s="512"/>
    </row>
    <row r="4349" spans="1:16" hidden="1" x14ac:dyDescent="0.2">
      <c r="A4349" s="505"/>
      <c r="B4349" s="506"/>
      <c r="C4349" s="464"/>
      <c r="D4349" s="520"/>
      <c r="E4349" s="455"/>
      <c r="F4349" s="460"/>
      <c r="G4349" s="455"/>
      <c r="H4349" s="455"/>
      <c r="I4349" s="461"/>
      <c r="J4349" s="425"/>
      <c r="K4349" s="489"/>
      <c r="L4349" s="465"/>
      <c r="M4349" s="465"/>
      <c r="N4349" s="608"/>
      <c r="O4349" s="512"/>
      <c r="P4349" s="512"/>
    </row>
    <row r="4350" spans="1:16" hidden="1" x14ac:dyDescent="0.2">
      <c r="A4350" s="505"/>
      <c r="B4350" s="506"/>
      <c r="C4350" s="464"/>
      <c r="D4350" s="520"/>
      <c r="E4350" s="455"/>
      <c r="F4350" s="460"/>
      <c r="G4350" s="455"/>
      <c r="H4350" s="455"/>
      <c r="I4350" s="461"/>
      <c r="J4350" s="425"/>
      <c r="K4350" s="489"/>
      <c r="L4350" s="465"/>
      <c r="M4350" s="465"/>
      <c r="N4350" s="608"/>
      <c r="O4350" s="512"/>
      <c r="P4350" s="512"/>
    </row>
    <row r="4351" spans="1:16" hidden="1" x14ac:dyDescent="0.2">
      <c r="A4351" s="505"/>
      <c r="B4351" s="506"/>
      <c r="C4351" s="464"/>
      <c r="D4351" s="520"/>
      <c r="E4351" s="455"/>
      <c r="F4351" s="460"/>
      <c r="G4351" s="455"/>
      <c r="H4351" s="455"/>
      <c r="I4351" s="461"/>
      <c r="J4351" s="425"/>
      <c r="K4351" s="489"/>
      <c r="L4351" s="465"/>
      <c r="M4351" s="465"/>
      <c r="N4351" s="608"/>
      <c r="O4351" s="512"/>
      <c r="P4351" s="512"/>
    </row>
    <row r="4352" spans="1:16" hidden="1" x14ac:dyDescent="0.2">
      <c r="A4352" s="505"/>
      <c r="B4352" s="506"/>
      <c r="C4352" s="464"/>
      <c r="D4352" s="520"/>
      <c r="E4352" s="455"/>
      <c r="F4352" s="460"/>
      <c r="G4352" s="455"/>
      <c r="H4352" s="455"/>
      <c r="I4352" s="461"/>
      <c r="J4352" s="425"/>
      <c r="K4352" s="489"/>
      <c r="L4352" s="465"/>
      <c r="M4352" s="465"/>
      <c r="N4352" s="608"/>
      <c r="O4352" s="512"/>
      <c r="P4352" s="512"/>
    </row>
    <row r="4353" spans="1:16" hidden="1" x14ac:dyDescent="0.2">
      <c r="A4353" s="505"/>
      <c r="B4353" s="506"/>
      <c r="C4353" s="464"/>
      <c r="D4353" s="520"/>
      <c r="E4353" s="455"/>
      <c r="F4353" s="460"/>
      <c r="G4353" s="455"/>
      <c r="H4353" s="455"/>
      <c r="I4353" s="461"/>
      <c r="J4353" s="425"/>
      <c r="K4353" s="489"/>
      <c r="L4353" s="465"/>
      <c r="M4353" s="465"/>
      <c r="N4353" s="608"/>
      <c r="O4353" s="512"/>
      <c r="P4353" s="512"/>
    </row>
    <row r="4354" spans="1:16" hidden="1" x14ac:dyDescent="0.2">
      <c r="A4354" s="505"/>
      <c r="B4354" s="506"/>
      <c r="C4354" s="464"/>
      <c r="D4354" s="520"/>
      <c r="E4354" s="455"/>
      <c r="F4354" s="460"/>
      <c r="G4354" s="455"/>
      <c r="H4354" s="455"/>
      <c r="I4354" s="461"/>
      <c r="J4354" s="425"/>
      <c r="K4354" s="489"/>
      <c r="L4354" s="465"/>
      <c r="M4354" s="465"/>
      <c r="N4354" s="608"/>
      <c r="O4354" s="512"/>
      <c r="P4354" s="512"/>
    </row>
    <row r="4355" spans="1:16" hidden="1" x14ac:dyDescent="0.2">
      <c r="A4355" s="505"/>
      <c r="B4355" s="506"/>
      <c r="C4355" s="464"/>
      <c r="D4355" s="520"/>
      <c r="E4355" s="455"/>
      <c r="F4355" s="460"/>
      <c r="G4355" s="455"/>
      <c r="H4355" s="455"/>
      <c r="I4355" s="461"/>
      <c r="J4355" s="425"/>
      <c r="K4355" s="489"/>
      <c r="L4355" s="465"/>
      <c r="M4355" s="465"/>
      <c r="N4355" s="608"/>
      <c r="O4355" s="512"/>
      <c r="P4355" s="512"/>
    </row>
    <row r="4356" spans="1:16" hidden="1" x14ac:dyDescent="0.2">
      <c r="A4356" s="505"/>
      <c r="B4356" s="506"/>
      <c r="C4356" s="464"/>
      <c r="D4356" s="520"/>
      <c r="E4356" s="455"/>
      <c r="F4356" s="460"/>
      <c r="G4356" s="455"/>
      <c r="H4356" s="455"/>
      <c r="I4356" s="461"/>
      <c r="J4356" s="425"/>
      <c r="K4356" s="489"/>
      <c r="L4356" s="465"/>
      <c r="M4356" s="465"/>
      <c r="N4356" s="608"/>
      <c r="O4356" s="512"/>
      <c r="P4356" s="512"/>
    </row>
    <row r="4357" spans="1:16" hidden="1" x14ac:dyDescent="0.2">
      <c r="A4357" s="505"/>
      <c r="B4357" s="506"/>
      <c r="C4357" s="464"/>
      <c r="D4357" s="520"/>
      <c r="E4357" s="455"/>
      <c r="F4357" s="460"/>
      <c r="G4357" s="455"/>
      <c r="H4357" s="455"/>
      <c r="I4357" s="461"/>
      <c r="J4357" s="425"/>
      <c r="K4357" s="489"/>
      <c r="L4357" s="465"/>
      <c r="M4357" s="465"/>
      <c r="N4357" s="608"/>
      <c r="O4357" s="512"/>
      <c r="P4357" s="512"/>
    </row>
    <row r="4358" spans="1:16" hidden="1" x14ac:dyDescent="0.2">
      <c r="A4358" s="505"/>
      <c r="B4358" s="506"/>
      <c r="C4358" s="464"/>
      <c r="D4358" s="520"/>
      <c r="E4358" s="455"/>
      <c r="F4358" s="460"/>
      <c r="G4358" s="455"/>
      <c r="H4358" s="455"/>
      <c r="I4358" s="461"/>
      <c r="J4358" s="425"/>
      <c r="K4358" s="489"/>
      <c r="L4358" s="465"/>
      <c r="M4358" s="465"/>
      <c r="N4358" s="608"/>
      <c r="O4358" s="512"/>
      <c r="P4358" s="512"/>
    </row>
    <row r="4359" spans="1:16" hidden="1" x14ac:dyDescent="0.2">
      <c r="A4359" s="505"/>
      <c r="B4359" s="506"/>
      <c r="C4359" s="464"/>
      <c r="D4359" s="520"/>
      <c r="E4359" s="455"/>
      <c r="F4359" s="460"/>
      <c r="G4359" s="455"/>
      <c r="H4359" s="455"/>
      <c r="I4359" s="461"/>
      <c r="J4359" s="425"/>
      <c r="K4359" s="489"/>
      <c r="L4359" s="465"/>
      <c r="M4359" s="465"/>
      <c r="N4359" s="608"/>
      <c r="O4359" s="512"/>
      <c r="P4359" s="512"/>
    </row>
    <row r="4360" spans="1:16" hidden="1" x14ac:dyDescent="0.2">
      <c r="A4360" s="505"/>
      <c r="B4360" s="506"/>
      <c r="C4360" s="464"/>
      <c r="D4360" s="520"/>
      <c r="E4360" s="455"/>
      <c r="F4360" s="460"/>
      <c r="G4360" s="455"/>
      <c r="H4360" s="455"/>
      <c r="I4360" s="461"/>
      <c r="J4360" s="425"/>
      <c r="K4360" s="489"/>
      <c r="L4360" s="465"/>
      <c r="M4360" s="465"/>
      <c r="N4360" s="608"/>
      <c r="O4360" s="512"/>
      <c r="P4360" s="512"/>
    </row>
    <row r="4361" spans="1:16" hidden="1" x14ac:dyDescent="0.2">
      <c r="A4361" s="505"/>
      <c r="B4361" s="506"/>
      <c r="C4361" s="464"/>
      <c r="D4361" s="520"/>
      <c r="E4361" s="455"/>
      <c r="F4361" s="460"/>
      <c r="G4361" s="455"/>
      <c r="H4361" s="455"/>
      <c r="I4361" s="461"/>
      <c r="J4361" s="425"/>
      <c r="K4361" s="489"/>
      <c r="L4361" s="465"/>
      <c r="M4361" s="465"/>
      <c r="N4361" s="608"/>
      <c r="O4361" s="512"/>
      <c r="P4361" s="512"/>
    </row>
    <row r="4362" spans="1:16" hidden="1" x14ac:dyDescent="0.2">
      <c r="A4362" s="505"/>
      <c r="B4362" s="506"/>
      <c r="C4362" s="464"/>
      <c r="D4362" s="520"/>
      <c r="E4362" s="455"/>
      <c r="F4362" s="460"/>
      <c r="G4362" s="455"/>
      <c r="H4362" s="455"/>
      <c r="I4362" s="461"/>
      <c r="J4362" s="425"/>
      <c r="K4362" s="489"/>
      <c r="L4362" s="465"/>
      <c r="M4362" s="465"/>
      <c r="N4362" s="608"/>
      <c r="O4362" s="512"/>
      <c r="P4362" s="512"/>
    </row>
    <row r="4363" spans="1:16" hidden="1" x14ac:dyDescent="0.2">
      <c r="A4363" s="505"/>
      <c r="B4363" s="506"/>
      <c r="C4363" s="464"/>
      <c r="D4363" s="520"/>
      <c r="E4363" s="455"/>
      <c r="F4363" s="460"/>
      <c r="G4363" s="455"/>
      <c r="H4363" s="455"/>
      <c r="I4363" s="461"/>
      <c r="J4363" s="425"/>
      <c r="K4363" s="489"/>
      <c r="L4363" s="465"/>
      <c r="M4363" s="465"/>
      <c r="N4363" s="608"/>
      <c r="O4363" s="512"/>
      <c r="P4363" s="512"/>
    </row>
    <row r="4364" spans="1:16" hidden="1" x14ac:dyDescent="0.2">
      <c r="A4364" s="505"/>
      <c r="B4364" s="506"/>
      <c r="C4364" s="464"/>
      <c r="D4364" s="520"/>
      <c r="E4364" s="455"/>
      <c r="F4364" s="460"/>
      <c r="G4364" s="455"/>
      <c r="H4364" s="455"/>
      <c r="I4364" s="461"/>
      <c r="J4364" s="425"/>
      <c r="K4364" s="489"/>
      <c r="L4364" s="465"/>
      <c r="M4364" s="465"/>
      <c r="N4364" s="608"/>
      <c r="O4364" s="512"/>
      <c r="P4364" s="512"/>
    </row>
    <row r="4365" spans="1:16" hidden="1" x14ac:dyDescent="0.2">
      <c r="A4365" s="505"/>
      <c r="B4365" s="506"/>
      <c r="C4365" s="464"/>
      <c r="D4365" s="520"/>
      <c r="E4365" s="455"/>
      <c r="F4365" s="460"/>
      <c r="G4365" s="455"/>
      <c r="H4365" s="455"/>
      <c r="I4365" s="461"/>
      <c r="J4365" s="425"/>
      <c r="K4365" s="489"/>
      <c r="L4365" s="465"/>
      <c r="M4365" s="465"/>
      <c r="N4365" s="608"/>
      <c r="O4365" s="512"/>
      <c r="P4365" s="512"/>
    </row>
    <row r="4366" spans="1:16" hidden="1" x14ac:dyDescent="0.2">
      <c r="A4366" s="505"/>
      <c r="B4366" s="506"/>
      <c r="C4366" s="464"/>
      <c r="D4366" s="520"/>
      <c r="E4366" s="455"/>
      <c r="F4366" s="460"/>
      <c r="G4366" s="455"/>
      <c r="H4366" s="455"/>
      <c r="I4366" s="461"/>
      <c r="J4366" s="425"/>
      <c r="K4366" s="489"/>
      <c r="L4366" s="465"/>
      <c r="M4366" s="465"/>
      <c r="N4366" s="608"/>
      <c r="O4366" s="512"/>
      <c r="P4366" s="512"/>
    </row>
    <row r="4367" spans="1:16" hidden="1" x14ac:dyDescent="0.2">
      <c r="A4367" s="505"/>
      <c r="B4367" s="506"/>
      <c r="C4367" s="464"/>
      <c r="D4367" s="520"/>
      <c r="E4367" s="455"/>
      <c r="F4367" s="460"/>
      <c r="G4367" s="455"/>
      <c r="H4367" s="455"/>
      <c r="I4367" s="461"/>
      <c r="J4367" s="425"/>
      <c r="K4367" s="489"/>
      <c r="L4367" s="465"/>
      <c r="M4367" s="465"/>
      <c r="N4367" s="608"/>
      <c r="O4367" s="512"/>
      <c r="P4367" s="512"/>
    </row>
    <row r="4368" spans="1:16" hidden="1" x14ac:dyDescent="0.2">
      <c r="A4368" s="505"/>
      <c r="B4368" s="506"/>
      <c r="C4368" s="464"/>
      <c r="D4368" s="520"/>
      <c r="E4368" s="455"/>
      <c r="F4368" s="460"/>
      <c r="G4368" s="455"/>
      <c r="H4368" s="455"/>
      <c r="I4368" s="461"/>
      <c r="J4368" s="425"/>
      <c r="K4368" s="489"/>
      <c r="L4368" s="465"/>
      <c r="M4368" s="465"/>
      <c r="N4368" s="608"/>
      <c r="O4368" s="512"/>
      <c r="P4368" s="512"/>
    </row>
    <row r="4369" spans="1:16" hidden="1" x14ac:dyDescent="0.2">
      <c r="A4369" s="505"/>
      <c r="B4369" s="506"/>
      <c r="C4369" s="464"/>
      <c r="D4369" s="520"/>
      <c r="E4369" s="455"/>
      <c r="F4369" s="460"/>
      <c r="G4369" s="455"/>
      <c r="H4369" s="455"/>
      <c r="I4369" s="461"/>
      <c r="J4369" s="425"/>
      <c r="K4369" s="489"/>
      <c r="L4369" s="465"/>
      <c r="M4369" s="465"/>
      <c r="N4369" s="608"/>
      <c r="O4369" s="512"/>
      <c r="P4369" s="512"/>
    </row>
    <row r="4370" spans="1:16" hidden="1" x14ac:dyDescent="0.2">
      <c r="A4370" s="505"/>
      <c r="B4370" s="506"/>
      <c r="C4370" s="464"/>
      <c r="D4370" s="520"/>
      <c r="E4370" s="455"/>
      <c r="F4370" s="460"/>
      <c r="G4370" s="455"/>
      <c r="H4370" s="455"/>
      <c r="I4370" s="461"/>
      <c r="J4370" s="425"/>
      <c r="K4370" s="489"/>
      <c r="L4370" s="465"/>
      <c r="M4370" s="465"/>
      <c r="N4370" s="608"/>
      <c r="O4370" s="512"/>
      <c r="P4370" s="512"/>
    </row>
    <row r="4371" spans="1:16" hidden="1" x14ac:dyDescent="0.2">
      <c r="A4371" s="505"/>
      <c r="B4371" s="506"/>
      <c r="C4371" s="464"/>
      <c r="D4371" s="520"/>
      <c r="E4371" s="455"/>
      <c r="F4371" s="460"/>
      <c r="G4371" s="455"/>
      <c r="H4371" s="455"/>
      <c r="I4371" s="461"/>
      <c r="J4371" s="425"/>
      <c r="K4371" s="489"/>
      <c r="L4371" s="465"/>
      <c r="M4371" s="465"/>
      <c r="N4371" s="608"/>
      <c r="O4371" s="512"/>
      <c r="P4371" s="512"/>
    </row>
    <row r="4372" spans="1:16" hidden="1" x14ac:dyDescent="0.2">
      <c r="A4372" s="505"/>
      <c r="B4372" s="506"/>
      <c r="C4372" s="464"/>
      <c r="D4372" s="520"/>
      <c r="E4372" s="455"/>
      <c r="F4372" s="460"/>
      <c r="G4372" s="455"/>
      <c r="H4372" s="455"/>
      <c r="I4372" s="461"/>
      <c r="J4372" s="425"/>
      <c r="K4372" s="489"/>
      <c r="L4372" s="465"/>
      <c r="M4372" s="465"/>
      <c r="N4372" s="608"/>
      <c r="O4372" s="512"/>
      <c r="P4372" s="512"/>
    </row>
    <row r="4373" spans="1:16" hidden="1" x14ac:dyDescent="0.2">
      <c r="A4373" s="505"/>
      <c r="B4373" s="506"/>
      <c r="C4373" s="464"/>
      <c r="D4373" s="520"/>
      <c r="E4373" s="455"/>
      <c r="F4373" s="460"/>
      <c r="G4373" s="455"/>
      <c r="H4373" s="455"/>
      <c r="I4373" s="461"/>
      <c r="J4373" s="425"/>
      <c r="K4373" s="489"/>
      <c r="L4373" s="465"/>
      <c r="M4373" s="465"/>
      <c r="N4373" s="608"/>
      <c r="O4373" s="512"/>
      <c r="P4373" s="512"/>
    </row>
    <row r="4374" spans="1:16" hidden="1" x14ac:dyDescent="0.2">
      <c r="A4374" s="505"/>
      <c r="B4374" s="506"/>
      <c r="C4374" s="464"/>
      <c r="D4374" s="520"/>
      <c r="E4374" s="455"/>
      <c r="F4374" s="460"/>
      <c r="G4374" s="455"/>
      <c r="H4374" s="455"/>
      <c r="I4374" s="461"/>
      <c r="J4374" s="425"/>
      <c r="K4374" s="489"/>
      <c r="L4374" s="465"/>
      <c r="M4374" s="465"/>
      <c r="N4374" s="608"/>
      <c r="O4374" s="512"/>
      <c r="P4374" s="512"/>
    </row>
    <row r="4375" spans="1:16" hidden="1" x14ac:dyDescent="0.2">
      <c r="A4375" s="505"/>
      <c r="B4375" s="506"/>
      <c r="C4375" s="464"/>
      <c r="D4375" s="520"/>
      <c r="E4375" s="455"/>
      <c r="F4375" s="460"/>
      <c r="G4375" s="455"/>
      <c r="H4375" s="455"/>
      <c r="I4375" s="461"/>
      <c r="J4375" s="425"/>
      <c r="K4375" s="489"/>
      <c r="L4375" s="465"/>
      <c r="M4375" s="465"/>
      <c r="N4375" s="608"/>
      <c r="O4375" s="512"/>
      <c r="P4375" s="512"/>
    </row>
    <row r="4376" spans="1:16" hidden="1" x14ac:dyDescent="0.2">
      <c r="A4376" s="505"/>
      <c r="B4376" s="506"/>
      <c r="C4376" s="464"/>
      <c r="D4376" s="520"/>
      <c r="E4376" s="455"/>
      <c r="F4376" s="460"/>
      <c r="G4376" s="455"/>
      <c r="H4376" s="455"/>
      <c r="I4376" s="461"/>
      <c r="J4376" s="425"/>
      <c r="K4376" s="489"/>
      <c r="L4376" s="465"/>
      <c r="M4376" s="465"/>
      <c r="N4376" s="608"/>
      <c r="O4376" s="512"/>
      <c r="P4376" s="512"/>
    </row>
    <row r="4377" spans="1:16" hidden="1" x14ac:dyDescent="0.2">
      <c r="A4377" s="505"/>
      <c r="B4377" s="506"/>
      <c r="C4377" s="464"/>
      <c r="D4377" s="520"/>
      <c r="E4377" s="455"/>
      <c r="F4377" s="460"/>
      <c r="G4377" s="455"/>
      <c r="H4377" s="455"/>
      <c r="I4377" s="461"/>
      <c r="J4377" s="425"/>
      <c r="K4377" s="489"/>
      <c r="L4377" s="465"/>
      <c r="M4377" s="465"/>
      <c r="N4377" s="608"/>
      <c r="O4377" s="512"/>
      <c r="P4377" s="512"/>
    </row>
    <row r="4378" spans="1:16" hidden="1" x14ac:dyDescent="0.2">
      <c r="A4378" s="505"/>
      <c r="B4378" s="506"/>
      <c r="C4378" s="464"/>
      <c r="D4378" s="520"/>
      <c r="E4378" s="455"/>
      <c r="F4378" s="460"/>
      <c r="G4378" s="455"/>
      <c r="H4378" s="455"/>
      <c r="I4378" s="461"/>
      <c r="J4378" s="425"/>
      <c r="K4378" s="489"/>
      <c r="L4378" s="465"/>
      <c r="M4378" s="465"/>
      <c r="N4378" s="608"/>
      <c r="O4378" s="512"/>
      <c r="P4378" s="512"/>
    </row>
    <row r="4379" spans="1:16" hidden="1" x14ac:dyDescent="0.2">
      <c r="A4379" s="505"/>
      <c r="B4379" s="506"/>
      <c r="C4379" s="464"/>
      <c r="D4379" s="520"/>
      <c r="E4379" s="455"/>
      <c r="F4379" s="460"/>
      <c r="G4379" s="455"/>
      <c r="H4379" s="455"/>
      <c r="I4379" s="461"/>
      <c r="J4379" s="425"/>
      <c r="K4379" s="489"/>
      <c r="L4379" s="465"/>
      <c r="M4379" s="465"/>
      <c r="N4379" s="608"/>
      <c r="O4379" s="512"/>
      <c r="P4379" s="512"/>
    </row>
    <row r="4380" spans="1:16" hidden="1" x14ac:dyDescent="0.2">
      <c r="A4380" s="505"/>
      <c r="B4380" s="506"/>
      <c r="C4380" s="464"/>
      <c r="D4380" s="520"/>
      <c r="E4380" s="455"/>
      <c r="F4380" s="460"/>
      <c r="G4380" s="455"/>
      <c r="H4380" s="455"/>
      <c r="I4380" s="461"/>
      <c r="J4380" s="425"/>
      <c r="K4380" s="489"/>
      <c r="L4380" s="465"/>
      <c r="M4380" s="465"/>
      <c r="N4380" s="608"/>
      <c r="O4380" s="512"/>
      <c r="P4380" s="512"/>
    </row>
    <row r="4381" spans="1:16" hidden="1" x14ac:dyDescent="0.2">
      <c r="A4381" s="505"/>
      <c r="B4381" s="506"/>
      <c r="C4381" s="464"/>
      <c r="D4381" s="520"/>
      <c r="E4381" s="455"/>
      <c r="F4381" s="460"/>
      <c r="G4381" s="455"/>
      <c r="H4381" s="455"/>
      <c r="I4381" s="461"/>
      <c r="J4381" s="425"/>
      <c r="K4381" s="489"/>
      <c r="L4381" s="465"/>
      <c r="M4381" s="465"/>
      <c r="N4381" s="608"/>
      <c r="O4381" s="512"/>
      <c r="P4381" s="512"/>
    </row>
    <row r="4382" spans="1:16" hidden="1" x14ac:dyDescent="0.2">
      <c r="A4382" s="505"/>
      <c r="B4382" s="506"/>
      <c r="C4382" s="464"/>
      <c r="D4382" s="520"/>
      <c r="E4382" s="455"/>
      <c r="F4382" s="460"/>
      <c r="G4382" s="455"/>
      <c r="H4382" s="455"/>
      <c r="I4382" s="461"/>
      <c r="J4382" s="425"/>
      <c r="K4382" s="489"/>
      <c r="L4382" s="465"/>
      <c r="M4382" s="465"/>
      <c r="N4382" s="608"/>
      <c r="O4382" s="512"/>
      <c r="P4382" s="512"/>
    </row>
    <row r="4383" spans="1:16" hidden="1" x14ac:dyDescent="0.2">
      <c r="A4383" s="505"/>
      <c r="B4383" s="506"/>
      <c r="C4383" s="464"/>
      <c r="D4383" s="520"/>
      <c r="E4383" s="455"/>
      <c r="F4383" s="460"/>
      <c r="G4383" s="455"/>
      <c r="H4383" s="455"/>
      <c r="I4383" s="461"/>
      <c r="J4383" s="425"/>
      <c r="K4383" s="489"/>
      <c r="L4383" s="465"/>
      <c r="M4383" s="465"/>
      <c r="N4383" s="608"/>
      <c r="O4383" s="512"/>
      <c r="P4383" s="512"/>
    </row>
    <row r="4384" spans="1:16" hidden="1" x14ac:dyDescent="0.2">
      <c r="A4384" s="505"/>
      <c r="B4384" s="506"/>
      <c r="C4384" s="464"/>
      <c r="D4384" s="520"/>
      <c r="E4384" s="455"/>
      <c r="F4384" s="460"/>
      <c r="G4384" s="455"/>
      <c r="H4384" s="455"/>
      <c r="I4384" s="461"/>
      <c r="J4384" s="425"/>
      <c r="K4384" s="489"/>
      <c r="L4384" s="465"/>
      <c r="M4384" s="465"/>
      <c r="N4384" s="608"/>
      <c r="O4384" s="512"/>
      <c r="P4384" s="512"/>
    </row>
    <row r="4385" spans="1:16" hidden="1" x14ac:dyDescent="0.2">
      <c r="A4385" s="505"/>
      <c r="B4385" s="506"/>
      <c r="C4385" s="464"/>
      <c r="D4385" s="520"/>
      <c r="E4385" s="455"/>
      <c r="F4385" s="460"/>
      <c r="G4385" s="455"/>
      <c r="H4385" s="455"/>
      <c r="I4385" s="461"/>
      <c r="J4385" s="425"/>
      <c r="K4385" s="489"/>
      <c r="L4385" s="465"/>
      <c r="M4385" s="465"/>
      <c r="N4385" s="608"/>
      <c r="O4385" s="512"/>
      <c r="P4385" s="512"/>
    </row>
    <row r="4386" spans="1:16" hidden="1" x14ac:dyDescent="0.2">
      <c r="A4386" s="505"/>
      <c r="B4386" s="506"/>
      <c r="C4386" s="464"/>
      <c r="D4386" s="520"/>
      <c r="E4386" s="455"/>
      <c r="F4386" s="460"/>
      <c r="G4386" s="455"/>
      <c r="H4386" s="455"/>
      <c r="I4386" s="461"/>
      <c r="J4386" s="425"/>
      <c r="K4386" s="489"/>
      <c r="L4386" s="465"/>
      <c r="M4386" s="465"/>
      <c r="N4386" s="608"/>
      <c r="O4386" s="512"/>
      <c r="P4386" s="512"/>
    </row>
    <row r="4387" spans="1:16" hidden="1" x14ac:dyDescent="0.2">
      <c r="A4387" s="505"/>
      <c r="B4387" s="506"/>
      <c r="C4387" s="464"/>
      <c r="D4387" s="520"/>
      <c r="E4387" s="455"/>
      <c r="F4387" s="460"/>
      <c r="G4387" s="455"/>
      <c r="H4387" s="455"/>
      <c r="I4387" s="461"/>
      <c r="J4387" s="425"/>
      <c r="K4387" s="489"/>
      <c r="L4387" s="465"/>
      <c r="M4387" s="465"/>
      <c r="N4387" s="608"/>
      <c r="O4387" s="512"/>
      <c r="P4387" s="512"/>
    </row>
    <row r="4388" spans="1:16" hidden="1" x14ac:dyDescent="0.2">
      <c r="A4388" s="505"/>
      <c r="B4388" s="506"/>
      <c r="C4388" s="464"/>
      <c r="D4388" s="520"/>
      <c r="E4388" s="455"/>
      <c r="F4388" s="460"/>
      <c r="G4388" s="455"/>
      <c r="H4388" s="455"/>
      <c r="I4388" s="461"/>
      <c r="J4388" s="425"/>
      <c r="K4388" s="489"/>
      <c r="L4388" s="465"/>
      <c r="M4388" s="465"/>
      <c r="N4388" s="608"/>
      <c r="O4388" s="512"/>
      <c r="P4388" s="512"/>
    </row>
    <row r="4389" spans="1:16" hidden="1" x14ac:dyDescent="0.2">
      <c r="A4389" s="505"/>
      <c r="B4389" s="506"/>
      <c r="C4389" s="464"/>
      <c r="D4389" s="520"/>
      <c r="E4389" s="455"/>
      <c r="F4389" s="460"/>
      <c r="G4389" s="455"/>
      <c r="H4389" s="455"/>
      <c r="I4389" s="461"/>
      <c r="J4389" s="425"/>
      <c r="K4389" s="489"/>
      <c r="L4389" s="465"/>
      <c r="M4389" s="465"/>
      <c r="N4389" s="608"/>
      <c r="O4389" s="512"/>
      <c r="P4389" s="512"/>
    </row>
    <row r="4390" spans="1:16" hidden="1" x14ac:dyDescent="0.2">
      <c r="A4390" s="505"/>
      <c r="B4390" s="506"/>
      <c r="C4390" s="464"/>
      <c r="D4390" s="520"/>
      <c r="E4390" s="455"/>
      <c r="F4390" s="460"/>
      <c r="G4390" s="455"/>
      <c r="H4390" s="455"/>
      <c r="I4390" s="461"/>
      <c r="J4390" s="425"/>
      <c r="K4390" s="489"/>
      <c r="L4390" s="465"/>
      <c r="M4390" s="465"/>
      <c r="N4390" s="608"/>
      <c r="O4390" s="512"/>
      <c r="P4390" s="512"/>
    </row>
    <row r="4391" spans="1:16" hidden="1" x14ac:dyDescent="0.2">
      <c r="A4391" s="505"/>
      <c r="B4391" s="506"/>
      <c r="C4391" s="464"/>
      <c r="D4391" s="520"/>
      <c r="E4391" s="455"/>
      <c r="F4391" s="460"/>
      <c r="G4391" s="455"/>
      <c r="H4391" s="455"/>
      <c r="I4391" s="461"/>
      <c r="J4391" s="425"/>
      <c r="K4391" s="489"/>
      <c r="L4391" s="465"/>
      <c r="M4391" s="465"/>
      <c r="N4391" s="608"/>
      <c r="O4391" s="512"/>
      <c r="P4391" s="512"/>
    </row>
    <row r="4392" spans="1:16" hidden="1" x14ac:dyDescent="0.2">
      <c r="A4392" s="505"/>
      <c r="B4392" s="506"/>
      <c r="C4392" s="464"/>
      <c r="D4392" s="520"/>
      <c r="E4392" s="455"/>
      <c r="F4392" s="460"/>
      <c r="G4392" s="455"/>
      <c r="H4392" s="455"/>
      <c r="I4392" s="461"/>
      <c r="J4392" s="425"/>
      <c r="K4392" s="489"/>
      <c r="L4392" s="465"/>
      <c r="M4392" s="465"/>
      <c r="N4392" s="608"/>
      <c r="O4392" s="512"/>
      <c r="P4392" s="512"/>
    </row>
    <row r="4393" spans="1:16" hidden="1" x14ac:dyDescent="0.2">
      <c r="A4393" s="505"/>
      <c r="B4393" s="506"/>
      <c r="C4393" s="464"/>
      <c r="D4393" s="520"/>
      <c r="E4393" s="455"/>
      <c r="F4393" s="460"/>
      <c r="G4393" s="455"/>
      <c r="H4393" s="455"/>
      <c r="I4393" s="461"/>
      <c r="J4393" s="425"/>
      <c r="K4393" s="489"/>
      <c r="L4393" s="465"/>
      <c r="M4393" s="465"/>
      <c r="N4393" s="608"/>
      <c r="O4393" s="512"/>
      <c r="P4393" s="512"/>
    </row>
    <row r="4394" spans="1:16" hidden="1" x14ac:dyDescent="0.2">
      <c r="A4394" s="505"/>
      <c r="B4394" s="506"/>
      <c r="C4394" s="464"/>
      <c r="D4394" s="520"/>
      <c r="E4394" s="455"/>
      <c r="F4394" s="460"/>
      <c r="G4394" s="455"/>
      <c r="H4394" s="455"/>
      <c r="I4394" s="461"/>
      <c r="J4394" s="425"/>
      <c r="K4394" s="489"/>
      <c r="L4394" s="465"/>
      <c r="M4394" s="465"/>
      <c r="N4394" s="608"/>
      <c r="O4394" s="512"/>
      <c r="P4394" s="512"/>
    </row>
    <row r="4395" spans="1:16" hidden="1" x14ac:dyDescent="0.2">
      <c r="A4395" s="505"/>
      <c r="B4395" s="506"/>
      <c r="C4395" s="464"/>
      <c r="D4395" s="520"/>
      <c r="E4395" s="455"/>
      <c r="F4395" s="460"/>
      <c r="G4395" s="455"/>
      <c r="H4395" s="455"/>
      <c r="I4395" s="461"/>
      <c r="J4395" s="425"/>
      <c r="K4395" s="489"/>
      <c r="L4395" s="465"/>
      <c r="M4395" s="465"/>
      <c r="N4395" s="608"/>
      <c r="O4395" s="512"/>
      <c r="P4395" s="512"/>
    </row>
    <row r="4396" spans="1:16" hidden="1" x14ac:dyDescent="0.2">
      <c r="A4396" s="505"/>
      <c r="B4396" s="506"/>
      <c r="C4396" s="464"/>
      <c r="D4396" s="520"/>
      <c r="E4396" s="455"/>
      <c r="F4396" s="460"/>
      <c r="G4396" s="455"/>
      <c r="H4396" s="455"/>
      <c r="I4396" s="461"/>
      <c r="J4396" s="425"/>
      <c r="K4396" s="489"/>
      <c r="L4396" s="465"/>
      <c r="M4396" s="465"/>
      <c r="N4396" s="608"/>
      <c r="O4396" s="512"/>
      <c r="P4396" s="512"/>
    </row>
    <row r="4397" spans="1:16" hidden="1" x14ac:dyDescent="0.2">
      <c r="A4397" s="505"/>
      <c r="B4397" s="506"/>
      <c r="C4397" s="464"/>
      <c r="D4397" s="520"/>
      <c r="E4397" s="455"/>
      <c r="F4397" s="460"/>
      <c r="G4397" s="455"/>
      <c r="H4397" s="455"/>
      <c r="I4397" s="461"/>
      <c r="J4397" s="425"/>
      <c r="K4397" s="489"/>
      <c r="L4397" s="465"/>
      <c r="M4397" s="465"/>
      <c r="N4397" s="608"/>
      <c r="O4397" s="512"/>
      <c r="P4397" s="512"/>
    </row>
    <row r="4398" spans="1:16" hidden="1" x14ac:dyDescent="0.2">
      <c r="A4398" s="505"/>
      <c r="B4398" s="506"/>
      <c r="C4398" s="464"/>
      <c r="D4398" s="520"/>
      <c r="E4398" s="455"/>
      <c r="F4398" s="460"/>
      <c r="G4398" s="455"/>
      <c r="H4398" s="455"/>
      <c r="I4398" s="461"/>
      <c r="J4398" s="425"/>
      <c r="K4398" s="489"/>
      <c r="L4398" s="465"/>
      <c r="M4398" s="465"/>
      <c r="N4398" s="608"/>
      <c r="O4398" s="512"/>
      <c r="P4398" s="512"/>
    </row>
    <row r="4399" spans="1:16" hidden="1" x14ac:dyDescent="0.2">
      <c r="A4399" s="505"/>
      <c r="B4399" s="506"/>
      <c r="C4399" s="464"/>
      <c r="D4399" s="520"/>
      <c r="E4399" s="455"/>
      <c r="F4399" s="460"/>
      <c r="G4399" s="455"/>
      <c r="H4399" s="455"/>
      <c r="I4399" s="461"/>
      <c r="J4399" s="425"/>
      <c r="K4399" s="489"/>
      <c r="L4399" s="465"/>
      <c r="M4399" s="465"/>
      <c r="N4399" s="608"/>
      <c r="O4399" s="512"/>
      <c r="P4399" s="512"/>
    </row>
    <row r="4400" spans="1:16" hidden="1" x14ac:dyDescent="0.2">
      <c r="A4400" s="505"/>
      <c r="B4400" s="506"/>
      <c r="C4400" s="464"/>
      <c r="D4400" s="520"/>
      <c r="E4400" s="455"/>
      <c r="F4400" s="460"/>
      <c r="G4400" s="455"/>
      <c r="H4400" s="455"/>
      <c r="I4400" s="461"/>
      <c r="J4400" s="425"/>
      <c r="K4400" s="489"/>
      <c r="L4400" s="465"/>
      <c r="M4400" s="465"/>
      <c r="N4400" s="608"/>
      <c r="O4400" s="512"/>
      <c r="P4400" s="512"/>
    </row>
    <row r="4401" spans="1:16" hidden="1" x14ac:dyDescent="0.2">
      <c r="A4401" s="505"/>
      <c r="B4401" s="506"/>
      <c r="C4401" s="464"/>
      <c r="D4401" s="520"/>
      <c r="E4401" s="455"/>
      <c r="F4401" s="460"/>
      <c r="G4401" s="455"/>
      <c r="H4401" s="455"/>
      <c r="I4401" s="461"/>
      <c r="J4401" s="425"/>
      <c r="K4401" s="489"/>
      <c r="L4401" s="465"/>
      <c r="M4401" s="465"/>
      <c r="N4401" s="608"/>
      <c r="O4401" s="512"/>
      <c r="P4401" s="512"/>
    </row>
    <row r="4402" spans="1:16" hidden="1" x14ac:dyDescent="0.2">
      <c r="A4402" s="505"/>
      <c r="B4402" s="506"/>
      <c r="C4402" s="464"/>
      <c r="D4402" s="520"/>
      <c r="E4402" s="455"/>
      <c r="F4402" s="460"/>
      <c r="G4402" s="455"/>
      <c r="H4402" s="455"/>
      <c r="I4402" s="461"/>
      <c r="J4402" s="425"/>
      <c r="K4402" s="489"/>
      <c r="L4402" s="465"/>
      <c r="M4402" s="465"/>
      <c r="N4402" s="608"/>
      <c r="O4402" s="512"/>
      <c r="P4402" s="512"/>
    </row>
    <row r="4403" spans="1:16" hidden="1" x14ac:dyDescent="0.2">
      <c r="A4403" s="505"/>
      <c r="B4403" s="506"/>
      <c r="C4403" s="464"/>
      <c r="D4403" s="520"/>
      <c r="E4403" s="455"/>
      <c r="F4403" s="460"/>
      <c r="G4403" s="455"/>
      <c r="H4403" s="455"/>
      <c r="I4403" s="461"/>
      <c r="J4403" s="425"/>
      <c r="K4403" s="489"/>
      <c r="L4403" s="465"/>
      <c r="M4403" s="465"/>
      <c r="N4403" s="608"/>
      <c r="O4403" s="512"/>
      <c r="P4403" s="512"/>
    </row>
    <row r="4404" spans="1:16" hidden="1" x14ac:dyDescent="0.2">
      <c r="A4404" s="505"/>
      <c r="B4404" s="506"/>
      <c r="C4404" s="464"/>
      <c r="D4404" s="520"/>
      <c r="E4404" s="455"/>
      <c r="F4404" s="460"/>
      <c r="G4404" s="455"/>
      <c r="H4404" s="455"/>
      <c r="I4404" s="461"/>
      <c r="J4404" s="425"/>
      <c r="K4404" s="489"/>
      <c r="L4404" s="465"/>
      <c r="M4404" s="465"/>
      <c r="N4404" s="608"/>
      <c r="O4404" s="512"/>
      <c r="P4404" s="512"/>
    </row>
    <row r="4405" spans="1:16" hidden="1" x14ac:dyDescent="0.2">
      <c r="A4405" s="505"/>
      <c r="B4405" s="506"/>
      <c r="C4405" s="464"/>
      <c r="D4405" s="520"/>
      <c r="E4405" s="455"/>
      <c r="F4405" s="460"/>
      <c r="G4405" s="455"/>
      <c r="H4405" s="455"/>
      <c r="I4405" s="461"/>
      <c r="J4405" s="425"/>
      <c r="K4405" s="489"/>
      <c r="L4405" s="465"/>
      <c r="M4405" s="465"/>
      <c r="N4405" s="608"/>
      <c r="O4405" s="512"/>
      <c r="P4405" s="512"/>
    </row>
    <row r="4406" spans="1:16" hidden="1" x14ac:dyDescent="0.2">
      <c r="A4406" s="505"/>
      <c r="B4406" s="506"/>
      <c r="C4406" s="464"/>
      <c r="D4406" s="520"/>
      <c r="E4406" s="455"/>
      <c r="F4406" s="460"/>
      <c r="G4406" s="455"/>
      <c r="H4406" s="455"/>
      <c r="I4406" s="461"/>
      <c r="J4406" s="425"/>
      <c r="K4406" s="489"/>
      <c r="L4406" s="465"/>
      <c r="M4406" s="465"/>
      <c r="N4406" s="608"/>
      <c r="O4406" s="512"/>
      <c r="P4406" s="512"/>
    </row>
    <row r="4407" spans="1:16" hidden="1" x14ac:dyDescent="0.2">
      <c r="A4407" s="505"/>
      <c r="B4407" s="506"/>
      <c r="C4407" s="464"/>
      <c r="D4407" s="520"/>
      <c r="E4407" s="455"/>
      <c r="F4407" s="460"/>
      <c r="G4407" s="455"/>
      <c r="H4407" s="455"/>
      <c r="I4407" s="461"/>
      <c r="J4407" s="425"/>
      <c r="K4407" s="489"/>
      <c r="L4407" s="465"/>
      <c r="M4407" s="465"/>
      <c r="N4407" s="608"/>
      <c r="O4407" s="512"/>
      <c r="P4407" s="512"/>
    </row>
    <row r="4408" spans="1:16" hidden="1" x14ac:dyDescent="0.2">
      <c r="A4408" s="505"/>
      <c r="B4408" s="506"/>
      <c r="C4408" s="464"/>
      <c r="D4408" s="520"/>
      <c r="E4408" s="455"/>
      <c r="F4408" s="460"/>
      <c r="G4408" s="455"/>
      <c r="H4408" s="455"/>
      <c r="I4408" s="461"/>
      <c r="J4408" s="425"/>
      <c r="K4408" s="489"/>
      <c r="L4408" s="465"/>
      <c r="M4408" s="465"/>
      <c r="N4408" s="608"/>
      <c r="O4408" s="512"/>
      <c r="P4408" s="512"/>
    </row>
    <row r="4409" spans="1:16" hidden="1" x14ac:dyDescent="0.2">
      <c r="A4409" s="505"/>
      <c r="B4409" s="506"/>
      <c r="C4409" s="464"/>
      <c r="D4409" s="520"/>
      <c r="E4409" s="455"/>
      <c r="F4409" s="460"/>
      <c r="G4409" s="455"/>
      <c r="H4409" s="455"/>
      <c r="I4409" s="461"/>
      <c r="J4409" s="425"/>
      <c r="K4409" s="489"/>
      <c r="L4409" s="465"/>
      <c r="M4409" s="465"/>
      <c r="N4409" s="608"/>
      <c r="O4409" s="512"/>
      <c r="P4409" s="512"/>
    </row>
    <row r="4410" spans="1:16" hidden="1" x14ac:dyDescent="0.2">
      <c r="A4410" s="505"/>
      <c r="B4410" s="506"/>
      <c r="C4410" s="464"/>
      <c r="D4410" s="520"/>
      <c r="E4410" s="455"/>
      <c r="F4410" s="460"/>
      <c r="G4410" s="455"/>
      <c r="H4410" s="455"/>
      <c r="I4410" s="461"/>
      <c r="J4410" s="425"/>
      <c r="K4410" s="489"/>
      <c r="L4410" s="465"/>
      <c r="M4410" s="465"/>
      <c r="N4410" s="608"/>
      <c r="O4410" s="512"/>
      <c r="P4410" s="512"/>
    </row>
    <row r="4411" spans="1:16" hidden="1" x14ac:dyDescent="0.2">
      <c r="A4411" s="505"/>
      <c r="B4411" s="506"/>
      <c r="C4411" s="464"/>
      <c r="D4411" s="520"/>
      <c r="E4411" s="455"/>
      <c r="F4411" s="460"/>
      <c r="G4411" s="455"/>
      <c r="H4411" s="455"/>
      <c r="I4411" s="461"/>
      <c r="J4411" s="425"/>
      <c r="K4411" s="489"/>
      <c r="L4411" s="465"/>
      <c r="M4411" s="465"/>
      <c r="N4411" s="608"/>
      <c r="O4411" s="512"/>
      <c r="P4411" s="512"/>
    </row>
    <row r="4412" spans="1:16" hidden="1" x14ac:dyDescent="0.2">
      <c r="A4412" s="505"/>
      <c r="B4412" s="506"/>
      <c r="C4412" s="464"/>
      <c r="D4412" s="520"/>
      <c r="E4412" s="455"/>
      <c r="F4412" s="460"/>
      <c r="G4412" s="455"/>
      <c r="H4412" s="455"/>
      <c r="I4412" s="461"/>
      <c r="J4412" s="425"/>
      <c r="K4412" s="489"/>
      <c r="L4412" s="465"/>
      <c r="M4412" s="465"/>
      <c r="N4412" s="608"/>
      <c r="O4412" s="512"/>
      <c r="P4412" s="512"/>
    </row>
    <row r="4413" spans="1:16" hidden="1" x14ac:dyDescent="0.2">
      <c r="A4413" s="505"/>
      <c r="B4413" s="506"/>
      <c r="C4413" s="464"/>
      <c r="D4413" s="520"/>
      <c r="E4413" s="455"/>
      <c r="F4413" s="460"/>
      <c r="G4413" s="455"/>
      <c r="H4413" s="455"/>
      <c r="I4413" s="461"/>
      <c r="J4413" s="425"/>
      <c r="K4413" s="489"/>
      <c r="L4413" s="465"/>
      <c r="M4413" s="465"/>
      <c r="N4413" s="608"/>
      <c r="O4413" s="512"/>
      <c r="P4413" s="512"/>
    </row>
    <row r="4414" spans="1:16" hidden="1" x14ac:dyDescent="0.2">
      <c r="A4414" s="505"/>
      <c r="B4414" s="506"/>
      <c r="C4414" s="464"/>
      <c r="D4414" s="520"/>
      <c r="E4414" s="455"/>
      <c r="F4414" s="460"/>
      <c r="G4414" s="455"/>
      <c r="H4414" s="455"/>
      <c r="I4414" s="461"/>
      <c r="J4414" s="425"/>
      <c r="K4414" s="489"/>
      <c r="L4414" s="465"/>
      <c r="M4414" s="465"/>
      <c r="N4414" s="608"/>
      <c r="O4414" s="512"/>
      <c r="P4414" s="512"/>
    </row>
    <row r="4415" spans="1:16" hidden="1" x14ac:dyDescent="0.2">
      <c r="A4415" s="505"/>
      <c r="B4415" s="506"/>
      <c r="C4415" s="464"/>
      <c r="D4415" s="520"/>
      <c r="E4415" s="455"/>
      <c r="F4415" s="460"/>
      <c r="G4415" s="455"/>
      <c r="H4415" s="455"/>
      <c r="I4415" s="461"/>
      <c r="J4415" s="425"/>
      <c r="K4415" s="489"/>
      <c r="L4415" s="465"/>
      <c r="M4415" s="465"/>
      <c r="N4415" s="608"/>
      <c r="O4415" s="512"/>
      <c r="P4415" s="512"/>
    </row>
    <row r="4416" spans="1:16" hidden="1" x14ac:dyDescent="0.2">
      <c r="A4416" s="505"/>
      <c r="B4416" s="506"/>
      <c r="C4416" s="464"/>
      <c r="D4416" s="520"/>
      <c r="E4416" s="455"/>
      <c r="F4416" s="460"/>
      <c r="G4416" s="455"/>
      <c r="H4416" s="455"/>
      <c r="I4416" s="461"/>
      <c r="J4416" s="425"/>
      <c r="K4416" s="489"/>
      <c r="L4416" s="465"/>
      <c r="M4416" s="465"/>
      <c r="N4416" s="608"/>
      <c r="O4416" s="512"/>
      <c r="P4416" s="512"/>
    </row>
    <row r="4417" spans="1:16" hidden="1" x14ac:dyDescent="0.2">
      <c r="A4417" s="505"/>
      <c r="B4417" s="506"/>
      <c r="C4417" s="464"/>
      <c r="D4417" s="520"/>
      <c r="E4417" s="455"/>
      <c r="F4417" s="460"/>
      <c r="G4417" s="455"/>
      <c r="H4417" s="455"/>
      <c r="I4417" s="461"/>
      <c r="J4417" s="425"/>
      <c r="K4417" s="489"/>
      <c r="L4417" s="465"/>
      <c r="M4417" s="465"/>
      <c r="N4417" s="608"/>
      <c r="O4417" s="512"/>
      <c r="P4417" s="512"/>
    </row>
    <row r="4418" spans="1:16" hidden="1" x14ac:dyDescent="0.2">
      <c r="A4418" s="505"/>
      <c r="B4418" s="506"/>
      <c r="C4418" s="464"/>
      <c r="D4418" s="520"/>
      <c r="E4418" s="455"/>
      <c r="F4418" s="460"/>
      <c r="G4418" s="455"/>
      <c r="H4418" s="455"/>
      <c r="I4418" s="461"/>
      <c r="J4418" s="425"/>
      <c r="K4418" s="489"/>
      <c r="L4418" s="465"/>
      <c r="M4418" s="465"/>
      <c r="N4418" s="608"/>
      <c r="O4418" s="512"/>
      <c r="P4418" s="512"/>
    </row>
    <row r="4419" spans="1:16" hidden="1" x14ac:dyDescent="0.2">
      <c r="A4419" s="505"/>
      <c r="B4419" s="506"/>
      <c r="C4419" s="464"/>
      <c r="D4419" s="520"/>
      <c r="E4419" s="455"/>
      <c r="F4419" s="460"/>
      <c r="G4419" s="455"/>
      <c r="H4419" s="455"/>
      <c r="I4419" s="461"/>
      <c r="J4419" s="425"/>
      <c r="K4419" s="489"/>
      <c r="L4419" s="465"/>
      <c r="M4419" s="465"/>
      <c r="N4419" s="608"/>
      <c r="O4419" s="512"/>
      <c r="P4419" s="512"/>
    </row>
    <row r="4420" spans="1:16" hidden="1" x14ac:dyDescent="0.2">
      <c r="A4420" s="505"/>
      <c r="B4420" s="506"/>
      <c r="C4420" s="464"/>
      <c r="D4420" s="520"/>
      <c r="E4420" s="455"/>
      <c r="F4420" s="460"/>
      <c r="G4420" s="455"/>
      <c r="H4420" s="455"/>
      <c r="I4420" s="461"/>
      <c r="J4420" s="425"/>
      <c r="K4420" s="489"/>
      <c r="L4420" s="465"/>
      <c r="M4420" s="465"/>
      <c r="N4420" s="608"/>
      <c r="O4420" s="512"/>
      <c r="P4420" s="512"/>
    </row>
    <row r="4421" spans="1:16" hidden="1" x14ac:dyDescent="0.2">
      <c r="A4421" s="505"/>
      <c r="B4421" s="506"/>
      <c r="C4421" s="464"/>
      <c r="D4421" s="520"/>
      <c r="E4421" s="455"/>
      <c r="F4421" s="460"/>
      <c r="G4421" s="455"/>
      <c r="H4421" s="455"/>
      <c r="I4421" s="461"/>
      <c r="J4421" s="425"/>
      <c r="K4421" s="489"/>
      <c r="L4421" s="465"/>
      <c r="M4421" s="465"/>
      <c r="N4421" s="608"/>
      <c r="O4421" s="512"/>
      <c r="P4421" s="512"/>
    </row>
    <row r="4422" spans="1:16" hidden="1" x14ac:dyDescent="0.2">
      <c r="A4422" s="505"/>
      <c r="B4422" s="506"/>
      <c r="C4422" s="464"/>
      <c r="D4422" s="520"/>
      <c r="E4422" s="455"/>
      <c r="F4422" s="460"/>
      <c r="G4422" s="455"/>
      <c r="H4422" s="455"/>
      <c r="I4422" s="461"/>
      <c r="J4422" s="425"/>
      <c r="K4422" s="489"/>
      <c r="L4422" s="465"/>
      <c r="M4422" s="465"/>
      <c r="N4422" s="608"/>
      <c r="O4422" s="512"/>
      <c r="P4422" s="512"/>
    </row>
    <row r="4423" spans="1:16" hidden="1" x14ac:dyDescent="0.2">
      <c r="A4423" s="505"/>
      <c r="B4423" s="506"/>
      <c r="C4423" s="464"/>
      <c r="D4423" s="520"/>
      <c r="E4423" s="455"/>
      <c r="F4423" s="460"/>
      <c r="G4423" s="455"/>
      <c r="H4423" s="455"/>
      <c r="I4423" s="461"/>
      <c r="J4423" s="425"/>
      <c r="K4423" s="489"/>
      <c r="L4423" s="465"/>
      <c r="M4423" s="465"/>
      <c r="N4423" s="608"/>
      <c r="O4423" s="512"/>
      <c r="P4423" s="512"/>
    </row>
    <row r="4424" spans="1:16" hidden="1" x14ac:dyDescent="0.2">
      <c r="A4424" s="505"/>
      <c r="B4424" s="506"/>
      <c r="C4424" s="464"/>
      <c r="D4424" s="520"/>
      <c r="E4424" s="455"/>
      <c r="F4424" s="460"/>
      <c r="G4424" s="455"/>
      <c r="H4424" s="455"/>
      <c r="I4424" s="461"/>
      <c r="J4424" s="425"/>
      <c r="K4424" s="489"/>
      <c r="L4424" s="465"/>
      <c r="M4424" s="465"/>
      <c r="N4424" s="608"/>
      <c r="O4424" s="512"/>
      <c r="P4424" s="512"/>
    </row>
    <row r="4425" spans="1:16" hidden="1" x14ac:dyDescent="0.2">
      <c r="A4425" s="505"/>
      <c r="B4425" s="506"/>
      <c r="C4425" s="464"/>
      <c r="D4425" s="520"/>
      <c r="E4425" s="455"/>
      <c r="F4425" s="460"/>
      <c r="G4425" s="455"/>
      <c r="H4425" s="455"/>
      <c r="I4425" s="461"/>
      <c r="J4425" s="425"/>
      <c r="K4425" s="489"/>
      <c r="L4425" s="465"/>
      <c r="M4425" s="465"/>
      <c r="N4425" s="608"/>
      <c r="O4425" s="512"/>
      <c r="P4425" s="512"/>
    </row>
    <row r="4426" spans="1:16" hidden="1" x14ac:dyDescent="0.2">
      <c r="A4426" s="505"/>
      <c r="B4426" s="498"/>
      <c r="C4426" s="498"/>
      <c r="D4426" s="498"/>
      <c r="E4426" s="498"/>
      <c r="F4426" s="498"/>
      <c r="G4426" s="498"/>
      <c r="H4426" s="498"/>
      <c r="I4426" s="498"/>
      <c r="J4426" s="498"/>
      <c r="K4426" s="498"/>
      <c r="L4426" s="498"/>
      <c r="M4426" s="498"/>
      <c r="N4426" s="504"/>
      <c r="O4426" s="512"/>
      <c r="P4426" s="512"/>
    </row>
    <row r="4427" spans="1:16" hidden="1" x14ac:dyDescent="0.2">
      <c r="A4427" s="505"/>
      <c r="B4427" s="498"/>
      <c r="C4427" s="498"/>
      <c r="D4427" s="498"/>
      <c r="E4427" s="498"/>
      <c r="F4427" s="498"/>
      <c r="G4427" s="498"/>
      <c r="H4427" s="498"/>
      <c r="I4427" s="498"/>
      <c r="J4427" s="498"/>
      <c r="K4427" s="498"/>
      <c r="L4427" s="498"/>
      <c r="M4427" s="498"/>
      <c r="N4427" s="504"/>
      <c r="O4427" s="512"/>
      <c r="P4427" s="512"/>
    </row>
    <row r="4428" spans="1:16" hidden="1" x14ac:dyDescent="0.2">
      <c r="A4428" s="505"/>
      <c r="B4428" s="498"/>
      <c r="C4428" s="498"/>
      <c r="D4428" s="498"/>
      <c r="E4428" s="498"/>
      <c r="F4428" s="498"/>
      <c r="G4428" s="498"/>
      <c r="H4428" s="498"/>
      <c r="I4428" s="498"/>
      <c r="J4428" s="498"/>
      <c r="K4428" s="498"/>
      <c r="L4428" s="498"/>
      <c r="M4428" s="498"/>
      <c r="N4428" s="504"/>
      <c r="O4428" s="512"/>
      <c r="P4428" s="512"/>
    </row>
    <row r="4429" spans="1:16" hidden="1" x14ac:dyDescent="0.2">
      <c r="A4429" s="505"/>
      <c r="B4429" s="498"/>
      <c r="C4429" s="498"/>
      <c r="D4429" s="498"/>
      <c r="E4429" s="498"/>
      <c r="F4429" s="498"/>
      <c r="G4429" s="498"/>
      <c r="H4429" s="498"/>
      <c r="I4429" s="498"/>
      <c r="J4429" s="498"/>
      <c r="K4429" s="498"/>
      <c r="L4429" s="498"/>
      <c r="M4429" s="498"/>
      <c r="N4429" s="504"/>
      <c r="O4429" s="512"/>
      <c r="P4429" s="512"/>
    </row>
    <row r="4430" spans="1:16" hidden="1" x14ac:dyDescent="0.2">
      <c r="A4430" s="505"/>
      <c r="B4430" s="498"/>
      <c r="C4430" s="498"/>
      <c r="D4430" s="498"/>
      <c r="E4430" s="498"/>
      <c r="F4430" s="498"/>
      <c r="G4430" s="498"/>
      <c r="H4430" s="498"/>
      <c r="I4430" s="498"/>
      <c r="J4430" s="498"/>
      <c r="K4430" s="498"/>
      <c r="L4430" s="498"/>
      <c r="M4430" s="498"/>
      <c r="N4430" s="504"/>
      <c r="O4430" s="512"/>
      <c r="P4430" s="512"/>
    </row>
    <row r="4431" spans="1:16" hidden="1" x14ac:dyDescent="0.2">
      <c r="A4431" s="505"/>
      <c r="B4431" s="498"/>
      <c r="C4431" s="498"/>
      <c r="D4431" s="498"/>
      <c r="E4431" s="498"/>
      <c r="F4431" s="498"/>
      <c r="G4431" s="498"/>
      <c r="H4431" s="498"/>
      <c r="I4431" s="498"/>
      <c r="J4431" s="498"/>
      <c r="K4431" s="498"/>
      <c r="L4431" s="498"/>
      <c r="M4431" s="498"/>
      <c r="N4431" s="504"/>
      <c r="O4431" s="512"/>
      <c r="P4431" s="512"/>
    </row>
    <row r="4432" spans="1:16" hidden="1" x14ac:dyDescent="0.2">
      <c r="A4432" s="505"/>
      <c r="B4432" s="498"/>
      <c r="C4432" s="498"/>
      <c r="D4432" s="498"/>
      <c r="E4432" s="498"/>
      <c r="F4432" s="498"/>
      <c r="G4432" s="498"/>
      <c r="H4432" s="498"/>
      <c r="I4432" s="498"/>
      <c r="J4432" s="498"/>
      <c r="K4432" s="498"/>
      <c r="L4432" s="498"/>
      <c r="M4432" s="498"/>
      <c r="N4432" s="504"/>
      <c r="O4432" s="512"/>
      <c r="P4432" s="512"/>
    </row>
    <row r="4433" spans="1:16" hidden="1" x14ac:dyDescent="0.2">
      <c r="A4433" s="505"/>
      <c r="B4433" s="498"/>
      <c r="C4433" s="498"/>
      <c r="D4433" s="498"/>
      <c r="E4433" s="498"/>
      <c r="F4433" s="498"/>
      <c r="G4433" s="498"/>
      <c r="H4433" s="498"/>
      <c r="I4433" s="498"/>
      <c r="J4433" s="498"/>
      <c r="K4433" s="498"/>
      <c r="L4433" s="498"/>
      <c r="M4433" s="498"/>
      <c r="N4433" s="504"/>
      <c r="O4433" s="512"/>
      <c r="P4433" s="512"/>
    </row>
    <row r="4434" spans="1:16" hidden="1" x14ac:dyDescent="0.2">
      <c r="A4434" s="505"/>
      <c r="B4434" s="498"/>
      <c r="C4434" s="498"/>
      <c r="D4434" s="498"/>
      <c r="E4434" s="498"/>
      <c r="F4434" s="498"/>
      <c r="G4434" s="498"/>
      <c r="H4434" s="498"/>
      <c r="I4434" s="498"/>
      <c r="J4434" s="498"/>
      <c r="K4434" s="498"/>
      <c r="L4434" s="498"/>
      <c r="M4434" s="498"/>
      <c r="N4434" s="504"/>
      <c r="O4434" s="512"/>
      <c r="P4434" s="512"/>
    </row>
    <row r="4435" spans="1:16" hidden="1" x14ac:dyDescent="0.2">
      <c r="A4435" s="505"/>
      <c r="B4435" s="498"/>
      <c r="C4435" s="498"/>
      <c r="D4435" s="498"/>
      <c r="E4435" s="498"/>
      <c r="F4435" s="498"/>
      <c r="G4435" s="498"/>
      <c r="H4435" s="498"/>
      <c r="I4435" s="498"/>
      <c r="J4435" s="498"/>
      <c r="K4435" s="498"/>
      <c r="L4435" s="498"/>
      <c r="M4435" s="498"/>
      <c r="N4435" s="504"/>
      <c r="O4435" s="512"/>
      <c r="P4435" s="512"/>
    </row>
    <row r="4436" spans="1:16" hidden="1" x14ac:dyDescent="0.2">
      <c r="A4436" s="505"/>
      <c r="B4436" s="498"/>
      <c r="C4436" s="498"/>
      <c r="D4436" s="498"/>
      <c r="E4436" s="498"/>
      <c r="F4436" s="498"/>
      <c r="G4436" s="498"/>
      <c r="H4436" s="498"/>
      <c r="I4436" s="498"/>
      <c r="J4436" s="498"/>
      <c r="K4436" s="498"/>
      <c r="L4436" s="498"/>
      <c r="M4436" s="498"/>
      <c r="N4436" s="504"/>
      <c r="O4436" s="512"/>
      <c r="P4436" s="512"/>
    </row>
    <row r="4437" spans="1:16" hidden="1" x14ac:dyDescent="0.2">
      <c r="A4437" s="505"/>
      <c r="B4437" s="498"/>
      <c r="C4437" s="498"/>
      <c r="D4437" s="498"/>
      <c r="E4437" s="498"/>
      <c r="F4437" s="498"/>
      <c r="G4437" s="498"/>
      <c r="H4437" s="498"/>
      <c r="I4437" s="498"/>
      <c r="J4437" s="498"/>
      <c r="K4437" s="498"/>
      <c r="L4437" s="498"/>
      <c r="M4437" s="498"/>
      <c r="N4437" s="504"/>
      <c r="O4437" s="512"/>
      <c r="P4437" s="512"/>
    </row>
    <row r="4438" spans="1:16" hidden="1" x14ac:dyDescent="0.2">
      <c r="A4438" s="505"/>
      <c r="B4438" s="498"/>
      <c r="C4438" s="498"/>
      <c r="D4438" s="498"/>
      <c r="E4438" s="498"/>
      <c r="F4438" s="498"/>
      <c r="G4438" s="498"/>
      <c r="H4438" s="498"/>
      <c r="I4438" s="498"/>
      <c r="J4438" s="498"/>
      <c r="K4438" s="498"/>
      <c r="L4438" s="498"/>
      <c r="M4438" s="498"/>
      <c r="N4438" s="504"/>
      <c r="O4438" s="512"/>
      <c r="P4438" s="512"/>
    </row>
    <row r="4439" spans="1:16" hidden="1" x14ac:dyDescent="0.2">
      <c r="A4439" s="505"/>
      <c r="B4439" s="498"/>
      <c r="C4439" s="498"/>
      <c r="D4439" s="498"/>
      <c r="E4439" s="498"/>
      <c r="F4439" s="498"/>
      <c r="G4439" s="498"/>
      <c r="H4439" s="498"/>
      <c r="I4439" s="498"/>
      <c r="J4439" s="498"/>
      <c r="K4439" s="498"/>
      <c r="L4439" s="498"/>
      <c r="M4439" s="498"/>
      <c r="N4439" s="504"/>
      <c r="O4439" s="512"/>
      <c r="P4439" s="512"/>
    </row>
    <row r="4440" spans="1:16" hidden="1" x14ac:dyDescent="0.2">
      <c r="A4440" s="505"/>
      <c r="B4440" s="498"/>
      <c r="C4440" s="498"/>
      <c r="D4440" s="498"/>
      <c r="E4440" s="498"/>
      <c r="F4440" s="498"/>
      <c r="G4440" s="498"/>
      <c r="H4440" s="498"/>
      <c r="I4440" s="498"/>
      <c r="J4440" s="498"/>
      <c r="K4440" s="498"/>
      <c r="L4440" s="498"/>
      <c r="M4440" s="498"/>
      <c r="N4440" s="504"/>
      <c r="O4440" s="512"/>
      <c r="P4440" s="512"/>
    </row>
    <row r="4441" spans="1:16" hidden="1" x14ac:dyDescent="0.2">
      <c r="A4441" s="505"/>
      <c r="B4441" s="498"/>
      <c r="C4441" s="498"/>
      <c r="D4441" s="498"/>
      <c r="E4441" s="498"/>
      <c r="F4441" s="498"/>
      <c r="G4441" s="498"/>
      <c r="H4441" s="498"/>
      <c r="I4441" s="498"/>
      <c r="J4441" s="498"/>
      <c r="K4441" s="498"/>
      <c r="L4441" s="498"/>
      <c r="M4441" s="498"/>
      <c r="N4441" s="504"/>
      <c r="O4441" s="512"/>
      <c r="P4441" s="512"/>
    </row>
    <row r="4442" spans="1:16" hidden="1" x14ac:dyDescent="0.2">
      <c r="A4442" s="505"/>
      <c r="B4442" s="498"/>
      <c r="C4442" s="498"/>
      <c r="D4442" s="498"/>
      <c r="E4442" s="498"/>
      <c r="F4442" s="498"/>
      <c r="G4442" s="498"/>
      <c r="H4442" s="498"/>
      <c r="I4442" s="498"/>
      <c r="J4442" s="498"/>
      <c r="K4442" s="498"/>
      <c r="L4442" s="498"/>
      <c r="M4442" s="498"/>
      <c r="N4442" s="504"/>
      <c r="O4442" s="512"/>
      <c r="P4442" s="512"/>
    </row>
    <row r="4443" spans="1:16" hidden="1" x14ac:dyDescent="0.2">
      <c r="A4443" s="505"/>
      <c r="B4443" s="498"/>
      <c r="C4443" s="498"/>
      <c r="D4443" s="498"/>
      <c r="E4443" s="498"/>
      <c r="F4443" s="498"/>
      <c r="G4443" s="498"/>
      <c r="H4443" s="498"/>
      <c r="I4443" s="498"/>
      <c r="J4443" s="498"/>
      <c r="K4443" s="498"/>
      <c r="L4443" s="498"/>
      <c r="M4443" s="498"/>
      <c r="N4443" s="504"/>
      <c r="O4443" s="512"/>
      <c r="P4443" s="512"/>
    </row>
    <row r="4444" spans="1:16" hidden="1" x14ac:dyDescent="0.2">
      <c r="A4444" s="505"/>
      <c r="B4444" s="498"/>
      <c r="C4444" s="498"/>
      <c r="D4444" s="498"/>
      <c r="E4444" s="498"/>
      <c r="F4444" s="498"/>
      <c r="G4444" s="498"/>
      <c r="H4444" s="498"/>
      <c r="I4444" s="498"/>
      <c r="J4444" s="498"/>
      <c r="K4444" s="498"/>
      <c r="L4444" s="498"/>
      <c r="M4444" s="498"/>
      <c r="N4444" s="504"/>
      <c r="O4444" s="512"/>
      <c r="P4444" s="512"/>
    </row>
    <row r="4445" spans="1:16" hidden="1" x14ac:dyDescent="0.2">
      <c r="A4445" s="505"/>
      <c r="B4445" s="498"/>
      <c r="C4445" s="498"/>
      <c r="D4445" s="498"/>
      <c r="E4445" s="498"/>
      <c r="F4445" s="498"/>
      <c r="G4445" s="498"/>
      <c r="H4445" s="498"/>
      <c r="I4445" s="498"/>
      <c r="J4445" s="498"/>
      <c r="K4445" s="498"/>
      <c r="L4445" s="498"/>
      <c r="M4445" s="498"/>
      <c r="N4445" s="504"/>
      <c r="O4445" s="512"/>
      <c r="P4445" s="512"/>
    </row>
    <row r="4446" spans="1:16" hidden="1" x14ac:dyDescent="0.2">
      <c r="A4446" s="505"/>
      <c r="B4446" s="498"/>
      <c r="C4446" s="498"/>
      <c r="D4446" s="498"/>
      <c r="E4446" s="498"/>
      <c r="F4446" s="498"/>
      <c r="G4446" s="498"/>
      <c r="H4446" s="498"/>
      <c r="I4446" s="498"/>
      <c r="J4446" s="498"/>
      <c r="K4446" s="498"/>
      <c r="L4446" s="498"/>
      <c r="M4446" s="498"/>
      <c r="N4446" s="504"/>
      <c r="O4446" s="512"/>
      <c r="P4446" s="512"/>
    </row>
    <row r="4447" spans="1:16" hidden="1" x14ac:dyDescent="0.2">
      <c r="A4447" s="505"/>
      <c r="B4447" s="498"/>
      <c r="C4447" s="498"/>
      <c r="D4447" s="498"/>
      <c r="E4447" s="498"/>
      <c r="F4447" s="498"/>
      <c r="G4447" s="498"/>
      <c r="H4447" s="498"/>
      <c r="I4447" s="498"/>
      <c r="J4447" s="498"/>
      <c r="K4447" s="498"/>
      <c r="L4447" s="498"/>
      <c r="M4447" s="498"/>
      <c r="N4447" s="504"/>
      <c r="O4447" s="512"/>
      <c r="P4447" s="512"/>
    </row>
    <row r="4448" spans="1:16" hidden="1" x14ac:dyDescent="0.2">
      <c r="A4448" s="505"/>
      <c r="B4448" s="498"/>
      <c r="C4448" s="498"/>
      <c r="D4448" s="498"/>
      <c r="E4448" s="498"/>
      <c r="F4448" s="498"/>
      <c r="G4448" s="498"/>
      <c r="H4448" s="498"/>
      <c r="I4448" s="498"/>
      <c r="J4448" s="498"/>
      <c r="K4448" s="498"/>
      <c r="L4448" s="498"/>
      <c r="M4448" s="498"/>
      <c r="N4448" s="504"/>
      <c r="O4448" s="512"/>
      <c r="P4448" s="512"/>
    </row>
    <row r="4449" spans="1:16" hidden="1" x14ac:dyDescent="0.2">
      <c r="A4449" s="505"/>
      <c r="B4449" s="498"/>
      <c r="C4449" s="498"/>
      <c r="D4449" s="498"/>
      <c r="E4449" s="498"/>
      <c r="F4449" s="498"/>
      <c r="G4449" s="498"/>
      <c r="H4449" s="498"/>
      <c r="I4449" s="498"/>
      <c r="J4449" s="498"/>
      <c r="K4449" s="498"/>
      <c r="L4449" s="498"/>
      <c r="M4449" s="498"/>
      <c r="N4449" s="504"/>
      <c r="O4449" s="512"/>
      <c r="P4449" s="512"/>
    </row>
    <row r="4450" spans="1:16" hidden="1" x14ac:dyDescent="0.2">
      <c r="A4450" s="505"/>
      <c r="B4450" s="498"/>
      <c r="C4450" s="498"/>
      <c r="D4450" s="498"/>
      <c r="E4450" s="498"/>
      <c r="F4450" s="498"/>
      <c r="G4450" s="498"/>
      <c r="H4450" s="498"/>
      <c r="I4450" s="498"/>
      <c r="J4450" s="498"/>
      <c r="K4450" s="498"/>
      <c r="L4450" s="498"/>
      <c r="M4450" s="498"/>
      <c r="N4450" s="504"/>
      <c r="O4450" s="512"/>
      <c r="P4450" s="512"/>
    </row>
    <row r="4451" spans="1:16" hidden="1" x14ac:dyDescent="0.2">
      <c r="A4451" s="505"/>
      <c r="B4451" s="498"/>
      <c r="C4451" s="498"/>
      <c r="D4451" s="498"/>
      <c r="E4451" s="498"/>
      <c r="F4451" s="498"/>
      <c r="G4451" s="498"/>
      <c r="H4451" s="498"/>
      <c r="I4451" s="498"/>
      <c r="J4451" s="498"/>
      <c r="K4451" s="498"/>
      <c r="L4451" s="498"/>
      <c r="M4451" s="498"/>
      <c r="N4451" s="504"/>
      <c r="O4451" s="512"/>
      <c r="P4451" s="512"/>
    </row>
    <row r="4452" spans="1:16" hidden="1" x14ac:dyDescent="0.2">
      <c r="A4452" s="505"/>
      <c r="B4452" s="498"/>
      <c r="C4452" s="498"/>
      <c r="D4452" s="498"/>
      <c r="E4452" s="498"/>
      <c r="F4452" s="498"/>
      <c r="G4452" s="498"/>
      <c r="H4452" s="498"/>
      <c r="I4452" s="498"/>
      <c r="J4452" s="498"/>
      <c r="K4452" s="498"/>
      <c r="L4452" s="498"/>
      <c r="M4452" s="498"/>
      <c r="N4452" s="504"/>
      <c r="O4452" s="512"/>
      <c r="P4452" s="512"/>
    </row>
    <row r="4453" spans="1:16" hidden="1" x14ac:dyDescent="0.2">
      <c r="A4453" s="505"/>
      <c r="B4453" s="498"/>
      <c r="C4453" s="498"/>
      <c r="D4453" s="498"/>
      <c r="E4453" s="498"/>
      <c r="F4453" s="498"/>
      <c r="G4453" s="498"/>
      <c r="H4453" s="498"/>
      <c r="I4453" s="498"/>
      <c r="J4453" s="498"/>
      <c r="K4453" s="498"/>
      <c r="L4453" s="498"/>
      <c r="M4453" s="498"/>
      <c r="N4453" s="504"/>
      <c r="O4453" s="512"/>
      <c r="P4453" s="512"/>
    </row>
    <row r="4454" spans="1:16" hidden="1" x14ac:dyDescent="0.2">
      <c r="A4454" s="505"/>
      <c r="B4454" s="498"/>
      <c r="C4454" s="498"/>
      <c r="D4454" s="498"/>
      <c r="E4454" s="498"/>
      <c r="F4454" s="498"/>
      <c r="G4454" s="498"/>
      <c r="H4454" s="498"/>
      <c r="I4454" s="498"/>
      <c r="J4454" s="498"/>
      <c r="K4454" s="498"/>
      <c r="L4454" s="498"/>
      <c r="M4454" s="498"/>
      <c r="N4454" s="504"/>
      <c r="O4454" s="512"/>
      <c r="P4454" s="512"/>
    </row>
    <row r="4455" spans="1:16" hidden="1" x14ac:dyDescent="0.2">
      <c r="A4455" s="505"/>
      <c r="B4455" s="498"/>
      <c r="C4455" s="498"/>
      <c r="D4455" s="498"/>
      <c r="E4455" s="498"/>
      <c r="F4455" s="498"/>
      <c r="G4455" s="498"/>
      <c r="H4455" s="498"/>
      <c r="I4455" s="498"/>
      <c r="J4455" s="498"/>
      <c r="K4455" s="498"/>
      <c r="L4455" s="498"/>
      <c r="M4455" s="498"/>
      <c r="N4455" s="504"/>
      <c r="O4455" s="512"/>
      <c r="P4455" s="512"/>
    </row>
    <row r="4456" spans="1:16" hidden="1" x14ac:dyDescent="0.2">
      <c r="A4456" s="505"/>
      <c r="B4456" s="498"/>
      <c r="C4456" s="498"/>
      <c r="D4456" s="498"/>
      <c r="E4456" s="498"/>
      <c r="F4456" s="498"/>
      <c r="G4456" s="498"/>
      <c r="H4456" s="498"/>
      <c r="I4456" s="498"/>
      <c r="J4456" s="498"/>
      <c r="K4456" s="498"/>
      <c r="L4456" s="498"/>
      <c r="M4456" s="498"/>
      <c r="N4456" s="504"/>
      <c r="O4456" s="512"/>
      <c r="P4456" s="512"/>
    </row>
    <row r="4457" spans="1:16" hidden="1" x14ac:dyDescent="0.2">
      <c r="A4457" s="505"/>
      <c r="B4457" s="498"/>
      <c r="C4457" s="498"/>
      <c r="D4457" s="498"/>
      <c r="E4457" s="498"/>
      <c r="F4457" s="498"/>
      <c r="G4457" s="498"/>
      <c r="H4457" s="498"/>
      <c r="I4457" s="498"/>
      <c r="J4457" s="498"/>
      <c r="K4457" s="498"/>
      <c r="L4457" s="498"/>
      <c r="M4457" s="498"/>
      <c r="N4457" s="504"/>
      <c r="O4457" s="512"/>
      <c r="P4457" s="512"/>
    </row>
    <row r="4458" spans="1:16" hidden="1" x14ac:dyDescent="0.2">
      <c r="A4458" s="505"/>
      <c r="B4458" s="498"/>
      <c r="C4458" s="498"/>
      <c r="D4458" s="498"/>
      <c r="E4458" s="498"/>
      <c r="F4458" s="498"/>
      <c r="G4458" s="498"/>
      <c r="H4458" s="498"/>
      <c r="I4458" s="498"/>
      <c r="J4458" s="498"/>
      <c r="K4458" s="498"/>
      <c r="L4458" s="498"/>
      <c r="M4458" s="498"/>
      <c r="N4458" s="504"/>
      <c r="O4458" s="512"/>
      <c r="P4458" s="512"/>
    </row>
    <row r="4459" spans="1:16" hidden="1" x14ac:dyDescent="0.2">
      <c r="A4459" s="505"/>
      <c r="B4459" s="498"/>
      <c r="C4459" s="498"/>
      <c r="D4459" s="498"/>
      <c r="E4459" s="498"/>
      <c r="F4459" s="498"/>
      <c r="G4459" s="498"/>
      <c r="H4459" s="498"/>
      <c r="I4459" s="498"/>
      <c r="J4459" s="498"/>
      <c r="K4459" s="498"/>
      <c r="L4459" s="498"/>
      <c r="M4459" s="498"/>
      <c r="N4459" s="504"/>
      <c r="O4459" s="512"/>
      <c r="P4459" s="512"/>
    </row>
    <row r="4460" spans="1:16" hidden="1" x14ac:dyDescent="0.2">
      <c r="A4460" s="505"/>
      <c r="B4460" s="498"/>
      <c r="C4460" s="498"/>
      <c r="D4460" s="498"/>
      <c r="E4460" s="498"/>
      <c r="F4460" s="498"/>
      <c r="G4460" s="498"/>
      <c r="H4460" s="498"/>
      <c r="I4460" s="498"/>
      <c r="J4460" s="498"/>
      <c r="K4460" s="498"/>
      <c r="L4460" s="498"/>
      <c r="M4460" s="498"/>
      <c r="N4460" s="504"/>
      <c r="O4460" s="512"/>
      <c r="P4460" s="512"/>
    </row>
    <row r="4461" spans="1:16" hidden="1" x14ac:dyDescent="0.2">
      <c r="A4461" s="505"/>
      <c r="B4461" s="498"/>
      <c r="C4461" s="498"/>
      <c r="D4461" s="498"/>
      <c r="E4461" s="498"/>
      <c r="F4461" s="498"/>
      <c r="G4461" s="498"/>
      <c r="H4461" s="498"/>
      <c r="I4461" s="498"/>
      <c r="J4461" s="498"/>
      <c r="K4461" s="498"/>
      <c r="L4461" s="498"/>
      <c r="M4461" s="498"/>
      <c r="N4461" s="504"/>
      <c r="O4461" s="512"/>
      <c r="P4461" s="512"/>
    </row>
    <row r="4462" spans="1:16" hidden="1" x14ac:dyDescent="0.2">
      <c r="A4462" s="505"/>
      <c r="B4462" s="498"/>
      <c r="C4462" s="498"/>
      <c r="D4462" s="498"/>
      <c r="E4462" s="498"/>
      <c r="F4462" s="498"/>
      <c r="G4462" s="498"/>
      <c r="H4462" s="498"/>
      <c r="I4462" s="498"/>
      <c r="J4462" s="498"/>
      <c r="K4462" s="498"/>
      <c r="L4462" s="498"/>
      <c r="M4462" s="498"/>
      <c r="N4462" s="504"/>
      <c r="O4462" s="512"/>
      <c r="P4462" s="512"/>
    </row>
    <row r="4463" spans="1:16" hidden="1" x14ac:dyDescent="0.2">
      <c r="A4463" s="505"/>
      <c r="B4463" s="498"/>
      <c r="C4463" s="498"/>
      <c r="D4463" s="498"/>
      <c r="E4463" s="498"/>
      <c r="F4463" s="498"/>
      <c r="G4463" s="498"/>
      <c r="H4463" s="498"/>
      <c r="I4463" s="498"/>
      <c r="J4463" s="498"/>
      <c r="K4463" s="498"/>
      <c r="L4463" s="498"/>
      <c r="M4463" s="498"/>
      <c r="N4463" s="504"/>
      <c r="O4463" s="512"/>
      <c r="P4463" s="512"/>
    </row>
    <row r="4464" spans="1:16" hidden="1" x14ac:dyDescent="0.2">
      <c r="A4464" s="505"/>
      <c r="B4464" s="498"/>
      <c r="C4464" s="498"/>
      <c r="D4464" s="498"/>
      <c r="E4464" s="498"/>
      <c r="F4464" s="498"/>
      <c r="G4464" s="498"/>
      <c r="H4464" s="498"/>
      <c r="I4464" s="498"/>
      <c r="J4464" s="498"/>
      <c r="K4464" s="498"/>
      <c r="L4464" s="498"/>
      <c r="M4464" s="498"/>
      <c r="N4464" s="504"/>
      <c r="O4464" s="512"/>
      <c r="P4464" s="512"/>
    </row>
    <row r="4465" spans="1:16" hidden="1" x14ac:dyDescent="0.2">
      <c r="A4465" s="505"/>
      <c r="B4465" s="498"/>
      <c r="C4465" s="498"/>
      <c r="D4465" s="498"/>
      <c r="E4465" s="498"/>
      <c r="F4465" s="498"/>
      <c r="G4465" s="498"/>
      <c r="H4465" s="498"/>
      <c r="I4465" s="498"/>
      <c r="J4465" s="498"/>
      <c r="K4465" s="498"/>
      <c r="L4465" s="498"/>
      <c r="M4465" s="498"/>
      <c r="N4465" s="504"/>
      <c r="O4465" s="512"/>
      <c r="P4465" s="512"/>
    </row>
    <row r="4466" spans="1:16" hidden="1" x14ac:dyDescent="0.2">
      <c r="A4466" s="505"/>
      <c r="B4466" s="498"/>
      <c r="C4466" s="498"/>
      <c r="D4466" s="498"/>
      <c r="E4466" s="498"/>
      <c r="F4466" s="498"/>
      <c r="G4466" s="498"/>
      <c r="H4466" s="498"/>
      <c r="I4466" s="498"/>
      <c r="J4466" s="498"/>
      <c r="K4466" s="498"/>
      <c r="L4466" s="498"/>
      <c r="M4466" s="498"/>
      <c r="N4466" s="504"/>
      <c r="O4466" s="512"/>
      <c r="P4466" s="512"/>
    </row>
    <row r="4467" spans="1:16" hidden="1" x14ac:dyDescent="0.2">
      <c r="A4467" s="505"/>
      <c r="B4467" s="498"/>
      <c r="C4467" s="498"/>
      <c r="D4467" s="498"/>
      <c r="E4467" s="498"/>
      <c r="F4467" s="498"/>
      <c r="G4467" s="498"/>
      <c r="H4467" s="498"/>
      <c r="I4467" s="498"/>
      <c r="J4467" s="498"/>
      <c r="K4467" s="498"/>
      <c r="L4467" s="498"/>
      <c r="M4467" s="498"/>
      <c r="N4467" s="504"/>
      <c r="O4467" s="512"/>
      <c r="P4467" s="512"/>
    </row>
    <row r="4468" spans="1:16" hidden="1" x14ac:dyDescent="0.2">
      <c r="A4468" s="505"/>
      <c r="B4468" s="498"/>
      <c r="C4468" s="498"/>
      <c r="D4468" s="498"/>
      <c r="E4468" s="498"/>
      <c r="F4468" s="498"/>
      <c r="G4468" s="498"/>
      <c r="H4468" s="498"/>
      <c r="I4468" s="498"/>
      <c r="J4468" s="498"/>
      <c r="K4468" s="498"/>
      <c r="L4468" s="498"/>
      <c r="M4468" s="498"/>
      <c r="N4468" s="504"/>
      <c r="O4468" s="512"/>
      <c r="P4468" s="512"/>
    </row>
    <row r="4469" spans="1:16" hidden="1" x14ac:dyDescent="0.2">
      <c r="A4469" s="505"/>
      <c r="B4469" s="498"/>
      <c r="C4469" s="498"/>
      <c r="D4469" s="498"/>
      <c r="E4469" s="498"/>
      <c r="F4469" s="498"/>
      <c r="G4469" s="498"/>
      <c r="H4469" s="498"/>
      <c r="I4469" s="498"/>
      <c r="J4469" s="498"/>
      <c r="K4469" s="498"/>
      <c r="L4469" s="498"/>
      <c r="M4469" s="498"/>
      <c r="N4469" s="504"/>
      <c r="O4469" s="512"/>
      <c r="P4469" s="512"/>
    </row>
    <row r="4470" spans="1:16" hidden="1" x14ac:dyDescent="0.2">
      <c r="A4470" s="505"/>
      <c r="B4470" s="498"/>
      <c r="C4470" s="498"/>
      <c r="D4470" s="498"/>
      <c r="E4470" s="498"/>
      <c r="F4470" s="498"/>
      <c r="G4470" s="498"/>
      <c r="H4470" s="498"/>
      <c r="I4470" s="498"/>
      <c r="J4470" s="498"/>
      <c r="K4470" s="498"/>
      <c r="L4470" s="498"/>
      <c r="M4470" s="498"/>
      <c r="N4470" s="504"/>
      <c r="O4470" s="512"/>
      <c r="P4470" s="512"/>
    </row>
    <row r="4471" spans="1:16" hidden="1" x14ac:dyDescent="0.2">
      <c r="A4471" s="505"/>
      <c r="B4471" s="498"/>
      <c r="C4471" s="498"/>
      <c r="D4471" s="498"/>
      <c r="E4471" s="498"/>
      <c r="F4471" s="498"/>
      <c r="G4471" s="498"/>
      <c r="H4471" s="498"/>
      <c r="I4471" s="498"/>
      <c r="J4471" s="498"/>
      <c r="K4471" s="498"/>
      <c r="L4471" s="498"/>
      <c r="M4471" s="498"/>
      <c r="N4471" s="504"/>
      <c r="O4471" s="512"/>
      <c r="P4471" s="512"/>
    </row>
    <row r="4472" spans="1:16" hidden="1" x14ac:dyDescent="0.2">
      <c r="A4472" s="505"/>
      <c r="B4472" s="498"/>
      <c r="C4472" s="498"/>
      <c r="D4472" s="498"/>
      <c r="E4472" s="498"/>
      <c r="F4472" s="498"/>
      <c r="G4472" s="498"/>
      <c r="H4472" s="498"/>
      <c r="I4472" s="498"/>
      <c r="J4472" s="498"/>
      <c r="K4472" s="498"/>
      <c r="L4472" s="498"/>
      <c r="M4472" s="498"/>
      <c r="N4472" s="504"/>
      <c r="O4472" s="512"/>
      <c r="P4472" s="512"/>
    </row>
    <row r="4473" spans="1:16" hidden="1" x14ac:dyDescent="0.2">
      <c r="A4473" s="505"/>
      <c r="B4473" s="498"/>
      <c r="C4473" s="498"/>
      <c r="D4473" s="498"/>
      <c r="E4473" s="498"/>
      <c r="F4473" s="498"/>
      <c r="G4473" s="498"/>
      <c r="H4473" s="498"/>
      <c r="I4473" s="498"/>
      <c r="J4473" s="498"/>
      <c r="K4473" s="498"/>
      <c r="L4473" s="498"/>
      <c r="M4473" s="498"/>
      <c r="N4473" s="504"/>
      <c r="O4473" s="512"/>
      <c r="P4473" s="512"/>
    </row>
    <row r="4474" spans="1:16" hidden="1" x14ac:dyDescent="0.2">
      <c r="A4474" s="505"/>
      <c r="B4474" s="498"/>
      <c r="C4474" s="498"/>
      <c r="D4474" s="498"/>
      <c r="E4474" s="498"/>
      <c r="F4474" s="498"/>
      <c r="G4474" s="498"/>
      <c r="H4474" s="498"/>
      <c r="I4474" s="498"/>
      <c r="J4474" s="498"/>
      <c r="K4474" s="498"/>
      <c r="L4474" s="498"/>
      <c r="M4474" s="498"/>
      <c r="N4474" s="504"/>
      <c r="O4474" s="512"/>
      <c r="P4474" s="512"/>
    </row>
    <row r="4475" spans="1:16" hidden="1" x14ac:dyDescent="0.2">
      <c r="A4475" s="505"/>
      <c r="B4475" s="498"/>
      <c r="C4475" s="498"/>
      <c r="D4475" s="498"/>
      <c r="E4475" s="498"/>
      <c r="F4475" s="498"/>
      <c r="G4475" s="498"/>
      <c r="H4475" s="498"/>
      <c r="I4475" s="498"/>
      <c r="J4475" s="498"/>
      <c r="K4475" s="498"/>
      <c r="L4475" s="498"/>
      <c r="M4475" s="498"/>
      <c r="N4475" s="504"/>
      <c r="O4475" s="512"/>
      <c r="P4475" s="512"/>
    </row>
    <row r="4476" spans="1:16" hidden="1" x14ac:dyDescent="0.2">
      <c r="A4476" s="505"/>
      <c r="B4476" s="498"/>
      <c r="C4476" s="498"/>
      <c r="D4476" s="498"/>
      <c r="E4476" s="498"/>
      <c r="F4476" s="498"/>
      <c r="G4476" s="498"/>
      <c r="H4476" s="498"/>
      <c r="I4476" s="498"/>
      <c r="J4476" s="498"/>
      <c r="K4476" s="498"/>
      <c r="L4476" s="498"/>
      <c r="M4476" s="498"/>
      <c r="N4476" s="504"/>
      <c r="O4476" s="512"/>
      <c r="P4476" s="512"/>
    </row>
    <row r="4477" spans="1:16" hidden="1" x14ac:dyDescent="0.2">
      <c r="A4477" s="505"/>
      <c r="B4477" s="498"/>
      <c r="C4477" s="498"/>
      <c r="D4477" s="498"/>
      <c r="E4477" s="498"/>
      <c r="F4477" s="498"/>
      <c r="G4477" s="498"/>
      <c r="H4477" s="498"/>
      <c r="I4477" s="498"/>
      <c r="J4477" s="498"/>
      <c r="K4477" s="498"/>
      <c r="L4477" s="498"/>
      <c r="M4477" s="498"/>
      <c r="N4477" s="504"/>
      <c r="O4477" s="512"/>
      <c r="P4477" s="512"/>
    </row>
    <row r="4478" spans="1:16" hidden="1" x14ac:dyDescent="0.2">
      <c r="A4478" s="505"/>
      <c r="B4478" s="498"/>
      <c r="C4478" s="498"/>
      <c r="D4478" s="498"/>
      <c r="E4478" s="498"/>
      <c r="F4478" s="498"/>
      <c r="G4478" s="498"/>
      <c r="H4478" s="498"/>
      <c r="I4478" s="498"/>
      <c r="J4478" s="498"/>
      <c r="K4478" s="498"/>
      <c r="L4478" s="498"/>
      <c r="M4478" s="498"/>
      <c r="N4478" s="504"/>
      <c r="O4478" s="512"/>
      <c r="P4478" s="512"/>
    </row>
    <row r="4479" spans="1:16" hidden="1" x14ac:dyDescent="0.2">
      <c r="A4479" s="505"/>
      <c r="B4479" s="498"/>
      <c r="C4479" s="498"/>
      <c r="D4479" s="498"/>
      <c r="E4479" s="498"/>
      <c r="F4479" s="498"/>
      <c r="G4479" s="498"/>
      <c r="H4479" s="498"/>
      <c r="I4479" s="498"/>
      <c r="J4479" s="498"/>
      <c r="K4479" s="498"/>
      <c r="L4479" s="498"/>
      <c r="M4479" s="498"/>
      <c r="N4479" s="504"/>
      <c r="O4479" s="512"/>
      <c r="P4479" s="512"/>
    </row>
    <row r="4480" spans="1:16" hidden="1" x14ac:dyDescent="0.2">
      <c r="A4480" s="505"/>
      <c r="B4480" s="498"/>
      <c r="C4480" s="498"/>
      <c r="D4480" s="498"/>
      <c r="E4480" s="498"/>
      <c r="F4480" s="498"/>
      <c r="G4480" s="498"/>
      <c r="H4480" s="498"/>
      <c r="I4480" s="498"/>
      <c r="J4480" s="498"/>
      <c r="K4480" s="498"/>
      <c r="L4480" s="498"/>
      <c r="M4480" s="498"/>
      <c r="N4480" s="504"/>
      <c r="O4480" s="512"/>
      <c r="P4480" s="512"/>
    </row>
    <row r="4481" spans="1:16" hidden="1" x14ac:dyDescent="0.2">
      <c r="A4481" s="505"/>
      <c r="B4481" s="498"/>
      <c r="C4481" s="498"/>
      <c r="D4481" s="498"/>
      <c r="E4481" s="498"/>
      <c r="F4481" s="498"/>
      <c r="G4481" s="498"/>
      <c r="H4481" s="498"/>
      <c r="I4481" s="498"/>
      <c r="J4481" s="498"/>
      <c r="K4481" s="498"/>
      <c r="L4481" s="498"/>
      <c r="M4481" s="498"/>
      <c r="N4481" s="504"/>
      <c r="O4481" s="512"/>
      <c r="P4481" s="512"/>
    </row>
    <row r="4482" spans="1:16" hidden="1" x14ac:dyDescent="0.2">
      <c r="A4482" s="505"/>
      <c r="B4482" s="498"/>
      <c r="C4482" s="498"/>
      <c r="D4482" s="498"/>
      <c r="E4482" s="498"/>
      <c r="F4482" s="498"/>
      <c r="G4482" s="498"/>
      <c r="H4482" s="498"/>
      <c r="I4482" s="498"/>
      <c r="J4482" s="498"/>
      <c r="K4482" s="498"/>
      <c r="L4482" s="498"/>
      <c r="M4482" s="498"/>
      <c r="N4482" s="504"/>
      <c r="O4482" s="512"/>
      <c r="P4482" s="512"/>
    </row>
    <row r="4483" spans="1:16" hidden="1" x14ac:dyDescent="0.2">
      <c r="A4483" s="505"/>
      <c r="B4483" s="498"/>
      <c r="C4483" s="498"/>
      <c r="D4483" s="498"/>
      <c r="E4483" s="498"/>
      <c r="F4483" s="498"/>
      <c r="G4483" s="498"/>
      <c r="H4483" s="498"/>
      <c r="I4483" s="498"/>
      <c r="J4483" s="498"/>
      <c r="K4483" s="498"/>
      <c r="L4483" s="498"/>
      <c r="M4483" s="498"/>
      <c r="N4483" s="504"/>
      <c r="O4483" s="512"/>
      <c r="P4483" s="512"/>
    </row>
    <row r="4484" spans="1:16" hidden="1" x14ac:dyDescent="0.2">
      <c r="A4484" s="505"/>
      <c r="B4484" s="498"/>
      <c r="C4484" s="498"/>
      <c r="D4484" s="498"/>
      <c r="E4484" s="498"/>
      <c r="F4484" s="498"/>
      <c r="G4484" s="498"/>
      <c r="H4484" s="498"/>
      <c r="I4484" s="498"/>
      <c r="J4484" s="498"/>
      <c r="K4484" s="498"/>
      <c r="L4484" s="498"/>
      <c r="M4484" s="498"/>
      <c r="N4484" s="504"/>
      <c r="O4484" s="512"/>
      <c r="P4484" s="512"/>
    </row>
    <row r="4485" spans="1:16" hidden="1" x14ac:dyDescent="0.2">
      <c r="A4485" s="505"/>
      <c r="B4485" s="498"/>
      <c r="C4485" s="498"/>
      <c r="D4485" s="498"/>
      <c r="E4485" s="498"/>
      <c r="F4485" s="498"/>
      <c r="G4485" s="498"/>
      <c r="H4485" s="498"/>
      <c r="I4485" s="498"/>
      <c r="J4485" s="498"/>
      <c r="K4485" s="498"/>
      <c r="L4485" s="498"/>
      <c r="M4485" s="498"/>
      <c r="N4485" s="504"/>
      <c r="O4485" s="512"/>
      <c r="P4485" s="512"/>
    </row>
    <row r="4486" spans="1:16" hidden="1" x14ac:dyDescent="0.2">
      <c r="A4486" s="505"/>
      <c r="B4486" s="498"/>
      <c r="C4486" s="498"/>
      <c r="D4486" s="498"/>
      <c r="E4486" s="498"/>
      <c r="F4486" s="498"/>
      <c r="G4486" s="498"/>
      <c r="H4486" s="498"/>
      <c r="I4486" s="498"/>
      <c r="J4486" s="498"/>
      <c r="K4486" s="498"/>
      <c r="L4486" s="498"/>
      <c r="M4486" s="498"/>
      <c r="N4486" s="504"/>
      <c r="O4486" s="512"/>
      <c r="P4486" s="512"/>
    </row>
    <row r="4487" spans="1:16" hidden="1" x14ac:dyDescent="0.2">
      <c r="A4487" s="505"/>
      <c r="B4487" s="498"/>
      <c r="C4487" s="498"/>
      <c r="D4487" s="498"/>
      <c r="E4487" s="498"/>
      <c r="F4487" s="498"/>
      <c r="G4487" s="498"/>
      <c r="H4487" s="498"/>
      <c r="I4487" s="498"/>
      <c r="J4487" s="498"/>
      <c r="K4487" s="498"/>
      <c r="L4487" s="498"/>
      <c r="M4487" s="498"/>
      <c r="N4487" s="504"/>
      <c r="O4487" s="512"/>
      <c r="P4487" s="512"/>
    </row>
    <row r="4488" spans="1:16" hidden="1" x14ac:dyDescent="0.2">
      <c r="A4488" s="505"/>
      <c r="B4488" s="498"/>
      <c r="C4488" s="498"/>
      <c r="D4488" s="498"/>
      <c r="E4488" s="498"/>
      <c r="F4488" s="498"/>
      <c r="G4488" s="498"/>
      <c r="H4488" s="498"/>
      <c r="I4488" s="498"/>
      <c r="J4488" s="498"/>
      <c r="K4488" s="498"/>
      <c r="L4488" s="498"/>
      <c r="M4488" s="498"/>
      <c r="N4488" s="504"/>
      <c r="O4488" s="512"/>
      <c r="P4488" s="512"/>
    </row>
    <row r="4489" spans="1:16" hidden="1" x14ac:dyDescent="0.2">
      <c r="A4489" s="505"/>
      <c r="B4489" s="498"/>
      <c r="C4489" s="498"/>
      <c r="D4489" s="498"/>
      <c r="E4489" s="498"/>
      <c r="F4489" s="498"/>
      <c r="G4489" s="498"/>
      <c r="H4489" s="498"/>
      <c r="I4489" s="498"/>
      <c r="J4489" s="498"/>
      <c r="K4489" s="498"/>
      <c r="L4489" s="498"/>
      <c r="M4489" s="498"/>
      <c r="N4489" s="504"/>
      <c r="O4489" s="512"/>
      <c r="P4489" s="512"/>
    </row>
    <row r="4490" spans="1:16" hidden="1" x14ac:dyDescent="0.2">
      <c r="A4490" s="505"/>
      <c r="B4490" s="498"/>
      <c r="C4490" s="498"/>
      <c r="D4490" s="498"/>
      <c r="E4490" s="498"/>
      <c r="F4490" s="498"/>
      <c r="G4490" s="498"/>
      <c r="H4490" s="498"/>
      <c r="I4490" s="498"/>
      <c r="J4490" s="498"/>
      <c r="K4490" s="498"/>
      <c r="L4490" s="498"/>
      <c r="M4490" s="498"/>
      <c r="N4490" s="504"/>
      <c r="O4490" s="512"/>
      <c r="P4490" s="512"/>
    </row>
    <row r="4491" spans="1:16" hidden="1" x14ac:dyDescent="0.2">
      <c r="A4491" s="505"/>
      <c r="B4491" s="498"/>
      <c r="C4491" s="498"/>
      <c r="D4491" s="498"/>
      <c r="E4491" s="498"/>
      <c r="F4491" s="498"/>
      <c r="G4491" s="498"/>
      <c r="H4491" s="498"/>
      <c r="I4491" s="498"/>
      <c r="J4491" s="498"/>
      <c r="K4491" s="498"/>
      <c r="L4491" s="498"/>
      <c r="M4491" s="498"/>
      <c r="N4491" s="504"/>
      <c r="O4491" s="512"/>
      <c r="P4491" s="512"/>
    </row>
    <row r="4492" spans="1:16" hidden="1" x14ac:dyDescent="0.2">
      <c r="A4492" s="505"/>
      <c r="B4492" s="498"/>
      <c r="C4492" s="498"/>
      <c r="D4492" s="498"/>
      <c r="E4492" s="498"/>
      <c r="F4492" s="498"/>
      <c r="G4492" s="498"/>
      <c r="H4492" s="498"/>
      <c r="I4492" s="498"/>
      <c r="J4492" s="498"/>
      <c r="K4492" s="498"/>
      <c r="L4492" s="498"/>
      <c r="M4492" s="498"/>
      <c r="N4492" s="504"/>
      <c r="O4492" s="512"/>
      <c r="P4492" s="512"/>
    </row>
    <row r="4493" spans="1:16" hidden="1" x14ac:dyDescent="0.2">
      <c r="A4493" s="505"/>
      <c r="B4493" s="498"/>
      <c r="C4493" s="498"/>
      <c r="D4493" s="498"/>
      <c r="E4493" s="498"/>
      <c r="F4493" s="498"/>
      <c r="G4493" s="498"/>
      <c r="H4493" s="498"/>
      <c r="I4493" s="498"/>
      <c r="J4493" s="498"/>
      <c r="K4493" s="498"/>
      <c r="L4493" s="498"/>
      <c r="M4493" s="498"/>
      <c r="N4493" s="504"/>
      <c r="O4493" s="512"/>
      <c r="P4493" s="512"/>
    </row>
    <row r="4494" spans="1:16" hidden="1" x14ac:dyDescent="0.2">
      <c r="A4494" s="505"/>
      <c r="B4494" s="498"/>
      <c r="C4494" s="498"/>
      <c r="D4494" s="498"/>
      <c r="E4494" s="498"/>
      <c r="F4494" s="498"/>
      <c r="G4494" s="498"/>
      <c r="H4494" s="498"/>
      <c r="I4494" s="498"/>
      <c r="J4494" s="498"/>
      <c r="K4494" s="498"/>
      <c r="L4494" s="498"/>
      <c r="M4494" s="498"/>
      <c r="N4494" s="504"/>
      <c r="O4494" s="512"/>
      <c r="P4494" s="512"/>
    </row>
    <row r="4495" spans="1:16" hidden="1" x14ac:dyDescent="0.2">
      <c r="A4495" s="505"/>
      <c r="B4495" s="498"/>
      <c r="C4495" s="498"/>
      <c r="D4495" s="498"/>
      <c r="E4495" s="498"/>
      <c r="F4495" s="498"/>
      <c r="G4495" s="498"/>
      <c r="H4495" s="498"/>
      <c r="I4495" s="498"/>
      <c r="J4495" s="498"/>
      <c r="K4495" s="498"/>
      <c r="L4495" s="498"/>
      <c r="M4495" s="498"/>
      <c r="N4495" s="504"/>
      <c r="O4495" s="512"/>
      <c r="P4495" s="512"/>
    </row>
    <row r="4496" spans="1:16" hidden="1" x14ac:dyDescent="0.2">
      <c r="A4496" s="505"/>
      <c r="B4496" s="498"/>
      <c r="C4496" s="498"/>
      <c r="D4496" s="498"/>
      <c r="E4496" s="498"/>
      <c r="F4496" s="498"/>
      <c r="G4496" s="498"/>
      <c r="H4496" s="498"/>
      <c r="I4496" s="498"/>
      <c r="J4496" s="498"/>
      <c r="K4496" s="498"/>
      <c r="L4496" s="498"/>
      <c r="M4496" s="498"/>
      <c r="N4496" s="504"/>
      <c r="O4496" s="512"/>
      <c r="P4496" s="512"/>
    </row>
    <row r="4497" spans="1:16" hidden="1" x14ac:dyDescent="0.2">
      <c r="A4497" s="505"/>
      <c r="B4497" s="498"/>
      <c r="C4497" s="498"/>
      <c r="D4497" s="498"/>
      <c r="E4497" s="498"/>
      <c r="F4497" s="498"/>
      <c r="G4497" s="498"/>
      <c r="H4497" s="498"/>
      <c r="I4497" s="498"/>
      <c r="J4497" s="498"/>
      <c r="K4497" s="498"/>
      <c r="L4497" s="498"/>
      <c r="M4497" s="498"/>
      <c r="N4497" s="504"/>
      <c r="O4497" s="512"/>
      <c r="P4497" s="512"/>
    </row>
    <row r="4498" spans="1:16" hidden="1" x14ac:dyDescent="0.2">
      <c r="A4498" s="505"/>
      <c r="B4498" s="498"/>
      <c r="C4498" s="498"/>
      <c r="D4498" s="498"/>
      <c r="E4498" s="498"/>
      <c r="F4498" s="498"/>
      <c r="G4498" s="498"/>
      <c r="H4498" s="498"/>
      <c r="I4498" s="498"/>
      <c r="J4498" s="498"/>
      <c r="K4498" s="498"/>
      <c r="L4498" s="498"/>
      <c r="M4498" s="498"/>
      <c r="N4498" s="504"/>
      <c r="O4498" s="512"/>
      <c r="P4498" s="512"/>
    </row>
    <row r="4499" spans="1:16" hidden="1" x14ac:dyDescent="0.2">
      <c r="A4499" s="505"/>
      <c r="B4499" s="498"/>
      <c r="C4499" s="498"/>
      <c r="D4499" s="498"/>
      <c r="E4499" s="498"/>
      <c r="F4499" s="498"/>
      <c r="G4499" s="498"/>
      <c r="H4499" s="498"/>
      <c r="I4499" s="498"/>
      <c r="J4499" s="498"/>
      <c r="K4499" s="498"/>
      <c r="L4499" s="498"/>
      <c r="M4499" s="498"/>
      <c r="N4499" s="504"/>
      <c r="O4499" s="512"/>
      <c r="P4499" s="512"/>
    </row>
    <row r="4500" spans="1:16" hidden="1" x14ac:dyDescent="0.2">
      <c r="A4500" s="505"/>
      <c r="B4500" s="498"/>
      <c r="C4500" s="498"/>
      <c r="D4500" s="498"/>
      <c r="E4500" s="498"/>
      <c r="F4500" s="498"/>
      <c r="G4500" s="498"/>
      <c r="H4500" s="498"/>
      <c r="I4500" s="498"/>
      <c r="J4500" s="498"/>
      <c r="K4500" s="498"/>
      <c r="L4500" s="498"/>
      <c r="M4500" s="498"/>
      <c r="N4500" s="504"/>
      <c r="O4500" s="512"/>
      <c r="P4500" s="512"/>
    </row>
    <row r="4501" spans="1:16" hidden="1" x14ac:dyDescent="0.2">
      <c r="A4501" s="505"/>
      <c r="B4501" s="498"/>
      <c r="C4501" s="498"/>
      <c r="D4501" s="498"/>
      <c r="E4501" s="498"/>
      <c r="F4501" s="498"/>
      <c r="G4501" s="498"/>
      <c r="H4501" s="498"/>
      <c r="I4501" s="498"/>
      <c r="J4501" s="498"/>
      <c r="K4501" s="498"/>
      <c r="L4501" s="498"/>
      <c r="M4501" s="498"/>
      <c r="N4501" s="504"/>
      <c r="O4501" s="512"/>
      <c r="P4501" s="512"/>
    </row>
    <row r="4502" spans="1:16" hidden="1" x14ac:dyDescent="0.2">
      <c r="A4502" s="505"/>
      <c r="B4502" s="498"/>
      <c r="C4502" s="498"/>
      <c r="D4502" s="498"/>
      <c r="E4502" s="498"/>
      <c r="F4502" s="498"/>
      <c r="G4502" s="498"/>
      <c r="H4502" s="498"/>
      <c r="I4502" s="498"/>
      <c r="J4502" s="498"/>
      <c r="K4502" s="498"/>
      <c r="L4502" s="498"/>
      <c r="M4502" s="498"/>
      <c r="N4502" s="504"/>
      <c r="O4502" s="512"/>
      <c r="P4502" s="512"/>
    </row>
    <row r="4503" spans="1:16" hidden="1" x14ac:dyDescent="0.2">
      <c r="A4503" s="505"/>
      <c r="B4503" s="498"/>
      <c r="C4503" s="498"/>
      <c r="D4503" s="498"/>
      <c r="E4503" s="498"/>
      <c r="F4503" s="498"/>
      <c r="G4503" s="498"/>
      <c r="H4503" s="498"/>
      <c r="I4503" s="498"/>
      <c r="J4503" s="498"/>
      <c r="K4503" s="498"/>
      <c r="L4503" s="498"/>
      <c r="M4503" s="498"/>
      <c r="N4503" s="504"/>
      <c r="O4503" s="512"/>
      <c r="P4503" s="512"/>
    </row>
    <row r="4504" spans="1:16" hidden="1" x14ac:dyDescent="0.2">
      <c r="A4504" s="505"/>
      <c r="B4504" s="498"/>
      <c r="C4504" s="498"/>
      <c r="D4504" s="498"/>
      <c r="E4504" s="498"/>
      <c r="F4504" s="498"/>
      <c r="G4504" s="498"/>
      <c r="H4504" s="498"/>
      <c r="I4504" s="498"/>
      <c r="J4504" s="498"/>
      <c r="K4504" s="498"/>
      <c r="L4504" s="498"/>
      <c r="M4504" s="498"/>
      <c r="N4504" s="504"/>
      <c r="O4504" s="512"/>
      <c r="P4504" s="512"/>
    </row>
    <row r="4505" spans="1:16" hidden="1" x14ac:dyDescent="0.2">
      <c r="A4505" s="505"/>
      <c r="B4505" s="498"/>
      <c r="C4505" s="498"/>
      <c r="D4505" s="498"/>
      <c r="E4505" s="498"/>
      <c r="F4505" s="498"/>
      <c r="G4505" s="498"/>
      <c r="H4505" s="498"/>
      <c r="I4505" s="498"/>
      <c r="J4505" s="498"/>
      <c r="K4505" s="498"/>
      <c r="L4505" s="498"/>
      <c r="M4505" s="498"/>
      <c r="N4505" s="504"/>
      <c r="O4505" s="512"/>
      <c r="P4505" s="512"/>
    </row>
    <row r="4506" spans="1:16" hidden="1" x14ac:dyDescent="0.2">
      <c r="A4506" s="505"/>
      <c r="B4506" s="498"/>
      <c r="C4506" s="498"/>
      <c r="D4506" s="498"/>
      <c r="E4506" s="498"/>
      <c r="F4506" s="498"/>
      <c r="G4506" s="498"/>
      <c r="H4506" s="498"/>
      <c r="I4506" s="498"/>
      <c r="J4506" s="498"/>
      <c r="K4506" s="498"/>
      <c r="L4506" s="498"/>
      <c r="M4506" s="498"/>
      <c r="N4506" s="504"/>
      <c r="O4506" s="512"/>
      <c r="P4506" s="512"/>
    </row>
    <row r="4507" spans="1:16" hidden="1" x14ac:dyDescent="0.2">
      <c r="A4507" s="505"/>
      <c r="B4507" s="498"/>
      <c r="C4507" s="498"/>
      <c r="D4507" s="498"/>
      <c r="E4507" s="498"/>
      <c r="F4507" s="498"/>
      <c r="G4507" s="498"/>
      <c r="H4507" s="498"/>
      <c r="I4507" s="498"/>
      <c r="J4507" s="498"/>
      <c r="K4507" s="498"/>
      <c r="L4507" s="498"/>
      <c r="M4507" s="498"/>
      <c r="N4507" s="504"/>
      <c r="O4507" s="512"/>
      <c r="P4507" s="512"/>
    </row>
    <row r="4508" spans="1:16" hidden="1" x14ac:dyDescent="0.2">
      <c r="A4508" s="505"/>
      <c r="B4508" s="498"/>
      <c r="C4508" s="498"/>
      <c r="D4508" s="498"/>
      <c r="E4508" s="498"/>
      <c r="F4508" s="498"/>
      <c r="G4508" s="498"/>
      <c r="H4508" s="498"/>
      <c r="I4508" s="498"/>
      <c r="J4508" s="498"/>
      <c r="K4508" s="498"/>
      <c r="L4508" s="498"/>
      <c r="M4508" s="498"/>
      <c r="N4508" s="504"/>
      <c r="O4508" s="512"/>
      <c r="P4508" s="512"/>
    </row>
    <row r="4509" spans="1:16" hidden="1" x14ac:dyDescent="0.2">
      <c r="A4509" s="505"/>
      <c r="B4509" s="498"/>
      <c r="C4509" s="498"/>
      <c r="D4509" s="498"/>
      <c r="E4509" s="498"/>
      <c r="F4509" s="498"/>
      <c r="G4509" s="498"/>
      <c r="H4509" s="498"/>
      <c r="I4509" s="498"/>
      <c r="J4509" s="498"/>
      <c r="K4509" s="498"/>
      <c r="L4509" s="498"/>
      <c r="M4509" s="498"/>
      <c r="N4509" s="504"/>
      <c r="O4509" s="512"/>
      <c r="P4509" s="512"/>
    </row>
    <row r="4510" spans="1:16" hidden="1" x14ac:dyDescent="0.2">
      <c r="A4510" s="505"/>
      <c r="B4510" s="498"/>
      <c r="C4510" s="498"/>
      <c r="D4510" s="498"/>
      <c r="E4510" s="498"/>
      <c r="F4510" s="498"/>
      <c r="G4510" s="498"/>
      <c r="H4510" s="498"/>
      <c r="I4510" s="498"/>
      <c r="J4510" s="498"/>
      <c r="K4510" s="498"/>
      <c r="L4510" s="498"/>
      <c r="M4510" s="498"/>
      <c r="N4510" s="504"/>
      <c r="O4510" s="512"/>
      <c r="P4510" s="512"/>
    </row>
    <row r="4511" spans="1:16" hidden="1" x14ac:dyDescent="0.2">
      <c r="A4511" s="505"/>
      <c r="B4511" s="498"/>
      <c r="C4511" s="498"/>
      <c r="D4511" s="498"/>
      <c r="E4511" s="498"/>
      <c r="F4511" s="498"/>
      <c r="G4511" s="498"/>
      <c r="H4511" s="498"/>
      <c r="I4511" s="498"/>
      <c r="J4511" s="498"/>
      <c r="K4511" s="498"/>
      <c r="L4511" s="498"/>
      <c r="M4511" s="498"/>
      <c r="N4511" s="504"/>
      <c r="O4511" s="512"/>
      <c r="P4511" s="512"/>
    </row>
    <row r="4512" spans="1:16" hidden="1" x14ac:dyDescent="0.2">
      <c r="A4512" s="505"/>
      <c r="B4512" s="498"/>
      <c r="C4512" s="498"/>
      <c r="D4512" s="498"/>
      <c r="E4512" s="498"/>
      <c r="F4512" s="498"/>
      <c r="G4512" s="498"/>
      <c r="H4512" s="498"/>
      <c r="I4512" s="498"/>
      <c r="J4512" s="498"/>
      <c r="K4512" s="498"/>
      <c r="L4512" s="498"/>
      <c r="M4512" s="498"/>
      <c r="N4512" s="504"/>
      <c r="O4512" s="512"/>
      <c r="P4512" s="512"/>
    </row>
    <row r="4513" spans="1:16" hidden="1" x14ac:dyDescent="0.2">
      <c r="A4513" s="505"/>
      <c r="B4513" s="498"/>
      <c r="C4513" s="498"/>
      <c r="D4513" s="498"/>
      <c r="E4513" s="498"/>
      <c r="F4513" s="498"/>
      <c r="G4513" s="498"/>
      <c r="H4513" s="498"/>
      <c r="I4513" s="498"/>
      <c r="J4513" s="498"/>
      <c r="K4513" s="498"/>
      <c r="L4513" s="498"/>
      <c r="M4513" s="498"/>
      <c r="N4513" s="504"/>
      <c r="O4513" s="512"/>
      <c r="P4513" s="512"/>
    </row>
    <row r="4514" spans="1:16" hidden="1" x14ac:dyDescent="0.2">
      <c r="A4514" s="505"/>
      <c r="B4514" s="498"/>
      <c r="C4514" s="498"/>
      <c r="D4514" s="498"/>
      <c r="E4514" s="498"/>
      <c r="F4514" s="498"/>
      <c r="G4514" s="498"/>
      <c r="H4514" s="498"/>
      <c r="I4514" s="498"/>
      <c r="J4514" s="498"/>
      <c r="K4514" s="498"/>
      <c r="L4514" s="498"/>
      <c r="M4514" s="498"/>
      <c r="N4514" s="504"/>
      <c r="O4514" s="512"/>
      <c r="P4514" s="512"/>
    </row>
    <row r="4515" spans="1:16" hidden="1" x14ac:dyDescent="0.2">
      <c r="A4515" s="505"/>
      <c r="B4515" s="498"/>
      <c r="C4515" s="498"/>
      <c r="D4515" s="498"/>
      <c r="E4515" s="498"/>
      <c r="F4515" s="498"/>
      <c r="G4515" s="498"/>
      <c r="H4515" s="498"/>
      <c r="I4515" s="498"/>
      <c r="J4515" s="498"/>
      <c r="K4515" s="498"/>
      <c r="L4515" s="498"/>
      <c r="M4515" s="498"/>
      <c r="N4515" s="504"/>
      <c r="O4515" s="512"/>
      <c r="P4515" s="512"/>
    </row>
    <row r="4516" spans="1:16" hidden="1" x14ac:dyDescent="0.2">
      <c r="A4516" s="505"/>
      <c r="B4516" s="498"/>
      <c r="C4516" s="498"/>
      <c r="D4516" s="498"/>
      <c r="E4516" s="498"/>
      <c r="F4516" s="498"/>
      <c r="G4516" s="498"/>
      <c r="H4516" s="498"/>
      <c r="I4516" s="498"/>
      <c r="J4516" s="498"/>
      <c r="K4516" s="498"/>
      <c r="L4516" s="498"/>
      <c r="M4516" s="498"/>
      <c r="N4516" s="504"/>
      <c r="O4516" s="512"/>
      <c r="P4516" s="512"/>
    </row>
    <row r="4517" spans="1:16" hidden="1" x14ac:dyDescent="0.2">
      <c r="A4517" s="505"/>
      <c r="B4517" s="498"/>
      <c r="C4517" s="498"/>
      <c r="D4517" s="498"/>
      <c r="E4517" s="498"/>
      <c r="F4517" s="498"/>
      <c r="G4517" s="498"/>
      <c r="H4517" s="498"/>
      <c r="I4517" s="498"/>
      <c r="J4517" s="498"/>
      <c r="K4517" s="498"/>
      <c r="L4517" s="498"/>
      <c r="M4517" s="498"/>
      <c r="N4517" s="504"/>
      <c r="O4517" s="512"/>
      <c r="P4517" s="512"/>
    </row>
    <row r="4518" spans="1:16" hidden="1" x14ac:dyDescent="0.2">
      <c r="A4518" s="505"/>
      <c r="B4518" s="498"/>
      <c r="C4518" s="498"/>
      <c r="D4518" s="498"/>
      <c r="E4518" s="498"/>
      <c r="F4518" s="498"/>
      <c r="G4518" s="498"/>
      <c r="H4518" s="498"/>
      <c r="I4518" s="498"/>
      <c r="J4518" s="498"/>
      <c r="K4518" s="498"/>
      <c r="L4518" s="498"/>
      <c r="M4518" s="498"/>
      <c r="N4518" s="504"/>
      <c r="O4518" s="512"/>
      <c r="P4518" s="512"/>
    </row>
    <row r="4519" spans="1:16" hidden="1" x14ac:dyDescent="0.2">
      <c r="A4519" s="505"/>
      <c r="B4519" s="498"/>
      <c r="C4519" s="498"/>
      <c r="D4519" s="498"/>
      <c r="E4519" s="498"/>
      <c r="F4519" s="498"/>
      <c r="G4519" s="498"/>
      <c r="H4519" s="498"/>
      <c r="I4519" s="498"/>
      <c r="J4519" s="498"/>
      <c r="K4519" s="498"/>
      <c r="L4519" s="498"/>
      <c r="M4519" s="498"/>
      <c r="N4519" s="504"/>
      <c r="O4519" s="512"/>
      <c r="P4519" s="512"/>
    </row>
    <row r="4520" spans="1:16" hidden="1" x14ac:dyDescent="0.2">
      <c r="A4520" s="505"/>
      <c r="B4520" s="498"/>
      <c r="C4520" s="498"/>
      <c r="D4520" s="498"/>
      <c r="E4520" s="498"/>
      <c r="F4520" s="498"/>
      <c r="G4520" s="498"/>
      <c r="H4520" s="498"/>
      <c r="I4520" s="498"/>
      <c r="J4520" s="498"/>
      <c r="K4520" s="498"/>
      <c r="L4520" s="498"/>
      <c r="M4520" s="498"/>
      <c r="N4520" s="504"/>
      <c r="O4520" s="512"/>
      <c r="P4520" s="512"/>
    </row>
    <row r="4521" spans="1:16" hidden="1" x14ac:dyDescent="0.2">
      <c r="A4521" s="505"/>
      <c r="B4521" s="498"/>
      <c r="C4521" s="498"/>
      <c r="D4521" s="498"/>
      <c r="E4521" s="498"/>
      <c r="F4521" s="498"/>
      <c r="G4521" s="498"/>
      <c r="H4521" s="498"/>
      <c r="I4521" s="498"/>
      <c r="J4521" s="498"/>
      <c r="K4521" s="498"/>
      <c r="L4521" s="498"/>
      <c r="M4521" s="498"/>
      <c r="N4521" s="504"/>
      <c r="O4521" s="512"/>
      <c r="P4521" s="512"/>
    </row>
    <row r="4522" spans="1:16" hidden="1" x14ac:dyDescent="0.2">
      <c r="A4522" s="505"/>
      <c r="B4522" s="498"/>
      <c r="C4522" s="498"/>
      <c r="D4522" s="498"/>
      <c r="E4522" s="498"/>
      <c r="F4522" s="498"/>
      <c r="G4522" s="498"/>
      <c r="H4522" s="498"/>
      <c r="I4522" s="498"/>
      <c r="J4522" s="498"/>
      <c r="K4522" s="498"/>
      <c r="L4522" s="498"/>
      <c r="M4522" s="498"/>
      <c r="N4522" s="504"/>
      <c r="O4522" s="512"/>
      <c r="P4522" s="512"/>
    </row>
    <row r="4523" spans="1:16" hidden="1" x14ac:dyDescent="0.2">
      <c r="A4523" s="505"/>
      <c r="B4523" s="498"/>
      <c r="C4523" s="498"/>
      <c r="D4523" s="498"/>
      <c r="E4523" s="498"/>
      <c r="F4523" s="498"/>
      <c r="G4523" s="498"/>
      <c r="H4523" s="498"/>
      <c r="I4523" s="498"/>
      <c r="J4523" s="498"/>
      <c r="K4523" s="498"/>
      <c r="L4523" s="498"/>
      <c r="M4523" s="498"/>
      <c r="N4523" s="504"/>
      <c r="O4523" s="512"/>
      <c r="P4523" s="512"/>
    </row>
    <row r="4524" spans="1:16" hidden="1" x14ac:dyDescent="0.2">
      <c r="A4524" s="505"/>
      <c r="B4524" s="498"/>
      <c r="C4524" s="498"/>
      <c r="D4524" s="498"/>
      <c r="E4524" s="498"/>
      <c r="F4524" s="498"/>
      <c r="G4524" s="498"/>
      <c r="H4524" s="498"/>
      <c r="I4524" s="498"/>
      <c r="J4524" s="498"/>
      <c r="K4524" s="498"/>
      <c r="L4524" s="498"/>
      <c r="M4524" s="498"/>
      <c r="N4524" s="504"/>
      <c r="O4524" s="512"/>
      <c r="P4524" s="512"/>
    </row>
    <row r="4525" spans="1:16" hidden="1" x14ac:dyDescent="0.2">
      <c r="A4525" s="505"/>
      <c r="B4525" s="498"/>
      <c r="C4525" s="498"/>
      <c r="D4525" s="498"/>
      <c r="E4525" s="498"/>
      <c r="F4525" s="498"/>
      <c r="G4525" s="498"/>
      <c r="H4525" s="498"/>
      <c r="I4525" s="498"/>
      <c r="J4525" s="498"/>
      <c r="K4525" s="498"/>
      <c r="L4525" s="498"/>
      <c r="M4525" s="498"/>
      <c r="N4525" s="504"/>
      <c r="O4525" s="512"/>
      <c r="P4525" s="512"/>
    </row>
    <row r="4526" spans="1:16" hidden="1" x14ac:dyDescent="0.2">
      <c r="A4526" s="505"/>
      <c r="B4526" s="498"/>
      <c r="C4526" s="498"/>
      <c r="D4526" s="498"/>
      <c r="E4526" s="498"/>
      <c r="F4526" s="498"/>
      <c r="G4526" s="498"/>
      <c r="H4526" s="498"/>
      <c r="I4526" s="498"/>
      <c r="J4526" s="498"/>
      <c r="K4526" s="498"/>
      <c r="L4526" s="498"/>
      <c r="M4526" s="498"/>
      <c r="N4526" s="504"/>
      <c r="O4526" s="512"/>
      <c r="P4526" s="512"/>
    </row>
    <row r="4527" spans="1:16" hidden="1" x14ac:dyDescent="0.2">
      <c r="A4527" s="505"/>
      <c r="B4527" s="498"/>
      <c r="C4527" s="498"/>
      <c r="D4527" s="498"/>
      <c r="E4527" s="498"/>
      <c r="F4527" s="498"/>
      <c r="G4527" s="498"/>
      <c r="H4527" s="498"/>
      <c r="I4527" s="498"/>
      <c r="J4527" s="498"/>
      <c r="K4527" s="498"/>
      <c r="L4527" s="498"/>
      <c r="M4527" s="498"/>
      <c r="N4527" s="504"/>
      <c r="O4527" s="512"/>
      <c r="P4527" s="512"/>
    </row>
    <row r="4528" spans="1:16" hidden="1" x14ac:dyDescent="0.2">
      <c r="A4528" s="505"/>
      <c r="B4528" s="498"/>
      <c r="C4528" s="498"/>
      <c r="D4528" s="498"/>
      <c r="E4528" s="498"/>
      <c r="F4528" s="498"/>
      <c r="G4528" s="498"/>
      <c r="H4528" s="498"/>
      <c r="I4528" s="498"/>
      <c r="J4528" s="498"/>
      <c r="K4528" s="498"/>
      <c r="L4528" s="498"/>
      <c r="M4528" s="498"/>
      <c r="N4528" s="504"/>
      <c r="O4528" s="512"/>
      <c r="P4528" s="512"/>
    </row>
    <row r="4529" spans="1:16" hidden="1" x14ac:dyDescent="0.2">
      <c r="A4529" s="505"/>
      <c r="B4529" s="498"/>
      <c r="C4529" s="498"/>
      <c r="D4529" s="498"/>
      <c r="E4529" s="498"/>
      <c r="F4529" s="498"/>
      <c r="G4529" s="498"/>
      <c r="H4529" s="498"/>
      <c r="I4529" s="498"/>
      <c r="J4529" s="498"/>
      <c r="K4529" s="498"/>
      <c r="L4529" s="498"/>
      <c r="M4529" s="498"/>
      <c r="N4529" s="504"/>
      <c r="O4529" s="512"/>
      <c r="P4529" s="512"/>
    </row>
    <row r="4530" spans="1:16" hidden="1" x14ac:dyDescent="0.2">
      <c r="A4530" s="505"/>
      <c r="B4530" s="498"/>
      <c r="C4530" s="498"/>
      <c r="D4530" s="498"/>
      <c r="E4530" s="498"/>
      <c r="F4530" s="498"/>
      <c r="G4530" s="498"/>
      <c r="H4530" s="498"/>
      <c r="I4530" s="498"/>
      <c r="J4530" s="498"/>
      <c r="K4530" s="498"/>
      <c r="L4530" s="498"/>
      <c r="M4530" s="498"/>
      <c r="N4530" s="504"/>
      <c r="O4530" s="512"/>
      <c r="P4530" s="512"/>
    </row>
    <row r="4531" spans="1:16" hidden="1" x14ac:dyDescent="0.2">
      <c r="A4531" s="505"/>
      <c r="B4531" s="498"/>
      <c r="C4531" s="498"/>
      <c r="D4531" s="498"/>
      <c r="E4531" s="498"/>
      <c r="F4531" s="498"/>
      <c r="G4531" s="498"/>
      <c r="H4531" s="498"/>
      <c r="I4531" s="498"/>
      <c r="J4531" s="498"/>
      <c r="K4531" s="498"/>
      <c r="L4531" s="498"/>
      <c r="M4531" s="498"/>
      <c r="N4531" s="504"/>
      <c r="O4531" s="512"/>
      <c r="P4531" s="512"/>
    </row>
    <row r="4532" spans="1:16" hidden="1" x14ac:dyDescent="0.2">
      <c r="A4532" s="505"/>
      <c r="B4532" s="498"/>
      <c r="C4532" s="498"/>
      <c r="D4532" s="498"/>
      <c r="E4532" s="498"/>
      <c r="F4532" s="498"/>
      <c r="G4532" s="498"/>
      <c r="H4532" s="498"/>
      <c r="I4532" s="498"/>
      <c r="J4532" s="498"/>
      <c r="K4532" s="498"/>
      <c r="L4532" s="498"/>
      <c r="M4532" s="498"/>
      <c r="N4532" s="504"/>
      <c r="O4532" s="512"/>
      <c r="P4532" s="512"/>
    </row>
    <row r="4533" spans="1:16" hidden="1" x14ac:dyDescent="0.2">
      <c r="A4533" s="505"/>
      <c r="B4533" s="498"/>
      <c r="C4533" s="498"/>
      <c r="D4533" s="498"/>
      <c r="E4533" s="498"/>
      <c r="F4533" s="498"/>
      <c r="G4533" s="498"/>
      <c r="H4533" s="498"/>
      <c r="I4533" s="498"/>
      <c r="J4533" s="498"/>
      <c r="K4533" s="498"/>
      <c r="L4533" s="498"/>
      <c r="M4533" s="498"/>
      <c r="N4533" s="504"/>
      <c r="O4533" s="512"/>
      <c r="P4533" s="512"/>
    </row>
    <row r="4534" spans="1:16" hidden="1" x14ac:dyDescent="0.2">
      <c r="A4534" s="505"/>
      <c r="B4534" s="498"/>
      <c r="C4534" s="498"/>
      <c r="D4534" s="498"/>
      <c r="E4534" s="498"/>
      <c r="F4534" s="498"/>
      <c r="G4534" s="498"/>
      <c r="H4534" s="498"/>
      <c r="I4534" s="498"/>
      <c r="J4534" s="498"/>
      <c r="K4534" s="498"/>
      <c r="L4534" s="498"/>
      <c r="M4534" s="498"/>
      <c r="N4534" s="504"/>
      <c r="O4534" s="512"/>
      <c r="P4534" s="512"/>
    </row>
    <row r="4535" spans="1:16" hidden="1" x14ac:dyDescent="0.2">
      <c r="A4535" s="505"/>
      <c r="B4535" s="498"/>
      <c r="C4535" s="498"/>
      <c r="D4535" s="498"/>
      <c r="E4535" s="498"/>
      <c r="F4535" s="498"/>
      <c r="G4535" s="498"/>
      <c r="H4535" s="498"/>
      <c r="I4535" s="498"/>
      <c r="J4535" s="498"/>
      <c r="K4535" s="498"/>
      <c r="L4535" s="498"/>
      <c r="M4535" s="498"/>
      <c r="N4535" s="504"/>
      <c r="O4535" s="512"/>
      <c r="P4535" s="512"/>
    </row>
    <row r="4536" spans="1:16" hidden="1" x14ac:dyDescent="0.2">
      <c r="A4536" s="505"/>
      <c r="B4536" s="498"/>
      <c r="C4536" s="498"/>
      <c r="D4536" s="498"/>
      <c r="E4536" s="498"/>
      <c r="F4536" s="498"/>
      <c r="G4536" s="498"/>
      <c r="H4536" s="498"/>
      <c r="I4536" s="498"/>
      <c r="J4536" s="498"/>
      <c r="K4536" s="498"/>
      <c r="L4536" s="498"/>
      <c r="M4536" s="498"/>
      <c r="N4536" s="504"/>
      <c r="O4536" s="512"/>
      <c r="P4536" s="512"/>
    </row>
    <row r="4537" spans="1:16" hidden="1" x14ac:dyDescent="0.2">
      <c r="A4537" s="505"/>
      <c r="B4537" s="498"/>
      <c r="C4537" s="498"/>
      <c r="D4537" s="498"/>
      <c r="E4537" s="498"/>
      <c r="F4537" s="498"/>
      <c r="G4537" s="498"/>
      <c r="H4537" s="498"/>
      <c r="I4537" s="498"/>
      <c r="J4537" s="498"/>
      <c r="K4537" s="498"/>
      <c r="L4537" s="498"/>
      <c r="M4537" s="498"/>
      <c r="N4537" s="504"/>
      <c r="O4537" s="512"/>
      <c r="P4537" s="512"/>
    </row>
    <row r="4538" spans="1:16" hidden="1" x14ac:dyDescent="0.2">
      <c r="A4538" s="505"/>
      <c r="B4538" s="498"/>
      <c r="C4538" s="498"/>
      <c r="D4538" s="498"/>
      <c r="E4538" s="498"/>
      <c r="F4538" s="498"/>
      <c r="G4538" s="498"/>
      <c r="H4538" s="498"/>
      <c r="I4538" s="498"/>
      <c r="J4538" s="498"/>
      <c r="K4538" s="498"/>
      <c r="L4538" s="498"/>
      <c r="M4538" s="498"/>
      <c r="N4538" s="504"/>
      <c r="O4538" s="512"/>
      <c r="P4538" s="512"/>
    </row>
    <row r="4539" spans="1:16" hidden="1" x14ac:dyDescent="0.2">
      <c r="A4539" s="505"/>
      <c r="B4539" s="498"/>
      <c r="C4539" s="498"/>
      <c r="D4539" s="498"/>
      <c r="E4539" s="498"/>
      <c r="F4539" s="498"/>
      <c r="G4539" s="498"/>
      <c r="H4539" s="498"/>
      <c r="I4539" s="498"/>
      <c r="J4539" s="498"/>
      <c r="K4539" s="498"/>
      <c r="L4539" s="498"/>
      <c r="M4539" s="498"/>
      <c r="N4539" s="504"/>
      <c r="O4539" s="512"/>
      <c r="P4539" s="512"/>
    </row>
    <row r="4540" spans="1:16" hidden="1" x14ac:dyDescent="0.2">
      <c r="A4540" s="505"/>
      <c r="B4540" s="498"/>
      <c r="C4540" s="498"/>
      <c r="D4540" s="498"/>
      <c r="E4540" s="498"/>
      <c r="F4540" s="498"/>
      <c r="G4540" s="498"/>
      <c r="H4540" s="498"/>
      <c r="I4540" s="498"/>
      <c r="J4540" s="498"/>
      <c r="K4540" s="498"/>
      <c r="L4540" s="498"/>
      <c r="M4540" s="498"/>
      <c r="N4540" s="504"/>
      <c r="O4540" s="512"/>
      <c r="P4540" s="512"/>
    </row>
    <row r="4541" spans="1:16" hidden="1" x14ac:dyDescent="0.2">
      <c r="A4541" s="505"/>
      <c r="B4541" s="498"/>
      <c r="C4541" s="498"/>
      <c r="D4541" s="498"/>
      <c r="E4541" s="498"/>
      <c r="F4541" s="498"/>
      <c r="G4541" s="498"/>
      <c r="H4541" s="498"/>
      <c r="I4541" s="498"/>
      <c r="J4541" s="498"/>
      <c r="K4541" s="498"/>
      <c r="L4541" s="498"/>
      <c r="M4541" s="498"/>
      <c r="N4541" s="504"/>
      <c r="O4541" s="512"/>
      <c r="P4541" s="512"/>
    </row>
    <row r="4542" spans="1:16" hidden="1" x14ac:dyDescent="0.2">
      <c r="A4542" s="505"/>
      <c r="B4542" s="498"/>
      <c r="C4542" s="498"/>
      <c r="D4542" s="498"/>
      <c r="E4542" s="498"/>
      <c r="F4542" s="498"/>
      <c r="G4542" s="498"/>
      <c r="H4542" s="498"/>
      <c r="I4542" s="498"/>
      <c r="J4542" s="498"/>
      <c r="K4542" s="498"/>
      <c r="L4542" s="498"/>
      <c r="M4542" s="498"/>
      <c r="N4542" s="504"/>
      <c r="O4542" s="512"/>
      <c r="P4542" s="512"/>
    </row>
    <row r="4543" spans="1:16" hidden="1" x14ac:dyDescent="0.2">
      <c r="A4543" s="505"/>
      <c r="B4543" s="498"/>
      <c r="C4543" s="498"/>
      <c r="D4543" s="498"/>
      <c r="E4543" s="498"/>
      <c r="F4543" s="498"/>
      <c r="G4543" s="498"/>
      <c r="H4543" s="498"/>
      <c r="I4543" s="498"/>
      <c r="J4543" s="498"/>
      <c r="K4543" s="498"/>
      <c r="L4543" s="498"/>
      <c r="M4543" s="498"/>
      <c r="N4543" s="504"/>
      <c r="O4543" s="512"/>
      <c r="P4543" s="512"/>
    </row>
    <row r="4544" spans="1:16" hidden="1" x14ac:dyDescent="0.2">
      <c r="A4544" s="505"/>
      <c r="B4544" s="498"/>
      <c r="C4544" s="498"/>
      <c r="D4544" s="498"/>
      <c r="E4544" s="498"/>
      <c r="F4544" s="498"/>
      <c r="G4544" s="498"/>
      <c r="H4544" s="498"/>
      <c r="I4544" s="498"/>
      <c r="J4544" s="498"/>
      <c r="K4544" s="498"/>
      <c r="L4544" s="498"/>
      <c r="M4544" s="498"/>
      <c r="N4544" s="504"/>
      <c r="O4544" s="512"/>
      <c r="P4544" s="512"/>
    </row>
    <row r="4545" spans="1:16" hidden="1" x14ac:dyDescent="0.2">
      <c r="A4545" s="505"/>
      <c r="B4545" s="506"/>
      <c r="C4545" s="464"/>
      <c r="D4545" s="520"/>
      <c r="E4545" s="455"/>
      <c r="F4545" s="460"/>
      <c r="G4545" s="455"/>
      <c r="H4545" s="455"/>
      <c r="I4545" s="455"/>
      <c r="J4545" s="465"/>
      <c r="K4545" s="489"/>
      <c r="L4545" s="465"/>
      <c r="M4545" s="465"/>
      <c r="N4545" s="608"/>
      <c r="O4545" s="512"/>
      <c r="P4545" s="512"/>
    </row>
    <row r="4546" spans="1:16" hidden="1" x14ac:dyDescent="0.2">
      <c r="A4546" s="505"/>
      <c r="B4546" s="506"/>
      <c r="C4546" s="464"/>
      <c r="D4546" s="520"/>
      <c r="E4546" s="455"/>
      <c r="F4546" s="460"/>
      <c r="G4546" s="455"/>
      <c r="H4546" s="455"/>
      <c r="I4546" s="455"/>
      <c r="J4546" s="465"/>
      <c r="K4546" s="489"/>
      <c r="L4546" s="465"/>
      <c r="M4546" s="465"/>
      <c r="N4546" s="608"/>
      <c r="O4546" s="512"/>
      <c r="P4546" s="512"/>
    </row>
    <row r="4547" spans="1:16" hidden="1" x14ac:dyDescent="0.2">
      <c r="A4547" s="505"/>
      <c r="B4547" s="506"/>
      <c r="C4547" s="464"/>
      <c r="D4547" s="520"/>
      <c r="E4547" s="455"/>
      <c r="F4547" s="460"/>
      <c r="G4547" s="455"/>
      <c r="H4547" s="455"/>
      <c r="I4547" s="455"/>
      <c r="J4547" s="465"/>
      <c r="K4547" s="489"/>
      <c r="L4547" s="465"/>
      <c r="M4547" s="465"/>
      <c r="N4547" s="608"/>
      <c r="O4547" s="512"/>
      <c r="P4547" s="512"/>
    </row>
    <row r="4548" spans="1:16" hidden="1" x14ac:dyDescent="0.2">
      <c r="A4548" s="505"/>
      <c r="B4548" s="506"/>
      <c r="C4548" s="464"/>
      <c r="D4548" s="520"/>
      <c r="E4548" s="455"/>
      <c r="F4548" s="460"/>
      <c r="G4548" s="455"/>
      <c r="H4548" s="455"/>
      <c r="I4548" s="455"/>
      <c r="J4548" s="465"/>
      <c r="K4548" s="489"/>
      <c r="L4548" s="465"/>
      <c r="M4548" s="465"/>
      <c r="N4548" s="608"/>
      <c r="O4548" s="512"/>
      <c r="P4548" s="512"/>
    </row>
    <row r="4549" spans="1:16" hidden="1" x14ac:dyDescent="0.2">
      <c r="A4549" s="505"/>
      <c r="B4549" s="506"/>
      <c r="C4549" s="464"/>
      <c r="D4549" s="520"/>
      <c r="E4549" s="455"/>
      <c r="F4549" s="460"/>
      <c r="G4549" s="455"/>
      <c r="H4549" s="455"/>
      <c r="I4549" s="455"/>
      <c r="J4549" s="465"/>
      <c r="K4549" s="489"/>
      <c r="L4549" s="465"/>
      <c r="M4549" s="465"/>
      <c r="N4549" s="608"/>
      <c r="O4549" s="512"/>
      <c r="P4549" s="512"/>
    </row>
    <row r="4550" spans="1:16" hidden="1" x14ac:dyDescent="0.2">
      <c r="A4550" s="505"/>
      <c r="B4550" s="506"/>
      <c r="C4550" s="464"/>
      <c r="D4550" s="520"/>
      <c r="E4550" s="455"/>
      <c r="F4550" s="460"/>
      <c r="G4550" s="455"/>
      <c r="H4550" s="455"/>
      <c r="I4550" s="455"/>
      <c r="J4550" s="465"/>
      <c r="K4550" s="489"/>
      <c r="L4550" s="465"/>
      <c r="M4550" s="465"/>
      <c r="N4550" s="608"/>
      <c r="O4550" s="512"/>
      <c r="P4550" s="512"/>
    </row>
    <row r="4551" spans="1:16" hidden="1" x14ac:dyDescent="0.2">
      <c r="A4551" s="505"/>
      <c r="B4551" s="506"/>
      <c r="C4551" s="464"/>
      <c r="D4551" s="520"/>
      <c r="E4551" s="455"/>
      <c r="F4551" s="460"/>
      <c r="G4551" s="455"/>
      <c r="H4551" s="455"/>
      <c r="I4551" s="455"/>
      <c r="J4551" s="465"/>
      <c r="K4551" s="489"/>
      <c r="L4551" s="465"/>
      <c r="M4551" s="465"/>
      <c r="N4551" s="608"/>
      <c r="O4551" s="512"/>
      <c r="P4551" s="512"/>
    </row>
    <row r="4552" spans="1:16" hidden="1" x14ac:dyDescent="0.2">
      <c r="A4552" s="505"/>
      <c r="B4552" s="506"/>
      <c r="C4552" s="464"/>
      <c r="D4552" s="520"/>
      <c r="E4552" s="455"/>
      <c r="F4552" s="460"/>
      <c r="G4552" s="455"/>
      <c r="H4552" s="455"/>
      <c r="I4552" s="455"/>
      <c r="J4552" s="465"/>
      <c r="K4552" s="489"/>
      <c r="L4552" s="465"/>
      <c r="M4552" s="465"/>
      <c r="N4552" s="608"/>
      <c r="O4552" s="512"/>
      <c r="P4552" s="512"/>
    </row>
    <row r="4553" spans="1:16" hidden="1" x14ac:dyDescent="0.2">
      <c r="A4553" s="505"/>
      <c r="B4553" s="506"/>
      <c r="C4553" s="464"/>
      <c r="D4553" s="520"/>
      <c r="E4553" s="455"/>
      <c r="F4553" s="460"/>
      <c r="G4553" s="455"/>
      <c r="H4553" s="455"/>
      <c r="I4553" s="455"/>
      <c r="J4553" s="465"/>
      <c r="K4553" s="489"/>
      <c r="L4553" s="465"/>
      <c r="M4553" s="465"/>
      <c r="N4553" s="608"/>
      <c r="O4553" s="512"/>
      <c r="P4553" s="512"/>
    </row>
    <row r="4554" spans="1:16" hidden="1" x14ac:dyDescent="0.2">
      <c r="A4554" s="505"/>
      <c r="B4554" s="506"/>
      <c r="C4554" s="464"/>
      <c r="D4554" s="520"/>
      <c r="E4554" s="455"/>
      <c r="F4554" s="460"/>
      <c r="G4554" s="455"/>
      <c r="H4554" s="455"/>
      <c r="I4554" s="455"/>
      <c r="J4554" s="465"/>
      <c r="K4554" s="489"/>
      <c r="L4554" s="465"/>
      <c r="M4554" s="465"/>
      <c r="N4554" s="608"/>
      <c r="O4554" s="512"/>
      <c r="P4554" s="512"/>
    </row>
    <row r="4555" spans="1:16" hidden="1" x14ac:dyDescent="0.2">
      <c r="A4555" s="505"/>
      <c r="B4555" s="506"/>
      <c r="C4555" s="464"/>
      <c r="D4555" s="520"/>
      <c r="E4555" s="455"/>
      <c r="F4555" s="460"/>
      <c r="G4555" s="455"/>
      <c r="H4555" s="455"/>
      <c r="I4555" s="455"/>
      <c r="J4555" s="465"/>
      <c r="K4555" s="489"/>
      <c r="L4555" s="465"/>
      <c r="M4555" s="465"/>
      <c r="N4555" s="608"/>
      <c r="O4555" s="512"/>
      <c r="P4555" s="512"/>
    </row>
    <row r="4556" spans="1:16" hidden="1" x14ac:dyDescent="0.2">
      <c r="A4556" s="505"/>
      <c r="B4556" s="506"/>
      <c r="C4556" s="464"/>
      <c r="D4556" s="520"/>
      <c r="E4556" s="455"/>
      <c r="F4556" s="460"/>
      <c r="G4556" s="455"/>
      <c r="H4556" s="455"/>
      <c r="I4556" s="455"/>
      <c r="J4556" s="465"/>
      <c r="K4556" s="489"/>
      <c r="L4556" s="465"/>
      <c r="M4556" s="465"/>
      <c r="N4556" s="608"/>
      <c r="O4556" s="512"/>
      <c r="P4556" s="512"/>
    </row>
    <row r="4557" spans="1:16" hidden="1" x14ac:dyDescent="0.2">
      <c r="A4557" s="505"/>
      <c r="B4557" s="506"/>
      <c r="C4557" s="464"/>
      <c r="D4557" s="520"/>
      <c r="E4557" s="455"/>
      <c r="F4557" s="460"/>
      <c r="G4557" s="455"/>
      <c r="H4557" s="455"/>
      <c r="I4557" s="455"/>
      <c r="J4557" s="465"/>
      <c r="K4557" s="489"/>
      <c r="L4557" s="465"/>
      <c r="M4557" s="465"/>
      <c r="N4557" s="608"/>
      <c r="O4557" s="512"/>
      <c r="P4557" s="512"/>
    </row>
    <row r="4558" spans="1:16" hidden="1" x14ac:dyDescent="0.2">
      <c r="A4558" s="505"/>
      <c r="B4558" s="506"/>
      <c r="C4558" s="464"/>
      <c r="D4558" s="520"/>
      <c r="E4558" s="455"/>
      <c r="F4558" s="460"/>
      <c r="G4558" s="455"/>
      <c r="H4558" s="455"/>
      <c r="I4558" s="455"/>
      <c r="J4558" s="465"/>
      <c r="K4558" s="489"/>
      <c r="L4558" s="465"/>
      <c r="M4558" s="465"/>
      <c r="N4558" s="608"/>
      <c r="O4558" s="512"/>
      <c r="P4558" s="512"/>
    </row>
    <row r="4559" spans="1:16" hidden="1" x14ac:dyDescent="0.2">
      <c r="A4559" s="505"/>
      <c r="B4559" s="506"/>
      <c r="C4559" s="464"/>
      <c r="D4559" s="520"/>
      <c r="E4559" s="455"/>
      <c r="F4559" s="460"/>
      <c r="G4559" s="455"/>
      <c r="H4559" s="455"/>
      <c r="I4559" s="455"/>
      <c r="J4559" s="465"/>
      <c r="K4559" s="489"/>
      <c r="L4559" s="465"/>
      <c r="M4559" s="465"/>
      <c r="N4559" s="608"/>
      <c r="O4559" s="512"/>
      <c r="P4559" s="512"/>
    </row>
    <row r="4560" spans="1:16" hidden="1" x14ac:dyDescent="0.2">
      <c r="A4560" s="505"/>
      <c r="B4560" s="506"/>
      <c r="C4560" s="464"/>
      <c r="D4560" s="520"/>
      <c r="E4560" s="455"/>
      <c r="F4560" s="460"/>
      <c r="G4560" s="455"/>
      <c r="H4560" s="455"/>
      <c r="I4560" s="455"/>
      <c r="J4560" s="465"/>
      <c r="K4560" s="489"/>
      <c r="L4560" s="465"/>
      <c r="M4560" s="465"/>
      <c r="N4560" s="608"/>
      <c r="O4560" s="512"/>
      <c r="P4560" s="512"/>
    </row>
    <row r="4561" spans="1:16" hidden="1" x14ac:dyDescent="0.2">
      <c r="A4561" s="505"/>
      <c r="B4561" s="506"/>
      <c r="C4561" s="464"/>
      <c r="D4561" s="520"/>
      <c r="E4561" s="455"/>
      <c r="F4561" s="460"/>
      <c r="G4561" s="455"/>
      <c r="H4561" s="455"/>
      <c r="I4561" s="455"/>
      <c r="J4561" s="465"/>
      <c r="K4561" s="489"/>
      <c r="L4561" s="465"/>
      <c r="M4561" s="465"/>
      <c r="N4561" s="608"/>
      <c r="O4561" s="512"/>
      <c r="P4561" s="512"/>
    </row>
    <row r="4562" spans="1:16" hidden="1" x14ac:dyDescent="0.2">
      <c r="A4562" s="505"/>
      <c r="B4562" s="506"/>
      <c r="C4562" s="464"/>
      <c r="D4562" s="520"/>
      <c r="E4562" s="455"/>
      <c r="F4562" s="460"/>
      <c r="G4562" s="455"/>
      <c r="H4562" s="455"/>
      <c r="I4562" s="455"/>
      <c r="J4562" s="465"/>
      <c r="K4562" s="489"/>
      <c r="L4562" s="465"/>
      <c r="M4562" s="465"/>
      <c r="N4562" s="608"/>
      <c r="O4562" s="512"/>
      <c r="P4562" s="512"/>
    </row>
    <row r="4563" spans="1:16" hidden="1" x14ac:dyDescent="0.2">
      <c r="A4563" s="505"/>
      <c r="B4563" s="506"/>
      <c r="C4563" s="464"/>
      <c r="D4563" s="520"/>
      <c r="E4563" s="455"/>
      <c r="F4563" s="460"/>
      <c r="G4563" s="455"/>
      <c r="H4563" s="455"/>
      <c r="I4563" s="455"/>
      <c r="J4563" s="465"/>
      <c r="K4563" s="489"/>
      <c r="L4563" s="465"/>
      <c r="M4563" s="465"/>
      <c r="N4563" s="608"/>
      <c r="O4563" s="512"/>
      <c r="P4563" s="512"/>
    </row>
    <row r="4564" spans="1:16" hidden="1" x14ac:dyDescent="0.2">
      <c r="A4564" s="505"/>
      <c r="B4564" s="506"/>
      <c r="C4564" s="464"/>
      <c r="D4564" s="520"/>
      <c r="E4564" s="455"/>
      <c r="F4564" s="460"/>
      <c r="G4564" s="455"/>
      <c r="H4564" s="455"/>
      <c r="I4564" s="455"/>
      <c r="J4564" s="465"/>
      <c r="K4564" s="489"/>
      <c r="L4564" s="465"/>
      <c r="M4564" s="465"/>
      <c r="N4564" s="608"/>
      <c r="O4564" s="512"/>
      <c r="P4564" s="512"/>
    </row>
    <row r="4565" spans="1:16" hidden="1" x14ac:dyDescent="0.2">
      <c r="A4565" s="505"/>
      <c r="B4565" s="506"/>
      <c r="C4565" s="464"/>
      <c r="D4565" s="520"/>
      <c r="E4565" s="455"/>
      <c r="F4565" s="460"/>
      <c r="G4565" s="455"/>
      <c r="H4565" s="455"/>
      <c r="I4565" s="455"/>
      <c r="J4565" s="465"/>
      <c r="K4565" s="489"/>
      <c r="L4565" s="465"/>
      <c r="M4565" s="465"/>
      <c r="N4565" s="608"/>
      <c r="O4565" s="512"/>
      <c r="P4565" s="512"/>
    </row>
    <row r="4566" spans="1:16" hidden="1" x14ac:dyDescent="0.2">
      <c r="A4566" s="505"/>
      <c r="B4566" s="506"/>
      <c r="C4566" s="464"/>
      <c r="D4566" s="520"/>
      <c r="E4566" s="455"/>
      <c r="F4566" s="460"/>
      <c r="G4566" s="455"/>
      <c r="H4566" s="455"/>
      <c r="I4566" s="455"/>
      <c r="J4566" s="465"/>
      <c r="K4566" s="489"/>
      <c r="L4566" s="465"/>
      <c r="M4566" s="465"/>
      <c r="N4566" s="608"/>
      <c r="O4566" s="512"/>
      <c r="P4566" s="512"/>
    </row>
    <row r="4567" spans="1:16" hidden="1" x14ac:dyDescent="0.2">
      <c r="A4567" s="505"/>
      <c r="B4567" s="506"/>
      <c r="C4567" s="464"/>
      <c r="D4567" s="520"/>
      <c r="E4567" s="455"/>
      <c r="F4567" s="460"/>
      <c r="G4567" s="455"/>
      <c r="H4567" s="455"/>
      <c r="I4567" s="455"/>
      <c r="J4567" s="465"/>
      <c r="K4567" s="489"/>
      <c r="L4567" s="465"/>
      <c r="M4567" s="465"/>
      <c r="N4567" s="608"/>
      <c r="O4567" s="512"/>
      <c r="P4567" s="512"/>
    </row>
    <row r="4568" spans="1:16" hidden="1" x14ac:dyDescent="0.2">
      <c r="A4568" s="505"/>
      <c r="B4568" s="506"/>
      <c r="C4568" s="464"/>
      <c r="D4568" s="520"/>
      <c r="E4568" s="455"/>
      <c r="F4568" s="460"/>
      <c r="G4568" s="455"/>
      <c r="H4568" s="455"/>
      <c r="I4568" s="455"/>
      <c r="J4568" s="465"/>
      <c r="K4568" s="489"/>
      <c r="L4568" s="465"/>
      <c r="M4568" s="465"/>
      <c r="N4568" s="608"/>
      <c r="O4568" s="512"/>
      <c r="P4568" s="512"/>
    </row>
    <row r="4569" spans="1:16" hidden="1" x14ac:dyDescent="0.2">
      <c r="A4569" s="505"/>
      <c r="B4569" s="506"/>
      <c r="C4569" s="464"/>
      <c r="D4569" s="520"/>
      <c r="E4569" s="455"/>
      <c r="F4569" s="460"/>
      <c r="G4569" s="455"/>
      <c r="H4569" s="455"/>
      <c r="I4569" s="455"/>
      <c r="J4569" s="465"/>
      <c r="K4569" s="489"/>
      <c r="L4569" s="465"/>
      <c r="M4569" s="465"/>
      <c r="N4569" s="608"/>
      <c r="O4569" s="512"/>
      <c r="P4569" s="512"/>
    </row>
    <row r="4570" spans="1:16" hidden="1" x14ac:dyDescent="0.2">
      <c r="A4570" s="505"/>
      <c r="B4570" s="506"/>
      <c r="C4570" s="464"/>
      <c r="D4570" s="520"/>
      <c r="E4570" s="455"/>
      <c r="F4570" s="460"/>
      <c r="G4570" s="455"/>
      <c r="H4570" s="455"/>
      <c r="I4570" s="455"/>
      <c r="J4570" s="465"/>
      <c r="K4570" s="489"/>
      <c r="L4570" s="465"/>
      <c r="M4570" s="465"/>
      <c r="N4570" s="608"/>
      <c r="O4570" s="512"/>
      <c r="P4570" s="512"/>
    </row>
    <row r="4571" spans="1:16" hidden="1" x14ac:dyDescent="0.2">
      <c r="A4571" s="505"/>
      <c r="B4571" s="506"/>
      <c r="C4571" s="464"/>
      <c r="D4571" s="520"/>
      <c r="E4571" s="455"/>
      <c r="F4571" s="460"/>
      <c r="G4571" s="455"/>
      <c r="H4571" s="455"/>
      <c r="I4571" s="455"/>
      <c r="J4571" s="465"/>
      <c r="K4571" s="489"/>
      <c r="L4571" s="465"/>
      <c r="M4571" s="465"/>
      <c r="N4571" s="608"/>
      <c r="O4571" s="512"/>
      <c r="P4571" s="512"/>
    </row>
    <row r="4572" spans="1:16" hidden="1" x14ac:dyDescent="0.2">
      <c r="A4572" s="505"/>
      <c r="B4572" s="506"/>
      <c r="C4572" s="464"/>
      <c r="D4572" s="520"/>
      <c r="E4572" s="455"/>
      <c r="F4572" s="460"/>
      <c r="G4572" s="455"/>
      <c r="H4572" s="455"/>
      <c r="I4572" s="455"/>
      <c r="J4572" s="465"/>
      <c r="K4572" s="489"/>
      <c r="L4572" s="465"/>
      <c r="M4572" s="465"/>
      <c r="N4572" s="608"/>
      <c r="O4572" s="512"/>
      <c r="P4572" s="512"/>
    </row>
    <row r="4573" spans="1:16" hidden="1" x14ac:dyDescent="0.2">
      <c r="A4573" s="505"/>
      <c r="B4573" s="506"/>
      <c r="C4573" s="464"/>
      <c r="D4573" s="520"/>
      <c r="E4573" s="455"/>
      <c r="F4573" s="460"/>
      <c r="G4573" s="455"/>
      <c r="H4573" s="455"/>
      <c r="I4573" s="455"/>
      <c r="J4573" s="465"/>
      <c r="K4573" s="489"/>
      <c r="L4573" s="465"/>
      <c r="M4573" s="465"/>
      <c r="N4573" s="608"/>
      <c r="O4573" s="512"/>
      <c r="P4573" s="512"/>
    </row>
    <row r="4574" spans="1:16" hidden="1" x14ac:dyDescent="0.2">
      <c r="A4574" s="505"/>
      <c r="B4574" s="506"/>
      <c r="C4574" s="464"/>
      <c r="D4574" s="520"/>
      <c r="E4574" s="455"/>
      <c r="F4574" s="460"/>
      <c r="G4574" s="455"/>
      <c r="H4574" s="455"/>
      <c r="I4574" s="455"/>
      <c r="J4574" s="465"/>
      <c r="K4574" s="489"/>
      <c r="L4574" s="465"/>
      <c r="M4574" s="465"/>
      <c r="N4574" s="608"/>
      <c r="O4574" s="512"/>
      <c r="P4574" s="512"/>
    </row>
    <row r="4575" spans="1:16" hidden="1" x14ac:dyDescent="0.2">
      <c r="A4575" s="505"/>
      <c r="B4575" s="506"/>
      <c r="C4575" s="464"/>
      <c r="D4575" s="520"/>
      <c r="E4575" s="455"/>
      <c r="F4575" s="460"/>
      <c r="G4575" s="455"/>
      <c r="H4575" s="455"/>
      <c r="I4575" s="455"/>
      <c r="J4575" s="465"/>
      <c r="K4575" s="489"/>
      <c r="L4575" s="465"/>
      <c r="M4575" s="465"/>
      <c r="N4575" s="608"/>
      <c r="O4575" s="512"/>
      <c r="P4575" s="512"/>
    </row>
    <row r="4576" spans="1:16" hidden="1" x14ac:dyDescent="0.2">
      <c r="A4576" s="505"/>
      <c r="B4576" s="506"/>
      <c r="C4576" s="464"/>
      <c r="D4576" s="520"/>
      <c r="E4576" s="455"/>
      <c r="F4576" s="460"/>
      <c r="G4576" s="455"/>
      <c r="H4576" s="455"/>
      <c r="I4576" s="455"/>
      <c r="J4576" s="465"/>
      <c r="K4576" s="489"/>
      <c r="L4576" s="465"/>
      <c r="M4576" s="465"/>
      <c r="N4576" s="608"/>
      <c r="O4576" s="512"/>
      <c r="P4576" s="512"/>
    </row>
    <row r="4577" spans="1:16" hidden="1" x14ac:dyDescent="0.2">
      <c r="A4577" s="505"/>
      <c r="B4577" s="506"/>
      <c r="C4577" s="464"/>
      <c r="D4577" s="520"/>
      <c r="E4577" s="455"/>
      <c r="F4577" s="460"/>
      <c r="G4577" s="455"/>
      <c r="H4577" s="455"/>
      <c r="I4577" s="455"/>
      <c r="J4577" s="465"/>
      <c r="K4577" s="489"/>
      <c r="L4577" s="465"/>
      <c r="M4577" s="465"/>
      <c r="N4577" s="608"/>
      <c r="O4577" s="512"/>
      <c r="P4577" s="512"/>
    </row>
    <row r="4578" spans="1:16" hidden="1" x14ac:dyDescent="0.2">
      <c r="A4578" s="505"/>
      <c r="B4578" s="506"/>
      <c r="C4578" s="464"/>
      <c r="D4578" s="520"/>
      <c r="E4578" s="455"/>
      <c r="F4578" s="460"/>
      <c r="G4578" s="455"/>
      <c r="H4578" s="455"/>
      <c r="I4578" s="455"/>
      <c r="J4578" s="465"/>
      <c r="K4578" s="489"/>
      <c r="L4578" s="465"/>
      <c r="M4578" s="465"/>
      <c r="N4578" s="608"/>
      <c r="O4578" s="512"/>
      <c r="P4578" s="512"/>
    </row>
    <row r="4579" spans="1:16" hidden="1" x14ac:dyDescent="0.2">
      <c r="A4579" s="505"/>
      <c r="B4579" s="506"/>
      <c r="C4579" s="464"/>
      <c r="D4579" s="520"/>
      <c r="E4579" s="455"/>
      <c r="F4579" s="460"/>
      <c r="G4579" s="455"/>
      <c r="H4579" s="455"/>
      <c r="I4579" s="455"/>
      <c r="J4579" s="465"/>
      <c r="K4579" s="489"/>
      <c r="L4579" s="465"/>
      <c r="M4579" s="465"/>
      <c r="N4579" s="608"/>
      <c r="O4579" s="512"/>
      <c r="P4579" s="512"/>
    </row>
    <row r="4580" spans="1:16" hidden="1" x14ac:dyDescent="0.2">
      <c r="A4580" s="505"/>
      <c r="B4580" s="506"/>
      <c r="C4580" s="464"/>
      <c r="D4580" s="520"/>
      <c r="E4580" s="455"/>
      <c r="F4580" s="460"/>
      <c r="G4580" s="455"/>
      <c r="H4580" s="455"/>
      <c r="I4580" s="455"/>
      <c r="J4580" s="465"/>
      <c r="K4580" s="489"/>
      <c r="L4580" s="465"/>
      <c r="M4580" s="465"/>
      <c r="N4580" s="608"/>
      <c r="O4580" s="512"/>
      <c r="P4580" s="512"/>
    </row>
    <row r="4581" spans="1:16" hidden="1" x14ac:dyDescent="0.2">
      <c r="A4581" s="505"/>
      <c r="B4581" s="506"/>
      <c r="C4581" s="464"/>
      <c r="D4581" s="520"/>
      <c r="E4581" s="455"/>
      <c r="F4581" s="460"/>
      <c r="G4581" s="455"/>
      <c r="H4581" s="455"/>
      <c r="I4581" s="455"/>
      <c r="J4581" s="465"/>
      <c r="K4581" s="489"/>
      <c r="L4581" s="465"/>
      <c r="M4581" s="465"/>
      <c r="N4581" s="608"/>
      <c r="O4581" s="512"/>
      <c r="P4581" s="512"/>
    </row>
    <row r="4582" spans="1:16" hidden="1" x14ac:dyDescent="0.2">
      <c r="A4582" s="505"/>
      <c r="B4582" s="506"/>
      <c r="C4582" s="464"/>
      <c r="D4582" s="520"/>
      <c r="E4582" s="455"/>
      <c r="F4582" s="460"/>
      <c r="G4582" s="455"/>
      <c r="H4582" s="455"/>
      <c r="I4582" s="455"/>
      <c r="J4582" s="465"/>
      <c r="K4582" s="489"/>
      <c r="L4582" s="465"/>
      <c r="M4582" s="465"/>
      <c r="N4582" s="608"/>
      <c r="O4582" s="512"/>
      <c r="P4582" s="512"/>
    </row>
    <row r="4583" spans="1:16" hidden="1" x14ac:dyDescent="0.2">
      <c r="A4583" s="505"/>
      <c r="B4583" s="506"/>
      <c r="C4583" s="464"/>
      <c r="D4583" s="520"/>
      <c r="E4583" s="455"/>
      <c r="F4583" s="460"/>
      <c r="G4583" s="455"/>
      <c r="H4583" s="455"/>
      <c r="I4583" s="455"/>
      <c r="J4583" s="465"/>
      <c r="K4583" s="489"/>
      <c r="L4583" s="465"/>
      <c r="M4583" s="465"/>
      <c r="N4583" s="608"/>
      <c r="O4583" s="512"/>
      <c r="P4583" s="512"/>
    </row>
    <row r="4584" spans="1:16" hidden="1" x14ac:dyDescent="0.2">
      <c r="A4584" s="505"/>
      <c r="B4584" s="506"/>
      <c r="C4584" s="464"/>
      <c r="D4584" s="520"/>
      <c r="E4584" s="455"/>
      <c r="F4584" s="460"/>
      <c r="G4584" s="455"/>
      <c r="H4584" s="455"/>
      <c r="I4584" s="455"/>
      <c r="J4584" s="465"/>
      <c r="K4584" s="489"/>
      <c r="L4584" s="465"/>
      <c r="M4584" s="465"/>
      <c r="N4584" s="608"/>
      <c r="O4584" s="512"/>
      <c r="P4584" s="512"/>
    </row>
    <row r="4585" spans="1:16" hidden="1" x14ac:dyDescent="0.2">
      <c r="A4585" s="505"/>
      <c r="B4585" s="506"/>
      <c r="C4585" s="464"/>
      <c r="D4585" s="520"/>
      <c r="E4585" s="455"/>
      <c r="F4585" s="460"/>
      <c r="G4585" s="455"/>
      <c r="H4585" s="455"/>
      <c r="I4585" s="455"/>
      <c r="J4585" s="465"/>
      <c r="K4585" s="489"/>
      <c r="L4585" s="465"/>
      <c r="M4585" s="465"/>
      <c r="N4585" s="608"/>
      <c r="O4585" s="512"/>
      <c r="P4585" s="512"/>
    </row>
    <row r="4586" spans="1:16" hidden="1" x14ac:dyDescent="0.2">
      <c r="A4586" s="505"/>
      <c r="B4586" s="506"/>
      <c r="C4586" s="464"/>
      <c r="D4586" s="520"/>
      <c r="E4586" s="455"/>
      <c r="F4586" s="460"/>
      <c r="G4586" s="455"/>
      <c r="H4586" s="455"/>
      <c r="I4586" s="455"/>
      <c r="J4586" s="465"/>
      <c r="K4586" s="489"/>
      <c r="L4586" s="465"/>
      <c r="M4586" s="465"/>
      <c r="N4586" s="608"/>
      <c r="O4586" s="512"/>
      <c r="P4586" s="512"/>
    </row>
    <row r="4587" spans="1:16" hidden="1" x14ac:dyDescent="0.2">
      <c r="A4587" s="505"/>
      <c r="B4587" s="506"/>
      <c r="C4587" s="464"/>
      <c r="D4587" s="520"/>
      <c r="E4587" s="455"/>
      <c r="F4587" s="460"/>
      <c r="G4587" s="455"/>
      <c r="H4587" s="455"/>
      <c r="I4587" s="455"/>
      <c r="J4587" s="465"/>
      <c r="K4587" s="489"/>
      <c r="L4587" s="465"/>
      <c r="M4587" s="465"/>
      <c r="N4587" s="608"/>
      <c r="O4587" s="512"/>
      <c r="P4587" s="512"/>
    </row>
    <row r="4588" spans="1:16" hidden="1" x14ac:dyDescent="0.2">
      <c r="A4588" s="505"/>
      <c r="B4588" s="506"/>
      <c r="C4588" s="464"/>
      <c r="D4588" s="520"/>
      <c r="E4588" s="455"/>
      <c r="F4588" s="460"/>
      <c r="G4588" s="455"/>
      <c r="H4588" s="455"/>
      <c r="I4588" s="455"/>
      <c r="J4588" s="465"/>
      <c r="K4588" s="489"/>
      <c r="L4588" s="465"/>
      <c r="M4588" s="465"/>
      <c r="N4588" s="608"/>
      <c r="O4588" s="512"/>
      <c r="P4588" s="512"/>
    </row>
    <row r="4589" spans="1:16" hidden="1" x14ac:dyDescent="0.2">
      <c r="A4589" s="505"/>
      <c r="B4589" s="506"/>
      <c r="C4589" s="464"/>
      <c r="D4589" s="520"/>
      <c r="E4589" s="455"/>
      <c r="F4589" s="460"/>
      <c r="G4589" s="455"/>
      <c r="H4589" s="455"/>
      <c r="I4589" s="455"/>
      <c r="J4589" s="465"/>
      <c r="K4589" s="489"/>
      <c r="L4589" s="465"/>
      <c r="M4589" s="465"/>
      <c r="N4589" s="608"/>
      <c r="O4589" s="512"/>
      <c r="P4589" s="512"/>
    </row>
    <row r="4590" spans="1:16" hidden="1" x14ac:dyDescent="0.2">
      <c r="A4590" s="505"/>
      <c r="B4590" s="506"/>
      <c r="C4590" s="464"/>
      <c r="D4590" s="520"/>
      <c r="E4590" s="455"/>
      <c r="F4590" s="460"/>
      <c r="G4590" s="455"/>
      <c r="H4590" s="455"/>
      <c r="I4590" s="455"/>
      <c r="J4590" s="465"/>
      <c r="K4590" s="489"/>
      <c r="L4590" s="465"/>
      <c r="M4590" s="465"/>
      <c r="N4590" s="608"/>
      <c r="O4590" s="512"/>
      <c r="P4590" s="512"/>
    </row>
    <row r="4591" spans="1:16" hidden="1" x14ac:dyDescent="0.2">
      <c r="A4591" s="505"/>
      <c r="B4591" s="506"/>
      <c r="C4591" s="464"/>
      <c r="D4591" s="520"/>
      <c r="E4591" s="455"/>
      <c r="F4591" s="460"/>
      <c r="G4591" s="455"/>
      <c r="H4591" s="455"/>
      <c r="I4591" s="455"/>
      <c r="J4591" s="465"/>
      <c r="K4591" s="489"/>
      <c r="L4591" s="465"/>
      <c r="M4591" s="465"/>
      <c r="N4591" s="608"/>
      <c r="O4591" s="512"/>
      <c r="P4591" s="512"/>
    </row>
    <row r="4592" spans="1:16" hidden="1" x14ac:dyDescent="0.2">
      <c r="A4592" s="505"/>
      <c r="B4592" s="506"/>
      <c r="C4592" s="464"/>
      <c r="D4592" s="520"/>
      <c r="E4592" s="455"/>
      <c r="F4592" s="460"/>
      <c r="G4592" s="455"/>
      <c r="H4592" s="455"/>
      <c r="I4592" s="455"/>
      <c r="J4592" s="465"/>
      <c r="K4592" s="489"/>
      <c r="L4592" s="465"/>
      <c r="M4592" s="465"/>
      <c r="N4592" s="608"/>
      <c r="O4592" s="512"/>
      <c r="P4592" s="512"/>
    </row>
    <row r="4593" spans="1:16" hidden="1" x14ac:dyDescent="0.2">
      <c r="A4593" s="505"/>
      <c r="B4593" s="506"/>
      <c r="C4593" s="464"/>
      <c r="D4593" s="520"/>
      <c r="E4593" s="455"/>
      <c r="F4593" s="460"/>
      <c r="G4593" s="455"/>
      <c r="H4593" s="455"/>
      <c r="I4593" s="455"/>
      <c r="J4593" s="465"/>
      <c r="K4593" s="489"/>
      <c r="L4593" s="465"/>
      <c r="M4593" s="465"/>
      <c r="N4593" s="608"/>
      <c r="O4593" s="512"/>
      <c r="P4593" s="512"/>
    </row>
    <row r="4594" spans="1:16" hidden="1" x14ac:dyDescent="0.2">
      <c r="A4594" s="505"/>
      <c r="B4594" s="506"/>
      <c r="C4594" s="464"/>
      <c r="D4594" s="520"/>
      <c r="E4594" s="455"/>
      <c r="F4594" s="460"/>
      <c r="G4594" s="455"/>
      <c r="H4594" s="455"/>
      <c r="I4594" s="455"/>
      <c r="J4594" s="465"/>
      <c r="K4594" s="489"/>
      <c r="L4594" s="465"/>
      <c r="M4594" s="465"/>
      <c r="N4594" s="608"/>
      <c r="O4594" s="512"/>
      <c r="P4594" s="512"/>
    </row>
    <row r="4595" spans="1:16" hidden="1" x14ac:dyDescent="0.2">
      <c r="A4595" s="505"/>
      <c r="B4595" s="506"/>
      <c r="C4595" s="464"/>
      <c r="D4595" s="520"/>
      <c r="E4595" s="455"/>
      <c r="F4595" s="460"/>
      <c r="G4595" s="455"/>
      <c r="H4595" s="455"/>
      <c r="I4595" s="455"/>
      <c r="J4595" s="465"/>
      <c r="K4595" s="489"/>
      <c r="L4595" s="465"/>
      <c r="M4595" s="465"/>
      <c r="N4595" s="608"/>
      <c r="O4595" s="512"/>
      <c r="P4595" s="512"/>
    </row>
    <row r="4596" spans="1:16" hidden="1" x14ac:dyDescent="0.2">
      <c r="A4596" s="505"/>
      <c r="B4596" s="506"/>
      <c r="C4596" s="464"/>
      <c r="D4596" s="520"/>
      <c r="E4596" s="455"/>
      <c r="F4596" s="460"/>
      <c r="G4596" s="455"/>
      <c r="H4596" s="455"/>
      <c r="I4596" s="455"/>
      <c r="J4596" s="465"/>
      <c r="K4596" s="489"/>
      <c r="L4596" s="465"/>
      <c r="M4596" s="465"/>
      <c r="N4596" s="608"/>
      <c r="O4596" s="512"/>
      <c r="P4596" s="512"/>
    </row>
    <row r="4597" spans="1:16" hidden="1" x14ac:dyDescent="0.2">
      <c r="A4597" s="505"/>
      <c r="B4597" s="506"/>
      <c r="C4597" s="464"/>
      <c r="D4597" s="520"/>
      <c r="E4597" s="455"/>
      <c r="F4597" s="460"/>
      <c r="G4597" s="455"/>
      <c r="H4597" s="455"/>
      <c r="I4597" s="455"/>
      <c r="J4597" s="465"/>
      <c r="K4597" s="489"/>
      <c r="L4597" s="465"/>
      <c r="M4597" s="465"/>
      <c r="N4597" s="608"/>
      <c r="O4597" s="512"/>
      <c r="P4597" s="512"/>
    </row>
    <row r="4598" spans="1:16" hidden="1" x14ac:dyDescent="0.2">
      <c r="A4598" s="505"/>
      <c r="B4598" s="506"/>
      <c r="C4598" s="464"/>
      <c r="D4598" s="520"/>
      <c r="E4598" s="455"/>
      <c r="F4598" s="460"/>
      <c r="G4598" s="455"/>
      <c r="H4598" s="455"/>
      <c r="I4598" s="455"/>
      <c r="J4598" s="465"/>
      <c r="K4598" s="489"/>
      <c r="L4598" s="465"/>
      <c r="M4598" s="465"/>
      <c r="N4598" s="608"/>
      <c r="O4598" s="512"/>
      <c r="P4598" s="512"/>
    </row>
    <row r="4599" spans="1:16" hidden="1" x14ac:dyDescent="0.2">
      <c r="A4599" s="505"/>
      <c r="B4599" s="506"/>
      <c r="C4599" s="464"/>
      <c r="D4599" s="520"/>
      <c r="E4599" s="455"/>
      <c r="F4599" s="460"/>
      <c r="G4599" s="455"/>
      <c r="H4599" s="455"/>
      <c r="I4599" s="455"/>
      <c r="J4599" s="465"/>
      <c r="K4599" s="489"/>
      <c r="L4599" s="465"/>
      <c r="M4599" s="465"/>
      <c r="N4599" s="608"/>
      <c r="O4599" s="512"/>
      <c r="P4599" s="512"/>
    </row>
    <row r="4600" spans="1:16" hidden="1" x14ac:dyDescent="0.2">
      <c r="A4600" s="505"/>
      <c r="B4600" s="506"/>
      <c r="C4600" s="464"/>
      <c r="D4600" s="520"/>
      <c r="E4600" s="455"/>
      <c r="F4600" s="460"/>
      <c r="G4600" s="455"/>
      <c r="H4600" s="455"/>
      <c r="I4600" s="455"/>
      <c r="J4600" s="465"/>
      <c r="K4600" s="489"/>
      <c r="L4600" s="465"/>
      <c r="M4600" s="465"/>
      <c r="N4600" s="608"/>
      <c r="O4600" s="512"/>
      <c r="P4600" s="512"/>
    </row>
    <row r="4601" spans="1:16" hidden="1" x14ac:dyDescent="0.2">
      <c r="A4601" s="505"/>
      <c r="B4601" s="506"/>
      <c r="C4601" s="464"/>
      <c r="D4601" s="520"/>
      <c r="E4601" s="455"/>
      <c r="F4601" s="460"/>
      <c r="G4601" s="455"/>
      <c r="H4601" s="455"/>
      <c r="I4601" s="455"/>
      <c r="J4601" s="465"/>
      <c r="K4601" s="489"/>
      <c r="L4601" s="465"/>
      <c r="M4601" s="465"/>
      <c r="N4601" s="608"/>
      <c r="O4601" s="512"/>
      <c r="P4601" s="512"/>
    </row>
    <row r="4602" spans="1:16" hidden="1" x14ac:dyDescent="0.2">
      <c r="A4602" s="505"/>
      <c r="B4602" s="506"/>
      <c r="C4602" s="464"/>
      <c r="D4602" s="520"/>
      <c r="E4602" s="455"/>
      <c r="F4602" s="460"/>
      <c r="G4602" s="455"/>
      <c r="H4602" s="455"/>
      <c r="I4602" s="455"/>
      <c r="J4602" s="465"/>
      <c r="K4602" s="489"/>
      <c r="L4602" s="465"/>
      <c r="M4602" s="465"/>
      <c r="N4602" s="608"/>
      <c r="O4602" s="512"/>
      <c r="P4602" s="512"/>
    </row>
    <row r="4603" spans="1:16" hidden="1" x14ac:dyDescent="0.2">
      <c r="A4603" s="505"/>
      <c r="B4603" s="506"/>
      <c r="C4603" s="464"/>
      <c r="D4603" s="520"/>
      <c r="E4603" s="455"/>
      <c r="F4603" s="460"/>
      <c r="G4603" s="455"/>
      <c r="H4603" s="455"/>
      <c r="I4603" s="455"/>
      <c r="J4603" s="465"/>
      <c r="K4603" s="489"/>
      <c r="L4603" s="465"/>
      <c r="M4603" s="465"/>
      <c r="N4603" s="608"/>
      <c r="O4603" s="512"/>
      <c r="P4603" s="512"/>
    </row>
    <row r="4604" spans="1:16" hidden="1" x14ac:dyDescent="0.2">
      <c r="A4604" s="505"/>
      <c r="B4604" s="506"/>
      <c r="C4604" s="464"/>
      <c r="D4604" s="520"/>
      <c r="E4604" s="455"/>
      <c r="F4604" s="460"/>
      <c r="G4604" s="455"/>
      <c r="H4604" s="455"/>
      <c r="I4604" s="455"/>
      <c r="J4604" s="465"/>
      <c r="K4604" s="489"/>
      <c r="L4604" s="465"/>
      <c r="M4604" s="465"/>
      <c r="N4604" s="608"/>
      <c r="O4604" s="512"/>
      <c r="P4604" s="512"/>
    </row>
    <row r="4605" spans="1:16" hidden="1" x14ac:dyDescent="0.2">
      <c r="A4605" s="505"/>
      <c r="B4605" s="506"/>
      <c r="C4605" s="464"/>
      <c r="D4605" s="520"/>
      <c r="E4605" s="455"/>
      <c r="F4605" s="460"/>
      <c r="G4605" s="455"/>
      <c r="H4605" s="455"/>
      <c r="I4605" s="455"/>
      <c r="J4605" s="465"/>
      <c r="K4605" s="489"/>
      <c r="L4605" s="465"/>
      <c r="M4605" s="465"/>
      <c r="N4605" s="608"/>
      <c r="O4605" s="512"/>
      <c r="P4605" s="512"/>
    </row>
    <row r="4606" spans="1:16" hidden="1" x14ac:dyDescent="0.2">
      <c r="A4606" s="505"/>
      <c r="B4606" s="506"/>
      <c r="C4606" s="464"/>
      <c r="D4606" s="520"/>
      <c r="E4606" s="455"/>
      <c r="F4606" s="460"/>
      <c r="G4606" s="455"/>
      <c r="H4606" s="455"/>
      <c r="I4606" s="455"/>
      <c r="J4606" s="465"/>
      <c r="K4606" s="489"/>
      <c r="L4606" s="465"/>
      <c r="M4606" s="465"/>
      <c r="N4606" s="608"/>
      <c r="O4606" s="512"/>
      <c r="P4606" s="512"/>
    </row>
    <row r="4607" spans="1:16" hidden="1" x14ac:dyDescent="0.2">
      <c r="A4607" s="505"/>
      <c r="B4607" s="506"/>
      <c r="C4607" s="464"/>
      <c r="D4607" s="520"/>
      <c r="E4607" s="455"/>
      <c r="F4607" s="460"/>
      <c r="G4607" s="455"/>
      <c r="H4607" s="455"/>
      <c r="I4607" s="455"/>
      <c r="J4607" s="465"/>
      <c r="K4607" s="489"/>
      <c r="L4607" s="465"/>
      <c r="M4607" s="465"/>
      <c r="N4607" s="608"/>
      <c r="O4607" s="512"/>
      <c r="P4607" s="512"/>
    </row>
    <row r="4608" spans="1:16" hidden="1" x14ac:dyDescent="0.2">
      <c r="A4608" s="505"/>
      <c r="B4608" s="506"/>
      <c r="C4608" s="464"/>
      <c r="D4608" s="520"/>
      <c r="E4608" s="455"/>
      <c r="F4608" s="460"/>
      <c r="G4608" s="455"/>
      <c r="H4608" s="455"/>
      <c r="I4608" s="455"/>
      <c r="J4608" s="465"/>
      <c r="K4608" s="489"/>
      <c r="L4608" s="465"/>
      <c r="M4608" s="465"/>
      <c r="N4608" s="608"/>
      <c r="O4608" s="512"/>
      <c r="P4608" s="512"/>
    </row>
    <row r="4609" spans="1:16" hidden="1" x14ac:dyDescent="0.2">
      <c r="A4609" s="505"/>
      <c r="B4609" s="506"/>
      <c r="C4609" s="464"/>
      <c r="D4609" s="520"/>
      <c r="E4609" s="455"/>
      <c r="F4609" s="460"/>
      <c r="G4609" s="455"/>
      <c r="H4609" s="455"/>
      <c r="I4609" s="455"/>
      <c r="J4609" s="465"/>
      <c r="K4609" s="489"/>
      <c r="L4609" s="465"/>
      <c r="M4609" s="465"/>
      <c r="N4609" s="608"/>
      <c r="O4609" s="512"/>
      <c r="P4609" s="512"/>
    </row>
    <row r="4610" spans="1:16" hidden="1" x14ac:dyDescent="0.2">
      <c r="A4610" s="505"/>
      <c r="B4610" s="506"/>
      <c r="C4610" s="464"/>
      <c r="D4610" s="520"/>
      <c r="E4610" s="455"/>
      <c r="F4610" s="460"/>
      <c r="G4610" s="455"/>
      <c r="H4610" s="455"/>
      <c r="I4610" s="455"/>
      <c r="J4610" s="465"/>
      <c r="K4610" s="489"/>
      <c r="L4610" s="465"/>
      <c r="M4610" s="465"/>
      <c r="N4610" s="608"/>
      <c r="O4610" s="512"/>
      <c r="P4610" s="512"/>
    </row>
    <row r="4611" spans="1:16" hidden="1" x14ac:dyDescent="0.2">
      <c r="A4611" s="505"/>
      <c r="B4611" s="506"/>
      <c r="C4611" s="464"/>
      <c r="D4611" s="520"/>
      <c r="E4611" s="455"/>
      <c r="F4611" s="460"/>
      <c r="G4611" s="455"/>
      <c r="H4611" s="455"/>
      <c r="I4611" s="455"/>
      <c r="J4611" s="465"/>
      <c r="K4611" s="489"/>
      <c r="L4611" s="465"/>
      <c r="M4611" s="465"/>
      <c r="N4611" s="608"/>
      <c r="O4611" s="512"/>
      <c r="P4611" s="512"/>
    </row>
    <row r="4612" spans="1:16" hidden="1" x14ac:dyDescent="0.2">
      <c r="A4612" s="505"/>
      <c r="B4612" s="506"/>
      <c r="C4612" s="464"/>
      <c r="D4612" s="520"/>
      <c r="E4612" s="455"/>
      <c r="F4612" s="460"/>
      <c r="G4612" s="455"/>
      <c r="H4612" s="455"/>
      <c r="I4612" s="455"/>
      <c r="J4612" s="465"/>
      <c r="K4612" s="489"/>
      <c r="L4612" s="465"/>
      <c r="M4612" s="465"/>
      <c r="N4612" s="608"/>
      <c r="O4612" s="512"/>
      <c r="P4612" s="512"/>
    </row>
    <row r="4613" spans="1:16" hidden="1" x14ac:dyDescent="0.2">
      <c r="A4613" s="505"/>
      <c r="B4613" s="506"/>
      <c r="C4613" s="464"/>
      <c r="D4613" s="520"/>
      <c r="E4613" s="455"/>
      <c r="F4613" s="460"/>
      <c r="G4613" s="455"/>
      <c r="H4613" s="455"/>
      <c r="I4613" s="455"/>
      <c r="J4613" s="465"/>
      <c r="K4613" s="489"/>
      <c r="L4613" s="465"/>
      <c r="M4613" s="465"/>
      <c r="N4613" s="608"/>
      <c r="O4613" s="512"/>
      <c r="P4613" s="512"/>
    </row>
    <row r="4614" spans="1:16" hidden="1" x14ac:dyDescent="0.2">
      <c r="A4614" s="505"/>
      <c r="B4614" s="506"/>
      <c r="C4614" s="464"/>
      <c r="D4614" s="520"/>
      <c r="E4614" s="455"/>
      <c r="F4614" s="460"/>
      <c r="G4614" s="455"/>
      <c r="H4614" s="455"/>
      <c r="I4614" s="455"/>
      <c r="J4614" s="465"/>
      <c r="K4614" s="489"/>
      <c r="L4614" s="465"/>
      <c r="M4614" s="465"/>
      <c r="N4614" s="608"/>
      <c r="O4614" s="512"/>
      <c r="P4614" s="512"/>
    </row>
    <row r="4615" spans="1:16" hidden="1" x14ac:dyDescent="0.2">
      <c r="A4615" s="505"/>
      <c r="B4615" s="506"/>
      <c r="C4615" s="464"/>
      <c r="D4615" s="520"/>
      <c r="E4615" s="455"/>
      <c r="F4615" s="460"/>
      <c r="G4615" s="455"/>
      <c r="H4615" s="455"/>
      <c r="I4615" s="455"/>
      <c r="J4615" s="465"/>
      <c r="K4615" s="489"/>
      <c r="L4615" s="465"/>
      <c r="M4615" s="465"/>
      <c r="N4615" s="608"/>
      <c r="O4615" s="512"/>
      <c r="P4615" s="512"/>
    </row>
    <row r="4616" spans="1:16" hidden="1" x14ac:dyDescent="0.2">
      <c r="A4616" s="505"/>
      <c r="B4616" s="506"/>
      <c r="C4616" s="464"/>
      <c r="D4616" s="520"/>
      <c r="E4616" s="455"/>
      <c r="F4616" s="460"/>
      <c r="G4616" s="455"/>
      <c r="H4616" s="455"/>
      <c r="I4616" s="455"/>
      <c r="J4616" s="465"/>
      <c r="K4616" s="489"/>
      <c r="L4616" s="465"/>
      <c r="M4616" s="465"/>
      <c r="N4616" s="608"/>
      <c r="O4616" s="512"/>
      <c r="P4616" s="512"/>
    </row>
    <row r="4617" spans="1:16" hidden="1" x14ac:dyDescent="0.2">
      <c r="A4617" s="505"/>
      <c r="B4617" s="506"/>
      <c r="C4617" s="464"/>
      <c r="D4617" s="520"/>
      <c r="E4617" s="455"/>
      <c r="F4617" s="460"/>
      <c r="G4617" s="455"/>
      <c r="H4617" s="455"/>
      <c r="I4617" s="455"/>
      <c r="J4617" s="465"/>
      <c r="K4617" s="489"/>
      <c r="L4617" s="465"/>
      <c r="M4617" s="465"/>
      <c r="N4617" s="608"/>
      <c r="O4617" s="512"/>
      <c r="P4617" s="512"/>
    </row>
    <row r="4618" spans="1:16" hidden="1" x14ac:dyDescent="0.2">
      <c r="A4618" s="505"/>
      <c r="B4618" s="506"/>
      <c r="C4618" s="464"/>
      <c r="D4618" s="520"/>
      <c r="E4618" s="455"/>
      <c r="F4618" s="460"/>
      <c r="G4618" s="455"/>
      <c r="H4618" s="455"/>
      <c r="I4618" s="455"/>
      <c r="J4618" s="465"/>
      <c r="K4618" s="489"/>
      <c r="L4618" s="465"/>
      <c r="M4618" s="465"/>
      <c r="N4618" s="608"/>
      <c r="O4618" s="512"/>
      <c r="P4618" s="512"/>
    </row>
    <row r="4619" spans="1:16" hidden="1" x14ac:dyDescent="0.2">
      <c r="A4619" s="505"/>
      <c r="B4619" s="506"/>
      <c r="C4619" s="464"/>
      <c r="D4619" s="520"/>
      <c r="E4619" s="455"/>
      <c r="F4619" s="460"/>
      <c r="G4619" s="455"/>
      <c r="H4619" s="455"/>
      <c r="I4619" s="455"/>
      <c r="J4619" s="465"/>
      <c r="K4619" s="489"/>
      <c r="L4619" s="465"/>
      <c r="M4619" s="465"/>
      <c r="N4619" s="608"/>
      <c r="O4619" s="512"/>
      <c r="P4619" s="512"/>
    </row>
    <row r="4620" spans="1:16" hidden="1" x14ac:dyDescent="0.2">
      <c r="A4620" s="505"/>
      <c r="B4620" s="506"/>
      <c r="C4620" s="464"/>
      <c r="D4620" s="520"/>
      <c r="E4620" s="455"/>
      <c r="F4620" s="460"/>
      <c r="G4620" s="455"/>
      <c r="H4620" s="455"/>
      <c r="I4620" s="455"/>
      <c r="J4620" s="465"/>
      <c r="K4620" s="489"/>
      <c r="L4620" s="465"/>
      <c r="M4620" s="465"/>
      <c r="N4620" s="608"/>
      <c r="O4620" s="512"/>
      <c r="P4620" s="512"/>
    </row>
    <row r="4621" spans="1:16" hidden="1" x14ac:dyDescent="0.2">
      <c r="A4621" s="505"/>
      <c r="B4621" s="506"/>
      <c r="C4621" s="464"/>
      <c r="D4621" s="520"/>
      <c r="E4621" s="455"/>
      <c r="F4621" s="460"/>
      <c r="G4621" s="455"/>
      <c r="H4621" s="455"/>
      <c r="I4621" s="455"/>
      <c r="J4621" s="465"/>
      <c r="K4621" s="489"/>
      <c r="L4621" s="465"/>
      <c r="M4621" s="465"/>
      <c r="N4621" s="608"/>
      <c r="O4621" s="512"/>
      <c r="P4621" s="512"/>
    </row>
    <row r="4622" spans="1:16" hidden="1" x14ac:dyDescent="0.2">
      <c r="A4622" s="505"/>
      <c r="B4622" s="506"/>
      <c r="C4622" s="464"/>
      <c r="D4622" s="520"/>
      <c r="E4622" s="455"/>
      <c r="F4622" s="460"/>
      <c r="G4622" s="455"/>
      <c r="H4622" s="455"/>
      <c r="I4622" s="455"/>
      <c r="J4622" s="465"/>
      <c r="K4622" s="489"/>
      <c r="L4622" s="465"/>
      <c r="M4622" s="465"/>
      <c r="N4622" s="608"/>
      <c r="O4622" s="512"/>
      <c r="P4622" s="512"/>
    </row>
    <row r="4623" spans="1:16" hidden="1" x14ac:dyDescent="0.2">
      <c r="A4623" s="505"/>
      <c r="B4623" s="506"/>
      <c r="C4623" s="464"/>
      <c r="D4623" s="520"/>
      <c r="E4623" s="455"/>
      <c r="F4623" s="460"/>
      <c r="G4623" s="455"/>
      <c r="H4623" s="455"/>
      <c r="I4623" s="455"/>
      <c r="J4623" s="465"/>
      <c r="K4623" s="489"/>
      <c r="L4623" s="465"/>
      <c r="M4623" s="465"/>
      <c r="N4623" s="608"/>
      <c r="O4623" s="512"/>
      <c r="P4623" s="512"/>
    </row>
    <row r="4624" spans="1:16" hidden="1" x14ac:dyDescent="0.2">
      <c r="A4624" s="505"/>
      <c r="B4624" s="506"/>
      <c r="C4624" s="464"/>
      <c r="D4624" s="520"/>
      <c r="E4624" s="455"/>
      <c r="F4624" s="460"/>
      <c r="G4624" s="455"/>
      <c r="H4624" s="455"/>
      <c r="I4624" s="455"/>
      <c r="J4624" s="465"/>
      <c r="K4624" s="489"/>
      <c r="L4624" s="465"/>
      <c r="M4624" s="465"/>
      <c r="N4624" s="608"/>
      <c r="O4624" s="512"/>
      <c r="P4624" s="512"/>
    </row>
    <row r="4625" spans="1:16" hidden="1" x14ac:dyDescent="0.2">
      <c r="A4625" s="505"/>
      <c r="B4625" s="506"/>
      <c r="C4625" s="464"/>
      <c r="D4625" s="520"/>
      <c r="E4625" s="455"/>
      <c r="F4625" s="460"/>
      <c r="G4625" s="455"/>
      <c r="H4625" s="455"/>
      <c r="I4625" s="455"/>
      <c r="J4625" s="465"/>
      <c r="K4625" s="489"/>
      <c r="L4625" s="465"/>
      <c r="M4625" s="465"/>
      <c r="N4625" s="608"/>
      <c r="O4625" s="512"/>
      <c r="P4625" s="512"/>
    </row>
    <row r="4626" spans="1:16" hidden="1" x14ac:dyDescent="0.2">
      <c r="A4626" s="505"/>
      <c r="B4626" s="506"/>
      <c r="C4626" s="464"/>
      <c r="D4626" s="520"/>
      <c r="E4626" s="455"/>
      <c r="F4626" s="460"/>
      <c r="G4626" s="455"/>
      <c r="H4626" s="455"/>
      <c r="I4626" s="455"/>
      <c r="J4626" s="465"/>
      <c r="K4626" s="489"/>
      <c r="L4626" s="465"/>
      <c r="M4626" s="465"/>
      <c r="N4626" s="608"/>
      <c r="O4626" s="512"/>
      <c r="P4626" s="512"/>
    </row>
    <row r="4627" spans="1:16" hidden="1" x14ac:dyDescent="0.2">
      <c r="A4627" s="505"/>
      <c r="B4627" s="506"/>
      <c r="C4627" s="464"/>
      <c r="D4627" s="520"/>
      <c r="E4627" s="455"/>
      <c r="F4627" s="460"/>
      <c r="G4627" s="455"/>
      <c r="H4627" s="455"/>
      <c r="I4627" s="455"/>
      <c r="J4627" s="465"/>
      <c r="K4627" s="489"/>
      <c r="L4627" s="465"/>
      <c r="M4627" s="465"/>
      <c r="N4627" s="608"/>
      <c r="O4627" s="512"/>
      <c r="P4627" s="512"/>
    </row>
    <row r="4628" spans="1:16" hidden="1" x14ac:dyDescent="0.2">
      <c r="A4628" s="505"/>
      <c r="B4628" s="506"/>
      <c r="C4628" s="464"/>
      <c r="D4628" s="520"/>
      <c r="E4628" s="455"/>
      <c r="F4628" s="460"/>
      <c r="G4628" s="455"/>
      <c r="H4628" s="455"/>
      <c r="I4628" s="455"/>
      <c r="J4628" s="465"/>
      <c r="K4628" s="489"/>
      <c r="L4628" s="465"/>
      <c r="M4628" s="465"/>
      <c r="N4628" s="608"/>
      <c r="O4628" s="512"/>
      <c r="P4628" s="512"/>
    </row>
    <row r="4629" spans="1:16" hidden="1" x14ac:dyDescent="0.2">
      <c r="A4629" s="505"/>
      <c r="B4629" s="506"/>
      <c r="C4629" s="464"/>
      <c r="D4629" s="520"/>
      <c r="E4629" s="455"/>
      <c r="F4629" s="460"/>
      <c r="G4629" s="455"/>
      <c r="H4629" s="455"/>
      <c r="I4629" s="455"/>
      <c r="J4629" s="465"/>
      <c r="K4629" s="489"/>
      <c r="L4629" s="465"/>
      <c r="M4629" s="465"/>
      <c r="N4629" s="608"/>
      <c r="O4629" s="512"/>
      <c r="P4629" s="512"/>
    </row>
    <row r="4630" spans="1:16" hidden="1" x14ac:dyDescent="0.2">
      <c r="A4630" s="505"/>
      <c r="B4630" s="506"/>
      <c r="C4630" s="464"/>
      <c r="D4630" s="520"/>
      <c r="E4630" s="455"/>
      <c r="F4630" s="460"/>
      <c r="G4630" s="455"/>
      <c r="H4630" s="455"/>
      <c r="I4630" s="455"/>
      <c r="J4630" s="465"/>
      <c r="K4630" s="489"/>
      <c r="L4630" s="465"/>
      <c r="M4630" s="465"/>
      <c r="N4630" s="608"/>
      <c r="O4630" s="512"/>
      <c r="P4630" s="512"/>
    </row>
    <row r="4631" spans="1:16" hidden="1" x14ac:dyDescent="0.2">
      <c r="A4631" s="505"/>
      <c r="B4631" s="506"/>
      <c r="C4631" s="464"/>
      <c r="D4631" s="520"/>
      <c r="E4631" s="455"/>
      <c r="F4631" s="460"/>
      <c r="G4631" s="455"/>
      <c r="H4631" s="455"/>
      <c r="I4631" s="455"/>
      <c r="J4631" s="465"/>
      <c r="K4631" s="489"/>
      <c r="L4631" s="465"/>
      <c r="M4631" s="465"/>
      <c r="N4631" s="608"/>
      <c r="O4631" s="512"/>
      <c r="P4631" s="512"/>
    </row>
    <row r="4632" spans="1:16" hidden="1" x14ac:dyDescent="0.2">
      <c r="A4632" s="505"/>
      <c r="B4632" s="506"/>
      <c r="C4632" s="464"/>
      <c r="D4632" s="520"/>
      <c r="E4632" s="455"/>
      <c r="F4632" s="460"/>
      <c r="G4632" s="455"/>
      <c r="H4632" s="455"/>
      <c r="I4632" s="455"/>
      <c r="J4632" s="465"/>
      <c r="K4632" s="489"/>
      <c r="L4632" s="465"/>
      <c r="M4632" s="465"/>
      <c r="N4632" s="608"/>
      <c r="O4632" s="512"/>
      <c r="P4632" s="512"/>
    </row>
    <row r="4633" spans="1:16" hidden="1" x14ac:dyDescent="0.2">
      <c r="A4633" s="505"/>
      <c r="B4633" s="506"/>
      <c r="C4633" s="464"/>
      <c r="D4633" s="520"/>
      <c r="E4633" s="455"/>
      <c r="F4633" s="460"/>
      <c r="G4633" s="455"/>
      <c r="H4633" s="455"/>
      <c r="I4633" s="455"/>
      <c r="J4633" s="465"/>
      <c r="K4633" s="489"/>
      <c r="L4633" s="465"/>
      <c r="M4633" s="465"/>
      <c r="N4633" s="608"/>
      <c r="O4633" s="512"/>
      <c r="P4633" s="512"/>
    </row>
    <row r="4634" spans="1:16" hidden="1" x14ac:dyDescent="0.2">
      <c r="A4634" s="505"/>
      <c r="B4634" s="506"/>
      <c r="C4634" s="464"/>
      <c r="D4634" s="520"/>
      <c r="E4634" s="455"/>
      <c r="F4634" s="460"/>
      <c r="G4634" s="455"/>
      <c r="H4634" s="455"/>
      <c r="I4634" s="455"/>
      <c r="J4634" s="465"/>
      <c r="K4634" s="489"/>
      <c r="L4634" s="465"/>
      <c r="M4634" s="465"/>
      <c r="N4634" s="608"/>
      <c r="O4634" s="512"/>
      <c r="P4634" s="512"/>
    </row>
    <row r="4635" spans="1:16" hidden="1" x14ac:dyDescent="0.2">
      <c r="A4635" s="505"/>
      <c r="B4635" s="506"/>
      <c r="C4635" s="464"/>
      <c r="D4635" s="520"/>
      <c r="E4635" s="455"/>
      <c r="F4635" s="460"/>
      <c r="G4635" s="455"/>
      <c r="H4635" s="455"/>
      <c r="I4635" s="455"/>
      <c r="J4635" s="465"/>
      <c r="K4635" s="489"/>
      <c r="L4635" s="465"/>
      <c r="M4635" s="465"/>
      <c r="N4635" s="608"/>
      <c r="O4635" s="512"/>
      <c r="P4635" s="512"/>
    </row>
    <row r="4636" spans="1:16" hidden="1" x14ac:dyDescent="0.2">
      <c r="A4636" s="505"/>
      <c r="B4636" s="506"/>
      <c r="C4636" s="464"/>
      <c r="D4636" s="520"/>
      <c r="E4636" s="455"/>
      <c r="F4636" s="460"/>
      <c r="G4636" s="455"/>
      <c r="H4636" s="455"/>
      <c r="I4636" s="455"/>
      <c r="J4636" s="465"/>
      <c r="K4636" s="489"/>
      <c r="L4636" s="465"/>
      <c r="M4636" s="465"/>
      <c r="N4636" s="608"/>
      <c r="O4636" s="512"/>
      <c r="P4636" s="512"/>
    </row>
    <row r="4637" spans="1:16" hidden="1" x14ac:dyDescent="0.2">
      <c r="A4637" s="505"/>
      <c r="B4637" s="506"/>
      <c r="C4637" s="464"/>
      <c r="D4637" s="520"/>
      <c r="E4637" s="455"/>
      <c r="F4637" s="460"/>
      <c r="G4637" s="455"/>
      <c r="H4637" s="455"/>
      <c r="I4637" s="455"/>
      <c r="J4637" s="465"/>
      <c r="K4637" s="489"/>
      <c r="L4637" s="465"/>
      <c r="M4637" s="465"/>
      <c r="N4637" s="608"/>
      <c r="O4637" s="512"/>
      <c r="P4637" s="512"/>
    </row>
    <row r="4638" spans="1:16" hidden="1" x14ac:dyDescent="0.2">
      <c r="A4638" s="505"/>
      <c r="B4638" s="506"/>
      <c r="C4638" s="464"/>
      <c r="D4638" s="520"/>
      <c r="E4638" s="455"/>
      <c r="F4638" s="460"/>
      <c r="G4638" s="455"/>
      <c r="H4638" s="455"/>
      <c r="I4638" s="455"/>
      <c r="J4638" s="465"/>
      <c r="K4638" s="489"/>
      <c r="L4638" s="465"/>
      <c r="M4638" s="465"/>
      <c r="N4638" s="608"/>
      <c r="O4638" s="512"/>
      <c r="P4638" s="512"/>
    </row>
    <row r="4639" spans="1:16" hidden="1" x14ac:dyDescent="0.2">
      <c r="A4639" s="505"/>
      <c r="B4639" s="506"/>
      <c r="C4639" s="464"/>
      <c r="D4639" s="520"/>
      <c r="E4639" s="455"/>
      <c r="F4639" s="460"/>
      <c r="G4639" s="455"/>
      <c r="H4639" s="455"/>
      <c r="I4639" s="455"/>
      <c r="J4639" s="465"/>
      <c r="K4639" s="489"/>
      <c r="L4639" s="465"/>
      <c r="M4639" s="465"/>
      <c r="N4639" s="608"/>
      <c r="O4639" s="512"/>
      <c r="P4639" s="512"/>
    </row>
    <row r="4640" spans="1:16" hidden="1" x14ac:dyDescent="0.2">
      <c r="A4640" s="505"/>
      <c r="B4640" s="506"/>
      <c r="C4640" s="464"/>
      <c r="D4640" s="520"/>
      <c r="E4640" s="455"/>
      <c r="F4640" s="460"/>
      <c r="G4640" s="455"/>
      <c r="H4640" s="455"/>
      <c r="I4640" s="455"/>
      <c r="J4640" s="465"/>
      <c r="K4640" s="489"/>
      <c r="L4640" s="465"/>
      <c r="M4640" s="465"/>
      <c r="N4640" s="608"/>
      <c r="O4640" s="512"/>
      <c r="P4640" s="512"/>
    </row>
    <row r="4641" spans="1:16" hidden="1" x14ac:dyDescent="0.2">
      <c r="A4641" s="505"/>
      <c r="B4641" s="506"/>
      <c r="C4641" s="464"/>
      <c r="D4641" s="520"/>
      <c r="E4641" s="455"/>
      <c r="F4641" s="460"/>
      <c r="G4641" s="455"/>
      <c r="H4641" s="455"/>
      <c r="I4641" s="455"/>
      <c r="J4641" s="465"/>
      <c r="K4641" s="489"/>
      <c r="L4641" s="465"/>
      <c r="M4641" s="465"/>
      <c r="N4641" s="608"/>
      <c r="O4641" s="512"/>
      <c r="P4641" s="512"/>
    </row>
    <row r="4642" spans="1:16" hidden="1" x14ac:dyDescent="0.2">
      <c r="A4642" s="505"/>
      <c r="B4642" s="506"/>
      <c r="C4642" s="464"/>
      <c r="D4642" s="520"/>
      <c r="E4642" s="455"/>
      <c r="F4642" s="460"/>
      <c r="G4642" s="455"/>
      <c r="H4642" s="455"/>
      <c r="I4642" s="455"/>
      <c r="J4642" s="465"/>
      <c r="K4642" s="489"/>
      <c r="L4642" s="465"/>
      <c r="M4642" s="465"/>
      <c r="N4642" s="608"/>
      <c r="O4642" s="512"/>
      <c r="P4642" s="512"/>
    </row>
    <row r="4643" spans="1:16" hidden="1" x14ac:dyDescent="0.2">
      <c r="A4643" s="505"/>
      <c r="B4643" s="506"/>
      <c r="C4643" s="464"/>
      <c r="D4643" s="520"/>
      <c r="E4643" s="455"/>
      <c r="F4643" s="460"/>
      <c r="G4643" s="455"/>
      <c r="H4643" s="455"/>
      <c r="I4643" s="455"/>
      <c r="J4643" s="465"/>
      <c r="K4643" s="489"/>
      <c r="L4643" s="465"/>
      <c r="M4643" s="465"/>
      <c r="N4643" s="608"/>
      <c r="O4643" s="512"/>
      <c r="P4643" s="512"/>
    </row>
    <row r="4644" spans="1:16" hidden="1" x14ac:dyDescent="0.2">
      <c r="A4644" s="505"/>
      <c r="B4644" s="506"/>
      <c r="C4644" s="464"/>
      <c r="D4644" s="520"/>
      <c r="E4644" s="455"/>
      <c r="F4644" s="460"/>
      <c r="G4644" s="455"/>
      <c r="H4644" s="455"/>
      <c r="I4644" s="455"/>
      <c r="J4644" s="465"/>
      <c r="K4644" s="489"/>
      <c r="L4644" s="465"/>
      <c r="M4644" s="465"/>
      <c r="N4644" s="608"/>
      <c r="O4644" s="512"/>
      <c r="P4644" s="512"/>
    </row>
    <row r="4645" spans="1:16" hidden="1" x14ac:dyDescent="0.2">
      <c r="A4645" s="505"/>
      <c r="B4645" s="506"/>
      <c r="C4645" s="464"/>
      <c r="D4645" s="520"/>
      <c r="E4645" s="455"/>
      <c r="F4645" s="460"/>
      <c r="G4645" s="455"/>
      <c r="H4645" s="455"/>
      <c r="I4645" s="455"/>
      <c r="J4645" s="465"/>
      <c r="K4645" s="489"/>
      <c r="L4645" s="465"/>
      <c r="M4645" s="465"/>
      <c r="N4645" s="608"/>
      <c r="O4645" s="512"/>
      <c r="P4645" s="512"/>
    </row>
    <row r="4646" spans="1:16" hidden="1" x14ac:dyDescent="0.2">
      <c r="A4646" s="505"/>
      <c r="B4646" s="506"/>
      <c r="C4646" s="464"/>
      <c r="D4646" s="520"/>
      <c r="E4646" s="455"/>
      <c r="F4646" s="460"/>
      <c r="G4646" s="455"/>
      <c r="H4646" s="455"/>
      <c r="I4646" s="455"/>
      <c r="J4646" s="465"/>
      <c r="K4646" s="489"/>
      <c r="L4646" s="465"/>
      <c r="M4646" s="465"/>
      <c r="N4646" s="608"/>
      <c r="O4646" s="512"/>
      <c r="P4646" s="512"/>
    </row>
    <row r="4647" spans="1:16" hidden="1" x14ac:dyDescent="0.2">
      <c r="A4647" s="505"/>
      <c r="B4647" s="506"/>
      <c r="C4647" s="464"/>
      <c r="D4647" s="520"/>
      <c r="E4647" s="455"/>
      <c r="F4647" s="460"/>
      <c r="G4647" s="455"/>
      <c r="H4647" s="455"/>
      <c r="I4647" s="455"/>
      <c r="J4647" s="465"/>
      <c r="K4647" s="489"/>
      <c r="L4647" s="465"/>
      <c r="M4647" s="465"/>
      <c r="N4647" s="608"/>
      <c r="O4647" s="512"/>
      <c r="P4647" s="512"/>
    </row>
    <row r="4648" spans="1:16" hidden="1" x14ac:dyDescent="0.2">
      <c r="A4648" s="505"/>
      <c r="B4648" s="506"/>
      <c r="C4648" s="464"/>
      <c r="D4648" s="520"/>
      <c r="E4648" s="455"/>
      <c r="F4648" s="460"/>
      <c r="G4648" s="455"/>
      <c r="H4648" s="455"/>
      <c r="I4648" s="455"/>
      <c r="J4648" s="465"/>
      <c r="K4648" s="489"/>
      <c r="L4648" s="465"/>
      <c r="M4648" s="465"/>
      <c r="N4648" s="608"/>
      <c r="O4648" s="512"/>
      <c r="P4648" s="512"/>
    </row>
    <row r="4649" spans="1:16" hidden="1" x14ac:dyDescent="0.2">
      <c r="A4649" s="505"/>
      <c r="B4649" s="506"/>
      <c r="C4649" s="464"/>
      <c r="D4649" s="520"/>
      <c r="E4649" s="455"/>
      <c r="F4649" s="460"/>
      <c r="G4649" s="455"/>
      <c r="H4649" s="455"/>
      <c r="I4649" s="455"/>
      <c r="J4649" s="465"/>
      <c r="K4649" s="489"/>
      <c r="L4649" s="465"/>
      <c r="M4649" s="465"/>
      <c r="N4649" s="608"/>
      <c r="O4649" s="512"/>
      <c r="P4649" s="512"/>
    </row>
    <row r="4650" spans="1:16" hidden="1" x14ac:dyDescent="0.2">
      <c r="A4650" s="505"/>
      <c r="B4650" s="506"/>
      <c r="C4650" s="464"/>
      <c r="D4650" s="520"/>
      <c r="E4650" s="455"/>
      <c r="F4650" s="460"/>
      <c r="G4650" s="455"/>
      <c r="H4650" s="455"/>
      <c r="I4650" s="455"/>
      <c r="J4650" s="465"/>
      <c r="K4650" s="489"/>
      <c r="L4650" s="465"/>
      <c r="M4650" s="465"/>
      <c r="N4650" s="608"/>
      <c r="O4650" s="512"/>
      <c r="P4650" s="512"/>
    </row>
    <row r="4651" spans="1:16" hidden="1" x14ac:dyDescent="0.2">
      <c r="A4651" s="505"/>
      <c r="B4651" s="506"/>
      <c r="C4651" s="464"/>
      <c r="D4651" s="520"/>
      <c r="E4651" s="455"/>
      <c r="F4651" s="460"/>
      <c r="G4651" s="455"/>
      <c r="H4651" s="455"/>
      <c r="I4651" s="455"/>
      <c r="J4651" s="465"/>
      <c r="K4651" s="489"/>
      <c r="L4651" s="465"/>
      <c r="M4651" s="465"/>
      <c r="N4651" s="608"/>
      <c r="O4651" s="512"/>
      <c r="P4651" s="512"/>
    </row>
    <row r="4652" spans="1:16" hidden="1" x14ac:dyDescent="0.2">
      <c r="A4652" s="505"/>
      <c r="B4652" s="506"/>
      <c r="C4652" s="464"/>
      <c r="D4652" s="520"/>
      <c r="E4652" s="455"/>
      <c r="F4652" s="460"/>
      <c r="G4652" s="455"/>
      <c r="H4652" s="455"/>
      <c r="I4652" s="455"/>
      <c r="J4652" s="465"/>
      <c r="K4652" s="489"/>
      <c r="L4652" s="465"/>
      <c r="M4652" s="465"/>
      <c r="N4652" s="608"/>
      <c r="O4652" s="512"/>
      <c r="P4652" s="512"/>
    </row>
    <row r="4653" spans="1:16" hidden="1" x14ac:dyDescent="0.2">
      <c r="A4653" s="505"/>
      <c r="B4653" s="506"/>
      <c r="C4653" s="464"/>
      <c r="D4653" s="520"/>
      <c r="E4653" s="455"/>
      <c r="F4653" s="460"/>
      <c r="G4653" s="455"/>
      <c r="H4653" s="455"/>
      <c r="I4653" s="455"/>
      <c r="J4653" s="465"/>
      <c r="K4653" s="489"/>
      <c r="L4653" s="465"/>
      <c r="M4653" s="465"/>
      <c r="N4653" s="608"/>
      <c r="O4653" s="512"/>
      <c r="P4653" s="512"/>
    </row>
    <row r="4654" spans="1:16" hidden="1" x14ac:dyDescent="0.2">
      <c r="A4654" s="505"/>
      <c r="B4654" s="506"/>
      <c r="C4654" s="464"/>
      <c r="D4654" s="520"/>
      <c r="E4654" s="455"/>
      <c r="F4654" s="460"/>
      <c r="G4654" s="455"/>
      <c r="H4654" s="455"/>
      <c r="I4654" s="455"/>
      <c r="J4654" s="465"/>
      <c r="K4654" s="489"/>
      <c r="L4654" s="465"/>
      <c r="M4654" s="465"/>
      <c r="N4654" s="608"/>
      <c r="O4654" s="512"/>
      <c r="P4654" s="512"/>
    </row>
    <row r="4655" spans="1:16" hidden="1" x14ac:dyDescent="0.2">
      <c r="A4655" s="505"/>
      <c r="B4655" s="506"/>
      <c r="C4655" s="464"/>
      <c r="D4655" s="520"/>
      <c r="E4655" s="455"/>
      <c r="F4655" s="460"/>
      <c r="G4655" s="455"/>
      <c r="H4655" s="455"/>
      <c r="I4655" s="455"/>
      <c r="J4655" s="465"/>
      <c r="K4655" s="489"/>
      <c r="L4655" s="465"/>
      <c r="M4655" s="465"/>
      <c r="N4655" s="608"/>
      <c r="O4655" s="512"/>
      <c r="P4655" s="512"/>
    </row>
    <row r="4656" spans="1:16" hidden="1" x14ac:dyDescent="0.2">
      <c r="A4656" s="505"/>
      <c r="B4656" s="506"/>
      <c r="C4656" s="464"/>
      <c r="D4656" s="520"/>
      <c r="E4656" s="455"/>
      <c r="F4656" s="460"/>
      <c r="G4656" s="455"/>
      <c r="H4656" s="455"/>
      <c r="I4656" s="455"/>
      <c r="J4656" s="465"/>
      <c r="K4656" s="489"/>
      <c r="L4656" s="465"/>
      <c r="M4656" s="465"/>
      <c r="N4656" s="608"/>
      <c r="O4656" s="512"/>
      <c r="P4656" s="512"/>
    </row>
    <row r="4657" spans="1:16" hidden="1" x14ac:dyDescent="0.2">
      <c r="A4657" s="505"/>
      <c r="B4657" s="506"/>
      <c r="C4657" s="464"/>
      <c r="D4657" s="520"/>
      <c r="E4657" s="455"/>
      <c r="F4657" s="460"/>
      <c r="G4657" s="455"/>
      <c r="H4657" s="455"/>
      <c r="I4657" s="455"/>
      <c r="J4657" s="465"/>
      <c r="K4657" s="489"/>
      <c r="L4657" s="465"/>
      <c r="M4657" s="465"/>
      <c r="N4657" s="608"/>
      <c r="O4657" s="512"/>
      <c r="P4657" s="512"/>
    </row>
    <row r="4658" spans="1:16" hidden="1" x14ac:dyDescent="0.2">
      <c r="A4658" s="505"/>
      <c r="B4658" s="506"/>
      <c r="C4658" s="464"/>
      <c r="D4658" s="520"/>
      <c r="E4658" s="455"/>
      <c r="F4658" s="460"/>
      <c r="G4658" s="455"/>
      <c r="H4658" s="455"/>
      <c r="I4658" s="455"/>
      <c r="J4658" s="465"/>
      <c r="K4658" s="489"/>
      <c r="L4658" s="465"/>
      <c r="M4658" s="465"/>
      <c r="N4658" s="608"/>
      <c r="O4658" s="512"/>
      <c r="P4658" s="512"/>
    </row>
    <row r="4659" spans="1:16" hidden="1" x14ac:dyDescent="0.2">
      <c r="A4659" s="505"/>
      <c r="B4659" s="506"/>
      <c r="C4659" s="464"/>
      <c r="D4659" s="520"/>
      <c r="E4659" s="455"/>
      <c r="F4659" s="460"/>
      <c r="G4659" s="455"/>
      <c r="H4659" s="455"/>
      <c r="I4659" s="455"/>
      <c r="J4659" s="465"/>
      <c r="K4659" s="489"/>
      <c r="L4659" s="465"/>
      <c r="M4659" s="465"/>
      <c r="N4659" s="608"/>
      <c r="O4659" s="512"/>
      <c r="P4659" s="512"/>
    </row>
    <row r="4660" spans="1:16" hidden="1" x14ac:dyDescent="0.2">
      <c r="A4660" s="505"/>
      <c r="B4660" s="506"/>
      <c r="C4660" s="464"/>
      <c r="D4660" s="520"/>
      <c r="E4660" s="455"/>
      <c r="F4660" s="460"/>
      <c r="G4660" s="455"/>
      <c r="H4660" s="455"/>
      <c r="I4660" s="455"/>
      <c r="J4660" s="465"/>
      <c r="K4660" s="489"/>
      <c r="L4660" s="465"/>
      <c r="M4660" s="465"/>
      <c r="N4660" s="608"/>
      <c r="O4660" s="512"/>
      <c r="P4660" s="512"/>
    </row>
    <row r="4661" spans="1:16" hidden="1" x14ac:dyDescent="0.2">
      <c r="A4661" s="505"/>
      <c r="B4661" s="506"/>
      <c r="C4661" s="464"/>
      <c r="D4661" s="520"/>
      <c r="E4661" s="455"/>
      <c r="F4661" s="460"/>
      <c r="G4661" s="455"/>
      <c r="H4661" s="455"/>
      <c r="I4661" s="455"/>
      <c r="J4661" s="465"/>
      <c r="K4661" s="489"/>
      <c r="L4661" s="465"/>
      <c r="M4661" s="465"/>
      <c r="N4661" s="608"/>
      <c r="O4661" s="512"/>
      <c r="P4661" s="512"/>
    </row>
    <row r="4662" spans="1:16" hidden="1" x14ac:dyDescent="0.2">
      <c r="A4662" s="505"/>
      <c r="B4662" s="506"/>
      <c r="C4662" s="464"/>
      <c r="D4662" s="520"/>
      <c r="E4662" s="455"/>
      <c r="F4662" s="460"/>
      <c r="G4662" s="455"/>
      <c r="H4662" s="455"/>
      <c r="I4662" s="455"/>
      <c r="J4662" s="465"/>
      <c r="K4662" s="489"/>
      <c r="L4662" s="465"/>
      <c r="M4662" s="465"/>
      <c r="N4662" s="608"/>
      <c r="O4662" s="512"/>
      <c r="P4662" s="512"/>
    </row>
    <row r="4663" spans="1:16" hidden="1" x14ac:dyDescent="0.2">
      <c r="A4663" s="505"/>
      <c r="B4663" s="506"/>
      <c r="C4663" s="464"/>
      <c r="D4663" s="520"/>
      <c r="E4663" s="455"/>
      <c r="F4663" s="460"/>
      <c r="G4663" s="455"/>
      <c r="H4663" s="455"/>
      <c r="I4663" s="455"/>
      <c r="J4663" s="465"/>
      <c r="K4663" s="489"/>
      <c r="L4663" s="465"/>
      <c r="M4663" s="465"/>
      <c r="N4663" s="608"/>
      <c r="O4663" s="512"/>
      <c r="P4663" s="512"/>
    </row>
    <row r="4664" spans="1:16" hidden="1" x14ac:dyDescent="0.2">
      <c r="A4664" s="505"/>
      <c r="B4664" s="506"/>
      <c r="C4664" s="464"/>
      <c r="D4664" s="520"/>
      <c r="E4664" s="455"/>
      <c r="F4664" s="460"/>
      <c r="G4664" s="455"/>
      <c r="H4664" s="455"/>
      <c r="I4664" s="455"/>
      <c r="J4664" s="465"/>
      <c r="K4664" s="489"/>
      <c r="L4664" s="465"/>
      <c r="M4664" s="465"/>
      <c r="N4664" s="608"/>
      <c r="O4664" s="512"/>
      <c r="P4664" s="512"/>
    </row>
    <row r="4665" spans="1:16" hidden="1" x14ac:dyDescent="0.2">
      <c r="A4665" s="505"/>
      <c r="B4665" s="506"/>
      <c r="C4665" s="464"/>
      <c r="D4665" s="520"/>
      <c r="E4665" s="455"/>
      <c r="F4665" s="460"/>
      <c r="G4665" s="455"/>
      <c r="H4665" s="455"/>
      <c r="I4665" s="455"/>
      <c r="J4665" s="465"/>
      <c r="K4665" s="489"/>
      <c r="L4665" s="465"/>
      <c r="M4665" s="465"/>
      <c r="N4665" s="608"/>
      <c r="O4665" s="512"/>
      <c r="P4665" s="512"/>
    </row>
    <row r="4666" spans="1:16" hidden="1" x14ac:dyDescent="0.2">
      <c r="A4666" s="505"/>
      <c r="B4666" s="506"/>
      <c r="C4666" s="464"/>
      <c r="D4666" s="520"/>
      <c r="E4666" s="455"/>
      <c r="F4666" s="460"/>
      <c r="G4666" s="455"/>
      <c r="H4666" s="455"/>
      <c r="I4666" s="455"/>
      <c r="J4666" s="465"/>
      <c r="K4666" s="489"/>
      <c r="L4666" s="465"/>
      <c r="M4666" s="465"/>
      <c r="N4666" s="608"/>
      <c r="O4666" s="512"/>
      <c r="P4666" s="512"/>
    </row>
    <row r="4667" spans="1:16" hidden="1" x14ac:dyDescent="0.2">
      <c r="A4667" s="505"/>
      <c r="B4667" s="506"/>
      <c r="C4667" s="464"/>
      <c r="D4667" s="520"/>
      <c r="E4667" s="455"/>
      <c r="F4667" s="460"/>
      <c r="G4667" s="455"/>
      <c r="H4667" s="455"/>
      <c r="I4667" s="455"/>
      <c r="J4667" s="465"/>
      <c r="K4667" s="489"/>
      <c r="L4667" s="465"/>
      <c r="M4667" s="465"/>
      <c r="N4667" s="608"/>
      <c r="O4667" s="512"/>
      <c r="P4667" s="512"/>
    </row>
    <row r="4668" spans="1:16" hidden="1" x14ac:dyDescent="0.2">
      <c r="A4668" s="505"/>
      <c r="B4668" s="506"/>
      <c r="C4668" s="464"/>
      <c r="D4668" s="520"/>
      <c r="E4668" s="455"/>
      <c r="F4668" s="460"/>
      <c r="G4668" s="455"/>
      <c r="H4668" s="455"/>
      <c r="I4668" s="455"/>
      <c r="J4668" s="465"/>
      <c r="K4668" s="489"/>
      <c r="L4668" s="465"/>
      <c r="M4668" s="465"/>
      <c r="N4668" s="608"/>
      <c r="O4668" s="512"/>
      <c r="P4668" s="512"/>
    </row>
    <row r="4669" spans="1:16" hidden="1" x14ac:dyDescent="0.2">
      <c r="A4669" s="505"/>
      <c r="B4669" s="506"/>
      <c r="C4669" s="464"/>
      <c r="D4669" s="520"/>
      <c r="E4669" s="455"/>
      <c r="F4669" s="460"/>
      <c r="G4669" s="455"/>
      <c r="H4669" s="455"/>
      <c r="I4669" s="455"/>
      <c r="J4669" s="465"/>
      <c r="K4669" s="489"/>
      <c r="L4669" s="465"/>
      <c r="M4669" s="465"/>
      <c r="N4669" s="608"/>
      <c r="O4669" s="512"/>
      <c r="P4669" s="512"/>
    </row>
    <row r="4670" spans="1:16" hidden="1" x14ac:dyDescent="0.2">
      <c r="A4670" s="505"/>
      <c r="B4670" s="506"/>
      <c r="C4670" s="464"/>
      <c r="D4670" s="520"/>
      <c r="E4670" s="455"/>
      <c r="F4670" s="460"/>
      <c r="G4670" s="455"/>
      <c r="H4670" s="455"/>
      <c r="I4670" s="455"/>
      <c r="J4670" s="465"/>
      <c r="K4670" s="489"/>
      <c r="L4670" s="465"/>
      <c r="M4670" s="465"/>
      <c r="N4670" s="608"/>
      <c r="O4670" s="512"/>
      <c r="P4670" s="512"/>
    </row>
    <row r="4671" spans="1:16" hidden="1" x14ac:dyDescent="0.2">
      <c r="A4671" s="505"/>
      <c r="B4671" s="506"/>
      <c r="C4671" s="464"/>
      <c r="D4671" s="520"/>
      <c r="E4671" s="455"/>
      <c r="F4671" s="460"/>
      <c r="G4671" s="455"/>
      <c r="H4671" s="455"/>
      <c r="I4671" s="455"/>
      <c r="J4671" s="465"/>
      <c r="K4671" s="489"/>
      <c r="L4671" s="465"/>
      <c r="M4671" s="465"/>
      <c r="N4671" s="608"/>
      <c r="O4671" s="512"/>
      <c r="P4671" s="512"/>
    </row>
    <row r="4672" spans="1:16" hidden="1" x14ac:dyDescent="0.2">
      <c r="A4672" s="505"/>
      <c r="B4672" s="506"/>
      <c r="C4672" s="464"/>
      <c r="D4672" s="520"/>
      <c r="E4672" s="455"/>
      <c r="F4672" s="460"/>
      <c r="G4672" s="455"/>
      <c r="H4672" s="455"/>
      <c r="I4672" s="455"/>
      <c r="J4672" s="465"/>
      <c r="K4672" s="489"/>
      <c r="L4672" s="465"/>
      <c r="M4672" s="465"/>
      <c r="N4672" s="608"/>
      <c r="O4672" s="512"/>
      <c r="P4672" s="512"/>
    </row>
    <row r="4673" spans="1:16" hidden="1" x14ac:dyDescent="0.2">
      <c r="A4673" s="505"/>
      <c r="B4673" s="506"/>
      <c r="C4673" s="464"/>
      <c r="D4673" s="520"/>
      <c r="E4673" s="455"/>
      <c r="F4673" s="460"/>
      <c r="G4673" s="455"/>
      <c r="H4673" s="455"/>
      <c r="I4673" s="455"/>
      <c r="J4673" s="465"/>
      <c r="K4673" s="489"/>
      <c r="L4673" s="465"/>
      <c r="M4673" s="465"/>
      <c r="N4673" s="608"/>
      <c r="O4673" s="512"/>
      <c r="P4673" s="512"/>
    </row>
    <row r="4674" spans="1:16" hidden="1" x14ac:dyDescent="0.2">
      <c r="A4674" s="505"/>
      <c r="B4674" s="506"/>
      <c r="C4674" s="464"/>
      <c r="D4674" s="520"/>
      <c r="E4674" s="455"/>
      <c r="F4674" s="460"/>
      <c r="G4674" s="455"/>
      <c r="H4674" s="455"/>
      <c r="I4674" s="455"/>
      <c r="J4674" s="465"/>
      <c r="K4674" s="489"/>
      <c r="L4674" s="465"/>
      <c r="M4674" s="465"/>
      <c r="N4674" s="608"/>
      <c r="O4674" s="512"/>
      <c r="P4674" s="512"/>
    </row>
    <row r="4675" spans="1:16" hidden="1" x14ac:dyDescent="0.2">
      <c r="A4675" s="505"/>
      <c r="B4675" s="506"/>
      <c r="C4675" s="464"/>
      <c r="D4675" s="520"/>
      <c r="E4675" s="455"/>
      <c r="F4675" s="460"/>
      <c r="G4675" s="455"/>
      <c r="H4675" s="455"/>
      <c r="I4675" s="455"/>
      <c r="J4675" s="465"/>
      <c r="K4675" s="489"/>
      <c r="L4675" s="465"/>
      <c r="M4675" s="465"/>
      <c r="N4675" s="608"/>
      <c r="O4675" s="512"/>
      <c r="P4675" s="512"/>
    </row>
    <row r="4676" spans="1:16" hidden="1" x14ac:dyDescent="0.2">
      <c r="A4676" s="505"/>
      <c r="B4676" s="506"/>
      <c r="C4676" s="464"/>
      <c r="D4676" s="520"/>
      <c r="E4676" s="455"/>
      <c r="F4676" s="460"/>
      <c r="G4676" s="455"/>
      <c r="H4676" s="455"/>
      <c r="I4676" s="455"/>
      <c r="J4676" s="465"/>
      <c r="K4676" s="489"/>
      <c r="L4676" s="465"/>
      <c r="M4676" s="465"/>
      <c r="N4676" s="608"/>
      <c r="O4676" s="512"/>
      <c r="P4676" s="512"/>
    </row>
    <row r="4677" spans="1:16" hidden="1" x14ac:dyDescent="0.2">
      <c r="A4677" s="505"/>
      <c r="B4677" s="506"/>
      <c r="C4677" s="464"/>
      <c r="D4677" s="520"/>
      <c r="E4677" s="455"/>
      <c r="F4677" s="460"/>
      <c r="G4677" s="455"/>
      <c r="H4677" s="455"/>
      <c r="I4677" s="455"/>
      <c r="J4677" s="465"/>
      <c r="K4677" s="489"/>
      <c r="L4677" s="465"/>
      <c r="M4677" s="465"/>
      <c r="N4677" s="608"/>
      <c r="O4677" s="512"/>
      <c r="P4677" s="512"/>
    </row>
    <row r="4678" spans="1:16" hidden="1" x14ac:dyDescent="0.2">
      <c r="A4678" s="505"/>
      <c r="B4678" s="506"/>
      <c r="C4678" s="464"/>
      <c r="D4678" s="520"/>
      <c r="E4678" s="455"/>
      <c r="F4678" s="460"/>
      <c r="G4678" s="455"/>
      <c r="H4678" s="455"/>
      <c r="I4678" s="455"/>
      <c r="J4678" s="465"/>
      <c r="K4678" s="489"/>
      <c r="L4678" s="465"/>
      <c r="M4678" s="465"/>
      <c r="N4678" s="608"/>
      <c r="O4678" s="512"/>
      <c r="P4678" s="512"/>
    </row>
    <row r="4679" spans="1:16" hidden="1" x14ac:dyDescent="0.2">
      <c r="A4679" s="505"/>
      <c r="B4679" s="506"/>
      <c r="C4679" s="464"/>
      <c r="D4679" s="520"/>
      <c r="E4679" s="455"/>
      <c r="F4679" s="460"/>
      <c r="G4679" s="455"/>
      <c r="H4679" s="455"/>
      <c r="I4679" s="455"/>
      <c r="J4679" s="465"/>
      <c r="K4679" s="489"/>
      <c r="L4679" s="465"/>
      <c r="M4679" s="465"/>
      <c r="N4679" s="608"/>
      <c r="O4679" s="512"/>
      <c r="P4679" s="512"/>
    </row>
    <row r="4680" spans="1:16" hidden="1" x14ac:dyDescent="0.2">
      <c r="A4680" s="505"/>
      <c r="B4680" s="506"/>
      <c r="C4680" s="464"/>
      <c r="D4680" s="520"/>
      <c r="E4680" s="455"/>
      <c r="F4680" s="460"/>
      <c r="G4680" s="455"/>
      <c r="H4680" s="455"/>
      <c r="I4680" s="455"/>
      <c r="J4680" s="465"/>
      <c r="K4680" s="489"/>
      <c r="L4680" s="465"/>
      <c r="M4680" s="465"/>
      <c r="N4680" s="608"/>
      <c r="O4680" s="512"/>
      <c r="P4680" s="512"/>
    </row>
    <row r="4681" spans="1:16" hidden="1" x14ac:dyDescent="0.2">
      <c r="A4681" s="505"/>
      <c r="B4681" s="506"/>
      <c r="C4681" s="464"/>
      <c r="D4681" s="520"/>
      <c r="E4681" s="455"/>
      <c r="F4681" s="460"/>
      <c r="G4681" s="455"/>
      <c r="H4681" s="455"/>
      <c r="I4681" s="455"/>
      <c r="J4681" s="465"/>
      <c r="K4681" s="489"/>
      <c r="L4681" s="465"/>
      <c r="M4681" s="465"/>
      <c r="N4681" s="608"/>
      <c r="O4681" s="512"/>
      <c r="P4681" s="512"/>
    </row>
    <row r="4682" spans="1:16" hidden="1" x14ac:dyDescent="0.2">
      <c r="A4682" s="505"/>
      <c r="B4682" s="506"/>
      <c r="C4682" s="464"/>
      <c r="D4682" s="520"/>
      <c r="E4682" s="455"/>
      <c r="F4682" s="460"/>
      <c r="G4682" s="455"/>
      <c r="H4682" s="455"/>
      <c r="I4682" s="455"/>
      <c r="J4682" s="465"/>
      <c r="K4682" s="489"/>
      <c r="L4682" s="465"/>
      <c r="M4682" s="465"/>
      <c r="N4682" s="608"/>
      <c r="O4682" s="512"/>
      <c r="P4682" s="512"/>
    </row>
    <row r="4683" spans="1:16" hidden="1" x14ac:dyDescent="0.2">
      <c r="A4683" s="505"/>
      <c r="B4683" s="506"/>
      <c r="C4683" s="464"/>
      <c r="D4683" s="520"/>
      <c r="E4683" s="455"/>
      <c r="F4683" s="460"/>
      <c r="G4683" s="455"/>
      <c r="H4683" s="455"/>
      <c r="I4683" s="455"/>
      <c r="J4683" s="465"/>
      <c r="K4683" s="489"/>
      <c r="L4683" s="465"/>
      <c r="M4683" s="465"/>
      <c r="N4683" s="608"/>
      <c r="O4683" s="512"/>
      <c r="P4683" s="512"/>
    </row>
    <row r="4684" spans="1:16" hidden="1" x14ac:dyDescent="0.2">
      <c r="A4684" s="505"/>
      <c r="B4684" s="506"/>
      <c r="C4684" s="464"/>
      <c r="D4684" s="520"/>
      <c r="E4684" s="455"/>
      <c r="F4684" s="460"/>
      <c r="G4684" s="455"/>
      <c r="H4684" s="455"/>
      <c r="I4684" s="455"/>
      <c r="J4684" s="465"/>
      <c r="K4684" s="489"/>
      <c r="L4684" s="465"/>
      <c r="M4684" s="465"/>
      <c r="N4684" s="608"/>
      <c r="O4684" s="512"/>
      <c r="P4684" s="512"/>
    </row>
    <row r="4685" spans="1:16" hidden="1" x14ac:dyDescent="0.2">
      <c r="A4685" s="505"/>
      <c r="B4685" s="506"/>
      <c r="C4685" s="464"/>
      <c r="D4685" s="520"/>
      <c r="E4685" s="455"/>
      <c r="F4685" s="460"/>
      <c r="G4685" s="455"/>
      <c r="H4685" s="455"/>
      <c r="I4685" s="455"/>
      <c r="J4685" s="465"/>
      <c r="K4685" s="489"/>
      <c r="L4685" s="465"/>
      <c r="M4685" s="465"/>
      <c r="N4685" s="608"/>
      <c r="O4685" s="512"/>
      <c r="P4685" s="512"/>
    </row>
    <row r="4686" spans="1:16" hidden="1" x14ac:dyDescent="0.2">
      <c r="A4686" s="505"/>
      <c r="B4686" s="506"/>
      <c r="C4686" s="464"/>
      <c r="D4686" s="520"/>
      <c r="E4686" s="455"/>
      <c r="F4686" s="460"/>
      <c r="G4686" s="455"/>
      <c r="H4686" s="455"/>
      <c r="I4686" s="455"/>
      <c r="J4686" s="465"/>
      <c r="K4686" s="489"/>
      <c r="L4686" s="465"/>
      <c r="M4686" s="465"/>
      <c r="N4686" s="608"/>
      <c r="O4686" s="512"/>
      <c r="P4686" s="512"/>
    </row>
    <row r="4687" spans="1:16" hidden="1" x14ac:dyDescent="0.2">
      <c r="A4687" s="505"/>
      <c r="B4687" s="506"/>
      <c r="C4687" s="464"/>
      <c r="D4687" s="520"/>
      <c r="E4687" s="455"/>
      <c r="F4687" s="460"/>
      <c r="G4687" s="455"/>
      <c r="H4687" s="455"/>
      <c r="I4687" s="455"/>
      <c r="J4687" s="465"/>
      <c r="K4687" s="489"/>
      <c r="L4687" s="465"/>
      <c r="M4687" s="465"/>
      <c r="N4687" s="608"/>
      <c r="O4687" s="512"/>
      <c r="P4687" s="512"/>
    </row>
    <row r="4688" spans="1:16" hidden="1" x14ac:dyDescent="0.2">
      <c r="A4688" s="505"/>
      <c r="B4688" s="506"/>
      <c r="C4688" s="464"/>
      <c r="D4688" s="520"/>
      <c r="E4688" s="455"/>
      <c r="F4688" s="460"/>
      <c r="G4688" s="455"/>
      <c r="H4688" s="455"/>
      <c r="I4688" s="455"/>
      <c r="J4688" s="465"/>
      <c r="K4688" s="489"/>
      <c r="L4688" s="465"/>
      <c r="M4688" s="465"/>
      <c r="N4688" s="608"/>
      <c r="O4688" s="512"/>
      <c r="P4688" s="512"/>
    </row>
    <row r="4689" spans="1:16" hidden="1" x14ac:dyDescent="0.2">
      <c r="A4689" s="505"/>
      <c r="B4689" s="506"/>
      <c r="C4689" s="464"/>
      <c r="D4689" s="520"/>
      <c r="E4689" s="455"/>
      <c r="F4689" s="460"/>
      <c r="G4689" s="455"/>
      <c r="H4689" s="455"/>
      <c r="I4689" s="455"/>
      <c r="J4689" s="465"/>
      <c r="K4689" s="489"/>
      <c r="L4689" s="465"/>
      <c r="M4689" s="465"/>
      <c r="N4689" s="608"/>
      <c r="O4689" s="512"/>
      <c r="P4689" s="512"/>
    </row>
    <row r="4690" spans="1:16" hidden="1" x14ac:dyDescent="0.2">
      <c r="A4690" s="505"/>
      <c r="B4690" s="506"/>
      <c r="C4690" s="464"/>
      <c r="D4690" s="520"/>
      <c r="E4690" s="455"/>
      <c r="F4690" s="460"/>
      <c r="G4690" s="455"/>
      <c r="H4690" s="455"/>
      <c r="I4690" s="455"/>
      <c r="J4690" s="465"/>
      <c r="K4690" s="489"/>
      <c r="L4690" s="465"/>
      <c r="M4690" s="465"/>
      <c r="N4690" s="608"/>
      <c r="O4690" s="512"/>
      <c r="P4690" s="512"/>
    </row>
    <row r="4691" spans="1:16" hidden="1" x14ac:dyDescent="0.2">
      <c r="A4691" s="505"/>
      <c r="B4691" s="506"/>
      <c r="C4691" s="464"/>
      <c r="D4691" s="520"/>
      <c r="E4691" s="455"/>
      <c r="F4691" s="460"/>
      <c r="G4691" s="455"/>
      <c r="H4691" s="455"/>
      <c r="I4691" s="455"/>
      <c r="J4691" s="465"/>
      <c r="K4691" s="489"/>
      <c r="L4691" s="465"/>
      <c r="M4691" s="465"/>
      <c r="N4691" s="608"/>
      <c r="O4691" s="512"/>
      <c r="P4691" s="512"/>
    </row>
    <row r="4692" spans="1:16" hidden="1" x14ac:dyDescent="0.2">
      <c r="A4692" s="505"/>
      <c r="B4692" s="506"/>
      <c r="C4692" s="464"/>
      <c r="D4692" s="520"/>
      <c r="E4692" s="455"/>
      <c r="F4692" s="460"/>
      <c r="G4692" s="455"/>
      <c r="H4692" s="455"/>
      <c r="I4692" s="455"/>
      <c r="J4692" s="465"/>
      <c r="K4692" s="489"/>
      <c r="L4692" s="465"/>
      <c r="M4692" s="465"/>
      <c r="N4692" s="608"/>
      <c r="O4692" s="512"/>
      <c r="P4692" s="512"/>
    </row>
    <row r="4693" spans="1:16" hidden="1" x14ac:dyDescent="0.2">
      <c r="A4693" s="505"/>
      <c r="B4693" s="506"/>
      <c r="C4693" s="464"/>
      <c r="D4693" s="520"/>
      <c r="E4693" s="455"/>
      <c r="F4693" s="460"/>
      <c r="G4693" s="455"/>
      <c r="H4693" s="455"/>
      <c r="I4693" s="455"/>
      <c r="J4693" s="465"/>
      <c r="K4693" s="489"/>
      <c r="L4693" s="465"/>
      <c r="M4693" s="465"/>
      <c r="N4693" s="608"/>
      <c r="O4693" s="512"/>
      <c r="P4693" s="512"/>
    </row>
    <row r="4694" spans="1:16" hidden="1" x14ac:dyDescent="0.2">
      <c r="A4694" s="505"/>
      <c r="B4694" s="506"/>
      <c r="C4694" s="464"/>
      <c r="D4694" s="520"/>
      <c r="E4694" s="455"/>
      <c r="F4694" s="460"/>
      <c r="G4694" s="455"/>
      <c r="H4694" s="455"/>
      <c r="I4694" s="455"/>
      <c r="J4694" s="465"/>
      <c r="K4694" s="489"/>
      <c r="L4694" s="465"/>
      <c r="M4694" s="465"/>
      <c r="N4694" s="608"/>
      <c r="O4694" s="512"/>
      <c r="P4694" s="512"/>
    </row>
    <row r="4695" spans="1:16" hidden="1" x14ac:dyDescent="0.2">
      <c r="A4695" s="505"/>
      <c r="B4695" s="506"/>
      <c r="C4695" s="464"/>
      <c r="D4695" s="520"/>
      <c r="E4695" s="455"/>
      <c r="F4695" s="460"/>
      <c r="G4695" s="455"/>
      <c r="H4695" s="455"/>
      <c r="I4695" s="455"/>
      <c r="J4695" s="465"/>
      <c r="K4695" s="489"/>
      <c r="L4695" s="465"/>
      <c r="M4695" s="465"/>
      <c r="N4695" s="608"/>
      <c r="O4695" s="512"/>
      <c r="P4695" s="512"/>
    </row>
    <row r="4696" spans="1:16" hidden="1" x14ac:dyDescent="0.2">
      <c r="A4696" s="505"/>
      <c r="B4696" s="506"/>
      <c r="C4696" s="464"/>
      <c r="D4696" s="520"/>
      <c r="E4696" s="455"/>
      <c r="F4696" s="460"/>
      <c r="G4696" s="455"/>
      <c r="H4696" s="455"/>
      <c r="I4696" s="455"/>
      <c r="J4696" s="465"/>
      <c r="K4696" s="489"/>
      <c r="L4696" s="465"/>
      <c r="M4696" s="465"/>
      <c r="N4696" s="608"/>
      <c r="O4696" s="512"/>
      <c r="P4696" s="512"/>
    </row>
    <row r="4697" spans="1:16" hidden="1" x14ac:dyDescent="0.2">
      <c r="A4697" s="505"/>
      <c r="B4697" s="506"/>
      <c r="C4697" s="464"/>
      <c r="D4697" s="520"/>
      <c r="E4697" s="455"/>
      <c r="F4697" s="460"/>
      <c r="G4697" s="455"/>
      <c r="H4697" s="455"/>
      <c r="I4697" s="455"/>
      <c r="J4697" s="465"/>
      <c r="K4697" s="489"/>
      <c r="L4697" s="465"/>
      <c r="M4697" s="465"/>
      <c r="N4697" s="608"/>
      <c r="O4697" s="512"/>
      <c r="P4697" s="512"/>
    </row>
    <row r="4698" spans="1:16" hidden="1" x14ac:dyDescent="0.2">
      <c r="A4698" s="505"/>
      <c r="B4698" s="506"/>
      <c r="C4698" s="464"/>
      <c r="D4698" s="520"/>
      <c r="E4698" s="455"/>
      <c r="F4698" s="460"/>
      <c r="G4698" s="455"/>
      <c r="H4698" s="455"/>
      <c r="I4698" s="455"/>
      <c r="J4698" s="465"/>
      <c r="K4698" s="489"/>
      <c r="L4698" s="465"/>
      <c r="M4698" s="465"/>
      <c r="N4698" s="608"/>
      <c r="O4698" s="512"/>
      <c r="P4698" s="512"/>
    </row>
    <row r="4699" spans="1:16" hidden="1" x14ac:dyDescent="0.2">
      <c r="A4699" s="505"/>
      <c r="B4699" s="506"/>
      <c r="C4699" s="464"/>
      <c r="D4699" s="520"/>
      <c r="E4699" s="455"/>
      <c r="F4699" s="460"/>
      <c r="G4699" s="455"/>
      <c r="H4699" s="455"/>
      <c r="I4699" s="455"/>
      <c r="J4699" s="465"/>
      <c r="K4699" s="489"/>
      <c r="L4699" s="465"/>
      <c r="M4699" s="465"/>
      <c r="N4699" s="608"/>
      <c r="O4699" s="512"/>
      <c r="P4699" s="512"/>
    </row>
    <row r="4700" spans="1:16" hidden="1" x14ac:dyDescent="0.2">
      <c r="A4700" s="505"/>
      <c r="B4700" s="506"/>
      <c r="C4700" s="464"/>
      <c r="D4700" s="520"/>
      <c r="E4700" s="455"/>
      <c r="F4700" s="460"/>
      <c r="G4700" s="455"/>
      <c r="H4700" s="455"/>
      <c r="I4700" s="455"/>
      <c r="J4700" s="465"/>
      <c r="K4700" s="489"/>
      <c r="L4700" s="465"/>
      <c r="M4700" s="465"/>
      <c r="N4700" s="608"/>
      <c r="O4700" s="512"/>
      <c r="P4700" s="512"/>
    </row>
    <row r="4701" spans="1:16" hidden="1" x14ac:dyDescent="0.2">
      <c r="A4701" s="505"/>
      <c r="B4701" s="506"/>
      <c r="C4701" s="464"/>
      <c r="D4701" s="520"/>
      <c r="E4701" s="455"/>
      <c r="F4701" s="460"/>
      <c r="G4701" s="455"/>
      <c r="H4701" s="455"/>
      <c r="I4701" s="455"/>
      <c r="J4701" s="465"/>
      <c r="K4701" s="489"/>
      <c r="L4701" s="465"/>
      <c r="M4701" s="465"/>
      <c r="N4701" s="608"/>
      <c r="O4701" s="512"/>
      <c r="P4701" s="512"/>
    </row>
    <row r="4702" spans="1:16" hidden="1" x14ac:dyDescent="0.2">
      <c r="A4702" s="505"/>
      <c r="B4702" s="506"/>
      <c r="C4702" s="464"/>
      <c r="D4702" s="520"/>
      <c r="E4702" s="455"/>
      <c r="F4702" s="460"/>
      <c r="G4702" s="455"/>
      <c r="H4702" s="455"/>
      <c r="I4702" s="455"/>
      <c r="J4702" s="465"/>
      <c r="K4702" s="489"/>
      <c r="L4702" s="465"/>
      <c r="M4702" s="465"/>
      <c r="N4702" s="608"/>
      <c r="O4702" s="512"/>
      <c r="P4702" s="512"/>
    </row>
    <row r="4703" spans="1:16" hidden="1" x14ac:dyDescent="0.2">
      <c r="A4703" s="505"/>
      <c r="B4703" s="506"/>
      <c r="C4703" s="464"/>
      <c r="D4703" s="520"/>
      <c r="E4703" s="455"/>
      <c r="F4703" s="460"/>
      <c r="G4703" s="455"/>
      <c r="H4703" s="455"/>
      <c r="I4703" s="455"/>
      <c r="J4703" s="465"/>
      <c r="K4703" s="489"/>
      <c r="L4703" s="465"/>
      <c r="M4703" s="465"/>
      <c r="N4703" s="608"/>
      <c r="O4703" s="512"/>
      <c r="P4703" s="512"/>
    </row>
    <row r="4704" spans="1:16" hidden="1" x14ac:dyDescent="0.2">
      <c r="A4704" s="505"/>
      <c r="B4704" s="506"/>
      <c r="C4704" s="464"/>
      <c r="D4704" s="520"/>
      <c r="E4704" s="455"/>
      <c r="F4704" s="460"/>
      <c r="G4704" s="455"/>
      <c r="H4704" s="455"/>
      <c r="I4704" s="455"/>
      <c r="J4704" s="465"/>
      <c r="K4704" s="489"/>
      <c r="L4704" s="465"/>
      <c r="M4704" s="465"/>
      <c r="N4704" s="608"/>
      <c r="O4704" s="512"/>
      <c r="P4704" s="512"/>
    </row>
    <row r="4705" spans="1:16" hidden="1" x14ac:dyDescent="0.2">
      <c r="A4705" s="505"/>
      <c r="B4705" s="506"/>
      <c r="C4705" s="464"/>
      <c r="D4705" s="520"/>
      <c r="E4705" s="455"/>
      <c r="F4705" s="460"/>
      <c r="G4705" s="455"/>
      <c r="H4705" s="455"/>
      <c r="I4705" s="455"/>
      <c r="J4705" s="465"/>
      <c r="K4705" s="489"/>
      <c r="L4705" s="465"/>
      <c r="M4705" s="465"/>
      <c r="N4705" s="608"/>
      <c r="O4705" s="512"/>
      <c r="P4705" s="512"/>
    </row>
    <row r="4706" spans="1:16" hidden="1" x14ac:dyDescent="0.2">
      <c r="A4706" s="505"/>
      <c r="B4706" s="506"/>
      <c r="C4706" s="464"/>
      <c r="D4706" s="520"/>
      <c r="E4706" s="455"/>
      <c r="F4706" s="460"/>
      <c r="G4706" s="455"/>
      <c r="H4706" s="455"/>
      <c r="I4706" s="455"/>
      <c r="J4706" s="465"/>
      <c r="K4706" s="489"/>
      <c r="L4706" s="465"/>
      <c r="M4706" s="465"/>
      <c r="N4706" s="608"/>
      <c r="O4706" s="512"/>
      <c r="P4706" s="512"/>
    </row>
    <row r="4707" spans="1:16" hidden="1" x14ac:dyDescent="0.2">
      <c r="A4707" s="505"/>
      <c r="B4707" s="506"/>
      <c r="C4707" s="464"/>
      <c r="D4707" s="520"/>
      <c r="E4707" s="455"/>
      <c r="F4707" s="460"/>
      <c r="G4707" s="455"/>
      <c r="H4707" s="455"/>
      <c r="I4707" s="455"/>
      <c r="J4707" s="465"/>
      <c r="K4707" s="489"/>
      <c r="L4707" s="465"/>
      <c r="M4707" s="465"/>
      <c r="N4707" s="608"/>
      <c r="O4707" s="512"/>
      <c r="P4707" s="512"/>
    </row>
    <row r="4708" spans="1:16" hidden="1" x14ac:dyDescent="0.2">
      <c r="A4708" s="505"/>
      <c r="B4708" s="506"/>
      <c r="C4708" s="464"/>
      <c r="D4708" s="520"/>
      <c r="E4708" s="455"/>
      <c r="F4708" s="460"/>
      <c r="G4708" s="455"/>
      <c r="H4708" s="455"/>
      <c r="I4708" s="455"/>
      <c r="J4708" s="465"/>
      <c r="K4708" s="489"/>
      <c r="L4708" s="465"/>
      <c r="M4708" s="465"/>
      <c r="N4708" s="608"/>
      <c r="O4708" s="512"/>
      <c r="P4708" s="512"/>
    </row>
    <row r="4709" spans="1:16" hidden="1" x14ac:dyDescent="0.2">
      <c r="A4709" s="505"/>
      <c r="B4709" s="506"/>
      <c r="C4709" s="464"/>
      <c r="D4709" s="520"/>
      <c r="E4709" s="455"/>
      <c r="F4709" s="460"/>
      <c r="G4709" s="455"/>
      <c r="H4709" s="455"/>
      <c r="I4709" s="455"/>
      <c r="J4709" s="465"/>
      <c r="K4709" s="489"/>
      <c r="L4709" s="465"/>
      <c r="M4709" s="465"/>
      <c r="N4709" s="608"/>
      <c r="O4709" s="512"/>
      <c r="P4709" s="512"/>
    </row>
    <row r="4710" spans="1:16" hidden="1" x14ac:dyDescent="0.2">
      <c r="A4710" s="505"/>
      <c r="B4710" s="506"/>
      <c r="C4710" s="464"/>
      <c r="D4710" s="520"/>
      <c r="E4710" s="455"/>
      <c r="F4710" s="460"/>
      <c r="G4710" s="455"/>
      <c r="H4710" s="455"/>
      <c r="I4710" s="455"/>
      <c r="J4710" s="465"/>
      <c r="K4710" s="489"/>
      <c r="L4710" s="465"/>
      <c r="M4710" s="465"/>
      <c r="N4710" s="608"/>
      <c r="O4710" s="512"/>
      <c r="P4710" s="512"/>
    </row>
    <row r="4711" spans="1:16" hidden="1" x14ac:dyDescent="0.2">
      <c r="A4711" s="505"/>
      <c r="B4711" s="506"/>
      <c r="C4711" s="464"/>
      <c r="D4711" s="520"/>
      <c r="E4711" s="455"/>
      <c r="F4711" s="460"/>
      <c r="G4711" s="455"/>
      <c r="H4711" s="455"/>
      <c r="I4711" s="455"/>
      <c r="J4711" s="465"/>
      <c r="K4711" s="489"/>
      <c r="L4711" s="465"/>
      <c r="M4711" s="465"/>
      <c r="N4711" s="608"/>
      <c r="O4711" s="512"/>
      <c r="P4711" s="512"/>
    </row>
    <row r="4712" spans="1:16" hidden="1" x14ac:dyDescent="0.2">
      <c r="A4712" s="505"/>
      <c r="B4712" s="506"/>
      <c r="C4712" s="464"/>
      <c r="D4712" s="520"/>
      <c r="E4712" s="455"/>
      <c r="F4712" s="460"/>
      <c r="G4712" s="455"/>
      <c r="H4712" s="455"/>
      <c r="I4712" s="455"/>
      <c r="J4712" s="465"/>
      <c r="K4712" s="489"/>
      <c r="L4712" s="465"/>
      <c r="M4712" s="465"/>
      <c r="N4712" s="608"/>
      <c r="O4712" s="512"/>
      <c r="P4712" s="512"/>
    </row>
    <row r="4713" spans="1:16" hidden="1" x14ac:dyDescent="0.2">
      <c r="A4713" s="505"/>
      <c r="B4713" s="506"/>
      <c r="C4713" s="464"/>
      <c r="D4713" s="520"/>
      <c r="E4713" s="455"/>
      <c r="F4713" s="460"/>
      <c r="G4713" s="455"/>
      <c r="H4713" s="455"/>
      <c r="I4713" s="455"/>
      <c r="J4713" s="465"/>
      <c r="K4713" s="489"/>
      <c r="L4713" s="465"/>
      <c r="M4713" s="465"/>
      <c r="N4713" s="608"/>
      <c r="O4713" s="512"/>
      <c r="P4713" s="512"/>
    </row>
    <row r="4714" spans="1:16" hidden="1" x14ac:dyDescent="0.2">
      <c r="A4714" s="505"/>
      <c r="B4714" s="506"/>
      <c r="C4714" s="464"/>
      <c r="D4714" s="520"/>
      <c r="E4714" s="455"/>
      <c r="F4714" s="460"/>
      <c r="G4714" s="455"/>
      <c r="H4714" s="455"/>
      <c r="I4714" s="455"/>
      <c r="J4714" s="465"/>
      <c r="K4714" s="489"/>
      <c r="L4714" s="465"/>
      <c r="M4714" s="465"/>
      <c r="N4714" s="608"/>
      <c r="O4714" s="512"/>
      <c r="P4714" s="512"/>
    </row>
    <row r="4715" spans="1:16" hidden="1" x14ac:dyDescent="0.2">
      <c r="A4715" s="505"/>
      <c r="B4715" s="506"/>
      <c r="C4715" s="464"/>
      <c r="D4715" s="520"/>
      <c r="E4715" s="455"/>
      <c r="F4715" s="460"/>
      <c r="G4715" s="455"/>
      <c r="H4715" s="455"/>
      <c r="I4715" s="455"/>
      <c r="J4715" s="465"/>
      <c r="K4715" s="489"/>
      <c r="L4715" s="465"/>
      <c r="M4715" s="465"/>
      <c r="N4715" s="608"/>
      <c r="O4715" s="512"/>
      <c r="P4715" s="512"/>
    </row>
    <row r="4716" spans="1:16" hidden="1" x14ac:dyDescent="0.2">
      <c r="A4716" s="505"/>
      <c r="B4716" s="506"/>
      <c r="C4716" s="464"/>
      <c r="D4716" s="520"/>
      <c r="E4716" s="455"/>
      <c r="F4716" s="460"/>
      <c r="G4716" s="455"/>
      <c r="H4716" s="455"/>
      <c r="I4716" s="455"/>
      <c r="J4716" s="465"/>
      <c r="K4716" s="489"/>
      <c r="L4716" s="465"/>
      <c r="M4716" s="465"/>
      <c r="N4716" s="608"/>
      <c r="O4716" s="512"/>
      <c r="P4716" s="512"/>
    </row>
    <row r="4717" spans="1:16" hidden="1" x14ac:dyDescent="0.2">
      <c r="A4717" s="505"/>
      <c r="B4717" s="506"/>
      <c r="C4717" s="464"/>
      <c r="D4717" s="520"/>
      <c r="E4717" s="455"/>
      <c r="F4717" s="460"/>
      <c r="G4717" s="455"/>
      <c r="H4717" s="455"/>
      <c r="I4717" s="455"/>
      <c r="J4717" s="465"/>
      <c r="K4717" s="489"/>
      <c r="L4717" s="465"/>
      <c r="M4717" s="465"/>
      <c r="N4717" s="608"/>
      <c r="O4717" s="512"/>
      <c r="P4717" s="512"/>
    </row>
    <row r="4718" spans="1:16" hidden="1" x14ac:dyDescent="0.2">
      <c r="A4718" s="505"/>
      <c r="B4718" s="506"/>
      <c r="C4718" s="464"/>
      <c r="D4718" s="520"/>
      <c r="E4718" s="455"/>
      <c r="F4718" s="460"/>
      <c r="G4718" s="455"/>
      <c r="H4718" s="455"/>
      <c r="I4718" s="455"/>
      <c r="J4718" s="465"/>
      <c r="K4718" s="489"/>
      <c r="L4718" s="465"/>
      <c r="M4718" s="465"/>
      <c r="N4718" s="608"/>
      <c r="O4718" s="512"/>
      <c r="P4718" s="512"/>
    </row>
    <row r="4719" spans="1:16" hidden="1" x14ac:dyDescent="0.2">
      <c r="A4719" s="505"/>
      <c r="B4719" s="506"/>
      <c r="C4719" s="464"/>
      <c r="D4719" s="520"/>
      <c r="E4719" s="455"/>
      <c r="F4719" s="460"/>
      <c r="G4719" s="455"/>
      <c r="H4719" s="455"/>
      <c r="I4719" s="455"/>
      <c r="J4719" s="465"/>
      <c r="K4719" s="489"/>
      <c r="L4719" s="465"/>
      <c r="M4719" s="465"/>
      <c r="N4719" s="608"/>
      <c r="O4719" s="512"/>
      <c r="P4719" s="512"/>
    </row>
    <row r="4720" spans="1:16" hidden="1" x14ac:dyDescent="0.2">
      <c r="A4720" s="505"/>
      <c r="B4720" s="506"/>
      <c r="C4720" s="464"/>
      <c r="D4720" s="520"/>
      <c r="E4720" s="455"/>
      <c r="F4720" s="460"/>
      <c r="G4720" s="455"/>
      <c r="H4720" s="455"/>
      <c r="I4720" s="455"/>
      <c r="J4720" s="465"/>
      <c r="K4720" s="489"/>
      <c r="L4720" s="465"/>
      <c r="M4720" s="465"/>
      <c r="N4720" s="608"/>
      <c r="O4720" s="512"/>
      <c r="P4720" s="512"/>
    </row>
    <row r="4721" spans="1:16" hidden="1" x14ac:dyDescent="0.2">
      <c r="A4721" s="505"/>
      <c r="B4721" s="506"/>
      <c r="C4721" s="464"/>
      <c r="D4721" s="520"/>
      <c r="E4721" s="455"/>
      <c r="F4721" s="460"/>
      <c r="G4721" s="455"/>
      <c r="H4721" s="455"/>
      <c r="I4721" s="455"/>
      <c r="J4721" s="465"/>
      <c r="K4721" s="489"/>
      <c r="L4721" s="465"/>
      <c r="M4721" s="465"/>
      <c r="N4721" s="608"/>
      <c r="O4721" s="512"/>
      <c r="P4721" s="512"/>
    </row>
    <row r="4722" spans="1:16" hidden="1" x14ac:dyDescent="0.2">
      <c r="A4722" s="505"/>
      <c r="B4722" s="506"/>
      <c r="C4722" s="464"/>
      <c r="D4722" s="520"/>
      <c r="E4722" s="455"/>
      <c r="F4722" s="460"/>
      <c r="G4722" s="455"/>
      <c r="H4722" s="455"/>
      <c r="I4722" s="455"/>
      <c r="J4722" s="465"/>
      <c r="K4722" s="489"/>
      <c r="L4722" s="465"/>
      <c r="M4722" s="465"/>
      <c r="N4722" s="608"/>
      <c r="O4722" s="512"/>
      <c r="P4722" s="512"/>
    </row>
    <row r="4723" spans="1:16" hidden="1" x14ac:dyDescent="0.2">
      <c r="A4723" s="505"/>
      <c r="B4723" s="506"/>
      <c r="C4723" s="464"/>
      <c r="D4723" s="520"/>
      <c r="E4723" s="455"/>
      <c r="F4723" s="460"/>
      <c r="G4723" s="455"/>
      <c r="H4723" s="455"/>
      <c r="I4723" s="455"/>
      <c r="J4723" s="465"/>
      <c r="K4723" s="489"/>
      <c r="L4723" s="465"/>
      <c r="M4723" s="465"/>
      <c r="N4723" s="608"/>
      <c r="O4723" s="512"/>
      <c r="P4723" s="512"/>
    </row>
    <row r="4724" spans="1:16" hidden="1" x14ac:dyDescent="0.2">
      <c r="A4724" s="505"/>
      <c r="B4724" s="506"/>
      <c r="C4724" s="464"/>
      <c r="D4724" s="520"/>
      <c r="E4724" s="455"/>
      <c r="F4724" s="460"/>
      <c r="G4724" s="455"/>
      <c r="H4724" s="455"/>
      <c r="I4724" s="455"/>
      <c r="J4724" s="465"/>
      <c r="K4724" s="489"/>
      <c r="L4724" s="465"/>
      <c r="M4724" s="465"/>
      <c r="N4724" s="608"/>
      <c r="O4724" s="512"/>
      <c r="P4724" s="512"/>
    </row>
    <row r="4725" spans="1:16" hidden="1" x14ac:dyDescent="0.2">
      <c r="A4725" s="505"/>
      <c r="B4725" s="506"/>
      <c r="C4725" s="464"/>
      <c r="D4725" s="520"/>
      <c r="E4725" s="455"/>
      <c r="F4725" s="460"/>
      <c r="G4725" s="455"/>
      <c r="H4725" s="455"/>
      <c r="I4725" s="455"/>
      <c r="J4725" s="465"/>
      <c r="K4725" s="489"/>
      <c r="L4725" s="465"/>
      <c r="M4725" s="465"/>
      <c r="N4725" s="608"/>
      <c r="O4725" s="512"/>
      <c r="P4725" s="512"/>
    </row>
    <row r="4726" spans="1:16" hidden="1" x14ac:dyDescent="0.2">
      <c r="A4726" s="505"/>
      <c r="B4726" s="506"/>
      <c r="C4726" s="464"/>
      <c r="D4726" s="520"/>
      <c r="E4726" s="455"/>
      <c r="F4726" s="460"/>
      <c r="G4726" s="455"/>
      <c r="H4726" s="455"/>
      <c r="I4726" s="455"/>
      <c r="J4726" s="465"/>
      <c r="K4726" s="489"/>
      <c r="L4726" s="465"/>
      <c r="M4726" s="465"/>
      <c r="N4726" s="608"/>
      <c r="O4726" s="512"/>
      <c r="P4726" s="512"/>
    </row>
    <row r="4727" spans="1:16" hidden="1" x14ac:dyDescent="0.2">
      <c r="A4727" s="505"/>
      <c r="B4727" s="506"/>
      <c r="C4727" s="464"/>
      <c r="D4727" s="520"/>
      <c r="E4727" s="455"/>
      <c r="F4727" s="460"/>
      <c r="G4727" s="455"/>
      <c r="H4727" s="455"/>
      <c r="I4727" s="455"/>
      <c r="J4727" s="465"/>
      <c r="K4727" s="489"/>
      <c r="L4727" s="465"/>
      <c r="M4727" s="465"/>
      <c r="N4727" s="608"/>
      <c r="O4727" s="512"/>
      <c r="P4727" s="512"/>
    </row>
    <row r="4728" spans="1:16" hidden="1" x14ac:dyDescent="0.2">
      <c r="A4728" s="505"/>
      <c r="B4728" s="506"/>
      <c r="C4728" s="464"/>
      <c r="D4728" s="520"/>
      <c r="E4728" s="455"/>
      <c r="F4728" s="460"/>
      <c r="G4728" s="455"/>
      <c r="H4728" s="455"/>
      <c r="I4728" s="455"/>
      <c r="J4728" s="465"/>
      <c r="K4728" s="489"/>
      <c r="L4728" s="465"/>
      <c r="M4728" s="465"/>
      <c r="N4728" s="608"/>
      <c r="O4728" s="512"/>
      <c r="P4728" s="512"/>
    </row>
    <row r="4729" spans="1:16" hidden="1" x14ac:dyDescent="0.2">
      <c r="A4729" s="505"/>
      <c r="B4729" s="506"/>
      <c r="C4729" s="464"/>
      <c r="D4729" s="520"/>
      <c r="E4729" s="455"/>
      <c r="F4729" s="460"/>
      <c r="G4729" s="455"/>
      <c r="H4729" s="455"/>
      <c r="I4729" s="455"/>
      <c r="J4729" s="465"/>
      <c r="K4729" s="489"/>
      <c r="L4729" s="465"/>
      <c r="M4729" s="465"/>
      <c r="N4729" s="608"/>
      <c r="O4729" s="512"/>
      <c r="P4729" s="512"/>
    </row>
    <row r="4730" spans="1:16" hidden="1" x14ac:dyDescent="0.2">
      <c r="A4730" s="505"/>
      <c r="B4730" s="506"/>
      <c r="C4730" s="464"/>
      <c r="D4730" s="520"/>
      <c r="E4730" s="455"/>
      <c r="F4730" s="460"/>
      <c r="G4730" s="455"/>
      <c r="H4730" s="455"/>
      <c r="I4730" s="455"/>
      <c r="J4730" s="465"/>
      <c r="K4730" s="489"/>
      <c r="L4730" s="465"/>
      <c r="M4730" s="465"/>
      <c r="N4730" s="608"/>
      <c r="O4730" s="512"/>
      <c r="P4730" s="512"/>
    </row>
    <row r="4731" spans="1:16" hidden="1" x14ac:dyDescent="0.2">
      <c r="A4731" s="505"/>
      <c r="B4731" s="506"/>
      <c r="C4731" s="464"/>
      <c r="D4731" s="520"/>
      <c r="E4731" s="455"/>
      <c r="F4731" s="460"/>
      <c r="G4731" s="455"/>
      <c r="H4731" s="455"/>
      <c r="I4731" s="455"/>
      <c r="J4731" s="465"/>
      <c r="K4731" s="489"/>
      <c r="L4731" s="465"/>
      <c r="M4731" s="465"/>
      <c r="N4731" s="608"/>
      <c r="O4731" s="512"/>
      <c r="P4731" s="512"/>
    </row>
    <row r="4732" spans="1:16" hidden="1" x14ac:dyDescent="0.2">
      <c r="A4732" s="505"/>
      <c r="B4732" s="506"/>
      <c r="C4732" s="464"/>
      <c r="D4732" s="520"/>
      <c r="E4732" s="455"/>
      <c r="F4732" s="460"/>
      <c r="G4732" s="455"/>
      <c r="H4732" s="455"/>
      <c r="I4732" s="455"/>
      <c r="J4732" s="465"/>
      <c r="K4732" s="489"/>
      <c r="L4732" s="465"/>
      <c r="M4732" s="465"/>
      <c r="N4732" s="608"/>
      <c r="O4732" s="512"/>
      <c r="P4732" s="512"/>
    </row>
    <row r="4733" spans="1:16" hidden="1" x14ac:dyDescent="0.2">
      <c r="A4733" s="505"/>
      <c r="B4733" s="506"/>
      <c r="C4733" s="464"/>
      <c r="D4733" s="520"/>
      <c r="E4733" s="455"/>
      <c r="F4733" s="460"/>
      <c r="G4733" s="455"/>
      <c r="H4733" s="455"/>
      <c r="I4733" s="455"/>
      <c r="J4733" s="465"/>
      <c r="K4733" s="489"/>
      <c r="L4733" s="465"/>
      <c r="M4733" s="465"/>
      <c r="N4733" s="608"/>
      <c r="O4733" s="512"/>
      <c r="P4733" s="512"/>
    </row>
    <row r="4734" spans="1:16" hidden="1" x14ac:dyDescent="0.2">
      <c r="A4734" s="505"/>
      <c r="B4734" s="506"/>
      <c r="C4734" s="464"/>
      <c r="D4734" s="520"/>
      <c r="E4734" s="455"/>
      <c r="F4734" s="460"/>
      <c r="G4734" s="455"/>
      <c r="H4734" s="455"/>
      <c r="I4734" s="455"/>
      <c r="J4734" s="465"/>
      <c r="K4734" s="489"/>
      <c r="L4734" s="465"/>
      <c r="M4734" s="465"/>
      <c r="N4734" s="608"/>
      <c r="O4734" s="512"/>
      <c r="P4734" s="512"/>
    </row>
    <row r="4735" spans="1:16" hidden="1" x14ac:dyDescent="0.2">
      <c r="A4735" s="505"/>
      <c r="B4735" s="506"/>
      <c r="C4735" s="464"/>
      <c r="D4735" s="520"/>
      <c r="E4735" s="455"/>
      <c r="F4735" s="460"/>
      <c r="G4735" s="455"/>
      <c r="H4735" s="455"/>
      <c r="I4735" s="455"/>
      <c r="J4735" s="465"/>
      <c r="K4735" s="489"/>
      <c r="L4735" s="465"/>
      <c r="M4735" s="465"/>
      <c r="N4735" s="608"/>
      <c r="O4735" s="512"/>
      <c r="P4735" s="512"/>
    </row>
    <row r="4736" spans="1:16" hidden="1" x14ac:dyDescent="0.2">
      <c r="A4736" s="505"/>
      <c r="B4736" s="506"/>
      <c r="C4736" s="464"/>
      <c r="D4736" s="520"/>
      <c r="E4736" s="455"/>
      <c r="F4736" s="460"/>
      <c r="G4736" s="455"/>
      <c r="H4736" s="455"/>
      <c r="I4736" s="455"/>
      <c r="J4736" s="465"/>
      <c r="K4736" s="489"/>
      <c r="L4736" s="465"/>
      <c r="M4736" s="465"/>
      <c r="N4736" s="608"/>
      <c r="O4736" s="512"/>
      <c r="P4736" s="512"/>
    </row>
    <row r="4737" spans="1:16" hidden="1" x14ac:dyDescent="0.2">
      <c r="A4737" s="505"/>
      <c r="B4737" s="506"/>
      <c r="C4737" s="464"/>
      <c r="D4737" s="520"/>
      <c r="E4737" s="455"/>
      <c r="F4737" s="460"/>
      <c r="G4737" s="455"/>
      <c r="H4737" s="455"/>
      <c r="I4737" s="455"/>
      <c r="J4737" s="465"/>
      <c r="K4737" s="489"/>
      <c r="L4737" s="465"/>
      <c r="M4737" s="465"/>
      <c r="N4737" s="608"/>
      <c r="O4737" s="512"/>
      <c r="P4737" s="512"/>
    </row>
    <row r="4738" spans="1:16" hidden="1" x14ac:dyDescent="0.2">
      <c r="A4738" s="505"/>
      <c r="B4738" s="506"/>
      <c r="C4738" s="464"/>
      <c r="D4738" s="520"/>
      <c r="E4738" s="455"/>
      <c r="F4738" s="460"/>
      <c r="G4738" s="455"/>
      <c r="H4738" s="455"/>
      <c r="I4738" s="455"/>
      <c r="J4738" s="465"/>
      <c r="K4738" s="489"/>
      <c r="L4738" s="465"/>
      <c r="M4738" s="465"/>
      <c r="N4738" s="608"/>
      <c r="O4738" s="512"/>
      <c r="P4738" s="512"/>
    </row>
    <row r="4739" spans="1:16" hidden="1" x14ac:dyDescent="0.2">
      <c r="A4739" s="505"/>
      <c r="B4739" s="506"/>
      <c r="C4739" s="464"/>
      <c r="D4739" s="520"/>
      <c r="E4739" s="455"/>
      <c r="F4739" s="460"/>
      <c r="G4739" s="455"/>
      <c r="H4739" s="455"/>
      <c r="I4739" s="455"/>
      <c r="J4739" s="465"/>
      <c r="K4739" s="489"/>
      <c r="L4739" s="465"/>
      <c r="M4739" s="465"/>
      <c r="N4739" s="608"/>
      <c r="O4739" s="512"/>
      <c r="P4739" s="512"/>
    </row>
    <row r="4740" spans="1:16" hidden="1" x14ac:dyDescent="0.2">
      <c r="A4740" s="505"/>
      <c r="B4740" s="506"/>
      <c r="C4740" s="464"/>
      <c r="D4740" s="520"/>
      <c r="E4740" s="455"/>
      <c r="F4740" s="460"/>
      <c r="G4740" s="455"/>
      <c r="H4740" s="455"/>
      <c r="I4740" s="455"/>
      <c r="J4740" s="465"/>
      <c r="K4740" s="489"/>
      <c r="L4740" s="465"/>
      <c r="M4740" s="465"/>
      <c r="N4740" s="608"/>
      <c r="O4740" s="512"/>
      <c r="P4740" s="512"/>
    </row>
    <row r="4741" spans="1:16" hidden="1" x14ac:dyDescent="0.2">
      <c r="A4741" s="505"/>
      <c r="B4741" s="506"/>
      <c r="C4741" s="464"/>
      <c r="D4741" s="520"/>
      <c r="E4741" s="455"/>
      <c r="F4741" s="460"/>
      <c r="G4741" s="455"/>
      <c r="H4741" s="455"/>
      <c r="I4741" s="455"/>
      <c r="J4741" s="465"/>
      <c r="K4741" s="489"/>
      <c r="L4741" s="465"/>
      <c r="M4741" s="465"/>
      <c r="N4741" s="608"/>
      <c r="O4741" s="512"/>
      <c r="P4741" s="512"/>
    </row>
    <row r="4742" spans="1:16" hidden="1" x14ac:dyDescent="0.2">
      <c r="A4742" s="505"/>
      <c r="B4742" s="506"/>
      <c r="C4742" s="464"/>
      <c r="D4742" s="520"/>
      <c r="E4742" s="455"/>
      <c r="F4742" s="460"/>
      <c r="G4742" s="455"/>
      <c r="H4742" s="455"/>
      <c r="I4742" s="455"/>
      <c r="J4742" s="465"/>
      <c r="K4742" s="489"/>
      <c r="L4742" s="465"/>
      <c r="M4742" s="465"/>
      <c r="N4742" s="608"/>
      <c r="O4742" s="512"/>
      <c r="P4742" s="512"/>
    </row>
    <row r="4743" spans="1:16" hidden="1" x14ac:dyDescent="0.2">
      <c r="A4743" s="505"/>
      <c r="B4743" s="506"/>
      <c r="C4743" s="464"/>
      <c r="D4743" s="520"/>
      <c r="E4743" s="455"/>
      <c r="F4743" s="460"/>
      <c r="G4743" s="455"/>
      <c r="H4743" s="455"/>
      <c r="I4743" s="455"/>
      <c r="J4743" s="465"/>
      <c r="K4743" s="489"/>
      <c r="L4743" s="465"/>
      <c r="M4743" s="465"/>
      <c r="N4743" s="608"/>
      <c r="O4743" s="512"/>
      <c r="P4743" s="512"/>
    </row>
    <row r="4744" spans="1:16" hidden="1" x14ac:dyDescent="0.2">
      <c r="A4744" s="505"/>
      <c r="B4744" s="506"/>
      <c r="C4744" s="464"/>
      <c r="D4744" s="520"/>
      <c r="E4744" s="455"/>
      <c r="F4744" s="460"/>
      <c r="G4744" s="455"/>
      <c r="H4744" s="455"/>
      <c r="I4744" s="455"/>
      <c r="J4744" s="465"/>
      <c r="K4744" s="489"/>
      <c r="L4744" s="465"/>
      <c r="M4744" s="465"/>
      <c r="N4744" s="608"/>
      <c r="O4744" s="512"/>
      <c r="P4744" s="512"/>
    </row>
    <row r="4745" spans="1:16" hidden="1" x14ac:dyDescent="0.2">
      <c r="A4745" s="505"/>
      <c r="B4745" s="506"/>
      <c r="C4745" s="464"/>
      <c r="D4745" s="520"/>
      <c r="E4745" s="455"/>
      <c r="F4745" s="460"/>
      <c r="G4745" s="455"/>
      <c r="H4745" s="455"/>
      <c r="I4745" s="455"/>
      <c r="J4745" s="465"/>
      <c r="K4745" s="489"/>
      <c r="L4745" s="465"/>
      <c r="M4745" s="465"/>
      <c r="N4745" s="608"/>
      <c r="O4745" s="512"/>
      <c r="P4745" s="512"/>
    </row>
    <row r="4746" spans="1:16" hidden="1" x14ac:dyDescent="0.2">
      <c r="A4746" s="505"/>
      <c r="B4746" s="506"/>
      <c r="C4746" s="464"/>
      <c r="D4746" s="520"/>
      <c r="E4746" s="455"/>
      <c r="F4746" s="460"/>
      <c r="G4746" s="455"/>
      <c r="H4746" s="455"/>
      <c r="I4746" s="455"/>
      <c r="J4746" s="465"/>
      <c r="K4746" s="489"/>
      <c r="L4746" s="465"/>
      <c r="M4746" s="465"/>
      <c r="N4746" s="608"/>
      <c r="O4746" s="512"/>
      <c r="P4746" s="512"/>
    </row>
    <row r="4747" spans="1:16" hidden="1" x14ac:dyDescent="0.2">
      <c r="A4747" s="505"/>
      <c r="B4747" s="506"/>
      <c r="C4747" s="464"/>
      <c r="D4747" s="520"/>
      <c r="E4747" s="455"/>
      <c r="F4747" s="460"/>
      <c r="G4747" s="455"/>
      <c r="H4747" s="455"/>
      <c r="I4747" s="455"/>
      <c r="J4747" s="465"/>
      <c r="K4747" s="489"/>
      <c r="L4747" s="465"/>
      <c r="M4747" s="465"/>
      <c r="N4747" s="608"/>
      <c r="O4747" s="512"/>
      <c r="P4747" s="512"/>
    </row>
    <row r="4748" spans="1:16" hidden="1" x14ac:dyDescent="0.2">
      <c r="A4748" s="505"/>
      <c r="B4748" s="506"/>
      <c r="C4748" s="464"/>
      <c r="D4748" s="520"/>
      <c r="E4748" s="455"/>
      <c r="F4748" s="460"/>
      <c r="G4748" s="455"/>
      <c r="H4748" s="455"/>
      <c r="I4748" s="455"/>
      <c r="J4748" s="465"/>
      <c r="K4748" s="489"/>
      <c r="L4748" s="465"/>
      <c r="M4748" s="465"/>
      <c r="N4748" s="608"/>
      <c r="O4748" s="512"/>
      <c r="P4748" s="512"/>
    </row>
    <row r="4749" spans="1:16" hidden="1" x14ac:dyDescent="0.2">
      <c r="A4749" s="505"/>
      <c r="B4749" s="506"/>
      <c r="C4749" s="464"/>
      <c r="D4749" s="520"/>
      <c r="E4749" s="455"/>
      <c r="F4749" s="460"/>
      <c r="G4749" s="455"/>
      <c r="H4749" s="455"/>
      <c r="I4749" s="455"/>
      <c r="J4749" s="465"/>
      <c r="K4749" s="489"/>
      <c r="L4749" s="465"/>
      <c r="M4749" s="465"/>
      <c r="N4749" s="608"/>
      <c r="O4749" s="512"/>
      <c r="P4749" s="512"/>
    </row>
    <row r="4750" spans="1:16" hidden="1" x14ac:dyDescent="0.2">
      <c r="A4750" s="505"/>
      <c r="B4750" s="506"/>
      <c r="C4750" s="464"/>
      <c r="D4750" s="520"/>
      <c r="E4750" s="455"/>
      <c r="F4750" s="460"/>
      <c r="G4750" s="455"/>
      <c r="H4750" s="455"/>
      <c r="I4750" s="455"/>
      <c r="J4750" s="465"/>
      <c r="K4750" s="489"/>
      <c r="L4750" s="465"/>
      <c r="M4750" s="465"/>
      <c r="N4750" s="608"/>
      <c r="O4750" s="512"/>
      <c r="P4750" s="512"/>
    </row>
    <row r="4751" spans="1:16" hidden="1" x14ac:dyDescent="0.2">
      <c r="A4751" s="505"/>
      <c r="B4751" s="506"/>
      <c r="C4751" s="464"/>
      <c r="D4751" s="520"/>
      <c r="E4751" s="455"/>
      <c r="F4751" s="460"/>
      <c r="G4751" s="455"/>
      <c r="H4751" s="455"/>
      <c r="I4751" s="455"/>
      <c r="J4751" s="465"/>
      <c r="K4751" s="489"/>
      <c r="L4751" s="465"/>
      <c r="M4751" s="465"/>
      <c r="N4751" s="608"/>
      <c r="O4751" s="512"/>
      <c r="P4751" s="512"/>
    </row>
    <row r="4752" spans="1:16" hidden="1" x14ac:dyDescent="0.2">
      <c r="A4752" s="505"/>
      <c r="B4752" s="506"/>
      <c r="C4752" s="464"/>
      <c r="D4752" s="520"/>
      <c r="E4752" s="455"/>
      <c r="F4752" s="460"/>
      <c r="G4752" s="455"/>
      <c r="H4752" s="455"/>
      <c r="I4752" s="455"/>
      <c r="J4752" s="465"/>
      <c r="K4752" s="489"/>
      <c r="L4752" s="465"/>
      <c r="M4752" s="465"/>
      <c r="N4752" s="608"/>
      <c r="O4752" s="512"/>
      <c r="P4752" s="512"/>
    </row>
    <row r="4753" spans="1:16" hidden="1" x14ac:dyDescent="0.2">
      <c r="A4753" s="505"/>
      <c r="B4753" s="506"/>
      <c r="C4753" s="464"/>
      <c r="D4753" s="520"/>
      <c r="E4753" s="455"/>
      <c r="F4753" s="460"/>
      <c r="G4753" s="455"/>
      <c r="H4753" s="455"/>
      <c r="I4753" s="455"/>
      <c r="J4753" s="465"/>
      <c r="K4753" s="489"/>
      <c r="L4753" s="465"/>
      <c r="M4753" s="465"/>
      <c r="N4753" s="608"/>
      <c r="O4753" s="512"/>
      <c r="P4753" s="512"/>
    </row>
    <row r="4754" spans="1:16" hidden="1" x14ac:dyDescent="0.2">
      <c r="A4754" s="505"/>
      <c r="B4754" s="506"/>
      <c r="C4754" s="464"/>
      <c r="D4754" s="520"/>
      <c r="E4754" s="455"/>
      <c r="F4754" s="460"/>
      <c r="G4754" s="455"/>
      <c r="H4754" s="455"/>
      <c r="I4754" s="455"/>
      <c r="J4754" s="465"/>
      <c r="K4754" s="489"/>
      <c r="L4754" s="465"/>
      <c r="M4754" s="465"/>
      <c r="N4754" s="608"/>
      <c r="O4754" s="512"/>
      <c r="P4754" s="512"/>
    </row>
    <row r="4755" spans="1:16" hidden="1" x14ac:dyDescent="0.2">
      <c r="A4755" s="505"/>
      <c r="B4755" s="506"/>
      <c r="C4755" s="464"/>
      <c r="D4755" s="520"/>
      <c r="E4755" s="455"/>
      <c r="F4755" s="460"/>
      <c r="G4755" s="455"/>
      <c r="H4755" s="455"/>
      <c r="I4755" s="455"/>
      <c r="J4755" s="465"/>
      <c r="K4755" s="489"/>
      <c r="L4755" s="465"/>
      <c r="M4755" s="465"/>
      <c r="N4755" s="608"/>
      <c r="O4755" s="512"/>
      <c r="P4755" s="512"/>
    </row>
    <row r="4756" spans="1:16" hidden="1" x14ac:dyDescent="0.2">
      <c r="A4756" s="505"/>
      <c r="B4756" s="506"/>
      <c r="C4756" s="464"/>
      <c r="D4756" s="520"/>
      <c r="E4756" s="455"/>
      <c r="F4756" s="460"/>
      <c r="G4756" s="455"/>
      <c r="H4756" s="455"/>
      <c r="I4756" s="455"/>
      <c r="J4756" s="465"/>
      <c r="K4756" s="489"/>
      <c r="L4756" s="465"/>
      <c r="M4756" s="465"/>
      <c r="N4756" s="608"/>
      <c r="O4756" s="512"/>
      <c r="P4756" s="512"/>
    </row>
    <row r="4757" spans="1:16" hidden="1" x14ac:dyDescent="0.2">
      <c r="A4757" s="505"/>
      <c r="B4757" s="506"/>
      <c r="C4757" s="464"/>
      <c r="D4757" s="520"/>
      <c r="E4757" s="455"/>
      <c r="F4757" s="460"/>
      <c r="G4757" s="455"/>
      <c r="H4757" s="455"/>
      <c r="I4757" s="455"/>
      <c r="J4757" s="465"/>
      <c r="K4757" s="489"/>
      <c r="L4757" s="465"/>
      <c r="M4757" s="465"/>
      <c r="N4757" s="608"/>
      <c r="O4757" s="512"/>
      <c r="P4757" s="512"/>
    </row>
    <row r="4758" spans="1:16" hidden="1" x14ac:dyDescent="0.2">
      <c r="A4758" s="505"/>
      <c r="B4758" s="506"/>
      <c r="C4758" s="464"/>
      <c r="D4758" s="520"/>
      <c r="E4758" s="455"/>
      <c r="F4758" s="460"/>
      <c r="G4758" s="455"/>
      <c r="H4758" s="455"/>
      <c r="I4758" s="455"/>
      <c r="J4758" s="465"/>
      <c r="K4758" s="489"/>
      <c r="L4758" s="465"/>
      <c r="M4758" s="465"/>
      <c r="N4758" s="608"/>
      <c r="O4758" s="512"/>
      <c r="P4758" s="512"/>
    </row>
    <row r="4759" spans="1:16" hidden="1" x14ac:dyDescent="0.2">
      <c r="A4759" s="505"/>
      <c r="B4759" s="506"/>
      <c r="C4759" s="464"/>
      <c r="D4759" s="520"/>
      <c r="E4759" s="455"/>
      <c r="F4759" s="460"/>
      <c r="G4759" s="455"/>
      <c r="H4759" s="455"/>
      <c r="I4759" s="455"/>
      <c r="J4759" s="465"/>
      <c r="K4759" s="489"/>
      <c r="L4759" s="465"/>
      <c r="M4759" s="465"/>
      <c r="N4759" s="608"/>
      <c r="O4759" s="512"/>
      <c r="P4759" s="512"/>
    </row>
    <row r="4760" spans="1:16" hidden="1" x14ac:dyDescent="0.2">
      <c r="A4760" s="505"/>
      <c r="B4760" s="506"/>
      <c r="C4760" s="464"/>
      <c r="D4760" s="520"/>
      <c r="E4760" s="455"/>
      <c r="F4760" s="460"/>
      <c r="G4760" s="455"/>
      <c r="H4760" s="455"/>
      <c r="I4760" s="455"/>
      <c r="J4760" s="465"/>
      <c r="K4760" s="489"/>
      <c r="L4760" s="465"/>
      <c r="M4760" s="465"/>
      <c r="N4760" s="608"/>
      <c r="O4760" s="512"/>
      <c r="P4760" s="512"/>
    </row>
    <row r="4761" spans="1:16" hidden="1" x14ac:dyDescent="0.2">
      <c r="A4761" s="505"/>
      <c r="B4761" s="506"/>
      <c r="C4761" s="464"/>
      <c r="D4761" s="520"/>
      <c r="E4761" s="455"/>
      <c r="F4761" s="460"/>
      <c r="G4761" s="455"/>
      <c r="H4761" s="455"/>
      <c r="I4761" s="455"/>
      <c r="J4761" s="465"/>
      <c r="K4761" s="489"/>
      <c r="L4761" s="465"/>
      <c r="M4761" s="465"/>
      <c r="N4761" s="608"/>
      <c r="O4761" s="512"/>
      <c r="P4761" s="512"/>
    </row>
    <row r="4762" spans="1:16" hidden="1" x14ac:dyDescent="0.2">
      <c r="A4762" s="505"/>
      <c r="B4762" s="506"/>
      <c r="C4762" s="464"/>
      <c r="D4762" s="520"/>
      <c r="E4762" s="455"/>
      <c r="F4762" s="460"/>
      <c r="G4762" s="455"/>
      <c r="H4762" s="455"/>
      <c r="I4762" s="455"/>
      <c r="J4762" s="465"/>
      <c r="K4762" s="489"/>
      <c r="L4762" s="465"/>
      <c r="M4762" s="465"/>
      <c r="N4762" s="608"/>
      <c r="O4762" s="512"/>
      <c r="P4762" s="512"/>
    </row>
    <row r="4763" spans="1:16" hidden="1" x14ac:dyDescent="0.2">
      <c r="A4763" s="505"/>
      <c r="B4763" s="506"/>
      <c r="C4763" s="464"/>
      <c r="D4763" s="520"/>
      <c r="E4763" s="455"/>
      <c r="F4763" s="460"/>
      <c r="G4763" s="455"/>
      <c r="H4763" s="455"/>
      <c r="I4763" s="455"/>
      <c r="J4763" s="465"/>
      <c r="K4763" s="489"/>
      <c r="L4763" s="465"/>
      <c r="M4763" s="465"/>
      <c r="N4763" s="608"/>
      <c r="O4763" s="512"/>
      <c r="P4763" s="512"/>
    </row>
    <row r="4764" spans="1:16" hidden="1" x14ac:dyDescent="0.2">
      <c r="A4764" s="505"/>
      <c r="B4764" s="506"/>
      <c r="C4764" s="464"/>
      <c r="D4764" s="520"/>
      <c r="E4764" s="455"/>
      <c r="F4764" s="460"/>
      <c r="G4764" s="455"/>
      <c r="H4764" s="455"/>
      <c r="I4764" s="455"/>
      <c r="J4764" s="465"/>
      <c r="K4764" s="489"/>
      <c r="L4764" s="465"/>
      <c r="M4764" s="465"/>
      <c r="N4764" s="608"/>
      <c r="O4764" s="512"/>
      <c r="P4764" s="512"/>
    </row>
    <row r="4765" spans="1:16" hidden="1" x14ac:dyDescent="0.2">
      <c r="A4765" s="505"/>
      <c r="B4765" s="506"/>
      <c r="C4765" s="464"/>
      <c r="D4765" s="520"/>
      <c r="E4765" s="455"/>
      <c r="F4765" s="460"/>
      <c r="G4765" s="455"/>
      <c r="H4765" s="455"/>
      <c r="I4765" s="455"/>
      <c r="J4765" s="465"/>
      <c r="K4765" s="489"/>
      <c r="L4765" s="465"/>
      <c r="M4765" s="465"/>
      <c r="N4765" s="608"/>
      <c r="O4765" s="512"/>
      <c r="P4765" s="512"/>
    </row>
    <row r="4766" spans="1:16" hidden="1" x14ac:dyDescent="0.2">
      <c r="A4766" s="505"/>
      <c r="B4766" s="506"/>
      <c r="C4766" s="464"/>
      <c r="D4766" s="520"/>
      <c r="E4766" s="455"/>
      <c r="F4766" s="460"/>
      <c r="G4766" s="455"/>
      <c r="H4766" s="455"/>
      <c r="I4766" s="455"/>
      <c r="J4766" s="465"/>
      <c r="K4766" s="489"/>
      <c r="L4766" s="465"/>
      <c r="M4766" s="465"/>
      <c r="N4766" s="608"/>
      <c r="O4766" s="512"/>
      <c r="P4766" s="512"/>
    </row>
    <row r="4767" spans="1:16" hidden="1" x14ac:dyDescent="0.2">
      <c r="A4767" s="505"/>
      <c r="B4767" s="506"/>
      <c r="C4767" s="464"/>
      <c r="D4767" s="520"/>
      <c r="E4767" s="455"/>
      <c r="F4767" s="460"/>
      <c r="G4767" s="455"/>
      <c r="H4767" s="455"/>
      <c r="I4767" s="455"/>
      <c r="J4767" s="465"/>
      <c r="K4767" s="489"/>
      <c r="L4767" s="465"/>
      <c r="M4767" s="465"/>
      <c r="N4767" s="608"/>
      <c r="O4767" s="512"/>
      <c r="P4767" s="512"/>
    </row>
    <row r="4768" spans="1:16" hidden="1" x14ac:dyDescent="0.2">
      <c r="A4768" s="505"/>
      <c r="B4768" s="506"/>
      <c r="C4768" s="464"/>
      <c r="D4768" s="520"/>
      <c r="E4768" s="455"/>
      <c r="F4768" s="460"/>
      <c r="G4768" s="455"/>
      <c r="H4768" s="455"/>
      <c r="I4768" s="455"/>
      <c r="J4768" s="465"/>
      <c r="K4768" s="489"/>
      <c r="L4768" s="465"/>
      <c r="M4768" s="465"/>
      <c r="N4768" s="608"/>
      <c r="O4768" s="512"/>
      <c r="P4768" s="512"/>
    </row>
    <row r="4769" spans="1:16" hidden="1" x14ac:dyDescent="0.2">
      <c r="A4769" s="505"/>
      <c r="B4769" s="506"/>
      <c r="C4769" s="464"/>
      <c r="D4769" s="520"/>
      <c r="E4769" s="455"/>
      <c r="F4769" s="460"/>
      <c r="G4769" s="455"/>
      <c r="H4769" s="455"/>
      <c r="I4769" s="455"/>
      <c r="J4769" s="465"/>
      <c r="K4769" s="489"/>
      <c r="L4769" s="465"/>
      <c r="M4769" s="465"/>
      <c r="N4769" s="608"/>
      <c r="O4769" s="512"/>
      <c r="P4769" s="512"/>
    </row>
    <row r="4770" spans="1:16" hidden="1" x14ac:dyDescent="0.2">
      <c r="A4770" s="505"/>
      <c r="B4770" s="506"/>
      <c r="C4770" s="464"/>
      <c r="D4770" s="520"/>
      <c r="E4770" s="455"/>
      <c r="F4770" s="460"/>
      <c r="G4770" s="455"/>
      <c r="H4770" s="455"/>
      <c r="I4770" s="455"/>
      <c r="J4770" s="465"/>
      <c r="K4770" s="489"/>
      <c r="L4770" s="465"/>
      <c r="M4770" s="465"/>
      <c r="N4770" s="608"/>
      <c r="O4770" s="512"/>
      <c r="P4770" s="512"/>
    </row>
    <row r="4771" spans="1:16" hidden="1" x14ac:dyDescent="0.2">
      <c r="A4771" s="505"/>
      <c r="B4771" s="506"/>
      <c r="C4771" s="464"/>
      <c r="D4771" s="520"/>
      <c r="E4771" s="455"/>
      <c r="F4771" s="460"/>
      <c r="G4771" s="455"/>
      <c r="H4771" s="455"/>
      <c r="I4771" s="455"/>
      <c r="J4771" s="465"/>
      <c r="K4771" s="489"/>
      <c r="L4771" s="465"/>
      <c r="M4771" s="465"/>
      <c r="N4771" s="608"/>
      <c r="O4771" s="512"/>
      <c r="P4771" s="512"/>
    </row>
    <row r="4772" spans="1:16" hidden="1" x14ac:dyDescent="0.2">
      <c r="A4772" s="505"/>
      <c r="B4772" s="506"/>
      <c r="C4772" s="464"/>
      <c r="D4772" s="520"/>
      <c r="E4772" s="455"/>
      <c r="F4772" s="460"/>
      <c r="G4772" s="455"/>
      <c r="H4772" s="455"/>
      <c r="I4772" s="455"/>
      <c r="J4772" s="465"/>
      <c r="K4772" s="489"/>
      <c r="L4772" s="465"/>
      <c r="M4772" s="465"/>
      <c r="N4772" s="608"/>
      <c r="O4772" s="512"/>
      <c r="P4772" s="512"/>
    </row>
    <row r="4773" spans="1:16" hidden="1" x14ac:dyDescent="0.2">
      <c r="A4773" s="505"/>
      <c r="B4773" s="506"/>
      <c r="C4773" s="464"/>
      <c r="D4773" s="520"/>
      <c r="E4773" s="455"/>
      <c r="F4773" s="460"/>
      <c r="G4773" s="455"/>
      <c r="H4773" s="455"/>
      <c r="I4773" s="455"/>
      <c r="J4773" s="465"/>
      <c r="K4773" s="489"/>
      <c r="L4773" s="465"/>
      <c r="M4773" s="465"/>
      <c r="N4773" s="608"/>
      <c r="O4773" s="512"/>
      <c r="P4773" s="512"/>
    </row>
    <row r="4774" spans="1:16" hidden="1" x14ac:dyDescent="0.2">
      <c r="A4774" s="505"/>
      <c r="B4774" s="506"/>
      <c r="C4774" s="464"/>
      <c r="D4774" s="520"/>
      <c r="E4774" s="455"/>
      <c r="F4774" s="460"/>
      <c r="G4774" s="455"/>
      <c r="H4774" s="455"/>
      <c r="I4774" s="455"/>
      <c r="J4774" s="465"/>
      <c r="K4774" s="489"/>
      <c r="L4774" s="465"/>
      <c r="M4774" s="465"/>
      <c r="N4774" s="608"/>
      <c r="O4774" s="512"/>
      <c r="P4774" s="512"/>
    </row>
    <row r="4775" spans="1:16" hidden="1" x14ac:dyDescent="0.2">
      <c r="A4775" s="505"/>
      <c r="D4775" s="520"/>
      <c r="O4775" s="512"/>
      <c r="P4775" s="512"/>
    </row>
    <row r="4776" spans="1:16" hidden="1" x14ac:dyDescent="0.2">
      <c r="A4776" s="505"/>
      <c r="D4776" s="520"/>
      <c r="O4776" s="512"/>
      <c r="P4776" s="512"/>
    </row>
    <row r="4777" spans="1:16" hidden="1" x14ac:dyDescent="0.2">
      <c r="A4777" s="505"/>
      <c r="D4777" s="520"/>
      <c r="O4777" s="512"/>
      <c r="P4777" s="512"/>
    </row>
    <row r="4778" spans="1:16" hidden="1" x14ac:dyDescent="0.2">
      <c r="A4778" s="505"/>
      <c r="D4778" s="520"/>
      <c r="O4778" s="512"/>
      <c r="P4778" s="512"/>
    </row>
    <row r="4779" spans="1:16" hidden="1" x14ac:dyDescent="0.2">
      <c r="A4779" s="505"/>
      <c r="D4779" s="520"/>
      <c r="O4779" s="512"/>
      <c r="P4779" s="512"/>
    </row>
    <row r="4780" spans="1:16" hidden="1" x14ac:dyDescent="0.2">
      <c r="A4780" s="505"/>
      <c r="D4780" s="520"/>
      <c r="O4780" s="512"/>
      <c r="P4780" s="512"/>
    </row>
    <row r="4781" spans="1:16" ht="50.1" hidden="1" customHeight="1" x14ac:dyDescent="0.2">
      <c r="A4781" s="505"/>
      <c r="D4781" s="520"/>
      <c r="O4781" s="512"/>
      <c r="P4781" s="512"/>
    </row>
    <row r="4782" spans="1:16" hidden="1" x14ac:dyDescent="0.2">
      <c r="A4782" s="505"/>
      <c r="D4782" s="520"/>
      <c r="O4782" s="512"/>
      <c r="P4782" s="512"/>
    </row>
    <row r="4783" spans="1:16" hidden="1" x14ac:dyDescent="0.2">
      <c r="A4783" s="505"/>
      <c r="O4783" s="512"/>
      <c r="P4783" s="512"/>
    </row>
    <row r="4784" spans="1:16" hidden="1" x14ac:dyDescent="0.2">
      <c r="A4784" s="505"/>
      <c r="O4784" s="512"/>
      <c r="P4784" s="512"/>
    </row>
    <row r="4785" spans="1:16" hidden="1" x14ac:dyDescent="0.2">
      <c r="A4785" s="505"/>
      <c r="O4785" s="512"/>
      <c r="P4785" s="512"/>
    </row>
    <row r="4786" spans="1:16" hidden="1" x14ac:dyDescent="0.2">
      <c r="A4786" s="505"/>
      <c r="O4786" s="512"/>
      <c r="P4786" s="512"/>
    </row>
    <row r="4787" spans="1:16" hidden="1" x14ac:dyDescent="0.2">
      <c r="A4787" s="505"/>
      <c r="O4787" s="512"/>
      <c r="P4787" s="512"/>
    </row>
    <row r="4788" spans="1:16" hidden="1" x14ac:dyDescent="0.2">
      <c r="A4788" s="505"/>
      <c r="O4788" s="512"/>
      <c r="P4788" s="512"/>
    </row>
    <row r="4789" spans="1:16" hidden="1" x14ac:dyDescent="0.2">
      <c r="A4789" s="505"/>
      <c r="O4789" s="512"/>
      <c r="P4789" s="512"/>
    </row>
    <row r="4790" spans="1:16" hidden="1" x14ac:dyDescent="0.2">
      <c r="A4790" s="505"/>
      <c r="O4790" s="512"/>
      <c r="P4790" s="512"/>
    </row>
    <row r="4791" spans="1:16" hidden="1" x14ac:dyDescent="0.2">
      <c r="A4791" s="505"/>
      <c r="O4791" s="512"/>
      <c r="P4791" s="512"/>
    </row>
    <row r="4792" spans="1:16" hidden="1" x14ac:dyDescent="0.2">
      <c r="A4792" s="505"/>
      <c r="O4792" s="512"/>
      <c r="P4792" s="512"/>
    </row>
    <row r="4793" spans="1:16" hidden="1" x14ac:dyDescent="0.2">
      <c r="A4793" s="505"/>
      <c r="O4793" s="512"/>
      <c r="P4793" s="512"/>
    </row>
    <row r="4794" spans="1:16" hidden="1" x14ac:dyDescent="0.2">
      <c r="A4794" s="505"/>
      <c r="O4794" s="512"/>
      <c r="P4794" s="512"/>
    </row>
    <row r="4795" spans="1:16" hidden="1" x14ac:dyDescent="0.2">
      <c r="A4795" s="505"/>
      <c r="O4795" s="512"/>
      <c r="P4795" s="512"/>
    </row>
    <row r="4796" spans="1:16" hidden="1" x14ac:dyDescent="0.2">
      <c r="A4796" s="505"/>
      <c r="O4796" s="512"/>
      <c r="P4796" s="512"/>
    </row>
    <row r="4797" spans="1:16" hidden="1" x14ac:dyDescent="0.2">
      <c r="A4797" s="505"/>
      <c r="O4797" s="512"/>
      <c r="P4797" s="512"/>
    </row>
    <row r="4798" spans="1:16" hidden="1" x14ac:dyDescent="0.2">
      <c r="A4798" s="505"/>
      <c r="O4798" s="512"/>
      <c r="P4798" s="512"/>
    </row>
    <row r="4799" spans="1:16" hidden="1" x14ac:dyDescent="0.2">
      <c r="A4799" s="505"/>
      <c r="O4799" s="512"/>
      <c r="P4799" s="512"/>
    </row>
    <row r="4800" spans="1:16" hidden="1" x14ac:dyDescent="0.2">
      <c r="A4800" s="505"/>
      <c r="O4800" s="512"/>
      <c r="P4800" s="512"/>
    </row>
    <row r="4801" spans="1:16" hidden="1" x14ac:dyDescent="0.2">
      <c r="A4801" s="505"/>
      <c r="O4801" s="512"/>
      <c r="P4801" s="512"/>
    </row>
    <row r="4802" spans="1:16" hidden="1" x14ac:dyDescent="0.2">
      <c r="A4802" s="505"/>
      <c r="O4802" s="512"/>
      <c r="P4802" s="512"/>
    </row>
    <row r="4803" spans="1:16" hidden="1" x14ac:dyDescent="0.2">
      <c r="A4803" s="505"/>
      <c r="O4803" s="512"/>
      <c r="P4803" s="512"/>
    </row>
    <row r="4804" spans="1:16" hidden="1" x14ac:dyDescent="0.2">
      <c r="A4804" s="505"/>
      <c r="O4804" s="512"/>
      <c r="P4804" s="512"/>
    </row>
    <row r="4805" spans="1:16" hidden="1" x14ac:dyDescent="0.2">
      <c r="A4805" s="505"/>
      <c r="O4805" s="512"/>
      <c r="P4805" s="512"/>
    </row>
    <row r="4806" spans="1:16" hidden="1" x14ac:dyDescent="0.2">
      <c r="A4806" s="505"/>
      <c r="O4806" s="512"/>
      <c r="P4806" s="512"/>
    </row>
    <row r="4807" spans="1:16" hidden="1" x14ac:dyDescent="0.2">
      <c r="A4807" s="505"/>
      <c r="O4807" s="512"/>
      <c r="P4807" s="512"/>
    </row>
    <row r="4808" spans="1:16" hidden="1" x14ac:dyDescent="0.2">
      <c r="A4808" s="505"/>
      <c r="O4808" s="512"/>
      <c r="P4808" s="512"/>
    </row>
    <row r="4809" spans="1:16" hidden="1" x14ac:dyDescent="0.2">
      <c r="A4809" s="505"/>
      <c r="O4809" s="512"/>
      <c r="P4809" s="512"/>
    </row>
    <row r="4810" spans="1:16" hidden="1" x14ac:dyDescent="0.2">
      <c r="A4810" s="505"/>
      <c r="O4810" s="512"/>
      <c r="P4810" s="512"/>
    </row>
    <row r="4811" spans="1:16" hidden="1" x14ac:dyDescent="0.2">
      <c r="A4811" s="505"/>
      <c r="O4811" s="512"/>
      <c r="P4811" s="512"/>
    </row>
    <row r="4812" spans="1:16" hidden="1" x14ac:dyDescent="0.2">
      <c r="A4812" s="505"/>
      <c r="O4812" s="512"/>
      <c r="P4812" s="512"/>
    </row>
    <row r="4813" spans="1:16" hidden="1" x14ac:dyDescent="0.2">
      <c r="A4813" s="505"/>
      <c r="O4813" s="512"/>
      <c r="P4813" s="512"/>
    </row>
    <row r="4814" spans="1:16" hidden="1" x14ac:dyDescent="0.2">
      <c r="A4814" s="505"/>
      <c r="O4814" s="512"/>
      <c r="P4814" s="512"/>
    </row>
    <row r="4815" spans="1:16" hidden="1" x14ac:dyDescent="0.2">
      <c r="A4815" s="505"/>
      <c r="O4815" s="512"/>
      <c r="P4815" s="512"/>
    </row>
    <row r="4816" spans="1:16" hidden="1" x14ac:dyDescent="0.2">
      <c r="A4816" s="505"/>
      <c r="O4816" s="512"/>
      <c r="P4816" s="512"/>
    </row>
    <row r="4817" spans="1:16" hidden="1" x14ac:dyDescent="0.2">
      <c r="A4817" s="505"/>
      <c r="O4817" s="512"/>
      <c r="P4817" s="512"/>
    </row>
    <row r="4818" spans="1:16" hidden="1" x14ac:dyDescent="0.2">
      <c r="A4818" s="505"/>
      <c r="O4818" s="512"/>
      <c r="P4818" s="512"/>
    </row>
    <row r="4819" spans="1:16" hidden="1" x14ac:dyDescent="0.2">
      <c r="A4819" s="505"/>
      <c r="O4819" s="512"/>
      <c r="P4819" s="512"/>
    </row>
    <row r="4820" spans="1:16" hidden="1" x14ac:dyDescent="0.2">
      <c r="A4820" s="505"/>
      <c r="O4820" s="512"/>
      <c r="P4820" s="512"/>
    </row>
    <row r="4821" spans="1:16" hidden="1" x14ac:dyDescent="0.2">
      <c r="A4821" s="505"/>
      <c r="O4821" s="512"/>
      <c r="P4821" s="512"/>
    </row>
    <row r="4822" spans="1:16" hidden="1" x14ac:dyDescent="0.2">
      <c r="A4822" s="505"/>
      <c r="O4822" s="512"/>
      <c r="P4822" s="512"/>
    </row>
    <row r="4823" spans="1:16" hidden="1" x14ac:dyDescent="0.2">
      <c r="A4823" s="505"/>
      <c r="O4823" s="512"/>
      <c r="P4823" s="512"/>
    </row>
    <row r="4824" spans="1:16" hidden="1" x14ac:dyDescent="0.2">
      <c r="A4824" s="505"/>
      <c r="O4824" s="512"/>
      <c r="P4824" s="512"/>
    </row>
    <row r="4825" spans="1:16" hidden="1" x14ac:dyDescent="0.2">
      <c r="A4825" s="505"/>
      <c r="O4825" s="512"/>
      <c r="P4825" s="512"/>
    </row>
    <row r="4826" spans="1:16" hidden="1" x14ac:dyDescent="0.2">
      <c r="A4826" s="505"/>
      <c r="O4826" s="512"/>
      <c r="P4826" s="512"/>
    </row>
    <row r="4827" spans="1:16" hidden="1" x14ac:dyDescent="0.2">
      <c r="A4827" s="505"/>
      <c r="O4827" s="512"/>
      <c r="P4827" s="512"/>
    </row>
    <row r="4828" spans="1:16" hidden="1" x14ac:dyDescent="0.2">
      <c r="A4828" s="505"/>
      <c r="O4828" s="512"/>
      <c r="P4828" s="512"/>
    </row>
    <row r="4829" spans="1:16" hidden="1" x14ac:dyDescent="0.2">
      <c r="A4829" s="505"/>
      <c r="O4829" s="512"/>
      <c r="P4829" s="512"/>
    </row>
    <row r="4830" spans="1:16" hidden="1" x14ac:dyDescent="0.2">
      <c r="A4830" s="505"/>
      <c r="O4830" s="512"/>
      <c r="P4830" s="512"/>
    </row>
    <row r="4831" spans="1:16" hidden="1" x14ac:dyDescent="0.2">
      <c r="A4831" s="505"/>
      <c r="O4831" s="512"/>
      <c r="P4831" s="512"/>
    </row>
    <row r="4832" spans="1:16" hidden="1" x14ac:dyDescent="0.2">
      <c r="A4832" s="505"/>
      <c r="O4832" s="512"/>
      <c r="P4832" s="512"/>
    </row>
    <row r="4833" spans="1:16" hidden="1" x14ac:dyDescent="0.2">
      <c r="A4833" s="505"/>
      <c r="O4833" s="512"/>
      <c r="P4833" s="512"/>
    </row>
    <row r="4834" spans="1:16" hidden="1" x14ac:dyDescent="0.2">
      <c r="A4834" s="505"/>
      <c r="B4834" s="506"/>
      <c r="C4834" s="536"/>
      <c r="D4834" s="520"/>
      <c r="E4834" s="520"/>
      <c r="F4834" s="521"/>
      <c r="G4834" s="520"/>
      <c r="H4834" s="520"/>
      <c r="I4834" s="510"/>
      <c r="J4834" s="522"/>
      <c r="K4834" s="522"/>
      <c r="L4834" s="511"/>
      <c r="M4834" s="522"/>
      <c r="N4834" s="522"/>
      <c r="O4834" s="512"/>
      <c r="P4834" s="512"/>
    </row>
    <row r="4835" spans="1:16" hidden="1" x14ac:dyDescent="0.2">
      <c r="A4835" s="505"/>
      <c r="B4835" s="506"/>
      <c r="C4835" s="536"/>
      <c r="D4835" s="520"/>
      <c r="E4835" s="520"/>
      <c r="F4835" s="521"/>
      <c r="G4835" s="520"/>
      <c r="H4835" s="520"/>
      <c r="I4835" s="510"/>
      <c r="J4835" s="522"/>
      <c r="K4835" s="522"/>
      <c r="L4835" s="511"/>
      <c r="M4835" s="522"/>
      <c r="N4835" s="522"/>
      <c r="O4835" s="512"/>
      <c r="P4835" s="512"/>
    </row>
    <row r="4836" spans="1:16" hidden="1" x14ac:dyDescent="0.2">
      <c r="A4836" s="505"/>
      <c r="B4836" s="506"/>
      <c r="C4836" s="536"/>
      <c r="D4836" s="520"/>
      <c r="E4836" s="520"/>
      <c r="F4836" s="521"/>
      <c r="G4836" s="520"/>
      <c r="H4836" s="520"/>
      <c r="I4836" s="510"/>
      <c r="J4836" s="522"/>
      <c r="K4836" s="522"/>
      <c r="L4836" s="511"/>
      <c r="M4836" s="522"/>
      <c r="N4836" s="522"/>
      <c r="O4836" s="512"/>
      <c r="P4836" s="512"/>
    </row>
    <row r="4837" spans="1:16" hidden="1" x14ac:dyDescent="0.2">
      <c r="A4837" s="505"/>
      <c r="B4837" s="506"/>
      <c r="C4837" s="536"/>
      <c r="D4837" s="520"/>
      <c r="E4837" s="520"/>
      <c r="F4837" s="521"/>
      <c r="G4837" s="520"/>
      <c r="H4837" s="520"/>
      <c r="I4837" s="510"/>
      <c r="J4837" s="522"/>
      <c r="K4837" s="522"/>
      <c r="L4837" s="511"/>
      <c r="M4837" s="522"/>
      <c r="N4837" s="522"/>
      <c r="O4837" s="512"/>
      <c r="P4837" s="512"/>
    </row>
    <row r="4838" spans="1:16" hidden="1" x14ac:dyDescent="0.2">
      <c r="A4838" s="505"/>
      <c r="B4838" s="506"/>
      <c r="C4838" s="536"/>
      <c r="D4838" s="520"/>
      <c r="E4838" s="520"/>
      <c r="F4838" s="521"/>
      <c r="G4838" s="520"/>
      <c r="H4838" s="520"/>
      <c r="I4838" s="510"/>
      <c r="J4838" s="522"/>
      <c r="K4838" s="522"/>
      <c r="L4838" s="511"/>
      <c r="M4838" s="522"/>
      <c r="N4838" s="522"/>
      <c r="O4838" s="512"/>
      <c r="P4838" s="512"/>
    </row>
    <row r="4839" spans="1:16" hidden="1" x14ac:dyDescent="0.2">
      <c r="A4839" s="505"/>
      <c r="B4839" s="506"/>
      <c r="C4839" s="536"/>
      <c r="D4839" s="520"/>
      <c r="E4839" s="520"/>
      <c r="F4839" s="521"/>
      <c r="G4839" s="520"/>
      <c r="H4839" s="520"/>
      <c r="I4839" s="510"/>
      <c r="J4839" s="522"/>
      <c r="K4839" s="522"/>
      <c r="L4839" s="511"/>
      <c r="M4839" s="522"/>
      <c r="N4839" s="522"/>
      <c r="O4839" s="512"/>
      <c r="P4839" s="512"/>
    </row>
    <row r="4840" spans="1:16" hidden="1" x14ac:dyDescent="0.2">
      <c r="A4840" s="505"/>
      <c r="B4840" s="506"/>
      <c r="C4840" s="536"/>
      <c r="D4840" s="520"/>
      <c r="E4840" s="520"/>
      <c r="F4840" s="521"/>
      <c r="G4840" s="520"/>
      <c r="H4840" s="520"/>
      <c r="I4840" s="510"/>
      <c r="J4840" s="522"/>
      <c r="K4840" s="522"/>
      <c r="L4840" s="511"/>
      <c r="M4840" s="522"/>
      <c r="N4840" s="522"/>
      <c r="O4840" s="512"/>
      <c r="P4840" s="512"/>
    </row>
    <row r="4841" spans="1:16" hidden="1" x14ac:dyDescent="0.2">
      <c r="A4841" s="505"/>
      <c r="B4841" s="506"/>
      <c r="C4841" s="536"/>
      <c r="D4841" s="520"/>
      <c r="E4841" s="520"/>
      <c r="F4841" s="521"/>
      <c r="G4841" s="520"/>
      <c r="H4841" s="520"/>
      <c r="I4841" s="510"/>
      <c r="J4841" s="522"/>
      <c r="K4841" s="522"/>
      <c r="L4841" s="511"/>
      <c r="M4841" s="522"/>
      <c r="N4841" s="522"/>
      <c r="O4841" s="512"/>
      <c r="P4841" s="512"/>
    </row>
    <row r="4842" spans="1:16" hidden="1" x14ac:dyDescent="0.2">
      <c r="A4842" s="505"/>
      <c r="B4842" s="506"/>
      <c r="C4842" s="536"/>
      <c r="D4842" s="520"/>
      <c r="E4842" s="520"/>
      <c r="F4842" s="521"/>
      <c r="G4842" s="520"/>
      <c r="H4842" s="520"/>
      <c r="I4842" s="510"/>
      <c r="J4842" s="522"/>
      <c r="K4842" s="522"/>
      <c r="L4842" s="511"/>
      <c r="M4842" s="522"/>
      <c r="N4842" s="522"/>
      <c r="O4842" s="512"/>
      <c r="P4842" s="512"/>
    </row>
    <row r="4843" spans="1:16" hidden="1" x14ac:dyDescent="0.2">
      <c r="A4843" s="505"/>
      <c r="B4843" s="506"/>
      <c r="C4843" s="536"/>
      <c r="D4843" s="520"/>
      <c r="E4843" s="520"/>
      <c r="F4843" s="521"/>
      <c r="G4843" s="520"/>
      <c r="H4843" s="520"/>
      <c r="I4843" s="510"/>
      <c r="J4843" s="522"/>
      <c r="K4843" s="522"/>
      <c r="L4843" s="511"/>
      <c r="M4843" s="522"/>
      <c r="N4843" s="522"/>
      <c r="O4843" s="512"/>
      <c r="P4843" s="512"/>
    </row>
    <row r="4844" spans="1:16" hidden="1" x14ac:dyDescent="0.2">
      <c r="A4844" s="505"/>
      <c r="B4844" s="506"/>
      <c r="C4844" s="536"/>
      <c r="D4844" s="520"/>
      <c r="E4844" s="520"/>
      <c r="F4844" s="521"/>
      <c r="G4844" s="520"/>
      <c r="H4844" s="520"/>
      <c r="I4844" s="510"/>
      <c r="J4844" s="522"/>
      <c r="K4844" s="522"/>
      <c r="L4844" s="511"/>
      <c r="M4844" s="522"/>
      <c r="N4844" s="522"/>
      <c r="O4844" s="512"/>
      <c r="P4844" s="512"/>
    </row>
    <row r="4845" spans="1:16" hidden="1" x14ac:dyDescent="0.2">
      <c r="A4845" s="505"/>
      <c r="B4845" s="506"/>
      <c r="C4845" s="536"/>
      <c r="D4845" s="520"/>
      <c r="E4845" s="520"/>
      <c r="F4845" s="521"/>
      <c r="G4845" s="520"/>
      <c r="H4845" s="520"/>
      <c r="I4845" s="510"/>
      <c r="J4845" s="522"/>
      <c r="K4845" s="522"/>
      <c r="L4845" s="511"/>
      <c r="M4845" s="522"/>
      <c r="N4845" s="522"/>
      <c r="O4845" s="512"/>
      <c r="P4845" s="512"/>
    </row>
    <row r="4846" spans="1:16" hidden="1" x14ac:dyDescent="0.2">
      <c r="A4846" s="505"/>
      <c r="B4846" s="506"/>
      <c r="C4846" s="536"/>
      <c r="D4846" s="520"/>
      <c r="E4846" s="520"/>
      <c r="F4846" s="521"/>
      <c r="G4846" s="520"/>
      <c r="H4846" s="520"/>
      <c r="I4846" s="510"/>
      <c r="J4846" s="522"/>
      <c r="K4846" s="522"/>
      <c r="L4846" s="511"/>
      <c r="M4846" s="522"/>
      <c r="N4846" s="522"/>
      <c r="O4846" s="512"/>
      <c r="P4846" s="512"/>
    </row>
    <row r="4847" spans="1:16" hidden="1" x14ac:dyDescent="0.2">
      <c r="A4847" s="505"/>
      <c r="B4847" s="506"/>
      <c r="C4847" s="536"/>
      <c r="D4847" s="520"/>
      <c r="E4847" s="520"/>
      <c r="F4847" s="521"/>
      <c r="G4847" s="520"/>
      <c r="H4847" s="520"/>
      <c r="I4847" s="510"/>
      <c r="J4847" s="522"/>
      <c r="K4847" s="522"/>
      <c r="L4847" s="511"/>
      <c r="M4847" s="522"/>
      <c r="N4847" s="522"/>
      <c r="O4847" s="512"/>
      <c r="P4847" s="512"/>
    </row>
    <row r="4848" spans="1:16" hidden="1" x14ac:dyDescent="0.2">
      <c r="A4848" s="505"/>
      <c r="B4848" s="506"/>
      <c r="C4848" s="536"/>
      <c r="D4848" s="520"/>
      <c r="E4848" s="520"/>
      <c r="F4848" s="521"/>
      <c r="G4848" s="520"/>
      <c r="H4848" s="520"/>
      <c r="I4848" s="510"/>
      <c r="J4848" s="522"/>
      <c r="K4848" s="522"/>
      <c r="L4848" s="511"/>
      <c r="M4848" s="522"/>
      <c r="N4848" s="522"/>
      <c r="O4848" s="512"/>
      <c r="P4848" s="512"/>
    </row>
    <row r="4849" spans="1:16" hidden="1" x14ac:dyDescent="0.2">
      <c r="A4849" s="505"/>
      <c r="B4849" s="506"/>
      <c r="C4849" s="536"/>
      <c r="D4849" s="520"/>
      <c r="E4849" s="520"/>
      <c r="F4849" s="521"/>
      <c r="G4849" s="520"/>
      <c r="H4849" s="520"/>
      <c r="I4849" s="510"/>
      <c r="J4849" s="522"/>
      <c r="K4849" s="522"/>
      <c r="L4849" s="511"/>
      <c r="M4849" s="522"/>
      <c r="N4849" s="522"/>
      <c r="O4849" s="512"/>
      <c r="P4849" s="512"/>
    </row>
    <row r="4850" spans="1:16" hidden="1" x14ac:dyDescent="0.2">
      <c r="A4850" s="505"/>
      <c r="B4850" s="506"/>
      <c r="C4850" s="536"/>
      <c r="D4850" s="520"/>
      <c r="E4850" s="520"/>
      <c r="F4850" s="521"/>
      <c r="G4850" s="520"/>
      <c r="H4850" s="520"/>
      <c r="I4850" s="510"/>
      <c r="J4850" s="522"/>
      <c r="K4850" s="522"/>
      <c r="L4850" s="511"/>
      <c r="M4850" s="522"/>
      <c r="N4850" s="522"/>
      <c r="O4850" s="512"/>
      <c r="P4850" s="512"/>
    </row>
    <row r="4851" spans="1:16" hidden="1" x14ac:dyDescent="0.2">
      <c r="A4851" s="505"/>
      <c r="B4851" s="506"/>
      <c r="C4851" s="536"/>
      <c r="D4851" s="520"/>
      <c r="E4851" s="520"/>
      <c r="F4851" s="521"/>
      <c r="G4851" s="520"/>
      <c r="H4851" s="520"/>
      <c r="I4851" s="510"/>
      <c r="J4851" s="522"/>
      <c r="K4851" s="522"/>
      <c r="L4851" s="511"/>
      <c r="M4851" s="522"/>
      <c r="N4851" s="522"/>
      <c r="O4851" s="512"/>
      <c r="P4851" s="512"/>
    </row>
    <row r="4852" spans="1:16" hidden="1" x14ac:dyDescent="0.2">
      <c r="A4852" s="505"/>
      <c r="B4852" s="506"/>
      <c r="C4852" s="536"/>
      <c r="D4852" s="520"/>
      <c r="E4852" s="520"/>
      <c r="F4852" s="521"/>
      <c r="G4852" s="520"/>
      <c r="H4852" s="520"/>
      <c r="I4852" s="510"/>
      <c r="J4852" s="522"/>
      <c r="K4852" s="522"/>
      <c r="L4852" s="511"/>
      <c r="M4852" s="522"/>
      <c r="N4852" s="522"/>
      <c r="O4852" s="512"/>
      <c r="P4852" s="512"/>
    </row>
    <row r="4853" spans="1:16" hidden="1" x14ac:dyDescent="0.2">
      <c r="A4853" s="505"/>
      <c r="B4853" s="506"/>
      <c r="C4853" s="536"/>
      <c r="D4853" s="520"/>
      <c r="E4853" s="520"/>
      <c r="F4853" s="521"/>
      <c r="G4853" s="520"/>
      <c r="H4853" s="520"/>
      <c r="I4853" s="510"/>
      <c r="J4853" s="522"/>
      <c r="K4853" s="522"/>
      <c r="L4853" s="511"/>
      <c r="M4853" s="522"/>
      <c r="N4853" s="522"/>
      <c r="O4853" s="512"/>
      <c r="P4853" s="512"/>
    </row>
    <row r="4854" spans="1:16" hidden="1" x14ac:dyDescent="0.2">
      <c r="A4854" s="505"/>
      <c r="B4854" s="506"/>
      <c r="C4854" s="536"/>
      <c r="D4854" s="520"/>
      <c r="E4854" s="520"/>
      <c r="F4854" s="521"/>
      <c r="G4854" s="520"/>
      <c r="H4854" s="520"/>
      <c r="I4854" s="510"/>
      <c r="J4854" s="522"/>
      <c r="K4854" s="522"/>
      <c r="L4854" s="511"/>
      <c r="M4854" s="522"/>
      <c r="N4854" s="522"/>
      <c r="O4854" s="512"/>
      <c r="P4854" s="512"/>
    </row>
    <row r="4855" spans="1:16" hidden="1" x14ac:dyDescent="0.2">
      <c r="A4855" s="505"/>
      <c r="B4855" s="506"/>
      <c r="C4855" s="536"/>
      <c r="D4855" s="520"/>
      <c r="E4855" s="520"/>
      <c r="F4855" s="521"/>
      <c r="G4855" s="520"/>
      <c r="H4855" s="520"/>
      <c r="I4855" s="510"/>
      <c r="J4855" s="522"/>
      <c r="K4855" s="522"/>
      <c r="L4855" s="511"/>
      <c r="M4855" s="522"/>
      <c r="N4855" s="522"/>
      <c r="O4855" s="512"/>
      <c r="P4855" s="512"/>
    </row>
    <row r="4856" spans="1:16" hidden="1" x14ac:dyDescent="0.2">
      <c r="A4856" s="505"/>
      <c r="B4856" s="506"/>
      <c r="C4856" s="536"/>
      <c r="D4856" s="520"/>
      <c r="E4856" s="520"/>
      <c r="F4856" s="521"/>
      <c r="G4856" s="520"/>
      <c r="H4856" s="520"/>
      <c r="I4856" s="510"/>
      <c r="J4856" s="522"/>
      <c r="K4856" s="522"/>
      <c r="L4856" s="511"/>
      <c r="M4856" s="522"/>
      <c r="N4856" s="522"/>
      <c r="O4856" s="512"/>
      <c r="P4856" s="512"/>
    </row>
    <row r="4857" spans="1:16" hidden="1" x14ac:dyDescent="0.2">
      <c r="A4857" s="505"/>
      <c r="B4857" s="506"/>
      <c r="C4857" s="536"/>
      <c r="D4857" s="520"/>
      <c r="E4857" s="520"/>
      <c r="F4857" s="521"/>
      <c r="G4857" s="520"/>
      <c r="H4857" s="520"/>
      <c r="I4857" s="510"/>
      <c r="J4857" s="522"/>
      <c r="K4857" s="522"/>
      <c r="L4857" s="511"/>
      <c r="M4857" s="522"/>
      <c r="N4857" s="522"/>
      <c r="O4857" s="512"/>
      <c r="P4857" s="512"/>
    </row>
    <row r="4858" spans="1:16" hidden="1" x14ac:dyDescent="0.2">
      <c r="A4858" s="505"/>
      <c r="B4858" s="506"/>
      <c r="C4858" s="536"/>
      <c r="D4858" s="520"/>
      <c r="E4858" s="520"/>
      <c r="F4858" s="521"/>
      <c r="G4858" s="520"/>
      <c r="H4858" s="520"/>
      <c r="I4858" s="510"/>
      <c r="J4858" s="522"/>
      <c r="K4858" s="522"/>
      <c r="L4858" s="511"/>
      <c r="M4858" s="522"/>
      <c r="N4858" s="522"/>
      <c r="O4858" s="512"/>
      <c r="P4858" s="512"/>
    </row>
    <row r="4859" spans="1:16" hidden="1" x14ac:dyDescent="0.2">
      <c r="A4859" s="505"/>
      <c r="B4859" s="506"/>
      <c r="C4859" s="536"/>
      <c r="D4859" s="520"/>
      <c r="E4859" s="520"/>
      <c r="F4859" s="521"/>
      <c r="G4859" s="520"/>
      <c r="H4859" s="520"/>
      <c r="I4859" s="510"/>
      <c r="J4859" s="522"/>
      <c r="K4859" s="522"/>
      <c r="L4859" s="511"/>
      <c r="M4859" s="522"/>
      <c r="N4859" s="522"/>
      <c r="O4859" s="512"/>
      <c r="P4859" s="512"/>
    </row>
    <row r="4860" spans="1:16" hidden="1" x14ac:dyDescent="0.2">
      <c r="A4860" s="505"/>
      <c r="B4860" s="506"/>
      <c r="C4860" s="536"/>
      <c r="D4860" s="520"/>
      <c r="E4860" s="520"/>
      <c r="F4860" s="521"/>
      <c r="G4860" s="520"/>
      <c r="H4860" s="520"/>
      <c r="I4860" s="510"/>
      <c r="J4860" s="522"/>
      <c r="K4860" s="522"/>
      <c r="L4860" s="511"/>
      <c r="M4860" s="522"/>
      <c r="N4860" s="522"/>
      <c r="O4860" s="512"/>
      <c r="P4860" s="512"/>
    </row>
    <row r="4861" spans="1:16" hidden="1" x14ac:dyDescent="0.2">
      <c r="A4861" s="505"/>
      <c r="B4861" s="506"/>
      <c r="C4861" s="536"/>
      <c r="D4861" s="520"/>
      <c r="E4861" s="520"/>
      <c r="F4861" s="521"/>
      <c r="G4861" s="520"/>
      <c r="H4861" s="520"/>
      <c r="I4861" s="510"/>
      <c r="J4861" s="522"/>
      <c r="K4861" s="522"/>
      <c r="L4861" s="511"/>
      <c r="M4861" s="522"/>
      <c r="N4861" s="522"/>
      <c r="O4861" s="512"/>
      <c r="P4861" s="512"/>
    </row>
    <row r="4862" spans="1:16" hidden="1" x14ac:dyDescent="0.2">
      <c r="A4862" s="505"/>
      <c r="B4862" s="506"/>
      <c r="C4862" s="536"/>
      <c r="D4862" s="520"/>
      <c r="E4862" s="520"/>
      <c r="F4862" s="521"/>
      <c r="G4862" s="520"/>
      <c r="H4862" s="520"/>
      <c r="I4862" s="510"/>
      <c r="J4862" s="522"/>
      <c r="K4862" s="522"/>
      <c r="L4862" s="511"/>
      <c r="M4862" s="522"/>
      <c r="N4862" s="522"/>
      <c r="O4862" s="512"/>
      <c r="P4862" s="512"/>
    </row>
    <row r="4863" spans="1:16" hidden="1" x14ac:dyDescent="0.2">
      <c r="A4863" s="505"/>
      <c r="B4863" s="506"/>
      <c r="C4863" s="536"/>
      <c r="D4863" s="520"/>
      <c r="E4863" s="520"/>
      <c r="F4863" s="521"/>
      <c r="G4863" s="520"/>
      <c r="H4863" s="520"/>
      <c r="I4863" s="510"/>
      <c r="J4863" s="522"/>
      <c r="K4863" s="522"/>
      <c r="L4863" s="511"/>
      <c r="M4863" s="522"/>
      <c r="N4863" s="522"/>
      <c r="O4863" s="512"/>
      <c r="P4863" s="512"/>
    </row>
    <row r="4864" spans="1:16" hidden="1" x14ac:dyDescent="0.2">
      <c r="A4864" s="505"/>
      <c r="B4864" s="506"/>
      <c r="C4864" s="536"/>
      <c r="D4864" s="520"/>
      <c r="E4864" s="520"/>
      <c r="F4864" s="521"/>
      <c r="G4864" s="520"/>
      <c r="H4864" s="520"/>
      <c r="I4864" s="510"/>
      <c r="J4864" s="522"/>
      <c r="K4864" s="522"/>
      <c r="L4864" s="511"/>
      <c r="M4864" s="522"/>
      <c r="N4864" s="522"/>
      <c r="O4864" s="512"/>
      <c r="P4864" s="512"/>
    </row>
    <row r="4865" spans="1:16" hidden="1" x14ac:dyDescent="0.2">
      <c r="A4865" s="505"/>
      <c r="B4865" s="506"/>
      <c r="C4865" s="536"/>
      <c r="D4865" s="520"/>
      <c r="E4865" s="520"/>
      <c r="F4865" s="521"/>
      <c r="G4865" s="520"/>
      <c r="H4865" s="520"/>
      <c r="I4865" s="510"/>
      <c r="J4865" s="522"/>
      <c r="K4865" s="522"/>
      <c r="L4865" s="511"/>
      <c r="M4865" s="522"/>
      <c r="N4865" s="522"/>
      <c r="O4865" s="512"/>
      <c r="P4865" s="512"/>
    </row>
    <row r="4866" spans="1:16" hidden="1" x14ac:dyDescent="0.2">
      <c r="A4866" s="505"/>
      <c r="B4866" s="506"/>
      <c r="C4866" s="536"/>
      <c r="D4866" s="520"/>
      <c r="E4866" s="520"/>
      <c r="F4866" s="521"/>
      <c r="G4866" s="520"/>
      <c r="H4866" s="520"/>
      <c r="I4866" s="510"/>
      <c r="J4866" s="522"/>
      <c r="K4866" s="522"/>
      <c r="L4866" s="511"/>
      <c r="M4866" s="522"/>
      <c r="N4866" s="522"/>
      <c r="O4866" s="512"/>
      <c r="P4866" s="512"/>
    </row>
    <row r="4867" spans="1:16" hidden="1" x14ac:dyDescent="0.2">
      <c r="A4867" s="505"/>
      <c r="B4867" s="506"/>
      <c r="C4867" s="536"/>
      <c r="D4867" s="520"/>
      <c r="E4867" s="520"/>
      <c r="F4867" s="521"/>
      <c r="G4867" s="520"/>
      <c r="H4867" s="520"/>
      <c r="I4867" s="510"/>
      <c r="J4867" s="522"/>
      <c r="K4867" s="522"/>
      <c r="L4867" s="511"/>
      <c r="M4867" s="522"/>
      <c r="N4867" s="522"/>
      <c r="O4867" s="512"/>
      <c r="P4867" s="512"/>
    </row>
    <row r="4868" spans="1:16" hidden="1" x14ac:dyDescent="0.2">
      <c r="A4868" s="505"/>
      <c r="B4868" s="506"/>
      <c r="C4868" s="536"/>
      <c r="D4868" s="520"/>
      <c r="E4868" s="520"/>
      <c r="F4868" s="521"/>
      <c r="G4868" s="520"/>
      <c r="H4868" s="520"/>
      <c r="I4868" s="510"/>
      <c r="J4868" s="522"/>
      <c r="K4868" s="522"/>
      <c r="L4868" s="511"/>
      <c r="M4868" s="522"/>
      <c r="N4868" s="522"/>
      <c r="O4868" s="512"/>
      <c r="P4868" s="512"/>
    </row>
    <row r="4869" spans="1:16" hidden="1" x14ac:dyDescent="0.2">
      <c r="A4869" s="505"/>
      <c r="B4869" s="506"/>
      <c r="C4869" s="536"/>
      <c r="D4869" s="520"/>
      <c r="E4869" s="520"/>
      <c r="F4869" s="521"/>
      <c r="G4869" s="520"/>
      <c r="H4869" s="520"/>
      <c r="I4869" s="510"/>
      <c r="J4869" s="522"/>
      <c r="K4869" s="522"/>
      <c r="L4869" s="511"/>
      <c r="M4869" s="522"/>
      <c r="N4869" s="522"/>
      <c r="O4869" s="512"/>
      <c r="P4869" s="512"/>
    </row>
    <row r="4870" spans="1:16" hidden="1" x14ac:dyDescent="0.2">
      <c r="A4870" s="505"/>
      <c r="B4870" s="506"/>
      <c r="C4870" s="536"/>
      <c r="D4870" s="520"/>
      <c r="E4870" s="520"/>
      <c r="F4870" s="521"/>
      <c r="G4870" s="520"/>
      <c r="H4870" s="520"/>
      <c r="I4870" s="510"/>
      <c r="J4870" s="522"/>
      <c r="K4870" s="522"/>
      <c r="L4870" s="511"/>
      <c r="M4870" s="522"/>
      <c r="N4870" s="522"/>
      <c r="O4870" s="512"/>
      <c r="P4870" s="512"/>
    </row>
    <row r="4871" spans="1:16" hidden="1" x14ac:dyDescent="0.2">
      <c r="A4871" s="505"/>
      <c r="B4871" s="506"/>
      <c r="C4871" s="536"/>
      <c r="D4871" s="520"/>
      <c r="E4871" s="520"/>
      <c r="F4871" s="521"/>
      <c r="G4871" s="520"/>
      <c r="H4871" s="520"/>
      <c r="I4871" s="510"/>
      <c r="J4871" s="522"/>
      <c r="K4871" s="522"/>
      <c r="L4871" s="511"/>
      <c r="M4871" s="522"/>
      <c r="N4871" s="522"/>
      <c r="O4871" s="512"/>
      <c r="P4871" s="512"/>
    </row>
    <row r="4872" spans="1:16" hidden="1" x14ac:dyDescent="0.2">
      <c r="A4872" s="505"/>
      <c r="B4872" s="506"/>
      <c r="C4872" s="536"/>
      <c r="D4872" s="520"/>
      <c r="E4872" s="520"/>
      <c r="F4872" s="521"/>
      <c r="G4872" s="520"/>
      <c r="H4872" s="520"/>
      <c r="I4872" s="510"/>
      <c r="J4872" s="522"/>
      <c r="K4872" s="522"/>
      <c r="L4872" s="511"/>
      <c r="M4872" s="522"/>
      <c r="N4872" s="522"/>
      <c r="O4872" s="512"/>
      <c r="P4872" s="512"/>
    </row>
    <row r="4873" spans="1:16" hidden="1" x14ac:dyDescent="0.2">
      <c r="A4873" s="505"/>
      <c r="B4873" s="506"/>
      <c r="C4873" s="536"/>
      <c r="D4873" s="520"/>
      <c r="E4873" s="520"/>
      <c r="F4873" s="521"/>
      <c r="G4873" s="520"/>
      <c r="H4873" s="520"/>
      <c r="I4873" s="510"/>
      <c r="J4873" s="522"/>
      <c r="K4873" s="522"/>
      <c r="L4873" s="511"/>
      <c r="M4873" s="522"/>
      <c r="N4873" s="522"/>
      <c r="O4873" s="512"/>
      <c r="P4873" s="512"/>
    </row>
    <row r="4874" spans="1:16" hidden="1" x14ac:dyDescent="0.2">
      <c r="A4874" s="505"/>
      <c r="B4874" s="506"/>
      <c r="C4874" s="536"/>
      <c r="D4874" s="520"/>
      <c r="E4874" s="520"/>
      <c r="F4874" s="521"/>
      <c r="G4874" s="520"/>
      <c r="H4874" s="520"/>
      <c r="I4874" s="510"/>
      <c r="J4874" s="522"/>
      <c r="K4874" s="522"/>
      <c r="L4874" s="511"/>
      <c r="M4874" s="522"/>
      <c r="N4874" s="522"/>
      <c r="O4874" s="512"/>
      <c r="P4874" s="512"/>
    </row>
    <row r="4875" spans="1:16" hidden="1" x14ac:dyDescent="0.2">
      <c r="A4875" s="505"/>
      <c r="B4875" s="506"/>
      <c r="C4875" s="536"/>
      <c r="D4875" s="520"/>
      <c r="E4875" s="520"/>
      <c r="F4875" s="521"/>
      <c r="G4875" s="520"/>
      <c r="H4875" s="520"/>
      <c r="I4875" s="510"/>
      <c r="J4875" s="522"/>
      <c r="K4875" s="522"/>
      <c r="L4875" s="511"/>
      <c r="M4875" s="522"/>
      <c r="N4875" s="522"/>
      <c r="O4875" s="512"/>
      <c r="P4875" s="512"/>
    </row>
    <row r="4876" spans="1:16" hidden="1" x14ac:dyDescent="0.2">
      <c r="A4876" s="505"/>
      <c r="B4876" s="506"/>
      <c r="C4876" s="536"/>
      <c r="D4876" s="520"/>
      <c r="E4876" s="520"/>
      <c r="F4876" s="521"/>
      <c r="G4876" s="520"/>
      <c r="H4876" s="520"/>
      <c r="I4876" s="510"/>
      <c r="J4876" s="522"/>
      <c r="K4876" s="522"/>
      <c r="L4876" s="511"/>
      <c r="M4876" s="522"/>
      <c r="N4876" s="522"/>
      <c r="O4876" s="512"/>
      <c r="P4876" s="512"/>
    </row>
    <row r="4877" spans="1:16" hidden="1" x14ac:dyDescent="0.2">
      <c r="A4877" s="505"/>
      <c r="B4877" s="506"/>
      <c r="C4877" s="536"/>
      <c r="D4877" s="520"/>
      <c r="E4877" s="520"/>
      <c r="F4877" s="521"/>
      <c r="G4877" s="520"/>
      <c r="H4877" s="520"/>
      <c r="I4877" s="510"/>
      <c r="J4877" s="522"/>
      <c r="K4877" s="522"/>
      <c r="L4877" s="511"/>
      <c r="M4877" s="522"/>
      <c r="N4877" s="522"/>
      <c r="O4877" s="512"/>
      <c r="P4877" s="512"/>
    </row>
    <row r="4878" spans="1:16" hidden="1" x14ac:dyDescent="0.2">
      <c r="A4878" s="505"/>
      <c r="B4878" s="506"/>
      <c r="C4878" s="536"/>
      <c r="D4878" s="520"/>
      <c r="E4878" s="520"/>
      <c r="F4878" s="521"/>
      <c r="G4878" s="520"/>
      <c r="H4878" s="520"/>
      <c r="I4878" s="510"/>
      <c r="J4878" s="522"/>
      <c r="K4878" s="522"/>
      <c r="L4878" s="511"/>
      <c r="M4878" s="522"/>
      <c r="N4878" s="522"/>
      <c r="O4878" s="512"/>
      <c r="P4878" s="512"/>
    </row>
    <row r="4879" spans="1:16" hidden="1" x14ac:dyDescent="0.2">
      <c r="A4879" s="505"/>
      <c r="B4879" s="506"/>
      <c r="C4879" s="536"/>
      <c r="D4879" s="520"/>
      <c r="E4879" s="520"/>
      <c r="F4879" s="521"/>
      <c r="G4879" s="520"/>
      <c r="H4879" s="520"/>
      <c r="I4879" s="510"/>
      <c r="J4879" s="522"/>
      <c r="K4879" s="522"/>
      <c r="L4879" s="511"/>
      <c r="M4879" s="522"/>
      <c r="N4879" s="522"/>
      <c r="O4879" s="512"/>
      <c r="P4879" s="512"/>
    </row>
    <row r="4880" spans="1:16" hidden="1" x14ac:dyDescent="0.2">
      <c r="A4880" s="505"/>
      <c r="B4880" s="506"/>
      <c r="C4880" s="536"/>
      <c r="D4880" s="520"/>
      <c r="E4880" s="520"/>
      <c r="F4880" s="521"/>
      <c r="G4880" s="520"/>
      <c r="H4880" s="520"/>
      <c r="I4880" s="510"/>
      <c r="J4880" s="522"/>
      <c r="K4880" s="522"/>
      <c r="L4880" s="511"/>
      <c r="M4880" s="522"/>
      <c r="N4880" s="522"/>
      <c r="O4880" s="512"/>
      <c r="P4880" s="512"/>
    </row>
    <row r="4881" spans="1:16" hidden="1" x14ac:dyDescent="0.2">
      <c r="A4881" s="505"/>
      <c r="B4881" s="506"/>
      <c r="C4881" s="536"/>
      <c r="D4881" s="520"/>
      <c r="E4881" s="520"/>
      <c r="F4881" s="521"/>
      <c r="G4881" s="520"/>
      <c r="H4881" s="520"/>
      <c r="I4881" s="510"/>
      <c r="J4881" s="522"/>
      <c r="K4881" s="522"/>
      <c r="L4881" s="511"/>
      <c r="M4881" s="522"/>
      <c r="N4881" s="522"/>
      <c r="O4881" s="512"/>
      <c r="P4881" s="512"/>
    </row>
    <row r="4882" spans="1:16" hidden="1" x14ac:dyDescent="0.2">
      <c r="A4882" s="505"/>
      <c r="B4882" s="506"/>
      <c r="C4882" s="536"/>
      <c r="D4882" s="520"/>
      <c r="E4882" s="520"/>
      <c r="F4882" s="521"/>
      <c r="G4882" s="520"/>
      <c r="H4882" s="520"/>
      <c r="I4882" s="510"/>
      <c r="J4882" s="522"/>
      <c r="K4882" s="522"/>
      <c r="L4882" s="511"/>
      <c r="M4882" s="522"/>
      <c r="N4882" s="522"/>
      <c r="O4882" s="512"/>
      <c r="P4882" s="512"/>
    </row>
    <row r="4883" spans="1:16" hidden="1" x14ac:dyDescent="0.2">
      <c r="A4883" s="505"/>
      <c r="B4883" s="506"/>
      <c r="C4883" s="536"/>
      <c r="D4883" s="520"/>
      <c r="E4883" s="520"/>
      <c r="F4883" s="521"/>
      <c r="G4883" s="520"/>
      <c r="H4883" s="520"/>
      <c r="I4883" s="510"/>
      <c r="J4883" s="522"/>
      <c r="K4883" s="522"/>
      <c r="L4883" s="511"/>
      <c r="M4883" s="522"/>
      <c r="N4883" s="522"/>
      <c r="O4883" s="512"/>
      <c r="P4883" s="512"/>
    </row>
    <row r="4884" spans="1:16" hidden="1" x14ac:dyDescent="0.2">
      <c r="A4884" s="505"/>
      <c r="B4884" s="506"/>
      <c r="C4884" s="536"/>
      <c r="D4884" s="520"/>
      <c r="E4884" s="520"/>
      <c r="F4884" s="521"/>
      <c r="G4884" s="520"/>
      <c r="H4884" s="520"/>
      <c r="I4884" s="510"/>
      <c r="J4884" s="522"/>
      <c r="K4884" s="522"/>
      <c r="L4884" s="511"/>
      <c r="M4884" s="522"/>
      <c r="N4884" s="522"/>
      <c r="O4884" s="512"/>
      <c r="P4884" s="512"/>
    </row>
    <row r="4885" spans="1:16" hidden="1" x14ac:dyDescent="0.2">
      <c r="A4885" s="505"/>
      <c r="B4885" s="506"/>
      <c r="C4885" s="536"/>
      <c r="D4885" s="520"/>
      <c r="E4885" s="520"/>
      <c r="F4885" s="521"/>
      <c r="G4885" s="520"/>
      <c r="H4885" s="520"/>
      <c r="I4885" s="510"/>
      <c r="J4885" s="522"/>
      <c r="K4885" s="522"/>
      <c r="L4885" s="511"/>
      <c r="M4885" s="522"/>
      <c r="N4885" s="522"/>
      <c r="O4885" s="512"/>
      <c r="P4885" s="512"/>
    </row>
    <row r="4886" spans="1:16" hidden="1" x14ac:dyDescent="0.2">
      <c r="A4886" s="505"/>
      <c r="B4886" s="506"/>
      <c r="C4886" s="536"/>
      <c r="D4886" s="520"/>
      <c r="E4886" s="520"/>
      <c r="F4886" s="521"/>
      <c r="G4886" s="520"/>
      <c r="H4886" s="520"/>
      <c r="I4886" s="510"/>
      <c r="J4886" s="522"/>
      <c r="K4886" s="522"/>
      <c r="L4886" s="511"/>
      <c r="M4886" s="522"/>
      <c r="N4886" s="522"/>
      <c r="O4886" s="512"/>
      <c r="P4886" s="512"/>
    </row>
    <row r="4887" spans="1:16" hidden="1" x14ac:dyDescent="0.2">
      <c r="A4887" s="505"/>
      <c r="B4887" s="506"/>
      <c r="C4887" s="536"/>
      <c r="D4887" s="520"/>
      <c r="E4887" s="520"/>
      <c r="F4887" s="521"/>
      <c r="G4887" s="520"/>
      <c r="H4887" s="520"/>
      <c r="I4887" s="510"/>
      <c r="J4887" s="522"/>
      <c r="K4887" s="522"/>
      <c r="L4887" s="511"/>
      <c r="M4887" s="522"/>
      <c r="N4887" s="522"/>
      <c r="O4887" s="512"/>
      <c r="P4887" s="512"/>
    </row>
    <row r="4888" spans="1:16" hidden="1" x14ac:dyDescent="0.2">
      <c r="A4888" s="505"/>
      <c r="B4888" s="506"/>
      <c r="C4888" s="536"/>
      <c r="D4888" s="520"/>
      <c r="E4888" s="520"/>
      <c r="F4888" s="521"/>
      <c r="G4888" s="520"/>
      <c r="H4888" s="520"/>
      <c r="I4888" s="510"/>
      <c r="J4888" s="522"/>
      <c r="K4888" s="522"/>
      <c r="L4888" s="511"/>
      <c r="M4888" s="522"/>
      <c r="N4888" s="522"/>
      <c r="O4888" s="512"/>
      <c r="P4888" s="512"/>
    </row>
    <row r="4889" spans="1:16" hidden="1" x14ac:dyDescent="0.2">
      <c r="A4889" s="505"/>
      <c r="B4889" s="506"/>
      <c r="C4889" s="536"/>
      <c r="D4889" s="520"/>
      <c r="E4889" s="520"/>
      <c r="F4889" s="521"/>
      <c r="G4889" s="520"/>
      <c r="H4889" s="520"/>
      <c r="I4889" s="510"/>
      <c r="J4889" s="522"/>
      <c r="K4889" s="522"/>
      <c r="L4889" s="511"/>
      <c r="M4889" s="522"/>
      <c r="N4889" s="522"/>
      <c r="O4889" s="512"/>
      <c r="P4889" s="512"/>
    </row>
    <row r="4890" spans="1:16" hidden="1" x14ac:dyDescent="0.2">
      <c r="A4890" s="505"/>
      <c r="B4890" s="506"/>
      <c r="C4890" s="536"/>
      <c r="D4890" s="520"/>
      <c r="E4890" s="520"/>
      <c r="F4890" s="521"/>
      <c r="G4890" s="520"/>
      <c r="H4890" s="520"/>
      <c r="I4890" s="510"/>
      <c r="J4890" s="522"/>
      <c r="K4890" s="522"/>
      <c r="L4890" s="511"/>
      <c r="M4890" s="522"/>
      <c r="N4890" s="522"/>
      <c r="O4890" s="512"/>
      <c r="P4890" s="512"/>
    </row>
    <row r="4891" spans="1:16" hidden="1" x14ac:dyDescent="0.2">
      <c r="A4891" s="505"/>
      <c r="B4891" s="506"/>
      <c r="C4891" s="536"/>
      <c r="D4891" s="520"/>
      <c r="E4891" s="520"/>
      <c r="F4891" s="521"/>
      <c r="G4891" s="520"/>
      <c r="H4891" s="520"/>
      <c r="I4891" s="510"/>
      <c r="J4891" s="522"/>
      <c r="K4891" s="522"/>
      <c r="L4891" s="511"/>
      <c r="M4891" s="522"/>
      <c r="N4891" s="522"/>
      <c r="O4891" s="512"/>
      <c r="P4891" s="512"/>
    </row>
    <row r="4892" spans="1:16" hidden="1" x14ac:dyDescent="0.2">
      <c r="A4892" s="505"/>
      <c r="B4892" s="506"/>
      <c r="C4892" s="536"/>
      <c r="D4892" s="520"/>
      <c r="E4892" s="520"/>
      <c r="F4892" s="521"/>
      <c r="G4892" s="520"/>
      <c r="H4892" s="520"/>
      <c r="I4892" s="510"/>
      <c r="J4892" s="522"/>
      <c r="K4892" s="522"/>
      <c r="L4892" s="511"/>
      <c r="M4892" s="522"/>
      <c r="N4892" s="522"/>
      <c r="O4892" s="512"/>
      <c r="P4892" s="512"/>
    </row>
    <row r="4893" spans="1:16" hidden="1" x14ac:dyDescent="0.2">
      <c r="A4893" s="505"/>
      <c r="B4893" s="506"/>
      <c r="C4893" s="536"/>
      <c r="D4893" s="520"/>
      <c r="E4893" s="520"/>
      <c r="F4893" s="521"/>
      <c r="G4893" s="520"/>
      <c r="H4893" s="520"/>
      <c r="I4893" s="510"/>
      <c r="J4893" s="522"/>
      <c r="K4893" s="522"/>
      <c r="L4893" s="511"/>
      <c r="M4893" s="522"/>
      <c r="N4893" s="522"/>
      <c r="O4893" s="512"/>
      <c r="P4893" s="512"/>
    </row>
    <row r="4894" spans="1:16" hidden="1" x14ac:dyDescent="0.2">
      <c r="A4894" s="505"/>
      <c r="B4894" s="506"/>
      <c r="C4894" s="536"/>
      <c r="D4894" s="520"/>
      <c r="E4894" s="520"/>
      <c r="F4894" s="521"/>
      <c r="G4894" s="520"/>
      <c r="H4894" s="520"/>
      <c r="I4894" s="510"/>
      <c r="J4894" s="522"/>
      <c r="K4894" s="522"/>
      <c r="L4894" s="511"/>
      <c r="M4894" s="522"/>
      <c r="N4894" s="522"/>
      <c r="O4894" s="512"/>
      <c r="P4894" s="512"/>
    </row>
    <row r="4895" spans="1:16" hidden="1" x14ac:dyDescent="0.2">
      <c r="A4895" s="505"/>
      <c r="B4895" s="506"/>
      <c r="C4895" s="536"/>
      <c r="D4895" s="520"/>
      <c r="E4895" s="520"/>
      <c r="F4895" s="521"/>
      <c r="G4895" s="520"/>
      <c r="H4895" s="520"/>
      <c r="I4895" s="510"/>
      <c r="J4895" s="522"/>
      <c r="K4895" s="522"/>
      <c r="L4895" s="511"/>
      <c r="M4895" s="522"/>
      <c r="N4895" s="522"/>
      <c r="O4895" s="512"/>
      <c r="P4895" s="512"/>
    </row>
    <row r="4896" spans="1:16" hidden="1" x14ac:dyDescent="0.2">
      <c r="A4896" s="505"/>
      <c r="B4896" s="506"/>
      <c r="C4896" s="536"/>
      <c r="D4896" s="520"/>
      <c r="E4896" s="520"/>
      <c r="F4896" s="521"/>
      <c r="G4896" s="520"/>
      <c r="H4896" s="520"/>
      <c r="I4896" s="510"/>
      <c r="J4896" s="522"/>
      <c r="K4896" s="522"/>
      <c r="L4896" s="511"/>
      <c r="M4896" s="522"/>
      <c r="N4896" s="522"/>
      <c r="O4896" s="512"/>
      <c r="P4896" s="512"/>
    </row>
    <row r="4897" spans="1:16" hidden="1" x14ac:dyDescent="0.2">
      <c r="A4897" s="505"/>
      <c r="B4897" s="506"/>
      <c r="C4897" s="536"/>
      <c r="D4897" s="520"/>
      <c r="E4897" s="520"/>
      <c r="F4897" s="521"/>
      <c r="G4897" s="520"/>
      <c r="H4897" s="520"/>
      <c r="I4897" s="510"/>
      <c r="J4897" s="522"/>
      <c r="K4897" s="522"/>
      <c r="L4897" s="511"/>
      <c r="M4897" s="522"/>
      <c r="N4897" s="522"/>
      <c r="O4897" s="512"/>
      <c r="P4897" s="512"/>
    </row>
    <row r="4898" spans="1:16" hidden="1" x14ac:dyDescent="0.2">
      <c r="A4898" s="505"/>
      <c r="B4898" s="506"/>
      <c r="C4898" s="536"/>
      <c r="D4898" s="520"/>
      <c r="E4898" s="520"/>
      <c r="F4898" s="521"/>
      <c r="G4898" s="520"/>
      <c r="H4898" s="520"/>
      <c r="I4898" s="510"/>
      <c r="J4898" s="522"/>
      <c r="K4898" s="522"/>
      <c r="L4898" s="511"/>
      <c r="M4898" s="522"/>
      <c r="N4898" s="522"/>
      <c r="O4898" s="512"/>
      <c r="P4898" s="512"/>
    </row>
    <row r="4899" spans="1:16" hidden="1" x14ac:dyDescent="0.2">
      <c r="A4899" s="505"/>
      <c r="B4899" s="506"/>
      <c r="C4899" s="536"/>
      <c r="D4899" s="520"/>
      <c r="E4899" s="520"/>
      <c r="F4899" s="521"/>
      <c r="G4899" s="520"/>
      <c r="H4899" s="520"/>
      <c r="I4899" s="510"/>
      <c r="J4899" s="522"/>
      <c r="K4899" s="522"/>
      <c r="L4899" s="511"/>
      <c r="M4899" s="522"/>
      <c r="N4899" s="522"/>
      <c r="O4899" s="512"/>
      <c r="P4899" s="512"/>
    </row>
    <row r="4900" spans="1:16" hidden="1" x14ac:dyDescent="0.2">
      <c r="A4900" s="505"/>
      <c r="B4900" s="506"/>
      <c r="C4900" s="536"/>
      <c r="D4900" s="520"/>
      <c r="E4900" s="520"/>
      <c r="F4900" s="521"/>
      <c r="G4900" s="520"/>
      <c r="H4900" s="520"/>
      <c r="I4900" s="510"/>
      <c r="J4900" s="522"/>
      <c r="K4900" s="522"/>
      <c r="L4900" s="511"/>
      <c r="M4900" s="522"/>
      <c r="N4900" s="522"/>
      <c r="O4900" s="512"/>
      <c r="P4900" s="512"/>
    </row>
    <row r="4901" spans="1:16" hidden="1" x14ac:dyDescent="0.2">
      <c r="A4901" s="505"/>
      <c r="B4901" s="506"/>
      <c r="C4901" s="536"/>
      <c r="D4901" s="520"/>
      <c r="E4901" s="520"/>
      <c r="F4901" s="521"/>
      <c r="G4901" s="520"/>
      <c r="H4901" s="520"/>
      <c r="I4901" s="510"/>
      <c r="J4901" s="522"/>
      <c r="K4901" s="522"/>
      <c r="L4901" s="511"/>
      <c r="M4901" s="522"/>
      <c r="N4901" s="522"/>
      <c r="O4901" s="512"/>
      <c r="P4901" s="512"/>
    </row>
    <row r="4902" spans="1:16" hidden="1" x14ac:dyDescent="0.2">
      <c r="A4902" s="505"/>
      <c r="B4902" s="506"/>
      <c r="C4902" s="536"/>
      <c r="D4902" s="520"/>
      <c r="E4902" s="520"/>
      <c r="F4902" s="521"/>
      <c r="G4902" s="520"/>
      <c r="H4902" s="520"/>
      <c r="I4902" s="510"/>
      <c r="J4902" s="522"/>
      <c r="K4902" s="522"/>
      <c r="L4902" s="511"/>
      <c r="M4902" s="522"/>
      <c r="N4902" s="522"/>
      <c r="O4902" s="512"/>
      <c r="P4902" s="512"/>
    </row>
    <row r="4903" spans="1:16" hidden="1" x14ac:dyDescent="0.2">
      <c r="A4903" s="505"/>
      <c r="B4903" s="506"/>
      <c r="C4903" s="536"/>
      <c r="D4903" s="520"/>
      <c r="E4903" s="520"/>
      <c r="F4903" s="521"/>
      <c r="G4903" s="520"/>
      <c r="H4903" s="520"/>
      <c r="I4903" s="510"/>
      <c r="J4903" s="522"/>
      <c r="K4903" s="522"/>
      <c r="L4903" s="511"/>
      <c r="M4903" s="522"/>
      <c r="N4903" s="522"/>
      <c r="O4903" s="512"/>
      <c r="P4903" s="512"/>
    </row>
    <row r="4904" spans="1:16" hidden="1" x14ac:dyDescent="0.2">
      <c r="A4904" s="505"/>
      <c r="B4904" s="506"/>
      <c r="C4904" s="536"/>
      <c r="D4904" s="520"/>
      <c r="E4904" s="520"/>
      <c r="F4904" s="521"/>
      <c r="G4904" s="520"/>
      <c r="H4904" s="520"/>
      <c r="I4904" s="510"/>
      <c r="J4904" s="522"/>
      <c r="K4904" s="522"/>
      <c r="L4904" s="511"/>
      <c r="M4904" s="522"/>
      <c r="N4904" s="522"/>
      <c r="O4904" s="512"/>
      <c r="P4904" s="512"/>
    </row>
    <row r="4905" spans="1:16" hidden="1" x14ac:dyDescent="0.2">
      <c r="A4905" s="505"/>
      <c r="B4905" s="506"/>
      <c r="C4905" s="536"/>
      <c r="D4905" s="520"/>
      <c r="E4905" s="520"/>
      <c r="F4905" s="521"/>
      <c r="G4905" s="520"/>
      <c r="H4905" s="520"/>
      <c r="I4905" s="510"/>
      <c r="J4905" s="522"/>
      <c r="K4905" s="522"/>
      <c r="L4905" s="511"/>
      <c r="M4905" s="522"/>
      <c r="N4905" s="522"/>
      <c r="O4905" s="512"/>
      <c r="P4905" s="512"/>
    </row>
    <row r="4906" spans="1:16" hidden="1" x14ac:dyDescent="0.2">
      <c r="A4906" s="505"/>
      <c r="B4906" s="506"/>
      <c r="C4906" s="536"/>
      <c r="D4906" s="520"/>
      <c r="E4906" s="520"/>
      <c r="F4906" s="521"/>
      <c r="G4906" s="520"/>
      <c r="H4906" s="520"/>
      <c r="I4906" s="510"/>
      <c r="J4906" s="522"/>
      <c r="K4906" s="522"/>
      <c r="L4906" s="511"/>
      <c r="M4906" s="522"/>
      <c r="N4906" s="522"/>
      <c r="O4906" s="512"/>
      <c r="P4906" s="512"/>
    </row>
    <row r="4907" spans="1:16" hidden="1" x14ac:dyDescent="0.2">
      <c r="A4907" s="505"/>
      <c r="B4907" s="506"/>
      <c r="C4907" s="536"/>
      <c r="D4907" s="520"/>
      <c r="E4907" s="520"/>
      <c r="F4907" s="521"/>
      <c r="G4907" s="520"/>
      <c r="H4907" s="520"/>
      <c r="I4907" s="510"/>
      <c r="J4907" s="522"/>
      <c r="K4907" s="522"/>
      <c r="L4907" s="511"/>
      <c r="M4907" s="522"/>
      <c r="N4907" s="522"/>
      <c r="O4907" s="512"/>
      <c r="P4907" s="512"/>
    </row>
    <row r="4908" spans="1:16" hidden="1" x14ac:dyDescent="0.2">
      <c r="A4908" s="505"/>
      <c r="B4908" s="506"/>
      <c r="C4908" s="536"/>
      <c r="D4908" s="520"/>
      <c r="E4908" s="520"/>
      <c r="F4908" s="521"/>
      <c r="G4908" s="520"/>
      <c r="H4908" s="520"/>
      <c r="I4908" s="510"/>
      <c r="J4908" s="522"/>
      <c r="K4908" s="522"/>
      <c r="L4908" s="511"/>
      <c r="M4908" s="522"/>
      <c r="N4908" s="522"/>
      <c r="O4908" s="512"/>
      <c r="P4908" s="512"/>
    </row>
    <row r="4909" spans="1:16" hidden="1" x14ac:dyDescent="0.2">
      <c r="A4909" s="505"/>
      <c r="B4909" s="506"/>
      <c r="C4909" s="536"/>
      <c r="D4909" s="520"/>
      <c r="E4909" s="520"/>
      <c r="F4909" s="521"/>
      <c r="G4909" s="520"/>
      <c r="H4909" s="520"/>
      <c r="I4909" s="510"/>
      <c r="J4909" s="522"/>
      <c r="K4909" s="522"/>
      <c r="L4909" s="511"/>
      <c r="M4909" s="522"/>
      <c r="N4909" s="522"/>
      <c r="O4909" s="512"/>
      <c r="P4909" s="512"/>
    </row>
    <row r="4910" spans="1:16" hidden="1" x14ac:dyDescent="0.2">
      <c r="A4910" s="505"/>
      <c r="B4910" s="506"/>
      <c r="C4910" s="536"/>
      <c r="D4910" s="520"/>
      <c r="E4910" s="520"/>
      <c r="F4910" s="521"/>
      <c r="G4910" s="520"/>
      <c r="H4910" s="520"/>
      <c r="I4910" s="510"/>
      <c r="J4910" s="522"/>
      <c r="K4910" s="522"/>
      <c r="L4910" s="511"/>
      <c r="M4910" s="522"/>
      <c r="N4910" s="522"/>
      <c r="O4910" s="512"/>
      <c r="P4910" s="512"/>
    </row>
    <row r="4911" spans="1:16" hidden="1" x14ac:dyDescent="0.2">
      <c r="A4911" s="505"/>
      <c r="B4911" s="506"/>
      <c r="C4911" s="536"/>
      <c r="D4911" s="520"/>
      <c r="E4911" s="520"/>
      <c r="F4911" s="521"/>
      <c r="G4911" s="520"/>
      <c r="H4911" s="520"/>
      <c r="I4911" s="510"/>
      <c r="J4911" s="522"/>
      <c r="K4911" s="522"/>
      <c r="L4911" s="511"/>
      <c r="M4911" s="522"/>
      <c r="N4911" s="522"/>
      <c r="O4911" s="512"/>
      <c r="P4911" s="512"/>
    </row>
    <row r="4912" spans="1:16" hidden="1" x14ac:dyDescent="0.2">
      <c r="A4912" s="505"/>
      <c r="B4912" s="506"/>
      <c r="C4912" s="536"/>
      <c r="D4912" s="520"/>
      <c r="E4912" s="520"/>
      <c r="F4912" s="521"/>
      <c r="G4912" s="520"/>
      <c r="H4912" s="520"/>
      <c r="I4912" s="510"/>
      <c r="J4912" s="522"/>
      <c r="K4912" s="522"/>
      <c r="L4912" s="511"/>
      <c r="M4912" s="522"/>
      <c r="N4912" s="522"/>
      <c r="O4912" s="512"/>
      <c r="P4912" s="512"/>
    </row>
    <row r="4913" spans="1:16" hidden="1" x14ac:dyDescent="0.2">
      <c r="A4913" s="505"/>
      <c r="B4913" s="506"/>
      <c r="C4913" s="536"/>
      <c r="D4913" s="520"/>
      <c r="E4913" s="520"/>
      <c r="F4913" s="521"/>
      <c r="G4913" s="520"/>
      <c r="H4913" s="520"/>
      <c r="I4913" s="510"/>
      <c r="J4913" s="522"/>
      <c r="K4913" s="522"/>
      <c r="L4913" s="511"/>
      <c r="M4913" s="522"/>
      <c r="N4913" s="522"/>
      <c r="O4913" s="512"/>
      <c r="P4913" s="512"/>
    </row>
    <row r="4914" spans="1:16" hidden="1" x14ac:dyDescent="0.2">
      <c r="A4914" s="505"/>
      <c r="B4914" s="506"/>
      <c r="C4914" s="536"/>
      <c r="D4914" s="520"/>
      <c r="E4914" s="520"/>
      <c r="F4914" s="521"/>
      <c r="G4914" s="520"/>
      <c r="H4914" s="520"/>
      <c r="I4914" s="510"/>
      <c r="J4914" s="522"/>
      <c r="K4914" s="522"/>
      <c r="L4914" s="511"/>
      <c r="M4914" s="522"/>
      <c r="N4914" s="522"/>
      <c r="O4914" s="512"/>
      <c r="P4914" s="512"/>
    </row>
    <row r="4915" spans="1:16" hidden="1" x14ac:dyDescent="0.2">
      <c r="A4915" s="505"/>
      <c r="B4915" s="506"/>
      <c r="C4915" s="536"/>
      <c r="D4915" s="520"/>
      <c r="E4915" s="520"/>
      <c r="F4915" s="521"/>
      <c r="G4915" s="520"/>
      <c r="H4915" s="520"/>
      <c r="I4915" s="510"/>
      <c r="J4915" s="522"/>
      <c r="K4915" s="522"/>
      <c r="L4915" s="511"/>
      <c r="M4915" s="522"/>
      <c r="N4915" s="522"/>
      <c r="O4915" s="512"/>
      <c r="P4915" s="512"/>
    </row>
    <row r="4916" spans="1:16" hidden="1" x14ac:dyDescent="0.2">
      <c r="A4916" s="505"/>
      <c r="B4916" s="506"/>
      <c r="C4916" s="536"/>
      <c r="D4916" s="520"/>
      <c r="E4916" s="520"/>
      <c r="F4916" s="521"/>
      <c r="G4916" s="520"/>
      <c r="H4916" s="520"/>
      <c r="I4916" s="510"/>
      <c r="J4916" s="522"/>
      <c r="K4916" s="522"/>
      <c r="L4916" s="511"/>
      <c r="M4916" s="522"/>
      <c r="N4916" s="522"/>
      <c r="O4916" s="512"/>
      <c r="P4916" s="512"/>
    </row>
    <row r="4917" spans="1:16" hidden="1" x14ac:dyDescent="0.2">
      <c r="A4917" s="505"/>
      <c r="B4917" s="506"/>
      <c r="C4917" s="536"/>
      <c r="D4917" s="520"/>
      <c r="E4917" s="520"/>
      <c r="F4917" s="521"/>
      <c r="G4917" s="520"/>
      <c r="H4917" s="520"/>
      <c r="I4917" s="510"/>
      <c r="J4917" s="522"/>
      <c r="K4917" s="522"/>
      <c r="L4917" s="511"/>
      <c r="M4917" s="522"/>
      <c r="N4917" s="522"/>
      <c r="O4917" s="512"/>
      <c r="P4917" s="512"/>
    </row>
    <row r="4918" spans="1:16" hidden="1" x14ac:dyDescent="0.2">
      <c r="A4918" s="505"/>
      <c r="B4918" s="506"/>
      <c r="C4918" s="536"/>
      <c r="D4918" s="520"/>
      <c r="E4918" s="520"/>
      <c r="F4918" s="521"/>
      <c r="G4918" s="520"/>
      <c r="H4918" s="520"/>
      <c r="I4918" s="510"/>
      <c r="J4918" s="522"/>
      <c r="K4918" s="522"/>
      <c r="L4918" s="511"/>
      <c r="M4918" s="522"/>
      <c r="N4918" s="522"/>
      <c r="O4918" s="512"/>
      <c r="P4918" s="512"/>
    </row>
    <row r="4919" spans="1:16" hidden="1" x14ac:dyDescent="0.2">
      <c r="A4919" s="505"/>
      <c r="B4919" s="506"/>
      <c r="C4919" s="536"/>
      <c r="D4919" s="520"/>
      <c r="E4919" s="520"/>
      <c r="F4919" s="521"/>
      <c r="G4919" s="520"/>
      <c r="H4919" s="520"/>
      <c r="I4919" s="510"/>
      <c r="J4919" s="522"/>
      <c r="K4919" s="522"/>
      <c r="L4919" s="511"/>
      <c r="M4919" s="522"/>
      <c r="N4919" s="522"/>
      <c r="O4919" s="512"/>
      <c r="P4919" s="512"/>
    </row>
    <row r="4920" spans="1:16" hidden="1" x14ac:dyDescent="0.2">
      <c r="A4920" s="505"/>
      <c r="B4920" s="506"/>
      <c r="C4920" s="536"/>
      <c r="D4920" s="520"/>
      <c r="E4920" s="520"/>
      <c r="F4920" s="521"/>
      <c r="G4920" s="520"/>
      <c r="H4920" s="520"/>
      <c r="I4920" s="510"/>
      <c r="J4920" s="522"/>
      <c r="K4920" s="522"/>
      <c r="L4920" s="511"/>
      <c r="M4920" s="522"/>
      <c r="N4920" s="522"/>
      <c r="O4920" s="512"/>
      <c r="P4920" s="512"/>
    </row>
    <row r="4921" spans="1:16" hidden="1" x14ac:dyDescent="0.2">
      <c r="A4921" s="505"/>
      <c r="B4921" s="506"/>
      <c r="C4921" s="536"/>
      <c r="D4921" s="520"/>
      <c r="E4921" s="520"/>
      <c r="F4921" s="521"/>
      <c r="G4921" s="520"/>
      <c r="H4921" s="520"/>
      <c r="I4921" s="510"/>
      <c r="J4921" s="522"/>
      <c r="K4921" s="522"/>
      <c r="L4921" s="511"/>
      <c r="M4921" s="522"/>
      <c r="N4921" s="522"/>
      <c r="O4921" s="512"/>
      <c r="P4921" s="512"/>
    </row>
    <row r="4922" spans="1:16" hidden="1" x14ac:dyDescent="0.2">
      <c r="A4922" s="505"/>
      <c r="B4922" s="506"/>
      <c r="C4922" s="536"/>
      <c r="D4922" s="520"/>
      <c r="E4922" s="520"/>
      <c r="F4922" s="521"/>
      <c r="G4922" s="520"/>
      <c r="H4922" s="520"/>
      <c r="I4922" s="510"/>
      <c r="J4922" s="522"/>
      <c r="K4922" s="522"/>
      <c r="L4922" s="511"/>
      <c r="M4922" s="522"/>
      <c r="N4922" s="522"/>
      <c r="O4922" s="512"/>
      <c r="P4922" s="512"/>
    </row>
    <row r="4923" spans="1:16" hidden="1" x14ac:dyDescent="0.2">
      <c r="A4923" s="505"/>
      <c r="B4923" s="506"/>
      <c r="C4923" s="536"/>
      <c r="D4923" s="520"/>
      <c r="E4923" s="520"/>
      <c r="F4923" s="521"/>
      <c r="G4923" s="520"/>
      <c r="H4923" s="520"/>
      <c r="I4923" s="510"/>
      <c r="J4923" s="522"/>
      <c r="K4923" s="522"/>
      <c r="L4923" s="511"/>
      <c r="M4923" s="522"/>
      <c r="N4923" s="522"/>
      <c r="O4923" s="512"/>
      <c r="P4923" s="512"/>
    </row>
    <row r="4924" spans="1:16" hidden="1" x14ac:dyDescent="0.2">
      <c r="A4924" s="505"/>
      <c r="B4924" s="506"/>
      <c r="C4924" s="536"/>
      <c r="D4924" s="520"/>
      <c r="E4924" s="520"/>
      <c r="F4924" s="521"/>
      <c r="G4924" s="520"/>
      <c r="H4924" s="520"/>
      <c r="I4924" s="510"/>
      <c r="J4924" s="522"/>
      <c r="K4924" s="522"/>
      <c r="L4924" s="511"/>
      <c r="M4924" s="522"/>
      <c r="N4924" s="522"/>
      <c r="O4924" s="512"/>
      <c r="P4924" s="512"/>
    </row>
    <row r="4925" spans="1:16" hidden="1" x14ac:dyDescent="0.2">
      <c r="A4925" s="505"/>
      <c r="B4925" s="506"/>
      <c r="C4925" s="536"/>
      <c r="D4925" s="520"/>
      <c r="E4925" s="520"/>
      <c r="F4925" s="521"/>
      <c r="G4925" s="520"/>
      <c r="H4925" s="520"/>
      <c r="I4925" s="510"/>
      <c r="J4925" s="522"/>
      <c r="K4925" s="522"/>
      <c r="L4925" s="511"/>
      <c r="M4925" s="522"/>
      <c r="N4925" s="522"/>
      <c r="O4925" s="512"/>
      <c r="P4925" s="512"/>
    </row>
    <row r="4926" spans="1:16" hidden="1" x14ac:dyDescent="0.2">
      <c r="A4926" s="505"/>
      <c r="B4926" s="506"/>
      <c r="C4926" s="536"/>
      <c r="D4926" s="520"/>
      <c r="E4926" s="520"/>
      <c r="F4926" s="521"/>
      <c r="G4926" s="520"/>
      <c r="H4926" s="520"/>
      <c r="I4926" s="510"/>
      <c r="J4926" s="522"/>
      <c r="K4926" s="522"/>
      <c r="L4926" s="511"/>
      <c r="M4926" s="522"/>
      <c r="N4926" s="522"/>
      <c r="O4926" s="512"/>
      <c r="P4926" s="512"/>
    </row>
    <row r="4927" spans="1:16" hidden="1" x14ac:dyDescent="0.2">
      <c r="A4927" s="505"/>
      <c r="B4927" s="506"/>
      <c r="C4927" s="536"/>
      <c r="D4927" s="520"/>
      <c r="E4927" s="520"/>
      <c r="F4927" s="521"/>
      <c r="G4927" s="520"/>
      <c r="H4927" s="520"/>
      <c r="I4927" s="510"/>
      <c r="J4927" s="522"/>
      <c r="K4927" s="522"/>
      <c r="L4927" s="511"/>
      <c r="M4927" s="522"/>
      <c r="N4927" s="522"/>
      <c r="O4927" s="512"/>
      <c r="P4927" s="512"/>
    </row>
    <row r="4928" spans="1:16" hidden="1" x14ac:dyDescent="0.2">
      <c r="A4928" s="505"/>
      <c r="B4928" s="506"/>
      <c r="C4928" s="536"/>
      <c r="D4928" s="520"/>
      <c r="E4928" s="520"/>
      <c r="F4928" s="521"/>
      <c r="G4928" s="520"/>
      <c r="H4928" s="520"/>
      <c r="I4928" s="510"/>
      <c r="J4928" s="522"/>
      <c r="K4928" s="522"/>
      <c r="L4928" s="511"/>
      <c r="M4928" s="522"/>
      <c r="N4928" s="522"/>
      <c r="O4928" s="512"/>
      <c r="P4928" s="512"/>
    </row>
    <row r="4929" spans="1:16" hidden="1" x14ac:dyDescent="0.2">
      <c r="A4929" s="505"/>
      <c r="B4929" s="506"/>
      <c r="C4929" s="536"/>
      <c r="D4929" s="520"/>
      <c r="E4929" s="520"/>
      <c r="F4929" s="521"/>
      <c r="G4929" s="520"/>
      <c r="H4929" s="520"/>
      <c r="I4929" s="510"/>
      <c r="J4929" s="522"/>
      <c r="K4929" s="522"/>
      <c r="L4929" s="511"/>
      <c r="M4929" s="522"/>
      <c r="N4929" s="522"/>
      <c r="O4929" s="512"/>
      <c r="P4929" s="512"/>
    </row>
    <row r="4930" spans="1:16" hidden="1" x14ac:dyDescent="0.2">
      <c r="A4930" s="505"/>
      <c r="B4930" s="506"/>
      <c r="C4930" s="536"/>
      <c r="D4930" s="520"/>
      <c r="E4930" s="520"/>
      <c r="F4930" s="521"/>
      <c r="G4930" s="520"/>
      <c r="H4930" s="520"/>
      <c r="I4930" s="510"/>
      <c r="J4930" s="522"/>
      <c r="K4930" s="522"/>
      <c r="L4930" s="511"/>
      <c r="M4930" s="522"/>
      <c r="N4930" s="522"/>
      <c r="O4930" s="512"/>
      <c r="P4930" s="512"/>
    </row>
    <row r="4931" spans="1:16" hidden="1" x14ac:dyDescent="0.2">
      <c r="A4931" s="505"/>
      <c r="B4931" s="506"/>
      <c r="C4931" s="536"/>
      <c r="D4931" s="520"/>
      <c r="E4931" s="520"/>
      <c r="F4931" s="521"/>
      <c r="G4931" s="520"/>
      <c r="H4931" s="520"/>
      <c r="I4931" s="510"/>
      <c r="J4931" s="522"/>
      <c r="K4931" s="522"/>
      <c r="L4931" s="511"/>
      <c r="M4931" s="522"/>
      <c r="N4931" s="522"/>
      <c r="O4931" s="512"/>
      <c r="P4931" s="512"/>
    </row>
    <row r="4932" spans="1:16" hidden="1" x14ac:dyDescent="0.2">
      <c r="A4932" s="505"/>
      <c r="B4932" s="506"/>
      <c r="C4932" s="536"/>
      <c r="D4932" s="520"/>
      <c r="E4932" s="520"/>
      <c r="F4932" s="521"/>
      <c r="G4932" s="520"/>
      <c r="H4932" s="520"/>
      <c r="I4932" s="510"/>
      <c r="J4932" s="522"/>
      <c r="K4932" s="522"/>
      <c r="L4932" s="511"/>
      <c r="M4932" s="522"/>
      <c r="N4932" s="522"/>
      <c r="O4932" s="512"/>
      <c r="P4932" s="512"/>
    </row>
    <row r="4933" spans="1:16" hidden="1" x14ac:dyDescent="0.2">
      <c r="A4933" s="505"/>
      <c r="B4933" s="506"/>
      <c r="C4933" s="536"/>
      <c r="D4933" s="520"/>
      <c r="E4933" s="520"/>
      <c r="F4933" s="521"/>
      <c r="G4933" s="520"/>
      <c r="H4933" s="520"/>
      <c r="I4933" s="510"/>
      <c r="J4933" s="522"/>
      <c r="K4933" s="522"/>
      <c r="L4933" s="511"/>
      <c r="M4933" s="522"/>
      <c r="N4933" s="522"/>
      <c r="O4933" s="512"/>
      <c r="P4933" s="512"/>
    </row>
    <row r="4934" spans="1:16" hidden="1" x14ac:dyDescent="0.2">
      <c r="A4934" s="505"/>
      <c r="B4934" s="506"/>
      <c r="C4934" s="536"/>
      <c r="D4934" s="520"/>
      <c r="E4934" s="520"/>
      <c r="F4934" s="521"/>
      <c r="G4934" s="520"/>
      <c r="H4934" s="520"/>
      <c r="I4934" s="510"/>
      <c r="J4934" s="522"/>
      <c r="K4934" s="522"/>
      <c r="L4934" s="511"/>
      <c r="M4934" s="522"/>
      <c r="N4934" s="522"/>
      <c r="O4934" s="512"/>
      <c r="P4934" s="512"/>
    </row>
    <row r="4935" spans="1:16" hidden="1" x14ac:dyDescent="0.2">
      <c r="A4935" s="505"/>
      <c r="B4935" s="506"/>
      <c r="C4935" s="536"/>
      <c r="D4935" s="520"/>
      <c r="E4935" s="520"/>
      <c r="F4935" s="521"/>
      <c r="G4935" s="520"/>
      <c r="H4935" s="520"/>
      <c r="I4935" s="510"/>
      <c r="J4935" s="522"/>
      <c r="K4935" s="522"/>
      <c r="L4935" s="511"/>
      <c r="M4935" s="522"/>
      <c r="N4935" s="522"/>
      <c r="O4935" s="512"/>
      <c r="P4935" s="512"/>
    </row>
    <row r="4936" spans="1:16" hidden="1" x14ac:dyDescent="0.2">
      <c r="A4936" s="505"/>
      <c r="B4936" s="506"/>
      <c r="C4936" s="536"/>
      <c r="D4936" s="520"/>
      <c r="E4936" s="520"/>
      <c r="F4936" s="521"/>
      <c r="G4936" s="520"/>
      <c r="H4936" s="520"/>
      <c r="I4936" s="510"/>
      <c r="J4936" s="522"/>
      <c r="K4936" s="522"/>
      <c r="L4936" s="511"/>
      <c r="M4936" s="522"/>
      <c r="N4936" s="522"/>
      <c r="O4936" s="512"/>
      <c r="P4936" s="512"/>
    </row>
    <row r="4937" spans="1:16" hidden="1" x14ac:dyDescent="0.2">
      <c r="A4937" s="505"/>
      <c r="B4937" s="506"/>
      <c r="C4937" s="536"/>
      <c r="D4937" s="520"/>
      <c r="E4937" s="520"/>
      <c r="F4937" s="521"/>
      <c r="G4937" s="520"/>
      <c r="H4937" s="520"/>
      <c r="I4937" s="510"/>
      <c r="J4937" s="522"/>
      <c r="K4937" s="522"/>
      <c r="L4937" s="511"/>
      <c r="M4937" s="522"/>
      <c r="N4937" s="522"/>
      <c r="O4937" s="512"/>
      <c r="P4937" s="512"/>
    </row>
    <row r="4938" spans="1:16" hidden="1" x14ac:dyDescent="0.2">
      <c r="A4938" s="505"/>
      <c r="B4938" s="506"/>
      <c r="C4938" s="536"/>
      <c r="D4938" s="520"/>
      <c r="E4938" s="520"/>
      <c r="F4938" s="521"/>
      <c r="G4938" s="520"/>
      <c r="H4938" s="520"/>
      <c r="I4938" s="510"/>
      <c r="J4938" s="522"/>
      <c r="K4938" s="522"/>
      <c r="L4938" s="511"/>
      <c r="M4938" s="522"/>
      <c r="N4938" s="522"/>
      <c r="O4938" s="512"/>
      <c r="P4938" s="512"/>
    </row>
    <row r="4939" spans="1:16" hidden="1" x14ac:dyDescent="0.2">
      <c r="A4939" s="505"/>
      <c r="B4939" s="506"/>
      <c r="C4939" s="536"/>
      <c r="D4939" s="520"/>
      <c r="E4939" s="520"/>
      <c r="F4939" s="521"/>
      <c r="G4939" s="520"/>
      <c r="H4939" s="520"/>
      <c r="I4939" s="510"/>
      <c r="J4939" s="522"/>
      <c r="K4939" s="522"/>
      <c r="L4939" s="511"/>
      <c r="M4939" s="522"/>
      <c r="N4939" s="522"/>
      <c r="O4939" s="512"/>
      <c r="P4939" s="512"/>
    </row>
    <row r="4940" spans="1:16" hidden="1" x14ac:dyDescent="0.2">
      <c r="A4940" s="505"/>
      <c r="B4940" s="506"/>
      <c r="C4940" s="536"/>
      <c r="D4940" s="520"/>
      <c r="E4940" s="520"/>
      <c r="F4940" s="521"/>
      <c r="G4940" s="520"/>
      <c r="H4940" s="520"/>
      <c r="I4940" s="510"/>
      <c r="J4940" s="522"/>
      <c r="K4940" s="522"/>
      <c r="L4940" s="511"/>
      <c r="M4940" s="522"/>
      <c r="N4940" s="522"/>
      <c r="O4940" s="512"/>
      <c r="P4940" s="512"/>
    </row>
    <row r="4941" spans="1:16" hidden="1" x14ac:dyDescent="0.2">
      <c r="A4941" s="505"/>
      <c r="B4941" s="506"/>
      <c r="C4941" s="536"/>
      <c r="D4941" s="520"/>
      <c r="E4941" s="520"/>
      <c r="F4941" s="521"/>
      <c r="G4941" s="520"/>
      <c r="H4941" s="520"/>
      <c r="I4941" s="510"/>
      <c r="J4941" s="522"/>
      <c r="K4941" s="522"/>
      <c r="L4941" s="511"/>
      <c r="M4941" s="522"/>
      <c r="N4941" s="522"/>
      <c r="O4941" s="512"/>
      <c r="P4941" s="512"/>
    </row>
    <row r="4942" spans="1:16" hidden="1" x14ac:dyDescent="0.2">
      <c r="A4942" s="505"/>
      <c r="B4942" s="506"/>
      <c r="C4942" s="536"/>
      <c r="D4942" s="520"/>
      <c r="E4942" s="520"/>
      <c r="F4942" s="521"/>
      <c r="G4942" s="520"/>
      <c r="H4942" s="520"/>
      <c r="I4942" s="510"/>
      <c r="J4942" s="522"/>
      <c r="K4942" s="522"/>
      <c r="L4942" s="511"/>
      <c r="M4942" s="522"/>
      <c r="N4942" s="522"/>
      <c r="O4942" s="512"/>
      <c r="P4942" s="512"/>
    </row>
    <row r="4943" spans="1:16" hidden="1" x14ac:dyDescent="0.2">
      <c r="A4943" s="505"/>
      <c r="B4943" s="506"/>
      <c r="C4943" s="536"/>
      <c r="D4943" s="520"/>
      <c r="E4943" s="520"/>
      <c r="F4943" s="521"/>
      <c r="G4943" s="520"/>
      <c r="H4943" s="520"/>
      <c r="I4943" s="510"/>
      <c r="J4943" s="522"/>
      <c r="K4943" s="522"/>
      <c r="L4943" s="511"/>
      <c r="M4943" s="522"/>
      <c r="N4943" s="522"/>
      <c r="O4943" s="512"/>
      <c r="P4943" s="512"/>
    </row>
    <row r="4944" spans="1:16" hidden="1" x14ac:dyDescent="0.2">
      <c r="A4944" s="505"/>
      <c r="B4944" s="506"/>
      <c r="C4944" s="536"/>
      <c r="D4944" s="520"/>
      <c r="E4944" s="520"/>
      <c r="F4944" s="521"/>
      <c r="G4944" s="520"/>
      <c r="H4944" s="520"/>
      <c r="I4944" s="510"/>
      <c r="J4944" s="522"/>
      <c r="K4944" s="522"/>
      <c r="L4944" s="511"/>
      <c r="M4944" s="522"/>
      <c r="N4944" s="522"/>
      <c r="O4944" s="512"/>
      <c r="P4944" s="512"/>
    </row>
    <row r="4945" spans="1:16" hidden="1" x14ac:dyDescent="0.2">
      <c r="A4945" s="505"/>
      <c r="B4945" s="506"/>
      <c r="C4945" s="536"/>
      <c r="D4945" s="520"/>
      <c r="E4945" s="520"/>
      <c r="F4945" s="521"/>
      <c r="G4945" s="520"/>
      <c r="H4945" s="520"/>
      <c r="I4945" s="510"/>
      <c r="J4945" s="522"/>
      <c r="K4945" s="522"/>
      <c r="L4945" s="511"/>
      <c r="M4945" s="522"/>
      <c r="N4945" s="522"/>
      <c r="O4945" s="512"/>
      <c r="P4945" s="512"/>
    </row>
    <row r="4946" spans="1:16" hidden="1" x14ac:dyDescent="0.2">
      <c r="A4946" s="505"/>
      <c r="B4946" s="506"/>
      <c r="C4946" s="536"/>
      <c r="D4946" s="520"/>
      <c r="E4946" s="520"/>
      <c r="F4946" s="521"/>
      <c r="G4946" s="520"/>
      <c r="H4946" s="520"/>
      <c r="I4946" s="510"/>
      <c r="J4946" s="522"/>
      <c r="K4946" s="522"/>
      <c r="L4946" s="511"/>
      <c r="M4946" s="522"/>
      <c r="N4946" s="522"/>
      <c r="O4946" s="512"/>
      <c r="P4946" s="512"/>
    </row>
    <row r="4947" spans="1:16" hidden="1" x14ac:dyDescent="0.2">
      <c r="A4947" s="505"/>
      <c r="B4947" s="506"/>
      <c r="C4947" s="536"/>
      <c r="D4947" s="520"/>
      <c r="E4947" s="520"/>
      <c r="F4947" s="521"/>
      <c r="G4947" s="520"/>
      <c r="H4947" s="520"/>
      <c r="I4947" s="510"/>
      <c r="J4947" s="522"/>
      <c r="K4947" s="522"/>
      <c r="L4947" s="511"/>
      <c r="M4947" s="522"/>
      <c r="N4947" s="522"/>
      <c r="O4947" s="512"/>
      <c r="P4947" s="512"/>
    </row>
    <row r="4948" spans="1:16" hidden="1" x14ac:dyDescent="0.2">
      <c r="A4948" s="505"/>
      <c r="B4948" s="506"/>
      <c r="C4948" s="536"/>
      <c r="D4948" s="520"/>
      <c r="E4948" s="520"/>
      <c r="F4948" s="521"/>
      <c r="G4948" s="520"/>
      <c r="H4948" s="520"/>
      <c r="I4948" s="510"/>
      <c r="J4948" s="522"/>
      <c r="K4948" s="522"/>
      <c r="L4948" s="511"/>
      <c r="M4948" s="522"/>
      <c r="N4948" s="522"/>
      <c r="O4948" s="512"/>
      <c r="P4948" s="512"/>
    </row>
    <row r="4949" spans="1:16" hidden="1" x14ac:dyDescent="0.2">
      <c r="A4949" s="505"/>
      <c r="B4949" s="506"/>
      <c r="C4949" s="536"/>
      <c r="D4949" s="520"/>
      <c r="E4949" s="520"/>
      <c r="F4949" s="521"/>
      <c r="G4949" s="520"/>
      <c r="H4949" s="520"/>
      <c r="I4949" s="510"/>
      <c r="J4949" s="522"/>
      <c r="K4949" s="522"/>
      <c r="L4949" s="511"/>
      <c r="M4949" s="522"/>
      <c r="N4949" s="522"/>
      <c r="O4949" s="512"/>
      <c r="P4949" s="512"/>
    </row>
    <row r="4950" spans="1:16" hidden="1" x14ac:dyDescent="0.2">
      <c r="A4950" s="505"/>
      <c r="B4950" s="506"/>
      <c r="C4950" s="536"/>
      <c r="D4950" s="520"/>
      <c r="E4950" s="520"/>
      <c r="F4950" s="521"/>
      <c r="G4950" s="520"/>
      <c r="H4950" s="520"/>
      <c r="I4950" s="510"/>
      <c r="J4950" s="522"/>
      <c r="K4950" s="522"/>
      <c r="L4950" s="511"/>
      <c r="M4950" s="522"/>
      <c r="N4950" s="522"/>
      <c r="O4950" s="512"/>
      <c r="P4950" s="512"/>
    </row>
    <row r="4951" spans="1:16" hidden="1" x14ac:dyDescent="0.2">
      <c r="A4951" s="505"/>
      <c r="B4951" s="506"/>
      <c r="C4951" s="536"/>
      <c r="D4951" s="520"/>
      <c r="E4951" s="520"/>
      <c r="F4951" s="521"/>
      <c r="G4951" s="520"/>
      <c r="H4951" s="520"/>
      <c r="I4951" s="510"/>
      <c r="J4951" s="522"/>
      <c r="K4951" s="522"/>
      <c r="L4951" s="511"/>
      <c r="M4951" s="522"/>
      <c r="N4951" s="522"/>
      <c r="O4951" s="512"/>
      <c r="P4951" s="512"/>
    </row>
    <row r="4952" spans="1:16" hidden="1" x14ac:dyDescent="0.2">
      <c r="A4952" s="505"/>
      <c r="B4952" s="506"/>
      <c r="C4952" s="536"/>
      <c r="D4952" s="520"/>
      <c r="E4952" s="520"/>
      <c r="F4952" s="521"/>
      <c r="G4952" s="520"/>
      <c r="H4952" s="520"/>
      <c r="I4952" s="510"/>
      <c r="J4952" s="522"/>
      <c r="K4952" s="522"/>
      <c r="L4952" s="511"/>
      <c r="M4952" s="522"/>
      <c r="N4952" s="522"/>
      <c r="O4952" s="512"/>
      <c r="P4952" s="512"/>
    </row>
    <row r="4953" spans="1:16" hidden="1" x14ac:dyDescent="0.2">
      <c r="A4953" s="505"/>
      <c r="B4953" s="506"/>
      <c r="C4953" s="536"/>
      <c r="D4953" s="520"/>
      <c r="E4953" s="520"/>
      <c r="F4953" s="521"/>
      <c r="G4953" s="520"/>
      <c r="H4953" s="520"/>
      <c r="I4953" s="510"/>
      <c r="J4953" s="522"/>
      <c r="K4953" s="522"/>
      <c r="L4953" s="511"/>
      <c r="M4953" s="522"/>
      <c r="N4953" s="522"/>
      <c r="O4953" s="512"/>
      <c r="P4953" s="512"/>
    </row>
    <row r="4954" spans="1:16" hidden="1" x14ac:dyDescent="0.2">
      <c r="A4954" s="505"/>
      <c r="B4954" s="506"/>
      <c r="C4954" s="536"/>
      <c r="D4954" s="520"/>
      <c r="E4954" s="520"/>
      <c r="F4954" s="521"/>
      <c r="G4954" s="520"/>
      <c r="H4954" s="520"/>
      <c r="I4954" s="510"/>
      <c r="J4954" s="522"/>
      <c r="K4954" s="522"/>
      <c r="L4954" s="511"/>
      <c r="M4954" s="522"/>
      <c r="N4954" s="522"/>
      <c r="O4954" s="512"/>
      <c r="P4954" s="512"/>
    </row>
    <row r="4955" spans="1:16" hidden="1" x14ac:dyDescent="0.2">
      <c r="A4955" s="505"/>
      <c r="B4955" s="506"/>
      <c r="C4955" s="536"/>
      <c r="D4955" s="520"/>
      <c r="E4955" s="520"/>
      <c r="F4955" s="521"/>
      <c r="G4955" s="520"/>
      <c r="H4955" s="520"/>
      <c r="I4955" s="510"/>
      <c r="J4955" s="522"/>
      <c r="K4955" s="522"/>
      <c r="L4955" s="511"/>
      <c r="M4955" s="522"/>
      <c r="N4955" s="522"/>
      <c r="O4955" s="512"/>
      <c r="P4955" s="512"/>
    </row>
    <row r="4956" spans="1:16" hidden="1" x14ac:dyDescent="0.2">
      <c r="A4956" s="505"/>
      <c r="B4956" s="506"/>
      <c r="C4956" s="536"/>
      <c r="D4956" s="520"/>
      <c r="E4956" s="520"/>
      <c r="F4956" s="521"/>
      <c r="G4956" s="520"/>
      <c r="H4956" s="520"/>
      <c r="I4956" s="510"/>
      <c r="J4956" s="522"/>
      <c r="K4956" s="522"/>
      <c r="L4956" s="511"/>
      <c r="M4956" s="522"/>
      <c r="N4956" s="522"/>
      <c r="O4956" s="512"/>
      <c r="P4956" s="512"/>
    </row>
    <row r="4957" spans="1:16" hidden="1" x14ac:dyDescent="0.2">
      <c r="A4957" s="505"/>
      <c r="B4957" s="506"/>
      <c r="C4957" s="536"/>
      <c r="D4957" s="520"/>
      <c r="E4957" s="520"/>
      <c r="F4957" s="521"/>
      <c r="G4957" s="520"/>
      <c r="H4957" s="520"/>
      <c r="I4957" s="510"/>
      <c r="J4957" s="522"/>
      <c r="K4957" s="522"/>
      <c r="L4957" s="511"/>
      <c r="M4957" s="522"/>
      <c r="N4957" s="522"/>
      <c r="O4957" s="512"/>
      <c r="P4957" s="512"/>
    </row>
    <row r="4958" spans="1:16" hidden="1" x14ac:dyDescent="0.2">
      <c r="A4958" s="505"/>
      <c r="B4958" s="506"/>
      <c r="C4958" s="536"/>
      <c r="D4958" s="520"/>
      <c r="E4958" s="520"/>
      <c r="F4958" s="521"/>
      <c r="G4958" s="520"/>
      <c r="H4958" s="520"/>
      <c r="I4958" s="510"/>
      <c r="J4958" s="522"/>
      <c r="K4958" s="522"/>
      <c r="L4958" s="511"/>
      <c r="M4958" s="522"/>
      <c r="N4958" s="522"/>
      <c r="O4958" s="512"/>
      <c r="P4958" s="512"/>
    </row>
    <row r="4959" spans="1:16" hidden="1" x14ac:dyDescent="0.2">
      <c r="A4959" s="505"/>
      <c r="B4959" s="506"/>
      <c r="C4959" s="536"/>
      <c r="D4959" s="520"/>
      <c r="E4959" s="520"/>
      <c r="F4959" s="521"/>
      <c r="G4959" s="520"/>
      <c r="H4959" s="520"/>
      <c r="I4959" s="510"/>
      <c r="J4959" s="522"/>
      <c r="K4959" s="522"/>
      <c r="L4959" s="511"/>
      <c r="M4959" s="522"/>
      <c r="N4959" s="522"/>
      <c r="O4959" s="512"/>
      <c r="P4959" s="512"/>
    </row>
    <row r="4960" spans="1:16" hidden="1" x14ac:dyDescent="0.2">
      <c r="A4960" s="505"/>
      <c r="B4960" s="506"/>
      <c r="C4960" s="536"/>
      <c r="D4960" s="520"/>
      <c r="E4960" s="520"/>
      <c r="F4960" s="521"/>
      <c r="G4960" s="520"/>
      <c r="H4960" s="520"/>
      <c r="I4960" s="510"/>
      <c r="J4960" s="522"/>
      <c r="K4960" s="522"/>
      <c r="L4960" s="511"/>
      <c r="M4960" s="522"/>
      <c r="N4960" s="522"/>
      <c r="O4960" s="512"/>
      <c r="P4960" s="512"/>
    </row>
    <row r="4961" spans="1:16" hidden="1" x14ac:dyDescent="0.2">
      <c r="A4961" s="505"/>
      <c r="B4961" s="506"/>
      <c r="C4961" s="536"/>
      <c r="D4961" s="520"/>
      <c r="E4961" s="520"/>
      <c r="F4961" s="521"/>
      <c r="G4961" s="520"/>
      <c r="H4961" s="520"/>
      <c r="I4961" s="510"/>
      <c r="J4961" s="522"/>
      <c r="K4961" s="522"/>
      <c r="L4961" s="511"/>
      <c r="M4961" s="522"/>
      <c r="N4961" s="522"/>
      <c r="O4961" s="512"/>
      <c r="P4961" s="512"/>
    </row>
    <row r="4962" spans="1:16" hidden="1" x14ac:dyDescent="0.2">
      <c r="A4962" s="505"/>
      <c r="B4962" s="506"/>
      <c r="C4962" s="536"/>
      <c r="D4962" s="520"/>
      <c r="E4962" s="520"/>
      <c r="F4962" s="521"/>
      <c r="G4962" s="520"/>
      <c r="H4962" s="520"/>
      <c r="I4962" s="510"/>
      <c r="J4962" s="522"/>
      <c r="K4962" s="522"/>
      <c r="L4962" s="511"/>
      <c r="M4962" s="522"/>
      <c r="N4962" s="522"/>
      <c r="O4962" s="512"/>
      <c r="P4962" s="512"/>
    </row>
    <row r="4963" spans="1:16" hidden="1" x14ac:dyDescent="0.2">
      <c r="A4963" s="505"/>
      <c r="B4963" s="506"/>
      <c r="C4963" s="536"/>
      <c r="D4963" s="520"/>
      <c r="E4963" s="520"/>
      <c r="F4963" s="521"/>
      <c r="G4963" s="520"/>
      <c r="H4963" s="520"/>
      <c r="I4963" s="510"/>
      <c r="J4963" s="522"/>
      <c r="K4963" s="522"/>
      <c r="L4963" s="511"/>
      <c r="M4963" s="522"/>
      <c r="N4963" s="522"/>
      <c r="O4963" s="512"/>
      <c r="P4963" s="512"/>
    </row>
    <row r="4964" spans="1:16" hidden="1" x14ac:dyDescent="0.2">
      <c r="A4964" s="505"/>
      <c r="B4964" s="506"/>
      <c r="C4964" s="536"/>
      <c r="D4964" s="520"/>
      <c r="E4964" s="520"/>
      <c r="F4964" s="521"/>
      <c r="G4964" s="520"/>
      <c r="H4964" s="520"/>
      <c r="I4964" s="510"/>
      <c r="J4964" s="522"/>
      <c r="K4964" s="522"/>
      <c r="L4964" s="511"/>
      <c r="M4964" s="522"/>
      <c r="N4964" s="522"/>
      <c r="O4964" s="512"/>
      <c r="P4964" s="512"/>
    </row>
    <row r="4965" spans="1:16" hidden="1" x14ac:dyDescent="0.2">
      <c r="A4965" s="505"/>
      <c r="B4965" s="506"/>
      <c r="C4965" s="536"/>
      <c r="D4965" s="520"/>
      <c r="E4965" s="520"/>
      <c r="F4965" s="521"/>
      <c r="G4965" s="520"/>
      <c r="H4965" s="520"/>
      <c r="I4965" s="510"/>
      <c r="J4965" s="522"/>
      <c r="K4965" s="522"/>
      <c r="L4965" s="511"/>
      <c r="M4965" s="522"/>
      <c r="N4965" s="522"/>
      <c r="O4965" s="512"/>
      <c r="P4965" s="512"/>
    </row>
    <row r="4966" spans="1:16" hidden="1" x14ac:dyDescent="0.2">
      <c r="A4966" s="505"/>
      <c r="B4966" s="506"/>
      <c r="C4966" s="536"/>
      <c r="D4966" s="520"/>
      <c r="E4966" s="520"/>
      <c r="F4966" s="521"/>
      <c r="G4966" s="520"/>
      <c r="H4966" s="520"/>
      <c r="I4966" s="510"/>
      <c r="J4966" s="522"/>
      <c r="K4966" s="522"/>
      <c r="L4966" s="511"/>
      <c r="M4966" s="522"/>
      <c r="N4966" s="522"/>
      <c r="O4966" s="512"/>
      <c r="P4966" s="512"/>
    </row>
    <row r="4967" spans="1:16" hidden="1" x14ac:dyDescent="0.2">
      <c r="A4967" s="505"/>
      <c r="B4967" s="506"/>
      <c r="C4967" s="536"/>
      <c r="D4967" s="520"/>
      <c r="E4967" s="520"/>
      <c r="F4967" s="521"/>
      <c r="G4967" s="520"/>
      <c r="H4967" s="520"/>
      <c r="I4967" s="510"/>
      <c r="J4967" s="522"/>
      <c r="K4967" s="522"/>
      <c r="L4967" s="511"/>
      <c r="M4967" s="522"/>
      <c r="N4967" s="522"/>
      <c r="O4967" s="512"/>
      <c r="P4967" s="512"/>
    </row>
    <row r="4968" spans="1:16" hidden="1" x14ac:dyDescent="0.2">
      <c r="A4968" s="505"/>
      <c r="B4968" s="506"/>
      <c r="C4968" s="536"/>
      <c r="D4968" s="520"/>
      <c r="E4968" s="520"/>
      <c r="F4968" s="521"/>
      <c r="G4968" s="520"/>
      <c r="H4968" s="520"/>
      <c r="I4968" s="510"/>
      <c r="J4968" s="522"/>
      <c r="K4968" s="522"/>
      <c r="L4968" s="511"/>
      <c r="M4968" s="522"/>
      <c r="N4968" s="522"/>
      <c r="O4968" s="512"/>
      <c r="P4968" s="512"/>
    </row>
    <row r="4969" spans="1:16" hidden="1" x14ac:dyDescent="0.2">
      <c r="A4969" s="505"/>
      <c r="B4969" s="506"/>
      <c r="C4969" s="536"/>
      <c r="D4969" s="520"/>
      <c r="E4969" s="520"/>
      <c r="F4969" s="521"/>
      <c r="G4969" s="520"/>
      <c r="H4969" s="520"/>
      <c r="I4969" s="510"/>
      <c r="J4969" s="522"/>
      <c r="K4969" s="522"/>
      <c r="L4969" s="511"/>
      <c r="M4969" s="522"/>
      <c r="N4969" s="522"/>
      <c r="O4969" s="512"/>
      <c r="P4969" s="512"/>
    </row>
    <row r="4970" spans="1:16" hidden="1" x14ac:dyDescent="0.2">
      <c r="A4970" s="505"/>
      <c r="B4970" s="506"/>
      <c r="C4970" s="536"/>
      <c r="D4970" s="520"/>
      <c r="E4970" s="520"/>
      <c r="F4970" s="521"/>
      <c r="G4970" s="520"/>
      <c r="H4970" s="520"/>
      <c r="I4970" s="510"/>
      <c r="J4970" s="522"/>
      <c r="K4970" s="522"/>
      <c r="L4970" s="511"/>
      <c r="M4970" s="522"/>
      <c r="N4970" s="522"/>
      <c r="O4970" s="512"/>
      <c r="P4970" s="512"/>
    </row>
    <row r="4971" spans="1:16" hidden="1" x14ac:dyDescent="0.2">
      <c r="A4971" s="505"/>
      <c r="B4971" s="506"/>
      <c r="C4971" s="536"/>
      <c r="D4971" s="520"/>
      <c r="E4971" s="520"/>
      <c r="F4971" s="521"/>
      <c r="G4971" s="520"/>
      <c r="H4971" s="520"/>
      <c r="I4971" s="510"/>
      <c r="J4971" s="522"/>
      <c r="K4971" s="522"/>
      <c r="L4971" s="511"/>
      <c r="M4971" s="522"/>
      <c r="N4971" s="522"/>
      <c r="O4971" s="512"/>
      <c r="P4971" s="512"/>
    </row>
    <row r="4972" spans="1:16" hidden="1" x14ac:dyDescent="0.2">
      <c r="A4972" s="505"/>
      <c r="B4972" s="506"/>
      <c r="C4972" s="536"/>
      <c r="D4972" s="520"/>
      <c r="E4972" s="520"/>
      <c r="F4972" s="521"/>
      <c r="G4972" s="520"/>
      <c r="H4972" s="520"/>
      <c r="I4972" s="510"/>
      <c r="J4972" s="522"/>
      <c r="K4972" s="522"/>
      <c r="L4972" s="511"/>
      <c r="M4972" s="522"/>
      <c r="N4972" s="522"/>
      <c r="O4972" s="512"/>
      <c r="P4972" s="512"/>
    </row>
    <row r="4973" spans="1:16" hidden="1" x14ac:dyDescent="0.2">
      <c r="A4973" s="505"/>
      <c r="B4973" s="506"/>
      <c r="C4973" s="536"/>
      <c r="D4973" s="520"/>
      <c r="E4973" s="520"/>
      <c r="F4973" s="521"/>
      <c r="G4973" s="520"/>
      <c r="H4973" s="520"/>
      <c r="I4973" s="510"/>
      <c r="J4973" s="522"/>
      <c r="K4973" s="522"/>
      <c r="L4973" s="511"/>
      <c r="M4973" s="522"/>
      <c r="N4973" s="522"/>
      <c r="O4973" s="512"/>
      <c r="P4973" s="512"/>
    </row>
    <row r="4974" spans="1:16" hidden="1" x14ac:dyDescent="0.2">
      <c r="A4974" s="505"/>
      <c r="B4974" s="506"/>
      <c r="C4974" s="536"/>
      <c r="D4974" s="520"/>
      <c r="E4974" s="520"/>
      <c r="F4974" s="521"/>
      <c r="G4974" s="520"/>
      <c r="H4974" s="520"/>
      <c r="I4974" s="510"/>
      <c r="J4974" s="522"/>
      <c r="K4974" s="522"/>
      <c r="L4974" s="511"/>
      <c r="M4974" s="522"/>
      <c r="N4974" s="522"/>
      <c r="O4974" s="512"/>
      <c r="P4974" s="512"/>
    </row>
    <row r="4975" spans="1:16" hidden="1" x14ac:dyDescent="0.2">
      <c r="A4975" s="505"/>
      <c r="B4975" s="506"/>
      <c r="C4975" s="536"/>
      <c r="D4975" s="520"/>
      <c r="E4975" s="520"/>
      <c r="F4975" s="521"/>
      <c r="G4975" s="520"/>
      <c r="H4975" s="520"/>
      <c r="I4975" s="510"/>
      <c r="J4975" s="522"/>
      <c r="K4975" s="522"/>
      <c r="L4975" s="511"/>
      <c r="M4975" s="522"/>
      <c r="N4975" s="522"/>
      <c r="O4975" s="512"/>
      <c r="P4975" s="512"/>
    </row>
    <row r="4976" spans="1:16" hidden="1" x14ac:dyDescent="0.2">
      <c r="A4976" s="505"/>
      <c r="B4976" s="506"/>
      <c r="C4976" s="536"/>
      <c r="D4976" s="520"/>
      <c r="E4976" s="520"/>
      <c r="F4976" s="521"/>
      <c r="G4976" s="520"/>
      <c r="H4976" s="520"/>
      <c r="I4976" s="510"/>
      <c r="J4976" s="522"/>
      <c r="K4976" s="522"/>
      <c r="L4976" s="511"/>
      <c r="M4976" s="522"/>
      <c r="N4976" s="522"/>
      <c r="O4976" s="512"/>
      <c r="P4976" s="512"/>
    </row>
    <row r="4977" spans="1:16" hidden="1" x14ac:dyDescent="0.2">
      <c r="A4977" s="505"/>
      <c r="B4977" s="506"/>
      <c r="C4977" s="536"/>
      <c r="D4977" s="520"/>
      <c r="E4977" s="520"/>
      <c r="F4977" s="521"/>
      <c r="G4977" s="520"/>
      <c r="H4977" s="520"/>
      <c r="I4977" s="510"/>
      <c r="J4977" s="522"/>
      <c r="K4977" s="522"/>
      <c r="L4977" s="511"/>
      <c r="M4977" s="522"/>
      <c r="N4977" s="522"/>
      <c r="O4977" s="512"/>
      <c r="P4977" s="512"/>
    </row>
    <row r="4978" spans="1:16" hidden="1" x14ac:dyDescent="0.2">
      <c r="A4978" s="505"/>
      <c r="B4978" s="506"/>
      <c r="C4978" s="536"/>
      <c r="D4978" s="520"/>
      <c r="E4978" s="520"/>
      <c r="F4978" s="521"/>
      <c r="G4978" s="520"/>
      <c r="H4978" s="520"/>
      <c r="I4978" s="510"/>
      <c r="J4978" s="522"/>
      <c r="K4978" s="522"/>
      <c r="L4978" s="511"/>
      <c r="M4978" s="522"/>
      <c r="N4978" s="522"/>
      <c r="O4978" s="512"/>
      <c r="P4978" s="512"/>
    </row>
    <row r="4979" spans="1:16" hidden="1" x14ac:dyDescent="0.2">
      <c r="A4979" s="505"/>
      <c r="B4979" s="506"/>
      <c r="C4979" s="536"/>
      <c r="D4979" s="520"/>
      <c r="E4979" s="520"/>
      <c r="F4979" s="521"/>
      <c r="G4979" s="520"/>
      <c r="H4979" s="520"/>
      <c r="I4979" s="510"/>
      <c r="J4979" s="522"/>
      <c r="K4979" s="522"/>
      <c r="L4979" s="511"/>
      <c r="M4979" s="522"/>
      <c r="N4979" s="522"/>
      <c r="O4979" s="512"/>
      <c r="P4979" s="512"/>
    </row>
    <row r="4980" spans="1:16" hidden="1" x14ac:dyDescent="0.2">
      <c r="A4980" s="505"/>
      <c r="B4980" s="506"/>
      <c r="C4980" s="536"/>
      <c r="D4980" s="520"/>
      <c r="E4980" s="520"/>
      <c r="F4980" s="521"/>
      <c r="G4980" s="520"/>
      <c r="H4980" s="520"/>
      <c r="I4980" s="510"/>
      <c r="J4980" s="522"/>
      <c r="K4980" s="522"/>
      <c r="L4980" s="511"/>
      <c r="M4980" s="522"/>
      <c r="N4980" s="522"/>
      <c r="O4980" s="512"/>
      <c r="P4980" s="512"/>
    </row>
    <row r="4981" spans="1:16" hidden="1" x14ac:dyDescent="0.2">
      <c r="A4981" s="505"/>
      <c r="B4981" s="506"/>
      <c r="C4981" s="536"/>
      <c r="D4981" s="520"/>
      <c r="E4981" s="520"/>
      <c r="F4981" s="521"/>
      <c r="G4981" s="520"/>
      <c r="H4981" s="520"/>
      <c r="I4981" s="510"/>
      <c r="J4981" s="522"/>
      <c r="K4981" s="522"/>
      <c r="L4981" s="511"/>
      <c r="M4981" s="522"/>
      <c r="N4981" s="522"/>
      <c r="O4981" s="512"/>
      <c r="P4981" s="512"/>
    </row>
    <row r="4982" spans="1:16" hidden="1" x14ac:dyDescent="0.2">
      <c r="A4982" s="505"/>
      <c r="B4982" s="506"/>
      <c r="C4982" s="536"/>
      <c r="D4982" s="520"/>
      <c r="E4982" s="520"/>
      <c r="F4982" s="521"/>
      <c r="G4982" s="520"/>
      <c r="H4982" s="520"/>
      <c r="I4982" s="510"/>
      <c r="J4982" s="522"/>
      <c r="K4982" s="522"/>
      <c r="L4982" s="511"/>
      <c r="M4982" s="522"/>
      <c r="N4982" s="522"/>
      <c r="O4982" s="512"/>
      <c r="P4982" s="512"/>
    </row>
    <row r="4983" spans="1:16" hidden="1" x14ac:dyDescent="0.2">
      <c r="A4983" s="505"/>
      <c r="B4983" s="506"/>
      <c r="C4983" s="536"/>
      <c r="D4983" s="520"/>
      <c r="E4983" s="520"/>
      <c r="F4983" s="521"/>
      <c r="G4983" s="520"/>
      <c r="H4983" s="520"/>
      <c r="I4983" s="510"/>
      <c r="J4983" s="522"/>
      <c r="K4983" s="522"/>
      <c r="L4983" s="511"/>
      <c r="M4983" s="522"/>
      <c r="N4983" s="522"/>
      <c r="O4983" s="512"/>
      <c r="P4983" s="512"/>
    </row>
    <row r="4984" spans="1:16" hidden="1" x14ac:dyDescent="0.2">
      <c r="A4984" s="505"/>
      <c r="B4984" s="506"/>
      <c r="C4984" s="536"/>
      <c r="D4984" s="520"/>
      <c r="E4984" s="520"/>
      <c r="F4984" s="521"/>
      <c r="G4984" s="520"/>
      <c r="H4984" s="520"/>
      <c r="I4984" s="510"/>
      <c r="J4984" s="522"/>
      <c r="K4984" s="522"/>
      <c r="L4984" s="511"/>
      <c r="M4984" s="522"/>
      <c r="N4984" s="522"/>
      <c r="O4984" s="512"/>
      <c r="P4984" s="512"/>
    </row>
    <row r="4985" spans="1:16" hidden="1" x14ac:dyDescent="0.2">
      <c r="A4985" s="505"/>
      <c r="B4985" s="506"/>
      <c r="C4985" s="536"/>
      <c r="D4985" s="520"/>
      <c r="E4985" s="520"/>
      <c r="F4985" s="521"/>
      <c r="G4985" s="520"/>
      <c r="H4985" s="520"/>
      <c r="I4985" s="510"/>
      <c r="J4985" s="522"/>
      <c r="K4985" s="522"/>
      <c r="L4985" s="511"/>
      <c r="M4985" s="522"/>
      <c r="N4985" s="522"/>
      <c r="O4985" s="512"/>
      <c r="P4985" s="512"/>
    </row>
    <row r="4986" spans="1:16" hidden="1" x14ac:dyDescent="0.2">
      <c r="A4986" s="505"/>
      <c r="B4986" s="506"/>
      <c r="C4986" s="536"/>
      <c r="D4986" s="520"/>
      <c r="E4986" s="520"/>
      <c r="F4986" s="521"/>
      <c r="G4986" s="520"/>
      <c r="H4986" s="520"/>
      <c r="I4986" s="510"/>
      <c r="J4986" s="522"/>
      <c r="K4986" s="522"/>
      <c r="L4986" s="511"/>
      <c r="M4986" s="522"/>
      <c r="N4986" s="522"/>
      <c r="O4986" s="512"/>
      <c r="P4986" s="512"/>
    </row>
    <row r="4987" spans="1:16" hidden="1" x14ac:dyDescent="0.2">
      <c r="A4987" s="505"/>
      <c r="B4987" s="506"/>
      <c r="C4987" s="536"/>
      <c r="D4987" s="520"/>
      <c r="E4987" s="520"/>
      <c r="F4987" s="521"/>
      <c r="G4987" s="520"/>
      <c r="H4987" s="520"/>
      <c r="I4987" s="510"/>
      <c r="J4987" s="522"/>
      <c r="K4987" s="522"/>
      <c r="L4987" s="511"/>
      <c r="M4987" s="522"/>
      <c r="N4987" s="522"/>
      <c r="O4987" s="512"/>
      <c r="P4987" s="512"/>
    </row>
    <row r="4988" spans="1:16" hidden="1" x14ac:dyDescent="0.2">
      <c r="A4988" s="505"/>
      <c r="B4988" s="506"/>
      <c r="C4988" s="536"/>
      <c r="D4988" s="520"/>
      <c r="E4988" s="520"/>
      <c r="F4988" s="521"/>
      <c r="G4988" s="520"/>
      <c r="H4988" s="520"/>
      <c r="I4988" s="510"/>
      <c r="J4988" s="522"/>
      <c r="K4988" s="522"/>
      <c r="L4988" s="511"/>
      <c r="M4988" s="522"/>
      <c r="N4988" s="522"/>
      <c r="O4988" s="512"/>
      <c r="P4988" s="512"/>
    </row>
    <row r="4989" spans="1:16" hidden="1" x14ac:dyDescent="0.2">
      <c r="A4989" s="505"/>
      <c r="B4989" s="506"/>
      <c r="C4989" s="536"/>
      <c r="D4989" s="520"/>
      <c r="E4989" s="520"/>
      <c r="F4989" s="521"/>
      <c r="G4989" s="520"/>
      <c r="H4989" s="520"/>
      <c r="I4989" s="510"/>
      <c r="J4989" s="522"/>
      <c r="K4989" s="522"/>
      <c r="L4989" s="511"/>
      <c r="M4989" s="522"/>
      <c r="N4989" s="522"/>
      <c r="O4989" s="512"/>
      <c r="P4989" s="512"/>
    </row>
    <row r="4990" spans="1:16" hidden="1" x14ac:dyDescent="0.2">
      <c r="A4990" s="505"/>
      <c r="B4990" s="506"/>
      <c r="C4990" s="536"/>
      <c r="D4990" s="520"/>
      <c r="E4990" s="520"/>
      <c r="F4990" s="521"/>
      <c r="G4990" s="520"/>
      <c r="H4990" s="520"/>
      <c r="I4990" s="510"/>
      <c r="J4990" s="522"/>
      <c r="K4990" s="522"/>
      <c r="L4990" s="511"/>
      <c r="M4990" s="522"/>
      <c r="N4990" s="522"/>
      <c r="O4990" s="512"/>
      <c r="P4990" s="512"/>
    </row>
    <row r="4991" spans="1:16" hidden="1" x14ac:dyDescent="0.2">
      <c r="A4991" s="505"/>
      <c r="B4991" s="506"/>
      <c r="C4991" s="536"/>
      <c r="D4991" s="520"/>
      <c r="E4991" s="520"/>
      <c r="F4991" s="521"/>
      <c r="G4991" s="520"/>
      <c r="H4991" s="520"/>
      <c r="I4991" s="510"/>
      <c r="J4991" s="522"/>
      <c r="K4991" s="522"/>
      <c r="L4991" s="511"/>
      <c r="M4991" s="522"/>
      <c r="N4991" s="522"/>
      <c r="O4991" s="512"/>
      <c r="P4991" s="512"/>
    </row>
    <row r="4992" spans="1:16" hidden="1" x14ac:dyDescent="0.2">
      <c r="A4992" s="505"/>
      <c r="B4992" s="506"/>
      <c r="C4992" s="536"/>
      <c r="D4992" s="520"/>
      <c r="E4992" s="520"/>
      <c r="F4992" s="521"/>
      <c r="G4992" s="520"/>
      <c r="H4992" s="520"/>
      <c r="I4992" s="510"/>
      <c r="J4992" s="522"/>
      <c r="K4992" s="522"/>
      <c r="L4992" s="511"/>
      <c r="M4992" s="522"/>
      <c r="N4992" s="522"/>
      <c r="O4992" s="512"/>
      <c r="P4992" s="512"/>
    </row>
    <row r="4993" spans="1:16" hidden="1" x14ac:dyDescent="0.2">
      <c r="A4993" s="505"/>
      <c r="B4993" s="506"/>
      <c r="C4993" s="536"/>
      <c r="D4993" s="520"/>
      <c r="E4993" s="520"/>
      <c r="F4993" s="521"/>
      <c r="G4993" s="520"/>
      <c r="H4993" s="520"/>
      <c r="I4993" s="510"/>
      <c r="J4993" s="522"/>
      <c r="K4993" s="522"/>
      <c r="L4993" s="511"/>
      <c r="M4993" s="522"/>
      <c r="N4993" s="522"/>
      <c r="O4993" s="512"/>
      <c r="P4993" s="512"/>
    </row>
    <row r="4994" spans="1:16" hidden="1" x14ac:dyDescent="0.2">
      <c r="A4994" s="505"/>
      <c r="B4994" s="506"/>
      <c r="C4994" s="536"/>
      <c r="D4994" s="520"/>
      <c r="E4994" s="520"/>
      <c r="F4994" s="521"/>
      <c r="G4994" s="520"/>
      <c r="H4994" s="520"/>
      <c r="I4994" s="510"/>
      <c r="J4994" s="522"/>
      <c r="K4994" s="522"/>
      <c r="L4994" s="511"/>
      <c r="M4994" s="522"/>
      <c r="N4994" s="522"/>
      <c r="O4994" s="512"/>
      <c r="P4994" s="512"/>
    </row>
    <row r="4995" spans="1:16" hidden="1" x14ac:dyDescent="0.2">
      <c r="A4995" s="505"/>
      <c r="B4995" s="506"/>
      <c r="C4995" s="536"/>
      <c r="D4995" s="520"/>
      <c r="E4995" s="520"/>
      <c r="F4995" s="521"/>
      <c r="G4995" s="520"/>
      <c r="H4995" s="520"/>
      <c r="I4995" s="510"/>
      <c r="J4995" s="522"/>
      <c r="K4995" s="522"/>
      <c r="L4995" s="511"/>
      <c r="M4995" s="522"/>
      <c r="N4995" s="522"/>
      <c r="O4995" s="512"/>
      <c r="P4995" s="512"/>
    </row>
    <row r="4996" spans="1:16" hidden="1" x14ac:dyDescent="0.2">
      <c r="A4996" s="505"/>
      <c r="B4996" s="506"/>
      <c r="C4996" s="536"/>
      <c r="D4996" s="520"/>
      <c r="E4996" s="520"/>
      <c r="F4996" s="521"/>
      <c r="G4996" s="520"/>
      <c r="H4996" s="520"/>
      <c r="I4996" s="510"/>
      <c r="J4996" s="522"/>
      <c r="K4996" s="522"/>
      <c r="L4996" s="511"/>
      <c r="M4996" s="522"/>
      <c r="N4996" s="522"/>
      <c r="O4996" s="512"/>
      <c r="P4996" s="512"/>
    </row>
    <row r="4997" spans="1:16" hidden="1" x14ac:dyDescent="0.2">
      <c r="A4997" s="505"/>
      <c r="B4997" s="506"/>
      <c r="C4997" s="536"/>
      <c r="D4997" s="520"/>
      <c r="E4997" s="520"/>
      <c r="F4997" s="521"/>
      <c r="G4997" s="520"/>
      <c r="H4997" s="520"/>
      <c r="I4997" s="510"/>
      <c r="J4997" s="522"/>
      <c r="K4997" s="522"/>
      <c r="L4997" s="511"/>
      <c r="M4997" s="522"/>
      <c r="N4997" s="522"/>
      <c r="O4997" s="512"/>
      <c r="P4997" s="512"/>
    </row>
    <row r="4998" spans="1:16" hidden="1" x14ac:dyDescent="0.2">
      <c r="A4998" s="505"/>
      <c r="B4998" s="506"/>
      <c r="C4998" s="536"/>
      <c r="D4998" s="520"/>
      <c r="E4998" s="520"/>
      <c r="F4998" s="521"/>
      <c r="G4998" s="520"/>
      <c r="H4998" s="520"/>
      <c r="I4998" s="510"/>
      <c r="J4998" s="522"/>
      <c r="K4998" s="522"/>
      <c r="L4998" s="511"/>
      <c r="M4998" s="522"/>
      <c r="N4998" s="522"/>
      <c r="O4998" s="512"/>
      <c r="P4998" s="512"/>
    </row>
    <row r="4999" spans="1:16" hidden="1" x14ac:dyDescent="0.2">
      <c r="A4999" s="505"/>
      <c r="B4999" s="506"/>
      <c r="C4999" s="536"/>
      <c r="D4999" s="520"/>
      <c r="E4999" s="520"/>
      <c r="F4999" s="521"/>
      <c r="G4999" s="520"/>
      <c r="H4999" s="520"/>
      <c r="I4999" s="510"/>
      <c r="J4999" s="522"/>
      <c r="K4999" s="522"/>
      <c r="L4999" s="511"/>
      <c r="M4999" s="522"/>
      <c r="N4999" s="522"/>
      <c r="O4999" s="512"/>
      <c r="P4999" s="512"/>
    </row>
    <row r="5000" spans="1:16" hidden="1" x14ac:dyDescent="0.2">
      <c r="A5000" s="505"/>
      <c r="B5000" s="506"/>
      <c r="C5000" s="536"/>
      <c r="D5000" s="520"/>
      <c r="E5000" s="520"/>
      <c r="F5000" s="521"/>
      <c r="G5000" s="520"/>
      <c r="H5000" s="520"/>
      <c r="I5000" s="510"/>
      <c r="J5000" s="522"/>
      <c r="K5000" s="522"/>
      <c r="L5000" s="511"/>
      <c r="M5000" s="522"/>
      <c r="N5000" s="522"/>
      <c r="O5000" s="512"/>
      <c r="P5000" s="512"/>
    </row>
    <row r="5001" spans="1:16" hidden="1" x14ac:dyDescent="0.2">
      <c r="A5001" s="505"/>
      <c r="B5001" s="506"/>
      <c r="C5001" s="536"/>
      <c r="D5001" s="520"/>
      <c r="E5001" s="520"/>
      <c r="F5001" s="521"/>
      <c r="G5001" s="520"/>
      <c r="H5001" s="520"/>
      <c r="I5001" s="510"/>
      <c r="J5001" s="522"/>
      <c r="K5001" s="522"/>
      <c r="L5001" s="511"/>
      <c r="M5001" s="522"/>
      <c r="N5001" s="522"/>
      <c r="O5001" s="512"/>
      <c r="P5001" s="512"/>
    </row>
    <row r="5002" spans="1:16" hidden="1" x14ac:dyDescent="0.2">
      <c r="A5002" s="505"/>
      <c r="B5002" s="506"/>
      <c r="C5002" s="536"/>
      <c r="D5002" s="520"/>
      <c r="E5002" s="520"/>
      <c r="F5002" s="521"/>
      <c r="G5002" s="520"/>
      <c r="H5002" s="520"/>
      <c r="I5002" s="510"/>
      <c r="J5002" s="522"/>
      <c r="K5002" s="522"/>
      <c r="L5002" s="511"/>
      <c r="M5002" s="522"/>
      <c r="N5002" s="522"/>
      <c r="O5002" s="512"/>
      <c r="P5002" s="512"/>
    </row>
    <row r="5003" spans="1:16" hidden="1" x14ac:dyDescent="0.2">
      <c r="A5003" s="505"/>
      <c r="B5003" s="506"/>
      <c r="C5003" s="536"/>
      <c r="D5003" s="520"/>
      <c r="E5003" s="520"/>
      <c r="F5003" s="521"/>
      <c r="G5003" s="520"/>
      <c r="H5003" s="520"/>
      <c r="I5003" s="510"/>
      <c r="J5003" s="522"/>
      <c r="K5003" s="522"/>
      <c r="L5003" s="511"/>
      <c r="M5003" s="522"/>
      <c r="N5003" s="522"/>
      <c r="O5003" s="512"/>
      <c r="P5003" s="512"/>
    </row>
    <row r="5004" spans="1:16" hidden="1" x14ac:dyDescent="0.2">
      <c r="A5004" s="505"/>
      <c r="B5004" s="506"/>
      <c r="C5004" s="536"/>
      <c r="D5004" s="520"/>
      <c r="E5004" s="520"/>
      <c r="F5004" s="521"/>
      <c r="G5004" s="520"/>
      <c r="H5004" s="520"/>
      <c r="I5004" s="510"/>
      <c r="J5004" s="522"/>
      <c r="K5004" s="522"/>
      <c r="L5004" s="511"/>
      <c r="M5004" s="522"/>
      <c r="N5004" s="522"/>
      <c r="O5004" s="512"/>
      <c r="P5004" s="512"/>
    </row>
    <row r="5005" spans="1:16" hidden="1" x14ac:dyDescent="0.2">
      <c r="A5005" s="505"/>
      <c r="B5005" s="506"/>
      <c r="C5005" s="536"/>
      <c r="D5005" s="520"/>
      <c r="E5005" s="520"/>
      <c r="F5005" s="521"/>
      <c r="G5005" s="520"/>
      <c r="H5005" s="520"/>
      <c r="I5005" s="510"/>
      <c r="J5005" s="522"/>
      <c r="K5005" s="522"/>
      <c r="L5005" s="511"/>
      <c r="M5005" s="522"/>
      <c r="N5005" s="522"/>
      <c r="O5005" s="512"/>
      <c r="P5005" s="512"/>
    </row>
    <row r="5006" spans="1:16" hidden="1" x14ac:dyDescent="0.2">
      <c r="A5006" s="505"/>
      <c r="B5006" s="506"/>
      <c r="C5006" s="536"/>
      <c r="D5006" s="520"/>
      <c r="E5006" s="520"/>
      <c r="F5006" s="521"/>
      <c r="G5006" s="520"/>
      <c r="H5006" s="520"/>
      <c r="I5006" s="510"/>
      <c r="J5006" s="522"/>
      <c r="K5006" s="522"/>
      <c r="L5006" s="511"/>
      <c r="M5006" s="522"/>
      <c r="N5006" s="522"/>
      <c r="O5006" s="512"/>
      <c r="P5006" s="512"/>
    </row>
    <row r="5007" spans="1:16" hidden="1" x14ac:dyDescent="0.2">
      <c r="A5007" s="505"/>
      <c r="B5007" s="506"/>
      <c r="C5007" s="536"/>
      <c r="D5007" s="520"/>
      <c r="E5007" s="520"/>
      <c r="F5007" s="521"/>
      <c r="G5007" s="520"/>
      <c r="H5007" s="520"/>
      <c r="I5007" s="510"/>
      <c r="J5007" s="522"/>
      <c r="K5007" s="522"/>
      <c r="L5007" s="511"/>
      <c r="M5007" s="522"/>
      <c r="N5007" s="522"/>
      <c r="O5007" s="512"/>
      <c r="P5007" s="512"/>
    </row>
    <row r="5008" spans="1:16" hidden="1" x14ac:dyDescent="0.2">
      <c r="A5008" s="505"/>
      <c r="B5008" s="506"/>
      <c r="C5008" s="536"/>
      <c r="D5008" s="520"/>
      <c r="E5008" s="520"/>
      <c r="F5008" s="521"/>
      <c r="G5008" s="520"/>
      <c r="H5008" s="520"/>
      <c r="I5008" s="510"/>
      <c r="J5008" s="522"/>
      <c r="K5008" s="522"/>
      <c r="L5008" s="511"/>
      <c r="M5008" s="522"/>
      <c r="N5008" s="522"/>
      <c r="O5008" s="512"/>
      <c r="P5008" s="512"/>
    </row>
    <row r="5009" spans="1:16" hidden="1" x14ac:dyDescent="0.2">
      <c r="A5009" s="505"/>
      <c r="B5009" s="506"/>
      <c r="C5009" s="536"/>
      <c r="D5009" s="520"/>
      <c r="E5009" s="520"/>
      <c r="F5009" s="521"/>
      <c r="G5009" s="520"/>
      <c r="H5009" s="520"/>
      <c r="I5009" s="510"/>
      <c r="J5009" s="522"/>
      <c r="K5009" s="522"/>
      <c r="L5009" s="511"/>
      <c r="M5009" s="522"/>
      <c r="N5009" s="522"/>
      <c r="O5009" s="512"/>
      <c r="P5009" s="512"/>
    </row>
    <row r="5010" spans="1:16" hidden="1" x14ac:dyDescent="0.2">
      <c r="A5010" s="505"/>
      <c r="B5010" s="506"/>
      <c r="C5010" s="536"/>
      <c r="D5010" s="520"/>
      <c r="E5010" s="520"/>
      <c r="F5010" s="521"/>
      <c r="G5010" s="520"/>
      <c r="H5010" s="520"/>
      <c r="I5010" s="510"/>
      <c r="J5010" s="522"/>
      <c r="K5010" s="522"/>
      <c r="L5010" s="511"/>
      <c r="M5010" s="522"/>
      <c r="N5010" s="522"/>
      <c r="O5010" s="512"/>
      <c r="P5010" s="512"/>
    </row>
    <row r="5011" spans="1:16" hidden="1" x14ac:dyDescent="0.2">
      <c r="A5011" s="505"/>
      <c r="B5011" s="506"/>
      <c r="C5011" s="536"/>
      <c r="D5011" s="520"/>
      <c r="E5011" s="520"/>
      <c r="F5011" s="521"/>
      <c r="G5011" s="520"/>
      <c r="H5011" s="520"/>
      <c r="I5011" s="510"/>
      <c r="J5011" s="522"/>
      <c r="K5011" s="522"/>
      <c r="L5011" s="511"/>
      <c r="M5011" s="522"/>
      <c r="N5011" s="522"/>
      <c r="O5011" s="512"/>
      <c r="P5011" s="512"/>
    </row>
    <row r="5012" spans="1:16" hidden="1" x14ac:dyDescent="0.2">
      <c r="A5012" s="505"/>
      <c r="B5012" s="506"/>
      <c r="C5012" s="536"/>
      <c r="D5012" s="520"/>
      <c r="E5012" s="520"/>
      <c r="F5012" s="521"/>
      <c r="G5012" s="520"/>
      <c r="H5012" s="520"/>
      <c r="I5012" s="510"/>
      <c r="J5012" s="522"/>
      <c r="K5012" s="522"/>
      <c r="L5012" s="511"/>
      <c r="M5012" s="522"/>
      <c r="N5012" s="522"/>
      <c r="O5012" s="512"/>
      <c r="P5012" s="512"/>
    </row>
    <row r="5013" spans="1:16" hidden="1" x14ac:dyDescent="0.2">
      <c r="A5013" s="505"/>
      <c r="B5013" s="506"/>
      <c r="C5013" s="536"/>
      <c r="D5013" s="520"/>
      <c r="E5013" s="520"/>
      <c r="F5013" s="521"/>
      <c r="G5013" s="520"/>
      <c r="H5013" s="520"/>
      <c r="I5013" s="510"/>
      <c r="J5013" s="522"/>
      <c r="K5013" s="522"/>
      <c r="L5013" s="511"/>
      <c r="M5013" s="522"/>
      <c r="N5013" s="522"/>
      <c r="O5013" s="512"/>
      <c r="P5013" s="512"/>
    </row>
    <row r="5014" spans="1:16" hidden="1" x14ac:dyDescent="0.2">
      <c r="A5014" s="505"/>
      <c r="B5014" s="506"/>
      <c r="C5014" s="536"/>
      <c r="D5014" s="520"/>
      <c r="E5014" s="520"/>
      <c r="F5014" s="521"/>
      <c r="G5014" s="520"/>
      <c r="H5014" s="520"/>
      <c r="I5014" s="510"/>
      <c r="J5014" s="522"/>
      <c r="K5014" s="522"/>
      <c r="L5014" s="511"/>
      <c r="M5014" s="522"/>
      <c r="N5014" s="522"/>
      <c r="O5014" s="512"/>
      <c r="P5014" s="512"/>
    </row>
    <row r="5015" spans="1:16" hidden="1" x14ac:dyDescent="0.2">
      <c r="A5015" s="505"/>
      <c r="B5015" s="506"/>
      <c r="C5015" s="536"/>
      <c r="D5015" s="520"/>
      <c r="E5015" s="520"/>
      <c r="F5015" s="521"/>
      <c r="G5015" s="520"/>
      <c r="H5015" s="520"/>
      <c r="I5015" s="510"/>
      <c r="J5015" s="522"/>
      <c r="K5015" s="522"/>
      <c r="L5015" s="511"/>
      <c r="M5015" s="522"/>
      <c r="N5015" s="522"/>
      <c r="O5015" s="512"/>
      <c r="P5015" s="512"/>
    </row>
    <row r="5016" spans="1:16" hidden="1" x14ac:dyDescent="0.2">
      <c r="A5016" s="505"/>
      <c r="B5016" s="506"/>
      <c r="C5016" s="536"/>
      <c r="D5016" s="520"/>
      <c r="E5016" s="520"/>
      <c r="F5016" s="521"/>
      <c r="G5016" s="520"/>
      <c r="H5016" s="520"/>
      <c r="I5016" s="510"/>
      <c r="J5016" s="522"/>
      <c r="K5016" s="522"/>
      <c r="L5016" s="511"/>
      <c r="M5016" s="522"/>
      <c r="N5016" s="522"/>
      <c r="O5016" s="512"/>
      <c r="P5016" s="512"/>
    </row>
    <row r="5017" spans="1:16" hidden="1" x14ac:dyDescent="0.2">
      <c r="A5017" s="505"/>
      <c r="B5017" s="506"/>
      <c r="C5017" s="536"/>
      <c r="D5017" s="520"/>
      <c r="E5017" s="520"/>
      <c r="F5017" s="521"/>
      <c r="G5017" s="520"/>
      <c r="H5017" s="520"/>
      <c r="I5017" s="510"/>
      <c r="J5017" s="522"/>
      <c r="K5017" s="522"/>
      <c r="L5017" s="511"/>
      <c r="M5017" s="522"/>
      <c r="N5017" s="522"/>
      <c r="O5017" s="512"/>
      <c r="P5017" s="512"/>
    </row>
    <row r="5018" spans="1:16" hidden="1" x14ac:dyDescent="0.2">
      <c r="A5018" s="505"/>
      <c r="B5018" s="506"/>
      <c r="C5018" s="536"/>
      <c r="D5018" s="520"/>
      <c r="E5018" s="520"/>
      <c r="F5018" s="521"/>
      <c r="G5018" s="520"/>
      <c r="H5018" s="520"/>
      <c r="I5018" s="510"/>
      <c r="J5018" s="522"/>
      <c r="K5018" s="522"/>
      <c r="L5018" s="511"/>
      <c r="M5018" s="522"/>
      <c r="N5018" s="522"/>
      <c r="O5018" s="512"/>
      <c r="P5018" s="512"/>
    </row>
    <row r="5019" spans="1:16" hidden="1" x14ac:dyDescent="0.2">
      <c r="A5019" s="505"/>
      <c r="B5019" s="506"/>
      <c r="C5019" s="536"/>
      <c r="D5019" s="520"/>
      <c r="E5019" s="520"/>
      <c r="F5019" s="521"/>
      <c r="G5019" s="520"/>
      <c r="H5019" s="520"/>
      <c r="I5019" s="510"/>
      <c r="J5019" s="522"/>
      <c r="K5019" s="522"/>
      <c r="L5019" s="511"/>
      <c r="M5019" s="522"/>
      <c r="N5019" s="522"/>
      <c r="O5019" s="512"/>
      <c r="P5019" s="512"/>
    </row>
    <row r="5020" spans="1:16" hidden="1" x14ac:dyDescent="0.2">
      <c r="A5020" s="505"/>
      <c r="B5020" s="506"/>
      <c r="C5020" s="536"/>
      <c r="D5020" s="520"/>
      <c r="E5020" s="520"/>
      <c r="F5020" s="521"/>
      <c r="G5020" s="520"/>
      <c r="H5020" s="520"/>
      <c r="I5020" s="510"/>
      <c r="J5020" s="522"/>
      <c r="K5020" s="522"/>
      <c r="L5020" s="511"/>
      <c r="M5020" s="522"/>
      <c r="N5020" s="522"/>
      <c r="O5020" s="512"/>
      <c r="P5020" s="512"/>
    </row>
    <row r="5021" spans="1:16" hidden="1" x14ac:dyDescent="0.2">
      <c r="A5021" s="505"/>
      <c r="B5021" s="506"/>
      <c r="C5021" s="536"/>
      <c r="D5021" s="520"/>
      <c r="E5021" s="520"/>
      <c r="F5021" s="521"/>
      <c r="G5021" s="520"/>
      <c r="H5021" s="520"/>
      <c r="I5021" s="510"/>
      <c r="J5021" s="522"/>
      <c r="K5021" s="522"/>
      <c r="L5021" s="511"/>
      <c r="M5021" s="522"/>
      <c r="N5021" s="522"/>
      <c r="O5021" s="512"/>
      <c r="P5021" s="512"/>
    </row>
    <row r="5022" spans="1:16" hidden="1" x14ac:dyDescent="0.2">
      <c r="A5022" s="505"/>
      <c r="B5022" s="506"/>
      <c r="C5022" s="536"/>
      <c r="D5022" s="520"/>
      <c r="E5022" s="520"/>
      <c r="F5022" s="521"/>
      <c r="G5022" s="520"/>
      <c r="H5022" s="520"/>
      <c r="I5022" s="510"/>
      <c r="J5022" s="522"/>
      <c r="K5022" s="522"/>
      <c r="L5022" s="511"/>
      <c r="M5022" s="522"/>
      <c r="N5022" s="522"/>
      <c r="O5022" s="512"/>
      <c r="P5022" s="512"/>
    </row>
    <row r="5023" spans="1:16" hidden="1" x14ac:dyDescent="0.2">
      <c r="A5023" s="505"/>
      <c r="B5023" s="506"/>
      <c r="C5023" s="536"/>
      <c r="D5023" s="520"/>
      <c r="E5023" s="520"/>
      <c r="F5023" s="521"/>
      <c r="G5023" s="520"/>
      <c r="H5023" s="520"/>
      <c r="I5023" s="510"/>
      <c r="J5023" s="522"/>
      <c r="K5023" s="522"/>
      <c r="L5023" s="511"/>
      <c r="M5023" s="522"/>
      <c r="N5023" s="522"/>
      <c r="O5023" s="512"/>
      <c r="P5023" s="512"/>
    </row>
    <row r="5024" spans="1:16" hidden="1" x14ac:dyDescent="0.2">
      <c r="A5024" s="505"/>
      <c r="B5024" s="506"/>
      <c r="C5024" s="536"/>
      <c r="D5024" s="520"/>
      <c r="E5024" s="520"/>
      <c r="F5024" s="521"/>
      <c r="G5024" s="520"/>
      <c r="H5024" s="520"/>
      <c r="I5024" s="510"/>
      <c r="J5024" s="522"/>
      <c r="K5024" s="522"/>
      <c r="L5024" s="511"/>
      <c r="M5024" s="522"/>
      <c r="N5024" s="522"/>
      <c r="O5024" s="512"/>
      <c r="P5024" s="512"/>
    </row>
    <row r="5025" spans="1:16" hidden="1" x14ac:dyDescent="0.2">
      <c r="A5025" s="505"/>
      <c r="B5025" s="506"/>
      <c r="C5025" s="536"/>
      <c r="D5025" s="520"/>
      <c r="E5025" s="520"/>
      <c r="F5025" s="521"/>
      <c r="G5025" s="520"/>
      <c r="H5025" s="520"/>
      <c r="I5025" s="510"/>
      <c r="J5025" s="522"/>
      <c r="K5025" s="522"/>
      <c r="L5025" s="511"/>
      <c r="M5025" s="522"/>
      <c r="N5025" s="522"/>
      <c r="O5025" s="512"/>
      <c r="P5025" s="512"/>
    </row>
    <row r="5026" spans="1:16" hidden="1" x14ac:dyDescent="0.2">
      <c r="A5026" s="505"/>
      <c r="B5026" s="506"/>
      <c r="C5026" s="536"/>
      <c r="D5026" s="520"/>
      <c r="E5026" s="520"/>
      <c r="F5026" s="521"/>
      <c r="G5026" s="520"/>
      <c r="H5026" s="520"/>
      <c r="I5026" s="510"/>
      <c r="J5026" s="522"/>
      <c r="K5026" s="522"/>
      <c r="L5026" s="511"/>
      <c r="M5026" s="522"/>
      <c r="N5026" s="522"/>
      <c r="O5026" s="512"/>
      <c r="P5026" s="512"/>
    </row>
    <row r="5027" spans="1:16" hidden="1" x14ac:dyDescent="0.2">
      <c r="A5027" s="505"/>
      <c r="B5027" s="506"/>
      <c r="C5027" s="536"/>
      <c r="D5027" s="520"/>
      <c r="E5027" s="520"/>
      <c r="F5027" s="521"/>
      <c r="G5027" s="520"/>
      <c r="H5027" s="520"/>
      <c r="I5027" s="510"/>
      <c r="J5027" s="522"/>
      <c r="K5027" s="522"/>
      <c r="L5027" s="511"/>
      <c r="M5027" s="522"/>
      <c r="N5027" s="522"/>
      <c r="O5027" s="512"/>
      <c r="P5027" s="512"/>
    </row>
    <row r="5028" spans="1:16" hidden="1" x14ac:dyDescent="0.2">
      <c r="A5028" s="505"/>
      <c r="B5028" s="506"/>
      <c r="C5028" s="536"/>
      <c r="D5028" s="520"/>
      <c r="E5028" s="520"/>
      <c r="F5028" s="521"/>
      <c r="G5028" s="520"/>
      <c r="H5028" s="520"/>
      <c r="I5028" s="510"/>
      <c r="J5028" s="522"/>
      <c r="K5028" s="522"/>
      <c r="L5028" s="511"/>
      <c r="M5028" s="522"/>
      <c r="N5028" s="522"/>
      <c r="O5028" s="512"/>
      <c r="P5028" s="512"/>
    </row>
    <row r="5029" spans="1:16" hidden="1" x14ac:dyDescent="0.2">
      <c r="A5029" s="505"/>
      <c r="B5029" s="506"/>
      <c r="C5029" s="536"/>
      <c r="D5029" s="520"/>
      <c r="E5029" s="520"/>
      <c r="F5029" s="521"/>
      <c r="G5029" s="520"/>
      <c r="H5029" s="520"/>
      <c r="I5029" s="510"/>
      <c r="J5029" s="522"/>
      <c r="K5029" s="522"/>
      <c r="L5029" s="511"/>
      <c r="M5029" s="522"/>
      <c r="N5029" s="522"/>
      <c r="O5029" s="512"/>
      <c r="P5029" s="512"/>
    </row>
    <row r="5030" spans="1:16" hidden="1" x14ac:dyDescent="0.2">
      <c r="A5030" s="505"/>
      <c r="B5030" s="506"/>
      <c r="C5030" s="536"/>
      <c r="D5030" s="520"/>
      <c r="E5030" s="520"/>
      <c r="F5030" s="521"/>
      <c r="G5030" s="520"/>
      <c r="H5030" s="520"/>
      <c r="I5030" s="510"/>
      <c r="J5030" s="522"/>
      <c r="K5030" s="522"/>
      <c r="L5030" s="511"/>
      <c r="M5030" s="522"/>
      <c r="N5030" s="522"/>
      <c r="O5030" s="512"/>
      <c r="P5030" s="512"/>
    </row>
    <row r="5031" spans="1:16" hidden="1" x14ac:dyDescent="0.2">
      <c r="A5031" s="505"/>
      <c r="B5031" s="506"/>
      <c r="C5031" s="536"/>
      <c r="D5031" s="520"/>
      <c r="E5031" s="520"/>
      <c r="F5031" s="521"/>
      <c r="G5031" s="520"/>
      <c r="H5031" s="520"/>
      <c r="I5031" s="510"/>
      <c r="J5031" s="522"/>
      <c r="K5031" s="522"/>
      <c r="L5031" s="511"/>
      <c r="M5031" s="522"/>
      <c r="N5031" s="522"/>
      <c r="O5031" s="512"/>
      <c r="P5031" s="512"/>
    </row>
    <row r="5032" spans="1:16" hidden="1" x14ac:dyDescent="0.2">
      <c r="A5032" s="505"/>
      <c r="B5032" s="506"/>
      <c r="C5032" s="536"/>
      <c r="D5032" s="520"/>
      <c r="E5032" s="520"/>
      <c r="F5032" s="521"/>
      <c r="G5032" s="520"/>
      <c r="H5032" s="520"/>
      <c r="I5032" s="510"/>
      <c r="J5032" s="522"/>
      <c r="K5032" s="522"/>
      <c r="L5032" s="511"/>
      <c r="M5032" s="522"/>
      <c r="N5032" s="522"/>
      <c r="O5032" s="512"/>
      <c r="P5032" s="512"/>
    </row>
    <row r="5033" spans="1:16" hidden="1" x14ac:dyDescent="0.2">
      <c r="A5033" s="505"/>
      <c r="B5033" s="506"/>
      <c r="C5033" s="536"/>
      <c r="D5033" s="520"/>
      <c r="E5033" s="520"/>
      <c r="F5033" s="521"/>
      <c r="G5033" s="520"/>
      <c r="H5033" s="520"/>
      <c r="I5033" s="510"/>
      <c r="J5033" s="522"/>
      <c r="K5033" s="522"/>
      <c r="L5033" s="511"/>
      <c r="M5033" s="522"/>
      <c r="N5033" s="522"/>
      <c r="O5033" s="512"/>
      <c r="P5033" s="512"/>
    </row>
    <row r="5034" spans="1:16" hidden="1" x14ac:dyDescent="0.2">
      <c r="A5034" s="505"/>
      <c r="B5034" s="506"/>
      <c r="C5034" s="536"/>
      <c r="D5034" s="520"/>
      <c r="E5034" s="520"/>
      <c r="F5034" s="521"/>
      <c r="G5034" s="520"/>
      <c r="H5034" s="520"/>
      <c r="I5034" s="510"/>
      <c r="J5034" s="522"/>
      <c r="K5034" s="522"/>
      <c r="L5034" s="511"/>
      <c r="M5034" s="522"/>
      <c r="N5034" s="522"/>
      <c r="O5034" s="512"/>
      <c r="P5034" s="512"/>
    </row>
    <row r="5035" spans="1:16" hidden="1" x14ac:dyDescent="0.2">
      <c r="A5035" s="505"/>
      <c r="B5035" s="506"/>
      <c r="C5035" s="536"/>
      <c r="D5035" s="520"/>
      <c r="E5035" s="520"/>
      <c r="F5035" s="521"/>
      <c r="G5035" s="520"/>
      <c r="H5035" s="520"/>
      <c r="I5035" s="510"/>
      <c r="J5035" s="522"/>
      <c r="K5035" s="522"/>
      <c r="L5035" s="511"/>
      <c r="M5035" s="522"/>
      <c r="N5035" s="522"/>
      <c r="O5035" s="512"/>
      <c r="P5035" s="512"/>
    </row>
    <row r="5036" spans="1:16" hidden="1" x14ac:dyDescent="0.2">
      <c r="A5036" s="505"/>
      <c r="B5036" s="506"/>
      <c r="C5036" s="536"/>
      <c r="D5036" s="520"/>
      <c r="E5036" s="520"/>
      <c r="F5036" s="521"/>
      <c r="G5036" s="520"/>
      <c r="H5036" s="520"/>
      <c r="I5036" s="510"/>
      <c r="J5036" s="522"/>
      <c r="K5036" s="522"/>
      <c r="L5036" s="511"/>
      <c r="M5036" s="522"/>
      <c r="N5036" s="522"/>
      <c r="O5036" s="512"/>
      <c r="P5036" s="512"/>
    </row>
    <row r="5037" spans="1:16" hidden="1" x14ac:dyDescent="0.2">
      <c r="A5037" s="505"/>
      <c r="B5037" s="506"/>
      <c r="C5037" s="536"/>
      <c r="D5037" s="520"/>
      <c r="E5037" s="520"/>
      <c r="F5037" s="521"/>
      <c r="G5037" s="520"/>
      <c r="H5037" s="520"/>
      <c r="I5037" s="510"/>
      <c r="J5037" s="522"/>
      <c r="K5037" s="522"/>
      <c r="L5037" s="511"/>
      <c r="M5037" s="522"/>
      <c r="N5037" s="522"/>
      <c r="O5037" s="512"/>
      <c r="P5037" s="512"/>
    </row>
    <row r="5038" spans="1:16" hidden="1" x14ac:dyDescent="0.2">
      <c r="A5038" s="505"/>
      <c r="B5038" s="506"/>
      <c r="C5038" s="536"/>
      <c r="D5038" s="520"/>
      <c r="E5038" s="520"/>
      <c r="F5038" s="521"/>
      <c r="G5038" s="520"/>
      <c r="H5038" s="520"/>
      <c r="I5038" s="510"/>
      <c r="J5038" s="522"/>
      <c r="K5038" s="522"/>
      <c r="L5038" s="511"/>
      <c r="M5038" s="522"/>
      <c r="N5038" s="522"/>
      <c r="O5038" s="512"/>
      <c r="P5038" s="512"/>
    </row>
    <row r="5039" spans="1:16" hidden="1" x14ac:dyDescent="0.2">
      <c r="A5039" s="505"/>
      <c r="B5039" s="506"/>
      <c r="C5039" s="536"/>
      <c r="D5039" s="520"/>
      <c r="E5039" s="520"/>
      <c r="F5039" s="521"/>
      <c r="G5039" s="520"/>
      <c r="H5039" s="520"/>
      <c r="I5039" s="510"/>
      <c r="J5039" s="522"/>
      <c r="K5039" s="522"/>
      <c r="L5039" s="511"/>
      <c r="M5039" s="522"/>
      <c r="N5039" s="522"/>
      <c r="O5039" s="512"/>
      <c r="P5039" s="512"/>
    </row>
    <row r="5040" spans="1:16" hidden="1" x14ac:dyDescent="0.2">
      <c r="A5040" s="505"/>
      <c r="B5040" s="506"/>
      <c r="C5040" s="536"/>
      <c r="D5040" s="520"/>
      <c r="E5040" s="520"/>
      <c r="F5040" s="521"/>
      <c r="G5040" s="520"/>
      <c r="H5040" s="520"/>
      <c r="I5040" s="510"/>
      <c r="J5040" s="522"/>
      <c r="K5040" s="522"/>
      <c r="L5040" s="511"/>
      <c r="M5040" s="522"/>
      <c r="N5040" s="522"/>
      <c r="O5040" s="512"/>
      <c r="P5040" s="512"/>
    </row>
    <row r="5041" spans="1:16" hidden="1" x14ac:dyDescent="0.2">
      <c r="A5041" s="505"/>
      <c r="B5041" s="506"/>
      <c r="C5041" s="536"/>
      <c r="D5041" s="520"/>
      <c r="E5041" s="520"/>
      <c r="F5041" s="521"/>
      <c r="G5041" s="520"/>
      <c r="H5041" s="520"/>
      <c r="I5041" s="510"/>
      <c r="J5041" s="522"/>
      <c r="K5041" s="522"/>
      <c r="L5041" s="511"/>
      <c r="M5041" s="522"/>
      <c r="N5041" s="522"/>
      <c r="O5041" s="512"/>
      <c r="P5041" s="512"/>
    </row>
    <row r="5042" spans="1:16" hidden="1" x14ac:dyDescent="0.2">
      <c r="A5042" s="505"/>
      <c r="B5042" s="506"/>
      <c r="C5042" s="536"/>
      <c r="D5042" s="520"/>
      <c r="E5042" s="520"/>
      <c r="F5042" s="521"/>
      <c r="G5042" s="520"/>
      <c r="H5042" s="520"/>
      <c r="I5042" s="510"/>
      <c r="J5042" s="522"/>
      <c r="K5042" s="522"/>
      <c r="L5042" s="511"/>
      <c r="M5042" s="522"/>
      <c r="N5042" s="522"/>
      <c r="O5042" s="512"/>
      <c r="P5042" s="512"/>
    </row>
    <row r="5043" spans="1:16" hidden="1" x14ac:dyDescent="0.2">
      <c r="A5043" s="505"/>
      <c r="B5043" s="506"/>
      <c r="C5043" s="536"/>
      <c r="D5043" s="520"/>
      <c r="E5043" s="520"/>
      <c r="F5043" s="521"/>
      <c r="G5043" s="520"/>
      <c r="H5043" s="520"/>
      <c r="I5043" s="510"/>
      <c r="J5043" s="522"/>
      <c r="K5043" s="522"/>
      <c r="L5043" s="511"/>
      <c r="M5043" s="522"/>
      <c r="N5043" s="522"/>
      <c r="O5043" s="512"/>
      <c r="P5043" s="512"/>
    </row>
    <row r="5044" spans="1:16" hidden="1" x14ac:dyDescent="0.2">
      <c r="A5044" s="505"/>
      <c r="B5044" s="506"/>
      <c r="C5044" s="536"/>
      <c r="D5044" s="520"/>
      <c r="E5044" s="520"/>
      <c r="F5044" s="521"/>
      <c r="G5044" s="520"/>
      <c r="H5044" s="520"/>
      <c r="I5044" s="510"/>
      <c r="J5044" s="522"/>
      <c r="K5044" s="522"/>
      <c r="L5044" s="511"/>
      <c r="M5044" s="522"/>
      <c r="N5044" s="522"/>
      <c r="O5044" s="512"/>
      <c r="P5044" s="512"/>
    </row>
    <row r="5045" spans="1:16" hidden="1" x14ac:dyDescent="0.2">
      <c r="A5045" s="505"/>
      <c r="B5045" s="506"/>
      <c r="C5045" s="536"/>
      <c r="D5045" s="520"/>
      <c r="E5045" s="520"/>
      <c r="F5045" s="521"/>
      <c r="G5045" s="520"/>
      <c r="H5045" s="520"/>
      <c r="I5045" s="510"/>
      <c r="J5045" s="522"/>
      <c r="K5045" s="522"/>
      <c r="L5045" s="511"/>
      <c r="M5045" s="522"/>
      <c r="N5045" s="522"/>
      <c r="O5045" s="512"/>
      <c r="P5045" s="512"/>
    </row>
    <row r="5046" spans="1:16" hidden="1" x14ac:dyDescent="0.2">
      <c r="A5046" s="505"/>
      <c r="B5046" s="506"/>
      <c r="C5046" s="536"/>
      <c r="D5046" s="520"/>
      <c r="E5046" s="520"/>
      <c r="F5046" s="521"/>
      <c r="G5046" s="520"/>
      <c r="H5046" s="520"/>
      <c r="I5046" s="510"/>
      <c r="J5046" s="522"/>
      <c r="K5046" s="522"/>
      <c r="L5046" s="511"/>
      <c r="M5046" s="522"/>
      <c r="N5046" s="522"/>
      <c r="O5046" s="512"/>
      <c r="P5046" s="512"/>
    </row>
    <row r="5047" spans="1:16" hidden="1" x14ac:dyDescent="0.2">
      <c r="A5047" s="505"/>
      <c r="B5047" s="506"/>
      <c r="C5047" s="536"/>
      <c r="D5047" s="520"/>
      <c r="E5047" s="520"/>
      <c r="F5047" s="521"/>
      <c r="G5047" s="520"/>
      <c r="H5047" s="520"/>
      <c r="I5047" s="510"/>
      <c r="J5047" s="522"/>
      <c r="K5047" s="522"/>
      <c r="L5047" s="511"/>
      <c r="M5047" s="522"/>
      <c r="N5047" s="522"/>
      <c r="O5047" s="512"/>
      <c r="P5047" s="512"/>
    </row>
    <row r="5048" spans="1:16" hidden="1" x14ac:dyDescent="0.2">
      <c r="A5048" s="505"/>
      <c r="B5048" s="506"/>
      <c r="C5048" s="536"/>
      <c r="D5048" s="520"/>
      <c r="E5048" s="520"/>
      <c r="F5048" s="521"/>
      <c r="G5048" s="520"/>
      <c r="H5048" s="520"/>
      <c r="I5048" s="510"/>
      <c r="J5048" s="522"/>
      <c r="K5048" s="522"/>
      <c r="L5048" s="511"/>
      <c r="M5048" s="522"/>
      <c r="N5048" s="522"/>
      <c r="O5048" s="512"/>
      <c r="P5048" s="512"/>
    </row>
    <row r="5049" spans="1:16" hidden="1" x14ac:dyDescent="0.2">
      <c r="A5049" s="505"/>
      <c r="B5049" s="506"/>
      <c r="C5049" s="536"/>
      <c r="D5049" s="520"/>
      <c r="E5049" s="520"/>
      <c r="F5049" s="521"/>
      <c r="G5049" s="520"/>
      <c r="H5049" s="520"/>
      <c r="I5049" s="510"/>
      <c r="J5049" s="522"/>
      <c r="K5049" s="522"/>
      <c r="L5049" s="511"/>
      <c r="M5049" s="522"/>
      <c r="N5049" s="522"/>
      <c r="O5049" s="512"/>
      <c r="P5049" s="512"/>
    </row>
    <row r="5050" spans="1:16" hidden="1" x14ac:dyDescent="0.2">
      <c r="A5050" s="505"/>
      <c r="B5050" s="506"/>
      <c r="C5050" s="536"/>
      <c r="D5050" s="520"/>
      <c r="E5050" s="520"/>
      <c r="F5050" s="521"/>
      <c r="G5050" s="520"/>
      <c r="H5050" s="520"/>
      <c r="I5050" s="510"/>
      <c r="J5050" s="522"/>
      <c r="K5050" s="522"/>
      <c r="L5050" s="511"/>
      <c r="M5050" s="522"/>
      <c r="N5050" s="522"/>
      <c r="O5050" s="512"/>
      <c r="P5050" s="512"/>
    </row>
    <row r="5051" spans="1:16" hidden="1" x14ac:dyDescent="0.2">
      <c r="A5051" s="505"/>
      <c r="B5051" s="506"/>
      <c r="C5051" s="536"/>
      <c r="D5051" s="520"/>
      <c r="E5051" s="520"/>
      <c r="F5051" s="521"/>
      <c r="G5051" s="520"/>
      <c r="H5051" s="520"/>
      <c r="I5051" s="510"/>
      <c r="J5051" s="522"/>
      <c r="K5051" s="522"/>
      <c r="L5051" s="511"/>
      <c r="M5051" s="522"/>
      <c r="N5051" s="522"/>
      <c r="O5051" s="512"/>
      <c r="P5051" s="512"/>
    </row>
    <row r="5052" spans="1:16" hidden="1" x14ac:dyDescent="0.2">
      <c r="A5052" s="505"/>
      <c r="B5052" s="506"/>
      <c r="C5052" s="536"/>
      <c r="D5052" s="520"/>
      <c r="E5052" s="520"/>
      <c r="F5052" s="521"/>
      <c r="G5052" s="520"/>
      <c r="H5052" s="520"/>
      <c r="I5052" s="510"/>
      <c r="J5052" s="522"/>
      <c r="K5052" s="522"/>
      <c r="L5052" s="511"/>
      <c r="M5052" s="522"/>
      <c r="N5052" s="522"/>
      <c r="O5052" s="512"/>
      <c r="P5052" s="512"/>
    </row>
    <row r="5053" spans="1:16" hidden="1" x14ac:dyDescent="0.2">
      <c r="A5053" s="505"/>
      <c r="B5053" s="506"/>
      <c r="C5053" s="536"/>
      <c r="D5053" s="520"/>
      <c r="E5053" s="520"/>
      <c r="F5053" s="521"/>
      <c r="G5053" s="520"/>
      <c r="H5053" s="520"/>
      <c r="I5053" s="510"/>
      <c r="J5053" s="522"/>
      <c r="K5053" s="522"/>
      <c r="L5053" s="511"/>
      <c r="M5053" s="522"/>
      <c r="N5053" s="522"/>
      <c r="O5053" s="512"/>
      <c r="P5053" s="512"/>
    </row>
    <row r="5054" spans="1:16" hidden="1" x14ac:dyDescent="0.2">
      <c r="A5054" s="505"/>
      <c r="B5054" s="506"/>
      <c r="C5054" s="536"/>
      <c r="D5054" s="520"/>
      <c r="E5054" s="520"/>
      <c r="F5054" s="521"/>
      <c r="G5054" s="520"/>
      <c r="H5054" s="520"/>
      <c r="I5054" s="510"/>
      <c r="J5054" s="522"/>
      <c r="K5054" s="522"/>
      <c r="L5054" s="511"/>
      <c r="M5054" s="522"/>
      <c r="N5054" s="522"/>
      <c r="O5054" s="512"/>
      <c r="P5054" s="512"/>
    </row>
    <row r="5055" spans="1:16" hidden="1" x14ac:dyDescent="0.2">
      <c r="A5055" s="505"/>
      <c r="B5055" s="506"/>
      <c r="C5055" s="536"/>
      <c r="D5055" s="520"/>
      <c r="E5055" s="520"/>
      <c r="F5055" s="521"/>
      <c r="G5055" s="520"/>
      <c r="H5055" s="520"/>
      <c r="I5055" s="510"/>
      <c r="J5055" s="522"/>
      <c r="K5055" s="522"/>
      <c r="L5055" s="511"/>
      <c r="M5055" s="522"/>
      <c r="N5055" s="522"/>
      <c r="O5055" s="512"/>
      <c r="P5055" s="512"/>
    </row>
    <row r="5056" spans="1:16" hidden="1" x14ac:dyDescent="0.2">
      <c r="A5056" s="505"/>
      <c r="B5056" s="506"/>
      <c r="C5056" s="536"/>
      <c r="D5056" s="520"/>
      <c r="E5056" s="520"/>
      <c r="F5056" s="521"/>
      <c r="G5056" s="520"/>
      <c r="H5056" s="520"/>
      <c r="I5056" s="510"/>
      <c r="J5056" s="522"/>
      <c r="K5056" s="522"/>
      <c r="L5056" s="511"/>
      <c r="M5056" s="522"/>
      <c r="N5056" s="522"/>
      <c r="O5056" s="512"/>
      <c r="P5056" s="512"/>
    </row>
    <row r="5057" spans="1:16" hidden="1" x14ac:dyDescent="0.2">
      <c r="A5057" s="505"/>
      <c r="B5057" s="506"/>
      <c r="C5057" s="536"/>
      <c r="D5057" s="520"/>
      <c r="E5057" s="520"/>
      <c r="F5057" s="521"/>
      <c r="G5057" s="520"/>
      <c r="H5057" s="520"/>
      <c r="I5057" s="510"/>
      <c r="J5057" s="522"/>
      <c r="K5057" s="522"/>
      <c r="L5057" s="511"/>
      <c r="M5057" s="522"/>
      <c r="N5057" s="522"/>
      <c r="O5057" s="512"/>
      <c r="P5057" s="512"/>
    </row>
    <row r="5058" spans="1:16" hidden="1" x14ac:dyDescent="0.2">
      <c r="A5058" s="505"/>
      <c r="B5058" s="506"/>
      <c r="C5058" s="536"/>
      <c r="D5058" s="520"/>
      <c r="E5058" s="520"/>
      <c r="F5058" s="521"/>
      <c r="G5058" s="520"/>
      <c r="H5058" s="520"/>
      <c r="I5058" s="510"/>
      <c r="J5058" s="522"/>
      <c r="K5058" s="522"/>
      <c r="L5058" s="511"/>
      <c r="M5058" s="522"/>
      <c r="N5058" s="522"/>
      <c r="O5058" s="512"/>
      <c r="P5058" s="512"/>
    </row>
    <row r="5059" spans="1:16" hidden="1" x14ac:dyDescent="0.2">
      <c r="A5059" s="505"/>
      <c r="B5059" s="506"/>
      <c r="C5059" s="536"/>
      <c r="D5059" s="520"/>
      <c r="E5059" s="520"/>
      <c r="F5059" s="521"/>
      <c r="G5059" s="520"/>
      <c r="H5059" s="520"/>
      <c r="I5059" s="510"/>
      <c r="J5059" s="522"/>
      <c r="K5059" s="522"/>
      <c r="L5059" s="511"/>
      <c r="M5059" s="522"/>
      <c r="N5059" s="522"/>
      <c r="O5059" s="512"/>
      <c r="P5059" s="512"/>
    </row>
    <row r="5060" spans="1:16" hidden="1" x14ac:dyDescent="0.2">
      <c r="A5060" s="505"/>
      <c r="B5060" s="506"/>
      <c r="C5060" s="536"/>
      <c r="D5060" s="520"/>
      <c r="E5060" s="520"/>
      <c r="F5060" s="521"/>
      <c r="G5060" s="520"/>
      <c r="H5060" s="520"/>
      <c r="I5060" s="510"/>
      <c r="J5060" s="522"/>
      <c r="K5060" s="522"/>
      <c r="L5060" s="511"/>
      <c r="M5060" s="522"/>
      <c r="N5060" s="522"/>
      <c r="O5060" s="512"/>
      <c r="P5060" s="512"/>
    </row>
    <row r="5061" spans="1:16" hidden="1" x14ac:dyDescent="0.2">
      <c r="A5061" s="505"/>
      <c r="B5061" s="506"/>
      <c r="C5061" s="536"/>
      <c r="D5061" s="520"/>
      <c r="E5061" s="520"/>
      <c r="F5061" s="521"/>
      <c r="G5061" s="520"/>
      <c r="H5061" s="520"/>
      <c r="I5061" s="510"/>
      <c r="J5061" s="522"/>
      <c r="K5061" s="522"/>
      <c r="L5061" s="511"/>
      <c r="M5061" s="522"/>
      <c r="N5061" s="522"/>
      <c r="O5061" s="512"/>
      <c r="P5061" s="512"/>
    </row>
    <row r="5062" spans="1:16" hidden="1" x14ac:dyDescent="0.2">
      <c r="A5062" s="505"/>
      <c r="B5062" s="506"/>
      <c r="C5062" s="536"/>
      <c r="D5062" s="520"/>
      <c r="E5062" s="520"/>
      <c r="F5062" s="521"/>
      <c r="G5062" s="520"/>
      <c r="H5062" s="520"/>
      <c r="I5062" s="510"/>
      <c r="J5062" s="522"/>
      <c r="K5062" s="522"/>
      <c r="L5062" s="511"/>
      <c r="M5062" s="522"/>
      <c r="N5062" s="522"/>
      <c r="O5062" s="512"/>
      <c r="P5062" s="512"/>
    </row>
    <row r="5063" spans="1:16" hidden="1" x14ac:dyDescent="0.2">
      <c r="A5063" s="505"/>
      <c r="B5063" s="506"/>
      <c r="C5063" s="536"/>
      <c r="D5063" s="520"/>
      <c r="E5063" s="520"/>
      <c r="F5063" s="521"/>
      <c r="G5063" s="520"/>
      <c r="H5063" s="520"/>
      <c r="I5063" s="510"/>
      <c r="J5063" s="522"/>
      <c r="K5063" s="522"/>
      <c r="L5063" s="511"/>
      <c r="M5063" s="522"/>
      <c r="N5063" s="522"/>
      <c r="O5063" s="512"/>
      <c r="P5063" s="512"/>
    </row>
    <row r="5064" spans="1:16" hidden="1" x14ac:dyDescent="0.2">
      <c r="A5064" s="505"/>
      <c r="B5064" s="506"/>
      <c r="C5064" s="536"/>
      <c r="D5064" s="520"/>
      <c r="E5064" s="520"/>
      <c r="F5064" s="521"/>
      <c r="G5064" s="520"/>
      <c r="H5064" s="520"/>
      <c r="I5064" s="510"/>
      <c r="J5064" s="522"/>
      <c r="K5064" s="522"/>
      <c r="L5064" s="511"/>
      <c r="M5064" s="522"/>
      <c r="N5064" s="522"/>
      <c r="O5064" s="512"/>
      <c r="P5064" s="512"/>
    </row>
    <row r="5065" spans="1:16" hidden="1" x14ac:dyDescent="0.2">
      <c r="A5065" s="505"/>
      <c r="B5065" s="506"/>
      <c r="C5065" s="536"/>
      <c r="D5065" s="520"/>
      <c r="E5065" s="520"/>
      <c r="F5065" s="521"/>
      <c r="G5065" s="520"/>
      <c r="H5065" s="520"/>
      <c r="I5065" s="510"/>
      <c r="J5065" s="522"/>
      <c r="K5065" s="522"/>
      <c r="L5065" s="511"/>
      <c r="M5065" s="522"/>
      <c r="N5065" s="522"/>
      <c r="O5065" s="512"/>
      <c r="P5065" s="512"/>
    </row>
    <row r="5066" spans="1:16" hidden="1" x14ac:dyDescent="0.2">
      <c r="A5066" s="505"/>
      <c r="B5066" s="506"/>
      <c r="C5066" s="536"/>
      <c r="D5066" s="520"/>
      <c r="E5066" s="520"/>
      <c r="F5066" s="521"/>
      <c r="G5066" s="520"/>
      <c r="H5066" s="520"/>
      <c r="I5066" s="510"/>
      <c r="J5066" s="522"/>
      <c r="K5066" s="522"/>
      <c r="L5066" s="511"/>
      <c r="M5066" s="522"/>
      <c r="N5066" s="522"/>
      <c r="O5066" s="512"/>
      <c r="P5066" s="512"/>
    </row>
    <row r="5067" spans="1:16" hidden="1" x14ac:dyDescent="0.2">
      <c r="A5067" s="505"/>
      <c r="B5067" s="506"/>
      <c r="C5067" s="536"/>
      <c r="D5067" s="520"/>
      <c r="E5067" s="520"/>
      <c r="F5067" s="521"/>
      <c r="G5067" s="520"/>
      <c r="H5067" s="520"/>
      <c r="I5067" s="510"/>
      <c r="J5067" s="522"/>
      <c r="K5067" s="522"/>
      <c r="L5067" s="511"/>
      <c r="M5067" s="522"/>
      <c r="N5067" s="522"/>
      <c r="O5067" s="512"/>
      <c r="P5067" s="512"/>
    </row>
    <row r="5068" spans="1:16" hidden="1" x14ac:dyDescent="0.2">
      <c r="A5068" s="505"/>
      <c r="B5068" s="506"/>
      <c r="C5068" s="536"/>
      <c r="D5068" s="520"/>
      <c r="E5068" s="520"/>
      <c r="F5068" s="521"/>
      <c r="G5068" s="520"/>
      <c r="H5068" s="520"/>
      <c r="I5068" s="510"/>
      <c r="J5068" s="522"/>
      <c r="K5068" s="522"/>
      <c r="L5068" s="511"/>
      <c r="M5068" s="522"/>
      <c r="N5068" s="522"/>
      <c r="O5068" s="512"/>
      <c r="P5068" s="512"/>
    </row>
    <row r="5069" spans="1:16" hidden="1" x14ac:dyDescent="0.2">
      <c r="A5069" s="505"/>
      <c r="B5069" s="506"/>
      <c r="C5069" s="536"/>
      <c r="D5069" s="520"/>
      <c r="E5069" s="520"/>
      <c r="F5069" s="521"/>
      <c r="G5069" s="520"/>
      <c r="H5069" s="520"/>
      <c r="I5069" s="510"/>
      <c r="J5069" s="522"/>
      <c r="K5069" s="522"/>
      <c r="L5069" s="511"/>
      <c r="M5069" s="522"/>
      <c r="N5069" s="522"/>
      <c r="O5069" s="512"/>
      <c r="P5069" s="512"/>
    </row>
    <row r="5070" spans="1:16" hidden="1" x14ac:dyDescent="0.2">
      <c r="A5070" s="505"/>
      <c r="B5070" s="506"/>
      <c r="C5070" s="536"/>
      <c r="D5070" s="520"/>
      <c r="E5070" s="520"/>
      <c r="F5070" s="521"/>
      <c r="G5070" s="520"/>
      <c r="H5070" s="520"/>
      <c r="I5070" s="510"/>
      <c r="J5070" s="522"/>
      <c r="K5070" s="522"/>
      <c r="L5070" s="511"/>
      <c r="M5070" s="522"/>
      <c r="N5070" s="522"/>
      <c r="O5070" s="512"/>
      <c r="P5070" s="512"/>
    </row>
    <row r="5071" spans="1:16" hidden="1" x14ac:dyDescent="0.2">
      <c r="A5071" s="505"/>
      <c r="B5071" s="506"/>
      <c r="C5071" s="536"/>
      <c r="D5071" s="520"/>
      <c r="E5071" s="520"/>
      <c r="F5071" s="521"/>
      <c r="G5071" s="520"/>
      <c r="H5071" s="520"/>
      <c r="I5071" s="510"/>
      <c r="J5071" s="522"/>
      <c r="K5071" s="522"/>
      <c r="L5071" s="511"/>
      <c r="M5071" s="522"/>
      <c r="N5071" s="522"/>
      <c r="O5071" s="512"/>
      <c r="P5071" s="512"/>
    </row>
    <row r="5072" spans="1:16" hidden="1" x14ac:dyDescent="0.2">
      <c r="A5072" s="505"/>
      <c r="B5072" s="506"/>
      <c r="C5072" s="536"/>
      <c r="D5072" s="520"/>
      <c r="E5072" s="520"/>
      <c r="F5072" s="521"/>
      <c r="G5072" s="520"/>
      <c r="H5072" s="520"/>
      <c r="I5072" s="510"/>
      <c r="J5072" s="522"/>
      <c r="K5072" s="522"/>
      <c r="L5072" s="511"/>
      <c r="M5072" s="522"/>
      <c r="N5072" s="522"/>
      <c r="O5072" s="512"/>
      <c r="P5072" s="512"/>
    </row>
    <row r="5073" spans="1:16" hidden="1" x14ac:dyDescent="0.2">
      <c r="A5073" s="505"/>
      <c r="B5073" s="506"/>
      <c r="C5073" s="536"/>
      <c r="D5073" s="520"/>
      <c r="E5073" s="520"/>
      <c r="F5073" s="521"/>
      <c r="G5073" s="520"/>
      <c r="H5073" s="520"/>
      <c r="I5073" s="510"/>
      <c r="J5073" s="522"/>
      <c r="K5073" s="522"/>
      <c r="L5073" s="511"/>
      <c r="M5073" s="522"/>
      <c r="N5073" s="522"/>
      <c r="O5073" s="512"/>
      <c r="P5073" s="512"/>
    </row>
    <row r="5074" spans="1:16" hidden="1" x14ac:dyDescent="0.2">
      <c r="A5074" s="505"/>
      <c r="B5074" s="506"/>
      <c r="C5074" s="536"/>
      <c r="D5074" s="520"/>
      <c r="E5074" s="520"/>
      <c r="F5074" s="521"/>
      <c r="G5074" s="520"/>
      <c r="H5074" s="520"/>
      <c r="I5074" s="510"/>
      <c r="J5074" s="522"/>
      <c r="K5074" s="522"/>
      <c r="L5074" s="511"/>
      <c r="M5074" s="522"/>
      <c r="N5074" s="522"/>
      <c r="O5074" s="512"/>
      <c r="P5074" s="512"/>
    </row>
    <row r="5075" spans="1:16" hidden="1" x14ac:dyDescent="0.2">
      <c r="A5075" s="505"/>
      <c r="B5075" s="506"/>
      <c r="C5075" s="536"/>
      <c r="D5075" s="520"/>
      <c r="E5075" s="520"/>
      <c r="F5075" s="521"/>
      <c r="G5075" s="520"/>
      <c r="H5075" s="520"/>
      <c r="I5075" s="510"/>
      <c r="J5075" s="522"/>
      <c r="K5075" s="522"/>
      <c r="L5075" s="511"/>
      <c r="M5075" s="522"/>
      <c r="N5075" s="522"/>
      <c r="O5075" s="512"/>
      <c r="P5075" s="512"/>
    </row>
    <row r="5076" spans="1:16" hidden="1" x14ac:dyDescent="0.2">
      <c r="A5076" s="505"/>
      <c r="B5076" s="506"/>
      <c r="C5076" s="536"/>
      <c r="D5076" s="520"/>
      <c r="E5076" s="520"/>
      <c r="F5076" s="521"/>
      <c r="G5076" s="520"/>
      <c r="H5076" s="520"/>
      <c r="I5076" s="510"/>
      <c r="J5076" s="522"/>
      <c r="K5076" s="522"/>
      <c r="L5076" s="511"/>
      <c r="M5076" s="522"/>
      <c r="N5076" s="522"/>
      <c r="O5076" s="512"/>
      <c r="P5076" s="512"/>
    </row>
    <row r="5077" spans="1:16" hidden="1" x14ac:dyDescent="0.2">
      <c r="A5077" s="505"/>
      <c r="B5077" s="506"/>
      <c r="C5077" s="536"/>
      <c r="D5077" s="520"/>
      <c r="E5077" s="520"/>
      <c r="F5077" s="521"/>
      <c r="G5077" s="520"/>
      <c r="H5077" s="520"/>
      <c r="I5077" s="510"/>
      <c r="J5077" s="522"/>
      <c r="K5077" s="522"/>
      <c r="L5077" s="511"/>
      <c r="M5077" s="522"/>
      <c r="N5077" s="522"/>
      <c r="O5077" s="512"/>
      <c r="P5077" s="512"/>
    </row>
    <row r="5078" spans="1:16" hidden="1" x14ac:dyDescent="0.2">
      <c r="A5078" s="505"/>
      <c r="B5078" s="506"/>
      <c r="C5078" s="536"/>
      <c r="D5078" s="520"/>
      <c r="E5078" s="520"/>
      <c r="F5078" s="521"/>
      <c r="G5078" s="520"/>
      <c r="H5078" s="520"/>
      <c r="I5078" s="510"/>
      <c r="J5078" s="522"/>
      <c r="K5078" s="522"/>
      <c r="L5078" s="511"/>
      <c r="M5078" s="522"/>
      <c r="N5078" s="522"/>
      <c r="O5078" s="512"/>
      <c r="P5078" s="512"/>
    </row>
    <row r="5079" spans="1:16" hidden="1" x14ac:dyDescent="0.2">
      <c r="A5079" s="505"/>
      <c r="B5079" s="506"/>
      <c r="C5079" s="536"/>
      <c r="D5079" s="520"/>
      <c r="E5079" s="520"/>
      <c r="F5079" s="521"/>
      <c r="G5079" s="520"/>
      <c r="H5079" s="520"/>
      <c r="I5079" s="510"/>
      <c r="J5079" s="522"/>
      <c r="K5079" s="522"/>
      <c r="L5079" s="511"/>
      <c r="M5079" s="522"/>
      <c r="N5079" s="522"/>
      <c r="O5079" s="512"/>
      <c r="P5079" s="512"/>
    </row>
    <row r="5080" spans="1:16" hidden="1" x14ac:dyDescent="0.2">
      <c r="A5080" s="505"/>
      <c r="B5080" s="506"/>
      <c r="C5080" s="536"/>
      <c r="D5080" s="520"/>
      <c r="E5080" s="520"/>
      <c r="F5080" s="521"/>
      <c r="G5080" s="520"/>
      <c r="H5080" s="520"/>
      <c r="I5080" s="510"/>
      <c r="J5080" s="522"/>
      <c r="K5080" s="522"/>
      <c r="L5080" s="511"/>
      <c r="M5080" s="522"/>
      <c r="N5080" s="522"/>
      <c r="O5080" s="512"/>
      <c r="P5080" s="512"/>
    </row>
    <row r="5081" spans="1:16" hidden="1" x14ac:dyDescent="0.2">
      <c r="A5081" s="505"/>
      <c r="B5081" s="506"/>
      <c r="C5081" s="536"/>
      <c r="D5081" s="520"/>
      <c r="E5081" s="520"/>
      <c r="F5081" s="521"/>
      <c r="G5081" s="520"/>
      <c r="H5081" s="520"/>
      <c r="I5081" s="510"/>
      <c r="J5081" s="522"/>
      <c r="K5081" s="522"/>
      <c r="L5081" s="511"/>
      <c r="M5081" s="522"/>
      <c r="N5081" s="522"/>
      <c r="O5081" s="512"/>
      <c r="P5081" s="512"/>
    </row>
    <row r="5082" spans="1:16" hidden="1" x14ac:dyDescent="0.2">
      <c r="A5082" s="505"/>
      <c r="B5082" s="506"/>
      <c r="C5082" s="536"/>
      <c r="D5082" s="520"/>
      <c r="E5082" s="520"/>
      <c r="F5082" s="521"/>
      <c r="G5082" s="520"/>
      <c r="H5082" s="520"/>
      <c r="I5082" s="510"/>
      <c r="J5082" s="522"/>
      <c r="K5082" s="522"/>
      <c r="L5082" s="511"/>
      <c r="M5082" s="522"/>
      <c r="N5082" s="522"/>
      <c r="O5082" s="512"/>
      <c r="P5082" s="512"/>
    </row>
    <row r="5083" spans="1:16" hidden="1" x14ac:dyDescent="0.2">
      <c r="A5083" s="505"/>
      <c r="B5083" s="506"/>
      <c r="C5083" s="536"/>
      <c r="D5083" s="520"/>
      <c r="E5083" s="520"/>
      <c r="F5083" s="521"/>
      <c r="G5083" s="520"/>
      <c r="H5083" s="520"/>
      <c r="I5083" s="510"/>
      <c r="J5083" s="522"/>
      <c r="K5083" s="522"/>
      <c r="L5083" s="511"/>
      <c r="M5083" s="522"/>
      <c r="N5083" s="522"/>
      <c r="O5083" s="512"/>
      <c r="P5083" s="512"/>
    </row>
    <row r="5084" spans="1:16" hidden="1" x14ac:dyDescent="0.2">
      <c r="A5084" s="505"/>
      <c r="B5084" s="506"/>
      <c r="C5084" s="536"/>
      <c r="D5084" s="520"/>
      <c r="E5084" s="520"/>
      <c r="F5084" s="521"/>
      <c r="G5084" s="520"/>
      <c r="H5084" s="520"/>
      <c r="I5084" s="510"/>
      <c r="J5084" s="522"/>
      <c r="K5084" s="522"/>
      <c r="L5084" s="511"/>
      <c r="M5084" s="522"/>
      <c r="N5084" s="522"/>
      <c r="O5084" s="512"/>
      <c r="P5084" s="512"/>
    </row>
    <row r="5085" spans="1:16" hidden="1" x14ac:dyDescent="0.2">
      <c r="A5085" s="505"/>
      <c r="B5085" s="506"/>
      <c r="C5085" s="536"/>
      <c r="D5085" s="520"/>
      <c r="E5085" s="520"/>
      <c r="F5085" s="521"/>
      <c r="G5085" s="520"/>
      <c r="H5085" s="520"/>
      <c r="I5085" s="510"/>
      <c r="J5085" s="522"/>
      <c r="K5085" s="522"/>
      <c r="L5085" s="511"/>
      <c r="M5085" s="522"/>
      <c r="N5085" s="522"/>
      <c r="O5085" s="512"/>
      <c r="P5085" s="512"/>
    </row>
    <row r="5086" spans="1:16" hidden="1" x14ac:dyDescent="0.2">
      <c r="A5086" s="505"/>
      <c r="B5086" s="506"/>
      <c r="C5086" s="536"/>
      <c r="D5086" s="520"/>
      <c r="E5086" s="520"/>
      <c r="F5086" s="521"/>
      <c r="G5086" s="520"/>
      <c r="H5086" s="520"/>
      <c r="I5086" s="510"/>
      <c r="J5086" s="522"/>
      <c r="K5086" s="522"/>
      <c r="L5086" s="511"/>
      <c r="M5086" s="522"/>
      <c r="N5086" s="522"/>
      <c r="O5086" s="512"/>
      <c r="P5086" s="512"/>
    </row>
    <row r="5087" spans="1:16" hidden="1" x14ac:dyDescent="0.2">
      <c r="A5087" s="505"/>
      <c r="B5087" s="506"/>
      <c r="C5087" s="536"/>
      <c r="D5087" s="520"/>
      <c r="E5087" s="520"/>
      <c r="F5087" s="521"/>
      <c r="G5087" s="520"/>
      <c r="H5087" s="520"/>
      <c r="I5087" s="510"/>
      <c r="J5087" s="522"/>
      <c r="K5087" s="522"/>
      <c r="L5087" s="511"/>
      <c r="M5087" s="522"/>
      <c r="N5087" s="522"/>
      <c r="O5087" s="512"/>
      <c r="P5087" s="512"/>
    </row>
    <row r="5088" spans="1:16" hidden="1" x14ac:dyDescent="0.2">
      <c r="A5088" s="505"/>
      <c r="B5088" s="506"/>
      <c r="C5088" s="536"/>
      <c r="D5088" s="520"/>
      <c r="E5088" s="520"/>
      <c r="F5088" s="521"/>
      <c r="G5088" s="520"/>
      <c r="H5088" s="520"/>
      <c r="I5088" s="510"/>
      <c r="J5088" s="522"/>
      <c r="K5088" s="522"/>
      <c r="L5088" s="511"/>
      <c r="M5088" s="522"/>
      <c r="N5088" s="522"/>
      <c r="O5088" s="512"/>
      <c r="P5088" s="512"/>
    </row>
    <row r="5089" spans="1:16" hidden="1" x14ac:dyDescent="0.2">
      <c r="A5089" s="505"/>
      <c r="B5089" s="506"/>
      <c r="C5089" s="536"/>
      <c r="D5089" s="520"/>
      <c r="E5089" s="520"/>
      <c r="F5089" s="521"/>
      <c r="G5089" s="520"/>
      <c r="H5089" s="520"/>
      <c r="I5089" s="510"/>
      <c r="J5089" s="522"/>
      <c r="K5089" s="522"/>
      <c r="L5089" s="511"/>
      <c r="M5089" s="522"/>
      <c r="N5089" s="522"/>
      <c r="O5089" s="512"/>
      <c r="P5089" s="512"/>
    </row>
    <row r="5090" spans="1:16" hidden="1" x14ac:dyDescent="0.2">
      <c r="A5090" s="505"/>
      <c r="B5090" s="506"/>
      <c r="C5090" s="536"/>
      <c r="D5090" s="520"/>
      <c r="E5090" s="520"/>
      <c r="F5090" s="521"/>
      <c r="G5090" s="520"/>
      <c r="H5090" s="520"/>
      <c r="I5090" s="510"/>
      <c r="J5090" s="522"/>
      <c r="K5090" s="522"/>
      <c r="L5090" s="511"/>
      <c r="M5090" s="522"/>
      <c r="N5090" s="522"/>
      <c r="O5090" s="512"/>
      <c r="P5090" s="512"/>
    </row>
    <row r="5091" spans="1:16" hidden="1" x14ac:dyDescent="0.2">
      <c r="A5091" s="505"/>
      <c r="B5091" s="506"/>
      <c r="C5091" s="536"/>
      <c r="D5091" s="520"/>
      <c r="E5091" s="520"/>
      <c r="F5091" s="521"/>
      <c r="G5091" s="520"/>
      <c r="H5091" s="520"/>
      <c r="I5091" s="510"/>
      <c r="J5091" s="522"/>
      <c r="K5091" s="522"/>
      <c r="L5091" s="511"/>
      <c r="M5091" s="522"/>
      <c r="N5091" s="522"/>
      <c r="O5091" s="512"/>
      <c r="P5091" s="512"/>
    </row>
    <row r="5092" spans="1:16" hidden="1" x14ac:dyDescent="0.2">
      <c r="A5092" s="505"/>
      <c r="B5092" s="506"/>
      <c r="C5092" s="536"/>
      <c r="D5092" s="520"/>
      <c r="E5092" s="520"/>
      <c r="F5092" s="521"/>
      <c r="G5092" s="520"/>
      <c r="H5092" s="520"/>
      <c r="I5092" s="510"/>
      <c r="J5092" s="522"/>
      <c r="K5092" s="522"/>
      <c r="L5092" s="511"/>
      <c r="M5092" s="522"/>
      <c r="N5092" s="522"/>
      <c r="O5092" s="512"/>
      <c r="P5092" s="512"/>
    </row>
    <row r="5093" spans="1:16" hidden="1" x14ac:dyDescent="0.2">
      <c r="A5093" s="505"/>
      <c r="B5093" s="506"/>
      <c r="C5093" s="536"/>
      <c r="D5093" s="520"/>
      <c r="E5093" s="520"/>
      <c r="F5093" s="521"/>
      <c r="G5093" s="520"/>
      <c r="H5093" s="520"/>
      <c r="I5093" s="510"/>
      <c r="J5093" s="522"/>
      <c r="K5093" s="522"/>
      <c r="L5093" s="511"/>
      <c r="M5093" s="522"/>
      <c r="N5093" s="522"/>
      <c r="O5093" s="512"/>
      <c r="P5093" s="512"/>
    </row>
    <row r="5094" spans="1:16" hidden="1" x14ac:dyDescent="0.2">
      <c r="A5094" s="505"/>
      <c r="B5094" s="506"/>
      <c r="C5094" s="536"/>
      <c r="D5094" s="520"/>
      <c r="E5094" s="520"/>
      <c r="F5094" s="521"/>
      <c r="G5094" s="520"/>
      <c r="H5094" s="520"/>
      <c r="I5094" s="510"/>
      <c r="J5094" s="522"/>
      <c r="K5094" s="522"/>
      <c r="L5094" s="511"/>
      <c r="M5094" s="522"/>
      <c r="N5094" s="522"/>
      <c r="O5094" s="512"/>
      <c r="P5094" s="512"/>
    </row>
    <row r="5095" spans="1:16" hidden="1" x14ac:dyDescent="0.2">
      <c r="A5095" s="505"/>
      <c r="B5095" s="506"/>
      <c r="C5095" s="536"/>
      <c r="D5095" s="520"/>
      <c r="E5095" s="520"/>
      <c r="F5095" s="521"/>
      <c r="G5095" s="520"/>
      <c r="H5095" s="520"/>
      <c r="I5095" s="510"/>
      <c r="J5095" s="522"/>
      <c r="K5095" s="522"/>
      <c r="L5095" s="511"/>
      <c r="M5095" s="522"/>
      <c r="N5095" s="522"/>
      <c r="O5095" s="512"/>
      <c r="P5095" s="512"/>
    </row>
    <row r="5096" spans="1:16" hidden="1" x14ac:dyDescent="0.2">
      <c r="A5096" s="505"/>
      <c r="B5096" s="506"/>
      <c r="C5096" s="536"/>
      <c r="D5096" s="520"/>
      <c r="E5096" s="520"/>
      <c r="F5096" s="521"/>
      <c r="G5096" s="520"/>
      <c r="H5096" s="520"/>
      <c r="I5096" s="510"/>
      <c r="J5096" s="522"/>
      <c r="K5096" s="522"/>
      <c r="L5096" s="511"/>
      <c r="M5096" s="522"/>
      <c r="N5096" s="522"/>
      <c r="O5096" s="512"/>
      <c r="P5096" s="512"/>
    </row>
    <row r="5097" spans="1:16" hidden="1" x14ac:dyDescent="0.2">
      <c r="A5097" s="505"/>
      <c r="B5097" s="506"/>
      <c r="C5097" s="536"/>
      <c r="D5097" s="520"/>
      <c r="E5097" s="520"/>
      <c r="F5097" s="521"/>
      <c r="G5097" s="520"/>
      <c r="H5097" s="520"/>
      <c r="I5097" s="510"/>
      <c r="J5097" s="522"/>
      <c r="K5097" s="522"/>
      <c r="L5097" s="511"/>
      <c r="M5097" s="522"/>
      <c r="N5097" s="522"/>
      <c r="O5097" s="512"/>
      <c r="P5097" s="512"/>
    </row>
    <row r="5098" spans="1:16" hidden="1" x14ac:dyDescent="0.2">
      <c r="A5098" s="505"/>
      <c r="B5098" s="506"/>
      <c r="C5098" s="536"/>
      <c r="D5098" s="520"/>
      <c r="E5098" s="520"/>
      <c r="F5098" s="521"/>
      <c r="G5098" s="520"/>
      <c r="H5098" s="520"/>
      <c r="I5098" s="510"/>
      <c r="J5098" s="522"/>
      <c r="K5098" s="522"/>
      <c r="L5098" s="511"/>
      <c r="M5098" s="522"/>
      <c r="N5098" s="522"/>
      <c r="O5098" s="512"/>
      <c r="P5098" s="512"/>
    </row>
    <row r="5099" spans="1:16" hidden="1" x14ac:dyDescent="0.2">
      <c r="A5099" s="505"/>
      <c r="B5099" s="506"/>
      <c r="C5099" s="536"/>
      <c r="D5099" s="520"/>
      <c r="E5099" s="520"/>
      <c r="F5099" s="521"/>
      <c r="G5099" s="520"/>
      <c r="H5099" s="520"/>
      <c r="I5099" s="510"/>
      <c r="J5099" s="522"/>
      <c r="K5099" s="522"/>
      <c r="L5099" s="511"/>
      <c r="M5099" s="522"/>
      <c r="N5099" s="522"/>
      <c r="O5099" s="512"/>
      <c r="P5099" s="512"/>
    </row>
    <row r="5100" spans="1:16" hidden="1" x14ac:dyDescent="0.2">
      <c r="A5100" s="505"/>
      <c r="B5100" s="506"/>
      <c r="C5100" s="536"/>
      <c r="D5100" s="520"/>
      <c r="E5100" s="520"/>
      <c r="F5100" s="521"/>
      <c r="G5100" s="520"/>
      <c r="H5100" s="520"/>
      <c r="I5100" s="510"/>
      <c r="J5100" s="522"/>
      <c r="K5100" s="522"/>
      <c r="L5100" s="511"/>
      <c r="M5100" s="522"/>
      <c r="N5100" s="522"/>
      <c r="O5100" s="512"/>
      <c r="P5100" s="512"/>
    </row>
    <row r="5101" spans="1:16" hidden="1" x14ac:dyDescent="0.2">
      <c r="A5101" s="505"/>
      <c r="B5101" s="506"/>
      <c r="C5101" s="536"/>
      <c r="D5101" s="520"/>
      <c r="E5101" s="520"/>
      <c r="F5101" s="521"/>
      <c r="G5101" s="520"/>
      <c r="H5101" s="520"/>
      <c r="I5101" s="510"/>
      <c r="J5101" s="522"/>
      <c r="K5101" s="522"/>
      <c r="L5101" s="511"/>
      <c r="M5101" s="522"/>
      <c r="N5101" s="522"/>
      <c r="O5101" s="512"/>
      <c r="P5101" s="512"/>
    </row>
    <row r="5102" spans="1:16" hidden="1" x14ac:dyDescent="0.2">
      <c r="A5102" s="505"/>
      <c r="B5102" s="506"/>
      <c r="C5102" s="536"/>
      <c r="D5102" s="520"/>
      <c r="E5102" s="520"/>
      <c r="F5102" s="521"/>
      <c r="G5102" s="520"/>
      <c r="H5102" s="520"/>
      <c r="I5102" s="510"/>
      <c r="J5102" s="522"/>
      <c r="K5102" s="522"/>
      <c r="L5102" s="511"/>
      <c r="M5102" s="522"/>
      <c r="N5102" s="522"/>
      <c r="O5102" s="512"/>
      <c r="P5102" s="512"/>
    </row>
    <row r="5103" spans="1:16" hidden="1" x14ac:dyDescent="0.2">
      <c r="A5103" s="505"/>
      <c r="B5103" s="506"/>
      <c r="C5103" s="536"/>
      <c r="D5103" s="520"/>
      <c r="E5103" s="520"/>
      <c r="F5103" s="521"/>
      <c r="G5103" s="520"/>
      <c r="H5103" s="520"/>
      <c r="I5103" s="510"/>
      <c r="J5103" s="522"/>
      <c r="K5103" s="522"/>
      <c r="L5103" s="511"/>
      <c r="M5103" s="522"/>
      <c r="N5103" s="522"/>
      <c r="O5103" s="512"/>
      <c r="P5103" s="512"/>
    </row>
    <row r="5104" spans="1:16" hidden="1" x14ac:dyDescent="0.2">
      <c r="A5104" s="505"/>
      <c r="B5104" s="506"/>
      <c r="C5104" s="536"/>
      <c r="D5104" s="520"/>
      <c r="E5104" s="520"/>
      <c r="F5104" s="521"/>
      <c r="G5104" s="520"/>
      <c r="H5104" s="520"/>
      <c r="I5104" s="510"/>
      <c r="J5104" s="522"/>
      <c r="K5104" s="522"/>
      <c r="L5104" s="511"/>
      <c r="M5104" s="522"/>
      <c r="N5104" s="522"/>
      <c r="O5104" s="512"/>
      <c r="P5104" s="512"/>
    </row>
    <row r="5105" spans="1:16" hidden="1" x14ac:dyDescent="0.2">
      <c r="A5105" s="505"/>
      <c r="B5105" s="506"/>
      <c r="C5105" s="536"/>
      <c r="D5105" s="520"/>
      <c r="E5105" s="520"/>
      <c r="F5105" s="521"/>
      <c r="G5105" s="520"/>
      <c r="H5105" s="520"/>
      <c r="I5105" s="510"/>
      <c r="J5105" s="522"/>
      <c r="K5105" s="522"/>
      <c r="L5105" s="511"/>
      <c r="M5105" s="522"/>
      <c r="N5105" s="522"/>
      <c r="O5105" s="512"/>
      <c r="P5105" s="512"/>
    </row>
    <row r="5106" spans="1:16" hidden="1" x14ac:dyDescent="0.2">
      <c r="A5106" s="505"/>
      <c r="B5106" s="506"/>
      <c r="C5106" s="536"/>
      <c r="D5106" s="520"/>
      <c r="E5106" s="520"/>
      <c r="F5106" s="521"/>
      <c r="G5106" s="520"/>
      <c r="H5106" s="520"/>
      <c r="I5106" s="510"/>
      <c r="J5106" s="522"/>
      <c r="K5106" s="522"/>
      <c r="L5106" s="511"/>
      <c r="M5106" s="522"/>
      <c r="N5106" s="522"/>
      <c r="O5106" s="512"/>
      <c r="P5106" s="512"/>
    </row>
    <row r="5107" spans="1:16" hidden="1" x14ac:dyDescent="0.2">
      <c r="A5107" s="505"/>
      <c r="B5107" s="506"/>
      <c r="C5107" s="536"/>
      <c r="D5107" s="520"/>
      <c r="E5107" s="520"/>
      <c r="F5107" s="521"/>
      <c r="G5107" s="520"/>
      <c r="H5107" s="520"/>
      <c r="I5107" s="510"/>
      <c r="J5107" s="522"/>
      <c r="K5107" s="522"/>
      <c r="L5107" s="511"/>
      <c r="M5107" s="522"/>
      <c r="N5107" s="522"/>
      <c r="O5107" s="512"/>
      <c r="P5107" s="512"/>
    </row>
    <row r="5108" spans="1:16" hidden="1" x14ac:dyDescent="0.2">
      <c r="A5108" s="505"/>
      <c r="B5108" s="506"/>
      <c r="C5108" s="536"/>
      <c r="D5108" s="520"/>
      <c r="E5108" s="520"/>
      <c r="F5108" s="521"/>
      <c r="G5108" s="520"/>
      <c r="H5108" s="520"/>
      <c r="I5108" s="510"/>
      <c r="J5108" s="522"/>
      <c r="K5108" s="522"/>
      <c r="L5108" s="511"/>
      <c r="M5108" s="522"/>
      <c r="N5108" s="522"/>
      <c r="O5108" s="512"/>
      <c r="P5108" s="512"/>
    </row>
    <row r="5109" spans="1:16" hidden="1" x14ac:dyDescent="0.2">
      <c r="A5109" s="505"/>
      <c r="B5109" s="506"/>
      <c r="C5109" s="536"/>
      <c r="D5109" s="520"/>
      <c r="E5109" s="520"/>
      <c r="F5109" s="521"/>
      <c r="G5109" s="520"/>
      <c r="H5109" s="520"/>
      <c r="I5109" s="510"/>
      <c r="J5109" s="522"/>
      <c r="K5109" s="522"/>
      <c r="L5109" s="511"/>
      <c r="M5109" s="522"/>
      <c r="N5109" s="522"/>
      <c r="O5109" s="512"/>
      <c r="P5109" s="512"/>
    </row>
    <row r="5110" spans="1:16" hidden="1" x14ac:dyDescent="0.2">
      <c r="A5110" s="505"/>
      <c r="B5110" s="506"/>
      <c r="C5110" s="536"/>
      <c r="D5110" s="520"/>
      <c r="E5110" s="520"/>
      <c r="F5110" s="521"/>
      <c r="G5110" s="520"/>
      <c r="H5110" s="520"/>
      <c r="I5110" s="510"/>
      <c r="J5110" s="522"/>
      <c r="K5110" s="522"/>
      <c r="L5110" s="511"/>
      <c r="M5110" s="522"/>
      <c r="N5110" s="522"/>
      <c r="O5110" s="512"/>
      <c r="P5110" s="512"/>
    </row>
    <row r="5111" spans="1:16" hidden="1" x14ac:dyDescent="0.2">
      <c r="A5111" s="505"/>
      <c r="B5111" s="506"/>
      <c r="C5111" s="536"/>
      <c r="D5111" s="520"/>
      <c r="E5111" s="520"/>
      <c r="F5111" s="521"/>
      <c r="G5111" s="520"/>
      <c r="H5111" s="520"/>
      <c r="I5111" s="510"/>
      <c r="J5111" s="522"/>
      <c r="K5111" s="522"/>
      <c r="L5111" s="511"/>
      <c r="M5111" s="522"/>
      <c r="N5111" s="522"/>
      <c r="O5111" s="512"/>
      <c r="P5111" s="512"/>
    </row>
    <row r="5112" spans="1:16" hidden="1" x14ac:dyDescent="0.2">
      <c r="A5112" s="505"/>
      <c r="B5112" s="506"/>
      <c r="C5112" s="536"/>
      <c r="D5112" s="520"/>
      <c r="E5112" s="520"/>
      <c r="F5112" s="521"/>
      <c r="G5112" s="520"/>
      <c r="H5112" s="520"/>
      <c r="I5112" s="510"/>
      <c r="J5112" s="522"/>
      <c r="K5112" s="522"/>
      <c r="L5112" s="511"/>
      <c r="M5112" s="522"/>
      <c r="N5112" s="522"/>
      <c r="O5112" s="512"/>
      <c r="P5112" s="512"/>
    </row>
    <row r="5113" spans="1:16" hidden="1" x14ac:dyDescent="0.2">
      <c r="A5113" s="505"/>
      <c r="B5113" s="506"/>
      <c r="C5113" s="536"/>
      <c r="D5113" s="520"/>
      <c r="E5113" s="520"/>
      <c r="F5113" s="521"/>
      <c r="G5113" s="520"/>
      <c r="H5113" s="520"/>
      <c r="I5113" s="510"/>
      <c r="J5113" s="522"/>
      <c r="K5113" s="522"/>
      <c r="L5113" s="511"/>
      <c r="M5113" s="522"/>
      <c r="N5113" s="522"/>
      <c r="O5113" s="512"/>
      <c r="P5113" s="512"/>
    </row>
    <row r="5114" spans="1:16" hidden="1" x14ac:dyDescent="0.2">
      <c r="A5114" s="505"/>
      <c r="B5114" s="506"/>
      <c r="C5114" s="536"/>
      <c r="D5114" s="520"/>
      <c r="E5114" s="520"/>
      <c r="F5114" s="521"/>
      <c r="G5114" s="520"/>
      <c r="H5114" s="520"/>
      <c r="I5114" s="510"/>
      <c r="J5114" s="522"/>
      <c r="K5114" s="522"/>
      <c r="L5114" s="511"/>
      <c r="M5114" s="522"/>
      <c r="N5114" s="522"/>
      <c r="O5114" s="512"/>
      <c r="P5114" s="512"/>
    </row>
    <row r="5115" spans="1:16" hidden="1" x14ac:dyDescent="0.2">
      <c r="A5115" s="505"/>
      <c r="B5115" s="506"/>
      <c r="C5115" s="536"/>
      <c r="D5115" s="520"/>
      <c r="E5115" s="520"/>
      <c r="F5115" s="521"/>
      <c r="G5115" s="520"/>
      <c r="H5115" s="520"/>
      <c r="I5115" s="510"/>
      <c r="J5115" s="522"/>
      <c r="K5115" s="522"/>
      <c r="L5115" s="511"/>
      <c r="M5115" s="522"/>
      <c r="N5115" s="522"/>
      <c r="O5115" s="512"/>
      <c r="P5115" s="512"/>
    </row>
    <row r="5116" spans="1:16" hidden="1" x14ac:dyDescent="0.2">
      <c r="A5116" s="505"/>
      <c r="B5116" s="506"/>
      <c r="C5116" s="536"/>
      <c r="D5116" s="520"/>
      <c r="E5116" s="520"/>
      <c r="F5116" s="521"/>
      <c r="G5116" s="520"/>
      <c r="H5116" s="520"/>
      <c r="I5116" s="510"/>
      <c r="J5116" s="522"/>
      <c r="K5116" s="522"/>
      <c r="L5116" s="511"/>
      <c r="M5116" s="522"/>
      <c r="N5116" s="522"/>
      <c r="O5116" s="512"/>
      <c r="P5116" s="512"/>
    </row>
    <row r="5117" spans="1:16" hidden="1" x14ac:dyDescent="0.2">
      <c r="A5117" s="505"/>
      <c r="B5117" s="506"/>
      <c r="C5117" s="536"/>
      <c r="D5117" s="520"/>
      <c r="E5117" s="520"/>
      <c r="F5117" s="521"/>
      <c r="G5117" s="520"/>
      <c r="H5117" s="520"/>
      <c r="I5117" s="510"/>
      <c r="J5117" s="522"/>
      <c r="K5117" s="522"/>
      <c r="L5117" s="511"/>
      <c r="M5117" s="522"/>
      <c r="N5117" s="522"/>
      <c r="O5117" s="512"/>
      <c r="P5117" s="512"/>
    </row>
    <row r="5118" spans="1:16" hidden="1" x14ac:dyDescent="0.2">
      <c r="A5118" s="505"/>
      <c r="B5118" s="506"/>
      <c r="C5118" s="536"/>
      <c r="D5118" s="520"/>
      <c r="E5118" s="520"/>
      <c r="F5118" s="521"/>
      <c r="G5118" s="520"/>
      <c r="H5118" s="520"/>
      <c r="I5118" s="510"/>
      <c r="J5118" s="522"/>
      <c r="K5118" s="522"/>
      <c r="L5118" s="511"/>
      <c r="M5118" s="522"/>
      <c r="N5118" s="522"/>
      <c r="O5118" s="512"/>
      <c r="P5118" s="512"/>
    </row>
    <row r="5119" spans="1:16" hidden="1" x14ac:dyDescent="0.2">
      <c r="A5119" s="505"/>
      <c r="B5119" s="506"/>
      <c r="C5119" s="536"/>
      <c r="D5119" s="520"/>
      <c r="E5119" s="520"/>
      <c r="F5119" s="521"/>
      <c r="G5119" s="520"/>
      <c r="H5119" s="520"/>
      <c r="I5119" s="510"/>
      <c r="J5119" s="522"/>
      <c r="K5119" s="522"/>
      <c r="L5119" s="511"/>
      <c r="M5119" s="522"/>
      <c r="N5119" s="522"/>
      <c r="O5119" s="512"/>
      <c r="P5119" s="512"/>
    </row>
    <row r="5120" spans="1:16" hidden="1" x14ac:dyDescent="0.2">
      <c r="A5120" s="505"/>
      <c r="B5120" s="506"/>
      <c r="C5120" s="536"/>
      <c r="D5120" s="520"/>
      <c r="E5120" s="520"/>
      <c r="F5120" s="521"/>
      <c r="G5120" s="520"/>
      <c r="H5120" s="520"/>
      <c r="I5120" s="510"/>
      <c r="J5120" s="522"/>
      <c r="K5120" s="522"/>
      <c r="L5120" s="511"/>
      <c r="M5120" s="522"/>
      <c r="N5120" s="522"/>
      <c r="O5120" s="512"/>
      <c r="P5120" s="512"/>
    </row>
    <row r="5121" spans="1:16" hidden="1" x14ac:dyDescent="0.2">
      <c r="A5121" s="505"/>
      <c r="B5121" s="506"/>
      <c r="C5121" s="536"/>
      <c r="D5121" s="520"/>
      <c r="E5121" s="520"/>
      <c r="F5121" s="521"/>
      <c r="G5121" s="520"/>
      <c r="H5121" s="520"/>
      <c r="I5121" s="510"/>
      <c r="J5121" s="522"/>
      <c r="K5121" s="522"/>
      <c r="L5121" s="511"/>
      <c r="M5121" s="522"/>
      <c r="N5121" s="522"/>
      <c r="O5121" s="512"/>
      <c r="P5121" s="512"/>
    </row>
    <row r="5122" spans="1:16" hidden="1" x14ac:dyDescent="0.2">
      <c r="A5122" s="505"/>
      <c r="B5122" s="506"/>
      <c r="C5122" s="536"/>
      <c r="D5122" s="520"/>
      <c r="E5122" s="520"/>
      <c r="F5122" s="521"/>
      <c r="G5122" s="520"/>
      <c r="H5122" s="520"/>
      <c r="I5122" s="510"/>
      <c r="J5122" s="522"/>
      <c r="K5122" s="522"/>
      <c r="L5122" s="511"/>
      <c r="M5122" s="522"/>
      <c r="N5122" s="522"/>
      <c r="O5122" s="512"/>
      <c r="P5122" s="512"/>
    </row>
    <row r="5123" spans="1:16" hidden="1" x14ac:dyDescent="0.2">
      <c r="A5123" s="505"/>
      <c r="B5123" s="506"/>
      <c r="C5123" s="536"/>
      <c r="D5123" s="520"/>
      <c r="E5123" s="520"/>
      <c r="F5123" s="521"/>
      <c r="G5123" s="520"/>
      <c r="H5123" s="520"/>
      <c r="I5123" s="510"/>
      <c r="J5123" s="522"/>
      <c r="K5123" s="522"/>
      <c r="L5123" s="511"/>
      <c r="M5123" s="522"/>
      <c r="N5123" s="522"/>
      <c r="O5123" s="512"/>
      <c r="P5123" s="512"/>
    </row>
    <row r="5124" spans="1:16" hidden="1" x14ac:dyDescent="0.2">
      <c r="A5124" s="505"/>
      <c r="B5124" s="506"/>
      <c r="C5124" s="536"/>
      <c r="D5124" s="520"/>
      <c r="E5124" s="520"/>
      <c r="F5124" s="521"/>
      <c r="G5124" s="520"/>
      <c r="H5124" s="520"/>
      <c r="I5124" s="510"/>
      <c r="J5124" s="522"/>
      <c r="K5124" s="522"/>
      <c r="L5124" s="511"/>
      <c r="M5124" s="522"/>
      <c r="N5124" s="522"/>
      <c r="O5124" s="512"/>
      <c r="P5124" s="512"/>
    </row>
    <row r="5125" spans="1:16" hidden="1" x14ac:dyDescent="0.2">
      <c r="A5125" s="505"/>
      <c r="B5125" s="506"/>
      <c r="C5125" s="536"/>
      <c r="D5125" s="520"/>
      <c r="E5125" s="520"/>
      <c r="F5125" s="521"/>
      <c r="G5125" s="520"/>
      <c r="H5125" s="520"/>
      <c r="I5125" s="510"/>
      <c r="J5125" s="522"/>
      <c r="K5125" s="522"/>
      <c r="L5125" s="511"/>
      <c r="M5125" s="522"/>
      <c r="N5125" s="522"/>
      <c r="O5125" s="512"/>
      <c r="P5125" s="512"/>
    </row>
    <row r="5126" spans="1:16" hidden="1" x14ac:dyDescent="0.2">
      <c r="A5126" s="505"/>
      <c r="B5126" s="506"/>
      <c r="C5126" s="536"/>
      <c r="D5126" s="520"/>
      <c r="E5126" s="520"/>
      <c r="F5126" s="521"/>
      <c r="G5126" s="520"/>
      <c r="H5126" s="520"/>
      <c r="I5126" s="510"/>
      <c r="J5126" s="522"/>
      <c r="K5126" s="522"/>
      <c r="L5126" s="511"/>
      <c r="M5126" s="522"/>
      <c r="N5126" s="522"/>
      <c r="O5126" s="512"/>
      <c r="P5126" s="512"/>
    </row>
    <row r="5127" spans="1:16" hidden="1" x14ac:dyDescent="0.2">
      <c r="A5127" s="505"/>
      <c r="B5127" s="506"/>
      <c r="C5127" s="536"/>
      <c r="D5127" s="520"/>
      <c r="E5127" s="520"/>
      <c r="F5127" s="521"/>
      <c r="G5127" s="520"/>
      <c r="H5127" s="520"/>
      <c r="I5127" s="510"/>
      <c r="J5127" s="522"/>
      <c r="K5127" s="522"/>
      <c r="L5127" s="511"/>
      <c r="M5127" s="522"/>
      <c r="N5127" s="522"/>
      <c r="O5127" s="512"/>
      <c r="P5127" s="512"/>
    </row>
    <row r="5128" spans="1:16" hidden="1" x14ac:dyDescent="0.2">
      <c r="A5128" s="505"/>
      <c r="B5128" s="506"/>
      <c r="C5128" s="536"/>
      <c r="D5128" s="520"/>
      <c r="E5128" s="520"/>
      <c r="F5128" s="521"/>
      <c r="G5128" s="520"/>
      <c r="H5128" s="520"/>
      <c r="I5128" s="510"/>
      <c r="J5128" s="522"/>
      <c r="K5128" s="522"/>
      <c r="L5128" s="511"/>
      <c r="M5128" s="522"/>
      <c r="N5128" s="522"/>
      <c r="O5128" s="512"/>
      <c r="P5128" s="512"/>
    </row>
    <row r="5129" spans="1:16" hidden="1" x14ac:dyDescent="0.2">
      <c r="A5129" s="505"/>
      <c r="B5129" s="506"/>
      <c r="C5129" s="536"/>
      <c r="D5129" s="520"/>
      <c r="E5129" s="520"/>
      <c r="F5129" s="521"/>
      <c r="G5129" s="520"/>
      <c r="H5129" s="520"/>
      <c r="I5129" s="510"/>
      <c r="J5129" s="522"/>
      <c r="K5129" s="522"/>
      <c r="L5129" s="511"/>
      <c r="M5129" s="522"/>
      <c r="N5129" s="522"/>
      <c r="O5129" s="512"/>
      <c r="P5129" s="512"/>
    </row>
    <row r="5130" spans="1:16" hidden="1" x14ac:dyDescent="0.2">
      <c r="A5130" s="505"/>
      <c r="B5130" s="506"/>
      <c r="C5130" s="536"/>
      <c r="D5130" s="520"/>
      <c r="E5130" s="520"/>
      <c r="F5130" s="521"/>
      <c r="G5130" s="520"/>
      <c r="H5130" s="520"/>
      <c r="I5130" s="510"/>
      <c r="J5130" s="522"/>
      <c r="K5130" s="522"/>
      <c r="L5130" s="511"/>
      <c r="M5130" s="522"/>
      <c r="N5130" s="522"/>
      <c r="O5130" s="512"/>
      <c r="P5130" s="512"/>
    </row>
    <row r="5131" spans="1:16" hidden="1" x14ac:dyDescent="0.2">
      <c r="A5131" s="505"/>
      <c r="B5131" s="506"/>
      <c r="C5131" s="536"/>
      <c r="D5131" s="520"/>
      <c r="E5131" s="520"/>
      <c r="F5131" s="521"/>
      <c r="G5131" s="520"/>
      <c r="H5131" s="520"/>
      <c r="I5131" s="510"/>
      <c r="J5131" s="522"/>
      <c r="K5131" s="522"/>
      <c r="L5131" s="511"/>
      <c r="M5131" s="522"/>
      <c r="N5131" s="522"/>
      <c r="O5131" s="512"/>
      <c r="P5131" s="512"/>
    </row>
    <row r="5132" spans="1:16" hidden="1" x14ac:dyDescent="0.2">
      <c r="A5132" s="505"/>
      <c r="B5132" s="506"/>
      <c r="C5132" s="536"/>
      <c r="D5132" s="520"/>
      <c r="E5132" s="520"/>
      <c r="F5132" s="521"/>
      <c r="G5132" s="520"/>
      <c r="H5132" s="520"/>
      <c r="I5132" s="510"/>
      <c r="J5132" s="522"/>
      <c r="K5132" s="522"/>
      <c r="L5132" s="511"/>
      <c r="M5132" s="522"/>
      <c r="N5132" s="522"/>
      <c r="O5132" s="512"/>
      <c r="P5132" s="512"/>
    </row>
    <row r="5133" spans="1:16" hidden="1" x14ac:dyDescent="0.2">
      <c r="A5133" s="505"/>
      <c r="B5133" s="506"/>
      <c r="C5133" s="536"/>
      <c r="D5133" s="520"/>
      <c r="E5133" s="520"/>
      <c r="F5133" s="521"/>
      <c r="G5133" s="520"/>
      <c r="H5133" s="520"/>
      <c r="I5133" s="510"/>
      <c r="J5133" s="522"/>
      <c r="K5133" s="522"/>
      <c r="L5133" s="511"/>
      <c r="M5133" s="522"/>
      <c r="N5133" s="522"/>
      <c r="O5133" s="512"/>
      <c r="P5133" s="512"/>
    </row>
    <row r="5134" spans="1:16" hidden="1" x14ac:dyDescent="0.2">
      <c r="A5134" s="505" t="str">
        <f>IF(B5134="","",COUNT('Diário 7º PA'!$A$4:$A$5383)+COUNT('Diário 8º PA'!$A$4:$A$5041)+ROW()-3)</f>
        <v/>
      </c>
      <c r="B5134" s="506"/>
      <c r="C5134" s="536"/>
      <c r="D5134" s="520"/>
      <c r="E5134" s="520"/>
      <c r="F5134" s="521"/>
      <c r="G5134" s="520"/>
      <c r="H5134" s="520"/>
      <c r="I5134" s="510"/>
      <c r="J5134" s="522"/>
      <c r="K5134" s="522"/>
      <c r="L5134" s="511"/>
      <c r="M5134" s="522"/>
      <c r="N5134" s="522"/>
      <c r="O5134" s="512"/>
      <c r="P5134" s="512"/>
    </row>
    <row r="5135" spans="1:16" hidden="1" x14ac:dyDescent="0.2">
      <c r="A5135" s="505" t="str">
        <f>IF(B5135="","",COUNT('Diário 7º PA'!$A$4:$A$5383)+COUNT('Diário 8º PA'!$A$4:$A$5041)+ROW()-3)</f>
        <v/>
      </c>
      <c r="B5135" s="506"/>
      <c r="C5135" s="536"/>
      <c r="D5135" s="520"/>
      <c r="E5135" s="520"/>
      <c r="F5135" s="521"/>
      <c r="G5135" s="520"/>
      <c r="H5135" s="520"/>
      <c r="I5135" s="510"/>
      <c r="J5135" s="522"/>
      <c r="K5135" s="522"/>
      <c r="L5135" s="511"/>
      <c r="M5135" s="522"/>
      <c r="N5135" s="522"/>
      <c r="O5135" s="512"/>
      <c r="P5135" s="512"/>
    </row>
    <row r="5136" spans="1:16" hidden="1" x14ac:dyDescent="0.2">
      <c r="A5136" s="505" t="str">
        <f>IF(B5136="","",COUNT('Diário 7º PA'!$A$4:$A$5383)+COUNT('Diário 8º PA'!$A$4:$A$5041)+ROW()-3)</f>
        <v/>
      </c>
      <c r="B5136" s="506"/>
      <c r="C5136" s="536"/>
      <c r="D5136" s="520"/>
      <c r="E5136" s="520"/>
      <c r="F5136" s="521"/>
      <c r="G5136" s="520"/>
      <c r="H5136" s="520"/>
      <c r="I5136" s="510"/>
      <c r="J5136" s="522"/>
      <c r="K5136" s="522"/>
      <c r="L5136" s="511"/>
      <c r="M5136" s="522"/>
      <c r="N5136" s="522"/>
      <c r="O5136" s="512"/>
      <c r="P5136" s="512"/>
    </row>
    <row r="5137" spans="1:16" hidden="1" x14ac:dyDescent="0.2">
      <c r="A5137" s="505" t="str">
        <f>IF(B5137="","",COUNT('Diário 7º PA'!$A$4:$A$5383)+COUNT('Diário 8º PA'!$A$4:$A$5041)+ROW()-3)</f>
        <v/>
      </c>
      <c r="B5137" s="506"/>
      <c r="C5137" s="536"/>
      <c r="D5137" s="520"/>
      <c r="E5137" s="520"/>
      <c r="F5137" s="521"/>
      <c r="G5137" s="520"/>
      <c r="H5137" s="520"/>
      <c r="I5137" s="510"/>
      <c r="J5137" s="522"/>
      <c r="K5137" s="522"/>
      <c r="L5137" s="511"/>
      <c r="M5137" s="522"/>
      <c r="N5137" s="522"/>
      <c r="O5137" s="512"/>
      <c r="P5137" s="512"/>
    </row>
    <row r="5138" spans="1:16" hidden="1" x14ac:dyDescent="0.2">
      <c r="A5138" s="505" t="str">
        <f>IF(B5138="","",COUNT('Diário 7º PA'!$A$4:$A$5383)+COUNT('Diário 8º PA'!$A$4:$A$5041)+ROW()-3)</f>
        <v/>
      </c>
      <c r="B5138" s="506"/>
      <c r="C5138" s="536"/>
      <c r="D5138" s="520"/>
      <c r="E5138" s="520"/>
      <c r="F5138" s="521"/>
      <c r="G5138" s="520"/>
      <c r="H5138" s="520"/>
      <c r="I5138" s="510"/>
      <c r="J5138" s="522"/>
      <c r="K5138" s="522"/>
      <c r="L5138" s="511"/>
      <c r="M5138" s="522"/>
      <c r="N5138" s="522"/>
      <c r="O5138" s="512"/>
      <c r="P5138" s="512"/>
    </row>
    <row r="5139" spans="1:16" hidden="1" x14ac:dyDescent="0.2">
      <c r="A5139" s="505" t="str">
        <f>IF(B5139="","",COUNT('Diário 7º PA'!$A$4:$A$5383)+COUNT('Diário 8º PA'!$A$4:$A$5041)+ROW()-3)</f>
        <v/>
      </c>
      <c r="B5139" s="506"/>
      <c r="C5139" s="536"/>
      <c r="D5139" s="520"/>
      <c r="E5139" s="520"/>
      <c r="F5139" s="521"/>
      <c r="G5139" s="520"/>
      <c r="H5139" s="520"/>
      <c r="I5139" s="510"/>
      <c r="J5139" s="522"/>
      <c r="K5139" s="522"/>
      <c r="L5139" s="511"/>
      <c r="M5139" s="522"/>
      <c r="N5139" s="522"/>
      <c r="O5139" s="512"/>
      <c r="P5139" s="512"/>
    </row>
    <row r="5140" spans="1:16" hidden="1" x14ac:dyDescent="0.2">
      <c r="A5140" s="505" t="str">
        <f>IF(B5140="","",COUNT('Diário 7º PA'!$A$4:$A$5383)+COUNT('Diário 8º PA'!$A$4:$A$5041)+ROW()-3)</f>
        <v/>
      </c>
      <c r="B5140" s="506"/>
      <c r="C5140" s="536"/>
      <c r="D5140" s="520"/>
      <c r="E5140" s="520"/>
      <c r="F5140" s="521"/>
      <c r="G5140" s="520"/>
      <c r="H5140" s="520"/>
      <c r="I5140" s="510"/>
      <c r="J5140" s="522"/>
      <c r="K5140" s="522"/>
      <c r="L5140" s="511"/>
      <c r="M5140" s="522"/>
      <c r="N5140" s="522"/>
      <c r="O5140" s="512"/>
      <c r="P5140" s="512"/>
    </row>
    <row r="5141" spans="1:16" hidden="1" x14ac:dyDescent="0.2">
      <c r="A5141" s="505" t="str">
        <f>IF(B5141="","",COUNT('Diário 7º PA'!$A$4:$A$5383)+COUNT('Diário 8º PA'!$A$4:$A$5041)+ROW()-3)</f>
        <v/>
      </c>
      <c r="B5141" s="506"/>
      <c r="C5141" s="536"/>
      <c r="D5141" s="520"/>
      <c r="E5141" s="520"/>
      <c r="F5141" s="521"/>
      <c r="G5141" s="520"/>
      <c r="H5141" s="520"/>
      <c r="I5141" s="510"/>
      <c r="J5141" s="522"/>
      <c r="K5141" s="522"/>
      <c r="L5141" s="511"/>
      <c r="M5141" s="522"/>
      <c r="N5141" s="522"/>
      <c r="O5141" s="512"/>
      <c r="P5141" s="512"/>
    </row>
    <row r="5142" spans="1:16" hidden="1" x14ac:dyDescent="0.2">
      <c r="A5142" s="505" t="str">
        <f>IF(B5142="","",COUNT('Diário 7º PA'!$A$4:$A$5383)+COUNT('Diário 8º PA'!$A$4:$A$5041)+ROW()-3)</f>
        <v/>
      </c>
      <c r="B5142" s="506"/>
      <c r="C5142" s="536"/>
      <c r="D5142" s="520"/>
      <c r="E5142" s="520"/>
      <c r="F5142" s="521"/>
      <c r="G5142" s="520"/>
      <c r="H5142" s="520"/>
      <c r="I5142" s="510"/>
      <c r="J5142" s="522"/>
      <c r="K5142" s="522"/>
      <c r="L5142" s="511"/>
      <c r="M5142" s="522"/>
      <c r="N5142" s="522"/>
      <c r="O5142" s="512"/>
      <c r="P5142" s="512"/>
    </row>
    <row r="5143" spans="1:16" hidden="1" x14ac:dyDescent="0.2">
      <c r="A5143" s="505" t="str">
        <f>IF(B5143="","",COUNT('Diário 7º PA'!$A$4:$A$5383)+COUNT('Diário 8º PA'!$A$4:$A$5041)+ROW()-3)</f>
        <v/>
      </c>
      <c r="B5143" s="506"/>
      <c r="C5143" s="536"/>
      <c r="D5143" s="520"/>
      <c r="E5143" s="520"/>
      <c r="F5143" s="521"/>
      <c r="G5143" s="520"/>
      <c r="H5143" s="520"/>
      <c r="I5143" s="510"/>
      <c r="J5143" s="522"/>
      <c r="K5143" s="522"/>
      <c r="L5143" s="511"/>
      <c r="M5143" s="522"/>
      <c r="N5143" s="522"/>
      <c r="O5143" s="512"/>
      <c r="P5143" s="512"/>
    </row>
    <row r="5144" spans="1:16" hidden="1" x14ac:dyDescent="0.2">
      <c r="A5144" s="505" t="str">
        <f>IF(B5144="","",COUNT('Diário 7º PA'!$A$4:$A$5383)+COUNT('Diário 8º PA'!$A$4:$A$5041)+ROW()-3)</f>
        <v/>
      </c>
      <c r="B5144" s="506"/>
      <c r="C5144" s="536"/>
      <c r="D5144" s="520"/>
      <c r="E5144" s="520"/>
      <c r="F5144" s="521"/>
      <c r="G5144" s="520"/>
      <c r="H5144" s="520"/>
      <c r="I5144" s="510"/>
      <c r="J5144" s="522"/>
      <c r="K5144" s="522"/>
      <c r="L5144" s="511"/>
      <c r="M5144" s="522"/>
      <c r="N5144" s="522"/>
      <c r="O5144" s="512"/>
      <c r="P5144" s="512"/>
    </row>
    <row r="5145" spans="1:16" hidden="1" x14ac:dyDescent="0.2">
      <c r="A5145" s="505" t="str">
        <f>IF(B5145="","",COUNT('Diário 7º PA'!$A$4:$A$5383)+COUNT('Diário 8º PA'!$A$4:$A$5041)+ROW()-3)</f>
        <v/>
      </c>
      <c r="B5145" s="506"/>
      <c r="C5145" s="536"/>
      <c r="D5145" s="520"/>
      <c r="E5145" s="520"/>
      <c r="F5145" s="521"/>
      <c r="G5145" s="520"/>
      <c r="H5145" s="520"/>
      <c r="I5145" s="510"/>
      <c r="J5145" s="522"/>
      <c r="K5145" s="522"/>
      <c r="L5145" s="511"/>
      <c r="M5145" s="522"/>
      <c r="N5145" s="522"/>
      <c r="O5145" s="512"/>
      <c r="P5145" s="512"/>
    </row>
    <row r="5146" spans="1:16" hidden="1" x14ac:dyDescent="0.2">
      <c r="A5146" s="505" t="str">
        <f>IF(B5146="","",COUNT('Diário 7º PA'!$A$4:$A$5383)+COUNT('Diário 8º PA'!$A$4:$A$5041)+ROW()-3)</f>
        <v/>
      </c>
      <c r="B5146" s="506"/>
      <c r="C5146" s="536"/>
      <c r="D5146" s="520"/>
      <c r="E5146" s="520"/>
      <c r="F5146" s="521"/>
      <c r="G5146" s="520"/>
      <c r="H5146" s="520"/>
      <c r="I5146" s="510"/>
      <c r="J5146" s="522"/>
      <c r="K5146" s="522"/>
      <c r="L5146" s="511"/>
      <c r="M5146" s="522"/>
      <c r="N5146" s="522"/>
      <c r="O5146" s="512"/>
      <c r="P5146" s="512"/>
    </row>
    <row r="5147" spans="1:16" hidden="1" x14ac:dyDescent="0.2">
      <c r="A5147" s="505" t="str">
        <f>IF(B5147="","",COUNT('Diário 7º PA'!$A$4:$A$5383)+COUNT('Diário 8º PA'!$A$4:$A$5041)+ROW()-3)</f>
        <v/>
      </c>
      <c r="B5147" s="506"/>
      <c r="C5147" s="536"/>
      <c r="D5147" s="520"/>
      <c r="E5147" s="520"/>
      <c r="F5147" s="521"/>
      <c r="G5147" s="520"/>
      <c r="H5147" s="520"/>
      <c r="I5147" s="510"/>
      <c r="J5147" s="522"/>
      <c r="K5147" s="522"/>
      <c r="L5147" s="511"/>
      <c r="M5147" s="522"/>
      <c r="N5147" s="522"/>
      <c r="O5147" s="512"/>
      <c r="P5147" s="512"/>
    </row>
    <row r="5148" spans="1:16" hidden="1" x14ac:dyDescent="0.2">
      <c r="A5148" s="505" t="str">
        <f>IF(B5148="","",COUNT('Diário 7º PA'!$A$4:$A$5383)+COUNT('Diário 8º PA'!$A$4:$A$5041)+ROW()-3)</f>
        <v/>
      </c>
      <c r="B5148" s="506"/>
      <c r="C5148" s="536"/>
      <c r="D5148" s="520"/>
      <c r="E5148" s="520"/>
      <c r="F5148" s="521"/>
      <c r="G5148" s="520"/>
      <c r="H5148" s="520"/>
      <c r="I5148" s="510"/>
      <c r="J5148" s="522"/>
      <c r="K5148" s="522"/>
      <c r="L5148" s="511"/>
      <c r="M5148" s="522"/>
      <c r="N5148" s="522"/>
      <c r="O5148" s="512"/>
      <c r="P5148" s="512"/>
    </row>
    <row r="5149" spans="1:16" hidden="1" x14ac:dyDescent="0.2">
      <c r="A5149" s="505" t="str">
        <f>IF(B5149="","",COUNT('Diário 7º PA'!$A$4:$A$5383)+COUNT('Diário 8º PA'!$A$4:$A$5041)+ROW()-3)</f>
        <v/>
      </c>
      <c r="B5149" s="506"/>
      <c r="C5149" s="536"/>
      <c r="D5149" s="520"/>
      <c r="E5149" s="520"/>
      <c r="F5149" s="521"/>
      <c r="G5149" s="520"/>
      <c r="H5149" s="520"/>
      <c r="I5149" s="510"/>
      <c r="J5149" s="522"/>
      <c r="K5149" s="522"/>
      <c r="L5149" s="511"/>
      <c r="M5149" s="522"/>
      <c r="N5149" s="522"/>
      <c r="O5149" s="512"/>
      <c r="P5149" s="512"/>
    </row>
    <row r="5150" spans="1:16" hidden="1" x14ac:dyDescent="0.2">
      <c r="A5150" s="505" t="str">
        <f>IF(B5150="","",COUNT('Diário 7º PA'!$A$4:$A$5383)+COUNT('Diário 8º PA'!$A$4:$A$5041)+ROW()-3)</f>
        <v/>
      </c>
      <c r="B5150" s="506"/>
      <c r="C5150" s="536"/>
      <c r="D5150" s="520"/>
      <c r="E5150" s="520"/>
      <c r="F5150" s="521"/>
      <c r="G5150" s="520"/>
      <c r="H5150" s="520"/>
      <c r="I5150" s="510"/>
      <c r="J5150" s="522"/>
      <c r="K5150" s="522"/>
      <c r="L5150" s="511"/>
      <c r="M5150" s="522"/>
      <c r="N5150" s="522"/>
      <c r="O5150" s="512"/>
      <c r="P5150" s="512"/>
    </row>
    <row r="5151" spans="1:16" hidden="1" x14ac:dyDescent="0.2">
      <c r="A5151" s="505" t="str">
        <f>IF(B5151="","",COUNT('Diário 7º PA'!$A$4:$A$5383)+COUNT('Diário 8º PA'!$A$4:$A$5041)+ROW()-3)</f>
        <v/>
      </c>
      <c r="B5151" s="506"/>
      <c r="C5151" s="536"/>
      <c r="D5151" s="520"/>
      <c r="E5151" s="520"/>
      <c r="F5151" s="521"/>
      <c r="G5151" s="520"/>
      <c r="H5151" s="520"/>
      <c r="I5151" s="510"/>
      <c r="J5151" s="522"/>
      <c r="K5151" s="522"/>
      <c r="L5151" s="511"/>
      <c r="M5151" s="522"/>
      <c r="N5151" s="522"/>
      <c r="O5151" s="512"/>
      <c r="P5151" s="512"/>
    </row>
    <row r="5152" spans="1:16" hidden="1" x14ac:dyDescent="0.2">
      <c r="A5152" s="505" t="str">
        <f>IF(B5152="","",COUNT('Diário 7º PA'!$A$4:$A$5383)+COUNT('Diário 8º PA'!$A$4:$A$5041)+ROW()-3)</f>
        <v/>
      </c>
      <c r="B5152" s="506"/>
      <c r="C5152" s="536"/>
      <c r="D5152" s="520"/>
      <c r="E5152" s="520"/>
      <c r="F5152" s="521"/>
      <c r="G5152" s="520"/>
      <c r="H5152" s="520"/>
      <c r="I5152" s="510"/>
      <c r="J5152" s="522"/>
      <c r="K5152" s="522"/>
      <c r="L5152" s="511"/>
      <c r="M5152" s="522"/>
      <c r="N5152" s="522"/>
      <c r="O5152" s="512"/>
      <c r="P5152" s="512"/>
    </row>
    <row r="5153" spans="1:16" hidden="1" x14ac:dyDescent="0.2">
      <c r="A5153" s="505" t="str">
        <f>IF(B5153="","",COUNT('Diário 7º PA'!$A$4:$A$5383)+COUNT('Diário 8º PA'!$A$4:$A$5041)+ROW()-3)</f>
        <v/>
      </c>
      <c r="B5153" s="506"/>
      <c r="C5153" s="536"/>
      <c r="D5153" s="520"/>
      <c r="E5153" s="520"/>
      <c r="F5153" s="521"/>
      <c r="G5153" s="520"/>
      <c r="H5153" s="520"/>
      <c r="I5153" s="510"/>
      <c r="J5153" s="522"/>
      <c r="K5153" s="522"/>
      <c r="L5153" s="511"/>
      <c r="M5153" s="522"/>
      <c r="N5153" s="522"/>
      <c r="O5153" s="512"/>
      <c r="P5153" s="512"/>
    </row>
    <row r="5154" spans="1:16" hidden="1" x14ac:dyDescent="0.2">
      <c r="A5154" s="505" t="str">
        <f>IF(B5154="","",COUNT('Diário 7º PA'!$A$4:$A$5383)+COUNT('Diário 8º PA'!$A$4:$A$5041)+ROW()-3)</f>
        <v/>
      </c>
      <c r="B5154" s="506"/>
      <c r="C5154" s="536"/>
      <c r="D5154" s="520"/>
      <c r="E5154" s="520"/>
      <c r="F5154" s="521"/>
      <c r="G5154" s="520"/>
      <c r="H5154" s="520"/>
      <c r="I5154" s="510"/>
      <c r="J5154" s="522"/>
      <c r="K5154" s="522"/>
      <c r="L5154" s="511"/>
      <c r="M5154" s="522"/>
      <c r="N5154" s="522"/>
      <c r="O5154" s="512"/>
      <c r="P5154" s="512"/>
    </row>
    <row r="5155" spans="1:16" hidden="1" x14ac:dyDescent="0.2">
      <c r="A5155" s="505" t="str">
        <f>IF(B5155="","",COUNT('Diário 7º PA'!$A$4:$A$5383)+COUNT('Diário 8º PA'!$A$4:$A$5041)+ROW()-3)</f>
        <v/>
      </c>
      <c r="B5155" s="506"/>
      <c r="C5155" s="536"/>
      <c r="D5155" s="520"/>
      <c r="E5155" s="520"/>
      <c r="F5155" s="521"/>
      <c r="G5155" s="520"/>
      <c r="H5155" s="520"/>
      <c r="I5155" s="510"/>
      <c r="J5155" s="522"/>
      <c r="K5155" s="522"/>
      <c r="L5155" s="511"/>
      <c r="M5155" s="522"/>
      <c r="N5155" s="522"/>
      <c r="O5155" s="512"/>
      <c r="P5155" s="512"/>
    </row>
    <row r="5156" spans="1:16" hidden="1" x14ac:dyDescent="0.2">
      <c r="A5156" s="505" t="str">
        <f>IF(B5156="","",COUNT('Diário 7º PA'!$A$4:$A$5383)+COUNT('Diário 8º PA'!$A$4:$A$5041)+ROW()-3)</f>
        <v/>
      </c>
      <c r="B5156" s="506"/>
      <c r="C5156" s="536"/>
      <c r="D5156" s="520"/>
      <c r="E5156" s="520"/>
      <c r="F5156" s="521"/>
      <c r="G5156" s="520"/>
      <c r="H5156" s="520"/>
      <c r="I5156" s="510"/>
      <c r="J5156" s="522"/>
      <c r="K5156" s="522"/>
      <c r="L5156" s="511"/>
      <c r="M5156" s="522"/>
      <c r="N5156" s="522"/>
      <c r="O5156" s="512"/>
      <c r="P5156" s="512"/>
    </row>
    <row r="5157" spans="1:16" hidden="1" x14ac:dyDescent="0.2">
      <c r="A5157" s="505" t="str">
        <f>IF(B5157="","",COUNT('Diário 7º PA'!$A$4:$A$5383)+COUNT('Diário 8º PA'!$A$4:$A$5041)+ROW()-3)</f>
        <v/>
      </c>
      <c r="B5157" s="506"/>
      <c r="C5157" s="536"/>
      <c r="D5157" s="520"/>
      <c r="E5157" s="520"/>
      <c r="F5157" s="521"/>
      <c r="G5157" s="520"/>
      <c r="H5157" s="520"/>
      <c r="I5157" s="510"/>
      <c r="J5157" s="522"/>
      <c r="K5157" s="522"/>
      <c r="L5157" s="511"/>
      <c r="M5157" s="522"/>
      <c r="N5157" s="522"/>
      <c r="O5157" s="512"/>
      <c r="P5157" s="512"/>
    </row>
    <row r="5158" spans="1:16" hidden="1" x14ac:dyDescent="0.2">
      <c r="A5158" s="505" t="str">
        <f>IF(B5158="","",COUNT('Diário 7º PA'!$A$4:$A$5383)+COUNT('Diário 8º PA'!$A$4:$A$5041)+ROW()-3)</f>
        <v/>
      </c>
      <c r="B5158" s="506"/>
      <c r="C5158" s="536"/>
      <c r="D5158" s="520"/>
      <c r="E5158" s="520"/>
      <c r="F5158" s="521"/>
      <c r="G5158" s="520"/>
      <c r="H5158" s="520"/>
      <c r="I5158" s="510"/>
      <c r="J5158" s="522"/>
      <c r="K5158" s="522"/>
      <c r="L5158" s="511"/>
      <c r="M5158" s="522"/>
      <c r="N5158" s="522"/>
      <c r="O5158" s="512"/>
      <c r="P5158" s="512"/>
    </row>
    <row r="5159" spans="1:16" hidden="1" x14ac:dyDescent="0.2">
      <c r="A5159" s="505" t="str">
        <f>IF(B5159="","",COUNT('Diário 7º PA'!$A$4:$A$5383)+COUNT('Diário 8º PA'!$A$4:$A$5041)+ROW()-3)</f>
        <v/>
      </c>
      <c r="B5159" s="506"/>
      <c r="C5159" s="536"/>
      <c r="D5159" s="520"/>
      <c r="E5159" s="520"/>
      <c r="F5159" s="521"/>
      <c r="G5159" s="520"/>
      <c r="H5159" s="520"/>
      <c r="I5159" s="510"/>
      <c r="J5159" s="522"/>
      <c r="K5159" s="522"/>
      <c r="L5159" s="511"/>
      <c r="M5159" s="522"/>
      <c r="N5159" s="522"/>
      <c r="O5159" s="512"/>
      <c r="P5159" s="512"/>
    </row>
    <row r="5160" spans="1:16" hidden="1" x14ac:dyDescent="0.2">
      <c r="A5160" s="505" t="str">
        <f>IF(B5160="","",COUNT('Diário 7º PA'!$A$4:$A$5383)+COUNT('Diário 8º PA'!$A$4:$A$5041)+ROW()-3)</f>
        <v/>
      </c>
      <c r="B5160" s="506"/>
      <c r="C5160" s="536"/>
      <c r="D5160" s="520"/>
      <c r="E5160" s="520"/>
      <c r="F5160" s="521"/>
      <c r="G5160" s="520"/>
      <c r="H5160" s="520"/>
      <c r="I5160" s="510"/>
      <c r="J5160" s="522"/>
      <c r="K5160" s="522"/>
      <c r="L5160" s="511"/>
      <c r="M5160" s="522"/>
      <c r="N5160" s="522"/>
      <c r="O5160" s="512"/>
      <c r="P5160" s="512"/>
    </row>
    <row r="5161" spans="1:16" hidden="1" x14ac:dyDescent="0.2">
      <c r="A5161" s="505" t="str">
        <f>IF(B5161="","",COUNT('Diário 7º PA'!$A$4:$A$5383)+COUNT('Diário 8º PA'!$A$4:$A$5041)+ROW()-3)</f>
        <v/>
      </c>
      <c r="B5161" s="506"/>
      <c r="C5161" s="536"/>
      <c r="D5161" s="520"/>
      <c r="E5161" s="520"/>
      <c r="F5161" s="521"/>
      <c r="G5161" s="520"/>
      <c r="H5161" s="520"/>
      <c r="I5161" s="510"/>
      <c r="J5161" s="522"/>
      <c r="K5161" s="522"/>
      <c r="L5161" s="511"/>
      <c r="M5161" s="522"/>
      <c r="N5161" s="522"/>
      <c r="O5161" s="512"/>
      <c r="P5161" s="512"/>
    </row>
    <row r="5162" spans="1:16" hidden="1" x14ac:dyDescent="0.2">
      <c r="A5162" s="505" t="str">
        <f>IF(B5162="","",COUNT('Diário 7º PA'!$A$4:$A$5383)+COUNT('Diário 8º PA'!$A$4:$A$5041)+ROW()-3)</f>
        <v/>
      </c>
      <c r="B5162" s="506"/>
      <c r="C5162" s="536"/>
      <c r="D5162" s="520"/>
      <c r="E5162" s="520"/>
      <c r="F5162" s="521"/>
      <c r="G5162" s="520"/>
      <c r="H5162" s="520"/>
      <c r="I5162" s="510"/>
      <c r="J5162" s="522"/>
      <c r="K5162" s="522"/>
      <c r="L5162" s="511"/>
      <c r="M5162" s="522"/>
      <c r="N5162" s="522"/>
      <c r="O5162" s="512"/>
      <c r="P5162" s="512"/>
    </row>
    <row r="5163" spans="1:16" hidden="1" x14ac:dyDescent="0.2">
      <c r="A5163" s="505" t="str">
        <f>IF(B5163="","",COUNT('Diário 7º PA'!$A$4:$A$5383)+COUNT('Diário 8º PA'!$A$4:$A$5041)+ROW()-3)</f>
        <v/>
      </c>
      <c r="B5163" s="506"/>
      <c r="C5163" s="536"/>
      <c r="D5163" s="520"/>
      <c r="E5163" s="520"/>
      <c r="F5163" s="521"/>
      <c r="G5163" s="520"/>
      <c r="H5163" s="520"/>
      <c r="I5163" s="510"/>
      <c r="J5163" s="522"/>
      <c r="K5163" s="522"/>
      <c r="L5163" s="511"/>
      <c r="M5163" s="522"/>
      <c r="N5163" s="522"/>
      <c r="O5163" s="512"/>
      <c r="P5163" s="512"/>
    </row>
    <row r="5164" spans="1:16" hidden="1" x14ac:dyDescent="0.2">
      <c r="A5164" s="505" t="str">
        <f>IF(B5164="","",COUNT('Diário 7º PA'!$A$4:$A$5383)+COUNT('Diário 8º PA'!$A$4:$A$5041)+ROW()-3)</f>
        <v/>
      </c>
      <c r="B5164" s="506"/>
      <c r="C5164" s="536"/>
      <c r="D5164" s="520"/>
      <c r="E5164" s="520"/>
      <c r="F5164" s="521"/>
      <c r="G5164" s="520"/>
      <c r="H5164" s="520"/>
      <c r="I5164" s="510"/>
      <c r="J5164" s="522"/>
      <c r="K5164" s="522"/>
      <c r="L5164" s="511"/>
      <c r="M5164" s="522"/>
      <c r="N5164" s="522"/>
      <c r="O5164" s="512"/>
      <c r="P5164" s="512"/>
    </row>
    <row r="5165" spans="1:16" hidden="1" x14ac:dyDescent="0.2">
      <c r="A5165" s="505" t="str">
        <f>IF(B5165="","",COUNT('Diário 7º PA'!$A$4:$A$5383)+COUNT('Diário 8º PA'!$A$4:$A$5041)+ROW()-3)</f>
        <v/>
      </c>
      <c r="B5165" s="506"/>
      <c r="C5165" s="536"/>
      <c r="D5165" s="520"/>
      <c r="E5165" s="520"/>
      <c r="F5165" s="521"/>
      <c r="G5165" s="520"/>
      <c r="H5165" s="520"/>
      <c r="I5165" s="510"/>
      <c r="J5165" s="522"/>
      <c r="K5165" s="522"/>
      <c r="L5165" s="511"/>
      <c r="M5165" s="522"/>
      <c r="N5165" s="522"/>
      <c r="O5165" s="512"/>
      <c r="P5165" s="512"/>
    </row>
    <row r="5166" spans="1:16" hidden="1" x14ac:dyDescent="0.2">
      <c r="A5166" s="505" t="str">
        <f>IF(B5166="","",COUNT('Diário 7º PA'!$A$4:$A$5383)+COUNT('Diário 8º PA'!$A$4:$A$5041)+ROW()-3)</f>
        <v/>
      </c>
      <c r="B5166" s="506"/>
      <c r="C5166" s="536"/>
      <c r="D5166" s="520"/>
      <c r="E5166" s="520"/>
      <c r="F5166" s="521"/>
      <c r="G5166" s="520"/>
      <c r="H5166" s="520"/>
      <c r="I5166" s="510"/>
      <c r="J5166" s="522"/>
      <c r="K5166" s="522"/>
      <c r="L5166" s="511"/>
      <c r="M5166" s="522"/>
      <c r="N5166" s="522"/>
      <c r="O5166" s="512"/>
      <c r="P5166" s="512"/>
    </row>
    <row r="5167" spans="1:16" hidden="1" x14ac:dyDescent="0.2">
      <c r="A5167" s="505" t="str">
        <f>IF(B5167="","",COUNT('Diário 7º PA'!$A$4:$A$5383)+COUNT('Diário 8º PA'!$A$4:$A$5041)+ROW()-3)</f>
        <v/>
      </c>
      <c r="B5167" s="506"/>
      <c r="C5167" s="536"/>
      <c r="D5167" s="520"/>
      <c r="E5167" s="520"/>
      <c r="F5167" s="521"/>
      <c r="G5167" s="520"/>
      <c r="H5167" s="520"/>
      <c r="I5167" s="510"/>
      <c r="J5167" s="522"/>
      <c r="K5167" s="522"/>
      <c r="L5167" s="511"/>
      <c r="M5167" s="522"/>
      <c r="N5167" s="522"/>
      <c r="O5167" s="512"/>
      <c r="P5167" s="512"/>
    </row>
    <row r="5168" spans="1:16" hidden="1" x14ac:dyDescent="0.2">
      <c r="A5168" s="505" t="str">
        <f>IF(B5168="","",COUNT('Diário 7º PA'!$A$4:$A$5383)+COUNT('Diário 8º PA'!$A$4:$A$5041)+ROW()-3)</f>
        <v/>
      </c>
      <c r="B5168" s="506"/>
      <c r="C5168" s="536"/>
      <c r="D5168" s="520"/>
      <c r="E5168" s="520"/>
      <c r="F5168" s="521"/>
      <c r="G5168" s="520"/>
      <c r="H5168" s="520"/>
      <c r="I5168" s="510"/>
      <c r="J5168" s="522"/>
      <c r="K5168" s="522"/>
      <c r="L5168" s="511"/>
      <c r="M5168" s="522"/>
      <c r="N5168" s="522"/>
      <c r="O5168" s="512"/>
      <c r="P5168" s="512"/>
    </row>
    <row r="5169" spans="1:16" hidden="1" x14ac:dyDescent="0.2">
      <c r="A5169" s="505" t="str">
        <f>IF(B5169="","",COUNT('Diário 7º PA'!$A$4:$A$5383)+COUNT('Diário 8º PA'!$A$4:$A$5041)+ROW()-3)</f>
        <v/>
      </c>
      <c r="B5169" s="506"/>
      <c r="C5169" s="536"/>
      <c r="D5169" s="520"/>
      <c r="E5169" s="520"/>
      <c r="F5169" s="521"/>
      <c r="G5169" s="520"/>
      <c r="H5169" s="520"/>
      <c r="I5169" s="510"/>
      <c r="J5169" s="522"/>
      <c r="K5169" s="522"/>
      <c r="L5169" s="511"/>
      <c r="M5169" s="522"/>
      <c r="N5169" s="522"/>
      <c r="O5169" s="512"/>
      <c r="P5169" s="512"/>
    </row>
    <row r="5170" spans="1:16" hidden="1" x14ac:dyDescent="0.2">
      <c r="A5170" s="505" t="str">
        <f>IF(B5170="","",COUNT('Diário 7º PA'!$A$4:$A$5383)+COUNT('Diário 8º PA'!$A$4:$A$5041)+ROW()-3)</f>
        <v/>
      </c>
      <c r="B5170" s="506"/>
      <c r="C5170" s="536"/>
      <c r="D5170" s="520"/>
      <c r="E5170" s="520"/>
      <c r="F5170" s="521"/>
      <c r="G5170" s="520"/>
      <c r="H5170" s="520"/>
      <c r="I5170" s="510"/>
      <c r="J5170" s="522"/>
      <c r="K5170" s="522"/>
      <c r="L5170" s="511"/>
      <c r="M5170" s="522"/>
      <c r="N5170" s="522"/>
      <c r="O5170" s="512"/>
      <c r="P5170" s="512"/>
    </row>
    <row r="5171" spans="1:16" hidden="1" x14ac:dyDescent="0.2">
      <c r="A5171" s="505" t="str">
        <f>IF(B5171="","",COUNT('Diário 7º PA'!$A$4:$A$5383)+COUNT('Diário 8º PA'!$A$4:$A$5041)+ROW()-3)</f>
        <v/>
      </c>
      <c r="B5171" s="506"/>
      <c r="C5171" s="536"/>
      <c r="D5171" s="520"/>
      <c r="E5171" s="520"/>
      <c r="F5171" s="521"/>
      <c r="G5171" s="520"/>
      <c r="H5171" s="520"/>
      <c r="I5171" s="510"/>
      <c r="J5171" s="522"/>
      <c r="K5171" s="522"/>
      <c r="L5171" s="511"/>
      <c r="M5171" s="522"/>
      <c r="N5171" s="522"/>
      <c r="O5171" s="512"/>
      <c r="P5171" s="512"/>
    </row>
    <row r="5172" spans="1:16" hidden="1" x14ac:dyDescent="0.2">
      <c r="A5172" s="505" t="str">
        <f>IF(B5172="","",COUNT('Diário 7º PA'!$A$4:$A$5383)+COUNT('Diário 8º PA'!$A$4:$A$5041)+ROW()-3)</f>
        <v/>
      </c>
      <c r="B5172" s="506"/>
      <c r="C5172" s="536"/>
      <c r="D5172" s="520"/>
      <c r="E5172" s="520"/>
      <c r="F5172" s="521"/>
      <c r="G5172" s="520"/>
      <c r="H5172" s="520"/>
      <c r="I5172" s="510"/>
      <c r="J5172" s="522"/>
      <c r="K5172" s="522"/>
      <c r="L5172" s="511"/>
      <c r="M5172" s="522"/>
      <c r="N5172" s="522"/>
      <c r="O5172" s="512"/>
      <c r="P5172" s="512"/>
    </row>
    <row r="5173" spans="1:16" hidden="1" x14ac:dyDescent="0.2">
      <c r="A5173" s="505" t="str">
        <f>IF(B5173="","",COUNT('Diário 7º PA'!$A$4:$A$5383)+COUNT('Diário 8º PA'!$A$4:$A$5041)+ROW()-3)</f>
        <v/>
      </c>
      <c r="B5173" s="506"/>
      <c r="C5173" s="536"/>
      <c r="D5173" s="520"/>
      <c r="E5173" s="520"/>
      <c r="F5173" s="521"/>
      <c r="G5173" s="520"/>
      <c r="H5173" s="520"/>
      <c r="I5173" s="510"/>
      <c r="J5173" s="522"/>
      <c r="K5173" s="522"/>
      <c r="L5173" s="511"/>
      <c r="M5173" s="522"/>
      <c r="N5173" s="522"/>
      <c r="O5173" s="512"/>
      <c r="P5173" s="512"/>
    </row>
    <row r="5174" spans="1:16" ht="50.1" hidden="1" customHeight="1" x14ac:dyDescent="0.2">
      <c r="A5174" s="505" t="str">
        <f>IF(B5174="","",COUNT('Diário 7º PA'!$A$4:$A$5383)+COUNT('Diário 8º PA'!$A$4:$A$5041)+ROW()-3)</f>
        <v/>
      </c>
      <c r="B5174" s="506"/>
      <c r="C5174" s="536"/>
      <c r="D5174" s="520"/>
      <c r="E5174" s="520"/>
      <c r="F5174" s="521"/>
      <c r="G5174" s="520"/>
      <c r="H5174" s="520"/>
      <c r="I5174" s="510"/>
      <c r="J5174" s="522"/>
      <c r="K5174" s="522"/>
      <c r="L5174" s="511"/>
      <c r="M5174" s="522"/>
      <c r="N5174" s="522"/>
      <c r="O5174" s="512"/>
      <c r="P5174" s="512"/>
    </row>
    <row r="5175" spans="1:16" hidden="1" x14ac:dyDescent="0.2">
      <c r="A5175" s="505" t="str">
        <f>IF(B5175="","",COUNT('Diário 7º PA'!$A$4:$A$5383)+COUNT('Diário 8º PA'!$A$4:$A$5041)+ROW()-3)</f>
        <v/>
      </c>
      <c r="B5175" s="506"/>
      <c r="C5175" s="536"/>
      <c r="D5175" s="520"/>
      <c r="E5175" s="520"/>
      <c r="F5175" s="521"/>
      <c r="G5175" s="520"/>
      <c r="H5175" s="520"/>
      <c r="I5175" s="510"/>
      <c r="J5175" s="522"/>
      <c r="K5175" s="522"/>
      <c r="L5175" s="511"/>
      <c r="M5175" s="522"/>
      <c r="N5175" s="522"/>
      <c r="O5175" s="512"/>
      <c r="P5175" s="512"/>
    </row>
    <row r="5176" spans="1:16" ht="50.1" hidden="1" customHeight="1" x14ac:dyDescent="0.2">
      <c r="A5176" s="505" t="str">
        <f>IF(B5176="","",COUNT('Diário 7º PA'!$A$4:$A$5383)+COUNT('Diário 8º PA'!$A$4:$A$5041)+ROW()-3)</f>
        <v/>
      </c>
      <c r="B5176" s="506"/>
      <c r="C5176" s="536"/>
      <c r="D5176" s="520"/>
      <c r="E5176" s="520"/>
      <c r="F5176" s="521"/>
      <c r="G5176" s="520"/>
      <c r="H5176" s="520"/>
      <c r="I5176" s="510"/>
      <c r="J5176" s="522"/>
      <c r="K5176" s="522"/>
      <c r="L5176" s="511"/>
      <c r="M5176" s="522"/>
      <c r="N5176" s="522"/>
      <c r="O5176" s="512"/>
      <c r="P5176" s="512"/>
    </row>
    <row r="5177" spans="1:16" ht="50.1" hidden="1" customHeight="1" x14ac:dyDescent="0.2">
      <c r="A5177" s="505" t="str">
        <f>IF(B5177="","",COUNT('Diário 7º PA'!$A$4:$A$5383)+COUNT('Diário 8º PA'!$A$4:$A$5041)+ROW()-3)</f>
        <v/>
      </c>
      <c r="B5177" s="506"/>
      <c r="C5177" s="536"/>
      <c r="D5177" s="520"/>
      <c r="E5177" s="520"/>
      <c r="F5177" s="521"/>
      <c r="G5177" s="520"/>
      <c r="H5177" s="520"/>
      <c r="I5177" s="510"/>
      <c r="J5177" s="522"/>
      <c r="K5177" s="522"/>
      <c r="L5177" s="511"/>
      <c r="M5177" s="522"/>
      <c r="N5177" s="522"/>
      <c r="O5177" s="512"/>
      <c r="P5177" s="512"/>
    </row>
    <row r="5178" spans="1:16" hidden="1" x14ac:dyDescent="0.2">
      <c r="A5178" s="505" t="str">
        <f>IF(B5178="","",COUNT('Diário 7º PA'!$A$4:$A$5383)+COUNT('Diário 8º PA'!$A$4:$A$5041)+ROW()-3)</f>
        <v/>
      </c>
      <c r="B5178" s="506"/>
      <c r="C5178" s="536"/>
      <c r="D5178" s="520"/>
      <c r="E5178" s="520"/>
      <c r="F5178" s="521"/>
      <c r="G5178" s="520"/>
      <c r="H5178" s="520"/>
      <c r="I5178" s="510"/>
      <c r="J5178" s="522"/>
      <c r="K5178" s="522"/>
      <c r="L5178" s="511"/>
      <c r="M5178" s="522"/>
      <c r="N5178" s="522"/>
      <c r="O5178" s="512"/>
      <c r="P5178" s="512"/>
    </row>
    <row r="5179" spans="1:16" hidden="1" x14ac:dyDescent="0.2">
      <c r="A5179" s="505" t="str">
        <f>IF(B5179="","",COUNT('Diário 7º PA'!$A$4:$A$5383)+COUNT('Diário 8º PA'!$A$4:$A$5041)+ROW()-3)</f>
        <v/>
      </c>
      <c r="B5179" s="506"/>
      <c r="C5179" s="536"/>
      <c r="D5179" s="520"/>
      <c r="E5179" s="520"/>
      <c r="F5179" s="521"/>
      <c r="G5179" s="520"/>
      <c r="H5179" s="520"/>
      <c r="I5179" s="510"/>
      <c r="J5179" s="522"/>
      <c r="K5179" s="522"/>
      <c r="L5179" s="511"/>
      <c r="M5179" s="522"/>
      <c r="N5179" s="522"/>
      <c r="O5179" s="512"/>
      <c r="P5179" s="512"/>
    </row>
    <row r="5180" spans="1:16" hidden="1" x14ac:dyDescent="0.2">
      <c r="A5180" s="505" t="str">
        <f>IF(B5180="","",COUNT('Diário 7º PA'!$A$4:$A$5383)+COUNT('Diário 8º PA'!$A$4:$A$5041)+ROW()-3)</f>
        <v/>
      </c>
      <c r="B5180" s="506"/>
      <c r="C5180" s="536"/>
      <c r="D5180" s="520"/>
      <c r="E5180" s="520"/>
      <c r="F5180" s="521"/>
      <c r="G5180" s="520"/>
      <c r="H5180" s="520"/>
      <c r="I5180" s="510"/>
      <c r="J5180" s="522"/>
      <c r="K5180" s="522"/>
      <c r="L5180" s="511"/>
      <c r="M5180" s="522"/>
      <c r="N5180" s="522"/>
      <c r="O5180" s="512"/>
      <c r="P5180" s="512"/>
    </row>
    <row r="5181" spans="1:16" hidden="1" x14ac:dyDescent="0.2">
      <c r="A5181" s="505" t="str">
        <f>IF(B5181="","",COUNT('Diário 7º PA'!$A$4:$A$5383)+COUNT('Diário 8º PA'!$A$4:$A$5041)+ROW()-3)</f>
        <v/>
      </c>
      <c r="B5181" s="506"/>
      <c r="C5181" s="536"/>
      <c r="D5181" s="520"/>
      <c r="E5181" s="520"/>
      <c r="F5181" s="521"/>
      <c r="G5181" s="520"/>
      <c r="H5181" s="520"/>
      <c r="I5181" s="510"/>
      <c r="J5181" s="522"/>
      <c r="K5181" s="522"/>
      <c r="L5181" s="511"/>
      <c r="M5181" s="522"/>
      <c r="N5181" s="522"/>
      <c r="O5181" s="512"/>
      <c r="P5181" s="512"/>
    </row>
    <row r="5182" spans="1:16" hidden="1" x14ac:dyDescent="0.2">
      <c r="A5182" s="505" t="str">
        <f>IF(B5182="","",COUNT('Diário 7º PA'!$A$4:$A$5383)+COUNT('Diário 8º PA'!$A$4:$A$5041)+ROW()-3)</f>
        <v/>
      </c>
      <c r="B5182" s="506"/>
      <c r="C5182" s="536"/>
      <c r="D5182" s="520"/>
      <c r="E5182" s="520"/>
      <c r="F5182" s="521"/>
      <c r="G5182" s="520"/>
      <c r="H5182" s="520"/>
      <c r="I5182" s="510"/>
      <c r="J5182" s="522"/>
      <c r="K5182" s="522"/>
      <c r="L5182" s="511"/>
      <c r="M5182" s="522"/>
      <c r="N5182" s="522"/>
      <c r="O5182" s="512"/>
      <c r="P5182" s="512"/>
    </row>
    <row r="5183" spans="1:16" hidden="1" x14ac:dyDescent="0.2">
      <c r="A5183" s="505" t="str">
        <f>IF(B5183="","",COUNT('Diário 7º PA'!$A$4:$A$5383)+COUNT('Diário 8º PA'!$A$4:$A$5041)+ROW()-3)</f>
        <v/>
      </c>
      <c r="B5183" s="506"/>
      <c r="C5183" s="536"/>
      <c r="D5183" s="520"/>
      <c r="E5183" s="520"/>
      <c r="F5183" s="521"/>
      <c r="G5183" s="520"/>
      <c r="H5183" s="520"/>
      <c r="I5183" s="510"/>
      <c r="J5183" s="522"/>
      <c r="K5183" s="522"/>
      <c r="L5183" s="511"/>
      <c r="M5183" s="522"/>
      <c r="N5183" s="522"/>
      <c r="O5183" s="512"/>
      <c r="P5183" s="512"/>
    </row>
    <row r="5184" spans="1:16" hidden="1" x14ac:dyDescent="0.2">
      <c r="A5184" s="505" t="str">
        <f>IF(B5184="","",COUNT('Diário 7º PA'!$A$4:$A$5383)+COUNT('Diário 8º PA'!$A$4:$A$5041)+ROW()-3)</f>
        <v/>
      </c>
      <c r="B5184" s="506"/>
      <c r="C5184" s="536"/>
      <c r="D5184" s="520"/>
      <c r="E5184" s="520"/>
      <c r="F5184" s="521"/>
      <c r="G5184" s="520"/>
      <c r="H5184" s="520"/>
      <c r="I5184" s="510"/>
      <c r="J5184" s="522"/>
      <c r="K5184" s="522"/>
      <c r="L5184" s="511"/>
      <c r="M5184" s="522"/>
      <c r="N5184" s="522"/>
      <c r="O5184" s="512"/>
      <c r="P5184" s="512"/>
    </row>
    <row r="5185" spans="1:16" hidden="1" x14ac:dyDescent="0.2">
      <c r="A5185" s="505" t="str">
        <f>IF(B5185="","",COUNT('Diário 7º PA'!$A$4:$A$5383)+COUNT('Diário 8º PA'!$A$4:$A$5041)+ROW()-3)</f>
        <v/>
      </c>
      <c r="B5185" s="506"/>
      <c r="C5185" s="536"/>
      <c r="D5185" s="520"/>
      <c r="E5185" s="520"/>
      <c r="F5185" s="521"/>
      <c r="G5185" s="520"/>
      <c r="H5185" s="520"/>
      <c r="I5185" s="510"/>
      <c r="J5185" s="522"/>
      <c r="K5185" s="522"/>
      <c r="L5185" s="511"/>
      <c r="M5185" s="522"/>
      <c r="N5185" s="522"/>
      <c r="O5185" s="512"/>
      <c r="P5185" s="512"/>
    </row>
    <row r="5186" spans="1:16" hidden="1" x14ac:dyDescent="0.2">
      <c r="A5186" s="505" t="str">
        <f>IF(B5186="","",COUNT('Diário 7º PA'!$A$4:$A$5383)+COUNT('Diário 8º PA'!$A$4:$A$5041)+ROW()-3)</f>
        <v/>
      </c>
      <c r="B5186" s="506"/>
      <c r="C5186" s="536"/>
      <c r="D5186" s="520"/>
      <c r="E5186" s="520"/>
      <c r="F5186" s="521"/>
      <c r="G5186" s="520"/>
      <c r="H5186" s="520"/>
      <c r="I5186" s="510"/>
      <c r="J5186" s="522"/>
      <c r="K5186" s="522"/>
      <c r="L5186" s="511"/>
      <c r="M5186" s="522"/>
      <c r="N5186" s="522"/>
      <c r="O5186" s="512"/>
      <c r="P5186" s="512"/>
    </row>
    <row r="5187" spans="1:16" hidden="1" x14ac:dyDescent="0.2">
      <c r="A5187" s="505" t="str">
        <f>IF(B5187="","",COUNT('Diário 7º PA'!$A$4:$A$5383)+COUNT('Diário 8º PA'!$A$4:$A$5041)+ROW()-3)</f>
        <v/>
      </c>
      <c r="B5187" s="506"/>
      <c r="C5187" s="536"/>
      <c r="D5187" s="520"/>
      <c r="E5187" s="520"/>
      <c r="F5187" s="521"/>
      <c r="G5187" s="520"/>
      <c r="H5187" s="520"/>
      <c r="I5187" s="510"/>
      <c r="J5187" s="522"/>
      <c r="K5187" s="522"/>
      <c r="L5187" s="511"/>
      <c r="M5187" s="522"/>
      <c r="N5187" s="522"/>
      <c r="O5187" s="512"/>
      <c r="P5187" s="512"/>
    </row>
    <row r="5188" spans="1:16" hidden="1" x14ac:dyDescent="0.2">
      <c r="A5188" s="505" t="str">
        <f>IF(B5188="","",COUNT('Diário 7º PA'!$A$4:$A$5383)+COUNT('Diário 8º PA'!$A$4:$A$5041)+ROW()-3)</f>
        <v/>
      </c>
      <c r="B5188" s="506"/>
      <c r="C5188" s="536"/>
      <c r="D5188" s="520"/>
      <c r="E5188" s="520"/>
      <c r="F5188" s="521"/>
      <c r="G5188" s="520"/>
      <c r="H5188" s="520"/>
      <c r="I5188" s="510"/>
      <c r="J5188" s="522"/>
      <c r="K5188" s="522"/>
      <c r="L5188" s="511"/>
      <c r="M5188" s="522"/>
      <c r="N5188" s="522"/>
      <c r="O5188" s="512"/>
      <c r="P5188" s="512"/>
    </row>
    <row r="5189" spans="1:16" hidden="1" x14ac:dyDescent="0.2">
      <c r="A5189" s="505" t="str">
        <f>IF(B5189="","",COUNT('Diário 7º PA'!$A$4:$A$5383)+COUNT('Diário 8º PA'!$A$4:$A$5041)+ROW()-3)</f>
        <v/>
      </c>
      <c r="B5189" s="506"/>
      <c r="C5189" s="536"/>
      <c r="D5189" s="520"/>
      <c r="E5189" s="520"/>
      <c r="F5189" s="521"/>
      <c r="G5189" s="520"/>
      <c r="H5189" s="520"/>
      <c r="I5189" s="510"/>
      <c r="J5189" s="522"/>
      <c r="K5189" s="522"/>
      <c r="L5189" s="511"/>
      <c r="M5189" s="522"/>
      <c r="N5189" s="522"/>
      <c r="O5189" s="512"/>
      <c r="P5189" s="512"/>
    </row>
    <row r="5190" spans="1:16" hidden="1" x14ac:dyDescent="0.2">
      <c r="A5190" s="505" t="str">
        <f>IF(B5190="","",COUNT('Diário 7º PA'!$A$4:$A$5383)+COUNT('Diário 8º PA'!$A$4:$A$5041)+ROW()-3)</f>
        <v/>
      </c>
      <c r="B5190" s="506"/>
      <c r="C5190" s="536"/>
      <c r="D5190" s="520"/>
      <c r="E5190" s="520"/>
      <c r="F5190" s="521"/>
      <c r="G5190" s="520"/>
      <c r="H5190" s="520"/>
      <c r="I5190" s="510"/>
      <c r="J5190" s="522"/>
      <c r="K5190" s="522"/>
      <c r="L5190" s="511"/>
      <c r="M5190" s="522"/>
      <c r="N5190" s="522"/>
      <c r="O5190" s="512"/>
      <c r="P5190" s="512"/>
    </row>
    <row r="5191" spans="1:16" hidden="1" x14ac:dyDescent="0.2">
      <c r="A5191" s="505" t="str">
        <f>IF(B5191="","",COUNT('Diário 7º PA'!$A$4:$A$5383)+COUNT('Diário 8º PA'!$A$4:$A$5041)+ROW()-3)</f>
        <v/>
      </c>
      <c r="B5191" s="506"/>
      <c r="C5191" s="536"/>
      <c r="D5191" s="520"/>
      <c r="E5191" s="520"/>
      <c r="F5191" s="521"/>
      <c r="G5191" s="520"/>
      <c r="H5191" s="520"/>
      <c r="I5191" s="510"/>
      <c r="J5191" s="522"/>
      <c r="K5191" s="522"/>
      <c r="L5191" s="511"/>
      <c r="M5191" s="522"/>
      <c r="N5191" s="522"/>
      <c r="O5191" s="512"/>
      <c r="P5191" s="512"/>
    </row>
    <row r="5192" spans="1:16" hidden="1" x14ac:dyDescent="0.2">
      <c r="A5192" s="505" t="str">
        <f>IF(B5192="","",COUNT('Diário 7º PA'!$A$4:$A$5383)+COUNT('Diário 8º PA'!$A$4:$A$5041)+ROW()-3)</f>
        <v/>
      </c>
      <c r="B5192" s="506"/>
      <c r="C5192" s="536"/>
      <c r="D5192" s="520"/>
      <c r="E5192" s="520"/>
      <c r="F5192" s="521"/>
      <c r="G5192" s="520"/>
      <c r="H5192" s="520"/>
      <c r="I5192" s="510"/>
      <c r="J5192" s="522"/>
      <c r="K5192" s="522"/>
      <c r="L5192" s="511"/>
      <c r="M5192" s="522"/>
      <c r="N5192" s="522"/>
      <c r="O5192" s="512"/>
      <c r="P5192" s="512"/>
    </row>
    <row r="5193" spans="1:16" hidden="1" x14ac:dyDescent="0.2">
      <c r="A5193" s="505" t="str">
        <f>IF(B5193="","",COUNT('Diário 7º PA'!$A$4:$A$5383)+COUNT('Diário 8º PA'!$A$4:$A$5041)+ROW()-3)</f>
        <v/>
      </c>
      <c r="B5193" s="506"/>
      <c r="C5193" s="536"/>
      <c r="D5193" s="520"/>
      <c r="E5193" s="520"/>
      <c r="F5193" s="521"/>
      <c r="G5193" s="520"/>
      <c r="H5193" s="520"/>
      <c r="I5193" s="510"/>
      <c r="J5193" s="522"/>
      <c r="K5193" s="522"/>
      <c r="L5193" s="511"/>
      <c r="M5193" s="522"/>
      <c r="N5193" s="522"/>
      <c r="O5193" s="512"/>
      <c r="P5193" s="512"/>
    </row>
    <row r="5194" spans="1:16" hidden="1" x14ac:dyDescent="0.2">
      <c r="A5194" s="505" t="str">
        <f>IF(B5194="","",COUNT('Diário 7º PA'!$A$4:$A$5383)+COUNT('Diário 8º PA'!$A$4:$A$5041)+ROW()-3)</f>
        <v/>
      </c>
      <c r="B5194" s="506"/>
      <c r="C5194" s="536"/>
      <c r="D5194" s="520"/>
      <c r="E5194" s="520"/>
      <c r="F5194" s="521"/>
      <c r="G5194" s="520"/>
      <c r="H5194" s="520"/>
      <c r="I5194" s="510"/>
      <c r="J5194" s="522"/>
      <c r="K5194" s="522"/>
      <c r="L5194" s="511"/>
      <c r="M5194" s="522"/>
      <c r="N5194" s="522"/>
      <c r="O5194" s="512"/>
      <c r="P5194" s="512"/>
    </row>
    <row r="5195" spans="1:16" hidden="1" x14ac:dyDescent="0.2">
      <c r="A5195" s="505" t="str">
        <f>IF(B5195="","",COUNT('Diário 7º PA'!$A$4:$A$5383)+COUNT('Diário 8º PA'!$A$4:$A$5041)+ROW()-3)</f>
        <v/>
      </c>
      <c r="B5195" s="506"/>
      <c r="C5195" s="536"/>
      <c r="D5195" s="520"/>
      <c r="E5195" s="520"/>
      <c r="F5195" s="521"/>
      <c r="G5195" s="520"/>
      <c r="H5195" s="520"/>
      <c r="I5195" s="510"/>
      <c r="J5195" s="522"/>
      <c r="K5195" s="522"/>
      <c r="L5195" s="511"/>
      <c r="M5195" s="522"/>
      <c r="N5195" s="522"/>
      <c r="O5195" s="512"/>
      <c r="P5195" s="512"/>
    </row>
    <row r="5196" spans="1:16" hidden="1" x14ac:dyDescent="0.2">
      <c r="A5196" s="505" t="str">
        <f>IF(B5196="","",COUNT('Diário 7º PA'!$A$4:$A$5383)+COUNT('Diário 8º PA'!$A$4:$A$5041)+ROW()-3)</f>
        <v/>
      </c>
      <c r="B5196" s="506"/>
      <c r="C5196" s="536"/>
      <c r="D5196" s="520"/>
      <c r="E5196" s="520"/>
      <c r="F5196" s="521"/>
      <c r="G5196" s="520"/>
      <c r="H5196" s="520"/>
      <c r="I5196" s="510"/>
      <c r="J5196" s="522"/>
      <c r="K5196" s="522"/>
      <c r="L5196" s="511"/>
      <c r="M5196" s="522"/>
      <c r="N5196" s="522"/>
      <c r="O5196" s="512"/>
      <c r="P5196" s="512"/>
    </row>
    <row r="5197" spans="1:16" hidden="1" x14ac:dyDescent="0.2">
      <c r="A5197" s="505" t="str">
        <f>IF(B5197="","",COUNT('Diário 7º PA'!$A$4:$A$5383)+COUNT('Diário 8º PA'!$A$4:$A$5041)+ROW()-3)</f>
        <v/>
      </c>
      <c r="B5197" s="506"/>
      <c r="C5197" s="536"/>
      <c r="D5197" s="520"/>
      <c r="E5197" s="520"/>
      <c r="F5197" s="521"/>
      <c r="G5197" s="520"/>
      <c r="H5197" s="520"/>
      <c r="I5197" s="510"/>
      <c r="J5197" s="522"/>
      <c r="K5197" s="522"/>
      <c r="L5197" s="511"/>
      <c r="M5197" s="522"/>
      <c r="N5197" s="522"/>
      <c r="O5197" s="512"/>
      <c r="P5197" s="512"/>
    </row>
    <row r="5198" spans="1:16" hidden="1" x14ac:dyDescent="0.2">
      <c r="A5198" s="505" t="str">
        <f>IF(B5198="","",COUNT('Diário 7º PA'!$A$4:$A$5383)+COUNT('Diário 8º PA'!$A$4:$A$5041)+ROW()-3)</f>
        <v/>
      </c>
      <c r="B5198" s="506"/>
      <c r="C5198" s="536"/>
      <c r="D5198" s="520"/>
      <c r="E5198" s="520"/>
      <c r="F5198" s="521"/>
      <c r="G5198" s="520"/>
      <c r="H5198" s="520"/>
      <c r="I5198" s="510"/>
      <c r="J5198" s="522"/>
      <c r="K5198" s="522"/>
      <c r="L5198" s="511"/>
      <c r="M5198" s="522"/>
      <c r="N5198" s="522"/>
      <c r="O5198" s="512"/>
      <c r="P5198" s="512"/>
    </row>
    <row r="5199" spans="1:16" hidden="1" x14ac:dyDescent="0.2">
      <c r="A5199" s="505" t="str">
        <f>IF(B5199="","",COUNT('Diário 7º PA'!$A$4:$A$5383)+COUNT('Diário 8º PA'!$A$4:$A$5041)+ROW()-3)</f>
        <v/>
      </c>
      <c r="B5199" s="506"/>
      <c r="C5199" s="536"/>
      <c r="D5199" s="520"/>
      <c r="E5199" s="520"/>
      <c r="F5199" s="521"/>
      <c r="G5199" s="520"/>
      <c r="H5199" s="520"/>
      <c r="I5199" s="510"/>
      <c r="J5199" s="522"/>
      <c r="K5199" s="522"/>
      <c r="L5199" s="511"/>
      <c r="M5199" s="522"/>
      <c r="N5199" s="522"/>
      <c r="O5199" s="512"/>
      <c r="P5199" s="512"/>
    </row>
    <row r="5200" spans="1:16" hidden="1" x14ac:dyDescent="0.2">
      <c r="A5200" s="505" t="str">
        <f>IF(B5200="","",COUNT('Diário 7º PA'!$A$4:$A$5383)+COUNT('Diário 8º PA'!$A$4:$A$5041)+ROW()-3)</f>
        <v/>
      </c>
      <c r="B5200" s="506"/>
      <c r="C5200" s="536"/>
      <c r="D5200" s="520"/>
      <c r="E5200" s="520"/>
      <c r="F5200" s="521"/>
      <c r="G5200" s="520"/>
      <c r="H5200" s="520"/>
      <c r="I5200" s="510"/>
      <c r="J5200" s="522"/>
      <c r="K5200" s="522"/>
      <c r="L5200" s="511"/>
      <c r="M5200" s="522"/>
      <c r="N5200" s="522"/>
      <c r="O5200" s="512"/>
      <c r="P5200" s="512"/>
    </row>
    <row r="5201" spans="1:16" hidden="1" x14ac:dyDescent="0.2">
      <c r="A5201" s="505" t="str">
        <f>IF(B5201="","",COUNT('Diário 7º PA'!$A$4:$A$5383)+COUNT('Diário 8º PA'!$A$4:$A$5041)+ROW()-3)</f>
        <v/>
      </c>
      <c r="B5201" s="506"/>
      <c r="C5201" s="536"/>
      <c r="D5201" s="520"/>
      <c r="E5201" s="520"/>
      <c r="F5201" s="521"/>
      <c r="G5201" s="520"/>
      <c r="H5201" s="520"/>
      <c r="I5201" s="510"/>
      <c r="J5201" s="522"/>
      <c r="K5201" s="522"/>
      <c r="L5201" s="511"/>
      <c r="M5201" s="522"/>
      <c r="N5201" s="522"/>
      <c r="O5201" s="512"/>
      <c r="P5201" s="512"/>
    </row>
    <row r="5202" spans="1:16" hidden="1" x14ac:dyDescent="0.2">
      <c r="A5202" s="505" t="str">
        <f>IF(B5202="","",COUNT('Diário 7º PA'!$A$4:$A$5383)+COUNT('Diário 8º PA'!$A$4:$A$5041)+ROW()-3)</f>
        <v/>
      </c>
      <c r="B5202" s="506"/>
      <c r="C5202" s="536"/>
      <c r="D5202" s="520"/>
      <c r="E5202" s="520"/>
      <c r="F5202" s="521"/>
      <c r="G5202" s="520"/>
      <c r="H5202" s="520"/>
      <c r="I5202" s="510"/>
      <c r="J5202" s="522"/>
      <c r="K5202" s="522"/>
      <c r="L5202" s="511"/>
      <c r="M5202" s="522"/>
      <c r="N5202" s="522"/>
      <c r="O5202" s="512"/>
      <c r="P5202" s="512"/>
    </row>
    <row r="5203" spans="1:16" hidden="1" x14ac:dyDescent="0.2">
      <c r="A5203" s="505" t="str">
        <f>IF(B5203="","",COUNT('Diário 7º PA'!$A$4:$A$5383)+COUNT('Diário 8º PA'!$A$4:$A$5041)+ROW()-3)</f>
        <v/>
      </c>
      <c r="B5203" s="506"/>
      <c r="C5203" s="536"/>
      <c r="D5203" s="520"/>
      <c r="E5203" s="520"/>
      <c r="F5203" s="521"/>
      <c r="G5203" s="520"/>
      <c r="H5203" s="520"/>
      <c r="I5203" s="510"/>
      <c r="J5203" s="522"/>
      <c r="K5203" s="522"/>
      <c r="L5203" s="511"/>
      <c r="M5203" s="522"/>
      <c r="N5203" s="522"/>
      <c r="O5203" s="512"/>
      <c r="P5203" s="512"/>
    </row>
    <row r="5204" spans="1:16" hidden="1" x14ac:dyDescent="0.2">
      <c r="A5204" s="505" t="str">
        <f>IF(B5204="","",COUNT('Diário 7º PA'!$A$4:$A$5383)+COUNT('Diário 8º PA'!$A$4:$A$5041)+ROW()-3)</f>
        <v/>
      </c>
      <c r="B5204" s="506"/>
      <c r="C5204" s="536"/>
      <c r="D5204" s="520"/>
      <c r="E5204" s="520"/>
      <c r="F5204" s="521"/>
      <c r="G5204" s="520"/>
      <c r="H5204" s="520"/>
      <c r="I5204" s="510"/>
      <c r="J5204" s="522"/>
      <c r="K5204" s="522"/>
      <c r="L5204" s="511"/>
      <c r="M5204" s="522"/>
      <c r="N5204" s="522"/>
      <c r="O5204" s="512"/>
      <c r="P5204" s="512"/>
    </row>
    <row r="5205" spans="1:16" hidden="1" x14ac:dyDescent="0.2">
      <c r="A5205" s="505" t="str">
        <f>IF(B5205="","",COUNT('Diário 7º PA'!$A$4:$A$5383)+COUNT('Diário 8º PA'!$A$4:$A$5041)+ROW()-3)</f>
        <v/>
      </c>
      <c r="B5205" s="506"/>
      <c r="C5205" s="536"/>
      <c r="D5205" s="520"/>
      <c r="E5205" s="520"/>
      <c r="F5205" s="521"/>
      <c r="G5205" s="520"/>
      <c r="H5205" s="520"/>
      <c r="I5205" s="510"/>
      <c r="J5205" s="522"/>
      <c r="K5205" s="522"/>
      <c r="L5205" s="511"/>
      <c r="M5205" s="522"/>
      <c r="N5205" s="522"/>
      <c r="O5205" s="512"/>
      <c r="P5205" s="512"/>
    </row>
    <row r="5206" spans="1:16" hidden="1" x14ac:dyDescent="0.2">
      <c r="A5206" s="505" t="str">
        <f>IF(B5206="","",COUNT('Diário 7º PA'!$A$4:$A$5383)+COUNT('Diário 8º PA'!$A$4:$A$5041)+ROW()-3)</f>
        <v/>
      </c>
      <c r="B5206" s="506"/>
      <c r="C5206" s="536"/>
      <c r="D5206" s="520"/>
      <c r="E5206" s="520"/>
      <c r="F5206" s="521"/>
      <c r="G5206" s="520"/>
      <c r="H5206" s="520"/>
      <c r="I5206" s="510"/>
      <c r="J5206" s="522"/>
      <c r="K5206" s="522"/>
      <c r="L5206" s="511"/>
      <c r="M5206" s="522"/>
      <c r="N5206" s="522"/>
      <c r="O5206" s="512"/>
      <c r="P5206" s="512"/>
    </row>
    <row r="5207" spans="1:16" hidden="1" x14ac:dyDescent="0.2">
      <c r="A5207" s="505" t="str">
        <f>IF(B5207="","",COUNT('Diário 7º PA'!$A$4:$A$5383)+COUNT('Diário 8º PA'!$A$4:$A$5041)+ROW()-3)</f>
        <v/>
      </c>
      <c r="B5207" s="506"/>
      <c r="C5207" s="536"/>
      <c r="D5207" s="520"/>
      <c r="E5207" s="520"/>
      <c r="F5207" s="521"/>
      <c r="G5207" s="520"/>
      <c r="H5207" s="520"/>
      <c r="I5207" s="510"/>
      <c r="J5207" s="522"/>
      <c r="K5207" s="522"/>
      <c r="L5207" s="511"/>
      <c r="M5207" s="522"/>
      <c r="N5207" s="522"/>
      <c r="O5207" s="512"/>
      <c r="P5207" s="512"/>
    </row>
    <row r="5208" spans="1:16" hidden="1" x14ac:dyDescent="0.2">
      <c r="A5208" s="505" t="str">
        <f>IF(B5208="","",COUNT('Diário 7º PA'!$A$4:$A$5383)+COUNT('Diário 8º PA'!$A$4:$A$5041)+ROW()-3)</f>
        <v/>
      </c>
      <c r="B5208" s="506"/>
      <c r="C5208" s="536"/>
      <c r="D5208" s="520"/>
      <c r="E5208" s="520"/>
      <c r="F5208" s="521"/>
      <c r="G5208" s="520"/>
      <c r="H5208" s="520"/>
      <c r="I5208" s="510"/>
      <c r="J5208" s="522"/>
      <c r="K5208" s="522"/>
      <c r="L5208" s="511"/>
      <c r="M5208" s="522"/>
      <c r="N5208" s="522"/>
      <c r="O5208" s="512"/>
      <c r="P5208" s="512"/>
    </row>
    <row r="5209" spans="1:16" hidden="1" x14ac:dyDescent="0.2">
      <c r="A5209" s="505" t="str">
        <f>IF(B5209="","",COUNT('Diário 7º PA'!$A$4:$A$5383)+COUNT('Diário 8º PA'!$A$4:$A$5041)+ROW()-3)</f>
        <v/>
      </c>
      <c r="B5209" s="506"/>
      <c r="C5209" s="536"/>
      <c r="D5209" s="520"/>
      <c r="E5209" s="520"/>
      <c r="F5209" s="521"/>
      <c r="G5209" s="520"/>
      <c r="H5209" s="520"/>
      <c r="I5209" s="510"/>
      <c r="J5209" s="522"/>
      <c r="K5209" s="522"/>
      <c r="L5209" s="511"/>
      <c r="M5209" s="522"/>
      <c r="N5209" s="522"/>
      <c r="O5209" s="512"/>
      <c r="P5209" s="512"/>
    </row>
    <row r="5210" spans="1:16" hidden="1" x14ac:dyDescent="0.2">
      <c r="A5210" s="505" t="str">
        <f>IF(B5210="","",COUNT('Diário 7º PA'!$A$4:$A$5383)+COUNT('Diário 8º PA'!$A$4:$A$5041)+ROW()-3)</f>
        <v/>
      </c>
      <c r="B5210" s="506"/>
      <c r="C5210" s="536"/>
      <c r="D5210" s="520"/>
      <c r="E5210" s="520"/>
      <c r="F5210" s="521"/>
      <c r="G5210" s="520"/>
      <c r="H5210" s="520"/>
      <c r="I5210" s="510"/>
      <c r="J5210" s="522"/>
      <c r="K5210" s="522"/>
      <c r="L5210" s="511"/>
      <c r="M5210" s="522"/>
      <c r="N5210" s="522"/>
      <c r="O5210" s="512"/>
      <c r="P5210" s="512"/>
    </row>
    <row r="5211" spans="1:16" hidden="1" x14ac:dyDescent="0.2">
      <c r="A5211" s="505" t="str">
        <f>IF(B5211="","",COUNT('Diário 7º PA'!$A$4:$A$5383)+COUNT('Diário 8º PA'!$A$4:$A$5041)+ROW()-3)</f>
        <v/>
      </c>
      <c r="B5211" s="506"/>
      <c r="C5211" s="536"/>
      <c r="D5211" s="520"/>
      <c r="E5211" s="520"/>
      <c r="F5211" s="521"/>
      <c r="G5211" s="520"/>
      <c r="H5211" s="520"/>
      <c r="I5211" s="510"/>
      <c r="J5211" s="522"/>
      <c r="K5211" s="522"/>
      <c r="L5211" s="511"/>
      <c r="M5211" s="522"/>
      <c r="N5211" s="522"/>
      <c r="O5211" s="512"/>
      <c r="P5211" s="512"/>
    </row>
    <row r="5212" spans="1:16" hidden="1" x14ac:dyDescent="0.2">
      <c r="A5212" s="505" t="str">
        <f>IF(B5212="","",COUNT('Diário 7º PA'!$A$4:$A$5383)+COUNT('Diário 8º PA'!$A$4:$A$5041)+ROW()-3)</f>
        <v/>
      </c>
      <c r="B5212" s="506"/>
      <c r="C5212" s="536"/>
      <c r="D5212" s="520"/>
      <c r="E5212" s="520"/>
      <c r="F5212" s="521"/>
      <c r="G5212" s="520"/>
      <c r="H5212" s="520"/>
      <c r="I5212" s="510"/>
      <c r="J5212" s="522"/>
      <c r="K5212" s="522"/>
      <c r="L5212" s="511"/>
      <c r="M5212" s="522"/>
      <c r="N5212" s="522"/>
      <c r="O5212" s="512"/>
      <c r="P5212" s="512"/>
    </row>
    <row r="5213" spans="1:16" hidden="1" x14ac:dyDescent="0.2">
      <c r="A5213" s="505" t="str">
        <f>IF(B5213="","",COUNT('Diário 7º PA'!$A$4:$A$5383)+COUNT('Diário 8º PA'!$A$4:$A$5041)+ROW()-3)</f>
        <v/>
      </c>
      <c r="B5213" s="506"/>
      <c r="C5213" s="536"/>
      <c r="D5213" s="520"/>
      <c r="E5213" s="520"/>
      <c r="F5213" s="521"/>
      <c r="G5213" s="520"/>
      <c r="H5213" s="520"/>
      <c r="I5213" s="510"/>
      <c r="J5213" s="522"/>
      <c r="K5213" s="522"/>
      <c r="L5213" s="511"/>
      <c r="M5213" s="522"/>
      <c r="N5213" s="522"/>
      <c r="O5213" s="512"/>
      <c r="P5213" s="512"/>
    </row>
    <row r="5214" spans="1:16" hidden="1" x14ac:dyDescent="0.2">
      <c r="A5214" s="505" t="str">
        <f>IF(B5214="","",COUNT('Diário 7º PA'!$A$4:$A$5383)+COUNT('Diário 8º PA'!$A$4:$A$5041)+ROW()-3)</f>
        <v/>
      </c>
      <c r="B5214" s="506"/>
      <c r="C5214" s="536"/>
      <c r="D5214" s="520"/>
      <c r="E5214" s="520"/>
      <c r="F5214" s="521"/>
      <c r="G5214" s="520"/>
      <c r="H5214" s="520"/>
      <c r="I5214" s="510"/>
      <c r="J5214" s="522"/>
      <c r="K5214" s="522"/>
      <c r="L5214" s="511"/>
      <c r="M5214" s="522"/>
      <c r="N5214" s="522"/>
      <c r="O5214" s="512"/>
      <c r="P5214" s="512"/>
    </row>
    <row r="5215" spans="1:16" hidden="1" x14ac:dyDescent="0.2">
      <c r="A5215" s="505" t="str">
        <f>IF(B5215="","",COUNT('Diário 7º PA'!$A$4:$A$5383)+COUNT('Diário 8º PA'!$A$4:$A$5041)+ROW()-3)</f>
        <v/>
      </c>
      <c r="B5215" s="506"/>
      <c r="C5215" s="536"/>
      <c r="D5215" s="520"/>
      <c r="E5215" s="520"/>
      <c r="F5215" s="521"/>
      <c r="G5215" s="520"/>
      <c r="H5215" s="520"/>
      <c r="I5215" s="510"/>
      <c r="J5215" s="522"/>
      <c r="K5215" s="522"/>
      <c r="L5215" s="511"/>
      <c r="M5215" s="522"/>
      <c r="N5215" s="522"/>
      <c r="O5215" s="512"/>
      <c r="P5215" s="512"/>
    </row>
    <row r="5216" spans="1:16" hidden="1" x14ac:dyDescent="0.2">
      <c r="A5216" s="505" t="str">
        <f>IF(B5216="","",COUNT('Diário 7º PA'!$A$4:$A$5383)+COUNT('Diário 8º PA'!$A$4:$A$5041)+ROW()-3)</f>
        <v/>
      </c>
      <c r="B5216" s="506"/>
      <c r="C5216" s="536"/>
      <c r="D5216" s="520"/>
      <c r="E5216" s="520"/>
      <c r="F5216" s="521"/>
      <c r="G5216" s="520"/>
      <c r="H5216" s="520"/>
      <c r="I5216" s="510"/>
      <c r="J5216" s="522"/>
      <c r="K5216" s="522"/>
      <c r="L5216" s="511"/>
      <c r="M5216" s="522"/>
      <c r="N5216" s="522"/>
      <c r="O5216" s="512"/>
      <c r="P5216" s="512"/>
    </row>
    <row r="5217" spans="1:16" hidden="1" x14ac:dyDescent="0.2">
      <c r="A5217" s="505" t="str">
        <f>IF(B5217="","",COUNT('Diário 7º PA'!$A$4:$A$5383)+COUNT('Diário 8º PA'!$A$4:$A$5041)+ROW()-3)</f>
        <v/>
      </c>
      <c r="B5217" s="506"/>
      <c r="C5217" s="536"/>
      <c r="D5217" s="520"/>
      <c r="E5217" s="520"/>
      <c r="F5217" s="521"/>
      <c r="G5217" s="520"/>
      <c r="H5217" s="520"/>
      <c r="I5217" s="510"/>
      <c r="J5217" s="522"/>
      <c r="K5217" s="522"/>
      <c r="L5217" s="511"/>
      <c r="M5217" s="522"/>
      <c r="N5217" s="522"/>
      <c r="O5217" s="512"/>
      <c r="P5217" s="512"/>
    </row>
    <row r="5218" spans="1:16" hidden="1" x14ac:dyDescent="0.2">
      <c r="A5218" s="505" t="str">
        <f>IF(B5218="","",COUNT('Diário 7º PA'!$A$4:$A$5383)+COUNT('Diário 8º PA'!$A$4:$A$5041)+ROW()-3)</f>
        <v/>
      </c>
      <c r="B5218" s="506"/>
      <c r="C5218" s="536"/>
      <c r="D5218" s="520"/>
      <c r="E5218" s="520"/>
      <c r="F5218" s="521"/>
      <c r="G5218" s="520"/>
      <c r="H5218" s="520"/>
      <c r="I5218" s="510"/>
      <c r="J5218" s="522"/>
      <c r="K5218" s="522"/>
      <c r="L5218" s="511"/>
      <c r="M5218" s="522"/>
      <c r="N5218" s="522"/>
      <c r="O5218" s="512"/>
      <c r="P5218" s="512"/>
    </row>
    <row r="5219" spans="1:16" hidden="1" x14ac:dyDescent="0.2">
      <c r="A5219" s="505" t="str">
        <f>IF(B5219="","",COUNT('Diário 7º PA'!$A$4:$A$5383)+COUNT('Diário 8º PA'!$A$4:$A$5041)+ROW()-3)</f>
        <v/>
      </c>
      <c r="B5219" s="506"/>
      <c r="C5219" s="536"/>
      <c r="D5219" s="520"/>
      <c r="E5219" s="520"/>
      <c r="F5219" s="521"/>
      <c r="G5219" s="520"/>
      <c r="H5219" s="520"/>
      <c r="I5219" s="510"/>
      <c r="J5219" s="522"/>
      <c r="K5219" s="522"/>
      <c r="L5219" s="511"/>
      <c r="M5219" s="522"/>
      <c r="N5219" s="522"/>
      <c r="O5219" s="512"/>
      <c r="P5219" s="512"/>
    </row>
    <row r="5220" spans="1:16" ht="35.1" hidden="1" customHeight="1" x14ac:dyDescent="0.2">
      <c r="A5220" s="505" t="str">
        <f>IF(B5220="","",COUNT('Diário 7º PA'!$A$4:$A$5383)+COUNT('Diário 8º PA'!$A$4:$A$5041)+ROW()-3)</f>
        <v/>
      </c>
      <c r="B5220" s="506"/>
      <c r="C5220" s="536"/>
      <c r="D5220" s="520"/>
      <c r="E5220" s="520"/>
      <c r="F5220" s="521"/>
      <c r="G5220" s="520"/>
      <c r="H5220" s="520"/>
      <c r="I5220" s="510"/>
      <c r="J5220" s="522"/>
      <c r="K5220" s="522"/>
      <c r="L5220" s="511"/>
      <c r="M5220" s="522"/>
      <c r="N5220" s="522"/>
      <c r="O5220" s="512"/>
      <c r="P5220" s="512"/>
    </row>
    <row r="5221" spans="1:16" ht="35.1" hidden="1" customHeight="1" x14ac:dyDescent="0.2">
      <c r="A5221" s="505" t="str">
        <f>IF(B5221="","",COUNT('Diário 7º PA'!$A$4:$A$5383)+COUNT('Diário 8º PA'!$A$4:$A$5041)+ROW()-3)</f>
        <v/>
      </c>
      <c r="B5221" s="506"/>
      <c r="C5221" s="536"/>
      <c r="D5221" s="520"/>
      <c r="E5221" s="520"/>
      <c r="F5221" s="521"/>
      <c r="G5221" s="520"/>
      <c r="H5221" s="520"/>
      <c r="I5221" s="510"/>
      <c r="J5221" s="522"/>
      <c r="K5221" s="522"/>
      <c r="L5221" s="511"/>
      <c r="M5221" s="522"/>
      <c r="N5221" s="522"/>
      <c r="O5221" s="512"/>
      <c r="P5221" s="512"/>
    </row>
    <row r="5222" spans="1:16" ht="39.75" hidden="1" customHeight="1" x14ac:dyDescent="0.2">
      <c r="A5222" s="505" t="str">
        <f>IF(B5222="","",COUNT('Diário 7º PA'!$A$4:$A$5383)+COUNT('Diário 8º PA'!$A$4:$A$5041)+ROW()-3)</f>
        <v/>
      </c>
      <c r="B5222" s="506"/>
      <c r="C5222" s="536"/>
      <c r="D5222" s="520"/>
      <c r="E5222" s="520"/>
      <c r="F5222" s="521"/>
      <c r="G5222" s="520"/>
      <c r="H5222" s="520"/>
      <c r="I5222" s="510"/>
      <c r="J5222" s="522"/>
      <c r="K5222" s="522"/>
      <c r="L5222" s="511"/>
      <c r="M5222" s="522"/>
      <c r="N5222" s="522"/>
      <c r="O5222" s="512"/>
      <c r="P5222" s="512"/>
    </row>
    <row r="5223" spans="1:16" ht="36" hidden="1" customHeight="1" x14ac:dyDescent="0.2">
      <c r="A5223" s="505" t="str">
        <f>IF(B5223="","",COUNT('Diário 7º PA'!$A$4:$A$5383)+COUNT('Diário 8º PA'!$A$4:$A$5041)+ROW()-3)</f>
        <v/>
      </c>
      <c r="B5223" s="506"/>
      <c r="C5223" s="536"/>
      <c r="D5223" s="520"/>
      <c r="E5223" s="520"/>
      <c r="F5223" s="521"/>
      <c r="G5223" s="520"/>
      <c r="H5223" s="520"/>
      <c r="I5223" s="510"/>
      <c r="J5223" s="522"/>
      <c r="K5223" s="522"/>
      <c r="L5223" s="511"/>
      <c r="M5223" s="522"/>
      <c r="N5223" s="522"/>
      <c r="O5223" s="512"/>
      <c r="P5223" s="512"/>
    </row>
    <row r="5224" spans="1:16" ht="29.25" hidden="1" customHeight="1" x14ac:dyDescent="0.2">
      <c r="A5224" s="505" t="str">
        <f>IF(B5224="","",COUNT('Diário 7º PA'!$A$4:$A$5383)+COUNT('Diário 8º PA'!$A$4:$A$5041)+ROW()-3)</f>
        <v/>
      </c>
      <c r="B5224" s="506"/>
      <c r="C5224" s="536"/>
      <c r="D5224" s="520"/>
      <c r="E5224" s="520"/>
      <c r="F5224" s="521"/>
      <c r="G5224" s="520"/>
      <c r="H5224" s="520"/>
      <c r="I5224" s="510"/>
      <c r="J5224" s="522"/>
      <c r="K5224" s="522"/>
      <c r="L5224" s="511"/>
      <c r="M5224" s="522"/>
      <c r="N5224" s="522"/>
      <c r="O5224" s="512"/>
      <c r="P5224" s="512"/>
    </row>
    <row r="5225" spans="1:16" ht="32.25" hidden="1" customHeight="1" x14ac:dyDescent="0.2">
      <c r="A5225" s="505" t="str">
        <f>IF(B5225="","",COUNT('Diário 7º PA'!$A$4:$A$5383)+COUNT('Diário 8º PA'!$A$4:$A$5041)+ROW()-3)</f>
        <v/>
      </c>
      <c r="B5225" s="506"/>
      <c r="C5225" s="536"/>
      <c r="D5225" s="520"/>
      <c r="E5225" s="520"/>
      <c r="F5225" s="521"/>
      <c r="G5225" s="520"/>
      <c r="H5225" s="520"/>
      <c r="I5225" s="510"/>
      <c r="J5225" s="522"/>
      <c r="K5225" s="522"/>
      <c r="L5225" s="511"/>
      <c r="M5225" s="522"/>
      <c r="N5225" s="522"/>
      <c r="O5225" s="512"/>
      <c r="P5225" s="512"/>
    </row>
    <row r="5226" spans="1:16" ht="27.75" hidden="1" customHeight="1" x14ac:dyDescent="0.2">
      <c r="A5226" s="505" t="str">
        <f>IF(B5226="","",COUNT('Diário 7º PA'!$A$4:$A$5383)+COUNT('Diário 8º PA'!$A$4:$A$5041)+ROW()-3)</f>
        <v/>
      </c>
      <c r="B5226" s="506"/>
      <c r="C5226" s="536"/>
      <c r="D5226" s="520"/>
      <c r="E5226" s="520"/>
      <c r="F5226" s="521"/>
      <c r="G5226" s="520"/>
      <c r="H5226" s="520"/>
      <c r="I5226" s="510"/>
      <c r="J5226" s="522"/>
      <c r="K5226" s="522"/>
      <c r="L5226" s="511"/>
      <c r="M5226" s="522"/>
      <c r="N5226" s="522"/>
      <c r="O5226" s="512"/>
      <c r="P5226" s="512"/>
    </row>
    <row r="5227" spans="1:16" ht="27" hidden="1" customHeight="1" x14ac:dyDescent="0.2">
      <c r="A5227" s="505" t="str">
        <f>IF(B5227="","",COUNT('Diário 7º PA'!$A$4:$A$5383)+COUNT('Diário 8º PA'!$A$4:$A$5041)+ROW()-3)</f>
        <v/>
      </c>
      <c r="B5227" s="506"/>
      <c r="C5227" s="536"/>
      <c r="D5227" s="520"/>
      <c r="E5227" s="520"/>
      <c r="F5227" s="521"/>
      <c r="G5227" s="520"/>
      <c r="H5227" s="520"/>
      <c r="I5227" s="510"/>
      <c r="J5227" s="522"/>
      <c r="K5227" s="522"/>
      <c r="L5227" s="511"/>
      <c r="M5227" s="522"/>
      <c r="N5227" s="522"/>
      <c r="O5227" s="512"/>
      <c r="P5227" s="512"/>
    </row>
    <row r="5228" spans="1:16" ht="26.25" hidden="1" customHeight="1" x14ac:dyDescent="0.2">
      <c r="A5228" s="505" t="str">
        <f>IF(B5228="","",COUNT('Diário 7º PA'!$A$4:$A$5383)+COUNT('Diário 8º PA'!$A$4:$A$5041)+ROW()-3)</f>
        <v/>
      </c>
      <c r="B5228" s="506"/>
      <c r="C5228" s="536"/>
      <c r="D5228" s="520"/>
      <c r="E5228" s="520"/>
      <c r="F5228" s="521"/>
      <c r="G5228" s="520"/>
      <c r="H5228" s="520"/>
      <c r="I5228" s="510"/>
      <c r="J5228" s="522"/>
      <c r="K5228" s="522"/>
      <c r="L5228" s="511"/>
      <c r="M5228" s="522"/>
      <c r="N5228" s="522"/>
      <c r="O5228" s="512"/>
      <c r="P5228" s="512"/>
    </row>
    <row r="5229" spans="1:16" ht="22.5" hidden="1" customHeight="1" x14ac:dyDescent="0.2">
      <c r="A5229" s="505" t="str">
        <f>IF(B5229="","",COUNT('Diário 7º PA'!$A$4:$A$5383)+COUNT('Diário 8º PA'!$A$4:$A$5041)+ROW()-3)</f>
        <v/>
      </c>
      <c r="B5229" s="506"/>
      <c r="C5229" s="536"/>
      <c r="D5229" s="520"/>
      <c r="E5229" s="520"/>
      <c r="F5229" s="521"/>
      <c r="G5229" s="520"/>
      <c r="H5229" s="520"/>
      <c r="I5229" s="510"/>
      <c r="J5229" s="522"/>
      <c r="K5229" s="522"/>
      <c r="L5229" s="511"/>
      <c r="M5229" s="522"/>
      <c r="N5229" s="522"/>
      <c r="O5229" s="512"/>
      <c r="P5229" s="512"/>
    </row>
    <row r="5230" spans="1:16" ht="33.75" hidden="1" customHeight="1" x14ac:dyDescent="0.2">
      <c r="A5230" s="505" t="str">
        <f>IF(B5230="","",COUNT('Diário 7º PA'!$A$4:$A$5383)+COUNT('Diário 8º PA'!$A$4:$A$5041)+ROW()-3)</f>
        <v/>
      </c>
      <c r="B5230" s="506"/>
      <c r="C5230" s="536"/>
      <c r="D5230" s="520"/>
      <c r="E5230" s="520"/>
      <c r="F5230" s="521"/>
      <c r="G5230" s="520"/>
      <c r="H5230" s="520"/>
      <c r="I5230" s="510"/>
      <c r="J5230" s="522"/>
      <c r="K5230" s="522"/>
      <c r="L5230" s="511"/>
      <c r="M5230" s="522"/>
      <c r="N5230" s="522"/>
      <c r="O5230" s="512"/>
      <c r="P5230" s="512"/>
    </row>
    <row r="5231" spans="1:16" ht="30" hidden="1" customHeight="1" x14ac:dyDescent="0.2">
      <c r="A5231" s="505" t="str">
        <f>IF(B5231="","",COUNT('Diário 7º PA'!$A$4:$A$5383)+COUNT('Diário 8º PA'!$A$4:$A$5041)+ROW()-3)</f>
        <v/>
      </c>
      <c r="B5231" s="506"/>
      <c r="C5231" s="536"/>
      <c r="D5231" s="520"/>
      <c r="E5231" s="520"/>
      <c r="F5231" s="521"/>
      <c r="G5231" s="520"/>
      <c r="H5231" s="520"/>
      <c r="I5231" s="510"/>
      <c r="J5231" s="522"/>
      <c r="K5231" s="522"/>
      <c r="L5231" s="511"/>
      <c r="M5231" s="522"/>
      <c r="N5231" s="522"/>
      <c r="O5231" s="512"/>
      <c r="P5231" s="512"/>
    </row>
    <row r="5232" spans="1:16" ht="33" hidden="1" customHeight="1" x14ac:dyDescent="0.2">
      <c r="A5232" s="505" t="str">
        <f>IF(B5232="","",COUNT('Diário 7º PA'!$A$4:$A$5383)+COUNT('Diário 8º PA'!$A$4:$A$5041)+ROW()-3)</f>
        <v/>
      </c>
      <c r="B5232" s="506"/>
      <c r="C5232" s="536"/>
      <c r="D5232" s="520"/>
      <c r="E5232" s="520"/>
      <c r="F5232" s="521"/>
      <c r="G5232" s="520"/>
      <c r="H5232" s="520"/>
      <c r="I5232" s="510"/>
      <c r="J5232" s="522"/>
      <c r="K5232" s="522"/>
      <c r="L5232" s="511"/>
      <c r="M5232" s="522"/>
      <c r="N5232" s="522"/>
      <c r="O5232" s="512"/>
      <c r="P5232" s="512"/>
    </row>
    <row r="5233" spans="1:16" ht="36" hidden="1" customHeight="1" x14ac:dyDescent="0.2">
      <c r="A5233" s="505" t="str">
        <f>IF(B5233="","",COUNT('Diário 7º PA'!$A$4:$A$5383)+COUNT('Diário 8º PA'!$A$4:$A$5041)+ROW()-3)</f>
        <v/>
      </c>
      <c r="B5233" s="506"/>
      <c r="C5233" s="536"/>
      <c r="D5233" s="520"/>
      <c r="E5233" s="520"/>
      <c r="F5233" s="521"/>
      <c r="G5233" s="520"/>
      <c r="H5233" s="520"/>
      <c r="I5233" s="510"/>
      <c r="J5233" s="522"/>
      <c r="K5233" s="522"/>
      <c r="L5233" s="511"/>
      <c r="M5233" s="522"/>
      <c r="N5233" s="522"/>
      <c r="O5233" s="512"/>
      <c r="P5233" s="512"/>
    </row>
    <row r="5234" spans="1:16" ht="57" hidden="1" customHeight="1" x14ac:dyDescent="0.2">
      <c r="A5234" s="505" t="str">
        <f>IF(B5234="","",COUNT('Diário 7º PA'!$A$4:$A$5383)+COUNT('Diário 8º PA'!$A$4:$A$5041)+ROW()-3)</f>
        <v/>
      </c>
      <c r="B5234" s="506"/>
      <c r="C5234" s="536"/>
      <c r="D5234" s="520"/>
      <c r="E5234" s="520"/>
      <c r="F5234" s="521"/>
      <c r="G5234" s="520"/>
      <c r="H5234" s="520"/>
      <c r="I5234" s="510"/>
      <c r="J5234" s="522"/>
      <c r="K5234" s="522"/>
      <c r="L5234" s="511"/>
      <c r="M5234" s="522"/>
      <c r="N5234" s="522"/>
      <c r="O5234" s="512"/>
      <c r="P5234" s="512"/>
    </row>
    <row r="5235" spans="1:16" ht="36.75" hidden="1" customHeight="1" x14ac:dyDescent="0.2">
      <c r="A5235" s="505" t="str">
        <f>IF(B5235="","",COUNT('Diário 7º PA'!$A$4:$A$5383)+COUNT('Diário 8º PA'!$A$4:$A$5041)+ROW()-3)</f>
        <v/>
      </c>
      <c r="B5235" s="506"/>
      <c r="C5235" s="536"/>
      <c r="D5235" s="520"/>
      <c r="E5235" s="520"/>
      <c r="F5235" s="521"/>
      <c r="G5235" s="520"/>
      <c r="H5235" s="520"/>
      <c r="I5235" s="510"/>
      <c r="J5235" s="522"/>
      <c r="K5235" s="522"/>
      <c r="L5235" s="511"/>
      <c r="M5235" s="522"/>
      <c r="N5235" s="522"/>
      <c r="O5235" s="512"/>
      <c r="P5235" s="512"/>
    </row>
    <row r="5236" spans="1:16" ht="26.25" hidden="1" customHeight="1" x14ac:dyDescent="0.2">
      <c r="A5236" s="505" t="str">
        <f>IF(B5236="","",COUNT('Diário 7º PA'!$A$4:$A$5383)+COUNT('Diário 8º PA'!$A$4:$A$5041)+ROW()-3)</f>
        <v/>
      </c>
      <c r="B5236" s="506"/>
      <c r="C5236" s="536"/>
      <c r="D5236" s="520"/>
      <c r="E5236" s="520"/>
      <c r="F5236" s="521"/>
      <c r="G5236" s="520"/>
      <c r="H5236" s="520"/>
      <c r="I5236" s="510"/>
      <c r="J5236" s="522"/>
      <c r="K5236" s="522"/>
      <c r="L5236" s="511"/>
      <c r="M5236" s="522"/>
      <c r="N5236" s="522"/>
      <c r="O5236" s="512"/>
      <c r="P5236" s="512"/>
    </row>
    <row r="5237" spans="1:16" x14ac:dyDescent="0.2">
      <c r="D5237" s="508"/>
    </row>
    <row r="5238" spans="1:16" x14ac:dyDescent="0.2">
      <c r="D5238" s="508"/>
    </row>
  </sheetData>
  <sheetProtection formatColumns="0" formatRows="0" insertColumns="0" insertRows="0" deleteRows="0" autoFilter="0"/>
  <autoFilter ref="A3:N5236">
    <filterColumn colId="8">
      <filters>
        <filter val="Ariane Rodrigues de Paula"/>
      </filters>
    </filterColumn>
  </autoFilter>
  <mergeCells count="2">
    <mergeCell ref="A1:N1"/>
    <mergeCell ref="A2:N2"/>
  </mergeCells>
  <conditionalFormatting sqref="G1196">
    <cfRule type="expression" dxfId="6" priority="2" stopIfTrue="1">
      <formula>ISEVEN(ROW())</formula>
    </cfRule>
  </conditionalFormatting>
  <conditionalFormatting sqref="G1201">
    <cfRule type="expression" dxfId="5" priority="1" stopIfTrue="1">
      <formula>ISEVEN(ROW())</formula>
    </cfRule>
  </conditionalFormatting>
  <dataValidations count="20">
    <dataValidation type="list" allowBlank="1" showInputMessage="1" showErrorMessage="1" sqref="H508:I508 I509 H4:H507 H509:H1188 H4834:H5236 H1189:I1189 H2862 H3573:H4425 H2743 H2752:H2759 H1190:H2735">
      <formula1>VinculoPT</formula1>
    </dataValidation>
    <dataValidation type="list" allowBlank="1" showInputMessage="1" showErrorMessage="1" sqref="D4834:D5238 D4545:D4782 D3573:D4425 D3542 D2849:D2851 D2853:D2863 D2738:D2739 D2743:D2761 D2763 D2810:D2811 D2813:D2823 D2825:D2836 D2841:D2846 D4:D2735">
      <formula1>Categorias</formula1>
    </dataValidation>
    <dataValidation type="list" allowBlank="1" showInputMessage="1" showErrorMessage="1" sqref="E717:E724 E1874:E1929 E731:E744 E922:E927 E783:E784 E956:E1157 E2721:E2735 E1710 E4834:E5236 E4545:E4774 E889:E920 E887 E1931:E1933 E3573:E4425 E774 E791:E879 E779 E727:E729 E4:E708 E772 E776:E777 E712:E715 E929:E950 E2226 E2221:E2223 E2131:E2132 E2039 E1729:E1869 E1955:E1957 E2023 E1470 E2134 E2117 E1982:E1983 E1938:E1944 E1484:E1564 E1586 E1566:E1567 E1476:E1481 E2115 E1935 E1611:E1612 E1605 E1464:E1466 E2012 E1712 E1577 E2092:E2100 E2082:E2086 E2043:E2044 E1688:E1690 E1580:E1583 E1574 E748:E770 E1677:E1678 E2108:E2110 E2243 E2241 E2213:E2214 E2209:E2210 E2205:E2206 E2201:E2202 E2197 E2195 E2193 E2191 E2189 E2187 E2185 E2183 E2181 E2179 E2177 E2175 E2173 E2171 E2169 E2167 E2165 E2163 E2160:E2161 E2158 E2156 E2154 E2152 E2150 E2124:E2126 E2000:E2006 E1997:E1998 E1993 E1991 E1989 E1951:E1952 E1714:E1727 E1657:E1658 E1653:E1654 E1649:E1650 E1645:E1646 E1641:E1642 E1637:E1638 E1631 E1629 E1627 E1625 E1623 E1621 E1619 E1617 E1615 E1599:E1600 E1595:E1596 E1661:E1662 E1462 E1693:E1697 E1473 E1680 E2234 E1960:E1961 E2229:E2232 E2245 E1161:E1460 E1969:E1971 E1986 E2015:E2020 E2861:E2863 E2254:E2302 E2681:E2716 E2580:E2655 E2564:E2567 E2660:E2672 E1978:E1979 E2304:E2551 E2055">
      <formula1>INDIRECT($Q4)</formula1>
    </dataValidation>
    <dataValidation type="list" allowBlank="1" showInputMessage="1" showErrorMessage="1" sqref="E1463 E1713 E780:E782 E716 E921 E709:E711 E775 E745:E747 E785:E790 E1711 E1681:E1683 E1655:E1656 E888 E951:E955 E1570:E1573 E1604 E1691:E1692 E1870:E1873 E1698:E1699 E1687 E1158:E1160 E778 E1659:E1660 E2239 E1728 E1461 E726 E1679 E1482:E1483 E1471:E1472 E1468:E1469 E1665:E1676 E880:E886 E1474:E1475 E771 E773 E1702:E1709 E730">
      <formula1>INDIRECT(#REF!)</formula1>
    </dataValidation>
    <dataValidation type="list" allowBlank="1" showInputMessage="1" showErrorMessage="1" sqref="E928 E1663:E1664">
      <formula1>INDIRECT($Q934)</formula1>
    </dataValidation>
    <dataValidation type="list" allowBlank="1" showInputMessage="1" showErrorMessage="1" sqref="E725">
      <formula1>INDIRECT($Q730)</formula1>
    </dataValidation>
    <dataValidation type="list" allowBlank="1" showInputMessage="1" showErrorMessage="1" sqref="E3542">
      <formula1>INDIRECT($Q4752)</formula1>
    </dataValidation>
    <dataValidation type="list" allowBlank="1" showInputMessage="1" showErrorMessage="1" sqref="E2246:E2252 E2240 E2242 E2244 E2227:E2228 E2235:E2238 E2233 E2224:E2225">
      <formula1>INDIRECT($Q3543)</formula1>
    </dataValidation>
    <dataValidation type="list" allowBlank="1" showInputMessage="1" showErrorMessage="1" sqref="E2253 E2040:E2042 E1930 E2127 E2130 E2090:E2091 E1987:E1988 E1972:E1977 E1958:E1959 E1990 E1992 E1994:E1996 E1945:E1950 E2013:E2014 E2122:E2123 E2045:E2047 E2007:E2011 E1936:E1937 E1934 E1980:E1981 E1953:E1954 E2024:E2038 E1962:E1968 E1984:E1985 E2021:E2022 E1999 E2087:E2088">
      <formula1>INDIRECT($Q4427)</formula1>
    </dataValidation>
    <dataValidation type="list" allowBlank="1" showInputMessage="1" showErrorMessage="1" sqref="E1467">
      <formula1>INDIRECT($Q1483)</formula1>
    </dataValidation>
    <dataValidation type="list" allowBlank="1" showInputMessage="1" showErrorMessage="1" sqref="E1597:E1598 E1651:E1652 E1643:E1644 E1639:E1640 E1601:E1603 E1632:E1636 E1630 E1628 E1626 E1624 E1622 E1620 E1618 E1616 E1614 E1647:E1648 E1587:E1594">
      <formula1>INDIRECT($Q1642)</formula1>
    </dataValidation>
    <dataValidation type="list" allowBlank="1" showInputMessage="1" showErrorMessage="1" sqref="E1578:E1579 E1565 E1575:E1576 E1568:E1569">
      <formula1>INDIRECT($Q1625)</formula1>
    </dataValidation>
    <dataValidation type="list" allowBlank="1" showInputMessage="1" showErrorMessage="1" sqref="E1606:E1610 E1613">
      <formula1>INDIRECT($Q1660)</formula1>
    </dataValidation>
    <dataValidation type="list" allowBlank="1" showInputMessage="1" showErrorMessage="1" sqref="E1584:E1585">
      <formula1>INDIRECT($Q1622)</formula1>
    </dataValidation>
    <dataValidation type="list" allowBlank="1" showInputMessage="1" showErrorMessage="1" sqref="E1684:E1686">
      <formula1>INDIRECT($Q1709)</formula1>
    </dataValidation>
    <dataValidation type="list" allowBlank="1" showInputMessage="1" showErrorMessage="1" sqref="E1700:E1701">
      <formula1>INDIRECT($Q1712)</formula1>
    </dataValidation>
    <dataValidation type="list" allowBlank="1" showInputMessage="1" showErrorMessage="1" sqref="E2116 E2111:E2114 E2101:E2107 E2128 E2188 E2186 E2184 E2182 E2180 E2178 E2176 E2174 E2172 E2170 E2168 E2166 E2164 E2162 E2118:E2121 E2089 E2758 E2303 E2752:E2755 E2552:E2563 E2568:E2579 E2656:E2659 E2673:E2680 E2717:E2720 E2048:E2054 E2056:E2081">
      <formula1>INDIRECT($Q2080)</formula1>
    </dataValidation>
    <dataValidation type="list" allowBlank="1" showInputMessage="1" showErrorMessage="1" sqref="E2207:E2208 E2199:E2200 E2203:E2204 E2211:E2212">
      <formula1>INDIRECT($Q4695)</formula1>
    </dataValidation>
    <dataValidation type="list" allowBlank="1" showInputMessage="1" showErrorMessage="1" sqref="E2194 E2196 E2198 E2215:E2220 E2190 E2192">
      <formula1>INDIRECT($Q2221)</formula1>
    </dataValidation>
    <dataValidation type="list" allowBlank="1" showInputMessage="1" showErrorMessage="1" sqref="E2129 E2133 E2151 E2153 E2155 E2157 E2159 E2135:E2149">
      <formula1>INDIRECT($Q2162)</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2811" max="16383" man="1"/>
    <brk id="2839" max="16383" man="1"/>
    <brk id="2932" max="16383" man="1"/>
  </rowBreaks>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1" tint="4.9989318521683403E-2"/>
    <pageSetUpPr fitToPage="1"/>
  </sheetPr>
  <dimension ref="A1:P4258"/>
  <sheetViews>
    <sheetView view="pageBreakPreview" zoomScaleSheetLayoutView="100" workbookViewId="0">
      <pane xSplit="6" ySplit="3" topLeftCell="G2224" activePane="bottomRight" state="frozen"/>
      <selection activeCell="G29" sqref="G29"/>
      <selection pane="topRight" activeCell="G29" sqref="G29"/>
      <selection pane="bottomLeft" activeCell="G29" sqref="G29"/>
      <selection pane="bottomRight" activeCell="G2227" sqref="G2227"/>
    </sheetView>
  </sheetViews>
  <sheetFormatPr defaultColWidth="9.140625" defaultRowHeight="12.75" x14ac:dyDescent="0.2"/>
  <cols>
    <col min="1" max="1" width="7.7109375" style="110" customWidth="1"/>
    <col min="2" max="2" width="10.5703125" style="92" bestFit="1" customWidth="1"/>
    <col min="3" max="3" width="6.85546875" style="92" customWidth="1"/>
    <col min="4" max="4" width="15.42578125" style="57" customWidth="1"/>
    <col min="5" max="5" width="23.5703125" style="57" customWidth="1"/>
    <col min="6" max="6" width="14.5703125" style="56" customWidth="1"/>
    <col min="7" max="7" width="44.140625" style="55" customWidth="1"/>
    <col min="8" max="8" width="25.28515625" style="55" customWidth="1"/>
    <col min="9" max="9" width="23.85546875" style="321" customWidth="1"/>
    <col min="10" max="10" width="17.28515625" style="320" customWidth="1"/>
    <col min="11" max="11" width="14.7109375" style="321" customWidth="1"/>
    <col min="12" max="12" width="20.140625" style="320" customWidth="1"/>
    <col min="13" max="13" width="15.85546875" style="56" bestFit="1" customWidth="1"/>
    <col min="14" max="14" width="5" style="95" hidden="1" customWidth="1"/>
    <col min="15" max="15" width="3.7109375" style="95" hidden="1" customWidth="1"/>
    <col min="16" max="16" width="6.5703125" style="91" hidden="1" customWidth="1"/>
    <col min="17" max="16384" width="9.140625" style="91"/>
  </cols>
  <sheetData>
    <row r="1" spans="1:16" ht="18" customHeight="1" x14ac:dyDescent="0.2">
      <c r="A1" s="702" t="str">
        <f>Capa!A1</f>
        <v>Contrato de Gestão nº. 008/2021 celebrado entre a Secretaria de Justiça e Segurança Pública do Estado de Minas Gerais - SEJUSP e o Instituto Elo</v>
      </c>
      <c r="B1" s="702"/>
      <c r="C1" s="702"/>
      <c r="D1" s="702"/>
      <c r="E1" s="702"/>
      <c r="F1" s="702"/>
      <c r="G1" s="702"/>
      <c r="H1" s="702"/>
      <c r="I1" s="702"/>
      <c r="J1" s="702"/>
      <c r="K1" s="702"/>
      <c r="L1" s="702"/>
      <c r="M1" s="702"/>
      <c r="N1" s="92">
        <f>IF(Resumo!$C$5="","",MONTH(Resumo!$C$5))</f>
        <v>1</v>
      </c>
      <c r="O1" s="92">
        <f>YEAR(Resumo!$C$5)</f>
        <v>2023</v>
      </c>
    </row>
    <row r="2" spans="1:16" ht="18" customHeight="1" thickBot="1" x14ac:dyDescent="0.25">
      <c r="A2" s="703" t="str">
        <f>"Tabela 9 - Diário de Entradas e Saídas do Contrato de Gestão - "&amp;LEFT(Capa!A14,1)&amp;"º Período Avaliatório"</f>
        <v>Tabela 9 - Diário de Entradas e Saídas do Contrato de Gestão - 7º Período Avaliatório</v>
      </c>
      <c r="B2" s="703"/>
      <c r="C2" s="703"/>
      <c r="D2" s="703"/>
      <c r="E2" s="703"/>
      <c r="F2" s="703"/>
      <c r="G2" s="703"/>
      <c r="H2" s="703"/>
      <c r="I2" s="703"/>
      <c r="J2" s="703"/>
      <c r="K2" s="703"/>
      <c r="L2" s="703"/>
      <c r="M2" s="703"/>
      <c r="N2" s="93"/>
      <c r="O2" s="93"/>
    </row>
    <row r="3" spans="1:16" s="94" customFormat="1" ht="39" customHeight="1" thickBot="1" x14ac:dyDescent="0.25">
      <c r="A3" s="625" t="s">
        <v>94</v>
      </c>
      <c r="B3" s="625" t="s">
        <v>273</v>
      </c>
      <c r="C3" s="626" t="s">
        <v>276</v>
      </c>
      <c r="D3" s="625" t="s">
        <v>34</v>
      </c>
      <c r="E3" s="626" t="s">
        <v>42</v>
      </c>
      <c r="F3" s="626" t="s">
        <v>265</v>
      </c>
      <c r="G3" s="626" t="s">
        <v>53</v>
      </c>
      <c r="H3" s="626" t="s">
        <v>298</v>
      </c>
      <c r="I3" s="626" t="s">
        <v>52</v>
      </c>
      <c r="J3" s="626" t="s">
        <v>74</v>
      </c>
      <c r="K3" s="626" t="s">
        <v>50</v>
      </c>
      <c r="L3" s="626" t="s">
        <v>73</v>
      </c>
      <c r="M3" s="626" t="s">
        <v>162</v>
      </c>
      <c r="N3" s="73" t="s">
        <v>274</v>
      </c>
      <c r="O3" s="73" t="s">
        <v>275</v>
      </c>
      <c r="P3" s="73" t="s">
        <v>34</v>
      </c>
    </row>
    <row r="4" spans="1:16" ht="38.25" x14ac:dyDescent="0.2">
      <c r="A4" s="627">
        <v>7708</v>
      </c>
      <c r="B4" s="628">
        <v>45201</v>
      </c>
      <c r="C4" s="629">
        <v>45170</v>
      </c>
      <c r="D4" s="630" t="s">
        <v>264</v>
      </c>
      <c r="E4" s="630" t="s">
        <v>398</v>
      </c>
      <c r="F4" s="631">
        <v>815.7</v>
      </c>
      <c r="G4" s="630" t="s">
        <v>1271</v>
      </c>
      <c r="H4" s="630" t="s">
        <v>420</v>
      </c>
      <c r="I4" s="632" t="s">
        <v>4127</v>
      </c>
      <c r="J4" s="632" t="s">
        <v>1157</v>
      </c>
      <c r="K4" s="632" t="s">
        <v>32</v>
      </c>
      <c r="L4" s="632">
        <v>287</v>
      </c>
      <c r="M4" s="633">
        <v>45194</v>
      </c>
      <c r="N4" s="74">
        <f t="shared" ref="N4:O4" si="0">IF(B4=0,0,IF(YEAR(B4)=$O$1,MONTH(B4)-$N$1+1,(YEAR(B4)-$O$1)*12-$N$1+1+MONTH(B4)))</f>
        <v>10</v>
      </c>
      <c r="O4" s="74">
        <f t="shared" si="0"/>
        <v>9</v>
      </c>
      <c r="P4" s="139" t="str">
        <f>SUBSTITUTE(D4," ","_")</f>
        <v>Gastos_Gerais</v>
      </c>
    </row>
    <row r="5" spans="1:16" s="324" customFormat="1" ht="38.25" x14ac:dyDescent="0.2">
      <c r="A5" s="627">
        <v>7709</v>
      </c>
      <c r="B5" s="634">
        <v>45201</v>
      </c>
      <c r="C5" s="635">
        <v>45170</v>
      </c>
      <c r="D5" s="636" t="s">
        <v>264</v>
      </c>
      <c r="E5" s="636" t="s">
        <v>83</v>
      </c>
      <c r="F5" s="374">
        <v>3635.11</v>
      </c>
      <c r="G5" s="636" t="s">
        <v>9476</v>
      </c>
      <c r="H5" s="636" t="s">
        <v>493</v>
      </c>
      <c r="I5" s="637" t="s">
        <v>9180</v>
      </c>
      <c r="J5" s="637" t="s">
        <v>1157</v>
      </c>
      <c r="K5" s="637" t="s">
        <v>32</v>
      </c>
      <c r="L5" s="637">
        <v>71261001</v>
      </c>
      <c r="M5" s="638">
        <v>45201</v>
      </c>
      <c r="N5" s="74">
        <f t="shared" ref="N5:N68" si="1">IF(B5=0,0,IF(YEAR(B5)=$O$1,MONTH(B5)-$N$1+1,(YEAR(B5)-$O$1)*12-$N$1+1+MONTH(B5)))</f>
        <v>10</v>
      </c>
      <c r="O5" s="74">
        <f t="shared" ref="O5:O68" si="2">IF(C5=0,0,IF(YEAR(C5)=$O$1,MONTH(C5)-$N$1+1,(YEAR(C5)-$O$1)*12-$N$1+1+MONTH(C5)))</f>
        <v>9</v>
      </c>
      <c r="P5" s="139" t="str">
        <f t="shared" ref="P5:P68" si="3">SUBSTITUTE(D5," ","_")</f>
        <v>Gastos_Gerais</v>
      </c>
    </row>
    <row r="6" spans="1:16" ht="51" x14ac:dyDescent="0.2">
      <c r="A6" s="627">
        <v>7710</v>
      </c>
      <c r="B6" s="639">
        <v>45201</v>
      </c>
      <c r="C6" s="635">
        <v>45200</v>
      </c>
      <c r="D6" s="636" t="s">
        <v>176</v>
      </c>
      <c r="E6" s="636" t="s">
        <v>10</v>
      </c>
      <c r="F6" s="410">
        <v>4528.1400000000003</v>
      </c>
      <c r="G6" s="640" t="s">
        <v>10</v>
      </c>
      <c r="H6" s="636" t="s">
        <v>1032</v>
      </c>
      <c r="I6" s="641" t="s">
        <v>9181</v>
      </c>
      <c r="J6" s="641" t="s">
        <v>1307</v>
      </c>
      <c r="K6" s="641" t="s">
        <v>1218</v>
      </c>
      <c r="L6" s="641" t="s">
        <v>9182</v>
      </c>
      <c r="M6" s="638">
        <v>45201</v>
      </c>
      <c r="N6" s="74">
        <f t="shared" si="1"/>
        <v>10</v>
      </c>
      <c r="O6" s="74">
        <f t="shared" si="2"/>
        <v>10</v>
      </c>
      <c r="P6" s="139" t="str">
        <f t="shared" si="3"/>
        <v>Gastos_com_Pessoal</v>
      </c>
    </row>
    <row r="7" spans="1:16" ht="51" x14ac:dyDescent="0.2">
      <c r="A7" s="627">
        <v>7711</v>
      </c>
      <c r="B7" s="634">
        <v>45201</v>
      </c>
      <c r="C7" s="635">
        <v>45200</v>
      </c>
      <c r="D7" s="636" t="s">
        <v>176</v>
      </c>
      <c r="E7" s="636" t="s">
        <v>10</v>
      </c>
      <c r="F7" s="374">
        <v>2362.31</v>
      </c>
      <c r="G7" s="636" t="s">
        <v>10</v>
      </c>
      <c r="H7" s="636" t="s">
        <v>493</v>
      </c>
      <c r="I7" s="637" t="s">
        <v>5252</v>
      </c>
      <c r="J7" s="637" t="s">
        <v>1307</v>
      </c>
      <c r="K7" s="637" t="s">
        <v>1218</v>
      </c>
      <c r="L7" s="637" t="s">
        <v>9183</v>
      </c>
      <c r="M7" s="638">
        <v>45201</v>
      </c>
      <c r="N7" s="74">
        <f t="shared" si="1"/>
        <v>10</v>
      </c>
      <c r="O7" s="74">
        <f t="shared" si="2"/>
        <v>10</v>
      </c>
      <c r="P7" s="139" t="str">
        <f t="shared" si="3"/>
        <v>Gastos_com_Pessoal</v>
      </c>
    </row>
    <row r="8" spans="1:16" ht="51" x14ac:dyDescent="0.2">
      <c r="A8" s="627">
        <v>7712</v>
      </c>
      <c r="B8" s="634">
        <v>45201</v>
      </c>
      <c r="C8" s="642">
        <v>45200</v>
      </c>
      <c r="D8" s="636" t="s">
        <v>176</v>
      </c>
      <c r="E8" s="636" t="s">
        <v>10</v>
      </c>
      <c r="F8" s="374">
        <v>1871.19</v>
      </c>
      <c r="G8" s="636" t="s">
        <v>10</v>
      </c>
      <c r="H8" s="636" t="s">
        <v>423</v>
      </c>
      <c r="I8" s="637" t="s">
        <v>3956</v>
      </c>
      <c r="J8" s="637" t="s">
        <v>1307</v>
      </c>
      <c r="K8" s="637" t="s">
        <v>1218</v>
      </c>
      <c r="L8" s="637" t="s">
        <v>9184</v>
      </c>
      <c r="M8" s="638">
        <v>45201</v>
      </c>
      <c r="N8" s="74">
        <f t="shared" si="1"/>
        <v>10</v>
      </c>
      <c r="O8" s="74">
        <f t="shared" si="2"/>
        <v>10</v>
      </c>
      <c r="P8" s="139" t="str">
        <f t="shared" si="3"/>
        <v>Gastos_com_Pessoal</v>
      </c>
    </row>
    <row r="9" spans="1:16" ht="51" x14ac:dyDescent="0.2">
      <c r="A9" s="627">
        <v>7713</v>
      </c>
      <c r="B9" s="634">
        <v>45201</v>
      </c>
      <c r="C9" s="642">
        <v>45200</v>
      </c>
      <c r="D9" s="636" t="s">
        <v>176</v>
      </c>
      <c r="E9" s="636" t="s">
        <v>10</v>
      </c>
      <c r="F9" s="374">
        <v>1321.11</v>
      </c>
      <c r="G9" s="636" t="s">
        <v>10</v>
      </c>
      <c r="H9" s="636" t="s">
        <v>418</v>
      </c>
      <c r="I9" s="637" t="s">
        <v>9185</v>
      </c>
      <c r="J9" s="637" t="s">
        <v>1307</v>
      </c>
      <c r="K9" s="637" t="s">
        <v>1218</v>
      </c>
      <c r="L9" s="637" t="s">
        <v>9186</v>
      </c>
      <c r="M9" s="638">
        <v>45201</v>
      </c>
      <c r="N9" s="74">
        <f t="shared" si="1"/>
        <v>10</v>
      </c>
      <c r="O9" s="74">
        <f t="shared" si="2"/>
        <v>10</v>
      </c>
      <c r="P9" s="139" t="str">
        <f t="shared" si="3"/>
        <v>Gastos_com_Pessoal</v>
      </c>
    </row>
    <row r="10" spans="1:16" ht="38.25" x14ac:dyDescent="0.2">
      <c r="A10" s="627">
        <v>7714</v>
      </c>
      <c r="B10" s="634">
        <v>45201</v>
      </c>
      <c r="C10" s="642">
        <v>45200</v>
      </c>
      <c r="D10" s="636" t="s">
        <v>264</v>
      </c>
      <c r="E10" s="636" t="s">
        <v>182</v>
      </c>
      <c r="F10" s="374">
        <v>750</v>
      </c>
      <c r="G10" s="636" t="s">
        <v>9187</v>
      </c>
      <c r="H10" s="636" t="s">
        <v>1032</v>
      </c>
      <c r="I10" s="637" t="s">
        <v>9188</v>
      </c>
      <c r="J10" s="637" t="s">
        <v>1188</v>
      </c>
      <c r="K10" s="637" t="s">
        <v>32</v>
      </c>
      <c r="L10" s="637">
        <v>9</v>
      </c>
      <c r="M10" s="638">
        <v>45201</v>
      </c>
      <c r="N10" s="74">
        <f t="shared" si="1"/>
        <v>10</v>
      </c>
      <c r="O10" s="74">
        <f t="shared" si="2"/>
        <v>10</v>
      </c>
      <c r="P10" s="139" t="str">
        <f t="shared" si="3"/>
        <v>Gastos_Gerais</v>
      </c>
    </row>
    <row r="11" spans="1:16" ht="51" x14ac:dyDescent="0.2">
      <c r="A11" s="627">
        <v>7715</v>
      </c>
      <c r="B11" s="634">
        <v>45201</v>
      </c>
      <c r="C11" s="642">
        <v>45200</v>
      </c>
      <c r="D11" s="636" t="s">
        <v>176</v>
      </c>
      <c r="E11" s="636" t="s">
        <v>158</v>
      </c>
      <c r="F11" s="374">
        <v>171</v>
      </c>
      <c r="G11" s="636" t="s">
        <v>9189</v>
      </c>
      <c r="H11" s="636" t="s">
        <v>303</v>
      </c>
      <c r="I11" s="637" t="s">
        <v>9190</v>
      </c>
      <c r="J11" s="637" t="s">
        <v>1188</v>
      </c>
      <c r="K11" s="637" t="s">
        <v>32</v>
      </c>
      <c r="L11" s="637">
        <v>2023291139</v>
      </c>
      <c r="M11" s="638">
        <v>45203</v>
      </c>
      <c r="N11" s="74">
        <f t="shared" si="1"/>
        <v>10</v>
      </c>
      <c r="O11" s="74">
        <f t="shared" si="2"/>
        <v>10</v>
      </c>
      <c r="P11" s="139" t="str">
        <f t="shared" si="3"/>
        <v>Gastos_com_Pessoal</v>
      </c>
    </row>
    <row r="12" spans="1:16" ht="51" x14ac:dyDescent="0.2">
      <c r="A12" s="627">
        <v>7716</v>
      </c>
      <c r="B12" s="634">
        <v>45201</v>
      </c>
      <c r="C12" s="642">
        <v>45200</v>
      </c>
      <c r="D12" s="636" t="s">
        <v>176</v>
      </c>
      <c r="E12" s="636" t="s">
        <v>1</v>
      </c>
      <c r="F12" s="374">
        <v>396</v>
      </c>
      <c r="G12" s="636" t="s">
        <v>9191</v>
      </c>
      <c r="H12" s="636" t="s">
        <v>423</v>
      </c>
      <c r="I12" s="637" t="s">
        <v>4178</v>
      </c>
      <c r="J12" s="637" t="s">
        <v>1188</v>
      </c>
      <c r="K12" s="637" t="s">
        <v>1188</v>
      </c>
      <c r="L12" s="637" t="s">
        <v>425</v>
      </c>
      <c r="M12" s="638">
        <v>45201</v>
      </c>
      <c r="N12" s="74">
        <f t="shared" si="1"/>
        <v>10</v>
      </c>
      <c r="O12" s="74">
        <f t="shared" si="2"/>
        <v>10</v>
      </c>
      <c r="P12" s="139" t="str">
        <f t="shared" si="3"/>
        <v>Gastos_com_Pessoal</v>
      </c>
    </row>
    <row r="13" spans="1:16" ht="51" x14ac:dyDescent="0.2">
      <c r="A13" s="627">
        <v>7717</v>
      </c>
      <c r="B13" s="634">
        <v>45201</v>
      </c>
      <c r="C13" s="642">
        <v>45200</v>
      </c>
      <c r="D13" s="636" t="s">
        <v>176</v>
      </c>
      <c r="E13" s="636" t="s">
        <v>158</v>
      </c>
      <c r="F13" s="374">
        <v>42.75</v>
      </c>
      <c r="G13" s="636" t="s">
        <v>9192</v>
      </c>
      <c r="H13" s="636" t="s">
        <v>303</v>
      </c>
      <c r="I13" s="637" t="s">
        <v>6221</v>
      </c>
      <c r="J13" s="637" t="s">
        <v>1188</v>
      </c>
      <c r="K13" s="637" t="s">
        <v>32</v>
      </c>
      <c r="L13" s="637">
        <v>2023263088</v>
      </c>
      <c r="M13" s="638">
        <v>45217</v>
      </c>
      <c r="N13" s="74">
        <f t="shared" si="1"/>
        <v>10</v>
      </c>
      <c r="O13" s="74">
        <f t="shared" si="2"/>
        <v>10</v>
      </c>
      <c r="P13" s="139" t="str">
        <f t="shared" si="3"/>
        <v>Gastos_com_Pessoal</v>
      </c>
    </row>
    <row r="14" spans="1:16" ht="38.25" x14ac:dyDescent="0.2">
      <c r="A14" s="627">
        <v>7718</v>
      </c>
      <c r="B14" s="634">
        <v>45201</v>
      </c>
      <c r="C14" s="642">
        <v>45200</v>
      </c>
      <c r="D14" s="636" t="s">
        <v>264</v>
      </c>
      <c r="E14" s="636" t="s">
        <v>293</v>
      </c>
      <c r="F14" s="374">
        <v>75</v>
      </c>
      <c r="G14" s="636" t="s">
        <v>9193</v>
      </c>
      <c r="H14" s="636" t="s">
        <v>420</v>
      </c>
      <c r="I14" s="637" t="s">
        <v>7700</v>
      </c>
      <c r="J14" s="637" t="s">
        <v>1188</v>
      </c>
      <c r="K14" s="637" t="s">
        <v>4137</v>
      </c>
      <c r="L14" s="637">
        <v>596960151</v>
      </c>
      <c r="M14" s="638">
        <v>45201</v>
      </c>
      <c r="N14" s="74">
        <f t="shared" si="1"/>
        <v>10</v>
      </c>
      <c r="O14" s="74">
        <f t="shared" si="2"/>
        <v>10</v>
      </c>
      <c r="P14" s="139" t="str">
        <f t="shared" si="3"/>
        <v>Gastos_Gerais</v>
      </c>
    </row>
    <row r="15" spans="1:16" ht="38.25" x14ac:dyDescent="0.2">
      <c r="A15" s="627">
        <v>7719</v>
      </c>
      <c r="B15" s="634">
        <v>45201</v>
      </c>
      <c r="C15" s="642">
        <v>45200</v>
      </c>
      <c r="D15" s="636" t="s">
        <v>264</v>
      </c>
      <c r="E15" s="636" t="s">
        <v>293</v>
      </c>
      <c r="F15" s="374">
        <v>15.5</v>
      </c>
      <c r="G15" s="636" t="s">
        <v>9194</v>
      </c>
      <c r="H15" s="636" t="s">
        <v>414</v>
      </c>
      <c r="I15" s="637" t="s">
        <v>8939</v>
      </c>
      <c r="J15" s="637" t="s">
        <v>1188</v>
      </c>
      <c r="K15" s="637" t="s">
        <v>4137</v>
      </c>
      <c r="L15" s="637">
        <v>596960151</v>
      </c>
      <c r="M15" s="638">
        <v>45201</v>
      </c>
      <c r="N15" s="74">
        <f t="shared" si="1"/>
        <v>10</v>
      </c>
      <c r="O15" s="74">
        <f t="shared" si="2"/>
        <v>10</v>
      </c>
      <c r="P15" s="139" t="str">
        <f t="shared" si="3"/>
        <v>Gastos_Gerais</v>
      </c>
    </row>
    <row r="16" spans="1:16" ht="51" x14ac:dyDescent="0.2">
      <c r="A16" s="627">
        <v>7720</v>
      </c>
      <c r="B16" s="634">
        <v>45201</v>
      </c>
      <c r="C16" s="642">
        <v>45200</v>
      </c>
      <c r="D16" s="636" t="s">
        <v>176</v>
      </c>
      <c r="E16" s="636" t="s">
        <v>262</v>
      </c>
      <c r="F16" s="374">
        <v>976.25</v>
      </c>
      <c r="G16" s="636" t="s">
        <v>9195</v>
      </c>
      <c r="H16" s="636" t="s">
        <v>422</v>
      </c>
      <c r="I16" s="637" t="s">
        <v>9196</v>
      </c>
      <c r="J16" s="637" t="s">
        <v>1188</v>
      </c>
      <c r="K16" s="637" t="s">
        <v>4137</v>
      </c>
      <c r="L16" s="637">
        <v>596960151</v>
      </c>
      <c r="M16" s="638">
        <v>45201</v>
      </c>
      <c r="N16" s="74">
        <f t="shared" si="1"/>
        <v>10</v>
      </c>
      <c r="O16" s="74">
        <f t="shared" si="2"/>
        <v>10</v>
      </c>
      <c r="P16" s="139" t="str">
        <f t="shared" si="3"/>
        <v>Gastos_com_Pessoal</v>
      </c>
    </row>
    <row r="17" spans="1:16" ht="51" x14ac:dyDescent="0.2">
      <c r="A17" s="627">
        <v>7721</v>
      </c>
      <c r="B17" s="634">
        <v>45201</v>
      </c>
      <c r="C17" s="642">
        <v>45200</v>
      </c>
      <c r="D17" s="636" t="s">
        <v>176</v>
      </c>
      <c r="E17" s="636" t="s">
        <v>280</v>
      </c>
      <c r="F17" s="374">
        <v>2741.95</v>
      </c>
      <c r="G17" s="636" t="s">
        <v>9197</v>
      </c>
      <c r="H17" s="636" t="s">
        <v>422</v>
      </c>
      <c r="I17" s="637" t="s">
        <v>9196</v>
      </c>
      <c r="J17" s="637" t="s">
        <v>1188</v>
      </c>
      <c r="K17" s="637" t="s">
        <v>4137</v>
      </c>
      <c r="L17" s="637">
        <v>596960151</v>
      </c>
      <c r="M17" s="638">
        <v>45201</v>
      </c>
      <c r="N17" s="74">
        <f t="shared" si="1"/>
        <v>10</v>
      </c>
      <c r="O17" s="74">
        <f t="shared" si="2"/>
        <v>10</v>
      </c>
      <c r="P17" s="139" t="str">
        <f t="shared" si="3"/>
        <v>Gastos_com_Pessoal</v>
      </c>
    </row>
    <row r="18" spans="1:16" ht="51" x14ac:dyDescent="0.2">
      <c r="A18" s="627">
        <v>7722</v>
      </c>
      <c r="B18" s="634">
        <v>45201</v>
      </c>
      <c r="C18" s="642">
        <v>45200</v>
      </c>
      <c r="D18" s="636" t="s">
        <v>176</v>
      </c>
      <c r="E18" s="636" t="s">
        <v>261</v>
      </c>
      <c r="F18" s="374">
        <v>3082.19</v>
      </c>
      <c r="G18" s="636" t="s">
        <v>1207</v>
      </c>
      <c r="H18" s="636" t="s">
        <v>493</v>
      </c>
      <c r="I18" s="637" t="s">
        <v>5252</v>
      </c>
      <c r="J18" s="637" t="s">
        <v>1188</v>
      </c>
      <c r="K18" s="637" t="s">
        <v>4137</v>
      </c>
      <c r="L18" s="637">
        <v>596960151</v>
      </c>
      <c r="M18" s="638">
        <v>45201</v>
      </c>
      <c r="N18" s="74">
        <f t="shared" si="1"/>
        <v>10</v>
      </c>
      <c r="O18" s="74">
        <f t="shared" si="2"/>
        <v>10</v>
      </c>
      <c r="P18" s="139" t="str">
        <f t="shared" si="3"/>
        <v>Gastos_com_Pessoal</v>
      </c>
    </row>
    <row r="19" spans="1:16" ht="51" x14ac:dyDescent="0.2">
      <c r="A19" s="627">
        <v>7723</v>
      </c>
      <c r="B19" s="634">
        <v>45201</v>
      </c>
      <c r="C19" s="642">
        <v>45200</v>
      </c>
      <c r="D19" s="636" t="s">
        <v>176</v>
      </c>
      <c r="E19" s="636" t="s">
        <v>280</v>
      </c>
      <c r="F19" s="374">
        <v>3082.19</v>
      </c>
      <c r="G19" s="636" t="s">
        <v>1209</v>
      </c>
      <c r="H19" s="636" t="s">
        <v>493</v>
      </c>
      <c r="I19" s="637" t="s">
        <v>5252</v>
      </c>
      <c r="J19" s="637" t="s">
        <v>1188</v>
      </c>
      <c r="K19" s="637" t="s">
        <v>4137</v>
      </c>
      <c r="L19" s="637">
        <v>596960151</v>
      </c>
      <c r="M19" s="638">
        <v>45201</v>
      </c>
      <c r="N19" s="74">
        <f t="shared" si="1"/>
        <v>10</v>
      </c>
      <c r="O19" s="74">
        <f t="shared" si="2"/>
        <v>10</v>
      </c>
      <c r="P19" s="139" t="str">
        <f t="shared" si="3"/>
        <v>Gastos_com_Pessoal</v>
      </c>
    </row>
    <row r="20" spans="1:16" ht="51" x14ac:dyDescent="0.2">
      <c r="A20" s="627">
        <v>7724</v>
      </c>
      <c r="B20" s="634">
        <v>45201</v>
      </c>
      <c r="C20" s="642">
        <v>45200</v>
      </c>
      <c r="D20" s="636" t="s">
        <v>176</v>
      </c>
      <c r="E20" s="636" t="s">
        <v>262</v>
      </c>
      <c r="F20" s="374">
        <v>1027.3900000000001</v>
      </c>
      <c r="G20" s="636" t="s">
        <v>1210</v>
      </c>
      <c r="H20" s="636" t="s">
        <v>493</v>
      </c>
      <c r="I20" s="637" t="s">
        <v>5252</v>
      </c>
      <c r="J20" s="637" t="s">
        <v>1188</v>
      </c>
      <c r="K20" s="637" t="s">
        <v>4137</v>
      </c>
      <c r="L20" s="637">
        <v>596960151</v>
      </c>
      <c r="M20" s="638">
        <v>45201</v>
      </c>
      <c r="N20" s="74">
        <f t="shared" si="1"/>
        <v>10</v>
      </c>
      <c r="O20" s="74">
        <f t="shared" si="2"/>
        <v>10</v>
      </c>
      <c r="P20" s="139" t="str">
        <f t="shared" si="3"/>
        <v>Gastos_com_Pessoal</v>
      </c>
    </row>
    <row r="21" spans="1:16" ht="51" x14ac:dyDescent="0.2">
      <c r="A21" s="627">
        <v>7725</v>
      </c>
      <c r="B21" s="634">
        <v>45201</v>
      </c>
      <c r="C21" s="642">
        <v>45200</v>
      </c>
      <c r="D21" s="636" t="s">
        <v>176</v>
      </c>
      <c r="E21" s="636" t="s">
        <v>169</v>
      </c>
      <c r="F21" s="374">
        <v>10062.59</v>
      </c>
      <c r="G21" s="636" t="s">
        <v>1211</v>
      </c>
      <c r="H21" s="636" t="s">
        <v>493</v>
      </c>
      <c r="I21" s="637" t="s">
        <v>5252</v>
      </c>
      <c r="J21" s="637" t="s">
        <v>1188</v>
      </c>
      <c r="K21" s="637" t="s">
        <v>4137</v>
      </c>
      <c r="L21" s="637">
        <v>596960151</v>
      </c>
      <c r="M21" s="638">
        <v>45201</v>
      </c>
      <c r="N21" s="74">
        <f t="shared" si="1"/>
        <v>10</v>
      </c>
      <c r="O21" s="74">
        <f t="shared" si="2"/>
        <v>10</v>
      </c>
      <c r="P21" s="139" t="str">
        <f t="shared" si="3"/>
        <v>Gastos_com_Pessoal</v>
      </c>
    </row>
    <row r="22" spans="1:16" ht="51" x14ac:dyDescent="0.2">
      <c r="A22" s="627">
        <v>7726</v>
      </c>
      <c r="B22" s="634">
        <v>45201</v>
      </c>
      <c r="C22" s="642">
        <v>45200</v>
      </c>
      <c r="D22" s="636" t="s">
        <v>176</v>
      </c>
      <c r="E22" s="636" t="s">
        <v>261</v>
      </c>
      <c r="F22" s="374">
        <v>3211.8</v>
      </c>
      <c r="G22" s="636" t="s">
        <v>1207</v>
      </c>
      <c r="H22" s="636" t="s">
        <v>1032</v>
      </c>
      <c r="I22" s="637" t="s">
        <v>9181</v>
      </c>
      <c r="J22" s="637" t="s">
        <v>1188</v>
      </c>
      <c r="K22" s="637" t="s">
        <v>4137</v>
      </c>
      <c r="L22" s="637">
        <v>596960151</v>
      </c>
      <c r="M22" s="638">
        <v>45201</v>
      </c>
      <c r="N22" s="74">
        <f t="shared" si="1"/>
        <v>10</v>
      </c>
      <c r="O22" s="74">
        <f t="shared" si="2"/>
        <v>10</v>
      </c>
      <c r="P22" s="139" t="str">
        <f t="shared" si="3"/>
        <v>Gastos_com_Pessoal</v>
      </c>
    </row>
    <row r="23" spans="1:16" ht="51" x14ac:dyDescent="0.2">
      <c r="A23" s="627">
        <v>7727</v>
      </c>
      <c r="B23" s="634">
        <v>45201</v>
      </c>
      <c r="C23" s="642">
        <v>45200</v>
      </c>
      <c r="D23" s="636" t="s">
        <v>176</v>
      </c>
      <c r="E23" s="636" t="s">
        <v>280</v>
      </c>
      <c r="F23" s="374">
        <v>2546.62</v>
      </c>
      <c r="G23" s="636" t="s">
        <v>1209</v>
      </c>
      <c r="H23" s="636" t="s">
        <v>1032</v>
      </c>
      <c r="I23" s="637" t="s">
        <v>9181</v>
      </c>
      <c r="J23" s="637" t="s">
        <v>1188</v>
      </c>
      <c r="K23" s="637" t="s">
        <v>4137</v>
      </c>
      <c r="L23" s="637">
        <v>596960151</v>
      </c>
      <c r="M23" s="638">
        <v>45201</v>
      </c>
      <c r="N23" s="74">
        <f t="shared" si="1"/>
        <v>10</v>
      </c>
      <c r="O23" s="74">
        <f t="shared" si="2"/>
        <v>10</v>
      </c>
      <c r="P23" s="139" t="str">
        <f t="shared" si="3"/>
        <v>Gastos_com_Pessoal</v>
      </c>
    </row>
    <row r="24" spans="1:16" ht="51" x14ac:dyDescent="0.2">
      <c r="A24" s="627">
        <v>7728</v>
      </c>
      <c r="B24" s="634">
        <v>45201</v>
      </c>
      <c r="C24" s="642">
        <v>45200</v>
      </c>
      <c r="D24" s="636" t="s">
        <v>176</v>
      </c>
      <c r="E24" s="636" t="s">
        <v>262</v>
      </c>
      <c r="F24" s="374">
        <v>848.87</v>
      </c>
      <c r="G24" s="636" t="s">
        <v>1210</v>
      </c>
      <c r="H24" s="636" t="s">
        <v>1032</v>
      </c>
      <c r="I24" s="637" t="s">
        <v>9181</v>
      </c>
      <c r="J24" s="637" t="s">
        <v>1188</v>
      </c>
      <c r="K24" s="637" t="s">
        <v>4137</v>
      </c>
      <c r="L24" s="637">
        <v>596960151</v>
      </c>
      <c r="M24" s="638">
        <v>45201</v>
      </c>
      <c r="N24" s="74">
        <f t="shared" si="1"/>
        <v>10</v>
      </c>
      <c r="O24" s="74">
        <f t="shared" si="2"/>
        <v>10</v>
      </c>
      <c r="P24" s="139" t="str">
        <f t="shared" si="3"/>
        <v>Gastos_com_Pessoal</v>
      </c>
    </row>
    <row r="25" spans="1:16" ht="51" x14ac:dyDescent="0.2">
      <c r="A25" s="627">
        <v>7729</v>
      </c>
      <c r="B25" s="634">
        <v>45201</v>
      </c>
      <c r="C25" s="642">
        <v>45200</v>
      </c>
      <c r="D25" s="636" t="s">
        <v>176</v>
      </c>
      <c r="E25" s="636" t="s">
        <v>169</v>
      </c>
      <c r="F25" s="374">
        <v>6263</v>
      </c>
      <c r="G25" s="636" t="s">
        <v>1211</v>
      </c>
      <c r="H25" s="636" t="s">
        <v>1032</v>
      </c>
      <c r="I25" s="637" t="s">
        <v>9181</v>
      </c>
      <c r="J25" s="637" t="s">
        <v>1188</v>
      </c>
      <c r="K25" s="637" t="s">
        <v>4137</v>
      </c>
      <c r="L25" s="637">
        <v>596960151</v>
      </c>
      <c r="M25" s="638">
        <v>45201</v>
      </c>
      <c r="N25" s="74">
        <f t="shared" si="1"/>
        <v>10</v>
      </c>
      <c r="O25" s="74">
        <f t="shared" si="2"/>
        <v>10</v>
      </c>
      <c r="P25" s="139" t="str">
        <f t="shared" si="3"/>
        <v>Gastos_com_Pessoal</v>
      </c>
    </row>
    <row r="26" spans="1:16" ht="51" x14ac:dyDescent="0.2">
      <c r="A26" s="627">
        <v>7730</v>
      </c>
      <c r="B26" s="634">
        <v>45201</v>
      </c>
      <c r="C26" s="642">
        <v>45200</v>
      </c>
      <c r="D26" s="636" t="s">
        <v>176</v>
      </c>
      <c r="E26" s="636" t="s">
        <v>261</v>
      </c>
      <c r="F26" s="374">
        <v>2514.62</v>
      </c>
      <c r="G26" s="636" t="s">
        <v>1207</v>
      </c>
      <c r="H26" s="636" t="s">
        <v>423</v>
      </c>
      <c r="I26" s="637" t="s">
        <v>3956</v>
      </c>
      <c r="J26" s="637" t="s">
        <v>1188</v>
      </c>
      <c r="K26" s="637" t="s">
        <v>4137</v>
      </c>
      <c r="L26" s="637">
        <v>596960151</v>
      </c>
      <c r="M26" s="638">
        <v>45201</v>
      </c>
      <c r="N26" s="74">
        <f t="shared" si="1"/>
        <v>10</v>
      </c>
      <c r="O26" s="74">
        <f t="shared" si="2"/>
        <v>10</v>
      </c>
      <c r="P26" s="139" t="str">
        <f t="shared" si="3"/>
        <v>Gastos_com_Pessoal</v>
      </c>
    </row>
    <row r="27" spans="1:16" ht="51" x14ac:dyDescent="0.2">
      <c r="A27" s="627">
        <v>7731</v>
      </c>
      <c r="B27" s="634">
        <v>45201</v>
      </c>
      <c r="C27" s="642">
        <v>45200</v>
      </c>
      <c r="D27" s="636" t="s">
        <v>176</v>
      </c>
      <c r="E27" s="636" t="s">
        <v>280</v>
      </c>
      <c r="F27" s="374">
        <v>2992.73</v>
      </c>
      <c r="G27" s="636" t="s">
        <v>1209</v>
      </c>
      <c r="H27" s="636" t="s">
        <v>423</v>
      </c>
      <c r="I27" s="637" t="s">
        <v>3956</v>
      </c>
      <c r="J27" s="637" t="s">
        <v>1188</v>
      </c>
      <c r="K27" s="637" t="s">
        <v>4137</v>
      </c>
      <c r="L27" s="637">
        <v>596960151</v>
      </c>
      <c r="M27" s="638">
        <v>45201</v>
      </c>
      <c r="N27" s="74">
        <f t="shared" si="1"/>
        <v>10</v>
      </c>
      <c r="O27" s="74">
        <f t="shared" si="2"/>
        <v>10</v>
      </c>
      <c r="P27" s="139" t="str">
        <f t="shared" si="3"/>
        <v>Gastos_com_Pessoal</v>
      </c>
    </row>
    <row r="28" spans="1:16" ht="51" x14ac:dyDescent="0.2">
      <c r="A28" s="627">
        <v>7732</v>
      </c>
      <c r="B28" s="634">
        <v>45201</v>
      </c>
      <c r="C28" s="642">
        <v>45200</v>
      </c>
      <c r="D28" s="636" t="s">
        <v>176</v>
      </c>
      <c r="E28" s="636" t="s">
        <v>262</v>
      </c>
      <c r="F28" s="374">
        <v>997.57</v>
      </c>
      <c r="G28" s="636" t="s">
        <v>1210</v>
      </c>
      <c r="H28" s="636" t="s">
        <v>423</v>
      </c>
      <c r="I28" s="637" t="s">
        <v>3956</v>
      </c>
      <c r="J28" s="637" t="s">
        <v>1188</v>
      </c>
      <c r="K28" s="637" t="s">
        <v>4137</v>
      </c>
      <c r="L28" s="637">
        <v>596960151</v>
      </c>
      <c r="M28" s="638">
        <v>45201</v>
      </c>
      <c r="N28" s="74">
        <f t="shared" si="1"/>
        <v>10</v>
      </c>
      <c r="O28" s="74">
        <f t="shared" si="2"/>
        <v>10</v>
      </c>
      <c r="P28" s="139" t="str">
        <f t="shared" si="3"/>
        <v>Gastos_com_Pessoal</v>
      </c>
    </row>
    <row r="29" spans="1:16" ht="51" x14ac:dyDescent="0.2">
      <c r="A29" s="627">
        <v>7733</v>
      </c>
      <c r="B29" s="639">
        <v>45201</v>
      </c>
      <c r="C29" s="635">
        <v>45200</v>
      </c>
      <c r="D29" s="640" t="s">
        <v>176</v>
      </c>
      <c r="E29" s="640" t="s">
        <v>169</v>
      </c>
      <c r="F29" s="410">
        <v>4537.7299999999996</v>
      </c>
      <c r="G29" s="640" t="s">
        <v>1211</v>
      </c>
      <c r="H29" s="640" t="s">
        <v>423</v>
      </c>
      <c r="I29" s="641" t="s">
        <v>3956</v>
      </c>
      <c r="J29" s="641" t="s">
        <v>1188</v>
      </c>
      <c r="K29" s="637" t="s">
        <v>4137</v>
      </c>
      <c r="L29" s="641">
        <v>596960151</v>
      </c>
      <c r="M29" s="643">
        <v>45201</v>
      </c>
      <c r="N29" s="74">
        <f t="shared" si="1"/>
        <v>10</v>
      </c>
      <c r="O29" s="74">
        <f t="shared" si="2"/>
        <v>10</v>
      </c>
      <c r="P29" s="139" t="str">
        <f t="shared" si="3"/>
        <v>Gastos_com_Pessoal</v>
      </c>
    </row>
    <row r="30" spans="1:16" ht="51" x14ac:dyDescent="0.2">
      <c r="A30" s="627">
        <v>7734</v>
      </c>
      <c r="B30" s="634">
        <v>45201</v>
      </c>
      <c r="C30" s="642">
        <v>45200</v>
      </c>
      <c r="D30" s="636" t="s">
        <v>176</v>
      </c>
      <c r="E30" s="636" t="s">
        <v>261</v>
      </c>
      <c r="F30" s="374">
        <v>1341.97</v>
      </c>
      <c r="G30" s="636" t="s">
        <v>1207</v>
      </c>
      <c r="H30" s="636" t="s">
        <v>418</v>
      </c>
      <c r="I30" s="637" t="s">
        <v>9185</v>
      </c>
      <c r="J30" s="637" t="s">
        <v>1188</v>
      </c>
      <c r="K30" s="637" t="s">
        <v>4137</v>
      </c>
      <c r="L30" s="637">
        <v>596960151</v>
      </c>
      <c r="M30" s="638">
        <v>45201</v>
      </c>
      <c r="N30" s="74">
        <f t="shared" si="1"/>
        <v>10</v>
      </c>
      <c r="O30" s="74">
        <f t="shared" si="2"/>
        <v>10</v>
      </c>
      <c r="P30" s="139" t="str">
        <f t="shared" si="3"/>
        <v>Gastos_com_Pessoal</v>
      </c>
    </row>
    <row r="31" spans="1:16" ht="51" x14ac:dyDescent="0.2">
      <c r="A31" s="627">
        <v>7735</v>
      </c>
      <c r="B31" s="634">
        <v>45201</v>
      </c>
      <c r="C31" s="642">
        <v>45200</v>
      </c>
      <c r="D31" s="636" t="s">
        <v>176</v>
      </c>
      <c r="E31" s="636" t="s">
        <v>280</v>
      </c>
      <c r="F31" s="374">
        <v>895.76</v>
      </c>
      <c r="G31" s="636" t="s">
        <v>1209</v>
      </c>
      <c r="H31" s="636" t="s">
        <v>418</v>
      </c>
      <c r="I31" s="637" t="s">
        <v>9185</v>
      </c>
      <c r="J31" s="637" t="s">
        <v>1188</v>
      </c>
      <c r="K31" s="637" t="s">
        <v>4137</v>
      </c>
      <c r="L31" s="637">
        <v>596960151</v>
      </c>
      <c r="M31" s="638">
        <v>45201</v>
      </c>
      <c r="N31" s="74">
        <f t="shared" si="1"/>
        <v>10</v>
      </c>
      <c r="O31" s="74">
        <f t="shared" si="2"/>
        <v>10</v>
      </c>
      <c r="P31" s="139" t="str">
        <f t="shared" si="3"/>
        <v>Gastos_com_Pessoal</v>
      </c>
    </row>
    <row r="32" spans="1:16" ht="51" x14ac:dyDescent="0.2">
      <c r="A32" s="627">
        <v>7736</v>
      </c>
      <c r="B32" s="634">
        <v>45201</v>
      </c>
      <c r="C32" s="644">
        <v>45200</v>
      </c>
      <c r="D32" s="636" t="s">
        <v>176</v>
      </c>
      <c r="E32" s="636" t="s">
        <v>262</v>
      </c>
      <c r="F32" s="374">
        <v>298.58999999999997</v>
      </c>
      <c r="G32" s="636" t="s">
        <v>1210</v>
      </c>
      <c r="H32" s="636" t="s">
        <v>418</v>
      </c>
      <c r="I32" s="637" t="s">
        <v>9185</v>
      </c>
      <c r="J32" s="637" t="s">
        <v>1188</v>
      </c>
      <c r="K32" s="637" t="s">
        <v>4137</v>
      </c>
      <c r="L32" s="637">
        <v>596960151</v>
      </c>
      <c r="M32" s="638">
        <v>45201</v>
      </c>
      <c r="N32" s="74">
        <f t="shared" si="1"/>
        <v>10</v>
      </c>
      <c r="O32" s="74">
        <f t="shared" si="2"/>
        <v>10</v>
      </c>
      <c r="P32" s="139" t="str">
        <f t="shared" si="3"/>
        <v>Gastos_com_Pessoal</v>
      </c>
    </row>
    <row r="33" spans="1:16" ht="51" x14ac:dyDescent="0.2">
      <c r="A33" s="627">
        <v>7737</v>
      </c>
      <c r="B33" s="634">
        <v>45201</v>
      </c>
      <c r="C33" s="644">
        <v>45200</v>
      </c>
      <c r="D33" s="636" t="s">
        <v>176</v>
      </c>
      <c r="E33" s="636" t="s">
        <v>169</v>
      </c>
      <c r="F33" s="374">
        <v>2289.44</v>
      </c>
      <c r="G33" s="636" t="s">
        <v>1211</v>
      </c>
      <c r="H33" s="636" t="s">
        <v>418</v>
      </c>
      <c r="I33" s="637" t="s">
        <v>9185</v>
      </c>
      <c r="J33" s="637" t="s">
        <v>1188</v>
      </c>
      <c r="K33" s="637" t="s">
        <v>4137</v>
      </c>
      <c r="L33" s="637">
        <v>596960151</v>
      </c>
      <c r="M33" s="638">
        <v>45201</v>
      </c>
      <c r="N33" s="74">
        <f t="shared" si="1"/>
        <v>10</v>
      </c>
      <c r="O33" s="74">
        <f t="shared" si="2"/>
        <v>10</v>
      </c>
      <c r="P33" s="139" t="str">
        <f t="shared" si="3"/>
        <v>Gastos_com_Pessoal</v>
      </c>
    </row>
    <row r="34" spans="1:16" ht="51" x14ac:dyDescent="0.2">
      <c r="A34" s="627">
        <v>7738</v>
      </c>
      <c r="B34" s="634">
        <v>45201</v>
      </c>
      <c r="C34" s="644">
        <v>45200</v>
      </c>
      <c r="D34" s="636" t="s">
        <v>176</v>
      </c>
      <c r="E34" s="636" t="s">
        <v>158</v>
      </c>
      <c r="F34" s="374">
        <v>2872.31</v>
      </c>
      <c r="G34" s="636" t="s">
        <v>10836</v>
      </c>
      <c r="H34" s="636" t="s">
        <v>303</v>
      </c>
      <c r="I34" s="637" t="s">
        <v>9190</v>
      </c>
      <c r="J34" s="637" t="s">
        <v>1157</v>
      </c>
      <c r="K34" s="637" t="s">
        <v>32</v>
      </c>
      <c r="L34" s="637">
        <v>2023290051</v>
      </c>
      <c r="M34" s="638">
        <v>45203</v>
      </c>
      <c r="N34" s="74">
        <f t="shared" si="1"/>
        <v>10</v>
      </c>
      <c r="O34" s="74">
        <f t="shared" si="2"/>
        <v>10</v>
      </c>
      <c r="P34" s="139" t="str">
        <f t="shared" si="3"/>
        <v>Gastos_com_Pessoal</v>
      </c>
    </row>
    <row r="35" spans="1:16" ht="38.25" x14ac:dyDescent="0.2">
      <c r="A35" s="627">
        <v>7739</v>
      </c>
      <c r="B35" s="639">
        <v>45201</v>
      </c>
      <c r="C35" s="635">
        <v>45200</v>
      </c>
      <c r="D35" s="640" t="s">
        <v>264</v>
      </c>
      <c r="E35" s="640" t="s">
        <v>182</v>
      </c>
      <c r="F35" s="410">
        <v>3000</v>
      </c>
      <c r="G35" s="640" t="s">
        <v>9198</v>
      </c>
      <c r="H35" s="636" t="s">
        <v>493</v>
      </c>
      <c r="I35" s="637" t="s">
        <v>9199</v>
      </c>
      <c r="J35" s="641" t="s">
        <v>1157</v>
      </c>
      <c r="K35" s="641" t="s">
        <v>32</v>
      </c>
      <c r="L35" s="645" t="s">
        <v>9200</v>
      </c>
      <c r="M35" s="643">
        <v>45196</v>
      </c>
      <c r="N35" s="74">
        <f t="shared" si="1"/>
        <v>10</v>
      </c>
      <c r="O35" s="74">
        <f t="shared" si="2"/>
        <v>10</v>
      </c>
      <c r="P35" s="139" t="str">
        <f t="shared" si="3"/>
        <v>Gastos_Gerais</v>
      </c>
    </row>
    <row r="36" spans="1:16" ht="38.25" x14ac:dyDescent="0.2">
      <c r="A36" s="627">
        <v>7740</v>
      </c>
      <c r="B36" s="639">
        <v>45201</v>
      </c>
      <c r="C36" s="635">
        <v>45170</v>
      </c>
      <c r="D36" s="640" t="s">
        <v>264</v>
      </c>
      <c r="E36" s="640" t="s">
        <v>402</v>
      </c>
      <c r="F36" s="410">
        <v>99</v>
      </c>
      <c r="G36" s="640" t="s">
        <v>9201</v>
      </c>
      <c r="H36" s="640" t="s">
        <v>418</v>
      </c>
      <c r="I36" s="641" t="s">
        <v>1281</v>
      </c>
      <c r="J36" s="641" t="s">
        <v>1157</v>
      </c>
      <c r="K36" s="641" t="s">
        <v>32</v>
      </c>
      <c r="L36" s="645" t="s">
        <v>9202</v>
      </c>
      <c r="M36" s="643">
        <v>45195</v>
      </c>
      <c r="N36" s="74">
        <f t="shared" si="1"/>
        <v>10</v>
      </c>
      <c r="O36" s="74">
        <f t="shared" si="2"/>
        <v>9</v>
      </c>
      <c r="P36" s="139" t="str">
        <f t="shared" si="3"/>
        <v>Gastos_Gerais</v>
      </c>
    </row>
    <row r="37" spans="1:16" ht="38.25" x14ac:dyDescent="0.2">
      <c r="A37" s="627">
        <v>7741</v>
      </c>
      <c r="B37" s="634">
        <v>45202</v>
      </c>
      <c r="C37" s="642">
        <v>45200</v>
      </c>
      <c r="D37" s="636" t="s">
        <v>264</v>
      </c>
      <c r="E37" s="636" t="s">
        <v>81</v>
      </c>
      <c r="F37" s="374">
        <v>2600</v>
      </c>
      <c r="G37" s="636" t="s">
        <v>2016</v>
      </c>
      <c r="H37" s="636" t="s">
        <v>416</v>
      </c>
      <c r="I37" s="637" t="s">
        <v>1290</v>
      </c>
      <c r="J37" s="637" t="s">
        <v>1157</v>
      </c>
      <c r="K37" s="637" t="s">
        <v>32</v>
      </c>
      <c r="L37" s="637">
        <v>2168396</v>
      </c>
      <c r="M37" s="638">
        <v>45203</v>
      </c>
      <c r="N37" s="74">
        <f t="shared" si="1"/>
        <v>10</v>
      </c>
      <c r="O37" s="74">
        <f t="shared" si="2"/>
        <v>10</v>
      </c>
      <c r="P37" s="139" t="str">
        <f t="shared" si="3"/>
        <v>Gastos_Gerais</v>
      </c>
    </row>
    <row r="38" spans="1:16" ht="38.25" x14ac:dyDescent="0.2">
      <c r="A38" s="627">
        <v>7742</v>
      </c>
      <c r="B38" s="634">
        <v>45202</v>
      </c>
      <c r="C38" s="642">
        <v>45170</v>
      </c>
      <c r="D38" s="636" t="s">
        <v>264</v>
      </c>
      <c r="E38" s="636" t="s">
        <v>412</v>
      </c>
      <c r="F38" s="374">
        <v>2124.65</v>
      </c>
      <c r="G38" s="636" t="s">
        <v>9203</v>
      </c>
      <c r="H38" s="636" t="s">
        <v>418</v>
      </c>
      <c r="I38" s="637" t="s">
        <v>1224</v>
      </c>
      <c r="J38" s="637" t="s">
        <v>1157</v>
      </c>
      <c r="K38" s="637" t="s">
        <v>32</v>
      </c>
      <c r="L38" s="637">
        <v>28337</v>
      </c>
      <c r="M38" s="638">
        <v>45189</v>
      </c>
      <c r="N38" s="74">
        <f t="shared" si="1"/>
        <v>10</v>
      </c>
      <c r="O38" s="74">
        <f t="shared" si="2"/>
        <v>9</v>
      </c>
      <c r="P38" s="139" t="str">
        <f t="shared" si="3"/>
        <v>Gastos_Gerais</v>
      </c>
    </row>
    <row r="39" spans="1:16" ht="38.25" x14ac:dyDescent="0.2">
      <c r="A39" s="627">
        <v>7743</v>
      </c>
      <c r="B39" s="634">
        <v>45202</v>
      </c>
      <c r="C39" s="642">
        <v>45170</v>
      </c>
      <c r="D39" s="636" t="s">
        <v>264</v>
      </c>
      <c r="E39" s="636" t="s">
        <v>82</v>
      </c>
      <c r="F39" s="374">
        <v>20086.080000000002</v>
      </c>
      <c r="G39" s="636" t="s">
        <v>1154</v>
      </c>
      <c r="H39" s="636" t="s">
        <v>414</v>
      </c>
      <c r="I39" s="637" t="s">
        <v>1682</v>
      </c>
      <c r="J39" s="637" t="s">
        <v>1157</v>
      </c>
      <c r="K39" s="637" t="s">
        <v>1158</v>
      </c>
      <c r="L39" s="637" t="s">
        <v>9204</v>
      </c>
      <c r="M39" s="638">
        <v>45202</v>
      </c>
      <c r="N39" s="74">
        <f t="shared" si="1"/>
        <v>10</v>
      </c>
      <c r="O39" s="74">
        <f t="shared" si="2"/>
        <v>9</v>
      </c>
      <c r="P39" s="139" t="str">
        <f t="shared" si="3"/>
        <v>Gastos_Gerais</v>
      </c>
    </row>
    <row r="40" spans="1:16" ht="38.25" x14ac:dyDescent="0.2">
      <c r="A40" s="627">
        <v>7744</v>
      </c>
      <c r="B40" s="634">
        <v>45202</v>
      </c>
      <c r="C40" s="642">
        <v>45170</v>
      </c>
      <c r="D40" s="636" t="s">
        <v>264</v>
      </c>
      <c r="E40" s="636" t="s">
        <v>8738</v>
      </c>
      <c r="F40" s="374">
        <v>560</v>
      </c>
      <c r="G40" s="636" t="s">
        <v>9205</v>
      </c>
      <c r="H40" s="636" t="s">
        <v>416</v>
      </c>
      <c r="I40" s="637" t="s">
        <v>9206</v>
      </c>
      <c r="J40" s="637" t="s">
        <v>1157</v>
      </c>
      <c r="K40" s="637" t="s">
        <v>32</v>
      </c>
      <c r="L40" s="637">
        <v>396</v>
      </c>
      <c r="M40" s="638">
        <v>45198</v>
      </c>
      <c r="N40" s="74">
        <f t="shared" si="1"/>
        <v>10</v>
      </c>
      <c r="O40" s="74">
        <f t="shared" si="2"/>
        <v>9</v>
      </c>
      <c r="P40" s="139" t="str">
        <f t="shared" si="3"/>
        <v>Gastos_Gerais</v>
      </c>
    </row>
    <row r="41" spans="1:16" ht="38.25" x14ac:dyDescent="0.2">
      <c r="A41" s="627">
        <v>7745</v>
      </c>
      <c r="B41" s="634">
        <v>45202</v>
      </c>
      <c r="C41" s="642">
        <v>45170</v>
      </c>
      <c r="D41" s="636" t="s">
        <v>264</v>
      </c>
      <c r="E41" s="636" t="s">
        <v>293</v>
      </c>
      <c r="F41" s="374">
        <v>170</v>
      </c>
      <c r="G41" s="636" t="s">
        <v>9207</v>
      </c>
      <c r="H41" s="636" t="s">
        <v>302</v>
      </c>
      <c r="I41" s="637" t="s">
        <v>3448</v>
      </c>
      <c r="J41" s="637" t="s">
        <v>1157</v>
      </c>
      <c r="K41" s="637" t="s">
        <v>32</v>
      </c>
      <c r="L41" s="637">
        <v>8197</v>
      </c>
      <c r="M41" s="638">
        <v>45197</v>
      </c>
      <c r="N41" s="74">
        <f t="shared" si="1"/>
        <v>10</v>
      </c>
      <c r="O41" s="74">
        <f t="shared" si="2"/>
        <v>9</v>
      </c>
      <c r="P41" s="139" t="str">
        <f t="shared" si="3"/>
        <v>Gastos_Gerais</v>
      </c>
    </row>
    <row r="42" spans="1:16" s="411" customFormat="1" ht="38.25" x14ac:dyDescent="0.2">
      <c r="A42" s="627">
        <v>7746</v>
      </c>
      <c r="B42" s="639">
        <v>45202</v>
      </c>
      <c r="C42" s="635">
        <v>45170</v>
      </c>
      <c r="D42" s="640" t="s">
        <v>264</v>
      </c>
      <c r="E42" s="640" t="s">
        <v>293</v>
      </c>
      <c r="F42" s="410">
        <v>170</v>
      </c>
      <c r="G42" s="640" t="s">
        <v>9208</v>
      </c>
      <c r="H42" s="640" t="s">
        <v>302</v>
      </c>
      <c r="I42" s="641" t="s">
        <v>3448</v>
      </c>
      <c r="J42" s="637" t="s">
        <v>1157</v>
      </c>
      <c r="K42" s="637" t="s">
        <v>32</v>
      </c>
      <c r="L42" s="637">
        <v>8198</v>
      </c>
      <c r="M42" s="638">
        <v>45197</v>
      </c>
      <c r="N42" s="74">
        <f t="shared" si="1"/>
        <v>10</v>
      </c>
      <c r="O42" s="74">
        <f t="shared" si="2"/>
        <v>9</v>
      </c>
      <c r="P42" s="139" t="str">
        <f t="shared" si="3"/>
        <v>Gastos_Gerais</v>
      </c>
    </row>
    <row r="43" spans="1:16" ht="38.25" x14ac:dyDescent="0.2">
      <c r="A43" s="627">
        <v>7747</v>
      </c>
      <c r="B43" s="634">
        <v>45202</v>
      </c>
      <c r="C43" s="642">
        <v>45170</v>
      </c>
      <c r="D43" s="636" t="s">
        <v>264</v>
      </c>
      <c r="E43" s="636" t="s">
        <v>293</v>
      </c>
      <c r="F43" s="374">
        <v>170</v>
      </c>
      <c r="G43" s="636" t="s">
        <v>9209</v>
      </c>
      <c r="H43" s="636" t="s">
        <v>302</v>
      </c>
      <c r="I43" s="637" t="s">
        <v>3448</v>
      </c>
      <c r="J43" s="637" t="s">
        <v>1157</v>
      </c>
      <c r="K43" s="637" t="s">
        <v>32</v>
      </c>
      <c r="L43" s="637">
        <v>8199</v>
      </c>
      <c r="M43" s="638">
        <v>45197</v>
      </c>
      <c r="N43" s="74">
        <f t="shared" si="1"/>
        <v>10</v>
      </c>
      <c r="O43" s="74">
        <f t="shared" si="2"/>
        <v>9</v>
      </c>
      <c r="P43" s="139" t="str">
        <f t="shared" si="3"/>
        <v>Gastos_Gerais</v>
      </c>
    </row>
    <row r="44" spans="1:16" ht="38.25" x14ac:dyDescent="0.2">
      <c r="A44" s="627">
        <v>7748</v>
      </c>
      <c r="B44" s="634">
        <v>45202</v>
      </c>
      <c r="C44" s="642">
        <v>45170</v>
      </c>
      <c r="D44" s="636" t="s">
        <v>264</v>
      </c>
      <c r="E44" s="636" t="s">
        <v>293</v>
      </c>
      <c r="F44" s="374">
        <v>170</v>
      </c>
      <c r="G44" s="636" t="s">
        <v>9210</v>
      </c>
      <c r="H44" s="636" t="s">
        <v>302</v>
      </c>
      <c r="I44" s="637" t="s">
        <v>3448</v>
      </c>
      <c r="J44" s="637" t="s">
        <v>1157</v>
      </c>
      <c r="K44" s="637" t="s">
        <v>32</v>
      </c>
      <c r="L44" s="637">
        <v>8200</v>
      </c>
      <c r="M44" s="638">
        <v>45197</v>
      </c>
      <c r="N44" s="74">
        <f t="shared" si="1"/>
        <v>10</v>
      </c>
      <c r="O44" s="74">
        <f t="shared" si="2"/>
        <v>9</v>
      </c>
      <c r="P44" s="139" t="str">
        <f t="shared" si="3"/>
        <v>Gastos_Gerais</v>
      </c>
    </row>
    <row r="45" spans="1:16" ht="38.25" x14ac:dyDescent="0.2">
      <c r="A45" s="627">
        <v>7749</v>
      </c>
      <c r="B45" s="634">
        <v>45202</v>
      </c>
      <c r="C45" s="642">
        <v>45200</v>
      </c>
      <c r="D45" s="636" t="s">
        <v>264</v>
      </c>
      <c r="E45" s="636" t="s">
        <v>404</v>
      </c>
      <c r="F45" s="374">
        <v>800</v>
      </c>
      <c r="G45" s="636" t="s">
        <v>9211</v>
      </c>
      <c r="H45" s="636" t="s">
        <v>423</v>
      </c>
      <c r="I45" s="637" t="s">
        <v>9212</v>
      </c>
      <c r="J45" s="637" t="s">
        <v>1157</v>
      </c>
      <c r="K45" s="637" t="s">
        <v>32</v>
      </c>
      <c r="L45" s="637">
        <v>3</v>
      </c>
      <c r="M45" s="638">
        <v>45201</v>
      </c>
      <c r="N45" s="74">
        <f t="shared" si="1"/>
        <v>10</v>
      </c>
      <c r="O45" s="74">
        <f t="shared" si="2"/>
        <v>10</v>
      </c>
      <c r="P45" s="139" t="str">
        <f t="shared" si="3"/>
        <v>Gastos_Gerais</v>
      </c>
    </row>
    <row r="46" spans="1:16" ht="38.25" x14ac:dyDescent="0.2">
      <c r="A46" s="627">
        <v>7750</v>
      </c>
      <c r="B46" s="634">
        <v>45202</v>
      </c>
      <c r="C46" s="642">
        <v>45200</v>
      </c>
      <c r="D46" s="636" t="s">
        <v>264</v>
      </c>
      <c r="E46" s="636" t="s">
        <v>402</v>
      </c>
      <c r="F46" s="374">
        <v>389.43</v>
      </c>
      <c r="G46" s="636" t="s">
        <v>1487</v>
      </c>
      <c r="H46" s="636" t="s">
        <v>419</v>
      </c>
      <c r="I46" s="637" t="s">
        <v>7334</v>
      </c>
      <c r="J46" s="637" t="s">
        <v>1157</v>
      </c>
      <c r="K46" s="637" t="s">
        <v>32</v>
      </c>
      <c r="L46" s="637">
        <v>11</v>
      </c>
      <c r="M46" s="638">
        <v>45201</v>
      </c>
      <c r="N46" s="74">
        <f t="shared" si="1"/>
        <v>10</v>
      </c>
      <c r="O46" s="74">
        <f t="shared" si="2"/>
        <v>10</v>
      </c>
      <c r="P46" s="139" t="str">
        <f t="shared" si="3"/>
        <v>Gastos_Gerais</v>
      </c>
    </row>
    <row r="47" spans="1:16" ht="38.25" x14ac:dyDescent="0.2">
      <c r="A47" s="627">
        <v>7751</v>
      </c>
      <c r="B47" s="634">
        <v>45202</v>
      </c>
      <c r="C47" s="642">
        <v>45200</v>
      </c>
      <c r="D47" s="636" t="s">
        <v>264</v>
      </c>
      <c r="E47" s="636" t="s">
        <v>293</v>
      </c>
      <c r="F47" s="374">
        <v>75</v>
      </c>
      <c r="G47" s="636" t="s">
        <v>9213</v>
      </c>
      <c r="H47" s="636" t="s">
        <v>417</v>
      </c>
      <c r="I47" s="637" t="s">
        <v>2382</v>
      </c>
      <c r="J47" s="637" t="s">
        <v>1188</v>
      </c>
      <c r="K47" s="637" t="s">
        <v>4137</v>
      </c>
      <c r="L47" s="637">
        <v>997195303</v>
      </c>
      <c r="M47" s="638">
        <v>45202</v>
      </c>
      <c r="N47" s="74">
        <f t="shared" si="1"/>
        <v>10</v>
      </c>
      <c r="O47" s="74">
        <f t="shared" si="2"/>
        <v>10</v>
      </c>
      <c r="P47" s="139" t="str">
        <f t="shared" si="3"/>
        <v>Gastos_Gerais</v>
      </c>
    </row>
    <row r="48" spans="1:16" ht="38.25" x14ac:dyDescent="0.2">
      <c r="A48" s="627">
        <v>7752</v>
      </c>
      <c r="B48" s="634">
        <v>45202</v>
      </c>
      <c r="C48" s="642">
        <v>45200</v>
      </c>
      <c r="D48" s="636" t="s">
        <v>264</v>
      </c>
      <c r="E48" s="636" t="s">
        <v>293</v>
      </c>
      <c r="F48" s="374">
        <v>13.8</v>
      </c>
      <c r="G48" s="636" t="s">
        <v>9214</v>
      </c>
      <c r="H48" s="636" t="s">
        <v>420</v>
      </c>
      <c r="I48" s="637" t="s">
        <v>7700</v>
      </c>
      <c r="J48" s="637" t="s">
        <v>1188</v>
      </c>
      <c r="K48" s="637" t="s">
        <v>4137</v>
      </c>
      <c r="L48" s="637">
        <v>997195303</v>
      </c>
      <c r="M48" s="638">
        <v>45202</v>
      </c>
      <c r="N48" s="74">
        <f t="shared" si="1"/>
        <v>10</v>
      </c>
      <c r="O48" s="74">
        <f t="shared" si="2"/>
        <v>10</v>
      </c>
      <c r="P48" s="139" t="str">
        <f t="shared" si="3"/>
        <v>Gastos_Gerais</v>
      </c>
    </row>
    <row r="49" spans="1:16" ht="38.25" x14ac:dyDescent="0.2">
      <c r="A49" s="627">
        <v>7753</v>
      </c>
      <c r="B49" s="634">
        <v>45202</v>
      </c>
      <c r="C49" s="642">
        <v>45170</v>
      </c>
      <c r="D49" s="636" t="s">
        <v>264</v>
      </c>
      <c r="E49" s="636" t="s">
        <v>402</v>
      </c>
      <c r="F49" s="374">
        <v>246.95</v>
      </c>
      <c r="G49" s="636" t="s">
        <v>1487</v>
      </c>
      <c r="H49" s="636" t="s">
        <v>420</v>
      </c>
      <c r="I49" s="637" t="s">
        <v>6247</v>
      </c>
      <c r="J49" s="637" t="s">
        <v>1157</v>
      </c>
      <c r="K49" s="637" t="s">
        <v>32</v>
      </c>
      <c r="L49" s="637">
        <v>585</v>
      </c>
      <c r="M49" s="638">
        <v>45196</v>
      </c>
      <c r="N49" s="74">
        <f t="shared" si="1"/>
        <v>10</v>
      </c>
      <c r="O49" s="74">
        <f t="shared" si="2"/>
        <v>9</v>
      </c>
      <c r="P49" s="139" t="str">
        <f t="shared" si="3"/>
        <v>Gastos_Gerais</v>
      </c>
    </row>
    <row r="50" spans="1:16" ht="38.25" x14ac:dyDescent="0.2">
      <c r="A50" s="627">
        <v>7754</v>
      </c>
      <c r="B50" s="634">
        <v>45202</v>
      </c>
      <c r="C50" s="642">
        <v>45170</v>
      </c>
      <c r="D50" s="636" t="s">
        <v>264</v>
      </c>
      <c r="E50" s="636" t="s">
        <v>293</v>
      </c>
      <c r="F50" s="374">
        <v>148.63</v>
      </c>
      <c r="G50" s="636" t="s">
        <v>9215</v>
      </c>
      <c r="H50" s="636" t="s">
        <v>418</v>
      </c>
      <c r="I50" s="637" t="s">
        <v>9216</v>
      </c>
      <c r="J50" s="637" t="s">
        <v>1157</v>
      </c>
      <c r="K50" s="637" t="s">
        <v>32</v>
      </c>
      <c r="L50" s="637">
        <v>202313154</v>
      </c>
      <c r="M50" s="638">
        <v>45188</v>
      </c>
      <c r="N50" s="74">
        <f t="shared" si="1"/>
        <v>10</v>
      </c>
      <c r="O50" s="74">
        <f t="shared" si="2"/>
        <v>9</v>
      </c>
      <c r="P50" s="139" t="str">
        <f t="shared" si="3"/>
        <v>Gastos_Gerais</v>
      </c>
    </row>
    <row r="51" spans="1:16" ht="38.25" x14ac:dyDescent="0.2">
      <c r="A51" s="627">
        <v>7755</v>
      </c>
      <c r="B51" s="634">
        <v>45202</v>
      </c>
      <c r="C51" s="642">
        <v>45170</v>
      </c>
      <c r="D51" s="636" t="s">
        <v>264</v>
      </c>
      <c r="E51" s="636" t="s">
        <v>293</v>
      </c>
      <c r="F51" s="374">
        <v>148.63</v>
      </c>
      <c r="G51" s="636" t="s">
        <v>9217</v>
      </c>
      <c r="H51" s="636" t="s">
        <v>420</v>
      </c>
      <c r="I51" s="637" t="s">
        <v>9216</v>
      </c>
      <c r="J51" s="637" t="s">
        <v>1157</v>
      </c>
      <c r="K51" s="637" t="s">
        <v>32</v>
      </c>
      <c r="L51" s="637">
        <v>202313157</v>
      </c>
      <c r="M51" s="638">
        <v>45188</v>
      </c>
      <c r="N51" s="74">
        <f t="shared" si="1"/>
        <v>10</v>
      </c>
      <c r="O51" s="74">
        <f t="shared" si="2"/>
        <v>9</v>
      </c>
      <c r="P51" s="139" t="str">
        <f t="shared" si="3"/>
        <v>Gastos_Gerais</v>
      </c>
    </row>
    <row r="52" spans="1:16" ht="38.25" x14ac:dyDescent="0.2">
      <c r="A52" s="627">
        <v>7756</v>
      </c>
      <c r="B52" s="634">
        <v>45202</v>
      </c>
      <c r="C52" s="642">
        <v>45170</v>
      </c>
      <c r="D52" s="636" t="s">
        <v>264</v>
      </c>
      <c r="E52" s="636" t="s">
        <v>293</v>
      </c>
      <c r="F52" s="374">
        <v>148.63</v>
      </c>
      <c r="G52" s="636" t="s">
        <v>9218</v>
      </c>
      <c r="H52" s="636" t="s">
        <v>422</v>
      </c>
      <c r="I52" s="637" t="s">
        <v>9216</v>
      </c>
      <c r="J52" s="637" t="s">
        <v>1157</v>
      </c>
      <c r="K52" s="637" t="s">
        <v>32</v>
      </c>
      <c r="L52" s="637">
        <v>202313158</v>
      </c>
      <c r="M52" s="638">
        <v>45188</v>
      </c>
      <c r="N52" s="74">
        <f t="shared" si="1"/>
        <v>10</v>
      </c>
      <c r="O52" s="74">
        <f t="shared" si="2"/>
        <v>9</v>
      </c>
      <c r="P52" s="139" t="str">
        <f t="shared" si="3"/>
        <v>Gastos_Gerais</v>
      </c>
    </row>
    <row r="53" spans="1:16" ht="38.25" x14ac:dyDescent="0.2">
      <c r="A53" s="627">
        <v>7757</v>
      </c>
      <c r="B53" s="634">
        <v>45202</v>
      </c>
      <c r="C53" s="642">
        <v>45170</v>
      </c>
      <c r="D53" s="636" t="s">
        <v>264</v>
      </c>
      <c r="E53" s="636" t="s">
        <v>293</v>
      </c>
      <c r="F53" s="374">
        <v>148.63</v>
      </c>
      <c r="G53" s="636" t="s">
        <v>9219</v>
      </c>
      <c r="H53" s="636" t="s">
        <v>1032</v>
      </c>
      <c r="I53" s="637" t="s">
        <v>9216</v>
      </c>
      <c r="J53" s="637" t="s">
        <v>1157</v>
      </c>
      <c r="K53" s="637" t="s">
        <v>32</v>
      </c>
      <c r="L53" s="637">
        <v>202313156</v>
      </c>
      <c r="M53" s="638">
        <v>45188</v>
      </c>
      <c r="N53" s="74">
        <f t="shared" si="1"/>
        <v>10</v>
      </c>
      <c r="O53" s="74">
        <f t="shared" si="2"/>
        <v>9</v>
      </c>
      <c r="P53" s="139" t="str">
        <f t="shared" si="3"/>
        <v>Gastos_Gerais</v>
      </c>
    </row>
    <row r="54" spans="1:16" ht="51" x14ac:dyDescent="0.2">
      <c r="A54" s="627">
        <v>7758</v>
      </c>
      <c r="B54" s="634">
        <v>45202</v>
      </c>
      <c r="C54" s="642">
        <v>45200</v>
      </c>
      <c r="D54" s="636" t="s">
        <v>176</v>
      </c>
      <c r="E54" s="636" t="s">
        <v>158</v>
      </c>
      <c r="F54" s="374">
        <v>132</v>
      </c>
      <c r="G54" s="636" t="s">
        <v>5537</v>
      </c>
      <c r="H54" s="636" t="s">
        <v>416</v>
      </c>
      <c r="I54" s="637" t="s">
        <v>9220</v>
      </c>
      <c r="J54" s="637" t="s">
        <v>1157</v>
      </c>
      <c r="K54" s="637" t="s">
        <v>32</v>
      </c>
      <c r="L54" s="637" t="s">
        <v>425</v>
      </c>
      <c r="M54" s="638"/>
      <c r="N54" s="74">
        <f t="shared" si="1"/>
        <v>10</v>
      </c>
      <c r="O54" s="74">
        <f t="shared" si="2"/>
        <v>10</v>
      </c>
      <c r="P54" s="139" t="str">
        <f t="shared" si="3"/>
        <v>Gastos_com_Pessoal</v>
      </c>
    </row>
    <row r="55" spans="1:16" ht="51" x14ac:dyDescent="0.2">
      <c r="A55" s="627">
        <v>7759</v>
      </c>
      <c r="B55" s="634">
        <v>45202</v>
      </c>
      <c r="C55" s="642">
        <v>45200</v>
      </c>
      <c r="D55" s="636" t="s">
        <v>176</v>
      </c>
      <c r="E55" s="636" t="s">
        <v>6</v>
      </c>
      <c r="F55" s="410">
        <v>450</v>
      </c>
      <c r="G55" s="636" t="s">
        <v>8293</v>
      </c>
      <c r="H55" s="636" t="s">
        <v>302</v>
      </c>
      <c r="I55" s="637" t="s">
        <v>9221</v>
      </c>
      <c r="J55" s="637" t="s">
        <v>1157</v>
      </c>
      <c r="K55" s="637" t="s">
        <v>32</v>
      </c>
      <c r="L55" s="637">
        <v>3218480</v>
      </c>
      <c r="M55" s="638">
        <v>45204</v>
      </c>
      <c r="N55" s="74">
        <f t="shared" si="1"/>
        <v>10</v>
      </c>
      <c r="O55" s="74">
        <f t="shared" si="2"/>
        <v>10</v>
      </c>
      <c r="P55" s="139" t="str">
        <f t="shared" si="3"/>
        <v>Gastos_com_Pessoal</v>
      </c>
    </row>
    <row r="56" spans="1:16" ht="38.25" x14ac:dyDescent="0.2">
      <c r="A56" s="627">
        <v>7760</v>
      </c>
      <c r="B56" s="634">
        <v>45202</v>
      </c>
      <c r="C56" s="642">
        <v>45200</v>
      </c>
      <c r="D56" s="636" t="s">
        <v>264</v>
      </c>
      <c r="E56" s="636" t="s">
        <v>81</v>
      </c>
      <c r="F56" s="374">
        <v>2200</v>
      </c>
      <c r="G56" s="636" t="s">
        <v>1763</v>
      </c>
      <c r="H56" s="636" t="s">
        <v>1032</v>
      </c>
      <c r="I56" s="637" t="s">
        <v>1290</v>
      </c>
      <c r="J56" s="637" t="s">
        <v>1157</v>
      </c>
      <c r="K56" s="637" t="s">
        <v>32</v>
      </c>
      <c r="L56" s="637">
        <v>2168412</v>
      </c>
      <c r="M56" s="638">
        <v>45203</v>
      </c>
      <c r="N56" s="74">
        <f t="shared" si="1"/>
        <v>10</v>
      </c>
      <c r="O56" s="74">
        <f t="shared" si="2"/>
        <v>10</v>
      </c>
      <c r="P56" s="139" t="str">
        <f t="shared" si="3"/>
        <v>Gastos_Gerais</v>
      </c>
    </row>
    <row r="57" spans="1:16" ht="38.25" x14ac:dyDescent="0.2">
      <c r="A57" s="627">
        <v>7761</v>
      </c>
      <c r="B57" s="634">
        <v>45202</v>
      </c>
      <c r="C57" s="642">
        <v>45200</v>
      </c>
      <c r="D57" s="636" t="s">
        <v>264</v>
      </c>
      <c r="E57" s="636" t="s">
        <v>81</v>
      </c>
      <c r="F57" s="374">
        <v>1400</v>
      </c>
      <c r="G57" s="636" t="s">
        <v>4125</v>
      </c>
      <c r="H57" s="636" t="s">
        <v>420</v>
      </c>
      <c r="I57" s="637" t="s">
        <v>1290</v>
      </c>
      <c r="J57" s="637" t="s">
        <v>1157</v>
      </c>
      <c r="K57" s="637" t="s">
        <v>32</v>
      </c>
      <c r="L57" s="637">
        <v>2168428</v>
      </c>
      <c r="M57" s="638">
        <v>45203</v>
      </c>
      <c r="N57" s="74">
        <f t="shared" si="1"/>
        <v>10</v>
      </c>
      <c r="O57" s="74">
        <f t="shared" si="2"/>
        <v>10</v>
      </c>
      <c r="P57" s="139" t="str">
        <f t="shared" si="3"/>
        <v>Gastos_Gerais</v>
      </c>
    </row>
    <row r="58" spans="1:16" ht="38.25" x14ac:dyDescent="0.2">
      <c r="A58" s="627">
        <v>7762</v>
      </c>
      <c r="B58" s="634">
        <v>45202</v>
      </c>
      <c r="C58" s="642">
        <v>45200</v>
      </c>
      <c r="D58" s="636" t="s">
        <v>264</v>
      </c>
      <c r="E58" s="636" t="s">
        <v>81</v>
      </c>
      <c r="F58" s="374">
        <v>4500</v>
      </c>
      <c r="G58" s="636" t="s">
        <v>1289</v>
      </c>
      <c r="H58" s="636" t="s">
        <v>419</v>
      </c>
      <c r="I58" s="637" t="s">
        <v>1290</v>
      </c>
      <c r="J58" s="637" t="s">
        <v>1157</v>
      </c>
      <c r="K58" s="637" t="s">
        <v>32</v>
      </c>
      <c r="L58" s="637">
        <v>2168436</v>
      </c>
      <c r="M58" s="638">
        <v>45203</v>
      </c>
      <c r="N58" s="74">
        <f t="shared" si="1"/>
        <v>10</v>
      </c>
      <c r="O58" s="74">
        <f t="shared" si="2"/>
        <v>10</v>
      </c>
      <c r="P58" s="139" t="str">
        <f t="shared" si="3"/>
        <v>Gastos_Gerais</v>
      </c>
    </row>
    <row r="59" spans="1:16" ht="38.25" x14ac:dyDescent="0.2">
      <c r="A59" s="627">
        <v>7763</v>
      </c>
      <c r="B59" s="634">
        <v>45202</v>
      </c>
      <c r="C59" s="642">
        <v>45200</v>
      </c>
      <c r="D59" s="636" t="s">
        <v>264</v>
      </c>
      <c r="E59" s="636" t="s">
        <v>81</v>
      </c>
      <c r="F59" s="374">
        <v>3600</v>
      </c>
      <c r="G59" s="636" t="s">
        <v>1766</v>
      </c>
      <c r="H59" s="636" t="s">
        <v>417</v>
      </c>
      <c r="I59" s="637" t="s">
        <v>1290</v>
      </c>
      <c r="J59" s="637" t="s">
        <v>1157</v>
      </c>
      <c r="K59" s="637" t="s">
        <v>32</v>
      </c>
      <c r="L59" s="637">
        <v>2168441</v>
      </c>
      <c r="M59" s="638">
        <v>45203</v>
      </c>
      <c r="N59" s="74">
        <f t="shared" si="1"/>
        <v>10</v>
      </c>
      <c r="O59" s="74">
        <f t="shared" si="2"/>
        <v>10</v>
      </c>
      <c r="P59" s="139" t="str">
        <f t="shared" si="3"/>
        <v>Gastos_Gerais</v>
      </c>
    </row>
    <row r="60" spans="1:16" ht="38.25" x14ac:dyDescent="0.2">
      <c r="A60" s="627">
        <v>7764</v>
      </c>
      <c r="B60" s="634">
        <v>45202</v>
      </c>
      <c r="C60" s="642">
        <v>45200</v>
      </c>
      <c r="D60" s="636" t="s">
        <v>264</v>
      </c>
      <c r="E60" s="636" t="s">
        <v>81</v>
      </c>
      <c r="F60" s="374">
        <v>4100</v>
      </c>
      <c r="G60" s="636" t="s">
        <v>1735</v>
      </c>
      <c r="H60" s="636" t="s">
        <v>423</v>
      </c>
      <c r="I60" s="637" t="s">
        <v>1290</v>
      </c>
      <c r="J60" s="637" t="s">
        <v>1157</v>
      </c>
      <c r="K60" s="637" t="s">
        <v>32</v>
      </c>
      <c r="L60" s="637">
        <v>2168447</v>
      </c>
      <c r="M60" s="638">
        <v>45203</v>
      </c>
      <c r="N60" s="74">
        <f t="shared" si="1"/>
        <v>10</v>
      </c>
      <c r="O60" s="74">
        <f t="shared" si="2"/>
        <v>10</v>
      </c>
      <c r="P60" s="139" t="str">
        <f t="shared" si="3"/>
        <v>Gastos_Gerais</v>
      </c>
    </row>
    <row r="61" spans="1:16" ht="38.25" x14ac:dyDescent="0.2">
      <c r="A61" s="627">
        <v>7765</v>
      </c>
      <c r="B61" s="634">
        <v>45202</v>
      </c>
      <c r="C61" s="642">
        <v>45200</v>
      </c>
      <c r="D61" s="636" t="s">
        <v>264</v>
      </c>
      <c r="E61" s="636" t="s">
        <v>81</v>
      </c>
      <c r="F61" s="374">
        <v>1900</v>
      </c>
      <c r="G61" s="636" t="s">
        <v>1685</v>
      </c>
      <c r="H61" s="636" t="s">
        <v>493</v>
      </c>
      <c r="I61" s="637" t="s">
        <v>1290</v>
      </c>
      <c r="J61" s="637" t="s">
        <v>1157</v>
      </c>
      <c r="K61" s="637" t="s">
        <v>32</v>
      </c>
      <c r="L61" s="637">
        <v>2168460</v>
      </c>
      <c r="M61" s="638">
        <v>45203</v>
      </c>
      <c r="N61" s="74">
        <f t="shared" si="1"/>
        <v>10</v>
      </c>
      <c r="O61" s="74">
        <f t="shared" si="2"/>
        <v>10</v>
      </c>
      <c r="P61" s="139" t="str">
        <f t="shared" si="3"/>
        <v>Gastos_Gerais</v>
      </c>
    </row>
    <row r="62" spans="1:16" ht="38.25" x14ac:dyDescent="0.2">
      <c r="A62" s="627">
        <v>7766</v>
      </c>
      <c r="B62" s="634">
        <v>45202</v>
      </c>
      <c r="C62" s="642">
        <v>45200</v>
      </c>
      <c r="D62" s="636" t="s">
        <v>264</v>
      </c>
      <c r="E62" s="636" t="s">
        <v>81</v>
      </c>
      <c r="F62" s="374">
        <v>2300</v>
      </c>
      <c r="G62" s="636" t="s">
        <v>1314</v>
      </c>
      <c r="H62" s="636" t="s">
        <v>421</v>
      </c>
      <c r="I62" s="637" t="s">
        <v>1290</v>
      </c>
      <c r="J62" s="637" t="s">
        <v>1157</v>
      </c>
      <c r="K62" s="637" t="s">
        <v>32</v>
      </c>
      <c r="L62" s="637">
        <v>2168471</v>
      </c>
      <c r="M62" s="638">
        <v>45203</v>
      </c>
      <c r="N62" s="74">
        <f t="shared" si="1"/>
        <v>10</v>
      </c>
      <c r="O62" s="74">
        <f t="shared" si="2"/>
        <v>10</v>
      </c>
      <c r="P62" s="139" t="str">
        <f t="shared" si="3"/>
        <v>Gastos_Gerais</v>
      </c>
    </row>
    <row r="63" spans="1:16" ht="38.25" x14ac:dyDescent="0.2">
      <c r="A63" s="627">
        <v>7767</v>
      </c>
      <c r="B63" s="634">
        <v>45202</v>
      </c>
      <c r="C63" s="642">
        <v>45200</v>
      </c>
      <c r="D63" s="636" t="s">
        <v>264</v>
      </c>
      <c r="E63" s="636" t="s">
        <v>81</v>
      </c>
      <c r="F63" s="374">
        <v>1700</v>
      </c>
      <c r="G63" s="636" t="s">
        <v>2196</v>
      </c>
      <c r="H63" s="636" t="s">
        <v>418</v>
      </c>
      <c r="I63" s="637" t="s">
        <v>1290</v>
      </c>
      <c r="J63" s="637" t="s">
        <v>1157</v>
      </c>
      <c r="K63" s="637" t="s">
        <v>32</v>
      </c>
      <c r="L63" s="637">
        <v>2168482</v>
      </c>
      <c r="M63" s="638">
        <v>45203</v>
      </c>
      <c r="N63" s="74">
        <f t="shared" si="1"/>
        <v>10</v>
      </c>
      <c r="O63" s="74">
        <f t="shared" si="2"/>
        <v>10</v>
      </c>
      <c r="P63" s="139" t="str">
        <f t="shared" si="3"/>
        <v>Gastos_Gerais</v>
      </c>
    </row>
    <row r="64" spans="1:16" ht="38.25" x14ac:dyDescent="0.2">
      <c r="A64" s="627">
        <v>7768</v>
      </c>
      <c r="B64" s="634">
        <v>45202</v>
      </c>
      <c r="C64" s="642">
        <v>45200</v>
      </c>
      <c r="D64" s="636" t="s">
        <v>264</v>
      </c>
      <c r="E64" s="636" t="s">
        <v>81</v>
      </c>
      <c r="F64" s="374">
        <v>2000</v>
      </c>
      <c r="G64" s="636" t="s">
        <v>2017</v>
      </c>
      <c r="H64" s="636" t="s">
        <v>422</v>
      </c>
      <c r="I64" s="637" t="s">
        <v>1290</v>
      </c>
      <c r="J64" s="637" t="s">
        <v>1157</v>
      </c>
      <c r="K64" s="637" t="s">
        <v>32</v>
      </c>
      <c r="L64" s="637">
        <v>2168487</v>
      </c>
      <c r="M64" s="638">
        <v>45203</v>
      </c>
      <c r="N64" s="74">
        <f t="shared" si="1"/>
        <v>10</v>
      </c>
      <c r="O64" s="74">
        <f t="shared" si="2"/>
        <v>10</v>
      </c>
      <c r="P64" s="139" t="str">
        <f t="shared" si="3"/>
        <v>Gastos_Gerais</v>
      </c>
    </row>
    <row r="65" spans="1:16" ht="38.25" x14ac:dyDescent="0.2">
      <c r="A65" s="627">
        <v>7769</v>
      </c>
      <c r="B65" s="634">
        <v>45202</v>
      </c>
      <c r="C65" s="642">
        <v>45200</v>
      </c>
      <c r="D65" s="636" t="s">
        <v>264</v>
      </c>
      <c r="E65" s="636" t="s">
        <v>81</v>
      </c>
      <c r="F65" s="374">
        <v>1200</v>
      </c>
      <c r="G65" s="636" t="s">
        <v>9222</v>
      </c>
      <c r="H65" s="636" t="s">
        <v>302</v>
      </c>
      <c r="I65" s="637" t="s">
        <v>1290</v>
      </c>
      <c r="J65" s="637" t="s">
        <v>1157</v>
      </c>
      <c r="K65" s="637" t="s">
        <v>32</v>
      </c>
      <c r="L65" s="637">
        <v>2168497</v>
      </c>
      <c r="M65" s="638">
        <v>45203</v>
      </c>
      <c r="N65" s="74">
        <f t="shared" si="1"/>
        <v>10</v>
      </c>
      <c r="O65" s="74">
        <f t="shared" si="2"/>
        <v>10</v>
      </c>
      <c r="P65" s="139" t="str">
        <f t="shared" si="3"/>
        <v>Gastos_Gerais</v>
      </c>
    </row>
    <row r="66" spans="1:16" ht="38.25" x14ac:dyDescent="0.2">
      <c r="A66" s="627">
        <v>7770</v>
      </c>
      <c r="B66" s="634">
        <v>45202</v>
      </c>
      <c r="C66" s="642">
        <v>45200</v>
      </c>
      <c r="D66" s="636" t="s">
        <v>264</v>
      </c>
      <c r="E66" s="636" t="s">
        <v>81</v>
      </c>
      <c r="F66" s="374">
        <v>3300</v>
      </c>
      <c r="G66" s="636" t="s">
        <v>1313</v>
      </c>
      <c r="H66" s="636" t="s">
        <v>414</v>
      </c>
      <c r="I66" s="637" t="s">
        <v>1290</v>
      </c>
      <c r="J66" s="637" t="s">
        <v>1157</v>
      </c>
      <c r="K66" s="637" t="s">
        <v>32</v>
      </c>
      <c r="L66" s="637">
        <v>2168502</v>
      </c>
      <c r="M66" s="638">
        <v>45203</v>
      </c>
      <c r="N66" s="74">
        <f t="shared" si="1"/>
        <v>10</v>
      </c>
      <c r="O66" s="74">
        <f t="shared" si="2"/>
        <v>10</v>
      </c>
      <c r="P66" s="139" t="str">
        <f t="shared" si="3"/>
        <v>Gastos_Gerais</v>
      </c>
    </row>
    <row r="67" spans="1:16" ht="38.25" x14ac:dyDescent="0.2">
      <c r="A67" s="627">
        <v>7771</v>
      </c>
      <c r="B67" s="634">
        <v>45202</v>
      </c>
      <c r="C67" s="642">
        <v>45200</v>
      </c>
      <c r="D67" s="636" t="s">
        <v>264</v>
      </c>
      <c r="E67" s="636" t="s">
        <v>208</v>
      </c>
      <c r="F67" s="374">
        <v>150</v>
      </c>
      <c r="G67" s="636" t="s">
        <v>9223</v>
      </c>
      <c r="H67" s="636" t="s">
        <v>417</v>
      </c>
      <c r="I67" s="637" t="s">
        <v>9224</v>
      </c>
      <c r="J67" s="637" t="s">
        <v>1157</v>
      </c>
      <c r="K67" s="637" t="s">
        <v>32</v>
      </c>
      <c r="L67" s="637">
        <v>1345</v>
      </c>
      <c r="M67" s="638">
        <v>45201</v>
      </c>
      <c r="N67" s="74">
        <f t="shared" si="1"/>
        <v>10</v>
      </c>
      <c r="O67" s="74">
        <f t="shared" si="2"/>
        <v>10</v>
      </c>
      <c r="P67" s="139" t="str">
        <f t="shared" si="3"/>
        <v>Gastos_Gerais</v>
      </c>
    </row>
    <row r="68" spans="1:16" ht="51" x14ac:dyDescent="0.2">
      <c r="A68" s="627">
        <v>7772</v>
      </c>
      <c r="B68" s="634">
        <v>45203</v>
      </c>
      <c r="C68" s="642">
        <v>45170</v>
      </c>
      <c r="D68" s="636" t="s">
        <v>176</v>
      </c>
      <c r="E68" s="636" t="s">
        <v>173</v>
      </c>
      <c r="F68" s="374">
        <v>674.35</v>
      </c>
      <c r="G68" s="636" t="s">
        <v>1274</v>
      </c>
      <c r="H68" s="636" t="s">
        <v>303</v>
      </c>
      <c r="I68" s="637" t="s">
        <v>4157</v>
      </c>
      <c r="J68" s="637" t="s">
        <v>1157</v>
      </c>
      <c r="K68" s="637" t="s">
        <v>32</v>
      </c>
      <c r="L68" s="637">
        <v>20231819</v>
      </c>
      <c r="M68" s="638">
        <v>45173</v>
      </c>
      <c r="N68" s="74">
        <f t="shared" si="1"/>
        <v>10</v>
      </c>
      <c r="O68" s="74">
        <f t="shared" si="2"/>
        <v>9</v>
      </c>
      <c r="P68" s="139" t="str">
        <f t="shared" si="3"/>
        <v>Gastos_com_Pessoal</v>
      </c>
    </row>
    <row r="69" spans="1:16" ht="38.25" x14ac:dyDescent="0.2">
      <c r="A69" s="627">
        <v>7773</v>
      </c>
      <c r="B69" s="634">
        <v>45203</v>
      </c>
      <c r="C69" s="642">
        <v>45170</v>
      </c>
      <c r="D69" s="636" t="s">
        <v>264</v>
      </c>
      <c r="E69" s="636" t="s">
        <v>0</v>
      </c>
      <c r="F69" s="374">
        <v>1928.57</v>
      </c>
      <c r="G69" s="636" t="s">
        <v>4385</v>
      </c>
      <c r="H69" s="636" t="s">
        <v>302</v>
      </c>
      <c r="I69" s="637" t="s">
        <v>1570</v>
      </c>
      <c r="J69" s="637" t="s">
        <v>1157</v>
      </c>
      <c r="K69" s="637" t="s">
        <v>32</v>
      </c>
      <c r="L69" s="637">
        <v>39143</v>
      </c>
      <c r="M69" s="638">
        <v>45197</v>
      </c>
      <c r="N69" s="74">
        <f t="shared" ref="N69:N132" si="4">IF(B69=0,0,IF(YEAR(B69)=$O$1,MONTH(B69)-$N$1+1,(YEAR(B69)-$O$1)*12-$N$1+1+MONTH(B69)))</f>
        <v>10</v>
      </c>
      <c r="O69" s="74">
        <f t="shared" ref="O69:O132" si="5">IF(C69=0,0,IF(YEAR(C69)=$O$1,MONTH(C69)-$N$1+1,(YEAR(C69)-$O$1)*12-$N$1+1+MONTH(C69)))</f>
        <v>9</v>
      </c>
      <c r="P69" s="139" t="str">
        <f t="shared" ref="P69:P132" si="6">SUBSTITUTE(D69," ","_")</f>
        <v>Gastos_Gerais</v>
      </c>
    </row>
    <row r="70" spans="1:16" ht="38.25" x14ac:dyDescent="0.2">
      <c r="A70" s="627">
        <v>7774</v>
      </c>
      <c r="B70" s="634">
        <v>45203</v>
      </c>
      <c r="C70" s="642">
        <v>45170</v>
      </c>
      <c r="D70" s="636" t="s">
        <v>264</v>
      </c>
      <c r="E70" s="636" t="s">
        <v>82</v>
      </c>
      <c r="F70" s="374">
        <v>2270.15</v>
      </c>
      <c r="G70" s="636" t="s">
        <v>1154</v>
      </c>
      <c r="H70" s="636" t="s">
        <v>417</v>
      </c>
      <c r="I70" s="637" t="s">
        <v>5544</v>
      </c>
      <c r="J70" s="637" t="s">
        <v>1157</v>
      </c>
      <c r="K70" s="637" t="s">
        <v>1158</v>
      </c>
      <c r="L70" s="637" t="s">
        <v>9225</v>
      </c>
      <c r="M70" s="638">
        <v>45203</v>
      </c>
      <c r="N70" s="74">
        <f t="shared" si="4"/>
        <v>10</v>
      </c>
      <c r="O70" s="74">
        <f t="shared" si="5"/>
        <v>9</v>
      </c>
      <c r="P70" s="139" t="str">
        <f t="shared" si="6"/>
        <v>Gastos_Gerais</v>
      </c>
    </row>
    <row r="71" spans="1:16" ht="38.25" x14ac:dyDescent="0.2">
      <c r="A71" s="627">
        <v>7775</v>
      </c>
      <c r="B71" s="634">
        <v>45203</v>
      </c>
      <c r="C71" s="642">
        <v>45170</v>
      </c>
      <c r="D71" s="636" t="s">
        <v>264</v>
      </c>
      <c r="E71" s="636" t="s">
        <v>83</v>
      </c>
      <c r="F71" s="374">
        <v>7947.27</v>
      </c>
      <c r="G71" s="636" t="s">
        <v>9476</v>
      </c>
      <c r="H71" s="636" t="s">
        <v>420</v>
      </c>
      <c r="I71" s="637" t="s">
        <v>9180</v>
      </c>
      <c r="J71" s="637" t="s">
        <v>1157</v>
      </c>
      <c r="K71" s="637" t="s">
        <v>32</v>
      </c>
      <c r="L71" s="637">
        <v>76897569</v>
      </c>
      <c r="M71" s="638">
        <v>45203</v>
      </c>
      <c r="N71" s="74">
        <f t="shared" si="4"/>
        <v>10</v>
      </c>
      <c r="O71" s="74">
        <f t="shared" si="5"/>
        <v>9</v>
      </c>
      <c r="P71" s="139" t="str">
        <f t="shared" si="6"/>
        <v>Gastos_Gerais</v>
      </c>
    </row>
    <row r="72" spans="1:16" ht="51" x14ac:dyDescent="0.2">
      <c r="A72" s="627">
        <v>7776</v>
      </c>
      <c r="B72" s="634">
        <v>45203</v>
      </c>
      <c r="C72" s="642">
        <v>45200</v>
      </c>
      <c r="D72" s="636" t="s">
        <v>176</v>
      </c>
      <c r="E72" s="636" t="s">
        <v>10</v>
      </c>
      <c r="F72" s="374">
        <v>106.34</v>
      </c>
      <c r="G72" s="636" t="s">
        <v>10</v>
      </c>
      <c r="H72" s="636" t="s">
        <v>423</v>
      </c>
      <c r="I72" s="637" t="s">
        <v>9226</v>
      </c>
      <c r="J72" s="637" t="s">
        <v>1307</v>
      </c>
      <c r="K72" s="637" t="s">
        <v>1218</v>
      </c>
      <c r="L72" s="637" t="s">
        <v>9227</v>
      </c>
      <c r="M72" s="638">
        <v>45203</v>
      </c>
      <c r="N72" s="74">
        <f t="shared" si="4"/>
        <v>10</v>
      </c>
      <c r="O72" s="74">
        <f t="shared" si="5"/>
        <v>10</v>
      </c>
      <c r="P72" s="139" t="str">
        <f t="shared" si="6"/>
        <v>Gastos_com_Pessoal</v>
      </c>
    </row>
    <row r="73" spans="1:16" ht="38.25" x14ac:dyDescent="0.2">
      <c r="A73" s="627">
        <v>7777</v>
      </c>
      <c r="B73" s="634">
        <v>45203</v>
      </c>
      <c r="C73" s="642">
        <v>45200</v>
      </c>
      <c r="D73" s="636" t="s">
        <v>264</v>
      </c>
      <c r="E73" s="636" t="s">
        <v>293</v>
      </c>
      <c r="F73" s="374">
        <v>150</v>
      </c>
      <c r="G73" s="636" t="s">
        <v>9228</v>
      </c>
      <c r="H73" s="636" t="s">
        <v>416</v>
      </c>
      <c r="I73" s="637" t="s">
        <v>9229</v>
      </c>
      <c r="J73" s="637" t="s">
        <v>1188</v>
      </c>
      <c r="K73" s="637" t="s">
        <v>4137</v>
      </c>
      <c r="L73" s="637">
        <v>597323423</v>
      </c>
      <c r="M73" s="638">
        <v>45203</v>
      </c>
      <c r="N73" s="74">
        <f t="shared" si="4"/>
        <v>10</v>
      </c>
      <c r="O73" s="74">
        <f t="shared" si="5"/>
        <v>10</v>
      </c>
      <c r="P73" s="139" t="str">
        <f t="shared" si="6"/>
        <v>Gastos_Gerais</v>
      </c>
    </row>
    <row r="74" spans="1:16" ht="38.25" x14ac:dyDescent="0.2">
      <c r="A74" s="627">
        <v>7778</v>
      </c>
      <c r="B74" s="634">
        <v>45203</v>
      </c>
      <c r="C74" s="642">
        <v>45200</v>
      </c>
      <c r="D74" s="636" t="s">
        <v>264</v>
      </c>
      <c r="E74" s="636" t="s">
        <v>293</v>
      </c>
      <c r="F74" s="374">
        <v>150</v>
      </c>
      <c r="G74" s="636" t="s">
        <v>9230</v>
      </c>
      <c r="H74" s="636" t="s">
        <v>416</v>
      </c>
      <c r="I74" s="637" t="s">
        <v>3609</v>
      </c>
      <c r="J74" s="637" t="s">
        <v>1188</v>
      </c>
      <c r="K74" s="637" t="s">
        <v>4137</v>
      </c>
      <c r="L74" s="637">
        <v>597323423</v>
      </c>
      <c r="M74" s="638">
        <v>45203</v>
      </c>
      <c r="N74" s="74">
        <f t="shared" si="4"/>
        <v>10</v>
      </c>
      <c r="O74" s="74">
        <f t="shared" si="5"/>
        <v>10</v>
      </c>
      <c r="P74" s="139" t="str">
        <f t="shared" si="6"/>
        <v>Gastos_Gerais</v>
      </c>
    </row>
    <row r="75" spans="1:16" ht="38.25" x14ac:dyDescent="0.2">
      <c r="A75" s="627">
        <v>7779</v>
      </c>
      <c r="B75" s="634">
        <v>45203</v>
      </c>
      <c r="C75" s="642">
        <v>45200</v>
      </c>
      <c r="D75" s="636" t="s">
        <v>264</v>
      </c>
      <c r="E75" s="636" t="s">
        <v>293</v>
      </c>
      <c r="F75" s="374">
        <v>150</v>
      </c>
      <c r="G75" s="636" t="s">
        <v>9231</v>
      </c>
      <c r="H75" s="636" t="s">
        <v>416</v>
      </c>
      <c r="I75" s="637" t="s">
        <v>3046</v>
      </c>
      <c r="J75" s="637" t="s">
        <v>1188</v>
      </c>
      <c r="K75" s="637" t="s">
        <v>4137</v>
      </c>
      <c r="L75" s="637">
        <v>597323423</v>
      </c>
      <c r="M75" s="638">
        <v>45203</v>
      </c>
      <c r="N75" s="74">
        <f t="shared" si="4"/>
        <v>10</v>
      </c>
      <c r="O75" s="74">
        <f t="shared" si="5"/>
        <v>10</v>
      </c>
      <c r="P75" s="139" t="str">
        <f t="shared" si="6"/>
        <v>Gastos_Gerais</v>
      </c>
    </row>
    <row r="76" spans="1:16" ht="38.25" x14ac:dyDescent="0.2">
      <c r="A76" s="627">
        <v>7780</v>
      </c>
      <c r="B76" s="634">
        <v>45203</v>
      </c>
      <c r="C76" s="642">
        <v>45200</v>
      </c>
      <c r="D76" s="636" t="s">
        <v>264</v>
      </c>
      <c r="E76" s="636" t="s">
        <v>293</v>
      </c>
      <c r="F76" s="374">
        <v>150</v>
      </c>
      <c r="G76" s="636" t="s">
        <v>9232</v>
      </c>
      <c r="H76" s="636" t="s">
        <v>416</v>
      </c>
      <c r="I76" s="637" t="s">
        <v>9233</v>
      </c>
      <c r="J76" s="637" t="s">
        <v>1188</v>
      </c>
      <c r="K76" s="637" t="s">
        <v>4137</v>
      </c>
      <c r="L76" s="637">
        <v>597323423</v>
      </c>
      <c r="M76" s="638">
        <v>45203</v>
      </c>
      <c r="N76" s="74">
        <f t="shared" si="4"/>
        <v>10</v>
      </c>
      <c r="O76" s="74">
        <f t="shared" si="5"/>
        <v>10</v>
      </c>
      <c r="P76" s="139" t="str">
        <f t="shared" si="6"/>
        <v>Gastos_Gerais</v>
      </c>
    </row>
    <row r="77" spans="1:16" ht="51" x14ac:dyDescent="0.2">
      <c r="A77" s="627">
        <v>7781</v>
      </c>
      <c r="B77" s="634">
        <v>45203</v>
      </c>
      <c r="C77" s="642">
        <v>45200</v>
      </c>
      <c r="D77" s="636" t="s">
        <v>176</v>
      </c>
      <c r="E77" s="636" t="s">
        <v>261</v>
      </c>
      <c r="F77" s="374">
        <v>488.82</v>
      </c>
      <c r="G77" s="636" t="s">
        <v>1207</v>
      </c>
      <c r="H77" s="636" t="s">
        <v>423</v>
      </c>
      <c r="I77" s="637" t="s">
        <v>9226</v>
      </c>
      <c r="J77" s="637" t="s">
        <v>1188</v>
      </c>
      <c r="K77" s="637" t="s">
        <v>1188</v>
      </c>
      <c r="L77" s="637" t="s">
        <v>425</v>
      </c>
      <c r="M77" s="638">
        <v>45203</v>
      </c>
      <c r="N77" s="74">
        <f t="shared" si="4"/>
        <v>10</v>
      </c>
      <c r="O77" s="74">
        <f t="shared" si="5"/>
        <v>10</v>
      </c>
      <c r="P77" s="139" t="str">
        <f t="shared" si="6"/>
        <v>Gastos_com_Pessoal</v>
      </c>
    </row>
    <row r="78" spans="1:16" ht="51" x14ac:dyDescent="0.2">
      <c r="A78" s="627">
        <v>7782</v>
      </c>
      <c r="B78" s="634">
        <v>45203</v>
      </c>
      <c r="C78" s="642">
        <v>45200</v>
      </c>
      <c r="D78" s="636" t="s">
        <v>176</v>
      </c>
      <c r="E78" s="636" t="s">
        <v>280</v>
      </c>
      <c r="F78" s="374">
        <v>146.63999999999999</v>
      </c>
      <c r="G78" s="636" t="s">
        <v>1209</v>
      </c>
      <c r="H78" s="636" t="s">
        <v>423</v>
      </c>
      <c r="I78" s="637" t="s">
        <v>9226</v>
      </c>
      <c r="J78" s="637" t="s">
        <v>1188</v>
      </c>
      <c r="K78" s="637" t="s">
        <v>1188</v>
      </c>
      <c r="L78" s="637" t="s">
        <v>425</v>
      </c>
      <c r="M78" s="638">
        <v>45203</v>
      </c>
      <c r="N78" s="74">
        <f t="shared" si="4"/>
        <v>10</v>
      </c>
      <c r="O78" s="74">
        <f t="shared" si="5"/>
        <v>10</v>
      </c>
      <c r="P78" s="139" t="str">
        <f t="shared" si="6"/>
        <v>Gastos_com_Pessoal</v>
      </c>
    </row>
    <row r="79" spans="1:16" ht="51" x14ac:dyDescent="0.2">
      <c r="A79" s="627">
        <v>7783</v>
      </c>
      <c r="B79" s="634">
        <v>45203</v>
      </c>
      <c r="C79" s="642">
        <v>45200</v>
      </c>
      <c r="D79" s="636" t="s">
        <v>176</v>
      </c>
      <c r="E79" s="636" t="s">
        <v>262</v>
      </c>
      <c r="F79" s="374">
        <v>48.88</v>
      </c>
      <c r="G79" s="636" t="s">
        <v>1210</v>
      </c>
      <c r="H79" s="636" t="s">
        <v>423</v>
      </c>
      <c r="I79" s="637" t="s">
        <v>9226</v>
      </c>
      <c r="J79" s="637" t="s">
        <v>1188</v>
      </c>
      <c r="K79" s="637" t="s">
        <v>1188</v>
      </c>
      <c r="L79" s="637" t="s">
        <v>425</v>
      </c>
      <c r="M79" s="638">
        <v>45203</v>
      </c>
      <c r="N79" s="74">
        <f t="shared" si="4"/>
        <v>10</v>
      </c>
      <c r="O79" s="74">
        <f t="shared" si="5"/>
        <v>10</v>
      </c>
      <c r="P79" s="139" t="str">
        <f t="shared" si="6"/>
        <v>Gastos_com_Pessoal</v>
      </c>
    </row>
    <row r="80" spans="1:16" ht="51" x14ac:dyDescent="0.2">
      <c r="A80" s="627">
        <v>7784</v>
      </c>
      <c r="B80" s="634">
        <v>45203</v>
      </c>
      <c r="C80" s="642">
        <v>45200</v>
      </c>
      <c r="D80" s="636" t="s">
        <v>176</v>
      </c>
      <c r="E80" s="636" t="s">
        <v>169</v>
      </c>
      <c r="F80" s="374">
        <v>740.14</v>
      </c>
      <c r="G80" s="636" t="s">
        <v>1211</v>
      </c>
      <c r="H80" s="636" t="s">
        <v>423</v>
      </c>
      <c r="I80" s="637" t="s">
        <v>9226</v>
      </c>
      <c r="J80" s="637" t="s">
        <v>1188</v>
      </c>
      <c r="K80" s="637" t="s">
        <v>1188</v>
      </c>
      <c r="L80" s="637" t="s">
        <v>425</v>
      </c>
      <c r="M80" s="638">
        <v>45203</v>
      </c>
      <c r="N80" s="74">
        <f t="shared" si="4"/>
        <v>10</v>
      </c>
      <c r="O80" s="74">
        <f t="shared" si="5"/>
        <v>10</v>
      </c>
      <c r="P80" s="139" t="str">
        <f t="shared" si="6"/>
        <v>Gastos_com_Pessoal</v>
      </c>
    </row>
    <row r="81" spans="1:16" ht="38.25" x14ac:dyDescent="0.2">
      <c r="A81" s="627">
        <v>7785</v>
      </c>
      <c r="B81" s="634">
        <v>45203</v>
      </c>
      <c r="C81" s="642">
        <v>45200</v>
      </c>
      <c r="D81" s="636" t="s">
        <v>264</v>
      </c>
      <c r="E81" s="636" t="s">
        <v>138</v>
      </c>
      <c r="F81" s="374">
        <v>272.7</v>
      </c>
      <c r="G81" s="636" t="s">
        <v>138</v>
      </c>
      <c r="H81" s="636" t="s">
        <v>419</v>
      </c>
      <c r="I81" s="637" t="s">
        <v>1237</v>
      </c>
      <c r="J81" s="637" t="s">
        <v>1157</v>
      </c>
      <c r="K81" s="637" t="s">
        <v>32</v>
      </c>
      <c r="L81" s="637">
        <v>14516</v>
      </c>
      <c r="M81" s="638">
        <v>45190</v>
      </c>
      <c r="N81" s="74">
        <f t="shared" si="4"/>
        <v>10</v>
      </c>
      <c r="O81" s="74">
        <f t="shared" si="5"/>
        <v>10</v>
      </c>
      <c r="P81" s="139" t="str">
        <f t="shared" si="6"/>
        <v>Gastos_Gerais</v>
      </c>
    </row>
    <row r="82" spans="1:16" ht="38.25" x14ac:dyDescent="0.2">
      <c r="A82" s="627">
        <v>7786</v>
      </c>
      <c r="B82" s="634">
        <v>45203</v>
      </c>
      <c r="C82" s="642">
        <v>45170</v>
      </c>
      <c r="D82" s="636" t="s">
        <v>264</v>
      </c>
      <c r="E82" s="636" t="s">
        <v>138</v>
      </c>
      <c r="F82" s="374">
        <v>1620.57</v>
      </c>
      <c r="G82" s="636" t="s">
        <v>138</v>
      </c>
      <c r="H82" s="636" t="s">
        <v>418</v>
      </c>
      <c r="I82" s="637" t="s">
        <v>4493</v>
      </c>
      <c r="J82" s="637" t="s">
        <v>1157</v>
      </c>
      <c r="K82" s="637" t="s">
        <v>32</v>
      </c>
      <c r="L82" s="637">
        <v>3013</v>
      </c>
      <c r="M82" s="638">
        <v>45197</v>
      </c>
      <c r="N82" s="74">
        <f t="shared" si="4"/>
        <v>10</v>
      </c>
      <c r="O82" s="74">
        <f t="shared" si="5"/>
        <v>9</v>
      </c>
      <c r="P82" s="139" t="str">
        <f t="shared" si="6"/>
        <v>Gastos_Gerais</v>
      </c>
    </row>
    <row r="83" spans="1:16" ht="76.5" x14ac:dyDescent="0.2">
      <c r="A83" s="627">
        <v>7787</v>
      </c>
      <c r="B83" s="634">
        <v>45203</v>
      </c>
      <c r="C83" s="642">
        <v>45170</v>
      </c>
      <c r="D83" s="636" t="s">
        <v>141</v>
      </c>
      <c r="E83" s="636" t="s">
        <v>220</v>
      </c>
      <c r="F83" s="374">
        <v>996</v>
      </c>
      <c r="G83" s="636" t="s">
        <v>9234</v>
      </c>
      <c r="H83" s="636" t="s">
        <v>1032</v>
      </c>
      <c r="I83" s="637" t="s">
        <v>4358</v>
      </c>
      <c r="J83" s="641" t="s">
        <v>1157</v>
      </c>
      <c r="K83" s="641" t="s">
        <v>32</v>
      </c>
      <c r="L83" s="645" t="s">
        <v>9235</v>
      </c>
      <c r="M83" s="643">
        <v>45196</v>
      </c>
      <c r="N83" s="74">
        <f t="shared" si="4"/>
        <v>10</v>
      </c>
      <c r="O83" s="74">
        <f t="shared" si="5"/>
        <v>9</v>
      </c>
      <c r="P83" s="139" t="str">
        <f t="shared" si="6"/>
        <v>Aquisição_de_Bens_Permanentes</v>
      </c>
    </row>
    <row r="84" spans="1:16" ht="38.25" x14ac:dyDescent="0.2">
      <c r="A84" s="627">
        <v>7788</v>
      </c>
      <c r="B84" s="634">
        <v>45203</v>
      </c>
      <c r="C84" s="642">
        <v>45170</v>
      </c>
      <c r="D84" s="636" t="s">
        <v>264</v>
      </c>
      <c r="E84" s="640" t="s">
        <v>8738</v>
      </c>
      <c r="F84" s="410">
        <v>96.6</v>
      </c>
      <c r="G84" s="640" t="s">
        <v>9236</v>
      </c>
      <c r="H84" s="636" t="s">
        <v>418</v>
      </c>
      <c r="I84" s="637" t="s">
        <v>6482</v>
      </c>
      <c r="J84" s="637" t="s">
        <v>1157</v>
      </c>
      <c r="K84" s="637" t="s">
        <v>32</v>
      </c>
      <c r="L84" s="637">
        <v>191</v>
      </c>
      <c r="M84" s="638">
        <v>45198</v>
      </c>
      <c r="N84" s="74">
        <f t="shared" si="4"/>
        <v>10</v>
      </c>
      <c r="O84" s="74">
        <f t="shared" si="5"/>
        <v>9</v>
      </c>
      <c r="P84" s="139" t="str">
        <f t="shared" si="6"/>
        <v>Gastos_Gerais</v>
      </c>
    </row>
    <row r="85" spans="1:16" ht="38.25" x14ac:dyDescent="0.2">
      <c r="A85" s="627">
        <v>7789</v>
      </c>
      <c r="B85" s="634">
        <v>45203</v>
      </c>
      <c r="C85" s="642">
        <v>45170</v>
      </c>
      <c r="D85" s="636" t="s">
        <v>264</v>
      </c>
      <c r="E85" s="640" t="s">
        <v>0</v>
      </c>
      <c r="F85" s="410">
        <v>1000.67</v>
      </c>
      <c r="G85" s="640" t="s">
        <v>4385</v>
      </c>
      <c r="H85" s="636" t="s">
        <v>418</v>
      </c>
      <c r="I85" s="637" t="s">
        <v>6482</v>
      </c>
      <c r="J85" s="637" t="s">
        <v>1157</v>
      </c>
      <c r="K85" s="637" t="s">
        <v>32</v>
      </c>
      <c r="L85" s="637">
        <v>190</v>
      </c>
      <c r="M85" s="638">
        <v>45198</v>
      </c>
      <c r="N85" s="74">
        <f t="shared" si="4"/>
        <v>10</v>
      </c>
      <c r="O85" s="74">
        <f t="shared" si="5"/>
        <v>9</v>
      </c>
      <c r="P85" s="139" t="str">
        <f t="shared" si="6"/>
        <v>Gastos_Gerais</v>
      </c>
    </row>
    <row r="86" spans="1:16" ht="25.5" x14ac:dyDescent="0.2">
      <c r="A86" s="627">
        <v>7790</v>
      </c>
      <c r="B86" s="634">
        <v>45203</v>
      </c>
      <c r="C86" s="642">
        <v>45200</v>
      </c>
      <c r="D86" s="636" t="s">
        <v>33</v>
      </c>
      <c r="E86" s="636" t="s">
        <v>323</v>
      </c>
      <c r="F86" s="410">
        <v>16624120.15</v>
      </c>
      <c r="G86" s="640" t="s">
        <v>3967</v>
      </c>
      <c r="H86" s="636" t="s">
        <v>303</v>
      </c>
      <c r="I86" s="637" t="s">
        <v>1509</v>
      </c>
      <c r="J86" s="637" t="s">
        <v>4035</v>
      </c>
      <c r="K86" s="637" t="s">
        <v>1255</v>
      </c>
      <c r="L86" s="637" t="s">
        <v>425</v>
      </c>
      <c r="M86" s="638">
        <v>45203</v>
      </c>
      <c r="N86" s="74">
        <f t="shared" si="4"/>
        <v>10</v>
      </c>
      <c r="O86" s="74">
        <f t="shared" si="5"/>
        <v>10</v>
      </c>
      <c r="P86" s="139" t="str">
        <f t="shared" si="6"/>
        <v>Receitas</v>
      </c>
    </row>
    <row r="87" spans="1:16" ht="38.25" x14ac:dyDescent="0.2">
      <c r="A87" s="627">
        <v>7791</v>
      </c>
      <c r="B87" s="634">
        <v>45203</v>
      </c>
      <c r="C87" s="642">
        <v>45170</v>
      </c>
      <c r="D87" s="636" t="s">
        <v>264</v>
      </c>
      <c r="E87" s="640" t="s">
        <v>69</v>
      </c>
      <c r="F87" s="410">
        <v>30.02</v>
      </c>
      <c r="G87" s="640" t="s">
        <v>9237</v>
      </c>
      <c r="H87" s="636" t="s">
        <v>303</v>
      </c>
      <c r="I87" s="637" t="s">
        <v>4175</v>
      </c>
      <c r="J87" s="637" t="s">
        <v>1254</v>
      </c>
      <c r="K87" s="637" t="s">
        <v>1255</v>
      </c>
      <c r="L87" s="637" t="s">
        <v>425</v>
      </c>
      <c r="M87" s="638">
        <v>45203</v>
      </c>
      <c r="N87" s="74">
        <f t="shared" si="4"/>
        <v>10</v>
      </c>
      <c r="O87" s="74">
        <f t="shared" si="5"/>
        <v>9</v>
      </c>
      <c r="P87" s="139" t="str">
        <f t="shared" si="6"/>
        <v>Gastos_Gerais</v>
      </c>
    </row>
    <row r="88" spans="1:16" ht="38.25" x14ac:dyDescent="0.2">
      <c r="A88" s="627">
        <v>7792</v>
      </c>
      <c r="B88" s="639">
        <v>45204</v>
      </c>
      <c r="C88" s="635">
        <v>45170</v>
      </c>
      <c r="D88" s="640" t="s">
        <v>264</v>
      </c>
      <c r="E88" s="640" t="s">
        <v>82</v>
      </c>
      <c r="F88" s="410">
        <v>32379.86</v>
      </c>
      <c r="G88" s="636" t="s">
        <v>1154</v>
      </c>
      <c r="H88" s="640" t="s">
        <v>419</v>
      </c>
      <c r="I88" s="641" t="s">
        <v>1682</v>
      </c>
      <c r="J88" s="641" t="s">
        <v>1157</v>
      </c>
      <c r="K88" s="641" t="s">
        <v>1158</v>
      </c>
      <c r="L88" s="641" t="s">
        <v>9238</v>
      </c>
      <c r="M88" s="643">
        <v>45204</v>
      </c>
      <c r="N88" s="74">
        <f t="shared" si="4"/>
        <v>10</v>
      </c>
      <c r="O88" s="74">
        <f t="shared" si="5"/>
        <v>9</v>
      </c>
      <c r="P88" s="139" t="str">
        <f t="shared" si="6"/>
        <v>Gastos_Gerais</v>
      </c>
    </row>
    <row r="89" spans="1:16" ht="51" x14ac:dyDescent="0.2">
      <c r="A89" s="627">
        <v>7793</v>
      </c>
      <c r="B89" s="634">
        <v>45204</v>
      </c>
      <c r="C89" s="642">
        <v>45200</v>
      </c>
      <c r="D89" s="636" t="s">
        <v>176</v>
      </c>
      <c r="E89" s="636" t="s">
        <v>10</v>
      </c>
      <c r="F89" s="374">
        <v>200.04</v>
      </c>
      <c r="G89" s="636" t="s">
        <v>10</v>
      </c>
      <c r="H89" s="636" t="s">
        <v>493</v>
      </c>
      <c r="I89" s="637" t="s">
        <v>9239</v>
      </c>
      <c r="J89" s="637" t="s">
        <v>1307</v>
      </c>
      <c r="K89" s="637" t="s">
        <v>1218</v>
      </c>
      <c r="L89" s="637" t="s">
        <v>9240</v>
      </c>
      <c r="M89" s="638">
        <v>45204</v>
      </c>
      <c r="N89" s="74">
        <f t="shared" si="4"/>
        <v>10</v>
      </c>
      <c r="O89" s="74">
        <f t="shared" si="5"/>
        <v>10</v>
      </c>
      <c r="P89" s="139" t="str">
        <f t="shared" si="6"/>
        <v>Gastos_com_Pessoal</v>
      </c>
    </row>
    <row r="90" spans="1:16" ht="51" x14ac:dyDescent="0.2">
      <c r="A90" s="627">
        <v>7794</v>
      </c>
      <c r="B90" s="634">
        <v>45204</v>
      </c>
      <c r="C90" s="642">
        <v>45170</v>
      </c>
      <c r="D90" s="636" t="s">
        <v>176</v>
      </c>
      <c r="E90" s="636" t="s">
        <v>1</v>
      </c>
      <c r="F90" s="374">
        <v>396</v>
      </c>
      <c r="G90" s="636" t="s">
        <v>9241</v>
      </c>
      <c r="H90" s="636" t="s">
        <v>1032</v>
      </c>
      <c r="I90" s="637" t="s">
        <v>9242</v>
      </c>
      <c r="J90" s="637" t="s">
        <v>1188</v>
      </c>
      <c r="K90" s="637" t="s">
        <v>1163</v>
      </c>
      <c r="L90" s="637" t="s">
        <v>425</v>
      </c>
      <c r="M90" s="638">
        <v>45204</v>
      </c>
      <c r="N90" s="74">
        <f t="shared" si="4"/>
        <v>10</v>
      </c>
      <c r="O90" s="74">
        <f t="shared" si="5"/>
        <v>9</v>
      </c>
      <c r="P90" s="139" t="str">
        <f t="shared" si="6"/>
        <v>Gastos_com_Pessoal</v>
      </c>
    </row>
    <row r="91" spans="1:16" ht="51" x14ac:dyDescent="0.2">
      <c r="A91" s="627">
        <v>7795</v>
      </c>
      <c r="B91" s="634">
        <v>45204</v>
      </c>
      <c r="C91" s="642">
        <v>45170</v>
      </c>
      <c r="D91" s="636" t="s">
        <v>176</v>
      </c>
      <c r="E91" s="636" t="s">
        <v>1</v>
      </c>
      <c r="F91" s="374">
        <v>780.43</v>
      </c>
      <c r="G91" s="636" t="s">
        <v>9243</v>
      </c>
      <c r="H91" s="636" t="s">
        <v>419</v>
      </c>
      <c r="I91" s="637" t="s">
        <v>1377</v>
      </c>
      <c r="J91" s="637" t="s">
        <v>1188</v>
      </c>
      <c r="K91" s="637" t="s">
        <v>1163</v>
      </c>
      <c r="L91" s="637" t="s">
        <v>425</v>
      </c>
      <c r="M91" s="638">
        <v>45204</v>
      </c>
      <c r="N91" s="74">
        <f t="shared" si="4"/>
        <v>10</v>
      </c>
      <c r="O91" s="74">
        <f t="shared" si="5"/>
        <v>9</v>
      </c>
      <c r="P91" s="139" t="str">
        <f t="shared" si="6"/>
        <v>Gastos_com_Pessoal</v>
      </c>
    </row>
    <row r="92" spans="1:16" ht="51" x14ac:dyDescent="0.2">
      <c r="A92" s="627">
        <v>7796</v>
      </c>
      <c r="B92" s="634">
        <v>45204</v>
      </c>
      <c r="C92" s="642">
        <v>45170</v>
      </c>
      <c r="D92" s="636" t="s">
        <v>176</v>
      </c>
      <c r="E92" s="636" t="s">
        <v>1</v>
      </c>
      <c r="F92" s="374">
        <v>337.81</v>
      </c>
      <c r="G92" s="636" t="s">
        <v>9244</v>
      </c>
      <c r="H92" s="636" t="s">
        <v>493</v>
      </c>
      <c r="I92" s="637" t="s">
        <v>9245</v>
      </c>
      <c r="J92" s="637" t="s">
        <v>1188</v>
      </c>
      <c r="K92" s="637" t="s">
        <v>1163</v>
      </c>
      <c r="L92" s="637" t="s">
        <v>425</v>
      </c>
      <c r="M92" s="638">
        <v>45204</v>
      </c>
      <c r="N92" s="74">
        <f t="shared" si="4"/>
        <v>10</v>
      </c>
      <c r="O92" s="74">
        <f t="shared" si="5"/>
        <v>9</v>
      </c>
      <c r="P92" s="139" t="str">
        <f t="shared" si="6"/>
        <v>Gastos_com_Pessoal</v>
      </c>
    </row>
    <row r="93" spans="1:16" s="324" customFormat="1" ht="51" x14ac:dyDescent="0.2">
      <c r="A93" s="627">
        <v>7797</v>
      </c>
      <c r="B93" s="634">
        <v>45204</v>
      </c>
      <c r="C93" s="642">
        <v>45170</v>
      </c>
      <c r="D93" s="636" t="s">
        <v>176</v>
      </c>
      <c r="E93" s="636" t="s">
        <v>1</v>
      </c>
      <c r="F93" s="374">
        <v>780.43</v>
      </c>
      <c r="G93" s="636" t="s">
        <v>9243</v>
      </c>
      <c r="H93" s="636" t="s">
        <v>419</v>
      </c>
      <c r="I93" s="637" t="s">
        <v>1385</v>
      </c>
      <c r="J93" s="637" t="s">
        <v>1188</v>
      </c>
      <c r="K93" s="637" t="s">
        <v>1163</v>
      </c>
      <c r="L93" s="637" t="s">
        <v>425</v>
      </c>
      <c r="M93" s="638">
        <v>45204</v>
      </c>
      <c r="N93" s="74">
        <f t="shared" si="4"/>
        <v>10</v>
      </c>
      <c r="O93" s="74">
        <f t="shared" si="5"/>
        <v>9</v>
      </c>
      <c r="P93" s="139" t="str">
        <f t="shared" si="6"/>
        <v>Gastos_com_Pessoal</v>
      </c>
    </row>
    <row r="94" spans="1:16" ht="38.25" x14ac:dyDescent="0.2">
      <c r="A94" s="627">
        <v>7798</v>
      </c>
      <c r="B94" s="634">
        <v>45204</v>
      </c>
      <c r="C94" s="642">
        <v>45200</v>
      </c>
      <c r="D94" s="636" t="s">
        <v>264</v>
      </c>
      <c r="E94" s="636" t="s">
        <v>404</v>
      </c>
      <c r="F94" s="374">
        <v>225.4</v>
      </c>
      <c r="G94" s="636" t="s">
        <v>9246</v>
      </c>
      <c r="H94" s="636" t="s">
        <v>420</v>
      </c>
      <c r="I94" s="637" t="s">
        <v>9247</v>
      </c>
      <c r="J94" s="637" t="s">
        <v>1188</v>
      </c>
      <c r="K94" s="637" t="s">
        <v>32</v>
      </c>
      <c r="L94" s="637">
        <v>1</v>
      </c>
      <c r="M94" s="638">
        <v>45204</v>
      </c>
      <c r="N94" s="74">
        <f t="shared" si="4"/>
        <v>10</v>
      </c>
      <c r="O94" s="74">
        <f t="shared" si="5"/>
        <v>10</v>
      </c>
      <c r="P94" s="139" t="str">
        <f t="shared" si="6"/>
        <v>Gastos_Gerais</v>
      </c>
    </row>
    <row r="95" spans="1:16" ht="51" x14ac:dyDescent="0.2">
      <c r="A95" s="627">
        <v>7799</v>
      </c>
      <c r="B95" s="639">
        <v>45204</v>
      </c>
      <c r="C95" s="642">
        <v>45170</v>
      </c>
      <c r="D95" s="640" t="s">
        <v>176</v>
      </c>
      <c r="E95" s="640" t="s">
        <v>1</v>
      </c>
      <c r="F95" s="410">
        <v>516.11</v>
      </c>
      <c r="G95" s="636" t="s">
        <v>9248</v>
      </c>
      <c r="H95" s="640" t="s">
        <v>423</v>
      </c>
      <c r="I95" s="641" t="s">
        <v>5825</v>
      </c>
      <c r="J95" s="641" t="s">
        <v>1188</v>
      </c>
      <c r="K95" s="641" t="s">
        <v>1163</v>
      </c>
      <c r="L95" s="641" t="s">
        <v>425</v>
      </c>
      <c r="M95" s="638">
        <v>45204</v>
      </c>
      <c r="N95" s="74">
        <f t="shared" si="4"/>
        <v>10</v>
      </c>
      <c r="O95" s="74">
        <f t="shared" si="5"/>
        <v>9</v>
      </c>
      <c r="P95" s="139" t="str">
        <f t="shared" si="6"/>
        <v>Gastos_com_Pessoal</v>
      </c>
    </row>
    <row r="96" spans="1:16" ht="51" x14ac:dyDescent="0.2">
      <c r="A96" s="627">
        <v>7800</v>
      </c>
      <c r="B96" s="634">
        <v>45204</v>
      </c>
      <c r="C96" s="642">
        <v>45170</v>
      </c>
      <c r="D96" s="636" t="s">
        <v>176</v>
      </c>
      <c r="E96" s="636" t="s">
        <v>1</v>
      </c>
      <c r="F96" s="374">
        <v>1082.82</v>
      </c>
      <c r="G96" s="636" t="s">
        <v>9249</v>
      </c>
      <c r="H96" s="636" t="s">
        <v>419</v>
      </c>
      <c r="I96" s="637" t="s">
        <v>1365</v>
      </c>
      <c r="J96" s="637" t="s">
        <v>1188</v>
      </c>
      <c r="K96" s="637" t="s">
        <v>1163</v>
      </c>
      <c r="L96" s="637" t="s">
        <v>425</v>
      </c>
      <c r="M96" s="638">
        <v>45204</v>
      </c>
      <c r="N96" s="74">
        <f t="shared" si="4"/>
        <v>10</v>
      </c>
      <c r="O96" s="74">
        <f t="shared" si="5"/>
        <v>9</v>
      </c>
      <c r="P96" s="139" t="str">
        <f t="shared" si="6"/>
        <v>Gastos_com_Pessoal</v>
      </c>
    </row>
    <row r="97" spans="1:16" ht="51" x14ac:dyDescent="0.2">
      <c r="A97" s="627">
        <v>7801</v>
      </c>
      <c r="B97" s="639">
        <v>45204</v>
      </c>
      <c r="C97" s="635">
        <v>45170</v>
      </c>
      <c r="D97" s="640" t="s">
        <v>176</v>
      </c>
      <c r="E97" s="640" t="s">
        <v>1</v>
      </c>
      <c r="F97" s="410">
        <v>1296.74</v>
      </c>
      <c r="G97" s="640" t="s">
        <v>9250</v>
      </c>
      <c r="H97" s="640" t="s">
        <v>417</v>
      </c>
      <c r="I97" s="641" t="s">
        <v>1362</v>
      </c>
      <c r="J97" s="641" t="s">
        <v>1188</v>
      </c>
      <c r="K97" s="641" t="s">
        <v>1163</v>
      </c>
      <c r="L97" s="637" t="s">
        <v>425</v>
      </c>
      <c r="M97" s="638">
        <v>45204</v>
      </c>
      <c r="N97" s="74">
        <f t="shared" si="4"/>
        <v>10</v>
      </c>
      <c r="O97" s="74">
        <f t="shared" si="5"/>
        <v>9</v>
      </c>
      <c r="P97" s="139" t="str">
        <f t="shared" si="6"/>
        <v>Gastos_com_Pessoal</v>
      </c>
    </row>
    <row r="98" spans="1:16" ht="51" x14ac:dyDescent="0.2">
      <c r="A98" s="627">
        <v>7802</v>
      </c>
      <c r="B98" s="634">
        <v>45204</v>
      </c>
      <c r="C98" s="642">
        <v>45170</v>
      </c>
      <c r="D98" s="636" t="s">
        <v>176</v>
      </c>
      <c r="E98" s="636" t="s">
        <v>1</v>
      </c>
      <c r="F98" s="374">
        <v>1046.75</v>
      </c>
      <c r="G98" s="636" t="s">
        <v>9251</v>
      </c>
      <c r="H98" s="636" t="s">
        <v>423</v>
      </c>
      <c r="I98" s="637" t="s">
        <v>7750</v>
      </c>
      <c r="J98" s="637" t="s">
        <v>1188</v>
      </c>
      <c r="K98" s="637" t="s">
        <v>1163</v>
      </c>
      <c r="L98" s="637" t="s">
        <v>425</v>
      </c>
      <c r="M98" s="638">
        <v>45175</v>
      </c>
      <c r="N98" s="74">
        <f t="shared" si="4"/>
        <v>10</v>
      </c>
      <c r="O98" s="74">
        <f t="shared" si="5"/>
        <v>9</v>
      </c>
      <c r="P98" s="139" t="str">
        <f t="shared" si="6"/>
        <v>Gastos_com_Pessoal</v>
      </c>
    </row>
    <row r="99" spans="1:16" ht="51" x14ac:dyDescent="0.2">
      <c r="A99" s="627">
        <v>7803</v>
      </c>
      <c r="B99" s="634">
        <v>45204</v>
      </c>
      <c r="C99" s="642">
        <v>45170</v>
      </c>
      <c r="D99" s="636" t="s">
        <v>176</v>
      </c>
      <c r="E99" s="636" t="s">
        <v>1</v>
      </c>
      <c r="F99" s="374">
        <v>1584</v>
      </c>
      <c r="G99" s="636" t="s">
        <v>9252</v>
      </c>
      <c r="H99" s="636" t="s">
        <v>493</v>
      </c>
      <c r="I99" s="637" t="s">
        <v>1371</v>
      </c>
      <c r="J99" s="637" t="s">
        <v>1188</v>
      </c>
      <c r="K99" s="637" t="s">
        <v>1163</v>
      </c>
      <c r="L99" s="637" t="s">
        <v>425</v>
      </c>
      <c r="M99" s="638">
        <v>45204</v>
      </c>
      <c r="N99" s="74">
        <f t="shared" si="4"/>
        <v>10</v>
      </c>
      <c r="O99" s="74">
        <f t="shared" si="5"/>
        <v>9</v>
      </c>
      <c r="P99" s="139" t="str">
        <f t="shared" si="6"/>
        <v>Gastos_com_Pessoal</v>
      </c>
    </row>
    <row r="100" spans="1:16" ht="48" x14ac:dyDescent="0.2">
      <c r="A100" s="627">
        <v>7804</v>
      </c>
      <c r="B100" s="639">
        <v>45204</v>
      </c>
      <c r="C100" s="635">
        <v>45200</v>
      </c>
      <c r="D100" s="640" t="s">
        <v>264</v>
      </c>
      <c r="E100" s="640" t="s">
        <v>293</v>
      </c>
      <c r="F100" s="410">
        <v>69.150000000000006</v>
      </c>
      <c r="G100" s="640" t="s">
        <v>9129</v>
      </c>
      <c r="H100" s="640" t="s">
        <v>1032</v>
      </c>
      <c r="I100" s="641" t="s">
        <v>5043</v>
      </c>
      <c r="J100" s="641" t="s">
        <v>1188</v>
      </c>
      <c r="K100" s="637" t="s">
        <v>3383</v>
      </c>
      <c r="L100" s="637">
        <v>16081877647</v>
      </c>
      <c r="M100" s="638">
        <v>45204</v>
      </c>
      <c r="N100" s="74">
        <f t="shared" si="4"/>
        <v>10</v>
      </c>
      <c r="O100" s="74">
        <f t="shared" si="5"/>
        <v>10</v>
      </c>
      <c r="P100" s="139" t="str">
        <f t="shared" si="6"/>
        <v>Gastos_Gerais</v>
      </c>
    </row>
    <row r="101" spans="1:16" ht="38.25" x14ac:dyDescent="0.2">
      <c r="A101" s="627">
        <v>7805</v>
      </c>
      <c r="B101" s="634">
        <v>45204</v>
      </c>
      <c r="C101" s="642">
        <v>45200</v>
      </c>
      <c r="D101" s="636" t="s">
        <v>264</v>
      </c>
      <c r="E101" s="636" t="s">
        <v>182</v>
      </c>
      <c r="F101" s="374">
        <v>1090</v>
      </c>
      <c r="G101" s="636" t="s">
        <v>9253</v>
      </c>
      <c r="H101" s="636" t="s">
        <v>1032</v>
      </c>
      <c r="I101" s="637" t="s">
        <v>9254</v>
      </c>
      <c r="J101" s="637" t="s">
        <v>1188</v>
      </c>
      <c r="K101" s="637" t="s">
        <v>32</v>
      </c>
      <c r="L101" s="637">
        <v>41</v>
      </c>
      <c r="M101" s="638">
        <v>45202</v>
      </c>
      <c r="N101" s="74">
        <f t="shared" si="4"/>
        <v>10</v>
      </c>
      <c r="O101" s="74">
        <f t="shared" si="5"/>
        <v>10</v>
      </c>
      <c r="P101" s="139" t="str">
        <f t="shared" si="6"/>
        <v>Gastos_Gerais</v>
      </c>
    </row>
    <row r="102" spans="1:16" ht="51" x14ac:dyDescent="0.2">
      <c r="A102" s="627">
        <v>7806</v>
      </c>
      <c r="B102" s="634">
        <v>45204</v>
      </c>
      <c r="C102" s="642">
        <v>45170</v>
      </c>
      <c r="D102" s="636" t="s">
        <v>176</v>
      </c>
      <c r="E102" s="636" t="s">
        <v>1</v>
      </c>
      <c r="F102" s="374">
        <v>772.78</v>
      </c>
      <c r="G102" s="636" t="s">
        <v>9255</v>
      </c>
      <c r="H102" s="636" t="s">
        <v>417</v>
      </c>
      <c r="I102" s="637" t="s">
        <v>7754</v>
      </c>
      <c r="J102" s="637" t="s">
        <v>1188</v>
      </c>
      <c r="K102" s="637" t="s">
        <v>1163</v>
      </c>
      <c r="L102" s="637" t="s">
        <v>425</v>
      </c>
      <c r="M102" s="638">
        <v>45204</v>
      </c>
      <c r="N102" s="74">
        <f t="shared" si="4"/>
        <v>10</v>
      </c>
      <c r="O102" s="74">
        <f t="shared" si="5"/>
        <v>9</v>
      </c>
      <c r="P102" s="139" t="str">
        <f t="shared" si="6"/>
        <v>Gastos_com_Pessoal</v>
      </c>
    </row>
    <row r="103" spans="1:16" ht="51" x14ac:dyDescent="0.2">
      <c r="A103" s="627">
        <v>7807</v>
      </c>
      <c r="B103" s="634">
        <v>45204</v>
      </c>
      <c r="C103" s="642">
        <v>45170</v>
      </c>
      <c r="D103" s="636" t="s">
        <v>176</v>
      </c>
      <c r="E103" s="636" t="s">
        <v>1</v>
      </c>
      <c r="F103" s="374">
        <v>795.02</v>
      </c>
      <c r="G103" s="636" t="s">
        <v>9256</v>
      </c>
      <c r="H103" s="636" t="s">
        <v>1032</v>
      </c>
      <c r="I103" s="637" t="s">
        <v>1374</v>
      </c>
      <c r="J103" s="637" t="s">
        <v>1188</v>
      </c>
      <c r="K103" s="637" t="s">
        <v>1163</v>
      </c>
      <c r="L103" s="637" t="s">
        <v>425</v>
      </c>
      <c r="M103" s="638">
        <v>45204</v>
      </c>
      <c r="N103" s="74">
        <f t="shared" si="4"/>
        <v>10</v>
      </c>
      <c r="O103" s="74">
        <f t="shared" si="5"/>
        <v>9</v>
      </c>
      <c r="P103" s="139" t="str">
        <f t="shared" si="6"/>
        <v>Gastos_com_Pessoal</v>
      </c>
    </row>
    <row r="104" spans="1:16" ht="51" x14ac:dyDescent="0.2">
      <c r="A104" s="627">
        <v>7808</v>
      </c>
      <c r="B104" s="634">
        <v>45204</v>
      </c>
      <c r="C104" s="642">
        <v>45170</v>
      </c>
      <c r="D104" s="636" t="s">
        <v>176</v>
      </c>
      <c r="E104" s="636" t="s">
        <v>1</v>
      </c>
      <c r="F104" s="374">
        <v>871.2</v>
      </c>
      <c r="G104" s="636" t="s">
        <v>9257</v>
      </c>
      <c r="H104" s="636" t="s">
        <v>423</v>
      </c>
      <c r="I104" s="637" t="s">
        <v>1380</v>
      </c>
      <c r="J104" s="637" t="s">
        <v>1188</v>
      </c>
      <c r="K104" s="637" t="s">
        <v>1163</v>
      </c>
      <c r="L104" s="637" t="s">
        <v>425</v>
      </c>
      <c r="M104" s="638">
        <v>45204</v>
      </c>
      <c r="N104" s="74">
        <f t="shared" si="4"/>
        <v>10</v>
      </c>
      <c r="O104" s="74">
        <f t="shared" si="5"/>
        <v>9</v>
      </c>
      <c r="P104" s="139" t="str">
        <f t="shared" si="6"/>
        <v>Gastos_com_Pessoal</v>
      </c>
    </row>
    <row r="105" spans="1:16" ht="60" x14ac:dyDescent="0.2">
      <c r="A105" s="627">
        <v>7809</v>
      </c>
      <c r="B105" s="634">
        <v>45204</v>
      </c>
      <c r="C105" s="642">
        <v>45200</v>
      </c>
      <c r="D105" s="636" t="s">
        <v>264</v>
      </c>
      <c r="E105" s="636" t="s">
        <v>293</v>
      </c>
      <c r="F105" s="374">
        <v>140.04</v>
      </c>
      <c r="G105" s="636" t="s">
        <v>9258</v>
      </c>
      <c r="H105" s="636" t="s">
        <v>420</v>
      </c>
      <c r="I105" s="637" t="s">
        <v>9259</v>
      </c>
      <c r="J105" s="637" t="s">
        <v>1188</v>
      </c>
      <c r="K105" s="637" t="s">
        <v>1163</v>
      </c>
      <c r="L105" s="637" t="s">
        <v>425</v>
      </c>
      <c r="M105" s="638">
        <v>45204</v>
      </c>
      <c r="N105" s="74">
        <f t="shared" si="4"/>
        <v>10</v>
      </c>
      <c r="O105" s="74">
        <f t="shared" si="5"/>
        <v>10</v>
      </c>
      <c r="P105" s="139" t="str">
        <f t="shared" si="6"/>
        <v>Gastos_Gerais</v>
      </c>
    </row>
    <row r="106" spans="1:16" ht="96" x14ac:dyDescent="0.2">
      <c r="A106" s="627">
        <v>7810</v>
      </c>
      <c r="B106" s="634">
        <v>45204</v>
      </c>
      <c r="C106" s="642">
        <v>45170</v>
      </c>
      <c r="D106" s="636" t="s">
        <v>176</v>
      </c>
      <c r="E106" s="636" t="s">
        <v>1</v>
      </c>
      <c r="F106" s="374">
        <v>2601638</v>
      </c>
      <c r="G106" s="636" t="s">
        <v>9260</v>
      </c>
      <c r="H106" s="636" t="s">
        <v>303</v>
      </c>
      <c r="I106" s="637" t="s">
        <v>425</v>
      </c>
      <c r="J106" s="637" t="s">
        <v>1188</v>
      </c>
      <c r="K106" s="637" t="s">
        <v>4137</v>
      </c>
      <c r="L106" s="637">
        <v>383366991</v>
      </c>
      <c r="M106" s="638">
        <v>45111</v>
      </c>
      <c r="N106" s="74">
        <f t="shared" si="4"/>
        <v>10</v>
      </c>
      <c r="O106" s="74">
        <f t="shared" si="5"/>
        <v>9</v>
      </c>
      <c r="P106" s="139" t="str">
        <f t="shared" si="6"/>
        <v>Gastos_com_Pessoal</v>
      </c>
    </row>
    <row r="107" spans="1:16" ht="38.25" x14ac:dyDescent="0.2">
      <c r="A107" s="627">
        <v>7811</v>
      </c>
      <c r="B107" s="634">
        <v>45204</v>
      </c>
      <c r="C107" s="642">
        <v>45200</v>
      </c>
      <c r="D107" s="636" t="s">
        <v>264</v>
      </c>
      <c r="E107" s="636" t="s">
        <v>293</v>
      </c>
      <c r="F107" s="374">
        <v>75</v>
      </c>
      <c r="G107" s="636" t="s">
        <v>9261</v>
      </c>
      <c r="H107" s="636" t="s">
        <v>1032</v>
      </c>
      <c r="I107" s="637" t="s">
        <v>9262</v>
      </c>
      <c r="J107" s="637" t="s">
        <v>1188</v>
      </c>
      <c r="K107" s="637" t="s">
        <v>4137</v>
      </c>
      <c r="L107" s="637">
        <v>997576091</v>
      </c>
      <c r="M107" s="638">
        <v>45204</v>
      </c>
      <c r="N107" s="74">
        <f t="shared" si="4"/>
        <v>10</v>
      </c>
      <c r="O107" s="74">
        <f t="shared" si="5"/>
        <v>10</v>
      </c>
      <c r="P107" s="139" t="str">
        <f t="shared" si="6"/>
        <v>Gastos_Gerais</v>
      </c>
    </row>
    <row r="108" spans="1:16" ht="38.25" x14ac:dyDescent="0.2">
      <c r="A108" s="627">
        <v>7812</v>
      </c>
      <c r="B108" s="634">
        <v>45204</v>
      </c>
      <c r="C108" s="642">
        <v>45200</v>
      </c>
      <c r="D108" s="636" t="s">
        <v>264</v>
      </c>
      <c r="E108" s="636" t="s">
        <v>293</v>
      </c>
      <c r="F108" s="374">
        <v>10.8</v>
      </c>
      <c r="G108" s="636" t="s">
        <v>9263</v>
      </c>
      <c r="H108" s="636" t="s">
        <v>422</v>
      </c>
      <c r="I108" s="637" t="s">
        <v>4139</v>
      </c>
      <c r="J108" s="637" t="s">
        <v>1188</v>
      </c>
      <c r="K108" s="637" t="s">
        <v>4137</v>
      </c>
      <c r="L108" s="637">
        <v>997576091</v>
      </c>
      <c r="M108" s="638">
        <v>45204</v>
      </c>
      <c r="N108" s="74">
        <f t="shared" si="4"/>
        <v>10</v>
      </c>
      <c r="O108" s="74">
        <f t="shared" si="5"/>
        <v>10</v>
      </c>
      <c r="P108" s="139" t="str">
        <f t="shared" si="6"/>
        <v>Gastos_Gerais</v>
      </c>
    </row>
    <row r="109" spans="1:16" ht="51" x14ac:dyDescent="0.2">
      <c r="A109" s="627">
        <v>7813</v>
      </c>
      <c r="B109" s="634">
        <v>45204</v>
      </c>
      <c r="C109" s="642">
        <v>45200</v>
      </c>
      <c r="D109" s="636" t="s">
        <v>176</v>
      </c>
      <c r="E109" s="636" t="s">
        <v>262</v>
      </c>
      <c r="F109" s="374">
        <v>893.25</v>
      </c>
      <c r="G109" s="636" t="s">
        <v>9264</v>
      </c>
      <c r="H109" s="636" t="s">
        <v>417</v>
      </c>
      <c r="I109" s="637" t="s">
        <v>9265</v>
      </c>
      <c r="J109" s="637" t="s">
        <v>1188</v>
      </c>
      <c r="K109" s="637" t="s">
        <v>4137</v>
      </c>
      <c r="L109" s="637">
        <v>997576091</v>
      </c>
      <c r="M109" s="638">
        <v>45204</v>
      </c>
      <c r="N109" s="74">
        <f t="shared" si="4"/>
        <v>10</v>
      </c>
      <c r="O109" s="74">
        <f t="shared" si="5"/>
        <v>10</v>
      </c>
      <c r="P109" s="139" t="str">
        <f t="shared" si="6"/>
        <v>Gastos_com_Pessoal</v>
      </c>
    </row>
    <row r="110" spans="1:16" ht="51" x14ac:dyDescent="0.2">
      <c r="A110" s="627">
        <v>7814</v>
      </c>
      <c r="B110" s="634">
        <v>45204</v>
      </c>
      <c r="C110" s="642">
        <v>45200</v>
      </c>
      <c r="D110" s="636" t="s">
        <v>176</v>
      </c>
      <c r="E110" s="636" t="s">
        <v>280</v>
      </c>
      <c r="F110" s="374">
        <v>2514.36</v>
      </c>
      <c r="G110" s="636" t="s">
        <v>9266</v>
      </c>
      <c r="H110" s="636" t="s">
        <v>417</v>
      </c>
      <c r="I110" s="637" t="s">
        <v>9265</v>
      </c>
      <c r="J110" s="637" t="s">
        <v>1188</v>
      </c>
      <c r="K110" s="637" t="s">
        <v>4137</v>
      </c>
      <c r="L110" s="637">
        <v>997576091</v>
      </c>
      <c r="M110" s="638">
        <v>45204</v>
      </c>
      <c r="N110" s="74">
        <f t="shared" si="4"/>
        <v>10</v>
      </c>
      <c r="O110" s="74">
        <f t="shared" si="5"/>
        <v>10</v>
      </c>
      <c r="P110" s="139" t="str">
        <f t="shared" si="6"/>
        <v>Gastos_com_Pessoal</v>
      </c>
    </row>
    <row r="111" spans="1:16" ht="51" x14ac:dyDescent="0.2">
      <c r="A111" s="627">
        <v>7815</v>
      </c>
      <c r="B111" s="634">
        <v>45204</v>
      </c>
      <c r="C111" s="642">
        <v>45200</v>
      </c>
      <c r="D111" s="636" t="s">
        <v>176</v>
      </c>
      <c r="E111" s="636" t="s">
        <v>262</v>
      </c>
      <c r="F111" s="374">
        <v>909.89</v>
      </c>
      <c r="G111" s="636" t="s">
        <v>9267</v>
      </c>
      <c r="H111" s="636" t="s">
        <v>493</v>
      </c>
      <c r="I111" s="637" t="s">
        <v>9268</v>
      </c>
      <c r="J111" s="637" t="s">
        <v>1188</v>
      </c>
      <c r="K111" s="637" t="s">
        <v>4137</v>
      </c>
      <c r="L111" s="637">
        <v>997576091</v>
      </c>
      <c r="M111" s="638">
        <v>45204</v>
      </c>
      <c r="N111" s="74">
        <f t="shared" si="4"/>
        <v>10</v>
      </c>
      <c r="O111" s="74">
        <f t="shared" si="5"/>
        <v>10</v>
      </c>
      <c r="P111" s="139" t="str">
        <f t="shared" si="6"/>
        <v>Gastos_com_Pessoal</v>
      </c>
    </row>
    <row r="112" spans="1:16" ht="51" x14ac:dyDescent="0.2">
      <c r="A112" s="627">
        <v>7816</v>
      </c>
      <c r="B112" s="634">
        <v>45204</v>
      </c>
      <c r="C112" s="642">
        <v>45200</v>
      </c>
      <c r="D112" s="636" t="s">
        <v>176</v>
      </c>
      <c r="E112" s="636" t="s">
        <v>280</v>
      </c>
      <c r="F112" s="374">
        <v>2611.04</v>
      </c>
      <c r="G112" s="636" t="s">
        <v>9269</v>
      </c>
      <c r="H112" s="636" t="s">
        <v>493</v>
      </c>
      <c r="I112" s="637" t="s">
        <v>9268</v>
      </c>
      <c r="J112" s="637" t="s">
        <v>1188</v>
      </c>
      <c r="K112" s="637" t="s">
        <v>4137</v>
      </c>
      <c r="L112" s="637">
        <v>997576091</v>
      </c>
      <c r="M112" s="638">
        <v>45204</v>
      </c>
      <c r="N112" s="74">
        <f t="shared" si="4"/>
        <v>10</v>
      </c>
      <c r="O112" s="74">
        <f t="shared" si="5"/>
        <v>10</v>
      </c>
      <c r="P112" s="139" t="str">
        <f t="shared" si="6"/>
        <v>Gastos_com_Pessoal</v>
      </c>
    </row>
    <row r="113" spans="1:16" ht="51" x14ac:dyDescent="0.2">
      <c r="A113" s="627">
        <v>7817</v>
      </c>
      <c r="B113" s="634">
        <v>45204</v>
      </c>
      <c r="C113" s="642">
        <v>45200</v>
      </c>
      <c r="D113" s="636" t="s">
        <v>176</v>
      </c>
      <c r="E113" s="636" t="s">
        <v>262</v>
      </c>
      <c r="F113" s="374">
        <v>934.88</v>
      </c>
      <c r="G113" s="636" t="s">
        <v>9270</v>
      </c>
      <c r="H113" s="636" t="s">
        <v>302</v>
      </c>
      <c r="I113" s="637" t="s">
        <v>9271</v>
      </c>
      <c r="J113" s="637" t="s">
        <v>1188</v>
      </c>
      <c r="K113" s="637" t="s">
        <v>4137</v>
      </c>
      <c r="L113" s="637">
        <v>997576091</v>
      </c>
      <c r="M113" s="638">
        <v>45204</v>
      </c>
      <c r="N113" s="74">
        <f t="shared" si="4"/>
        <v>10</v>
      </c>
      <c r="O113" s="74">
        <f t="shared" si="5"/>
        <v>10</v>
      </c>
      <c r="P113" s="139" t="str">
        <f t="shared" si="6"/>
        <v>Gastos_com_Pessoal</v>
      </c>
    </row>
    <row r="114" spans="1:16" ht="51" x14ac:dyDescent="0.2">
      <c r="A114" s="627">
        <v>7818</v>
      </c>
      <c r="B114" s="634">
        <v>45204</v>
      </c>
      <c r="C114" s="642">
        <v>45200</v>
      </c>
      <c r="D114" s="636" t="s">
        <v>176</v>
      </c>
      <c r="E114" s="636" t="s">
        <v>280</v>
      </c>
      <c r="F114" s="374">
        <v>2614.09</v>
      </c>
      <c r="G114" s="636" t="s">
        <v>9272</v>
      </c>
      <c r="H114" s="636" t="s">
        <v>302</v>
      </c>
      <c r="I114" s="637" t="s">
        <v>9271</v>
      </c>
      <c r="J114" s="637" t="s">
        <v>1188</v>
      </c>
      <c r="K114" s="637" t="s">
        <v>4137</v>
      </c>
      <c r="L114" s="637">
        <v>997576091</v>
      </c>
      <c r="M114" s="638">
        <v>45204</v>
      </c>
      <c r="N114" s="74">
        <f t="shared" si="4"/>
        <v>10</v>
      </c>
      <c r="O114" s="74">
        <f t="shared" si="5"/>
        <v>10</v>
      </c>
      <c r="P114" s="139" t="str">
        <f t="shared" si="6"/>
        <v>Gastos_com_Pessoal</v>
      </c>
    </row>
    <row r="115" spans="1:16" ht="51" x14ac:dyDescent="0.2">
      <c r="A115" s="627">
        <v>7819</v>
      </c>
      <c r="B115" s="634">
        <v>45204</v>
      </c>
      <c r="C115" s="642">
        <v>45200</v>
      </c>
      <c r="D115" s="636" t="s">
        <v>176</v>
      </c>
      <c r="E115" s="636" t="s">
        <v>262</v>
      </c>
      <c r="F115" s="374">
        <v>892.14</v>
      </c>
      <c r="G115" s="636" t="s">
        <v>9273</v>
      </c>
      <c r="H115" s="636" t="s">
        <v>423</v>
      </c>
      <c r="I115" s="637" t="s">
        <v>9274</v>
      </c>
      <c r="J115" s="637" t="s">
        <v>1188</v>
      </c>
      <c r="K115" s="637" t="s">
        <v>4137</v>
      </c>
      <c r="L115" s="637">
        <v>997576091</v>
      </c>
      <c r="M115" s="638">
        <v>45204</v>
      </c>
      <c r="N115" s="74">
        <f t="shared" si="4"/>
        <v>10</v>
      </c>
      <c r="O115" s="74">
        <f t="shared" si="5"/>
        <v>10</v>
      </c>
      <c r="P115" s="139" t="str">
        <f t="shared" si="6"/>
        <v>Gastos_com_Pessoal</v>
      </c>
    </row>
    <row r="116" spans="1:16" ht="51" x14ac:dyDescent="0.2">
      <c r="A116" s="627">
        <v>7820</v>
      </c>
      <c r="B116" s="634">
        <v>45204</v>
      </c>
      <c r="C116" s="642">
        <v>45200</v>
      </c>
      <c r="D116" s="636" t="s">
        <v>176</v>
      </c>
      <c r="E116" s="636" t="s">
        <v>280</v>
      </c>
      <c r="F116" s="374">
        <v>2539.9899999999998</v>
      </c>
      <c r="G116" s="636" t="s">
        <v>9275</v>
      </c>
      <c r="H116" s="636" t="s">
        <v>423</v>
      </c>
      <c r="I116" s="637" t="s">
        <v>9274</v>
      </c>
      <c r="J116" s="637" t="s">
        <v>1188</v>
      </c>
      <c r="K116" s="637" t="s">
        <v>4137</v>
      </c>
      <c r="L116" s="637">
        <v>997576091</v>
      </c>
      <c r="M116" s="638">
        <v>45204</v>
      </c>
      <c r="N116" s="74">
        <f t="shared" si="4"/>
        <v>10</v>
      </c>
      <c r="O116" s="74">
        <f t="shared" si="5"/>
        <v>10</v>
      </c>
      <c r="P116" s="139" t="str">
        <f t="shared" si="6"/>
        <v>Gastos_com_Pessoal</v>
      </c>
    </row>
    <row r="117" spans="1:16" ht="51" x14ac:dyDescent="0.2">
      <c r="A117" s="627">
        <v>7821</v>
      </c>
      <c r="B117" s="634">
        <v>45204</v>
      </c>
      <c r="C117" s="642">
        <v>45200</v>
      </c>
      <c r="D117" s="636" t="s">
        <v>176</v>
      </c>
      <c r="E117" s="636" t="s">
        <v>262</v>
      </c>
      <c r="F117" s="374">
        <v>414.95</v>
      </c>
      <c r="G117" s="640" t="s">
        <v>9276</v>
      </c>
      <c r="H117" s="636" t="s">
        <v>423</v>
      </c>
      <c r="I117" s="637" t="s">
        <v>8299</v>
      </c>
      <c r="J117" s="637" t="s">
        <v>1188</v>
      </c>
      <c r="K117" s="637" t="s">
        <v>4137</v>
      </c>
      <c r="L117" s="637">
        <v>997576091</v>
      </c>
      <c r="M117" s="638">
        <v>45204</v>
      </c>
      <c r="N117" s="74">
        <f t="shared" si="4"/>
        <v>10</v>
      </c>
      <c r="O117" s="74">
        <f t="shared" si="5"/>
        <v>10</v>
      </c>
      <c r="P117" s="139" t="str">
        <f t="shared" si="6"/>
        <v>Gastos_com_Pessoal</v>
      </c>
    </row>
    <row r="118" spans="1:16" ht="51" x14ac:dyDescent="0.2">
      <c r="A118" s="627">
        <v>7822</v>
      </c>
      <c r="B118" s="639">
        <v>45204</v>
      </c>
      <c r="C118" s="635">
        <v>45200</v>
      </c>
      <c r="D118" s="640" t="s">
        <v>176</v>
      </c>
      <c r="E118" s="640" t="s">
        <v>280</v>
      </c>
      <c r="F118" s="410">
        <v>1244.83</v>
      </c>
      <c r="G118" s="640" t="s">
        <v>9277</v>
      </c>
      <c r="H118" s="640" t="s">
        <v>423</v>
      </c>
      <c r="I118" s="641" t="s">
        <v>8299</v>
      </c>
      <c r="J118" s="641" t="s">
        <v>1188</v>
      </c>
      <c r="K118" s="637" t="s">
        <v>4137</v>
      </c>
      <c r="L118" s="641">
        <v>997576091</v>
      </c>
      <c r="M118" s="643">
        <v>45204</v>
      </c>
      <c r="N118" s="74">
        <f t="shared" si="4"/>
        <v>10</v>
      </c>
      <c r="O118" s="74">
        <f t="shared" si="5"/>
        <v>10</v>
      </c>
      <c r="P118" s="139" t="str">
        <f t="shared" si="6"/>
        <v>Gastos_com_Pessoal</v>
      </c>
    </row>
    <row r="119" spans="1:16" ht="51" x14ac:dyDescent="0.2">
      <c r="A119" s="627">
        <v>7823</v>
      </c>
      <c r="B119" s="634">
        <v>45204</v>
      </c>
      <c r="C119" s="642">
        <v>45200</v>
      </c>
      <c r="D119" s="636" t="s">
        <v>176</v>
      </c>
      <c r="E119" s="636" t="s">
        <v>261</v>
      </c>
      <c r="F119" s="374">
        <v>505.9</v>
      </c>
      <c r="G119" s="636" t="s">
        <v>1207</v>
      </c>
      <c r="H119" s="636" t="s">
        <v>493</v>
      </c>
      <c r="I119" s="637" t="s">
        <v>9239</v>
      </c>
      <c r="J119" s="637" t="s">
        <v>1188</v>
      </c>
      <c r="K119" s="637" t="s">
        <v>4137</v>
      </c>
      <c r="L119" s="637">
        <v>997576091</v>
      </c>
      <c r="M119" s="638">
        <v>45204</v>
      </c>
      <c r="N119" s="74">
        <f t="shared" si="4"/>
        <v>10</v>
      </c>
      <c r="O119" s="74">
        <f t="shared" si="5"/>
        <v>10</v>
      </c>
      <c r="P119" s="139" t="str">
        <f t="shared" si="6"/>
        <v>Gastos_com_Pessoal</v>
      </c>
    </row>
    <row r="120" spans="1:16" ht="51" x14ac:dyDescent="0.2">
      <c r="A120" s="627">
        <v>7824</v>
      </c>
      <c r="B120" s="634">
        <v>45204</v>
      </c>
      <c r="C120" s="642">
        <v>45200</v>
      </c>
      <c r="D120" s="636" t="s">
        <v>176</v>
      </c>
      <c r="E120" s="636" t="s">
        <v>280</v>
      </c>
      <c r="F120" s="374">
        <v>202.36</v>
      </c>
      <c r="G120" s="636" t="s">
        <v>1209</v>
      </c>
      <c r="H120" s="636" t="s">
        <v>493</v>
      </c>
      <c r="I120" s="637" t="s">
        <v>9239</v>
      </c>
      <c r="J120" s="637" t="s">
        <v>1188</v>
      </c>
      <c r="K120" s="637" t="s">
        <v>4137</v>
      </c>
      <c r="L120" s="637">
        <v>997576091</v>
      </c>
      <c r="M120" s="638">
        <v>45204</v>
      </c>
      <c r="N120" s="74">
        <f t="shared" si="4"/>
        <v>10</v>
      </c>
      <c r="O120" s="74">
        <f t="shared" si="5"/>
        <v>10</v>
      </c>
      <c r="P120" s="139" t="str">
        <f t="shared" si="6"/>
        <v>Gastos_com_Pessoal</v>
      </c>
    </row>
    <row r="121" spans="1:16" ht="51" x14ac:dyDescent="0.2">
      <c r="A121" s="627">
        <v>7825</v>
      </c>
      <c r="B121" s="634">
        <v>45204</v>
      </c>
      <c r="C121" s="642">
        <v>45200</v>
      </c>
      <c r="D121" s="636" t="s">
        <v>176</v>
      </c>
      <c r="E121" s="636" t="s">
        <v>262</v>
      </c>
      <c r="F121" s="374">
        <v>67.45</v>
      </c>
      <c r="G121" s="636" t="s">
        <v>1210</v>
      </c>
      <c r="H121" s="636" t="s">
        <v>493</v>
      </c>
      <c r="I121" s="637" t="s">
        <v>9239</v>
      </c>
      <c r="J121" s="637" t="s">
        <v>1188</v>
      </c>
      <c r="K121" s="637" t="s">
        <v>4137</v>
      </c>
      <c r="L121" s="637">
        <v>997576091</v>
      </c>
      <c r="M121" s="638">
        <v>45204</v>
      </c>
      <c r="N121" s="74">
        <f t="shared" si="4"/>
        <v>10</v>
      </c>
      <c r="O121" s="74">
        <f t="shared" si="5"/>
        <v>10</v>
      </c>
      <c r="P121" s="139" t="str">
        <f t="shared" si="6"/>
        <v>Gastos_com_Pessoal</v>
      </c>
    </row>
    <row r="122" spans="1:16" ht="51" x14ac:dyDescent="0.2">
      <c r="A122" s="627">
        <v>7826</v>
      </c>
      <c r="B122" s="634">
        <v>45204</v>
      </c>
      <c r="C122" s="642">
        <v>45200</v>
      </c>
      <c r="D122" s="636" t="s">
        <v>176</v>
      </c>
      <c r="E122" s="636" t="s">
        <v>169</v>
      </c>
      <c r="F122" s="374">
        <v>1796.34</v>
      </c>
      <c r="G122" s="636" t="s">
        <v>1211</v>
      </c>
      <c r="H122" s="636" t="s">
        <v>493</v>
      </c>
      <c r="I122" s="637" t="s">
        <v>9239</v>
      </c>
      <c r="J122" s="637" t="s">
        <v>1188</v>
      </c>
      <c r="K122" s="637" t="s">
        <v>4137</v>
      </c>
      <c r="L122" s="637">
        <v>997576091</v>
      </c>
      <c r="M122" s="638">
        <v>45204</v>
      </c>
      <c r="N122" s="74">
        <f t="shared" si="4"/>
        <v>10</v>
      </c>
      <c r="O122" s="74">
        <f t="shared" si="5"/>
        <v>10</v>
      </c>
      <c r="P122" s="139" t="str">
        <f t="shared" si="6"/>
        <v>Gastos_com_Pessoal</v>
      </c>
    </row>
    <row r="123" spans="1:16" ht="51" x14ac:dyDescent="0.2">
      <c r="A123" s="627">
        <v>7827</v>
      </c>
      <c r="B123" s="634">
        <v>45204</v>
      </c>
      <c r="C123" s="642">
        <v>45200</v>
      </c>
      <c r="D123" s="636" t="s">
        <v>176</v>
      </c>
      <c r="E123" s="636" t="s">
        <v>261</v>
      </c>
      <c r="F123" s="374">
        <v>1252.77</v>
      </c>
      <c r="G123" s="636" t="s">
        <v>1207</v>
      </c>
      <c r="H123" s="636" t="s">
        <v>420</v>
      </c>
      <c r="I123" s="637" t="s">
        <v>3081</v>
      </c>
      <c r="J123" s="637" t="s">
        <v>1188</v>
      </c>
      <c r="K123" s="637" t="s">
        <v>4137</v>
      </c>
      <c r="L123" s="637">
        <v>997576091</v>
      </c>
      <c r="M123" s="638">
        <v>45204</v>
      </c>
      <c r="N123" s="74">
        <f t="shared" si="4"/>
        <v>10</v>
      </c>
      <c r="O123" s="74">
        <f t="shared" si="5"/>
        <v>10</v>
      </c>
      <c r="P123" s="139" t="str">
        <f t="shared" si="6"/>
        <v>Gastos_com_Pessoal</v>
      </c>
    </row>
    <row r="124" spans="1:16" ht="51" x14ac:dyDescent="0.2">
      <c r="A124" s="627">
        <v>7828</v>
      </c>
      <c r="B124" s="634">
        <v>45204</v>
      </c>
      <c r="C124" s="642">
        <v>45200</v>
      </c>
      <c r="D124" s="636" t="s">
        <v>176</v>
      </c>
      <c r="E124" s="636" t="s">
        <v>280</v>
      </c>
      <c r="F124" s="374">
        <v>779.03</v>
      </c>
      <c r="G124" s="636" t="s">
        <v>1209</v>
      </c>
      <c r="H124" s="636" t="s">
        <v>420</v>
      </c>
      <c r="I124" s="637" t="s">
        <v>3081</v>
      </c>
      <c r="J124" s="637" t="s">
        <v>1188</v>
      </c>
      <c r="K124" s="637" t="s">
        <v>4137</v>
      </c>
      <c r="L124" s="637">
        <v>997576091</v>
      </c>
      <c r="M124" s="638">
        <v>45204</v>
      </c>
      <c r="N124" s="74">
        <f t="shared" si="4"/>
        <v>10</v>
      </c>
      <c r="O124" s="74">
        <f t="shared" si="5"/>
        <v>10</v>
      </c>
      <c r="P124" s="139" t="str">
        <f t="shared" si="6"/>
        <v>Gastos_com_Pessoal</v>
      </c>
    </row>
    <row r="125" spans="1:16" ht="51" x14ac:dyDescent="0.2">
      <c r="A125" s="627">
        <v>7829</v>
      </c>
      <c r="B125" s="634">
        <v>45204</v>
      </c>
      <c r="C125" s="642">
        <v>45200</v>
      </c>
      <c r="D125" s="636" t="s">
        <v>176</v>
      </c>
      <c r="E125" s="636" t="s">
        <v>262</v>
      </c>
      <c r="F125" s="374">
        <v>259.67</v>
      </c>
      <c r="G125" s="636" t="s">
        <v>1210</v>
      </c>
      <c r="H125" s="636" t="s">
        <v>420</v>
      </c>
      <c r="I125" s="637" t="s">
        <v>3081</v>
      </c>
      <c r="J125" s="637" t="s">
        <v>1188</v>
      </c>
      <c r="K125" s="637" t="s">
        <v>4137</v>
      </c>
      <c r="L125" s="637">
        <v>997576091</v>
      </c>
      <c r="M125" s="638">
        <v>45204</v>
      </c>
      <c r="N125" s="74">
        <f t="shared" si="4"/>
        <v>10</v>
      </c>
      <c r="O125" s="74">
        <f t="shared" si="5"/>
        <v>10</v>
      </c>
      <c r="P125" s="139" t="str">
        <f t="shared" si="6"/>
        <v>Gastos_com_Pessoal</v>
      </c>
    </row>
    <row r="126" spans="1:16" ht="51" x14ac:dyDescent="0.2">
      <c r="A126" s="627">
        <v>7830</v>
      </c>
      <c r="B126" s="634">
        <v>45204</v>
      </c>
      <c r="C126" s="642">
        <v>45200</v>
      </c>
      <c r="D126" s="636" t="s">
        <v>176</v>
      </c>
      <c r="E126" s="636" t="s">
        <v>169</v>
      </c>
      <c r="F126" s="374">
        <v>90.23</v>
      </c>
      <c r="G126" s="636" t="s">
        <v>1211</v>
      </c>
      <c r="H126" s="636" t="s">
        <v>420</v>
      </c>
      <c r="I126" s="637" t="s">
        <v>3081</v>
      </c>
      <c r="J126" s="637" t="s">
        <v>1188</v>
      </c>
      <c r="K126" s="637" t="s">
        <v>4137</v>
      </c>
      <c r="L126" s="637">
        <v>997576091</v>
      </c>
      <c r="M126" s="638">
        <v>45204</v>
      </c>
      <c r="N126" s="74">
        <f t="shared" si="4"/>
        <v>10</v>
      </c>
      <c r="O126" s="74">
        <f t="shared" si="5"/>
        <v>10</v>
      </c>
      <c r="P126" s="139" t="str">
        <f t="shared" si="6"/>
        <v>Gastos_com_Pessoal</v>
      </c>
    </row>
    <row r="127" spans="1:16" ht="51" x14ac:dyDescent="0.2">
      <c r="A127" s="627">
        <v>7831</v>
      </c>
      <c r="B127" s="634">
        <v>45204</v>
      </c>
      <c r="C127" s="642">
        <v>45170</v>
      </c>
      <c r="D127" s="636" t="s">
        <v>176</v>
      </c>
      <c r="E127" s="636" t="s">
        <v>1</v>
      </c>
      <c r="F127" s="374">
        <v>2469</v>
      </c>
      <c r="G127" s="636" t="s">
        <v>9278</v>
      </c>
      <c r="H127" s="636" t="s">
        <v>421</v>
      </c>
      <c r="I127" s="637" t="s">
        <v>5804</v>
      </c>
      <c r="J127" s="637" t="s">
        <v>1188</v>
      </c>
      <c r="K127" s="637" t="s">
        <v>4137</v>
      </c>
      <c r="L127" s="637" t="s">
        <v>425</v>
      </c>
      <c r="M127" s="638">
        <v>45204</v>
      </c>
      <c r="N127" s="74">
        <f t="shared" si="4"/>
        <v>10</v>
      </c>
      <c r="O127" s="74">
        <f t="shared" si="5"/>
        <v>9</v>
      </c>
      <c r="P127" s="139" t="str">
        <f t="shared" si="6"/>
        <v>Gastos_com_Pessoal</v>
      </c>
    </row>
    <row r="128" spans="1:16" ht="38.25" x14ac:dyDescent="0.2">
      <c r="A128" s="627">
        <v>7832</v>
      </c>
      <c r="B128" s="634">
        <v>45204</v>
      </c>
      <c r="C128" s="642">
        <v>45170</v>
      </c>
      <c r="D128" s="636" t="s">
        <v>264</v>
      </c>
      <c r="E128" s="636" t="s">
        <v>293</v>
      </c>
      <c r="F128" s="374">
        <v>531.48</v>
      </c>
      <c r="G128" s="636" t="s">
        <v>9279</v>
      </c>
      <c r="H128" s="636" t="s">
        <v>421</v>
      </c>
      <c r="I128" s="637" t="s">
        <v>1172</v>
      </c>
      <c r="J128" s="637" t="s">
        <v>1157</v>
      </c>
      <c r="K128" s="637" t="s">
        <v>32</v>
      </c>
      <c r="L128" s="637">
        <v>20232932</v>
      </c>
      <c r="M128" s="638">
        <v>45190</v>
      </c>
      <c r="N128" s="74">
        <f t="shared" si="4"/>
        <v>10</v>
      </c>
      <c r="O128" s="74">
        <f t="shared" si="5"/>
        <v>9</v>
      </c>
      <c r="P128" s="139" t="str">
        <f t="shared" si="6"/>
        <v>Gastos_Gerais</v>
      </c>
    </row>
    <row r="129" spans="1:16" ht="38.25" x14ac:dyDescent="0.2">
      <c r="A129" s="627">
        <v>7833</v>
      </c>
      <c r="B129" s="634">
        <v>45204</v>
      </c>
      <c r="C129" s="642">
        <v>45170</v>
      </c>
      <c r="D129" s="636" t="s">
        <v>264</v>
      </c>
      <c r="E129" s="636" t="s">
        <v>404</v>
      </c>
      <c r="F129" s="374">
        <v>511.8</v>
      </c>
      <c r="G129" s="636" t="s">
        <v>9280</v>
      </c>
      <c r="H129" s="636" t="s">
        <v>418</v>
      </c>
      <c r="I129" s="637" t="s">
        <v>9281</v>
      </c>
      <c r="J129" s="637" t="s">
        <v>1157</v>
      </c>
      <c r="K129" s="637" t="s">
        <v>32</v>
      </c>
      <c r="L129" s="637">
        <v>766</v>
      </c>
      <c r="M129" s="638">
        <v>45198</v>
      </c>
      <c r="N129" s="74">
        <f t="shared" si="4"/>
        <v>10</v>
      </c>
      <c r="O129" s="74">
        <f t="shared" si="5"/>
        <v>9</v>
      </c>
      <c r="P129" s="139" t="str">
        <f t="shared" si="6"/>
        <v>Gastos_Gerais</v>
      </c>
    </row>
    <row r="130" spans="1:16" ht="51" x14ac:dyDescent="0.2">
      <c r="A130" s="627">
        <v>7834</v>
      </c>
      <c r="B130" s="634">
        <v>45204</v>
      </c>
      <c r="C130" s="642">
        <v>45200</v>
      </c>
      <c r="D130" s="636" t="s">
        <v>176</v>
      </c>
      <c r="E130" s="636" t="s">
        <v>158</v>
      </c>
      <c r="F130" s="374">
        <v>140.80000000000001</v>
      </c>
      <c r="G130" s="636" t="s">
        <v>5537</v>
      </c>
      <c r="H130" s="636" t="s">
        <v>416</v>
      </c>
      <c r="I130" s="637" t="s">
        <v>9220</v>
      </c>
      <c r="J130" s="637" t="s">
        <v>1157</v>
      </c>
      <c r="K130" s="637" t="s">
        <v>32</v>
      </c>
      <c r="L130" s="637">
        <v>202316012</v>
      </c>
      <c r="M130" s="638">
        <v>45218</v>
      </c>
      <c r="N130" s="74">
        <f t="shared" si="4"/>
        <v>10</v>
      </c>
      <c r="O130" s="74">
        <f t="shared" si="5"/>
        <v>10</v>
      </c>
      <c r="P130" s="139" t="str">
        <f t="shared" si="6"/>
        <v>Gastos_com_Pessoal</v>
      </c>
    </row>
    <row r="131" spans="1:16" ht="38.25" x14ac:dyDescent="0.2">
      <c r="A131" s="627">
        <v>7835</v>
      </c>
      <c r="B131" s="634">
        <v>45204</v>
      </c>
      <c r="C131" s="642">
        <v>45200</v>
      </c>
      <c r="D131" s="636" t="s">
        <v>264</v>
      </c>
      <c r="E131" s="636" t="s">
        <v>290</v>
      </c>
      <c r="F131" s="374">
        <v>951.63</v>
      </c>
      <c r="G131" s="636" t="s">
        <v>8320</v>
      </c>
      <c r="H131" s="636" t="s">
        <v>303</v>
      </c>
      <c r="I131" s="637" t="s">
        <v>7781</v>
      </c>
      <c r="J131" s="637" t="s">
        <v>1157</v>
      </c>
      <c r="K131" s="637" t="s">
        <v>1157</v>
      </c>
      <c r="L131" s="637">
        <v>8144636968</v>
      </c>
      <c r="M131" s="638">
        <v>45204</v>
      </c>
      <c r="N131" s="74">
        <f t="shared" si="4"/>
        <v>10</v>
      </c>
      <c r="O131" s="74">
        <f t="shared" si="5"/>
        <v>10</v>
      </c>
      <c r="P131" s="139" t="str">
        <f t="shared" si="6"/>
        <v>Gastos_Gerais</v>
      </c>
    </row>
    <row r="132" spans="1:16" ht="76.5" x14ac:dyDescent="0.2">
      <c r="A132" s="627">
        <v>7836</v>
      </c>
      <c r="B132" s="634">
        <v>45204</v>
      </c>
      <c r="C132" s="642">
        <v>45200</v>
      </c>
      <c r="D132" s="636" t="s">
        <v>288</v>
      </c>
      <c r="E132" s="636" t="s">
        <v>288</v>
      </c>
      <c r="F132" s="374">
        <v>23.43</v>
      </c>
      <c r="G132" s="636" t="s">
        <v>7584</v>
      </c>
      <c r="H132" s="636" t="s">
        <v>302</v>
      </c>
      <c r="I132" s="637" t="s">
        <v>1509</v>
      </c>
      <c r="J132" s="637" t="s">
        <v>4035</v>
      </c>
      <c r="K132" s="637" t="s">
        <v>1255</v>
      </c>
      <c r="L132" s="637" t="s">
        <v>425</v>
      </c>
      <c r="M132" s="638">
        <v>45204</v>
      </c>
      <c r="N132" s="74">
        <f t="shared" si="4"/>
        <v>10</v>
      </c>
      <c r="O132" s="74">
        <f t="shared" si="5"/>
        <v>10</v>
      </c>
      <c r="P132" s="139" t="str">
        <f t="shared" si="6"/>
        <v>Rendimentos_de_Aplicações_Fin.</v>
      </c>
    </row>
    <row r="133" spans="1:16" ht="38.25" x14ac:dyDescent="0.2">
      <c r="A133" s="627">
        <v>7837</v>
      </c>
      <c r="B133" s="634">
        <v>45205</v>
      </c>
      <c r="C133" s="642">
        <v>45200</v>
      </c>
      <c r="D133" s="636" t="s">
        <v>264</v>
      </c>
      <c r="E133" s="636" t="s">
        <v>96</v>
      </c>
      <c r="F133" s="374">
        <v>270</v>
      </c>
      <c r="G133" s="636" t="s">
        <v>9282</v>
      </c>
      <c r="H133" s="636" t="s">
        <v>423</v>
      </c>
      <c r="I133" s="637" t="s">
        <v>2818</v>
      </c>
      <c r="J133" s="637" t="s">
        <v>1157</v>
      </c>
      <c r="K133" s="637" t="s">
        <v>32</v>
      </c>
      <c r="L133" s="637">
        <v>340</v>
      </c>
      <c r="M133" s="638">
        <v>45204</v>
      </c>
      <c r="N133" s="74">
        <f t="shared" ref="N133:N196" si="7">IF(B133=0,0,IF(YEAR(B133)=$O$1,MONTH(B133)-$N$1+1,(YEAR(B133)-$O$1)*12-$N$1+1+MONTH(B133)))</f>
        <v>10</v>
      </c>
      <c r="O133" s="74">
        <f t="shared" ref="O133:O196" si="8">IF(C133=0,0,IF(YEAR(C133)=$O$1,MONTH(C133)-$N$1+1,(YEAR(C133)-$O$1)*12-$N$1+1+MONTH(C133)))</f>
        <v>10</v>
      </c>
      <c r="P133" s="139" t="str">
        <f t="shared" ref="P133:P196" si="9">SUBSTITUTE(D133," ","_")</f>
        <v>Gastos_Gerais</v>
      </c>
    </row>
    <row r="134" spans="1:16" ht="38.25" x14ac:dyDescent="0.2">
      <c r="A134" s="627">
        <v>7838</v>
      </c>
      <c r="B134" s="634">
        <v>45205</v>
      </c>
      <c r="C134" s="642">
        <v>45200</v>
      </c>
      <c r="D134" s="636" t="s">
        <v>264</v>
      </c>
      <c r="E134" s="636" t="s">
        <v>96</v>
      </c>
      <c r="F134" s="374">
        <v>224.89</v>
      </c>
      <c r="G134" s="636" t="s">
        <v>9283</v>
      </c>
      <c r="H134" s="636" t="s">
        <v>422</v>
      </c>
      <c r="I134" s="637" t="s">
        <v>9284</v>
      </c>
      <c r="J134" s="637" t="s">
        <v>1157</v>
      </c>
      <c r="K134" s="637" t="s">
        <v>32</v>
      </c>
      <c r="L134" s="637">
        <v>23150</v>
      </c>
      <c r="M134" s="638">
        <v>45201</v>
      </c>
      <c r="N134" s="74">
        <f t="shared" si="7"/>
        <v>10</v>
      </c>
      <c r="O134" s="74">
        <f t="shared" si="8"/>
        <v>10</v>
      </c>
      <c r="P134" s="139" t="str">
        <f t="shared" si="9"/>
        <v>Gastos_Gerais</v>
      </c>
    </row>
    <row r="135" spans="1:16" ht="38.25" x14ac:dyDescent="0.2">
      <c r="A135" s="627">
        <v>7839</v>
      </c>
      <c r="B135" s="634">
        <v>45205</v>
      </c>
      <c r="C135" s="642">
        <v>45170</v>
      </c>
      <c r="D135" s="636" t="s">
        <v>264</v>
      </c>
      <c r="E135" s="636" t="s">
        <v>82</v>
      </c>
      <c r="F135" s="374">
        <v>1509.06</v>
      </c>
      <c r="G135" s="636" t="s">
        <v>1154</v>
      </c>
      <c r="H135" s="636" t="s">
        <v>422</v>
      </c>
      <c r="I135" s="637" t="s">
        <v>9285</v>
      </c>
      <c r="J135" s="637" t="s">
        <v>1157</v>
      </c>
      <c r="K135" s="637" t="s">
        <v>1158</v>
      </c>
      <c r="L135" s="637">
        <v>2840255001</v>
      </c>
      <c r="M135" s="638">
        <v>45205</v>
      </c>
      <c r="N135" s="74">
        <f t="shared" si="7"/>
        <v>10</v>
      </c>
      <c r="O135" s="74">
        <f t="shared" si="8"/>
        <v>9</v>
      </c>
      <c r="P135" s="139" t="str">
        <f t="shared" si="9"/>
        <v>Gastos_Gerais</v>
      </c>
    </row>
    <row r="136" spans="1:16" ht="51" x14ac:dyDescent="0.2">
      <c r="A136" s="627">
        <v>7840</v>
      </c>
      <c r="B136" s="634">
        <v>45205</v>
      </c>
      <c r="C136" s="642">
        <v>45200</v>
      </c>
      <c r="D136" s="636" t="s">
        <v>176</v>
      </c>
      <c r="E136" s="636" t="s">
        <v>10</v>
      </c>
      <c r="F136" s="374">
        <v>879.38</v>
      </c>
      <c r="G136" s="636" t="s">
        <v>10</v>
      </c>
      <c r="H136" s="636" t="s">
        <v>414</v>
      </c>
      <c r="I136" s="637" t="s">
        <v>5427</v>
      </c>
      <c r="J136" s="637" t="s">
        <v>1307</v>
      </c>
      <c r="K136" s="637" t="s">
        <v>1218</v>
      </c>
      <c r="L136" s="637" t="s">
        <v>9286</v>
      </c>
      <c r="M136" s="638">
        <v>45205</v>
      </c>
      <c r="N136" s="74">
        <f t="shared" si="7"/>
        <v>10</v>
      </c>
      <c r="O136" s="74">
        <f t="shared" si="8"/>
        <v>10</v>
      </c>
      <c r="P136" s="139" t="str">
        <f t="shared" si="9"/>
        <v>Gastos_com_Pessoal</v>
      </c>
    </row>
    <row r="137" spans="1:16" ht="51" x14ac:dyDescent="0.2">
      <c r="A137" s="627">
        <v>7841</v>
      </c>
      <c r="B137" s="634">
        <v>45205</v>
      </c>
      <c r="C137" s="642">
        <v>45200</v>
      </c>
      <c r="D137" s="636" t="s">
        <v>176</v>
      </c>
      <c r="E137" s="636" t="s">
        <v>10</v>
      </c>
      <c r="F137" s="374">
        <v>4375.58</v>
      </c>
      <c r="G137" s="636" t="s">
        <v>10</v>
      </c>
      <c r="H137" s="636" t="s">
        <v>419</v>
      </c>
      <c r="I137" s="637" t="s">
        <v>7155</v>
      </c>
      <c r="J137" s="637" t="s">
        <v>1307</v>
      </c>
      <c r="K137" s="637" t="s">
        <v>1218</v>
      </c>
      <c r="L137" s="637" t="s">
        <v>9287</v>
      </c>
      <c r="M137" s="638">
        <v>45205</v>
      </c>
      <c r="N137" s="74">
        <f t="shared" si="7"/>
        <v>10</v>
      </c>
      <c r="O137" s="74">
        <f t="shared" si="8"/>
        <v>10</v>
      </c>
      <c r="P137" s="139" t="str">
        <f t="shared" si="9"/>
        <v>Gastos_com_Pessoal</v>
      </c>
    </row>
    <row r="138" spans="1:16" ht="51" x14ac:dyDescent="0.2">
      <c r="A138" s="627">
        <v>7842</v>
      </c>
      <c r="B138" s="634">
        <v>45205</v>
      </c>
      <c r="C138" s="642">
        <v>45200</v>
      </c>
      <c r="D138" s="636" t="s">
        <v>176</v>
      </c>
      <c r="E138" s="636" t="s">
        <v>10</v>
      </c>
      <c r="F138" s="374">
        <v>3928.33</v>
      </c>
      <c r="G138" s="636" t="s">
        <v>10</v>
      </c>
      <c r="H138" s="636" t="s">
        <v>414</v>
      </c>
      <c r="I138" s="637" t="s">
        <v>6839</v>
      </c>
      <c r="J138" s="637" t="s">
        <v>1307</v>
      </c>
      <c r="K138" s="637" t="s">
        <v>1218</v>
      </c>
      <c r="L138" s="637" t="s">
        <v>9288</v>
      </c>
      <c r="M138" s="646">
        <v>45205</v>
      </c>
      <c r="N138" s="74">
        <f t="shared" si="7"/>
        <v>10</v>
      </c>
      <c r="O138" s="74">
        <f t="shared" si="8"/>
        <v>10</v>
      </c>
      <c r="P138" s="139" t="str">
        <f t="shared" si="9"/>
        <v>Gastos_com_Pessoal</v>
      </c>
    </row>
    <row r="139" spans="1:16" ht="51" x14ac:dyDescent="0.2">
      <c r="A139" s="627">
        <v>7843</v>
      </c>
      <c r="B139" s="634">
        <v>45205</v>
      </c>
      <c r="C139" s="642">
        <v>45200</v>
      </c>
      <c r="D139" s="636" t="s">
        <v>176</v>
      </c>
      <c r="E139" s="636" t="s">
        <v>10</v>
      </c>
      <c r="F139" s="374">
        <v>3271.18</v>
      </c>
      <c r="G139" s="636" t="s">
        <v>10</v>
      </c>
      <c r="H139" s="636" t="s">
        <v>419</v>
      </c>
      <c r="I139" s="637" t="s">
        <v>9289</v>
      </c>
      <c r="J139" s="637" t="s">
        <v>1307</v>
      </c>
      <c r="K139" s="637" t="s">
        <v>1218</v>
      </c>
      <c r="L139" s="637" t="s">
        <v>9290</v>
      </c>
      <c r="M139" s="646">
        <v>45205</v>
      </c>
      <c r="N139" s="74">
        <f t="shared" si="7"/>
        <v>10</v>
      </c>
      <c r="O139" s="74">
        <f t="shared" si="8"/>
        <v>10</v>
      </c>
      <c r="P139" s="139" t="str">
        <f t="shared" si="9"/>
        <v>Gastos_com_Pessoal</v>
      </c>
    </row>
    <row r="140" spans="1:16" ht="38.25" x14ac:dyDescent="0.2">
      <c r="A140" s="627">
        <v>7844</v>
      </c>
      <c r="B140" s="634">
        <v>45205</v>
      </c>
      <c r="C140" s="642">
        <v>45200</v>
      </c>
      <c r="D140" s="636" t="s">
        <v>264</v>
      </c>
      <c r="E140" s="636" t="s">
        <v>208</v>
      </c>
      <c r="F140" s="374">
        <v>212</v>
      </c>
      <c r="G140" s="636" t="s">
        <v>9291</v>
      </c>
      <c r="H140" s="636" t="s">
        <v>416</v>
      </c>
      <c r="I140" s="637" t="s">
        <v>6879</v>
      </c>
      <c r="J140" s="637" t="s">
        <v>1188</v>
      </c>
      <c r="K140" s="637" t="s">
        <v>32</v>
      </c>
      <c r="L140" s="637">
        <v>10</v>
      </c>
      <c r="M140" s="646">
        <v>45174</v>
      </c>
      <c r="N140" s="74">
        <f t="shared" si="7"/>
        <v>10</v>
      </c>
      <c r="O140" s="74">
        <f t="shared" si="8"/>
        <v>10</v>
      </c>
      <c r="P140" s="139" t="str">
        <f t="shared" si="9"/>
        <v>Gastos_Gerais</v>
      </c>
    </row>
    <row r="141" spans="1:16" ht="38.25" x14ac:dyDescent="0.2">
      <c r="A141" s="627">
        <v>7845</v>
      </c>
      <c r="B141" s="634">
        <v>45205</v>
      </c>
      <c r="C141" s="642">
        <v>45200</v>
      </c>
      <c r="D141" s="636" t="s">
        <v>264</v>
      </c>
      <c r="E141" s="636" t="s">
        <v>8738</v>
      </c>
      <c r="F141" s="374">
        <v>155.91999999999999</v>
      </c>
      <c r="G141" s="636" t="s">
        <v>9292</v>
      </c>
      <c r="H141" s="636" t="s">
        <v>416</v>
      </c>
      <c r="I141" s="637" t="s">
        <v>9293</v>
      </c>
      <c r="J141" s="637" t="s">
        <v>1188</v>
      </c>
      <c r="K141" s="637" t="s">
        <v>32</v>
      </c>
      <c r="L141" s="637">
        <v>10292</v>
      </c>
      <c r="M141" s="646">
        <v>45205</v>
      </c>
      <c r="N141" s="74">
        <f t="shared" si="7"/>
        <v>10</v>
      </c>
      <c r="O141" s="74">
        <f t="shared" si="8"/>
        <v>10</v>
      </c>
      <c r="P141" s="139" t="str">
        <f t="shared" si="9"/>
        <v>Gastos_Gerais</v>
      </c>
    </row>
    <row r="142" spans="1:16" ht="38.25" x14ac:dyDescent="0.2">
      <c r="A142" s="627">
        <v>7846</v>
      </c>
      <c r="B142" s="634">
        <v>45205</v>
      </c>
      <c r="C142" s="642">
        <v>45200</v>
      </c>
      <c r="D142" s="636" t="s">
        <v>264</v>
      </c>
      <c r="E142" s="636" t="s">
        <v>208</v>
      </c>
      <c r="F142" s="374">
        <v>840.05</v>
      </c>
      <c r="G142" s="636" t="s">
        <v>9223</v>
      </c>
      <c r="H142" s="636" t="s">
        <v>419</v>
      </c>
      <c r="I142" s="637" t="s">
        <v>9294</v>
      </c>
      <c r="J142" s="637" t="s">
        <v>1188</v>
      </c>
      <c r="K142" s="637" t="s">
        <v>32</v>
      </c>
      <c r="L142" s="637">
        <v>2023254</v>
      </c>
      <c r="M142" s="638">
        <v>45205</v>
      </c>
      <c r="N142" s="74">
        <f t="shared" si="7"/>
        <v>10</v>
      </c>
      <c r="O142" s="74">
        <f t="shared" si="8"/>
        <v>10</v>
      </c>
      <c r="P142" s="139" t="str">
        <f t="shared" si="9"/>
        <v>Gastos_Gerais</v>
      </c>
    </row>
    <row r="143" spans="1:16" ht="38.25" x14ac:dyDescent="0.2">
      <c r="A143" s="627">
        <v>7847</v>
      </c>
      <c r="B143" s="634">
        <v>45205</v>
      </c>
      <c r="C143" s="642">
        <v>45200</v>
      </c>
      <c r="D143" s="636" t="s">
        <v>264</v>
      </c>
      <c r="E143" s="636" t="s">
        <v>208</v>
      </c>
      <c r="F143" s="374">
        <v>995.9</v>
      </c>
      <c r="G143" s="636" t="s">
        <v>9223</v>
      </c>
      <c r="H143" s="636" t="s">
        <v>419</v>
      </c>
      <c r="I143" s="637" t="s">
        <v>9294</v>
      </c>
      <c r="J143" s="637" t="s">
        <v>1188</v>
      </c>
      <c r="K143" s="637" t="s">
        <v>32</v>
      </c>
      <c r="L143" s="637">
        <v>29</v>
      </c>
      <c r="M143" s="638">
        <v>45205</v>
      </c>
      <c r="N143" s="74">
        <f t="shared" si="7"/>
        <v>10</v>
      </c>
      <c r="O143" s="74">
        <f t="shared" si="8"/>
        <v>10</v>
      </c>
      <c r="P143" s="139" t="str">
        <f t="shared" si="9"/>
        <v>Gastos_Gerais</v>
      </c>
    </row>
    <row r="144" spans="1:16" ht="38.25" x14ac:dyDescent="0.2">
      <c r="A144" s="627">
        <v>7848</v>
      </c>
      <c r="B144" s="634">
        <v>45205</v>
      </c>
      <c r="C144" s="642">
        <v>45170</v>
      </c>
      <c r="D144" s="636" t="s">
        <v>264</v>
      </c>
      <c r="E144" s="636" t="s">
        <v>65</v>
      </c>
      <c r="F144" s="374">
        <v>3331.78</v>
      </c>
      <c r="G144" s="636" t="s">
        <v>9295</v>
      </c>
      <c r="H144" s="636" t="s">
        <v>303</v>
      </c>
      <c r="I144" s="637" t="s">
        <v>4353</v>
      </c>
      <c r="J144" s="637" t="s">
        <v>1307</v>
      </c>
      <c r="K144" s="637" t="s">
        <v>1307</v>
      </c>
      <c r="L144" s="637" t="s">
        <v>9296</v>
      </c>
      <c r="M144" s="638">
        <v>45205</v>
      </c>
      <c r="N144" s="74">
        <f t="shared" si="7"/>
        <v>10</v>
      </c>
      <c r="O144" s="74">
        <f t="shared" si="8"/>
        <v>9</v>
      </c>
      <c r="P144" s="139" t="str">
        <f t="shared" si="9"/>
        <v>Gastos_Gerais</v>
      </c>
    </row>
    <row r="145" spans="1:16" ht="38.25" x14ac:dyDescent="0.2">
      <c r="A145" s="627">
        <v>7849</v>
      </c>
      <c r="B145" s="634">
        <v>45205</v>
      </c>
      <c r="C145" s="642">
        <v>45170</v>
      </c>
      <c r="D145" s="636" t="s">
        <v>264</v>
      </c>
      <c r="E145" s="636" t="s">
        <v>293</v>
      </c>
      <c r="F145" s="374">
        <v>75</v>
      </c>
      <c r="G145" s="636" t="s">
        <v>9213</v>
      </c>
      <c r="H145" s="636" t="s">
        <v>417</v>
      </c>
      <c r="I145" s="637" t="s">
        <v>2382</v>
      </c>
      <c r="J145" s="637" t="s">
        <v>1188</v>
      </c>
      <c r="K145" s="637" t="s">
        <v>4137</v>
      </c>
      <c r="L145" s="637">
        <v>197815228</v>
      </c>
      <c r="M145" s="638">
        <v>45205</v>
      </c>
      <c r="N145" s="74">
        <f t="shared" si="7"/>
        <v>10</v>
      </c>
      <c r="O145" s="74">
        <f t="shared" si="8"/>
        <v>9</v>
      </c>
      <c r="P145" s="139" t="str">
        <f t="shared" si="9"/>
        <v>Gastos_Gerais</v>
      </c>
    </row>
    <row r="146" spans="1:16" ht="51" x14ac:dyDescent="0.2">
      <c r="A146" s="627">
        <v>7850</v>
      </c>
      <c r="B146" s="634">
        <v>45205</v>
      </c>
      <c r="C146" s="642">
        <v>45200</v>
      </c>
      <c r="D146" s="636" t="s">
        <v>176</v>
      </c>
      <c r="E146" s="636" t="s">
        <v>261</v>
      </c>
      <c r="F146" s="374">
        <v>2529.52</v>
      </c>
      <c r="G146" s="636" t="s">
        <v>1207</v>
      </c>
      <c r="H146" s="636" t="s">
        <v>414</v>
      </c>
      <c r="I146" s="637" t="s">
        <v>6839</v>
      </c>
      <c r="J146" s="641" t="s">
        <v>1188</v>
      </c>
      <c r="K146" s="637" t="s">
        <v>4137</v>
      </c>
      <c r="L146" s="645">
        <v>197815228</v>
      </c>
      <c r="M146" s="643">
        <v>45205</v>
      </c>
      <c r="N146" s="74">
        <f t="shared" si="7"/>
        <v>10</v>
      </c>
      <c r="O146" s="74">
        <f t="shared" si="8"/>
        <v>10</v>
      </c>
      <c r="P146" s="139" t="str">
        <f t="shared" si="9"/>
        <v>Gastos_com_Pessoal</v>
      </c>
    </row>
    <row r="147" spans="1:16" ht="51" x14ac:dyDescent="0.2">
      <c r="A147" s="627">
        <v>7851</v>
      </c>
      <c r="B147" s="634">
        <v>45205</v>
      </c>
      <c r="C147" s="642">
        <v>45200</v>
      </c>
      <c r="D147" s="636" t="s">
        <v>176</v>
      </c>
      <c r="E147" s="636" t="s">
        <v>280</v>
      </c>
      <c r="F147" s="374">
        <v>2023.61</v>
      </c>
      <c r="G147" s="636" t="s">
        <v>1209</v>
      </c>
      <c r="H147" s="636" t="s">
        <v>414</v>
      </c>
      <c r="I147" s="637" t="s">
        <v>6839</v>
      </c>
      <c r="J147" s="637" t="s">
        <v>1188</v>
      </c>
      <c r="K147" s="637" t="s">
        <v>4137</v>
      </c>
      <c r="L147" s="637">
        <v>197815228</v>
      </c>
      <c r="M147" s="638">
        <v>45205</v>
      </c>
      <c r="N147" s="74">
        <f t="shared" si="7"/>
        <v>10</v>
      </c>
      <c r="O147" s="74">
        <f t="shared" si="8"/>
        <v>10</v>
      </c>
      <c r="P147" s="139" t="str">
        <f t="shared" si="9"/>
        <v>Gastos_com_Pessoal</v>
      </c>
    </row>
    <row r="148" spans="1:16" ht="51" x14ac:dyDescent="0.2">
      <c r="A148" s="627">
        <v>7852</v>
      </c>
      <c r="B148" s="634">
        <v>45205</v>
      </c>
      <c r="C148" s="642">
        <v>45200</v>
      </c>
      <c r="D148" s="636" t="s">
        <v>176</v>
      </c>
      <c r="E148" s="636" t="s">
        <v>262</v>
      </c>
      <c r="F148" s="374">
        <v>674.54</v>
      </c>
      <c r="G148" s="636" t="s">
        <v>1210</v>
      </c>
      <c r="H148" s="636" t="s">
        <v>414</v>
      </c>
      <c r="I148" s="637" t="s">
        <v>6839</v>
      </c>
      <c r="J148" s="637" t="s">
        <v>1188</v>
      </c>
      <c r="K148" s="637" t="s">
        <v>4137</v>
      </c>
      <c r="L148" s="637">
        <v>197815228</v>
      </c>
      <c r="M148" s="638">
        <v>45205</v>
      </c>
      <c r="N148" s="74">
        <f t="shared" si="7"/>
        <v>10</v>
      </c>
      <c r="O148" s="74">
        <f t="shared" si="8"/>
        <v>10</v>
      </c>
      <c r="P148" s="139" t="str">
        <f t="shared" si="9"/>
        <v>Gastos_com_Pessoal</v>
      </c>
    </row>
    <row r="149" spans="1:16" ht="51" x14ac:dyDescent="0.2">
      <c r="A149" s="627">
        <v>7853</v>
      </c>
      <c r="B149" s="634">
        <v>45205</v>
      </c>
      <c r="C149" s="642">
        <v>45200</v>
      </c>
      <c r="D149" s="636" t="s">
        <v>176</v>
      </c>
      <c r="E149" s="636" t="s">
        <v>169</v>
      </c>
      <c r="F149" s="374">
        <v>3050.4</v>
      </c>
      <c r="G149" s="636" t="s">
        <v>1211</v>
      </c>
      <c r="H149" s="636" t="s">
        <v>414</v>
      </c>
      <c r="I149" s="637" t="s">
        <v>6839</v>
      </c>
      <c r="J149" s="637" t="s">
        <v>1188</v>
      </c>
      <c r="K149" s="637" t="s">
        <v>4137</v>
      </c>
      <c r="L149" s="637">
        <v>197815228</v>
      </c>
      <c r="M149" s="638">
        <v>45205</v>
      </c>
      <c r="N149" s="74">
        <f t="shared" si="7"/>
        <v>10</v>
      </c>
      <c r="O149" s="74">
        <f t="shared" si="8"/>
        <v>10</v>
      </c>
      <c r="P149" s="139" t="str">
        <f t="shared" si="9"/>
        <v>Gastos_com_Pessoal</v>
      </c>
    </row>
    <row r="150" spans="1:16" ht="51" x14ac:dyDescent="0.2">
      <c r="A150" s="627">
        <v>7854</v>
      </c>
      <c r="B150" s="634">
        <v>45205</v>
      </c>
      <c r="C150" s="642">
        <v>45200</v>
      </c>
      <c r="D150" s="636" t="s">
        <v>176</v>
      </c>
      <c r="E150" s="636" t="s">
        <v>261</v>
      </c>
      <c r="F150" s="374">
        <v>1708.31</v>
      </c>
      <c r="G150" s="636" t="s">
        <v>1207</v>
      </c>
      <c r="H150" s="636" t="s">
        <v>414</v>
      </c>
      <c r="I150" s="637" t="s">
        <v>5427</v>
      </c>
      <c r="J150" s="637" t="s">
        <v>1188</v>
      </c>
      <c r="K150" s="637" t="s">
        <v>4137</v>
      </c>
      <c r="L150" s="637">
        <v>197815228</v>
      </c>
      <c r="M150" s="638">
        <v>45205</v>
      </c>
      <c r="N150" s="74">
        <f t="shared" si="7"/>
        <v>10</v>
      </c>
      <c r="O150" s="74">
        <f t="shared" si="8"/>
        <v>10</v>
      </c>
      <c r="P150" s="139" t="str">
        <f t="shared" si="9"/>
        <v>Gastos_com_Pessoal</v>
      </c>
    </row>
    <row r="151" spans="1:16" ht="51" x14ac:dyDescent="0.2">
      <c r="A151" s="627">
        <v>7855</v>
      </c>
      <c r="B151" s="634">
        <v>45205</v>
      </c>
      <c r="C151" s="642">
        <v>45200</v>
      </c>
      <c r="D151" s="636" t="s">
        <v>176</v>
      </c>
      <c r="E151" s="636" t="s">
        <v>280</v>
      </c>
      <c r="F151" s="374">
        <v>1708.31</v>
      </c>
      <c r="G151" s="636" t="s">
        <v>1209</v>
      </c>
      <c r="H151" s="636" t="s">
        <v>414</v>
      </c>
      <c r="I151" s="637" t="s">
        <v>5427</v>
      </c>
      <c r="J151" s="637" t="s">
        <v>1188</v>
      </c>
      <c r="K151" s="637" t="s">
        <v>4137</v>
      </c>
      <c r="L151" s="637">
        <v>197815228</v>
      </c>
      <c r="M151" s="638">
        <v>45205</v>
      </c>
      <c r="N151" s="74">
        <f t="shared" si="7"/>
        <v>10</v>
      </c>
      <c r="O151" s="74">
        <f t="shared" si="8"/>
        <v>10</v>
      </c>
      <c r="P151" s="139" t="str">
        <f t="shared" si="9"/>
        <v>Gastos_com_Pessoal</v>
      </c>
    </row>
    <row r="152" spans="1:16" ht="51" x14ac:dyDescent="0.2">
      <c r="A152" s="627">
        <v>7856</v>
      </c>
      <c r="B152" s="634">
        <v>45205</v>
      </c>
      <c r="C152" s="642">
        <v>45200</v>
      </c>
      <c r="D152" s="636" t="s">
        <v>176</v>
      </c>
      <c r="E152" s="636" t="s">
        <v>262</v>
      </c>
      <c r="F152" s="374">
        <v>569.44000000000005</v>
      </c>
      <c r="G152" s="636" t="s">
        <v>1210</v>
      </c>
      <c r="H152" s="636" t="s">
        <v>414</v>
      </c>
      <c r="I152" s="637" t="s">
        <v>5427</v>
      </c>
      <c r="J152" s="637" t="s">
        <v>1188</v>
      </c>
      <c r="K152" s="637" t="s">
        <v>4137</v>
      </c>
      <c r="L152" s="637">
        <v>197815228</v>
      </c>
      <c r="M152" s="638">
        <v>45205</v>
      </c>
      <c r="N152" s="74">
        <f t="shared" si="7"/>
        <v>10</v>
      </c>
      <c r="O152" s="74">
        <f t="shared" si="8"/>
        <v>10</v>
      </c>
      <c r="P152" s="139" t="str">
        <f t="shared" si="9"/>
        <v>Gastos_com_Pessoal</v>
      </c>
    </row>
    <row r="153" spans="1:16" ht="51" x14ac:dyDescent="0.2">
      <c r="A153" s="627">
        <v>7857</v>
      </c>
      <c r="B153" s="634">
        <v>45205</v>
      </c>
      <c r="C153" s="642">
        <v>45200</v>
      </c>
      <c r="D153" s="636" t="s">
        <v>176</v>
      </c>
      <c r="E153" s="636" t="s">
        <v>169</v>
      </c>
      <c r="F153" s="374">
        <v>94.48</v>
      </c>
      <c r="G153" s="636" t="s">
        <v>1211</v>
      </c>
      <c r="H153" s="636" t="s">
        <v>414</v>
      </c>
      <c r="I153" s="637" t="s">
        <v>5427</v>
      </c>
      <c r="J153" s="637" t="s">
        <v>1188</v>
      </c>
      <c r="K153" s="637" t="s">
        <v>4137</v>
      </c>
      <c r="L153" s="637">
        <v>197815228</v>
      </c>
      <c r="M153" s="638">
        <v>45205</v>
      </c>
      <c r="N153" s="74">
        <f t="shared" si="7"/>
        <v>10</v>
      </c>
      <c r="O153" s="74">
        <f t="shared" si="8"/>
        <v>10</v>
      </c>
      <c r="P153" s="139" t="str">
        <f t="shared" si="9"/>
        <v>Gastos_com_Pessoal</v>
      </c>
    </row>
    <row r="154" spans="1:16" ht="51" x14ac:dyDescent="0.2">
      <c r="A154" s="627">
        <v>7858</v>
      </c>
      <c r="B154" s="634">
        <v>45205</v>
      </c>
      <c r="C154" s="642">
        <v>45200</v>
      </c>
      <c r="D154" s="636" t="s">
        <v>176</v>
      </c>
      <c r="E154" s="636" t="s">
        <v>261</v>
      </c>
      <c r="F154" s="374">
        <v>2883.57</v>
      </c>
      <c r="G154" s="636" t="s">
        <v>1207</v>
      </c>
      <c r="H154" s="636" t="s">
        <v>419</v>
      </c>
      <c r="I154" s="637" t="s">
        <v>7155</v>
      </c>
      <c r="J154" s="637" t="s">
        <v>1188</v>
      </c>
      <c r="K154" s="637" t="s">
        <v>4137</v>
      </c>
      <c r="L154" s="637">
        <v>197815228</v>
      </c>
      <c r="M154" s="638">
        <v>45205</v>
      </c>
      <c r="N154" s="74">
        <f t="shared" si="7"/>
        <v>10</v>
      </c>
      <c r="O154" s="74">
        <f t="shared" si="8"/>
        <v>10</v>
      </c>
      <c r="P154" s="139" t="str">
        <f t="shared" si="9"/>
        <v>Gastos_com_Pessoal</v>
      </c>
    </row>
    <row r="155" spans="1:16" ht="51" x14ac:dyDescent="0.2">
      <c r="A155" s="627">
        <v>7859</v>
      </c>
      <c r="B155" s="634">
        <v>45205</v>
      </c>
      <c r="C155" s="642">
        <v>45200</v>
      </c>
      <c r="D155" s="636" t="s">
        <v>176</v>
      </c>
      <c r="E155" s="636" t="s">
        <v>280</v>
      </c>
      <c r="F155" s="374">
        <v>2324.4899999999998</v>
      </c>
      <c r="G155" s="636" t="s">
        <v>1209</v>
      </c>
      <c r="H155" s="636" t="s">
        <v>419</v>
      </c>
      <c r="I155" s="637" t="s">
        <v>7155</v>
      </c>
      <c r="J155" s="637" t="s">
        <v>1188</v>
      </c>
      <c r="K155" s="637" t="s">
        <v>4137</v>
      </c>
      <c r="L155" s="637">
        <v>197815228</v>
      </c>
      <c r="M155" s="638">
        <v>45205</v>
      </c>
      <c r="N155" s="74">
        <f t="shared" si="7"/>
        <v>10</v>
      </c>
      <c r="O155" s="74">
        <f t="shared" si="8"/>
        <v>10</v>
      </c>
      <c r="P155" s="139" t="str">
        <f t="shared" si="9"/>
        <v>Gastos_com_Pessoal</v>
      </c>
    </row>
    <row r="156" spans="1:16" ht="51" x14ac:dyDescent="0.2">
      <c r="A156" s="627">
        <v>7860</v>
      </c>
      <c r="B156" s="634">
        <v>45205</v>
      </c>
      <c r="C156" s="642">
        <v>45200</v>
      </c>
      <c r="D156" s="636" t="s">
        <v>176</v>
      </c>
      <c r="E156" s="636" t="s">
        <v>262</v>
      </c>
      <c r="F156" s="374">
        <v>774.83</v>
      </c>
      <c r="G156" s="636" t="s">
        <v>1210</v>
      </c>
      <c r="H156" s="636" t="s">
        <v>419</v>
      </c>
      <c r="I156" s="637" t="s">
        <v>7155</v>
      </c>
      <c r="J156" s="637" t="s">
        <v>1188</v>
      </c>
      <c r="K156" s="637" t="s">
        <v>4137</v>
      </c>
      <c r="L156" s="637">
        <v>197815228</v>
      </c>
      <c r="M156" s="638">
        <v>45205</v>
      </c>
      <c r="N156" s="74">
        <f t="shared" si="7"/>
        <v>10</v>
      </c>
      <c r="O156" s="74">
        <f t="shared" si="8"/>
        <v>10</v>
      </c>
      <c r="P156" s="139" t="str">
        <f t="shared" si="9"/>
        <v>Gastos_com_Pessoal</v>
      </c>
    </row>
    <row r="157" spans="1:16" ht="51" x14ac:dyDescent="0.2">
      <c r="A157" s="627">
        <v>7861</v>
      </c>
      <c r="B157" s="634">
        <v>45205</v>
      </c>
      <c r="C157" s="642">
        <v>45200</v>
      </c>
      <c r="D157" s="636" t="s">
        <v>176</v>
      </c>
      <c r="E157" s="636" t="s">
        <v>169</v>
      </c>
      <c r="F157" s="374">
        <v>4087.04</v>
      </c>
      <c r="G157" s="636" t="s">
        <v>1211</v>
      </c>
      <c r="H157" s="636" t="s">
        <v>419</v>
      </c>
      <c r="I157" s="637" t="s">
        <v>7155</v>
      </c>
      <c r="J157" s="637" t="s">
        <v>1188</v>
      </c>
      <c r="K157" s="637" t="s">
        <v>4137</v>
      </c>
      <c r="L157" s="637">
        <v>197815228</v>
      </c>
      <c r="M157" s="638">
        <v>45205</v>
      </c>
      <c r="N157" s="74">
        <f t="shared" si="7"/>
        <v>10</v>
      </c>
      <c r="O157" s="74">
        <f t="shared" si="8"/>
        <v>10</v>
      </c>
      <c r="P157" s="139" t="str">
        <f t="shared" si="9"/>
        <v>Gastos_com_Pessoal</v>
      </c>
    </row>
    <row r="158" spans="1:16" ht="89.25" x14ac:dyDescent="0.2">
      <c r="A158" s="627">
        <v>7862</v>
      </c>
      <c r="B158" s="634">
        <v>45205</v>
      </c>
      <c r="C158" s="642">
        <v>45170</v>
      </c>
      <c r="D158" s="636" t="s">
        <v>308</v>
      </c>
      <c r="E158" s="636" t="s">
        <v>308</v>
      </c>
      <c r="F158" s="374">
        <v>219622.72</v>
      </c>
      <c r="G158" s="636" t="s">
        <v>9152</v>
      </c>
      <c r="H158" s="636" t="s">
        <v>303</v>
      </c>
      <c r="I158" s="637" t="s">
        <v>1509</v>
      </c>
      <c r="J158" s="637" t="s">
        <v>425</v>
      </c>
      <c r="K158" s="637" t="s">
        <v>1511</v>
      </c>
      <c r="L158" s="637" t="s">
        <v>425</v>
      </c>
      <c r="M158" s="638">
        <v>45205</v>
      </c>
      <c r="N158" s="74">
        <f t="shared" si="7"/>
        <v>10</v>
      </c>
      <c r="O158" s="74">
        <f t="shared" si="8"/>
        <v>9</v>
      </c>
      <c r="P158" s="139" t="str">
        <f t="shared" si="9"/>
        <v>Transferência_para_Reserva_de_Recursos</v>
      </c>
    </row>
    <row r="159" spans="1:16" ht="51" x14ac:dyDescent="0.2">
      <c r="A159" s="627">
        <v>7863</v>
      </c>
      <c r="B159" s="634">
        <v>45205</v>
      </c>
      <c r="C159" s="642">
        <v>45170</v>
      </c>
      <c r="D159" s="636" t="s">
        <v>176</v>
      </c>
      <c r="E159" s="636" t="s">
        <v>4</v>
      </c>
      <c r="F159" s="374">
        <v>262673.05</v>
      </c>
      <c r="G159" s="636" t="s">
        <v>9297</v>
      </c>
      <c r="H159" s="636" t="s">
        <v>303</v>
      </c>
      <c r="I159" s="637" t="s">
        <v>1409</v>
      </c>
      <c r="J159" s="637" t="s">
        <v>1188</v>
      </c>
      <c r="K159" s="637" t="s">
        <v>1410</v>
      </c>
      <c r="L159" s="637" t="s">
        <v>425</v>
      </c>
      <c r="M159" s="638">
        <v>45205</v>
      </c>
      <c r="N159" s="74">
        <f t="shared" si="7"/>
        <v>10</v>
      </c>
      <c r="O159" s="74">
        <f t="shared" si="8"/>
        <v>9</v>
      </c>
      <c r="P159" s="139" t="str">
        <f t="shared" si="9"/>
        <v>Gastos_com_Pessoal</v>
      </c>
    </row>
    <row r="160" spans="1:16" ht="38.25" x14ac:dyDescent="0.2">
      <c r="A160" s="627">
        <v>7864</v>
      </c>
      <c r="B160" s="634">
        <v>45205</v>
      </c>
      <c r="C160" s="642">
        <v>45200</v>
      </c>
      <c r="D160" s="636" t="s">
        <v>264</v>
      </c>
      <c r="E160" s="636" t="s">
        <v>0</v>
      </c>
      <c r="F160" s="374">
        <v>1097.0999999999999</v>
      </c>
      <c r="G160" s="636" t="s">
        <v>4385</v>
      </c>
      <c r="H160" s="636" t="s">
        <v>420</v>
      </c>
      <c r="I160" s="637" t="s">
        <v>5243</v>
      </c>
      <c r="J160" s="637" t="s">
        <v>1157</v>
      </c>
      <c r="K160" s="637" t="s">
        <v>32</v>
      </c>
      <c r="L160" s="637">
        <v>16368</v>
      </c>
      <c r="M160" s="638">
        <v>45203</v>
      </c>
      <c r="N160" s="74">
        <f t="shared" si="7"/>
        <v>10</v>
      </c>
      <c r="O160" s="74">
        <f t="shared" si="8"/>
        <v>10</v>
      </c>
      <c r="P160" s="139" t="str">
        <f t="shared" si="9"/>
        <v>Gastos_Gerais</v>
      </c>
    </row>
    <row r="161" spans="1:16" ht="38.25" x14ac:dyDescent="0.2">
      <c r="A161" s="627">
        <v>7865</v>
      </c>
      <c r="B161" s="634">
        <v>45205</v>
      </c>
      <c r="C161" s="642">
        <v>45200</v>
      </c>
      <c r="D161" s="636" t="s">
        <v>264</v>
      </c>
      <c r="E161" s="636" t="s">
        <v>65</v>
      </c>
      <c r="F161" s="374">
        <v>156.18</v>
      </c>
      <c r="G161" s="636" t="s">
        <v>9298</v>
      </c>
      <c r="H161" s="636" t="s">
        <v>420</v>
      </c>
      <c r="I161" s="637" t="s">
        <v>9299</v>
      </c>
      <c r="J161" s="637" t="s">
        <v>1157</v>
      </c>
      <c r="K161" s="637" t="s">
        <v>1157</v>
      </c>
      <c r="L161" s="637">
        <v>35435796</v>
      </c>
      <c r="M161" s="638">
        <v>45205</v>
      </c>
      <c r="N161" s="74">
        <f t="shared" si="7"/>
        <v>10</v>
      </c>
      <c r="O161" s="74">
        <f t="shared" si="8"/>
        <v>10</v>
      </c>
      <c r="P161" s="139" t="str">
        <f t="shared" si="9"/>
        <v>Gastos_Gerais</v>
      </c>
    </row>
    <row r="162" spans="1:16" ht="38.25" x14ac:dyDescent="0.2">
      <c r="A162" s="627">
        <v>7866</v>
      </c>
      <c r="B162" s="634">
        <v>45205</v>
      </c>
      <c r="C162" s="642">
        <v>45170</v>
      </c>
      <c r="D162" s="636" t="s">
        <v>264</v>
      </c>
      <c r="E162" s="636" t="s">
        <v>138</v>
      </c>
      <c r="F162" s="374">
        <v>2490</v>
      </c>
      <c r="G162" s="636" t="s">
        <v>9300</v>
      </c>
      <c r="H162" s="636" t="s">
        <v>1032</v>
      </c>
      <c r="I162" s="637" t="s">
        <v>9301</v>
      </c>
      <c r="J162" s="637" t="s">
        <v>1188</v>
      </c>
      <c r="K162" s="637" t="s">
        <v>32</v>
      </c>
      <c r="L162" s="637">
        <v>341</v>
      </c>
      <c r="M162" s="638">
        <v>45199</v>
      </c>
      <c r="N162" s="74">
        <f t="shared" si="7"/>
        <v>10</v>
      </c>
      <c r="O162" s="74">
        <f t="shared" si="8"/>
        <v>9</v>
      </c>
      <c r="P162" s="139" t="str">
        <f t="shared" si="9"/>
        <v>Gastos_Gerais</v>
      </c>
    </row>
    <row r="163" spans="1:16" ht="38.25" x14ac:dyDescent="0.2">
      <c r="A163" s="627">
        <v>7867</v>
      </c>
      <c r="B163" s="634">
        <v>45205</v>
      </c>
      <c r="C163" s="642">
        <v>45200</v>
      </c>
      <c r="D163" s="636" t="s">
        <v>264</v>
      </c>
      <c r="E163" s="636" t="s">
        <v>96</v>
      </c>
      <c r="F163" s="374">
        <v>1632.82</v>
      </c>
      <c r="G163" s="636" t="s">
        <v>9302</v>
      </c>
      <c r="H163" s="636" t="s">
        <v>422</v>
      </c>
      <c r="I163" s="637" t="s">
        <v>5655</v>
      </c>
      <c r="J163" s="637" t="s">
        <v>1157</v>
      </c>
      <c r="K163" s="637" t="s">
        <v>32</v>
      </c>
      <c r="L163" s="637">
        <v>33425</v>
      </c>
      <c r="M163" s="638">
        <v>45201</v>
      </c>
      <c r="N163" s="74">
        <f t="shared" si="7"/>
        <v>10</v>
      </c>
      <c r="O163" s="74">
        <f t="shared" si="8"/>
        <v>10</v>
      </c>
      <c r="P163" s="139" t="str">
        <f t="shared" si="9"/>
        <v>Gastos_Gerais</v>
      </c>
    </row>
    <row r="164" spans="1:16" ht="38.25" x14ac:dyDescent="0.2">
      <c r="A164" s="627">
        <v>7868</v>
      </c>
      <c r="B164" s="634">
        <v>45205</v>
      </c>
      <c r="C164" s="642">
        <v>45200</v>
      </c>
      <c r="D164" s="636" t="s">
        <v>264</v>
      </c>
      <c r="E164" s="636" t="s">
        <v>290</v>
      </c>
      <c r="F164" s="374">
        <v>521.59</v>
      </c>
      <c r="G164" s="636" t="s">
        <v>9303</v>
      </c>
      <c r="H164" s="636" t="s">
        <v>419</v>
      </c>
      <c r="I164" s="637" t="s">
        <v>9304</v>
      </c>
      <c r="J164" s="637" t="s">
        <v>1157</v>
      </c>
      <c r="K164" s="637" t="s">
        <v>32</v>
      </c>
      <c r="L164" s="637">
        <v>2023440</v>
      </c>
      <c r="M164" s="638">
        <v>45201</v>
      </c>
      <c r="N164" s="74">
        <f t="shared" si="7"/>
        <v>10</v>
      </c>
      <c r="O164" s="74">
        <f t="shared" si="8"/>
        <v>10</v>
      </c>
      <c r="P164" s="139" t="str">
        <f t="shared" si="9"/>
        <v>Gastos_Gerais</v>
      </c>
    </row>
    <row r="165" spans="1:16" ht="38.25" x14ac:dyDescent="0.2">
      <c r="A165" s="627">
        <v>7869</v>
      </c>
      <c r="B165" s="634">
        <v>45205</v>
      </c>
      <c r="C165" s="642">
        <v>45200</v>
      </c>
      <c r="D165" s="636" t="s">
        <v>264</v>
      </c>
      <c r="E165" s="636" t="s">
        <v>290</v>
      </c>
      <c r="F165" s="374">
        <v>463.63</v>
      </c>
      <c r="G165" s="636" t="s">
        <v>9303</v>
      </c>
      <c r="H165" s="636" t="s">
        <v>421</v>
      </c>
      <c r="I165" s="637" t="s">
        <v>9304</v>
      </c>
      <c r="J165" s="637" t="s">
        <v>1157</v>
      </c>
      <c r="K165" s="637" t="s">
        <v>32</v>
      </c>
      <c r="L165" s="637">
        <v>2023441</v>
      </c>
      <c r="M165" s="638">
        <v>45201</v>
      </c>
      <c r="N165" s="74">
        <f t="shared" si="7"/>
        <v>10</v>
      </c>
      <c r="O165" s="74">
        <f t="shared" si="8"/>
        <v>10</v>
      </c>
      <c r="P165" s="139" t="str">
        <f t="shared" si="9"/>
        <v>Gastos_Gerais</v>
      </c>
    </row>
    <row r="166" spans="1:16" ht="38.25" x14ac:dyDescent="0.2">
      <c r="A166" s="627">
        <v>7870</v>
      </c>
      <c r="B166" s="634">
        <v>45205</v>
      </c>
      <c r="C166" s="642">
        <v>45200</v>
      </c>
      <c r="D166" s="636" t="s">
        <v>264</v>
      </c>
      <c r="E166" s="636" t="s">
        <v>290</v>
      </c>
      <c r="F166" s="374">
        <v>473.29</v>
      </c>
      <c r="G166" s="636" t="s">
        <v>9303</v>
      </c>
      <c r="H166" s="636" t="s">
        <v>493</v>
      </c>
      <c r="I166" s="637" t="s">
        <v>9304</v>
      </c>
      <c r="J166" s="637" t="s">
        <v>1157</v>
      </c>
      <c r="K166" s="637" t="s">
        <v>32</v>
      </c>
      <c r="L166" s="637">
        <v>2023444</v>
      </c>
      <c r="M166" s="638">
        <v>45201</v>
      </c>
      <c r="N166" s="74">
        <f t="shared" si="7"/>
        <v>10</v>
      </c>
      <c r="O166" s="74">
        <f t="shared" si="8"/>
        <v>10</v>
      </c>
      <c r="P166" s="139" t="str">
        <f t="shared" si="9"/>
        <v>Gastos_Gerais</v>
      </c>
    </row>
    <row r="167" spans="1:16" ht="38.25" x14ac:dyDescent="0.2">
      <c r="A167" s="627">
        <v>7871</v>
      </c>
      <c r="B167" s="634">
        <v>45205</v>
      </c>
      <c r="C167" s="642">
        <v>45200</v>
      </c>
      <c r="D167" s="636" t="s">
        <v>264</v>
      </c>
      <c r="E167" s="636" t="s">
        <v>290</v>
      </c>
      <c r="F167" s="374">
        <v>473.29</v>
      </c>
      <c r="G167" s="636" t="s">
        <v>9303</v>
      </c>
      <c r="H167" s="636" t="s">
        <v>414</v>
      </c>
      <c r="I167" s="637" t="s">
        <v>9304</v>
      </c>
      <c r="J167" s="637" t="s">
        <v>1157</v>
      </c>
      <c r="K167" s="637" t="s">
        <v>32</v>
      </c>
      <c r="L167" s="637">
        <v>2023443</v>
      </c>
      <c r="M167" s="638">
        <v>45201</v>
      </c>
      <c r="N167" s="74">
        <f t="shared" si="7"/>
        <v>10</v>
      </c>
      <c r="O167" s="74">
        <f t="shared" si="8"/>
        <v>10</v>
      </c>
      <c r="P167" s="139" t="str">
        <f t="shared" si="9"/>
        <v>Gastos_Gerais</v>
      </c>
    </row>
    <row r="168" spans="1:16" ht="38.25" x14ac:dyDescent="0.2">
      <c r="A168" s="627">
        <v>7872</v>
      </c>
      <c r="B168" s="634">
        <v>45205</v>
      </c>
      <c r="C168" s="642">
        <v>45200</v>
      </c>
      <c r="D168" s="636" t="s">
        <v>264</v>
      </c>
      <c r="E168" s="636" t="s">
        <v>290</v>
      </c>
      <c r="F168" s="374">
        <v>492.61</v>
      </c>
      <c r="G168" s="636" t="s">
        <v>9303</v>
      </c>
      <c r="H168" s="636" t="s">
        <v>423</v>
      </c>
      <c r="I168" s="637" t="s">
        <v>9304</v>
      </c>
      <c r="J168" s="637" t="s">
        <v>1157</v>
      </c>
      <c r="K168" s="637" t="s">
        <v>32</v>
      </c>
      <c r="L168" s="637">
        <v>2023442</v>
      </c>
      <c r="M168" s="638">
        <v>45201</v>
      </c>
      <c r="N168" s="74">
        <f t="shared" si="7"/>
        <v>10</v>
      </c>
      <c r="O168" s="74">
        <f t="shared" si="8"/>
        <v>10</v>
      </c>
      <c r="P168" s="139" t="str">
        <f t="shared" si="9"/>
        <v>Gastos_Gerais</v>
      </c>
    </row>
    <row r="169" spans="1:16" ht="38.25" x14ac:dyDescent="0.2">
      <c r="A169" s="627">
        <v>7873</v>
      </c>
      <c r="B169" s="634">
        <v>45205</v>
      </c>
      <c r="C169" s="642">
        <v>45170</v>
      </c>
      <c r="D169" s="636" t="s">
        <v>264</v>
      </c>
      <c r="E169" s="636" t="s">
        <v>60</v>
      </c>
      <c r="F169" s="374">
        <v>55207.88</v>
      </c>
      <c r="G169" s="636" t="s">
        <v>9305</v>
      </c>
      <c r="H169" s="636" t="s">
        <v>419</v>
      </c>
      <c r="I169" s="637" t="s">
        <v>9306</v>
      </c>
      <c r="J169" s="637" t="s">
        <v>1157</v>
      </c>
      <c r="K169" s="637" t="s">
        <v>32</v>
      </c>
      <c r="L169" s="637">
        <v>307</v>
      </c>
      <c r="M169" s="638">
        <v>45203</v>
      </c>
      <c r="N169" s="74">
        <f t="shared" si="7"/>
        <v>10</v>
      </c>
      <c r="O169" s="74">
        <f t="shared" si="8"/>
        <v>9</v>
      </c>
      <c r="P169" s="139" t="str">
        <f t="shared" si="9"/>
        <v>Gastos_Gerais</v>
      </c>
    </row>
    <row r="170" spans="1:16" ht="38.25" x14ac:dyDescent="0.2">
      <c r="A170" s="627">
        <v>7874</v>
      </c>
      <c r="B170" s="634">
        <v>45205</v>
      </c>
      <c r="C170" s="642">
        <v>45170</v>
      </c>
      <c r="D170" s="636" t="s">
        <v>264</v>
      </c>
      <c r="E170" s="636" t="s">
        <v>60</v>
      </c>
      <c r="F170" s="374">
        <v>38989</v>
      </c>
      <c r="G170" s="636" t="s">
        <v>9307</v>
      </c>
      <c r="H170" s="636" t="s">
        <v>416</v>
      </c>
      <c r="I170" s="637" t="s">
        <v>1350</v>
      </c>
      <c r="J170" s="637" t="s">
        <v>1157</v>
      </c>
      <c r="K170" s="637" t="s">
        <v>32</v>
      </c>
      <c r="L170" s="637">
        <v>134</v>
      </c>
      <c r="M170" s="638">
        <v>45202</v>
      </c>
      <c r="N170" s="74">
        <f t="shared" si="7"/>
        <v>10</v>
      </c>
      <c r="O170" s="74">
        <f t="shared" si="8"/>
        <v>9</v>
      </c>
      <c r="P170" s="139" t="str">
        <f t="shared" si="9"/>
        <v>Gastos_Gerais</v>
      </c>
    </row>
    <row r="171" spans="1:16" ht="38.25" x14ac:dyDescent="0.2">
      <c r="A171" s="627">
        <v>7875</v>
      </c>
      <c r="B171" s="634">
        <v>45205</v>
      </c>
      <c r="C171" s="642">
        <v>45170</v>
      </c>
      <c r="D171" s="636" t="s">
        <v>264</v>
      </c>
      <c r="E171" s="636" t="s">
        <v>60</v>
      </c>
      <c r="F171" s="374">
        <v>20141.93</v>
      </c>
      <c r="G171" s="636" t="s">
        <v>9307</v>
      </c>
      <c r="H171" s="636" t="s">
        <v>418</v>
      </c>
      <c r="I171" s="637" t="s">
        <v>1350</v>
      </c>
      <c r="J171" s="637" t="s">
        <v>1157</v>
      </c>
      <c r="K171" s="637" t="s">
        <v>32</v>
      </c>
      <c r="L171" s="637">
        <v>135</v>
      </c>
      <c r="M171" s="638">
        <v>45202</v>
      </c>
      <c r="N171" s="74">
        <f t="shared" si="7"/>
        <v>10</v>
      </c>
      <c r="O171" s="74">
        <f t="shared" si="8"/>
        <v>9</v>
      </c>
      <c r="P171" s="139" t="str">
        <f t="shared" si="9"/>
        <v>Gastos_Gerais</v>
      </c>
    </row>
    <row r="172" spans="1:16" ht="38.25" x14ac:dyDescent="0.2">
      <c r="A172" s="627">
        <v>7876</v>
      </c>
      <c r="B172" s="634">
        <v>45205</v>
      </c>
      <c r="C172" s="642">
        <v>45200</v>
      </c>
      <c r="D172" s="636" t="s">
        <v>264</v>
      </c>
      <c r="E172" s="636" t="s">
        <v>402</v>
      </c>
      <c r="F172" s="374">
        <v>79.900000000000006</v>
      </c>
      <c r="G172" s="636" t="s">
        <v>1487</v>
      </c>
      <c r="H172" s="636" t="s">
        <v>416</v>
      </c>
      <c r="I172" s="637" t="s">
        <v>9308</v>
      </c>
      <c r="J172" s="637" t="s">
        <v>1157</v>
      </c>
      <c r="K172" s="637" t="s">
        <v>32</v>
      </c>
      <c r="L172" s="637">
        <v>1737</v>
      </c>
      <c r="M172" s="638">
        <v>45202</v>
      </c>
      <c r="N172" s="74">
        <f t="shared" si="7"/>
        <v>10</v>
      </c>
      <c r="O172" s="74">
        <f t="shared" si="8"/>
        <v>10</v>
      </c>
      <c r="P172" s="139" t="str">
        <f t="shared" si="9"/>
        <v>Gastos_Gerais</v>
      </c>
    </row>
    <row r="173" spans="1:16" ht="48" x14ac:dyDescent="0.2">
      <c r="A173" s="627">
        <v>7877</v>
      </c>
      <c r="B173" s="634">
        <v>45205</v>
      </c>
      <c r="C173" s="642">
        <v>45170</v>
      </c>
      <c r="D173" s="636" t="s">
        <v>264</v>
      </c>
      <c r="E173" s="636" t="s">
        <v>293</v>
      </c>
      <c r="F173" s="374">
        <v>185</v>
      </c>
      <c r="G173" s="636" t="s">
        <v>9309</v>
      </c>
      <c r="H173" s="636" t="s">
        <v>302</v>
      </c>
      <c r="I173" s="637" t="s">
        <v>6966</v>
      </c>
      <c r="J173" s="637" t="s">
        <v>1157</v>
      </c>
      <c r="K173" s="637" t="s">
        <v>32</v>
      </c>
      <c r="L173" s="637">
        <v>7548</v>
      </c>
      <c r="M173" s="638">
        <v>45196</v>
      </c>
      <c r="N173" s="74">
        <f t="shared" si="7"/>
        <v>10</v>
      </c>
      <c r="O173" s="74">
        <f t="shared" si="8"/>
        <v>9</v>
      </c>
      <c r="P173" s="139" t="str">
        <f t="shared" si="9"/>
        <v>Gastos_Gerais</v>
      </c>
    </row>
    <row r="174" spans="1:16" ht="38.25" x14ac:dyDescent="0.2">
      <c r="A174" s="627">
        <v>7878</v>
      </c>
      <c r="B174" s="634">
        <v>45205</v>
      </c>
      <c r="C174" s="642">
        <v>45170</v>
      </c>
      <c r="D174" s="636" t="s">
        <v>264</v>
      </c>
      <c r="E174" s="636" t="s">
        <v>2</v>
      </c>
      <c r="F174" s="374">
        <v>2000</v>
      </c>
      <c r="G174" s="636" t="s">
        <v>9310</v>
      </c>
      <c r="H174" s="636" t="s">
        <v>302</v>
      </c>
      <c r="I174" s="637" t="s">
        <v>4214</v>
      </c>
      <c r="J174" s="641" t="s">
        <v>1157</v>
      </c>
      <c r="K174" s="641" t="s">
        <v>1157</v>
      </c>
      <c r="L174" s="645">
        <v>27743</v>
      </c>
      <c r="M174" s="643">
        <v>45205</v>
      </c>
      <c r="N174" s="74">
        <f t="shared" si="7"/>
        <v>10</v>
      </c>
      <c r="O174" s="74">
        <f t="shared" si="8"/>
        <v>9</v>
      </c>
      <c r="P174" s="139" t="str">
        <f t="shared" si="9"/>
        <v>Gastos_Gerais</v>
      </c>
    </row>
    <row r="175" spans="1:16" ht="38.25" x14ac:dyDescent="0.2">
      <c r="A175" s="627">
        <v>7879</v>
      </c>
      <c r="B175" s="634">
        <v>45205</v>
      </c>
      <c r="C175" s="642">
        <v>45170</v>
      </c>
      <c r="D175" s="636" t="s">
        <v>264</v>
      </c>
      <c r="E175" s="636" t="s">
        <v>3</v>
      </c>
      <c r="F175" s="374">
        <v>990.25</v>
      </c>
      <c r="G175" s="636" t="s">
        <v>9311</v>
      </c>
      <c r="H175" s="636" t="s">
        <v>302</v>
      </c>
      <c r="I175" s="637" t="s">
        <v>4214</v>
      </c>
      <c r="J175" s="637" t="s">
        <v>1157</v>
      </c>
      <c r="K175" s="637" t="s">
        <v>1157</v>
      </c>
      <c r="L175" s="637">
        <v>27743</v>
      </c>
      <c r="M175" s="638">
        <v>45205</v>
      </c>
      <c r="N175" s="74">
        <f t="shared" si="7"/>
        <v>10</v>
      </c>
      <c r="O175" s="74">
        <f t="shared" si="8"/>
        <v>9</v>
      </c>
      <c r="P175" s="139" t="str">
        <f t="shared" si="9"/>
        <v>Gastos_Gerais</v>
      </c>
    </row>
    <row r="176" spans="1:16" ht="38.25" x14ac:dyDescent="0.2">
      <c r="A176" s="627">
        <v>7880</v>
      </c>
      <c r="B176" s="634">
        <v>45205</v>
      </c>
      <c r="C176" s="642">
        <v>45170</v>
      </c>
      <c r="D176" s="636" t="s">
        <v>264</v>
      </c>
      <c r="E176" s="636" t="s">
        <v>152</v>
      </c>
      <c r="F176" s="374">
        <v>1364.7</v>
      </c>
      <c r="G176" s="636" t="s">
        <v>9312</v>
      </c>
      <c r="H176" s="636" t="s">
        <v>302</v>
      </c>
      <c r="I176" s="637" t="s">
        <v>4214</v>
      </c>
      <c r="J176" s="637" t="s">
        <v>1157</v>
      </c>
      <c r="K176" s="637" t="s">
        <v>1157</v>
      </c>
      <c r="L176" s="637">
        <v>27743</v>
      </c>
      <c r="M176" s="638">
        <v>45205</v>
      </c>
      <c r="N176" s="74">
        <f t="shared" si="7"/>
        <v>10</v>
      </c>
      <c r="O176" s="74">
        <f t="shared" si="8"/>
        <v>9</v>
      </c>
      <c r="P176" s="139" t="str">
        <f t="shared" si="9"/>
        <v>Gastos_Gerais</v>
      </c>
    </row>
    <row r="177" spans="1:16" ht="38.25" x14ac:dyDescent="0.2">
      <c r="A177" s="627">
        <v>7881</v>
      </c>
      <c r="B177" s="634">
        <v>45205</v>
      </c>
      <c r="C177" s="642">
        <v>45170</v>
      </c>
      <c r="D177" s="636" t="s">
        <v>264</v>
      </c>
      <c r="E177" s="636" t="s">
        <v>63</v>
      </c>
      <c r="F177" s="374">
        <v>1017.35</v>
      </c>
      <c r="G177" s="636" t="s">
        <v>9313</v>
      </c>
      <c r="H177" s="636" t="s">
        <v>302</v>
      </c>
      <c r="I177" s="637" t="s">
        <v>4214</v>
      </c>
      <c r="J177" s="637" t="s">
        <v>1157</v>
      </c>
      <c r="K177" s="637" t="s">
        <v>1157</v>
      </c>
      <c r="L177" s="637">
        <v>27743</v>
      </c>
      <c r="M177" s="638">
        <v>45205</v>
      </c>
      <c r="N177" s="74">
        <f t="shared" si="7"/>
        <v>10</v>
      </c>
      <c r="O177" s="74">
        <f t="shared" si="8"/>
        <v>9</v>
      </c>
      <c r="P177" s="139" t="str">
        <f t="shared" si="9"/>
        <v>Gastos_Gerais</v>
      </c>
    </row>
    <row r="178" spans="1:16" ht="48" x14ac:dyDescent="0.2">
      <c r="A178" s="627">
        <v>7882</v>
      </c>
      <c r="B178" s="634">
        <v>45205</v>
      </c>
      <c r="C178" s="642">
        <v>45170</v>
      </c>
      <c r="D178" s="636" t="s">
        <v>264</v>
      </c>
      <c r="E178" s="636" t="s">
        <v>293</v>
      </c>
      <c r="F178" s="374">
        <v>185</v>
      </c>
      <c r="G178" s="636" t="s">
        <v>9314</v>
      </c>
      <c r="H178" s="636" t="s">
        <v>302</v>
      </c>
      <c r="I178" s="637" t="s">
        <v>6966</v>
      </c>
      <c r="J178" s="637" t="s">
        <v>1157</v>
      </c>
      <c r="K178" s="637" t="s">
        <v>32</v>
      </c>
      <c r="L178" s="637">
        <v>7546</v>
      </c>
      <c r="M178" s="638">
        <v>45196</v>
      </c>
      <c r="N178" s="74">
        <f t="shared" si="7"/>
        <v>10</v>
      </c>
      <c r="O178" s="74">
        <f t="shared" si="8"/>
        <v>9</v>
      </c>
      <c r="P178" s="139" t="str">
        <f t="shared" si="9"/>
        <v>Gastos_Gerais</v>
      </c>
    </row>
    <row r="179" spans="1:16" ht="48" x14ac:dyDescent="0.2">
      <c r="A179" s="627">
        <v>7883</v>
      </c>
      <c r="B179" s="634">
        <v>45205</v>
      </c>
      <c r="C179" s="642">
        <v>45170</v>
      </c>
      <c r="D179" s="636" t="s">
        <v>264</v>
      </c>
      <c r="E179" s="636" t="s">
        <v>293</v>
      </c>
      <c r="F179" s="374">
        <v>185</v>
      </c>
      <c r="G179" s="636" t="s">
        <v>9315</v>
      </c>
      <c r="H179" s="636" t="s">
        <v>302</v>
      </c>
      <c r="I179" s="637" t="s">
        <v>6966</v>
      </c>
      <c r="J179" s="637" t="s">
        <v>1157</v>
      </c>
      <c r="K179" s="637" t="s">
        <v>32</v>
      </c>
      <c r="L179" s="637">
        <v>7547</v>
      </c>
      <c r="M179" s="638">
        <v>45196</v>
      </c>
      <c r="N179" s="74">
        <f t="shared" si="7"/>
        <v>10</v>
      </c>
      <c r="O179" s="74">
        <f t="shared" si="8"/>
        <v>9</v>
      </c>
      <c r="P179" s="139" t="str">
        <f t="shared" si="9"/>
        <v>Gastos_Gerais</v>
      </c>
    </row>
    <row r="180" spans="1:16" ht="48" x14ac:dyDescent="0.2">
      <c r="A180" s="627">
        <v>7884</v>
      </c>
      <c r="B180" s="634">
        <v>45205</v>
      </c>
      <c r="C180" s="642">
        <v>45170</v>
      </c>
      <c r="D180" s="636" t="s">
        <v>264</v>
      </c>
      <c r="E180" s="636" t="s">
        <v>293</v>
      </c>
      <c r="F180" s="374">
        <v>185</v>
      </c>
      <c r="G180" s="636" t="s">
        <v>9316</v>
      </c>
      <c r="H180" s="636" t="s">
        <v>302</v>
      </c>
      <c r="I180" s="637" t="s">
        <v>6966</v>
      </c>
      <c r="J180" s="637" t="s">
        <v>1157</v>
      </c>
      <c r="K180" s="637" t="s">
        <v>32</v>
      </c>
      <c r="L180" s="637">
        <v>7545</v>
      </c>
      <c r="M180" s="638">
        <v>45196</v>
      </c>
      <c r="N180" s="74">
        <f t="shared" si="7"/>
        <v>10</v>
      </c>
      <c r="O180" s="74">
        <f t="shared" si="8"/>
        <v>9</v>
      </c>
      <c r="P180" s="139" t="str">
        <f t="shared" si="9"/>
        <v>Gastos_Gerais</v>
      </c>
    </row>
    <row r="181" spans="1:16" ht="38.25" x14ac:dyDescent="0.2">
      <c r="A181" s="627">
        <v>7885</v>
      </c>
      <c r="B181" s="634">
        <v>45205</v>
      </c>
      <c r="C181" s="642">
        <v>45200</v>
      </c>
      <c r="D181" s="636" t="s">
        <v>264</v>
      </c>
      <c r="E181" s="636" t="s">
        <v>290</v>
      </c>
      <c r="F181" s="374">
        <v>1900.2</v>
      </c>
      <c r="G181" s="636" t="s">
        <v>9317</v>
      </c>
      <c r="H181" s="636" t="s">
        <v>416</v>
      </c>
      <c r="I181" s="637" t="s">
        <v>9318</v>
      </c>
      <c r="J181" s="637" t="s">
        <v>1157</v>
      </c>
      <c r="K181" s="637" t="s">
        <v>32</v>
      </c>
      <c r="L181" s="637">
        <v>18373</v>
      </c>
      <c r="M181" s="638">
        <v>45201</v>
      </c>
      <c r="N181" s="74">
        <f t="shared" si="7"/>
        <v>10</v>
      </c>
      <c r="O181" s="74">
        <f t="shared" si="8"/>
        <v>10</v>
      </c>
      <c r="P181" s="139" t="str">
        <f t="shared" si="9"/>
        <v>Gastos_Gerais</v>
      </c>
    </row>
    <row r="182" spans="1:16" ht="38.25" x14ac:dyDescent="0.2">
      <c r="A182" s="627">
        <v>7886</v>
      </c>
      <c r="B182" s="634">
        <v>45205</v>
      </c>
      <c r="C182" s="642">
        <v>45170</v>
      </c>
      <c r="D182" s="636" t="s">
        <v>264</v>
      </c>
      <c r="E182" s="636" t="s">
        <v>90</v>
      </c>
      <c r="F182" s="374">
        <v>330</v>
      </c>
      <c r="G182" s="636" t="s">
        <v>2392</v>
      </c>
      <c r="H182" s="636" t="s">
        <v>420</v>
      </c>
      <c r="I182" s="637" t="s">
        <v>11014</v>
      </c>
      <c r="J182" s="637" t="s">
        <v>1157</v>
      </c>
      <c r="K182" s="637" t="s">
        <v>32</v>
      </c>
      <c r="L182" s="637">
        <v>202392</v>
      </c>
      <c r="M182" s="638">
        <v>45197</v>
      </c>
      <c r="N182" s="74">
        <f t="shared" si="7"/>
        <v>10</v>
      </c>
      <c r="O182" s="74">
        <f t="shared" si="8"/>
        <v>9</v>
      </c>
      <c r="P182" s="139" t="str">
        <f t="shared" si="9"/>
        <v>Gastos_Gerais</v>
      </c>
    </row>
    <row r="183" spans="1:16" ht="38.25" x14ac:dyDescent="0.2">
      <c r="A183" s="627">
        <v>7887</v>
      </c>
      <c r="B183" s="639">
        <v>45205</v>
      </c>
      <c r="C183" s="635">
        <v>45170</v>
      </c>
      <c r="D183" s="640" t="s">
        <v>264</v>
      </c>
      <c r="E183" s="640" t="s">
        <v>2</v>
      </c>
      <c r="F183" s="410">
        <v>6600</v>
      </c>
      <c r="G183" s="640" t="s">
        <v>8639</v>
      </c>
      <c r="H183" s="640" t="s">
        <v>302</v>
      </c>
      <c r="I183" s="641" t="s">
        <v>4214</v>
      </c>
      <c r="J183" s="641" t="s">
        <v>1157</v>
      </c>
      <c r="K183" s="641" t="s">
        <v>1157</v>
      </c>
      <c r="L183" s="637">
        <v>27604</v>
      </c>
      <c r="M183" s="638">
        <v>45205</v>
      </c>
      <c r="N183" s="74">
        <f t="shared" si="7"/>
        <v>10</v>
      </c>
      <c r="O183" s="74">
        <f t="shared" si="8"/>
        <v>9</v>
      </c>
      <c r="P183" s="139" t="str">
        <f t="shared" si="9"/>
        <v>Gastos_Gerais</v>
      </c>
    </row>
    <row r="184" spans="1:16" ht="38.25" x14ac:dyDescent="0.2">
      <c r="A184" s="627">
        <v>7888</v>
      </c>
      <c r="B184" s="639">
        <v>45205</v>
      </c>
      <c r="C184" s="635">
        <v>45170</v>
      </c>
      <c r="D184" s="640" t="s">
        <v>264</v>
      </c>
      <c r="E184" s="640" t="s">
        <v>3</v>
      </c>
      <c r="F184" s="410">
        <v>881.93</v>
      </c>
      <c r="G184" s="640" t="s">
        <v>9319</v>
      </c>
      <c r="H184" s="640" t="s">
        <v>302</v>
      </c>
      <c r="I184" s="637" t="s">
        <v>4214</v>
      </c>
      <c r="J184" s="641" t="s">
        <v>1157</v>
      </c>
      <c r="K184" s="641" t="s">
        <v>1157</v>
      </c>
      <c r="L184" s="637">
        <v>27604</v>
      </c>
      <c r="M184" s="638">
        <v>45205</v>
      </c>
      <c r="N184" s="74">
        <f t="shared" si="7"/>
        <v>10</v>
      </c>
      <c r="O184" s="74">
        <f t="shared" si="8"/>
        <v>9</v>
      </c>
      <c r="P184" s="139" t="str">
        <f t="shared" si="9"/>
        <v>Gastos_Gerais</v>
      </c>
    </row>
    <row r="185" spans="1:16" ht="38.25" x14ac:dyDescent="0.2">
      <c r="A185" s="627">
        <v>7889</v>
      </c>
      <c r="B185" s="639">
        <v>45205</v>
      </c>
      <c r="C185" s="635">
        <v>45170</v>
      </c>
      <c r="D185" s="640" t="s">
        <v>264</v>
      </c>
      <c r="E185" s="640" t="s">
        <v>152</v>
      </c>
      <c r="F185" s="410">
        <v>719.06</v>
      </c>
      <c r="G185" s="640" t="s">
        <v>8296</v>
      </c>
      <c r="H185" s="640" t="s">
        <v>302</v>
      </c>
      <c r="I185" s="641" t="s">
        <v>4214</v>
      </c>
      <c r="J185" s="641" t="s">
        <v>1157</v>
      </c>
      <c r="K185" s="641" t="s">
        <v>1157</v>
      </c>
      <c r="L185" s="637">
        <v>27604</v>
      </c>
      <c r="M185" s="638">
        <v>45205</v>
      </c>
      <c r="N185" s="74">
        <f t="shared" si="7"/>
        <v>10</v>
      </c>
      <c r="O185" s="74">
        <f t="shared" si="8"/>
        <v>9</v>
      </c>
      <c r="P185" s="139" t="str">
        <f t="shared" si="9"/>
        <v>Gastos_Gerais</v>
      </c>
    </row>
    <row r="186" spans="1:16" ht="38.25" x14ac:dyDescent="0.2">
      <c r="A186" s="627">
        <v>7890</v>
      </c>
      <c r="B186" s="639">
        <v>45205</v>
      </c>
      <c r="C186" s="635">
        <v>45170</v>
      </c>
      <c r="D186" s="640" t="s">
        <v>264</v>
      </c>
      <c r="E186" s="640" t="s">
        <v>63</v>
      </c>
      <c r="F186" s="410">
        <v>570.01</v>
      </c>
      <c r="G186" s="640" t="s">
        <v>9320</v>
      </c>
      <c r="H186" s="640" t="s">
        <v>302</v>
      </c>
      <c r="I186" s="641" t="s">
        <v>4214</v>
      </c>
      <c r="J186" s="641" t="s">
        <v>1157</v>
      </c>
      <c r="K186" s="641" t="s">
        <v>1157</v>
      </c>
      <c r="L186" s="637">
        <v>27604</v>
      </c>
      <c r="M186" s="638">
        <v>45205</v>
      </c>
      <c r="N186" s="74">
        <f t="shared" si="7"/>
        <v>10</v>
      </c>
      <c r="O186" s="74">
        <f t="shared" si="8"/>
        <v>9</v>
      </c>
      <c r="P186" s="139" t="str">
        <f t="shared" si="9"/>
        <v>Gastos_Gerais</v>
      </c>
    </row>
    <row r="187" spans="1:16" ht="38.25" x14ac:dyDescent="0.2">
      <c r="A187" s="627">
        <v>7891</v>
      </c>
      <c r="B187" s="639">
        <v>45205</v>
      </c>
      <c r="C187" s="635">
        <v>45170</v>
      </c>
      <c r="D187" s="640" t="s">
        <v>264</v>
      </c>
      <c r="E187" s="640" t="s">
        <v>290</v>
      </c>
      <c r="F187" s="410">
        <v>81.95</v>
      </c>
      <c r="G187" s="640" t="s">
        <v>9321</v>
      </c>
      <c r="H187" s="640" t="s">
        <v>416</v>
      </c>
      <c r="I187" s="641" t="s">
        <v>5126</v>
      </c>
      <c r="J187" s="641" t="s">
        <v>1157</v>
      </c>
      <c r="K187" s="641" t="s">
        <v>32</v>
      </c>
      <c r="L187" s="637">
        <v>1631</v>
      </c>
      <c r="M187" s="638">
        <v>45196</v>
      </c>
      <c r="N187" s="74">
        <f t="shared" si="7"/>
        <v>10</v>
      </c>
      <c r="O187" s="74">
        <f t="shared" si="8"/>
        <v>9</v>
      </c>
      <c r="P187" s="139" t="str">
        <f t="shared" si="9"/>
        <v>Gastos_Gerais</v>
      </c>
    </row>
    <row r="188" spans="1:16" ht="38.25" x14ac:dyDescent="0.2">
      <c r="A188" s="627">
        <v>7892</v>
      </c>
      <c r="B188" s="639">
        <v>45208</v>
      </c>
      <c r="C188" s="635">
        <v>45200</v>
      </c>
      <c r="D188" s="640" t="s">
        <v>264</v>
      </c>
      <c r="E188" s="640" t="s">
        <v>402</v>
      </c>
      <c r="F188" s="410">
        <v>144.6</v>
      </c>
      <c r="G188" s="640" t="s">
        <v>1487</v>
      </c>
      <c r="H188" s="640" t="s">
        <v>419</v>
      </c>
      <c r="I188" s="641" t="s">
        <v>2059</v>
      </c>
      <c r="J188" s="641" t="s">
        <v>1157</v>
      </c>
      <c r="K188" s="641" t="s">
        <v>32</v>
      </c>
      <c r="L188" s="637">
        <v>295</v>
      </c>
      <c r="M188" s="638">
        <v>45198</v>
      </c>
      <c r="N188" s="74">
        <f t="shared" si="7"/>
        <v>10</v>
      </c>
      <c r="O188" s="74">
        <f t="shared" si="8"/>
        <v>10</v>
      </c>
      <c r="P188" s="139" t="str">
        <f t="shared" si="9"/>
        <v>Gastos_Gerais</v>
      </c>
    </row>
    <row r="189" spans="1:16" ht="38.25" x14ac:dyDescent="0.2">
      <c r="A189" s="627">
        <v>7893</v>
      </c>
      <c r="B189" s="639">
        <v>45208</v>
      </c>
      <c r="C189" s="635">
        <v>45170</v>
      </c>
      <c r="D189" s="640" t="s">
        <v>264</v>
      </c>
      <c r="E189" s="640" t="s">
        <v>402</v>
      </c>
      <c r="F189" s="410">
        <v>19.95</v>
      </c>
      <c r="G189" s="640" t="s">
        <v>1487</v>
      </c>
      <c r="H189" s="636" t="s">
        <v>493</v>
      </c>
      <c r="I189" s="641" t="s">
        <v>2059</v>
      </c>
      <c r="J189" s="641" t="s">
        <v>1157</v>
      </c>
      <c r="K189" s="641" t="s">
        <v>32</v>
      </c>
      <c r="L189" s="637">
        <v>296</v>
      </c>
      <c r="M189" s="638">
        <v>45198</v>
      </c>
      <c r="N189" s="74">
        <f t="shared" si="7"/>
        <v>10</v>
      </c>
      <c r="O189" s="74">
        <f t="shared" si="8"/>
        <v>9</v>
      </c>
      <c r="P189" s="139" t="str">
        <f t="shared" si="9"/>
        <v>Gastos_Gerais</v>
      </c>
    </row>
    <row r="190" spans="1:16" ht="38.25" x14ac:dyDescent="0.2">
      <c r="A190" s="627">
        <v>7894</v>
      </c>
      <c r="B190" s="639">
        <v>45208</v>
      </c>
      <c r="C190" s="635">
        <v>45170</v>
      </c>
      <c r="D190" s="640" t="s">
        <v>264</v>
      </c>
      <c r="E190" s="640" t="s">
        <v>402</v>
      </c>
      <c r="F190" s="410">
        <v>49.9</v>
      </c>
      <c r="G190" s="640" t="s">
        <v>1487</v>
      </c>
      <c r="H190" s="640" t="s">
        <v>421</v>
      </c>
      <c r="I190" s="641" t="s">
        <v>2059</v>
      </c>
      <c r="J190" s="641" t="s">
        <v>1157</v>
      </c>
      <c r="K190" s="641" t="s">
        <v>32</v>
      </c>
      <c r="L190" s="637">
        <v>294</v>
      </c>
      <c r="M190" s="638">
        <v>45198</v>
      </c>
      <c r="N190" s="74">
        <f t="shared" si="7"/>
        <v>10</v>
      </c>
      <c r="O190" s="74">
        <f t="shared" si="8"/>
        <v>9</v>
      </c>
      <c r="P190" s="139" t="str">
        <f t="shared" si="9"/>
        <v>Gastos_Gerais</v>
      </c>
    </row>
    <row r="191" spans="1:16" ht="38.25" x14ac:dyDescent="0.2">
      <c r="A191" s="627">
        <v>7895</v>
      </c>
      <c r="B191" s="639">
        <v>45208</v>
      </c>
      <c r="C191" s="635">
        <v>45200</v>
      </c>
      <c r="D191" s="640" t="s">
        <v>264</v>
      </c>
      <c r="E191" s="640" t="s">
        <v>138</v>
      </c>
      <c r="F191" s="410">
        <v>2100.8200000000002</v>
      </c>
      <c r="G191" s="640" t="s">
        <v>138</v>
      </c>
      <c r="H191" s="640" t="s">
        <v>422</v>
      </c>
      <c r="I191" s="641" t="s">
        <v>9322</v>
      </c>
      <c r="J191" s="641" t="s">
        <v>1157</v>
      </c>
      <c r="K191" s="641" t="s">
        <v>32</v>
      </c>
      <c r="L191" s="637">
        <v>437</v>
      </c>
      <c r="M191" s="638">
        <v>45203</v>
      </c>
      <c r="N191" s="74">
        <f t="shared" si="7"/>
        <v>10</v>
      </c>
      <c r="O191" s="74">
        <f t="shared" si="8"/>
        <v>10</v>
      </c>
      <c r="P191" s="139" t="str">
        <f t="shared" si="9"/>
        <v>Gastos_Gerais</v>
      </c>
    </row>
    <row r="192" spans="1:16" ht="76.5" x14ac:dyDescent="0.2">
      <c r="A192" s="627">
        <v>7896</v>
      </c>
      <c r="B192" s="639">
        <v>45208</v>
      </c>
      <c r="C192" s="635">
        <v>45200</v>
      </c>
      <c r="D192" s="640" t="s">
        <v>141</v>
      </c>
      <c r="E192" s="640" t="s">
        <v>224</v>
      </c>
      <c r="F192" s="410">
        <v>12751.95</v>
      </c>
      <c r="G192" s="640" t="s">
        <v>9323</v>
      </c>
      <c r="H192" s="640" t="s">
        <v>302</v>
      </c>
      <c r="I192" s="641" t="s">
        <v>8954</v>
      </c>
      <c r="J192" s="641" t="s">
        <v>1157</v>
      </c>
      <c r="K192" s="641" t="s">
        <v>32</v>
      </c>
      <c r="L192" s="637">
        <v>7707</v>
      </c>
      <c r="M192" s="638">
        <v>45201</v>
      </c>
      <c r="N192" s="74">
        <f t="shared" si="7"/>
        <v>10</v>
      </c>
      <c r="O192" s="74">
        <f t="shared" si="8"/>
        <v>10</v>
      </c>
      <c r="P192" s="139" t="str">
        <f t="shared" si="9"/>
        <v>Aquisição_de_Bens_Permanentes</v>
      </c>
    </row>
    <row r="193" spans="1:16" ht="38.25" x14ac:dyDescent="0.2">
      <c r="A193" s="627">
        <v>7897</v>
      </c>
      <c r="B193" s="639">
        <v>45208</v>
      </c>
      <c r="C193" s="642">
        <v>45200</v>
      </c>
      <c r="D193" s="640" t="s">
        <v>264</v>
      </c>
      <c r="E193" s="640" t="s">
        <v>0</v>
      </c>
      <c r="F193" s="410">
        <v>1236.33</v>
      </c>
      <c r="G193" s="640" t="s">
        <v>4385</v>
      </c>
      <c r="H193" s="640" t="s">
        <v>419</v>
      </c>
      <c r="I193" s="641" t="s">
        <v>1570</v>
      </c>
      <c r="J193" s="641" t="s">
        <v>1157</v>
      </c>
      <c r="K193" s="641" t="s">
        <v>32</v>
      </c>
      <c r="L193" s="637">
        <v>39403</v>
      </c>
      <c r="M193" s="638">
        <v>45203</v>
      </c>
      <c r="N193" s="74">
        <f t="shared" si="7"/>
        <v>10</v>
      </c>
      <c r="O193" s="74">
        <f t="shared" si="8"/>
        <v>10</v>
      </c>
      <c r="P193" s="139" t="str">
        <f t="shared" si="9"/>
        <v>Gastos_Gerais</v>
      </c>
    </row>
    <row r="194" spans="1:16" ht="38.25" x14ac:dyDescent="0.2">
      <c r="A194" s="627">
        <v>7898</v>
      </c>
      <c r="B194" s="639">
        <v>45208</v>
      </c>
      <c r="C194" s="642">
        <v>45200</v>
      </c>
      <c r="D194" s="640" t="s">
        <v>264</v>
      </c>
      <c r="E194" s="640" t="s">
        <v>0</v>
      </c>
      <c r="F194" s="410">
        <v>1094.77</v>
      </c>
      <c r="G194" s="640" t="s">
        <v>4385</v>
      </c>
      <c r="H194" s="640" t="s">
        <v>423</v>
      </c>
      <c r="I194" s="641" t="s">
        <v>1570</v>
      </c>
      <c r="J194" s="641" t="s">
        <v>1157</v>
      </c>
      <c r="K194" s="641" t="s">
        <v>32</v>
      </c>
      <c r="L194" s="637">
        <v>39412</v>
      </c>
      <c r="M194" s="638">
        <v>45203</v>
      </c>
      <c r="N194" s="74">
        <f t="shared" si="7"/>
        <v>10</v>
      </c>
      <c r="O194" s="74">
        <f t="shared" si="8"/>
        <v>10</v>
      </c>
      <c r="P194" s="139" t="str">
        <f t="shared" si="9"/>
        <v>Gastos_Gerais</v>
      </c>
    </row>
    <row r="195" spans="1:16" ht="38.25" x14ac:dyDescent="0.2">
      <c r="A195" s="627">
        <v>7899</v>
      </c>
      <c r="B195" s="639">
        <v>45208</v>
      </c>
      <c r="C195" s="635">
        <v>45200</v>
      </c>
      <c r="D195" s="640" t="s">
        <v>264</v>
      </c>
      <c r="E195" s="640" t="s">
        <v>0</v>
      </c>
      <c r="F195" s="410">
        <v>1974.07</v>
      </c>
      <c r="G195" s="640" t="s">
        <v>4385</v>
      </c>
      <c r="H195" s="640" t="s">
        <v>414</v>
      </c>
      <c r="I195" s="641" t="s">
        <v>1570</v>
      </c>
      <c r="J195" s="641" t="s">
        <v>1157</v>
      </c>
      <c r="K195" s="641" t="s">
        <v>32</v>
      </c>
      <c r="L195" s="637">
        <v>39417</v>
      </c>
      <c r="M195" s="638">
        <v>45204</v>
      </c>
      <c r="N195" s="74">
        <f t="shared" si="7"/>
        <v>10</v>
      </c>
      <c r="O195" s="74">
        <f t="shared" si="8"/>
        <v>10</v>
      </c>
      <c r="P195" s="139" t="str">
        <f t="shared" si="9"/>
        <v>Gastos_Gerais</v>
      </c>
    </row>
    <row r="196" spans="1:16" ht="38.25" x14ac:dyDescent="0.2">
      <c r="A196" s="627">
        <v>7900</v>
      </c>
      <c r="B196" s="634">
        <v>45208</v>
      </c>
      <c r="C196" s="642">
        <v>45200</v>
      </c>
      <c r="D196" s="636" t="s">
        <v>264</v>
      </c>
      <c r="E196" s="636" t="s">
        <v>0</v>
      </c>
      <c r="F196" s="374">
        <v>1111.56</v>
      </c>
      <c r="G196" s="636" t="s">
        <v>4385</v>
      </c>
      <c r="H196" s="636" t="s">
        <v>421</v>
      </c>
      <c r="I196" s="637" t="s">
        <v>1570</v>
      </c>
      <c r="J196" s="637" t="s">
        <v>1157</v>
      </c>
      <c r="K196" s="637" t="s">
        <v>32</v>
      </c>
      <c r="L196" s="637">
        <v>39418</v>
      </c>
      <c r="M196" s="638">
        <v>45204</v>
      </c>
      <c r="N196" s="74">
        <f t="shared" si="7"/>
        <v>10</v>
      </c>
      <c r="O196" s="74">
        <f t="shared" si="8"/>
        <v>10</v>
      </c>
      <c r="P196" s="139" t="str">
        <f t="shared" si="9"/>
        <v>Gastos_Gerais</v>
      </c>
    </row>
    <row r="197" spans="1:16" ht="38.25" x14ac:dyDescent="0.2">
      <c r="A197" s="627">
        <v>7901</v>
      </c>
      <c r="B197" s="634">
        <v>45208</v>
      </c>
      <c r="C197" s="642">
        <v>45170</v>
      </c>
      <c r="D197" s="636" t="s">
        <v>264</v>
      </c>
      <c r="E197" s="636" t="s">
        <v>83</v>
      </c>
      <c r="F197" s="374">
        <v>4950.0200000000004</v>
      </c>
      <c r="G197" s="636" t="s">
        <v>9476</v>
      </c>
      <c r="H197" s="636" t="s">
        <v>422</v>
      </c>
      <c r="I197" s="637" t="s">
        <v>9180</v>
      </c>
      <c r="J197" s="637" t="s">
        <v>1157</v>
      </c>
      <c r="K197" s="637" t="s">
        <v>32</v>
      </c>
      <c r="L197" s="637">
        <v>74457587</v>
      </c>
      <c r="M197" s="638">
        <v>45208</v>
      </c>
      <c r="N197" s="74">
        <f t="shared" ref="N197:N260" si="10">IF(B197=0,0,IF(YEAR(B197)=$O$1,MONTH(B197)-$N$1+1,(YEAR(B197)-$O$1)*12-$N$1+1+MONTH(B197)))</f>
        <v>10</v>
      </c>
      <c r="O197" s="74">
        <f t="shared" ref="O197:O260" si="11">IF(C197=0,0,IF(YEAR(C197)=$O$1,MONTH(C197)-$N$1+1,(YEAR(C197)-$O$1)*12-$N$1+1+MONTH(C197)))</f>
        <v>9</v>
      </c>
      <c r="P197" s="139" t="str">
        <f t="shared" ref="P197:P260" si="12">SUBSTITUTE(D197," ","_")</f>
        <v>Gastos_Gerais</v>
      </c>
    </row>
    <row r="198" spans="1:16" ht="51" x14ac:dyDescent="0.2">
      <c r="A198" s="627">
        <v>7902</v>
      </c>
      <c r="B198" s="634">
        <v>45208</v>
      </c>
      <c r="C198" s="642">
        <v>45200</v>
      </c>
      <c r="D198" s="636" t="s">
        <v>176</v>
      </c>
      <c r="E198" s="636" t="s">
        <v>158</v>
      </c>
      <c r="F198" s="374">
        <v>900</v>
      </c>
      <c r="G198" s="640" t="s">
        <v>10830</v>
      </c>
      <c r="H198" s="636" t="s">
        <v>303</v>
      </c>
      <c r="I198" s="637" t="s">
        <v>6221</v>
      </c>
      <c r="J198" s="637" t="s">
        <v>1157</v>
      </c>
      <c r="K198" s="637" t="s">
        <v>1393</v>
      </c>
      <c r="L198" s="637">
        <v>5661</v>
      </c>
      <c r="M198" s="638">
        <v>45210</v>
      </c>
      <c r="N198" s="74">
        <f t="shared" si="10"/>
        <v>10</v>
      </c>
      <c r="O198" s="74">
        <f t="shared" si="11"/>
        <v>10</v>
      </c>
      <c r="P198" s="139" t="str">
        <f t="shared" si="12"/>
        <v>Gastos_com_Pessoal</v>
      </c>
    </row>
    <row r="199" spans="1:16" ht="38.25" x14ac:dyDescent="0.2">
      <c r="A199" s="627">
        <v>7903</v>
      </c>
      <c r="B199" s="634">
        <v>45208</v>
      </c>
      <c r="C199" s="642">
        <v>45200</v>
      </c>
      <c r="D199" s="636" t="s">
        <v>264</v>
      </c>
      <c r="E199" s="636" t="s">
        <v>404</v>
      </c>
      <c r="F199" s="374">
        <v>1200</v>
      </c>
      <c r="G199" s="636" t="s">
        <v>9324</v>
      </c>
      <c r="H199" s="636" t="s">
        <v>1032</v>
      </c>
      <c r="I199" s="637" t="s">
        <v>9325</v>
      </c>
      <c r="J199" s="637" t="s">
        <v>1157</v>
      </c>
      <c r="K199" s="637" t="s">
        <v>32</v>
      </c>
      <c r="L199" s="637">
        <v>3</v>
      </c>
      <c r="M199" s="638">
        <v>45204</v>
      </c>
      <c r="N199" s="74">
        <f t="shared" si="10"/>
        <v>10</v>
      </c>
      <c r="O199" s="74">
        <f t="shared" si="11"/>
        <v>10</v>
      </c>
      <c r="P199" s="139" t="str">
        <f t="shared" si="12"/>
        <v>Gastos_Gerais</v>
      </c>
    </row>
    <row r="200" spans="1:16" ht="38.25" x14ac:dyDescent="0.2">
      <c r="A200" s="627">
        <v>7904</v>
      </c>
      <c r="B200" s="634">
        <v>45208</v>
      </c>
      <c r="C200" s="642">
        <v>45200</v>
      </c>
      <c r="D200" s="636" t="s">
        <v>264</v>
      </c>
      <c r="E200" s="636" t="s">
        <v>290</v>
      </c>
      <c r="F200" s="374">
        <v>188</v>
      </c>
      <c r="G200" s="647" t="s">
        <v>9326</v>
      </c>
      <c r="H200" s="636" t="s">
        <v>418</v>
      </c>
      <c r="I200" s="637" t="s">
        <v>9327</v>
      </c>
      <c r="J200" s="637" t="s">
        <v>1157</v>
      </c>
      <c r="K200" s="637" t="s">
        <v>32</v>
      </c>
      <c r="L200" s="637">
        <v>121</v>
      </c>
      <c r="M200" s="638">
        <v>45203</v>
      </c>
      <c r="N200" s="74">
        <f t="shared" si="10"/>
        <v>10</v>
      </c>
      <c r="O200" s="74">
        <f t="shared" si="11"/>
        <v>10</v>
      </c>
      <c r="P200" s="139" t="str">
        <f t="shared" si="12"/>
        <v>Gastos_Gerais</v>
      </c>
    </row>
    <row r="201" spans="1:16" ht="51" x14ac:dyDescent="0.2">
      <c r="A201" s="627">
        <v>7905</v>
      </c>
      <c r="B201" s="634">
        <v>45208</v>
      </c>
      <c r="C201" s="642">
        <v>45200</v>
      </c>
      <c r="D201" s="636" t="s">
        <v>176</v>
      </c>
      <c r="E201" s="636" t="s">
        <v>158</v>
      </c>
      <c r="F201" s="374">
        <v>181</v>
      </c>
      <c r="G201" s="636" t="s">
        <v>10831</v>
      </c>
      <c r="H201" s="636" t="s">
        <v>303</v>
      </c>
      <c r="I201" s="637" t="s">
        <v>9190</v>
      </c>
      <c r="J201" s="637" t="s">
        <v>1157</v>
      </c>
      <c r="K201" s="637" t="s">
        <v>1393</v>
      </c>
      <c r="L201" s="637">
        <v>89524</v>
      </c>
      <c r="M201" s="638">
        <v>45208</v>
      </c>
      <c r="N201" s="74">
        <f t="shared" si="10"/>
        <v>10</v>
      </c>
      <c r="O201" s="74">
        <f t="shared" si="11"/>
        <v>10</v>
      </c>
      <c r="P201" s="139" t="str">
        <f t="shared" si="12"/>
        <v>Gastos_com_Pessoal</v>
      </c>
    </row>
    <row r="202" spans="1:16" ht="38.25" x14ac:dyDescent="0.2">
      <c r="A202" s="627">
        <v>7906</v>
      </c>
      <c r="B202" s="634">
        <v>45208</v>
      </c>
      <c r="C202" s="642">
        <v>45200</v>
      </c>
      <c r="D202" s="636" t="s">
        <v>264</v>
      </c>
      <c r="E202" s="636" t="s">
        <v>293</v>
      </c>
      <c r="F202" s="374">
        <v>75</v>
      </c>
      <c r="G202" s="636" t="s">
        <v>9328</v>
      </c>
      <c r="H202" s="636" t="s">
        <v>414</v>
      </c>
      <c r="I202" s="637" t="s">
        <v>9329</v>
      </c>
      <c r="J202" s="637" t="s">
        <v>1188</v>
      </c>
      <c r="K202" s="637" t="s">
        <v>4137</v>
      </c>
      <c r="L202" s="637">
        <v>397997334</v>
      </c>
      <c r="M202" s="638">
        <v>45208</v>
      </c>
      <c r="N202" s="74">
        <f t="shared" si="10"/>
        <v>10</v>
      </c>
      <c r="O202" s="74">
        <f t="shared" si="11"/>
        <v>10</v>
      </c>
      <c r="P202" s="139" t="str">
        <f t="shared" si="12"/>
        <v>Gastos_Gerais</v>
      </c>
    </row>
    <row r="203" spans="1:16" ht="38.25" x14ac:dyDescent="0.2">
      <c r="A203" s="627">
        <v>7907</v>
      </c>
      <c r="B203" s="634">
        <v>45208</v>
      </c>
      <c r="C203" s="642">
        <v>45200</v>
      </c>
      <c r="D203" s="636" t="s">
        <v>264</v>
      </c>
      <c r="E203" s="636" t="s">
        <v>293</v>
      </c>
      <c r="F203" s="374">
        <v>75</v>
      </c>
      <c r="G203" s="636" t="s">
        <v>9330</v>
      </c>
      <c r="H203" s="636" t="s">
        <v>414</v>
      </c>
      <c r="I203" s="637" t="s">
        <v>9331</v>
      </c>
      <c r="J203" s="637" t="s">
        <v>1188</v>
      </c>
      <c r="K203" s="637" t="s">
        <v>4137</v>
      </c>
      <c r="L203" s="637">
        <v>397997334</v>
      </c>
      <c r="M203" s="638">
        <v>45208</v>
      </c>
      <c r="N203" s="74">
        <f t="shared" si="10"/>
        <v>10</v>
      </c>
      <c r="O203" s="74">
        <f t="shared" si="11"/>
        <v>10</v>
      </c>
      <c r="P203" s="139" t="str">
        <f t="shared" si="12"/>
        <v>Gastos_Gerais</v>
      </c>
    </row>
    <row r="204" spans="1:16" ht="38.25" x14ac:dyDescent="0.2">
      <c r="A204" s="627">
        <v>7908</v>
      </c>
      <c r="B204" s="634">
        <v>45208</v>
      </c>
      <c r="C204" s="642">
        <v>45200</v>
      </c>
      <c r="D204" s="636" t="s">
        <v>264</v>
      </c>
      <c r="E204" s="636" t="s">
        <v>293</v>
      </c>
      <c r="F204" s="374">
        <v>75</v>
      </c>
      <c r="G204" s="636" t="s">
        <v>8937</v>
      </c>
      <c r="H204" s="636" t="s">
        <v>414</v>
      </c>
      <c r="I204" s="637" t="s">
        <v>2627</v>
      </c>
      <c r="J204" s="637" t="s">
        <v>1188</v>
      </c>
      <c r="K204" s="637" t="s">
        <v>4137</v>
      </c>
      <c r="L204" s="637">
        <v>397997334</v>
      </c>
      <c r="M204" s="638">
        <v>45208</v>
      </c>
      <c r="N204" s="74">
        <f t="shared" si="10"/>
        <v>10</v>
      </c>
      <c r="O204" s="74">
        <f t="shared" si="11"/>
        <v>10</v>
      </c>
      <c r="P204" s="139" t="str">
        <f t="shared" si="12"/>
        <v>Gastos_Gerais</v>
      </c>
    </row>
    <row r="205" spans="1:16" ht="51" x14ac:dyDescent="0.2">
      <c r="A205" s="627">
        <v>7909</v>
      </c>
      <c r="B205" s="634">
        <v>45208</v>
      </c>
      <c r="C205" s="642">
        <v>45200</v>
      </c>
      <c r="D205" s="636" t="s">
        <v>176</v>
      </c>
      <c r="E205" s="636" t="s">
        <v>261</v>
      </c>
      <c r="F205" s="374">
        <v>2580.8000000000002</v>
      </c>
      <c r="G205" s="636" t="s">
        <v>1207</v>
      </c>
      <c r="H205" s="636" t="s">
        <v>419</v>
      </c>
      <c r="I205" s="637" t="s">
        <v>9289</v>
      </c>
      <c r="J205" s="637" t="s">
        <v>1188</v>
      </c>
      <c r="K205" s="637" t="s">
        <v>4137</v>
      </c>
      <c r="L205" s="637">
        <v>397997334</v>
      </c>
      <c r="M205" s="638">
        <v>45208</v>
      </c>
      <c r="N205" s="74">
        <f t="shared" si="10"/>
        <v>10</v>
      </c>
      <c r="O205" s="74">
        <f t="shared" si="11"/>
        <v>10</v>
      </c>
      <c r="P205" s="139" t="str">
        <f t="shared" si="12"/>
        <v>Gastos_com_Pessoal</v>
      </c>
    </row>
    <row r="206" spans="1:16" ht="51" x14ac:dyDescent="0.2">
      <c r="A206" s="627">
        <v>7910</v>
      </c>
      <c r="B206" s="634">
        <v>45208</v>
      </c>
      <c r="C206" s="642">
        <v>45200</v>
      </c>
      <c r="D206" s="636" t="s">
        <v>176</v>
      </c>
      <c r="E206" s="636" t="s">
        <v>280</v>
      </c>
      <c r="F206" s="374">
        <v>1802.91</v>
      </c>
      <c r="G206" s="636" t="s">
        <v>1209</v>
      </c>
      <c r="H206" s="636" t="s">
        <v>419</v>
      </c>
      <c r="I206" s="637" t="s">
        <v>9289</v>
      </c>
      <c r="J206" s="637" t="s">
        <v>1188</v>
      </c>
      <c r="K206" s="637" t="s">
        <v>4137</v>
      </c>
      <c r="L206" s="637">
        <v>397997334</v>
      </c>
      <c r="M206" s="638">
        <v>45208</v>
      </c>
      <c r="N206" s="74">
        <f t="shared" si="10"/>
        <v>10</v>
      </c>
      <c r="O206" s="74">
        <f t="shared" si="11"/>
        <v>10</v>
      </c>
      <c r="P206" s="139" t="str">
        <f t="shared" si="12"/>
        <v>Gastos_com_Pessoal</v>
      </c>
    </row>
    <row r="207" spans="1:16" ht="51" x14ac:dyDescent="0.2">
      <c r="A207" s="627">
        <v>7911</v>
      </c>
      <c r="B207" s="634">
        <v>45208</v>
      </c>
      <c r="C207" s="642">
        <v>45200</v>
      </c>
      <c r="D207" s="636" t="s">
        <v>176</v>
      </c>
      <c r="E207" s="636" t="s">
        <v>262</v>
      </c>
      <c r="F207" s="374">
        <v>600.97</v>
      </c>
      <c r="G207" s="636" t="s">
        <v>1210</v>
      </c>
      <c r="H207" s="636" t="s">
        <v>419</v>
      </c>
      <c r="I207" s="637" t="s">
        <v>9289</v>
      </c>
      <c r="J207" s="637" t="s">
        <v>1188</v>
      </c>
      <c r="K207" s="637" t="s">
        <v>4137</v>
      </c>
      <c r="L207" s="637">
        <v>397997334</v>
      </c>
      <c r="M207" s="638">
        <v>45208</v>
      </c>
      <c r="N207" s="74">
        <f t="shared" si="10"/>
        <v>10</v>
      </c>
      <c r="O207" s="74">
        <f t="shared" si="11"/>
        <v>10</v>
      </c>
      <c r="P207" s="139" t="str">
        <f t="shared" si="12"/>
        <v>Gastos_com_Pessoal</v>
      </c>
    </row>
    <row r="208" spans="1:16" ht="51" x14ac:dyDescent="0.2">
      <c r="A208" s="627">
        <v>7912</v>
      </c>
      <c r="B208" s="634">
        <v>45208</v>
      </c>
      <c r="C208" s="642">
        <v>45200</v>
      </c>
      <c r="D208" s="636" t="s">
        <v>176</v>
      </c>
      <c r="E208" s="636" t="s">
        <v>169</v>
      </c>
      <c r="F208" s="374">
        <v>3650.54</v>
      </c>
      <c r="G208" s="636" t="s">
        <v>1211</v>
      </c>
      <c r="H208" s="636" t="s">
        <v>419</v>
      </c>
      <c r="I208" s="637" t="s">
        <v>9289</v>
      </c>
      <c r="J208" s="637" t="s">
        <v>1188</v>
      </c>
      <c r="K208" s="637" t="s">
        <v>4137</v>
      </c>
      <c r="L208" s="637">
        <v>397997334</v>
      </c>
      <c r="M208" s="638">
        <v>45208</v>
      </c>
      <c r="N208" s="74">
        <f t="shared" si="10"/>
        <v>10</v>
      </c>
      <c r="O208" s="74">
        <f t="shared" si="11"/>
        <v>10</v>
      </c>
      <c r="P208" s="139" t="str">
        <f t="shared" si="12"/>
        <v>Gastos_com_Pessoal</v>
      </c>
    </row>
    <row r="209" spans="1:16" ht="38.25" x14ac:dyDescent="0.2">
      <c r="A209" s="627">
        <v>7913</v>
      </c>
      <c r="B209" s="634">
        <v>45208</v>
      </c>
      <c r="C209" s="642">
        <v>45200</v>
      </c>
      <c r="D209" s="636" t="s">
        <v>264</v>
      </c>
      <c r="E209" s="648" t="s">
        <v>180</v>
      </c>
      <c r="F209" s="374">
        <v>550</v>
      </c>
      <c r="G209" s="636" t="s">
        <v>3359</v>
      </c>
      <c r="H209" s="636" t="s">
        <v>303</v>
      </c>
      <c r="I209" s="637" t="s">
        <v>3360</v>
      </c>
      <c r="J209" s="637" t="s">
        <v>1157</v>
      </c>
      <c r="K209" s="637" t="s">
        <v>32</v>
      </c>
      <c r="L209" s="637">
        <v>202323833</v>
      </c>
      <c r="M209" s="638">
        <v>45201</v>
      </c>
      <c r="N209" s="74">
        <f t="shared" si="10"/>
        <v>10</v>
      </c>
      <c r="O209" s="74">
        <f t="shared" si="11"/>
        <v>10</v>
      </c>
      <c r="P209" s="139" t="str">
        <f t="shared" si="12"/>
        <v>Gastos_Gerais</v>
      </c>
    </row>
    <row r="210" spans="1:16" ht="76.5" x14ac:dyDescent="0.2">
      <c r="A210" s="627">
        <v>7914</v>
      </c>
      <c r="B210" s="634">
        <v>45208</v>
      </c>
      <c r="C210" s="642">
        <v>45170</v>
      </c>
      <c r="D210" s="636" t="s">
        <v>141</v>
      </c>
      <c r="E210" s="636" t="s">
        <v>222</v>
      </c>
      <c r="F210" s="374">
        <v>500</v>
      </c>
      <c r="G210" s="636" t="s">
        <v>9332</v>
      </c>
      <c r="H210" s="636" t="s">
        <v>420</v>
      </c>
      <c r="I210" s="637" t="s">
        <v>1431</v>
      </c>
      <c r="J210" s="637" t="s">
        <v>1157</v>
      </c>
      <c r="K210" s="637" t="s">
        <v>32</v>
      </c>
      <c r="L210" s="637">
        <v>10864</v>
      </c>
      <c r="M210" s="638">
        <v>45198</v>
      </c>
      <c r="N210" s="74">
        <f t="shared" si="10"/>
        <v>10</v>
      </c>
      <c r="O210" s="74">
        <f t="shared" si="11"/>
        <v>9</v>
      </c>
      <c r="P210" s="139" t="str">
        <f t="shared" si="12"/>
        <v>Aquisição_de_Bens_Permanentes</v>
      </c>
    </row>
    <row r="211" spans="1:16" ht="38.25" x14ac:dyDescent="0.2">
      <c r="A211" s="627">
        <v>7915</v>
      </c>
      <c r="B211" s="634">
        <v>45208</v>
      </c>
      <c r="C211" s="642">
        <v>45170</v>
      </c>
      <c r="D211" s="636" t="s">
        <v>264</v>
      </c>
      <c r="E211" s="636" t="s">
        <v>404</v>
      </c>
      <c r="F211" s="374">
        <v>508</v>
      </c>
      <c r="G211" s="636" t="s">
        <v>9333</v>
      </c>
      <c r="H211" s="636" t="s">
        <v>420</v>
      </c>
      <c r="I211" s="637" t="s">
        <v>1431</v>
      </c>
      <c r="J211" s="637" t="s">
        <v>1157</v>
      </c>
      <c r="K211" s="637" t="s">
        <v>32</v>
      </c>
      <c r="L211" s="637">
        <v>10864</v>
      </c>
      <c r="M211" s="646">
        <v>45198</v>
      </c>
      <c r="N211" s="74">
        <f t="shared" si="10"/>
        <v>10</v>
      </c>
      <c r="O211" s="74">
        <f t="shared" si="11"/>
        <v>9</v>
      </c>
      <c r="P211" s="139" t="str">
        <f t="shared" si="12"/>
        <v>Gastos_Gerais</v>
      </c>
    </row>
    <row r="212" spans="1:16" ht="38.25" x14ac:dyDescent="0.2">
      <c r="A212" s="627">
        <v>7916</v>
      </c>
      <c r="B212" s="634">
        <v>45208</v>
      </c>
      <c r="C212" s="642">
        <v>45170</v>
      </c>
      <c r="D212" s="636" t="s">
        <v>264</v>
      </c>
      <c r="E212" s="636" t="s">
        <v>320</v>
      </c>
      <c r="F212" s="374">
        <v>2621.58</v>
      </c>
      <c r="G212" s="636" t="s">
        <v>9334</v>
      </c>
      <c r="H212" s="636" t="s">
        <v>420</v>
      </c>
      <c r="I212" s="637" t="s">
        <v>1431</v>
      </c>
      <c r="J212" s="637" t="s">
        <v>1157</v>
      </c>
      <c r="K212" s="637" t="s">
        <v>32</v>
      </c>
      <c r="L212" s="637">
        <v>2023614</v>
      </c>
      <c r="M212" s="638">
        <v>45198</v>
      </c>
      <c r="N212" s="74">
        <f t="shared" si="10"/>
        <v>10</v>
      </c>
      <c r="O212" s="74">
        <f t="shared" si="11"/>
        <v>9</v>
      </c>
      <c r="P212" s="139" t="str">
        <f t="shared" si="12"/>
        <v>Gastos_Gerais</v>
      </c>
    </row>
    <row r="213" spans="1:16" ht="76.5" x14ac:dyDescent="0.2">
      <c r="A213" s="627">
        <v>7917</v>
      </c>
      <c r="B213" s="634">
        <v>45208</v>
      </c>
      <c r="C213" s="642">
        <v>45170</v>
      </c>
      <c r="D213" s="636" t="s">
        <v>141</v>
      </c>
      <c r="E213" s="636" t="s">
        <v>222</v>
      </c>
      <c r="F213" s="374">
        <v>250</v>
      </c>
      <c r="G213" s="636" t="s">
        <v>9335</v>
      </c>
      <c r="H213" s="636" t="s">
        <v>423</v>
      </c>
      <c r="I213" s="637" t="s">
        <v>1431</v>
      </c>
      <c r="J213" s="637" t="s">
        <v>1157</v>
      </c>
      <c r="K213" s="637" t="s">
        <v>32</v>
      </c>
      <c r="L213" s="637">
        <v>10863</v>
      </c>
      <c r="M213" s="638">
        <v>45198</v>
      </c>
      <c r="N213" s="74">
        <f t="shared" si="10"/>
        <v>10</v>
      </c>
      <c r="O213" s="74">
        <f t="shared" si="11"/>
        <v>9</v>
      </c>
      <c r="P213" s="139" t="str">
        <f t="shared" si="12"/>
        <v>Aquisição_de_Bens_Permanentes</v>
      </c>
    </row>
    <row r="214" spans="1:16" ht="38.25" x14ac:dyDescent="0.2">
      <c r="A214" s="627">
        <v>7918</v>
      </c>
      <c r="B214" s="634">
        <v>45208</v>
      </c>
      <c r="C214" s="642">
        <v>45170</v>
      </c>
      <c r="D214" s="636" t="s">
        <v>264</v>
      </c>
      <c r="E214" s="636" t="s">
        <v>404</v>
      </c>
      <c r="F214" s="374">
        <v>12</v>
      </c>
      <c r="G214" s="636" t="s">
        <v>9333</v>
      </c>
      <c r="H214" s="636" t="s">
        <v>423</v>
      </c>
      <c r="I214" s="637" t="s">
        <v>1431</v>
      </c>
      <c r="J214" s="637" t="s">
        <v>1157</v>
      </c>
      <c r="K214" s="637" t="s">
        <v>32</v>
      </c>
      <c r="L214" s="637">
        <v>10863</v>
      </c>
      <c r="M214" s="638">
        <v>45198</v>
      </c>
      <c r="N214" s="74">
        <f t="shared" si="10"/>
        <v>10</v>
      </c>
      <c r="O214" s="74">
        <f t="shared" si="11"/>
        <v>9</v>
      </c>
      <c r="P214" s="139" t="str">
        <f t="shared" si="12"/>
        <v>Gastos_Gerais</v>
      </c>
    </row>
    <row r="215" spans="1:16" ht="38.25" x14ac:dyDescent="0.2">
      <c r="A215" s="627">
        <v>7919</v>
      </c>
      <c r="B215" s="634">
        <v>45208</v>
      </c>
      <c r="C215" s="642">
        <v>45170</v>
      </c>
      <c r="D215" s="636" t="s">
        <v>264</v>
      </c>
      <c r="E215" s="636" t="s">
        <v>320</v>
      </c>
      <c r="F215" s="374">
        <v>515.53</v>
      </c>
      <c r="G215" s="636" t="s">
        <v>9334</v>
      </c>
      <c r="H215" s="636" t="s">
        <v>423</v>
      </c>
      <c r="I215" s="637" t="s">
        <v>1431</v>
      </c>
      <c r="J215" s="637" t="s">
        <v>1157</v>
      </c>
      <c r="K215" s="637" t="s">
        <v>32</v>
      </c>
      <c r="L215" s="637">
        <v>2023618</v>
      </c>
      <c r="M215" s="638">
        <v>45201</v>
      </c>
      <c r="N215" s="74">
        <f t="shared" si="10"/>
        <v>10</v>
      </c>
      <c r="O215" s="74">
        <f t="shared" si="11"/>
        <v>9</v>
      </c>
      <c r="P215" s="139" t="str">
        <f t="shared" si="12"/>
        <v>Gastos_Gerais</v>
      </c>
    </row>
    <row r="216" spans="1:16" ht="38.25" x14ac:dyDescent="0.2">
      <c r="A216" s="627">
        <v>7920</v>
      </c>
      <c r="B216" s="634">
        <v>45208</v>
      </c>
      <c r="C216" s="642">
        <v>45170</v>
      </c>
      <c r="D216" s="636" t="s">
        <v>264</v>
      </c>
      <c r="E216" s="636" t="s">
        <v>320</v>
      </c>
      <c r="F216" s="374">
        <v>696.66</v>
      </c>
      <c r="G216" s="636" t="s">
        <v>9334</v>
      </c>
      <c r="H216" s="636" t="s">
        <v>414</v>
      </c>
      <c r="I216" s="637" t="s">
        <v>1431</v>
      </c>
      <c r="J216" s="637" t="s">
        <v>1157</v>
      </c>
      <c r="K216" s="637" t="s">
        <v>32</v>
      </c>
      <c r="L216" s="637">
        <v>2023613</v>
      </c>
      <c r="M216" s="638">
        <v>45198</v>
      </c>
      <c r="N216" s="74">
        <f t="shared" si="10"/>
        <v>10</v>
      </c>
      <c r="O216" s="74">
        <f t="shared" si="11"/>
        <v>9</v>
      </c>
      <c r="P216" s="139" t="str">
        <f t="shared" si="12"/>
        <v>Gastos_Gerais</v>
      </c>
    </row>
    <row r="217" spans="1:16" ht="38.25" x14ac:dyDescent="0.2">
      <c r="A217" s="627">
        <v>7921</v>
      </c>
      <c r="B217" s="634">
        <v>45208</v>
      </c>
      <c r="C217" s="642">
        <v>45170</v>
      </c>
      <c r="D217" s="636" t="s">
        <v>264</v>
      </c>
      <c r="E217" s="636" t="s">
        <v>320</v>
      </c>
      <c r="F217" s="374">
        <v>383.16</v>
      </c>
      <c r="G217" s="636" t="s">
        <v>9334</v>
      </c>
      <c r="H217" s="636" t="s">
        <v>421</v>
      </c>
      <c r="I217" s="637" t="s">
        <v>1431</v>
      </c>
      <c r="J217" s="637" t="s">
        <v>1157</v>
      </c>
      <c r="K217" s="637" t="s">
        <v>32</v>
      </c>
      <c r="L217" s="637">
        <v>2023617</v>
      </c>
      <c r="M217" s="638">
        <v>45198</v>
      </c>
      <c r="N217" s="74">
        <f t="shared" si="10"/>
        <v>10</v>
      </c>
      <c r="O217" s="74">
        <f t="shared" si="11"/>
        <v>9</v>
      </c>
      <c r="P217" s="139" t="str">
        <f t="shared" si="12"/>
        <v>Gastos_Gerais</v>
      </c>
    </row>
    <row r="218" spans="1:16" ht="76.5" x14ac:dyDescent="0.2">
      <c r="A218" s="627">
        <v>7922</v>
      </c>
      <c r="B218" s="639">
        <v>45208</v>
      </c>
      <c r="C218" s="635">
        <v>45170</v>
      </c>
      <c r="D218" s="640" t="s">
        <v>141</v>
      </c>
      <c r="E218" s="640" t="s">
        <v>222</v>
      </c>
      <c r="F218" s="410">
        <v>250</v>
      </c>
      <c r="G218" s="636" t="s">
        <v>9335</v>
      </c>
      <c r="H218" s="636" t="s">
        <v>418</v>
      </c>
      <c r="I218" s="637" t="s">
        <v>1431</v>
      </c>
      <c r="J218" s="637" t="s">
        <v>1157</v>
      </c>
      <c r="K218" s="637" t="s">
        <v>32</v>
      </c>
      <c r="L218" s="637">
        <v>10865</v>
      </c>
      <c r="M218" s="638">
        <v>45198</v>
      </c>
      <c r="N218" s="74">
        <f t="shared" si="10"/>
        <v>10</v>
      </c>
      <c r="O218" s="74">
        <f t="shared" si="11"/>
        <v>9</v>
      </c>
      <c r="P218" s="139" t="str">
        <f t="shared" si="12"/>
        <v>Aquisição_de_Bens_Permanentes</v>
      </c>
    </row>
    <row r="219" spans="1:16" ht="38.25" x14ac:dyDescent="0.2">
      <c r="A219" s="627">
        <v>7923</v>
      </c>
      <c r="B219" s="634">
        <v>45208</v>
      </c>
      <c r="C219" s="635">
        <v>45170</v>
      </c>
      <c r="D219" s="636" t="s">
        <v>264</v>
      </c>
      <c r="E219" s="636" t="s">
        <v>320</v>
      </c>
      <c r="F219" s="374">
        <v>826.5</v>
      </c>
      <c r="G219" s="636" t="s">
        <v>9334</v>
      </c>
      <c r="H219" s="636" t="s">
        <v>418</v>
      </c>
      <c r="I219" s="637" t="s">
        <v>1431</v>
      </c>
      <c r="J219" s="637" t="s">
        <v>1157</v>
      </c>
      <c r="K219" s="637" t="s">
        <v>32</v>
      </c>
      <c r="L219" s="637">
        <v>2023616</v>
      </c>
      <c r="M219" s="638">
        <v>45198</v>
      </c>
      <c r="N219" s="74">
        <f t="shared" si="10"/>
        <v>10</v>
      </c>
      <c r="O219" s="74">
        <f t="shared" si="11"/>
        <v>9</v>
      </c>
      <c r="P219" s="139" t="str">
        <f t="shared" si="12"/>
        <v>Gastos_Gerais</v>
      </c>
    </row>
    <row r="220" spans="1:16" ht="38.25" x14ac:dyDescent="0.2">
      <c r="A220" s="627">
        <v>7924</v>
      </c>
      <c r="B220" s="634">
        <v>45208</v>
      </c>
      <c r="C220" s="642">
        <v>45200</v>
      </c>
      <c r="D220" s="636" t="s">
        <v>264</v>
      </c>
      <c r="E220" s="636" t="s">
        <v>181</v>
      </c>
      <c r="F220" s="374">
        <v>2000</v>
      </c>
      <c r="G220" s="636" t="s">
        <v>8629</v>
      </c>
      <c r="H220" s="636" t="s">
        <v>416</v>
      </c>
      <c r="I220" s="637" t="s">
        <v>8630</v>
      </c>
      <c r="J220" s="637" t="s">
        <v>1157</v>
      </c>
      <c r="K220" s="637" t="s">
        <v>32</v>
      </c>
      <c r="L220" s="637">
        <v>2023971</v>
      </c>
      <c r="M220" s="638">
        <v>45201</v>
      </c>
      <c r="N220" s="74">
        <f t="shared" si="10"/>
        <v>10</v>
      </c>
      <c r="O220" s="74">
        <f t="shared" si="11"/>
        <v>10</v>
      </c>
      <c r="P220" s="139" t="str">
        <f t="shared" si="12"/>
        <v>Gastos_Gerais</v>
      </c>
    </row>
    <row r="221" spans="1:16" ht="38.25" x14ac:dyDescent="0.2">
      <c r="A221" s="627">
        <v>7925</v>
      </c>
      <c r="B221" s="634">
        <v>45208</v>
      </c>
      <c r="C221" s="642">
        <v>45170</v>
      </c>
      <c r="D221" s="636" t="s">
        <v>264</v>
      </c>
      <c r="E221" s="636" t="s">
        <v>90</v>
      </c>
      <c r="F221" s="374">
        <v>397.96</v>
      </c>
      <c r="G221" s="640" t="s">
        <v>9336</v>
      </c>
      <c r="H221" s="636" t="s">
        <v>423</v>
      </c>
      <c r="I221" s="641" t="s">
        <v>1447</v>
      </c>
      <c r="J221" s="641" t="s">
        <v>1157</v>
      </c>
      <c r="K221" s="641" t="s">
        <v>1158</v>
      </c>
      <c r="L221" s="637" t="s">
        <v>9337</v>
      </c>
      <c r="M221" s="638">
        <v>45208</v>
      </c>
      <c r="N221" s="74">
        <f t="shared" si="10"/>
        <v>10</v>
      </c>
      <c r="O221" s="74">
        <f t="shared" si="11"/>
        <v>9</v>
      </c>
      <c r="P221" s="139" t="str">
        <f t="shared" si="12"/>
        <v>Gastos_Gerais</v>
      </c>
    </row>
    <row r="222" spans="1:16" ht="38.25" x14ac:dyDescent="0.2">
      <c r="A222" s="627">
        <v>7926</v>
      </c>
      <c r="B222" s="634">
        <v>45208</v>
      </c>
      <c r="C222" s="642">
        <v>45170</v>
      </c>
      <c r="D222" s="636" t="s">
        <v>264</v>
      </c>
      <c r="E222" s="636" t="s">
        <v>90</v>
      </c>
      <c r="F222" s="374">
        <v>1323</v>
      </c>
      <c r="G222" s="640" t="s">
        <v>9338</v>
      </c>
      <c r="H222" s="636" t="s">
        <v>302</v>
      </c>
      <c r="I222" s="641" t="s">
        <v>1447</v>
      </c>
      <c r="J222" s="641" t="s">
        <v>1157</v>
      </c>
      <c r="K222" s="641" t="s">
        <v>1158</v>
      </c>
      <c r="L222" s="637" t="s">
        <v>9339</v>
      </c>
      <c r="M222" s="638">
        <v>45208</v>
      </c>
      <c r="N222" s="74">
        <f t="shared" si="10"/>
        <v>10</v>
      </c>
      <c r="O222" s="74">
        <f t="shared" si="11"/>
        <v>9</v>
      </c>
      <c r="P222" s="139" t="str">
        <f t="shared" si="12"/>
        <v>Gastos_Gerais</v>
      </c>
    </row>
    <row r="223" spans="1:16" ht="38.25" x14ac:dyDescent="0.2">
      <c r="A223" s="627">
        <v>7927</v>
      </c>
      <c r="B223" s="634">
        <v>45208</v>
      </c>
      <c r="C223" s="642">
        <v>45170</v>
      </c>
      <c r="D223" s="636" t="s">
        <v>264</v>
      </c>
      <c r="E223" s="636" t="s">
        <v>90</v>
      </c>
      <c r="F223" s="374">
        <v>378</v>
      </c>
      <c r="G223" s="636" t="s">
        <v>8612</v>
      </c>
      <c r="H223" s="636" t="s">
        <v>493</v>
      </c>
      <c r="I223" s="637" t="s">
        <v>1447</v>
      </c>
      <c r="J223" s="637" t="s">
        <v>1157</v>
      </c>
      <c r="K223" s="637" t="s">
        <v>1158</v>
      </c>
      <c r="L223" s="637" t="s">
        <v>9340</v>
      </c>
      <c r="M223" s="638">
        <v>45208</v>
      </c>
      <c r="N223" s="74">
        <f t="shared" si="10"/>
        <v>10</v>
      </c>
      <c r="O223" s="74">
        <f t="shared" si="11"/>
        <v>9</v>
      </c>
      <c r="P223" s="139" t="str">
        <f t="shared" si="12"/>
        <v>Gastos_Gerais</v>
      </c>
    </row>
    <row r="224" spans="1:16" ht="38.25" x14ac:dyDescent="0.2">
      <c r="A224" s="627">
        <v>7928</v>
      </c>
      <c r="B224" s="634">
        <v>45208</v>
      </c>
      <c r="C224" s="642">
        <v>45170</v>
      </c>
      <c r="D224" s="636" t="s">
        <v>264</v>
      </c>
      <c r="E224" s="636" t="s">
        <v>90</v>
      </c>
      <c r="F224" s="374">
        <v>567</v>
      </c>
      <c r="G224" s="636" t="s">
        <v>8606</v>
      </c>
      <c r="H224" s="636" t="s">
        <v>421</v>
      </c>
      <c r="I224" s="637" t="s">
        <v>1447</v>
      </c>
      <c r="J224" s="637" t="s">
        <v>1157</v>
      </c>
      <c r="K224" s="637" t="s">
        <v>1158</v>
      </c>
      <c r="L224" s="637" t="s">
        <v>9341</v>
      </c>
      <c r="M224" s="638">
        <v>45208</v>
      </c>
      <c r="N224" s="74">
        <f t="shared" si="10"/>
        <v>10</v>
      </c>
      <c r="O224" s="74">
        <f t="shared" si="11"/>
        <v>9</v>
      </c>
      <c r="P224" s="139" t="str">
        <f t="shared" si="12"/>
        <v>Gastos_Gerais</v>
      </c>
    </row>
    <row r="225" spans="1:16" ht="38.25" x14ac:dyDescent="0.2">
      <c r="A225" s="627">
        <v>7929</v>
      </c>
      <c r="B225" s="634">
        <v>45208</v>
      </c>
      <c r="C225" s="642">
        <v>45170</v>
      </c>
      <c r="D225" s="636" t="s">
        <v>264</v>
      </c>
      <c r="E225" s="636" t="s">
        <v>90</v>
      </c>
      <c r="F225" s="374">
        <v>567</v>
      </c>
      <c r="G225" s="636" t="s">
        <v>8610</v>
      </c>
      <c r="H225" s="636" t="s">
        <v>419</v>
      </c>
      <c r="I225" s="637" t="s">
        <v>1447</v>
      </c>
      <c r="J225" s="637" t="s">
        <v>1157</v>
      </c>
      <c r="K225" s="637" t="s">
        <v>1158</v>
      </c>
      <c r="L225" s="637" t="s">
        <v>9342</v>
      </c>
      <c r="M225" s="638">
        <v>45208</v>
      </c>
      <c r="N225" s="74">
        <f t="shared" si="10"/>
        <v>10</v>
      </c>
      <c r="O225" s="74">
        <f t="shared" si="11"/>
        <v>9</v>
      </c>
      <c r="P225" s="139" t="str">
        <f t="shared" si="12"/>
        <v>Gastos_Gerais</v>
      </c>
    </row>
    <row r="226" spans="1:16" ht="38.25" x14ac:dyDescent="0.2">
      <c r="A226" s="627">
        <v>7930</v>
      </c>
      <c r="B226" s="634">
        <v>45208</v>
      </c>
      <c r="C226" s="642">
        <v>45170</v>
      </c>
      <c r="D226" s="636" t="s">
        <v>264</v>
      </c>
      <c r="E226" s="636" t="s">
        <v>90</v>
      </c>
      <c r="F226" s="374">
        <v>567</v>
      </c>
      <c r="G226" s="636" t="s">
        <v>9343</v>
      </c>
      <c r="H226" s="636" t="s">
        <v>414</v>
      </c>
      <c r="I226" s="637" t="s">
        <v>1447</v>
      </c>
      <c r="J226" s="637" t="s">
        <v>1157</v>
      </c>
      <c r="K226" s="637" t="s">
        <v>1158</v>
      </c>
      <c r="L226" s="637" t="s">
        <v>9344</v>
      </c>
      <c r="M226" s="638">
        <v>45208</v>
      </c>
      <c r="N226" s="74">
        <f t="shared" si="10"/>
        <v>10</v>
      </c>
      <c r="O226" s="74">
        <f t="shared" si="11"/>
        <v>9</v>
      </c>
      <c r="P226" s="139" t="str">
        <f t="shared" si="12"/>
        <v>Gastos_Gerais</v>
      </c>
    </row>
    <row r="227" spans="1:16" ht="38.25" x14ac:dyDescent="0.2">
      <c r="A227" s="627">
        <v>7931</v>
      </c>
      <c r="B227" s="634">
        <v>45208</v>
      </c>
      <c r="C227" s="642">
        <v>45139</v>
      </c>
      <c r="D227" s="636" t="s">
        <v>264</v>
      </c>
      <c r="E227" s="636" t="s">
        <v>408</v>
      </c>
      <c r="F227" s="374">
        <v>90</v>
      </c>
      <c r="G227" s="636" t="s">
        <v>1471</v>
      </c>
      <c r="H227" s="636" t="s">
        <v>420</v>
      </c>
      <c r="I227" s="637" t="s">
        <v>4201</v>
      </c>
      <c r="J227" s="637" t="s">
        <v>1157</v>
      </c>
      <c r="K227" s="637" t="s">
        <v>32</v>
      </c>
      <c r="L227" s="637">
        <v>20232635</v>
      </c>
      <c r="M227" s="638">
        <v>45198</v>
      </c>
      <c r="N227" s="74">
        <f t="shared" si="10"/>
        <v>10</v>
      </c>
      <c r="O227" s="74">
        <f t="shared" si="11"/>
        <v>8</v>
      </c>
      <c r="P227" s="139" t="str">
        <f t="shared" si="12"/>
        <v>Gastos_Gerais</v>
      </c>
    </row>
    <row r="228" spans="1:16" ht="38.25" x14ac:dyDescent="0.2">
      <c r="A228" s="627">
        <v>7932</v>
      </c>
      <c r="B228" s="634">
        <v>45208</v>
      </c>
      <c r="C228" s="642">
        <v>45170</v>
      </c>
      <c r="D228" s="636" t="s">
        <v>264</v>
      </c>
      <c r="E228" s="636" t="s">
        <v>60</v>
      </c>
      <c r="F228" s="374">
        <v>57715.4</v>
      </c>
      <c r="G228" s="636" t="s">
        <v>9345</v>
      </c>
      <c r="H228" s="636" t="s">
        <v>423</v>
      </c>
      <c r="I228" s="637" t="s">
        <v>9346</v>
      </c>
      <c r="J228" s="637" t="s">
        <v>1157</v>
      </c>
      <c r="K228" s="637" t="s">
        <v>32</v>
      </c>
      <c r="L228" s="637">
        <v>59</v>
      </c>
      <c r="M228" s="638">
        <v>45203</v>
      </c>
      <c r="N228" s="74">
        <f t="shared" si="10"/>
        <v>10</v>
      </c>
      <c r="O228" s="74">
        <f t="shared" si="11"/>
        <v>9</v>
      </c>
      <c r="P228" s="139" t="str">
        <f t="shared" si="12"/>
        <v>Gastos_Gerais</v>
      </c>
    </row>
    <row r="229" spans="1:16" ht="38.25" x14ac:dyDescent="0.2">
      <c r="A229" s="627">
        <v>7933</v>
      </c>
      <c r="B229" s="634">
        <v>45208</v>
      </c>
      <c r="C229" s="642">
        <v>45170</v>
      </c>
      <c r="D229" s="636" t="s">
        <v>264</v>
      </c>
      <c r="E229" s="636" t="s">
        <v>60</v>
      </c>
      <c r="F229" s="374">
        <v>42811.86</v>
      </c>
      <c r="G229" s="636" t="s">
        <v>9347</v>
      </c>
      <c r="H229" s="636" t="s">
        <v>417</v>
      </c>
      <c r="I229" s="637" t="s">
        <v>9346</v>
      </c>
      <c r="J229" s="637" t="s">
        <v>1157</v>
      </c>
      <c r="K229" s="637" t="s">
        <v>32</v>
      </c>
      <c r="L229" s="637">
        <v>58</v>
      </c>
      <c r="M229" s="638">
        <v>45203</v>
      </c>
      <c r="N229" s="74">
        <f t="shared" si="10"/>
        <v>10</v>
      </c>
      <c r="O229" s="74">
        <f t="shared" si="11"/>
        <v>9</v>
      </c>
      <c r="P229" s="139" t="str">
        <f t="shared" si="12"/>
        <v>Gastos_Gerais</v>
      </c>
    </row>
    <row r="230" spans="1:16" ht="38.25" x14ac:dyDescent="0.2">
      <c r="A230" s="627">
        <v>7934</v>
      </c>
      <c r="B230" s="634">
        <v>45208</v>
      </c>
      <c r="C230" s="642">
        <v>45170</v>
      </c>
      <c r="D230" s="636" t="s">
        <v>264</v>
      </c>
      <c r="E230" s="636" t="s">
        <v>60</v>
      </c>
      <c r="F230" s="374">
        <v>55845.39</v>
      </c>
      <c r="G230" s="636" t="s">
        <v>8922</v>
      </c>
      <c r="H230" s="636" t="s">
        <v>414</v>
      </c>
      <c r="I230" s="637" t="s">
        <v>9306</v>
      </c>
      <c r="J230" s="637" t="s">
        <v>1157</v>
      </c>
      <c r="K230" s="637" t="s">
        <v>32</v>
      </c>
      <c r="L230" s="637">
        <v>306</v>
      </c>
      <c r="M230" s="638">
        <v>45203</v>
      </c>
      <c r="N230" s="74">
        <f t="shared" si="10"/>
        <v>10</v>
      </c>
      <c r="O230" s="74">
        <f t="shared" si="11"/>
        <v>9</v>
      </c>
      <c r="P230" s="139" t="str">
        <f t="shared" si="12"/>
        <v>Gastos_Gerais</v>
      </c>
    </row>
    <row r="231" spans="1:16" ht="38.25" x14ac:dyDescent="0.2">
      <c r="A231" s="627">
        <v>7935</v>
      </c>
      <c r="B231" s="634">
        <v>45208</v>
      </c>
      <c r="C231" s="642">
        <v>45170</v>
      </c>
      <c r="D231" s="636" t="s">
        <v>264</v>
      </c>
      <c r="E231" s="636" t="s">
        <v>2</v>
      </c>
      <c r="F231" s="374">
        <v>4773.33</v>
      </c>
      <c r="G231" s="636" t="s">
        <v>7778</v>
      </c>
      <c r="H231" s="636" t="s">
        <v>302</v>
      </c>
      <c r="I231" s="637" t="s">
        <v>4214</v>
      </c>
      <c r="J231" s="637" t="s">
        <v>1157</v>
      </c>
      <c r="K231" s="637" t="s">
        <v>1157</v>
      </c>
      <c r="L231" s="637">
        <v>27747</v>
      </c>
      <c r="M231" s="638">
        <v>45208</v>
      </c>
      <c r="N231" s="74">
        <f t="shared" si="10"/>
        <v>10</v>
      </c>
      <c r="O231" s="74">
        <f t="shared" si="11"/>
        <v>9</v>
      </c>
      <c r="P231" s="139" t="str">
        <f t="shared" si="12"/>
        <v>Gastos_Gerais</v>
      </c>
    </row>
    <row r="232" spans="1:16" ht="38.25" x14ac:dyDescent="0.2">
      <c r="A232" s="627">
        <v>7936</v>
      </c>
      <c r="B232" s="634">
        <v>45208</v>
      </c>
      <c r="C232" s="642">
        <v>45170</v>
      </c>
      <c r="D232" s="636" t="s">
        <v>264</v>
      </c>
      <c r="E232" s="636" t="s">
        <v>63</v>
      </c>
      <c r="F232" s="374">
        <v>4.8</v>
      </c>
      <c r="G232" s="636" t="s">
        <v>9348</v>
      </c>
      <c r="H232" s="636" t="s">
        <v>302</v>
      </c>
      <c r="I232" s="637" t="s">
        <v>4214</v>
      </c>
      <c r="J232" s="637" t="s">
        <v>1157</v>
      </c>
      <c r="K232" s="637" t="s">
        <v>1157</v>
      </c>
      <c r="L232" s="637">
        <v>27747</v>
      </c>
      <c r="M232" s="638">
        <v>45208</v>
      </c>
      <c r="N232" s="74">
        <f t="shared" si="10"/>
        <v>10</v>
      </c>
      <c r="O232" s="74">
        <f t="shared" si="11"/>
        <v>9</v>
      </c>
      <c r="P232" s="139" t="str">
        <f t="shared" si="12"/>
        <v>Gastos_Gerais</v>
      </c>
    </row>
    <row r="233" spans="1:16" ht="38.25" x14ac:dyDescent="0.2">
      <c r="A233" s="627">
        <v>7937</v>
      </c>
      <c r="B233" s="634">
        <v>45208</v>
      </c>
      <c r="C233" s="642">
        <v>45200</v>
      </c>
      <c r="D233" s="636" t="s">
        <v>264</v>
      </c>
      <c r="E233" s="636" t="s">
        <v>96</v>
      </c>
      <c r="F233" s="374">
        <v>273</v>
      </c>
      <c r="G233" s="636" t="s">
        <v>9349</v>
      </c>
      <c r="H233" s="636" t="s">
        <v>416</v>
      </c>
      <c r="I233" s="637" t="s">
        <v>9350</v>
      </c>
      <c r="J233" s="637" t="s">
        <v>1157</v>
      </c>
      <c r="K233" s="641" t="s">
        <v>32</v>
      </c>
      <c r="L233" s="645">
        <v>57682</v>
      </c>
      <c r="M233" s="638">
        <v>45202</v>
      </c>
      <c r="N233" s="74">
        <f t="shared" si="10"/>
        <v>10</v>
      </c>
      <c r="O233" s="74">
        <f t="shared" si="11"/>
        <v>10</v>
      </c>
      <c r="P233" s="139" t="str">
        <f t="shared" si="12"/>
        <v>Gastos_Gerais</v>
      </c>
    </row>
    <row r="234" spans="1:16" ht="60" x14ac:dyDescent="0.2">
      <c r="A234" s="627">
        <v>7938</v>
      </c>
      <c r="B234" s="634">
        <v>45208</v>
      </c>
      <c r="C234" s="642">
        <v>45170</v>
      </c>
      <c r="D234" s="636" t="s">
        <v>264</v>
      </c>
      <c r="E234" s="636" t="s">
        <v>211</v>
      </c>
      <c r="F234" s="374">
        <v>22841.35</v>
      </c>
      <c r="G234" s="636" t="s">
        <v>9351</v>
      </c>
      <c r="H234" s="636" t="s">
        <v>303</v>
      </c>
      <c r="I234" s="637" t="s">
        <v>1549</v>
      </c>
      <c r="J234" s="637" t="s">
        <v>1157</v>
      </c>
      <c r="K234" s="641" t="s">
        <v>1158</v>
      </c>
      <c r="L234" s="645">
        <v>24</v>
      </c>
      <c r="M234" s="638">
        <v>45208</v>
      </c>
      <c r="N234" s="74">
        <f t="shared" si="10"/>
        <v>10</v>
      </c>
      <c r="O234" s="74">
        <f t="shared" si="11"/>
        <v>9</v>
      </c>
      <c r="P234" s="139" t="str">
        <f t="shared" si="12"/>
        <v>Gastos_Gerais</v>
      </c>
    </row>
    <row r="235" spans="1:16" ht="38.25" x14ac:dyDescent="0.2">
      <c r="A235" s="627">
        <v>7939</v>
      </c>
      <c r="B235" s="634">
        <v>45208</v>
      </c>
      <c r="C235" s="642">
        <v>45200</v>
      </c>
      <c r="D235" s="636" t="s">
        <v>264</v>
      </c>
      <c r="E235" s="636" t="s">
        <v>181</v>
      </c>
      <c r="F235" s="374">
        <v>2090</v>
      </c>
      <c r="G235" s="636" t="s">
        <v>9352</v>
      </c>
      <c r="H235" s="636" t="s">
        <v>419</v>
      </c>
      <c r="I235" s="637" t="s">
        <v>9353</v>
      </c>
      <c r="J235" s="637" t="s">
        <v>1157</v>
      </c>
      <c r="K235" s="641" t="s">
        <v>32</v>
      </c>
      <c r="L235" s="645" t="s">
        <v>9354</v>
      </c>
      <c r="M235" s="638">
        <v>45202</v>
      </c>
      <c r="N235" s="74">
        <f t="shared" si="10"/>
        <v>10</v>
      </c>
      <c r="O235" s="74">
        <f t="shared" si="11"/>
        <v>10</v>
      </c>
      <c r="P235" s="139" t="str">
        <f t="shared" si="12"/>
        <v>Gastos_Gerais</v>
      </c>
    </row>
    <row r="236" spans="1:16" ht="38.25" x14ac:dyDescent="0.2">
      <c r="A236" s="627">
        <v>7940</v>
      </c>
      <c r="B236" s="634">
        <v>45208</v>
      </c>
      <c r="C236" s="642">
        <v>45170</v>
      </c>
      <c r="D236" s="636" t="s">
        <v>264</v>
      </c>
      <c r="E236" s="636" t="s">
        <v>404</v>
      </c>
      <c r="F236" s="374">
        <v>232.12</v>
      </c>
      <c r="G236" s="636" t="s">
        <v>9355</v>
      </c>
      <c r="H236" s="636" t="s">
        <v>419</v>
      </c>
      <c r="I236" s="637" t="s">
        <v>8252</v>
      </c>
      <c r="J236" s="637" t="s">
        <v>1157</v>
      </c>
      <c r="K236" s="637" t="s">
        <v>32</v>
      </c>
      <c r="L236" s="645" t="s">
        <v>9356</v>
      </c>
      <c r="M236" s="638">
        <v>45181</v>
      </c>
      <c r="N236" s="74">
        <f t="shared" si="10"/>
        <v>10</v>
      </c>
      <c r="O236" s="74">
        <f t="shared" si="11"/>
        <v>9</v>
      </c>
      <c r="P236" s="139" t="str">
        <f t="shared" si="12"/>
        <v>Gastos_Gerais</v>
      </c>
    </row>
    <row r="237" spans="1:16" ht="51" x14ac:dyDescent="0.2">
      <c r="A237" s="627">
        <v>7941</v>
      </c>
      <c r="B237" s="634">
        <v>45208</v>
      </c>
      <c r="C237" s="642">
        <v>45170</v>
      </c>
      <c r="D237" s="636" t="s">
        <v>176</v>
      </c>
      <c r="E237" s="636" t="s">
        <v>170</v>
      </c>
      <c r="F237" s="374">
        <v>13249.2</v>
      </c>
      <c r="G237" s="636" t="s">
        <v>1435</v>
      </c>
      <c r="H237" s="636" t="s">
        <v>303</v>
      </c>
      <c r="I237" s="637" t="s">
        <v>4199</v>
      </c>
      <c r="J237" s="637" t="s">
        <v>1157</v>
      </c>
      <c r="K237" s="637" t="s">
        <v>1157</v>
      </c>
      <c r="L237" s="637" t="s">
        <v>9357</v>
      </c>
      <c r="M237" s="638">
        <v>45208</v>
      </c>
      <c r="N237" s="74">
        <f t="shared" si="10"/>
        <v>10</v>
      </c>
      <c r="O237" s="74">
        <f t="shared" si="11"/>
        <v>9</v>
      </c>
      <c r="P237" s="139" t="str">
        <f t="shared" si="12"/>
        <v>Gastos_com_Pessoal</v>
      </c>
    </row>
    <row r="238" spans="1:16" ht="48" x14ac:dyDescent="0.2">
      <c r="A238" s="627">
        <v>7942</v>
      </c>
      <c r="B238" s="634">
        <v>45208</v>
      </c>
      <c r="C238" s="642">
        <v>45170</v>
      </c>
      <c r="D238" s="636" t="s">
        <v>264</v>
      </c>
      <c r="E238" s="636" t="s">
        <v>170</v>
      </c>
      <c r="F238" s="374">
        <v>27396.48</v>
      </c>
      <c r="G238" s="636" t="s">
        <v>1424</v>
      </c>
      <c r="H238" s="636" t="s">
        <v>303</v>
      </c>
      <c r="I238" s="637" t="s">
        <v>4199</v>
      </c>
      <c r="J238" s="637" t="s">
        <v>1157</v>
      </c>
      <c r="K238" s="637" t="s">
        <v>1157</v>
      </c>
      <c r="L238" s="637">
        <v>58557</v>
      </c>
      <c r="M238" s="638">
        <v>45208</v>
      </c>
      <c r="N238" s="74">
        <f t="shared" si="10"/>
        <v>10</v>
      </c>
      <c r="O238" s="74">
        <f t="shared" si="11"/>
        <v>9</v>
      </c>
      <c r="P238" s="139" t="str">
        <f t="shared" si="12"/>
        <v>Gastos_Gerais</v>
      </c>
    </row>
    <row r="239" spans="1:16" ht="51" x14ac:dyDescent="0.2">
      <c r="A239" s="627">
        <v>7943</v>
      </c>
      <c r="B239" s="634">
        <v>45208</v>
      </c>
      <c r="C239" s="642">
        <v>45170</v>
      </c>
      <c r="D239" s="636" t="s">
        <v>176</v>
      </c>
      <c r="E239" s="636" t="s">
        <v>170</v>
      </c>
      <c r="F239" s="374">
        <v>190</v>
      </c>
      <c r="G239" s="636" t="s">
        <v>4227</v>
      </c>
      <c r="H239" s="636" t="s">
        <v>303</v>
      </c>
      <c r="I239" s="637" t="s">
        <v>4199</v>
      </c>
      <c r="J239" s="637" t="s">
        <v>1157</v>
      </c>
      <c r="K239" s="637" t="s">
        <v>1157</v>
      </c>
      <c r="L239" s="637">
        <v>55890</v>
      </c>
      <c r="M239" s="638">
        <v>45208</v>
      </c>
      <c r="N239" s="74">
        <f t="shared" si="10"/>
        <v>10</v>
      </c>
      <c r="O239" s="74">
        <f t="shared" si="11"/>
        <v>9</v>
      </c>
      <c r="P239" s="139" t="str">
        <f t="shared" si="12"/>
        <v>Gastos_com_Pessoal</v>
      </c>
    </row>
    <row r="240" spans="1:16" ht="51" x14ac:dyDescent="0.2">
      <c r="A240" s="627">
        <v>7944</v>
      </c>
      <c r="B240" s="634">
        <v>45208</v>
      </c>
      <c r="C240" s="642">
        <v>45170</v>
      </c>
      <c r="D240" s="636" t="s">
        <v>176</v>
      </c>
      <c r="E240" s="636" t="s">
        <v>170</v>
      </c>
      <c r="F240" s="374">
        <v>6257.44</v>
      </c>
      <c r="G240" s="636" t="s">
        <v>1438</v>
      </c>
      <c r="H240" s="636" t="s">
        <v>303</v>
      </c>
      <c r="I240" s="637" t="s">
        <v>4199</v>
      </c>
      <c r="J240" s="637" t="s">
        <v>1157</v>
      </c>
      <c r="K240" s="637" t="s">
        <v>1157</v>
      </c>
      <c r="L240" s="637">
        <v>58954</v>
      </c>
      <c r="M240" s="638">
        <v>45208</v>
      </c>
      <c r="N240" s="74">
        <f t="shared" si="10"/>
        <v>10</v>
      </c>
      <c r="O240" s="74">
        <f t="shared" si="11"/>
        <v>9</v>
      </c>
      <c r="P240" s="139" t="str">
        <f t="shared" si="12"/>
        <v>Gastos_com_Pessoal</v>
      </c>
    </row>
    <row r="241" spans="1:16" ht="42.75" customHeight="1" x14ac:dyDescent="0.2">
      <c r="A241" s="627">
        <v>7945</v>
      </c>
      <c r="B241" s="634">
        <v>45208</v>
      </c>
      <c r="C241" s="642">
        <v>45170</v>
      </c>
      <c r="D241" s="636" t="s">
        <v>176</v>
      </c>
      <c r="E241" s="640" t="s">
        <v>170</v>
      </c>
      <c r="F241" s="410">
        <v>6455.25</v>
      </c>
      <c r="G241" s="640" t="s">
        <v>5884</v>
      </c>
      <c r="H241" s="636" t="s">
        <v>303</v>
      </c>
      <c r="I241" s="637" t="s">
        <v>4199</v>
      </c>
      <c r="J241" s="637" t="s">
        <v>1157</v>
      </c>
      <c r="K241" s="637" t="s">
        <v>1157</v>
      </c>
      <c r="L241" s="637">
        <v>54917</v>
      </c>
      <c r="M241" s="638">
        <v>45208</v>
      </c>
      <c r="N241" s="74">
        <f t="shared" si="10"/>
        <v>10</v>
      </c>
      <c r="O241" s="74">
        <f t="shared" si="11"/>
        <v>9</v>
      </c>
      <c r="P241" s="139" t="str">
        <f t="shared" si="12"/>
        <v>Gastos_com_Pessoal</v>
      </c>
    </row>
    <row r="242" spans="1:16" ht="43.5" customHeight="1" x14ac:dyDescent="0.2">
      <c r="A242" s="627">
        <v>7946</v>
      </c>
      <c r="B242" s="634">
        <v>45208</v>
      </c>
      <c r="C242" s="642">
        <v>45170</v>
      </c>
      <c r="D242" s="636" t="s">
        <v>176</v>
      </c>
      <c r="E242" s="640" t="s">
        <v>8</v>
      </c>
      <c r="F242" s="410">
        <v>10393.24</v>
      </c>
      <c r="G242" s="640" t="s">
        <v>9358</v>
      </c>
      <c r="H242" s="636" t="s">
        <v>303</v>
      </c>
      <c r="I242" s="637" t="s">
        <v>8632</v>
      </c>
      <c r="J242" s="637" t="s">
        <v>1157</v>
      </c>
      <c r="K242" s="637" t="s">
        <v>1157</v>
      </c>
      <c r="L242" s="637">
        <v>732336</v>
      </c>
      <c r="M242" s="638">
        <v>45208</v>
      </c>
      <c r="N242" s="74">
        <f t="shared" si="10"/>
        <v>10</v>
      </c>
      <c r="O242" s="74">
        <f t="shared" si="11"/>
        <v>9</v>
      </c>
      <c r="P242" s="139" t="str">
        <f t="shared" si="12"/>
        <v>Gastos_com_Pessoal</v>
      </c>
    </row>
    <row r="243" spans="1:16" ht="51" x14ac:dyDescent="0.2">
      <c r="A243" s="627">
        <v>7947</v>
      </c>
      <c r="B243" s="634">
        <v>45208</v>
      </c>
      <c r="C243" s="642">
        <v>45170</v>
      </c>
      <c r="D243" s="636" t="s">
        <v>176</v>
      </c>
      <c r="E243" s="636" t="s">
        <v>331</v>
      </c>
      <c r="F243" s="374">
        <v>24335.85</v>
      </c>
      <c r="G243" s="636" t="s">
        <v>9359</v>
      </c>
      <c r="H243" s="636" t="s">
        <v>303</v>
      </c>
      <c r="I243" s="637" t="s">
        <v>1428</v>
      </c>
      <c r="J243" s="637" t="s">
        <v>1157</v>
      </c>
      <c r="K243" s="637" t="s">
        <v>1157</v>
      </c>
      <c r="L243" s="637">
        <v>718440</v>
      </c>
      <c r="M243" s="638">
        <v>45208</v>
      </c>
      <c r="N243" s="74">
        <f t="shared" si="10"/>
        <v>10</v>
      </c>
      <c r="O243" s="74">
        <f t="shared" si="11"/>
        <v>9</v>
      </c>
      <c r="P243" s="139" t="str">
        <f t="shared" si="12"/>
        <v>Gastos_com_Pessoal</v>
      </c>
    </row>
    <row r="244" spans="1:16" ht="38.25" x14ac:dyDescent="0.2">
      <c r="A244" s="627">
        <v>7948</v>
      </c>
      <c r="B244" s="634">
        <v>45208</v>
      </c>
      <c r="C244" s="642">
        <v>45170</v>
      </c>
      <c r="D244" s="636" t="s">
        <v>264</v>
      </c>
      <c r="E244" s="636" t="s">
        <v>60</v>
      </c>
      <c r="F244" s="374">
        <v>41836.400000000001</v>
      </c>
      <c r="G244" s="636" t="s">
        <v>9360</v>
      </c>
      <c r="H244" s="636" t="s">
        <v>493</v>
      </c>
      <c r="I244" s="637" t="s">
        <v>9346</v>
      </c>
      <c r="J244" s="637" t="s">
        <v>1157</v>
      </c>
      <c r="K244" s="637" t="s">
        <v>32</v>
      </c>
      <c r="L244" s="637">
        <v>60</v>
      </c>
      <c r="M244" s="638">
        <v>45204</v>
      </c>
      <c r="N244" s="74">
        <f t="shared" si="10"/>
        <v>10</v>
      </c>
      <c r="O244" s="74">
        <f t="shared" si="11"/>
        <v>9</v>
      </c>
      <c r="P244" s="139" t="str">
        <f t="shared" si="12"/>
        <v>Gastos_Gerais</v>
      </c>
    </row>
    <row r="245" spans="1:16" ht="38.25" x14ac:dyDescent="0.2">
      <c r="A245" s="627">
        <v>7949</v>
      </c>
      <c r="B245" s="634">
        <v>45208</v>
      </c>
      <c r="C245" s="642">
        <v>45200</v>
      </c>
      <c r="D245" s="636" t="s">
        <v>264</v>
      </c>
      <c r="E245" s="636" t="s">
        <v>402</v>
      </c>
      <c r="F245" s="374">
        <v>79.900000000000006</v>
      </c>
      <c r="G245" s="636" t="s">
        <v>1487</v>
      </c>
      <c r="H245" s="636" t="s">
        <v>1032</v>
      </c>
      <c r="I245" s="637" t="s">
        <v>3184</v>
      </c>
      <c r="J245" s="637" t="s">
        <v>1157</v>
      </c>
      <c r="K245" s="637" t="s">
        <v>32</v>
      </c>
      <c r="L245" s="637">
        <v>179</v>
      </c>
      <c r="M245" s="638">
        <v>45204</v>
      </c>
      <c r="N245" s="74">
        <f t="shared" si="10"/>
        <v>10</v>
      </c>
      <c r="O245" s="74">
        <f t="shared" si="11"/>
        <v>10</v>
      </c>
      <c r="P245" s="139" t="str">
        <f t="shared" si="12"/>
        <v>Gastos_Gerais</v>
      </c>
    </row>
    <row r="246" spans="1:16" ht="38.25" x14ac:dyDescent="0.2">
      <c r="A246" s="627">
        <v>7950</v>
      </c>
      <c r="B246" s="634">
        <v>45208</v>
      </c>
      <c r="C246" s="642">
        <v>45200</v>
      </c>
      <c r="D246" s="636" t="s">
        <v>264</v>
      </c>
      <c r="E246" s="636" t="s">
        <v>404</v>
      </c>
      <c r="F246" s="374">
        <v>48.99</v>
      </c>
      <c r="G246" s="636" t="s">
        <v>9361</v>
      </c>
      <c r="H246" s="636" t="s">
        <v>1032</v>
      </c>
      <c r="I246" s="637" t="s">
        <v>9362</v>
      </c>
      <c r="J246" s="637" t="s">
        <v>1157</v>
      </c>
      <c r="K246" s="637" t="s">
        <v>32</v>
      </c>
      <c r="L246" s="637">
        <v>220</v>
      </c>
      <c r="M246" s="638">
        <v>45204</v>
      </c>
      <c r="N246" s="74">
        <f t="shared" si="10"/>
        <v>10</v>
      </c>
      <c r="O246" s="74">
        <f t="shared" si="11"/>
        <v>10</v>
      </c>
      <c r="P246" s="139" t="str">
        <f t="shared" si="12"/>
        <v>Gastos_Gerais</v>
      </c>
    </row>
    <row r="247" spans="1:16" ht="38.25" x14ac:dyDescent="0.2">
      <c r="A247" s="627">
        <v>7951</v>
      </c>
      <c r="B247" s="634">
        <v>45208</v>
      </c>
      <c r="C247" s="642">
        <v>45200</v>
      </c>
      <c r="D247" s="636" t="s">
        <v>264</v>
      </c>
      <c r="E247" s="636" t="s">
        <v>402</v>
      </c>
      <c r="F247" s="374">
        <v>109.97</v>
      </c>
      <c r="G247" s="636" t="s">
        <v>1487</v>
      </c>
      <c r="H247" s="636" t="s">
        <v>414</v>
      </c>
      <c r="I247" s="637" t="s">
        <v>7202</v>
      </c>
      <c r="J247" s="637" t="s">
        <v>1157</v>
      </c>
      <c r="K247" s="637" t="s">
        <v>32</v>
      </c>
      <c r="L247" s="637">
        <v>219914</v>
      </c>
      <c r="M247" s="638">
        <v>45205</v>
      </c>
      <c r="N247" s="74">
        <f t="shared" si="10"/>
        <v>10</v>
      </c>
      <c r="O247" s="74">
        <f t="shared" si="11"/>
        <v>10</v>
      </c>
      <c r="P247" s="139" t="str">
        <f t="shared" si="12"/>
        <v>Gastos_Gerais</v>
      </c>
    </row>
    <row r="248" spans="1:16" ht="38.25" x14ac:dyDescent="0.2">
      <c r="A248" s="627">
        <v>7952</v>
      </c>
      <c r="B248" s="634">
        <v>45208</v>
      </c>
      <c r="C248" s="642">
        <v>45200</v>
      </c>
      <c r="D248" s="636" t="s">
        <v>264</v>
      </c>
      <c r="E248" s="636" t="s">
        <v>65</v>
      </c>
      <c r="F248" s="374">
        <v>704.33</v>
      </c>
      <c r="G248" s="636" t="s">
        <v>9363</v>
      </c>
      <c r="H248" s="636" t="s">
        <v>414</v>
      </c>
      <c r="I248" s="637" t="s">
        <v>9364</v>
      </c>
      <c r="J248" s="637" t="s">
        <v>1157</v>
      </c>
      <c r="K248" s="637" t="s">
        <v>1157</v>
      </c>
      <c r="L248" s="637">
        <v>35734300</v>
      </c>
      <c r="M248" s="638">
        <v>45208</v>
      </c>
      <c r="N248" s="74">
        <f t="shared" si="10"/>
        <v>10</v>
      </c>
      <c r="O248" s="74">
        <f t="shared" si="11"/>
        <v>10</v>
      </c>
      <c r="P248" s="139" t="str">
        <f t="shared" si="12"/>
        <v>Gastos_Gerais</v>
      </c>
    </row>
    <row r="249" spans="1:16" ht="38.25" x14ac:dyDescent="0.2">
      <c r="A249" s="627">
        <v>7953</v>
      </c>
      <c r="B249" s="634">
        <v>45208</v>
      </c>
      <c r="C249" s="642">
        <v>45200</v>
      </c>
      <c r="D249" s="636" t="s">
        <v>264</v>
      </c>
      <c r="E249" s="636" t="s">
        <v>388</v>
      </c>
      <c r="F249" s="374">
        <v>44691.81</v>
      </c>
      <c r="G249" s="636" t="s">
        <v>9365</v>
      </c>
      <c r="H249" s="636" t="s">
        <v>302</v>
      </c>
      <c r="I249" s="637" t="s">
        <v>9366</v>
      </c>
      <c r="J249" s="637" t="s">
        <v>1157</v>
      </c>
      <c r="K249" s="637" t="s">
        <v>32</v>
      </c>
      <c r="L249" s="637">
        <v>202342</v>
      </c>
      <c r="M249" s="638">
        <v>45205</v>
      </c>
      <c r="N249" s="74">
        <f t="shared" si="10"/>
        <v>10</v>
      </c>
      <c r="O249" s="74">
        <f t="shared" si="11"/>
        <v>10</v>
      </c>
      <c r="P249" s="139" t="str">
        <f t="shared" si="12"/>
        <v>Gastos_Gerais</v>
      </c>
    </row>
    <row r="250" spans="1:16" ht="38.25" x14ac:dyDescent="0.2">
      <c r="A250" s="627">
        <v>7954</v>
      </c>
      <c r="B250" s="634">
        <v>45208</v>
      </c>
      <c r="C250" s="642">
        <v>45200</v>
      </c>
      <c r="D250" s="636" t="s">
        <v>264</v>
      </c>
      <c r="E250" s="636" t="s">
        <v>402</v>
      </c>
      <c r="F250" s="374">
        <v>269.94</v>
      </c>
      <c r="G250" s="636" t="s">
        <v>1487</v>
      </c>
      <c r="H250" s="636" t="s">
        <v>1032</v>
      </c>
      <c r="I250" s="637" t="s">
        <v>6868</v>
      </c>
      <c r="J250" s="637" t="s">
        <v>1157</v>
      </c>
      <c r="K250" s="637" t="s">
        <v>32</v>
      </c>
      <c r="L250" s="637">
        <v>1029</v>
      </c>
      <c r="M250" s="638">
        <v>45201</v>
      </c>
      <c r="N250" s="74">
        <f t="shared" si="10"/>
        <v>10</v>
      </c>
      <c r="O250" s="74">
        <f t="shared" si="11"/>
        <v>10</v>
      </c>
      <c r="P250" s="139" t="str">
        <f t="shared" si="12"/>
        <v>Gastos_Gerais</v>
      </c>
    </row>
    <row r="251" spans="1:16" ht="38.25" x14ac:dyDescent="0.2">
      <c r="A251" s="627">
        <v>7955</v>
      </c>
      <c r="B251" s="634">
        <v>45209</v>
      </c>
      <c r="C251" s="642">
        <v>45200</v>
      </c>
      <c r="D251" s="636" t="s">
        <v>264</v>
      </c>
      <c r="E251" s="636" t="s">
        <v>0</v>
      </c>
      <c r="F251" s="374">
        <v>2490.6</v>
      </c>
      <c r="G251" s="636" t="s">
        <v>4385</v>
      </c>
      <c r="H251" s="636" t="s">
        <v>416</v>
      </c>
      <c r="I251" s="637" t="s">
        <v>9367</v>
      </c>
      <c r="J251" s="637" t="s">
        <v>1157</v>
      </c>
      <c r="K251" s="637" t="s">
        <v>32</v>
      </c>
      <c r="L251" s="637">
        <v>41764</v>
      </c>
      <c r="M251" s="638">
        <v>45205</v>
      </c>
      <c r="N251" s="74">
        <f t="shared" si="10"/>
        <v>10</v>
      </c>
      <c r="O251" s="74">
        <f t="shared" si="11"/>
        <v>10</v>
      </c>
      <c r="P251" s="139" t="str">
        <f t="shared" si="12"/>
        <v>Gastos_Gerais</v>
      </c>
    </row>
    <row r="252" spans="1:16" ht="38.25" x14ac:dyDescent="0.2">
      <c r="A252" s="627">
        <v>7956</v>
      </c>
      <c r="B252" s="634">
        <v>45209</v>
      </c>
      <c r="C252" s="642">
        <v>45170</v>
      </c>
      <c r="D252" s="636" t="s">
        <v>264</v>
      </c>
      <c r="E252" s="640" t="s">
        <v>177</v>
      </c>
      <c r="F252" s="410">
        <v>299</v>
      </c>
      <c r="G252" s="640" t="s">
        <v>177</v>
      </c>
      <c r="H252" s="636" t="s">
        <v>1032</v>
      </c>
      <c r="I252" s="637" t="s">
        <v>9368</v>
      </c>
      <c r="J252" s="637" t="s">
        <v>1157</v>
      </c>
      <c r="K252" s="637" t="s">
        <v>1157</v>
      </c>
      <c r="L252" s="637" t="s">
        <v>9369</v>
      </c>
      <c r="M252" s="638">
        <v>45208</v>
      </c>
      <c r="N252" s="74">
        <f t="shared" si="10"/>
        <v>10</v>
      </c>
      <c r="O252" s="74">
        <f t="shared" si="11"/>
        <v>9</v>
      </c>
      <c r="P252" s="139" t="str">
        <f t="shared" si="12"/>
        <v>Gastos_Gerais</v>
      </c>
    </row>
    <row r="253" spans="1:16" ht="38.25" x14ac:dyDescent="0.2">
      <c r="A253" s="627">
        <v>7957</v>
      </c>
      <c r="B253" s="634">
        <v>45209</v>
      </c>
      <c r="C253" s="642">
        <v>45170</v>
      </c>
      <c r="D253" s="636" t="s">
        <v>264</v>
      </c>
      <c r="E253" s="636" t="s">
        <v>177</v>
      </c>
      <c r="F253" s="374">
        <v>832.45</v>
      </c>
      <c r="G253" s="636" t="s">
        <v>6934</v>
      </c>
      <c r="H253" s="636" t="s">
        <v>303</v>
      </c>
      <c r="I253" s="637" t="s">
        <v>1515</v>
      </c>
      <c r="J253" s="637" t="s">
        <v>1157</v>
      </c>
      <c r="K253" s="637" t="s">
        <v>1158</v>
      </c>
      <c r="L253" s="637">
        <v>5040467726</v>
      </c>
      <c r="M253" s="638">
        <v>45208</v>
      </c>
      <c r="N253" s="74">
        <f t="shared" si="10"/>
        <v>10</v>
      </c>
      <c r="O253" s="74">
        <f t="shared" si="11"/>
        <v>9</v>
      </c>
      <c r="P253" s="139" t="str">
        <f t="shared" si="12"/>
        <v>Gastos_Gerais</v>
      </c>
    </row>
    <row r="254" spans="1:16" ht="38.25" x14ac:dyDescent="0.2">
      <c r="A254" s="627">
        <v>7958</v>
      </c>
      <c r="B254" s="634">
        <v>45209</v>
      </c>
      <c r="C254" s="642">
        <v>45170</v>
      </c>
      <c r="D254" s="636" t="s">
        <v>264</v>
      </c>
      <c r="E254" s="636" t="s">
        <v>177</v>
      </c>
      <c r="F254" s="374">
        <v>739.55</v>
      </c>
      <c r="G254" s="636" t="s">
        <v>1729</v>
      </c>
      <c r="H254" s="636" t="s">
        <v>421</v>
      </c>
      <c r="I254" s="637" t="s">
        <v>2646</v>
      </c>
      <c r="J254" s="637" t="s">
        <v>1157</v>
      </c>
      <c r="K254" s="637" t="s">
        <v>1158</v>
      </c>
      <c r="L254" s="637" t="s">
        <v>9370</v>
      </c>
      <c r="M254" s="638">
        <v>45208</v>
      </c>
      <c r="N254" s="74">
        <f t="shared" si="10"/>
        <v>10</v>
      </c>
      <c r="O254" s="74">
        <f t="shared" si="11"/>
        <v>9</v>
      </c>
      <c r="P254" s="139" t="str">
        <f t="shared" si="12"/>
        <v>Gastos_Gerais</v>
      </c>
    </row>
    <row r="255" spans="1:16" ht="38.25" x14ac:dyDescent="0.2">
      <c r="A255" s="627">
        <v>7959</v>
      </c>
      <c r="B255" s="634">
        <v>45209</v>
      </c>
      <c r="C255" s="642">
        <v>45170</v>
      </c>
      <c r="D255" s="636" t="s">
        <v>264</v>
      </c>
      <c r="E255" s="640" t="s">
        <v>177</v>
      </c>
      <c r="F255" s="410">
        <v>754.51</v>
      </c>
      <c r="G255" s="640" t="s">
        <v>1729</v>
      </c>
      <c r="H255" s="636" t="s">
        <v>416</v>
      </c>
      <c r="I255" s="637" t="s">
        <v>2646</v>
      </c>
      <c r="J255" s="637" t="s">
        <v>1157</v>
      </c>
      <c r="K255" s="637" t="s">
        <v>1158</v>
      </c>
      <c r="L255" s="637" t="s">
        <v>9371</v>
      </c>
      <c r="M255" s="638">
        <v>45208</v>
      </c>
      <c r="N255" s="74">
        <f t="shared" si="10"/>
        <v>10</v>
      </c>
      <c r="O255" s="74">
        <f t="shared" si="11"/>
        <v>9</v>
      </c>
      <c r="P255" s="139" t="str">
        <f t="shared" si="12"/>
        <v>Gastos_Gerais</v>
      </c>
    </row>
    <row r="256" spans="1:16" ht="38.25" x14ac:dyDescent="0.2">
      <c r="A256" s="627">
        <v>7960</v>
      </c>
      <c r="B256" s="634">
        <v>45209</v>
      </c>
      <c r="C256" s="642">
        <v>45170</v>
      </c>
      <c r="D256" s="636" t="s">
        <v>264</v>
      </c>
      <c r="E256" s="640" t="s">
        <v>177</v>
      </c>
      <c r="F256" s="410">
        <v>745.02</v>
      </c>
      <c r="G256" s="640" t="s">
        <v>1729</v>
      </c>
      <c r="H256" s="636" t="s">
        <v>423</v>
      </c>
      <c r="I256" s="637" t="s">
        <v>2646</v>
      </c>
      <c r="J256" s="637" t="s">
        <v>1157</v>
      </c>
      <c r="K256" s="637" t="s">
        <v>1158</v>
      </c>
      <c r="L256" s="637" t="s">
        <v>9372</v>
      </c>
      <c r="M256" s="638">
        <v>45208</v>
      </c>
      <c r="N256" s="74">
        <f t="shared" si="10"/>
        <v>10</v>
      </c>
      <c r="O256" s="74">
        <f t="shared" si="11"/>
        <v>9</v>
      </c>
      <c r="P256" s="139" t="str">
        <f t="shared" si="12"/>
        <v>Gastos_Gerais</v>
      </c>
    </row>
    <row r="257" spans="1:16" ht="38.25" x14ac:dyDescent="0.2">
      <c r="A257" s="627">
        <v>7961</v>
      </c>
      <c r="B257" s="634">
        <v>45209</v>
      </c>
      <c r="C257" s="642">
        <v>45170</v>
      </c>
      <c r="D257" s="636" t="s">
        <v>264</v>
      </c>
      <c r="E257" s="636" t="s">
        <v>177</v>
      </c>
      <c r="F257" s="374">
        <v>739.54</v>
      </c>
      <c r="G257" s="636" t="s">
        <v>1729</v>
      </c>
      <c r="H257" s="636" t="s">
        <v>417</v>
      </c>
      <c r="I257" s="637" t="s">
        <v>2646</v>
      </c>
      <c r="J257" s="637" t="s">
        <v>1157</v>
      </c>
      <c r="K257" s="637" t="s">
        <v>1158</v>
      </c>
      <c r="L257" s="637" t="s">
        <v>9373</v>
      </c>
      <c r="M257" s="638">
        <v>45208</v>
      </c>
      <c r="N257" s="74">
        <f t="shared" si="10"/>
        <v>10</v>
      </c>
      <c r="O257" s="74">
        <f t="shared" si="11"/>
        <v>9</v>
      </c>
      <c r="P257" s="139" t="str">
        <f t="shared" si="12"/>
        <v>Gastos_Gerais</v>
      </c>
    </row>
    <row r="258" spans="1:16" ht="38.25" x14ac:dyDescent="0.2">
      <c r="A258" s="627">
        <v>7962</v>
      </c>
      <c r="B258" s="634">
        <v>45209</v>
      </c>
      <c r="C258" s="642">
        <v>45170</v>
      </c>
      <c r="D258" s="636" t="s">
        <v>264</v>
      </c>
      <c r="E258" s="636" t="s">
        <v>177</v>
      </c>
      <c r="F258" s="374">
        <v>754.51</v>
      </c>
      <c r="G258" s="636" t="s">
        <v>1729</v>
      </c>
      <c r="H258" s="636" t="s">
        <v>414</v>
      </c>
      <c r="I258" s="637" t="s">
        <v>2646</v>
      </c>
      <c r="J258" s="637" t="s">
        <v>1157</v>
      </c>
      <c r="K258" s="637" t="s">
        <v>1158</v>
      </c>
      <c r="L258" s="637" t="s">
        <v>9374</v>
      </c>
      <c r="M258" s="638">
        <v>45208</v>
      </c>
      <c r="N258" s="74">
        <f t="shared" si="10"/>
        <v>10</v>
      </c>
      <c r="O258" s="74">
        <f t="shared" si="11"/>
        <v>9</v>
      </c>
      <c r="P258" s="139" t="str">
        <f t="shared" si="12"/>
        <v>Gastos_Gerais</v>
      </c>
    </row>
    <row r="259" spans="1:16" ht="38.25" x14ac:dyDescent="0.2">
      <c r="A259" s="627">
        <v>7963</v>
      </c>
      <c r="B259" s="634">
        <v>45209</v>
      </c>
      <c r="C259" s="642">
        <v>45170</v>
      </c>
      <c r="D259" s="636" t="s">
        <v>264</v>
      </c>
      <c r="E259" s="636" t="s">
        <v>177</v>
      </c>
      <c r="F259" s="374">
        <v>745.02</v>
      </c>
      <c r="G259" s="636" t="s">
        <v>1729</v>
      </c>
      <c r="H259" s="636" t="s">
        <v>419</v>
      </c>
      <c r="I259" s="637" t="s">
        <v>2646</v>
      </c>
      <c r="J259" s="637" t="s">
        <v>1157</v>
      </c>
      <c r="K259" s="637" t="s">
        <v>1158</v>
      </c>
      <c r="L259" s="637" t="s">
        <v>9375</v>
      </c>
      <c r="M259" s="638">
        <v>45208</v>
      </c>
      <c r="N259" s="74">
        <f t="shared" si="10"/>
        <v>10</v>
      </c>
      <c r="O259" s="74">
        <f t="shared" si="11"/>
        <v>9</v>
      </c>
      <c r="P259" s="139" t="str">
        <f t="shared" si="12"/>
        <v>Gastos_Gerais</v>
      </c>
    </row>
    <row r="260" spans="1:16" ht="38.25" x14ac:dyDescent="0.2">
      <c r="A260" s="627">
        <v>7964</v>
      </c>
      <c r="B260" s="634">
        <v>45209</v>
      </c>
      <c r="C260" s="642">
        <v>45170</v>
      </c>
      <c r="D260" s="636" t="s">
        <v>264</v>
      </c>
      <c r="E260" s="636" t="s">
        <v>83</v>
      </c>
      <c r="F260" s="374">
        <v>5473.86</v>
      </c>
      <c r="G260" s="636" t="s">
        <v>9476</v>
      </c>
      <c r="H260" s="636" t="s">
        <v>416</v>
      </c>
      <c r="I260" s="637" t="s">
        <v>9180</v>
      </c>
      <c r="J260" s="637" t="s">
        <v>1157</v>
      </c>
      <c r="K260" s="637" t="s">
        <v>32</v>
      </c>
      <c r="L260" s="637">
        <v>64247006</v>
      </c>
      <c r="M260" s="638">
        <v>45208</v>
      </c>
      <c r="N260" s="74">
        <f t="shared" si="10"/>
        <v>10</v>
      </c>
      <c r="O260" s="74">
        <f t="shared" si="11"/>
        <v>9</v>
      </c>
      <c r="P260" s="139" t="str">
        <f t="shared" si="12"/>
        <v>Gastos_Gerais</v>
      </c>
    </row>
    <row r="261" spans="1:16" ht="38.25" x14ac:dyDescent="0.2">
      <c r="A261" s="627">
        <v>7965</v>
      </c>
      <c r="B261" s="634">
        <v>45209</v>
      </c>
      <c r="C261" s="642">
        <v>45170</v>
      </c>
      <c r="D261" s="636" t="s">
        <v>264</v>
      </c>
      <c r="E261" s="636" t="s">
        <v>83</v>
      </c>
      <c r="F261" s="374">
        <v>6006.07</v>
      </c>
      <c r="G261" s="636" t="s">
        <v>9476</v>
      </c>
      <c r="H261" s="636" t="s">
        <v>414</v>
      </c>
      <c r="I261" s="637" t="s">
        <v>9180</v>
      </c>
      <c r="J261" s="637" t="s">
        <v>1157</v>
      </c>
      <c r="K261" s="637" t="s">
        <v>32</v>
      </c>
      <c r="L261" s="637">
        <v>71804754</v>
      </c>
      <c r="M261" s="638">
        <v>45208</v>
      </c>
      <c r="N261" s="74">
        <f t="shared" ref="N261:N324" si="13">IF(B261=0,0,IF(YEAR(B261)=$O$1,MONTH(B261)-$N$1+1,(YEAR(B261)-$O$1)*12-$N$1+1+MONTH(B261)))</f>
        <v>10</v>
      </c>
      <c r="O261" s="74">
        <f t="shared" ref="O261:O324" si="14">IF(C261=0,0,IF(YEAR(C261)=$O$1,MONTH(C261)-$N$1+1,(YEAR(C261)-$O$1)*12-$N$1+1+MONTH(C261)))</f>
        <v>9</v>
      </c>
      <c r="P261" s="139" t="str">
        <f t="shared" ref="P261:P324" si="15">SUBSTITUTE(D261," ","_")</f>
        <v>Gastos_Gerais</v>
      </c>
    </row>
    <row r="262" spans="1:16" ht="38.25" x14ac:dyDescent="0.2">
      <c r="A262" s="627">
        <v>7966</v>
      </c>
      <c r="B262" s="639">
        <v>45209</v>
      </c>
      <c r="C262" s="642">
        <v>45170</v>
      </c>
      <c r="D262" s="640" t="s">
        <v>264</v>
      </c>
      <c r="E262" s="640" t="s">
        <v>83</v>
      </c>
      <c r="F262" s="410">
        <v>1586.98</v>
      </c>
      <c r="G262" s="636" t="s">
        <v>9476</v>
      </c>
      <c r="H262" s="640" t="s">
        <v>417</v>
      </c>
      <c r="I262" s="637" t="s">
        <v>9180</v>
      </c>
      <c r="J262" s="637" t="s">
        <v>1157</v>
      </c>
      <c r="K262" s="637" t="s">
        <v>32</v>
      </c>
      <c r="L262" s="637">
        <v>68644464</v>
      </c>
      <c r="M262" s="638">
        <v>45208</v>
      </c>
      <c r="N262" s="74">
        <f t="shared" si="13"/>
        <v>10</v>
      </c>
      <c r="O262" s="74">
        <f t="shared" si="14"/>
        <v>9</v>
      </c>
      <c r="P262" s="139" t="str">
        <f t="shared" si="15"/>
        <v>Gastos_Gerais</v>
      </c>
    </row>
    <row r="263" spans="1:16" ht="51" x14ac:dyDescent="0.2">
      <c r="A263" s="627">
        <v>7967</v>
      </c>
      <c r="B263" s="634">
        <v>45209</v>
      </c>
      <c r="C263" s="642">
        <v>45200</v>
      </c>
      <c r="D263" s="636" t="s">
        <v>176</v>
      </c>
      <c r="E263" s="636" t="s">
        <v>10</v>
      </c>
      <c r="F263" s="374">
        <v>4146.49</v>
      </c>
      <c r="G263" s="636" t="s">
        <v>10</v>
      </c>
      <c r="H263" s="636" t="s">
        <v>414</v>
      </c>
      <c r="I263" s="637" t="s">
        <v>6025</v>
      </c>
      <c r="J263" s="637" t="s">
        <v>1307</v>
      </c>
      <c r="K263" s="637" t="s">
        <v>1218</v>
      </c>
      <c r="L263" s="637" t="s">
        <v>9376</v>
      </c>
      <c r="M263" s="638">
        <v>45208</v>
      </c>
      <c r="N263" s="74">
        <f t="shared" si="13"/>
        <v>10</v>
      </c>
      <c r="O263" s="74">
        <f t="shared" si="14"/>
        <v>10</v>
      </c>
      <c r="P263" s="139" t="str">
        <f t="shared" si="15"/>
        <v>Gastos_com_Pessoal</v>
      </c>
    </row>
    <row r="264" spans="1:16" ht="51" x14ac:dyDescent="0.2">
      <c r="A264" s="627">
        <v>7968</v>
      </c>
      <c r="B264" s="639">
        <v>45209</v>
      </c>
      <c r="C264" s="642">
        <v>45200</v>
      </c>
      <c r="D264" s="640" t="s">
        <v>176</v>
      </c>
      <c r="E264" s="640" t="s">
        <v>10</v>
      </c>
      <c r="F264" s="410">
        <v>2393.56</v>
      </c>
      <c r="G264" s="640" t="s">
        <v>10</v>
      </c>
      <c r="H264" s="640" t="s">
        <v>422</v>
      </c>
      <c r="I264" s="641" t="s">
        <v>3559</v>
      </c>
      <c r="J264" s="641" t="s">
        <v>1307</v>
      </c>
      <c r="K264" s="641" t="s">
        <v>1218</v>
      </c>
      <c r="L264" s="641" t="s">
        <v>9377</v>
      </c>
      <c r="M264" s="638">
        <v>45208</v>
      </c>
      <c r="N264" s="74">
        <f t="shared" si="13"/>
        <v>10</v>
      </c>
      <c r="O264" s="74">
        <f t="shared" si="14"/>
        <v>10</v>
      </c>
      <c r="P264" s="139" t="str">
        <f t="shared" si="15"/>
        <v>Gastos_com_Pessoal</v>
      </c>
    </row>
    <row r="265" spans="1:16" ht="51" x14ac:dyDescent="0.2">
      <c r="A265" s="627">
        <v>7969</v>
      </c>
      <c r="B265" s="639">
        <v>45209</v>
      </c>
      <c r="C265" s="642">
        <v>45200</v>
      </c>
      <c r="D265" s="640" t="s">
        <v>176</v>
      </c>
      <c r="E265" s="640" t="s">
        <v>10</v>
      </c>
      <c r="F265" s="410">
        <v>3369.17</v>
      </c>
      <c r="G265" s="640" t="s">
        <v>10</v>
      </c>
      <c r="H265" s="640" t="s">
        <v>1032</v>
      </c>
      <c r="I265" s="641" t="s">
        <v>9378</v>
      </c>
      <c r="J265" s="641" t="s">
        <v>1307</v>
      </c>
      <c r="K265" s="637" t="s">
        <v>1218</v>
      </c>
      <c r="L265" s="637" t="s">
        <v>9379</v>
      </c>
      <c r="M265" s="638">
        <v>45208</v>
      </c>
      <c r="N265" s="74">
        <f t="shared" si="13"/>
        <v>10</v>
      </c>
      <c r="O265" s="74">
        <f t="shared" si="14"/>
        <v>10</v>
      </c>
      <c r="P265" s="139" t="str">
        <f t="shared" si="15"/>
        <v>Gastos_com_Pessoal</v>
      </c>
    </row>
    <row r="266" spans="1:16" ht="38.25" x14ac:dyDescent="0.2">
      <c r="A266" s="627">
        <v>7970</v>
      </c>
      <c r="B266" s="639">
        <v>45209</v>
      </c>
      <c r="C266" s="642">
        <v>45200</v>
      </c>
      <c r="D266" s="640" t="s">
        <v>264</v>
      </c>
      <c r="E266" s="640" t="s">
        <v>290</v>
      </c>
      <c r="F266" s="410">
        <v>3087.5</v>
      </c>
      <c r="G266" s="640" t="s">
        <v>9380</v>
      </c>
      <c r="H266" s="640" t="s">
        <v>423</v>
      </c>
      <c r="I266" s="641" t="s">
        <v>9381</v>
      </c>
      <c r="J266" s="641" t="s">
        <v>1157</v>
      </c>
      <c r="K266" s="641" t="s">
        <v>32</v>
      </c>
      <c r="L266" s="641">
        <v>202341</v>
      </c>
      <c r="M266" s="643">
        <v>45208</v>
      </c>
      <c r="N266" s="74">
        <f t="shared" si="13"/>
        <v>10</v>
      </c>
      <c r="O266" s="74">
        <f t="shared" si="14"/>
        <v>10</v>
      </c>
      <c r="P266" s="139" t="str">
        <f t="shared" si="15"/>
        <v>Gastos_Gerais</v>
      </c>
    </row>
    <row r="267" spans="1:16" ht="38.25" x14ac:dyDescent="0.2">
      <c r="A267" s="627">
        <v>7971</v>
      </c>
      <c r="B267" s="639">
        <v>45209</v>
      </c>
      <c r="C267" s="642">
        <v>45200</v>
      </c>
      <c r="D267" s="640" t="s">
        <v>264</v>
      </c>
      <c r="E267" s="640" t="s">
        <v>96</v>
      </c>
      <c r="F267" s="410">
        <v>308.14</v>
      </c>
      <c r="G267" s="640" t="s">
        <v>9382</v>
      </c>
      <c r="H267" s="640" t="s">
        <v>418</v>
      </c>
      <c r="I267" s="641" t="s">
        <v>4841</v>
      </c>
      <c r="J267" s="641" t="s">
        <v>1157</v>
      </c>
      <c r="K267" s="641" t="s">
        <v>32</v>
      </c>
      <c r="L267" s="637">
        <v>1425</v>
      </c>
      <c r="M267" s="638">
        <v>45209</v>
      </c>
      <c r="N267" s="74">
        <f t="shared" si="13"/>
        <v>10</v>
      </c>
      <c r="O267" s="74">
        <f t="shared" si="14"/>
        <v>10</v>
      </c>
      <c r="P267" s="139" t="str">
        <f t="shared" si="15"/>
        <v>Gastos_Gerais</v>
      </c>
    </row>
    <row r="268" spans="1:16" ht="38.25" x14ac:dyDescent="0.2">
      <c r="A268" s="627">
        <v>7972</v>
      </c>
      <c r="B268" s="634">
        <v>45209</v>
      </c>
      <c r="C268" s="642">
        <v>45170</v>
      </c>
      <c r="D268" s="636" t="s">
        <v>264</v>
      </c>
      <c r="E268" s="636" t="s">
        <v>408</v>
      </c>
      <c r="F268" s="374">
        <v>172.8</v>
      </c>
      <c r="G268" s="636" t="s">
        <v>4752</v>
      </c>
      <c r="H268" s="636" t="s">
        <v>1032</v>
      </c>
      <c r="I268" s="637" t="s">
        <v>4753</v>
      </c>
      <c r="J268" s="637" t="s">
        <v>1157</v>
      </c>
      <c r="K268" s="637" t="s">
        <v>32</v>
      </c>
      <c r="L268" s="637">
        <v>128943</v>
      </c>
      <c r="M268" s="638">
        <v>45209</v>
      </c>
      <c r="N268" s="74">
        <f t="shared" si="13"/>
        <v>10</v>
      </c>
      <c r="O268" s="74">
        <f t="shared" si="14"/>
        <v>9</v>
      </c>
      <c r="P268" s="139" t="str">
        <f t="shared" si="15"/>
        <v>Gastos_Gerais</v>
      </c>
    </row>
    <row r="269" spans="1:16" ht="38.25" x14ac:dyDescent="0.2">
      <c r="A269" s="627">
        <v>7973</v>
      </c>
      <c r="B269" s="634">
        <v>45209</v>
      </c>
      <c r="C269" s="642">
        <v>45200</v>
      </c>
      <c r="D269" s="636" t="s">
        <v>264</v>
      </c>
      <c r="E269" s="636" t="s">
        <v>392</v>
      </c>
      <c r="F269" s="374">
        <v>200</v>
      </c>
      <c r="G269" s="636" t="s">
        <v>9383</v>
      </c>
      <c r="H269" s="636" t="s">
        <v>419</v>
      </c>
      <c r="I269" s="637" t="s">
        <v>9384</v>
      </c>
      <c r="J269" s="637" t="s">
        <v>1157</v>
      </c>
      <c r="K269" s="637" t="s">
        <v>32</v>
      </c>
      <c r="L269" s="637">
        <v>459</v>
      </c>
      <c r="M269" s="638">
        <v>45209</v>
      </c>
      <c r="N269" s="74">
        <f t="shared" si="13"/>
        <v>10</v>
      </c>
      <c r="O269" s="74">
        <f t="shared" si="14"/>
        <v>10</v>
      </c>
      <c r="P269" s="139" t="str">
        <f t="shared" si="15"/>
        <v>Gastos_Gerais</v>
      </c>
    </row>
    <row r="270" spans="1:16" ht="38.25" x14ac:dyDescent="0.2">
      <c r="A270" s="627">
        <v>7974</v>
      </c>
      <c r="B270" s="634">
        <v>45209</v>
      </c>
      <c r="C270" s="642">
        <v>45170</v>
      </c>
      <c r="D270" s="636" t="s">
        <v>264</v>
      </c>
      <c r="E270" s="636" t="s">
        <v>65</v>
      </c>
      <c r="F270" s="374">
        <v>11.43</v>
      </c>
      <c r="G270" s="636" t="s">
        <v>9385</v>
      </c>
      <c r="H270" s="636" t="s">
        <v>1032</v>
      </c>
      <c r="I270" s="637" t="s">
        <v>4308</v>
      </c>
      <c r="J270" s="637" t="s">
        <v>1307</v>
      </c>
      <c r="K270" s="637" t="s">
        <v>1307</v>
      </c>
      <c r="L270" s="637">
        <v>32221</v>
      </c>
      <c r="M270" s="638">
        <v>45209</v>
      </c>
      <c r="N270" s="74">
        <f t="shared" si="13"/>
        <v>10</v>
      </c>
      <c r="O270" s="74">
        <f t="shared" si="14"/>
        <v>9</v>
      </c>
      <c r="P270" s="139" t="str">
        <f t="shared" si="15"/>
        <v>Gastos_Gerais</v>
      </c>
    </row>
    <row r="271" spans="1:16" ht="38.25" x14ac:dyDescent="0.2">
      <c r="A271" s="627">
        <v>7975</v>
      </c>
      <c r="B271" s="634">
        <v>45209</v>
      </c>
      <c r="C271" s="642">
        <v>45200</v>
      </c>
      <c r="D271" s="636" t="s">
        <v>264</v>
      </c>
      <c r="E271" s="636" t="s">
        <v>293</v>
      </c>
      <c r="F271" s="374">
        <v>450</v>
      </c>
      <c r="G271" s="636" t="s">
        <v>9386</v>
      </c>
      <c r="H271" s="636" t="s">
        <v>421</v>
      </c>
      <c r="I271" s="637" t="s">
        <v>7773</v>
      </c>
      <c r="J271" s="637" t="s">
        <v>1188</v>
      </c>
      <c r="K271" s="637" t="s">
        <v>4137</v>
      </c>
      <c r="L271" s="637">
        <v>998291498</v>
      </c>
      <c r="M271" s="638">
        <v>45209</v>
      </c>
      <c r="N271" s="74">
        <f t="shared" si="13"/>
        <v>10</v>
      </c>
      <c r="O271" s="74">
        <f t="shared" si="14"/>
        <v>10</v>
      </c>
      <c r="P271" s="139" t="str">
        <f t="shared" si="15"/>
        <v>Gastos_Gerais</v>
      </c>
    </row>
    <row r="272" spans="1:16" ht="38.25" x14ac:dyDescent="0.2">
      <c r="A272" s="627">
        <v>7976</v>
      </c>
      <c r="B272" s="634">
        <v>45209</v>
      </c>
      <c r="C272" s="642">
        <v>45200</v>
      </c>
      <c r="D272" s="636" t="s">
        <v>264</v>
      </c>
      <c r="E272" s="636" t="s">
        <v>293</v>
      </c>
      <c r="F272" s="374">
        <v>75</v>
      </c>
      <c r="G272" s="636" t="s">
        <v>9387</v>
      </c>
      <c r="H272" s="636" t="s">
        <v>421</v>
      </c>
      <c r="I272" s="637" t="s">
        <v>9388</v>
      </c>
      <c r="J272" s="637" t="s">
        <v>1188</v>
      </c>
      <c r="K272" s="637" t="s">
        <v>4137</v>
      </c>
      <c r="L272" s="637">
        <v>998291498</v>
      </c>
      <c r="M272" s="638">
        <v>45209</v>
      </c>
      <c r="N272" s="74">
        <f t="shared" si="13"/>
        <v>10</v>
      </c>
      <c r="O272" s="74">
        <f t="shared" si="14"/>
        <v>10</v>
      </c>
      <c r="P272" s="139" t="str">
        <f t="shared" si="15"/>
        <v>Gastos_Gerais</v>
      </c>
    </row>
    <row r="273" spans="1:16" ht="38.25" x14ac:dyDescent="0.2">
      <c r="A273" s="627">
        <v>7977</v>
      </c>
      <c r="B273" s="634">
        <v>45209</v>
      </c>
      <c r="C273" s="642">
        <v>45200</v>
      </c>
      <c r="D273" s="636" t="s">
        <v>264</v>
      </c>
      <c r="E273" s="636" t="s">
        <v>293</v>
      </c>
      <c r="F273" s="374">
        <v>75</v>
      </c>
      <c r="G273" s="636" t="s">
        <v>9389</v>
      </c>
      <c r="H273" s="636" t="s">
        <v>419</v>
      </c>
      <c r="I273" s="637" t="s">
        <v>6783</v>
      </c>
      <c r="J273" s="637" t="s">
        <v>1188</v>
      </c>
      <c r="K273" s="637" t="s">
        <v>4137</v>
      </c>
      <c r="L273" s="637">
        <v>998291498</v>
      </c>
      <c r="M273" s="638">
        <v>45209</v>
      </c>
      <c r="N273" s="74">
        <f t="shared" si="13"/>
        <v>10</v>
      </c>
      <c r="O273" s="74">
        <f t="shared" si="14"/>
        <v>10</v>
      </c>
      <c r="P273" s="139" t="str">
        <f t="shared" si="15"/>
        <v>Gastos_Gerais</v>
      </c>
    </row>
    <row r="274" spans="1:16" ht="38.25" x14ac:dyDescent="0.2">
      <c r="A274" s="627">
        <v>7978</v>
      </c>
      <c r="B274" s="634">
        <v>45209</v>
      </c>
      <c r="C274" s="642">
        <v>45200</v>
      </c>
      <c r="D274" s="636" t="s">
        <v>264</v>
      </c>
      <c r="E274" s="636" t="s">
        <v>293</v>
      </c>
      <c r="F274" s="374">
        <v>75</v>
      </c>
      <c r="G274" s="636" t="s">
        <v>9390</v>
      </c>
      <c r="H274" s="636" t="s">
        <v>419</v>
      </c>
      <c r="I274" s="637" t="s">
        <v>9391</v>
      </c>
      <c r="J274" s="637" t="s">
        <v>1188</v>
      </c>
      <c r="K274" s="637" t="s">
        <v>4137</v>
      </c>
      <c r="L274" s="637">
        <v>998291498</v>
      </c>
      <c r="M274" s="638">
        <v>45209</v>
      </c>
      <c r="N274" s="74">
        <f t="shared" si="13"/>
        <v>10</v>
      </c>
      <c r="O274" s="74">
        <f t="shared" si="14"/>
        <v>10</v>
      </c>
      <c r="P274" s="139" t="str">
        <f t="shared" si="15"/>
        <v>Gastos_Gerais</v>
      </c>
    </row>
    <row r="275" spans="1:16" ht="41.25" customHeight="1" x14ac:dyDescent="0.2">
      <c r="A275" s="627">
        <v>7979</v>
      </c>
      <c r="B275" s="634">
        <v>45209</v>
      </c>
      <c r="C275" s="642">
        <v>45200</v>
      </c>
      <c r="D275" s="636" t="s">
        <v>264</v>
      </c>
      <c r="E275" s="640" t="s">
        <v>293</v>
      </c>
      <c r="F275" s="410">
        <v>450</v>
      </c>
      <c r="G275" s="640" t="s">
        <v>9392</v>
      </c>
      <c r="H275" s="636" t="s">
        <v>421</v>
      </c>
      <c r="I275" s="637" t="s">
        <v>2761</v>
      </c>
      <c r="J275" s="637" t="s">
        <v>1188</v>
      </c>
      <c r="K275" s="637" t="s">
        <v>4137</v>
      </c>
      <c r="L275" s="637">
        <v>998291498</v>
      </c>
      <c r="M275" s="638">
        <v>45209</v>
      </c>
      <c r="N275" s="74">
        <f t="shared" si="13"/>
        <v>10</v>
      </c>
      <c r="O275" s="74">
        <f t="shared" si="14"/>
        <v>10</v>
      </c>
      <c r="P275" s="139" t="str">
        <f t="shared" si="15"/>
        <v>Gastos_Gerais</v>
      </c>
    </row>
    <row r="276" spans="1:16" ht="38.25" x14ac:dyDescent="0.2">
      <c r="A276" s="627">
        <v>7980</v>
      </c>
      <c r="B276" s="634">
        <v>45209</v>
      </c>
      <c r="C276" s="642">
        <v>45200</v>
      </c>
      <c r="D276" s="636" t="s">
        <v>264</v>
      </c>
      <c r="E276" s="640" t="s">
        <v>293</v>
      </c>
      <c r="F276" s="410">
        <v>75</v>
      </c>
      <c r="G276" s="640" t="s">
        <v>9393</v>
      </c>
      <c r="H276" s="636" t="s">
        <v>419</v>
      </c>
      <c r="I276" s="637" t="s">
        <v>6796</v>
      </c>
      <c r="J276" s="637" t="s">
        <v>1188</v>
      </c>
      <c r="K276" s="637" t="s">
        <v>4137</v>
      </c>
      <c r="L276" s="637">
        <v>998291498</v>
      </c>
      <c r="M276" s="638">
        <v>45209</v>
      </c>
      <c r="N276" s="74">
        <f t="shared" si="13"/>
        <v>10</v>
      </c>
      <c r="O276" s="74">
        <f t="shared" si="14"/>
        <v>10</v>
      </c>
      <c r="P276" s="139" t="str">
        <f t="shared" si="15"/>
        <v>Gastos_Gerais</v>
      </c>
    </row>
    <row r="277" spans="1:16" ht="38.25" x14ac:dyDescent="0.2">
      <c r="A277" s="627">
        <v>7981</v>
      </c>
      <c r="B277" s="634">
        <v>45209</v>
      </c>
      <c r="C277" s="642">
        <v>45200</v>
      </c>
      <c r="D277" s="636" t="s">
        <v>264</v>
      </c>
      <c r="E277" s="636" t="s">
        <v>293</v>
      </c>
      <c r="F277" s="374">
        <v>450</v>
      </c>
      <c r="G277" s="636" t="s">
        <v>9394</v>
      </c>
      <c r="H277" s="636" t="s">
        <v>421</v>
      </c>
      <c r="I277" s="637" t="s">
        <v>7901</v>
      </c>
      <c r="J277" s="637" t="s">
        <v>1188</v>
      </c>
      <c r="K277" s="637" t="s">
        <v>4137</v>
      </c>
      <c r="L277" s="637">
        <v>998291498</v>
      </c>
      <c r="M277" s="638">
        <v>45209</v>
      </c>
      <c r="N277" s="74">
        <f t="shared" si="13"/>
        <v>10</v>
      </c>
      <c r="O277" s="74">
        <f t="shared" si="14"/>
        <v>10</v>
      </c>
      <c r="P277" s="139" t="str">
        <f t="shared" si="15"/>
        <v>Gastos_Gerais</v>
      </c>
    </row>
    <row r="278" spans="1:16" ht="38.25" x14ac:dyDescent="0.2">
      <c r="A278" s="627">
        <v>7982</v>
      </c>
      <c r="B278" s="634">
        <v>45209</v>
      </c>
      <c r="C278" s="642">
        <v>45200</v>
      </c>
      <c r="D278" s="636" t="s">
        <v>264</v>
      </c>
      <c r="E278" s="636" t="s">
        <v>293</v>
      </c>
      <c r="F278" s="374">
        <v>75</v>
      </c>
      <c r="G278" s="636" t="s">
        <v>9213</v>
      </c>
      <c r="H278" s="636" t="s">
        <v>417</v>
      </c>
      <c r="I278" s="637" t="s">
        <v>2382</v>
      </c>
      <c r="J278" s="637" t="s">
        <v>1188</v>
      </c>
      <c r="K278" s="637" t="s">
        <v>4137</v>
      </c>
      <c r="L278" s="637">
        <v>998291498</v>
      </c>
      <c r="M278" s="638">
        <v>45209</v>
      </c>
      <c r="N278" s="74">
        <f t="shared" si="13"/>
        <v>10</v>
      </c>
      <c r="O278" s="74">
        <f t="shared" si="14"/>
        <v>10</v>
      </c>
      <c r="P278" s="139" t="str">
        <f t="shared" si="15"/>
        <v>Gastos_Gerais</v>
      </c>
    </row>
    <row r="279" spans="1:16" ht="38.25" x14ac:dyDescent="0.2">
      <c r="A279" s="627">
        <v>7983</v>
      </c>
      <c r="B279" s="634">
        <v>45209</v>
      </c>
      <c r="C279" s="642">
        <v>45200</v>
      </c>
      <c r="D279" s="636" t="s">
        <v>264</v>
      </c>
      <c r="E279" s="636" t="s">
        <v>293</v>
      </c>
      <c r="F279" s="374">
        <v>10.8</v>
      </c>
      <c r="G279" s="636" t="s">
        <v>9395</v>
      </c>
      <c r="H279" s="636" t="s">
        <v>422</v>
      </c>
      <c r="I279" s="637" t="s">
        <v>9396</v>
      </c>
      <c r="J279" s="637" t="s">
        <v>1188</v>
      </c>
      <c r="K279" s="637" t="s">
        <v>4137</v>
      </c>
      <c r="L279" s="637">
        <v>998291498</v>
      </c>
      <c r="M279" s="638">
        <v>45209</v>
      </c>
      <c r="N279" s="74">
        <f t="shared" si="13"/>
        <v>10</v>
      </c>
      <c r="O279" s="74">
        <f t="shared" si="14"/>
        <v>10</v>
      </c>
      <c r="P279" s="139" t="str">
        <f t="shared" si="15"/>
        <v>Gastos_Gerais</v>
      </c>
    </row>
    <row r="280" spans="1:16" ht="38.25" x14ac:dyDescent="0.2">
      <c r="A280" s="627">
        <v>7984</v>
      </c>
      <c r="B280" s="634">
        <v>45209</v>
      </c>
      <c r="C280" s="642">
        <v>45200</v>
      </c>
      <c r="D280" s="636" t="s">
        <v>264</v>
      </c>
      <c r="E280" s="636" t="s">
        <v>293</v>
      </c>
      <c r="F280" s="374">
        <v>7.4</v>
      </c>
      <c r="G280" s="636" t="s">
        <v>9397</v>
      </c>
      <c r="H280" s="636" t="s">
        <v>422</v>
      </c>
      <c r="I280" s="637" t="s">
        <v>4078</v>
      </c>
      <c r="J280" s="637" t="s">
        <v>1188</v>
      </c>
      <c r="K280" s="637" t="s">
        <v>4137</v>
      </c>
      <c r="L280" s="637">
        <v>998291498</v>
      </c>
      <c r="M280" s="638">
        <v>45209</v>
      </c>
      <c r="N280" s="74">
        <f t="shared" si="13"/>
        <v>10</v>
      </c>
      <c r="O280" s="74">
        <f t="shared" si="14"/>
        <v>10</v>
      </c>
      <c r="P280" s="139" t="str">
        <f t="shared" si="15"/>
        <v>Gastos_Gerais</v>
      </c>
    </row>
    <row r="281" spans="1:16" ht="51" x14ac:dyDescent="0.2">
      <c r="A281" s="627">
        <v>7985</v>
      </c>
      <c r="B281" s="634">
        <v>45209</v>
      </c>
      <c r="C281" s="642">
        <v>45200</v>
      </c>
      <c r="D281" s="636" t="s">
        <v>176</v>
      </c>
      <c r="E281" s="640" t="s">
        <v>261</v>
      </c>
      <c r="F281" s="410">
        <v>2578.0500000000002</v>
      </c>
      <c r="G281" s="640" t="s">
        <v>1207</v>
      </c>
      <c r="H281" s="636" t="s">
        <v>1032</v>
      </c>
      <c r="I281" s="637" t="s">
        <v>9378</v>
      </c>
      <c r="J281" s="637" t="s">
        <v>1188</v>
      </c>
      <c r="K281" s="637" t="s">
        <v>4137</v>
      </c>
      <c r="L281" s="637">
        <v>998291498</v>
      </c>
      <c r="M281" s="638">
        <v>45209</v>
      </c>
      <c r="N281" s="74">
        <f t="shared" si="13"/>
        <v>10</v>
      </c>
      <c r="O281" s="74">
        <f t="shared" si="14"/>
        <v>10</v>
      </c>
      <c r="P281" s="139" t="str">
        <f t="shared" si="15"/>
        <v>Gastos_com_Pessoal</v>
      </c>
    </row>
    <row r="282" spans="1:16" ht="51" x14ac:dyDescent="0.2">
      <c r="A282" s="627">
        <v>7986</v>
      </c>
      <c r="B282" s="634">
        <v>45209</v>
      </c>
      <c r="C282" s="642">
        <v>45200</v>
      </c>
      <c r="D282" s="636" t="s">
        <v>176</v>
      </c>
      <c r="E282" s="636" t="s">
        <v>280</v>
      </c>
      <c r="F282" s="374">
        <v>3566.77</v>
      </c>
      <c r="G282" s="636" t="s">
        <v>1209</v>
      </c>
      <c r="H282" s="636" t="s">
        <v>1032</v>
      </c>
      <c r="I282" s="637" t="s">
        <v>9378</v>
      </c>
      <c r="J282" s="637" t="s">
        <v>1188</v>
      </c>
      <c r="K282" s="637" t="s">
        <v>4137</v>
      </c>
      <c r="L282" s="637">
        <v>998291498</v>
      </c>
      <c r="M282" s="638">
        <v>45209</v>
      </c>
      <c r="N282" s="74">
        <f t="shared" si="13"/>
        <v>10</v>
      </c>
      <c r="O282" s="74">
        <f t="shared" si="14"/>
        <v>10</v>
      </c>
      <c r="P282" s="139" t="str">
        <f t="shared" si="15"/>
        <v>Gastos_com_Pessoal</v>
      </c>
    </row>
    <row r="283" spans="1:16" ht="51" x14ac:dyDescent="0.2">
      <c r="A283" s="627">
        <v>7987</v>
      </c>
      <c r="B283" s="634">
        <v>45209</v>
      </c>
      <c r="C283" s="642">
        <v>45200</v>
      </c>
      <c r="D283" s="636" t="s">
        <v>176</v>
      </c>
      <c r="E283" s="636" t="s">
        <v>262</v>
      </c>
      <c r="F283" s="374">
        <v>1188.92</v>
      </c>
      <c r="G283" s="636" t="s">
        <v>1210</v>
      </c>
      <c r="H283" s="636" t="s">
        <v>1032</v>
      </c>
      <c r="I283" s="637" t="s">
        <v>9378</v>
      </c>
      <c r="J283" s="637" t="s">
        <v>1188</v>
      </c>
      <c r="K283" s="637" t="s">
        <v>4137</v>
      </c>
      <c r="L283" s="637">
        <v>998291498</v>
      </c>
      <c r="M283" s="638">
        <v>45209</v>
      </c>
      <c r="N283" s="74">
        <f t="shared" si="13"/>
        <v>10</v>
      </c>
      <c r="O283" s="74">
        <f t="shared" si="14"/>
        <v>10</v>
      </c>
      <c r="P283" s="139" t="str">
        <f t="shared" si="15"/>
        <v>Gastos_com_Pessoal</v>
      </c>
    </row>
    <row r="284" spans="1:16" ht="51" x14ac:dyDescent="0.2">
      <c r="A284" s="627">
        <v>7988</v>
      </c>
      <c r="B284" s="634">
        <v>45209</v>
      </c>
      <c r="C284" s="642">
        <v>45200</v>
      </c>
      <c r="D284" s="636" t="s">
        <v>176</v>
      </c>
      <c r="E284" s="636" t="s">
        <v>169</v>
      </c>
      <c r="F284" s="374">
        <v>3638.73</v>
      </c>
      <c r="G284" s="636" t="s">
        <v>1211</v>
      </c>
      <c r="H284" s="636" t="s">
        <v>1032</v>
      </c>
      <c r="I284" s="637" t="s">
        <v>9378</v>
      </c>
      <c r="J284" s="637" t="s">
        <v>1188</v>
      </c>
      <c r="K284" s="637" t="s">
        <v>4137</v>
      </c>
      <c r="L284" s="637">
        <v>998291498</v>
      </c>
      <c r="M284" s="638">
        <v>45209</v>
      </c>
      <c r="N284" s="74">
        <f t="shared" si="13"/>
        <v>10</v>
      </c>
      <c r="O284" s="74">
        <f t="shared" si="14"/>
        <v>10</v>
      </c>
      <c r="P284" s="139" t="str">
        <f t="shared" si="15"/>
        <v>Gastos_com_Pessoal</v>
      </c>
    </row>
    <row r="285" spans="1:16" ht="51" x14ac:dyDescent="0.2">
      <c r="A285" s="627">
        <v>7989</v>
      </c>
      <c r="B285" s="634">
        <v>45209</v>
      </c>
      <c r="C285" s="642">
        <v>45200</v>
      </c>
      <c r="D285" s="636" t="s">
        <v>176</v>
      </c>
      <c r="E285" s="636" t="s">
        <v>261</v>
      </c>
      <c r="F285" s="374">
        <v>2931.68</v>
      </c>
      <c r="G285" s="636" t="s">
        <v>1207</v>
      </c>
      <c r="H285" s="636" t="s">
        <v>414</v>
      </c>
      <c r="I285" s="637" t="s">
        <v>6025</v>
      </c>
      <c r="J285" s="637" t="s">
        <v>1188</v>
      </c>
      <c r="K285" s="637" t="s">
        <v>4137</v>
      </c>
      <c r="L285" s="637">
        <v>998291498</v>
      </c>
      <c r="M285" s="638">
        <v>45209</v>
      </c>
      <c r="N285" s="74">
        <f t="shared" si="13"/>
        <v>10</v>
      </c>
      <c r="O285" s="74">
        <f t="shared" si="14"/>
        <v>10</v>
      </c>
      <c r="P285" s="139" t="str">
        <f t="shared" si="15"/>
        <v>Gastos_com_Pessoal</v>
      </c>
    </row>
    <row r="286" spans="1:16" ht="51" x14ac:dyDescent="0.2">
      <c r="A286" s="627">
        <v>7990</v>
      </c>
      <c r="B286" s="634">
        <v>45209</v>
      </c>
      <c r="C286" s="642">
        <v>45200</v>
      </c>
      <c r="D286" s="636" t="s">
        <v>176</v>
      </c>
      <c r="E286" s="636" t="s">
        <v>280</v>
      </c>
      <c r="F286" s="374">
        <v>2073.5</v>
      </c>
      <c r="G286" s="636" t="s">
        <v>1209</v>
      </c>
      <c r="H286" s="636" t="s">
        <v>414</v>
      </c>
      <c r="I286" s="637" t="s">
        <v>6025</v>
      </c>
      <c r="J286" s="637" t="s">
        <v>1188</v>
      </c>
      <c r="K286" s="637" t="s">
        <v>4137</v>
      </c>
      <c r="L286" s="637">
        <v>998291498</v>
      </c>
      <c r="M286" s="638">
        <v>45209</v>
      </c>
      <c r="N286" s="74">
        <f t="shared" si="13"/>
        <v>10</v>
      </c>
      <c r="O286" s="74">
        <f t="shared" si="14"/>
        <v>10</v>
      </c>
      <c r="P286" s="139" t="str">
        <f t="shared" si="15"/>
        <v>Gastos_com_Pessoal</v>
      </c>
    </row>
    <row r="287" spans="1:16" ht="51" x14ac:dyDescent="0.2">
      <c r="A287" s="627">
        <v>7991</v>
      </c>
      <c r="B287" s="634">
        <v>45209</v>
      </c>
      <c r="C287" s="642">
        <v>45200</v>
      </c>
      <c r="D287" s="636" t="s">
        <v>176</v>
      </c>
      <c r="E287" s="636" t="s">
        <v>262</v>
      </c>
      <c r="F287" s="374">
        <v>691.17</v>
      </c>
      <c r="G287" s="640" t="s">
        <v>1210</v>
      </c>
      <c r="H287" s="636" t="s">
        <v>414</v>
      </c>
      <c r="I287" s="637" t="s">
        <v>6025</v>
      </c>
      <c r="J287" s="637" t="s">
        <v>1188</v>
      </c>
      <c r="K287" s="637" t="s">
        <v>4137</v>
      </c>
      <c r="L287" s="637">
        <v>998291498</v>
      </c>
      <c r="M287" s="638">
        <v>45209</v>
      </c>
      <c r="N287" s="74">
        <f t="shared" si="13"/>
        <v>10</v>
      </c>
      <c r="O287" s="74">
        <f t="shared" si="14"/>
        <v>10</v>
      </c>
      <c r="P287" s="139" t="str">
        <f t="shared" si="15"/>
        <v>Gastos_com_Pessoal</v>
      </c>
    </row>
    <row r="288" spans="1:16" ht="51" x14ac:dyDescent="0.2">
      <c r="A288" s="627">
        <v>7992</v>
      </c>
      <c r="B288" s="634">
        <v>45209</v>
      </c>
      <c r="C288" s="642">
        <v>45200</v>
      </c>
      <c r="D288" s="636" t="s">
        <v>176</v>
      </c>
      <c r="E288" s="636" t="s">
        <v>169</v>
      </c>
      <c r="F288" s="374">
        <v>4478.22</v>
      </c>
      <c r="G288" s="636" t="s">
        <v>1211</v>
      </c>
      <c r="H288" s="636" t="s">
        <v>414</v>
      </c>
      <c r="I288" s="637" t="s">
        <v>6025</v>
      </c>
      <c r="J288" s="637" t="s">
        <v>1188</v>
      </c>
      <c r="K288" s="637" t="s">
        <v>4137</v>
      </c>
      <c r="L288" s="637">
        <v>998291498</v>
      </c>
      <c r="M288" s="638">
        <v>45209</v>
      </c>
      <c r="N288" s="74">
        <f t="shared" si="13"/>
        <v>10</v>
      </c>
      <c r="O288" s="74">
        <f t="shared" si="14"/>
        <v>10</v>
      </c>
      <c r="P288" s="139" t="str">
        <f t="shared" si="15"/>
        <v>Gastos_com_Pessoal</v>
      </c>
    </row>
    <row r="289" spans="1:16" ht="51" x14ac:dyDescent="0.2">
      <c r="A289" s="627">
        <v>7993</v>
      </c>
      <c r="B289" s="634">
        <v>45209</v>
      </c>
      <c r="C289" s="642">
        <v>45200</v>
      </c>
      <c r="D289" s="636" t="s">
        <v>176</v>
      </c>
      <c r="E289" s="636" t="s">
        <v>261</v>
      </c>
      <c r="F289" s="374">
        <v>1865.38</v>
      </c>
      <c r="G289" s="636" t="s">
        <v>1207</v>
      </c>
      <c r="H289" s="636" t="s">
        <v>422</v>
      </c>
      <c r="I289" s="637" t="s">
        <v>3559</v>
      </c>
      <c r="J289" s="637" t="s">
        <v>1188</v>
      </c>
      <c r="K289" s="637" t="s">
        <v>4137</v>
      </c>
      <c r="L289" s="637">
        <v>998291498</v>
      </c>
      <c r="M289" s="638">
        <v>45209</v>
      </c>
      <c r="N289" s="74">
        <f t="shared" si="13"/>
        <v>10</v>
      </c>
      <c r="O289" s="74">
        <f t="shared" si="14"/>
        <v>10</v>
      </c>
      <c r="P289" s="139" t="str">
        <f t="shared" si="15"/>
        <v>Gastos_com_Pessoal</v>
      </c>
    </row>
    <row r="290" spans="1:16" ht="51" x14ac:dyDescent="0.2">
      <c r="A290" s="627">
        <v>7994</v>
      </c>
      <c r="B290" s="634">
        <v>45209</v>
      </c>
      <c r="C290" s="642">
        <v>45200</v>
      </c>
      <c r="D290" s="636" t="s">
        <v>176</v>
      </c>
      <c r="E290" s="636" t="s">
        <v>280</v>
      </c>
      <c r="F290" s="374">
        <v>2602.56</v>
      </c>
      <c r="G290" s="636" t="s">
        <v>1209</v>
      </c>
      <c r="H290" s="636" t="s">
        <v>422</v>
      </c>
      <c r="I290" s="637" t="s">
        <v>3559</v>
      </c>
      <c r="J290" s="637" t="s">
        <v>1188</v>
      </c>
      <c r="K290" s="637" t="s">
        <v>4137</v>
      </c>
      <c r="L290" s="637">
        <v>998291498</v>
      </c>
      <c r="M290" s="638">
        <v>45209</v>
      </c>
      <c r="N290" s="74">
        <f t="shared" si="13"/>
        <v>10</v>
      </c>
      <c r="O290" s="74">
        <f t="shared" si="14"/>
        <v>10</v>
      </c>
      <c r="P290" s="139" t="str">
        <f t="shared" si="15"/>
        <v>Gastos_com_Pessoal</v>
      </c>
    </row>
    <row r="291" spans="1:16" ht="51" x14ac:dyDescent="0.2">
      <c r="A291" s="627">
        <v>7995</v>
      </c>
      <c r="B291" s="634">
        <v>45209</v>
      </c>
      <c r="C291" s="642">
        <v>45200</v>
      </c>
      <c r="D291" s="636" t="s">
        <v>176</v>
      </c>
      <c r="E291" s="636" t="s">
        <v>262</v>
      </c>
      <c r="F291" s="374">
        <v>867.52</v>
      </c>
      <c r="G291" s="636" t="s">
        <v>1210</v>
      </c>
      <c r="H291" s="636" t="s">
        <v>422</v>
      </c>
      <c r="I291" s="637" t="s">
        <v>3559</v>
      </c>
      <c r="J291" s="637" t="s">
        <v>1188</v>
      </c>
      <c r="K291" s="637" t="s">
        <v>4137</v>
      </c>
      <c r="L291" s="637">
        <v>998291498</v>
      </c>
      <c r="M291" s="638">
        <v>45209</v>
      </c>
      <c r="N291" s="74">
        <f t="shared" si="13"/>
        <v>10</v>
      </c>
      <c r="O291" s="74">
        <f t="shared" si="14"/>
        <v>10</v>
      </c>
      <c r="P291" s="139" t="str">
        <f t="shared" si="15"/>
        <v>Gastos_com_Pessoal</v>
      </c>
    </row>
    <row r="292" spans="1:16" ht="51" x14ac:dyDescent="0.2">
      <c r="A292" s="627">
        <v>7996</v>
      </c>
      <c r="B292" s="634">
        <v>45209</v>
      </c>
      <c r="C292" s="642">
        <v>45200</v>
      </c>
      <c r="D292" s="636" t="s">
        <v>176</v>
      </c>
      <c r="E292" s="636" t="s">
        <v>169</v>
      </c>
      <c r="F292" s="374">
        <v>2865.61</v>
      </c>
      <c r="G292" s="636" t="s">
        <v>1211</v>
      </c>
      <c r="H292" s="636" t="s">
        <v>422</v>
      </c>
      <c r="I292" s="637" t="s">
        <v>3559</v>
      </c>
      <c r="J292" s="637" t="s">
        <v>1188</v>
      </c>
      <c r="K292" s="637" t="s">
        <v>4137</v>
      </c>
      <c r="L292" s="637">
        <v>998291498</v>
      </c>
      <c r="M292" s="638">
        <v>45209</v>
      </c>
      <c r="N292" s="74">
        <f t="shared" si="13"/>
        <v>10</v>
      </c>
      <c r="O292" s="74">
        <f t="shared" si="14"/>
        <v>10</v>
      </c>
      <c r="P292" s="139" t="str">
        <f t="shared" si="15"/>
        <v>Gastos_com_Pessoal</v>
      </c>
    </row>
    <row r="293" spans="1:16" ht="51" x14ac:dyDescent="0.2">
      <c r="A293" s="627">
        <v>7997</v>
      </c>
      <c r="B293" s="634">
        <v>45209</v>
      </c>
      <c r="C293" s="642">
        <v>45200</v>
      </c>
      <c r="D293" s="636" t="s">
        <v>176</v>
      </c>
      <c r="E293" s="636" t="s">
        <v>261</v>
      </c>
      <c r="F293" s="374">
        <v>439.54</v>
      </c>
      <c r="G293" s="636" t="s">
        <v>1207</v>
      </c>
      <c r="H293" s="636" t="s">
        <v>423</v>
      </c>
      <c r="I293" s="637" t="s">
        <v>9398</v>
      </c>
      <c r="J293" s="637" t="s">
        <v>1188</v>
      </c>
      <c r="K293" s="637" t="s">
        <v>4137</v>
      </c>
      <c r="L293" s="637">
        <v>998291498</v>
      </c>
      <c r="M293" s="638">
        <v>45209</v>
      </c>
      <c r="N293" s="74">
        <f t="shared" si="13"/>
        <v>10</v>
      </c>
      <c r="O293" s="74">
        <f t="shared" si="14"/>
        <v>10</v>
      </c>
      <c r="P293" s="139" t="str">
        <f t="shared" si="15"/>
        <v>Gastos_com_Pessoal</v>
      </c>
    </row>
    <row r="294" spans="1:16" ht="51" x14ac:dyDescent="0.2">
      <c r="A294" s="627">
        <v>7998</v>
      </c>
      <c r="B294" s="634">
        <v>45209</v>
      </c>
      <c r="C294" s="642">
        <v>45200</v>
      </c>
      <c r="D294" s="636" t="s">
        <v>176</v>
      </c>
      <c r="E294" s="636" t="s">
        <v>280</v>
      </c>
      <c r="F294" s="374">
        <v>351.63</v>
      </c>
      <c r="G294" s="636" t="s">
        <v>1209</v>
      </c>
      <c r="H294" s="636" t="s">
        <v>423</v>
      </c>
      <c r="I294" s="637" t="s">
        <v>9398</v>
      </c>
      <c r="J294" s="637" t="s">
        <v>1188</v>
      </c>
      <c r="K294" s="637" t="s">
        <v>4137</v>
      </c>
      <c r="L294" s="649">
        <v>998291498</v>
      </c>
      <c r="M294" s="638">
        <v>45209</v>
      </c>
      <c r="N294" s="74">
        <f t="shared" si="13"/>
        <v>10</v>
      </c>
      <c r="O294" s="74">
        <f t="shared" si="14"/>
        <v>10</v>
      </c>
      <c r="P294" s="139" t="str">
        <f t="shared" si="15"/>
        <v>Gastos_com_Pessoal</v>
      </c>
    </row>
    <row r="295" spans="1:16" ht="51" x14ac:dyDescent="0.2">
      <c r="A295" s="627">
        <v>7999</v>
      </c>
      <c r="B295" s="634">
        <v>45209</v>
      </c>
      <c r="C295" s="642">
        <v>45200</v>
      </c>
      <c r="D295" s="636" t="s">
        <v>176</v>
      </c>
      <c r="E295" s="636" t="s">
        <v>262</v>
      </c>
      <c r="F295" s="374">
        <v>117.21</v>
      </c>
      <c r="G295" s="636" t="s">
        <v>1210</v>
      </c>
      <c r="H295" s="636" t="s">
        <v>423</v>
      </c>
      <c r="I295" s="637" t="s">
        <v>9398</v>
      </c>
      <c r="J295" s="637" t="s">
        <v>1188</v>
      </c>
      <c r="K295" s="637" t="s">
        <v>4137</v>
      </c>
      <c r="L295" s="637">
        <v>998291498</v>
      </c>
      <c r="M295" s="638">
        <v>45209</v>
      </c>
      <c r="N295" s="74">
        <f t="shared" si="13"/>
        <v>10</v>
      </c>
      <c r="O295" s="74">
        <f t="shared" si="14"/>
        <v>10</v>
      </c>
      <c r="P295" s="139" t="str">
        <f t="shared" si="15"/>
        <v>Gastos_com_Pessoal</v>
      </c>
    </row>
    <row r="296" spans="1:16" ht="51" x14ac:dyDescent="0.2">
      <c r="A296" s="627">
        <v>8000</v>
      </c>
      <c r="B296" s="634">
        <v>45209</v>
      </c>
      <c r="C296" s="642">
        <v>45200</v>
      </c>
      <c r="D296" s="636" t="s">
        <v>176</v>
      </c>
      <c r="E296" s="636" t="s">
        <v>169</v>
      </c>
      <c r="F296" s="374">
        <v>108.48</v>
      </c>
      <c r="G296" s="636" t="s">
        <v>1211</v>
      </c>
      <c r="H296" s="636" t="s">
        <v>423</v>
      </c>
      <c r="I296" s="637" t="s">
        <v>9398</v>
      </c>
      <c r="J296" s="637" t="s">
        <v>1188</v>
      </c>
      <c r="K296" s="637" t="s">
        <v>4137</v>
      </c>
      <c r="L296" s="637">
        <v>998291498</v>
      </c>
      <c r="M296" s="638">
        <v>45209</v>
      </c>
      <c r="N296" s="74">
        <f t="shared" si="13"/>
        <v>10</v>
      </c>
      <c r="O296" s="74">
        <f t="shared" si="14"/>
        <v>10</v>
      </c>
      <c r="P296" s="139" t="str">
        <f t="shared" si="15"/>
        <v>Gastos_com_Pessoal</v>
      </c>
    </row>
    <row r="297" spans="1:16" ht="51" x14ac:dyDescent="0.2">
      <c r="A297" s="627">
        <v>8001</v>
      </c>
      <c r="B297" s="634">
        <v>45209</v>
      </c>
      <c r="C297" s="642">
        <v>45200</v>
      </c>
      <c r="D297" s="636" t="s">
        <v>176</v>
      </c>
      <c r="E297" s="636" t="s">
        <v>262</v>
      </c>
      <c r="F297" s="374">
        <v>418.11</v>
      </c>
      <c r="G297" s="636" t="s">
        <v>9399</v>
      </c>
      <c r="H297" s="636" t="s">
        <v>416</v>
      </c>
      <c r="I297" s="637" t="s">
        <v>9400</v>
      </c>
      <c r="J297" s="637" t="s">
        <v>1188</v>
      </c>
      <c r="K297" s="637" t="s">
        <v>4137</v>
      </c>
      <c r="L297" s="637">
        <v>998291498</v>
      </c>
      <c r="M297" s="638">
        <v>45209</v>
      </c>
      <c r="N297" s="74">
        <f t="shared" si="13"/>
        <v>10</v>
      </c>
      <c r="O297" s="74">
        <f t="shared" si="14"/>
        <v>10</v>
      </c>
      <c r="P297" s="139" t="str">
        <f t="shared" si="15"/>
        <v>Gastos_com_Pessoal</v>
      </c>
    </row>
    <row r="298" spans="1:16" ht="51" x14ac:dyDescent="0.2">
      <c r="A298" s="627">
        <v>8002</v>
      </c>
      <c r="B298" s="634">
        <v>45209</v>
      </c>
      <c r="C298" s="642">
        <v>45200</v>
      </c>
      <c r="D298" s="636" t="s">
        <v>176</v>
      </c>
      <c r="E298" s="636" t="s">
        <v>280</v>
      </c>
      <c r="F298" s="374">
        <v>1254.33</v>
      </c>
      <c r="G298" s="636" t="s">
        <v>9401</v>
      </c>
      <c r="H298" s="636" t="s">
        <v>416</v>
      </c>
      <c r="I298" s="637" t="s">
        <v>9400</v>
      </c>
      <c r="J298" s="637" t="s">
        <v>1188</v>
      </c>
      <c r="K298" s="637" t="s">
        <v>4137</v>
      </c>
      <c r="L298" s="637">
        <v>998291498</v>
      </c>
      <c r="M298" s="638">
        <v>45209</v>
      </c>
      <c r="N298" s="74">
        <f t="shared" si="13"/>
        <v>10</v>
      </c>
      <c r="O298" s="74">
        <f t="shared" si="14"/>
        <v>10</v>
      </c>
      <c r="P298" s="139" t="str">
        <f t="shared" si="15"/>
        <v>Gastos_com_Pessoal</v>
      </c>
    </row>
    <row r="299" spans="1:16" ht="51" x14ac:dyDescent="0.2">
      <c r="A299" s="627">
        <v>8003</v>
      </c>
      <c r="B299" s="634">
        <v>45209</v>
      </c>
      <c r="C299" s="642">
        <v>45200</v>
      </c>
      <c r="D299" s="636" t="s">
        <v>176</v>
      </c>
      <c r="E299" s="636" t="s">
        <v>262</v>
      </c>
      <c r="F299" s="374">
        <v>898.72</v>
      </c>
      <c r="G299" s="636" t="s">
        <v>9402</v>
      </c>
      <c r="H299" s="636" t="s">
        <v>420</v>
      </c>
      <c r="I299" s="637" t="s">
        <v>9403</v>
      </c>
      <c r="J299" s="637" t="s">
        <v>1188</v>
      </c>
      <c r="K299" s="637" t="s">
        <v>4137</v>
      </c>
      <c r="L299" s="637">
        <v>998291498</v>
      </c>
      <c r="M299" s="638">
        <v>45209</v>
      </c>
      <c r="N299" s="74">
        <f t="shared" si="13"/>
        <v>10</v>
      </c>
      <c r="O299" s="74">
        <f t="shared" si="14"/>
        <v>10</v>
      </c>
      <c r="P299" s="139" t="str">
        <f t="shared" si="15"/>
        <v>Gastos_com_Pessoal</v>
      </c>
    </row>
    <row r="300" spans="1:16" ht="51" x14ac:dyDescent="0.2">
      <c r="A300" s="627">
        <v>8004</v>
      </c>
      <c r="B300" s="634">
        <v>45209</v>
      </c>
      <c r="C300" s="642">
        <v>45200</v>
      </c>
      <c r="D300" s="636" t="s">
        <v>176</v>
      </c>
      <c r="E300" s="636" t="s">
        <v>280</v>
      </c>
      <c r="F300" s="374">
        <v>2527.23</v>
      </c>
      <c r="G300" s="636" t="s">
        <v>9404</v>
      </c>
      <c r="H300" s="636" t="s">
        <v>420</v>
      </c>
      <c r="I300" s="637" t="s">
        <v>9403</v>
      </c>
      <c r="J300" s="637" t="s">
        <v>1188</v>
      </c>
      <c r="K300" s="637" t="s">
        <v>4137</v>
      </c>
      <c r="L300" s="637">
        <v>998291498</v>
      </c>
      <c r="M300" s="638">
        <v>45209</v>
      </c>
      <c r="N300" s="74">
        <f t="shared" si="13"/>
        <v>10</v>
      </c>
      <c r="O300" s="74">
        <f t="shared" si="14"/>
        <v>10</v>
      </c>
      <c r="P300" s="139" t="str">
        <f t="shared" si="15"/>
        <v>Gastos_com_Pessoal</v>
      </c>
    </row>
    <row r="301" spans="1:16" ht="51" x14ac:dyDescent="0.2">
      <c r="A301" s="627">
        <v>8005</v>
      </c>
      <c r="B301" s="634">
        <v>45209</v>
      </c>
      <c r="C301" s="642">
        <v>45200</v>
      </c>
      <c r="D301" s="636" t="s">
        <v>176</v>
      </c>
      <c r="E301" s="636" t="s">
        <v>262</v>
      </c>
      <c r="F301" s="374">
        <v>613.87</v>
      </c>
      <c r="G301" s="636" t="s">
        <v>9405</v>
      </c>
      <c r="H301" s="636" t="s">
        <v>1032</v>
      </c>
      <c r="I301" s="637" t="s">
        <v>9406</v>
      </c>
      <c r="J301" s="637" t="s">
        <v>1188</v>
      </c>
      <c r="K301" s="637" t="s">
        <v>4137</v>
      </c>
      <c r="L301" s="637">
        <v>998291498</v>
      </c>
      <c r="M301" s="638">
        <v>45209</v>
      </c>
      <c r="N301" s="74">
        <f t="shared" si="13"/>
        <v>10</v>
      </c>
      <c r="O301" s="74">
        <f t="shared" si="14"/>
        <v>10</v>
      </c>
      <c r="P301" s="139" t="str">
        <f t="shared" si="15"/>
        <v>Gastos_com_Pessoal</v>
      </c>
    </row>
    <row r="302" spans="1:16" ht="51" x14ac:dyDescent="0.2">
      <c r="A302" s="627">
        <v>8006</v>
      </c>
      <c r="B302" s="634">
        <v>45209</v>
      </c>
      <c r="C302" s="642">
        <v>45200</v>
      </c>
      <c r="D302" s="636" t="s">
        <v>176</v>
      </c>
      <c r="E302" s="636" t="s">
        <v>280</v>
      </c>
      <c r="F302" s="374">
        <v>1830</v>
      </c>
      <c r="G302" s="636" t="s">
        <v>9407</v>
      </c>
      <c r="H302" s="636" t="s">
        <v>1032</v>
      </c>
      <c r="I302" s="637" t="s">
        <v>9406</v>
      </c>
      <c r="J302" s="637" t="s">
        <v>1188</v>
      </c>
      <c r="K302" s="637" t="s">
        <v>4137</v>
      </c>
      <c r="L302" s="637">
        <v>998291498</v>
      </c>
      <c r="M302" s="638">
        <v>45209</v>
      </c>
      <c r="N302" s="74">
        <f t="shared" si="13"/>
        <v>10</v>
      </c>
      <c r="O302" s="74">
        <f t="shared" si="14"/>
        <v>10</v>
      </c>
      <c r="P302" s="139" t="str">
        <f t="shared" si="15"/>
        <v>Gastos_com_Pessoal</v>
      </c>
    </row>
    <row r="303" spans="1:16" ht="51" x14ac:dyDescent="0.2">
      <c r="A303" s="627">
        <v>8007</v>
      </c>
      <c r="B303" s="634">
        <v>45209</v>
      </c>
      <c r="C303" s="642">
        <v>45200</v>
      </c>
      <c r="D303" s="636" t="s">
        <v>176</v>
      </c>
      <c r="E303" s="636" t="s">
        <v>262</v>
      </c>
      <c r="F303" s="374">
        <v>898.72</v>
      </c>
      <c r="G303" s="636" t="s">
        <v>9408</v>
      </c>
      <c r="H303" s="636" t="s">
        <v>416</v>
      </c>
      <c r="I303" s="637" t="s">
        <v>3609</v>
      </c>
      <c r="J303" s="637" t="s">
        <v>1188</v>
      </c>
      <c r="K303" s="637" t="s">
        <v>4137</v>
      </c>
      <c r="L303" s="637">
        <v>998291498</v>
      </c>
      <c r="M303" s="638">
        <v>45209</v>
      </c>
      <c r="N303" s="74">
        <f t="shared" si="13"/>
        <v>10</v>
      </c>
      <c r="O303" s="74">
        <f t="shared" si="14"/>
        <v>10</v>
      </c>
      <c r="P303" s="139" t="str">
        <f t="shared" si="15"/>
        <v>Gastos_com_Pessoal</v>
      </c>
    </row>
    <row r="304" spans="1:16" ht="51" x14ac:dyDescent="0.2">
      <c r="A304" s="627">
        <v>8008</v>
      </c>
      <c r="B304" s="634">
        <v>45209</v>
      </c>
      <c r="C304" s="642">
        <v>45200</v>
      </c>
      <c r="D304" s="636" t="s">
        <v>176</v>
      </c>
      <c r="E304" s="636" t="s">
        <v>280</v>
      </c>
      <c r="F304" s="374">
        <v>2527.23</v>
      </c>
      <c r="G304" s="636" t="s">
        <v>9409</v>
      </c>
      <c r="H304" s="636" t="s">
        <v>416</v>
      </c>
      <c r="I304" s="637" t="s">
        <v>3609</v>
      </c>
      <c r="J304" s="637" t="s">
        <v>1188</v>
      </c>
      <c r="K304" s="637" t="s">
        <v>4137</v>
      </c>
      <c r="L304" s="637">
        <v>998291498</v>
      </c>
      <c r="M304" s="638">
        <v>45209</v>
      </c>
      <c r="N304" s="74">
        <f t="shared" si="13"/>
        <v>10</v>
      </c>
      <c r="O304" s="74">
        <f t="shared" si="14"/>
        <v>10</v>
      </c>
      <c r="P304" s="139" t="str">
        <f t="shared" si="15"/>
        <v>Gastos_com_Pessoal</v>
      </c>
    </row>
    <row r="305" spans="1:16" ht="51" x14ac:dyDescent="0.2">
      <c r="A305" s="627">
        <v>8009</v>
      </c>
      <c r="B305" s="639">
        <v>45209</v>
      </c>
      <c r="C305" s="635">
        <v>45200</v>
      </c>
      <c r="D305" s="640" t="s">
        <v>176</v>
      </c>
      <c r="E305" s="640" t="s">
        <v>262</v>
      </c>
      <c r="F305" s="410">
        <v>898.72</v>
      </c>
      <c r="G305" s="640" t="s">
        <v>9410</v>
      </c>
      <c r="H305" s="640" t="s">
        <v>1032</v>
      </c>
      <c r="I305" s="641" t="s">
        <v>9411</v>
      </c>
      <c r="J305" s="641" t="s">
        <v>1188</v>
      </c>
      <c r="K305" s="637" t="s">
        <v>4137</v>
      </c>
      <c r="L305" s="641">
        <v>998291498</v>
      </c>
      <c r="M305" s="643">
        <v>45209</v>
      </c>
      <c r="N305" s="74">
        <f t="shared" si="13"/>
        <v>10</v>
      </c>
      <c r="O305" s="74">
        <f t="shared" si="14"/>
        <v>10</v>
      </c>
      <c r="P305" s="139" t="str">
        <f t="shared" si="15"/>
        <v>Gastos_com_Pessoal</v>
      </c>
    </row>
    <row r="306" spans="1:16" ht="51" x14ac:dyDescent="0.2">
      <c r="A306" s="627">
        <v>8010</v>
      </c>
      <c r="B306" s="634">
        <v>45209</v>
      </c>
      <c r="C306" s="642">
        <v>45200</v>
      </c>
      <c r="D306" s="636" t="s">
        <v>176</v>
      </c>
      <c r="E306" s="636" t="s">
        <v>280</v>
      </c>
      <c r="F306" s="374">
        <v>2527.23</v>
      </c>
      <c r="G306" s="636" t="s">
        <v>9412</v>
      </c>
      <c r="H306" s="636" t="s">
        <v>1032</v>
      </c>
      <c r="I306" s="637" t="s">
        <v>9411</v>
      </c>
      <c r="J306" s="637" t="s">
        <v>1188</v>
      </c>
      <c r="K306" s="637" t="s">
        <v>4137</v>
      </c>
      <c r="L306" s="637">
        <v>998291498</v>
      </c>
      <c r="M306" s="638">
        <v>45209</v>
      </c>
      <c r="N306" s="74">
        <f t="shared" si="13"/>
        <v>10</v>
      </c>
      <c r="O306" s="74">
        <f t="shared" si="14"/>
        <v>10</v>
      </c>
      <c r="P306" s="139" t="str">
        <f t="shared" si="15"/>
        <v>Gastos_com_Pessoal</v>
      </c>
    </row>
    <row r="307" spans="1:16" ht="51" x14ac:dyDescent="0.2">
      <c r="A307" s="627">
        <v>8011</v>
      </c>
      <c r="B307" s="634">
        <v>45209</v>
      </c>
      <c r="C307" s="642">
        <v>45200</v>
      </c>
      <c r="D307" s="636" t="s">
        <v>176</v>
      </c>
      <c r="E307" s="636" t="s">
        <v>262</v>
      </c>
      <c r="F307" s="374">
        <v>981</v>
      </c>
      <c r="G307" s="636" t="s">
        <v>9413</v>
      </c>
      <c r="H307" s="636" t="s">
        <v>417</v>
      </c>
      <c r="I307" s="637" t="s">
        <v>9414</v>
      </c>
      <c r="J307" s="637" t="s">
        <v>1188</v>
      </c>
      <c r="K307" s="637" t="s">
        <v>4137</v>
      </c>
      <c r="L307" s="637">
        <v>998291498</v>
      </c>
      <c r="M307" s="638">
        <v>45209</v>
      </c>
      <c r="N307" s="74">
        <f t="shared" si="13"/>
        <v>10</v>
      </c>
      <c r="O307" s="74">
        <f t="shared" si="14"/>
        <v>10</v>
      </c>
      <c r="P307" s="139" t="str">
        <f t="shared" si="15"/>
        <v>Gastos_com_Pessoal</v>
      </c>
    </row>
    <row r="308" spans="1:16" ht="51" x14ac:dyDescent="0.2">
      <c r="A308" s="627">
        <v>8012</v>
      </c>
      <c r="B308" s="634">
        <v>45209</v>
      </c>
      <c r="C308" s="642">
        <v>45200</v>
      </c>
      <c r="D308" s="636" t="s">
        <v>176</v>
      </c>
      <c r="E308" s="636" t="s">
        <v>280</v>
      </c>
      <c r="F308" s="374">
        <v>2711.92</v>
      </c>
      <c r="G308" s="636" t="s">
        <v>9415</v>
      </c>
      <c r="H308" s="636" t="s">
        <v>417</v>
      </c>
      <c r="I308" s="637" t="s">
        <v>9414</v>
      </c>
      <c r="J308" s="637" t="s">
        <v>1188</v>
      </c>
      <c r="K308" s="637" t="s">
        <v>4137</v>
      </c>
      <c r="L308" s="637">
        <v>998291498</v>
      </c>
      <c r="M308" s="638">
        <v>45209</v>
      </c>
      <c r="N308" s="74">
        <f t="shared" si="13"/>
        <v>10</v>
      </c>
      <c r="O308" s="74">
        <f t="shared" si="14"/>
        <v>10</v>
      </c>
      <c r="P308" s="139" t="str">
        <f t="shared" si="15"/>
        <v>Gastos_com_Pessoal</v>
      </c>
    </row>
    <row r="309" spans="1:16" ht="51" x14ac:dyDescent="0.2">
      <c r="A309" s="627">
        <v>8013</v>
      </c>
      <c r="B309" s="634">
        <v>45209</v>
      </c>
      <c r="C309" s="642">
        <v>45200</v>
      </c>
      <c r="D309" s="636" t="s">
        <v>176</v>
      </c>
      <c r="E309" s="636" t="s">
        <v>262</v>
      </c>
      <c r="F309" s="374">
        <v>922.19</v>
      </c>
      <c r="G309" s="636" t="s">
        <v>9416</v>
      </c>
      <c r="H309" s="636" t="s">
        <v>418</v>
      </c>
      <c r="I309" s="637" t="s">
        <v>7812</v>
      </c>
      <c r="J309" s="637" t="s">
        <v>1188</v>
      </c>
      <c r="K309" s="637" t="s">
        <v>4137</v>
      </c>
      <c r="L309" s="637">
        <v>998291498</v>
      </c>
      <c r="M309" s="638">
        <v>45209</v>
      </c>
      <c r="N309" s="74">
        <f t="shared" si="13"/>
        <v>10</v>
      </c>
      <c r="O309" s="74">
        <f t="shared" si="14"/>
        <v>10</v>
      </c>
      <c r="P309" s="139" t="str">
        <f t="shared" si="15"/>
        <v>Gastos_com_Pessoal</v>
      </c>
    </row>
    <row r="310" spans="1:16" ht="51" x14ac:dyDescent="0.2">
      <c r="A310" s="627">
        <v>8014</v>
      </c>
      <c r="B310" s="634">
        <v>45209</v>
      </c>
      <c r="C310" s="642">
        <v>45200</v>
      </c>
      <c r="D310" s="636" t="s">
        <v>176</v>
      </c>
      <c r="E310" s="636" t="s">
        <v>280</v>
      </c>
      <c r="F310" s="374">
        <v>2583.65</v>
      </c>
      <c r="G310" s="636" t="s">
        <v>9417</v>
      </c>
      <c r="H310" s="636" t="s">
        <v>418</v>
      </c>
      <c r="I310" s="637" t="s">
        <v>7812</v>
      </c>
      <c r="J310" s="637" t="s">
        <v>1188</v>
      </c>
      <c r="K310" s="637" t="s">
        <v>4137</v>
      </c>
      <c r="L310" s="637">
        <v>998291498</v>
      </c>
      <c r="M310" s="638">
        <v>45209</v>
      </c>
      <c r="N310" s="74">
        <f t="shared" si="13"/>
        <v>10</v>
      </c>
      <c r="O310" s="74">
        <f t="shared" si="14"/>
        <v>10</v>
      </c>
      <c r="P310" s="139" t="str">
        <f t="shared" si="15"/>
        <v>Gastos_com_Pessoal</v>
      </c>
    </row>
    <row r="311" spans="1:16" ht="51" x14ac:dyDescent="0.2">
      <c r="A311" s="627">
        <v>8015</v>
      </c>
      <c r="B311" s="634">
        <v>45209</v>
      </c>
      <c r="C311" s="642">
        <v>45200</v>
      </c>
      <c r="D311" s="636" t="s">
        <v>176</v>
      </c>
      <c r="E311" s="636" t="s">
        <v>262</v>
      </c>
      <c r="F311" s="374">
        <v>589.21</v>
      </c>
      <c r="G311" s="636" t="s">
        <v>9418</v>
      </c>
      <c r="H311" s="636" t="s">
        <v>422</v>
      </c>
      <c r="I311" s="637" t="s">
        <v>4139</v>
      </c>
      <c r="J311" s="637" t="s">
        <v>1188</v>
      </c>
      <c r="K311" s="637" t="s">
        <v>4137</v>
      </c>
      <c r="L311" s="637">
        <v>998291498</v>
      </c>
      <c r="M311" s="638">
        <v>45209</v>
      </c>
      <c r="N311" s="74">
        <f t="shared" si="13"/>
        <v>10</v>
      </c>
      <c r="O311" s="74">
        <f t="shared" si="14"/>
        <v>10</v>
      </c>
      <c r="P311" s="139" t="str">
        <f t="shared" si="15"/>
        <v>Gastos_com_Pessoal</v>
      </c>
    </row>
    <row r="312" spans="1:16" ht="51" x14ac:dyDescent="0.2">
      <c r="A312" s="627">
        <v>8016</v>
      </c>
      <c r="B312" s="634">
        <v>45209</v>
      </c>
      <c r="C312" s="642">
        <v>45200</v>
      </c>
      <c r="D312" s="636" t="s">
        <v>176</v>
      </c>
      <c r="E312" s="636" t="s">
        <v>280</v>
      </c>
      <c r="F312" s="374">
        <v>1767.66</v>
      </c>
      <c r="G312" s="636" t="s">
        <v>9419</v>
      </c>
      <c r="H312" s="636" t="s">
        <v>422</v>
      </c>
      <c r="I312" s="637" t="s">
        <v>4139</v>
      </c>
      <c r="J312" s="637" t="s">
        <v>1188</v>
      </c>
      <c r="K312" s="637" t="s">
        <v>4137</v>
      </c>
      <c r="L312" s="637">
        <v>998291498</v>
      </c>
      <c r="M312" s="638">
        <v>45209</v>
      </c>
      <c r="N312" s="74">
        <f t="shared" si="13"/>
        <v>10</v>
      </c>
      <c r="O312" s="74">
        <f t="shared" si="14"/>
        <v>10</v>
      </c>
      <c r="P312" s="139" t="str">
        <f t="shared" si="15"/>
        <v>Gastos_com_Pessoal</v>
      </c>
    </row>
    <row r="313" spans="1:16" ht="51" x14ac:dyDescent="0.2">
      <c r="A313" s="627">
        <v>8017</v>
      </c>
      <c r="B313" s="634">
        <v>45209</v>
      </c>
      <c r="C313" s="642">
        <v>45200</v>
      </c>
      <c r="D313" s="636" t="s">
        <v>176</v>
      </c>
      <c r="E313" s="636" t="s">
        <v>262</v>
      </c>
      <c r="F313" s="374">
        <v>1101.58</v>
      </c>
      <c r="G313" s="636" t="s">
        <v>9420</v>
      </c>
      <c r="H313" s="636" t="s">
        <v>418</v>
      </c>
      <c r="I313" s="637" t="s">
        <v>4824</v>
      </c>
      <c r="J313" s="637" t="s">
        <v>1188</v>
      </c>
      <c r="K313" s="637" t="s">
        <v>4137</v>
      </c>
      <c r="L313" s="637">
        <v>998291498</v>
      </c>
      <c r="M313" s="638">
        <v>45209</v>
      </c>
      <c r="N313" s="74">
        <f t="shared" si="13"/>
        <v>10</v>
      </c>
      <c r="O313" s="74">
        <f t="shared" si="14"/>
        <v>10</v>
      </c>
      <c r="P313" s="139" t="str">
        <f t="shared" si="15"/>
        <v>Gastos_com_Pessoal</v>
      </c>
    </row>
    <row r="314" spans="1:16" ht="51" x14ac:dyDescent="0.2">
      <c r="A314" s="627">
        <v>8018</v>
      </c>
      <c r="B314" s="634">
        <v>45209</v>
      </c>
      <c r="C314" s="642">
        <v>45200</v>
      </c>
      <c r="D314" s="636" t="s">
        <v>176</v>
      </c>
      <c r="E314" s="636" t="s">
        <v>280</v>
      </c>
      <c r="F314" s="374">
        <v>2964.98</v>
      </c>
      <c r="G314" s="636" t="s">
        <v>9421</v>
      </c>
      <c r="H314" s="636" t="s">
        <v>418</v>
      </c>
      <c r="I314" s="637" t="s">
        <v>4824</v>
      </c>
      <c r="J314" s="637" t="s">
        <v>1188</v>
      </c>
      <c r="K314" s="637" t="s">
        <v>4137</v>
      </c>
      <c r="L314" s="637">
        <v>998291498</v>
      </c>
      <c r="M314" s="638">
        <v>45209</v>
      </c>
      <c r="N314" s="74">
        <f t="shared" si="13"/>
        <v>10</v>
      </c>
      <c r="O314" s="74">
        <f t="shared" si="14"/>
        <v>10</v>
      </c>
      <c r="P314" s="139" t="str">
        <f t="shared" si="15"/>
        <v>Gastos_com_Pessoal</v>
      </c>
    </row>
    <row r="315" spans="1:16" ht="51" x14ac:dyDescent="0.2">
      <c r="A315" s="627">
        <v>8019</v>
      </c>
      <c r="B315" s="634">
        <v>45209</v>
      </c>
      <c r="C315" s="642">
        <v>45200</v>
      </c>
      <c r="D315" s="636" t="s">
        <v>176</v>
      </c>
      <c r="E315" s="636" t="s">
        <v>262</v>
      </c>
      <c r="F315" s="374">
        <v>1101.58</v>
      </c>
      <c r="G315" s="636" t="s">
        <v>9422</v>
      </c>
      <c r="H315" s="636" t="s">
        <v>422</v>
      </c>
      <c r="I315" s="637" t="s">
        <v>3460</v>
      </c>
      <c r="J315" s="637" t="s">
        <v>1188</v>
      </c>
      <c r="K315" s="637" t="s">
        <v>4137</v>
      </c>
      <c r="L315" s="637">
        <v>998291498</v>
      </c>
      <c r="M315" s="638">
        <v>45209</v>
      </c>
      <c r="N315" s="74">
        <f t="shared" si="13"/>
        <v>10</v>
      </c>
      <c r="O315" s="74">
        <f t="shared" si="14"/>
        <v>10</v>
      </c>
      <c r="P315" s="139" t="str">
        <f t="shared" si="15"/>
        <v>Gastos_com_Pessoal</v>
      </c>
    </row>
    <row r="316" spans="1:16" ht="51" x14ac:dyDescent="0.2">
      <c r="A316" s="627">
        <v>8020</v>
      </c>
      <c r="B316" s="634">
        <v>45209</v>
      </c>
      <c r="C316" s="642">
        <v>45200</v>
      </c>
      <c r="D316" s="636" t="s">
        <v>176</v>
      </c>
      <c r="E316" s="636" t="s">
        <v>280</v>
      </c>
      <c r="F316" s="374">
        <v>2964.98</v>
      </c>
      <c r="G316" s="636" t="s">
        <v>9421</v>
      </c>
      <c r="H316" s="636" t="s">
        <v>422</v>
      </c>
      <c r="I316" s="637" t="s">
        <v>3460</v>
      </c>
      <c r="J316" s="637" t="s">
        <v>1188</v>
      </c>
      <c r="K316" s="637" t="s">
        <v>4137</v>
      </c>
      <c r="L316" s="637">
        <v>998291498</v>
      </c>
      <c r="M316" s="638">
        <v>45209</v>
      </c>
      <c r="N316" s="74">
        <f t="shared" si="13"/>
        <v>10</v>
      </c>
      <c r="O316" s="74">
        <f t="shared" si="14"/>
        <v>10</v>
      </c>
      <c r="P316" s="139" t="str">
        <f t="shared" si="15"/>
        <v>Gastos_com_Pessoal</v>
      </c>
    </row>
    <row r="317" spans="1:16" ht="51" x14ac:dyDescent="0.2">
      <c r="A317" s="627">
        <v>8021</v>
      </c>
      <c r="B317" s="634">
        <v>45209</v>
      </c>
      <c r="C317" s="642">
        <v>45200</v>
      </c>
      <c r="D317" s="636" t="s">
        <v>176</v>
      </c>
      <c r="E317" s="636" t="s">
        <v>262</v>
      </c>
      <c r="F317" s="374">
        <v>924.21</v>
      </c>
      <c r="G317" s="636" t="s">
        <v>9423</v>
      </c>
      <c r="H317" s="636" t="s">
        <v>417</v>
      </c>
      <c r="I317" s="637" t="s">
        <v>9424</v>
      </c>
      <c r="J317" s="637" t="s">
        <v>1188</v>
      </c>
      <c r="K317" s="637" t="s">
        <v>4137</v>
      </c>
      <c r="L317" s="637">
        <v>998291498</v>
      </c>
      <c r="M317" s="638">
        <v>45209</v>
      </c>
      <c r="N317" s="74">
        <f t="shared" si="13"/>
        <v>10</v>
      </c>
      <c r="O317" s="74">
        <f t="shared" si="14"/>
        <v>10</v>
      </c>
      <c r="P317" s="139" t="str">
        <f t="shared" si="15"/>
        <v>Gastos_com_Pessoal</v>
      </c>
    </row>
    <row r="318" spans="1:16" ht="51" x14ac:dyDescent="0.2">
      <c r="A318" s="627">
        <v>8022</v>
      </c>
      <c r="B318" s="634">
        <v>45209</v>
      </c>
      <c r="C318" s="642">
        <v>45200</v>
      </c>
      <c r="D318" s="636" t="s">
        <v>176</v>
      </c>
      <c r="E318" s="636" t="s">
        <v>280</v>
      </c>
      <c r="F318" s="374">
        <v>2612.27</v>
      </c>
      <c r="G318" s="636" t="s">
        <v>9425</v>
      </c>
      <c r="H318" s="636" t="s">
        <v>417</v>
      </c>
      <c r="I318" s="637" t="s">
        <v>9424</v>
      </c>
      <c r="J318" s="637" t="s">
        <v>1188</v>
      </c>
      <c r="K318" s="637" t="s">
        <v>4137</v>
      </c>
      <c r="L318" s="637">
        <v>998291498</v>
      </c>
      <c r="M318" s="638">
        <v>45209</v>
      </c>
      <c r="N318" s="74">
        <f t="shared" si="13"/>
        <v>10</v>
      </c>
      <c r="O318" s="74">
        <f t="shared" si="14"/>
        <v>10</v>
      </c>
      <c r="P318" s="139" t="str">
        <f t="shared" si="15"/>
        <v>Gastos_com_Pessoal</v>
      </c>
    </row>
    <row r="319" spans="1:16" ht="51" x14ac:dyDescent="0.2">
      <c r="A319" s="627">
        <v>8023</v>
      </c>
      <c r="B319" s="634">
        <v>45209</v>
      </c>
      <c r="C319" s="642">
        <v>45200</v>
      </c>
      <c r="D319" s="636" t="s">
        <v>176</v>
      </c>
      <c r="E319" s="636" t="s">
        <v>262</v>
      </c>
      <c r="F319" s="374">
        <v>999.36</v>
      </c>
      <c r="G319" s="636" t="s">
        <v>9426</v>
      </c>
      <c r="H319" s="636" t="s">
        <v>416</v>
      </c>
      <c r="I319" s="637" t="s">
        <v>9427</v>
      </c>
      <c r="J319" s="637" t="s">
        <v>1188</v>
      </c>
      <c r="K319" s="637" t="s">
        <v>4137</v>
      </c>
      <c r="L319" s="637">
        <v>998291498</v>
      </c>
      <c r="M319" s="638">
        <v>45209</v>
      </c>
      <c r="N319" s="74">
        <f t="shared" si="13"/>
        <v>10</v>
      </c>
      <c r="O319" s="74">
        <f t="shared" si="14"/>
        <v>10</v>
      </c>
      <c r="P319" s="139" t="str">
        <f t="shared" si="15"/>
        <v>Gastos_com_Pessoal</v>
      </c>
    </row>
    <row r="320" spans="1:16" ht="51" x14ac:dyDescent="0.2">
      <c r="A320" s="627">
        <v>8024</v>
      </c>
      <c r="B320" s="634">
        <v>45209</v>
      </c>
      <c r="C320" s="642">
        <v>45200</v>
      </c>
      <c r="D320" s="636" t="s">
        <v>176</v>
      </c>
      <c r="E320" s="636" t="s">
        <v>280</v>
      </c>
      <c r="F320" s="374">
        <v>2792.93</v>
      </c>
      <c r="G320" s="636" t="s">
        <v>9428</v>
      </c>
      <c r="H320" s="636" t="s">
        <v>416</v>
      </c>
      <c r="I320" s="637" t="s">
        <v>9427</v>
      </c>
      <c r="J320" s="637" t="s">
        <v>1188</v>
      </c>
      <c r="K320" s="637" t="s">
        <v>4137</v>
      </c>
      <c r="L320" s="637">
        <v>998291498</v>
      </c>
      <c r="M320" s="638">
        <v>45209</v>
      </c>
      <c r="N320" s="74">
        <f t="shared" si="13"/>
        <v>10</v>
      </c>
      <c r="O320" s="74">
        <f t="shared" si="14"/>
        <v>10</v>
      </c>
      <c r="P320" s="139" t="str">
        <f t="shared" si="15"/>
        <v>Gastos_com_Pessoal</v>
      </c>
    </row>
    <row r="321" spans="1:16" ht="51" x14ac:dyDescent="0.2">
      <c r="A321" s="627">
        <v>8025</v>
      </c>
      <c r="B321" s="634">
        <v>45209</v>
      </c>
      <c r="C321" s="642">
        <v>45200</v>
      </c>
      <c r="D321" s="636" t="s">
        <v>176</v>
      </c>
      <c r="E321" s="636" t="s">
        <v>262</v>
      </c>
      <c r="F321" s="374">
        <v>977.45</v>
      </c>
      <c r="G321" s="636" t="s">
        <v>9429</v>
      </c>
      <c r="H321" s="636" t="s">
        <v>418</v>
      </c>
      <c r="I321" s="637" t="s">
        <v>9430</v>
      </c>
      <c r="J321" s="637" t="s">
        <v>1188</v>
      </c>
      <c r="K321" s="637" t="s">
        <v>4137</v>
      </c>
      <c r="L321" s="637">
        <v>998291498</v>
      </c>
      <c r="M321" s="638">
        <v>45209</v>
      </c>
      <c r="N321" s="74">
        <f t="shared" si="13"/>
        <v>10</v>
      </c>
      <c r="O321" s="74">
        <f t="shared" si="14"/>
        <v>10</v>
      </c>
      <c r="P321" s="139" t="str">
        <f t="shared" si="15"/>
        <v>Gastos_com_Pessoal</v>
      </c>
    </row>
    <row r="322" spans="1:16" ht="51" x14ac:dyDescent="0.2">
      <c r="A322" s="627">
        <v>8026</v>
      </c>
      <c r="B322" s="634">
        <v>45209</v>
      </c>
      <c r="C322" s="642">
        <v>45200</v>
      </c>
      <c r="D322" s="636" t="s">
        <v>176</v>
      </c>
      <c r="E322" s="636" t="s">
        <v>280</v>
      </c>
      <c r="F322" s="374">
        <v>2773.08</v>
      </c>
      <c r="G322" s="636" t="s">
        <v>9431</v>
      </c>
      <c r="H322" s="636" t="s">
        <v>418</v>
      </c>
      <c r="I322" s="637" t="s">
        <v>9430</v>
      </c>
      <c r="J322" s="637" t="s">
        <v>1188</v>
      </c>
      <c r="K322" s="637" t="s">
        <v>4137</v>
      </c>
      <c r="L322" s="637">
        <v>998291498</v>
      </c>
      <c r="M322" s="638">
        <v>45209</v>
      </c>
      <c r="N322" s="74">
        <f t="shared" si="13"/>
        <v>10</v>
      </c>
      <c r="O322" s="74">
        <f t="shared" si="14"/>
        <v>10</v>
      </c>
      <c r="P322" s="139" t="str">
        <f t="shared" si="15"/>
        <v>Gastos_com_Pessoal</v>
      </c>
    </row>
    <row r="323" spans="1:16" ht="51" x14ac:dyDescent="0.2">
      <c r="A323" s="627">
        <v>8027</v>
      </c>
      <c r="B323" s="634">
        <v>45209</v>
      </c>
      <c r="C323" s="642">
        <v>45200</v>
      </c>
      <c r="D323" s="636" t="s">
        <v>176</v>
      </c>
      <c r="E323" s="636" t="s">
        <v>262</v>
      </c>
      <c r="F323" s="374">
        <v>606.78</v>
      </c>
      <c r="G323" s="636" t="s">
        <v>9432</v>
      </c>
      <c r="H323" s="636" t="s">
        <v>1032</v>
      </c>
      <c r="I323" s="637" t="s">
        <v>7127</v>
      </c>
      <c r="J323" s="637" t="s">
        <v>1188</v>
      </c>
      <c r="K323" s="637" t="s">
        <v>4137</v>
      </c>
      <c r="L323" s="637">
        <v>998291498</v>
      </c>
      <c r="M323" s="638">
        <v>45209</v>
      </c>
      <c r="N323" s="74">
        <f t="shared" si="13"/>
        <v>10</v>
      </c>
      <c r="O323" s="74">
        <f t="shared" si="14"/>
        <v>10</v>
      </c>
      <c r="P323" s="139" t="str">
        <f t="shared" si="15"/>
        <v>Gastos_com_Pessoal</v>
      </c>
    </row>
    <row r="324" spans="1:16" ht="51" x14ac:dyDescent="0.2">
      <c r="A324" s="627">
        <v>8028</v>
      </c>
      <c r="B324" s="634">
        <v>45209</v>
      </c>
      <c r="C324" s="642">
        <v>45200</v>
      </c>
      <c r="D324" s="636" t="s">
        <v>176</v>
      </c>
      <c r="E324" s="636" t="s">
        <v>280</v>
      </c>
      <c r="F324" s="374">
        <v>1796.73</v>
      </c>
      <c r="G324" s="636" t="s">
        <v>9433</v>
      </c>
      <c r="H324" s="636" t="s">
        <v>1032</v>
      </c>
      <c r="I324" s="637" t="s">
        <v>7127</v>
      </c>
      <c r="J324" s="637" t="s">
        <v>1188</v>
      </c>
      <c r="K324" s="637" t="s">
        <v>4137</v>
      </c>
      <c r="L324" s="637">
        <v>998291498</v>
      </c>
      <c r="M324" s="638">
        <v>45209</v>
      </c>
      <c r="N324" s="74">
        <f t="shared" si="13"/>
        <v>10</v>
      </c>
      <c r="O324" s="74">
        <f t="shared" si="14"/>
        <v>10</v>
      </c>
      <c r="P324" s="139" t="str">
        <f t="shared" si="15"/>
        <v>Gastos_com_Pessoal</v>
      </c>
    </row>
    <row r="325" spans="1:16" ht="51" x14ac:dyDescent="0.2">
      <c r="A325" s="627">
        <v>8029</v>
      </c>
      <c r="B325" s="634">
        <v>45209</v>
      </c>
      <c r="C325" s="642">
        <v>45200</v>
      </c>
      <c r="D325" s="636" t="s">
        <v>176</v>
      </c>
      <c r="E325" s="636" t="s">
        <v>262</v>
      </c>
      <c r="F325" s="374">
        <v>1101.58</v>
      </c>
      <c r="G325" s="636" t="s">
        <v>9434</v>
      </c>
      <c r="H325" s="636" t="s">
        <v>1032</v>
      </c>
      <c r="I325" s="637" t="s">
        <v>4816</v>
      </c>
      <c r="J325" s="637" t="s">
        <v>1188</v>
      </c>
      <c r="K325" s="637" t="s">
        <v>4137</v>
      </c>
      <c r="L325" s="637">
        <v>998291498</v>
      </c>
      <c r="M325" s="638">
        <v>45209</v>
      </c>
      <c r="N325" s="74">
        <f t="shared" ref="N325:N388" si="16">IF(B325=0,0,IF(YEAR(B325)=$O$1,MONTH(B325)-$N$1+1,(YEAR(B325)-$O$1)*12-$N$1+1+MONTH(B325)))</f>
        <v>10</v>
      </c>
      <c r="O325" s="74">
        <f t="shared" ref="O325:O388" si="17">IF(C325=0,0,IF(YEAR(C325)=$O$1,MONTH(C325)-$N$1+1,(YEAR(C325)-$O$1)*12-$N$1+1+MONTH(C325)))</f>
        <v>10</v>
      </c>
      <c r="P325" s="139" t="str">
        <f t="shared" ref="P325:P388" si="18">SUBSTITUTE(D325," ","_")</f>
        <v>Gastos_com_Pessoal</v>
      </c>
    </row>
    <row r="326" spans="1:16" ht="51" x14ac:dyDescent="0.2">
      <c r="A326" s="627">
        <v>8030</v>
      </c>
      <c r="B326" s="634">
        <v>45209</v>
      </c>
      <c r="C326" s="642">
        <v>45200</v>
      </c>
      <c r="D326" s="636" t="s">
        <v>176</v>
      </c>
      <c r="E326" s="636" t="s">
        <v>280</v>
      </c>
      <c r="F326" s="374">
        <v>2964.98</v>
      </c>
      <c r="G326" s="636" t="s">
        <v>9435</v>
      </c>
      <c r="H326" s="636" t="s">
        <v>1032</v>
      </c>
      <c r="I326" s="637" t="s">
        <v>4816</v>
      </c>
      <c r="J326" s="637" t="s">
        <v>1188</v>
      </c>
      <c r="K326" s="637" t="s">
        <v>4137</v>
      </c>
      <c r="L326" s="637">
        <v>998291498</v>
      </c>
      <c r="M326" s="638">
        <v>45209</v>
      </c>
      <c r="N326" s="74">
        <f t="shared" si="16"/>
        <v>10</v>
      </c>
      <c r="O326" s="74">
        <f t="shared" si="17"/>
        <v>10</v>
      </c>
      <c r="P326" s="139" t="str">
        <f t="shared" si="18"/>
        <v>Gastos_com_Pessoal</v>
      </c>
    </row>
    <row r="327" spans="1:16" ht="51" x14ac:dyDescent="0.2">
      <c r="A327" s="627">
        <v>8031</v>
      </c>
      <c r="B327" s="634">
        <v>45209</v>
      </c>
      <c r="C327" s="642">
        <v>45200</v>
      </c>
      <c r="D327" s="636" t="s">
        <v>176</v>
      </c>
      <c r="E327" s="636" t="s">
        <v>262</v>
      </c>
      <c r="F327" s="374">
        <v>1049.8</v>
      </c>
      <c r="G327" s="636" t="s">
        <v>9436</v>
      </c>
      <c r="H327" s="636" t="s">
        <v>419</v>
      </c>
      <c r="I327" s="637" t="s">
        <v>9437</v>
      </c>
      <c r="J327" s="637" t="s">
        <v>1188</v>
      </c>
      <c r="K327" s="637" t="s">
        <v>4137</v>
      </c>
      <c r="L327" s="637">
        <v>998291498</v>
      </c>
      <c r="M327" s="638">
        <v>45209</v>
      </c>
      <c r="N327" s="74">
        <f t="shared" si="16"/>
        <v>10</v>
      </c>
      <c r="O327" s="74">
        <f t="shared" si="17"/>
        <v>10</v>
      </c>
      <c r="P327" s="139" t="str">
        <f t="shared" si="18"/>
        <v>Gastos_com_Pessoal</v>
      </c>
    </row>
    <row r="328" spans="1:16" ht="51" x14ac:dyDescent="0.2">
      <c r="A328" s="627">
        <v>8032</v>
      </c>
      <c r="B328" s="634">
        <v>45209</v>
      </c>
      <c r="C328" s="642">
        <v>45200</v>
      </c>
      <c r="D328" s="636" t="s">
        <v>176</v>
      </c>
      <c r="E328" s="636" t="s">
        <v>280</v>
      </c>
      <c r="F328" s="374">
        <v>2856.29</v>
      </c>
      <c r="G328" s="636" t="s">
        <v>9438</v>
      </c>
      <c r="H328" s="636" t="s">
        <v>419</v>
      </c>
      <c r="I328" s="637" t="s">
        <v>9437</v>
      </c>
      <c r="J328" s="637" t="s">
        <v>1188</v>
      </c>
      <c r="K328" s="637" t="s">
        <v>4137</v>
      </c>
      <c r="L328" s="637">
        <v>998291498</v>
      </c>
      <c r="M328" s="638">
        <v>45209</v>
      </c>
      <c r="N328" s="74">
        <f t="shared" si="16"/>
        <v>10</v>
      </c>
      <c r="O328" s="74">
        <f t="shared" si="17"/>
        <v>10</v>
      </c>
      <c r="P328" s="139" t="str">
        <f t="shared" si="18"/>
        <v>Gastos_com_Pessoal</v>
      </c>
    </row>
    <row r="329" spans="1:16" ht="51" x14ac:dyDescent="0.2">
      <c r="A329" s="627">
        <v>8033</v>
      </c>
      <c r="B329" s="634">
        <v>45209</v>
      </c>
      <c r="C329" s="642">
        <v>45200</v>
      </c>
      <c r="D329" s="636" t="s">
        <v>176</v>
      </c>
      <c r="E329" s="636" t="s">
        <v>262</v>
      </c>
      <c r="F329" s="374">
        <v>609.6</v>
      </c>
      <c r="G329" s="636" t="s">
        <v>9439</v>
      </c>
      <c r="H329" s="636" t="s">
        <v>302</v>
      </c>
      <c r="I329" s="637" t="s">
        <v>3735</v>
      </c>
      <c r="J329" s="637" t="s">
        <v>1188</v>
      </c>
      <c r="K329" s="637" t="s">
        <v>4137</v>
      </c>
      <c r="L329" s="637">
        <v>998291498</v>
      </c>
      <c r="M329" s="638">
        <v>45209</v>
      </c>
      <c r="N329" s="74">
        <f t="shared" si="16"/>
        <v>10</v>
      </c>
      <c r="O329" s="74">
        <f t="shared" si="17"/>
        <v>10</v>
      </c>
      <c r="P329" s="139" t="str">
        <f t="shared" si="18"/>
        <v>Gastos_com_Pessoal</v>
      </c>
    </row>
    <row r="330" spans="1:16" ht="51" x14ac:dyDescent="0.2">
      <c r="A330" s="627">
        <v>8034</v>
      </c>
      <c r="B330" s="634">
        <v>45209</v>
      </c>
      <c r="C330" s="642">
        <v>45200</v>
      </c>
      <c r="D330" s="636" t="s">
        <v>176</v>
      </c>
      <c r="E330" s="636" t="s">
        <v>280</v>
      </c>
      <c r="F330" s="374">
        <v>1804.41</v>
      </c>
      <c r="G330" s="636" t="s">
        <v>9440</v>
      </c>
      <c r="H330" s="636" t="s">
        <v>302</v>
      </c>
      <c r="I330" s="637" t="s">
        <v>3735</v>
      </c>
      <c r="J330" s="637" t="s">
        <v>1188</v>
      </c>
      <c r="K330" s="637" t="s">
        <v>4137</v>
      </c>
      <c r="L330" s="637">
        <v>998291498</v>
      </c>
      <c r="M330" s="638">
        <v>45209</v>
      </c>
      <c r="N330" s="74">
        <f t="shared" si="16"/>
        <v>10</v>
      </c>
      <c r="O330" s="74">
        <f t="shared" si="17"/>
        <v>10</v>
      </c>
      <c r="P330" s="139" t="str">
        <f t="shared" si="18"/>
        <v>Gastos_com_Pessoal</v>
      </c>
    </row>
    <row r="331" spans="1:16" ht="51" x14ac:dyDescent="0.2">
      <c r="A331" s="627">
        <v>8035</v>
      </c>
      <c r="B331" s="634">
        <v>45209</v>
      </c>
      <c r="C331" s="642">
        <v>45200</v>
      </c>
      <c r="D331" s="636" t="s">
        <v>176</v>
      </c>
      <c r="E331" s="636" t="s">
        <v>262</v>
      </c>
      <c r="F331" s="374">
        <v>944.34</v>
      </c>
      <c r="G331" s="636" t="s">
        <v>9441</v>
      </c>
      <c r="H331" s="636" t="s">
        <v>419</v>
      </c>
      <c r="I331" s="637" t="s">
        <v>9442</v>
      </c>
      <c r="J331" s="637" t="s">
        <v>1188</v>
      </c>
      <c r="K331" s="637" t="s">
        <v>4137</v>
      </c>
      <c r="L331" s="637">
        <v>998291498</v>
      </c>
      <c r="M331" s="638">
        <v>45209</v>
      </c>
      <c r="N331" s="74">
        <f t="shared" si="16"/>
        <v>10</v>
      </c>
      <c r="O331" s="74">
        <f t="shared" si="17"/>
        <v>10</v>
      </c>
      <c r="P331" s="139" t="str">
        <f t="shared" si="18"/>
        <v>Gastos_com_Pessoal</v>
      </c>
    </row>
    <row r="332" spans="1:16" ht="51" x14ac:dyDescent="0.2">
      <c r="A332" s="627">
        <v>8036</v>
      </c>
      <c r="B332" s="634">
        <v>45209</v>
      </c>
      <c r="C332" s="642">
        <v>45200</v>
      </c>
      <c r="D332" s="636" t="s">
        <v>176</v>
      </c>
      <c r="E332" s="636" t="s">
        <v>280</v>
      </c>
      <c r="F332" s="374">
        <v>2693.51</v>
      </c>
      <c r="G332" s="636" t="s">
        <v>9443</v>
      </c>
      <c r="H332" s="636" t="s">
        <v>419</v>
      </c>
      <c r="I332" s="637" t="s">
        <v>9442</v>
      </c>
      <c r="J332" s="637" t="s">
        <v>1188</v>
      </c>
      <c r="K332" s="637" t="s">
        <v>4137</v>
      </c>
      <c r="L332" s="637">
        <v>998291498</v>
      </c>
      <c r="M332" s="638">
        <v>45209</v>
      </c>
      <c r="N332" s="74">
        <f t="shared" si="16"/>
        <v>10</v>
      </c>
      <c r="O332" s="74">
        <f t="shared" si="17"/>
        <v>10</v>
      </c>
      <c r="P332" s="139" t="str">
        <f t="shared" si="18"/>
        <v>Gastos_com_Pessoal</v>
      </c>
    </row>
    <row r="333" spans="1:16" ht="51" x14ac:dyDescent="0.2">
      <c r="A333" s="627">
        <v>8037</v>
      </c>
      <c r="B333" s="634">
        <v>45209</v>
      </c>
      <c r="C333" s="642">
        <v>45200</v>
      </c>
      <c r="D333" s="636" t="s">
        <v>176</v>
      </c>
      <c r="E333" s="636" t="s">
        <v>262</v>
      </c>
      <c r="F333" s="374">
        <v>1004.93</v>
      </c>
      <c r="G333" s="636" t="s">
        <v>9444</v>
      </c>
      <c r="H333" s="636" t="s">
        <v>419</v>
      </c>
      <c r="I333" s="637" t="s">
        <v>7179</v>
      </c>
      <c r="J333" s="637" t="s">
        <v>1188</v>
      </c>
      <c r="K333" s="637" t="s">
        <v>4137</v>
      </c>
      <c r="L333" s="637">
        <v>998291498</v>
      </c>
      <c r="M333" s="638">
        <v>45209</v>
      </c>
      <c r="N333" s="74">
        <f t="shared" si="16"/>
        <v>10</v>
      </c>
      <c r="O333" s="74">
        <f t="shared" si="17"/>
        <v>10</v>
      </c>
      <c r="P333" s="139" t="str">
        <f t="shared" si="18"/>
        <v>Gastos_com_Pessoal</v>
      </c>
    </row>
    <row r="334" spans="1:16" ht="51" x14ac:dyDescent="0.2">
      <c r="A334" s="627">
        <v>8038</v>
      </c>
      <c r="B334" s="634">
        <v>45209</v>
      </c>
      <c r="C334" s="642">
        <v>45200</v>
      </c>
      <c r="D334" s="636" t="s">
        <v>176</v>
      </c>
      <c r="E334" s="636" t="s">
        <v>280</v>
      </c>
      <c r="F334" s="374">
        <v>2762.19</v>
      </c>
      <c r="G334" s="636" t="s">
        <v>9445</v>
      </c>
      <c r="H334" s="636" t="s">
        <v>419</v>
      </c>
      <c r="I334" s="637" t="s">
        <v>7179</v>
      </c>
      <c r="J334" s="637" t="s">
        <v>1188</v>
      </c>
      <c r="K334" s="637" t="s">
        <v>4137</v>
      </c>
      <c r="L334" s="637">
        <v>998291498</v>
      </c>
      <c r="M334" s="638">
        <v>45209</v>
      </c>
      <c r="N334" s="74">
        <f t="shared" si="16"/>
        <v>10</v>
      </c>
      <c r="O334" s="74">
        <f t="shared" si="17"/>
        <v>10</v>
      </c>
      <c r="P334" s="139" t="str">
        <f t="shared" si="18"/>
        <v>Gastos_com_Pessoal</v>
      </c>
    </row>
    <row r="335" spans="1:16" ht="51" x14ac:dyDescent="0.2">
      <c r="A335" s="627">
        <v>8039</v>
      </c>
      <c r="B335" s="634">
        <v>45209</v>
      </c>
      <c r="C335" s="642">
        <v>45200</v>
      </c>
      <c r="D335" s="636" t="s">
        <v>176</v>
      </c>
      <c r="E335" s="636" t="s">
        <v>262</v>
      </c>
      <c r="F335" s="374">
        <v>609.6</v>
      </c>
      <c r="G335" s="636" t="s">
        <v>9446</v>
      </c>
      <c r="H335" s="636" t="s">
        <v>302</v>
      </c>
      <c r="I335" s="637" t="s">
        <v>3744</v>
      </c>
      <c r="J335" s="637" t="s">
        <v>1188</v>
      </c>
      <c r="K335" s="637" t="s">
        <v>4137</v>
      </c>
      <c r="L335" s="637">
        <v>998291498</v>
      </c>
      <c r="M335" s="638">
        <v>45209</v>
      </c>
      <c r="N335" s="74">
        <f t="shared" si="16"/>
        <v>10</v>
      </c>
      <c r="O335" s="74">
        <f t="shared" si="17"/>
        <v>10</v>
      </c>
      <c r="P335" s="139" t="str">
        <f t="shared" si="18"/>
        <v>Gastos_com_Pessoal</v>
      </c>
    </row>
    <row r="336" spans="1:16" ht="51" x14ac:dyDescent="0.2">
      <c r="A336" s="627">
        <v>8040</v>
      </c>
      <c r="B336" s="634">
        <v>45209</v>
      </c>
      <c r="C336" s="642">
        <v>45200</v>
      </c>
      <c r="D336" s="636" t="s">
        <v>176</v>
      </c>
      <c r="E336" s="636" t="s">
        <v>280</v>
      </c>
      <c r="F336" s="374">
        <v>1804.41</v>
      </c>
      <c r="G336" s="636" t="s">
        <v>9447</v>
      </c>
      <c r="H336" s="636" t="s">
        <v>302</v>
      </c>
      <c r="I336" s="637" t="s">
        <v>3744</v>
      </c>
      <c r="J336" s="637" t="s">
        <v>1188</v>
      </c>
      <c r="K336" s="637" t="s">
        <v>4137</v>
      </c>
      <c r="L336" s="637">
        <v>998291498</v>
      </c>
      <c r="M336" s="638">
        <v>45209</v>
      </c>
      <c r="N336" s="74">
        <f t="shared" si="16"/>
        <v>10</v>
      </c>
      <c r="O336" s="74">
        <f t="shared" si="17"/>
        <v>10</v>
      </c>
      <c r="P336" s="139" t="str">
        <f t="shared" si="18"/>
        <v>Gastos_com_Pessoal</v>
      </c>
    </row>
    <row r="337" spans="1:16" ht="51" x14ac:dyDescent="0.2">
      <c r="A337" s="627">
        <v>8041</v>
      </c>
      <c r="B337" s="634">
        <v>45209</v>
      </c>
      <c r="C337" s="642">
        <v>45200</v>
      </c>
      <c r="D337" s="636" t="s">
        <v>176</v>
      </c>
      <c r="E337" s="636" t="s">
        <v>262</v>
      </c>
      <c r="F337" s="374">
        <v>662.48</v>
      </c>
      <c r="G337" s="636" t="s">
        <v>9448</v>
      </c>
      <c r="H337" s="636" t="s">
        <v>423</v>
      </c>
      <c r="I337" s="637" t="s">
        <v>9449</v>
      </c>
      <c r="J337" s="637" t="s">
        <v>1188</v>
      </c>
      <c r="K337" s="637" t="s">
        <v>4137</v>
      </c>
      <c r="L337" s="637">
        <v>998291498</v>
      </c>
      <c r="M337" s="638">
        <v>45209</v>
      </c>
      <c r="N337" s="74">
        <f t="shared" si="16"/>
        <v>10</v>
      </c>
      <c r="O337" s="74">
        <f t="shared" si="17"/>
        <v>10</v>
      </c>
      <c r="P337" s="139" t="str">
        <f t="shared" si="18"/>
        <v>Gastos_com_Pessoal</v>
      </c>
    </row>
    <row r="338" spans="1:16" ht="51" x14ac:dyDescent="0.2">
      <c r="A338" s="627">
        <v>8042</v>
      </c>
      <c r="B338" s="634">
        <v>45209</v>
      </c>
      <c r="C338" s="642">
        <v>45200</v>
      </c>
      <c r="D338" s="636" t="s">
        <v>176</v>
      </c>
      <c r="E338" s="636" t="s">
        <v>280</v>
      </c>
      <c r="F338" s="374">
        <v>1947.16</v>
      </c>
      <c r="G338" s="636" t="s">
        <v>9450</v>
      </c>
      <c r="H338" s="636" t="s">
        <v>423</v>
      </c>
      <c r="I338" s="637" t="s">
        <v>9449</v>
      </c>
      <c r="J338" s="637" t="s">
        <v>1188</v>
      </c>
      <c r="K338" s="637" t="s">
        <v>4137</v>
      </c>
      <c r="L338" s="637">
        <v>998291498</v>
      </c>
      <c r="M338" s="638">
        <v>45209</v>
      </c>
      <c r="N338" s="74">
        <f t="shared" si="16"/>
        <v>10</v>
      </c>
      <c r="O338" s="74">
        <f t="shared" si="17"/>
        <v>10</v>
      </c>
      <c r="P338" s="139" t="str">
        <f t="shared" si="18"/>
        <v>Gastos_com_Pessoal</v>
      </c>
    </row>
    <row r="339" spans="1:16" ht="51" x14ac:dyDescent="0.2">
      <c r="A339" s="627">
        <v>8043</v>
      </c>
      <c r="B339" s="634">
        <v>45209</v>
      </c>
      <c r="C339" s="642">
        <v>45200</v>
      </c>
      <c r="D339" s="636" t="s">
        <v>176</v>
      </c>
      <c r="E339" s="636" t="s">
        <v>262</v>
      </c>
      <c r="F339" s="374">
        <v>908.58</v>
      </c>
      <c r="G339" s="636" t="s">
        <v>9451</v>
      </c>
      <c r="H339" s="636" t="s">
        <v>414</v>
      </c>
      <c r="I339" s="637" t="s">
        <v>2308</v>
      </c>
      <c r="J339" s="637" t="s">
        <v>1188</v>
      </c>
      <c r="K339" s="637" t="s">
        <v>4137</v>
      </c>
      <c r="L339" s="637">
        <v>998291498</v>
      </c>
      <c r="M339" s="638">
        <v>45209</v>
      </c>
      <c r="N339" s="74">
        <f t="shared" si="16"/>
        <v>10</v>
      </c>
      <c r="O339" s="74">
        <f t="shared" si="17"/>
        <v>10</v>
      </c>
      <c r="P339" s="139" t="str">
        <f t="shared" si="18"/>
        <v>Gastos_com_Pessoal</v>
      </c>
    </row>
    <row r="340" spans="1:16" ht="51" x14ac:dyDescent="0.2">
      <c r="A340" s="627">
        <v>8044</v>
      </c>
      <c r="B340" s="634">
        <v>45209</v>
      </c>
      <c r="C340" s="642">
        <v>45200</v>
      </c>
      <c r="D340" s="636" t="s">
        <v>176</v>
      </c>
      <c r="E340" s="636" t="s">
        <v>280</v>
      </c>
      <c r="F340" s="374">
        <v>2550.89</v>
      </c>
      <c r="G340" s="636" t="s">
        <v>9452</v>
      </c>
      <c r="H340" s="636" t="s">
        <v>414</v>
      </c>
      <c r="I340" s="637" t="s">
        <v>2308</v>
      </c>
      <c r="J340" s="637" t="s">
        <v>1188</v>
      </c>
      <c r="K340" s="637" t="s">
        <v>4137</v>
      </c>
      <c r="L340" s="637">
        <v>998291498</v>
      </c>
      <c r="M340" s="638">
        <v>45209</v>
      </c>
      <c r="N340" s="74">
        <f t="shared" si="16"/>
        <v>10</v>
      </c>
      <c r="O340" s="74">
        <f t="shared" si="17"/>
        <v>10</v>
      </c>
      <c r="P340" s="139" t="str">
        <f t="shared" si="18"/>
        <v>Gastos_com_Pessoal</v>
      </c>
    </row>
    <row r="341" spans="1:16" ht="51" x14ac:dyDescent="0.2">
      <c r="A341" s="627">
        <v>8045</v>
      </c>
      <c r="B341" s="639">
        <v>45209</v>
      </c>
      <c r="C341" s="635">
        <v>45200</v>
      </c>
      <c r="D341" s="640" t="s">
        <v>176</v>
      </c>
      <c r="E341" s="640" t="s">
        <v>262</v>
      </c>
      <c r="F341" s="410">
        <v>947.48</v>
      </c>
      <c r="G341" s="640" t="s">
        <v>9453</v>
      </c>
      <c r="H341" s="640" t="s">
        <v>419</v>
      </c>
      <c r="I341" s="641" t="s">
        <v>9454</v>
      </c>
      <c r="J341" s="641" t="s">
        <v>1188</v>
      </c>
      <c r="K341" s="637" t="s">
        <v>4137</v>
      </c>
      <c r="L341" s="637">
        <v>998291498</v>
      </c>
      <c r="M341" s="638">
        <v>45209</v>
      </c>
      <c r="N341" s="74">
        <f t="shared" si="16"/>
        <v>10</v>
      </c>
      <c r="O341" s="74">
        <f t="shared" si="17"/>
        <v>10</v>
      </c>
      <c r="P341" s="139" t="str">
        <f t="shared" si="18"/>
        <v>Gastos_com_Pessoal</v>
      </c>
    </row>
    <row r="342" spans="1:16" ht="51" x14ac:dyDescent="0.2">
      <c r="A342" s="627">
        <v>8046</v>
      </c>
      <c r="B342" s="639">
        <v>45209</v>
      </c>
      <c r="C342" s="635">
        <v>45200</v>
      </c>
      <c r="D342" s="640" t="s">
        <v>176</v>
      </c>
      <c r="E342" s="640" t="s">
        <v>280</v>
      </c>
      <c r="F342" s="410">
        <v>2641.46</v>
      </c>
      <c r="G342" s="640" t="s">
        <v>9455</v>
      </c>
      <c r="H342" s="640" t="s">
        <v>419</v>
      </c>
      <c r="I342" s="641" t="s">
        <v>9454</v>
      </c>
      <c r="J342" s="641" t="s">
        <v>1188</v>
      </c>
      <c r="K342" s="637" t="s">
        <v>4137</v>
      </c>
      <c r="L342" s="637">
        <v>998291498</v>
      </c>
      <c r="M342" s="638">
        <v>45209</v>
      </c>
      <c r="N342" s="74">
        <f t="shared" si="16"/>
        <v>10</v>
      </c>
      <c r="O342" s="74">
        <f t="shared" si="17"/>
        <v>10</v>
      </c>
      <c r="P342" s="139" t="str">
        <f t="shared" si="18"/>
        <v>Gastos_com_Pessoal</v>
      </c>
    </row>
    <row r="343" spans="1:16" ht="51" x14ac:dyDescent="0.2">
      <c r="A343" s="627">
        <v>8047</v>
      </c>
      <c r="B343" s="639">
        <v>45209</v>
      </c>
      <c r="C343" s="635">
        <v>45200</v>
      </c>
      <c r="D343" s="640" t="s">
        <v>176</v>
      </c>
      <c r="E343" s="640" t="s">
        <v>262</v>
      </c>
      <c r="F343" s="410">
        <v>657.79</v>
      </c>
      <c r="G343" s="636" t="s">
        <v>9456</v>
      </c>
      <c r="H343" s="640" t="s">
        <v>421</v>
      </c>
      <c r="I343" s="641" t="s">
        <v>9457</v>
      </c>
      <c r="J343" s="641" t="s">
        <v>1188</v>
      </c>
      <c r="K343" s="637" t="s">
        <v>4137</v>
      </c>
      <c r="L343" s="637">
        <v>998291498</v>
      </c>
      <c r="M343" s="638">
        <v>45209</v>
      </c>
      <c r="N343" s="74">
        <f t="shared" si="16"/>
        <v>10</v>
      </c>
      <c r="O343" s="74">
        <f t="shared" si="17"/>
        <v>10</v>
      </c>
      <c r="P343" s="139" t="str">
        <f t="shared" si="18"/>
        <v>Gastos_com_Pessoal</v>
      </c>
    </row>
    <row r="344" spans="1:16" ht="51" x14ac:dyDescent="0.2">
      <c r="A344" s="627">
        <v>8048</v>
      </c>
      <c r="B344" s="639">
        <v>45209</v>
      </c>
      <c r="C344" s="635">
        <v>45200</v>
      </c>
      <c r="D344" s="640" t="s">
        <v>176</v>
      </c>
      <c r="E344" s="636" t="s">
        <v>280</v>
      </c>
      <c r="F344" s="410">
        <v>1962.8</v>
      </c>
      <c r="G344" s="640" t="s">
        <v>9458</v>
      </c>
      <c r="H344" s="640" t="s">
        <v>421</v>
      </c>
      <c r="I344" s="641" t="s">
        <v>9457</v>
      </c>
      <c r="J344" s="641" t="s">
        <v>1188</v>
      </c>
      <c r="K344" s="637" t="s">
        <v>4137</v>
      </c>
      <c r="L344" s="637">
        <v>998291498</v>
      </c>
      <c r="M344" s="638">
        <v>45209</v>
      </c>
      <c r="N344" s="74">
        <f t="shared" si="16"/>
        <v>10</v>
      </c>
      <c r="O344" s="74">
        <f t="shared" si="17"/>
        <v>10</v>
      </c>
      <c r="P344" s="139" t="str">
        <f t="shared" si="18"/>
        <v>Gastos_com_Pessoal</v>
      </c>
    </row>
    <row r="345" spans="1:16" ht="51" x14ac:dyDescent="0.2">
      <c r="A345" s="627">
        <v>8049</v>
      </c>
      <c r="B345" s="639">
        <v>45209</v>
      </c>
      <c r="C345" s="635">
        <v>45200</v>
      </c>
      <c r="D345" s="640" t="s">
        <v>176</v>
      </c>
      <c r="E345" s="640" t="s">
        <v>262</v>
      </c>
      <c r="F345" s="410">
        <v>898.72</v>
      </c>
      <c r="G345" s="640" t="s">
        <v>9459</v>
      </c>
      <c r="H345" s="640" t="s">
        <v>423</v>
      </c>
      <c r="I345" s="641" t="s">
        <v>9460</v>
      </c>
      <c r="J345" s="641" t="s">
        <v>1188</v>
      </c>
      <c r="K345" s="637" t="s">
        <v>4137</v>
      </c>
      <c r="L345" s="637">
        <v>998291498</v>
      </c>
      <c r="M345" s="638">
        <v>45209</v>
      </c>
      <c r="N345" s="74">
        <f t="shared" si="16"/>
        <v>10</v>
      </c>
      <c r="O345" s="74">
        <f t="shared" si="17"/>
        <v>10</v>
      </c>
      <c r="P345" s="139" t="str">
        <f t="shared" si="18"/>
        <v>Gastos_com_Pessoal</v>
      </c>
    </row>
    <row r="346" spans="1:16" ht="51" x14ac:dyDescent="0.2">
      <c r="A346" s="627">
        <v>8050</v>
      </c>
      <c r="B346" s="639">
        <v>45209</v>
      </c>
      <c r="C346" s="635">
        <v>45200</v>
      </c>
      <c r="D346" s="640" t="s">
        <v>176</v>
      </c>
      <c r="E346" s="640" t="s">
        <v>280</v>
      </c>
      <c r="F346" s="410">
        <v>2527.23</v>
      </c>
      <c r="G346" s="640" t="s">
        <v>9461</v>
      </c>
      <c r="H346" s="640" t="s">
        <v>423</v>
      </c>
      <c r="I346" s="641" t="s">
        <v>9460</v>
      </c>
      <c r="J346" s="641" t="s">
        <v>1188</v>
      </c>
      <c r="K346" s="637" t="s">
        <v>4137</v>
      </c>
      <c r="L346" s="637">
        <v>998291498</v>
      </c>
      <c r="M346" s="638">
        <v>45209</v>
      </c>
      <c r="N346" s="74">
        <f t="shared" si="16"/>
        <v>10</v>
      </c>
      <c r="O346" s="74">
        <f t="shared" si="17"/>
        <v>10</v>
      </c>
      <c r="P346" s="139" t="str">
        <f t="shared" si="18"/>
        <v>Gastos_com_Pessoal</v>
      </c>
    </row>
    <row r="347" spans="1:16" ht="51" x14ac:dyDescent="0.2">
      <c r="A347" s="627">
        <v>8051</v>
      </c>
      <c r="B347" s="639">
        <v>45209</v>
      </c>
      <c r="C347" s="635">
        <v>45200</v>
      </c>
      <c r="D347" s="640" t="s">
        <v>176</v>
      </c>
      <c r="E347" s="640" t="s">
        <v>262</v>
      </c>
      <c r="F347" s="410">
        <v>609.6</v>
      </c>
      <c r="G347" s="640" t="s">
        <v>9462</v>
      </c>
      <c r="H347" s="636" t="s">
        <v>493</v>
      </c>
      <c r="I347" s="641" t="s">
        <v>9463</v>
      </c>
      <c r="J347" s="641" t="s">
        <v>1188</v>
      </c>
      <c r="K347" s="637" t="s">
        <v>4137</v>
      </c>
      <c r="L347" s="637">
        <v>998291498</v>
      </c>
      <c r="M347" s="638">
        <v>45209</v>
      </c>
      <c r="N347" s="74">
        <f t="shared" si="16"/>
        <v>10</v>
      </c>
      <c r="O347" s="74">
        <f t="shared" si="17"/>
        <v>10</v>
      </c>
      <c r="P347" s="139" t="str">
        <f t="shared" si="18"/>
        <v>Gastos_com_Pessoal</v>
      </c>
    </row>
    <row r="348" spans="1:16" ht="51" x14ac:dyDescent="0.2">
      <c r="A348" s="627">
        <v>8052</v>
      </c>
      <c r="B348" s="639">
        <v>45209</v>
      </c>
      <c r="C348" s="635">
        <v>45200</v>
      </c>
      <c r="D348" s="640" t="s">
        <v>176</v>
      </c>
      <c r="E348" s="640" t="s">
        <v>280</v>
      </c>
      <c r="F348" s="410">
        <v>1804.41</v>
      </c>
      <c r="G348" s="640" t="s">
        <v>9464</v>
      </c>
      <c r="H348" s="636" t="s">
        <v>493</v>
      </c>
      <c r="I348" s="641" t="s">
        <v>9463</v>
      </c>
      <c r="J348" s="641" t="s">
        <v>1188</v>
      </c>
      <c r="K348" s="637" t="s">
        <v>4137</v>
      </c>
      <c r="L348" s="637">
        <v>998291498</v>
      </c>
      <c r="M348" s="638">
        <v>45209</v>
      </c>
      <c r="N348" s="74">
        <f t="shared" si="16"/>
        <v>10</v>
      </c>
      <c r="O348" s="74">
        <f t="shared" si="17"/>
        <v>10</v>
      </c>
      <c r="P348" s="139" t="str">
        <f t="shared" si="18"/>
        <v>Gastos_com_Pessoal</v>
      </c>
    </row>
    <row r="349" spans="1:16" ht="51" x14ac:dyDescent="0.2">
      <c r="A349" s="627">
        <v>8053</v>
      </c>
      <c r="B349" s="639">
        <v>45209</v>
      </c>
      <c r="C349" s="635">
        <v>45200</v>
      </c>
      <c r="D349" s="640" t="s">
        <v>176</v>
      </c>
      <c r="E349" s="640" t="s">
        <v>262</v>
      </c>
      <c r="F349" s="410">
        <v>1004.85</v>
      </c>
      <c r="G349" s="640" t="s">
        <v>9465</v>
      </c>
      <c r="H349" s="640" t="s">
        <v>421</v>
      </c>
      <c r="I349" s="641" t="s">
        <v>9466</v>
      </c>
      <c r="J349" s="641" t="s">
        <v>1188</v>
      </c>
      <c r="K349" s="637" t="s">
        <v>4137</v>
      </c>
      <c r="L349" s="637">
        <v>998291498</v>
      </c>
      <c r="M349" s="638">
        <v>45209</v>
      </c>
      <c r="N349" s="74">
        <f t="shared" si="16"/>
        <v>10</v>
      </c>
      <c r="O349" s="74">
        <f t="shared" si="17"/>
        <v>10</v>
      </c>
      <c r="P349" s="139" t="str">
        <f t="shared" si="18"/>
        <v>Gastos_com_Pessoal</v>
      </c>
    </row>
    <row r="350" spans="1:16" ht="51" x14ac:dyDescent="0.2">
      <c r="A350" s="627">
        <v>8054</v>
      </c>
      <c r="B350" s="639">
        <v>45209</v>
      </c>
      <c r="C350" s="635">
        <v>45200</v>
      </c>
      <c r="D350" s="640" t="s">
        <v>176</v>
      </c>
      <c r="E350" s="640" t="s">
        <v>280</v>
      </c>
      <c r="F350" s="410">
        <v>2762.04</v>
      </c>
      <c r="G350" s="640" t="s">
        <v>9467</v>
      </c>
      <c r="H350" s="640" t="s">
        <v>421</v>
      </c>
      <c r="I350" s="641" t="s">
        <v>9466</v>
      </c>
      <c r="J350" s="641" t="s">
        <v>1188</v>
      </c>
      <c r="K350" s="637" t="s">
        <v>4137</v>
      </c>
      <c r="L350" s="637">
        <v>998291498</v>
      </c>
      <c r="M350" s="638">
        <v>45209</v>
      </c>
      <c r="N350" s="74">
        <f t="shared" si="16"/>
        <v>10</v>
      </c>
      <c r="O350" s="74">
        <f t="shared" si="17"/>
        <v>10</v>
      </c>
      <c r="P350" s="139" t="str">
        <f t="shared" si="18"/>
        <v>Gastos_com_Pessoal</v>
      </c>
    </row>
    <row r="351" spans="1:16" ht="51" x14ac:dyDescent="0.2">
      <c r="A351" s="627">
        <v>8055</v>
      </c>
      <c r="B351" s="639">
        <v>45209</v>
      </c>
      <c r="C351" s="635">
        <v>45200</v>
      </c>
      <c r="D351" s="640" t="s">
        <v>176</v>
      </c>
      <c r="E351" s="640" t="s">
        <v>262</v>
      </c>
      <c r="F351" s="410">
        <v>898.61</v>
      </c>
      <c r="G351" s="640" t="s">
        <v>9468</v>
      </c>
      <c r="H351" s="640" t="s">
        <v>421</v>
      </c>
      <c r="I351" s="641" t="s">
        <v>9469</v>
      </c>
      <c r="J351" s="641" t="s">
        <v>1188</v>
      </c>
      <c r="K351" s="637" t="s">
        <v>4137</v>
      </c>
      <c r="L351" s="637">
        <v>998291498</v>
      </c>
      <c r="M351" s="638">
        <v>45209</v>
      </c>
      <c r="N351" s="74">
        <f t="shared" si="16"/>
        <v>10</v>
      </c>
      <c r="O351" s="74">
        <f t="shared" si="17"/>
        <v>10</v>
      </c>
      <c r="P351" s="139" t="str">
        <f t="shared" si="18"/>
        <v>Gastos_com_Pessoal</v>
      </c>
    </row>
    <row r="352" spans="1:16" ht="51" x14ac:dyDescent="0.2">
      <c r="A352" s="627">
        <v>8056</v>
      </c>
      <c r="B352" s="634">
        <v>45209</v>
      </c>
      <c r="C352" s="642">
        <v>45200</v>
      </c>
      <c r="D352" s="636" t="s">
        <v>176</v>
      </c>
      <c r="E352" s="636" t="s">
        <v>280</v>
      </c>
      <c r="F352" s="374">
        <v>2526.98</v>
      </c>
      <c r="G352" s="636" t="s">
        <v>9470</v>
      </c>
      <c r="H352" s="636" t="s">
        <v>421</v>
      </c>
      <c r="I352" s="637" t="s">
        <v>9469</v>
      </c>
      <c r="J352" s="637" t="s">
        <v>1188</v>
      </c>
      <c r="K352" s="637" t="s">
        <v>4137</v>
      </c>
      <c r="L352" s="637">
        <v>998291498</v>
      </c>
      <c r="M352" s="638">
        <v>45209</v>
      </c>
      <c r="N352" s="74">
        <f t="shared" si="16"/>
        <v>10</v>
      </c>
      <c r="O352" s="74">
        <f t="shared" si="17"/>
        <v>10</v>
      </c>
      <c r="P352" s="139" t="str">
        <f t="shared" si="18"/>
        <v>Gastos_com_Pessoal</v>
      </c>
    </row>
    <row r="353" spans="1:16" ht="51" x14ac:dyDescent="0.2">
      <c r="A353" s="627">
        <v>8057</v>
      </c>
      <c r="B353" s="634">
        <v>45209</v>
      </c>
      <c r="C353" s="642">
        <v>45200</v>
      </c>
      <c r="D353" s="636" t="s">
        <v>176</v>
      </c>
      <c r="E353" s="636" t="s">
        <v>262</v>
      </c>
      <c r="F353" s="374">
        <v>676.18</v>
      </c>
      <c r="G353" s="636" t="s">
        <v>9471</v>
      </c>
      <c r="H353" s="636" t="s">
        <v>493</v>
      </c>
      <c r="I353" s="637" t="s">
        <v>9472</v>
      </c>
      <c r="J353" s="637" t="s">
        <v>1188</v>
      </c>
      <c r="K353" s="637" t="s">
        <v>4137</v>
      </c>
      <c r="L353" s="637">
        <v>998291498</v>
      </c>
      <c r="M353" s="638">
        <v>45209</v>
      </c>
      <c r="N353" s="74">
        <f t="shared" si="16"/>
        <v>10</v>
      </c>
      <c r="O353" s="74">
        <f t="shared" si="17"/>
        <v>10</v>
      </c>
      <c r="P353" s="139" t="str">
        <f t="shared" si="18"/>
        <v>Gastos_com_Pessoal</v>
      </c>
    </row>
    <row r="354" spans="1:16" ht="51" x14ac:dyDescent="0.2">
      <c r="A354" s="627">
        <v>8058</v>
      </c>
      <c r="B354" s="634">
        <v>45209</v>
      </c>
      <c r="C354" s="642">
        <v>45200</v>
      </c>
      <c r="D354" s="636" t="s">
        <v>176</v>
      </c>
      <c r="E354" s="636" t="s">
        <v>280</v>
      </c>
      <c r="F354" s="374">
        <v>1998.36</v>
      </c>
      <c r="G354" s="636" t="s">
        <v>9473</v>
      </c>
      <c r="H354" s="636" t="s">
        <v>493</v>
      </c>
      <c r="I354" s="637" t="s">
        <v>9472</v>
      </c>
      <c r="J354" s="637" t="s">
        <v>1188</v>
      </c>
      <c r="K354" s="637" t="s">
        <v>4137</v>
      </c>
      <c r="L354" s="637">
        <v>998291498</v>
      </c>
      <c r="M354" s="638">
        <v>45209</v>
      </c>
      <c r="N354" s="74">
        <f t="shared" si="16"/>
        <v>10</v>
      </c>
      <c r="O354" s="74">
        <f t="shared" si="17"/>
        <v>10</v>
      </c>
      <c r="P354" s="139" t="str">
        <f t="shared" si="18"/>
        <v>Gastos_com_Pessoal</v>
      </c>
    </row>
    <row r="355" spans="1:16" ht="38.25" x14ac:dyDescent="0.2">
      <c r="A355" s="627">
        <v>8059</v>
      </c>
      <c r="B355" s="634">
        <v>45209</v>
      </c>
      <c r="C355" s="642">
        <v>45200</v>
      </c>
      <c r="D355" s="636" t="s">
        <v>264</v>
      </c>
      <c r="E355" s="636" t="s">
        <v>65</v>
      </c>
      <c r="F355" s="374">
        <v>234.78</v>
      </c>
      <c r="G355" s="636" t="s">
        <v>9474</v>
      </c>
      <c r="H355" s="636" t="s">
        <v>414</v>
      </c>
      <c r="I355" s="637" t="s">
        <v>4353</v>
      </c>
      <c r="J355" s="637" t="s">
        <v>1157</v>
      </c>
      <c r="K355" s="637" t="s">
        <v>1157</v>
      </c>
      <c r="L355" s="637">
        <v>12285122</v>
      </c>
      <c r="M355" s="638">
        <v>45209</v>
      </c>
      <c r="N355" s="74">
        <f t="shared" si="16"/>
        <v>10</v>
      </c>
      <c r="O355" s="74">
        <f t="shared" si="17"/>
        <v>10</v>
      </c>
      <c r="P355" s="139" t="str">
        <f t="shared" si="18"/>
        <v>Gastos_Gerais</v>
      </c>
    </row>
    <row r="356" spans="1:16" ht="38.25" x14ac:dyDescent="0.2">
      <c r="A356" s="627">
        <v>8060</v>
      </c>
      <c r="B356" s="634">
        <v>45209</v>
      </c>
      <c r="C356" s="642">
        <v>45170</v>
      </c>
      <c r="D356" s="636" t="s">
        <v>264</v>
      </c>
      <c r="E356" s="636" t="s">
        <v>60</v>
      </c>
      <c r="F356" s="374">
        <v>80141.100000000006</v>
      </c>
      <c r="G356" s="636" t="s">
        <v>9475</v>
      </c>
      <c r="H356" s="636" t="s">
        <v>1032</v>
      </c>
      <c r="I356" s="637" t="s">
        <v>1419</v>
      </c>
      <c r="J356" s="637" t="s">
        <v>1157</v>
      </c>
      <c r="K356" s="637" t="s">
        <v>32</v>
      </c>
      <c r="L356" s="637">
        <v>281</v>
      </c>
      <c r="M356" s="638">
        <v>45203</v>
      </c>
      <c r="N356" s="74">
        <f t="shared" si="16"/>
        <v>10</v>
      </c>
      <c r="O356" s="74">
        <f t="shared" si="17"/>
        <v>9</v>
      </c>
      <c r="P356" s="139" t="str">
        <f t="shared" si="18"/>
        <v>Gastos_Gerais</v>
      </c>
    </row>
    <row r="357" spans="1:16" ht="38.25" x14ac:dyDescent="0.2">
      <c r="A357" s="627">
        <v>8061</v>
      </c>
      <c r="B357" s="634">
        <v>45209</v>
      </c>
      <c r="C357" s="642">
        <v>45170</v>
      </c>
      <c r="D357" s="636" t="s">
        <v>264</v>
      </c>
      <c r="E357" s="636" t="s">
        <v>60</v>
      </c>
      <c r="F357" s="374">
        <v>18867.16</v>
      </c>
      <c r="G357" s="636" t="s">
        <v>8948</v>
      </c>
      <c r="H357" s="636" t="s">
        <v>422</v>
      </c>
      <c r="I357" s="637" t="s">
        <v>9306</v>
      </c>
      <c r="J357" s="637" t="s">
        <v>1157</v>
      </c>
      <c r="K357" s="637" t="s">
        <v>32</v>
      </c>
      <c r="L357" s="637">
        <v>308</v>
      </c>
      <c r="M357" s="638">
        <v>45204</v>
      </c>
      <c r="N357" s="74">
        <f t="shared" si="16"/>
        <v>10</v>
      </c>
      <c r="O357" s="74">
        <f t="shared" si="17"/>
        <v>9</v>
      </c>
      <c r="P357" s="139" t="str">
        <f t="shared" si="18"/>
        <v>Gastos_Gerais</v>
      </c>
    </row>
    <row r="358" spans="1:16" ht="48" x14ac:dyDescent="0.2">
      <c r="A358" s="627">
        <v>8062</v>
      </c>
      <c r="B358" s="634">
        <v>45209</v>
      </c>
      <c r="C358" s="642">
        <v>45170</v>
      </c>
      <c r="D358" s="636" t="s">
        <v>264</v>
      </c>
      <c r="E358" s="636" t="s">
        <v>59</v>
      </c>
      <c r="F358" s="374">
        <v>4263.54</v>
      </c>
      <c r="G358" s="636" t="s">
        <v>1538</v>
      </c>
      <c r="H358" s="636" t="s">
        <v>302</v>
      </c>
      <c r="I358" s="637" t="s">
        <v>1539</v>
      </c>
      <c r="J358" s="637" t="s">
        <v>1157</v>
      </c>
      <c r="K358" s="637" t="s">
        <v>1157</v>
      </c>
      <c r="L358" s="637">
        <v>1867423</v>
      </c>
      <c r="M358" s="638">
        <v>45209</v>
      </c>
      <c r="N358" s="74">
        <f t="shared" si="16"/>
        <v>10</v>
      </c>
      <c r="O358" s="74">
        <f t="shared" si="17"/>
        <v>9</v>
      </c>
      <c r="P358" s="139" t="str">
        <f t="shared" si="18"/>
        <v>Gastos_Gerais</v>
      </c>
    </row>
    <row r="359" spans="1:16" ht="51" x14ac:dyDescent="0.2">
      <c r="A359" s="627">
        <v>8063</v>
      </c>
      <c r="B359" s="634">
        <v>45209</v>
      </c>
      <c r="C359" s="642">
        <v>45200</v>
      </c>
      <c r="D359" s="636" t="s">
        <v>176</v>
      </c>
      <c r="E359" s="636" t="s">
        <v>158</v>
      </c>
      <c r="F359" s="374">
        <v>1642.31</v>
      </c>
      <c r="G359" s="636" t="s">
        <v>10839</v>
      </c>
      <c r="H359" s="636" t="s">
        <v>303</v>
      </c>
      <c r="I359" s="637" t="s">
        <v>6221</v>
      </c>
      <c r="J359" s="637" t="s">
        <v>1157</v>
      </c>
      <c r="K359" s="637" t="s">
        <v>32</v>
      </c>
      <c r="L359" s="637">
        <v>2023260463</v>
      </c>
      <c r="M359" s="638">
        <v>45209</v>
      </c>
      <c r="N359" s="74">
        <f t="shared" si="16"/>
        <v>10</v>
      </c>
      <c r="O359" s="74">
        <f t="shared" si="17"/>
        <v>10</v>
      </c>
      <c r="P359" s="139" t="str">
        <f t="shared" si="18"/>
        <v>Gastos_com_Pessoal</v>
      </c>
    </row>
    <row r="360" spans="1:16" ht="38.25" x14ac:dyDescent="0.2">
      <c r="A360" s="627">
        <v>8064</v>
      </c>
      <c r="B360" s="634">
        <v>45209</v>
      </c>
      <c r="C360" s="642">
        <v>45200</v>
      </c>
      <c r="D360" s="636" t="s">
        <v>264</v>
      </c>
      <c r="E360" s="636" t="s">
        <v>65</v>
      </c>
      <c r="F360" s="374">
        <v>-234.78</v>
      </c>
      <c r="G360" s="636" t="s">
        <v>11325</v>
      </c>
      <c r="H360" s="636" t="s">
        <v>414</v>
      </c>
      <c r="I360" s="637" t="s">
        <v>4353</v>
      </c>
      <c r="J360" s="637" t="s">
        <v>1157</v>
      </c>
      <c r="K360" s="637" t="s">
        <v>1157</v>
      </c>
      <c r="L360" s="637">
        <v>12285122</v>
      </c>
      <c r="M360" s="638">
        <v>45209</v>
      </c>
      <c r="N360" s="74">
        <f t="shared" si="16"/>
        <v>10</v>
      </c>
      <c r="O360" s="74">
        <f t="shared" si="17"/>
        <v>10</v>
      </c>
      <c r="P360" s="139" t="str">
        <f t="shared" si="18"/>
        <v>Gastos_Gerais</v>
      </c>
    </row>
    <row r="361" spans="1:16" ht="38.25" x14ac:dyDescent="0.2">
      <c r="A361" s="627">
        <v>8065</v>
      </c>
      <c r="B361" s="634">
        <v>45210</v>
      </c>
      <c r="C361" s="642">
        <v>45200</v>
      </c>
      <c r="D361" s="636" t="s">
        <v>264</v>
      </c>
      <c r="E361" s="636" t="s">
        <v>402</v>
      </c>
      <c r="F361" s="374">
        <v>50</v>
      </c>
      <c r="G361" s="636" t="s">
        <v>1487</v>
      </c>
      <c r="H361" s="636" t="s">
        <v>416</v>
      </c>
      <c r="I361" s="637" t="s">
        <v>11666</v>
      </c>
      <c r="J361" s="637" t="s">
        <v>1157</v>
      </c>
      <c r="K361" s="637" t="s">
        <v>32</v>
      </c>
      <c r="L361" s="637">
        <v>42</v>
      </c>
      <c r="M361" s="638">
        <v>45203</v>
      </c>
      <c r="N361" s="74">
        <f t="shared" si="16"/>
        <v>10</v>
      </c>
      <c r="O361" s="74">
        <f t="shared" si="17"/>
        <v>10</v>
      </c>
      <c r="P361" s="139" t="str">
        <f t="shared" si="18"/>
        <v>Gastos_Gerais</v>
      </c>
    </row>
    <row r="362" spans="1:16" ht="38.25" x14ac:dyDescent="0.2">
      <c r="A362" s="627">
        <v>8066</v>
      </c>
      <c r="B362" s="634">
        <v>45210</v>
      </c>
      <c r="C362" s="642">
        <v>45200</v>
      </c>
      <c r="D362" s="636" t="s">
        <v>264</v>
      </c>
      <c r="E362" s="636" t="s">
        <v>57</v>
      </c>
      <c r="F362" s="374">
        <v>47023.55</v>
      </c>
      <c r="G362" s="636" t="s">
        <v>1663</v>
      </c>
      <c r="H362" s="636" t="s">
        <v>302</v>
      </c>
      <c r="I362" s="637" t="s">
        <v>1664</v>
      </c>
      <c r="J362" s="637" t="s">
        <v>1157</v>
      </c>
      <c r="K362" s="637" t="s">
        <v>32</v>
      </c>
      <c r="L362" s="637">
        <v>2023415</v>
      </c>
      <c r="M362" s="638">
        <v>45201</v>
      </c>
      <c r="N362" s="74">
        <f t="shared" si="16"/>
        <v>10</v>
      </c>
      <c r="O362" s="74">
        <f t="shared" si="17"/>
        <v>10</v>
      </c>
      <c r="P362" s="139" t="str">
        <f t="shared" si="18"/>
        <v>Gastos_Gerais</v>
      </c>
    </row>
    <row r="363" spans="1:16" ht="38.25" x14ac:dyDescent="0.2">
      <c r="A363" s="627">
        <v>8067</v>
      </c>
      <c r="B363" s="634">
        <v>45210</v>
      </c>
      <c r="C363" s="642">
        <v>45200</v>
      </c>
      <c r="D363" s="636" t="s">
        <v>264</v>
      </c>
      <c r="E363" s="636" t="s">
        <v>136</v>
      </c>
      <c r="F363" s="374">
        <v>365.8</v>
      </c>
      <c r="G363" s="636" t="s">
        <v>7871</v>
      </c>
      <c r="H363" s="636" t="s">
        <v>302</v>
      </c>
      <c r="I363" s="637" t="s">
        <v>1910</v>
      </c>
      <c r="J363" s="637" t="s">
        <v>1157</v>
      </c>
      <c r="K363" s="637" t="s">
        <v>32</v>
      </c>
      <c r="L363" s="637">
        <v>25432</v>
      </c>
      <c r="M363" s="638">
        <v>45204</v>
      </c>
      <c r="N363" s="74">
        <f t="shared" si="16"/>
        <v>10</v>
      </c>
      <c r="O363" s="74">
        <f t="shared" si="17"/>
        <v>10</v>
      </c>
      <c r="P363" s="139" t="str">
        <f t="shared" si="18"/>
        <v>Gastos_Gerais</v>
      </c>
    </row>
    <row r="364" spans="1:16" ht="38.25" x14ac:dyDescent="0.2">
      <c r="A364" s="627">
        <v>8068</v>
      </c>
      <c r="B364" s="634">
        <v>45210</v>
      </c>
      <c r="C364" s="642">
        <v>45170</v>
      </c>
      <c r="D364" s="636" t="s">
        <v>264</v>
      </c>
      <c r="E364" s="636" t="s">
        <v>83</v>
      </c>
      <c r="F364" s="374">
        <v>6548.13</v>
      </c>
      <c r="G364" s="636" t="s">
        <v>9476</v>
      </c>
      <c r="H364" s="636" t="s">
        <v>419</v>
      </c>
      <c r="I364" s="637" t="s">
        <v>9180</v>
      </c>
      <c r="J364" s="637" t="s">
        <v>1157</v>
      </c>
      <c r="K364" s="637" t="s">
        <v>32</v>
      </c>
      <c r="L364" s="637">
        <v>76949239</v>
      </c>
      <c r="M364" s="638">
        <v>45210</v>
      </c>
      <c r="N364" s="74">
        <f t="shared" si="16"/>
        <v>10</v>
      </c>
      <c r="O364" s="74">
        <f t="shared" si="17"/>
        <v>9</v>
      </c>
      <c r="P364" s="139" t="str">
        <f t="shared" si="18"/>
        <v>Gastos_Gerais</v>
      </c>
    </row>
    <row r="365" spans="1:16" ht="38.25" x14ac:dyDescent="0.2">
      <c r="A365" s="627">
        <v>8069</v>
      </c>
      <c r="B365" s="634">
        <v>45210</v>
      </c>
      <c r="C365" s="642">
        <v>45170</v>
      </c>
      <c r="D365" s="636" t="s">
        <v>264</v>
      </c>
      <c r="E365" s="636" t="s">
        <v>161</v>
      </c>
      <c r="F365" s="374">
        <v>2900.2</v>
      </c>
      <c r="G365" s="636" t="s">
        <v>1680</v>
      </c>
      <c r="H365" s="636" t="s">
        <v>303</v>
      </c>
      <c r="I365" s="637" t="s">
        <v>1515</v>
      </c>
      <c r="J365" s="637" t="s">
        <v>1157</v>
      </c>
      <c r="K365" s="637" t="s">
        <v>1158</v>
      </c>
      <c r="L365" s="637">
        <v>5049455437</v>
      </c>
      <c r="M365" s="638">
        <v>45210</v>
      </c>
      <c r="N365" s="74">
        <f t="shared" si="16"/>
        <v>10</v>
      </c>
      <c r="O365" s="74">
        <f t="shared" si="17"/>
        <v>9</v>
      </c>
      <c r="P365" s="139" t="str">
        <f t="shared" si="18"/>
        <v>Gastos_Gerais</v>
      </c>
    </row>
    <row r="366" spans="1:16" ht="48" x14ac:dyDescent="0.2">
      <c r="A366" s="627">
        <v>8070</v>
      </c>
      <c r="B366" s="634">
        <v>45210</v>
      </c>
      <c r="C366" s="642">
        <v>45170</v>
      </c>
      <c r="D366" s="636" t="s">
        <v>264</v>
      </c>
      <c r="E366" s="636" t="s">
        <v>177</v>
      </c>
      <c r="F366" s="374">
        <v>222.32</v>
      </c>
      <c r="G366" s="636" t="s">
        <v>1164</v>
      </c>
      <c r="H366" s="636" t="s">
        <v>303</v>
      </c>
      <c r="I366" s="637" t="s">
        <v>2646</v>
      </c>
      <c r="J366" s="637" t="s">
        <v>1157</v>
      </c>
      <c r="K366" s="637" t="s">
        <v>1158</v>
      </c>
      <c r="L366" s="637" t="s">
        <v>9477</v>
      </c>
      <c r="M366" s="638">
        <v>45210</v>
      </c>
      <c r="N366" s="74">
        <f t="shared" si="16"/>
        <v>10</v>
      </c>
      <c r="O366" s="74">
        <f t="shared" si="17"/>
        <v>9</v>
      </c>
      <c r="P366" s="139" t="str">
        <f t="shared" si="18"/>
        <v>Gastos_Gerais</v>
      </c>
    </row>
    <row r="367" spans="1:16" ht="38.25" x14ac:dyDescent="0.2">
      <c r="A367" s="627">
        <v>8071</v>
      </c>
      <c r="B367" s="634">
        <v>45210</v>
      </c>
      <c r="C367" s="642">
        <v>45200</v>
      </c>
      <c r="D367" s="636" t="s">
        <v>264</v>
      </c>
      <c r="E367" s="636" t="s">
        <v>392</v>
      </c>
      <c r="F367" s="374">
        <v>132</v>
      </c>
      <c r="G367" s="636" t="s">
        <v>8387</v>
      </c>
      <c r="H367" s="636" t="s">
        <v>417</v>
      </c>
      <c r="I367" s="637" t="s">
        <v>9478</v>
      </c>
      <c r="J367" s="637" t="s">
        <v>1157</v>
      </c>
      <c r="K367" s="637" t="s">
        <v>32</v>
      </c>
      <c r="L367" s="637">
        <v>4309</v>
      </c>
      <c r="M367" s="638">
        <v>45202</v>
      </c>
      <c r="N367" s="74">
        <f t="shared" si="16"/>
        <v>10</v>
      </c>
      <c r="O367" s="74">
        <f t="shared" si="17"/>
        <v>10</v>
      </c>
      <c r="P367" s="139" t="str">
        <f t="shared" si="18"/>
        <v>Gastos_Gerais</v>
      </c>
    </row>
    <row r="368" spans="1:16" ht="38.25" x14ac:dyDescent="0.2">
      <c r="A368" s="627">
        <v>8072</v>
      </c>
      <c r="B368" s="634">
        <v>45210</v>
      </c>
      <c r="C368" s="642">
        <v>45200</v>
      </c>
      <c r="D368" s="636" t="s">
        <v>264</v>
      </c>
      <c r="E368" s="636" t="s">
        <v>290</v>
      </c>
      <c r="F368" s="374">
        <v>120</v>
      </c>
      <c r="G368" s="636" t="s">
        <v>9479</v>
      </c>
      <c r="H368" s="636" t="s">
        <v>423</v>
      </c>
      <c r="I368" s="637" t="s">
        <v>9480</v>
      </c>
      <c r="J368" s="637" t="s">
        <v>1157</v>
      </c>
      <c r="K368" s="637" t="s">
        <v>32</v>
      </c>
      <c r="L368" s="637">
        <v>18</v>
      </c>
      <c r="M368" s="638">
        <v>45209</v>
      </c>
      <c r="N368" s="74">
        <f t="shared" si="16"/>
        <v>10</v>
      </c>
      <c r="O368" s="74">
        <f t="shared" si="17"/>
        <v>10</v>
      </c>
      <c r="P368" s="139" t="str">
        <f t="shared" si="18"/>
        <v>Gastos_Gerais</v>
      </c>
    </row>
    <row r="369" spans="1:16" ht="38.25" x14ac:dyDescent="0.2">
      <c r="A369" s="627">
        <v>8073</v>
      </c>
      <c r="B369" s="634">
        <v>45210</v>
      </c>
      <c r="C369" s="642">
        <v>45200</v>
      </c>
      <c r="D369" s="636" t="s">
        <v>264</v>
      </c>
      <c r="E369" s="636" t="s">
        <v>96</v>
      </c>
      <c r="F369" s="374">
        <v>364.89</v>
      </c>
      <c r="G369" s="636" t="s">
        <v>9283</v>
      </c>
      <c r="H369" s="636" t="s">
        <v>414</v>
      </c>
      <c r="I369" s="637" t="s">
        <v>9481</v>
      </c>
      <c r="J369" s="637" t="s">
        <v>1157</v>
      </c>
      <c r="K369" s="637" t="s">
        <v>32</v>
      </c>
      <c r="L369" s="637">
        <v>2176</v>
      </c>
      <c r="M369" s="638">
        <v>45210</v>
      </c>
      <c r="N369" s="74">
        <f t="shared" si="16"/>
        <v>10</v>
      </c>
      <c r="O369" s="74">
        <f t="shared" si="17"/>
        <v>10</v>
      </c>
      <c r="P369" s="139" t="str">
        <f t="shared" si="18"/>
        <v>Gastos_Gerais</v>
      </c>
    </row>
    <row r="370" spans="1:16" ht="38.25" x14ac:dyDescent="0.2">
      <c r="A370" s="627">
        <v>8074</v>
      </c>
      <c r="B370" s="634">
        <v>45210</v>
      </c>
      <c r="C370" s="642">
        <v>45200</v>
      </c>
      <c r="D370" s="636" t="s">
        <v>264</v>
      </c>
      <c r="E370" s="636" t="s">
        <v>293</v>
      </c>
      <c r="F370" s="374">
        <v>75</v>
      </c>
      <c r="G370" s="636" t="s">
        <v>9213</v>
      </c>
      <c r="H370" s="636" t="s">
        <v>417</v>
      </c>
      <c r="I370" s="637" t="s">
        <v>2382</v>
      </c>
      <c r="J370" s="637" t="s">
        <v>1188</v>
      </c>
      <c r="K370" s="637" t="s">
        <v>4137</v>
      </c>
      <c r="L370" s="637">
        <v>798546744</v>
      </c>
      <c r="M370" s="638">
        <v>45210</v>
      </c>
      <c r="N370" s="74">
        <f t="shared" si="16"/>
        <v>10</v>
      </c>
      <c r="O370" s="74">
        <f t="shared" si="17"/>
        <v>10</v>
      </c>
      <c r="P370" s="139" t="str">
        <f t="shared" si="18"/>
        <v>Gastos_Gerais</v>
      </c>
    </row>
    <row r="371" spans="1:16" ht="38.25" x14ac:dyDescent="0.2">
      <c r="A371" s="627">
        <v>8075</v>
      </c>
      <c r="B371" s="634">
        <v>45210</v>
      </c>
      <c r="C371" s="642">
        <v>45200</v>
      </c>
      <c r="D371" s="636" t="s">
        <v>264</v>
      </c>
      <c r="E371" s="636" t="s">
        <v>293</v>
      </c>
      <c r="F371" s="374">
        <v>450</v>
      </c>
      <c r="G371" s="636" t="s">
        <v>9482</v>
      </c>
      <c r="H371" s="636" t="s">
        <v>422</v>
      </c>
      <c r="I371" s="637" t="s">
        <v>6141</v>
      </c>
      <c r="J371" s="637" t="s">
        <v>1188</v>
      </c>
      <c r="K371" s="637" t="s">
        <v>4137</v>
      </c>
      <c r="L371" s="637">
        <v>798546744</v>
      </c>
      <c r="M371" s="638">
        <v>45210</v>
      </c>
      <c r="N371" s="74">
        <f t="shared" si="16"/>
        <v>10</v>
      </c>
      <c r="O371" s="74">
        <f t="shared" si="17"/>
        <v>10</v>
      </c>
      <c r="P371" s="139" t="str">
        <f t="shared" si="18"/>
        <v>Gastos_Gerais</v>
      </c>
    </row>
    <row r="372" spans="1:16" ht="38.25" x14ac:dyDescent="0.2">
      <c r="A372" s="627">
        <v>8076</v>
      </c>
      <c r="B372" s="634">
        <v>45210</v>
      </c>
      <c r="C372" s="642">
        <v>45200</v>
      </c>
      <c r="D372" s="636" t="s">
        <v>264</v>
      </c>
      <c r="E372" s="636" t="s">
        <v>211</v>
      </c>
      <c r="F372" s="374">
        <v>196.76</v>
      </c>
      <c r="G372" s="636" t="s">
        <v>9483</v>
      </c>
      <c r="H372" s="636" t="s">
        <v>422</v>
      </c>
      <c r="I372" s="637" t="s">
        <v>6141</v>
      </c>
      <c r="J372" s="637" t="s">
        <v>1188</v>
      </c>
      <c r="K372" s="637" t="s">
        <v>4137</v>
      </c>
      <c r="L372" s="637">
        <v>798546744</v>
      </c>
      <c r="M372" s="638">
        <v>45210</v>
      </c>
      <c r="N372" s="74">
        <f t="shared" si="16"/>
        <v>10</v>
      </c>
      <c r="O372" s="74">
        <f t="shared" si="17"/>
        <v>10</v>
      </c>
      <c r="P372" s="139" t="str">
        <f t="shared" si="18"/>
        <v>Gastos_Gerais</v>
      </c>
    </row>
    <row r="373" spans="1:16" ht="38.25" x14ac:dyDescent="0.2">
      <c r="A373" s="627">
        <v>8077</v>
      </c>
      <c r="B373" s="634">
        <v>45210</v>
      </c>
      <c r="C373" s="642">
        <v>45200</v>
      </c>
      <c r="D373" s="636" t="s">
        <v>264</v>
      </c>
      <c r="E373" s="636" t="s">
        <v>293</v>
      </c>
      <c r="F373" s="374">
        <v>375</v>
      </c>
      <c r="G373" s="636" t="s">
        <v>9484</v>
      </c>
      <c r="H373" s="636" t="s">
        <v>1032</v>
      </c>
      <c r="I373" s="637" t="s">
        <v>9485</v>
      </c>
      <c r="J373" s="637" t="s">
        <v>1188</v>
      </c>
      <c r="K373" s="637" t="s">
        <v>4137</v>
      </c>
      <c r="L373" s="637">
        <v>798546744</v>
      </c>
      <c r="M373" s="638">
        <v>45210</v>
      </c>
      <c r="N373" s="74">
        <f t="shared" si="16"/>
        <v>10</v>
      </c>
      <c r="O373" s="74">
        <f t="shared" si="17"/>
        <v>10</v>
      </c>
      <c r="P373" s="139" t="str">
        <f t="shared" si="18"/>
        <v>Gastos_Gerais</v>
      </c>
    </row>
    <row r="374" spans="1:16" ht="38.25" x14ac:dyDescent="0.2">
      <c r="A374" s="627">
        <v>8078</v>
      </c>
      <c r="B374" s="634">
        <v>45210</v>
      </c>
      <c r="C374" s="642">
        <v>45200</v>
      </c>
      <c r="D374" s="636" t="s">
        <v>264</v>
      </c>
      <c r="E374" s="636" t="s">
        <v>293</v>
      </c>
      <c r="F374" s="374">
        <v>375</v>
      </c>
      <c r="G374" s="636" t="s">
        <v>9486</v>
      </c>
      <c r="H374" s="636" t="s">
        <v>418</v>
      </c>
      <c r="I374" s="637" t="s">
        <v>8203</v>
      </c>
      <c r="J374" s="637" t="s">
        <v>1188</v>
      </c>
      <c r="K374" s="637" t="s">
        <v>4137</v>
      </c>
      <c r="L374" s="637">
        <v>798546744</v>
      </c>
      <c r="M374" s="638">
        <v>45210</v>
      </c>
      <c r="N374" s="74">
        <f t="shared" si="16"/>
        <v>10</v>
      </c>
      <c r="O374" s="74">
        <f t="shared" si="17"/>
        <v>10</v>
      </c>
      <c r="P374" s="139" t="str">
        <f t="shared" si="18"/>
        <v>Gastos_Gerais</v>
      </c>
    </row>
    <row r="375" spans="1:16" ht="38.25" x14ac:dyDescent="0.2">
      <c r="A375" s="627">
        <v>8079</v>
      </c>
      <c r="B375" s="634">
        <v>45210</v>
      </c>
      <c r="C375" s="642">
        <v>45200</v>
      </c>
      <c r="D375" s="636" t="s">
        <v>264</v>
      </c>
      <c r="E375" s="636" t="s">
        <v>211</v>
      </c>
      <c r="F375" s="374">
        <v>147.31</v>
      </c>
      <c r="G375" s="636" t="s">
        <v>9487</v>
      </c>
      <c r="H375" s="636" t="s">
        <v>418</v>
      </c>
      <c r="I375" s="637" t="s">
        <v>8203</v>
      </c>
      <c r="J375" s="637" t="s">
        <v>1188</v>
      </c>
      <c r="K375" s="637" t="s">
        <v>4137</v>
      </c>
      <c r="L375" s="637">
        <v>798546744</v>
      </c>
      <c r="M375" s="638">
        <v>45210</v>
      </c>
      <c r="N375" s="74">
        <f t="shared" si="16"/>
        <v>10</v>
      </c>
      <c r="O375" s="74">
        <f t="shared" si="17"/>
        <v>10</v>
      </c>
      <c r="P375" s="139" t="str">
        <f t="shared" si="18"/>
        <v>Gastos_Gerais</v>
      </c>
    </row>
    <row r="376" spans="1:16" ht="38.25" x14ac:dyDescent="0.2">
      <c r="A376" s="627">
        <v>8080</v>
      </c>
      <c r="B376" s="634">
        <v>45210</v>
      </c>
      <c r="C376" s="642">
        <v>45200</v>
      </c>
      <c r="D376" s="636" t="s">
        <v>264</v>
      </c>
      <c r="E376" s="636" t="s">
        <v>293</v>
      </c>
      <c r="F376" s="374">
        <v>75</v>
      </c>
      <c r="G376" s="636" t="s">
        <v>9488</v>
      </c>
      <c r="H376" s="636" t="s">
        <v>422</v>
      </c>
      <c r="I376" s="637" t="s">
        <v>8912</v>
      </c>
      <c r="J376" s="637" t="s">
        <v>1188</v>
      </c>
      <c r="K376" s="637" t="s">
        <v>4137</v>
      </c>
      <c r="L376" s="637">
        <v>798546744</v>
      </c>
      <c r="M376" s="638">
        <v>45210</v>
      </c>
      <c r="N376" s="74">
        <f t="shared" si="16"/>
        <v>10</v>
      </c>
      <c r="O376" s="74">
        <f t="shared" si="17"/>
        <v>10</v>
      </c>
      <c r="P376" s="139" t="str">
        <f t="shared" si="18"/>
        <v>Gastos_Gerais</v>
      </c>
    </row>
    <row r="377" spans="1:16" ht="38.25" x14ac:dyDescent="0.2">
      <c r="A377" s="627">
        <v>8081</v>
      </c>
      <c r="B377" s="634">
        <v>45210</v>
      </c>
      <c r="C377" s="642">
        <v>45200</v>
      </c>
      <c r="D377" s="636" t="s">
        <v>264</v>
      </c>
      <c r="E377" s="636" t="s">
        <v>293</v>
      </c>
      <c r="F377" s="374">
        <v>450</v>
      </c>
      <c r="G377" s="636" t="s">
        <v>9489</v>
      </c>
      <c r="H377" s="636" t="s">
        <v>422</v>
      </c>
      <c r="I377" s="637" t="s">
        <v>4758</v>
      </c>
      <c r="J377" s="637" t="s">
        <v>1188</v>
      </c>
      <c r="K377" s="637" t="s">
        <v>4137</v>
      </c>
      <c r="L377" s="637">
        <v>798546744</v>
      </c>
      <c r="M377" s="638">
        <v>45210</v>
      </c>
      <c r="N377" s="74">
        <f t="shared" si="16"/>
        <v>10</v>
      </c>
      <c r="O377" s="74">
        <f t="shared" si="17"/>
        <v>10</v>
      </c>
      <c r="P377" s="139" t="str">
        <f t="shared" si="18"/>
        <v>Gastos_Gerais</v>
      </c>
    </row>
    <row r="378" spans="1:16" ht="38.25" x14ac:dyDescent="0.2">
      <c r="A378" s="627">
        <v>8082</v>
      </c>
      <c r="B378" s="634">
        <v>45210</v>
      </c>
      <c r="C378" s="642">
        <v>45200</v>
      </c>
      <c r="D378" s="636" t="s">
        <v>264</v>
      </c>
      <c r="E378" s="636" t="s">
        <v>211</v>
      </c>
      <c r="F378" s="374">
        <v>196.76</v>
      </c>
      <c r="G378" s="636" t="s">
        <v>9490</v>
      </c>
      <c r="H378" s="636" t="s">
        <v>422</v>
      </c>
      <c r="I378" s="637" t="s">
        <v>4758</v>
      </c>
      <c r="J378" s="637" t="s">
        <v>1188</v>
      </c>
      <c r="K378" s="637" t="s">
        <v>4137</v>
      </c>
      <c r="L378" s="637">
        <v>798546744</v>
      </c>
      <c r="M378" s="638">
        <v>45210</v>
      </c>
      <c r="N378" s="74">
        <f t="shared" si="16"/>
        <v>10</v>
      </c>
      <c r="O378" s="74">
        <f t="shared" si="17"/>
        <v>10</v>
      </c>
      <c r="P378" s="139" t="str">
        <f t="shared" si="18"/>
        <v>Gastos_Gerais</v>
      </c>
    </row>
    <row r="379" spans="1:16" ht="38.25" x14ac:dyDescent="0.2">
      <c r="A379" s="627">
        <v>8083</v>
      </c>
      <c r="B379" s="634">
        <v>45210</v>
      </c>
      <c r="C379" s="642">
        <v>45200</v>
      </c>
      <c r="D379" s="636" t="s">
        <v>264</v>
      </c>
      <c r="E379" s="636" t="s">
        <v>293</v>
      </c>
      <c r="F379" s="374">
        <v>150</v>
      </c>
      <c r="G379" s="636" t="s">
        <v>9491</v>
      </c>
      <c r="H379" s="636" t="s">
        <v>417</v>
      </c>
      <c r="I379" s="637" t="s">
        <v>3680</v>
      </c>
      <c r="J379" s="637" t="s">
        <v>1188</v>
      </c>
      <c r="K379" s="637" t="s">
        <v>4137</v>
      </c>
      <c r="L379" s="637">
        <v>798546744</v>
      </c>
      <c r="M379" s="638">
        <v>45210</v>
      </c>
      <c r="N379" s="74">
        <f t="shared" si="16"/>
        <v>10</v>
      </c>
      <c r="O379" s="74">
        <f t="shared" si="17"/>
        <v>10</v>
      </c>
      <c r="P379" s="139" t="str">
        <f t="shared" si="18"/>
        <v>Gastos_Gerais</v>
      </c>
    </row>
    <row r="380" spans="1:16" ht="38.25" x14ac:dyDescent="0.2">
      <c r="A380" s="627">
        <v>8084</v>
      </c>
      <c r="B380" s="634">
        <v>45210</v>
      </c>
      <c r="C380" s="642">
        <v>45200</v>
      </c>
      <c r="D380" s="636" t="s">
        <v>264</v>
      </c>
      <c r="E380" s="636" t="s">
        <v>293</v>
      </c>
      <c r="F380" s="374">
        <v>75</v>
      </c>
      <c r="G380" s="636" t="s">
        <v>9492</v>
      </c>
      <c r="H380" s="636" t="s">
        <v>422</v>
      </c>
      <c r="I380" s="637" t="s">
        <v>9493</v>
      </c>
      <c r="J380" s="637" t="s">
        <v>1188</v>
      </c>
      <c r="K380" s="637" t="s">
        <v>4137</v>
      </c>
      <c r="L380" s="637">
        <v>798546744</v>
      </c>
      <c r="M380" s="638">
        <v>45210</v>
      </c>
      <c r="N380" s="74">
        <f t="shared" si="16"/>
        <v>10</v>
      </c>
      <c r="O380" s="74">
        <f t="shared" si="17"/>
        <v>10</v>
      </c>
      <c r="P380" s="139" t="str">
        <f t="shared" si="18"/>
        <v>Gastos_Gerais</v>
      </c>
    </row>
    <row r="381" spans="1:16" ht="38.25" x14ac:dyDescent="0.2">
      <c r="A381" s="627">
        <v>8085</v>
      </c>
      <c r="B381" s="634">
        <v>45210</v>
      </c>
      <c r="C381" s="642">
        <v>45200</v>
      </c>
      <c r="D381" s="636" t="s">
        <v>264</v>
      </c>
      <c r="E381" s="636" t="s">
        <v>293</v>
      </c>
      <c r="F381" s="374">
        <v>375</v>
      </c>
      <c r="G381" s="636" t="s">
        <v>9494</v>
      </c>
      <c r="H381" s="636" t="s">
        <v>420</v>
      </c>
      <c r="I381" s="637" t="s">
        <v>3315</v>
      </c>
      <c r="J381" s="637" t="s">
        <v>1188</v>
      </c>
      <c r="K381" s="637" t="s">
        <v>4137</v>
      </c>
      <c r="L381" s="637">
        <v>798546744</v>
      </c>
      <c r="M381" s="638">
        <v>45210</v>
      </c>
      <c r="N381" s="74">
        <f t="shared" si="16"/>
        <v>10</v>
      </c>
      <c r="O381" s="74">
        <f t="shared" si="17"/>
        <v>10</v>
      </c>
      <c r="P381" s="139" t="str">
        <f t="shared" si="18"/>
        <v>Gastos_Gerais</v>
      </c>
    </row>
    <row r="382" spans="1:16" ht="38.25" x14ac:dyDescent="0.2">
      <c r="A382" s="627">
        <v>8086</v>
      </c>
      <c r="B382" s="634">
        <v>45210</v>
      </c>
      <c r="C382" s="642">
        <v>45200</v>
      </c>
      <c r="D382" s="636" t="s">
        <v>264</v>
      </c>
      <c r="E382" s="636" t="s">
        <v>211</v>
      </c>
      <c r="F382" s="374">
        <v>198.81</v>
      </c>
      <c r="G382" s="636" t="s">
        <v>9495</v>
      </c>
      <c r="H382" s="636" t="s">
        <v>420</v>
      </c>
      <c r="I382" s="637" t="s">
        <v>3315</v>
      </c>
      <c r="J382" s="637" t="s">
        <v>1188</v>
      </c>
      <c r="K382" s="637" t="s">
        <v>4137</v>
      </c>
      <c r="L382" s="637">
        <v>798546744</v>
      </c>
      <c r="M382" s="638">
        <v>45210</v>
      </c>
      <c r="N382" s="74">
        <f t="shared" si="16"/>
        <v>10</v>
      </c>
      <c r="O382" s="74">
        <f t="shared" si="17"/>
        <v>10</v>
      </c>
      <c r="P382" s="139" t="str">
        <f t="shared" si="18"/>
        <v>Gastos_Gerais</v>
      </c>
    </row>
    <row r="383" spans="1:16" ht="38.25" x14ac:dyDescent="0.2">
      <c r="A383" s="627">
        <v>8087</v>
      </c>
      <c r="B383" s="634">
        <v>45210</v>
      </c>
      <c r="C383" s="642">
        <v>45200</v>
      </c>
      <c r="D383" s="636" t="s">
        <v>264</v>
      </c>
      <c r="E383" s="636" t="s">
        <v>293</v>
      </c>
      <c r="F383" s="374">
        <v>375</v>
      </c>
      <c r="G383" s="636" t="s">
        <v>9496</v>
      </c>
      <c r="H383" s="636" t="s">
        <v>420</v>
      </c>
      <c r="I383" s="637" t="s">
        <v>3124</v>
      </c>
      <c r="J383" s="637" t="s">
        <v>1188</v>
      </c>
      <c r="K383" s="637" t="s">
        <v>4137</v>
      </c>
      <c r="L383" s="637">
        <v>798546744</v>
      </c>
      <c r="M383" s="638">
        <v>45210</v>
      </c>
      <c r="N383" s="74">
        <f t="shared" si="16"/>
        <v>10</v>
      </c>
      <c r="O383" s="74">
        <f t="shared" si="17"/>
        <v>10</v>
      </c>
      <c r="P383" s="139" t="str">
        <f t="shared" si="18"/>
        <v>Gastos_Gerais</v>
      </c>
    </row>
    <row r="384" spans="1:16" ht="38.25" x14ac:dyDescent="0.2">
      <c r="A384" s="627">
        <v>8088</v>
      </c>
      <c r="B384" s="634">
        <v>45210</v>
      </c>
      <c r="C384" s="642">
        <v>45200</v>
      </c>
      <c r="D384" s="636" t="s">
        <v>264</v>
      </c>
      <c r="E384" s="636" t="s">
        <v>211</v>
      </c>
      <c r="F384" s="374">
        <v>198.81</v>
      </c>
      <c r="G384" s="636" t="s">
        <v>9497</v>
      </c>
      <c r="H384" s="636" t="s">
        <v>420</v>
      </c>
      <c r="I384" s="637" t="s">
        <v>3124</v>
      </c>
      <c r="J384" s="637" t="s">
        <v>1188</v>
      </c>
      <c r="K384" s="637" t="s">
        <v>4137</v>
      </c>
      <c r="L384" s="637">
        <v>798546744</v>
      </c>
      <c r="M384" s="638">
        <v>45210</v>
      </c>
      <c r="N384" s="74">
        <f t="shared" si="16"/>
        <v>10</v>
      </c>
      <c r="O384" s="74">
        <f t="shared" si="17"/>
        <v>10</v>
      </c>
      <c r="P384" s="139" t="str">
        <f t="shared" si="18"/>
        <v>Gastos_Gerais</v>
      </c>
    </row>
    <row r="385" spans="1:16" ht="38.25" x14ac:dyDescent="0.2">
      <c r="A385" s="627">
        <v>8089</v>
      </c>
      <c r="B385" s="634">
        <v>45210</v>
      </c>
      <c r="C385" s="642">
        <v>45200</v>
      </c>
      <c r="D385" s="636" t="s">
        <v>264</v>
      </c>
      <c r="E385" s="636" t="s">
        <v>293</v>
      </c>
      <c r="F385" s="374">
        <v>150</v>
      </c>
      <c r="G385" s="636" t="s">
        <v>9498</v>
      </c>
      <c r="H385" s="636" t="s">
        <v>417</v>
      </c>
      <c r="I385" s="637" t="s">
        <v>6150</v>
      </c>
      <c r="J385" s="637" t="s">
        <v>1188</v>
      </c>
      <c r="K385" s="637" t="s">
        <v>4137</v>
      </c>
      <c r="L385" s="637">
        <v>798546744</v>
      </c>
      <c r="M385" s="638">
        <v>45210</v>
      </c>
      <c r="N385" s="74">
        <f t="shared" si="16"/>
        <v>10</v>
      </c>
      <c r="O385" s="74">
        <f t="shared" si="17"/>
        <v>10</v>
      </c>
      <c r="P385" s="139" t="str">
        <f t="shared" si="18"/>
        <v>Gastos_Gerais</v>
      </c>
    </row>
    <row r="386" spans="1:16" ht="38.25" x14ac:dyDescent="0.2">
      <c r="A386" s="627">
        <v>8090</v>
      </c>
      <c r="B386" s="634">
        <v>45210</v>
      </c>
      <c r="C386" s="642">
        <v>45200</v>
      </c>
      <c r="D386" s="636" t="s">
        <v>264</v>
      </c>
      <c r="E386" s="636" t="s">
        <v>293</v>
      </c>
      <c r="F386" s="374">
        <v>375</v>
      </c>
      <c r="G386" s="636" t="s">
        <v>9499</v>
      </c>
      <c r="H386" s="636" t="s">
        <v>418</v>
      </c>
      <c r="I386" s="637" t="s">
        <v>6392</v>
      </c>
      <c r="J386" s="637" t="s">
        <v>1188</v>
      </c>
      <c r="K386" s="637" t="s">
        <v>4137</v>
      </c>
      <c r="L386" s="637">
        <v>798546744</v>
      </c>
      <c r="M386" s="638">
        <v>45210</v>
      </c>
      <c r="N386" s="74">
        <f t="shared" si="16"/>
        <v>10</v>
      </c>
      <c r="O386" s="74">
        <f t="shared" si="17"/>
        <v>10</v>
      </c>
      <c r="P386" s="139" t="str">
        <f t="shared" si="18"/>
        <v>Gastos_Gerais</v>
      </c>
    </row>
    <row r="387" spans="1:16" ht="38.25" x14ac:dyDescent="0.2">
      <c r="A387" s="627">
        <v>8091</v>
      </c>
      <c r="B387" s="634">
        <v>45210</v>
      </c>
      <c r="C387" s="642">
        <v>45200</v>
      </c>
      <c r="D387" s="636" t="s">
        <v>264</v>
      </c>
      <c r="E387" s="636" t="s">
        <v>211</v>
      </c>
      <c r="F387" s="374">
        <v>147.31</v>
      </c>
      <c r="G387" s="636" t="s">
        <v>9500</v>
      </c>
      <c r="H387" s="636" t="s">
        <v>418</v>
      </c>
      <c r="I387" s="637" t="s">
        <v>6392</v>
      </c>
      <c r="J387" s="637" t="s">
        <v>1188</v>
      </c>
      <c r="K387" s="637" t="s">
        <v>4137</v>
      </c>
      <c r="L387" s="637">
        <v>798546744</v>
      </c>
      <c r="M387" s="638">
        <v>45210</v>
      </c>
      <c r="N387" s="74">
        <f t="shared" si="16"/>
        <v>10</v>
      </c>
      <c r="O387" s="74">
        <f t="shared" si="17"/>
        <v>10</v>
      </c>
      <c r="P387" s="139" t="str">
        <f t="shared" si="18"/>
        <v>Gastos_Gerais</v>
      </c>
    </row>
    <row r="388" spans="1:16" ht="38.25" x14ac:dyDescent="0.2">
      <c r="A388" s="627">
        <v>8092</v>
      </c>
      <c r="B388" s="634">
        <v>45210</v>
      </c>
      <c r="C388" s="642">
        <v>45200</v>
      </c>
      <c r="D388" s="636" t="s">
        <v>264</v>
      </c>
      <c r="E388" s="636" t="s">
        <v>293</v>
      </c>
      <c r="F388" s="374">
        <v>450</v>
      </c>
      <c r="G388" s="636" t="s">
        <v>9501</v>
      </c>
      <c r="H388" s="636" t="s">
        <v>422</v>
      </c>
      <c r="I388" s="637" t="s">
        <v>9502</v>
      </c>
      <c r="J388" s="637" t="s">
        <v>1188</v>
      </c>
      <c r="K388" s="637" t="s">
        <v>4137</v>
      </c>
      <c r="L388" s="637">
        <v>798546744</v>
      </c>
      <c r="M388" s="638">
        <v>45210</v>
      </c>
      <c r="N388" s="74">
        <f t="shared" si="16"/>
        <v>10</v>
      </c>
      <c r="O388" s="74">
        <f t="shared" si="17"/>
        <v>10</v>
      </c>
      <c r="P388" s="139" t="str">
        <f t="shared" si="18"/>
        <v>Gastos_Gerais</v>
      </c>
    </row>
    <row r="389" spans="1:16" ht="38.25" x14ac:dyDescent="0.2">
      <c r="A389" s="627">
        <v>8093</v>
      </c>
      <c r="B389" s="634">
        <v>45210</v>
      </c>
      <c r="C389" s="642">
        <v>45200</v>
      </c>
      <c r="D389" s="636" t="s">
        <v>264</v>
      </c>
      <c r="E389" s="636" t="s">
        <v>211</v>
      </c>
      <c r="F389" s="374">
        <v>196.76</v>
      </c>
      <c r="G389" s="636" t="s">
        <v>9503</v>
      </c>
      <c r="H389" s="636" t="s">
        <v>422</v>
      </c>
      <c r="I389" s="637" t="s">
        <v>9502</v>
      </c>
      <c r="J389" s="637" t="s">
        <v>1188</v>
      </c>
      <c r="K389" s="637" t="s">
        <v>4137</v>
      </c>
      <c r="L389" s="637">
        <v>798546744</v>
      </c>
      <c r="M389" s="638">
        <v>45210</v>
      </c>
      <c r="N389" s="74">
        <f t="shared" ref="N389:N452" si="19">IF(B389=0,0,IF(YEAR(B389)=$O$1,MONTH(B389)-$N$1+1,(YEAR(B389)-$O$1)*12-$N$1+1+MONTH(B389)))</f>
        <v>10</v>
      </c>
      <c r="O389" s="74">
        <f t="shared" ref="O389:O452" si="20">IF(C389=0,0,IF(YEAR(C389)=$O$1,MONTH(C389)-$N$1+1,(YEAR(C389)-$O$1)*12-$N$1+1+MONTH(C389)))</f>
        <v>10</v>
      </c>
      <c r="P389" s="139" t="str">
        <f t="shared" ref="P389:P452" si="21">SUBSTITUTE(D389," ","_")</f>
        <v>Gastos_Gerais</v>
      </c>
    </row>
    <row r="390" spans="1:16" ht="38.25" x14ac:dyDescent="0.2">
      <c r="A390" s="627">
        <v>8094</v>
      </c>
      <c r="B390" s="634">
        <v>45210</v>
      </c>
      <c r="C390" s="642">
        <v>45200</v>
      </c>
      <c r="D390" s="636" t="s">
        <v>264</v>
      </c>
      <c r="E390" s="636" t="s">
        <v>293</v>
      </c>
      <c r="F390" s="374">
        <v>300</v>
      </c>
      <c r="G390" s="636" t="s">
        <v>9504</v>
      </c>
      <c r="H390" s="636" t="s">
        <v>416</v>
      </c>
      <c r="I390" s="637" t="s">
        <v>7439</v>
      </c>
      <c r="J390" s="637" t="s">
        <v>1188</v>
      </c>
      <c r="K390" s="637" t="s">
        <v>4137</v>
      </c>
      <c r="L390" s="637">
        <v>798546744</v>
      </c>
      <c r="M390" s="638">
        <v>45210</v>
      </c>
      <c r="N390" s="74">
        <f t="shared" si="19"/>
        <v>10</v>
      </c>
      <c r="O390" s="74">
        <f t="shared" si="20"/>
        <v>10</v>
      </c>
      <c r="P390" s="139" t="str">
        <f t="shared" si="21"/>
        <v>Gastos_Gerais</v>
      </c>
    </row>
    <row r="391" spans="1:16" ht="38.25" x14ac:dyDescent="0.2">
      <c r="A391" s="627">
        <v>8095</v>
      </c>
      <c r="B391" s="634">
        <v>45210</v>
      </c>
      <c r="C391" s="642">
        <v>45200</v>
      </c>
      <c r="D391" s="636" t="s">
        <v>264</v>
      </c>
      <c r="E391" s="636" t="s">
        <v>211</v>
      </c>
      <c r="F391" s="374">
        <v>217.67</v>
      </c>
      <c r="G391" s="636" t="s">
        <v>9505</v>
      </c>
      <c r="H391" s="636" t="s">
        <v>416</v>
      </c>
      <c r="I391" s="637" t="s">
        <v>7439</v>
      </c>
      <c r="J391" s="637" t="s">
        <v>1188</v>
      </c>
      <c r="K391" s="637" t="s">
        <v>4137</v>
      </c>
      <c r="L391" s="637">
        <v>798546744</v>
      </c>
      <c r="M391" s="638">
        <v>45210</v>
      </c>
      <c r="N391" s="74">
        <f t="shared" si="19"/>
        <v>10</v>
      </c>
      <c r="O391" s="74">
        <f t="shared" si="20"/>
        <v>10</v>
      </c>
      <c r="P391" s="139" t="str">
        <f t="shared" si="21"/>
        <v>Gastos_Gerais</v>
      </c>
    </row>
    <row r="392" spans="1:16" ht="38.25" x14ac:dyDescent="0.2">
      <c r="A392" s="627">
        <v>8096</v>
      </c>
      <c r="B392" s="634">
        <v>45210</v>
      </c>
      <c r="C392" s="642">
        <v>45200</v>
      </c>
      <c r="D392" s="636" t="s">
        <v>264</v>
      </c>
      <c r="E392" s="636" t="s">
        <v>293</v>
      </c>
      <c r="F392" s="374">
        <v>375</v>
      </c>
      <c r="G392" s="636" t="s">
        <v>9506</v>
      </c>
      <c r="H392" s="636" t="s">
        <v>1032</v>
      </c>
      <c r="I392" s="637" t="s">
        <v>7086</v>
      </c>
      <c r="J392" s="637" t="s">
        <v>1188</v>
      </c>
      <c r="K392" s="637" t="s">
        <v>4137</v>
      </c>
      <c r="L392" s="637">
        <v>798546744</v>
      </c>
      <c r="M392" s="638">
        <v>45210</v>
      </c>
      <c r="N392" s="74">
        <f t="shared" si="19"/>
        <v>10</v>
      </c>
      <c r="O392" s="74">
        <f t="shared" si="20"/>
        <v>10</v>
      </c>
      <c r="P392" s="139" t="str">
        <f t="shared" si="21"/>
        <v>Gastos_Gerais</v>
      </c>
    </row>
    <row r="393" spans="1:16" ht="38.25" x14ac:dyDescent="0.2">
      <c r="A393" s="627">
        <v>8097</v>
      </c>
      <c r="B393" s="634">
        <v>45210</v>
      </c>
      <c r="C393" s="642">
        <v>45200</v>
      </c>
      <c r="D393" s="636" t="s">
        <v>264</v>
      </c>
      <c r="E393" s="636" t="s">
        <v>293</v>
      </c>
      <c r="F393" s="374">
        <v>375</v>
      </c>
      <c r="G393" s="636" t="s">
        <v>9507</v>
      </c>
      <c r="H393" s="636" t="s">
        <v>418</v>
      </c>
      <c r="I393" s="637" t="s">
        <v>5067</v>
      </c>
      <c r="J393" s="637" t="s">
        <v>1188</v>
      </c>
      <c r="K393" s="637" t="s">
        <v>4137</v>
      </c>
      <c r="L393" s="637">
        <v>798546744</v>
      </c>
      <c r="M393" s="638">
        <v>45210</v>
      </c>
      <c r="N393" s="74">
        <f t="shared" si="19"/>
        <v>10</v>
      </c>
      <c r="O393" s="74">
        <f t="shared" si="20"/>
        <v>10</v>
      </c>
      <c r="P393" s="139" t="str">
        <f t="shared" si="21"/>
        <v>Gastos_Gerais</v>
      </c>
    </row>
    <row r="394" spans="1:16" ht="38.25" x14ac:dyDescent="0.2">
      <c r="A394" s="627">
        <v>8098</v>
      </c>
      <c r="B394" s="634">
        <v>45210</v>
      </c>
      <c r="C394" s="642">
        <v>45200</v>
      </c>
      <c r="D394" s="636" t="s">
        <v>264</v>
      </c>
      <c r="E394" s="636" t="s">
        <v>211</v>
      </c>
      <c r="F394" s="374">
        <v>147.31</v>
      </c>
      <c r="G394" s="636" t="s">
        <v>9508</v>
      </c>
      <c r="H394" s="636" t="s">
        <v>418</v>
      </c>
      <c r="I394" s="637" t="s">
        <v>5067</v>
      </c>
      <c r="J394" s="637" t="s">
        <v>1188</v>
      </c>
      <c r="K394" s="637" t="s">
        <v>4137</v>
      </c>
      <c r="L394" s="637">
        <v>798546744</v>
      </c>
      <c r="M394" s="638">
        <v>45210</v>
      </c>
      <c r="N394" s="74">
        <f t="shared" si="19"/>
        <v>10</v>
      </c>
      <c r="O394" s="74">
        <f t="shared" si="20"/>
        <v>10</v>
      </c>
      <c r="P394" s="139" t="str">
        <f t="shared" si="21"/>
        <v>Gastos_Gerais</v>
      </c>
    </row>
    <row r="395" spans="1:16" ht="38.25" x14ac:dyDescent="0.2">
      <c r="A395" s="627">
        <v>8099</v>
      </c>
      <c r="B395" s="634">
        <v>45210</v>
      </c>
      <c r="C395" s="642">
        <v>45200</v>
      </c>
      <c r="D395" s="636" t="s">
        <v>264</v>
      </c>
      <c r="E395" s="636" t="s">
        <v>293</v>
      </c>
      <c r="F395" s="374">
        <v>375</v>
      </c>
      <c r="G395" s="636" t="s">
        <v>9509</v>
      </c>
      <c r="H395" s="636" t="s">
        <v>416</v>
      </c>
      <c r="I395" s="637" t="s">
        <v>3669</v>
      </c>
      <c r="J395" s="637" t="s">
        <v>1188</v>
      </c>
      <c r="K395" s="637" t="s">
        <v>4137</v>
      </c>
      <c r="L395" s="637">
        <v>798546744</v>
      </c>
      <c r="M395" s="638">
        <v>45210</v>
      </c>
      <c r="N395" s="74">
        <f t="shared" si="19"/>
        <v>10</v>
      </c>
      <c r="O395" s="74">
        <f t="shared" si="20"/>
        <v>10</v>
      </c>
      <c r="P395" s="139" t="str">
        <f t="shared" si="21"/>
        <v>Gastos_Gerais</v>
      </c>
    </row>
    <row r="396" spans="1:16" s="325" customFormat="1" ht="38.25" x14ac:dyDescent="0.2">
      <c r="A396" s="627">
        <v>8100</v>
      </c>
      <c r="B396" s="634">
        <v>45210</v>
      </c>
      <c r="C396" s="642">
        <v>45200</v>
      </c>
      <c r="D396" s="636" t="s">
        <v>264</v>
      </c>
      <c r="E396" s="636" t="s">
        <v>211</v>
      </c>
      <c r="F396" s="374">
        <v>217.67</v>
      </c>
      <c r="G396" s="636" t="s">
        <v>9510</v>
      </c>
      <c r="H396" s="636" t="s">
        <v>416</v>
      </c>
      <c r="I396" s="637" t="s">
        <v>3669</v>
      </c>
      <c r="J396" s="637" t="s">
        <v>1188</v>
      </c>
      <c r="K396" s="637" t="s">
        <v>4137</v>
      </c>
      <c r="L396" s="637">
        <v>798546744</v>
      </c>
      <c r="M396" s="638">
        <v>45210</v>
      </c>
      <c r="N396" s="74">
        <f t="shared" si="19"/>
        <v>10</v>
      </c>
      <c r="O396" s="74">
        <f t="shared" si="20"/>
        <v>10</v>
      </c>
      <c r="P396" s="139" t="str">
        <f t="shared" si="21"/>
        <v>Gastos_Gerais</v>
      </c>
    </row>
    <row r="397" spans="1:16" ht="38.25" x14ac:dyDescent="0.2">
      <c r="A397" s="627">
        <v>8101</v>
      </c>
      <c r="B397" s="639">
        <v>45210</v>
      </c>
      <c r="C397" s="642">
        <v>45200</v>
      </c>
      <c r="D397" s="640" t="s">
        <v>264</v>
      </c>
      <c r="E397" s="640" t="s">
        <v>65</v>
      </c>
      <c r="F397" s="410">
        <v>234.78</v>
      </c>
      <c r="G397" s="640" t="s">
        <v>11326</v>
      </c>
      <c r="H397" s="640" t="s">
        <v>414</v>
      </c>
      <c r="I397" s="637" t="s">
        <v>4353</v>
      </c>
      <c r="J397" s="641" t="s">
        <v>1157</v>
      </c>
      <c r="K397" s="641" t="s">
        <v>1157</v>
      </c>
      <c r="L397" s="641">
        <v>12285122</v>
      </c>
      <c r="M397" s="643">
        <v>45210</v>
      </c>
      <c r="N397" s="74">
        <f t="shared" si="19"/>
        <v>10</v>
      </c>
      <c r="O397" s="74">
        <f t="shared" si="20"/>
        <v>10</v>
      </c>
      <c r="P397" s="139" t="str">
        <f t="shared" si="21"/>
        <v>Gastos_Gerais</v>
      </c>
    </row>
    <row r="398" spans="1:16" ht="38.25" x14ac:dyDescent="0.2">
      <c r="A398" s="627">
        <v>8102</v>
      </c>
      <c r="B398" s="634">
        <v>45210</v>
      </c>
      <c r="C398" s="642">
        <v>45170</v>
      </c>
      <c r="D398" s="636" t="s">
        <v>264</v>
      </c>
      <c r="E398" s="636" t="s">
        <v>60</v>
      </c>
      <c r="F398" s="374">
        <v>29991.17</v>
      </c>
      <c r="G398" s="636" t="s">
        <v>9511</v>
      </c>
      <c r="H398" s="636" t="s">
        <v>420</v>
      </c>
      <c r="I398" s="637" t="s">
        <v>1350</v>
      </c>
      <c r="J398" s="637" t="s">
        <v>1157</v>
      </c>
      <c r="K398" s="637" t="s">
        <v>32</v>
      </c>
      <c r="L398" s="637">
        <v>136</v>
      </c>
      <c r="M398" s="638">
        <v>45202</v>
      </c>
      <c r="N398" s="74">
        <f t="shared" si="19"/>
        <v>10</v>
      </c>
      <c r="O398" s="74">
        <f t="shared" si="20"/>
        <v>9</v>
      </c>
      <c r="P398" s="139" t="str">
        <f t="shared" si="21"/>
        <v>Gastos_Gerais</v>
      </c>
    </row>
    <row r="399" spans="1:16" ht="38.25" x14ac:dyDescent="0.2">
      <c r="A399" s="627">
        <v>8103</v>
      </c>
      <c r="B399" s="634">
        <v>45210</v>
      </c>
      <c r="C399" s="642">
        <v>45170</v>
      </c>
      <c r="D399" s="636" t="s">
        <v>264</v>
      </c>
      <c r="E399" s="636" t="s">
        <v>60</v>
      </c>
      <c r="F399" s="374">
        <v>27618.12</v>
      </c>
      <c r="G399" s="636" t="s">
        <v>9512</v>
      </c>
      <c r="H399" s="636" t="s">
        <v>421</v>
      </c>
      <c r="I399" s="637" t="s">
        <v>9306</v>
      </c>
      <c r="J399" s="637" t="s">
        <v>1157</v>
      </c>
      <c r="K399" s="637" t="s">
        <v>32</v>
      </c>
      <c r="L399" s="637">
        <v>309</v>
      </c>
      <c r="M399" s="638">
        <v>45208</v>
      </c>
      <c r="N399" s="74">
        <f t="shared" si="19"/>
        <v>10</v>
      </c>
      <c r="O399" s="74">
        <f t="shared" si="20"/>
        <v>9</v>
      </c>
      <c r="P399" s="139" t="str">
        <f t="shared" si="21"/>
        <v>Gastos_Gerais</v>
      </c>
    </row>
    <row r="400" spans="1:16" ht="38.25" x14ac:dyDescent="0.2">
      <c r="A400" s="627">
        <v>8104</v>
      </c>
      <c r="B400" s="634">
        <v>45210</v>
      </c>
      <c r="C400" s="642">
        <v>45200</v>
      </c>
      <c r="D400" s="636" t="s">
        <v>264</v>
      </c>
      <c r="E400" s="636" t="s">
        <v>290</v>
      </c>
      <c r="F400" s="374">
        <v>56.5</v>
      </c>
      <c r="G400" s="636" t="s">
        <v>9513</v>
      </c>
      <c r="H400" s="636" t="s">
        <v>423</v>
      </c>
      <c r="I400" s="637" t="s">
        <v>9514</v>
      </c>
      <c r="J400" s="637" t="s">
        <v>1157</v>
      </c>
      <c r="K400" s="637" t="s">
        <v>32</v>
      </c>
      <c r="L400" s="637">
        <v>3386</v>
      </c>
      <c r="M400" s="638">
        <v>45209</v>
      </c>
      <c r="N400" s="74">
        <f t="shared" si="19"/>
        <v>10</v>
      </c>
      <c r="O400" s="74">
        <f t="shared" si="20"/>
        <v>10</v>
      </c>
      <c r="P400" s="139" t="str">
        <f t="shared" si="21"/>
        <v>Gastos_Gerais</v>
      </c>
    </row>
    <row r="401" spans="1:16" ht="38.25" x14ac:dyDescent="0.2">
      <c r="A401" s="627">
        <v>8105</v>
      </c>
      <c r="B401" s="634">
        <v>45210</v>
      </c>
      <c r="C401" s="642">
        <v>45200</v>
      </c>
      <c r="D401" s="636" t="s">
        <v>264</v>
      </c>
      <c r="E401" s="636" t="s">
        <v>0</v>
      </c>
      <c r="F401" s="374">
        <v>531.41999999999996</v>
      </c>
      <c r="G401" s="636" t="s">
        <v>4385</v>
      </c>
      <c r="H401" s="636" t="s">
        <v>422</v>
      </c>
      <c r="I401" s="637" t="s">
        <v>9515</v>
      </c>
      <c r="J401" s="637" t="s">
        <v>1157</v>
      </c>
      <c r="K401" s="637" t="s">
        <v>32</v>
      </c>
      <c r="L401" s="637">
        <v>133111</v>
      </c>
      <c r="M401" s="638">
        <v>45204</v>
      </c>
      <c r="N401" s="74">
        <f t="shared" si="19"/>
        <v>10</v>
      </c>
      <c r="O401" s="74">
        <f t="shared" si="20"/>
        <v>10</v>
      </c>
      <c r="P401" s="139" t="str">
        <f t="shared" si="21"/>
        <v>Gastos_Gerais</v>
      </c>
    </row>
    <row r="402" spans="1:16" ht="38.25" x14ac:dyDescent="0.2">
      <c r="A402" s="627">
        <v>8106</v>
      </c>
      <c r="B402" s="639">
        <v>45210</v>
      </c>
      <c r="C402" s="635">
        <v>45200</v>
      </c>
      <c r="D402" s="640" t="s">
        <v>264</v>
      </c>
      <c r="E402" s="640" t="s">
        <v>290</v>
      </c>
      <c r="F402" s="410">
        <v>238.5</v>
      </c>
      <c r="G402" s="640" t="s">
        <v>9516</v>
      </c>
      <c r="H402" s="636" t="s">
        <v>423</v>
      </c>
      <c r="I402" s="637" t="s">
        <v>9517</v>
      </c>
      <c r="J402" s="637" t="s">
        <v>1157</v>
      </c>
      <c r="K402" s="637" t="s">
        <v>32</v>
      </c>
      <c r="L402" s="637">
        <v>8249</v>
      </c>
      <c r="M402" s="638">
        <v>45204</v>
      </c>
      <c r="N402" s="74">
        <f t="shared" si="19"/>
        <v>10</v>
      </c>
      <c r="O402" s="74">
        <f t="shared" si="20"/>
        <v>10</v>
      </c>
      <c r="P402" s="139" t="str">
        <f t="shared" si="21"/>
        <v>Gastos_Gerais</v>
      </c>
    </row>
    <row r="403" spans="1:16" ht="38.25" x14ac:dyDescent="0.2">
      <c r="A403" s="627">
        <v>8107</v>
      </c>
      <c r="B403" s="634">
        <v>45210</v>
      </c>
      <c r="C403" s="642">
        <v>45170</v>
      </c>
      <c r="D403" s="636" t="s">
        <v>264</v>
      </c>
      <c r="E403" s="636" t="s">
        <v>182</v>
      </c>
      <c r="F403" s="374">
        <v>120</v>
      </c>
      <c r="G403" s="636" t="s">
        <v>9518</v>
      </c>
      <c r="H403" s="636" t="s">
        <v>420</v>
      </c>
      <c r="I403" s="637" t="s">
        <v>8663</v>
      </c>
      <c r="J403" s="637" t="s">
        <v>1157</v>
      </c>
      <c r="K403" s="637" t="s">
        <v>32</v>
      </c>
      <c r="L403" s="637">
        <v>2023186</v>
      </c>
      <c r="M403" s="638">
        <v>45191</v>
      </c>
      <c r="N403" s="74">
        <f t="shared" si="19"/>
        <v>10</v>
      </c>
      <c r="O403" s="74">
        <f t="shared" si="20"/>
        <v>9</v>
      </c>
      <c r="P403" s="139" t="str">
        <f t="shared" si="21"/>
        <v>Gastos_Gerais</v>
      </c>
    </row>
    <row r="404" spans="1:16" ht="38.25" x14ac:dyDescent="0.2">
      <c r="A404" s="627">
        <v>8108</v>
      </c>
      <c r="B404" s="634">
        <v>45210</v>
      </c>
      <c r="C404" s="642">
        <v>45170</v>
      </c>
      <c r="D404" s="636" t="s">
        <v>264</v>
      </c>
      <c r="E404" s="636" t="s">
        <v>182</v>
      </c>
      <c r="F404" s="374">
        <v>185</v>
      </c>
      <c r="G404" s="636" t="s">
        <v>2976</v>
      </c>
      <c r="H404" s="636" t="s">
        <v>420</v>
      </c>
      <c r="I404" s="637" t="s">
        <v>8663</v>
      </c>
      <c r="J404" s="637" t="s">
        <v>1157</v>
      </c>
      <c r="K404" s="637" t="s">
        <v>32</v>
      </c>
      <c r="L404" s="637">
        <v>550</v>
      </c>
      <c r="M404" s="638">
        <v>45191</v>
      </c>
      <c r="N404" s="74">
        <f t="shared" si="19"/>
        <v>10</v>
      </c>
      <c r="O404" s="74">
        <f t="shared" si="20"/>
        <v>9</v>
      </c>
      <c r="P404" s="139" t="str">
        <f t="shared" si="21"/>
        <v>Gastos_Gerais</v>
      </c>
    </row>
    <row r="405" spans="1:16" ht="38.25" x14ac:dyDescent="0.2">
      <c r="A405" s="627">
        <v>8109</v>
      </c>
      <c r="B405" s="634">
        <v>45210</v>
      </c>
      <c r="C405" s="642">
        <v>45200</v>
      </c>
      <c r="D405" s="636" t="s">
        <v>264</v>
      </c>
      <c r="E405" s="636" t="s">
        <v>96</v>
      </c>
      <c r="F405" s="374">
        <v>1300.25</v>
      </c>
      <c r="G405" s="636" t="s">
        <v>9283</v>
      </c>
      <c r="H405" s="636" t="s">
        <v>423</v>
      </c>
      <c r="I405" s="637" t="s">
        <v>9519</v>
      </c>
      <c r="J405" s="637" t="s">
        <v>1157</v>
      </c>
      <c r="K405" s="637" t="s">
        <v>32</v>
      </c>
      <c r="L405" s="637">
        <v>85790</v>
      </c>
      <c r="M405" s="638">
        <v>45203</v>
      </c>
      <c r="N405" s="74">
        <f t="shared" si="19"/>
        <v>10</v>
      </c>
      <c r="O405" s="74">
        <f t="shared" si="20"/>
        <v>10</v>
      </c>
      <c r="P405" s="139" t="str">
        <f t="shared" si="21"/>
        <v>Gastos_Gerais</v>
      </c>
    </row>
    <row r="406" spans="1:16" ht="38.25" x14ac:dyDescent="0.2">
      <c r="A406" s="627">
        <v>8110</v>
      </c>
      <c r="B406" s="634">
        <v>45210</v>
      </c>
      <c r="C406" s="642">
        <v>45170</v>
      </c>
      <c r="D406" s="636" t="s">
        <v>264</v>
      </c>
      <c r="E406" s="636" t="s">
        <v>293</v>
      </c>
      <c r="F406" s="374">
        <v>708.64</v>
      </c>
      <c r="G406" s="636" t="s">
        <v>9520</v>
      </c>
      <c r="H406" s="636" t="s">
        <v>421</v>
      </c>
      <c r="I406" s="637" t="s">
        <v>1172</v>
      </c>
      <c r="J406" s="637" t="s">
        <v>1157</v>
      </c>
      <c r="K406" s="637" t="s">
        <v>32</v>
      </c>
      <c r="L406" s="637">
        <v>20233028</v>
      </c>
      <c r="M406" s="638">
        <v>45198</v>
      </c>
      <c r="N406" s="74">
        <f t="shared" si="19"/>
        <v>10</v>
      </c>
      <c r="O406" s="74">
        <f t="shared" si="20"/>
        <v>9</v>
      </c>
      <c r="P406" s="139" t="str">
        <f t="shared" si="21"/>
        <v>Gastos_Gerais</v>
      </c>
    </row>
    <row r="407" spans="1:16" ht="38.25" x14ac:dyDescent="0.2">
      <c r="A407" s="627">
        <v>8111</v>
      </c>
      <c r="B407" s="634">
        <v>45210</v>
      </c>
      <c r="C407" s="642">
        <v>45170</v>
      </c>
      <c r="D407" s="636" t="s">
        <v>264</v>
      </c>
      <c r="E407" s="636" t="s">
        <v>247</v>
      </c>
      <c r="F407" s="374">
        <v>156</v>
      </c>
      <c r="G407" s="636" t="s">
        <v>9521</v>
      </c>
      <c r="H407" s="636" t="s">
        <v>416</v>
      </c>
      <c r="I407" s="637" t="s">
        <v>8626</v>
      </c>
      <c r="J407" s="637" t="s">
        <v>1157</v>
      </c>
      <c r="K407" s="637" t="s">
        <v>32</v>
      </c>
      <c r="L407" s="637">
        <v>47484</v>
      </c>
      <c r="M407" s="638">
        <v>45183</v>
      </c>
      <c r="N407" s="74">
        <f t="shared" si="19"/>
        <v>10</v>
      </c>
      <c r="O407" s="74">
        <f t="shared" si="20"/>
        <v>9</v>
      </c>
      <c r="P407" s="139" t="str">
        <f t="shared" si="21"/>
        <v>Gastos_Gerais</v>
      </c>
    </row>
    <row r="408" spans="1:16" ht="38.25" x14ac:dyDescent="0.2">
      <c r="A408" s="627">
        <v>8112</v>
      </c>
      <c r="B408" s="634">
        <v>45210</v>
      </c>
      <c r="C408" s="642">
        <v>45200</v>
      </c>
      <c r="D408" s="636" t="s">
        <v>264</v>
      </c>
      <c r="E408" s="636" t="s">
        <v>90</v>
      </c>
      <c r="F408" s="374">
        <v>720</v>
      </c>
      <c r="G408" s="636" t="s">
        <v>1675</v>
      </c>
      <c r="H408" s="636" t="s">
        <v>1032</v>
      </c>
      <c r="I408" s="637" t="s">
        <v>1676</v>
      </c>
      <c r="J408" s="637" t="s">
        <v>1157</v>
      </c>
      <c r="K408" s="637" t="s">
        <v>1158</v>
      </c>
      <c r="L408" s="637">
        <v>12795</v>
      </c>
      <c r="M408" s="638">
        <v>45210</v>
      </c>
      <c r="N408" s="74">
        <f t="shared" si="19"/>
        <v>10</v>
      </c>
      <c r="O408" s="74">
        <f t="shared" si="20"/>
        <v>10</v>
      </c>
      <c r="P408" s="139" t="str">
        <f t="shared" si="21"/>
        <v>Gastos_Gerais</v>
      </c>
    </row>
    <row r="409" spans="1:16" ht="38.25" x14ac:dyDescent="0.2">
      <c r="A409" s="627">
        <v>8113</v>
      </c>
      <c r="B409" s="634">
        <v>45210</v>
      </c>
      <c r="C409" s="642">
        <v>45200</v>
      </c>
      <c r="D409" s="636" t="s">
        <v>264</v>
      </c>
      <c r="E409" s="636" t="s">
        <v>398</v>
      </c>
      <c r="F409" s="374">
        <v>1913.1</v>
      </c>
      <c r="G409" s="636" t="s">
        <v>1271</v>
      </c>
      <c r="H409" s="636" t="s">
        <v>423</v>
      </c>
      <c r="I409" s="637" t="s">
        <v>9522</v>
      </c>
      <c r="J409" s="637" t="s">
        <v>1157</v>
      </c>
      <c r="K409" s="637" t="s">
        <v>32</v>
      </c>
      <c r="L409" s="637">
        <v>39210</v>
      </c>
      <c r="M409" s="638">
        <v>45205</v>
      </c>
      <c r="N409" s="74">
        <f t="shared" si="19"/>
        <v>10</v>
      </c>
      <c r="O409" s="74">
        <f t="shared" si="20"/>
        <v>10</v>
      </c>
      <c r="P409" s="139" t="str">
        <f t="shared" si="21"/>
        <v>Gastos_Gerais</v>
      </c>
    </row>
    <row r="410" spans="1:16" ht="38.25" x14ac:dyDescent="0.2">
      <c r="A410" s="627">
        <v>8114</v>
      </c>
      <c r="B410" s="634">
        <v>45210</v>
      </c>
      <c r="C410" s="642">
        <v>45200</v>
      </c>
      <c r="D410" s="636" t="s">
        <v>264</v>
      </c>
      <c r="E410" s="636" t="s">
        <v>398</v>
      </c>
      <c r="F410" s="374">
        <v>1735.09</v>
      </c>
      <c r="G410" s="636" t="s">
        <v>1271</v>
      </c>
      <c r="H410" s="636" t="s">
        <v>414</v>
      </c>
      <c r="I410" s="637" t="s">
        <v>9522</v>
      </c>
      <c r="J410" s="637" t="s">
        <v>1157</v>
      </c>
      <c r="K410" s="637" t="s">
        <v>32</v>
      </c>
      <c r="L410" s="637">
        <v>39214</v>
      </c>
      <c r="M410" s="638">
        <v>45205</v>
      </c>
      <c r="N410" s="74">
        <f t="shared" si="19"/>
        <v>10</v>
      </c>
      <c r="O410" s="74">
        <f t="shared" si="20"/>
        <v>10</v>
      </c>
      <c r="P410" s="139" t="str">
        <f t="shared" si="21"/>
        <v>Gastos_Gerais</v>
      </c>
    </row>
    <row r="411" spans="1:16" ht="38.25" x14ac:dyDescent="0.2">
      <c r="A411" s="627">
        <v>8115</v>
      </c>
      <c r="B411" s="634">
        <v>45210</v>
      </c>
      <c r="C411" s="642">
        <v>45200</v>
      </c>
      <c r="D411" s="636" t="s">
        <v>264</v>
      </c>
      <c r="E411" s="636" t="s">
        <v>398</v>
      </c>
      <c r="F411" s="374">
        <v>588.96</v>
      </c>
      <c r="G411" s="636" t="s">
        <v>1271</v>
      </c>
      <c r="H411" s="636" t="s">
        <v>493</v>
      </c>
      <c r="I411" s="637" t="s">
        <v>9522</v>
      </c>
      <c r="J411" s="637" t="s">
        <v>1157</v>
      </c>
      <c r="K411" s="637" t="s">
        <v>32</v>
      </c>
      <c r="L411" s="637">
        <v>39209</v>
      </c>
      <c r="M411" s="638">
        <v>45205</v>
      </c>
      <c r="N411" s="74">
        <f t="shared" si="19"/>
        <v>10</v>
      </c>
      <c r="O411" s="74">
        <f t="shared" si="20"/>
        <v>10</v>
      </c>
      <c r="P411" s="139" t="str">
        <f t="shared" si="21"/>
        <v>Gastos_Gerais</v>
      </c>
    </row>
    <row r="412" spans="1:16" ht="38.25" x14ac:dyDescent="0.2">
      <c r="A412" s="627">
        <v>8116</v>
      </c>
      <c r="B412" s="634">
        <v>45210</v>
      </c>
      <c r="C412" s="642">
        <v>45200</v>
      </c>
      <c r="D412" s="636" t="s">
        <v>264</v>
      </c>
      <c r="E412" s="636" t="s">
        <v>398</v>
      </c>
      <c r="F412" s="374">
        <v>2069.94</v>
      </c>
      <c r="G412" s="636" t="s">
        <v>1271</v>
      </c>
      <c r="H412" s="636" t="s">
        <v>419</v>
      </c>
      <c r="I412" s="637" t="s">
        <v>9522</v>
      </c>
      <c r="J412" s="637" t="s">
        <v>1157</v>
      </c>
      <c r="K412" s="637" t="s">
        <v>32</v>
      </c>
      <c r="L412" s="637">
        <v>39216</v>
      </c>
      <c r="M412" s="638">
        <v>45205</v>
      </c>
      <c r="N412" s="74">
        <f t="shared" si="19"/>
        <v>10</v>
      </c>
      <c r="O412" s="74">
        <f t="shared" si="20"/>
        <v>10</v>
      </c>
      <c r="P412" s="139" t="str">
        <f t="shared" si="21"/>
        <v>Gastos_Gerais</v>
      </c>
    </row>
    <row r="413" spans="1:16" ht="38.25" x14ac:dyDescent="0.2">
      <c r="A413" s="627">
        <v>8117</v>
      </c>
      <c r="B413" s="634">
        <v>45210</v>
      </c>
      <c r="C413" s="642">
        <v>45170</v>
      </c>
      <c r="D413" s="636" t="s">
        <v>264</v>
      </c>
      <c r="E413" s="636" t="s">
        <v>290</v>
      </c>
      <c r="F413" s="374">
        <v>2900</v>
      </c>
      <c r="G413" s="636" t="s">
        <v>9523</v>
      </c>
      <c r="H413" s="636" t="s">
        <v>420</v>
      </c>
      <c r="I413" s="637" t="s">
        <v>9524</v>
      </c>
      <c r="J413" s="637" t="s">
        <v>1157</v>
      </c>
      <c r="K413" s="637" t="s">
        <v>32</v>
      </c>
      <c r="L413" s="637">
        <v>690</v>
      </c>
      <c r="M413" s="638">
        <v>45199</v>
      </c>
      <c r="N413" s="74">
        <f t="shared" si="19"/>
        <v>10</v>
      </c>
      <c r="O413" s="74">
        <f t="shared" si="20"/>
        <v>9</v>
      </c>
      <c r="P413" s="139" t="str">
        <f t="shared" si="21"/>
        <v>Gastos_Gerais</v>
      </c>
    </row>
    <row r="414" spans="1:16" ht="38.25" x14ac:dyDescent="0.2">
      <c r="A414" s="627">
        <v>8118</v>
      </c>
      <c r="B414" s="634">
        <v>45210</v>
      </c>
      <c r="C414" s="642">
        <v>45200</v>
      </c>
      <c r="D414" s="636" t="s">
        <v>264</v>
      </c>
      <c r="E414" s="636" t="s">
        <v>398</v>
      </c>
      <c r="F414" s="374">
        <v>839.88</v>
      </c>
      <c r="G414" s="636" t="s">
        <v>1271</v>
      </c>
      <c r="H414" s="636" t="s">
        <v>421</v>
      </c>
      <c r="I414" s="637" t="s">
        <v>9522</v>
      </c>
      <c r="J414" s="637" t="s">
        <v>1157</v>
      </c>
      <c r="K414" s="637" t="s">
        <v>32</v>
      </c>
      <c r="L414" s="637">
        <v>39215</v>
      </c>
      <c r="M414" s="638">
        <v>45205</v>
      </c>
      <c r="N414" s="74">
        <f t="shared" si="19"/>
        <v>10</v>
      </c>
      <c r="O414" s="74">
        <f t="shared" si="20"/>
        <v>10</v>
      </c>
      <c r="P414" s="139" t="str">
        <f t="shared" si="21"/>
        <v>Gastos_Gerais</v>
      </c>
    </row>
    <row r="415" spans="1:16" ht="76.5" x14ac:dyDescent="0.2">
      <c r="A415" s="627">
        <v>8119</v>
      </c>
      <c r="B415" s="634">
        <v>45210</v>
      </c>
      <c r="C415" s="642">
        <v>45200</v>
      </c>
      <c r="D415" s="636" t="s">
        <v>141</v>
      </c>
      <c r="E415" s="636" t="s">
        <v>228</v>
      </c>
      <c r="F415" s="374">
        <v>40138.31</v>
      </c>
      <c r="G415" s="636" t="s">
        <v>9525</v>
      </c>
      <c r="H415" s="636" t="s">
        <v>419</v>
      </c>
      <c r="I415" s="637" t="s">
        <v>9526</v>
      </c>
      <c r="J415" s="637" t="s">
        <v>1157</v>
      </c>
      <c r="K415" s="637" t="s">
        <v>32</v>
      </c>
      <c r="L415" s="637">
        <v>42566</v>
      </c>
      <c r="M415" s="638">
        <v>45201</v>
      </c>
      <c r="N415" s="74">
        <f t="shared" si="19"/>
        <v>10</v>
      </c>
      <c r="O415" s="74">
        <f t="shared" si="20"/>
        <v>10</v>
      </c>
      <c r="P415" s="139" t="str">
        <f t="shared" si="21"/>
        <v>Aquisição_de_Bens_Permanentes</v>
      </c>
    </row>
    <row r="416" spans="1:16" ht="38.25" x14ac:dyDescent="0.2">
      <c r="A416" s="627">
        <v>8120</v>
      </c>
      <c r="B416" s="634">
        <v>45210</v>
      </c>
      <c r="C416" s="642">
        <v>45200</v>
      </c>
      <c r="D416" s="636" t="s">
        <v>264</v>
      </c>
      <c r="E416" s="636" t="s">
        <v>290</v>
      </c>
      <c r="F416" s="374">
        <v>9490.69</v>
      </c>
      <c r="G416" s="636" t="s">
        <v>9527</v>
      </c>
      <c r="H416" s="636" t="s">
        <v>419</v>
      </c>
      <c r="I416" s="637" t="s">
        <v>9526</v>
      </c>
      <c r="J416" s="637" t="s">
        <v>1157</v>
      </c>
      <c r="K416" s="637" t="s">
        <v>32</v>
      </c>
      <c r="L416" s="637">
        <v>42566</v>
      </c>
      <c r="M416" s="638">
        <v>45201</v>
      </c>
      <c r="N416" s="74">
        <f t="shared" si="19"/>
        <v>10</v>
      </c>
      <c r="O416" s="74">
        <f t="shared" si="20"/>
        <v>10</v>
      </c>
      <c r="P416" s="139" t="str">
        <f t="shared" si="21"/>
        <v>Gastos_Gerais</v>
      </c>
    </row>
    <row r="417" spans="1:16" ht="38.25" x14ac:dyDescent="0.2">
      <c r="A417" s="627">
        <v>8121</v>
      </c>
      <c r="B417" s="634">
        <v>45210</v>
      </c>
      <c r="C417" s="642">
        <v>45200</v>
      </c>
      <c r="D417" s="636" t="s">
        <v>264</v>
      </c>
      <c r="E417" s="636" t="s">
        <v>290</v>
      </c>
      <c r="F417" s="374">
        <v>972.6</v>
      </c>
      <c r="G417" s="636" t="s">
        <v>9528</v>
      </c>
      <c r="H417" s="636" t="s">
        <v>419</v>
      </c>
      <c r="I417" s="637" t="s">
        <v>9529</v>
      </c>
      <c r="J417" s="637" t="s">
        <v>1157</v>
      </c>
      <c r="K417" s="637" t="s">
        <v>32</v>
      </c>
      <c r="L417" s="637">
        <v>14473</v>
      </c>
      <c r="M417" s="638">
        <v>45187</v>
      </c>
      <c r="N417" s="74">
        <f t="shared" si="19"/>
        <v>10</v>
      </c>
      <c r="O417" s="74">
        <f t="shared" si="20"/>
        <v>10</v>
      </c>
      <c r="P417" s="139" t="str">
        <f t="shared" si="21"/>
        <v>Gastos_Gerais</v>
      </c>
    </row>
    <row r="418" spans="1:16" ht="38.25" x14ac:dyDescent="0.2">
      <c r="A418" s="627">
        <v>8122</v>
      </c>
      <c r="B418" s="634">
        <v>45210</v>
      </c>
      <c r="C418" s="642">
        <v>45200</v>
      </c>
      <c r="D418" s="636" t="s">
        <v>264</v>
      </c>
      <c r="E418" s="636" t="s">
        <v>388</v>
      </c>
      <c r="F418" s="374">
        <v>68541.2</v>
      </c>
      <c r="G418" s="636" t="s">
        <v>9530</v>
      </c>
      <c r="H418" s="636" t="s">
        <v>420</v>
      </c>
      <c r="I418" s="637" t="s">
        <v>9531</v>
      </c>
      <c r="J418" s="637" t="s">
        <v>1157</v>
      </c>
      <c r="K418" s="637" t="s">
        <v>32</v>
      </c>
      <c r="L418" s="637">
        <v>202349</v>
      </c>
      <c r="M418" s="638">
        <v>45208</v>
      </c>
      <c r="N418" s="74">
        <f t="shared" si="19"/>
        <v>10</v>
      </c>
      <c r="O418" s="74">
        <f t="shared" si="20"/>
        <v>10</v>
      </c>
      <c r="P418" s="139" t="str">
        <f t="shared" si="21"/>
        <v>Gastos_Gerais</v>
      </c>
    </row>
    <row r="419" spans="1:16" ht="38.25" x14ac:dyDescent="0.2">
      <c r="A419" s="627">
        <v>8123</v>
      </c>
      <c r="B419" s="634">
        <v>45210</v>
      </c>
      <c r="C419" s="642">
        <v>45200</v>
      </c>
      <c r="D419" s="636" t="s">
        <v>264</v>
      </c>
      <c r="E419" s="636" t="s">
        <v>402</v>
      </c>
      <c r="F419" s="374">
        <v>88.16</v>
      </c>
      <c r="G419" s="636" t="s">
        <v>1487</v>
      </c>
      <c r="H419" s="636" t="s">
        <v>418</v>
      </c>
      <c r="I419" s="637" t="s">
        <v>2401</v>
      </c>
      <c r="J419" s="637" t="s">
        <v>1157</v>
      </c>
      <c r="K419" s="637" t="s">
        <v>32</v>
      </c>
      <c r="L419" s="637">
        <v>12302</v>
      </c>
      <c r="M419" s="638">
        <v>45208</v>
      </c>
      <c r="N419" s="74">
        <f t="shared" si="19"/>
        <v>10</v>
      </c>
      <c r="O419" s="74">
        <f t="shared" si="20"/>
        <v>10</v>
      </c>
      <c r="P419" s="139" t="str">
        <f t="shared" si="21"/>
        <v>Gastos_Gerais</v>
      </c>
    </row>
    <row r="420" spans="1:16" ht="38.25" x14ac:dyDescent="0.2">
      <c r="A420" s="627">
        <v>8124</v>
      </c>
      <c r="B420" s="634">
        <v>45210</v>
      </c>
      <c r="C420" s="642">
        <v>45200</v>
      </c>
      <c r="D420" s="636" t="s">
        <v>264</v>
      </c>
      <c r="E420" s="636" t="s">
        <v>96</v>
      </c>
      <c r="F420" s="374">
        <v>6.4</v>
      </c>
      <c r="G420" s="636" t="s">
        <v>9532</v>
      </c>
      <c r="H420" s="636" t="s">
        <v>419</v>
      </c>
      <c r="I420" s="637" t="s">
        <v>9533</v>
      </c>
      <c r="J420" s="637" t="s">
        <v>1157</v>
      </c>
      <c r="K420" s="637" t="s">
        <v>32</v>
      </c>
      <c r="L420" s="637">
        <v>383</v>
      </c>
      <c r="M420" s="638">
        <v>45205</v>
      </c>
      <c r="N420" s="74">
        <f t="shared" si="19"/>
        <v>10</v>
      </c>
      <c r="O420" s="74">
        <f t="shared" si="20"/>
        <v>10</v>
      </c>
      <c r="P420" s="139" t="str">
        <f t="shared" si="21"/>
        <v>Gastos_Gerais</v>
      </c>
    </row>
    <row r="421" spans="1:16" ht="38.25" x14ac:dyDescent="0.2">
      <c r="A421" s="627">
        <v>8125</v>
      </c>
      <c r="B421" s="634">
        <v>45210</v>
      </c>
      <c r="C421" s="642">
        <v>45200</v>
      </c>
      <c r="D421" s="636" t="s">
        <v>264</v>
      </c>
      <c r="E421" s="636" t="s">
        <v>96</v>
      </c>
      <c r="F421" s="374">
        <v>60.75</v>
      </c>
      <c r="G421" s="636" t="s">
        <v>9534</v>
      </c>
      <c r="H421" s="636" t="s">
        <v>419</v>
      </c>
      <c r="I421" s="637" t="s">
        <v>9533</v>
      </c>
      <c r="J421" s="637" t="s">
        <v>1157</v>
      </c>
      <c r="K421" s="637" t="s">
        <v>32</v>
      </c>
      <c r="L421" s="637">
        <v>384</v>
      </c>
      <c r="M421" s="638">
        <v>45205</v>
      </c>
      <c r="N421" s="74">
        <f t="shared" si="19"/>
        <v>10</v>
      </c>
      <c r="O421" s="74">
        <f t="shared" si="20"/>
        <v>10</v>
      </c>
      <c r="P421" s="139" t="str">
        <f t="shared" si="21"/>
        <v>Gastos_Gerais</v>
      </c>
    </row>
    <row r="422" spans="1:16" ht="38.25" x14ac:dyDescent="0.2">
      <c r="A422" s="627">
        <v>8126</v>
      </c>
      <c r="B422" s="634">
        <v>45210</v>
      </c>
      <c r="C422" s="642">
        <v>45200</v>
      </c>
      <c r="D422" s="636" t="s">
        <v>264</v>
      </c>
      <c r="E422" s="636" t="s">
        <v>402</v>
      </c>
      <c r="F422" s="374">
        <v>40</v>
      </c>
      <c r="G422" s="636" t="s">
        <v>1487</v>
      </c>
      <c r="H422" s="636" t="s">
        <v>418</v>
      </c>
      <c r="I422" s="637" t="s">
        <v>2401</v>
      </c>
      <c r="J422" s="637" t="s">
        <v>1157</v>
      </c>
      <c r="K422" s="637" t="s">
        <v>32</v>
      </c>
      <c r="L422" s="637">
        <v>12301</v>
      </c>
      <c r="M422" s="638">
        <v>45208</v>
      </c>
      <c r="N422" s="74">
        <f t="shared" si="19"/>
        <v>10</v>
      </c>
      <c r="O422" s="74">
        <f t="shared" si="20"/>
        <v>10</v>
      </c>
      <c r="P422" s="139" t="str">
        <f t="shared" si="21"/>
        <v>Gastos_Gerais</v>
      </c>
    </row>
    <row r="423" spans="1:16" ht="38.25" x14ac:dyDescent="0.2">
      <c r="A423" s="627">
        <v>8127</v>
      </c>
      <c r="B423" s="634">
        <v>45210</v>
      </c>
      <c r="C423" s="642">
        <v>45200</v>
      </c>
      <c r="D423" s="636" t="s">
        <v>264</v>
      </c>
      <c r="E423" s="636" t="s">
        <v>402</v>
      </c>
      <c r="F423" s="374">
        <v>19.2</v>
      </c>
      <c r="G423" s="636" t="s">
        <v>1487</v>
      </c>
      <c r="H423" s="636" t="s">
        <v>418</v>
      </c>
      <c r="I423" s="637" t="s">
        <v>2401</v>
      </c>
      <c r="J423" s="637" t="s">
        <v>1157</v>
      </c>
      <c r="K423" s="637" t="s">
        <v>32</v>
      </c>
      <c r="L423" s="637">
        <v>12299</v>
      </c>
      <c r="M423" s="638">
        <v>45208</v>
      </c>
      <c r="N423" s="74">
        <f t="shared" si="19"/>
        <v>10</v>
      </c>
      <c r="O423" s="74">
        <f t="shared" si="20"/>
        <v>10</v>
      </c>
      <c r="P423" s="139" t="str">
        <f t="shared" si="21"/>
        <v>Gastos_Gerais</v>
      </c>
    </row>
    <row r="424" spans="1:16" ht="38.25" x14ac:dyDescent="0.2">
      <c r="A424" s="627">
        <v>8128</v>
      </c>
      <c r="B424" s="634">
        <v>45210</v>
      </c>
      <c r="C424" s="642">
        <v>45200</v>
      </c>
      <c r="D424" s="636" t="s">
        <v>264</v>
      </c>
      <c r="E424" s="636" t="s">
        <v>402</v>
      </c>
      <c r="F424" s="374">
        <v>51.09</v>
      </c>
      <c r="G424" s="636" t="s">
        <v>1487</v>
      </c>
      <c r="H424" s="636" t="s">
        <v>418</v>
      </c>
      <c r="I424" s="637" t="s">
        <v>2401</v>
      </c>
      <c r="J424" s="637" t="s">
        <v>1157</v>
      </c>
      <c r="K424" s="637" t="s">
        <v>32</v>
      </c>
      <c r="L424" s="637">
        <v>12300</v>
      </c>
      <c r="M424" s="638">
        <v>45208</v>
      </c>
      <c r="N424" s="74">
        <f t="shared" si="19"/>
        <v>10</v>
      </c>
      <c r="O424" s="74">
        <f t="shared" si="20"/>
        <v>10</v>
      </c>
      <c r="P424" s="139" t="str">
        <f t="shared" si="21"/>
        <v>Gastos_Gerais</v>
      </c>
    </row>
    <row r="425" spans="1:16" ht="38.25" x14ac:dyDescent="0.2">
      <c r="A425" s="627">
        <v>8129</v>
      </c>
      <c r="B425" s="634">
        <v>45210</v>
      </c>
      <c r="C425" s="642">
        <v>45200</v>
      </c>
      <c r="D425" s="636" t="s">
        <v>264</v>
      </c>
      <c r="E425" s="636" t="s">
        <v>320</v>
      </c>
      <c r="F425" s="374">
        <v>661.17</v>
      </c>
      <c r="G425" s="636" t="s">
        <v>11665</v>
      </c>
      <c r="H425" s="636" t="s">
        <v>414</v>
      </c>
      <c r="I425" s="637" t="s">
        <v>9535</v>
      </c>
      <c r="J425" s="637" t="s">
        <v>1157</v>
      </c>
      <c r="K425" s="637" t="s">
        <v>32</v>
      </c>
      <c r="L425" s="637">
        <v>2023351</v>
      </c>
      <c r="M425" s="638">
        <v>45208</v>
      </c>
      <c r="N425" s="74">
        <f t="shared" si="19"/>
        <v>10</v>
      </c>
      <c r="O425" s="74">
        <f t="shared" si="20"/>
        <v>10</v>
      </c>
      <c r="P425" s="139" t="str">
        <f t="shared" si="21"/>
        <v>Gastos_Gerais</v>
      </c>
    </row>
    <row r="426" spans="1:16" ht="38.25" x14ac:dyDescent="0.2">
      <c r="A426" s="627">
        <v>8130</v>
      </c>
      <c r="B426" s="634">
        <v>45215</v>
      </c>
      <c r="C426" s="642">
        <v>45170</v>
      </c>
      <c r="D426" s="636" t="s">
        <v>264</v>
      </c>
      <c r="E426" s="636" t="s">
        <v>160</v>
      </c>
      <c r="F426" s="374">
        <v>476.03</v>
      </c>
      <c r="G426" s="636" t="s">
        <v>160</v>
      </c>
      <c r="H426" s="636" t="s">
        <v>420</v>
      </c>
      <c r="I426" s="637" t="s">
        <v>4051</v>
      </c>
      <c r="J426" s="637" t="s">
        <v>1157</v>
      </c>
      <c r="K426" s="637" t="s">
        <v>1158</v>
      </c>
      <c r="L426" s="637">
        <v>438019591</v>
      </c>
      <c r="M426" s="638">
        <v>45215</v>
      </c>
      <c r="N426" s="74">
        <f t="shared" si="19"/>
        <v>10</v>
      </c>
      <c r="O426" s="74">
        <f t="shared" si="20"/>
        <v>9</v>
      </c>
      <c r="P426" s="139" t="str">
        <f t="shared" si="21"/>
        <v>Gastos_Gerais</v>
      </c>
    </row>
    <row r="427" spans="1:16" ht="38.25" x14ac:dyDescent="0.2">
      <c r="A427" s="627">
        <v>8131</v>
      </c>
      <c r="B427" s="634">
        <v>45215</v>
      </c>
      <c r="C427" s="642">
        <v>45170</v>
      </c>
      <c r="D427" s="636" t="s">
        <v>264</v>
      </c>
      <c r="E427" s="636" t="s">
        <v>177</v>
      </c>
      <c r="F427" s="374">
        <v>962.96</v>
      </c>
      <c r="G427" s="636" t="s">
        <v>1729</v>
      </c>
      <c r="H427" s="636" t="s">
        <v>422</v>
      </c>
      <c r="I427" s="637" t="s">
        <v>4051</v>
      </c>
      <c r="J427" s="637" t="s">
        <v>1157</v>
      </c>
      <c r="K427" s="637" t="s">
        <v>1158</v>
      </c>
      <c r="L427" s="637">
        <v>437758842</v>
      </c>
      <c r="M427" s="638">
        <v>45215</v>
      </c>
      <c r="N427" s="74">
        <f t="shared" si="19"/>
        <v>10</v>
      </c>
      <c r="O427" s="74">
        <f t="shared" si="20"/>
        <v>9</v>
      </c>
      <c r="P427" s="139" t="str">
        <f t="shared" si="21"/>
        <v>Gastos_Gerais</v>
      </c>
    </row>
    <row r="428" spans="1:16" ht="38.25" x14ac:dyDescent="0.2">
      <c r="A428" s="627">
        <v>8132</v>
      </c>
      <c r="B428" s="634">
        <v>45215</v>
      </c>
      <c r="C428" s="642">
        <v>45170</v>
      </c>
      <c r="D428" s="636" t="s">
        <v>264</v>
      </c>
      <c r="E428" s="636" t="s">
        <v>160</v>
      </c>
      <c r="F428" s="374">
        <v>420.37</v>
      </c>
      <c r="G428" s="636" t="s">
        <v>160</v>
      </c>
      <c r="H428" s="636" t="s">
        <v>422</v>
      </c>
      <c r="I428" s="637" t="s">
        <v>4051</v>
      </c>
      <c r="J428" s="637" t="s">
        <v>1157</v>
      </c>
      <c r="K428" s="637" t="s">
        <v>1158</v>
      </c>
      <c r="L428" s="637">
        <v>437919179</v>
      </c>
      <c r="M428" s="638">
        <v>45215</v>
      </c>
      <c r="N428" s="74">
        <f t="shared" si="19"/>
        <v>10</v>
      </c>
      <c r="O428" s="74">
        <f t="shared" si="20"/>
        <v>9</v>
      </c>
      <c r="P428" s="139" t="str">
        <f t="shared" si="21"/>
        <v>Gastos_Gerais</v>
      </c>
    </row>
    <row r="429" spans="1:16" ht="38.25" x14ac:dyDescent="0.2">
      <c r="A429" s="627">
        <v>8133</v>
      </c>
      <c r="B429" s="634">
        <v>45215</v>
      </c>
      <c r="C429" s="642">
        <v>45170</v>
      </c>
      <c r="D429" s="636" t="s">
        <v>264</v>
      </c>
      <c r="E429" s="636" t="s">
        <v>177</v>
      </c>
      <c r="F429" s="374">
        <v>1144.71</v>
      </c>
      <c r="G429" s="636" t="s">
        <v>9536</v>
      </c>
      <c r="H429" s="636" t="s">
        <v>302</v>
      </c>
      <c r="I429" s="637" t="s">
        <v>4051</v>
      </c>
      <c r="J429" s="637" t="s">
        <v>1157</v>
      </c>
      <c r="K429" s="637" t="s">
        <v>1158</v>
      </c>
      <c r="L429" s="637">
        <v>437720231</v>
      </c>
      <c r="M429" s="638">
        <v>45215</v>
      </c>
      <c r="N429" s="74">
        <f t="shared" si="19"/>
        <v>10</v>
      </c>
      <c r="O429" s="74">
        <f t="shared" si="20"/>
        <v>9</v>
      </c>
      <c r="P429" s="139" t="str">
        <f t="shared" si="21"/>
        <v>Gastos_Gerais</v>
      </c>
    </row>
    <row r="430" spans="1:16" ht="38.25" x14ac:dyDescent="0.2">
      <c r="A430" s="627">
        <v>8134</v>
      </c>
      <c r="B430" s="634">
        <v>45215</v>
      </c>
      <c r="C430" s="642">
        <v>45170</v>
      </c>
      <c r="D430" s="636" t="s">
        <v>264</v>
      </c>
      <c r="E430" s="636" t="s">
        <v>177</v>
      </c>
      <c r="F430" s="374">
        <v>665.35</v>
      </c>
      <c r="G430" s="636" t="s">
        <v>1729</v>
      </c>
      <c r="H430" s="636" t="s">
        <v>420</v>
      </c>
      <c r="I430" s="637" t="s">
        <v>4051</v>
      </c>
      <c r="J430" s="637" t="s">
        <v>1157</v>
      </c>
      <c r="K430" s="637" t="s">
        <v>1158</v>
      </c>
      <c r="L430" s="637">
        <v>437617469</v>
      </c>
      <c r="M430" s="638">
        <v>45215</v>
      </c>
      <c r="N430" s="74">
        <f t="shared" si="19"/>
        <v>10</v>
      </c>
      <c r="O430" s="74">
        <f t="shared" si="20"/>
        <v>9</v>
      </c>
      <c r="P430" s="139" t="str">
        <f t="shared" si="21"/>
        <v>Gastos_Gerais</v>
      </c>
    </row>
    <row r="431" spans="1:16" ht="38.25" x14ac:dyDescent="0.2">
      <c r="A431" s="627">
        <v>8135</v>
      </c>
      <c r="B431" s="634">
        <v>45215</v>
      </c>
      <c r="C431" s="642">
        <v>45200</v>
      </c>
      <c r="D431" s="636" t="s">
        <v>264</v>
      </c>
      <c r="E431" s="636" t="s">
        <v>83</v>
      </c>
      <c r="F431" s="374">
        <v>2195.08</v>
      </c>
      <c r="G431" s="636" t="s">
        <v>9476</v>
      </c>
      <c r="H431" s="636" t="s">
        <v>302</v>
      </c>
      <c r="I431" s="637" t="s">
        <v>9180</v>
      </c>
      <c r="J431" s="637" t="s">
        <v>1157</v>
      </c>
      <c r="K431" s="637" t="s">
        <v>32</v>
      </c>
      <c r="L431" s="637">
        <v>79432384</v>
      </c>
      <c r="M431" s="638">
        <v>45215</v>
      </c>
      <c r="N431" s="74">
        <f t="shared" si="19"/>
        <v>10</v>
      </c>
      <c r="O431" s="74">
        <f t="shared" si="20"/>
        <v>10</v>
      </c>
      <c r="P431" s="139" t="str">
        <f t="shared" si="21"/>
        <v>Gastos_Gerais</v>
      </c>
    </row>
    <row r="432" spans="1:16" ht="51" x14ac:dyDescent="0.2">
      <c r="A432" s="627">
        <v>8136</v>
      </c>
      <c r="B432" s="634">
        <v>45215</v>
      </c>
      <c r="C432" s="642">
        <v>45200</v>
      </c>
      <c r="D432" s="636" t="s">
        <v>176</v>
      </c>
      <c r="E432" s="636" t="s">
        <v>10</v>
      </c>
      <c r="F432" s="374">
        <v>963.09</v>
      </c>
      <c r="G432" s="636" t="s">
        <v>10</v>
      </c>
      <c r="H432" s="636" t="s">
        <v>420</v>
      </c>
      <c r="I432" s="637" t="s">
        <v>9537</v>
      </c>
      <c r="J432" s="637" t="s">
        <v>1307</v>
      </c>
      <c r="K432" s="637" t="s">
        <v>1218</v>
      </c>
      <c r="L432" s="637" t="s">
        <v>9538</v>
      </c>
      <c r="M432" s="638">
        <v>45215</v>
      </c>
      <c r="N432" s="74">
        <f t="shared" si="19"/>
        <v>10</v>
      </c>
      <c r="O432" s="74">
        <f t="shared" si="20"/>
        <v>10</v>
      </c>
      <c r="P432" s="139" t="str">
        <f t="shared" si="21"/>
        <v>Gastos_com_Pessoal</v>
      </c>
    </row>
    <row r="433" spans="1:16" ht="38.25" x14ac:dyDescent="0.2">
      <c r="A433" s="627">
        <v>8137</v>
      </c>
      <c r="B433" s="634">
        <v>45215</v>
      </c>
      <c r="C433" s="642">
        <v>45200</v>
      </c>
      <c r="D433" s="636" t="s">
        <v>264</v>
      </c>
      <c r="E433" s="636" t="s">
        <v>96</v>
      </c>
      <c r="F433" s="374">
        <v>462</v>
      </c>
      <c r="G433" s="636" t="s">
        <v>9539</v>
      </c>
      <c r="H433" s="636" t="s">
        <v>1032</v>
      </c>
      <c r="I433" s="637" t="s">
        <v>9540</v>
      </c>
      <c r="J433" s="637" t="s">
        <v>1157</v>
      </c>
      <c r="K433" s="637" t="s">
        <v>32</v>
      </c>
      <c r="L433" s="637">
        <v>2360</v>
      </c>
      <c r="M433" s="638">
        <v>45210</v>
      </c>
      <c r="N433" s="74">
        <f t="shared" si="19"/>
        <v>10</v>
      </c>
      <c r="O433" s="74">
        <f t="shared" si="20"/>
        <v>10</v>
      </c>
      <c r="P433" s="139" t="str">
        <f t="shared" si="21"/>
        <v>Gastos_Gerais</v>
      </c>
    </row>
    <row r="434" spans="1:16" ht="38.25" x14ac:dyDescent="0.2">
      <c r="A434" s="627">
        <v>8138</v>
      </c>
      <c r="B434" s="634">
        <v>45215</v>
      </c>
      <c r="C434" s="642">
        <v>45170</v>
      </c>
      <c r="D434" s="636" t="s">
        <v>264</v>
      </c>
      <c r="E434" s="636" t="s">
        <v>320</v>
      </c>
      <c r="F434" s="374">
        <v>1250</v>
      </c>
      <c r="G434" s="636" t="s">
        <v>9541</v>
      </c>
      <c r="H434" s="636" t="s">
        <v>1032</v>
      </c>
      <c r="I434" s="637" t="s">
        <v>9542</v>
      </c>
      <c r="J434" s="637" t="s">
        <v>1157</v>
      </c>
      <c r="K434" s="637" t="s">
        <v>32</v>
      </c>
      <c r="L434" s="637">
        <v>4</v>
      </c>
      <c r="M434" s="638">
        <v>45197</v>
      </c>
      <c r="N434" s="74">
        <f t="shared" si="19"/>
        <v>10</v>
      </c>
      <c r="O434" s="74">
        <f t="shared" si="20"/>
        <v>9</v>
      </c>
      <c r="P434" s="139" t="str">
        <f t="shared" si="21"/>
        <v>Gastos_Gerais</v>
      </c>
    </row>
    <row r="435" spans="1:16" ht="38.25" x14ac:dyDescent="0.2">
      <c r="A435" s="627">
        <v>8139</v>
      </c>
      <c r="B435" s="634">
        <v>45215</v>
      </c>
      <c r="C435" s="642">
        <v>45200</v>
      </c>
      <c r="D435" s="636" t="s">
        <v>264</v>
      </c>
      <c r="E435" s="636" t="s">
        <v>402</v>
      </c>
      <c r="F435" s="374">
        <v>27.96</v>
      </c>
      <c r="G435" s="636" t="s">
        <v>1487</v>
      </c>
      <c r="H435" s="636" t="s">
        <v>493</v>
      </c>
      <c r="I435" s="637" t="s">
        <v>2541</v>
      </c>
      <c r="J435" s="637" t="s">
        <v>1157</v>
      </c>
      <c r="K435" s="637" t="s">
        <v>32</v>
      </c>
      <c r="L435" s="637">
        <v>690</v>
      </c>
      <c r="M435" s="638">
        <v>45210</v>
      </c>
      <c r="N435" s="74">
        <f t="shared" si="19"/>
        <v>10</v>
      </c>
      <c r="O435" s="74">
        <f t="shared" si="20"/>
        <v>10</v>
      </c>
      <c r="P435" s="139" t="str">
        <f t="shared" si="21"/>
        <v>Gastos_Gerais</v>
      </c>
    </row>
    <row r="436" spans="1:16" ht="38.25" x14ac:dyDescent="0.2">
      <c r="A436" s="627">
        <v>8140</v>
      </c>
      <c r="B436" s="634">
        <v>45215</v>
      </c>
      <c r="C436" s="642">
        <v>45200</v>
      </c>
      <c r="D436" s="636" t="s">
        <v>264</v>
      </c>
      <c r="E436" s="636" t="s">
        <v>293</v>
      </c>
      <c r="F436" s="374">
        <v>225</v>
      </c>
      <c r="G436" s="636" t="s">
        <v>9543</v>
      </c>
      <c r="H436" s="636" t="s">
        <v>419</v>
      </c>
      <c r="I436" s="637" t="s">
        <v>4731</v>
      </c>
      <c r="J436" s="637" t="s">
        <v>1188</v>
      </c>
      <c r="K436" s="637" t="s">
        <v>4137</v>
      </c>
      <c r="L436" s="637">
        <v>799065535</v>
      </c>
      <c r="M436" s="638">
        <v>45215</v>
      </c>
      <c r="N436" s="74">
        <f t="shared" si="19"/>
        <v>10</v>
      </c>
      <c r="O436" s="74">
        <f t="shared" si="20"/>
        <v>10</v>
      </c>
      <c r="P436" s="139" t="str">
        <f t="shared" si="21"/>
        <v>Gastos_Gerais</v>
      </c>
    </row>
    <row r="437" spans="1:16" ht="38.25" x14ac:dyDescent="0.2">
      <c r="A437" s="627">
        <v>8141</v>
      </c>
      <c r="B437" s="634">
        <v>45215</v>
      </c>
      <c r="C437" s="642">
        <v>45200</v>
      </c>
      <c r="D437" s="636" t="s">
        <v>264</v>
      </c>
      <c r="E437" s="636" t="s">
        <v>293</v>
      </c>
      <c r="F437" s="374">
        <v>75</v>
      </c>
      <c r="G437" s="636" t="s">
        <v>9544</v>
      </c>
      <c r="H437" s="636" t="s">
        <v>418</v>
      </c>
      <c r="I437" s="637" t="s">
        <v>6489</v>
      </c>
      <c r="J437" s="637" t="s">
        <v>1188</v>
      </c>
      <c r="K437" s="637" t="s">
        <v>4137</v>
      </c>
      <c r="L437" s="637">
        <v>799065535</v>
      </c>
      <c r="M437" s="638">
        <v>45215</v>
      </c>
      <c r="N437" s="74">
        <f t="shared" si="19"/>
        <v>10</v>
      </c>
      <c r="O437" s="74">
        <f t="shared" si="20"/>
        <v>10</v>
      </c>
      <c r="P437" s="139" t="str">
        <f t="shared" si="21"/>
        <v>Gastos_Gerais</v>
      </c>
    </row>
    <row r="438" spans="1:16" ht="38.25" x14ac:dyDescent="0.2">
      <c r="A438" s="627">
        <v>8142</v>
      </c>
      <c r="B438" s="634">
        <v>45215</v>
      </c>
      <c r="C438" s="642">
        <v>45200</v>
      </c>
      <c r="D438" s="636" t="s">
        <v>264</v>
      </c>
      <c r="E438" s="636" t="s">
        <v>293</v>
      </c>
      <c r="F438" s="374">
        <v>150</v>
      </c>
      <c r="G438" s="636" t="s">
        <v>9545</v>
      </c>
      <c r="H438" s="636" t="s">
        <v>420</v>
      </c>
      <c r="I438" s="637" t="s">
        <v>5310</v>
      </c>
      <c r="J438" s="637" t="s">
        <v>1188</v>
      </c>
      <c r="K438" s="637" t="s">
        <v>4137</v>
      </c>
      <c r="L438" s="637">
        <v>799065535</v>
      </c>
      <c r="M438" s="638">
        <v>45215</v>
      </c>
      <c r="N438" s="74">
        <f t="shared" si="19"/>
        <v>10</v>
      </c>
      <c r="O438" s="74">
        <f t="shared" si="20"/>
        <v>10</v>
      </c>
      <c r="P438" s="139" t="str">
        <f t="shared" si="21"/>
        <v>Gastos_Gerais</v>
      </c>
    </row>
    <row r="439" spans="1:16" ht="38.25" x14ac:dyDescent="0.2">
      <c r="A439" s="627">
        <v>8143</v>
      </c>
      <c r="B439" s="634">
        <v>45215</v>
      </c>
      <c r="C439" s="642">
        <v>45200</v>
      </c>
      <c r="D439" s="636" t="s">
        <v>264</v>
      </c>
      <c r="E439" s="636" t="s">
        <v>293</v>
      </c>
      <c r="F439" s="374">
        <v>75</v>
      </c>
      <c r="G439" s="636" t="s">
        <v>8647</v>
      </c>
      <c r="H439" s="636" t="s">
        <v>418</v>
      </c>
      <c r="I439" s="637" t="s">
        <v>4527</v>
      </c>
      <c r="J439" s="637" t="s">
        <v>1188</v>
      </c>
      <c r="K439" s="637" t="s">
        <v>4137</v>
      </c>
      <c r="L439" s="637">
        <v>799065535</v>
      </c>
      <c r="M439" s="638">
        <v>45215</v>
      </c>
      <c r="N439" s="74">
        <f t="shared" si="19"/>
        <v>10</v>
      </c>
      <c r="O439" s="74">
        <f t="shared" si="20"/>
        <v>10</v>
      </c>
      <c r="P439" s="139" t="str">
        <f t="shared" si="21"/>
        <v>Gastos_Gerais</v>
      </c>
    </row>
    <row r="440" spans="1:16" ht="38.25" x14ac:dyDescent="0.2">
      <c r="A440" s="627">
        <v>8144</v>
      </c>
      <c r="B440" s="634">
        <v>45215</v>
      </c>
      <c r="C440" s="642">
        <v>45200</v>
      </c>
      <c r="D440" s="636" t="s">
        <v>264</v>
      </c>
      <c r="E440" s="636" t="s">
        <v>293</v>
      </c>
      <c r="F440" s="374">
        <v>225</v>
      </c>
      <c r="G440" s="636" t="s">
        <v>9546</v>
      </c>
      <c r="H440" s="636" t="s">
        <v>419</v>
      </c>
      <c r="I440" s="637" t="s">
        <v>5120</v>
      </c>
      <c r="J440" s="637" t="s">
        <v>1188</v>
      </c>
      <c r="K440" s="637" t="s">
        <v>4137</v>
      </c>
      <c r="L440" s="637">
        <v>799065535</v>
      </c>
      <c r="M440" s="638">
        <v>45215</v>
      </c>
      <c r="N440" s="74">
        <f t="shared" si="19"/>
        <v>10</v>
      </c>
      <c r="O440" s="74">
        <f t="shared" si="20"/>
        <v>10</v>
      </c>
      <c r="P440" s="139" t="str">
        <f t="shared" si="21"/>
        <v>Gastos_Gerais</v>
      </c>
    </row>
    <row r="441" spans="1:16" ht="38.25" x14ac:dyDescent="0.2">
      <c r="A441" s="627">
        <v>8145</v>
      </c>
      <c r="B441" s="634">
        <v>45215</v>
      </c>
      <c r="C441" s="642">
        <v>45200</v>
      </c>
      <c r="D441" s="636" t="s">
        <v>264</v>
      </c>
      <c r="E441" s="636" t="s">
        <v>293</v>
      </c>
      <c r="F441" s="374">
        <v>75</v>
      </c>
      <c r="G441" s="636" t="s">
        <v>9547</v>
      </c>
      <c r="H441" s="636" t="s">
        <v>493</v>
      </c>
      <c r="I441" s="637" t="s">
        <v>9548</v>
      </c>
      <c r="J441" s="637" t="s">
        <v>1188</v>
      </c>
      <c r="K441" s="637" t="s">
        <v>4137</v>
      </c>
      <c r="L441" s="637">
        <v>799065535</v>
      </c>
      <c r="M441" s="638">
        <v>45215</v>
      </c>
      <c r="N441" s="74">
        <f t="shared" si="19"/>
        <v>10</v>
      </c>
      <c r="O441" s="74">
        <f t="shared" si="20"/>
        <v>10</v>
      </c>
      <c r="P441" s="139" t="str">
        <f t="shared" si="21"/>
        <v>Gastos_Gerais</v>
      </c>
    </row>
    <row r="442" spans="1:16" ht="38.25" x14ac:dyDescent="0.2">
      <c r="A442" s="627">
        <v>8146</v>
      </c>
      <c r="B442" s="634">
        <v>45215</v>
      </c>
      <c r="C442" s="642">
        <v>45200</v>
      </c>
      <c r="D442" s="636" t="s">
        <v>264</v>
      </c>
      <c r="E442" s="636" t="s">
        <v>293</v>
      </c>
      <c r="F442" s="374">
        <v>75</v>
      </c>
      <c r="G442" s="636" t="s">
        <v>9549</v>
      </c>
      <c r="H442" s="636" t="s">
        <v>418</v>
      </c>
      <c r="I442" s="637" t="s">
        <v>3717</v>
      </c>
      <c r="J442" s="637" t="s">
        <v>1188</v>
      </c>
      <c r="K442" s="637" t="s">
        <v>4137</v>
      </c>
      <c r="L442" s="637">
        <v>799065535</v>
      </c>
      <c r="M442" s="638">
        <v>45215</v>
      </c>
      <c r="N442" s="74">
        <f t="shared" si="19"/>
        <v>10</v>
      </c>
      <c r="O442" s="74">
        <f t="shared" si="20"/>
        <v>10</v>
      </c>
      <c r="P442" s="139" t="str">
        <f t="shared" si="21"/>
        <v>Gastos_Gerais</v>
      </c>
    </row>
    <row r="443" spans="1:16" ht="38.25" x14ac:dyDescent="0.2">
      <c r="A443" s="627">
        <v>8147</v>
      </c>
      <c r="B443" s="634">
        <v>45215</v>
      </c>
      <c r="C443" s="642">
        <v>45200</v>
      </c>
      <c r="D443" s="636" t="s">
        <v>264</v>
      </c>
      <c r="E443" s="636" t="s">
        <v>293</v>
      </c>
      <c r="F443" s="374">
        <v>75</v>
      </c>
      <c r="G443" s="636" t="s">
        <v>9550</v>
      </c>
      <c r="H443" s="636" t="s">
        <v>493</v>
      </c>
      <c r="I443" s="637" t="s">
        <v>9551</v>
      </c>
      <c r="J443" s="637" t="s">
        <v>1188</v>
      </c>
      <c r="K443" s="637" t="s">
        <v>4137</v>
      </c>
      <c r="L443" s="637">
        <v>799065535</v>
      </c>
      <c r="M443" s="638">
        <v>45215</v>
      </c>
      <c r="N443" s="74">
        <f t="shared" si="19"/>
        <v>10</v>
      </c>
      <c r="O443" s="74">
        <f t="shared" si="20"/>
        <v>10</v>
      </c>
      <c r="P443" s="139" t="str">
        <f t="shared" si="21"/>
        <v>Gastos_Gerais</v>
      </c>
    </row>
    <row r="444" spans="1:16" ht="38.25" x14ac:dyDescent="0.2">
      <c r="A444" s="627">
        <v>8148</v>
      </c>
      <c r="B444" s="634">
        <v>45215</v>
      </c>
      <c r="C444" s="642">
        <v>45200</v>
      </c>
      <c r="D444" s="636" t="s">
        <v>264</v>
      </c>
      <c r="E444" s="636" t="s">
        <v>293</v>
      </c>
      <c r="F444" s="374">
        <v>150</v>
      </c>
      <c r="G444" s="636" t="s">
        <v>9552</v>
      </c>
      <c r="H444" s="636" t="s">
        <v>420</v>
      </c>
      <c r="I444" s="637" t="s">
        <v>10457</v>
      </c>
      <c r="J444" s="637" t="s">
        <v>1188</v>
      </c>
      <c r="K444" s="637" t="s">
        <v>4137</v>
      </c>
      <c r="L444" s="637">
        <v>799065535</v>
      </c>
      <c r="M444" s="638">
        <v>45215</v>
      </c>
      <c r="N444" s="74">
        <f t="shared" si="19"/>
        <v>10</v>
      </c>
      <c r="O444" s="74">
        <f t="shared" si="20"/>
        <v>10</v>
      </c>
      <c r="P444" s="139" t="str">
        <f t="shared" si="21"/>
        <v>Gastos_Gerais</v>
      </c>
    </row>
    <row r="445" spans="1:16" ht="38.25" x14ac:dyDescent="0.2">
      <c r="A445" s="627">
        <v>8149</v>
      </c>
      <c r="B445" s="634">
        <v>45215</v>
      </c>
      <c r="C445" s="642">
        <v>45200</v>
      </c>
      <c r="D445" s="636" t="s">
        <v>264</v>
      </c>
      <c r="E445" s="636" t="s">
        <v>293</v>
      </c>
      <c r="F445" s="374">
        <v>10.8</v>
      </c>
      <c r="G445" s="636" t="s">
        <v>9263</v>
      </c>
      <c r="H445" s="636" t="s">
        <v>422</v>
      </c>
      <c r="I445" s="637" t="s">
        <v>4139</v>
      </c>
      <c r="J445" s="637" t="s">
        <v>1188</v>
      </c>
      <c r="K445" s="637" t="s">
        <v>4137</v>
      </c>
      <c r="L445" s="637">
        <v>799065535</v>
      </c>
      <c r="M445" s="638">
        <v>45215</v>
      </c>
      <c r="N445" s="74">
        <f t="shared" si="19"/>
        <v>10</v>
      </c>
      <c r="O445" s="74">
        <f t="shared" si="20"/>
        <v>10</v>
      </c>
      <c r="P445" s="139" t="str">
        <f t="shared" si="21"/>
        <v>Gastos_Gerais</v>
      </c>
    </row>
    <row r="446" spans="1:16" ht="38.25" x14ac:dyDescent="0.2">
      <c r="A446" s="627">
        <v>8150</v>
      </c>
      <c r="B446" s="634">
        <v>45215</v>
      </c>
      <c r="C446" s="642">
        <v>45200</v>
      </c>
      <c r="D446" s="636" t="s">
        <v>264</v>
      </c>
      <c r="E446" s="636" t="s">
        <v>293</v>
      </c>
      <c r="F446" s="374">
        <v>150</v>
      </c>
      <c r="G446" s="636" t="s">
        <v>9553</v>
      </c>
      <c r="H446" s="636" t="s">
        <v>419</v>
      </c>
      <c r="I446" s="637" t="s">
        <v>9554</v>
      </c>
      <c r="J446" s="637" t="s">
        <v>1188</v>
      </c>
      <c r="K446" s="637" t="s">
        <v>4137</v>
      </c>
      <c r="L446" s="637">
        <v>799065535</v>
      </c>
      <c r="M446" s="638">
        <v>45215</v>
      </c>
      <c r="N446" s="74">
        <f t="shared" si="19"/>
        <v>10</v>
      </c>
      <c r="O446" s="74">
        <f t="shared" si="20"/>
        <v>10</v>
      </c>
      <c r="P446" s="139" t="str">
        <f t="shared" si="21"/>
        <v>Gastos_Gerais</v>
      </c>
    </row>
    <row r="447" spans="1:16" ht="38.25" x14ac:dyDescent="0.2">
      <c r="A447" s="627">
        <v>8151</v>
      </c>
      <c r="B447" s="634">
        <v>45215</v>
      </c>
      <c r="C447" s="642">
        <v>45200</v>
      </c>
      <c r="D447" s="636" t="s">
        <v>264</v>
      </c>
      <c r="E447" s="636" t="s">
        <v>293</v>
      </c>
      <c r="F447" s="374">
        <v>150</v>
      </c>
      <c r="G447" s="636" t="s">
        <v>9555</v>
      </c>
      <c r="H447" s="636" t="s">
        <v>419</v>
      </c>
      <c r="I447" s="637" t="s">
        <v>4292</v>
      </c>
      <c r="J447" s="637" t="s">
        <v>1188</v>
      </c>
      <c r="K447" s="637" t="s">
        <v>4137</v>
      </c>
      <c r="L447" s="637">
        <v>799065535</v>
      </c>
      <c r="M447" s="638">
        <v>45215</v>
      </c>
      <c r="N447" s="74">
        <f t="shared" si="19"/>
        <v>10</v>
      </c>
      <c r="O447" s="74">
        <f t="shared" si="20"/>
        <v>10</v>
      </c>
      <c r="P447" s="139" t="str">
        <f t="shared" si="21"/>
        <v>Gastos_Gerais</v>
      </c>
    </row>
    <row r="448" spans="1:16" ht="51" x14ac:dyDescent="0.2">
      <c r="A448" s="627">
        <v>8152</v>
      </c>
      <c r="B448" s="634">
        <v>45215</v>
      </c>
      <c r="C448" s="642">
        <v>45200</v>
      </c>
      <c r="D448" s="636" t="s">
        <v>176</v>
      </c>
      <c r="E448" s="636" t="s">
        <v>262</v>
      </c>
      <c r="F448" s="374">
        <v>579.54999999999995</v>
      </c>
      <c r="G448" s="636" t="s">
        <v>9556</v>
      </c>
      <c r="H448" s="636" t="s">
        <v>493</v>
      </c>
      <c r="I448" s="637" t="s">
        <v>9557</v>
      </c>
      <c r="J448" s="637" t="s">
        <v>1188</v>
      </c>
      <c r="K448" s="637" t="s">
        <v>4137</v>
      </c>
      <c r="L448" s="637">
        <v>799065535</v>
      </c>
      <c r="M448" s="638">
        <v>45215</v>
      </c>
      <c r="N448" s="74">
        <f t="shared" si="19"/>
        <v>10</v>
      </c>
      <c r="O448" s="74">
        <f t="shared" si="20"/>
        <v>10</v>
      </c>
      <c r="P448" s="139" t="str">
        <f t="shared" si="21"/>
        <v>Gastos_com_Pessoal</v>
      </c>
    </row>
    <row r="449" spans="1:16" ht="51" x14ac:dyDescent="0.2">
      <c r="A449" s="627">
        <v>8153</v>
      </c>
      <c r="B449" s="634">
        <v>45215</v>
      </c>
      <c r="C449" s="642">
        <v>45200</v>
      </c>
      <c r="D449" s="636" t="s">
        <v>176</v>
      </c>
      <c r="E449" s="636" t="s">
        <v>280</v>
      </c>
      <c r="F449" s="374">
        <v>1749.84</v>
      </c>
      <c r="G449" s="636" t="s">
        <v>9558</v>
      </c>
      <c r="H449" s="636" t="s">
        <v>493</v>
      </c>
      <c r="I449" s="637" t="s">
        <v>9557</v>
      </c>
      <c r="J449" s="637" t="s">
        <v>1188</v>
      </c>
      <c r="K449" s="637" t="s">
        <v>4137</v>
      </c>
      <c r="L449" s="637">
        <v>799065535</v>
      </c>
      <c r="M449" s="638">
        <v>45215</v>
      </c>
      <c r="N449" s="74">
        <f t="shared" si="19"/>
        <v>10</v>
      </c>
      <c r="O449" s="74">
        <f t="shared" si="20"/>
        <v>10</v>
      </c>
      <c r="P449" s="139" t="str">
        <f t="shared" si="21"/>
        <v>Gastos_com_Pessoal</v>
      </c>
    </row>
    <row r="450" spans="1:16" ht="51" x14ac:dyDescent="0.2">
      <c r="A450" s="627">
        <v>8154</v>
      </c>
      <c r="B450" s="639">
        <v>45215</v>
      </c>
      <c r="C450" s="635">
        <v>45200</v>
      </c>
      <c r="D450" s="640" t="s">
        <v>176</v>
      </c>
      <c r="E450" s="640" t="s">
        <v>262</v>
      </c>
      <c r="F450" s="410">
        <v>663.44</v>
      </c>
      <c r="G450" s="640" t="s">
        <v>9559</v>
      </c>
      <c r="H450" s="640" t="s">
        <v>421</v>
      </c>
      <c r="I450" s="641" t="s">
        <v>9560</v>
      </c>
      <c r="J450" s="641" t="s">
        <v>1188</v>
      </c>
      <c r="K450" s="637" t="s">
        <v>4137</v>
      </c>
      <c r="L450" s="641">
        <v>799065535</v>
      </c>
      <c r="M450" s="643">
        <v>45215</v>
      </c>
      <c r="N450" s="74">
        <f t="shared" si="19"/>
        <v>10</v>
      </c>
      <c r="O450" s="74">
        <f t="shared" si="20"/>
        <v>10</v>
      </c>
      <c r="P450" s="139" t="str">
        <f t="shared" si="21"/>
        <v>Gastos_com_Pessoal</v>
      </c>
    </row>
    <row r="451" spans="1:16" ht="51" x14ac:dyDescent="0.2">
      <c r="A451" s="627">
        <v>8155</v>
      </c>
      <c r="B451" s="634">
        <v>45215</v>
      </c>
      <c r="C451" s="642">
        <v>45200</v>
      </c>
      <c r="D451" s="636" t="s">
        <v>176</v>
      </c>
      <c r="E451" s="636" t="s">
        <v>280</v>
      </c>
      <c r="F451" s="374">
        <v>1963.82</v>
      </c>
      <c r="G451" s="636" t="s">
        <v>9561</v>
      </c>
      <c r="H451" s="636" t="s">
        <v>421</v>
      </c>
      <c r="I451" s="637" t="s">
        <v>9560</v>
      </c>
      <c r="J451" s="637" t="s">
        <v>1188</v>
      </c>
      <c r="K451" s="637" t="s">
        <v>4137</v>
      </c>
      <c r="L451" s="637">
        <v>799065535</v>
      </c>
      <c r="M451" s="638">
        <v>45215</v>
      </c>
      <c r="N451" s="74">
        <f t="shared" si="19"/>
        <v>10</v>
      </c>
      <c r="O451" s="74">
        <f t="shared" si="20"/>
        <v>10</v>
      </c>
      <c r="P451" s="139" t="str">
        <f t="shared" si="21"/>
        <v>Gastos_com_Pessoal</v>
      </c>
    </row>
    <row r="452" spans="1:16" ht="51" x14ac:dyDescent="0.2">
      <c r="A452" s="627">
        <v>8156</v>
      </c>
      <c r="B452" s="634">
        <v>45215</v>
      </c>
      <c r="C452" s="642">
        <v>45200</v>
      </c>
      <c r="D452" s="636" t="s">
        <v>176</v>
      </c>
      <c r="E452" s="636" t="s">
        <v>261</v>
      </c>
      <c r="F452" s="374">
        <v>755.64</v>
      </c>
      <c r="G452" s="636" t="s">
        <v>1207</v>
      </c>
      <c r="H452" s="636" t="s">
        <v>419</v>
      </c>
      <c r="I452" s="637" t="s">
        <v>9562</v>
      </c>
      <c r="J452" s="637" t="s">
        <v>1188</v>
      </c>
      <c r="K452" s="637" t="s">
        <v>4137</v>
      </c>
      <c r="L452" s="637">
        <v>799065535</v>
      </c>
      <c r="M452" s="638">
        <v>45215</v>
      </c>
      <c r="N452" s="74">
        <f t="shared" si="19"/>
        <v>10</v>
      </c>
      <c r="O452" s="74">
        <f t="shared" si="20"/>
        <v>10</v>
      </c>
      <c r="P452" s="139" t="str">
        <f t="shared" si="21"/>
        <v>Gastos_com_Pessoal</v>
      </c>
    </row>
    <row r="453" spans="1:16" ht="51" x14ac:dyDescent="0.2">
      <c r="A453" s="627">
        <v>8157</v>
      </c>
      <c r="B453" s="634">
        <v>45215</v>
      </c>
      <c r="C453" s="642">
        <v>45200</v>
      </c>
      <c r="D453" s="636" t="s">
        <v>176</v>
      </c>
      <c r="E453" s="636" t="s">
        <v>280</v>
      </c>
      <c r="F453" s="374">
        <v>755.63</v>
      </c>
      <c r="G453" s="636" t="s">
        <v>1209</v>
      </c>
      <c r="H453" s="636" t="s">
        <v>419</v>
      </c>
      <c r="I453" s="637" t="s">
        <v>9562</v>
      </c>
      <c r="J453" s="637" t="s">
        <v>1188</v>
      </c>
      <c r="K453" s="637" t="s">
        <v>4137</v>
      </c>
      <c r="L453" s="637">
        <v>799065535</v>
      </c>
      <c r="M453" s="638">
        <v>45215</v>
      </c>
      <c r="N453" s="74">
        <f t="shared" ref="N453:N516" si="22">IF(B453=0,0,IF(YEAR(B453)=$O$1,MONTH(B453)-$N$1+1,(YEAR(B453)-$O$1)*12-$N$1+1+MONTH(B453)))</f>
        <v>10</v>
      </c>
      <c r="O453" s="74">
        <f t="shared" ref="O453:O516" si="23">IF(C453=0,0,IF(YEAR(C453)=$O$1,MONTH(C453)-$N$1+1,(YEAR(C453)-$O$1)*12-$N$1+1+MONTH(C453)))</f>
        <v>10</v>
      </c>
      <c r="P453" s="139" t="str">
        <f t="shared" ref="P453:P516" si="24">SUBSTITUTE(D453," ","_")</f>
        <v>Gastos_com_Pessoal</v>
      </c>
    </row>
    <row r="454" spans="1:16" ht="51" x14ac:dyDescent="0.2">
      <c r="A454" s="627">
        <v>8158</v>
      </c>
      <c r="B454" s="634">
        <v>45215</v>
      </c>
      <c r="C454" s="642">
        <v>45200</v>
      </c>
      <c r="D454" s="636" t="s">
        <v>176</v>
      </c>
      <c r="E454" s="636" t="s">
        <v>262</v>
      </c>
      <c r="F454" s="374">
        <v>251.88</v>
      </c>
      <c r="G454" s="636" t="s">
        <v>1210</v>
      </c>
      <c r="H454" s="636" t="s">
        <v>419</v>
      </c>
      <c r="I454" s="637" t="s">
        <v>9562</v>
      </c>
      <c r="J454" s="637" t="s">
        <v>1188</v>
      </c>
      <c r="K454" s="637" t="s">
        <v>4137</v>
      </c>
      <c r="L454" s="637">
        <v>799065535</v>
      </c>
      <c r="M454" s="638">
        <v>45215</v>
      </c>
      <c r="N454" s="74">
        <f t="shared" si="22"/>
        <v>10</v>
      </c>
      <c r="O454" s="74">
        <f t="shared" si="23"/>
        <v>10</v>
      </c>
      <c r="P454" s="139" t="str">
        <f t="shared" si="24"/>
        <v>Gastos_com_Pessoal</v>
      </c>
    </row>
    <row r="455" spans="1:16" ht="51" x14ac:dyDescent="0.2">
      <c r="A455" s="627">
        <v>8159</v>
      </c>
      <c r="B455" s="634">
        <v>45215</v>
      </c>
      <c r="C455" s="642">
        <v>45200</v>
      </c>
      <c r="D455" s="636" t="s">
        <v>176</v>
      </c>
      <c r="E455" s="636" t="s">
        <v>169</v>
      </c>
      <c r="F455" s="374">
        <v>666.35</v>
      </c>
      <c r="G455" s="636" t="s">
        <v>1211</v>
      </c>
      <c r="H455" s="636" t="s">
        <v>419</v>
      </c>
      <c r="I455" s="637" t="s">
        <v>9562</v>
      </c>
      <c r="J455" s="637" t="s">
        <v>1188</v>
      </c>
      <c r="K455" s="637" t="s">
        <v>4137</v>
      </c>
      <c r="L455" s="637">
        <v>799065535</v>
      </c>
      <c r="M455" s="638">
        <v>45215</v>
      </c>
      <c r="N455" s="74">
        <f t="shared" si="22"/>
        <v>10</v>
      </c>
      <c r="O455" s="74">
        <f t="shared" si="23"/>
        <v>10</v>
      </c>
      <c r="P455" s="139" t="str">
        <f t="shared" si="24"/>
        <v>Gastos_com_Pessoal</v>
      </c>
    </row>
    <row r="456" spans="1:16" ht="51" x14ac:dyDescent="0.2">
      <c r="A456" s="627">
        <v>8160</v>
      </c>
      <c r="B456" s="634">
        <v>45215</v>
      </c>
      <c r="C456" s="642">
        <v>45200</v>
      </c>
      <c r="D456" s="636" t="s">
        <v>176</v>
      </c>
      <c r="E456" s="636" t="s">
        <v>261</v>
      </c>
      <c r="F456" s="374">
        <v>1423.49</v>
      </c>
      <c r="G456" s="636" t="s">
        <v>1207</v>
      </c>
      <c r="H456" s="636" t="s">
        <v>420</v>
      </c>
      <c r="I456" s="637" t="s">
        <v>9537</v>
      </c>
      <c r="J456" s="637" t="s">
        <v>1188</v>
      </c>
      <c r="K456" s="637" t="s">
        <v>4137</v>
      </c>
      <c r="L456" s="637">
        <v>799065535</v>
      </c>
      <c r="M456" s="638">
        <v>45215</v>
      </c>
      <c r="N456" s="74">
        <f t="shared" si="22"/>
        <v>10</v>
      </c>
      <c r="O456" s="74">
        <f t="shared" si="23"/>
        <v>10</v>
      </c>
      <c r="P456" s="139" t="str">
        <f t="shared" si="24"/>
        <v>Gastos_com_Pessoal</v>
      </c>
    </row>
    <row r="457" spans="1:16" ht="51" x14ac:dyDescent="0.2">
      <c r="A457" s="627">
        <v>8161</v>
      </c>
      <c r="B457" s="634">
        <v>45215</v>
      </c>
      <c r="C457" s="642">
        <v>45200</v>
      </c>
      <c r="D457" s="636" t="s">
        <v>176</v>
      </c>
      <c r="E457" s="636" t="s">
        <v>280</v>
      </c>
      <c r="F457" s="374">
        <v>1186.24</v>
      </c>
      <c r="G457" s="636" t="s">
        <v>1209</v>
      </c>
      <c r="H457" s="636" t="s">
        <v>420</v>
      </c>
      <c r="I457" s="637" t="s">
        <v>9537</v>
      </c>
      <c r="J457" s="637" t="s">
        <v>1188</v>
      </c>
      <c r="K457" s="637" t="s">
        <v>4137</v>
      </c>
      <c r="L457" s="637">
        <v>799065535</v>
      </c>
      <c r="M457" s="638">
        <v>45215</v>
      </c>
      <c r="N457" s="74">
        <f t="shared" si="22"/>
        <v>10</v>
      </c>
      <c r="O457" s="74">
        <f t="shared" si="23"/>
        <v>10</v>
      </c>
      <c r="P457" s="139" t="str">
        <f t="shared" si="24"/>
        <v>Gastos_com_Pessoal</v>
      </c>
    </row>
    <row r="458" spans="1:16" ht="51" x14ac:dyDescent="0.2">
      <c r="A458" s="627">
        <v>8162</v>
      </c>
      <c r="B458" s="634">
        <v>45215</v>
      </c>
      <c r="C458" s="642">
        <v>45200</v>
      </c>
      <c r="D458" s="636" t="s">
        <v>176</v>
      </c>
      <c r="E458" s="636" t="s">
        <v>262</v>
      </c>
      <c r="F458" s="374">
        <v>395.41</v>
      </c>
      <c r="G458" s="636" t="s">
        <v>1210</v>
      </c>
      <c r="H458" s="636" t="s">
        <v>420</v>
      </c>
      <c r="I458" s="637" t="s">
        <v>9537</v>
      </c>
      <c r="J458" s="637" t="s">
        <v>1188</v>
      </c>
      <c r="K458" s="637" t="s">
        <v>4137</v>
      </c>
      <c r="L458" s="637">
        <v>799065535</v>
      </c>
      <c r="M458" s="638">
        <v>45215</v>
      </c>
      <c r="N458" s="74">
        <f t="shared" si="22"/>
        <v>10</v>
      </c>
      <c r="O458" s="74">
        <f t="shared" si="23"/>
        <v>10</v>
      </c>
      <c r="P458" s="139" t="str">
        <f t="shared" si="24"/>
        <v>Gastos_com_Pessoal</v>
      </c>
    </row>
    <row r="459" spans="1:16" ht="51" x14ac:dyDescent="0.2">
      <c r="A459" s="627">
        <v>8163</v>
      </c>
      <c r="B459" s="634">
        <v>45215</v>
      </c>
      <c r="C459" s="642">
        <v>45200</v>
      </c>
      <c r="D459" s="636" t="s">
        <v>176</v>
      </c>
      <c r="E459" s="636" t="s">
        <v>169</v>
      </c>
      <c r="F459" s="374">
        <v>3441.51</v>
      </c>
      <c r="G459" s="636" t="s">
        <v>1211</v>
      </c>
      <c r="H459" s="636" t="s">
        <v>420</v>
      </c>
      <c r="I459" s="637" t="s">
        <v>9537</v>
      </c>
      <c r="J459" s="637" t="s">
        <v>1188</v>
      </c>
      <c r="K459" s="637" t="s">
        <v>4137</v>
      </c>
      <c r="L459" s="637">
        <v>799065535</v>
      </c>
      <c r="M459" s="638">
        <v>45215</v>
      </c>
      <c r="N459" s="74">
        <f t="shared" si="22"/>
        <v>10</v>
      </c>
      <c r="O459" s="74">
        <f t="shared" si="23"/>
        <v>10</v>
      </c>
      <c r="P459" s="139" t="str">
        <f t="shared" si="24"/>
        <v>Gastos_com_Pessoal</v>
      </c>
    </row>
    <row r="460" spans="1:16" ht="38.25" x14ac:dyDescent="0.2">
      <c r="A460" s="627">
        <v>8164</v>
      </c>
      <c r="B460" s="634">
        <v>45215</v>
      </c>
      <c r="C460" s="642">
        <v>45200</v>
      </c>
      <c r="D460" s="636" t="s">
        <v>264</v>
      </c>
      <c r="E460" s="636" t="s">
        <v>60</v>
      </c>
      <c r="F460" s="374">
        <v>14467.3</v>
      </c>
      <c r="G460" s="636" t="s">
        <v>9563</v>
      </c>
      <c r="H460" s="636" t="s">
        <v>303</v>
      </c>
      <c r="I460" s="637" t="s">
        <v>9306</v>
      </c>
      <c r="J460" s="637" t="s">
        <v>1157</v>
      </c>
      <c r="K460" s="637" t="s">
        <v>32</v>
      </c>
      <c r="L460" s="637">
        <v>310</v>
      </c>
      <c r="M460" s="638">
        <v>45210</v>
      </c>
      <c r="N460" s="74">
        <f t="shared" si="22"/>
        <v>10</v>
      </c>
      <c r="O460" s="74">
        <f t="shared" si="23"/>
        <v>10</v>
      </c>
      <c r="P460" s="139" t="str">
        <f t="shared" si="24"/>
        <v>Gastos_Gerais</v>
      </c>
    </row>
    <row r="461" spans="1:16" ht="38.25" x14ac:dyDescent="0.2">
      <c r="A461" s="627">
        <v>8165</v>
      </c>
      <c r="B461" s="634">
        <v>45215</v>
      </c>
      <c r="C461" s="642">
        <v>45200</v>
      </c>
      <c r="D461" s="636" t="s">
        <v>264</v>
      </c>
      <c r="E461" s="636" t="s">
        <v>96</v>
      </c>
      <c r="F461" s="374">
        <v>971</v>
      </c>
      <c r="G461" s="636" t="s">
        <v>9564</v>
      </c>
      <c r="H461" s="636" t="s">
        <v>417</v>
      </c>
      <c r="I461" s="637" t="s">
        <v>4801</v>
      </c>
      <c r="J461" s="637" t="s">
        <v>1157</v>
      </c>
      <c r="K461" s="637" t="s">
        <v>32</v>
      </c>
      <c r="L461" s="637">
        <v>2740</v>
      </c>
      <c r="M461" s="638">
        <v>45210</v>
      </c>
      <c r="N461" s="74">
        <f t="shared" si="22"/>
        <v>10</v>
      </c>
      <c r="O461" s="74">
        <f t="shared" si="23"/>
        <v>10</v>
      </c>
      <c r="P461" s="139" t="str">
        <f t="shared" si="24"/>
        <v>Gastos_Gerais</v>
      </c>
    </row>
    <row r="462" spans="1:16" ht="51" x14ac:dyDescent="0.2">
      <c r="A462" s="627">
        <v>8166</v>
      </c>
      <c r="B462" s="634">
        <v>45215</v>
      </c>
      <c r="C462" s="642">
        <v>45200</v>
      </c>
      <c r="D462" s="636" t="s">
        <v>176</v>
      </c>
      <c r="E462" s="636" t="s">
        <v>6</v>
      </c>
      <c r="F462" s="374">
        <v>240</v>
      </c>
      <c r="G462" s="636" t="s">
        <v>8293</v>
      </c>
      <c r="H462" s="636" t="s">
        <v>302</v>
      </c>
      <c r="I462" s="637" t="s">
        <v>9221</v>
      </c>
      <c r="J462" s="637" t="s">
        <v>1157</v>
      </c>
      <c r="K462" s="637" t="s">
        <v>32</v>
      </c>
      <c r="L462" s="637">
        <v>3225258</v>
      </c>
      <c r="M462" s="638">
        <v>45217</v>
      </c>
      <c r="N462" s="74">
        <f t="shared" si="22"/>
        <v>10</v>
      </c>
      <c r="O462" s="74">
        <f t="shared" si="23"/>
        <v>10</v>
      </c>
      <c r="P462" s="139" t="str">
        <f t="shared" si="24"/>
        <v>Gastos_com_Pessoal</v>
      </c>
    </row>
    <row r="463" spans="1:16" ht="51" x14ac:dyDescent="0.2">
      <c r="A463" s="627">
        <v>8167</v>
      </c>
      <c r="B463" s="634">
        <v>45215</v>
      </c>
      <c r="C463" s="642">
        <v>45170</v>
      </c>
      <c r="D463" s="636" t="s">
        <v>176</v>
      </c>
      <c r="E463" s="636" t="s">
        <v>318</v>
      </c>
      <c r="F463" s="374">
        <v>90376.639999999999</v>
      </c>
      <c r="G463" s="636" t="s">
        <v>9565</v>
      </c>
      <c r="H463" s="636" t="s">
        <v>303</v>
      </c>
      <c r="I463" s="637" t="s">
        <v>11663</v>
      </c>
      <c r="J463" s="637" t="s">
        <v>1157</v>
      </c>
      <c r="K463" s="637" t="s">
        <v>32</v>
      </c>
      <c r="L463" s="637">
        <v>2023616429</v>
      </c>
      <c r="M463" s="638">
        <v>45201</v>
      </c>
      <c r="N463" s="74">
        <f t="shared" si="22"/>
        <v>10</v>
      </c>
      <c r="O463" s="74">
        <f t="shared" si="23"/>
        <v>9</v>
      </c>
      <c r="P463" s="139" t="str">
        <f t="shared" si="24"/>
        <v>Gastos_com_Pessoal</v>
      </c>
    </row>
    <row r="464" spans="1:16" ht="51" x14ac:dyDescent="0.2">
      <c r="A464" s="627">
        <v>8168</v>
      </c>
      <c r="B464" s="634">
        <v>45215</v>
      </c>
      <c r="C464" s="642">
        <v>45170</v>
      </c>
      <c r="D464" s="636" t="s">
        <v>176</v>
      </c>
      <c r="E464" s="636" t="s">
        <v>318</v>
      </c>
      <c r="F464" s="374">
        <v>99801.73</v>
      </c>
      <c r="G464" s="636" t="s">
        <v>9566</v>
      </c>
      <c r="H464" s="636" t="s">
        <v>303</v>
      </c>
      <c r="I464" s="637" t="s">
        <v>11663</v>
      </c>
      <c r="J464" s="637" t="s">
        <v>1157</v>
      </c>
      <c r="K464" s="637" t="s">
        <v>32</v>
      </c>
      <c r="L464" s="637">
        <v>2023616433</v>
      </c>
      <c r="M464" s="638">
        <v>45201</v>
      </c>
      <c r="N464" s="74">
        <f t="shared" si="22"/>
        <v>10</v>
      </c>
      <c r="O464" s="74">
        <f t="shared" si="23"/>
        <v>9</v>
      </c>
      <c r="P464" s="139" t="str">
        <f t="shared" si="24"/>
        <v>Gastos_com_Pessoal</v>
      </c>
    </row>
    <row r="465" spans="1:16" ht="38.25" x14ac:dyDescent="0.2">
      <c r="A465" s="627">
        <v>8169</v>
      </c>
      <c r="B465" s="634">
        <v>45216</v>
      </c>
      <c r="C465" s="642">
        <v>45200</v>
      </c>
      <c r="D465" s="636" t="s">
        <v>264</v>
      </c>
      <c r="E465" s="636" t="s">
        <v>96</v>
      </c>
      <c r="F465" s="374">
        <v>154.75</v>
      </c>
      <c r="G465" s="636" t="s">
        <v>9567</v>
      </c>
      <c r="H465" s="636" t="s">
        <v>421</v>
      </c>
      <c r="I465" s="637" t="s">
        <v>3857</v>
      </c>
      <c r="J465" s="637" t="s">
        <v>1157</v>
      </c>
      <c r="K465" s="637" t="s">
        <v>32</v>
      </c>
      <c r="L465" s="637">
        <v>13330</v>
      </c>
      <c r="M465" s="638">
        <v>45215</v>
      </c>
      <c r="N465" s="74">
        <f t="shared" si="22"/>
        <v>10</v>
      </c>
      <c r="O465" s="74">
        <f t="shared" si="23"/>
        <v>10</v>
      </c>
      <c r="P465" s="139" t="str">
        <f t="shared" si="24"/>
        <v>Gastos_Gerais</v>
      </c>
    </row>
    <row r="466" spans="1:16" s="324" customFormat="1" ht="38.25" x14ac:dyDescent="0.2">
      <c r="A466" s="627">
        <v>8170</v>
      </c>
      <c r="B466" s="634">
        <v>45216</v>
      </c>
      <c r="C466" s="642">
        <v>45170</v>
      </c>
      <c r="D466" s="636" t="s">
        <v>264</v>
      </c>
      <c r="E466" s="636" t="s">
        <v>82</v>
      </c>
      <c r="F466" s="374">
        <v>9509.01</v>
      </c>
      <c r="G466" s="636" t="s">
        <v>1154</v>
      </c>
      <c r="H466" s="636" t="s">
        <v>423</v>
      </c>
      <c r="I466" s="637" t="s">
        <v>1682</v>
      </c>
      <c r="J466" s="637" t="s">
        <v>1157</v>
      </c>
      <c r="K466" s="637" t="s">
        <v>1158</v>
      </c>
      <c r="L466" s="637" t="s">
        <v>9568</v>
      </c>
      <c r="M466" s="638">
        <v>45216</v>
      </c>
      <c r="N466" s="74">
        <f t="shared" si="22"/>
        <v>10</v>
      </c>
      <c r="O466" s="74">
        <f t="shared" si="23"/>
        <v>9</v>
      </c>
      <c r="P466" s="139" t="str">
        <f t="shared" si="24"/>
        <v>Gastos_Gerais</v>
      </c>
    </row>
    <row r="467" spans="1:16" s="324" customFormat="1" ht="38.25" x14ac:dyDescent="0.2">
      <c r="A467" s="627">
        <v>8171</v>
      </c>
      <c r="B467" s="634">
        <v>45216</v>
      </c>
      <c r="C467" s="642">
        <v>45200</v>
      </c>
      <c r="D467" s="636" t="s">
        <v>264</v>
      </c>
      <c r="E467" s="636" t="s">
        <v>96</v>
      </c>
      <c r="F467" s="374">
        <v>228</v>
      </c>
      <c r="G467" s="636" t="s">
        <v>9569</v>
      </c>
      <c r="H467" s="636" t="s">
        <v>493</v>
      </c>
      <c r="I467" s="637" t="s">
        <v>8918</v>
      </c>
      <c r="J467" s="637" t="s">
        <v>1157</v>
      </c>
      <c r="K467" s="637" t="s">
        <v>32</v>
      </c>
      <c r="L467" s="637" t="s">
        <v>9570</v>
      </c>
      <c r="M467" s="638">
        <v>45215</v>
      </c>
      <c r="N467" s="74">
        <f t="shared" si="22"/>
        <v>10</v>
      </c>
      <c r="O467" s="74">
        <f t="shared" si="23"/>
        <v>10</v>
      </c>
      <c r="P467" s="139" t="str">
        <f t="shared" si="24"/>
        <v>Gastos_Gerais</v>
      </c>
    </row>
    <row r="468" spans="1:16" ht="38.25" x14ac:dyDescent="0.2">
      <c r="A468" s="627">
        <v>8172</v>
      </c>
      <c r="B468" s="634">
        <v>45216</v>
      </c>
      <c r="C468" s="642">
        <v>45170</v>
      </c>
      <c r="D468" s="636" t="s">
        <v>264</v>
      </c>
      <c r="E468" s="636" t="s">
        <v>65</v>
      </c>
      <c r="F468" s="374">
        <v>6.01</v>
      </c>
      <c r="G468" s="636" t="s">
        <v>9571</v>
      </c>
      <c r="H468" s="636" t="s">
        <v>303</v>
      </c>
      <c r="I468" s="637" t="s">
        <v>4353</v>
      </c>
      <c r="J468" s="637" t="s">
        <v>1157</v>
      </c>
      <c r="K468" s="637" t="s">
        <v>1307</v>
      </c>
      <c r="L468" s="637" t="s">
        <v>9572</v>
      </c>
      <c r="M468" s="638">
        <v>45216</v>
      </c>
      <c r="N468" s="74">
        <f t="shared" si="22"/>
        <v>10</v>
      </c>
      <c r="O468" s="74">
        <f t="shared" si="23"/>
        <v>9</v>
      </c>
      <c r="P468" s="139" t="str">
        <f t="shared" si="24"/>
        <v>Gastos_Gerais</v>
      </c>
    </row>
    <row r="469" spans="1:16" ht="51" x14ac:dyDescent="0.2">
      <c r="A469" s="627">
        <v>8173</v>
      </c>
      <c r="B469" s="634">
        <v>45216</v>
      </c>
      <c r="C469" s="642">
        <v>45200</v>
      </c>
      <c r="D469" s="636" t="s">
        <v>176</v>
      </c>
      <c r="E469" s="636" t="s">
        <v>261</v>
      </c>
      <c r="F469" s="374">
        <v>1685.09</v>
      </c>
      <c r="G469" s="636" t="s">
        <v>1207</v>
      </c>
      <c r="H469" s="636" t="s">
        <v>420</v>
      </c>
      <c r="I469" s="637" t="s">
        <v>4656</v>
      </c>
      <c r="J469" s="637" t="s">
        <v>1188</v>
      </c>
      <c r="K469" s="637" t="s">
        <v>4137</v>
      </c>
      <c r="L469" s="637">
        <v>199295310</v>
      </c>
      <c r="M469" s="638">
        <v>45216</v>
      </c>
      <c r="N469" s="74">
        <f t="shared" si="22"/>
        <v>10</v>
      </c>
      <c r="O469" s="74">
        <f t="shared" si="23"/>
        <v>10</v>
      </c>
      <c r="P469" s="139" t="str">
        <f t="shared" si="24"/>
        <v>Gastos_com_Pessoal</v>
      </c>
    </row>
    <row r="470" spans="1:16" ht="51" x14ac:dyDescent="0.2">
      <c r="A470" s="627">
        <v>8174</v>
      </c>
      <c r="B470" s="634">
        <v>45216</v>
      </c>
      <c r="C470" s="642">
        <v>45200</v>
      </c>
      <c r="D470" s="636" t="s">
        <v>176</v>
      </c>
      <c r="E470" s="636" t="s">
        <v>280</v>
      </c>
      <c r="F470" s="374">
        <v>936.14</v>
      </c>
      <c r="G470" s="636" t="s">
        <v>1209</v>
      </c>
      <c r="H470" s="636" t="s">
        <v>420</v>
      </c>
      <c r="I470" s="637" t="s">
        <v>4656</v>
      </c>
      <c r="J470" s="637" t="s">
        <v>1188</v>
      </c>
      <c r="K470" s="637" t="s">
        <v>4137</v>
      </c>
      <c r="L470" s="637">
        <v>199295310</v>
      </c>
      <c r="M470" s="638">
        <v>45216</v>
      </c>
      <c r="N470" s="74">
        <f t="shared" si="22"/>
        <v>10</v>
      </c>
      <c r="O470" s="74">
        <f t="shared" si="23"/>
        <v>10</v>
      </c>
      <c r="P470" s="139" t="str">
        <f t="shared" si="24"/>
        <v>Gastos_com_Pessoal</v>
      </c>
    </row>
    <row r="471" spans="1:16" ht="51" x14ac:dyDescent="0.2">
      <c r="A471" s="627">
        <v>8175</v>
      </c>
      <c r="B471" s="634">
        <v>45216</v>
      </c>
      <c r="C471" s="642">
        <v>45200</v>
      </c>
      <c r="D471" s="636" t="s">
        <v>176</v>
      </c>
      <c r="E471" s="636" t="s">
        <v>262</v>
      </c>
      <c r="F471" s="374">
        <v>312.05</v>
      </c>
      <c r="G471" s="636" t="s">
        <v>1210</v>
      </c>
      <c r="H471" s="636" t="s">
        <v>420</v>
      </c>
      <c r="I471" s="637" t="s">
        <v>4656</v>
      </c>
      <c r="J471" s="637" t="s">
        <v>1188</v>
      </c>
      <c r="K471" s="637" t="s">
        <v>4137</v>
      </c>
      <c r="L471" s="637">
        <v>199295310</v>
      </c>
      <c r="M471" s="638">
        <v>45216</v>
      </c>
      <c r="N471" s="74">
        <f t="shared" si="22"/>
        <v>10</v>
      </c>
      <c r="O471" s="74">
        <f t="shared" si="23"/>
        <v>10</v>
      </c>
      <c r="P471" s="139" t="str">
        <f t="shared" si="24"/>
        <v>Gastos_com_Pessoal</v>
      </c>
    </row>
    <row r="472" spans="1:16" ht="51" x14ac:dyDescent="0.2">
      <c r="A472" s="627">
        <v>8176</v>
      </c>
      <c r="B472" s="634">
        <v>45216</v>
      </c>
      <c r="C472" s="642">
        <v>45200</v>
      </c>
      <c r="D472" s="636" t="s">
        <v>176</v>
      </c>
      <c r="E472" s="636" t="s">
        <v>169</v>
      </c>
      <c r="F472" s="374">
        <v>558.02</v>
      </c>
      <c r="G472" s="636" t="s">
        <v>1211</v>
      </c>
      <c r="H472" s="636" t="s">
        <v>420</v>
      </c>
      <c r="I472" s="637" t="s">
        <v>4656</v>
      </c>
      <c r="J472" s="637" t="s">
        <v>1188</v>
      </c>
      <c r="K472" s="637" t="s">
        <v>4137</v>
      </c>
      <c r="L472" s="637">
        <v>199295310</v>
      </c>
      <c r="M472" s="638">
        <v>45216</v>
      </c>
      <c r="N472" s="74">
        <f t="shared" si="22"/>
        <v>10</v>
      </c>
      <c r="O472" s="74">
        <f t="shared" si="23"/>
        <v>10</v>
      </c>
      <c r="P472" s="139" t="str">
        <f t="shared" si="24"/>
        <v>Gastos_com_Pessoal</v>
      </c>
    </row>
    <row r="473" spans="1:16" ht="48" x14ac:dyDescent="0.2">
      <c r="A473" s="627">
        <v>8177</v>
      </c>
      <c r="B473" s="634">
        <v>45216</v>
      </c>
      <c r="C473" s="642">
        <v>45200</v>
      </c>
      <c r="D473" s="636" t="s">
        <v>264</v>
      </c>
      <c r="E473" s="636" t="s">
        <v>60</v>
      </c>
      <c r="F473" s="374">
        <v>15</v>
      </c>
      <c r="G473" s="636" t="s">
        <v>9573</v>
      </c>
      <c r="H473" s="636" t="s">
        <v>414</v>
      </c>
      <c r="I473" s="637" t="s">
        <v>9574</v>
      </c>
      <c r="J473" s="637" t="s">
        <v>1188</v>
      </c>
      <c r="K473" s="637" t="s">
        <v>4137</v>
      </c>
      <c r="L473" s="637">
        <v>199295310</v>
      </c>
      <c r="M473" s="638">
        <v>45216</v>
      </c>
      <c r="N473" s="74">
        <f t="shared" si="22"/>
        <v>10</v>
      </c>
      <c r="O473" s="74">
        <f t="shared" si="23"/>
        <v>10</v>
      </c>
      <c r="P473" s="139" t="str">
        <f t="shared" si="24"/>
        <v>Gastos_Gerais</v>
      </c>
    </row>
    <row r="474" spans="1:16" ht="48" x14ac:dyDescent="0.2">
      <c r="A474" s="627">
        <v>8178</v>
      </c>
      <c r="B474" s="634">
        <v>45216</v>
      </c>
      <c r="C474" s="642">
        <v>45200</v>
      </c>
      <c r="D474" s="636" t="s">
        <v>264</v>
      </c>
      <c r="E474" s="636" t="s">
        <v>60</v>
      </c>
      <c r="F474" s="374">
        <v>15</v>
      </c>
      <c r="G474" s="636" t="s">
        <v>9573</v>
      </c>
      <c r="H474" s="636" t="s">
        <v>423</v>
      </c>
      <c r="I474" s="637" t="s">
        <v>7024</v>
      </c>
      <c r="J474" s="637" t="s">
        <v>1188</v>
      </c>
      <c r="K474" s="637" t="s">
        <v>4137</v>
      </c>
      <c r="L474" s="637">
        <v>199295310</v>
      </c>
      <c r="M474" s="638">
        <v>45216</v>
      </c>
      <c r="N474" s="74">
        <f t="shared" si="22"/>
        <v>10</v>
      </c>
      <c r="O474" s="74">
        <f t="shared" si="23"/>
        <v>10</v>
      </c>
      <c r="P474" s="139" t="str">
        <f t="shared" si="24"/>
        <v>Gastos_Gerais</v>
      </c>
    </row>
    <row r="475" spans="1:16" ht="48" x14ac:dyDescent="0.2">
      <c r="A475" s="627">
        <v>8179</v>
      </c>
      <c r="B475" s="634">
        <v>45216</v>
      </c>
      <c r="C475" s="642">
        <v>45200</v>
      </c>
      <c r="D475" s="636" t="s">
        <v>264</v>
      </c>
      <c r="E475" s="636" t="s">
        <v>60</v>
      </c>
      <c r="F475" s="374">
        <v>15</v>
      </c>
      <c r="G475" s="636" t="s">
        <v>9573</v>
      </c>
      <c r="H475" s="636" t="s">
        <v>414</v>
      </c>
      <c r="I475" s="637" t="s">
        <v>5910</v>
      </c>
      <c r="J475" s="637" t="s">
        <v>1188</v>
      </c>
      <c r="K475" s="637" t="s">
        <v>4137</v>
      </c>
      <c r="L475" s="637">
        <v>199295310</v>
      </c>
      <c r="M475" s="638">
        <v>45216</v>
      </c>
      <c r="N475" s="74">
        <f t="shared" si="22"/>
        <v>10</v>
      </c>
      <c r="O475" s="74">
        <f t="shared" si="23"/>
        <v>10</v>
      </c>
      <c r="P475" s="139" t="str">
        <f t="shared" si="24"/>
        <v>Gastos_Gerais</v>
      </c>
    </row>
    <row r="476" spans="1:16" s="411" customFormat="1" ht="48" x14ac:dyDescent="0.2">
      <c r="A476" s="627">
        <v>8180</v>
      </c>
      <c r="B476" s="634">
        <v>45216</v>
      </c>
      <c r="C476" s="642">
        <v>45200</v>
      </c>
      <c r="D476" s="636" t="s">
        <v>264</v>
      </c>
      <c r="E476" s="636" t="s">
        <v>60</v>
      </c>
      <c r="F476" s="374">
        <v>15</v>
      </c>
      <c r="G476" s="636" t="s">
        <v>9573</v>
      </c>
      <c r="H476" s="636" t="s">
        <v>421</v>
      </c>
      <c r="I476" s="637" t="s">
        <v>9575</v>
      </c>
      <c r="J476" s="637" t="s">
        <v>1188</v>
      </c>
      <c r="K476" s="637" t="s">
        <v>4137</v>
      </c>
      <c r="L476" s="637">
        <v>199295310</v>
      </c>
      <c r="M476" s="638">
        <v>45216</v>
      </c>
      <c r="N476" s="74">
        <f t="shared" si="22"/>
        <v>10</v>
      </c>
      <c r="O476" s="74">
        <f t="shared" si="23"/>
        <v>10</v>
      </c>
      <c r="P476" s="139" t="str">
        <f t="shared" si="24"/>
        <v>Gastos_Gerais</v>
      </c>
    </row>
    <row r="477" spans="1:16" ht="48" x14ac:dyDescent="0.2">
      <c r="A477" s="627">
        <v>8181</v>
      </c>
      <c r="B477" s="634">
        <v>45216</v>
      </c>
      <c r="C477" s="642">
        <v>45200</v>
      </c>
      <c r="D477" s="636" t="s">
        <v>264</v>
      </c>
      <c r="E477" s="636" t="s">
        <v>60</v>
      </c>
      <c r="F477" s="374">
        <v>15</v>
      </c>
      <c r="G477" s="636" t="s">
        <v>9573</v>
      </c>
      <c r="H477" s="636" t="s">
        <v>421</v>
      </c>
      <c r="I477" s="637" t="s">
        <v>3085</v>
      </c>
      <c r="J477" s="637" t="s">
        <v>1188</v>
      </c>
      <c r="K477" s="637" t="s">
        <v>4137</v>
      </c>
      <c r="L477" s="637">
        <v>199295310</v>
      </c>
      <c r="M477" s="638">
        <v>45216</v>
      </c>
      <c r="N477" s="74">
        <f t="shared" si="22"/>
        <v>10</v>
      </c>
      <c r="O477" s="74">
        <f t="shared" si="23"/>
        <v>10</v>
      </c>
      <c r="P477" s="139" t="str">
        <f t="shared" si="24"/>
        <v>Gastos_Gerais</v>
      </c>
    </row>
    <row r="478" spans="1:16" ht="48" x14ac:dyDescent="0.2">
      <c r="A478" s="627">
        <v>8182</v>
      </c>
      <c r="B478" s="634">
        <v>45216</v>
      </c>
      <c r="C478" s="642">
        <v>45200</v>
      </c>
      <c r="D478" s="636" t="s">
        <v>264</v>
      </c>
      <c r="E478" s="636" t="s">
        <v>60</v>
      </c>
      <c r="F478" s="374">
        <v>15</v>
      </c>
      <c r="G478" s="636" t="s">
        <v>9573</v>
      </c>
      <c r="H478" s="636" t="s">
        <v>414</v>
      </c>
      <c r="I478" s="641" t="s">
        <v>2086</v>
      </c>
      <c r="J478" s="641" t="s">
        <v>1188</v>
      </c>
      <c r="K478" s="637" t="s">
        <v>4137</v>
      </c>
      <c r="L478" s="641">
        <v>199295310</v>
      </c>
      <c r="M478" s="638">
        <v>45216</v>
      </c>
      <c r="N478" s="74">
        <f t="shared" si="22"/>
        <v>10</v>
      </c>
      <c r="O478" s="74">
        <f t="shared" si="23"/>
        <v>10</v>
      </c>
      <c r="P478" s="139" t="str">
        <f t="shared" si="24"/>
        <v>Gastos_Gerais</v>
      </c>
    </row>
    <row r="479" spans="1:16" ht="48" x14ac:dyDescent="0.2">
      <c r="A479" s="627">
        <v>8183</v>
      </c>
      <c r="B479" s="634">
        <v>45216</v>
      </c>
      <c r="C479" s="642">
        <v>45200</v>
      </c>
      <c r="D479" s="636" t="s">
        <v>264</v>
      </c>
      <c r="E479" s="636" t="s">
        <v>60</v>
      </c>
      <c r="F479" s="374">
        <v>15</v>
      </c>
      <c r="G479" s="640" t="s">
        <v>9573</v>
      </c>
      <c r="H479" s="636" t="s">
        <v>419</v>
      </c>
      <c r="I479" s="641" t="s">
        <v>6241</v>
      </c>
      <c r="J479" s="641" t="s">
        <v>1188</v>
      </c>
      <c r="K479" s="637" t="s">
        <v>4137</v>
      </c>
      <c r="L479" s="641">
        <v>199295310</v>
      </c>
      <c r="M479" s="638">
        <v>45216</v>
      </c>
      <c r="N479" s="74">
        <f t="shared" si="22"/>
        <v>10</v>
      </c>
      <c r="O479" s="74">
        <f t="shared" si="23"/>
        <v>10</v>
      </c>
      <c r="P479" s="139" t="str">
        <f t="shared" si="24"/>
        <v>Gastos_Gerais</v>
      </c>
    </row>
    <row r="480" spans="1:16" ht="48" x14ac:dyDescent="0.2">
      <c r="A480" s="627">
        <v>8184</v>
      </c>
      <c r="B480" s="634">
        <v>45216</v>
      </c>
      <c r="C480" s="642">
        <v>45200</v>
      </c>
      <c r="D480" s="636" t="s">
        <v>264</v>
      </c>
      <c r="E480" s="636" t="s">
        <v>60</v>
      </c>
      <c r="F480" s="374">
        <v>15</v>
      </c>
      <c r="G480" s="636" t="s">
        <v>9573</v>
      </c>
      <c r="H480" s="636" t="s">
        <v>423</v>
      </c>
      <c r="I480" s="641" t="s">
        <v>8168</v>
      </c>
      <c r="J480" s="641" t="s">
        <v>1188</v>
      </c>
      <c r="K480" s="637" t="s">
        <v>4137</v>
      </c>
      <c r="L480" s="641">
        <v>199295310</v>
      </c>
      <c r="M480" s="638">
        <v>45216</v>
      </c>
      <c r="N480" s="74">
        <f t="shared" si="22"/>
        <v>10</v>
      </c>
      <c r="O480" s="74">
        <f t="shared" si="23"/>
        <v>10</v>
      </c>
      <c r="P480" s="139" t="str">
        <f t="shared" si="24"/>
        <v>Gastos_Gerais</v>
      </c>
    </row>
    <row r="481" spans="1:16" ht="48" x14ac:dyDescent="0.2">
      <c r="A481" s="627">
        <v>8185</v>
      </c>
      <c r="B481" s="639">
        <v>45216</v>
      </c>
      <c r="C481" s="635">
        <v>45200</v>
      </c>
      <c r="D481" s="640" t="s">
        <v>264</v>
      </c>
      <c r="E481" s="640" t="s">
        <v>60</v>
      </c>
      <c r="F481" s="410">
        <v>15</v>
      </c>
      <c r="G481" s="640" t="s">
        <v>9573</v>
      </c>
      <c r="H481" s="636" t="s">
        <v>493</v>
      </c>
      <c r="I481" s="641" t="s">
        <v>8935</v>
      </c>
      <c r="J481" s="641" t="s">
        <v>1188</v>
      </c>
      <c r="K481" s="637" t="s">
        <v>4137</v>
      </c>
      <c r="L481" s="637">
        <v>199295310</v>
      </c>
      <c r="M481" s="638">
        <v>45216</v>
      </c>
      <c r="N481" s="74">
        <f t="shared" si="22"/>
        <v>10</v>
      </c>
      <c r="O481" s="74">
        <f t="shared" si="23"/>
        <v>10</v>
      </c>
      <c r="P481" s="139" t="str">
        <f t="shared" si="24"/>
        <v>Gastos_Gerais</v>
      </c>
    </row>
    <row r="482" spans="1:16" ht="48" x14ac:dyDescent="0.2">
      <c r="A482" s="627">
        <v>8186</v>
      </c>
      <c r="B482" s="639">
        <v>45216</v>
      </c>
      <c r="C482" s="635">
        <v>45200</v>
      </c>
      <c r="D482" s="640" t="s">
        <v>264</v>
      </c>
      <c r="E482" s="640" t="s">
        <v>60</v>
      </c>
      <c r="F482" s="410">
        <v>15</v>
      </c>
      <c r="G482" s="640" t="s">
        <v>9573</v>
      </c>
      <c r="H482" s="640" t="s">
        <v>414</v>
      </c>
      <c r="I482" s="641" t="s">
        <v>9576</v>
      </c>
      <c r="J482" s="641" t="s">
        <v>1188</v>
      </c>
      <c r="K482" s="637" t="s">
        <v>4137</v>
      </c>
      <c r="L482" s="637">
        <v>199295310</v>
      </c>
      <c r="M482" s="638">
        <v>45216</v>
      </c>
      <c r="N482" s="74">
        <f t="shared" si="22"/>
        <v>10</v>
      </c>
      <c r="O482" s="74">
        <f t="shared" si="23"/>
        <v>10</v>
      </c>
      <c r="P482" s="139" t="str">
        <f t="shared" si="24"/>
        <v>Gastos_Gerais</v>
      </c>
    </row>
    <row r="483" spans="1:16" ht="48" x14ac:dyDescent="0.2">
      <c r="A483" s="627">
        <v>8187</v>
      </c>
      <c r="B483" s="634">
        <v>45216</v>
      </c>
      <c r="C483" s="642">
        <v>45200</v>
      </c>
      <c r="D483" s="636" t="s">
        <v>264</v>
      </c>
      <c r="E483" s="636" t="s">
        <v>60</v>
      </c>
      <c r="F483" s="374">
        <v>15</v>
      </c>
      <c r="G483" s="636" t="s">
        <v>9573</v>
      </c>
      <c r="H483" s="636" t="s">
        <v>421</v>
      </c>
      <c r="I483" s="637" t="s">
        <v>9577</v>
      </c>
      <c r="J483" s="637" t="s">
        <v>1188</v>
      </c>
      <c r="K483" s="637" t="s">
        <v>4137</v>
      </c>
      <c r="L483" s="637">
        <v>199295310</v>
      </c>
      <c r="M483" s="638">
        <v>45216</v>
      </c>
      <c r="N483" s="74">
        <f t="shared" si="22"/>
        <v>10</v>
      </c>
      <c r="O483" s="74">
        <f t="shared" si="23"/>
        <v>10</v>
      </c>
      <c r="P483" s="139" t="str">
        <f t="shared" si="24"/>
        <v>Gastos_Gerais</v>
      </c>
    </row>
    <row r="484" spans="1:16" ht="48" x14ac:dyDescent="0.2">
      <c r="A484" s="627">
        <v>8188</v>
      </c>
      <c r="B484" s="634">
        <v>45216</v>
      </c>
      <c r="C484" s="642">
        <v>45200</v>
      </c>
      <c r="D484" s="636" t="s">
        <v>264</v>
      </c>
      <c r="E484" s="636" t="s">
        <v>60</v>
      </c>
      <c r="F484" s="374">
        <v>15</v>
      </c>
      <c r="G484" s="636" t="s">
        <v>9573</v>
      </c>
      <c r="H484" s="636" t="s">
        <v>414</v>
      </c>
      <c r="I484" s="637" t="s">
        <v>6242</v>
      </c>
      <c r="J484" s="637" t="s">
        <v>1188</v>
      </c>
      <c r="K484" s="637" t="s">
        <v>4137</v>
      </c>
      <c r="L484" s="637">
        <v>199295310</v>
      </c>
      <c r="M484" s="638">
        <v>45216</v>
      </c>
      <c r="N484" s="74">
        <f t="shared" si="22"/>
        <v>10</v>
      </c>
      <c r="O484" s="74">
        <f t="shared" si="23"/>
        <v>10</v>
      </c>
      <c r="P484" s="139" t="str">
        <f t="shared" si="24"/>
        <v>Gastos_Gerais</v>
      </c>
    </row>
    <row r="485" spans="1:16" ht="48" x14ac:dyDescent="0.2">
      <c r="A485" s="627">
        <v>8189</v>
      </c>
      <c r="B485" s="639">
        <v>45216</v>
      </c>
      <c r="C485" s="635">
        <v>45200</v>
      </c>
      <c r="D485" s="640" t="s">
        <v>264</v>
      </c>
      <c r="E485" s="640" t="s">
        <v>60</v>
      </c>
      <c r="F485" s="410">
        <v>15</v>
      </c>
      <c r="G485" s="640" t="s">
        <v>9573</v>
      </c>
      <c r="H485" s="640" t="s">
        <v>414</v>
      </c>
      <c r="I485" s="641" t="s">
        <v>8063</v>
      </c>
      <c r="J485" s="641" t="s">
        <v>1188</v>
      </c>
      <c r="K485" s="637" t="s">
        <v>4137</v>
      </c>
      <c r="L485" s="641">
        <v>199295310</v>
      </c>
      <c r="M485" s="638">
        <v>45216</v>
      </c>
      <c r="N485" s="74">
        <f t="shared" si="22"/>
        <v>10</v>
      </c>
      <c r="O485" s="74">
        <f t="shared" si="23"/>
        <v>10</v>
      </c>
      <c r="P485" s="139" t="str">
        <f t="shared" si="24"/>
        <v>Gastos_Gerais</v>
      </c>
    </row>
    <row r="486" spans="1:16" ht="48" x14ac:dyDescent="0.2">
      <c r="A486" s="627">
        <v>8190</v>
      </c>
      <c r="B486" s="639">
        <v>45216</v>
      </c>
      <c r="C486" s="635">
        <v>45200</v>
      </c>
      <c r="D486" s="640" t="s">
        <v>264</v>
      </c>
      <c r="E486" s="640" t="s">
        <v>60</v>
      </c>
      <c r="F486" s="410">
        <v>15</v>
      </c>
      <c r="G486" s="640" t="s">
        <v>9573</v>
      </c>
      <c r="H486" s="640" t="s">
        <v>421</v>
      </c>
      <c r="I486" s="641" t="s">
        <v>9578</v>
      </c>
      <c r="J486" s="641" t="s">
        <v>1188</v>
      </c>
      <c r="K486" s="637" t="s">
        <v>4137</v>
      </c>
      <c r="L486" s="641">
        <v>199295310</v>
      </c>
      <c r="M486" s="643">
        <v>45216</v>
      </c>
      <c r="N486" s="74">
        <f t="shared" si="22"/>
        <v>10</v>
      </c>
      <c r="O486" s="74">
        <f t="shared" si="23"/>
        <v>10</v>
      </c>
      <c r="P486" s="139" t="str">
        <f t="shared" si="24"/>
        <v>Gastos_Gerais</v>
      </c>
    </row>
    <row r="487" spans="1:16" ht="48" x14ac:dyDescent="0.2">
      <c r="A487" s="627">
        <v>8191</v>
      </c>
      <c r="B487" s="639">
        <v>45216</v>
      </c>
      <c r="C487" s="635">
        <v>45200</v>
      </c>
      <c r="D487" s="640" t="s">
        <v>264</v>
      </c>
      <c r="E487" s="640" t="s">
        <v>60</v>
      </c>
      <c r="F487" s="410">
        <v>15</v>
      </c>
      <c r="G487" s="640" t="s">
        <v>9573</v>
      </c>
      <c r="H487" s="640" t="s">
        <v>414</v>
      </c>
      <c r="I487" s="641" t="s">
        <v>2869</v>
      </c>
      <c r="J487" s="641" t="s">
        <v>1188</v>
      </c>
      <c r="K487" s="637" t="s">
        <v>4137</v>
      </c>
      <c r="L487" s="637">
        <v>199295310</v>
      </c>
      <c r="M487" s="638">
        <v>45216</v>
      </c>
      <c r="N487" s="74">
        <f t="shared" si="22"/>
        <v>10</v>
      </c>
      <c r="O487" s="74">
        <f t="shared" si="23"/>
        <v>10</v>
      </c>
      <c r="P487" s="139" t="str">
        <f t="shared" si="24"/>
        <v>Gastos_Gerais</v>
      </c>
    </row>
    <row r="488" spans="1:16" ht="48" x14ac:dyDescent="0.2">
      <c r="A488" s="627">
        <v>8192</v>
      </c>
      <c r="B488" s="639">
        <v>45216</v>
      </c>
      <c r="C488" s="635">
        <v>45200</v>
      </c>
      <c r="D488" s="640" t="s">
        <v>264</v>
      </c>
      <c r="E488" s="640" t="s">
        <v>60</v>
      </c>
      <c r="F488" s="410">
        <v>15</v>
      </c>
      <c r="G488" s="640" t="s">
        <v>9573</v>
      </c>
      <c r="H488" s="640" t="s">
        <v>419</v>
      </c>
      <c r="I488" s="641" t="s">
        <v>6960</v>
      </c>
      <c r="J488" s="641" t="s">
        <v>1188</v>
      </c>
      <c r="K488" s="637" t="s">
        <v>4137</v>
      </c>
      <c r="L488" s="637">
        <v>199295310</v>
      </c>
      <c r="M488" s="638">
        <v>45216</v>
      </c>
      <c r="N488" s="74">
        <f t="shared" si="22"/>
        <v>10</v>
      </c>
      <c r="O488" s="74">
        <f t="shared" si="23"/>
        <v>10</v>
      </c>
      <c r="P488" s="139" t="str">
        <f t="shared" si="24"/>
        <v>Gastos_Gerais</v>
      </c>
    </row>
    <row r="489" spans="1:16" ht="48" x14ac:dyDescent="0.2">
      <c r="A489" s="627">
        <v>8193</v>
      </c>
      <c r="B489" s="634">
        <v>45216</v>
      </c>
      <c r="C489" s="642">
        <v>45200</v>
      </c>
      <c r="D489" s="636" t="s">
        <v>264</v>
      </c>
      <c r="E489" s="636" t="s">
        <v>60</v>
      </c>
      <c r="F489" s="374">
        <v>15</v>
      </c>
      <c r="G489" s="636" t="s">
        <v>9573</v>
      </c>
      <c r="H489" s="636" t="s">
        <v>414</v>
      </c>
      <c r="I489" s="637" t="s">
        <v>6338</v>
      </c>
      <c r="J489" s="637" t="s">
        <v>1188</v>
      </c>
      <c r="K489" s="637" t="s">
        <v>4137</v>
      </c>
      <c r="L489" s="637">
        <v>199295310</v>
      </c>
      <c r="M489" s="638">
        <v>45216</v>
      </c>
      <c r="N489" s="74">
        <f t="shared" si="22"/>
        <v>10</v>
      </c>
      <c r="O489" s="74">
        <f t="shared" si="23"/>
        <v>10</v>
      </c>
      <c r="P489" s="139" t="str">
        <f t="shared" si="24"/>
        <v>Gastos_Gerais</v>
      </c>
    </row>
    <row r="490" spans="1:16" ht="48" x14ac:dyDescent="0.2">
      <c r="A490" s="627">
        <v>8194</v>
      </c>
      <c r="B490" s="634">
        <v>45216</v>
      </c>
      <c r="C490" s="642">
        <v>45200</v>
      </c>
      <c r="D490" s="636" t="s">
        <v>264</v>
      </c>
      <c r="E490" s="636" t="s">
        <v>60</v>
      </c>
      <c r="F490" s="374">
        <v>15</v>
      </c>
      <c r="G490" s="636" t="s">
        <v>9573</v>
      </c>
      <c r="H490" s="636" t="s">
        <v>414</v>
      </c>
      <c r="I490" s="637" t="s">
        <v>8176</v>
      </c>
      <c r="J490" s="637" t="s">
        <v>1188</v>
      </c>
      <c r="K490" s="637" t="s">
        <v>4137</v>
      </c>
      <c r="L490" s="637">
        <v>199295310</v>
      </c>
      <c r="M490" s="638">
        <v>45216</v>
      </c>
      <c r="N490" s="74">
        <f t="shared" si="22"/>
        <v>10</v>
      </c>
      <c r="O490" s="74">
        <f t="shared" si="23"/>
        <v>10</v>
      </c>
      <c r="P490" s="139" t="str">
        <f t="shared" si="24"/>
        <v>Gastos_Gerais</v>
      </c>
    </row>
    <row r="491" spans="1:16" ht="48" x14ac:dyDescent="0.2">
      <c r="A491" s="627">
        <v>8195</v>
      </c>
      <c r="B491" s="634">
        <v>45216</v>
      </c>
      <c r="C491" s="642">
        <v>45200</v>
      </c>
      <c r="D491" s="636" t="s">
        <v>264</v>
      </c>
      <c r="E491" s="636" t="s">
        <v>60</v>
      </c>
      <c r="F491" s="374">
        <v>15</v>
      </c>
      <c r="G491" s="636" t="s">
        <v>9573</v>
      </c>
      <c r="H491" s="636" t="s">
        <v>421</v>
      </c>
      <c r="I491" s="637" t="s">
        <v>6239</v>
      </c>
      <c r="J491" s="637" t="s">
        <v>1188</v>
      </c>
      <c r="K491" s="637" t="s">
        <v>4137</v>
      </c>
      <c r="L491" s="637">
        <v>199295310</v>
      </c>
      <c r="M491" s="638">
        <v>45216</v>
      </c>
      <c r="N491" s="74">
        <f t="shared" si="22"/>
        <v>10</v>
      </c>
      <c r="O491" s="74">
        <f t="shared" si="23"/>
        <v>10</v>
      </c>
      <c r="P491" s="139" t="str">
        <f t="shared" si="24"/>
        <v>Gastos_Gerais</v>
      </c>
    </row>
    <row r="492" spans="1:16" ht="48" x14ac:dyDescent="0.2">
      <c r="A492" s="627">
        <v>8196</v>
      </c>
      <c r="B492" s="634">
        <v>45216</v>
      </c>
      <c r="C492" s="642">
        <v>45200</v>
      </c>
      <c r="D492" s="636" t="s">
        <v>264</v>
      </c>
      <c r="E492" s="636" t="s">
        <v>60</v>
      </c>
      <c r="F492" s="374">
        <v>15</v>
      </c>
      <c r="G492" s="636" t="s">
        <v>9573</v>
      </c>
      <c r="H492" s="636" t="s">
        <v>414</v>
      </c>
      <c r="I492" s="637" t="s">
        <v>9579</v>
      </c>
      <c r="J492" s="637" t="s">
        <v>1188</v>
      </c>
      <c r="K492" s="637" t="s">
        <v>4137</v>
      </c>
      <c r="L492" s="637">
        <v>199295310</v>
      </c>
      <c r="M492" s="638">
        <v>45216</v>
      </c>
      <c r="N492" s="74">
        <f t="shared" si="22"/>
        <v>10</v>
      </c>
      <c r="O492" s="74">
        <f t="shared" si="23"/>
        <v>10</v>
      </c>
      <c r="P492" s="139" t="str">
        <f t="shared" si="24"/>
        <v>Gastos_Gerais</v>
      </c>
    </row>
    <row r="493" spans="1:16" ht="48" x14ac:dyDescent="0.2">
      <c r="A493" s="627">
        <v>8197</v>
      </c>
      <c r="B493" s="634">
        <v>45216</v>
      </c>
      <c r="C493" s="642">
        <v>45200</v>
      </c>
      <c r="D493" s="636" t="s">
        <v>264</v>
      </c>
      <c r="E493" s="636" t="s">
        <v>60</v>
      </c>
      <c r="F493" s="374">
        <v>15</v>
      </c>
      <c r="G493" s="636" t="s">
        <v>9573</v>
      </c>
      <c r="H493" s="636" t="s">
        <v>493</v>
      </c>
      <c r="I493" s="637" t="s">
        <v>9580</v>
      </c>
      <c r="J493" s="637" t="s">
        <v>1188</v>
      </c>
      <c r="K493" s="637" t="s">
        <v>4137</v>
      </c>
      <c r="L493" s="637">
        <v>199295310</v>
      </c>
      <c r="M493" s="638">
        <v>45216</v>
      </c>
      <c r="N493" s="74">
        <f t="shared" si="22"/>
        <v>10</v>
      </c>
      <c r="O493" s="74">
        <f t="shared" si="23"/>
        <v>10</v>
      </c>
      <c r="P493" s="139" t="str">
        <f t="shared" si="24"/>
        <v>Gastos_Gerais</v>
      </c>
    </row>
    <row r="494" spans="1:16" ht="38.25" x14ac:dyDescent="0.2">
      <c r="A494" s="627">
        <v>8198</v>
      </c>
      <c r="B494" s="634">
        <v>45216</v>
      </c>
      <c r="C494" s="642">
        <v>45200</v>
      </c>
      <c r="D494" s="636" t="s">
        <v>264</v>
      </c>
      <c r="E494" s="636" t="s">
        <v>293</v>
      </c>
      <c r="F494" s="374">
        <v>75</v>
      </c>
      <c r="G494" s="636" t="s">
        <v>9213</v>
      </c>
      <c r="H494" s="636" t="s">
        <v>417</v>
      </c>
      <c r="I494" s="637" t="s">
        <v>2382</v>
      </c>
      <c r="J494" s="637" t="s">
        <v>1188</v>
      </c>
      <c r="K494" s="637" t="s">
        <v>4137</v>
      </c>
      <c r="L494" s="637">
        <v>199295310</v>
      </c>
      <c r="M494" s="638">
        <v>45216</v>
      </c>
      <c r="N494" s="74">
        <f t="shared" si="22"/>
        <v>10</v>
      </c>
      <c r="O494" s="74">
        <f t="shared" si="23"/>
        <v>10</v>
      </c>
      <c r="P494" s="139" t="str">
        <f t="shared" si="24"/>
        <v>Gastos_Gerais</v>
      </c>
    </row>
    <row r="495" spans="1:16" ht="38.25" x14ac:dyDescent="0.2">
      <c r="A495" s="627">
        <v>8199</v>
      </c>
      <c r="B495" s="634">
        <v>45216</v>
      </c>
      <c r="C495" s="642">
        <v>45200</v>
      </c>
      <c r="D495" s="636" t="s">
        <v>264</v>
      </c>
      <c r="E495" s="636" t="s">
        <v>293</v>
      </c>
      <c r="F495" s="374">
        <v>150</v>
      </c>
      <c r="G495" s="636" t="s">
        <v>9581</v>
      </c>
      <c r="H495" s="636" t="s">
        <v>420</v>
      </c>
      <c r="I495" s="637" t="s">
        <v>1554</v>
      </c>
      <c r="J495" s="637" t="s">
        <v>1188</v>
      </c>
      <c r="K495" s="637" t="s">
        <v>4137</v>
      </c>
      <c r="L495" s="637">
        <v>199295310</v>
      </c>
      <c r="M495" s="638">
        <v>45216</v>
      </c>
      <c r="N495" s="74">
        <f t="shared" si="22"/>
        <v>10</v>
      </c>
      <c r="O495" s="74">
        <f t="shared" si="23"/>
        <v>10</v>
      </c>
      <c r="P495" s="139" t="str">
        <f t="shared" si="24"/>
        <v>Gastos_Gerais</v>
      </c>
    </row>
    <row r="496" spans="1:16" ht="38.25" x14ac:dyDescent="0.2">
      <c r="A496" s="627">
        <v>8200</v>
      </c>
      <c r="B496" s="639">
        <v>45216</v>
      </c>
      <c r="C496" s="635">
        <v>45200</v>
      </c>
      <c r="D496" s="640" t="s">
        <v>264</v>
      </c>
      <c r="E496" s="640" t="s">
        <v>293</v>
      </c>
      <c r="F496" s="410">
        <v>150</v>
      </c>
      <c r="G496" s="640" t="s">
        <v>9582</v>
      </c>
      <c r="H496" s="640" t="s">
        <v>420</v>
      </c>
      <c r="I496" s="641" t="s">
        <v>9583</v>
      </c>
      <c r="J496" s="641" t="s">
        <v>1188</v>
      </c>
      <c r="K496" s="637" t="s">
        <v>4137</v>
      </c>
      <c r="L496" s="641">
        <v>199295310</v>
      </c>
      <c r="M496" s="643">
        <v>45216</v>
      </c>
      <c r="N496" s="74">
        <f t="shared" si="22"/>
        <v>10</v>
      </c>
      <c r="O496" s="74">
        <f t="shared" si="23"/>
        <v>10</v>
      </c>
      <c r="P496" s="139" t="str">
        <f t="shared" si="24"/>
        <v>Gastos_Gerais</v>
      </c>
    </row>
    <row r="497" spans="1:16" ht="38.25" x14ac:dyDescent="0.2">
      <c r="A497" s="627">
        <v>8201</v>
      </c>
      <c r="B497" s="634">
        <v>45216</v>
      </c>
      <c r="C497" s="642">
        <v>45200</v>
      </c>
      <c r="D497" s="636" t="s">
        <v>264</v>
      </c>
      <c r="E497" s="636" t="s">
        <v>293</v>
      </c>
      <c r="F497" s="374">
        <v>150</v>
      </c>
      <c r="G497" s="636" t="s">
        <v>9584</v>
      </c>
      <c r="H497" s="636" t="s">
        <v>422</v>
      </c>
      <c r="I497" s="637" t="s">
        <v>8024</v>
      </c>
      <c r="J497" s="637" t="s">
        <v>1188</v>
      </c>
      <c r="K497" s="637" t="s">
        <v>4137</v>
      </c>
      <c r="L497" s="637">
        <v>199295310</v>
      </c>
      <c r="M497" s="638">
        <v>45216</v>
      </c>
      <c r="N497" s="74">
        <f t="shared" si="22"/>
        <v>10</v>
      </c>
      <c r="O497" s="74">
        <f t="shared" si="23"/>
        <v>10</v>
      </c>
      <c r="P497" s="139" t="str">
        <f t="shared" si="24"/>
        <v>Gastos_Gerais</v>
      </c>
    </row>
    <row r="498" spans="1:16" ht="38.25" x14ac:dyDescent="0.2">
      <c r="A498" s="627">
        <v>8202</v>
      </c>
      <c r="B498" s="634">
        <v>45216</v>
      </c>
      <c r="C498" s="642">
        <v>45200</v>
      </c>
      <c r="D498" s="636" t="s">
        <v>264</v>
      </c>
      <c r="E498" s="636" t="s">
        <v>293</v>
      </c>
      <c r="F498" s="374">
        <v>75</v>
      </c>
      <c r="G498" s="636" t="s">
        <v>9585</v>
      </c>
      <c r="H498" s="636" t="s">
        <v>417</v>
      </c>
      <c r="I498" s="637" t="s">
        <v>5159</v>
      </c>
      <c r="J498" s="637" t="s">
        <v>1188</v>
      </c>
      <c r="K498" s="637" t="s">
        <v>4137</v>
      </c>
      <c r="L498" s="637">
        <v>199295310</v>
      </c>
      <c r="M498" s="638">
        <v>45216</v>
      </c>
      <c r="N498" s="74">
        <f t="shared" si="22"/>
        <v>10</v>
      </c>
      <c r="O498" s="74">
        <f t="shared" si="23"/>
        <v>10</v>
      </c>
      <c r="P498" s="139" t="str">
        <f t="shared" si="24"/>
        <v>Gastos_Gerais</v>
      </c>
    </row>
    <row r="499" spans="1:16" ht="38.25" x14ac:dyDescent="0.2">
      <c r="A499" s="627">
        <v>8203</v>
      </c>
      <c r="B499" s="634">
        <v>45216</v>
      </c>
      <c r="C499" s="642">
        <v>45200</v>
      </c>
      <c r="D499" s="636" t="s">
        <v>264</v>
      </c>
      <c r="E499" s="636" t="s">
        <v>293</v>
      </c>
      <c r="F499" s="374">
        <v>150</v>
      </c>
      <c r="G499" s="636" t="s">
        <v>9586</v>
      </c>
      <c r="H499" s="636" t="s">
        <v>422</v>
      </c>
      <c r="I499" s="637" t="s">
        <v>5356</v>
      </c>
      <c r="J499" s="637" t="s">
        <v>1188</v>
      </c>
      <c r="K499" s="637" t="s">
        <v>4137</v>
      </c>
      <c r="L499" s="637">
        <v>199295310</v>
      </c>
      <c r="M499" s="638">
        <v>45216</v>
      </c>
      <c r="N499" s="74">
        <f t="shared" si="22"/>
        <v>10</v>
      </c>
      <c r="O499" s="74">
        <f t="shared" si="23"/>
        <v>10</v>
      </c>
      <c r="P499" s="139" t="str">
        <f t="shared" si="24"/>
        <v>Gastos_Gerais</v>
      </c>
    </row>
    <row r="500" spans="1:16" ht="38.25" x14ac:dyDescent="0.2">
      <c r="A500" s="627">
        <v>8204</v>
      </c>
      <c r="B500" s="634">
        <v>45216</v>
      </c>
      <c r="C500" s="642">
        <v>45200</v>
      </c>
      <c r="D500" s="636" t="s">
        <v>264</v>
      </c>
      <c r="E500" s="636" t="s">
        <v>293</v>
      </c>
      <c r="F500" s="374">
        <v>150</v>
      </c>
      <c r="G500" s="636" t="s">
        <v>9587</v>
      </c>
      <c r="H500" s="636" t="s">
        <v>420</v>
      </c>
      <c r="I500" s="637" t="s">
        <v>9588</v>
      </c>
      <c r="J500" s="637" t="s">
        <v>1188</v>
      </c>
      <c r="K500" s="637" t="s">
        <v>4137</v>
      </c>
      <c r="L500" s="637">
        <v>199295310</v>
      </c>
      <c r="M500" s="638">
        <v>45216</v>
      </c>
      <c r="N500" s="74">
        <f t="shared" si="22"/>
        <v>10</v>
      </c>
      <c r="O500" s="74">
        <f t="shared" si="23"/>
        <v>10</v>
      </c>
      <c r="P500" s="139" t="str">
        <f t="shared" si="24"/>
        <v>Gastos_Gerais</v>
      </c>
    </row>
    <row r="501" spans="1:16" ht="38.25" x14ac:dyDescent="0.2">
      <c r="A501" s="627">
        <v>8205</v>
      </c>
      <c r="B501" s="634">
        <v>45216</v>
      </c>
      <c r="C501" s="642">
        <v>45200</v>
      </c>
      <c r="D501" s="636" t="s">
        <v>264</v>
      </c>
      <c r="E501" s="636" t="s">
        <v>293</v>
      </c>
      <c r="F501" s="374">
        <v>150</v>
      </c>
      <c r="G501" s="636" t="s">
        <v>9589</v>
      </c>
      <c r="H501" s="636" t="s">
        <v>420</v>
      </c>
      <c r="I501" s="637" t="s">
        <v>7700</v>
      </c>
      <c r="J501" s="637" t="s">
        <v>1188</v>
      </c>
      <c r="K501" s="637" t="s">
        <v>4137</v>
      </c>
      <c r="L501" s="637">
        <v>199295310</v>
      </c>
      <c r="M501" s="638">
        <v>45216</v>
      </c>
      <c r="N501" s="74">
        <f t="shared" si="22"/>
        <v>10</v>
      </c>
      <c r="O501" s="74">
        <f t="shared" si="23"/>
        <v>10</v>
      </c>
      <c r="P501" s="139" t="str">
        <f t="shared" si="24"/>
        <v>Gastos_Gerais</v>
      </c>
    </row>
    <row r="502" spans="1:16" ht="38.25" x14ac:dyDescent="0.2">
      <c r="A502" s="627">
        <v>8206</v>
      </c>
      <c r="B502" s="634">
        <v>45216</v>
      </c>
      <c r="C502" s="642">
        <v>45200</v>
      </c>
      <c r="D502" s="636" t="s">
        <v>264</v>
      </c>
      <c r="E502" s="636" t="s">
        <v>293</v>
      </c>
      <c r="F502" s="374">
        <v>75</v>
      </c>
      <c r="G502" s="636" t="s">
        <v>9590</v>
      </c>
      <c r="H502" s="636" t="s">
        <v>417</v>
      </c>
      <c r="I502" s="637" t="s">
        <v>9591</v>
      </c>
      <c r="J502" s="637" t="s">
        <v>1188</v>
      </c>
      <c r="K502" s="637" t="s">
        <v>4137</v>
      </c>
      <c r="L502" s="637">
        <v>199295310</v>
      </c>
      <c r="M502" s="638">
        <v>45216</v>
      </c>
      <c r="N502" s="74">
        <f t="shared" si="22"/>
        <v>10</v>
      </c>
      <c r="O502" s="74">
        <f t="shared" si="23"/>
        <v>10</v>
      </c>
      <c r="P502" s="139" t="str">
        <f t="shared" si="24"/>
        <v>Gastos_Gerais</v>
      </c>
    </row>
    <row r="503" spans="1:16" ht="38.25" x14ac:dyDescent="0.2">
      <c r="A503" s="627">
        <v>8207</v>
      </c>
      <c r="B503" s="634">
        <v>45216</v>
      </c>
      <c r="C503" s="642">
        <v>45200</v>
      </c>
      <c r="D503" s="636" t="s">
        <v>264</v>
      </c>
      <c r="E503" s="636" t="s">
        <v>293</v>
      </c>
      <c r="F503" s="374">
        <v>75</v>
      </c>
      <c r="G503" s="636" t="s">
        <v>9592</v>
      </c>
      <c r="H503" s="636" t="s">
        <v>417</v>
      </c>
      <c r="I503" s="637" t="s">
        <v>3707</v>
      </c>
      <c r="J503" s="637" t="s">
        <v>1188</v>
      </c>
      <c r="K503" s="637" t="s">
        <v>4137</v>
      </c>
      <c r="L503" s="637">
        <v>199295310</v>
      </c>
      <c r="M503" s="638">
        <v>45216</v>
      </c>
      <c r="N503" s="74">
        <f t="shared" si="22"/>
        <v>10</v>
      </c>
      <c r="O503" s="74">
        <f t="shared" si="23"/>
        <v>10</v>
      </c>
      <c r="P503" s="139" t="str">
        <f t="shared" si="24"/>
        <v>Gastos_Gerais</v>
      </c>
    </row>
    <row r="504" spans="1:16" ht="51" x14ac:dyDescent="0.2">
      <c r="A504" s="627">
        <v>8208</v>
      </c>
      <c r="B504" s="634">
        <v>45216</v>
      </c>
      <c r="C504" s="642">
        <v>45170</v>
      </c>
      <c r="D504" s="636" t="s">
        <v>176</v>
      </c>
      <c r="E504" s="636" t="s">
        <v>1</v>
      </c>
      <c r="F504" s="374">
        <v>295352.27</v>
      </c>
      <c r="G504" s="636" t="s">
        <v>9593</v>
      </c>
      <c r="H504" s="636" t="s">
        <v>303</v>
      </c>
      <c r="I504" s="637" t="s">
        <v>4586</v>
      </c>
      <c r="J504" s="637" t="s">
        <v>1188</v>
      </c>
      <c r="K504" s="637" t="s">
        <v>1410</v>
      </c>
      <c r="L504" s="637" t="s">
        <v>425</v>
      </c>
      <c r="M504" s="638">
        <v>45216</v>
      </c>
      <c r="N504" s="74">
        <f t="shared" si="22"/>
        <v>10</v>
      </c>
      <c r="O504" s="74">
        <f t="shared" si="23"/>
        <v>9</v>
      </c>
      <c r="P504" s="139" t="str">
        <f t="shared" si="24"/>
        <v>Gastos_com_Pessoal</v>
      </c>
    </row>
    <row r="505" spans="1:16" ht="51" x14ac:dyDescent="0.2">
      <c r="A505" s="627">
        <v>8209</v>
      </c>
      <c r="B505" s="634">
        <v>45216</v>
      </c>
      <c r="C505" s="642">
        <v>45170</v>
      </c>
      <c r="D505" s="636" t="s">
        <v>176</v>
      </c>
      <c r="E505" s="636" t="s">
        <v>245</v>
      </c>
      <c r="F505" s="374">
        <v>151236.9</v>
      </c>
      <c r="G505" s="636" t="s">
        <v>9594</v>
      </c>
      <c r="H505" s="636" t="s">
        <v>303</v>
      </c>
      <c r="I505" s="637" t="s">
        <v>4588</v>
      </c>
      <c r="J505" s="637" t="s">
        <v>1188</v>
      </c>
      <c r="K505" s="637" t="s">
        <v>1410</v>
      </c>
      <c r="L505" s="637" t="s">
        <v>425</v>
      </c>
      <c r="M505" s="638">
        <v>45216</v>
      </c>
      <c r="N505" s="74">
        <f t="shared" si="22"/>
        <v>10</v>
      </c>
      <c r="O505" s="74">
        <f t="shared" si="23"/>
        <v>9</v>
      </c>
      <c r="P505" s="139" t="str">
        <f t="shared" si="24"/>
        <v>Gastos_com_Pessoal</v>
      </c>
    </row>
    <row r="506" spans="1:16" ht="51" x14ac:dyDescent="0.2">
      <c r="A506" s="627">
        <v>8210</v>
      </c>
      <c r="B506" s="634">
        <v>45216</v>
      </c>
      <c r="C506" s="642">
        <v>45170</v>
      </c>
      <c r="D506" s="636" t="s">
        <v>176</v>
      </c>
      <c r="E506" s="636" t="s">
        <v>1</v>
      </c>
      <c r="F506" s="374">
        <v>116600.54</v>
      </c>
      <c r="G506" s="636" t="s">
        <v>9156</v>
      </c>
      <c r="H506" s="636" t="s">
        <v>303</v>
      </c>
      <c r="I506" s="637" t="s">
        <v>1889</v>
      </c>
      <c r="J506" s="637" t="s">
        <v>1188</v>
      </c>
      <c r="K506" s="637" t="s">
        <v>1410</v>
      </c>
      <c r="L506" s="637" t="s">
        <v>425</v>
      </c>
      <c r="M506" s="638">
        <v>45216</v>
      </c>
      <c r="N506" s="74">
        <f t="shared" si="22"/>
        <v>10</v>
      </c>
      <c r="O506" s="74">
        <f t="shared" si="23"/>
        <v>9</v>
      </c>
      <c r="P506" s="139" t="str">
        <f t="shared" si="24"/>
        <v>Gastos_com_Pessoal</v>
      </c>
    </row>
    <row r="507" spans="1:16" ht="38.25" x14ac:dyDescent="0.2">
      <c r="A507" s="627">
        <v>8211</v>
      </c>
      <c r="B507" s="634">
        <v>45216</v>
      </c>
      <c r="C507" s="642">
        <v>45200</v>
      </c>
      <c r="D507" s="636" t="s">
        <v>264</v>
      </c>
      <c r="E507" s="636" t="s">
        <v>398</v>
      </c>
      <c r="F507" s="374">
        <v>1993.25</v>
      </c>
      <c r="G507" s="636" t="s">
        <v>1271</v>
      </c>
      <c r="H507" s="636" t="s">
        <v>416</v>
      </c>
      <c r="I507" s="637" t="s">
        <v>5757</v>
      </c>
      <c r="J507" s="637" t="s">
        <v>1157</v>
      </c>
      <c r="K507" s="637" t="s">
        <v>32</v>
      </c>
      <c r="L507" s="637">
        <v>146</v>
      </c>
      <c r="M507" s="638">
        <v>45210</v>
      </c>
      <c r="N507" s="74">
        <f t="shared" si="22"/>
        <v>10</v>
      </c>
      <c r="O507" s="74">
        <f t="shared" si="23"/>
        <v>10</v>
      </c>
      <c r="P507" s="139" t="str">
        <f t="shared" si="24"/>
        <v>Gastos_Gerais</v>
      </c>
    </row>
    <row r="508" spans="1:16" ht="51" x14ac:dyDescent="0.2">
      <c r="A508" s="627">
        <v>8212</v>
      </c>
      <c r="B508" s="634">
        <v>45216</v>
      </c>
      <c r="C508" s="642">
        <v>45200</v>
      </c>
      <c r="D508" s="636" t="s">
        <v>176</v>
      </c>
      <c r="E508" s="636" t="s">
        <v>6</v>
      </c>
      <c r="F508" s="374">
        <v>225</v>
      </c>
      <c r="G508" s="636" t="s">
        <v>8293</v>
      </c>
      <c r="H508" s="636" t="s">
        <v>302</v>
      </c>
      <c r="I508" s="637" t="s">
        <v>9221</v>
      </c>
      <c r="J508" s="637" t="s">
        <v>1157</v>
      </c>
      <c r="K508" s="637" t="s">
        <v>32</v>
      </c>
      <c r="L508" s="637">
        <v>3225461</v>
      </c>
      <c r="M508" s="638">
        <v>45217</v>
      </c>
      <c r="N508" s="74">
        <f t="shared" si="22"/>
        <v>10</v>
      </c>
      <c r="O508" s="74">
        <f t="shared" si="23"/>
        <v>10</v>
      </c>
      <c r="P508" s="139" t="str">
        <f t="shared" si="24"/>
        <v>Gastos_com_Pessoal</v>
      </c>
    </row>
    <row r="509" spans="1:16" ht="48" x14ac:dyDescent="0.2">
      <c r="A509" s="627">
        <v>8213</v>
      </c>
      <c r="B509" s="634">
        <v>45216</v>
      </c>
      <c r="C509" s="642">
        <v>45200</v>
      </c>
      <c r="D509" s="636" t="s">
        <v>264</v>
      </c>
      <c r="E509" s="636" t="s">
        <v>290</v>
      </c>
      <c r="F509" s="374">
        <v>258.5</v>
      </c>
      <c r="G509" s="636" t="s">
        <v>8321</v>
      </c>
      <c r="H509" s="636" t="s">
        <v>417</v>
      </c>
      <c r="I509" s="637" t="s">
        <v>7785</v>
      </c>
      <c r="J509" s="637" t="s">
        <v>1157</v>
      </c>
      <c r="K509" s="637" t="s">
        <v>32</v>
      </c>
      <c r="L509" s="637">
        <v>17673</v>
      </c>
      <c r="M509" s="638">
        <v>45202</v>
      </c>
      <c r="N509" s="74">
        <f t="shared" si="22"/>
        <v>10</v>
      </c>
      <c r="O509" s="74">
        <f t="shared" si="23"/>
        <v>10</v>
      </c>
      <c r="P509" s="139" t="str">
        <f t="shared" si="24"/>
        <v>Gastos_Gerais</v>
      </c>
    </row>
    <row r="510" spans="1:16" ht="38.25" x14ac:dyDescent="0.2">
      <c r="A510" s="627">
        <v>8214</v>
      </c>
      <c r="B510" s="634">
        <v>45216</v>
      </c>
      <c r="C510" s="642">
        <v>45170</v>
      </c>
      <c r="D510" s="636" t="s">
        <v>264</v>
      </c>
      <c r="E510" s="636" t="s">
        <v>396</v>
      </c>
      <c r="F510" s="374">
        <v>3133.15</v>
      </c>
      <c r="G510" s="636" t="s">
        <v>9595</v>
      </c>
      <c r="H510" s="636" t="s">
        <v>422</v>
      </c>
      <c r="I510" s="637" t="s">
        <v>8371</v>
      </c>
      <c r="J510" s="637" t="s">
        <v>1157</v>
      </c>
      <c r="K510" s="637" t="s">
        <v>32</v>
      </c>
      <c r="L510" s="637">
        <v>1244</v>
      </c>
      <c r="M510" s="638">
        <v>45189</v>
      </c>
      <c r="N510" s="74">
        <f t="shared" si="22"/>
        <v>10</v>
      </c>
      <c r="O510" s="74">
        <f t="shared" si="23"/>
        <v>9</v>
      </c>
      <c r="P510" s="139" t="str">
        <f t="shared" si="24"/>
        <v>Gastos_Gerais</v>
      </c>
    </row>
    <row r="511" spans="1:16" ht="38.25" x14ac:dyDescent="0.2">
      <c r="A511" s="627">
        <v>8215</v>
      </c>
      <c r="B511" s="634">
        <v>45217</v>
      </c>
      <c r="C511" s="642">
        <v>45200</v>
      </c>
      <c r="D511" s="636" t="s">
        <v>264</v>
      </c>
      <c r="E511" s="636" t="s">
        <v>290</v>
      </c>
      <c r="F511" s="374">
        <v>448.14</v>
      </c>
      <c r="G511" s="636" t="s">
        <v>9596</v>
      </c>
      <c r="H511" s="636" t="s">
        <v>420</v>
      </c>
      <c r="I511" s="637" t="s">
        <v>9597</v>
      </c>
      <c r="J511" s="637" t="s">
        <v>1157</v>
      </c>
      <c r="K511" s="637" t="s">
        <v>32</v>
      </c>
      <c r="L511" s="637">
        <v>20232528</v>
      </c>
      <c r="M511" s="638">
        <v>45204</v>
      </c>
      <c r="N511" s="74">
        <f t="shared" si="22"/>
        <v>10</v>
      </c>
      <c r="O511" s="74">
        <f t="shared" si="23"/>
        <v>10</v>
      </c>
      <c r="P511" s="139" t="str">
        <f t="shared" si="24"/>
        <v>Gastos_Gerais</v>
      </c>
    </row>
    <row r="512" spans="1:16" ht="38.25" x14ac:dyDescent="0.2">
      <c r="A512" s="627">
        <v>8216</v>
      </c>
      <c r="B512" s="634">
        <v>45217</v>
      </c>
      <c r="C512" s="642">
        <v>45200</v>
      </c>
      <c r="D512" s="636" t="s">
        <v>264</v>
      </c>
      <c r="E512" s="636" t="s">
        <v>402</v>
      </c>
      <c r="F512" s="374">
        <v>63.6</v>
      </c>
      <c r="G512" s="636" t="s">
        <v>1487</v>
      </c>
      <c r="H512" s="636" t="s">
        <v>493</v>
      </c>
      <c r="I512" s="637" t="s">
        <v>2541</v>
      </c>
      <c r="J512" s="637" t="s">
        <v>1157</v>
      </c>
      <c r="K512" s="637" t="s">
        <v>32</v>
      </c>
      <c r="L512" s="637">
        <v>691</v>
      </c>
      <c r="M512" s="638">
        <v>45216</v>
      </c>
      <c r="N512" s="74">
        <f t="shared" si="22"/>
        <v>10</v>
      </c>
      <c r="O512" s="74">
        <f t="shared" si="23"/>
        <v>10</v>
      </c>
      <c r="P512" s="139" t="str">
        <f t="shared" si="24"/>
        <v>Gastos_Gerais</v>
      </c>
    </row>
    <row r="513" spans="1:16" ht="38.25" x14ac:dyDescent="0.2">
      <c r="A513" s="627">
        <v>8217</v>
      </c>
      <c r="B513" s="634">
        <v>45217</v>
      </c>
      <c r="C513" s="642">
        <v>45200</v>
      </c>
      <c r="D513" s="636" t="s">
        <v>264</v>
      </c>
      <c r="E513" s="636" t="s">
        <v>293</v>
      </c>
      <c r="F513" s="374">
        <v>150</v>
      </c>
      <c r="G513" s="636" t="s">
        <v>9598</v>
      </c>
      <c r="H513" s="636" t="s">
        <v>422</v>
      </c>
      <c r="I513" s="637" t="s">
        <v>9599</v>
      </c>
      <c r="J513" s="637" t="s">
        <v>1188</v>
      </c>
      <c r="K513" s="637" t="s">
        <v>4137</v>
      </c>
      <c r="L513" s="637">
        <v>199471933</v>
      </c>
      <c r="M513" s="638">
        <v>45217</v>
      </c>
      <c r="N513" s="74">
        <f t="shared" si="22"/>
        <v>10</v>
      </c>
      <c r="O513" s="74">
        <f t="shared" si="23"/>
        <v>10</v>
      </c>
      <c r="P513" s="139" t="str">
        <f t="shared" si="24"/>
        <v>Gastos_Gerais</v>
      </c>
    </row>
    <row r="514" spans="1:16" ht="38.25" x14ac:dyDescent="0.2">
      <c r="A514" s="627">
        <v>8218</v>
      </c>
      <c r="B514" s="634">
        <v>45217</v>
      </c>
      <c r="C514" s="642">
        <v>45200</v>
      </c>
      <c r="D514" s="636" t="s">
        <v>264</v>
      </c>
      <c r="E514" s="636" t="s">
        <v>293</v>
      </c>
      <c r="F514" s="374">
        <v>300</v>
      </c>
      <c r="G514" s="636" t="s">
        <v>9600</v>
      </c>
      <c r="H514" s="636" t="s">
        <v>419</v>
      </c>
      <c r="I514" s="637" t="s">
        <v>5974</v>
      </c>
      <c r="J514" s="637" t="s">
        <v>1188</v>
      </c>
      <c r="K514" s="637" t="s">
        <v>4137</v>
      </c>
      <c r="L514" s="637">
        <v>199471933</v>
      </c>
      <c r="M514" s="638">
        <v>45217</v>
      </c>
      <c r="N514" s="74">
        <f t="shared" si="22"/>
        <v>10</v>
      </c>
      <c r="O514" s="74">
        <f t="shared" si="23"/>
        <v>10</v>
      </c>
      <c r="P514" s="139" t="str">
        <f t="shared" si="24"/>
        <v>Gastos_Gerais</v>
      </c>
    </row>
    <row r="515" spans="1:16" ht="38.25" x14ac:dyDescent="0.2">
      <c r="A515" s="627">
        <v>8219</v>
      </c>
      <c r="B515" s="634">
        <v>45217</v>
      </c>
      <c r="C515" s="642">
        <v>45200</v>
      </c>
      <c r="D515" s="636" t="s">
        <v>264</v>
      </c>
      <c r="E515" s="636" t="s">
        <v>293</v>
      </c>
      <c r="F515" s="374">
        <v>150</v>
      </c>
      <c r="G515" s="636" t="s">
        <v>9601</v>
      </c>
      <c r="H515" s="636" t="s">
        <v>418</v>
      </c>
      <c r="I515" s="637" t="s">
        <v>4448</v>
      </c>
      <c r="J515" s="637" t="s">
        <v>1188</v>
      </c>
      <c r="K515" s="637" t="s">
        <v>4137</v>
      </c>
      <c r="L515" s="637">
        <v>199471933</v>
      </c>
      <c r="M515" s="638">
        <v>45217</v>
      </c>
      <c r="N515" s="74">
        <f t="shared" si="22"/>
        <v>10</v>
      </c>
      <c r="O515" s="74">
        <f t="shared" si="23"/>
        <v>10</v>
      </c>
      <c r="P515" s="139" t="str">
        <f t="shared" si="24"/>
        <v>Gastos_Gerais</v>
      </c>
    </row>
    <row r="516" spans="1:16" ht="38.25" x14ac:dyDescent="0.2">
      <c r="A516" s="627">
        <v>8220</v>
      </c>
      <c r="B516" s="634">
        <v>45217</v>
      </c>
      <c r="C516" s="642">
        <v>45200</v>
      </c>
      <c r="D516" s="636" t="s">
        <v>264</v>
      </c>
      <c r="E516" s="636" t="s">
        <v>293</v>
      </c>
      <c r="F516" s="374">
        <v>150</v>
      </c>
      <c r="G516" s="636" t="s">
        <v>7729</v>
      </c>
      <c r="H516" s="636" t="s">
        <v>418</v>
      </c>
      <c r="I516" s="637" t="s">
        <v>4527</v>
      </c>
      <c r="J516" s="637" t="s">
        <v>1188</v>
      </c>
      <c r="K516" s="637" t="s">
        <v>4137</v>
      </c>
      <c r="L516" s="637">
        <v>199471933</v>
      </c>
      <c r="M516" s="638">
        <v>45217</v>
      </c>
      <c r="N516" s="74">
        <f t="shared" si="22"/>
        <v>10</v>
      </c>
      <c r="O516" s="74">
        <f t="shared" si="23"/>
        <v>10</v>
      </c>
      <c r="P516" s="139" t="str">
        <f t="shared" si="24"/>
        <v>Gastos_Gerais</v>
      </c>
    </row>
    <row r="517" spans="1:16" ht="38.25" x14ac:dyDescent="0.2">
      <c r="A517" s="627">
        <v>8221</v>
      </c>
      <c r="B517" s="634">
        <v>45217</v>
      </c>
      <c r="C517" s="642">
        <v>45200</v>
      </c>
      <c r="D517" s="636" t="s">
        <v>264</v>
      </c>
      <c r="E517" s="636" t="s">
        <v>293</v>
      </c>
      <c r="F517" s="374">
        <v>300</v>
      </c>
      <c r="G517" s="636" t="s">
        <v>9602</v>
      </c>
      <c r="H517" s="636" t="s">
        <v>419</v>
      </c>
      <c r="I517" s="637" t="s">
        <v>4292</v>
      </c>
      <c r="J517" s="637" t="s">
        <v>1188</v>
      </c>
      <c r="K517" s="637" t="s">
        <v>4137</v>
      </c>
      <c r="L517" s="637">
        <v>199471933</v>
      </c>
      <c r="M517" s="638">
        <v>45217</v>
      </c>
      <c r="N517" s="74">
        <f t="shared" ref="N517:N580" si="25">IF(B517=0,0,IF(YEAR(B517)=$O$1,MONTH(B517)-$N$1+1,(YEAR(B517)-$O$1)*12-$N$1+1+MONTH(B517)))</f>
        <v>10</v>
      </c>
      <c r="O517" s="74">
        <f t="shared" ref="O517:O580" si="26">IF(C517=0,0,IF(YEAR(C517)=$O$1,MONTH(C517)-$N$1+1,(YEAR(C517)-$O$1)*12-$N$1+1+MONTH(C517)))</f>
        <v>10</v>
      </c>
      <c r="P517" s="139" t="str">
        <f t="shared" ref="P517:P580" si="27">SUBSTITUTE(D517," ","_")</f>
        <v>Gastos_Gerais</v>
      </c>
    </row>
    <row r="518" spans="1:16" ht="38.25" x14ac:dyDescent="0.2">
      <c r="A518" s="627">
        <v>8222</v>
      </c>
      <c r="B518" s="634">
        <v>45217</v>
      </c>
      <c r="C518" s="642">
        <v>45200</v>
      </c>
      <c r="D518" s="636" t="s">
        <v>264</v>
      </c>
      <c r="E518" s="636" t="s">
        <v>293</v>
      </c>
      <c r="F518" s="374">
        <v>75</v>
      </c>
      <c r="G518" s="636" t="s">
        <v>9603</v>
      </c>
      <c r="H518" s="636" t="s">
        <v>1032</v>
      </c>
      <c r="I518" s="637" t="s">
        <v>3625</v>
      </c>
      <c r="J518" s="637" t="s">
        <v>1188</v>
      </c>
      <c r="K518" s="637" t="s">
        <v>4137</v>
      </c>
      <c r="L518" s="637">
        <v>199471933</v>
      </c>
      <c r="M518" s="638">
        <v>45217</v>
      </c>
      <c r="N518" s="74">
        <f t="shared" si="25"/>
        <v>10</v>
      </c>
      <c r="O518" s="74">
        <f t="shared" si="26"/>
        <v>10</v>
      </c>
      <c r="P518" s="139" t="str">
        <f t="shared" si="27"/>
        <v>Gastos_Gerais</v>
      </c>
    </row>
    <row r="519" spans="1:16" ht="38.25" x14ac:dyDescent="0.2">
      <c r="A519" s="627">
        <v>8223</v>
      </c>
      <c r="B519" s="634">
        <v>45217</v>
      </c>
      <c r="C519" s="642">
        <v>45200</v>
      </c>
      <c r="D519" s="636" t="s">
        <v>264</v>
      </c>
      <c r="E519" s="636" t="s">
        <v>293</v>
      </c>
      <c r="F519" s="374">
        <v>12.8</v>
      </c>
      <c r="G519" s="636" t="s">
        <v>9604</v>
      </c>
      <c r="H519" s="636" t="s">
        <v>419</v>
      </c>
      <c r="I519" s="637" t="s">
        <v>6796</v>
      </c>
      <c r="J519" s="637" t="s">
        <v>1188</v>
      </c>
      <c r="K519" s="637" t="s">
        <v>4137</v>
      </c>
      <c r="L519" s="637">
        <v>199471933</v>
      </c>
      <c r="M519" s="638">
        <v>45217</v>
      </c>
      <c r="N519" s="74">
        <f t="shared" si="25"/>
        <v>10</v>
      </c>
      <c r="O519" s="74">
        <f t="shared" si="26"/>
        <v>10</v>
      </c>
      <c r="P519" s="139" t="str">
        <f t="shared" si="27"/>
        <v>Gastos_Gerais</v>
      </c>
    </row>
    <row r="520" spans="1:16" ht="38.25" x14ac:dyDescent="0.2">
      <c r="A520" s="627">
        <v>8224</v>
      </c>
      <c r="B520" s="634">
        <v>45217</v>
      </c>
      <c r="C520" s="642">
        <v>45200</v>
      </c>
      <c r="D520" s="636" t="s">
        <v>264</v>
      </c>
      <c r="E520" s="636" t="s">
        <v>293</v>
      </c>
      <c r="F520" s="374">
        <v>75</v>
      </c>
      <c r="G520" s="636" t="s">
        <v>9605</v>
      </c>
      <c r="H520" s="636" t="s">
        <v>419</v>
      </c>
      <c r="I520" s="637" t="s">
        <v>6783</v>
      </c>
      <c r="J520" s="637" t="s">
        <v>1188</v>
      </c>
      <c r="K520" s="637" t="s">
        <v>4137</v>
      </c>
      <c r="L520" s="637">
        <v>199471933</v>
      </c>
      <c r="M520" s="638">
        <v>45217</v>
      </c>
      <c r="N520" s="74">
        <f t="shared" si="25"/>
        <v>10</v>
      </c>
      <c r="O520" s="74">
        <f t="shared" si="26"/>
        <v>10</v>
      </c>
      <c r="P520" s="139" t="str">
        <f t="shared" si="27"/>
        <v>Gastos_Gerais</v>
      </c>
    </row>
    <row r="521" spans="1:16" ht="38.25" x14ac:dyDescent="0.2">
      <c r="A521" s="627">
        <v>8225</v>
      </c>
      <c r="B521" s="634">
        <v>45217</v>
      </c>
      <c r="C521" s="642">
        <v>45200</v>
      </c>
      <c r="D521" s="636" t="s">
        <v>264</v>
      </c>
      <c r="E521" s="636" t="s">
        <v>293</v>
      </c>
      <c r="F521" s="374">
        <v>447.22</v>
      </c>
      <c r="G521" s="636" t="s">
        <v>9606</v>
      </c>
      <c r="H521" s="636" t="s">
        <v>421</v>
      </c>
      <c r="I521" s="637" t="s">
        <v>7901</v>
      </c>
      <c r="J521" s="637" t="s">
        <v>1188</v>
      </c>
      <c r="K521" s="637" t="s">
        <v>4137</v>
      </c>
      <c r="L521" s="637">
        <v>199471933</v>
      </c>
      <c r="M521" s="638">
        <v>45217</v>
      </c>
      <c r="N521" s="74">
        <f t="shared" si="25"/>
        <v>10</v>
      </c>
      <c r="O521" s="74">
        <f t="shared" si="26"/>
        <v>10</v>
      </c>
      <c r="P521" s="139" t="str">
        <f t="shared" si="27"/>
        <v>Gastos_Gerais</v>
      </c>
    </row>
    <row r="522" spans="1:16" ht="48" x14ac:dyDescent="0.2">
      <c r="A522" s="627">
        <v>8226</v>
      </c>
      <c r="B522" s="634">
        <v>45217</v>
      </c>
      <c r="C522" s="642">
        <v>45200</v>
      </c>
      <c r="D522" s="636" t="s">
        <v>264</v>
      </c>
      <c r="E522" s="636" t="s">
        <v>293</v>
      </c>
      <c r="F522" s="374">
        <v>271.89999999999998</v>
      </c>
      <c r="G522" s="636" t="s">
        <v>9607</v>
      </c>
      <c r="H522" s="636" t="s">
        <v>421</v>
      </c>
      <c r="I522" s="637" t="s">
        <v>9608</v>
      </c>
      <c r="J522" s="637" t="s">
        <v>1188</v>
      </c>
      <c r="K522" s="637" t="s">
        <v>4137</v>
      </c>
      <c r="L522" s="637">
        <v>199471933</v>
      </c>
      <c r="M522" s="638">
        <v>45217</v>
      </c>
      <c r="N522" s="74">
        <f t="shared" si="25"/>
        <v>10</v>
      </c>
      <c r="O522" s="74">
        <f t="shared" si="26"/>
        <v>10</v>
      </c>
      <c r="P522" s="139" t="str">
        <f t="shared" si="27"/>
        <v>Gastos_Gerais</v>
      </c>
    </row>
    <row r="523" spans="1:16" ht="48" x14ac:dyDescent="0.2">
      <c r="A523" s="627">
        <v>8227</v>
      </c>
      <c r="B523" s="634">
        <v>45217</v>
      </c>
      <c r="C523" s="642">
        <v>45200</v>
      </c>
      <c r="D523" s="636" t="s">
        <v>264</v>
      </c>
      <c r="E523" s="636" t="s">
        <v>293</v>
      </c>
      <c r="F523" s="374">
        <v>260</v>
      </c>
      <c r="G523" s="636" t="s">
        <v>9609</v>
      </c>
      <c r="H523" s="636" t="s">
        <v>421</v>
      </c>
      <c r="I523" s="637" t="s">
        <v>9610</v>
      </c>
      <c r="J523" s="637" t="s">
        <v>1188</v>
      </c>
      <c r="K523" s="637" t="s">
        <v>4137</v>
      </c>
      <c r="L523" s="637">
        <v>199471933</v>
      </c>
      <c r="M523" s="638">
        <v>45217</v>
      </c>
      <c r="N523" s="74">
        <f t="shared" si="25"/>
        <v>10</v>
      </c>
      <c r="O523" s="74">
        <f t="shared" si="26"/>
        <v>10</v>
      </c>
      <c r="P523" s="139" t="str">
        <f t="shared" si="27"/>
        <v>Gastos_Gerais</v>
      </c>
    </row>
    <row r="524" spans="1:16" ht="38.25" x14ac:dyDescent="0.2">
      <c r="A524" s="627">
        <v>8228</v>
      </c>
      <c r="B524" s="639">
        <v>45217</v>
      </c>
      <c r="C524" s="635">
        <v>45200</v>
      </c>
      <c r="D524" s="640" t="s">
        <v>264</v>
      </c>
      <c r="E524" s="640" t="s">
        <v>293</v>
      </c>
      <c r="F524" s="410">
        <v>75</v>
      </c>
      <c r="G524" s="640" t="s">
        <v>9611</v>
      </c>
      <c r="H524" s="640" t="s">
        <v>419</v>
      </c>
      <c r="I524" s="637" t="s">
        <v>6796</v>
      </c>
      <c r="J524" s="641" t="s">
        <v>1188</v>
      </c>
      <c r="K524" s="637" t="s">
        <v>4137</v>
      </c>
      <c r="L524" s="641">
        <v>199471933</v>
      </c>
      <c r="M524" s="643">
        <v>45217</v>
      </c>
      <c r="N524" s="74">
        <f t="shared" si="25"/>
        <v>10</v>
      </c>
      <c r="O524" s="74">
        <f t="shared" si="26"/>
        <v>10</v>
      </c>
      <c r="P524" s="139" t="str">
        <f t="shared" si="27"/>
        <v>Gastos_Gerais</v>
      </c>
    </row>
    <row r="525" spans="1:16" ht="38.25" x14ac:dyDescent="0.2">
      <c r="A525" s="627">
        <v>8229</v>
      </c>
      <c r="B525" s="634">
        <v>45217</v>
      </c>
      <c r="C525" s="642">
        <v>45200</v>
      </c>
      <c r="D525" s="636" t="s">
        <v>264</v>
      </c>
      <c r="E525" s="636" t="s">
        <v>293</v>
      </c>
      <c r="F525" s="374">
        <v>75</v>
      </c>
      <c r="G525" s="636" t="s">
        <v>9390</v>
      </c>
      <c r="H525" s="636" t="s">
        <v>419</v>
      </c>
      <c r="I525" s="637" t="s">
        <v>9391</v>
      </c>
      <c r="J525" s="637" t="s">
        <v>1188</v>
      </c>
      <c r="K525" s="637" t="s">
        <v>4137</v>
      </c>
      <c r="L525" s="637">
        <v>199471933</v>
      </c>
      <c r="M525" s="638">
        <v>45217</v>
      </c>
      <c r="N525" s="74">
        <f t="shared" si="25"/>
        <v>10</v>
      </c>
      <c r="O525" s="74">
        <f t="shared" si="26"/>
        <v>10</v>
      </c>
      <c r="P525" s="139" t="str">
        <f t="shared" si="27"/>
        <v>Gastos_Gerais</v>
      </c>
    </row>
    <row r="526" spans="1:16" ht="48" x14ac:dyDescent="0.2">
      <c r="A526" s="627">
        <v>8230</v>
      </c>
      <c r="B526" s="639">
        <v>45217</v>
      </c>
      <c r="C526" s="635">
        <v>45200</v>
      </c>
      <c r="D526" s="640" t="s">
        <v>264</v>
      </c>
      <c r="E526" s="640" t="s">
        <v>386</v>
      </c>
      <c r="F526" s="410">
        <v>1771.1</v>
      </c>
      <c r="G526" s="636" t="s">
        <v>9612</v>
      </c>
      <c r="H526" s="640" t="s">
        <v>418</v>
      </c>
      <c r="I526" s="637" t="s">
        <v>9613</v>
      </c>
      <c r="J526" s="637" t="s">
        <v>1157</v>
      </c>
      <c r="K526" s="637" t="s">
        <v>32</v>
      </c>
      <c r="L526" s="637">
        <v>4365</v>
      </c>
      <c r="M526" s="638">
        <v>45216</v>
      </c>
      <c r="N526" s="74">
        <f t="shared" si="25"/>
        <v>10</v>
      </c>
      <c r="O526" s="74">
        <f t="shared" si="26"/>
        <v>10</v>
      </c>
      <c r="P526" s="139" t="str">
        <f t="shared" si="27"/>
        <v>Gastos_Gerais</v>
      </c>
    </row>
    <row r="527" spans="1:16" ht="38.25" x14ac:dyDescent="0.2">
      <c r="A527" s="627">
        <v>8231</v>
      </c>
      <c r="B527" s="634">
        <v>45217</v>
      </c>
      <c r="C527" s="642">
        <v>45170</v>
      </c>
      <c r="D527" s="636" t="s">
        <v>264</v>
      </c>
      <c r="E527" s="636" t="s">
        <v>138</v>
      </c>
      <c r="F527" s="374">
        <v>2453.15</v>
      </c>
      <c r="G527" s="636" t="s">
        <v>138</v>
      </c>
      <c r="H527" s="636" t="s">
        <v>420</v>
      </c>
      <c r="I527" s="637" t="s">
        <v>4611</v>
      </c>
      <c r="J527" s="637" t="s">
        <v>1157</v>
      </c>
      <c r="K527" s="637" t="s">
        <v>32</v>
      </c>
      <c r="L527" s="637">
        <v>51237</v>
      </c>
      <c r="M527" s="638">
        <v>45191</v>
      </c>
      <c r="N527" s="74">
        <f t="shared" si="25"/>
        <v>10</v>
      </c>
      <c r="O527" s="74">
        <f t="shared" si="26"/>
        <v>9</v>
      </c>
      <c r="P527" s="139" t="str">
        <f t="shared" si="27"/>
        <v>Gastos_Gerais</v>
      </c>
    </row>
    <row r="528" spans="1:16" ht="38.25" x14ac:dyDescent="0.2">
      <c r="A528" s="627">
        <v>8232</v>
      </c>
      <c r="B528" s="634">
        <v>45217</v>
      </c>
      <c r="C528" s="642">
        <v>45170</v>
      </c>
      <c r="D528" s="636" t="s">
        <v>264</v>
      </c>
      <c r="E528" s="636" t="s">
        <v>138</v>
      </c>
      <c r="F528" s="374">
        <v>2459.73</v>
      </c>
      <c r="G528" s="636" t="s">
        <v>138</v>
      </c>
      <c r="H528" s="636" t="s">
        <v>416</v>
      </c>
      <c r="I528" s="637" t="s">
        <v>1237</v>
      </c>
      <c r="J528" s="637" t="s">
        <v>1157</v>
      </c>
      <c r="K528" s="637" t="s">
        <v>32</v>
      </c>
      <c r="L528" s="637">
        <v>14578</v>
      </c>
      <c r="M528" s="638">
        <v>45190</v>
      </c>
      <c r="N528" s="74">
        <f t="shared" si="25"/>
        <v>10</v>
      </c>
      <c r="O528" s="74">
        <f t="shared" si="26"/>
        <v>9</v>
      </c>
      <c r="P528" s="139" t="str">
        <f t="shared" si="27"/>
        <v>Gastos_Gerais</v>
      </c>
    </row>
    <row r="529" spans="1:16" ht="38.25" x14ac:dyDescent="0.2">
      <c r="A529" s="627">
        <v>8233</v>
      </c>
      <c r="B529" s="634">
        <v>45217</v>
      </c>
      <c r="C529" s="642">
        <v>45200</v>
      </c>
      <c r="D529" s="636" t="s">
        <v>264</v>
      </c>
      <c r="E529" s="636" t="s">
        <v>293</v>
      </c>
      <c r="F529" s="374">
        <v>177.16</v>
      </c>
      <c r="G529" s="636" t="s">
        <v>9614</v>
      </c>
      <c r="H529" s="636" t="s">
        <v>302</v>
      </c>
      <c r="I529" s="637" t="s">
        <v>1172</v>
      </c>
      <c r="J529" s="637" t="s">
        <v>1157</v>
      </c>
      <c r="K529" s="637" t="s">
        <v>32</v>
      </c>
      <c r="L529" s="637">
        <v>20233050</v>
      </c>
      <c r="M529" s="638">
        <v>45203</v>
      </c>
      <c r="N529" s="74">
        <f t="shared" si="25"/>
        <v>10</v>
      </c>
      <c r="O529" s="74">
        <f t="shared" si="26"/>
        <v>10</v>
      </c>
      <c r="P529" s="139" t="str">
        <f t="shared" si="27"/>
        <v>Gastos_Gerais</v>
      </c>
    </row>
    <row r="530" spans="1:16" ht="38.25" x14ac:dyDescent="0.2">
      <c r="A530" s="627">
        <v>8234</v>
      </c>
      <c r="B530" s="634">
        <v>45217</v>
      </c>
      <c r="C530" s="642">
        <v>45200</v>
      </c>
      <c r="D530" s="636" t="s">
        <v>264</v>
      </c>
      <c r="E530" s="636" t="s">
        <v>293</v>
      </c>
      <c r="F530" s="374">
        <v>177.16</v>
      </c>
      <c r="G530" s="636" t="s">
        <v>9615</v>
      </c>
      <c r="H530" s="636" t="s">
        <v>302</v>
      </c>
      <c r="I530" s="637" t="s">
        <v>1172</v>
      </c>
      <c r="J530" s="637" t="s">
        <v>1157</v>
      </c>
      <c r="K530" s="637" t="s">
        <v>32</v>
      </c>
      <c r="L530" s="637">
        <v>20233049</v>
      </c>
      <c r="M530" s="638">
        <v>45203</v>
      </c>
      <c r="N530" s="74">
        <f t="shared" si="25"/>
        <v>10</v>
      </c>
      <c r="O530" s="74">
        <f t="shared" si="26"/>
        <v>10</v>
      </c>
      <c r="P530" s="139" t="str">
        <f t="shared" si="27"/>
        <v>Gastos_Gerais</v>
      </c>
    </row>
    <row r="531" spans="1:16" ht="48" x14ac:dyDescent="0.2">
      <c r="A531" s="627">
        <v>8235</v>
      </c>
      <c r="B531" s="634">
        <v>45217</v>
      </c>
      <c r="C531" s="642">
        <v>45200</v>
      </c>
      <c r="D531" s="636" t="s">
        <v>264</v>
      </c>
      <c r="E531" s="636" t="s">
        <v>293</v>
      </c>
      <c r="F531" s="374">
        <v>430</v>
      </c>
      <c r="G531" s="636" t="s">
        <v>9616</v>
      </c>
      <c r="H531" s="636" t="s">
        <v>416</v>
      </c>
      <c r="I531" s="637" t="s">
        <v>1172</v>
      </c>
      <c r="J531" s="637" t="s">
        <v>1157</v>
      </c>
      <c r="K531" s="637" t="s">
        <v>32</v>
      </c>
      <c r="L531" s="637">
        <v>20233064</v>
      </c>
      <c r="M531" s="638">
        <v>45204</v>
      </c>
      <c r="N531" s="74">
        <f t="shared" si="25"/>
        <v>10</v>
      </c>
      <c r="O531" s="74">
        <f t="shared" si="26"/>
        <v>10</v>
      </c>
      <c r="P531" s="139" t="str">
        <f t="shared" si="27"/>
        <v>Gastos_Gerais</v>
      </c>
    </row>
    <row r="532" spans="1:16" ht="48" x14ac:dyDescent="0.2">
      <c r="A532" s="627">
        <v>8236</v>
      </c>
      <c r="B532" s="634">
        <v>45217</v>
      </c>
      <c r="C532" s="642">
        <v>45200</v>
      </c>
      <c r="D532" s="636" t="s">
        <v>264</v>
      </c>
      <c r="E532" s="636" t="s">
        <v>290</v>
      </c>
      <c r="F532" s="374">
        <v>119.4</v>
      </c>
      <c r="G532" s="636" t="s">
        <v>8321</v>
      </c>
      <c r="H532" s="636" t="s">
        <v>493</v>
      </c>
      <c r="I532" s="637" t="s">
        <v>1237</v>
      </c>
      <c r="J532" s="637" t="s">
        <v>1157</v>
      </c>
      <c r="K532" s="637" t="s">
        <v>32</v>
      </c>
      <c r="L532" s="637">
        <v>15374</v>
      </c>
      <c r="M532" s="638">
        <v>45204</v>
      </c>
      <c r="N532" s="74">
        <f t="shared" si="25"/>
        <v>10</v>
      </c>
      <c r="O532" s="74">
        <f t="shared" si="26"/>
        <v>10</v>
      </c>
      <c r="P532" s="139" t="str">
        <f t="shared" si="27"/>
        <v>Gastos_Gerais</v>
      </c>
    </row>
    <row r="533" spans="1:16" ht="48" x14ac:dyDescent="0.2">
      <c r="A533" s="627">
        <v>8237</v>
      </c>
      <c r="B533" s="634">
        <v>45217</v>
      </c>
      <c r="C533" s="642">
        <v>45200</v>
      </c>
      <c r="D533" s="636" t="s">
        <v>264</v>
      </c>
      <c r="E533" s="636" t="s">
        <v>290</v>
      </c>
      <c r="F533" s="374">
        <v>93</v>
      </c>
      <c r="G533" s="636" t="s">
        <v>8321</v>
      </c>
      <c r="H533" s="636" t="s">
        <v>423</v>
      </c>
      <c r="I533" s="637" t="s">
        <v>1237</v>
      </c>
      <c r="J533" s="637" t="s">
        <v>1157</v>
      </c>
      <c r="K533" s="637" t="s">
        <v>32</v>
      </c>
      <c r="L533" s="637">
        <v>15375</v>
      </c>
      <c r="M533" s="638">
        <v>45204</v>
      </c>
      <c r="N533" s="74">
        <f t="shared" si="25"/>
        <v>10</v>
      </c>
      <c r="O533" s="74">
        <f t="shared" si="26"/>
        <v>10</v>
      </c>
      <c r="P533" s="139" t="str">
        <f t="shared" si="27"/>
        <v>Gastos_Gerais</v>
      </c>
    </row>
    <row r="534" spans="1:16" ht="38.25" x14ac:dyDescent="0.2">
      <c r="A534" s="627">
        <v>8238</v>
      </c>
      <c r="B534" s="634">
        <v>45217</v>
      </c>
      <c r="C534" s="642">
        <v>45200</v>
      </c>
      <c r="D534" s="636" t="s">
        <v>264</v>
      </c>
      <c r="E534" s="636" t="s">
        <v>138</v>
      </c>
      <c r="F534" s="374">
        <v>1756.27</v>
      </c>
      <c r="G534" s="636" t="s">
        <v>138</v>
      </c>
      <c r="H534" s="636" t="s">
        <v>421</v>
      </c>
      <c r="I534" s="637" t="s">
        <v>1237</v>
      </c>
      <c r="J534" s="637" t="s">
        <v>1157</v>
      </c>
      <c r="K534" s="637" t="s">
        <v>32</v>
      </c>
      <c r="L534" s="637">
        <v>15407</v>
      </c>
      <c r="M534" s="638">
        <v>45204</v>
      </c>
      <c r="N534" s="74">
        <f t="shared" si="25"/>
        <v>10</v>
      </c>
      <c r="O534" s="74">
        <f t="shared" si="26"/>
        <v>10</v>
      </c>
      <c r="P534" s="139" t="str">
        <f t="shared" si="27"/>
        <v>Gastos_Gerais</v>
      </c>
    </row>
    <row r="535" spans="1:16" ht="38.25" x14ac:dyDescent="0.2">
      <c r="A535" s="627">
        <v>8239</v>
      </c>
      <c r="B535" s="634">
        <v>45217</v>
      </c>
      <c r="C535" s="642">
        <v>45200</v>
      </c>
      <c r="D535" s="636" t="s">
        <v>264</v>
      </c>
      <c r="E535" s="636" t="s">
        <v>138</v>
      </c>
      <c r="F535" s="374">
        <v>1231.74</v>
      </c>
      <c r="G535" s="636" t="s">
        <v>138</v>
      </c>
      <c r="H535" s="636" t="s">
        <v>493</v>
      </c>
      <c r="I535" s="637" t="s">
        <v>1237</v>
      </c>
      <c r="J535" s="637" t="s">
        <v>1157</v>
      </c>
      <c r="K535" s="637" t="s">
        <v>32</v>
      </c>
      <c r="L535" s="637">
        <v>15376</v>
      </c>
      <c r="M535" s="638">
        <v>45204</v>
      </c>
      <c r="N535" s="74">
        <f t="shared" si="25"/>
        <v>10</v>
      </c>
      <c r="O535" s="74">
        <f t="shared" si="26"/>
        <v>10</v>
      </c>
      <c r="P535" s="139" t="str">
        <f t="shared" si="27"/>
        <v>Gastos_Gerais</v>
      </c>
    </row>
    <row r="536" spans="1:16" ht="38.25" x14ac:dyDescent="0.2">
      <c r="A536" s="627">
        <v>8240</v>
      </c>
      <c r="B536" s="634">
        <v>45217</v>
      </c>
      <c r="C536" s="642">
        <v>45200</v>
      </c>
      <c r="D536" s="636" t="s">
        <v>264</v>
      </c>
      <c r="E536" s="636" t="s">
        <v>138</v>
      </c>
      <c r="F536" s="374">
        <v>3005.25</v>
      </c>
      <c r="G536" s="636" t="s">
        <v>138</v>
      </c>
      <c r="H536" s="636" t="s">
        <v>414</v>
      </c>
      <c r="I536" s="637" t="s">
        <v>1237</v>
      </c>
      <c r="J536" s="637" t="s">
        <v>1157</v>
      </c>
      <c r="K536" s="637" t="s">
        <v>32</v>
      </c>
      <c r="L536" s="637">
        <v>15399</v>
      </c>
      <c r="M536" s="638">
        <v>45204</v>
      </c>
      <c r="N536" s="74">
        <f t="shared" si="25"/>
        <v>10</v>
      </c>
      <c r="O536" s="74">
        <f t="shared" si="26"/>
        <v>10</v>
      </c>
      <c r="P536" s="139" t="str">
        <f t="shared" si="27"/>
        <v>Gastos_Gerais</v>
      </c>
    </row>
    <row r="537" spans="1:16" ht="38.25" x14ac:dyDescent="0.2">
      <c r="A537" s="627">
        <v>8241</v>
      </c>
      <c r="B537" s="634">
        <v>45217</v>
      </c>
      <c r="C537" s="642">
        <v>45200</v>
      </c>
      <c r="D537" s="636" t="s">
        <v>264</v>
      </c>
      <c r="E537" s="636" t="s">
        <v>138</v>
      </c>
      <c r="F537" s="374">
        <v>688.1</v>
      </c>
      <c r="G537" s="636" t="s">
        <v>138</v>
      </c>
      <c r="H537" s="636" t="s">
        <v>302</v>
      </c>
      <c r="I537" s="637" t="s">
        <v>1237</v>
      </c>
      <c r="J537" s="637" t="s">
        <v>1157</v>
      </c>
      <c r="K537" s="637" t="s">
        <v>32</v>
      </c>
      <c r="L537" s="650">
        <v>15398</v>
      </c>
      <c r="M537" s="638">
        <v>45204</v>
      </c>
      <c r="N537" s="74">
        <f t="shared" si="25"/>
        <v>10</v>
      </c>
      <c r="O537" s="74">
        <f t="shared" si="26"/>
        <v>10</v>
      </c>
      <c r="P537" s="139" t="str">
        <f t="shared" si="27"/>
        <v>Gastos_Gerais</v>
      </c>
    </row>
    <row r="538" spans="1:16" ht="38.25" x14ac:dyDescent="0.2">
      <c r="A538" s="627">
        <v>8242</v>
      </c>
      <c r="B538" s="634">
        <v>45217</v>
      </c>
      <c r="C538" s="642">
        <v>45200</v>
      </c>
      <c r="D538" s="636" t="s">
        <v>264</v>
      </c>
      <c r="E538" s="636" t="s">
        <v>138</v>
      </c>
      <c r="F538" s="374">
        <v>1775.4</v>
      </c>
      <c r="G538" s="636" t="s">
        <v>138</v>
      </c>
      <c r="H538" s="636" t="s">
        <v>423</v>
      </c>
      <c r="I538" s="637" t="s">
        <v>1237</v>
      </c>
      <c r="J538" s="637" t="s">
        <v>1157</v>
      </c>
      <c r="K538" s="637" t="s">
        <v>32</v>
      </c>
      <c r="L538" s="637">
        <v>15373</v>
      </c>
      <c r="M538" s="638">
        <v>45204</v>
      </c>
      <c r="N538" s="74">
        <f t="shared" si="25"/>
        <v>10</v>
      </c>
      <c r="O538" s="74">
        <f t="shared" si="26"/>
        <v>10</v>
      </c>
      <c r="P538" s="139" t="str">
        <f t="shared" si="27"/>
        <v>Gastos_Gerais</v>
      </c>
    </row>
    <row r="539" spans="1:16" ht="51" x14ac:dyDescent="0.2">
      <c r="A539" s="627">
        <v>8243</v>
      </c>
      <c r="B539" s="634">
        <v>45218</v>
      </c>
      <c r="C539" s="642">
        <v>45170</v>
      </c>
      <c r="D539" s="636" t="s">
        <v>176</v>
      </c>
      <c r="E539" s="636" t="s">
        <v>55</v>
      </c>
      <c r="F539" s="374">
        <v>22352.03</v>
      </c>
      <c r="G539" s="636" t="s">
        <v>9617</v>
      </c>
      <c r="H539" s="636" t="s">
        <v>303</v>
      </c>
      <c r="I539" s="637" t="s">
        <v>4533</v>
      </c>
      <c r="J539" s="637" t="s">
        <v>1157</v>
      </c>
      <c r="K539" s="637" t="s">
        <v>32</v>
      </c>
      <c r="L539" s="637">
        <v>381691</v>
      </c>
      <c r="M539" s="638">
        <v>45219</v>
      </c>
      <c r="N539" s="74">
        <f t="shared" si="25"/>
        <v>10</v>
      </c>
      <c r="O539" s="74">
        <f t="shared" si="26"/>
        <v>9</v>
      </c>
      <c r="P539" s="139" t="str">
        <f t="shared" si="27"/>
        <v>Gastos_com_Pessoal</v>
      </c>
    </row>
    <row r="540" spans="1:16" s="416" customFormat="1" ht="38.25" x14ac:dyDescent="0.2">
      <c r="A540" s="627">
        <v>8244</v>
      </c>
      <c r="B540" s="639">
        <v>45218</v>
      </c>
      <c r="C540" s="635">
        <v>45200</v>
      </c>
      <c r="D540" s="640" t="s">
        <v>264</v>
      </c>
      <c r="E540" s="640" t="s">
        <v>402</v>
      </c>
      <c r="F540" s="410">
        <v>207.6</v>
      </c>
      <c r="G540" s="640" t="s">
        <v>9618</v>
      </c>
      <c r="H540" s="640" t="s">
        <v>416</v>
      </c>
      <c r="I540" s="637" t="s">
        <v>11666</v>
      </c>
      <c r="J540" s="641" t="s">
        <v>1157</v>
      </c>
      <c r="K540" s="641" t="s">
        <v>32</v>
      </c>
      <c r="L540" s="641">
        <v>43</v>
      </c>
      <c r="M540" s="643">
        <v>45208</v>
      </c>
      <c r="N540" s="74">
        <f t="shared" si="25"/>
        <v>10</v>
      </c>
      <c r="O540" s="74">
        <f t="shared" si="26"/>
        <v>10</v>
      </c>
      <c r="P540" s="139" t="str">
        <f t="shared" si="27"/>
        <v>Gastos_Gerais</v>
      </c>
    </row>
    <row r="541" spans="1:16" ht="38.25" x14ac:dyDescent="0.2">
      <c r="A541" s="627">
        <v>8245</v>
      </c>
      <c r="B541" s="634">
        <v>45218</v>
      </c>
      <c r="C541" s="642">
        <v>45170</v>
      </c>
      <c r="D541" s="636" t="s">
        <v>264</v>
      </c>
      <c r="E541" s="636" t="s">
        <v>177</v>
      </c>
      <c r="F541" s="374">
        <v>683.32</v>
      </c>
      <c r="G541" s="636" t="s">
        <v>1729</v>
      </c>
      <c r="H541" s="636" t="s">
        <v>418</v>
      </c>
      <c r="I541" s="637" t="s">
        <v>2646</v>
      </c>
      <c r="J541" s="637" t="s">
        <v>1157</v>
      </c>
      <c r="K541" s="637" t="s">
        <v>1158</v>
      </c>
      <c r="L541" s="637" t="s">
        <v>9619</v>
      </c>
      <c r="M541" s="638">
        <v>45218</v>
      </c>
      <c r="N541" s="74">
        <f t="shared" si="25"/>
        <v>10</v>
      </c>
      <c r="O541" s="74">
        <f t="shared" si="26"/>
        <v>9</v>
      </c>
      <c r="P541" s="139" t="str">
        <f t="shared" si="27"/>
        <v>Gastos_Gerais</v>
      </c>
    </row>
    <row r="542" spans="1:16" ht="38.25" x14ac:dyDescent="0.2">
      <c r="A542" s="627">
        <v>8246</v>
      </c>
      <c r="B542" s="634">
        <v>45218</v>
      </c>
      <c r="C542" s="642">
        <v>45170</v>
      </c>
      <c r="D542" s="636" t="s">
        <v>264</v>
      </c>
      <c r="E542" s="636" t="s">
        <v>160</v>
      </c>
      <c r="F542" s="374">
        <v>141.41999999999999</v>
      </c>
      <c r="G542" s="636" t="s">
        <v>160</v>
      </c>
      <c r="H542" s="636" t="s">
        <v>421</v>
      </c>
      <c r="I542" s="637" t="s">
        <v>9620</v>
      </c>
      <c r="J542" s="637" t="s">
        <v>1157</v>
      </c>
      <c r="K542" s="637" t="s">
        <v>1158</v>
      </c>
      <c r="L542" s="637" t="s">
        <v>9621</v>
      </c>
      <c r="M542" s="638">
        <v>45218</v>
      </c>
      <c r="N542" s="74">
        <f t="shared" si="25"/>
        <v>10</v>
      </c>
      <c r="O542" s="74">
        <f t="shared" si="26"/>
        <v>9</v>
      </c>
      <c r="P542" s="139" t="str">
        <f t="shared" si="27"/>
        <v>Gastos_Gerais</v>
      </c>
    </row>
    <row r="543" spans="1:16" ht="38.25" x14ac:dyDescent="0.2">
      <c r="A543" s="627">
        <v>8247</v>
      </c>
      <c r="B543" s="634">
        <v>45218</v>
      </c>
      <c r="C543" s="642">
        <v>45170</v>
      </c>
      <c r="D543" s="636" t="s">
        <v>264</v>
      </c>
      <c r="E543" s="636" t="s">
        <v>160</v>
      </c>
      <c r="F543" s="374">
        <v>142.35</v>
      </c>
      <c r="G543" s="636" t="s">
        <v>160</v>
      </c>
      <c r="H543" s="636" t="s">
        <v>416</v>
      </c>
      <c r="I543" s="637" t="s">
        <v>9620</v>
      </c>
      <c r="J543" s="637" t="s">
        <v>1157</v>
      </c>
      <c r="K543" s="637" t="s">
        <v>1158</v>
      </c>
      <c r="L543" s="637" t="s">
        <v>9622</v>
      </c>
      <c r="M543" s="638">
        <v>45218</v>
      </c>
      <c r="N543" s="74">
        <f t="shared" si="25"/>
        <v>10</v>
      </c>
      <c r="O543" s="74">
        <f t="shared" si="26"/>
        <v>9</v>
      </c>
      <c r="P543" s="139" t="str">
        <f t="shared" si="27"/>
        <v>Gastos_Gerais</v>
      </c>
    </row>
    <row r="544" spans="1:16" s="324" customFormat="1" ht="38.25" x14ac:dyDescent="0.2">
      <c r="A544" s="627">
        <v>8248</v>
      </c>
      <c r="B544" s="634">
        <v>45218</v>
      </c>
      <c r="C544" s="642">
        <v>45170</v>
      </c>
      <c r="D544" s="636" t="s">
        <v>264</v>
      </c>
      <c r="E544" s="636" t="s">
        <v>160</v>
      </c>
      <c r="F544" s="374">
        <v>143.09</v>
      </c>
      <c r="G544" s="636" t="s">
        <v>160</v>
      </c>
      <c r="H544" s="636" t="s">
        <v>423</v>
      </c>
      <c r="I544" s="637" t="s">
        <v>9620</v>
      </c>
      <c r="J544" s="637" t="s">
        <v>1157</v>
      </c>
      <c r="K544" s="637" t="s">
        <v>1158</v>
      </c>
      <c r="L544" s="637" t="s">
        <v>9623</v>
      </c>
      <c r="M544" s="638">
        <v>45218</v>
      </c>
      <c r="N544" s="74">
        <f t="shared" si="25"/>
        <v>10</v>
      </c>
      <c r="O544" s="74">
        <f t="shared" si="26"/>
        <v>9</v>
      </c>
      <c r="P544" s="139" t="str">
        <f t="shared" si="27"/>
        <v>Gastos_Gerais</v>
      </c>
    </row>
    <row r="545" spans="1:16" ht="38.25" x14ac:dyDescent="0.2">
      <c r="A545" s="627">
        <v>8249</v>
      </c>
      <c r="B545" s="634">
        <v>45218</v>
      </c>
      <c r="C545" s="642">
        <v>45170</v>
      </c>
      <c r="D545" s="636" t="s">
        <v>264</v>
      </c>
      <c r="E545" s="636" t="s">
        <v>160</v>
      </c>
      <c r="F545" s="374">
        <v>247.58</v>
      </c>
      <c r="G545" s="636" t="s">
        <v>160</v>
      </c>
      <c r="H545" s="636" t="s">
        <v>417</v>
      </c>
      <c r="I545" s="637" t="s">
        <v>9620</v>
      </c>
      <c r="J545" s="637" t="s">
        <v>1157</v>
      </c>
      <c r="K545" s="637" t="s">
        <v>1158</v>
      </c>
      <c r="L545" s="637" t="s">
        <v>9624</v>
      </c>
      <c r="M545" s="638">
        <v>45218</v>
      </c>
      <c r="N545" s="74">
        <f t="shared" si="25"/>
        <v>10</v>
      </c>
      <c r="O545" s="74">
        <f t="shared" si="26"/>
        <v>9</v>
      </c>
      <c r="P545" s="139" t="str">
        <f t="shared" si="27"/>
        <v>Gastos_Gerais</v>
      </c>
    </row>
    <row r="546" spans="1:16" ht="38.25" x14ac:dyDescent="0.2">
      <c r="A546" s="627">
        <v>8250</v>
      </c>
      <c r="B546" s="634">
        <v>45218</v>
      </c>
      <c r="C546" s="642">
        <v>45170</v>
      </c>
      <c r="D546" s="636" t="s">
        <v>264</v>
      </c>
      <c r="E546" s="636" t="s">
        <v>160</v>
      </c>
      <c r="F546" s="374">
        <v>115.45</v>
      </c>
      <c r="G546" s="636" t="s">
        <v>160</v>
      </c>
      <c r="H546" s="636" t="s">
        <v>493</v>
      </c>
      <c r="I546" s="637" t="s">
        <v>2646</v>
      </c>
      <c r="J546" s="637" t="s">
        <v>1157</v>
      </c>
      <c r="K546" s="637" t="s">
        <v>1158</v>
      </c>
      <c r="L546" s="637" t="s">
        <v>9625</v>
      </c>
      <c r="M546" s="638">
        <v>45218</v>
      </c>
      <c r="N546" s="74">
        <f t="shared" si="25"/>
        <v>10</v>
      </c>
      <c r="O546" s="74">
        <f t="shared" si="26"/>
        <v>9</v>
      </c>
      <c r="P546" s="139" t="str">
        <f t="shared" si="27"/>
        <v>Gastos_Gerais</v>
      </c>
    </row>
    <row r="547" spans="1:16" ht="38.25" x14ac:dyDescent="0.2">
      <c r="A547" s="627">
        <v>8251</v>
      </c>
      <c r="B547" s="639">
        <v>45218</v>
      </c>
      <c r="C547" s="635">
        <v>45170</v>
      </c>
      <c r="D547" s="640" t="s">
        <v>264</v>
      </c>
      <c r="E547" s="640" t="s">
        <v>160</v>
      </c>
      <c r="F547" s="410">
        <v>109.17</v>
      </c>
      <c r="G547" s="640" t="s">
        <v>160</v>
      </c>
      <c r="H547" s="640" t="s">
        <v>419</v>
      </c>
      <c r="I547" s="637" t="s">
        <v>2646</v>
      </c>
      <c r="J547" s="641" t="s">
        <v>1157</v>
      </c>
      <c r="K547" s="641" t="s">
        <v>1158</v>
      </c>
      <c r="L547" s="641" t="s">
        <v>9626</v>
      </c>
      <c r="M547" s="643">
        <v>45218</v>
      </c>
      <c r="N547" s="74">
        <f t="shared" si="25"/>
        <v>10</v>
      </c>
      <c r="O547" s="74">
        <f t="shared" si="26"/>
        <v>9</v>
      </c>
      <c r="P547" s="139" t="str">
        <f t="shared" si="27"/>
        <v>Gastos_Gerais</v>
      </c>
    </row>
    <row r="548" spans="1:16" ht="38.25" x14ac:dyDescent="0.2">
      <c r="A548" s="627">
        <v>8252</v>
      </c>
      <c r="B548" s="639">
        <v>45218</v>
      </c>
      <c r="C548" s="635">
        <v>45170</v>
      </c>
      <c r="D548" s="640" t="s">
        <v>264</v>
      </c>
      <c r="E548" s="640" t="s">
        <v>160</v>
      </c>
      <c r="F548" s="410">
        <v>108.6</v>
      </c>
      <c r="G548" s="640" t="s">
        <v>4557</v>
      </c>
      <c r="H548" s="640" t="s">
        <v>419</v>
      </c>
      <c r="I548" s="637" t="s">
        <v>2646</v>
      </c>
      <c r="J548" s="637" t="s">
        <v>1157</v>
      </c>
      <c r="K548" s="637" t="s">
        <v>1158</v>
      </c>
      <c r="L548" s="641" t="s">
        <v>9627</v>
      </c>
      <c r="M548" s="643">
        <v>45218</v>
      </c>
      <c r="N548" s="74">
        <f t="shared" si="25"/>
        <v>10</v>
      </c>
      <c r="O548" s="74">
        <f t="shared" si="26"/>
        <v>9</v>
      </c>
      <c r="P548" s="139" t="str">
        <f t="shared" si="27"/>
        <v>Gastos_Gerais</v>
      </c>
    </row>
    <row r="549" spans="1:16" ht="38.25" x14ac:dyDescent="0.2">
      <c r="A549" s="627">
        <v>8253</v>
      </c>
      <c r="B549" s="639">
        <v>45218</v>
      </c>
      <c r="C549" s="635">
        <v>45170</v>
      </c>
      <c r="D549" s="640" t="s">
        <v>264</v>
      </c>
      <c r="E549" s="640" t="s">
        <v>160</v>
      </c>
      <c r="F549" s="410">
        <v>109.17</v>
      </c>
      <c r="G549" s="640" t="s">
        <v>160</v>
      </c>
      <c r="H549" s="640" t="s">
        <v>418</v>
      </c>
      <c r="I549" s="637" t="s">
        <v>2646</v>
      </c>
      <c r="J549" s="637" t="s">
        <v>1157</v>
      </c>
      <c r="K549" s="637" t="s">
        <v>1158</v>
      </c>
      <c r="L549" s="641" t="s">
        <v>9628</v>
      </c>
      <c r="M549" s="643">
        <v>45218</v>
      </c>
      <c r="N549" s="74">
        <f t="shared" si="25"/>
        <v>10</v>
      </c>
      <c r="O549" s="74">
        <f t="shared" si="26"/>
        <v>9</v>
      </c>
      <c r="P549" s="139" t="str">
        <f t="shared" si="27"/>
        <v>Gastos_Gerais</v>
      </c>
    </row>
    <row r="550" spans="1:16" ht="38.25" x14ac:dyDescent="0.2">
      <c r="A550" s="627">
        <v>8254</v>
      </c>
      <c r="B550" s="634">
        <v>45218</v>
      </c>
      <c r="C550" s="642">
        <v>45170</v>
      </c>
      <c r="D550" s="636" t="s">
        <v>264</v>
      </c>
      <c r="E550" s="636" t="s">
        <v>177</v>
      </c>
      <c r="F550" s="374">
        <v>767.23</v>
      </c>
      <c r="G550" s="636" t="s">
        <v>1729</v>
      </c>
      <c r="H550" s="636" t="s">
        <v>493</v>
      </c>
      <c r="I550" s="637" t="s">
        <v>2646</v>
      </c>
      <c r="J550" s="637" t="s">
        <v>1157</v>
      </c>
      <c r="K550" s="637" t="s">
        <v>1158</v>
      </c>
      <c r="L550" s="637" t="s">
        <v>9629</v>
      </c>
      <c r="M550" s="638">
        <v>45218</v>
      </c>
      <c r="N550" s="74">
        <f t="shared" si="25"/>
        <v>10</v>
      </c>
      <c r="O550" s="74">
        <f t="shared" si="26"/>
        <v>9</v>
      </c>
      <c r="P550" s="139" t="str">
        <f t="shared" si="27"/>
        <v>Gastos_Gerais</v>
      </c>
    </row>
    <row r="551" spans="1:16" s="326" customFormat="1" ht="38.25" x14ac:dyDescent="0.2">
      <c r="A551" s="627">
        <v>8255</v>
      </c>
      <c r="B551" s="634">
        <v>45218</v>
      </c>
      <c r="C551" s="642">
        <v>45170</v>
      </c>
      <c r="D551" s="636" t="s">
        <v>264</v>
      </c>
      <c r="E551" s="636" t="s">
        <v>177</v>
      </c>
      <c r="F551" s="374">
        <v>754.51</v>
      </c>
      <c r="G551" s="636" t="s">
        <v>1729</v>
      </c>
      <c r="H551" s="636" t="s">
        <v>419</v>
      </c>
      <c r="I551" s="637" t="s">
        <v>2646</v>
      </c>
      <c r="J551" s="637" t="s">
        <v>1157</v>
      </c>
      <c r="K551" s="637" t="s">
        <v>1158</v>
      </c>
      <c r="L551" s="637" t="s">
        <v>9630</v>
      </c>
      <c r="M551" s="638">
        <v>45218</v>
      </c>
      <c r="N551" s="74">
        <f t="shared" si="25"/>
        <v>10</v>
      </c>
      <c r="O551" s="74">
        <f t="shared" si="26"/>
        <v>9</v>
      </c>
      <c r="P551" s="139" t="str">
        <f t="shared" si="27"/>
        <v>Gastos_Gerais</v>
      </c>
    </row>
    <row r="552" spans="1:16" s="326" customFormat="1" ht="38.25" x14ac:dyDescent="0.2">
      <c r="A552" s="627">
        <v>8256</v>
      </c>
      <c r="B552" s="634">
        <v>45218</v>
      </c>
      <c r="C552" s="642">
        <v>45170</v>
      </c>
      <c r="D552" s="636" t="s">
        <v>264</v>
      </c>
      <c r="E552" s="636" t="s">
        <v>160</v>
      </c>
      <c r="F552" s="374">
        <v>203.4</v>
      </c>
      <c r="G552" s="636" t="s">
        <v>160</v>
      </c>
      <c r="H552" s="636" t="s">
        <v>414</v>
      </c>
      <c r="I552" s="637" t="s">
        <v>9620</v>
      </c>
      <c r="J552" s="637" t="s">
        <v>1157</v>
      </c>
      <c r="K552" s="637" t="s">
        <v>1158</v>
      </c>
      <c r="L552" s="637" t="s">
        <v>9631</v>
      </c>
      <c r="M552" s="638">
        <v>45218</v>
      </c>
      <c r="N552" s="74">
        <f t="shared" si="25"/>
        <v>10</v>
      </c>
      <c r="O552" s="74">
        <f t="shared" si="26"/>
        <v>9</v>
      </c>
      <c r="P552" s="139" t="str">
        <f t="shared" si="27"/>
        <v>Gastos_Gerais</v>
      </c>
    </row>
    <row r="553" spans="1:16" ht="38.25" x14ac:dyDescent="0.2">
      <c r="A553" s="627">
        <v>8257</v>
      </c>
      <c r="B553" s="634">
        <v>45218</v>
      </c>
      <c r="C553" s="642">
        <v>45170</v>
      </c>
      <c r="D553" s="636" t="s">
        <v>264</v>
      </c>
      <c r="E553" s="636" t="s">
        <v>82</v>
      </c>
      <c r="F553" s="374">
        <v>10727.99</v>
      </c>
      <c r="G553" s="636" t="s">
        <v>1154</v>
      </c>
      <c r="H553" s="636" t="s">
        <v>1032</v>
      </c>
      <c r="I553" s="637" t="s">
        <v>1829</v>
      </c>
      <c r="J553" s="637" t="s">
        <v>1157</v>
      </c>
      <c r="K553" s="637" t="s">
        <v>1158</v>
      </c>
      <c r="L553" s="637" t="s">
        <v>9632</v>
      </c>
      <c r="M553" s="638">
        <v>45218</v>
      </c>
      <c r="N553" s="74">
        <f t="shared" si="25"/>
        <v>10</v>
      </c>
      <c r="O553" s="74">
        <f t="shared" si="26"/>
        <v>9</v>
      </c>
      <c r="P553" s="139" t="str">
        <f t="shared" si="27"/>
        <v>Gastos_Gerais</v>
      </c>
    </row>
    <row r="554" spans="1:16" ht="38.25" x14ac:dyDescent="0.2">
      <c r="A554" s="627">
        <v>8258</v>
      </c>
      <c r="B554" s="634">
        <v>45218</v>
      </c>
      <c r="C554" s="642">
        <v>45170</v>
      </c>
      <c r="D554" s="636" t="s">
        <v>264</v>
      </c>
      <c r="E554" s="636" t="s">
        <v>82</v>
      </c>
      <c r="F554" s="374">
        <v>17094.689999999999</v>
      </c>
      <c r="G554" s="636" t="s">
        <v>1154</v>
      </c>
      <c r="H554" s="636" t="s">
        <v>1032</v>
      </c>
      <c r="I554" s="637" t="s">
        <v>1829</v>
      </c>
      <c r="J554" s="637" t="s">
        <v>1157</v>
      </c>
      <c r="K554" s="637" t="s">
        <v>1158</v>
      </c>
      <c r="L554" s="637" t="s">
        <v>9633</v>
      </c>
      <c r="M554" s="638">
        <v>45218</v>
      </c>
      <c r="N554" s="74">
        <f t="shared" si="25"/>
        <v>10</v>
      </c>
      <c r="O554" s="74">
        <f t="shared" si="26"/>
        <v>9</v>
      </c>
      <c r="P554" s="139" t="str">
        <f t="shared" si="27"/>
        <v>Gastos_Gerais</v>
      </c>
    </row>
    <row r="555" spans="1:16" ht="51" x14ac:dyDescent="0.2">
      <c r="A555" s="627">
        <v>8259</v>
      </c>
      <c r="B555" s="634">
        <v>45218</v>
      </c>
      <c r="C555" s="642">
        <v>45200</v>
      </c>
      <c r="D555" s="636" t="s">
        <v>176</v>
      </c>
      <c r="E555" s="636" t="s">
        <v>10</v>
      </c>
      <c r="F555" s="374">
        <v>2259.77</v>
      </c>
      <c r="G555" s="636" t="s">
        <v>10</v>
      </c>
      <c r="H555" s="636" t="s">
        <v>422</v>
      </c>
      <c r="I555" s="637" t="s">
        <v>5392</v>
      </c>
      <c r="J555" s="637" t="s">
        <v>1307</v>
      </c>
      <c r="K555" s="637" t="s">
        <v>1218</v>
      </c>
      <c r="L555" s="637" t="s">
        <v>9634</v>
      </c>
      <c r="M555" s="638">
        <v>45218</v>
      </c>
      <c r="N555" s="74">
        <f t="shared" si="25"/>
        <v>10</v>
      </c>
      <c r="O555" s="74">
        <f t="shared" si="26"/>
        <v>10</v>
      </c>
      <c r="P555" s="139" t="str">
        <f t="shared" si="27"/>
        <v>Gastos_com_Pessoal</v>
      </c>
    </row>
    <row r="556" spans="1:16" ht="38.25" x14ac:dyDescent="0.2">
      <c r="A556" s="627">
        <v>8260</v>
      </c>
      <c r="B556" s="634">
        <v>45218</v>
      </c>
      <c r="C556" s="642">
        <v>45200</v>
      </c>
      <c r="D556" s="636" t="s">
        <v>264</v>
      </c>
      <c r="E556" s="636" t="s">
        <v>402</v>
      </c>
      <c r="F556" s="374">
        <v>102</v>
      </c>
      <c r="G556" s="636" t="s">
        <v>9635</v>
      </c>
      <c r="H556" s="636" t="s">
        <v>414</v>
      </c>
      <c r="I556" s="637" t="s">
        <v>9636</v>
      </c>
      <c r="J556" s="637" t="s">
        <v>1157</v>
      </c>
      <c r="K556" s="637" t="s">
        <v>32</v>
      </c>
      <c r="L556" s="637">
        <v>89437</v>
      </c>
      <c r="M556" s="638">
        <v>45218</v>
      </c>
      <c r="N556" s="74">
        <f t="shared" si="25"/>
        <v>10</v>
      </c>
      <c r="O556" s="74">
        <f t="shared" si="26"/>
        <v>10</v>
      </c>
      <c r="P556" s="139" t="str">
        <f t="shared" si="27"/>
        <v>Gastos_Gerais</v>
      </c>
    </row>
    <row r="557" spans="1:16" ht="38.25" x14ac:dyDescent="0.2">
      <c r="A557" s="627">
        <v>8261</v>
      </c>
      <c r="B557" s="634">
        <v>45218</v>
      </c>
      <c r="C557" s="642">
        <v>45200</v>
      </c>
      <c r="D557" s="636" t="s">
        <v>264</v>
      </c>
      <c r="E557" s="636" t="s">
        <v>293</v>
      </c>
      <c r="F557" s="374">
        <v>120</v>
      </c>
      <c r="G557" s="636" t="s">
        <v>9637</v>
      </c>
      <c r="H557" s="636" t="s">
        <v>1032</v>
      </c>
      <c r="I557" s="637" t="s">
        <v>9638</v>
      </c>
      <c r="J557" s="637" t="s">
        <v>1157</v>
      </c>
      <c r="K557" s="637" t="s">
        <v>32</v>
      </c>
      <c r="L557" s="637">
        <v>20232981</v>
      </c>
      <c r="M557" s="638">
        <v>45218</v>
      </c>
      <c r="N557" s="74">
        <f t="shared" si="25"/>
        <v>10</v>
      </c>
      <c r="O557" s="74">
        <f t="shared" si="26"/>
        <v>10</v>
      </c>
      <c r="P557" s="139" t="str">
        <f t="shared" si="27"/>
        <v>Gastos_Gerais</v>
      </c>
    </row>
    <row r="558" spans="1:16" ht="48" x14ac:dyDescent="0.2">
      <c r="A558" s="627">
        <v>8262</v>
      </c>
      <c r="B558" s="634">
        <v>45218</v>
      </c>
      <c r="C558" s="642">
        <v>45170</v>
      </c>
      <c r="D558" s="636" t="s">
        <v>264</v>
      </c>
      <c r="E558" s="636" t="s">
        <v>82</v>
      </c>
      <c r="F558" s="374">
        <v>687.35</v>
      </c>
      <c r="G558" s="636" t="s">
        <v>1154</v>
      </c>
      <c r="H558" s="636" t="s">
        <v>420</v>
      </c>
      <c r="I558" s="637" t="s">
        <v>9639</v>
      </c>
      <c r="J558" s="637" t="s">
        <v>1157</v>
      </c>
      <c r="K558" s="637" t="s">
        <v>1158</v>
      </c>
      <c r="L558" s="637">
        <v>1402656</v>
      </c>
      <c r="M558" s="638">
        <v>45218</v>
      </c>
      <c r="N558" s="74">
        <f t="shared" si="25"/>
        <v>10</v>
      </c>
      <c r="O558" s="74">
        <f t="shared" si="26"/>
        <v>9</v>
      </c>
      <c r="P558" s="139" t="str">
        <f t="shared" si="27"/>
        <v>Gastos_Gerais</v>
      </c>
    </row>
    <row r="559" spans="1:16" ht="38.25" x14ac:dyDescent="0.2">
      <c r="A559" s="627">
        <v>8263</v>
      </c>
      <c r="B559" s="634">
        <v>45218</v>
      </c>
      <c r="C559" s="642">
        <v>45200</v>
      </c>
      <c r="D559" s="636" t="s">
        <v>264</v>
      </c>
      <c r="E559" s="636" t="s">
        <v>181</v>
      </c>
      <c r="F559" s="374">
        <v>360</v>
      </c>
      <c r="G559" s="636" t="s">
        <v>9640</v>
      </c>
      <c r="H559" s="636" t="s">
        <v>420</v>
      </c>
      <c r="I559" s="637" t="s">
        <v>9641</v>
      </c>
      <c r="J559" s="637" t="s">
        <v>1188</v>
      </c>
      <c r="K559" s="637" t="s">
        <v>32</v>
      </c>
      <c r="L559" s="637">
        <v>12</v>
      </c>
      <c r="M559" s="638">
        <v>45217</v>
      </c>
      <c r="N559" s="74">
        <f t="shared" si="25"/>
        <v>10</v>
      </c>
      <c r="O559" s="74">
        <f t="shared" si="26"/>
        <v>10</v>
      </c>
      <c r="P559" s="139" t="str">
        <f t="shared" si="27"/>
        <v>Gastos_Gerais</v>
      </c>
    </row>
    <row r="560" spans="1:16" ht="38.25" x14ac:dyDescent="0.2">
      <c r="A560" s="627">
        <v>8264</v>
      </c>
      <c r="B560" s="634">
        <v>45218</v>
      </c>
      <c r="C560" s="642">
        <v>45170</v>
      </c>
      <c r="D560" s="636" t="s">
        <v>264</v>
      </c>
      <c r="E560" s="636" t="s">
        <v>90</v>
      </c>
      <c r="F560" s="374">
        <v>900</v>
      </c>
      <c r="G560" s="636" t="s">
        <v>1715</v>
      </c>
      <c r="H560" s="636" t="s">
        <v>416</v>
      </c>
      <c r="I560" s="637" t="s">
        <v>1716</v>
      </c>
      <c r="J560" s="637" t="s">
        <v>1188</v>
      </c>
      <c r="K560" s="637" t="s">
        <v>32</v>
      </c>
      <c r="L560" s="637">
        <v>2023234</v>
      </c>
      <c r="M560" s="638">
        <v>45210</v>
      </c>
      <c r="N560" s="74">
        <f t="shared" si="25"/>
        <v>10</v>
      </c>
      <c r="O560" s="74">
        <f t="shared" si="26"/>
        <v>9</v>
      </c>
      <c r="P560" s="139" t="str">
        <f t="shared" si="27"/>
        <v>Gastos_Gerais</v>
      </c>
    </row>
    <row r="561" spans="1:16" ht="38.25" x14ac:dyDescent="0.2">
      <c r="A561" s="627">
        <v>8265</v>
      </c>
      <c r="B561" s="634">
        <v>45218</v>
      </c>
      <c r="C561" s="642">
        <v>45200</v>
      </c>
      <c r="D561" s="636" t="s">
        <v>264</v>
      </c>
      <c r="E561" s="636" t="s">
        <v>290</v>
      </c>
      <c r="F561" s="374">
        <v>32.9</v>
      </c>
      <c r="G561" s="636" t="s">
        <v>9642</v>
      </c>
      <c r="H561" s="636" t="s">
        <v>420</v>
      </c>
      <c r="I561" s="637" t="s">
        <v>7012</v>
      </c>
      <c r="J561" s="637" t="s">
        <v>1188</v>
      </c>
      <c r="K561" s="637" t="s">
        <v>32</v>
      </c>
      <c r="L561" s="637">
        <v>214</v>
      </c>
      <c r="M561" s="638">
        <v>45217</v>
      </c>
      <c r="N561" s="74">
        <f t="shared" si="25"/>
        <v>10</v>
      </c>
      <c r="O561" s="74">
        <f t="shared" si="26"/>
        <v>10</v>
      </c>
      <c r="P561" s="139" t="str">
        <f t="shared" si="27"/>
        <v>Gastos_Gerais</v>
      </c>
    </row>
    <row r="562" spans="1:16" ht="38.25" x14ac:dyDescent="0.2">
      <c r="A562" s="627">
        <v>8266</v>
      </c>
      <c r="B562" s="634">
        <v>45218</v>
      </c>
      <c r="C562" s="642">
        <v>45200</v>
      </c>
      <c r="D562" s="636" t="s">
        <v>264</v>
      </c>
      <c r="E562" s="636" t="s">
        <v>404</v>
      </c>
      <c r="F562" s="374">
        <v>250</v>
      </c>
      <c r="G562" s="636" t="s">
        <v>9643</v>
      </c>
      <c r="H562" s="636" t="s">
        <v>423</v>
      </c>
      <c r="I562" s="637" t="s">
        <v>9212</v>
      </c>
      <c r="J562" s="637" t="s">
        <v>1188</v>
      </c>
      <c r="K562" s="637" t="s">
        <v>32</v>
      </c>
      <c r="L562" s="637">
        <v>6</v>
      </c>
      <c r="M562" s="638">
        <v>45215</v>
      </c>
      <c r="N562" s="74">
        <f t="shared" si="25"/>
        <v>10</v>
      </c>
      <c r="O562" s="74">
        <f t="shared" si="26"/>
        <v>10</v>
      </c>
      <c r="P562" s="139" t="str">
        <f t="shared" si="27"/>
        <v>Gastos_Gerais</v>
      </c>
    </row>
    <row r="563" spans="1:16" ht="38.25" x14ac:dyDescent="0.2">
      <c r="A563" s="627">
        <v>8267</v>
      </c>
      <c r="B563" s="634">
        <v>45218</v>
      </c>
      <c r="C563" s="642">
        <v>45200</v>
      </c>
      <c r="D563" s="636" t="s">
        <v>264</v>
      </c>
      <c r="E563" s="636" t="s">
        <v>402</v>
      </c>
      <c r="F563" s="374">
        <v>79.91</v>
      </c>
      <c r="G563" s="636" t="s">
        <v>1487</v>
      </c>
      <c r="H563" s="636" t="s">
        <v>421</v>
      </c>
      <c r="I563" s="637" t="s">
        <v>9644</v>
      </c>
      <c r="J563" s="637" t="s">
        <v>1188</v>
      </c>
      <c r="K563" s="637" t="s">
        <v>32</v>
      </c>
      <c r="L563" s="637">
        <v>9546</v>
      </c>
      <c r="M563" s="638">
        <v>45216</v>
      </c>
      <c r="N563" s="74">
        <f t="shared" si="25"/>
        <v>10</v>
      </c>
      <c r="O563" s="74">
        <f t="shared" si="26"/>
        <v>10</v>
      </c>
      <c r="P563" s="139" t="str">
        <f t="shared" si="27"/>
        <v>Gastos_Gerais</v>
      </c>
    </row>
    <row r="564" spans="1:16" ht="38.25" x14ac:dyDescent="0.2">
      <c r="A564" s="627">
        <v>8268</v>
      </c>
      <c r="B564" s="634">
        <v>45218</v>
      </c>
      <c r="C564" s="642">
        <v>45200</v>
      </c>
      <c r="D564" s="636" t="s">
        <v>264</v>
      </c>
      <c r="E564" s="636" t="s">
        <v>404</v>
      </c>
      <c r="F564" s="374">
        <v>630</v>
      </c>
      <c r="G564" s="636" t="s">
        <v>9645</v>
      </c>
      <c r="H564" s="636" t="s">
        <v>418</v>
      </c>
      <c r="I564" s="637" t="s">
        <v>2289</v>
      </c>
      <c r="J564" s="637" t="s">
        <v>1188</v>
      </c>
      <c r="K564" s="637" t="s">
        <v>32</v>
      </c>
      <c r="L564" s="637">
        <v>140</v>
      </c>
      <c r="M564" s="638">
        <v>45216</v>
      </c>
      <c r="N564" s="74">
        <f t="shared" si="25"/>
        <v>10</v>
      </c>
      <c r="O564" s="74">
        <f t="shared" si="26"/>
        <v>10</v>
      </c>
      <c r="P564" s="139" t="str">
        <f t="shared" si="27"/>
        <v>Gastos_Gerais</v>
      </c>
    </row>
    <row r="565" spans="1:16" ht="38.25" x14ac:dyDescent="0.2">
      <c r="A565" s="627">
        <v>8269</v>
      </c>
      <c r="B565" s="634">
        <v>45218</v>
      </c>
      <c r="C565" s="642">
        <v>45170</v>
      </c>
      <c r="D565" s="636" t="s">
        <v>264</v>
      </c>
      <c r="E565" s="636" t="s">
        <v>65</v>
      </c>
      <c r="F565" s="374">
        <v>319.76</v>
      </c>
      <c r="G565" s="636" t="s">
        <v>9646</v>
      </c>
      <c r="H565" s="636" t="s">
        <v>303</v>
      </c>
      <c r="I565" s="637" t="s">
        <v>4591</v>
      </c>
      <c r="J565" s="637" t="s">
        <v>1157</v>
      </c>
      <c r="K565" s="637" t="s">
        <v>1892</v>
      </c>
      <c r="L565" s="637">
        <v>1708</v>
      </c>
      <c r="M565" s="638">
        <v>45218</v>
      </c>
      <c r="N565" s="74">
        <f t="shared" si="25"/>
        <v>10</v>
      </c>
      <c r="O565" s="74">
        <f t="shared" si="26"/>
        <v>9</v>
      </c>
      <c r="P565" s="139" t="str">
        <f t="shared" si="27"/>
        <v>Gastos_Gerais</v>
      </c>
    </row>
    <row r="566" spans="1:16" ht="38.25" x14ac:dyDescent="0.2">
      <c r="A566" s="627">
        <v>8270</v>
      </c>
      <c r="B566" s="634">
        <v>45218</v>
      </c>
      <c r="C566" s="642">
        <v>45170</v>
      </c>
      <c r="D566" s="636" t="s">
        <v>264</v>
      </c>
      <c r="E566" s="636" t="s">
        <v>65</v>
      </c>
      <c r="F566" s="374">
        <v>991.28</v>
      </c>
      <c r="G566" s="636" t="s">
        <v>9647</v>
      </c>
      <c r="H566" s="636" t="s">
        <v>303</v>
      </c>
      <c r="I566" s="637" t="s">
        <v>4591</v>
      </c>
      <c r="J566" s="637" t="s">
        <v>1157</v>
      </c>
      <c r="K566" s="637" t="s">
        <v>1892</v>
      </c>
      <c r="L566" s="637">
        <v>5952</v>
      </c>
      <c r="M566" s="638">
        <v>45218</v>
      </c>
      <c r="N566" s="74">
        <f t="shared" si="25"/>
        <v>10</v>
      </c>
      <c r="O566" s="74">
        <f t="shared" si="26"/>
        <v>9</v>
      </c>
      <c r="P566" s="139" t="str">
        <f t="shared" si="27"/>
        <v>Gastos_Gerais</v>
      </c>
    </row>
    <row r="567" spans="1:16" ht="51" x14ac:dyDescent="0.2">
      <c r="A567" s="627">
        <v>8271</v>
      </c>
      <c r="B567" s="634">
        <v>45218</v>
      </c>
      <c r="C567" s="642">
        <v>45170</v>
      </c>
      <c r="D567" s="636" t="s">
        <v>176</v>
      </c>
      <c r="E567" s="636" t="s">
        <v>1</v>
      </c>
      <c r="F567" s="374">
        <v>11.52</v>
      </c>
      <c r="G567" s="636" t="s">
        <v>9648</v>
      </c>
      <c r="H567" s="636" t="s">
        <v>303</v>
      </c>
      <c r="I567" s="637" t="s">
        <v>4586</v>
      </c>
      <c r="J567" s="637" t="s">
        <v>1188</v>
      </c>
      <c r="K567" s="637" t="s">
        <v>1410</v>
      </c>
      <c r="L567" s="637" t="s">
        <v>425</v>
      </c>
      <c r="M567" s="638">
        <v>45218</v>
      </c>
      <c r="N567" s="74">
        <f t="shared" si="25"/>
        <v>10</v>
      </c>
      <c r="O567" s="74">
        <f t="shared" si="26"/>
        <v>9</v>
      </c>
      <c r="P567" s="139" t="str">
        <f t="shared" si="27"/>
        <v>Gastos_com_Pessoal</v>
      </c>
    </row>
    <row r="568" spans="1:16" ht="38.25" x14ac:dyDescent="0.2">
      <c r="A568" s="627">
        <v>8272</v>
      </c>
      <c r="B568" s="634">
        <v>45218</v>
      </c>
      <c r="C568" s="642">
        <v>45200</v>
      </c>
      <c r="D568" s="636" t="s">
        <v>264</v>
      </c>
      <c r="E568" s="636" t="s">
        <v>293</v>
      </c>
      <c r="F568" s="374">
        <v>300</v>
      </c>
      <c r="G568" s="636" t="s">
        <v>8078</v>
      </c>
      <c r="H568" s="636" t="s">
        <v>421</v>
      </c>
      <c r="I568" s="637" t="s">
        <v>6986</v>
      </c>
      <c r="J568" s="637" t="s">
        <v>1188</v>
      </c>
      <c r="K568" s="637" t="s">
        <v>4137</v>
      </c>
      <c r="L568" s="637">
        <v>999656226</v>
      </c>
      <c r="M568" s="638">
        <v>45218</v>
      </c>
      <c r="N568" s="74">
        <f t="shared" si="25"/>
        <v>10</v>
      </c>
      <c r="O568" s="74">
        <f t="shared" si="26"/>
        <v>10</v>
      </c>
      <c r="P568" s="139" t="str">
        <f t="shared" si="27"/>
        <v>Gastos_Gerais</v>
      </c>
    </row>
    <row r="569" spans="1:16" ht="38.25" x14ac:dyDescent="0.2">
      <c r="A569" s="627">
        <v>8273</v>
      </c>
      <c r="B569" s="634">
        <v>45218</v>
      </c>
      <c r="C569" s="642">
        <v>45200</v>
      </c>
      <c r="D569" s="636" t="s">
        <v>264</v>
      </c>
      <c r="E569" s="636" t="s">
        <v>293</v>
      </c>
      <c r="F569" s="374">
        <v>150</v>
      </c>
      <c r="G569" s="636" t="s">
        <v>9649</v>
      </c>
      <c r="H569" s="636" t="s">
        <v>417</v>
      </c>
      <c r="I569" s="637" t="s">
        <v>3741</v>
      </c>
      <c r="J569" s="637" t="s">
        <v>1188</v>
      </c>
      <c r="K569" s="637" t="s">
        <v>4137</v>
      </c>
      <c r="L569" s="637">
        <v>999656226</v>
      </c>
      <c r="M569" s="638">
        <v>45218</v>
      </c>
      <c r="N569" s="74">
        <f t="shared" si="25"/>
        <v>10</v>
      </c>
      <c r="O569" s="74">
        <f t="shared" si="26"/>
        <v>10</v>
      </c>
      <c r="P569" s="139" t="str">
        <f t="shared" si="27"/>
        <v>Gastos_Gerais</v>
      </c>
    </row>
    <row r="570" spans="1:16" ht="38.25" x14ac:dyDescent="0.2">
      <c r="A570" s="627">
        <v>8274</v>
      </c>
      <c r="B570" s="634">
        <v>45218</v>
      </c>
      <c r="C570" s="642">
        <v>45200</v>
      </c>
      <c r="D570" s="636" t="s">
        <v>264</v>
      </c>
      <c r="E570" s="636" t="s">
        <v>293</v>
      </c>
      <c r="F570" s="374">
        <v>75</v>
      </c>
      <c r="G570" s="636" t="s">
        <v>9213</v>
      </c>
      <c r="H570" s="636" t="s">
        <v>417</v>
      </c>
      <c r="I570" s="637" t="s">
        <v>2382</v>
      </c>
      <c r="J570" s="637" t="s">
        <v>1188</v>
      </c>
      <c r="K570" s="637" t="s">
        <v>4137</v>
      </c>
      <c r="L570" s="637">
        <v>999656226</v>
      </c>
      <c r="M570" s="638">
        <v>45218</v>
      </c>
      <c r="N570" s="74">
        <f t="shared" si="25"/>
        <v>10</v>
      </c>
      <c r="O570" s="74">
        <f t="shared" si="26"/>
        <v>10</v>
      </c>
      <c r="P570" s="139" t="str">
        <f t="shared" si="27"/>
        <v>Gastos_Gerais</v>
      </c>
    </row>
    <row r="571" spans="1:16" ht="38.25" x14ac:dyDescent="0.2">
      <c r="A571" s="627">
        <v>8275</v>
      </c>
      <c r="B571" s="634">
        <v>45218</v>
      </c>
      <c r="C571" s="642">
        <v>45200</v>
      </c>
      <c r="D571" s="636" t="s">
        <v>264</v>
      </c>
      <c r="E571" s="636" t="s">
        <v>293</v>
      </c>
      <c r="F571" s="374">
        <v>150</v>
      </c>
      <c r="G571" s="636" t="s">
        <v>8064</v>
      </c>
      <c r="H571" s="636" t="s">
        <v>417</v>
      </c>
      <c r="I571" s="637" t="s">
        <v>1928</v>
      </c>
      <c r="J571" s="637" t="s">
        <v>1188</v>
      </c>
      <c r="K571" s="637" t="s">
        <v>4137</v>
      </c>
      <c r="L571" s="637">
        <v>999656226</v>
      </c>
      <c r="M571" s="638">
        <v>45218</v>
      </c>
      <c r="N571" s="74">
        <f t="shared" si="25"/>
        <v>10</v>
      </c>
      <c r="O571" s="74">
        <f t="shared" si="26"/>
        <v>10</v>
      </c>
      <c r="P571" s="139" t="str">
        <f t="shared" si="27"/>
        <v>Gastos_Gerais</v>
      </c>
    </row>
    <row r="572" spans="1:16" ht="38.25" x14ac:dyDescent="0.2">
      <c r="A572" s="627">
        <v>8276</v>
      </c>
      <c r="B572" s="634">
        <v>45218</v>
      </c>
      <c r="C572" s="642">
        <v>45200</v>
      </c>
      <c r="D572" s="636" t="s">
        <v>264</v>
      </c>
      <c r="E572" s="636" t="s">
        <v>293</v>
      </c>
      <c r="F572" s="374">
        <v>8.4</v>
      </c>
      <c r="G572" s="636" t="s">
        <v>9650</v>
      </c>
      <c r="H572" s="636" t="s">
        <v>420</v>
      </c>
      <c r="I572" s="637" t="s">
        <v>10457</v>
      </c>
      <c r="J572" s="637" t="s">
        <v>1188</v>
      </c>
      <c r="K572" s="637" t="s">
        <v>4137</v>
      </c>
      <c r="L572" s="637">
        <v>999656226</v>
      </c>
      <c r="M572" s="638">
        <v>45218</v>
      </c>
      <c r="N572" s="74">
        <f t="shared" si="25"/>
        <v>10</v>
      </c>
      <c r="O572" s="74">
        <f t="shared" si="26"/>
        <v>10</v>
      </c>
      <c r="P572" s="139" t="str">
        <f t="shared" si="27"/>
        <v>Gastos_Gerais</v>
      </c>
    </row>
    <row r="573" spans="1:16" ht="51" x14ac:dyDescent="0.2">
      <c r="A573" s="627">
        <v>8277</v>
      </c>
      <c r="B573" s="634">
        <v>45218</v>
      </c>
      <c r="C573" s="642">
        <v>45200</v>
      </c>
      <c r="D573" s="636" t="s">
        <v>176</v>
      </c>
      <c r="E573" s="636" t="s">
        <v>261</v>
      </c>
      <c r="F573" s="374">
        <v>2079.27</v>
      </c>
      <c r="G573" s="636" t="s">
        <v>1207</v>
      </c>
      <c r="H573" s="636" t="s">
        <v>422</v>
      </c>
      <c r="I573" s="637" t="s">
        <v>5392</v>
      </c>
      <c r="J573" s="637" t="s">
        <v>1188</v>
      </c>
      <c r="K573" s="637" t="s">
        <v>4137</v>
      </c>
      <c r="L573" s="637">
        <v>999656226</v>
      </c>
      <c r="M573" s="638">
        <v>45218</v>
      </c>
      <c r="N573" s="74">
        <f t="shared" si="25"/>
        <v>10</v>
      </c>
      <c r="O573" s="74">
        <f t="shared" si="26"/>
        <v>10</v>
      </c>
      <c r="P573" s="139" t="str">
        <f t="shared" si="27"/>
        <v>Gastos_com_Pessoal</v>
      </c>
    </row>
    <row r="574" spans="1:16" ht="51" x14ac:dyDescent="0.2">
      <c r="A574" s="627">
        <v>8278</v>
      </c>
      <c r="B574" s="634">
        <v>45218</v>
      </c>
      <c r="C574" s="642">
        <v>45200</v>
      </c>
      <c r="D574" s="636" t="s">
        <v>176</v>
      </c>
      <c r="E574" s="636" t="s">
        <v>280</v>
      </c>
      <c r="F574" s="374">
        <v>4544.62</v>
      </c>
      <c r="G574" s="636" t="s">
        <v>1209</v>
      </c>
      <c r="H574" s="636" t="s">
        <v>422</v>
      </c>
      <c r="I574" s="637" t="s">
        <v>5392</v>
      </c>
      <c r="J574" s="637" t="s">
        <v>1188</v>
      </c>
      <c r="K574" s="637" t="s">
        <v>4137</v>
      </c>
      <c r="L574" s="637">
        <v>999656226</v>
      </c>
      <c r="M574" s="638">
        <v>45218</v>
      </c>
      <c r="N574" s="74">
        <f t="shared" si="25"/>
        <v>10</v>
      </c>
      <c r="O574" s="74">
        <f t="shared" si="26"/>
        <v>10</v>
      </c>
      <c r="P574" s="139" t="str">
        <f t="shared" si="27"/>
        <v>Gastos_com_Pessoal</v>
      </c>
    </row>
    <row r="575" spans="1:16" ht="51" x14ac:dyDescent="0.2">
      <c r="A575" s="627">
        <v>8279</v>
      </c>
      <c r="B575" s="634">
        <v>45218</v>
      </c>
      <c r="C575" s="642">
        <v>45200</v>
      </c>
      <c r="D575" s="636" t="s">
        <v>176</v>
      </c>
      <c r="E575" s="636" t="s">
        <v>262</v>
      </c>
      <c r="F575" s="374">
        <v>1514.87</v>
      </c>
      <c r="G575" s="636" t="s">
        <v>1210</v>
      </c>
      <c r="H575" s="636" t="s">
        <v>422</v>
      </c>
      <c r="I575" s="637" t="s">
        <v>5392</v>
      </c>
      <c r="J575" s="637" t="s">
        <v>1188</v>
      </c>
      <c r="K575" s="637" t="s">
        <v>4137</v>
      </c>
      <c r="L575" s="637">
        <v>999656226</v>
      </c>
      <c r="M575" s="638">
        <v>45218</v>
      </c>
      <c r="N575" s="74">
        <f t="shared" si="25"/>
        <v>10</v>
      </c>
      <c r="O575" s="74">
        <f t="shared" si="26"/>
        <v>10</v>
      </c>
      <c r="P575" s="139" t="str">
        <f t="shared" si="27"/>
        <v>Gastos_com_Pessoal</v>
      </c>
    </row>
    <row r="576" spans="1:16" ht="51" x14ac:dyDescent="0.2">
      <c r="A576" s="627">
        <v>8280</v>
      </c>
      <c r="B576" s="634">
        <v>45218</v>
      </c>
      <c r="C576" s="642">
        <v>45200</v>
      </c>
      <c r="D576" s="636" t="s">
        <v>176</v>
      </c>
      <c r="E576" s="636" t="s">
        <v>169</v>
      </c>
      <c r="F576" s="374">
        <v>4166.7</v>
      </c>
      <c r="G576" s="636" t="s">
        <v>1211</v>
      </c>
      <c r="H576" s="636" t="s">
        <v>422</v>
      </c>
      <c r="I576" s="637" t="s">
        <v>5392</v>
      </c>
      <c r="J576" s="637" t="s">
        <v>1188</v>
      </c>
      <c r="K576" s="637" t="s">
        <v>4137</v>
      </c>
      <c r="L576" s="637">
        <v>999656226</v>
      </c>
      <c r="M576" s="638">
        <v>45218</v>
      </c>
      <c r="N576" s="74">
        <f t="shared" si="25"/>
        <v>10</v>
      </c>
      <c r="O576" s="74">
        <f t="shared" si="26"/>
        <v>10</v>
      </c>
      <c r="P576" s="139" t="str">
        <f t="shared" si="27"/>
        <v>Gastos_com_Pessoal</v>
      </c>
    </row>
    <row r="577" spans="1:16" ht="51" x14ac:dyDescent="0.2">
      <c r="A577" s="627">
        <v>8281</v>
      </c>
      <c r="B577" s="634">
        <v>45218</v>
      </c>
      <c r="C577" s="642">
        <v>45200</v>
      </c>
      <c r="D577" s="636" t="s">
        <v>176</v>
      </c>
      <c r="E577" s="636" t="s">
        <v>262</v>
      </c>
      <c r="F577" s="374">
        <v>942.63</v>
      </c>
      <c r="G577" s="636" t="s">
        <v>9651</v>
      </c>
      <c r="H577" s="636" t="s">
        <v>414</v>
      </c>
      <c r="I577" s="637" t="s">
        <v>9652</v>
      </c>
      <c r="J577" s="637" t="s">
        <v>1188</v>
      </c>
      <c r="K577" s="637" t="s">
        <v>4137</v>
      </c>
      <c r="L577" s="637">
        <v>999656226</v>
      </c>
      <c r="M577" s="638">
        <v>45218</v>
      </c>
      <c r="N577" s="74">
        <f t="shared" si="25"/>
        <v>10</v>
      </c>
      <c r="O577" s="74">
        <f t="shared" si="26"/>
        <v>10</v>
      </c>
      <c r="P577" s="139" t="str">
        <f t="shared" si="27"/>
        <v>Gastos_com_Pessoal</v>
      </c>
    </row>
    <row r="578" spans="1:16" s="326" customFormat="1" ht="51" x14ac:dyDescent="0.2">
      <c r="A578" s="627">
        <v>8282</v>
      </c>
      <c r="B578" s="634">
        <v>45218</v>
      </c>
      <c r="C578" s="642">
        <v>45200</v>
      </c>
      <c r="D578" s="636" t="s">
        <v>176</v>
      </c>
      <c r="E578" s="636" t="s">
        <v>280</v>
      </c>
      <c r="F578" s="374">
        <v>2661.25</v>
      </c>
      <c r="G578" s="636" t="s">
        <v>9653</v>
      </c>
      <c r="H578" s="636" t="s">
        <v>414</v>
      </c>
      <c r="I578" s="637" t="s">
        <v>9652</v>
      </c>
      <c r="J578" s="637" t="s">
        <v>1188</v>
      </c>
      <c r="K578" s="637" t="s">
        <v>4137</v>
      </c>
      <c r="L578" s="637">
        <v>999656226</v>
      </c>
      <c r="M578" s="638">
        <v>45218</v>
      </c>
      <c r="N578" s="74">
        <f t="shared" si="25"/>
        <v>10</v>
      </c>
      <c r="O578" s="74">
        <f t="shared" si="26"/>
        <v>10</v>
      </c>
      <c r="P578" s="139" t="str">
        <f t="shared" si="27"/>
        <v>Gastos_com_Pessoal</v>
      </c>
    </row>
    <row r="579" spans="1:16" s="326" customFormat="1" ht="51" x14ac:dyDescent="0.2">
      <c r="A579" s="627">
        <v>8283</v>
      </c>
      <c r="B579" s="634">
        <v>45218</v>
      </c>
      <c r="C579" s="642">
        <v>45200</v>
      </c>
      <c r="D579" s="636" t="s">
        <v>176</v>
      </c>
      <c r="E579" s="636" t="s">
        <v>262</v>
      </c>
      <c r="F579" s="374">
        <v>1039.2</v>
      </c>
      <c r="G579" s="636" t="s">
        <v>9654</v>
      </c>
      <c r="H579" s="636" t="s">
        <v>414</v>
      </c>
      <c r="I579" s="637" t="s">
        <v>9655</v>
      </c>
      <c r="J579" s="637" t="s">
        <v>1188</v>
      </c>
      <c r="K579" s="637" t="s">
        <v>4137</v>
      </c>
      <c r="L579" s="637">
        <v>999656226</v>
      </c>
      <c r="M579" s="638">
        <v>45218</v>
      </c>
      <c r="N579" s="74">
        <f t="shared" si="25"/>
        <v>10</v>
      </c>
      <c r="O579" s="74">
        <f t="shared" si="26"/>
        <v>10</v>
      </c>
      <c r="P579" s="139" t="str">
        <f t="shared" si="27"/>
        <v>Gastos_com_Pessoal</v>
      </c>
    </row>
    <row r="580" spans="1:16" ht="51" x14ac:dyDescent="0.2">
      <c r="A580" s="627">
        <v>8284</v>
      </c>
      <c r="B580" s="634">
        <v>45218</v>
      </c>
      <c r="C580" s="642">
        <v>45200</v>
      </c>
      <c r="D580" s="636" t="s">
        <v>176</v>
      </c>
      <c r="E580" s="636" t="s">
        <v>280</v>
      </c>
      <c r="F580" s="374">
        <v>2833.49</v>
      </c>
      <c r="G580" s="636" t="s">
        <v>9656</v>
      </c>
      <c r="H580" s="636" t="s">
        <v>414</v>
      </c>
      <c r="I580" s="637" t="s">
        <v>9655</v>
      </c>
      <c r="J580" s="637" t="s">
        <v>1188</v>
      </c>
      <c r="K580" s="637" t="s">
        <v>4137</v>
      </c>
      <c r="L580" s="637">
        <v>999656226</v>
      </c>
      <c r="M580" s="638">
        <v>45218</v>
      </c>
      <c r="N580" s="74">
        <f t="shared" si="25"/>
        <v>10</v>
      </c>
      <c r="O580" s="74">
        <f t="shared" si="26"/>
        <v>10</v>
      </c>
      <c r="P580" s="139" t="str">
        <f t="shared" si="27"/>
        <v>Gastos_com_Pessoal</v>
      </c>
    </row>
    <row r="581" spans="1:16" ht="38.25" x14ac:dyDescent="0.2">
      <c r="A581" s="627">
        <v>8285</v>
      </c>
      <c r="B581" s="634">
        <v>45218</v>
      </c>
      <c r="C581" s="642">
        <v>45200</v>
      </c>
      <c r="D581" s="636" t="s">
        <v>264</v>
      </c>
      <c r="E581" s="636" t="s">
        <v>293</v>
      </c>
      <c r="F581" s="374">
        <v>10.8</v>
      </c>
      <c r="G581" s="636" t="s">
        <v>9395</v>
      </c>
      <c r="H581" s="636" t="s">
        <v>422</v>
      </c>
      <c r="I581" s="637" t="s">
        <v>9657</v>
      </c>
      <c r="J581" s="637" t="s">
        <v>1188</v>
      </c>
      <c r="K581" s="637" t="s">
        <v>4137</v>
      </c>
      <c r="L581" s="637">
        <v>999656226</v>
      </c>
      <c r="M581" s="638">
        <v>45218</v>
      </c>
      <c r="N581" s="74">
        <f t="shared" ref="N581:N644" si="28">IF(B581=0,0,IF(YEAR(B581)=$O$1,MONTH(B581)-$N$1+1,(YEAR(B581)-$O$1)*12-$N$1+1+MONTH(B581)))</f>
        <v>10</v>
      </c>
      <c r="O581" s="74">
        <f t="shared" ref="O581:O644" si="29">IF(C581=0,0,IF(YEAR(C581)=$O$1,MONTH(C581)-$N$1+1,(YEAR(C581)-$O$1)*12-$N$1+1+MONTH(C581)))</f>
        <v>10</v>
      </c>
      <c r="P581" s="139" t="str">
        <f t="shared" ref="P581:P644" si="30">SUBSTITUTE(D581," ","_")</f>
        <v>Gastos_Gerais</v>
      </c>
    </row>
    <row r="582" spans="1:16" ht="51" x14ac:dyDescent="0.2">
      <c r="A582" s="627">
        <v>8286</v>
      </c>
      <c r="B582" s="634">
        <v>45218</v>
      </c>
      <c r="C582" s="642">
        <v>45170</v>
      </c>
      <c r="D582" s="636" t="s">
        <v>176</v>
      </c>
      <c r="E582" s="636" t="s">
        <v>245</v>
      </c>
      <c r="F582" s="374">
        <v>4.32</v>
      </c>
      <c r="G582" s="636" t="s">
        <v>9658</v>
      </c>
      <c r="H582" s="636" t="s">
        <v>303</v>
      </c>
      <c r="I582" s="637" t="s">
        <v>4588</v>
      </c>
      <c r="J582" s="637" t="s">
        <v>1188</v>
      </c>
      <c r="K582" s="637" t="s">
        <v>1410</v>
      </c>
      <c r="L582" s="637" t="s">
        <v>425</v>
      </c>
      <c r="M582" s="638">
        <v>45218</v>
      </c>
      <c r="N582" s="74">
        <f t="shared" si="28"/>
        <v>10</v>
      </c>
      <c r="O582" s="74">
        <f t="shared" si="29"/>
        <v>9</v>
      </c>
      <c r="P582" s="139" t="str">
        <f t="shared" si="30"/>
        <v>Gastos_com_Pessoal</v>
      </c>
    </row>
    <row r="583" spans="1:16" ht="38.25" x14ac:dyDescent="0.2">
      <c r="A583" s="627">
        <v>8287</v>
      </c>
      <c r="B583" s="634">
        <v>45218</v>
      </c>
      <c r="C583" s="642">
        <v>45200</v>
      </c>
      <c r="D583" s="636" t="s">
        <v>264</v>
      </c>
      <c r="E583" s="636" t="s">
        <v>69</v>
      </c>
      <c r="F583" s="374">
        <v>20.149999999999999</v>
      </c>
      <c r="G583" s="636" t="s">
        <v>9659</v>
      </c>
      <c r="H583" s="636" t="s">
        <v>303</v>
      </c>
      <c r="I583" s="637" t="s">
        <v>4175</v>
      </c>
      <c r="J583" s="637" t="s">
        <v>1254</v>
      </c>
      <c r="K583" s="637" t="s">
        <v>1255</v>
      </c>
      <c r="L583" s="637" t="s">
        <v>425</v>
      </c>
      <c r="M583" s="638">
        <v>45218</v>
      </c>
      <c r="N583" s="74">
        <f t="shared" si="28"/>
        <v>10</v>
      </c>
      <c r="O583" s="74">
        <f t="shared" si="29"/>
        <v>10</v>
      </c>
      <c r="P583" s="139" t="str">
        <f t="shared" si="30"/>
        <v>Gastos_Gerais</v>
      </c>
    </row>
    <row r="584" spans="1:16" ht="38.25" x14ac:dyDescent="0.2">
      <c r="A584" s="627">
        <v>8288</v>
      </c>
      <c r="B584" s="634">
        <v>45218</v>
      </c>
      <c r="C584" s="642">
        <v>45200</v>
      </c>
      <c r="D584" s="636" t="s">
        <v>264</v>
      </c>
      <c r="E584" s="636" t="s">
        <v>96</v>
      </c>
      <c r="F584" s="374">
        <v>1954</v>
      </c>
      <c r="G584" s="636" t="s">
        <v>9349</v>
      </c>
      <c r="H584" s="636" t="s">
        <v>422</v>
      </c>
      <c r="I584" s="637" t="s">
        <v>9660</v>
      </c>
      <c r="J584" s="637" t="s">
        <v>1157</v>
      </c>
      <c r="K584" s="637" t="s">
        <v>32</v>
      </c>
      <c r="L584" s="637">
        <v>33636</v>
      </c>
      <c r="M584" s="638">
        <v>45215</v>
      </c>
      <c r="N584" s="74">
        <f t="shared" si="28"/>
        <v>10</v>
      </c>
      <c r="O584" s="74">
        <f t="shared" si="29"/>
        <v>10</v>
      </c>
      <c r="P584" s="139" t="str">
        <f t="shared" si="30"/>
        <v>Gastos_Gerais</v>
      </c>
    </row>
    <row r="585" spans="1:16" ht="38.25" x14ac:dyDescent="0.2">
      <c r="A585" s="627">
        <v>8289</v>
      </c>
      <c r="B585" s="634">
        <v>45218</v>
      </c>
      <c r="C585" s="642">
        <v>45170</v>
      </c>
      <c r="D585" s="636" t="s">
        <v>264</v>
      </c>
      <c r="E585" s="636" t="s">
        <v>412</v>
      </c>
      <c r="F585" s="374">
        <v>2801.18</v>
      </c>
      <c r="G585" s="636" t="s">
        <v>9661</v>
      </c>
      <c r="H585" s="636" t="s">
        <v>493</v>
      </c>
      <c r="I585" s="637" t="s">
        <v>6005</v>
      </c>
      <c r="J585" s="637" t="s">
        <v>1157</v>
      </c>
      <c r="K585" s="637" t="s">
        <v>32</v>
      </c>
      <c r="L585" s="637">
        <v>2023419</v>
      </c>
      <c r="M585" s="638">
        <v>45215</v>
      </c>
      <c r="N585" s="74">
        <f t="shared" si="28"/>
        <v>10</v>
      </c>
      <c r="O585" s="74">
        <f t="shared" si="29"/>
        <v>9</v>
      </c>
      <c r="P585" s="139" t="str">
        <f t="shared" si="30"/>
        <v>Gastos_Gerais</v>
      </c>
    </row>
    <row r="586" spans="1:16" ht="38.25" x14ac:dyDescent="0.2">
      <c r="A586" s="627">
        <v>8290</v>
      </c>
      <c r="B586" s="634">
        <v>45218</v>
      </c>
      <c r="C586" s="642">
        <v>45170</v>
      </c>
      <c r="D586" s="636" t="s">
        <v>264</v>
      </c>
      <c r="E586" s="636" t="s">
        <v>412</v>
      </c>
      <c r="F586" s="374">
        <v>5692.57</v>
      </c>
      <c r="G586" s="636" t="s">
        <v>9661</v>
      </c>
      <c r="H586" s="636" t="s">
        <v>421</v>
      </c>
      <c r="I586" s="637" t="s">
        <v>6005</v>
      </c>
      <c r="J586" s="637" t="s">
        <v>1157</v>
      </c>
      <c r="K586" s="637" t="s">
        <v>32</v>
      </c>
      <c r="L586" s="637">
        <v>2023422</v>
      </c>
      <c r="M586" s="638">
        <v>45215</v>
      </c>
      <c r="N586" s="74">
        <f t="shared" si="28"/>
        <v>10</v>
      </c>
      <c r="O586" s="74">
        <f t="shared" si="29"/>
        <v>9</v>
      </c>
      <c r="P586" s="139" t="str">
        <f t="shared" si="30"/>
        <v>Gastos_Gerais</v>
      </c>
    </row>
    <row r="587" spans="1:16" ht="38.25" x14ac:dyDescent="0.2">
      <c r="A587" s="627">
        <v>8291</v>
      </c>
      <c r="B587" s="634">
        <v>45218</v>
      </c>
      <c r="C587" s="642">
        <v>45170</v>
      </c>
      <c r="D587" s="636" t="s">
        <v>264</v>
      </c>
      <c r="E587" s="636" t="s">
        <v>412</v>
      </c>
      <c r="F587" s="374">
        <v>1094.6300000000001</v>
      </c>
      <c r="G587" s="636" t="s">
        <v>9661</v>
      </c>
      <c r="H587" s="636" t="s">
        <v>414</v>
      </c>
      <c r="I587" s="637" t="s">
        <v>6005</v>
      </c>
      <c r="J587" s="637" t="s">
        <v>1157</v>
      </c>
      <c r="K587" s="637" t="s">
        <v>32</v>
      </c>
      <c r="L587" s="637">
        <v>2023421</v>
      </c>
      <c r="M587" s="638"/>
      <c r="N587" s="74">
        <f t="shared" si="28"/>
        <v>10</v>
      </c>
      <c r="O587" s="74">
        <f t="shared" si="29"/>
        <v>9</v>
      </c>
      <c r="P587" s="139" t="str">
        <f t="shared" si="30"/>
        <v>Gastos_Gerais</v>
      </c>
    </row>
    <row r="588" spans="1:16" ht="38.25" x14ac:dyDescent="0.2">
      <c r="A588" s="627">
        <v>8292</v>
      </c>
      <c r="B588" s="634">
        <v>45218</v>
      </c>
      <c r="C588" s="642">
        <v>45170</v>
      </c>
      <c r="D588" s="636" t="s">
        <v>264</v>
      </c>
      <c r="E588" s="636" t="s">
        <v>412</v>
      </c>
      <c r="F588" s="374">
        <v>2311.38</v>
      </c>
      <c r="G588" s="636" t="s">
        <v>9661</v>
      </c>
      <c r="H588" s="636" t="s">
        <v>419</v>
      </c>
      <c r="I588" s="637" t="s">
        <v>6005</v>
      </c>
      <c r="J588" s="637" t="s">
        <v>1157</v>
      </c>
      <c r="K588" s="637" t="s">
        <v>32</v>
      </c>
      <c r="L588" s="637">
        <v>2023418</v>
      </c>
      <c r="M588" s="638">
        <v>45215</v>
      </c>
      <c r="N588" s="74">
        <f t="shared" si="28"/>
        <v>10</v>
      </c>
      <c r="O588" s="74">
        <f t="shared" si="29"/>
        <v>9</v>
      </c>
      <c r="P588" s="139" t="str">
        <f t="shared" si="30"/>
        <v>Gastos_Gerais</v>
      </c>
    </row>
    <row r="589" spans="1:16" ht="38.25" x14ac:dyDescent="0.2">
      <c r="A589" s="627">
        <v>8293</v>
      </c>
      <c r="B589" s="634">
        <v>45218</v>
      </c>
      <c r="C589" s="642">
        <v>45170</v>
      </c>
      <c r="D589" s="636" t="s">
        <v>264</v>
      </c>
      <c r="E589" s="636" t="s">
        <v>412</v>
      </c>
      <c r="F589" s="374">
        <v>3115.46</v>
      </c>
      <c r="G589" s="636" t="s">
        <v>9661</v>
      </c>
      <c r="H589" s="636" t="s">
        <v>423</v>
      </c>
      <c r="I589" s="637" t="s">
        <v>6005</v>
      </c>
      <c r="J589" s="637" t="s">
        <v>1157</v>
      </c>
      <c r="K589" s="637" t="s">
        <v>32</v>
      </c>
      <c r="L589" s="637">
        <v>2023420</v>
      </c>
      <c r="M589" s="638">
        <v>45215</v>
      </c>
      <c r="N589" s="74">
        <f t="shared" si="28"/>
        <v>10</v>
      </c>
      <c r="O589" s="74">
        <f t="shared" si="29"/>
        <v>9</v>
      </c>
      <c r="P589" s="139" t="str">
        <f t="shared" si="30"/>
        <v>Gastos_Gerais</v>
      </c>
    </row>
    <row r="590" spans="1:16" ht="38.25" x14ac:dyDescent="0.2">
      <c r="A590" s="627">
        <v>8294</v>
      </c>
      <c r="B590" s="634">
        <v>45218</v>
      </c>
      <c r="C590" s="642">
        <v>45200</v>
      </c>
      <c r="D590" s="636" t="s">
        <v>264</v>
      </c>
      <c r="E590" s="636" t="s">
        <v>182</v>
      </c>
      <c r="F590" s="374">
        <v>7887.44</v>
      </c>
      <c r="G590" s="636" t="s">
        <v>9662</v>
      </c>
      <c r="H590" s="636" t="s">
        <v>421</v>
      </c>
      <c r="I590" s="637" t="s">
        <v>9663</v>
      </c>
      <c r="J590" s="637" t="s">
        <v>1157</v>
      </c>
      <c r="K590" s="637" t="s">
        <v>32</v>
      </c>
      <c r="L590" s="637">
        <v>20231</v>
      </c>
      <c r="M590" s="638">
        <v>45215</v>
      </c>
      <c r="N590" s="74">
        <f t="shared" si="28"/>
        <v>10</v>
      </c>
      <c r="O590" s="74">
        <f t="shared" si="29"/>
        <v>10</v>
      </c>
      <c r="P590" s="139" t="str">
        <f t="shared" si="30"/>
        <v>Gastos_Gerais</v>
      </c>
    </row>
    <row r="591" spans="1:16" ht="38.25" x14ac:dyDescent="0.2">
      <c r="A591" s="627">
        <v>8295</v>
      </c>
      <c r="B591" s="634">
        <v>45218</v>
      </c>
      <c r="C591" s="642">
        <v>45170</v>
      </c>
      <c r="D591" s="636" t="s">
        <v>264</v>
      </c>
      <c r="E591" s="636" t="s">
        <v>408</v>
      </c>
      <c r="F591" s="374">
        <v>166.6</v>
      </c>
      <c r="G591" s="636" t="s">
        <v>3572</v>
      </c>
      <c r="H591" s="636" t="s">
        <v>421</v>
      </c>
      <c r="I591" s="637" t="s">
        <v>1820</v>
      </c>
      <c r="J591" s="637" t="s">
        <v>1157</v>
      </c>
      <c r="K591" s="637" t="s">
        <v>32</v>
      </c>
      <c r="L591" s="637">
        <v>3603</v>
      </c>
      <c r="M591" s="638">
        <v>45212</v>
      </c>
      <c r="N591" s="74">
        <f t="shared" si="28"/>
        <v>10</v>
      </c>
      <c r="O591" s="74">
        <f t="shared" si="29"/>
        <v>9</v>
      </c>
      <c r="P591" s="139" t="str">
        <f t="shared" si="30"/>
        <v>Gastos_Gerais</v>
      </c>
    </row>
    <row r="592" spans="1:16" ht="38.25" x14ac:dyDescent="0.2">
      <c r="A592" s="627">
        <v>8296</v>
      </c>
      <c r="B592" s="634">
        <v>45218</v>
      </c>
      <c r="C592" s="642">
        <v>45170</v>
      </c>
      <c r="D592" s="636" t="s">
        <v>264</v>
      </c>
      <c r="E592" s="636" t="s">
        <v>408</v>
      </c>
      <c r="F592" s="374">
        <v>166.6</v>
      </c>
      <c r="G592" s="636" t="s">
        <v>3572</v>
      </c>
      <c r="H592" s="636" t="s">
        <v>423</v>
      </c>
      <c r="I592" s="637" t="s">
        <v>1820</v>
      </c>
      <c r="J592" s="637" t="s">
        <v>1157</v>
      </c>
      <c r="K592" s="637" t="s">
        <v>32</v>
      </c>
      <c r="L592" s="637">
        <v>3606</v>
      </c>
      <c r="M592" s="638">
        <v>45212</v>
      </c>
      <c r="N592" s="74">
        <f t="shared" si="28"/>
        <v>10</v>
      </c>
      <c r="O592" s="74">
        <f t="shared" si="29"/>
        <v>9</v>
      </c>
      <c r="P592" s="139" t="str">
        <f t="shared" si="30"/>
        <v>Gastos_Gerais</v>
      </c>
    </row>
    <row r="593" spans="1:16" ht="38.25" x14ac:dyDescent="0.2">
      <c r="A593" s="627">
        <v>8297</v>
      </c>
      <c r="B593" s="634">
        <v>45218</v>
      </c>
      <c r="C593" s="642">
        <v>45170</v>
      </c>
      <c r="D593" s="636" t="s">
        <v>264</v>
      </c>
      <c r="E593" s="636" t="s">
        <v>408</v>
      </c>
      <c r="F593" s="374">
        <v>166.6</v>
      </c>
      <c r="G593" s="636" t="s">
        <v>3572</v>
      </c>
      <c r="H593" s="636" t="s">
        <v>419</v>
      </c>
      <c r="I593" s="637" t="s">
        <v>1820</v>
      </c>
      <c r="J593" s="637" t="s">
        <v>1157</v>
      </c>
      <c r="K593" s="637" t="s">
        <v>32</v>
      </c>
      <c r="L593" s="637">
        <v>3602</v>
      </c>
      <c r="M593" s="638">
        <v>45212</v>
      </c>
      <c r="N593" s="74">
        <f t="shared" si="28"/>
        <v>10</v>
      </c>
      <c r="O593" s="74">
        <f t="shared" si="29"/>
        <v>9</v>
      </c>
      <c r="P593" s="139" t="str">
        <f t="shared" si="30"/>
        <v>Gastos_Gerais</v>
      </c>
    </row>
    <row r="594" spans="1:16" ht="38.25" x14ac:dyDescent="0.2">
      <c r="A594" s="627">
        <v>8298</v>
      </c>
      <c r="B594" s="634">
        <v>45218</v>
      </c>
      <c r="C594" s="642">
        <v>45170</v>
      </c>
      <c r="D594" s="636" t="s">
        <v>264</v>
      </c>
      <c r="E594" s="636" t="s">
        <v>408</v>
      </c>
      <c r="F594" s="374">
        <v>166.6</v>
      </c>
      <c r="G594" s="636" t="s">
        <v>3572</v>
      </c>
      <c r="H594" s="636" t="s">
        <v>493</v>
      </c>
      <c r="I594" s="637" t="s">
        <v>1820</v>
      </c>
      <c r="J594" s="637" t="s">
        <v>1157</v>
      </c>
      <c r="K594" s="637" t="s">
        <v>32</v>
      </c>
      <c r="L594" s="637">
        <v>3604</v>
      </c>
      <c r="M594" s="638">
        <v>45212</v>
      </c>
      <c r="N594" s="74">
        <f t="shared" si="28"/>
        <v>10</v>
      </c>
      <c r="O594" s="74">
        <f t="shared" si="29"/>
        <v>9</v>
      </c>
      <c r="P594" s="139" t="str">
        <f t="shared" si="30"/>
        <v>Gastos_Gerais</v>
      </c>
    </row>
    <row r="595" spans="1:16" ht="38.25" x14ac:dyDescent="0.2">
      <c r="A595" s="627">
        <v>8299</v>
      </c>
      <c r="B595" s="634">
        <v>45218</v>
      </c>
      <c r="C595" s="642">
        <v>45170</v>
      </c>
      <c r="D595" s="636" t="s">
        <v>264</v>
      </c>
      <c r="E595" s="636" t="s">
        <v>408</v>
      </c>
      <c r="F595" s="374">
        <v>166.6</v>
      </c>
      <c r="G595" s="636" t="s">
        <v>3572</v>
      </c>
      <c r="H595" s="636" t="s">
        <v>414</v>
      </c>
      <c r="I595" s="637" t="s">
        <v>1820</v>
      </c>
      <c r="J595" s="637" t="s">
        <v>1157</v>
      </c>
      <c r="K595" s="637" t="s">
        <v>32</v>
      </c>
      <c r="L595" s="637">
        <v>3605</v>
      </c>
      <c r="M595" s="638">
        <v>45212</v>
      </c>
      <c r="N595" s="74">
        <f t="shared" si="28"/>
        <v>10</v>
      </c>
      <c r="O595" s="74">
        <f t="shared" si="29"/>
        <v>9</v>
      </c>
      <c r="P595" s="139" t="str">
        <f t="shared" si="30"/>
        <v>Gastos_Gerais</v>
      </c>
    </row>
    <row r="596" spans="1:16" ht="38.25" x14ac:dyDescent="0.2">
      <c r="A596" s="627">
        <v>8300</v>
      </c>
      <c r="B596" s="634">
        <v>45218</v>
      </c>
      <c r="C596" s="642">
        <v>45170</v>
      </c>
      <c r="D596" s="636" t="s">
        <v>264</v>
      </c>
      <c r="E596" s="636" t="s">
        <v>410</v>
      </c>
      <c r="F596" s="374">
        <v>1499.45</v>
      </c>
      <c r="G596" s="636" t="s">
        <v>1541</v>
      </c>
      <c r="H596" s="636" t="s">
        <v>421</v>
      </c>
      <c r="I596" s="637" t="s">
        <v>1820</v>
      </c>
      <c r="J596" s="637" t="s">
        <v>1157</v>
      </c>
      <c r="K596" s="637" t="s">
        <v>32</v>
      </c>
      <c r="L596" s="637">
        <v>3553</v>
      </c>
      <c r="M596" s="638">
        <v>45202</v>
      </c>
      <c r="N596" s="74">
        <f t="shared" si="28"/>
        <v>10</v>
      </c>
      <c r="O596" s="74">
        <f t="shared" si="29"/>
        <v>9</v>
      </c>
      <c r="P596" s="139" t="str">
        <f t="shared" si="30"/>
        <v>Gastos_Gerais</v>
      </c>
    </row>
    <row r="597" spans="1:16" ht="38.25" x14ac:dyDescent="0.2">
      <c r="A597" s="627">
        <v>8301</v>
      </c>
      <c r="B597" s="634">
        <v>45218</v>
      </c>
      <c r="C597" s="642">
        <v>45170</v>
      </c>
      <c r="D597" s="636" t="s">
        <v>264</v>
      </c>
      <c r="E597" s="636" t="s">
        <v>410</v>
      </c>
      <c r="F597" s="374">
        <v>1460.25</v>
      </c>
      <c r="G597" s="636" t="s">
        <v>1541</v>
      </c>
      <c r="H597" s="636" t="s">
        <v>423</v>
      </c>
      <c r="I597" s="637" t="s">
        <v>1820</v>
      </c>
      <c r="J597" s="637" t="s">
        <v>1157</v>
      </c>
      <c r="K597" s="637" t="s">
        <v>32</v>
      </c>
      <c r="L597" s="637">
        <v>3556</v>
      </c>
      <c r="M597" s="638">
        <v>45202</v>
      </c>
      <c r="N597" s="74">
        <f t="shared" si="28"/>
        <v>10</v>
      </c>
      <c r="O597" s="74">
        <f t="shared" si="29"/>
        <v>9</v>
      </c>
      <c r="P597" s="139" t="str">
        <f t="shared" si="30"/>
        <v>Gastos_Gerais</v>
      </c>
    </row>
    <row r="598" spans="1:16" ht="38.25" x14ac:dyDescent="0.2">
      <c r="A598" s="627">
        <v>8302</v>
      </c>
      <c r="B598" s="634">
        <v>45218</v>
      </c>
      <c r="C598" s="642">
        <v>45170</v>
      </c>
      <c r="D598" s="636" t="s">
        <v>264</v>
      </c>
      <c r="E598" s="636" t="s">
        <v>410</v>
      </c>
      <c r="F598" s="374">
        <v>2548.09</v>
      </c>
      <c r="G598" s="636" t="s">
        <v>1541</v>
      </c>
      <c r="H598" s="636" t="s">
        <v>419</v>
      </c>
      <c r="I598" s="637" t="s">
        <v>1820</v>
      </c>
      <c r="J598" s="637" t="s">
        <v>1157</v>
      </c>
      <c r="K598" s="637" t="s">
        <v>32</v>
      </c>
      <c r="L598" s="637">
        <v>3552</v>
      </c>
      <c r="M598" s="638">
        <v>45202</v>
      </c>
      <c r="N598" s="74">
        <f t="shared" si="28"/>
        <v>10</v>
      </c>
      <c r="O598" s="74">
        <f t="shared" si="29"/>
        <v>9</v>
      </c>
      <c r="P598" s="139" t="str">
        <f t="shared" si="30"/>
        <v>Gastos_Gerais</v>
      </c>
    </row>
    <row r="599" spans="1:16" ht="38.25" x14ac:dyDescent="0.2">
      <c r="A599" s="627">
        <v>8303</v>
      </c>
      <c r="B599" s="634">
        <v>45218</v>
      </c>
      <c r="C599" s="642">
        <v>45170</v>
      </c>
      <c r="D599" s="636" t="s">
        <v>264</v>
      </c>
      <c r="E599" s="636" t="s">
        <v>410</v>
      </c>
      <c r="F599" s="374">
        <v>1460.25</v>
      </c>
      <c r="G599" s="636" t="s">
        <v>1541</v>
      </c>
      <c r="H599" s="636" t="s">
        <v>493</v>
      </c>
      <c r="I599" s="637" t="s">
        <v>1820</v>
      </c>
      <c r="J599" s="637" t="s">
        <v>1157</v>
      </c>
      <c r="K599" s="637" t="s">
        <v>32</v>
      </c>
      <c r="L599" s="637">
        <v>3554</v>
      </c>
      <c r="M599" s="638">
        <v>45202</v>
      </c>
      <c r="N599" s="74">
        <f t="shared" si="28"/>
        <v>10</v>
      </c>
      <c r="O599" s="74">
        <f t="shared" si="29"/>
        <v>9</v>
      </c>
      <c r="P599" s="139" t="str">
        <f t="shared" si="30"/>
        <v>Gastos_Gerais</v>
      </c>
    </row>
    <row r="600" spans="1:16" ht="38.25" x14ac:dyDescent="0.2">
      <c r="A600" s="627">
        <v>8304</v>
      </c>
      <c r="B600" s="634">
        <v>45218</v>
      </c>
      <c r="C600" s="642">
        <v>45170</v>
      </c>
      <c r="D600" s="636" t="s">
        <v>264</v>
      </c>
      <c r="E600" s="636" t="s">
        <v>410</v>
      </c>
      <c r="F600" s="374">
        <v>1558.26</v>
      </c>
      <c r="G600" s="636" t="s">
        <v>1541</v>
      </c>
      <c r="H600" s="636" t="s">
        <v>414</v>
      </c>
      <c r="I600" s="637" t="s">
        <v>1820</v>
      </c>
      <c r="J600" s="637" t="s">
        <v>1157</v>
      </c>
      <c r="K600" s="637" t="s">
        <v>32</v>
      </c>
      <c r="L600" s="637">
        <v>3555</v>
      </c>
      <c r="M600" s="638">
        <v>45202</v>
      </c>
      <c r="N600" s="74">
        <f t="shared" si="28"/>
        <v>10</v>
      </c>
      <c r="O600" s="74">
        <f t="shared" si="29"/>
        <v>9</v>
      </c>
      <c r="P600" s="139" t="str">
        <f t="shared" si="30"/>
        <v>Gastos_Gerais</v>
      </c>
    </row>
    <row r="601" spans="1:16" ht="38.25" x14ac:dyDescent="0.2">
      <c r="A601" s="627">
        <v>8305</v>
      </c>
      <c r="B601" s="634">
        <v>45218</v>
      </c>
      <c r="C601" s="642">
        <v>45200</v>
      </c>
      <c r="D601" s="636" t="s">
        <v>264</v>
      </c>
      <c r="E601" s="636" t="s">
        <v>96</v>
      </c>
      <c r="F601" s="374">
        <v>37.5</v>
      </c>
      <c r="G601" s="636" t="s">
        <v>9664</v>
      </c>
      <c r="H601" s="636" t="s">
        <v>420</v>
      </c>
      <c r="I601" s="637" t="s">
        <v>9665</v>
      </c>
      <c r="J601" s="637" t="s">
        <v>1157</v>
      </c>
      <c r="K601" s="637" t="s">
        <v>32</v>
      </c>
      <c r="L601" s="637">
        <v>12</v>
      </c>
      <c r="M601" s="638">
        <v>45203</v>
      </c>
      <c r="N601" s="74">
        <f t="shared" si="28"/>
        <v>10</v>
      </c>
      <c r="O601" s="74">
        <f t="shared" si="29"/>
        <v>10</v>
      </c>
      <c r="P601" s="139" t="str">
        <f t="shared" si="30"/>
        <v>Gastos_Gerais</v>
      </c>
    </row>
    <row r="602" spans="1:16" ht="38.25" x14ac:dyDescent="0.2">
      <c r="A602" s="627">
        <v>8306</v>
      </c>
      <c r="B602" s="634">
        <v>45218</v>
      </c>
      <c r="C602" s="642">
        <v>45200</v>
      </c>
      <c r="D602" s="636" t="s">
        <v>264</v>
      </c>
      <c r="E602" s="636" t="s">
        <v>402</v>
      </c>
      <c r="F602" s="374">
        <v>97.8</v>
      </c>
      <c r="G602" s="636" t="s">
        <v>1487</v>
      </c>
      <c r="H602" s="636" t="s">
        <v>1032</v>
      </c>
      <c r="I602" s="637" t="s">
        <v>6868</v>
      </c>
      <c r="J602" s="637" t="s">
        <v>1157</v>
      </c>
      <c r="K602" s="637" t="s">
        <v>32</v>
      </c>
      <c r="L602" s="637">
        <v>1043</v>
      </c>
      <c r="M602" s="638">
        <v>45210</v>
      </c>
      <c r="N602" s="74">
        <f t="shared" si="28"/>
        <v>10</v>
      </c>
      <c r="O602" s="74">
        <f t="shared" si="29"/>
        <v>10</v>
      </c>
      <c r="P602" s="139" t="str">
        <f t="shared" si="30"/>
        <v>Gastos_Gerais</v>
      </c>
    </row>
    <row r="603" spans="1:16" ht="60" x14ac:dyDescent="0.2">
      <c r="A603" s="627">
        <v>8307</v>
      </c>
      <c r="B603" s="634">
        <v>45219</v>
      </c>
      <c r="C603" s="642">
        <v>45170</v>
      </c>
      <c r="D603" s="636" t="s">
        <v>176</v>
      </c>
      <c r="E603" s="636" t="s">
        <v>173</v>
      </c>
      <c r="F603" s="374">
        <v>3597.66</v>
      </c>
      <c r="G603" s="636" t="s">
        <v>9666</v>
      </c>
      <c r="H603" s="636" t="s">
        <v>303</v>
      </c>
      <c r="I603" s="637" t="s">
        <v>4157</v>
      </c>
      <c r="J603" s="637" t="s">
        <v>1157</v>
      </c>
      <c r="K603" s="637" t="s">
        <v>32</v>
      </c>
      <c r="L603" s="637">
        <v>20232186</v>
      </c>
      <c r="M603" s="638">
        <v>45215</v>
      </c>
      <c r="N603" s="74">
        <f t="shared" si="28"/>
        <v>10</v>
      </c>
      <c r="O603" s="74">
        <f t="shared" si="29"/>
        <v>9</v>
      </c>
      <c r="P603" s="139" t="str">
        <f t="shared" si="30"/>
        <v>Gastos_com_Pessoal</v>
      </c>
    </row>
    <row r="604" spans="1:16" ht="76.5" x14ac:dyDescent="0.2">
      <c r="A604" s="627">
        <v>8308</v>
      </c>
      <c r="B604" s="634">
        <v>45219</v>
      </c>
      <c r="C604" s="642">
        <v>45200</v>
      </c>
      <c r="D604" s="636" t="s">
        <v>141</v>
      </c>
      <c r="E604" s="636" t="s">
        <v>224</v>
      </c>
      <c r="F604" s="374">
        <v>8074.18</v>
      </c>
      <c r="G604" s="636" t="s">
        <v>9667</v>
      </c>
      <c r="H604" s="636" t="s">
        <v>422</v>
      </c>
      <c r="I604" s="637" t="s">
        <v>8954</v>
      </c>
      <c r="J604" s="637" t="s">
        <v>1157</v>
      </c>
      <c r="K604" s="637" t="s">
        <v>32</v>
      </c>
      <c r="L604" s="637">
        <v>7726</v>
      </c>
      <c r="M604" s="638">
        <v>45203</v>
      </c>
      <c r="N604" s="74">
        <f t="shared" si="28"/>
        <v>10</v>
      </c>
      <c r="O604" s="74">
        <f t="shared" si="29"/>
        <v>10</v>
      </c>
      <c r="P604" s="139" t="str">
        <f t="shared" si="30"/>
        <v>Aquisição_de_Bens_Permanentes</v>
      </c>
    </row>
    <row r="605" spans="1:16" ht="38.25" x14ac:dyDescent="0.2">
      <c r="A605" s="627">
        <v>8309</v>
      </c>
      <c r="B605" s="634">
        <v>45219</v>
      </c>
      <c r="C605" s="642">
        <v>45170</v>
      </c>
      <c r="D605" s="636" t="s">
        <v>264</v>
      </c>
      <c r="E605" s="636" t="s">
        <v>83</v>
      </c>
      <c r="F605" s="374">
        <v>294.20999999999998</v>
      </c>
      <c r="G605" s="636" t="s">
        <v>9476</v>
      </c>
      <c r="H605" s="636" t="s">
        <v>418</v>
      </c>
      <c r="I605" s="637" t="s">
        <v>9180</v>
      </c>
      <c r="J605" s="637" t="s">
        <v>1157</v>
      </c>
      <c r="K605" s="637" t="s">
        <v>32</v>
      </c>
      <c r="L605" s="637">
        <v>72834545</v>
      </c>
      <c r="M605" s="638">
        <v>45219</v>
      </c>
      <c r="N605" s="74">
        <f t="shared" si="28"/>
        <v>10</v>
      </c>
      <c r="O605" s="74">
        <f t="shared" si="29"/>
        <v>9</v>
      </c>
      <c r="P605" s="139" t="str">
        <f t="shared" si="30"/>
        <v>Gastos_Gerais</v>
      </c>
    </row>
    <row r="606" spans="1:16" ht="38.25" x14ac:dyDescent="0.2">
      <c r="A606" s="627">
        <v>8310</v>
      </c>
      <c r="B606" s="634">
        <v>45219</v>
      </c>
      <c r="C606" s="642">
        <v>45170</v>
      </c>
      <c r="D606" s="636" t="s">
        <v>264</v>
      </c>
      <c r="E606" s="636" t="s">
        <v>83</v>
      </c>
      <c r="F606" s="374">
        <v>1743.78</v>
      </c>
      <c r="G606" s="636" t="s">
        <v>9476</v>
      </c>
      <c r="H606" s="636" t="s">
        <v>418</v>
      </c>
      <c r="I606" s="637" t="s">
        <v>9180</v>
      </c>
      <c r="J606" s="637" t="s">
        <v>1157</v>
      </c>
      <c r="K606" s="637" t="s">
        <v>32</v>
      </c>
      <c r="L606" s="637">
        <v>72810245</v>
      </c>
      <c r="M606" s="638">
        <v>45219</v>
      </c>
      <c r="N606" s="74">
        <f t="shared" si="28"/>
        <v>10</v>
      </c>
      <c r="O606" s="74">
        <f t="shared" si="29"/>
        <v>9</v>
      </c>
      <c r="P606" s="139" t="str">
        <f t="shared" si="30"/>
        <v>Gastos_Gerais</v>
      </c>
    </row>
    <row r="607" spans="1:16" ht="38.25" x14ac:dyDescent="0.2">
      <c r="A607" s="627">
        <v>8311</v>
      </c>
      <c r="B607" s="634">
        <v>45219</v>
      </c>
      <c r="C607" s="642">
        <v>45170</v>
      </c>
      <c r="D607" s="636" t="s">
        <v>264</v>
      </c>
      <c r="E607" s="636" t="s">
        <v>82</v>
      </c>
      <c r="F607" s="374">
        <v>62594.61</v>
      </c>
      <c r="G607" s="636" t="s">
        <v>1154</v>
      </c>
      <c r="H607" s="636" t="s">
        <v>421</v>
      </c>
      <c r="I607" s="637" t="s">
        <v>1682</v>
      </c>
      <c r="J607" s="637" t="s">
        <v>1157</v>
      </c>
      <c r="K607" s="637" t="s">
        <v>1158</v>
      </c>
      <c r="L607" s="637" t="s">
        <v>9668</v>
      </c>
      <c r="M607" s="638">
        <v>45219</v>
      </c>
      <c r="N607" s="74">
        <f t="shared" si="28"/>
        <v>10</v>
      </c>
      <c r="O607" s="74">
        <f t="shared" si="29"/>
        <v>9</v>
      </c>
      <c r="P607" s="139" t="str">
        <f t="shared" si="30"/>
        <v>Gastos_Gerais</v>
      </c>
    </row>
    <row r="608" spans="1:16" ht="51" x14ac:dyDescent="0.2">
      <c r="A608" s="627">
        <v>8312</v>
      </c>
      <c r="B608" s="634">
        <v>45219</v>
      </c>
      <c r="C608" s="642">
        <v>45200</v>
      </c>
      <c r="D608" s="636" t="s">
        <v>176</v>
      </c>
      <c r="E608" s="636" t="s">
        <v>10</v>
      </c>
      <c r="F608" s="374">
        <v>155.16</v>
      </c>
      <c r="G608" s="636" t="s">
        <v>10</v>
      </c>
      <c r="H608" s="636" t="s">
        <v>416</v>
      </c>
      <c r="I608" s="637" t="s">
        <v>9669</v>
      </c>
      <c r="J608" s="637" t="s">
        <v>1307</v>
      </c>
      <c r="K608" s="637" t="s">
        <v>1218</v>
      </c>
      <c r="L608" s="637" t="s">
        <v>9670</v>
      </c>
      <c r="M608" s="638">
        <v>45219</v>
      </c>
      <c r="N608" s="74">
        <f t="shared" si="28"/>
        <v>10</v>
      </c>
      <c r="O608" s="74">
        <f t="shared" si="29"/>
        <v>10</v>
      </c>
      <c r="P608" s="139" t="str">
        <f t="shared" si="30"/>
        <v>Gastos_com_Pessoal</v>
      </c>
    </row>
    <row r="609" spans="1:16" ht="38.25" x14ac:dyDescent="0.2">
      <c r="A609" s="627">
        <v>8313</v>
      </c>
      <c r="B609" s="634">
        <v>45219</v>
      </c>
      <c r="C609" s="642">
        <v>45200</v>
      </c>
      <c r="D609" s="636" t="s">
        <v>264</v>
      </c>
      <c r="E609" s="636" t="s">
        <v>96</v>
      </c>
      <c r="F609" s="374">
        <v>110.8</v>
      </c>
      <c r="G609" s="636" t="s">
        <v>9671</v>
      </c>
      <c r="H609" s="636" t="s">
        <v>422</v>
      </c>
      <c r="I609" s="637" t="s">
        <v>4940</v>
      </c>
      <c r="J609" s="637" t="s">
        <v>1157</v>
      </c>
      <c r="K609" s="637" t="s">
        <v>32</v>
      </c>
      <c r="L609" s="637">
        <v>1071</v>
      </c>
      <c r="M609" s="638">
        <v>45215</v>
      </c>
      <c r="N609" s="74">
        <f t="shared" si="28"/>
        <v>10</v>
      </c>
      <c r="O609" s="74">
        <f t="shared" si="29"/>
        <v>10</v>
      </c>
      <c r="P609" s="139" t="str">
        <f t="shared" si="30"/>
        <v>Gastos_Gerais</v>
      </c>
    </row>
    <row r="610" spans="1:16" ht="38.25" x14ac:dyDescent="0.2">
      <c r="A610" s="627">
        <v>8314</v>
      </c>
      <c r="B610" s="634">
        <v>45219</v>
      </c>
      <c r="C610" s="642">
        <v>45200</v>
      </c>
      <c r="D610" s="636" t="s">
        <v>264</v>
      </c>
      <c r="E610" s="636" t="s">
        <v>96</v>
      </c>
      <c r="F610" s="374">
        <v>113.6</v>
      </c>
      <c r="G610" s="636" t="s">
        <v>9672</v>
      </c>
      <c r="H610" s="636" t="s">
        <v>418</v>
      </c>
      <c r="I610" s="637" t="s">
        <v>9673</v>
      </c>
      <c r="J610" s="637" t="s">
        <v>1157</v>
      </c>
      <c r="K610" s="637" t="s">
        <v>32</v>
      </c>
      <c r="L610" s="637">
        <v>29269</v>
      </c>
      <c r="M610" s="638">
        <v>45218</v>
      </c>
      <c r="N610" s="74">
        <f t="shared" si="28"/>
        <v>10</v>
      </c>
      <c r="O610" s="74">
        <f t="shared" si="29"/>
        <v>10</v>
      </c>
      <c r="P610" s="139" t="str">
        <f t="shared" si="30"/>
        <v>Gastos_Gerais</v>
      </c>
    </row>
    <row r="611" spans="1:16" ht="38.25" x14ac:dyDescent="0.2">
      <c r="A611" s="627">
        <v>8315</v>
      </c>
      <c r="B611" s="634">
        <v>45219</v>
      </c>
      <c r="C611" s="642">
        <v>45200</v>
      </c>
      <c r="D611" s="636" t="s">
        <v>264</v>
      </c>
      <c r="E611" s="636" t="s">
        <v>412</v>
      </c>
      <c r="F611" s="374">
        <v>180</v>
      </c>
      <c r="G611" s="636" t="s">
        <v>9674</v>
      </c>
      <c r="H611" s="636" t="s">
        <v>422</v>
      </c>
      <c r="I611" s="637" t="s">
        <v>9675</v>
      </c>
      <c r="J611" s="637" t="s">
        <v>1157</v>
      </c>
      <c r="K611" s="637" t="s">
        <v>32</v>
      </c>
      <c r="L611" s="637">
        <v>294</v>
      </c>
      <c r="M611" s="638">
        <v>45215</v>
      </c>
      <c r="N611" s="74">
        <f t="shared" si="28"/>
        <v>10</v>
      </c>
      <c r="O611" s="74">
        <f t="shared" si="29"/>
        <v>10</v>
      </c>
      <c r="P611" s="139" t="str">
        <f t="shared" si="30"/>
        <v>Gastos_Gerais</v>
      </c>
    </row>
    <row r="612" spans="1:16" ht="51" x14ac:dyDescent="0.2">
      <c r="A612" s="627">
        <v>8316</v>
      </c>
      <c r="B612" s="634">
        <v>45219</v>
      </c>
      <c r="C612" s="642">
        <v>45200</v>
      </c>
      <c r="D612" s="636" t="s">
        <v>176</v>
      </c>
      <c r="E612" s="636" t="s">
        <v>1</v>
      </c>
      <c r="F612" s="374">
        <v>971.15</v>
      </c>
      <c r="G612" s="636" t="s">
        <v>9676</v>
      </c>
      <c r="H612" s="636" t="s">
        <v>1032</v>
      </c>
      <c r="I612" s="637" t="s">
        <v>9677</v>
      </c>
      <c r="J612" s="637" t="s">
        <v>1188</v>
      </c>
      <c r="K612" s="637" t="s">
        <v>1188</v>
      </c>
      <c r="L612" s="637" t="s">
        <v>425</v>
      </c>
      <c r="M612" s="638">
        <v>45219</v>
      </c>
      <c r="N612" s="74">
        <f t="shared" si="28"/>
        <v>10</v>
      </c>
      <c r="O612" s="74">
        <f t="shared" si="29"/>
        <v>10</v>
      </c>
      <c r="P612" s="139" t="str">
        <f t="shared" si="30"/>
        <v>Gastos_com_Pessoal</v>
      </c>
    </row>
    <row r="613" spans="1:16" ht="48" x14ac:dyDescent="0.2">
      <c r="A613" s="627">
        <v>8317</v>
      </c>
      <c r="B613" s="634">
        <v>45219</v>
      </c>
      <c r="C613" s="642">
        <v>45200</v>
      </c>
      <c r="D613" s="636" t="s">
        <v>264</v>
      </c>
      <c r="E613" s="636" t="s">
        <v>60</v>
      </c>
      <c r="F613" s="374">
        <v>15</v>
      </c>
      <c r="G613" s="636" t="s">
        <v>9573</v>
      </c>
      <c r="H613" s="636" t="s">
        <v>423</v>
      </c>
      <c r="I613" s="637" t="s">
        <v>3407</v>
      </c>
      <c r="J613" s="637" t="s">
        <v>1188</v>
      </c>
      <c r="K613" s="637" t="s">
        <v>4137</v>
      </c>
      <c r="L613" s="637">
        <v>199912108</v>
      </c>
      <c r="M613" s="638">
        <v>45219</v>
      </c>
      <c r="N613" s="74">
        <f t="shared" si="28"/>
        <v>10</v>
      </c>
      <c r="O613" s="74">
        <f t="shared" si="29"/>
        <v>10</v>
      </c>
      <c r="P613" s="139" t="str">
        <f t="shared" si="30"/>
        <v>Gastos_Gerais</v>
      </c>
    </row>
    <row r="614" spans="1:16" ht="48" x14ac:dyDescent="0.2">
      <c r="A614" s="627">
        <v>8318</v>
      </c>
      <c r="B614" s="634">
        <v>45219</v>
      </c>
      <c r="C614" s="642">
        <v>45200</v>
      </c>
      <c r="D614" s="636" t="s">
        <v>264</v>
      </c>
      <c r="E614" s="636" t="s">
        <v>60</v>
      </c>
      <c r="F614" s="374">
        <v>15</v>
      </c>
      <c r="G614" s="636" t="s">
        <v>9573</v>
      </c>
      <c r="H614" s="636" t="s">
        <v>419</v>
      </c>
      <c r="I614" s="637" t="s">
        <v>7159</v>
      </c>
      <c r="J614" s="637" t="s">
        <v>1188</v>
      </c>
      <c r="K614" s="637" t="s">
        <v>4137</v>
      </c>
      <c r="L614" s="637">
        <v>199912108</v>
      </c>
      <c r="M614" s="638">
        <v>45219</v>
      </c>
      <c r="N614" s="74">
        <f t="shared" si="28"/>
        <v>10</v>
      </c>
      <c r="O614" s="74">
        <f t="shared" si="29"/>
        <v>10</v>
      </c>
      <c r="P614" s="139" t="str">
        <f t="shared" si="30"/>
        <v>Gastos_Gerais</v>
      </c>
    </row>
    <row r="615" spans="1:16" ht="48" x14ac:dyDescent="0.2">
      <c r="A615" s="627">
        <v>8319</v>
      </c>
      <c r="B615" s="634">
        <v>45219</v>
      </c>
      <c r="C615" s="642">
        <v>45200</v>
      </c>
      <c r="D615" s="636" t="s">
        <v>264</v>
      </c>
      <c r="E615" s="636" t="s">
        <v>60</v>
      </c>
      <c r="F615" s="374">
        <v>15</v>
      </c>
      <c r="G615" s="636" t="s">
        <v>9573</v>
      </c>
      <c r="H615" s="636" t="s">
        <v>493</v>
      </c>
      <c r="I615" s="637" t="s">
        <v>9678</v>
      </c>
      <c r="J615" s="637" t="s">
        <v>1188</v>
      </c>
      <c r="K615" s="637" t="s">
        <v>4137</v>
      </c>
      <c r="L615" s="637">
        <v>199912108</v>
      </c>
      <c r="M615" s="638">
        <v>45219</v>
      </c>
      <c r="N615" s="74">
        <f t="shared" si="28"/>
        <v>10</v>
      </c>
      <c r="O615" s="74">
        <f t="shared" si="29"/>
        <v>10</v>
      </c>
      <c r="P615" s="139" t="str">
        <f t="shared" si="30"/>
        <v>Gastos_Gerais</v>
      </c>
    </row>
    <row r="616" spans="1:16" ht="48" x14ac:dyDescent="0.2">
      <c r="A616" s="627">
        <v>8320</v>
      </c>
      <c r="B616" s="634">
        <v>45219</v>
      </c>
      <c r="C616" s="642">
        <v>45200</v>
      </c>
      <c r="D616" s="636" t="s">
        <v>264</v>
      </c>
      <c r="E616" s="636" t="s">
        <v>60</v>
      </c>
      <c r="F616" s="374">
        <v>15</v>
      </c>
      <c r="G616" s="636" t="s">
        <v>9573</v>
      </c>
      <c r="H616" s="636" t="s">
        <v>423</v>
      </c>
      <c r="I616" s="637" t="s">
        <v>7024</v>
      </c>
      <c r="J616" s="637" t="s">
        <v>1188</v>
      </c>
      <c r="K616" s="637" t="s">
        <v>4137</v>
      </c>
      <c r="L616" s="637">
        <v>199912108</v>
      </c>
      <c r="M616" s="638">
        <v>45219</v>
      </c>
      <c r="N616" s="74">
        <f t="shared" si="28"/>
        <v>10</v>
      </c>
      <c r="O616" s="74">
        <f t="shared" si="29"/>
        <v>10</v>
      </c>
      <c r="P616" s="139" t="str">
        <f t="shared" si="30"/>
        <v>Gastos_Gerais</v>
      </c>
    </row>
    <row r="617" spans="1:16" ht="48" x14ac:dyDescent="0.2">
      <c r="A617" s="627">
        <v>8321</v>
      </c>
      <c r="B617" s="634">
        <v>45219</v>
      </c>
      <c r="C617" s="642">
        <v>45200</v>
      </c>
      <c r="D617" s="636" t="s">
        <v>264</v>
      </c>
      <c r="E617" s="636" t="s">
        <v>60</v>
      </c>
      <c r="F617" s="374">
        <v>15</v>
      </c>
      <c r="G617" s="636" t="s">
        <v>9573</v>
      </c>
      <c r="H617" s="636" t="s">
        <v>414</v>
      </c>
      <c r="I617" s="637" t="s">
        <v>5910</v>
      </c>
      <c r="J617" s="637" t="s">
        <v>1188</v>
      </c>
      <c r="K617" s="637" t="s">
        <v>4137</v>
      </c>
      <c r="L617" s="637">
        <v>199912108</v>
      </c>
      <c r="M617" s="638">
        <v>45219</v>
      </c>
      <c r="N617" s="74">
        <f t="shared" si="28"/>
        <v>10</v>
      </c>
      <c r="O617" s="74">
        <f t="shared" si="29"/>
        <v>10</v>
      </c>
      <c r="P617" s="139" t="str">
        <f t="shared" si="30"/>
        <v>Gastos_Gerais</v>
      </c>
    </row>
    <row r="618" spans="1:16" ht="48" x14ac:dyDescent="0.2">
      <c r="A618" s="627">
        <v>8322</v>
      </c>
      <c r="B618" s="634">
        <v>45219</v>
      </c>
      <c r="C618" s="642">
        <v>45200</v>
      </c>
      <c r="D618" s="636" t="s">
        <v>264</v>
      </c>
      <c r="E618" s="636" t="s">
        <v>60</v>
      </c>
      <c r="F618" s="374">
        <v>15</v>
      </c>
      <c r="G618" s="636" t="s">
        <v>9573</v>
      </c>
      <c r="H618" s="636" t="s">
        <v>419</v>
      </c>
      <c r="I618" s="637" t="s">
        <v>6783</v>
      </c>
      <c r="J618" s="637" t="s">
        <v>1188</v>
      </c>
      <c r="K618" s="637" t="s">
        <v>4137</v>
      </c>
      <c r="L618" s="637">
        <v>199912108</v>
      </c>
      <c r="M618" s="638">
        <v>45219</v>
      </c>
      <c r="N618" s="74">
        <f t="shared" si="28"/>
        <v>10</v>
      </c>
      <c r="O618" s="74">
        <f t="shared" si="29"/>
        <v>10</v>
      </c>
      <c r="P618" s="139" t="str">
        <f t="shared" si="30"/>
        <v>Gastos_Gerais</v>
      </c>
    </row>
    <row r="619" spans="1:16" ht="48" x14ac:dyDescent="0.2">
      <c r="A619" s="627">
        <v>8323</v>
      </c>
      <c r="B619" s="634">
        <v>45219</v>
      </c>
      <c r="C619" s="642">
        <v>45200</v>
      </c>
      <c r="D619" s="636" t="s">
        <v>264</v>
      </c>
      <c r="E619" s="636" t="s">
        <v>60</v>
      </c>
      <c r="F619" s="374">
        <v>15</v>
      </c>
      <c r="G619" s="636" t="s">
        <v>9573</v>
      </c>
      <c r="H619" s="636" t="s">
        <v>493</v>
      </c>
      <c r="I619" s="637" t="s">
        <v>2945</v>
      </c>
      <c r="J619" s="637" t="s">
        <v>1188</v>
      </c>
      <c r="K619" s="637" t="s">
        <v>4137</v>
      </c>
      <c r="L619" s="637">
        <v>199912108</v>
      </c>
      <c r="M619" s="638">
        <v>45219</v>
      </c>
      <c r="N619" s="74">
        <f t="shared" si="28"/>
        <v>10</v>
      </c>
      <c r="O619" s="74">
        <f t="shared" si="29"/>
        <v>10</v>
      </c>
      <c r="P619" s="139" t="str">
        <f t="shared" si="30"/>
        <v>Gastos_Gerais</v>
      </c>
    </row>
    <row r="620" spans="1:16" ht="48" x14ac:dyDescent="0.2">
      <c r="A620" s="627">
        <v>8324</v>
      </c>
      <c r="B620" s="634">
        <v>45219</v>
      </c>
      <c r="C620" s="642">
        <v>45200</v>
      </c>
      <c r="D620" s="636" t="s">
        <v>264</v>
      </c>
      <c r="E620" s="636" t="s">
        <v>60</v>
      </c>
      <c r="F620" s="374">
        <v>15</v>
      </c>
      <c r="G620" s="636" t="s">
        <v>9573</v>
      </c>
      <c r="H620" s="636" t="s">
        <v>414</v>
      </c>
      <c r="I620" s="637" t="s">
        <v>9679</v>
      </c>
      <c r="J620" s="637" t="s">
        <v>1188</v>
      </c>
      <c r="K620" s="637" t="s">
        <v>4137</v>
      </c>
      <c r="L620" s="637">
        <v>199912108</v>
      </c>
      <c r="M620" s="638">
        <v>45219</v>
      </c>
      <c r="N620" s="74">
        <f t="shared" si="28"/>
        <v>10</v>
      </c>
      <c r="O620" s="74">
        <f t="shared" si="29"/>
        <v>10</v>
      </c>
      <c r="P620" s="139" t="str">
        <f t="shared" si="30"/>
        <v>Gastos_Gerais</v>
      </c>
    </row>
    <row r="621" spans="1:16" ht="48" x14ac:dyDescent="0.2">
      <c r="A621" s="627">
        <v>8325</v>
      </c>
      <c r="B621" s="634">
        <v>45219</v>
      </c>
      <c r="C621" s="642">
        <v>45200</v>
      </c>
      <c r="D621" s="636" t="s">
        <v>264</v>
      </c>
      <c r="E621" s="636" t="s">
        <v>60</v>
      </c>
      <c r="F621" s="374">
        <v>15</v>
      </c>
      <c r="G621" s="636" t="s">
        <v>9573</v>
      </c>
      <c r="H621" s="636" t="s">
        <v>419</v>
      </c>
      <c r="I621" s="637" t="s">
        <v>9789</v>
      </c>
      <c r="J621" s="637" t="s">
        <v>1188</v>
      </c>
      <c r="K621" s="637" t="s">
        <v>4137</v>
      </c>
      <c r="L621" s="637">
        <v>199912108</v>
      </c>
      <c r="M621" s="638">
        <v>45219</v>
      </c>
      <c r="N621" s="74">
        <f t="shared" si="28"/>
        <v>10</v>
      </c>
      <c r="O621" s="74">
        <f t="shared" si="29"/>
        <v>10</v>
      </c>
      <c r="P621" s="139" t="str">
        <f t="shared" si="30"/>
        <v>Gastos_Gerais</v>
      </c>
    </row>
    <row r="622" spans="1:16" ht="48" x14ac:dyDescent="0.2">
      <c r="A622" s="627">
        <v>8326</v>
      </c>
      <c r="B622" s="634">
        <v>45219</v>
      </c>
      <c r="C622" s="642">
        <v>45200</v>
      </c>
      <c r="D622" s="636" t="s">
        <v>264</v>
      </c>
      <c r="E622" s="636" t="s">
        <v>60</v>
      </c>
      <c r="F622" s="374">
        <v>15</v>
      </c>
      <c r="G622" s="636" t="s">
        <v>9573</v>
      </c>
      <c r="H622" s="636" t="s">
        <v>423</v>
      </c>
      <c r="I622" s="637" t="s">
        <v>8656</v>
      </c>
      <c r="J622" s="637" t="s">
        <v>1188</v>
      </c>
      <c r="K622" s="637" t="s">
        <v>4137</v>
      </c>
      <c r="L622" s="637">
        <v>199912108</v>
      </c>
      <c r="M622" s="638">
        <v>45219</v>
      </c>
      <c r="N622" s="74">
        <f t="shared" si="28"/>
        <v>10</v>
      </c>
      <c r="O622" s="74">
        <f t="shared" si="29"/>
        <v>10</v>
      </c>
      <c r="P622" s="139" t="str">
        <f t="shared" si="30"/>
        <v>Gastos_Gerais</v>
      </c>
    </row>
    <row r="623" spans="1:16" ht="48" x14ac:dyDescent="0.2">
      <c r="A623" s="627">
        <v>8327</v>
      </c>
      <c r="B623" s="634">
        <v>45219</v>
      </c>
      <c r="C623" s="642">
        <v>45200</v>
      </c>
      <c r="D623" s="636" t="s">
        <v>264</v>
      </c>
      <c r="E623" s="636" t="s">
        <v>60</v>
      </c>
      <c r="F623" s="374">
        <v>15</v>
      </c>
      <c r="G623" s="636" t="s">
        <v>9573</v>
      </c>
      <c r="H623" s="636" t="s">
        <v>421</v>
      </c>
      <c r="I623" s="637" t="s">
        <v>7773</v>
      </c>
      <c r="J623" s="637" t="s">
        <v>1188</v>
      </c>
      <c r="K623" s="637" t="s">
        <v>4137</v>
      </c>
      <c r="L623" s="637">
        <v>199912108</v>
      </c>
      <c r="M623" s="638">
        <v>45219</v>
      </c>
      <c r="N623" s="74">
        <f t="shared" si="28"/>
        <v>10</v>
      </c>
      <c r="O623" s="74">
        <f t="shared" si="29"/>
        <v>10</v>
      </c>
      <c r="P623" s="139" t="str">
        <f t="shared" si="30"/>
        <v>Gastos_Gerais</v>
      </c>
    </row>
    <row r="624" spans="1:16" ht="48" x14ac:dyDescent="0.2">
      <c r="A624" s="627">
        <v>8328</v>
      </c>
      <c r="B624" s="634">
        <v>45219</v>
      </c>
      <c r="C624" s="642">
        <v>45200</v>
      </c>
      <c r="D624" s="636" t="s">
        <v>264</v>
      </c>
      <c r="E624" s="636" t="s">
        <v>60</v>
      </c>
      <c r="F624" s="374">
        <v>15</v>
      </c>
      <c r="G624" s="636" t="s">
        <v>9573</v>
      </c>
      <c r="H624" s="636" t="s">
        <v>493</v>
      </c>
      <c r="I624" s="637" t="s">
        <v>9580</v>
      </c>
      <c r="J624" s="637" t="s">
        <v>1188</v>
      </c>
      <c r="K624" s="637" t="s">
        <v>4137</v>
      </c>
      <c r="L624" s="637">
        <v>199912108</v>
      </c>
      <c r="M624" s="638">
        <v>45219</v>
      </c>
      <c r="N624" s="74">
        <f t="shared" si="28"/>
        <v>10</v>
      </c>
      <c r="O624" s="74">
        <f t="shared" si="29"/>
        <v>10</v>
      </c>
      <c r="P624" s="139" t="str">
        <f t="shared" si="30"/>
        <v>Gastos_Gerais</v>
      </c>
    </row>
    <row r="625" spans="1:16" ht="48" x14ac:dyDescent="0.2">
      <c r="A625" s="627">
        <v>8329</v>
      </c>
      <c r="B625" s="634">
        <v>45219</v>
      </c>
      <c r="C625" s="642">
        <v>45200</v>
      </c>
      <c r="D625" s="636" t="s">
        <v>264</v>
      </c>
      <c r="E625" s="636" t="s">
        <v>60</v>
      </c>
      <c r="F625" s="374">
        <v>15</v>
      </c>
      <c r="G625" s="636" t="s">
        <v>9573</v>
      </c>
      <c r="H625" s="636" t="s">
        <v>419</v>
      </c>
      <c r="I625" s="637" t="s">
        <v>6241</v>
      </c>
      <c r="J625" s="637" t="s">
        <v>1188</v>
      </c>
      <c r="K625" s="637" t="s">
        <v>4137</v>
      </c>
      <c r="L625" s="637">
        <v>199912108</v>
      </c>
      <c r="M625" s="638">
        <v>45219</v>
      </c>
      <c r="N625" s="74">
        <f t="shared" si="28"/>
        <v>10</v>
      </c>
      <c r="O625" s="74">
        <f t="shared" si="29"/>
        <v>10</v>
      </c>
      <c r="P625" s="139" t="str">
        <f t="shared" si="30"/>
        <v>Gastos_Gerais</v>
      </c>
    </row>
    <row r="626" spans="1:16" ht="48" x14ac:dyDescent="0.2">
      <c r="A626" s="627">
        <v>8330</v>
      </c>
      <c r="B626" s="634">
        <v>45219</v>
      </c>
      <c r="C626" s="642">
        <v>45200</v>
      </c>
      <c r="D626" s="636" t="s">
        <v>264</v>
      </c>
      <c r="E626" s="636" t="s">
        <v>60</v>
      </c>
      <c r="F626" s="374">
        <v>15</v>
      </c>
      <c r="G626" s="636" t="s">
        <v>9573</v>
      </c>
      <c r="H626" s="636" t="s">
        <v>423</v>
      </c>
      <c r="I626" s="637" t="s">
        <v>8168</v>
      </c>
      <c r="J626" s="637" t="s">
        <v>1188</v>
      </c>
      <c r="K626" s="637" t="s">
        <v>4137</v>
      </c>
      <c r="L626" s="637">
        <v>199912108</v>
      </c>
      <c r="M626" s="638">
        <v>45219</v>
      </c>
      <c r="N626" s="74">
        <f t="shared" si="28"/>
        <v>10</v>
      </c>
      <c r="O626" s="74">
        <f t="shared" si="29"/>
        <v>10</v>
      </c>
      <c r="P626" s="139" t="str">
        <f t="shared" si="30"/>
        <v>Gastos_Gerais</v>
      </c>
    </row>
    <row r="627" spans="1:16" ht="48" x14ac:dyDescent="0.2">
      <c r="A627" s="627">
        <v>8331</v>
      </c>
      <c r="B627" s="634">
        <v>45219</v>
      </c>
      <c r="C627" s="642">
        <v>45200</v>
      </c>
      <c r="D627" s="636" t="s">
        <v>264</v>
      </c>
      <c r="E627" s="636" t="s">
        <v>60</v>
      </c>
      <c r="F627" s="374">
        <v>15</v>
      </c>
      <c r="G627" s="636" t="s">
        <v>9573</v>
      </c>
      <c r="H627" s="636" t="s">
        <v>414</v>
      </c>
      <c r="I627" s="637" t="s">
        <v>3425</v>
      </c>
      <c r="J627" s="637" t="s">
        <v>1188</v>
      </c>
      <c r="K627" s="637" t="s">
        <v>4137</v>
      </c>
      <c r="L627" s="637">
        <v>199912108</v>
      </c>
      <c r="M627" s="638">
        <v>45219</v>
      </c>
      <c r="N627" s="74">
        <f t="shared" si="28"/>
        <v>10</v>
      </c>
      <c r="O627" s="74">
        <f t="shared" si="29"/>
        <v>10</v>
      </c>
      <c r="P627" s="139" t="str">
        <f t="shared" si="30"/>
        <v>Gastos_Gerais</v>
      </c>
    </row>
    <row r="628" spans="1:16" ht="48" x14ac:dyDescent="0.2">
      <c r="A628" s="627">
        <v>8332</v>
      </c>
      <c r="B628" s="634">
        <v>45219</v>
      </c>
      <c r="C628" s="642">
        <v>45200</v>
      </c>
      <c r="D628" s="636" t="s">
        <v>264</v>
      </c>
      <c r="E628" s="636" t="s">
        <v>60</v>
      </c>
      <c r="F628" s="374">
        <v>15</v>
      </c>
      <c r="G628" s="636" t="s">
        <v>9573</v>
      </c>
      <c r="H628" s="636" t="s">
        <v>493</v>
      </c>
      <c r="I628" s="637" t="s">
        <v>8935</v>
      </c>
      <c r="J628" s="637" t="s">
        <v>1188</v>
      </c>
      <c r="K628" s="637" t="s">
        <v>4137</v>
      </c>
      <c r="L628" s="637">
        <v>199912108</v>
      </c>
      <c r="M628" s="638">
        <v>45219</v>
      </c>
      <c r="N628" s="74">
        <f t="shared" si="28"/>
        <v>10</v>
      </c>
      <c r="O628" s="74">
        <f t="shared" si="29"/>
        <v>10</v>
      </c>
      <c r="P628" s="139" t="str">
        <f t="shared" si="30"/>
        <v>Gastos_Gerais</v>
      </c>
    </row>
    <row r="629" spans="1:16" ht="48" x14ac:dyDescent="0.2">
      <c r="A629" s="627">
        <v>8333</v>
      </c>
      <c r="B629" s="634">
        <v>45219</v>
      </c>
      <c r="C629" s="642">
        <v>45200</v>
      </c>
      <c r="D629" s="636" t="s">
        <v>264</v>
      </c>
      <c r="E629" s="636" t="s">
        <v>60</v>
      </c>
      <c r="F629" s="374">
        <v>15</v>
      </c>
      <c r="G629" s="636" t="s">
        <v>9573</v>
      </c>
      <c r="H629" s="636" t="s">
        <v>423</v>
      </c>
      <c r="I629" s="637" t="s">
        <v>9680</v>
      </c>
      <c r="J629" s="637" t="s">
        <v>1188</v>
      </c>
      <c r="K629" s="637" t="s">
        <v>4137</v>
      </c>
      <c r="L629" s="637">
        <v>199912108</v>
      </c>
      <c r="M629" s="638">
        <v>45219</v>
      </c>
      <c r="N629" s="74">
        <f t="shared" si="28"/>
        <v>10</v>
      </c>
      <c r="O629" s="74">
        <f t="shared" si="29"/>
        <v>10</v>
      </c>
      <c r="P629" s="139" t="str">
        <f t="shared" si="30"/>
        <v>Gastos_Gerais</v>
      </c>
    </row>
    <row r="630" spans="1:16" ht="48" x14ac:dyDescent="0.2">
      <c r="A630" s="627">
        <v>8334</v>
      </c>
      <c r="B630" s="634">
        <v>45219</v>
      </c>
      <c r="C630" s="642">
        <v>45200</v>
      </c>
      <c r="D630" s="636" t="s">
        <v>264</v>
      </c>
      <c r="E630" s="636" t="s">
        <v>60</v>
      </c>
      <c r="F630" s="374">
        <v>15</v>
      </c>
      <c r="G630" s="636" t="s">
        <v>9573</v>
      </c>
      <c r="H630" s="636" t="s">
        <v>421</v>
      </c>
      <c r="I630" s="637" t="s">
        <v>9577</v>
      </c>
      <c r="J630" s="637" t="s">
        <v>1188</v>
      </c>
      <c r="K630" s="637" t="s">
        <v>4137</v>
      </c>
      <c r="L630" s="637">
        <v>199912108</v>
      </c>
      <c r="M630" s="638">
        <v>45219</v>
      </c>
      <c r="N630" s="74">
        <f t="shared" si="28"/>
        <v>10</v>
      </c>
      <c r="O630" s="74">
        <f t="shared" si="29"/>
        <v>10</v>
      </c>
      <c r="P630" s="139" t="str">
        <f t="shared" si="30"/>
        <v>Gastos_Gerais</v>
      </c>
    </row>
    <row r="631" spans="1:16" ht="48" x14ac:dyDescent="0.2">
      <c r="A631" s="627">
        <v>8335</v>
      </c>
      <c r="B631" s="634">
        <v>45219</v>
      </c>
      <c r="C631" s="642">
        <v>45200</v>
      </c>
      <c r="D631" s="636" t="s">
        <v>264</v>
      </c>
      <c r="E631" s="636" t="s">
        <v>60</v>
      </c>
      <c r="F631" s="374">
        <v>15</v>
      </c>
      <c r="G631" s="636" t="s">
        <v>9573</v>
      </c>
      <c r="H631" s="636" t="s">
        <v>493</v>
      </c>
      <c r="I631" s="637" t="s">
        <v>9681</v>
      </c>
      <c r="J631" s="637" t="s">
        <v>1188</v>
      </c>
      <c r="K631" s="637" t="s">
        <v>4137</v>
      </c>
      <c r="L631" s="637">
        <v>199912108</v>
      </c>
      <c r="M631" s="638">
        <v>45219</v>
      </c>
      <c r="N631" s="74">
        <f t="shared" si="28"/>
        <v>10</v>
      </c>
      <c r="O631" s="74">
        <f t="shared" si="29"/>
        <v>10</v>
      </c>
      <c r="P631" s="139" t="str">
        <f t="shared" si="30"/>
        <v>Gastos_Gerais</v>
      </c>
    </row>
    <row r="632" spans="1:16" ht="48" x14ac:dyDescent="0.2">
      <c r="A632" s="627">
        <v>8336</v>
      </c>
      <c r="B632" s="634">
        <v>45219</v>
      </c>
      <c r="C632" s="642">
        <v>45200</v>
      </c>
      <c r="D632" s="636" t="s">
        <v>264</v>
      </c>
      <c r="E632" s="636" t="s">
        <v>60</v>
      </c>
      <c r="F632" s="374">
        <v>15</v>
      </c>
      <c r="G632" s="636" t="s">
        <v>9573</v>
      </c>
      <c r="H632" s="636" t="s">
        <v>421</v>
      </c>
      <c r="I632" s="637" t="s">
        <v>2629</v>
      </c>
      <c r="J632" s="637" t="s">
        <v>1188</v>
      </c>
      <c r="K632" s="637" t="s">
        <v>4137</v>
      </c>
      <c r="L632" s="637">
        <v>199912108</v>
      </c>
      <c r="M632" s="638">
        <v>45219</v>
      </c>
      <c r="N632" s="74">
        <f t="shared" si="28"/>
        <v>10</v>
      </c>
      <c r="O632" s="74">
        <f t="shared" si="29"/>
        <v>10</v>
      </c>
      <c r="P632" s="139" t="str">
        <f t="shared" si="30"/>
        <v>Gastos_Gerais</v>
      </c>
    </row>
    <row r="633" spans="1:16" ht="48" x14ac:dyDescent="0.2">
      <c r="A633" s="627">
        <v>8337</v>
      </c>
      <c r="B633" s="634">
        <v>45219</v>
      </c>
      <c r="C633" s="642">
        <v>45200</v>
      </c>
      <c r="D633" s="636" t="s">
        <v>264</v>
      </c>
      <c r="E633" s="636" t="s">
        <v>60</v>
      </c>
      <c r="F633" s="374">
        <v>15</v>
      </c>
      <c r="G633" s="636" t="s">
        <v>9573</v>
      </c>
      <c r="H633" s="636" t="s">
        <v>421</v>
      </c>
      <c r="I633" s="637" t="s">
        <v>9578</v>
      </c>
      <c r="J633" s="637" t="s">
        <v>1188</v>
      </c>
      <c r="K633" s="637" t="s">
        <v>4137</v>
      </c>
      <c r="L633" s="637">
        <v>199912108</v>
      </c>
      <c r="M633" s="638">
        <v>45219</v>
      </c>
      <c r="N633" s="74">
        <f t="shared" si="28"/>
        <v>10</v>
      </c>
      <c r="O633" s="74">
        <f t="shared" si="29"/>
        <v>10</v>
      </c>
      <c r="P633" s="139" t="str">
        <f t="shared" si="30"/>
        <v>Gastos_Gerais</v>
      </c>
    </row>
    <row r="634" spans="1:16" ht="48" x14ac:dyDescent="0.2">
      <c r="A634" s="627">
        <v>8338</v>
      </c>
      <c r="B634" s="634">
        <v>45219</v>
      </c>
      <c r="C634" s="642">
        <v>45200</v>
      </c>
      <c r="D634" s="636" t="s">
        <v>264</v>
      </c>
      <c r="E634" s="636" t="s">
        <v>60</v>
      </c>
      <c r="F634" s="374">
        <v>15</v>
      </c>
      <c r="G634" s="636" t="s">
        <v>9573</v>
      </c>
      <c r="H634" s="636" t="s">
        <v>423</v>
      </c>
      <c r="I634" s="637" t="s">
        <v>3313</v>
      </c>
      <c r="J634" s="637" t="s">
        <v>1188</v>
      </c>
      <c r="K634" s="637" t="s">
        <v>4137</v>
      </c>
      <c r="L634" s="637">
        <v>199912108</v>
      </c>
      <c r="M634" s="638">
        <v>45219</v>
      </c>
      <c r="N634" s="74">
        <f t="shared" si="28"/>
        <v>10</v>
      </c>
      <c r="O634" s="74">
        <f t="shared" si="29"/>
        <v>10</v>
      </c>
      <c r="P634" s="139" t="str">
        <f t="shared" si="30"/>
        <v>Gastos_Gerais</v>
      </c>
    </row>
    <row r="635" spans="1:16" ht="48" x14ac:dyDescent="0.2">
      <c r="A635" s="627">
        <v>8339</v>
      </c>
      <c r="B635" s="634">
        <v>45219</v>
      </c>
      <c r="C635" s="642">
        <v>45200</v>
      </c>
      <c r="D635" s="636" t="s">
        <v>264</v>
      </c>
      <c r="E635" s="636" t="s">
        <v>60</v>
      </c>
      <c r="F635" s="374">
        <v>15</v>
      </c>
      <c r="G635" s="636" t="s">
        <v>9573</v>
      </c>
      <c r="H635" s="636" t="s">
        <v>414</v>
      </c>
      <c r="I635" s="637" t="s">
        <v>3917</v>
      </c>
      <c r="J635" s="637" t="s">
        <v>1188</v>
      </c>
      <c r="K635" s="637" t="s">
        <v>4137</v>
      </c>
      <c r="L635" s="637">
        <v>199912108</v>
      </c>
      <c r="M635" s="638">
        <v>45219</v>
      </c>
      <c r="N635" s="74">
        <f t="shared" si="28"/>
        <v>10</v>
      </c>
      <c r="O635" s="74">
        <f t="shared" si="29"/>
        <v>10</v>
      </c>
      <c r="P635" s="139" t="str">
        <f t="shared" si="30"/>
        <v>Gastos_Gerais</v>
      </c>
    </row>
    <row r="636" spans="1:16" ht="48" x14ac:dyDescent="0.2">
      <c r="A636" s="627">
        <v>8340</v>
      </c>
      <c r="B636" s="634">
        <v>45219</v>
      </c>
      <c r="C636" s="642">
        <v>45200</v>
      </c>
      <c r="D636" s="636" t="s">
        <v>264</v>
      </c>
      <c r="E636" s="636" t="s">
        <v>60</v>
      </c>
      <c r="F636" s="374">
        <v>15</v>
      </c>
      <c r="G636" s="636" t="s">
        <v>9573</v>
      </c>
      <c r="H636" s="636" t="s">
        <v>419</v>
      </c>
      <c r="I636" s="637" t="s">
        <v>6960</v>
      </c>
      <c r="J636" s="637" t="s">
        <v>1188</v>
      </c>
      <c r="K636" s="637" t="s">
        <v>4137</v>
      </c>
      <c r="L636" s="637">
        <v>199912108</v>
      </c>
      <c r="M636" s="638">
        <v>45219</v>
      </c>
      <c r="N636" s="74">
        <f t="shared" si="28"/>
        <v>10</v>
      </c>
      <c r="O636" s="74">
        <f t="shared" si="29"/>
        <v>10</v>
      </c>
      <c r="P636" s="139" t="str">
        <f t="shared" si="30"/>
        <v>Gastos_Gerais</v>
      </c>
    </row>
    <row r="637" spans="1:16" ht="48" x14ac:dyDescent="0.2">
      <c r="A637" s="627">
        <v>8341</v>
      </c>
      <c r="B637" s="634">
        <v>45219</v>
      </c>
      <c r="C637" s="642">
        <v>45200</v>
      </c>
      <c r="D637" s="636" t="s">
        <v>264</v>
      </c>
      <c r="E637" s="636" t="s">
        <v>60</v>
      </c>
      <c r="F637" s="374">
        <v>15</v>
      </c>
      <c r="G637" s="636" t="s">
        <v>9573</v>
      </c>
      <c r="H637" s="636" t="s">
        <v>414</v>
      </c>
      <c r="I637" s="637" t="s">
        <v>3958</v>
      </c>
      <c r="J637" s="637" t="s">
        <v>1188</v>
      </c>
      <c r="K637" s="637" t="s">
        <v>4137</v>
      </c>
      <c r="L637" s="637">
        <v>199912108</v>
      </c>
      <c r="M637" s="638">
        <v>45219</v>
      </c>
      <c r="N637" s="74">
        <f t="shared" si="28"/>
        <v>10</v>
      </c>
      <c r="O637" s="74">
        <f t="shared" si="29"/>
        <v>10</v>
      </c>
      <c r="P637" s="139" t="str">
        <f t="shared" si="30"/>
        <v>Gastos_Gerais</v>
      </c>
    </row>
    <row r="638" spans="1:16" ht="48" x14ac:dyDescent="0.2">
      <c r="A638" s="627">
        <v>8342</v>
      </c>
      <c r="B638" s="634">
        <v>45219</v>
      </c>
      <c r="C638" s="642">
        <v>45200</v>
      </c>
      <c r="D638" s="636" t="s">
        <v>264</v>
      </c>
      <c r="E638" s="636" t="s">
        <v>60</v>
      </c>
      <c r="F638" s="374">
        <v>15</v>
      </c>
      <c r="G638" s="636" t="s">
        <v>9573</v>
      </c>
      <c r="H638" s="636" t="s">
        <v>421</v>
      </c>
      <c r="I638" s="637" t="s">
        <v>9682</v>
      </c>
      <c r="J638" s="637" t="s">
        <v>1188</v>
      </c>
      <c r="K638" s="637" t="s">
        <v>4137</v>
      </c>
      <c r="L638" s="637">
        <v>199912108</v>
      </c>
      <c r="M638" s="638">
        <v>45219</v>
      </c>
      <c r="N638" s="74">
        <f t="shared" si="28"/>
        <v>10</v>
      </c>
      <c r="O638" s="74">
        <f t="shared" si="29"/>
        <v>10</v>
      </c>
      <c r="P638" s="139" t="str">
        <f t="shared" si="30"/>
        <v>Gastos_Gerais</v>
      </c>
    </row>
    <row r="639" spans="1:16" s="324" customFormat="1" ht="51" x14ac:dyDescent="0.2">
      <c r="A639" s="627">
        <v>8343</v>
      </c>
      <c r="B639" s="639">
        <v>45219</v>
      </c>
      <c r="C639" s="635">
        <v>45200</v>
      </c>
      <c r="D639" s="640" t="s">
        <v>176</v>
      </c>
      <c r="E639" s="640" t="s">
        <v>262</v>
      </c>
      <c r="F639" s="410">
        <v>1022.01</v>
      </c>
      <c r="G639" s="636" t="s">
        <v>9683</v>
      </c>
      <c r="H639" s="640" t="s">
        <v>1032</v>
      </c>
      <c r="I639" s="637" t="s">
        <v>9684</v>
      </c>
      <c r="J639" s="641" t="s">
        <v>1188</v>
      </c>
      <c r="K639" s="637" t="s">
        <v>4137</v>
      </c>
      <c r="L639" s="641">
        <v>199912108</v>
      </c>
      <c r="M639" s="643">
        <v>45219</v>
      </c>
      <c r="N639" s="74">
        <f t="shared" si="28"/>
        <v>10</v>
      </c>
      <c r="O639" s="74">
        <f t="shared" si="29"/>
        <v>10</v>
      </c>
      <c r="P639" s="139" t="str">
        <f t="shared" si="30"/>
        <v>Gastos_com_Pessoal</v>
      </c>
    </row>
    <row r="640" spans="1:16" ht="51" x14ac:dyDescent="0.2">
      <c r="A640" s="627">
        <v>8344</v>
      </c>
      <c r="B640" s="634">
        <v>45219</v>
      </c>
      <c r="C640" s="642">
        <v>45200</v>
      </c>
      <c r="D640" s="636" t="s">
        <v>176</v>
      </c>
      <c r="E640" s="636" t="s">
        <v>280</v>
      </c>
      <c r="F640" s="374">
        <v>2797.81</v>
      </c>
      <c r="G640" s="636" t="s">
        <v>9685</v>
      </c>
      <c r="H640" s="636" t="s">
        <v>1032</v>
      </c>
      <c r="I640" s="637" t="s">
        <v>9684</v>
      </c>
      <c r="J640" s="637" t="s">
        <v>1188</v>
      </c>
      <c r="K640" s="637" t="s">
        <v>4137</v>
      </c>
      <c r="L640" s="637">
        <v>199912108</v>
      </c>
      <c r="M640" s="638">
        <v>45219</v>
      </c>
      <c r="N640" s="74">
        <f t="shared" si="28"/>
        <v>10</v>
      </c>
      <c r="O640" s="74">
        <f t="shared" si="29"/>
        <v>10</v>
      </c>
      <c r="P640" s="139" t="str">
        <f t="shared" si="30"/>
        <v>Gastos_com_Pessoal</v>
      </c>
    </row>
    <row r="641" spans="1:16" s="327" customFormat="1" ht="51" x14ac:dyDescent="0.2">
      <c r="A641" s="627">
        <v>8345</v>
      </c>
      <c r="B641" s="634">
        <v>45219</v>
      </c>
      <c r="C641" s="642">
        <v>45200</v>
      </c>
      <c r="D641" s="636" t="s">
        <v>176</v>
      </c>
      <c r="E641" s="636" t="s">
        <v>262</v>
      </c>
      <c r="F641" s="374">
        <v>936.24</v>
      </c>
      <c r="G641" s="636" t="s">
        <v>9686</v>
      </c>
      <c r="H641" s="636" t="s">
        <v>1032</v>
      </c>
      <c r="I641" s="637" t="s">
        <v>7339</v>
      </c>
      <c r="J641" s="637" t="s">
        <v>1188</v>
      </c>
      <c r="K641" s="637" t="s">
        <v>4137</v>
      </c>
      <c r="L641" s="637">
        <v>199912108</v>
      </c>
      <c r="M641" s="638">
        <v>45219</v>
      </c>
      <c r="N641" s="74">
        <f t="shared" si="28"/>
        <v>10</v>
      </c>
      <c r="O641" s="74">
        <f t="shared" si="29"/>
        <v>10</v>
      </c>
      <c r="P641" s="139" t="str">
        <f t="shared" si="30"/>
        <v>Gastos_com_Pessoal</v>
      </c>
    </row>
    <row r="642" spans="1:16" ht="51" x14ac:dyDescent="0.2">
      <c r="A642" s="627">
        <v>8346</v>
      </c>
      <c r="B642" s="634">
        <v>45219</v>
      </c>
      <c r="C642" s="642">
        <v>45200</v>
      </c>
      <c r="D642" s="636" t="s">
        <v>176</v>
      </c>
      <c r="E642" s="636" t="s">
        <v>280</v>
      </c>
      <c r="F642" s="374">
        <v>2617.4699999999998</v>
      </c>
      <c r="G642" s="636" t="s">
        <v>9687</v>
      </c>
      <c r="H642" s="636" t="s">
        <v>1032</v>
      </c>
      <c r="I642" s="637" t="s">
        <v>7339</v>
      </c>
      <c r="J642" s="637" t="s">
        <v>1188</v>
      </c>
      <c r="K642" s="637" t="s">
        <v>4137</v>
      </c>
      <c r="L642" s="637">
        <v>199912108</v>
      </c>
      <c r="M642" s="638">
        <v>45219</v>
      </c>
      <c r="N642" s="74">
        <f t="shared" si="28"/>
        <v>10</v>
      </c>
      <c r="O642" s="74">
        <f t="shared" si="29"/>
        <v>10</v>
      </c>
      <c r="P642" s="139" t="str">
        <f t="shared" si="30"/>
        <v>Gastos_com_Pessoal</v>
      </c>
    </row>
    <row r="643" spans="1:16" ht="51" x14ac:dyDescent="0.2">
      <c r="A643" s="627">
        <v>8347</v>
      </c>
      <c r="B643" s="634">
        <v>45219</v>
      </c>
      <c r="C643" s="642">
        <v>45200</v>
      </c>
      <c r="D643" s="636" t="s">
        <v>176</v>
      </c>
      <c r="E643" s="636" t="s">
        <v>262</v>
      </c>
      <c r="F643" s="374">
        <v>937.33</v>
      </c>
      <c r="G643" s="636" t="s">
        <v>9688</v>
      </c>
      <c r="H643" s="636" t="s">
        <v>1032</v>
      </c>
      <c r="I643" s="637" t="s">
        <v>9689</v>
      </c>
      <c r="J643" s="637" t="s">
        <v>1188</v>
      </c>
      <c r="K643" s="637" t="s">
        <v>4137</v>
      </c>
      <c r="L643" s="637">
        <v>199912108</v>
      </c>
      <c r="M643" s="638">
        <v>45219</v>
      </c>
      <c r="N643" s="74">
        <f t="shared" si="28"/>
        <v>10</v>
      </c>
      <c r="O643" s="74">
        <f t="shared" si="29"/>
        <v>10</v>
      </c>
      <c r="P643" s="139" t="str">
        <f t="shared" si="30"/>
        <v>Gastos_com_Pessoal</v>
      </c>
    </row>
    <row r="644" spans="1:16" ht="51" x14ac:dyDescent="0.2">
      <c r="A644" s="627">
        <v>8348</v>
      </c>
      <c r="B644" s="634">
        <v>45219</v>
      </c>
      <c r="C644" s="642">
        <v>45200</v>
      </c>
      <c r="D644" s="636" t="s">
        <v>176</v>
      </c>
      <c r="E644" s="636" t="s">
        <v>280</v>
      </c>
      <c r="F644" s="374">
        <v>2619.9</v>
      </c>
      <c r="G644" s="636" t="s">
        <v>9690</v>
      </c>
      <c r="H644" s="636" t="s">
        <v>1032</v>
      </c>
      <c r="I644" s="637" t="s">
        <v>9689</v>
      </c>
      <c r="J644" s="637" t="s">
        <v>1188</v>
      </c>
      <c r="K644" s="637" t="s">
        <v>4137</v>
      </c>
      <c r="L644" s="637">
        <v>199912108</v>
      </c>
      <c r="M644" s="638">
        <v>45219</v>
      </c>
      <c r="N644" s="74">
        <f t="shared" si="28"/>
        <v>10</v>
      </c>
      <c r="O644" s="74">
        <f t="shared" si="29"/>
        <v>10</v>
      </c>
      <c r="P644" s="139" t="str">
        <f t="shared" si="30"/>
        <v>Gastos_com_Pessoal</v>
      </c>
    </row>
    <row r="645" spans="1:16" ht="51" x14ac:dyDescent="0.2">
      <c r="A645" s="627">
        <v>8349</v>
      </c>
      <c r="B645" s="634">
        <v>45219</v>
      </c>
      <c r="C645" s="642">
        <v>45200</v>
      </c>
      <c r="D645" s="636" t="s">
        <v>176</v>
      </c>
      <c r="E645" s="636" t="s">
        <v>262</v>
      </c>
      <c r="F645" s="374">
        <v>1016.9</v>
      </c>
      <c r="G645" s="636" t="s">
        <v>9691</v>
      </c>
      <c r="H645" s="636" t="s">
        <v>1032</v>
      </c>
      <c r="I645" s="637" t="s">
        <v>9692</v>
      </c>
      <c r="J645" s="637" t="s">
        <v>1188</v>
      </c>
      <c r="K645" s="637" t="s">
        <v>4137</v>
      </c>
      <c r="L645" s="637">
        <v>199912108</v>
      </c>
      <c r="M645" s="638">
        <v>45219</v>
      </c>
      <c r="N645" s="74">
        <f t="shared" ref="N645:N708" si="31">IF(B645=0,0,IF(YEAR(B645)=$O$1,MONTH(B645)-$N$1+1,(YEAR(B645)-$O$1)*12-$N$1+1+MONTH(B645)))</f>
        <v>10</v>
      </c>
      <c r="O645" s="74">
        <f t="shared" ref="O645:O708" si="32">IF(C645=0,0,IF(YEAR(C645)=$O$1,MONTH(C645)-$N$1+1,(YEAR(C645)-$O$1)*12-$N$1+1+MONTH(C645)))</f>
        <v>10</v>
      </c>
      <c r="P645" s="139" t="str">
        <f t="shared" ref="P645:P708" si="33">SUBSTITUTE(D645," ","_")</f>
        <v>Gastos_com_Pessoal</v>
      </c>
    </row>
    <row r="646" spans="1:16" ht="51" x14ac:dyDescent="0.2">
      <c r="A646" s="627">
        <v>8350</v>
      </c>
      <c r="B646" s="634">
        <v>45219</v>
      </c>
      <c r="C646" s="642">
        <v>45200</v>
      </c>
      <c r="D646" s="636" t="s">
        <v>176</v>
      </c>
      <c r="E646" s="636" t="s">
        <v>280</v>
      </c>
      <c r="F646" s="374">
        <v>1896.55</v>
      </c>
      <c r="G646" s="636" t="s">
        <v>9693</v>
      </c>
      <c r="H646" s="636" t="s">
        <v>1032</v>
      </c>
      <c r="I646" s="637" t="s">
        <v>9692</v>
      </c>
      <c r="J646" s="637" t="s">
        <v>1188</v>
      </c>
      <c r="K646" s="637" t="s">
        <v>4137</v>
      </c>
      <c r="L646" s="637">
        <v>199912108</v>
      </c>
      <c r="M646" s="638">
        <v>45219</v>
      </c>
      <c r="N646" s="74">
        <f t="shared" si="31"/>
        <v>10</v>
      </c>
      <c r="O646" s="74">
        <f t="shared" si="32"/>
        <v>10</v>
      </c>
      <c r="P646" s="139" t="str">
        <f t="shared" si="33"/>
        <v>Gastos_com_Pessoal</v>
      </c>
    </row>
    <row r="647" spans="1:16" ht="51" x14ac:dyDescent="0.2">
      <c r="A647" s="627">
        <v>8351</v>
      </c>
      <c r="B647" s="634">
        <v>45219</v>
      </c>
      <c r="C647" s="642">
        <v>45200</v>
      </c>
      <c r="D647" s="636" t="s">
        <v>176</v>
      </c>
      <c r="E647" s="636" t="s">
        <v>262</v>
      </c>
      <c r="F647" s="374">
        <v>1041.3599999999999</v>
      </c>
      <c r="G647" s="636" t="s">
        <v>9694</v>
      </c>
      <c r="H647" s="636" t="s">
        <v>1032</v>
      </c>
      <c r="I647" s="637" t="s">
        <v>9695</v>
      </c>
      <c r="J647" s="637" t="s">
        <v>1188</v>
      </c>
      <c r="K647" s="637" t="s">
        <v>4137</v>
      </c>
      <c r="L647" s="637">
        <v>199912108</v>
      </c>
      <c r="M647" s="638">
        <v>45219</v>
      </c>
      <c r="N647" s="74">
        <f t="shared" si="31"/>
        <v>10</v>
      </c>
      <c r="O647" s="74">
        <f t="shared" si="32"/>
        <v>10</v>
      </c>
      <c r="P647" s="139" t="str">
        <f t="shared" si="33"/>
        <v>Gastos_com_Pessoal</v>
      </c>
    </row>
    <row r="648" spans="1:16" ht="51" x14ac:dyDescent="0.2">
      <c r="A648" s="627">
        <v>8352</v>
      </c>
      <c r="B648" s="634">
        <v>45219</v>
      </c>
      <c r="C648" s="642">
        <v>45200</v>
      </c>
      <c r="D648" s="636" t="s">
        <v>176</v>
      </c>
      <c r="E648" s="636" t="s">
        <v>280</v>
      </c>
      <c r="F648" s="374">
        <v>2881.29</v>
      </c>
      <c r="G648" s="636" t="s">
        <v>9696</v>
      </c>
      <c r="H648" s="636" t="s">
        <v>1032</v>
      </c>
      <c r="I648" s="637" t="s">
        <v>9695</v>
      </c>
      <c r="J648" s="637" t="s">
        <v>1188</v>
      </c>
      <c r="K648" s="637" t="s">
        <v>4137</v>
      </c>
      <c r="L648" s="637">
        <v>199912108</v>
      </c>
      <c r="M648" s="638">
        <v>45219</v>
      </c>
      <c r="N648" s="74">
        <f t="shared" si="31"/>
        <v>10</v>
      </c>
      <c r="O648" s="74">
        <f t="shared" si="32"/>
        <v>10</v>
      </c>
      <c r="P648" s="139" t="str">
        <f t="shared" si="33"/>
        <v>Gastos_com_Pessoal</v>
      </c>
    </row>
    <row r="649" spans="1:16" ht="48" x14ac:dyDescent="0.2">
      <c r="A649" s="627">
        <v>8353</v>
      </c>
      <c r="B649" s="634">
        <v>45219</v>
      </c>
      <c r="C649" s="642">
        <v>45200</v>
      </c>
      <c r="D649" s="636" t="s">
        <v>264</v>
      </c>
      <c r="E649" s="636" t="s">
        <v>60</v>
      </c>
      <c r="F649" s="374">
        <v>15</v>
      </c>
      <c r="G649" s="636" t="s">
        <v>9573</v>
      </c>
      <c r="H649" s="636" t="s">
        <v>414</v>
      </c>
      <c r="I649" s="637" t="s">
        <v>9697</v>
      </c>
      <c r="J649" s="637" t="s">
        <v>1188</v>
      </c>
      <c r="K649" s="637" t="s">
        <v>4137</v>
      </c>
      <c r="L649" s="637">
        <v>199912108</v>
      </c>
      <c r="M649" s="638">
        <v>45219</v>
      </c>
      <c r="N649" s="74">
        <f t="shared" si="31"/>
        <v>10</v>
      </c>
      <c r="O649" s="74">
        <f t="shared" si="32"/>
        <v>10</v>
      </c>
      <c r="P649" s="139" t="str">
        <f t="shared" si="33"/>
        <v>Gastos_Gerais</v>
      </c>
    </row>
    <row r="650" spans="1:16" ht="38.25" x14ac:dyDescent="0.2">
      <c r="A650" s="627">
        <v>8354</v>
      </c>
      <c r="B650" s="634">
        <v>45219</v>
      </c>
      <c r="C650" s="642">
        <v>45200</v>
      </c>
      <c r="D650" s="636" t="s">
        <v>264</v>
      </c>
      <c r="E650" s="636" t="s">
        <v>293</v>
      </c>
      <c r="F650" s="374">
        <v>450</v>
      </c>
      <c r="G650" s="636" t="s">
        <v>8152</v>
      </c>
      <c r="H650" s="636" t="s">
        <v>421</v>
      </c>
      <c r="I650" s="637" t="s">
        <v>8037</v>
      </c>
      <c r="J650" s="637" t="s">
        <v>1188</v>
      </c>
      <c r="K650" s="637" t="s">
        <v>4137</v>
      </c>
      <c r="L650" s="637">
        <v>199912108</v>
      </c>
      <c r="M650" s="638">
        <v>45219</v>
      </c>
      <c r="N650" s="74">
        <f t="shared" si="31"/>
        <v>10</v>
      </c>
      <c r="O650" s="74">
        <f t="shared" si="32"/>
        <v>10</v>
      </c>
      <c r="P650" s="139" t="str">
        <f t="shared" si="33"/>
        <v>Gastos_Gerais</v>
      </c>
    </row>
    <row r="651" spans="1:16" ht="38.25" x14ac:dyDescent="0.2">
      <c r="A651" s="627">
        <v>8355</v>
      </c>
      <c r="B651" s="634">
        <v>45219</v>
      </c>
      <c r="C651" s="642">
        <v>45200</v>
      </c>
      <c r="D651" s="636" t="s">
        <v>264</v>
      </c>
      <c r="E651" s="636" t="s">
        <v>293</v>
      </c>
      <c r="F651" s="374">
        <v>450</v>
      </c>
      <c r="G651" s="636" t="s">
        <v>9698</v>
      </c>
      <c r="H651" s="636" t="s">
        <v>302</v>
      </c>
      <c r="I651" s="637" t="s">
        <v>2319</v>
      </c>
      <c r="J651" s="637" t="s">
        <v>1188</v>
      </c>
      <c r="K651" s="637" t="s">
        <v>4137</v>
      </c>
      <c r="L651" s="637">
        <v>199912108</v>
      </c>
      <c r="M651" s="638">
        <v>45219</v>
      </c>
      <c r="N651" s="74">
        <f t="shared" si="31"/>
        <v>10</v>
      </c>
      <c r="O651" s="74">
        <f t="shared" si="32"/>
        <v>10</v>
      </c>
      <c r="P651" s="139" t="str">
        <f t="shared" si="33"/>
        <v>Gastos_Gerais</v>
      </c>
    </row>
    <row r="652" spans="1:16" ht="38.25" x14ac:dyDescent="0.2">
      <c r="A652" s="627">
        <v>8356</v>
      </c>
      <c r="B652" s="634">
        <v>45219</v>
      </c>
      <c r="C652" s="642">
        <v>45200</v>
      </c>
      <c r="D652" s="636" t="s">
        <v>264</v>
      </c>
      <c r="E652" s="636" t="s">
        <v>293</v>
      </c>
      <c r="F652" s="374">
        <v>450</v>
      </c>
      <c r="G652" s="636" t="s">
        <v>9699</v>
      </c>
      <c r="H652" s="636" t="s">
        <v>302</v>
      </c>
      <c r="I652" s="637" t="s">
        <v>2314</v>
      </c>
      <c r="J652" s="637" t="s">
        <v>1188</v>
      </c>
      <c r="K652" s="637" t="s">
        <v>4137</v>
      </c>
      <c r="L652" s="637">
        <v>199912108</v>
      </c>
      <c r="M652" s="638">
        <v>45219</v>
      </c>
      <c r="N652" s="74">
        <f t="shared" si="31"/>
        <v>10</v>
      </c>
      <c r="O652" s="74">
        <f t="shared" si="32"/>
        <v>10</v>
      </c>
      <c r="P652" s="139" t="str">
        <f t="shared" si="33"/>
        <v>Gastos_Gerais</v>
      </c>
    </row>
    <row r="653" spans="1:16" ht="38.25" x14ac:dyDescent="0.2">
      <c r="A653" s="627">
        <v>8357</v>
      </c>
      <c r="B653" s="634">
        <v>45219</v>
      </c>
      <c r="C653" s="642">
        <v>45200</v>
      </c>
      <c r="D653" s="636" t="s">
        <v>264</v>
      </c>
      <c r="E653" s="636" t="s">
        <v>293</v>
      </c>
      <c r="F653" s="374">
        <v>75</v>
      </c>
      <c r="G653" s="636" t="s">
        <v>9700</v>
      </c>
      <c r="H653" s="636" t="s">
        <v>419</v>
      </c>
      <c r="I653" s="637" t="s">
        <v>4950</v>
      </c>
      <c r="J653" s="637" t="s">
        <v>1188</v>
      </c>
      <c r="K653" s="637" t="s">
        <v>4137</v>
      </c>
      <c r="L653" s="637">
        <v>199912108</v>
      </c>
      <c r="M653" s="638">
        <v>45219</v>
      </c>
      <c r="N653" s="74">
        <f t="shared" si="31"/>
        <v>10</v>
      </c>
      <c r="O653" s="74">
        <f t="shared" si="32"/>
        <v>10</v>
      </c>
      <c r="P653" s="139" t="str">
        <f t="shared" si="33"/>
        <v>Gastos_Gerais</v>
      </c>
    </row>
    <row r="654" spans="1:16" ht="38.25" x14ac:dyDescent="0.2">
      <c r="A654" s="627">
        <v>8358</v>
      </c>
      <c r="B654" s="634">
        <v>45219</v>
      </c>
      <c r="C654" s="642">
        <v>45200</v>
      </c>
      <c r="D654" s="636" t="s">
        <v>264</v>
      </c>
      <c r="E654" s="636" t="s">
        <v>293</v>
      </c>
      <c r="F654" s="374">
        <v>10.8</v>
      </c>
      <c r="G654" s="636" t="s">
        <v>9701</v>
      </c>
      <c r="H654" s="636" t="s">
        <v>422</v>
      </c>
      <c r="I654" s="637" t="s">
        <v>8912</v>
      </c>
      <c r="J654" s="637" t="s">
        <v>1188</v>
      </c>
      <c r="K654" s="637" t="s">
        <v>4137</v>
      </c>
      <c r="L654" s="637">
        <v>199912108</v>
      </c>
      <c r="M654" s="638">
        <v>45219</v>
      </c>
      <c r="N654" s="74">
        <f t="shared" si="31"/>
        <v>10</v>
      </c>
      <c r="O654" s="74">
        <f t="shared" si="32"/>
        <v>10</v>
      </c>
      <c r="P654" s="139" t="str">
        <f t="shared" si="33"/>
        <v>Gastos_Gerais</v>
      </c>
    </row>
    <row r="655" spans="1:16" ht="38.25" x14ac:dyDescent="0.2">
      <c r="A655" s="627">
        <v>8359</v>
      </c>
      <c r="B655" s="634">
        <v>45219</v>
      </c>
      <c r="C655" s="642">
        <v>45200</v>
      </c>
      <c r="D655" s="636" t="s">
        <v>264</v>
      </c>
      <c r="E655" s="636" t="s">
        <v>293</v>
      </c>
      <c r="F655" s="374">
        <v>10.8</v>
      </c>
      <c r="G655" s="636" t="s">
        <v>9702</v>
      </c>
      <c r="H655" s="636" t="s">
        <v>422</v>
      </c>
      <c r="I655" s="637" t="s">
        <v>3243</v>
      </c>
      <c r="J655" s="637" t="s">
        <v>1188</v>
      </c>
      <c r="K655" s="637" t="s">
        <v>4137</v>
      </c>
      <c r="L655" s="637">
        <v>199912108</v>
      </c>
      <c r="M655" s="638">
        <v>45219</v>
      </c>
      <c r="N655" s="74">
        <f t="shared" si="31"/>
        <v>10</v>
      </c>
      <c r="O655" s="74">
        <f t="shared" si="32"/>
        <v>10</v>
      </c>
      <c r="P655" s="139" t="str">
        <f t="shared" si="33"/>
        <v>Gastos_Gerais</v>
      </c>
    </row>
    <row r="656" spans="1:16" ht="48" x14ac:dyDescent="0.2">
      <c r="A656" s="627">
        <v>8360</v>
      </c>
      <c r="B656" s="634">
        <v>45219</v>
      </c>
      <c r="C656" s="642">
        <v>45200</v>
      </c>
      <c r="D656" s="636" t="s">
        <v>264</v>
      </c>
      <c r="E656" s="636" t="s">
        <v>293</v>
      </c>
      <c r="F656" s="374">
        <v>224.5</v>
      </c>
      <c r="G656" s="636" t="s">
        <v>9703</v>
      </c>
      <c r="H656" s="636" t="s">
        <v>421</v>
      </c>
      <c r="I656" s="637" t="s">
        <v>6986</v>
      </c>
      <c r="J656" s="637" t="s">
        <v>1188</v>
      </c>
      <c r="K656" s="637" t="s">
        <v>4137</v>
      </c>
      <c r="L656" s="637">
        <v>199912108</v>
      </c>
      <c r="M656" s="638">
        <v>45219</v>
      </c>
      <c r="N656" s="74">
        <f t="shared" si="31"/>
        <v>10</v>
      </c>
      <c r="O656" s="74">
        <f t="shared" si="32"/>
        <v>10</v>
      </c>
      <c r="P656" s="139" t="str">
        <f t="shared" si="33"/>
        <v>Gastos_Gerais</v>
      </c>
    </row>
    <row r="657" spans="1:16" ht="38.25" x14ac:dyDescent="0.2">
      <c r="A657" s="627">
        <v>8361</v>
      </c>
      <c r="B657" s="634">
        <v>45219</v>
      </c>
      <c r="C657" s="642">
        <v>45200</v>
      </c>
      <c r="D657" s="636" t="s">
        <v>264</v>
      </c>
      <c r="E657" s="636" t="s">
        <v>293</v>
      </c>
      <c r="F657" s="374">
        <v>25.4</v>
      </c>
      <c r="G657" s="636" t="s">
        <v>9704</v>
      </c>
      <c r="H657" s="636" t="s">
        <v>418</v>
      </c>
      <c r="I657" s="637" t="s">
        <v>4527</v>
      </c>
      <c r="J657" s="637" t="s">
        <v>1188</v>
      </c>
      <c r="K657" s="637" t="s">
        <v>4137</v>
      </c>
      <c r="L657" s="637">
        <v>199912108</v>
      </c>
      <c r="M657" s="638">
        <v>45219</v>
      </c>
      <c r="N657" s="74">
        <f t="shared" si="31"/>
        <v>10</v>
      </c>
      <c r="O657" s="74">
        <f t="shared" si="32"/>
        <v>10</v>
      </c>
      <c r="P657" s="139" t="str">
        <f t="shared" si="33"/>
        <v>Gastos_Gerais</v>
      </c>
    </row>
    <row r="658" spans="1:16" ht="38.25" x14ac:dyDescent="0.2">
      <c r="A658" s="627">
        <v>8362</v>
      </c>
      <c r="B658" s="634">
        <v>45219</v>
      </c>
      <c r="C658" s="642">
        <v>45200</v>
      </c>
      <c r="D658" s="636" t="s">
        <v>264</v>
      </c>
      <c r="E658" s="636" t="s">
        <v>293</v>
      </c>
      <c r="F658" s="374">
        <v>10.8</v>
      </c>
      <c r="G658" s="636" t="s">
        <v>9705</v>
      </c>
      <c r="H658" s="636" t="s">
        <v>422</v>
      </c>
      <c r="I658" s="637" t="s">
        <v>8721</v>
      </c>
      <c r="J658" s="637" t="s">
        <v>1188</v>
      </c>
      <c r="K658" s="637" t="s">
        <v>4137</v>
      </c>
      <c r="L658" s="637">
        <v>199912108</v>
      </c>
      <c r="M658" s="638">
        <v>45219</v>
      </c>
      <c r="N658" s="74">
        <f t="shared" si="31"/>
        <v>10</v>
      </c>
      <c r="O658" s="74">
        <f t="shared" si="32"/>
        <v>10</v>
      </c>
      <c r="P658" s="139" t="str">
        <f t="shared" si="33"/>
        <v>Gastos_Gerais</v>
      </c>
    </row>
    <row r="659" spans="1:16" ht="38.25" x14ac:dyDescent="0.2">
      <c r="A659" s="627">
        <v>8363</v>
      </c>
      <c r="B659" s="634">
        <v>45219</v>
      </c>
      <c r="C659" s="642">
        <v>45200</v>
      </c>
      <c r="D659" s="636" t="s">
        <v>264</v>
      </c>
      <c r="E659" s="636" t="s">
        <v>293</v>
      </c>
      <c r="F659" s="374">
        <v>75</v>
      </c>
      <c r="G659" s="636" t="s">
        <v>9546</v>
      </c>
      <c r="H659" s="636" t="s">
        <v>419</v>
      </c>
      <c r="I659" s="637" t="s">
        <v>5120</v>
      </c>
      <c r="J659" s="637" t="s">
        <v>1188</v>
      </c>
      <c r="K659" s="637" t="s">
        <v>4137</v>
      </c>
      <c r="L659" s="637">
        <v>199912108</v>
      </c>
      <c r="M659" s="638">
        <v>45219</v>
      </c>
      <c r="N659" s="74">
        <f t="shared" si="31"/>
        <v>10</v>
      </c>
      <c r="O659" s="74">
        <f t="shared" si="32"/>
        <v>10</v>
      </c>
      <c r="P659" s="139" t="str">
        <f t="shared" si="33"/>
        <v>Gastos_Gerais</v>
      </c>
    </row>
    <row r="660" spans="1:16" ht="51" x14ac:dyDescent="0.2">
      <c r="A660" s="627">
        <v>8364</v>
      </c>
      <c r="B660" s="634">
        <v>45219</v>
      </c>
      <c r="C660" s="642">
        <v>45200</v>
      </c>
      <c r="D660" s="636" t="s">
        <v>176</v>
      </c>
      <c r="E660" s="636" t="s">
        <v>261</v>
      </c>
      <c r="F660" s="374">
        <v>543.09</v>
      </c>
      <c r="G660" s="636" t="s">
        <v>1207</v>
      </c>
      <c r="H660" s="636" t="s">
        <v>416</v>
      </c>
      <c r="I660" s="637" t="s">
        <v>9669</v>
      </c>
      <c r="J660" s="637" t="s">
        <v>1188</v>
      </c>
      <c r="K660" s="637" t="s">
        <v>4137</v>
      </c>
      <c r="L660" s="637">
        <v>199912108</v>
      </c>
      <c r="M660" s="638">
        <v>45219</v>
      </c>
      <c r="N660" s="74">
        <f t="shared" si="31"/>
        <v>10</v>
      </c>
      <c r="O660" s="74">
        <f t="shared" si="32"/>
        <v>10</v>
      </c>
      <c r="P660" s="139" t="str">
        <f t="shared" si="33"/>
        <v>Gastos_com_Pessoal</v>
      </c>
    </row>
    <row r="661" spans="1:16" ht="51" x14ac:dyDescent="0.2">
      <c r="A661" s="627">
        <v>8365</v>
      </c>
      <c r="B661" s="634">
        <v>45219</v>
      </c>
      <c r="C661" s="642">
        <v>45200</v>
      </c>
      <c r="D661" s="636" t="s">
        <v>176</v>
      </c>
      <c r="E661" s="636" t="s">
        <v>280</v>
      </c>
      <c r="F661" s="374">
        <v>543.09</v>
      </c>
      <c r="G661" s="636" t="s">
        <v>1209</v>
      </c>
      <c r="H661" s="636" t="s">
        <v>416</v>
      </c>
      <c r="I661" s="637" t="s">
        <v>9669</v>
      </c>
      <c r="J661" s="637" t="s">
        <v>1188</v>
      </c>
      <c r="K661" s="637" t="s">
        <v>4137</v>
      </c>
      <c r="L661" s="637">
        <v>199912108</v>
      </c>
      <c r="M661" s="638">
        <v>45219</v>
      </c>
      <c r="N661" s="74">
        <f t="shared" si="31"/>
        <v>10</v>
      </c>
      <c r="O661" s="74">
        <f t="shared" si="32"/>
        <v>10</v>
      </c>
      <c r="P661" s="139" t="str">
        <f t="shared" si="33"/>
        <v>Gastos_com_Pessoal</v>
      </c>
    </row>
    <row r="662" spans="1:16" ht="51" x14ac:dyDescent="0.2">
      <c r="A662" s="627">
        <v>8366</v>
      </c>
      <c r="B662" s="634">
        <v>45219</v>
      </c>
      <c r="C662" s="642">
        <v>45200</v>
      </c>
      <c r="D662" s="636" t="s">
        <v>176</v>
      </c>
      <c r="E662" s="636" t="s">
        <v>262</v>
      </c>
      <c r="F662" s="374">
        <v>181.03</v>
      </c>
      <c r="G662" s="636" t="s">
        <v>1210</v>
      </c>
      <c r="H662" s="636" t="s">
        <v>416</v>
      </c>
      <c r="I662" s="637" t="s">
        <v>9669</v>
      </c>
      <c r="J662" s="637" t="s">
        <v>1188</v>
      </c>
      <c r="K662" s="637" t="s">
        <v>4137</v>
      </c>
      <c r="L662" s="637">
        <v>199912108</v>
      </c>
      <c r="M662" s="638">
        <v>45219</v>
      </c>
      <c r="N662" s="74">
        <f t="shared" si="31"/>
        <v>10</v>
      </c>
      <c r="O662" s="74">
        <f t="shared" si="32"/>
        <v>10</v>
      </c>
      <c r="P662" s="139" t="str">
        <f t="shared" si="33"/>
        <v>Gastos_com_Pessoal</v>
      </c>
    </row>
    <row r="663" spans="1:16" ht="51" x14ac:dyDescent="0.2">
      <c r="A663" s="627">
        <v>8367</v>
      </c>
      <c r="B663" s="634">
        <v>45219</v>
      </c>
      <c r="C663" s="642">
        <v>45200</v>
      </c>
      <c r="D663" s="636" t="s">
        <v>176</v>
      </c>
      <c r="E663" s="636" t="s">
        <v>169</v>
      </c>
      <c r="F663" s="374">
        <v>1106.93</v>
      </c>
      <c r="G663" s="636" t="s">
        <v>1211</v>
      </c>
      <c r="H663" s="636" t="s">
        <v>416</v>
      </c>
      <c r="I663" s="637" t="s">
        <v>9669</v>
      </c>
      <c r="J663" s="637" t="s">
        <v>1188</v>
      </c>
      <c r="K663" s="637" t="s">
        <v>4137</v>
      </c>
      <c r="L663" s="637">
        <v>199912108</v>
      </c>
      <c r="M663" s="638">
        <v>45219</v>
      </c>
      <c r="N663" s="74">
        <f t="shared" si="31"/>
        <v>10</v>
      </c>
      <c r="O663" s="74">
        <f t="shared" si="32"/>
        <v>10</v>
      </c>
      <c r="P663" s="139" t="str">
        <f t="shared" si="33"/>
        <v>Gastos_com_Pessoal</v>
      </c>
    </row>
    <row r="664" spans="1:16" ht="38.25" x14ac:dyDescent="0.2">
      <c r="A664" s="627">
        <v>8368</v>
      </c>
      <c r="B664" s="634">
        <v>45219</v>
      </c>
      <c r="C664" s="642">
        <v>45200</v>
      </c>
      <c r="D664" s="636" t="s">
        <v>264</v>
      </c>
      <c r="E664" s="636" t="s">
        <v>402</v>
      </c>
      <c r="F664" s="374">
        <v>89.99</v>
      </c>
      <c r="G664" s="636" t="s">
        <v>1487</v>
      </c>
      <c r="H664" s="636" t="s">
        <v>414</v>
      </c>
      <c r="I664" s="637" t="s">
        <v>7202</v>
      </c>
      <c r="J664" s="637" t="s">
        <v>1157</v>
      </c>
      <c r="K664" s="637" t="s">
        <v>32</v>
      </c>
      <c r="L664" s="637">
        <v>220222</v>
      </c>
      <c r="M664" s="638">
        <v>45215</v>
      </c>
      <c r="N664" s="74">
        <f t="shared" si="31"/>
        <v>10</v>
      </c>
      <c r="O664" s="74">
        <f t="shared" si="32"/>
        <v>10</v>
      </c>
      <c r="P664" s="139" t="str">
        <f t="shared" si="33"/>
        <v>Gastos_Gerais</v>
      </c>
    </row>
    <row r="665" spans="1:16" ht="38.25" x14ac:dyDescent="0.2">
      <c r="A665" s="627">
        <v>8369</v>
      </c>
      <c r="B665" s="634">
        <v>45219</v>
      </c>
      <c r="C665" s="642">
        <v>45200</v>
      </c>
      <c r="D665" s="636" t="s">
        <v>264</v>
      </c>
      <c r="E665" s="636" t="s">
        <v>96</v>
      </c>
      <c r="F665" s="374">
        <v>876.3</v>
      </c>
      <c r="G665" s="636" t="s">
        <v>6061</v>
      </c>
      <c r="H665" s="636" t="s">
        <v>418</v>
      </c>
      <c r="I665" s="637" t="s">
        <v>6482</v>
      </c>
      <c r="J665" s="637" t="s">
        <v>1157</v>
      </c>
      <c r="K665" s="637" t="s">
        <v>32</v>
      </c>
      <c r="L665" s="637">
        <v>204</v>
      </c>
      <c r="M665" s="638">
        <v>45215</v>
      </c>
      <c r="N665" s="74">
        <f t="shared" si="31"/>
        <v>10</v>
      </c>
      <c r="O665" s="74">
        <f t="shared" si="32"/>
        <v>10</v>
      </c>
      <c r="P665" s="139" t="str">
        <f t="shared" si="33"/>
        <v>Gastos_Gerais</v>
      </c>
    </row>
    <row r="666" spans="1:16" ht="38.25" x14ac:dyDescent="0.2">
      <c r="A666" s="627">
        <v>8370</v>
      </c>
      <c r="B666" s="634">
        <v>45219</v>
      </c>
      <c r="C666" s="642">
        <v>45200</v>
      </c>
      <c r="D666" s="636" t="s">
        <v>264</v>
      </c>
      <c r="E666" s="636" t="s">
        <v>388</v>
      </c>
      <c r="F666" s="374">
        <v>2998.8</v>
      </c>
      <c r="G666" s="636" t="s">
        <v>9706</v>
      </c>
      <c r="H666" s="636" t="s">
        <v>416</v>
      </c>
      <c r="I666" s="637" t="s">
        <v>9707</v>
      </c>
      <c r="J666" s="637" t="s">
        <v>1157</v>
      </c>
      <c r="K666" s="637" t="s">
        <v>32</v>
      </c>
      <c r="L666" s="637">
        <v>178</v>
      </c>
      <c r="M666" s="638">
        <v>45216</v>
      </c>
      <c r="N666" s="74">
        <f t="shared" si="31"/>
        <v>10</v>
      </c>
      <c r="O666" s="74">
        <f t="shared" si="32"/>
        <v>10</v>
      </c>
      <c r="P666" s="139" t="str">
        <f t="shared" si="33"/>
        <v>Gastos_Gerais</v>
      </c>
    </row>
    <row r="667" spans="1:16" ht="38.25" x14ac:dyDescent="0.2">
      <c r="A667" s="627">
        <v>8371</v>
      </c>
      <c r="B667" s="634">
        <v>45219</v>
      </c>
      <c r="C667" s="642">
        <v>45200</v>
      </c>
      <c r="D667" s="636" t="s">
        <v>264</v>
      </c>
      <c r="E667" s="636" t="s">
        <v>402</v>
      </c>
      <c r="F667" s="374">
        <v>239.4</v>
      </c>
      <c r="G667" s="636" t="s">
        <v>1487</v>
      </c>
      <c r="H667" s="636" t="s">
        <v>420</v>
      </c>
      <c r="I667" s="637" t="s">
        <v>6247</v>
      </c>
      <c r="J667" s="637" t="s">
        <v>1157</v>
      </c>
      <c r="K667" s="637" t="s">
        <v>32</v>
      </c>
      <c r="L667" s="637">
        <v>604</v>
      </c>
      <c r="M667" s="638">
        <v>45216</v>
      </c>
      <c r="N667" s="74">
        <f t="shared" si="31"/>
        <v>10</v>
      </c>
      <c r="O667" s="74">
        <f t="shared" si="32"/>
        <v>10</v>
      </c>
      <c r="P667" s="139" t="str">
        <f t="shared" si="33"/>
        <v>Gastos_Gerais</v>
      </c>
    </row>
    <row r="668" spans="1:16" ht="38.25" x14ac:dyDescent="0.2">
      <c r="A668" s="627">
        <v>8372</v>
      </c>
      <c r="B668" s="634">
        <v>45219</v>
      </c>
      <c r="C668" s="642">
        <v>45200</v>
      </c>
      <c r="D668" s="636" t="s">
        <v>264</v>
      </c>
      <c r="E668" s="636" t="s">
        <v>60</v>
      </c>
      <c r="F668" s="374">
        <v>51799.09</v>
      </c>
      <c r="G668" s="636" t="s">
        <v>9305</v>
      </c>
      <c r="H668" s="636" t="s">
        <v>419</v>
      </c>
      <c r="I668" s="637" t="s">
        <v>9306</v>
      </c>
      <c r="J668" s="637" t="s">
        <v>1157</v>
      </c>
      <c r="K668" s="637" t="s">
        <v>32</v>
      </c>
      <c r="L668" s="637">
        <v>311</v>
      </c>
      <c r="M668" s="638">
        <v>45216</v>
      </c>
      <c r="N668" s="74">
        <f t="shared" si="31"/>
        <v>10</v>
      </c>
      <c r="O668" s="74">
        <f t="shared" si="32"/>
        <v>10</v>
      </c>
      <c r="P668" s="139" t="str">
        <f t="shared" si="33"/>
        <v>Gastos_Gerais</v>
      </c>
    </row>
    <row r="669" spans="1:16" ht="38.25" x14ac:dyDescent="0.2">
      <c r="A669" s="627">
        <v>8373</v>
      </c>
      <c r="B669" s="634">
        <v>45219</v>
      </c>
      <c r="C669" s="642">
        <v>45200</v>
      </c>
      <c r="D669" s="640" t="s">
        <v>264</v>
      </c>
      <c r="E669" s="640" t="s">
        <v>60</v>
      </c>
      <c r="F669" s="410">
        <v>37454.68</v>
      </c>
      <c r="G669" s="636" t="s">
        <v>9307</v>
      </c>
      <c r="H669" s="636" t="s">
        <v>416</v>
      </c>
      <c r="I669" s="637" t="s">
        <v>1350</v>
      </c>
      <c r="J669" s="637" t="s">
        <v>1157</v>
      </c>
      <c r="K669" s="637" t="s">
        <v>32</v>
      </c>
      <c r="L669" s="637">
        <v>137</v>
      </c>
      <c r="M669" s="638">
        <v>45216</v>
      </c>
      <c r="N669" s="74">
        <f t="shared" si="31"/>
        <v>10</v>
      </c>
      <c r="O669" s="74">
        <f t="shared" si="32"/>
        <v>10</v>
      </c>
      <c r="P669" s="139" t="str">
        <f t="shared" si="33"/>
        <v>Gastos_Gerais</v>
      </c>
    </row>
    <row r="670" spans="1:16" ht="38.25" x14ac:dyDescent="0.2">
      <c r="A670" s="627">
        <v>8374</v>
      </c>
      <c r="B670" s="634">
        <v>45219</v>
      </c>
      <c r="C670" s="642">
        <v>45200</v>
      </c>
      <c r="D670" s="636" t="s">
        <v>264</v>
      </c>
      <c r="E670" s="636" t="s">
        <v>181</v>
      </c>
      <c r="F670" s="374">
        <v>7957.21</v>
      </c>
      <c r="G670" s="636" t="s">
        <v>4612</v>
      </c>
      <c r="H670" s="636" t="s">
        <v>303</v>
      </c>
      <c r="I670" s="637" t="s">
        <v>5630</v>
      </c>
      <c r="J670" s="637" t="s">
        <v>1157</v>
      </c>
      <c r="K670" s="637" t="s">
        <v>32</v>
      </c>
      <c r="L670" s="637">
        <v>2023183</v>
      </c>
      <c r="M670" s="638">
        <v>45202</v>
      </c>
      <c r="N670" s="74">
        <f t="shared" si="31"/>
        <v>10</v>
      </c>
      <c r="O670" s="74">
        <f t="shared" si="32"/>
        <v>10</v>
      </c>
      <c r="P670" s="139" t="str">
        <f t="shared" si="33"/>
        <v>Gastos_Gerais</v>
      </c>
    </row>
    <row r="671" spans="1:16" ht="38.25" x14ac:dyDescent="0.2">
      <c r="A671" s="627">
        <v>8375</v>
      </c>
      <c r="B671" s="634">
        <v>45219</v>
      </c>
      <c r="C671" s="642">
        <v>45200</v>
      </c>
      <c r="D671" s="636" t="s">
        <v>264</v>
      </c>
      <c r="E671" s="636" t="s">
        <v>402</v>
      </c>
      <c r="F671" s="374">
        <v>629.65</v>
      </c>
      <c r="G671" s="636" t="s">
        <v>1487</v>
      </c>
      <c r="H671" s="636" t="s">
        <v>414</v>
      </c>
      <c r="I671" s="637" t="s">
        <v>7202</v>
      </c>
      <c r="J671" s="637" t="s">
        <v>1157</v>
      </c>
      <c r="K671" s="637" t="s">
        <v>32</v>
      </c>
      <c r="L671" s="637">
        <v>220321</v>
      </c>
      <c r="M671" s="638">
        <v>45217</v>
      </c>
      <c r="N671" s="74">
        <f t="shared" si="31"/>
        <v>10</v>
      </c>
      <c r="O671" s="74">
        <f t="shared" si="32"/>
        <v>10</v>
      </c>
      <c r="P671" s="139" t="str">
        <f t="shared" si="33"/>
        <v>Gastos_Gerais</v>
      </c>
    </row>
    <row r="672" spans="1:16" ht="38.25" x14ac:dyDescent="0.2">
      <c r="A672" s="627">
        <v>8376</v>
      </c>
      <c r="B672" s="634">
        <v>45219</v>
      </c>
      <c r="C672" s="642">
        <v>45200</v>
      </c>
      <c r="D672" s="636" t="s">
        <v>264</v>
      </c>
      <c r="E672" s="636" t="s">
        <v>60</v>
      </c>
      <c r="F672" s="374">
        <v>18298.150000000001</v>
      </c>
      <c r="G672" s="636" t="s">
        <v>9708</v>
      </c>
      <c r="H672" s="636" t="s">
        <v>418</v>
      </c>
      <c r="I672" s="637" t="s">
        <v>1350</v>
      </c>
      <c r="J672" s="637" t="s">
        <v>1157</v>
      </c>
      <c r="K672" s="637" t="s">
        <v>32</v>
      </c>
      <c r="L672" s="637">
        <v>138</v>
      </c>
      <c r="M672" s="638">
        <v>45216</v>
      </c>
      <c r="N672" s="74">
        <f t="shared" si="31"/>
        <v>10</v>
      </c>
      <c r="O672" s="74">
        <f t="shared" si="32"/>
        <v>10</v>
      </c>
      <c r="P672" s="139" t="str">
        <f t="shared" si="33"/>
        <v>Gastos_Gerais</v>
      </c>
    </row>
    <row r="673" spans="1:16" ht="38.25" x14ac:dyDescent="0.2">
      <c r="A673" s="627">
        <v>8377</v>
      </c>
      <c r="B673" s="634">
        <v>45222</v>
      </c>
      <c r="C673" s="642">
        <v>45200</v>
      </c>
      <c r="D673" s="636" t="s">
        <v>264</v>
      </c>
      <c r="E673" s="636" t="s">
        <v>0</v>
      </c>
      <c r="F673" s="374">
        <v>2923.67</v>
      </c>
      <c r="G673" s="636" t="s">
        <v>4385</v>
      </c>
      <c r="H673" s="636" t="s">
        <v>417</v>
      </c>
      <c r="I673" s="637" t="s">
        <v>1570</v>
      </c>
      <c r="J673" s="637" t="s">
        <v>1157</v>
      </c>
      <c r="K673" s="637" t="s">
        <v>32</v>
      </c>
      <c r="L673" s="637">
        <v>39464</v>
      </c>
      <c r="M673" s="638">
        <v>45216</v>
      </c>
      <c r="N673" s="74">
        <f t="shared" si="31"/>
        <v>10</v>
      </c>
      <c r="O673" s="74">
        <f t="shared" si="32"/>
        <v>10</v>
      </c>
      <c r="P673" s="139" t="str">
        <f t="shared" si="33"/>
        <v>Gastos_Gerais</v>
      </c>
    </row>
    <row r="674" spans="1:16" ht="38.25" x14ac:dyDescent="0.2">
      <c r="A674" s="627">
        <v>8378</v>
      </c>
      <c r="B674" s="634">
        <v>45222</v>
      </c>
      <c r="C674" s="642">
        <v>45200</v>
      </c>
      <c r="D674" s="636" t="s">
        <v>264</v>
      </c>
      <c r="E674" s="636" t="s">
        <v>96</v>
      </c>
      <c r="F674" s="374">
        <v>424.2</v>
      </c>
      <c r="G674" s="636" t="s">
        <v>9709</v>
      </c>
      <c r="H674" s="636" t="s">
        <v>419</v>
      </c>
      <c r="I674" s="637" t="s">
        <v>1347</v>
      </c>
      <c r="J674" s="637" t="s">
        <v>1157</v>
      </c>
      <c r="K674" s="637" t="s">
        <v>32</v>
      </c>
      <c r="L674" s="637">
        <v>2906</v>
      </c>
      <c r="M674" s="638">
        <v>45216</v>
      </c>
      <c r="N674" s="74">
        <f t="shared" si="31"/>
        <v>10</v>
      </c>
      <c r="O674" s="74">
        <f t="shared" si="32"/>
        <v>10</v>
      </c>
      <c r="P674" s="139" t="str">
        <f t="shared" si="33"/>
        <v>Gastos_Gerais</v>
      </c>
    </row>
    <row r="675" spans="1:16" ht="38.25" x14ac:dyDescent="0.2">
      <c r="A675" s="627">
        <v>8379</v>
      </c>
      <c r="B675" s="634">
        <v>45222</v>
      </c>
      <c r="C675" s="642">
        <v>45170</v>
      </c>
      <c r="D675" s="636" t="s">
        <v>264</v>
      </c>
      <c r="E675" s="636" t="s">
        <v>82</v>
      </c>
      <c r="F675" s="374">
        <v>23645.29</v>
      </c>
      <c r="G675" s="636" t="s">
        <v>1154</v>
      </c>
      <c r="H675" s="636" t="s">
        <v>421</v>
      </c>
      <c r="I675" s="637" t="s">
        <v>1682</v>
      </c>
      <c r="J675" s="637" t="s">
        <v>1157</v>
      </c>
      <c r="K675" s="637" t="s">
        <v>32</v>
      </c>
      <c r="L675" s="637" t="s">
        <v>9710</v>
      </c>
      <c r="M675" s="638">
        <v>45222</v>
      </c>
      <c r="N675" s="74">
        <f t="shared" si="31"/>
        <v>10</v>
      </c>
      <c r="O675" s="74">
        <f t="shared" si="32"/>
        <v>9</v>
      </c>
      <c r="P675" s="139" t="str">
        <f t="shared" si="33"/>
        <v>Gastos_Gerais</v>
      </c>
    </row>
    <row r="676" spans="1:16" ht="38.25" x14ac:dyDescent="0.2">
      <c r="A676" s="627">
        <v>8380</v>
      </c>
      <c r="B676" s="634">
        <v>45222</v>
      </c>
      <c r="C676" s="642">
        <v>45170</v>
      </c>
      <c r="D676" s="636" t="s">
        <v>264</v>
      </c>
      <c r="E676" s="636" t="s">
        <v>82</v>
      </c>
      <c r="F676" s="374">
        <v>23187.95</v>
      </c>
      <c r="G676" s="636" t="s">
        <v>1154</v>
      </c>
      <c r="H676" s="636" t="s">
        <v>416</v>
      </c>
      <c r="I676" s="637" t="s">
        <v>1682</v>
      </c>
      <c r="J676" s="637" t="s">
        <v>1157</v>
      </c>
      <c r="K676" s="637" t="s">
        <v>32</v>
      </c>
      <c r="L676" s="637" t="s">
        <v>9711</v>
      </c>
      <c r="M676" s="638">
        <v>45222</v>
      </c>
      <c r="N676" s="74">
        <f t="shared" si="31"/>
        <v>10</v>
      </c>
      <c r="O676" s="74">
        <f t="shared" si="32"/>
        <v>9</v>
      </c>
      <c r="P676" s="139" t="str">
        <f t="shared" si="33"/>
        <v>Gastos_Gerais</v>
      </c>
    </row>
    <row r="677" spans="1:16" ht="38.25" x14ac:dyDescent="0.2">
      <c r="A677" s="627">
        <v>8381</v>
      </c>
      <c r="B677" s="634">
        <v>45222</v>
      </c>
      <c r="C677" s="642">
        <v>45170</v>
      </c>
      <c r="D677" s="636" t="s">
        <v>264</v>
      </c>
      <c r="E677" s="636" t="s">
        <v>83</v>
      </c>
      <c r="F677" s="374">
        <v>3964.9</v>
      </c>
      <c r="G677" s="636" t="s">
        <v>9476</v>
      </c>
      <c r="H677" s="636" t="s">
        <v>421</v>
      </c>
      <c r="I677" s="637" t="s">
        <v>9180</v>
      </c>
      <c r="J677" s="637" t="s">
        <v>1157</v>
      </c>
      <c r="K677" s="637" t="s">
        <v>32</v>
      </c>
      <c r="L677" s="637">
        <v>79444229</v>
      </c>
      <c r="M677" s="638">
        <v>45222</v>
      </c>
      <c r="N677" s="74">
        <f t="shared" si="31"/>
        <v>10</v>
      </c>
      <c r="O677" s="74">
        <f t="shared" si="32"/>
        <v>9</v>
      </c>
      <c r="P677" s="139" t="str">
        <f t="shared" si="33"/>
        <v>Gastos_Gerais</v>
      </c>
    </row>
    <row r="678" spans="1:16" ht="51" x14ac:dyDescent="0.2">
      <c r="A678" s="627">
        <v>8382</v>
      </c>
      <c r="B678" s="634">
        <v>45222</v>
      </c>
      <c r="C678" s="642">
        <v>45200</v>
      </c>
      <c r="D678" s="636" t="s">
        <v>176</v>
      </c>
      <c r="E678" s="636" t="s">
        <v>10</v>
      </c>
      <c r="F678" s="374">
        <v>3931.32</v>
      </c>
      <c r="G678" s="636" t="s">
        <v>10</v>
      </c>
      <c r="H678" s="636" t="s">
        <v>417</v>
      </c>
      <c r="I678" s="637" t="s">
        <v>3115</v>
      </c>
      <c r="J678" s="637" t="s">
        <v>1307</v>
      </c>
      <c r="K678" s="637" t="s">
        <v>1218</v>
      </c>
      <c r="L678" s="637" t="s">
        <v>9712</v>
      </c>
      <c r="M678" s="638">
        <v>45222</v>
      </c>
      <c r="N678" s="74">
        <f t="shared" si="31"/>
        <v>10</v>
      </c>
      <c r="O678" s="74">
        <f t="shared" si="32"/>
        <v>10</v>
      </c>
      <c r="P678" s="139" t="str">
        <f t="shared" si="33"/>
        <v>Gastos_com_Pessoal</v>
      </c>
    </row>
    <row r="679" spans="1:16" ht="38.25" x14ac:dyDescent="0.2">
      <c r="A679" s="627">
        <v>8383</v>
      </c>
      <c r="B679" s="634">
        <v>45222</v>
      </c>
      <c r="C679" s="642">
        <v>45200</v>
      </c>
      <c r="D679" s="636" t="s">
        <v>264</v>
      </c>
      <c r="E679" s="636" t="s">
        <v>81</v>
      </c>
      <c r="F679" s="374">
        <v>266.8</v>
      </c>
      <c r="G679" s="636" t="s">
        <v>9713</v>
      </c>
      <c r="H679" s="636" t="s">
        <v>1032</v>
      </c>
      <c r="I679" s="637" t="s">
        <v>9714</v>
      </c>
      <c r="J679" s="637" t="s">
        <v>1157</v>
      </c>
      <c r="K679" s="637" t="s">
        <v>32</v>
      </c>
      <c r="L679" s="637">
        <v>6625</v>
      </c>
      <c r="M679" s="638">
        <v>45218</v>
      </c>
      <c r="N679" s="74">
        <f t="shared" si="31"/>
        <v>10</v>
      </c>
      <c r="O679" s="74">
        <f t="shared" si="32"/>
        <v>10</v>
      </c>
      <c r="P679" s="139" t="str">
        <f t="shared" si="33"/>
        <v>Gastos_Gerais</v>
      </c>
    </row>
    <row r="680" spans="1:16" ht="38.25" x14ac:dyDescent="0.2">
      <c r="A680" s="627">
        <v>8384</v>
      </c>
      <c r="B680" s="634">
        <v>45222</v>
      </c>
      <c r="C680" s="642">
        <v>45200</v>
      </c>
      <c r="D680" s="636" t="s">
        <v>264</v>
      </c>
      <c r="E680" s="636" t="s">
        <v>290</v>
      </c>
      <c r="F680" s="374">
        <v>88.5</v>
      </c>
      <c r="G680" s="636" t="s">
        <v>9715</v>
      </c>
      <c r="H680" s="636" t="s">
        <v>416</v>
      </c>
      <c r="I680" s="637" t="s">
        <v>9716</v>
      </c>
      <c r="J680" s="637" t="s">
        <v>1157</v>
      </c>
      <c r="K680" s="637" t="s">
        <v>32</v>
      </c>
      <c r="L680" s="637">
        <v>2466</v>
      </c>
      <c r="M680" s="638">
        <v>45219</v>
      </c>
      <c r="N680" s="74">
        <f t="shared" si="31"/>
        <v>10</v>
      </c>
      <c r="O680" s="74">
        <f t="shared" si="32"/>
        <v>10</v>
      </c>
      <c r="P680" s="139" t="str">
        <f t="shared" si="33"/>
        <v>Gastos_Gerais</v>
      </c>
    </row>
    <row r="681" spans="1:16" ht="38.25" x14ac:dyDescent="0.2">
      <c r="A681" s="627">
        <v>8385</v>
      </c>
      <c r="B681" s="634">
        <v>45222</v>
      </c>
      <c r="C681" s="642">
        <v>45108</v>
      </c>
      <c r="D681" s="636" t="s">
        <v>264</v>
      </c>
      <c r="E681" s="636" t="s">
        <v>293</v>
      </c>
      <c r="F681" s="374">
        <v>350</v>
      </c>
      <c r="G681" s="636" t="s">
        <v>9717</v>
      </c>
      <c r="H681" s="636" t="s">
        <v>302</v>
      </c>
      <c r="I681" s="637" t="s">
        <v>2879</v>
      </c>
      <c r="J681" s="637" t="s">
        <v>1157</v>
      </c>
      <c r="K681" s="637" t="s">
        <v>32</v>
      </c>
      <c r="L681" s="637">
        <v>41178</v>
      </c>
      <c r="M681" s="638">
        <v>45113</v>
      </c>
      <c r="N681" s="74">
        <f t="shared" si="31"/>
        <v>10</v>
      </c>
      <c r="O681" s="74">
        <f t="shared" si="32"/>
        <v>7</v>
      </c>
      <c r="P681" s="139" t="str">
        <f t="shared" si="33"/>
        <v>Gastos_Gerais</v>
      </c>
    </row>
    <row r="682" spans="1:16" ht="38.25" x14ac:dyDescent="0.2">
      <c r="A682" s="627">
        <v>8386</v>
      </c>
      <c r="B682" s="634">
        <v>45222</v>
      </c>
      <c r="C682" s="642">
        <v>45200</v>
      </c>
      <c r="D682" s="636" t="s">
        <v>264</v>
      </c>
      <c r="E682" s="636" t="s">
        <v>81</v>
      </c>
      <c r="F682" s="374">
        <v>200.89</v>
      </c>
      <c r="G682" s="636" t="s">
        <v>9718</v>
      </c>
      <c r="H682" s="636" t="s">
        <v>418</v>
      </c>
      <c r="I682" s="637" t="s">
        <v>9719</v>
      </c>
      <c r="J682" s="637" t="s">
        <v>1157</v>
      </c>
      <c r="K682" s="637" t="s">
        <v>32</v>
      </c>
      <c r="L682" s="637">
        <v>7035</v>
      </c>
      <c r="M682" s="638">
        <v>45222</v>
      </c>
      <c r="N682" s="74">
        <f t="shared" si="31"/>
        <v>10</v>
      </c>
      <c r="O682" s="74">
        <f t="shared" si="32"/>
        <v>10</v>
      </c>
      <c r="P682" s="139" t="str">
        <f t="shared" si="33"/>
        <v>Gastos_Gerais</v>
      </c>
    </row>
    <row r="683" spans="1:16" ht="38.25" x14ac:dyDescent="0.2">
      <c r="A683" s="627">
        <v>8387</v>
      </c>
      <c r="B683" s="634">
        <v>45222</v>
      </c>
      <c r="C683" s="642">
        <v>45108</v>
      </c>
      <c r="D683" s="636" t="s">
        <v>264</v>
      </c>
      <c r="E683" s="636" t="s">
        <v>293</v>
      </c>
      <c r="F683" s="374">
        <v>350</v>
      </c>
      <c r="G683" s="636" t="s">
        <v>9720</v>
      </c>
      <c r="H683" s="636" t="s">
        <v>302</v>
      </c>
      <c r="I683" s="637" t="s">
        <v>2879</v>
      </c>
      <c r="J683" s="637" t="s">
        <v>1157</v>
      </c>
      <c r="K683" s="637" t="s">
        <v>32</v>
      </c>
      <c r="L683" s="637">
        <v>41179</v>
      </c>
      <c r="M683" s="638">
        <v>45113</v>
      </c>
      <c r="N683" s="74">
        <f t="shared" si="31"/>
        <v>10</v>
      </c>
      <c r="O683" s="74">
        <f t="shared" si="32"/>
        <v>7</v>
      </c>
      <c r="P683" s="139" t="str">
        <f t="shared" si="33"/>
        <v>Gastos_Gerais</v>
      </c>
    </row>
    <row r="684" spans="1:16" ht="38.25" x14ac:dyDescent="0.2">
      <c r="A684" s="627">
        <v>8388</v>
      </c>
      <c r="B684" s="634">
        <v>45222</v>
      </c>
      <c r="C684" s="642">
        <v>45200</v>
      </c>
      <c r="D684" s="636" t="s">
        <v>264</v>
      </c>
      <c r="E684" s="636" t="s">
        <v>293</v>
      </c>
      <c r="F684" s="374">
        <v>150</v>
      </c>
      <c r="G684" s="636" t="s">
        <v>7729</v>
      </c>
      <c r="H684" s="636" t="s">
        <v>418</v>
      </c>
      <c r="I684" s="637" t="s">
        <v>4527</v>
      </c>
      <c r="J684" s="637" t="s">
        <v>1188</v>
      </c>
      <c r="K684" s="637" t="s">
        <v>4137</v>
      </c>
      <c r="L684" s="637">
        <v>150174360</v>
      </c>
      <c r="M684" s="638">
        <v>45222</v>
      </c>
      <c r="N684" s="74">
        <f t="shared" si="31"/>
        <v>10</v>
      </c>
      <c r="O684" s="74">
        <f t="shared" si="32"/>
        <v>10</v>
      </c>
      <c r="P684" s="139" t="str">
        <f t="shared" si="33"/>
        <v>Gastos_Gerais</v>
      </c>
    </row>
    <row r="685" spans="1:16" ht="38.25" x14ac:dyDescent="0.2">
      <c r="A685" s="627">
        <v>8389</v>
      </c>
      <c r="B685" s="634">
        <v>45222</v>
      </c>
      <c r="C685" s="642">
        <v>45200</v>
      </c>
      <c r="D685" s="636" t="s">
        <v>264</v>
      </c>
      <c r="E685" s="636" t="s">
        <v>293</v>
      </c>
      <c r="F685" s="374">
        <v>34</v>
      </c>
      <c r="G685" s="636" t="s">
        <v>9721</v>
      </c>
      <c r="H685" s="636" t="s">
        <v>418</v>
      </c>
      <c r="I685" s="637" t="s">
        <v>4527</v>
      </c>
      <c r="J685" s="637" t="s">
        <v>1188</v>
      </c>
      <c r="K685" s="637" t="s">
        <v>4137</v>
      </c>
      <c r="L685" s="637">
        <v>150174360</v>
      </c>
      <c r="M685" s="638">
        <v>45222</v>
      </c>
      <c r="N685" s="74">
        <f t="shared" si="31"/>
        <v>10</v>
      </c>
      <c r="O685" s="74">
        <f t="shared" si="32"/>
        <v>10</v>
      </c>
      <c r="P685" s="139" t="str">
        <f t="shared" si="33"/>
        <v>Gastos_Gerais</v>
      </c>
    </row>
    <row r="686" spans="1:16" ht="38.25" x14ac:dyDescent="0.2">
      <c r="A686" s="627">
        <v>8390</v>
      </c>
      <c r="B686" s="634">
        <v>45222</v>
      </c>
      <c r="C686" s="642">
        <v>45200</v>
      </c>
      <c r="D686" s="636" t="s">
        <v>264</v>
      </c>
      <c r="E686" s="636" t="s">
        <v>293</v>
      </c>
      <c r="F686" s="374">
        <v>10.8</v>
      </c>
      <c r="G686" s="636" t="s">
        <v>9722</v>
      </c>
      <c r="H686" s="636" t="s">
        <v>422</v>
      </c>
      <c r="I686" s="637" t="s">
        <v>9723</v>
      </c>
      <c r="J686" s="637" t="s">
        <v>1188</v>
      </c>
      <c r="K686" s="637" t="s">
        <v>4137</v>
      </c>
      <c r="L686" s="637">
        <v>150174360</v>
      </c>
      <c r="M686" s="638">
        <v>45222</v>
      </c>
      <c r="N686" s="74">
        <f t="shared" si="31"/>
        <v>10</v>
      </c>
      <c r="O686" s="74">
        <f t="shared" si="32"/>
        <v>10</v>
      </c>
      <c r="P686" s="139" t="str">
        <f t="shared" si="33"/>
        <v>Gastos_Gerais</v>
      </c>
    </row>
    <row r="687" spans="1:16" ht="38.25" x14ac:dyDescent="0.2">
      <c r="A687" s="627">
        <v>8391</v>
      </c>
      <c r="B687" s="634">
        <v>45222</v>
      </c>
      <c r="C687" s="642">
        <v>45200</v>
      </c>
      <c r="D687" s="636" t="s">
        <v>264</v>
      </c>
      <c r="E687" s="636" t="s">
        <v>211</v>
      </c>
      <c r="F687" s="374">
        <v>22.41</v>
      </c>
      <c r="G687" s="636" t="s">
        <v>9724</v>
      </c>
      <c r="H687" s="636" t="s">
        <v>420</v>
      </c>
      <c r="I687" s="637" t="s">
        <v>2997</v>
      </c>
      <c r="J687" s="637" t="s">
        <v>1188</v>
      </c>
      <c r="K687" s="637" t="s">
        <v>4137</v>
      </c>
      <c r="L687" s="637">
        <v>150174360</v>
      </c>
      <c r="M687" s="638">
        <v>45222</v>
      </c>
      <c r="N687" s="74">
        <f t="shared" si="31"/>
        <v>10</v>
      </c>
      <c r="O687" s="74">
        <f t="shared" si="32"/>
        <v>10</v>
      </c>
      <c r="P687" s="139" t="str">
        <f t="shared" si="33"/>
        <v>Gastos_Gerais</v>
      </c>
    </row>
    <row r="688" spans="1:16" ht="38.25" x14ac:dyDescent="0.2">
      <c r="A688" s="627">
        <v>8392</v>
      </c>
      <c r="B688" s="634">
        <v>45222</v>
      </c>
      <c r="C688" s="642">
        <v>45200</v>
      </c>
      <c r="D688" s="636" t="s">
        <v>264</v>
      </c>
      <c r="E688" s="636" t="s">
        <v>293</v>
      </c>
      <c r="F688" s="374">
        <v>75</v>
      </c>
      <c r="G688" s="636" t="s">
        <v>9494</v>
      </c>
      <c r="H688" s="636" t="s">
        <v>420</v>
      </c>
      <c r="I688" s="637" t="s">
        <v>2997</v>
      </c>
      <c r="J688" s="637" t="s">
        <v>1188</v>
      </c>
      <c r="K688" s="637" t="s">
        <v>4137</v>
      </c>
      <c r="L688" s="637">
        <v>150174360</v>
      </c>
      <c r="M688" s="638">
        <v>45222</v>
      </c>
      <c r="N688" s="74">
        <f t="shared" si="31"/>
        <v>10</v>
      </c>
      <c r="O688" s="74">
        <f t="shared" si="32"/>
        <v>10</v>
      </c>
      <c r="P688" s="139" t="str">
        <f t="shared" si="33"/>
        <v>Gastos_Gerais</v>
      </c>
    </row>
    <row r="689" spans="1:16" ht="38.25" x14ac:dyDescent="0.2">
      <c r="A689" s="627">
        <v>8393</v>
      </c>
      <c r="B689" s="634">
        <v>45222</v>
      </c>
      <c r="C689" s="642">
        <v>45200</v>
      </c>
      <c r="D689" s="636" t="s">
        <v>264</v>
      </c>
      <c r="E689" s="636" t="s">
        <v>211</v>
      </c>
      <c r="F689" s="374">
        <v>22.41</v>
      </c>
      <c r="G689" s="636" t="s">
        <v>9725</v>
      </c>
      <c r="H689" s="636" t="s">
        <v>420</v>
      </c>
      <c r="I689" s="637" t="s">
        <v>3124</v>
      </c>
      <c r="J689" s="637" t="s">
        <v>1188</v>
      </c>
      <c r="K689" s="637" t="s">
        <v>4137</v>
      </c>
      <c r="L689" s="637">
        <v>150174360</v>
      </c>
      <c r="M689" s="638">
        <v>45222</v>
      </c>
      <c r="N689" s="74">
        <f t="shared" si="31"/>
        <v>10</v>
      </c>
      <c r="O689" s="74">
        <f t="shared" si="32"/>
        <v>10</v>
      </c>
      <c r="P689" s="139" t="str">
        <f t="shared" si="33"/>
        <v>Gastos_Gerais</v>
      </c>
    </row>
    <row r="690" spans="1:16" ht="38.25" x14ac:dyDescent="0.2">
      <c r="A690" s="627">
        <v>8394</v>
      </c>
      <c r="B690" s="634">
        <v>45222</v>
      </c>
      <c r="C690" s="642">
        <v>45200</v>
      </c>
      <c r="D690" s="636" t="s">
        <v>264</v>
      </c>
      <c r="E690" s="636" t="s">
        <v>293</v>
      </c>
      <c r="F690" s="374">
        <v>75</v>
      </c>
      <c r="G690" s="636" t="s">
        <v>9496</v>
      </c>
      <c r="H690" s="636" t="s">
        <v>420</v>
      </c>
      <c r="I690" s="637" t="s">
        <v>3124</v>
      </c>
      <c r="J690" s="637" t="s">
        <v>1188</v>
      </c>
      <c r="K690" s="637" t="s">
        <v>4137</v>
      </c>
      <c r="L690" s="637">
        <v>150174360</v>
      </c>
      <c r="M690" s="638">
        <v>45222</v>
      </c>
      <c r="N690" s="74">
        <f t="shared" si="31"/>
        <v>10</v>
      </c>
      <c r="O690" s="74">
        <f t="shared" si="32"/>
        <v>10</v>
      </c>
      <c r="P690" s="139" t="str">
        <f t="shared" si="33"/>
        <v>Gastos_Gerais</v>
      </c>
    </row>
    <row r="691" spans="1:16" ht="38.25" x14ac:dyDescent="0.2">
      <c r="A691" s="627">
        <v>8395</v>
      </c>
      <c r="B691" s="634">
        <v>45222</v>
      </c>
      <c r="C691" s="642">
        <v>45200</v>
      </c>
      <c r="D691" s="636" t="s">
        <v>264</v>
      </c>
      <c r="E691" s="636" t="s">
        <v>293</v>
      </c>
      <c r="F691" s="374">
        <v>150</v>
      </c>
      <c r="G691" s="636" t="s">
        <v>9726</v>
      </c>
      <c r="H691" s="636" t="s">
        <v>418</v>
      </c>
      <c r="I691" s="637" t="s">
        <v>8236</v>
      </c>
      <c r="J691" s="637" t="s">
        <v>1188</v>
      </c>
      <c r="K691" s="637" t="s">
        <v>4137</v>
      </c>
      <c r="L691" s="637">
        <v>150174360</v>
      </c>
      <c r="M691" s="638">
        <v>45222</v>
      </c>
      <c r="N691" s="74">
        <f t="shared" si="31"/>
        <v>10</v>
      </c>
      <c r="O691" s="74">
        <f t="shared" si="32"/>
        <v>10</v>
      </c>
      <c r="P691" s="139" t="str">
        <f t="shared" si="33"/>
        <v>Gastos_Gerais</v>
      </c>
    </row>
    <row r="692" spans="1:16" ht="38.25" x14ac:dyDescent="0.2">
      <c r="A692" s="627">
        <v>8396</v>
      </c>
      <c r="B692" s="634">
        <v>45222</v>
      </c>
      <c r="C692" s="642">
        <v>45200</v>
      </c>
      <c r="D692" s="636" t="s">
        <v>264</v>
      </c>
      <c r="E692" s="636" t="s">
        <v>293</v>
      </c>
      <c r="F692" s="374">
        <v>150</v>
      </c>
      <c r="G692" s="636" t="s">
        <v>4489</v>
      </c>
      <c r="H692" s="636" t="s">
        <v>418</v>
      </c>
      <c r="I692" s="637" t="s">
        <v>9727</v>
      </c>
      <c r="J692" s="637" t="s">
        <v>1188</v>
      </c>
      <c r="K692" s="637" t="s">
        <v>4137</v>
      </c>
      <c r="L692" s="637">
        <v>150174360</v>
      </c>
      <c r="M692" s="638">
        <v>45222</v>
      </c>
      <c r="N692" s="74">
        <f t="shared" si="31"/>
        <v>10</v>
      </c>
      <c r="O692" s="74">
        <f t="shared" si="32"/>
        <v>10</v>
      </c>
      <c r="P692" s="139" t="str">
        <f t="shared" si="33"/>
        <v>Gastos_Gerais</v>
      </c>
    </row>
    <row r="693" spans="1:16" ht="48" x14ac:dyDescent="0.2">
      <c r="A693" s="627">
        <v>8397</v>
      </c>
      <c r="B693" s="634">
        <v>45222</v>
      </c>
      <c r="C693" s="642">
        <v>45200</v>
      </c>
      <c r="D693" s="636" t="s">
        <v>264</v>
      </c>
      <c r="E693" s="636" t="s">
        <v>60</v>
      </c>
      <c r="F693" s="374">
        <v>15</v>
      </c>
      <c r="G693" s="636" t="s">
        <v>9573</v>
      </c>
      <c r="H693" s="636" t="s">
        <v>419</v>
      </c>
      <c r="I693" s="637" t="s">
        <v>5768</v>
      </c>
      <c r="J693" s="637" t="s">
        <v>1188</v>
      </c>
      <c r="K693" s="637" t="s">
        <v>4137</v>
      </c>
      <c r="L693" s="637">
        <v>150174360</v>
      </c>
      <c r="M693" s="638">
        <v>45222</v>
      </c>
      <c r="N693" s="74">
        <f t="shared" si="31"/>
        <v>10</v>
      </c>
      <c r="O693" s="74">
        <f t="shared" si="32"/>
        <v>10</v>
      </c>
      <c r="P693" s="139" t="str">
        <f t="shared" si="33"/>
        <v>Gastos_Gerais</v>
      </c>
    </row>
    <row r="694" spans="1:16" ht="51" x14ac:dyDescent="0.2">
      <c r="A694" s="627">
        <v>8398</v>
      </c>
      <c r="B694" s="634">
        <v>45222</v>
      </c>
      <c r="C694" s="642">
        <v>45200</v>
      </c>
      <c r="D694" s="636" t="s">
        <v>176</v>
      </c>
      <c r="E694" s="636" t="s">
        <v>261</v>
      </c>
      <c r="F694" s="374">
        <v>2580.1</v>
      </c>
      <c r="G694" s="636" t="s">
        <v>1207</v>
      </c>
      <c r="H694" s="636" t="s">
        <v>417</v>
      </c>
      <c r="I694" s="637" t="s">
        <v>3115</v>
      </c>
      <c r="J694" s="637" t="s">
        <v>1188</v>
      </c>
      <c r="K694" s="637" t="s">
        <v>4137</v>
      </c>
      <c r="L694" s="637">
        <v>150174360</v>
      </c>
      <c r="M694" s="638">
        <v>45222</v>
      </c>
      <c r="N694" s="74">
        <f t="shared" si="31"/>
        <v>10</v>
      </c>
      <c r="O694" s="74">
        <f t="shared" si="32"/>
        <v>10</v>
      </c>
      <c r="P694" s="139" t="str">
        <f t="shared" si="33"/>
        <v>Gastos_com_Pessoal</v>
      </c>
    </row>
    <row r="695" spans="1:16" ht="51" x14ac:dyDescent="0.2">
      <c r="A695" s="627">
        <v>8399</v>
      </c>
      <c r="B695" s="634">
        <v>45222</v>
      </c>
      <c r="C695" s="642">
        <v>45200</v>
      </c>
      <c r="D695" s="636" t="s">
        <v>176</v>
      </c>
      <c r="E695" s="636" t="s">
        <v>280</v>
      </c>
      <c r="F695" s="374">
        <v>2215.7199999999998</v>
      </c>
      <c r="G695" s="636" t="s">
        <v>1209</v>
      </c>
      <c r="H695" s="636" t="s">
        <v>417</v>
      </c>
      <c r="I695" s="637" t="s">
        <v>3115</v>
      </c>
      <c r="J695" s="637" t="s">
        <v>1188</v>
      </c>
      <c r="K695" s="637" t="s">
        <v>4137</v>
      </c>
      <c r="L695" s="637">
        <v>150174360</v>
      </c>
      <c r="M695" s="638">
        <v>45222</v>
      </c>
      <c r="N695" s="74">
        <f t="shared" si="31"/>
        <v>10</v>
      </c>
      <c r="O695" s="74">
        <f t="shared" si="32"/>
        <v>10</v>
      </c>
      <c r="P695" s="139" t="str">
        <f t="shared" si="33"/>
        <v>Gastos_com_Pessoal</v>
      </c>
    </row>
    <row r="696" spans="1:16" ht="51" x14ac:dyDescent="0.2">
      <c r="A696" s="627">
        <v>8400</v>
      </c>
      <c r="B696" s="634">
        <v>45222</v>
      </c>
      <c r="C696" s="642">
        <v>45200</v>
      </c>
      <c r="D696" s="636" t="s">
        <v>176</v>
      </c>
      <c r="E696" s="636" t="s">
        <v>262</v>
      </c>
      <c r="F696" s="374">
        <v>738.58</v>
      </c>
      <c r="G696" s="636" t="s">
        <v>1210</v>
      </c>
      <c r="H696" s="636" t="s">
        <v>417</v>
      </c>
      <c r="I696" s="637" t="s">
        <v>3115</v>
      </c>
      <c r="J696" s="637" t="s">
        <v>1188</v>
      </c>
      <c r="K696" s="637" t="s">
        <v>4137</v>
      </c>
      <c r="L696" s="637">
        <v>150174360</v>
      </c>
      <c r="M696" s="638">
        <v>45222</v>
      </c>
      <c r="N696" s="74">
        <f t="shared" si="31"/>
        <v>10</v>
      </c>
      <c r="O696" s="74">
        <f t="shared" si="32"/>
        <v>10</v>
      </c>
      <c r="P696" s="139" t="str">
        <f t="shared" si="33"/>
        <v>Gastos_com_Pessoal</v>
      </c>
    </row>
    <row r="697" spans="1:16" ht="51" x14ac:dyDescent="0.2">
      <c r="A697" s="627">
        <v>8401</v>
      </c>
      <c r="B697" s="634">
        <v>45222</v>
      </c>
      <c r="C697" s="642">
        <v>45200</v>
      </c>
      <c r="D697" s="636" t="s">
        <v>176</v>
      </c>
      <c r="E697" s="636" t="s">
        <v>169</v>
      </c>
      <c r="F697" s="374">
        <v>4351.55</v>
      </c>
      <c r="G697" s="636" t="s">
        <v>1211</v>
      </c>
      <c r="H697" s="636" t="s">
        <v>417</v>
      </c>
      <c r="I697" s="637" t="s">
        <v>3115</v>
      </c>
      <c r="J697" s="637" t="s">
        <v>1188</v>
      </c>
      <c r="K697" s="637" t="s">
        <v>4137</v>
      </c>
      <c r="L697" s="637">
        <v>150174360</v>
      </c>
      <c r="M697" s="638">
        <v>45222</v>
      </c>
      <c r="N697" s="74">
        <f t="shared" si="31"/>
        <v>10</v>
      </c>
      <c r="O697" s="74">
        <f t="shared" si="32"/>
        <v>10</v>
      </c>
      <c r="P697" s="139" t="str">
        <f t="shared" si="33"/>
        <v>Gastos_com_Pessoal</v>
      </c>
    </row>
    <row r="698" spans="1:16" ht="38.25" x14ac:dyDescent="0.2">
      <c r="A698" s="627">
        <v>8402</v>
      </c>
      <c r="B698" s="634">
        <v>45222</v>
      </c>
      <c r="C698" s="642">
        <v>45200</v>
      </c>
      <c r="D698" s="636" t="s">
        <v>264</v>
      </c>
      <c r="E698" s="636" t="s">
        <v>211</v>
      </c>
      <c r="F698" s="374">
        <v>217.67</v>
      </c>
      <c r="G698" s="636" t="s">
        <v>8153</v>
      </c>
      <c r="H698" s="636" t="s">
        <v>421</v>
      </c>
      <c r="I698" s="637" t="s">
        <v>8037</v>
      </c>
      <c r="J698" s="637" t="s">
        <v>1188</v>
      </c>
      <c r="K698" s="637" t="s">
        <v>1188</v>
      </c>
      <c r="L698" s="637" t="s">
        <v>425</v>
      </c>
      <c r="M698" s="638">
        <v>45222</v>
      </c>
      <c r="N698" s="74">
        <f t="shared" si="31"/>
        <v>10</v>
      </c>
      <c r="O698" s="74">
        <f t="shared" si="32"/>
        <v>10</v>
      </c>
      <c r="P698" s="139" t="str">
        <f t="shared" si="33"/>
        <v>Gastos_Gerais</v>
      </c>
    </row>
    <row r="699" spans="1:16" ht="38.25" x14ac:dyDescent="0.2">
      <c r="A699" s="627">
        <v>8403</v>
      </c>
      <c r="B699" s="634">
        <v>45222</v>
      </c>
      <c r="C699" s="642">
        <v>45200</v>
      </c>
      <c r="D699" s="636" t="s">
        <v>264</v>
      </c>
      <c r="E699" s="636" t="s">
        <v>402</v>
      </c>
      <c r="F699" s="374">
        <v>323</v>
      </c>
      <c r="G699" s="636" t="s">
        <v>1487</v>
      </c>
      <c r="H699" s="636" t="s">
        <v>1032</v>
      </c>
      <c r="I699" s="637" t="s">
        <v>3184</v>
      </c>
      <c r="J699" s="637" t="s">
        <v>1157</v>
      </c>
      <c r="K699" s="637" t="s">
        <v>32</v>
      </c>
      <c r="L699" s="637">
        <v>186</v>
      </c>
      <c r="M699" s="638">
        <v>45218</v>
      </c>
      <c r="N699" s="74">
        <f t="shared" si="31"/>
        <v>10</v>
      </c>
      <c r="O699" s="74">
        <f t="shared" si="32"/>
        <v>10</v>
      </c>
      <c r="P699" s="139" t="str">
        <f t="shared" si="33"/>
        <v>Gastos_Gerais</v>
      </c>
    </row>
    <row r="700" spans="1:16" ht="38.25" x14ac:dyDescent="0.2">
      <c r="A700" s="627">
        <v>8404</v>
      </c>
      <c r="B700" s="634">
        <v>45222</v>
      </c>
      <c r="C700" s="642">
        <v>45200</v>
      </c>
      <c r="D700" s="636" t="s">
        <v>264</v>
      </c>
      <c r="E700" s="636" t="s">
        <v>86</v>
      </c>
      <c r="F700" s="374">
        <v>5.5</v>
      </c>
      <c r="G700" s="636" t="s">
        <v>9728</v>
      </c>
      <c r="H700" s="636" t="s">
        <v>420</v>
      </c>
      <c r="I700" s="637" t="s">
        <v>4893</v>
      </c>
      <c r="J700" s="637" t="s">
        <v>1157</v>
      </c>
      <c r="K700" s="637" t="s">
        <v>32</v>
      </c>
      <c r="L700" s="637">
        <v>202369</v>
      </c>
      <c r="M700" s="638">
        <v>45183</v>
      </c>
      <c r="N700" s="74">
        <f t="shared" si="31"/>
        <v>10</v>
      </c>
      <c r="O700" s="74">
        <f t="shared" si="32"/>
        <v>10</v>
      </c>
      <c r="P700" s="139" t="str">
        <f t="shared" si="33"/>
        <v>Gastos_Gerais</v>
      </c>
    </row>
    <row r="701" spans="1:16" ht="38.25" x14ac:dyDescent="0.2">
      <c r="A701" s="627">
        <v>8405</v>
      </c>
      <c r="B701" s="634">
        <v>45222</v>
      </c>
      <c r="C701" s="642">
        <v>45200</v>
      </c>
      <c r="D701" s="636" t="s">
        <v>264</v>
      </c>
      <c r="E701" s="636" t="s">
        <v>402</v>
      </c>
      <c r="F701" s="374">
        <v>43.12</v>
      </c>
      <c r="G701" s="636" t="s">
        <v>1487</v>
      </c>
      <c r="H701" s="636" t="s">
        <v>418</v>
      </c>
      <c r="I701" s="637" t="s">
        <v>2401</v>
      </c>
      <c r="J701" s="637" t="s">
        <v>1157</v>
      </c>
      <c r="K701" s="637" t="s">
        <v>32</v>
      </c>
      <c r="L701" s="637">
        <v>12347</v>
      </c>
      <c r="M701" s="638">
        <v>45217</v>
      </c>
      <c r="N701" s="74">
        <f t="shared" si="31"/>
        <v>10</v>
      </c>
      <c r="O701" s="74">
        <f t="shared" si="32"/>
        <v>10</v>
      </c>
      <c r="P701" s="139" t="str">
        <f t="shared" si="33"/>
        <v>Gastos_Gerais</v>
      </c>
    </row>
    <row r="702" spans="1:16" ht="38.25" x14ac:dyDescent="0.2">
      <c r="A702" s="627">
        <v>8406</v>
      </c>
      <c r="B702" s="634">
        <v>45222</v>
      </c>
      <c r="C702" s="642">
        <v>45200</v>
      </c>
      <c r="D702" s="636" t="s">
        <v>264</v>
      </c>
      <c r="E702" s="636" t="s">
        <v>402</v>
      </c>
      <c r="F702" s="374">
        <v>66.53</v>
      </c>
      <c r="G702" s="636" t="s">
        <v>1487</v>
      </c>
      <c r="H702" s="636" t="s">
        <v>418</v>
      </c>
      <c r="I702" s="637" t="s">
        <v>2401</v>
      </c>
      <c r="J702" s="637" t="s">
        <v>1157</v>
      </c>
      <c r="K702" s="637" t="s">
        <v>32</v>
      </c>
      <c r="L702" s="637">
        <v>12348</v>
      </c>
      <c r="M702" s="638">
        <v>45217</v>
      </c>
      <c r="N702" s="74">
        <f t="shared" si="31"/>
        <v>10</v>
      </c>
      <c r="O702" s="74">
        <f t="shared" si="32"/>
        <v>10</v>
      </c>
      <c r="P702" s="139" t="str">
        <f t="shared" si="33"/>
        <v>Gastos_Gerais</v>
      </c>
    </row>
    <row r="703" spans="1:16" ht="38.25" x14ac:dyDescent="0.2">
      <c r="A703" s="627">
        <v>8407</v>
      </c>
      <c r="B703" s="634">
        <v>45222</v>
      </c>
      <c r="C703" s="642">
        <v>45200</v>
      </c>
      <c r="D703" s="636" t="s">
        <v>264</v>
      </c>
      <c r="E703" s="636" t="s">
        <v>60</v>
      </c>
      <c r="F703" s="374">
        <v>29156.76</v>
      </c>
      <c r="G703" s="636" t="s">
        <v>8923</v>
      </c>
      <c r="H703" s="636" t="s">
        <v>420</v>
      </c>
      <c r="I703" s="637" t="s">
        <v>1350</v>
      </c>
      <c r="J703" s="637" t="s">
        <v>1157</v>
      </c>
      <c r="K703" s="637" t="s">
        <v>32</v>
      </c>
      <c r="L703" s="637">
        <v>139</v>
      </c>
      <c r="M703" s="638">
        <v>45217</v>
      </c>
      <c r="N703" s="74">
        <f t="shared" si="31"/>
        <v>10</v>
      </c>
      <c r="O703" s="74">
        <f t="shared" si="32"/>
        <v>10</v>
      </c>
      <c r="P703" s="139" t="str">
        <f t="shared" si="33"/>
        <v>Gastos_Gerais</v>
      </c>
    </row>
    <row r="704" spans="1:16" ht="38.25" x14ac:dyDescent="0.2">
      <c r="A704" s="627">
        <v>8408</v>
      </c>
      <c r="B704" s="634">
        <v>45222</v>
      </c>
      <c r="C704" s="642">
        <v>45200</v>
      </c>
      <c r="D704" s="636" t="s">
        <v>264</v>
      </c>
      <c r="E704" s="636" t="s">
        <v>60</v>
      </c>
      <c r="F704" s="374">
        <v>16077.81</v>
      </c>
      <c r="G704" s="636" t="s">
        <v>8948</v>
      </c>
      <c r="H704" s="636" t="s">
        <v>422</v>
      </c>
      <c r="I704" s="637" t="s">
        <v>9306</v>
      </c>
      <c r="J704" s="637" t="s">
        <v>1157</v>
      </c>
      <c r="K704" s="637" t="s">
        <v>32</v>
      </c>
      <c r="L704" s="637">
        <v>313</v>
      </c>
      <c r="M704" s="638">
        <v>45218</v>
      </c>
      <c r="N704" s="74">
        <f t="shared" si="31"/>
        <v>10</v>
      </c>
      <c r="O704" s="74">
        <f t="shared" si="32"/>
        <v>10</v>
      </c>
      <c r="P704" s="139" t="str">
        <f t="shared" si="33"/>
        <v>Gastos_Gerais</v>
      </c>
    </row>
    <row r="705" spans="1:16" ht="38.25" x14ac:dyDescent="0.2">
      <c r="A705" s="627">
        <v>8409</v>
      </c>
      <c r="B705" s="634">
        <v>45222</v>
      </c>
      <c r="C705" s="642">
        <v>45200</v>
      </c>
      <c r="D705" s="636" t="s">
        <v>264</v>
      </c>
      <c r="E705" s="636" t="s">
        <v>60</v>
      </c>
      <c r="F705" s="374">
        <v>53661.11</v>
      </c>
      <c r="G705" s="636" t="s">
        <v>8922</v>
      </c>
      <c r="H705" s="636" t="s">
        <v>414</v>
      </c>
      <c r="I705" s="637" t="s">
        <v>9306</v>
      </c>
      <c r="J705" s="637" t="s">
        <v>1157</v>
      </c>
      <c r="K705" s="637" t="s">
        <v>32</v>
      </c>
      <c r="L705" s="637">
        <v>312</v>
      </c>
      <c r="M705" s="638">
        <v>45218</v>
      </c>
      <c r="N705" s="74">
        <f t="shared" si="31"/>
        <v>10</v>
      </c>
      <c r="O705" s="74">
        <f t="shared" si="32"/>
        <v>10</v>
      </c>
      <c r="P705" s="139" t="str">
        <f t="shared" si="33"/>
        <v>Gastos_Gerais</v>
      </c>
    </row>
    <row r="706" spans="1:16" ht="38.25" x14ac:dyDescent="0.2">
      <c r="A706" s="627">
        <v>8410</v>
      </c>
      <c r="B706" s="634">
        <v>45222</v>
      </c>
      <c r="C706" s="642">
        <v>45200</v>
      </c>
      <c r="D706" s="636" t="s">
        <v>264</v>
      </c>
      <c r="E706" s="636" t="s">
        <v>402</v>
      </c>
      <c r="F706" s="374">
        <v>69.98</v>
      </c>
      <c r="G706" s="636" t="s">
        <v>1487</v>
      </c>
      <c r="H706" s="636" t="s">
        <v>414</v>
      </c>
      <c r="I706" s="637" t="s">
        <v>7202</v>
      </c>
      <c r="J706" s="637" t="s">
        <v>1157</v>
      </c>
      <c r="K706" s="637" t="s">
        <v>32</v>
      </c>
      <c r="L706" s="637">
        <v>220331</v>
      </c>
      <c r="M706" s="638">
        <v>45218</v>
      </c>
      <c r="N706" s="74">
        <f t="shared" si="31"/>
        <v>10</v>
      </c>
      <c r="O706" s="74">
        <f t="shared" si="32"/>
        <v>10</v>
      </c>
      <c r="P706" s="139" t="str">
        <f t="shared" si="33"/>
        <v>Gastos_Gerais</v>
      </c>
    </row>
    <row r="707" spans="1:16" ht="38.25" x14ac:dyDescent="0.2">
      <c r="A707" s="627">
        <v>8411</v>
      </c>
      <c r="B707" s="634">
        <v>45222</v>
      </c>
      <c r="C707" s="642">
        <v>45200</v>
      </c>
      <c r="D707" s="636" t="s">
        <v>264</v>
      </c>
      <c r="E707" s="636" t="s">
        <v>80</v>
      </c>
      <c r="F707" s="374">
        <v>1215</v>
      </c>
      <c r="G707" s="636" t="s">
        <v>9729</v>
      </c>
      <c r="H707" s="636" t="s">
        <v>423</v>
      </c>
      <c r="I707" s="637" t="s">
        <v>9730</v>
      </c>
      <c r="J707" s="637" t="s">
        <v>1157</v>
      </c>
      <c r="K707" s="637" t="s">
        <v>32</v>
      </c>
      <c r="L707" s="637">
        <v>21117</v>
      </c>
      <c r="M707" s="638">
        <v>45218</v>
      </c>
      <c r="N707" s="74">
        <f t="shared" si="31"/>
        <v>10</v>
      </c>
      <c r="O707" s="74">
        <f t="shared" si="32"/>
        <v>10</v>
      </c>
      <c r="P707" s="139" t="str">
        <f t="shared" si="33"/>
        <v>Gastos_Gerais</v>
      </c>
    </row>
    <row r="708" spans="1:16" ht="38.25" x14ac:dyDescent="0.2">
      <c r="A708" s="627">
        <v>8412</v>
      </c>
      <c r="B708" s="634">
        <v>45222</v>
      </c>
      <c r="C708" s="642">
        <v>45170</v>
      </c>
      <c r="D708" s="636" t="s">
        <v>264</v>
      </c>
      <c r="E708" s="636" t="s">
        <v>180</v>
      </c>
      <c r="F708" s="374">
        <v>1890.12</v>
      </c>
      <c r="G708" s="636" t="s">
        <v>1671</v>
      </c>
      <c r="H708" s="636" t="s">
        <v>303</v>
      </c>
      <c r="I708" s="637" t="s">
        <v>1672</v>
      </c>
      <c r="J708" s="637" t="s">
        <v>1157</v>
      </c>
      <c r="K708" s="637" t="s">
        <v>32</v>
      </c>
      <c r="L708" s="637">
        <v>700273</v>
      </c>
      <c r="M708" s="638">
        <v>45216</v>
      </c>
      <c r="N708" s="74">
        <f t="shared" si="31"/>
        <v>10</v>
      </c>
      <c r="O708" s="74">
        <f t="shared" si="32"/>
        <v>9</v>
      </c>
      <c r="P708" s="139" t="str">
        <f t="shared" si="33"/>
        <v>Gastos_Gerais</v>
      </c>
    </row>
    <row r="709" spans="1:16" ht="51" x14ac:dyDescent="0.2">
      <c r="A709" s="627">
        <v>8413</v>
      </c>
      <c r="B709" s="634">
        <v>45223</v>
      </c>
      <c r="C709" s="642">
        <v>45200</v>
      </c>
      <c r="D709" s="636" t="s">
        <v>176</v>
      </c>
      <c r="E709" s="636" t="s">
        <v>10</v>
      </c>
      <c r="F709" s="374">
        <v>4274.87</v>
      </c>
      <c r="G709" s="636" t="s">
        <v>10</v>
      </c>
      <c r="H709" s="636" t="s">
        <v>416</v>
      </c>
      <c r="I709" s="637" t="s">
        <v>9731</v>
      </c>
      <c r="J709" s="637" t="s">
        <v>1307</v>
      </c>
      <c r="K709" s="637" t="s">
        <v>1218</v>
      </c>
      <c r="L709" s="637" t="s">
        <v>9732</v>
      </c>
      <c r="M709" s="638">
        <v>45223</v>
      </c>
      <c r="N709" s="74">
        <f t="shared" ref="N709:N772" si="34">IF(B709=0,0,IF(YEAR(B709)=$O$1,MONTH(B709)-$N$1+1,(YEAR(B709)-$O$1)*12-$N$1+1+MONTH(B709)))</f>
        <v>10</v>
      </c>
      <c r="O709" s="74">
        <f t="shared" ref="O709:O772" si="35">IF(C709=0,0,IF(YEAR(C709)=$O$1,MONTH(C709)-$N$1+1,(YEAR(C709)-$O$1)*12-$N$1+1+MONTH(C709)))</f>
        <v>10</v>
      </c>
      <c r="P709" s="139" t="str">
        <f t="shared" ref="P709:P772" si="36">SUBSTITUTE(D709," ","_")</f>
        <v>Gastos_com_Pessoal</v>
      </c>
    </row>
    <row r="710" spans="1:16" ht="51" x14ac:dyDescent="0.2">
      <c r="A710" s="627">
        <v>8414</v>
      </c>
      <c r="B710" s="634">
        <v>45223</v>
      </c>
      <c r="C710" s="642">
        <v>45200</v>
      </c>
      <c r="D710" s="636" t="s">
        <v>176</v>
      </c>
      <c r="E710" s="636" t="s">
        <v>10</v>
      </c>
      <c r="F710" s="374">
        <v>3450.39</v>
      </c>
      <c r="G710" s="636" t="s">
        <v>10</v>
      </c>
      <c r="H710" s="636" t="s">
        <v>421</v>
      </c>
      <c r="I710" s="637" t="s">
        <v>9733</v>
      </c>
      <c r="J710" s="637" t="s">
        <v>1307</v>
      </c>
      <c r="K710" s="637" t="s">
        <v>1218</v>
      </c>
      <c r="L710" s="637" t="s">
        <v>9734</v>
      </c>
      <c r="M710" s="638">
        <v>45223</v>
      </c>
      <c r="N710" s="74">
        <f t="shared" si="34"/>
        <v>10</v>
      </c>
      <c r="O710" s="74">
        <f t="shared" si="35"/>
        <v>10</v>
      </c>
      <c r="P710" s="139" t="str">
        <f t="shared" si="36"/>
        <v>Gastos_com_Pessoal</v>
      </c>
    </row>
    <row r="711" spans="1:16" ht="51" x14ac:dyDescent="0.2">
      <c r="A711" s="627">
        <v>8415</v>
      </c>
      <c r="B711" s="634">
        <v>45223</v>
      </c>
      <c r="C711" s="642">
        <v>45200</v>
      </c>
      <c r="D711" s="636" t="s">
        <v>176</v>
      </c>
      <c r="E711" s="636" t="s">
        <v>10</v>
      </c>
      <c r="F711" s="374">
        <v>3262.33</v>
      </c>
      <c r="G711" s="636" t="s">
        <v>10</v>
      </c>
      <c r="H711" s="636" t="s">
        <v>493</v>
      </c>
      <c r="I711" s="637" t="s">
        <v>9735</v>
      </c>
      <c r="J711" s="637" t="s">
        <v>1307</v>
      </c>
      <c r="K711" s="637" t="s">
        <v>1218</v>
      </c>
      <c r="L711" s="637" t="s">
        <v>9736</v>
      </c>
      <c r="M711" s="638">
        <v>45223</v>
      </c>
      <c r="N711" s="74">
        <f t="shared" si="34"/>
        <v>10</v>
      </c>
      <c r="O711" s="74">
        <f t="shared" si="35"/>
        <v>10</v>
      </c>
      <c r="P711" s="139" t="str">
        <f t="shared" si="36"/>
        <v>Gastos_com_Pessoal</v>
      </c>
    </row>
    <row r="712" spans="1:16" ht="51" x14ac:dyDescent="0.2">
      <c r="A712" s="627">
        <v>8416</v>
      </c>
      <c r="B712" s="634">
        <v>45223</v>
      </c>
      <c r="C712" s="642">
        <v>45200</v>
      </c>
      <c r="D712" s="636" t="s">
        <v>176</v>
      </c>
      <c r="E712" s="636" t="s">
        <v>10</v>
      </c>
      <c r="F712" s="374">
        <v>3520.7</v>
      </c>
      <c r="G712" s="636" t="s">
        <v>10</v>
      </c>
      <c r="H712" s="636" t="s">
        <v>419</v>
      </c>
      <c r="I712" s="637" t="s">
        <v>1769</v>
      </c>
      <c r="J712" s="637" t="s">
        <v>1307</v>
      </c>
      <c r="K712" s="637" t="s">
        <v>1218</v>
      </c>
      <c r="L712" s="637" t="s">
        <v>9737</v>
      </c>
      <c r="M712" s="638">
        <v>45223</v>
      </c>
      <c r="N712" s="74">
        <f t="shared" si="34"/>
        <v>10</v>
      </c>
      <c r="O712" s="74">
        <f t="shared" si="35"/>
        <v>10</v>
      </c>
      <c r="P712" s="139" t="str">
        <f t="shared" si="36"/>
        <v>Gastos_com_Pessoal</v>
      </c>
    </row>
    <row r="713" spans="1:16" ht="51" x14ac:dyDescent="0.2">
      <c r="A713" s="627">
        <v>8417</v>
      </c>
      <c r="B713" s="634">
        <v>45223</v>
      </c>
      <c r="C713" s="642">
        <v>45200</v>
      </c>
      <c r="D713" s="636" t="s">
        <v>176</v>
      </c>
      <c r="E713" s="636" t="s">
        <v>10</v>
      </c>
      <c r="F713" s="374">
        <v>4991.24</v>
      </c>
      <c r="G713" s="636" t="s">
        <v>10</v>
      </c>
      <c r="H713" s="636" t="s">
        <v>421</v>
      </c>
      <c r="I713" s="637" t="s">
        <v>2761</v>
      </c>
      <c r="J713" s="637" t="s">
        <v>1307</v>
      </c>
      <c r="K713" s="637" t="s">
        <v>1218</v>
      </c>
      <c r="L713" s="637" t="s">
        <v>9738</v>
      </c>
      <c r="M713" s="638">
        <v>45223</v>
      </c>
      <c r="N713" s="74">
        <f t="shared" si="34"/>
        <v>10</v>
      </c>
      <c r="O713" s="74">
        <f t="shared" si="35"/>
        <v>10</v>
      </c>
      <c r="P713" s="139" t="str">
        <f t="shared" si="36"/>
        <v>Gastos_com_Pessoal</v>
      </c>
    </row>
    <row r="714" spans="1:16" ht="51" x14ac:dyDescent="0.2">
      <c r="A714" s="627">
        <v>8418</v>
      </c>
      <c r="B714" s="634">
        <v>45223</v>
      </c>
      <c r="C714" s="642">
        <v>45200</v>
      </c>
      <c r="D714" s="636" t="s">
        <v>176</v>
      </c>
      <c r="E714" s="636" t="s">
        <v>10</v>
      </c>
      <c r="F714" s="374">
        <v>2677.71</v>
      </c>
      <c r="G714" s="636" t="s">
        <v>10</v>
      </c>
      <c r="H714" s="636" t="s">
        <v>421</v>
      </c>
      <c r="I714" s="637" t="s">
        <v>6893</v>
      </c>
      <c r="J714" s="637" t="s">
        <v>1307</v>
      </c>
      <c r="K714" s="637" t="s">
        <v>1218</v>
      </c>
      <c r="L714" s="637" t="s">
        <v>9739</v>
      </c>
      <c r="M714" s="638">
        <v>45223</v>
      </c>
      <c r="N714" s="74">
        <f t="shared" si="34"/>
        <v>10</v>
      </c>
      <c r="O714" s="74">
        <f t="shared" si="35"/>
        <v>10</v>
      </c>
      <c r="P714" s="139" t="str">
        <f t="shared" si="36"/>
        <v>Gastos_com_Pessoal</v>
      </c>
    </row>
    <row r="715" spans="1:16" ht="38.25" x14ac:dyDescent="0.2">
      <c r="A715" s="627">
        <v>8419</v>
      </c>
      <c r="B715" s="634">
        <v>45223</v>
      </c>
      <c r="C715" s="642">
        <v>45200</v>
      </c>
      <c r="D715" s="636" t="s">
        <v>264</v>
      </c>
      <c r="E715" s="636" t="s">
        <v>183</v>
      </c>
      <c r="F715" s="374">
        <v>310</v>
      </c>
      <c r="G715" s="636" t="s">
        <v>9740</v>
      </c>
      <c r="H715" s="636" t="s">
        <v>302</v>
      </c>
      <c r="I715" s="637" t="s">
        <v>9741</v>
      </c>
      <c r="J715" s="637" t="s">
        <v>1157</v>
      </c>
      <c r="K715" s="637" t="s">
        <v>32</v>
      </c>
      <c r="L715" s="637">
        <v>11</v>
      </c>
      <c r="M715" s="638">
        <v>45223</v>
      </c>
      <c r="N715" s="74">
        <f t="shared" si="34"/>
        <v>10</v>
      </c>
      <c r="O715" s="74">
        <f t="shared" si="35"/>
        <v>10</v>
      </c>
      <c r="P715" s="139" t="str">
        <f t="shared" si="36"/>
        <v>Gastos_Gerais</v>
      </c>
    </row>
    <row r="716" spans="1:16" ht="38.25" x14ac:dyDescent="0.2">
      <c r="A716" s="627">
        <v>8420</v>
      </c>
      <c r="B716" s="634">
        <v>45223</v>
      </c>
      <c r="C716" s="642">
        <v>45200</v>
      </c>
      <c r="D716" s="636" t="s">
        <v>264</v>
      </c>
      <c r="E716" s="636" t="s">
        <v>402</v>
      </c>
      <c r="F716" s="374">
        <v>195</v>
      </c>
      <c r="G716" s="636" t="s">
        <v>9742</v>
      </c>
      <c r="H716" s="636" t="s">
        <v>421</v>
      </c>
      <c r="I716" s="637" t="s">
        <v>9743</v>
      </c>
      <c r="J716" s="637" t="s">
        <v>1157</v>
      </c>
      <c r="K716" s="637" t="s">
        <v>32</v>
      </c>
      <c r="L716" s="637">
        <v>10238</v>
      </c>
      <c r="M716" s="638">
        <v>45223</v>
      </c>
      <c r="N716" s="74">
        <f t="shared" si="34"/>
        <v>10</v>
      </c>
      <c r="O716" s="74">
        <f t="shared" si="35"/>
        <v>10</v>
      </c>
      <c r="P716" s="139" t="str">
        <f t="shared" si="36"/>
        <v>Gastos_Gerais</v>
      </c>
    </row>
    <row r="717" spans="1:16" ht="38.25" x14ac:dyDescent="0.2">
      <c r="A717" s="627">
        <v>8421</v>
      </c>
      <c r="B717" s="634">
        <v>45223</v>
      </c>
      <c r="C717" s="642">
        <v>45200</v>
      </c>
      <c r="D717" s="636" t="s">
        <v>264</v>
      </c>
      <c r="E717" s="636" t="s">
        <v>96</v>
      </c>
      <c r="F717" s="374">
        <v>32.299999999999997</v>
      </c>
      <c r="G717" s="636" t="s">
        <v>9709</v>
      </c>
      <c r="H717" s="636" t="s">
        <v>419</v>
      </c>
      <c r="I717" s="637" t="s">
        <v>4505</v>
      </c>
      <c r="J717" s="637" t="s">
        <v>1157</v>
      </c>
      <c r="K717" s="637" t="s">
        <v>32</v>
      </c>
      <c r="L717" s="637">
        <v>7483</v>
      </c>
      <c r="M717" s="638">
        <v>45222</v>
      </c>
      <c r="N717" s="74">
        <f t="shared" si="34"/>
        <v>10</v>
      </c>
      <c r="O717" s="74">
        <f t="shared" si="35"/>
        <v>10</v>
      </c>
      <c r="P717" s="139" t="str">
        <f t="shared" si="36"/>
        <v>Gastos_Gerais</v>
      </c>
    </row>
    <row r="718" spans="1:16" ht="76.5" x14ac:dyDescent="0.2">
      <c r="A718" s="627">
        <v>8422</v>
      </c>
      <c r="B718" s="634">
        <v>45223</v>
      </c>
      <c r="C718" s="642">
        <v>45200</v>
      </c>
      <c r="D718" s="636" t="s">
        <v>141</v>
      </c>
      <c r="E718" s="636" t="s">
        <v>228</v>
      </c>
      <c r="F718" s="374">
        <v>930</v>
      </c>
      <c r="G718" s="636" t="s">
        <v>9744</v>
      </c>
      <c r="H718" s="636" t="s">
        <v>423</v>
      </c>
      <c r="I718" s="637" t="s">
        <v>9745</v>
      </c>
      <c r="J718" s="637" t="s">
        <v>1157</v>
      </c>
      <c r="K718" s="637" t="s">
        <v>32</v>
      </c>
      <c r="L718" s="637">
        <v>1009</v>
      </c>
      <c r="M718" s="638">
        <v>45222</v>
      </c>
      <c r="N718" s="74">
        <f t="shared" si="34"/>
        <v>10</v>
      </c>
      <c r="O718" s="74">
        <f t="shared" si="35"/>
        <v>10</v>
      </c>
      <c r="P718" s="139" t="str">
        <f t="shared" si="36"/>
        <v>Aquisição_de_Bens_Permanentes</v>
      </c>
    </row>
    <row r="719" spans="1:16" ht="38.25" x14ac:dyDescent="0.2">
      <c r="A719" s="627">
        <v>8423</v>
      </c>
      <c r="B719" s="634">
        <v>45223</v>
      </c>
      <c r="C719" s="642">
        <v>45200</v>
      </c>
      <c r="D719" s="636" t="s">
        <v>264</v>
      </c>
      <c r="E719" s="636" t="s">
        <v>293</v>
      </c>
      <c r="F719" s="374">
        <v>75</v>
      </c>
      <c r="G719" s="636" t="s">
        <v>9602</v>
      </c>
      <c r="H719" s="636" t="s">
        <v>419</v>
      </c>
      <c r="I719" s="637" t="s">
        <v>4292</v>
      </c>
      <c r="J719" s="637" t="s">
        <v>1188</v>
      </c>
      <c r="K719" s="637" t="s">
        <v>4137</v>
      </c>
      <c r="L719" s="637">
        <v>550305841</v>
      </c>
      <c r="M719" s="638">
        <v>45223</v>
      </c>
      <c r="N719" s="74">
        <f t="shared" si="34"/>
        <v>10</v>
      </c>
      <c r="O719" s="74">
        <f t="shared" si="35"/>
        <v>10</v>
      </c>
      <c r="P719" s="139" t="str">
        <f t="shared" si="36"/>
        <v>Gastos_Gerais</v>
      </c>
    </row>
    <row r="720" spans="1:16" ht="38.25" x14ac:dyDescent="0.2">
      <c r="A720" s="627">
        <v>8424</v>
      </c>
      <c r="B720" s="634">
        <v>45223</v>
      </c>
      <c r="C720" s="642">
        <v>45200</v>
      </c>
      <c r="D720" s="636" t="s">
        <v>264</v>
      </c>
      <c r="E720" s="636" t="s">
        <v>293</v>
      </c>
      <c r="F720" s="374">
        <v>75</v>
      </c>
      <c r="G720" s="636" t="s">
        <v>9746</v>
      </c>
      <c r="H720" s="636" t="s">
        <v>418</v>
      </c>
      <c r="I720" s="637" t="s">
        <v>9747</v>
      </c>
      <c r="J720" s="637" t="s">
        <v>1188</v>
      </c>
      <c r="K720" s="637" t="s">
        <v>4137</v>
      </c>
      <c r="L720" s="637">
        <v>550305841</v>
      </c>
      <c r="M720" s="638">
        <v>45223</v>
      </c>
      <c r="N720" s="74">
        <f t="shared" si="34"/>
        <v>10</v>
      </c>
      <c r="O720" s="74">
        <f t="shared" si="35"/>
        <v>10</v>
      </c>
      <c r="P720" s="139" t="str">
        <f t="shared" si="36"/>
        <v>Gastos_Gerais</v>
      </c>
    </row>
    <row r="721" spans="1:16" ht="38.25" x14ac:dyDescent="0.2">
      <c r="A721" s="627">
        <v>8425</v>
      </c>
      <c r="B721" s="634">
        <v>45223</v>
      </c>
      <c r="C721" s="642">
        <v>45200</v>
      </c>
      <c r="D721" s="636" t="s">
        <v>264</v>
      </c>
      <c r="E721" s="636" t="s">
        <v>293</v>
      </c>
      <c r="F721" s="374">
        <v>75</v>
      </c>
      <c r="G721" s="636" t="s">
        <v>9748</v>
      </c>
      <c r="H721" s="636" t="s">
        <v>418</v>
      </c>
      <c r="I721" s="637" t="s">
        <v>9749</v>
      </c>
      <c r="J721" s="637" t="s">
        <v>1188</v>
      </c>
      <c r="K721" s="637" t="s">
        <v>4137</v>
      </c>
      <c r="L721" s="637">
        <v>550305841</v>
      </c>
      <c r="M721" s="638">
        <v>45223</v>
      </c>
      <c r="N721" s="74">
        <f t="shared" si="34"/>
        <v>10</v>
      </c>
      <c r="O721" s="74">
        <f t="shared" si="35"/>
        <v>10</v>
      </c>
      <c r="P721" s="139" t="str">
        <f t="shared" si="36"/>
        <v>Gastos_Gerais</v>
      </c>
    </row>
    <row r="722" spans="1:16" ht="38.25" x14ac:dyDescent="0.2">
      <c r="A722" s="627">
        <v>8426</v>
      </c>
      <c r="B722" s="634">
        <v>45223</v>
      </c>
      <c r="C722" s="642">
        <v>45200</v>
      </c>
      <c r="D722" s="636" t="s">
        <v>264</v>
      </c>
      <c r="E722" s="636" t="s">
        <v>293</v>
      </c>
      <c r="F722" s="374">
        <v>75</v>
      </c>
      <c r="G722" s="636" t="s">
        <v>9750</v>
      </c>
      <c r="H722" s="636" t="s">
        <v>419</v>
      </c>
      <c r="I722" s="637" t="s">
        <v>1561</v>
      </c>
      <c r="J722" s="637" t="s">
        <v>1188</v>
      </c>
      <c r="K722" s="637" t="s">
        <v>4137</v>
      </c>
      <c r="L722" s="637">
        <v>550305841</v>
      </c>
      <c r="M722" s="638">
        <v>45223</v>
      </c>
      <c r="N722" s="74">
        <f t="shared" si="34"/>
        <v>10</v>
      </c>
      <c r="O722" s="74">
        <f t="shared" si="35"/>
        <v>10</v>
      </c>
      <c r="P722" s="139" t="str">
        <f t="shared" si="36"/>
        <v>Gastos_Gerais</v>
      </c>
    </row>
    <row r="723" spans="1:16" ht="38.25" x14ac:dyDescent="0.2">
      <c r="A723" s="627">
        <v>8427</v>
      </c>
      <c r="B723" s="634">
        <v>45223</v>
      </c>
      <c r="C723" s="642">
        <v>45200</v>
      </c>
      <c r="D723" s="636" t="s">
        <v>264</v>
      </c>
      <c r="E723" s="636" t="s">
        <v>293</v>
      </c>
      <c r="F723" s="374">
        <v>75</v>
      </c>
      <c r="G723" s="636" t="s">
        <v>7729</v>
      </c>
      <c r="H723" s="636" t="s">
        <v>418</v>
      </c>
      <c r="I723" s="637" t="s">
        <v>4527</v>
      </c>
      <c r="J723" s="637" t="s">
        <v>1188</v>
      </c>
      <c r="K723" s="637" t="s">
        <v>4137</v>
      </c>
      <c r="L723" s="637">
        <v>550305841</v>
      </c>
      <c r="M723" s="638">
        <v>45223</v>
      </c>
      <c r="N723" s="74">
        <f t="shared" si="34"/>
        <v>10</v>
      </c>
      <c r="O723" s="74">
        <f t="shared" si="35"/>
        <v>10</v>
      </c>
      <c r="P723" s="139" t="str">
        <f t="shared" si="36"/>
        <v>Gastos_Gerais</v>
      </c>
    </row>
    <row r="724" spans="1:16" ht="38.25" x14ac:dyDescent="0.2">
      <c r="A724" s="627">
        <v>8428</v>
      </c>
      <c r="B724" s="634">
        <v>45223</v>
      </c>
      <c r="C724" s="642">
        <v>45200</v>
      </c>
      <c r="D724" s="636" t="s">
        <v>264</v>
      </c>
      <c r="E724" s="636" t="s">
        <v>293</v>
      </c>
      <c r="F724" s="374">
        <v>150</v>
      </c>
      <c r="G724" s="636" t="s">
        <v>9751</v>
      </c>
      <c r="H724" s="636" t="s">
        <v>416</v>
      </c>
      <c r="I724" s="637" t="s">
        <v>3046</v>
      </c>
      <c r="J724" s="637" t="s">
        <v>1188</v>
      </c>
      <c r="K724" s="637" t="s">
        <v>4137</v>
      </c>
      <c r="L724" s="637">
        <v>550305841</v>
      </c>
      <c r="M724" s="638">
        <v>45223</v>
      </c>
      <c r="N724" s="74">
        <f t="shared" si="34"/>
        <v>10</v>
      </c>
      <c r="O724" s="74">
        <f t="shared" si="35"/>
        <v>10</v>
      </c>
      <c r="P724" s="139" t="str">
        <f t="shared" si="36"/>
        <v>Gastos_Gerais</v>
      </c>
    </row>
    <row r="725" spans="1:16" ht="38.25" x14ac:dyDescent="0.2">
      <c r="A725" s="627">
        <v>8429</v>
      </c>
      <c r="B725" s="634">
        <v>45223</v>
      </c>
      <c r="C725" s="642">
        <v>45200</v>
      </c>
      <c r="D725" s="636" t="s">
        <v>264</v>
      </c>
      <c r="E725" s="636" t="s">
        <v>211</v>
      </c>
      <c r="F725" s="374">
        <v>84.4</v>
      </c>
      <c r="G725" s="636" t="s">
        <v>9752</v>
      </c>
      <c r="H725" s="636" t="s">
        <v>418</v>
      </c>
      <c r="I725" s="637" t="s">
        <v>5067</v>
      </c>
      <c r="J725" s="637" t="s">
        <v>1188</v>
      </c>
      <c r="K725" s="637" t="s">
        <v>4137</v>
      </c>
      <c r="L725" s="637">
        <v>550305841</v>
      </c>
      <c r="M725" s="638">
        <v>45223</v>
      </c>
      <c r="N725" s="74">
        <f t="shared" si="34"/>
        <v>10</v>
      </c>
      <c r="O725" s="74">
        <f t="shared" si="35"/>
        <v>10</v>
      </c>
      <c r="P725" s="139" t="str">
        <f t="shared" si="36"/>
        <v>Gastos_Gerais</v>
      </c>
    </row>
    <row r="726" spans="1:16" ht="38.25" x14ac:dyDescent="0.2">
      <c r="A726" s="627">
        <v>8430</v>
      </c>
      <c r="B726" s="634">
        <v>45223</v>
      </c>
      <c r="C726" s="642">
        <v>45200</v>
      </c>
      <c r="D726" s="636" t="s">
        <v>264</v>
      </c>
      <c r="E726" s="636" t="s">
        <v>211</v>
      </c>
      <c r="F726" s="374">
        <v>84.4</v>
      </c>
      <c r="G726" s="636" t="s">
        <v>9753</v>
      </c>
      <c r="H726" s="636" t="s">
        <v>418</v>
      </c>
      <c r="I726" s="637" t="s">
        <v>8203</v>
      </c>
      <c r="J726" s="637" t="s">
        <v>1188</v>
      </c>
      <c r="K726" s="637" t="s">
        <v>4137</v>
      </c>
      <c r="L726" s="637">
        <v>550305841</v>
      </c>
      <c r="M726" s="638">
        <v>45223</v>
      </c>
      <c r="N726" s="74">
        <f t="shared" si="34"/>
        <v>10</v>
      </c>
      <c r="O726" s="74">
        <f t="shared" si="35"/>
        <v>10</v>
      </c>
      <c r="P726" s="139" t="str">
        <f t="shared" si="36"/>
        <v>Gastos_Gerais</v>
      </c>
    </row>
    <row r="727" spans="1:16" ht="38.25" x14ac:dyDescent="0.2">
      <c r="A727" s="627">
        <v>8431</v>
      </c>
      <c r="B727" s="634">
        <v>45223</v>
      </c>
      <c r="C727" s="642">
        <v>45200</v>
      </c>
      <c r="D727" s="636" t="s">
        <v>264</v>
      </c>
      <c r="E727" s="636" t="s">
        <v>211</v>
      </c>
      <c r="F727" s="374">
        <v>67.52</v>
      </c>
      <c r="G727" s="636" t="s">
        <v>9754</v>
      </c>
      <c r="H727" s="636" t="s">
        <v>418</v>
      </c>
      <c r="I727" s="637" t="s">
        <v>6392</v>
      </c>
      <c r="J727" s="637" t="s">
        <v>1188</v>
      </c>
      <c r="K727" s="637" t="s">
        <v>4137</v>
      </c>
      <c r="L727" s="637">
        <v>550305841</v>
      </c>
      <c r="M727" s="638">
        <v>45223</v>
      </c>
      <c r="N727" s="74">
        <f t="shared" si="34"/>
        <v>10</v>
      </c>
      <c r="O727" s="74">
        <f t="shared" si="35"/>
        <v>10</v>
      </c>
      <c r="P727" s="139" t="str">
        <f t="shared" si="36"/>
        <v>Gastos_Gerais</v>
      </c>
    </row>
    <row r="728" spans="1:16" ht="51" x14ac:dyDescent="0.2">
      <c r="A728" s="627">
        <v>8432</v>
      </c>
      <c r="B728" s="634">
        <v>45223</v>
      </c>
      <c r="C728" s="642">
        <v>45200</v>
      </c>
      <c r="D728" s="636" t="s">
        <v>176</v>
      </c>
      <c r="E728" s="636" t="s">
        <v>261</v>
      </c>
      <c r="F728" s="374">
        <v>3348.93</v>
      </c>
      <c r="G728" s="636" t="s">
        <v>1207</v>
      </c>
      <c r="H728" s="636" t="s">
        <v>421</v>
      </c>
      <c r="I728" s="637" t="s">
        <v>9733</v>
      </c>
      <c r="J728" s="637" t="s">
        <v>1188</v>
      </c>
      <c r="K728" s="637" t="s">
        <v>4137</v>
      </c>
      <c r="L728" s="637">
        <v>550305841</v>
      </c>
      <c r="M728" s="638">
        <v>45223</v>
      </c>
      <c r="N728" s="74">
        <f t="shared" si="34"/>
        <v>10</v>
      </c>
      <c r="O728" s="74">
        <f t="shared" si="35"/>
        <v>10</v>
      </c>
      <c r="P728" s="139" t="str">
        <f t="shared" si="36"/>
        <v>Gastos_com_Pessoal</v>
      </c>
    </row>
    <row r="729" spans="1:16" ht="51" x14ac:dyDescent="0.2">
      <c r="A729" s="627">
        <v>8433</v>
      </c>
      <c r="B729" s="634">
        <v>45223</v>
      </c>
      <c r="C729" s="642">
        <v>45200</v>
      </c>
      <c r="D729" s="636" t="s">
        <v>176</v>
      </c>
      <c r="E729" s="636" t="s">
        <v>280</v>
      </c>
      <c r="F729" s="374">
        <v>3980.15</v>
      </c>
      <c r="G729" s="636" t="s">
        <v>1209</v>
      </c>
      <c r="H729" s="636" t="s">
        <v>421</v>
      </c>
      <c r="I729" s="637" t="s">
        <v>9733</v>
      </c>
      <c r="J729" s="637" t="s">
        <v>1188</v>
      </c>
      <c r="K729" s="637" t="s">
        <v>4137</v>
      </c>
      <c r="L729" s="637">
        <v>550305841</v>
      </c>
      <c r="M729" s="638">
        <v>45223</v>
      </c>
      <c r="N729" s="74">
        <f t="shared" si="34"/>
        <v>10</v>
      </c>
      <c r="O729" s="74">
        <f t="shared" si="35"/>
        <v>10</v>
      </c>
      <c r="P729" s="139" t="str">
        <f t="shared" si="36"/>
        <v>Gastos_com_Pessoal</v>
      </c>
    </row>
    <row r="730" spans="1:16" ht="51" x14ac:dyDescent="0.2">
      <c r="A730" s="627">
        <v>8434</v>
      </c>
      <c r="B730" s="634">
        <v>45223</v>
      </c>
      <c r="C730" s="642">
        <v>45200</v>
      </c>
      <c r="D730" s="636" t="s">
        <v>176</v>
      </c>
      <c r="E730" s="636" t="s">
        <v>262</v>
      </c>
      <c r="F730" s="374">
        <v>1326.71</v>
      </c>
      <c r="G730" s="636" t="s">
        <v>1210</v>
      </c>
      <c r="H730" s="636" t="s">
        <v>421</v>
      </c>
      <c r="I730" s="637" t="s">
        <v>9733</v>
      </c>
      <c r="J730" s="637" t="s">
        <v>1188</v>
      </c>
      <c r="K730" s="637" t="s">
        <v>4137</v>
      </c>
      <c r="L730" s="637">
        <v>550305841</v>
      </c>
      <c r="M730" s="638">
        <v>45223</v>
      </c>
      <c r="N730" s="74">
        <f t="shared" si="34"/>
        <v>10</v>
      </c>
      <c r="O730" s="74">
        <f t="shared" si="35"/>
        <v>10</v>
      </c>
      <c r="P730" s="139" t="str">
        <f t="shared" si="36"/>
        <v>Gastos_com_Pessoal</v>
      </c>
    </row>
    <row r="731" spans="1:16" ht="51" x14ac:dyDescent="0.2">
      <c r="A731" s="627">
        <v>8435</v>
      </c>
      <c r="B731" s="634">
        <v>45223</v>
      </c>
      <c r="C731" s="642">
        <v>45200</v>
      </c>
      <c r="D731" s="636" t="s">
        <v>176</v>
      </c>
      <c r="E731" s="636" t="s">
        <v>169</v>
      </c>
      <c r="F731" s="374">
        <v>5707.12</v>
      </c>
      <c r="G731" s="636" t="s">
        <v>1211</v>
      </c>
      <c r="H731" s="636" t="s">
        <v>421</v>
      </c>
      <c r="I731" s="637" t="s">
        <v>9733</v>
      </c>
      <c r="J731" s="637" t="s">
        <v>1188</v>
      </c>
      <c r="K731" s="637" t="s">
        <v>4137</v>
      </c>
      <c r="L731" s="637">
        <v>550305841</v>
      </c>
      <c r="M731" s="638">
        <v>45223</v>
      </c>
      <c r="N731" s="74">
        <f t="shared" si="34"/>
        <v>10</v>
      </c>
      <c r="O731" s="74">
        <f t="shared" si="35"/>
        <v>10</v>
      </c>
      <c r="P731" s="139" t="str">
        <f t="shared" si="36"/>
        <v>Gastos_com_Pessoal</v>
      </c>
    </row>
    <row r="732" spans="1:16" ht="51" x14ac:dyDescent="0.2">
      <c r="A732" s="627">
        <v>8436</v>
      </c>
      <c r="B732" s="634">
        <v>45223</v>
      </c>
      <c r="C732" s="642">
        <v>45200</v>
      </c>
      <c r="D732" s="636" t="s">
        <v>176</v>
      </c>
      <c r="E732" s="636" t="s">
        <v>261</v>
      </c>
      <c r="F732" s="374">
        <v>2276.5300000000002</v>
      </c>
      <c r="G732" s="636" t="s">
        <v>1207</v>
      </c>
      <c r="H732" s="636" t="s">
        <v>493</v>
      </c>
      <c r="I732" s="637" t="s">
        <v>9735</v>
      </c>
      <c r="J732" s="637" t="s">
        <v>1188</v>
      </c>
      <c r="K732" s="637" t="s">
        <v>4137</v>
      </c>
      <c r="L732" s="637">
        <v>550305841</v>
      </c>
      <c r="M732" s="638">
        <v>45223</v>
      </c>
      <c r="N732" s="74">
        <f t="shared" si="34"/>
        <v>10</v>
      </c>
      <c r="O732" s="74">
        <f t="shared" si="35"/>
        <v>10</v>
      </c>
      <c r="P732" s="139" t="str">
        <f t="shared" si="36"/>
        <v>Gastos_com_Pessoal</v>
      </c>
    </row>
    <row r="733" spans="1:16" s="327" customFormat="1" ht="51" x14ac:dyDescent="0.2">
      <c r="A733" s="627">
        <v>8437</v>
      </c>
      <c r="B733" s="634">
        <v>45223</v>
      </c>
      <c r="C733" s="642">
        <v>45200</v>
      </c>
      <c r="D733" s="636" t="s">
        <v>176</v>
      </c>
      <c r="E733" s="636" t="s">
        <v>280</v>
      </c>
      <c r="F733" s="374">
        <v>3541.27</v>
      </c>
      <c r="G733" s="636" t="s">
        <v>1209</v>
      </c>
      <c r="H733" s="636" t="s">
        <v>493</v>
      </c>
      <c r="I733" s="637" t="s">
        <v>9735</v>
      </c>
      <c r="J733" s="637" t="s">
        <v>1188</v>
      </c>
      <c r="K733" s="637" t="s">
        <v>4137</v>
      </c>
      <c r="L733" s="637">
        <v>550305841</v>
      </c>
      <c r="M733" s="638">
        <v>45223</v>
      </c>
      <c r="N733" s="74">
        <f t="shared" si="34"/>
        <v>10</v>
      </c>
      <c r="O733" s="74">
        <f t="shared" si="35"/>
        <v>10</v>
      </c>
      <c r="P733" s="139" t="str">
        <f t="shared" si="36"/>
        <v>Gastos_com_Pessoal</v>
      </c>
    </row>
    <row r="734" spans="1:16" ht="51" x14ac:dyDescent="0.2">
      <c r="A734" s="627">
        <v>8438</v>
      </c>
      <c r="B734" s="634">
        <v>45223</v>
      </c>
      <c r="C734" s="642">
        <v>45200</v>
      </c>
      <c r="D734" s="636" t="s">
        <v>176</v>
      </c>
      <c r="E734" s="636" t="s">
        <v>262</v>
      </c>
      <c r="F734" s="374">
        <v>1180.43</v>
      </c>
      <c r="G734" s="636" t="s">
        <v>1210</v>
      </c>
      <c r="H734" s="636" t="s">
        <v>493</v>
      </c>
      <c r="I734" s="637" t="s">
        <v>9735</v>
      </c>
      <c r="J734" s="637" t="s">
        <v>1188</v>
      </c>
      <c r="K734" s="637" t="s">
        <v>4137</v>
      </c>
      <c r="L734" s="637">
        <v>550305841</v>
      </c>
      <c r="M734" s="638">
        <v>45223</v>
      </c>
      <c r="N734" s="74">
        <f t="shared" si="34"/>
        <v>10</v>
      </c>
      <c r="O734" s="74">
        <f t="shared" si="35"/>
        <v>10</v>
      </c>
      <c r="P734" s="139" t="str">
        <f t="shared" si="36"/>
        <v>Gastos_com_Pessoal</v>
      </c>
    </row>
    <row r="735" spans="1:16" ht="51" x14ac:dyDescent="0.2">
      <c r="A735" s="627">
        <v>8439</v>
      </c>
      <c r="B735" s="634">
        <v>45223</v>
      </c>
      <c r="C735" s="642">
        <v>45200</v>
      </c>
      <c r="D735" s="636" t="s">
        <v>176</v>
      </c>
      <c r="E735" s="636" t="s">
        <v>169</v>
      </c>
      <c r="F735" s="374">
        <v>4948.01</v>
      </c>
      <c r="G735" s="636" t="s">
        <v>1211</v>
      </c>
      <c r="H735" s="636" t="s">
        <v>493</v>
      </c>
      <c r="I735" s="637" t="s">
        <v>9735</v>
      </c>
      <c r="J735" s="637" t="s">
        <v>1188</v>
      </c>
      <c r="K735" s="637" t="s">
        <v>4137</v>
      </c>
      <c r="L735" s="637">
        <v>550305841</v>
      </c>
      <c r="M735" s="638">
        <v>45223</v>
      </c>
      <c r="N735" s="74">
        <f t="shared" si="34"/>
        <v>10</v>
      </c>
      <c r="O735" s="74">
        <f t="shared" si="35"/>
        <v>10</v>
      </c>
      <c r="P735" s="139" t="str">
        <f t="shared" si="36"/>
        <v>Gastos_com_Pessoal</v>
      </c>
    </row>
    <row r="736" spans="1:16" ht="51" x14ac:dyDescent="0.2">
      <c r="A736" s="627">
        <v>8440</v>
      </c>
      <c r="B736" s="634">
        <v>45223</v>
      </c>
      <c r="C736" s="642">
        <v>45200</v>
      </c>
      <c r="D736" s="636" t="s">
        <v>176</v>
      </c>
      <c r="E736" s="636" t="s">
        <v>261</v>
      </c>
      <c r="F736" s="374">
        <v>4300.92</v>
      </c>
      <c r="G736" s="636" t="s">
        <v>1207</v>
      </c>
      <c r="H736" s="636" t="s">
        <v>419</v>
      </c>
      <c r="I736" s="637" t="s">
        <v>1769</v>
      </c>
      <c r="J736" s="637" t="s">
        <v>1188</v>
      </c>
      <c r="K736" s="637" t="s">
        <v>4137</v>
      </c>
      <c r="L736" s="637">
        <v>550305841</v>
      </c>
      <c r="M736" s="638">
        <v>45223</v>
      </c>
      <c r="N736" s="74">
        <f t="shared" si="34"/>
        <v>10</v>
      </c>
      <c r="O736" s="74">
        <f t="shared" si="35"/>
        <v>10</v>
      </c>
      <c r="P736" s="139" t="str">
        <f t="shared" si="36"/>
        <v>Gastos_com_Pessoal</v>
      </c>
    </row>
    <row r="737" spans="1:16" ht="51" x14ac:dyDescent="0.2">
      <c r="A737" s="627">
        <v>8441</v>
      </c>
      <c r="B737" s="634">
        <v>45223</v>
      </c>
      <c r="C737" s="642">
        <v>45200</v>
      </c>
      <c r="D737" s="636" t="s">
        <v>176</v>
      </c>
      <c r="E737" s="636" t="s">
        <v>280</v>
      </c>
      <c r="F737" s="374">
        <v>1539.61</v>
      </c>
      <c r="G737" s="636" t="s">
        <v>1209</v>
      </c>
      <c r="H737" s="636" t="s">
        <v>419</v>
      </c>
      <c r="I737" s="637" t="s">
        <v>1769</v>
      </c>
      <c r="J737" s="637" t="s">
        <v>1188</v>
      </c>
      <c r="K737" s="637" t="s">
        <v>4137</v>
      </c>
      <c r="L737" s="637">
        <v>550305841</v>
      </c>
      <c r="M737" s="638">
        <v>45223</v>
      </c>
      <c r="N737" s="74">
        <f t="shared" si="34"/>
        <v>10</v>
      </c>
      <c r="O737" s="74">
        <f t="shared" si="35"/>
        <v>10</v>
      </c>
      <c r="P737" s="139" t="str">
        <f t="shared" si="36"/>
        <v>Gastos_com_Pessoal</v>
      </c>
    </row>
    <row r="738" spans="1:16" ht="51" x14ac:dyDescent="0.2">
      <c r="A738" s="627">
        <v>8442</v>
      </c>
      <c r="B738" s="634">
        <v>45223</v>
      </c>
      <c r="C738" s="642">
        <v>45200</v>
      </c>
      <c r="D738" s="636" t="s">
        <v>176</v>
      </c>
      <c r="E738" s="636" t="s">
        <v>262</v>
      </c>
      <c r="F738" s="374">
        <v>513.20000000000005</v>
      </c>
      <c r="G738" s="636" t="s">
        <v>1210</v>
      </c>
      <c r="H738" s="636" t="s">
        <v>419</v>
      </c>
      <c r="I738" s="637" t="s">
        <v>1769</v>
      </c>
      <c r="J738" s="637" t="s">
        <v>1188</v>
      </c>
      <c r="K738" s="637" t="s">
        <v>4137</v>
      </c>
      <c r="L738" s="637">
        <v>550305841</v>
      </c>
      <c r="M738" s="638">
        <v>45223</v>
      </c>
      <c r="N738" s="74">
        <f t="shared" si="34"/>
        <v>10</v>
      </c>
      <c r="O738" s="74">
        <f t="shared" si="35"/>
        <v>10</v>
      </c>
      <c r="P738" s="139" t="str">
        <f t="shared" si="36"/>
        <v>Gastos_com_Pessoal</v>
      </c>
    </row>
    <row r="739" spans="1:16" ht="51" x14ac:dyDescent="0.2">
      <c r="A739" s="627">
        <v>8443</v>
      </c>
      <c r="B739" s="634">
        <v>45223</v>
      </c>
      <c r="C739" s="642">
        <v>45200</v>
      </c>
      <c r="D739" s="636" t="s">
        <v>176</v>
      </c>
      <c r="E739" s="636" t="s">
        <v>169</v>
      </c>
      <c r="F739" s="374">
        <v>5390.24</v>
      </c>
      <c r="G739" s="636" t="s">
        <v>1211</v>
      </c>
      <c r="H739" s="636" t="s">
        <v>419</v>
      </c>
      <c r="I739" s="637" t="s">
        <v>1769</v>
      </c>
      <c r="J739" s="637" t="s">
        <v>1188</v>
      </c>
      <c r="K739" s="637" t="s">
        <v>4137</v>
      </c>
      <c r="L739" s="637">
        <v>550305841</v>
      </c>
      <c r="M739" s="638">
        <v>45223</v>
      </c>
      <c r="N739" s="74">
        <f t="shared" si="34"/>
        <v>10</v>
      </c>
      <c r="O739" s="74">
        <f t="shared" si="35"/>
        <v>10</v>
      </c>
      <c r="P739" s="139" t="str">
        <f t="shared" si="36"/>
        <v>Gastos_com_Pessoal</v>
      </c>
    </row>
    <row r="740" spans="1:16" ht="51" x14ac:dyDescent="0.2">
      <c r="A740" s="627">
        <v>8444</v>
      </c>
      <c r="B740" s="634">
        <v>45223</v>
      </c>
      <c r="C740" s="642">
        <v>45200</v>
      </c>
      <c r="D740" s="636" t="s">
        <v>176</v>
      </c>
      <c r="E740" s="636" t="s">
        <v>261</v>
      </c>
      <c r="F740" s="374">
        <v>3367.49</v>
      </c>
      <c r="G740" s="636" t="s">
        <v>1207</v>
      </c>
      <c r="H740" s="636" t="s">
        <v>421</v>
      </c>
      <c r="I740" s="637" t="s">
        <v>2761</v>
      </c>
      <c r="J740" s="637" t="s">
        <v>1188</v>
      </c>
      <c r="K740" s="637" t="s">
        <v>4137</v>
      </c>
      <c r="L740" s="637">
        <v>550305841</v>
      </c>
      <c r="M740" s="638">
        <v>45223</v>
      </c>
      <c r="N740" s="74">
        <f t="shared" si="34"/>
        <v>10</v>
      </c>
      <c r="O740" s="74">
        <f t="shared" si="35"/>
        <v>10</v>
      </c>
      <c r="P740" s="139" t="str">
        <f t="shared" si="36"/>
        <v>Gastos_com_Pessoal</v>
      </c>
    </row>
    <row r="741" spans="1:16" ht="51" x14ac:dyDescent="0.2">
      <c r="A741" s="627">
        <v>8445</v>
      </c>
      <c r="B741" s="634">
        <v>45223</v>
      </c>
      <c r="C741" s="642">
        <v>45200</v>
      </c>
      <c r="D741" s="636" t="s">
        <v>176</v>
      </c>
      <c r="E741" s="636" t="s">
        <v>280</v>
      </c>
      <c r="F741" s="374">
        <v>2700.09</v>
      </c>
      <c r="G741" s="636" t="s">
        <v>1209</v>
      </c>
      <c r="H741" s="636" t="s">
        <v>421</v>
      </c>
      <c r="I741" s="637" t="s">
        <v>2761</v>
      </c>
      <c r="J741" s="637" t="s">
        <v>1188</v>
      </c>
      <c r="K741" s="637" t="s">
        <v>4137</v>
      </c>
      <c r="L741" s="637">
        <v>550305841</v>
      </c>
      <c r="M741" s="638">
        <v>45223</v>
      </c>
      <c r="N741" s="74">
        <f t="shared" si="34"/>
        <v>10</v>
      </c>
      <c r="O741" s="74">
        <f t="shared" si="35"/>
        <v>10</v>
      </c>
      <c r="P741" s="139" t="str">
        <f t="shared" si="36"/>
        <v>Gastos_com_Pessoal</v>
      </c>
    </row>
    <row r="742" spans="1:16" ht="51" x14ac:dyDescent="0.2">
      <c r="A742" s="627">
        <v>8446</v>
      </c>
      <c r="B742" s="634">
        <v>45223</v>
      </c>
      <c r="C742" s="642">
        <v>45200</v>
      </c>
      <c r="D742" s="636" t="s">
        <v>176</v>
      </c>
      <c r="E742" s="636" t="s">
        <v>262</v>
      </c>
      <c r="F742" s="374">
        <v>900.03</v>
      </c>
      <c r="G742" s="636" t="s">
        <v>1210</v>
      </c>
      <c r="H742" s="636" t="s">
        <v>421</v>
      </c>
      <c r="I742" s="637" t="s">
        <v>2761</v>
      </c>
      <c r="J742" s="637" t="s">
        <v>1188</v>
      </c>
      <c r="K742" s="637" t="s">
        <v>4137</v>
      </c>
      <c r="L742" s="637">
        <v>550305841</v>
      </c>
      <c r="M742" s="638">
        <v>45223</v>
      </c>
      <c r="N742" s="74">
        <f t="shared" si="34"/>
        <v>10</v>
      </c>
      <c r="O742" s="74">
        <f t="shared" si="35"/>
        <v>10</v>
      </c>
      <c r="P742" s="139" t="str">
        <f t="shared" si="36"/>
        <v>Gastos_com_Pessoal</v>
      </c>
    </row>
    <row r="743" spans="1:16" ht="51" x14ac:dyDescent="0.2">
      <c r="A743" s="627">
        <v>8447</v>
      </c>
      <c r="B743" s="634">
        <v>45223</v>
      </c>
      <c r="C743" s="642">
        <v>45200</v>
      </c>
      <c r="D743" s="636" t="s">
        <v>176</v>
      </c>
      <c r="E743" s="636" t="s">
        <v>169</v>
      </c>
      <c r="F743" s="374">
        <v>7171.97</v>
      </c>
      <c r="G743" s="636" t="s">
        <v>1211</v>
      </c>
      <c r="H743" s="636" t="s">
        <v>421</v>
      </c>
      <c r="I743" s="637" t="s">
        <v>2761</v>
      </c>
      <c r="J743" s="637" t="s">
        <v>1188</v>
      </c>
      <c r="K743" s="637" t="s">
        <v>4137</v>
      </c>
      <c r="L743" s="637">
        <v>550305841</v>
      </c>
      <c r="M743" s="638">
        <v>45223</v>
      </c>
      <c r="N743" s="74">
        <f t="shared" si="34"/>
        <v>10</v>
      </c>
      <c r="O743" s="74">
        <f t="shared" si="35"/>
        <v>10</v>
      </c>
      <c r="P743" s="139" t="str">
        <f t="shared" si="36"/>
        <v>Gastos_com_Pessoal</v>
      </c>
    </row>
    <row r="744" spans="1:16" ht="51" x14ac:dyDescent="0.2">
      <c r="A744" s="627">
        <v>8448</v>
      </c>
      <c r="B744" s="634">
        <v>45223</v>
      </c>
      <c r="C744" s="642">
        <v>45200</v>
      </c>
      <c r="D744" s="636" t="s">
        <v>176</v>
      </c>
      <c r="E744" s="636" t="s">
        <v>261</v>
      </c>
      <c r="F744" s="374">
        <v>2468.9299999999998</v>
      </c>
      <c r="G744" s="636" t="s">
        <v>1207</v>
      </c>
      <c r="H744" s="636" t="s">
        <v>421</v>
      </c>
      <c r="I744" s="637" t="s">
        <v>6893</v>
      </c>
      <c r="J744" s="637" t="s">
        <v>1188</v>
      </c>
      <c r="K744" s="637" t="s">
        <v>4137</v>
      </c>
      <c r="L744" s="637">
        <v>550305841</v>
      </c>
      <c r="M744" s="638">
        <v>45223</v>
      </c>
      <c r="N744" s="74">
        <f t="shared" si="34"/>
        <v>10</v>
      </c>
      <c r="O744" s="74">
        <f t="shared" si="35"/>
        <v>10</v>
      </c>
      <c r="P744" s="139" t="str">
        <f t="shared" si="36"/>
        <v>Gastos_com_Pessoal</v>
      </c>
    </row>
    <row r="745" spans="1:16" ht="51" x14ac:dyDescent="0.2">
      <c r="A745" s="627">
        <v>8449</v>
      </c>
      <c r="B745" s="634">
        <v>45223</v>
      </c>
      <c r="C745" s="642">
        <v>45200</v>
      </c>
      <c r="D745" s="636" t="s">
        <v>176</v>
      </c>
      <c r="E745" s="636" t="s">
        <v>280</v>
      </c>
      <c r="F745" s="374">
        <v>1367.59</v>
      </c>
      <c r="G745" s="636" t="s">
        <v>1209</v>
      </c>
      <c r="H745" s="636" t="s">
        <v>421</v>
      </c>
      <c r="I745" s="637" t="s">
        <v>6893</v>
      </c>
      <c r="J745" s="637" t="s">
        <v>1188</v>
      </c>
      <c r="K745" s="637" t="s">
        <v>4137</v>
      </c>
      <c r="L745" s="637">
        <v>550305841</v>
      </c>
      <c r="M745" s="638">
        <v>45223</v>
      </c>
      <c r="N745" s="74">
        <f t="shared" si="34"/>
        <v>10</v>
      </c>
      <c r="O745" s="74">
        <f t="shared" si="35"/>
        <v>10</v>
      </c>
      <c r="P745" s="139" t="str">
        <f t="shared" si="36"/>
        <v>Gastos_com_Pessoal</v>
      </c>
    </row>
    <row r="746" spans="1:16" ht="51" x14ac:dyDescent="0.2">
      <c r="A746" s="627">
        <v>8450</v>
      </c>
      <c r="B746" s="634">
        <v>45223</v>
      </c>
      <c r="C746" s="642">
        <v>45200</v>
      </c>
      <c r="D746" s="636" t="s">
        <v>176</v>
      </c>
      <c r="E746" s="636" t="s">
        <v>262</v>
      </c>
      <c r="F746" s="374">
        <v>455.86</v>
      </c>
      <c r="G746" s="636" t="s">
        <v>1210</v>
      </c>
      <c r="H746" s="636" t="s">
        <v>421</v>
      </c>
      <c r="I746" s="637" t="s">
        <v>6893</v>
      </c>
      <c r="J746" s="637" t="s">
        <v>1188</v>
      </c>
      <c r="K746" s="637" t="s">
        <v>4137</v>
      </c>
      <c r="L746" s="637">
        <v>550305841</v>
      </c>
      <c r="M746" s="638">
        <v>45223</v>
      </c>
      <c r="N746" s="74">
        <f t="shared" si="34"/>
        <v>10</v>
      </c>
      <c r="O746" s="74">
        <f t="shared" si="35"/>
        <v>10</v>
      </c>
      <c r="P746" s="139" t="str">
        <f t="shared" si="36"/>
        <v>Gastos_com_Pessoal</v>
      </c>
    </row>
    <row r="747" spans="1:16" ht="51" x14ac:dyDescent="0.2">
      <c r="A747" s="627">
        <v>8451</v>
      </c>
      <c r="B747" s="634">
        <v>45223</v>
      </c>
      <c r="C747" s="642">
        <v>45200</v>
      </c>
      <c r="D747" s="636" t="s">
        <v>176</v>
      </c>
      <c r="E747" s="636" t="s">
        <v>169</v>
      </c>
      <c r="F747" s="374">
        <v>4363.2700000000004</v>
      </c>
      <c r="G747" s="636" t="s">
        <v>1211</v>
      </c>
      <c r="H747" s="636" t="s">
        <v>421</v>
      </c>
      <c r="I747" s="637" t="s">
        <v>6893</v>
      </c>
      <c r="J747" s="637" t="s">
        <v>1188</v>
      </c>
      <c r="K747" s="637" t="s">
        <v>4137</v>
      </c>
      <c r="L747" s="637">
        <v>550305841</v>
      </c>
      <c r="M747" s="638">
        <v>45223</v>
      </c>
      <c r="N747" s="74">
        <f t="shared" si="34"/>
        <v>10</v>
      </c>
      <c r="O747" s="74">
        <f t="shared" si="35"/>
        <v>10</v>
      </c>
      <c r="P747" s="139" t="str">
        <f t="shared" si="36"/>
        <v>Gastos_com_Pessoal</v>
      </c>
    </row>
    <row r="748" spans="1:16" ht="51" x14ac:dyDescent="0.2">
      <c r="A748" s="627">
        <v>8452</v>
      </c>
      <c r="B748" s="634">
        <v>45223</v>
      </c>
      <c r="C748" s="642">
        <v>45200</v>
      </c>
      <c r="D748" s="636" t="s">
        <v>176</v>
      </c>
      <c r="E748" s="636" t="s">
        <v>261</v>
      </c>
      <c r="F748" s="374">
        <v>2972.17</v>
      </c>
      <c r="G748" s="636" t="s">
        <v>1207</v>
      </c>
      <c r="H748" s="636" t="s">
        <v>416</v>
      </c>
      <c r="I748" s="637" t="s">
        <v>9731</v>
      </c>
      <c r="J748" s="637" t="s">
        <v>1188</v>
      </c>
      <c r="K748" s="637" t="s">
        <v>4137</v>
      </c>
      <c r="L748" s="637">
        <v>550305841</v>
      </c>
      <c r="M748" s="638">
        <v>45223</v>
      </c>
      <c r="N748" s="74">
        <f t="shared" si="34"/>
        <v>10</v>
      </c>
      <c r="O748" s="74">
        <f t="shared" si="35"/>
        <v>10</v>
      </c>
      <c r="P748" s="139" t="str">
        <f t="shared" si="36"/>
        <v>Gastos_com_Pessoal</v>
      </c>
    </row>
    <row r="749" spans="1:16" ht="51" x14ac:dyDescent="0.2">
      <c r="A749" s="627">
        <v>8453</v>
      </c>
      <c r="B749" s="634">
        <v>45223</v>
      </c>
      <c r="C749" s="642">
        <v>45200</v>
      </c>
      <c r="D749" s="636" t="s">
        <v>176</v>
      </c>
      <c r="E749" s="636" t="s">
        <v>280</v>
      </c>
      <c r="F749" s="374">
        <v>5618.71</v>
      </c>
      <c r="G749" s="636" t="s">
        <v>1209</v>
      </c>
      <c r="H749" s="636" t="s">
        <v>416</v>
      </c>
      <c r="I749" s="637" t="s">
        <v>9731</v>
      </c>
      <c r="J749" s="637" t="s">
        <v>1188</v>
      </c>
      <c r="K749" s="637" t="s">
        <v>4137</v>
      </c>
      <c r="L749" s="637">
        <v>550305841</v>
      </c>
      <c r="M749" s="638">
        <v>45223</v>
      </c>
      <c r="N749" s="74">
        <f t="shared" si="34"/>
        <v>10</v>
      </c>
      <c r="O749" s="74">
        <f t="shared" si="35"/>
        <v>10</v>
      </c>
      <c r="P749" s="139" t="str">
        <f t="shared" si="36"/>
        <v>Gastos_com_Pessoal</v>
      </c>
    </row>
    <row r="750" spans="1:16" ht="51" x14ac:dyDescent="0.2">
      <c r="A750" s="627">
        <v>8454</v>
      </c>
      <c r="B750" s="634">
        <v>45223</v>
      </c>
      <c r="C750" s="642">
        <v>45200</v>
      </c>
      <c r="D750" s="636" t="s">
        <v>176</v>
      </c>
      <c r="E750" s="636" t="s">
        <v>262</v>
      </c>
      <c r="F750" s="374">
        <v>1872.9</v>
      </c>
      <c r="G750" s="636" t="s">
        <v>1210</v>
      </c>
      <c r="H750" s="636" t="s">
        <v>416</v>
      </c>
      <c r="I750" s="637" t="s">
        <v>9731</v>
      </c>
      <c r="J750" s="637" t="s">
        <v>1188</v>
      </c>
      <c r="K750" s="637" t="s">
        <v>4137</v>
      </c>
      <c r="L750" s="637">
        <v>550305841</v>
      </c>
      <c r="M750" s="638">
        <v>45223</v>
      </c>
      <c r="N750" s="74">
        <f t="shared" si="34"/>
        <v>10</v>
      </c>
      <c r="O750" s="74">
        <f t="shared" si="35"/>
        <v>10</v>
      </c>
      <c r="P750" s="139" t="str">
        <f t="shared" si="36"/>
        <v>Gastos_com_Pessoal</v>
      </c>
    </row>
    <row r="751" spans="1:16" ht="51" x14ac:dyDescent="0.2">
      <c r="A751" s="627">
        <v>8455</v>
      </c>
      <c r="B751" s="634">
        <v>45223</v>
      </c>
      <c r="C751" s="642">
        <v>45200</v>
      </c>
      <c r="D751" s="636" t="s">
        <v>176</v>
      </c>
      <c r="E751" s="636" t="s">
        <v>169</v>
      </c>
      <c r="F751" s="374">
        <v>5229.7700000000004</v>
      </c>
      <c r="G751" s="636" t="s">
        <v>1211</v>
      </c>
      <c r="H751" s="636" t="s">
        <v>416</v>
      </c>
      <c r="I751" s="637" t="s">
        <v>9731</v>
      </c>
      <c r="J751" s="637" t="s">
        <v>1188</v>
      </c>
      <c r="K751" s="637" t="s">
        <v>4137</v>
      </c>
      <c r="L751" s="637">
        <v>550305841</v>
      </c>
      <c r="M751" s="638">
        <v>45223</v>
      </c>
      <c r="N751" s="74">
        <f t="shared" si="34"/>
        <v>10</v>
      </c>
      <c r="O751" s="74">
        <f t="shared" si="35"/>
        <v>10</v>
      </c>
      <c r="P751" s="139" t="str">
        <f t="shared" si="36"/>
        <v>Gastos_com_Pessoal</v>
      </c>
    </row>
    <row r="752" spans="1:16" ht="38.25" x14ac:dyDescent="0.2">
      <c r="A752" s="627">
        <v>8456</v>
      </c>
      <c r="B752" s="634">
        <v>45223</v>
      </c>
      <c r="C752" s="642">
        <v>45200</v>
      </c>
      <c r="D752" s="636" t="s">
        <v>264</v>
      </c>
      <c r="E752" s="636" t="s">
        <v>404</v>
      </c>
      <c r="F752" s="374">
        <v>1634.04</v>
      </c>
      <c r="G752" s="636" t="s">
        <v>9755</v>
      </c>
      <c r="H752" s="636" t="s">
        <v>416</v>
      </c>
      <c r="I752" s="637" t="s">
        <v>2804</v>
      </c>
      <c r="J752" s="637" t="s">
        <v>1188</v>
      </c>
      <c r="K752" s="637" t="s">
        <v>4137</v>
      </c>
      <c r="L752" s="637">
        <v>550305841</v>
      </c>
      <c r="M752" s="638">
        <v>45223</v>
      </c>
      <c r="N752" s="74">
        <f t="shared" si="34"/>
        <v>10</v>
      </c>
      <c r="O752" s="74">
        <f t="shared" si="35"/>
        <v>10</v>
      </c>
      <c r="P752" s="139" t="str">
        <f t="shared" si="36"/>
        <v>Gastos_Gerais</v>
      </c>
    </row>
    <row r="753" spans="1:16" ht="48" x14ac:dyDescent="0.2">
      <c r="A753" s="627">
        <v>8457</v>
      </c>
      <c r="B753" s="634">
        <v>45223</v>
      </c>
      <c r="C753" s="642">
        <v>45200</v>
      </c>
      <c r="D753" s="636" t="s">
        <v>264</v>
      </c>
      <c r="E753" s="636" t="s">
        <v>402</v>
      </c>
      <c r="F753" s="374">
        <v>130.19999999999999</v>
      </c>
      <c r="G753" s="636" t="s">
        <v>8321</v>
      </c>
      <c r="H753" s="636" t="s">
        <v>419</v>
      </c>
      <c r="I753" s="637" t="s">
        <v>1237</v>
      </c>
      <c r="J753" s="637" t="s">
        <v>1157</v>
      </c>
      <c r="K753" s="637" t="s">
        <v>32</v>
      </c>
      <c r="L753" s="637">
        <v>15623</v>
      </c>
      <c r="M753" s="638">
        <v>45210</v>
      </c>
      <c r="N753" s="74">
        <f t="shared" si="34"/>
        <v>10</v>
      </c>
      <c r="O753" s="74">
        <f t="shared" si="35"/>
        <v>10</v>
      </c>
      <c r="P753" s="139" t="str">
        <f t="shared" si="36"/>
        <v>Gastos_Gerais</v>
      </c>
    </row>
    <row r="754" spans="1:16" ht="38.25" x14ac:dyDescent="0.2">
      <c r="A754" s="627">
        <v>8458</v>
      </c>
      <c r="B754" s="634">
        <v>45223</v>
      </c>
      <c r="C754" s="642">
        <v>45200</v>
      </c>
      <c r="D754" s="636" t="s">
        <v>264</v>
      </c>
      <c r="E754" s="636" t="s">
        <v>290</v>
      </c>
      <c r="F754" s="374">
        <v>45</v>
      </c>
      <c r="G754" s="636" t="s">
        <v>9756</v>
      </c>
      <c r="H754" s="636" t="s">
        <v>418</v>
      </c>
      <c r="I754" s="637" t="s">
        <v>4477</v>
      </c>
      <c r="J754" s="637" t="s">
        <v>1157</v>
      </c>
      <c r="K754" s="637" t="s">
        <v>32</v>
      </c>
      <c r="L754" s="637">
        <v>8896</v>
      </c>
      <c r="M754" s="638">
        <v>45218</v>
      </c>
      <c r="N754" s="74">
        <f t="shared" si="34"/>
        <v>10</v>
      </c>
      <c r="O754" s="74">
        <f t="shared" si="35"/>
        <v>10</v>
      </c>
      <c r="P754" s="139" t="str">
        <f t="shared" si="36"/>
        <v>Gastos_Gerais</v>
      </c>
    </row>
    <row r="755" spans="1:16" ht="38.25" x14ac:dyDescent="0.2">
      <c r="A755" s="627">
        <v>8459</v>
      </c>
      <c r="B755" s="634">
        <v>45223</v>
      </c>
      <c r="C755" s="642">
        <v>45200</v>
      </c>
      <c r="D755" s="636" t="s">
        <v>264</v>
      </c>
      <c r="E755" s="636" t="s">
        <v>404</v>
      </c>
      <c r="F755" s="374">
        <v>33.5</v>
      </c>
      <c r="G755" s="636" t="s">
        <v>9757</v>
      </c>
      <c r="H755" s="636" t="s">
        <v>420</v>
      </c>
      <c r="I755" s="637" t="s">
        <v>6211</v>
      </c>
      <c r="J755" s="637" t="s">
        <v>1157</v>
      </c>
      <c r="K755" s="637" t="s">
        <v>32</v>
      </c>
      <c r="L755" s="637">
        <v>393</v>
      </c>
      <c r="M755" s="638">
        <v>45217</v>
      </c>
      <c r="N755" s="74">
        <f t="shared" si="34"/>
        <v>10</v>
      </c>
      <c r="O755" s="74">
        <f t="shared" si="35"/>
        <v>10</v>
      </c>
      <c r="P755" s="139" t="str">
        <f t="shared" si="36"/>
        <v>Gastos_Gerais</v>
      </c>
    </row>
    <row r="756" spans="1:16" ht="48" x14ac:dyDescent="0.2">
      <c r="A756" s="627">
        <v>8460</v>
      </c>
      <c r="B756" s="634">
        <v>45223</v>
      </c>
      <c r="C756" s="642">
        <v>45200</v>
      </c>
      <c r="D756" s="636" t="s">
        <v>264</v>
      </c>
      <c r="E756" s="636" t="s">
        <v>402</v>
      </c>
      <c r="F756" s="374">
        <v>372</v>
      </c>
      <c r="G756" s="636" t="s">
        <v>8321</v>
      </c>
      <c r="H756" s="636" t="s">
        <v>421</v>
      </c>
      <c r="I756" s="637" t="s">
        <v>1237</v>
      </c>
      <c r="J756" s="637" t="s">
        <v>1157</v>
      </c>
      <c r="K756" s="637" t="s">
        <v>32</v>
      </c>
      <c r="L756" s="637">
        <v>15614</v>
      </c>
      <c r="M756" s="638">
        <v>45210</v>
      </c>
      <c r="N756" s="74">
        <f t="shared" si="34"/>
        <v>10</v>
      </c>
      <c r="O756" s="74">
        <f t="shared" si="35"/>
        <v>10</v>
      </c>
      <c r="P756" s="139" t="str">
        <f t="shared" si="36"/>
        <v>Gastos_Gerais</v>
      </c>
    </row>
    <row r="757" spans="1:16" ht="38.25" x14ac:dyDescent="0.2">
      <c r="A757" s="627">
        <v>8461</v>
      </c>
      <c r="B757" s="634">
        <v>45223</v>
      </c>
      <c r="C757" s="642">
        <v>45200</v>
      </c>
      <c r="D757" s="636" t="s">
        <v>264</v>
      </c>
      <c r="E757" s="636" t="s">
        <v>96</v>
      </c>
      <c r="F757" s="374">
        <v>624.4</v>
      </c>
      <c r="G757" s="636" t="s">
        <v>9758</v>
      </c>
      <c r="H757" s="636" t="s">
        <v>417</v>
      </c>
      <c r="I757" s="637" t="s">
        <v>4801</v>
      </c>
      <c r="J757" s="637" t="s">
        <v>1157</v>
      </c>
      <c r="K757" s="637" t="s">
        <v>32</v>
      </c>
      <c r="L757" s="637">
        <v>2741</v>
      </c>
      <c r="M757" s="638">
        <v>45219</v>
      </c>
      <c r="N757" s="74">
        <f t="shared" si="34"/>
        <v>10</v>
      </c>
      <c r="O757" s="74">
        <f t="shared" si="35"/>
        <v>10</v>
      </c>
      <c r="P757" s="139" t="str">
        <f t="shared" si="36"/>
        <v>Gastos_Gerais</v>
      </c>
    </row>
    <row r="758" spans="1:16" ht="38.25" x14ac:dyDescent="0.2">
      <c r="A758" s="627">
        <v>8462</v>
      </c>
      <c r="B758" s="634">
        <v>45224</v>
      </c>
      <c r="C758" s="642">
        <v>45170</v>
      </c>
      <c r="D758" s="636" t="s">
        <v>264</v>
      </c>
      <c r="E758" s="636" t="s">
        <v>208</v>
      </c>
      <c r="F758" s="374">
        <v>2988</v>
      </c>
      <c r="G758" s="636" t="s">
        <v>9759</v>
      </c>
      <c r="H758" s="636" t="s">
        <v>1032</v>
      </c>
      <c r="I758" s="637" t="s">
        <v>9760</v>
      </c>
      <c r="J758" s="637" t="s">
        <v>1157</v>
      </c>
      <c r="K758" s="637" t="s">
        <v>32</v>
      </c>
      <c r="L758" s="637">
        <v>89724</v>
      </c>
      <c r="M758" s="638">
        <v>45194</v>
      </c>
      <c r="N758" s="74">
        <f t="shared" si="34"/>
        <v>10</v>
      </c>
      <c r="O758" s="74">
        <f t="shared" si="35"/>
        <v>9</v>
      </c>
      <c r="P758" s="139" t="str">
        <f t="shared" si="36"/>
        <v>Gastos_Gerais</v>
      </c>
    </row>
    <row r="759" spans="1:16" ht="38.25" x14ac:dyDescent="0.2">
      <c r="A759" s="627">
        <v>8463</v>
      </c>
      <c r="B759" s="634">
        <v>45224</v>
      </c>
      <c r="C759" s="642">
        <v>45170</v>
      </c>
      <c r="D759" s="636" t="s">
        <v>264</v>
      </c>
      <c r="E759" s="636" t="s">
        <v>83</v>
      </c>
      <c r="F759" s="374">
        <v>330.15</v>
      </c>
      <c r="G759" s="636" t="s">
        <v>9476</v>
      </c>
      <c r="H759" s="636" t="s">
        <v>414</v>
      </c>
      <c r="I759" s="637" t="s">
        <v>7873</v>
      </c>
      <c r="J759" s="637" t="s">
        <v>1157</v>
      </c>
      <c r="K759" s="637" t="s">
        <v>1157</v>
      </c>
      <c r="L759" s="637">
        <v>10154915</v>
      </c>
      <c r="M759" s="638">
        <v>45224</v>
      </c>
      <c r="N759" s="74">
        <f t="shared" si="34"/>
        <v>10</v>
      </c>
      <c r="O759" s="74">
        <f t="shared" si="35"/>
        <v>9</v>
      </c>
      <c r="P759" s="139" t="str">
        <f t="shared" si="36"/>
        <v>Gastos_Gerais</v>
      </c>
    </row>
    <row r="760" spans="1:16" ht="38.25" x14ac:dyDescent="0.2">
      <c r="A760" s="627">
        <v>8464</v>
      </c>
      <c r="B760" s="634">
        <v>45224</v>
      </c>
      <c r="C760" s="642">
        <v>45170</v>
      </c>
      <c r="D760" s="636" t="s">
        <v>264</v>
      </c>
      <c r="E760" s="636" t="s">
        <v>83</v>
      </c>
      <c r="F760" s="374">
        <v>1195.5999999999999</v>
      </c>
      <c r="G760" s="636" t="s">
        <v>9476</v>
      </c>
      <c r="H760" s="636" t="s">
        <v>421</v>
      </c>
      <c r="I760" s="637" t="s">
        <v>7873</v>
      </c>
      <c r="J760" s="637" t="s">
        <v>1157</v>
      </c>
      <c r="K760" s="637" t="s">
        <v>1157</v>
      </c>
      <c r="L760" s="637">
        <v>10154984</v>
      </c>
      <c r="M760" s="638">
        <v>45224</v>
      </c>
      <c r="N760" s="74">
        <f t="shared" si="34"/>
        <v>10</v>
      </c>
      <c r="O760" s="74">
        <f t="shared" si="35"/>
        <v>9</v>
      </c>
      <c r="P760" s="139" t="str">
        <f t="shared" si="36"/>
        <v>Gastos_Gerais</v>
      </c>
    </row>
    <row r="761" spans="1:16" ht="38.25" x14ac:dyDescent="0.2">
      <c r="A761" s="627">
        <v>8465</v>
      </c>
      <c r="B761" s="634">
        <v>45224</v>
      </c>
      <c r="C761" s="642">
        <v>45200</v>
      </c>
      <c r="D761" s="636" t="s">
        <v>264</v>
      </c>
      <c r="E761" s="636" t="s">
        <v>320</v>
      </c>
      <c r="F761" s="374">
        <v>100</v>
      </c>
      <c r="G761" s="636" t="s">
        <v>9761</v>
      </c>
      <c r="H761" s="636" t="s">
        <v>416</v>
      </c>
      <c r="I761" s="637" t="s">
        <v>9762</v>
      </c>
      <c r="J761" s="637" t="s">
        <v>1157</v>
      </c>
      <c r="K761" s="637" t="s">
        <v>32</v>
      </c>
      <c r="L761" s="637">
        <v>20231080</v>
      </c>
      <c r="M761" s="638">
        <v>45202</v>
      </c>
      <c r="N761" s="74">
        <f t="shared" si="34"/>
        <v>10</v>
      </c>
      <c r="O761" s="74">
        <f t="shared" si="35"/>
        <v>10</v>
      </c>
      <c r="P761" s="139" t="str">
        <f t="shared" si="36"/>
        <v>Gastos_Gerais</v>
      </c>
    </row>
    <row r="762" spans="1:16" ht="38.25" x14ac:dyDescent="0.2">
      <c r="A762" s="627">
        <v>8466</v>
      </c>
      <c r="B762" s="634">
        <v>45224</v>
      </c>
      <c r="C762" s="642">
        <v>45200</v>
      </c>
      <c r="D762" s="636" t="s">
        <v>264</v>
      </c>
      <c r="E762" s="636" t="s">
        <v>96</v>
      </c>
      <c r="F762" s="374">
        <v>67.63</v>
      </c>
      <c r="G762" s="636" t="s">
        <v>9763</v>
      </c>
      <c r="H762" s="636" t="s">
        <v>419</v>
      </c>
      <c r="I762" s="637" t="s">
        <v>9764</v>
      </c>
      <c r="J762" s="637" t="s">
        <v>1157</v>
      </c>
      <c r="K762" s="637" t="s">
        <v>32</v>
      </c>
      <c r="L762" s="637">
        <v>2023386</v>
      </c>
      <c r="M762" s="638">
        <v>45214</v>
      </c>
      <c r="N762" s="74">
        <f t="shared" si="34"/>
        <v>10</v>
      </c>
      <c r="O762" s="74">
        <f t="shared" si="35"/>
        <v>10</v>
      </c>
      <c r="P762" s="139" t="str">
        <f t="shared" si="36"/>
        <v>Gastos_Gerais</v>
      </c>
    </row>
    <row r="763" spans="1:16" ht="38.25" x14ac:dyDescent="0.2">
      <c r="A763" s="627">
        <v>8467</v>
      </c>
      <c r="B763" s="634">
        <v>45224</v>
      </c>
      <c r="C763" s="642">
        <v>45200</v>
      </c>
      <c r="D763" s="636" t="s">
        <v>264</v>
      </c>
      <c r="E763" s="636" t="s">
        <v>247</v>
      </c>
      <c r="F763" s="374">
        <v>1398</v>
      </c>
      <c r="G763" s="636" t="s">
        <v>9765</v>
      </c>
      <c r="H763" s="636" t="s">
        <v>422</v>
      </c>
      <c r="I763" s="637" t="s">
        <v>9766</v>
      </c>
      <c r="J763" s="637" t="s">
        <v>1157</v>
      </c>
      <c r="K763" s="637" t="s">
        <v>32</v>
      </c>
      <c r="L763" s="637">
        <v>4855</v>
      </c>
      <c r="M763" s="638">
        <v>45218</v>
      </c>
      <c r="N763" s="74">
        <f t="shared" si="34"/>
        <v>10</v>
      </c>
      <c r="O763" s="74">
        <f t="shared" si="35"/>
        <v>10</v>
      </c>
      <c r="P763" s="139" t="str">
        <f t="shared" si="36"/>
        <v>Gastos_Gerais</v>
      </c>
    </row>
    <row r="764" spans="1:16" ht="38.25" x14ac:dyDescent="0.2">
      <c r="A764" s="627">
        <v>8468</v>
      </c>
      <c r="B764" s="634">
        <v>45224</v>
      </c>
      <c r="C764" s="642">
        <v>45200</v>
      </c>
      <c r="D764" s="636" t="s">
        <v>264</v>
      </c>
      <c r="E764" s="636" t="s">
        <v>247</v>
      </c>
      <c r="F764" s="374">
        <v>699</v>
      </c>
      <c r="G764" s="636" t="s">
        <v>9767</v>
      </c>
      <c r="H764" s="636" t="s">
        <v>417</v>
      </c>
      <c r="I764" s="637" t="s">
        <v>9766</v>
      </c>
      <c r="J764" s="637" t="s">
        <v>1157</v>
      </c>
      <c r="K764" s="637" t="s">
        <v>32</v>
      </c>
      <c r="L764" s="637">
        <v>4863</v>
      </c>
      <c r="M764" s="638">
        <v>45218</v>
      </c>
      <c r="N764" s="74">
        <f t="shared" si="34"/>
        <v>10</v>
      </c>
      <c r="O764" s="74">
        <f t="shared" si="35"/>
        <v>10</v>
      </c>
      <c r="P764" s="139" t="str">
        <f t="shared" si="36"/>
        <v>Gastos_Gerais</v>
      </c>
    </row>
    <row r="765" spans="1:16" ht="38.25" x14ac:dyDescent="0.2">
      <c r="A765" s="627">
        <v>8469</v>
      </c>
      <c r="B765" s="634">
        <v>45224</v>
      </c>
      <c r="C765" s="642">
        <v>45200</v>
      </c>
      <c r="D765" s="636" t="s">
        <v>264</v>
      </c>
      <c r="E765" s="636" t="s">
        <v>247</v>
      </c>
      <c r="F765" s="374">
        <v>1398</v>
      </c>
      <c r="G765" s="636" t="s">
        <v>9765</v>
      </c>
      <c r="H765" s="636" t="s">
        <v>421</v>
      </c>
      <c r="I765" s="637" t="s">
        <v>9766</v>
      </c>
      <c r="J765" s="637" t="s">
        <v>1157</v>
      </c>
      <c r="K765" s="637" t="s">
        <v>32</v>
      </c>
      <c r="L765" s="637">
        <v>4858</v>
      </c>
      <c r="M765" s="638">
        <v>45218</v>
      </c>
      <c r="N765" s="74">
        <f t="shared" si="34"/>
        <v>10</v>
      </c>
      <c r="O765" s="74">
        <f t="shared" si="35"/>
        <v>10</v>
      </c>
      <c r="P765" s="139" t="str">
        <f t="shared" si="36"/>
        <v>Gastos_Gerais</v>
      </c>
    </row>
    <row r="766" spans="1:16" ht="38.25" x14ac:dyDescent="0.2">
      <c r="A766" s="627">
        <v>8470</v>
      </c>
      <c r="B766" s="634">
        <v>45224</v>
      </c>
      <c r="C766" s="642">
        <v>45200</v>
      </c>
      <c r="D766" s="636" t="s">
        <v>264</v>
      </c>
      <c r="E766" s="636" t="s">
        <v>247</v>
      </c>
      <c r="F766" s="374">
        <v>6291</v>
      </c>
      <c r="G766" s="636" t="s">
        <v>9768</v>
      </c>
      <c r="H766" s="636" t="s">
        <v>1032</v>
      </c>
      <c r="I766" s="637" t="s">
        <v>9766</v>
      </c>
      <c r="J766" s="637" t="s">
        <v>1157</v>
      </c>
      <c r="K766" s="637" t="s">
        <v>32</v>
      </c>
      <c r="L766" s="637">
        <v>4854</v>
      </c>
      <c r="M766" s="638">
        <v>45218</v>
      </c>
      <c r="N766" s="74">
        <f t="shared" si="34"/>
        <v>10</v>
      </c>
      <c r="O766" s="74">
        <f t="shared" si="35"/>
        <v>10</v>
      </c>
      <c r="P766" s="139" t="str">
        <f t="shared" si="36"/>
        <v>Gastos_Gerais</v>
      </c>
    </row>
    <row r="767" spans="1:16" ht="38.25" x14ac:dyDescent="0.2">
      <c r="A767" s="627">
        <v>8471</v>
      </c>
      <c r="B767" s="634">
        <v>45224</v>
      </c>
      <c r="C767" s="642">
        <v>45200</v>
      </c>
      <c r="D767" s="636" t="s">
        <v>264</v>
      </c>
      <c r="E767" s="636" t="s">
        <v>247</v>
      </c>
      <c r="F767" s="374">
        <v>2796</v>
      </c>
      <c r="G767" s="636" t="s">
        <v>9769</v>
      </c>
      <c r="H767" s="636" t="s">
        <v>420</v>
      </c>
      <c r="I767" s="637" t="s">
        <v>9766</v>
      </c>
      <c r="J767" s="637" t="s">
        <v>1157</v>
      </c>
      <c r="K767" s="637" t="s">
        <v>32</v>
      </c>
      <c r="L767" s="637">
        <v>4856</v>
      </c>
      <c r="M767" s="638">
        <v>45218</v>
      </c>
      <c r="N767" s="74">
        <f t="shared" si="34"/>
        <v>10</v>
      </c>
      <c r="O767" s="74">
        <f t="shared" si="35"/>
        <v>10</v>
      </c>
      <c r="P767" s="139" t="str">
        <f t="shared" si="36"/>
        <v>Gastos_Gerais</v>
      </c>
    </row>
    <row r="768" spans="1:16" ht="38.25" x14ac:dyDescent="0.2">
      <c r="A768" s="627">
        <v>8472</v>
      </c>
      <c r="B768" s="634">
        <v>45224</v>
      </c>
      <c r="C768" s="642">
        <v>45200</v>
      </c>
      <c r="D768" s="636" t="s">
        <v>264</v>
      </c>
      <c r="E768" s="636" t="s">
        <v>247</v>
      </c>
      <c r="F768" s="374">
        <v>1398</v>
      </c>
      <c r="G768" s="636" t="s">
        <v>9765</v>
      </c>
      <c r="H768" s="636" t="s">
        <v>493</v>
      </c>
      <c r="I768" s="637" t="s">
        <v>9766</v>
      </c>
      <c r="J768" s="637" t="s">
        <v>1157</v>
      </c>
      <c r="K768" s="637" t="s">
        <v>32</v>
      </c>
      <c r="L768" s="637">
        <v>4861</v>
      </c>
      <c r="M768" s="638">
        <v>45218</v>
      </c>
      <c r="N768" s="74">
        <f t="shared" si="34"/>
        <v>10</v>
      </c>
      <c r="O768" s="74">
        <f t="shared" si="35"/>
        <v>10</v>
      </c>
      <c r="P768" s="139" t="str">
        <f t="shared" si="36"/>
        <v>Gastos_Gerais</v>
      </c>
    </row>
    <row r="769" spans="1:16" ht="38.25" x14ac:dyDescent="0.2">
      <c r="A769" s="627">
        <v>8473</v>
      </c>
      <c r="B769" s="634">
        <v>45224</v>
      </c>
      <c r="C769" s="642">
        <v>45200</v>
      </c>
      <c r="D769" s="636" t="s">
        <v>264</v>
      </c>
      <c r="E769" s="636" t="s">
        <v>247</v>
      </c>
      <c r="F769" s="374">
        <v>1398</v>
      </c>
      <c r="G769" s="636" t="s">
        <v>9765</v>
      </c>
      <c r="H769" s="636" t="s">
        <v>423</v>
      </c>
      <c r="I769" s="637" t="s">
        <v>9766</v>
      </c>
      <c r="J769" s="637" t="s">
        <v>1157</v>
      </c>
      <c r="K769" s="637" t="s">
        <v>32</v>
      </c>
      <c r="L769" s="637">
        <v>4860</v>
      </c>
      <c r="M769" s="638">
        <v>45218</v>
      </c>
      <c r="N769" s="74">
        <f t="shared" si="34"/>
        <v>10</v>
      </c>
      <c r="O769" s="74">
        <f t="shared" si="35"/>
        <v>10</v>
      </c>
      <c r="P769" s="139" t="str">
        <f t="shared" si="36"/>
        <v>Gastos_Gerais</v>
      </c>
    </row>
    <row r="770" spans="1:16" ht="38.25" x14ac:dyDescent="0.2">
      <c r="A770" s="627">
        <v>8474</v>
      </c>
      <c r="B770" s="634">
        <v>45224</v>
      </c>
      <c r="C770" s="642">
        <v>45200</v>
      </c>
      <c r="D770" s="636" t="s">
        <v>264</v>
      </c>
      <c r="E770" s="636" t="s">
        <v>247</v>
      </c>
      <c r="F770" s="374">
        <v>3495</v>
      </c>
      <c r="G770" s="636" t="s">
        <v>9770</v>
      </c>
      <c r="H770" s="636" t="s">
        <v>419</v>
      </c>
      <c r="I770" s="637" t="s">
        <v>9766</v>
      </c>
      <c r="J770" s="637" t="s">
        <v>1157</v>
      </c>
      <c r="K770" s="637" t="s">
        <v>32</v>
      </c>
      <c r="L770" s="637">
        <v>4859</v>
      </c>
      <c r="M770" s="638">
        <v>45218</v>
      </c>
      <c r="N770" s="74">
        <f t="shared" si="34"/>
        <v>10</v>
      </c>
      <c r="O770" s="74">
        <f t="shared" si="35"/>
        <v>10</v>
      </c>
      <c r="P770" s="139" t="str">
        <f t="shared" si="36"/>
        <v>Gastos_Gerais</v>
      </c>
    </row>
    <row r="771" spans="1:16" ht="38.25" x14ac:dyDescent="0.2">
      <c r="A771" s="627">
        <v>8475</v>
      </c>
      <c r="B771" s="634">
        <v>45224</v>
      </c>
      <c r="C771" s="642">
        <v>45200</v>
      </c>
      <c r="D771" s="636" t="s">
        <v>264</v>
      </c>
      <c r="E771" s="636" t="s">
        <v>247</v>
      </c>
      <c r="F771" s="374">
        <v>2097</v>
      </c>
      <c r="G771" s="636" t="s">
        <v>9771</v>
      </c>
      <c r="H771" s="636" t="s">
        <v>414</v>
      </c>
      <c r="I771" s="637" t="s">
        <v>9766</v>
      </c>
      <c r="J771" s="637" t="s">
        <v>1157</v>
      </c>
      <c r="K771" s="637" t="s">
        <v>32</v>
      </c>
      <c r="L771" s="637">
        <v>4862</v>
      </c>
      <c r="M771" s="638">
        <v>45218</v>
      </c>
      <c r="N771" s="74">
        <f t="shared" si="34"/>
        <v>10</v>
      </c>
      <c r="O771" s="74">
        <f t="shared" si="35"/>
        <v>10</v>
      </c>
      <c r="P771" s="139" t="str">
        <f t="shared" si="36"/>
        <v>Gastos_Gerais</v>
      </c>
    </row>
    <row r="772" spans="1:16" ht="38.25" x14ac:dyDescent="0.2">
      <c r="A772" s="627">
        <v>8476</v>
      </c>
      <c r="B772" s="634">
        <v>45224</v>
      </c>
      <c r="C772" s="642">
        <v>45200</v>
      </c>
      <c r="D772" s="636" t="s">
        <v>264</v>
      </c>
      <c r="E772" s="636" t="s">
        <v>247</v>
      </c>
      <c r="F772" s="374">
        <v>1398</v>
      </c>
      <c r="G772" s="636" t="s">
        <v>9765</v>
      </c>
      <c r="H772" s="636" t="s">
        <v>416</v>
      </c>
      <c r="I772" s="637" t="s">
        <v>9766</v>
      </c>
      <c r="J772" s="637" t="s">
        <v>1157</v>
      </c>
      <c r="K772" s="637" t="s">
        <v>32</v>
      </c>
      <c r="L772" s="637">
        <v>4850</v>
      </c>
      <c r="M772" s="638">
        <v>45218</v>
      </c>
      <c r="N772" s="74">
        <f t="shared" si="34"/>
        <v>10</v>
      </c>
      <c r="O772" s="74">
        <f t="shared" si="35"/>
        <v>10</v>
      </c>
      <c r="P772" s="139" t="str">
        <f t="shared" si="36"/>
        <v>Gastos_Gerais</v>
      </c>
    </row>
    <row r="773" spans="1:16" ht="38.25" x14ac:dyDescent="0.2">
      <c r="A773" s="627">
        <v>8477</v>
      </c>
      <c r="B773" s="634">
        <v>45224</v>
      </c>
      <c r="C773" s="642">
        <v>45200</v>
      </c>
      <c r="D773" s="636" t="s">
        <v>264</v>
      </c>
      <c r="E773" s="636" t="s">
        <v>247</v>
      </c>
      <c r="F773" s="374">
        <v>1398</v>
      </c>
      <c r="G773" s="636" t="s">
        <v>9765</v>
      </c>
      <c r="H773" s="636" t="s">
        <v>418</v>
      </c>
      <c r="I773" s="637" t="s">
        <v>9766</v>
      </c>
      <c r="J773" s="637" t="s">
        <v>1157</v>
      </c>
      <c r="K773" s="637" t="s">
        <v>32</v>
      </c>
      <c r="L773" s="637">
        <v>4857</v>
      </c>
      <c r="M773" s="638">
        <v>45218</v>
      </c>
      <c r="N773" s="74">
        <f t="shared" ref="N773:N836" si="37">IF(B773=0,0,IF(YEAR(B773)=$O$1,MONTH(B773)-$N$1+1,(YEAR(B773)-$O$1)*12-$N$1+1+MONTH(B773)))</f>
        <v>10</v>
      </c>
      <c r="O773" s="74">
        <f t="shared" ref="O773:O836" si="38">IF(C773=0,0,IF(YEAR(C773)=$O$1,MONTH(C773)-$N$1+1,(YEAR(C773)-$O$1)*12-$N$1+1+MONTH(C773)))</f>
        <v>10</v>
      </c>
      <c r="P773" s="139" t="str">
        <f t="shared" ref="P773:P836" si="39">SUBSTITUTE(D773," ","_")</f>
        <v>Gastos_Gerais</v>
      </c>
    </row>
    <row r="774" spans="1:16" ht="51" x14ac:dyDescent="0.2">
      <c r="A774" s="627">
        <v>8478</v>
      </c>
      <c r="B774" s="634">
        <v>45224</v>
      </c>
      <c r="C774" s="642">
        <v>45200</v>
      </c>
      <c r="D774" s="636" t="s">
        <v>176</v>
      </c>
      <c r="E774" s="636" t="s">
        <v>10</v>
      </c>
      <c r="F774" s="374">
        <v>196.99</v>
      </c>
      <c r="G774" s="636" t="s">
        <v>10</v>
      </c>
      <c r="H774" s="636" t="s">
        <v>493</v>
      </c>
      <c r="I774" s="637" t="s">
        <v>9772</v>
      </c>
      <c r="J774" s="637" t="s">
        <v>1307</v>
      </c>
      <c r="K774" s="637" t="s">
        <v>1218</v>
      </c>
      <c r="L774" s="637" t="s">
        <v>9773</v>
      </c>
      <c r="M774" s="638">
        <v>45224</v>
      </c>
      <c r="N774" s="74">
        <f t="shared" si="37"/>
        <v>10</v>
      </c>
      <c r="O774" s="74">
        <f t="shared" si="38"/>
        <v>10</v>
      </c>
      <c r="P774" s="139" t="str">
        <f t="shared" si="39"/>
        <v>Gastos_com_Pessoal</v>
      </c>
    </row>
    <row r="775" spans="1:16" ht="51" x14ac:dyDescent="0.2">
      <c r="A775" s="627">
        <v>8479</v>
      </c>
      <c r="B775" s="634">
        <v>45224</v>
      </c>
      <c r="C775" s="642">
        <v>45200</v>
      </c>
      <c r="D775" s="636" t="s">
        <v>176</v>
      </c>
      <c r="E775" s="636" t="s">
        <v>10</v>
      </c>
      <c r="F775" s="374">
        <v>1509.57</v>
      </c>
      <c r="G775" s="636" t="s">
        <v>10</v>
      </c>
      <c r="H775" s="636" t="s">
        <v>421</v>
      </c>
      <c r="I775" s="637" t="s">
        <v>9774</v>
      </c>
      <c r="J775" s="637" t="s">
        <v>1307</v>
      </c>
      <c r="K775" s="637" t="s">
        <v>1218</v>
      </c>
      <c r="L775" s="637" t="s">
        <v>9775</v>
      </c>
      <c r="M775" s="638">
        <v>45224</v>
      </c>
      <c r="N775" s="74">
        <f t="shared" si="37"/>
        <v>10</v>
      </c>
      <c r="O775" s="74">
        <f t="shared" si="38"/>
        <v>10</v>
      </c>
      <c r="P775" s="139" t="str">
        <f t="shared" si="39"/>
        <v>Gastos_com_Pessoal</v>
      </c>
    </row>
    <row r="776" spans="1:16" ht="51" x14ac:dyDescent="0.2">
      <c r="A776" s="627">
        <v>8480</v>
      </c>
      <c r="B776" s="634">
        <v>45224</v>
      </c>
      <c r="C776" s="642">
        <v>45231</v>
      </c>
      <c r="D776" s="636" t="s">
        <v>176</v>
      </c>
      <c r="E776" s="636" t="s">
        <v>158</v>
      </c>
      <c r="F776" s="374">
        <v>850</v>
      </c>
      <c r="G776" s="636" t="s">
        <v>9776</v>
      </c>
      <c r="H776" s="636" t="s">
        <v>417</v>
      </c>
      <c r="I776" s="637" t="s">
        <v>9777</v>
      </c>
      <c r="J776" s="637" t="s">
        <v>1188</v>
      </c>
      <c r="K776" s="637" t="s">
        <v>32</v>
      </c>
      <c r="L776" s="637">
        <v>70125</v>
      </c>
      <c r="M776" s="638">
        <v>45230</v>
      </c>
      <c r="N776" s="74">
        <f t="shared" si="37"/>
        <v>10</v>
      </c>
      <c r="O776" s="74">
        <f t="shared" si="38"/>
        <v>11</v>
      </c>
      <c r="P776" s="139" t="str">
        <f t="shared" si="39"/>
        <v>Gastos_com_Pessoal</v>
      </c>
    </row>
    <row r="777" spans="1:16" ht="38.25" x14ac:dyDescent="0.2">
      <c r="A777" s="627">
        <v>8481</v>
      </c>
      <c r="B777" s="634">
        <v>45224</v>
      </c>
      <c r="C777" s="642">
        <v>45200</v>
      </c>
      <c r="D777" s="636" t="s">
        <v>264</v>
      </c>
      <c r="E777" s="636" t="s">
        <v>182</v>
      </c>
      <c r="F777" s="374">
        <v>722</v>
      </c>
      <c r="G777" s="636" t="s">
        <v>9778</v>
      </c>
      <c r="H777" s="636" t="s">
        <v>423</v>
      </c>
      <c r="I777" s="637" t="s">
        <v>9779</v>
      </c>
      <c r="J777" s="637" t="s">
        <v>1188</v>
      </c>
      <c r="K777" s="637" t="s">
        <v>32</v>
      </c>
      <c r="L777" s="637">
        <v>98</v>
      </c>
      <c r="M777" s="638">
        <v>45223</v>
      </c>
      <c r="N777" s="74">
        <f t="shared" si="37"/>
        <v>10</v>
      </c>
      <c r="O777" s="74">
        <f t="shared" si="38"/>
        <v>10</v>
      </c>
      <c r="P777" s="139" t="str">
        <f t="shared" si="39"/>
        <v>Gastos_Gerais</v>
      </c>
    </row>
    <row r="778" spans="1:16" ht="51" x14ac:dyDescent="0.2">
      <c r="A778" s="627">
        <v>8482</v>
      </c>
      <c r="B778" s="634">
        <v>45224</v>
      </c>
      <c r="C778" s="642">
        <v>45231</v>
      </c>
      <c r="D778" s="636" t="s">
        <v>176</v>
      </c>
      <c r="E778" s="636" t="s">
        <v>158</v>
      </c>
      <c r="F778" s="374">
        <v>180</v>
      </c>
      <c r="G778" s="636" t="s">
        <v>10844</v>
      </c>
      <c r="H778" s="636" t="s">
        <v>418</v>
      </c>
      <c r="I778" s="637" t="s">
        <v>9780</v>
      </c>
      <c r="J778" s="637" t="s">
        <v>1188</v>
      </c>
      <c r="K778" s="637" t="s">
        <v>32</v>
      </c>
      <c r="L778" s="637">
        <v>70125</v>
      </c>
      <c r="M778" s="638">
        <v>45230</v>
      </c>
      <c r="N778" s="74">
        <f t="shared" si="37"/>
        <v>10</v>
      </c>
      <c r="O778" s="74">
        <f t="shared" si="38"/>
        <v>11</v>
      </c>
      <c r="P778" s="139" t="str">
        <f t="shared" si="39"/>
        <v>Gastos_com_Pessoal</v>
      </c>
    </row>
    <row r="779" spans="1:16" ht="76.5" x14ac:dyDescent="0.2">
      <c r="A779" s="627">
        <v>8483</v>
      </c>
      <c r="B779" s="634">
        <v>45224</v>
      </c>
      <c r="C779" s="642">
        <v>45200</v>
      </c>
      <c r="D779" s="636" t="s">
        <v>141</v>
      </c>
      <c r="E779" s="636" t="s">
        <v>224</v>
      </c>
      <c r="F779" s="374">
        <v>3790</v>
      </c>
      <c r="G779" s="636" t="s">
        <v>9781</v>
      </c>
      <c r="H779" s="636" t="s">
        <v>414</v>
      </c>
      <c r="I779" s="637" t="s">
        <v>9782</v>
      </c>
      <c r="J779" s="637" t="s">
        <v>1188</v>
      </c>
      <c r="K779" s="637" t="s">
        <v>32</v>
      </c>
      <c r="L779" s="637">
        <v>15674</v>
      </c>
      <c r="M779" s="638">
        <v>45223</v>
      </c>
      <c r="N779" s="74">
        <f t="shared" si="37"/>
        <v>10</v>
      </c>
      <c r="O779" s="74">
        <f t="shared" si="38"/>
        <v>10</v>
      </c>
      <c r="P779" s="139" t="str">
        <f t="shared" si="39"/>
        <v>Aquisição_de_Bens_Permanentes</v>
      </c>
    </row>
    <row r="780" spans="1:16" ht="51" x14ac:dyDescent="0.2">
      <c r="A780" s="627">
        <v>8484</v>
      </c>
      <c r="B780" s="634">
        <v>45224</v>
      </c>
      <c r="C780" s="642">
        <v>45231</v>
      </c>
      <c r="D780" s="636" t="s">
        <v>176</v>
      </c>
      <c r="E780" s="636" t="s">
        <v>158</v>
      </c>
      <c r="F780" s="374">
        <v>1358.5</v>
      </c>
      <c r="G780" s="636" t="s">
        <v>10834</v>
      </c>
      <c r="H780" s="636" t="s">
        <v>420</v>
      </c>
      <c r="I780" s="637" t="s">
        <v>9783</v>
      </c>
      <c r="J780" s="637" t="s">
        <v>1188</v>
      </c>
      <c r="K780" s="637" t="s">
        <v>32</v>
      </c>
      <c r="L780" s="637">
        <v>202314471</v>
      </c>
      <c r="M780" s="638">
        <v>45226</v>
      </c>
      <c r="N780" s="74">
        <f t="shared" si="37"/>
        <v>10</v>
      </c>
      <c r="O780" s="74">
        <f t="shared" si="38"/>
        <v>11</v>
      </c>
      <c r="P780" s="139" t="str">
        <f t="shared" si="39"/>
        <v>Gastos_com_Pessoal</v>
      </c>
    </row>
    <row r="781" spans="1:16" ht="51" x14ac:dyDescent="0.2">
      <c r="A781" s="627">
        <v>8485</v>
      </c>
      <c r="B781" s="634">
        <v>45224</v>
      </c>
      <c r="C781" s="642">
        <v>45200</v>
      </c>
      <c r="D781" s="636" t="s">
        <v>176</v>
      </c>
      <c r="E781" s="636" t="s">
        <v>261</v>
      </c>
      <c r="F781" s="374">
        <v>2604.0500000000002</v>
      </c>
      <c r="G781" s="636" t="s">
        <v>1207</v>
      </c>
      <c r="H781" s="636" t="s">
        <v>421</v>
      </c>
      <c r="I781" s="637" t="s">
        <v>9774</v>
      </c>
      <c r="J781" s="637" t="s">
        <v>1188</v>
      </c>
      <c r="K781" s="637" t="s">
        <v>4137</v>
      </c>
      <c r="L781" s="637">
        <v>15053270</v>
      </c>
      <c r="M781" s="638">
        <v>45224</v>
      </c>
      <c r="N781" s="74">
        <f t="shared" si="37"/>
        <v>10</v>
      </c>
      <c r="O781" s="74">
        <f t="shared" si="38"/>
        <v>10</v>
      </c>
      <c r="P781" s="139" t="str">
        <f t="shared" si="39"/>
        <v>Gastos_com_Pessoal</v>
      </c>
    </row>
    <row r="782" spans="1:16" ht="51" x14ac:dyDescent="0.2">
      <c r="A782" s="627">
        <v>8486</v>
      </c>
      <c r="B782" s="634">
        <v>45224</v>
      </c>
      <c r="C782" s="642">
        <v>45200</v>
      </c>
      <c r="D782" s="636" t="s">
        <v>176</v>
      </c>
      <c r="E782" s="636" t="s">
        <v>280</v>
      </c>
      <c r="F782" s="374">
        <v>1941.19</v>
      </c>
      <c r="G782" s="636" t="s">
        <v>1209</v>
      </c>
      <c r="H782" s="636" t="s">
        <v>421</v>
      </c>
      <c r="I782" s="637" t="s">
        <v>9774</v>
      </c>
      <c r="J782" s="637" t="s">
        <v>1188</v>
      </c>
      <c r="K782" s="637" t="s">
        <v>4137</v>
      </c>
      <c r="L782" s="637">
        <v>15053270</v>
      </c>
      <c r="M782" s="638">
        <v>45224</v>
      </c>
      <c r="N782" s="74">
        <f t="shared" si="37"/>
        <v>10</v>
      </c>
      <c r="O782" s="74">
        <f t="shared" si="38"/>
        <v>10</v>
      </c>
      <c r="P782" s="139" t="str">
        <f t="shared" si="39"/>
        <v>Gastos_com_Pessoal</v>
      </c>
    </row>
    <row r="783" spans="1:16" ht="51" x14ac:dyDescent="0.2">
      <c r="A783" s="627">
        <v>8487</v>
      </c>
      <c r="B783" s="634">
        <v>45224</v>
      </c>
      <c r="C783" s="642">
        <v>45200</v>
      </c>
      <c r="D783" s="636" t="s">
        <v>176</v>
      </c>
      <c r="E783" s="636" t="s">
        <v>262</v>
      </c>
      <c r="F783" s="374">
        <v>647.05999999999995</v>
      </c>
      <c r="G783" s="636" t="s">
        <v>1210</v>
      </c>
      <c r="H783" s="636" t="s">
        <v>421</v>
      </c>
      <c r="I783" s="637" t="s">
        <v>9774</v>
      </c>
      <c r="J783" s="637" t="s">
        <v>1188</v>
      </c>
      <c r="K783" s="637" t="s">
        <v>4137</v>
      </c>
      <c r="L783" s="637">
        <v>15053270</v>
      </c>
      <c r="M783" s="638">
        <v>45224</v>
      </c>
      <c r="N783" s="74">
        <f t="shared" si="37"/>
        <v>10</v>
      </c>
      <c r="O783" s="74">
        <f t="shared" si="38"/>
        <v>10</v>
      </c>
      <c r="P783" s="139" t="str">
        <f t="shared" si="39"/>
        <v>Gastos_com_Pessoal</v>
      </c>
    </row>
    <row r="784" spans="1:16" ht="51" x14ac:dyDescent="0.2">
      <c r="A784" s="627">
        <v>8488</v>
      </c>
      <c r="B784" s="634">
        <v>45224</v>
      </c>
      <c r="C784" s="642">
        <v>45200</v>
      </c>
      <c r="D784" s="636" t="s">
        <v>176</v>
      </c>
      <c r="E784" s="636" t="s">
        <v>169</v>
      </c>
      <c r="F784" s="374">
        <v>3897.37</v>
      </c>
      <c r="G784" s="636" t="s">
        <v>1211</v>
      </c>
      <c r="H784" s="636" t="s">
        <v>421</v>
      </c>
      <c r="I784" s="637" t="s">
        <v>9774</v>
      </c>
      <c r="J784" s="637" t="s">
        <v>1188</v>
      </c>
      <c r="K784" s="637" t="s">
        <v>4137</v>
      </c>
      <c r="L784" s="637">
        <v>15053270</v>
      </c>
      <c r="M784" s="638">
        <v>45224</v>
      </c>
      <c r="N784" s="74">
        <f t="shared" si="37"/>
        <v>10</v>
      </c>
      <c r="O784" s="74">
        <f t="shared" si="38"/>
        <v>10</v>
      </c>
      <c r="P784" s="139" t="str">
        <f t="shared" si="39"/>
        <v>Gastos_com_Pessoal</v>
      </c>
    </row>
    <row r="785" spans="1:16" ht="51" x14ac:dyDescent="0.2">
      <c r="A785" s="627">
        <v>8489</v>
      </c>
      <c r="B785" s="634">
        <v>45224</v>
      </c>
      <c r="C785" s="642">
        <v>45200</v>
      </c>
      <c r="D785" s="636" t="s">
        <v>176</v>
      </c>
      <c r="E785" s="636" t="s">
        <v>261</v>
      </c>
      <c r="F785" s="374">
        <v>182.44</v>
      </c>
      <c r="G785" s="636" t="s">
        <v>1207</v>
      </c>
      <c r="H785" s="636" t="s">
        <v>419</v>
      </c>
      <c r="I785" s="637" t="s">
        <v>9784</v>
      </c>
      <c r="J785" s="637" t="s">
        <v>1188</v>
      </c>
      <c r="K785" s="637" t="s">
        <v>4137</v>
      </c>
      <c r="L785" s="637">
        <v>15053270</v>
      </c>
      <c r="M785" s="638">
        <v>45224</v>
      </c>
      <c r="N785" s="74">
        <f t="shared" si="37"/>
        <v>10</v>
      </c>
      <c r="O785" s="74">
        <f t="shared" si="38"/>
        <v>10</v>
      </c>
      <c r="P785" s="139" t="str">
        <f t="shared" si="39"/>
        <v>Gastos_com_Pessoal</v>
      </c>
    </row>
    <row r="786" spans="1:16" ht="51" x14ac:dyDescent="0.2">
      <c r="A786" s="627">
        <v>8490</v>
      </c>
      <c r="B786" s="634">
        <v>45224</v>
      </c>
      <c r="C786" s="642">
        <v>45200</v>
      </c>
      <c r="D786" s="636" t="s">
        <v>176</v>
      </c>
      <c r="E786" s="636" t="s">
        <v>280</v>
      </c>
      <c r="F786" s="374">
        <v>182.44</v>
      </c>
      <c r="G786" s="636" t="s">
        <v>1209</v>
      </c>
      <c r="H786" s="636" t="s">
        <v>419</v>
      </c>
      <c r="I786" s="637" t="s">
        <v>9784</v>
      </c>
      <c r="J786" s="637" t="s">
        <v>1188</v>
      </c>
      <c r="K786" s="637" t="s">
        <v>4137</v>
      </c>
      <c r="L786" s="637">
        <v>15053270</v>
      </c>
      <c r="M786" s="638">
        <v>45224</v>
      </c>
      <c r="N786" s="74">
        <f t="shared" si="37"/>
        <v>10</v>
      </c>
      <c r="O786" s="74">
        <f t="shared" si="38"/>
        <v>10</v>
      </c>
      <c r="P786" s="139" t="str">
        <f t="shared" si="39"/>
        <v>Gastos_com_Pessoal</v>
      </c>
    </row>
    <row r="787" spans="1:16" ht="51" x14ac:dyDescent="0.2">
      <c r="A787" s="627">
        <v>8491</v>
      </c>
      <c r="B787" s="634">
        <v>45224</v>
      </c>
      <c r="C787" s="642">
        <v>45200</v>
      </c>
      <c r="D787" s="636" t="s">
        <v>176</v>
      </c>
      <c r="E787" s="636" t="s">
        <v>262</v>
      </c>
      <c r="F787" s="374">
        <v>60.81</v>
      </c>
      <c r="G787" s="636" t="s">
        <v>1210</v>
      </c>
      <c r="H787" s="636" t="s">
        <v>419</v>
      </c>
      <c r="I787" s="637" t="s">
        <v>9784</v>
      </c>
      <c r="J787" s="637" t="s">
        <v>1188</v>
      </c>
      <c r="K787" s="637" t="s">
        <v>4137</v>
      </c>
      <c r="L787" s="637">
        <v>15053270</v>
      </c>
      <c r="M787" s="638">
        <v>45224</v>
      </c>
      <c r="N787" s="74">
        <f t="shared" si="37"/>
        <v>10</v>
      </c>
      <c r="O787" s="74">
        <f t="shared" si="38"/>
        <v>10</v>
      </c>
      <c r="P787" s="139" t="str">
        <f t="shared" si="39"/>
        <v>Gastos_com_Pessoal</v>
      </c>
    </row>
    <row r="788" spans="1:16" ht="51" x14ac:dyDescent="0.2">
      <c r="A788" s="627">
        <v>8492</v>
      </c>
      <c r="B788" s="634">
        <v>45224</v>
      </c>
      <c r="C788" s="642">
        <v>45200</v>
      </c>
      <c r="D788" s="636" t="s">
        <v>176</v>
      </c>
      <c r="E788" s="636" t="s">
        <v>169</v>
      </c>
      <c r="F788" s="374">
        <v>100.45</v>
      </c>
      <c r="G788" s="636" t="s">
        <v>1211</v>
      </c>
      <c r="H788" s="636" t="s">
        <v>419</v>
      </c>
      <c r="I788" s="637" t="s">
        <v>9784</v>
      </c>
      <c r="J788" s="637" t="s">
        <v>1188</v>
      </c>
      <c r="K788" s="637" t="s">
        <v>4137</v>
      </c>
      <c r="L788" s="637">
        <v>15053270</v>
      </c>
      <c r="M788" s="638">
        <v>45224</v>
      </c>
      <c r="N788" s="74">
        <f t="shared" si="37"/>
        <v>10</v>
      </c>
      <c r="O788" s="74">
        <f t="shared" si="38"/>
        <v>10</v>
      </c>
      <c r="P788" s="139" t="str">
        <f t="shared" si="39"/>
        <v>Gastos_com_Pessoal</v>
      </c>
    </row>
    <row r="789" spans="1:16" ht="51" x14ac:dyDescent="0.2">
      <c r="A789" s="627">
        <v>8493</v>
      </c>
      <c r="B789" s="634">
        <v>45224</v>
      </c>
      <c r="C789" s="642">
        <v>45200</v>
      </c>
      <c r="D789" s="636" t="s">
        <v>176</v>
      </c>
      <c r="E789" s="636" t="s">
        <v>261</v>
      </c>
      <c r="F789" s="374">
        <v>505.9</v>
      </c>
      <c r="G789" s="636" t="s">
        <v>1207</v>
      </c>
      <c r="H789" s="636" t="s">
        <v>493</v>
      </c>
      <c r="I789" s="637" t="s">
        <v>9772</v>
      </c>
      <c r="J789" s="637" t="s">
        <v>1188</v>
      </c>
      <c r="K789" s="637" t="s">
        <v>4137</v>
      </c>
      <c r="L789" s="637">
        <v>15053270</v>
      </c>
      <c r="M789" s="638">
        <v>45224</v>
      </c>
      <c r="N789" s="74">
        <f t="shared" si="37"/>
        <v>10</v>
      </c>
      <c r="O789" s="74">
        <f t="shared" si="38"/>
        <v>10</v>
      </c>
      <c r="P789" s="139" t="str">
        <f t="shared" si="39"/>
        <v>Gastos_com_Pessoal</v>
      </c>
    </row>
    <row r="790" spans="1:16" ht="51" x14ac:dyDescent="0.2">
      <c r="A790" s="627">
        <v>8494</v>
      </c>
      <c r="B790" s="634">
        <v>45224</v>
      </c>
      <c r="C790" s="642">
        <v>45200</v>
      </c>
      <c r="D790" s="636" t="s">
        <v>176</v>
      </c>
      <c r="E790" s="636" t="s">
        <v>280</v>
      </c>
      <c r="F790" s="374">
        <v>505.9</v>
      </c>
      <c r="G790" s="636" t="s">
        <v>1209</v>
      </c>
      <c r="H790" s="636" t="s">
        <v>493</v>
      </c>
      <c r="I790" s="637" t="s">
        <v>9772</v>
      </c>
      <c r="J790" s="637" t="s">
        <v>1188</v>
      </c>
      <c r="K790" s="637" t="s">
        <v>4137</v>
      </c>
      <c r="L790" s="637">
        <v>15053270</v>
      </c>
      <c r="M790" s="638">
        <v>45224</v>
      </c>
      <c r="N790" s="74">
        <f t="shared" si="37"/>
        <v>10</v>
      </c>
      <c r="O790" s="74">
        <f t="shared" si="38"/>
        <v>10</v>
      </c>
      <c r="P790" s="139" t="str">
        <f t="shared" si="39"/>
        <v>Gastos_com_Pessoal</v>
      </c>
    </row>
    <row r="791" spans="1:16" ht="51" x14ac:dyDescent="0.2">
      <c r="A791" s="627">
        <v>8495</v>
      </c>
      <c r="B791" s="634">
        <v>45224</v>
      </c>
      <c r="C791" s="642">
        <v>45200</v>
      </c>
      <c r="D791" s="636" t="s">
        <v>176</v>
      </c>
      <c r="E791" s="636" t="s">
        <v>262</v>
      </c>
      <c r="F791" s="374">
        <v>168.63</v>
      </c>
      <c r="G791" s="636" t="s">
        <v>1210</v>
      </c>
      <c r="H791" s="636" t="s">
        <v>493</v>
      </c>
      <c r="I791" s="637" t="s">
        <v>9772</v>
      </c>
      <c r="J791" s="637" t="s">
        <v>1188</v>
      </c>
      <c r="K791" s="637" t="s">
        <v>4137</v>
      </c>
      <c r="L791" s="637">
        <v>15053270</v>
      </c>
      <c r="M791" s="638">
        <v>45224</v>
      </c>
      <c r="N791" s="74">
        <f t="shared" si="37"/>
        <v>10</v>
      </c>
      <c r="O791" s="74">
        <f t="shared" si="38"/>
        <v>10</v>
      </c>
      <c r="P791" s="139" t="str">
        <f t="shared" si="39"/>
        <v>Gastos_com_Pessoal</v>
      </c>
    </row>
    <row r="792" spans="1:16" ht="51" x14ac:dyDescent="0.2">
      <c r="A792" s="627">
        <v>8496</v>
      </c>
      <c r="B792" s="634">
        <v>45224</v>
      </c>
      <c r="C792" s="642">
        <v>45200</v>
      </c>
      <c r="D792" s="636" t="s">
        <v>176</v>
      </c>
      <c r="E792" s="636" t="s">
        <v>169</v>
      </c>
      <c r="F792" s="374">
        <v>1566.41</v>
      </c>
      <c r="G792" s="636" t="s">
        <v>1211</v>
      </c>
      <c r="H792" s="636" t="s">
        <v>493</v>
      </c>
      <c r="I792" s="637" t="s">
        <v>9772</v>
      </c>
      <c r="J792" s="637" t="s">
        <v>1188</v>
      </c>
      <c r="K792" s="637" t="s">
        <v>4137</v>
      </c>
      <c r="L792" s="637">
        <v>15053270</v>
      </c>
      <c r="M792" s="638">
        <v>45224</v>
      </c>
      <c r="N792" s="74">
        <f t="shared" si="37"/>
        <v>10</v>
      </c>
      <c r="O792" s="74">
        <f t="shared" si="38"/>
        <v>10</v>
      </c>
      <c r="P792" s="139" t="str">
        <f t="shared" si="39"/>
        <v>Gastos_com_Pessoal</v>
      </c>
    </row>
    <row r="793" spans="1:16" ht="38.25" x14ac:dyDescent="0.2">
      <c r="A793" s="627">
        <v>8497</v>
      </c>
      <c r="B793" s="634">
        <v>45224</v>
      </c>
      <c r="C793" s="642">
        <v>45200</v>
      </c>
      <c r="D793" s="636" t="s">
        <v>264</v>
      </c>
      <c r="E793" s="636" t="s">
        <v>293</v>
      </c>
      <c r="F793" s="374">
        <v>225</v>
      </c>
      <c r="G793" s="636" t="s">
        <v>9390</v>
      </c>
      <c r="H793" s="636" t="s">
        <v>419</v>
      </c>
      <c r="I793" s="637" t="s">
        <v>9391</v>
      </c>
      <c r="J793" s="637" t="s">
        <v>1188</v>
      </c>
      <c r="K793" s="637" t="s">
        <v>4137</v>
      </c>
      <c r="L793" s="637">
        <v>15053270</v>
      </c>
      <c r="M793" s="638">
        <v>45224</v>
      </c>
      <c r="N793" s="74">
        <f t="shared" si="37"/>
        <v>10</v>
      </c>
      <c r="O793" s="74">
        <f t="shared" si="38"/>
        <v>10</v>
      </c>
      <c r="P793" s="139" t="str">
        <f t="shared" si="39"/>
        <v>Gastos_Gerais</v>
      </c>
    </row>
    <row r="794" spans="1:16" ht="38.25" x14ac:dyDescent="0.2">
      <c r="A794" s="627">
        <v>8498</v>
      </c>
      <c r="B794" s="634">
        <v>45224</v>
      </c>
      <c r="C794" s="642">
        <v>45200</v>
      </c>
      <c r="D794" s="636" t="s">
        <v>264</v>
      </c>
      <c r="E794" s="636" t="s">
        <v>293</v>
      </c>
      <c r="F794" s="374">
        <v>225</v>
      </c>
      <c r="G794" s="636" t="s">
        <v>9785</v>
      </c>
      <c r="H794" s="636" t="s">
        <v>419</v>
      </c>
      <c r="I794" s="637" t="s">
        <v>6783</v>
      </c>
      <c r="J794" s="637" t="s">
        <v>1188</v>
      </c>
      <c r="K794" s="637" t="s">
        <v>4137</v>
      </c>
      <c r="L794" s="637">
        <v>15053270</v>
      </c>
      <c r="M794" s="638">
        <v>45224</v>
      </c>
      <c r="N794" s="74">
        <f t="shared" si="37"/>
        <v>10</v>
      </c>
      <c r="O794" s="74">
        <f t="shared" si="38"/>
        <v>10</v>
      </c>
      <c r="P794" s="139" t="str">
        <f t="shared" si="39"/>
        <v>Gastos_Gerais</v>
      </c>
    </row>
    <row r="795" spans="1:16" ht="38.25" x14ac:dyDescent="0.2">
      <c r="A795" s="627">
        <v>8499</v>
      </c>
      <c r="B795" s="634">
        <v>45224</v>
      </c>
      <c r="C795" s="642">
        <v>45200</v>
      </c>
      <c r="D795" s="636" t="s">
        <v>264</v>
      </c>
      <c r="E795" s="636" t="s">
        <v>293</v>
      </c>
      <c r="F795" s="374">
        <v>150</v>
      </c>
      <c r="G795" s="636" t="s">
        <v>9786</v>
      </c>
      <c r="H795" s="636" t="s">
        <v>414</v>
      </c>
      <c r="I795" s="637" t="s">
        <v>9787</v>
      </c>
      <c r="J795" s="637" t="s">
        <v>1188</v>
      </c>
      <c r="K795" s="637" t="s">
        <v>4137</v>
      </c>
      <c r="L795" s="637">
        <v>15053270</v>
      </c>
      <c r="M795" s="638">
        <v>45224</v>
      </c>
      <c r="N795" s="74">
        <f t="shared" si="37"/>
        <v>10</v>
      </c>
      <c r="O795" s="74">
        <f t="shared" si="38"/>
        <v>10</v>
      </c>
      <c r="P795" s="139" t="str">
        <f t="shared" si="39"/>
        <v>Gastos_Gerais</v>
      </c>
    </row>
    <row r="796" spans="1:16" ht="38.25" x14ac:dyDescent="0.2">
      <c r="A796" s="627">
        <v>8500</v>
      </c>
      <c r="B796" s="634">
        <v>45224</v>
      </c>
      <c r="C796" s="642">
        <v>45200</v>
      </c>
      <c r="D796" s="636" t="s">
        <v>264</v>
      </c>
      <c r="E796" s="636" t="s">
        <v>293</v>
      </c>
      <c r="F796" s="374">
        <v>225</v>
      </c>
      <c r="G796" s="636" t="s">
        <v>9788</v>
      </c>
      <c r="H796" s="636" t="s">
        <v>419</v>
      </c>
      <c r="I796" s="637" t="s">
        <v>9789</v>
      </c>
      <c r="J796" s="637" t="s">
        <v>1188</v>
      </c>
      <c r="K796" s="637" t="s">
        <v>4137</v>
      </c>
      <c r="L796" s="637">
        <v>15053270</v>
      </c>
      <c r="M796" s="638">
        <v>45224</v>
      </c>
      <c r="N796" s="74">
        <f t="shared" si="37"/>
        <v>10</v>
      </c>
      <c r="O796" s="74">
        <f t="shared" si="38"/>
        <v>10</v>
      </c>
      <c r="P796" s="139" t="str">
        <f t="shared" si="39"/>
        <v>Gastos_Gerais</v>
      </c>
    </row>
    <row r="797" spans="1:16" ht="38.25" x14ac:dyDescent="0.2">
      <c r="A797" s="627">
        <v>8501</v>
      </c>
      <c r="B797" s="634">
        <v>45224</v>
      </c>
      <c r="C797" s="642">
        <v>45200</v>
      </c>
      <c r="D797" s="636" t="s">
        <v>264</v>
      </c>
      <c r="E797" s="636" t="s">
        <v>293</v>
      </c>
      <c r="F797" s="374">
        <v>150</v>
      </c>
      <c r="G797" s="636" t="s">
        <v>8177</v>
      </c>
      <c r="H797" s="636" t="s">
        <v>414</v>
      </c>
      <c r="I797" s="637" t="s">
        <v>9790</v>
      </c>
      <c r="J797" s="637" t="s">
        <v>1188</v>
      </c>
      <c r="K797" s="637" t="s">
        <v>4137</v>
      </c>
      <c r="L797" s="637">
        <v>15053270</v>
      </c>
      <c r="M797" s="638">
        <v>45224</v>
      </c>
      <c r="N797" s="74">
        <f t="shared" si="37"/>
        <v>10</v>
      </c>
      <c r="O797" s="74">
        <f t="shared" si="38"/>
        <v>10</v>
      </c>
      <c r="P797" s="139" t="str">
        <f t="shared" si="39"/>
        <v>Gastos_Gerais</v>
      </c>
    </row>
    <row r="798" spans="1:16" ht="38.25" x14ac:dyDescent="0.2">
      <c r="A798" s="627">
        <v>8502</v>
      </c>
      <c r="B798" s="634">
        <v>45224</v>
      </c>
      <c r="C798" s="642">
        <v>45200</v>
      </c>
      <c r="D798" s="636" t="s">
        <v>264</v>
      </c>
      <c r="E798" s="636" t="s">
        <v>293</v>
      </c>
      <c r="F798" s="374">
        <v>150</v>
      </c>
      <c r="G798" s="636" t="s">
        <v>9791</v>
      </c>
      <c r="H798" s="636" t="s">
        <v>414</v>
      </c>
      <c r="I798" s="637" t="s">
        <v>2082</v>
      </c>
      <c r="J798" s="637" t="s">
        <v>1188</v>
      </c>
      <c r="K798" s="637" t="s">
        <v>4137</v>
      </c>
      <c r="L798" s="637">
        <v>15053270</v>
      </c>
      <c r="M798" s="638">
        <v>45224</v>
      </c>
      <c r="N798" s="74">
        <f t="shared" si="37"/>
        <v>10</v>
      </c>
      <c r="O798" s="74">
        <f t="shared" si="38"/>
        <v>10</v>
      </c>
      <c r="P798" s="139" t="str">
        <f t="shared" si="39"/>
        <v>Gastos_Gerais</v>
      </c>
    </row>
    <row r="799" spans="1:16" ht="38.25" x14ac:dyDescent="0.2">
      <c r="A799" s="627">
        <v>8503</v>
      </c>
      <c r="B799" s="634">
        <v>45224</v>
      </c>
      <c r="C799" s="642">
        <v>45200</v>
      </c>
      <c r="D799" s="636" t="s">
        <v>264</v>
      </c>
      <c r="E799" s="636" t="s">
        <v>293</v>
      </c>
      <c r="F799" s="374">
        <v>30.6</v>
      </c>
      <c r="G799" s="636" t="s">
        <v>9704</v>
      </c>
      <c r="H799" s="636" t="s">
        <v>418</v>
      </c>
      <c r="I799" s="637" t="s">
        <v>4527</v>
      </c>
      <c r="J799" s="637" t="s">
        <v>1188</v>
      </c>
      <c r="K799" s="637" t="s">
        <v>4137</v>
      </c>
      <c r="L799" s="637">
        <v>15053270</v>
      </c>
      <c r="M799" s="638">
        <v>45224</v>
      </c>
      <c r="N799" s="74">
        <f t="shared" si="37"/>
        <v>10</v>
      </c>
      <c r="O799" s="74">
        <f t="shared" si="38"/>
        <v>10</v>
      </c>
      <c r="P799" s="139" t="str">
        <f t="shared" si="39"/>
        <v>Gastos_Gerais</v>
      </c>
    </row>
    <row r="800" spans="1:16" ht="38.25" x14ac:dyDescent="0.2">
      <c r="A800" s="627">
        <v>8504</v>
      </c>
      <c r="B800" s="634">
        <v>45224</v>
      </c>
      <c r="C800" s="642">
        <v>45200</v>
      </c>
      <c r="D800" s="636" t="s">
        <v>264</v>
      </c>
      <c r="E800" s="636" t="s">
        <v>293</v>
      </c>
      <c r="F800" s="374">
        <v>241.5</v>
      </c>
      <c r="G800" s="636" t="s">
        <v>9792</v>
      </c>
      <c r="H800" s="636" t="s">
        <v>422</v>
      </c>
      <c r="I800" s="637" t="s">
        <v>8024</v>
      </c>
      <c r="J800" s="637" t="s">
        <v>1188</v>
      </c>
      <c r="K800" s="637" t="s">
        <v>4137</v>
      </c>
      <c r="L800" s="637">
        <v>750549623</v>
      </c>
      <c r="M800" s="638">
        <v>45224</v>
      </c>
      <c r="N800" s="74">
        <f t="shared" si="37"/>
        <v>10</v>
      </c>
      <c r="O800" s="74">
        <f t="shared" si="38"/>
        <v>10</v>
      </c>
      <c r="P800" s="139" t="str">
        <f t="shared" si="39"/>
        <v>Gastos_Gerais</v>
      </c>
    </row>
    <row r="801" spans="1:16" ht="38.25" x14ac:dyDescent="0.2">
      <c r="A801" s="627">
        <v>8505</v>
      </c>
      <c r="B801" s="634">
        <v>45224</v>
      </c>
      <c r="C801" s="642">
        <v>45200</v>
      </c>
      <c r="D801" s="636" t="s">
        <v>264</v>
      </c>
      <c r="E801" s="636" t="s">
        <v>293</v>
      </c>
      <c r="F801" s="374">
        <v>241.5</v>
      </c>
      <c r="G801" s="636" t="s">
        <v>9793</v>
      </c>
      <c r="H801" s="636" t="s">
        <v>422</v>
      </c>
      <c r="I801" s="637" t="s">
        <v>7725</v>
      </c>
      <c r="J801" s="637" t="s">
        <v>1188</v>
      </c>
      <c r="K801" s="637" t="s">
        <v>4137</v>
      </c>
      <c r="L801" s="637">
        <v>750549623</v>
      </c>
      <c r="M801" s="638">
        <v>45224</v>
      </c>
      <c r="N801" s="74">
        <f t="shared" si="37"/>
        <v>10</v>
      </c>
      <c r="O801" s="74">
        <f t="shared" si="38"/>
        <v>10</v>
      </c>
      <c r="P801" s="139" t="str">
        <f t="shared" si="39"/>
        <v>Gastos_Gerais</v>
      </c>
    </row>
    <row r="802" spans="1:16" ht="38.25" x14ac:dyDescent="0.2">
      <c r="A802" s="627">
        <v>8506</v>
      </c>
      <c r="B802" s="634">
        <v>45224</v>
      </c>
      <c r="C802" s="642">
        <v>45200</v>
      </c>
      <c r="D802" s="636" t="s">
        <v>264</v>
      </c>
      <c r="E802" s="636" t="s">
        <v>293</v>
      </c>
      <c r="F802" s="374">
        <v>75</v>
      </c>
      <c r="G802" s="636" t="s">
        <v>9794</v>
      </c>
      <c r="H802" s="636" t="s">
        <v>422</v>
      </c>
      <c r="I802" s="637" t="s">
        <v>8912</v>
      </c>
      <c r="J802" s="637" t="s">
        <v>1188</v>
      </c>
      <c r="K802" s="637" t="s">
        <v>4137</v>
      </c>
      <c r="L802" s="637">
        <v>750549623</v>
      </c>
      <c r="M802" s="638">
        <v>45224</v>
      </c>
      <c r="N802" s="74">
        <f t="shared" si="37"/>
        <v>10</v>
      </c>
      <c r="O802" s="74">
        <f t="shared" si="38"/>
        <v>10</v>
      </c>
      <c r="P802" s="139" t="str">
        <f t="shared" si="39"/>
        <v>Gastos_Gerais</v>
      </c>
    </row>
    <row r="803" spans="1:16" ht="38.25" x14ac:dyDescent="0.2">
      <c r="A803" s="627">
        <v>8507</v>
      </c>
      <c r="B803" s="634">
        <v>45224</v>
      </c>
      <c r="C803" s="642">
        <v>45200</v>
      </c>
      <c r="D803" s="636" t="s">
        <v>264</v>
      </c>
      <c r="E803" s="636" t="s">
        <v>293</v>
      </c>
      <c r="F803" s="374">
        <v>300</v>
      </c>
      <c r="G803" s="636" t="s">
        <v>9793</v>
      </c>
      <c r="H803" s="636" t="s">
        <v>422</v>
      </c>
      <c r="I803" s="637" t="s">
        <v>7725</v>
      </c>
      <c r="J803" s="637" t="s">
        <v>1188</v>
      </c>
      <c r="K803" s="637" t="s">
        <v>4137</v>
      </c>
      <c r="L803" s="637">
        <v>750549623</v>
      </c>
      <c r="M803" s="638">
        <v>45224</v>
      </c>
      <c r="N803" s="74">
        <f t="shared" si="37"/>
        <v>10</v>
      </c>
      <c r="O803" s="74">
        <f t="shared" si="38"/>
        <v>10</v>
      </c>
      <c r="P803" s="139" t="str">
        <f t="shared" si="39"/>
        <v>Gastos_Gerais</v>
      </c>
    </row>
    <row r="804" spans="1:16" ht="38.25" x14ac:dyDescent="0.2">
      <c r="A804" s="627">
        <v>8508</v>
      </c>
      <c r="B804" s="634">
        <v>45224</v>
      </c>
      <c r="C804" s="642">
        <v>45200</v>
      </c>
      <c r="D804" s="636" t="s">
        <v>264</v>
      </c>
      <c r="E804" s="636" t="s">
        <v>293</v>
      </c>
      <c r="F804" s="374">
        <v>300</v>
      </c>
      <c r="G804" s="636" t="s">
        <v>9795</v>
      </c>
      <c r="H804" s="636" t="s">
        <v>422</v>
      </c>
      <c r="I804" s="637" t="s">
        <v>8024</v>
      </c>
      <c r="J804" s="637" t="s">
        <v>1188</v>
      </c>
      <c r="K804" s="637" t="s">
        <v>4137</v>
      </c>
      <c r="L804" s="637">
        <v>750549623</v>
      </c>
      <c r="M804" s="638">
        <v>45224</v>
      </c>
      <c r="N804" s="74">
        <f t="shared" si="37"/>
        <v>10</v>
      </c>
      <c r="O804" s="74">
        <f t="shared" si="38"/>
        <v>10</v>
      </c>
      <c r="P804" s="139" t="str">
        <f t="shared" si="39"/>
        <v>Gastos_Gerais</v>
      </c>
    </row>
    <row r="805" spans="1:16" ht="38.25" x14ac:dyDescent="0.2">
      <c r="A805" s="627">
        <v>8509</v>
      </c>
      <c r="B805" s="634">
        <v>45224</v>
      </c>
      <c r="C805" s="642">
        <v>45200</v>
      </c>
      <c r="D805" s="636" t="s">
        <v>264</v>
      </c>
      <c r="E805" s="636" t="s">
        <v>398</v>
      </c>
      <c r="F805" s="374">
        <v>588.6</v>
      </c>
      <c r="G805" s="636" t="s">
        <v>1271</v>
      </c>
      <c r="H805" s="636" t="s">
        <v>422</v>
      </c>
      <c r="I805" s="637" t="s">
        <v>9796</v>
      </c>
      <c r="J805" s="637" t="s">
        <v>1157</v>
      </c>
      <c r="K805" s="637" t="s">
        <v>32</v>
      </c>
      <c r="L805" s="637">
        <v>47</v>
      </c>
      <c r="M805" s="638">
        <v>45217</v>
      </c>
      <c r="N805" s="74">
        <f t="shared" si="37"/>
        <v>10</v>
      </c>
      <c r="O805" s="74">
        <f t="shared" si="38"/>
        <v>10</v>
      </c>
      <c r="P805" s="139" t="str">
        <f t="shared" si="39"/>
        <v>Gastos_Gerais</v>
      </c>
    </row>
    <row r="806" spans="1:16" ht="38.25" x14ac:dyDescent="0.2">
      <c r="A806" s="627">
        <v>8510</v>
      </c>
      <c r="B806" s="634">
        <v>45224</v>
      </c>
      <c r="C806" s="642">
        <v>45200</v>
      </c>
      <c r="D806" s="636" t="s">
        <v>264</v>
      </c>
      <c r="E806" s="636" t="s">
        <v>96</v>
      </c>
      <c r="F806" s="374">
        <v>2715</v>
      </c>
      <c r="G806" s="636" t="s">
        <v>9797</v>
      </c>
      <c r="H806" s="636" t="s">
        <v>414</v>
      </c>
      <c r="I806" s="637" t="s">
        <v>9798</v>
      </c>
      <c r="J806" s="637" t="s">
        <v>1157</v>
      </c>
      <c r="K806" s="637" t="s">
        <v>32</v>
      </c>
      <c r="L806" s="637">
        <v>64</v>
      </c>
      <c r="M806" s="638">
        <v>45219</v>
      </c>
      <c r="N806" s="74">
        <f t="shared" si="37"/>
        <v>10</v>
      </c>
      <c r="O806" s="74">
        <f t="shared" si="38"/>
        <v>10</v>
      </c>
      <c r="P806" s="139" t="str">
        <f t="shared" si="39"/>
        <v>Gastos_Gerais</v>
      </c>
    </row>
    <row r="807" spans="1:16" ht="38.25" x14ac:dyDescent="0.2">
      <c r="A807" s="627">
        <v>8511</v>
      </c>
      <c r="B807" s="634">
        <v>45225</v>
      </c>
      <c r="C807" s="642">
        <v>45200</v>
      </c>
      <c r="D807" s="636" t="s">
        <v>264</v>
      </c>
      <c r="E807" s="636" t="s">
        <v>96</v>
      </c>
      <c r="F807" s="374">
        <v>327.8</v>
      </c>
      <c r="G807" s="636" t="s">
        <v>9799</v>
      </c>
      <c r="H807" s="636" t="s">
        <v>1032</v>
      </c>
      <c r="I807" s="637" t="s">
        <v>1347</v>
      </c>
      <c r="J807" s="637" t="s">
        <v>1157</v>
      </c>
      <c r="K807" s="637" t="s">
        <v>32</v>
      </c>
      <c r="L807" s="637">
        <v>2909</v>
      </c>
      <c r="M807" s="638">
        <v>45219</v>
      </c>
      <c r="N807" s="74">
        <f t="shared" si="37"/>
        <v>10</v>
      </c>
      <c r="O807" s="74">
        <f t="shared" si="38"/>
        <v>10</v>
      </c>
      <c r="P807" s="139" t="str">
        <f t="shared" si="39"/>
        <v>Gastos_Gerais</v>
      </c>
    </row>
    <row r="808" spans="1:16" ht="38.25" x14ac:dyDescent="0.2">
      <c r="A808" s="627">
        <v>8512</v>
      </c>
      <c r="B808" s="634">
        <v>45225</v>
      </c>
      <c r="C808" s="642">
        <v>45200</v>
      </c>
      <c r="D808" s="636" t="s">
        <v>264</v>
      </c>
      <c r="E808" s="636" t="s">
        <v>402</v>
      </c>
      <c r="F808" s="374">
        <v>32</v>
      </c>
      <c r="G808" s="636" t="s">
        <v>1487</v>
      </c>
      <c r="H808" s="636" t="s">
        <v>416</v>
      </c>
      <c r="I808" s="637" t="s">
        <v>11666</v>
      </c>
      <c r="J808" s="637" t="s">
        <v>1157</v>
      </c>
      <c r="K808" s="637" t="s">
        <v>32</v>
      </c>
      <c r="L808" s="637">
        <v>44</v>
      </c>
      <c r="M808" s="638">
        <v>45219</v>
      </c>
      <c r="N808" s="74">
        <f t="shared" si="37"/>
        <v>10</v>
      </c>
      <c r="O808" s="74">
        <f t="shared" si="38"/>
        <v>10</v>
      </c>
      <c r="P808" s="139" t="str">
        <f t="shared" si="39"/>
        <v>Gastos_Gerais</v>
      </c>
    </row>
    <row r="809" spans="1:16" ht="38.25" x14ac:dyDescent="0.2">
      <c r="A809" s="627">
        <v>8513</v>
      </c>
      <c r="B809" s="634">
        <v>45225</v>
      </c>
      <c r="C809" s="642">
        <v>45170</v>
      </c>
      <c r="D809" s="636" t="s">
        <v>264</v>
      </c>
      <c r="E809" s="636" t="s">
        <v>83</v>
      </c>
      <c r="F809" s="374">
        <v>11348.43</v>
      </c>
      <c r="G809" s="636" t="s">
        <v>9476</v>
      </c>
      <c r="H809" s="636" t="s">
        <v>1032</v>
      </c>
      <c r="I809" s="637" t="s">
        <v>9180</v>
      </c>
      <c r="J809" s="637" t="s">
        <v>1157</v>
      </c>
      <c r="K809" s="637" t="s">
        <v>32</v>
      </c>
      <c r="L809" s="637">
        <v>76949240</v>
      </c>
      <c r="M809" s="638">
        <v>45225</v>
      </c>
      <c r="N809" s="74">
        <f t="shared" si="37"/>
        <v>10</v>
      </c>
      <c r="O809" s="74">
        <f t="shared" si="38"/>
        <v>9</v>
      </c>
      <c r="P809" s="139" t="str">
        <f t="shared" si="39"/>
        <v>Gastos_Gerais</v>
      </c>
    </row>
    <row r="810" spans="1:16" ht="51" x14ac:dyDescent="0.2">
      <c r="A810" s="627">
        <v>8514</v>
      </c>
      <c r="B810" s="634">
        <v>45225</v>
      </c>
      <c r="C810" s="642">
        <v>45078</v>
      </c>
      <c r="D810" s="636" t="s">
        <v>176</v>
      </c>
      <c r="E810" s="636" t="s">
        <v>4</v>
      </c>
      <c r="F810" s="374">
        <v>57.09</v>
      </c>
      <c r="G810" s="636" t="s">
        <v>9800</v>
      </c>
      <c r="H810" s="636" t="s">
        <v>303</v>
      </c>
      <c r="I810" s="637" t="s">
        <v>1409</v>
      </c>
      <c r="J810" s="637" t="s">
        <v>1188</v>
      </c>
      <c r="K810" s="637" t="s">
        <v>1410</v>
      </c>
      <c r="L810" s="637" t="s">
        <v>425</v>
      </c>
      <c r="M810" s="638">
        <v>45225</v>
      </c>
      <c r="N810" s="74">
        <f t="shared" si="37"/>
        <v>10</v>
      </c>
      <c r="O810" s="74">
        <f t="shared" si="38"/>
        <v>6</v>
      </c>
      <c r="P810" s="139" t="str">
        <f t="shared" si="39"/>
        <v>Gastos_com_Pessoal</v>
      </c>
    </row>
    <row r="811" spans="1:16" ht="51" x14ac:dyDescent="0.2">
      <c r="A811" s="627">
        <v>8515</v>
      </c>
      <c r="B811" s="634">
        <v>45225</v>
      </c>
      <c r="C811" s="642">
        <v>45078</v>
      </c>
      <c r="D811" s="636" t="s">
        <v>176</v>
      </c>
      <c r="E811" s="636" t="s">
        <v>4</v>
      </c>
      <c r="F811" s="374">
        <v>154.79</v>
      </c>
      <c r="G811" s="636" t="s">
        <v>9801</v>
      </c>
      <c r="H811" s="636" t="s">
        <v>303</v>
      </c>
      <c r="I811" s="637" t="s">
        <v>1409</v>
      </c>
      <c r="J811" s="637" t="s">
        <v>1188</v>
      </c>
      <c r="K811" s="637" t="s">
        <v>1410</v>
      </c>
      <c r="L811" s="637" t="s">
        <v>425</v>
      </c>
      <c r="M811" s="638">
        <v>45225</v>
      </c>
      <c r="N811" s="74">
        <f t="shared" si="37"/>
        <v>10</v>
      </c>
      <c r="O811" s="74">
        <f t="shared" si="38"/>
        <v>6</v>
      </c>
      <c r="P811" s="139" t="str">
        <f t="shared" si="39"/>
        <v>Gastos_com_Pessoal</v>
      </c>
    </row>
    <row r="812" spans="1:16" ht="48" x14ac:dyDescent="0.2">
      <c r="A812" s="627">
        <v>8516</v>
      </c>
      <c r="B812" s="634">
        <v>45225</v>
      </c>
      <c r="C812" s="642">
        <v>45200</v>
      </c>
      <c r="D812" s="636" t="s">
        <v>264</v>
      </c>
      <c r="E812" s="636" t="s">
        <v>290</v>
      </c>
      <c r="F812" s="374">
        <v>617.5</v>
      </c>
      <c r="G812" s="636" t="s">
        <v>9802</v>
      </c>
      <c r="H812" s="636" t="s">
        <v>419</v>
      </c>
      <c r="I812" s="637" t="s">
        <v>9803</v>
      </c>
      <c r="J812" s="637" t="s">
        <v>1188</v>
      </c>
      <c r="K812" s="637" t="s">
        <v>32</v>
      </c>
      <c r="L812" s="637">
        <v>202323</v>
      </c>
      <c r="M812" s="638">
        <v>45219</v>
      </c>
      <c r="N812" s="74">
        <f t="shared" si="37"/>
        <v>10</v>
      </c>
      <c r="O812" s="74">
        <f t="shared" si="38"/>
        <v>10</v>
      </c>
      <c r="P812" s="139" t="str">
        <f t="shared" si="39"/>
        <v>Gastos_Gerais</v>
      </c>
    </row>
    <row r="813" spans="1:16" ht="38.25" x14ac:dyDescent="0.2">
      <c r="A813" s="627">
        <v>8517</v>
      </c>
      <c r="B813" s="634">
        <v>45225</v>
      </c>
      <c r="C813" s="642">
        <v>45200</v>
      </c>
      <c r="D813" s="636" t="s">
        <v>264</v>
      </c>
      <c r="E813" s="636" t="s">
        <v>293</v>
      </c>
      <c r="F813" s="374">
        <v>75</v>
      </c>
      <c r="G813" s="636" t="s">
        <v>9804</v>
      </c>
      <c r="H813" s="636" t="s">
        <v>417</v>
      </c>
      <c r="I813" s="637" t="s">
        <v>1928</v>
      </c>
      <c r="J813" s="637" t="s">
        <v>1188</v>
      </c>
      <c r="K813" s="637" t="s">
        <v>4137</v>
      </c>
      <c r="L813" s="637">
        <v>150740702</v>
      </c>
      <c r="M813" s="638">
        <v>45225</v>
      </c>
      <c r="N813" s="74">
        <f t="shared" si="37"/>
        <v>10</v>
      </c>
      <c r="O813" s="74">
        <f t="shared" si="38"/>
        <v>10</v>
      </c>
      <c r="P813" s="139" t="str">
        <f t="shared" si="39"/>
        <v>Gastos_Gerais</v>
      </c>
    </row>
    <row r="814" spans="1:16" ht="38.25" x14ac:dyDescent="0.2">
      <c r="A814" s="627">
        <v>8518</v>
      </c>
      <c r="B814" s="634">
        <v>45225</v>
      </c>
      <c r="C814" s="642">
        <v>45200</v>
      </c>
      <c r="D814" s="636" t="s">
        <v>264</v>
      </c>
      <c r="E814" s="636" t="s">
        <v>293</v>
      </c>
      <c r="F814" s="374">
        <v>75</v>
      </c>
      <c r="G814" s="636" t="s">
        <v>9805</v>
      </c>
      <c r="H814" s="636" t="s">
        <v>420</v>
      </c>
      <c r="I814" s="637" t="s">
        <v>10457</v>
      </c>
      <c r="J814" s="637" t="s">
        <v>1188</v>
      </c>
      <c r="K814" s="637" t="s">
        <v>4137</v>
      </c>
      <c r="L814" s="637">
        <v>150740702</v>
      </c>
      <c r="M814" s="638">
        <v>45225</v>
      </c>
      <c r="N814" s="74">
        <f t="shared" si="37"/>
        <v>10</v>
      </c>
      <c r="O814" s="74">
        <f t="shared" si="38"/>
        <v>10</v>
      </c>
      <c r="P814" s="139" t="str">
        <f t="shared" si="39"/>
        <v>Gastos_Gerais</v>
      </c>
    </row>
    <row r="815" spans="1:16" ht="38.25" x14ac:dyDescent="0.2">
      <c r="A815" s="627">
        <v>8519</v>
      </c>
      <c r="B815" s="634">
        <v>45225</v>
      </c>
      <c r="C815" s="642">
        <v>45200</v>
      </c>
      <c r="D815" s="636" t="s">
        <v>264</v>
      </c>
      <c r="E815" s="636" t="s">
        <v>293</v>
      </c>
      <c r="F815" s="374">
        <v>75</v>
      </c>
      <c r="G815" s="636" t="s">
        <v>9806</v>
      </c>
      <c r="H815" s="636" t="s">
        <v>423</v>
      </c>
      <c r="I815" s="637" t="s">
        <v>9807</v>
      </c>
      <c r="J815" s="637" t="s">
        <v>1188</v>
      </c>
      <c r="K815" s="637" t="s">
        <v>4137</v>
      </c>
      <c r="L815" s="637">
        <v>150740702</v>
      </c>
      <c r="M815" s="638">
        <v>45225</v>
      </c>
      <c r="N815" s="74">
        <f t="shared" si="37"/>
        <v>10</v>
      </c>
      <c r="O815" s="74">
        <f t="shared" si="38"/>
        <v>10</v>
      </c>
      <c r="P815" s="139" t="str">
        <f t="shared" si="39"/>
        <v>Gastos_Gerais</v>
      </c>
    </row>
    <row r="816" spans="1:16" ht="38.25" x14ac:dyDescent="0.2">
      <c r="A816" s="627">
        <v>8520</v>
      </c>
      <c r="B816" s="634">
        <v>45225</v>
      </c>
      <c r="C816" s="642">
        <v>45200</v>
      </c>
      <c r="D816" s="636" t="s">
        <v>264</v>
      </c>
      <c r="E816" s="636" t="s">
        <v>293</v>
      </c>
      <c r="F816" s="374">
        <v>75</v>
      </c>
      <c r="G816" s="636" t="s">
        <v>9808</v>
      </c>
      <c r="H816" s="636" t="s">
        <v>423</v>
      </c>
      <c r="I816" s="637" t="s">
        <v>9809</v>
      </c>
      <c r="J816" s="637" t="s">
        <v>1188</v>
      </c>
      <c r="K816" s="637" t="s">
        <v>4137</v>
      </c>
      <c r="L816" s="637">
        <v>150740702</v>
      </c>
      <c r="M816" s="638">
        <v>45225</v>
      </c>
      <c r="N816" s="74">
        <f t="shared" si="37"/>
        <v>10</v>
      </c>
      <c r="O816" s="74">
        <f t="shared" si="38"/>
        <v>10</v>
      </c>
      <c r="P816" s="139" t="str">
        <f t="shared" si="39"/>
        <v>Gastos_Gerais</v>
      </c>
    </row>
    <row r="817" spans="1:16" ht="48" x14ac:dyDescent="0.2">
      <c r="A817" s="627">
        <v>8521</v>
      </c>
      <c r="B817" s="634">
        <v>45225</v>
      </c>
      <c r="C817" s="642">
        <v>45200</v>
      </c>
      <c r="D817" s="636" t="s">
        <v>264</v>
      </c>
      <c r="E817" s="636" t="s">
        <v>211</v>
      </c>
      <c r="F817" s="374">
        <v>25.69</v>
      </c>
      <c r="G817" s="636" t="s">
        <v>9810</v>
      </c>
      <c r="H817" s="636" t="s">
        <v>422</v>
      </c>
      <c r="I817" s="637" t="s">
        <v>4758</v>
      </c>
      <c r="J817" s="637" t="s">
        <v>1188</v>
      </c>
      <c r="K817" s="637" t="s">
        <v>4137</v>
      </c>
      <c r="L817" s="637">
        <v>150740702</v>
      </c>
      <c r="M817" s="638">
        <v>45225</v>
      </c>
      <c r="N817" s="74">
        <f t="shared" si="37"/>
        <v>10</v>
      </c>
      <c r="O817" s="74">
        <f t="shared" si="38"/>
        <v>10</v>
      </c>
      <c r="P817" s="139" t="str">
        <f t="shared" si="39"/>
        <v>Gastos_Gerais</v>
      </c>
    </row>
    <row r="818" spans="1:16" ht="38.25" x14ac:dyDescent="0.2">
      <c r="A818" s="627">
        <v>8522</v>
      </c>
      <c r="B818" s="634">
        <v>45225</v>
      </c>
      <c r="C818" s="642">
        <v>45200</v>
      </c>
      <c r="D818" s="636" t="s">
        <v>264</v>
      </c>
      <c r="E818" s="636" t="s">
        <v>293</v>
      </c>
      <c r="F818" s="374">
        <v>75</v>
      </c>
      <c r="G818" s="636" t="s">
        <v>9811</v>
      </c>
      <c r="H818" s="636" t="s">
        <v>417</v>
      </c>
      <c r="I818" s="637" t="s">
        <v>3827</v>
      </c>
      <c r="J818" s="637" t="s">
        <v>1188</v>
      </c>
      <c r="K818" s="637" t="s">
        <v>4137</v>
      </c>
      <c r="L818" s="637">
        <v>150740702</v>
      </c>
      <c r="M818" s="638">
        <v>45225</v>
      </c>
      <c r="N818" s="74">
        <f t="shared" si="37"/>
        <v>10</v>
      </c>
      <c r="O818" s="74">
        <f t="shared" si="38"/>
        <v>10</v>
      </c>
      <c r="P818" s="139" t="str">
        <f t="shared" si="39"/>
        <v>Gastos_Gerais</v>
      </c>
    </row>
    <row r="819" spans="1:16" ht="38.25" x14ac:dyDescent="0.2">
      <c r="A819" s="627">
        <v>8523</v>
      </c>
      <c r="B819" s="634">
        <v>45225</v>
      </c>
      <c r="C819" s="642">
        <v>45200</v>
      </c>
      <c r="D819" s="636" t="s">
        <v>264</v>
      </c>
      <c r="E819" s="636" t="s">
        <v>293</v>
      </c>
      <c r="F819" s="374">
        <v>75</v>
      </c>
      <c r="G819" s="636" t="s">
        <v>9812</v>
      </c>
      <c r="H819" s="636" t="s">
        <v>417</v>
      </c>
      <c r="I819" s="637" t="s">
        <v>9591</v>
      </c>
      <c r="J819" s="637" t="s">
        <v>1188</v>
      </c>
      <c r="K819" s="637" t="s">
        <v>4137</v>
      </c>
      <c r="L819" s="637">
        <v>150740702</v>
      </c>
      <c r="M819" s="638">
        <v>45225</v>
      </c>
      <c r="N819" s="74">
        <f t="shared" si="37"/>
        <v>10</v>
      </c>
      <c r="O819" s="74">
        <f t="shared" si="38"/>
        <v>10</v>
      </c>
      <c r="P819" s="139" t="str">
        <f t="shared" si="39"/>
        <v>Gastos_Gerais</v>
      </c>
    </row>
    <row r="820" spans="1:16" ht="38.25" x14ac:dyDescent="0.2">
      <c r="A820" s="627">
        <v>8524</v>
      </c>
      <c r="B820" s="634">
        <v>45225</v>
      </c>
      <c r="C820" s="642">
        <v>45200</v>
      </c>
      <c r="D820" s="636" t="s">
        <v>264</v>
      </c>
      <c r="E820" s="636" t="s">
        <v>293</v>
      </c>
      <c r="F820" s="374">
        <v>10.8</v>
      </c>
      <c r="G820" s="636" t="s">
        <v>9813</v>
      </c>
      <c r="H820" s="636" t="s">
        <v>422</v>
      </c>
      <c r="I820" s="637" t="s">
        <v>6724</v>
      </c>
      <c r="J820" s="637" t="s">
        <v>1188</v>
      </c>
      <c r="K820" s="637" t="s">
        <v>4137</v>
      </c>
      <c r="L820" s="637">
        <v>150740702</v>
      </c>
      <c r="M820" s="638">
        <v>45225</v>
      </c>
      <c r="N820" s="74">
        <f t="shared" si="37"/>
        <v>10</v>
      </c>
      <c r="O820" s="74">
        <f t="shared" si="38"/>
        <v>10</v>
      </c>
      <c r="P820" s="139" t="str">
        <f t="shared" si="39"/>
        <v>Gastos_Gerais</v>
      </c>
    </row>
    <row r="821" spans="1:16" ht="38.25" x14ac:dyDescent="0.2">
      <c r="A821" s="627">
        <v>8525</v>
      </c>
      <c r="B821" s="634">
        <v>45225</v>
      </c>
      <c r="C821" s="642">
        <v>45200</v>
      </c>
      <c r="D821" s="636" t="s">
        <v>264</v>
      </c>
      <c r="E821" s="636" t="s">
        <v>293</v>
      </c>
      <c r="F821" s="374">
        <v>75</v>
      </c>
      <c r="G821" s="636" t="s">
        <v>9814</v>
      </c>
      <c r="H821" s="636" t="s">
        <v>417</v>
      </c>
      <c r="I821" s="637" t="s">
        <v>3741</v>
      </c>
      <c r="J821" s="637" t="s">
        <v>1188</v>
      </c>
      <c r="K821" s="637" t="s">
        <v>4137</v>
      </c>
      <c r="L821" s="637">
        <v>150740702</v>
      </c>
      <c r="M821" s="638">
        <v>45225</v>
      </c>
      <c r="N821" s="74">
        <f t="shared" si="37"/>
        <v>10</v>
      </c>
      <c r="O821" s="74">
        <f t="shared" si="38"/>
        <v>10</v>
      </c>
      <c r="P821" s="139" t="str">
        <f t="shared" si="39"/>
        <v>Gastos_Gerais</v>
      </c>
    </row>
    <row r="822" spans="1:16" ht="38.25" x14ac:dyDescent="0.2">
      <c r="A822" s="627">
        <v>8526</v>
      </c>
      <c r="B822" s="634">
        <v>45225</v>
      </c>
      <c r="C822" s="642">
        <v>45200</v>
      </c>
      <c r="D822" s="636" t="s">
        <v>264</v>
      </c>
      <c r="E822" s="636" t="s">
        <v>293</v>
      </c>
      <c r="F822" s="374">
        <v>75</v>
      </c>
      <c r="G822" s="636" t="s">
        <v>9585</v>
      </c>
      <c r="H822" s="636" t="s">
        <v>417</v>
      </c>
      <c r="I822" s="637" t="s">
        <v>5159</v>
      </c>
      <c r="J822" s="637" t="s">
        <v>1188</v>
      </c>
      <c r="K822" s="637" t="s">
        <v>4137</v>
      </c>
      <c r="L822" s="637">
        <v>150740702</v>
      </c>
      <c r="M822" s="638">
        <v>45225</v>
      </c>
      <c r="N822" s="74">
        <f t="shared" si="37"/>
        <v>10</v>
      </c>
      <c r="O822" s="74">
        <f t="shared" si="38"/>
        <v>10</v>
      </c>
      <c r="P822" s="139" t="str">
        <f t="shared" si="39"/>
        <v>Gastos_Gerais</v>
      </c>
    </row>
    <row r="823" spans="1:16" ht="51" x14ac:dyDescent="0.2">
      <c r="A823" s="627">
        <v>8527</v>
      </c>
      <c r="B823" s="634">
        <v>45225</v>
      </c>
      <c r="C823" s="642">
        <v>45200</v>
      </c>
      <c r="D823" s="636" t="s">
        <v>176</v>
      </c>
      <c r="E823" s="636" t="s">
        <v>262</v>
      </c>
      <c r="F823" s="374">
        <v>733.64</v>
      </c>
      <c r="G823" s="636" t="s">
        <v>9815</v>
      </c>
      <c r="H823" s="636" t="s">
        <v>419</v>
      </c>
      <c r="I823" s="637" t="s">
        <v>7151</v>
      </c>
      <c r="J823" s="637" t="s">
        <v>1188</v>
      </c>
      <c r="K823" s="637" t="s">
        <v>4137</v>
      </c>
      <c r="L823" s="637">
        <v>150740702</v>
      </c>
      <c r="M823" s="638">
        <v>45225</v>
      </c>
      <c r="N823" s="74">
        <f t="shared" si="37"/>
        <v>10</v>
      </c>
      <c r="O823" s="74">
        <f t="shared" si="38"/>
        <v>10</v>
      </c>
      <c r="P823" s="139" t="str">
        <f t="shared" si="39"/>
        <v>Gastos_com_Pessoal</v>
      </c>
    </row>
    <row r="824" spans="1:16" ht="51" x14ac:dyDescent="0.2">
      <c r="A824" s="627">
        <v>8528</v>
      </c>
      <c r="B824" s="634">
        <v>45225</v>
      </c>
      <c r="C824" s="642">
        <v>45200</v>
      </c>
      <c r="D824" s="636" t="s">
        <v>176</v>
      </c>
      <c r="E824" s="636" t="s">
        <v>280</v>
      </c>
      <c r="F824" s="374">
        <v>2131.06</v>
      </c>
      <c r="G824" s="636" t="s">
        <v>9816</v>
      </c>
      <c r="H824" s="636" t="s">
        <v>419</v>
      </c>
      <c r="I824" s="637" t="s">
        <v>7151</v>
      </c>
      <c r="J824" s="637" t="s">
        <v>1188</v>
      </c>
      <c r="K824" s="637" t="s">
        <v>4137</v>
      </c>
      <c r="L824" s="637">
        <v>150740702</v>
      </c>
      <c r="M824" s="638">
        <v>45225</v>
      </c>
      <c r="N824" s="74">
        <f t="shared" si="37"/>
        <v>10</v>
      </c>
      <c r="O824" s="74">
        <f t="shared" si="38"/>
        <v>10</v>
      </c>
      <c r="P824" s="139" t="str">
        <f t="shared" si="39"/>
        <v>Gastos_com_Pessoal</v>
      </c>
    </row>
    <row r="825" spans="1:16" ht="76.5" x14ac:dyDescent="0.2">
      <c r="A825" s="627">
        <v>8529</v>
      </c>
      <c r="B825" s="634">
        <v>45225</v>
      </c>
      <c r="C825" s="642">
        <v>45200</v>
      </c>
      <c r="D825" s="636" t="s">
        <v>141</v>
      </c>
      <c r="E825" s="636" t="s">
        <v>220</v>
      </c>
      <c r="F825" s="374">
        <v>2945.22</v>
      </c>
      <c r="G825" s="636" t="s">
        <v>9817</v>
      </c>
      <c r="H825" s="636" t="s">
        <v>416</v>
      </c>
      <c r="I825" s="637" t="s">
        <v>9818</v>
      </c>
      <c r="J825" s="637" t="s">
        <v>1157</v>
      </c>
      <c r="K825" s="637" t="s">
        <v>32</v>
      </c>
      <c r="L825" s="637">
        <v>12410</v>
      </c>
      <c r="M825" s="638">
        <v>45219</v>
      </c>
      <c r="N825" s="74">
        <f t="shared" si="37"/>
        <v>10</v>
      </c>
      <c r="O825" s="74">
        <f t="shared" si="38"/>
        <v>10</v>
      </c>
      <c r="P825" s="139" t="str">
        <f t="shared" si="39"/>
        <v>Aquisição_de_Bens_Permanentes</v>
      </c>
    </row>
    <row r="826" spans="1:16" ht="38.25" x14ac:dyDescent="0.2">
      <c r="A826" s="627">
        <v>8530</v>
      </c>
      <c r="B826" s="634">
        <v>45225</v>
      </c>
      <c r="C826" s="642">
        <v>45200</v>
      </c>
      <c r="D826" s="636" t="s">
        <v>264</v>
      </c>
      <c r="E826" s="636" t="s">
        <v>247</v>
      </c>
      <c r="F826" s="374">
        <v>17.239999999999998</v>
      </c>
      <c r="G826" s="636" t="s">
        <v>9819</v>
      </c>
      <c r="H826" s="636" t="s">
        <v>416</v>
      </c>
      <c r="I826" s="637" t="s">
        <v>9818</v>
      </c>
      <c r="J826" s="637" t="s">
        <v>1157</v>
      </c>
      <c r="K826" s="637" t="s">
        <v>32</v>
      </c>
      <c r="L826" s="637">
        <v>12410</v>
      </c>
      <c r="M826" s="638">
        <v>45219</v>
      </c>
      <c r="N826" s="74">
        <f t="shared" si="37"/>
        <v>10</v>
      </c>
      <c r="O826" s="74">
        <f t="shared" si="38"/>
        <v>10</v>
      </c>
      <c r="P826" s="139" t="str">
        <f t="shared" si="39"/>
        <v>Gastos_Gerais</v>
      </c>
    </row>
    <row r="827" spans="1:16" ht="38.25" x14ac:dyDescent="0.2">
      <c r="A827" s="627">
        <v>8531</v>
      </c>
      <c r="B827" s="634">
        <v>45225</v>
      </c>
      <c r="C827" s="642">
        <v>45200</v>
      </c>
      <c r="D827" s="636" t="s">
        <v>264</v>
      </c>
      <c r="E827" s="636" t="s">
        <v>320</v>
      </c>
      <c r="F827" s="374">
        <v>250</v>
      </c>
      <c r="G827" s="636" t="s">
        <v>9820</v>
      </c>
      <c r="H827" s="636" t="s">
        <v>416</v>
      </c>
      <c r="I827" s="637" t="s">
        <v>9818</v>
      </c>
      <c r="J827" s="637" t="s">
        <v>1157</v>
      </c>
      <c r="K827" s="637" t="s">
        <v>32</v>
      </c>
      <c r="L827" s="637">
        <v>20236986</v>
      </c>
      <c r="M827" s="638">
        <v>45219</v>
      </c>
      <c r="N827" s="74">
        <f t="shared" si="37"/>
        <v>10</v>
      </c>
      <c r="O827" s="74">
        <f t="shared" si="38"/>
        <v>10</v>
      </c>
      <c r="P827" s="139" t="str">
        <f t="shared" si="39"/>
        <v>Gastos_Gerais</v>
      </c>
    </row>
    <row r="828" spans="1:16" ht="38.25" x14ac:dyDescent="0.2">
      <c r="A828" s="627">
        <v>8532</v>
      </c>
      <c r="B828" s="634">
        <v>45225</v>
      </c>
      <c r="C828" s="642">
        <v>45200</v>
      </c>
      <c r="D828" s="636" t="s">
        <v>264</v>
      </c>
      <c r="E828" s="636" t="s">
        <v>402</v>
      </c>
      <c r="F828" s="374">
        <v>14.6</v>
      </c>
      <c r="G828" s="636" t="s">
        <v>1487</v>
      </c>
      <c r="H828" s="636" t="s">
        <v>418</v>
      </c>
      <c r="I828" s="637" t="s">
        <v>2401</v>
      </c>
      <c r="J828" s="637" t="s">
        <v>1157</v>
      </c>
      <c r="K828" s="637" t="s">
        <v>32</v>
      </c>
      <c r="L828" s="637">
        <v>12375</v>
      </c>
      <c r="M828" s="638">
        <v>45222</v>
      </c>
      <c r="N828" s="74">
        <f t="shared" si="37"/>
        <v>10</v>
      </c>
      <c r="O828" s="74">
        <f t="shared" si="38"/>
        <v>10</v>
      </c>
      <c r="P828" s="139" t="str">
        <f t="shared" si="39"/>
        <v>Gastos_Gerais</v>
      </c>
    </row>
    <row r="829" spans="1:16" ht="38.25" x14ac:dyDescent="0.2">
      <c r="A829" s="627">
        <v>8533</v>
      </c>
      <c r="B829" s="634">
        <v>45225</v>
      </c>
      <c r="C829" s="642">
        <v>45200</v>
      </c>
      <c r="D829" s="636" t="s">
        <v>264</v>
      </c>
      <c r="E829" s="636" t="s">
        <v>182</v>
      </c>
      <c r="F829" s="374">
        <v>2900</v>
      </c>
      <c r="G829" s="636" t="s">
        <v>9821</v>
      </c>
      <c r="H829" s="636" t="s">
        <v>416</v>
      </c>
      <c r="I829" s="637" t="s">
        <v>9822</v>
      </c>
      <c r="J829" s="637" t="s">
        <v>1157</v>
      </c>
      <c r="K829" s="637" t="s">
        <v>32</v>
      </c>
      <c r="L829" s="637">
        <v>20230001</v>
      </c>
      <c r="M829" s="638">
        <v>45218</v>
      </c>
      <c r="N829" s="74">
        <f t="shared" si="37"/>
        <v>10</v>
      </c>
      <c r="O829" s="74">
        <f t="shared" si="38"/>
        <v>10</v>
      </c>
      <c r="P829" s="139" t="str">
        <f t="shared" si="39"/>
        <v>Gastos_Gerais</v>
      </c>
    </row>
    <row r="830" spans="1:16" ht="38.25" x14ac:dyDescent="0.2">
      <c r="A830" s="627">
        <v>8534</v>
      </c>
      <c r="B830" s="634">
        <v>45225</v>
      </c>
      <c r="C830" s="642">
        <v>45200</v>
      </c>
      <c r="D830" s="636" t="s">
        <v>264</v>
      </c>
      <c r="E830" s="636" t="s">
        <v>402</v>
      </c>
      <c r="F830" s="374">
        <v>74.45</v>
      </c>
      <c r="G830" s="636" t="s">
        <v>1487</v>
      </c>
      <c r="H830" s="636" t="s">
        <v>420</v>
      </c>
      <c r="I830" s="637" t="s">
        <v>6247</v>
      </c>
      <c r="J830" s="637" t="s">
        <v>1157</v>
      </c>
      <c r="K830" s="637" t="s">
        <v>32</v>
      </c>
      <c r="L830" s="637">
        <v>605</v>
      </c>
      <c r="M830" s="638">
        <v>45219</v>
      </c>
      <c r="N830" s="74">
        <f t="shared" si="37"/>
        <v>10</v>
      </c>
      <c r="O830" s="74">
        <f t="shared" si="38"/>
        <v>10</v>
      </c>
      <c r="P830" s="139" t="str">
        <f t="shared" si="39"/>
        <v>Gastos_Gerais</v>
      </c>
    </row>
    <row r="831" spans="1:16" ht="38.25" x14ac:dyDescent="0.2">
      <c r="A831" s="627">
        <v>8535</v>
      </c>
      <c r="B831" s="634">
        <v>45225</v>
      </c>
      <c r="C831" s="642">
        <v>45200</v>
      </c>
      <c r="D831" s="636" t="s">
        <v>264</v>
      </c>
      <c r="E831" s="636" t="s">
        <v>398</v>
      </c>
      <c r="F831" s="374">
        <v>2344.06</v>
      </c>
      <c r="G831" s="636" t="s">
        <v>1271</v>
      </c>
      <c r="H831" s="636" t="s">
        <v>1032</v>
      </c>
      <c r="I831" s="637" t="s">
        <v>5578</v>
      </c>
      <c r="J831" s="637" t="s">
        <v>1157</v>
      </c>
      <c r="K831" s="637" t="s">
        <v>32</v>
      </c>
      <c r="L831" s="637">
        <v>11211</v>
      </c>
      <c r="M831" s="638">
        <v>45218</v>
      </c>
      <c r="N831" s="74">
        <f t="shared" si="37"/>
        <v>10</v>
      </c>
      <c r="O831" s="74">
        <f t="shared" si="38"/>
        <v>10</v>
      </c>
      <c r="P831" s="139" t="str">
        <f t="shared" si="39"/>
        <v>Gastos_Gerais</v>
      </c>
    </row>
    <row r="832" spans="1:16" ht="38.25" x14ac:dyDescent="0.2">
      <c r="A832" s="627">
        <v>8536</v>
      </c>
      <c r="B832" s="634">
        <v>45225</v>
      </c>
      <c r="C832" s="642">
        <v>45170</v>
      </c>
      <c r="D832" s="636" t="s">
        <v>264</v>
      </c>
      <c r="E832" s="636" t="s">
        <v>206</v>
      </c>
      <c r="F832" s="374">
        <v>296</v>
      </c>
      <c r="G832" s="636" t="s">
        <v>5282</v>
      </c>
      <c r="H832" s="636" t="s">
        <v>417</v>
      </c>
      <c r="I832" s="637" t="s">
        <v>4545</v>
      </c>
      <c r="J832" s="637" t="s">
        <v>1157</v>
      </c>
      <c r="K832" s="637" t="s">
        <v>1157</v>
      </c>
      <c r="L832" s="637">
        <v>577976</v>
      </c>
      <c r="M832" s="638">
        <v>45225</v>
      </c>
      <c r="N832" s="74">
        <f t="shared" si="37"/>
        <v>10</v>
      </c>
      <c r="O832" s="74">
        <f t="shared" si="38"/>
        <v>9</v>
      </c>
      <c r="P832" s="139" t="str">
        <f t="shared" si="39"/>
        <v>Gastos_Gerais</v>
      </c>
    </row>
    <row r="833" spans="1:16" ht="38.25" x14ac:dyDescent="0.2">
      <c r="A833" s="627">
        <v>8537</v>
      </c>
      <c r="B833" s="634">
        <v>45225</v>
      </c>
      <c r="C833" s="642">
        <v>45170</v>
      </c>
      <c r="D833" s="636" t="s">
        <v>264</v>
      </c>
      <c r="E833" s="636" t="s">
        <v>206</v>
      </c>
      <c r="F833" s="374">
        <v>296</v>
      </c>
      <c r="G833" s="636" t="s">
        <v>5269</v>
      </c>
      <c r="H833" s="636" t="s">
        <v>423</v>
      </c>
      <c r="I833" s="637" t="s">
        <v>4545</v>
      </c>
      <c r="J833" s="637" t="s">
        <v>1157</v>
      </c>
      <c r="K833" s="637" t="s">
        <v>1157</v>
      </c>
      <c r="L833" s="637">
        <v>577970</v>
      </c>
      <c r="M833" s="638">
        <v>45225</v>
      </c>
      <c r="N833" s="74">
        <f t="shared" si="37"/>
        <v>10</v>
      </c>
      <c r="O833" s="74">
        <f t="shared" si="38"/>
        <v>9</v>
      </c>
      <c r="P833" s="139" t="str">
        <f t="shared" si="39"/>
        <v>Gastos_Gerais</v>
      </c>
    </row>
    <row r="834" spans="1:16" ht="38.25" x14ac:dyDescent="0.2">
      <c r="A834" s="627">
        <v>8538</v>
      </c>
      <c r="B834" s="634">
        <v>45225</v>
      </c>
      <c r="C834" s="642">
        <v>45170</v>
      </c>
      <c r="D834" s="636" t="s">
        <v>264</v>
      </c>
      <c r="E834" s="636" t="s">
        <v>206</v>
      </c>
      <c r="F834" s="374">
        <v>296</v>
      </c>
      <c r="G834" s="636" t="s">
        <v>5262</v>
      </c>
      <c r="H834" s="636" t="s">
        <v>414</v>
      </c>
      <c r="I834" s="637" t="s">
        <v>4545</v>
      </c>
      <c r="J834" s="637" t="s">
        <v>1157</v>
      </c>
      <c r="K834" s="637" t="s">
        <v>1157</v>
      </c>
      <c r="L834" s="637">
        <v>577974</v>
      </c>
      <c r="M834" s="638">
        <v>45225</v>
      </c>
      <c r="N834" s="74">
        <f t="shared" si="37"/>
        <v>10</v>
      </c>
      <c r="O834" s="74">
        <f t="shared" si="38"/>
        <v>9</v>
      </c>
      <c r="P834" s="139" t="str">
        <f t="shared" si="39"/>
        <v>Gastos_Gerais</v>
      </c>
    </row>
    <row r="835" spans="1:16" ht="38.25" x14ac:dyDescent="0.2">
      <c r="A835" s="627">
        <v>8539</v>
      </c>
      <c r="B835" s="634">
        <v>45225</v>
      </c>
      <c r="C835" s="642">
        <v>45170</v>
      </c>
      <c r="D835" s="636" t="s">
        <v>264</v>
      </c>
      <c r="E835" s="636" t="s">
        <v>206</v>
      </c>
      <c r="F835" s="374">
        <v>296</v>
      </c>
      <c r="G835" s="636" t="s">
        <v>5284</v>
      </c>
      <c r="H835" s="636" t="s">
        <v>420</v>
      </c>
      <c r="I835" s="637" t="s">
        <v>4545</v>
      </c>
      <c r="J835" s="637" t="s">
        <v>1157</v>
      </c>
      <c r="K835" s="637" t="s">
        <v>1157</v>
      </c>
      <c r="L835" s="637">
        <v>577968</v>
      </c>
      <c r="M835" s="638">
        <v>45225</v>
      </c>
      <c r="N835" s="74">
        <f t="shared" si="37"/>
        <v>10</v>
      </c>
      <c r="O835" s="74">
        <f t="shared" si="38"/>
        <v>9</v>
      </c>
      <c r="P835" s="139" t="str">
        <f t="shared" si="39"/>
        <v>Gastos_Gerais</v>
      </c>
    </row>
    <row r="836" spans="1:16" ht="38.25" x14ac:dyDescent="0.2">
      <c r="A836" s="627">
        <v>8540</v>
      </c>
      <c r="B836" s="634">
        <v>45225</v>
      </c>
      <c r="C836" s="642">
        <v>45170</v>
      </c>
      <c r="D836" s="636" t="s">
        <v>264</v>
      </c>
      <c r="E836" s="636" t="s">
        <v>206</v>
      </c>
      <c r="F836" s="374">
        <v>296</v>
      </c>
      <c r="G836" s="636" t="s">
        <v>5260</v>
      </c>
      <c r="H836" s="636" t="s">
        <v>416</v>
      </c>
      <c r="I836" s="637" t="s">
        <v>4545</v>
      </c>
      <c r="J836" s="637" t="s">
        <v>1157</v>
      </c>
      <c r="K836" s="637" t="s">
        <v>1157</v>
      </c>
      <c r="L836" s="637">
        <v>577973</v>
      </c>
      <c r="M836" s="638">
        <v>45225</v>
      </c>
      <c r="N836" s="74">
        <f t="shared" si="37"/>
        <v>10</v>
      </c>
      <c r="O836" s="74">
        <f t="shared" si="38"/>
        <v>9</v>
      </c>
      <c r="P836" s="139" t="str">
        <f t="shared" si="39"/>
        <v>Gastos_Gerais</v>
      </c>
    </row>
    <row r="837" spans="1:16" ht="38.25" x14ac:dyDescent="0.2">
      <c r="A837" s="627">
        <v>8541</v>
      </c>
      <c r="B837" s="634">
        <v>45225</v>
      </c>
      <c r="C837" s="642">
        <v>45170</v>
      </c>
      <c r="D837" s="636" t="s">
        <v>264</v>
      </c>
      <c r="E837" s="636" t="s">
        <v>206</v>
      </c>
      <c r="F837" s="374">
        <v>296</v>
      </c>
      <c r="G837" s="636" t="s">
        <v>5271</v>
      </c>
      <c r="H837" s="636" t="s">
        <v>421</v>
      </c>
      <c r="I837" s="637" t="s">
        <v>4545</v>
      </c>
      <c r="J837" s="637" t="s">
        <v>1157</v>
      </c>
      <c r="K837" s="637" t="s">
        <v>1157</v>
      </c>
      <c r="L837" s="637">
        <v>577967</v>
      </c>
      <c r="M837" s="638">
        <v>45225</v>
      </c>
      <c r="N837" s="74">
        <f t="shared" ref="N837:N900" si="40">IF(B837=0,0,IF(YEAR(B837)=$O$1,MONTH(B837)-$N$1+1,(YEAR(B837)-$O$1)*12-$N$1+1+MONTH(B837)))</f>
        <v>10</v>
      </c>
      <c r="O837" s="74">
        <f t="shared" ref="O837:O900" si="41">IF(C837=0,0,IF(YEAR(C837)=$O$1,MONTH(C837)-$N$1+1,(YEAR(C837)-$O$1)*12-$N$1+1+MONTH(C837)))</f>
        <v>9</v>
      </c>
      <c r="P837" s="139" t="str">
        <f t="shared" ref="P837:P900" si="42">SUBSTITUTE(D837," ","_")</f>
        <v>Gastos_Gerais</v>
      </c>
    </row>
    <row r="838" spans="1:16" ht="38.25" x14ac:dyDescent="0.2">
      <c r="A838" s="627">
        <v>8542</v>
      </c>
      <c r="B838" s="634">
        <v>45225</v>
      </c>
      <c r="C838" s="642">
        <v>45170</v>
      </c>
      <c r="D838" s="636" t="s">
        <v>264</v>
      </c>
      <c r="E838" s="636" t="s">
        <v>206</v>
      </c>
      <c r="F838" s="374">
        <v>296</v>
      </c>
      <c r="G838" s="636" t="s">
        <v>5268</v>
      </c>
      <c r="H838" s="636" t="s">
        <v>419</v>
      </c>
      <c r="I838" s="637" t="s">
        <v>4545</v>
      </c>
      <c r="J838" s="637" t="s">
        <v>1157</v>
      </c>
      <c r="K838" s="637" t="s">
        <v>1157</v>
      </c>
      <c r="L838" s="637">
        <v>577963</v>
      </c>
      <c r="M838" s="638">
        <v>45225</v>
      </c>
      <c r="N838" s="74">
        <f t="shared" si="40"/>
        <v>10</v>
      </c>
      <c r="O838" s="74">
        <f t="shared" si="41"/>
        <v>9</v>
      </c>
      <c r="P838" s="139" t="str">
        <f t="shared" si="42"/>
        <v>Gastos_Gerais</v>
      </c>
    </row>
    <row r="839" spans="1:16" ht="38.25" x14ac:dyDescent="0.2">
      <c r="A839" s="627">
        <v>8543</v>
      </c>
      <c r="B839" s="634">
        <v>45225</v>
      </c>
      <c r="C839" s="642">
        <v>45170</v>
      </c>
      <c r="D839" s="636" t="s">
        <v>264</v>
      </c>
      <c r="E839" s="636" t="s">
        <v>206</v>
      </c>
      <c r="F839" s="374">
        <v>296</v>
      </c>
      <c r="G839" s="636" t="s">
        <v>5261</v>
      </c>
      <c r="H839" s="636" t="s">
        <v>493</v>
      </c>
      <c r="I839" s="637" t="s">
        <v>4545</v>
      </c>
      <c r="J839" s="637" t="s">
        <v>1157</v>
      </c>
      <c r="K839" s="637" t="s">
        <v>1157</v>
      </c>
      <c r="L839" s="637">
        <v>577965</v>
      </c>
      <c r="M839" s="638">
        <v>45225</v>
      </c>
      <c r="N839" s="74">
        <f t="shared" si="40"/>
        <v>10</v>
      </c>
      <c r="O839" s="74">
        <f t="shared" si="41"/>
        <v>9</v>
      </c>
      <c r="P839" s="139" t="str">
        <f t="shared" si="42"/>
        <v>Gastos_Gerais</v>
      </c>
    </row>
    <row r="840" spans="1:16" ht="38.25" x14ac:dyDescent="0.2">
      <c r="A840" s="627">
        <v>8544</v>
      </c>
      <c r="B840" s="634">
        <v>45225</v>
      </c>
      <c r="C840" s="642">
        <v>45170</v>
      </c>
      <c r="D840" s="636" t="s">
        <v>264</v>
      </c>
      <c r="E840" s="636" t="s">
        <v>206</v>
      </c>
      <c r="F840" s="374">
        <v>296</v>
      </c>
      <c r="G840" s="636" t="s">
        <v>5264</v>
      </c>
      <c r="H840" s="636" t="s">
        <v>416</v>
      </c>
      <c r="I840" s="637" t="s">
        <v>4545</v>
      </c>
      <c r="J840" s="637" t="s">
        <v>1157</v>
      </c>
      <c r="K840" s="637" t="s">
        <v>1157</v>
      </c>
      <c r="L840" s="637">
        <v>577977</v>
      </c>
      <c r="M840" s="638">
        <v>45225</v>
      </c>
      <c r="N840" s="74">
        <f t="shared" si="40"/>
        <v>10</v>
      </c>
      <c r="O840" s="74">
        <f t="shared" si="41"/>
        <v>9</v>
      </c>
      <c r="P840" s="139" t="str">
        <f t="shared" si="42"/>
        <v>Gastos_Gerais</v>
      </c>
    </row>
    <row r="841" spans="1:16" ht="38.25" x14ac:dyDescent="0.2">
      <c r="A841" s="627">
        <v>8545</v>
      </c>
      <c r="B841" s="634">
        <v>45225</v>
      </c>
      <c r="C841" s="642">
        <v>45170</v>
      </c>
      <c r="D841" s="636" t="s">
        <v>264</v>
      </c>
      <c r="E841" s="636" t="s">
        <v>206</v>
      </c>
      <c r="F841" s="374">
        <v>296</v>
      </c>
      <c r="G841" s="636" t="s">
        <v>5283</v>
      </c>
      <c r="H841" s="636" t="s">
        <v>422</v>
      </c>
      <c r="I841" s="637" t="s">
        <v>4545</v>
      </c>
      <c r="J841" s="637" t="s">
        <v>1157</v>
      </c>
      <c r="K841" s="637" t="s">
        <v>1157</v>
      </c>
      <c r="L841" s="637">
        <v>577966</v>
      </c>
      <c r="M841" s="638">
        <v>45225</v>
      </c>
      <c r="N841" s="74">
        <f t="shared" si="40"/>
        <v>10</v>
      </c>
      <c r="O841" s="74">
        <f t="shared" si="41"/>
        <v>9</v>
      </c>
      <c r="P841" s="139" t="str">
        <f t="shared" si="42"/>
        <v>Gastos_Gerais</v>
      </c>
    </row>
    <row r="842" spans="1:16" ht="38.25" x14ac:dyDescent="0.2">
      <c r="A842" s="627">
        <v>8546</v>
      </c>
      <c r="B842" s="634">
        <v>45225</v>
      </c>
      <c r="C842" s="642">
        <v>45170</v>
      </c>
      <c r="D842" s="636" t="s">
        <v>264</v>
      </c>
      <c r="E842" s="636" t="s">
        <v>206</v>
      </c>
      <c r="F842" s="374">
        <v>296</v>
      </c>
      <c r="G842" s="636" t="s">
        <v>5288</v>
      </c>
      <c r="H842" s="636" t="s">
        <v>1032</v>
      </c>
      <c r="I842" s="637" t="s">
        <v>4545</v>
      </c>
      <c r="J842" s="637" t="s">
        <v>1157</v>
      </c>
      <c r="K842" s="637" t="s">
        <v>1157</v>
      </c>
      <c r="L842" s="637">
        <v>577971</v>
      </c>
      <c r="M842" s="638">
        <v>45225</v>
      </c>
      <c r="N842" s="74">
        <f t="shared" si="40"/>
        <v>10</v>
      </c>
      <c r="O842" s="74">
        <f t="shared" si="41"/>
        <v>9</v>
      </c>
      <c r="P842" s="139" t="str">
        <f t="shared" si="42"/>
        <v>Gastos_Gerais</v>
      </c>
    </row>
    <row r="843" spans="1:16" ht="38.25" x14ac:dyDescent="0.2">
      <c r="A843" s="627">
        <v>8547</v>
      </c>
      <c r="B843" s="634">
        <v>45225</v>
      </c>
      <c r="C843" s="642">
        <v>45170</v>
      </c>
      <c r="D843" s="636" t="s">
        <v>264</v>
      </c>
      <c r="E843" s="636" t="s">
        <v>206</v>
      </c>
      <c r="F843" s="374">
        <v>296</v>
      </c>
      <c r="G843" s="636" t="s">
        <v>5258</v>
      </c>
      <c r="H843" s="636" t="s">
        <v>418</v>
      </c>
      <c r="I843" s="637" t="s">
        <v>4545</v>
      </c>
      <c r="J843" s="637" t="s">
        <v>1157</v>
      </c>
      <c r="K843" s="637" t="s">
        <v>1157</v>
      </c>
      <c r="L843" s="637">
        <v>577964</v>
      </c>
      <c r="M843" s="638">
        <v>45225</v>
      </c>
      <c r="N843" s="74">
        <f t="shared" si="40"/>
        <v>10</v>
      </c>
      <c r="O843" s="74">
        <f t="shared" si="41"/>
        <v>9</v>
      </c>
      <c r="P843" s="139" t="str">
        <f t="shared" si="42"/>
        <v>Gastos_Gerais</v>
      </c>
    </row>
    <row r="844" spans="1:16" ht="38.25" x14ac:dyDescent="0.2">
      <c r="A844" s="627">
        <v>8548</v>
      </c>
      <c r="B844" s="634">
        <v>45225</v>
      </c>
      <c r="C844" s="642">
        <v>45170</v>
      </c>
      <c r="D844" s="636" t="s">
        <v>264</v>
      </c>
      <c r="E844" s="636" t="s">
        <v>206</v>
      </c>
      <c r="F844" s="374">
        <v>296</v>
      </c>
      <c r="G844" s="636" t="s">
        <v>8360</v>
      </c>
      <c r="H844" s="636" t="s">
        <v>302</v>
      </c>
      <c r="I844" s="637" t="s">
        <v>4545</v>
      </c>
      <c r="J844" s="637" t="s">
        <v>1157</v>
      </c>
      <c r="K844" s="637" t="s">
        <v>1157</v>
      </c>
      <c r="L844" s="637">
        <v>577975</v>
      </c>
      <c r="M844" s="638">
        <v>45225</v>
      </c>
      <c r="N844" s="74">
        <f t="shared" si="40"/>
        <v>10</v>
      </c>
      <c r="O844" s="74">
        <f t="shared" si="41"/>
        <v>9</v>
      </c>
      <c r="P844" s="139" t="str">
        <f t="shared" si="42"/>
        <v>Gastos_Gerais</v>
      </c>
    </row>
    <row r="845" spans="1:16" ht="38.25" x14ac:dyDescent="0.2">
      <c r="A845" s="627">
        <v>8549</v>
      </c>
      <c r="B845" s="634">
        <v>45225</v>
      </c>
      <c r="C845" s="642">
        <v>45170</v>
      </c>
      <c r="D845" s="636" t="s">
        <v>264</v>
      </c>
      <c r="E845" s="636" t="s">
        <v>206</v>
      </c>
      <c r="F845" s="374">
        <v>296</v>
      </c>
      <c r="G845" s="636" t="s">
        <v>5265</v>
      </c>
      <c r="H845" s="636" t="s">
        <v>419</v>
      </c>
      <c r="I845" s="637" t="s">
        <v>4545</v>
      </c>
      <c r="J845" s="637" t="s">
        <v>1157</v>
      </c>
      <c r="K845" s="637" t="s">
        <v>1157</v>
      </c>
      <c r="L845" s="637">
        <v>577962</v>
      </c>
      <c r="M845" s="638">
        <v>45225</v>
      </c>
      <c r="N845" s="74">
        <f t="shared" si="40"/>
        <v>10</v>
      </c>
      <c r="O845" s="74">
        <f t="shared" si="41"/>
        <v>9</v>
      </c>
      <c r="P845" s="139" t="str">
        <f t="shared" si="42"/>
        <v>Gastos_Gerais</v>
      </c>
    </row>
    <row r="846" spans="1:16" ht="38.25" x14ac:dyDescent="0.2">
      <c r="A846" s="627">
        <v>8550</v>
      </c>
      <c r="B846" s="634">
        <v>45225</v>
      </c>
      <c r="C846" s="642">
        <v>45170</v>
      </c>
      <c r="D846" s="636" t="s">
        <v>264</v>
      </c>
      <c r="E846" s="636" t="s">
        <v>206</v>
      </c>
      <c r="F846" s="374">
        <v>296</v>
      </c>
      <c r="G846" s="636" t="s">
        <v>5286</v>
      </c>
      <c r="H846" s="636" t="s">
        <v>1032</v>
      </c>
      <c r="I846" s="637" t="s">
        <v>4545</v>
      </c>
      <c r="J846" s="637" t="s">
        <v>1157</v>
      </c>
      <c r="K846" s="637" t="s">
        <v>1157</v>
      </c>
      <c r="L846" s="637">
        <v>577961</v>
      </c>
      <c r="M846" s="638">
        <v>45225</v>
      </c>
      <c r="N846" s="74">
        <f t="shared" si="40"/>
        <v>10</v>
      </c>
      <c r="O846" s="74">
        <f t="shared" si="41"/>
        <v>9</v>
      </c>
      <c r="P846" s="139" t="str">
        <f t="shared" si="42"/>
        <v>Gastos_Gerais</v>
      </c>
    </row>
    <row r="847" spans="1:16" ht="38.25" x14ac:dyDescent="0.2">
      <c r="A847" s="627">
        <v>8551</v>
      </c>
      <c r="B847" s="634">
        <v>45225</v>
      </c>
      <c r="C847" s="642">
        <v>45200</v>
      </c>
      <c r="D847" s="636" t="s">
        <v>264</v>
      </c>
      <c r="E847" s="636" t="s">
        <v>0</v>
      </c>
      <c r="F847" s="374">
        <v>1406.99</v>
      </c>
      <c r="G847" s="636" t="s">
        <v>4385</v>
      </c>
      <c r="H847" s="636" t="s">
        <v>1032</v>
      </c>
      <c r="I847" s="637" t="s">
        <v>9823</v>
      </c>
      <c r="J847" s="637" t="s">
        <v>1157</v>
      </c>
      <c r="K847" s="637" t="s">
        <v>32</v>
      </c>
      <c r="L847" s="637">
        <v>21847</v>
      </c>
      <c r="M847" s="638">
        <v>45218</v>
      </c>
      <c r="N847" s="74">
        <f t="shared" si="40"/>
        <v>10</v>
      </c>
      <c r="O847" s="74">
        <f t="shared" si="41"/>
        <v>10</v>
      </c>
      <c r="P847" s="139" t="str">
        <f t="shared" si="42"/>
        <v>Gastos_Gerais</v>
      </c>
    </row>
    <row r="848" spans="1:16" ht="38.25" x14ac:dyDescent="0.2">
      <c r="A848" s="627">
        <v>8552</v>
      </c>
      <c r="B848" s="634">
        <v>45225</v>
      </c>
      <c r="C848" s="642">
        <v>45200</v>
      </c>
      <c r="D848" s="636" t="s">
        <v>264</v>
      </c>
      <c r="E848" s="636" t="s">
        <v>388</v>
      </c>
      <c r="F848" s="374">
        <v>8293.61</v>
      </c>
      <c r="G848" s="636" t="s">
        <v>9824</v>
      </c>
      <c r="H848" s="636" t="s">
        <v>416</v>
      </c>
      <c r="I848" s="637" t="s">
        <v>9825</v>
      </c>
      <c r="J848" s="637" t="s">
        <v>1157</v>
      </c>
      <c r="K848" s="637" t="s">
        <v>32</v>
      </c>
      <c r="L848" s="637">
        <v>147</v>
      </c>
      <c r="M848" s="638">
        <v>45222</v>
      </c>
      <c r="N848" s="74">
        <f t="shared" si="40"/>
        <v>10</v>
      </c>
      <c r="O848" s="74">
        <f t="shared" si="41"/>
        <v>10</v>
      </c>
      <c r="P848" s="139" t="str">
        <f t="shared" si="42"/>
        <v>Gastos_Gerais</v>
      </c>
    </row>
    <row r="849" spans="1:16" ht="38.25" x14ac:dyDescent="0.2">
      <c r="A849" s="627">
        <v>8553</v>
      </c>
      <c r="B849" s="634">
        <v>45225</v>
      </c>
      <c r="C849" s="642">
        <v>45200</v>
      </c>
      <c r="D849" s="636" t="s">
        <v>264</v>
      </c>
      <c r="E849" s="636" t="s">
        <v>60</v>
      </c>
      <c r="F849" s="374">
        <v>27624.23</v>
      </c>
      <c r="G849" s="636" t="s">
        <v>9826</v>
      </c>
      <c r="H849" s="636" t="s">
        <v>421</v>
      </c>
      <c r="I849" s="637" t="s">
        <v>9306</v>
      </c>
      <c r="J849" s="637" t="s">
        <v>1157</v>
      </c>
      <c r="K849" s="637" t="s">
        <v>32</v>
      </c>
      <c r="L849" s="637">
        <v>314</v>
      </c>
      <c r="M849" s="638">
        <v>45222</v>
      </c>
      <c r="N849" s="74">
        <f t="shared" si="40"/>
        <v>10</v>
      </c>
      <c r="O849" s="74">
        <f t="shared" si="41"/>
        <v>10</v>
      </c>
      <c r="P849" s="139" t="str">
        <f t="shared" si="42"/>
        <v>Gastos_Gerais</v>
      </c>
    </row>
    <row r="850" spans="1:16" ht="38.25" x14ac:dyDescent="0.2">
      <c r="A850" s="627">
        <v>8554</v>
      </c>
      <c r="B850" s="634">
        <v>45225</v>
      </c>
      <c r="C850" s="642">
        <v>45200</v>
      </c>
      <c r="D850" s="636" t="s">
        <v>264</v>
      </c>
      <c r="E850" s="636" t="s">
        <v>388</v>
      </c>
      <c r="F850" s="374">
        <v>3269.15</v>
      </c>
      <c r="G850" s="636" t="s">
        <v>9827</v>
      </c>
      <c r="H850" s="636" t="s">
        <v>416</v>
      </c>
      <c r="I850" s="637" t="s">
        <v>9828</v>
      </c>
      <c r="J850" s="637" t="s">
        <v>1157</v>
      </c>
      <c r="K850" s="637" t="s">
        <v>32</v>
      </c>
      <c r="L850" s="637">
        <v>1938</v>
      </c>
      <c r="M850" s="638">
        <v>45223</v>
      </c>
      <c r="N850" s="74">
        <f t="shared" si="40"/>
        <v>10</v>
      </c>
      <c r="O850" s="74">
        <f t="shared" si="41"/>
        <v>10</v>
      </c>
      <c r="P850" s="139" t="str">
        <f t="shared" si="42"/>
        <v>Gastos_Gerais</v>
      </c>
    </row>
    <row r="851" spans="1:16" ht="51" x14ac:dyDescent="0.2">
      <c r="A851" s="627">
        <v>8555</v>
      </c>
      <c r="B851" s="634">
        <v>45225</v>
      </c>
      <c r="C851" s="642">
        <v>45231</v>
      </c>
      <c r="D851" s="636" t="s">
        <v>176</v>
      </c>
      <c r="E851" s="636" t="s">
        <v>158</v>
      </c>
      <c r="F851" s="374">
        <v>1169.5999999999999</v>
      </c>
      <c r="G851" s="636" t="s">
        <v>9829</v>
      </c>
      <c r="H851" s="636" t="s">
        <v>416</v>
      </c>
      <c r="I851" s="637" t="s">
        <v>2003</v>
      </c>
      <c r="J851" s="637" t="s">
        <v>1157</v>
      </c>
      <c r="K851" s="637" t="s">
        <v>1393</v>
      </c>
      <c r="L851" s="637">
        <v>117690</v>
      </c>
      <c r="M851" s="638">
        <v>45226</v>
      </c>
      <c r="N851" s="74">
        <f t="shared" si="40"/>
        <v>10</v>
      </c>
      <c r="O851" s="74">
        <f t="shared" si="41"/>
        <v>11</v>
      </c>
      <c r="P851" s="139" t="str">
        <f t="shared" si="42"/>
        <v>Gastos_com_Pessoal</v>
      </c>
    </row>
    <row r="852" spans="1:16" ht="51" x14ac:dyDescent="0.2">
      <c r="A852" s="627">
        <v>8556</v>
      </c>
      <c r="B852" s="634">
        <v>45225</v>
      </c>
      <c r="C852" s="642">
        <v>45231</v>
      </c>
      <c r="D852" s="636" t="s">
        <v>176</v>
      </c>
      <c r="E852" s="636" t="s">
        <v>6</v>
      </c>
      <c r="F852" s="374">
        <v>15645</v>
      </c>
      <c r="G852" s="636" t="s">
        <v>9830</v>
      </c>
      <c r="H852" s="636" t="s">
        <v>302</v>
      </c>
      <c r="I852" s="637" t="s">
        <v>9221</v>
      </c>
      <c r="J852" s="637" t="s">
        <v>1157</v>
      </c>
      <c r="K852" s="637" t="s">
        <v>32</v>
      </c>
      <c r="L852" s="637">
        <v>3244212</v>
      </c>
      <c r="M852" s="638">
        <v>45229</v>
      </c>
      <c r="N852" s="74">
        <f t="shared" si="40"/>
        <v>10</v>
      </c>
      <c r="O852" s="74">
        <f t="shared" si="41"/>
        <v>11</v>
      </c>
      <c r="P852" s="139" t="str">
        <f t="shared" si="42"/>
        <v>Gastos_com_Pessoal</v>
      </c>
    </row>
    <row r="853" spans="1:16" ht="51" x14ac:dyDescent="0.2">
      <c r="A853" s="627">
        <v>8557</v>
      </c>
      <c r="B853" s="634">
        <v>45225</v>
      </c>
      <c r="C853" s="642">
        <v>45231</v>
      </c>
      <c r="D853" s="636" t="s">
        <v>176</v>
      </c>
      <c r="E853" s="636" t="s">
        <v>158</v>
      </c>
      <c r="F853" s="374">
        <v>169.68</v>
      </c>
      <c r="G853" s="636" t="s">
        <v>5685</v>
      </c>
      <c r="H853" s="636" t="s">
        <v>416</v>
      </c>
      <c r="I853" s="637" t="s">
        <v>1991</v>
      </c>
      <c r="J853" s="637" t="s">
        <v>1157</v>
      </c>
      <c r="K853" s="637" t="s">
        <v>32</v>
      </c>
      <c r="L853" s="637">
        <v>166662</v>
      </c>
      <c r="M853" s="638">
        <v>45225</v>
      </c>
      <c r="N853" s="74">
        <f t="shared" si="40"/>
        <v>10</v>
      </c>
      <c r="O853" s="74">
        <f t="shared" si="41"/>
        <v>11</v>
      </c>
      <c r="P853" s="139" t="str">
        <f t="shared" si="42"/>
        <v>Gastos_com_Pessoal</v>
      </c>
    </row>
    <row r="854" spans="1:16" ht="51" x14ac:dyDescent="0.2">
      <c r="A854" s="627">
        <v>8558</v>
      </c>
      <c r="B854" s="634">
        <v>45225</v>
      </c>
      <c r="C854" s="642">
        <v>45231</v>
      </c>
      <c r="D854" s="636" t="s">
        <v>176</v>
      </c>
      <c r="E854" s="636" t="s">
        <v>158</v>
      </c>
      <c r="F854" s="374">
        <v>35590</v>
      </c>
      <c r="G854" s="636" t="s">
        <v>9831</v>
      </c>
      <c r="H854" s="636" t="s">
        <v>303</v>
      </c>
      <c r="I854" s="637" t="s">
        <v>6221</v>
      </c>
      <c r="J854" s="637" t="s">
        <v>1157</v>
      </c>
      <c r="K854" s="637" t="s">
        <v>32</v>
      </c>
      <c r="L854" s="637">
        <v>2023271939</v>
      </c>
      <c r="M854" s="638">
        <v>45229</v>
      </c>
      <c r="N854" s="74">
        <f t="shared" si="40"/>
        <v>10</v>
      </c>
      <c r="O854" s="74">
        <f t="shared" si="41"/>
        <v>11</v>
      </c>
      <c r="P854" s="139" t="str">
        <f t="shared" si="42"/>
        <v>Gastos_com_Pessoal</v>
      </c>
    </row>
    <row r="855" spans="1:16" ht="51" x14ac:dyDescent="0.2">
      <c r="A855" s="627">
        <v>8559</v>
      </c>
      <c r="B855" s="634">
        <v>45225</v>
      </c>
      <c r="C855" s="642">
        <v>45231</v>
      </c>
      <c r="D855" s="636" t="s">
        <v>176</v>
      </c>
      <c r="E855" s="636" t="s">
        <v>158</v>
      </c>
      <c r="F855" s="374">
        <v>23711.439999999999</v>
      </c>
      <c r="G855" s="636" t="s">
        <v>9832</v>
      </c>
      <c r="H855" s="636" t="s">
        <v>303</v>
      </c>
      <c r="I855" s="637" t="s">
        <v>4133</v>
      </c>
      <c r="J855" s="637" t="s">
        <v>1157</v>
      </c>
      <c r="K855" s="637" t="s">
        <v>32</v>
      </c>
      <c r="L855" s="637">
        <v>2023308774</v>
      </c>
      <c r="M855" s="638">
        <v>45230</v>
      </c>
      <c r="N855" s="74">
        <f t="shared" si="40"/>
        <v>10</v>
      </c>
      <c r="O855" s="74">
        <f t="shared" si="41"/>
        <v>11</v>
      </c>
      <c r="P855" s="139" t="str">
        <f t="shared" si="42"/>
        <v>Gastos_com_Pessoal</v>
      </c>
    </row>
    <row r="856" spans="1:16" ht="38.25" x14ac:dyDescent="0.2">
      <c r="A856" s="627">
        <v>8560</v>
      </c>
      <c r="B856" s="634">
        <v>45225</v>
      </c>
      <c r="C856" s="642">
        <v>45200</v>
      </c>
      <c r="D856" s="636" t="s">
        <v>264</v>
      </c>
      <c r="E856" s="636" t="s">
        <v>182</v>
      </c>
      <c r="F856" s="374">
        <v>13653.5</v>
      </c>
      <c r="G856" s="636" t="s">
        <v>9833</v>
      </c>
      <c r="H856" s="636" t="s">
        <v>1032</v>
      </c>
      <c r="I856" s="637" t="s">
        <v>9834</v>
      </c>
      <c r="J856" s="637" t="s">
        <v>1157</v>
      </c>
      <c r="K856" s="637" t="s">
        <v>32</v>
      </c>
      <c r="L856" s="637">
        <v>393</v>
      </c>
      <c r="M856" s="638">
        <v>45218</v>
      </c>
      <c r="N856" s="74">
        <f t="shared" si="40"/>
        <v>10</v>
      </c>
      <c r="O856" s="74">
        <f t="shared" si="41"/>
        <v>10</v>
      </c>
      <c r="P856" s="139" t="str">
        <f t="shared" si="42"/>
        <v>Gastos_Gerais</v>
      </c>
    </row>
    <row r="857" spans="1:16" ht="51" x14ac:dyDescent="0.2">
      <c r="A857" s="627">
        <v>8561</v>
      </c>
      <c r="B857" s="634">
        <v>45225</v>
      </c>
      <c r="C857" s="642">
        <v>45231</v>
      </c>
      <c r="D857" s="636" t="s">
        <v>176</v>
      </c>
      <c r="E857" s="636" t="s">
        <v>158</v>
      </c>
      <c r="F857" s="374">
        <v>2203.4</v>
      </c>
      <c r="G857" s="636" t="s">
        <v>10833</v>
      </c>
      <c r="H857" s="636" t="s">
        <v>416</v>
      </c>
      <c r="I857" s="637" t="s">
        <v>9220</v>
      </c>
      <c r="J857" s="637" t="s">
        <v>1157</v>
      </c>
      <c r="K857" s="637" t="s">
        <v>32</v>
      </c>
      <c r="L857" s="637">
        <v>202316489</v>
      </c>
      <c r="M857" s="638">
        <v>45229</v>
      </c>
      <c r="N857" s="74">
        <f t="shared" si="40"/>
        <v>10</v>
      </c>
      <c r="O857" s="74">
        <f t="shared" si="41"/>
        <v>11</v>
      </c>
      <c r="P857" s="139" t="str">
        <f t="shared" si="42"/>
        <v>Gastos_com_Pessoal</v>
      </c>
    </row>
    <row r="858" spans="1:16" ht="38.25" x14ac:dyDescent="0.2">
      <c r="A858" s="627">
        <v>8562</v>
      </c>
      <c r="B858" s="634">
        <v>45225</v>
      </c>
      <c r="C858" s="642">
        <v>45200</v>
      </c>
      <c r="D858" s="636" t="s">
        <v>264</v>
      </c>
      <c r="E858" s="636" t="s">
        <v>182</v>
      </c>
      <c r="F858" s="374">
        <v>1825</v>
      </c>
      <c r="G858" s="636" t="s">
        <v>9835</v>
      </c>
      <c r="H858" s="636" t="s">
        <v>419</v>
      </c>
      <c r="I858" s="637" t="s">
        <v>9836</v>
      </c>
      <c r="J858" s="637" t="s">
        <v>1157</v>
      </c>
      <c r="K858" s="637" t="s">
        <v>32</v>
      </c>
      <c r="L858" s="637">
        <v>4</v>
      </c>
      <c r="M858" s="638">
        <v>45223</v>
      </c>
      <c r="N858" s="74">
        <f t="shared" si="40"/>
        <v>10</v>
      </c>
      <c r="O858" s="74">
        <f t="shared" si="41"/>
        <v>10</v>
      </c>
      <c r="P858" s="139" t="str">
        <f t="shared" si="42"/>
        <v>Gastos_Gerais</v>
      </c>
    </row>
    <row r="859" spans="1:16" ht="38.25" x14ac:dyDescent="0.2">
      <c r="A859" s="627">
        <v>8563</v>
      </c>
      <c r="B859" s="634">
        <v>45225</v>
      </c>
      <c r="C859" s="642">
        <v>45200</v>
      </c>
      <c r="D859" s="636" t="s">
        <v>264</v>
      </c>
      <c r="E859" s="636" t="s">
        <v>208</v>
      </c>
      <c r="F859" s="374">
        <v>952.3</v>
      </c>
      <c r="G859" s="636" t="s">
        <v>9837</v>
      </c>
      <c r="H859" s="636" t="s">
        <v>420</v>
      </c>
      <c r="I859" s="637" t="s">
        <v>6496</v>
      </c>
      <c r="J859" s="637" t="s">
        <v>1157</v>
      </c>
      <c r="K859" s="637" t="s">
        <v>32</v>
      </c>
      <c r="L859" s="637">
        <v>234567</v>
      </c>
      <c r="M859" s="638">
        <v>45198</v>
      </c>
      <c r="N859" s="74">
        <f t="shared" si="40"/>
        <v>10</v>
      </c>
      <c r="O859" s="74">
        <f t="shared" si="41"/>
        <v>10</v>
      </c>
      <c r="P859" s="139" t="str">
        <f t="shared" si="42"/>
        <v>Gastos_Gerais</v>
      </c>
    </row>
    <row r="860" spans="1:16" ht="38.25" x14ac:dyDescent="0.2">
      <c r="A860" s="627">
        <v>8564</v>
      </c>
      <c r="B860" s="634">
        <v>45225</v>
      </c>
      <c r="C860" s="642">
        <v>45200</v>
      </c>
      <c r="D860" s="636" t="s">
        <v>264</v>
      </c>
      <c r="E860" s="636" t="s">
        <v>208</v>
      </c>
      <c r="F860" s="374">
        <v>130</v>
      </c>
      <c r="G860" s="636" t="s">
        <v>9838</v>
      </c>
      <c r="H860" s="636" t="s">
        <v>420</v>
      </c>
      <c r="I860" s="637" t="s">
        <v>6496</v>
      </c>
      <c r="J860" s="637" t="s">
        <v>1157</v>
      </c>
      <c r="K860" s="637" t="s">
        <v>32</v>
      </c>
      <c r="L860" s="637">
        <v>20235587</v>
      </c>
      <c r="M860" s="638">
        <v>45198</v>
      </c>
      <c r="N860" s="74">
        <f t="shared" si="40"/>
        <v>10</v>
      </c>
      <c r="O860" s="74">
        <f t="shared" si="41"/>
        <v>10</v>
      </c>
      <c r="P860" s="139" t="str">
        <f t="shared" si="42"/>
        <v>Gastos_Gerais</v>
      </c>
    </row>
    <row r="861" spans="1:16" ht="51" x14ac:dyDescent="0.2">
      <c r="A861" s="627">
        <v>8565</v>
      </c>
      <c r="B861" s="634">
        <v>45226</v>
      </c>
      <c r="C861" s="642">
        <v>45200</v>
      </c>
      <c r="D861" s="636" t="s">
        <v>176</v>
      </c>
      <c r="E861" s="636" t="s">
        <v>173</v>
      </c>
      <c r="F861" s="374">
        <v>2964.65</v>
      </c>
      <c r="G861" s="636" t="s">
        <v>6250</v>
      </c>
      <c r="H861" s="636" t="s">
        <v>303</v>
      </c>
      <c r="I861" s="637" t="s">
        <v>4157</v>
      </c>
      <c r="J861" s="637" t="s">
        <v>1157</v>
      </c>
      <c r="K861" s="637" t="s">
        <v>32</v>
      </c>
      <c r="L861" s="637">
        <v>20232142</v>
      </c>
      <c r="M861" s="638">
        <v>45208</v>
      </c>
      <c r="N861" s="74">
        <f t="shared" si="40"/>
        <v>10</v>
      </c>
      <c r="O861" s="74">
        <f t="shared" si="41"/>
        <v>10</v>
      </c>
      <c r="P861" s="139" t="str">
        <f t="shared" si="42"/>
        <v>Gastos_com_Pessoal</v>
      </c>
    </row>
    <row r="862" spans="1:16" ht="51" x14ac:dyDescent="0.2">
      <c r="A862" s="627">
        <v>8566</v>
      </c>
      <c r="B862" s="634">
        <v>45226</v>
      </c>
      <c r="C862" s="642">
        <v>45200</v>
      </c>
      <c r="D862" s="636" t="s">
        <v>176</v>
      </c>
      <c r="E862" s="636" t="s">
        <v>173</v>
      </c>
      <c r="F862" s="374">
        <v>4471.46</v>
      </c>
      <c r="G862" s="636" t="s">
        <v>2130</v>
      </c>
      <c r="H862" s="636" t="s">
        <v>303</v>
      </c>
      <c r="I862" s="637" t="s">
        <v>4157</v>
      </c>
      <c r="J862" s="637" t="s">
        <v>1157</v>
      </c>
      <c r="K862" s="637" t="s">
        <v>32</v>
      </c>
      <c r="L862" s="637">
        <v>20232141</v>
      </c>
      <c r="M862" s="638">
        <v>45208</v>
      </c>
      <c r="N862" s="74">
        <f t="shared" si="40"/>
        <v>10</v>
      </c>
      <c r="O862" s="74">
        <f t="shared" si="41"/>
        <v>10</v>
      </c>
      <c r="P862" s="139" t="str">
        <f t="shared" si="42"/>
        <v>Gastos_com_Pessoal</v>
      </c>
    </row>
    <row r="863" spans="1:16" ht="38.25" x14ac:dyDescent="0.2">
      <c r="A863" s="627">
        <v>8567</v>
      </c>
      <c r="B863" s="634">
        <v>45226</v>
      </c>
      <c r="C863" s="642">
        <v>45200</v>
      </c>
      <c r="D863" s="636" t="s">
        <v>264</v>
      </c>
      <c r="E863" s="636" t="s">
        <v>208</v>
      </c>
      <c r="F863" s="374">
        <v>113.05</v>
      </c>
      <c r="G863" s="636" t="s">
        <v>9223</v>
      </c>
      <c r="H863" s="636" t="s">
        <v>1032</v>
      </c>
      <c r="I863" s="637" t="s">
        <v>9760</v>
      </c>
      <c r="J863" s="637" t="s">
        <v>1157</v>
      </c>
      <c r="K863" s="637" t="s">
        <v>32</v>
      </c>
      <c r="L863" s="637">
        <v>20235706</v>
      </c>
      <c r="M863" s="638">
        <v>45215</v>
      </c>
      <c r="N863" s="74">
        <f t="shared" si="40"/>
        <v>10</v>
      </c>
      <c r="O863" s="74">
        <f t="shared" si="41"/>
        <v>10</v>
      </c>
      <c r="P863" s="139" t="str">
        <f t="shared" si="42"/>
        <v>Gastos_Gerais</v>
      </c>
    </row>
    <row r="864" spans="1:16" ht="51" x14ac:dyDescent="0.2">
      <c r="A864" s="627">
        <v>8568</v>
      </c>
      <c r="B864" s="634">
        <v>45226</v>
      </c>
      <c r="C864" s="642">
        <v>45200</v>
      </c>
      <c r="D864" s="636" t="s">
        <v>176</v>
      </c>
      <c r="E864" s="636" t="s">
        <v>173</v>
      </c>
      <c r="F864" s="374">
        <v>7542.53</v>
      </c>
      <c r="G864" s="636" t="s">
        <v>6250</v>
      </c>
      <c r="H864" s="636" t="s">
        <v>303</v>
      </c>
      <c r="I864" s="637" t="s">
        <v>4157</v>
      </c>
      <c r="J864" s="637" t="s">
        <v>1157</v>
      </c>
      <c r="K864" s="637" t="s">
        <v>32</v>
      </c>
      <c r="L864" s="637">
        <v>20232242</v>
      </c>
      <c r="M864" s="638">
        <v>45217</v>
      </c>
      <c r="N864" s="74">
        <f t="shared" si="40"/>
        <v>10</v>
      </c>
      <c r="O864" s="74">
        <f t="shared" si="41"/>
        <v>10</v>
      </c>
      <c r="P864" s="139" t="str">
        <f t="shared" si="42"/>
        <v>Gastos_com_Pessoal</v>
      </c>
    </row>
    <row r="865" spans="1:16" ht="38.25" x14ac:dyDescent="0.2">
      <c r="A865" s="627">
        <v>8569</v>
      </c>
      <c r="B865" s="634">
        <v>45226</v>
      </c>
      <c r="C865" s="642">
        <v>45170</v>
      </c>
      <c r="D865" s="636" t="s">
        <v>264</v>
      </c>
      <c r="E865" s="636" t="s">
        <v>208</v>
      </c>
      <c r="F865" s="374">
        <v>113.05</v>
      </c>
      <c r="G865" s="636" t="s">
        <v>9223</v>
      </c>
      <c r="H865" s="636" t="s">
        <v>1032</v>
      </c>
      <c r="I865" s="637" t="s">
        <v>9760</v>
      </c>
      <c r="J865" s="637" t="s">
        <v>1157</v>
      </c>
      <c r="K865" s="637" t="s">
        <v>32</v>
      </c>
      <c r="L865" s="637">
        <v>20235689</v>
      </c>
      <c r="M865" s="638">
        <v>45198</v>
      </c>
      <c r="N865" s="74">
        <f t="shared" si="40"/>
        <v>10</v>
      </c>
      <c r="O865" s="74">
        <f t="shared" si="41"/>
        <v>9</v>
      </c>
      <c r="P865" s="139" t="str">
        <f t="shared" si="42"/>
        <v>Gastos_Gerais</v>
      </c>
    </row>
    <row r="866" spans="1:16" ht="38.25" x14ac:dyDescent="0.2">
      <c r="A866" s="627">
        <v>8570</v>
      </c>
      <c r="B866" s="634">
        <v>45226</v>
      </c>
      <c r="C866" s="642">
        <v>45170</v>
      </c>
      <c r="D866" s="636" t="s">
        <v>264</v>
      </c>
      <c r="E866" s="636" t="s">
        <v>161</v>
      </c>
      <c r="F866" s="374">
        <v>203.65</v>
      </c>
      <c r="G866" s="636" t="s">
        <v>161</v>
      </c>
      <c r="H866" s="636" t="s">
        <v>1032</v>
      </c>
      <c r="I866" s="637" t="s">
        <v>4534</v>
      </c>
      <c r="J866" s="637" t="s">
        <v>1157</v>
      </c>
      <c r="K866" s="637" t="s">
        <v>1158</v>
      </c>
      <c r="L866" s="637">
        <v>423809182</v>
      </c>
      <c r="M866" s="638">
        <v>45226</v>
      </c>
      <c r="N866" s="74">
        <f t="shared" si="40"/>
        <v>10</v>
      </c>
      <c r="O866" s="74">
        <f t="shared" si="41"/>
        <v>9</v>
      </c>
      <c r="P866" s="139" t="str">
        <f t="shared" si="42"/>
        <v>Gastos_Gerais</v>
      </c>
    </row>
    <row r="867" spans="1:16" ht="51" x14ac:dyDescent="0.2">
      <c r="A867" s="627">
        <v>8571</v>
      </c>
      <c r="B867" s="634">
        <v>45226</v>
      </c>
      <c r="C867" s="642">
        <v>45200</v>
      </c>
      <c r="D867" s="636" t="s">
        <v>176</v>
      </c>
      <c r="E867" s="636" t="s">
        <v>10</v>
      </c>
      <c r="F867" s="374">
        <v>1012.67</v>
      </c>
      <c r="G867" s="636" t="s">
        <v>10</v>
      </c>
      <c r="H867" s="636" t="s">
        <v>302</v>
      </c>
      <c r="I867" s="637" t="s">
        <v>9839</v>
      </c>
      <c r="J867" s="637" t="s">
        <v>1307</v>
      </c>
      <c r="K867" s="637" t="s">
        <v>1218</v>
      </c>
      <c r="L867" s="637" t="s">
        <v>9840</v>
      </c>
      <c r="M867" s="638">
        <v>45226</v>
      </c>
      <c r="N867" s="74">
        <f t="shared" si="40"/>
        <v>10</v>
      </c>
      <c r="O867" s="74">
        <f t="shared" si="41"/>
        <v>10</v>
      </c>
      <c r="P867" s="139" t="str">
        <f t="shared" si="42"/>
        <v>Gastos_com_Pessoal</v>
      </c>
    </row>
    <row r="868" spans="1:16" ht="51" x14ac:dyDescent="0.2">
      <c r="A868" s="627">
        <v>8572</v>
      </c>
      <c r="B868" s="634">
        <v>45226</v>
      </c>
      <c r="C868" s="642">
        <v>45200</v>
      </c>
      <c r="D868" s="636" t="s">
        <v>176</v>
      </c>
      <c r="E868" s="636" t="s">
        <v>10</v>
      </c>
      <c r="F868" s="374">
        <v>5822.87</v>
      </c>
      <c r="G868" s="636" t="s">
        <v>10</v>
      </c>
      <c r="H868" s="636" t="s">
        <v>302</v>
      </c>
      <c r="I868" s="637" t="s">
        <v>9841</v>
      </c>
      <c r="J868" s="637" t="s">
        <v>1307</v>
      </c>
      <c r="K868" s="637" t="s">
        <v>1218</v>
      </c>
      <c r="L868" s="637" t="s">
        <v>9842</v>
      </c>
      <c r="M868" s="638">
        <v>45226</v>
      </c>
      <c r="N868" s="74">
        <f t="shared" si="40"/>
        <v>10</v>
      </c>
      <c r="O868" s="74">
        <f t="shared" si="41"/>
        <v>10</v>
      </c>
      <c r="P868" s="139" t="str">
        <f t="shared" si="42"/>
        <v>Gastos_com_Pessoal</v>
      </c>
    </row>
    <row r="869" spans="1:16" ht="51" x14ac:dyDescent="0.2">
      <c r="A869" s="627">
        <v>8573</v>
      </c>
      <c r="B869" s="634">
        <v>45226</v>
      </c>
      <c r="C869" s="642">
        <v>45200</v>
      </c>
      <c r="D869" s="636" t="s">
        <v>176</v>
      </c>
      <c r="E869" s="636" t="s">
        <v>10</v>
      </c>
      <c r="F869" s="374">
        <v>4082.61</v>
      </c>
      <c r="G869" s="636" t="s">
        <v>10</v>
      </c>
      <c r="H869" s="636" t="s">
        <v>423</v>
      </c>
      <c r="I869" s="637" t="s">
        <v>9843</v>
      </c>
      <c r="J869" s="637" t="s">
        <v>1307</v>
      </c>
      <c r="K869" s="637" t="s">
        <v>1218</v>
      </c>
      <c r="L869" s="637" t="s">
        <v>9844</v>
      </c>
      <c r="M869" s="638">
        <v>45226</v>
      </c>
      <c r="N869" s="74">
        <f t="shared" si="40"/>
        <v>10</v>
      </c>
      <c r="O869" s="74">
        <f t="shared" si="41"/>
        <v>10</v>
      </c>
      <c r="P869" s="139" t="str">
        <f t="shared" si="42"/>
        <v>Gastos_com_Pessoal</v>
      </c>
    </row>
    <row r="870" spans="1:16" ht="51" x14ac:dyDescent="0.2">
      <c r="A870" s="627">
        <v>8574</v>
      </c>
      <c r="B870" s="634">
        <v>45226</v>
      </c>
      <c r="C870" s="642">
        <v>45200</v>
      </c>
      <c r="D870" s="636" t="s">
        <v>176</v>
      </c>
      <c r="E870" s="636" t="s">
        <v>10</v>
      </c>
      <c r="F870" s="374">
        <v>6300.55</v>
      </c>
      <c r="G870" s="636" t="s">
        <v>10</v>
      </c>
      <c r="H870" s="636" t="s">
        <v>416</v>
      </c>
      <c r="I870" s="637" t="s">
        <v>3669</v>
      </c>
      <c r="J870" s="637" t="s">
        <v>1307</v>
      </c>
      <c r="K870" s="637" t="s">
        <v>1218</v>
      </c>
      <c r="L870" s="637" t="s">
        <v>9845</v>
      </c>
      <c r="M870" s="638">
        <v>45226</v>
      </c>
      <c r="N870" s="74">
        <f t="shared" si="40"/>
        <v>10</v>
      </c>
      <c r="O870" s="74">
        <f t="shared" si="41"/>
        <v>10</v>
      </c>
      <c r="P870" s="139" t="str">
        <f t="shared" si="42"/>
        <v>Gastos_com_Pessoal</v>
      </c>
    </row>
    <row r="871" spans="1:16" ht="38.25" x14ac:dyDescent="0.2">
      <c r="A871" s="627">
        <v>8575</v>
      </c>
      <c r="B871" s="634">
        <v>45226</v>
      </c>
      <c r="C871" s="642">
        <v>45200</v>
      </c>
      <c r="D871" s="636" t="s">
        <v>264</v>
      </c>
      <c r="E871" s="636" t="s">
        <v>182</v>
      </c>
      <c r="F871" s="374">
        <v>174.5</v>
      </c>
      <c r="G871" s="636" t="s">
        <v>9846</v>
      </c>
      <c r="H871" s="636" t="s">
        <v>419</v>
      </c>
      <c r="I871" s="637" t="s">
        <v>4398</v>
      </c>
      <c r="J871" s="637" t="s">
        <v>1157</v>
      </c>
      <c r="K871" s="637" t="s">
        <v>32</v>
      </c>
      <c r="L871" s="637">
        <v>20962</v>
      </c>
      <c r="M871" s="638">
        <v>45226</v>
      </c>
      <c r="N871" s="74">
        <f t="shared" si="40"/>
        <v>10</v>
      </c>
      <c r="O871" s="74">
        <f t="shared" si="41"/>
        <v>10</v>
      </c>
      <c r="P871" s="139" t="str">
        <f t="shared" si="42"/>
        <v>Gastos_Gerais</v>
      </c>
    </row>
    <row r="872" spans="1:16" ht="38.25" x14ac:dyDescent="0.2">
      <c r="A872" s="627">
        <v>8576</v>
      </c>
      <c r="B872" s="634">
        <v>45226</v>
      </c>
      <c r="C872" s="642">
        <v>45200</v>
      </c>
      <c r="D872" s="636" t="s">
        <v>264</v>
      </c>
      <c r="E872" s="636" t="s">
        <v>96</v>
      </c>
      <c r="F872" s="374">
        <v>211.35</v>
      </c>
      <c r="G872" s="636" t="s">
        <v>9847</v>
      </c>
      <c r="H872" s="636" t="s">
        <v>1032</v>
      </c>
      <c r="I872" s="637" t="s">
        <v>9848</v>
      </c>
      <c r="J872" s="637" t="s">
        <v>1157</v>
      </c>
      <c r="K872" s="637" t="s">
        <v>32</v>
      </c>
      <c r="L872" s="637">
        <v>781</v>
      </c>
      <c r="M872" s="638">
        <v>45226</v>
      </c>
      <c r="N872" s="74">
        <f t="shared" si="40"/>
        <v>10</v>
      </c>
      <c r="O872" s="74">
        <f t="shared" si="41"/>
        <v>10</v>
      </c>
      <c r="P872" s="139" t="str">
        <f t="shared" si="42"/>
        <v>Gastos_Gerais</v>
      </c>
    </row>
    <row r="873" spans="1:16" ht="38.25" x14ac:dyDescent="0.2">
      <c r="A873" s="627">
        <v>8577</v>
      </c>
      <c r="B873" s="634">
        <v>45226</v>
      </c>
      <c r="C873" s="642">
        <v>45200</v>
      </c>
      <c r="D873" s="636" t="s">
        <v>264</v>
      </c>
      <c r="E873" s="636" t="s">
        <v>96</v>
      </c>
      <c r="F873" s="374">
        <v>196.34</v>
      </c>
      <c r="G873" s="636" t="s">
        <v>9849</v>
      </c>
      <c r="H873" s="636" t="s">
        <v>1032</v>
      </c>
      <c r="I873" s="637" t="s">
        <v>9850</v>
      </c>
      <c r="J873" s="637" t="s">
        <v>1157</v>
      </c>
      <c r="K873" s="637" t="s">
        <v>32</v>
      </c>
      <c r="L873" s="637">
        <v>4242</v>
      </c>
      <c r="M873" s="638">
        <v>45226</v>
      </c>
      <c r="N873" s="74">
        <f t="shared" si="40"/>
        <v>10</v>
      </c>
      <c r="O873" s="74">
        <f t="shared" si="41"/>
        <v>10</v>
      </c>
      <c r="P873" s="139" t="str">
        <f t="shared" si="42"/>
        <v>Gastos_Gerais</v>
      </c>
    </row>
    <row r="874" spans="1:16" ht="38.25" x14ac:dyDescent="0.2">
      <c r="A874" s="627">
        <v>8578</v>
      </c>
      <c r="B874" s="634">
        <v>45226</v>
      </c>
      <c r="C874" s="642">
        <v>45200</v>
      </c>
      <c r="D874" s="636" t="s">
        <v>264</v>
      </c>
      <c r="E874" s="636" t="s">
        <v>96</v>
      </c>
      <c r="F874" s="374">
        <v>394.2</v>
      </c>
      <c r="G874" s="636" t="s">
        <v>9851</v>
      </c>
      <c r="H874" s="636" t="s">
        <v>421</v>
      </c>
      <c r="I874" s="637" t="s">
        <v>9852</v>
      </c>
      <c r="J874" s="637" t="s">
        <v>1157</v>
      </c>
      <c r="K874" s="637" t="s">
        <v>32</v>
      </c>
      <c r="L874" s="637">
        <v>497</v>
      </c>
      <c r="M874" s="638">
        <v>45225</v>
      </c>
      <c r="N874" s="74">
        <f t="shared" si="40"/>
        <v>10</v>
      </c>
      <c r="O874" s="74">
        <f t="shared" si="41"/>
        <v>10</v>
      </c>
      <c r="P874" s="139" t="str">
        <f t="shared" si="42"/>
        <v>Gastos_Gerais</v>
      </c>
    </row>
    <row r="875" spans="1:16" ht="38.25" x14ac:dyDescent="0.2">
      <c r="A875" s="627">
        <v>8579</v>
      </c>
      <c r="B875" s="634">
        <v>45226</v>
      </c>
      <c r="C875" s="642">
        <v>45200</v>
      </c>
      <c r="D875" s="636" t="s">
        <v>264</v>
      </c>
      <c r="E875" s="636" t="s">
        <v>182</v>
      </c>
      <c r="F875" s="374">
        <v>810</v>
      </c>
      <c r="G875" s="636" t="s">
        <v>9853</v>
      </c>
      <c r="H875" s="636" t="s">
        <v>418</v>
      </c>
      <c r="I875" s="637" t="s">
        <v>2289</v>
      </c>
      <c r="J875" s="637" t="s">
        <v>1157</v>
      </c>
      <c r="K875" s="637" t="s">
        <v>32</v>
      </c>
      <c r="L875" s="637">
        <v>141</v>
      </c>
      <c r="M875" s="638">
        <v>45222</v>
      </c>
      <c r="N875" s="74">
        <f t="shared" si="40"/>
        <v>10</v>
      </c>
      <c r="O875" s="74">
        <f t="shared" si="41"/>
        <v>10</v>
      </c>
      <c r="P875" s="139" t="str">
        <f t="shared" si="42"/>
        <v>Gastos_Gerais</v>
      </c>
    </row>
    <row r="876" spans="1:16" ht="51" x14ac:dyDescent="0.2">
      <c r="A876" s="627">
        <v>8580</v>
      </c>
      <c r="B876" s="634">
        <v>45226</v>
      </c>
      <c r="C876" s="642">
        <v>45200</v>
      </c>
      <c r="D876" s="636" t="s">
        <v>176</v>
      </c>
      <c r="E876" s="636" t="s">
        <v>261</v>
      </c>
      <c r="F876" s="374">
        <v>5650.68</v>
      </c>
      <c r="G876" s="636" t="s">
        <v>1207</v>
      </c>
      <c r="H876" s="636" t="s">
        <v>416</v>
      </c>
      <c r="I876" s="637" t="s">
        <v>3669</v>
      </c>
      <c r="J876" s="637" t="s">
        <v>1188</v>
      </c>
      <c r="K876" s="637" t="s">
        <v>4137</v>
      </c>
      <c r="L876" s="637">
        <v>550904940</v>
      </c>
      <c r="M876" s="638">
        <v>45226</v>
      </c>
      <c r="N876" s="74">
        <f t="shared" si="40"/>
        <v>10</v>
      </c>
      <c r="O876" s="74">
        <f t="shared" si="41"/>
        <v>10</v>
      </c>
      <c r="P876" s="139" t="str">
        <f t="shared" si="42"/>
        <v>Gastos_com_Pessoal</v>
      </c>
    </row>
    <row r="877" spans="1:16" ht="51" x14ac:dyDescent="0.2">
      <c r="A877" s="627">
        <v>8581</v>
      </c>
      <c r="B877" s="634">
        <v>45226</v>
      </c>
      <c r="C877" s="642">
        <v>45200</v>
      </c>
      <c r="D877" s="636" t="s">
        <v>176</v>
      </c>
      <c r="E877" s="636" t="s">
        <v>280</v>
      </c>
      <c r="F877" s="374">
        <v>4623.29</v>
      </c>
      <c r="G877" s="636" t="s">
        <v>1209</v>
      </c>
      <c r="H877" s="636" t="s">
        <v>416</v>
      </c>
      <c r="I877" s="637" t="s">
        <v>3669</v>
      </c>
      <c r="J877" s="637" t="s">
        <v>1188</v>
      </c>
      <c r="K877" s="637" t="s">
        <v>4137</v>
      </c>
      <c r="L877" s="637">
        <v>550904940</v>
      </c>
      <c r="M877" s="638">
        <v>45226</v>
      </c>
      <c r="N877" s="74">
        <f t="shared" si="40"/>
        <v>10</v>
      </c>
      <c r="O877" s="74">
        <f t="shared" si="41"/>
        <v>10</v>
      </c>
      <c r="P877" s="139" t="str">
        <f t="shared" si="42"/>
        <v>Gastos_com_Pessoal</v>
      </c>
    </row>
    <row r="878" spans="1:16" ht="51" x14ac:dyDescent="0.2">
      <c r="A878" s="627">
        <v>8582</v>
      </c>
      <c r="B878" s="634">
        <v>45226</v>
      </c>
      <c r="C878" s="642">
        <v>45200</v>
      </c>
      <c r="D878" s="636" t="s">
        <v>176</v>
      </c>
      <c r="E878" s="636" t="s">
        <v>262</v>
      </c>
      <c r="F878" s="374">
        <v>1541.09</v>
      </c>
      <c r="G878" s="636" t="s">
        <v>1210</v>
      </c>
      <c r="H878" s="636" t="s">
        <v>416</v>
      </c>
      <c r="I878" s="637" t="s">
        <v>3669</v>
      </c>
      <c r="J878" s="637" t="s">
        <v>1188</v>
      </c>
      <c r="K878" s="637" t="s">
        <v>4137</v>
      </c>
      <c r="L878" s="637">
        <v>550904940</v>
      </c>
      <c r="M878" s="638">
        <v>45226</v>
      </c>
      <c r="N878" s="74">
        <f t="shared" si="40"/>
        <v>10</v>
      </c>
      <c r="O878" s="74">
        <f t="shared" si="41"/>
        <v>10</v>
      </c>
      <c r="P878" s="139" t="str">
        <f t="shared" si="42"/>
        <v>Gastos_com_Pessoal</v>
      </c>
    </row>
    <row r="879" spans="1:16" ht="51" x14ac:dyDescent="0.2">
      <c r="A879" s="627">
        <v>8583</v>
      </c>
      <c r="B879" s="634">
        <v>45226</v>
      </c>
      <c r="C879" s="642">
        <v>45200</v>
      </c>
      <c r="D879" s="636" t="s">
        <v>176</v>
      </c>
      <c r="E879" s="636" t="s">
        <v>169</v>
      </c>
      <c r="F879" s="374">
        <v>9894.06</v>
      </c>
      <c r="G879" s="636" t="s">
        <v>1211</v>
      </c>
      <c r="H879" s="636" t="s">
        <v>416</v>
      </c>
      <c r="I879" s="637" t="s">
        <v>3669</v>
      </c>
      <c r="J879" s="637" t="s">
        <v>1188</v>
      </c>
      <c r="K879" s="637" t="s">
        <v>4137</v>
      </c>
      <c r="L879" s="637">
        <v>550904940</v>
      </c>
      <c r="M879" s="638">
        <v>45226</v>
      </c>
      <c r="N879" s="74">
        <f t="shared" si="40"/>
        <v>10</v>
      </c>
      <c r="O879" s="74">
        <f t="shared" si="41"/>
        <v>10</v>
      </c>
      <c r="P879" s="139" t="str">
        <f t="shared" si="42"/>
        <v>Gastos_com_Pessoal</v>
      </c>
    </row>
    <row r="880" spans="1:16" ht="51" x14ac:dyDescent="0.2">
      <c r="A880" s="627">
        <v>8584</v>
      </c>
      <c r="B880" s="634">
        <v>45226</v>
      </c>
      <c r="C880" s="642">
        <v>45200</v>
      </c>
      <c r="D880" s="636" t="s">
        <v>176</v>
      </c>
      <c r="E880" s="636" t="s">
        <v>261</v>
      </c>
      <c r="F880" s="374">
        <v>1543.4</v>
      </c>
      <c r="G880" s="636" t="s">
        <v>1207</v>
      </c>
      <c r="H880" s="636" t="s">
        <v>302</v>
      </c>
      <c r="I880" s="637" t="s">
        <v>9839</v>
      </c>
      <c r="J880" s="637" t="s">
        <v>1188</v>
      </c>
      <c r="K880" s="637" t="s">
        <v>4137</v>
      </c>
      <c r="L880" s="637">
        <v>550904940</v>
      </c>
      <c r="M880" s="638">
        <v>45226</v>
      </c>
      <c r="N880" s="74">
        <f t="shared" si="40"/>
        <v>10</v>
      </c>
      <c r="O880" s="74">
        <f t="shared" si="41"/>
        <v>10</v>
      </c>
      <c r="P880" s="139" t="str">
        <f t="shared" si="42"/>
        <v>Gastos_com_Pessoal</v>
      </c>
    </row>
    <row r="881" spans="1:16" ht="51" x14ac:dyDescent="0.2">
      <c r="A881" s="627">
        <v>8585</v>
      </c>
      <c r="B881" s="634">
        <v>45226</v>
      </c>
      <c r="C881" s="642">
        <v>45200</v>
      </c>
      <c r="D881" s="636" t="s">
        <v>176</v>
      </c>
      <c r="E881" s="636" t="s">
        <v>280</v>
      </c>
      <c r="F881" s="374">
        <v>1371.91</v>
      </c>
      <c r="G881" s="636" t="s">
        <v>1209</v>
      </c>
      <c r="H881" s="636" t="s">
        <v>302</v>
      </c>
      <c r="I881" s="637" t="s">
        <v>9839</v>
      </c>
      <c r="J881" s="637" t="s">
        <v>1188</v>
      </c>
      <c r="K881" s="637" t="s">
        <v>4137</v>
      </c>
      <c r="L881" s="637">
        <v>550904940</v>
      </c>
      <c r="M881" s="638">
        <v>45226</v>
      </c>
      <c r="N881" s="74">
        <f t="shared" si="40"/>
        <v>10</v>
      </c>
      <c r="O881" s="74">
        <f t="shared" si="41"/>
        <v>10</v>
      </c>
      <c r="P881" s="139" t="str">
        <f t="shared" si="42"/>
        <v>Gastos_com_Pessoal</v>
      </c>
    </row>
    <row r="882" spans="1:16" ht="51" x14ac:dyDescent="0.2">
      <c r="A882" s="627">
        <v>8586</v>
      </c>
      <c r="B882" s="634">
        <v>45226</v>
      </c>
      <c r="C882" s="642">
        <v>45200</v>
      </c>
      <c r="D882" s="636" t="s">
        <v>176</v>
      </c>
      <c r="E882" s="636" t="s">
        <v>262</v>
      </c>
      <c r="F882" s="374">
        <v>457.3</v>
      </c>
      <c r="G882" s="636" t="s">
        <v>1210</v>
      </c>
      <c r="H882" s="636" t="s">
        <v>302</v>
      </c>
      <c r="I882" s="637" t="s">
        <v>9839</v>
      </c>
      <c r="J882" s="637" t="s">
        <v>1188</v>
      </c>
      <c r="K882" s="637" t="s">
        <v>4137</v>
      </c>
      <c r="L882" s="637">
        <v>550904940</v>
      </c>
      <c r="M882" s="638">
        <v>45226</v>
      </c>
      <c r="N882" s="74">
        <f t="shared" si="40"/>
        <v>10</v>
      </c>
      <c r="O882" s="74">
        <f t="shared" si="41"/>
        <v>10</v>
      </c>
      <c r="P882" s="139" t="str">
        <f t="shared" si="42"/>
        <v>Gastos_com_Pessoal</v>
      </c>
    </row>
    <row r="883" spans="1:16" ht="51" x14ac:dyDescent="0.2">
      <c r="A883" s="627">
        <v>8587</v>
      </c>
      <c r="B883" s="634">
        <v>45226</v>
      </c>
      <c r="C883" s="642">
        <v>45200</v>
      </c>
      <c r="D883" s="636" t="s">
        <v>176</v>
      </c>
      <c r="E883" s="636" t="s">
        <v>169</v>
      </c>
      <c r="F883" s="374">
        <v>3052.99</v>
      </c>
      <c r="G883" s="636" t="s">
        <v>1211</v>
      </c>
      <c r="H883" s="636" t="s">
        <v>302</v>
      </c>
      <c r="I883" s="637" t="s">
        <v>9839</v>
      </c>
      <c r="J883" s="637" t="s">
        <v>1188</v>
      </c>
      <c r="K883" s="637" t="s">
        <v>4137</v>
      </c>
      <c r="L883" s="637">
        <v>550904940</v>
      </c>
      <c r="M883" s="638">
        <v>45226</v>
      </c>
      <c r="N883" s="74">
        <f t="shared" si="40"/>
        <v>10</v>
      </c>
      <c r="O883" s="74">
        <f t="shared" si="41"/>
        <v>10</v>
      </c>
      <c r="P883" s="139" t="str">
        <f t="shared" si="42"/>
        <v>Gastos_com_Pessoal</v>
      </c>
    </row>
    <row r="884" spans="1:16" ht="51" x14ac:dyDescent="0.2">
      <c r="A884" s="627">
        <v>8588</v>
      </c>
      <c r="B884" s="634">
        <v>45226</v>
      </c>
      <c r="C884" s="642">
        <v>45200</v>
      </c>
      <c r="D884" s="636" t="s">
        <v>176</v>
      </c>
      <c r="E884" s="636" t="s">
        <v>261</v>
      </c>
      <c r="F884" s="374">
        <v>2782.44</v>
      </c>
      <c r="G884" s="636" t="s">
        <v>1207</v>
      </c>
      <c r="H884" s="636" t="s">
        <v>423</v>
      </c>
      <c r="I884" s="637" t="s">
        <v>9843</v>
      </c>
      <c r="J884" s="637" t="s">
        <v>1188</v>
      </c>
      <c r="K884" s="637" t="s">
        <v>4137</v>
      </c>
      <c r="L884" s="637">
        <v>550904940</v>
      </c>
      <c r="M884" s="638">
        <v>45226</v>
      </c>
      <c r="N884" s="74">
        <f t="shared" si="40"/>
        <v>10</v>
      </c>
      <c r="O884" s="74">
        <f t="shared" si="41"/>
        <v>10</v>
      </c>
      <c r="P884" s="139" t="str">
        <f t="shared" si="42"/>
        <v>Gastos_com_Pessoal</v>
      </c>
    </row>
    <row r="885" spans="1:16" ht="51" x14ac:dyDescent="0.2">
      <c r="A885" s="627">
        <v>8589</v>
      </c>
      <c r="B885" s="634">
        <v>45226</v>
      </c>
      <c r="C885" s="642">
        <v>45200</v>
      </c>
      <c r="D885" s="636" t="s">
        <v>176</v>
      </c>
      <c r="E885" s="636" t="s">
        <v>280</v>
      </c>
      <c r="F885" s="374">
        <v>1871.82</v>
      </c>
      <c r="G885" s="636" t="s">
        <v>1209</v>
      </c>
      <c r="H885" s="636" t="s">
        <v>423</v>
      </c>
      <c r="I885" s="637" t="s">
        <v>9843</v>
      </c>
      <c r="J885" s="637" t="s">
        <v>1188</v>
      </c>
      <c r="K885" s="637" t="s">
        <v>4137</v>
      </c>
      <c r="L885" s="637">
        <v>550904940</v>
      </c>
      <c r="M885" s="638">
        <v>45226</v>
      </c>
      <c r="N885" s="74">
        <f t="shared" si="40"/>
        <v>10</v>
      </c>
      <c r="O885" s="74">
        <f t="shared" si="41"/>
        <v>10</v>
      </c>
      <c r="P885" s="139" t="str">
        <f t="shared" si="42"/>
        <v>Gastos_com_Pessoal</v>
      </c>
    </row>
    <row r="886" spans="1:16" ht="51" x14ac:dyDescent="0.2">
      <c r="A886" s="627">
        <v>8590</v>
      </c>
      <c r="B886" s="634">
        <v>45226</v>
      </c>
      <c r="C886" s="642">
        <v>45200</v>
      </c>
      <c r="D886" s="636" t="s">
        <v>176</v>
      </c>
      <c r="E886" s="636" t="s">
        <v>262</v>
      </c>
      <c r="F886" s="374">
        <v>623.94000000000005</v>
      </c>
      <c r="G886" s="636" t="s">
        <v>1210</v>
      </c>
      <c r="H886" s="636" t="s">
        <v>423</v>
      </c>
      <c r="I886" s="637" t="s">
        <v>9843</v>
      </c>
      <c r="J886" s="637" t="s">
        <v>1188</v>
      </c>
      <c r="K886" s="637" t="s">
        <v>4137</v>
      </c>
      <c r="L886" s="637">
        <v>550904940</v>
      </c>
      <c r="M886" s="638">
        <v>45226</v>
      </c>
      <c r="N886" s="74">
        <f t="shared" si="40"/>
        <v>10</v>
      </c>
      <c r="O886" s="74">
        <f t="shared" si="41"/>
        <v>10</v>
      </c>
      <c r="P886" s="139" t="str">
        <f t="shared" si="42"/>
        <v>Gastos_com_Pessoal</v>
      </c>
    </row>
    <row r="887" spans="1:16" ht="51" x14ac:dyDescent="0.2">
      <c r="A887" s="627">
        <v>8591</v>
      </c>
      <c r="B887" s="634">
        <v>45226</v>
      </c>
      <c r="C887" s="642">
        <v>45200</v>
      </c>
      <c r="D887" s="636" t="s">
        <v>176</v>
      </c>
      <c r="E887" s="636" t="s">
        <v>169</v>
      </c>
      <c r="F887" s="374">
        <v>4652.8</v>
      </c>
      <c r="G887" s="636" t="s">
        <v>1211</v>
      </c>
      <c r="H887" s="636" t="s">
        <v>423</v>
      </c>
      <c r="I887" s="637" t="s">
        <v>9843</v>
      </c>
      <c r="J887" s="637" t="s">
        <v>1188</v>
      </c>
      <c r="K887" s="637" t="s">
        <v>4137</v>
      </c>
      <c r="L887" s="637">
        <v>550904940</v>
      </c>
      <c r="M887" s="638">
        <v>45226</v>
      </c>
      <c r="N887" s="74">
        <f t="shared" si="40"/>
        <v>10</v>
      </c>
      <c r="O887" s="74">
        <f t="shared" si="41"/>
        <v>10</v>
      </c>
      <c r="P887" s="139" t="str">
        <f t="shared" si="42"/>
        <v>Gastos_com_Pessoal</v>
      </c>
    </row>
    <row r="888" spans="1:16" ht="51" x14ac:dyDescent="0.2">
      <c r="A888" s="627">
        <v>8592</v>
      </c>
      <c r="B888" s="634">
        <v>45226</v>
      </c>
      <c r="C888" s="642">
        <v>45200</v>
      </c>
      <c r="D888" s="636" t="s">
        <v>176</v>
      </c>
      <c r="E888" s="636" t="s">
        <v>261</v>
      </c>
      <c r="F888" s="374">
        <v>3780.62</v>
      </c>
      <c r="G888" s="636" t="s">
        <v>1207</v>
      </c>
      <c r="H888" s="636" t="s">
        <v>302</v>
      </c>
      <c r="I888" s="637" t="s">
        <v>9841</v>
      </c>
      <c r="J888" s="637" t="s">
        <v>1188</v>
      </c>
      <c r="K888" s="637" t="s">
        <v>4137</v>
      </c>
      <c r="L888" s="637">
        <v>550904940</v>
      </c>
      <c r="M888" s="638">
        <v>45226</v>
      </c>
      <c r="N888" s="74">
        <f t="shared" si="40"/>
        <v>10</v>
      </c>
      <c r="O888" s="74">
        <f t="shared" si="41"/>
        <v>10</v>
      </c>
      <c r="P888" s="139" t="str">
        <f t="shared" si="42"/>
        <v>Gastos_com_Pessoal</v>
      </c>
    </row>
    <row r="889" spans="1:16" ht="51" x14ac:dyDescent="0.2">
      <c r="A889" s="627">
        <v>8593</v>
      </c>
      <c r="B889" s="634">
        <v>45226</v>
      </c>
      <c r="C889" s="642">
        <v>45200</v>
      </c>
      <c r="D889" s="636" t="s">
        <v>176</v>
      </c>
      <c r="E889" s="636" t="s">
        <v>280</v>
      </c>
      <c r="F889" s="374">
        <v>5499.09</v>
      </c>
      <c r="G889" s="636" t="s">
        <v>1209</v>
      </c>
      <c r="H889" s="636" t="s">
        <v>302</v>
      </c>
      <c r="I889" s="637" t="s">
        <v>9841</v>
      </c>
      <c r="J889" s="637" t="s">
        <v>1188</v>
      </c>
      <c r="K889" s="637" t="s">
        <v>4137</v>
      </c>
      <c r="L889" s="637">
        <v>550904940</v>
      </c>
      <c r="M889" s="638">
        <v>45226</v>
      </c>
      <c r="N889" s="74">
        <f t="shared" si="40"/>
        <v>10</v>
      </c>
      <c r="O889" s="74">
        <f t="shared" si="41"/>
        <v>10</v>
      </c>
      <c r="P889" s="139" t="str">
        <f t="shared" si="42"/>
        <v>Gastos_com_Pessoal</v>
      </c>
    </row>
    <row r="890" spans="1:16" ht="51" x14ac:dyDescent="0.2">
      <c r="A890" s="627">
        <v>8594</v>
      </c>
      <c r="B890" s="634">
        <v>45226</v>
      </c>
      <c r="C890" s="642">
        <v>45200</v>
      </c>
      <c r="D890" s="636" t="s">
        <v>176</v>
      </c>
      <c r="E890" s="636" t="s">
        <v>262</v>
      </c>
      <c r="F890" s="374">
        <v>1833.03</v>
      </c>
      <c r="G890" s="636" t="s">
        <v>1210</v>
      </c>
      <c r="H890" s="636" t="s">
        <v>302</v>
      </c>
      <c r="I890" s="637" t="s">
        <v>9841</v>
      </c>
      <c r="J890" s="637" t="s">
        <v>1188</v>
      </c>
      <c r="K890" s="637" t="s">
        <v>4137</v>
      </c>
      <c r="L890" s="637">
        <v>550904940</v>
      </c>
      <c r="M890" s="638">
        <v>45226</v>
      </c>
      <c r="N890" s="74">
        <f t="shared" si="40"/>
        <v>10</v>
      </c>
      <c r="O890" s="74">
        <f t="shared" si="41"/>
        <v>10</v>
      </c>
      <c r="P890" s="139" t="str">
        <f t="shared" si="42"/>
        <v>Gastos_com_Pessoal</v>
      </c>
    </row>
    <row r="891" spans="1:16" ht="51" x14ac:dyDescent="0.2">
      <c r="A891" s="627">
        <v>8595</v>
      </c>
      <c r="B891" s="634">
        <v>45226</v>
      </c>
      <c r="C891" s="642">
        <v>45200</v>
      </c>
      <c r="D891" s="636" t="s">
        <v>176</v>
      </c>
      <c r="E891" s="636" t="s">
        <v>169</v>
      </c>
      <c r="F891" s="374">
        <v>6884.32</v>
      </c>
      <c r="G891" s="636" t="s">
        <v>1211</v>
      </c>
      <c r="H891" s="636" t="s">
        <v>302</v>
      </c>
      <c r="I891" s="637" t="s">
        <v>9841</v>
      </c>
      <c r="J891" s="637" t="s">
        <v>1188</v>
      </c>
      <c r="K891" s="637" t="s">
        <v>4137</v>
      </c>
      <c r="L891" s="637">
        <v>550904940</v>
      </c>
      <c r="M891" s="638">
        <v>45226</v>
      </c>
      <c r="N891" s="74">
        <f t="shared" si="40"/>
        <v>10</v>
      </c>
      <c r="O891" s="74">
        <f t="shared" si="41"/>
        <v>10</v>
      </c>
      <c r="P891" s="139" t="str">
        <f t="shared" si="42"/>
        <v>Gastos_com_Pessoal</v>
      </c>
    </row>
    <row r="892" spans="1:16" ht="38.25" x14ac:dyDescent="0.2">
      <c r="A892" s="627">
        <v>8596</v>
      </c>
      <c r="B892" s="634">
        <v>45226</v>
      </c>
      <c r="C892" s="642">
        <v>45200</v>
      </c>
      <c r="D892" s="636" t="s">
        <v>264</v>
      </c>
      <c r="E892" s="636" t="s">
        <v>293</v>
      </c>
      <c r="F892" s="374">
        <v>13.8</v>
      </c>
      <c r="G892" s="636" t="s">
        <v>9854</v>
      </c>
      <c r="H892" s="636" t="s">
        <v>420</v>
      </c>
      <c r="I892" s="637" t="s">
        <v>10457</v>
      </c>
      <c r="J892" s="637" t="s">
        <v>1188</v>
      </c>
      <c r="K892" s="637" t="s">
        <v>4137</v>
      </c>
      <c r="L892" s="637">
        <v>550904940</v>
      </c>
      <c r="M892" s="638">
        <v>45226</v>
      </c>
      <c r="N892" s="74">
        <f t="shared" si="40"/>
        <v>10</v>
      </c>
      <c r="O892" s="74">
        <f t="shared" si="41"/>
        <v>10</v>
      </c>
      <c r="P892" s="139" t="str">
        <f t="shared" si="42"/>
        <v>Gastos_Gerais</v>
      </c>
    </row>
    <row r="893" spans="1:16" ht="38.25" x14ac:dyDescent="0.2">
      <c r="A893" s="627">
        <v>8597</v>
      </c>
      <c r="B893" s="634">
        <v>45226</v>
      </c>
      <c r="C893" s="642">
        <v>45200</v>
      </c>
      <c r="D893" s="636" t="s">
        <v>264</v>
      </c>
      <c r="E893" s="636" t="s">
        <v>293</v>
      </c>
      <c r="F893" s="374">
        <v>75</v>
      </c>
      <c r="G893" s="636" t="s">
        <v>8064</v>
      </c>
      <c r="H893" s="636" t="s">
        <v>417</v>
      </c>
      <c r="I893" s="637" t="s">
        <v>1928</v>
      </c>
      <c r="J893" s="637" t="s">
        <v>1188</v>
      </c>
      <c r="K893" s="637" t="s">
        <v>4137</v>
      </c>
      <c r="L893" s="637">
        <v>550904940</v>
      </c>
      <c r="M893" s="638">
        <v>45226</v>
      </c>
      <c r="N893" s="74">
        <f t="shared" si="40"/>
        <v>10</v>
      </c>
      <c r="O893" s="74">
        <f t="shared" si="41"/>
        <v>10</v>
      </c>
      <c r="P893" s="139" t="str">
        <f t="shared" si="42"/>
        <v>Gastos_Gerais</v>
      </c>
    </row>
    <row r="894" spans="1:16" ht="38.25" x14ac:dyDescent="0.2">
      <c r="A894" s="627">
        <v>8598</v>
      </c>
      <c r="B894" s="634">
        <v>45226</v>
      </c>
      <c r="C894" s="642">
        <v>45200</v>
      </c>
      <c r="D894" s="636" t="s">
        <v>264</v>
      </c>
      <c r="E894" s="636" t="s">
        <v>293</v>
      </c>
      <c r="F894" s="374">
        <v>225</v>
      </c>
      <c r="G894" s="636" t="s">
        <v>9855</v>
      </c>
      <c r="H894" s="636" t="s">
        <v>419</v>
      </c>
      <c r="I894" s="637" t="s">
        <v>9856</v>
      </c>
      <c r="J894" s="637" t="s">
        <v>1188</v>
      </c>
      <c r="K894" s="637" t="s">
        <v>4137</v>
      </c>
      <c r="L894" s="637">
        <v>550904940</v>
      </c>
      <c r="M894" s="638">
        <v>45226</v>
      </c>
      <c r="N894" s="74">
        <f t="shared" si="40"/>
        <v>10</v>
      </c>
      <c r="O894" s="74">
        <f t="shared" si="41"/>
        <v>10</v>
      </c>
      <c r="P894" s="139" t="str">
        <f t="shared" si="42"/>
        <v>Gastos_Gerais</v>
      </c>
    </row>
    <row r="895" spans="1:16" ht="38.25" x14ac:dyDescent="0.2">
      <c r="A895" s="627">
        <v>8599</v>
      </c>
      <c r="B895" s="634">
        <v>45226</v>
      </c>
      <c r="C895" s="642">
        <v>45200</v>
      </c>
      <c r="D895" s="636" t="s">
        <v>264</v>
      </c>
      <c r="E895" s="636" t="s">
        <v>293</v>
      </c>
      <c r="F895" s="374">
        <v>225</v>
      </c>
      <c r="G895" s="636" t="s">
        <v>8209</v>
      </c>
      <c r="H895" s="636" t="s">
        <v>419</v>
      </c>
      <c r="I895" s="637" t="s">
        <v>4292</v>
      </c>
      <c r="J895" s="637" t="s">
        <v>1188</v>
      </c>
      <c r="K895" s="637" t="s">
        <v>4137</v>
      </c>
      <c r="L895" s="637">
        <v>550904940</v>
      </c>
      <c r="M895" s="638">
        <v>45226</v>
      </c>
      <c r="N895" s="74">
        <f t="shared" si="40"/>
        <v>10</v>
      </c>
      <c r="O895" s="74">
        <f t="shared" si="41"/>
        <v>10</v>
      </c>
      <c r="P895" s="139" t="str">
        <f t="shared" si="42"/>
        <v>Gastos_Gerais</v>
      </c>
    </row>
    <row r="896" spans="1:16" s="324" customFormat="1" ht="38.25" x14ac:dyDescent="0.2">
      <c r="A896" s="627">
        <v>8600</v>
      </c>
      <c r="B896" s="634">
        <v>45226</v>
      </c>
      <c r="C896" s="642">
        <v>45200</v>
      </c>
      <c r="D896" s="636" t="s">
        <v>264</v>
      </c>
      <c r="E896" s="636" t="s">
        <v>293</v>
      </c>
      <c r="F896" s="374">
        <v>600</v>
      </c>
      <c r="G896" s="636" t="s">
        <v>8152</v>
      </c>
      <c r="H896" s="636" t="s">
        <v>421</v>
      </c>
      <c r="I896" s="637" t="s">
        <v>8037</v>
      </c>
      <c r="J896" s="637" t="s">
        <v>1188</v>
      </c>
      <c r="K896" s="637" t="s">
        <v>4137</v>
      </c>
      <c r="L896" s="637">
        <v>550904940</v>
      </c>
      <c r="M896" s="638">
        <v>45226</v>
      </c>
      <c r="N896" s="74">
        <f t="shared" si="40"/>
        <v>10</v>
      </c>
      <c r="O896" s="74">
        <f t="shared" si="41"/>
        <v>10</v>
      </c>
      <c r="P896" s="139" t="str">
        <f t="shared" si="42"/>
        <v>Gastos_Gerais</v>
      </c>
    </row>
    <row r="897" spans="1:16" ht="38.25" x14ac:dyDescent="0.2">
      <c r="A897" s="627">
        <v>8601</v>
      </c>
      <c r="B897" s="634">
        <v>45226</v>
      </c>
      <c r="C897" s="642">
        <v>45200</v>
      </c>
      <c r="D897" s="636" t="s">
        <v>264</v>
      </c>
      <c r="E897" s="636" t="s">
        <v>211</v>
      </c>
      <c r="F897" s="374">
        <v>217.67</v>
      </c>
      <c r="G897" s="636" t="s">
        <v>8153</v>
      </c>
      <c r="H897" s="636" t="s">
        <v>421</v>
      </c>
      <c r="I897" s="637" t="s">
        <v>8037</v>
      </c>
      <c r="J897" s="637" t="s">
        <v>1188</v>
      </c>
      <c r="K897" s="637" t="s">
        <v>4137</v>
      </c>
      <c r="L897" s="637">
        <v>550904940</v>
      </c>
      <c r="M897" s="638">
        <v>45226</v>
      </c>
      <c r="N897" s="74">
        <f t="shared" si="40"/>
        <v>10</v>
      </c>
      <c r="O897" s="74">
        <f t="shared" si="41"/>
        <v>10</v>
      </c>
      <c r="P897" s="139" t="str">
        <f t="shared" si="42"/>
        <v>Gastos_Gerais</v>
      </c>
    </row>
    <row r="898" spans="1:16" ht="38.25" x14ac:dyDescent="0.2">
      <c r="A898" s="627">
        <v>8602</v>
      </c>
      <c r="B898" s="634">
        <v>45226</v>
      </c>
      <c r="C898" s="642">
        <v>45200</v>
      </c>
      <c r="D898" s="636" t="s">
        <v>264</v>
      </c>
      <c r="E898" s="636" t="s">
        <v>293</v>
      </c>
      <c r="F898" s="374">
        <v>75</v>
      </c>
      <c r="G898" s="636" t="s">
        <v>9213</v>
      </c>
      <c r="H898" s="636" t="s">
        <v>417</v>
      </c>
      <c r="I898" s="637" t="s">
        <v>2382</v>
      </c>
      <c r="J898" s="637" t="s">
        <v>1188</v>
      </c>
      <c r="K898" s="637" t="s">
        <v>4137</v>
      </c>
      <c r="L898" s="637">
        <v>550904940</v>
      </c>
      <c r="M898" s="638">
        <v>45226</v>
      </c>
      <c r="N898" s="74">
        <f t="shared" si="40"/>
        <v>10</v>
      </c>
      <c r="O898" s="74">
        <f t="shared" si="41"/>
        <v>10</v>
      </c>
      <c r="P898" s="139" t="str">
        <f t="shared" si="42"/>
        <v>Gastos_Gerais</v>
      </c>
    </row>
    <row r="899" spans="1:16" ht="51" x14ac:dyDescent="0.2">
      <c r="A899" s="627">
        <v>8603</v>
      </c>
      <c r="B899" s="634">
        <v>45226</v>
      </c>
      <c r="C899" s="642">
        <v>45231</v>
      </c>
      <c r="D899" s="636" t="s">
        <v>176</v>
      </c>
      <c r="E899" s="636" t="s">
        <v>158</v>
      </c>
      <c r="F899" s="374">
        <v>2574.9</v>
      </c>
      <c r="G899" s="636" t="s">
        <v>9857</v>
      </c>
      <c r="H899" s="636" t="s">
        <v>303</v>
      </c>
      <c r="I899" s="637" t="s">
        <v>4133</v>
      </c>
      <c r="J899" s="637" t="s">
        <v>1157</v>
      </c>
      <c r="K899" s="637" t="s">
        <v>32</v>
      </c>
      <c r="L899" s="637">
        <v>2023314218</v>
      </c>
      <c r="M899" s="638">
        <v>45229</v>
      </c>
      <c r="N899" s="74">
        <f t="shared" si="40"/>
        <v>10</v>
      </c>
      <c r="O899" s="74">
        <f t="shared" si="41"/>
        <v>11</v>
      </c>
      <c r="P899" s="139" t="str">
        <f t="shared" si="42"/>
        <v>Gastos_com_Pessoal</v>
      </c>
    </row>
    <row r="900" spans="1:16" s="324" customFormat="1" ht="51" x14ac:dyDescent="0.2">
      <c r="A900" s="627">
        <v>8604</v>
      </c>
      <c r="B900" s="634">
        <v>45226</v>
      </c>
      <c r="C900" s="642">
        <v>45231</v>
      </c>
      <c r="D900" s="636" t="s">
        <v>176</v>
      </c>
      <c r="E900" s="636" t="s">
        <v>158</v>
      </c>
      <c r="F900" s="374">
        <v>66</v>
      </c>
      <c r="G900" s="636" t="s">
        <v>5537</v>
      </c>
      <c r="H900" s="636" t="s">
        <v>416</v>
      </c>
      <c r="I900" s="637" t="s">
        <v>9220</v>
      </c>
      <c r="J900" s="637" t="s">
        <v>1157</v>
      </c>
      <c r="K900" s="637" t="s">
        <v>32</v>
      </c>
      <c r="L900" s="637">
        <v>202316490</v>
      </c>
      <c r="M900" s="638">
        <v>45229</v>
      </c>
      <c r="N900" s="74">
        <f t="shared" si="40"/>
        <v>10</v>
      </c>
      <c r="O900" s="74">
        <f t="shared" si="41"/>
        <v>11</v>
      </c>
      <c r="P900" s="139" t="str">
        <f t="shared" si="42"/>
        <v>Gastos_com_Pessoal</v>
      </c>
    </row>
    <row r="901" spans="1:16" ht="38.25" x14ac:dyDescent="0.2">
      <c r="A901" s="627">
        <v>8605</v>
      </c>
      <c r="B901" s="634">
        <v>45226</v>
      </c>
      <c r="C901" s="642">
        <v>45200</v>
      </c>
      <c r="D901" s="636" t="s">
        <v>264</v>
      </c>
      <c r="E901" s="636" t="s">
        <v>402</v>
      </c>
      <c r="F901" s="374">
        <v>39.99</v>
      </c>
      <c r="G901" s="636" t="s">
        <v>1487</v>
      </c>
      <c r="H901" s="636" t="s">
        <v>416</v>
      </c>
      <c r="I901" s="637" t="s">
        <v>9308</v>
      </c>
      <c r="J901" s="637" t="s">
        <v>1157</v>
      </c>
      <c r="K901" s="637" t="s">
        <v>32</v>
      </c>
      <c r="L901" s="637">
        <v>1761</v>
      </c>
      <c r="M901" s="638">
        <v>45217</v>
      </c>
      <c r="N901" s="74">
        <f t="shared" ref="N901:N964" si="43">IF(B901=0,0,IF(YEAR(B901)=$O$1,MONTH(B901)-$N$1+1,(YEAR(B901)-$O$1)*12-$N$1+1+MONTH(B901)))</f>
        <v>10</v>
      </c>
      <c r="O901" s="74">
        <f t="shared" ref="O901:O964" si="44">IF(C901=0,0,IF(YEAR(C901)=$O$1,MONTH(C901)-$N$1+1,(YEAR(C901)-$O$1)*12-$N$1+1+MONTH(C901)))</f>
        <v>10</v>
      </c>
      <c r="P901" s="139" t="str">
        <f t="shared" ref="P901:P964" si="45">SUBSTITUTE(D901," ","_")</f>
        <v>Gastos_Gerais</v>
      </c>
    </row>
    <row r="902" spans="1:16" ht="38.25" x14ac:dyDescent="0.2">
      <c r="A902" s="627">
        <v>8606</v>
      </c>
      <c r="B902" s="634">
        <v>45226</v>
      </c>
      <c r="C902" s="642">
        <v>45170</v>
      </c>
      <c r="D902" s="636" t="s">
        <v>264</v>
      </c>
      <c r="E902" s="636" t="s">
        <v>412</v>
      </c>
      <c r="F902" s="374">
        <v>3851.69</v>
      </c>
      <c r="G902" s="636" t="s">
        <v>9203</v>
      </c>
      <c r="H902" s="636" t="s">
        <v>418</v>
      </c>
      <c r="I902" s="637" t="s">
        <v>8184</v>
      </c>
      <c r="J902" s="637" t="s">
        <v>1157</v>
      </c>
      <c r="K902" s="637" t="s">
        <v>32</v>
      </c>
      <c r="L902" s="637">
        <v>1804</v>
      </c>
      <c r="M902" s="638">
        <v>45203</v>
      </c>
      <c r="N902" s="74">
        <f t="shared" si="43"/>
        <v>10</v>
      </c>
      <c r="O902" s="74">
        <f t="shared" si="44"/>
        <v>9</v>
      </c>
      <c r="P902" s="139" t="str">
        <f t="shared" si="45"/>
        <v>Gastos_Gerais</v>
      </c>
    </row>
    <row r="903" spans="1:16" ht="38.25" x14ac:dyDescent="0.2">
      <c r="A903" s="627">
        <v>8607</v>
      </c>
      <c r="B903" s="634">
        <v>45226</v>
      </c>
      <c r="C903" s="642">
        <v>45200</v>
      </c>
      <c r="D903" s="636" t="s">
        <v>264</v>
      </c>
      <c r="E903" s="636" t="s">
        <v>398</v>
      </c>
      <c r="F903" s="374">
        <v>4151.51</v>
      </c>
      <c r="G903" s="636" t="s">
        <v>1271</v>
      </c>
      <c r="H903" s="636" t="s">
        <v>1032</v>
      </c>
      <c r="I903" s="637" t="s">
        <v>5578</v>
      </c>
      <c r="J903" s="637" t="s">
        <v>1157</v>
      </c>
      <c r="K903" s="637" t="s">
        <v>32</v>
      </c>
      <c r="L903" s="637">
        <v>11212</v>
      </c>
      <c r="M903" s="638">
        <v>45218</v>
      </c>
      <c r="N903" s="74">
        <f t="shared" si="43"/>
        <v>10</v>
      </c>
      <c r="O903" s="74">
        <f t="shared" si="44"/>
        <v>10</v>
      </c>
      <c r="P903" s="139" t="str">
        <f t="shared" si="45"/>
        <v>Gastos_Gerais</v>
      </c>
    </row>
    <row r="904" spans="1:16" ht="38.25" x14ac:dyDescent="0.2">
      <c r="A904" s="627">
        <v>8608</v>
      </c>
      <c r="B904" s="634">
        <v>45226</v>
      </c>
      <c r="C904" s="642">
        <v>45200</v>
      </c>
      <c r="D904" s="636" t="s">
        <v>264</v>
      </c>
      <c r="E904" s="636" t="s">
        <v>290</v>
      </c>
      <c r="F904" s="374">
        <v>1050</v>
      </c>
      <c r="G904" s="636" t="s">
        <v>9858</v>
      </c>
      <c r="H904" s="636" t="s">
        <v>416</v>
      </c>
      <c r="I904" s="637" t="s">
        <v>9859</v>
      </c>
      <c r="J904" s="637" t="s">
        <v>1157</v>
      </c>
      <c r="K904" s="637" t="s">
        <v>32</v>
      </c>
      <c r="L904" s="637">
        <v>20232363</v>
      </c>
      <c r="M904" s="638">
        <v>45218</v>
      </c>
      <c r="N904" s="74">
        <f t="shared" si="43"/>
        <v>10</v>
      </c>
      <c r="O904" s="74">
        <f t="shared" si="44"/>
        <v>10</v>
      </c>
      <c r="P904" s="139" t="str">
        <f t="shared" si="45"/>
        <v>Gastos_Gerais</v>
      </c>
    </row>
    <row r="905" spans="1:16" ht="38.25" x14ac:dyDescent="0.2">
      <c r="A905" s="627">
        <v>8609</v>
      </c>
      <c r="B905" s="634">
        <v>45229</v>
      </c>
      <c r="C905" s="642">
        <v>45200</v>
      </c>
      <c r="D905" s="636" t="s">
        <v>264</v>
      </c>
      <c r="E905" s="636" t="s">
        <v>402</v>
      </c>
      <c r="F905" s="374">
        <v>30</v>
      </c>
      <c r="G905" s="636" t="s">
        <v>1487</v>
      </c>
      <c r="H905" s="636" t="s">
        <v>416</v>
      </c>
      <c r="I905" s="637" t="s">
        <v>11666</v>
      </c>
      <c r="J905" s="637" t="s">
        <v>1157</v>
      </c>
      <c r="K905" s="637" t="s">
        <v>32</v>
      </c>
      <c r="L905" s="637">
        <v>45</v>
      </c>
      <c r="M905" s="638">
        <v>45223</v>
      </c>
      <c r="N905" s="74">
        <f t="shared" si="43"/>
        <v>10</v>
      </c>
      <c r="O905" s="74">
        <f t="shared" si="44"/>
        <v>10</v>
      </c>
      <c r="P905" s="139" t="str">
        <f t="shared" si="45"/>
        <v>Gastos_Gerais</v>
      </c>
    </row>
    <row r="906" spans="1:16" ht="38.25" x14ac:dyDescent="0.2">
      <c r="A906" s="627">
        <v>8610</v>
      </c>
      <c r="B906" s="634">
        <v>45229</v>
      </c>
      <c r="C906" s="642">
        <v>45170</v>
      </c>
      <c r="D906" s="636" t="s">
        <v>264</v>
      </c>
      <c r="E906" s="636" t="s">
        <v>82</v>
      </c>
      <c r="F906" s="374">
        <v>2327.69</v>
      </c>
      <c r="G906" s="636" t="s">
        <v>1154</v>
      </c>
      <c r="H906" s="636" t="s">
        <v>418</v>
      </c>
      <c r="I906" s="637" t="s">
        <v>1682</v>
      </c>
      <c r="J906" s="637" t="s">
        <v>1157</v>
      </c>
      <c r="K906" s="637" t="s">
        <v>1158</v>
      </c>
      <c r="L906" s="637" t="s">
        <v>9860</v>
      </c>
      <c r="M906" s="638">
        <v>45229</v>
      </c>
      <c r="N906" s="74">
        <f t="shared" si="43"/>
        <v>10</v>
      </c>
      <c r="O906" s="74">
        <f t="shared" si="44"/>
        <v>9</v>
      </c>
      <c r="P906" s="139" t="str">
        <f t="shared" si="45"/>
        <v>Gastos_Gerais</v>
      </c>
    </row>
    <row r="907" spans="1:16" ht="38.25" x14ac:dyDescent="0.2">
      <c r="A907" s="627">
        <v>8611</v>
      </c>
      <c r="B907" s="634">
        <v>45229</v>
      </c>
      <c r="C907" s="642">
        <v>45170</v>
      </c>
      <c r="D907" s="636" t="s">
        <v>264</v>
      </c>
      <c r="E907" s="636" t="s">
        <v>82</v>
      </c>
      <c r="F907" s="374">
        <v>418.78</v>
      </c>
      <c r="G907" s="636" t="s">
        <v>1154</v>
      </c>
      <c r="H907" s="636" t="s">
        <v>418</v>
      </c>
      <c r="I907" s="637" t="s">
        <v>1682</v>
      </c>
      <c r="J907" s="637" t="s">
        <v>1157</v>
      </c>
      <c r="K907" s="637" t="s">
        <v>1158</v>
      </c>
      <c r="L907" s="637" t="s">
        <v>9861</v>
      </c>
      <c r="M907" s="638">
        <v>45229</v>
      </c>
      <c r="N907" s="74">
        <f t="shared" si="43"/>
        <v>10</v>
      </c>
      <c r="O907" s="74">
        <f t="shared" si="44"/>
        <v>9</v>
      </c>
      <c r="P907" s="139" t="str">
        <f t="shared" si="45"/>
        <v>Gastos_Gerais</v>
      </c>
    </row>
    <row r="908" spans="1:16" ht="51" x14ac:dyDescent="0.2">
      <c r="A908" s="627">
        <v>8612</v>
      </c>
      <c r="B908" s="634">
        <v>45229</v>
      </c>
      <c r="C908" s="642">
        <v>45200</v>
      </c>
      <c r="D908" s="636" t="s">
        <v>176</v>
      </c>
      <c r="E908" s="636" t="s">
        <v>10</v>
      </c>
      <c r="F908" s="374">
        <v>227.55</v>
      </c>
      <c r="G908" s="636" t="s">
        <v>10</v>
      </c>
      <c r="H908" s="636" t="s">
        <v>421</v>
      </c>
      <c r="I908" s="637" t="s">
        <v>9862</v>
      </c>
      <c r="J908" s="637" t="s">
        <v>1307</v>
      </c>
      <c r="K908" s="637" t="s">
        <v>1218</v>
      </c>
      <c r="L908" s="637" t="s">
        <v>9863</v>
      </c>
      <c r="M908" s="638">
        <v>45229</v>
      </c>
      <c r="N908" s="74">
        <f t="shared" si="43"/>
        <v>10</v>
      </c>
      <c r="O908" s="74">
        <f t="shared" si="44"/>
        <v>10</v>
      </c>
      <c r="P908" s="139" t="str">
        <f t="shared" si="45"/>
        <v>Gastos_com_Pessoal</v>
      </c>
    </row>
    <row r="909" spans="1:16" ht="51" x14ac:dyDescent="0.2">
      <c r="A909" s="627">
        <v>8613</v>
      </c>
      <c r="B909" s="634">
        <v>45229</v>
      </c>
      <c r="C909" s="642">
        <v>45200</v>
      </c>
      <c r="D909" s="636" t="s">
        <v>176</v>
      </c>
      <c r="E909" s="636" t="s">
        <v>10</v>
      </c>
      <c r="F909" s="374">
        <v>2976.22</v>
      </c>
      <c r="G909" s="636" t="s">
        <v>10</v>
      </c>
      <c r="H909" s="636" t="s">
        <v>493</v>
      </c>
      <c r="I909" s="637" t="s">
        <v>9864</v>
      </c>
      <c r="J909" s="637" t="s">
        <v>1307</v>
      </c>
      <c r="K909" s="637" t="s">
        <v>1218</v>
      </c>
      <c r="L909" s="637" t="s">
        <v>9865</v>
      </c>
      <c r="M909" s="638">
        <v>45229</v>
      </c>
      <c r="N909" s="74">
        <f t="shared" si="43"/>
        <v>10</v>
      </c>
      <c r="O909" s="74">
        <f t="shared" si="44"/>
        <v>10</v>
      </c>
      <c r="P909" s="139" t="str">
        <f t="shared" si="45"/>
        <v>Gastos_com_Pessoal</v>
      </c>
    </row>
    <row r="910" spans="1:16" ht="51" x14ac:dyDescent="0.2">
      <c r="A910" s="627">
        <v>8614</v>
      </c>
      <c r="B910" s="634">
        <v>45229</v>
      </c>
      <c r="C910" s="642">
        <v>45200</v>
      </c>
      <c r="D910" s="636" t="s">
        <v>176</v>
      </c>
      <c r="E910" s="636" t="s">
        <v>10</v>
      </c>
      <c r="F910" s="374">
        <v>949.45</v>
      </c>
      <c r="G910" s="636" t="s">
        <v>10</v>
      </c>
      <c r="H910" s="636" t="s">
        <v>416</v>
      </c>
      <c r="I910" s="637" t="s">
        <v>9866</v>
      </c>
      <c r="J910" s="637" t="s">
        <v>1307</v>
      </c>
      <c r="K910" s="637" t="s">
        <v>1218</v>
      </c>
      <c r="L910" s="637" t="s">
        <v>9867</v>
      </c>
      <c r="M910" s="638">
        <v>45229</v>
      </c>
      <c r="N910" s="74">
        <f t="shared" si="43"/>
        <v>10</v>
      </c>
      <c r="O910" s="74">
        <f t="shared" si="44"/>
        <v>10</v>
      </c>
      <c r="P910" s="139" t="str">
        <f t="shared" si="45"/>
        <v>Gastos_com_Pessoal</v>
      </c>
    </row>
    <row r="911" spans="1:16" ht="51" x14ac:dyDescent="0.2">
      <c r="A911" s="627">
        <v>8615</v>
      </c>
      <c r="B911" s="634">
        <v>45229</v>
      </c>
      <c r="C911" s="642">
        <v>45200</v>
      </c>
      <c r="D911" s="636" t="s">
        <v>176</v>
      </c>
      <c r="E911" s="636" t="s">
        <v>10</v>
      </c>
      <c r="F911" s="374">
        <v>871.99</v>
      </c>
      <c r="G911" s="636" t="s">
        <v>10</v>
      </c>
      <c r="H911" s="636" t="s">
        <v>423</v>
      </c>
      <c r="I911" s="637" t="s">
        <v>9868</v>
      </c>
      <c r="J911" s="637" t="s">
        <v>1307</v>
      </c>
      <c r="K911" s="637" t="s">
        <v>1218</v>
      </c>
      <c r="L911" s="637" t="s">
        <v>9869</v>
      </c>
      <c r="M911" s="638">
        <v>45229</v>
      </c>
      <c r="N911" s="74">
        <f t="shared" si="43"/>
        <v>10</v>
      </c>
      <c r="O911" s="74">
        <f t="shared" si="44"/>
        <v>10</v>
      </c>
      <c r="P911" s="139" t="str">
        <f t="shared" si="45"/>
        <v>Gastos_com_Pessoal</v>
      </c>
    </row>
    <row r="912" spans="1:16" ht="38.25" x14ac:dyDescent="0.2">
      <c r="A912" s="627">
        <v>8616</v>
      </c>
      <c r="B912" s="634">
        <v>45229</v>
      </c>
      <c r="C912" s="642">
        <v>45170</v>
      </c>
      <c r="D912" s="636" t="s">
        <v>264</v>
      </c>
      <c r="E912" s="636" t="s">
        <v>208</v>
      </c>
      <c r="F912" s="374">
        <v>1384.04</v>
      </c>
      <c r="G912" s="636" t="s">
        <v>9870</v>
      </c>
      <c r="H912" s="636" t="s">
        <v>423</v>
      </c>
      <c r="I912" s="637" t="s">
        <v>6502</v>
      </c>
      <c r="J912" s="637" t="s">
        <v>1157</v>
      </c>
      <c r="K912" s="637" t="s">
        <v>32</v>
      </c>
      <c r="L912" s="637">
        <v>1291205</v>
      </c>
      <c r="M912" s="638">
        <v>45197</v>
      </c>
      <c r="N912" s="74">
        <f t="shared" si="43"/>
        <v>10</v>
      </c>
      <c r="O912" s="74">
        <f t="shared" si="44"/>
        <v>9</v>
      </c>
      <c r="P912" s="139" t="str">
        <f t="shared" si="45"/>
        <v>Gastos_Gerais</v>
      </c>
    </row>
    <row r="913" spans="1:16" ht="38.25" x14ac:dyDescent="0.2">
      <c r="A913" s="627">
        <v>8617</v>
      </c>
      <c r="B913" s="634">
        <v>45229</v>
      </c>
      <c r="C913" s="642">
        <v>45170</v>
      </c>
      <c r="D913" s="636" t="s">
        <v>264</v>
      </c>
      <c r="E913" s="636" t="s">
        <v>208</v>
      </c>
      <c r="F913" s="374">
        <v>1742.3</v>
      </c>
      <c r="G913" s="636" t="s">
        <v>9223</v>
      </c>
      <c r="H913" s="636" t="s">
        <v>423</v>
      </c>
      <c r="I913" s="637" t="s">
        <v>6502</v>
      </c>
      <c r="J913" s="637" t="s">
        <v>1157</v>
      </c>
      <c r="K913" s="637" t="s">
        <v>32</v>
      </c>
      <c r="L913" s="637">
        <v>202313441</v>
      </c>
      <c r="M913" s="638">
        <v>45197</v>
      </c>
      <c r="N913" s="74">
        <f t="shared" si="43"/>
        <v>10</v>
      </c>
      <c r="O913" s="74">
        <f t="shared" si="44"/>
        <v>9</v>
      </c>
      <c r="P913" s="139" t="str">
        <f t="shared" si="45"/>
        <v>Gastos_Gerais</v>
      </c>
    </row>
    <row r="914" spans="1:16" ht="51" x14ac:dyDescent="0.2">
      <c r="A914" s="627">
        <v>8618</v>
      </c>
      <c r="B914" s="634">
        <v>45229</v>
      </c>
      <c r="C914" s="642">
        <v>45231</v>
      </c>
      <c r="D914" s="636" t="s">
        <v>176</v>
      </c>
      <c r="E914" s="636" t="s">
        <v>158</v>
      </c>
      <c r="F914" s="374">
        <v>1035.5</v>
      </c>
      <c r="G914" s="636" t="s">
        <v>9871</v>
      </c>
      <c r="H914" s="636" t="s">
        <v>417</v>
      </c>
      <c r="I914" s="637" t="s">
        <v>9872</v>
      </c>
      <c r="J914" s="637" t="s">
        <v>1188</v>
      </c>
      <c r="K914" s="637" t="s">
        <v>1158</v>
      </c>
      <c r="L914" s="637" t="s">
        <v>9873</v>
      </c>
      <c r="M914" s="638">
        <v>45236</v>
      </c>
      <c r="N914" s="74">
        <f t="shared" si="43"/>
        <v>10</v>
      </c>
      <c r="O914" s="74">
        <f t="shared" si="44"/>
        <v>11</v>
      </c>
      <c r="P914" s="139" t="str">
        <f t="shared" si="45"/>
        <v>Gastos_com_Pessoal</v>
      </c>
    </row>
    <row r="915" spans="1:16" ht="38.25" x14ac:dyDescent="0.2">
      <c r="A915" s="627">
        <v>8619</v>
      </c>
      <c r="B915" s="634">
        <v>45229</v>
      </c>
      <c r="C915" s="642">
        <v>45200</v>
      </c>
      <c r="D915" s="636" t="s">
        <v>264</v>
      </c>
      <c r="E915" s="636" t="s">
        <v>293</v>
      </c>
      <c r="F915" s="374">
        <v>75</v>
      </c>
      <c r="G915" s="636" t="s">
        <v>9874</v>
      </c>
      <c r="H915" s="636" t="s">
        <v>419</v>
      </c>
      <c r="I915" s="637" t="s">
        <v>5120</v>
      </c>
      <c r="J915" s="637" t="s">
        <v>1188</v>
      </c>
      <c r="K915" s="637" t="s">
        <v>4137</v>
      </c>
      <c r="L915" s="637">
        <v>951125830</v>
      </c>
      <c r="M915" s="638">
        <v>45229</v>
      </c>
      <c r="N915" s="74">
        <f t="shared" si="43"/>
        <v>10</v>
      </c>
      <c r="O915" s="74">
        <f t="shared" si="44"/>
        <v>10</v>
      </c>
      <c r="P915" s="139" t="str">
        <f t="shared" si="45"/>
        <v>Gastos_Gerais</v>
      </c>
    </row>
    <row r="916" spans="1:16" ht="38.25" x14ac:dyDescent="0.2">
      <c r="A916" s="627">
        <v>8620</v>
      </c>
      <c r="B916" s="634">
        <v>45229</v>
      </c>
      <c r="C916" s="642">
        <v>45200</v>
      </c>
      <c r="D916" s="636" t="s">
        <v>264</v>
      </c>
      <c r="E916" s="636" t="s">
        <v>293</v>
      </c>
      <c r="F916" s="374">
        <v>75</v>
      </c>
      <c r="G916" s="636" t="s">
        <v>9875</v>
      </c>
      <c r="H916" s="636" t="s">
        <v>419</v>
      </c>
      <c r="I916" s="637" t="s">
        <v>6796</v>
      </c>
      <c r="J916" s="637" t="s">
        <v>1188</v>
      </c>
      <c r="K916" s="637" t="s">
        <v>4137</v>
      </c>
      <c r="L916" s="637">
        <v>951125830</v>
      </c>
      <c r="M916" s="638">
        <v>45229</v>
      </c>
      <c r="N916" s="74">
        <f t="shared" si="43"/>
        <v>10</v>
      </c>
      <c r="O916" s="74">
        <f t="shared" si="44"/>
        <v>10</v>
      </c>
      <c r="P916" s="139" t="str">
        <f t="shared" si="45"/>
        <v>Gastos_Gerais</v>
      </c>
    </row>
    <row r="917" spans="1:16" ht="51" x14ac:dyDescent="0.2">
      <c r="A917" s="627">
        <v>8621</v>
      </c>
      <c r="B917" s="634">
        <v>45229</v>
      </c>
      <c r="C917" s="642">
        <v>45200</v>
      </c>
      <c r="D917" s="636" t="s">
        <v>176</v>
      </c>
      <c r="E917" s="636" t="s">
        <v>261</v>
      </c>
      <c r="F917" s="374">
        <v>1132.02</v>
      </c>
      <c r="G917" s="636" t="s">
        <v>1207</v>
      </c>
      <c r="H917" s="636" t="s">
        <v>423</v>
      </c>
      <c r="I917" s="637" t="s">
        <v>9868</v>
      </c>
      <c r="J917" s="637" t="s">
        <v>1188</v>
      </c>
      <c r="K917" s="637" t="s">
        <v>4137</v>
      </c>
      <c r="L917" s="637">
        <v>951125830</v>
      </c>
      <c r="M917" s="638">
        <v>45229</v>
      </c>
      <c r="N917" s="74">
        <f t="shared" si="43"/>
        <v>10</v>
      </c>
      <c r="O917" s="74">
        <f t="shared" si="44"/>
        <v>10</v>
      </c>
      <c r="P917" s="139" t="str">
        <f t="shared" si="45"/>
        <v>Gastos_com_Pessoal</v>
      </c>
    </row>
    <row r="918" spans="1:16" ht="51" x14ac:dyDescent="0.2">
      <c r="A918" s="627">
        <v>8622</v>
      </c>
      <c r="B918" s="634">
        <v>45229</v>
      </c>
      <c r="C918" s="642">
        <v>45200</v>
      </c>
      <c r="D918" s="636" t="s">
        <v>176</v>
      </c>
      <c r="E918" s="636" t="s">
        <v>280</v>
      </c>
      <c r="F918" s="374">
        <v>905.63</v>
      </c>
      <c r="G918" s="636" t="s">
        <v>1209</v>
      </c>
      <c r="H918" s="636" t="s">
        <v>423</v>
      </c>
      <c r="I918" s="637" t="s">
        <v>9868</v>
      </c>
      <c r="J918" s="637" t="s">
        <v>1188</v>
      </c>
      <c r="K918" s="637" t="s">
        <v>4137</v>
      </c>
      <c r="L918" s="637">
        <v>951125830</v>
      </c>
      <c r="M918" s="638">
        <v>45229</v>
      </c>
      <c r="N918" s="74">
        <f t="shared" si="43"/>
        <v>10</v>
      </c>
      <c r="O918" s="74">
        <f t="shared" si="44"/>
        <v>10</v>
      </c>
      <c r="P918" s="139" t="str">
        <f t="shared" si="45"/>
        <v>Gastos_com_Pessoal</v>
      </c>
    </row>
    <row r="919" spans="1:16" ht="51" x14ac:dyDescent="0.2">
      <c r="A919" s="627">
        <v>8623</v>
      </c>
      <c r="B919" s="634">
        <v>45229</v>
      </c>
      <c r="C919" s="642">
        <v>45200</v>
      </c>
      <c r="D919" s="636" t="s">
        <v>176</v>
      </c>
      <c r="E919" s="636" t="s">
        <v>262</v>
      </c>
      <c r="F919" s="374">
        <v>301.88</v>
      </c>
      <c r="G919" s="636" t="s">
        <v>1210</v>
      </c>
      <c r="H919" s="636" t="s">
        <v>423</v>
      </c>
      <c r="I919" s="637" t="s">
        <v>9868</v>
      </c>
      <c r="J919" s="637" t="s">
        <v>1188</v>
      </c>
      <c r="K919" s="637" t="s">
        <v>4137</v>
      </c>
      <c r="L919" s="637">
        <v>951125830</v>
      </c>
      <c r="M919" s="638">
        <v>45229</v>
      </c>
      <c r="N919" s="74">
        <f t="shared" si="43"/>
        <v>10</v>
      </c>
      <c r="O919" s="74">
        <f t="shared" si="44"/>
        <v>10</v>
      </c>
      <c r="P919" s="139" t="str">
        <f t="shared" si="45"/>
        <v>Gastos_com_Pessoal</v>
      </c>
    </row>
    <row r="920" spans="1:16" ht="51" x14ac:dyDescent="0.2">
      <c r="A920" s="627">
        <v>8624</v>
      </c>
      <c r="B920" s="634">
        <v>45229</v>
      </c>
      <c r="C920" s="642">
        <v>45200</v>
      </c>
      <c r="D920" s="636" t="s">
        <v>176</v>
      </c>
      <c r="E920" s="636" t="s">
        <v>169</v>
      </c>
      <c r="F920" s="374">
        <v>4022.4</v>
      </c>
      <c r="G920" s="636" t="s">
        <v>1211</v>
      </c>
      <c r="H920" s="636" t="s">
        <v>423</v>
      </c>
      <c r="I920" s="637" t="s">
        <v>9868</v>
      </c>
      <c r="J920" s="637" t="s">
        <v>1188</v>
      </c>
      <c r="K920" s="637" t="s">
        <v>4137</v>
      </c>
      <c r="L920" s="637">
        <v>951125830</v>
      </c>
      <c r="M920" s="638">
        <v>45229</v>
      </c>
      <c r="N920" s="74">
        <f t="shared" si="43"/>
        <v>10</v>
      </c>
      <c r="O920" s="74">
        <f t="shared" si="44"/>
        <v>10</v>
      </c>
      <c r="P920" s="139" t="str">
        <f t="shared" si="45"/>
        <v>Gastos_com_Pessoal</v>
      </c>
    </row>
    <row r="921" spans="1:16" ht="51" x14ac:dyDescent="0.2">
      <c r="A921" s="627">
        <v>8625</v>
      </c>
      <c r="B921" s="634">
        <v>45229</v>
      </c>
      <c r="C921" s="642">
        <v>45200</v>
      </c>
      <c r="D921" s="636" t="s">
        <v>176</v>
      </c>
      <c r="E921" s="636" t="s">
        <v>261</v>
      </c>
      <c r="F921" s="374">
        <v>437.84</v>
      </c>
      <c r="G921" s="636" t="s">
        <v>1207</v>
      </c>
      <c r="H921" s="636" t="s">
        <v>421</v>
      </c>
      <c r="I921" s="637" t="s">
        <v>9862</v>
      </c>
      <c r="J921" s="637" t="s">
        <v>1188</v>
      </c>
      <c r="K921" s="637" t="s">
        <v>4137</v>
      </c>
      <c r="L921" s="637">
        <v>951125830</v>
      </c>
      <c r="M921" s="638">
        <v>45229</v>
      </c>
      <c r="N921" s="74">
        <f t="shared" si="43"/>
        <v>10</v>
      </c>
      <c r="O921" s="74">
        <f t="shared" si="44"/>
        <v>10</v>
      </c>
      <c r="P921" s="139" t="str">
        <f t="shared" si="45"/>
        <v>Gastos_com_Pessoal</v>
      </c>
    </row>
    <row r="922" spans="1:16" ht="51" x14ac:dyDescent="0.2">
      <c r="A922" s="627">
        <v>8626</v>
      </c>
      <c r="B922" s="634">
        <v>45229</v>
      </c>
      <c r="C922" s="642">
        <v>45200</v>
      </c>
      <c r="D922" s="636" t="s">
        <v>176</v>
      </c>
      <c r="E922" s="636" t="s">
        <v>280</v>
      </c>
      <c r="F922" s="374">
        <v>437.84</v>
      </c>
      <c r="G922" s="636" t="s">
        <v>1209</v>
      </c>
      <c r="H922" s="636" t="s">
        <v>421</v>
      </c>
      <c r="I922" s="637" t="s">
        <v>9862</v>
      </c>
      <c r="J922" s="637" t="s">
        <v>1188</v>
      </c>
      <c r="K922" s="637" t="s">
        <v>4137</v>
      </c>
      <c r="L922" s="637">
        <v>951125830</v>
      </c>
      <c r="M922" s="638">
        <v>45229</v>
      </c>
      <c r="N922" s="74">
        <f t="shared" si="43"/>
        <v>10</v>
      </c>
      <c r="O922" s="74">
        <f t="shared" si="44"/>
        <v>10</v>
      </c>
      <c r="P922" s="139" t="str">
        <f t="shared" si="45"/>
        <v>Gastos_com_Pessoal</v>
      </c>
    </row>
    <row r="923" spans="1:16" ht="51" x14ac:dyDescent="0.2">
      <c r="A923" s="627">
        <v>8627</v>
      </c>
      <c r="B923" s="634">
        <v>45229</v>
      </c>
      <c r="C923" s="642">
        <v>45200</v>
      </c>
      <c r="D923" s="636" t="s">
        <v>176</v>
      </c>
      <c r="E923" s="636" t="s">
        <v>262</v>
      </c>
      <c r="F923" s="374">
        <v>145.94999999999999</v>
      </c>
      <c r="G923" s="636" t="s">
        <v>1210</v>
      </c>
      <c r="H923" s="636" t="s">
        <v>421</v>
      </c>
      <c r="I923" s="637" t="s">
        <v>9862</v>
      </c>
      <c r="J923" s="637" t="s">
        <v>1188</v>
      </c>
      <c r="K923" s="637" t="s">
        <v>4137</v>
      </c>
      <c r="L923" s="637">
        <v>951125830</v>
      </c>
      <c r="M923" s="638">
        <v>45229</v>
      </c>
      <c r="N923" s="74">
        <f t="shared" si="43"/>
        <v>10</v>
      </c>
      <c r="O923" s="74">
        <f t="shared" si="44"/>
        <v>10</v>
      </c>
      <c r="P923" s="139" t="str">
        <f t="shared" si="45"/>
        <v>Gastos_com_Pessoal</v>
      </c>
    </row>
    <row r="924" spans="1:16" ht="51" x14ac:dyDescent="0.2">
      <c r="A924" s="627">
        <v>8628</v>
      </c>
      <c r="B924" s="634">
        <v>45229</v>
      </c>
      <c r="C924" s="642">
        <v>45200</v>
      </c>
      <c r="D924" s="636" t="s">
        <v>176</v>
      </c>
      <c r="E924" s="636" t="s">
        <v>169</v>
      </c>
      <c r="F924" s="374">
        <v>2056.0300000000002</v>
      </c>
      <c r="G924" s="636" t="s">
        <v>1211</v>
      </c>
      <c r="H924" s="636" t="s">
        <v>421</v>
      </c>
      <c r="I924" s="637" t="s">
        <v>9862</v>
      </c>
      <c r="J924" s="637" t="s">
        <v>1188</v>
      </c>
      <c r="K924" s="637" t="s">
        <v>4137</v>
      </c>
      <c r="L924" s="637">
        <v>951125830</v>
      </c>
      <c r="M924" s="638">
        <v>45229</v>
      </c>
      <c r="N924" s="74">
        <f t="shared" si="43"/>
        <v>10</v>
      </c>
      <c r="O924" s="74">
        <f t="shared" si="44"/>
        <v>10</v>
      </c>
      <c r="P924" s="139" t="str">
        <f t="shared" si="45"/>
        <v>Gastos_com_Pessoal</v>
      </c>
    </row>
    <row r="925" spans="1:16" ht="51" x14ac:dyDescent="0.2">
      <c r="A925" s="627">
        <v>8629</v>
      </c>
      <c r="B925" s="634">
        <v>45229</v>
      </c>
      <c r="C925" s="642">
        <v>45200</v>
      </c>
      <c r="D925" s="636" t="s">
        <v>176</v>
      </c>
      <c r="E925" s="636" t="s">
        <v>261</v>
      </c>
      <c r="F925" s="374">
        <v>1421.48</v>
      </c>
      <c r="G925" s="636" t="s">
        <v>1207</v>
      </c>
      <c r="H925" s="636" t="s">
        <v>416</v>
      </c>
      <c r="I925" s="637" t="s">
        <v>9866</v>
      </c>
      <c r="J925" s="637" t="s">
        <v>1188</v>
      </c>
      <c r="K925" s="637" t="s">
        <v>4137</v>
      </c>
      <c r="L925" s="637">
        <v>951125830</v>
      </c>
      <c r="M925" s="638">
        <v>45229</v>
      </c>
      <c r="N925" s="74">
        <f t="shared" si="43"/>
        <v>10</v>
      </c>
      <c r="O925" s="74">
        <f t="shared" si="44"/>
        <v>10</v>
      </c>
      <c r="P925" s="139" t="str">
        <f t="shared" si="45"/>
        <v>Gastos_com_Pessoal</v>
      </c>
    </row>
    <row r="926" spans="1:16" ht="51" x14ac:dyDescent="0.2">
      <c r="A926" s="627">
        <v>8630</v>
      </c>
      <c r="B926" s="634">
        <v>45229</v>
      </c>
      <c r="C926" s="642">
        <v>45200</v>
      </c>
      <c r="D926" s="636" t="s">
        <v>176</v>
      </c>
      <c r="E926" s="636" t="s">
        <v>280</v>
      </c>
      <c r="F926" s="374">
        <v>1421.48</v>
      </c>
      <c r="G926" s="636" t="s">
        <v>1209</v>
      </c>
      <c r="H926" s="636" t="s">
        <v>416</v>
      </c>
      <c r="I926" s="637" t="s">
        <v>9866</v>
      </c>
      <c r="J926" s="637" t="s">
        <v>1188</v>
      </c>
      <c r="K926" s="637" t="s">
        <v>4137</v>
      </c>
      <c r="L926" s="637">
        <v>951125830</v>
      </c>
      <c r="M926" s="638">
        <v>45229</v>
      </c>
      <c r="N926" s="74">
        <f t="shared" si="43"/>
        <v>10</v>
      </c>
      <c r="O926" s="74">
        <f t="shared" si="44"/>
        <v>10</v>
      </c>
      <c r="P926" s="139" t="str">
        <f t="shared" si="45"/>
        <v>Gastos_com_Pessoal</v>
      </c>
    </row>
    <row r="927" spans="1:16" ht="51" x14ac:dyDescent="0.2">
      <c r="A927" s="627">
        <v>8631</v>
      </c>
      <c r="B927" s="634">
        <v>45229</v>
      </c>
      <c r="C927" s="642">
        <v>45200</v>
      </c>
      <c r="D927" s="636" t="s">
        <v>176</v>
      </c>
      <c r="E927" s="636" t="s">
        <v>262</v>
      </c>
      <c r="F927" s="374">
        <v>473.83</v>
      </c>
      <c r="G927" s="636" t="s">
        <v>1210</v>
      </c>
      <c r="H927" s="636" t="s">
        <v>416</v>
      </c>
      <c r="I927" s="637" t="s">
        <v>9866</v>
      </c>
      <c r="J927" s="637" t="s">
        <v>1188</v>
      </c>
      <c r="K927" s="637" t="s">
        <v>4137</v>
      </c>
      <c r="L927" s="637">
        <v>951125830</v>
      </c>
      <c r="M927" s="638">
        <v>45229</v>
      </c>
      <c r="N927" s="74">
        <f t="shared" si="43"/>
        <v>10</v>
      </c>
      <c r="O927" s="74">
        <f t="shared" si="44"/>
        <v>10</v>
      </c>
      <c r="P927" s="139" t="str">
        <f t="shared" si="45"/>
        <v>Gastos_com_Pessoal</v>
      </c>
    </row>
    <row r="928" spans="1:16" ht="51" x14ac:dyDescent="0.2">
      <c r="A928" s="627">
        <v>8632</v>
      </c>
      <c r="B928" s="634">
        <v>45229</v>
      </c>
      <c r="C928" s="642">
        <v>45200</v>
      </c>
      <c r="D928" s="636" t="s">
        <v>176</v>
      </c>
      <c r="E928" s="636" t="s">
        <v>169</v>
      </c>
      <c r="F928" s="374">
        <v>2880.57</v>
      </c>
      <c r="G928" s="636" t="s">
        <v>1211</v>
      </c>
      <c r="H928" s="636" t="s">
        <v>416</v>
      </c>
      <c r="I928" s="637" t="s">
        <v>9866</v>
      </c>
      <c r="J928" s="637" t="s">
        <v>1188</v>
      </c>
      <c r="K928" s="637" t="s">
        <v>4137</v>
      </c>
      <c r="L928" s="637">
        <v>951125830</v>
      </c>
      <c r="M928" s="638">
        <v>45229</v>
      </c>
      <c r="N928" s="74">
        <f t="shared" si="43"/>
        <v>10</v>
      </c>
      <c r="O928" s="74">
        <f t="shared" si="44"/>
        <v>10</v>
      </c>
      <c r="P928" s="139" t="str">
        <f t="shared" si="45"/>
        <v>Gastos_com_Pessoal</v>
      </c>
    </row>
    <row r="929" spans="1:16" ht="51" x14ac:dyDescent="0.2">
      <c r="A929" s="627">
        <v>8633</v>
      </c>
      <c r="B929" s="634">
        <v>45229</v>
      </c>
      <c r="C929" s="642">
        <v>45200</v>
      </c>
      <c r="D929" s="636" t="s">
        <v>176</v>
      </c>
      <c r="E929" s="636" t="s">
        <v>261</v>
      </c>
      <c r="F929" s="374">
        <v>2083.58</v>
      </c>
      <c r="G929" s="636" t="s">
        <v>1207</v>
      </c>
      <c r="H929" s="636" t="s">
        <v>493</v>
      </c>
      <c r="I929" s="637" t="s">
        <v>9864</v>
      </c>
      <c r="J929" s="637" t="s">
        <v>1188</v>
      </c>
      <c r="K929" s="637" t="s">
        <v>4137</v>
      </c>
      <c r="L929" s="637">
        <v>951125830</v>
      </c>
      <c r="M929" s="638">
        <v>45229</v>
      </c>
      <c r="N929" s="74">
        <f t="shared" si="43"/>
        <v>10</v>
      </c>
      <c r="O929" s="74">
        <f t="shared" si="44"/>
        <v>10</v>
      </c>
      <c r="P929" s="139" t="str">
        <f t="shared" si="45"/>
        <v>Gastos_com_Pessoal</v>
      </c>
    </row>
    <row r="930" spans="1:16" ht="51" x14ac:dyDescent="0.2">
      <c r="A930" s="627">
        <v>8634</v>
      </c>
      <c r="B930" s="634">
        <v>45229</v>
      </c>
      <c r="C930" s="642">
        <v>45200</v>
      </c>
      <c r="D930" s="636" t="s">
        <v>176</v>
      </c>
      <c r="E930" s="636" t="s">
        <v>280</v>
      </c>
      <c r="F930" s="374">
        <v>1488.98</v>
      </c>
      <c r="G930" s="636" t="s">
        <v>1209</v>
      </c>
      <c r="H930" s="636" t="s">
        <v>493</v>
      </c>
      <c r="I930" s="637" t="s">
        <v>9864</v>
      </c>
      <c r="J930" s="637" t="s">
        <v>1188</v>
      </c>
      <c r="K930" s="637" t="s">
        <v>4137</v>
      </c>
      <c r="L930" s="637">
        <v>951125830</v>
      </c>
      <c r="M930" s="638">
        <v>45229</v>
      </c>
      <c r="N930" s="74">
        <f t="shared" si="43"/>
        <v>10</v>
      </c>
      <c r="O930" s="74">
        <f t="shared" si="44"/>
        <v>10</v>
      </c>
      <c r="P930" s="139" t="str">
        <f t="shared" si="45"/>
        <v>Gastos_com_Pessoal</v>
      </c>
    </row>
    <row r="931" spans="1:16" ht="51" x14ac:dyDescent="0.2">
      <c r="A931" s="627">
        <v>8635</v>
      </c>
      <c r="B931" s="634">
        <v>45229</v>
      </c>
      <c r="C931" s="642">
        <v>45200</v>
      </c>
      <c r="D931" s="636" t="s">
        <v>176</v>
      </c>
      <c r="E931" s="636" t="s">
        <v>262</v>
      </c>
      <c r="F931" s="374">
        <v>496.32</v>
      </c>
      <c r="G931" s="636" t="s">
        <v>1210</v>
      </c>
      <c r="H931" s="636" t="s">
        <v>493</v>
      </c>
      <c r="I931" s="637" t="s">
        <v>9864</v>
      </c>
      <c r="J931" s="637" t="s">
        <v>1188</v>
      </c>
      <c r="K931" s="637" t="s">
        <v>4137</v>
      </c>
      <c r="L931" s="637">
        <v>951125830</v>
      </c>
      <c r="M931" s="638">
        <v>45229</v>
      </c>
      <c r="N931" s="74">
        <f t="shared" si="43"/>
        <v>10</v>
      </c>
      <c r="O931" s="74">
        <f t="shared" si="44"/>
        <v>10</v>
      </c>
      <c r="P931" s="139" t="str">
        <f t="shared" si="45"/>
        <v>Gastos_com_Pessoal</v>
      </c>
    </row>
    <row r="932" spans="1:16" ht="51" x14ac:dyDescent="0.2">
      <c r="A932" s="627">
        <v>8636</v>
      </c>
      <c r="B932" s="634">
        <v>45229</v>
      </c>
      <c r="C932" s="642">
        <v>45200</v>
      </c>
      <c r="D932" s="636" t="s">
        <v>176</v>
      </c>
      <c r="E932" s="636" t="s">
        <v>169</v>
      </c>
      <c r="F932" s="374">
        <v>3726.72</v>
      </c>
      <c r="G932" s="636" t="s">
        <v>1211</v>
      </c>
      <c r="H932" s="636" t="s">
        <v>493</v>
      </c>
      <c r="I932" s="637" t="s">
        <v>9864</v>
      </c>
      <c r="J932" s="637" t="s">
        <v>1188</v>
      </c>
      <c r="K932" s="637" t="s">
        <v>4137</v>
      </c>
      <c r="L932" s="637">
        <v>951125830</v>
      </c>
      <c r="M932" s="638">
        <v>45229</v>
      </c>
      <c r="N932" s="74">
        <f t="shared" si="43"/>
        <v>10</v>
      </c>
      <c r="O932" s="74">
        <f t="shared" si="44"/>
        <v>10</v>
      </c>
      <c r="P932" s="139" t="str">
        <f t="shared" si="45"/>
        <v>Gastos_com_Pessoal</v>
      </c>
    </row>
    <row r="933" spans="1:16" ht="51" x14ac:dyDescent="0.2">
      <c r="A933" s="627">
        <v>8637</v>
      </c>
      <c r="B933" s="634">
        <v>45229</v>
      </c>
      <c r="C933" s="642">
        <v>45200</v>
      </c>
      <c r="D933" s="636" t="s">
        <v>176</v>
      </c>
      <c r="E933" s="636" t="s">
        <v>169</v>
      </c>
      <c r="F933" s="374">
        <v>1308.3499999999999</v>
      </c>
      <c r="G933" s="636" t="s">
        <v>1211</v>
      </c>
      <c r="H933" s="636" t="s">
        <v>422</v>
      </c>
      <c r="I933" s="637" t="s">
        <v>6285</v>
      </c>
      <c r="J933" s="637" t="s">
        <v>1188</v>
      </c>
      <c r="K933" s="637" t="s">
        <v>4137</v>
      </c>
      <c r="L933" s="637">
        <v>951125830</v>
      </c>
      <c r="M933" s="638">
        <v>45229</v>
      </c>
      <c r="N933" s="74">
        <f t="shared" si="43"/>
        <v>10</v>
      </c>
      <c r="O933" s="74">
        <f t="shared" si="44"/>
        <v>10</v>
      </c>
      <c r="P933" s="139" t="str">
        <f t="shared" si="45"/>
        <v>Gastos_com_Pessoal</v>
      </c>
    </row>
    <row r="934" spans="1:16" ht="38.25" x14ac:dyDescent="0.2">
      <c r="A934" s="627">
        <v>8638</v>
      </c>
      <c r="B934" s="634">
        <v>45229</v>
      </c>
      <c r="C934" s="642">
        <v>45200</v>
      </c>
      <c r="D934" s="636" t="s">
        <v>264</v>
      </c>
      <c r="E934" s="636" t="s">
        <v>81</v>
      </c>
      <c r="F934" s="374">
        <v>1804</v>
      </c>
      <c r="G934" s="636" t="s">
        <v>9876</v>
      </c>
      <c r="H934" s="636" t="s">
        <v>418</v>
      </c>
      <c r="I934" s="637" t="s">
        <v>1290</v>
      </c>
      <c r="J934" s="637" t="s">
        <v>1157</v>
      </c>
      <c r="K934" s="637" t="s">
        <v>32</v>
      </c>
      <c r="L934" s="637">
        <v>217877</v>
      </c>
      <c r="M934" s="638">
        <v>45230</v>
      </c>
      <c r="N934" s="74">
        <f t="shared" si="43"/>
        <v>10</v>
      </c>
      <c r="O934" s="74">
        <f t="shared" si="44"/>
        <v>10</v>
      </c>
      <c r="P934" s="139" t="str">
        <f t="shared" si="45"/>
        <v>Gastos_Gerais</v>
      </c>
    </row>
    <row r="935" spans="1:16" ht="38.25" x14ac:dyDescent="0.2">
      <c r="A935" s="627">
        <v>8639</v>
      </c>
      <c r="B935" s="634">
        <v>45229</v>
      </c>
      <c r="C935" s="642">
        <v>45200</v>
      </c>
      <c r="D935" s="636" t="s">
        <v>264</v>
      </c>
      <c r="E935" s="636" t="s">
        <v>96</v>
      </c>
      <c r="F935" s="374">
        <v>181.68</v>
      </c>
      <c r="G935" s="636" t="s">
        <v>9877</v>
      </c>
      <c r="H935" s="636" t="s">
        <v>1032</v>
      </c>
      <c r="I935" s="637" t="s">
        <v>9878</v>
      </c>
      <c r="J935" s="637" t="s">
        <v>1157</v>
      </c>
      <c r="K935" s="637" t="s">
        <v>32</v>
      </c>
      <c r="L935" s="637">
        <v>6173</v>
      </c>
      <c r="M935" s="638">
        <v>45225</v>
      </c>
      <c r="N935" s="74">
        <f t="shared" si="43"/>
        <v>10</v>
      </c>
      <c r="O935" s="74">
        <f t="shared" si="44"/>
        <v>10</v>
      </c>
      <c r="P935" s="139" t="str">
        <f t="shared" si="45"/>
        <v>Gastos_Gerais</v>
      </c>
    </row>
    <row r="936" spans="1:16" ht="38.25" x14ac:dyDescent="0.2">
      <c r="A936" s="627">
        <v>8640</v>
      </c>
      <c r="B936" s="634">
        <v>45229</v>
      </c>
      <c r="C936" s="642">
        <v>45200</v>
      </c>
      <c r="D936" s="636" t="s">
        <v>264</v>
      </c>
      <c r="E936" s="636" t="s">
        <v>402</v>
      </c>
      <c r="F936" s="374">
        <v>258.99</v>
      </c>
      <c r="G936" s="636" t="s">
        <v>1487</v>
      </c>
      <c r="H936" s="636" t="s">
        <v>414</v>
      </c>
      <c r="I936" s="637" t="s">
        <v>7202</v>
      </c>
      <c r="J936" s="637" t="s">
        <v>1157</v>
      </c>
      <c r="K936" s="637" t="s">
        <v>32</v>
      </c>
      <c r="L936" s="637">
        <v>220536</v>
      </c>
      <c r="M936" s="638">
        <v>45225</v>
      </c>
      <c r="N936" s="74">
        <f t="shared" si="43"/>
        <v>10</v>
      </c>
      <c r="O936" s="74">
        <f t="shared" si="44"/>
        <v>10</v>
      </c>
      <c r="P936" s="139" t="str">
        <f t="shared" si="45"/>
        <v>Gastos_Gerais</v>
      </c>
    </row>
    <row r="937" spans="1:16" ht="38.25" x14ac:dyDescent="0.2">
      <c r="A937" s="627">
        <v>8641</v>
      </c>
      <c r="B937" s="634">
        <v>45229</v>
      </c>
      <c r="C937" s="642">
        <v>45200</v>
      </c>
      <c r="D937" s="636" t="s">
        <v>264</v>
      </c>
      <c r="E937" s="636" t="s">
        <v>290</v>
      </c>
      <c r="F937" s="374">
        <v>636.29999999999995</v>
      </c>
      <c r="G937" s="636" t="s">
        <v>9858</v>
      </c>
      <c r="H937" s="636" t="s">
        <v>418</v>
      </c>
      <c r="I937" s="637" t="s">
        <v>9879</v>
      </c>
      <c r="J937" s="637" t="s">
        <v>1157</v>
      </c>
      <c r="K937" s="637" t="s">
        <v>32</v>
      </c>
      <c r="L937" s="637">
        <v>36572</v>
      </c>
      <c r="M937" s="638">
        <v>45215</v>
      </c>
      <c r="N937" s="74">
        <f t="shared" si="43"/>
        <v>10</v>
      </c>
      <c r="O937" s="74">
        <f t="shared" si="44"/>
        <v>10</v>
      </c>
      <c r="P937" s="139" t="str">
        <f t="shared" si="45"/>
        <v>Gastos_Gerais</v>
      </c>
    </row>
    <row r="938" spans="1:16" ht="38.25" x14ac:dyDescent="0.2">
      <c r="A938" s="627">
        <v>8642</v>
      </c>
      <c r="B938" s="634">
        <v>45229</v>
      </c>
      <c r="C938" s="642">
        <v>45200</v>
      </c>
      <c r="D938" s="636" t="s">
        <v>264</v>
      </c>
      <c r="E938" s="636" t="s">
        <v>138</v>
      </c>
      <c r="F938" s="374">
        <v>438</v>
      </c>
      <c r="G938" s="636" t="s">
        <v>138</v>
      </c>
      <c r="H938" s="636" t="s">
        <v>414</v>
      </c>
      <c r="I938" s="637" t="s">
        <v>1237</v>
      </c>
      <c r="J938" s="637" t="s">
        <v>1157</v>
      </c>
      <c r="K938" s="637" t="s">
        <v>32</v>
      </c>
      <c r="L938" s="637">
        <v>15742</v>
      </c>
      <c r="M938" s="638">
        <v>45216</v>
      </c>
      <c r="N938" s="74">
        <f t="shared" si="43"/>
        <v>10</v>
      </c>
      <c r="O938" s="74">
        <f t="shared" si="44"/>
        <v>10</v>
      </c>
      <c r="P938" s="139" t="str">
        <f t="shared" si="45"/>
        <v>Gastos_Gerais</v>
      </c>
    </row>
    <row r="939" spans="1:16" ht="38.25" x14ac:dyDescent="0.2">
      <c r="A939" s="627">
        <v>8643</v>
      </c>
      <c r="B939" s="634">
        <v>45229</v>
      </c>
      <c r="C939" s="642">
        <v>45200</v>
      </c>
      <c r="D939" s="636" t="s">
        <v>264</v>
      </c>
      <c r="E939" s="636" t="s">
        <v>138</v>
      </c>
      <c r="F939" s="374">
        <v>2127.6</v>
      </c>
      <c r="G939" s="636" t="s">
        <v>138</v>
      </c>
      <c r="H939" s="636" t="s">
        <v>419</v>
      </c>
      <c r="I939" s="637" t="s">
        <v>1237</v>
      </c>
      <c r="J939" s="637" t="s">
        <v>1157</v>
      </c>
      <c r="K939" s="637" t="s">
        <v>32</v>
      </c>
      <c r="L939" s="637">
        <v>15730</v>
      </c>
      <c r="M939" s="638">
        <v>45216</v>
      </c>
      <c r="N939" s="74">
        <f t="shared" si="43"/>
        <v>10</v>
      </c>
      <c r="O939" s="74">
        <f t="shared" si="44"/>
        <v>10</v>
      </c>
      <c r="P939" s="139" t="str">
        <f t="shared" si="45"/>
        <v>Gastos_Gerais</v>
      </c>
    </row>
    <row r="940" spans="1:16" ht="48" x14ac:dyDescent="0.2">
      <c r="A940" s="627">
        <v>8644</v>
      </c>
      <c r="B940" s="634">
        <v>45229</v>
      </c>
      <c r="C940" s="642">
        <v>45200</v>
      </c>
      <c r="D940" s="636" t="s">
        <v>264</v>
      </c>
      <c r="E940" s="636" t="s">
        <v>290</v>
      </c>
      <c r="F940" s="374">
        <v>487.5</v>
      </c>
      <c r="G940" s="636" t="s">
        <v>8321</v>
      </c>
      <c r="H940" s="636" t="s">
        <v>416</v>
      </c>
      <c r="I940" s="637" t="s">
        <v>9880</v>
      </c>
      <c r="J940" s="637" t="s">
        <v>1157</v>
      </c>
      <c r="K940" s="637" t="s">
        <v>32</v>
      </c>
      <c r="L940" s="637">
        <v>33683</v>
      </c>
      <c r="M940" s="638">
        <v>45223</v>
      </c>
      <c r="N940" s="74">
        <f t="shared" si="43"/>
        <v>10</v>
      </c>
      <c r="O940" s="74">
        <f t="shared" si="44"/>
        <v>10</v>
      </c>
      <c r="P940" s="139" t="str">
        <f t="shared" si="45"/>
        <v>Gastos_Gerais</v>
      </c>
    </row>
    <row r="941" spans="1:16" ht="38.25" x14ac:dyDescent="0.2">
      <c r="A941" s="627">
        <v>8645</v>
      </c>
      <c r="B941" s="634">
        <v>45229</v>
      </c>
      <c r="C941" s="642">
        <v>45200</v>
      </c>
      <c r="D941" s="636" t="s">
        <v>264</v>
      </c>
      <c r="E941" s="636" t="s">
        <v>182</v>
      </c>
      <c r="F941" s="374">
        <v>263</v>
      </c>
      <c r="G941" s="636" t="s">
        <v>9881</v>
      </c>
      <c r="H941" s="636" t="s">
        <v>418</v>
      </c>
      <c r="I941" s="637" t="s">
        <v>9281</v>
      </c>
      <c r="J941" s="637" t="s">
        <v>1157</v>
      </c>
      <c r="K941" s="637" t="s">
        <v>32</v>
      </c>
      <c r="L941" s="637">
        <v>781</v>
      </c>
      <c r="M941" s="638">
        <v>45223</v>
      </c>
      <c r="N941" s="74">
        <f t="shared" si="43"/>
        <v>10</v>
      </c>
      <c r="O941" s="74">
        <f t="shared" si="44"/>
        <v>10</v>
      </c>
      <c r="P941" s="139" t="str">
        <f t="shared" si="45"/>
        <v>Gastos_Gerais</v>
      </c>
    </row>
    <row r="942" spans="1:16" ht="38.25" x14ac:dyDescent="0.2">
      <c r="A942" s="627">
        <v>8646</v>
      </c>
      <c r="B942" s="634">
        <v>45230</v>
      </c>
      <c r="C942" s="642">
        <v>45170</v>
      </c>
      <c r="D942" s="636" t="s">
        <v>264</v>
      </c>
      <c r="E942" s="636" t="s">
        <v>82</v>
      </c>
      <c r="F942" s="374">
        <v>7238.32</v>
      </c>
      <c r="G942" s="636" t="s">
        <v>1154</v>
      </c>
      <c r="H942" s="636" t="s">
        <v>493</v>
      </c>
      <c r="I942" s="637" t="s">
        <v>1682</v>
      </c>
      <c r="J942" s="637" t="s">
        <v>1157</v>
      </c>
      <c r="K942" s="637" t="s">
        <v>1158</v>
      </c>
      <c r="L942" s="637" t="s">
        <v>9882</v>
      </c>
      <c r="M942" s="638">
        <v>45230</v>
      </c>
      <c r="N942" s="74">
        <f t="shared" si="43"/>
        <v>10</v>
      </c>
      <c r="O942" s="74">
        <f t="shared" si="44"/>
        <v>9</v>
      </c>
      <c r="P942" s="139" t="str">
        <f t="shared" si="45"/>
        <v>Gastos_Gerais</v>
      </c>
    </row>
    <row r="943" spans="1:16" ht="38.25" x14ac:dyDescent="0.2">
      <c r="A943" s="627">
        <v>8647</v>
      </c>
      <c r="B943" s="634">
        <v>45230</v>
      </c>
      <c r="C943" s="642">
        <v>45200</v>
      </c>
      <c r="D943" s="636" t="s">
        <v>264</v>
      </c>
      <c r="E943" s="636" t="s">
        <v>82</v>
      </c>
      <c r="F943" s="374">
        <v>18582.37</v>
      </c>
      <c r="G943" s="636" t="s">
        <v>1154</v>
      </c>
      <c r="H943" s="636" t="s">
        <v>419</v>
      </c>
      <c r="I943" s="637" t="s">
        <v>1682</v>
      </c>
      <c r="J943" s="637" t="s">
        <v>1157</v>
      </c>
      <c r="K943" s="637" t="s">
        <v>1158</v>
      </c>
      <c r="L943" s="637" t="s">
        <v>9883</v>
      </c>
      <c r="M943" s="638">
        <v>45230</v>
      </c>
      <c r="N943" s="74">
        <f t="shared" si="43"/>
        <v>10</v>
      </c>
      <c r="O943" s="74">
        <f t="shared" si="44"/>
        <v>10</v>
      </c>
      <c r="P943" s="139" t="str">
        <f t="shared" si="45"/>
        <v>Gastos_Gerais</v>
      </c>
    </row>
    <row r="944" spans="1:16" ht="38.25" x14ac:dyDescent="0.2">
      <c r="A944" s="627">
        <v>8648</v>
      </c>
      <c r="B944" s="634">
        <v>45230</v>
      </c>
      <c r="C944" s="642">
        <v>45200</v>
      </c>
      <c r="D944" s="636" t="s">
        <v>264</v>
      </c>
      <c r="E944" s="636" t="s">
        <v>96</v>
      </c>
      <c r="F944" s="374">
        <v>255</v>
      </c>
      <c r="G944" s="636" t="s">
        <v>9884</v>
      </c>
      <c r="H944" s="636" t="s">
        <v>1032</v>
      </c>
      <c r="I944" s="637" t="s">
        <v>9540</v>
      </c>
      <c r="J944" s="637" t="s">
        <v>1157</v>
      </c>
      <c r="K944" s="637" t="s">
        <v>32</v>
      </c>
      <c r="L944" s="637">
        <v>2391</v>
      </c>
      <c r="M944" s="638">
        <v>45229</v>
      </c>
      <c r="N944" s="74">
        <f t="shared" si="43"/>
        <v>10</v>
      </c>
      <c r="O944" s="74">
        <f t="shared" si="44"/>
        <v>10</v>
      </c>
      <c r="P944" s="139" t="str">
        <f t="shared" si="45"/>
        <v>Gastos_Gerais</v>
      </c>
    </row>
    <row r="945" spans="1:16" ht="48" x14ac:dyDescent="0.2">
      <c r="A945" s="627">
        <v>8649</v>
      </c>
      <c r="B945" s="634">
        <v>45230</v>
      </c>
      <c r="C945" s="642">
        <v>45200</v>
      </c>
      <c r="D945" s="636" t="s">
        <v>264</v>
      </c>
      <c r="E945" s="636" t="s">
        <v>386</v>
      </c>
      <c r="F945" s="374">
        <v>467.25</v>
      </c>
      <c r="G945" s="636" t="s">
        <v>9081</v>
      </c>
      <c r="H945" s="636" t="s">
        <v>417</v>
      </c>
      <c r="I945" s="637" t="s">
        <v>3372</v>
      </c>
      <c r="J945" s="637" t="s">
        <v>1157</v>
      </c>
      <c r="K945" s="637" t="s">
        <v>32</v>
      </c>
      <c r="L945" s="637">
        <v>20363</v>
      </c>
      <c r="M945" s="638">
        <v>45217</v>
      </c>
      <c r="N945" s="74">
        <f t="shared" si="43"/>
        <v>10</v>
      </c>
      <c r="O945" s="74">
        <f t="shared" si="44"/>
        <v>10</v>
      </c>
      <c r="P945" s="139" t="str">
        <f t="shared" si="45"/>
        <v>Gastos_Gerais</v>
      </c>
    </row>
    <row r="946" spans="1:16" ht="48" x14ac:dyDescent="0.2">
      <c r="A946" s="627">
        <v>8650</v>
      </c>
      <c r="B946" s="634">
        <v>45230</v>
      </c>
      <c r="C946" s="642">
        <v>45200</v>
      </c>
      <c r="D946" s="636" t="s">
        <v>264</v>
      </c>
      <c r="E946" s="636" t="s">
        <v>96</v>
      </c>
      <c r="F946" s="374">
        <v>210</v>
      </c>
      <c r="G946" s="636" t="s">
        <v>9885</v>
      </c>
      <c r="H946" s="636" t="s">
        <v>421</v>
      </c>
      <c r="I946" s="637" t="s">
        <v>9886</v>
      </c>
      <c r="J946" s="637" t="s">
        <v>1157</v>
      </c>
      <c r="K946" s="637" t="s">
        <v>32</v>
      </c>
      <c r="L946" s="637">
        <v>1443</v>
      </c>
      <c r="M946" s="638">
        <v>45226</v>
      </c>
      <c r="N946" s="74">
        <f t="shared" si="43"/>
        <v>10</v>
      </c>
      <c r="O946" s="74">
        <f t="shared" si="44"/>
        <v>10</v>
      </c>
      <c r="P946" s="139" t="str">
        <f t="shared" si="45"/>
        <v>Gastos_Gerais</v>
      </c>
    </row>
    <row r="947" spans="1:16" ht="38.25" x14ac:dyDescent="0.2">
      <c r="A947" s="627">
        <v>8651</v>
      </c>
      <c r="B947" s="634">
        <v>45230</v>
      </c>
      <c r="C947" s="642">
        <v>45200</v>
      </c>
      <c r="D947" s="636" t="s">
        <v>264</v>
      </c>
      <c r="E947" s="636" t="s">
        <v>96</v>
      </c>
      <c r="F947" s="374">
        <v>140</v>
      </c>
      <c r="G947" s="636" t="s">
        <v>9887</v>
      </c>
      <c r="H947" s="636" t="s">
        <v>420</v>
      </c>
      <c r="I947" s="637" t="s">
        <v>6981</v>
      </c>
      <c r="J947" s="637" t="s">
        <v>1157</v>
      </c>
      <c r="K947" s="637" t="s">
        <v>32</v>
      </c>
      <c r="L947" s="637">
        <v>5</v>
      </c>
      <c r="M947" s="638">
        <v>45229</v>
      </c>
      <c r="N947" s="74">
        <f t="shared" si="43"/>
        <v>10</v>
      </c>
      <c r="O947" s="74">
        <f t="shared" si="44"/>
        <v>10</v>
      </c>
      <c r="P947" s="139" t="str">
        <f t="shared" si="45"/>
        <v>Gastos_Gerais</v>
      </c>
    </row>
    <row r="948" spans="1:16" ht="38.25" x14ac:dyDescent="0.2">
      <c r="A948" s="627">
        <v>8652</v>
      </c>
      <c r="B948" s="634">
        <v>45230</v>
      </c>
      <c r="C948" s="642">
        <v>45200</v>
      </c>
      <c r="D948" s="636" t="s">
        <v>264</v>
      </c>
      <c r="E948" s="636" t="s">
        <v>293</v>
      </c>
      <c r="F948" s="374">
        <v>75</v>
      </c>
      <c r="G948" s="636" t="s">
        <v>9888</v>
      </c>
      <c r="H948" s="636" t="s">
        <v>419</v>
      </c>
      <c r="I948" s="637" t="s">
        <v>4950</v>
      </c>
      <c r="J948" s="637" t="s">
        <v>1188</v>
      </c>
      <c r="K948" s="637" t="s">
        <v>4137</v>
      </c>
      <c r="L948" s="637">
        <v>151378171</v>
      </c>
      <c r="M948" s="638">
        <v>45230</v>
      </c>
      <c r="N948" s="74">
        <f t="shared" si="43"/>
        <v>10</v>
      </c>
      <c r="O948" s="74">
        <f t="shared" si="44"/>
        <v>10</v>
      </c>
      <c r="P948" s="139" t="str">
        <f t="shared" si="45"/>
        <v>Gastos_Gerais</v>
      </c>
    </row>
    <row r="949" spans="1:16" ht="38.25" x14ac:dyDescent="0.2">
      <c r="A949" s="627">
        <v>8653</v>
      </c>
      <c r="B949" s="634">
        <v>45230</v>
      </c>
      <c r="C949" s="642">
        <v>45200</v>
      </c>
      <c r="D949" s="636" t="s">
        <v>264</v>
      </c>
      <c r="E949" s="636" t="s">
        <v>293</v>
      </c>
      <c r="F949" s="374">
        <v>75</v>
      </c>
      <c r="G949" s="636" t="s">
        <v>9889</v>
      </c>
      <c r="H949" s="636" t="s">
        <v>419</v>
      </c>
      <c r="I949" s="637" t="s">
        <v>9391</v>
      </c>
      <c r="J949" s="637" t="s">
        <v>1188</v>
      </c>
      <c r="K949" s="637" t="s">
        <v>4137</v>
      </c>
      <c r="L949" s="637">
        <v>151378171</v>
      </c>
      <c r="M949" s="638">
        <v>45230</v>
      </c>
      <c r="N949" s="74">
        <f t="shared" si="43"/>
        <v>10</v>
      </c>
      <c r="O949" s="74">
        <f t="shared" si="44"/>
        <v>10</v>
      </c>
      <c r="P949" s="139" t="str">
        <f t="shared" si="45"/>
        <v>Gastos_Gerais</v>
      </c>
    </row>
    <row r="950" spans="1:16" ht="38.25" x14ac:dyDescent="0.2">
      <c r="A950" s="627">
        <v>8654</v>
      </c>
      <c r="B950" s="634">
        <v>45230</v>
      </c>
      <c r="C950" s="642">
        <v>45200</v>
      </c>
      <c r="D950" s="636" t="s">
        <v>264</v>
      </c>
      <c r="E950" s="636" t="s">
        <v>293</v>
      </c>
      <c r="F950" s="374">
        <v>75</v>
      </c>
      <c r="G950" s="636" t="s">
        <v>9213</v>
      </c>
      <c r="H950" s="636" t="s">
        <v>417</v>
      </c>
      <c r="I950" s="637" t="s">
        <v>2382</v>
      </c>
      <c r="J950" s="637" t="s">
        <v>1188</v>
      </c>
      <c r="K950" s="637" t="s">
        <v>4137</v>
      </c>
      <c r="L950" s="637">
        <v>151378171</v>
      </c>
      <c r="M950" s="638">
        <v>45230</v>
      </c>
      <c r="N950" s="74">
        <f t="shared" si="43"/>
        <v>10</v>
      </c>
      <c r="O950" s="74">
        <f t="shared" si="44"/>
        <v>10</v>
      </c>
      <c r="P950" s="139" t="str">
        <f t="shared" si="45"/>
        <v>Gastos_Gerais</v>
      </c>
    </row>
    <row r="951" spans="1:16" ht="38.25" x14ac:dyDescent="0.2">
      <c r="A951" s="627">
        <v>8655</v>
      </c>
      <c r="B951" s="634">
        <v>45230</v>
      </c>
      <c r="C951" s="642">
        <v>45200</v>
      </c>
      <c r="D951" s="636" t="s">
        <v>264</v>
      </c>
      <c r="E951" s="636" t="s">
        <v>293</v>
      </c>
      <c r="F951" s="374">
        <v>26.2</v>
      </c>
      <c r="G951" s="636" t="s">
        <v>9890</v>
      </c>
      <c r="H951" s="636" t="s">
        <v>414</v>
      </c>
      <c r="I951" s="637" t="s">
        <v>9790</v>
      </c>
      <c r="J951" s="637" t="s">
        <v>1188</v>
      </c>
      <c r="K951" s="637" t="s">
        <v>4137</v>
      </c>
      <c r="L951" s="637">
        <v>151378171</v>
      </c>
      <c r="M951" s="638">
        <v>45230</v>
      </c>
      <c r="N951" s="74">
        <f t="shared" si="43"/>
        <v>10</v>
      </c>
      <c r="O951" s="74">
        <f t="shared" si="44"/>
        <v>10</v>
      </c>
      <c r="P951" s="139" t="str">
        <f t="shared" si="45"/>
        <v>Gastos_Gerais</v>
      </c>
    </row>
    <row r="952" spans="1:16" ht="48" x14ac:dyDescent="0.2">
      <c r="A952" s="627">
        <v>8656</v>
      </c>
      <c r="B952" s="634">
        <v>45230</v>
      </c>
      <c r="C952" s="642">
        <v>45200</v>
      </c>
      <c r="D952" s="636" t="s">
        <v>264</v>
      </c>
      <c r="E952" s="636" t="s">
        <v>293</v>
      </c>
      <c r="F952" s="374">
        <v>81.2</v>
      </c>
      <c r="G952" s="636" t="s">
        <v>9891</v>
      </c>
      <c r="H952" s="636" t="s">
        <v>422</v>
      </c>
      <c r="I952" s="637" t="s">
        <v>9599</v>
      </c>
      <c r="J952" s="637" t="s">
        <v>1188</v>
      </c>
      <c r="K952" s="637" t="s">
        <v>4137</v>
      </c>
      <c r="L952" s="637">
        <v>151378171</v>
      </c>
      <c r="M952" s="638">
        <v>45230</v>
      </c>
      <c r="N952" s="74">
        <f t="shared" si="43"/>
        <v>10</v>
      </c>
      <c r="O952" s="74">
        <f t="shared" si="44"/>
        <v>10</v>
      </c>
      <c r="P952" s="139" t="str">
        <f t="shared" si="45"/>
        <v>Gastos_Gerais</v>
      </c>
    </row>
    <row r="953" spans="1:16" ht="51" x14ac:dyDescent="0.2">
      <c r="A953" s="627">
        <v>8657</v>
      </c>
      <c r="B953" s="634">
        <v>45230</v>
      </c>
      <c r="C953" s="642">
        <v>45200</v>
      </c>
      <c r="D953" s="636" t="s">
        <v>176</v>
      </c>
      <c r="E953" s="636" t="s">
        <v>262</v>
      </c>
      <c r="F953" s="374">
        <v>904.79</v>
      </c>
      <c r="G953" s="636" t="s">
        <v>9892</v>
      </c>
      <c r="H953" s="636" t="s">
        <v>414</v>
      </c>
      <c r="I953" s="637" t="s">
        <v>2097</v>
      </c>
      <c r="J953" s="637" t="s">
        <v>1188</v>
      </c>
      <c r="K953" s="637" t="s">
        <v>4137</v>
      </c>
      <c r="L953" s="637">
        <v>151378171</v>
      </c>
      <c r="M953" s="638">
        <v>45230</v>
      </c>
      <c r="N953" s="74">
        <f t="shared" si="43"/>
        <v>10</v>
      </c>
      <c r="O953" s="74">
        <f t="shared" si="44"/>
        <v>10</v>
      </c>
      <c r="P953" s="139" t="str">
        <f t="shared" si="45"/>
        <v>Gastos_com_Pessoal</v>
      </c>
    </row>
    <row r="954" spans="1:16" ht="51" x14ac:dyDescent="0.2">
      <c r="A954" s="627">
        <v>8658</v>
      </c>
      <c r="B954" s="634">
        <v>45230</v>
      </c>
      <c r="C954" s="642">
        <v>45200</v>
      </c>
      <c r="D954" s="636" t="s">
        <v>176</v>
      </c>
      <c r="E954" s="636" t="s">
        <v>280</v>
      </c>
      <c r="F954" s="374">
        <v>2598.65</v>
      </c>
      <c r="G954" s="636" t="s">
        <v>9893</v>
      </c>
      <c r="H954" s="636" t="s">
        <v>414</v>
      </c>
      <c r="I954" s="637" t="s">
        <v>2097</v>
      </c>
      <c r="J954" s="637" t="s">
        <v>1188</v>
      </c>
      <c r="K954" s="637" t="s">
        <v>4137</v>
      </c>
      <c r="L954" s="637">
        <v>151378171</v>
      </c>
      <c r="M954" s="638">
        <v>45230</v>
      </c>
      <c r="N954" s="74">
        <f t="shared" si="43"/>
        <v>10</v>
      </c>
      <c r="O954" s="74">
        <f t="shared" si="44"/>
        <v>10</v>
      </c>
      <c r="P954" s="139" t="str">
        <f t="shared" si="45"/>
        <v>Gastos_com_Pessoal</v>
      </c>
    </row>
    <row r="955" spans="1:16" ht="51" x14ac:dyDescent="0.2">
      <c r="A955" s="627">
        <v>8659</v>
      </c>
      <c r="B955" s="634">
        <v>45230</v>
      </c>
      <c r="C955" s="642">
        <v>45200</v>
      </c>
      <c r="D955" s="636" t="s">
        <v>176</v>
      </c>
      <c r="E955" s="636" t="s">
        <v>262</v>
      </c>
      <c r="F955" s="374">
        <v>908.94</v>
      </c>
      <c r="G955" s="636" t="s">
        <v>9894</v>
      </c>
      <c r="H955" s="636" t="s">
        <v>421</v>
      </c>
      <c r="I955" s="637" t="s">
        <v>2665</v>
      </c>
      <c r="J955" s="637" t="s">
        <v>1188</v>
      </c>
      <c r="K955" s="637" t="s">
        <v>4137</v>
      </c>
      <c r="L955" s="637">
        <v>151378171</v>
      </c>
      <c r="M955" s="638">
        <v>45230</v>
      </c>
      <c r="N955" s="74">
        <f t="shared" si="43"/>
        <v>10</v>
      </c>
      <c r="O955" s="74">
        <f t="shared" si="44"/>
        <v>10</v>
      </c>
      <c r="P955" s="139" t="str">
        <f t="shared" si="45"/>
        <v>Gastos_com_Pessoal</v>
      </c>
    </row>
    <row r="956" spans="1:16" ht="51" x14ac:dyDescent="0.2">
      <c r="A956" s="627">
        <v>8660</v>
      </c>
      <c r="B956" s="634">
        <v>45230</v>
      </c>
      <c r="C956" s="642">
        <v>45200</v>
      </c>
      <c r="D956" s="636" t="s">
        <v>176</v>
      </c>
      <c r="E956" s="636" t="s">
        <v>280</v>
      </c>
      <c r="F956" s="374">
        <v>2552.0100000000002</v>
      </c>
      <c r="G956" s="636" t="s">
        <v>9895</v>
      </c>
      <c r="H956" s="636" t="s">
        <v>421</v>
      </c>
      <c r="I956" s="637" t="s">
        <v>2665</v>
      </c>
      <c r="J956" s="637" t="s">
        <v>1188</v>
      </c>
      <c r="K956" s="637" t="s">
        <v>4137</v>
      </c>
      <c r="L956" s="637">
        <v>151378171</v>
      </c>
      <c r="M956" s="638">
        <v>45230</v>
      </c>
      <c r="N956" s="74">
        <f t="shared" si="43"/>
        <v>10</v>
      </c>
      <c r="O956" s="74">
        <f t="shared" si="44"/>
        <v>10</v>
      </c>
      <c r="P956" s="139" t="str">
        <f t="shared" si="45"/>
        <v>Gastos_com_Pessoal</v>
      </c>
    </row>
    <row r="957" spans="1:16" ht="51" x14ac:dyDescent="0.2">
      <c r="A957" s="627">
        <v>8661</v>
      </c>
      <c r="B957" s="634">
        <v>45230</v>
      </c>
      <c r="C957" s="642">
        <v>45200</v>
      </c>
      <c r="D957" s="636" t="s">
        <v>176</v>
      </c>
      <c r="E957" s="636" t="s">
        <v>262</v>
      </c>
      <c r="F957" s="374">
        <v>750.27</v>
      </c>
      <c r="G957" s="636" t="s">
        <v>9896</v>
      </c>
      <c r="H957" s="636" t="s">
        <v>414</v>
      </c>
      <c r="I957" s="637" t="s">
        <v>9897</v>
      </c>
      <c r="J957" s="637" t="s">
        <v>1188</v>
      </c>
      <c r="K957" s="637" t="s">
        <v>4137</v>
      </c>
      <c r="L957" s="637">
        <v>151378171</v>
      </c>
      <c r="M957" s="638">
        <v>45230</v>
      </c>
      <c r="N957" s="74">
        <f t="shared" si="43"/>
        <v>10</v>
      </c>
      <c r="O957" s="74">
        <f t="shared" si="44"/>
        <v>10</v>
      </c>
      <c r="P957" s="139" t="str">
        <f t="shared" si="45"/>
        <v>Gastos_com_Pessoal</v>
      </c>
    </row>
    <row r="958" spans="1:16" ht="51" x14ac:dyDescent="0.2">
      <c r="A958" s="627">
        <v>8662</v>
      </c>
      <c r="B958" s="634">
        <v>45230</v>
      </c>
      <c r="C958" s="642">
        <v>45200</v>
      </c>
      <c r="D958" s="636" t="s">
        <v>176</v>
      </c>
      <c r="E958" s="636" t="s">
        <v>280</v>
      </c>
      <c r="F958" s="374">
        <v>2171</v>
      </c>
      <c r="G958" s="636" t="s">
        <v>9898</v>
      </c>
      <c r="H958" s="636" t="s">
        <v>414</v>
      </c>
      <c r="I958" s="637" t="s">
        <v>9897</v>
      </c>
      <c r="J958" s="637" t="s">
        <v>1188</v>
      </c>
      <c r="K958" s="637" t="s">
        <v>4137</v>
      </c>
      <c r="L958" s="637">
        <v>151378171</v>
      </c>
      <c r="M958" s="638">
        <v>45230</v>
      </c>
      <c r="N958" s="74">
        <f t="shared" si="43"/>
        <v>10</v>
      </c>
      <c r="O958" s="74">
        <f t="shared" si="44"/>
        <v>10</v>
      </c>
      <c r="P958" s="139" t="str">
        <f t="shared" si="45"/>
        <v>Gastos_com_Pessoal</v>
      </c>
    </row>
    <row r="959" spans="1:16" ht="51" x14ac:dyDescent="0.2">
      <c r="A959" s="627">
        <v>8663</v>
      </c>
      <c r="B959" s="634">
        <v>45230</v>
      </c>
      <c r="C959" s="642">
        <v>45200</v>
      </c>
      <c r="D959" s="636" t="s">
        <v>176</v>
      </c>
      <c r="E959" s="636" t="s">
        <v>262</v>
      </c>
      <c r="F959" s="374">
        <v>906.27</v>
      </c>
      <c r="G959" s="636" t="s">
        <v>9899</v>
      </c>
      <c r="H959" s="636" t="s">
        <v>419</v>
      </c>
      <c r="I959" s="637" t="s">
        <v>3714</v>
      </c>
      <c r="J959" s="637" t="s">
        <v>1188</v>
      </c>
      <c r="K959" s="637" t="s">
        <v>4137</v>
      </c>
      <c r="L959" s="637">
        <v>151378171</v>
      </c>
      <c r="M959" s="638">
        <v>45230</v>
      </c>
      <c r="N959" s="74">
        <f t="shared" si="43"/>
        <v>10</v>
      </c>
      <c r="O959" s="74">
        <f t="shared" si="44"/>
        <v>10</v>
      </c>
      <c r="P959" s="139" t="str">
        <f t="shared" si="45"/>
        <v>Gastos_com_Pessoal</v>
      </c>
    </row>
    <row r="960" spans="1:16" ht="51" x14ac:dyDescent="0.2">
      <c r="A960" s="627">
        <v>8664</v>
      </c>
      <c r="B960" s="634">
        <v>45230</v>
      </c>
      <c r="C960" s="642">
        <v>45200</v>
      </c>
      <c r="D960" s="636" t="s">
        <v>176</v>
      </c>
      <c r="E960" s="636" t="s">
        <v>280</v>
      </c>
      <c r="F960" s="374">
        <v>2659.17</v>
      </c>
      <c r="G960" s="636" t="s">
        <v>9900</v>
      </c>
      <c r="H960" s="636" t="s">
        <v>419</v>
      </c>
      <c r="I960" s="637" t="s">
        <v>3714</v>
      </c>
      <c r="J960" s="637" t="s">
        <v>1188</v>
      </c>
      <c r="K960" s="637" t="s">
        <v>4137</v>
      </c>
      <c r="L960" s="637">
        <v>151378171</v>
      </c>
      <c r="M960" s="638">
        <v>45230</v>
      </c>
      <c r="N960" s="74">
        <f t="shared" si="43"/>
        <v>10</v>
      </c>
      <c r="O960" s="74">
        <f t="shared" si="44"/>
        <v>10</v>
      </c>
      <c r="P960" s="139" t="str">
        <f t="shared" si="45"/>
        <v>Gastos_com_Pessoal</v>
      </c>
    </row>
    <row r="961" spans="1:16" ht="51" x14ac:dyDescent="0.2">
      <c r="A961" s="627">
        <v>8665</v>
      </c>
      <c r="B961" s="634">
        <v>45230</v>
      </c>
      <c r="C961" s="642">
        <v>45200</v>
      </c>
      <c r="D961" s="636" t="s">
        <v>176</v>
      </c>
      <c r="E961" s="636" t="s">
        <v>262</v>
      </c>
      <c r="F961" s="374">
        <v>576.96</v>
      </c>
      <c r="G961" s="636" t="s">
        <v>9901</v>
      </c>
      <c r="H961" s="636" t="s">
        <v>414</v>
      </c>
      <c r="I961" s="637" t="s">
        <v>9902</v>
      </c>
      <c r="J961" s="637" t="s">
        <v>1188</v>
      </c>
      <c r="K961" s="637" t="s">
        <v>4137</v>
      </c>
      <c r="L961" s="637">
        <v>151378171</v>
      </c>
      <c r="M961" s="638">
        <v>45230</v>
      </c>
      <c r="N961" s="74">
        <f t="shared" si="43"/>
        <v>10</v>
      </c>
      <c r="O961" s="74">
        <f t="shared" si="44"/>
        <v>10</v>
      </c>
      <c r="P961" s="139" t="str">
        <f t="shared" si="45"/>
        <v>Gastos_com_Pessoal</v>
      </c>
    </row>
    <row r="962" spans="1:16" ht="51" x14ac:dyDescent="0.2">
      <c r="A962" s="627">
        <v>8666</v>
      </c>
      <c r="B962" s="634">
        <v>45230</v>
      </c>
      <c r="C962" s="642">
        <v>45200</v>
      </c>
      <c r="D962" s="636" t="s">
        <v>176</v>
      </c>
      <c r="E962" s="636" t="s">
        <v>280</v>
      </c>
      <c r="F962" s="374">
        <v>1716.15</v>
      </c>
      <c r="G962" s="636" t="s">
        <v>9903</v>
      </c>
      <c r="H962" s="636" t="s">
        <v>414</v>
      </c>
      <c r="I962" s="637" t="s">
        <v>9902</v>
      </c>
      <c r="J962" s="637" t="s">
        <v>1188</v>
      </c>
      <c r="K962" s="637" t="s">
        <v>4137</v>
      </c>
      <c r="L962" s="637">
        <v>151378171</v>
      </c>
      <c r="M962" s="638">
        <v>45230</v>
      </c>
      <c r="N962" s="74">
        <f t="shared" si="43"/>
        <v>10</v>
      </c>
      <c r="O962" s="74">
        <f t="shared" si="44"/>
        <v>10</v>
      </c>
      <c r="P962" s="139" t="str">
        <f t="shared" si="45"/>
        <v>Gastos_com_Pessoal</v>
      </c>
    </row>
    <row r="963" spans="1:16" ht="51" x14ac:dyDescent="0.2">
      <c r="A963" s="627">
        <v>8667</v>
      </c>
      <c r="B963" s="634">
        <v>45230</v>
      </c>
      <c r="C963" s="642">
        <v>45200</v>
      </c>
      <c r="D963" s="636" t="s">
        <v>176</v>
      </c>
      <c r="E963" s="636" t="s">
        <v>262</v>
      </c>
      <c r="F963" s="374">
        <v>927.13</v>
      </c>
      <c r="G963" s="636" t="s">
        <v>9904</v>
      </c>
      <c r="H963" s="636" t="s">
        <v>419</v>
      </c>
      <c r="I963" s="637" t="s">
        <v>6241</v>
      </c>
      <c r="J963" s="637" t="s">
        <v>1188</v>
      </c>
      <c r="K963" s="637" t="s">
        <v>4137</v>
      </c>
      <c r="L963" s="637">
        <v>151378171</v>
      </c>
      <c r="M963" s="638">
        <v>45230</v>
      </c>
      <c r="N963" s="74">
        <f t="shared" si="43"/>
        <v>10</v>
      </c>
      <c r="O963" s="74">
        <f t="shared" si="44"/>
        <v>10</v>
      </c>
      <c r="P963" s="139" t="str">
        <f t="shared" si="45"/>
        <v>Gastos_com_Pessoal</v>
      </c>
    </row>
    <row r="964" spans="1:16" ht="51" x14ac:dyDescent="0.2">
      <c r="A964" s="627">
        <v>8668</v>
      </c>
      <c r="B964" s="634">
        <v>45230</v>
      </c>
      <c r="C964" s="642">
        <v>45200</v>
      </c>
      <c r="D964" s="636" t="s">
        <v>176</v>
      </c>
      <c r="E964" s="636" t="s">
        <v>280</v>
      </c>
      <c r="F964" s="374">
        <v>2595.36</v>
      </c>
      <c r="G964" s="636" t="s">
        <v>9905</v>
      </c>
      <c r="H964" s="636" t="s">
        <v>419</v>
      </c>
      <c r="I964" s="637" t="s">
        <v>6241</v>
      </c>
      <c r="J964" s="637" t="s">
        <v>1188</v>
      </c>
      <c r="K964" s="637" t="s">
        <v>4137</v>
      </c>
      <c r="L964" s="637">
        <v>151378171</v>
      </c>
      <c r="M964" s="638">
        <v>45230</v>
      </c>
      <c r="N964" s="74">
        <f t="shared" si="43"/>
        <v>10</v>
      </c>
      <c r="O964" s="74">
        <f t="shared" si="44"/>
        <v>10</v>
      </c>
      <c r="P964" s="139" t="str">
        <f t="shared" si="45"/>
        <v>Gastos_com_Pessoal</v>
      </c>
    </row>
    <row r="965" spans="1:16" ht="51" x14ac:dyDescent="0.2">
      <c r="A965" s="627">
        <v>8669</v>
      </c>
      <c r="B965" s="634">
        <v>45230</v>
      </c>
      <c r="C965" s="642">
        <v>45200</v>
      </c>
      <c r="D965" s="636" t="s">
        <v>176</v>
      </c>
      <c r="E965" s="636" t="s">
        <v>262</v>
      </c>
      <c r="F965" s="374">
        <v>940.06</v>
      </c>
      <c r="G965" s="636" t="s">
        <v>9906</v>
      </c>
      <c r="H965" s="636" t="s">
        <v>414</v>
      </c>
      <c r="I965" s="637" t="s">
        <v>9907</v>
      </c>
      <c r="J965" s="637" t="s">
        <v>1188</v>
      </c>
      <c r="K965" s="637" t="s">
        <v>4137</v>
      </c>
      <c r="L965" s="637">
        <v>151378171</v>
      </c>
      <c r="M965" s="638">
        <v>45230</v>
      </c>
      <c r="N965" s="74">
        <f t="shared" ref="N965:N1028" si="46">IF(B965=0,0,IF(YEAR(B965)=$O$1,MONTH(B965)-$N$1+1,(YEAR(B965)-$O$1)*12-$N$1+1+MONTH(B965)))</f>
        <v>10</v>
      </c>
      <c r="O965" s="74">
        <f t="shared" ref="O965:O1028" si="47">IF(C965=0,0,IF(YEAR(C965)=$O$1,MONTH(C965)-$N$1+1,(YEAR(C965)-$O$1)*12-$N$1+1+MONTH(C965)))</f>
        <v>10</v>
      </c>
      <c r="P965" s="139" t="str">
        <f t="shared" ref="P965:P1028" si="48">SUBSTITUTE(D965," ","_")</f>
        <v>Gastos_com_Pessoal</v>
      </c>
    </row>
    <row r="966" spans="1:16" ht="51" x14ac:dyDescent="0.2">
      <c r="A966" s="627">
        <v>8670</v>
      </c>
      <c r="B966" s="634">
        <v>45230</v>
      </c>
      <c r="C966" s="642">
        <v>45200</v>
      </c>
      <c r="D966" s="636" t="s">
        <v>176</v>
      </c>
      <c r="E966" s="636" t="s">
        <v>280</v>
      </c>
      <c r="F966" s="374">
        <v>2625.72</v>
      </c>
      <c r="G966" s="636" t="s">
        <v>9908</v>
      </c>
      <c r="H966" s="636" t="s">
        <v>414</v>
      </c>
      <c r="I966" s="637" t="s">
        <v>9907</v>
      </c>
      <c r="J966" s="637" t="s">
        <v>1188</v>
      </c>
      <c r="K966" s="637" t="s">
        <v>4137</v>
      </c>
      <c r="L966" s="637">
        <v>151378171</v>
      </c>
      <c r="M966" s="638">
        <v>45230</v>
      </c>
      <c r="N966" s="74">
        <f t="shared" si="46"/>
        <v>10</v>
      </c>
      <c r="O966" s="74">
        <f t="shared" si="47"/>
        <v>10</v>
      </c>
      <c r="P966" s="139" t="str">
        <f t="shared" si="48"/>
        <v>Gastos_com_Pessoal</v>
      </c>
    </row>
    <row r="967" spans="1:16" ht="51" x14ac:dyDescent="0.2">
      <c r="A967" s="627">
        <v>8671</v>
      </c>
      <c r="B967" s="634">
        <v>45230</v>
      </c>
      <c r="C967" s="642">
        <v>45200</v>
      </c>
      <c r="D967" s="636" t="s">
        <v>176</v>
      </c>
      <c r="E967" s="636" t="s">
        <v>262</v>
      </c>
      <c r="F967" s="374">
        <v>922.59</v>
      </c>
      <c r="G967" s="636" t="s">
        <v>9909</v>
      </c>
      <c r="H967" s="636" t="s">
        <v>419</v>
      </c>
      <c r="I967" s="637" t="s">
        <v>9910</v>
      </c>
      <c r="J967" s="637" t="s">
        <v>1188</v>
      </c>
      <c r="K967" s="637" t="s">
        <v>4137</v>
      </c>
      <c r="L967" s="637">
        <v>151378171</v>
      </c>
      <c r="M967" s="638">
        <v>45230</v>
      </c>
      <c r="N967" s="74">
        <f t="shared" si="46"/>
        <v>10</v>
      </c>
      <c r="O967" s="74">
        <f t="shared" si="47"/>
        <v>10</v>
      </c>
      <c r="P967" s="139" t="str">
        <f t="shared" si="48"/>
        <v>Gastos_com_Pessoal</v>
      </c>
    </row>
    <row r="968" spans="1:16" ht="51" x14ac:dyDescent="0.2">
      <c r="A968" s="627">
        <v>8672</v>
      </c>
      <c r="B968" s="634">
        <v>45230</v>
      </c>
      <c r="C968" s="642">
        <v>45200</v>
      </c>
      <c r="D968" s="636" t="s">
        <v>176</v>
      </c>
      <c r="E968" s="636" t="s">
        <v>280</v>
      </c>
      <c r="F968" s="374">
        <v>2584.5700000000002</v>
      </c>
      <c r="G968" s="636" t="s">
        <v>9911</v>
      </c>
      <c r="H968" s="636" t="s">
        <v>419</v>
      </c>
      <c r="I968" s="637" t="s">
        <v>9910</v>
      </c>
      <c r="J968" s="637" t="s">
        <v>1188</v>
      </c>
      <c r="K968" s="637" t="s">
        <v>4137</v>
      </c>
      <c r="L968" s="637">
        <v>151378171</v>
      </c>
      <c r="M968" s="638">
        <v>45230</v>
      </c>
      <c r="N968" s="74">
        <f t="shared" si="46"/>
        <v>10</v>
      </c>
      <c r="O968" s="74">
        <f t="shared" si="47"/>
        <v>10</v>
      </c>
      <c r="P968" s="139" t="str">
        <f t="shared" si="48"/>
        <v>Gastos_com_Pessoal</v>
      </c>
    </row>
    <row r="969" spans="1:16" ht="38.25" x14ac:dyDescent="0.2">
      <c r="A969" s="627">
        <v>8673</v>
      </c>
      <c r="B969" s="634">
        <v>45230</v>
      </c>
      <c r="C969" s="642">
        <v>45200</v>
      </c>
      <c r="D969" s="636" t="s">
        <v>264</v>
      </c>
      <c r="E969" s="636" t="s">
        <v>402</v>
      </c>
      <c r="F969" s="374">
        <v>41.28</v>
      </c>
      <c r="G969" s="636" t="s">
        <v>1487</v>
      </c>
      <c r="H969" s="636" t="s">
        <v>493</v>
      </c>
      <c r="I969" s="637" t="s">
        <v>9912</v>
      </c>
      <c r="J969" s="637" t="s">
        <v>1157</v>
      </c>
      <c r="K969" s="637" t="s">
        <v>32</v>
      </c>
      <c r="L969" s="637">
        <v>57976</v>
      </c>
      <c r="M969" s="638">
        <v>45215</v>
      </c>
      <c r="N969" s="74">
        <f t="shared" si="46"/>
        <v>10</v>
      </c>
      <c r="O969" s="74">
        <f t="shared" si="47"/>
        <v>10</v>
      </c>
      <c r="P969" s="139" t="str">
        <f t="shared" si="48"/>
        <v>Gastos_Gerais</v>
      </c>
    </row>
    <row r="970" spans="1:16" ht="38.25" x14ac:dyDescent="0.2">
      <c r="A970" s="627">
        <v>8674</v>
      </c>
      <c r="B970" s="634">
        <v>45230</v>
      </c>
      <c r="C970" s="642">
        <v>45200</v>
      </c>
      <c r="D970" s="636" t="s">
        <v>264</v>
      </c>
      <c r="E970" s="636" t="s">
        <v>181</v>
      </c>
      <c r="F970" s="374">
        <v>216.29</v>
      </c>
      <c r="G970" s="636" t="s">
        <v>9913</v>
      </c>
      <c r="H970" s="636" t="s">
        <v>416</v>
      </c>
      <c r="I970" s="637" t="s">
        <v>8630</v>
      </c>
      <c r="J970" s="637" t="s">
        <v>1157</v>
      </c>
      <c r="K970" s="637" t="s">
        <v>32</v>
      </c>
      <c r="L970" s="637">
        <v>932</v>
      </c>
      <c r="M970" s="638">
        <v>45202</v>
      </c>
      <c r="N970" s="74">
        <f t="shared" si="46"/>
        <v>10</v>
      </c>
      <c r="O970" s="74">
        <f t="shared" si="47"/>
        <v>10</v>
      </c>
      <c r="P970" s="139" t="str">
        <f t="shared" si="48"/>
        <v>Gastos_Gerais</v>
      </c>
    </row>
    <row r="971" spans="1:16" ht="38.25" x14ac:dyDescent="0.2">
      <c r="A971" s="627">
        <v>8675</v>
      </c>
      <c r="B971" s="634">
        <v>45230</v>
      </c>
      <c r="C971" s="642">
        <v>45200</v>
      </c>
      <c r="D971" s="636" t="s">
        <v>264</v>
      </c>
      <c r="E971" s="636" t="s">
        <v>290</v>
      </c>
      <c r="F971" s="374">
        <v>224.71</v>
      </c>
      <c r="G971" s="636" t="s">
        <v>9914</v>
      </c>
      <c r="H971" s="636" t="s">
        <v>421</v>
      </c>
      <c r="I971" s="637" t="s">
        <v>2804</v>
      </c>
      <c r="J971" s="637" t="s">
        <v>1157</v>
      </c>
      <c r="K971" s="637" t="s">
        <v>32</v>
      </c>
      <c r="L971" s="637">
        <v>62408</v>
      </c>
      <c r="M971" s="638">
        <v>45203</v>
      </c>
      <c r="N971" s="74">
        <f t="shared" si="46"/>
        <v>10</v>
      </c>
      <c r="O971" s="74">
        <f t="shared" si="47"/>
        <v>10</v>
      </c>
      <c r="P971" s="139" t="str">
        <f t="shared" si="48"/>
        <v>Gastos_Gerais</v>
      </c>
    </row>
    <row r="972" spans="1:16" ht="38.25" x14ac:dyDescent="0.2">
      <c r="A972" s="627">
        <v>8676</v>
      </c>
      <c r="B972" s="634">
        <v>45230</v>
      </c>
      <c r="C972" s="642">
        <v>45200</v>
      </c>
      <c r="D972" s="636" t="s">
        <v>264</v>
      </c>
      <c r="E972" s="636" t="s">
        <v>96</v>
      </c>
      <c r="F972" s="374">
        <v>1129.6500000000001</v>
      </c>
      <c r="G972" s="636" t="s">
        <v>9915</v>
      </c>
      <c r="H972" s="636" t="s">
        <v>421</v>
      </c>
      <c r="I972" s="637" t="s">
        <v>9533</v>
      </c>
      <c r="J972" s="637" t="s">
        <v>1157</v>
      </c>
      <c r="K972" s="637" t="s">
        <v>32</v>
      </c>
      <c r="L972" s="637">
        <v>391</v>
      </c>
      <c r="M972" s="638">
        <v>45224</v>
      </c>
      <c r="N972" s="74">
        <f t="shared" si="46"/>
        <v>10</v>
      </c>
      <c r="O972" s="74">
        <f t="shared" si="47"/>
        <v>10</v>
      </c>
      <c r="P972" s="139" t="str">
        <f t="shared" si="48"/>
        <v>Gastos_Gerais</v>
      </c>
    </row>
    <row r="973" spans="1:16" ht="38.25" x14ac:dyDescent="0.2">
      <c r="A973" s="627">
        <v>8677</v>
      </c>
      <c r="B973" s="634">
        <v>45230</v>
      </c>
      <c r="C973" s="642">
        <v>45200</v>
      </c>
      <c r="D973" s="636" t="s">
        <v>264</v>
      </c>
      <c r="E973" s="636" t="s">
        <v>96</v>
      </c>
      <c r="F973" s="374">
        <v>567.4</v>
      </c>
      <c r="G973" s="636" t="s">
        <v>9916</v>
      </c>
      <c r="H973" s="636" t="s">
        <v>421</v>
      </c>
      <c r="I973" s="637" t="s">
        <v>9533</v>
      </c>
      <c r="J973" s="637" t="s">
        <v>1157</v>
      </c>
      <c r="K973" s="637" t="s">
        <v>32</v>
      </c>
      <c r="L973" s="637">
        <v>390</v>
      </c>
      <c r="M973" s="638">
        <v>45224</v>
      </c>
      <c r="N973" s="74">
        <f t="shared" si="46"/>
        <v>10</v>
      </c>
      <c r="O973" s="74">
        <f t="shared" si="47"/>
        <v>10</v>
      </c>
      <c r="P973" s="139" t="str">
        <f t="shared" si="48"/>
        <v>Gastos_Gerais</v>
      </c>
    </row>
    <row r="974" spans="1:16" ht="38.25" x14ac:dyDescent="0.2">
      <c r="A974" s="627">
        <v>8678</v>
      </c>
      <c r="B974" s="634">
        <v>45230</v>
      </c>
      <c r="C974" s="642">
        <v>45200</v>
      </c>
      <c r="D974" s="636" t="s">
        <v>264</v>
      </c>
      <c r="E974" s="636" t="s">
        <v>96</v>
      </c>
      <c r="F974" s="374">
        <v>14</v>
      </c>
      <c r="G974" s="636" t="s">
        <v>9916</v>
      </c>
      <c r="H974" s="636" t="s">
        <v>419</v>
      </c>
      <c r="I974" s="637" t="s">
        <v>9533</v>
      </c>
      <c r="J974" s="637" t="s">
        <v>1157</v>
      </c>
      <c r="K974" s="637" t="s">
        <v>32</v>
      </c>
      <c r="L974" s="637">
        <v>389</v>
      </c>
      <c r="M974" s="638">
        <v>45224</v>
      </c>
      <c r="N974" s="74">
        <f t="shared" si="46"/>
        <v>10</v>
      </c>
      <c r="O974" s="74">
        <f t="shared" si="47"/>
        <v>10</v>
      </c>
      <c r="P974" s="139" t="str">
        <f t="shared" si="48"/>
        <v>Gastos_Gerais</v>
      </c>
    </row>
    <row r="975" spans="1:16" s="328" customFormat="1" ht="38.25" x14ac:dyDescent="0.2">
      <c r="A975" s="627">
        <v>8679</v>
      </c>
      <c r="B975" s="634">
        <v>45230</v>
      </c>
      <c r="C975" s="642">
        <v>45200</v>
      </c>
      <c r="D975" s="636" t="s">
        <v>264</v>
      </c>
      <c r="E975" s="636" t="s">
        <v>208</v>
      </c>
      <c r="F975" s="374">
        <v>1246.8499999999999</v>
      </c>
      <c r="G975" s="636" t="s">
        <v>9917</v>
      </c>
      <c r="H975" s="636" t="s">
        <v>422</v>
      </c>
      <c r="I975" s="637" t="s">
        <v>7632</v>
      </c>
      <c r="J975" s="637" t="s">
        <v>1157</v>
      </c>
      <c r="K975" s="637" t="s">
        <v>32</v>
      </c>
      <c r="L975" s="637">
        <v>77651</v>
      </c>
      <c r="M975" s="638">
        <v>45224</v>
      </c>
      <c r="N975" s="74">
        <f t="shared" si="46"/>
        <v>10</v>
      </c>
      <c r="O975" s="74">
        <f t="shared" si="47"/>
        <v>10</v>
      </c>
      <c r="P975" s="139" t="str">
        <f t="shared" si="48"/>
        <v>Gastos_Gerais</v>
      </c>
    </row>
    <row r="976" spans="1:16" ht="38.25" x14ac:dyDescent="0.2">
      <c r="A976" s="627">
        <v>8680</v>
      </c>
      <c r="B976" s="634">
        <v>45230</v>
      </c>
      <c r="C976" s="642">
        <v>45200</v>
      </c>
      <c r="D976" s="636" t="s">
        <v>264</v>
      </c>
      <c r="E976" s="636" t="s">
        <v>208</v>
      </c>
      <c r="F976" s="374">
        <v>820.45</v>
      </c>
      <c r="G976" s="636" t="s">
        <v>9918</v>
      </c>
      <c r="H976" s="636" t="s">
        <v>422</v>
      </c>
      <c r="I976" s="637" t="s">
        <v>7632</v>
      </c>
      <c r="J976" s="637" t="s">
        <v>1157</v>
      </c>
      <c r="K976" s="637" t="s">
        <v>32</v>
      </c>
      <c r="L976" s="637">
        <v>21266</v>
      </c>
      <c r="M976" s="638">
        <v>45224</v>
      </c>
      <c r="N976" s="74">
        <f t="shared" si="46"/>
        <v>10</v>
      </c>
      <c r="O976" s="74">
        <f t="shared" si="47"/>
        <v>10</v>
      </c>
      <c r="P976" s="139" t="str">
        <f t="shared" si="48"/>
        <v>Gastos_Gerais</v>
      </c>
    </row>
    <row r="977" spans="1:16" ht="38.25" x14ac:dyDescent="0.2">
      <c r="A977" s="627">
        <v>8681</v>
      </c>
      <c r="B977" s="634">
        <v>45230</v>
      </c>
      <c r="C977" s="642">
        <v>45170</v>
      </c>
      <c r="D977" s="636" t="s">
        <v>264</v>
      </c>
      <c r="E977" s="636" t="s">
        <v>183</v>
      </c>
      <c r="F977" s="374">
        <v>140</v>
      </c>
      <c r="G977" s="636" t="s">
        <v>1357</v>
      </c>
      <c r="H977" s="636" t="s">
        <v>493</v>
      </c>
      <c r="I977" s="637" t="s">
        <v>1602</v>
      </c>
      <c r="J977" s="637" t="s">
        <v>1157</v>
      </c>
      <c r="K977" s="637" t="s">
        <v>32</v>
      </c>
      <c r="L977" s="637">
        <v>3977</v>
      </c>
      <c r="M977" s="638">
        <v>45225</v>
      </c>
      <c r="N977" s="74">
        <f t="shared" si="46"/>
        <v>10</v>
      </c>
      <c r="O977" s="74">
        <f t="shared" si="47"/>
        <v>9</v>
      </c>
      <c r="P977" s="139" t="str">
        <f t="shared" si="48"/>
        <v>Gastos_Gerais</v>
      </c>
    </row>
    <row r="978" spans="1:16" ht="38.25" x14ac:dyDescent="0.2">
      <c r="A978" s="627">
        <v>8682</v>
      </c>
      <c r="B978" s="634">
        <v>45230</v>
      </c>
      <c r="C978" s="642">
        <v>45170</v>
      </c>
      <c r="D978" s="636" t="s">
        <v>264</v>
      </c>
      <c r="E978" s="636" t="s">
        <v>183</v>
      </c>
      <c r="F978" s="374">
        <v>280</v>
      </c>
      <c r="G978" s="636" t="s">
        <v>1357</v>
      </c>
      <c r="H978" s="636" t="s">
        <v>423</v>
      </c>
      <c r="I978" s="637" t="s">
        <v>1602</v>
      </c>
      <c r="J978" s="637" t="s">
        <v>1157</v>
      </c>
      <c r="K978" s="637" t="s">
        <v>32</v>
      </c>
      <c r="L978" s="637">
        <v>3976</v>
      </c>
      <c r="M978" s="638">
        <v>45225</v>
      </c>
      <c r="N978" s="74">
        <f t="shared" si="46"/>
        <v>10</v>
      </c>
      <c r="O978" s="74">
        <f t="shared" si="47"/>
        <v>9</v>
      </c>
      <c r="P978" s="139" t="str">
        <f t="shared" si="48"/>
        <v>Gastos_Gerais</v>
      </c>
    </row>
    <row r="979" spans="1:16" ht="38.25" x14ac:dyDescent="0.2">
      <c r="A979" s="627">
        <v>8683</v>
      </c>
      <c r="B979" s="634">
        <v>45230</v>
      </c>
      <c r="C979" s="642">
        <v>45200</v>
      </c>
      <c r="D979" s="636" t="s">
        <v>264</v>
      </c>
      <c r="E979" s="636" t="s">
        <v>402</v>
      </c>
      <c r="F979" s="374">
        <v>20.99</v>
      </c>
      <c r="G979" s="636" t="s">
        <v>1487</v>
      </c>
      <c r="H979" s="636" t="s">
        <v>421</v>
      </c>
      <c r="I979" s="637" t="s">
        <v>7202</v>
      </c>
      <c r="J979" s="637" t="s">
        <v>1157</v>
      </c>
      <c r="K979" s="637" t="s">
        <v>32</v>
      </c>
      <c r="L979" s="637">
        <v>220593</v>
      </c>
      <c r="M979" s="638">
        <v>45226</v>
      </c>
      <c r="N979" s="74">
        <f t="shared" si="46"/>
        <v>10</v>
      </c>
      <c r="O979" s="74">
        <f t="shared" si="47"/>
        <v>10</v>
      </c>
      <c r="P979" s="139" t="str">
        <f t="shared" si="48"/>
        <v>Gastos_Gerais</v>
      </c>
    </row>
    <row r="980" spans="1:16" s="324" customFormat="1" ht="38.25" x14ac:dyDescent="0.2">
      <c r="A980" s="627">
        <v>8684</v>
      </c>
      <c r="B980" s="634">
        <v>45230</v>
      </c>
      <c r="C980" s="642">
        <v>45231</v>
      </c>
      <c r="D980" s="636" t="s">
        <v>264</v>
      </c>
      <c r="E980" s="636" t="s">
        <v>81</v>
      </c>
      <c r="F980" s="374">
        <v>3500</v>
      </c>
      <c r="G980" s="636" t="s">
        <v>1313</v>
      </c>
      <c r="H980" s="636" t="s">
        <v>414</v>
      </c>
      <c r="I980" s="637" t="s">
        <v>1290</v>
      </c>
      <c r="J980" s="637" t="s">
        <v>1157</v>
      </c>
      <c r="K980" s="637" t="s">
        <v>32</v>
      </c>
      <c r="L980" s="637">
        <v>2180825</v>
      </c>
      <c r="M980" s="638">
        <v>45231</v>
      </c>
      <c r="N980" s="74">
        <f t="shared" si="46"/>
        <v>10</v>
      </c>
      <c r="O980" s="74">
        <f t="shared" si="47"/>
        <v>11</v>
      </c>
      <c r="P980" s="139" t="str">
        <f t="shared" si="48"/>
        <v>Gastos_Gerais</v>
      </c>
    </row>
    <row r="981" spans="1:16" ht="38.25" x14ac:dyDescent="0.2">
      <c r="A981" s="627">
        <v>8685</v>
      </c>
      <c r="B981" s="634">
        <v>45230</v>
      </c>
      <c r="C981" s="642">
        <v>45231</v>
      </c>
      <c r="D981" s="636" t="s">
        <v>264</v>
      </c>
      <c r="E981" s="636" t="s">
        <v>81</v>
      </c>
      <c r="F981" s="374">
        <v>1700</v>
      </c>
      <c r="G981" s="636" t="s">
        <v>2017</v>
      </c>
      <c r="H981" s="636" t="s">
        <v>422</v>
      </c>
      <c r="I981" s="637" t="s">
        <v>1290</v>
      </c>
      <c r="J981" s="637" t="s">
        <v>1157</v>
      </c>
      <c r="K981" s="637" t="s">
        <v>32</v>
      </c>
      <c r="L981" s="637">
        <v>2180815</v>
      </c>
      <c r="M981" s="638">
        <v>45231</v>
      </c>
      <c r="N981" s="74">
        <f t="shared" si="46"/>
        <v>10</v>
      </c>
      <c r="O981" s="74">
        <f t="shared" si="47"/>
        <v>11</v>
      </c>
      <c r="P981" s="139" t="str">
        <f t="shared" si="48"/>
        <v>Gastos_Gerais</v>
      </c>
    </row>
    <row r="982" spans="1:16" ht="38.25" x14ac:dyDescent="0.2">
      <c r="A982" s="627">
        <v>8686</v>
      </c>
      <c r="B982" s="634">
        <v>45230</v>
      </c>
      <c r="C982" s="642">
        <v>45231</v>
      </c>
      <c r="D982" s="636" t="s">
        <v>264</v>
      </c>
      <c r="E982" s="636" t="s">
        <v>81</v>
      </c>
      <c r="F982" s="374">
        <v>2200</v>
      </c>
      <c r="G982" s="636" t="s">
        <v>1314</v>
      </c>
      <c r="H982" s="636" t="s">
        <v>421</v>
      </c>
      <c r="I982" s="637" t="s">
        <v>1290</v>
      </c>
      <c r="J982" s="637" t="s">
        <v>1157</v>
      </c>
      <c r="K982" s="637" t="s">
        <v>32</v>
      </c>
      <c r="L982" s="637">
        <v>2180795</v>
      </c>
      <c r="M982" s="638">
        <v>45231</v>
      </c>
      <c r="N982" s="74">
        <f t="shared" si="46"/>
        <v>10</v>
      </c>
      <c r="O982" s="74">
        <f t="shared" si="47"/>
        <v>11</v>
      </c>
      <c r="P982" s="139" t="str">
        <f t="shared" si="48"/>
        <v>Gastos_Gerais</v>
      </c>
    </row>
    <row r="983" spans="1:16" ht="38.25" x14ac:dyDescent="0.2">
      <c r="A983" s="627">
        <v>8687</v>
      </c>
      <c r="B983" s="634">
        <v>45230</v>
      </c>
      <c r="C983" s="642">
        <v>45231</v>
      </c>
      <c r="D983" s="636" t="s">
        <v>264</v>
      </c>
      <c r="E983" s="636" t="s">
        <v>81</v>
      </c>
      <c r="F983" s="374">
        <v>1600</v>
      </c>
      <c r="G983" s="636" t="s">
        <v>1685</v>
      </c>
      <c r="H983" s="636" t="s">
        <v>493</v>
      </c>
      <c r="I983" s="637" t="s">
        <v>1290</v>
      </c>
      <c r="J983" s="637" t="s">
        <v>1157</v>
      </c>
      <c r="K983" s="637" t="s">
        <v>32</v>
      </c>
      <c r="L983" s="637">
        <v>2180778</v>
      </c>
      <c r="M983" s="638">
        <v>45231</v>
      </c>
      <c r="N983" s="74">
        <f t="shared" si="46"/>
        <v>10</v>
      </c>
      <c r="O983" s="74">
        <f t="shared" si="47"/>
        <v>11</v>
      </c>
      <c r="P983" s="139" t="str">
        <f t="shared" si="48"/>
        <v>Gastos_Gerais</v>
      </c>
    </row>
    <row r="984" spans="1:16" ht="38.25" x14ac:dyDescent="0.2">
      <c r="A984" s="627">
        <v>8688</v>
      </c>
      <c r="B984" s="634">
        <v>45230</v>
      </c>
      <c r="C984" s="642">
        <v>45231</v>
      </c>
      <c r="D984" s="636" t="s">
        <v>264</v>
      </c>
      <c r="E984" s="636" t="s">
        <v>81</v>
      </c>
      <c r="F984" s="374">
        <v>5200</v>
      </c>
      <c r="G984" s="636" t="s">
        <v>1735</v>
      </c>
      <c r="H984" s="636" t="s">
        <v>423</v>
      </c>
      <c r="I984" s="637" t="s">
        <v>1290</v>
      </c>
      <c r="J984" s="637" t="s">
        <v>1157</v>
      </c>
      <c r="K984" s="637" t="s">
        <v>32</v>
      </c>
      <c r="L984" s="637">
        <v>2180935</v>
      </c>
      <c r="M984" s="638">
        <v>45231</v>
      </c>
      <c r="N984" s="74">
        <f t="shared" si="46"/>
        <v>10</v>
      </c>
      <c r="O984" s="74">
        <f t="shared" si="47"/>
        <v>11</v>
      </c>
      <c r="P984" s="139" t="str">
        <f t="shared" si="48"/>
        <v>Gastos_Gerais</v>
      </c>
    </row>
    <row r="985" spans="1:16" ht="38.25" x14ac:dyDescent="0.2">
      <c r="A985" s="627">
        <v>8689</v>
      </c>
      <c r="B985" s="634">
        <v>45230</v>
      </c>
      <c r="C985" s="642">
        <v>45231</v>
      </c>
      <c r="D985" s="636" t="s">
        <v>264</v>
      </c>
      <c r="E985" s="636" t="s">
        <v>81</v>
      </c>
      <c r="F985" s="374">
        <v>2150</v>
      </c>
      <c r="G985" s="636" t="s">
        <v>1766</v>
      </c>
      <c r="H985" s="636" t="s">
        <v>417</v>
      </c>
      <c r="I985" s="637" t="s">
        <v>1290</v>
      </c>
      <c r="J985" s="637" t="s">
        <v>1157</v>
      </c>
      <c r="K985" s="637" t="s">
        <v>32</v>
      </c>
      <c r="L985" s="637">
        <v>2180925</v>
      </c>
      <c r="M985" s="638">
        <v>45231</v>
      </c>
      <c r="N985" s="74">
        <f t="shared" si="46"/>
        <v>10</v>
      </c>
      <c r="O985" s="74">
        <f t="shared" si="47"/>
        <v>11</v>
      </c>
      <c r="P985" s="139" t="str">
        <f t="shared" si="48"/>
        <v>Gastos_Gerais</v>
      </c>
    </row>
    <row r="986" spans="1:16" ht="38.25" x14ac:dyDescent="0.2">
      <c r="A986" s="627">
        <v>8690</v>
      </c>
      <c r="B986" s="634">
        <v>45230</v>
      </c>
      <c r="C986" s="642">
        <v>45231</v>
      </c>
      <c r="D986" s="636" t="s">
        <v>264</v>
      </c>
      <c r="E986" s="636" t="s">
        <v>81</v>
      </c>
      <c r="F986" s="374">
        <v>2400</v>
      </c>
      <c r="G986" s="636" t="s">
        <v>4125</v>
      </c>
      <c r="H986" s="636" t="s">
        <v>420</v>
      </c>
      <c r="I986" s="637" t="s">
        <v>1290</v>
      </c>
      <c r="J986" s="637" t="s">
        <v>1157</v>
      </c>
      <c r="K986" s="637" t="s">
        <v>32</v>
      </c>
      <c r="L986" s="637">
        <v>2180896</v>
      </c>
      <c r="M986" s="638">
        <v>45231</v>
      </c>
      <c r="N986" s="74">
        <f t="shared" si="46"/>
        <v>10</v>
      </c>
      <c r="O986" s="74">
        <f t="shared" si="47"/>
        <v>11</v>
      </c>
      <c r="P986" s="139" t="str">
        <f t="shared" si="48"/>
        <v>Gastos_Gerais</v>
      </c>
    </row>
    <row r="987" spans="1:16" ht="38.25" x14ac:dyDescent="0.2">
      <c r="A987" s="627">
        <v>8691</v>
      </c>
      <c r="B987" s="634">
        <v>45230</v>
      </c>
      <c r="C987" s="642">
        <v>45231</v>
      </c>
      <c r="D987" s="636" t="s">
        <v>264</v>
      </c>
      <c r="E987" s="636" t="s">
        <v>81</v>
      </c>
      <c r="F987" s="374">
        <v>3050</v>
      </c>
      <c r="G987" s="636" t="s">
        <v>1763</v>
      </c>
      <c r="H987" s="636" t="s">
        <v>1032</v>
      </c>
      <c r="I987" s="637" t="s">
        <v>1290</v>
      </c>
      <c r="J987" s="637" t="s">
        <v>1157</v>
      </c>
      <c r="K987" s="637" t="s">
        <v>32</v>
      </c>
      <c r="L987" s="637">
        <v>2180857</v>
      </c>
      <c r="M987" s="638">
        <v>45231</v>
      </c>
      <c r="N987" s="74">
        <f t="shared" si="46"/>
        <v>10</v>
      </c>
      <c r="O987" s="74">
        <f t="shared" si="47"/>
        <v>11</v>
      </c>
      <c r="P987" s="139" t="str">
        <f t="shared" si="48"/>
        <v>Gastos_Gerais</v>
      </c>
    </row>
    <row r="988" spans="1:16" ht="38.25" x14ac:dyDescent="0.2">
      <c r="A988" s="627">
        <v>8692</v>
      </c>
      <c r="B988" s="634">
        <v>45230</v>
      </c>
      <c r="C988" s="642">
        <v>45231</v>
      </c>
      <c r="D988" s="636" t="s">
        <v>264</v>
      </c>
      <c r="E988" s="636" t="s">
        <v>81</v>
      </c>
      <c r="F988" s="374">
        <v>3000</v>
      </c>
      <c r="G988" s="636" t="s">
        <v>2016</v>
      </c>
      <c r="H988" s="636" t="s">
        <v>416</v>
      </c>
      <c r="I988" s="637" t="s">
        <v>1290</v>
      </c>
      <c r="J988" s="637" t="s">
        <v>1157</v>
      </c>
      <c r="K988" s="637" t="s">
        <v>32</v>
      </c>
      <c r="L988" s="637">
        <v>2180841</v>
      </c>
      <c r="M988" s="638">
        <v>45231</v>
      </c>
      <c r="N988" s="74">
        <f t="shared" si="46"/>
        <v>10</v>
      </c>
      <c r="O988" s="74">
        <f t="shared" si="47"/>
        <v>11</v>
      </c>
      <c r="P988" s="139" t="str">
        <f t="shared" si="48"/>
        <v>Gastos_Gerais</v>
      </c>
    </row>
    <row r="989" spans="1:16" ht="38.25" x14ac:dyDescent="0.2">
      <c r="A989" s="627">
        <v>8693</v>
      </c>
      <c r="B989" s="634">
        <v>45230</v>
      </c>
      <c r="C989" s="642">
        <v>45231</v>
      </c>
      <c r="D989" s="636" t="s">
        <v>264</v>
      </c>
      <c r="E989" s="636" t="s">
        <v>81</v>
      </c>
      <c r="F989" s="374">
        <v>4950</v>
      </c>
      <c r="G989" s="636" t="s">
        <v>1289</v>
      </c>
      <c r="H989" s="636" t="s">
        <v>419</v>
      </c>
      <c r="I989" s="637" t="s">
        <v>1290</v>
      </c>
      <c r="J989" s="637" t="s">
        <v>1157</v>
      </c>
      <c r="K989" s="637" t="s">
        <v>32</v>
      </c>
      <c r="L989" s="637">
        <v>2180873</v>
      </c>
      <c r="M989" s="638">
        <v>45231</v>
      </c>
      <c r="N989" s="74">
        <f t="shared" si="46"/>
        <v>10</v>
      </c>
      <c r="O989" s="74">
        <f t="shared" si="47"/>
        <v>11</v>
      </c>
      <c r="P989" s="139" t="str">
        <f t="shared" si="48"/>
        <v>Gastos_Gerais</v>
      </c>
    </row>
    <row r="990" spans="1:16" ht="38.25" x14ac:dyDescent="0.2">
      <c r="A990" s="627">
        <v>8694</v>
      </c>
      <c r="B990" s="634">
        <v>45230</v>
      </c>
      <c r="C990" s="642">
        <v>45231</v>
      </c>
      <c r="D990" s="636" t="s">
        <v>264</v>
      </c>
      <c r="E990" s="636" t="s">
        <v>81</v>
      </c>
      <c r="F990" s="374">
        <v>500</v>
      </c>
      <c r="G990" s="636" t="s">
        <v>2366</v>
      </c>
      <c r="H990" s="636" t="s">
        <v>302</v>
      </c>
      <c r="I990" s="637" t="s">
        <v>1290</v>
      </c>
      <c r="J990" s="637" t="s">
        <v>1157</v>
      </c>
      <c r="K990" s="637" t="s">
        <v>32</v>
      </c>
      <c r="L990" s="637">
        <v>2180844</v>
      </c>
      <c r="M990" s="638">
        <v>45231</v>
      </c>
      <c r="N990" s="74">
        <f t="shared" si="46"/>
        <v>10</v>
      </c>
      <c r="O990" s="74">
        <f t="shared" si="47"/>
        <v>11</v>
      </c>
      <c r="P990" s="139" t="str">
        <f t="shared" si="48"/>
        <v>Gastos_Gerais</v>
      </c>
    </row>
    <row r="991" spans="1:16" ht="38.25" x14ac:dyDescent="0.2">
      <c r="A991" s="627">
        <v>8695</v>
      </c>
      <c r="B991" s="634">
        <v>45230</v>
      </c>
      <c r="C991" s="642">
        <v>45200</v>
      </c>
      <c r="D991" s="636" t="s">
        <v>264</v>
      </c>
      <c r="E991" s="636" t="s">
        <v>208</v>
      </c>
      <c r="F991" s="374">
        <v>2610</v>
      </c>
      <c r="G991" s="636" t="s">
        <v>9919</v>
      </c>
      <c r="H991" s="636" t="s">
        <v>302</v>
      </c>
      <c r="I991" s="637" t="s">
        <v>9920</v>
      </c>
      <c r="J991" s="637" t="s">
        <v>1157</v>
      </c>
      <c r="K991" s="637" t="s">
        <v>32</v>
      </c>
      <c r="L991" s="637">
        <v>24844</v>
      </c>
      <c r="M991" s="638">
        <v>45226</v>
      </c>
      <c r="N991" s="74">
        <f t="shared" si="46"/>
        <v>10</v>
      </c>
      <c r="O991" s="74">
        <f t="shared" si="47"/>
        <v>10</v>
      </c>
      <c r="P991" s="139" t="str">
        <f t="shared" si="48"/>
        <v>Gastos_Gerais</v>
      </c>
    </row>
    <row r="992" spans="1:16" ht="76.5" x14ac:dyDescent="0.2">
      <c r="A992" s="627">
        <v>8696</v>
      </c>
      <c r="B992" s="634">
        <v>45230</v>
      </c>
      <c r="C992" s="642">
        <v>45200</v>
      </c>
      <c r="D992" s="636" t="s">
        <v>288</v>
      </c>
      <c r="E992" s="636" t="s">
        <v>288</v>
      </c>
      <c r="F992" s="374">
        <v>306545.58</v>
      </c>
      <c r="G992" s="636" t="s">
        <v>2229</v>
      </c>
      <c r="H992" s="636" t="s">
        <v>303</v>
      </c>
      <c r="I992" s="637" t="s">
        <v>1509</v>
      </c>
      <c r="J992" s="637" t="s">
        <v>425</v>
      </c>
      <c r="K992" s="637" t="s">
        <v>1511</v>
      </c>
      <c r="L992" s="637" t="s">
        <v>425</v>
      </c>
      <c r="M992" s="638">
        <v>45226</v>
      </c>
      <c r="N992" s="74">
        <f t="shared" si="46"/>
        <v>10</v>
      </c>
      <c r="O992" s="74">
        <f t="shared" si="47"/>
        <v>10</v>
      </c>
      <c r="P992" s="139" t="str">
        <f t="shared" si="48"/>
        <v>Rendimentos_de_Aplicações_Fin.</v>
      </c>
    </row>
    <row r="993" spans="1:16" ht="51" x14ac:dyDescent="0.2">
      <c r="A993" s="627">
        <v>8697</v>
      </c>
      <c r="B993" s="634">
        <v>45231</v>
      </c>
      <c r="C993" s="642">
        <v>45200</v>
      </c>
      <c r="D993" s="636" t="s">
        <v>176</v>
      </c>
      <c r="E993" s="636" t="s">
        <v>173</v>
      </c>
      <c r="F993" s="374">
        <v>674.35</v>
      </c>
      <c r="G993" s="636" t="s">
        <v>1274</v>
      </c>
      <c r="H993" s="636" t="s">
        <v>303</v>
      </c>
      <c r="I993" s="637" t="s">
        <v>4157</v>
      </c>
      <c r="J993" s="637" t="s">
        <v>1157</v>
      </c>
      <c r="K993" s="637" t="s">
        <v>32</v>
      </c>
      <c r="L993" s="637">
        <v>20232024</v>
      </c>
      <c r="M993" s="638">
        <v>45201</v>
      </c>
      <c r="N993" s="74">
        <f t="shared" si="46"/>
        <v>11</v>
      </c>
      <c r="O993" s="74">
        <f t="shared" si="47"/>
        <v>10</v>
      </c>
      <c r="P993" s="139" t="str">
        <f t="shared" si="48"/>
        <v>Gastos_com_Pessoal</v>
      </c>
    </row>
    <row r="994" spans="1:16" ht="38.25" x14ac:dyDescent="0.2">
      <c r="A994" s="627">
        <v>8698</v>
      </c>
      <c r="B994" s="634">
        <v>45231</v>
      </c>
      <c r="C994" s="642">
        <v>45200</v>
      </c>
      <c r="D994" s="636" t="s">
        <v>264</v>
      </c>
      <c r="E994" s="636" t="s">
        <v>412</v>
      </c>
      <c r="F994" s="374">
        <v>1531.56</v>
      </c>
      <c r="G994" s="636" t="s">
        <v>9203</v>
      </c>
      <c r="H994" s="636" t="s">
        <v>418</v>
      </c>
      <c r="I994" s="637" t="s">
        <v>1224</v>
      </c>
      <c r="J994" s="637" t="s">
        <v>1157</v>
      </c>
      <c r="K994" s="637" t="s">
        <v>32</v>
      </c>
      <c r="L994" s="637">
        <v>28405</v>
      </c>
      <c r="M994" s="638">
        <v>45219</v>
      </c>
      <c r="N994" s="74">
        <f t="shared" si="46"/>
        <v>11</v>
      </c>
      <c r="O994" s="74">
        <f t="shared" si="47"/>
        <v>10</v>
      </c>
      <c r="P994" s="139" t="str">
        <f t="shared" si="48"/>
        <v>Gastos_Gerais</v>
      </c>
    </row>
    <row r="995" spans="1:16" ht="38.25" x14ac:dyDescent="0.2">
      <c r="A995" s="627">
        <v>8699</v>
      </c>
      <c r="B995" s="634">
        <v>45231</v>
      </c>
      <c r="C995" s="642">
        <v>45200</v>
      </c>
      <c r="D995" s="636" t="s">
        <v>264</v>
      </c>
      <c r="E995" s="636" t="s">
        <v>398</v>
      </c>
      <c r="F995" s="374">
        <v>1205.3</v>
      </c>
      <c r="G995" s="636" t="s">
        <v>1271</v>
      </c>
      <c r="H995" s="636" t="s">
        <v>420</v>
      </c>
      <c r="I995" s="637" t="s">
        <v>4127</v>
      </c>
      <c r="J995" s="637" t="s">
        <v>1157</v>
      </c>
      <c r="K995" s="637" t="s">
        <v>32</v>
      </c>
      <c r="L995" s="637">
        <v>297</v>
      </c>
      <c r="M995" s="638">
        <v>45229</v>
      </c>
      <c r="N995" s="74">
        <f t="shared" si="46"/>
        <v>11</v>
      </c>
      <c r="O995" s="74">
        <f t="shared" si="47"/>
        <v>10</v>
      </c>
      <c r="P995" s="139" t="str">
        <f t="shared" si="48"/>
        <v>Gastos_Gerais</v>
      </c>
    </row>
    <row r="996" spans="1:16" ht="38.25" x14ac:dyDescent="0.2">
      <c r="A996" s="627">
        <v>8700</v>
      </c>
      <c r="B996" s="634">
        <v>45231</v>
      </c>
      <c r="C996" s="642">
        <v>45200</v>
      </c>
      <c r="D996" s="636" t="s">
        <v>264</v>
      </c>
      <c r="E996" s="636" t="s">
        <v>82</v>
      </c>
      <c r="F996" s="374">
        <v>21757.02</v>
      </c>
      <c r="G996" s="636" t="s">
        <v>1154</v>
      </c>
      <c r="H996" s="636" t="s">
        <v>414</v>
      </c>
      <c r="I996" s="637" t="s">
        <v>1682</v>
      </c>
      <c r="J996" s="637" t="s">
        <v>1157</v>
      </c>
      <c r="K996" s="637" t="s">
        <v>1158</v>
      </c>
      <c r="L996" s="637" t="s">
        <v>9951</v>
      </c>
      <c r="M996" s="638">
        <v>45231</v>
      </c>
      <c r="N996" s="74">
        <f t="shared" si="46"/>
        <v>11</v>
      </c>
      <c r="O996" s="74">
        <f t="shared" si="47"/>
        <v>10</v>
      </c>
      <c r="P996" s="139" t="str">
        <f t="shared" si="48"/>
        <v>Gastos_Gerais</v>
      </c>
    </row>
    <row r="997" spans="1:16" ht="38.25" x14ac:dyDescent="0.2">
      <c r="A997" s="627">
        <v>8701</v>
      </c>
      <c r="B997" s="634">
        <v>45231</v>
      </c>
      <c r="C997" s="642">
        <v>45200</v>
      </c>
      <c r="D997" s="636" t="s">
        <v>264</v>
      </c>
      <c r="E997" s="636" t="s">
        <v>82</v>
      </c>
      <c r="F997" s="374">
        <v>3585.91</v>
      </c>
      <c r="G997" s="636" t="s">
        <v>1154</v>
      </c>
      <c r="H997" s="636" t="s">
        <v>417</v>
      </c>
      <c r="I997" s="637" t="s">
        <v>5544</v>
      </c>
      <c r="J997" s="637" t="s">
        <v>1157</v>
      </c>
      <c r="K997" s="637" t="s">
        <v>1158</v>
      </c>
      <c r="L997" s="637" t="s">
        <v>9952</v>
      </c>
      <c r="M997" s="638">
        <v>45231</v>
      </c>
      <c r="N997" s="74">
        <f t="shared" si="46"/>
        <v>11</v>
      </c>
      <c r="O997" s="74">
        <f t="shared" si="47"/>
        <v>10</v>
      </c>
      <c r="P997" s="139" t="str">
        <f t="shared" si="48"/>
        <v>Gastos_Gerais</v>
      </c>
    </row>
    <row r="998" spans="1:16" s="329" customFormat="1" ht="38.25" x14ac:dyDescent="0.2">
      <c r="A998" s="627">
        <v>8702</v>
      </c>
      <c r="B998" s="634">
        <v>45231</v>
      </c>
      <c r="C998" s="642">
        <v>45200</v>
      </c>
      <c r="D998" s="636" t="s">
        <v>264</v>
      </c>
      <c r="E998" s="636" t="s">
        <v>83</v>
      </c>
      <c r="F998" s="374">
        <v>1501.2</v>
      </c>
      <c r="G998" s="636" t="s">
        <v>9476</v>
      </c>
      <c r="H998" s="636" t="s">
        <v>423</v>
      </c>
      <c r="I998" s="637" t="s">
        <v>9180</v>
      </c>
      <c r="J998" s="637" t="s">
        <v>1157</v>
      </c>
      <c r="K998" s="637" t="s">
        <v>32</v>
      </c>
      <c r="L998" s="637">
        <v>82034671</v>
      </c>
      <c r="M998" s="638">
        <v>45231</v>
      </c>
      <c r="N998" s="74">
        <f t="shared" si="46"/>
        <v>11</v>
      </c>
      <c r="O998" s="74">
        <f t="shared" si="47"/>
        <v>10</v>
      </c>
      <c r="P998" s="139" t="str">
        <f t="shared" si="48"/>
        <v>Gastos_Gerais</v>
      </c>
    </row>
    <row r="999" spans="1:16" ht="38.25" x14ac:dyDescent="0.2">
      <c r="A999" s="627">
        <v>8703</v>
      </c>
      <c r="B999" s="634">
        <v>45231</v>
      </c>
      <c r="C999" s="642">
        <v>45200</v>
      </c>
      <c r="D999" s="636" t="s">
        <v>264</v>
      </c>
      <c r="E999" s="636" t="s">
        <v>83</v>
      </c>
      <c r="F999" s="374">
        <v>4269.71</v>
      </c>
      <c r="G999" s="636" t="s">
        <v>9476</v>
      </c>
      <c r="H999" s="636" t="s">
        <v>493</v>
      </c>
      <c r="I999" s="637" t="s">
        <v>9180</v>
      </c>
      <c r="J999" s="637" t="s">
        <v>1157</v>
      </c>
      <c r="K999" s="637" t="s">
        <v>32</v>
      </c>
      <c r="L999" s="637">
        <v>81549591</v>
      </c>
      <c r="M999" s="638">
        <v>45231</v>
      </c>
      <c r="N999" s="74">
        <f t="shared" si="46"/>
        <v>11</v>
      </c>
      <c r="O999" s="74">
        <f t="shared" si="47"/>
        <v>10</v>
      </c>
      <c r="P999" s="139" t="str">
        <f t="shared" si="48"/>
        <v>Gastos_Gerais</v>
      </c>
    </row>
    <row r="1000" spans="1:16" ht="51" x14ac:dyDescent="0.2">
      <c r="A1000" s="627">
        <v>8704</v>
      </c>
      <c r="B1000" s="634">
        <v>45231</v>
      </c>
      <c r="C1000" s="642">
        <v>45200</v>
      </c>
      <c r="D1000" s="636" t="s">
        <v>176</v>
      </c>
      <c r="E1000" s="636" t="s">
        <v>10</v>
      </c>
      <c r="F1000" s="374">
        <v>682.53</v>
      </c>
      <c r="G1000" s="636" t="s">
        <v>10812</v>
      </c>
      <c r="H1000" s="636" t="s">
        <v>419</v>
      </c>
      <c r="I1000" s="637" t="s">
        <v>1769</v>
      </c>
      <c r="J1000" s="637" t="s">
        <v>1307</v>
      </c>
      <c r="K1000" s="637" t="s">
        <v>1218</v>
      </c>
      <c r="L1000" s="637" t="s">
        <v>9953</v>
      </c>
      <c r="M1000" s="638">
        <v>45231</v>
      </c>
      <c r="N1000" s="74">
        <f t="shared" si="46"/>
        <v>11</v>
      </c>
      <c r="O1000" s="74">
        <f t="shared" si="47"/>
        <v>10</v>
      </c>
      <c r="P1000" s="139" t="str">
        <f t="shared" si="48"/>
        <v>Gastos_com_Pessoal</v>
      </c>
    </row>
    <row r="1001" spans="1:16" ht="38.25" x14ac:dyDescent="0.2">
      <c r="A1001" s="627">
        <v>8705</v>
      </c>
      <c r="B1001" s="634">
        <v>45231</v>
      </c>
      <c r="C1001" s="642">
        <v>45231</v>
      </c>
      <c r="D1001" s="636" t="s">
        <v>264</v>
      </c>
      <c r="E1001" s="636" t="s">
        <v>404</v>
      </c>
      <c r="F1001" s="374">
        <v>25</v>
      </c>
      <c r="G1001" s="636" t="s">
        <v>9954</v>
      </c>
      <c r="H1001" s="636" t="s">
        <v>493</v>
      </c>
      <c r="I1001" s="637" t="s">
        <v>9955</v>
      </c>
      <c r="J1001" s="637" t="s">
        <v>1157</v>
      </c>
      <c r="K1001" s="637" t="s">
        <v>32</v>
      </c>
      <c r="L1001" s="637">
        <v>82537</v>
      </c>
      <c r="M1001" s="638">
        <v>45231</v>
      </c>
      <c r="N1001" s="74">
        <f t="shared" si="46"/>
        <v>11</v>
      </c>
      <c r="O1001" s="74">
        <f t="shared" si="47"/>
        <v>11</v>
      </c>
      <c r="P1001" s="139" t="str">
        <f t="shared" si="48"/>
        <v>Gastos_Gerais</v>
      </c>
    </row>
    <row r="1002" spans="1:16" ht="51" x14ac:dyDescent="0.2">
      <c r="A1002" s="627">
        <v>8706</v>
      </c>
      <c r="B1002" s="634">
        <v>45231</v>
      </c>
      <c r="C1002" s="642">
        <v>45231</v>
      </c>
      <c r="D1002" s="636" t="s">
        <v>176</v>
      </c>
      <c r="E1002" s="636" t="s">
        <v>158</v>
      </c>
      <c r="F1002" s="374">
        <v>228</v>
      </c>
      <c r="G1002" s="636" t="s">
        <v>9956</v>
      </c>
      <c r="H1002" s="636" t="s">
        <v>303</v>
      </c>
      <c r="I1002" s="637" t="s">
        <v>4133</v>
      </c>
      <c r="J1002" s="637" t="s">
        <v>1188</v>
      </c>
      <c r="K1002" s="637" t="s">
        <v>32</v>
      </c>
      <c r="L1002" s="637">
        <v>2023322455</v>
      </c>
      <c r="M1002" s="638">
        <v>45237</v>
      </c>
      <c r="N1002" s="74">
        <f t="shared" si="46"/>
        <v>11</v>
      </c>
      <c r="O1002" s="74">
        <f t="shared" si="47"/>
        <v>11</v>
      </c>
      <c r="P1002" s="139" t="str">
        <f t="shared" si="48"/>
        <v>Gastos_com_Pessoal</v>
      </c>
    </row>
    <row r="1003" spans="1:16" ht="38.25" x14ac:dyDescent="0.2">
      <c r="A1003" s="627">
        <v>8707</v>
      </c>
      <c r="B1003" s="634">
        <v>45231</v>
      </c>
      <c r="C1003" s="642">
        <v>45200</v>
      </c>
      <c r="D1003" s="636" t="s">
        <v>264</v>
      </c>
      <c r="E1003" s="636" t="s">
        <v>388</v>
      </c>
      <c r="F1003" s="374">
        <v>55</v>
      </c>
      <c r="G1003" s="636" t="s">
        <v>9957</v>
      </c>
      <c r="H1003" s="636" t="s">
        <v>493</v>
      </c>
      <c r="I1003" s="637" t="s">
        <v>9958</v>
      </c>
      <c r="J1003" s="637" t="s">
        <v>1188</v>
      </c>
      <c r="K1003" s="637" t="s">
        <v>32</v>
      </c>
      <c r="L1003" s="637">
        <v>52</v>
      </c>
      <c r="M1003" s="638">
        <v>45229</v>
      </c>
      <c r="N1003" s="74">
        <f t="shared" si="46"/>
        <v>11</v>
      </c>
      <c r="O1003" s="74">
        <f t="shared" si="47"/>
        <v>10</v>
      </c>
      <c r="P1003" s="139" t="str">
        <f t="shared" si="48"/>
        <v>Gastos_Gerais</v>
      </c>
    </row>
    <row r="1004" spans="1:16" ht="38.25" x14ac:dyDescent="0.2">
      <c r="A1004" s="627">
        <v>8708</v>
      </c>
      <c r="B1004" s="634">
        <v>45231</v>
      </c>
      <c r="C1004" s="642">
        <v>45231</v>
      </c>
      <c r="D1004" s="636" t="s">
        <v>264</v>
      </c>
      <c r="E1004" s="636" t="s">
        <v>404</v>
      </c>
      <c r="F1004" s="374">
        <v>142.5</v>
      </c>
      <c r="G1004" s="636" t="s">
        <v>9959</v>
      </c>
      <c r="H1004" s="636" t="s">
        <v>493</v>
      </c>
      <c r="I1004" s="637" t="s">
        <v>9955</v>
      </c>
      <c r="J1004" s="637" t="s">
        <v>1157</v>
      </c>
      <c r="K1004" s="637" t="s">
        <v>32</v>
      </c>
      <c r="L1004" s="637">
        <v>20233016</v>
      </c>
      <c r="M1004" s="638">
        <v>45231</v>
      </c>
      <c r="N1004" s="74">
        <f t="shared" si="46"/>
        <v>11</v>
      </c>
      <c r="O1004" s="74">
        <f t="shared" si="47"/>
        <v>11</v>
      </c>
      <c r="P1004" s="139" t="str">
        <f t="shared" si="48"/>
        <v>Gastos_Gerais</v>
      </c>
    </row>
    <row r="1005" spans="1:16" ht="38.25" x14ac:dyDescent="0.2">
      <c r="A1005" s="627">
        <v>8709</v>
      </c>
      <c r="B1005" s="634">
        <v>45231</v>
      </c>
      <c r="C1005" s="642">
        <v>45200</v>
      </c>
      <c r="D1005" s="636" t="s">
        <v>264</v>
      </c>
      <c r="E1005" s="636" t="s">
        <v>138</v>
      </c>
      <c r="F1005" s="374">
        <v>2791.55</v>
      </c>
      <c r="G1005" s="636" t="s">
        <v>138</v>
      </c>
      <c r="H1005" s="636" t="s">
        <v>417</v>
      </c>
      <c r="I1005" s="637" t="s">
        <v>9960</v>
      </c>
      <c r="J1005" s="637" t="s">
        <v>1157</v>
      </c>
      <c r="K1005" s="637" t="s">
        <v>32</v>
      </c>
      <c r="L1005" s="637">
        <v>1285</v>
      </c>
      <c r="M1005" s="638">
        <v>45208</v>
      </c>
      <c r="N1005" s="74">
        <f t="shared" si="46"/>
        <v>11</v>
      </c>
      <c r="O1005" s="74">
        <f t="shared" si="47"/>
        <v>10</v>
      </c>
      <c r="P1005" s="139" t="str">
        <f t="shared" si="48"/>
        <v>Gastos_Gerais</v>
      </c>
    </row>
    <row r="1006" spans="1:16" ht="38.25" x14ac:dyDescent="0.2">
      <c r="A1006" s="627">
        <v>8710</v>
      </c>
      <c r="B1006" s="634">
        <v>45231</v>
      </c>
      <c r="C1006" s="642">
        <v>45200</v>
      </c>
      <c r="D1006" s="636" t="s">
        <v>264</v>
      </c>
      <c r="E1006" s="636" t="s">
        <v>136</v>
      </c>
      <c r="F1006" s="374">
        <v>178.9</v>
      </c>
      <c r="G1006" s="636" t="s">
        <v>9961</v>
      </c>
      <c r="H1006" s="636" t="s">
        <v>416</v>
      </c>
      <c r="I1006" s="637" t="s">
        <v>9962</v>
      </c>
      <c r="J1006" s="637" t="s">
        <v>1157</v>
      </c>
      <c r="K1006" s="637" t="s">
        <v>32</v>
      </c>
      <c r="L1006" s="637">
        <v>6754</v>
      </c>
      <c r="M1006" s="638">
        <v>45230</v>
      </c>
      <c r="N1006" s="74">
        <f t="shared" si="46"/>
        <v>11</v>
      </c>
      <c r="O1006" s="74">
        <f t="shared" si="47"/>
        <v>10</v>
      </c>
      <c r="P1006" s="139" t="str">
        <f t="shared" si="48"/>
        <v>Gastos_Gerais</v>
      </c>
    </row>
    <row r="1007" spans="1:16" ht="38.25" x14ac:dyDescent="0.2">
      <c r="A1007" s="627">
        <v>8711</v>
      </c>
      <c r="B1007" s="634">
        <v>45231</v>
      </c>
      <c r="C1007" s="642">
        <v>45200</v>
      </c>
      <c r="D1007" s="636" t="s">
        <v>264</v>
      </c>
      <c r="E1007" s="636" t="s">
        <v>290</v>
      </c>
      <c r="F1007" s="374">
        <v>64.95</v>
      </c>
      <c r="G1007" s="636" t="s">
        <v>9963</v>
      </c>
      <c r="H1007" s="636" t="s">
        <v>416</v>
      </c>
      <c r="I1007" s="637" t="s">
        <v>9962</v>
      </c>
      <c r="J1007" s="637" t="s">
        <v>1157</v>
      </c>
      <c r="K1007" s="637" t="s">
        <v>32</v>
      </c>
      <c r="L1007" s="637">
        <v>6755</v>
      </c>
      <c r="M1007" s="638">
        <v>45230</v>
      </c>
      <c r="N1007" s="74">
        <f t="shared" si="46"/>
        <v>11</v>
      </c>
      <c r="O1007" s="74">
        <f t="shared" si="47"/>
        <v>10</v>
      </c>
      <c r="P1007" s="139" t="str">
        <f t="shared" si="48"/>
        <v>Gastos_Gerais</v>
      </c>
    </row>
    <row r="1008" spans="1:16" ht="38.25" x14ac:dyDescent="0.2">
      <c r="A1008" s="627">
        <v>8712</v>
      </c>
      <c r="B1008" s="634">
        <v>45231</v>
      </c>
      <c r="C1008" s="642">
        <v>45200</v>
      </c>
      <c r="D1008" s="636" t="s">
        <v>264</v>
      </c>
      <c r="E1008" s="636" t="s">
        <v>290</v>
      </c>
      <c r="F1008" s="374">
        <v>304.49</v>
      </c>
      <c r="G1008" s="636" t="s">
        <v>9963</v>
      </c>
      <c r="H1008" s="636" t="s">
        <v>422</v>
      </c>
      <c r="I1008" s="637" t="s">
        <v>9964</v>
      </c>
      <c r="J1008" s="637" t="s">
        <v>1157</v>
      </c>
      <c r="K1008" s="637" t="s">
        <v>32</v>
      </c>
      <c r="L1008" s="637">
        <v>6613</v>
      </c>
      <c r="M1008" s="638">
        <v>45230</v>
      </c>
      <c r="N1008" s="74">
        <f t="shared" si="46"/>
        <v>11</v>
      </c>
      <c r="O1008" s="74">
        <f t="shared" si="47"/>
        <v>10</v>
      </c>
      <c r="P1008" s="139" t="str">
        <f t="shared" si="48"/>
        <v>Gastos_Gerais</v>
      </c>
    </row>
    <row r="1009" spans="1:16" ht="38.25" x14ac:dyDescent="0.2">
      <c r="A1009" s="627">
        <v>8713</v>
      </c>
      <c r="B1009" s="634">
        <v>45231</v>
      </c>
      <c r="C1009" s="642">
        <v>45231</v>
      </c>
      <c r="D1009" s="636" t="s">
        <v>264</v>
      </c>
      <c r="E1009" s="636" t="s">
        <v>290</v>
      </c>
      <c r="F1009" s="374">
        <v>482.3</v>
      </c>
      <c r="G1009" s="636" t="s">
        <v>9965</v>
      </c>
      <c r="H1009" s="636" t="s">
        <v>420</v>
      </c>
      <c r="I1009" s="637" t="s">
        <v>9966</v>
      </c>
      <c r="J1009" s="637" t="s">
        <v>1157</v>
      </c>
      <c r="K1009" s="637" t="s">
        <v>32</v>
      </c>
      <c r="L1009" s="637">
        <v>63</v>
      </c>
      <c r="M1009" s="638">
        <v>45231</v>
      </c>
      <c r="N1009" s="74">
        <f t="shared" si="46"/>
        <v>11</v>
      </c>
      <c r="O1009" s="74">
        <f t="shared" si="47"/>
        <v>11</v>
      </c>
      <c r="P1009" s="139" t="str">
        <f t="shared" si="48"/>
        <v>Gastos_Gerais</v>
      </c>
    </row>
    <row r="1010" spans="1:16" ht="38.25" x14ac:dyDescent="0.2">
      <c r="A1010" s="627">
        <v>8714</v>
      </c>
      <c r="B1010" s="634">
        <v>45231</v>
      </c>
      <c r="C1010" s="642">
        <v>45200</v>
      </c>
      <c r="D1010" s="636" t="s">
        <v>264</v>
      </c>
      <c r="E1010" s="636" t="s">
        <v>290</v>
      </c>
      <c r="F1010" s="374">
        <v>429.63</v>
      </c>
      <c r="G1010" s="636" t="s">
        <v>9967</v>
      </c>
      <c r="H1010" s="636" t="s">
        <v>420</v>
      </c>
      <c r="I1010" s="637" t="s">
        <v>1492</v>
      </c>
      <c r="J1010" s="637" t="s">
        <v>1157</v>
      </c>
      <c r="K1010" s="637" t="s">
        <v>32</v>
      </c>
      <c r="L1010" s="637">
        <v>11199</v>
      </c>
      <c r="M1010" s="638">
        <v>45225</v>
      </c>
      <c r="N1010" s="74">
        <f t="shared" si="46"/>
        <v>11</v>
      </c>
      <c r="O1010" s="74">
        <f t="shared" si="47"/>
        <v>10</v>
      </c>
      <c r="P1010" s="139" t="str">
        <f t="shared" si="48"/>
        <v>Gastos_Gerais</v>
      </c>
    </row>
    <row r="1011" spans="1:16" ht="38.25" x14ac:dyDescent="0.2">
      <c r="A1011" s="627">
        <v>8715</v>
      </c>
      <c r="B1011" s="634">
        <v>45231</v>
      </c>
      <c r="C1011" s="642">
        <v>45200</v>
      </c>
      <c r="D1011" s="636" t="s">
        <v>264</v>
      </c>
      <c r="E1011" s="636" t="s">
        <v>290</v>
      </c>
      <c r="F1011" s="374">
        <v>558</v>
      </c>
      <c r="G1011" s="636" t="s">
        <v>9968</v>
      </c>
      <c r="H1011" s="636" t="s">
        <v>416</v>
      </c>
      <c r="I1011" s="637" t="s">
        <v>9969</v>
      </c>
      <c r="J1011" s="637" t="s">
        <v>1157</v>
      </c>
      <c r="K1011" s="637" t="s">
        <v>32</v>
      </c>
      <c r="L1011" s="637">
        <v>2023198</v>
      </c>
      <c r="M1011" s="638">
        <v>45229</v>
      </c>
      <c r="N1011" s="74">
        <f t="shared" si="46"/>
        <v>11</v>
      </c>
      <c r="O1011" s="74">
        <f t="shared" si="47"/>
        <v>10</v>
      </c>
      <c r="P1011" s="139" t="str">
        <f t="shared" si="48"/>
        <v>Gastos_Gerais</v>
      </c>
    </row>
    <row r="1012" spans="1:16" ht="38.25" x14ac:dyDescent="0.2">
      <c r="A1012" s="627">
        <v>8716</v>
      </c>
      <c r="B1012" s="634">
        <v>45231</v>
      </c>
      <c r="C1012" s="642">
        <v>45200</v>
      </c>
      <c r="D1012" s="636" t="s">
        <v>264</v>
      </c>
      <c r="E1012" s="636" t="s">
        <v>96</v>
      </c>
      <c r="F1012" s="374">
        <v>220.25</v>
      </c>
      <c r="G1012" s="636" t="s">
        <v>9569</v>
      </c>
      <c r="H1012" s="636" t="s">
        <v>422</v>
      </c>
      <c r="I1012" s="637" t="s">
        <v>4940</v>
      </c>
      <c r="J1012" s="637" t="s">
        <v>1157</v>
      </c>
      <c r="K1012" s="637" t="s">
        <v>32</v>
      </c>
      <c r="L1012" s="637">
        <v>1079</v>
      </c>
      <c r="M1012" s="638">
        <v>45230</v>
      </c>
      <c r="N1012" s="74">
        <f t="shared" si="46"/>
        <v>11</v>
      </c>
      <c r="O1012" s="74">
        <f t="shared" si="47"/>
        <v>10</v>
      </c>
      <c r="P1012" s="139" t="str">
        <f t="shared" si="48"/>
        <v>Gastos_Gerais</v>
      </c>
    </row>
    <row r="1013" spans="1:16" ht="38.25" x14ac:dyDescent="0.2">
      <c r="A1013" s="627">
        <v>8717</v>
      </c>
      <c r="B1013" s="634">
        <v>45231</v>
      </c>
      <c r="C1013" s="642">
        <v>45200</v>
      </c>
      <c r="D1013" s="636" t="s">
        <v>264</v>
      </c>
      <c r="E1013" s="636" t="s">
        <v>182</v>
      </c>
      <c r="F1013" s="374">
        <v>480</v>
      </c>
      <c r="G1013" s="636" t="s">
        <v>9970</v>
      </c>
      <c r="H1013" s="636" t="s">
        <v>420</v>
      </c>
      <c r="I1013" s="637" t="s">
        <v>9247</v>
      </c>
      <c r="J1013" s="637" t="s">
        <v>1157</v>
      </c>
      <c r="K1013" s="637" t="s">
        <v>32</v>
      </c>
      <c r="L1013" s="637">
        <v>3</v>
      </c>
      <c r="M1013" s="638">
        <v>45229</v>
      </c>
      <c r="N1013" s="74">
        <f t="shared" si="46"/>
        <v>11</v>
      </c>
      <c r="O1013" s="74">
        <f t="shared" si="47"/>
        <v>10</v>
      </c>
      <c r="P1013" s="139" t="str">
        <f t="shared" si="48"/>
        <v>Gastos_Gerais</v>
      </c>
    </row>
    <row r="1014" spans="1:16" ht="51" x14ac:dyDescent="0.2">
      <c r="A1014" s="627">
        <v>8718</v>
      </c>
      <c r="B1014" s="634">
        <v>45231</v>
      </c>
      <c r="C1014" s="642">
        <v>45231</v>
      </c>
      <c r="D1014" s="636" t="s">
        <v>176</v>
      </c>
      <c r="E1014" s="636" t="s">
        <v>158</v>
      </c>
      <c r="F1014" s="374">
        <v>199.5</v>
      </c>
      <c r="G1014" s="636" t="s">
        <v>9956</v>
      </c>
      <c r="H1014" s="636" t="s">
        <v>303</v>
      </c>
      <c r="I1014" s="637" t="s">
        <v>6221</v>
      </c>
      <c r="J1014" s="637" t="s">
        <v>1188</v>
      </c>
      <c r="K1014" s="637" t="s">
        <v>32</v>
      </c>
      <c r="L1014" s="637">
        <v>2023285854</v>
      </c>
      <c r="M1014" s="638">
        <v>45237</v>
      </c>
      <c r="N1014" s="74">
        <f t="shared" si="46"/>
        <v>11</v>
      </c>
      <c r="O1014" s="74">
        <f t="shared" si="47"/>
        <v>11</v>
      </c>
      <c r="P1014" s="139" t="str">
        <f t="shared" si="48"/>
        <v>Gastos_com_Pessoal</v>
      </c>
    </row>
    <row r="1015" spans="1:16" ht="38.25" x14ac:dyDescent="0.2">
      <c r="A1015" s="627">
        <v>8719</v>
      </c>
      <c r="B1015" s="634">
        <v>45231</v>
      </c>
      <c r="C1015" s="642">
        <v>45200</v>
      </c>
      <c r="D1015" s="636" t="s">
        <v>264</v>
      </c>
      <c r="E1015" s="636" t="s">
        <v>208</v>
      </c>
      <c r="F1015" s="374">
        <v>190.4</v>
      </c>
      <c r="G1015" s="636" t="s">
        <v>9971</v>
      </c>
      <c r="H1015" s="636" t="s">
        <v>417</v>
      </c>
      <c r="I1015" s="637" t="s">
        <v>9972</v>
      </c>
      <c r="J1015" s="637" t="s">
        <v>1188</v>
      </c>
      <c r="K1015" s="637" t="s">
        <v>32</v>
      </c>
      <c r="L1015" s="637">
        <v>68723</v>
      </c>
      <c r="M1015" s="638">
        <v>45202</v>
      </c>
      <c r="N1015" s="74">
        <f t="shared" si="46"/>
        <v>11</v>
      </c>
      <c r="O1015" s="74">
        <f t="shared" si="47"/>
        <v>10</v>
      </c>
      <c r="P1015" s="139" t="str">
        <f t="shared" si="48"/>
        <v>Gastos_Gerais</v>
      </c>
    </row>
    <row r="1016" spans="1:16" ht="38.25" x14ac:dyDescent="0.2">
      <c r="A1016" s="627">
        <v>8720</v>
      </c>
      <c r="B1016" s="634">
        <v>45231</v>
      </c>
      <c r="C1016" s="642">
        <v>45200</v>
      </c>
      <c r="D1016" s="636" t="s">
        <v>264</v>
      </c>
      <c r="E1016" s="636" t="s">
        <v>404</v>
      </c>
      <c r="F1016" s="374">
        <v>3450</v>
      </c>
      <c r="G1016" s="636" t="s">
        <v>9973</v>
      </c>
      <c r="H1016" s="636" t="s">
        <v>302</v>
      </c>
      <c r="I1016" s="637" t="s">
        <v>9974</v>
      </c>
      <c r="J1016" s="637" t="s">
        <v>1188</v>
      </c>
      <c r="K1016" s="637" t="s">
        <v>32</v>
      </c>
      <c r="L1016" s="637">
        <v>435174</v>
      </c>
      <c r="M1016" s="638">
        <v>45205</v>
      </c>
      <c r="N1016" s="74">
        <f t="shared" si="46"/>
        <v>11</v>
      </c>
      <c r="O1016" s="74">
        <f t="shared" si="47"/>
        <v>10</v>
      </c>
      <c r="P1016" s="139" t="str">
        <f t="shared" si="48"/>
        <v>Gastos_Gerais</v>
      </c>
    </row>
    <row r="1017" spans="1:16" ht="38.25" x14ac:dyDescent="0.2">
      <c r="A1017" s="627">
        <v>8721</v>
      </c>
      <c r="B1017" s="634">
        <v>45231</v>
      </c>
      <c r="C1017" s="642">
        <v>45200</v>
      </c>
      <c r="D1017" s="636" t="s">
        <v>264</v>
      </c>
      <c r="E1017" s="636" t="s">
        <v>208</v>
      </c>
      <c r="F1017" s="374">
        <v>471.15</v>
      </c>
      <c r="G1017" s="636" t="s">
        <v>6945</v>
      </c>
      <c r="H1017" s="636" t="s">
        <v>417</v>
      </c>
      <c r="I1017" s="637" t="s">
        <v>9972</v>
      </c>
      <c r="J1017" s="637" t="s">
        <v>1188</v>
      </c>
      <c r="K1017" s="637" t="s">
        <v>32</v>
      </c>
      <c r="L1017" s="637">
        <v>143368</v>
      </c>
      <c r="M1017" s="638">
        <v>45202</v>
      </c>
      <c r="N1017" s="74">
        <f t="shared" si="46"/>
        <v>11</v>
      </c>
      <c r="O1017" s="74">
        <f t="shared" si="47"/>
        <v>10</v>
      </c>
      <c r="P1017" s="139" t="str">
        <f t="shared" si="48"/>
        <v>Gastos_Gerais</v>
      </c>
    </row>
    <row r="1018" spans="1:16" s="325" customFormat="1" ht="38.25" x14ac:dyDescent="0.2">
      <c r="A1018" s="627">
        <v>8722</v>
      </c>
      <c r="B1018" s="634">
        <v>45231</v>
      </c>
      <c r="C1018" s="642">
        <v>45231</v>
      </c>
      <c r="D1018" s="636" t="s">
        <v>264</v>
      </c>
      <c r="E1018" s="636" t="s">
        <v>293</v>
      </c>
      <c r="F1018" s="374">
        <v>450</v>
      </c>
      <c r="G1018" s="636" t="s">
        <v>9975</v>
      </c>
      <c r="H1018" s="636" t="s">
        <v>302</v>
      </c>
      <c r="I1018" s="637" t="s">
        <v>2314</v>
      </c>
      <c r="J1018" s="637" t="s">
        <v>1188</v>
      </c>
      <c r="K1018" s="637" t="s">
        <v>4137</v>
      </c>
      <c r="L1018" s="637">
        <v>551519098</v>
      </c>
      <c r="M1018" s="638">
        <v>45231</v>
      </c>
      <c r="N1018" s="74">
        <f t="shared" si="46"/>
        <v>11</v>
      </c>
      <c r="O1018" s="74">
        <f t="shared" si="47"/>
        <v>11</v>
      </c>
      <c r="P1018" s="139" t="str">
        <f t="shared" si="48"/>
        <v>Gastos_Gerais</v>
      </c>
    </row>
    <row r="1019" spans="1:16" ht="38.25" x14ac:dyDescent="0.2">
      <c r="A1019" s="627">
        <v>8723</v>
      </c>
      <c r="B1019" s="634">
        <v>45231</v>
      </c>
      <c r="C1019" s="642">
        <v>45231</v>
      </c>
      <c r="D1019" s="636" t="s">
        <v>264</v>
      </c>
      <c r="E1019" s="636" t="s">
        <v>293</v>
      </c>
      <c r="F1019" s="374">
        <v>75</v>
      </c>
      <c r="G1019" s="636" t="s">
        <v>9976</v>
      </c>
      <c r="H1019" s="636" t="s">
        <v>417</v>
      </c>
      <c r="I1019" s="637" t="s">
        <v>4390</v>
      </c>
      <c r="J1019" s="637" t="s">
        <v>1188</v>
      </c>
      <c r="K1019" s="637" t="s">
        <v>4137</v>
      </c>
      <c r="L1019" s="637">
        <v>551519098</v>
      </c>
      <c r="M1019" s="638">
        <v>45231</v>
      </c>
      <c r="N1019" s="74">
        <f t="shared" si="46"/>
        <v>11</v>
      </c>
      <c r="O1019" s="74">
        <f t="shared" si="47"/>
        <v>11</v>
      </c>
      <c r="P1019" s="139" t="str">
        <f t="shared" si="48"/>
        <v>Gastos_Gerais</v>
      </c>
    </row>
    <row r="1020" spans="1:16" ht="38.25" x14ac:dyDescent="0.2">
      <c r="A1020" s="627">
        <v>8724</v>
      </c>
      <c r="B1020" s="634">
        <v>45231</v>
      </c>
      <c r="C1020" s="642">
        <v>45231</v>
      </c>
      <c r="D1020" s="636" t="s">
        <v>264</v>
      </c>
      <c r="E1020" s="636" t="s">
        <v>293</v>
      </c>
      <c r="F1020" s="374">
        <v>75</v>
      </c>
      <c r="G1020" s="636" t="s">
        <v>9977</v>
      </c>
      <c r="H1020" s="636" t="s">
        <v>417</v>
      </c>
      <c r="I1020" s="637" t="s">
        <v>6899</v>
      </c>
      <c r="J1020" s="637" t="s">
        <v>1188</v>
      </c>
      <c r="K1020" s="637" t="s">
        <v>4137</v>
      </c>
      <c r="L1020" s="637">
        <v>551519098</v>
      </c>
      <c r="M1020" s="638">
        <v>45231</v>
      </c>
      <c r="N1020" s="74">
        <f t="shared" si="46"/>
        <v>11</v>
      </c>
      <c r="O1020" s="74">
        <f t="shared" si="47"/>
        <v>11</v>
      </c>
      <c r="P1020" s="139" t="str">
        <f t="shared" si="48"/>
        <v>Gastos_Gerais</v>
      </c>
    </row>
    <row r="1021" spans="1:16" ht="38.25" x14ac:dyDescent="0.2">
      <c r="A1021" s="627">
        <v>8725</v>
      </c>
      <c r="B1021" s="634">
        <v>45231</v>
      </c>
      <c r="C1021" s="642">
        <v>45231</v>
      </c>
      <c r="D1021" s="636" t="s">
        <v>264</v>
      </c>
      <c r="E1021" s="636" t="s">
        <v>293</v>
      </c>
      <c r="F1021" s="374">
        <v>75</v>
      </c>
      <c r="G1021" s="636" t="s">
        <v>9649</v>
      </c>
      <c r="H1021" s="636" t="s">
        <v>417</v>
      </c>
      <c r="I1021" s="637" t="s">
        <v>3741</v>
      </c>
      <c r="J1021" s="637" t="s">
        <v>1188</v>
      </c>
      <c r="K1021" s="637" t="s">
        <v>4137</v>
      </c>
      <c r="L1021" s="637">
        <v>551519098</v>
      </c>
      <c r="M1021" s="638">
        <v>45231</v>
      </c>
      <c r="N1021" s="74">
        <f t="shared" si="46"/>
        <v>11</v>
      </c>
      <c r="O1021" s="74">
        <f t="shared" si="47"/>
        <v>11</v>
      </c>
      <c r="P1021" s="139" t="str">
        <f t="shared" si="48"/>
        <v>Gastos_Gerais</v>
      </c>
    </row>
    <row r="1022" spans="1:16" ht="38.25" x14ac:dyDescent="0.2">
      <c r="A1022" s="627">
        <v>8726</v>
      </c>
      <c r="B1022" s="634">
        <v>45231</v>
      </c>
      <c r="C1022" s="642">
        <v>45231</v>
      </c>
      <c r="D1022" s="636" t="s">
        <v>264</v>
      </c>
      <c r="E1022" s="636" t="s">
        <v>293</v>
      </c>
      <c r="F1022" s="374">
        <v>75</v>
      </c>
      <c r="G1022" s="636" t="s">
        <v>7729</v>
      </c>
      <c r="H1022" s="636" t="s">
        <v>418</v>
      </c>
      <c r="I1022" s="637" t="s">
        <v>4527</v>
      </c>
      <c r="J1022" s="637" t="s">
        <v>1188</v>
      </c>
      <c r="K1022" s="637" t="s">
        <v>4137</v>
      </c>
      <c r="L1022" s="637">
        <v>551519098</v>
      </c>
      <c r="M1022" s="638">
        <v>45231</v>
      </c>
      <c r="N1022" s="74">
        <f t="shared" si="46"/>
        <v>11</v>
      </c>
      <c r="O1022" s="74">
        <f t="shared" si="47"/>
        <v>11</v>
      </c>
      <c r="P1022" s="139" t="str">
        <f t="shared" si="48"/>
        <v>Gastos_Gerais</v>
      </c>
    </row>
    <row r="1023" spans="1:16" ht="38.25" x14ac:dyDescent="0.2">
      <c r="A1023" s="627">
        <v>8727</v>
      </c>
      <c r="B1023" s="634">
        <v>45231</v>
      </c>
      <c r="C1023" s="642">
        <v>45231</v>
      </c>
      <c r="D1023" s="636" t="s">
        <v>264</v>
      </c>
      <c r="E1023" s="636" t="s">
        <v>293</v>
      </c>
      <c r="F1023" s="374">
        <v>150</v>
      </c>
      <c r="G1023" s="636" t="s">
        <v>9978</v>
      </c>
      <c r="H1023" s="636" t="s">
        <v>416</v>
      </c>
      <c r="I1023" s="637" t="s">
        <v>8034</v>
      </c>
      <c r="J1023" s="637" t="s">
        <v>1188</v>
      </c>
      <c r="K1023" s="637" t="s">
        <v>4137</v>
      </c>
      <c r="L1023" s="637">
        <v>551519098</v>
      </c>
      <c r="M1023" s="638">
        <v>45231</v>
      </c>
      <c r="N1023" s="74">
        <f t="shared" si="46"/>
        <v>11</v>
      </c>
      <c r="O1023" s="74">
        <f t="shared" si="47"/>
        <v>11</v>
      </c>
      <c r="P1023" s="139" t="str">
        <f t="shared" si="48"/>
        <v>Gastos_Gerais</v>
      </c>
    </row>
    <row r="1024" spans="1:16" ht="38.25" x14ac:dyDescent="0.2">
      <c r="A1024" s="627">
        <v>8728</v>
      </c>
      <c r="B1024" s="634">
        <v>45231</v>
      </c>
      <c r="C1024" s="642">
        <v>45231</v>
      </c>
      <c r="D1024" s="636" t="s">
        <v>264</v>
      </c>
      <c r="E1024" s="636" t="s">
        <v>293</v>
      </c>
      <c r="F1024" s="374">
        <v>600</v>
      </c>
      <c r="G1024" s="636" t="s">
        <v>8152</v>
      </c>
      <c r="H1024" s="636" t="s">
        <v>421</v>
      </c>
      <c r="I1024" s="637" t="s">
        <v>8037</v>
      </c>
      <c r="J1024" s="637" t="s">
        <v>1188</v>
      </c>
      <c r="K1024" s="637" t="s">
        <v>4137</v>
      </c>
      <c r="L1024" s="637">
        <v>551519098</v>
      </c>
      <c r="M1024" s="638">
        <v>45231</v>
      </c>
      <c r="N1024" s="74">
        <f t="shared" si="46"/>
        <v>11</v>
      </c>
      <c r="O1024" s="74">
        <f t="shared" si="47"/>
        <v>11</v>
      </c>
      <c r="P1024" s="139" t="str">
        <f t="shared" si="48"/>
        <v>Gastos_Gerais</v>
      </c>
    </row>
    <row r="1025" spans="1:16" ht="38.25" x14ac:dyDescent="0.2">
      <c r="A1025" s="627">
        <v>8729</v>
      </c>
      <c r="B1025" s="634">
        <v>45231</v>
      </c>
      <c r="C1025" s="642">
        <v>45231</v>
      </c>
      <c r="D1025" s="636" t="s">
        <v>264</v>
      </c>
      <c r="E1025" s="636" t="s">
        <v>293</v>
      </c>
      <c r="F1025" s="374">
        <v>450</v>
      </c>
      <c r="G1025" s="636" t="s">
        <v>9979</v>
      </c>
      <c r="H1025" s="636" t="s">
        <v>302</v>
      </c>
      <c r="I1025" s="637" t="s">
        <v>8467</v>
      </c>
      <c r="J1025" s="637" t="s">
        <v>1188</v>
      </c>
      <c r="K1025" s="637" t="s">
        <v>4137</v>
      </c>
      <c r="L1025" s="637">
        <v>551519098</v>
      </c>
      <c r="M1025" s="638">
        <v>45231</v>
      </c>
      <c r="N1025" s="74">
        <f t="shared" si="46"/>
        <v>11</v>
      </c>
      <c r="O1025" s="74">
        <f t="shared" si="47"/>
        <v>11</v>
      </c>
      <c r="P1025" s="139" t="str">
        <f t="shared" si="48"/>
        <v>Gastos_Gerais</v>
      </c>
    </row>
    <row r="1026" spans="1:16" ht="38.25" x14ac:dyDescent="0.2">
      <c r="A1026" s="627">
        <v>8730</v>
      </c>
      <c r="B1026" s="634">
        <v>45231</v>
      </c>
      <c r="C1026" s="642">
        <v>45231</v>
      </c>
      <c r="D1026" s="636" t="s">
        <v>264</v>
      </c>
      <c r="E1026" s="636" t="s">
        <v>293</v>
      </c>
      <c r="F1026" s="374">
        <v>150</v>
      </c>
      <c r="G1026" s="636" t="s">
        <v>9980</v>
      </c>
      <c r="H1026" s="636" t="s">
        <v>416</v>
      </c>
      <c r="I1026" s="637" t="s">
        <v>3046</v>
      </c>
      <c r="J1026" s="637" t="s">
        <v>1188</v>
      </c>
      <c r="K1026" s="637" t="s">
        <v>4137</v>
      </c>
      <c r="L1026" s="637">
        <v>551519098</v>
      </c>
      <c r="M1026" s="638">
        <v>45231</v>
      </c>
      <c r="N1026" s="74">
        <f t="shared" si="46"/>
        <v>11</v>
      </c>
      <c r="O1026" s="74">
        <f t="shared" si="47"/>
        <v>11</v>
      </c>
      <c r="P1026" s="139" t="str">
        <f t="shared" si="48"/>
        <v>Gastos_Gerais</v>
      </c>
    </row>
    <row r="1027" spans="1:16" ht="38.25" x14ac:dyDescent="0.2">
      <c r="A1027" s="627">
        <v>8731</v>
      </c>
      <c r="B1027" s="634">
        <v>45231</v>
      </c>
      <c r="C1027" s="642">
        <v>45231</v>
      </c>
      <c r="D1027" s="636" t="s">
        <v>264</v>
      </c>
      <c r="E1027" s="636" t="s">
        <v>293</v>
      </c>
      <c r="F1027" s="374">
        <v>450</v>
      </c>
      <c r="G1027" s="636" t="s">
        <v>9981</v>
      </c>
      <c r="H1027" s="636" t="s">
        <v>302</v>
      </c>
      <c r="I1027" s="637" t="s">
        <v>2298</v>
      </c>
      <c r="J1027" s="637" t="s">
        <v>1188</v>
      </c>
      <c r="K1027" s="637" t="s">
        <v>4137</v>
      </c>
      <c r="L1027" s="637">
        <v>551519098</v>
      </c>
      <c r="M1027" s="638">
        <v>45231</v>
      </c>
      <c r="N1027" s="74">
        <f t="shared" si="46"/>
        <v>11</v>
      </c>
      <c r="O1027" s="74">
        <f t="shared" si="47"/>
        <v>11</v>
      </c>
      <c r="P1027" s="139" t="str">
        <f t="shared" si="48"/>
        <v>Gastos_Gerais</v>
      </c>
    </row>
    <row r="1028" spans="1:16" ht="38.25" x14ac:dyDescent="0.2">
      <c r="A1028" s="627">
        <v>8732</v>
      </c>
      <c r="B1028" s="634">
        <v>45231</v>
      </c>
      <c r="C1028" s="642">
        <v>45231</v>
      </c>
      <c r="D1028" s="636" t="s">
        <v>264</v>
      </c>
      <c r="E1028" s="636" t="s">
        <v>293</v>
      </c>
      <c r="F1028" s="374">
        <v>150</v>
      </c>
      <c r="G1028" s="636" t="s">
        <v>9982</v>
      </c>
      <c r="H1028" s="636" t="s">
        <v>416</v>
      </c>
      <c r="I1028" s="637" t="s">
        <v>3048</v>
      </c>
      <c r="J1028" s="637" t="s">
        <v>1188</v>
      </c>
      <c r="K1028" s="637" t="s">
        <v>4137</v>
      </c>
      <c r="L1028" s="637">
        <v>551519098</v>
      </c>
      <c r="M1028" s="638">
        <v>45231</v>
      </c>
      <c r="N1028" s="74">
        <f t="shared" si="46"/>
        <v>11</v>
      </c>
      <c r="O1028" s="74">
        <f t="shared" si="47"/>
        <v>11</v>
      </c>
      <c r="P1028" s="139" t="str">
        <f t="shared" si="48"/>
        <v>Gastos_Gerais</v>
      </c>
    </row>
    <row r="1029" spans="1:16" ht="38.25" x14ac:dyDescent="0.2">
      <c r="A1029" s="627">
        <v>8733</v>
      </c>
      <c r="B1029" s="634">
        <v>45231</v>
      </c>
      <c r="C1029" s="642">
        <v>45231</v>
      </c>
      <c r="D1029" s="636" t="s">
        <v>264</v>
      </c>
      <c r="E1029" s="636" t="s">
        <v>293</v>
      </c>
      <c r="F1029" s="374">
        <v>75</v>
      </c>
      <c r="G1029" s="636" t="s">
        <v>9983</v>
      </c>
      <c r="H1029" s="636" t="s">
        <v>417</v>
      </c>
      <c r="I1029" s="637" t="s">
        <v>9984</v>
      </c>
      <c r="J1029" s="637" t="s">
        <v>1188</v>
      </c>
      <c r="K1029" s="637" t="s">
        <v>4137</v>
      </c>
      <c r="L1029" s="637">
        <v>551519098</v>
      </c>
      <c r="M1029" s="638">
        <v>45231</v>
      </c>
      <c r="N1029" s="74">
        <f t="shared" ref="N1029:N1092" si="49">IF(B1029=0,0,IF(YEAR(B1029)=$O$1,MONTH(B1029)-$N$1+1,(YEAR(B1029)-$O$1)*12-$N$1+1+MONTH(B1029)))</f>
        <v>11</v>
      </c>
      <c r="O1029" s="74">
        <f t="shared" ref="O1029:O1092" si="50">IF(C1029=0,0,IF(YEAR(C1029)=$O$1,MONTH(C1029)-$N$1+1,(YEAR(C1029)-$O$1)*12-$N$1+1+MONTH(C1029)))</f>
        <v>11</v>
      </c>
      <c r="P1029" s="139" t="str">
        <f t="shared" ref="P1029:P1092" si="51">SUBSTITUTE(D1029," ","_")</f>
        <v>Gastos_Gerais</v>
      </c>
    </row>
    <row r="1030" spans="1:16" ht="38.25" x14ac:dyDescent="0.2">
      <c r="A1030" s="627">
        <v>8734</v>
      </c>
      <c r="B1030" s="634">
        <v>45231</v>
      </c>
      <c r="C1030" s="642">
        <v>45231</v>
      </c>
      <c r="D1030" s="636" t="s">
        <v>264</v>
      </c>
      <c r="E1030" s="636" t="s">
        <v>293</v>
      </c>
      <c r="F1030" s="374">
        <v>75</v>
      </c>
      <c r="G1030" s="636" t="s">
        <v>8064</v>
      </c>
      <c r="H1030" s="636" t="s">
        <v>417</v>
      </c>
      <c r="I1030" s="637" t="s">
        <v>1928</v>
      </c>
      <c r="J1030" s="637" t="s">
        <v>1188</v>
      </c>
      <c r="K1030" s="637" t="s">
        <v>4137</v>
      </c>
      <c r="L1030" s="637">
        <v>551519098</v>
      </c>
      <c r="M1030" s="638">
        <v>45231</v>
      </c>
      <c r="N1030" s="74">
        <f t="shared" si="49"/>
        <v>11</v>
      </c>
      <c r="O1030" s="74">
        <f t="shared" si="50"/>
        <v>11</v>
      </c>
      <c r="P1030" s="139" t="str">
        <f t="shared" si="51"/>
        <v>Gastos_Gerais</v>
      </c>
    </row>
    <row r="1031" spans="1:16" ht="38.25" x14ac:dyDescent="0.2">
      <c r="A1031" s="627">
        <v>8735</v>
      </c>
      <c r="B1031" s="634">
        <v>45231</v>
      </c>
      <c r="C1031" s="642">
        <v>45231</v>
      </c>
      <c r="D1031" s="636" t="s">
        <v>264</v>
      </c>
      <c r="E1031" s="636" t="s">
        <v>211</v>
      </c>
      <c r="F1031" s="374">
        <v>217.67</v>
      </c>
      <c r="G1031" s="636" t="s">
        <v>8153</v>
      </c>
      <c r="H1031" s="636" t="s">
        <v>421</v>
      </c>
      <c r="I1031" s="637" t="s">
        <v>8037</v>
      </c>
      <c r="J1031" s="637" t="s">
        <v>1188</v>
      </c>
      <c r="K1031" s="637" t="s">
        <v>4137</v>
      </c>
      <c r="L1031" s="637">
        <v>551519098</v>
      </c>
      <c r="M1031" s="638">
        <v>45231</v>
      </c>
      <c r="N1031" s="74">
        <f t="shared" si="49"/>
        <v>11</v>
      </c>
      <c r="O1031" s="74">
        <f t="shared" si="50"/>
        <v>11</v>
      </c>
      <c r="P1031" s="139" t="str">
        <f t="shared" si="51"/>
        <v>Gastos_Gerais</v>
      </c>
    </row>
    <row r="1032" spans="1:16" ht="38.25" x14ac:dyDescent="0.2">
      <c r="A1032" s="627">
        <v>8736</v>
      </c>
      <c r="B1032" s="634">
        <v>45231</v>
      </c>
      <c r="C1032" s="642">
        <v>45231</v>
      </c>
      <c r="D1032" s="636" t="s">
        <v>264</v>
      </c>
      <c r="E1032" s="636" t="s">
        <v>293</v>
      </c>
      <c r="F1032" s="374">
        <v>75</v>
      </c>
      <c r="G1032" s="636" t="s">
        <v>9985</v>
      </c>
      <c r="H1032" s="636" t="s">
        <v>418</v>
      </c>
      <c r="I1032" s="637" t="s">
        <v>5423</v>
      </c>
      <c r="J1032" s="637" t="s">
        <v>1188</v>
      </c>
      <c r="K1032" s="637" t="s">
        <v>4137</v>
      </c>
      <c r="L1032" s="637">
        <v>551519098</v>
      </c>
      <c r="M1032" s="638">
        <v>45231</v>
      </c>
      <c r="N1032" s="74">
        <f t="shared" si="49"/>
        <v>11</v>
      </c>
      <c r="O1032" s="74">
        <f t="shared" si="50"/>
        <v>11</v>
      </c>
      <c r="P1032" s="139" t="str">
        <f t="shared" si="51"/>
        <v>Gastos_Gerais</v>
      </c>
    </row>
    <row r="1033" spans="1:16" s="324" customFormat="1" ht="38.25" x14ac:dyDescent="0.2">
      <c r="A1033" s="627">
        <v>8737</v>
      </c>
      <c r="B1033" s="634">
        <v>45231</v>
      </c>
      <c r="C1033" s="642">
        <v>45231</v>
      </c>
      <c r="D1033" s="636" t="s">
        <v>264</v>
      </c>
      <c r="E1033" s="636" t="s">
        <v>293</v>
      </c>
      <c r="F1033" s="374">
        <v>75</v>
      </c>
      <c r="G1033" s="636" t="s">
        <v>9605</v>
      </c>
      <c r="H1033" s="636" t="s">
        <v>419</v>
      </c>
      <c r="I1033" s="637" t="s">
        <v>6783</v>
      </c>
      <c r="J1033" s="637" t="s">
        <v>1188</v>
      </c>
      <c r="K1033" s="637" t="s">
        <v>4137</v>
      </c>
      <c r="L1033" s="637">
        <v>551519098</v>
      </c>
      <c r="M1033" s="638">
        <v>45231</v>
      </c>
      <c r="N1033" s="74">
        <f t="shared" si="49"/>
        <v>11</v>
      </c>
      <c r="O1033" s="74">
        <f t="shared" si="50"/>
        <v>11</v>
      </c>
      <c r="P1033" s="139" t="str">
        <f t="shared" si="51"/>
        <v>Gastos_Gerais</v>
      </c>
    </row>
    <row r="1034" spans="1:16" ht="38.25" x14ac:dyDescent="0.2">
      <c r="A1034" s="627">
        <v>8738</v>
      </c>
      <c r="B1034" s="634">
        <v>45231</v>
      </c>
      <c r="C1034" s="642">
        <v>45231</v>
      </c>
      <c r="D1034" s="636" t="s">
        <v>264</v>
      </c>
      <c r="E1034" s="636" t="s">
        <v>293</v>
      </c>
      <c r="F1034" s="374">
        <v>75</v>
      </c>
      <c r="G1034" s="636" t="s">
        <v>9986</v>
      </c>
      <c r="H1034" s="636" t="s">
        <v>419</v>
      </c>
      <c r="I1034" s="637" t="s">
        <v>9789</v>
      </c>
      <c r="J1034" s="637" t="s">
        <v>1188</v>
      </c>
      <c r="K1034" s="637" t="s">
        <v>4137</v>
      </c>
      <c r="L1034" s="637">
        <v>551519098</v>
      </c>
      <c r="M1034" s="638">
        <v>45231</v>
      </c>
      <c r="N1034" s="74">
        <f t="shared" si="49"/>
        <v>11</v>
      </c>
      <c r="O1034" s="74">
        <f t="shared" si="50"/>
        <v>11</v>
      </c>
      <c r="P1034" s="139" t="str">
        <f t="shared" si="51"/>
        <v>Gastos_Gerais</v>
      </c>
    </row>
    <row r="1035" spans="1:16" ht="38.25" x14ac:dyDescent="0.2">
      <c r="A1035" s="627">
        <v>8739</v>
      </c>
      <c r="B1035" s="634">
        <v>45231</v>
      </c>
      <c r="C1035" s="642">
        <v>45231</v>
      </c>
      <c r="D1035" s="636" t="s">
        <v>264</v>
      </c>
      <c r="E1035" s="636" t="s">
        <v>293</v>
      </c>
      <c r="F1035" s="374">
        <v>75</v>
      </c>
      <c r="G1035" s="636" t="s">
        <v>9987</v>
      </c>
      <c r="H1035" s="636" t="s">
        <v>419</v>
      </c>
      <c r="I1035" s="637" t="s">
        <v>9391</v>
      </c>
      <c r="J1035" s="637" t="s">
        <v>1188</v>
      </c>
      <c r="K1035" s="637" t="s">
        <v>4137</v>
      </c>
      <c r="L1035" s="637">
        <v>551519098</v>
      </c>
      <c r="M1035" s="638">
        <v>45231</v>
      </c>
      <c r="N1035" s="74">
        <f t="shared" si="49"/>
        <v>11</v>
      </c>
      <c r="O1035" s="74">
        <f t="shared" si="50"/>
        <v>11</v>
      </c>
      <c r="P1035" s="139" t="str">
        <f t="shared" si="51"/>
        <v>Gastos_Gerais</v>
      </c>
    </row>
    <row r="1036" spans="1:16" ht="51" x14ac:dyDescent="0.2">
      <c r="A1036" s="627">
        <v>8740</v>
      </c>
      <c r="B1036" s="634">
        <v>45231</v>
      </c>
      <c r="C1036" s="642">
        <v>45231</v>
      </c>
      <c r="D1036" s="636" t="s">
        <v>176</v>
      </c>
      <c r="E1036" s="636" t="s">
        <v>262</v>
      </c>
      <c r="F1036" s="374">
        <v>689.96</v>
      </c>
      <c r="G1036" s="636" t="s">
        <v>9988</v>
      </c>
      <c r="H1036" s="636" t="s">
        <v>417</v>
      </c>
      <c r="I1036" s="637" t="s">
        <v>9989</v>
      </c>
      <c r="J1036" s="637" t="s">
        <v>1188</v>
      </c>
      <c r="K1036" s="637" t="s">
        <v>4137</v>
      </c>
      <c r="L1036" s="637">
        <v>551519098</v>
      </c>
      <c r="M1036" s="638">
        <v>45231</v>
      </c>
      <c r="N1036" s="74">
        <f t="shared" si="49"/>
        <v>11</v>
      </c>
      <c r="O1036" s="74">
        <f t="shared" si="50"/>
        <v>11</v>
      </c>
      <c r="P1036" s="139" t="str">
        <f t="shared" si="51"/>
        <v>Gastos_com_Pessoal</v>
      </c>
    </row>
    <row r="1037" spans="1:16" ht="51" x14ac:dyDescent="0.2">
      <c r="A1037" s="627">
        <v>8741</v>
      </c>
      <c r="B1037" s="634">
        <v>45231</v>
      </c>
      <c r="C1037" s="642">
        <v>45231</v>
      </c>
      <c r="D1037" s="636" t="s">
        <v>176</v>
      </c>
      <c r="E1037" s="636" t="s">
        <v>280</v>
      </c>
      <c r="F1037" s="374">
        <v>2035.64</v>
      </c>
      <c r="G1037" s="636" t="s">
        <v>9990</v>
      </c>
      <c r="H1037" s="636" t="s">
        <v>417</v>
      </c>
      <c r="I1037" s="637" t="s">
        <v>9989</v>
      </c>
      <c r="J1037" s="637" t="s">
        <v>1188</v>
      </c>
      <c r="K1037" s="637" t="s">
        <v>4137</v>
      </c>
      <c r="L1037" s="637">
        <v>551519098</v>
      </c>
      <c r="M1037" s="638">
        <v>45231</v>
      </c>
      <c r="N1037" s="74">
        <f t="shared" si="49"/>
        <v>11</v>
      </c>
      <c r="O1037" s="74">
        <f t="shared" si="50"/>
        <v>11</v>
      </c>
      <c r="P1037" s="139" t="str">
        <f t="shared" si="51"/>
        <v>Gastos_com_Pessoal</v>
      </c>
    </row>
    <row r="1038" spans="1:16" ht="51" x14ac:dyDescent="0.2">
      <c r="A1038" s="627">
        <v>8742</v>
      </c>
      <c r="B1038" s="634">
        <v>45231</v>
      </c>
      <c r="C1038" s="642">
        <v>45231</v>
      </c>
      <c r="D1038" s="636" t="s">
        <v>176</v>
      </c>
      <c r="E1038" s="636" t="s">
        <v>262</v>
      </c>
      <c r="F1038" s="374">
        <v>902.17</v>
      </c>
      <c r="G1038" s="636" t="s">
        <v>9991</v>
      </c>
      <c r="H1038" s="636" t="s">
        <v>416</v>
      </c>
      <c r="I1038" s="637" t="s">
        <v>5771</v>
      </c>
      <c r="J1038" s="637" t="s">
        <v>1188</v>
      </c>
      <c r="K1038" s="637" t="s">
        <v>4137</v>
      </c>
      <c r="L1038" s="637">
        <v>551519098</v>
      </c>
      <c r="M1038" s="638">
        <v>45231</v>
      </c>
      <c r="N1038" s="74">
        <f t="shared" si="49"/>
        <v>11</v>
      </c>
      <c r="O1038" s="74">
        <f t="shared" si="50"/>
        <v>11</v>
      </c>
      <c r="P1038" s="139" t="str">
        <f t="shared" si="51"/>
        <v>Gastos_com_Pessoal</v>
      </c>
    </row>
    <row r="1039" spans="1:16" ht="51" x14ac:dyDescent="0.2">
      <c r="A1039" s="627">
        <v>8743</v>
      </c>
      <c r="B1039" s="634">
        <v>45231</v>
      </c>
      <c r="C1039" s="642">
        <v>45231</v>
      </c>
      <c r="D1039" s="636" t="s">
        <v>176</v>
      </c>
      <c r="E1039" s="636" t="s">
        <v>280</v>
      </c>
      <c r="F1039" s="374">
        <v>2535.6</v>
      </c>
      <c r="G1039" s="636" t="s">
        <v>9992</v>
      </c>
      <c r="H1039" s="636" t="s">
        <v>416</v>
      </c>
      <c r="I1039" s="637" t="s">
        <v>5771</v>
      </c>
      <c r="J1039" s="637" t="s">
        <v>1188</v>
      </c>
      <c r="K1039" s="637" t="s">
        <v>4137</v>
      </c>
      <c r="L1039" s="637">
        <v>551519098</v>
      </c>
      <c r="M1039" s="638">
        <v>45231</v>
      </c>
      <c r="N1039" s="74">
        <f t="shared" si="49"/>
        <v>11</v>
      </c>
      <c r="O1039" s="74">
        <f t="shared" si="50"/>
        <v>11</v>
      </c>
      <c r="P1039" s="139" t="str">
        <f t="shared" si="51"/>
        <v>Gastos_com_Pessoal</v>
      </c>
    </row>
    <row r="1040" spans="1:16" ht="51" x14ac:dyDescent="0.2">
      <c r="A1040" s="627">
        <v>8744</v>
      </c>
      <c r="B1040" s="634">
        <v>45231</v>
      </c>
      <c r="C1040" s="642">
        <v>45231</v>
      </c>
      <c r="D1040" s="636" t="s">
        <v>176</v>
      </c>
      <c r="E1040" s="636" t="s">
        <v>262</v>
      </c>
      <c r="F1040" s="374">
        <v>860.27</v>
      </c>
      <c r="G1040" s="636" t="s">
        <v>9993</v>
      </c>
      <c r="H1040" s="636" t="s">
        <v>420</v>
      </c>
      <c r="I1040" s="637" t="s">
        <v>9994</v>
      </c>
      <c r="J1040" s="637" t="s">
        <v>1188</v>
      </c>
      <c r="K1040" s="637" t="s">
        <v>4137</v>
      </c>
      <c r="L1040" s="637">
        <v>551519098</v>
      </c>
      <c r="M1040" s="638">
        <v>45231</v>
      </c>
      <c r="N1040" s="74">
        <f t="shared" si="49"/>
        <v>11</v>
      </c>
      <c r="O1040" s="74">
        <f t="shared" si="50"/>
        <v>11</v>
      </c>
      <c r="P1040" s="139" t="str">
        <f t="shared" si="51"/>
        <v>Gastos_com_Pessoal</v>
      </c>
    </row>
    <row r="1041" spans="1:16" ht="51" x14ac:dyDescent="0.2">
      <c r="A1041" s="627">
        <v>8745</v>
      </c>
      <c r="B1041" s="634">
        <v>45231</v>
      </c>
      <c r="C1041" s="642">
        <v>45231</v>
      </c>
      <c r="D1041" s="636" t="s">
        <v>176</v>
      </c>
      <c r="E1041" s="636" t="s">
        <v>280</v>
      </c>
      <c r="F1041" s="374">
        <v>2491.96</v>
      </c>
      <c r="G1041" s="636" t="s">
        <v>9995</v>
      </c>
      <c r="H1041" s="636" t="s">
        <v>420</v>
      </c>
      <c r="I1041" s="637" t="s">
        <v>9994</v>
      </c>
      <c r="J1041" s="637" t="s">
        <v>1188</v>
      </c>
      <c r="K1041" s="637" t="s">
        <v>4137</v>
      </c>
      <c r="L1041" s="637">
        <v>551519098</v>
      </c>
      <c r="M1041" s="638">
        <v>45231</v>
      </c>
      <c r="N1041" s="74">
        <f t="shared" si="49"/>
        <v>11</v>
      </c>
      <c r="O1041" s="74">
        <f t="shared" si="50"/>
        <v>11</v>
      </c>
      <c r="P1041" s="139" t="str">
        <f t="shared" si="51"/>
        <v>Gastos_com_Pessoal</v>
      </c>
    </row>
    <row r="1042" spans="1:16" ht="51" x14ac:dyDescent="0.2">
      <c r="A1042" s="627">
        <v>8746</v>
      </c>
      <c r="B1042" s="634">
        <v>45231</v>
      </c>
      <c r="C1042" s="642">
        <v>45231</v>
      </c>
      <c r="D1042" s="636" t="s">
        <v>176</v>
      </c>
      <c r="E1042" s="636" t="s">
        <v>262</v>
      </c>
      <c r="F1042" s="374">
        <v>1044.5899999999999</v>
      </c>
      <c r="G1042" s="636" t="s">
        <v>9996</v>
      </c>
      <c r="H1042" s="636" t="s">
        <v>420</v>
      </c>
      <c r="I1042" s="637" t="s">
        <v>9997</v>
      </c>
      <c r="J1042" s="637" t="s">
        <v>1188</v>
      </c>
      <c r="K1042" s="637" t="s">
        <v>4137</v>
      </c>
      <c r="L1042" s="637">
        <v>551519098</v>
      </c>
      <c r="M1042" s="638">
        <v>45231</v>
      </c>
      <c r="N1042" s="74">
        <f t="shared" si="49"/>
        <v>11</v>
      </c>
      <c r="O1042" s="74">
        <f t="shared" si="50"/>
        <v>11</v>
      </c>
      <c r="P1042" s="139" t="str">
        <f t="shared" si="51"/>
        <v>Gastos_com_Pessoal</v>
      </c>
    </row>
    <row r="1043" spans="1:16" ht="51" x14ac:dyDescent="0.2">
      <c r="A1043" s="627">
        <v>8747</v>
      </c>
      <c r="B1043" s="634">
        <v>45231</v>
      </c>
      <c r="C1043" s="642">
        <v>45231</v>
      </c>
      <c r="D1043" s="636" t="s">
        <v>176</v>
      </c>
      <c r="E1043" s="636" t="s">
        <v>280</v>
      </c>
      <c r="F1043" s="374">
        <v>2845.35</v>
      </c>
      <c r="G1043" s="636" t="s">
        <v>9998</v>
      </c>
      <c r="H1043" s="636" t="s">
        <v>420</v>
      </c>
      <c r="I1043" s="637" t="s">
        <v>9997</v>
      </c>
      <c r="J1043" s="637" t="s">
        <v>1188</v>
      </c>
      <c r="K1043" s="637" t="s">
        <v>4137</v>
      </c>
      <c r="L1043" s="637">
        <v>551519098</v>
      </c>
      <c r="M1043" s="638">
        <v>45231</v>
      </c>
      <c r="N1043" s="74">
        <f t="shared" si="49"/>
        <v>11</v>
      </c>
      <c r="O1043" s="74">
        <f t="shared" si="50"/>
        <v>11</v>
      </c>
      <c r="P1043" s="139" t="str">
        <f t="shared" si="51"/>
        <v>Gastos_com_Pessoal</v>
      </c>
    </row>
    <row r="1044" spans="1:16" ht="51" x14ac:dyDescent="0.2">
      <c r="A1044" s="627">
        <v>8748</v>
      </c>
      <c r="B1044" s="634">
        <v>45231</v>
      </c>
      <c r="C1044" s="642">
        <v>45231</v>
      </c>
      <c r="D1044" s="636" t="s">
        <v>176</v>
      </c>
      <c r="E1044" s="636" t="s">
        <v>262</v>
      </c>
      <c r="F1044" s="374">
        <v>898.61</v>
      </c>
      <c r="G1044" s="636" t="s">
        <v>9999</v>
      </c>
      <c r="H1044" s="636" t="s">
        <v>1032</v>
      </c>
      <c r="I1044" s="637" t="s">
        <v>10000</v>
      </c>
      <c r="J1044" s="637" t="s">
        <v>1188</v>
      </c>
      <c r="K1044" s="637" t="s">
        <v>4137</v>
      </c>
      <c r="L1044" s="637">
        <v>551519098</v>
      </c>
      <c r="M1044" s="638">
        <v>45231</v>
      </c>
      <c r="N1044" s="74">
        <f t="shared" si="49"/>
        <v>11</v>
      </c>
      <c r="O1044" s="74">
        <f t="shared" si="50"/>
        <v>11</v>
      </c>
      <c r="P1044" s="139" t="str">
        <f t="shared" si="51"/>
        <v>Gastos_com_Pessoal</v>
      </c>
    </row>
    <row r="1045" spans="1:16" ht="51" x14ac:dyDescent="0.2">
      <c r="A1045" s="627">
        <v>8749</v>
      </c>
      <c r="B1045" s="634">
        <v>45231</v>
      </c>
      <c r="C1045" s="642">
        <v>45231</v>
      </c>
      <c r="D1045" s="636" t="s">
        <v>176</v>
      </c>
      <c r="E1045" s="636" t="s">
        <v>280</v>
      </c>
      <c r="F1045" s="374">
        <v>2555.44</v>
      </c>
      <c r="G1045" s="636" t="s">
        <v>10001</v>
      </c>
      <c r="H1045" s="636" t="s">
        <v>1032</v>
      </c>
      <c r="I1045" s="637" t="s">
        <v>10000</v>
      </c>
      <c r="J1045" s="637" t="s">
        <v>1188</v>
      </c>
      <c r="K1045" s="637" t="s">
        <v>4137</v>
      </c>
      <c r="L1045" s="637">
        <v>551519098</v>
      </c>
      <c r="M1045" s="638">
        <v>45231</v>
      </c>
      <c r="N1045" s="74">
        <f t="shared" si="49"/>
        <v>11</v>
      </c>
      <c r="O1045" s="74">
        <f t="shared" si="50"/>
        <v>11</v>
      </c>
      <c r="P1045" s="139" t="str">
        <f t="shared" si="51"/>
        <v>Gastos_com_Pessoal</v>
      </c>
    </row>
    <row r="1046" spans="1:16" ht="51" x14ac:dyDescent="0.2">
      <c r="A1046" s="627">
        <v>8750</v>
      </c>
      <c r="B1046" s="634">
        <v>45231</v>
      </c>
      <c r="C1046" s="642">
        <v>45231</v>
      </c>
      <c r="D1046" s="636" t="s">
        <v>176</v>
      </c>
      <c r="E1046" s="636" t="s">
        <v>262</v>
      </c>
      <c r="F1046" s="374">
        <v>1037.1199999999999</v>
      </c>
      <c r="G1046" s="636" t="s">
        <v>10002</v>
      </c>
      <c r="H1046" s="636" t="s">
        <v>1032</v>
      </c>
      <c r="I1046" s="637" t="s">
        <v>3322</v>
      </c>
      <c r="J1046" s="637" t="s">
        <v>1188</v>
      </c>
      <c r="K1046" s="637" t="s">
        <v>4137</v>
      </c>
      <c r="L1046" s="637">
        <v>551519098</v>
      </c>
      <c r="M1046" s="638">
        <v>45231</v>
      </c>
      <c r="N1046" s="74">
        <f t="shared" si="49"/>
        <v>11</v>
      </c>
      <c r="O1046" s="74">
        <f t="shared" si="50"/>
        <v>11</v>
      </c>
      <c r="P1046" s="139" t="str">
        <f t="shared" si="51"/>
        <v>Gastos_com_Pessoal</v>
      </c>
    </row>
    <row r="1047" spans="1:16" ht="51" x14ac:dyDescent="0.2">
      <c r="A1047" s="627">
        <v>8751</v>
      </c>
      <c r="B1047" s="634">
        <v>45231</v>
      </c>
      <c r="C1047" s="642">
        <v>45231</v>
      </c>
      <c r="D1047" s="636" t="s">
        <v>176</v>
      </c>
      <c r="E1047" s="636" t="s">
        <v>280</v>
      </c>
      <c r="F1047" s="374">
        <v>2914.91</v>
      </c>
      <c r="G1047" s="636" t="s">
        <v>10003</v>
      </c>
      <c r="H1047" s="636" t="s">
        <v>1032</v>
      </c>
      <c r="I1047" s="637" t="s">
        <v>3322</v>
      </c>
      <c r="J1047" s="637" t="s">
        <v>1188</v>
      </c>
      <c r="K1047" s="637" t="s">
        <v>4137</v>
      </c>
      <c r="L1047" s="637">
        <v>551519098</v>
      </c>
      <c r="M1047" s="638">
        <v>45231</v>
      </c>
      <c r="N1047" s="74">
        <f t="shared" si="49"/>
        <v>11</v>
      </c>
      <c r="O1047" s="74">
        <f t="shared" si="50"/>
        <v>11</v>
      </c>
      <c r="P1047" s="139" t="str">
        <f t="shared" si="51"/>
        <v>Gastos_com_Pessoal</v>
      </c>
    </row>
    <row r="1048" spans="1:16" ht="51" x14ac:dyDescent="0.2">
      <c r="A1048" s="627">
        <v>8752</v>
      </c>
      <c r="B1048" s="634">
        <v>45231</v>
      </c>
      <c r="C1048" s="642">
        <v>45231</v>
      </c>
      <c r="D1048" s="636" t="s">
        <v>176</v>
      </c>
      <c r="E1048" s="636" t="s">
        <v>262</v>
      </c>
      <c r="F1048" s="374">
        <v>958.4</v>
      </c>
      <c r="G1048" s="636" t="s">
        <v>10004</v>
      </c>
      <c r="H1048" s="636" t="s">
        <v>1032</v>
      </c>
      <c r="I1048" s="637" t="s">
        <v>10005</v>
      </c>
      <c r="J1048" s="637" t="s">
        <v>1188</v>
      </c>
      <c r="K1048" s="637" t="s">
        <v>4137</v>
      </c>
      <c r="L1048" s="637">
        <v>551519098</v>
      </c>
      <c r="M1048" s="638">
        <v>45231</v>
      </c>
      <c r="N1048" s="74">
        <f t="shared" si="49"/>
        <v>11</v>
      </c>
      <c r="O1048" s="74">
        <f t="shared" si="50"/>
        <v>11</v>
      </c>
      <c r="P1048" s="139" t="str">
        <f t="shared" si="51"/>
        <v>Gastos_com_Pessoal</v>
      </c>
    </row>
    <row r="1049" spans="1:16" ht="51" x14ac:dyDescent="0.2">
      <c r="A1049" s="627">
        <v>8753</v>
      </c>
      <c r="B1049" s="634">
        <v>45231</v>
      </c>
      <c r="C1049" s="642">
        <v>45231</v>
      </c>
      <c r="D1049" s="636" t="s">
        <v>176</v>
      </c>
      <c r="E1049" s="636" t="s">
        <v>280</v>
      </c>
      <c r="F1049" s="374">
        <v>2699.03</v>
      </c>
      <c r="G1049" s="636" t="s">
        <v>10006</v>
      </c>
      <c r="H1049" s="636" t="s">
        <v>1032</v>
      </c>
      <c r="I1049" s="637" t="s">
        <v>10005</v>
      </c>
      <c r="J1049" s="637" t="s">
        <v>1188</v>
      </c>
      <c r="K1049" s="637" t="s">
        <v>4137</v>
      </c>
      <c r="L1049" s="637">
        <v>551519098</v>
      </c>
      <c r="M1049" s="638">
        <v>45231</v>
      </c>
      <c r="N1049" s="74">
        <f t="shared" si="49"/>
        <v>11</v>
      </c>
      <c r="O1049" s="74">
        <f t="shared" si="50"/>
        <v>11</v>
      </c>
      <c r="P1049" s="139" t="str">
        <f t="shared" si="51"/>
        <v>Gastos_com_Pessoal</v>
      </c>
    </row>
    <row r="1050" spans="1:16" ht="51" x14ac:dyDescent="0.2">
      <c r="A1050" s="627">
        <v>8754</v>
      </c>
      <c r="B1050" s="634">
        <v>45231</v>
      </c>
      <c r="C1050" s="642">
        <v>45231</v>
      </c>
      <c r="D1050" s="636" t="s">
        <v>176</v>
      </c>
      <c r="E1050" s="636" t="s">
        <v>262</v>
      </c>
      <c r="F1050" s="374">
        <v>1347.87</v>
      </c>
      <c r="G1050" s="636" t="s">
        <v>10007</v>
      </c>
      <c r="H1050" s="636" t="s">
        <v>422</v>
      </c>
      <c r="I1050" s="637" t="s">
        <v>4923</v>
      </c>
      <c r="J1050" s="637" t="s">
        <v>1188</v>
      </c>
      <c r="K1050" s="637" t="s">
        <v>4137</v>
      </c>
      <c r="L1050" s="637">
        <v>551519098</v>
      </c>
      <c r="M1050" s="638">
        <v>45231</v>
      </c>
      <c r="N1050" s="74">
        <f t="shared" si="49"/>
        <v>11</v>
      </c>
      <c r="O1050" s="74">
        <f t="shared" si="50"/>
        <v>11</v>
      </c>
      <c r="P1050" s="139" t="str">
        <f t="shared" si="51"/>
        <v>Gastos_com_Pessoal</v>
      </c>
    </row>
    <row r="1051" spans="1:16" ht="51" x14ac:dyDescent="0.2">
      <c r="A1051" s="627">
        <v>8755</v>
      </c>
      <c r="B1051" s="634">
        <v>45231</v>
      </c>
      <c r="C1051" s="642">
        <v>45231</v>
      </c>
      <c r="D1051" s="636" t="s">
        <v>176</v>
      </c>
      <c r="E1051" s="636" t="s">
        <v>280</v>
      </c>
      <c r="F1051" s="374">
        <v>3445.91</v>
      </c>
      <c r="G1051" s="636" t="s">
        <v>10008</v>
      </c>
      <c r="H1051" s="636" t="s">
        <v>422</v>
      </c>
      <c r="I1051" s="637" t="s">
        <v>4923</v>
      </c>
      <c r="J1051" s="637" t="s">
        <v>1188</v>
      </c>
      <c r="K1051" s="637" t="s">
        <v>4137</v>
      </c>
      <c r="L1051" s="637">
        <v>551519098</v>
      </c>
      <c r="M1051" s="638">
        <v>45231</v>
      </c>
      <c r="N1051" s="74">
        <f t="shared" si="49"/>
        <v>11</v>
      </c>
      <c r="O1051" s="74">
        <f t="shared" si="50"/>
        <v>11</v>
      </c>
      <c r="P1051" s="139" t="str">
        <f t="shared" si="51"/>
        <v>Gastos_com_Pessoal</v>
      </c>
    </row>
    <row r="1052" spans="1:16" ht="51" x14ac:dyDescent="0.2">
      <c r="A1052" s="627">
        <v>8756</v>
      </c>
      <c r="B1052" s="634">
        <v>45231</v>
      </c>
      <c r="C1052" s="642">
        <v>45231</v>
      </c>
      <c r="D1052" s="636" t="s">
        <v>176</v>
      </c>
      <c r="E1052" s="636" t="s">
        <v>262</v>
      </c>
      <c r="F1052" s="374">
        <v>982.2</v>
      </c>
      <c r="G1052" s="636" t="s">
        <v>10009</v>
      </c>
      <c r="H1052" s="636" t="s">
        <v>1032</v>
      </c>
      <c r="I1052" s="637" t="s">
        <v>10010</v>
      </c>
      <c r="J1052" s="637" t="s">
        <v>1188</v>
      </c>
      <c r="K1052" s="637" t="s">
        <v>4137</v>
      </c>
      <c r="L1052" s="637">
        <v>551519098</v>
      </c>
      <c r="M1052" s="638">
        <v>45231</v>
      </c>
      <c r="N1052" s="74">
        <f t="shared" si="49"/>
        <v>11</v>
      </c>
      <c r="O1052" s="74">
        <f t="shared" si="50"/>
        <v>11</v>
      </c>
      <c r="P1052" s="139" t="str">
        <f t="shared" si="51"/>
        <v>Gastos_com_Pessoal</v>
      </c>
    </row>
    <row r="1053" spans="1:16" ht="51" x14ac:dyDescent="0.2">
      <c r="A1053" s="627">
        <v>8757</v>
      </c>
      <c r="B1053" s="634">
        <v>45231</v>
      </c>
      <c r="C1053" s="642">
        <v>45231</v>
      </c>
      <c r="D1053" s="636" t="s">
        <v>176</v>
      </c>
      <c r="E1053" s="636" t="s">
        <v>280</v>
      </c>
      <c r="F1053" s="374">
        <v>2714.26</v>
      </c>
      <c r="G1053" s="636" t="s">
        <v>10011</v>
      </c>
      <c r="H1053" s="636" t="s">
        <v>1032</v>
      </c>
      <c r="I1053" s="637" t="s">
        <v>10010</v>
      </c>
      <c r="J1053" s="637" t="s">
        <v>1188</v>
      </c>
      <c r="K1053" s="637" t="s">
        <v>4137</v>
      </c>
      <c r="L1053" s="637">
        <v>551519098</v>
      </c>
      <c r="M1053" s="638">
        <v>45231</v>
      </c>
      <c r="N1053" s="74">
        <f t="shared" si="49"/>
        <v>11</v>
      </c>
      <c r="O1053" s="74">
        <f t="shared" si="50"/>
        <v>11</v>
      </c>
      <c r="P1053" s="139" t="str">
        <f t="shared" si="51"/>
        <v>Gastos_com_Pessoal</v>
      </c>
    </row>
    <row r="1054" spans="1:16" ht="51" x14ac:dyDescent="0.2">
      <c r="A1054" s="627">
        <v>8758</v>
      </c>
      <c r="B1054" s="634">
        <v>45231</v>
      </c>
      <c r="C1054" s="642">
        <v>45231</v>
      </c>
      <c r="D1054" s="636" t="s">
        <v>176</v>
      </c>
      <c r="E1054" s="636" t="s">
        <v>262</v>
      </c>
      <c r="F1054" s="374">
        <v>676.89</v>
      </c>
      <c r="G1054" s="636" t="s">
        <v>10012</v>
      </c>
      <c r="H1054" s="636" t="s">
        <v>418</v>
      </c>
      <c r="I1054" s="637" t="s">
        <v>1866</v>
      </c>
      <c r="J1054" s="637" t="s">
        <v>1188</v>
      </c>
      <c r="K1054" s="637" t="s">
        <v>4137</v>
      </c>
      <c r="L1054" s="637">
        <v>551519098</v>
      </c>
      <c r="M1054" s="638">
        <v>45231</v>
      </c>
      <c r="N1054" s="74">
        <f t="shared" si="49"/>
        <v>11</v>
      </c>
      <c r="O1054" s="74">
        <f t="shared" si="50"/>
        <v>11</v>
      </c>
      <c r="P1054" s="139" t="str">
        <f t="shared" si="51"/>
        <v>Gastos_com_Pessoal</v>
      </c>
    </row>
    <row r="1055" spans="1:16" ht="51" x14ac:dyDescent="0.2">
      <c r="A1055" s="627">
        <v>8759</v>
      </c>
      <c r="B1055" s="634">
        <v>45231</v>
      </c>
      <c r="C1055" s="642">
        <v>45231</v>
      </c>
      <c r="D1055" s="636" t="s">
        <v>176</v>
      </c>
      <c r="E1055" s="636" t="s">
        <v>280</v>
      </c>
      <c r="F1055" s="374">
        <v>1985.92</v>
      </c>
      <c r="G1055" s="636" t="s">
        <v>10013</v>
      </c>
      <c r="H1055" s="636" t="s">
        <v>418</v>
      </c>
      <c r="I1055" s="637" t="s">
        <v>1866</v>
      </c>
      <c r="J1055" s="637" t="s">
        <v>1188</v>
      </c>
      <c r="K1055" s="637" t="s">
        <v>4137</v>
      </c>
      <c r="L1055" s="637">
        <v>551519098</v>
      </c>
      <c r="M1055" s="638">
        <v>45231</v>
      </c>
      <c r="N1055" s="74">
        <f t="shared" si="49"/>
        <v>11</v>
      </c>
      <c r="O1055" s="74">
        <f t="shared" si="50"/>
        <v>11</v>
      </c>
      <c r="P1055" s="139" t="str">
        <f t="shared" si="51"/>
        <v>Gastos_com_Pessoal</v>
      </c>
    </row>
    <row r="1056" spans="1:16" ht="51" x14ac:dyDescent="0.2">
      <c r="A1056" s="627">
        <v>8760</v>
      </c>
      <c r="B1056" s="634">
        <v>45231</v>
      </c>
      <c r="C1056" s="642">
        <v>45231</v>
      </c>
      <c r="D1056" s="636" t="s">
        <v>176</v>
      </c>
      <c r="E1056" s="636" t="s">
        <v>262</v>
      </c>
      <c r="F1056" s="374">
        <v>1037.7</v>
      </c>
      <c r="G1056" s="636" t="s">
        <v>10014</v>
      </c>
      <c r="H1056" s="636" t="s">
        <v>416</v>
      </c>
      <c r="I1056" s="637" t="s">
        <v>10015</v>
      </c>
      <c r="J1056" s="637" t="s">
        <v>1188</v>
      </c>
      <c r="K1056" s="637" t="s">
        <v>4137</v>
      </c>
      <c r="L1056" s="637">
        <v>551519098</v>
      </c>
      <c r="M1056" s="638">
        <v>45231</v>
      </c>
      <c r="N1056" s="74">
        <f t="shared" si="49"/>
        <v>11</v>
      </c>
      <c r="O1056" s="74">
        <f t="shared" si="50"/>
        <v>11</v>
      </c>
      <c r="P1056" s="139" t="str">
        <f t="shared" si="51"/>
        <v>Gastos_com_Pessoal</v>
      </c>
    </row>
    <row r="1057" spans="1:16" ht="51" x14ac:dyDescent="0.2">
      <c r="A1057" s="627">
        <v>8761</v>
      </c>
      <c r="B1057" s="634">
        <v>45231</v>
      </c>
      <c r="C1057" s="642">
        <v>45231</v>
      </c>
      <c r="D1057" s="636" t="s">
        <v>176</v>
      </c>
      <c r="E1057" s="636" t="s">
        <v>280</v>
      </c>
      <c r="F1057" s="374">
        <v>2830.71</v>
      </c>
      <c r="G1057" s="636" t="s">
        <v>10016</v>
      </c>
      <c r="H1057" s="636" t="s">
        <v>416</v>
      </c>
      <c r="I1057" s="637" t="s">
        <v>10015</v>
      </c>
      <c r="J1057" s="637" t="s">
        <v>1188</v>
      </c>
      <c r="K1057" s="637" t="s">
        <v>4137</v>
      </c>
      <c r="L1057" s="637">
        <v>551519098</v>
      </c>
      <c r="M1057" s="638">
        <v>45231</v>
      </c>
      <c r="N1057" s="74">
        <f t="shared" si="49"/>
        <v>11</v>
      </c>
      <c r="O1057" s="74">
        <f t="shared" si="50"/>
        <v>11</v>
      </c>
      <c r="P1057" s="139" t="str">
        <f t="shared" si="51"/>
        <v>Gastos_com_Pessoal</v>
      </c>
    </row>
    <row r="1058" spans="1:16" ht="51" x14ac:dyDescent="0.2">
      <c r="A1058" s="627">
        <v>8762</v>
      </c>
      <c r="B1058" s="634">
        <v>45231</v>
      </c>
      <c r="C1058" s="642">
        <v>45231</v>
      </c>
      <c r="D1058" s="636" t="s">
        <v>176</v>
      </c>
      <c r="E1058" s="636" t="s">
        <v>262</v>
      </c>
      <c r="F1058" s="374">
        <v>907.08</v>
      </c>
      <c r="G1058" s="636" t="s">
        <v>10017</v>
      </c>
      <c r="H1058" s="636" t="s">
        <v>421</v>
      </c>
      <c r="I1058" s="637" t="s">
        <v>10018</v>
      </c>
      <c r="J1058" s="637" t="s">
        <v>1188</v>
      </c>
      <c r="K1058" s="637" t="s">
        <v>4137</v>
      </c>
      <c r="L1058" s="637">
        <v>551519098</v>
      </c>
      <c r="M1058" s="638">
        <v>45231</v>
      </c>
      <c r="N1058" s="74">
        <f t="shared" si="49"/>
        <v>11</v>
      </c>
      <c r="O1058" s="74">
        <f t="shared" si="50"/>
        <v>11</v>
      </c>
      <c r="P1058" s="139" t="str">
        <f t="shared" si="51"/>
        <v>Gastos_com_Pessoal</v>
      </c>
    </row>
    <row r="1059" spans="1:16" ht="51" x14ac:dyDescent="0.2">
      <c r="A1059" s="627">
        <v>8763</v>
      </c>
      <c r="B1059" s="634">
        <v>45231</v>
      </c>
      <c r="C1059" s="642">
        <v>45231</v>
      </c>
      <c r="D1059" s="636" t="s">
        <v>176</v>
      </c>
      <c r="E1059" s="636" t="s">
        <v>280</v>
      </c>
      <c r="F1059" s="374">
        <v>2547.5100000000002</v>
      </c>
      <c r="G1059" s="636" t="s">
        <v>10019</v>
      </c>
      <c r="H1059" s="636" t="s">
        <v>421</v>
      </c>
      <c r="I1059" s="637" t="s">
        <v>10018</v>
      </c>
      <c r="J1059" s="637" t="s">
        <v>1188</v>
      </c>
      <c r="K1059" s="637" t="s">
        <v>4137</v>
      </c>
      <c r="L1059" s="637">
        <v>551519098</v>
      </c>
      <c r="M1059" s="638">
        <v>45231</v>
      </c>
      <c r="N1059" s="74">
        <f t="shared" si="49"/>
        <v>11</v>
      </c>
      <c r="O1059" s="74">
        <f t="shared" si="50"/>
        <v>11</v>
      </c>
      <c r="P1059" s="139" t="str">
        <f t="shared" si="51"/>
        <v>Gastos_com_Pessoal</v>
      </c>
    </row>
    <row r="1060" spans="1:16" ht="51" x14ac:dyDescent="0.2">
      <c r="A1060" s="627">
        <v>8764</v>
      </c>
      <c r="B1060" s="634">
        <v>45231</v>
      </c>
      <c r="C1060" s="642">
        <v>45231</v>
      </c>
      <c r="D1060" s="636" t="s">
        <v>176</v>
      </c>
      <c r="E1060" s="636" t="s">
        <v>262</v>
      </c>
      <c r="F1060" s="374">
        <v>1034.96</v>
      </c>
      <c r="G1060" s="636" t="s">
        <v>10020</v>
      </c>
      <c r="H1060" s="636" t="s">
        <v>419</v>
      </c>
      <c r="I1060" s="637" t="s">
        <v>6785</v>
      </c>
      <c r="J1060" s="637" t="s">
        <v>1188</v>
      </c>
      <c r="K1060" s="637" t="s">
        <v>4137</v>
      </c>
      <c r="L1060" s="637">
        <v>551519098</v>
      </c>
      <c r="M1060" s="638">
        <v>45231</v>
      </c>
      <c r="N1060" s="74">
        <f t="shared" si="49"/>
        <v>11</v>
      </c>
      <c r="O1060" s="74">
        <f t="shared" si="50"/>
        <v>11</v>
      </c>
      <c r="P1060" s="139" t="str">
        <f t="shared" si="51"/>
        <v>Gastos_com_Pessoal</v>
      </c>
    </row>
    <row r="1061" spans="1:16" ht="51" x14ac:dyDescent="0.2">
      <c r="A1061" s="627">
        <v>8765</v>
      </c>
      <c r="B1061" s="634">
        <v>45231</v>
      </c>
      <c r="C1061" s="642">
        <v>45231</v>
      </c>
      <c r="D1061" s="636" t="s">
        <v>176</v>
      </c>
      <c r="E1061" s="636" t="s">
        <v>280</v>
      </c>
      <c r="F1061" s="374">
        <v>2824.98</v>
      </c>
      <c r="G1061" s="636" t="s">
        <v>10021</v>
      </c>
      <c r="H1061" s="636" t="s">
        <v>419</v>
      </c>
      <c r="I1061" s="637" t="s">
        <v>6785</v>
      </c>
      <c r="J1061" s="637" t="s">
        <v>1188</v>
      </c>
      <c r="K1061" s="637" t="s">
        <v>4137</v>
      </c>
      <c r="L1061" s="637">
        <v>551519098</v>
      </c>
      <c r="M1061" s="638">
        <v>45231</v>
      </c>
      <c r="N1061" s="74">
        <f t="shared" si="49"/>
        <v>11</v>
      </c>
      <c r="O1061" s="74">
        <f t="shared" si="50"/>
        <v>11</v>
      </c>
      <c r="P1061" s="139" t="str">
        <f t="shared" si="51"/>
        <v>Gastos_com_Pessoal</v>
      </c>
    </row>
    <row r="1062" spans="1:16" ht="51" x14ac:dyDescent="0.2">
      <c r="A1062" s="627">
        <v>8766</v>
      </c>
      <c r="B1062" s="634">
        <v>45231</v>
      </c>
      <c r="C1062" s="642">
        <v>45231</v>
      </c>
      <c r="D1062" s="636" t="s">
        <v>176</v>
      </c>
      <c r="E1062" s="636" t="s">
        <v>262</v>
      </c>
      <c r="F1062" s="374">
        <v>980.79</v>
      </c>
      <c r="G1062" s="636" t="s">
        <v>10022</v>
      </c>
      <c r="H1062" s="636" t="s">
        <v>419</v>
      </c>
      <c r="I1062" s="637" t="s">
        <v>8831</v>
      </c>
      <c r="J1062" s="637" t="s">
        <v>1188</v>
      </c>
      <c r="K1062" s="637" t="s">
        <v>4137</v>
      </c>
      <c r="L1062" s="637">
        <v>551519098</v>
      </c>
      <c r="M1062" s="638">
        <v>45231</v>
      </c>
      <c r="N1062" s="74">
        <f t="shared" si="49"/>
        <v>11</v>
      </c>
      <c r="O1062" s="74">
        <f t="shared" si="50"/>
        <v>11</v>
      </c>
      <c r="P1062" s="139" t="str">
        <f t="shared" si="51"/>
        <v>Gastos_com_Pessoal</v>
      </c>
    </row>
    <row r="1063" spans="1:16" ht="51" x14ac:dyDescent="0.2">
      <c r="A1063" s="627">
        <v>8767</v>
      </c>
      <c r="B1063" s="634">
        <v>45231</v>
      </c>
      <c r="C1063" s="642">
        <v>45231</v>
      </c>
      <c r="D1063" s="636" t="s">
        <v>176</v>
      </c>
      <c r="E1063" s="636" t="s">
        <v>280</v>
      </c>
      <c r="F1063" s="374">
        <v>2711.5</v>
      </c>
      <c r="G1063" s="636" t="s">
        <v>10023</v>
      </c>
      <c r="H1063" s="636" t="s">
        <v>419</v>
      </c>
      <c r="I1063" s="637" t="s">
        <v>8831</v>
      </c>
      <c r="J1063" s="637" t="s">
        <v>1188</v>
      </c>
      <c r="K1063" s="637" t="s">
        <v>4137</v>
      </c>
      <c r="L1063" s="637">
        <v>551519098</v>
      </c>
      <c r="M1063" s="638">
        <v>45231</v>
      </c>
      <c r="N1063" s="74">
        <f t="shared" si="49"/>
        <v>11</v>
      </c>
      <c r="O1063" s="74">
        <f t="shared" si="50"/>
        <v>11</v>
      </c>
      <c r="P1063" s="139" t="str">
        <f t="shared" si="51"/>
        <v>Gastos_com_Pessoal</v>
      </c>
    </row>
    <row r="1064" spans="1:16" ht="51" x14ac:dyDescent="0.2">
      <c r="A1064" s="627">
        <v>8768</v>
      </c>
      <c r="B1064" s="634">
        <v>45231</v>
      </c>
      <c r="C1064" s="642">
        <v>45231</v>
      </c>
      <c r="D1064" s="636" t="s">
        <v>176</v>
      </c>
      <c r="E1064" s="636" t="s">
        <v>262</v>
      </c>
      <c r="F1064" s="374">
        <v>935.51</v>
      </c>
      <c r="G1064" s="636" t="s">
        <v>10024</v>
      </c>
      <c r="H1064" s="636" t="s">
        <v>422</v>
      </c>
      <c r="I1064" s="637" t="s">
        <v>10025</v>
      </c>
      <c r="J1064" s="637" t="s">
        <v>1188</v>
      </c>
      <c r="K1064" s="637" t="s">
        <v>4137</v>
      </c>
      <c r="L1064" s="637">
        <v>551519098</v>
      </c>
      <c r="M1064" s="638">
        <v>45231</v>
      </c>
      <c r="N1064" s="74">
        <f t="shared" si="49"/>
        <v>11</v>
      </c>
      <c r="O1064" s="74">
        <f t="shared" si="50"/>
        <v>11</v>
      </c>
      <c r="P1064" s="139" t="str">
        <f t="shared" si="51"/>
        <v>Gastos_com_Pessoal</v>
      </c>
    </row>
    <row r="1065" spans="1:16" ht="51" x14ac:dyDescent="0.2">
      <c r="A1065" s="627">
        <v>8769</v>
      </c>
      <c r="B1065" s="634">
        <v>45231</v>
      </c>
      <c r="C1065" s="642">
        <v>45231</v>
      </c>
      <c r="D1065" s="636" t="s">
        <v>176</v>
      </c>
      <c r="E1065" s="636" t="s">
        <v>280</v>
      </c>
      <c r="F1065" s="374">
        <v>2615.5</v>
      </c>
      <c r="G1065" s="636" t="s">
        <v>10026</v>
      </c>
      <c r="H1065" s="636" t="s">
        <v>422</v>
      </c>
      <c r="I1065" s="637" t="s">
        <v>10025</v>
      </c>
      <c r="J1065" s="637" t="s">
        <v>1188</v>
      </c>
      <c r="K1065" s="637" t="s">
        <v>4137</v>
      </c>
      <c r="L1065" s="637">
        <v>551519098</v>
      </c>
      <c r="M1065" s="638">
        <v>45231</v>
      </c>
      <c r="N1065" s="74">
        <f t="shared" si="49"/>
        <v>11</v>
      </c>
      <c r="O1065" s="74">
        <f t="shared" si="50"/>
        <v>11</v>
      </c>
      <c r="P1065" s="139" t="str">
        <f t="shared" si="51"/>
        <v>Gastos_com_Pessoal</v>
      </c>
    </row>
    <row r="1066" spans="1:16" s="324" customFormat="1" ht="51" x14ac:dyDescent="0.2">
      <c r="A1066" s="627">
        <v>8770</v>
      </c>
      <c r="B1066" s="639">
        <v>45231</v>
      </c>
      <c r="C1066" s="635">
        <v>45231</v>
      </c>
      <c r="D1066" s="640" t="s">
        <v>176</v>
      </c>
      <c r="E1066" s="640" t="s">
        <v>261</v>
      </c>
      <c r="F1066" s="410">
        <v>733.65</v>
      </c>
      <c r="G1066" s="636" t="s">
        <v>10813</v>
      </c>
      <c r="H1066" s="636" t="s">
        <v>419</v>
      </c>
      <c r="I1066" s="637" t="s">
        <v>1769</v>
      </c>
      <c r="J1066" s="641" t="s">
        <v>1188</v>
      </c>
      <c r="K1066" s="641" t="s">
        <v>1188</v>
      </c>
      <c r="L1066" s="641" t="s">
        <v>425</v>
      </c>
      <c r="M1066" s="643">
        <v>45231</v>
      </c>
      <c r="N1066" s="74">
        <f t="shared" si="49"/>
        <v>11</v>
      </c>
      <c r="O1066" s="74">
        <f t="shared" si="50"/>
        <v>11</v>
      </c>
      <c r="P1066" s="139" t="str">
        <f t="shared" si="51"/>
        <v>Gastos_com_Pessoal</v>
      </c>
    </row>
    <row r="1067" spans="1:16" ht="51" x14ac:dyDescent="0.2">
      <c r="A1067" s="627">
        <v>8771</v>
      </c>
      <c r="B1067" s="634">
        <v>45231</v>
      </c>
      <c r="C1067" s="642">
        <v>45231</v>
      </c>
      <c r="D1067" s="636" t="s">
        <v>176</v>
      </c>
      <c r="E1067" s="636" t="s">
        <v>280</v>
      </c>
      <c r="F1067" s="374">
        <v>266.58</v>
      </c>
      <c r="G1067" s="636" t="s">
        <v>10814</v>
      </c>
      <c r="H1067" s="636" t="s">
        <v>419</v>
      </c>
      <c r="I1067" s="637" t="s">
        <v>1769</v>
      </c>
      <c r="J1067" s="637" t="s">
        <v>1188</v>
      </c>
      <c r="K1067" s="637" t="s">
        <v>1188</v>
      </c>
      <c r="L1067" s="637" t="s">
        <v>425</v>
      </c>
      <c r="M1067" s="638">
        <v>45231</v>
      </c>
      <c r="N1067" s="74">
        <f t="shared" si="49"/>
        <v>11</v>
      </c>
      <c r="O1067" s="74">
        <f t="shared" si="50"/>
        <v>11</v>
      </c>
      <c r="P1067" s="139" t="str">
        <f t="shared" si="51"/>
        <v>Gastos_com_Pessoal</v>
      </c>
    </row>
    <row r="1068" spans="1:16" ht="51" x14ac:dyDescent="0.2">
      <c r="A1068" s="627">
        <v>8772</v>
      </c>
      <c r="B1068" s="634">
        <v>45231</v>
      </c>
      <c r="C1068" s="642">
        <v>45231</v>
      </c>
      <c r="D1068" s="636" t="s">
        <v>176</v>
      </c>
      <c r="E1068" s="636" t="s">
        <v>262</v>
      </c>
      <c r="F1068" s="374">
        <v>88.86</v>
      </c>
      <c r="G1068" s="636" t="s">
        <v>10815</v>
      </c>
      <c r="H1068" s="636" t="s">
        <v>419</v>
      </c>
      <c r="I1068" s="637" t="s">
        <v>1769</v>
      </c>
      <c r="J1068" s="637" t="s">
        <v>1188</v>
      </c>
      <c r="K1068" s="637" t="s">
        <v>1188</v>
      </c>
      <c r="L1068" s="637" t="s">
        <v>425</v>
      </c>
      <c r="M1068" s="638">
        <v>45231</v>
      </c>
      <c r="N1068" s="74">
        <f t="shared" si="49"/>
        <v>11</v>
      </c>
      <c r="O1068" s="74">
        <f t="shared" si="50"/>
        <v>11</v>
      </c>
      <c r="P1068" s="139" t="str">
        <f t="shared" si="51"/>
        <v>Gastos_com_Pessoal</v>
      </c>
    </row>
    <row r="1069" spans="1:16" ht="51" x14ac:dyDescent="0.2">
      <c r="A1069" s="627">
        <v>8773</v>
      </c>
      <c r="B1069" s="634">
        <v>45231</v>
      </c>
      <c r="C1069" s="642">
        <v>45231</v>
      </c>
      <c r="D1069" s="636" t="s">
        <v>176</v>
      </c>
      <c r="E1069" s="636" t="s">
        <v>169</v>
      </c>
      <c r="F1069" s="374">
        <v>3840.08</v>
      </c>
      <c r="G1069" s="636" t="s">
        <v>10816</v>
      </c>
      <c r="H1069" s="636" t="s">
        <v>419</v>
      </c>
      <c r="I1069" s="637" t="s">
        <v>1769</v>
      </c>
      <c r="J1069" s="637" t="s">
        <v>1188</v>
      </c>
      <c r="K1069" s="637" t="s">
        <v>1188</v>
      </c>
      <c r="L1069" s="637" t="s">
        <v>425</v>
      </c>
      <c r="M1069" s="638">
        <v>45231</v>
      </c>
      <c r="N1069" s="74">
        <f t="shared" si="49"/>
        <v>11</v>
      </c>
      <c r="O1069" s="74">
        <f t="shared" si="50"/>
        <v>11</v>
      </c>
      <c r="P1069" s="139" t="str">
        <f t="shared" si="51"/>
        <v>Gastos_com_Pessoal</v>
      </c>
    </row>
    <row r="1070" spans="1:16" ht="38.25" x14ac:dyDescent="0.2">
      <c r="A1070" s="627">
        <v>8774</v>
      </c>
      <c r="B1070" s="634">
        <v>45231</v>
      </c>
      <c r="C1070" s="642">
        <v>45200</v>
      </c>
      <c r="D1070" s="636" t="s">
        <v>264</v>
      </c>
      <c r="E1070" s="636" t="s">
        <v>208</v>
      </c>
      <c r="F1070" s="374">
        <v>6090</v>
      </c>
      <c r="G1070" s="636" t="s">
        <v>10027</v>
      </c>
      <c r="H1070" s="636" t="s">
        <v>302</v>
      </c>
      <c r="I1070" s="637" t="s">
        <v>3724</v>
      </c>
      <c r="J1070" s="637" t="s">
        <v>1188</v>
      </c>
      <c r="K1070" s="637" t="s">
        <v>32</v>
      </c>
      <c r="L1070" s="637">
        <v>21660</v>
      </c>
      <c r="M1070" s="638">
        <v>45226</v>
      </c>
      <c r="N1070" s="74">
        <f t="shared" si="49"/>
        <v>11</v>
      </c>
      <c r="O1070" s="74">
        <f t="shared" si="50"/>
        <v>10</v>
      </c>
      <c r="P1070" s="139" t="str">
        <f t="shared" si="51"/>
        <v>Gastos_Gerais</v>
      </c>
    </row>
    <row r="1071" spans="1:16" ht="51" x14ac:dyDescent="0.2">
      <c r="A1071" s="627">
        <v>8775</v>
      </c>
      <c r="B1071" s="634">
        <v>45231</v>
      </c>
      <c r="C1071" s="642">
        <v>45261</v>
      </c>
      <c r="D1071" s="636" t="s">
        <v>176</v>
      </c>
      <c r="E1071" s="636" t="s">
        <v>158</v>
      </c>
      <c r="F1071" s="374">
        <v>1004.89</v>
      </c>
      <c r="G1071" s="636" t="s">
        <v>10840</v>
      </c>
      <c r="H1071" s="636" t="s">
        <v>303</v>
      </c>
      <c r="I1071" s="637" t="s">
        <v>6221</v>
      </c>
      <c r="J1071" s="637" t="s">
        <v>1157</v>
      </c>
      <c r="K1071" s="637" t="s">
        <v>1995</v>
      </c>
      <c r="L1071" s="637" t="s">
        <v>10028</v>
      </c>
      <c r="M1071" s="638">
        <v>45231</v>
      </c>
      <c r="N1071" s="74">
        <f t="shared" si="49"/>
        <v>11</v>
      </c>
      <c r="O1071" s="74">
        <f t="shared" si="50"/>
        <v>12</v>
      </c>
      <c r="P1071" s="139" t="str">
        <f t="shared" si="51"/>
        <v>Gastos_com_Pessoal</v>
      </c>
    </row>
    <row r="1072" spans="1:16" ht="51" x14ac:dyDescent="0.2">
      <c r="A1072" s="627">
        <v>8776</v>
      </c>
      <c r="B1072" s="634">
        <v>45231</v>
      </c>
      <c r="C1072" s="642">
        <v>45231</v>
      </c>
      <c r="D1072" s="636" t="s">
        <v>176</v>
      </c>
      <c r="E1072" s="636" t="s">
        <v>158</v>
      </c>
      <c r="F1072" s="374">
        <v>1913.81</v>
      </c>
      <c r="G1072" s="636" t="s">
        <v>10837</v>
      </c>
      <c r="H1072" s="636" t="s">
        <v>303</v>
      </c>
      <c r="I1072" s="637" t="s">
        <v>4133</v>
      </c>
      <c r="J1072" s="637" t="s">
        <v>1157</v>
      </c>
      <c r="K1072" s="637" t="s">
        <v>32</v>
      </c>
      <c r="L1072" s="637">
        <v>2023319830</v>
      </c>
      <c r="M1072" s="638">
        <v>45236</v>
      </c>
      <c r="N1072" s="74">
        <f t="shared" si="49"/>
        <v>11</v>
      </c>
      <c r="O1072" s="74">
        <f t="shared" si="50"/>
        <v>11</v>
      </c>
      <c r="P1072" s="139" t="str">
        <f t="shared" si="51"/>
        <v>Gastos_com_Pessoal</v>
      </c>
    </row>
    <row r="1073" spans="1:16" ht="38.25" x14ac:dyDescent="0.2">
      <c r="A1073" s="627">
        <v>8777</v>
      </c>
      <c r="B1073" s="634">
        <v>45231</v>
      </c>
      <c r="C1073" s="642">
        <v>45200</v>
      </c>
      <c r="D1073" s="636" t="s">
        <v>264</v>
      </c>
      <c r="E1073" s="636" t="s">
        <v>388</v>
      </c>
      <c r="F1073" s="374">
        <v>60877.42</v>
      </c>
      <c r="G1073" s="636" t="s">
        <v>10029</v>
      </c>
      <c r="H1073" s="636" t="s">
        <v>414</v>
      </c>
      <c r="I1073" s="637" t="s">
        <v>8661</v>
      </c>
      <c r="J1073" s="637" t="s">
        <v>1157</v>
      </c>
      <c r="K1073" s="637" t="s">
        <v>32</v>
      </c>
      <c r="L1073" s="637">
        <v>202343</v>
      </c>
      <c r="M1073" s="638">
        <v>45229</v>
      </c>
      <c r="N1073" s="74">
        <f t="shared" si="49"/>
        <v>11</v>
      </c>
      <c r="O1073" s="74">
        <f t="shared" si="50"/>
        <v>10</v>
      </c>
      <c r="P1073" s="139" t="str">
        <f t="shared" si="51"/>
        <v>Gastos_Gerais</v>
      </c>
    </row>
    <row r="1074" spans="1:16" ht="38.25" x14ac:dyDescent="0.2">
      <c r="A1074" s="627">
        <v>8778</v>
      </c>
      <c r="B1074" s="634">
        <v>45231</v>
      </c>
      <c r="C1074" s="642">
        <v>45200</v>
      </c>
      <c r="D1074" s="636" t="s">
        <v>264</v>
      </c>
      <c r="E1074" s="636" t="s">
        <v>96</v>
      </c>
      <c r="F1074" s="374">
        <v>492.37</v>
      </c>
      <c r="G1074" s="636" t="s">
        <v>9709</v>
      </c>
      <c r="H1074" s="636" t="s">
        <v>414</v>
      </c>
      <c r="I1074" s="637" t="s">
        <v>4846</v>
      </c>
      <c r="J1074" s="637" t="s">
        <v>1157</v>
      </c>
      <c r="K1074" s="637" t="s">
        <v>32</v>
      </c>
      <c r="L1074" s="637">
        <v>233</v>
      </c>
      <c r="M1074" s="638">
        <v>45229</v>
      </c>
      <c r="N1074" s="74">
        <f t="shared" si="49"/>
        <v>11</v>
      </c>
      <c r="O1074" s="74">
        <f t="shared" si="50"/>
        <v>10</v>
      </c>
      <c r="P1074" s="139" t="str">
        <f t="shared" si="51"/>
        <v>Gastos_Gerais</v>
      </c>
    </row>
    <row r="1075" spans="1:16" ht="38.25" x14ac:dyDescent="0.2">
      <c r="A1075" s="627">
        <v>8779</v>
      </c>
      <c r="B1075" s="634">
        <v>45231</v>
      </c>
      <c r="C1075" s="642">
        <v>45200</v>
      </c>
      <c r="D1075" s="636" t="s">
        <v>264</v>
      </c>
      <c r="E1075" s="636" t="s">
        <v>208</v>
      </c>
      <c r="F1075" s="374">
        <v>160</v>
      </c>
      <c r="G1075" s="636" t="s">
        <v>7912</v>
      </c>
      <c r="H1075" s="636" t="s">
        <v>493</v>
      </c>
      <c r="I1075" s="637" t="s">
        <v>10030</v>
      </c>
      <c r="J1075" s="637" t="s">
        <v>1157</v>
      </c>
      <c r="K1075" s="637" t="s">
        <v>32</v>
      </c>
      <c r="L1075" s="637">
        <v>1537</v>
      </c>
      <c r="M1075" s="638">
        <v>45229</v>
      </c>
      <c r="N1075" s="74">
        <f t="shared" si="49"/>
        <v>11</v>
      </c>
      <c r="O1075" s="74">
        <f t="shared" si="50"/>
        <v>10</v>
      </c>
      <c r="P1075" s="139" t="str">
        <f t="shared" si="51"/>
        <v>Gastos_Gerais</v>
      </c>
    </row>
    <row r="1076" spans="1:16" ht="38.25" x14ac:dyDescent="0.2">
      <c r="A1076" s="627">
        <v>8780</v>
      </c>
      <c r="B1076" s="634">
        <v>45231</v>
      </c>
      <c r="C1076" s="642">
        <v>45200</v>
      </c>
      <c r="D1076" s="636" t="s">
        <v>264</v>
      </c>
      <c r="E1076" s="636" t="s">
        <v>208</v>
      </c>
      <c r="F1076" s="374">
        <v>403</v>
      </c>
      <c r="G1076" s="636" t="s">
        <v>6945</v>
      </c>
      <c r="H1076" s="636" t="s">
        <v>493</v>
      </c>
      <c r="I1076" s="637" t="s">
        <v>10030</v>
      </c>
      <c r="J1076" s="637" t="s">
        <v>1157</v>
      </c>
      <c r="K1076" s="637" t="s">
        <v>32</v>
      </c>
      <c r="L1076" s="637">
        <v>5189</v>
      </c>
      <c r="M1076" s="638">
        <v>45229</v>
      </c>
      <c r="N1076" s="74">
        <f t="shared" si="49"/>
        <v>11</v>
      </c>
      <c r="O1076" s="74">
        <f t="shared" si="50"/>
        <v>10</v>
      </c>
      <c r="P1076" s="139" t="str">
        <f t="shared" si="51"/>
        <v>Gastos_Gerais</v>
      </c>
    </row>
    <row r="1077" spans="1:16" ht="38.25" x14ac:dyDescent="0.2">
      <c r="A1077" s="627">
        <v>8781</v>
      </c>
      <c r="B1077" s="634">
        <v>45231</v>
      </c>
      <c r="C1077" s="642">
        <v>45200</v>
      </c>
      <c r="D1077" s="636" t="s">
        <v>264</v>
      </c>
      <c r="E1077" s="636" t="s">
        <v>247</v>
      </c>
      <c r="F1077" s="374">
        <v>430</v>
      </c>
      <c r="G1077" s="636" t="s">
        <v>10031</v>
      </c>
      <c r="H1077" s="636" t="s">
        <v>418</v>
      </c>
      <c r="I1077" s="637" t="s">
        <v>1469</v>
      </c>
      <c r="J1077" s="637" t="s">
        <v>1157</v>
      </c>
      <c r="K1077" s="637" t="s">
        <v>32</v>
      </c>
      <c r="L1077" s="637">
        <v>10634</v>
      </c>
      <c r="M1077" s="638">
        <v>45219</v>
      </c>
      <c r="N1077" s="74">
        <f t="shared" si="49"/>
        <v>11</v>
      </c>
      <c r="O1077" s="74">
        <f t="shared" si="50"/>
        <v>10</v>
      </c>
      <c r="P1077" s="139" t="str">
        <f t="shared" si="51"/>
        <v>Gastos_Gerais</v>
      </c>
    </row>
    <row r="1078" spans="1:16" ht="38.25" x14ac:dyDescent="0.2">
      <c r="A1078" s="627">
        <v>8782</v>
      </c>
      <c r="B1078" s="634">
        <v>45231</v>
      </c>
      <c r="C1078" s="642">
        <v>45200</v>
      </c>
      <c r="D1078" s="636" t="s">
        <v>264</v>
      </c>
      <c r="E1078" s="636" t="s">
        <v>402</v>
      </c>
      <c r="F1078" s="374">
        <v>50.12</v>
      </c>
      <c r="G1078" s="636" t="s">
        <v>1487</v>
      </c>
      <c r="H1078" s="636" t="s">
        <v>416</v>
      </c>
      <c r="I1078" s="637" t="s">
        <v>9308</v>
      </c>
      <c r="J1078" s="637" t="s">
        <v>1157</v>
      </c>
      <c r="K1078" s="637" t="s">
        <v>32</v>
      </c>
      <c r="L1078" s="637">
        <v>1771</v>
      </c>
      <c r="M1078" s="638">
        <v>45225</v>
      </c>
      <c r="N1078" s="74">
        <f t="shared" si="49"/>
        <v>11</v>
      </c>
      <c r="O1078" s="74">
        <f t="shared" si="50"/>
        <v>10</v>
      </c>
      <c r="P1078" s="139" t="str">
        <f t="shared" si="51"/>
        <v>Gastos_Gerais</v>
      </c>
    </row>
    <row r="1079" spans="1:16" ht="38.25" x14ac:dyDescent="0.2">
      <c r="A1079" s="627">
        <v>8783</v>
      </c>
      <c r="B1079" s="634">
        <v>45231</v>
      </c>
      <c r="C1079" s="642">
        <v>45200</v>
      </c>
      <c r="D1079" s="636" t="s">
        <v>264</v>
      </c>
      <c r="E1079" s="636" t="s">
        <v>388</v>
      </c>
      <c r="F1079" s="374">
        <v>9250</v>
      </c>
      <c r="G1079" s="636" t="s">
        <v>8830</v>
      </c>
      <c r="H1079" s="636" t="s">
        <v>419</v>
      </c>
      <c r="I1079" s="637" t="s">
        <v>8831</v>
      </c>
      <c r="J1079" s="637" t="s">
        <v>1157</v>
      </c>
      <c r="K1079" s="637" t="s">
        <v>32</v>
      </c>
      <c r="L1079" s="637">
        <v>3</v>
      </c>
      <c r="M1079" s="638">
        <v>45225</v>
      </c>
      <c r="N1079" s="74">
        <f t="shared" si="49"/>
        <v>11</v>
      </c>
      <c r="O1079" s="74">
        <f t="shared" si="50"/>
        <v>10</v>
      </c>
      <c r="P1079" s="139" t="str">
        <f t="shared" si="51"/>
        <v>Gastos_Gerais</v>
      </c>
    </row>
    <row r="1080" spans="1:16" ht="38.25" x14ac:dyDescent="0.2">
      <c r="A1080" s="627">
        <v>8784</v>
      </c>
      <c r="B1080" s="634">
        <v>45231</v>
      </c>
      <c r="C1080" s="642">
        <v>45200</v>
      </c>
      <c r="D1080" s="636" t="s">
        <v>264</v>
      </c>
      <c r="E1080" s="636" t="s">
        <v>96</v>
      </c>
      <c r="F1080" s="374">
        <v>252.6</v>
      </c>
      <c r="G1080" s="636" t="s">
        <v>9877</v>
      </c>
      <c r="H1080" s="636" t="s">
        <v>1032</v>
      </c>
      <c r="I1080" s="637" t="s">
        <v>10032</v>
      </c>
      <c r="J1080" s="637" t="s">
        <v>1157</v>
      </c>
      <c r="K1080" s="637" t="s">
        <v>32</v>
      </c>
      <c r="L1080" s="637">
        <v>4624</v>
      </c>
      <c r="M1080" s="638">
        <v>45223</v>
      </c>
      <c r="N1080" s="74">
        <f t="shared" si="49"/>
        <v>11</v>
      </c>
      <c r="O1080" s="74">
        <f t="shared" si="50"/>
        <v>10</v>
      </c>
      <c r="P1080" s="139" t="str">
        <f t="shared" si="51"/>
        <v>Gastos_Gerais</v>
      </c>
    </row>
    <row r="1081" spans="1:16" ht="48" x14ac:dyDescent="0.2">
      <c r="A1081" s="627">
        <v>8785</v>
      </c>
      <c r="B1081" s="634">
        <v>45231</v>
      </c>
      <c r="C1081" s="642">
        <v>45200</v>
      </c>
      <c r="D1081" s="636" t="s">
        <v>264</v>
      </c>
      <c r="E1081" s="636" t="s">
        <v>182</v>
      </c>
      <c r="F1081" s="374">
        <v>759.5</v>
      </c>
      <c r="G1081" s="636" t="s">
        <v>10033</v>
      </c>
      <c r="H1081" s="636" t="s">
        <v>420</v>
      </c>
      <c r="I1081" s="637" t="s">
        <v>10034</v>
      </c>
      <c r="J1081" s="637" t="s">
        <v>1157</v>
      </c>
      <c r="K1081" s="637" t="s">
        <v>32</v>
      </c>
      <c r="L1081" s="637">
        <v>1674</v>
      </c>
      <c r="M1081" s="638">
        <v>45224</v>
      </c>
      <c r="N1081" s="74">
        <f t="shared" si="49"/>
        <v>11</v>
      </c>
      <c r="O1081" s="74">
        <f t="shared" si="50"/>
        <v>10</v>
      </c>
      <c r="P1081" s="139" t="str">
        <f t="shared" si="51"/>
        <v>Gastos_Gerais</v>
      </c>
    </row>
    <row r="1082" spans="1:16" ht="38.25" x14ac:dyDescent="0.2">
      <c r="A1082" s="627">
        <v>8786</v>
      </c>
      <c r="B1082" s="634">
        <v>45231</v>
      </c>
      <c r="C1082" s="642">
        <v>45200</v>
      </c>
      <c r="D1082" s="636" t="s">
        <v>264</v>
      </c>
      <c r="E1082" s="636" t="s">
        <v>96</v>
      </c>
      <c r="F1082" s="374">
        <v>86.92</v>
      </c>
      <c r="G1082" s="636" t="s">
        <v>10035</v>
      </c>
      <c r="H1082" s="636" t="s">
        <v>416</v>
      </c>
      <c r="I1082" s="637" t="s">
        <v>10036</v>
      </c>
      <c r="J1082" s="637" t="s">
        <v>1157</v>
      </c>
      <c r="K1082" s="637" t="s">
        <v>32</v>
      </c>
      <c r="L1082" s="637">
        <v>3212</v>
      </c>
      <c r="M1082" s="638">
        <v>45222</v>
      </c>
      <c r="N1082" s="74">
        <f t="shared" si="49"/>
        <v>11</v>
      </c>
      <c r="O1082" s="74">
        <f t="shared" si="50"/>
        <v>10</v>
      </c>
      <c r="P1082" s="139" t="str">
        <f t="shared" si="51"/>
        <v>Gastos_Gerais</v>
      </c>
    </row>
    <row r="1083" spans="1:16" ht="38.25" x14ac:dyDescent="0.2">
      <c r="A1083" s="627">
        <v>8787</v>
      </c>
      <c r="B1083" s="634">
        <v>45231</v>
      </c>
      <c r="C1083" s="642">
        <v>45200</v>
      </c>
      <c r="D1083" s="636" t="s">
        <v>264</v>
      </c>
      <c r="E1083" s="636" t="s">
        <v>396</v>
      </c>
      <c r="F1083" s="374">
        <v>2969.8</v>
      </c>
      <c r="G1083" s="636" t="s">
        <v>10037</v>
      </c>
      <c r="H1083" s="636" t="s">
        <v>423</v>
      </c>
      <c r="I1083" s="637" t="s">
        <v>2105</v>
      </c>
      <c r="J1083" s="637" t="s">
        <v>1157</v>
      </c>
      <c r="K1083" s="637" t="s">
        <v>32</v>
      </c>
      <c r="L1083" s="637">
        <v>1142</v>
      </c>
      <c r="M1083" s="638">
        <v>45229</v>
      </c>
      <c r="N1083" s="74">
        <f t="shared" si="49"/>
        <v>11</v>
      </c>
      <c r="O1083" s="74">
        <f t="shared" si="50"/>
        <v>10</v>
      </c>
      <c r="P1083" s="139" t="str">
        <f t="shared" si="51"/>
        <v>Gastos_Gerais</v>
      </c>
    </row>
    <row r="1084" spans="1:16" ht="38.25" x14ac:dyDescent="0.2">
      <c r="A1084" s="627">
        <v>8788</v>
      </c>
      <c r="B1084" s="634">
        <v>45231</v>
      </c>
      <c r="C1084" s="642">
        <v>45200</v>
      </c>
      <c r="D1084" s="636" t="s">
        <v>264</v>
      </c>
      <c r="E1084" s="636" t="s">
        <v>183</v>
      </c>
      <c r="F1084" s="374">
        <v>560</v>
      </c>
      <c r="G1084" s="636" t="s">
        <v>1357</v>
      </c>
      <c r="H1084" s="636" t="s">
        <v>414</v>
      </c>
      <c r="I1084" s="637" t="s">
        <v>1602</v>
      </c>
      <c r="J1084" s="637" t="s">
        <v>1157</v>
      </c>
      <c r="K1084" s="637" t="s">
        <v>32</v>
      </c>
      <c r="L1084" s="637">
        <v>3983</v>
      </c>
      <c r="M1084" s="638">
        <v>45226</v>
      </c>
      <c r="N1084" s="74">
        <f t="shared" si="49"/>
        <v>11</v>
      </c>
      <c r="O1084" s="74">
        <f t="shared" si="50"/>
        <v>10</v>
      </c>
      <c r="P1084" s="139" t="str">
        <f t="shared" si="51"/>
        <v>Gastos_Gerais</v>
      </c>
    </row>
    <row r="1085" spans="1:16" ht="38.25" x14ac:dyDescent="0.2">
      <c r="A1085" s="627">
        <v>8789</v>
      </c>
      <c r="B1085" s="634">
        <v>45231</v>
      </c>
      <c r="C1085" s="642">
        <v>45200</v>
      </c>
      <c r="D1085" s="636" t="s">
        <v>264</v>
      </c>
      <c r="E1085" s="636" t="s">
        <v>183</v>
      </c>
      <c r="F1085" s="374">
        <v>980</v>
      </c>
      <c r="G1085" s="636" t="s">
        <v>1357</v>
      </c>
      <c r="H1085" s="636" t="s">
        <v>302</v>
      </c>
      <c r="I1085" s="637" t="s">
        <v>1602</v>
      </c>
      <c r="J1085" s="637" t="s">
        <v>1157</v>
      </c>
      <c r="K1085" s="637" t="s">
        <v>32</v>
      </c>
      <c r="L1085" s="637">
        <v>3986</v>
      </c>
      <c r="M1085" s="638">
        <v>45226</v>
      </c>
      <c r="N1085" s="74">
        <f t="shared" si="49"/>
        <v>11</v>
      </c>
      <c r="O1085" s="74">
        <f t="shared" si="50"/>
        <v>10</v>
      </c>
      <c r="P1085" s="139" t="str">
        <f t="shared" si="51"/>
        <v>Gastos_Gerais</v>
      </c>
    </row>
    <row r="1086" spans="1:16" ht="38.25" x14ac:dyDescent="0.2">
      <c r="A1086" s="627">
        <v>8790</v>
      </c>
      <c r="B1086" s="634">
        <v>45231</v>
      </c>
      <c r="C1086" s="642">
        <v>45200</v>
      </c>
      <c r="D1086" s="636" t="s">
        <v>264</v>
      </c>
      <c r="E1086" s="636" t="s">
        <v>183</v>
      </c>
      <c r="F1086" s="374">
        <v>280</v>
      </c>
      <c r="G1086" s="636" t="s">
        <v>1357</v>
      </c>
      <c r="H1086" s="636" t="s">
        <v>421</v>
      </c>
      <c r="I1086" s="637" t="s">
        <v>1602</v>
      </c>
      <c r="J1086" s="637" t="s">
        <v>1157</v>
      </c>
      <c r="K1086" s="637" t="s">
        <v>32</v>
      </c>
      <c r="L1086" s="637">
        <v>3987</v>
      </c>
      <c r="M1086" s="638">
        <v>45226</v>
      </c>
      <c r="N1086" s="74">
        <f t="shared" si="49"/>
        <v>11</v>
      </c>
      <c r="O1086" s="74">
        <f t="shared" si="50"/>
        <v>10</v>
      </c>
      <c r="P1086" s="139" t="str">
        <f t="shared" si="51"/>
        <v>Gastos_Gerais</v>
      </c>
    </row>
    <row r="1087" spans="1:16" ht="38.25" x14ac:dyDescent="0.2">
      <c r="A1087" s="627">
        <v>8791</v>
      </c>
      <c r="B1087" s="634">
        <v>45231</v>
      </c>
      <c r="C1087" s="642">
        <v>45200</v>
      </c>
      <c r="D1087" s="636" t="s">
        <v>264</v>
      </c>
      <c r="E1087" s="636" t="s">
        <v>183</v>
      </c>
      <c r="F1087" s="374">
        <v>980</v>
      </c>
      <c r="G1087" s="636" t="s">
        <v>1357</v>
      </c>
      <c r="H1087" s="636" t="s">
        <v>419</v>
      </c>
      <c r="I1087" s="637" t="s">
        <v>1602</v>
      </c>
      <c r="J1087" s="637" t="s">
        <v>1157</v>
      </c>
      <c r="K1087" s="637" t="s">
        <v>32</v>
      </c>
      <c r="L1087" s="637">
        <v>3984</v>
      </c>
      <c r="M1087" s="638">
        <v>45226</v>
      </c>
      <c r="N1087" s="74">
        <f t="shared" si="49"/>
        <v>11</v>
      </c>
      <c r="O1087" s="74">
        <f t="shared" si="50"/>
        <v>10</v>
      </c>
      <c r="P1087" s="139" t="str">
        <f t="shared" si="51"/>
        <v>Gastos_Gerais</v>
      </c>
    </row>
    <row r="1088" spans="1:16" ht="38.25" x14ac:dyDescent="0.2">
      <c r="A1088" s="627">
        <v>8792</v>
      </c>
      <c r="B1088" s="634">
        <v>45232</v>
      </c>
      <c r="C1088" s="642">
        <v>45200</v>
      </c>
      <c r="D1088" s="636" t="s">
        <v>264</v>
      </c>
      <c r="E1088" s="636" t="s">
        <v>293</v>
      </c>
      <c r="F1088" s="374">
        <v>150</v>
      </c>
      <c r="G1088" s="636" t="s">
        <v>10038</v>
      </c>
      <c r="H1088" s="636" t="s">
        <v>418</v>
      </c>
      <c r="I1088" s="637" t="s">
        <v>3717</v>
      </c>
      <c r="J1088" s="637" t="s">
        <v>1188</v>
      </c>
      <c r="K1088" s="637" t="s">
        <v>1188</v>
      </c>
      <c r="L1088" s="637" t="s">
        <v>425</v>
      </c>
      <c r="M1088" s="634">
        <v>45232</v>
      </c>
      <c r="N1088" s="74">
        <f t="shared" si="49"/>
        <v>11</v>
      </c>
      <c r="O1088" s="74">
        <f t="shared" si="50"/>
        <v>10</v>
      </c>
      <c r="P1088" s="139" t="str">
        <f t="shared" si="51"/>
        <v>Gastos_Gerais</v>
      </c>
    </row>
    <row r="1089" spans="1:16" ht="38.25" x14ac:dyDescent="0.2">
      <c r="A1089" s="627">
        <v>8793</v>
      </c>
      <c r="B1089" s="634">
        <v>45232</v>
      </c>
      <c r="C1089" s="642">
        <v>45200</v>
      </c>
      <c r="D1089" s="636" t="s">
        <v>264</v>
      </c>
      <c r="E1089" s="636" t="s">
        <v>293</v>
      </c>
      <c r="F1089" s="374">
        <v>150</v>
      </c>
      <c r="G1089" s="636" t="s">
        <v>10038</v>
      </c>
      <c r="H1089" s="636" t="s">
        <v>418</v>
      </c>
      <c r="I1089" s="637" t="s">
        <v>7973</v>
      </c>
      <c r="J1089" s="637" t="s">
        <v>1188</v>
      </c>
      <c r="K1089" s="637" t="s">
        <v>1188</v>
      </c>
      <c r="L1089" s="637" t="s">
        <v>425</v>
      </c>
      <c r="M1089" s="634">
        <v>45232</v>
      </c>
      <c r="N1089" s="74">
        <f t="shared" si="49"/>
        <v>11</v>
      </c>
      <c r="O1089" s="74">
        <f t="shared" si="50"/>
        <v>10</v>
      </c>
      <c r="P1089" s="139" t="str">
        <f t="shared" si="51"/>
        <v>Gastos_Gerais</v>
      </c>
    </row>
    <row r="1090" spans="1:16" ht="38.25" x14ac:dyDescent="0.2">
      <c r="A1090" s="627">
        <v>8794</v>
      </c>
      <c r="B1090" s="634">
        <v>45233</v>
      </c>
      <c r="C1090" s="642">
        <v>45200</v>
      </c>
      <c r="D1090" s="636" t="s">
        <v>264</v>
      </c>
      <c r="E1090" s="636" t="s">
        <v>69</v>
      </c>
      <c r="F1090" s="374">
        <v>56.3</v>
      </c>
      <c r="G1090" s="636" t="s">
        <v>10039</v>
      </c>
      <c r="H1090" s="636" t="s">
        <v>303</v>
      </c>
      <c r="I1090" s="637" t="s">
        <v>4175</v>
      </c>
      <c r="J1090" s="637" t="s">
        <v>1254</v>
      </c>
      <c r="K1090" s="637" t="s">
        <v>1255</v>
      </c>
      <c r="L1090" s="637" t="s">
        <v>425</v>
      </c>
      <c r="M1090" s="634">
        <v>45233</v>
      </c>
      <c r="N1090" s="74">
        <f t="shared" si="49"/>
        <v>11</v>
      </c>
      <c r="O1090" s="74">
        <f t="shared" si="50"/>
        <v>10</v>
      </c>
      <c r="P1090" s="139" t="str">
        <f t="shared" si="51"/>
        <v>Gastos_Gerais</v>
      </c>
    </row>
    <row r="1091" spans="1:16" ht="38.25" x14ac:dyDescent="0.2">
      <c r="A1091" s="627">
        <v>8795</v>
      </c>
      <c r="B1091" s="634">
        <v>45236</v>
      </c>
      <c r="C1091" s="642">
        <v>45200</v>
      </c>
      <c r="D1091" s="636" t="s">
        <v>264</v>
      </c>
      <c r="E1091" s="636" t="s">
        <v>290</v>
      </c>
      <c r="F1091" s="374">
        <v>137.1</v>
      </c>
      <c r="G1091" s="636" t="s">
        <v>10040</v>
      </c>
      <c r="H1091" s="636" t="s">
        <v>493</v>
      </c>
      <c r="I1091" s="637" t="s">
        <v>1844</v>
      </c>
      <c r="J1091" s="637" t="s">
        <v>1157</v>
      </c>
      <c r="K1091" s="637" t="s">
        <v>32</v>
      </c>
      <c r="L1091" s="637">
        <v>332750</v>
      </c>
      <c r="M1091" s="638">
        <v>45230</v>
      </c>
      <c r="N1091" s="74">
        <f t="shared" si="49"/>
        <v>11</v>
      </c>
      <c r="O1091" s="74">
        <f t="shared" si="50"/>
        <v>10</v>
      </c>
      <c r="P1091" s="139" t="str">
        <f t="shared" si="51"/>
        <v>Gastos_Gerais</v>
      </c>
    </row>
    <row r="1092" spans="1:16" ht="38.25" x14ac:dyDescent="0.2">
      <c r="A1092" s="627">
        <v>8796</v>
      </c>
      <c r="B1092" s="634">
        <v>45236</v>
      </c>
      <c r="C1092" s="642">
        <v>45200</v>
      </c>
      <c r="D1092" s="636" t="s">
        <v>264</v>
      </c>
      <c r="E1092" s="636" t="s">
        <v>96</v>
      </c>
      <c r="F1092" s="374">
        <v>65.7</v>
      </c>
      <c r="G1092" s="636" t="s">
        <v>10041</v>
      </c>
      <c r="H1092" s="636" t="s">
        <v>414</v>
      </c>
      <c r="I1092" s="637" t="s">
        <v>3857</v>
      </c>
      <c r="J1092" s="637" t="s">
        <v>1157</v>
      </c>
      <c r="K1092" s="637" t="s">
        <v>32</v>
      </c>
      <c r="L1092" s="637">
        <v>13401</v>
      </c>
      <c r="M1092" s="638">
        <v>45230</v>
      </c>
      <c r="N1092" s="74">
        <f t="shared" si="49"/>
        <v>11</v>
      </c>
      <c r="O1092" s="74">
        <f t="shared" si="50"/>
        <v>10</v>
      </c>
      <c r="P1092" s="139" t="str">
        <f t="shared" si="51"/>
        <v>Gastos_Gerais</v>
      </c>
    </row>
    <row r="1093" spans="1:16" ht="38.25" x14ac:dyDescent="0.2">
      <c r="A1093" s="627">
        <v>8797</v>
      </c>
      <c r="B1093" s="634">
        <v>45236</v>
      </c>
      <c r="C1093" s="642">
        <v>45200</v>
      </c>
      <c r="D1093" s="636" t="s">
        <v>264</v>
      </c>
      <c r="E1093" s="636" t="s">
        <v>83</v>
      </c>
      <c r="F1093" s="374">
        <v>5861.33</v>
      </c>
      <c r="G1093" s="636" t="s">
        <v>9476</v>
      </c>
      <c r="H1093" s="636" t="s">
        <v>420</v>
      </c>
      <c r="I1093" s="637" t="s">
        <v>9180</v>
      </c>
      <c r="J1093" s="637" t="s">
        <v>1157</v>
      </c>
      <c r="K1093" s="637" t="s">
        <v>32</v>
      </c>
      <c r="L1093" s="637">
        <v>86403364</v>
      </c>
      <c r="M1093" s="638">
        <v>45230</v>
      </c>
      <c r="N1093" s="74">
        <f t="shared" ref="N1093:N1156" si="52">IF(B1093=0,0,IF(YEAR(B1093)=$O$1,MONTH(B1093)-$N$1+1,(YEAR(B1093)-$O$1)*12-$N$1+1+MONTH(B1093)))</f>
        <v>11</v>
      </c>
      <c r="O1093" s="74">
        <f t="shared" ref="O1093:O1156" si="53">IF(C1093=0,0,IF(YEAR(C1093)=$O$1,MONTH(C1093)-$N$1+1,(YEAR(C1093)-$O$1)*12-$N$1+1+MONTH(C1093)))</f>
        <v>10</v>
      </c>
      <c r="P1093" s="139" t="str">
        <f t="shared" ref="P1093:P1156" si="54">SUBSTITUTE(D1093," ","_")</f>
        <v>Gastos_Gerais</v>
      </c>
    </row>
    <row r="1094" spans="1:16" ht="51" x14ac:dyDescent="0.2">
      <c r="A1094" s="627">
        <v>8798</v>
      </c>
      <c r="B1094" s="634">
        <v>45236</v>
      </c>
      <c r="C1094" s="642">
        <v>45231</v>
      </c>
      <c r="D1094" s="636" t="s">
        <v>176</v>
      </c>
      <c r="E1094" s="636" t="s">
        <v>10</v>
      </c>
      <c r="F1094" s="374">
        <v>150.91999999999999</v>
      </c>
      <c r="G1094" s="636" t="s">
        <v>4306</v>
      </c>
      <c r="H1094" s="636" t="s">
        <v>421</v>
      </c>
      <c r="I1094" s="637" t="s">
        <v>10042</v>
      </c>
      <c r="J1094" s="637" t="s">
        <v>1307</v>
      </c>
      <c r="K1094" s="637" t="s">
        <v>1218</v>
      </c>
      <c r="L1094" s="637" t="s">
        <v>10043</v>
      </c>
      <c r="M1094" s="638">
        <v>45111</v>
      </c>
      <c r="N1094" s="74">
        <f t="shared" si="52"/>
        <v>11</v>
      </c>
      <c r="O1094" s="74">
        <f t="shared" si="53"/>
        <v>11</v>
      </c>
      <c r="P1094" s="139" t="str">
        <f t="shared" si="54"/>
        <v>Gastos_com_Pessoal</v>
      </c>
    </row>
    <row r="1095" spans="1:16" ht="51" x14ac:dyDescent="0.2">
      <c r="A1095" s="627">
        <v>8799</v>
      </c>
      <c r="B1095" s="634">
        <v>45236</v>
      </c>
      <c r="C1095" s="642">
        <v>45231</v>
      </c>
      <c r="D1095" s="636" t="s">
        <v>176</v>
      </c>
      <c r="E1095" s="636" t="s">
        <v>10</v>
      </c>
      <c r="F1095" s="374">
        <v>267.29000000000002</v>
      </c>
      <c r="G1095" s="636" t="s">
        <v>4306</v>
      </c>
      <c r="H1095" s="636" t="s">
        <v>421</v>
      </c>
      <c r="I1095" s="637" t="s">
        <v>10044</v>
      </c>
      <c r="J1095" s="637" t="s">
        <v>1307</v>
      </c>
      <c r="K1095" s="637" t="s">
        <v>1218</v>
      </c>
      <c r="L1095" s="637" t="s">
        <v>10045</v>
      </c>
      <c r="M1095" s="638">
        <v>45111</v>
      </c>
      <c r="N1095" s="74">
        <f t="shared" si="52"/>
        <v>11</v>
      </c>
      <c r="O1095" s="74">
        <f t="shared" si="53"/>
        <v>11</v>
      </c>
      <c r="P1095" s="139" t="str">
        <f t="shared" si="54"/>
        <v>Gastos_com_Pessoal</v>
      </c>
    </row>
    <row r="1096" spans="1:16" ht="38.25" x14ac:dyDescent="0.2">
      <c r="A1096" s="627">
        <v>8800</v>
      </c>
      <c r="B1096" s="634">
        <v>45236</v>
      </c>
      <c r="C1096" s="642">
        <v>45231</v>
      </c>
      <c r="D1096" s="636" t="s">
        <v>264</v>
      </c>
      <c r="E1096" s="636" t="s">
        <v>182</v>
      </c>
      <c r="F1096" s="374">
        <v>320</v>
      </c>
      <c r="G1096" s="636" t="s">
        <v>9253</v>
      </c>
      <c r="H1096" s="636" t="s">
        <v>422</v>
      </c>
      <c r="I1096" s="637" t="s">
        <v>10046</v>
      </c>
      <c r="J1096" s="637" t="s">
        <v>5044</v>
      </c>
      <c r="K1096" s="637" t="s">
        <v>32</v>
      </c>
      <c r="L1096" s="637">
        <v>2</v>
      </c>
      <c r="M1096" s="638">
        <v>45233</v>
      </c>
      <c r="N1096" s="74">
        <f t="shared" si="52"/>
        <v>11</v>
      </c>
      <c r="O1096" s="74">
        <f t="shared" si="53"/>
        <v>11</v>
      </c>
      <c r="P1096" s="139" t="str">
        <f t="shared" si="54"/>
        <v>Gastos_Gerais</v>
      </c>
    </row>
    <row r="1097" spans="1:16" ht="38.25" x14ac:dyDescent="0.2">
      <c r="A1097" s="627">
        <v>8801</v>
      </c>
      <c r="B1097" s="634">
        <v>45236</v>
      </c>
      <c r="C1097" s="642">
        <v>45231</v>
      </c>
      <c r="D1097" s="636" t="s">
        <v>264</v>
      </c>
      <c r="E1097" s="636" t="s">
        <v>208</v>
      </c>
      <c r="F1097" s="374">
        <v>540</v>
      </c>
      <c r="G1097" s="636" t="s">
        <v>10047</v>
      </c>
      <c r="H1097" s="636" t="s">
        <v>493</v>
      </c>
      <c r="I1097" s="637" t="s">
        <v>10048</v>
      </c>
      <c r="J1097" s="637" t="s">
        <v>5044</v>
      </c>
      <c r="K1097" s="637" t="s">
        <v>32</v>
      </c>
      <c r="L1097" s="637">
        <v>51</v>
      </c>
      <c r="M1097" s="638">
        <v>45231</v>
      </c>
      <c r="N1097" s="74">
        <f t="shared" si="52"/>
        <v>11</v>
      </c>
      <c r="O1097" s="74">
        <f t="shared" si="53"/>
        <v>11</v>
      </c>
      <c r="P1097" s="139" t="str">
        <f t="shared" si="54"/>
        <v>Gastos_Gerais</v>
      </c>
    </row>
    <row r="1098" spans="1:16" ht="38.25" x14ac:dyDescent="0.2">
      <c r="A1098" s="627">
        <v>8802</v>
      </c>
      <c r="B1098" s="634">
        <v>45236</v>
      </c>
      <c r="C1098" s="642">
        <v>45231</v>
      </c>
      <c r="D1098" s="636" t="s">
        <v>264</v>
      </c>
      <c r="E1098" s="636" t="s">
        <v>208</v>
      </c>
      <c r="F1098" s="374">
        <v>220</v>
      </c>
      <c r="G1098" s="636" t="s">
        <v>10049</v>
      </c>
      <c r="H1098" s="636" t="s">
        <v>493</v>
      </c>
      <c r="I1098" s="637" t="s">
        <v>10048</v>
      </c>
      <c r="J1098" s="637" t="s">
        <v>5044</v>
      </c>
      <c r="K1098" s="637" t="s">
        <v>32</v>
      </c>
      <c r="L1098" s="637">
        <v>83</v>
      </c>
      <c r="M1098" s="638">
        <v>45231</v>
      </c>
      <c r="N1098" s="74">
        <f t="shared" si="52"/>
        <v>11</v>
      </c>
      <c r="O1098" s="74">
        <f t="shared" si="53"/>
        <v>11</v>
      </c>
      <c r="P1098" s="139" t="str">
        <f t="shared" si="54"/>
        <v>Gastos_Gerais</v>
      </c>
    </row>
    <row r="1099" spans="1:16" ht="38.25" x14ac:dyDescent="0.2">
      <c r="A1099" s="627">
        <v>8803</v>
      </c>
      <c r="B1099" s="634">
        <v>45236</v>
      </c>
      <c r="C1099" s="642">
        <v>45231</v>
      </c>
      <c r="D1099" s="636" t="s">
        <v>264</v>
      </c>
      <c r="E1099" s="636" t="s">
        <v>388</v>
      </c>
      <c r="F1099" s="374">
        <v>1850</v>
      </c>
      <c r="G1099" s="636" t="s">
        <v>10050</v>
      </c>
      <c r="H1099" s="636" t="s">
        <v>423</v>
      </c>
      <c r="I1099" s="637" t="s">
        <v>10051</v>
      </c>
      <c r="J1099" s="637" t="s">
        <v>5044</v>
      </c>
      <c r="K1099" s="637" t="s">
        <v>32</v>
      </c>
      <c r="L1099" s="637">
        <v>3</v>
      </c>
      <c r="M1099" s="638">
        <v>45236</v>
      </c>
      <c r="N1099" s="74">
        <f t="shared" si="52"/>
        <v>11</v>
      </c>
      <c r="O1099" s="74">
        <f t="shared" si="53"/>
        <v>11</v>
      </c>
      <c r="P1099" s="139" t="str">
        <f t="shared" si="54"/>
        <v>Gastos_Gerais</v>
      </c>
    </row>
    <row r="1100" spans="1:16" ht="38.25" x14ac:dyDescent="0.2">
      <c r="A1100" s="627">
        <v>8804</v>
      </c>
      <c r="B1100" s="634">
        <v>45236</v>
      </c>
      <c r="C1100" s="642">
        <v>45231</v>
      </c>
      <c r="D1100" s="636" t="s">
        <v>264</v>
      </c>
      <c r="E1100" s="636" t="s">
        <v>182</v>
      </c>
      <c r="F1100" s="374">
        <v>470</v>
      </c>
      <c r="G1100" s="636" t="s">
        <v>10052</v>
      </c>
      <c r="H1100" s="636" t="s">
        <v>420</v>
      </c>
      <c r="I1100" s="637" t="s">
        <v>10053</v>
      </c>
      <c r="J1100" s="637" t="s">
        <v>5044</v>
      </c>
      <c r="K1100" s="637" t="s">
        <v>32</v>
      </c>
      <c r="L1100" s="637">
        <v>3</v>
      </c>
      <c r="M1100" s="638">
        <v>45230</v>
      </c>
      <c r="N1100" s="74">
        <f t="shared" si="52"/>
        <v>11</v>
      </c>
      <c r="O1100" s="74">
        <f t="shared" si="53"/>
        <v>11</v>
      </c>
      <c r="P1100" s="139" t="str">
        <f t="shared" si="54"/>
        <v>Gastos_Gerais</v>
      </c>
    </row>
    <row r="1101" spans="1:16" ht="38.25" x14ac:dyDescent="0.2">
      <c r="A1101" s="627">
        <v>8805</v>
      </c>
      <c r="B1101" s="634">
        <v>45236</v>
      </c>
      <c r="C1101" s="642">
        <v>45231</v>
      </c>
      <c r="D1101" s="636" t="s">
        <v>264</v>
      </c>
      <c r="E1101" s="636" t="s">
        <v>293</v>
      </c>
      <c r="F1101" s="374">
        <v>16.8</v>
      </c>
      <c r="G1101" s="636" t="s">
        <v>10054</v>
      </c>
      <c r="H1101" s="636" t="s">
        <v>419</v>
      </c>
      <c r="I1101" s="637" t="s">
        <v>9391</v>
      </c>
      <c r="J1101" s="637" t="s">
        <v>1188</v>
      </c>
      <c r="K1101" s="637" t="s">
        <v>1188</v>
      </c>
      <c r="L1101" s="637" t="s">
        <v>425</v>
      </c>
      <c r="M1101" s="638">
        <v>45236</v>
      </c>
      <c r="N1101" s="74">
        <f t="shared" si="52"/>
        <v>11</v>
      </c>
      <c r="O1101" s="74">
        <f t="shared" si="53"/>
        <v>11</v>
      </c>
      <c r="P1101" s="139" t="str">
        <f t="shared" si="54"/>
        <v>Gastos_Gerais</v>
      </c>
    </row>
    <row r="1102" spans="1:16" ht="38.25" x14ac:dyDescent="0.2">
      <c r="A1102" s="627">
        <v>8806</v>
      </c>
      <c r="B1102" s="634">
        <v>45236</v>
      </c>
      <c r="C1102" s="642">
        <v>45231</v>
      </c>
      <c r="D1102" s="636" t="s">
        <v>264</v>
      </c>
      <c r="E1102" s="636" t="s">
        <v>293</v>
      </c>
      <c r="F1102" s="374">
        <v>40.4</v>
      </c>
      <c r="G1102" s="636" t="s">
        <v>10055</v>
      </c>
      <c r="H1102" s="636" t="s">
        <v>418</v>
      </c>
      <c r="I1102" s="637" t="s">
        <v>3717</v>
      </c>
      <c r="J1102" s="637" t="s">
        <v>1188</v>
      </c>
      <c r="K1102" s="637" t="s">
        <v>1188</v>
      </c>
      <c r="L1102" s="637" t="s">
        <v>425</v>
      </c>
      <c r="M1102" s="638">
        <v>45236</v>
      </c>
      <c r="N1102" s="74">
        <f t="shared" si="52"/>
        <v>11</v>
      </c>
      <c r="O1102" s="74">
        <f t="shared" si="53"/>
        <v>11</v>
      </c>
      <c r="P1102" s="139" t="str">
        <f t="shared" si="54"/>
        <v>Gastos_Gerais</v>
      </c>
    </row>
    <row r="1103" spans="1:16" ht="51" x14ac:dyDescent="0.2">
      <c r="A1103" s="627">
        <v>8807</v>
      </c>
      <c r="B1103" s="634">
        <v>45236</v>
      </c>
      <c r="C1103" s="642">
        <v>45231</v>
      </c>
      <c r="D1103" s="636" t="s">
        <v>176</v>
      </c>
      <c r="E1103" s="636" t="s">
        <v>262</v>
      </c>
      <c r="F1103" s="374">
        <v>845.59</v>
      </c>
      <c r="G1103" s="636" t="s">
        <v>10056</v>
      </c>
      <c r="H1103" s="636" t="s">
        <v>422</v>
      </c>
      <c r="I1103" s="637" t="s">
        <v>8024</v>
      </c>
      <c r="J1103" s="637" t="s">
        <v>1188</v>
      </c>
      <c r="K1103" s="637" t="s">
        <v>4137</v>
      </c>
      <c r="L1103" s="637" t="s">
        <v>425</v>
      </c>
      <c r="M1103" s="638">
        <v>45236</v>
      </c>
      <c r="N1103" s="74">
        <f t="shared" si="52"/>
        <v>11</v>
      </c>
      <c r="O1103" s="74">
        <f t="shared" si="53"/>
        <v>11</v>
      </c>
      <c r="P1103" s="139" t="str">
        <f t="shared" si="54"/>
        <v>Gastos_com_Pessoal</v>
      </c>
    </row>
    <row r="1104" spans="1:16" ht="51" x14ac:dyDescent="0.2">
      <c r="A1104" s="627">
        <v>8808</v>
      </c>
      <c r="B1104" s="634">
        <v>45236</v>
      </c>
      <c r="C1104" s="642">
        <v>45231</v>
      </c>
      <c r="D1104" s="636" t="s">
        <v>176</v>
      </c>
      <c r="E1104" s="636" t="s">
        <v>280</v>
      </c>
      <c r="F1104" s="374">
        <v>2399.71</v>
      </c>
      <c r="G1104" s="636" t="s">
        <v>10057</v>
      </c>
      <c r="H1104" s="636" t="s">
        <v>422</v>
      </c>
      <c r="I1104" s="637" t="s">
        <v>8024</v>
      </c>
      <c r="J1104" s="637" t="s">
        <v>1188</v>
      </c>
      <c r="K1104" s="637" t="s">
        <v>4137</v>
      </c>
      <c r="L1104" s="637" t="s">
        <v>425</v>
      </c>
      <c r="M1104" s="638">
        <v>45236</v>
      </c>
      <c r="N1104" s="74">
        <f t="shared" si="52"/>
        <v>11</v>
      </c>
      <c r="O1104" s="74">
        <f t="shared" si="53"/>
        <v>11</v>
      </c>
      <c r="P1104" s="139" t="str">
        <f t="shared" si="54"/>
        <v>Gastos_com_Pessoal</v>
      </c>
    </row>
    <row r="1105" spans="1:16" ht="51" x14ac:dyDescent="0.2">
      <c r="A1105" s="627">
        <v>8809</v>
      </c>
      <c r="B1105" s="634">
        <v>45236</v>
      </c>
      <c r="C1105" s="642">
        <v>45231</v>
      </c>
      <c r="D1105" s="636" t="s">
        <v>176</v>
      </c>
      <c r="E1105" s="636" t="s">
        <v>262</v>
      </c>
      <c r="F1105" s="374">
        <v>1131.99</v>
      </c>
      <c r="G1105" s="636" t="s">
        <v>10058</v>
      </c>
      <c r="H1105" s="636" t="s">
        <v>419</v>
      </c>
      <c r="I1105" s="637" t="s">
        <v>7177</v>
      </c>
      <c r="J1105" s="637" t="s">
        <v>1188</v>
      </c>
      <c r="K1105" s="637" t="s">
        <v>4137</v>
      </c>
      <c r="L1105" s="637" t="s">
        <v>425</v>
      </c>
      <c r="M1105" s="638">
        <v>45236</v>
      </c>
      <c r="N1105" s="74">
        <f t="shared" si="52"/>
        <v>11</v>
      </c>
      <c r="O1105" s="74">
        <f t="shared" si="53"/>
        <v>11</v>
      </c>
      <c r="P1105" s="139" t="str">
        <f t="shared" si="54"/>
        <v>Gastos_com_Pessoal</v>
      </c>
    </row>
    <row r="1106" spans="1:16" ht="51" x14ac:dyDescent="0.2">
      <c r="A1106" s="627">
        <v>8810</v>
      </c>
      <c r="B1106" s="634">
        <v>45236</v>
      </c>
      <c r="C1106" s="642">
        <v>45231</v>
      </c>
      <c r="D1106" s="636" t="s">
        <v>176</v>
      </c>
      <c r="E1106" s="636" t="s">
        <v>280</v>
      </c>
      <c r="F1106" s="374">
        <v>3028.87</v>
      </c>
      <c r="G1106" s="636" t="s">
        <v>10059</v>
      </c>
      <c r="H1106" s="636" t="s">
        <v>419</v>
      </c>
      <c r="I1106" s="637" t="s">
        <v>7177</v>
      </c>
      <c r="J1106" s="637" t="s">
        <v>1188</v>
      </c>
      <c r="K1106" s="637" t="s">
        <v>4137</v>
      </c>
      <c r="L1106" s="637" t="s">
        <v>425</v>
      </c>
      <c r="M1106" s="638">
        <v>45236</v>
      </c>
      <c r="N1106" s="74">
        <f t="shared" si="52"/>
        <v>11</v>
      </c>
      <c r="O1106" s="74">
        <f t="shared" si="53"/>
        <v>11</v>
      </c>
      <c r="P1106" s="139" t="str">
        <f t="shared" si="54"/>
        <v>Gastos_com_Pessoal</v>
      </c>
    </row>
    <row r="1107" spans="1:16" ht="51" x14ac:dyDescent="0.2">
      <c r="A1107" s="627">
        <v>8811</v>
      </c>
      <c r="B1107" s="634">
        <v>45236</v>
      </c>
      <c r="C1107" s="642">
        <v>45231</v>
      </c>
      <c r="D1107" s="636" t="s">
        <v>176</v>
      </c>
      <c r="E1107" s="636" t="s">
        <v>261</v>
      </c>
      <c r="F1107" s="374">
        <v>432.08</v>
      </c>
      <c r="G1107" s="636" t="s">
        <v>1207</v>
      </c>
      <c r="H1107" s="636" t="s">
        <v>421</v>
      </c>
      <c r="I1107" s="637" t="s">
        <v>10042</v>
      </c>
      <c r="J1107" s="637" t="s">
        <v>1188</v>
      </c>
      <c r="K1107" s="637" t="s">
        <v>4137</v>
      </c>
      <c r="L1107" s="637" t="s">
        <v>425</v>
      </c>
      <c r="M1107" s="638">
        <v>45236</v>
      </c>
      <c r="N1107" s="74">
        <f t="shared" si="52"/>
        <v>11</v>
      </c>
      <c r="O1107" s="74">
        <f t="shared" si="53"/>
        <v>11</v>
      </c>
      <c r="P1107" s="139" t="str">
        <f t="shared" si="54"/>
        <v>Gastos_com_Pessoal</v>
      </c>
    </row>
    <row r="1108" spans="1:16" ht="51" x14ac:dyDescent="0.2">
      <c r="A1108" s="627">
        <v>8812</v>
      </c>
      <c r="B1108" s="634">
        <v>45236</v>
      </c>
      <c r="C1108" s="642">
        <v>45231</v>
      </c>
      <c r="D1108" s="636" t="s">
        <v>176</v>
      </c>
      <c r="E1108" s="636" t="s">
        <v>280</v>
      </c>
      <c r="F1108" s="374">
        <v>432.08</v>
      </c>
      <c r="G1108" s="636" t="s">
        <v>1209</v>
      </c>
      <c r="H1108" s="636" t="s">
        <v>421</v>
      </c>
      <c r="I1108" s="637" t="s">
        <v>10042</v>
      </c>
      <c r="J1108" s="637" t="s">
        <v>1188</v>
      </c>
      <c r="K1108" s="637" t="s">
        <v>4137</v>
      </c>
      <c r="L1108" s="637" t="s">
        <v>425</v>
      </c>
      <c r="M1108" s="638">
        <v>45236</v>
      </c>
      <c r="N1108" s="74">
        <f t="shared" si="52"/>
        <v>11</v>
      </c>
      <c r="O1108" s="74">
        <f t="shared" si="53"/>
        <v>11</v>
      </c>
      <c r="P1108" s="139" t="str">
        <f t="shared" si="54"/>
        <v>Gastos_com_Pessoal</v>
      </c>
    </row>
    <row r="1109" spans="1:16" ht="51" x14ac:dyDescent="0.2">
      <c r="A1109" s="627">
        <v>8813</v>
      </c>
      <c r="B1109" s="634">
        <v>45236</v>
      </c>
      <c r="C1109" s="642">
        <v>45231</v>
      </c>
      <c r="D1109" s="636" t="s">
        <v>176</v>
      </c>
      <c r="E1109" s="636" t="s">
        <v>262</v>
      </c>
      <c r="F1109" s="374">
        <v>144.03</v>
      </c>
      <c r="G1109" s="636" t="s">
        <v>1210</v>
      </c>
      <c r="H1109" s="636" t="s">
        <v>421</v>
      </c>
      <c r="I1109" s="637" t="s">
        <v>10042</v>
      </c>
      <c r="J1109" s="637" t="s">
        <v>1188</v>
      </c>
      <c r="K1109" s="637" t="s">
        <v>4137</v>
      </c>
      <c r="L1109" s="637" t="s">
        <v>425</v>
      </c>
      <c r="M1109" s="638">
        <v>45236</v>
      </c>
      <c r="N1109" s="74">
        <f t="shared" si="52"/>
        <v>11</v>
      </c>
      <c r="O1109" s="74">
        <f t="shared" si="53"/>
        <v>11</v>
      </c>
      <c r="P1109" s="139" t="str">
        <f t="shared" si="54"/>
        <v>Gastos_com_Pessoal</v>
      </c>
    </row>
    <row r="1110" spans="1:16" ht="51" x14ac:dyDescent="0.2">
      <c r="A1110" s="627">
        <v>8814</v>
      </c>
      <c r="B1110" s="634">
        <v>45236</v>
      </c>
      <c r="C1110" s="642">
        <v>45231</v>
      </c>
      <c r="D1110" s="636" t="s">
        <v>176</v>
      </c>
      <c r="E1110" s="636" t="s">
        <v>169</v>
      </c>
      <c r="F1110" s="374">
        <v>1117.18</v>
      </c>
      <c r="G1110" s="636" t="s">
        <v>1211</v>
      </c>
      <c r="H1110" s="636" t="s">
        <v>421</v>
      </c>
      <c r="I1110" s="637" t="s">
        <v>10042</v>
      </c>
      <c r="J1110" s="637" t="s">
        <v>1188</v>
      </c>
      <c r="K1110" s="637" t="s">
        <v>4137</v>
      </c>
      <c r="L1110" s="637" t="s">
        <v>425</v>
      </c>
      <c r="M1110" s="638">
        <v>45236</v>
      </c>
      <c r="N1110" s="74">
        <f t="shared" si="52"/>
        <v>11</v>
      </c>
      <c r="O1110" s="74">
        <f t="shared" si="53"/>
        <v>11</v>
      </c>
      <c r="P1110" s="139" t="str">
        <f t="shared" si="54"/>
        <v>Gastos_com_Pessoal</v>
      </c>
    </row>
    <row r="1111" spans="1:16" ht="51" x14ac:dyDescent="0.2">
      <c r="A1111" s="627">
        <v>8815</v>
      </c>
      <c r="B1111" s="634">
        <v>45236</v>
      </c>
      <c r="C1111" s="642">
        <v>45231</v>
      </c>
      <c r="D1111" s="636" t="s">
        <v>176</v>
      </c>
      <c r="E1111" s="636" t="s">
        <v>261</v>
      </c>
      <c r="F1111" s="374">
        <v>689.88</v>
      </c>
      <c r="G1111" s="636" t="s">
        <v>1207</v>
      </c>
      <c r="H1111" s="636" t="s">
        <v>421</v>
      </c>
      <c r="I1111" s="637" t="s">
        <v>10044</v>
      </c>
      <c r="J1111" s="637" t="s">
        <v>1188</v>
      </c>
      <c r="K1111" s="637" t="s">
        <v>4137</v>
      </c>
      <c r="L1111" s="637" t="s">
        <v>425</v>
      </c>
      <c r="M1111" s="638">
        <v>45236</v>
      </c>
      <c r="N1111" s="74">
        <f t="shared" si="52"/>
        <v>11</v>
      </c>
      <c r="O1111" s="74">
        <f t="shared" si="53"/>
        <v>11</v>
      </c>
      <c r="P1111" s="139" t="str">
        <f t="shared" si="54"/>
        <v>Gastos_com_Pessoal</v>
      </c>
    </row>
    <row r="1112" spans="1:16" ht="51" x14ac:dyDescent="0.2">
      <c r="A1112" s="627">
        <v>8816</v>
      </c>
      <c r="B1112" s="634">
        <v>45236</v>
      </c>
      <c r="C1112" s="642">
        <v>45231</v>
      </c>
      <c r="D1112" s="636" t="s">
        <v>176</v>
      </c>
      <c r="E1112" s="636" t="s">
        <v>280</v>
      </c>
      <c r="F1112" s="374">
        <v>689.88</v>
      </c>
      <c r="G1112" s="636" t="s">
        <v>1209</v>
      </c>
      <c r="H1112" s="636" t="s">
        <v>421</v>
      </c>
      <c r="I1112" s="637" t="s">
        <v>10044</v>
      </c>
      <c r="J1112" s="637" t="s">
        <v>1188</v>
      </c>
      <c r="K1112" s="637" t="s">
        <v>4137</v>
      </c>
      <c r="L1112" s="637" t="s">
        <v>425</v>
      </c>
      <c r="M1112" s="638">
        <v>45236</v>
      </c>
      <c r="N1112" s="74">
        <f t="shared" si="52"/>
        <v>11</v>
      </c>
      <c r="O1112" s="74">
        <f t="shared" si="53"/>
        <v>11</v>
      </c>
      <c r="P1112" s="139" t="str">
        <f t="shared" si="54"/>
        <v>Gastos_com_Pessoal</v>
      </c>
    </row>
    <row r="1113" spans="1:16" ht="51" x14ac:dyDescent="0.2">
      <c r="A1113" s="627">
        <v>8817</v>
      </c>
      <c r="B1113" s="634">
        <v>45236</v>
      </c>
      <c r="C1113" s="642">
        <v>45231</v>
      </c>
      <c r="D1113" s="636" t="s">
        <v>176</v>
      </c>
      <c r="E1113" s="636" t="s">
        <v>262</v>
      </c>
      <c r="F1113" s="374">
        <v>229.96</v>
      </c>
      <c r="G1113" s="636" t="s">
        <v>1210</v>
      </c>
      <c r="H1113" s="636" t="s">
        <v>421</v>
      </c>
      <c r="I1113" s="637" t="s">
        <v>10044</v>
      </c>
      <c r="J1113" s="637" t="s">
        <v>1188</v>
      </c>
      <c r="K1113" s="637" t="s">
        <v>4137</v>
      </c>
      <c r="L1113" s="637" t="s">
        <v>425</v>
      </c>
      <c r="M1113" s="638">
        <v>45236</v>
      </c>
      <c r="N1113" s="74">
        <f t="shared" si="52"/>
        <v>11</v>
      </c>
      <c r="O1113" s="74">
        <f t="shared" si="53"/>
        <v>11</v>
      </c>
      <c r="P1113" s="139" t="str">
        <f t="shared" si="54"/>
        <v>Gastos_com_Pessoal</v>
      </c>
    </row>
    <row r="1114" spans="1:16" ht="51" x14ac:dyDescent="0.2">
      <c r="A1114" s="627">
        <v>8818</v>
      </c>
      <c r="B1114" s="634">
        <v>45236</v>
      </c>
      <c r="C1114" s="642">
        <v>45231</v>
      </c>
      <c r="D1114" s="636" t="s">
        <v>176</v>
      </c>
      <c r="E1114" s="636" t="s">
        <v>169</v>
      </c>
      <c r="F1114" s="374">
        <v>2362.9899999999998</v>
      </c>
      <c r="G1114" s="636" t="s">
        <v>1211</v>
      </c>
      <c r="H1114" s="636" t="s">
        <v>421</v>
      </c>
      <c r="I1114" s="637" t="s">
        <v>10044</v>
      </c>
      <c r="J1114" s="637" t="s">
        <v>1188</v>
      </c>
      <c r="K1114" s="637" t="s">
        <v>4137</v>
      </c>
      <c r="L1114" s="637" t="s">
        <v>425</v>
      </c>
      <c r="M1114" s="638">
        <v>45236</v>
      </c>
      <c r="N1114" s="74">
        <f t="shared" si="52"/>
        <v>11</v>
      </c>
      <c r="O1114" s="74">
        <f t="shared" si="53"/>
        <v>11</v>
      </c>
      <c r="P1114" s="139" t="str">
        <f t="shared" si="54"/>
        <v>Gastos_com_Pessoal</v>
      </c>
    </row>
    <row r="1115" spans="1:16" ht="89.25" x14ac:dyDescent="0.2">
      <c r="A1115" s="627">
        <v>8819</v>
      </c>
      <c r="B1115" s="634">
        <v>45236</v>
      </c>
      <c r="C1115" s="642">
        <v>45200</v>
      </c>
      <c r="D1115" s="636" t="s">
        <v>308</v>
      </c>
      <c r="E1115" s="636" t="s">
        <v>308</v>
      </c>
      <c r="F1115" s="374">
        <v>306545.58</v>
      </c>
      <c r="G1115" s="636" t="s">
        <v>9943</v>
      </c>
      <c r="H1115" s="636" t="s">
        <v>303</v>
      </c>
      <c r="I1115" s="637" t="s">
        <v>1509</v>
      </c>
      <c r="J1115" s="637" t="s">
        <v>425</v>
      </c>
      <c r="K1115" s="637" t="s">
        <v>1511</v>
      </c>
      <c r="L1115" s="637" t="s">
        <v>425</v>
      </c>
      <c r="M1115" s="638">
        <v>45236</v>
      </c>
      <c r="N1115" s="74">
        <f t="shared" si="52"/>
        <v>11</v>
      </c>
      <c r="O1115" s="74">
        <f t="shared" si="53"/>
        <v>10</v>
      </c>
      <c r="P1115" s="139" t="str">
        <f t="shared" si="54"/>
        <v>Transferência_para_Reserva_de_Recursos</v>
      </c>
    </row>
    <row r="1116" spans="1:16" ht="38.25" x14ac:dyDescent="0.2">
      <c r="A1116" s="627">
        <v>8820</v>
      </c>
      <c r="B1116" s="634">
        <v>45236</v>
      </c>
      <c r="C1116" s="642">
        <v>45231</v>
      </c>
      <c r="D1116" s="636" t="s">
        <v>264</v>
      </c>
      <c r="E1116" s="636" t="s">
        <v>182</v>
      </c>
      <c r="F1116" s="374">
        <v>500</v>
      </c>
      <c r="G1116" s="636" t="s">
        <v>10060</v>
      </c>
      <c r="H1116" s="636" t="s">
        <v>1032</v>
      </c>
      <c r="I1116" s="637" t="s">
        <v>4149</v>
      </c>
      <c r="J1116" s="637" t="s">
        <v>1157</v>
      </c>
      <c r="K1116" s="637" t="s">
        <v>32</v>
      </c>
      <c r="L1116" s="637">
        <v>29</v>
      </c>
      <c r="M1116" s="638">
        <v>45236</v>
      </c>
      <c r="N1116" s="74">
        <f t="shared" si="52"/>
        <v>11</v>
      </c>
      <c r="O1116" s="74">
        <f t="shared" si="53"/>
        <v>11</v>
      </c>
      <c r="P1116" s="139" t="str">
        <f t="shared" si="54"/>
        <v>Gastos_Gerais</v>
      </c>
    </row>
    <row r="1117" spans="1:16" ht="38.25" x14ac:dyDescent="0.2">
      <c r="A1117" s="627">
        <v>8821</v>
      </c>
      <c r="B1117" s="634">
        <v>45236</v>
      </c>
      <c r="C1117" s="642">
        <v>45200</v>
      </c>
      <c r="D1117" s="636" t="s">
        <v>264</v>
      </c>
      <c r="E1117" s="636" t="s">
        <v>90</v>
      </c>
      <c r="F1117" s="374">
        <v>330</v>
      </c>
      <c r="G1117" s="636" t="s">
        <v>2392</v>
      </c>
      <c r="H1117" s="636" t="s">
        <v>420</v>
      </c>
      <c r="I1117" s="637" t="s">
        <v>11014</v>
      </c>
      <c r="J1117" s="637" t="s">
        <v>1157</v>
      </c>
      <c r="K1117" s="637" t="s">
        <v>32</v>
      </c>
      <c r="L1117" s="637">
        <v>102</v>
      </c>
      <c r="M1117" s="638">
        <v>45227</v>
      </c>
      <c r="N1117" s="74">
        <f t="shared" si="52"/>
        <v>11</v>
      </c>
      <c r="O1117" s="74">
        <f t="shared" si="53"/>
        <v>10</v>
      </c>
      <c r="P1117" s="139" t="str">
        <f t="shared" si="54"/>
        <v>Gastos_Gerais</v>
      </c>
    </row>
    <row r="1118" spans="1:16" ht="38.25" x14ac:dyDescent="0.2">
      <c r="A1118" s="627">
        <v>8822</v>
      </c>
      <c r="B1118" s="634">
        <v>45236</v>
      </c>
      <c r="C1118" s="642">
        <v>45231</v>
      </c>
      <c r="D1118" s="636" t="s">
        <v>264</v>
      </c>
      <c r="E1118" s="636" t="s">
        <v>208</v>
      </c>
      <c r="F1118" s="374">
        <v>323.39999999999998</v>
      </c>
      <c r="G1118" s="636" t="s">
        <v>6878</v>
      </c>
      <c r="H1118" s="636" t="s">
        <v>421</v>
      </c>
      <c r="I1118" s="637" t="s">
        <v>10061</v>
      </c>
      <c r="J1118" s="637" t="s">
        <v>1157</v>
      </c>
      <c r="K1118" s="637" t="s">
        <v>32</v>
      </c>
      <c r="L1118" s="637" t="s">
        <v>10062</v>
      </c>
      <c r="M1118" s="638">
        <v>45231</v>
      </c>
      <c r="N1118" s="74">
        <f t="shared" si="52"/>
        <v>11</v>
      </c>
      <c r="O1118" s="74">
        <f t="shared" si="53"/>
        <v>11</v>
      </c>
      <c r="P1118" s="139" t="str">
        <f t="shared" si="54"/>
        <v>Gastos_Gerais</v>
      </c>
    </row>
    <row r="1119" spans="1:16" ht="48" x14ac:dyDescent="0.2">
      <c r="A1119" s="627">
        <v>8823</v>
      </c>
      <c r="B1119" s="634">
        <v>45236</v>
      </c>
      <c r="C1119" s="642">
        <v>45231</v>
      </c>
      <c r="D1119" s="636" t="s">
        <v>264</v>
      </c>
      <c r="E1119" s="636" t="s">
        <v>386</v>
      </c>
      <c r="F1119" s="374">
        <v>983.1</v>
      </c>
      <c r="G1119" s="636" t="s">
        <v>10063</v>
      </c>
      <c r="H1119" s="636" t="s">
        <v>423</v>
      </c>
      <c r="I1119" s="637" t="s">
        <v>10064</v>
      </c>
      <c r="J1119" s="637" t="s">
        <v>1157</v>
      </c>
      <c r="K1119" s="637" t="s">
        <v>32</v>
      </c>
      <c r="L1119" s="637" t="s">
        <v>10065</v>
      </c>
      <c r="M1119" s="638">
        <v>45231</v>
      </c>
      <c r="N1119" s="74">
        <f t="shared" si="52"/>
        <v>11</v>
      </c>
      <c r="O1119" s="74">
        <f t="shared" si="53"/>
        <v>11</v>
      </c>
      <c r="P1119" s="139" t="str">
        <f t="shared" si="54"/>
        <v>Gastos_Gerais</v>
      </c>
    </row>
    <row r="1120" spans="1:16" ht="38.25" x14ac:dyDescent="0.2">
      <c r="A1120" s="627">
        <v>8824</v>
      </c>
      <c r="B1120" s="634">
        <v>45236</v>
      </c>
      <c r="C1120" s="642">
        <v>45231</v>
      </c>
      <c r="D1120" s="636" t="s">
        <v>264</v>
      </c>
      <c r="E1120" s="636" t="s">
        <v>6172</v>
      </c>
      <c r="F1120" s="374">
        <v>1561.08</v>
      </c>
      <c r="G1120" s="636" t="s">
        <v>11322</v>
      </c>
      <c r="H1120" s="636" t="s">
        <v>418</v>
      </c>
      <c r="I1120" s="637" t="s">
        <v>10066</v>
      </c>
      <c r="J1120" s="637" t="s">
        <v>1157</v>
      </c>
      <c r="K1120" s="637" t="s">
        <v>32</v>
      </c>
      <c r="L1120" s="637">
        <v>32976</v>
      </c>
      <c r="M1120" s="638">
        <v>45230</v>
      </c>
      <c r="N1120" s="74">
        <f t="shared" si="52"/>
        <v>11</v>
      </c>
      <c r="O1120" s="74">
        <f t="shared" si="53"/>
        <v>11</v>
      </c>
      <c r="P1120" s="139" t="str">
        <f t="shared" si="54"/>
        <v>Gastos_Gerais</v>
      </c>
    </row>
    <row r="1121" spans="1:16" ht="76.5" x14ac:dyDescent="0.2">
      <c r="A1121" s="627">
        <v>8825</v>
      </c>
      <c r="B1121" s="634">
        <v>45236</v>
      </c>
      <c r="C1121" s="642">
        <v>45231</v>
      </c>
      <c r="D1121" s="636" t="s">
        <v>288</v>
      </c>
      <c r="E1121" s="636" t="s">
        <v>288</v>
      </c>
      <c r="F1121" s="374">
        <v>0.06</v>
      </c>
      <c r="G1121" s="636" t="s">
        <v>7584</v>
      </c>
      <c r="H1121" s="636" t="s">
        <v>302</v>
      </c>
      <c r="I1121" s="637" t="s">
        <v>1509</v>
      </c>
      <c r="J1121" s="637" t="s">
        <v>4035</v>
      </c>
      <c r="K1121" s="637" t="s">
        <v>1255</v>
      </c>
      <c r="L1121" s="637" t="s">
        <v>425</v>
      </c>
      <c r="M1121" s="634">
        <v>45236</v>
      </c>
      <c r="N1121" s="74">
        <f t="shared" si="52"/>
        <v>11</v>
      </c>
      <c r="O1121" s="74">
        <f t="shared" si="53"/>
        <v>11</v>
      </c>
      <c r="P1121" s="139" t="str">
        <f t="shared" si="54"/>
        <v>Rendimentos_de_Aplicações_Fin.</v>
      </c>
    </row>
    <row r="1122" spans="1:16" ht="38.25" x14ac:dyDescent="0.2">
      <c r="A1122" s="627">
        <v>8826</v>
      </c>
      <c r="B1122" s="634">
        <v>45237</v>
      </c>
      <c r="C1122" s="642">
        <v>45231</v>
      </c>
      <c r="D1122" s="636" t="s">
        <v>264</v>
      </c>
      <c r="E1122" s="636" t="s">
        <v>404</v>
      </c>
      <c r="F1122" s="374">
        <v>1153.45</v>
      </c>
      <c r="G1122" s="636" t="s">
        <v>10067</v>
      </c>
      <c r="H1122" s="636" t="s">
        <v>417</v>
      </c>
      <c r="I1122" s="637" t="s">
        <v>8954</v>
      </c>
      <c r="J1122" s="637" t="s">
        <v>1157</v>
      </c>
      <c r="K1122" s="637" t="s">
        <v>32</v>
      </c>
      <c r="L1122" s="637">
        <v>7923</v>
      </c>
      <c r="M1122" s="634">
        <v>45238</v>
      </c>
      <c r="N1122" s="74">
        <f t="shared" si="52"/>
        <v>11</v>
      </c>
      <c r="O1122" s="74">
        <f t="shared" si="53"/>
        <v>11</v>
      </c>
      <c r="P1122" s="139" t="str">
        <f t="shared" si="54"/>
        <v>Gastos_Gerais</v>
      </c>
    </row>
    <row r="1123" spans="1:16" ht="38.25" x14ac:dyDescent="0.2">
      <c r="A1123" s="627">
        <v>8827</v>
      </c>
      <c r="B1123" s="634">
        <v>45237</v>
      </c>
      <c r="C1123" s="642">
        <v>45231</v>
      </c>
      <c r="D1123" s="636" t="s">
        <v>264</v>
      </c>
      <c r="E1123" s="636" t="s">
        <v>404</v>
      </c>
      <c r="F1123" s="374">
        <v>11534.55</v>
      </c>
      <c r="G1123" s="636" t="s">
        <v>10068</v>
      </c>
      <c r="H1123" s="636" t="s">
        <v>1032</v>
      </c>
      <c r="I1123" s="637" t="s">
        <v>8954</v>
      </c>
      <c r="J1123" s="637" t="s">
        <v>1157</v>
      </c>
      <c r="K1123" s="637" t="s">
        <v>32</v>
      </c>
      <c r="L1123" s="637">
        <v>7922</v>
      </c>
      <c r="M1123" s="638">
        <v>45231</v>
      </c>
      <c r="N1123" s="74">
        <f t="shared" si="52"/>
        <v>11</v>
      </c>
      <c r="O1123" s="74">
        <f t="shared" si="53"/>
        <v>11</v>
      </c>
      <c r="P1123" s="139" t="str">
        <f t="shared" si="54"/>
        <v>Gastos_Gerais</v>
      </c>
    </row>
    <row r="1124" spans="1:16" ht="38.25" x14ac:dyDescent="0.2">
      <c r="A1124" s="627">
        <v>8828</v>
      </c>
      <c r="B1124" s="634">
        <v>45237</v>
      </c>
      <c r="C1124" s="642">
        <v>45231</v>
      </c>
      <c r="D1124" s="636" t="s">
        <v>264</v>
      </c>
      <c r="E1124" s="636" t="s">
        <v>136</v>
      </c>
      <c r="F1124" s="374">
        <v>157.6</v>
      </c>
      <c r="G1124" s="636" t="s">
        <v>10069</v>
      </c>
      <c r="H1124" s="636" t="s">
        <v>302</v>
      </c>
      <c r="I1124" s="637" t="s">
        <v>7983</v>
      </c>
      <c r="J1124" s="637" t="s">
        <v>1157</v>
      </c>
      <c r="K1124" s="637" t="s">
        <v>32</v>
      </c>
      <c r="L1124" s="637">
        <v>2913</v>
      </c>
      <c r="M1124" s="638">
        <v>45231</v>
      </c>
      <c r="N1124" s="74">
        <f t="shared" si="52"/>
        <v>11</v>
      </c>
      <c r="O1124" s="74">
        <f t="shared" si="53"/>
        <v>11</v>
      </c>
      <c r="P1124" s="139" t="str">
        <f t="shared" si="54"/>
        <v>Gastos_Gerais</v>
      </c>
    </row>
    <row r="1125" spans="1:16" ht="38.25" x14ac:dyDescent="0.2">
      <c r="A1125" s="627">
        <v>8829</v>
      </c>
      <c r="B1125" s="634">
        <v>45237</v>
      </c>
      <c r="C1125" s="642">
        <v>45231</v>
      </c>
      <c r="D1125" s="636" t="s">
        <v>264</v>
      </c>
      <c r="E1125" s="636" t="s">
        <v>0</v>
      </c>
      <c r="F1125" s="374">
        <v>1470.98</v>
      </c>
      <c r="G1125" s="636" t="s">
        <v>10070</v>
      </c>
      <c r="H1125" s="636" t="s">
        <v>414</v>
      </c>
      <c r="I1125" s="637" t="s">
        <v>1570</v>
      </c>
      <c r="J1125" s="637" t="s">
        <v>1157</v>
      </c>
      <c r="K1125" s="637" t="s">
        <v>32</v>
      </c>
      <c r="L1125" s="637">
        <v>39596</v>
      </c>
      <c r="M1125" s="638">
        <v>45236</v>
      </c>
      <c r="N1125" s="74">
        <f t="shared" si="52"/>
        <v>11</v>
      </c>
      <c r="O1125" s="74">
        <f t="shared" si="53"/>
        <v>11</v>
      </c>
      <c r="P1125" s="139" t="str">
        <f t="shared" si="54"/>
        <v>Gastos_Gerais</v>
      </c>
    </row>
    <row r="1126" spans="1:16" ht="38.25" x14ac:dyDescent="0.2">
      <c r="A1126" s="627">
        <v>8830</v>
      </c>
      <c r="B1126" s="634">
        <v>45237</v>
      </c>
      <c r="C1126" s="642">
        <v>45231</v>
      </c>
      <c r="D1126" s="636" t="s">
        <v>264</v>
      </c>
      <c r="E1126" s="636" t="s">
        <v>0</v>
      </c>
      <c r="F1126" s="374">
        <v>1992.14</v>
      </c>
      <c r="G1126" s="636" t="s">
        <v>10070</v>
      </c>
      <c r="H1126" s="636" t="s">
        <v>302</v>
      </c>
      <c r="I1126" s="637" t="s">
        <v>1570</v>
      </c>
      <c r="J1126" s="637" t="s">
        <v>1157</v>
      </c>
      <c r="K1126" s="637" t="s">
        <v>32</v>
      </c>
      <c r="L1126" s="637">
        <v>39595</v>
      </c>
      <c r="M1126" s="638">
        <v>45236</v>
      </c>
      <c r="N1126" s="74">
        <f t="shared" si="52"/>
        <v>11</v>
      </c>
      <c r="O1126" s="74">
        <f t="shared" si="53"/>
        <v>11</v>
      </c>
      <c r="P1126" s="139" t="str">
        <f t="shared" si="54"/>
        <v>Gastos_Gerais</v>
      </c>
    </row>
    <row r="1127" spans="1:16" ht="38.25" x14ac:dyDescent="0.2">
      <c r="A1127" s="627">
        <v>8831</v>
      </c>
      <c r="B1127" s="634">
        <v>45237</v>
      </c>
      <c r="C1127" s="642">
        <v>45231</v>
      </c>
      <c r="D1127" s="636" t="s">
        <v>264</v>
      </c>
      <c r="E1127" s="636" t="s">
        <v>0</v>
      </c>
      <c r="F1127" s="374">
        <v>440.33</v>
      </c>
      <c r="G1127" s="636" t="s">
        <v>10070</v>
      </c>
      <c r="H1127" s="636" t="s">
        <v>421</v>
      </c>
      <c r="I1127" s="637" t="s">
        <v>1570</v>
      </c>
      <c r="J1127" s="637" t="s">
        <v>1157</v>
      </c>
      <c r="K1127" s="637" t="s">
        <v>32</v>
      </c>
      <c r="L1127" s="637">
        <v>39597</v>
      </c>
      <c r="M1127" s="638">
        <v>45236</v>
      </c>
      <c r="N1127" s="74">
        <f t="shared" si="52"/>
        <v>11</v>
      </c>
      <c r="O1127" s="74">
        <f t="shared" si="53"/>
        <v>11</v>
      </c>
      <c r="P1127" s="139" t="str">
        <f t="shared" si="54"/>
        <v>Gastos_Gerais</v>
      </c>
    </row>
    <row r="1128" spans="1:16" ht="38.25" x14ac:dyDescent="0.2">
      <c r="A1128" s="627">
        <v>8832</v>
      </c>
      <c r="B1128" s="634">
        <v>45237</v>
      </c>
      <c r="C1128" s="642">
        <v>45200</v>
      </c>
      <c r="D1128" s="636" t="s">
        <v>264</v>
      </c>
      <c r="E1128" s="636" t="s">
        <v>82</v>
      </c>
      <c r="F1128" s="374">
        <v>1966.04</v>
      </c>
      <c r="G1128" s="636" t="s">
        <v>1154</v>
      </c>
      <c r="H1128" s="636" t="s">
        <v>422</v>
      </c>
      <c r="I1128" s="637" t="s">
        <v>9285</v>
      </c>
      <c r="J1128" s="637" t="s">
        <v>1157</v>
      </c>
      <c r="K1128" s="637" t="s">
        <v>1158</v>
      </c>
      <c r="L1128" s="637">
        <v>286207001</v>
      </c>
      <c r="M1128" s="638">
        <v>45198</v>
      </c>
      <c r="N1128" s="74">
        <f t="shared" si="52"/>
        <v>11</v>
      </c>
      <c r="O1128" s="74">
        <f t="shared" si="53"/>
        <v>10</v>
      </c>
      <c r="P1128" s="139" t="str">
        <f t="shared" si="54"/>
        <v>Gastos_Gerais</v>
      </c>
    </row>
    <row r="1129" spans="1:16" ht="51" x14ac:dyDescent="0.2">
      <c r="A1129" s="627">
        <v>8833</v>
      </c>
      <c r="B1129" s="634">
        <v>45237</v>
      </c>
      <c r="C1129" s="642">
        <v>45231</v>
      </c>
      <c r="D1129" s="636" t="s">
        <v>176</v>
      </c>
      <c r="E1129" s="636" t="s">
        <v>10</v>
      </c>
      <c r="F1129" s="374">
        <v>263.12</v>
      </c>
      <c r="G1129" s="636" t="s">
        <v>4306</v>
      </c>
      <c r="H1129" s="636" t="s">
        <v>493</v>
      </c>
      <c r="I1129" s="637" t="s">
        <v>10071</v>
      </c>
      <c r="J1129" s="637" t="s">
        <v>1307</v>
      </c>
      <c r="K1129" s="637" t="s">
        <v>1218</v>
      </c>
      <c r="L1129" s="637" t="s">
        <v>10072</v>
      </c>
      <c r="M1129" s="638">
        <v>45237</v>
      </c>
      <c r="N1129" s="74">
        <f t="shared" si="52"/>
        <v>11</v>
      </c>
      <c r="O1129" s="74">
        <f t="shared" si="53"/>
        <v>11</v>
      </c>
      <c r="P1129" s="139" t="str">
        <f t="shared" si="54"/>
        <v>Gastos_com_Pessoal</v>
      </c>
    </row>
    <row r="1130" spans="1:16" ht="51" x14ac:dyDescent="0.2">
      <c r="A1130" s="627">
        <v>8834</v>
      </c>
      <c r="B1130" s="634">
        <v>45237</v>
      </c>
      <c r="C1130" s="642">
        <v>45200</v>
      </c>
      <c r="D1130" s="636" t="s">
        <v>176</v>
      </c>
      <c r="E1130" s="636" t="s">
        <v>1</v>
      </c>
      <c r="F1130" s="374">
        <v>780.43</v>
      </c>
      <c r="G1130" s="636" t="s">
        <v>10082</v>
      </c>
      <c r="H1130" s="636" t="s">
        <v>419</v>
      </c>
      <c r="I1130" s="637" t="s">
        <v>1377</v>
      </c>
      <c r="J1130" s="637" t="s">
        <v>1188</v>
      </c>
      <c r="K1130" s="637" t="s">
        <v>1163</v>
      </c>
      <c r="L1130" s="637" t="s">
        <v>425</v>
      </c>
      <c r="M1130" s="638">
        <v>45234</v>
      </c>
      <c r="N1130" s="74">
        <f t="shared" si="52"/>
        <v>11</v>
      </c>
      <c r="O1130" s="74">
        <f t="shared" si="53"/>
        <v>10</v>
      </c>
      <c r="P1130" s="139" t="str">
        <f t="shared" si="54"/>
        <v>Gastos_com_Pessoal</v>
      </c>
    </row>
    <row r="1131" spans="1:16" ht="51" x14ac:dyDescent="0.2">
      <c r="A1131" s="627">
        <v>8835</v>
      </c>
      <c r="B1131" s="634">
        <v>45237</v>
      </c>
      <c r="C1131" s="642">
        <v>45200</v>
      </c>
      <c r="D1131" s="636" t="s">
        <v>176</v>
      </c>
      <c r="E1131" s="636" t="s">
        <v>1</v>
      </c>
      <c r="F1131" s="374">
        <v>1296.74</v>
      </c>
      <c r="G1131" s="636" t="s">
        <v>10073</v>
      </c>
      <c r="H1131" s="636" t="s">
        <v>417</v>
      </c>
      <c r="I1131" s="637" t="s">
        <v>1362</v>
      </c>
      <c r="J1131" s="637" t="s">
        <v>1188</v>
      </c>
      <c r="K1131" s="637" t="s">
        <v>1163</v>
      </c>
      <c r="L1131" s="637" t="s">
        <v>425</v>
      </c>
      <c r="M1131" s="638">
        <v>45234</v>
      </c>
      <c r="N1131" s="74">
        <f t="shared" si="52"/>
        <v>11</v>
      </c>
      <c r="O1131" s="74">
        <f t="shared" si="53"/>
        <v>10</v>
      </c>
      <c r="P1131" s="139" t="str">
        <f t="shared" si="54"/>
        <v>Gastos_com_Pessoal</v>
      </c>
    </row>
    <row r="1132" spans="1:16" ht="51" x14ac:dyDescent="0.2">
      <c r="A1132" s="627">
        <v>8836</v>
      </c>
      <c r="B1132" s="634">
        <v>45237</v>
      </c>
      <c r="C1132" s="642">
        <v>45200</v>
      </c>
      <c r="D1132" s="636" t="s">
        <v>176</v>
      </c>
      <c r="E1132" s="636" t="s">
        <v>1</v>
      </c>
      <c r="F1132" s="374">
        <v>516.11</v>
      </c>
      <c r="G1132" s="636" t="s">
        <v>10074</v>
      </c>
      <c r="H1132" s="636" t="s">
        <v>423</v>
      </c>
      <c r="I1132" s="637" t="s">
        <v>5825</v>
      </c>
      <c r="J1132" s="637" t="s">
        <v>1188</v>
      </c>
      <c r="K1132" s="637" t="s">
        <v>1163</v>
      </c>
      <c r="L1132" s="637" t="s">
        <v>425</v>
      </c>
      <c r="M1132" s="638">
        <v>45234</v>
      </c>
      <c r="N1132" s="74">
        <f t="shared" si="52"/>
        <v>11</v>
      </c>
      <c r="O1132" s="74">
        <f t="shared" si="53"/>
        <v>10</v>
      </c>
      <c r="P1132" s="139" t="str">
        <f t="shared" si="54"/>
        <v>Gastos_com_Pessoal</v>
      </c>
    </row>
    <row r="1133" spans="1:16" ht="51" x14ac:dyDescent="0.2">
      <c r="A1133" s="627">
        <v>8837</v>
      </c>
      <c r="B1133" s="634">
        <v>45237</v>
      </c>
      <c r="C1133" s="642">
        <v>45200</v>
      </c>
      <c r="D1133" s="636" t="s">
        <v>176</v>
      </c>
      <c r="E1133" s="636" t="s">
        <v>1</v>
      </c>
      <c r="F1133" s="374">
        <v>1584</v>
      </c>
      <c r="G1133" s="636" t="s">
        <v>10075</v>
      </c>
      <c r="H1133" s="636" t="s">
        <v>493</v>
      </c>
      <c r="I1133" s="637" t="s">
        <v>1371</v>
      </c>
      <c r="J1133" s="637" t="s">
        <v>1188</v>
      </c>
      <c r="K1133" s="637" t="s">
        <v>1163</v>
      </c>
      <c r="L1133" s="637" t="s">
        <v>425</v>
      </c>
      <c r="M1133" s="638">
        <v>45234</v>
      </c>
      <c r="N1133" s="74">
        <f t="shared" si="52"/>
        <v>11</v>
      </c>
      <c r="O1133" s="74">
        <f t="shared" si="53"/>
        <v>10</v>
      </c>
      <c r="P1133" s="139" t="str">
        <f t="shared" si="54"/>
        <v>Gastos_com_Pessoal</v>
      </c>
    </row>
    <row r="1134" spans="1:16" ht="51" x14ac:dyDescent="0.2">
      <c r="A1134" s="627">
        <v>8838</v>
      </c>
      <c r="B1134" s="634">
        <v>45237</v>
      </c>
      <c r="C1134" s="642">
        <v>45200</v>
      </c>
      <c r="D1134" s="636" t="s">
        <v>176</v>
      </c>
      <c r="E1134" s="636" t="s">
        <v>1</v>
      </c>
      <c r="F1134" s="374">
        <v>1181.3399999999999</v>
      </c>
      <c r="G1134" s="636" t="s">
        <v>10076</v>
      </c>
      <c r="H1134" s="636" t="s">
        <v>423</v>
      </c>
      <c r="I1134" s="637" t="s">
        <v>7750</v>
      </c>
      <c r="J1134" s="637" t="s">
        <v>1188</v>
      </c>
      <c r="K1134" s="637" t="s">
        <v>1163</v>
      </c>
      <c r="L1134" s="637" t="s">
        <v>425</v>
      </c>
      <c r="M1134" s="638">
        <v>45234</v>
      </c>
      <c r="N1134" s="74">
        <f t="shared" si="52"/>
        <v>11</v>
      </c>
      <c r="O1134" s="74">
        <f t="shared" si="53"/>
        <v>10</v>
      </c>
      <c r="P1134" s="139" t="str">
        <f t="shared" si="54"/>
        <v>Gastos_com_Pessoal</v>
      </c>
    </row>
    <row r="1135" spans="1:16" ht="38.25" x14ac:dyDescent="0.2">
      <c r="A1135" s="627">
        <v>8839</v>
      </c>
      <c r="B1135" s="634">
        <v>45237</v>
      </c>
      <c r="C1135" s="642">
        <v>45231</v>
      </c>
      <c r="D1135" s="636" t="s">
        <v>264</v>
      </c>
      <c r="E1135" s="636" t="s">
        <v>293</v>
      </c>
      <c r="F1135" s="374">
        <v>450</v>
      </c>
      <c r="G1135" s="636" t="s">
        <v>10077</v>
      </c>
      <c r="H1135" s="636" t="s">
        <v>419</v>
      </c>
      <c r="I1135" s="637" t="s">
        <v>10078</v>
      </c>
      <c r="J1135" s="637" t="s">
        <v>5044</v>
      </c>
      <c r="K1135" s="637" t="s">
        <v>32</v>
      </c>
      <c r="L1135" s="637">
        <v>12808</v>
      </c>
      <c r="M1135" s="638">
        <v>45236</v>
      </c>
      <c r="N1135" s="74">
        <f t="shared" si="52"/>
        <v>11</v>
      </c>
      <c r="O1135" s="74">
        <f t="shared" si="53"/>
        <v>11</v>
      </c>
      <c r="P1135" s="139" t="str">
        <f t="shared" si="54"/>
        <v>Gastos_Gerais</v>
      </c>
    </row>
    <row r="1136" spans="1:16" ht="51" x14ac:dyDescent="0.2">
      <c r="A1136" s="627">
        <v>8840</v>
      </c>
      <c r="B1136" s="634">
        <v>45237</v>
      </c>
      <c r="C1136" s="642">
        <v>45200</v>
      </c>
      <c r="D1136" s="636" t="s">
        <v>176</v>
      </c>
      <c r="E1136" s="636" t="s">
        <v>1</v>
      </c>
      <c r="F1136" s="374">
        <v>520.41</v>
      </c>
      <c r="G1136" s="636" t="s">
        <v>10079</v>
      </c>
      <c r="H1136" s="636" t="s">
        <v>419</v>
      </c>
      <c r="I1136" s="637" t="s">
        <v>1365</v>
      </c>
      <c r="J1136" s="637" t="s">
        <v>1188</v>
      </c>
      <c r="K1136" s="637" t="s">
        <v>1163</v>
      </c>
      <c r="L1136" s="637" t="s">
        <v>425</v>
      </c>
      <c r="M1136" s="638">
        <v>45234</v>
      </c>
      <c r="N1136" s="74">
        <f t="shared" si="52"/>
        <v>11</v>
      </c>
      <c r="O1136" s="74">
        <f t="shared" si="53"/>
        <v>10</v>
      </c>
      <c r="P1136" s="139" t="str">
        <f t="shared" si="54"/>
        <v>Gastos_com_Pessoal</v>
      </c>
    </row>
    <row r="1137" spans="1:16" ht="51" x14ac:dyDescent="0.2">
      <c r="A1137" s="627">
        <v>8841</v>
      </c>
      <c r="B1137" s="634">
        <v>45237</v>
      </c>
      <c r="C1137" s="642">
        <v>45200</v>
      </c>
      <c r="D1137" s="636" t="s">
        <v>176</v>
      </c>
      <c r="E1137" s="636" t="s">
        <v>1</v>
      </c>
      <c r="F1137" s="374">
        <v>988.76</v>
      </c>
      <c r="G1137" s="636" t="s">
        <v>10080</v>
      </c>
      <c r="H1137" s="636" t="s">
        <v>423</v>
      </c>
      <c r="I1137" s="637" t="s">
        <v>10081</v>
      </c>
      <c r="J1137" s="637" t="s">
        <v>1188</v>
      </c>
      <c r="K1137" s="637" t="s">
        <v>1163</v>
      </c>
      <c r="L1137" s="637" t="s">
        <v>425</v>
      </c>
      <c r="M1137" s="638">
        <v>45234</v>
      </c>
      <c r="N1137" s="74">
        <f t="shared" si="52"/>
        <v>11</v>
      </c>
      <c r="O1137" s="74">
        <f t="shared" si="53"/>
        <v>10</v>
      </c>
      <c r="P1137" s="139" t="str">
        <f t="shared" si="54"/>
        <v>Gastos_com_Pessoal</v>
      </c>
    </row>
    <row r="1138" spans="1:16" ht="51" x14ac:dyDescent="0.2">
      <c r="A1138" s="627">
        <v>8842</v>
      </c>
      <c r="B1138" s="634">
        <v>45237</v>
      </c>
      <c r="C1138" s="642">
        <v>45200</v>
      </c>
      <c r="D1138" s="636" t="s">
        <v>176</v>
      </c>
      <c r="E1138" s="636" t="s">
        <v>1</v>
      </c>
      <c r="F1138" s="374">
        <v>780.43</v>
      </c>
      <c r="G1138" s="636" t="s">
        <v>10082</v>
      </c>
      <c r="H1138" s="636" t="s">
        <v>419</v>
      </c>
      <c r="I1138" s="637" t="s">
        <v>1385</v>
      </c>
      <c r="J1138" s="637" t="s">
        <v>1188</v>
      </c>
      <c r="K1138" s="637" t="s">
        <v>1163</v>
      </c>
      <c r="L1138" s="637" t="s">
        <v>425</v>
      </c>
      <c r="M1138" s="638">
        <v>45234</v>
      </c>
      <c r="N1138" s="74">
        <f t="shared" si="52"/>
        <v>11</v>
      </c>
      <c r="O1138" s="74">
        <f t="shared" si="53"/>
        <v>10</v>
      </c>
      <c r="P1138" s="139" t="str">
        <f t="shared" si="54"/>
        <v>Gastos_com_Pessoal</v>
      </c>
    </row>
    <row r="1139" spans="1:16" ht="51" x14ac:dyDescent="0.2">
      <c r="A1139" s="627">
        <v>8843</v>
      </c>
      <c r="B1139" s="634">
        <v>45237</v>
      </c>
      <c r="C1139" s="642">
        <v>45200</v>
      </c>
      <c r="D1139" s="636" t="s">
        <v>176</v>
      </c>
      <c r="E1139" s="636" t="s">
        <v>1</v>
      </c>
      <c r="F1139" s="374">
        <v>759.73</v>
      </c>
      <c r="G1139" s="636" t="s">
        <v>10083</v>
      </c>
      <c r="H1139" s="636" t="s">
        <v>417</v>
      </c>
      <c r="I1139" s="637" t="s">
        <v>7754</v>
      </c>
      <c r="J1139" s="637" t="s">
        <v>1188</v>
      </c>
      <c r="K1139" s="637" t="s">
        <v>1163</v>
      </c>
      <c r="L1139" s="637" t="s">
        <v>425</v>
      </c>
      <c r="M1139" s="638">
        <v>45234</v>
      </c>
      <c r="N1139" s="74">
        <f t="shared" si="52"/>
        <v>11</v>
      </c>
      <c r="O1139" s="74">
        <f t="shared" si="53"/>
        <v>10</v>
      </c>
      <c r="P1139" s="139" t="str">
        <f t="shared" si="54"/>
        <v>Gastos_com_Pessoal</v>
      </c>
    </row>
    <row r="1140" spans="1:16" ht="51" x14ac:dyDescent="0.2">
      <c r="A1140" s="627">
        <v>8844</v>
      </c>
      <c r="B1140" s="634">
        <v>45237</v>
      </c>
      <c r="C1140" s="642">
        <v>45200</v>
      </c>
      <c r="D1140" s="636" t="s">
        <v>176</v>
      </c>
      <c r="E1140" s="636" t="s">
        <v>1</v>
      </c>
      <c r="F1140" s="374">
        <v>725.2</v>
      </c>
      <c r="G1140" s="636" t="s">
        <v>10084</v>
      </c>
      <c r="H1140" s="636" t="s">
        <v>1032</v>
      </c>
      <c r="I1140" s="637" t="s">
        <v>1374</v>
      </c>
      <c r="J1140" s="637" t="s">
        <v>1188</v>
      </c>
      <c r="K1140" s="637" t="s">
        <v>1163</v>
      </c>
      <c r="L1140" s="637" t="s">
        <v>425</v>
      </c>
      <c r="M1140" s="638">
        <v>45234</v>
      </c>
      <c r="N1140" s="74">
        <f t="shared" si="52"/>
        <v>11</v>
      </c>
      <c r="O1140" s="74">
        <f t="shared" si="53"/>
        <v>10</v>
      </c>
      <c r="P1140" s="139" t="str">
        <f t="shared" si="54"/>
        <v>Gastos_com_Pessoal</v>
      </c>
    </row>
    <row r="1141" spans="1:16" ht="51" x14ac:dyDescent="0.2">
      <c r="A1141" s="627">
        <v>8845</v>
      </c>
      <c r="B1141" s="634">
        <v>45237</v>
      </c>
      <c r="C1141" s="642">
        <v>45200</v>
      </c>
      <c r="D1141" s="636" t="s">
        <v>176</v>
      </c>
      <c r="E1141" s="636" t="s">
        <v>1</v>
      </c>
      <c r="F1141" s="374">
        <v>871.2</v>
      </c>
      <c r="G1141" s="636" t="s">
        <v>10085</v>
      </c>
      <c r="H1141" s="636" t="s">
        <v>423</v>
      </c>
      <c r="I1141" s="637" t="s">
        <v>1380</v>
      </c>
      <c r="J1141" s="637" t="s">
        <v>1188</v>
      </c>
      <c r="K1141" s="637" t="s">
        <v>1163</v>
      </c>
      <c r="L1141" s="637" t="s">
        <v>425</v>
      </c>
      <c r="M1141" s="638">
        <v>45234</v>
      </c>
      <c r="N1141" s="74">
        <f t="shared" si="52"/>
        <v>11</v>
      </c>
      <c r="O1141" s="74">
        <f t="shared" si="53"/>
        <v>10</v>
      </c>
      <c r="P1141" s="139" t="str">
        <f t="shared" si="54"/>
        <v>Gastos_com_Pessoal</v>
      </c>
    </row>
    <row r="1142" spans="1:16" ht="38.25" x14ac:dyDescent="0.2">
      <c r="A1142" s="627">
        <v>8846</v>
      </c>
      <c r="B1142" s="634">
        <v>45237</v>
      </c>
      <c r="C1142" s="642">
        <v>45200</v>
      </c>
      <c r="D1142" s="636" t="s">
        <v>264</v>
      </c>
      <c r="E1142" s="636" t="s">
        <v>65</v>
      </c>
      <c r="F1142" s="374">
        <v>11121.83</v>
      </c>
      <c r="G1142" s="636" t="s">
        <v>10086</v>
      </c>
      <c r="H1142" s="636" t="s">
        <v>303</v>
      </c>
      <c r="I1142" s="637" t="s">
        <v>4353</v>
      </c>
      <c r="J1142" s="637" t="s">
        <v>1307</v>
      </c>
      <c r="K1142" s="637" t="s">
        <v>1307</v>
      </c>
      <c r="L1142" s="637" t="s">
        <v>10087</v>
      </c>
      <c r="M1142" s="638">
        <v>45237</v>
      </c>
      <c r="N1142" s="74">
        <f t="shared" si="52"/>
        <v>11</v>
      </c>
      <c r="O1142" s="74">
        <f t="shared" si="53"/>
        <v>10</v>
      </c>
      <c r="P1142" s="139" t="str">
        <f t="shared" si="54"/>
        <v>Gastos_Gerais</v>
      </c>
    </row>
    <row r="1143" spans="1:16" ht="96" x14ac:dyDescent="0.2">
      <c r="A1143" s="627">
        <v>8847</v>
      </c>
      <c r="B1143" s="634">
        <v>45237</v>
      </c>
      <c r="C1143" s="642">
        <v>45200</v>
      </c>
      <c r="D1143" s="636" t="s">
        <v>176</v>
      </c>
      <c r="E1143" s="636" t="s">
        <v>1</v>
      </c>
      <c r="F1143" s="374">
        <v>2594362</v>
      </c>
      <c r="G1143" s="636" t="s">
        <v>10089</v>
      </c>
      <c r="H1143" s="636" t="s">
        <v>303</v>
      </c>
      <c r="I1143" s="637" t="s">
        <v>425</v>
      </c>
      <c r="J1143" s="637" t="s">
        <v>1188</v>
      </c>
      <c r="K1143" s="637" t="s">
        <v>4137</v>
      </c>
      <c r="L1143" s="637">
        <v>152238119</v>
      </c>
      <c r="M1143" s="638">
        <v>45237</v>
      </c>
      <c r="N1143" s="74">
        <f t="shared" si="52"/>
        <v>11</v>
      </c>
      <c r="O1143" s="74">
        <f t="shared" si="53"/>
        <v>10</v>
      </c>
      <c r="P1143" s="139" t="str">
        <f t="shared" si="54"/>
        <v>Gastos_com_Pessoal</v>
      </c>
    </row>
    <row r="1144" spans="1:16" ht="51" x14ac:dyDescent="0.2">
      <c r="A1144" s="627">
        <v>8848</v>
      </c>
      <c r="B1144" s="634">
        <v>45237</v>
      </c>
      <c r="C1144" s="642">
        <v>45231</v>
      </c>
      <c r="D1144" s="636" t="s">
        <v>176</v>
      </c>
      <c r="E1144" s="636" t="s">
        <v>261</v>
      </c>
      <c r="F1144" s="374">
        <v>607.41999999999996</v>
      </c>
      <c r="G1144" s="636" t="s">
        <v>1207</v>
      </c>
      <c r="H1144" s="636" t="s">
        <v>493</v>
      </c>
      <c r="I1144" s="637" t="s">
        <v>10071</v>
      </c>
      <c r="J1144" s="637" t="s">
        <v>1188</v>
      </c>
      <c r="K1144" s="637" t="s">
        <v>4137</v>
      </c>
      <c r="L1144" s="637" t="s">
        <v>425</v>
      </c>
      <c r="M1144" s="638">
        <v>45237</v>
      </c>
      <c r="N1144" s="74">
        <f t="shared" si="52"/>
        <v>11</v>
      </c>
      <c r="O1144" s="74">
        <f t="shared" si="53"/>
        <v>11</v>
      </c>
      <c r="P1144" s="139" t="str">
        <f t="shared" si="54"/>
        <v>Gastos_com_Pessoal</v>
      </c>
    </row>
    <row r="1145" spans="1:16" ht="51" x14ac:dyDescent="0.2">
      <c r="A1145" s="627">
        <v>8849</v>
      </c>
      <c r="B1145" s="634">
        <v>45237</v>
      </c>
      <c r="C1145" s="642">
        <v>45231</v>
      </c>
      <c r="D1145" s="636" t="s">
        <v>176</v>
      </c>
      <c r="E1145" s="636" t="s">
        <v>280</v>
      </c>
      <c r="F1145" s="374">
        <v>607.41999999999996</v>
      </c>
      <c r="G1145" s="636" t="s">
        <v>1209</v>
      </c>
      <c r="H1145" s="636" t="s">
        <v>493</v>
      </c>
      <c r="I1145" s="637" t="s">
        <v>10071</v>
      </c>
      <c r="J1145" s="637" t="s">
        <v>1188</v>
      </c>
      <c r="K1145" s="637" t="s">
        <v>4137</v>
      </c>
      <c r="L1145" s="637" t="s">
        <v>425</v>
      </c>
      <c r="M1145" s="638">
        <v>45237</v>
      </c>
      <c r="N1145" s="74">
        <f t="shared" si="52"/>
        <v>11</v>
      </c>
      <c r="O1145" s="74">
        <f t="shared" si="53"/>
        <v>11</v>
      </c>
      <c r="P1145" s="139" t="str">
        <f t="shared" si="54"/>
        <v>Gastos_com_Pessoal</v>
      </c>
    </row>
    <row r="1146" spans="1:16" ht="51" x14ac:dyDescent="0.2">
      <c r="A1146" s="627">
        <v>8850</v>
      </c>
      <c r="B1146" s="634">
        <v>45237</v>
      </c>
      <c r="C1146" s="642">
        <v>45231</v>
      </c>
      <c r="D1146" s="636" t="s">
        <v>176</v>
      </c>
      <c r="E1146" s="636" t="s">
        <v>262</v>
      </c>
      <c r="F1146" s="374">
        <v>202.47</v>
      </c>
      <c r="G1146" s="636" t="s">
        <v>1210</v>
      </c>
      <c r="H1146" s="636" t="s">
        <v>493</v>
      </c>
      <c r="I1146" s="637" t="s">
        <v>10071</v>
      </c>
      <c r="J1146" s="637" t="s">
        <v>1188</v>
      </c>
      <c r="K1146" s="637" t="s">
        <v>4137</v>
      </c>
      <c r="L1146" s="637" t="s">
        <v>425</v>
      </c>
      <c r="M1146" s="638">
        <v>45237</v>
      </c>
      <c r="N1146" s="74">
        <f t="shared" si="52"/>
        <v>11</v>
      </c>
      <c r="O1146" s="74">
        <f t="shared" si="53"/>
        <v>11</v>
      </c>
      <c r="P1146" s="139" t="str">
        <f t="shared" si="54"/>
        <v>Gastos_com_Pessoal</v>
      </c>
    </row>
    <row r="1147" spans="1:16" ht="51" x14ac:dyDescent="0.2">
      <c r="A1147" s="627">
        <v>8851</v>
      </c>
      <c r="B1147" s="634">
        <v>45237</v>
      </c>
      <c r="C1147" s="642">
        <v>45231</v>
      </c>
      <c r="D1147" s="636" t="s">
        <v>176</v>
      </c>
      <c r="E1147" s="636" t="s">
        <v>169</v>
      </c>
      <c r="F1147" s="374">
        <v>2143.9499999999998</v>
      </c>
      <c r="G1147" s="636" t="s">
        <v>1211</v>
      </c>
      <c r="H1147" s="636" t="s">
        <v>493</v>
      </c>
      <c r="I1147" s="637" t="s">
        <v>10071</v>
      </c>
      <c r="J1147" s="637" t="s">
        <v>1188</v>
      </c>
      <c r="K1147" s="637" t="s">
        <v>4137</v>
      </c>
      <c r="L1147" s="637" t="s">
        <v>425</v>
      </c>
      <c r="M1147" s="638">
        <v>45237</v>
      </c>
      <c r="N1147" s="74">
        <f t="shared" si="52"/>
        <v>11</v>
      </c>
      <c r="O1147" s="74">
        <f t="shared" si="53"/>
        <v>11</v>
      </c>
      <c r="P1147" s="139" t="str">
        <f t="shared" si="54"/>
        <v>Gastos_com_Pessoal</v>
      </c>
    </row>
    <row r="1148" spans="1:16" ht="51" x14ac:dyDescent="0.2">
      <c r="A1148" s="627">
        <v>8852</v>
      </c>
      <c r="B1148" s="634">
        <v>45237</v>
      </c>
      <c r="C1148" s="642">
        <v>45231</v>
      </c>
      <c r="D1148" s="636" t="s">
        <v>176</v>
      </c>
      <c r="E1148" s="636" t="s">
        <v>261</v>
      </c>
      <c r="F1148" s="374">
        <v>55.34</v>
      </c>
      <c r="G1148" s="636" t="s">
        <v>1207</v>
      </c>
      <c r="H1148" s="636" t="s">
        <v>418</v>
      </c>
      <c r="I1148" s="637" t="s">
        <v>9749</v>
      </c>
      <c r="J1148" s="637" t="s">
        <v>1188</v>
      </c>
      <c r="K1148" s="637" t="s">
        <v>4137</v>
      </c>
      <c r="L1148" s="637" t="s">
        <v>425</v>
      </c>
      <c r="M1148" s="638">
        <v>45237</v>
      </c>
      <c r="N1148" s="74">
        <f t="shared" si="52"/>
        <v>11</v>
      </c>
      <c r="O1148" s="74">
        <f t="shared" si="53"/>
        <v>11</v>
      </c>
      <c r="P1148" s="139" t="str">
        <f t="shared" si="54"/>
        <v>Gastos_com_Pessoal</v>
      </c>
    </row>
    <row r="1149" spans="1:16" ht="51" x14ac:dyDescent="0.2">
      <c r="A1149" s="627">
        <v>8853</v>
      </c>
      <c r="B1149" s="634">
        <v>45237</v>
      </c>
      <c r="C1149" s="642">
        <v>45231</v>
      </c>
      <c r="D1149" s="636" t="s">
        <v>176</v>
      </c>
      <c r="E1149" s="636" t="s">
        <v>280</v>
      </c>
      <c r="F1149" s="374">
        <v>55.34</v>
      </c>
      <c r="G1149" s="636" t="s">
        <v>1209</v>
      </c>
      <c r="H1149" s="636" t="s">
        <v>418</v>
      </c>
      <c r="I1149" s="637" t="s">
        <v>9749</v>
      </c>
      <c r="J1149" s="637" t="s">
        <v>1188</v>
      </c>
      <c r="K1149" s="637" t="s">
        <v>4137</v>
      </c>
      <c r="L1149" s="637" t="s">
        <v>425</v>
      </c>
      <c r="M1149" s="638">
        <v>45237</v>
      </c>
      <c r="N1149" s="74">
        <f t="shared" si="52"/>
        <v>11</v>
      </c>
      <c r="O1149" s="74">
        <f t="shared" si="53"/>
        <v>11</v>
      </c>
      <c r="P1149" s="139" t="str">
        <f t="shared" si="54"/>
        <v>Gastos_com_Pessoal</v>
      </c>
    </row>
    <row r="1150" spans="1:16" ht="51" x14ac:dyDescent="0.2">
      <c r="A1150" s="627">
        <v>8854</v>
      </c>
      <c r="B1150" s="634">
        <v>45237</v>
      </c>
      <c r="C1150" s="642">
        <v>45231</v>
      </c>
      <c r="D1150" s="636" t="s">
        <v>176</v>
      </c>
      <c r="E1150" s="636" t="s">
        <v>262</v>
      </c>
      <c r="F1150" s="374">
        <v>18.46</v>
      </c>
      <c r="G1150" s="636" t="s">
        <v>1210</v>
      </c>
      <c r="H1150" s="636" t="s">
        <v>418</v>
      </c>
      <c r="I1150" s="637" t="s">
        <v>9749</v>
      </c>
      <c r="J1150" s="637" t="s">
        <v>1188</v>
      </c>
      <c r="K1150" s="637" t="s">
        <v>4137</v>
      </c>
      <c r="L1150" s="637" t="s">
        <v>425</v>
      </c>
      <c r="M1150" s="638">
        <v>45237</v>
      </c>
      <c r="N1150" s="74">
        <f t="shared" si="52"/>
        <v>11</v>
      </c>
      <c r="O1150" s="74">
        <f t="shared" si="53"/>
        <v>11</v>
      </c>
      <c r="P1150" s="139" t="str">
        <f t="shared" si="54"/>
        <v>Gastos_com_Pessoal</v>
      </c>
    </row>
    <row r="1151" spans="1:16" ht="51" x14ac:dyDescent="0.2">
      <c r="A1151" s="627">
        <v>8855</v>
      </c>
      <c r="B1151" s="634">
        <v>45237</v>
      </c>
      <c r="C1151" s="642">
        <v>45231</v>
      </c>
      <c r="D1151" s="636" t="s">
        <v>176</v>
      </c>
      <c r="E1151" s="636" t="s">
        <v>169</v>
      </c>
      <c r="F1151" s="374">
        <v>11.57</v>
      </c>
      <c r="G1151" s="636" t="s">
        <v>1211</v>
      </c>
      <c r="H1151" s="636" t="s">
        <v>418</v>
      </c>
      <c r="I1151" s="637" t="s">
        <v>9749</v>
      </c>
      <c r="J1151" s="637" t="s">
        <v>1188</v>
      </c>
      <c r="K1151" s="637" t="s">
        <v>4137</v>
      </c>
      <c r="L1151" s="637" t="s">
        <v>425</v>
      </c>
      <c r="M1151" s="638">
        <v>45237</v>
      </c>
      <c r="N1151" s="74">
        <f t="shared" si="52"/>
        <v>11</v>
      </c>
      <c r="O1151" s="74">
        <f t="shared" si="53"/>
        <v>11</v>
      </c>
      <c r="P1151" s="139" t="str">
        <f t="shared" si="54"/>
        <v>Gastos_com_Pessoal</v>
      </c>
    </row>
    <row r="1152" spans="1:16" ht="38.25" x14ac:dyDescent="0.2">
      <c r="A1152" s="627">
        <v>8856</v>
      </c>
      <c r="B1152" s="634">
        <v>45237</v>
      </c>
      <c r="C1152" s="642">
        <v>45231</v>
      </c>
      <c r="D1152" s="636" t="s">
        <v>264</v>
      </c>
      <c r="E1152" s="636" t="s">
        <v>293</v>
      </c>
      <c r="F1152" s="374">
        <v>150</v>
      </c>
      <c r="G1152" s="636" t="s">
        <v>10090</v>
      </c>
      <c r="H1152" s="636" t="s">
        <v>420</v>
      </c>
      <c r="I1152" s="637" t="s">
        <v>7700</v>
      </c>
      <c r="J1152" s="637" t="s">
        <v>1188</v>
      </c>
      <c r="K1152" s="637" t="s">
        <v>4137</v>
      </c>
      <c r="L1152" s="637">
        <v>952384544</v>
      </c>
      <c r="M1152" s="638">
        <v>45237</v>
      </c>
      <c r="N1152" s="74">
        <f t="shared" si="52"/>
        <v>11</v>
      </c>
      <c r="O1152" s="74">
        <f t="shared" si="53"/>
        <v>11</v>
      </c>
      <c r="P1152" s="139" t="str">
        <f t="shared" si="54"/>
        <v>Gastos_Gerais</v>
      </c>
    </row>
    <row r="1153" spans="1:16" ht="38.25" x14ac:dyDescent="0.2">
      <c r="A1153" s="627">
        <v>8857</v>
      </c>
      <c r="B1153" s="634">
        <v>45237</v>
      </c>
      <c r="C1153" s="642">
        <v>45231</v>
      </c>
      <c r="D1153" s="636" t="s">
        <v>264</v>
      </c>
      <c r="E1153" s="636" t="s">
        <v>293</v>
      </c>
      <c r="F1153" s="374">
        <v>150</v>
      </c>
      <c r="G1153" s="636" t="s">
        <v>10091</v>
      </c>
      <c r="H1153" s="636" t="s">
        <v>420</v>
      </c>
      <c r="I1153" s="637" t="s">
        <v>10092</v>
      </c>
      <c r="J1153" s="637" t="s">
        <v>1188</v>
      </c>
      <c r="K1153" s="637" t="s">
        <v>4137</v>
      </c>
      <c r="L1153" s="637">
        <v>952384544</v>
      </c>
      <c r="M1153" s="638">
        <v>45237</v>
      </c>
      <c r="N1153" s="74">
        <f t="shared" si="52"/>
        <v>11</v>
      </c>
      <c r="O1153" s="74">
        <f t="shared" si="53"/>
        <v>11</v>
      </c>
      <c r="P1153" s="139" t="str">
        <f t="shared" si="54"/>
        <v>Gastos_Gerais</v>
      </c>
    </row>
    <row r="1154" spans="1:16" ht="38.25" x14ac:dyDescent="0.2">
      <c r="A1154" s="627">
        <v>8858</v>
      </c>
      <c r="B1154" s="634">
        <v>45237</v>
      </c>
      <c r="C1154" s="642">
        <v>45231</v>
      </c>
      <c r="D1154" s="636" t="s">
        <v>264</v>
      </c>
      <c r="E1154" s="636" t="s">
        <v>293</v>
      </c>
      <c r="F1154" s="374">
        <v>150</v>
      </c>
      <c r="G1154" s="636" t="s">
        <v>10093</v>
      </c>
      <c r="H1154" s="636" t="s">
        <v>420</v>
      </c>
      <c r="I1154" s="637" t="s">
        <v>3315</v>
      </c>
      <c r="J1154" s="637" t="s">
        <v>1188</v>
      </c>
      <c r="K1154" s="637" t="s">
        <v>4137</v>
      </c>
      <c r="L1154" s="637">
        <v>952384544</v>
      </c>
      <c r="M1154" s="638">
        <v>45237</v>
      </c>
      <c r="N1154" s="74">
        <f t="shared" si="52"/>
        <v>11</v>
      </c>
      <c r="O1154" s="74">
        <f t="shared" si="53"/>
        <v>11</v>
      </c>
      <c r="P1154" s="139" t="str">
        <f t="shared" si="54"/>
        <v>Gastos_Gerais</v>
      </c>
    </row>
    <row r="1155" spans="1:16" ht="38.25" x14ac:dyDescent="0.2">
      <c r="A1155" s="627">
        <v>8859</v>
      </c>
      <c r="B1155" s="634">
        <v>45237</v>
      </c>
      <c r="C1155" s="642">
        <v>45231</v>
      </c>
      <c r="D1155" s="636" t="s">
        <v>264</v>
      </c>
      <c r="E1155" s="636" t="s">
        <v>293</v>
      </c>
      <c r="F1155" s="374">
        <v>150</v>
      </c>
      <c r="G1155" s="636" t="s">
        <v>10094</v>
      </c>
      <c r="H1155" s="636" t="s">
        <v>420</v>
      </c>
      <c r="I1155" s="637" t="s">
        <v>8052</v>
      </c>
      <c r="J1155" s="637" t="s">
        <v>1188</v>
      </c>
      <c r="K1155" s="637" t="s">
        <v>4137</v>
      </c>
      <c r="L1155" s="637">
        <v>952384544</v>
      </c>
      <c r="M1155" s="638">
        <v>45237</v>
      </c>
      <c r="N1155" s="74">
        <f t="shared" si="52"/>
        <v>11</v>
      </c>
      <c r="O1155" s="74">
        <f t="shared" si="53"/>
        <v>11</v>
      </c>
      <c r="P1155" s="139" t="str">
        <f t="shared" si="54"/>
        <v>Gastos_Gerais</v>
      </c>
    </row>
    <row r="1156" spans="1:16" ht="38.25" x14ac:dyDescent="0.2">
      <c r="A1156" s="627">
        <v>8860</v>
      </c>
      <c r="B1156" s="634">
        <v>45237</v>
      </c>
      <c r="C1156" s="642">
        <v>45231</v>
      </c>
      <c r="D1156" s="636" t="s">
        <v>264</v>
      </c>
      <c r="E1156" s="636" t="s">
        <v>293</v>
      </c>
      <c r="F1156" s="374">
        <v>75</v>
      </c>
      <c r="G1156" s="636" t="s">
        <v>9213</v>
      </c>
      <c r="H1156" s="636" t="s">
        <v>417</v>
      </c>
      <c r="I1156" s="637" t="s">
        <v>2382</v>
      </c>
      <c r="J1156" s="637" t="s">
        <v>1188</v>
      </c>
      <c r="K1156" s="637" t="s">
        <v>4137</v>
      </c>
      <c r="L1156" s="637">
        <v>952384544</v>
      </c>
      <c r="M1156" s="638">
        <v>45237</v>
      </c>
      <c r="N1156" s="74">
        <f t="shared" si="52"/>
        <v>11</v>
      </c>
      <c r="O1156" s="74">
        <f t="shared" si="53"/>
        <v>11</v>
      </c>
      <c r="P1156" s="139" t="str">
        <f t="shared" si="54"/>
        <v>Gastos_Gerais</v>
      </c>
    </row>
    <row r="1157" spans="1:16" ht="51" x14ac:dyDescent="0.2">
      <c r="A1157" s="627">
        <v>8861</v>
      </c>
      <c r="B1157" s="634">
        <v>45237</v>
      </c>
      <c r="C1157" s="642">
        <v>45200</v>
      </c>
      <c r="D1157" s="636" t="s">
        <v>176</v>
      </c>
      <c r="E1157" s="636" t="s">
        <v>1</v>
      </c>
      <c r="F1157" s="374">
        <v>2424</v>
      </c>
      <c r="G1157" s="636" t="s">
        <v>10095</v>
      </c>
      <c r="H1157" s="636" t="s">
        <v>421</v>
      </c>
      <c r="I1157" s="637" t="s">
        <v>5804</v>
      </c>
      <c r="J1157" s="637" t="s">
        <v>1188</v>
      </c>
      <c r="K1157" s="637" t="s">
        <v>1188</v>
      </c>
      <c r="L1157" s="637" t="s">
        <v>425</v>
      </c>
      <c r="M1157" s="638">
        <v>45237</v>
      </c>
      <c r="N1157" s="74">
        <f t="shared" ref="N1157:N1220" si="55">IF(B1157=0,0,IF(YEAR(B1157)=$O$1,MONTH(B1157)-$N$1+1,(YEAR(B1157)-$O$1)*12-$N$1+1+MONTH(B1157)))</f>
        <v>11</v>
      </c>
      <c r="O1157" s="74">
        <f t="shared" ref="O1157:O1220" si="56">IF(C1157=0,0,IF(YEAR(C1157)=$O$1,MONTH(C1157)-$N$1+1,(YEAR(C1157)-$O$1)*12-$N$1+1+MONTH(C1157)))</f>
        <v>10</v>
      </c>
      <c r="P1157" s="139" t="str">
        <f t="shared" ref="P1157:P1220" si="57">SUBSTITUTE(D1157," ","_")</f>
        <v>Gastos_com_Pessoal</v>
      </c>
    </row>
    <row r="1158" spans="1:16" ht="51" x14ac:dyDescent="0.2">
      <c r="A1158" s="627">
        <v>8862</v>
      </c>
      <c r="B1158" s="634">
        <v>45237</v>
      </c>
      <c r="C1158" s="642">
        <v>45200</v>
      </c>
      <c r="D1158" s="636" t="s">
        <v>176</v>
      </c>
      <c r="E1158" s="636" t="s">
        <v>4</v>
      </c>
      <c r="F1158" s="374">
        <v>266625.55</v>
      </c>
      <c r="G1158" s="636" t="s">
        <v>10088</v>
      </c>
      <c r="H1158" s="636" t="s">
        <v>303</v>
      </c>
      <c r="I1158" s="637" t="s">
        <v>1409</v>
      </c>
      <c r="J1158" s="637" t="s">
        <v>1188</v>
      </c>
      <c r="K1158" s="637" t="s">
        <v>1410</v>
      </c>
      <c r="L1158" s="637" t="s">
        <v>425</v>
      </c>
      <c r="M1158" s="638">
        <v>45237</v>
      </c>
      <c r="N1158" s="74">
        <f t="shared" si="55"/>
        <v>11</v>
      </c>
      <c r="O1158" s="74">
        <f t="shared" si="56"/>
        <v>10</v>
      </c>
      <c r="P1158" s="139" t="str">
        <f t="shared" si="57"/>
        <v>Gastos_com_Pessoal</v>
      </c>
    </row>
    <row r="1159" spans="1:16" ht="38.25" x14ac:dyDescent="0.2">
      <c r="A1159" s="627">
        <v>8863</v>
      </c>
      <c r="B1159" s="634">
        <v>45237</v>
      </c>
      <c r="C1159" s="642">
        <v>45231</v>
      </c>
      <c r="D1159" s="636" t="s">
        <v>264</v>
      </c>
      <c r="E1159" s="636" t="s">
        <v>290</v>
      </c>
      <c r="F1159" s="374">
        <v>1007.9</v>
      </c>
      <c r="G1159" s="636" t="s">
        <v>8642</v>
      </c>
      <c r="H1159" s="636" t="s">
        <v>303</v>
      </c>
      <c r="I1159" s="637" t="s">
        <v>7781</v>
      </c>
      <c r="J1159" s="637" t="s">
        <v>1157</v>
      </c>
      <c r="K1159" s="637" t="s">
        <v>1157</v>
      </c>
      <c r="L1159" s="637" t="s">
        <v>10096</v>
      </c>
      <c r="M1159" s="638">
        <v>45237</v>
      </c>
      <c r="N1159" s="74">
        <f t="shared" si="55"/>
        <v>11</v>
      </c>
      <c r="O1159" s="74">
        <f t="shared" si="56"/>
        <v>11</v>
      </c>
      <c r="P1159" s="139" t="str">
        <f t="shared" si="57"/>
        <v>Gastos_Gerais</v>
      </c>
    </row>
    <row r="1160" spans="1:16" ht="38.25" x14ac:dyDescent="0.2">
      <c r="A1160" s="627">
        <v>8864</v>
      </c>
      <c r="B1160" s="634">
        <v>45237</v>
      </c>
      <c r="C1160" s="642">
        <v>45200</v>
      </c>
      <c r="D1160" s="636" t="s">
        <v>264</v>
      </c>
      <c r="E1160" s="636" t="s">
        <v>2</v>
      </c>
      <c r="F1160" s="374">
        <v>6600</v>
      </c>
      <c r="G1160" s="636" t="s">
        <v>10097</v>
      </c>
      <c r="H1160" s="636" t="s">
        <v>302</v>
      </c>
      <c r="I1160" s="637" t="s">
        <v>4214</v>
      </c>
      <c r="J1160" s="637" t="s">
        <v>1157</v>
      </c>
      <c r="K1160" s="637" t="s">
        <v>1157</v>
      </c>
      <c r="L1160" s="637">
        <v>27893</v>
      </c>
      <c r="M1160" s="638">
        <v>45236</v>
      </c>
      <c r="N1160" s="74">
        <f t="shared" si="55"/>
        <v>11</v>
      </c>
      <c r="O1160" s="74">
        <f t="shared" si="56"/>
        <v>10</v>
      </c>
      <c r="P1160" s="139" t="str">
        <f t="shared" si="57"/>
        <v>Gastos_Gerais</v>
      </c>
    </row>
    <row r="1161" spans="1:16" ht="38.25" x14ac:dyDescent="0.2">
      <c r="A1161" s="627">
        <v>8865</v>
      </c>
      <c r="B1161" s="634">
        <v>45237</v>
      </c>
      <c r="C1161" s="642">
        <v>45200</v>
      </c>
      <c r="D1161" s="636" t="s">
        <v>264</v>
      </c>
      <c r="E1161" s="636" t="s">
        <v>3</v>
      </c>
      <c r="F1161" s="374">
        <v>881.93</v>
      </c>
      <c r="G1161" s="636" t="s">
        <v>10098</v>
      </c>
      <c r="H1161" s="636" t="s">
        <v>302</v>
      </c>
      <c r="I1161" s="637" t="s">
        <v>4214</v>
      </c>
      <c r="J1161" s="637" t="s">
        <v>1157</v>
      </c>
      <c r="K1161" s="637" t="s">
        <v>1157</v>
      </c>
      <c r="L1161" s="637">
        <v>27893</v>
      </c>
      <c r="M1161" s="638">
        <v>45236</v>
      </c>
      <c r="N1161" s="74">
        <f t="shared" si="55"/>
        <v>11</v>
      </c>
      <c r="O1161" s="74">
        <f t="shared" si="56"/>
        <v>10</v>
      </c>
      <c r="P1161" s="139" t="str">
        <f t="shared" si="57"/>
        <v>Gastos_Gerais</v>
      </c>
    </row>
    <row r="1162" spans="1:16" ht="38.25" x14ac:dyDescent="0.2">
      <c r="A1162" s="627">
        <v>8866</v>
      </c>
      <c r="B1162" s="634">
        <v>45237</v>
      </c>
      <c r="C1162" s="642">
        <v>45200</v>
      </c>
      <c r="D1162" s="636" t="s">
        <v>264</v>
      </c>
      <c r="E1162" s="636" t="s">
        <v>152</v>
      </c>
      <c r="F1162" s="374">
        <v>1392.51</v>
      </c>
      <c r="G1162" s="636" t="s">
        <v>10099</v>
      </c>
      <c r="H1162" s="636" t="s">
        <v>302</v>
      </c>
      <c r="I1162" s="637" t="s">
        <v>4214</v>
      </c>
      <c r="J1162" s="637" t="s">
        <v>1157</v>
      </c>
      <c r="K1162" s="637" t="s">
        <v>1157</v>
      </c>
      <c r="L1162" s="637">
        <v>27893</v>
      </c>
      <c r="M1162" s="638">
        <v>45236</v>
      </c>
      <c r="N1162" s="74">
        <f t="shared" si="55"/>
        <v>11</v>
      </c>
      <c r="O1162" s="74">
        <f t="shared" si="56"/>
        <v>10</v>
      </c>
      <c r="P1162" s="139" t="str">
        <f t="shared" si="57"/>
        <v>Gastos_Gerais</v>
      </c>
    </row>
    <row r="1163" spans="1:16" ht="38.25" x14ac:dyDescent="0.2">
      <c r="A1163" s="627">
        <v>8867</v>
      </c>
      <c r="B1163" s="634">
        <v>45237</v>
      </c>
      <c r="C1163" s="642">
        <v>45200</v>
      </c>
      <c r="D1163" s="636" t="s">
        <v>264</v>
      </c>
      <c r="E1163" s="636" t="s">
        <v>63</v>
      </c>
      <c r="F1163" s="374">
        <v>570.01</v>
      </c>
      <c r="G1163" s="636" t="s">
        <v>10100</v>
      </c>
      <c r="H1163" s="636" t="s">
        <v>302</v>
      </c>
      <c r="I1163" s="637" t="s">
        <v>4214</v>
      </c>
      <c r="J1163" s="637" t="s">
        <v>1157</v>
      </c>
      <c r="K1163" s="637" t="s">
        <v>1157</v>
      </c>
      <c r="L1163" s="637">
        <v>27893</v>
      </c>
      <c r="M1163" s="638">
        <v>45236</v>
      </c>
      <c r="N1163" s="74">
        <f t="shared" si="55"/>
        <v>11</v>
      </c>
      <c r="O1163" s="74">
        <f t="shared" si="56"/>
        <v>10</v>
      </c>
      <c r="P1163" s="139" t="str">
        <f t="shared" si="57"/>
        <v>Gastos_Gerais</v>
      </c>
    </row>
    <row r="1164" spans="1:16" ht="38.25" x14ac:dyDescent="0.2">
      <c r="A1164" s="627">
        <v>8868</v>
      </c>
      <c r="B1164" s="634">
        <v>45237</v>
      </c>
      <c r="C1164" s="642">
        <v>45200</v>
      </c>
      <c r="D1164" s="636" t="s">
        <v>264</v>
      </c>
      <c r="E1164" s="636" t="s">
        <v>2</v>
      </c>
      <c r="F1164" s="374">
        <v>7500</v>
      </c>
      <c r="G1164" s="636" t="s">
        <v>10101</v>
      </c>
      <c r="H1164" s="636" t="s">
        <v>302</v>
      </c>
      <c r="I1164" s="637" t="s">
        <v>4214</v>
      </c>
      <c r="J1164" s="637" t="s">
        <v>1157</v>
      </c>
      <c r="K1164" s="637" t="s">
        <v>1157</v>
      </c>
      <c r="L1164" s="637">
        <v>27893</v>
      </c>
      <c r="M1164" s="638">
        <v>45236</v>
      </c>
      <c r="N1164" s="74">
        <f t="shared" si="55"/>
        <v>11</v>
      </c>
      <c r="O1164" s="74">
        <f t="shared" si="56"/>
        <v>10</v>
      </c>
      <c r="P1164" s="139" t="str">
        <f t="shared" si="57"/>
        <v>Gastos_Gerais</v>
      </c>
    </row>
    <row r="1165" spans="1:16" ht="38.25" x14ac:dyDescent="0.2">
      <c r="A1165" s="627">
        <v>8869</v>
      </c>
      <c r="B1165" s="634">
        <v>45237</v>
      </c>
      <c r="C1165" s="642">
        <v>45200</v>
      </c>
      <c r="D1165" s="636" t="s">
        <v>264</v>
      </c>
      <c r="E1165" s="636" t="s">
        <v>3</v>
      </c>
      <c r="F1165" s="374">
        <v>928.36</v>
      </c>
      <c r="G1165" s="636" t="s">
        <v>10102</v>
      </c>
      <c r="H1165" s="636" t="s">
        <v>302</v>
      </c>
      <c r="I1165" s="637" t="s">
        <v>4214</v>
      </c>
      <c r="J1165" s="637" t="s">
        <v>1157</v>
      </c>
      <c r="K1165" s="637" t="s">
        <v>1157</v>
      </c>
      <c r="L1165" s="637">
        <v>27893</v>
      </c>
      <c r="M1165" s="638">
        <v>45236</v>
      </c>
      <c r="N1165" s="74">
        <f t="shared" si="55"/>
        <v>11</v>
      </c>
      <c r="O1165" s="74">
        <f t="shared" si="56"/>
        <v>10</v>
      </c>
      <c r="P1165" s="139" t="str">
        <f t="shared" si="57"/>
        <v>Gastos_Gerais</v>
      </c>
    </row>
    <row r="1166" spans="1:16" ht="38.25" x14ac:dyDescent="0.2">
      <c r="A1166" s="627">
        <v>8870</v>
      </c>
      <c r="B1166" s="634">
        <v>45237</v>
      </c>
      <c r="C1166" s="642">
        <v>45200</v>
      </c>
      <c r="D1166" s="636" t="s">
        <v>264</v>
      </c>
      <c r="E1166" s="636" t="s">
        <v>152</v>
      </c>
      <c r="F1166" s="374">
        <v>1295.0999999999999</v>
      </c>
      <c r="G1166" s="636" t="s">
        <v>10103</v>
      </c>
      <c r="H1166" s="636" t="s">
        <v>302</v>
      </c>
      <c r="I1166" s="637" t="s">
        <v>4214</v>
      </c>
      <c r="J1166" s="637" t="s">
        <v>1157</v>
      </c>
      <c r="K1166" s="637" t="s">
        <v>1157</v>
      </c>
      <c r="L1166" s="637">
        <v>27893</v>
      </c>
      <c r="M1166" s="638">
        <v>45236</v>
      </c>
      <c r="N1166" s="74">
        <f t="shared" si="55"/>
        <v>11</v>
      </c>
      <c r="O1166" s="74">
        <f t="shared" si="56"/>
        <v>10</v>
      </c>
      <c r="P1166" s="139" t="str">
        <f t="shared" si="57"/>
        <v>Gastos_Gerais</v>
      </c>
    </row>
    <row r="1167" spans="1:16" ht="38.25" x14ac:dyDescent="0.2">
      <c r="A1167" s="627">
        <v>8871</v>
      </c>
      <c r="B1167" s="634">
        <v>45237</v>
      </c>
      <c r="C1167" s="642">
        <v>45200</v>
      </c>
      <c r="D1167" s="636" t="s">
        <v>264</v>
      </c>
      <c r="E1167" s="636" t="s">
        <v>63</v>
      </c>
      <c r="F1167" s="374">
        <v>1017.35</v>
      </c>
      <c r="G1167" s="636" t="s">
        <v>10104</v>
      </c>
      <c r="H1167" s="636" t="s">
        <v>302</v>
      </c>
      <c r="I1167" s="637" t="s">
        <v>4214</v>
      </c>
      <c r="J1167" s="637" t="s">
        <v>1157</v>
      </c>
      <c r="K1167" s="637" t="s">
        <v>1157</v>
      </c>
      <c r="L1167" s="637">
        <v>27893</v>
      </c>
      <c r="M1167" s="638">
        <v>45236</v>
      </c>
      <c r="N1167" s="74">
        <f t="shared" si="55"/>
        <v>11</v>
      </c>
      <c r="O1167" s="74">
        <f t="shared" si="56"/>
        <v>10</v>
      </c>
      <c r="P1167" s="139" t="str">
        <f t="shared" si="57"/>
        <v>Gastos_Gerais</v>
      </c>
    </row>
    <row r="1168" spans="1:16" ht="51" x14ac:dyDescent="0.2">
      <c r="A1168" s="627">
        <v>8872</v>
      </c>
      <c r="B1168" s="634">
        <v>45237</v>
      </c>
      <c r="C1168" s="642">
        <v>45231</v>
      </c>
      <c r="D1168" s="636" t="s">
        <v>176</v>
      </c>
      <c r="E1168" s="636" t="s">
        <v>158</v>
      </c>
      <c r="F1168" s="374">
        <v>140.80000000000001</v>
      </c>
      <c r="G1168" s="636" t="s">
        <v>5537</v>
      </c>
      <c r="H1168" s="636" t="s">
        <v>416</v>
      </c>
      <c r="I1168" s="637" t="s">
        <v>9220</v>
      </c>
      <c r="J1168" s="637" t="s">
        <v>1157</v>
      </c>
      <c r="K1168" s="637" t="s">
        <v>32</v>
      </c>
      <c r="L1168" s="637">
        <v>202318094</v>
      </c>
      <c r="M1168" s="638">
        <v>45265</v>
      </c>
      <c r="N1168" s="74">
        <f t="shared" si="55"/>
        <v>11</v>
      </c>
      <c r="O1168" s="74">
        <f t="shared" si="56"/>
        <v>11</v>
      </c>
      <c r="P1168" s="139" t="str">
        <f t="shared" si="57"/>
        <v>Gastos_com_Pessoal</v>
      </c>
    </row>
    <row r="1169" spans="1:16" ht="38.25" x14ac:dyDescent="0.2">
      <c r="A1169" s="627">
        <v>8873</v>
      </c>
      <c r="B1169" s="634">
        <v>45237</v>
      </c>
      <c r="C1169" s="642">
        <v>45231</v>
      </c>
      <c r="D1169" s="636" t="s">
        <v>264</v>
      </c>
      <c r="E1169" s="636" t="s">
        <v>96</v>
      </c>
      <c r="F1169" s="374">
        <v>102.48</v>
      </c>
      <c r="G1169" s="636" t="s">
        <v>10105</v>
      </c>
      <c r="H1169" s="636" t="s">
        <v>416</v>
      </c>
      <c r="I1169" s="637" t="s">
        <v>10036</v>
      </c>
      <c r="J1169" s="637" t="s">
        <v>1157</v>
      </c>
      <c r="K1169" s="637" t="s">
        <v>32</v>
      </c>
      <c r="L1169" s="637">
        <v>3238</v>
      </c>
      <c r="M1169" s="638">
        <v>45231</v>
      </c>
      <c r="N1169" s="74">
        <f t="shared" si="55"/>
        <v>11</v>
      </c>
      <c r="O1169" s="74">
        <f t="shared" si="56"/>
        <v>11</v>
      </c>
      <c r="P1169" s="139" t="str">
        <f t="shared" si="57"/>
        <v>Gastos_Gerais</v>
      </c>
    </row>
    <row r="1170" spans="1:16" ht="38.25" x14ac:dyDescent="0.2">
      <c r="A1170" s="627">
        <v>8874</v>
      </c>
      <c r="B1170" s="634">
        <v>45237</v>
      </c>
      <c r="C1170" s="642">
        <v>45231</v>
      </c>
      <c r="D1170" s="636" t="s">
        <v>264</v>
      </c>
      <c r="E1170" s="636" t="s">
        <v>96</v>
      </c>
      <c r="F1170" s="374">
        <v>39.799999999999997</v>
      </c>
      <c r="G1170" s="636" t="s">
        <v>8249</v>
      </c>
      <c r="H1170" s="636" t="s">
        <v>414</v>
      </c>
      <c r="I1170" s="637" t="s">
        <v>9533</v>
      </c>
      <c r="J1170" s="637" t="s">
        <v>1157</v>
      </c>
      <c r="K1170" s="637" t="s">
        <v>32</v>
      </c>
      <c r="L1170" s="637">
        <v>392</v>
      </c>
      <c r="M1170" s="638">
        <v>45229</v>
      </c>
      <c r="N1170" s="74">
        <f t="shared" si="55"/>
        <v>11</v>
      </c>
      <c r="O1170" s="74">
        <f t="shared" si="56"/>
        <v>11</v>
      </c>
      <c r="P1170" s="139" t="str">
        <f t="shared" si="57"/>
        <v>Gastos_Gerais</v>
      </c>
    </row>
    <row r="1171" spans="1:16" ht="76.5" x14ac:dyDescent="0.2">
      <c r="A1171" s="627">
        <v>8875</v>
      </c>
      <c r="B1171" s="634">
        <v>45237</v>
      </c>
      <c r="C1171" s="642">
        <v>45231</v>
      </c>
      <c r="D1171" s="636" t="s">
        <v>141</v>
      </c>
      <c r="E1171" s="636" t="s">
        <v>228</v>
      </c>
      <c r="F1171" s="374">
        <v>1250</v>
      </c>
      <c r="G1171" s="636" t="s">
        <v>10106</v>
      </c>
      <c r="H1171" s="636" t="s">
        <v>423</v>
      </c>
      <c r="I1171" s="637" t="s">
        <v>9526</v>
      </c>
      <c r="J1171" s="637" t="s">
        <v>1157</v>
      </c>
      <c r="K1171" s="637" t="s">
        <v>32</v>
      </c>
      <c r="L1171" s="637">
        <v>43178</v>
      </c>
      <c r="M1171" s="638">
        <v>45230</v>
      </c>
      <c r="N1171" s="74">
        <f t="shared" si="55"/>
        <v>11</v>
      </c>
      <c r="O1171" s="74">
        <f t="shared" si="56"/>
        <v>11</v>
      </c>
      <c r="P1171" s="139" t="str">
        <f t="shared" si="57"/>
        <v>Aquisição_de_Bens_Permanentes</v>
      </c>
    </row>
    <row r="1172" spans="1:16" ht="72" x14ac:dyDescent="0.2">
      <c r="A1172" s="627">
        <v>8876</v>
      </c>
      <c r="B1172" s="634">
        <v>45237</v>
      </c>
      <c r="C1172" s="642">
        <v>45231</v>
      </c>
      <c r="D1172" s="636" t="s">
        <v>33</v>
      </c>
      <c r="E1172" s="636" t="s">
        <v>164</v>
      </c>
      <c r="F1172" s="374">
        <v>500</v>
      </c>
      <c r="G1172" s="636" t="s">
        <v>10107</v>
      </c>
      <c r="H1172" s="636" t="s">
        <v>303</v>
      </c>
      <c r="I1172" s="637" t="s">
        <v>1509</v>
      </c>
      <c r="J1172" s="637" t="s">
        <v>4035</v>
      </c>
      <c r="K1172" s="637" t="s">
        <v>1255</v>
      </c>
      <c r="L1172" s="637" t="s">
        <v>425</v>
      </c>
      <c r="M1172" s="638">
        <v>45237</v>
      </c>
      <c r="N1172" s="74">
        <f t="shared" si="55"/>
        <v>11</v>
      </c>
      <c r="O1172" s="74">
        <f t="shared" si="56"/>
        <v>11</v>
      </c>
      <c r="P1172" s="139" t="str">
        <f t="shared" si="57"/>
        <v>Receitas</v>
      </c>
    </row>
    <row r="1173" spans="1:16" ht="38.25" x14ac:dyDescent="0.2">
      <c r="A1173" s="627">
        <v>8877</v>
      </c>
      <c r="B1173" s="634">
        <v>45238</v>
      </c>
      <c r="C1173" s="642">
        <v>45231</v>
      </c>
      <c r="D1173" s="636" t="s">
        <v>264</v>
      </c>
      <c r="E1173" s="636" t="s">
        <v>388</v>
      </c>
      <c r="F1173" s="374">
        <v>260584.16</v>
      </c>
      <c r="G1173" s="636" t="s">
        <v>10108</v>
      </c>
      <c r="H1173" s="636" t="s">
        <v>416</v>
      </c>
      <c r="I1173" s="637" t="s">
        <v>10109</v>
      </c>
      <c r="J1173" s="637" t="s">
        <v>1157</v>
      </c>
      <c r="K1173" s="637" t="s">
        <v>32</v>
      </c>
      <c r="L1173" s="637" t="s">
        <v>10110</v>
      </c>
      <c r="M1173" s="638">
        <v>45231</v>
      </c>
      <c r="N1173" s="74">
        <f t="shared" si="55"/>
        <v>11</v>
      </c>
      <c r="O1173" s="74">
        <f t="shared" si="56"/>
        <v>11</v>
      </c>
      <c r="P1173" s="139" t="str">
        <f t="shared" si="57"/>
        <v>Gastos_Gerais</v>
      </c>
    </row>
    <row r="1174" spans="1:16" ht="38.25" x14ac:dyDescent="0.2">
      <c r="A1174" s="627">
        <v>8878</v>
      </c>
      <c r="B1174" s="634">
        <v>45238</v>
      </c>
      <c r="C1174" s="642">
        <v>45231</v>
      </c>
      <c r="D1174" s="636" t="s">
        <v>264</v>
      </c>
      <c r="E1174" s="636" t="s">
        <v>293</v>
      </c>
      <c r="F1174" s="374">
        <v>354.32</v>
      </c>
      <c r="G1174" s="636" t="s">
        <v>9080</v>
      </c>
      <c r="H1174" s="636" t="s">
        <v>421</v>
      </c>
      <c r="I1174" s="637" t="s">
        <v>1172</v>
      </c>
      <c r="J1174" s="637" t="s">
        <v>1157</v>
      </c>
      <c r="K1174" s="637" t="s">
        <v>32</v>
      </c>
      <c r="L1174" s="637" t="s">
        <v>10111</v>
      </c>
      <c r="M1174" s="638">
        <v>45175</v>
      </c>
      <c r="N1174" s="74">
        <f t="shared" si="55"/>
        <v>11</v>
      </c>
      <c r="O1174" s="74">
        <f t="shared" si="56"/>
        <v>11</v>
      </c>
      <c r="P1174" s="139" t="str">
        <f t="shared" si="57"/>
        <v>Gastos_Gerais</v>
      </c>
    </row>
    <row r="1175" spans="1:16" ht="38.25" x14ac:dyDescent="0.2">
      <c r="A1175" s="627">
        <v>8879</v>
      </c>
      <c r="B1175" s="634">
        <v>45238</v>
      </c>
      <c r="C1175" s="642">
        <v>45231</v>
      </c>
      <c r="D1175" s="636" t="s">
        <v>264</v>
      </c>
      <c r="E1175" s="636" t="s">
        <v>402</v>
      </c>
      <c r="F1175" s="374">
        <v>240</v>
      </c>
      <c r="G1175" s="636" t="s">
        <v>1487</v>
      </c>
      <c r="H1175" s="636" t="s">
        <v>423</v>
      </c>
      <c r="I1175" s="637" t="s">
        <v>10112</v>
      </c>
      <c r="J1175" s="637" t="s">
        <v>5044</v>
      </c>
      <c r="K1175" s="637" t="s">
        <v>32</v>
      </c>
      <c r="L1175" s="637">
        <v>2148</v>
      </c>
      <c r="M1175" s="638">
        <v>45238</v>
      </c>
      <c r="N1175" s="74">
        <f t="shared" si="55"/>
        <v>11</v>
      </c>
      <c r="O1175" s="74">
        <f t="shared" si="56"/>
        <v>11</v>
      </c>
      <c r="P1175" s="139" t="str">
        <f t="shared" si="57"/>
        <v>Gastos_Gerais</v>
      </c>
    </row>
    <row r="1176" spans="1:16" ht="51" x14ac:dyDescent="0.2">
      <c r="A1176" s="627">
        <v>8880</v>
      </c>
      <c r="B1176" s="634">
        <v>45238</v>
      </c>
      <c r="C1176" s="642">
        <v>45200</v>
      </c>
      <c r="D1176" s="636" t="s">
        <v>176</v>
      </c>
      <c r="E1176" s="636" t="s">
        <v>1</v>
      </c>
      <c r="F1176" s="374">
        <v>2565</v>
      </c>
      <c r="G1176" s="636" t="s">
        <v>10113</v>
      </c>
      <c r="H1176" s="636" t="s">
        <v>414</v>
      </c>
      <c r="I1176" s="637" t="s">
        <v>10114</v>
      </c>
      <c r="J1176" s="637" t="s">
        <v>1188</v>
      </c>
      <c r="K1176" s="637" t="s">
        <v>1188</v>
      </c>
      <c r="L1176" s="637" t="s">
        <v>425</v>
      </c>
      <c r="M1176" s="638">
        <v>45238</v>
      </c>
      <c r="N1176" s="74">
        <f t="shared" si="55"/>
        <v>11</v>
      </c>
      <c r="O1176" s="74">
        <f t="shared" si="56"/>
        <v>10</v>
      </c>
      <c r="P1176" s="139" t="str">
        <f t="shared" si="57"/>
        <v>Gastos_com_Pessoal</v>
      </c>
    </row>
    <row r="1177" spans="1:16" ht="38.25" x14ac:dyDescent="0.2">
      <c r="A1177" s="627">
        <v>8881</v>
      </c>
      <c r="B1177" s="634">
        <v>45238</v>
      </c>
      <c r="C1177" s="642">
        <v>45231</v>
      </c>
      <c r="D1177" s="636" t="s">
        <v>264</v>
      </c>
      <c r="E1177" s="636" t="s">
        <v>404</v>
      </c>
      <c r="F1177" s="374">
        <v>58</v>
      </c>
      <c r="G1177" s="636" t="s">
        <v>10115</v>
      </c>
      <c r="H1177" s="636" t="s">
        <v>417</v>
      </c>
      <c r="I1177" s="637" t="s">
        <v>2876</v>
      </c>
      <c r="J1177" s="637" t="s">
        <v>1157</v>
      </c>
      <c r="K1177" s="637" t="s">
        <v>32</v>
      </c>
      <c r="L1177" s="637">
        <v>1682</v>
      </c>
      <c r="M1177" s="638">
        <v>45191</v>
      </c>
      <c r="N1177" s="74">
        <f t="shared" si="55"/>
        <v>11</v>
      </c>
      <c r="O1177" s="74">
        <f t="shared" si="56"/>
        <v>11</v>
      </c>
      <c r="P1177" s="139" t="str">
        <f t="shared" si="57"/>
        <v>Gastos_Gerais</v>
      </c>
    </row>
    <row r="1178" spans="1:16" ht="38.25" x14ac:dyDescent="0.2">
      <c r="A1178" s="627">
        <v>8882</v>
      </c>
      <c r="B1178" s="634">
        <v>45238</v>
      </c>
      <c r="C1178" s="642">
        <v>45231</v>
      </c>
      <c r="D1178" s="636" t="s">
        <v>264</v>
      </c>
      <c r="E1178" s="636" t="s">
        <v>290</v>
      </c>
      <c r="F1178" s="374">
        <v>304.49</v>
      </c>
      <c r="G1178" s="636" t="s">
        <v>10116</v>
      </c>
      <c r="H1178" s="636" t="s">
        <v>422</v>
      </c>
      <c r="I1178" s="637" t="s">
        <v>10117</v>
      </c>
      <c r="J1178" s="637" t="s">
        <v>5044</v>
      </c>
      <c r="K1178" s="637" t="s">
        <v>32</v>
      </c>
      <c r="L1178" s="637">
        <v>6613</v>
      </c>
      <c r="M1178" s="638">
        <v>45230</v>
      </c>
      <c r="N1178" s="74">
        <f t="shared" si="55"/>
        <v>11</v>
      </c>
      <c r="O1178" s="74">
        <f t="shared" si="56"/>
        <v>11</v>
      </c>
      <c r="P1178" s="139" t="str">
        <f t="shared" si="57"/>
        <v>Gastos_Gerais</v>
      </c>
    </row>
    <row r="1179" spans="1:16" ht="38.25" x14ac:dyDescent="0.2">
      <c r="A1179" s="627">
        <v>8883</v>
      </c>
      <c r="B1179" s="634">
        <v>45238</v>
      </c>
      <c r="C1179" s="642">
        <v>45231</v>
      </c>
      <c r="D1179" s="636" t="s">
        <v>264</v>
      </c>
      <c r="E1179" s="636" t="s">
        <v>80</v>
      </c>
      <c r="F1179" s="374">
        <v>945</v>
      </c>
      <c r="G1179" s="636" t="s">
        <v>11321</v>
      </c>
      <c r="H1179" s="636" t="s">
        <v>419</v>
      </c>
      <c r="I1179" s="637" t="s">
        <v>10118</v>
      </c>
      <c r="J1179" s="637" t="s">
        <v>5044</v>
      </c>
      <c r="K1179" s="637" t="s">
        <v>32</v>
      </c>
      <c r="L1179" s="637">
        <v>15</v>
      </c>
      <c r="M1179" s="638">
        <v>45236</v>
      </c>
      <c r="N1179" s="74">
        <f t="shared" si="55"/>
        <v>11</v>
      </c>
      <c r="O1179" s="74">
        <f t="shared" si="56"/>
        <v>11</v>
      </c>
      <c r="P1179" s="139" t="str">
        <f t="shared" si="57"/>
        <v>Gastos_Gerais</v>
      </c>
    </row>
    <row r="1180" spans="1:16" ht="38.25" x14ac:dyDescent="0.2">
      <c r="A1180" s="627">
        <v>8884</v>
      </c>
      <c r="B1180" s="634">
        <v>45238</v>
      </c>
      <c r="C1180" s="642">
        <v>45231</v>
      </c>
      <c r="D1180" s="636" t="s">
        <v>264</v>
      </c>
      <c r="E1180" s="636" t="s">
        <v>247</v>
      </c>
      <c r="F1180" s="374">
        <v>129</v>
      </c>
      <c r="G1180" s="636" t="s">
        <v>10119</v>
      </c>
      <c r="H1180" s="636" t="s">
        <v>493</v>
      </c>
      <c r="I1180" s="637" t="s">
        <v>7001</v>
      </c>
      <c r="J1180" s="637" t="s">
        <v>5044</v>
      </c>
      <c r="K1180" s="637" t="s">
        <v>32</v>
      </c>
      <c r="L1180" s="637">
        <v>1517306</v>
      </c>
      <c r="M1180" s="638">
        <v>45238</v>
      </c>
      <c r="N1180" s="74">
        <f t="shared" si="55"/>
        <v>11</v>
      </c>
      <c r="O1180" s="74">
        <f t="shared" si="56"/>
        <v>11</v>
      </c>
      <c r="P1180" s="139" t="str">
        <f t="shared" si="57"/>
        <v>Gastos_Gerais</v>
      </c>
    </row>
    <row r="1181" spans="1:16" ht="38.25" x14ac:dyDescent="0.2">
      <c r="A1181" s="627">
        <v>8885</v>
      </c>
      <c r="B1181" s="634">
        <v>45238</v>
      </c>
      <c r="C1181" s="642">
        <v>45231</v>
      </c>
      <c r="D1181" s="636" t="s">
        <v>264</v>
      </c>
      <c r="E1181" s="636" t="s">
        <v>293</v>
      </c>
      <c r="F1181" s="374">
        <v>75</v>
      </c>
      <c r="G1181" s="636" t="s">
        <v>6954</v>
      </c>
      <c r="H1181" s="636" t="s">
        <v>414</v>
      </c>
      <c r="I1181" s="637" t="s">
        <v>9790</v>
      </c>
      <c r="J1181" s="637" t="s">
        <v>1188</v>
      </c>
      <c r="K1181" s="637" t="s">
        <v>1188</v>
      </c>
      <c r="L1181" s="637" t="s">
        <v>425</v>
      </c>
      <c r="M1181" s="638">
        <v>45238</v>
      </c>
      <c r="N1181" s="74">
        <f t="shared" si="55"/>
        <v>11</v>
      </c>
      <c r="O1181" s="74">
        <f t="shared" si="56"/>
        <v>11</v>
      </c>
      <c r="P1181" s="139" t="str">
        <f t="shared" si="57"/>
        <v>Gastos_Gerais</v>
      </c>
    </row>
    <row r="1182" spans="1:16" ht="38.25" x14ac:dyDescent="0.2">
      <c r="A1182" s="627">
        <v>8886</v>
      </c>
      <c r="B1182" s="634">
        <v>45238</v>
      </c>
      <c r="C1182" s="642">
        <v>45231</v>
      </c>
      <c r="D1182" s="636" t="s">
        <v>264</v>
      </c>
      <c r="E1182" s="636" t="s">
        <v>293</v>
      </c>
      <c r="F1182" s="374">
        <v>150</v>
      </c>
      <c r="G1182" s="636" t="s">
        <v>10120</v>
      </c>
      <c r="H1182" s="636" t="s">
        <v>493</v>
      </c>
      <c r="I1182" s="637" t="s">
        <v>10121</v>
      </c>
      <c r="J1182" s="637" t="s">
        <v>1188</v>
      </c>
      <c r="K1182" s="637" t="s">
        <v>1188</v>
      </c>
      <c r="L1182" s="637" t="s">
        <v>425</v>
      </c>
      <c r="M1182" s="638">
        <v>45238</v>
      </c>
      <c r="N1182" s="74">
        <f t="shared" si="55"/>
        <v>11</v>
      </c>
      <c r="O1182" s="74">
        <f t="shared" si="56"/>
        <v>11</v>
      </c>
      <c r="P1182" s="139" t="str">
        <f t="shared" si="57"/>
        <v>Gastos_Gerais</v>
      </c>
    </row>
    <row r="1183" spans="1:16" ht="38.25" x14ac:dyDescent="0.2">
      <c r="A1183" s="627">
        <v>8887</v>
      </c>
      <c r="B1183" s="634">
        <v>45238</v>
      </c>
      <c r="C1183" s="642">
        <v>45231</v>
      </c>
      <c r="D1183" s="636" t="s">
        <v>264</v>
      </c>
      <c r="E1183" s="636" t="s">
        <v>293</v>
      </c>
      <c r="F1183" s="374">
        <v>300</v>
      </c>
      <c r="G1183" s="636" t="s">
        <v>6467</v>
      </c>
      <c r="H1183" s="636" t="s">
        <v>419</v>
      </c>
      <c r="I1183" s="637" t="s">
        <v>5974</v>
      </c>
      <c r="J1183" s="637" t="s">
        <v>1188</v>
      </c>
      <c r="K1183" s="637" t="s">
        <v>1188</v>
      </c>
      <c r="L1183" s="637" t="s">
        <v>425</v>
      </c>
      <c r="M1183" s="638">
        <v>45238</v>
      </c>
      <c r="N1183" s="74">
        <f t="shared" si="55"/>
        <v>11</v>
      </c>
      <c r="O1183" s="74">
        <f t="shared" si="56"/>
        <v>11</v>
      </c>
      <c r="P1183" s="139" t="str">
        <f t="shared" si="57"/>
        <v>Gastos_Gerais</v>
      </c>
    </row>
    <row r="1184" spans="1:16" ht="38.25" x14ac:dyDescent="0.2">
      <c r="A1184" s="627">
        <v>8888</v>
      </c>
      <c r="B1184" s="634">
        <v>45238</v>
      </c>
      <c r="C1184" s="642">
        <v>45231</v>
      </c>
      <c r="D1184" s="636" t="s">
        <v>264</v>
      </c>
      <c r="E1184" s="636" t="s">
        <v>293</v>
      </c>
      <c r="F1184" s="374">
        <v>75</v>
      </c>
      <c r="G1184" s="636" t="s">
        <v>10122</v>
      </c>
      <c r="H1184" s="636" t="s">
        <v>416</v>
      </c>
      <c r="I1184" s="637" t="s">
        <v>2953</v>
      </c>
      <c r="J1184" s="637" t="s">
        <v>1188</v>
      </c>
      <c r="K1184" s="637" t="s">
        <v>1188</v>
      </c>
      <c r="L1184" s="637" t="s">
        <v>425</v>
      </c>
      <c r="M1184" s="638">
        <v>45238</v>
      </c>
      <c r="N1184" s="74">
        <f t="shared" si="55"/>
        <v>11</v>
      </c>
      <c r="O1184" s="74">
        <f t="shared" si="56"/>
        <v>11</v>
      </c>
      <c r="P1184" s="139" t="str">
        <f t="shared" si="57"/>
        <v>Gastos_Gerais</v>
      </c>
    </row>
    <row r="1185" spans="1:16" ht="38.25" x14ac:dyDescent="0.2">
      <c r="A1185" s="627">
        <v>8889</v>
      </c>
      <c r="B1185" s="634">
        <v>45238</v>
      </c>
      <c r="C1185" s="642">
        <v>45231</v>
      </c>
      <c r="D1185" s="636" t="s">
        <v>264</v>
      </c>
      <c r="E1185" s="636" t="s">
        <v>293</v>
      </c>
      <c r="F1185" s="374">
        <v>75</v>
      </c>
      <c r="G1185" s="636" t="s">
        <v>10123</v>
      </c>
      <c r="H1185" s="636" t="s">
        <v>416</v>
      </c>
      <c r="I1185" s="637" t="s">
        <v>10124</v>
      </c>
      <c r="J1185" s="637" t="s">
        <v>1188</v>
      </c>
      <c r="K1185" s="637" t="s">
        <v>1188</v>
      </c>
      <c r="L1185" s="637" t="s">
        <v>425</v>
      </c>
      <c r="M1185" s="638">
        <v>45238</v>
      </c>
      <c r="N1185" s="74">
        <f t="shared" si="55"/>
        <v>11</v>
      </c>
      <c r="O1185" s="74">
        <f t="shared" si="56"/>
        <v>11</v>
      </c>
      <c r="P1185" s="139" t="str">
        <f t="shared" si="57"/>
        <v>Gastos_Gerais</v>
      </c>
    </row>
    <row r="1186" spans="1:16" ht="38.25" x14ac:dyDescent="0.2">
      <c r="A1186" s="627">
        <v>8890</v>
      </c>
      <c r="B1186" s="634">
        <v>45238</v>
      </c>
      <c r="C1186" s="642">
        <v>45231</v>
      </c>
      <c r="D1186" s="636" t="s">
        <v>264</v>
      </c>
      <c r="E1186" s="636" t="s">
        <v>293</v>
      </c>
      <c r="F1186" s="374">
        <v>150</v>
      </c>
      <c r="G1186" s="636" t="s">
        <v>10125</v>
      </c>
      <c r="H1186" s="636" t="s">
        <v>493</v>
      </c>
      <c r="I1186" s="637" t="s">
        <v>10126</v>
      </c>
      <c r="J1186" s="637" t="s">
        <v>1188</v>
      </c>
      <c r="K1186" s="637" t="s">
        <v>1188</v>
      </c>
      <c r="L1186" s="637" t="s">
        <v>425</v>
      </c>
      <c r="M1186" s="638">
        <v>45238</v>
      </c>
      <c r="N1186" s="74">
        <f t="shared" si="55"/>
        <v>11</v>
      </c>
      <c r="O1186" s="74">
        <f t="shared" si="56"/>
        <v>11</v>
      </c>
      <c r="P1186" s="139" t="str">
        <f t="shared" si="57"/>
        <v>Gastos_Gerais</v>
      </c>
    </row>
    <row r="1187" spans="1:16" ht="38.25" x14ac:dyDescent="0.2">
      <c r="A1187" s="627">
        <v>8891</v>
      </c>
      <c r="B1187" s="634">
        <v>45238</v>
      </c>
      <c r="C1187" s="642">
        <v>45231</v>
      </c>
      <c r="D1187" s="636" t="s">
        <v>264</v>
      </c>
      <c r="E1187" s="636" t="s">
        <v>293</v>
      </c>
      <c r="F1187" s="374">
        <v>75</v>
      </c>
      <c r="G1187" s="636" t="s">
        <v>8062</v>
      </c>
      <c r="H1187" s="636" t="s">
        <v>414</v>
      </c>
      <c r="I1187" s="637" t="s">
        <v>8063</v>
      </c>
      <c r="J1187" s="637" t="s">
        <v>1188</v>
      </c>
      <c r="K1187" s="637" t="s">
        <v>1188</v>
      </c>
      <c r="L1187" s="637" t="s">
        <v>425</v>
      </c>
      <c r="M1187" s="638">
        <v>45238</v>
      </c>
      <c r="N1187" s="74">
        <f t="shared" si="55"/>
        <v>11</v>
      </c>
      <c r="O1187" s="74">
        <f t="shared" si="56"/>
        <v>11</v>
      </c>
      <c r="P1187" s="139" t="str">
        <f t="shared" si="57"/>
        <v>Gastos_Gerais</v>
      </c>
    </row>
    <row r="1188" spans="1:16" ht="38.25" x14ac:dyDescent="0.2">
      <c r="A1188" s="627">
        <v>8892</v>
      </c>
      <c r="B1188" s="634">
        <v>45238</v>
      </c>
      <c r="C1188" s="642">
        <v>45231</v>
      </c>
      <c r="D1188" s="636" t="s">
        <v>264</v>
      </c>
      <c r="E1188" s="636" t="s">
        <v>293</v>
      </c>
      <c r="F1188" s="374">
        <v>75</v>
      </c>
      <c r="G1188" s="636" t="s">
        <v>9791</v>
      </c>
      <c r="H1188" s="636" t="s">
        <v>414</v>
      </c>
      <c r="I1188" s="637" t="s">
        <v>2082</v>
      </c>
      <c r="J1188" s="637" t="s">
        <v>1188</v>
      </c>
      <c r="K1188" s="637" t="s">
        <v>1188</v>
      </c>
      <c r="L1188" s="637" t="s">
        <v>425</v>
      </c>
      <c r="M1188" s="638">
        <v>45238</v>
      </c>
      <c r="N1188" s="74">
        <f t="shared" si="55"/>
        <v>11</v>
      </c>
      <c r="O1188" s="74">
        <f t="shared" si="56"/>
        <v>11</v>
      </c>
      <c r="P1188" s="139" t="str">
        <f t="shared" si="57"/>
        <v>Gastos_Gerais</v>
      </c>
    </row>
    <row r="1189" spans="1:16" ht="38.25" x14ac:dyDescent="0.2">
      <c r="A1189" s="627">
        <v>8893</v>
      </c>
      <c r="B1189" s="634">
        <v>45238</v>
      </c>
      <c r="C1189" s="642">
        <v>45231</v>
      </c>
      <c r="D1189" s="636" t="s">
        <v>264</v>
      </c>
      <c r="E1189" s="636" t="s">
        <v>293</v>
      </c>
      <c r="F1189" s="374">
        <v>300</v>
      </c>
      <c r="G1189" s="636" t="s">
        <v>4291</v>
      </c>
      <c r="H1189" s="636" t="s">
        <v>419</v>
      </c>
      <c r="I1189" s="637" t="s">
        <v>10127</v>
      </c>
      <c r="J1189" s="637" t="s">
        <v>1188</v>
      </c>
      <c r="K1189" s="637" t="s">
        <v>1188</v>
      </c>
      <c r="L1189" s="637" t="s">
        <v>425</v>
      </c>
      <c r="M1189" s="638">
        <v>45238</v>
      </c>
      <c r="N1189" s="74">
        <f t="shared" si="55"/>
        <v>11</v>
      </c>
      <c r="O1189" s="74">
        <f t="shared" si="56"/>
        <v>11</v>
      </c>
      <c r="P1189" s="139" t="str">
        <f t="shared" si="57"/>
        <v>Gastos_Gerais</v>
      </c>
    </row>
    <row r="1190" spans="1:16" ht="38.25" x14ac:dyDescent="0.2">
      <c r="A1190" s="627">
        <v>8894</v>
      </c>
      <c r="B1190" s="634">
        <v>45238</v>
      </c>
      <c r="C1190" s="642">
        <v>45231</v>
      </c>
      <c r="D1190" s="636" t="s">
        <v>264</v>
      </c>
      <c r="E1190" s="636" t="s">
        <v>293</v>
      </c>
      <c r="F1190" s="374">
        <v>150</v>
      </c>
      <c r="G1190" s="636" t="s">
        <v>10128</v>
      </c>
      <c r="H1190" s="636" t="s">
        <v>416</v>
      </c>
      <c r="I1190" s="637" t="s">
        <v>3046</v>
      </c>
      <c r="J1190" s="637" t="s">
        <v>1188</v>
      </c>
      <c r="K1190" s="637" t="s">
        <v>1188</v>
      </c>
      <c r="L1190" s="637" t="s">
        <v>425</v>
      </c>
      <c r="M1190" s="638">
        <v>45238</v>
      </c>
      <c r="N1190" s="74">
        <f t="shared" si="55"/>
        <v>11</v>
      </c>
      <c r="O1190" s="74">
        <f t="shared" si="56"/>
        <v>11</v>
      </c>
      <c r="P1190" s="139" t="str">
        <f t="shared" si="57"/>
        <v>Gastos_Gerais</v>
      </c>
    </row>
    <row r="1191" spans="1:16" ht="38.25" x14ac:dyDescent="0.2">
      <c r="A1191" s="627">
        <v>8895</v>
      </c>
      <c r="B1191" s="634">
        <v>45238</v>
      </c>
      <c r="C1191" s="642">
        <v>45231</v>
      </c>
      <c r="D1191" s="636" t="s">
        <v>264</v>
      </c>
      <c r="E1191" s="636" t="s">
        <v>293</v>
      </c>
      <c r="F1191" s="374">
        <v>75</v>
      </c>
      <c r="G1191" s="636" t="s">
        <v>10129</v>
      </c>
      <c r="H1191" s="636" t="s">
        <v>417</v>
      </c>
      <c r="I1191" s="637" t="s">
        <v>10130</v>
      </c>
      <c r="J1191" s="637" t="s">
        <v>1188</v>
      </c>
      <c r="K1191" s="637" t="s">
        <v>1188</v>
      </c>
      <c r="L1191" s="637" t="s">
        <v>425</v>
      </c>
      <c r="M1191" s="638">
        <v>45238</v>
      </c>
      <c r="N1191" s="74">
        <f t="shared" si="55"/>
        <v>11</v>
      </c>
      <c r="O1191" s="74">
        <f t="shared" si="56"/>
        <v>11</v>
      </c>
      <c r="P1191" s="139" t="str">
        <f t="shared" si="57"/>
        <v>Gastos_Gerais</v>
      </c>
    </row>
    <row r="1192" spans="1:16" ht="38.25" x14ac:dyDescent="0.2">
      <c r="A1192" s="627">
        <v>8896</v>
      </c>
      <c r="B1192" s="634">
        <v>45238</v>
      </c>
      <c r="C1192" s="642">
        <v>45231</v>
      </c>
      <c r="D1192" s="636" t="s">
        <v>264</v>
      </c>
      <c r="E1192" s="636" t="s">
        <v>293</v>
      </c>
      <c r="F1192" s="374">
        <v>75</v>
      </c>
      <c r="G1192" s="636" t="s">
        <v>10131</v>
      </c>
      <c r="H1192" s="636" t="s">
        <v>417</v>
      </c>
      <c r="I1192" s="637" t="s">
        <v>3707</v>
      </c>
      <c r="J1192" s="637" t="s">
        <v>1188</v>
      </c>
      <c r="K1192" s="637" t="s">
        <v>1188</v>
      </c>
      <c r="L1192" s="637" t="s">
        <v>425</v>
      </c>
      <c r="M1192" s="638">
        <v>45238</v>
      </c>
      <c r="N1192" s="74">
        <f t="shared" si="55"/>
        <v>11</v>
      </c>
      <c r="O1192" s="74">
        <f t="shared" si="56"/>
        <v>11</v>
      </c>
      <c r="P1192" s="139" t="str">
        <f t="shared" si="57"/>
        <v>Gastos_Gerais</v>
      </c>
    </row>
    <row r="1193" spans="1:16" ht="38.25" x14ac:dyDescent="0.2">
      <c r="A1193" s="627">
        <v>8897</v>
      </c>
      <c r="B1193" s="634">
        <v>45238</v>
      </c>
      <c r="C1193" s="642">
        <v>45231</v>
      </c>
      <c r="D1193" s="636" t="s">
        <v>264</v>
      </c>
      <c r="E1193" s="636" t="s">
        <v>402</v>
      </c>
      <c r="F1193" s="374">
        <v>174</v>
      </c>
      <c r="G1193" s="636" t="s">
        <v>1487</v>
      </c>
      <c r="H1193" s="636" t="s">
        <v>418</v>
      </c>
      <c r="I1193" s="637" t="s">
        <v>7101</v>
      </c>
      <c r="J1193" s="637" t="s">
        <v>1157</v>
      </c>
      <c r="K1193" s="637" t="s">
        <v>32</v>
      </c>
      <c r="L1193" s="637">
        <v>12452</v>
      </c>
      <c r="M1193" s="638">
        <v>45233</v>
      </c>
      <c r="N1193" s="74">
        <f t="shared" si="55"/>
        <v>11</v>
      </c>
      <c r="O1193" s="74">
        <f t="shared" si="56"/>
        <v>11</v>
      </c>
      <c r="P1193" s="139" t="str">
        <f t="shared" si="57"/>
        <v>Gastos_Gerais</v>
      </c>
    </row>
    <row r="1194" spans="1:16" ht="38.25" x14ac:dyDescent="0.2">
      <c r="A1194" s="627">
        <v>8898</v>
      </c>
      <c r="B1194" s="634">
        <v>45238</v>
      </c>
      <c r="C1194" s="642">
        <v>45231</v>
      </c>
      <c r="D1194" s="636" t="s">
        <v>264</v>
      </c>
      <c r="E1194" s="636" t="s">
        <v>402</v>
      </c>
      <c r="F1194" s="374">
        <v>73.63</v>
      </c>
      <c r="G1194" s="636" t="s">
        <v>1487</v>
      </c>
      <c r="H1194" s="636" t="s">
        <v>418</v>
      </c>
      <c r="I1194" s="637" t="s">
        <v>7101</v>
      </c>
      <c r="J1194" s="637" t="s">
        <v>1157</v>
      </c>
      <c r="K1194" s="637" t="s">
        <v>32</v>
      </c>
      <c r="L1194" s="637">
        <v>12453</v>
      </c>
      <c r="M1194" s="638">
        <v>45233</v>
      </c>
      <c r="N1194" s="74">
        <f t="shared" si="55"/>
        <v>11</v>
      </c>
      <c r="O1194" s="74">
        <f t="shared" si="56"/>
        <v>11</v>
      </c>
      <c r="P1194" s="139" t="str">
        <f t="shared" si="57"/>
        <v>Gastos_Gerais</v>
      </c>
    </row>
    <row r="1195" spans="1:16" ht="38.25" x14ac:dyDescent="0.2">
      <c r="A1195" s="627">
        <v>8899</v>
      </c>
      <c r="B1195" s="634">
        <v>45238</v>
      </c>
      <c r="C1195" s="642">
        <v>45231</v>
      </c>
      <c r="D1195" s="636" t="s">
        <v>264</v>
      </c>
      <c r="E1195" s="636" t="s">
        <v>290</v>
      </c>
      <c r="F1195" s="374">
        <v>321.89999999999998</v>
      </c>
      <c r="G1195" s="636" t="s">
        <v>10132</v>
      </c>
      <c r="H1195" s="636" t="s">
        <v>418</v>
      </c>
      <c r="I1195" s="637" t="s">
        <v>10133</v>
      </c>
      <c r="J1195" s="637" t="s">
        <v>1157</v>
      </c>
      <c r="K1195" s="637" t="s">
        <v>32</v>
      </c>
      <c r="L1195" s="637">
        <v>885</v>
      </c>
      <c r="M1195" s="638">
        <v>45231</v>
      </c>
      <c r="N1195" s="74">
        <f t="shared" si="55"/>
        <v>11</v>
      </c>
      <c r="O1195" s="74">
        <f t="shared" si="56"/>
        <v>11</v>
      </c>
      <c r="P1195" s="139" t="str">
        <f t="shared" si="57"/>
        <v>Gastos_Gerais</v>
      </c>
    </row>
    <row r="1196" spans="1:16" ht="76.5" x14ac:dyDescent="0.2">
      <c r="A1196" s="627">
        <v>8900</v>
      </c>
      <c r="B1196" s="634">
        <v>45238</v>
      </c>
      <c r="C1196" s="642">
        <v>45231</v>
      </c>
      <c r="D1196" s="636" t="s">
        <v>288</v>
      </c>
      <c r="E1196" s="636" t="s">
        <v>288</v>
      </c>
      <c r="F1196" s="374">
        <v>2.37</v>
      </c>
      <c r="G1196" s="636" t="s">
        <v>7584</v>
      </c>
      <c r="H1196" s="636" t="s">
        <v>302</v>
      </c>
      <c r="I1196" s="637" t="s">
        <v>1509</v>
      </c>
      <c r="J1196" s="637" t="s">
        <v>4035</v>
      </c>
      <c r="K1196" s="637" t="s">
        <v>1255</v>
      </c>
      <c r="L1196" s="637" t="s">
        <v>425</v>
      </c>
      <c r="M1196" s="634">
        <v>45238</v>
      </c>
      <c r="N1196" s="74">
        <f t="shared" si="55"/>
        <v>11</v>
      </c>
      <c r="O1196" s="74">
        <f t="shared" si="56"/>
        <v>11</v>
      </c>
      <c r="P1196" s="139" t="str">
        <f t="shared" si="57"/>
        <v>Rendimentos_de_Aplicações_Fin.</v>
      </c>
    </row>
    <row r="1197" spans="1:16" ht="38.25" x14ac:dyDescent="0.2">
      <c r="A1197" s="627">
        <v>8901</v>
      </c>
      <c r="B1197" s="634">
        <v>45239</v>
      </c>
      <c r="C1197" s="642">
        <v>45231</v>
      </c>
      <c r="D1197" s="636" t="s">
        <v>264</v>
      </c>
      <c r="E1197" s="636" t="s">
        <v>388</v>
      </c>
      <c r="F1197" s="374">
        <v>11917.44</v>
      </c>
      <c r="G1197" s="636" t="s">
        <v>10134</v>
      </c>
      <c r="H1197" s="636" t="s">
        <v>422</v>
      </c>
      <c r="I1197" s="637" t="s">
        <v>6130</v>
      </c>
      <c r="J1197" s="637" t="s">
        <v>1157</v>
      </c>
      <c r="K1197" s="637" t="s">
        <v>32</v>
      </c>
      <c r="L1197" s="637" t="s">
        <v>10135</v>
      </c>
      <c r="M1197" s="638">
        <v>45236</v>
      </c>
      <c r="N1197" s="74">
        <f t="shared" si="55"/>
        <v>11</v>
      </c>
      <c r="O1197" s="74">
        <f t="shared" si="56"/>
        <v>11</v>
      </c>
      <c r="P1197" s="139" t="str">
        <f t="shared" si="57"/>
        <v>Gastos_Gerais</v>
      </c>
    </row>
    <row r="1198" spans="1:16" ht="38.25" x14ac:dyDescent="0.2">
      <c r="A1198" s="627">
        <v>8902</v>
      </c>
      <c r="B1198" s="634">
        <v>45239</v>
      </c>
      <c r="C1198" s="642">
        <v>45231</v>
      </c>
      <c r="D1198" s="636" t="s">
        <v>264</v>
      </c>
      <c r="E1198" s="636" t="s">
        <v>388</v>
      </c>
      <c r="F1198" s="374">
        <v>11917.44</v>
      </c>
      <c r="G1198" s="636" t="s">
        <v>10136</v>
      </c>
      <c r="H1198" s="636" t="s">
        <v>418</v>
      </c>
      <c r="I1198" s="637" t="s">
        <v>6130</v>
      </c>
      <c r="J1198" s="637" t="s">
        <v>1157</v>
      </c>
      <c r="K1198" s="637" t="s">
        <v>32</v>
      </c>
      <c r="L1198" s="637" t="s">
        <v>10137</v>
      </c>
      <c r="M1198" s="638">
        <v>45236</v>
      </c>
      <c r="N1198" s="74">
        <f t="shared" si="55"/>
        <v>11</v>
      </c>
      <c r="O1198" s="74">
        <f t="shared" si="56"/>
        <v>11</v>
      </c>
      <c r="P1198" s="139" t="str">
        <f t="shared" si="57"/>
        <v>Gastos_Gerais</v>
      </c>
    </row>
    <row r="1199" spans="1:16" ht="38.25" x14ac:dyDescent="0.2">
      <c r="A1199" s="627">
        <v>8903</v>
      </c>
      <c r="B1199" s="634">
        <v>45239</v>
      </c>
      <c r="C1199" s="642">
        <v>45231</v>
      </c>
      <c r="D1199" s="636" t="s">
        <v>264</v>
      </c>
      <c r="E1199" s="636" t="s">
        <v>388</v>
      </c>
      <c r="F1199" s="374">
        <v>11917.44</v>
      </c>
      <c r="G1199" s="636" t="s">
        <v>10136</v>
      </c>
      <c r="H1199" s="636" t="s">
        <v>416</v>
      </c>
      <c r="I1199" s="637" t="s">
        <v>6130</v>
      </c>
      <c r="J1199" s="637" t="s">
        <v>1157</v>
      </c>
      <c r="K1199" s="637" t="s">
        <v>32</v>
      </c>
      <c r="L1199" s="637" t="s">
        <v>10138</v>
      </c>
      <c r="M1199" s="638">
        <v>45236</v>
      </c>
      <c r="N1199" s="74">
        <f t="shared" si="55"/>
        <v>11</v>
      </c>
      <c r="O1199" s="74">
        <f t="shared" si="56"/>
        <v>11</v>
      </c>
      <c r="P1199" s="139" t="str">
        <f t="shared" si="57"/>
        <v>Gastos_Gerais</v>
      </c>
    </row>
    <row r="1200" spans="1:16" ht="38.25" x14ac:dyDescent="0.2">
      <c r="A1200" s="627">
        <v>8904</v>
      </c>
      <c r="B1200" s="634">
        <v>45239</v>
      </c>
      <c r="C1200" s="642">
        <v>45231</v>
      </c>
      <c r="D1200" s="636" t="s">
        <v>264</v>
      </c>
      <c r="E1200" s="636" t="s">
        <v>402</v>
      </c>
      <c r="F1200" s="374">
        <v>52.85</v>
      </c>
      <c r="G1200" s="636" t="s">
        <v>1487</v>
      </c>
      <c r="H1200" s="636" t="s">
        <v>419</v>
      </c>
      <c r="I1200" s="641" t="s">
        <v>2059</v>
      </c>
      <c r="J1200" s="637" t="s">
        <v>1188</v>
      </c>
      <c r="K1200" s="637" t="s">
        <v>32</v>
      </c>
      <c r="L1200" s="637">
        <v>301</v>
      </c>
      <c r="M1200" s="638">
        <v>45230</v>
      </c>
      <c r="N1200" s="74">
        <f t="shared" si="55"/>
        <v>11</v>
      </c>
      <c r="O1200" s="74">
        <f t="shared" si="56"/>
        <v>11</v>
      </c>
      <c r="P1200" s="139" t="str">
        <f t="shared" si="57"/>
        <v>Gastos_Gerais</v>
      </c>
    </row>
    <row r="1201" spans="1:16" ht="38.25" x14ac:dyDescent="0.2">
      <c r="A1201" s="627">
        <v>8905</v>
      </c>
      <c r="B1201" s="634">
        <v>45239</v>
      </c>
      <c r="C1201" s="642">
        <v>45231</v>
      </c>
      <c r="D1201" s="636" t="s">
        <v>264</v>
      </c>
      <c r="E1201" s="636" t="s">
        <v>402</v>
      </c>
      <c r="F1201" s="374">
        <v>21.9</v>
      </c>
      <c r="G1201" s="636" t="s">
        <v>1487</v>
      </c>
      <c r="H1201" s="636" t="s">
        <v>423</v>
      </c>
      <c r="I1201" s="641" t="s">
        <v>2059</v>
      </c>
      <c r="J1201" s="637" t="s">
        <v>1188</v>
      </c>
      <c r="K1201" s="637" t="s">
        <v>32</v>
      </c>
      <c r="L1201" s="637">
        <v>299</v>
      </c>
      <c r="M1201" s="638">
        <v>45230</v>
      </c>
      <c r="N1201" s="74">
        <f t="shared" si="55"/>
        <v>11</v>
      </c>
      <c r="O1201" s="74">
        <f t="shared" si="56"/>
        <v>11</v>
      </c>
      <c r="P1201" s="139" t="str">
        <f t="shared" si="57"/>
        <v>Gastos_Gerais</v>
      </c>
    </row>
    <row r="1202" spans="1:16" ht="38.25" x14ac:dyDescent="0.2">
      <c r="A1202" s="627">
        <v>8906</v>
      </c>
      <c r="B1202" s="634">
        <v>45239</v>
      </c>
      <c r="C1202" s="642">
        <v>45231</v>
      </c>
      <c r="D1202" s="636" t="s">
        <v>264</v>
      </c>
      <c r="E1202" s="636" t="s">
        <v>402</v>
      </c>
      <c r="F1202" s="374">
        <v>96.2</v>
      </c>
      <c r="G1202" s="636" t="s">
        <v>1487</v>
      </c>
      <c r="H1202" s="636" t="s">
        <v>414</v>
      </c>
      <c r="I1202" s="641" t="s">
        <v>2059</v>
      </c>
      <c r="J1202" s="637" t="s">
        <v>1188</v>
      </c>
      <c r="K1202" s="637" t="s">
        <v>32</v>
      </c>
      <c r="L1202" s="637">
        <v>300</v>
      </c>
      <c r="M1202" s="638">
        <v>45230</v>
      </c>
      <c r="N1202" s="74">
        <f t="shared" si="55"/>
        <v>11</v>
      </c>
      <c r="O1202" s="74">
        <f t="shared" si="56"/>
        <v>11</v>
      </c>
      <c r="P1202" s="139" t="str">
        <f t="shared" si="57"/>
        <v>Gastos_Gerais</v>
      </c>
    </row>
    <row r="1203" spans="1:16" ht="38.25" x14ac:dyDescent="0.2">
      <c r="A1203" s="627">
        <v>8907</v>
      </c>
      <c r="B1203" s="634">
        <v>45239</v>
      </c>
      <c r="C1203" s="642">
        <v>45231</v>
      </c>
      <c r="D1203" s="636" t="s">
        <v>264</v>
      </c>
      <c r="E1203" s="636" t="s">
        <v>402</v>
      </c>
      <c r="F1203" s="374">
        <v>14.95</v>
      </c>
      <c r="G1203" s="636" t="s">
        <v>1487</v>
      </c>
      <c r="H1203" s="636" t="s">
        <v>421</v>
      </c>
      <c r="I1203" s="641" t="s">
        <v>2059</v>
      </c>
      <c r="J1203" s="637" t="s">
        <v>1188</v>
      </c>
      <c r="K1203" s="637" t="s">
        <v>32</v>
      </c>
      <c r="L1203" s="637">
        <v>298</v>
      </c>
      <c r="M1203" s="638">
        <v>45230</v>
      </c>
      <c r="N1203" s="74">
        <f t="shared" si="55"/>
        <v>11</v>
      </c>
      <c r="O1203" s="74">
        <f t="shared" si="56"/>
        <v>11</v>
      </c>
      <c r="P1203" s="139" t="str">
        <f t="shared" si="57"/>
        <v>Gastos_Gerais</v>
      </c>
    </row>
    <row r="1204" spans="1:16" ht="38.25" x14ac:dyDescent="0.2">
      <c r="A1204" s="627">
        <v>8908</v>
      </c>
      <c r="B1204" s="634">
        <v>45239</v>
      </c>
      <c r="C1204" s="642">
        <v>45231</v>
      </c>
      <c r="D1204" s="636" t="s">
        <v>264</v>
      </c>
      <c r="E1204" s="636" t="s">
        <v>402</v>
      </c>
      <c r="F1204" s="374">
        <v>32.93</v>
      </c>
      <c r="G1204" s="636" t="s">
        <v>1487</v>
      </c>
      <c r="H1204" s="636" t="s">
        <v>493</v>
      </c>
      <c r="I1204" s="641" t="s">
        <v>2059</v>
      </c>
      <c r="J1204" s="637" t="s">
        <v>1188</v>
      </c>
      <c r="K1204" s="637" t="s">
        <v>32</v>
      </c>
      <c r="L1204" s="637">
        <v>302</v>
      </c>
      <c r="M1204" s="638">
        <v>45230</v>
      </c>
      <c r="N1204" s="74">
        <f t="shared" si="55"/>
        <v>11</v>
      </c>
      <c r="O1204" s="74">
        <f t="shared" si="56"/>
        <v>11</v>
      </c>
      <c r="P1204" s="139" t="str">
        <f t="shared" si="57"/>
        <v>Gastos_Gerais</v>
      </c>
    </row>
    <row r="1205" spans="1:16" ht="38.25" x14ac:dyDescent="0.2">
      <c r="A1205" s="627">
        <v>8909</v>
      </c>
      <c r="B1205" s="634">
        <v>45239</v>
      </c>
      <c r="C1205" s="642">
        <v>45200</v>
      </c>
      <c r="D1205" s="636" t="s">
        <v>264</v>
      </c>
      <c r="E1205" s="636" t="s">
        <v>177</v>
      </c>
      <c r="F1205" s="374">
        <v>299</v>
      </c>
      <c r="G1205" s="636" t="s">
        <v>177</v>
      </c>
      <c r="H1205" s="636" t="s">
        <v>1032</v>
      </c>
      <c r="I1205" s="637" t="s">
        <v>9368</v>
      </c>
      <c r="J1205" s="637" t="s">
        <v>1157</v>
      </c>
      <c r="K1205" s="637" t="s">
        <v>1157</v>
      </c>
      <c r="L1205" s="637" t="s">
        <v>10139</v>
      </c>
      <c r="M1205" s="638">
        <v>45235</v>
      </c>
      <c r="N1205" s="74">
        <f t="shared" si="55"/>
        <v>11</v>
      </c>
      <c r="O1205" s="74">
        <f t="shared" si="56"/>
        <v>10</v>
      </c>
      <c r="P1205" s="139" t="str">
        <f t="shared" si="57"/>
        <v>Gastos_Gerais</v>
      </c>
    </row>
    <row r="1206" spans="1:16" ht="38.25" x14ac:dyDescent="0.2">
      <c r="A1206" s="627">
        <v>8910</v>
      </c>
      <c r="B1206" s="634">
        <v>45239</v>
      </c>
      <c r="C1206" s="642">
        <v>45200</v>
      </c>
      <c r="D1206" s="636" t="s">
        <v>264</v>
      </c>
      <c r="E1206" s="636" t="s">
        <v>83</v>
      </c>
      <c r="F1206" s="374">
        <v>5322.68</v>
      </c>
      <c r="G1206" s="636" t="s">
        <v>9476</v>
      </c>
      <c r="H1206" s="636" t="s">
        <v>422</v>
      </c>
      <c r="I1206" s="637" t="s">
        <v>9180</v>
      </c>
      <c r="J1206" s="637" t="s">
        <v>1157</v>
      </c>
      <c r="K1206" s="637" t="s">
        <v>32</v>
      </c>
      <c r="L1206" s="637">
        <v>84169172</v>
      </c>
      <c r="M1206" s="638">
        <v>45223</v>
      </c>
      <c r="N1206" s="74">
        <f t="shared" si="55"/>
        <v>11</v>
      </c>
      <c r="O1206" s="74">
        <f t="shared" si="56"/>
        <v>10</v>
      </c>
      <c r="P1206" s="139" t="str">
        <f t="shared" si="57"/>
        <v>Gastos_Gerais</v>
      </c>
    </row>
    <row r="1207" spans="1:16" ht="38.25" x14ac:dyDescent="0.2">
      <c r="A1207" s="627">
        <v>8911</v>
      </c>
      <c r="B1207" s="634">
        <v>45239</v>
      </c>
      <c r="C1207" s="642">
        <v>45200</v>
      </c>
      <c r="D1207" s="636" t="s">
        <v>264</v>
      </c>
      <c r="E1207" s="636" t="s">
        <v>177</v>
      </c>
      <c r="F1207" s="374">
        <v>832.45</v>
      </c>
      <c r="G1207" s="636" t="s">
        <v>6934</v>
      </c>
      <c r="H1207" s="636" t="s">
        <v>303</v>
      </c>
      <c r="I1207" s="637" t="s">
        <v>1515</v>
      </c>
      <c r="J1207" s="637" t="s">
        <v>1157</v>
      </c>
      <c r="K1207" s="637" t="s">
        <v>1158</v>
      </c>
      <c r="L1207" s="637">
        <v>5061304720</v>
      </c>
      <c r="M1207" s="638">
        <v>45218</v>
      </c>
      <c r="N1207" s="74">
        <f t="shared" si="55"/>
        <v>11</v>
      </c>
      <c r="O1207" s="74">
        <f t="shared" si="56"/>
        <v>10</v>
      </c>
      <c r="P1207" s="139" t="str">
        <f t="shared" si="57"/>
        <v>Gastos_Gerais</v>
      </c>
    </row>
    <row r="1208" spans="1:16" ht="51" x14ac:dyDescent="0.2">
      <c r="A1208" s="627">
        <v>8912</v>
      </c>
      <c r="B1208" s="634">
        <v>45239</v>
      </c>
      <c r="C1208" s="642">
        <v>45231</v>
      </c>
      <c r="D1208" s="636" t="s">
        <v>176</v>
      </c>
      <c r="E1208" s="636" t="s">
        <v>10</v>
      </c>
      <c r="F1208" s="374">
        <v>58.05</v>
      </c>
      <c r="G1208" s="636" t="s">
        <v>4306</v>
      </c>
      <c r="H1208" s="636" t="s">
        <v>416</v>
      </c>
      <c r="I1208" s="637" t="s">
        <v>3669</v>
      </c>
      <c r="J1208" s="637" t="s">
        <v>1307</v>
      </c>
      <c r="K1208" s="637" t="s">
        <v>1218</v>
      </c>
      <c r="L1208" s="637" t="s">
        <v>10140</v>
      </c>
      <c r="M1208" s="638">
        <v>45239</v>
      </c>
      <c r="N1208" s="74">
        <f t="shared" si="55"/>
        <v>11</v>
      </c>
      <c r="O1208" s="74">
        <f t="shared" si="56"/>
        <v>11</v>
      </c>
      <c r="P1208" s="139" t="str">
        <f t="shared" si="57"/>
        <v>Gastos_com_Pessoal</v>
      </c>
    </row>
    <row r="1209" spans="1:16" ht="48" x14ac:dyDescent="0.2">
      <c r="A1209" s="627">
        <v>8913</v>
      </c>
      <c r="B1209" s="634">
        <v>45239</v>
      </c>
      <c r="C1209" s="642">
        <v>45231</v>
      </c>
      <c r="D1209" s="636" t="s">
        <v>264</v>
      </c>
      <c r="E1209" s="636" t="s">
        <v>402</v>
      </c>
      <c r="F1209" s="374">
        <v>397.7</v>
      </c>
      <c r="G1209" s="636" t="s">
        <v>8888</v>
      </c>
      <c r="H1209" s="636" t="s">
        <v>1032</v>
      </c>
      <c r="I1209" s="637" t="s">
        <v>7357</v>
      </c>
      <c r="J1209" s="637" t="s">
        <v>1157</v>
      </c>
      <c r="K1209" s="637" t="s">
        <v>32</v>
      </c>
      <c r="L1209" s="637">
        <v>39851</v>
      </c>
      <c r="M1209" s="638">
        <v>45218</v>
      </c>
      <c r="N1209" s="74">
        <f t="shared" si="55"/>
        <v>11</v>
      </c>
      <c r="O1209" s="74">
        <f t="shared" si="56"/>
        <v>11</v>
      </c>
      <c r="P1209" s="139" t="str">
        <f t="shared" si="57"/>
        <v>Gastos_Gerais</v>
      </c>
    </row>
    <row r="1210" spans="1:16" ht="38.25" x14ac:dyDescent="0.2">
      <c r="A1210" s="627">
        <v>8914</v>
      </c>
      <c r="B1210" s="634">
        <v>45239</v>
      </c>
      <c r="C1210" s="642">
        <v>45231</v>
      </c>
      <c r="D1210" s="636" t="s">
        <v>264</v>
      </c>
      <c r="E1210" s="636" t="s">
        <v>96</v>
      </c>
      <c r="F1210" s="374">
        <v>151</v>
      </c>
      <c r="G1210" s="636" t="s">
        <v>10141</v>
      </c>
      <c r="H1210" s="636" t="s">
        <v>418</v>
      </c>
      <c r="I1210" s="637" t="s">
        <v>9673</v>
      </c>
      <c r="J1210" s="637" t="s">
        <v>1157</v>
      </c>
      <c r="K1210" s="637" t="s">
        <v>32</v>
      </c>
      <c r="L1210" s="637">
        <v>29219</v>
      </c>
      <c r="M1210" s="638">
        <v>45209</v>
      </c>
      <c r="N1210" s="74">
        <f t="shared" si="55"/>
        <v>11</v>
      </c>
      <c r="O1210" s="74">
        <f t="shared" si="56"/>
        <v>11</v>
      </c>
      <c r="P1210" s="139" t="str">
        <f t="shared" si="57"/>
        <v>Gastos_Gerais</v>
      </c>
    </row>
    <row r="1211" spans="1:16" ht="38.25" x14ac:dyDescent="0.2">
      <c r="A1211" s="627">
        <v>8915</v>
      </c>
      <c r="B1211" s="634">
        <v>45239</v>
      </c>
      <c r="C1211" s="642">
        <v>45231</v>
      </c>
      <c r="D1211" s="636" t="s">
        <v>264</v>
      </c>
      <c r="E1211" s="636" t="s">
        <v>402</v>
      </c>
      <c r="F1211" s="374">
        <v>7.9</v>
      </c>
      <c r="G1211" s="636" t="s">
        <v>1487</v>
      </c>
      <c r="H1211" s="636" t="s">
        <v>421</v>
      </c>
      <c r="I1211" s="637" t="s">
        <v>10112</v>
      </c>
      <c r="J1211" s="637" t="s">
        <v>5044</v>
      </c>
      <c r="K1211" s="637" t="s">
        <v>32</v>
      </c>
      <c r="L1211" s="637">
        <v>2149</v>
      </c>
      <c r="M1211" s="638">
        <v>45239</v>
      </c>
      <c r="N1211" s="74">
        <f t="shared" si="55"/>
        <v>11</v>
      </c>
      <c r="O1211" s="74">
        <f t="shared" si="56"/>
        <v>11</v>
      </c>
      <c r="P1211" s="139" t="str">
        <f t="shared" si="57"/>
        <v>Gastos_Gerais</v>
      </c>
    </row>
    <row r="1212" spans="1:16" ht="38.25" x14ac:dyDescent="0.2">
      <c r="A1212" s="627">
        <v>8916</v>
      </c>
      <c r="B1212" s="634">
        <v>45239</v>
      </c>
      <c r="C1212" s="642">
        <v>45231</v>
      </c>
      <c r="D1212" s="636" t="s">
        <v>264</v>
      </c>
      <c r="E1212" s="636" t="s">
        <v>181</v>
      </c>
      <c r="F1212" s="374">
        <v>120</v>
      </c>
      <c r="G1212" s="636" t="s">
        <v>10142</v>
      </c>
      <c r="H1212" s="636" t="s">
        <v>418</v>
      </c>
      <c r="I1212" s="637" t="s">
        <v>10143</v>
      </c>
      <c r="J1212" s="637" t="s">
        <v>1157</v>
      </c>
      <c r="K1212" s="637" t="s">
        <v>32</v>
      </c>
      <c r="L1212" s="637">
        <v>80</v>
      </c>
      <c r="M1212" s="638">
        <v>45237</v>
      </c>
      <c r="N1212" s="74">
        <f t="shared" si="55"/>
        <v>11</v>
      </c>
      <c r="O1212" s="74">
        <f t="shared" si="56"/>
        <v>11</v>
      </c>
      <c r="P1212" s="139" t="str">
        <f t="shared" si="57"/>
        <v>Gastos_Gerais</v>
      </c>
    </row>
    <row r="1213" spans="1:16" ht="38.25" x14ac:dyDescent="0.2">
      <c r="A1213" s="627">
        <v>8917</v>
      </c>
      <c r="B1213" s="634">
        <v>45239</v>
      </c>
      <c r="C1213" s="642">
        <v>45231</v>
      </c>
      <c r="D1213" s="636" t="s">
        <v>264</v>
      </c>
      <c r="E1213" s="636" t="s">
        <v>208</v>
      </c>
      <c r="F1213" s="374">
        <v>1856.37</v>
      </c>
      <c r="G1213" s="636" t="s">
        <v>7326</v>
      </c>
      <c r="H1213" s="636" t="s">
        <v>414</v>
      </c>
      <c r="I1213" s="637" t="s">
        <v>3601</v>
      </c>
      <c r="J1213" s="637" t="s">
        <v>1157</v>
      </c>
      <c r="K1213" s="637" t="s">
        <v>32</v>
      </c>
      <c r="L1213" s="637">
        <v>12702</v>
      </c>
      <c r="M1213" s="638">
        <v>45239</v>
      </c>
      <c r="N1213" s="74">
        <f t="shared" si="55"/>
        <v>11</v>
      </c>
      <c r="O1213" s="74">
        <f t="shared" si="56"/>
        <v>11</v>
      </c>
      <c r="P1213" s="139" t="str">
        <f t="shared" si="57"/>
        <v>Gastos_Gerais</v>
      </c>
    </row>
    <row r="1214" spans="1:16" ht="38.25" x14ac:dyDescent="0.2">
      <c r="A1214" s="627">
        <v>8918</v>
      </c>
      <c r="B1214" s="634">
        <v>45239</v>
      </c>
      <c r="C1214" s="642">
        <v>45231</v>
      </c>
      <c r="D1214" s="636" t="s">
        <v>264</v>
      </c>
      <c r="E1214" s="636" t="s">
        <v>208</v>
      </c>
      <c r="F1214" s="374">
        <v>833</v>
      </c>
      <c r="G1214" s="636" t="s">
        <v>7433</v>
      </c>
      <c r="H1214" s="636" t="s">
        <v>414</v>
      </c>
      <c r="I1214" s="637" t="s">
        <v>3601</v>
      </c>
      <c r="J1214" s="637" t="s">
        <v>1157</v>
      </c>
      <c r="K1214" s="637" t="s">
        <v>32</v>
      </c>
      <c r="L1214" s="637">
        <v>7692</v>
      </c>
      <c r="M1214" s="638">
        <v>45239</v>
      </c>
      <c r="N1214" s="74">
        <f t="shared" si="55"/>
        <v>11</v>
      </c>
      <c r="O1214" s="74">
        <f t="shared" si="56"/>
        <v>11</v>
      </c>
      <c r="P1214" s="139" t="str">
        <f t="shared" si="57"/>
        <v>Gastos_Gerais</v>
      </c>
    </row>
    <row r="1215" spans="1:16" ht="38.25" x14ac:dyDescent="0.2">
      <c r="A1215" s="627">
        <v>8919</v>
      </c>
      <c r="B1215" s="634">
        <v>45239</v>
      </c>
      <c r="C1215" s="642">
        <v>45200</v>
      </c>
      <c r="D1215" s="636" t="s">
        <v>264</v>
      </c>
      <c r="E1215" s="636" t="s">
        <v>65</v>
      </c>
      <c r="F1215" s="374">
        <v>11.43</v>
      </c>
      <c r="G1215" s="636" t="s">
        <v>10144</v>
      </c>
      <c r="H1215" s="636" t="s">
        <v>1032</v>
      </c>
      <c r="I1215" s="637" t="s">
        <v>4308</v>
      </c>
      <c r="J1215" s="637" t="s">
        <v>1307</v>
      </c>
      <c r="K1215" s="637" t="s">
        <v>1307</v>
      </c>
      <c r="L1215" s="637">
        <v>33514</v>
      </c>
      <c r="M1215" s="638">
        <v>45239</v>
      </c>
      <c r="N1215" s="74">
        <f t="shared" si="55"/>
        <v>11</v>
      </c>
      <c r="O1215" s="74">
        <f t="shared" si="56"/>
        <v>10</v>
      </c>
      <c r="P1215" s="139" t="str">
        <f t="shared" si="57"/>
        <v>Gastos_Gerais</v>
      </c>
    </row>
    <row r="1216" spans="1:16" ht="51" x14ac:dyDescent="0.2">
      <c r="A1216" s="627">
        <v>8920</v>
      </c>
      <c r="B1216" s="634">
        <v>45239</v>
      </c>
      <c r="C1216" s="642">
        <v>45231</v>
      </c>
      <c r="D1216" s="636" t="s">
        <v>176</v>
      </c>
      <c r="E1216" s="636" t="s">
        <v>261</v>
      </c>
      <c r="F1216" s="374">
        <v>1295.5899999999999</v>
      </c>
      <c r="G1216" s="636" t="s">
        <v>1207</v>
      </c>
      <c r="H1216" s="636" t="s">
        <v>493</v>
      </c>
      <c r="I1216" s="637" t="s">
        <v>1646</v>
      </c>
      <c r="J1216" s="637" t="s">
        <v>1188</v>
      </c>
      <c r="K1216" s="637" t="s">
        <v>4137</v>
      </c>
      <c r="L1216" s="637">
        <v>552683578</v>
      </c>
      <c r="M1216" s="638">
        <v>45239</v>
      </c>
      <c r="N1216" s="74">
        <f t="shared" si="55"/>
        <v>11</v>
      </c>
      <c r="O1216" s="74">
        <f t="shared" si="56"/>
        <v>11</v>
      </c>
      <c r="P1216" s="139" t="str">
        <f t="shared" si="57"/>
        <v>Gastos_com_Pessoal</v>
      </c>
    </row>
    <row r="1217" spans="1:16" ht="51" x14ac:dyDescent="0.2">
      <c r="A1217" s="627">
        <v>8921</v>
      </c>
      <c r="B1217" s="634">
        <v>45239</v>
      </c>
      <c r="C1217" s="642">
        <v>45231</v>
      </c>
      <c r="D1217" s="636" t="s">
        <v>176</v>
      </c>
      <c r="E1217" s="636" t="s">
        <v>280</v>
      </c>
      <c r="F1217" s="374">
        <v>1425.15</v>
      </c>
      <c r="G1217" s="636" t="s">
        <v>1209</v>
      </c>
      <c r="H1217" s="636" t="s">
        <v>493</v>
      </c>
      <c r="I1217" s="637" t="s">
        <v>1646</v>
      </c>
      <c r="J1217" s="637" t="s">
        <v>1188</v>
      </c>
      <c r="K1217" s="637" t="s">
        <v>4137</v>
      </c>
      <c r="L1217" s="637">
        <v>552683578</v>
      </c>
      <c r="M1217" s="638">
        <v>45239</v>
      </c>
      <c r="N1217" s="74">
        <f t="shared" si="55"/>
        <v>11</v>
      </c>
      <c r="O1217" s="74">
        <f t="shared" si="56"/>
        <v>11</v>
      </c>
      <c r="P1217" s="139" t="str">
        <f t="shared" si="57"/>
        <v>Gastos_com_Pessoal</v>
      </c>
    </row>
    <row r="1218" spans="1:16" ht="51" x14ac:dyDescent="0.2">
      <c r="A1218" s="627">
        <v>8922</v>
      </c>
      <c r="B1218" s="634">
        <v>45239</v>
      </c>
      <c r="C1218" s="642">
        <v>45231</v>
      </c>
      <c r="D1218" s="636" t="s">
        <v>176</v>
      </c>
      <c r="E1218" s="636" t="s">
        <v>262</v>
      </c>
      <c r="F1218" s="374">
        <v>475.05</v>
      </c>
      <c r="G1218" s="636" t="s">
        <v>1210</v>
      </c>
      <c r="H1218" s="636" t="s">
        <v>493</v>
      </c>
      <c r="I1218" s="637" t="s">
        <v>1646</v>
      </c>
      <c r="J1218" s="637" t="s">
        <v>1188</v>
      </c>
      <c r="K1218" s="637" t="s">
        <v>4137</v>
      </c>
      <c r="L1218" s="637">
        <v>552683578</v>
      </c>
      <c r="M1218" s="638">
        <v>45239</v>
      </c>
      <c r="N1218" s="74">
        <f t="shared" si="55"/>
        <v>11</v>
      </c>
      <c r="O1218" s="74">
        <f t="shared" si="56"/>
        <v>11</v>
      </c>
      <c r="P1218" s="139" t="str">
        <f t="shared" si="57"/>
        <v>Gastos_com_Pessoal</v>
      </c>
    </row>
    <row r="1219" spans="1:16" ht="51" x14ac:dyDescent="0.2">
      <c r="A1219" s="627">
        <v>8923</v>
      </c>
      <c r="B1219" s="634">
        <v>45239</v>
      </c>
      <c r="C1219" s="642">
        <v>45231</v>
      </c>
      <c r="D1219" s="636" t="s">
        <v>176</v>
      </c>
      <c r="E1219" s="636" t="s">
        <v>169</v>
      </c>
      <c r="F1219" s="374">
        <v>310.94</v>
      </c>
      <c r="G1219" s="636" t="s">
        <v>1211</v>
      </c>
      <c r="H1219" s="636" t="s">
        <v>493</v>
      </c>
      <c r="I1219" s="637" t="s">
        <v>1646</v>
      </c>
      <c r="J1219" s="637" t="s">
        <v>1188</v>
      </c>
      <c r="K1219" s="637" t="s">
        <v>4137</v>
      </c>
      <c r="L1219" s="637">
        <v>552683578</v>
      </c>
      <c r="M1219" s="638">
        <v>45239</v>
      </c>
      <c r="N1219" s="74">
        <f t="shared" si="55"/>
        <v>11</v>
      </c>
      <c r="O1219" s="74">
        <f t="shared" si="56"/>
        <v>11</v>
      </c>
      <c r="P1219" s="139" t="str">
        <f t="shared" si="57"/>
        <v>Gastos_com_Pessoal</v>
      </c>
    </row>
    <row r="1220" spans="1:16" ht="51" x14ac:dyDescent="0.2">
      <c r="A1220" s="627">
        <v>8924</v>
      </c>
      <c r="B1220" s="634">
        <v>45239</v>
      </c>
      <c r="C1220" s="642">
        <v>45231</v>
      </c>
      <c r="D1220" s="636" t="s">
        <v>176</v>
      </c>
      <c r="E1220" s="636" t="s">
        <v>169</v>
      </c>
      <c r="F1220" s="374">
        <v>352.11</v>
      </c>
      <c r="G1220" s="636" t="s">
        <v>1211</v>
      </c>
      <c r="H1220" s="636" t="s">
        <v>416</v>
      </c>
      <c r="I1220" s="637" t="s">
        <v>3669</v>
      </c>
      <c r="J1220" s="637" t="s">
        <v>1188</v>
      </c>
      <c r="K1220" s="637" t="s">
        <v>4137</v>
      </c>
      <c r="L1220" s="637">
        <v>552683578</v>
      </c>
      <c r="M1220" s="638">
        <v>45239</v>
      </c>
      <c r="N1220" s="74">
        <f t="shared" si="55"/>
        <v>11</v>
      </c>
      <c r="O1220" s="74">
        <f t="shared" si="56"/>
        <v>11</v>
      </c>
      <c r="P1220" s="139" t="str">
        <f t="shared" si="57"/>
        <v>Gastos_com_Pessoal</v>
      </c>
    </row>
    <row r="1221" spans="1:16" ht="38.25" x14ac:dyDescent="0.2">
      <c r="A1221" s="627">
        <v>8925</v>
      </c>
      <c r="B1221" s="634">
        <v>45239</v>
      </c>
      <c r="C1221" s="642">
        <v>45231</v>
      </c>
      <c r="D1221" s="636" t="s">
        <v>264</v>
      </c>
      <c r="E1221" s="636" t="s">
        <v>293</v>
      </c>
      <c r="F1221" s="374">
        <v>225</v>
      </c>
      <c r="G1221" s="636" t="s">
        <v>10145</v>
      </c>
      <c r="H1221" s="636" t="s">
        <v>421</v>
      </c>
      <c r="I1221" s="637" t="s">
        <v>10146</v>
      </c>
      <c r="J1221" s="637" t="s">
        <v>1188</v>
      </c>
      <c r="K1221" s="637" t="s">
        <v>4137</v>
      </c>
      <c r="L1221" s="637">
        <v>552683578</v>
      </c>
      <c r="M1221" s="638">
        <v>45239</v>
      </c>
      <c r="N1221" s="74">
        <f t="shared" ref="N1221:N1284" si="58">IF(B1221=0,0,IF(YEAR(B1221)=$O$1,MONTH(B1221)-$N$1+1,(YEAR(B1221)-$O$1)*12-$N$1+1+MONTH(B1221)))</f>
        <v>11</v>
      </c>
      <c r="O1221" s="74">
        <f t="shared" ref="O1221:O1284" si="59">IF(C1221=0,0,IF(YEAR(C1221)=$O$1,MONTH(C1221)-$N$1+1,(YEAR(C1221)-$O$1)*12-$N$1+1+MONTH(C1221)))</f>
        <v>11</v>
      </c>
      <c r="P1221" s="139" t="str">
        <f t="shared" ref="P1221:P1284" si="60">SUBSTITUTE(D1221," ","_")</f>
        <v>Gastos_Gerais</v>
      </c>
    </row>
    <row r="1222" spans="1:16" ht="38.25" x14ac:dyDescent="0.2">
      <c r="A1222" s="627">
        <v>8926</v>
      </c>
      <c r="B1222" s="634">
        <v>45239</v>
      </c>
      <c r="C1222" s="642">
        <v>45231</v>
      </c>
      <c r="D1222" s="636" t="s">
        <v>264</v>
      </c>
      <c r="E1222" s="636" t="s">
        <v>293</v>
      </c>
      <c r="F1222" s="374">
        <v>75</v>
      </c>
      <c r="G1222" s="636" t="s">
        <v>6456</v>
      </c>
      <c r="H1222" s="636" t="s">
        <v>417</v>
      </c>
      <c r="I1222" s="637" t="s">
        <v>1928</v>
      </c>
      <c r="J1222" s="637" t="s">
        <v>1188</v>
      </c>
      <c r="K1222" s="637" t="s">
        <v>4137</v>
      </c>
      <c r="L1222" s="637">
        <v>552683578</v>
      </c>
      <c r="M1222" s="638">
        <v>45239</v>
      </c>
      <c r="N1222" s="74">
        <f t="shared" si="58"/>
        <v>11</v>
      </c>
      <c r="O1222" s="74">
        <f t="shared" si="59"/>
        <v>11</v>
      </c>
      <c r="P1222" s="139" t="str">
        <f t="shared" si="60"/>
        <v>Gastos_Gerais</v>
      </c>
    </row>
    <row r="1223" spans="1:16" ht="51" x14ac:dyDescent="0.2">
      <c r="A1223" s="627">
        <v>8927</v>
      </c>
      <c r="B1223" s="634">
        <v>45239</v>
      </c>
      <c r="C1223" s="642">
        <v>45200</v>
      </c>
      <c r="D1223" s="636" t="s">
        <v>176</v>
      </c>
      <c r="E1223" s="636" t="s">
        <v>170</v>
      </c>
      <c r="F1223" s="374">
        <v>13249.2</v>
      </c>
      <c r="G1223" s="636" t="s">
        <v>1435</v>
      </c>
      <c r="H1223" s="636" t="s">
        <v>303</v>
      </c>
      <c r="I1223" s="637" t="s">
        <v>4199</v>
      </c>
      <c r="J1223" s="637" t="s">
        <v>1157</v>
      </c>
      <c r="K1223" s="637" t="s">
        <v>1157</v>
      </c>
      <c r="L1223" s="637">
        <v>62611</v>
      </c>
      <c r="M1223" s="638">
        <v>45236</v>
      </c>
      <c r="N1223" s="74">
        <f t="shared" si="58"/>
        <v>11</v>
      </c>
      <c r="O1223" s="74">
        <f t="shared" si="59"/>
        <v>10</v>
      </c>
      <c r="P1223" s="139" t="str">
        <f t="shared" si="60"/>
        <v>Gastos_com_Pessoal</v>
      </c>
    </row>
    <row r="1224" spans="1:16" ht="38.25" x14ac:dyDescent="0.2">
      <c r="A1224" s="627">
        <v>8928</v>
      </c>
      <c r="B1224" s="634">
        <v>45239</v>
      </c>
      <c r="C1224" s="642">
        <v>45200</v>
      </c>
      <c r="D1224" s="636" t="s">
        <v>264</v>
      </c>
      <c r="E1224" s="636" t="s">
        <v>60</v>
      </c>
      <c r="F1224" s="374">
        <v>43590.52</v>
      </c>
      <c r="G1224" s="636" t="s">
        <v>9307</v>
      </c>
      <c r="H1224" s="636" t="s">
        <v>416</v>
      </c>
      <c r="I1224" s="637" t="s">
        <v>1350</v>
      </c>
      <c r="J1224" s="637" t="s">
        <v>1157</v>
      </c>
      <c r="K1224" s="637" t="s">
        <v>32</v>
      </c>
      <c r="L1224" s="637">
        <v>141</v>
      </c>
      <c r="M1224" s="638">
        <v>45236</v>
      </c>
      <c r="N1224" s="74">
        <f t="shared" si="58"/>
        <v>11</v>
      </c>
      <c r="O1224" s="74">
        <f t="shared" si="59"/>
        <v>10</v>
      </c>
      <c r="P1224" s="139" t="str">
        <f t="shared" si="60"/>
        <v>Gastos_Gerais</v>
      </c>
    </row>
    <row r="1225" spans="1:16" ht="38.25" x14ac:dyDescent="0.2">
      <c r="A1225" s="627">
        <v>8929</v>
      </c>
      <c r="B1225" s="634">
        <v>45239</v>
      </c>
      <c r="C1225" s="642">
        <v>45200</v>
      </c>
      <c r="D1225" s="636" t="s">
        <v>264</v>
      </c>
      <c r="E1225" s="636" t="s">
        <v>60</v>
      </c>
      <c r="F1225" s="374">
        <v>21098.52</v>
      </c>
      <c r="G1225" s="636" t="s">
        <v>9708</v>
      </c>
      <c r="H1225" s="636" t="s">
        <v>418</v>
      </c>
      <c r="I1225" s="637" t="s">
        <v>1350</v>
      </c>
      <c r="J1225" s="637" t="s">
        <v>1157</v>
      </c>
      <c r="K1225" s="637" t="s">
        <v>32</v>
      </c>
      <c r="L1225" s="637">
        <v>140</v>
      </c>
      <c r="M1225" s="638">
        <v>45236</v>
      </c>
      <c r="N1225" s="74">
        <f t="shared" si="58"/>
        <v>11</v>
      </c>
      <c r="O1225" s="74">
        <f t="shared" si="59"/>
        <v>10</v>
      </c>
      <c r="P1225" s="139" t="str">
        <f t="shared" si="60"/>
        <v>Gastos_Gerais</v>
      </c>
    </row>
    <row r="1226" spans="1:16" ht="38.25" x14ac:dyDescent="0.2">
      <c r="A1226" s="627">
        <v>8930</v>
      </c>
      <c r="B1226" s="634">
        <v>45239</v>
      </c>
      <c r="C1226" s="642">
        <v>45200</v>
      </c>
      <c r="D1226" s="636" t="s">
        <v>264</v>
      </c>
      <c r="E1226" s="636" t="s">
        <v>60</v>
      </c>
      <c r="F1226" s="374">
        <v>32063.47</v>
      </c>
      <c r="G1226" s="636" t="s">
        <v>8923</v>
      </c>
      <c r="H1226" s="636" t="s">
        <v>420</v>
      </c>
      <c r="I1226" s="637" t="s">
        <v>1350</v>
      </c>
      <c r="J1226" s="637" t="s">
        <v>1157</v>
      </c>
      <c r="K1226" s="637" t="s">
        <v>32</v>
      </c>
      <c r="L1226" s="637">
        <v>142</v>
      </c>
      <c r="M1226" s="638">
        <v>45236</v>
      </c>
      <c r="N1226" s="74">
        <f t="shared" si="58"/>
        <v>11</v>
      </c>
      <c r="O1226" s="74">
        <f t="shared" si="59"/>
        <v>10</v>
      </c>
      <c r="P1226" s="139" t="str">
        <f t="shared" si="60"/>
        <v>Gastos_Gerais</v>
      </c>
    </row>
    <row r="1227" spans="1:16" s="411" customFormat="1" ht="38.25" x14ac:dyDescent="0.2">
      <c r="A1227" s="627">
        <v>8931</v>
      </c>
      <c r="B1227" s="634">
        <v>45239</v>
      </c>
      <c r="C1227" s="642">
        <v>45200</v>
      </c>
      <c r="D1227" s="636" t="s">
        <v>264</v>
      </c>
      <c r="E1227" s="636" t="s">
        <v>60</v>
      </c>
      <c r="F1227" s="374">
        <v>42798.8</v>
      </c>
      <c r="G1227" s="636" t="s">
        <v>10147</v>
      </c>
      <c r="H1227" s="636" t="s">
        <v>493</v>
      </c>
      <c r="I1227" s="637" t="s">
        <v>9346</v>
      </c>
      <c r="J1227" s="637" t="s">
        <v>1157</v>
      </c>
      <c r="K1227" s="637" t="s">
        <v>32</v>
      </c>
      <c r="L1227" s="637">
        <v>61</v>
      </c>
      <c r="M1227" s="638">
        <v>45231</v>
      </c>
      <c r="N1227" s="74">
        <f t="shared" si="58"/>
        <v>11</v>
      </c>
      <c r="O1227" s="74">
        <f t="shared" si="59"/>
        <v>10</v>
      </c>
      <c r="P1227" s="139" t="str">
        <f t="shared" si="60"/>
        <v>Gastos_Gerais</v>
      </c>
    </row>
    <row r="1228" spans="1:16" ht="38.25" x14ac:dyDescent="0.2">
      <c r="A1228" s="627">
        <v>8932</v>
      </c>
      <c r="B1228" s="634">
        <v>45239</v>
      </c>
      <c r="C1228" s="642">
        <v>45200</v>
      </c>
      <c r="D1228" s="636" t="s">
        <v>264</v>
      </c>
      <c r="E1228" s="636" t="s">
        <v>60</v>
      </c>
      <c r="F1228" s="374">
        <v>69733</v>
      </c>
      <c r="G1228" s="636" t="s">
        <v>10148</v>
      </c>
      <c r="H1228" s="636" t="s">
        <v>423</v>
      </c>
      <c r="I1228" s="637" t="s">
        <v>9346</v>
      </c>
      <c r="J1228" s="637" t="s">
        <v>1157</v>
      </c>
      <c r="K1228" s="637" t="s">
        <v>32</v>
      </c>
      <c r="L1228" s="637">
        <v>63</v>
      </c>
      <c r="M1228" s="638">
        <v>45236</v>
      </c>
      <c r="N1228" s="74">
        <f t="shared" si="58"/>
        <v>11</v>
      </c>
      <c r="O1228" s="74">
        <f t="shared" si="59"/>
        <v>10</v>
      </c>
      <c r="P1228" s="139" t="str">
        <f t="shared" si="60"/>
        <v>Gastos_Gerais</v>
      </c>
    </row>
    <row r="1229" spans="1:16" ht="38.25" x14ac:dyDescent="0.2">
      <c r="A1229" s="627">
        <v>8933</v>
      </c>
      <c r="B1229" s="634">
        <v>45239</v>
      </c>
      <c r="C1229" s="642">
        <v>45200</v>
      </c>
      <c r="D1229" s="636" t="s">
        <v>264</v>
      </c>
      <c r="E1229" s="636" t="s">
        <v>60</v>
      </c>
      <c r="F1229" s="374">
        <v>19522.28</v>
      </c>
      <c r="G1229" s="636" t="s">
        <v>10149</v>
      </c>
      <c r="H1229" s="636" t="s">
        <v>419</v>
      </c>
      <c r="I1229" s="637" t="s">
        <v>9306</v>
      </c>
      <c r="J1229" s="637" t="s">
        <v>1157</v>
      </c>
      <c r="K1229" s="637" t="s">
        <v>32</v>
      </c>
      <c r="L1229" s="637">
        <v>315</v>
      </c>
      <c r="M1229" s="638">
        <v>45236</v>
      </c>
      <c r="N1229" s="74">
        <f t="shared" si="58"/>
        <v>11</v>
      </c>
      <c r="O1229" s="74">
        <f t="shared" si="59"/>
        <v>10</v>
      </c>
      <c r="P1229" s="139" t="str">
        <f t="shared" si="60"/>
        <v>Gastos_Gerais</v>
      </c>
    </row>
    <row r="1230" spans="1:16" ht="38.25" x14ac:dyDescent="0.2">
      <c r="A1230" s="627">
        <v>8934</v>
      </c>
      <c r="B1230" s="634">
        <v>45239</v>
      </c>
      <c r="C1230" s="642">
        <v>45200</v>
      </c>
      <c r="D1230" s="636" t="s">
        <v>264</v>
      </c>
      <c r="E1230" s="636" t="s">
        <v>60</v>
      </c>
      <c r="F1230" s="374">
        <v>31420.26</v>
      </c>
      <c r="G1230" s="636" t="s">
        <v>10150</v>
      </c>
      <c r="H1230" s="636" t="s">
        <v>421</v>
      </c>
      <c r="I1230" s="637" t="s">
        <v>9306</v>
      </c>
      <c r="J1230" s="637" t="s">
        <v>1157</v>
      </c>
      <c r="K1230" s="637" t="s">
        <v>32</v>
      </c>
      <c r="L1230" s="637">
        <v>318</v>
      </c>
      <c r="M1230" s="638">
        <v>45236</v>
      </c>
      <c r="N1230" s="74">
        <f t="shared" si="58"/>
        <v>11</v>
      </c>
      <c r="O1230" s="74">
        <f t="shared" si="59"/>
        <v>10</v>
      </c>
      <c r="P1230" s="139" t="str">
        <f t="shared" si="60"/>
        <v>Gastos_Gerais</v>
      </c>
    </row>
    <row r="1231" spans="1:16" ht="38.25" x14ac:dyDescent="0.2">
      <c r="A1231" s="627">
        <v>8935</v>
      </c>
      <c r="B1231" s="634">
        <v>45239</v>
      </c>
      <c r="C1231" s="642">
        <v>45200</v>
      </c>
      <c r="D1231" s="636" t="s">
        <v>264</v>
      </c>
      <c r="E1231" s="636" t="s">
        <v>60</v>
      </c>
      <c r="F1231" s="374">
        <v>61752.02</v>
      </c>
      <c r="G1231" s="636" t="s">
        <v>10149</v>
      </c>
      <c r="H1231" s="636" t="s">
        <v>419</v>
      </c>
      <c r="I1231" s="637" t="s">
        <v>9306</v>
      </c>
      <c r="J1231" s="637" t="s">
        <v>1157</v>
      </c>
      <c r="K1231" s="637" t="s">
        <v>32</v>
      </c>
      <c r="L1231" s="637">
        <v>316</v>
      </c>
      <c r="M1231" s="638">
        <v>45236</v>
      </c>
      <c r="N1231" s="74">
        <f t="shared" si="58"/>
        <v>11</v>
      </c>
      <c r="O1231" s="74">
        <f t="shared" si="59"/>
        <v>10</v>
      </c>
      <c r="P1231" s="139" t="str">
        <f t="shared" si="60"/>
        <v>Gastos_Gerais</v>
      </c>
    </row>
    <row r="1232" spans="1:16" ht="38.25" x14ac:dyDescent="0.2">
      <c r="A1232" s="627">
        <v>8936</v>
      </c>
      <c r="B1232" s="634">
        <v>45239</v>
      </c>
      <c r="C1232" s="642">
        <v>45200</v>
      </c>
      <c r="D1232" s="636" t="s">
        <v>264</v>
      </c>
      <c r="E1232" s="636" t="s">
        <v>60</v>
      </c>
      <c r="F1232" s="374">
        <v>61945.55</v>
      </c>
      <c r="G1232" s="636" t="s">
        <v>10151</v>
      </c>
      <c r="H1232" s="636" t="s">
        <v>414</v>
      </c>
      <c r="I1232" s="637" t="s">
        <v>9306</v>
      </c>
      <c r="J1232" s="637" t="s">
        <v>1157</v>
      </c>
      <c r="K1232" s="637" t="s">
        <v>32</v>
      </c>
      <c r="L1232" s="637">
        <v>317</v>
      </c>
      <c r="M1232" s="638">
        <v>45236</v>
      </c>
      <c r="N1232" s="74">
        <f t="shared" si="58"/>
        <v>11</v>
      </c>
      <c r="O1232" s="74">
        <f t="shared" si="59"/>
        <v>10</v>
      </c>
      <c r="P1232" s="139" t="str">
        <f t="shared" si="60"/>
        <v>Gastos_Gerais</v>
      </c>
    </row>
    <row r="1233" spans="1:16" ht="38.25" x14ac:dyDescent="0.2">
      <c r="A1233" s="627">
        <v>8937</v>
      </c>
      <c r="B1233" s="634">
        <v>45239</v>
      </c>
      <c r="C1233" s="642">
        <v>45231</v>
      </c>
      <c r="D1233" s="636" t="s">
        <v>264</v>
      </c>
      <c r="E1233" s="636" t="s">
        <v>181</v>
      </c>
      <c r="F1233" s="374">
        <v>2000</v>
      </c>
      <c r="G1233" s="636" t="s">
        <v>8629</v>
      </c>
      <c r="H1233" s="636" t="s">
        <v>416</v>
      </c>
      <c r="I1233" s="637" t="s">
        <v>8630</v>
      </c>
      <c r="J1233" s="637" t="s">
        <v>1157</v>
      </c>
      <c r="K1233" s="637" t="s">
        <v>32</v>
      </c>
      <c r="L1233" s="637" t="s">
        <v>10152</v>
      </c>
      <c r="M1233" s="638">
        <v>45236</v>
      </c>
      <c r="N1233" s="74">
        <f t="shared" si="58"/>
        <v>11</v>
      </c>
      <c r="O1233" s="74">
        <f t="shared" si="59"/>
        <v>11</v>
      </c>
      <c r="P1233" s="139" t="str">
        <f t="shared" si="60"/>
        <v>Gastos_Gerais</v>
      </c>
    </row>
    <row r="1234" spans="1:16" ht="38.25" x14ac:dyDescent="0.2">
      <c r="A1234" s="627">
        <v>8938</v>
      </c>
      <c r="B1234" s="634">
        <v>45239</v>
      </c>
      <c r="C1234" s="642">
        <v>45231</v>
      </c>
      <c r="D1234" s="636" t="s">
        <v>264</v>
      </c>
      <c r="E1234" s="636" t="s">
        <v>388</v>
      </c>
      <c r="F1234" s="374">
        <v>1957.27</v>
      </c>
      <c r="G1234" s="636" t="s">
        <v>10153</v>
      </c>
      <c r="H1234" s="636" t="s">
        <v>416</v>
      </c>
      <c r="I1234" s="637" t="s">
        <v>9825</v>
      </c>
      <c r="J1234" s="637" t="s">
        <v>1157</v>
      </c>
      <c r="K1234" s="637" t="s">
        <v>32</v>
      </c>
      <c r="L1234" s="637">
        <v>149</v>
      </c>
      <c r="M1234" s="638">
        <v>45231</v>
      </c>
      <c r="N1234" s="74">
        <f t="shared" si="58"/>
        <v>11</v>
      </c>
      <c r="O1234" s="74">
        <f t="shared" si="59"/>
        <v>11</v>
      </c>
      <c r="P1234" s="139" t="str">
        <f t="shared" si="60"/>
        <v>Gastos_Gerais</v>
      </c>
    </row>
    <row r="1235" spans="1:16" ht="38.25" x14ac:dyDescent="0.2">
      <c r="A1235" s="627">
        <v>8939</v>
      </c>
      <c r="B1235" s="634">
        <v>45239</v>
      </c>
      <c r="C1235" s="642">
        <v>45231</v>
      </c>
      <c r="D1235" s="636" t="s">
        <v>264</v>
      </c>
      <c r="E1235" s="636" t="s">
        <v>96</v>
      </c>
      <c r="F1235" s="374">
        <v>2633.5</v>
      </c>
      <c r="G1235" s="636" t="s">
        <v>8250</v>
      </c>
      <c r="H1235" s="636" t="s">
        <v>421</v>
      </c>
      <c r="I1235" s="637" t="s">
        <v>9533</v>
      </c>
      <c r="J1235" s="637" t="s">
        <v>1157</v>
      </c>
      <c r="K1235" s="637" t="s">
        <v>32</v>
      </c>
      <c r="L1235" s="637">
        <v>394</v>
      </c>
      <c r="M1235" s="638">
        <v>45236</v>
      </c>
      <c r="N1235" s="74">
        <f t="shared" si="58"/>
        <v>11</v>
      </c>
      <c r="O1235" s="74">
        <f t="shared" si="59"/>
        <v>11</v>
      </c>
      <c r="P1235" s="139" t="str">
        <f t="shared" si="60"/>
        <v>Gastos_Gerais</v>
      </c>
    </row>
    <row r="1236" spans="1:16" ht="38.25" x14ac:dyDescent="0.2">
      <c r="A1236" s="627">
        <v>8940</v>
      </c>
      <c r="B1236" s="634">
        <v>45239</v>
      </c>
      <c r="C1236" s="642">
        <v>45200</v>
      </c>
      <c r="D1236" s="636" t="s">
        <v>264</v>
      </c>
      <c r="E1236" s="636" t="s">
        <v>60</v>
      </c>
      <c r="F1236" s="374">
        <v>86561.51</v>
      </c>
      <c r="G1236" s="636" t="s">
        <v>8727</v>
      </c>
      <c r="H1236" s="636" t="s">
        <v>1032</v>
      </c>
      <c r="I1236" s="637" t="s">
        <v>1419</v>
      </c>
      <c r="J1236" s="637" t="s">
        <v>1157</v>
      </c>
      <c r="K1236" s="637" t="s">
        <v>32</v>
      </c>
      <c r="L1236" s="637">
        <v>282</v>
      </c>
      <c r="M1236" s="638">
        <v>45233</v>
      </c>
      <c r="N1236" s="74">
        <f t="shared" si="58"/>
        <v>11</v>
      </c>
      <c r="O1236" s="74">
        <f t="shared" si="59"/>
        <v>10</v>
      </c>
      <c r="P1236" s="139" t="str">
        <f t="shared" si="60"/>
        <v>Gastos_Gerais</v>
      </c>
    </row>
    <row r="1237" spans="1:16" ht="38.25" x14ac:dyDescent="0.2">
      <c r="A1237" s="627">
        <v>8941</v>
      </c>
      <c r="B1237" s="634">
        <v>45239</v>
      </c>
      <c r="C1237" s="642">
        <v>45231</v>
      </c>
      <c r="D1237" s="636" t="s">
        <v>264</v>
      </c>
      <c r="E1237" s="636" t="s">
        <v>402</v>
      </c>
      <c r="F1237" s="374">
        <v>390.72</v>
      </c>
      <c r="G1237" s="636" t="s">
        <v>1487</v>
      </c>
      <c r="H1237" s="636" t="s">
        <v>420</v>
      </c>
      <c r="I1237" s="637" t="s">
        <v>5409</v>
      </c>
      <c r="J1237" s="637" t="s">
        <v>1157</v>
      </c>
      <c r="K1237" s="637" t="s">
        <v>32</v>
      </c>
      <c r="L1237" s="637">
        <v>5804</v>
      </c>
      <c r="M1237" s="638">
        <v>45231</v>
      </c>
      <c r="N1237" s="74">
        <f t="shared" si="58"/>
        <v>11</v>
      </c>
      <c r="O1237" s="74">
        <f t="shared" si="59"/>
        <v>11</v>
      </c>
      <c r="P1237" s="139" t="str">
        <f t="shared" si="60"/>
        <v>Gastos_Gerais</v>
      </c>
    </row>
    <row r="1238" spans="1:16" ht="38.25" x14ac:dyDescent="0.2">
      <c r="A1238" s="627">
        <v>8942</v>
      </c>
      <c r="B1238" s="634">
        <v>45239</v>
      </c>
      <c r="C1238" s="642">
        <v>45200</v>
      </c>
      <c r="D1238" s="636" t="s">
        <v>264</v>
      </c>
      <c r="E1238" s="636" t="s">
        <v>408</v>
      </c>
      <c r="F1238" s="374">
        <v>90</v>
      </c>
      <c r="G1238" s="636" t="s">
        <v>1471</v>
      </c>
      <c r="H1238" s="636" t="s">
        <v>420</v>
      </c>
      <c r="I1238" s="637" t="s">
        <v>4201</v>
      </c>
      <c r="J1238" s="637" t="s">
        <v>1157</v>
      </c>
      <c r="K1238" s="637" t="s">
        <v>32</v>
      </c>
      <c r="L1238" s="637" t="s">
        <v>10154</v>
      </c>
      <c r="M1238" s="638">
        <v>45230</v>
      </c>
      <c r="N1238" s="74">
        <f t="shared" si="58"/>
        <v>11</v>
      </c>
      <c r="O1238" s="74">
        <f t="shared" si="59"/>
        <v>10</v>
      </c>
      <c r="P1238" s="139" t="str">
        <f t="shared" si="60"/>
        <v>Gastos_Gerais</v>
      </c>
    </row>
    <row r="1239" spans="1:16" ht="38.25" x14ac:dyDescent="0.2">
      <c r="A1239" s="627">
        <v>8943</v>
      </c>
      <c r="B1239" s="634">
        <v>45239</v>
      </c>
      <c r="C1239" s="642">
        <v>45231</v>
      </c>
      <c r="D1239" s="636" t="s">
        <v>264</v>
      </c>
      <c r="E1239" s="636" t="s">
        <v>293</v>
      </c>
      <c r="F1239" s="374">
        <v>354.32</v>
      </c>
      <c r="G1239" s="636" t="s">
        <v>10155</v>
      </c>
      <c r="H1239" s="636" t="s">
        <v>302</v>
      </c>
      <c r="I1239" s="637" t="s">
        <v>1172</v>
      </c>
      <c r="J1239" s="637" t="s">
        <v>1157</v>
      </c>
      <c r="K1239" s="637" t="s">
        <v>32</v>
      </c>
      <c r="L1239" s="637" t="s">
        <v>10156</v>
      </c>
      <c r="M1239" s="638">
        <v>45225</v>
      </c>
      <c r="N1239" s="74">
        <f t="shared" si="58"/>
        <v>11</v>
      </c>
      <c r="O1239" s="74">
        <f t="shared" si="59"/>
        <v>11</v>
      </c>
      <c r="P1239" s="139" t="str">
        <f t="shared" si="60"/>
        <v>Gastos_Gerais</v>
      </c>
    </row>
    <row r="1240" spans="1:16" ht="38.25" x14ac:dyDescent="0.2">
      <c r="A1240" s="627">
        <v>8944</v>
      </c>
      <c r="B1240" s="634">
        <v>45239</v>
      </c>
      <c r="C1240" s="642">
        <v>45231</v>
      </c>
      <c r="D1240" s="636" t="s">
        <v>264</v>
      </c>
      <c r="E1240" s="636" t="s">
        <v>182</v>
      </c>
      <c r="F1240" s="374">
        <v>5251.87</v>
      </c>
      <c r="G1240" s="636" t="s">
        <v>10157</v>
      </c>
      <c r="H1240" s="636" t="s">
        <v>414</v>
      </c>
      <c r="I1240" s="637" t="s">
        <v>10158</v>
      </c>
      <c r="J1240" s="637" t="s">
        <v>1157</v>
      </c>
      <c r="K1240" s="637" t="s">
        <v>32</v>
      </c>
      <c r="L1240" s="637" t="s">
        <v>10159</v>
      </c>
      <c r="M1240" s="638">
        <v>45224</v>
      </c>
      <c r="N1240" s="74">
        <f t="shared" si="58"/>
        <v>11</v>
      </c>
      <c r="O1240" s="74">
        <f t="shared" si="59"/>
        <v>11</v>
      </c>
      <c r="P1240" s="139" t="str">
        <f t="shared" si="60"/>
        <v>Gastos_Gerais</v>
      </c>
    </row>
    <row r="1241" spans="1:16" ht="38.25" x14ac:dyDescent="0.2">
      <c r="A1241" s="627">
        <v>8945</v>
      </c>
      <c r="B1241" s="634">
        <v>45239</v>
      </c>
      <c r="C1241" s="642">
        <v>45231</v>
      </c>
      <c r="D1241" s="636" t="s">
        <v>264</v>
      </c>
      <c r="E1241" s="636" t="s">
        <v>404</v>
      </c>
      <c r="F1241" s="374">
        <v>380</v>
      </c>
      <c r="G1241" s="636" t="s">
        <v>10160</v>
      </c>
      <c r="H1241" s="636" t="s">
        <v>420</v>
      </c>
      <c r="I1241" s="637" t="s">
        <v>9091</v>
      </c>
      <c r="J1241" s="637" t="s">
        <v>1157</v>
      </c>
      <c r="K1241" s="637" t="s">
        <v>32</v>
      </c>
      <c r="L1241" s="637">
        <v>9851</v>
      </c>
      <c r="M1241" s="638">
        <v>45212</v>
      </c>
      <c r="N1241" s="74">
        <f t="shared" si="58"/>
        <v>11</v>
      </c>
      <c r="O1241" s="74">
        <f t="shared" si="59"/>
        <v>11</v>
      </c>
      <c r="P1241" s="139" t="str">
        <f t="shared" si="60"/>
        <v>Gastos_Gerais</v>
      </c>
    </row>
    <row r="1242" spans="1:16" ht="38.25" x14ac:dyDescent="0.2">
      <c r="A1242" s="627">
        <v>8946</v>
      </c>
      <c r="B1242" s="634">
        <v>45239</v>
      </c>
      <c r="C1242" s="642">
        <v>45231</v>
      </c>
      <c r="D1242" s="636" t="s">
        <v>264</v>
      </c>
      <c r="E1242" s="636" t="s">
        <v>293</v>
      </c>
      <c r="F1242" s="374">
        <v>354.32</v>
      </c>
      <c r="G1242" s="636" t="s">
        <v>8152</v>
      </c>
      <c r="H1242" s="636" t="s">
        <v>421</v>
      </c>
      <c r="I1242" s="637" t="s">
        <v>1172</v>
      </c>
      <c r="J1242" s="637" t="s">
        <v>1157</v>
      </c>
      <c r="K1242" s="637" t="s">
        <v>32</v>
      </c>
      <c r="L1242" s="637" t="s">
        <v>10161</v>
      </c>
      <c r="M1242" s="638">
        <v>45225</v>
      </c>
      <c r="N1242" s="74">
        <f t="shared" si="58"/>
        <v>11</v>
      </c>
      <c r="O1242" s="74">
        <f t="shared" si="59"/>
        <v>11</v>
      </c>
      <c r="P1242" s="139" t="str">
        <f t="shared" si="60"/>
        <v>Gastos_Gerais</v>
      </c>
    </row>
    <row r="1243" spans="1:16" ht="38.25" x14ac:dyDescent="0.2">
      <c r="A1243" s="627">
        <v>8947</v>
      </c>
      <c r="B1243" s="634">
        <v>45239</v>
      </c>
      <c r="C1243" s="642">
        <v>45231</v>
      </c>
      <c r="D1243" s="636" t="s">
        <v>264</v>
      </c>
      <c r="E1243" s="636" t="s">
        <v>293</v>
      </c>
      <c r="F1243" s="374">
        <v>354.32</v>
      </c>
      <c r="G1243" s="636" t="s">
        <v>8893</v>
      </c>
      <c r="H1243" s="636" t="s">
        <v>302</v>
      </c>
      <c r="I1243" s="637" t="s">
        <v>1172</v>
      </c>
      <c r="J1243" s="637" t="s">
        <v>1157</v>
      </c>
      <c r="K1243" s="637" t="s">
        <v>32</v>
      </c>
      <c r="L1243" s="637" t="s">
        <v>10162</v>
      </c>
      <c r="M1243" s="638">
        <v>45225</v>
      </c>
      <c r="N1243" s="74">
        <f t="shared" si="58"/>
        <v>11</v>
      </c>
      <c r="O1243" s="74">
        <f t="shared" si="59"/>
        <v>11</v>
      </c>
      <c r="P1243" s="139" t="str">
        <f t="shared" si="60"/>
        <v>Gastos_Gerais</v>
      </c>
    </row>
    <row r="1244" spans="1:16" ht="51" x14ac:dyDescent="0.2">
      <c r="A1244" s="627">
        <v>8948</v>
      </c>
      <c r="B1244" s="634">
        <v>45239</v>
      </c>
      <c r="C1244" s="642">
        <v>45200</v>
      </c>
      <c r="D1244" s="636" t="s">
        <v>176</v>
      </c>
      <c r="E1244" s="636" t="s">
        <v>170</v>
      </c>
      <c r="F1244" s="374">
        <v>6281.6</v>
      </c>
      <c r="G1244" s="636" t="s">
        <v>1438</v>
      </c>
      <c r="H1244" s="636" t="s">
        <v>303</v>
      </c>
      <c r="I1244" s="637" t="s">
        <v>4199</v>
      </c>
      <c r="J1244" s="637" t="s">
        <v>1157</v>
      </c>
      <c r="K1244" s="637" t="s">
        <v>1157</v>
      </c>
      <c r="L1244" s="637">
        <v>65346</v>
      </c>
      <c r="M1244" s="638">
        <v>45236</v>
      </c>
      <c r="N1244" s="74">
        <f t="shared" si="58"/>
        <v>11</v>
      </c>
      <c r="O1244" s="74">
        <f t="shared" si="59"/>
        <v>10</v>
      </c>
      <c r="P1244" s="139" t="str">
        <f t="shared" si="60"/>
        <v>Gastos_com_Pessoal</v>
      </c>
    </row>
    <row r="1245" spans="1:16" ht="51" x14ac:dyDescent="0.2">
      <c r="A1245" s="627">
        <v>8949</v>
      </c>
      <c r="B1245" s="634">
        <v>45239</v>
      </c>
      <c r="C1245" s="642">
        <v>45200</v>
      </c>
      <c r="D1245" s="636" t="s">
        <v>176</v>
      </c>
      <c r="E1245" s="636" t="s">
        <v>170</v>
      </c>
      <c r="F1245" s="374">
        <v>129.27000000000001</v>
      </c>
      <c r="G1245" s="636" t="s">
        <v>5884</v>
      </c>
      <c r="H1245" s="636" t="s">
        <v>303</v>
      </c>
      <c r="I1245" s="637" t="s">
        <v>4199</v>
      </c>
      <c r="J1245" s="637" t="s">
        <v>1157</v>
      </c>
      <c r="K1245" s="637" t="s">
        <v>1157</v>
      </c>
      <c r="L1245" s="637">
        <v>60679</v>
      </c>
      <c r="M1245" s="638">
        <v>45236</v>
      </c>
      <c r="N1245" s="74">
        <f t="shared" si="58"/>
        <v>11</v>
      </c>
      <c r="O1245" s="74">
        <f t="shared" si="59"/>
        <v>10</v>
      </c>
      <c r="P1245" s="139" t="str">
        <f t="shared" si="60"/>
        <v>Gastos_com_Pessoal</v>
      </c>
    </row>
    <row r="1246" spans="1:16" ht="51" x14ac:dyDescent="0.2">
      <c r="A1246" s="627">
        <v>8950</v>
      </c>
      <c r="B1246" s="634">
        <v>45239</v>
      </c>
      <c r="C1246" s="642">
        <v>45200</v>
      </c>
      <c r="D1246" s="636" t="s">
        <v>176</v>
      </c>
      <c r="E1246" s="636" t="s">
        <v>8</v>
      </c>
      <c r="F1246" s="374">
        <v>10615.88</v>
      </c>
      <c r="G1246" s="636" t="s">
        <v>10163</v>
      </c>
      <c r="H1246" s="636" t="s">
        <v>303</v>
      </c>
      <c r="I1246" s="637" t="s">
        <v>8632</v>
      </c>
      <c r="J1246" s="637" t="s">
        <v>1157</v>
      </c>
      <c r="K1246" s="637" t="s">
        <v>1157</v>
      </c>
      <c r="L1246" s="637">
        <v>748664</v>
      </c>
      <c r="M1246" s="638">
        <v>45229</v>
      </c>
      <c r="N1246" s="74">
        <f t="shared" si="58"/>
        <v>11</v>
      </c>
      <c r="O1246" s="74">
        <f t="shared" si="59"/>
        <v>10</v>
      </c>
      <c r="P1246" s="139" t="str">
        <f t="shared" si="60"/>
        <v>Gastos_com_Pessoal</v>
      </c>
    </row>
    <row r="1247" spans="1:16" ht="51" x14ac:dyDescent="0.2">
      <c r="A1247" s="627">
        <v>8951</v>
      </c>
      <c r="B1247" s="634">
        <v>45239</v>
      </c>
      <c r="C1247" s="642">
        <v>45200</v>
      </c>
      <c r="D1247" s="636" t="s">
        <v>176</v>
      </c>
      <c r="E1247" s="636" t="s">
        <v>331</v>
      </c>
      <c r="F1247" s="374">
        <v>24856.15</v>
      </c>
      <c r="G1247" s="636" t="s">
        <v>10164</v>
      </c>
      <c r="H1247" s="636" t="s">
        <v>303</v>
      </c>
      <c r="I1247" s="637" t="s">
        <v>1428</v>
      </c>
      <c r="J1247" s="637" t="s">
        <v>1157</v>
      </c>
      <c r="K1247" s="637" t="s">
        <v>1157</v>
      </c>
      <c r="L1247" s="637">
        <v>740143</v>
      </c>
      <c r="M1247" s="638">
        <v>45226</v>
      </c>
      <c r="N1247" s="74">
        <f t="shared" si="58"/>
        <v>11</v>
      </c>
      <c r="O1247" s="74">
        <f t="shared" si="59"/>
        <v>10</v>
      </c>
      <c r="P1247" s="139" t="str">
        <f t="shared" si="60"/>
        <v>Gastos_com_Pessoal</v>
      </c>
    </row>
    <row r="1248" spans="1:16" ht="38.25" x14ac:dyDescent="0.2">
      <c r="A1248" s="627">
        <v>8952</v>
      </c>
      <c r="B1248" s="634">
        <v>45240</v>
      </c>
      <c r="C1248" s="642">
        <v>45231</v>
      </c>
      <c r="D1248" s="636" t="s">
        <v>264</v>
      </c>
      <c r="E1248" s="636" t="s">
        <v>388</v>
      </c>
      <c r="F1248" s="374">
        <v>4200</v>
      </c>
      <c r="G1248" s="636" t="s">
        <v>10165</v>
      </c>
      <c r="H1248" s="636" t="s">
        <v>417</v>
      </c>
      <c r="I1248" s="637" t="s">
        <v>10166</v>
      </c>
      <c r="J1248" s="637" t="s">
        <v>1157</v>
      </c>
      <c r="K1248" s="637" t="s">
        <v>32</v>
      </c>
      <c r="L1248" s="637">
        <v>132</v>
      </c>
      <c r="M1248" s="638">
        <v>45240</v>
      </c>
      <c r="N1248" s="74">
        <f t="shared" si="58"/>
        <v>11</v>
      </c>
      <c r="O1248" s="74">
        <f t="shared" si="59"/>
        <v>11</v>
      </c>
      <c r="P1248" s="139" t="str">
        <f t="shared" si="60"/>
        <v>Gastos_Gerais</v>
      </c>
    </row>
    <row r="1249" spans="1:16" ht="38.25" x14ac:dyDescent="0.2">
      <c r="A1249" s="627">
        <v>8953</v>
      </c>
      <c r="B1249" s="634">
        <v>45240</v>
      </c>
      <c r="C1249" s="642">
        <v>45231</v>
      </c>
      <c r="D1249" s="636" t="s">
        <v>264</v>
      </c>
      <c r="E1249" s="636" t="s">
        <v>0</v>
      </c>
      <c r="F1249" s="374">
        <v>1827.65</v>
      </c>
      <c r="G1249" s="636" t="s">
        <v>6668</v>
      </c>
      <c r="H1249" s="636" t="s">
        <v>419</v>
      </c>
      <c r="I1249" s="637" t="s">
        <v>1570</v>
      </c>
      <c r="J1249" s="637" t="s">
        <v>1157</v>
      </c>
      <c r="K1249" s="637" t="s">
        <v>32</v>
      </c>
      <c r="L1249" s="637">
        <v>39598</v>
      </c>
      <c r="M1249" s="638">
        <v>45236</v>
      </c>
      <c r="N1249" s="74">
        <f t="shared" si="58"/>
        <v>11</v>
      </c>
      <c r="O1249" s="74">
        <f t="shared" si="59"/>
        <v>11</v>
      </c>
      <c r="P1249" s="139" t="str">
        <f t="shared" si="60"/>
        <v>Gastos_Gerais</v>
      </c>
    </row>
    <row r="1250" spans="1:16" ht="38.25" x14ac:dyDescent="0.2">
      <c r="A1250" s="627">
        <v>8954</v>
      </c>
      <c r="B1250" s="634">
        <v>45240</v>
      </c>
      <c r="C1250" s="642">
        <v>45231</v>
      </c>
      <c r="D1250" s="636" t="s">
        <v>264</v>
      </c>
      <c r="E1250" s="636" t="s">
        <v>136</v>
      </c>
      <c r="F1250" s="374">
        <v>436.6</v>
      </c>
      <c r="G1250" s="636" t="s">
        <v>10167</v>
      </c>
      <c r="H1250" s="636" t="s">
        <v>302</v>
      </c>
      <c r="I1250" s="637" t="s">
        <v>1910</v>
      </c>
      <c r="J1250" s="637" t="s">
        <v>1157</v>
      </c>
      <c r="K1250" s="637" t="s">
        <v>32</v>
      </c>
      <c r="L1250" s="637">
        <v>25621</v>
      </c>
      <c r="M1250" s="638">
        <v>45236</v>
      </c>
      <c r="N1250" s="74">
        <f t="shared" si="58"/>
        <v>11</v>
      </c>
      <c r="O1250" s="74">
        <f t="shared" si="59"/>
        <v>11</v>
      </c>
      <c r="P1250" s="139" t="str">
        <f t="shared" si="60"/>
        <v>Gastos_Gerais</v>
      </c>
    </row>
    <row r="1251" spans="1:16" ht="38.25" x14ac:dyDescent="0.2">
      <c r="A1251" s="627">
        <v>8955</v>
      </c>
      <c r="B1251" s="634">
        <v>45240</v>
      </c>
      <c r="C1251" s="642">
        <v>45231</v>
      </c>
      <c r="D1251" s="636" t="s">
        <v>264</v>
      </c>
      <c r="E1251" s="636" t="s">
        <v>138</v>
      </c>
      <c r="F1251" s="374">
        <v>1907.65</v>
      </c>
      <c r="G1251" s="636" t="s">
        <v>138</v>
      </c>
      <c r="H1251" s="636" t="s">
        <v>422</v>
      </c>
      <c r="I1251" s="641" t="s">
        <v>9322</v>
      </c>
      <c r="J1251" s="637" t="s">
        <v>1157</v>
      </c>
      <c r="K1251" s="637" t="s">
        <v>32</v>
      </c>
      <c r="L1251" s="637">
        <v>469</v>
      </c>
      <c r="M1251" s="638">
        <v>45238</v>
      </c>
      <c r="N1251" s="74">
        <f t="shared" si="58"/>
        <v>11</v>
      </c>
      <c r="O1251" s="74">
        <f t="shared" si="59"/>
        <v>11</v>
      </c>
      <c r="P1251" s="139" t="str">
        <f t="shared" si="60"/>
        <v>Gastos_Gerais</v>
      </c>
    </row>
    <row r="1252" spans="1:16" ht="38.25" x14ac:dyDescent="0.2">
      <c r="A1252" s="627">
        <v>8956</v>
      </c>
      <c r="B1252" s="634">
        <v>45240</v>
      </c>
      <c r="C1252" s="642">
        <v>45200</v>
      </c>
      <c r="D1252" s="636" t="s">
        <v>264</v>
      </c>
      <c r="E1252" s="636" t="s">
        <v>83</v>
      </c>
      <c r="F1252" s="374">
        <v>8086.11</v>
      </c>
      <c r="G1252" s="636" t="s">
        <v>9476</v>
      </c>
      <c r="H1252" s="636" t="s">
        <v>416</v>
      </c>
      <c r="I1252" s="637" t="s">
        <v>9180</v>
      </c>
      <c r="J1252" s="637" t="s">
        <v>1157</v>
      </c>
      <c r="K1252" s="637" t="s">
        <v>32</v>
      </c>
      <c r="L1252" s="637">
        <v>73947960</v>
      </c>
      <c r="M1252" s="638">
        <v>45189</v>
      </c>
      <c r="N1252" s="74">
        <f t="shared" si="58"/>
        <v>11</v>
      </c>
      <c r="O1252" s="74">
        <f t="shared" si="59"/>
        <v>10</v>
      </c>
      <c r="P1252" s="139" t="str">
        <f t="shared" si="60"/>
        <v>Gastos_Gerais</v>
      </c>
    </row>
    <row r="1253" spans="1:16" ht="38.25" x14ac:dyDescent="0.2">
      <c r="A1253" s="627">
        <v>8957</v>
      </c>
      <c r="B1253" s="634">
        <v>45240</v>
      </c>
      <c r="C1253" s="642">
        <v>45200</v>
      </c>
      <c r="D1253" s="636" t="s">
        <v>264</v>
      </c>
      <c r="E1253" s="636" t="s">
        <v>83</v>
      </c>
      <c r="F1253" s="374">
        <v>2324.1799999999998</v>
      </c>
      <c r="G1253" s="636" t="s">
        <v>9476</v>
      </c>
      <c r="H1253" s="636" t="s">
        <v>417</v>
      </c>
      <c r="I1253" s="637" t="s">
        <v>9180</v>
      </c>
      <c r="J1253" s="637" t="s">
        <v>1157</v>
      </c>
      <c r="K1253" s="637" t="s">
        <v>32</v>
      </c>
      <c r="L1253" s="637">
        <v>78359839</v>
      </c>
      <c r="M1253" s="638">
        <v>45205</v>
      </c>
      <c r="N1253" s="74">
        <f t="shared" si="58"/>
        <v>11</v>
      </c>
      <c r="O1253" s="74">
        <f t="shared" si="59"/>
        <v>10</v>
      </c>
      <c r="P1253" s="139" t="str">
        <f t="shared" si="60"/>
        <v>Gastos_Gerais</v>
      </c>
    </row>
    <row r="1254" spans="1:16" ht="38.25" x14ac:dyDescent="0.2">
      <c r="A1254" s="627">
        <v>8958</v>
      </c>
      <c r="B1254" s="634">
        <v>45240</v>
      </c>
      <c r="C1254" s="642">
        <v>45200</v>
      </c>
      <c r="D1254" s="636" t="s">
        <v>264</v>
      </c>
      <c r="E1254" s="636" t="s">
        <v>177</v>
      </c>
      <c r="F1254" s="374">
        <v>745.02</v>
      </c>
      <c r="G1254" s="636" t="s">
        <v>1729</v>
      </c>
      <c r="H1254" s="636" t="s">
        <v>419</v>
      </c>
      <c r="I1254" s="637" t="s">
        <v>2646</v>
      </c>
      <c r="J1254" s="637" t="s">
        <v>1157</v>
      </c>
      <c r="K1254" s="637" t="s">
        <v>1158</v>
      </c>
      <c r="L1254" s="637" t="s">
        <v>10169</v>
      </c>
      <c r="M1254" s="638">
        <v>45240</v>
      </c>
      <c r="N1254" s="74">
        <f t="shared" si="58"/>
        <v>11</v>
      </c>
      <c r="O1254" s="74">
        <f t="shared" si="59"/>
        <v>10</v>
      </c>
      <c r="P1254" s="139" t="str">
        <f t="shared" si="60"/>
        <v>Gastos_Gerais</v>
      </c>
    </row>
    <row r="1255" spans="1:16" ht="38.25" x14ac:dyDescent="0.2">
      <c r="A1255" s="627">
        <v>8959</v>
      </c>
      <c r="B1255" s="634">
        <v>45240</v>
      </c>
      <c r="C1255" s="642">
        <v>45200</v>
      </c>
      <c r="D1255" s="636" t="s">
        <v>264</v>
      </c>
      <c r="E1255" s="636" t="s">
        <v>177</v>
      </c>
      <c r="F1255" s="374">
        <v>739.55</v>
      </c>
      <c r="G1255" s="636" t="s">
        <v>1729</v>
      </c>
      <c r="H1255" s="636" t="s">
        <v>421</v>
      </c>
      <c r="I1255" s="637" t="s">
        <v>2646</v>
      </c>
      <c r="J1255" s="637" t="s">
        <v>1157</v>
      </c>
      <c r="K1255" s="637" t="s">
        <v>1158</v>
      </c>
      <c r="L1255" s="637" t="s">
        <v>10170</v>
      </c>
      <c r="M1255" s="638">
        <v>45240</v>
      </c>
      <c r="N1255" s="74">
        <f t="shared" si="58"/>
        <v>11</v>
      </c>
      <c r="O1255" s="74">
        <f t="shared" si="59"/>
        <v>10</v>
      </c>
      <c r="P1255" s="139" t="str">
        <f t="shared" si="60"/>
        <v>Gastos_Gerais</v>
      </c>
    </row>
    <row r="1256" spans="1:16" ht="38.25" x14ac:dyDescent="0.2">
      <c r="A1256" s="627">
        <v>8960</v>
      </c>
      <c r="B1256" s="634">
        <v>45240</v>
      </c>
      <c r="C1256" s="642">
        <v>45200</v>
      </c>
      <c r="D1256" s="636" t="s">
        <v>264</v>
      </c>
      <c r="E1256" s="636" t="s">
        <v>177</v>
      </c>
      <c r="F1256" s="374">
        <v>761.67</v>
      </c>
      <c r="G1256" s="636" t="s">
        <v>1729</v>
      </c>
      <c r="H1256" s="636" t="s">
        <v>416</v>
      </c>
      <c r="I1256" s="637" t="s">
        <v>2646</v>
      </c>
      <c r="J1256" s="637" t="s">
        <v>1157</v>
      </c>
      <c r="K1256" s="637" t="s">
        <v>1158</v>
      </c>
      <c r="L1256" s="637" t="s">
        <v>10171</v>
      </c>
      <c r="M1256" s="638">
        <v>45240</v>
      </c>
      <c r="N1256" s="74">
        <f t="shared" si="58"/>
        <v>11</v>
      </c>
      <c r="O1256" s="74">
        <f t="shared" si="59"/>
        <v>10</v>
      </c>
      <c r="P1256" s="139" t="str">
        <f t="shared" si="60"/>
        <v>Gastos_Gerais</v>
      </c>
    </row>
    <row r="1257" spans="1:16" ht="38.25" x14ac:dyDescent="0.2">
      <c r="A1257" s="627">
        <v>8961</v>
      </c>
      <c r="B1257" s="634">
        <v>45240</v>
      </c>
      <c r="C1257" s="642">
        <v>45200</v>
      </c>
      <c r="D1257" s="636" t="s">
        <v>264</v>
      </c>
      <c r="E1257" s="636" t="s">
        <v>177</v>
      </c>
      <c r="F1257" s="374">
        <v>745.02</v>
      </c>
      <c r="G1257" s="636" t="s">
        <v>1729</v>
      </c>
      <c r="H1257" s="636" t="s">
        <v>423</v>
      </c>
      <c r="I1257" s="637" t="s">
        <v>2646</v>
      </c>
      <c r="J1257" s="637" t="s">
        <v>1157</v>
      </c>
      <c r="K1257" s="637" t="s">
        <v>1158</v>
      </c>
      <c r="L1257" s="637" t="s">
        <v>10172</v>
      </c>
      <c r="M1257" s="638">
        <v>45240</v>
      </c>
      <c r="N1257" s="74">
        <f t="shared" si="58"/>
        <v>11</v>
      </c>
      <c r="O1257" s="74">
        <f t="shared" si="59"/>
        <v>10</v>
      </c>
      <c r="P1257" s="139" t="str">
        <f t="shared" si="60"/>
        <v>Gastos_Gerais</v>
      </c>
    </row>
    <row r="1258" spans="1:16" ht="38.25" x14ac:dyDescent="0.2">
      <c r="A1258" s="627">
        <v>8962</v>
      </c>
      <c r="B1258" s="634">
        <v>45240</v>
      </c>
      <c r="C1258" s="642">
        <v>45200</v>
      </c>
      <c r="D1258" s="636" t="s">
        <v>264</v>
      </c>
      <c r="E1258" s="636" t="s">
        <v>177</v>
      </c>
      <c r="F1258" s="374">
        <v>739.54</v>
      </c>
      <c r="G1258" s="636" t="s">
        <v>1729</v>
      </c>
      <c r="H1258" s="636" t="s">
        <v>417</v>
      </c>
      <c r="I1258" s="637" t="s">
        <v>2646</v>
      </c>
      <c r="J1258" s="637" t="s">
        <v>1157</v>
      </c>
      <c r="K1258" s="637" t="s">
        <v>1158</v>
      </c>
      <c r="L1258" s="637" t="s">
        <v>10173</v>
      </c>
      <c r="M1258" s="638">
        <v>45240</v>
      </c>
      <c r="N1258" s="74">
        <f t="shared" si="58"/>
        <v>11</v>
      </c>
      <c r="O1258" s="74">
        <f t="shared" si="59"/>
        <v>10</v>
      </c>
      <c r="P1258" s="139" t="str">
        <f t="shared" si="60"/>
        <v>Gastos_Gerais</v>
      </c>
    </row>
    <row r="1259" spans="1:16" ht="38.25" x14ac:dyDescent="0.2">
      <c r="A1259" s="627">
        <v>8963</v>
      </c>
      <c r="B1259" s="634">
        <v>45240</v>
      </c>
      <c r="C1259" s="642">
        <v>45200</v>
      </c>
      <c r="D1259" s="636" t="s">
        <v>264</v>
      </c>
      <c r="E1259" s="636" t="s">
        <v>177</v>
      </c>
      <c r="F1259" s="374">
        <v>761.67</v>
      </c>
      <c r="G1259" s="636" t="s">
        <v>1729</v>
      </c>
      <c r="H1259" s="636" t="s">
        <v>414</v>
      </c>
      <c r="I1259" s="637" t="s">
        <v>2646</v>
      </c>
      <c r="J1259" s="637" t="s">
        <v>1157</v>
      </c>
      <c r="K1259" s="637" t="s">
        <v>1158</v>
      </c>
      <c r="L1259" s="637" t="s">
        <v>10174</v>
      </c>
      <c r="M1259" s="638">
        <v>45240</v>
      </c>
      <c r="N1259" s="74">
        <f t="shared" si="58"/>
        <v>11</v>
      </c>
      <c r="O1259" s="74">
        <f t="shared" si="59"/>
        <v>10</v>
      </c>
      <c r="P1259" s="139" t="str">
        <f t="shared" si="60"/>
        <v>Gastos_Gerais</v>
      </c>
    </row>
    <row r="1260" spans="1:16" ht="38.25" x14ac:dyDescent="0.2">
      <c r="A1260" s="627">
        <v>8964</v>
      </c>
      <c r="B1260" s="634">
        <v>45240</v>
      </c>
      <c r="C1260" s="642">
        <v>45200</v>
      </c>
      <c r="D1260" s="636" t="s">
        <v>264</v>
      </c>
      <c r="E1260" s="636" t="s">
        <v>320</v>
      </c>
      <c r="F1260" s="374">
        <v>1250</v>
      </c>
      <c r="G1260" s="636" t="s">
        <v>10175</v>
      </c>
      <c r="H1260" s="636" t="s">
        <v>1032</v>
      </c>
      <c r="I1260" s="637" t="s">
        <v>2707</v>
      </c>
      <c r="J1260" s="637" t="s">
        <v>1157</v>
      </c>
      <c r="K1260" s="637" t="s">
        <v>32</v>
      </c>
      <c r="L1260" s="637">
        <v>7</v>
      </c>
      <c r="M1260" s="638">
        <v>45229</v>
      </c>
      <c r="N1260" s="74">
        <f t="shared" si="58"/>
        <v>11</v>
      </c>
      <c r="O1260" s="74">
        <f t="shared" si="59"/>
        <v>10</v>
      </c>
      <c r="P1260" s="139" t="str">
        <f t="shared" si="60"/>
        <v>Gastos_Gerais</v>
      </c>
    </row>
    <row r="1261" spans="1:16" ht="38.25" x14ac:dyDescent="0.2">
      <c r="A1261" s="627">
        <v>8965</v>
      </c>
      <c r="B1261" s="634">
        <v>45240</v>
      </c>
      <c r="C1261" s="642">
        <v>45231</v>
      </c>
      <c r="D1261" s="636" t="s">
        <v>264</v>
      </c>
      <c r="E1261" s="636" t="s">
        <v>402</v>
      </c>
      <c r="F1261" s="374">
        <v>53.85</v>
      </c>
      <c r="G1261" s="636" t="s">
        <v>1487</v>
      </c>
      <c r="H1261" s="636" t="s">
        <v>421</v>
      </c>
      <c r="I1261" s="637" t="s">
        <v>10112</v>
      </c>
      <c r="J1261" s="637" t="s">
        <v>5044</v>
      </c>
      <c r="K1261" s="637" t="s">
        <v>32</v>
      </c>
      <c r="L1261" s="637">
        <v>2152</v>
      </c>
      <c r="M1261" s="638">
        <v>45240</v>
      </c>
      <c r="N1261" s="74">
        <f t="shared" si="58"/>
        <v>11</v>
      </c>
      <c r="O1261" s="74">
        <f t="shared" si="59"/>
        <v>11</v>
      </c>
      <c r="P1261" s="139" t="str">
        <f t="shared" si="60"/>
        <v>Gastos_Gerais</v>
      </c>
    </row>
    <row r="1262" spans="1:16" ht="51" x14ac:dyDescent="0.2">
      <c r="A1262" s="627">
        <v>8966</v>
      </c>
      <c r="B1262" s="634">
        <v>45240</v>
      </c>
      <c r="C1262" s="642">
        <v>45231</v>
      </c>
      <c r="D1262" s="636" t="s">
        <v>176</v>
      </c>
      <c r="E1262" s="636" t="s">
        <v>158</v>
      </c>
      <c r="F1262" s="374">
        <v>1104</v>
      </c>
      <c r="G1262" s="636" t="s">
        <v>10176</v>
      </c>
      <c r="H1262" s="636" t="s">
        <v>303</v>
      </c>
      <c r="I1262" s="637" t="s">
        <v>4133</v>
      </c>
      <c r="J1262" s="637" t="s">
        <v>1188</v>
      </c>
      <c r="K1262" s="637" t="s">
        <v>1393</v>
      </c>
      <c r="L1262" s="637">
        <v>89672</v>
      </c>
      <c r="M1262" s="638">
        <v>45244</v>
      </c>
      <c r="N1262" s="74">
        <f t="shared" si="58"/>
        <v>11</v>
      </c>
      <c r="O1262" s="74">
        <f t="shared" si="59"/>
        <v>11</v>
      </c>
      <c r="P1262" s="139" t="str">
        <f t="shared" si="60"/>
        <v>Gastos_com_Pessoal</v>
      </c>
    </row>
    <row r="1263" spans="1:16" ht="38.25" x14ac:dyDescent="0.2">
      <c r="A1263" s="627">
        <v>8967</v>
      </c>
      <c r="B1263" s="634">
        <v>45240</v>
      </c>
      <c r="C1263" s="642">
        <v>45231</v>
      </c>
      <c r="D1263" s="636" t="s">
        <v>264</v>
      </c>
      <c r="E1263" s="636" t="s">
        <v>293</v>
      </c>
      <c r="F1263" s="374">
        <v>225</v>
      </c>
      <c r="G1263" s="636" t="s">
        <v>6507</v>
      </c>
      <c r="H1263" s="636" t="s">
        <v>419</v>
      </c>
      <c r="I1263" s="637" t="s">
        <v>4950</v>
      </c>
      <c r="J1263" s="637" t="s">
        <v>1188</v>
      </c>
      <c r="K1263" s="637" t="s">
        <v>4137</v>
      </c>
      <c r="L1263" s="637">
        <v>952980449</v>
      </c>
      <c r="M1263" s="638">
        <v>45240</v>
      </c>
      <c r="N1263" s="74">
        <f t="shared" si="58"/>
        <v>11</v>
      </c>
      <c r="O1263" s="74">
        <f t="shared" si="59"/>
        <v>11</v>
      </c>
      <c r="P1263" s="139" t="str">
        <f t="shared" si="60"/>
        <v>Gastos_Gerais</v>
      </c>
    </row>
    <row r="1264" spans="1:16" ht="38.25" x14ac:dyDescent="0.2">
      <c r="A1264" s="627">
        <v>8968</v>
      </c>
      <c r="B1264" s="634">
        <v>45240</v>
      </c>
      <c r="C1264" s="642">
        <v>45231</v>
      </c>
      <c r="D1264" s="636" t="s">
        <v>264</v>
      </c>
      <c r="E1264" s="636" t="s">
        <v>293</v>
      </c>
      <c r="F1264" s="374">
        <v>225</v>
      </c>
      <c r="G1264" s="636" t="s">
        <v>6480</v>
      </c>
      <c r="H1264" s="636" t="s">
        <v>419</v>
      </c>
      <c r="I1264" s="637" t="s">
        <v>5120</v>
      </c>
      <c r="J1264" s="637" t="s">
        <v>1188</v>
      </c>
      <c r="K1264" s="637" t="s">
        <v>4137</v>
      </c>
      <c r="L1264" s="637">
        <v>952980449</v>
      </c>
      <c r="M1264" s="638">
        <v>45240</v>
      </c>
      <c r="N1264" s="74">
        <f t="shared" si="58"/>
        <v>11</v>
      </c>
      <c r="O1264" s="74">
        <f t="shared" si="59"/>
        <v>11</v>
      </c>
      <c r="P1264" s="139" t="str">
        <f t="shared" si="60"/>
        <v>Gastos_Gerais</v>
      </c>
    </row>
    <row r="1265" spans="1:16" ht="38.25" x14ac:dyDescent="0.2">
      <c r="A1265" s="627">
        <v>8969</v>
      </c>
      <c r="B1265" s="634">
        <v>45240</v>
      </c>
      <c r="C1265" s="642">
        <v>45231</v>
      </c>
      <c r="D1265" s="636" t="s">
        <v>264</v>
      </c>
      <c r="E1265" s="636" t="s">
        <v>293</v>
      </c>
      <c r="F1265" s="374">
        <v>75</v>
      </c>
      <c r="G1265" s="636" t="s">
        <v>9213</v>
      </c>
      <c r="H1265" s="636" t="s">
        <v>417</v>
      </c>
      <c r="I1265" s="637" t="s">
        <v>2382</v>
      </c>
      <c r="J1265" s="637" t="s">
        <v>1188</v>
      </c>
      <c r="K1265" s="637" t="s">
        <v>4137</v>
      </c>
      <c r="L1265" s="637">
        <v>952980449</v>
      </c>
      <c r="M1265" s="638">
        <v>45240</v>
      </c>
      <c r="N1265" s="74">
        <f t="shared" si="58"/>
        <v>11</v>
      </c>
      <c r="O1265" s="74">
        <f t="shared" si="59"/>
        <v>11</v>
      </c>
      <c r="P1265" s="139" t="str">
        <f t="shared" si="60"/>
        <v>Gastos_Gerais</v>
      </c>
    </row>
    <row r="1266" spans="1:16" ht="38.25" x14ac:dyDescent="0.2">
      <c r="A1266" s="627">
        <v>8970</v>
      </c>
      <c r="B1266" s="634">
        <v>45240</v>
      </c>
      <c r="C1266" s="642">
        <v>45231</v>
      </c>
      <c r="D1266" s="636" t="s">
        <v>264</v>
      </c>
      <c r="E1266" s="636" t="s">
        <v>293</v>
      </c>
      <c r="F1266" s="374">
        <v>75</v>
      </c>
      <c r="G1266" s="636" t="s">
        <v>9808</v>
      </c>
      <c r="H1266" s="636" t="s">
        <v>423</v>
      </c>
      <c r="I1266" s="637" t="s">
        <v>9809</v>
      </c>
      <c r="J1266" s="637" t="s">
        <v>1188</v>
      </c>
      <c r="K1266" s="637" t="s">
        <v>4137</v>
      </c>
      <c r="L1266" s="637">
        <v>952980449</v>
      </c>
      <c r="M1266" s="638">
        <v>45240</v>
      </c>
      <c r="N1266" s="74">
        <f t="shared" si="58"/>
        <v>11</v>
      </c>
      <c r="O1266" s="74">
        <f t="shared" si="59"/>
        <v>11</v>
      </c>
      <c r="P1266" s="139" t="str">
        <f t="shared" si="60"/>
        <v>Gastos_Gerais</v>
      </c>
    </row>
    <row r="1267" spans="1:16" ht="38.25" x14ac:dyDescent="0.2">
      <c r="A1267" s="627">
        <v>8971</v>
      </c>
      <c r="B1267" s="634">
        <v>45240</v>
      </c>
      <c r="C1267" s="642">
        <v>45231</v>
      </c>
      <c r="D1267" s="636" t="s">
        <v>264</v>
      </c>
      <c r="E1267" s="636" t="s">
        <v>293</v>
      </c>
      <c r="F1267" s="374">
        <v>75</v>
      </c>
      <c r="G1267" s="636" t="s">
        <v>9806</v>
      </c>
      <c r="H1267" s="636" t="s">
        <v>423</v>
      </c>
      <c r="I1267" s="637" t="s">
        <v>9807</v>
      </c>
      <c r="J1267" s="637" t="s">
        <v>1188</v>
      </c>
      <c r="K1267" s="637" t="s">
        <v>4137</v>
      </c>
      <c r="L1267" s="637">
        <v>952980449</v>
      </c>
      <c r="M1267" s="638">
        <v>45240</v>
      </c>
      <c r="N1267" s="74">
        <f t="shared" si="58"/>
        <v>11</v>
      </c>
      <c r="O1267" s="74">
        <f t="shared" si="59"/>
        <v>11</v>
      </c>
      <c r="P1267" s="139" t="str">
        <f t="shared" si="60"/>
        <v>Gastos_Gerais</v>
      </c>
    </row>
    <row r="1268" spans="1:16" ht="38.25" x14ac:dyDescent="0.2">
      <c r="A1268" s="627">
        <v>8972</v>
      </c>
      <c r="B1268" s="634">
        <v>45240</v>
      </c>
      <c r="C1268" s="642">
        <v>45231</v>
      </c>
      <c r="D1268" s="636" t="s">
        <v>264</v>
      </c>
      <c r="E1268" s="636" t="s">
        <v>293</v>
      </c>
      <c r="F1268" s="374">
        <v>40.4</v>
      </c>
      <c r="G1268" s="636" t="s">
        <v>10177</v>
      </c>
      <c r="H1268" s="636" t="s">
        <v>493</v>
      </c>
      <c r="I1268" s="637" t="s">
        <v>10121</v>
      </c>
      <c r="J1268" s="637" t="s">
        <v>1188</v>
      </c>
      <c r="K1268" s="637" t="s">
        <v>4137</v>
      </c>
      <c r="L1268" s="637">
        <v>952980449</v>
      </c>
      <c r="M1268" s="638">
        <v>45240</v>
      </c>
      <c r="N1268" s="74">
        <f t="shared" si="58"/>
        <v>11</v>
      </c>
      <c r="O1268" s="74">
        <f t="shared" si="59"/>
        <v>11</v>
      </c>
      <c r="P1268" s="139" t="str">
        <f t="shared" si="60"/>
        <v>Gastos_Gerais</v>
      </c>
    </row>
    <row r="1269" spans="1:16" ht="38.25" x14ac:dyDescent="0.2">
      <c r="A1269" s="627">
        <v>8973</v>
      </c>
      <c r="B1269" s="634">
        <v>45240</v>
      </c>
      <c r="C1269" s="642">
        <v>45231</v>
      </c>
      <c r="D1269" s="636" t="s">
        <v>264</v>
      </c>
      <c r="E1269" s="648" t="s">
        <v>180</v>
      </c>
      <c r="F1269" s="374">
        <v>550</v>
      </c>
      <c r="G1269" s="636" t="s">
        <v>3359</v>
      </c>
      <c r="H1269" s="636" t="s">
        <v>303</v>
      </c>
      <c r="I1269" s="637" t="s">
        <v>3360</v>
      </c>
      <c r="J1269" s="637" t="s">
        <v>1157</v>
      </c>
      <c r="K1269" s="637" t="s">
        <v>32</v>
      </c>
      <c r="L1269" s="637" t="s">
        <v>10178</v>
      </c>
      <c r="M1269" s="638">
        <v>45231</v>
      </c>
      <c r="N1269" s="74">
        <f t="shared" si="58"/>
        <v>11</v>
      </c>
      <c r="O1269" s="74">
        <f t="shared" si="59"/>
        <v>11</v>
      </c>
      <c r="P1269" s="139" t="str">
        <f t="shared" si="60"/>
        <v>Gastos_Gerais</v>
      </c>
    </row>
    <row r="1270" spans="1:16" ht="38.25" x14ac:dyDescent="0.2">
      <c r="A1270" s="627">
        <v>8974</v>
      </c>
      <c r="B1270" s="634">
        <v>45240</v>
      </c>
      <c r="C1270" s="642">
        <v>45231</v>
      </c>
      <c r="D1270" s="636" t="s">
        <v>264</v>
      </c>
      <c r="E1270" s="636" t="s">
        <v>402</v>
      </c>
      <c r="F1270" s="374">
        <v>10.19</v>
      </c>
      <c r="G1270" s="636" t="s">
        <v>1487</v>
      </c>
      <c r="H1270" s="636" t="s">
        <v>414</v>
      </c>
      <c r="I1270" s="637" t="s">
        <v>7202</v>
      </c>
      <c r="J1270" s="637" t="s">
        <v>1157</v>
      </c>
      <c r="K1270" s="637" t="s">
        <v>32</v>
      </c>
      <c r="L1270" s="637">
        <v>220840</v>
      </c>
      <c r="M1270" s="638">
        <v>45236</v>
      </c>
      <c r="N1270" s="74">
        <f t="shared" si="58"/>
        <v>11</v>
      </c>
      <c r="O1270" s="74">
        <f t="shared" si="59"/>
        <v>11</v>
      </c>
      <c r="P1270" s="139" t="str">
        <f t="shared" si="60"/>
        <v>Gastos_Gerais</v>
      </c>
    </row>
    <row r="1271" spans="1:16" ht="76.5" x14ac:dyDescent="0.2">
      <c r="A1271" s="627">
        <v>8975</v>
      </c>
      <c r="B1271" s="634">
        <v>45240</v>
      </c>
      <c r="C1271" s="642">
        <v>45231</v>
      </c>
      <c r="D1271" s="636" t="s">
        <v>141</v>
      </c>
      <c r="E1271" s="636" t="s">
        <v>228</v>
      </c>
      <c r="F1271" s="374">
        <v>4390</v>
      </c>
      <c r="G1271" s="636" t="s">
        <v>10179</v>
      </c>
      <c r="H1271" s="636" t="s">
        <v>493</v>
      </c>
      <c r="I1271" s="637" t="s">
        <v>10807</v>
      </c>
      <c r="J1271" s="637" t="s">
        <v>1157</v>
      </c>
      <c r="K1271" s="637" t="s">
        <v>32</v>
      </c>
      <c r="L1271" s="637">
        <v>1645</v>
      </c>
      <c r="M1271" s="638">
        <v>45233</v>
      </c>
      <c r="N1271" s="74">
        <f t="shared" si="58"/>
        <v>11</v>
      </c>
      <c r="O1271" s="74">
        <f t="shared" si="59"/>
        <v>11</v>
      </c>
      <c r="P1271" s="139" t="str">
        <f t="shared" si="60"/>
        <v>Aquisição_de_Bens_Permanentes</v>
      </c>
    </row>
    <row r="1272" spans="1:16" ht="76.5" x14ac:dyDescent="0.2">
      <c r="A1272" s="627">
        <v>8976</v>
      </c>
      <c r="B1272" s="634">
        <v>45240</v>
      </c>
      <c r="C1272" s="642">
        <v>45231</v>
      </c>
      <c r="D1272" s="636" t="s">
        <v>141</v>
      </c>
      <c r="E1272" s="636" t="s">
        <v>228</v>
      </c>
      <c r="F1272" s="374">
        <v>4390</v>
      </c>
      <c r="G1272" s="636" t="s">
        <v>10179</v>
      </c>
      <c r="H1272" s="636" t="s">
        <v>423</v>
      </c>
      <c r="I1272" s="637" t="s">
        <v>10807</v>
      </c>
      <c r="J1272" s="637" t="s">
        <v>1157</v>
      </c>
      <c r="K1272" s="637" t="s">
        <v>32</v>
      </c>
      <c r="L1272" s="637">
        <v>1646</v>
      </c>
      <c r="M1272" s="638">
        <v>45233</v>
      </c>
      <c r="N1272" s="74">
        <f t="shared" si="58"/>
        <v>11</v>
      </c>
      <c r="O1272" s="74">
        <f t="shared" si="59"/>
        <v>11</v>
      </c>
      <c r="P1272" s="139" t="str">
        <f t="shared" si="60"/>
        <v>Aquisição_de_Bens_Permanentes</v>
      </c>
    </row>
    <row r="1273" spans="1:16" ht="76.5" x14ac:dyDescent="0.2">
      <c r="A1273" s="627">
        <v>8977</v>
      </c>
      <c r="B1273" s="634">
        <v>45240</v>
      </c>
      <c r="C1273" s="642">
        <v>45231</v>
      </c>
      <c r="D1273" s="636" t="s">
        <v>141</v>
      </c>
      <c r="E1273" s="636" t="s">
        <v>228</v>
      </c>
      <c r="F1273" s="374">
        <v>4390</v>
      </c>
      <c r="G1273" s="636" t="s">
        <v>10179</v>
      </c>
      <c r="H1273" s="636" t="s">
        <v>421</v>
      </c>
      <c r="I1273" s="637" t="s">
        <v>10807</v>
      </c>
      <c r="J1273" s="637" t="s">
        <v>1157</v>
      </c>
      <c r="K1273" s="637" t="s">
        <v>32</v>
      </c>
      <c r="L1273" s="637">
        <v>1644</v>
      </c>
      <c r="M1273" s="638">
        <v>45233</v>
      </c>
      <c r="N1273" s="74">
        <f t="shared" si="58"/>
        <v>11</v>
      </c>
      <c r="O1273" s="74">
        <f t="shared" si="59"/>
        <v>11</v>
      </c>
      <c r="P1273" s="139" t="str">
        <f t="shared" si="60"/>
        <v>Aquisição_de_Bens_Permanentes</v>
      </c>
    </row>
    <row r="1274" spans="1:16" ht="76.5" x14ac:dyDescent="0.2">
      <c r="A1274" s="627">
        <v>8978</v>
      </c>
      <c r="B1274" s="634">
        <v>45240</v>
      </c>
      <c r="C1274" s="642">
        <v>45231</v>
      </c>
      <c r="D1274" s="636" t="s">
        <v>141</v>
      </c>
      <c r="E1274" s="636" t="s">
        <v>228</v>
      </c>
      <c r="F1274" s="374">
        <v>4390</v>
      </c>
      <c r="G1274" s="636" t="s">
        <v>10179</v>
      </c>
      <c r="H1274" s="636" t="s">
        <v>414</v>
      </c>
      <c r="I1274" s="637" t="s">
        <v>10807</v>
      </c>
      <c r="J1274" s="637" t="s">
        <v>1157</v>
      </c>
      <c r="K1274" s="637" t="s">
        <v>32</v>
      </c>
      <c r="L1274" s="637">
        <v>1642</v>
      </c>
      <c r="M1274" s="638">
        <v>45233</v>
      </c>
      <c r="N1274" s="74">
        <f t="shared" si="58"/>
        <v>11</v>
      </c>
      <c r="O1274" s="74">
        <f t="shared" si="59"/>
        <v>11</v>
      </c>
      <c r="P1274" s="139" t="str">
        <f t="shared" si="60"/>
        <v>Aquisição_de_Bens_Permanentes</v>
      </c>
    </row>
    <row r="1275" spans="1:16" ht="76.5" x14ac:dyDescent="0.2">
      <c r="A1275" s="627">
        <v>8979</v>
      </c>
      <c r="B1275" s="634">
        <v>45240</v>
      </c>
      <c r="C1275" s="642">
        <v>45231</v>
      </c>
      <c r="D1275" s="636" t="s">
        <v>141</v>
      </c>
      <c r="E1275" s="636" t="s">
        <v>228</v>
      </c>
      <c r="F1275" s="374">
        <v>4390</v>
      </c>
      <c r="G1275" s="636" t="s">
        <v>10179</v>
      </c>
      <c r="H1275" s="636" t="s">
        <v>493</v>
      </c>
      <c r="I1275" s="637" t="s">
        <v>10807</v>
      </c>
      <c r="J1275" s="637" t="s">
        <v>1157</v>
      </c>
      <c r="K1275" s="637" t="s">
        <v>32</v>
      </c>
      <c r="L1275" s="637">
        <v>1645</v>
      </c>
      <c r="M1275" s="638">
        <v>45231</v>
      </c>
      <c r="N1275" s="74">
        <f t="shared" si="58"/>
        <v>11</v>
      </c>
      <c r="O1275" s="74">
        <f t="shared" si="59"/>
        <v>11</v>
      </c>
      <c r="P1275" s="139" t="str">
        <f t="shared" si="60"/>
        <v>Aquisição_de_Bens_Permanentes</v>
      </c>
    </row>
    <row r="1276" spans="1:16" ht="76.5" x14ac:dyDescent="0.2">
      <c r="A1276" s="627">
        <v>8980</v>
      </c>
      <c r="B1276" s="634">
        <v>45240</v>
      </c>
      <c r="C1276" s="642">
        <v>45231</v>
      </c>
      <c r="D1276" s="636" t="s">
        <v>141</v>
      </c>
      <c r="E1276" s="636" t="s">
        <v>228</v>
      </c>
      <c r="F1276" s="374">
        <v>4390</v>
      </c>
      <c r="G1276" s="636" t="s">
        <v>10179</v>
      </c>
      <c r="H1276" s="636" t="s">
        <v>417</v>
      </c>
      <c r="I1276" s="637" t="s">
        <v>10807</v>
      </c>
      <c r="J1276" s="637" t="s">
        <v>1157</v>
      </c>
      <c r="K1276" s="637" t="s">
        <v>32</v>
      </c>
      <c r="L1276" s="637">
        <v>1648</v>
      </c>
      <c r="M1276" s="638">
        <v>45233</v>
      </c>
      <c r="N1276" s="74">
        <f t="shared" si="58"/>
        <v>11</v>
      </c>
      <c r="O1276" s="74">
        <f t="shared" si="59"/>
        <v>11</v>
      </c>
      <c r="P1276" s="139" t="str">
        <f t="shared" si="60"/>
        <v>Aquisição_de_Bens_Permanentes</v>
      </c>
    </row>
    <row r="1277" spans="1:16" ht="48" x14ac:dyDescent="0.2">
      <c r="A1277" s="627">
        <v>8981</v>
      </c>
      <c r="B1277" s="634">
        <v>45240</v>
      </c>
      <c r="C1277" s="642">
        <v>45231</v>
      </c>
      <c r="D1277" s="636" t="s">
        <v>264</v>
      </c>
      <c r="E1277" s="636" t="s">
        <v>386</v>
      </c>
      <c r="F1277" s="374">
        <v>1361.7</v>
      </c>
      <c r="G1277" s="636" t="s">
        <v>9081</v>
      </c>
      <c r="H1277" s="636" t="s">
        <v>421</v>
      </c>
      <c r="I1277" s="637" t="s">
        <v>10180</v>
      </c>
      <c r="J1277" s="637" t="s">
        <v>1157</v>
      </c>
      <c r="K1277" s="637" t="s">
        <v>32</v>
      </c>
      <c r="L1277" s="637">
        <v>371</v>
      </c>
      <c r="M1277" s="638">
        <v>45236</v>
      </c>
      <c r="N1277" s="74">
        <f t="shared" si="58"/>
        <v>11</v>
      </c>
      <c r="O1277" s="74">
        <f t="shared" si="59"/>
        <v>11</v>
      </c>
      <c r="P1277" s="139" t="str">
        <f t="shared" si="60"/>
        <v>Gastos_Gerais</v>
      </c>
    </row>
    <row r="1278" spans="1:16" ht="38.25" x14ac:dyDescent="0.2">
      <c r="A1278" s="627">
        <v>8982</v>
      </c>
      <c r="B1278" s="634">
        <v>45240</v>
      </c>
      <c r="C1278" s="642">
        <v>45231</v>
      </c>
      <c r="D1278" s="636" t="s">
        <v>264</v>
      </c>
      <c r="E1278" s="636" t="s">
        <v>290</v>
      </c>
      <c r="F1278" s="374">
        <v>60.29</v>
      </c>
      <c r="G1278" s="636" t="s">
        <v>10181</v>
      </c>
      <c r="H1278" s="636" t="s">
        <v>422</v>
      </c>
      <c r="I1278" s="637" t="s">
        <v>5655</v>
      </c>
      <c r="J1278" s="637" t="s">
        <v>1157</v>
      </c>
      <c r="K1278" s="637" t="s">
        <v>32</v>
      </c>
      <c r="L1278" s="637">
        <v>33728</v>
      </c>
      <c r="M1278" s="638">
        <v>45233</v>
      </c>
      <c r="N1278" s="74">
        <f t="shared" si="58"/>
        <v>11</v>
      </c>
      <c r="O1278" s="74">
        <f t="shared" si="59"/>
        <v>11</v>
      </c>
      <c r="P1278" s="139" t="str">
        <f t="shared" si="60"/>
        <v>Gastos_Gerais</v>
      </c>
    </row>
    <row r="1279" spans="1:16" ht="48" x14ac:dyDescent="0.2">
      <c r="A1279" s="627">
        <v>8983</v>
      </c>
      <c r="B1279" s="634">
        <v>45240</v>
      </c>
      <c r="C1279" s="642">
        <v>45200</v>
      </c>
      <c r="D1279" s="636" t="s">
        <v>264</v>
      </c>
      <c r="E1279" s="636" t="s">
        <v>59</v>
      </c>
      <c r="F1279" s="374">
        <v>2755.01</v>
      </c>
      <c r="G1279" s="636" t="s">
        <v>1538</v>
      </c>
      <c r="H1279" s="636" t="s">
        <v>302</v>
      </c>
      <c r="I1279" s="637" t="s">
        <v>1539</v>
      </c>
      <c r="J1279" s="637" t="s">
        <v>1157</v>
      </c>
      <c r="K1279" s="637" t="s">
        <v>1157</v>
      </c>
      <c r="L1279" s="637" t="s">
        <v>10182</v>
      </c>
      <c r="M1279" s="638">
        <v>45240</v>
      </c>
      <c r="N1279" s="74">
        <f t="shared" si="58"/>
        <v>11</v>
      </c>
      <c r="O1279" s="74">
        <f t="shared" si="59"/>
        <v>10</v>
      </c>
      <c r="P1279" s="139" t="str">
        <f t="shared" si="60"/>
        <v>Gastos_Gerais</v>
      </c>
    </row>
    <row r="1280" spans="1:16" ht="38.25" x14ac:dyDescent="0.2">
      <c r="A1280" s="627">
        <v>8984</v>
      </c>
      <c r="B1280" s="634">
        <v>45240</v>
      </c>
      <c r="C1280" s="642">
        <v>45200</v>
      </c>
      <c r="D1280" s="636" t="s">
        <v>264</v>
      </c>
      <c r="E1280" s="636" t="s">
        <v>60</v>
      </c>
      <c r="F1280" s="374">
        <v>45140.52</v>
      </c>
      <c r="G1280" s="636" t="s">
        <v>10183</v>
      </c>
      <c r="H1280" s="636" t="s">
        <v>417</v>
      </c>
      <c r="I1280" s="637" t="s">
        <v>9346</v>
      </c>
      <c r="J1280" s="637" t="s">
        <v>1157</v>
      </c>
      <c r="K1280" s="637" t="s">
        <v>32</v>
      </c>
      <c r="L1280" s="637">
        <v>62</v>
      </c>
      <c r="M1280" s="638">
        <v>45236</v>
      </c>
      <c r="N1280" s="74">
        <f t="shared" si="58"/>
        <v>11</v>
      </c>
      <c r="O1280" s="74">
        <f t="shared" si="59"/>
        <v>10</v>
      </c>
      <c r="P1280" s="139" t="str">
        <f t="shared" si="60"/>
        <v>Gastos_Gerais</v>
      </c>
    </row>
    <row r="1281" spans="1:16" ht="60" x14ac:dyDescent="0.2">
      <c r="A1281" s="627">
        <v>8985</v>
      </c>
      <c r="B1281" s="634">
        <v>45240</v>
      </c>
      <c r="C1281" s="642">
        <v>45200</v>
      </c>
      <c r="D1281" s="636" t="s">
        <v>264</v>
      </c>
      <c r="E1281" s="636" t="s">
        <v>211</v>
      </c>
      <c r="F1281" s="374">
        <v>34424.769999999997</v>
      </c>
      <c r="G1281" s="636" t="s">
        <v>10184</v>
      </c>
      <c r="H1281" s="636" t="s">
        <v>303</v>
      </c>
      <c r="I1281" s="637" t="s">
        <v>1549</v>
      </c>
      <c r="J1281" s="637" t="s">
        <v>1157</v>
      </c>
      <c r="K1281" s="637" t="s">
        <v>1158</v>
      </c>
      <c r="L1281" s="637">
        <v>26</v>
      </c>
      <c r="M1281" s="638">
        <v>45240</v>
      </c>
      <c r="N1281" s="74">
        <f t="shared" si="58"/>
        <v>11</v>
      </c>
      <c r="O1281" s="74">
        <f t="shared" si="59"/>
        <v>10</v>
      </c>
      <c r="P1281" s="139" t="str">
        <f t="shared" si="60"/>
        <v>Gastos_Gerais</v>
      </c>
    </row>
    <row r="1282" spans="1:16" ht="38.25" x14ac:dyDescent="0.2">
      <c r="A1282" s="627">
        <v>8986</v>
      </c>
      <c r="B1282" s="634">
        <v>45240</v>
      </c>
      <c r="C1282" s="642">
        <v>45231</v>
      </c>
      <c r="D1282" s="636" t="s">
        <v>264</v>
      </c>
      <c r="E1282" s="636" t="s">
        <v>182</v>
      </c>
      <c r="F1282" s="374">
        <v>5875</v>
      </c>
      <c r="G1282" s="636" t="s">
        <v>10185</v>
      </c>
      <c r="H1282" s="636" t="s">
        <v>1032</v>
      </c>
      <c r="I1282" s="637" t="s">
        <v>9188</v>
      </c>
      <c r="J1282" s="637" t="s">
        <v>1157</v>
      </c>
      <c r="K1282" s="637" t="s">
        <v>32</v>
      </c>
      <c r="L1282" s="637">
        <v>11</v>
      </c>
      <c r="M1282" s="638">
        <v>45238</v>
      </c>
      <c r="N1282" s="74">
        <f t="shared" si="58"/>
        <v>11</v>
      </c>
      <c r="O1282" s="74">
        <f t="shared" si="59"/>
        <v>11</v>
      </c>
      <c r="P1282" s="139" t="str">
        <f t="shared" si="60"/>
        <v>Gastos_Gerais</v>
      </c>
    </row>
    <row r="1283" spans="1:16" ht="38.25" x14ac:dyDescent="0.2">
      <c r="A1283" s="627">
        <v>8987</v>
      </c>
      <c r="B1283" s="634">
        <v>45240</v>
      </c>
      <c r="C1283" s="642">
        <v>45231</v>
      </c>
      <c r="D1283" s="636" t="s">
        <v>264</v>
      </c>
      <c r="E1283" s="636" t="s">
        <v>290</v>
      </c>
      <c r="F1283" s="374">
        <v>1050</v>
      </c>
      <c r="G1283" s="636" t="s">
        <v>10186</v>
      </c>
      <c r="H1283" s="636" t="s">
        <v>419</v>
      </c>
      <c r="I1283" s="637" t="s">
        <v>10187</v>
      </c>
      <c r="J1283" s="637" t="s">
        <v>1157</v>
      </c>
      <c r="K1283" s="637" t="s">
        <v>32</v>
      </c>
      <c r="L1283" s="637">
        <v>51657</v>
      </c>
      <c r="M1283" s="638">
        <v>45239</v>
      </c>
      <c r="N1283" s="74">
        <f t="shared" si="58"/>
        <v>11</v>
      </c>
      <c r="O1283" s="74">
        <f t="shared" si="59"/>
        <v>11</v>
      </c>
      <c r="P1283" s="139" t="str">
        <f t="shared" si="60"/>
        <v>Gastos_Gerais</v>
      </c>
    </row>
    <row r="1284" spans="1:16" ht="38.25" x14ac:dyDescent="0.2">
      <c r="A1284" s="627">
        <v>8988</v>
      </c>
      <c r="B1284" s="634">
        <v>45240</v>
      </c>
      <c r="C1284" s="642">
        <v>45231</v>
      </c>
      <c r="D1284" s="636" t="s">
        <v>264</v>
      </c>
      <c r="E1284" s="636" t="s">
        <v>396</v>
      </c>
      <c r="F1284" s="374">
        <v>1013.7</v>
      </c>
      <c r="G1284" s="636" t="s">
        <v>10188</v>
      </c>
      <c r="H1284" s="636" t="s">
        <v>423</v>
      </c>
      <c r="I1284" s="637" t="s">
        <v>10189</v>
      </c>
      <c r="J1284" s="637" t="s">
        <v>1157</v>
      </c>
      <c r="K1284" s="637" t="s">
        <v>32</v>
      </c>
      <c r="L1284" s="637">
        <v>4582</v>
      </c>
      <c r="M1284" s="638">
        <v>45238</v>
      </c>
      <c r="N1284" s="74">
        <f t="shared" si="58"/>
        <v>11</v>
      </c>
      <c r="O1284" s="74">
        <f t="shared" si="59"/>
        <v>11</v>
      </c>
      <c r="P1284" s="139" t="str">
        <f t="shared" si="60"/>
        <v>Gastos_Gerais</v>
      </c>
    </row>
    <row r="1285" spans="1:16" ht="38.25" x14ac:dyDescent="0.2">
      <c r="A1285" s="627">
        <v>8989</v>
      </c>
      <c r="B1285" s="634">
        <v>45240</v>
      </c>
      <c r="C1285" s="642">
        <v>45231</v>
      </c>
      <c r="D1285" s="636" t="s">
        <v>264</v>
      </c>
      <c r="E1285" s="636" t="s">
        <v>402</v>
      </c>
      <c r="F1285" s="374">
        <v>43.8</v>
      </c>
      <c r="G1285" s="636" t="s">
        <v>1487</v>
      </c>
      <c r="H1285" s="636" t="s">
        <v>1032</v>
      </c>
      <c r="I1285" s="637" t="s">
        <v>3184</v>
      </c>
      <c r="J1285" s="637" t="s">
        <v>1157</v>
      </c>
      <c r="K1285" s="637" t="s">
        <v>32</v>
      </c>
      <c r="L1285" s="637">
        <v>194</v>
      </c>
      <c r="M1285" s="638">
        <v>45237</v>
      </c>
      <c r="N1285" s="74">
        <f t="shared" ref="N1285:N1348" si="61">IF(B1285=0,0,IF(YEAR(B1285)=$O$1,MONTH(B1285)-$N$1+1,(YEAR(B1285)-$O$1)*12-$N$1+1+MONTH(B1285)))</f>
        <v>11</v>
      </c>
      <c r="O1285" s="74">
        <f t="shared" ref="O1285:O1348" si="62">IF(C1285=0,0,IF(YEAR(C1285)=$O$1,MONTH(C1285)-$N$1+1,(YEAR(C1285)-$O$1)*12-$N$1+1+MONTH(C1285)))</f>
        <v>11</v>
      </c>
      <c r="P1285" s="139" t="str">
        <f t="shared" ref="P1285:P1348" si="63">SUBSTITUTE(D1285," ","_")</f>
        <v>Gastos_Gerais</v>
      </c>
    </row>
    <row r="1286" spans="1:16" ht="38.25" x14ac:dyDescent="0.2">
      <c r="A1286" s="627">
        <v>8990</v>
      </c>
      <c r="B1286" s="634">
        <v>45240</v>
      </c>
      <c r="C1286" s="642">
        <v>45231</v>
      </c>
      <c r="D1286" s="636" t="s">
        <v>264</v>
      </c>
      <c r="E1286" s="636" t="s">
        <v>0</v>
      </c>
      <c r="F1286" s="374">
        <v>766</v>
      </c>
      <c r="G1286" s="636" t="s">
        <v>6668</v>
      </c>
      <c r="H1286" s="636" t="s">
        <v>420</v>
      </c>
      <c r="I1286" s="637" t="s">
        <v>5243</v>
      </c>
      <c r="J1286" s="637" t="s">
        <v>1157</v>
      </c>
      <c r="K1286" s="637" t="s">
        <v>32</v>
      </c>
      <c r="L1286" s="637">
        <v>16443</v>
      </c>
      <c r="M1286" s="638">
        <v>45238</v>
      </c>
      <c r="N1286" s="74">
        <f t="shared" si="61"/>
        <v>11</v>
      </c>
      <c r="O1286" s="74">
        <f t="shared" si="62"/>
        <v>11</v>
      </c>
      <c r="P1286" s="139" t="str">
        <f t="shared" si="63"/>
        <v>Gastos_Gerais</v>
      </c>
    </row>
    <row r="1287" spans="1:16" ht="38.25" x14ac:dyDescent="0.2">
      <c r="A1287" s="627">
        <v>8991</v>
      </c>
      <c r="B1287" s="634">
        <v>45243</v>
      </c>
      <c r="C1287" s="642">
        <v>45231</v>
      </c>
      <c r="D1287" s="636" t="s">
        <v>264</v>
      </c>
      <c r="E1287" s="636" t="s">
        <v>0</v>
      </c>
      <c r="F1287" s="374">
        <v>2294.6999999999998</v>
      </c>
      <c r="G1287" s="636" t="s">
        <v>6668</v>
      </c>
      <c r="H1287" s="636" t="s">
        <v>416</v>
      </c>
      <c r="I1287" s="637" t="s">
        <v>7426</v>
      </c>
      <c r="J1287" s="637" t="s">
        <v>1157</v>
      </c>
      <c r="K1287" s="637" t="s">
        <v>32</v>
      </c>
      <c r="L1287" s="637">
        <v>42363</v>
      </c>
      <c r="M1287" s="638">
        <v>45239</v>
      </c>
      <c r="N1287" s="74">
        <f t="shared" si="61"/>
        <v>11</v>
      </c>
      <c r="O1287" s="74">
        <f t="shared" si="62"/>
        <v>11</v>
      </c>
      <c r="P1287" s="139" t="str">
        <f t="shared" si="63"/>
        <v>Gastos_Gerais</v>
      </c>
    </row>
    <row r="1288" spans="1:16" ht="38.25" x14ac:dyDescent="0.2">
      <c r="A1288" s="627">
        <v>8992</v>
      </c>
      <c r="B1288" s="634">
        <v>45243</v>
      </c>
      <c r="C1288" s="642">
        <v>45200</v>
      </c>
      <c r="D1288" s="636" t="s">
        <v>264</v>
      </c>
      <c r="E1288" s="636" t="s">
        <v>83</v>
      </c>
      <c r="F1288" s="374">
        <v>1962.11</v>
      </c>
      <c r="G1288" s="636" t="s">
        <v>9476</v>
      </c>
      <c r="H1288" s="636" t="s">
        <v>302</v>
      </c>
      <c r="I1288" s="637" t="s">
        <v>9180</v>
      </c>
      <c r="J1288" s="637" t="s">
        <v>1157</v>
      </c>
      <c r="K1288" s="637" t="s">
        <v>32</v>
      </c>
      <c r="L1288" s="637">
        <v>88586097</v>
      </c>
      <c r="M1288" s="638">
        <v>45238</v>
      </c>
      <c r="N1288" s="74">
        <f t="shared" si="61"/>
        <v>11</v>
      </c>
      <c r="O1288" s="74">
        <f t="shared" si="62"/>
        <v>10</v>
      </c>
      <c r="P1288" s="139" t="str">
        <f t="shared" si="63"/>
        <v>Gastos_Gerais</v>
      </c>
    </row>
    <row r="1289" spans="1:16" ht="38.25" x14ac:dyDescent="0.2">
      <c r="A1289" s="627">
        <v>8993</v>
      </c>
      <c r="B1289" s="634">
        <v>45243</v>
      </c>
      <c r="C1289" s="642">
        <v>45200</v>
      </c>
      <c r="D1289" s="636" t="s">
        <v>264</v>
      </c>
      <c r="E1289" s="636" t="s">
        <v>83</v>
      </c>
      <c r="F1289" s="374">
        <v>7054.31</v>
      </c>
      <c r="G1289" s="636" t="s">
        <v>9476</v>
      </c>
      <c r="H1289" s="636" t="s">
        <v>419</v>
      </c>
      <c r="I1289" s="637" t="s">
        <v>9180</v>
      </c>
      <c r="J1289" s="637" t="s">
        <v>1157</v>
      </c>
      <c r="K1289" s="637" t="s">
        <v>32</v>
      </c>
      <c r="L1289" s="637">
        <v>86588892</v>
      </c>
      <c r="M1289" s="638">
        <v>45231</v>
      </c>
      <c r="N1289" s="74">
        <f t="shared" si="61"/>
        <v>11</v>
      </c>
      <c r="O1289" s="74">
        <f t="shared" si="62"/>
        <v>10</v>
      </c>
      <c r="P1289" s="139" t="str">
        <f t="shared" si="63"/>
        <v>Gastos_Gerais</v>
      </c>
    </row>
    <row r="1290" spans="1:16" ht="38.25" x14ac:dyDescent="0.2">
      <c r="A1290" s="627">
        <v>8994</v>
      </c>
      <c r="B1290" s="634">
        <v>45243</v>
      </c>
      <c r="C1290" s="642">
        <v>45231</v>
      </c>
      <c r="D1290" s="636" t="s">
        <v>264</v>
      </c>
      <c r="E1290" s="636" t="s">
        <v>96</v>
      </c>
      <c r="F1290" s="374">
        <v>207.9</v>
      </c>
      <c r="G1290" s="636" t="s">
        <v>10190</v>
      </c>
      <c r="H1290" s="636" t="s">
        <v>416</v>
      </c>
      <c r="I1290" s="637" t="s">
        <v>10191</v>
      </c>
      <c r="J1290" s="637" t="s">
        <v>5044</v>
      </c>
      <c r="K1290" s="637" t="s">
        <v>32</v>
      </c>
      <c r="L1290" s="637">
        <v>95841</v>
      </c>
      <c r="M1290" s="638">
        <v>45238</v>
      </c>
      <c r="N1290" s="74">
        <f t="shared" si="61"/>
        <v>11</v>
      </c>
      <c r="O1290" s="74">
        <f t="shared" si="62"/>
        <v>11</v>
      </c>
      <c r="P1290" s="139" t="str">
        <f t="shared" si="63"/>
        <v>Gastos_Gerais</v>
      </c>
    </row>
    <row r="1291" spans="1:16" ht="38.25" x14ac:dyDescent="0.2">
      <c r="A1291" s="627">
        <v>8995</v>
      </c>
      <c r="B1291" s="634">
        <v>45243</v>
      </c>
      <c r="C1291" s="642">
        <v>45231</v>
      </c>
      <c r="D1291" s="636" t="s">
        <v>264</v>
      </c>
      <c r="E1291" s="636" t="s">
        <v>290</v>
      </c>
      <c r="F1291" s="374">
        <v>49.9</v>
      </c>
      <c r="G1291" s="636" t="s">
        <v>10192</v>
      </c>
      <c r="H1291" s="636" t="s">
        <v>420</v>
      </c>
      <c r="I1291" s="637" t="s">
        <v>10193</v>
      </c>
      <c r="J1291" s="637" t="s">
        <v>5044</v>
      </c>
      <c r="K1291" s="637" t="s">
        <v>32</v>
      </c>
      <c r="L1291" s="637">
        <v>223</v>
      </c>
      <c r="M1291" s="638">
        <v>45240</v>
      </c>
      <c r="N1291" s="74">
        <f t="shared" si="61"/>
        <v>11</v>
      </c>
      <c r="O1291" s="74">
        <f t="shared" si="62"/>
        <v>11</v>
      </c>
      <c r="P1291" s="139" t="str">
        <f t="shared" si="63"/>
        <v>Gastos_Gerais</v>
      </c>
    </row>
    <row r="1292" spans="1:16" ht="38.25" x14ac:dyDescent="0.2">
      <c r="A1292" s="627">
        <v>8996</v>
      </c>
      <c r="B1292" s="634">
        <v>45243</v>
      </c>
      <c r="C1292" s="642">
        <v>45231</v>
      </c>
      <c r="D1292" s="636" t="s">
        <v>264</v>
      </c>
      <c r="E1292" s="636" t="s">
        <v>398</v>
      </c>
      <c r="F1292" s="374">
        <v>1219.5</v>
      </c>
      <c r="G1292" s="636" t="s">
        <v>1271</v>
      </c>
      <c r="H1292" s="636" t="s">
        <v>417</v>
      </c>
      <c r="I1292" s="637" t="s">
        <v>10194</v>
      </c>
      <c r="J1292" s="637" t="s">
        <v>5044</v>
      </c>
      <c r="K1292" s="637" t="s">
        <v>32</v>
      </c>
      <c r="L1292" s="637">
        <v>6973</v>
      </c>
      <c r="M1292" s="638">
        <v>45239</v>
      </c>
      <c r="N1292" s="74">
        <f t="shared" si="61"/>
        <v>11</v>
      </c>
      <c r="O1292" s="74">
        <f t="shared" si="62"/>
        <v>11</v>
      </c>
      <c r="P1292" s="139" t="str">
        <f t="shared" si="63"/>
        <v>Gastos_Gerais</v>
      </c>
    </row>
    <row r="1293" spans="1:16" ht="51" x14ac:dyDescent="0.2">
      <c r="A1293" s="627">
        <v>8997</v>
      </c>
      <c r="B1293" s="634">
        <v>45243</v>
      </c>
      <c r="C1293" s="642">
        <v>45231</v>
      </c>
      <c r="D1293" s="636" t="s">
        <v>176</v>
      </c>
      <c r="E1293" s="636" t="s">
        <v>261</v>
      </c>
      <c r="F1293" s="374">
        <v>1886.46</v>
      </c>
      <c r="G1293" s="636" t="s">
        <v>1207</v>
      </c>
      <c r="H1293" s="636" t="s">
        <v>422</v>
      </c>
      <c r="I1293" s="637" t="s">
        <v>8719</v>
      </c>
      <c r="J1293" s="637" t="s">
        <v>1188</v>
      </c>
      <c r="K1293" s="637" t="s">
        <v>4137</v>
      </c>
      <c r="L1293" s="637">
        <v>553239940</v>
      </c>
      <c r="M1293" s="638">
        <v>45243</v>
      </c>
      <c r="N1293" s="74">
        <f t="shared" si="61"/>
        <v>11</v>
      </c>
      <c r="O1293" s="74">
        <f t="shared" si="62"/>
        <v>11</v>
      </c>
      <c r="P1293" s="139" t="str">
        <f t="shared" si="63"/>
        <v>Gastos_com_Pessoal</v>
      </c>
    </row>
    <row r="1294" spans="1:16" ht="51" x14ac:dyDescent="0.2">
      <c r="A1294" s="627">
        <v>8998</v>
      </c>
      <c r="B1294" s="634">
        <v>45243</v>
      </c>
      <c r="C1294" s="642">
        <v>45231</v>
      </c>
      <c r="D1294" s="636" t="s">
        <v>176</v>
      </c>
      <c r="E1294" s="636" t="s">
        <v>280</v>
      </c>
      <c r="F1294" s="374">
        <v>1886.46</v>
      </c>
      <c r="G1294" s="636" t="s">
        <v>1209</v>
      </c>
      <c r="H1294" s="636" t="s">
        <v>422</v>
      </c>
      <c r="I1294" s="637" t="s">
        <v>8719</v>
      </c>
      <c r="J1294" s="637" t="s">
        <v>1188</v>
      </c>
      <c r="K1294" s="637" t="s">
        <v>4137</v>
      </c>
      <c r="L1294" s="637">
        <v>553239940</v>
      </c>
      <c r="M1294" s="638">
        <v>45243</v>
      </c>
      <c r="N1294" s="74">
        <f t="shared" si="61"/>
        <v>11</v>
      </c>
      <c r="O1294" s="74">
        <f t="shared" si="62"/>
        <v>11</v>
      </c>
      <c r="P1294" s="139" t="str">
        <f t="shared" si="63"/>
        <v>Gastos_com_Pessoal</v>
      </c>
    </row>
    <row r="1295" spans="1:16" ht="51" x14ac:dyDescent="0.2">
      <c r="A1295" s="627">
        <v>8999</v>
      </c>
      <c r="B1295" s="634">
        <v>45243</v>
      </c>
      <c r="C1295" s="642">
        <v>45231</v>
      </c>
      <c r="D1295" s="636" t="s">
        <v>176</v>
      </c>
      <c r="E1295" s="636" t="s">
        <v>262</v>
      </c>
      <c r="F1295" s="374">
        <v>628.82000000000005</v>
      </c>
      <c r="G1295" s="636" t="s">
        <v>1210</v>
      </c>
      <c r="H1295" s="636" t="s">
        <v>422</v>
      </c>
      <c r="I1295" s="637" t="s">
        <v>8719</v>
      </c>
      <c r="J1295" s="637" t="s">
        <v>1188</v>
      </c>
      <c r="K1295" s="637" t="s">
        <v>4137</v>
      </c>
      <c r="L1295" s="637">
        <v>553239940</v>
      </c>
      <c r="M1295" s="638">
        <v>45243</v>
      </c>
      <c r="N1295" s="74">
        <f t="shared" si="61"/>
        <v>11</v>
      </c>
      <c r="O1295" s="74">
        <f t="shared" si="62"/>
        <v>11</v>
      </c>
      <c r="P1295" s="139" t="str">
        <f t="shared" si="63"/>
        <v>Gastos_com_Pessoal</v>
      </c>
    </row>
    <row r="1296" spans="1:16" ht="51" x14ac:dyDescent="0.2">
      <c r="A1296" s="627">
        <v>9000</v>
      </c>
      <c r="B1296" s="634">
        <v>45243</v>
      </c>
      <c r="C1296" s="642">
        <v>45231</v>
      </c>
      <c r="D1296" s="636" t="s">
        <v>176</v>
      </c>
      <c r="E1296" s="636" t="s">
        <v>169</v>
      </c>
      <c r="F1296" s="374">
        <v>737.65</v>
      </c>
      <c r="G1296" s="636" t="s">
        <v>1211</v>
      </c>
      <c r="H1296" s="636" t="s">
        <v>422</v>
      </c>
      <c r="I1296" s="637" t="s">
        <v>8719</v>
      </c>
      <c r="J1296" s="637" t="s">
        <v>1188</v>
      </c>
      <c r="K1296" s="637" t="s">
        <v>4137</v>
      </c>
      <c r="L1296" s="637">
        <v>553239940</v>
      </c>
      <c r="M1296" s="638">
        <v>45243</v>
      </c>
      <c r="N1296" s="74">
        <f t="shared" si="61"/>
        <v>11</v>
      </c>
      <c r="O1296" s="74">
        <f t="shared" si="62"/>
        <v>11</v>
      </c>
      <c r="P1296" s="139" t="str">
        <f t="shared" si="63"/>
        <v>Gastos_com_Pessoal</v>
      </c>
    </row>
    <row r="1297" spans="1:16" ht="51" x14ac:dyDescent="0.2">
      <c r="A1297" s="627">
        <v>9001</v>
      </c>
      <c r="B1297" s="634">
        <v>45243</v>
      </c>
      <c r="C1297" s="642">
        <v>45231</v>
      </c>
      <c r="D1297" s="636" t="s">
        <v>176</v>
      </c>
      <c r="E1297" s="636" t="s">
        <v>261</v>
      </c>
      <c r="F1297" s="374">
        <v>1396.47</v>
      </c>
      <c r="G1297" s="636" t="s">
        <v>1207</v>
      </c>
      <c r="H1297" s="636" t="s">
        <v>418</v>
      </c>
      <c r="I1297" s="637" t="s">
        <v>10195</v>
      </c>
      <c r="J1297" s="637" t="s">
        <v>1188</v>
      </c>
      <c r="K1297" s="637" t="s">
        <v>4137</v>
      </c>
      <c r="L1297" s="637">
        <v>553239940</v>
      </c>
      <c r="M1297" s="638">
        <v>45243</v>
      </c>
      <c r="N1297" s="74">
        <f t="shared" si="61"/>
        <v>11</v>
      </c>
      <c r="O1297" s="74">
        <f t="shared" si="62"/>
        <v>11</v>
      </c>
      <c r="P1297" s="139" t="str">
        <f t="shared" si="63"/>
        <v>Gastos_com_Pessoal</v>
      </c>
    </row>
    <row r="1298" spans="1:16" ht="51" x14ac:dyDescent="0.2">
      <c r="A1298" s="627">
        <v>9002</v>
      </c>
      <c r="B1298" s="634">
        <v>45243</v>
      </c>
      <c r="C1298" s="642">
        <v>45231</v>
      </c>
      <c r="D1298" s="636" t="s">
        <v>176</v>
      </c>
      <c r="E1298" s="636" t="s">
        <v>280</v>
      </c>
      <c r="F1298" s="374">
        <v>2504.92</v>
      </c>
      <c r="G1298" s="636" t="s">
        <v>1209</v>
      </c>
      <c r="H1298" s="636" t="s">
        <v>418</v>
      </c>
      <c r="I1298" s="637" t="s">
        <v>10195</v>
      </c>
      <c r="J1298" s="637" t="s">
        <v>1188</v>
      </c>
      <c r="K1298" s="637" t="s">
        <v>4137</v>
      </c>
      <c r="L1298" s="637">
        <v>553239940</v>
      </c>
      <c r="M1298" s="638">
        <v>45243</v>
      </c>
      <c r="N1298" s="74">
        <f t="shared" si="61"/>
        <v>11</v>
      </c>
      <c r="O1298" s="74">
        <f t="shared" si="62"/>
        <v>11</v>
      </c>
      <c r="P1298" s="139" t="str">
        <f t="shared" si="63"/>
        <v>Gastos_com_Pessoal</v>
      </c>
    </row>
    <row r="1299" spans="1:16" ht="51" x14ac:dyDescent="0.2">
      <c r="A1299" s="627">
        <v>9003</v>
      </c>
      <c r="B1299" s="634">
        <v>45243</v>
      </c>
      <c r="C1299" s="642">
        <v>45231</v>
      </c>
      <c r="D1299" s="636" t="s">
        <v>176</v>
      </c>
      <c r="E1299" s="636" t="s">
        <v>262</v>
      </c>
      <c r="F1299" s="374">
        <v>834.98</v>
      </c>
      <c r="G1299" s="636" t="s">
        <v>1210</v>
      </c>
      <c r="H1299" s="636" t="s">
        <v>418</v>
      </c>
      <c r="I1299" s="637" t="s">
        <v>10195</v>
      </c>
      <c r="J1299" s="637" t="s">
        <v>1188</v>
      </c>
      <c r="K1299" s="637" t="s">
        <v>4137</v>
      </c>
      <c r="L1299" s="637">
        <v>553239940</v>
      </c>
      <c r="M1299" s="638">
        <v>45243</v>
      </c>
      <c r="N1299" s="74">
        <f t="shared" si="61"/>
        <v>11</v>
      </c>
      <c r="O1299" s="74">
        <f t="shared" si="62"/>
        <v>11</v>
      </c>
      <c r="P1299" s="139" t="str">
        <f t="shared" si="63"/>
        <v>Gastos_com_Pessoal</v>
      </c>
    </row>
    <row r="1300" spans="1:16" ht="51" x14ac:dyDescent="0.2">
      <c r="A1300" s="627">
        <v>9004</v>
      </c>
      <c r="B1300" s="634">
        <v>45243</v>
      </c>
      <c r="C1300" s="642">
        <v>45231</v>
      </c>
      <c r="D1300" s="636" t="s">
        <v>176</v>
      </c>
      <c r="E1300" s="636" t="s">
        <v>169</v>
      </c>
      <c r="F1300" s="374">
        <v>488.71</v>
      </c>
      <c r="G1300" s="636" t="s">
        <v>1211</v>
      </c>
      <c r="H1300" s="636" t="s">
        <v>418</v>
      </c>
      <c r="I1300" s="637" t="s">
        <v>10195</v>
      </c>
      <c r="J1300" s="637" t="s">
        <v>1188</v>
      </c>
      <c r="K1300" s="637" t="s">
        <v>4137</v>
      </c>
      <c r="L1300" s="637">
        <v>553239940</v>
      </c>
      <c r="M1300" s="638">
        <v>45243</v>
      </c>
      <c r="N1300" s="74">
        <f t="shared" si="61"/>
        <v>11</v>
      </c>
      <c r="O1300" s="74">
        <f t="shared" si="62"/>
        <v>11</v>
      </c>
      <c r="P1300" s="139" t="str">
        <f t="shared" si="63"/>
        <v>Gastos_com_Pessoal</v>
      </c>
    </row>
    <row r="1301" spans="1:16" ht="38.25" x14ac:dyDescent="0.2">
      <c r="A1301" s="627">
        <v>9005</v>
      </c>
      <c r="B1301" s="634">
        <v>45243</v>
      </c>
      <c r="C1301" s="642">
        <v>45231</v>
      </c>
      <c r="D1301" s="636" t="s">
        <v>264</v>
      </c>
      <c r="E1301" s="636" t="s">
        <v>293</v>
      </c>
      <c r="F1301" s="374">
        <v>150</v>
      </c>
      <c r="G1301" s="636" t="s">
        <v>10196</v>
      </c>
      <c r="H1301" s="636" t="s">
        <v>493</v>
      </c>
      <c r="I1301" s="637" t="s">
        <v>10197</v>
      </c>
      <c r="J1301" s="637" t="s">
        <v>1188</v>
      </c>
      <c r="K1301" s="637" t="s">
        <v>4137</v>
      </c>
      <c r="L1301" s="637">
        <v>553239940</v>
      </c>
      <c r="M1301" s="638">
        <v>45243</v>
      </c>
      <c r="N1301" s="74">
        <f t="shared" si="61"/>
        <v>11</v>
      </c>
      <c r="O1301" s="74">
        <f t="shared" si="62"/>
        <v>11</v>
      </c>
      <c r="P1301" s="139" t="str">
        <f t="shared" si="63"/>
        <v>Gastos_Gerais</v>
      </c>
    </row>
    <row r="1302" spans="1:16" ht="38.25" x14ac:dyDescent="0.2">
      <c r="A1302" s="627">
        <v>9006</v>
      </c>
      <c r="B1302" s="634">
        <v>45243</v>
      </c>
      <c r="C1302" s="642">
        <v>45231</v>
      </c>
      <c r="D1302" s="636" t="s">
        <v>264</v>
      </c>
      <c r="E1302" s="636" t="s">
        <v>293</v>
      </c>
      <c r="F1302" s="374">
        <v>150</v>
      </c>
      <c r="G1302" s="636" t="s">
        <v>9547</v>
      </c>
      <c r="H1302" s="636" t="s">
        <v>493</v>
      </c>
      <c r="I1302" s="637" t="s">
        <v>9548</v>
      </c>
      <c r="J1302" s="637" t="s">
        <v>1188</v>
      </c>
      <c r="K1302" s="637" t="s">
        <v>4137</v>
      </c>
      <c r="L1302" s="637">
        <v>553239940</v>
      </c>
      <c r="M1302" s="638">
        <v>45243</v>
      </c>
      <c r="N1302" s="74">
        <f t="shared" si="61"/>
        <v>11</v>
      </c>
      <c r="O1302" s="74">
        <f t="shared" si="62"/>
        <v>11</v>
      </c>
      <c r="P1302" s="139" t="str">
        <f t="shared" si="63"/>
        <v>Gastos_Gerais</v>
      </c>
    </row>
    <row r="1303" spans="1:16" ht="38.25" x14ac:dyDescent="0.2">
      <c r="A1303" s="627">
        <v>9007</v>
      </c>
      <c r="B1303" s="634">
        <v>45243</v>
      </c>
      <c r="C1303" s="642">
        <v>45231</v>
      </c>
      <c r="D1303" s="636" t="s">
        <v>264</v>
      </c>
      <c r="E1303" s="636" t="s">
        <v>293</v>
      </c>
      <c r="F1303" s="374">
        <v>31</v>
      </c>
      <c r="G1303" s="636" t="s">
        <v>10198</v>
      </c>
      <c r="H1303" s="636" t="s">
        <v>419</v>
      </c>
      <c r="I1303" s="637" t="s">
        <v>9391</v>
      </c>
      <c r="J1303" s="637" t="s">
        <v>1188</v>
      </c>
      <c r="K1303" s="637" t="s">
        <v>4137</v>
      </c>
      <c r="L1303" s="637">
        <v>553239940</v>
      </c>
      <c r="M1303" s="638">
        <v>45243</v>
      </c>
      <c r="N1303" s="74">
        <f t="shared" si="61"/>
        <v>11</v>
      </c>
      <c r="O1303" s="74">
        <f t="shared" si="62"/>
        <v>11</v>
      </c>
      <c r="P1303" s="139" t="str">
        <f t="shared" si="63"/>
        <v>Gastos_Gerais</v>
      </c>
    </row>
    <row r="1304" spans="1:16" ht="38.25" x14ac:dyDescent="0.2">
      <c r="A1304" s="627">
        <v>9008</v>
      </c>
      <c r="B1304" s="634">
        <v>45243</v>
      </c>
      <c r="C1304" s="642">
        <v>45231</v>
      </c>
      <c r="D1304" s="636" t="s">
        <v>264</v>
      </c>
      <c r="E1304" s="636" t="s">
        <v>293</v>
      </c>
      <c r="F1304" s="374">
        <v>102</v>
      </c>
      <c r="G1304" s="636" t="s">
        <v>10199</v>
      </c>
      <c r="H1304" s="636" t="s">
        <v>302</v>
      </c>
      <c r="I1304" s="637" t="s">
        <v>8467</v>
      </c>
      <c r="J1304" s="637" t="s">
        <v>1188</v>
      </c>
      <c r="K1304" s="637" t="s">
        <v>4137</v>
      </c>
      <c r="L1304" s="637">
        <v>553239940</v>
      </c>
      <c r="M1304" s="638">
        <v>45243</v>
      </c>
      <c r="N1304" s="74">
        <f t="shared" si="61"/>
        <v>11</v>
      </c>
      <c r="O1304" s="74">
        <f t="shared" si="62"/>
        <v>11</v>
      </c>
      <c r="P1304" s="139" t="str">
        <f t="shared" si="63"/>
        <v>Gastos_Gerais</v>
      </c>
    </row>
    <row r="1305" spans="1:16" ht="38.25" x14ac:dyDescent="0.2">
      <c r="A1305" s="627">
        <v>9009</v>
      </c>
      <c r="B1305" s="634">
        <v>45243</v>
      </c>
      <c r="C1305" s="642">
        <v>45231</v>
      </c>
      <c r="D1305" s="636" t="s">
        <v>264</v>
      </c>
      <c r="E1305" s="636" t="s">
        <v>293</v>
      </c>
      <c r="F1305" s="374">
        <v>20.399999999999999</v>
      </c>
      <c r="G1305" s="636" t="s">
        <v>10200</v>
      </c>
      <c r="H1305" s="636" t="s">
        <v>420</v>
      </c>
      <c r="I1305" s="637" t="s">
        <v>7700</v>
      </c>
      <c r="J1305" s="637" t="s">
        <v>1188</v>
      </c>
      <c r="K1305" s="637" t="s">
        <v>4137</v>
      </c>
      <c r="L1305" s="637">
        <v>553239940</v>
      </c>
      <c r="M1305" s="638">
        <v>45243</v>
      </c>
      <c r="N1305" s="74">
        <f t="shared" si="61"/>
        <v>11</v>
      </c>
      <c r="O1305" s="74">
        <f t="shared" si="62"/>
        <v>11</v>
      </c>
      <c r="P1305" s="139" t="str">
        <f t="shared" si="63"/>
        <v>Gastos_Gerais</v>
      </c>
    </row>
    <row r="1306" spans="1:16" ht="51" x14ac:dyDescent="0.2">
      <c r="A1306" s="627">
        <v>9010</v>
      </c>
      <c r="B1306" s="634">
        <v>45243</v>
      </c>
      <c r="C1306" s="642">
        <v>45231</v>
      </c>
      <c r="D1306" s="636" t="s">
        <v>176</v>
      </c>
      <c r="E1306" s="636" t="s">
        <v>261</v>
      </c>
      <c r="F1306" s="374">
        <v>425.11</v>
      </c>
      <c r="G1306" s="636" t="s">
        <v>1207</v>
      </c>
      <c r="H1306" s="636" t="s">
        <v>422</v>
      </c>
      <c r="I1306" s="637" t="s">
        <v>10201</v>
      </c>
      <c r="J1306" s="637" t="s">
        <v>1188</v>
      </c>
      <c r="K1306" s="637" t="s">
        <v>4137</v>
      </c>
      <c r="L1306" s="637">
        <v>553239940</v>
      </c>
      <c r="M1306" s="638">
        <v>45243</v>
      </c>
      <c r="N1306" s="74">
        <f t="shared" si="61"/>
        <v>11</v>
      </c>
      <c r="O1306" s="74">
        <f t="shared" si="62"/>
        <v>11</v>
      </c>
      <c r="P1306" s="139" t="str">
        <f t="shared" si="63"/>
        <v>Gastos_com_Pessoal</v>
      </c>
    </row>
    <row r="1307" spans="1:16" ht="51" x14ac:dyDescent="0.2">
      <c r="A1307" s="627">
        <v>9011</v>
      </c>
      <c r="B1307" s="634">
        <v>45243</v>
      </c>
      <c r="C1307" s="642">
        <v>45231</v>
      </c>
      <c r="D1307" s="636" t="s">
        <v>176</v>
      </c>
      <c r="E1307" s="636" t="s">
        <v>280</v>
      </c>
      <c r="F1307" s="374">
        <v>493.22</v>
      </c>
      <c r="G1307" s="636" t="s">
        <v>1209</v>
      </c>
      <c r="H1307" s="636" t="s">
        <v>422</v>
      </c>
      <c r="I1307" s="637" t="s">
        <v>10201</v>
      </c>
      <c r="J1307" s="637" t="s">
        <v>1188</v>
      </c>
      <c r="K1307" s="637" t="s">
        <v>4137</v>
      </c>
      <c r="L1307" s="637">
        <v>553239940</v>
      </c>
      <c r="M1307" s="638">
        <v>45243</v>
      </c>
      <c r="N1307" s="74">
        <f t="shared" si="61"/>
        <v>11</v>
      </c>
      <c r="O1307" s="74">
        <f t="shared" si="62"/>
        <v>11</v>
      </c>
      <c r="P1307" s="139" t="str">
        <f t="shared" si="63"/>
        <v>Gastos_com_Pessoal</v>
      </c>
    </row>
    <row r="1308" spans="1:16" ht="51" x14ac:dyDescent="0.2">
      <c r="A1308" s="627">
        <v>9012</v>
      </c>
      <c r="B1308" s="634">
        <v>45243</v>
      </c>
      <c r="C1308" s="642">
        <v>45231</v>
      </c>
      <c r="D1308" s="636" t="s">
        <v>176</v>
      </c>
      <c r="E1308" s="636" t="s">
        <v>262</v>
      </c>
      <c r="F1308" s="374">
        <v>164.41</v>
      </c>
      <c r="G1308" s="636" t="s">
        <v>1210</v>
      </c>
      <c r="H1308" s="636" t="s">
        <v>422</v>
      </c>
      <c r="I1308" s="637" t="s">
        <v>10201</v>
      </c>
      <c r="J1308" s="637" t="s">
        <v>1188</v>
      </c>
      <c r="K1308" s="637" t="s">
        <v>4137</v>
      </c>
      <c r="L1308" s="637">
        <v>553239940</v>
      </c>
      <c r="M1308" s="638">
        <v>45243</v>
      </c>
      <c r="N1308" s="74">
        <f t="shared" si="61"/>
        <v>11</v>
      </c>
      <c r="O1308" s="74">
        <f t="shared" si="62"/>
        <v>11</v>
      </c>
      <c r="P1308" s="139" t="str">
        <f t="shared" si="63"/>
        <v>Gastos_com_Pessoal</v>
      </c>
    </row>
    <row r="1309" spans="1:16" ht="51" x14ac:dyDescent="0.2">
      <c r="A1309" s="627">
        <v>9013</v>
      </c>
      <c r="B1309" s="634">
        <v>45243</v>
      </c>
      <c r="C1309" s="642">
        <v>45231</v>
      </c>
      <c r="D1309" s="636" t="s">
        <v>176</v>
      </c>
      <c r="E1309" s="636" t="s">
        <v>169</v>
      </c>
      <c r="F1309" s="374">
        <v>169.28</v>
      </c>
      <c r="G1309" s="636" t="s">
        <v>1211</v>
      </c>
      <c r="H1309" s="636" t="s">
        <v>422</v>
      </c>
      <c r="I1309" s="637" t="s">
        <v>10201</v>
      </c>
      <c r="J1309" s="637" t="s">
        <v>1188</v>
      </c>
      <c r="K1309" s="637" t="s">
        <v>4137</v>
      </c>
      <c r="L1309" s="637">
        <v>553239940</v>
      </c>
      <c r="M1309" s="638">
        <v>45243</v>
      </c>
      <c r="N1309" s="74">
        <f t="shared" si="61"/>
        <v>11</v>
      </c>
      <c r="O1309" s="74">
        <f t="shared" si="62"/>
        <v>11</v>
      </c>
      <c r="P1309" s="139" t="str">
        <f t="shared" si="63"/>
        <v>Gastos_com_Pessoal</v>
      </c>
    </row>
    <row r="1310" spans="1:16" ht="51" x14ac:dyDescent="0.2">
      <c r="A1310" s="627">
        <v>9014</v>
      </c>
      <c r="B1310" s="634">
        <v>45243</v>
      </c>
      <c r="C1310" s="642">
        <v>45231</v>
      </c>
      <c r="D1310" s="636" t="s">
        <v>176</v>
      </c>
      <c r="E1310" s="636" t="s">
        <v>262</v>
      </c>
      <c r="F1310" s="374">
        <v>629.16999999999996</v>
      </c>
      <c r="G1310" s="636" t="s">
        <v>10202</v>
      </c>
      <c r="H1310" s="636" t="s">
        <v>420</v>
      </c>
      <c r="I1310" s="637" t="s">
        <v>10203</v>
      </c>
      <c r="J1310" s="637" t="s">
        <v>1188</v>
      </c>
      <c r="K1310" s="637" t="s">
        <v>4137</v>
      </c>
      <c r="L1310" s="637">
        <v>553239940</v>
      </c>
      <c r="M1310" s="638">
        <v>45243</v>
      </c>
      <c r="N1310" s="74">
        <f t="shared" si="61"/>
        <v>11</v>
      </c>
      <c r="O1310" s="74">
        <f t="shared" si="62"/>
        <v>11</v>
      </c>
      <c r="P1310" s="139" t="str">
        <f t="shared" si="63"/>
        <v>Gastos_com_Pessoal</v>
      </c>
    </row>
    <row r="1311" spans="1:16" ht="51" x14ac:dyDescent="0.2">
      <c r="A1311" s="627">
        <v>9015</v>
      </c>
      <c r="B1311" s="634">
        <v>45243</v>
      </c>
      <c r="C1311" s="642">
        <v>45231</v>
      </c>
      <c r="D1311" s="636" t="s">
        <v>176</v>
      </c>
      <c r="E1311" s="636" t="s">
        <v>280</v>
      </c>
      <c r="F1311" s="374">
        <v>1857.04</v>
      </c>
      <c r="G1311" s="636" t="s">
        <v>10204</v>
      </c>
      <c r="H1311" s="636" t="s">
        <v>420</v>
      </c>
      <c r="I1311" s="637" t="s">
        <v>10203</v>
      </c>
      <c r="J1311" s="637" t="s">
        <v>1188</v>
      </c>
      <c r="K1311" s="637" t="s">
        <v>4137</v>
      </c>
      <c r="L1311" s="637">
        <v>553239940</v>
      </c>
      <c r="M1311" s="638">
        <v>45243</v>
      </c>
      <c r="N1311" s="74">
        <f t="shared" si="61"/>
        <v>11</v>
      </c>
      <c r="O1311" s="74">
        <f t="shared" si="62"/>
        <v>11</v>
      </c>
      <c r="P1311" s="139" t="str">
        <f t="shared" si="63"/>
        <v>Gastos_com_Pessoal</v>
      </c>
    </row>
    <row r="1312" spans="1:16" ht="51" x14ac:dyDescent="0.2">
      <c r="A1312" s="627">
        <v>9016</v>
      </c>
      <c r="B1312" s="634">
        <v>45243</v>
      </c>
      <c r="C1312" s="642">
        <v>45231</v>
      </c>
      <c r="D1312" s="636" t="s">
        <v>176</v>
      </c>
      <c r="E1312" s="636" t="s">
        <v>262</v>
      </c>
      <c r="F1312" s="374">
        <v>899.78</v>
      </c>
      <c r="G1312" s="636" t="s">
        <v>10205</v>
      </c>
      <c r="H1312" s="636" t="s">
        <v>420</v>
      </c>
      <c r="I1312" s="637" t="s">
        <v>1554</v>
      </c>
      <c r="J1312" s="637" t="s">
        <v>1188</v>
      </c>
      <c r="K1312" s="637" t="s">
        <v>4137</v>
      </c>
      <c r="L1312" s="637">
        <v>553239940</v>
      </c>
      <c r="M1312" s="638">
        <v>45243</v>
      </c>
      <c r="N1312" s="74">
        <f t="shared" si="61"/>
        <v>11</v>
      </c>
      <c r="O1312" s="74">
        <f t="shared" si="62"/>
        <v>11</v>
      </c>
      <c r="P1312" s="139" t="str">
        <f t="shared" si="63"/>
        <v>Gastos_com_Pessoal</v>
      </c>
    </row>
    <row r="1313" spans="1:16" ht="51" x14ac:dyDescent="0.2">
      <c r="A1313" s="627">
        <v>9017</v>
      </c>
      <c r="B1313" s="634">
        <v>45243</v>
      </c>
      <c r="C1313" s="642">
        <v>45231</v>
      </c>
      <c r="D1313" s="636" t="s">
        <v>176</v>
      </c>
      <c r="E1313" s="636" t="s">
        <v>280</v>
      </c>
      <c r="F1313" s="374">
        <v>2529.91</v>
      </c>
      <c r="G1313" s="636" t="s">
        <v>10206</v>
      </c>
      <c r="H1313" s="636" t="s">
        <v>420</v>
      </c>
      <c r="I1313" s="637" t="s">
        <v>1554</v>
      </c>
      <c r="J1313" s="637" t="s">
        <v>1188</v>
      </c>
      <c r="K1313" s="637" t="s">
        <v>4137</v>
      </c>
      <c r="L1313" s="637">
        <v>553239940</v>
      </c>
      <c r="M1313" s="638">
        <v>45243</v>
      </c>
      <c r="N1313" s="74">
        <f t="shared" si="61"/>
        <v>11</v>
      </c>
      <c r="O1313" s="74">
        <f t="shared" si="62"/>
        <v>11</v>
      </c>
      <c r="P1313" s="139" t="str">
        <f t="shared" si="63"/>
        <v>Gastos_com_Pessoal</v>
      </c>
    </row>
    <row r="1314" spans="1:16" ht="51" x14ac:dyDescent="0.2">
      <c r="A1314" s="627">
        <v>9018</v>
      </c>
      <c r="B1314" s="634">
        <v>45243</v>
      </c>
      <c r="C1314" s="642">
        <v>45231</v>
      </c>
      <c r="D1314" s="636" t="s">
        <v>176</v>
      </c>
      <c r="E1314" s="636" t="s">
        <v>262</v>
      </c>
      <c r="F1314" s="374">
        <v>982.89</v>
      </c>
      <c r="G1314" s="636" t="s">
        <v>10207</v>
      </c>
      <c r="H1314" s="636" t="s">
        <v>418</v>
      </c>
      <c r="I1314" s="637" t="s">
        <v>10208</v>
      </c>
      <c r="J1314" s="637" t="s">
        <v>1188</v>
      </c>
      <c r="K1314" s="637" t="s">
        <v>4137</v>
      </c>
      <c r="L1314" s="637">
        <v>553239940</v>
      </c>
      <c r="M1314" s="638">
        <v>45243</v>
      </c>
      <c r="N1314" s="74">
        <f t="shared" si="61"/>
        <v>11</v>
      </c>
      <c r="O1314" s="74">
        <f t="shared" si="62"/>
        <v>11</v>
      </c>
      <c r="P1314" s="139" t="str">
        <f t="shared" si="63"/>
        <v>Gastos_com_Pessoal</v>
      </c>
    </row>
    <row r="1315" spans="1:16" ht="51" x14ac:dyDescent="0.2">
      <c r="A1315" s="627">
        <v>9019</v>
      </c>
      <c r="B1315" s="634">
        <v>45243</v>
      </c>
      <c r="C1315" s="642">
        <v>45231</v>
      </c>
      <c r="D1315" s="636" t="s">
        <v>176</v>
      </c>
      <c r="E1315" s="636" t="s">
        <v>280</v>
      </c>
      <c r="F1315" s="374">
        <v>2715.61</v>
      </c>
      <c r="G1315" s="636" t="s">
        <v>10209</v>
      </c>
      <c r="H1315" s="636" t="s">
        <v>418</v>
      </c>
      <c r="I1315" s="637" t="s">
        <v>10208</v>
      </c>
      <c r="J1315" s="637" t="s">
        <v>1188</v>
      </c>
      <c r="K1315" s="637" t="s">
        <v>4137</v>
      </c>
      <c r="L1315" s="637">
        <v>553239940</v>
      </c>
      <c r="M1315" s="638">
        <v>45243</v>
      </c>
      <c r="N1315" s="74">
        <f t="shared" si="61"/>
        <v>11</v>
      </c>
      <c r="O1315" s="74">
        <f t="shared" si="62"/>
        <v>11</v>
      </c>
      <c r="P1315" s="139" t="str">
        <f t="shared" si="63"/>
        <v>Gastos_com_Pessoal</v>
      </c>
    </row>
    <row r="1316" spans="1:16" ht="51" x14ac:dyDescent="0.2">
      <c r="A1316" s="627">
        <v>9020</v>
      </c>
      <c r="B1316" s="634">
        <v>45243</v>
      </c>
      <c r="C1316" s="642">
        <v>45231</v>
      </c>
      <c r="D1316" s="636" t="s">
        <v>176</v>
      </c>
      <c r="E1316" s="636" t="s">
        <v>262</v>
      </c>
      <c r="F1316" s="374">
        <v>1038.4100000000001</v>
      </c>
      <c r="G1316" s="636" t="s">
        <v>10210</v>
      </c>
      <c r="H1316" s="636" t="s">
        <v>414</v>
      </c>
      <c r="I1316" s="637" t="s">
        <v>10211</v>
      </c>
      <c r="J1316" s="637" t="s">
        <v>1188</v>
      </c>
      <c r="K1316" s="637" t="s">
        <v>4137</v>
      </c>
      <c r="L1316" s="637">
        <v>553239940</v>
      </c>
      <c r="M1316" s="638">
        <v>45243</v>
      </c>
      <c r="N1316" s="74">
        <f t="shared" si="61"/>
        <v>11</v>
      </c>
      <c r="O1316" s="74">
        <f t="shared" si="62"/>
        <v>11</v>
      </c>
      <c r="P1316" s="139" t="str">
        <f t="shared" si="63"/>
        <v>Gastos_com_Pessoal</v>
      </c>
    </row>
    <row r="1317" spans="1:16" ht="51" x14ac:dyDescent="0.2">
      <c r="A1317" s="627">
        <v>9021</v>
      </c>
      <c r="B1317" s="634">
        <v>45243</v>
      </c>
      <c r="C1317" s="642">
        <v>45231</v>
      </c>
      <c r="D1317" s="636" t="s">
        <v>176</v>
      </c>
      <c r="E1317" s="636" t="s">
        <v>280</v>
      </c>
      <c r="F1317" s="374">
        <v>2832.46</v>
      </c>
      <c r="G1317" s="636" t="s">
        <v>10212</v>
      </c>
      <c r="H1317" s="636" t="s">
        <v>414</v>
      </c>
      <c r="I1317" s="637" t="s">
        <v>10211</v>
      </c>
      <c r="J1317" s="637" t="s">
        <v>1188</v>
      </c>
      <c r="K1317" s="637" t="s">
        <v>4137</v>
      </c>
      <c r="L1317" s="637">
        <v>553239940</v>
      </c>
      <c r="M1317" s="638">
        <v>45243</v>
      </c>
      <c r="N1317" s="74">
        <f t="shared" si="61"/>
        <v>11</v>
      </c>
      <c r="O1317" s="74">
        <f t="shared" si="62"/>
        <v>11</v>
      </c>
      <c r="P1317" s="139" t="str">
        <f t="shared" si="63"/>
        <v>Gastos_com_Pessoal</v>
      </c>
    </row>
    <row r="1318" spans="1:16" ht="51" x14ac:dyDescent="0.2">
      <c r="A1318" s="627">
        <v>9022</v>
      </c>
      <c r="B1318" s="634">
        <v>45243</v>
      </c>
      <c r="C1318" s="642">
        <v>45231</v>
      </c>
      <c r="D1318" s="636" t="s">
        <v>176</v>
      </c>
      <c r="E1318" s="636" t="s">
        <v>262</v>
      </c>
      <c r="F1318" s="374">
        <v>629.16999999999996</v>
      </c>
      <c r="G1318" s="636" t="s">
        <v>10213</v>
      </c>
      <c r="H1318" s="636" t="s">
        <v>302</v>
      </c>
      <c r="I1318" s="637" t="s">
        <v>10214</v>
      </c>
      <c r="J1318" s="637" t="s">
        <v>1188</v>
      </c>
      <c r="K1318" s="637" t="s">
        <v>4137</v>
      </c>
      <c r="L1318" s="637">
        <v>553239940</v>
      </c>
      <c r="M1318" s="638">
        <v>45243</v>
      </c>
      <c r="N1318" s="74">
        <f t="shared" si="61"/>
        <v>11</v>
      </c>
      <c r="O1318" s="74">
        <f t="shared" si="62"/>
        <v>11</v>
      </c>
      <c r="P1318" s="139" t="str">
        <f t="shared" si="63"/>
        <v>Gastos_com_Pessoal</v>
      </c>
    </row>
    <row r="1319" spans="1:16" ht="51" x14ac:dyDescent="0.2">
      <c r="A1319" s="627">
        <v>9023</v>
      </c>
      <c r="B1319" s="634">
        <v>45243</v>
      </c>
      <c r="C1319" s="642">
        <v>45231</v>
      </c>
      <c r="D1319" s="636" t="s">
        <v>176</v>
      </c>
      <c r="E1319" s="636" t="s">
        <v>280</v>
      </c>
      <c r="F1319" s="374">
        <v>1857.04</v>
      </c>
      <c r="G1319" s="636" t="s">
        <v>10215</v>
      </c>
      <c r="H1319" s="636" t="s">
        <v>302</v>
      </c>
      <c r="I1319" s="637" t="s">
        <v>10214</v>
      </c>
      <c r="J1319" s="637" t="s">
        <v>1188</v>
      </c>
      <c r="K1319" s="637" t="s">
        <v>4137</v>
      </c>
      <c r="L1319" s="637">
        <v>553239940</v>
      </c>
      <c r="M1319" s="638">
        <v>45243</v>
      </c>
      <c r="N1319" s="74">
        <f t="shared" si="61"/>
        <v>11</v>
      </c>
      <c r="O1319" s="74">
        <f t="shared" si="62"/>
        <v>11</v>
      </c>
      <c r="P1319" s="139" t="str">
        <f t="shared" si="63"/>
        <v>Gastos_com_Pessoal</v>
      </c>
    </row>
    <row r="1320" spans="1:16" ht="51" x14ac:dyDescent="0.2">
      <c r="A1320" s="627">
        <v>9024</v>
      </c>
      <c r="B1320" s="634">
        <v>45243</v>
      </c>
      <c r="C1320" s="642">
        <v>45231</v>
      </c>
      <c r="D1320" s="636" t="s">
        <v>176</v>
      </c>
      <c r="E1320" s="636" t="s">
        <v>262</v>
      </c>
      <c r="F1320" s="374">
        <v>899.61</v>
      </c>
      <c r="G1320" s="636" t="s">
        <v>10216</v>
      </c>
      <c r="H1320" s="636" t="s">
        <v>420</v>
      </c>
      <c r="I1320" s="637" t="s">
        <v>10217</v>
      </c>
      <c r="J1320" s="637" t="s">
        <v>1188</v>
      </c>
      <c r="K1320" s="637" t="s">
        <v>4137</v>
      </c>
      <c r="L1320" s="637">
        <v>553239940</v>
      </c>
      <c r="M1320" s="638">
        <v>45243</v>
      </c>
      <c r="N1320" s="74">
        <f t="shared" si="61"/>
        <v>11</v>
      </c>
      <c r="O1320" s="74">
        <f t="shared" si="62"/>
        <v>11</v>
      </c>
      <c r="P1320" s="139" t="str">
        <f t="shared" si="63"/>
        <v>Gastos_com_Pessoal</v>
      </c>
    </row>
    <row r="1321" spans="1:16" ht="51" x14ac:dyDescent="0.2">
      <c r="A1321" s="627">
        <v>9025</v>
      </c>
      <c r="B1321" s="634">
        <v>45243</v>
      </c>
      <c r="C1321" s="642">
        <v>45231</v>
      </c>
      <c r="D1321" s="636" t="s">
        <v>176</v>
      </c>
      <c r="E1321" s="636" t="s">
        <v>280</v>
      </c>
      <c r="F1321" s="374">
        <v>2529.52</v>
      </c>
      <c r="G1321" s="636" t="s">
        <v>10218</v>
      </c>
      <c r="H1321" s="636" t="s">
        <v>420</v>
      </c>
      <c r="I1321" s="637" t="s">
        <v>10217</v>
      </c>
      <c r="J1321" s="637" t="s">
        <v>1188</v>
      </c>
      <c r="K1321" s="637" t="s">
        <v>4137</v>
      </c>
      <c r="L1321" s="637">
        <v>553239940</v>
      </c>
      <c r="M1321" s="638">
        <v>45243</v>
      </c>
      <c r="N1321" s="74">
        <f t="shared" si="61"/>
        <v>11</v>
      </c>
      <c r="O1321" s="74">
        <f t="shared" si="62"/>
        <v>11</v>
      </c>
      <c r="P1321" s="139" t="str">
        <f t="shared" si="63"/>
        <v>Gastos_com_Pessoal</v>
      </c>
    </row>
    <row r="1322" spans="1:16" ht="51" x14ac:dyDescent="0.2">
      <c r="A1322" s="627">
        <v>9026</v>
      </c>
      <c r="B1322" s="634">
        <v>45243</v>
      </c>
      <c r="C1322" s="642">
        <v>45231</v>
      </c>
      <c r="D1322" s="636" t="s">
        <v>176</v>
      </c>
      <c r="E1322" s="636" t="s">
        <v>262</v>
      </c>
      <c r="F1322" s="374">
        <v>629.16999999999996</v>
      </c>
      <c r="G1322" s="636" t="s">
        <v>10219</v>
      </c>
      <c r="H1322" s="636" t="s">
        <v>302</v>
      </c>
      <c r="I1322" s="637" t="s">
        <v>5100</v>
      </c>
      <c r="J1322" s="637" t="s">
        <v>1188</v>
      </c>
      <c r="K1322" s="637" t="s">
        <v>4137</v>
      </c>
      <c r="L1322" s="637">
        <v>553239940</v>
      </c>
      <c r="M1322" s="638">
        <v>45243</v>
      </c>
      <c r="N1322" s="74">
        <f t="shared" si="61"/>
        <v>11</v>
      </c>
      <c r="O1322" s="74">
        <f t="shared" si="62"/>
        <v>11</v>
      </c>
      <c r="P1322" s="139" t="str">
        <f t="shared" si="63"/>
        <v>Gastos_com_Pessoal</v>
      </c>
    </row>
    <row r="1323" spans="1:16" ht="51" x14ac:dyDescent="0.2">
      <c r="A1323" s="627">
        <v>9027</v>
      </c>
      <c r="B1323" s="634">
        <v>45243</v>
      </c>
      <c r="C1323" s="642">
        <v>45231</v>
      </c>
      <c r="D1323" s="636" t="s">
        <v>176</v>
      </c>
      <c r="E1323" s="636" t="s">
        <v>280</v>
      </c>
      <c r="F1323" s="374">
        <v>1871.26</v>
      </c>
      <c r="G1323" s="636" t="s">
        <v>10220</v>
      </c>
      <c r="H1323" s="636" t="s">
        <v>302</v>
      </c>
      <c r="I1323" s="637" t="s">
        <v>5100</v>
      </c>
      <c r="J1323" s="637" t="s">
        <v>1188</v>
      </c>
      <c r="K1323" s="637" t="s">
        <v>4137</v>
      </c>
      <c r="L1323" s="637">
        <v>553239940</v>
      </c>
      <c r="M1323" s="638">
        <v>45243</v>
      </c>
      <c r="N1323" s="74">
        <f t="shared" si="61"/>
        <v>11</v>
      </c>
      <c r="O1323" s="74">
        <f t="shared" si="62"/>
        <v>11</v>
      </c>
      <c r="P1323" s="139" t="str">
        <f t="shared" si="63"/>
        <v>Gastos_com_Pessoal</v>
      </c>
    </row>
    <row r="1324" spans="1:16" ht="51" x14ac:dyDescent="0.2">
      <c r="A1324" s="627">
        <v>9028</v>
      </c>
      <c r="B1324" s="634">
        <v>45243</v>
      </c>
      <c r="C1324" s="642">
        <v>45231</v>
      </c>
      <c r="D1324" s="636" t="s">
        <v>176</v>
      </c>
      <c r="E1324" s="636" t="s">
        <v>262</v>
      </c>
      <c r="F1324" s="374">
        <v>948.1</v>
      </c>
      <c r="G1324" s="636" t="s">
        <v>10221</v>
      </c>
      <c r="H1324" s="636" t="s">
        <v>414</v>
      </c>
      <c r="I1324" s="637" t="s">
        <v>10222</v>
      </c>
      <c r="J1324" s="637" t="s">
        <v>1188</v>
      </c>
      <c r="K1324" s="637" t="s">
        <v>4137</v>
      </c>
      <c r="L1324" s="637">
        <v>553239940</v>
      </c>
      <c r="M1324" s="638">
        <v>45243</v>
      </c>
      <c r="N1324" s="74">
        <f t="shared" si="61"/>
        <v>11</v>
      </c>
      <c r="O1324" s="74">
        <f t="shared" si="62"/>
        <v>11</v>
      </c>
      <c r="P1324" s="139" t="str">
        <f t="shared" si="63"/>
        <v>Gastos_com_Pessoal</v>
      </c>
    </row>
    <row r="1325" spans="1:16" ht="51" x14ac:dyDescent="0.2">
      <c r="A1325" s="627">
        <v>9029</v>
      </c>
      <c r="B1325" s="634">
        <v>45243</v>
      </c>
      <c r="C1325" s="642">
        <v>45231</v>
      </c>
      <c r="D1325" s="636" t="s">
        <v>176</v>
      </c>
      <c r="E1325" s="636" t="s">
        <v>280</v>
      </c>
      <c r="F1325" s="374">
        <v>2674.24</v>
      </c>
      <c r="G1325" s="636" t="s">
        <v>10223</v>
      </c>
      <c r="H1325" s="636" t="s">
        <v>414</v>
      </c>
      <c r="I1325" s="637" t="s">
        <v>10222</v>
      </c>
      <c r="J1325" s="637" t="s">
        <v>1188</v>
      </c>
      <c r="K1325" s="637" t="s">
        <v>4137</v>
      </c>
      <c r="L1325" s="637">
        <v>553239940</v>
      </c>
      <c r="M1325" s="638">
        <v>45243</v>
      </c>
      <c r="N1325" s="74">
        <f t="shared" si="61"/>
        <v>11</v>
      </c>
      <c r="O1325" s="74">
        <f t="shared" si="62"/>
        <v>11</v>
      </c>
      <c r="P1325" s="139" t="str">
        <f t="shared" si="63"/>
        <v>Gastos_com_Pessoal</v>
      </c>
    </row>
    <row r="1326" spans="1:16" ht="51" x14ac:dyDescent="0.2">
      <c r="A1326" s="627">
        <v>9030</v>
      </c>
      <c r="B1326" s="634">
        <v>45243</v>
      </c>
      <c r="C1326" s="642">
        <v>45231</v>
      </c>
      <c r="D1326" s="636" t="s">
        <v>176</v>
      </c>
      <c r="E1326" s="636" t="s">
        <v>262</v>
      </c>
      <c r="F1326" s="374">
        <v>629.16999999999996</v>
      </c>
      <c r="G1326" s="636" t="s">
        <v>10224</v>
      </c>
      <c r="H1326" s="636" t="s">
        <v>414</v>
      </c>
      <c r="I1326" s="637" t="s">
        <v>10225</v>
      </c>
      <c r="J1326" s="637" t="s">
        <v>1188</v>
      </c>
      <c r="K1326" s="637" t="s">
        <v>4137</v>
      </c>
      <c r="L1326" s="637">
        <v>553239940</v>
      </c>
      <c r="M1326" s="638">
        <v>45243</v>
      </c>
      <c r="N1326" s="74">
        <f t="shared" si="61"/>
        <v>11</v>
      </c>
      <c r="O1326" s="74">
        <f t="shared" si="62"/>
        <v>11</v>
      </c>
      <c r="P1326" s="139" t="str">
        <f t="shared" si="63"/>
        <v>Gastos_com_Pessoal</v>
      </c>
    </row>
    <row r="1327" spans="1:16" ht="51" x14ac:dyDescent="0.2">
      <c r="A1327" s="627">
        <v>9031</v>
      </c>
      <c r="B1327" s="634">
        <v>45243</v>
      </c>
      <c r="C1327" s="642">
        <v>45231</v>
      </c>
      <c r="D1327" s="636" t="s">
        <v>176</v>
      </c>
      <c r="E1327" s="636" t="s">
        <v>280</v>
      </c>
      <c r="F1327" s="374">
        <v>1857.04</v>
      </c>
      <c r="G1327" s="636" t="s">
        <v>10226</v>
      </c>
      <c r="H1327" s="636" t="s">
        <v>414</v>
      </c>
      <c r="I1327" s="637" t="s">
        <v>10225</v>
      </c>
      <c r="J1327" s="637" t="s">
        <v>1188</v>
      </c>
      <c r="K1327" s="637" t="s">
        <v>4137</v>
      </c>
      <c r="L1327" s="637">
        <v>553239940</v>
      </c>
      <c r="M1327" s="638">
        <v>45243</v>
      </c>
      <c r="N1327" s="74">
        <f t="shared" si="61"/>
        <v>11</v>
      </c>
      <c r="O1327" s="74">
        <f t="shared" si="62"/>
        <v>11</v>
      </c>
      <c r="P1327" s="139" t="str">
        <f t="shared" si="63"/>
        <v>Gastos_com_Pessoal</v>
      </c>
    </row>
    <row r="1328" spans="1:16" ht="51" x14ac:dyDescent="0.2">
      <c r="A1328" s="627">
        <v>9032</v>
      </c>
      <c r="B1328" s="634">
        <v>45243</v>
      </c>
      <c r="C1328" s="642">
        <v>45231</v>
      </c>
      <c r="D1328" s="636" t="s">
        <v>176</v>
      </c>
      <c r="E1328" s="636" t="s">
        <v>262</v>
      </c>
      <c r="F1328" s="374">
        <v>1001.98</v>
      </c>
      <c r="G1328" s="636" t="s">
        <v>10227</v>
      </c>
      <c r="H1328" s="636" t="s">
        <v>416</v>
      </c>
      <c r="I1328" s="637" t="s">
        <v>10228</v>
      </c>
      <c r="J1328" s="637" t="s">
        <v>1188</v>
      </c>
      <c r="K1328" s="637" t="s">
        <v>4137</v>
      </c>
      <c r="L1328" s="637">
        <v>553239940</v>
      </c>
      <c r="M1328" s="638">
        <v>45243</v>
      </c>
      <c r="N1328" s="74">
        <f t="shared" si="61"/>
        <v>11</v>
      </c>
      <c r="O1328" s="74">
        <f t="shared" si="62"/>
        <v>11</v>
      </c>
      <c r="P1328" s="139" t="str">
        <f t="shared" si="63"/>
        <v>Gastos_com_Pessoal</v>
      </c>
    </row>
    <row r="1329" spans="1:16" ht="51" x14ac:dyDescent="0.2">
      <c r="A1329" s="627">
        <v>9033</v>
      </c>
      <c r="B1329" s="634">
        <v>45243</v>
      </c>
      <c r="C1329" s="642">
        <v>45231</v>
      </c>
      <c r="D1329" s="636" t="s">
        <v>176</v>
      </c>
      <c r="E1329" s="636" t="s">
        <v>280</v>
      </c>
      <c r="F1329" s="374">
        <v>2860.31</v>
      </c>
      <c r="G1329" s="636" t="s">
        <v>10229</v>
      </c>
      <c r="H1329" s="636" t="s">
        <v>416</v>
      </c>
      <c r="I1329" s="637" t="s">
        <v>10228</v>
      </c>
      <c r="J1329" s="637" t="s">
        <v>1188</v>
      </c>
      <c r="K1329" s="637" t="s">
        <v>4137</v>
      </c>
      <c r="L1329" s="637">
        <v>553239940</v>
      </c>
      <c r="M1329" s="638">
        <v>45243</v>
      </c>
      <c r="N1329" s="74">
        <f t="shared" si="61"/>
        <v>11</v>
      </c>
      <c r="O1329" s="74">
        <f t="shared" si="62"/>
        <v>11</v>
      </c>
      <c r="P1329" s="139" t="str">
        <f t="shared" si="63"/>
        <v>Gastos_com_Pessoal</v>
      </c>
    </row>
    <row r="1330" spans="1:16" ht="38.25" x14ac:dyDescent="0.2">
      <c r="A1330" s="627">
        <v>9034</v>
      </c>
      <c r="B1330" s="634">
        <v>45243</v>
      </c>
      <c r="C1330" s="642">
        <v>45231</v>
      </c>
      <c r="D1330" s="636" t="s">
        <v>264</v>
      </c>
      <c r="E1330" s="636" t="s">
        <v>398</v>
      </c>
      <c r="F1330" s="374">
        <v>1993.3</v>
      </c>
      <c r="G1330" s="636" t="s">
        <v>1271</v>
      </c>
      <c r="H1330" s="636" t="s">
        <v>416</v>
      </c>
      <c r="I1330" s="637" t="s">
        <v>5757</v>
      </c>
      <c r="J1330" s="637" t="s">
        <v>1157</v>
      </c>
      <c r="K1330" s="637" t="s">
        <v>32</v>
      </c>
      <c r="L1330" s="637">
        <v>152</v>
      </c>
      <c r="M1330" s="638">
        <v>45239</v>
      </c>
      <c r="N1330" s="74">
        <f t="shared" si="61"/>
        <v>11</v>
      </c>
      <c r="O1330" s="74">
        <f t="shared" si="62"/>
        <v>11</v>
      </c>
      <c r="P1330" s="139" t="str">
        <f t="shared" si="63"/>
        <v>Gastos_Gerais</v>
      </c>
    </row>
    <row r="1331" spans="1:16" ht="38.25" x14ac:dyDescent="0.2">
      <c r="A1331" s="627">
        <v>9035</v>
      </c>
      <c r="B1331" s="634">
        <v>45243</v>
      </c>
      <c r="C1331" s="642">
        <v>45231</v>
      </c>
      <c r="D1331" s="636" t="s">
        <v>264</v>
      </c>
      <c r="E1331" s="636" t="s">
        <v>0</v>
      </c>
      <c r="F1331" s="374">
        <v>552.57000000000005</v>
      </c>
      <c r="G1331" s="636" t="s">
        <v>6668</v>
      </c>
      <c r="H1331" s="636" t="s">
        <v>422</v>
      </c>
      <c r="I1331" s="637" t="s">
        <v>10230</v>
      </c>
      <c r="J1331" s="637" t="s">
        <v>1157</v>
      </c>
      <c r="K1331" s="637" t="s">
        <v>32</v>
      </c>
      <c r="L1331" s="637">
        <v>134392</v>
      </c>
      <c r="M1331" s="638">
        <v>45237</v>
      </c>
      <c r="N1331" s="74">
        <f t="shared" si="61"/>
        <v>11</v>
      </c>
      <c r="O1331" s="74">
        <f t="shared" si="62"/>
        <v>11</v>
      </c>
      <c r="P1331" s="139" t="str">
        <f t="shared" si="63"/>
        <v>Gastos_Gerais</v>
      </c>
    </row>
    <row r="1332" spans="1:16" ht="38.25" x14ac:dyDescent="0.2">
      <c r="A1332" s="627">
        <v>9036</v>
      </c>
      <c r="B1332" s="634">
        <v>45243</v>
      </c>
      <c r="C1332" s="642">
        <v>45231</v>
      </c>
      <c r="D1332" s="636" t="s">
        <v>264</v>
      </c>
      <c r="E1332" s="636" t="s">
        <v>290</v>
      </c>
      <c r="F1332" s="374">
        <v>439.9</v>
      </c>
      <c r="G1332" s="636" t="s">
        <v>7904</v>
      </c>
      <c r="H1332" s="636" t="s">
        <v>414</v>
      </c>
      <c r="I1332" s="637" t="s">
        <v>7905</v>
      </c>
      <c r="J1332" s="637" t="s">
        <v>1157</v>
      </c>
      <c r="K1332" s="637" t="s">
        <v>32</v>
      </c>
      <c r="L1332" s="637">
        <v>27695</v>
      </c>
      <c r="M1332" s="638">
        <v>45238</v>
      </c>
      <c r="N1332" s="74">
        <f t="shared" si="61"/>
        <v>11</v>
      </c>
      <c r="O1332" s="74">
        <f t="shared" si="62"/>
        <v>11</v>
      </c>
      <c r="P1332" s="139" t="str">
        <f t="shared" si="63"/>
        <v>Gastos_Gerais</v>
      </c>
    </row>
    <row r="1333" spans="1:16" ht="38.25" x14ac:dyDescent="0.2">
      <c r="A1333" s="627">
        <v>9037</v>
      </c>
      <c r="B1333" s="634">
        <v>45243</v>
      </c>
      <c r="C1333" s="642">
        <v>45231</v>
      </c>
      <c r="D1333" s="636" t="s">
        <v>264</v>
      </c>
      <c r="E1333" s="636" t="s">
        <v>138</v>
      </c>
      <c r="F1333" s="374">
        <v>1286.1500000000001</v>
      </c>
      <c r="G1333" s="636" t="s">
        <v>138</v>
      </c>
      <c r="H1333" s="636" t="s">
        <v>493</v>
      </c>
      <c r="I1333" s="637" t="s">
        <v>1237</v>
      </c>
      <c r="J1333" s="637" t="s">
        <v>1157</v>
      </c>
      <c r="K1333" s="637" t="s">
        <v>32</v>
      </c>
      <c r="L1333" s="637">
        <v>16603</v>
      </c>
      <c r="M1333" s="638">
        <v>45230</v>
      </c>
      <c r="N1333" s="74">
        <f t="shared" si="61"/>
        <v>11</v>
      </c>
      <c r="O1333" s="74">
        <f t="shared" si="62"/>
        <v>11</v>
      </c>
      <c r="P1333" s="139" t="str">
        <f t="shared" si="63"/>
        <v>Gastos_Gerais</v>
      </c>
    </row>
    <row r="1334" spans="1:16" ht="38.25" x14ac:dyDescent="0.2">
      <c r="A1334" s="627">
        <v>9038</v>
      </c>
      <c r="B1334" s="634">
        <v>45243</v>
      </c>
      <c r="C1334" s="642">
        <v>45231</v>
      </c>
      <c r="D1334" s="636" t="s">
        <v>264</v>
      </c>
      <c r="E1334" s="636" t="s">
        <v>138</v>
      </c>
      <c r="F1334" s="374">
        <v>3649.05</v>
      </c>
      <c r="G1334" s="636" t="s">
        <v>138</v>
      </c>
      <c r="H1334" s="636" t="s">
        <v>419</v>
      </c>
      <c r="I1334" s="637" t="s">
        <v>1237</v>
      </c>
      <c r="J1334" s="637" t="s">
        <v>1157</v>
      </c>
      <c r="K1334" s="637" t="s">
        <v>32</v>
      </c>
      <c r="L1334" s="637">
        <v>16604</v>
      </c>
      <c r="M1334" s="638">
        <v>45230</v>
      </c>
      <c r="N1334" s="74">
        <f t="shared" si="61"/>
        <v>11</v>
      </c>
      <c r="O1334" s="74">
        <f t="shared" si="62"/>
        <v>11</v>
      </c>
      <c r="P1334" s="139" t="str">
        <f t="shared" si="63"/>
        <v>Gastos_Gerais</v>
      </c>
    </row>
    <row r="1335" spans="1:16" ht="38.25" x14ac:dyDescent="0.2">
      <c r="A1335" s="627">
        <v>9039</v>
      </c>
      <c r="B1335" s="634">
        <v>45243</v>
      </c>
      <c r="C1335" s="642">
        <v>45231</v>
      </c>
      <c r="D1335" s="636" t="s">
        <v>264</v>
      </c>
      <c r="E1335" s="636" t="s">
        <v>388</v>
      </c>
      <c r="F1335" s="374">
        <v>231546.97</v>
      </c>
      <c r="G1335" s="636" t="s">
        <v>10231</v>
      </c>
      <c r="H1335" s="636" t="s">
        <v>419</v>
      </c>
      <c r="I1335" s="637" t="s">
        <v>8661</v>
      </c>
      <c r="J1335" s="637" t="s">
        <v>1157</v>
      </c>
      <c r="K1335" s="637" t="s">
        <v>32</v>
      </c>
      <c r="L1335" s="637" t="s">
        <v>10232</v>
      </c>
      <c r="M1335" s="638">
        <v>45239</v>
      </c>
      <c r="N1335" s="74">
        <f t="shared" si="61"/>
        <v>11</v>
      </c>
      <c r="O1335" s="74">
        <f t="shared" si="62"/>
        <v>11</v>
      </c>
      <c r="P1335" s="139" t="str">
        <f t="shared" si="63"/>
        <v>Gastos_Gerais</v>
      </c>
    </row>
    <row r="1336" spans="1:16" ht="38.25" x14ac:dyDescent="0.2">
      <c r="A1336" s="627">
        <v>9040</v>
      </c>
      <c r="B1336" s="634">
        <v>45243</v>
      </c>
      <c r="C1336" s="642">
        <v>45231</v>
      </c>
      <c r="D1336" s="636" t="s">
        <v>264</v>
      </c>
      <c r="E1336" s="636" t="s">
        <v>398</v>
      </c>
      <c r="F1336" s="374">
        <v>872.4</v>
      </c>
      <c r="G1336" s="636" t="s">
        <v>10233</v>
      </c>
      <c r="H1336" s="636" t="s">
        <v>422</v>
      </c>
      <c r="I1336" s="637" t="s">
        <v>9796</v>
      </c>
      <c r="J1336" s="637" t="s">
        <v>1157</v>
      </c>
      <c r="K1336" s="637" t="s">
        <v>32</v>
      </c>
      <c r="L1336" s="637">
        <v>48</v>
      </c>
      <c r="M1336" s="638">
        <v>45236</v>
      </c>
      <c r="N1336" s="74">
        <f t="shared" si="61"/>
        <v>11</v>
      </c>
      <c r="O1336" s="74">
        <f t="shared" si="62"/>
        <v>11</v>
      </c>
      <c r="P1336" s="139" t="str">
        <f t="shared" si="63"/>
        <v>Gastos_Gerais</v>
      </c>
    </row>
    <row r="1337" spans="1:16" ht="38.25" x14ac:dyDescent="0.2">
      <c r="A1337" s="627">
        <v>9041</v>
      </c>
      <c r="B1337" s="634">
        <v>45243</v>
      </c>
      <c r="C1337" s="642">
        <v>45231</v>
      </c>
      <c r="D1337" s="636" t="s">
        <v>264</v>
      </c>
      <c r="E1337" s="636" t="s">
        <v>182</v>
      </c>
      <c r="F1337" s="374">
        <v>139.80000000000001</v>
      </c>
      <c r="G1337" s="636" t="s">
        <v>10234</v>
      </c>
      <c r="H1337" s="636" t="s">
        <v>418</v>
      </c>
      <c r="I1337" s="637" t="s">
        <v>9281</v>
      </c>
      <c r="J1337" s="637" t="s">
        <v>1157</v>
      </c>
      <c r="K1337" s="637" t="s">
        <v>32</v>
      </c>
      <c r="L1337" s="637">
        <v>795</v>
      </c>
      <c r="M1337" s="638">
        <v>45237</v>
      </c>
      <c r="N1337" s="74">
        <f t="shared" si="61"/>
        <v>11</v>
      </c>
      <c r="O1337" s="74">
        <f t="shared" si="62"/>
        <v>11</v>
      </c>
      <c r="P1337" s="139" t="str">
        <f t="shared" si="63"/>
        <v>Gastos_Gerais</v>
      </c>
    </row>
    <row r="1338" spans="1:16" ht="38.25" x14ac:dyDescent="0.2">
      <c r="A1338" s="627">
        <v>9042</v>
      </c>
      <c r="B1338" s="634">
        <v>45243</v>
      </c>
      <c r="C1338" s="642">
        <v>45231</v>
      </c>
      <c r="D1338" s="636" t="s">
        <v>264</v>
      </c>
      <c r="E1338" s="636" t="s">
        <v>138</v>
      </c>
      <c r="F1338" s="374">
        <v>79.599999999999994</v>
      </c>
      <c r="G1338" s="636" t="s">
        <v>138</v>
      </c>
      <c r="H1338" s="636" t="s">
        <v>493</v>
      </c>
      <c r="I1338" s="637" t="s">
        <v>1237</v>
      </c>
      <c r="J1338" s="637" t="s">
        <v>1157</v>
      </c>
      <c r="K1338" s="637" t="s">
        <v>32</v>
      </c>
      <c r="L1338" s="637">
        <v>16606</v>
      </c>
      <c r="M1338" s="638">
        <v>45230</v>
      </c>
      <c r="N1338" s="74">
        <f t="shared" si="61"/>
        <v>11</v>
      </c>
      <c r="O1338" s="74">
        <f t="shared" si="62"/>
        <v>11</v>
      </c>
      <c r="P1338" s="139" t="str">
        <f t="shared" si="63"/>
        <v>Gastos_Gerais</v>
      </c>
    </row>
    <row r="1339" spans="1:16" ht="38.25" x14ac:dyDescent="0.2">
      <c r="A1339" s="627">
        <v>9043</v>
      </c>
      <c r="B1339" s="634">
        <v>45243</v>
      </c>
      <c r="C1339" s="642">
        <v>45231</v>
      </c>
      <c r="D1339" s="636" t="s">
        <v>264</v>
      </c>
      <c r="E1339" s="636" t="s">
        <v>138</v>
      </c>
      <c r="F1339" s="374">
        <v>1520.35</v>
      </c>
      <c r="G1339" s="636" t="s">
        <v>138</v>
      </c>
      <c r="H1339" s="636" t="s">
        <v>423</v>
      </c>
      <c r="I1339" s="637" t="s">
        <v>1237</v>
      </c>
      <c r="J1339" s="637" t="s">
        <v>1157</v>
      </c>
      <c r="K1339" s="637" t="s">
        <v>32</v>
      </c>
      <c r="L1339" s="637">
        <v>16605</v>
      </c>
      <c r="M1339" s="638">
        <v>45230</v>
      </c>
      <c r="N1339" s="74">
        <f t="shared" si="61"/>
        <v>11</v>
      </c>
      <c r="O1339" s="74">
        <f t="shared" si="62"/>
        <v>11</v>
      </c>
      <c r="P1339" s="139" t="str">
        <f t="shared" si="63"/>
        <v>Gastos_Gerais</v>
      </c>
    </row>
    <row r="1340" spans="1:16" ht="38.25" x14ac:dyDescent="0.2">
      <c r="A1340" s="627">
        <v>9044</v>
      </c>
      <c r="B1340" s="634">
        <v>45243</v>
      </c>
      <c r="C1340" s="642">
        <v>45231</v>
      </c>
      <c r="D1340" s="636" t="s">
        <v>264</v>
      </c>
      <c r="E1340" s="636" t="s">
        <v>138</v>
      </c>
      <c r="F1340" s="374">
        <v>2485.5700000000002</v>
      </c>
      <c r="G1340" s="636" t="s">
        <v>138</v>
      </c>
      <c r="H1340" s="636" t="s">
        <v>414</v>
      </c>
      <c r="I1340" s="637" t="s">
        <v>1237</v>
      </c>
      <c r="J1340" s="637" t="s">
        <v>1157</v>
      </c>
      <c r="K1340" s="637" t="s">
        <v>32</v>
      </c>
      <c r="L1340" s="637">
        <v>16602</v>
      </c>
      <c r="M1340" s="638">
        <v>45230</v>
      </c>
      <c r="N1340" s="74">
        <f t="shared" si="61"/>
        <v>11</v>
      </c>
      <c r="O1340" s="74">
        <f t="shared" si="62"/>
        <v>11</v>
      </c>
      <c r="P1340" s="139" t="str">
        <f t="shared" si="63"/>
        <v>Gastos_Gerais</v>
      </c>
    </row>
    <row r="1341" spans="1:16" ht="38.25" x14ac:dyDescent="0.2">
      <c r="A1341" s="627">
        <v>9045</v>
      </c>
      <c r="B1341" s="634">
        <v>45243</v>
      </c>
      <c r="C1341" s="642">
        <v>45231</v>
      </c>
      <c r="D1341" s="636" t="s">
        <v>264</v>
      </c>
      <c r="E1341" s="636" t="s">
        <v>290</v>
      </c>
      <c r="F1341" s="374">
        <v>106.8</v>
      </c>
      <c r="G1341" s="636" t="s">
        <v>10235</v>
      </c>
      <c r="H1341" s="636" t="s">
        <v>302</v>
      </c>
      <c r="I1341" s="637" t="s">
        <v>10236</v>
      </c>
      <c r="J1341" s="637" t="s">
        <v>1157</v>
      </c>
      <c r="K1341" s="637" t="s">
        <v>32</v>
      </c>
      <c r="L1341" s="637">
        <v>959</v>
      </c>
      <c r="M1341" s="638">
        <v>45240</v>
      </c>
      <c r="N1341" s="74">
        <f t="shared" si="61"/>
        <v>11</v>
      </c>
      <c r="O1341" s="74">
        <f t="shared" si="62"/>
        <v>11</v>
      </c>
      <c r="P1341" s="139" t="str">
        <f t="shared" si="63"/>
        <v>Gastos_Gerais</v>
      </c>
    </row>
    <row r="1342" spans="1:16" ht="38.25" x14ac:dyDescent="0.2">
      <c r="A1342" s="627">
        <v>9046</v>
      </c>
      <c r="B1342" s="634">
        <v>45243</v>
      </c>
      <c r="C1342" s="642">
        <v>45231</v>
      </c>
      <c r="D1342" s="636" t="s">
        <v>264</v>
      </c>
      <c r="E1342" s="636" t="s">
        <v>388</v>
      </c>
      <c r="F1342" s="374">
        <v>14115.4</v>
      </c>
      <c r="G1342" s="636" t="s">
        <v>10237</v>
      </c>
      <c r="H1342" s="636" t="s">
        <v>420</v>
      </c>
      <c r="I1342" s="637" t="s">
        <v>10238</v>
      </c>
      <c r="J1342" s="637" t="s">
        <v>1157</v>
      </c>
      <c r="K1342" s="637" t="s">
        <v>32</v>
      </c>
      <c r="L1342" s="637" t="s">
        <v>10239</v>
      </c>
      <c r="M1342" s="638">
        <v>45240</v>
      </c>
      <c r="N1342" s="74">
        <f t="shared" si="61"/>
        <v>11</v>
      </c>
      <c r="O1342" s="74">
        <f t="shared" si="62"/>
        <v>11</v>
      </c>
      <c r="P1342" s="139" t="str">
        <f t="shared" si="63"/>
        <v>Gastos_Gerais</v>
      </c>
    </row>
    <row r="1343" spans="1:16" ht="36" x14ac:dyDescent="0.2">
      <c r="A1343" s="627">
        <v>9047</v>
      </c>
      <c r="B1343" s="634">
        <v>45243</v>
      </c>
      <c r="C1343" s="642">
        <v>45231</v>
      </c>
      <c r="D1343" s="636" t="s">
        <v>33</v>
      </c>
      <c r="E1343" s="636" t="s">
        <v>164</v>
      </c>
      <c r="F1343" s="374">
        <v>156.18</v>
      </c>
      <c r="G1343" s="636" t="s">
        <v>10240</v>
      </c>
      <c r="H1343" s="636" t="s">
        <v>303</v>
      </c>
      <c r="I1343" s="637" t="s">
        <v>1509</v>
      </c>
      <c r="J1343" s="637" t="s">
        <v>4035</v>
      </c>
      <c r="K1343" s="637" t="s">
        <v>1255</v>
      </c>
      <c r="L1343" s="637" t="s">
        <v>425</v>
      </c>
      <c r="M1343" s="638">
        <v>45243</v>
      </c>
      <c r="N1343" s="74">
        <f t="shared" si="61"/>
        <v>11</v>
      </c>
      <c r="O1343" s="74">
        <f t="shared" si="62"/>
        <v>11</v>
      </c>
      <c r="P1343" s="139" t="str">
        <f t="shared" si="63"/>
        <v>Receitas</v>
      </c>
    </row>
    <row r="1344" spans="1:16" ht="38.25" x14ac:dyDescent="0.2">
      <c r="A1344" s="627">
        <v>9048</v>
      </c>
      <c r="B1344" s="634">
        <v>45244</v>
      </c>
      <c r="C1344" s="642">
        <v>45231</v>
      </c>
      <c r="D1344" s="636" t="s">
        <v>264</v>
      </c>
      <c r="E1344" s="636" t="s">
        <v>57</v>
      </c>
      <c r="F1344" s="374">
        <v>47023.55</v>
      </c>
      <c r="G1344" s="636" t="s">
        <v>1663</v>
      </c>
      <c r="H1344" s="636" t="s">
        <v>302</v>
      </c>
      <c r="I1344" s="637" t="s">
        <v>1664</v>
      </c>
      <c r="J1344" s="637" t="s">
        <v>1157</v>
      </c>
      <c r="K1344" s="637" t="s">
        <v>32</v>
      </c>
      <c r="L1344" s="637" t="s">
        <v>10241</v>
      </c>
      <c r="M1344" s="638">
        <v>45231</v>
      </c>
      <c r="N1344" s="74">
        <f t="shared" si="61"/>
        <v>11</v>
      </c>
      <c r="O1344" s="74">
        <f t="shared" si="62"/>
        <v>11</v>
      </c>
      <c r="P1344" s="139" t="str">
        <f t="shared" si="63"/>
        <v>Gastos_Gerais</v>
      </c>
    </row>
    <row r="1345" spans="1:16" ht="38.25" x14ac:dyDescent="0.2">
      <c r="A1345" s="627">
        <v>9049</v>
      </c>
      <c r="B1345" s="634">
        <v>45244</v>
      </c>
      <c r="C1345" s="642">
        <v>45231</v>
      </c>
      <c r="D1345" s="636" t="s">
        <v>264</v>
      </c>
      <c r="E1345" s="636" t="s">
        <v>0</v>
      </c>
      <c r="F1345" s="374">
        <v>1059.6500000000001</v>
      </c>
      <c r="G1345" s="636" t="s">
        <v>10070</v>
      </c>
      <c r="H1345" s="636" t="s">
        <v>493</v>
      </c>
      <c r="I1345" s="637" t="s">
        <v>1570</v>
      </c>
      <c r="J1345" s="637" t="s">
        <v>1157</v>
      </c>
      <c r="K1345" s="637" t="s">
        <v>32</v>
      </c>
      <c r="L1345" s="637">
        <v>39615</v>
      </c>
      <c r="M1345" s="638">
        <v>45238</v>
      </c>
      <c r="N1345" s="74">
        <f t="shared" si="61"/>
        <v>11</v>
      </c>
      <c r="O1345" s="74">
        <f t="shared" si="62"/>
        <v>11</v>
      </c>
      <c r="P1345" s="139" t="str">
        <f t="shared" si="63"/>
        <v>Gastos_Gerais</v>
      </c>
    </row>
    <row r="1346" spans="1:16" ht="38.25" x14ac:dyDescent="0.2">
      <c r="A1346" s="627">
        <v>9050</v>
      </c>
      <c r="B1346" s="634">
        <v>45244</v>
      </c>
      <c r="C1346" s="642">
        <v>45231</v>
      </c>
      <c r="D1346" s="636" t="s">
        <v>264</v>
      </c>
      <c r="E1346" s="636" t="s">
        <v>247</v>
      </c>
      <c r="F1346" s="374">
        <v>419</v>
      </c>
      <c r="G1346" s="636" t="s">
        <v>10242</v>
      </c>
      <c r="H1346" s="636" t="s">
        <v>302</v>
      </c>
      <c r="I1346" s="637" t="s">
        <v>7006</v>
      </c>
      <c r="J1346" s="637" t="s">
        <v>1157</v>
      </c>
      <c r="K1346" s="637" t="s">
        <v>32</v>
      </c>
      <c r="L1346" s="637">
        <v>47243</v>
      </c>
      <c r="M1346" s="638">
        <v>45238</v>
      </c>
      <c r="N1346" s="74">
        <f t="shared" si="61"/>
        <v>11</v>
      </c>
      <c r="O1346" s="74">
        <f t="shared" si="62"/>
        <v>11</v>
      </c>
      <c r="P1346" s="139" t="str">
        <f t="shared" si="63"/>
        <v>Gastos_Gerais</v>
      </c>
    </row>
    <row r="1347" spans="1:16" ht="38.25" x14ac:dyDescent="0.2">
      <c r="A1347" s="627">
        <v>9051</v>
      </c>
      <c r="B1347" s="634">
        <v>45244</v>
      </c>
      <c r="C1347" s="642">
        <v>45231</v>
      </c>
      <c r="D1347" s="636" t="s">
        <v>264</v>
      </c>
      <c r="E1347" s="636" t="s">
        <v>0</v>
      </c>
      <c r="F1347" s="374">
        <v>1978.42</v>
      </c>
      <c r="G1347" s="636" t="s">
        <v>10070</v>
      </c>
      <c r="H1347" s="636" t="s">
        <v>417</v>
      </c>
      <c r="I1347" s="637" t="s">
        <v>1570</v>
      </c>
      <c r="J1347" s="637" t="s">
        <v>1157</v>
      </c>
      <c r="K1347" s="637" t="s">
        <v>32</v>
      </c>
      <c r="L1347" s="637">
        <v>39627</v>
      </c>
      <c r="M1347" s="638">
        <v>45239</v>
      </c>
      <c r="N1347" s="74">
        <f t="shared" si="61"/>
        <v>11</v>
      </c>
      <c r="O1347" s="74">
        <f t="shared" si="62"/>
        <v>11</v>
      </c>
      <c r="P1347" s="139" t="str">
        <f t="shared" si="63"/>
        <v>Gastos_Gerais</v>
      </c>
    </row>
    <row r="1348" spans="1:16" ht="38.25" x14ac:dyDescent="0.2">
      <c r="A1348" s="627">
        <v>9052</v>
      </c>
      <c r="B1348" s="634">
        <v>45244</v>
      </c>
      <c r="C1348" s="642">
        <v>45231</v>
      </c>
      <c r="D1348" s="636" t="s">
        <v>264</v>
      </c>
      <c r="E1348" s="636" t="s">
        <v>0</v>
      </c>
      <c r="F1348" s="374">
        <v>748.07</v>
      </c>
      <c r="G1348" s="636" t="s">
        <v>10070</v>
      </c>
      <c r="H1348" s="636" t="s">
        <v>423</v>
      </c>
      <c r="I1348" s="637" t="s">
        <v>1570</v>
      </c>
      <c r="J1348" s="637" t="s">
        <v>1157</v>
      </c>
      <c r="K1348" s="637" t="s">
        <v>32</v>
      </c>
      <c r="L1348" s="637">
        <v>39612</v>
      </c>
      <c r="M1348" s="638">
        <v>45238</v>
      </c>
      <c r="N1348" s="74">
        <f t="shared" si="61"/>
        <v>11</v>
      </c>
      <c r="O1348" s="74">
        <f t="shared" si="62"/>
        <v>11</v>
      </c>
      <c r="P1348" s="139" t="str">
        <f t="shared" si="63"/>
        <v>Gastos_Gerais</v>
      </c>
    </row>
    <row r="1349" spans="1:16" ht="38.25" x14ac:dyDescent="0.2">
      <c r="A1349" s="627">
        <v>9053</v>
      </c>
      <c r="B1349" s="634">
        <v>45244</v>
      </c>
      <c r="C1349" s="642">
        <v>45200</v>
      </c>
      <c r="D1349" s="636" t="s">
        <v>264</v>
      </c>
      <c r="E1349" s="636" t="s">
        <v>161</v>
      </c>
      <c r="F1349" s="374">
        <v>2894.17</v>
      </c>
      <c r="G1349" s="636" t="s">
        <v>1680</v>
      </c>
      <c r="H1349" s="636" t="s">
        <v>303</v>
      </c>
      <c r="I1349" s="637" t="s">
        <v>1515</v>
      </c>
      <c r="J1349" s="637" t="s">
        <v>1157</v>
      </c>
      <c r="K1349" s="637" t="s">
        <v>1158</v>
      </c>
      <c r="L1349" s="637">
        <v>5067773146</v>
      </c>
      <c r="M1349" s="638">
        <v>45244</v>
      </c>
      <c r="N1349" s="74">
        <f t="shared" ref="N1349:N1412" si="64">IF(B1349=0,0,IF(YEAR(B1349)=$O$1,MONTH(B1349)-$N$1+1,(YEAR(B1349)-$O$1)*12-$N$1+1+MONTH(B1349)))</f>
        <v>11</v>
      </c>
      <c r="O1349" s="74">
        <f t="shared" ref="O1349:O1412" si="65">IF(C1349=0,0,IF(YEAR(C1349)=$O$1,MONTH(C1349)-$N$1+1,(YEAR(C1349)-$O$1)*12-$N$1+1+MONTH(C1349)))</f>
        <v>10</v>
      </c>
      <c r="P1349" s="139" t="str">
        <f t="shared" ref="P1349:P1412" si="66">SUBSTITUTE(D1349," ","_")</f>
        <v>Gastos_Gerais</v>
      </c>
    </row>
    <row r="1350" spans="1:16" ht="48" x14ac:dyDescent="0.2">
      <c r="A1350" s="627">
        <v>9054</v>
      </c>
      <c r="B1350" s="634">
        <v>45244</v>
      </c>
      <c r="C1350" s="642">
        <v>45200</v>
      </c>
      <c r="D1350" s="636" t="s">
        <v>264</v>
      </c>
      <c r="E1350" s="636" t="s">
        <v>177</v>
      </c>
      <c r="F1350" s="374">
        <v>222.32</v>
      </c>
      <c r="G1350" s="636" t="s">
        <v>1164</v>
      </c>
      <c r="H1350" s="636" t="s">
        <v>303</v>
      </c>
      <c r="I1350" s="637" t="s">
        <v>2646</v>
      </c>
      <c r="J1350" s="637" t="s">
        <v>1157</v>
      </c>
      <c r="K1350" s="637" t="s">
        <v>1158</v>
      </c>
      <c r="L1350" s="637" t="s">
        <v>10243</v>
      </c>
      <c r="M1350" s="638">
        <v>45215</v>
      </c>
      <c r="N1350" s="74">
        <f t="shared" si="64"/>
        <v>11</v>
      </c>
      <c r="O1350" s="74">
        <f t="shared" si="65"/>
        <v>10</v>
      </c>
      <c r="P1350" s="139" t="str">
        <f t="shared" si="66"/>
        <v>Gastos_Gerais</v>
      </c>
    </row>
    <row r="1351" spans="1:16" ht="38.25" x14ac:dyDescent="0.2">
      <c r="A1351" s="627">
        <v>9055</v>
      </c>
      <c r="B1351" s="634">
        <v>45244</v>
      </c>
      <c r="C1351" s="642">
        <v>45231</v>
      </c>
      <c r="D1351" s="636" t="s">
        <v>264</v>
      </c>
      <c r="E1351" s="636" t="s">
        <v>388</v>
      </c>
      <c r="F1351" s="374">
        <v>8900</v>
      </c>
      <c r="G1351" s="636" t="s">
        <v>10244</v>
      </c>
      <c r="H1351" s="636" t="s">
        <v>416</v>
      </c>
      <c r="I1351" s="637" t="s">
        <v>10245</v>
      </c>
      <c r="J1351" s="637" t="s">
        <v>5044</v>
      </c>
      <c r="K1351" s="637" t="s">
        <v>32</v>
      </c>
      <c r="L1351" s="637">
        <v>41444787</v>
      </c>
      <c r="M1351" s="638">
        <v>45243</v>
      </c>
      <c r="N1351" s="74">
        <f t="shared" si="64"/>
        <v>11</v>
      </c>
      <c r="O1351" s="74">
        <f t="shared" si="65"/>
        <v>11</v>
      </c>
      <c r="P1351" s="139" t="str">
        <f t="shared" si="66"/>
        <v>Gastos_Gerais</v>
      </c>
    </row>
    <row r="1352" spans="1:16" ht="38.25" x14ac:dyDescent="0.2">
      <c r="A1352" s="627">
        <v>9056</v>
      </c>
      <c r="B1352" s="634">
        <v>45244</v>
      </c>
      <c r="C1352" s="642">
        <v>45231</v>
      </c>
      <c r="D1352" s="636" t="s">
        <v>264</v>
      </c>
      <c r="E1352" s="636" t="s">
        <v>402</v>
      </c>
      <c r="F1352" s="374">
        <v>446.73</v>
      </c>
      <c r="G1352" s="636" t="s">
        <v>1487</v>
      </c>
      <c r="H1352" s="636" t="s">
        <v>420</v>
      </c>
      <c r="I1352" s="637" t="s">
        <v>10246</v>
      </c>
      <c r="J1352" s="637" t="s">
        <v>5044</v>
      </c>
      <c r="K1352" s="637" t="s">
        <v>32</v>
      </c>
      <c r="L1352" s="637">
        <v>361</v>
      </c>
      <c r="M1352" s="638">
        <v>45244</v>
      </c>
      <c r="N1352" s="74">
        <f t="shared" si="64"/>
        <v>11</v>
      </c>
      <c r="O1352" s="74">
        <f t="shared" si="65"/>
        <v>11</v>
      </c>
      <c r="P1352" s="139" t="str">
        <f t="shared" si="66"/>
        <v>Gastos_Gerais</v>
      </c>
    </row>
    <row r="1353" spans="1:16" ht="38.25" x14ac:dyDescent="0.2">
      <c r="A1353" s="627">
        <v>9057</v>
      </c>
      <c r="B1353" s="634">
        <v>45244</v>
      </c>
      <c r="C1353" s="642">
        <v>45231</v>
      </c>
      <c r="D1353" s="636" t="s">
        <v>264</v>
      </c>
      <c r="E1353" s="636" t="s">
        <v>402</v>
      </c>
      <c r="F1353" s="374">
        <v>20</v>
      </c>
      <c r="G1353" s="636" t="s">
        <v>1487</v>
      </c>
      <c r="H1353" s="636" t="s">
        <v>419</v>
      </c>
      <c r="I1353" s="637" t="s">
        <v>7334</v>
      </c>
      <c r="J1353" s="637" t="s">
        <v>5044</v>
      </c>
      <c r="K1353" s="637" t="s">
        <v>32</v>
      </c>
      <c r="L1353" s="637">
        <v>17</v>
      </c>
      <c r="M1353" s="638">
        <v>45233</v>
      </c>
      <c r="N1353" s="74">
        <f t="shared" si="64"/>
        <v>11</v>
      </c>
      <c r="O1353" s="74">
        <f t="shared" si="65"/>
        <v>11</v>
      </c>
      <c r="P1353" s="139" t="str">
        <f t="shared" si="66"/>
        <v>Gastos_Gerais</v>
      </c>
    </row>
    <row r="1354" spans="1:16" ht="38.25" x14ac:dyDescent="0.2">
      <c r="A1354" s="627">
        <v>9058</v>
      </c>
      <c r="B1354" s="634">
        <v>45244</v>
      </c>
      <c r="C1354" s="642">
        <v>45231</v>
      </c>
      <c r="D1354" s="636" t="s">
        <v>264</v>
      </c>
      <c r="E1354" s="636" t="s">
        <v>402</v>
      </c>
      <c r="F1354" s="374">
        <v>54.98</v>
      </c>
      <c r="G1354" s="636" t="s">
        <v>1487</v>
      </c>
      <c r="H1354" s="636" t="s">
        <v>419</v>
      </c>
      <c r="I1354" s="637" t="s">
        <v>7334</v>
      </c>
      <c r="J1354" s="637" t="s">
        <v>5044</v>
      </c>
      <c r="K1354" s="637" t="s">
        <v>32</v>
      </c>
      <c r="L1354" s="637">
        <v>18</v>
      </c>
      <c r="M1354" s="638">
        <v>45233</v>
      </c>
      <c r="N1354" s="74">
        <f t="shared" si="64"/>
        <v>11</v>
      </c>
      <c r="O1354" s="74">
        <f t="shared" si="65"/>
        <v>11</v>
      </c>
      <c r="P1354" s="139" t="str">
        <f t="shared" si="66"/>
        <v>Gastos_Gerais</v>
      </c>
    </row>
    <row r="1355" spans="1:16" ht="38.25" x14ac:dyDescent="0.2">
      <c r="A1355" s="627">
        <v>9059</v>
      </c>
      <c r="B1355" s="634">
        <v>45244</v>
      </c>
      <c r="C1355" s="642">
        <v>45231</v>
      </c>
      <c r="D1355" s="636" t="s">
        <v>264</v>
      </c>
      <c r="E1355" s="636" t="s">
        <v>8738</v>
      </c>
      <c r="F1355" s="374">
        <v>80.930000000000007</v>
      </c>
      <c r="G1355" s="636" t="s">
        <v>8786</v>
      </c>
      <c r="H1355" s="636" t="s">
        <v>418</v>
      </c>
      <c r="I1355" s="637" t="s">
        <v>4841</v>
      </c>
      <c r="J1355" s="637" t="s">
        <v>5044</v>
      </c>
      <c r="K1355" s="637" t="s">
        <v>32</v>
      </c>
      <c r="L1355" s="637">
        <v>1489</v>
      </c>
      <c r="M1355" s="638">
        <v>45244</v>
      </c>
      <c r="N1355" s="74">
        <f t="shared" si="64"/>
        <v>11</v>
      </c>
      <c r="O1355" s="74">
        <f t="shared" si="65"/>
        <v>11</v>
      </c>
      <c r="P1355" s="139" t="str">
        <f t="shared" si="66"/>
        <v>Gastos_Gerais</v>
      </c>
    </row>
    <row r="1356" spans="1:16" ht="38.25" x14ac:dyDescent="0.2">
      <c r="A1356" s="627">
        <v>9060</v>
      </c>
      <c r="B1356" s="634">
        <v>45244</v>
      </c>
      <c r="C1356" s="642">
        <v>45231</v>
      </c>
      <c r="D1356" s="636" t="s">
        <v>264</v>
      </c>
      <c r="E1356" s="636" t="s">
        <v>402</v>
      </c>
      <c r="F1356" s="374">
        <v>56.99</v>
      </c>
      <c r="G1356" s="636" t="s">
        <v>1487</v>
      </c>
      <c r="H1356" s="636" t="s">
        <v>419</v>
      </c>
      <c r="I1356" s="637" t="s">
        <v>7334</v>
      </c>
      <c r="J1356" s="637" t="s">
        <v>5044</v>
      </c>
      <c r="K1356" s="637" t="s">
        <v>32</v>
      </c>
      <c r="L1356" s="637">
        <v>12</v>
      </c>
      <c r="M1356" s="638">
        <v>45208</v>
      </c>
      <c r="N1356" s="74">
        <f t="shared" si="64"/>
        <v>11</v>
      </c>
      <c r="O1356" s="74">
        <f t="shared" si="65"/>
        <v>11</v>
      </c>
      <c r="P1356" s="139" t="str">
        <f t="shared" si="66"/>
        <v>Gastos_Gerais</v>
      </c>
    </row>
    <row r="1357" spans="1:16" ht="38.25" x14ac:dyDescent="0.2">
      <c r="A1357" s="627">
        <v>9061</v>
      </c>
      <c r="B1357" s="634">
        <v>45244</v>
      </c>
      <c r="C1357" s="642">
        <v>45231</v>
      </c>
      <c r="D1357" s="636" t="s">
        <v>264</v>
      </c>
      <c r="E1357" s="636" t="s">
        <v>290</v>
      </c>
      <c r="F1357" s="374">
        <v>1700</v>
      </c>
      <c r="G1357" s="636" t="s">
        <v>10247</v>
      </c>
      <c r="H1357" s="636" t="s">
        <v>422</v>
      </c>
      <c r="I1357" s="637" t="s">
        <v>10248</v>
      </c>
      <c r="J1357" s="637" t="s">
        <v>5044</v>
      </c>
      <c r="K1357" s="637" t="s">
        <v>32</v>
      </c>
      <c r="L1357" s="637">
        <v>72</v>
      </c>
      <c r="M1357" s="638">
        <v>45243</v>
      </c>
      <c r="N1357" s="74">
        <f t="shared" si="64"/>
        <v>11</v>
      </c>
      <c r="O1357" s="74">
        <f t="shared" si="65"/>
        <v>11</v>
      </c>
      <c r="P1357" s="139" t="str">
        <f t="shared" si="66"/>
        <v>Gastos_Gerais</v>
      </c>
    </row>
    <row r="1358" spans="1:16" ht="38.25" x14ac:dyDescent="0.2">
      <c r="A1358" s="627">
        <v>9062</v>
      </c>
      <c r="B1358" s="634">
        <v>45244</v>
      </c>
      <c r="C1358" s="642">
        <v>45231</v>
      </c>
      <c r="D1358" s="636" t="s">
        <v>264</v>
      </c>
      <c r="E1358" s="636" t="s">
        <v>293</v>
      </c>
      <c r="F1358" s="374">
        <v>150</v>
      </c>
      <c r="G1358" s="636" t="s">
        <v>7729</v>
      </c>
      <c r="H1358" s="636" t="s">
        <v>418</v>
      </c>
      <c r="I1358" s="637" t="s">
        <v>4527</v>
      </c>
      <c r="J1358" s="637" t="s">
        <v>1188</v>
      </c>
      <c r="K1358" s="637" t="s">
        <v>4137</v>
      </c>
      <c r="L1358" s="637">
        <v>753451482</v>
      </c>
      <c r="M1358" s="638">
        <v>45244</v>
      </c>
      <c r="N1358" s="74">
        <f t="shared" si="64"/>
        <v>11</v>
      </c>
      <c r="O1358" s="74">
        <f t="shared" si="65"/>
        <v>11</v>
      </c>
      <c r="P1358" s="139" t="str">
        <f t="shared" si="66"/>
        <v>Gastos_Gerais</v>
      </c>
    </row>
    <row r="1359" spans="1:16" ht="38.25" x14ac:dyDescent="0.2">
      <c r="A1359" s="627">
        <v>9063</v>
      </c>
      <c r="B1359" s="634">
        <v>45244</v>
      </c>
      <c r="C1359" s="642">
        <v>45231</v>
      </c>
      <c r="D1359" s="636" t="s">
        <v>264</v>
      </c>
      <c r="E1359" s="636" t="s">
        <v>293</v>
      </c>
      <c r="F1359" s="374">
        <v>150</v>
      </c>
      <c r="G1359" s="636" t="s">
        <v>10249</v>
      </c>
      <c r="H1359" s="636" t="s">
        <v>418</v>
      </c>
      <c r="I1359" s="637" t="s">
        <v>8203</v>
      </c>
      <c r="J1359" s="637" t="s">
        <v>1188</v>
      </c>
      <c r="K1359" s="637" t="s">
        <v>4137</v>
      </c>
      <c r="L1359" s="637">
        <v>753451482</v>
      </c>
      <c r="M1359" s="638">
        <v>45244</v>
      </c>
      <c r="N1359" s="74">
        <f t="shared" si="64"/>
        <v>11</v>
      </c>
      <c r="O1359" s="74">
        <f t="shared" si="65"/>
        <v>11</v>
      </c>
      <c r="P1359" s="139" t="str">
        <f t="shared" si="66"/>
        <v>Gastos_Gerais</v>
      </c>
    </row>
    <row r="1360" spans="1:16" ht="38.25" x14ac:dyDescent="0.2">
      <c r="A1360" s="627">
        <v>9064</v>
      </c>
      <c r="B1360" s="634">
        <v>45244</v>
      </c>
      <c r="C1360" s="642">
        <v>45231</v>
      </c>
      <c r="D1360" s="636" t="s">
        <v>264</v>
      </c>
      <c r="E1360" s="636" t="s">
        <v>293</v>
      </c>
      <c r="F1360" s="374">
        <v>300</v>
      </c>
      <c r="G1360" s="636" t="s">
        <v>5703</v>
      </c>
      <c r="H1360" s="636" t="s">
        <v>414</v>
      </c>
      <c r="I1360" s="637" t="s">
        <v>10250</v>
      </c>
      <c r="J1360" s="637" t="s">
        <v>1188</v>
      </c>
      <c r="K1360" s="637" t="s">
        <v>4137</v>
      </c>
      <c r="L1360" s="637">
        <v>753451482</v>
      </c>
      <c r="M1360" s="638">
        <v>45244</v>
      </c>
      <c r="N1360" s="74">
        <f t="shared" si="64"/>
        <v>11</v>
      </c>
      <c r="O1360" s="74">
        <f t="shared" si="65"/>
        <v>11</v>
      </c>
      <c r="P1360" s="139" t="str">
        <f t="shared" si="66"/>
        <v>Gastos_Gerais</v>
      </c>
    </row>
    <row r="1361" spans="1:16" ht="38.25" x14ac:dyDescent="0.2">
      <c r="A1361" s="627">
        <v>9065</v>
      </c>
      <c r="B1361" s="634">
        <v>45244</v>
      </c>
      <c r="C1361" s="642">
        <v>45231</v>
      </c>
      <c r="D1361" s="636" t="s">
        <v>264</v>
      </c>
      <c r="E1361" s="636" t="s">
        <v>293</v>
      </c>
      <c r="F1361" s="374">
        <v>300</v>
      </c>
      <c r="G1361" s="636" t="s">
        <v>10251</v>
      </c>
      <c r="H1361" s="636" t="s">
        <v>414</v>
      </c>
      <c r="I1361" s="637" t="s">
        <v>9790</v>
      </c>
      <c r="J1361" s="637" t="s">
        <v>1188</v>
      </c>
      <c r="K1361" s="637" t="s">
        <v>4137</v>
      </c>
      <c r="L1361" s="637">
        <v>753451482</v>
      </c>
      <c r="M1361" s="638">
        <v>45244</v>
      </c>
      <c r="N1361" s="74">
        <f t="shared" si="64"/>
        <v>11</v>
      </c>
      <c r="O1361" s="74">
        <f t="shared" si="65"/>
        <v>11</v>
      </c>
      <c r="P1361" s="139" t="str">
        <f t="shared" si="66"/>
        <v>Gastos_Gerais</v>
      </c>
    </row>
    <row r="1362" spans="1:16" ht="38.25" x14ac:dyDescent="0.2">
      <c r="A1362" s="627">
        <v>9066</v>
      </c>
      <c r="B1362" s="634">
        <v>45244</v>
      </c>
      <c r="C1362" s="642">
        <v>45231</v>
      </c>
      <c r="D1362" s="636" t="s">
        <v>264</v>
      </c>
      <c r="E1362" s="636" t="s">
        <v>293</v>
      </c>
      <c r="F1362" s="374">
        <v>225</v>
      </c>
      <c r="G1362" s="636" t="s">
        <v>10252</v>
      </c>
      <c r="H1362" s="636" t="s">
        <v>414</v>
      </c>
      <c r="I1362" s="637" t="s">
        <v>6300</v>
      </c>
      <c r="J1362" s="637" t="s">
        <v>1188</v>
      </c>
      <c r="K1362" s="637" t="s">
        <v>4137</v>
      </c>
      <c r="L1362" s="637">
        <v>753451482</v>
      </c>
      <c r="M1362" s="638">
        <v>45244</v>
      </c>
      <c r="N1362" s="74">
        <f t="shared" si="64"/>
        <v>11</v>
      </c>
      <c r="O1362" s="74">
        <f t="shared" si="65"/>
        <v>11</v>
      </c>
      <c r="P1362" s="139" t="str">
        <f t="shared" si="66"/>
        <v>Gastos_Gerais</v>
      </c>
    </row>
    <row r="1363" spans="1:16" ht="38.25" x14ac:dyDescent="0.2">
      <c r="A1363" s="627">
        <v>9067</v>
      </c>
      <c r="B1363" s="634">
        <v>45244</v>
      </c>
      <c r="C1363" s="642">
        <v>45231</v>
      </c>
      <c r="D1363" s="636" t="s">
        <v>264</v>
      </c>
      <c r="E1363" s="636" t="s">
        <v>293</v>
      </c>
      <c r="F1363" s="374">
        <v>225</v>
      </c>
      <c r="G1363" s="636" t="s">
        <v>10253</v>
      </c>
      <c r="H1363" s="636" t="s">
        <v>414</v>
      </c>
      <c r="I1363" s="637" t="s">
        <v>10254</v>
      </c>
      <c r="J1363" s="637" t="s">
        <v>1188</v>
      </c>
      <c r="K1363" s="637" t="s">
        <v>4137</v>
      </c>
      <c r="L1363" s="637">
        <v>753451482</v>
      </c>
      <c r="M1363" s="638">
        <v>45244</v>
      </c>
      <c r="N1363" s="74">
        <f t="shared" si="64"/>
        <v>11</v>
      </c>
      <c r="O1363" s="74">
        <f t="shared" si="65"/>
        <v>11</v>
      </c>
      <c r="P1363" s="139" t="str">
        <f t="shared" si="66"/>
        <v>Gastos_Gerais</v>
      </c>
    </row>
    <row r="1364" spans="1:16" ht="38.25" x14ac:dyDescent="0.2">
      <c r="A1364" s="627">
        <v>9068</v>
      </c>
      <c r="B1364" s="634">
        <v>45244</v>
      </c>
      <c r="C1364" s="642">
        <v>45231</v>
      </c>
      <c r="D1364" s="636" t="s">
        <v>264</v>
      </c>
      <c r="E1364" s="636" t="s">
        <v>293</v>
      </c>
      <c r="F1364" s="374">
        <v>150</v>
      </c>
      <c r="G1364" s="636" t="s">
        <v>10255</v>
      </c>
      <c r="H1364" s="636" t="s">
        <v>418</v>
      </c>
      <c r="I1364" s="637" t="s">
        <v>3687</v>
      </c>
      <c r="J1364" s="637" t="s">
        <v>1188</v>
      </c>
      <c r="K1364" s="637" t="s">
        <v>4137</v>
      </c>
      <c r="L1364" s="637">
        <v>753451482</v>
      </c>
      <c r="M1364" s="638">
        <v>45244</v>
      </c>
      <c r="N1364" s="74">
        <f t="shared" si="64"/>
        <v>11</v>
      </c>
      <c r="O1364" s="74">
        <f t="shared" si="65"/>
        <v>11</v>
      </c>
      <c r="P1364" s="139" t="str">
        <f t="shared" si="66"/>
        <v>Gastos_Gerais</v>
      </c>
    </row>
    <row r="1365" spans="1:16" ht="38.25" x14ac:dyDescent="0.2">
      <c r="A1365" s="627">
        <v>9069</v>
      </c>
      <c r="B1365" s="634">
        <v>45244</v>
      </c>
      <c r="C1365" s="642">
        <v>45231</v>
      </c>
      <c r="D1365" s="636" t="s">
        <v>264</v>
      </c>
      <c r="E1365" s="636" t="s">
        <v>293</v>
      </c>
      <c r="F1365" s="374">
        <v>150</v>
      </c>
      <c r="G1365" s="636" t="s">
        <v>10256</v>
      </c>
      <c r="H1365" s="636" t="s">
        <v>418</v>
      </c>
      <c r="I1365" s="637" t="s">
        <v>3678</v>
      </c>
      <c r="J1365" s="637" t="s">
        <v>1188</v>
      </c>
      <c r="K1365" s="637" t="s">
        <v>4137</v>
      </c>
      <c r="L1365" s="637">
        <v>753451482</v>
      </c>
      <c r="M1365" s="638">
        <v>45244</v>
      </c>
      <c r="N1365" s="74">
        <f t="shared" si="64"/>
        <v>11</v>
      </c>
      <c r="O1365" s="74">
        <f t="shared" si="65"/>
        <v>11</v>
      </c>
      <c r="P1365" s="139" t="str">
        <f t="shared" si="66"/>
        <v>Gastos_Gerais</v>
      </c>
    </row>
    <row r="1366" spans="1:16" ht="51" x14ac:dyDescent="0.2">
      <c r="A1366" s="627">
        <v>9070</v>
      </c>
      <c r="B1366" s="634">
        <v>45244</v>
      </c>
      <c r="C1366" s="642">
        <v>45231</v>
      </c>
      <c r="D1366" s="636" t="s">
        <v>176</v>
      </c>
      <c r="E1366" s="636" t="s">
        <v>261</v>
      </c>
      <c r="F1366" s="374">
        <v>790.58</v>
      </c>
      <c r="G1366" s="636" t="s">
        <v>1207</v>
      </c>
      <c r="H1366" s="636" t="s">
        <v>418</v>
      </c>
      <c r="I1366" s="637" t="s">
        <v>10257</v>
      </c>
      <c r="J1366" s="637" t="s">
        <v>1188</v>
      </c>
      <c r="K1366" s="637" t="s">
        <v>4137</v>
      </c>
      <c r="L1366" s="637">
        <v>753451482</v>
      </c>
      <c r="M1366" s="638">
        <v>45244</v>
      </c>
      <c r="N1366" s="74">
        <f t="shared" si="64"/>
        <v>11</v>
      </c>
      <c r="O1366" s="74">
        <f t="shared" si="65"/>
        <v>11</v>
      </c>
      <c r="P1366" s="139" t="str">
        <f t="shared" si="66"/>
        <v>Gastos_com_Pessoal</v>
      </c>
    </row>
    <row r="1367" spans="1:16" ht="51" x14ac:dyDescent="0.2">
      <c r="A1367" s="627">
        <v>9071</v>
      </c>
      <c r="B1367" s="634">
        <v>45244</v>
      </c>
      <c r="C1367" s="642">
        <v>45231</v>
      </c>
      <c r="D1367" s="636" t="s">
        <v>176</v>
      </c>
      <c r="E1367" s="636" t="s">
        <v>280</v>
      </c>
      <c r="F1367" s="374">
        <v>790.58</v>
      </c>
      <c r="G1367" s="636" t="s">
        <v>1209</v>
      </c>
      <c r="H1367" s="636" t="s">
        <v>418</v>
      </c>
      <c r="I1367" s="637" t="s">
        <v>10257</v>
      </c>
      <c r="J1367" s="637" t="s">
        <v>1188</v>
      </c>
      <c r="K1367" s="637" t="s">
        <v>4137</v>
      </c>
      <c r="L1367" s="637">
        <v>753451482</v>
      </c>
      <c r="M1367" s="638">
        <v>45244</v>
      </c>
      <c r="N1367" s="74">
        <f t="shared" si="64"/>
        <v>11</v>
      </c>
      <c r="O1367" s="74">
        <f t="shared" si="65"/>
        <v>11</v>
      </c>
      <c r="P1367" s="139" t="str">
        <f t="shared" si="66"/>
        <v>Gastos_com_Pessoal</v>
      </c>
    </row>
    <row r="1368" spans="1:16" ht="51" x14ac:dyDescent="0.2">
      <c r="A1368" s="627">
        <v>9072</v>
      </c>
      <c r="B1368" s="634">
        <v>45244</v>
      </c>
      <c r="C1368" s="642">
        <v>45231</v>
      </c>
      <c r="D1368" s="636" t="s">
        <v>176</v>
      </c>
      <c r="E1368" s="636" t="s">
        <v>262</v>
      </c>
      <c r="F1368" s="374">
        <v>263.52999999999997</v>
      </c>
      <c r="G1368" s="636" t="s">
        <v>1210</v>
      </c>
      <c r="H1368" s="636" t="s">
        <v>418</v>
      </c>
      <c r="I1368" s="637" t="s">
        <v>10257</v>
      </c>
      <c r="J1368" s="637" t="s">
        <v>1188</v>
      </c>
      <c r="K1368" s="637" t="s">
        <v>4137</v>
      </c>
      <c r="L1368" s="637">
        <v>753451482</v>
      </c>
      <c r="M1368" s="638">
        <v>45244</v>
      </c>
      <c r="N1368" s="74">
        <f t="shared" si="64"/>
        <v>11</v>
      </c>
      <c r="O1368" s="74">
        <f t="shared" si="65"/>
        <v>11</v>
      </c>
      <c r="P1368" s="139" t="str">
        <f t="shared" si="66"/>
        <v>Gastos_com_Pessoal</v>
      </c>
    </row>
    <row r="1369" spans="1:16" ht="51" x14ac:dyDescent="0.2">
      <c r="A1369" s="627">
        <v>9073</v>
      </c>
      <c r="B1369" s="634">
        <v>45244</v>
      </c>
      <c r="C1369" s="642">
        <v>45231</v>
      </c>
      <c r="D1369" s="636" t="s">
        <v>176</v>
      </c>
      <c r="E1369" s="636" t="s">
        <v>169</v>
      </c>
      <c r="F1369" s="374">
        <v>497.22</v>
      </c>
      <c r="G1369" s="636" t="s">
        <v>1211</v>
      </c>
      <c r="H1369" s="636" t="s">
        <v>418</v>
      </c>
      <c r="I1369" s="637" t="s">
        <v>10257</v>
      </c>
      <c r="J1369" s="637" t="s">
        <v>1188</v>
      </c>
      <c r="K1369" s="637" t="s">
        <v>4137</v>
      </c>
      <c r="L1369" s="637">
        <v>753451482</v>
      </c>
      <c r="M1369" s="638">
        <v>45244</v>
      </c>
      <c r="N1369" s="74">
        <f t="shared" si="64"/>
        <v>11</v>
      </c>
      <c r="O1369" s="74">
        <f t="shared" si="65"/>
        <v>11</v>
      </c>
      <c r="P1369" s="139" t="str">
        <f t="shared" si="66"/>
        <v>Gastos_com_Pessoal</v>
      </c>
    </row>
    <row r="1370" spans="1:16" ht="38.25" x14ac:dyDescent="0.2">
      <c r="A1370" s="627">
        <v>9074</v>
      </c>
      <c r="B1370" s="634">
        <v>45244</v>
      </c>
      <c r="C1370" s="642">
        <v>45231</v>
      </c>
      <c r="D1370" s="636" t="s">
        <v>264</v>
      </c>
      <c r="E1370" s="636" t="s">
        <v>402</v>
      </c>
      <c r="F1370" s="374">
        <v>994.5</v>
      </c>
      <c r="G1370" s="636" t="s">
        <v>10258</v>
      </c>
      <c r="H1370" s="636" t="s">
        <v>416</v>
      </c>
      <c r="I1370" s="637" t="s">
        <v>10259</v>
      </c>
      <c r="J1370" s="637" t="s">
        <v>1157</v>
      </c>
      <c r="K1370" s="637" t="s">
        <v>32</v>
      </c>
      <c r="L1370" s="637">
        <v>33702</v>
      </c>
      <c r="M1370" s="638">
        <v>45238</v>
      </c>
      <c r="N1370" s="74">
        <f t="shared" si="64"/>
        <v>11</v>
      </c>
      <c r="O1370" s="74">
        <f t="shared" si="65"/>
        <v>11</v>
      </c>
      <c r="P1370" s="139" t="str">
        <f t="shared" si="66"/>
        <v>Gastos_Gerais</v>
      </c>
    </row>
    <row r="1371" spans="1:16" ht="38.25" x14ac:dyDescent="0.2">
      <c r="A1371" s="627">
        <v>9075</v>
      </c>
      <c r="B1371" s="634">
        <v>45244</v>
      </c>
      <c r="C1371" s="642">
        <v>45231</v>
      </c>
      <c r="D1371" s="636" t="s">
        <v>264</v>
      </c>
      <c r="E1371" s="636" t="s">
        <v>96</v>
      </c>
      <c r="F1371" s="374">
        <v>332.63</v>
      </c>
      <c r="G1371" s="636" t="s">
        <v>9382</v>
      </c>
      <c r="H1371" s="636" t="s">
        <v>416</v>
      </c>
      <c r="I1371" s="637" t="s">
        <v>10260</v>
      </c>
      <c r="J1371" s="637" t="s">
        <v>1157</v>
      </c>
      <c r="K1371" s="637" t="s">
        <v>32</v>
      </c>
      <c r="L1371" s="637">
        <v>3091</v>
      </c>
      <c r="M1371" s="638">
        <v>45215</v>
      </c>
      <c r="N1371" s="74">
        <f t="shared" si="64"/>
        <v>11</v>
      </c>
      <c r="O1371" s="74">
        <f t="shared" si="65"/>
        <v>11</v>
      </c>
      <c r="P1371" s="139" t="str">
        <f t="shared" si="66"/>
        <v>Gastos_Gerais</v>
      </c>
    </row>
    <row r="1372" spans="1:16" ht="38.25" x14ac:dyDescent="0.2">
      <c r="A1372" s="627">
        <v>9076</v>
      </c>
      <c r="B1372" s="634">
        <v>45244</v>
      </c>
      <c r="C1372" s="642">
        <v>45231</v>
      </c>
      <c r="D1372" s="636" t="s">
        <v>264</v>
      </c>
      <c r="E1372" s="636" t="s">
        <v>290</v>
      </c>
      <c r="F1372" s="374">
        <v>2990.4</v>
      </c>
      <c r="G1372" s="636" t="s">
        <v>10261</v>
      </c>
      <c r="H1372" s="636" t="s">
        <v>422</v>
      </c>
      <c r="I1372" s="637" t="s">
        <v>7913</v>
      </c>
      <c r="J1372" s="637" t="s">
        <v>1157</v>
      </c>
      <c r="K1372" s="637" t="s">
        <v>32</v>
      </c>
      <c r="L1372" s="637">
        <v>7291</v>
      </c>
      <c r="M1372" s="638">
        <v>45239</v>
      </c>
      <c r="N1372" s="74">
        <f t="shared" si="64"/>
        <v>11</v>
      </c>
      <c r="O1372" s="74">
        <f t="shared" si="65"/>
        <v>11</v>
      </c>
      <c r="P1372" s="139" t="str">
        <f t="shared" si="66"/>
        <v>Gastos_Gerais</v>
      </c>
    </row>
    <row r="1373" spans="1:16" ht="38.25" x14ac:dyDescent="0.2">
      <c r="A1373" s="627">
        <v>9077</v>
      </c>
      <c r="B1373" s="634">
        <v>45244</v>
      </c>
      <c r="C1373" s="642">
        <v>45200</v>
      </c>
      <c r="D1373" s="636" t="s">
        <v>264</v>
      </c>
      <c r="E1373" s="636" t="s">
        <v>183</v>
      </c>
      <c r="F1373" s="374">
        <v>390</v>
      </c>
      <c r="G1373" s="636" t="s">
        <v>10262</v>
      </c>
      <c r="H1373" s="636" t="s">
        <v>302</v>
      </c>
      <c r="I1373" s="637" t="s">
        <v>1602</v>
      </c>
      <c r="J1373" s="637" t="s">
        <v>1157</v>
      </c>
      <c r="K1373" s="637" t="s">
        <v>32</v>
      </c>
      <c r="L1373" s="637">
        <v>4041</v>
      </c>
      <c r="M1373" s="638">
        <v>45238</v>
      </c>
      <c r="N1373" s="74">
        <f t="shared" si="64"/>
        <v>11</v>
      </c>
      <c r="O1373" s="74">
        <f t="shared" si="65"/>
        <v>10</v>
      </c>
      <c r="P1373" s="139" t="str">
        <f t="shared" si="66"/>
        <v>Gastos_Gerais</v>
      </c>
    </row>
    <row r="1374" spans="1:16" ht="38.25" x14ac:dyDescent="0.2">
      <c r="A1374" s="627">
        <v>9078</v>
      </c>
      <c r="B1374" s="634">
        <v>45244</v>
      </c>
      <c r="C1374" s="642">
        <v>45200</v>
      </c>
      <c r="D1374" s="636" t="s">
        <v>264</v>
      </c>
      <c r="E1374" s="636" t="s">
        <v>180</v>
      </c>
      <c r="F1374" s="374">
        <v>1890.12</v>
      </c>
      <c r="G1374" s="636" t="s">
        <v>1671</v>
      </c>
      <c r="H1374" s="636" t="s">
        <v>303</v>
      </c>
      <c r="I1374" s="637" t="s">
        <v>1672</v>
      </c>
      <c r="J1374" s="637" t="s">
        <v>1157</v>
      </c>
      <c r="K1374" s="637" t="s">
        <v>32</v>
      </c>
      <c r="L1374" s="637">
        <v>713056</v>
      </c>
      <c r="M1374" s="638">
        <v>45233</v>
      </c>
      <c r="N1374" s="74">
        <f t="shared" si="64"/>
        <v>11</v>
      </c>
      <c r="O1374" s="74">
        <f t="shared" si="65"/>
        <v>10</v>
      </c>
      <c r="P1374" s="139" t="str">
        <f t="shared" si="66"/>
        <v>Gastos_Gerais</v>
      </c>
    </row>
    <row r="1375" spans="1:16" ht="38.25" x14ac:dyDescent="0.2">
      <c r="A1375" s="627">
        <v>9079</v>
      </c>
      <c r="B1375" s="634">
        <v>45244</v>
      </c>
      <c r="C1375" s="642">
        <v>45231</v>
      </c>
      <c r="D1375" s="636" t="s">
        <v>264</v>
      </c>
      <c r="E1375" s="636" t="s">
        <v>138</v>
      </c>
      <c r="F1375" s="374">
        <v>1412.22</v>
      </c>
      <c r="G1375" s="636" t="s">
        <v>138</v>
      </c>
      <c r="H1375" s="636" t="s">
        <v>418</v>
      </c>
      <c r="I1375" s="637" t="s">
        <v>4493</v>
      </c>
      <c r="J1375" s="637" t="s">
        <v>1157</v>
      </c>
      <c r="K1375" s="637" t="s">
        <v>32</v>
      </c>
      <c r="L1375" s="637">
        <v>3081</v>
      </c>
      <c r="M1375" s="638">
        <v>45238</v>
      </c>
      <c r="N1375" s="74">
        <f t="shared" si="64"/>
        <v>11</v>
      </c>
      <c r="O1375" s="74">
        <f t="shared" si="65"/>
        <v>11</v>
      </c>
      <c r="P1375" s="139" t="str">
        <f t="shared" si="66"/>
        <v>Gastos_Gerais</v>
      </c>
    </row>
    <row r="1376" spans="1:16" ht="48" x14ac:dyDescent="0.2">
      <c r="A1376" s="627">
        <v>9080</v>
      </c>
      <c r="B1376" s="634">
        <v>45244</v>
      </c>
      <c r="C1376" s="642">
        <v>45231</v>
      </c>
      <c r="D1376" s="636" t="s">
        <v>264</v>
      </c>
      <c r="E1376" s="636" t="s">
        <v>293</v>
      </c>
      <c r="F1376" s="374">
        <v>594.51</v>
      </c>
      <c r="G1376" s="636" t="s">
        <v>10263</v>
      </c>
      <c r="H1376" s="636" t="s">
        <v>1032</v>
      </c>
      <c r="I1376" s="637" t="s">
        <v>7909</v>
      </c>
      <c r="J1376" s="637" t="s">
        <v>1157</v>
      </c>
      <c r="K1376" s="637" t="s">
        <v>32</v>
      </c>
      <c r="L1376" s="637" t="s">
        <v>10264</v>
      </c>
      <c r="M1376" s="638">
        <v>45231</v>
      </c>
      <c r="N1376" s="74">
        <f t="shared" si="64"/>
        <v>11</v>
      </c>
      <c r="O1376" s="74">
        <f t="shared" si="65"/>
        <v>11</v>
      </c>
      <c r="P1376" s="139" t="str">
        <f t="shared" si="66"/>
        <v>Gastos_Gerais</v>
      </c>
    </row>
    <row r="1377" spans="1:16" ht="48" x14ac:dyDescent="0.2">
      <c r="A1377" s="627">
        <v>9081</v>
      </c>
      <c r="B1377" s="634">
        <v>45244</v>
      </c>
      <c r="C1377" s="642">
        <v>45231</v>
      </c>
      <c r="D1377" s="636" t="s">
        <v>264</v>
      </c>
      <c r="E1377" s="636" t="s">
        <v>293</v>
      </c>
      <c r="F1377" s="374">
        <v>891.76</v>
      </c>
      <c r="G1377" s="636" t="s">
        <v>10263</v>
      </c>
      <c r="H1377" s="636" t="s">
        <v>422</v>
      </c>
      <c r="I1377" s="637" t="s">
        <v>7909</v>
      </c>
      <c r="J1377" s="637" t="s">
        <v>1157</v>
      </c>
      <c r="K1377" s="637" t="s">
        <v>32</v>
      </c>
      <c r="L1377" s="637" t="s">
        <v>10265</v>
      </c>
      <c r="M1377" s="638">
        <v>45231</v>
      </c>
      <c r="N1377" s="74">
        <f t="shared" si="64"/>
        <v>11</v>
      </c>
      <c r="O1377" s="74">
        <f t="shared" si="65"/>
        <v>11</v>
      </c>
      <c r="P1377" s="139" t="str">
        <f t="shared" si="66"/>
        <v>Gastos_Gerais</v>
      </c>
    </row>
    <row r="1378" spans="1:16" ht="48" x14ac:dyDescent="0.2">
      <c r="A1378" s="627">
        <v>9082</v>
      </c>
      <c r="B1378" s="634">
        <v>45244</v>
      </c>
      <c r="C1378" s="642">
        <v>45231</v>
      </c>
      <c r="D1378" s="636" t="s">
        <v>264</v>
      </c>
      <c r="E1378" s="636" t="s">
        <v>293</v>
      </c>
      <c r="F1378" s="374">
        <v>594.51</v>
      </c>
      <c r="G1378" s="636" t="s">
        <v>10263</v>
      </c>
      <c r="H1378" s="636" t="s">
        <v>420</v>
      </c>
      <c r="I1378" s="637" t="s">
        <v>7909</v>
      </c>
      <c r="J1378" s="637" t="s">
        <v>1157</v>
      </c>
      <c r="K1378" s="637" t="s">
        <v>32</v>
      </c>
      <c r="L1378" s="637" t="s">
        <v>10266</v>
      </c>
      <c r="M1378" s="638">
        <v>45231</v>
      </c>
      <c r="N1378" s="74">
        <f t="shared" si="64"/>
        <v>11</v>
      </c>
      <c r="O1378" s="74">
        <f t="shared" si="65"/>
        <v>11</v>
      </c>
      <c r="P1378" s="139" t="str">
        <f t="shared" si="66"/>
        <v>Gastos_Gerais</v>
      </c>
    </row>
    <row r="1379" spans="1:16" ht="48" x14ac:dyDescent="0.2">
      <c r="A1379" s="627">
        <v>9083</v>
      </c>
      <c r="B1379" s="634">
        <v>45244</v>
      </c>
      <c r="C1379" s="642">
        <v>45231</v>
      </c>
      <c r="D1379" s="636" t="s">
        <v>264</v>
      </c>
      <c r="E1379" s="636" t="s">
        <v>293</v>
      </c>
      <c r="F1379" s="374">
        <v>891.76</v>
      </c>
      <c r="G1379" s="636" t="s">
        <v>10263</v>
      </c>
      <c r="H1379" s="636" t="s">
        <v>418</v>
      </c>
      <c r="I1379" s="637" t="s">
        <v>7909</v>
      </c>
      <c r="J1379" s="637" t="s">
        <v>1157</v>
      </c>
      <c r="K1379" s="637" t="s">
        <v>32</v>
      </c>
      <c r="L1379" s="637" t="s">
        <v>10267</v>
      </c>
      <c r="M1379" s="638">
        <v>45231</v>
      </c>
      <c r="N1379" s="74">
        <f t="shared" si="64"/>
        <v>11</v>
      </c>
      <c r="O1379" s="74">
        <f t="shared" si="65"/>
        <v>11</v>
      </c>
      <c r="P1379" s="139" t="str">
        <f t="shared" si="66"/>
        <v>Gastos_Gerais</v>
      </c>
    </row>
    <row r="1380" spans="1:16" ht="38.25" x14ac:dyDescent="0.2">
      <c r="A1380" s="627">
        <v>9084</v>
      </c>
      <c r="B1380" s="634">
        <v>45244</v>
      </c>
      <c r="C1380" s="642">
        <v>45231</v>
      </c>
      <c r="D1380" s="636" t="s">
        <v>264</v>
      </c>
      <c r="E1380" s="636" t="s">
        <v>138</v>
      </c>
      <c r="F1380" s="374">
        <v>2120.0100000000002</v>
      </c>
      <c r="G1380" s="636" t="s">
        <v>138</v>
      </c>
      <c r="H1380" s="636" t="s">
        <v>420</v>
      </c>
      <c r="I1380" s="637" t="s">
        <v>7399</v>
      </c>
      <c r="J1380" s="637" t="s">
        <v>1157</v>
      </c>
      <c r="K1380" s="637" t="s">
        <v>32</v>
      </c>
      <c r="L1380" s="637">
        <v>51771</v>
      </c>
      <c r="M1380" s="638">
        <v>45217</v>
      </c>
      <c r="N1380" s="74">
        <f t="shared" si="64"/>
        <v>11</v>
      </c>
      <c r="O1380" s="74">
        <f t="shared" si="65"/>
        <v>11</v>
      </c>
      <c r="P1380" s="139" t="str">
        <f t="shared" si="66"/>
        <v>Gastos_Gerais</v>
      </c>
    </row>
    <row r="1381" spans="1:16" ht="48" x14ac:dyDescent="0.2">
      <c r="A1381" s="627">
        <v>9085</v>
      </c>
      <c r="B1381" s="634">
        <v>45244</v>
      </c>
      <c r="C1381" s="642">
        <v>45231</v>
      </c>
      <c r="D1381" s="636" t="s">
        <v>264</v>
      </c>
      <c r="E1381" s="636" t="s">
        <v>293</v>
      </c>
      <c r="F1381" s="374">
        <v>297.25</v>
      </c>
      <c r="G1381" s="636" t="s">
        <v>10263</v>
      </c>
      <c r="H1381" s="636" t="s">
        <v>416</v>
      </c>
      <c r="I1381" s="637" t="s">
        <v>7909</v>
      </c>
      <c r="J1381" s="637" t="s">
        <v>1157</v>
      </c>
      <c r="K1381" s="637" t="s">
        <v>32</v>
      </c>
      <c r="L1381" s="637" t="s">
        <v>10268</v>
      </c>
      <c r="M1381" s="638">
        <v>45231</v>
      </c>
      <c r="N1381" s="74">
        <f t="shared" si="64"/>
        <v>11</v>
      </c>
      <c r="O1381" s="74">
        <f t="shared" si="65"/>
        <v>11</v>
      </c>
      <c r="P1381" s="139" t="str">
        <f t="shared" si="66"/>
        <v>Gastos_Gerais</v>
      </c>
    </row>
    <row r="1382" spans="1:16" ht="38.25" x14ac:dyDescent="0.2">
      <c r="A1382" s="627">
        <v>9086</v>
      </c>
      <c r="B1382" s="634">
        <v>45244</v>
      </c>
      <c r="C1382" s="642">
        <v>45231</v>
      </c>
      <c r="D1382" s="636" t="s">
        <v>264</v>
      </c>
      <c r="E1382" s="636" t="s">
        <v>90</v>
      </c>
      <c r="F1382" s="374">
        <v>720</v>
      </c>
      <c r="G1382" s="636" t="s">
        <v>1675</v>
      </c>
      <c r="H1382" s="636" t="s">
        <v>1032</v>
      </c>
      <c r="I1382" s="637" t="s">
        <v>1676</v>
      </c>
      <c r="J1382" s="637" t="s">
        <v>1157</v>
      </c>
      <c r="K1382" s="637" t="s">
        <v>1158</v>
      </c>
      <c r="L1382" s="637">
        <v>12796</v>
      </c>
      <c r="M1382" s="638">
        <v>45244</v>
      </c>
      <c r="N1382" s="74">
        <f t="shared" si="64"/>
        <v>11</v>
      </c>
      <c r="O1382" s="74">
        <f t="shared" si="65"/>
        <v>11</v>
      </c>
      <c r="P1382" s="139" t="str">
        <f t="shared" si="66"/>
        <v>Gastos_Gerais</v>
      </c>
    </row>
    <row r="1383" spans="1:16" ht="51" x14ac:dyDescent="0.2">
      <c r="A1383" s="627">
        <v>9087</v>
      </c>
      <c r="B1383" s="634">
        <v>45244</v>
      </c>
      <c r="C1383" s="642">
        <v>45231</v>
      </c>
      <c r="D1383" s="636" t="s">
        <v>176</v>
      </c>
      <c r="E1383" s="636" t="s">
        <v>318</v>
      </c>
      <c r="F1383" s="374">
        <v>152086.54999999999</v>
      </c>
      <c r="G1383" s="636" t="s">
        <v>9566</v>
      </c>
      <c r="H1383" s="636" t="s">
        <v>303</v>
      </c>
      <c r="I1383" s="637" t="s">
        <v>11663</v>
      </c>
      <c r="J1383" s="637" t="s">
        <v>1157</v>
      </c>
      <c r="K1383" s="637" t="s">
        <v>32</v>
      </c>
      <c r="L1383" s="637" t="s">
        <v>10269</v>
      </c>
      <c r="M1383" s="638">
        <v>45208</v>
      </c>
      <c r="N1383" s="74">
        <f t="shared" si="64"/>
        <v>11</v>
      </c>
      <c r="O1383" s="74">
        <f t="shared" si="65"/>
        <v>11</v>
      </c>
      <c r="P1383" s="139" t="str">
        <f t="shared" si="66"/>
        <v>Gastos_com_Pessoal</v>
      </c>
    </row>
    <row r="1384" spans="1:16" ht="51" x14ac:dyDescent="0.2">
      <c r="A1384" s="627">
        <v>9088</v>
      </c>
      <c r="B1384" s="634">
        <v>45244</v>
      </c>
      <c r="C1384" s="642">
        <v>45231</v>
      </c>
      <c r="D1384" s="636" t="s">
        <v>176</v>
      </c>
      <c r="E1384" s="636" t="s">
        <v>318</v>
      </c>
      <c r="F1384" s="374">
        <v>135035.44</v>
      </c>
      <c r="G1384" s="636" t="s">
        <v>10270</v>
      </c>
      <c r="H1384" s="636" t="s">
        <v>303</v>
      </c>
      <c r="I1384" s="637" t="s">
        <v>11663</v>
      </c>
      <c r="J1384" s="637" t="s">
        <v>1157</v>
      </c>
      <c r="K1384" s="637" t="s">
        <v>32</v>
      </c>
      <c r="L1384" s="637" t="s">
        <v>10271</v>
      </c>
      <c r="M1384" s="638">
        <v>45208</v>
      </c>
      <c r="N1384" s="74">
        <f t="shared" si="64"/>
        <v>11</v>
      </c>
      <c r="O1384" s="74">
        <f t="shared" si="65"/>
        <v>11</v>
      </c>
      <c r="P1384" s="139" t="str">
        <f t="shared" si="66"/>
        <v>Gastos_com_Pessoal</v>
      </c>
    </row>
    <row r="1385" spans="1:16" ht="51" x14ac:dyDescent="0.2">
      <c r="A1385" s="627">
        <v>9089</v>
      </c>
      <c r="B1385" s="634">
        <v>45244</v>
      </c>
      <c r="C1385" s="642">
        <v>45170</v>
      </c>
      <c r="D1385" s="636" t="s">
        <v>176</v>
      </c>
      <c r="E1385" s="636" t="s">
        <v>318</v>
      </c>
      <c r="F1385" s="374">
        <v>284.87</v>
      </c>
      <c r="G1385" s="636" t="s">
        <v>10272</v>
      </c>
      <c r="H1385" s="636" t="s">
        <v>303</v>
      </c>
      <c r="I1385" s="637" t="s">
        <v>11663</v>
      </c>
      <c r="J1385" s="637" t="s">
        <v>1157</v>
      </c>
      <c r="K1385" s="637" t="s">
        <v>32</v>
      </c>
      <c r="L1385" s="637" t="s">
        <v>10273</v>
      </c>
      <c r="M1385" s="638">
        <v>45203</v>
      </c>
      <c r="N1385" s="74">
        <f t="shared" si="64"/>
        <v>11</v>
      </c>
      <c r="O1385" s="74">
        <f t="shared" si="65"/>
        <v>9</v>
      </c>
      <c r="P1385" s="139" t="str">
        <f t="shared" si="66"/>
        <v>Gastos_com_Pessoal</v>
      </c>
    </row>
    <row r="1386" spans="1:16" ht="51" x14ac:dyDescent="0.2">
      <c r="A1386" s="627">
        <v>9090</v>
      </c>
      <c r="B1386" s="634">
        <v>45244</v>
      </c>
      <c r="C1386" s="642">
        <v>45170</v>
      </c>
      <c r="D1386" s="636" t="s">
        <v>176</v>
      </c>
      <c r="E1386" s="636" t="s">
        <v>318</v>
      </c>
      <c r="F1386" s="374">
        <v>6291.77</v>
      </c>
      <c r="G1386" s="636" t="s">
        <v>10274</v>
      </c>
      <c r="H1386" s="636" t="s">
        <v>303</v>
      </c>
      <c r="I1386" s="637" t="s">
        <v>11663</v>
      </c>
      <c r="J1386" s="637" t="s">
        <v>1157</v>
      </c>
      <c r="K1386" s="637" t="s">
        <v>32</v>
      </c>
      <c r="L1386" s="637" t="s">
        <v>10275</v>
      </c>
      <c r="M1386" s="638">
        <v>45203</v>
      </c>
      <c r="N1386" s="74">
        <f t="shared" si="64"/>
        <v>11</v>
      </c>
      <c r="O1386" s="74">
        <f t="shared" si="65"/>
        <v>9</v>
      </c>
      <c r="P1386" s="139" t="str">
        <f t="shared" si="66"/>
        <v>Gastos_com_Pessoal</v>
      </c>
    </row>
    <row r="1387" spans="1:16" ht="60" x14ac:dyDescent="0.2">
      <c r="A1387" s="627">
        <v>9091</v>
      </c>
      <c r="B1387" s="634">
        <v>45244</v>
      </c>
      <c r="C1387" s="642">
        <v>45200</v>
      </c>
      <c r="D1387" s="636" t="s">
        <v>176</v>
      </c>
      <c r="E1387" s="636" t="s">
        <v>318</v>
      </c>
      <c r="F1387" s="374">
        <v>149598.43</v>
      </c>
      <c r="G1387" s="636" t="s">
        <v>10276</v>
      </c>
      <c r="H1387" s="636" t="s">
        <v>303</v>
      </c>
      <c r="I1387" s="637" t="s">
        <v>11663</v>
      </c>
      <c r="J1387" s="637" t="s">
        <v>1157</v>
      </c>
      <c r="K1387" s="637" t="s">
        <v>32</v>
      </c>
      <c r="L1387" s="637" t="s">
        <v>10277</v>
      </c>
      <c r="M1387" s="638">
        <v>45201</v>
      </c>
      <c r="N1387" s="74">
        <f t="shared" si="64"/>
        <v>11</v>
      </c>
      <c r="O1387" s="74">
        <f t="shared" si="65"/>
        <v>10</v>
      </c>
      <c r="P1387" s="139" t="str">
        <f t="shared" si="66"/>
        <v>Gastos_com_Pessoal</v>
      </c>
    </row>
    <row r="1388" spans="1:16" ht="60" x14ac:dyDescent="0.2">
      <c r="A1388" s="627">
        <v>9092</v>
      </c>
      <c r="B1388" s="634">
        <v>45244</v>
      </c>
      <c r="C1388" s="642">
        <v>45200</v>
      </c>
      <c r="D1388" s="636" t="s">
        <v>176</v>
      </c>
      <c r="E1388" s="636" t="s">
        <v>318</v>
      </c>
      <c r="F1388" s="374">
        <v>133976.34</v>
      </c>
      <c r="G1388" s="636" t="s">
        <v>10278</v>
      </c>
      <c r="H1388" s="636" t="s">
        <v>303</v>
      </c>
      <c r="I1388" s="637" t="s">
        <v>11663</v>
      </c>
      <c r="J1388" s="637" t="s">
        <v>1157</v>
      </c>
      <c r="K1388" s="637" t="s">
        <v>32</v>
      </c>
      <c r="L1388" s="637" t="s">
        <v>10279</v>
      </c>
      <c r="M1388" s="638">
        <v>45201</v>
      </c>
      <c r="N1388" s="74">
        <f t="shared" si="64"/>
        <v>11</v>
      </c>
      <c r="O1388" s="74">
        <f t="shared" si="65"/>
        <v>10</v>
      </c>
      <c r="P1388" s="139" t="str">
        <f t="shared" si="66"/>
        <v>Gastos_com_Pessoal</v>
      </c>
    </row>
    <row r="1389" spans="1:16" ht="76.5" x14ac:dyDescent="0.2">
      <c r="A1389" s="627">
        <v>9093</v>
      </c>
      <c r="B1389" s="634">
        <v>45246</v>
      </c>
      <c r="C1389" s="642">
        <v>45231</v>
      </c>
      <c r="D1389" s="636" t="s">
        <v>141</v>
      </c>
      <c r="E1389" s="636" t="s">
        <v>70</v>
      </c>
      <c r="F1389" s="374">
        <v>220500</v>
      </c>
      <c r="G1389" s="636" t="s">
        <v>10280</v>
      </c>
      <c r="H1389" s="636" t="s">
        <v>420</v>
      </c>
      <c r="I1389" s="637" t="s">
        <v>6502</v>
      </c>
      <c r="J1389" s="637" t="s">
        <v>1157</v>
      </c>
      <c r="K1389" s="637" t="s">
        <v>32</v>
      </c>
      <c r="L1389" s="637">
        <v>1295036</v>
      </c>
      <c r="M1389" s="638">
        <v>45236</v>
      </c>
      <c r="N1389" s="74">
        <f t="shared" si="64"/>
        <v>11</v>
      </c>
      <c r="O1389" s="74">
        <f t="shared" si="65"/>
        <v>11</v>
      </c>
      <c r="P1389" s="139" t="str">
        <f t="shared" si="66"/>
        <v>Aquisição_de_Bens_Permanentes</v>
      </c>
    </row>
    <row r="1390" spans="1:16" ht="76.5" x14ac:dyDescent="0.2">
      <c r="A1390" s="627">
        <v>9094</v>
      </c>
      <c r="B1390" s="634">
        <v>45246</v>
      </c>
      <c r="C1390" s="642">
        <v>45231</v>
      </c>
      <c r="D1390" s="636" t="s">
        <v>141</v>
      </c>
      <c r="E1390" s="636" t="s">
        <v>70</v>
      </c>
      <c r="F1390" s="374">
        <v>220500</v>
      </c>
      <c r="G1390" s="636" t="s">
        <v>10280</v>
      </c>
      <c r="H1390" s="636" t="s">
        <v>419</v>
      </c>
      <c r="I1390" s="637" t="s">
        <v>6502</v>
      </c>
      <c r="J1390" s="637" t="s">
        <v>1157</v>
      </c>
      <c r="K1390" s="637" t="s">
        <v>32</v>
      </c>
      <c r="L1390" s="637">
        <v>1295037</v>
      </c>
      <c r="M1390" s="638">
        <v>45236</v>
      </c>
      <c r="N1390" s="74">
        <f t="shared" si="64"/>
        <v>11</v>
      </c>
      <c r="O1390" s="74">
        <f t="shared" si="65"/>
        <v>11</v>
      </c>
      <c r="P1390" s="139" t="str">
        <f t="shared" si="66"/>
        <v>Aquisição_de_Bens_Permanentes</v>
      </c>
    </row>
    <row r="1391" spans="1:16" ht="76.5" x14ac:dyDescent="0.2">
      <c r="A1391" s="627">
        <v>9095</v>
      </c>
      <c r="B1391" s="634">
        <v>45246</v>
      </c>
      <c r="C1391" s="642">
        <v>45231</v>
      </c>
      <c r="D1391" s="636" t="s">
        <v>141</v>
      </c>
      <c r="E1391" s="636" t="s">
        <v>70</v>
      </c>
      <c r="F1391" s="374">
        <v>220500</v>
      </c>
      <c r="G1391" s="636" t="s">
        <v>10280</v>
      </c>
      <c r="H1391" s="636" t="s">
        <v>423</v>
      </c>
      <c r="I1391" s="637" t="s">
        <v>6502</v>
      </c>
      <c r="J1391" s="637" t="s">
        <v>1157</v>
      </c>
      <c r="K1391" s="637" t="s">
        <v>32</v>
      </c>
      <c r="L1391" s="637">
        <v>1295039</v>
      </c>
      <c r="M1391" s="638">
        <v>45236</v>
      </c>
      <c r="N1391" s="74">
        <f t="shared" si="64"/>
        <v>11</v>
      </c>
      <c r="O1391" s="74">
        <f t="shared" si="65"/>
        <v>11</v>
      </c>
      <c r="P1391" s="139" t="str">
        <f t="shared" si="66"/>
        <v>Aquisição_de_Bens_Permanentes</v>
      </c>
    </row>
    <row r="1392" spans="1:16" ht="76.5" x14ac:dyDescent="0.2">
      <c r="A1392" s="627">
        <v>9096</v>
      </c>
      <c r="B1392" s="634">
        <v>45246</v>
      </c>
      <c r="C1392" s="642">
        <v>45231</v>
      </c>
      <c r="D1392" s="636" t="s">
        <v>141</v>
      </c>
      <c r="E1392" s="636" t="s">
        <v>70</v>
      </c>
      <c r="F1392" s="374">
        <v>220500</v>
      </c>
      <c r="G1392" s="636" t="s">
        <v>10280</v>
      </c>
      <c r="H1392" s="636" t="s">
        <v>416</v>
      </c>
      <c r="I1392" s="637" t="s">
        <v>6502</v>
      </c>
      <c r="J1392" s="637" t="s">
        <v>1157</v>
      </c>
      <c r="K1392" s="637" t="s">
        <v>32</v>
      </c>
      <c r="L1392" s="637">
        <v>1295038</v>
      </c>
      <c r="M1392" s="638">
        <v>45236</v>
      </c>
      <c r="N1392" s="74">
        <f t="shared" si="64"/>
        <v>11</v>
      </c>
      <c r="O1392" s="74">
        <f t="shared" si="65"/>
        <v>11</v>
      </c>
      <c r="P1392" s="139" t="str">
        <f t="shared" si="66"/>
        <v>Aquisição_de_Bens_Permanentes</v>
      </c>
    </row>
    <row r="1393" spans="1:16" ht="76.5" x14ac:dyDescent="0.2">
      <c r="A1393" s="627">
        <v>9097</v>
      </c>
      <c r="B1393" s="634">
        <v>45246</v>
      </c>
      <c r="C1393" s="642">
        <v>45231</v>
      </c>
      <c r="D1393" s="636" t="s">
        <v>141</v>
      </c>
      <c r="E1393" s="636" t="s">
        <v>70</v>
      </c>
      <c r="F1393" s="374">
        <v>220500</v>
      </c>
      <c r="G1393" s="636" t="s">
        <v>10280</v>
      </c>
      <c r="H1393" s="636" t="s">
        <v>421</v>
      </c>
      <c r="I1393" s="637" t="s">
        <v>6502</v>
      </c>
      <c r="J1393" s="637" t="s">
        <v>1157</v>
      </c>
      <c r="K1393" s="637" t="s">
        <v>32</v>
      </c>
      <c r="L1393" s="637">
        <v>1295041</v>
      </c>
      <c r="M1393" s="638">
        <v>45236</v>
      </c>
      <c r="N1393" s="74">
        <f t="shared" si="64"/>
        <v>11</v>
      </c>
      <c r="O1393" s="74">
        <f t="shared" si="65"/>
        <v>11</v>
      </c>
      <c r="P1393" s="139" t="str">
        <f t="shared" si="66"/>
        <v>Aquisição_de_Bens_Permanentes</v>
      </c>
    </row>
    <row r="1394" spans="1:16" ht="38.25" x14ac:dyDescent="0.2">
      <c r="A1394" s="627">
        <v>9098</v>
      </c>
      <c r="B1394" s="634">
        <v>45246</v>
      </c>
      <c r="C1394" s="642">
        <v>45200</v>
      </c>
      <c r="D1394" s="636" t="s">
        <v>264</v>
      </c>
      <c r="E1394" s="636" t="s">
        <v>10281</v>
      </c>
      <c r="F1394" s="374">
        <v>420.37</v>
      </c>
      <c r="G1394" s="636" t="s">
        <v>7113</v>
      </c>
      <c r="H1394" s="636" t="s">
        <v>422</v>
      </c>
      <c r="I1394" s="637" t="s">
        <v>4051</v>
      </c>
      <c r="J1394" s="637" t="s">
        <v>1157</v>
      </c>
      <c r="K1394" s="637" t="s">
        <v>1158</v>
      </c>
      <c r="L1394" s="637">
        <v>441156612</v>
      </c>
      <c r="M1394" s="638">
        <v>45233</v>
      </c>
      <c r="N1394" s="74">
        <f t="shared" si="64"/>
        <v>11</v>
      </c>
      <c r="O1394" s="74">
        <f t="shared" si="65"/>
        <v>10</v>
      </c>
      <c r="P1394" s="139" t="str">
        <f t="shared" si="66"/>
        <v>Gastos_Gerais</v>
      </c>
    </row>
    <row r="1395" spans="1:16" ht="38.25" x14ac:dyDescent="0.2">
      <c r="A1395" s="627">
        <v>9099</v>
      </c>
      <c r="B1395" s="634">
        <v>45246</v>
      </c>
      <c r="C1395" s="642">
        <v>45200</v>
      </c>
      <c r="D1395" s="636" t="s">
        <v>264</v>
      </c>
      <c r="E1395" s="636" t="s">
        <v>10281</v>
      </c>
      <c r="F1395" s="374">
        <v>473.76</v>
      </c>
      <c r="G1395" s="636" t="s">
        <v>7113</v>
      </c>
      <c r="H1395" s="636" t="s">
        <v>420</v>
      </c>
      <c r="I1395" s="637" t="s">
        <v>4051</v>
      </c>
      <c r="J1395" s="637" t="s">
        <v>1157</v>
      </c>
      <c r="K1395" s="637" t="s">
        <v>1158</v>
      </c>
      <c r="L1395" s="637">
        <v>441492154</v>
      </c>
      <c r="M1395" s="638">
        <v>45233</v>
      </c>
      <c r="N1395" s="74">
        <f t="shared" si="64"/>
        <v>11</v>
      </c>
      <c r="O1395" s="74">
        <f t="shared" si="65"/>
        <v>10</v>
      </c>
      <c r="P1395" s="139" t="str">
        <f t="shared" si="66"/>
        <v>Gastos_Gerais</v>
      </c>
    </row>
    <row r="1396" spans="1:16" ht="38.25" x14ac:dyDescent="0.2">
      <c r="A1396" s="627">
        <v>9100</v>
      </c>
      <c r="B1396" s="634">
        <v>45246</v>
      </c>
      <c r="C1396" s="642">
        <v>45200</v>
      </c>
      <c r="D1396" s="636" t="s">
        <v>264</v>
      </c>
      <c r="E1396" s="636" t="s">
        <v>177</v>
      </c>
      <c r="F1396" s="374">
        <v>661.92</v>
      </c>
      <c r="G1396" s="636" t="s">
        <v>1729</v>
      </c>
      <c r="H1396" s="636" t="s">
        <v>420</v>
      </c>
      <c r="I1396" s="637" t="s">
        <v>4051</v>
      </c>
      <c r="J1396" s="637" t="s">
        <v>1157</v>
      </c>
      <c r="K1396" s="637" t="s">
        <v>1158</v>
      </c>
      <c r="L1396" s="637">
        <v>440941296</v>
      </c>
      <c r="M1396" s="638">
        <v>45233</v>
      </c>
      <c r="N1396" s="74">
        <f t="shared" si="64"/>
        <v>11</v>
      </c>
      <c r="O1396" s="74">
        <f t="shared" si="65"/>
        <v>10</v>
      </c>
      <c r="P1396" s="139" t="str">
        <f t="shared" si="66"/>
        <v>Gastos_Gerais</v>
      </c>
    </row>
    <row r="1397" spans="1:16" ht="38.25" x14ac:dyDescent="0.2">
      <c r="A1397" s="627">
        <v>9101</v>
      </c>
      <c r="B1397" s="634">
        <v>45246</v>
      </c>
      <c r="C1397" s="642">
        <v>45200</v>
      </c>
      <c r="D1397" s="636" t="s">
        <v>264</v>
      </c>
      <c r="E1397" s="636" t="s">
        <v>177</v>
      </c>
      <c r="F1397" s="374">
        <v>962.96</v>
      </c>
      <c r="G1397" s="636" t="s">
        <v>1729</v>
      </c>
      <c r="H1397" s="636" t="s">
        <v>422</v>
      </c>
      <c r="I1397" s="637" t="s">
        <v>4051</v>
      </c>
      <c r="J1397" s="637" t="s">
        <v>1157</v>
      </c>
      <c r="K1397" s="637" t="s">
        <v>1158</v>
      </c>
      <c r="L1397" s="637">
        <v>440916248</v>
      </c>
      <c r="M1397" s="638">
        <v>45233</v>
      </c>
      <c r="N1397" s="74">
        <f t="shared" si="64"/>
        <v>11</v>
      </c>
      <c r="O1397" s="74">
        <f t="shared" si="65"/>
        <v>10</v>
      </c>
      <c r="P1397" s="139" t="str">
        <f t="shared" si="66"/>
        <v>Gastos_Gerais</v>
      </c>
    </row>
    <row r="1398" spans="1:16" ht="38.25" x14ac:dyDescent="0.2">
      <c r="A1398" s="627">
        <v>9102</v>
      </c>
      <c r="B1398" s="634">
        <v>45246</v>
      </c>
      <c r="C1398" s="642">
        <v>45200</v>
      </c>
      <c r="D1398" s="636" t="s">
        <v>264</v>
      </c>
      <c r="E1398" s="636" t="s">
        <v>10281</v>
      </c>
      <c r="F1398" s="374">
        <v>1161.92</v>
      </c>
      <c r="G1398" s="636" t="s">
        <v>7113</v>
      </c>
      <c r="H1398" s="636" t="s">
        <v>302</v>
      </c>
      <c r="I1398" s="637" t="s">
        <v>4051</v>
      </c>
      <c r="J1398" s="637" t="s">
        <v>1157</v>
      </c>
      <c r="K1398" s="637" t="s">
        <v>1158</v>
      </c>
      <c r="L1398" s="637">
        <v>440840044</v>
      </c>
      <c r="M1398" s="638">
        <v>45233</v>
      </c>
      <c r="N1398" s="74">
        <f t="shared" si="64"/>
        <v>11</v>
      </c>
      <c r="O1398" s="74">
        <f t="shared" si="65"/>
        <v>10</v>
      </c>
      <c r="P1398" s="139" t="str">
        <f t="shared" si="66"/>
        <v>Gastos_Gerais</v>
      </c>
    </row>
    <row r="1399" spans="1:16" ht="38.25" x14ac:dyDescent="0.2">
      <c r="A1399" s="627">
        <v>9103</v>
      </c>
      <c r="B1399" s="634">
        <v>45246</v>
      </c>
      <c r="C1399" s="642">
        <v>45231</v>
      </c>
      <c r="D1399" s="636" t="s">
        <v>264</v>
      </c>
      <c r="E1399" s="636" t="s">
        <v>293</v>
      </c>
      <c r="F1399" s="374">
        <v>150</v>
      </c>
      <c r="G1399" s="636" t="s">
        <v>9889</v>
      </c>
      <c r="H1399" s="636" t="s">
        <v>419</v>
      </c>
      <c r="I1399" s="637" t="s">
        <v>9391</v>
      </c>
      <c r="J1399" s="637" t="s">
        <v>1188</v>
      </c>
      <c r="K1399" s="637" t="s">
        <v>4137</v>
      </c>
      <c r="L1399" s="637">
        <v>353678731</v>
      </c>
      <c r="M1399" s="638">
        <v>45246</v>
      </c>
      <c r="N1399" s="74">
        <f t="shared" si="64"/>
        <v>11</v>
      </c>
      <c r="O1399" s="74">
        <f t="shared" si="65"/>
        <v>11</v>
      </c>
      <c r="P1399" s="139" t="str">
        <f t="shared" si="66"/>
        <v>Gastos_Gerais</v>
      </c>
    </row>
    <row r="1400" spans="1:16" ht="48" x14ac:dyDescent="0.2">
      <c r="A1400" s="627">
        <v>9104</v>
      </c>
      <c r="B1400" s="634">
        <v>45246</v>
      </c>
      <c r="C1400" s="642">
        <v>45231</v>
      </c>
      <c r="D1400" s="636" t="s">
        <v>264</v>
      </c>
      <c r="E1400" s="636" t="s">
        <v>293</v>
      </c>
      <c r="F1400" s="374">
        <v>900</v>
      </c>
      <c r="G1400" s="636" t="s">
        <v>10282</v>
      </c>
      <c r="H1400" s="636" t="s">
        <v>422</v>
      </c>
      <c r="I1400" s="637" t="s">
        <v>6141</v>
      </c>
      <c r="J1400" s="637" t="s">
        <v>1188</v>
      </c>
      <c r="K1400" s="637" t="s">
        <v>4137</v>
      </c>
      <c r="L1400" s="637">
        <v>353678731</v>
      </c>
      <c r="M1400" s="638">
        <v>45246</v>
      </c>
      <c r="N1400" s="74">
        <f t="shared" si="64"/>
        <v>11</v>
      </c>
      <c r="O1400" s="74">
        <f t="shared" si="65"/>
        <v>11</v>
      </c>
      <c r="P1400" s="139" t="str">
        <f t="shared" si="66"/>
        <v>Gastos_Gerais</v>
      </c>
    </row>
    <row r="1401" spans="1:16" ht="48" x14ac:dyDescent="0.2">
      <c r="A1401" s="627">
        <v>9105</v>
      </c>
      <c r="B1401" s="634">
        <v>45246</v>
      </c>
      <c r="C1401" s="642">
        <v>45231</v>
      </c>
      <c r="D1401" s="636" t="s">
        <v>264</v>
      </c>
      <c r="E1401" s="636" t="s">
        <v>211</v>
      </c>
      <c r="F1401" s="374">
        <v>530.97</v>
      </c>
      <c r="G1401" s="636" t="s">
        <v>10282</v>
      </c>
      <c r="H1401" s="636" t="s">
        <v>422</v>
      </c>
      <c r="I1401" s="637" t="s">
        <v>6141</v>
      </c>
      <c r="J1401" s="637" t="s">
        <v>1188</v>
      </c>
      <c r="K1401" s="637" t="s">
        <v>4137</v>
      </c>
      <c r="L1401" s="637">
        <v>353678731</v>
      </c>
      <c r="M1401" s="638">
        <v>45246</v>
      </c>
      <c r="N1401" s="74">
        <f t="shared" si="64"/>
        <v>11</v>
      </c>
      <c r="O1401" s="74">
        <f t="shared" si="65"/>
        <v>11</v>
      </c>
      <c r="P1401" s="139" t="str">
        <f t="shared" si="66"/>
        <v>Gastos_Gerais</v>
      </c>
    </row>
    <row r="1402" spans="1:16" ht="48" x14ac:dyDescent="0.2">
      <c r="A1402" s="627">
        <v>9106</v>
      </c>
      <c r="B1402" s="634">
        <v>45246</v>
      </c>
      <c r="C1402" s="642">
        <v>45231</v>
      </c>
      <c r="D1402" s="636" t="s">
        <v>264</v>
      </c>
      <c r="E1402" s="636" t="s">
        <v>293</v>
      </c>
      <c r="F1402" s="374">
        <v>600</v>
      </c>
      <c r="G1402" s="636" t="s">
        <v>10283</v>
      </c>
      <c r="H1402" s="636" t="s">
        <v>422</v>
      </c>
      <c r="I1402" s="637" t="s">
        <v>3460</v>
      </c>
      <c r="J1402" s="637" t="s">
        <v>1188</v>
      </c>
      <c r="K1402" s="637" t="s">
        <v>4137</v>
      </c>
      <c r="L1402" s="637">
        <v>353678731</v>
      </c>
      <c r="M1402" s="638">
        <v>45246</v>
      </c>
      <c r="N1402" s="74">
        <f t="shared" si="64"/>
        <v>11</v>
      </c>
      <c r="O1402" s="74">
        <f t="shared" si="65"/>
        <v>11</v>
      </c>
      <c r="P1402" s="139" t="str">
        <f t="shared" si="66"/>
        <v>Gastos_Gerais</v>
      </c>
    </row>
    <row r="1403" spans="1:16" ht="48" x14ac:dyDescent="0.2">
      <c r="A1403" s="627">
        <v>9107</v>
      </c>
      <c r="B1403" s="634">
        <v>45246</v>
      </c>
      <c r="C1403" s="642">
        <v>45231</v>
      </c>
      <c r="D1403" s="636" t="s">
        <v>264</v>
      </c>
      <c r="E1403" s="636" t="s">
        <v>211</v>
      </c>
      <c r="F1403" s="374">
        <v>530.97</v>
      </c>
      <c r="G1403" s="636" t="s">
        <v>10283</v>
      </c>
      <c r="H1403" s="636" t="s">
        <v>422</v>
      </c>
      <c r="I1403" s="637" t="s">
        <v>3460</v>
      </c>
      <c r="J1403" s="637" t="s">
        <v>1188</v>
      </c>
      <c r="K1403" s="637" t="s">
        <v>4137</v>
      </c>
      <c r="L1403" s="637">
        <v>353678731</v>
      </c>
      <c r="M1403" s="638">
        <v>45246</v>
      </c>
      <c r="N1403" s="74">
        <f t="shared" si="64"/>
        <v>11</v>
      </c>
      <c r="O1403" s="74">
        <f t="shared" si="65"/>
        <v>11</v>
      </c>
      <c r="P1403" s="139" t="str">
        <f t="shared" si="66"/>
        <v>Gastos_Gerais</v>
      </c>
    </row>
    <row r="1404" spans="1:16" ht="48" x14ac:dyDescent="0.2">
      <c r="A1404" s="627">
        <v>9108</v>
      </c>
      <c r="B1404" s="634">
        <v>45246</v>
      </c>
      <c r="C1404" s="642">
        <v>45231</v>
      </c>
      <c r="D1404" s="636" t="s">
        <v>264</v>
      </c>
      <c r="E1404" s="636" t="s">
        <v>293</v>
      </c>
      <c r="F1404" s="374">
        <v>450</v>
      </c>
      <c r="G1404" s="636" t="s">
        <v>10284</v>
      </c>
      <c r="H1404" s="636" t="s">
        <v>422</v>
      </c>
      <c r="I1404" s="637" t="s">
        <v>9502</v>
      </c>
      <c r="J1404" s="637" t="s">
        <v>1188</v>
      </c>
      <c r="K1404" s="637" t="s">
        <v>4137</v>
      </c>
      <c r="L1404" s="637">
        <v>353678731</v>
      </c>
      <c r="M1404" s="638">
        <v>45246</v>
      </c>
      <c r="N1404" s="74">
        <f t="shared" si="64"/>
        <v>11</v>
      </c>
      <c r="O1404" s="74">
        <f t="shared" si="65"/>
        <v>11</v>
      </c>
      <c r="P1404" s="139" t="str">
        <f t="shared" si="66"/>
        <v>Gastos_Gerais</v>
      </c>
    </row>
    <row r="1405" spans="1:16" ht="48" x14ac:dyDescent="0.2">
      <c r="A1405" s="627">
        <v>9109</v>
      </c>
      <c r="B1405" s="634">
        <v>45246</v>
      </c>
      <c r="C1405" s="642">
        <v>45231</v>
      </c>
      <c r="D1405" s="636" t="s">
        <v>264</v>
      </c>
      <c r="E1405" s="636" t="s">
        <v>211</v>
      </c>
      <c r="F1405" s="374">
        <v>265.42</v>
      </c>
      <c r="G1405" s="636" t="s">
        <v>10284</v>
      </c>
      <c r="H1405" s="636" t="s">
        <v>422</v>
      </c>
      <c r="I1405" s="637" t="s">
        <v>9502</v>
      </c>
      <c r="J1405" s="637" t="s">
        <v>1188</v>
      </c>
      <c r="K1405" s="637" t="s">
        <v>4137</v>
      </c>
      <c r="L1405" s="637">
        <v>353678731</v>
      </c>
      <c r="M1405" s="638">
        <v>45246</v>
      </c>
      <c r="N1405" s="74">
        <f t="shared" si="64"/>
        <v>11</v>
      </c>
      <c r="O1405" s="74">
        <f t="shared" si="65"/>
        <v>11</v>
      </c>
      <c r="P1405" s="139" t="str">
        <f t="shared" si="66"/>
        <v>Gastos_Gerais</v>
      </c>
    </row>
    <row r="1406" spans="1:16" ht="48" x14ac:dyDescent="0.2">
      <c r="A1406" s="627">
        <v>9110</v>
      </c>
      <c r="B1406" s="634">
        <v>45246</v>
      </c>
      <c r="C1406" s="642">
        <v>45231</v>
      </c>
      <c r="D1406" s="636" t="s">
        <v>264</v>
      </c>
      <c r="E1406" s="636" t="s">
        <v>293</v>
      </c>
      <c r="F1406" s="374">
        <v>450</v>
      </c>
      <c r="G1406" s="636" t="s">
        <v>10285</v>
      </c>
      <c r="H1406" s="636" t="s">
        <v>422</v>
      </c>
      <c r="I1406" s="637" t="s">
        <v>3245</v>
      </c>
      <c r="J1406" s="637" t="s">
        <v>1188</v>
      </c>
      <c r="K1406" s="637" t="s">
        <v>4137</v>
      </c>
      <c r="L1406" s="637">
        <v>353678731</v>
      </c>
      <c r="M1406" s="638">
        <v>45246</v>
      </c>
      <c r="N1406" s="74">
        <f t="shared" si="64"/>
        <v>11</v>
      </c>
      <c r="O1406" s="74">
        <f t="shared" si="65"/>
        <v>11</v>
      </c>
      <c r="P1406" s="139" t="str">
        <f t="shared" si="66"/>
        <v>Gastos_Gerais</v>
      </c>
    </row>
    <row r="1407" spans="1:16" ht="48" x14ac:dyDescent="0.2">
      <c r="A1407" s="627">
        <v>9111</v>
      </c>
      <c r="B1407" s="634">
        <v>45246</v>
      </c>
      <c r="C1407" s="642">
        <v>45231</v>
      </c>
      <c r="D1407" s="636" t="s">
        <v>264</v>
      </c>
      <c r="E1407" s="636" t="s">
        <v>211</v>
      </c>
      <c r="F1407" s="374">
        <v>530.97</v>
      </c>
      <c r="G1407" s="636" t="s">
        <v>10285</v>
      </c>
      <c r="H1407" s="636" t="s">
        <v>422</v>
      </c>
      <c r="I1407" s="637" t="s">
        <v>3245</v>
      </c>
      <c r="J1407" s="637" t="s">
        <v>1188</v>
      </c>
      <c r="K1407" s="637" t="s">
        <v>4137</v>
      </c>
      <c r="L1407" s="637">
        <v>353678731</v>
      </c>
      <c r="M1407" s="638">
        <v>45246</v>
      </c>
      <c r="N1407" s="74">
        <f t="shared" si="64"/>
        <v>11</v>
      </c>
      <c r="O1407" s="74">
        <f t="shared" si="65"/>
        <v>11</v>
      </c>
      <c r="P1407" s="139" t="str">
        <f t="shared" si="66"/>
        <v>Gastos_Gerais</v>
      </c>
    </row>
    <row r="1408" spans="1:16" ht="48" x14ac:dyDescent="0.2">
      <c r="A1408" s="627">
        <v>9112</v>
      </c>
      <c r="B1408" s="634">
        <v>45246</v>
      </c>
      <c r="C1408" s="642">
        <v>45231</v>
      </c>
      <c r="D1408" s="636" t="s">
        <v>264</v>
      </c>
      <c r="E1408" s="636" t="s">
        <v>293</v>
      </c>
      <c r="F1408" s="374">
        <v>450</v>
      </c>
      <c r="G1408" s="636" t="s">
        <v>10286</v>
      </c>
      <c r="H1408" s="636" t="s">
        <v>422</v>
      </c>
      <c r="I1408" s="637" t="s">
        <v>10287</v>
      </c>
      <c r="J1408" s="637" t="s">
        <v>1188</v>
      </c>
      <c r="K1408" s="637" t="s">
        <v>4137</v>
      </c>
      <c r="L1408" s="637">
        <v>353678731</v>
      </c>
      <c r="M1408" s="638">
        <v>45246</v>
      </c>
      <c r="N1408" s="74">
        <f t="shared" si="64"/>
        <v>11</v>
      </c>
      <c r="O1408" s="74">
        <f t="shared" si="65"/>
        <v>11</v>
      </c>
      <c r="P1408" s="139" t="str">
        <f t="shared" si="66"/>
        <v>Gastos_Gerais</v>
      </c>
    </row>
    <row r="1409" spans="1:16" ht="48" x14ac:dyDescent="0.2">
      <c r="A1409" s="627">
        <v>9113</v>
      </c>
      <c r="B1409" s="634">
        <v>45246</v>
      </c>
      <c r="C1409" s="642">
        <v>45231</v>
      </c>
      <c r="D1409" s="636" t="s">
        <v>264</v>
      </c>
      <c r="E1409" s="636" t="s">
        <v>211</v>
      </c>
      <c r="F1409" s="374">
        <v>530.97</v>
      </c>
      <c r="G1409" s="636" t="s">
        <v>10286</v>
      </c>
      <c r="H1409" s="636" t="s">
        <v>422</v>
      </c>
      <c r="I1409" s="637" t="s">
        <v>10287</v>
      </c>
      <c r="J1409" s="637" t="s">
        <v>1188</v>
      </c>
      <c r="K1409" s="637" t="s">
        <v>4137</v>
      </c>
      <c r="L1409" s="637">
        <v>353678731</v>
      </c>
      <c r="M1409" s="638">
        <v>45246</v>
      </c>
      <c r="N1409" s="74">
        <f t="shared" si="64"/>
        <v>11</v>
      </c>
      <c r="O1409" s="74">
        <f t="shared" si="65"/>
        <v>11</v>
      </c>
      <c r="P1409" s="139" t="str">
        <f t="shared" si="66"/>
        <v>Gastos_Gerais</v>
      </c>
    </row>
    <row r="1410" spans="1:16" ht="48" x14ac:dyDescent="0.2">
      <c r="A1410" s="627">
        <v>9114</v>
      </c>
      <c r="B1410" s="634">
        <v>45246</v>
      </c>
      <c r="C1410" s="642">
        <v>45231</v>
      </c>
      <c r="D1410" s="636" t="s">
        <v>264</v>
      </c>
      <c r="E1410" s="636" t="s">
        <v>293</v>
      </c>
      <c r="F1410" s="374">
        <v>450</v>
      </c>
      <c r="G1410" s="636" t="s">
        <v>10288</v>
      </c>
      <c r="H1410" s="636" t="s">
        <v>422</v>
      </c>
      <c r="I1410" s="637" t="s">
        <v>10289</v>
      </c>
      <c r="J1410" s="637" t="s">
        <v>1188</v>
      </c>
      <c r="K1410" s="637" t="s">
        <v>4137</v>
      </c>
      <c r="L1410" s="637">
        <v>353678731</v>
      </c>
      <c r="M1410" s="638">
        <v>45246</v>
      </c>
      <c r="N1410" s="74">
        <f t="shared" si="64"/>
        <v>11</v>
      </c>
      <c r="O1410" s="74">
        <f t="shared" si="65"/>
        <v>11</v>
      </c>
      <c r="P1410" s="139" t="str">
        <f t="shared" si="66"/>
        <v>Gastos_Gerais</v>
      </c>
    </row>
    <row r="1411" spans="1:16" ht="48" x14ac:dyDescent="0.2">
      <c r="A1411" s="627">
        <v>9115</v>
      </c>
      <c r="B1411" s="634">
        <v>45246</v>
      </c>
      <c r="C1411" s="642">
        <v>45231</v>
      </c>
      <c r="D1411" s="636" t="s">
        <v>264</v>
      </c>
      <c r="E1411" s="636" t="s">
        <v>211</v>
      </c>
      <c r="F1411" s="374">
        <v>530.97</v>
      </c>
      <c r="G1411" s="636" t="s">
        <v>10288</v>
      </c>
      <c r="H1411" s="636" t="s">
        <v>422</v>
      </c>
      <c r="I1411" s="637" t="s">
        <v>10289</v>
      </c>
      <c r="J1411" s="637" t="s">
        <v>1188</v>
      </c>
      <c r="K1411" s="637" t="s">
        <v>4137</v>
      </c>
      <c r="L1411" s="637">
        <v>353678731</v>
      </c>
      <c r="M1411" s="638">
        <v>45246</v>
      </c>
      <c r="N1411" s="74">
        <f t="shared" si="64"/>
        <v>11</v>
      </c>
      <c r="O1411" s="74">
        <f t="shared" si="65"/>
        <v>11</v>
      </c>
      <c r="P1411" s="139" t="str">
        <f t="shared" si="66"/>
        <v>Gastos_Gerais</v>
      </c>
    </row>
    <row r="1412" spans="1:16" ht="48" x14ac:dyDescent="0.2">
      <c r="A1412" s="627">
        <v>9116</v>
      </c>
      <c r="B1412" s="634">
        <v>45246</v>
      </c>
      <c r="C1412" s="642">
        <v>45231</v>
      </c>
      <c r="D1412" s="636" t="s">
        <v>264</v>
      </c>
      <c r="E1412" s="636" t="s">
        <v>293</v>
      </c>
      <c r="F1412" s="374">
        <v>300</v>
      </c>
      <c r="G1412" s="636" t="s">
        <v>10290</v>
      </c>
      <c r="H1412" s="636" t="s">
        <v>417</v>
      </c>
      <c r="I1412" s="637" t="s">
        <v>3680</v>
      </c>
      <c r="J1412" s="637" t="s">
        <v>1188</v>
      </c>
      <c r="K1412" s="637" t="s">
        <v>4137</v>
      </c>
      <c r="L1412" s="637">
        <v>353678731</v>
      </c>
      <c r="M1412" s="638">
        <v>45246</v>
      </c>
      <c r="N1412" s="74">
        <f t="shared" si="64"/>
        <v>11</v>
      </c>
      <c r="O1412" s="74">
        <f t="shared" si="65"/>
        <v>11</v>
      </c>
      <c r="P1412" s="139" t="str">
        <f t="shared" si="66"/>
        <v>Gastos_Gerais</v>
      </c>
    </row>
    <row r="1413" spans="1:16" ht="48" x14ac:dyDescent="0.2">
      <c r="A1413" s="627">
        <v>9117</v>
      </c>
      <c r="B1413" s="634">
        <v>45246</v>
      </c>
      <c r="C1413" s="642">
        <v>45231</v>
      </c>
      <c r="D1413" s="636" t="s">
        <v>264</v>
      </c>
      <c r="E1413" s="636" t="s">
        <v>293</v>
      </c>
      <c r="F1413" s="374">
        <v>600</v>
      </c>
      <c r="G1413" s="636" t="s">
        <v>10291</v>
      </c>
      <c r="H1413" s="636" t="s">
        <v>417</v>
      </c>
      <c r="I1413" s="637" t="s">
        <v>6150</v>
      </c>
      <c r="J1413" s="637" t="s">
        <v>1188</v>
      </c>
      <c r="K1413" s="637" t="s">
        <v>4137</v>
      </c>
      <c r="L1413" s="637">
        <v>353678731</v>
      </c>
      <c r="M1413" s="638">
        <v>45246</v>
      </c>
      <c r="N1413" s="74">
        <f t="shared" ref="N1413:N1476" si="67">IF(B1413=0,0,IF(YEAR(B1413)=$O$1,MONTH(B1413)-$N$1+1,(YEAR(B1413)-$O$1)*12-$N$1+1+MONTH(B1413)))</f>
        <v>11</v>
      </c>
      <c r="O1413" s="74">
        <f t="shared" ref="O1413:O1476" si="68">IF(C1413=0,0,IF(YEAR(C1413)=$O$1,MONTH(C1413)-$N$1+1,(YEAR(C1413)-$O$1)*12-$N$1+1+MONTH(C1413)))</f>
        <v>11</v>
      </c>
      <c r="P1413" s="139" t="str">
        <f t="shared" ref="P1413:P1476" si="69">SUBSTITUTE(D1413," ","_")</f>
        <v>Gastos_Gerais</v>
      </c>
    </row>
    <row r="1414" spans="1:16" ht="48" x14ac:dyDescent="0.2">
      <c r="A1414" s="627">
        <v>9118</v>
      </c>
      <c r="B1414" s="634">
        <v>45246</v>
      </c>
      <c r="C1414" s="642">
        <v>45231</v>
      </c>
      <c r="D1414" s="636" t="s">
        <v>264</v>
      </c>
      <c r="E1414" s="636" t="s">
        <v>293</v>
      </c>
      <c r="F1414" s="374">
        <v>150</v>
      </c>
      <c r="G1414" s="636" t="s">
        <v>10292</v>
      </c>
      <c r="H1414" s="636" t="s">
        <v>417</v>
      </c>
      <c r="I1414" s="637" t="s">
        <v>3741</v>
      </c>
      <c r="J1414" s="637" t="s">
        <v>1188</v>
      </c>
      <c r="K1414" s="637" t="s">
        <v>4137</v>
      </c>
      <c r="L1414" s="637">
        <v>353678731</v>
      </c>
      <c r="M1414" s="638">
        <v>45246</v>
      </c>
      <c r="N1414" s="74">
        <f t="shared" si="67"/>
        <v>11</v>
      </c>
      <c r="O1414" s="74">
        <f t="shared" si="68"/>
        <v>11</v>
      </c>
      <c r="P1414" s="139" t="str">
        <f t="shared" si="69"/>
        <v>Gastos_Gerais</v>
      </c>
    </row>
    <row r="1415" spans="1:16" ht="48" x14ac:dyDescent="0.2">
      <c r="A1415" s="627">
        <v>9119</v>
      </c>
      <c r="B1415" s="634">
        <v>45246</v>
      </c>
      <c r="C1415" s="642">
        <v>45231</v>
      </c>
      <c r="D1415" s="636" t="s">
        <v>264</v>
      </c>
      <c r="E1415" s="636" t="s">
        <v>293</v>
      </c>
      <c r="F1415" s="374">
        <v>150</v>
      </c>
      <c r="G1415" s="636" t="s">
        <v>10293</v>
      </c>
      <c r="H1415" s="636" t="s">
        <v>417</v>
      </c>
      <c r="I1415" s="637" t="s">
        <v>10294</v>
      </c>
      <c r="J1415" s="637" t="s">
        <v>1188</v>
      </c>
      <c r="K1415" s="637" t="s">
        <v>4137</v>
      </c>
      <c r="L1415" s="637">
        <v>353678731</v>
      </c>
      <c r="M1415" s="638">
        <v>45246</v>
      </c>
      <c r="N1415" s="74">
        <f t="shared" si="67"/>
        <v>11</v>
      </c>
      <c r="O1415" s="74">
        <f t="shared" si="68"/>
        <v>11</v>
      </c>
      <c r="P1415" s="139" t="str">
        <f t="shared" si="69"/>
        <v>Gastos_Gerais</v>
      </c>
    </row>
    <row r="1416" spans="1:16" ht="48" x14ac:dyDescent="0.2">
      <c r="A1416" s="627">
        <v>9120</v>
      </c>
      <c r="B1416" s="634">
        <v>45246</v>
      </c>
      <c r="C1416" s="642">
        <v>45231</v>
      </c>
      <c r="D1416" s="636" t="s">
        <v>264</v>
      </c>
      <c r="E1416" s="636" t="s">
        <v>293</v>
      </c>
      <c r="F1416" s="374">
        <v>150</v>
      </c>
      <c r="G1416" s="636" t="s">
        <v>10295</v>
      </c>
      <c r="H1416" s="636" t="s">
        <v>417</v>
      </c>
      <c r="I1416" s="637" t="s">
        <v>2376</v>
      </c>
      <c r="J1416" s="637" t="s">
        <v>1188</v>
      </c>
      <c r="K1416" s="637" t="s">
        <v>4137</v>
      </c>
      <c r="L1416" s="637">
        <v>353678731</v>
      </c>
      <c r="M1416" s="638">
        <v>45246</v>
      </c>
      <c r="N1416" s="74">
        <f t="shared" si="67"/>
        <v>11</v>
      </c>
      <c r="O1416" s="74">
        <f t="shared" si="68"/>
        <v>11</v>
      </c>
      <c r="P1416" s="139" t="str">
        <f t="shared" si="69"/>
        <v>Gastos_Gerais</v>
      </c>
    </row>
    <row r="1417" spans="1:16" ht="48" x14ac:dyDescent="0.2">
      <c r="A1417" s="627">
        <v>9121</v>
      </c>
      <c r="B1417" s="634">
        <v>45246</v>
      </c>
      <c r="C1417" s="642">
        <v>45231</v>
      </c>
      <c r="D1417" s="636" t="s">
        <v>264</v>
      </c>
      <c r="E1417" s="636" t="s">
        <v>293</v>
      </c>
      <c r="F1417" s="374">
        <v>825</v>
      </c>
      <c r="G1417" s="636" t="s">
        <v>10296</v>
      </c>
      <c r="H1417" s="636" t="s">
        <v>416</v>
      </c>
      <c r="I1417" s="637" t="s">
        <v>10297</v>
      </c>
      <c r="J1417" s="637" t="s">
        <v>1188</v>
      </c>
      <c r="K1417" s="637" t="s">
        <v>4137</v>
      </c>
      <c r="L1417" s="637">
        <v>353678731</v>
      </c>
      <c r="M1417" s="638">
        <v>45246</v>
      </c>
      <c r="N1417" s="74">
        <f t="shared" si="67"/>
        <v>11</v>
      </c>
      <c r="O1417" s="74">
        <f t="shared" si="68"/>
        <v>11</v>
      </c>
      <c r="P1417" s="139" t="str">
        <f t="shared" si="69"/>
        <v>Gastos_Gerais</v>
      </c>
    </row>
    <row r="1418" spans="1:16" ht="48" x14ac:dyDescent="0.2">
      <c r="A1418" s="627">
        <v>9122</v>
      </c>
      <c r="B1418" s="634">
        <v>45246</v>
      </c>
      <c r="C1418" s="642">
        <v>45231</v>
      </c>
      <c r="D1418" s="636" t="s">
        <v>264</v>
      </c>
      <c r="E1418" s="636" t="s">
        <v>211</v>
      </c>
      <c r="F1418" s="374">
        <v>217.67</v>
      </c>
      <c r="G1418" s="636" t="s">
        <v>10296</v>
      </c>
      <c r="H1418" s="636" t="s">
        <v>416</v>
      </c>
      <c r="I1418" s="637" t="s">
        <v>10297</v>
      </c>
      <c r="J1418" s="637" t="s">
        <v>1188</v>
      </c>
      <c r="K1418" s="637" t="s">
        <v>4137</v>
      </c>
      <c r="L1418" s="637">
        <v>353678731</v>
      </c>
      <c r="M1418" s="638">
        <v>45246</v>
      </c>
      <c r="N1418" s="74">
        <f t="shared" si="67"/>
        <v>11</v>
      </c>
      <c r="O1418" s="74">
        <f t="shared" si="68"/>
        <v>11</v>
      </c>
      <c r="P1418" s="139" t="str">
        <f t="shared" si="69"/>
        <v>Gastos_Gerais</v>
      </c>
    </row>
    <row r="1419" spans="1:16" ht="48" x14ac:dyDescent="0.2">
      <c r="A1419" s="627">
        <v>9123</v>
      </c>
      <c r="B1419" s="634">
        <v>45246</v>
      </c>
      <c r="C1419" s="642">
        <v>45231</v>
      </c>
      <c r="D1419" s="636" t="s">
        <v>264</v>
      </c>
      <c r="E1419" s="636" t="s">
        <v>293</v>
      </c>
      <c r="F1419" s="374">
        <v>375</v>
      </c>
      <c r="G1419" s="636" t="s">
        <v>10298</v>
      </c>
      <c r="H1419" s="636" t="s">
        <v>416</v>
      </c>
      <c r="I1419" s="637" t="s">
        <v>3609</v>
      </c>
      <c r="J1419" s="637" t="s">
        <v>1188</v>
      </c>
      <c r="K1419" s="637" t="s">
        <v>4137</v>
      </c>
      <c r="L1419" s="637">
        <v>353678731</v>
      </c>
      <c r="M1419" s="638">
        <v>45246</v>
      </c>
      <c r="N1419" s="74">
        <f t="shared" si="67"/>
        <v>11</v>
      </c>
      <c r="O1419" s="74">
        <f t="shared" si="68"/>
        <v>11</v>
      </c>
      <c r="P1419" s="139" t="str">
        <f t="shared" si="69"/>
        <v>Gastos_Gerais</v>
      </c>
    </row>
    <row r="1420" spans="1:16" ht="48" x14ac:dyDescent="0.2">
      <c r="A1420" s="627">
        <v>9124</v>
      </c>
      <c r="B1420" s="634">
        <v>45246</v>
      </c>
      <c r="C1420" s="642">
        <v>45231</v>
      </c>
      <c r="D1420" s="636" t="s">
        <v>264</v>
      </c>
      <c r="E1420" s="636" t="s">
        <v>211</v>
      </c>
      <c r="F1420" s="374">
        <v>217.67</v>
      </c>
      <c r="G1420" s="636" t="s">
        <v>10298</v>
      </c>
      <c r="H1420" s="636" t="s">
        <v>416</v>
      </c>
      <c r="I1420" s="637" t="s">
        <v>3609</v>
      </c>
      <c r="J1420" s="637" t="s">
        <v>1188</v>
      </c>
      <c r="K1420" s="637" t="s">
        <v>4137</v>
      </c>
      <c r="L1420" s="637">
        <v>353678731</v>
      </c>
      <c r="M1420" s="638">
        <v>45246</v>
      </c>
      <c r="N1420" s="74">
        <f t="shared" si="67"/>
        <v>11</v>
      </c>
      <c r="O1420" s="74">
        <f t="shared" si="68"/>
        <v>11</v>
      </c>
      <c r="P1420" s="139" t="str">
        <f t="shared" si="69"/>
        <v>Gastos_Gerais</v>
      </c>
    </row>
    <row r="1421" spans="1:16" ht="48" x14ac:dyDescent="0.2">
      <c r="A1421" s="627">
        <v>9125</v>
      </c>
      <c r="B1421" s="634">
        <v>45246</v>
      </c>
      <c r="C1421" s="642">
        <v>45231</v>
      </c>
      <c r="D1421" s="636" t="s">
        <v>264</v>
      </c>
      <c r="E1421" s="636" t="s">
        <v>293</v>
      </c>
      <c r="F1421" s="374">
        <v>375</v>
      </c>
      <c r="G1421" s="636" t="s">
        <v>10299</v>
      </c>
      <c r="H1421" s="636" t="s">
        <v>416</v>
      </c>
      <c r="I1421" s="637" t="s">
        <v>10300</v>
      </c>
      <c r="J1421" s="637" t="s">
        <v>1188</v>
      </c>
      <c r="K1421" s="637" t="s">
        <v>4137</v>
      </c>
      <c r="L1421" s="637">
        <v>353678731</v>
      </c>
      <c r="M1421" s="638">
        <v>45246</v>
      </c>
      <c r="N1421" s="74">
        <f t="shared" si="67"/>
        <v>11</v>
      </c>
      <c r="O1421" s="74">
        <f t="shared" si="68"/>
        <v>11</v>
      </c>
      <c r="P1421" s="139" t="str">
        <f t="shared" si="69"/>
        <v>Gastos_Gerais</v>
      </c>
    </row>
    <row r="1422" spans="1:16" ht="48" x14ac:dyDescent="0.2">
      <c r="A1422" s="627">
        <v>9126</v>
      </c>
      <c r="B1422" s="634">
        <v>45246</v>
      </c>
      <c r="C1422" s="642">
        <v>45231</v>
      </c>
      <c r="D1422" s="636" t="s">
        <v>264</v>
      </c>
      <c r="E1422" s="636" t="s">
        <v>211</v>
      </c>
      <c r="F1422" s="374">
        <v>217.67</v>
      </c>
      <c r="G1422" s="636" t="s">
        <v>10299</v>
      </c>
      <c r="H1422" s="636" t="s">
        <v>416</v>
      </c>
      <c r="I1422" s="637" t="s">
        <v>10300</v>
      </c>
      <c r="J1422" s="637" t="s">
        <v>1188</v>
      </c>
      <c r="K1422" s="637" t="s">
        <v>4137</v>
      </c>
      <c r="L1422" s="637">
        <v>353678731</v>
      </c>
      <c r="M1422" s="638">
        <v>45246</v>
      </c>
      <c r="N1422" s="74">
        <f t="shared" si="67"/>
        <v>11</v>
      </c>
      <c r="O1422" s="74">
        <f t="shared" si="68"/>
        <v>11</v>
      </c>
      <c r="P1422" s="139" t="str">
        <f t="shared" si="69"/>
        <v>Gastos_Gerais</v>
      </c>
    </row>
    <row r="1423" spans="1:16" ht="48" x14ac:dyDescent="0.2">
      <c r="A1423" s="627">
        <v>9127</v>
      </c>
      <c r="B1423" s="634">
        <v>45246</v>
      </c>
      <c r="C1423" s="642">
        <v>45231</v>
      </c>
      <c r="D1423" s="636" t="s">
        <v>264</v>
      </c>
      <c r="E1423" s="636" t="s">
        <v>293</v>
      </c>
      <c r="F1423" s="374">
        <v>375</v>
      </c>
      <c r="G1423" s="636" t="s">
        <v>10301</v>
      </c>
      <c r="H1423" s="636" t="s">
        <v>416</v>
      </c>
      <c r="I1423" s="637" t="s">
        <v>10302</v>
      </c>
      <c r="J1423" s="637" t="s">
        <v>1188</v>
      </c>
      <c r="K1423" s="637" t="s">
        <v>4137</v>
      </c>
      <c r="L1423" s="637">
        <v>353678731</v>
      </c>
      <c r="M1423" s="638">
        <v>45246</v>
      </c>
      <c r="N1423" s="74">
        <f t="shared" si="67"/>
        <v>11</v>
      </c>
      <c r="O1423" s="74">
        <f t="shared" si="68"/>
        <v>11</v>
      </c>
      <c r="P1423" s="139" t="str">
        <f t="shared" si="69"/>
        <v>Gastos_Gerais</v>
      </c>
    </row>
    <row r="1424" spans="1:16" ht="48" x14ac:dyDescent="0.2">
      <c r="A1424" s="627">
        <v>9128</v>
      </c>
      <c r="B1424" s="634">
        <v>45246</v>
      </c>
      <c r="C1424" s="642">
        <v>45231</v>
      </c>
      <c r="D1424" s="636" t="s">
        <v>264</v>
      </c>
      <c r="E1424" s="636" t="s">
        <v>211</v>
      </c>
      <c r="F1424" s="374">
        <v>217.67</v>
      </c>
      <c r="G1424" s="636" t="s">
        <v>10301</v>
      </c>
      <c r="H1424" s="636" t="s">
        <v>416</v>
      </c>
      <c r="I1424" s="637" t="s">
        <v>10302</v>
      </c>
      <c r="J1424" s="637" t="s">
        <v>1188</v>
      </c>
      <c r="K1424" s="637" t="s">
        <v>4137</v>
      </c>
      <c r="L1424" s="637">
        <v>353678731</v>
      </c>
      <c r="M1424" s="638">
        <v>45246</v>
      </c>
      <c r="N1424" s="74">
        <f t="shared" si="67"/>
        <v>11</v>
      </c>
      <c r="O1424" s="74">
        <f t="shared" si="68"/>
        <v>11</v>
      </c>
      <c r="P1424" s="139" t="str">
        <f t="shared" si="69"/>
        <v>Gastos_Gerais</v>
      </c>
    </row>
    <row r="1425" spans="1:16" ht="48" x14ac:dyDescent="0.2">
      <c r="A1425" s="627">
        <v>9129</v>
      </c>
      <c r="B1425" s="634">
        <v>45246</v>
      </c>
      <c r="C1425" s="642">
        <v>45231</v>
      </c>
      <c r="D1425" s="636" t="s">
        <v>264</v>
      </c>
      <c r="E1425" s="636" t="s">
        <v>293</v>
      </c>
      <c r="F1425" s="374">
        <v>375</v>
      </c>
      <c r="G1425" s="636" t="s">
        <v>10303</v>
      </c>
      <c r="H1425" s="636" t="s">
        <v>416</v>
      </c>
      <c r="I1425" s="637" t="s">
        <v>7439</v>
      </c>
      <c r="J1425" s="637" t="s">
        <v>1188</v>
      </c>
      <c r="K1425" s="637" t="s">
        <v>4137</v>
      </c>
      <c r="L1425" s="637">
        <v>353678731</v>
      </c>
      <c r="M1425" s="638">
        <v>45246</v>
      </c>
      <c r="N1425" s="74">
        <f t="shared" si="67"/>
        <v>11</v>
      </c>
      <c r="O1425" s="74">
        <f t="shared" si="68"/>
        <v>11</v>
      </c>
      <c r="P1425" s="139" t="str">
        <f t="shared" si="69"/>
        <v>Gastos_Gerais</v>
      </c>
    </row>
    <row r="1426" spans="1:16" ht="48" x14ac:dyDescent="0.2">
      <c r="A1426" s="627">
        <v>9130</v>
      </c>
      <c r="B1426" s="634">
        <v>45246</v>
      </c>
      <c r="C1426" s="642">
        <v>45231</v>
      </c>
      <c r="D1426" s="636" t="s">
        <v>264</v>
      </c>
      <c r="E1426" s="636" t="s">
        <v>211</v>
      </c>
      <c r="F1426" s="374">
        <v>217.67</v>
      </c>
      <c r="G1426" s="636" t="s">
        <v>10303</v>
      </c>
      <c r="H1426" s="636" t="s">
        <v>416</v>
      </c>
      <c r="I1426" s="637" t="s">
        <v>7439</v>
      </c>
      <c r="J1426" s="637" t="s">
        <v>1188</v>
      </c>
      <c r="K1426" s="637" t="s">
        <v>4137</v>
      </c>
      <c r="L1426" s="637">
        <v>353678731</v>
      </c>
      <c r="M1426" s="638">
        <v>45246</v>
      </c>
      <c r="N1426" s="74">
        <f t="shared" si="67"/>
        <v>11</v>
      </c>
      <c r="O1426" s="74">
        <f t="shared" si="68"/>
        <v>11</v>
      </c>
      <c r="P1426" s="139" t="str">
        <f t="shared" si="69"/>
        <v>Gastos_Gerais</v>
      </c>
    </row>
    <row r="1427" spans="1:16" ht="48" x14ac:dyDescent="0.2">
      <c r="A1427" s="627">
        <v>9131</v>
      </c>
      <c r="B1427" s="634">
        <v>45246</v>
      </c>
      <c r="C1427" s="642">
        <v>45231</v>
      </c>
      <c r="D1427" s="636" t="s">
        <v>264</v>
      </c>
      <c r="E1427" s="636" t="s">
        <v>293</v>
      </c>
      <c r="F1427" s="374">
        <v>825</v>
      </c>
      <c r="G1427" s="636" t="s">
        <v>10304</v>
      </c>
      <c r="H1427" s="636" t="s">
        <v>420</v>
      </c>
      <c r="I1427" s="637" t="s">
        <v>3124</v>
      </c>
      <c r="J1427" s="637" t="s">
        <v>1188</v>
      </c>
      <c r="K1427" s="637" t="s">
        <v>4137</v>
      </c>
      <c r="L1427" s="637">
        <v>353678731</v>
      </c>
      <c r="M1427" s="638">
        <v>45246</v>
      </c>
      <c r="N1427" s="74">
        <f t="shared" si="67"/>
        <v>11</v>
      </c>
      <c r="O1427" s="74">
        <f t="shared" si="68"/>
        <v>11</v>
      </c>
      <c r="P1427" s="139" t="str">
        <f t="shared" si="69"/>
        <v>Gastos_Gerais</v>
      </c>
    </row>
    <row r="1428" spans="1:16" ht="48" x14ac:dyDescent="0.2">
      <c r="A1428" s="627">
        <v>9132</v>
      </c>
      <c r="B1428" s="634">
        <v>45246</v>
      </c>
      <c r="C1428" s="642">
        <v>45231</v>
      </c>
      <c r="D1428" s="636" t="s">
        <v>264</v>
      </c>
      <c r="E1428" s="636" t="s">
        <v>211</v>
      </c>
      <c r="F1428" s="374">
        <v>467.79</v>
      </c>
      <c r="G1428" s="636" t="s">
        <v>10304</v>
      </c>
      <c r="H1428" s="636" t="s">
        <v>420</v>
      </c>
      <c r="I1428" s="637" t="s">
        <v>3124</v>
      </c>
      <c r="J1428" s="637" t="s">
        <v>1188</v>
      </c>
      <c r="K1428" s="637" t="s">
        <v>4137</v>
      </c>
      <c r="L1428" s="637">
        <v>353678731</v>
      </c>
      <c r="M1428" s="638">
        <v>45246</v>
      </c>
      <c r="N1428" s="74">
        <f t="shared" si="67"/>
        <v>11</v>
      </c>
      <c r="O1428" s="74">
        <f t="shared" si="68"/>
        <v>11</v>
      </c>
      <c r="P1428" s="139" t="str">
        <f t="shared" si="69"/>
        <v>Gastos_Gerais</v>
      </c>
    </row>
    <row r="1429" spans="1:16" ht="48" x14ac:dyDescent="0.2">
      <c r="A1429" s="627">
        <v>9133</v>
      </c>
      <c r="B1429" s="634">
        <v>45246</v>
      </c>
      <c r="C1429" s="642">
        <v>45231</v>
      </c>
      <c r="D1429" s="636" t="s">
        <v>264</v>
      </c>
      <c r="E1429" s="636" t="s">
        <v>293</v>
      </c>
      <c r="F1429" s="374">
        <v>525</v>
      </c>
      <c r="G1429" s="636" t="s">
        <v>10305</v>
      </c>
      <c r="H1429" s="636" t="s">
        <v>420</v>
      </c>
      <c r="I1429" s="637" t="s">
        <v>10306</v>
      </c>
      <c r="J1429" s="637" t="s">
        <v>1188</v>
      </c>
      <c r="K1429" s="637" t="s">
        <v>4137</v>
      </c>
      <c r="L1429" s="637">
        <v>353678731</v>
      </c>
      <c r="M1429" s="638">
        <v>45246</v>
      </c>
      <c r="N1429" s="74">
        <f t="shared" si="67"/>
        <v>11</v>
      </c>
      <c r="O1429" s="74">
        <f t="shared" si="68"/>
        <v>11</v>
      </c>
      <c r="P1429" s="139" t="str">
        <f t="shared" si="69"/>
        <v>Gastos_Gerais</v>
      </c>
    </row>
    <row r="1430" spans="1:16" ht="48" x14ac:dyDescent="0.2">
      <c r="A1430" s="627">
        <v>9134</v>
      </c>
      <c r="B1430" s="634">
        <v>45246</v>
      </c>
      <c r="C1430" s="642">
        <v>45231</v>
      </c>
      <c r="D1430" s="636" t="s">
        <v>264</v>
      </c>
      <c r="E1430" s="636" t="s">
        <v>211</v>
      </c>
      <c r="F1430" s="374">
        <v>467.79</v>
      </c>
      <c r="G1430" s="636" t="s">
        <v>10305</v>
      </c>
      <c r="H1430" s="636" t="s">
        <v>420</v>
      </c>
      <c r="I1430" s="637" t="s">
        <v>10306</v>
      </c>
      <c r="J1430" s="637" t="s">
        <v>1188</v>
      </c>
      <c r="K1430" s="637" t="s">
        <v>4137</v>
      </c>
      <c r="L1430" s="637">
        <v>353678731</v>
      </c>
      <c r="M1430" s="638">
        <v>45246</v>
      </c>
      <c r="N1430" s="74">
        <f t="shared" si="67"/>
        <v>11</v>
      </c>
      <c r="O1430" s="74">
        <f t="shared" si="68"/>
        <v>11</v>
      </c>
      <c r="P1430" s="139" t="str">
        <f t="shared" si="69"/>
        <v>Gastos_Gerais</v>
      </c>
    </row>
    <row r="1431" spans="1:16" ht="48" x14ac:dyDescent="0.2">
      <c r="A1431" s="627">
        <v>9135</v>
      </c>
      <c r="B1431" s="634">
        <v>45246</v>
      </c>
      <c r="C1431" s="642">
        <v>45231</v>
      </c>
      <c r="D1431" s="636" t="s">
        <v>264</v>
      </c>
      <c r="E1431" s="636" t="s">
        <v>293</v>
      </c>
      <c r="F1431" s="374">
        <v>375</v>
      </c>
      <c r="G1431" s="636" t="s">
        <v>10307</v>
      </c>
      <c r="H1431" s="636" t="s">
        <v>420</v>
      </c>
      <c r="I1431" s="637" t="s">
        <v>10308</v>
      </c>
      <c r="J1431" s="637" t="s">
        <v>1188</v>
      </c>
      <c r="K1431" s="637" t="s">
        <v>4137</v>
      </c>
      <c r="L1431" s="637">
        <v>353678731</v>
      </c>
      <c r="M1431" s="638">
        <v>45246</v>
      </c>
      <c r="N1431" s="74">
        <f t="shared" si="67"/>
        <v>11</v>
      </c>
      <c r="O1431" s="74">
        <f t="shared" si="68"/>
        <v>11</v>
      </c>
      <c r="P1431" s="139" t="str">
        <f t="shared" si="69"/>
        <v>Gastos_Gerais</v>
      </c>
    </row>
    <row r="1432" spans="1:16" ht="48" x14ac:dyDescent="0.2">
      <c r="A1432" s="627">
        <v>9136</v>
      </c>
      <c r="B1432" s="634">
        <v>45246</v>
      </c>
      <c r="C1432" s="642">
        <v>45231</v>
      </c>
      <c r="D1432" s="636" t="s">
        <v>264</v>
      </c>
      <c r="E1432" s="636" t="s">
        <v>211</v>
      </c>
      <c r="F1432" s="374">
        <v>467.79</v>
      </c>
      <c r="G1432" s="636" t="s">
        <v>10307</v>
      </c>
      <c r="H1432" s="636" t="s">
        <v>420</v>
      </c>
      <c r="I1432" s="637" t="s">
        <v>10308</v>
      </c>
      <c r="J1432" s="637" t="s">
        <v>1188</v>
      </c>
      <c r="K1432" s="637" t="s">
        <v>4137</v>
      </c>
      <c r="L1432" s="637">
        <v>353678731</v>
      </c>
      <c r="M1432" s="638">
        <v>45246</v>
      </c>
      <c r="N1432" s="74">
        <f t="shared" si="67"/>
        <v>11</v>
      </c>
      <c r="O1432" s="74">
        <f t="shared" si="68"/>
        <v>11</v>
      </c>
      <c r="P1432" s="139" t="str">
        <f t="shared" si="69"/>
        <v>Gastos_Gerais</v>
      </c>
    </row>
    <row r="1433" spans="1:16" ht="48" x14ac:dyDescent="0.2">
      <c r="A1433" s="627">
        <v>9137</v>
      </c>
      <c r="B1433" s="634">
        <v>45246</v>
      </c>
      <c r="C1433" s="642">
        <v>45231</v>
      </c>
      <c r="D1433" s="636" t="s">
        <v>264</v>
      </c>
      <c r="E1433" s="636" t="s">
        <v>293</v>
      </c>
      <c r="F1433" s="374">
        <v>375</v>
      </c>
      <c r="G1433" s="636" t="s">
        <v>10309</v>
      </c>
      <c r="H1433" s="636" t="s">
        <v>420</v>
      </c>
      <c r="I1433" s="637" t="s">
        <v>9583</v>
      </c>
      <c r="J1433" s="637" t="s">
        <v>1188</v>
      </c>
      <c r="K1433" s="637" t="s">
        <v>4137</v>
      </c>
      <c r="L1433" s="637">
        <v>353678731</v>
      </c>
      <c r="M1433" s="638">
        <v>45246</v>
      </c>
      <c r="N1433" s="74">
        <f t="shared" si="67"/>
        <v>11</v>
      </c>
      <c r="O1433" s="74">
        <f t="shared" si="68"/>
        <v>11</v>
      </c>
      <c r="P1433" s="139" t="str">
        <f t="shared" si="69"/>
        <v>Gastos_Gerais</v>
      </c>
    </row>
    <row r="1434" spans="1:16" ht="48" x14ac:dyDescent="0.2">
      <c r="A1434" s="627">
        <v>9138</v>
      </c>
      <c r="B1434" s="634">
        <v>45246</v>
      </c>
      <c r="C1434" s="642">
        <v>45231</v>
      </c>
      <c r="D1434" s="636" t="s">
        <v>264</v>
      </c>
      <c r="E1434" s="636" t="s">
        <v>211</v>
      </c>
      <c r="F1434" s="374">
        <v>467.79</v>
      </c>
      <c r="G1434" s="636" t="s">
        <v>10309</v>
      </c>
      <c r="H1434" s="636" t="s">
        <v>420</v>
      </c>
      <c r="I1434" s="637" t="s">
        <v>9583</v>
      </c>
      <c r="J1434" s="637" t="s">
        <v>1188</v>
      </c>
      <c r="K1434" s="637" t="s">
        <v>4137</v>
      </c>
      <c r="L1434" s="637">
        <v>353678731</v>
      </c>
      <c r="M1434" s="638">
        <v>45246</v>
      </c>
      <c r="N1434" s="74">
        <f t="shared" si="67"/>
        <v>11</v>
      </c>
      <c r="O1434" s="74">
        <f t="shared" si="68"/>
        <v>11</v>
      </c>
      <c r="P1434" s="139" t="str">
        <f t="shared" si="69"/>
        <v>Gastos_Gerais</v>
      </c>
    </row>
    <row r="1435" spans="1:16" ht="48" x14ac:dyDescent="0.2">
      <c r="A1435" s="627">
        <v>9139</v>
      </c>
      <c r="B1435" s="634">
        <v>45246</v>
      </c>
      <c r="C1435" s="642">
        <v>45231</v>
      </c>
      <c r="D1435" s="636" t="s">
        <v>264</v>
      </c>
      <c r="E1435" s="636" t="s">
        <v>293</v>
      </c>
      <c r="F1435" s="374">
        <v>375</v>
      </c>
      <c r="G1435" s="636" t="s">
        <v>10310</v>
      </c>
      <c r="H1435" s="636" t="s">
        <v>420</v>
      </c>
      <c r="I1435" s="637" t="s">
        <v>10311</v>
      </c>
      <c r="J1435" s="637" t="s">
        <v>1188</v>
      </c>
      <c r="K1435" s="637" t="s">
        <v>4137</v>
      </c>
      <c r="L1435" s="637">
        <v>353678731</v>
      </c>
      <c r="M1435" s="638">
        <v>45246</v>
      </c>
      <c r="N1435" s="74">
        <f t="shared" si="67"/>
        <v>11</v>
      </c>
      <c r="O1435" s="74">
        <f t="shared" si="68"/>
        <v>11</v>
      </c>
      <c r="P1435" s="139" t="str">
        <f t="shared" si="69"/>
        <v>Gastos_Gerais</v>
      </c>
    </row>
    <row r="1436" spans="1:16" ht="48" x14ac:dyDescent="0.2">
      <c r="A1436" s="627">
        <v>9140</v>
      </c>
      <c r="B1436" s="634">
        <v>45246</v>
      </c>
      <c r="C1436" s="642">
        <v>45231</v>
      </c>
      <c r="D1436" s="636" t="s">
        <v>264</v>
      </c>
      <c r="E1436" s="636" t="s">
        <v>211</v>
      </c>
      <c r="F1436" s="374">
        <v>467.79</v>
      </c>
      <c r="G1436" s="636" t="s">
        <v>10310</v>
      </c>
      <c r="H1436" s="636" t="s">
        <v>420</v>
      </c>
      <c r="I1436" s="637" t="s">
        <v>10311</v>
      </c>
      <c r="J1436" s="637" t="s">
        <v>1188</v>
      </c>
      <c r="K1436" s="637" t="s">
        <v>4137</v>
      </c>
      <c r="L1436" s="637">
        <v>353678731</v>
      </c>
      <c r="M1436" s="638">
        <v>45246</v>
      </c>
      <c r="N1436" s="74">
        <f t="shared" si="67"/>
        <v>11</v>
      </c>
      <c r="O1436" s="74">
        <f t="shared" si="68"/>
        <v>11</v>
      </c>
      <c r="P1436" s="139" t="str">
        <f t="shared" si="69"/>
        <v>Gastos_Gerais</v>
      </c>
    </row>
    <row r="1437" spans="1:16" ht="48" x14ac:dyDescent="0.2">
      <c r="A1437" s="627">
        <v>9141</v>
      </c>
      <c r="B1437" s="634">
        <v>45246</v>
      </c>
      <c r="C1437" s="642">
        <v>45231</v>
      </c>
      <c r="D1437" s="636" t="s">
        <v>264</v>
      </c>
      <c r="E1437" s="636" t="s">
        <v>293</v>
      </c>
      <c r="F1437" s="374">
        <v>375</v>
      </c>
      <c r="G1437" s="636" t="s">
        <v>10312</v>
      </c>
      <c r="H1437" s="636" t="s">
        <v>418</v>
      </c>
      <c r="I1437" s="637" t="s">
        <v>10313</v>
      </c>
      <c r="J1437" s="637" t="s">
        <v>1188</v>
      </c>
      <c r="K1437" s="637" t="s">
        <v>4137</v>
      </c>
      <c r="L1437" s="637">
        <v>353678731</v>
      </c>
      <c r="M1437" s="638">
        <v>45246</v>
      </c>
      <c r="N1437" s="74">
        <f t="shared" si="67"/>
        <v>11</v>
      </c>
      <c r="O1437" s="74">
        <f t="shared" si="68"/>
        <v>11</v>
      </c>
      <c r="P1437" s="139" t="str">
        <f t="shared" si="69"/>
        <v>Gastos_Gerais</v>
      </c>
    </row>
    <row r="1438" spans="1:16" ht="48" x14ac:dyDescent="0.2">
      <c r="A1438" s="627">
        <v>9142</v>
      </c>
      <c r="B1438" s="634">
        <v>45246</v>
      </c>
      <c r="C1438" s="642">
        <v>45231</v>
      </c>
      <c r="D1438" s="636" t="s">
        <v>264</v>
      </c>
      <c r="E1438" s="636" t="s">
        <v>211</v>
      </c>
      <c r="F1438" s="374">
        <v>349.87</v>
      </c>
      <c r="G1438" s="636" t="s">
        <v>10312</v>
      </c>
      <c r="H1438" s="636" t="s">
        <v>418</v>
      </c>
      <c r="I1438" s="637" t="s">
        <v>10313</v>
      </c>
      <c r="J1438" s="637" t="s">
        <v>1188</v>
      </c>
      <c r="K1438" s="637" t="s">
        <v>4137</v>
      </c>
      <c r="L1438" s="637">
        <v>353678731</v>
      </c>
      <c r="M1438" s="638">
        <v>45246</v>
      </c>
      <c r="N1438" s="74">
        <f t="shared" si="67"/>
        <v>11</v>
      </c>
      <c r="O1438" s="74">
        <f t="shared" si="68"/>
        <v>11</v>
      </c>
      <c r="P1438" s="139" t="str">
        <f t="shared" si="69"/>
        <v>Gastos_Gerais</v>
      </c>
    </row>
    <row r="1439" spans="1:16" ht="48" x14ac:dyDescent="0.2">
      <c r="A1439" s="627">
        <v>9143</v>
      </c>
      <c r="B1439" s="634">
        <v>45246</v>
      </c>
      <c r="C1439" s="642">
        <v>45231</v>
      </c>
      <c r="D1439" s="636" t="s">
        <v>264</v>
      </c>
      <c r="E1439" s="636" t="s">
        <v>293</v>
      </c>
      <c r="F1439" s="374">
        <v>375</v>
      </c>
      <c r="G1439" s="636" t="s">
        <v>10314</v>
      </c>
      <c r="H1439" s="636" t="s">
        <v>418</v>
      </c>
      <c r="I1439" s="637" t="s">
        <v>10315</v>
      </c>
      <c r="J1439" s="637" t="s">
        <v>1188</v>
      </c>
      <c r="K1439" s="637" t="s">
        <v>4137</v>
      </c>
      <c r="L1439" s="637">
        <v>353678731</v>
      </c>
      <c r="M1439" s="638">
        <v>45246</v>
      </c>
      <c r="N1439" s="74">
        <f t="shared" si="67"/>
        <v>11</v>
      </c>
      <c r="O1439" s="74">
        <f t="shared" si="68"/>
        <v>11</v>
      </c>
      <c r="P1439" s="139" t="str">
        <f t="shared" si="69"/>
        <v>Gastos_Gerais</v>
      </c>
    </row>
    <row r="1440" spans="1:16" ht="48" x14ac:dyDescent="0.2">
      <c r="A1440" s="627">
        <v>9144</v>
      </c>
      <c r="B1440" s="634">
        <v>45246</v>
      </c>
      <c r="C1440" s="642">
        <v>45231</v>
      </c>
      <c r="D1440" s="636" t="s">
        <v>264</v>
      </c>
      <c r="E1440" s="636" t="s">
        <v>211</v>
      </c>
      <c r="F1440" s="374">
        <v>349.87</v>
      </c>
      <c r="G1440" s="636" t="s">
        <v>10314</v>
      </c>
      <c r="H1440" s="636" t="s">
        <v>418</v>
      </c>
      <c r="I1440" s="637" t="s">
        <v>10315</v>
      </c>
      <c r="J1440" s="637" t="s">
        <v>1188</v>
      </c>
      <c r="K1440" s="637" t="s">
        <v>4137</v>
      </c>
      <c r="L1440" s="637">
        <v>353678731</v>
      </c>
      <c r="M1440" s="638">
        <v>45246</v>
      </c>
      <c r="N1440" s="74">
        <f t="shared" si="67"/>
        <v>11</v>
      </c>
      <c r="O1440" s="74">
        <f t="shared" si="68"/>
        <v>11</v>
      </c>
      <c r="P1440" s="139" t="str">
        <f t="shared" si="69"/>
        <v>Gastos_Gerais</v>
      </c>
    </row>
    <row r="1441" spans="1:16" ht="48" x14ac:dyDescent="0.2">
      <c r="A1441" s="627">
        <v>9145</v>
      </c>
      <c r="B1441" s="634">
        <v>45246</v>
      </c>
      <c r="C1441" s="642">
        <v>45231</v>
      </c>
      <c r="D1441" s="636" t="s">
        <v>264</v>
      </c>
      <c r="E1441" s="636" t="s">
        <v>293</v>
      </c>
      <c r="F1441" s="374">
        <v>375</v>
      </c>
      <c r="G1441" s="636" t="s">
        <v>10316</v>
      </c>
      <c r="H1441" s="636" t="s">
        <v>418</v>
      </c>
      <c r="I1441" s="637" t="s">
        <v>3717</v>
      </c>
      <c r="J1441" s="637" t="s">
        <v>1188</v>
      </c>
      <c r="K1441" s="637" t="s">
        <v>4137</v>
      </c>
      <c r="L1441" s="637">
        <v>353678731</v>
      </c>
      <c r="M1441" s="638">
        <v>45246</v>
      </c>
      <c r="N1441" s="74">
        <f t="shared" si="67"/>
        <v>11</v>
      </c>
      <c r="O1441" s="74">
        <f t="shared" si="68"/>
        <v>11</v>
      </c>
      <c r="P1441" s="139" t="str">
        <f t="shared" si="69"/>
        <v>Gastos_Gerais</v>
      </c>
    </row>
    <row r="1442" spans="1:16" ht="48" x14ac:dyDescent="0.2">
      <c r="A1442" s="627">
        <v>9146</v>
      </c>
      <c r="B1442" s="634">
        <v>45246</v>
      </c>
      <c r="C1442" s="642">
        <v>45231</v>
      </c>
      <c r="D1442" s="636" t="s">
        <v>264</v>
      </c>
      <c r="E1442" s="636" t="s">
        <v>211</v>
      </c>
      <c r="F1442" s="374">
        <v>349.87</v>
      </c>
      <c r="G1442" s="636" t="s">
        <v>10316</v>
      </c>
      <c r="H1442" s="636" t="s">
        <v>418</v>
      </c>
      <c r="I1442" s="637" t="s">
        <v>3717</v>
      </c>
      <c r="J1442" s="637" t="s">
        <v>1188</v>
      </c>
      <c r="K1442" s="637" t="s">
        <v>4137</v>
      </c>
      <c r="L1442" s="637">
        <v>353678731</v>
      </c>
      <c r="M1442" s="638">
        <v>45246</v>
      </c>
      <c r="N1442" s="74">
        <f t="shared" si="67"/>
        <v>11</v>
      </c>
      <c r="O1442" s="74">
        <f t="shared" si="68"/>
        <v>11</v>
      </c>
      <c r="P1442" s="139" t="str">
        <f t="shared" si="69"/>
        <v>Gastos_Gerais</v>
      </c>
    </row>
    <row r="1443" spans="1:16" ht="48" x14ac:dyDescent="0.2">
      <c r="A1443" s="627">
        <v>9147</v>
      </c>
      <c r="B1443" s="634">
        <v>45246</v>
      </c>
      <c r="C1443" s="642">
        <v>45231</v>
      </c>
      <c r="D1443" s="636" t="s">
        <v>264</v>
      </c>
      <c r="E1443" s="636" t="s">
        <v>293</v>
      </c>
      <c r="F1443" s="374">
        <v>525</v>
      </c>
      <c r="G1443" s="636" t="s">
        <v>10317</v>
      </c>
      <c r="H1443" s="636" t="s">
        <v>418</v>
      </c>
      <c r="I1443" s="637" t="s">
        <v>4824</v>
      </c>
      <c r="J1443" s="637" t="s">
        <v>1188</v>
      </c>
      <c r="K1443" s="637" t="s">
        <v>4137</v>
      </c>
      <c r="L1443" s="637">
        <v>353678731</v>
      </c>
      <c r="M1443" s="638">
        <v>45246</v>
      </c>
      <c r="N1443" s="74">
        <f t="shared" si="67"/>
        <v>11</v>
      </c>
      <c r="O1443" s="74">
        <f t="shared" si="68"/>
        <v>11</v>
      </c>
      <c r="P1443" s="139" t="str">
        <f t="shared" si="69"/>
        <v>Gastos_Gerais</v>
      </c>
    </row>
    <row r="1444" spans="1:16" ht="48" x14ac:dyDescent="0.2">
      <c r="A1444" s="627">
        <v>9148</v>
      </c>
      <c r="B1444" s="634">
        <v>45246</v>
      </c>
      <c r="C1444" s="642">
        <v>45231</v>
      </c>
      <c r="D1444" s="636" t="s">
        <v>264</v>
      </c>
      <c r="E1444" s="636" t="s">
        <v>211</v>
      </c>
      <c r="F1444" s="374">
        <v>349.87</v>
      </c>
      <c r="G1444" s="636" t="s">
        <v>10317</v>
      </c>
      <c r="H1444" s="636" t="s">
        <v>418</v>
      </c>
      <c r="I1444" s="637" t="s">
        <v>4824</v>
      </c>
      <c r="J1444" s="637" t="s">
        <v>1188</v>
      </c>
      <c r="K1444" s="637" t="s">
        <v>4137</v>
      </c>
      <c r="L1444" s="637">
        <v>353678731</v>
      </c>
      <c r="M1444" s="638">
        <v>45246</v>
      </c>
      <c r="N1444" s="74">
        <f t="shared" si="67"/>
        <v>11</v>
      </c>
      <c r="O1444" s="74">
        <f t="shared" si="68"/>
        <v>11</v>
      </c>
      <c r="P1444" s="139" t="str">
        <f t="shared" si="69"/>
        <v>Gastos_Gerais</v>
      </c>
    </row>
    <row r="1445" spans="1:16" ht="48" x14ac:dyDescent="0.2">
      <c r="A1445" s="627">
        <v>9149</v>
      </c>
      <c r="B1445" s="634">
        <v>45246</v>
      </c>
      <c r="C1445" s="642">
        <v>45231</v>
      </c>
      <c r="D1445" s="636" t="s">
        <v>264</v>
      </c>
      <c r="E1445" s="636" t="s">
        <v>293</v>
      </c>
      <c r="F1445" s="374">
        <v>525</v>
      </c>
      <c r="G1445" s="636" t="s">
        <v>10318</v>
      </c>
      <c r="H1445" s="636" t="s">
        <v>418</v>
      </c>
      <c r="I1445" s="637" t="s">
        <v>5067</v>
      </c>
      <c r="J1445" s="637" t="s">
        <v>1188</v>
      </c>
      <c r="K1445" s="637" t="s">
        <v>4137</v>
      </c>
      <c r="L1445" s="637">
        <v>353678731</v>
      </c>
      <c r="M1445" s="638">
        <v>45246</v>
      </c>
      <c r="N1445" s="74">
        <f t="shared" si="67"/>
        <v>11</v>
      </c>
      <c r="O1445" s="74">
        <f t="shared" si="68"/>
        <v>11</v>
      </c>
      <c r="P1445" s="139" t="str">
        <f t="shared" si="69"/>
        <v>Gastos_Gerais</v>
      </c>
    </row>
    <row r="1446" spans="1:16" ht="48" x14ac:dyDescent="0.2">
      <c r="A1446" s="627">
        <v>9150</v>
      </c>
      <c r="B1446" s="634">
        <v>45246</v>
      </c>
      <c r="C1446" s="642">
        <v>45231</v>
      </c>
      <c r="D1446" s="636" t="s">
        <v>264</v>
      </c>
      <c r="E1446" s="636" t="s">
        <v>211</v>
      </c>
      <c r="F1446" s="374">
        <v>349.87</v>
      </c>
      <c r="G1446" s="636" t="s">
        <v>10318</v>
      </c>
      <c r="H1446" s="636" t="s">
        <v>418</v>
      </c>
      <c r="I1446" s="637" t="s">
        <v>5067</v>
      </c>
      <c r="J1446" s="637" t="s">
        <v>1188</v>
      </c>
      <c r="K1446" s="637" t="s">
        <v>4137</v>
      </c>
      <c r="L1446" s="637">
        <v>353678731</v>
      </c>
      <c r="M1446" s="638">
        <v>45246</v>
      </c>
      <c r="N1446" s="74">
        <f t="shared" si="67"/>
        <v>11</v>
      </c>
      <c r="O1446" s="74">
        <f t="shared" si="68"/>
        <v>11</v>
      </c>
      <c r="P1446" s="139" t="str">
        <f t="shared" si="69"/>
        <v>Gastos_Gerais</v>
      </c>
    </row>
    <row r="1447" spans="1:16" ht="48" x14ac:dyDescent="0.2">
      <c r="A1447" s="627">
        <v>9151</v>
      </c>
      <c r="B1447" s="634">
        <v>45246</v>
      </c>
      <c r="C1447" s="642">
        <v>45231</v>
      </c>
      <c r="D1447" s="636" t="s">
        <v>264</v>
      </c>
      <c r="E1447" s="636" t="s">
        <v>293</v>
      </c>
      <c r="F1447" s="374">
        <v>900</v>
      </c>
      <c r="G1447" s="636" t="s">
        <v>10319</v>
      </c>
      <c r="H1447" s="636" t="s">
        <v>1032</v>
      </c>
      <c r="I1447" s="637" t="s">
        <v>3304</v>
      </c>
      <c r="J1447" s="637" t="s">
        <v>1188</v>
      </c>
      <c r="K1447" s="637" t="s">
        <v>4137</v>
      </c>
      <c r="L1447" s="637">
        <v>353678731</v>
      </c>
      <c r="M1447" s="638">
        <v>45246</v>
      </c>
      <c r="N1447" s="74">
        <f t="shared" si="67"/>
        <v>11</v>
      </c>
      <c r="O1447" s="74">
        <f t="shared" si="68"/>
        <v>11</v>
      </c>
      <c r="P1447" s="139" t="str">
        <f t="shared" si="69"/>
        <v>Gastos_Gerais</v>
      </c>
    </row>
    <row r="1448" spans="1:16" ht="48" x14ac:dyDescent="0.2">
      <c r="A1448" s="627">
        <v>9152</v>
      </c>
      <c r="B1448" s="634">
        <v>45246</v>
      </c>
      <c r="C1448" s="642">
        <v>45231</v>
      </c>
      <c r="D1448" s="636" t="s">
        <v>264</v>
      </c>
      <c r="E1448" s="636" t="s">
        <v>211</v>
      </c>
      <c r="F1448" s="374">
        <v>582.94000000000005</v>
      </c>
      <c r="G1448" s="636" t="s">
        <v>10319</v>
      </c>
      <c r="H1448" s="636" t="s">
        <v>1032</v>
      </c>
      <c r="I1448" s="637" t="s">
        <v>3304</v>
      </c>
      <c r="J1448" s="637" t="s">
        <v>1188</v>
      </c>
      <c r="K1448" s="637" t="s">
        <v>4137</v>
      </c>
      <c r="L1448" s="637">
        <v>353678731</v>
      </c>
      <c r="M1448" s="638">
        <v>45246</v>
      </c>
      <c r="N1448" s="74">
        <f t="shared" si="67"/>
        <v>11</v>
      </c>
      <c r="O1448" s="74">
        <f t="shared" si="68"/>
        <v>11</v>
      </c>
      <c r="P1448" s="139" t="str">
        <f t="shared" si="69"/>
        <v>Gastos_Gerais</v>
      </c>
    </row>
    <row r="1449" spans="1:16" ht="48" x14ac:dyDescent="0.2">
      <c r="A1449" s="627">
        <v>9153</v>
      </c>
      <c r="B1449" s="634">
        <v>45246</v>
      </c>
      <c r="C1449" s="642">
        <v>45231</v>
      </c>
      <c r="D1449" s="636" t="s">
        <v>264</v>
      </c>
      <c r="E1449" s="636" t="s">
        <v>293</v>
      </c>
      <c r="F1449" s="374">
        <v>600</v>
      </c>
      <c r="G1449" s="636" t="s">
        <v>10320</v>
      </c>
      <c r="H1449" s="636" t="s">
        <v>1032</v>
      </c>
      <c r="I1449" s="637" t="s">
        <v>4816</v>
      </c>
      <c r="J1449" s="637" t="s">
        <v>1188</v>
      </c>
      <c r="K1449" s="637" t="s">
        <v>4137</v>
      </c>
      <c r="L1449" s="637">
        <v>353678731</v>
      </c>
      <c r="M1449" s="638">
        <v>45246</v>
      </c>
      <c r="N1449" s="74">
        <f t="shared" si="67"/>
        <v>11</v>
      </c>
      <c r="O1449" s="74">
        <f t="shared" si="68"/>
        <v>11</v>
      </c>
      <c r="P1449" s="139" t="str">
        <f t="shared" si="69"/>
        <v>Gastos_Gerais</v>
      </c>
    </row>
    <row r="1450" spans="1:16" ht="48" x14ac:dyDescent="0.2">
      <c r="A1450" s="627">
        <v>9154</v>
      </c>
      <c r="B1450" s="634">
        <v>45246</v>
      </c>
      <c r="C1450" s="642">
        <v>45231</v>
      </c>
      <c r="D1450" s="636" t="s">
        <v>264</v>
      </c>
      <c r="E1450" s="636" t="s">
        <v>211</v>
      </c>
      <c r="F1450" s="374">
        <v>582.94000000000005</v>
      </c>
      <c r="G1450" s="636" t="s">
        <v>10320</v>
      </c>
      <c r="H1450" s="636" t="s">
        <v>1032</v>
      </c>
      <c r="I1450" s="637" t="s">
        <v>4816</v>
      </c>
      <c r="J1450" s="637" t="s">
        <v>1188</v>
      </c>
      <c r="K1450" s="637" t="s">
        <v>4137</v>
      </c>
      <c r="L1450" s="637">
        <v>353678731</v>
      </c>
      <c r="M1450" s="638">
        <v>45246</v>
      </c>
      <c r="N1450" s="74">
        <f t="shared" si="67"/>
        <v>11</v>
      </c>
      <c r="O1450" s="74">
        <f t="shared" si="68"/>
        <v>11</v>
      </c>
      <c r="P1450" s="139" t="str">
        <f t="shared" si="69"/>
        <v>Gastos_Gerais</v>
      </c>
    </row>
    <row r="1451" spans="1:16" ht="48" x14ac:dyDescent="0.2">
      <c r="A1451" s="627">
        <v>9155</v>
      </c>
      <c r="B1451" s="634">
        <v>45246</v>
      </c>
      <c r="C1451" s="642">
        <v>45231</v>
      </c>
      <c r="D1451" s="636" t="s">
        <v>264</v>
      </c>
      <c r="E1451" s="636" t="s">
        <v>293</v>
      </c>
      <c r="F1451" s="374">
        <v>450</v>
      </c>
      <c r="G1451" s="636" t="s">
        <v>10321</v>
      </c>
      <c r="H1451" s="636" t="s">
        <v>1032</v>
      </c>
      <c r="I1451" s="637" t="s">
        <v>3302</v>
      </c>
      <c r="J1451" s="637" t="s">
        <v>1188</v>
      </c>
      <c r="K1451" s="637" t="s">
        <v>4137</v>
      </c>
      <c r="L1451" s="637">
        <v>353678731</v>
      </c>
      <c r="M1451" s="638">
        <v>45246</v>
      </c>
      <c r="N1451" s="74">
        <f t="shared" si="67"/>
        <v>11</v>
      </c>
      <c r="O1451" s="74">
        <f t="shared" si="68"/>
        <v>11</v>
      </c>
      <c r="P1451" s="139" t="str">
        <f t="shared" si="69"/>
        <v>Gastos_Gerais</v>
      </c>
    </row>
    <row r="1452" spans="1:16" ht="48" x14ac:dyDescent="0.2">
      <c r="A1452" s="627">
        <v>9156</v>
      </c>
      <c r="B1452" s="634">
        <v>45246</v>
      </c>
      <c r="C1452" s="642">
        <v>45231</v>
      </c>
      <c r="D1452" s="636" t="s">
        <v>264</v>
      </c>
      <c r="E1452" s="636" t="s">
        <v>211</v>
      </c>
      <c r="F1452" s="374">
        <v>582.94000000000005</v>
      </c>
      <c r="G1452" s="636" t="s">
        <v>10321</v>
      </c>
      <c r="H1452" s="636" t="s">
        <v>1032</v>
      </c>
      <c r="I1452" s="637" t="s">
        <v>3302</v>
      </c>
      <c r="J1452" s="637" t="s">
        <v>1188</v>
      </c>
      <c r="K1452" s="637" t="s">
        <v>4137</v>
      </c>
      <c r="L1452" s="637">
        <v>353678731</v>
      </c>
      <c r="M1452" s="638">
        <v>45246</v>
      </c>
      <c r="N1452" s="74">
        <f t="shared" si="67"/>
        <v>11</v>
      </c>
      <c r="O1452" s="74">
        <f t="shared" si="68"/>
        <v>11</v>
      </c>
      <c r="P1452" s="139" t="str">
        <f t="shared" si="69"/>
        <v>Gastos_Gerais</v>
      </c>
    </row>
    <row r="1453" spans="1:16" ht="48" x14ac:dyDescent="0.2">
      <c r="A1453" s="627">
        <v>9157</v>
      </c>
      <c r="B1453" s="634">
        <v>45246</v>
      </c>
      <c r="C1453" s="642">
        <v>45231</v>
      </c>
      <c r="D1453" s="636" t="s">
        <v>264</v>
      </c>
      <c r="E1453" s="636" t="s">
        <v>293</v>
      </c>
      <c r="F1453" s="374">
        <v>450</v>
      </c>
      <c r="G1453" s="636" t="s">
        <v>10322</v>
      </c>
      <c r="H1453" s="636" t="s">
        <v>1032</v>
      </c>
      <c r="I1453" s="637" t="s">
        <v>10323</v>
      </c>
      <c r="J1453" s="637" t="s">
        <v>1188</v>
      </c>
      <c r="K1453" s="637" t="s">
        <v>4137</v>
      </c>
      <c r="L1453" s="637">
        <v>353678731</v>
      </c>
      <c r="M1453" s="638">
        <v>45246</v>
      </c>
      <c r="N1453" s="74">
        <f t="shared" si="67"/>
        <v>11</v>
      </c>
      <c r="O1453" s="74">
        <f t="shared" si="68"/>
        <v>11</v>
      </c>
      <c r="P1453" s="139" t="str">
        <f t="shared" si="69"/>
        <v>Gastos_Gerais</v>
      </c>
    </row>
    <row r="1454" spans="1:16" ht="48" x14ac:dyDescent="0.2">
      <c r="A1454" s="627">
        <v>9158</v>
      </c>
      <c r="B1454" s="634">
        <v>45246</v>
      </c>
      <c r="C1454" s="642">
        <v>45231</v>
      </c>
      <c r="D1454" s="636" t="s">
        <v>264</v>
      </c>
      <c r="E1454" s="636" t="s">
        <v>211</v>
      </c>
      <c r="F1454" s="374">
        <v>582.94000000000005</v>
      </c>
      <c r="G1454" s="636" t="s">
        <v>10322</v>
      </c>
      <c r="H1454" s="636" t="s">
        <v>1032</v>
      </c>
      <c r="I1454" s="637" t="s">
        <v>10323</v>
      </c>
      <c r="J1454" s="637" t="s">
        <v>1188</v>
      </c>
      <c r="K1454" s="637" t="s">
        <v>4137</v>
      </c>
      <c r="L1454" s="637">
        <v>353678731</v>
      </c>
      <c r="M1454" s="638">
        <v>45246</v>
      </c>
      <c r="N1454" s="74">
        <f t="shared" si="67"/>
        <v>11</v>
      </c>
      <c r="O1454" s="74">
        <f t="shared" si="68"/>
        <v>11</v>
      </c>
      <c r="P1454" s="139" t="str">
        <f t="shared" si="69"/>
        <v>Gastos_Gerais</v>
      </c>
    </row>
    <row r="1455" spans="1:16" ht="48" x14ac:dyDescent="0.2">
      <c r="A1455" s="627">
        <v>9159</v>
      </c>
      <c r="B1455" s="634">
        <v>45246</v>
      </c>
      <c r="C1455" s="642">
        <v>45231</v>
      </c>
      <c r="D1455" s="636" t="s">
        <v>264</v>
      </c>
      <c r="E1455" s="636" t="s">
        <v>293</v>
      </c>
      <c r="F1455" s="374">
        <v>450</v>
      </c>
      <c r="G1455" s="636" t="s">
        <v>10324</v>
      </c>
      <c r="H1455" s="636" t="s">
        <v>1032</v>
      </c>
      <c r="I1455" s="637" t="s">
        <v>10325</v>
      </c>
      <c r="J1455" s="637" t="s">
        <v>1188</v>
      </c>
      <c r="K1455" s="637" t="s">
        <v>4137</v>
      </c>
      <c r="L1455" s="637">
        <v>353678731</v>
      </c>
      <c r="M1455" s="638">
        <v>45246</v>
      </c>
      <c r="N1455" s="74">
        <f t="shared" si="67"/>
        <v>11</v>
      </c>
      <c r="O1455" s="74">
        <f t="shared" si="68"/>
        <v>11</v>
      </c>
      <c r="P1455" s="139" t="str">
        <f t="shared" si="69"/>
        <v>Gastos_Gerais</v>
      </c>
    </row>
    <row r="1456" spans="1:16" ht="48" x14ac:dyDescent="0.2">
      <c r="A1456" s="627">
        <v>9160</v>
      </c>
      <c r="B1456" s="634">
        <v>45246</v>
      </c>
      <c r="C1456" s="642">
        <v>45231</v>
      </c>
      <c r="D1456" s="636" t="s">
        <v>264</v>
      </c>
      <c r="E1456" s="636" t="s">
        <v>211</v>
      </c>
      <c r="F1456" s="374">
        <v>582.94000000000005</v>
      </c>
      <c r="G1456" s="636" t="s">
        <v>10324</v>
      </c>
      <c r="H1456" s="636" t="s">
        <v>1032</v>
      </c>
      <c r="I1456" s="637" t="s">
        <v>10325</v>
      </c>
      <c r="J1456" s="637" t="s">
        <v>1188</v>
      </c>
      <c r="K1456" s="637" t="s">
        <v>4137</v>
      </c>
      <c r="L1456" s="637">
        <v>353678731</v>
      </c>
      <c r="M1456" s="638">
        <v>45246</v>
      </c>
      <c r="N1456" s="74">
        <f t="shared" si="67"/>
        <v>11</v>
      </c>
      <c r="O1456" s="74">
        <f t="shared" si="68"/>
        <v>11</v>
      </c>
      <c r="P1456" s="139" t="str">
        <f t="shared" si="69"/>
        <v>Gastos_Gerais</v>
      </c>
    </row>
    <row r="1457" spans="1:16" ht="51" x14ac:dyDescent="0.2">
      <c r="A1457" s="627">
        <v>9161</v>
      </c>
      <c r="B1457" s="634">
        <v>45246</v>
      </c>
      <c r="C1457" s="642">
        <v>45231</v>
      </c>
      <c r="D1457" s="636" t="s">
        <v>176</v>
      </c>
      <c r="E1457" s="636" t="s">
        <v>262</v>
      </c>
      <c r="F1457" s="374">
        <v>740.84</v>
      </c>
      <c r="G1457" s="636" t="s">
        <v>10326</v>
      </c>
      <c r="H1457" s="636" t="s">
        <v>421</v>
      </c>
      <c r="I1457" s="637" t="s">
        <v>10327</v>
      </c>
      <c r="J1457" s="637" t="s">
        <v>1188</v>
      </c>
      <c r="K1457" s="637" t="s">
        <v>4137</v>
      </c>
      <c r="L1457" s="637">
        <v>353678731</v>
      </c>
      <c r="M1457" s="638">
        <v>45246</v>
      </c>
      <c r="N1457" s="74">
        <f t="shared" si="67"/>
        <v>11</v>
      </c>
      <c r="O1457" s="74">
        <f t="shared" si="68"/>
        <v>11</v>
      </c>
      <c r="P1457" s="139" t="str">
        <f t="shared" si="69"/>
        <v>Gastos_com_Pessoal</v>
      </c>
    </row>
    <row r="1458" spans="1:16" ht="51" x14ac:dyDescent="0.2">
      <c r="A1458" s="627">
        <v>9162</v>
      </c>
      <c r="B1458" s="634">
        <v>45246</v>
      </c>
      <c r="C1458" s="642">
        <v>45231</v>
      </c>
      <c r="D1458" s="636" t="s">
        <v>176</v>
      </c>
      <c r="E1458" s="636" t="s">
        <v>280</v>
      </c>
      <c r="F1458" s="374">
        <v>2148.25</v>
      </c>
      <c r="G1458" s="636" t="s">
        <v>10328</v>
      </c>
      <c r="H1458" s="636" t="s">
        <v>421</v>
      </c>
      <c r="I1458" s="637" t="s">
        <v>10327</v>
      </c>
      <c r="J1458" s="637" t="s">
        <v>1188</v>
      </c>
      <c r="K1458" s="637" t="s">
        <v>4137</v>
      </c>
      <c r="L1458" s="637">
        <v>353678731</v>
      </c>
      <c r="M1458" s="638">
        <v>45246</v>
      </c>
      <c r="N1458" s="74">
        <f t="shared" si="67"/>
        <v>11</v>
      </c>
      <c r="O1458" s="74">
        <f t="shared" si="68"/>
        <v>11</v>
      </c>
      <c r="P1458" s="139" t="str">
        <f t="shared" si="69"/>
        <v>Gastos_com_Pessoal</v>
      </c>
    </row>
    <row r="1459" spans="1:16" ht="51" x14ac:dyDescent="0.2">
      <c r="A1459" s="627">
        <v>9163</v>
      </c>
      <c r="B1459" s="634">
        <v>45246</v>
      </c>
      <c r="C1459" s="642">
        <v>45231</v>
      </c>
      <c r="D1459" s="636" t="s">
        <v>176</v>
      </c>
      <c r="E1459" s="636" t="s">
        <v>262</v>
      </c>
      <c r="F1459" s="374">
        <v>664.35</v>
      </c>
      <c r="G1459" s="636" t="s">
        <v>10329</v>
      </c>
      <c r="H1459" s="636" t="s">
        <v>421</v>
      </c>
      <c r="I1459" s="637" t="s">
        <v>5139</v>
      </c>
      <c r="J1459" s="637" t="s">
        <v>1188</v>
      </c>
      <c r="K1459" s="637" t="s">
        <v>4137</v>
      </c>
      <c r="L1459" s="637">
        <v>353678731</v>
      </c>
      <c r="M1459" s="638">
        <v>45246</v>
      </c>
      <c r="N1459" s="74">
        <f t="shared" si="67"/>
        <v>11</v>
      </c>
      <c r="O1459" s="74">
        <f t="shared" si="68"/>
        <v>11</v>
      </c>
      <c r="P1459" s="139" t="str">
        <f t="shared" si="69"/>
        <v>Gastos_com_Pessoal</v>
      </c>
    </row>
    <row r="1460" spans="1:16" ht="51" x14ac:dyDescent="0.2">
      <c r="A1460" s="627">
        <v>9164</v>
      </c>
      <c r="B1460" s="634">
        <v>45246</v>
      </c>
      <c r="C1460" s="642">
        <v>45231</v>
      </c>
      <c r="D1460" s="636" t="s">
        <v>176</v>
      </c>
      <c r="E1460" s="636" t="s">
        <v>280</v>
      </c>
      <c r="F1460" s="374">
        <v>1952.21</v>
      </c>
      <c r="G1460" s="636" t="s">
        <v>10330</v>
      </c>
      <c r="H1460" s="636" t="s">
        <v>421</v>
      </c>
      <c r="I1460" s="637" t="s">
        <v>5139</v>
      </c>
      <c r="J1460" s="637" t="s">
        <v>1188</v>
      </c>
      <c r="K1460" s="637" t="s">
        <v>4137</v>
      </c>
      <c r="L1460" s="637">
        <v>353678731</v>
      </c>
      <c r="M1460" s="638">
        <v>45246</v>
      </c>
      <c r="N1460" s="74">
        <f t="shared" si="67"/>
        <v>11</v>
      </c>
      <c r="O1460" s="74">
        <f t="shared" si="68"/>
        <v>11</v>
      </c>
      <c r="P1460" s="139" t="str">
        <f t="shared" si="69"/>
        <v>Gastos_com_Pessoal</v>
      </c>
    </row>
    <row r="1461" spans="1:16" ht="51" x14ac:dyDescent="0.2">
      <c r="A1461" s="627">
        <v>9165</v>
      </c>
      <c r="B1461" s="634">
        <v>45246</v>
      </c>
      <c r="C1461" s="642">
        <v>45231</v>
      </c>
      <c r="D1461" s="636" t="s">
        <v>176</v>
      </c>
      <c r="E1461" s="636" t="s">
        <v>262</v>
      </c>
      <c r="F1461" s="374">
        <v>657.25</v>
      </c>
      <c r="G1461" s="636" t="s">
        <v>10331</v>
      </c>
      <c r="H1461" s="636" t="s">
        <v>414</v>
      </c>
      <c r="I1461" s="637" t="s">
        <v>10332</v>
      </c>
      <c r="J1461" s="637" t="s">
        <v>1188</v>
      </c>
      <c r="K1461" s="637" t="s">
        <v>4137</v>
      </c>
      <c r="L1461" s="637">
        <v>353678731</v>
      </c>
      <c r="M1461" s="638">
        <v>45246</v>
      </c>
      <c r="N1461" s="74">
        <f t="shared" si="67"/>
        <v>11</v>
      </c>
      <c r="O1461" s="74">
        <f t="shared" si="68"/>
        <v>11</v>
      </c>
      <c r="P1461" s="139" t="str">
        <f t="shared" si="69"/>
        <v>Gastos_com_Pessoal</v>
      </c>
    </row>
    <row r="1462" spans="1:16" ht="51" x14ac:dyDescent="0.2">
      <c r="A1462" s="627">
        <v>9166</v>
      </c>
      <c r="B1462" s="634">
        <v>45246</v>
      </c>
      <c r="C1462" s="642">
        <v>45231</v>
      </c>
      <c r="D1462" s="636" t="s">
        <v>176</v>
      </c>
      <c r="E1462" s="636" t="s">
        <v>280</v>
      </c>
      <c r="F1462" s="374">
        <v>1932.97</v>
      </c>
      <c r="G1462" s="636" t="s">
        <v>10333</v>
      </c>
      <c r="H1462" s="636" t="s">
        <v>414</v>
      </c>
      <c r="I1462" s="637" t="s">
        <v>10332</v>
      </c>
      <c r="J1462" s="637" t="s">
        <v>1188</v>
      </c>
      <c r="K1462" s="637" t="s">
        <v>4137</v>
      </c>
      <c r="L1462" s="637">
        <v>353678731</v>
      </c>
      <c r="M1462" s="638">
        <v>45246</v>
      </c>
      <c r="N1462" s="74">
        <f t="shared" si="67"/>
        <v>11</v>
      </c>
      <c r="O1462" s="74">
        <f t="shared" si="68"/>
        <v>11</v>
      </c>
      <c r="P1462" s="139" t="str">
        <f t="shared" si="69"/>
        <v>Gastos_com_Pessoal</v>
      </c>
    </row>
    <row r="1463" spans="1:16" ht="51" x14ac:dyDescent="0.2">
      <c r="A1463" s="627">
        <v>9167</v>
      </c>
      <c r="B1463" s="634">
        <v>45246</v>
      </c>
      <c r="C1463" s="642">
        <v>45231</v>
      </c>
      <c r="D1463" s="636" t="s">
        <v>176</v>
      </c>
      <c r="E1463" s="636" t="s">
        <v>262</v>
      </c>
      <c r="F1463" s="374">
        <v>956.67</v>
      </c>
      <c r="G1463" s="636" t="s">
        <v>10334</v>
      </c>
      <c r="H1463" s="636" t="s">
        <v>302</v>
      </c>
      <c r="I1463" s="637" t="s">
        <v>3541</v>
      </c>
      <c r="J1463" s="637" t="s">
        <v>1188</v>
      </c>
      <c r="K1463" s="637" t="s">
        <v>4137</v>
      </c>
      <c r="L1463" s="637">
        <v>353678731</v>
      </c>
      <c r="M1463" s="638">
        <v>45246</v>
      </c>
      <c r="N1463" s="74">
        <f t="shared" si="67"/>
        <v>11</v>
      </c>
      <c r="O1463" s="74">
        <f t="shared" si="68"/>
        <v>11</v>
      </c>
      <c r="P1463" s="139" t="str">
        <f t="shared" si="69"/>
        <v>Gastos_com_Pessoal</v>
      </c>
    </row>
    <row r="1464" spans="1:16" ht="51" x14ac:dyDescent="0.2">
      <c r="A1464" s="627">
        <v>9168</v>
      </c>
      <c r="B1464" s="634">
        <v>45246</v>
      </c>
      <c r="C1464" s="642">
        <v>45231</v>
      </c>
      <c r="D1464" s="636" t="s">
        <v>176</v>
      </c>
      <c r="E1464" s="636" t="s">
        <v>280</v>
      </c>
      <c r="F1464" s="374">
        <v>2660.71</v>
      </c>
      <c r="G1464" s="636" t="s">
        <v>10335</v>
      </c>
      <c r="H1464" s="636" t="s">
        <v>302</v>
      </c>
      <c r="I1464" s="637" t="s">
        <v>3541</v>
      </c>
      <c r="J1464" s="637" t="s">
        <v>1188</v>
      </c>
      <c r="K1464" s="637" t="s">
        <v>4137</v>
      </c>
      <c r="L1464" s="637">
        <v>353678731</v>
      </c>
      <c r="M1464" s="638">
        <v>45246</v>
      </c>
      <c r="N1464" s="74">
        <f t="shared" si="67"/>
        <v>11</v>
      </c>
      <c r="O1464" s="74">
        <f t="shared" si="68"/>
        <v>11</v>
      </c>
      <c r="P1464" s="139" t="str">
        <f t="shared" si="69"/>
        <v>Gastos_com_Pessoal</v>
      </c>
    </row>
    <row r="1465" spans="1:16" ht="51" x14ac:dyDescent="0.2">
      <c r="A1465" s="627">
        <v>9169</v>
      </c>
      <c r="B1465" s="634">
        <v>45246</v>
      </c>
      <c r="C1465" s="642">
        <v>45231</v>
      </c>
      <c r="D1465" s="636" t="s">
        <v>176</v>
      </c>
      <c r="E1465" s="636" t="s">
        <v>262</v>
      </c>
      <c r="F1465" s="374">
        <v>919.5</v>
      </c>
      <c r="G1465" s="636" t="s">
        <v>10336</v>
      </c>
      <c r="H1465" s="636" t="s">
        <v>423</v>
      </c>
      <c r="I1465" s="637" t="s">
        <v>8168</v>
      </c>
      <c r="J1465" s="637" t="s">
        <v>1188</v>
      </c>
      <c r="K1465" s="637" t="s">
        <v>4137</v>
      </c>
      <c r="L1465" s="637">
        <v>353678731</v>
      </c>
      <c r="M1465" s="638">
        <v>45246</v>
      </c>
      <c r="N1465" s="74">
        <f t="shared" si="67"/>
        <v>11</v>
      </c>
      <c r="O1465" s="74">
        <f t="shared" si="68"/>
        <v>11</v>
      </c>
      <c r="P1465" s="139" t="str">
        <f t="shared" si="69"/>
        <v>Gastos_com_Pessoal</v>
      </c>
    </row>
    <row r="1466" spans="1:16" ht="51" x14ac:dyDescent="0.2">
      <c r="A1466" s="627">
        <v>9170</v>
      </c>
      <c r="B1466" s="634">
        <v>45246</v>
      </c>
      <c r="C1466" s="642">
        <v>45231</v>
      </c>
      <c r="D1466" s="636" t="s">
        <v>176</v>
      </c>
      <c r="E1466" s="636" t="s">
        <v>280</v>
      </c>
      <c r="F1466" s="374">
        <v>2577.29</v>
      </c>
      <c r="G1466" s="636" t="s">
        <v>10337</v>
      </c>
      <c r="H1466" s="636" t="s">
        <v>423</v>
      </c>
      <c r="I1466" s="637" t="s">
        <v>8168</v>
      </c>
      <c r="J1466" s="637" t="s">
        <v>1188</v>
      </c>
      <c r="K1466" s="637" t="s">
        <v>4137</v>
      </c>
      <c r="L1466" s="637">
        <v>353678731</v>
      </c>
      <c r="M1466" s="638">
        <v>45246</v>
      </c>
      <c r="N1466" s="74">
        <f t="shared" si="67"/>
        <v>11</v>
      </c>
      <c r="O1466" s="74">
        <f t="shared" si="68"/>
        <v>11</v>
      </c>
      <c r="P1466" s="139" t="str">
        <f t="shared" si="69"/>
        <v>Gastos_com_Pessoal</v>
      </c>
    </row>
    <row r="1467" spans="1:16" ht="51" x14ac:dyDescent="0.2">
      <c r="A1467" s="627">
        <v>9171</v>
      </c>
      <c r="B1467" s="634">
        <v>45246</v>
      </c>
      <c r="C1467" s="642">
        <v>45231</v>
      </c>
      <c r="D1467" s="636" t="s">
        <v>176</v>
      </c>
      <c r="E1467" s="636" t="s">
        <v>262</v>
      </c>
      <c r="F1467" s="374">
        <v>877.51</v>
      </c>
      <c r="G1467" s="636" t="s">
        <v>10338</v>
      </c>
      <c r="H1467" s="636" t="s">
        <v>414</v>
      </c>
      <c r="I1467" s="637" t="s">
        <v>10339</v>
      </c>
      <c r="J1467" s="637" t="s">
        <v>1188</v>
      </c>
      <c r="K1467" s="637" t="s">
        <v>4137</v>
      </c>
      <c r="L1467" s="637">
        <v>353678731</v>
      </c>
      <c r="M1467" s="638">
        <v>45246</v>
      </c>
      <c r="N1467" s="74">
        <f t="shared" si="67"/>
        <v>11</v>
      </c>
      <c r="O1467" s="74">
        <f t="shared" si="68"/>
        <v>11</v>
      </c>
      <c r="P1467" s="139" t="str">
        <f t="shared" si="69"/>
        <v>Gastos_com_Pessoal</v>
      </c>
    </row>
    <row r="1468" spans="1:16" ht="51" x14ac:dyDescent="0.2">
      <c r="A1468" s="627">
        <v>9172</v>
      </c>
      <c r="B1468" s="634">
        <v>45246</v>
      </c>
      <c r="C1468" s="642">
        <v>45231</v>
      </c>
      <c r="D1468" s="636" t="s">
        <v>176</v>
      </c>
      <c r="E1468" s="636" t="s">
        <v>280</v>
      </c>
      <c r="F1468" s="374">
        <v>2584.5</v>
      </c>
      <c r="G1468" s="636" t="s">
        <v>10340</v>
      </c>
      <c r="H1468" s="636" t="s">
        <v>414</v>
      </c>
      <c r="I1468" s="637" t="s">
        <v>10339</v>
      </c>
      <c r="J1468" s="637" t="s">
        <v>1188</v>
      </c>
      <c r="K1468" s="637" t="s">
        <v>4137</v>
      </c>
      <c r="L1468" s="637">
        <v>353678731</v>
      </c>
      <c r="M1468" s="638">
        <v>45246</v>
      </c>
      <c r="N1468" s="74">
        <f t="shared" si="67"/>
        <v>11</v>
      </c>
      <c r="O1468" s="74">
        <f t="shared" si="68"/>
        <v>11</v>
      </c>
      <c r="P1468" s="139" t="str">
        <f t="shared" si="69"/>
        <v>Gastos_com_Pessoal</v>
      </c>
    </row>
    <row r="1469" spans="1:16" ht="51" x14ac:dyDescent="0.2">
      <c r="A1469" s="627">
        <v>9173</v>
      </c>
      <c r="B1469" s="634">
        <v>45246</v>
      </c>
      <c r="C1469" s="642">
        <v>45231</v>
      </c>
      <c r="D1469" s="636" t="s">
        <v>176</v>
      </c>
      <c r="E1469" s="636" t="s">
        <v>262</v>
      </c>
      <c r="F1469" s="374">
        <v>994.78</v>
      </c>
      <c r="G1469" s="636" t="s">
        <v>10341</v>
      </c>
      <c r="H1469" s="636" t="s">
        <v>421</v>
      </c>
      <c r="I1469" s="637" t="s">
        <v>9577</v>
      </c>
      <c r="J1469" s="637" t="s">
        <v>1188</v>
      </c>
      <c r="K1469" s="637" t="s">
        <v>4137</v>
      </c>
      <c r="L1469" s="637">
        <v>353678731</v>
      </c>
      <c r="M1469" s="638">
        <v>45246</v>
      </c>
      <c r="N1469" s="74">
        <f t="shared" si="67"/>
        <v>11</v>
      </c>
      <c r="O1469" s="74">
        <f t="shared" si="68"/>
        <v>11</v>
      </c>
      <c r="P1469" s="139" t="str">
        <f t="shared" si="69"/>
        <v>Gastos_com_Pessoal</v>
      </c>
    </row>
    <row r="1470" spans="1:16" ht="51" x14ac:dyDescent="0.2">
      <c r="A1470" s="627">
        <v>9174</v>
      </c>
      <c r="B1470" s="634">
        <v>45246</v>
      </c>
      <c r="C1470" s="642">
        <v>45231</v>
      </c>
      <c r="D1470" s="636" t="s">
        <v>176</v>
      </c>
      <c r="E1470" s="636" t="s">
        <v>280</v>
      </c>
      <c r="F1470" s="374">
        <v>2740.61</v>
      </c>
      <c r="G1470" s="636" t="s">
        <v>10342</v>
      </c>
      <c r="H1470" s="636" t="s">
        <v>421</v>
      </c>
      <c r="I1470" s="637" t="s">
        <v>9577</v>
      </c>
      <c r="J1470" s="637" t="s">
        <v>1188</v>
      </c>
      <c r="K1470" s="637" t="s">
        <v>4137</v>
      </c>
      <c r="L1470" s="637">
        <v>353678731</v>
      </c>
      <c r="M1470" s="638">
        <v>45246</v>
      </c>
      <c r="N1470" s="74">
        <f t="shared" si="67"/>
        <v>11</v>
      </c>
      <c r="O1470" s="74">
        <f t="shared" si="68"/>
        <v>11</v>
      </c>
      <c r="P1470" s="139" t="str">
        <f t="shared" si="69"/>
        <v>Gastos_com_Pessoal</v>
      </c>
    </row>
    <row r="1471" spans="1:16" ht="51" x14ac:dyDescent="0.2">
      <c r="A1471" s="627">
        <v>9175</v>
      </c>
      <c r="B1471" s="634">
        <v>45246</v>
      </c>
      <c r="C1471" s="642">
        <v>45231</v>
      </c>
      <c r="D1471" s="636" t="s">
        <v>176</v>
      </c>
      <c r="E1471" s="636" t="s">
        <v>262</v>
      </c>
      <c r="F1471" s="374">
        <v>749.86</v>
      </c>
      <c r="G1471" s="636" t="s">
        <v>10343</v>
      </c>
      <c r="H1471" s="636" t="s">
        <v>414</v>
      </c>
      <c r="I1471" s="637" t="s">
        <v>2627</v>
      </c>
      <c r="J1471" s="637" t="s">
        <v>1188</v>
      </c>
      <c r="K1471" s="637" t="s">
        <v>4137</v>
      </c>
      <c r="L1471" s="637">
        <v>353678731</v>
      </c>
      <c r="M1471" s="638">
        <v>45246</v>
      </c>
      <c r="N1471" s="74">
        <f t="shared" si="67"/>
        <v>11</v>
      </c>
      <c r="O1471" s="74">
        <f t="shared" si="68"/>
        <v>11</v>
      </c>
      <c r="P1471" s="139" t="str">
        <f t="shared" si="69"/>
        <v>Gastos_com_Pessoal</v>
      </c>
    </row>
    <row r="1472" spans="1:16" ht="51" x14ac:dyDescent="0.2">
      <c r="A1472" s="627">
        <v>9176</v>
      </c>
      <c r="B1472" s="634">
        <v>45246</v>
      </c>
      <c r="C1472" s="642">
        <v>45231</v>
      </c>
      <c r="D1472" s="636" t="s">
        <v>176</v>
      </c>
      <c r="E1472" s="636" t="s">
        <v>280</v>
      </c>
      <c r="F1472" s="374">
        <v>2170.06</v>
      </c>
      <c r="G1472" s="636" t="s">
        <v>10344</v>
      </c>
      <c r="H1472" s="636" t="s">
        <v>414</v>
      </c>
      <c r="I1472" s="637" t="s">
        <v>2627</v>
      </c>
      <c r="J1472" s="637" t="s">
        <v>1188</v>
      </c>
      <c r="K1472" s="637" t="s">
        <v>4137</v>
      </c>
      <c r="L1472" s="637">
        <v>353678731</v>
      </c>
      <c r="M1472" s="638">
        <v>45246</v>
      </c>
      <c r="N1472" s="74">
        <f t="shared" si="67"/>
        <v>11</v>
      </c>
      <c r="O1472" s="74">
        <f t="shared" si="68"/>
        <v>11</v>
      </c>
      <c r="P1472" s="139" t="str">
        <f t="shared" si="69"/>
        <v>Gastos_com_Pessoal</v>
      </c>
    </row>
    <row r="1473" spans="1:16" ht="51" x14ac:dyDescent="0.2">
      <c r="A1473" s="627">
        <v>9177</v>
      </c>
      <c r="B1473" s="634">
        <v>45246</v>
      </c>
      <c r="C1473" s="642">
        <v>45231</v>
      </c>
      <c r="D1473" s="636" t="s">
        <v>176</v>
      </c>
      <c r="E1473" s="636" t="s">
        <v>262</v>
      </c>
      <c r="F1473" s="374">
        <v>734.38</v>
      </c>
      <c r="G1473" s="636" t="s">
        <v>10345</v>
      </c>
      <c r="H1473" s="636" t="s">
        <v>419</v>
      </c>
      <c r="I1473" s="637" t="s">
        <v>10346</v>
      </c>
      <c r="J1473" s="637" t="s">
        <v>1188</v>
      </c>
      <c r="K1473" s="637" t="s">
        <v>4137</v>
      </c>
      <c r="L1473" s="637">
        <v>353678731</v>
      </c>
      <c r="M1473" s="638">
        <v>45246</v>
      </c>
      <c r="N1473" s="74">
        <f t="shared" si="67"/>
        <v>11</v>
      </c>
      <c r="O1473" s="74">
        <f t="shared" si="68"/>
        <v>11</v>
      </c>
      <c r="P1473" s="139" t="str">
        <f t="shared" si="69"/>
        <v>Gastos_com_Pessoal</v>
      </c>
    </row>
    <row r="1474" spans="1:16" ht="51" x14ac:dyDescent="0.2">
      <c r="A1474" s="627">
        <v>9178</v>
      </c>
      <c r="B1474" s="634">
        <v>45246</v>
      </c>
      <c r="C1474" s="642">
        <v>45231</v>
      </c>
      <c r="D1474" s="636" t="s">
        <v>176</v>
      </c>
      <c r="E1474" s="636" t="s">
        <v>280</v>
      </c>
      <c r="F1474" s="374">
        <v>2133</v>
      </c>
      <c r="G1474" s="636" t="s">
        <v>10347</v>
      </c>
      <c r="H1474" s="636" t="s">
        <v>419</v>
      </c>
      <c r="I1474" s="637" t="s">
        <v>10346</v>
      </c>
      <c r="J1474" s="637" t="s">
        <v>1188</v>
      </c>
      <c r="K1474" s="637" t="s">
        <v>4137</v>
      </c>
      <c r="L1474" s="637">
        <v>353678731</v>
      </c>
      <c r="M1474" s="638">
        <v>45246</v>
      </c>
      <c r="N1474" s="74">
        <f t="shared" si="67"/>
        <v>11</v>
      </c>
      <c r="O1474" s="74">
        <f t="shared" si="68"/>
        <v>11</v>
      </c>
      <c r="P1474" s="139" t="str">
        <f t="shared" si="69"/>
        <v>Gastos_com_Pessoal</v>
      </c>
    </row>
    <row r="1475" spans="1:16" ht="51" x14ac:dyDescent="0.2">
      <c r="A1475" s="627">
        <v>9179</v>
      </c>
      <c r="B1475" s="634">
        <v>45246</v>
      </c>
      <c r="C1475" s="642">
        <v>45231</v>
      </c>
      <c r="D1475" s="636" t="s">
        <v>176</v>
      </c>
      <c r="E1475" s="636" t="s">
        <v>262</v>
      </c>
      <c r="F1475" s="374">
        <v>1127.3800000000001</v>
      </c>
      <c r="G1475" s="636" t="s">
        <v>10348</v>
      </c>
      <c r="H1475" s="636" t="s">
        <v>421</v>
      </c>
      <c r="I1475" s="637" t="s">
        <v>9578</v>
      </c>
      <c r="J1475" s="637" t="s">
        <v>1188</v>
      </c>
      <c r="K1475" s="637" t="s">
        <v>4137</v>
      </c>
      <c r="L1475" s="637">
        <v>353678731</v>
      </c>
      <c r="M1475" s="638">
        <v>45246</v>
      </c>
      <c r="N1475" s="74">
        <f t="shared" si="67"/>
        <v>11</v>
      </c>
      <c r="O1475" s="74">
        <f t="shared" si="68"/>
        <v>11</v>
      </c>
      <c r="P1475" s="139" t="str">
        <f t="shared" si="69"/>
        <v>Gastos_com_Pessoal</v>
      </c>
    </row>
    <row r="1476" spans="1:16" ht="51" x14ac:dyDescent="0.2">
      <c r="A1476" s="627">
        <v>9180</v>
      </c>
      <c r="B1476" s="634">
        <v>45246</v>
      </c>
      <c r="C1476" s="642">
        <v>45231</v>
      </c>
      <c r="D1476" s="636" t="s">
        <v>176</v>
      </c>
      <c r="E1476" s="636" t="s">
        <v>280</v>
      </c>
      <c r="F1476" s="374">
        <v>3019.36</v>
      </c>
      <c r="G1476" s="636" t="s">
        <v>10349</v>
      </c>
      <c r="H1476" s="636" t="s">
        <v>421</v>
      </c>
      <c r="I1476" s="637" t="s">
        <v>9578</v>
      </c>
      <c r="J1476" s="637" t="s">
        <v>1188</v>
      </c>
      <c r="K1476" s="637" t="s">
        <v>4137</v>
      </c>
      <c r="L1476" s="637">
        <v>353678731</v>
      </c>
      <c r="M1476" s="638">
        <v>45246</v>
      </c>
      <c r="N1476" s="74">
        <f t="shared" si="67"/>
        <v>11</v>
      </c>
      <c r="O1476" s="74">
        <f t="shared" si="68"/>
        <v>11</v>
      </c>
      <c r="P1476" s="139" t="str">
        <f t="shared" si="69"/>
        <v>Gastos_com_Pessoal</v>
      </c>
    </row>
    <row r="1477" spans="1:16" ht="51" x14ac:dyDescent="0.2">
      <c r="A1477" s="627">
        <v>9181</v>
      </c>
      <c r="B1477" s="634">
        <v>45246</v>
      </c>
      <c r="C1477" s="642">
        <v>45231</v>
      </c>
      <c r="D1477" s="636" t="s">
        <v>176</v>
      </c>
      <c r="E1477" s="636" t="s">
        <v>262</v>
      </c>
      <c r="F1477" s="374">
        <v>975.99</v>
      </c>
      <c r="G1477" s="636" t="s">
        <v>10350</v>
      </c>
      <c r="H1477" s="636" t="s">
        <v>419</v>
      </c>
      <c r="I1477" s="637" t="s">
        <v>7158</v>
      </c>
      <c r="J1477" s="637" t="s">
        <v>1188</v>
      </c>
      <c r="K1477" s="637" t="s">
        <v>4137</v>
      </c>
      <c r="L1477" s="637">
        <v>353678731</v>
      </c>
      <c r="M1477" s="638">
        <v>45246</v>
      </c>
      <c r="N1477" s="74">
        <f t="shared" ref="N1477:N1540" si="70">IF(B1477=0,0,IF(YEAR(B1477)=$O$1,MONTH(B1477)-$N$1+1,(YEAR(B1477)-$O$1)*12-$N$1+1+MONTH(B1477)))</f>
        <v>11</v>
      </c>
      <c r="O1477" s="74">
        <f t="shared" ref="O1477:O1540" si="71">IF(C1477=0,0,IF(YEAR(C1477)=$O$1,MONTH(C1477)-$N$1+1,(YEAR(C1477)-$O$1)*12-$N$1+1+MONTH(C1477)))</f>
        <v>11</v>
      </c>
      <c r="P1477" s="139" t="str">
        <f t="shared" ref="P1477:P1540" si="72">SUBSTITUTE(D1477," ","_")</f>
        <v>Gastos_com_Pessoal</v>
      </c>
    </row>
    <row r="1478" spans="1:16" ht="51" x14ac:dyDescent="0.2">
      <c r="A1478" s="627">
        <v>9182</v>
      </c>
      <c r="B1478" s="634">
        <v>45246</v>
      </c>
      <c r="C1478" s="642">
        <v>45231</v>
      </c>
      <c r="D1478" s="636" t="s">
        <v>176</v>
      </c>
      <c r="E1478" s="636" t="s">
        <v>280</v>
      </c>
      <c r="F1478" s="374">
        <v>2798.24</v>
      </c>
      <c r="G1478" s="636" t="s">
        <v>10220</v>
      </c>
      <c r="H1478" s="636" t="s">
        <v>419</v>
      </c>
      <c r="I1478" s="637" t="s">
        <v>7158</v>
      </c>
      <c r="J1478" s="637" t="s">
        <v>1188</v>
      </c>
      <c r="K1478" s="637" t="s">
        <v>4137</v>
      </c>
      <c r="L1478" s="637">
        <v>353678731</v>
      </c>
      <c r="M1478" s="638">
        <v>45246</v>
      </c>
      <c r="N1478" s="74">
        <f t="shared" si="70"/>
        <v>11</v>
      </c>
      <c r="O1478" s="74">
        <f t="shared" si="71"/>
        <v>11</v>
      </c>
      <c r="P1478" s="139" t="str">
        <f t="shared" si="72"/>
        <v>Gastos_com_Pessoal</v>
      </c>
    </row>
    <row r="1479" spans="1:16" ht="51" x14ac:dyDescent="0.2">
      <c r="A1479" s="627">
        <v>9183</v>
      </c>
      <c r="B1479" s="634">
        <v>45246</v>
      </c>
      <c r="C1479" s="642">
        <v>45231</v>
      </c>
      <c r="D1479" s="636" t="s">
        <v>176</v>
      </c>
      <c r="E1479" s="636" t="s">
        <v>262</v>
      </c>
      <c r="F1479" s="374">
        <v>624.17999999999995</v>
      </c>
      <c r="G1479" s="636" t="s">
        <v>10351</v>
      </c>
      <c r="H1479" s="636" t="s">
        <v>416</v>
      </c>
      <c r="I1479" s="637" t="s">
        <v>10352</v>
      </c>
      <c r="J1479" s="637" t="s">
        <v>1188</v>
      </c>
      <c r="K1479" s="637" t="s">
        <v>4137</v>
      </c>
      <c r="L1479" s="637">
        <v>353678731</v>
      </c>
      <c r="M1479" s="638">
        <v>45246</v>
      </c>
      <c r="N1479" s="74">
        <f t="shared" si="70"/>
        <v>11</v>
      </c>
      <c r="O1479" s="74">
        <f t="shared" si="71"/>
        <v>11</v>
      </c>
      <c r="P1479" s="139" t="str">
        <f t="shared" si="72"/>
        <v>Gastos_com_Pessoal</v>
      </c>
    </row>
    <row r="1480" spans="1:16" ht="51" x14ac:dyDescent="0.2">
      <c r="A1480" s="627">
        <v>9184</v>
      </c>
      <c r="B1480" s="634">
        <v>45246</v>
      </c>
      <c r="C1480" s="642">
        <v>45231</v>
      </c>
      <c r="D1480" s="636" t="s">
        <v>176</v>
      </c>
      <c r="E1480" s="636" t="s">
        <v>280</v>
      </c>
      <c r="F1480" s="374">
        <v>1843.57</v>
      </c>
      <c r="G1480" s="636" t="s">
        <v>10353</v>
      </c>
      <c r="H1480" s="636" t="s">
        <v>416</v>
      </c>
      <c r="I1480" s="637" t="s">
        <v>10352</v>
      </c>
      <c r="J1480" s="637" t="s">
        <v>1188</v>
      </c>
      <c r="K1480" s="637" t="s">
        <v>4137</v>
      </c>
      <c r="L1480" s="637">
        <v>353678731</v>
      </c>
      <c r="M1480" s="638">
        <v>45246</v>
      </c>
      <c r="N1480" s="74">
        <f t="shared" si="70"/>
        <v>11</v>
      </c>
      <c r="O1480" s="74">
        <f t="shared" si="71"/>
        <v>11</v>
      </c>
      <c r="P1480" s="139" t="str">
        <f t="shared" si="72"/>
        <v>Gastos_com_Pessoal</v>
      </c>
    </row>
    <row r="1481" spans="1:16" ht="51" x14ac:dyDescent="0.2">
      <c r="A1481" s="627">
        <v>9185</v>
      </c>
      <c r="B1481" s="634">
        <v>45246</v>
      </c>
      <c r="C1481" s="642">
        <v>45231</v>
      </c>
      <c r="D1481" s="636" t="s">
        <v>176</v>
      </c>
      <c r="E1481" s="636" t="s">
        <v>262</v>
      </c>
      <c r="F1481" s="374">
        <v>518.52</v>
      </c>
      <c r="G1481" s="636" t="s">
        <v>10354</v>
      </c>
      <c r="H1481" s="636" t="s">
        <v>1032</v>
      </c>
      <c r="I1481" s="637" t="s">
        <v>10355</v>
      </c>
      <c r="J1481" s="637" t="s">
        <v>1188</v>
      </c>
      <c r="K1481" s="637" t="s">
        <v>4137</v>
      </c>
      <c r="L1481" s="637">
        <v>353678731</v>
      </c>
      <c r="M1481" s="638">
        <v>45246</v>
      </c>
      <c r="N1481" s="74">
        <f t="shared" si="70"/>
        <v>11</v>
      </c>
      <c r="O1481" s="74">
        <f t="shared" si="71"/>
        <v>11</v>
      </c>
      <c r="P1481" s="139" t="str">
        <f t="shared" si="72"/>
        <v>Gastos_com_Pessoal</v>
      </c>
    </row>
    <row r="1482" spans="1:16" ht="51" x14ac:dyDescent="0.2">
      <c r="A1482" s="627">
        <v>9186</v>
      </c>
      <c r="B1482" s="634">
        <v>45246</v>
      </c>
      <c r="C1482" s="642">
        <v>45231</v>
      </c>
      <c r="D1482" s="636" t="s">
        <v>176</v>
      </c>
      <c r="E1482" s="636" t="s">
        <v>280</v>
      </c>
      <c r="F1482" s="374">
        <v>1555.48</v>
      </c>
      <c r="G1482" s="636" t="s">
        <v>10356</v>
      </c>
      <c r="H1482" s="636" t="s">
        <v>1032</v>
      </c>
      <c r="I1482" s="637" t="s">
        <v>10355</v>
      </c>
      <c r="J1482" s="637" t="s">
        <v>1188</v>
      </c>
      <c r="K1482" s="637" t="s">
        <v>4137</v>
      </c>
      <c r="L1482" s="637">
        <v>353678731</v>
      </c>
      <c r="M1482" s="638">
        <v>45246</v>
      </c>
      <c r="N1482" s="74">
        <f t="shared" si="70"/>
        <v>11</v>
      </c>
      <c r="O1482" s="74">
        <f t="shared" si="71"/>
        <v>11</v>
      </c>
      <c r="P1482" s="139" t="str">
        <f t="shared" si="72"/>
        <v>Gastos_com_Pessoal</v>
      </c>
    </row>
    <row r="1483" spans="1:16" ht="51" x14ac:dyDescent="0.2">
      <c r="A1483" s="627">
        <v>9187</v>
      </c>
      <c r="B1483" s="634">
        <v>45246</v>
      </c>
      <c r="C1483" s="642">
        <v>45231</v>
      </c>
      <c r="D1483" s="636" t="s">
        <v>176</v>
      </c>
      <c r="E1483" s="636" t="s">
        <v>262</v>
      </c>
      <c r="F1483" s="374">
        <v>830.79</v>
      </c>
      <c r="G1483" s="636" t="s">
        <v>10357</v>
      </c>
      <c r="H1483" s="636" t="s">
        <v>416</v>
      </c>
      <c r="I1483" s="637" t="s">
        <v>10358</v>
      </c>
      <c r="J1483" s="637" t="s">
        <v>1188</v>
      </c>
      <c r="K1483" s="637" t="s">
        <v>4137</v>
      </c>
      <c r="L1483" s="637">
        <v>353678731</v>
      </c>
      <c r="M1483" s="638">
        <v>45246</v>
      </c>
      <c r="N1483" s="74">
        <f t="shared" si="70"/>
        <v>11</v>
      </c>
      <c r="O1483" s="74">
        <f t="shared" si="71"/>
        <v>11</v>
      </c>
      <c r="P1483" s="139" t="str">
        <f t="shared" si="72"/>
        <v>Gastos_com_Pessoal</v>
      </c>
    </row>
    <row r="1484" spans="1:16" ht="51" x14ac:dyDescent="0.2">
      <c r="A1484" s="627">
        <v>9188</v>
      </c>
      <c r="B1484" s="634">
        <v>45246</v>
      </c>
      <c r="C1484" s="642">
        <v>45231</v>
      </c>
      <c r="D1484" s="636" t="s">
        <v>176</v>
      </c>
      <c r="E1484" s="636" t="s">
        <v>280</v>
      </c>
      <c r="F1484" s="374">
        <v>2444.09</v>
      </c>
      <c r="G1484" s="636" t="s">
        <v>10359</v>
      </c>
      <c r="H1484" s="636" t="s">
        <v>416</v>
      </c>
      <c r="I1484" s="637" t="s">
        <v>10358</v>
      </c>
      <c r="J1484" s="637" t="s">
        <v>1188</v>
      </c>
      <c r="K1484" s="637" t="s">
        <v>4137</v>
      </c>
      <c r="L1484" s="637">
        <v>353678731</v>
      </c>
      <c r="M1484" s="638">
        <v>45246</v>
      </c>
      <c r="N1484" s="74">
        <f t="shared" si="70"/>
        <v>11</v>
      </c>
      <c r="O1484" s="74">
        <f t="shared" si="71"/>
        <v>11</v>
      </c>
      <c r="P1484" s="139" t="str">
        <f t="shared" si="72"/>
        <v>Gastos_com_Pessoal</v>
      </c>
    </row>
    <row r="1485" spans="1:16" ht="51" x14ac:dyDescent="0.2">
      <c r="A1485" s="627">
        <v>9189</v>
      </c>
      <c r="B1485" s="634">
        <v>45246</v>
      </c>
      <c r="C1485" s="642">
        <v>45231</v>
      </c>
      <c r="D1485" s="636" t="s">
        <v>176</v>
      </c>
      <c r="E1485" s="636" t="s">
        <v>262</v>
      </c>
      <c r="F1485" s="374">
        <v>895.87</v>
      </c>
      <c r="G1485" s="636" t="s">
        <v>10360</v>
      </c>
      <c r="H1485" s="636" t="s">
        <v>418</v>
      </c>
      <c r="I1485" s="637" t="s">
        <v>3678</v>
      </c>
      <c r="J1485" s="637" t="s">
        <v>1188</v>
      </c>
      <c r="K1485" s="637" t="s">
        <v>4137</v>
      </c>
      <c r="L1485" s="637">
        <v>353678731</v>
      </c>
      <c r="M1485" s="638">
        <v>45246</v>
      </c>
      <c r="N1485" s="74">
        <f t="shared" si="70"/>
        <v>11</v>
      </c>
      <c r="O1485" s="74">
        <f t="shared" si="71"/>
        <v>11</v>
      </c>
      <c r="P1485" s="139" t="str">
        <f t="shared" si="72"/>
        <v>Gastos_com_Pessoal</v>
      </c>
    </row>
    <row r="1486" spans="1:16" ht="51" x14ac:dyDescent="0.2">
      <c r="A1486" s="627">
        <v>9190</v>
      </c>
      <c r="B1486" s="634">
        <v>45246</v>
      </c>
      <c r="C1486" s="642">
        <v>45231</v>
      </c>
      <c r="D1486" s="636" t="s">
        <v>176</v>
      </c>
      <c r="E1486" s="636" t="s">
        <v>280</v>
      </c>
      <c r="F1486" s="374">
        <v>2520.5500000000002</v>
      </c>
      <c r="G1486" s="636" t="s">
        <v>10361</v>
      </c>
      <c r="H1486" s="636" t="s">
        <v>418</v>
      </c>
      <c r="I1486" s="637" t="s">
        <v>3678</v>
      </c>
      <c r="J1486" s="637" t="s">
        <v>1188</v>
      </c>
      <c r="K1486" s="637" t="s">
        <v>4137</v>
      </c>
      <c r="L1486" s="637">
        <v>353678731</v>
      </c>
      <c r="M1486" s="638">
        <v>45246</v>
      </c>
      <c r="N1486" s="74">
        <f t="shared" si="70"/>
        <v>11</v>
      </c>
      <c r="O1486" s="74">
        <f t="shared" si="71"/>
        <v>11</v>
      </c>
      <c r="P1486" s="139" t="str">
        <f t="shared" si="72"/>
        <v>Gastos_com_Pessoal</v>
      </c>
    </row>
    <row r="1487" spans="1:16" ht="38.25" x14ac:dyDescent="0.2">
      <c r="A1487" s="627">
        <v>9191</v>
      </c>
      <c r="B1487" s="634">
        <v>45246</v>
      </c>
      <c r="C1487" s="642">
        <v>45231</v>
      </c>
      <c r="D1487" s="636" t="s">
        <v>264</v>
      </c>
      <c r="E1487" s="636" t="s">
        <v>402</v>
      </c>
      <c r="F1487" s="374">
        <v>49.33</v>
      </c>
      <c r="G1487" s="636" t="s">
        <v>1487</v>
      </c>
      <c r="H1487" s="636" t="s">
        <v>418</v>
      </c>
      <c r="I1487" s="637" t="s">
        <v>7101</v>
      </c>
      <c r="J1487" s="637" t="s">
        <v>1157</v>
      </c>
      <c r="K1487" s="637" t="s">
        <v>32</v>
      </c>
      <c r="L1487" s="637">
        <v>12497</v>
      </c>
      <c r="M1487" s="638">
        <v>45241</v>
      </c>
      <c r="N1487" s="74">
        <f t="shared" si="70"/>
        <v>11</v>
      </c>
      <c r="O1487" s="74">
        <f t="shared" si="71"/>
        <v>11</v>
      </c>
      <c r="P1487" s="139" t="str">
        <f t="shared" si="72"/>
        <v>Gastos_Gerais</v>
      </c>
    </row>
    <row r="1488" spans="1:16" ht="38.25" x14ac:dyDescent="0.2">
      <c r="A1488" s="627">
        <v>9192</v>
      </c>
      <c r="B1488" s="634">
        <v>45246</v>
      </c>
      <c r="C1488" s="642">
        <v>45231</v>
      </c>
      <c r="D1488" s="636" t="s">
        <v>264</v>
      </c>
      <c r="E1488" s="636" t="s">
        <v>402</v>
      </c>
      <c r="F1488" s="374">
        <v>118</v>
      </c>
      <c r="G1488" s="636" t="s">
        <v>1487</v>
      </c>
      <c r="H1488" s="636" t="s">
        <v>418</v>
      </c>
      <c r="I1488" s="637" t="s">
        <v>7101</v>
      </c>
      <c r="J1488" s="637" t="s">
        <v>1157</v>
      </c>
      <c r="K1488" s="637" t="s">
        <v>32</v>
      </c>
      <c r="L1488" s="637">
        <v>12496</v>
      </c>
      <c r="M1488" s="638">
        <v>45241</v>
      </c>
      <c r="N1488" s="74">
        <f t="shared" si="70"/>
        <v>11</v>
      </c>
      <c r="O1488" s="74">
        <f t="shared" si="71"/>
        <v>11</v>
      </c>
      <c r="P1488" s="139" t="str">
        <f t="shared" si="72"/>
        <v>Gastos_Gerais</v>
      </c>
    </row>
    <row r="1489" spans="1:16" ht="38.25" x14ac:dyDescent="0.2">
      <c r="A1489" s="627">
        <v>9193</v>
      </c>
      <c r="B1489" s="634">
        <v>45246</v>
      </c>
      <c r="C1489" s="642">
        <v>45231</v>
      </c>
      <c r="D1489" s="636" t="s">
        <v>264</v>
      </c>
      <c r="E1489" s="636" t="s">
        <v>398</v>
      </c>
      <c r="F1489" s="374">
        <v>1624.37</v>
      </c>
      <c r="G1489" s="636" t="s">
        <v>1271</v>
      </c>
      <c r="H1489" s="636" t="s">
        <v>414</v>
      </c>
      <c r="I1489" s="637" t="s">
        <v>9522</v>
      </c>
      <c r="J1489" s="637" t="s">
        <v>1157</v>
      </c>
      <c r="K1489" s="637" t="s">
        <v>32</v>
      </c>
      <c r="L1489" s="637">
        <v>39409</v>
      </c>
      <c r="M1489" s="638">
        <v>45238</v>
      </c>
      <c r="N1489" s="74">
        <f t="shared" si="70"/>
        <v>11</v>
      </c>
      <c r="O1489" s="74">
        <f t="shared" si="71"/>
        <v>11</v>
      </c>
      <c r="P1489" s="139" t="str">
        <f t="shared" si="72"/>
        <v>Gastos_Gerais</v>
      </c>
    </row>
    <row r="1490" spans="1:16" ht="38.25" x14ac:dyDescent="0.2">
      <c r="A1490" s="627">
        <v>9194</v>
      </c>
      <c r="B1490" s="634">
        <v>45246</v>
      </c>
      <c r="C1490" s="642">
        <v>45231</v>
      </c>
      <c r="D1490" s="636" t="s">
        <v>264</v>
      </c>
      <c r="E1490" s="636" t="s">
        <v>398</v>
      </c>
      <c r="F1490" s="374">
        <v>898.67</v>
      </c>
      <c r="G1490" s="636" t="s">
        <v>1271</v>
      </c>
      <c r="H1490" s="636" t="s">
        <v>421</v>
      </c>
      <c r="I1490" s="637" t="s">
        <v>9522</v>
      </c>
      <c r="J1490" s="637" t="s">
        <v>1157</v>
      </c>
      <c r="K1490" s="637" t="s">
        <v>32</v>
      </c>
      <c r="L1490" s="637">
        <v>39406</v>
      </c>
      <c r="M1490" s="638">
        <v>45238</v>
      </c>
      <c r="N1490" s="74">
        <f t="shared" si="70"/>
        <v>11</v>
      </c>
      <c r="O1490" s="74">
        <f t="shared" si="71"/>
        <v>11</v>
      </c>
      <c r="P1490" s="139" t="str">
        <f t="shared" si="72"/>
        <v>Gastos_Gerais</v>
      </c>
    </row>
    <row r="1491" spans="1:16" ht="38.25" x14ac:dyDescent="0.2">
      <c r="A1491" s="627">
        <v>9195</v>
      </c>
      <c r="B1491" s="634">
        <v>45246</v>
      </c>
      <c r="C1491" s="642">
        <v>45231</v>
      </c>
      <c r="D1491" s="636" t="s">
        <v>264</v>
      </c>
      <c r="E1491" s="636" t="s">
        <v>398</v>
      </c>
      <c r="F1491" s="374">
        <v>921.4</v>
      </c>
      <c r="G1491" s="636" t="s">
        <v>1271</v>
      </c>
      <c r="H1491" s="636" t="s">
        <v>423</v>
      </c>
      <c r="I1491" s="637" t="s">
        <v>9522</v>
      </c>
      <c r="J1491" s="637" t="s">
        <v>1157</v>
      </c>
      <c r="K1491" s="637" t="s">
        <v>32</v>
      </c>
      <c r="L1491" s="637">
        <v>39407</v>
      </c>
      <c r="M1491" s="638">
        <v>45238</v>
      </c>
      <c r="N1491" s="74">
        <f t="shared" si="70"/>
        <v>11</v>
      </c>
      <c r="O1491" s="74">
        <f t="shared" si="71"/>
        <v>11</v>
      </c>
      <c r="P1491" s="139" t="str">
        <f t="shared" si="72"/>
        <v>Gastos_Gerais</v>
      </c>
    </row>
    <row r="1492" spans="1:16" ht="38.25" x14ac:dyDescent="0.2">
      <c r="A1492" s="627">
        <v>9196</v>
      </c>
      <c r="B1492" s="634">
        <v>45246</v>
      </c>
      <c r="C1492" s="642">
        <v>45231</v>
      </c>
      <c r="D1492" s="636" t="s">
        <v>264</v>
      </c>
      <c r="E1492" s="636" t="s">
        <v>398</v>
      </c>
      <c r="F1492" s="374">
        <v>603.64</v>
      </c>
      <c r="G1492" s="636" t="s">
        <v>1271</v>
      </c>
      <c r="H1492" s="636" t="s">
        <v>493</v>
      </c>
      <c r="I1492" s="637" t="s">
        <v>9522</v>
      </c>
      <c r="J1492" s="637" t="s">
        <v>1157</v>
      </c>
      <c r="K1492" s="637" t="s">
        <v>32</v>
      </c>
      <c r="L1492" s="637">
        <v>39408</v>
      </c>
      <c r="M1492" s="638">
        <v>45238</v>
      </c>
      <c r="N1492" s="74">
        <f t="shared" si="70"/>
        <v>11</v>
      </c>
      <c r="O1492" s="74">
        <f t="shared" si="71"/>
        <v>11</v>
      </c>
      <c r="P1492" s="139" t="str">
        <f t="shared" si="72"/>
        <v>Gastos_Gerais</v>
      </c>
    </row>
    <row r="1493" spans="1:16" ht="38.25" x14ac:dyDescent="0.2">
      <c r="A1493" s="627">
        <v>9197</v>
      </c>
      <c r="B1493" s="634">
        <v>45246</v>
      </c>
      <c r="C1493" s="642">
        <v>45231</v>
      </c>
      <c r="D1493" s="636" t="s">
        <v>264</v>
      </c>
      <c r="E1493" s="636" t="s">
        <v>398</v>
      </c>
      <c r="F1493" s="374">
        <v>2463.1</v>
      </c>
      <c r="G1493" s="636" t="s">
        <v>1271</v>
      </c>
      <c r="H1493" s="636" t="s">
        <v>419</v>
      </c>
      <c r="I1493" s="637" t="s">
        <v>9522</v>
      </c>
      <c r="J1493" s="637" t="s">
        <v>1157</v>
      </c>
      <c r="K1493" s="637" t="s">
        <v>32</v>
      </c>
      <c r="L1493" s="637">
        <v>39410</v>
      </c>
      <c r="M1493" s="638">
        <v>45238</v>
      </c>
      <c r="N1493" s="74">
        <f t="shared" si="70"/>
        <v>11</v>
      </c>
      <c r="O1493" s="74">
        <f t="shared" si="71"/>
        <v>11</v>
      </c>
      <c r="P1493" s="139" t="str">
        <f t="shared" si="72"/>
        <v>Gastos_Gerais</v>
      </c>
    </row>
    <row r="1494" spans="1:16" ht="38.25" x14ac:dyDescent="0.2">
      <c r="A1494" s="627">
        <v>9198</v>
      </c>
      <c r="B1494" s="634">
        <v>45246</v>
      </c>
      <c r="C1494" s="642">
        <v>45231</v>
      </c>
      <c r="D1494" s="636" t="s">
        <v>264</v>
      </c>
      <c r="E1494" s="636" t="s">
        <v>182</v>
      </c>
      <c r="F1494" s="374">
        <v>540.89</v>
      </c>
      <c r="G1494" s="636" t="s">
        <v>10362</v>
      </c>
      <c r="H1494" s="636" t="s">
        <v>417</v>
      </c>
      <c r="I1494" s="637" t="s">
        <v>10363</v>
      </c>
      <c r="J1494" s="637" t="s">
        <v>1157</v>
      </c>
      <c r="K1494" s="637" t="s">
        <v>32</v>
      </c>
      <c r="L1494" s="637">
        <v>832</v>
      </c>
      <c r="M1494" s="638">
        <v>45236</v>
      </c>
      <c r="N1494" s="74">
        <f t="shared" si="70"/>
        <v>11</v>
      </c>
      <c r="O1494" s="74">
        <f t="shared" si="71"/>
        <v>11</v>
      </c>
      <c r="P1494" s="139" t="str">
        <f t="shared" si="72"/>
        <v>Gastos_Gerais</v>
      </c>
    </row>
    <row r="1495" spans="1:16" ht="38.25" x14ac:dyDescent="0.2">
      <c r="A1495" s="627">
        <v>9199</v>
      </c>
      <c r="B1495" s="634">
        <v>45246</v>
      </c>
      <c r="C1495" s="642">
        <v>45231</v>
      </c>
      <c r="D1495" s="636" t="s">
        <v>264</v>
      </c>
      <c r="E1495" s="636" t="s">
        <v>182</v>
      </c>
      <c r="F1495" s="374">
        <v>540.89</v>
      </c>
      <c r="G1495" s="636" t="s">
        <v>10362</v>
      </c>
      <c r="H1495" s="636" t="s">
        <v>421</v>
      </c>
      <c r="I1495" s="637" t="s">
        <v>10363</v>
      </c>
      <c r="J1495" s="637" t="s">
        <v>1157</v>
      </c>
      <c r="K1495" s="637" t="s">
        <v>32</v>
      </c>
      <c r="L1495" s="637">
        <v>831</v>
      </c>
      <c r="M1495" s="638">
        <v>45236</v>
      </c>
      <c r="N1495" s="74">
        <f t="shared" si="70"/>
        <v>11</v>
      </c>
      <c r="O1495" s="74">
        <f t="shared" si="71"/>
        <v>11</v>
      </c>
      <c r="P1495" s="139" t="str">
        <f t="shared" si="72"/>
        <v>Gastos_Gerais</v>
      </c>
    </row>
    <row r="1496" spans="1:16" ht="38.25" x14ac:dyDescent="0.2">
      <c r="A1496" s="627">
        <v>9200</v>
      </c>
      <c r="B1496" s="634">
        <v>45246</v>
      </c>
      <c r="C1496" s="642">
        <v>45231</v>
      </c>
      <c r="D1496" s="636" t="s">
        <v>264</v>
      </c>
      <c r="E1496" s="636" t="s">
        <v>182</v>
      </c>
      <c r="F1496" s="374">
        <v>540.89</v>
      </c>
      <c r="G1496" s="636" t="s">
        <v>10362</v>
      </c>
      <c r="H1496" s="636" t="s">
        <v>423</v>
      </c>
      <c r="I1496" s="637" t="s">
        <v>10363</v>
      </c>
      <c r="J1496" s="637" t="s">
        <v>1157</v>
      </c>
      <c r="K1496" s="637" t="s">
        <v>32</v>
      </c>
      <c r="L1496" s="637">
        <v>831</v>
      </c>
      <c r="M1496" s="638">
        <v>45236</v>
      </c>
      <c r="N1496" s="74">
        <f t="shared" si="70"/>
        <v>11</v>
      </c>
      <c r="O1496" s="74">
        <f t="shared" si="71"/>
        <v>11</v>
      </c>
      <c r="P1496" s="139" t="str">
        <f t="shared" si="72"/>
        <v>Gastos_Gerais</v>
      </c>
    </row>
    <row r="1497" spans="1:16" ht="38.25" x14ac:dyDescent="0.2">
      <c r="A1497" s="627">
        <v>9201</v>
      </c>
      <c r="B1497" s="634">
        <v>45246</v>
      </c>
      <c r="C1497" s="642">
        <v>45231</v>
      </c>
      <c r="D1497" s="636" t="s">
        <v>264</v>
      </c>
      <c r="E1497" s="636" t="s">
        <v>182</v>
      </c>
      <c r="F1497" s="374">
        <v>800</v>
      </c>
      <c r="G1497" s="636" t="s">
        <v>10364</v>
      </c>
      <c r="H1497" s="636" t="s">
        <v>417</v>
      </c>
      <c r="I1497" s="637" t="s">
        <v>10363</v>
      </c>
      <c r="J1497" s="637" t="s">
        <v>1157</v>
      </c>
      <c r="K1497" s="637" t="s">
        <v>32</v>
      </c>
      <c r="L1497" s="637">
        <v>270</v>
      </c>
      <c r="M1497" s="638">
        <v>45236</v>
      </c>
      <c r="N1497" s="74">
        <f t="shared" si="70"/>
        <v>11</v>
      </c>
      <c r="O1497" s="74">
        <f t="shared" si="71"/>
        <v>11</v>
      </c>
      <c r="P1497" s="139" t="str">
        <f t="shared" si="72"/>
        <v>Gastos_Gerais</v>
      </c>
    </row>
    <row r="1498" spans="1:16" ht="38.25" x14ac:dyDescent="0.2">
      <c r="A1498" s="627">
        <v>9202</v>
      </c>
      <c r="B1498" s="634">
        <v>45246</v>
      </c>
      <c r="C1498" s="642">
        <v>45231</v>
      </c>
      <c r="D1498" s="636" t="s">
        <v>264</v>
      </c>
      <c r="E1498" s="636" t="s">
        <v>182</v>
      </c>
      <c r="F1498" s="374">
        <v>800</v>
      </c>
      <c r="G1498" s="636" t="s">
        <v>10364</v>
      </c>
      <c r="H1498" s="636" t="s">
        <v>421</v>
      </c>
      <c r="I1498" s="637" t="s">
        <v>10363</v>
      </c>
      <c r="J1498" s="637" t="s">
        <v>1157</v>
      </c>
      <c r="K1498" s="637" t="s">
        <v>32</v>
      </c>
      <c r="L1498" s="637">
        <v>269</v>
      </c>
      <c r="M1498" s="638">
        <v>45236</v>
      </c>
      <c r="N1498" s="74">
        <f t="shared" si="70"/>
        <v>11</v>
      </c>
      <c r="O1498" s="74">
        <f t="shared" si="71"/>
        <v>11</v>
      </c>
      <c r="P1498" s="139" t="str">
        <f t="shared" si="72"/>
        <v>Gastos_Gerais</v>
      </c>
    </row>
    <row r="1499" spans="1:16" ht="38.25" x14ac:dyDescent="0.2">
      <c r="A1499" s="627">
        <v>9203</v>
      </c>
      <c r="B1499" s="634">
        <v>45246</v>
      </c>
      <c r="C1499" s="642">
        <v>45231</v>
      </c>
      <c r="D1499" s="636" t="s">
        <v>264</v>
      </c>
      <c r="E1499" s="636" t="s">
        <v>182</v>
      </c>
      <c r="F1499" s="374">
        <v>800</v>
      </c>
      <c r="G1499" s="636" t="s">
        <v>10364</v>
      </c>
      <c r="H1499" s="636" t="s">
        <v>423</v>
      </c>
      <c r="I1499" s="637" t="s">
        <v>10363</v>
      </c>
      <c r="J1499" s="637" t="s">
        <v>1157</v>
      </c>
      <c r="K1499" s="637" t="s">
        <v>32</v>
      </c>
      <c r="L1499" s="637">
        <v>268</v>
      </c>
      <c r="M1499" s="638">
        <v>45236</v>
      </c>
      <c r="N1499" s="74">
        <f t="shared" si="70"/>
        <v>11</v>
      </c>
      <c r="O1499" s="74">
        <f t="shared" si="71"/>
        <v>11</v>
      </c>
      <c r="P1499" s="139" t="str">
        <f t="shared" si="72"/>
        <v>Gastos_Gerais</v>
      </c>
    </row>
    <row r="1500" spans="1:16" ht="51" x14ac:dyDescent="0.2">
      <c r="A1500" s="627">
        <v>9204</v>
      </c>
      <c r="B1500" s="634">
        <v>45246</v>
      </c>
      <c r="C1500" s="642">
        <v>45231</v>
      </c>
      <c r="D1500" s="636" t="s">
        <v>176</v>
      </c>
      <c r="E1500" s="636" t="s">
        <v>6</v>
      </c>
      <c r="F1500" s="374">
        <v>225</v>
      </c>
      <c r="G1500" s="636" t="s">
        <v>8293</v>
      </c>
      <c r="H1500" s="636" t="s">
        <v>302</v>
      </c>
      <c r="I1500" s="637" t="s">
        <v>9221</v>
      </c>
      <c r="J1500" s="637" t="s">
        <v>1157</v>
      </c>
      <c r="K1500" s="637" t="s">
        <v>32</v>
      </c>
      <c r="L1500" s="637">
        <v>3225461</v>
      </c>
      <c r="M1500" s="638">
        <v>45217</v>
      </c>
      <c r="N1500" s="74">
        <f t="shared" si="70"/>
        <v>11</v>
      </c>
      <c r="O1500" s="74">
        <f t="shared" si="71"/>
        <v>11</v>
      </c>
      <c r="P1500" s="139" t="str">
        <f t="shared" si="72"/>
        <v>Gastos_com_Pessoal</v>
      </c>
    </row>
    <row r="1501" spans="1:16" ht="48" x14ac:dyDescent="0.2">
      <c r="A1501" s="627">
        <v>9205</v>
      </c>
      <c r="B1501" s="634">
        <v>45246</v>
      </c>
      <c r="C1501" s="642">
        <v>45231</v>
      </c>
      <c r="D1501" s="636" t="s">
        <v>264</v>
      </c>
      <c r="E1501" s="636" t="s">
        <v>386</v>
      </c>
      <c r="F1501" s="374">
        <v>2794.6</v>
      </c>
      <c r="G1501" s="636" t="s">
        <v>9081</v>
      </c>
      <c r="H1501" s="636" t="s">
        <v>414</v>
      </c>
      <c r="I1501" s="637" t="s">
        <v>10180</v>
      </c>
      <c r="J1501" s="637" t="s">
        <v>1157</v>
      </c>
      <c r="K1501" s="637" t="s">
        <v>32</v>
      </c>
      <c r="L1501" s="637">
        <v>379</v>
      </c>
      <c r="M1501" s="638">
        <v>45243</v>
      </c>
      <c r="N1501" s="74">
        <f t="shared" si="70"/>
        <v>11</v>
      </c>
      <c r="O1501" s="74">
        <f t="shared" si="71"/>
        <v>11</v>
      </c>
      <c r="P1501" s="139" t="str">
        <f t="shared" si="72"/>
        <v>Gastos_Gerais</v>
      </c>
    </row>
    <row r="1502" spans="1:16" ht="51" x14ac:dyDescent="0.2">
      <c r="A1502" s="627">
        <v>9206</v>
      </c>
      <c r="B1502" s="634">
        <v>45247</v>
      </c>
      <c r="C1502" s="642">
        <v>45200</v>
      </c>
      <c r="D1502" s="636" t="s">
        <v>176</v>
      </c>
      <c r="E1502" s="636" t="s">
        <v>55</v>
      </c>
      <c r="F1502" s="374">
        <v>23000.91</v>
      </c>
      <c r="G1502" s="636" t="s">
        <v>10365</v>
      </c>
      <c r="H1502" s="636" t="s">
        <v>303</v>
      </c>
      <c r="I1502" s="637" t="s">
        <v>1848</v>
      </c>
      <c r="J1502" s="637" t="s">
        <v>1157</v>
      </c>
      <c r="K1502" s="637" t="s">
        <v>32</v>
      </c>
      <c r="L1502" s="637">
        <v>386775</v>
      </c>
      <c r="M1502" s="638">
        <v>45231</v>
      </c>
      <c r="N1502" s="74">
        <f t="shared" si="70"/>
        <v>11</v>
      </c>
      <c r="O1502" s="74">
        <f t="shared" si="71"/>
        <v>10</v>
      </c>
      <c r="P1502" s="139" t="str">
        <f t="shared" si="72"/>
        <v>Gastos_com_Pessoal</v>
      </c>
    </row>
    <row r="1503" spans="1:16" ht="38.25" x14ac:dyDescent="0.2">
      <c r="A1503" s="627">
        <v>9207</v>
      </c>
      <c r="B1503" s="634">
        <v>45247</v>
      </c>
      <c r="C1503" s="642">
        <v>45200</v>
      </c>
      <c r="D1503" s="636" t="s">
        <v>264</v>
      </c>
      <c r="E1503" s="636" t="s">
        <v>82</v>
      </c>
      <c r="F1503" s="374">
        <v>16628.439999999999</v>
      </c>
      <c r="G1503" s="636" t="s">
        <v>1154</v>
      </c>
      <c r="H1503" s="636" t="s">
        <v>421</v>
      </c>
      <c r="I1503" s="637" t="s">
        <v>1682</v>
      </c>
      <c r="J1503" s="637" t="s">
        <v>1157</v>
      </c>
      <c r="K1503" s="637" t="s">
        <v>1158</v>
      </c>
      <c r="L1503" s="637" t="s">
        <v>10366</v>
      </c>
      <c r="M1503" s="638">
        <v>45238</v>
      </c>
      <c r="N1503" s="74">
        <f t="shared" si="70"/>
        <v>11</v>
      </c>
      <c r="O1503" s="74">
        <f t="shared" si="71"/>
        <v>10</v>
      </c>
      <c r="P1503" s="139" t="str">
        <f t="shared" si="72"/>
        <v>Gastos_Gerais</v>
      </c>
    </row>
    <row r="1504" spans="1:16" ht="38.25" x14ac:dyDescent="0.2">
      <c r="A1504" s="627">
        <v>9208</v>
      </c>
      <c r="B1504" s="634">
        <v>45247</v>
      </c>
      <c r="C1504" s="642">
        <v>45200</v>
      </c>
      <c r="D1504" s="636" t="s">
        <v>264</v>
      </c>
      <c r="E1504" s="636" t="s">
        <v>82</v>
      </c>
      <c r="F1504" s="374">
        <v>3316.38</v>
      </c>
      <c r="G1504" s="636" t="s">
        <v>1154</v>
      </c>
      <c r="H1504" s="636" t="s">
        <v>1032</v>
      </c>
      <c r="I1504" s="637" t="s">
        <v>1829</v>
      </c>
      <c r="J1504" s="637" t="s">
        <v>1157</v>
      </c>
      <c r="K1504" s="637" t="s">
        <v>1158</v>
      </c>
      <c r="L1504" s="637" t="s">
        <v>10367</v>
      </c>
      <c r="M1504" s="638">
        <v>45247</v>
      </c>
      <c r="N1504" s="74">
        <f t="shared" si="70"/>
        <v>11</v>
      </c>
      <c r="O1504" s="74">
        <f t="shared" si="71"/>
        <v>10</v>
      </c>
      <c r="P1504" s="139" t="str">
        <f t="shared" si="72"/>
        <v>Gastos_Gerais</v>
      </c>
    </row>
    <row r="1505" spans="1:16" ht="38.25" x14ac:dyDescent="0.2">
      <c r="A1505" s="627">
        <v>9209</v>
      </c>
      <c r="B1505" s="634">
        <v>45247</v>
      </c>
      <c r="C1505" s="642">
        <v>45200</v>
      </c>
      <c r="D1505" s="636" t="s">
        <v>264</v>
      </c>
      <c r="E1505" s="636" t="s">
        <v>82</v>
      </c>
      <c r="F1505" s="374">
        <v>26676.76</v>
      </c>
      <c r="G1505" s="636" t="s">
        <v>1154</v>
      </c>
      <c r="H1505" s="636" t="s">
        <v>1032</v>
      </c>
      <c r="I1505" s="637" t="s">
        <v>1829</v>
      </c>
      <c r="J1505" s="637" t="s">
        <v>1157</v>
      </c>
      <c r="K1505" s="637" t="s">
        <v>1158</v>
      </c>
      <c r="L1505" s="637" t="s">
        <v>10368</v>
      </c>
      <c r="M1505" s="638">
        <v>45247</v>
      </c>
      <c r="N1505" s="74">
        <f t="shared" si="70"/>
        <v>11</v>
      </c>
      <c r="O1505" s="74">
        <f t="shared" si="71"/>
        <v>10</v>
      </c>
      <c r="P1505" s="139" t="str">
        <f t="shared" si="72"/>
        <v>Gastos_Gerais</v>
      </c>
    </row>
    <row r="1506" spans="1:16" ht="38.25" x14ac:dyDescent="0.2">
      <c r="A1506" s="627">
        <v>9210</v>
      </c>
      <c r="B1506" s="634">
        <v>45247</v>
      </c>
      <c r="C1506" s="642">
        <v>45200</v>
      </c>
      <c r="D1506" s="636" t="s">
        <v>264</v>
      </c>
      <c r="E1506" s="636" t="s">
        <v>160</v>
      </c>
      <c r="F1506" s="374">
        <v>109.17</v>
      </c>
      <c r="G1506" s="640" t="s">
        <v>160</v>
      </c>
      <c r="H1506" s="636" t="s">
        <v>419</v>
      </c>
      <c r="I1506" s="637" t="s">
        <v>2646</v>
      </c>
      <c r="J1506" s="637" t="s">
        <v>1157</v>
      </c>
      <c r="K1506" s="637" t="s">
        <v>1158</v>
      </c>
      <c r="L1506" s="637" t="s">
        <v>10369</v>
      </c>
      <c r="M1506" s="638">
        <v>45247</v>
      </c>
      <c r="N1506" s="74">
        <f t="shared" si="70"/>
        <v>11</v>
      </c>
      <c r="O1506" s="74">
        <f t="shared" si="71"/>
        <v>10</v>
      </c>
      <c r="P1506" s="139" t="str">
        <f t="shared" si="72"/>
        <v>Gastos_Gerais</v>
      </c>
    </row>
    <row r="1507" spans="1:16" ht="38.25" x14ac:dyDescent="0.2">
      <c r="A1507" s="627">
        <v>9211</v>
      </c>
      <c r="B1507" s="634">
        <v>45247</v>
      </c>
      <c r="C1507" s="642">
        <v>45200</v>
      </c>
      <c r="D1507" s="636" t="s">
        <v>264</v>
      </c>
      <c r="E1507" s="636" t="s">
        <v>160</v>
      </c>
      <c r="F1507" s="374">
        <v>121.66</v>
      </c>
      <c r="G1507" s="636" t="s">
        <v>160</v>
      </c>
      <c r="H1507" s="636" t="s">
        <v>493</v>
      </c>
      <c r="I1507" s="637" t="s">
        <v>2646</v>
      </c>
      <c r="J1507" s="637" t="s">
        <v>1157</v>
      </c>
      <c r="K1507" s="637" t="s">
        <v>1158</v>
      </c>
      <c r="L1507" s="637" t="s">
        <v>10370</v>
      </c>
      <c r="M1507" s="638">
        <v>45247</v>
      </c>
      <c r="N1507" s="74">
        <f t="shared" si="70"/>
        <v>11</v>
      </c>
      <c r="O1507" s="74">
        <f t="shared" si="71"/>
        <v>10</v>
      </c>
      <c r="P1507" s="139" t="str">
        <f t="shared" si="72"/>
        <v>Gastos_Gerais</v>
      </c>
    </row>
    <row r="1508" spans="1:16" ht="38.25" x14ac:dyDescent="0.2">
      <c r="A1508" s="627">
        <v>9212</v>
      </c>
      <c r="B1508" s="634">
        <v>45247</v>
      </c>
      <c r="C1508" s="642">
        <v>45200</v>
      </c>
      <c r="D1508" s="636" t="s">
        <v>264</v>
      </c>
      <c r="E1508" s="636" t="s">
        <v>160</v>
      </c>
      <c r="F1508" s="374">
        <v>105.89</v>
      </c>
      <c r="G1508" s="640" t="s">
        <v>4557</v>
      </c>
      <c r="H1508" s="636" t="s">
        <v>419</v>
      </c>
      <c r="I1508" s="637" t="s">
        <v>2646</v>
      </c>
      <c r="J1508" s="637" t="s">
        <v>1157</v>
      </c>
      <c r="K1508" s="637" t="s">
        <v>1158</v>
      </c>
      <c r="L1508" s="637" t="s">
        <v>10371</v>
      </c>
      <c r="M1508" s="638">
        <v>45247</v>
      </c>
      <c r="N1508" s="74">
        <f t="shared" si="70"/>
        <v>11</v>
      </c>
      <c r="O1508" s="74">
        <f t="shared" si="71"/>
        <v>10</v>
      </c>
      <c r="P1508" s="139" t="str">
        <f t="shared" si="72"/>
        <v>Gastos_Gerais</v>
      </c>
    </row>
    <row r="1509" spans="1:16" ht="38.25" x14ac:dyDescent="0.2">
      <c r="A1509" s="627">
        <v>9213</v>
      </c>
      <c r="B1509" s="634">
        <v>45247</v>
      </c>
      <c r="C1509" s="642">
        <v>45200</v>
      </c>
      <c r="D1509" s="636" t="s">
        <v>264</v>
      </c>
      <c r="E1509" s="636" t="s">
        <v>160</v>
      </c>
      <c r="F1509" s="374">
        <v>109.17</v>
      </c>
      <c r="G1509" s="640" t="s">
        <v>160</v>
      </c>
      <c r="H1509" s="636" t="s">
        <v>418</v>
      </c>
      <c r="I1509" s="637" t="s">
        <v>2646</v>
      </c>
      <c r="J1509" s="637" t="s">
        <v>1157</v>
      </c>
      <c r="K1509" s="637" t="s">
        <v>1158</v>
      </c>
      <c r="L1509" s="637" t="s">
        <v>10372</v>
      </c>
      <c r="M1509" s="638">
        <v>45247</v>
      </c>
      <c r="N1509" s="74">
        <f t="shared" si="70"/>
        <v>11</v>
      </c>
      <c r="O1509" s="74">
        <f t="shared" si="71"/>
        <v>10</v>
      </c>
      <c r="P1509" s="139" t="str">
        <f t="shared" si="72"/>
        <v>Gastos_Gerais</v>
      </c>
    </row>
    <row r="1510" spans="1:16" ht="38.25" x14ac:dyDescent="0.2">
      <c r="A1510" s="627">
        <v>9214</v>
      </c>
      <c r="B1510" s="634">
        <v>45247</v>
      </c>
      <c r="C1510" s="642">
        <v>45200</v>
      </c>
      <c r="D1510" s="636" t="s">
        <v>264</v>
      </c>
      <c r="E1510" s="636" t="s">
        <v>177</v>
      </c>
      <c r="F1510" s="374">
        <v>767.23</v>
      </c>
      <c r="G1510" s="636" t="s">
        <v>1729</v>
      </c>
      <c r="H1510" s="636" t="s">
        <v>493</v>
      </c>
      <c r="I1510" s="637" t="s">
        <v>2646</v>
      </c>
      <c r="J1510" s="637" t="s">
        <v>1157</v>
      </c>
      <c r="K1510" s="637" t="s">
        <v>1158</v>
      </c>
      <c r="L1510" s="637" t="s">
        <v>10373</v>
      </c>
      <c r="M1510" s="638">
        <v>45247</v>
      </c>
      <c r="N1510" s="74">
        <f t="shared" si="70"/>
        <v>11</v>
      </c>
      <c r="O1510" s="74">
        <f t="shared" si="71"/>
        <v>10</v>
      </c>
      <c r="P1510" s="139" t="str">
        <f t="shared" si="72"/>
        <v>Gastos_Gerais</v>
      </c>
    </row>
    <row r="1511" spans="1:16" ht="38.25" x14ac:dyDescent="0.2">
      <c r="A1511" s="627">
        <v>9215</v>
      </c>
      <c r="B1511" s="634">
        <v>45247</v>
      </c>
      <c r="C1511" s="642">
        <v>45200</v>
      </c>
      <c r="D1511" s="636" t="s">
        <v>264</v>
      </c>
      <c r="E1511" s="636" t="s">
        <v>177</v>
      </c>
      <c r="F1511" s="374">
        <v>761.67</v>
      </c>
      <c r="G1511" s="636" t="s">
        <v>1729</v>
      </c>
      <c r="H1511" s="636" t="s">
        <v>419</v>
      </c>
      <c r="I1511" s="637" t="s">
        <v>2646</v>
      </c>
      <c r="J1511" s="637" t="s">
        <v>1157</v>
      </c>
      <c r="K1511" s="637" t="s">
        <v>1158</v>
      </c>
      <c r="L1511" s="637" t="s">
        <v>10374</v>
      </c>
      <c r="M1511" s="638">
        <v>45247</v>
      </c>
      <c r="N1511" s="74">
        <f t="shared" si="70"/>
        <v>11</v>
      </c>
      <c r="O1511" s="74">
        <f t="shared" si="71"/>
        <v>10</v>
      </c>
      <c r="P1511" s="139" t="str">
        <f t="shared" si="72"/>
        <v>Gastos_Gerais</v>
      </c>
    </row>
    <row r="1512" spans="1:16" ht="38.25" x14ac:dyDescent="0.2">
      <c r="A1512" s="627">
        <v>9216</v>
      </c>
      <c r="B1512" s="634">
        <v>45247</v>
      </c>
      <c r="C1512" s="642">
        <v>45200</v>
      </c>
      <c r="D1512" s="636" t="s">
        <v>264</v>
      </c>
      <c r="E1512" s="636" t="s">
        <v>177</v>
      </c>
      <c r="F1512" s="374">
        <v>683.32</v>
      </c>
      <c r="G1512" s="636" t="s">
        <v>1729</v>
      </c>
      <c r="H1512" s="636" t="s">
        <v>418</v>
      </c>
      <c r="I1512" s="637" t="s">
        <v>2646</v>
      </c>
      <c r="J1512" s="637" t="s">
        <v>1157</v>
      </c>
      <c r="K1512" s="637" t="s">
        <v>1158</v>
      </c>
      <c r="L1512" s="637" t="s">
        <v>10375</v>
      </c>
      <c r="M1512" s="638">
        <v>45247</v>
      </c>
      <c r="N1512" s="74">
        <f t="shared" si="70"/>
        <v>11</v>
      </c>
      <c r="O1512" s="74">
        <f t="shared" si="71"/>
        <v>10</v>
      </c>
      <c r="P1512" s="139" t="str">
        <f t="shared" si="72"/>
        <v>Gastos_Gerais</v>
      </c>
    </row>
    <row r="1513" spans="1:16" ht="38.25" x14ac:dyDescent="0.2">
      <c r="A1513" s="627">
        <v>9217</v>
      </c>
      <c r="B1513" s="634">
        <v>45247</v>
      </c>
      <c r="C1513" s="642">
        <v>45200</v>
      </c>
      <c r="D1513" s="636" t="s">
        <v>264</v>
      </c>
      <c r="E1513" s="636" t="s">
        <v>82</v>
      </c>
      <c r="F1513" s="374">
        <v>9306.14</v>
      </c>
      <c r="G1513" s="636" t="s">
        <v>1154</v>
      </c>
      <c r="H1513" s="636" t="s">
        <v>423</v>
      </c>
      <c r="I1513" s="637" t="s">
        <v>1682</v>
      </c>
      <c r="J1513" s="637" t="s">
        <v>1157</v>
      </c>
      <c r="K1513" s="637" t="s">
        <v>1158</v>
      </c>
      <c r="L1513" s="637" t="s">
        <v>10376</v>
      </c>
      <c r="M1513" s="638">
        <v>45241</v>
      </c>
      <c r="N1513" s="74">
        <f t="shared" si="70"/>
        <v>11</v>
      </c>
      <c r="O1513" s="74">
        <f t="shared" si="71"/>
        <v>10</v>
      </c>
      <c r="P1513" s="139" t="str">
        <f t="shared" si="72"/>
        <v>Gastos_Gerais</v>
      </c>
    </row>
    <row r="1514" spans="1:16" ht="38.25" x14ac:dyDescent="0.2">
      <c r="A1514" s="627">
        <v>9218</v>
      </c>
      <c r="B1514" s="634">
        <v>45247</v>
      </c>
      <c r="C1514" s="642">
        <v>45200</v>
      </c>
      <c r="D1514" s="636" t="s">
        <v>264</v>
      </c>
      <c r="E1514" s="636" t="s">
        <v>160</v>
      </c>
      <c r="F1514" s="374">
        <v>144.96</v>
      </c>
      <c r="G1514" s="636" t="s">
        <v>160</v>
      </c>
      <c r="H1514" s="636" t="s">
        <v>421</v>
      </c>
      <c r="I1514" s="637" t="s">
        <v>9620</v>
      </c>
      <c r="J1514" s="637" t="s">
        <v>1157</v>
      </c>
      <c r="K1514" s="637" t="s">
        <v>1158</v>
      </c>
      <c r="L1514" s="637" t="s">
        <v>10377</v>
      </c>
      <c r="M1514" s="638">
        <v>45231</v>
      </c>
      <c r="N1514" s="74">
        <f t="shared" si="70"/>
        <v>11</v>
      </c>
      <c r="O1514" s="74">
        <f t="shared" si="71"/>
        <v>10</v>
      </c>
      <c r="P1514" s="139" t="str">
        <f t="shared" si="72"/>
        <v>Gastos_Gerais</v>
      </c>
    </row>
    <row r="1515" spans="1:16" ht="38.25" x14ac:dyDescent="0.2">
      <c r="A1515" s="627">
        <v>9219</v>
      </c>
      <c r="B1515" s="634">
        <v>45247</v>
      </c>
      <c r="C1515" s="642">
        <v>45200</v>
      </c>
      <c r="D1515" s="636" t="s">
        <v>264</v>
      </c>
      <c r="E1515" s="636" t="s">
        <v>160</v>
      </c>
      <c r="F1515" s="374">
        <v>202.33</v>
      </c>
      <c r="G1515" s="636" t="s">
        <v>160</v>
      </c>
      <c r="H1515" s="636" t="s">
        <v>414</v>
      </c>
      <c r="I1515" s="637" t="s">
        <v>9620</v>
      </c>
      <c r="J1515" s="637" t="s">
        <v>1157</v>
      </c>
      <c r="K1515" s="637" t="s">
        <v>1158</v>
      </c>
      <c r="L1515" s="637" t="s">
        <v>10378</v>
      </c>
      <c r="M1515" s="638">
        <v>45231</v>
      </c>
      <c r="N1515" s="74">
        <f t="shared" si="70"/>
        <v>11</v>
      </c>
      <c r="O1515" s="74">
        <f t="shared" si="71"/>
        <v>10</v>
      </c>
      <c r="P1515" s="139" t="str">
        <f t="shared" si="72"/>
        <v>Gastos_Gerais</v>
      </c>
    </row>
    <row r="1516" spans="1:16" ht="38.25" x14ac:dyDescent="0.2">
      <c r="A1516" s="627">
        <v>9220</v>
      </c>
      <c r="B1516" s="634">
        <v>45247</v>
      </c>
      <c r="C1516" s="642">
        <v>45200</v>
      </c>
      <c r="D1516" s="636" t="s">
        <v>264</v>
      </c>
      <c r="E1516" s="636" t="s">
        <v>160</v>
      </c>
      <c r="F1516" s="374">
        <v>143.09</v>
      </c>
      <c r="G1516" s="636" t="s">
        <v>160</v>
      </c>
      <c r="H1516" s="636" t="s">
        <v>423</v>
      </c>
      <c r="I1516" s="637" t="s">
        <v>9620</v>
      </c>
      <c r="J1516" s="637" t="s">
        <v>1157</v>
      </c>
      <c r="K1516" s="637" t="s">
        <v>1158</v>
      </c>
      <c r="L1516" s="637" t="s">
        <v>10379</v>
      </c>
      <c r="M1516" s="638">
        <v>45231</v>
      </c>
      <c r="N1516" s="74">
        <f t="shared" si="70"/>
        <v>11</v>
      </c>
      <c r="O1516" s="74">
        <f t="shared" si="71"/>
        <v>10</v>
      </c>
      <c r="P1516" s="139" t="str">
        <f t="shared" si="72"/>
        <v>Gastos_Gerais</v>
      </c>
    </row>
    <row r="1517" spans="1:16" ht="38.25" x14ac:dyDescent="0.2">
      <c r="A1517" s="627">
        <v>9221</v>
      </c>
      <c r="B1517" s="634">
        <v>45247</v>
      </c>
      <c r="C1517" s="642">
        <v>45200</v>
      </c>
      <c r="D1517" s="636" t="s">
        <v>264</v>
      </c>
      <c r="E1517" s="636" t="s">
        <v>160</v>
      </c>
      <c r="F1517" s="374">
        <v>142.35</v>
      </c>
      <c r="G1517" s="636" t="s">
        <v>160</v>
      </c>
      <c r="H1517" s="636" t="s">
        <v>416</v>
      </c>
      <c r="I1517" s="637" t="s">
        <v>9620</v>
      </c>
      <c r="J1517" s="637" t="s">
        <v>1157</v>
      </c>
      <c r="K1517" s="637" t="s">
        <v>1158</v>
      </c>
      <c r="L1517" s="637" t="s">
        <v>10380</v>
      </c>
      <c r="M1517" s="638">
        <v>45231</v>
      </c>
      <c r="N1517" s="74">
        <f t="shared" si="70"/>
        <v>11</v>
      </c>
      <c r="O1517" s="74">
        <f t="shared" si="71"/>
        <v>10</v>
      </c>
      <c r="P1517" s="139" t="str">
        <f t="shared" si="72"/>
        <v>Gastos_Gerais</v>
      </c>
    </row>
    <row r="1518" spans="1:16" ht="38.25" x14ac:dyDescent="0.2">
      <c r="A1518" s="627">
        <v>9222</v>
      </c>
      <c r="B1518" s="634">
        <v>45247</v>
      </c>
      <c r="C1518" s="642">
        <v>45200</v>
      </c>
      <c r="D1518" s="636" t="s">
        <v>264</v>
      </c>
      <c r="E1518" s="636" t="s">
        <v>160</v>
      </c>
      <c r="F1518" s="374">
        <v>247.58</v>
      </c>
      <c r="G1518" s="636" t="s">
        <v>160</v>
      </c>
      <c r="H1518" s="636" t="s">
        <v>417</v>
      </c>
      <c r="I1518" s="637" t="s">
        <v>9620</v>
      </c>
      <c r="J1518" s="637" t="s">
        <v>1157</v>
      </c>
      <c r="K1518" s="637" t="s">
        <v>1158</v>
      </c>
      <c r="L1518" s="637" t="s">
        <v>10381</v>
      </c>
      <c r="M1518" s="638">
        <v>45231</v>
      </c>
      <c r="N1518" s="74">
        <f t="shared" si="70"/>
        <v>11</v>
      </c>
      <c r="O1518" s="74">
        <f t="shared" si="71"/>
        <v>10</v>
      </c>
      <c r="P1518" s="139" t="str">
        <f t="shared" si="72"/>
        <v>Gastos_Gerais</v>
      </c>
    </row>
    <row r="1519" spans="1:16" ht="38.25" x14ac:dyDescent="0.2">
      <c r="A1519" s="627">
        <v>9223</v>
      </c>
      <c r="B1519" s="634">
        <v>45247</v>
      </c>
      <c r="C1519" s="642">
        <v>45231</v>
      </c>
      <c r="D1519" s="636" t="s">
        <v>264</v>
      </c>
      <c r="E1519" s="636" t="s">
        <v>293</v>
      </c>
      <c r="F1519" s="374">
        <v>190</v>
      </c>
      <c r="G1519" s="636" t="s">
        <v>10382</v>
      </c>
      <c r="H1519" s="636" t="s">
        <v>419</v>
      </c>
      <c r="I1519" s="637" t="s">
        <v>10383</v>
      </c>
      <c r="J1519" s="637" t="s">
        <v>5044</v>
      </c>
      <c r="K1519" s="637" t="s">
        <v>32</v>
      </c>
      <c r="L1519" s="637">
        <v>4</v>
      </c>
      <c r="M1519" s="638">
        <v>45244</v>
      </c>
      <c r="N1519" s="74">
        <f t="shared" si="70"/>
        <v>11</v>
      </c>
      <c r="O1519" s="74">
        <f t="shared" si="71"/>
        <v>11</v>
      </c>
      <c r="P1519" s="139" t="str">
        <f t="shared" si="72"/>
        <v>Gastos_Gerais</v>
      </c>
    </row>
    <row r="1520" spans="1:16" ht="38.25" x14ac:dyDescent="0.2">
      <c r="A1520" s="627">
        <v>9224</v>
      </c>
      <c r="B1520" s="634">
        <v>45247</v>
      </c>
      <c r="C1520" s="642">
        <v>45231</v>
      </c>
      <c r="D1520" s="636" t="s">
        <v>264</v>
      </c>
      <c r="E1520" s="636" t="s">
        <v>404</v>
      </c>
      <c r="F1520" s="374">
        <v>260</v>
      </c>
      <c r="G1520" s="636" t="s">
        <v>9778</v>
      </c>
      <c r="H1520" s="636" t="s">
        <v>420</v>
      </c>
      <c r="I1520" s="637" t="s">
        <v>9247</v>
      </c>
      <c r="J1520" s="637" t="s">
        <v>1188</v>
      </c>
      <c r="K1520" s="637" t="s">
        <v>32</v>
      </c>
      <c r="L1520" s="637">
        <v>5</v>
      </c>
      <c r="M1520" s="638">
        <v>45246</v>
      </c>
      <c r="N1520" s="74">
        <f t="shared" si="70"/>
        <v>11</v>
      </c>
      <c r="O1520" s="74">
        <f t="shared" si="71"/>
        <v>11</v>
      </c>
      <c r="P1520" s="139" t="str">
        <f t="shared" si="72"/>
        <v>Gastos_Gerais</v>
      </c>
    </row>
    <row r="1521" spans="1:16" ht="38.25" x14ac:dyDescent="0.2">
      <c r="A1521" s="627">
        <v>9225</v>
      </c>
      <c r="B1521" s="634">
        <v>45247</v>
      </c>
      <c r="C1521" s="642">
        <v>45231</v>
      </c>
      <c r="D1521" s="636" t="s">
        <v>264</v>
      </c>
      <c r="E1521" s="636" t="s">
        <v>402</v>
      </c>
      <c r="F1521" s="374">
        <v>17.100000000000001</v>
      </c>
      <c r="G1521" s="636" t="s">
        <v>1487</v>
      </c>
      <c r="H1521" s="636" t="s">
        <v>421</v>
      </c>
      <c r="I1521" s="637" t="s">
        <v>10112</v>
      </c>
      <c r="J1521" s="637" t="s">
        <v>5044</v>
      </c>
      <c r="K1521" s="637" t="s">
        <v>32</v>
      </c>
      <c r="L1521" s="637">
        <v>2158</v>
      </c>
      <c r="M1521" s="638">
        <v>45247</v>
      </c>
      <c r="N1521" s="74">
        <f t="shared" si="70"/>
        <v>11</v>
      </c>
      <c r="O1521" s="74">
        <f t="shared" si="71"/>
        <v>11</v>
      </c>
      <c r="P1521" s="139" t="str">
        <f t="shared" si="72"/>
        <v>Gastos_Gerais</v>
      </c>
    </row>
    <row r="1522" spans="1:16" ht="38.25" x14ac:dyDescent="0.2">
      <c r="A1522" s="627">
        <v>9226</v>
      </c>
      <c r="B1522" s="634">
        <v>45247</v>
      </c>
      <c r="C1522" s="642">
        <v>45231</v>
      </c>
      <c r="D1522" s="636" t="s">
        <v>264</v>
      </c>
      <c r="E1522" s="636" t="s">
        <v>96</v>
      </c>
      <c r="F1522" s="374">
        <v>2360</v>
      </c>
      <c r="G1522" s="636" t="s">
        <v>9758</v>
      </c>
      <c r="H1522" s="636" t="s">
        <v>422</v>
      </c>
      <c r="I1522" s="637" t="s">
        <v>10384</v>
      </c>
      <c r="J1522" s="637" t="s">
        <v>5044</v>
      </c>
      <c r="K1522" s="637" t="s">
        <v>32</v>
      </c>
      <c r="L1522" s="637">
        <v>208</v>
      </c>
      <c r="M1522" s="638">
        <v>45244</v>
      </c>
      <c r="N1522" s="74">
        <f t="shared" si="70"/>
        <v>11</v>
      </c>
      <c r="O1522" s="74">
        <f t="shared" si="71"/>
        <v>11</v>
      </c>
      <c r="P1522" s="139" t="str">
        <f t="shared" si="72"/>
        <v>Gastos_Gerais</v>
      </c>
    </row>
    <row r="1523" spans="1:16" ht="38.25" x14ac:dyDescent="0.2">
      <c r="A1523" s="627">
        <v>9227</v>
      </c>
      <c r="B1523" s="634">
        <v>45247</v>
      </c>
      <c r="C1523" s="642">
        <v>45231</v>
      </c>
      <c r="D1523" s="636" t="s">
        <v>264</v>
      </c>
      <c r="E1523" s="636" t="s">
        <v>406</v>
      </c>
      <c r="F1523" s="374">
        <v>420</v>
      </c>
      <c r="G1523" s="636" t="s">
        <v>10385</v>
      </c>
      <c r="H1523" s="636" t="s">
        <v>422</v>
      </c>
      <c r="I1523" s="637" t="s">
        <v>10386</v>
      </c>
      <c r="J1523" s="637" t="s">
        <v>5044</v>
      </c>
      <c r="K1523" s="637" t="s">
        <v>32</v>
      </c>
      <c r="L1523" s="637">
        <v>1</v>
      </c>
      <c r="M1523" s="638">
        <v>45231</v>
      </c>
      <c r="N1523" s="74">
        <f t="shared" si="70"/>
        <v>11</v>
      </c>
      <c r="O1523" s="74">
        <f t="shared" si="71"/>
        <v>11</v>
      </c>
      <c r="P1523" s="139" t="str">
        <f t="shared" si="72"/>
        <v>Gastos_Gerais</v>
      </c>
    </row>
    <row r="1524" spans="1:16" ht="38.25" x14ac:dyDescent="0.2">
      <c r="A1524" s="627">
        <v>9228</v>
      </c>
      <c r="B1524" s="634">
        <v>45247</v>
      </c>
      <c r="C1524" s="642">
        <v>45231</v>
      </c>
      <c r="D1524" s="636" t="s">
        <v>264</v>
      </c>
      <c r="E1524" s="636" t="s">
        <v>208</v>
      </c>
      <c r="F1524" s="374">
        <v>1551.94</v>
      </c>
      <c r="G1524" s="636" t="s">
        <v>7433</v>
      </c>
      <c r="H1524" s="636" t="s">
        <v>419</v>
      </c>
      <c r="I1524" s="637" t="s">
        <v>3601</v>
      </c>
      <c r="J1524" s="637" t="s">
        <v>5044</v>
      </c>
      <c r="K1524" s="637" t="s">
        <v>32</v>
      </c>
      <c r="L1524" s="637">
        <v>7749</v>
      </c>
      <c r="M1524" s="638">
        <v>45247</v>
      </c>
      <c r="N1524" s="74">
        <f t="shared" si="70"/>
        <v>11</v>
      </c>
      <c r="O1524" s="74">
        <f t="shared" si="71"/>
        <v>11</v>
      </c>
      <c r="P1524" s="139" t="str">
        <f t="shared" si="72"/>
        <v>Gastos_Gerais</v>
      </c>
    </row>
    <row r="1525" spans="1:16" ht="38.25" x14ac:dyDescent="0.2">
      <c r="A1525" s="627">
        <v>9229</v>
      </c>
      <c r="B1525" s="634">
        <v>45247</v>
      </c>
      <c r="C1525" s="642">
        <v>45231</v>
      </c>
      <c r="D1525" s="636" t="s">
        <v>264</v>
      </c>
      <c r="E1525" s="636" t="s">
        <v>208</v>
      </c>
      <c r="F1525" s="374">
        <v>2960.72</v>
      </c>
      <c r="G1525" s="636" t="s">
        <v>7433</v>
      </c>
      <c r="H1525" s="636" t="s">
        <v>419</v>
      </c>
      <c r="I1525" s="637" t="s">
        <v>3601</v>
      </c>
      <c r="J1525" s="637" t="s">
        <v>5044</v>
      </c>
      <c r="K1525" s="637" t="s">
        <v>32</v>
      </c>
      <c r="L1525" s="637">
        <v>12777</v>
      </c>
      <c r="M1525" s="638">
        <v>45247</v>
      </c>
      <c r="N1525" s="74">
        <f t="shared" si="70"/>
        <v>11</v>
      </c>
      <c r="O1525" s="74">
        <f t="shared" si="71"/>
        <v>11</v>
      </c>
      <c r="P1525" s="139" t="str">
        <f t="shared" si="72"/>
        <v>Gastos_Gerais</v>
      </c>
    </row>
    <row r="1526" spans="1:16" ht="48" x14ac:dyDescent="0.2">
      <c r="A1526" s="627">
        <v>9230</v>
      </c>
      <c r="B1526" s="634">
        <v>45247</v>
      </c>
      <c r="C1526" s="642">
        <v>45200</v>
      </c>
      <c r="D1526" s="636" t="s">
        <v>264</v>
      </c>
      <c r="E1526" s="636" t="s">
        <v>65</v>
      </c>
      <c r="F1526" s="374">
        <v>1457.26</v>
      </c>
      <c r="G1526" s="636" t="s">
        <v>10387</v>
      </c>
      <c r="H1526" s="636" t="s">
        <v>303</v>
      </c>
      <c r="I1526" s="637" t="s">
        <v>4591</v>
      </c>
      <c r="J1526" s="637" t="s">
        <v>1157</v>
      </c>
      <c r="K1526" s="637" t="s">
        <v>1892</v>
      </c>
      <c r="L1526" s="637">
        <v>5952</v>
      </c>
      <c r="M1526" s="638">
        <v>45247</v>
      </c>
      <c r="N1526" s="74">
        <f t="shared" si="70"/>
        <v>11</v>
      </c>
      <c r="O1526" s="74">
        <f t="shared" si="71"/>
        <v>10</v>
      </c>
      <c r="P1526" s="139" t="str">
        <f t="shared" si="72"/>
        <v>Gastos_Gerais</v>
      </c>
    </row>
    <row r="1527" spans="1:16" ht="38.25" x14ac:dyDescent="0.2">
      <c r="A1527" s="627">
        <v>9231</v>
      </c>
      <c r="B1527" s="634">
        <v>45247</v>
      </c>
      <c r="C1527" s="642">
        <v>45200</v>
      </c>
      <c r="D1527" s="636" t="s">
        <v>264</v>
      </c>
      <c r="E1527" s="636" t="s">
        <v>65</v>
      </c>
      <c r="F1527" s="374">
        <v>469.02</v>
      </c>
      <c r="G1527" s="636" t="s">
        <v>10388</v>
      </c>
      <c r="H1527" s="636" t="s">
        <v>303</v>
      </c>
      <c r="I1527" s="637" t="s">
        <v>4591</v>
      </c>
      <c r="J1527" s="637" t="s">
        <v>1157</v>
      </c>
      <c r="K1527" s="637" t="s">
        <v>1892</v>
      </c>
      <c r="L1527" s="637">
        <v>1708</v>
      </c>
      <c r="M1527" s="638">
        <v>45247</v>
      </c>
      <c r="N1527" s="74">
        <f t="shared" si="70"/>
        <v>11</v>
      </c>
      <c r="O1527" s="74">
        <f t="shared" si="71"/>
        <v>10</v>
      </c>
      <c r="P1527" s="139" t="str">
        <f t="shared" si="72"/>
        <v>Gastos_Gerais</v>
      </c>
    </row>
    <row r="1528" spans="1:16" ht="38.25" x14ac:dyDescent="0.2">
      <c r="A1528" s="627">
        <v>9232</v>
      </c>
      <c r="B1528" s="634">
        <v>45247</v>
      </c>
      <c r="C1528" s="642">
        <v>45200</v>
      </c>
      <c r="D1528" s="636" t="s">
        <v>264</v>
      </c>
      <c r="E1528" s="636" t="s">
        <v>65</v>
      </c>
      <c r="F1528" s="374">
        <v>191.63</v>
      </c>
      <c r="G1528" s="636" t="s">
        <v>10389</v>
      </c>
      <c r="H1528" s="636" t="s">
        <v>416</v>
      </c>
      <c r="I1528" s="637" t="s">
        <v>4595</v>
      </c>
      <c r="J1528" s="637" t="s">
        <v>1307</v>
      </c>
      <c r="K1528" s="637" t="s">
        <v>1307</v>
      </c>
      <c r="L1528" s="637" t="s">
        <v>10390</v>
      </c>
      <c r="M1528" s="638">
        <v>45231</v>
      </c>
      <c r="N1528" s="74">
        <f t="shared" si="70"/>
        <v>11</v>
      </c>
      <c r="O1528" s="74">
        <f t="shared" si="71"/>
        <v>10</v>
      </c>
      <c r="P1528" s="139" t="str">
        <f t="shared" si="72"/>
        <v>Gastos_Gerais</v>
      </c>
    </row>
    <row r="1529" spans="1:16" ht="51" x14ac:dyDescent="0.2">
      <c r="A1529" s="627">
        <v>9233</v>
      </c>
      <c r="B1529" s="634">
        <v>45247</v>
      </c>
      <c r="C1529" s="642">
        <v>45231</v>
      </c>
      <c r="D1529" s="636" t="s">
        <v>176</v>
      </c>
      <c r="E1529" s="636" t="s">
        <v>262</v>
      </c>
      <c r="F1529" s="374">
        <v>620.03</v>
      </c>
      <c r="G1529" s="636" t="s">
        <v>10391</v>
      </c>
      <c r="H1529" s="636" t="s">
        <v>419</v>
      </c>
      <c r="I1529" s="637" t="s">
        <v>4409</v>
      </c>
      <c r="J1529" s="637" t="s">
        <v>1188</v>
      </c>
      <c r="K1529" s="637" t="s">
        <v>4137</v>
      </c>
      <c r="L1529" s="637">
        <v>153920403</v>
      </c>
      <c r="M1529" s="638">
        <v>45247</v>
      </c>
      <c r="N1529" s="74">
        <f t="shared" si="70"/>
        <v>11</v>
      </c>
      <c r="O1529" s="74">
        <f t="shared" si="71"/>
        <v>11</v>
      </c>
      <c r="P1529" s="139" t="str">
        <f t="shared" si="72"/>
        <v>Gastos_com_Pessoal</v>
      </c>
    </row>
    <row r="1530" spans="1:16" ht="51" x14ac:dyDescent="0.2">
      <c r="A1530" s="627">
        <v>9234</v>
      </c>
      <c r="B1530" s="634">
        <v>45247</v>
      </c>
      <c r="C1530" s="642">
        <v>45231</v>
      </c>
      <c r="D1530" s="636" t="s">
        <v>176</v>
      </c>
      <c r="E1530" s="636" t="s">
        <v>280</v>
      </c>
      <c r="F1530" s="374">
        <v>1832.49</v>
      </c>
      <c r="G1530" s="636" t="s">
        <v>10392</v>
      </c>
      <c r="H1530" s="636" t="s">
        <v>419</v>
      </c>
      <c r="I1530" s="637" t="s">
        <v>4409</v>
      </c>
      <c r="J1530" s="637" t="s">
        <v>1188</v>
      </c>
      <c r="K1530" s="637" t="s">
        <v>4137</v>
      </c>
      <c r="L1530" s="637">
        <v>153920403</v>
      </c>
      <c r="M1530" s="638">
        <v>45247</v>
      </c>
      <c r="N1530" s="74">
        <f t="shared" si="70"/>
        <v>11</v>
      </c>
      <c r="O1530" s="74">
        <f t="shared" si="71"/>
        <v>11</v>
      </c>
      <c r="P1530" s="139" t="str">
        <f t="shared" si="72"/>
        <v>Gastos_com_Pessoal</v>
      </c>
    </row>
    <row r="1531" spans="1:16" ht="51" x14ac:dyDescent="0.2">
      <c r="A1531" s="627">
        <v>9235</v>
      </c>
      <c r="B1531" s="634">
        <v>45247</v>
      </c>
      <c r="C1531" s="642">
        <v>45231</v>
      </c>
      <c r="D1531" s="636" t="s">
        <v>176</v>
      </c>
      <c r="E1531" s="636" t="s">
        <v>262</v>
      </c>
      <c r="F1531" s="374">
        <v>1120.42</v>
      </c>
      <c r="G1531" s="636" t="s">
        <v>10393</v>
      </c>
      <c r="H1531" s="636" t="s">
        <v>493</v>
      </c>
      <c r="I1531" s="637" t="s">
        <v>10394</v>
      </c>
      <c r="J1531" s="637" t="s">
        <v>1188</v>
      </c>
      <c r="K1531" s="637" t="s">
        <v>4137</v>
      </c>
      <c r="L1531" s="637">
        <v>153920403</v>
      </c>
      <c r="M1531" s="638">
        <v>45247</v>
      </c>
      <c r="N1531" s="74">
        <f t="shared" si="70"/>
        <v>11</v>
      </c>
      <c r="O1531" s="74">
        <f t="shared" si="71"/>
        <v>11</v>
      </c>
      <c r="P1531" s="139" t="str">
        <f t="shared" si="72"/>
        <v>Gastos_com_Pessoal</v>
      </c>
    </row>
    <row r="1532" spans="1:16" ht="51" x14ac:dyDescent="0.2">
      <c r="A1532" s="627">
        <v>9236</v>
      </c>
      <c r="B1532" s="634">
        <v>45247</v>
      </c>
      <c r="C1532" s="642">
        <v>45231</v>
      </c>
      <c r="D1532" s="636" t="s">
        <v>176</v>
      </c>
      <c r="E1532" s="636" t="s">
        <v>280</v>
      </c>
      <c r="F1532" s="374">
        <v>3047.11</v>
      </c>
      <c r="G1532" s="636" t="s">
        <v>10395</v>
      </c>
      <c r="H1532" s="636" t="s">
        <v>493</v>
      </c>
      <c r="I1532" s="637" t="s">
        <v>10394</v>
      </c>
      <c r="J1532" s="637" t="s">
        <v>1188</v>
      </c>
      <c r="K1532" s="637" t="s">
        <v>4137</v>
      </c>
      <c r="L1532" s="637">
        <v>153920403</v>
      </c>
      <c r="M1532" s="638">
        <v>45247</v>
      </c>
      <c r="N1532" s="74">
        <f t="shared" si="70"/>
        <v>11</v>
      </c>
      <c r="O1532" s="74">
        <f t="shared" si="71"/>
        <v>11</v>
      </c>
      <c r="P1532" s="139" t="str">
        <f t="shared" si="72"/>
        <v>Gastos_com_Pessoal</v>
      </c>
    </row>
    <row r="1533" spans="1:16" ht="51" x14ac:dyDescent="0.2">
      <c r="A1533" s="627">
        <v>9237</v>
      </c>
      <c r="B1533" s="634">
        <v>45247</v>
      </c>
      <c r="C1533" s="642">
        <v>45231</v>
      </c>
      <c r="D1533" s="636" t="s">
        <v>176</v>
      </c>
      <c r="E1533" s="636" t="s">
        <v>262</v>
      </c>
      <c r="F1533" s="374">
        <v>894.01</v>
      </c>
      <c r="G1533" s="636" t="s">
        <v>10396</v>
      </c>
      <c r="H1533" s="636" t="s">
        <v>414</v>
      </c>
      <c r="I1533" s="637" t="s">
        <v>5063</v>
      </c>
      <c r="J1533" s="637" t="s">
        <v>1188</v>
      </c>
      <c r="K1533" s="637" t="s">
        <v>4137</v>
      </c>
      <c r="L1533" s="637">
        <v>153920403</v>
      </c>
      <c r="M1533" s="638">
        <v>45247</v>
      </c>
      <c r="N1533" s="74">
        <f t="shared" si="70"/>
        <v>11</v>
      </c>
      <c r="O1533" s="74">
        <f t="shared" si="71"/>
        <v>11</v>
      </c>
      <c r="P1533" s="139" t="str">
        <f t="shared" si="72"/>
        <v>Gastos_com_Pessoal</v>
      </c>
    </row>
    <row r="1534" spans="1:16" ht="51" x14ac:dyDescent="0.2">
      <c r="A1534" s="627">
        <v>9238</v>
      </c>
      <c r="B1534" s="634">
        <v>45247</v>
      </c>
      <c r="C1534" s="642">
        <v>45231</v>
      </c>
      <c r="D1534" s="636" t="s">
        <v>176</v>
      </c>
      <c r="E1534" s="636" t="s">
        <v>280</v>
      </c>
      <c r="F1534" s="374">
        <v>2516.06</v>
      </c>
      <c r="G1534" s="636" t="s">
        <v>10397</v>
      </c>
      <c r="H1534" s="636" t="s">
        <v>414</v>
      </c>
      <c r="I1534" s="637" t="s">
        <v>5063</v>
      </c>
      <c r="J1534" s="637" t="s">
        <v>1188</v>
      </c>
      <c r="K1534" s="637" t="s">
        <v>4137</v>
      </c>
      <c r="L1534" s="637">
        <v>153920403</v>
      </c>
      <c r="M1534" s="638">
        <v>45247</v>
      </c>
      <c r="N1534" s="74">
        <f t="shared" si="70"/>
        <v>11</v>
      </c>
      <c r="O1534" s="74">
        <f t="shared" si="71"/>
        <v>11</v>
      </c>
      <c r="P1534" s="139" t="str">
        <f t="shared" si="72"/>
        <v>Gastos_com_Pessoal</v>
      </c>
    </row>
    <row r="1535" spans="1:16" ht="51" x14ac:dyDescent="0.2">
      <c r="A1535" s="627">
        <v>9239</v>
      </c>
      <c r="B1535" s="634">
        <v>45247</v>
      </c>
      <c r="C1535" s="642">
        <v>45231</v>
      </c>
      <c r="D1535" s="636" t="s">
        <v>176</v>
      </c>
      <c r="E1535" s="636" t="s">
        <v>262</v>
      </c>
      <c r="F1535" s="374">
        <v>699.88</v>
      </c>
      <c r="G1535" s="636" t="s">
        <v>10398</v>
      </c>
      <c r="H1535" s="636" t="s">
        <v>419</v>
      </c>
      <c r="I1535" s="637" t="s">
        <v>10399</v>
      </c>
      <c r="J1535" s="637" t="s">
        <v>1188</v>
      </c>
      <c r="K1535" s="637" t="s">
        <v>4137</v>
      </c>
      <c r="L1535" s="637">
        <v>153920403</v>
      </c>
      <c r="M1535" s="638">
        <v>45247</v>
      </c>
      <c r="N1535" s="74">
        <f t="shared" si="70"/>
        <v>11</v>
      </c>
      <c r="O1535" s="74">
        <f t="shared" si="71"/>
        <v>11</v>
      </c>
      <c r="P1535" s="139" t="str">
        <f t="shared" si="72"/>
        <v>Gastos_com_Pessoal</v>
      </c>
    </row>
    <row r="1536" spans="1:16" ht="51" x14ac:dyDescent="0.2">
      <c r="A1536" s="627">
        <v>9240</v>
      </c>
      <c r="B1536" s="634">
        <v>45247</v>
      </c>
      <c r="C1536" s="642">
        <v>45231</v>
      </c>
      <c r="D1536" s="636" t="s">
        <v>176</v>
      </c>
      <c r="E1536" s="636" t="s">
        <v>280</v>
      </c>
      <c r="F1536" s="374">
        <v>2047.98</v>
      </c>
      <c r="G1536" s="636" t="s">
        <v>10400</v>
      </c>
      <c r="H1536" s="636" t="s">
        <v>419</v>
      </c>
      <c r="I1536" s="637" t="s">
        <v>10399</v>
      </c>
      <c r="J1536" s="637" t="s">
        <v>1188</v>
      </c>
      <c r="K1536" s="637" t="s">
        <v>4137</v>
      </c>
      <c r="L1536" s="637">
        <v>153920403</v>
      </c>
      <c r="M1536" s="638">
        <v>45247</v>
      </c>
      <c r="N1536" s="74">
        <f t="shared" si="70"/>
        <v>11</v>
      </c>
      <c r="O1536" s="74">
        <f t="shared" si="71"/>
        <v>11</v>
      </c>
      <c r="P1536" s="139" t="str">
        <f t="shared" si="72"/>
        <v>Gastos_com_Pessoal</v>
      </c>
    </row>
    <row r="1537" spans="1:16" ht="38.25" x14ac:dyDescent="0.2">
      <c r="A1537" s="627">
        <v>9241</v>
      </c>
      <c r="B1537" s="634">
        <v>45247</v>
      </c>
      <c r="C1537" s="642">
        <v>45231</v>
      </c>
      <c r="D1537" s="636" t="s">
        <v>264</v>
      </c>
      <c r="E1537" s="636" t="s">
        <v>293</v>
      </c>
      <c r="F1537" s="374">
        <v>75</v>
      </c>
      <c r="G1537" s="636" t="s">
        <v>9213</v>
      </c>
      <c r="H1537" s="636" t="s">
        <v>417</v>
      </c>
      <c r="I1537" s="637" t="s">
        <v>2382</v>
      </c>
      <c r="J1537" s="637" t="s">
        <v>1188</v>
      </c>
      <c r="K1537" s="637" t="s">
        <v>4137</v>
      </c>
      <c r="L1537" s="637">
        <v>153920403</v>
      </c>
      <c r="M1537" s="638">
        <v>45247</v>
      </c>
      <c r="N1537" s="74">
        <f t="shared" si="70"/>
        <v>11</v>
      </c>
      <c r="O1537" s="74">
        <f t="shared" si="71"/>
        <v>11</v>
      </c>
      <c r="P1537" s="139" t="str">
        <f t="shared" si="72"/>
        <v>Gastos_Gerais</v>
      </c>
    </row>
    <row r="1538" spans="1:16" ht="48" x14ac:dyDescent="0.2">
      <c r="A1538" s="627">
        <v>9242</v>
      </c>
      <c r="B1538" s="634">
        <v>45247</v>
      </c>
      <c r="C1538" s="642">
        <v>45231</v>
      </c>
      <c r="D1538" s="636" t="s">
        <v>264</v>
      </c>
      <c r="E1538" s="636" t="s">
        <v>293</v>
      </c>
      <c r="F1538" s="374">
        <v>675</v>
      </c>
      <c r="G1538" s="636" t="s">
        <v>10401</v>
      </c>
      <c r="H1538" s="636" t="s">
        <v>418</v>
      </c>
      <c r="I1538" s="637" t="s">
        <v>8203</v>
      </c>
      <c r="J1538" s="637" t="s">
        <v>1188</v>
      </c>
      <c r="K1538" s="637" t="s">
        <v>4137</v>
      </c>
      <c r="L1538" s="637">
        <v>153920403</v>
      </c>
      <c r="M1538" s="638">
        <v>45247</v>
      </c>
      <c r="N1538" s="74">
        <f t="shared" si="70"/>
        <v>11</v>
      </c>
      <c r="O1538" s="74">
        <f t="shared" si="71"/>
        <v>11</v>
      </c>
      <c r="P1538" s="139" t="str">
        <f t="shared" si="72"/>
        <v>Gastos_Gerais</v>
      </c>
    </row>
    <row r="1539" spans="1:16" ht="48" x14ac:dyDescent="0.2">
      <c r="A1539" s="627">
        <v>9243</v>
      </c>
      <c r="B1539" s="634">
        <v>45247</v>
      </c>
      <c r="C1539" s="642">
        <v>45231</v>
      </c>
      <c r="D1539" s="636" t="s">
        <v>264</v>
      </c>
      <c r="E1539" s="636" t="s">
        <v>211</v>
      </c>
      <c r="F1539" s="374">
        <v>177.37</v>
      </c>
      <c r="G1539" s="636" t="s">
        <v>10401</v>
      </c>
      <c r="H1539" s="636" t="s">
        <v>418</v>
      </c>
      <c r="I1539" s="637" t="s">
        <v>8203</v>
      </c>
      <c r="J1539" s="637" t="s">
        <v>1188</v>
      </c>
      <c r="K1539" s="637" t="s">
        <v>4137</v>
      </c>
      <c r="L1539" s="637">
        <v>153920403</v>
      </c>
      <c r="M1539" s="638">
        <v>45247</v>
      </c>
      <c r="N1539" s="74">
        <f t="shared" si="70"/>
        <v>11</v>
      </c>
      <c r="O1539" s="74">
        <f t="shared" si="71"/>
        <v>11</v>
      </c>
      <c r="P1539" s="139" t="str">
        <f t="shared" si="72"/>
        <v>Gastos_Gerais</v>
      </c>
    </row>
    <row r="1540" spans="1:16" ht="48" x14ac:dyDescent="0.2">
      <c r="A1540" s="627">
        <v>9244</v>
      </c>
      <c r="B1540" s="634">
        <v>45247</v>
      </c>
      <c r="C1540" s="642">
        <v>45231</v>
      </c>
      <c r="D1540" s="636" t="s">
        <v>264</v>
      </c>
      <c r="E1540" s="636" t="s">
        <v>293</v>
      </c>
      <c r="F1540" s="374">
        <v>375</v>
      </c>
      <c r="G1540" s="636" t="s">
        <v>10303</v>
      </c>
      <c r="H1540" s="636" t="s">
        <v>416</v>
      </c>
      <c r="I1540" s="637" t="s">
        <v>7439</v>
      </c>
      <c r="J1540" s="637" t="s">
        <v>1188</v>
      </c>
      <c r="K1540" s="637" t="s">
        <v>4137</v>
      </c>
      <c r="L1540" s="637">
        <v>153920403</v>
      </c>
      <c r="M1540" s="638">
        <v>45247</v>
      </c>
      <c r="N1540" s="74">
        <f t="shared" si="70"/>
        <v>11</v>
      </c>
      <c r="O1540" s="74">
        <f t="shared" si="71"/>
        <v>11</v>
      </c>
      <c r="P1540" s="139" t="str">
        <f t="shared" si="72"/>
        <v>Gastos_Gerais</v>
      </c>
    </row>
    <row r="1541" spans="1:16" ht="48" x14ac:dyDescent="0.2">
      <c r="A1541" s="627">
        <v>9245</v>
      </c>
      <c r="B1541" s="634">
        <v>45247</v>
      </c>
      <c r="C1541" s="642">
        <v>45231</v>
      </c>
      <c r="D1541" s="636" t="s">
        <v>264</v>
      </c>
      <c r="E1541" s="636" t="s">
        <v>211</v>
      </c>
      <c r="F1541" s="374">
        <v>217.67</v>
      </c>
      <c r="G1541" s="636" t="s">
        <v>10303</v>
      </c>
      <c r="H1541" s="636" t="s">
        <v>416</v>
      </c>
      <c r="I1541" s="637" t="s">
        <v>7439</v>
      </c>
      <c r="J1541" s="637" t="s">
        <v>1188</v>
      </c>
      <c r="K1541" s="637" t="s">
        <v>4137</v>
      </c>
      <c r="L1541" s="637">
        <v>153920403</v>
      </c>
      <c r="M1541" s="638">
        <v>45247</v>
      </c>
      <c r="N1541" s="74">
        <f t="shared" ref="N1541:N1604" si="73">IF(B1541=0,0,IF(YEAR(B1541)=$O$1,MONTH(B1541)-$N$1+1,(YEAR(B1541)-$O$1)*12-$N$1+1+MONTH(B1541)))</f>
        <v>11</v>
      </c>
      <c r="O1541" s="74">
        <f t="shared" ref="O1541:O1604" si="74">IF(C1541=0,0,IF(YEAR(C1541)=$O$1,MONTH(C1541)-$N$1+1,(YEAR(C1541)-$O$1)*12-$N$1+1+MONTH(C1541)))</f>
        <v>11</v>
      </c>
      <c r="P1541" s="139" t="str">
        <f t="shared" ref="P1541:P1604" si="75">SUBSTITUTE(D1541," ","_")</f>
        <v>Gastos_Gerais</v>
      </c>
    </row>
    <row r="1542" spans="1:16" ht="38.25" x14ac:dyDescent="0.2">
      <c r="A1542" s="627">
        <v>9246</v>
      </c>
      <c r="B1542" s="634">
        <v>45247</v>
      </c>
      <c r="C1542" s="642">
        <v>45231</v>
      </c>
      <c r="D1542" s="636" t="s">
        <v>264</v>
      </c>
      <c r="E1542" s="636" t="s">
        <v>293</v>
      </c>
      <c r="F1542" s="374">
        <v>300</v>
      </c>
      <c r="G1542" s="636" t="s">
        <v>10402</v>
      </c>
      <c r="H1542" s="636" t="s">
        <v>421</v>
      </c>
      <c r="I1542" s="637" t="s">
        <v>10403</v>
      </c>
      <c r="J1542" s="637" t="s">
        <v>1188</v>
      </c>
      <c r="K1542" s="637" t="s">
        <v>4137</v>
      </c>
      <c r="L1542" s="637">
        <v>153920403</v>
      </c>
      <c r="M1542" s="638">
        <v>45247</v>
      </c>
      <c r="N1542" s="74">
        <f t="shared" si="73"/>
        <v>11</v>
      </c>
      <c r="O1542" s="74">
        <f t="shared" si="74"/>
        <v>11</v>
      </c>
      <c r="P1542" s="139" t="str">
        <f t="shared" si="75"/>
        <v>Gastos_Gerais</v>
      </c>
    </row>
    <row r="1543" spans="1:16" ht="38.25" x14ac:dyDescent="0.2">
      <c r="A1543" s="627">
        <v>9247</v>
      </c>
      <c r="B1543" s="634">
        <v>45247</v>
      </c>
      <c r="C1543" s="642">
        <v>45231</v>
      </c>
      <c r="D1543" s="636" t="s">
        <v>264</v>
      </c>
      <c r="E1543" s="636" t="s">
        <v>293</v>
      </c>
      <c r="F1543" s="374">
        <v>12.6</v>
      </c>
      <c r="G1543" s="636" t="s">
        <v>10404</v>
      </c>
      <c r="H1543" s="636" t="s">
        <v>302</v>
      </c>
      <c r="I1543" s="637" t="s">
        <v>2298</v>
      </c>
      <c r="J1543" s="637" t="s">
        <v>1188</v>
      </c>
      <c r="K1543" s="637" t="s">
        <v>4137</v>
      </c>
      <c r="L1543" s="637">
        <v>153920403</v>
      </c>
      <c r="M1543" s="638">
        <v>45247</v>
      </c>
      <c r="N1543" s="74">
        <f t="shared" si="73"/>
        <v>11</v>
      </c>
      <c r="O1543" s="74">
        <f t="shared" si="74"/>
        <v>11</v>
      </c>
      <c r="P1543" s="139" t="str">
        <f t="shared" si="75"/>
        <v>Gastos_Gerais</v>
      </c>
    </row>
    <row r="1544" spans="1:16" ht="51" x14ac:dyDescent="0.2">
      <c r="A1544" s="627">
        <v>9248</v>
      </c>
      <c r="B1544" s="634">
        <v>45247</v>
      </c>
      <c r="C1544" s="642">
        <v>45200</v>
      </c>
      <c r="D1544" s="636" t="s">
        <v>176</v>
      </c>
      <c r="E1544" s="636" t="s">
        <v>245</v>
      </c>
      <c r="F1544" s="374">
        <v>154035.93</v>
      </c>
      <c r="G1544" s="636" t="s">
        <v>10405</v>
      </c>
      <c r="H1544" s="636" t="s">
        <v>303</v>
      </c>
      <c r="I1544" s="637" t="s">
        <v>4588</v>
      </c>
      <c r="J1544" s="637" t="s">
        <v>1188</v>
      </c>
      <c r="K1544" s="637" t="s">
        <v>1410</v>
      </c>
      <c r="L1544" s="637" t="s">
        <v>425</v>
      </c>
      <c r="M1544" s="638">
        <v>45247</v>
      </c>
      <c r="N1544" s="74">
        <f t="shared" si="73"/>
        <v>11</v>
      </c>
      <c r="O1544" s="74">
        <f t="shared" si="74"/>
        <v>10</v>
      </c>
      <c r="P1544" s="139" t="str">
        <f t="shared" si="75"/>
        <v>Gastos_com_Pessoal</v>
      </c>
    </row>
    <row r="1545" spans="1:16" ht="51" x14ac:dyDescent="0.2">
      <c r="A1545" s="627">
        <v>9249</v>
      </c>
      <c r="B1545" s="634">
        <v>45247</v>
      </c>
      <c r="C1545" s="642">
        <v>45200</v>
      </c>
      <c r="D1545" s="636" t="s">
        <v>176</v>
      </c>
      <c r="E1545" s="636" t="s">
        <v>1</v>
      </c>
      <c r="F1545" s="374">
        <v>90348.57</v>
      </c>
      <c r="G1545" s="636" t="s">
        <v>10406</v>
      </c>
      <c r="H1545" s="636" t="s">
        <v>303</v>
      </c>
      <c r="I1545" s="637" t="s">
        <v>1889</v>
      </c>
      <c r="J1545" s="637" t="s">
        <v>1188</v>
      </c>
      <c r="K1545" s="637" t="s">
        <v>1410</v>
      </c>
      <c r="L1545" s="637" t="s">
        <v>425</v>
      </c>
      <c r="M1545" s="638">
        <v>45247</v>
      </c>
      <c r="N1545" s="74">
        <f t="shared" si="73"/>
        <v>11</v>
      </c>
      <c r="O1545" s="74">
        <f t="shared" si="74"/>
        <v>10</v>
      </c>
      <c r="P1545" s="139" t="str">
        <f t="shared" si="75"/>
        <v>Gastos_com_Pessoal</v>
      </c>
    </row>
    <row r="1546" spans="1:16" ht="51" x14ac:dyDescent="0.2">
      <c r="A1546" s="627">
        <v>9250</v>
      </c>
      <c r="B1546" s="634">
        <v>45247</v>
      </c>
      <c r="C1546" s="642">
        <v>45200</v>
      </c>
      <c r="D1546" s="636" t="s">
        <v>176</v>
      </c>
      <c r="E1546" s="636" t="s">
        <v>1</v>
      </c>
      <c r="F1546" s="374">
        <v>300774.65000000002</v>
      </c>
      <c r="G1546" s="636" t="s">
        <v>10407</v>
      </c>
      <c r="H1546" s="636" t="s">
        <v>303</v>
      </c>
      <c r="I1546" s="637" t="s">
        <v>4586</v>
      </c>
      <c r="J1546" s="637" t="s">
        <v>1188</v>
      </c>
      <c r="K1546" s="637" t="s">
        <v>1410</v>
      </c>
      <c r="L1546" s="637" t="s">
        <v>425</v>
      </c>
      <c r="M1546" s="638">
        <v>45247</v>
      </c>
      <c r="N1546" s="74">
        <f t="shared" si="73"/>
        <v>11</v>
      </c>
      <c r="O1546" s="74">
        <f t="shared" si="74"/>
        <v>10</v>
      </c>
      <c r="P1546" s="139" t="str">
        <f t="shared" si="75"/>
        <v>Gastos_com_Pessoal</v>
      </c>
    </row>
    <row r="1547" spans="1:16" ht="76.5" x14ac:dyDescent="0.2">
      <c r="A1547" s="627">
        <v>9251</v>
      </c>
      <c r="B1547" s="634">
        <v>45247</v>
      </c>
      <c r="C1547" s="642">
        <v>45231</v>
      </c>
      <c r="D1547" s="636" t="s">
        <v>141</v>
      </c>
      <c r="E1547" s="636" t="s">
        <v>228</v>
      </c>
      <c r="F1547" s="374">
        <v>4390</v>
      </c>
      <c r="G1547" s="636" t="s">
        <v>10179</v>
      </c>
      <c r="H1547" s="636" t="s">
        <v>416</v>
      </c>
      <c r="I1547" s="637" t="s">
        <v>10807</v>
      </c>
      <c r="J1547" s="637" t="s">
        <v>1157</v>
      </c>
      <c r="K1547" s="637" t="s">
        <v>32</v>
      </c>
      <c r="L1547" s="637">
        <v>1649</v>
      </c>
      <c r="M1547" s="638">
        <v>45236</v>
      </c>
      <c r="N1547" s="74">
        <f t="shared" si="73"/>
        <v>11</v>
      </c>
      <c r="O1547" s="74">
        <f t="shared" si="74"/>
        <v>11</v>
      </c>
      <c r="P1547" s="139" t="str">
        <f t="shared" si="75"/>
        <v>Aquisição_de_Bens_Permanentes</v>
      </c>
    </row>
    <row r="1548" spans="1:16" ht="76.5" x14ac:dyDescent="0.2">
      <c r="A1548" s="627">
        <v>9252</v>
      </c>
      <c r="B1548" s="634">
        <v>45247</v>
      </c>
      <c r="C1548" s="642">
        <v>45231</v>
      </c>
      <c r="D1548" s="636" t="s">
        <v>141</v>
      </c>
      <c r="E1548" s="636" t="s">
        <v>228</v>
      </c>
      <c r="F1548" s="374">
        <v>4390</v>
      </c>
      <c r="G1548" s="636" t="s">
        <v>10179</v>
      </c>
      <c r="H1548" s="636" t="s">
        <v>1032</v>
      </c>
      <c r="I1548" s="637" t="s">
        <v>10807</v>
      </c>
      <c r="J1548" s="637" t="s">
        <v>1157</v>
      </c>
      <c r="K1548" s="637" t="s">
        <v>32</v>
      </c>
      <c r="L1548" s="637">
        <v>1650</v>
      </c>
      <c r="M1548" s="638">
        <v>45236</v>
      </c>
      <c r="N1548" s="74">
        <f t="shared" si="73"/>
        <v>11</v>
      </c>
      <c r="O1548" s="74">
        <f t="shared" si="74"/>
        <v>11</v>
      </c>
      <c r="P1548" s="139" t="str">
        <f t="shared" si="75"/>
        <v>Aquisição_de_Bens_Permanentes</v>
      </c>
    </row>
    <row r="1549" spans="1:16" ht="76.5" x14ac:dyDescent="0.2">
      <c r="A1549" s="627">
        <v>9253</v>
      </c>
      <c r="B1549" s="634">
        <v>45247</v>
      </c>
      <c r="C1549" s="642">
        <v>45231</v>
      </c>
      <c r="D1549" s="636" t="s">
        <v>141</v>
      </c>
      <c r="E1549" s="636" t="s">
        <v>228</v>
      </c>
      <c r="F1549" s="374">
        <v>4390</v>
      </c>
      <c r="G1549" s="636" t="s">
        <v>10179</v>
      </c>
      <c r="H1549" s="636" t="s">
        <v>420</v>
      </c>
      <c r="I1549" s="637" t="s">
        <v>10807</v>
      </c>
      <c r="J1549" s="637" t="s">
        <v>1157</v>
      </c>
      <c r="K1549" s="637" t="s">
        <v>32</v>
      </c>
      <c r="L1549" s="637">
        <v>1651</v>
      </c>
      <c r="M1549" s="638">
        <v>45236</v>
      </c>
      <c r="N1549" s="74">
        <f t="shared" si="73"/>
        <v>11</v>
      </c>
      <c r="O1549" s="74">
        <f t="shared" si="74"/>
        <v>11</v>
      </c>
      <c r="P1549" s="139" t="str">
        <f t="shared" si="75"/>
        <v>Aquisição_de_Bens_Permanentes</v>
      </c>
    </row>
    <row r="1550" spans="1:16" ht="76.5" x14ac:dyDescent="0.2">
      <c r="A1550" s="627">
        <v>9254</v>
      </c>
      <c r="B1550" s="634">
        <v>45247</v>
      </c>
      <c r="C1550" s="642">
        <v>45231</v>
      </c>
      <c r="D1550" s="636" t="s">
        <v>141</v>
      </c>
      <c r="E1550" s="636" t="s">
        <v>228</v>
      </c>
      <c r="F1550" s="374">
        <v>4390</v>
      </c>
      <c r="G1550" s="636" t="s">
        <v>10179</v>
      </c>
      <c r="H1550" s="636" t="s">
        <v>422</v>
      </c>
      <c r="I1550" s="637" t="s">
        <v>10807</v>
      </c>
      <c r="J1550" s="637" t="s">
        <v>1157</v>
      </c>
      <c r="K1550" s="637" t="s">
        <v>32</v>
      </c>
      <c r="L1550" s="637">
        <v>1652</v>
      </c>
      <c r="M1550" s="638">
        <v>45236</v>
      </c>
      <c r="N1550" s="74">
        <f t="shared" si="73"/>
        <v>11</v>
      </c>
      <c r="O1550" s="74">
        <f t="shared" si="74"/>
        <v>11</v>
      </c>
      <c r="P1550" s="139" t="str">
        <f t="shared" si="75"/>
        <v>Aquisição_de_Bens_Permanentes</v>
      </c>
    </row>
    <row r="1551" spans="1:16" ht="76.5" x14ac:dyDescent="0.2">
      <c r="A1551" s="627">
        <v>9255</v>
      </c>
      <c r="B1551" s="634">
        <v>45247</v>
      </c>
      <c r="C1551" s="642">
        <v>45231</v>
      </c>
      <c r="D1551" s="636" t="s">
        <v>141</v>
      </c>
      <c r="E1551" s="636" t="s">
        <v>228</v>
      </c>
      <c r="F1551" s="374">
        <v>4390</v>
      </c>
      <c r="G1551" s="636" t="s">
        <v>10179</v>
      </c>
      <c r="H1551" s="636" t="s">
        <v>418</v>
      </c>
      <c r="I1551" s="637" t="s">
        <v>10807</v>
      </c>
      <c r="J1551" s="637" t="s">
        <v>1157</v>
      </c>
      <c r="K1551" s="637" t="s">
        <v>32</v>
      </c>
      <c r="L1551" s="637">
        <v>1653</v>
      </c>
      <c r="M1551" s="638">
        <v>45236</v>
      </c>
      <c r="N1551" s="74">
        <f t="shared" si="73"/>
        <v>11</v>
      </c>
      <c r="O1551" s="74">
        <f t="shared" si="74"/>
        <v>11</v>
      </c>
      <c r="P1551" s="139" t="str">
        <f t="shared" si="75"/>
        <v>Aquisição_de_Bens_Permanentes</v>
      </c>
    </row>
    <row r="1552" spans="1:16" ht="38.25" x14ac:dyDescent="0.2">
      <c r="A1552" s="627">
        <v>9256</v>
      </c>
      <c r="B1552" s="634">
        <v>45247</v>
      </c>
      <c r="C1552" s="642">
        <v>45231</v>
      </c>
      <c r="D1552" s="636" t="s">
        <v>264</v>
      </c>
      <c r="E1552" s="636" t="s">
        <v>402</v>
      </c>
      <c r="F1552" s="374">
        <v>94.72</v>
      </c>
      <c r="G1552" s="636" t="s">
        <v>1487</v>
      </c>
      <c r="H1552" s="636" t="s">
        <v>416</v>
      </c>
      <c r="I1552" s="637" t="s">
        <v>9308</v>
      </c>
      <c r="J1552" s="637" t="s">
        <v>1157</v>
      </c>
      <c r="K1552" s="637" t="s">
        <v>32</v>
      </c>
      <c r="L1552" s="637">
        <v>1791</v>
      </c>
      <c r="M1552" s="638">
        <v>45239</v>
      </c>
      <c r="N1552" s="74">
        <f t="shared" si="73"/>
        <v>11</v>
      </c>
      <c r="O1552" s="74">
        <f t="shared" si="74"/>
        <v>11</v>
      </c>
      <c r="P1552" s="139" t="str">
        <f t="shared" si="75"/>
        <v>Gastos_Gerais</v>
      </c>
    </row>
    <row r="1553" spans="1:16" ht="38.25" x14ac:dyDescent="0.2">
      <c r="A1553" s="627">
        <v>9257</v>
      </c>
      <c r="B1553" s="634">
        <v>45247</v>
      </c>
      <c r="C1553" s="642">
        <v>45231</v>
      </c>
      <c r="D1553" s="636" t="s">
        <v>264</v>
      </c>
      <c r="E1553" s="636" t="s">
        <v>290</v>
      </c>
      <c r="F1553" s="374">
        <v>550</v>
      </c>
      <c r="G1553" s="636" t="s">
        <v>10408</v>
      </c>
      <c r="H1553" s="636" t="s">
        <v>422</v>
      </c>
      <c r="I1553" s="637" t="s">
        <v>10409</v>
      </c>
      <c r="J1553" s="637" t="s">
        <v>1157</v>
      </c>
      <c r="K1553" s="637" t="s">
        <v>32</v>
      </c>
      <c r="L1553" s="637">
        <v>159847</v>
      </c>
      <c r="M1553" s="638">
        <v>45229</v>
      </c>
      <c r="N1553" s="74">
        <f t="shared" si="73"/>
        <v>11</v>
      </c>
      <c r="O1553" s="74">
        <f t="shared" si="74"/>
        <v>11</v>
      </c>
      <c r="P1553" s="139" t="str">
        <f t="shared" si="75"/>
        <v>Gastos_Gerais</v>
      </c>
    </row>
    <row r="1554" spans="1:16" ht="38.25" x14ac:dyDescent="0.2">
      <c r="A1554" s="627">
        <v>9258</v>
      </c>
      <c r="B1554" s="634">
        <v>45247</v>
      </c>
      <c r="C1554" s="642">
        <v>45231</v>
      </c>
      <c r="D1554" s="636" t="s">
        <v>264</v>
      </c>
      <c r="E1554" s="636" t="s">
        <v>138</v>
      </c>
      <c r="F1554" s="374">
        <v>473.04</v>
      </c>
      <c r="G1554" s="636" t="s">
        <v>138</v>
      </c>
      <c r="H1554" s="636" t="s">
        <v>302</v>
      </c>
      <c r="I1554" s="637" t="s">
        <v>1237</v>
      </c>
      <c r="J1554" s="637" t="s">
        <v>1157</v>
      </c>
      <c r="K1554" s="637" t="s">
        <v>32</v>
      </c>
      <c r="L1554" s="637">
        <v>16737</v>
      </c>
      <c r="M1554" s="638">
        <v>45236</v>
      </c>
      <c r="N1554" s="74">
        <f t="shared" si="73"/>
        <v>11</v>
      </c>
      <c r="O1554" s="74">
        <f t="shared" si="74"/>
        <v>11</v>
      </c>
      <c r="P1554" s="139" t="str">
        <f t="shared" si="75"/>
        <v>Gastos_Gerais</v>
      </c>
    </row>
    <row r="1555" spans="1:16" ht="38.25" x14ac:dyDescent="0.2">
      <c r="A1555" s="627">
        <v>9259</v>
      </c>
      <c r="B1555" s="634">
        <v>45247</v>
      </c>
      <c r="C1555" s="642">
        <v>45231</v>
      </c>
      <c r="D1555" s="636" t="s">
        <v>264</v>
      </c>
      <c r="E1555" s="636" t="s">
        <v>138</v>
      </c>
      <c r="F1555" s="374">
        <v>1825.27</v>
      </c>
      <c r="G1555" s="636" t="s">
        <v>138</v>
      </c>
      <c r="H1555" s="636" t="s">
        <v>421</v>
      </c>
      <c r="I1555" s="637" t="s">
        <v>1237</v>
      </c>
      <c r="J1555" s="637" t="s">
        <v>1157</v>
      </c>
      <c r="K1555" s="637" t="s">
        <v>32</v>
      </c>
      <c r="L1555" s="637">
        <v>16736</v>
      </c>
      <c r="M1555" s="638">
        <v>45236</v>
      </c>
      <c r="N1555" s="74">
        <f t="shared" si="73"/>
        <v>11</v>
      </c>
      <c r="O1555" s="74">
        <f t="shared" si="74"/>
        <v>11</v>
      </c>
      <c r="P1555" s="139" t="str">
        <f t="shared" si="75"/>
        <v>Gastos_Gerais</v>
      </c>
    </row>
    <row r="1556" spans="1:16" ht="38.25" x14ac:dyDescent="0.2">
      <c r="A1556" s="627">
        <v>9260</v>
      </c>
      <c r="B1556" s="634">
        <v>45247</v>
      </c>
      <c r="C1556" s="642">
        <v>45200</v>
      </c>
      <c r="D1556" s="636" t="s">
        <v>264</v>
      </c>
      <c r="E1556" s="636" t="s">
        <v>410</v>
      </c>
      <c r="F1556" s="374">
        <v>1460.25</v>
      </c>
      <c r="G1556" s="636" t="s">
        <v>1541</v>
      </c>
      <c r="H1556" s="636" t="s">
        <v>423</v>
      </c>
      <c r="I1556" s="637" t="s">
        <v>1820</v>
      </c>
      <c r="J1556" s="637" t="s">
        <v>1157</v>
      </c>
      <c r="K1556" s="637" t="s">
        <v>32</v>
      </c>
      <c r="L1556" s="637">
        <v>3641</v>
      </c>
      <c r="M1556" s="638">
        <v>45237</v>
      </c>
      <c r="N1556" s="74">
        <f t="shared" si="73"/>
        <v>11</v>
      </c>
      <c r="O1556" s="74">
        <f t="shared" si="74"/>
        <v>10</v>
      </c>
      <c r="P1556" s="139" t="str">
        <f t="shared" si="75"/>
        <v>Gastos_Gerais</v>
      </c>
    </row>
    <row r="1557" spans="1:16" ht="38.25" x14ac:dyDescent="0.2">
      <c r="A1557" s="627">
        <v>9261</v>
      </c>
      <c r="B1557" s="634">
        <v>45247</v>
      </c>
      <c r="C1557" s="642">
        <v>45200</v>
      </c>
      <c r="D1557" s="636" t="s">
        <v>264</v>
      </c>
      <c r="E1557" s="636" t="s">
        <v>410</v>
      </c>
      <c r="F1557" s="374">
        <v>1499.45</v>
      </c>
      <c r="G1557" s="636" t="s">
        <v>1541</v>
      </c>
      <c r="H1557" s="636" t="s">
        <v>421</v>
      </c>
      <c r="I1557" s="637" t="s">
        <v>1820</v>
      </c>
      <c r="J1557" s="637" t="s">
        <v>1157</v>
      </c>
      <c r="K1557" s="637" t="s">
        <v>32</v>
      </c>
      <c r="L1557" s="637">
        <v>3638</v>
      </c>
      <c r="M1557" s="638">
        <v>45237</v>
      </c>
      <c r="N1557" s="74">
        <f t="shared" si="73"/>
        <v>11</v>
      </c>
      <c r="O1557" s="74">
        <f t="shared" si="74"/>
        <v>10</v>
      </c>
      <c r="P1557" s="139" t="str">
        <f t="shared" si="75"/>
        <v>Gastos_Gerais</v>
      </c>
    </row>
    <row r="1558" spans="1:16" ht="38.25" x14ac:dyDescent="0.2">
      <c r="A1558" s="627">
        <v>9262</v>
      </c>
      <c r="B1558" s="634">
        <v>45247</v>
      </c>
      <c r="C1558" s="642">
        <v>45200</v>
      </c>
      <c r="D1558" s="636" t="s">
        <v>264</v>
      </c>
      <c r="E1558" s="636" t="s">
        <v>410</v>
      </c>
      <c r="F1558" s="374">
        <v>1460.25</v>
      </c>
      <c r="G1558" s="636" t="s">
        <v>1541</v>
      </c>
      <c r="H1558" s="636" t="s">
        <v>493</v>
      </c>
      <c r="I1558" s="637" t="s">
        <v>1820</v>
      </c>
      <c r="J1558" s="637" t="s">
        <v>1157</v>
      </c>
      <c r="K1558" s="637" t="s">
        <v>32</v>
      </c>
      <c r="L1558" s="637">
        <v>3639</v>
      </c>
      <c r="M1558" s="638">
        <v>45237</v>
      </c>
      <c r="N1558" s="74">
        <f t="shared" si="73"/>
        <v>11</v>
      </c>
      <c r="O1558" s="74">
        <f t="shared" si="74"/>
        <v>10</v>
      </c>
      <c r="P1558" s="139" t="str">
        <f t="shared" si="75"/>
        <v>Gastos_Gerais</v>
      </c>
    </row>
    <row r="1559" spans="1:16" ht="38.25" x14ac:dyDescent="0.2">
      <c r="A1559" s="627">
        <v>9263</v>
      </c>
      <c r="B1559" s="634">
        <v>45247</v>
      </c>
      <c r="C1559" s="642">
        <v>45200</v>
      </c>
      <c r="D1559" s="636" t="s">
        <v>264</v>
      </c>
      <c r="E1559" s="636" t="s">
        <v>410</v>
      </c>
      <c r="F1559" s="374">
        <v>2548.09</v>
      </c>
      <c r="G1559" s="636" t="s">
        <v>1541</v>
      </c>
      <c r="H1559" s="636" t="s">
        <v>419</v>
      </c>
      <c r="I1559" s="637" t="s">
        <v>1820</v>
      </c>
      <c r="J1559" s="637" t="s">
        <v>1157</v>
      </c>
      <c r="K1559" s="637" t="s">
        <v>32</v>
      </c>
      <c r="L1559" s="637">
        <v>3637</v>
      </c>
      <c r="M1559" s="638">
        <v>45237</v>
      </c>
      <c r="N1559" s="74">
        <f t="shared" si="73"/>
        <v>11</v>
      </c>
      <c r="O1559" s="74">
        <f t="shared" si="74"/>
        <v>10</v>
      </c>
      <c r="P1559" s="139" t="str">
        <f t="shared" si="75"/>
        <v>Gastos_Gerais</v>
      </c>
    </row>
    <row r="1560" spans="1:16" ht="38.25" x14ac:dyDescent="0.2">
      <c r="A1560" s="627">
        <v>9264</v>
      </c>
      <c r="B1560" s="634">
        <v>45247</v>
      </c>
      <c r="C1560" s="642">
        <v>45200</v>
      </c>
      <c r="D1560" s="636" t="s">
        <v>264</v>
      </c>
      <c r="E1560" s="636" t="s">
        <v>410</v>
      </c>
      <c r="F1560" s="374">
        <v>1558.26</v>
      </c>
      <c r="G1560" s="636" t="s">
        <v>1541</v>
      </c>
      <c r="H1560" s="636" t="s">
        <v>414</v>
      </c>
      <c r="I1560" s="637" t="s">
        <v>1820</v>
      </c>
      <c r="J1560" s="637" t="s">
        <v>1157</v>
      </c>
      <c r="K1560" s="637" t="s">
        <v>32</v>
      </c>
      <c r="L1560" s="637">
        <v>3640</v>
      </c>
      <c r="M1560" s="638">
        <v>45237</v>
      </c>
      <c r="N1560" s="74">
        <f t="shared" si="73"/>
        <v>11</v>
      </c>
      <c r="O1560" s="74">
        <f t="shared" si="74"/>
        <v>10</v>
      </c>
      <c r="P1560" s="139" t="str">
        <f t="shared" si="75"/>
        <v>Gastos_Gerais</v>
      </c>
    </row>
    <row r="1561" spans="1:16" ht="38.25" x14ac:dyDescent="0.2">
      <c r="A1561" s="627">
        <v>9265</v>
      </c>
      <c r="B1561" s="634">
        <v>45247</v>
      </c>
      <c r="C1561" s="642">
        <v>45231</v>
      </c>
      <c r="D1561" s="636" t="s">
        <v>264</v>
      </c>
      <c r="E1561" s="636" t="s">
        <v>293</v>
      </c>
      <c r="F1561" s="374">
        <v>370</v>
      </c>
      <c r="G1561" s="636" t="s">
        <v>10410</v>
      </c>
      <c r="H1561" s="636" t="s">
        <v>302</v>
      </c>
      <c r="I1561" s="637" t="s">
        <v>6966</v>
      </c>
      <c r="J1561" s="637" t="s">
        <v>1157</v>
      </c>
      <c r="K1561" s="637" t="s">
        <v>32</v>
      </c>
      <c r="L1561" s="637">
        <v>7882</v>
      </c>
      <c r="M1561" s="638">
        <v>45239</v>
      </c>
      <c r="N1561" s="74">
        <f t="shared" si="73"/>
        <v>11</v>
      </c>
      <c r="O1561" s="74">
        <f t="shared" si="74"/>
        <v>11</v>
      </c>
      <c r="P1561" s="139" t="str">
        <f t="shared" si="75"/>
        <v>Gastos_Gerais</v>
      </c>
    </row>
    <row r="1562" spans="1:16" ht="38.25" x14ac:dyDescent="0.2">
      <c r="A1562" s="627">
        <v>9266</v>
      </c>
      <c r="B1562" s="634">
        <v>45247</v>
      </c>
      <c r="C1562" s="642">
        <v>45231</v>
      </c>
      <c r="D1562" s="636" t="s">
        <v>264</v>
      </c>
      <c r="E1562" s="636" t="s">
        <v>293</v>
      </c>
      <c r="F1562" s="374">
        <v>370</v>
      </c>
      <c r="G1562" s="636" t="s">
        <v>10411</v>
      </c>
      <c r="H1562" s="636" t="s">
        <v>302</v>
      </c>
      <c r="I1562" s="637" t="s">
        <v>6966</v>
      </c>
      <c r="J1562" s="637" t="s">
        <v>1157</v>
      </c>
      <c r="K1562" s="637" t="s">
        <v>32</v>
      </c>
      <c r="L1562" s="637">
        <v>7881</v>
      </c>
      <c r="M1562" s="638">
        <v>45239</v>
      </c>
      <c r="N1562" s="74">
        <f t="shared" si="73"/>
        <v>11</v>
      </c>
      <c r="O1562" s="74">
        <f t="shared" si="74"/>
        <v>11</v>
      </c>
      <c r="P1562" s="139" t="str">
        <f t="shared" si="75"/>
        <v>Gastos_Gerais</v>
      </c>
    </row>
    <row r="1563" spans="1:16" ht="38.25" x14ac:dyDescent="0.2">
      <c r="A1563" s="627">
        <v>9267</v>
      </c>
      <c r="B1563" s="634">
        <v>45247</v>
      </c>
      <c r="C1563" s="642">
        <v>45231</v>
      </c>
      <c r="D1563" s="636" t="s">
        <v>264</v>
      </c>
      <c r="E1563" s="636" t="s">
        <v>293</v>
      </c>
      <c r="F1563" s="374">
        <v>370</v>
      </c>
      <c r="G1563" s="636" t="s">
        <v>10412</v>
      </c>
      <c r="H1563" s="636" t="s">
        <v>302</v>
      </c>
      <c r="I1563" s="637" t="s">
        <v>6966</v>
      </c>
      <c r="J1563" s="637" t="s">
        <v>1157</v>
      </c>
      <c r="K1563" s="637" t="s">
        <v>32</v>
      </c>
      <c r="L1563" s="637">
        <v>1880</v>
      </c>
      <c r="M1563" s="638">
        <v>45239</v>
      </c>
      <c r="N1563" s="74">
        <f t="shared" si="73"/>
        <v>11</v>
      </c>
      <c r="O1563" s="74">
        <f t="shared" si="74"/>
        <v>11</v>
      </c>
      <c r="P1563" s="139" t="str">
        <f t="shared" si="75"/>
        <v>Gastos_Gerais</v>
      </c>
    </row>
    <row r="1564" spans="1:16" ht="38.25" x14ac:dyDescent="0.2">
      <c r="A1564" s="627">
        <v>9268</v>
      </c>
      <c r="B1564" s="634">
        <v>45247</v>
      </c>
      <c r="C1564" s="642">
        <v>45200</v>
      </c>
      <c r="D1564" s="636" t="s">
        <v>264</v>
      </c>
      <c r="E1564" s="636" t="s">
        <v>206</v>
      </c>
      <c r="F1564" s="374">
        <v>296</v>
      </c>
      <c r="G1564" s="636" t="s">
        <v>5286</v>
      </c>
      <c r="H1564" s="636" t="s">
        <v>1032</v>
      </c>
      <c r="I1564" s="637" t="s">
        <v>4545</v>
      </c>
      <c r="J1564" s="637" t="s">
        <v>1157</v>
      </c>
      <c r="K1564" s="637" t="s">
        <v>1157</v>
      </c>
      <c r="L1564" s="637">
        <v>581646</v>
      </c>
      <c r="M1564" s="638">
        <v>45236</v>
      </c>
      <c r="N1564" s="74">
        <f t="shared" si="73"/>
        <v>11</v>
      </c>
      <c r="O1564" s="74">
        <f t="shared" si="74"/>
        <v>10</v>
      </c>
      <c r="P1564" s="139" t="str">
        <f t="shared" si="75"/>
        <v>Gastos_Gerais</v>
      </c>
    </row>
    <row r="1565" spans="1:16" ht="38.25" x14ac:dyDescent="0.2">
      <c r="A1565" s="627">
        <v>9269</v>
      </c>
      <c r="B1565" s="634">
        <v>45247</v>
      </c>
      <c r="C1565" s="642">
        <v>45200</v>
      </c>
      <c r="D1565" s="636" t="s">
        <v>264</v>
      </c>
      <c r="E1565" s="636" t="s">
        <v>206</v>
      </c>
      <c r="F1565" s="374">
        <v>296</v>
      </c>
      <c r="G1565" s="636" t="s">
        <v>5265</v>
      </c>
      <c r="H1565" s="636" t="s">
        <v>419</v>
      </c>
      <c r="I1565" s="637" t="s">
        <v>4545</v>
      </c>
      <c r="J1565" s="637" t="s">
        <v>1157</v>
      </c>
      <c r="K1565" s="637" t="s">
        <v>1157</v>
      </c>
      <c r="L1565" s="637">
        <v>581640</v>
      </c>
      <c r="M1565" s="638">
        <v>45236</v>
      </c>
      <c r="N1565" s="74">
        <f t="shared" si="73"/>
        <v>11</v>
      </c>
      <c r="O1565" s="74">
        <f t="shared" si="74"/>
        <v>10</v>
      </c>
      <c r="P1565" s="139" t="str">
        <f t="shared" si="75"/>
        <v>Gastos_Gerais</v>
      </c>
    </row>
    <row r="1566" spans="1:16" ht="38.25" x14ac:dyDescent="0.2">
      <c r="A1566" s="627">
        <v>9270</v>
      </c>
      <c r="B1566" s="634">
        <v>45247</v>
      </c>
      <c r="C1566" s="642">
        <v>45200</v>
      </c>
      <c r="D1566" s="636" t="s">
        <v>264</v>
      </c>
      <c r="E1566" s="636" t="s">
        <v>206</v>
      </c>
      <c r="F1566" s="374">
        <v>296</v>
      </c>
      <c r="G1566" s="636" t="s">
        <v>7292</v>
      </c>
      <c r="H1566" s="636" t="s">
        <v>302</v>
      </c>
      <c r="I1566" s="637" t="s">
        <v>4545</v>
      </c>
      <c r="J1566" s="637" t="s">
        <v>1157</v>
      </c>
      <c r="K1566" s="637" t="s">
        <v>1157</v>
      </c>
      <c r="L1566" s="637">
        <v>581647</v>
      </c>
      <c r="M1566" s="638">
        <v>45236</v>
      </c>
      <c r="N1566" s="74">
        <f t="shared" si="73"/>
        <v>11</v>
      </c>
      <c r="O1566" s="74">
        <f t="shared" si="74"/>
        <v>10</v>
      </c>
      <c r="P1566" s="139" t="str">
        <f t="shared" si="75"/>
        <v>Gastos_Gerais</v>
      </c>
    </row>
    <row r="1567" spans="1:16" ht="38.25" x14ac:dyDescent="0.2">
      <c r="A1567" s="627">
        <v>9271</v>
      </c>
      <c r="B1567" s="634">
        <v>45247</v>
      </c>
      <c r="C1567" s="642">
        <v>45200</v>
      </c>
      <c r="D1567" s="636" t="s">
        <v>264</v>
      </c>
      <c r="E1567" s="636" t="s">
        <v>206</v>
      </c>
      <c r="F1567" s="374">
        <v>296</v>
      </c>
      <c r="G1567" s="636" t="s">
        <v>5258</v>
      </c>
      <c r="H1567" s="636" t="s">
        <v>418</v>
      </c>
      <c r="I1567" s="637" t="s">
        <v>4545</v>
      </c>
      <c r="J1567" s="637" t="s">
        <v>1157</v>
      </c>
      <c r="K1567" s="637" t="s">
        <v>1157</v>
      </c>
      <c r="L1567" s="637">
        <v>581642</v>
      </c>
      <c r="M1567" s="638">
        <v>45236</v>
      </c>
      <c r="N1567" s="74">
        <f t="shared" si="73"/>
        <v>11</v>
      </c>
      <c r="O1567" s="74">
        <f t="shared" si="74"/>
        <v>10</v>
      </c>
      <c r="P1567" s="139" t="str">
        <f t="shared" si="75"/>
        <v>Gastos_Gerais</v>
      </c>
    </row>
    <row r="1568" spans="1:16" ht="38.25" x14ac:dyDescent="0.2">
      <c r="A1568" s="627">
        <v>9272</v>
      </c>
      <c r="B1568" s="634">
        <v>45247</v>
      </c>
      <c r="C1568" s="642">
        <v>45200</v>
      </c>
      <c r="D1568" s="636" t="s">
        <v>264</v>
      </c>
      <c r="E1568" s="636" t="s">
        <v>206</v>
      </c>
      <c r="F1568" s="374">
        <v>296</v>
      </c>
      <c r="G1568" s="636" t="s">
        <v>5288</v>
      </c>
      <c r="H1568" s="636" t="s">
        <v>1032</v>
      </c>
      <c r="I1568" s="637" t="s">
        <v>4545</v>
      </c>
      <c r="J1568" s="637" t="s">
        <v>1157</v>
      </c>
      <c r="K1568" s="637" t="s">
        <v>1157</v>
      </c>
      <c r="L1568" s="637">
        <v>581650</v>
      </c>
      <c r="M1568" s="638">
        <v>45236</v>
      </c>
      <c r="N1568" s="74">
        <f t="shared" si="73"/>
        <v>11</v>
      </c>
      <c r="O1568" s="74">
        <f t="shared" si="74"/>
        <v>10</v>
      </c>
      <c r="P1568" s="139" t="str">
        <f t="shared" si="75"/>
        <v>Gastos_Gerais</v>
      </c>
    </row>
    <row r="1569" spans="1:16" ht="38.25" x14ac:dyDescent="0.2">
      <c r="A1569" s="627">
        <v>9273</v>
      </c>
      <c r="B1569" s="634">
        <v>45247</v>
      </c>
      <c r="C1569" s="642">
        <v>45200</v>
      </c>
      <c r="D1569" s="636" t="s">
        <v>264</v>
      </c>
      <c r="E1569" s="636" t="s">
        <v>206</v>
      </c>
      <c r="F1569" s="374">
        <v>296</v>
      </c>
      <c r="G1569" s="636" t="s">
        <v>5283</v>
      </c>
      <c r="H1569" s="636" t="s">
        <v>422</v>
      </c>
      <c r="I1569" s="637" t="s">
        <v>4545</v>
      </c>
      <c r="J1569" s="637" t="s">
        <v>1157</v>
      </c>
      <c r="K1569" s="637" t="s">
        <v>1157</v>
      </c>
      <c r="L1569" s="637">
        <v>581643</v>
      </c>
      <c r="M1569" s="638">
        <v>45236</v>
      </c>
      <c r="N1569" s="74">
        <f t="shared" si="73"/>
        <v>11</v>
      </c>
      <c r="O1569" s="74">
        <f t="shared" si="74"/>
        <v>10</v>
      </c>
      <c r="P1569" s="139" t="str">
        <f t="shared" si="75"/>
        <v>Gastos_Gerais</v>
      </c>
    </row>
    <row r="1570" spans="1:16" ht="38.25" x14ac:dyDescent="0.2">
      <c r="A1570" s="627">
        <v>9274</v>
      </c>
      <c r="B1570" s="634">
        <v>45247</v>
      </c>
      <c r="C1570" s="642">
        <v>45200</v>
      </c>
      <c r="D1570" s="636" t="s">
        <v>264</v>
      </c>
      <c r="E1570" s="636" t="s">
        <v>206</v>
      </c>
      <c r="F1570" s="374">
        <v>296</v>
      </c>
      <c r="G1570" s="636" t="s">
        <v>5264</v>
      </c>
      <c r="H1570" s="636" t="s">
        <v>416</v>
      </c>
      <c r="I1570" s="637" t="s">
        <v>4545</v>
      </c>
      <c r="J1570" s="637" t="s">
        <v>1157</v>
      </c>
      <c r="K1570" s="637" t="s">
        <v>1157</v>
      </c>
      <c r="L1570" s="637">
        <v>581651</v>
      </c>
      <c r="M1570" s="638">
        <v>45236</v>
      </c>
      <c r="N1570" s="74">
        <f t="shared" si="73"/>
        <v>11</v>
      </c>
      <c r="O1570" s="74">
        <f t="shared" si="74"/>
        <v>10</v>
      </c>
      <c r="P1570" s="139" t="str">
        <f t="shared" si="75"/>
        <v>Gastos_Gerais</v>
      </c>
    </row>
    <row r="1571" spans="1:16" ht="38.25" x14ac:dyDescent="0.2">
      <c r="A1571" s="627">
        <v>9275</v>
      </c>
      <c r="B1571" s="634">
        <v>45247</v>
      </c>
      <c r="C1571" s="642">
        <v>45200</v>
      </c>
      <c r="D1571" s="636" t="s">
        <v>264</v>
      </c>
      <c r="E1571" s="636" t="s">
        <v>206</v>
      </c>
      <c r="F1571" s="374">
        <v>296</v>
      </c>
      <c r="G1571" s="636" t="s">
        <v>5261</v>
      </c>
      <c r="H1571" s="636" t="s">
        <v>493</v>
      </c>
      <c r="I1571" s="637" t="s">
        <v>4545</v>
      </c>
      <c r="J1571" s="637" t="s">
        <v>1157</v>
      </c>
      <c r="K1571" s="637" t="s">
        <v>1157</v>
      </c>
      <c r="L1571" s="637">
        <v>581641</v>
      </c>
      <c r="M1571" s="638">
        <v>45236</v>
      </c>
      <c r="N1571" s="74">
        <f t="shared" si="73"/>
        <v>11</v>
      </c>
      <c r="O1571" s="74">
        <f t="shared" si="74"/>
        <v>10</v>
      </c>
      <c r="P1571" s="139" t="str">
        <f t="shared" si="75"/>
        <v>Gastos_Gerais</v>
      </c>
    </row>
    <row r="1572" spans="1:16" ht="38.25" x14ac:dyDescent="0.2">
      <c r="A1572" s="627">
        <v>9276</v>
      </c>
      <c r="B1572" s="634">
        <v>45247</v>
      </c>
      <c r="C1572" s="642">
        <v>45200</v>
      </c>
      <c r="D1572" s="636" t="s">
        <v>264</v>
      </c>
      <c r="E1572" s="636" t="s">
        <v>206</v>
      </c>
      <c r="F1572" s="374">
        <v>296</v>
      </c>
      <c r="G1572" s="636" t="s">
        <v>5268</v>
      </c>
      <c r="H1572" s="636" t="s">
        <v>419</v>
      </c>
      <c r="I1572" s="637" t="s">
        <v>4545</v>
      </c>
      <c r="J1572" s="637" t="s">
        <v>1157</v>
      </c>
      <c r="K1572" s="637" t="s">
        <v>1157</v>
      </c>
      <c r="L1572" s="637">
        <v>581644</v>
      </c>
      <c r="M1572" s="638">
        <v>45236</v>
      </c>
      <c r="N1572" s="74">
        <f t="shared" si="73"/>
        <v>11</v>
      </c>
      <c r="O1572" s="74">
        <f t="shared" si="74"/>
        <v>10</v>
      </c>
      <c r="P1572" s="139" t="str">
        <f t="shared" si="75"/>
        <v>Gastos_Gerais</v>
      </c>
    </row>
    <row r="1573" spans="1:16" ht="38.25" x14ac:dyDescent="0.2">
      <c r="A1573" s="627">
        <v>9277</v>
      </c>
      <c r="B1573" s="634">
        <v>45247</v>
      </c>
      <c r="C1573" s="642">
        <v>45200</v>
      </c>
      <c r="D1573" s="636" t="s">
        <v>264</v>
      </c>
      <c r="E1573" s="636" t="s">
        <v>206</v>
      </c>
      <c r="F1573" s="374">
        <v>296</v>
      </c>
      <c r="G1573" s="636" t="s">
        <v>5271</v>
      </c>
      <c r="H1573" s="636" t="s">
        <v>421</v>
      </c>
      <c r="I1573" s="637" t="s">
        <v>4545</v>
      </c>
      <c r="J1573" s="637" t="s">
        <v>1157</v>
      </c>
      <c r="K1573" s="637" t="s">
        <v>1157</v>
      </c>
      <c r="L1573" s="637">
        <v>581645</v>
      </c>
      <c r="M1573" s="638">
        <v>45236</v>
      </c>
      <c r="N1573" s="74">
        <f t="shared" si="73"/>
        <v>11</v>
      </c>
      <c r="O1573" s="74">
        <f t="shared" si="74"/>
        <v>10</v>
      </c>
      <c r="P1573" s="139" t="str">
        <f t="shared" si="75"/>
        <v>Gastos_Gerais</v>
      </c>
    </row>
    <row r="1574" spans="1:16" ht="38.25" x14ac:dyDescent="0.2">
      <c r="A1574" s="627">
        <v>9278</v>
      </c>
      <c r="B1574" s="634">
        <v>45247</v>
      </c>
      <c r="C1574" s="642">
        <v>45200</v>
      </c>
      <c r="D1574" s="636" t="s">
        <v>264</v>
      </c>
      <c r="E1574" s="636" t="s">
        <v>206</v>
      </c>
      <c r="F1574" s="374">
        <v>296</v>
      </c>
      <c r="G1574" s="636" t="s">
        <v>5260</v>
      </c>
      <c r="H1574" s="636" t="s">
        <v>416</v>
      </c>
      <c r="I1574" s="637" t="s">
        <v>4545</v>
      </c>
      <c r="J1574" s="637" t="s">
        <v>1157</v>
      </c>
      <c r="K1574" s="637" t="s">
        <v>1157</v>
      </c>
      <c r="L1574" s="637">
        <v>581649</v>
      </c>
      <c r="M1574" s="638">
        <v>45236</v>
      </c>
      <c r="N1574" s="74">
        <f t="shared" si="73"/>
        <v>11</v>
      </c>
      <c r="O1574" s="74">
        <f t="shared" si="74"/>
        <v>10</v>
      </c>
      <c r="P1574" s="139" t="str">
        <f t="shared" si="75"/>
        <v>Gastos_Gerais</v>
      </c>
    </row>
    <row r="1575" spans="1:16" ht="38.25" x14ac:dyDescent="0.2">
      <c r="A1575" s="627">
        <v>9279</v>
      </c>
      <c r="B1575" s="634">
        <v>45247</v>
      </c>
      <c r="C1575" s="642">
        <v>45200</v>
      </c>
      <c r="D1575" s="636" t="s">
        <v>264</v>
      </c>
      <c r="E1575" s="636" t="s">
        <v>206</v>
      </c>
      <c r="F1575" s="374">
        <v>296</v>
      </c>
      <c r="G1575" s="636" t="s">
        <v>5284</v>
      </c>
      <c r="H1575" s="636" t="s">
        <v>420</v>
      </c>
      <c r="I1575" s="637" t="s">
        <v>4545</v>
      </c>
      <c r="J1575" s="637" t="s">
        <v>1157</v>
      </c>
      <c r="K1575" s="637" t="s">
        <v>1157</v>
      </c>
      <c r="L1575" s="637">
        <v>581639</v>
      </c>
      <c r="M1575" s="638">
        <v>45236</v>
      </c>
      <c r="N1575" s="74">
        <f t="shared" si="73"/>
        <v>11</v>
      </c>
      <c r="O1575" s="74">
        <f t="shared" si="74"/>
        <v>10</v>
      </c>
      <c r="P1575" s="139" t="str">
        <f t="shared" si="75"/>
        <v>Gastos_Gerais</v>
      </c>
    </row>
    <row r="1576" spans="1:16" ht="38.25" x14ac:dyDescent="0.2">
      <c r="A1576" s="627">
        <v>9280</v>
      </c>
      <c r="B1576" s="634">
        <v>45247</v>
      </c>
      <c r="C1576" s="642">
        <v>45200</v>
      </c>
      <c r="D1576" s="636" t="s">
        <v>264</v>
      </c>
      <c r="E1576" s="636" t="s">
        <v>206</v>
      </c>
      <c r="F1576" s="374">
        <v>296</v>
      </c>
      <c r="G1576" s="636" t="s">
        <v>5262</v>
      </c>
      <c r="H1576" s="636" t="s">
        <v>414</v>
      </c>
      <c r="I1576" s="637" t="s">
        <v>4545</v>
      </c>
      <c r="J1576" s="637" t="s">
        <v>1157</v>
      </c>
      <c r="K1576" s="637" t="s">
        <v>1157</v>
      </c>
      <c r="L1576" s="637">
        <v>581648</v>
      </c>
      <c r="M1576" s="638">
        <v>45236</v>
      </c>
      <c r="N1576" s="74">
        <f t="shared" si="73"/>
        <v>11</v>
      </c>
      <c r="O1576" s="74">
        <f t="shared" si="74"/>
        <v>10</v>
      </c>
      <c r="P1576" s="139" t="str">
        <f t="shared" si="75"/>
        <v>Gastos_Gerais</v>
      </c>
    </row>
    <row r="1577" spans="1:16" ht="38.25" x14ac:dyDescent="0.2">
      <c r="A1577" s="627">
        <v>9281</v>
      </c>
      <c r="B1577" s="634">
        <v>45247</v>
      </c>
      <c r="C1577" s="642">
        <v>45200</v>
      </c>
      <c r="D1577" s="636" t="s">
        <v>264</v>
      </c>
      <c r="E1577" s="636" t="s">
        <v>206</v>
      </c>
      <c r="F1577" s="374">
        <v>296</v>
      </c>
      <c r="G1577" s="636" t="s">
        <v>5269</v>
      </c>
      <c r="H1577" s="636" t="s">
        <v>423</v>
      </c>
      <c r="I1577" s="637" t="s">
        <v>4545</v>
      </c>
      <c r="J1577" s="637" t="s">
        <v>1157</v>
      </c>
      <c r="K1577" s="637" t="s">
        <v>1157</v>
      </c>
      <c r="L1577" s="637">
        <v>581652</v>
      </c>
      <c r="M1577" s="638">
        <v>45236</v>
      </c>
      <c r="N1577" s="74">
        <f t="shared" si="73"/>
        <v>11</v>
      </c>
      <c r="O1577" s="74">
        <f t="shared" si="74"/>
        <v>10</v>
      </c>
      <c r="P1577" s="139" t="str">
        <f t="shared" si="75"/>
        <v>Gastos_Gerais</v>
      </c>
    </row>
    <row r="1578" spans="1:16" ht="38.25" x14ac:dyDescent="0.2">
      <c r="A1578" s="627">
        <v>9282</v>
      </c>
      <c r="B1578" s="634">
        <v>45247</v>
      </c>
      <c r="C1578" s="642">
        <v>45200</v>
      </c>
      <c r="D1578" s="636" t="s">
        <v>264</v>
      </c>
      <c r="E1578" s="636" t="s">
        <v>206</v>
      </c>
      <c r="F1578" s="374">
        <v>296</v>
      </c>
      <c r="G1578" s="636" t="s">
        <v>5282</v>
      </c>
      <c r="H1578" s="636" t="s">
        <v>417</v>
      </c>
      <c r="I1578" s="637" t="s">
        <v>4545</v>
      </c>
      <c r="J1578" s="637" t="s">
        <v>1157</v>
      </c>
      <c r="K1578" s="637" t="s">
        <v>1157</v>
      </c>
      <c r="L1578" s="637">
        <v>581638</v>
      </c>
      <c r="M1578" s="638">
        <v>45236</v>
      </c>
      <c r="N1578" s="74">
        <f t="shared" si="73"/>
        <v>11</v>
      </c>
      <c r="O1578" s="74">
        <f t="shared" si="74"/>
        <v>10</v>
      </c>
      <c r="P1578" s="139" t="str">
        <f t="shared" si="75"/>
        <v>Gastos_Gerais</v>
      </c>
    </row>
    <row r="1579" spans="1:16" ht="48" x14ac:dyDescent="0.2">
      <c r="A1579" s="627">
        <v>9283</v>
      </c>
      <c r="B1579" s="634">
        <v>45250</v>
      </c>
      <c r="C1579" s="642">
        <v>45200</v>
      </c>
      <c r="D1579" s="636" t="s">
        <v>264</v>
      </c>
      <c r="E1579" s="636" t="s">
        <v>82</v>
      </c>
      <c r="F1579" s="374">
        <v>7125.58</v>
      </c>
      <c r="G1579" s="636" t="s">
        <v>1154</v>
      </c>
      <c r="H1579" s="636" t="s">
        <v>420</v>
      </c>
      <c r="I1579" s="637" t="s">
        <v>9639</v>
      </c>
      <c r="J1579" s="637" t="s">
        <v>1157</v>
      </c>
      <c r="K1579" s="637" t="s">
        <v>1158</v>
      </c>
      <c r="L1579" s="637">
        <v>29058440</v>
      </c>
      <c r="M1579" s="638">
        <v>45250</v>
      </c>
      <c r="N1579" s="74">
        <f t="shared" si="73"/>
        <v>11</v>
      </c>
      <c r="O1579" s="74">
        <f t="shared" si="74"/>
        <v>10</v>
      </c>
      <c r="P1579" s="139" t="str">
        <f t="shared" si="75"/>
        <v>Gastos_Gerais</v>
      </c>
    </row>
    <row r="1580" spans="1:16" ht="38.25" x14ac:dyDescent="0.2">
      <c r="A1580" s="627">
        <v>9284</v>
      </c>
      <c r="B1580" s="634">
        <v>45250</v>
      </c>
      <c r="C1580" s="642">
        <v>45231</v>
      </c>
      <c r="D1580" s="636" t="s">
        <v>264</v>
      </c>
      <c r="E1580" s="636" t="s">
        <v>96</v>
      </c>
      <c r="F1580" s="374">
        <v>802.5</v>
      </c>
      <c r="G1580" s="636" t="s">
        <v>10413</v>
      </c>
      <c r="H1580" s="636" t="s">
        <v>421</v>
      </c>
      <c r="I1580" s="637" t="s">
        <v>10414</v>
      </c>
      <c r="J1580" s="637" t="s">
        <v>5044</v>
      </c>
      <c r="K1580" s="637" t="s">
        <v>32</v>
      </c>
      <c r="L1580" s="637">
        <v>22292</v>
      </c>
      <c r="M1580" s="638">
        <v>45247</v>
      </c>
      <c r="N1580" s="74">
        <f t="shared" si="73"/>
        <v>11</v>
      </c>
      <c r="O1580" s="74">
        <f t="shared" si="74"/>
        <v>11</v>
      </c>
      <c r="P1580" s="139" t="str">
        <f t="shared" si="75"/>
        <v>Gastos_Gerais</v>
      </c>
    </row>
    <row r="1581" spans="1:16" ht="38.25" x14ac:dyDescent="0.2">
      <c r="A1581" s="627">
        <v>9285</v>
      </c>
      <c r="B1581" s="634">
        <v>45250</v>
      </c>
      <c r="C1581" s="642">
        <v>45231</v>
      </c>
      <c r="D1581" s="636" t="s">
        <v>264</v>
      </c>
      <c r="E1581" s="636" t="s">
        <v>290</v>
      </c>
      <c r="F1581" s="374">
        <v>220.77</v>
      </c>
      <c r="G1581" s="636" t="s">
        <v>10415</v>
      </c>
      <c r="H1581" s="636" t="s">
        <v>302</v>
      </c>
      <c r="I1581" s="637" t="s">
        <v>5295</v>
      </c>
      <c r="J1581" s="637" t="s">
        <v>5044</v>
      </c>
      <c r="K1581" s="637" t="s">
        <v>32</v>
      </c>
      <c r="L1581" s="637" t="s">
        <v>10416</v>
      </c>
      <c r="M1581" s="638">
        <v>45247</v>
      </c>
      <c r="N1581" s="74">
        <f t="shared" si="73"/>
        <v>11</v>
      </c>
      <c r="O1581" s="74">
        <f t="shared" si="74"/>
        <v>11</v>
      </c>
      <c r="P1581" s="139" t="str">
        <f t="shared" si="75"/>
        <v>Gastos_Gerais</v>
      </c>
    </row>
    <row r="1582" spans="1:16" ht="38.25" x14ac:dyDescent="0.2">
      <c r="A1582" s="627">
        <v>9286</v>
      </c>
      <c r="B1582" s="634">
        <v>45250</v>
      </c>
      <c r="C1582" s="642">
        <v>45231</v>
      </c>
      <c r="D1582" s="636" t="s">
        <v>264</v>
      </c>
      <c r="E1582" s="636" t="s">
        <v>290</v>
      </c>
      <c r="F1582" s="374">
        <v>49.5</v>
      </c>
      <c r="G1582" s="636" t="s">
        <v>10417</v>
      </c>
      <c r="H1582" s="636" t="s">
        <v>422</v>
      </c>
      <c r="I1582" s="637" t="s">
        <v>10418</v>
      </c>
      <c r="J1582" s="637" t="s">
        <v>5044</v>
      </c>
      <c r="K1582" s="637" t="s">
        <v>32</v>
      </c>
      <c r="L1582" s="637">
        <v>38660</v>
      </c>
      <c r="M1582" s="638">
        <v>45244</v>
      </c>
      <c r="N1582" s="74">
        <f t="shared" si="73"/>
        <v>11</v>
      </c>
      <c r="O1582" s="74">
        <f t="shared" si="74"/>
        <v>11</v>
      </c>
      <c r="P1582" s="139" t="str">
        <f t="shared" si="75"/>
        <v>Gastos_Gerais</v>
      </c>
    </row>
    <row r="1583" spans="1:16" ht="38.25" x14ac:dyDescent="0.2">
      <c r="A1583" s="627">
        <v>9287</v>
      </c>
      <c r="B1583" s="634">
        <v>45250</v>
      </c>
      <c r="C1583" s="642">
        <v>45200</v>
      </c>
      <c r="D1583" s="636" t="s">
        <v>264</v>
      </c>
      <c r="E1583" s="636" t="s">
        <v>65</v>
      </c>
      <c r="F1583" s="374">
        <v>469.02</v>
      </c>
      <c r="G1583" s="636" t="s">
        <v>10388</v>
      </c>
      <c r="H1583" s="636" t="s">
        <v>303</v>
      </c>
      <c r="I1583" s="637" t="s">
        <v>4591</v>
      </c>
      <c r="J1583" s="637" t="s">
        <v>1157</v>
      </c>
      <c r="K1583" s="637" t="s">
        <v>1892</v>
      </c>
      <c r="L1583" s="637">
        <v>1708</v>
      </c>
      <c r="M1583" s="638">
        <v>45247</v>
      </c>
      <c r="N1583" s="74">
        <f t="shared" si="73"/>
        <v>11</v>
      </c>
      <c r="O1583" s="74">
        <f t="shared" si="74"/>
        <v>10</v>
      </c>
      <c r="P1583" s="139" t="str">
        <f t="shared" si="75"/>
        <v>Gastos_Gerais</v>
      </c>
    </row>
    <row r="1584" spans="1:16" ht="38.25" x14ac:dyDescent="0.2">
      <c r="A1584" s="627">
        <v>9288</v>
      </c>
      <c r="B1584" s="634">
        <v>45250</v>
      </c>
      <c r="C1584" s="642">
        <v>45231</v>
      </c>
      <c r="D1584" s="636" t="s">
        <v>264</v>
      </c>
      <c r="E1584" s="636" t="s">
        <v>293</v>
      </c>
      <c r="F1584" s="374">
        <v>75</v>
      </c>
      <c r="G1584" s="636" t="s">
        <v>10419</v>
      </c>
      <c r="H1584" s="636" t="s">
        <v>416</v>
      </c>
      <c r="I1584" s="637" t="s">
        <v>10420</v>
      </c>
      <c r="J1584" s="637" t="s">
        <v>1188</v>
      </c>
      <c r="K1584" s="637" t="s">
        <v>4137</v>
      </c>
      <c r="L1584" s="637">
        <v>754240107</v>
      </c>
      <c r="M1584" s="638">
        <v>45250</v>
      </c>
      <c r="N1584" s="74">
        <f t="shared" si="73"/>
        <v>11</v>
      </c>
      <c r="O1584" s="74">
        <f t="shared" si="74"/>
        <v>11</v>
      </c>
      <c r="P1584" s="139" t="str">
        <f t="shared" si="75"/>
        <v>Gastos_Gerais</v>
      </c>
    </row>
    <row r="1585" spans="1:16" ht="38.25" x14ac:dyDescent="0.2">
      <c r="A1585" s="627">
        <v>9289</v>
      </c>
      <c r="B1585" s="634">
        <v>45250</v>
      </c>
      <c r="C1585" s="642">
        <v>45231</v>
      </c>
      <c r="D1585" s="636" t="s">
        <v>264</v>
      </c>
      <c r="E1585" s="636" t="s">
        <v>293</v>
      </c>
      <c r="F1585" s="374">
        <v>75</v>
      </c>
      <c r="G1585" s="636" t="s">
        <v>10421</v>
      </c>
      <c r="H1585" s="636" t="s">
        <v>493</v>
      </c>
      <c r="I1585" s="637" t="s">
        <v>10197</v>
      </c>
      <c r="J1585" s="637" t="s">
        <v>1188</v>
      </c>
      <c r="K1585" s="637" t="s">
        <v>4137</v>
      </c>
      <c r="L1585" s="637">
        <v>754240107</v>
      </c>
      <c r="M1585" s="638">
        <v>45250</v>
      </c>
      <c r="N1585" s="74">
        <f t="shared" si="73"/>
        <v>11</v>
      </c>
      <c r="O1585" s="74">
        <f t="shared" si="74"/>
        <v>11</v>
      </c>
      <c r="P1585" s="139" t="str">
        <f t="shared" si="75"/>
        <v>Gastos_Gerais</v>
      </c>
    </row>
    <row r="1586" spans="1:16" ht="38.25" x14ac:dyDescent="0.2">
      <c r="A1586" s="627">
        <v>9290</v>
      </c>
      <c r="B1586" s="634">
        <v>45250</v>
      </c>
      <c r="C1586" s="642">
        <v>45231</v>
      </c>
      <c r="D1586" s="636" t="s">
        <v>264</v>
      </c>
      <c r="E1586" s="636" t="s">
        <v>293</v>
      </c>
      <c r="F1586" s="374">
        <v>150</v>
      </c>
      <c r="G1586" s="636" t="s">
        <v>10422</v>
      </c>
      <c r="H1586" s="636" t="s">
        <v>421</v>
      </c>
      <c r="I1586" s="637" t="s">
        <v>10300</v>
      </c>
      <c r="J1586" s="637" t="s">
        <v>1188</v>
      </c>
      <c r="K1586" s="637" t="s">
        <v>4137</v>
      </c>
      <c r="L1586" s="637">
        <v>754240107</v>
      </c>
      <c r="M1586" s="638">
        <v>45250</v>
      </c>
      <c r="N1586" s="74">
        <f t="shared" si="73"/>
        <v>11</v>
      </c>
      <c r="O1586" s="74">
        <f t="shared" si="74"/>
        <v>11</v>
      </c>
      <c r="P1586" s="139" t="str">
        <f t="shared" si="75"/>
        <v>Gastos_Gerais</v>
      </c>
    </row>
    <row r="1587" spans="1:16" ht="38.25" x14ac:dyDescent="0.2">
      <c r="A1587" s="627">
        <v>9291</v>
      </c>
      <c r="B1587" s="634">
        <v>45250</v>
      </c>
      <c r="C1587" s="642">
        <v>45231</v>
      </c>
      <c r="D1587" s="636" t="s">
        <v>264</v>
      </c>
      <c r="E1587" s="636" t="s">
        <v>293</v>
      </c>
      <c r="F1587" s="374">
        <v>150</v>
      </c>
      <c r="G1587" s="636" t="s">
        <v>10423</v>
      </c>
      <c r="H1587" s="636" t="s">
        <v>421</v>
      </c>
      <c r="I1587" s="637" t="s">
        <v>1704</v>
      </c>
      <c r="J1587" s="637" t="s">
        <v>1188</v>
      </c>
      <c r="K1587" s="637" t="s">
        <v>4137</v>
      </c>
      <c r="L1587" s="637">
        <v>754240107</v>
      </c>
      <c r="M1587" s="638">
        <v>45250</v>
      </c>
      <c r="N1587" s="74">
        <f t="shared" si="73"/>
        <v>11</v>
      </c>
      <c r="O1587" s="74">
        <f t="shared" si="74"/>
        <v>11</v>
      </c>
      <c r="P1587" s="139" t="str">
        <f t="shared" si="75"/>
        <v>Gastos_Gerais</v>
      </c>
    </row>
    <row r="1588" spans="1:16" ht="38.25" x14ac:dyDescent="0.2">
      <c r="A1588" s="627">
        <v>9292</v>
      </c>
      <c r="B1588" s="634">
        <v>45250</v>
      </c>
      <c r="C1588" s="642">
        <v>45231</v>
      </c>
      <c r="D1588" s="636" t="s">
        <v>264</v>
      </c>
      <c r="E1588" s="636" t="s">
        <v>293</v>
      </c>
      <c r="F1588" s="374">
        <v>75</v>
      </c>
      <c r="G1588" s="636" t="s">
        <v>10424</v>
      </c>
      <c r="H1588" s="636" t="s">
        <v>420</v>
      </c>
      <c r="I1588" s="637" t="s">
        <v>7700</v>
      </c>
      <c r="J1588" s="637" t="s">
        <v>1188</v>
      </c>
      <c r="K1588" s="637" t="s">
        <v>4137</v>
      </c>
      <c r="L1588" s="637">
        <v>754240107</v>
      </c>
      <c r="M1588" s="638">
        <v>45250</v>
      </c>
      <c r="N1588" s="74">
        <f t="shared" si="73"/>
        <v>11</v>
      </c>
      <c r="O1588" s="74">
        <f t="shared" si="74"/>
        <v>11</v>
      </c>
      <c r="P1588" s="139" t="str">
        <f t="shared" si="75"/>
        <v>Gastos_Gerais</v>
      </c>
    </row>
    <row r="1589" spans="1:16" ht="38.25" x14ac:dyDescent="0.2">
      <c r="A1589" s="627">
        <v>9293</v>
      </c>
      <c r="B1589" s="634">
        <v>45250</v>
      </c>
      <c r="C1589" s="642">
        <v>45231</v>
      </c>
      <c r="D1589" s="636" t="s">
        <v>264</v>
      </c>
      <c r="E1589" s="636" t="s">
        <v>293</v>
      </c>
      <c r="F1589" s="374">
        <v>75</v>
      </c>
      <c r="G1589" s="636" t="s">
        <v>5657</v>
      </c>
      <c r="H1589" s="636" t="s">
        <v>420</v>
      </c>
      <c r="I1589" s="637" t="s">
        <v>5310</v>
      </c>
      <c r="J1589" s="637" t="s">
        <v>1188</v>
      </c>
      <c r="K1589" s="637" t="s">
        <v>4137</v>
      </c>
      <c r="L1589" s="637">
        <v>754240107</v>
      </c>
      <c r="M1589" s="638">
        <v>45250</v>
      </c>
      <c r="N1589" s="74">
        <f t="shared" si="73"/>
        <v>11</v>
      </c>
      <c r="O1589" s="74">
        <f t="shared" si="74"/>
        <v>11</v>
      </c>
      <c r="P1589" s="139" t="str">
        <f t="shared" si="75"/>
        <v>Gastos_Gerais</v>
      </c>
    </row>
    <row r="1590" spans="1:16" ht="38.25" x14ac:dyDescent="0.2">
      <c r="A1590" s="627">
        <v>9294</v>
      </c>
      <c r="B1590" s="634">
        <v>45250</v>
      </c>
      <c r="C1590" s="642">
        <v>45231</v>
      </c>
      <c r="D1590" s="636" t="s">
        <v>264</v>
      </c>
      <c r="E1590" s="636" t="s">
        <v>293</v>
      </c>
      <c r="F1590" s="374">
        <v>75</v>
      </c>
      <c r="G1590" s="636" t="s">
        <v>5656</v>
      </c>
      <c r="H1590" s="636" t="s">
        <v>420</v>
      </c>
      <c r="I1590" s="637" t="s">
        <v>5309</v>
      </c>
      <c r="J1590" s="637" t="s">
        <v>1188</v>
      </c>
      <c r="K1590" s="637" t="s">
        <v>4137</v>
      </c>
      <c r="L1590" s="637">
        <v>754240107</v>
      </c>
      <c r="M1590" s="638">
        <v>45250</v>
      </c>
      <c r="N1590" s="74">
        <f t="shared" si="73"/>
        <v>11</v>
      </c>
      <c r="O1590" s="74">
        <f t="shared" si="74"/>
        <v>11</v>
      </c>
      <c r="P1590" s="139" t="str">
        <f t="shared" si="75"/>
        <v>Gastos_Gerais</v>
      </c>
    </row>
    <row r="1591" spans="1:16" ht="38.25" x14ac:dyDescent="0.2">
      <c r="A1591" s="627">
        <v>9295</v>
      </c>
      <c r="B1591" s="634">
        <v>45250</v>
      </c>
      <c r="C1591" s="642">
        <v>45231</v>
      </c>
      <c r="D1591" s="636" t="s">
        <v>264</v>
      </c>
      <c r="E1591" s="636" t="s">
        <v>293</v>
      </c>
      <c r="F1591" s="374">
        <v>75</v>
      </c>
      <c r="G1591" s="636" t="s">
        <v>10425</v>
      </c>
      <c r="H1591" s="636" t="s">
        <v>420</v>
      </c>
      <c r="I1591" s="637" t="s">
        <v>9588</v>
      </c>
      <c r="J1591" s="637" t="s">
        <v>1188</v>
      </c>
      <c r="K1591" s="637" t="s">
        <v>4137</v>
      </c>
      <c r="L1591" s="637">
        <v>754240107</v>
      </c>
      <c r="M1591" s="638">
        <v>45250</v>
      </c>
      <c r="N1591" s="74">
        <f t="shared" si="73"/>
        <v>11</v>
      </c>
      <c r="O1591" s="74">
        <f t="shared" si="74"/>
        <v>11</v>
      </c>
      <c r="P1591" s="139" t="str">
        <f t="shared" si="75"/>
        <v>Gastos_Gerais</v>
      </c>
    </row>
    <row r="1592" spans="1:16" ht="38.25" x14ac:dyDescent="0.2">
      <c r="A1592" s="627">
        <v>9296</v>
      </c>
      <c r="B1592" s="634">
        <v>45250</v>
      </c>
      <c r="C1592" s="642">
        <v>45231</v>
      </c>
      <c r="D1592" s="636" t="s">
        <v>264</v>
      </c>
      <c r="E1592" s="636" t="s">
        <v>293</v>
      </c>
      <c r="F1592" s="374">
        <v>75</v>
      </c>
      <c r="G1592" s="636" t="s">
        <v>10426</v>
      </c>
      <c r="H1592" s="636" t="s">
        <v>493</v>
      </c>
      <c r="I1592" s="637" t="s">
        <v>10427</v>
      </c>
      <c r="J1592" s="637" t="s">
        <v>1188</v>
      </c>
      <c r="K1592" s="637" t="s">
        <v>4137</v>
      </c>
      <c r="L1592" s="637">
        <v>754240107</v>
      </c>
      <c r="M1592" s="638">
        <v>45250</v>
      </c>
      <c r="N1592" s="74">
        <f t="shared" si="73"/>
        <v>11</v>
      </c>
      <c r="O1592" s="74">
        <f t="shared" si="74"/>
        <v>11</v>
      </c>
      <c r="P1592" s="139" t="str">
        <f t="shared" si="75"/>
        <v>Gastos_Gerais</v>
      </c>
    </row>
    <row r="1593" spans="1:16" ht="38.25" x14ac:dyDescent="0.2">
      <c r="A1593" s="627">
        <v>9297</v>
      </c>
      <c r="B1593" s="634">
        <v>45250</v>
      </c>
      <c r="C1593" s="642">
        <v>45231</v>
      </c>
      <c r="D1593" s="636" t="s">
        <v>264</v>
      </c>
      <c r="E1593" s="636" t="s">
        <v>293</v>
      </c>
      <c r="F1593" s="374">
        <v>75</v>
      </c>
      <c r="G1593" s="636" t="s">
        <v>10428</v>
      </c>
      <c r="H1593" s="636" t="s">
        <v>416</v>
      </c>
      <c r="I1593" s="637" t="s">
        <v>10352</v>
      </c>
      <c r="J1593" s="637" t="s">
        <v>1188</v>
      </c>
      <c r="K1593" s="637" t="s">
        <v>4137</v>
      </c>
      <c r="L1593" s="637">
        <v>754240107</v>
      </c>
      <c r="M1593" s="638">
        <v>45250</v>
      </c>
      <c r="N1593" s="74">
        <f t="shared" si="73"/>
        <v>11</v>
      </c>
      <c r="O1593" s="74">
        <f t="shared" si="74"/>
        <v>11</v>
      </c>
      <c r="P1593" s="139" t="str">
        <f t="shared" si="75"/>
        <v>Gastos_Gerais</v>
      </c>
    </row>
    <row r="1594" spans="1:16" ht="38.25" x14ac:dyDescent="0.2">
      <c r="A1594" s="627">
        <v>9298</v>
      </c>
      <c r="B1594" s="634">
        <v>45250</v>
      </c>
      <c r="C1594" s="642">
        <v>45231</v>
      </c>
      <c r="D1594" s="636" t="s">
        <v>264</v>
      </c>
      <c r="E1594" s="636" t="s">
        <v>293</v>
      </c>
      <c r="F1594" s="374">
        <v>223.53</v>
      </c>
      <c r="G1594" s="636" t="s">
        <v>10429</v>
      </c>
      <c r="H1594" s="636" t="s">
        <v>414</v>
      </c>
      <c r="I1594" s="637" t="s">
        <v>6300</v>
      </c>
      <c r="J1594" s="637" t="s">
        <v>1188</v>
      </c>
      <c r="K1594" s="637" t="s">
        <v>4137</v>
      </c>
      <c r="L1594" s="637">
        <v>754240107</v>
      </c>
      <c r="M1594" s="638">
        <v>45250</v>
      </c>
      <c r="N1594" s="74">
        <f t="shared" si="73"/>
        <v>11</v>
      </c>
      <c r="O1594" s="74">
        <f t="shared" si="74"/>
        <v>11</v>
      </c>
      <c r="P1594" s="139" t="str">
        <f t="shared" si="75"/>
        <v>Gastos_Gerais</v>
      </c>
    </row>
    <row r="1595" spans="1:16" ht="38.25" x14ac:dyDescent="0.2">
      <c r="A1595" s="627">
        <v>9299</v>
      </c>
      <c r="B1595" s="634">
        <v>45250</v>
      </c>
      <c r="C1595" s="642">
        <v>45231</v>
      </c>
      <c r="D1595" s="636" t="s">
        <v>264</v>
      </c>
      <c r="E1595" s="636" t="s">
        <v>293</v>
      </c>
      <c r="F1595" s="374">
        <v>75</v>
      </c>
      <c r="G1595" s="636" t="s">
        <v>10430</v>
      </c>
      <c r="H1595" s="636" t="s">
        <v>416</v>
      </c>
      <c r="I1595" s="637" t="s">
        <v>8131</v>
      </c>
      <c r="J1595" s="637" t="s">
        <v>1188</v>
      </c>
      <c r="K1595" s="637" t="s">
        <v>4137</v>
      </c>
      <c r="L1595" s="637">
        <v>754240107</v>
      </c>
      <c r="M1595" s="638">
        <v>45250</v>
      </c>
      <c r="N1595" s="74">
        <f t="shared" si="73"/>
        <v>11</v>
      </c>
      <c r="O1595" s="74">
        <f t="shared" si="74"/>
        <v>11</v>
      </c>
      <c r="P1595" s="139" t="str">
        <f t="shared" si="75"/>
        <v>Gastos_Gerais</v>
      </c>
    </row>
    <row r="1596" spans="1:16" ht="38.25" x14ac:dyDescent="0.2">
      <c r="A1596" s="627">
        <v>9300</v>
      </c>
      <c r="B1596" s="634">
        <v>45250</v>
      </c>
      <c r="C1596" s="642">
        <v>45231</v>
      </c>
      <c r="D1596" s="636" t="s">
        <v>264</v>
      </c>
      <c r="E1596" s="636" t="s">
        <v>293</v>
      </c>
      <c r="F1596" s="374">
        <v>75</v>
      </c>
      <c r="G1596" s="636" t="s">
        <v>10431</v>
      </c>
      <c r="H1596" s="636" t="s">
        <v>414</v>
      </c>
      <c r="I1596" s="637" t="s">
        <v>6300</v>
      </c>
      <c r="J1596" s="637" t="s">
        <v>1188</v>
      </c>
      <c r="K1596" s="637" t="s">
        <v>4137</v>
      </c>
      <c r="L1596" s="637">
        <v>754240107</v>
      </c>
      <c r="M1596" s="638">
        <v>45250</v>
      </c>
      <c r="N1596" s="74">
        <f t="shared" si="73"/>
        <v>11</v>
      </c>
      <c r="O1596" s="74">
        <f t="shared" si="74"/>
        <v>11</v>
      </c>
      <c r="P1596" s="139" t="str">
        <f t="shared" si="75"/>
        <v>Gastos_Gerais</v>
      </c>
    </row>
    <row r="1597" spans="1:16" ht="38.25" x14ac:dyDescent="0.2">
      <c r="A1597" s="627">
        <v>9301</v>
      </c>
      <c r="B1597" s="634">
        <v>45250</v>
      </c>
      <c r="C1597" s="642">
        <v>45231</v>
      </c>
      <c r="D1597" s="636" t="s">
        <v>264</v>
      </c>
      <c r="E1597" s="636" t="s">
        <v>293</v>
      </c>
      <c r="F1597" s="374">
        <v>75</v>
      </c>
      <c r="G1597" s="636" t="s">
        <v>10432</v>
      </c>
      <c r="H1597" s="636" t="s">
        <v>414</v>
      </c>
      <c r="I1597" s="637" t="s">
        <v>10254</v>
      </c>
      <c r="J1597" s="637" t="s">
        <v>1188</v>
      </c>
      <c r="K1597" s="637" t="s">
        <v>4137</v>
      </c>
      <c r="L1597" s="637">
        <v>754240107</v>
      </c>
      <c r="M1597" s="638">
        <v>45250</v>
      </c>
      <c r="N1597" s="74">
        <f t="shared" si="73"/>
        <v>11</v>
      </c>
      <c r="O1597" s="74">
        <f t="shared" si="74"/>
        <v>11</v>
      </c>
      <c r="P1597" s="139" t="str">
        <f t="shared" si="75"/>
        <v>Gastos_Gerais</v>
      </c>
    </row>
    <row r="1598" spans="1:16" ht="38.25" x14ac:dyDescent="0.2">
      <c r="A1598" s="627">
        <v>9302</v>
      </c>
      <c r="B1598" s="634">
        <v>45250</v>
      </c>
      <c r="C1598" s="642">
        <v>45231</v>
      </c>
      <c r="D1598" s="636" t="s">
        <v>264</v>
      </c>
      <c r="E1598" s="636" t="s">
        <v>293</v>
      </c>
      <c r="F1598" s="374">
        <v>31</v>
      </c>
      <c r="G1598" s="636" t="s">
        <v>10433</v>
      </c>
      <c r="H1598" s="636" t="s">
        <v>419</v>
      </c>
      <c r="I1598" s="637" t="s">
        <v>9391</v>
      </c>
      <c r="J1598" s="637" t="s">
        <v>1188</v>
      </c>
      <c r="K1598" s="637" t="s">
        <v>4137</v>
      </c>
      <c r="L1598" s="637">
        <v>754240107</v>
      </c>
      <c r="M1598" s="638">
        <v>45250</v>
      </c>
      <c r="N1598" s="74">
        <f t="shared" si="73"/>
        <v>11</v>
      </c>
      <c r="O1598" s="74">
        <f t="shared" si="74"/>
        <v>11</v>
      </c>
      <c r="P1598" s="139" t="str">
        <f t="shared" si="75"/>
        <v>Gastos_Gerais</v>
      </c>
    </row>
    <row r="1599" spans="1:16" ht="38.25" x14ac:dyDescent="0.2">
      <c r="A1599" s="627">
        <v>9303</v>
      </c>
      <c r="B1599" s="634">
        <v>45250</v>
      </c>
      <c r="C1599" s="642">
        <v>45231</v>
      </c>
      <c r="D1599" s="636" t="s">
        <v>264</v>
      </c>
      <c r="E1599" s="636" t="s">
        <v>293</v>
      </c>
      <c r="F1599" s="374">
        <v>10.8</v>
      </c>
      <c r="G1599" s="636" t="s">
        <v>10434</v>
      </c>
      <c r="H1599" s="636" t="s">
        <v>422</v>
      </c>
      <c r="I1599" s="637" t="s">
        <v>1704</v>
      </c>
      <c r="J1599" s="637" t="s">
        <v>1188</v>
      </c>
      <c r="K1599" s="637" t="s">
        <v>4137</v>
      </c>
      <c r="L1599" s="637">
        <v>754240107</v>
      </c>
      <c r="M1599" s="638">
        <v>45250</v>
      </c>
      <c r="N1599" s="74">
        <f t="shared" si="73"/>
        <v>11</v>
      </c>
      <c r="O1599" s="74">
        <f t="shared" si="74"/>
        <v>11</v>
      </c>
      <c r="P1599" s="139" t="str">
        <f t="shared" si="75"/>
        <v>Gastos_Gerais</v>
      </c>
    </row>
    <row r="1600" spans="1:16" ht="48" x14ac:dyDescent="0.2">
      <c r="A1600" s="627">
        <v>9304</v>
      </c>
      <c r="B1600" s="634">
        <v>45250</v>
      </c>
      <c r="C1600" s="642">
        <v>45231</v>
      </c>
      <c r="D1600" s="636" t="s">
        <v>264</v>
      </c>
      <c r="E1600" s="636" t="s">
        <v>60</v>
      </c>
      <c r="F1600" s="374">
        <v>15</v>
      </c>
      <c r="G1600" s="636" t="s">
        <v>9573</v>
      </c>
      <c r="H1600" s="636" t="s">
        <v>414</v>
      </c>
      <c r="I1600" s="637" t="s">
        <v>5910</v>
      </c>
      <c r="J1600" s="637" t="s">
        <v>1188</v>
      </c>
      <c r="K1600" s="637" t="s">
        <v>4137</v>
      </c>
      <c r="L1600" s="637">
        <v>754240107</v>
      </c>
      <c r="M1600" s="638">
        <v>45250</v>
      </c>
      <c r="N1600" s="74">
        <f t="shared" si="73"/>
        <v>11</v>
      </c>
      <c r="O1600" s="74">
        <f t="shared" si="74"/>
        <v>11</v>
      </c>
      <c r="P1600" s="139" t="str">
        <f t="shared" si="75"/>
        <v>Gastos_Gerais</v>
      </c>
    </row>
    <row r="1601" spans="1:16" ht="48" x14ac:dyDescent="0.2">
      <c r="A1601" s="627">
        <v>9305</v>
      </c>
      <c r="B1601" s="634">
        <v>45250</v>
      </c>
      <c r="C1601" s="642">
        <v>45231</v>
      </c>
      <c r="D1601" s="636" t="s">
        <v>264</v>
      </c>
      <c r="E1601" s="636" t="s">
        <v>60</v>
      </c>
      <c r="F1601" s="374">
        <v>15</v>
      </c>
      <c r="G1601" s="636" t="s">
        <v>9573</v>
      </c>
      <c r="H1601" s="636" t="s">
        <v>423</v>
      </c>
      <c r="I1601" s="637" t="s">
        <v>7024</v>
      </c>
      <c r="J1601" s="637" t="s">
        <v>1188</v>
      </c>
      <c r="K1601" s="637" t="s">
        <v>4137</v>
      </c>
      <c r="L1601" s="637">
        <v>754240107</v>
      </c>
      <c r="M1601" s="638">
        <v>45250</v>
      </c>
      <c r="N1601" s="74">
        <f t="shared" si="73"/>
        <v>11</v>
      </c>
      <c r="O1601" s="74">
        <f t="shared" si="74"/>
        <v>11</v>
      </c>
      <c r="P1601" s="139" t="str">
        <f t="shared" si="75"/>
        <v>Gastos_Gerais</v>
      </c>
    </row>
    <row r="1602" spans="1:16" ht="48" x14ac:dyDescent="0.2">
      <c r="A1602" s="627">
        <v>9306</v>
      </c>
      <c r="B1602" s="634">
        <v>45250</v>
      </c>
      <c r="C1602" s="642">
        <v>45231</v>
      </c>
      <c r="D1602" s="636" t="s">
        <v>264</v>
      </c>
      <c r="E1602" s="636" t="s">
        <v>60</v>
      </c>
      <c r="F1602" s="374">
        <v>15</v>
      </c>
      <c r="G1602" s="636" t="s">
        <v>9573</v>
      </c>
      <c r="H1602" s="636" t="s">
        <v>493</v>
      </c>
      <c r="I1602" s="637" t="s">
        <v>9580</v>
      </c>
      <c r="J1602" s="637" t="s">
        <v>1188</v>
      </c>
      <c r="K1602" s="637" t="s">
        <v>4137</v>
      </c>
      <c r="L1602" s="637">
        <v>754240107</v>
      </c>
      <c r="M1602" s="638">
        <v>45250</v>
      </c>
      <c r="N1602" s="74">
        <f t="shared" si="73"/>
        <v>11</v>
      </c>
      <c r="O1602" s="74">
        <f t="shared" si="74"/>
        <v>11</v>
      </c>
      <c r="P1602" s="139" t="str">
        <f t="shared" si="75"/>
        <v>Gastos_Gerais</v>
      </c>
    </row>
    <row r="1603" spans="1:16" ht="48" x14ac:dyDescent="0.2">
      <c r="A1603" s="627">
        <v>9307</v>
      </c>
      <c r="B1603" s="634">
        <v>45250</v>
      </c>
      <c r="C1603" s="642">
        <v>45231</v>
      </c>
      <c r="D1603" s="636" t="s">
        <v>264</v>
      </c>
      <c r="E1603" s="636" t="s">
        <v>60</v>
      </c>
      <c r="F1603" s="374">
        <v>15</v>
      </c>
      <c r="G1603" s="636" t="s">
        <v>9573</v>
      </c>
      <c r="H1603" s="636" t="s">
        <v>419</v>
      </c>
      <c r="I1603" s="637" t="s">
        <v>6241</v>
      </c>
      <c r="J1603" s="637" t="s">
        <v>1188</v>
      </c>
      <c r="K1603" s="637" t="s">
        <v>4137</v>
      </c>
      <c r="L1603" s="637">
        <v>754240107</v>
      </c>
      <c r="M1603" s="638">
        <v>45250</v>
      </c>
      <c r="N1603" s="74">
        <f t="shared" si="73"/>
        <v>11</v>
      </c>
      <c r="O1603" s="74">
        <f t="shared" si="74"/>
        <v>11</v>
      </c>
      <c r="P1603" s="139" t="str">
        <f t="shared" si="75"/>
        <v>Gastos_Gerais</v>
      </c>
    </row>
    <row r="1604" spans="1:16" ht="48" x14ac:dyDescent="0.2">
      <c r="A1604" s="627">
        <v>9308</v>
      </c>
      <c r="B1604" s="634">
        <v>45250</v>
      </c>
      <c r="C1604" s="642">
        <v>45231</v>
      </c>
      <c r="D1604" s="636" t="s">
        <v>264</v>
      </c>
      <c r="E1604" s="636" t="s">
        <v>60</v>
      </c>
      <c r="F1604" s="374">
        <v>15</v>
      </c>
      <c r="G1604" s="636" t="s">
        <v>9573</v>
      </c>
      <c r="H1604" s="636" t="s">
        <v>493</v>
      </c>
      <c r="I1604" s="637" t="s">
        <v>8935</v>
      </c>
      <c r="J1604" s="637" t="s">
        <v>1188</v>
      </c>
      <c r="K1604" s="637" t="s">
        <v>4137</v>
      </c>
      <c r="L1604" s="637">
        <v>754240107</v>
      </c>
      <c r="M1604" s="638">
        <v>45250</v>
      </c>
      <c r="N1604" s="74">
        <f t="shared" si="73"/>
        <v>11</v>
      </c>
      <c r="O1604" s="74">
        <f t="shared" si="74"/>
        <v>11</v>
      </c>
      <c r="P1604" s="139" t="str">
        <f t="shared" si="75"/>
        <v>Gastos_Gerais</v>
      </c>
    </row>
    <row r="1605" spans="1:16" ht="48" x14ac:dyDescent="0.2">
      <c r="A1605" s="627">
        <v>9309</v>
      </c>
      <c r="B1605" s="634">
        <v>45250</v>
      </c>
      <c r="C1605" s="642">
        <v>45231</v>
      </c>
      <c r="D1605" s="636" t="s">
        <v>264</v>
      </c>
      <c r="E1605" s="636" t="s">
        <v>60</v>
      </c>
      <c r="F1605" s="374">
        <v>15</v>
      </c>
      <c r="G1605" s="636" t="s">
        <v>9573</v>
      </c>
      <c r="H1605" s="636" t="s">
        <v>421</v>
      </c>
      <c r="I1605" s="637" t="s">
        <v>9469</v>
      </c>
      <c r="J1605" s="637" t="s">
        <v>1188</v>
      </c>
      <c r="K1605" s="637" t="s">
        <v>4137</v>
      </c>
      <c r="L1605" s="637">
        <v>754240107</v>
      </c>
      <c r="M1605" s="638">
        <v>45250</v>
      </c>
      <c r="N1605" s="74">
        <f t="shared" ref="N1605:N1668" si="76">IF(B1605=0,0,IF(YEAR(B1605)=$O$1,MONTH(B1605)-$N$1+1,(YEAR(B1605)-$O$1)*12-$N$1+1+MONTH(B1605)))</f>
        <v>11</v>
      </c>
      <c r="O1605" s="74">
        <f t="shared" ref="O1605:O1668" si="77">IF(C1605=0,0,IF(YEAR(C1605)=$O$1,MONTH(C1605)-$N$1+1,(YEAR(C1605)-$O$1)*12-$N$1+1+MONTH(C1605)))</f>
        <v>11</v>
      </c>
      <c r="P1605" s="139" t="str">
        <f t="shared" ref="P1605:P1668" si="78">SUBSTITUTE(D1605," ","_")</f>
        <v>Gastos_Gerais</v>
      </c>
    </row>
    <row r="1606" spans="1:16" ht="48" x14ac:dyDescent="0.2">
      <c r="A1606" s="627">
        <v>9310</v>
      </c>
      <c r="B1606" s="634">
        <v>45250</v>
      </c>
      <c r="C1606" s="642">
        <v>45231</v>
      </c>
      <c r="D1606" s="636" t="s">
        <v>264</v>
      </c>
      <c r="E1606" s="636" t="s">
        <v>60</v>
      </c>
      <c r="F1606" s="374">
        <v>15</v>
      </c>
      <c r="G1606" s="636" t="s">
        <v>9573</v>
      </c>
      <c r="H1606" s="636" t="s">
        <v>419</v>
      </c>
      <c r="I1606" s="637" t="s">
        <v>10306</v>
      </c>
      <c r="J1606" s="637" t="s">
        <v>1188</v>
      </c>
      <c r="K1606" s="637" t="s">
        <v>4137</v>
      </c>
      <c r="L1606" s="637">
        <v>754240107</v>
      </c>
      <c r="M1606" s="638">
        <v>45250</v>
      </c>
      <c r="N1606" s="74">
        <f t="shared" si="76"/>
        <v>11</v>
      </c>
      <c r="O1606" s="74">
        <f t="shared" si="77"/>
        <v>11</v>
      </c>
      <c r="P1606" s="139" t="str">
        <f t="shared" si="78"/>
        <v>Gastos_Gerais</v>
      </c>
    </row>
    <row r="1607" spans="1:16" ht="48" x14ac:dyDescent="0.2">
      <c r="A1607" s="627">
        <v>9311</v>
      </c>
      <c r="B1607" s="634">
        <v>45250</v>
      </c>
      <c r="C1607" s="642">
        <v>45231</v>
      </c>
      <c r="D1607" s="636" t="s">
        <v>264</v>
      </c>
      <c r="E1607" s="636" t="s">
        <v>60</v>
      </c>
      <c r="F1607" s="374">
        <v>15</v>
      </c>
      <c r="G1607" s="636" t="s">
        <v>9573</v>
      </c>
      <c r="H1607" s="636" t="s">
        <v>414</v>
      </c>
      <c r="I1607" s="637" t="s">
        <v>4824</v>
      </c>
      <c r="J1607" s="637" t="s">
        <v>1188</v>
      </c>
      <c r="K1607" s="637" t="s">
        <v>4137</v>
      </c>
      <c r="L1607" s="637">
        <v>754240107</v>
      </c>
      <c r="M1607" s="638">
        <v>45250</v>
      </c>
      <c r="N1607" s="74">
        <f t="shared" si="76"/>
        <v>11</v>
      </c>
      <c r="O1607" s="74">
        <f t="shared" si="77"/>
        <v>11</v>
      </c>
      <c r="P1607" s="139" t="str">
        <f t="shared" si="78"/>
        <v>Gastos_Gerais</v>
      </c>
    </row>
    <row r="1608" spans="1:16" ht="38.25" x14ac:dyDescent="0.2">
      <c r="A1608" s="627">
        <v>9312</v>
      </c>
      <c r="B1608" s="634">
        <v>45250</v>
      </c>
      <c r="C1608" s="642">
        <v>45231</v>
      </c>
      <c r="D1608" s="636" t="s">
        <v>264</v>
      </c>
      <c r="E1608" s="636" t="s">
        <v>293</v>
      </c>
      <c r="F1608" s="374">
        <v>531.48</v>
      </c>
      <c r="G1608" s="636" t="s">
        <v>9080</v>
      </c>
      <c r="H1608" s="636" t="s">
        <v>421</v>
      </c>
      <c r="I1608" s="637" t="s">
        <v>1172</v>
      </c>
      <c r="J1608" s="637" t="s">
        <v>1157</v>
      </c>
      <c r="K1608" s="637" t="s">
        <v>32</v>
      </c>
      <c r="L1608" s="637" t="s">
        <v>10435</v>
      </c>
      <c r="M1608" s="638">
        <v>45232</v>
      </c>
      <c r="N1608" s="74">
        <f t="shared" si="76"/>
        <v>11</v>
      </c>
      <c r="O1608" s="74">
        <f t="shared" si="77"/>
        <v>11</v>
      </c>
      <c r="P1608" s="139" t="str">
        <f t="shared" si="78"/>
        <v>Gastos_Gerais</v>
      </c>
    </row>
    <row r="1609" spans="1:16" ht="38.25" x14ac:dyDescent="0.2">
      <c r="A1609" s="627">
        <v>9313</v>
      </c>
      <c r="B1609" s="634">
        <v>45250</v>
      </c>
      <c r="C1609" s="642">
        <v>45231</v>
      </c>
      <c r="D1609" s="636" t="s">
        <v>264</v>
      </c>
      <c r="E1609" s="636" t="s">
        <v>388</v>
      </c>
      <c r="F1609" s="374">
        <v>25654.52</v>
      </c>
      <c r="G1609" s="636" t="s">
        <v>10436</v>
      </c>
      <c r="H1609" s="636" t="s">
        <v>420</v>
      </c>
      <c r="I1609" s="637" t="s">
        <v>9531</v>
      </c>
      <c r="J1609" s="637" t="s">
        <v>1157</v>
      </c>
      <c r="K1609" s="637" t="s">
        <v>32</v>
      </c>
      <c r="L1609" s="637" t="s">
        <v>10437</v>
      </c>
      <c r="M1609" s="638">
        <v>45243</v>
      </c>
      <c r="N1609" s="74">
        <f t="shared" si="76"/>
        <v>11</v>
      </c>
      <c r="O1609" s="74">
        <f t="shared" si="77"/>
        <v>11</v>
      </c>
      <c r="P1609" s="139" t="str">
        <f t="shared" si="78"/>
        <v>Gastos_Gerais</v>
      </c>
    </row>
    <row r="1610" spans="1:16" ht="48" x14ac:dyDescent="0.2">
      <c r="A1610" s="627">
        <v>9314</v>
      </c>
      <c r="B1610" s="634">
        <v>45250</v>
      </c>
      <c r="C1610" s="642">
        <v>45231</v>
      </c>
      <c r="D1610" s="636" t="s">
        <v>264</v>
      </c>
      <c r="E1610" s="636" t="s">
        <v>290</v>
      </c>
      <c r="F1610" s="374">
        <v>258.5</v>
      </c>
      <c r="G1610" s="636" t="s">
        <v>8728</v>
      </c>
      <c r="H1610" s="636" t="s">
        <v>417</v>
      </c>
      <c r="I1610" s="637" t="s">
        <v>7785</v>
      </c>
      <c r="J1610" s="637" t="s">
        <v>1157</v>
      </c>
      <c r="K1610" s="637" t="s">
        <v>32</v>
      </c>
      <c r="L1610" s="637">
        <v>17894</v>
      </c>
      <c r="M1610" s="638">
        <v>45236</v>
      </c>
      <c r="N1610" s="74">
        <f t="shared" si="76"/>
        <v>11</v>
      </c>
      <c r="O1610" s="74">
        <f t="shared" si="77"/>
        <v>11</v>
      </c>
      <c r="P1610" s="139" t="str">
        <f t="shared" si="78"/>
        <v>Gastos_Gerais</v>
      </c>
    </row>
    <row r="1611" spans="1:16" ht="38.25" x14ac:dyDescent="0.2">
      <c r="A1611" s="627">
        <v>9315</v>
      </c>
      <c r="B1611" s="634">
        <v>45250</v>
      </c>
      <c r="C1611" s="642">
        <v>45231</v>
      </c>
      <c r="D1611" s="636" t="s">
        <v>264</v>
      </c>
      <c r="E1611" s="636" t="s">
        <v>402</v>
      </c>
      <c r="F1611" s="374">
        <v>29.7</v>
      </c>
      <c r="G1611" s="636" t="s">
        <v>1487</v>
      </c>
      <c r="H1611" s="636" t="s">
        <v>1032</v>
      </c>
      <c r="I1611" s="637" t="s">
        <v>3184</v>
      </c>
      <c r="J1611" s="637" t="s">
        <v>1157</v>
      </c>
      <c r="K1611" s="637" t="s">
        <v>32</v>
      </c>
      <c r="L1611" s="637">
        <v>196</v>
      </c>
      <c r="M1611" s="638">
        <v>45246</v>
      </c>
      <c r="N1611" s="74">
        <f t="shared" si="76"/>
        <v>11</v>
      </c>
      <c r="O1611" s="74">
        <f t="shared" si="77"/>
        <v>11</v>
      </c>
      <c r="P1611" s="139" t="str">
        <f t="shared" si="78"/>
        <v>Gastos_Gerais</v>
      </c>
    </row>
    <row r="1612" spans="1:16" ht="38.25" x14ac:dyDescent="0.2">
      <c r="A1612" s="627">
        <v>9316</v>
      </c>
      <c r="B1612" s="634">
        <v>45250</v>
      </c>
      <c r="C1612" s="642">
        <v>45231</v>
      </c>
      <c r="D1612" s="636" t="s">
        <v>264</v>
      </c>
      <c r="E1612" s="636" t="s">
        <v>183</v>
      </c>
      <c r="F1612" s="374">
        <v>280</v>
      </c>
      <c r="G1612" s="636" t="s">
        <v>1357</v>
      </c>
      <c r="H1612" s="636" t="s">
        <v>423</v>
      </c>
      <c r="I1612" s="637" t="s">
        <v>1602</v>
      </c>
      <c r="J1612" s="637" t="s">
        <v>1157</v>
      </c>
      <c r="K1612" s="637" t="s">
        <v>32</v>
      </c>
      <c r="L1612" s="637">
        <v>4067</v>
      </c>
      <c r="M1612" s="638">
        <v>45244</v>
      </c>
      <c r="N1612" s="74">
        <f t="shared" si="76"/>
        <v>11</v>
      </c>
      <c r="O1612" s="74">
        <f t="shared" si="77"/>
        <v>11</v>
      </c>
      <c r="P1612" s="139" t="str">
        <f t="shared" si="78"/>
        <v>Gastos_Gerais</v>
      </c>
    </row>
    <row r="1613" spans="1:16" ht="38.25" x14ac:dyDescent="0.2">
      <c r="A1613" s="627">
        <v>9317</v>
      </c>
      <c r="B1613" s="634">
        <v>45250</v>
      </c>
      <c r="C1613" s="642">
        <v>45231</v>
      </c>
      <c r="D1613" s="636" t="s">
        <v>264</v>
      </c>
      <c r="E1613" s="636" t="s">
        <v>183</v>
      </c>
      <c r="F1613" s="374">
        <v>140</v>
      </c>
      <c r="G1613" s="636" t="s">
        <v>1357</v>
      </c>
      <c r="H1613" s="636" t="s">
        <v>493</v>
      </c>
      <c r="I1613" s="637" t="s">
        <v>1602</v>
      </c>
      <c r="J1613" s="637" t="s">
        <v>1157</v>
      </c>
      <c r="K1613" s="637" t="s">
        <v>32</v>
      </c>
      <c r="L1613" s="637">
        <v>4066</v>
      </c>
      <c r="M1613" s="638">
        <v>45244</v>
      </c>
      <c r="N1613" s="74">
        <f t="shared" si="76"/>
        <v>11</v>
      </c>
      <c r="O1613" s="74">
        <f t="shared" si="77"/>
        <v>11</v>
      </c>
      <c r="P1613" s="139" t="str">
        <f t="shared" si="78"/>
        <v>Gastos_Gerais</v>
      </c>
    </row>
    <row r="1614" spans="1:16" ht="38.25" x14ac:dyDescent="0.2">
      <c r="A1614" s="627">
        <v>9318</v>
      </c>
      <c r="B1614" s="634">
        <v>45250</v>
      </c>
      <c r="C1614" s="642">
        <v>45231</v>
      </c>
      <c r="D1614" s="636" t="s">
        <v>264</v>
      </c>
      <c r="E1614" s="636" t="s">
        <v>183</v>
      </c>
      <c r="F1614" s="374">
        <v>980</v>
      </c>
      <c r="G1614" s="636" t="s">
        <v>1357</v>
      </c>
      <c r="H1614" s="636" t="s">
        <v>419</v>
      </c>
      <c r="I1614" s="637" t="s">
        <v>1602</v>
      </c>
      <c r="J1614" s="637" t="s">
        <v>1157</v>
      </c>
      <c r="K1614" s="637" t="s">
        <v>32</v>
      </c>
      <c r="L1614" s="637">
        <v>4061</v>
      </c>
      <c r="M1614" s="638">
        <v>45244</v>
      </c>
      <c r="N1614" s="74">
        <f t="shared" si="76"/>
        <v>11</v>
      </c>
      <c r="O1614" s="74">
        <f t="shared" si="77"/>
        <v>11</v>
      </c>
      <c r="P1614" s="139" t="str">
        <f t="shared" si="78"/>
        <v>Gastos_Gerais</v>
      </c>
    </row>
    <row r="1615" spans="1:16" ht="38.25" x14ac:dyDescent="0.2">
      <c r="A1615" s="627">
        <v>9319</v>
      </c>
      <c r="B1615" s="634">
        <v>45250</v>
      </c>
      <c r="C1615" s="642">
        <v>45231</v>
      </c>
      <c r="D1615" s="636" t="s">
        <v>264</v>
      </c>
      <c r="E1615" s="636" t="s">
        <v>183</v>
      </c>
      <c r="F1615" s="374">
        <v>280</v>
      </c>
      <c r="G1615" s="636" t="s">
        <v>1357</v>
      </c>
      <c r="H1615" s="636" t="s">
        <v>421</v>
      </c>
      <c r="I1615" s="637" t="s">
        <v>1602</v>
      </c>
      <c r="J1615" s="637" t="s">
        <v>1157</v>
      </c>
      <c r="K1615" s="637" t="s">
        <v>32</v>
      </c>
      <c r="L1615" s="637">
        <v>4060</v>
      </c>
      <c r="M1615" s="638">
        <v>45244</v>
      </c>
      <c r="N1615" s="74">
        <f t="shared" si="76"/>
        <v>11</v>
      </c>
      <c r="O1615" s="74">
        <f t="shared" si="77"/>
        <v>11</v>
      </c>
      <c r="P1615" s="139" t="str">
        <f t="shared" si="78"/>
        <v>Gastos_Gerais</v>
      </c>
    </row>
    <row r="1616" spans="1:16" ht="38.25" x14ac:dyDescent="0.2">
      <c r="A1616" s="627">
        <v>9320</v>
      </c>
      <c r="B1616" s="634">
        <v>45250</v>
      </c>
      <c r="C1616" s="642">
        <v>45231</v>
      </c>
      <c r="D1616" s="636" t="s">
        <v>264</v>
      </c>
      <c r="E1616" s="636" t="s">
        <v>183</v>
      </c>
      <c r="F1616" s="374">
        <v>980</v>
      </c>
      <c r="G1616" s="636" t="s">
        <v>1357</v>
      </c>
      <c r="H1616" s="636" t="s">
        <v>302</v>
      </c>
      <c r="I1616" s="637" t="s">
        <v>1602</v>
      </c>
      <c r="J1616" s="637" t="s">
        <v>1157</v>
      </c>
      <c r="K1616" s="637" t="s">
        <v>32</v>
      </c>
      <c r="L1616" s="637">
        <v>4059</v>
      </c>
      <c r="M1616" s="638">
        <v>45244</v>
      </c>
      <c r="N1616" s="74">
        <f t="shared" si="76"/>
        <v>11</v>
      </c>
      <c r="O1616" s="74">
        <f t="shared" si="77"/>
        <v>11</v>
      </c>
      <c r="P1616" s="139" t="str">
        <f t="shared" si="78"/>
        <v>Gastos_Gerais</v>
      </c>
    </row>
    <row r="1617" spans="1:16" ht="38.25" x14ac:dyDescent="0.2">
      <c r="A1617" s="627">
        <v>9321</v>
      </c>
      <c r="B1617" s="634">
        <v>45250</v>
      </c>
      <c r="C1617" s="642">
        <v>45231</v>
      </c>
      <c r="D1617" s="636" t="s">
        <v>264</v>
      </c>
      <c r="E1617" s="636" t="s">
        <v>183</v>
      </c>
      <c r="F1617" s="374">
        <v>560</v>
      </c>
      <c r="G1617" s="636" t="s">
        <v>1357</v>
      </c>
      <c r="H1617" s="636" t="s">
        <v>414</v>
      </c>
      <c r="I1617" s="637" t="s">
        <v>1602</v>
      </c>
      <c r="J1617" s="637" t="s">
        <v>1157</v>
      </c>
      <c r="K1617" s="637" t="s">
        <v>32</v>
      </c>
      <c r="L1617" s="637">
        <v>4064</v>
      </c>
      <c r="M1617" s="638">
        <v>45244</v>
      </c>
      <c r="N1617" s="74">
        <f t="shared" si="76"/>
        <v>11</v>
      </c>
      <c r="O1617" s="74">
        <f t="shared" si="77"/>
        <v>11</v>
      </c>
      <c r="P1617" s="139" t="str">
        <f t="shared" si="78"/>
        <v>Gastos_Gerais</v>
      </c>
    </row>
    <row r="1618" spans="1:16" ht="38.25" x14ac:dyDescent="0.2">
      <c r="A1618" s="627">
        <v>9322</v>
      </c>
      <c r="B1618" s="634">
        <v>45250</v>
      </c>
      <c r="C1618" s="642">
        <v>45231</v>
      </c>
      <c r="D1618" s="636" t="s">
        <v>264</v>
      </c>
      <c r="E1618" s="636" t="s">
        <v>80</v>
      </c>
      <c r="F1618" s="374">
        <v>330</v>
      </c>
      <c r="G1618" s="636" t="s">
        <v>10438</v>
      </c>
      <c r="H1618" s="636" t="s">
        <v>420</v>
      </c>
      <c r="I1618" s="637" t="s">
        <v>10439</v>
      </c>
      <c r="J1618" s="637" t="s">
        <v>1157</v>
      </c>
      <c r="K1618" s="637" t="s">
        <v>32</v>
      </c>
      <c r="L1618" s="637">
        <v>3</v>
      </c>
      <c r="M1618" s="638">
        <v>45247</v>
      </c>
      <c r="N1618" s="74">
        <f t="shared" si="76"/>
        <v>11</v>
      </c>
      <c r="O1618" s="74">
        <f t="shared" si="77"/>
        <v>11</v>
      </c>
      <c r="P1618" s="139" t="str">
        <f t="shared" si="78"/>
        <v>Gastos_Gerais</v>
      </c>
    </row>
    <row r="1619" spans="1:16" ht="38.25" x14ac:dyDescent="0.2">
      <c r="A1619" s="627">
        <v>9323</v>
      </c>
      <c r="B1619" s="634">
        <v>45250</v>
      </c>
      <c r="C1619" s="642">
        <v>45231</v>
      </c>
      <c r="D1619" s="636" t="s">
        <v>264</v>
      </c>
      <c r="E1619" s="636" t="s">
        <v>96</v>
      </c>
      <c r="F1619" s="374">
        <v>826.9</v>
      </c>
      <c r="G1619" s="636" t="s">
        <v>10440</v>
      </c>
      <c r="H1619" s="636" t="s">
        <v>302</v>
      </c>
      <c r="I1619" s="637" t="s">
        <v>6126</v>
      </c>
      <c r="J1619" s="637" t="s">
        <v>1157</v>
      </c>
      <c r="K1619" s="637" t="s">
        <v>32</v>
      </c>
      <c r="L1619" s="637">
        <v>177</v>
      </c>
      <c r="M1619" s="638">
        <v>45239</v>
      </c>
      <c r="N1619" s="74">
        <f t="shared" si="76"/>
        <v>11</v>
      </c>
      <c r="O1619" s="74">
        <f t="shared" si="77"/>
        <v>11</v>
      </c>
      <c r="P1619" s="139" t="str">
        <f t="shared" si="78"/>
        <v>Gastos_Gerais</v>
      </c>
    </row>
    <row r="1620" spans="1:16" ht="38.25" x14ac:dyDescent="0.2">
      <c r="A1620" s="627">
        <v>9324</v>
      </c>
      <c r="B1620" s="634">
        <v>45250</v>
      </c>
      <c r="C1620" s="642">
        <v>45231</v>
      </c>
      <c r="D1620" s="636" t="s">
        <v>264</v>
      </c>
      <c r="E1620" s="636" t="s">
        <v>60</v>
      </c>
      <c r="F1620" s="374">
        <v>40621.599999999999</v>
      </c>
      <c r="G1620" s="636" t="s">
        <v>9307</v>
      </c>
      <c r="H1620" s="636" t="s">
        <v>416</v>
      </c>
      <c r="I1620" s="637" t="s">
        <v>1350</v>
      </c>
      <c r="J1620" s="637" t="s">
        <v>1157</v>
      </c>
      <c r="K1620" s="637" t="s">
        <v>32</v>
      </c>
      <c r="L1620" s="637">
        <v>143</v>
      </c>
      <c r="M1620" s="638">
        <v>45246</v>
      </c>
      <c r="N1620" s="74">
        <f t="shared" si="76"/>
        <v>11</v>
      </c>
      <c r="O1620" s="74">
        <f t="shared" si="77"/>
        <v>11</v>
      </c>
      <c r="P1620" s="139" t="str">
        <f t="shared" si="78"/>
        <v>Gastos_Gerais</v>
      </c>
    </row>
    <row r="1621" spans="1:16" ht="38.25" x14ac:dyDescent="0.2">
      <c r="A1621" s="627">
        <v>9325</v>
      </c>
      <c r="B1621" s="634">
        <v>45250</v>
      </c>
      <c r="C1621" s="642">
        <v>45231</v>
      </c>
      <c r="D1621" s="636" t="s">
        <v>264</v>
      </c>
      <c r="E1621" s="636" t="s">
        <v>60</v>
      </c>
      <c r="F1621" s="374">
        <v>16244.92</v>
      </c>
      <c r="G1621" s="636" t="s">
        <v>9708</v>
      </c>
      <c r="H1621" s="636" t="s">
        <v>418</v>
      </c>
      <c r="I1621" s="637" t="s">
        <v>1350</v>
      </c>
      <c r="J1621" s="637" t="s">
        <v>1157</v>
      </c>
      <c r="K1621" s="637" t="s">
        <v>32</v>
      </c>
      <c r="L1621" s="637">
        <v>144</v>
      </c>
      <c r="M1621" s="638">
        <v>45246</v>
      </c>
      <c r="N1621" s="74">
        <f t="shared" si="76"/>
        <v>11</v>
      </c>
      <c r="O1621" s="74">
        <f t="shared" si="77"/>
        <v>11</v>
      </c>
      <c r="P1621" s="139" t="str">
        <f t="shared" si="78"/>
        <v>Gastos_Gerais</v>
      </c>
    </row>
    <row r="1622" spans="1:16" ht="38.25" x14ac:dyDescent="0.2">
      <c r="A1622" s="627">
        <v>9326</v>
      </c>
      <c r="B1622" s="634">
        <v>45250</v>
      </c>
      <c r="C1622" s="642">
        <v>45231</v>
      </c>
      <c r="D1622" s="636" t="s">
        <v>264</v>
      </c>
      <c r="E1622" s="636" t="s">
        <v>208</v>
      </c>
      <c r="F1622" s="374">
        <v>70</v>
      </c>
      <c r="G1622" s="636" t="s">
        <v>10441</v>
      </c>
      <c r="H1622" s="636" t="s">
        <v>419</v>
      </c>
      <c r="I1622" s="637" t="s">
        <v>10442</v>
      </c>
      <c r="J1622" s="637" t="s">
        <v>1157</v>
      </c>
      <c r="K1622" s="637" t="s">
        <v>32</v>
      </c>
      <c r="L1622" s="637">
        <v>2392</v>
      </c>
      <c r="M1622" s="638">
        <v>45244</v>
      </c>
      <c r="N1622" s="74">
        <f t="shared" si="76"/>
        <v>11</v>
      </c>
      <c r="O1622" s="74">
        <f t="shared" si="77"/>
        <v>11</v>
      </c>
      <c r="P1622" s="139" t="str">
        <f t="shared" si="78"/>
        <v>Gastos_Gerais</v>
      </c>
    </row>
    <row r="1623" spans="1:16" ht="38.25" x14ac:dyDescent="0.2">
      <c r="A1623" s="627">
        <v>9327</v>
      </c>
      <c r="B1623" s="634">
        <v>45250</v>
      </c>
      <c r="C1623" s="642">
        <v>45231</v>
      </c>
      <c r="D1623" s="636" t="s">
        <v>264</v>
      </c>
      <c r="E1623" s="636" t="s">
        <v>208</v>
      </c>
      <c r="F1623" s="374">
        <v>87.3</v>
      </c>
      <c r="G1623" s="636" t="s">
        <v>10443</v>
      </c>
      <c r="H1623" s="636" t="s">
        <v>419</v>
      </c>
      <c r="I1623" s="637" t="s">
        <v>10442</v>
      </c>
      <c r="J1623" s="637" t="s">
        <v>1157</v>
      </c>
      <c r="K1623" s="637" t="s">
        <v>32</v>
      </c>
      <c r="L1623" s="637" t="s">
        <v>10444</v>
      </c>
      <c r="M1623" s="638">
        <v>45244</v>
      </c>
      <c r="N1623" s="74">
        <f t="shared" si="76"/>
        <v>11</v>
      </c>
      <c r="O1623" s="74">
        <f t="shared" si="77"/>
        <v>11</v>
      </c>
      <c r="P1623" s="139" t="str">
        <f t="shared" si="78"/>
        <v>Gastos_Gerais</v>
      </c>
    </row>
    <row r="1624" spans="1:16" ht="38.25" x14ac:dyDescent="0.2">
      <c r="A1624" s="627">
        <v>9328</v>
      </c>
      <c r="B1624" s="634">
        <v>45251</v>
      </c>
      <c r="C1624" s="642">
        <v>45231</v>
      </c>
      <c r="D1624" s="636" t="s">
        <v>264</v>
      </c>
      <c r="E1624" s="636" t="s">
        <v>402</v>
      </c>
      <c r="F1624" s="374">
        <v>100</v>
      </c>
      <c r="G1624" s="636" t="s">
        <v>1487</v>
      </c>
      <c r="H1624" s="636" t="s">
        <v>416</v>
      </c>
      <c r="I1624" s="637" t="s">
        <v>11666</v>
      </c>
      <c r="J1624" s="637" t="s">
        <v>1157</v>
      </c>
      <c r="K1624" s="637" t="s">
        <v>32</v>
      </c>
      <c r="L1624" s="637">
        <v>47</v>
      </c>
      <c r="M1624" s="638">
        <v>45246</v>
      </c>
      <c r="N1624" s="74">
        <f t="shared" si="76"/>
        <v>11</v>
      </c>
      <c r="O1624" s="74">
        <f t="shared" si="77"/>
        <v>11</v>
      </c>
      <c r="P1624" s="139" t="str">
        <f t="shared" si="78"/>
        <v>Gastos_Gerais</v>
      </c>
    </row>
    <row r="1625" spans="1:16" ht="38.25" x14ac:dyDescent="0.2">
      <c r="A1625" s="627">
        <v>9329</v>
      </c>
      <c r="B1625" s="634">
        <v>45251</v>
      </c>
      <c r="C1625" s="642">
        <v>45200</v>
      </c>
      <c r="D1625" s="636" t="s">
        <v>264</v>
      </c>
      <c r="E1625" s="636" t="s">
        <v>83</v>
      </c>
      <c r="F1625" s="374">
        <v>238.99</v>
      </c>
      <c r="G1625" s="636" t="s">
        <v>9476</v>
      </c>
      <c r="H1625" s="636" t="s">
        <v>418</v>
      </c>
      <c r="I1625" s="637" t="s">
        <v>9180</v>
      </c>
      <c r="J1625" s="637" t="s">
        <v>1157</v>
      </c>
      <c r="K1625" s="637" t="s">
        <v>32</v>
      </c>
      <c r="L1625" s="637">
        <v>8202203</v>
      </c>
      <c r="M1625" s="638">
        <v>45217</v>
      </c>
      <c r="N1625" s="74">
        <f t="shared" si="76"/>
        <v>11</v>
      </c>
      <c r="O1625" s="74">
        <f t="shared" si="77"/>
        <v>10</v>
      </c>
      <c r="P1625" s="139" t="str">
        <f t="shared" si="78"/>
        <v>Gastos_Gerais</v>
      </c>
    </row>
    <row r="1626" spans="1:16" ht="38.25" x14ac:dyDescent="0.2">
      <c r="A1626" s="627">
        <v>9330</v>
      </c>
      <c r="B1626" s="634">
        <v>45251</v>
      </c>
      <c r="C1626" s="642">
        <v>45200</v>
      </c>
      <c r="D1626" s="636" t="s">
        <v>264</v>
      </c>
      <c r="E1626" s="636" t="s">
        <v>83</v>
      </c>
      <c r="F1626" s="374">
        <v>2542.52</v>
      </c>
      <c r="G1626" s="636" t="s">
        <v>9476</v>
      </c>
      <c r="H1626" s="636" t="s">
        <v>418</v>
      </c>
      <c r="I1626" s="637" t="s">
        <v>9180</v>
      </c>
      <c r="J1626" s="637" t="s">
        <v>1157</v>
      </c>
      <c r="K1626" s="637" t="s">
        <v>32</v>
      </c>
      <c r="L1626" s="637">
        <v>82564190</v>
      </c>
      <c r="M1626" s="638">
        <v>45218</v>
      </c>
      <c r="N1626" s="74">
        <f t="shared" si="76"/>
        <v>11</v>
      </c>
      <c r="O1626" s="74">
        <f t="shared" si="77"/>
        <v>10</v>
      </c>
      <c r="P1626" s="139" t="str">
        <f t="shared" si="78"/>
        <v>Gastos_Gerais</v>
      </c>
    </row>
    <row r="1627" spans="1:16" ht="38.25" x14ac:dyDescent="0.2">
      <c r="A1627" s="627">
        <v>9331</v>
      </c>
      <c r="B1627" s="634">
        <v>45251</v>
      </c>
      <c r="C1627" s="642">
        <v>45231</v>
      </c>
      <c r="D1627" s="636" t="s">
        <v>264</v>
      </c>
      <c r="E1627" s="636" t="s">
        <v>402</v>
      </c>
      <c r="F1627" s="374">
        <v>88.9</v>
      </c>
      <c r="G1627" s="636" t="s">
        <v>1487</v>
      </c>
      <c r="H1627" s="636" t="s">
        <v>421</v>
      </c>
      <c r="I1627" s="637" t="s">
        <v>10112</v>
      </c>
      <c r="J1627" s="637" t="s">
        <v>5044</v>
      </c>
      <c r="K1627" s="637" t="s">
        <v>32</v>
      </c>
      <c r="L1627" s="637">
        <v>2174</v>
      </c>
      <c r="M1627" s="638">
        <v>45251</v>
      </c>
      <c r="N1627" s="74">
        <f t="shared" si="76"/>
        <v>11</v>
      </c>
      <c r="O1627" s="74">
        <f t="shared" si="77"/>
        <v>11</v>
      </c>
      <c r="P1627" s="139" t="str">
        <f t="shared" si="78"/>
        <v>Gastos_Gerais</v>
      </c>
    </row>
    <row r="1628" spans="1:16" ht="38.25" x14ac:dyDescent="0.2">
      <c r="A1628" s="627">
        <v>9332</v>
      </c>
      <c r="B1628" s="634">
        <v>45251</v>
      </c>
      <c r="C1628" s="642">
        <v>45231</v>
      </c>
      <c r="D1628" s="636" t="s">
        <v>264</v>
      </c>
      <c r="E1628" s="636" t="s">
        <v>290</v>
      </c>
      <c r="F1628" s="374">
        <v>390</v>
      </c>
      <c r="G1628" s="636" t="s">
        <v>10445</v>
      </c>
      <c r="H1628" s="636" t="s">
        <v>421</v>
      </c>
      <c r="I1628" s="637" t="s">
        <v>10446</v>
      </c>
      <c r="J1628" s="637" t="s">
        <v>5044</v>
      </c>
      <c r="K1628" s="637" t="s">
        <v>32</v>
      </c>
      <c r="L1628" s="637">
        <v>7</v>
      </c>
      <c r="M1628" s="638">
        <v>45251</v>
      </c>
      <c r="N1628" s="74">
        <f t="shared" si="76"/>
        <v>11</v>
      </c>
      <c r="O1628" s="74">
        <f t="shared" si="77"/>
        <v>11</v>
      </c>
      <c r="P1628" s="139" t="str">
        <f t="shared" si="78"/>
        <v>Gastos_Gerais</v>
      </c>
    </row>
    <row r="1629" spans="1:16" ht="38.25" x14ac:dyDescent="0.2">
      <c r="A1629" s="627">
        <v>9333</v>
      </c>
      <c r="B1629" s="634">
        <v>45251</v>
      </c>
      <c r="C1629" s="642">
        <v>45231</v>
      </c>
      <c r="D1629" s="636" t="s">
        <v>264</v>
      </c>
      <c r="E1629" s="636" t="s">
        <v>290</v>
      </c>
      <c r="F1629" s="374">
        <v>390</v>
      </c>
      <c r="G1629" s="636" t="s">
        <v>10447</v>
      </c>
      <c r="H1629" s="636" t="s">
        <v>422</v>
      </c>
      <c r="I1629" s="637" t="s">
        <v>10448</v>
      </c>
      <c r="J1629" s="637" t="s">
        <v>5044</v>
      </c>
      <c r="K1629" s="637" t="s">
        <v>32</v>
      </c>
      <c r="L1629" s="637">
        <v>1388</v>
      </c>
      <c r="M1629" s="638">
        <v>45202</v>
      </c>
      <c r="N1629" s="74">
        <f t="shared" si="76"/>
        <v>11</v>
      </c>
      <c r="O1629" s="74">
        <f t="shared" si="77"/>
        <v>11</v>
      </c>
      <c r="P1629" s="139" t="str">
        <f t="shared" si="78"/>
        <v>Gastos_Gerais</v>
      </c>
    </row>
    <row r="1630" spans="1:16" ht="38.25" x14ac:dyDescent="0.2">
      <c r="A1630" s="627">
        <v>9334</v>
      </c>
      <c r="B1630" s="634">
        <v>45251</v>
      </c>
      <c r="C1630" s="642">
        <v>45231</v>
      </c>
      <c r="D1630" s="636" t="s">
        <v>264</v>
      </c>
      <c r="E1630" s="636" t="s">
        <v>290</v>
      </c>
      <c r="F1630" s="374">
        <v>1250</v>
      </c>
      <c r="G1630" s="636" t="s">
        <v>10449</v>
      </c>
      <c r="H1630" s="636" t="s">
        <v>302</v>
      </c>
      <c r="I1630" s="637" t="s">
        <v>10450</v>
      </c>
      <c r="J1630" s="637" t="s">
        <v>5044</v>
      </c>
      <c r="K1630" s="637" t="s">
        <v>32</v>
      </c>
      <c r="L1630" s="637">
        <v>2</v>
      </c>
      <c r="M1630" s="638">
        <v>45246</v>
      </c>
      <c r="N1630" s="74">
        <f t="shared" si="76"/>
        <v>11</v>
      </c>
      <c r="O1630" s="74">
        <f t="shared" si="77"/>
        <v>11</v>
      </c>
      <c r="P1630" s="139" t="str">
        <f t="shared" si="78"/>
        <v>Gastos_Gerais</v>
      </c>
    </row>
    <row r="1631" spans="1:16" ht="38.25" x14ac:dyDescent="0.2">
      <c r="A1631" s="627">
        <v>9335</v>
      </c>
      <c r="B1631" s="634">
        <v>45251</v>
      </c>
      <c r="C1631" s="642">
        <v>45231</v>
      </c>
      <c r="D1631" s="636" t="s">
        <v>264</v>
      </c>
      <c r="E1631" s="636" t="s">
        <v>182</v>
      </c>
      <c r="F1631" s="374">
        <v>2800</v>
      </c>
      <c r="G1631" s="636" t="s">
        <v>10451</v>
      </c>
      <c r="H1631" s="636" t="s">
        <v>419</v>
      </c>
      <c r="I1631" s="637" t="s">
        <v>10452</v>
      </c>
      <c r="J1631" s="637" t="s">
        <v>5044</v>
      </c>
      <c r="K1631" s="637" t="s">
        <v>32</v>
      </c>
      <c r="L1631" s="637">
        <v>10</v>
      </c>
      <c r="M1631" s="638">
        <v>45235</v>
      </c>
      <c r="N1631" s="74">
        <f t="shared" si="76"/>
        <v>11</v>
      </c>
      <c r="O1631" s="74">
        <f t="shared" si="77"/>
        <v>11</v>
      </c>
      <c r="P1631" s="139" t="str">
        <f t="shared" si="78"/>
        <v>Gastos_Gerais</v>
      </c>
    </row>
    <row r="1632" spans="1:16" ht="38.25" x14ac:dyDescent="0.2">
      <c r="A1632" s="627">
        <v>9336</v>
      </c>
      <c r="B1632" s="634">
        <v>45251</v>
      </c>
      <c r="C1632" s="642">
        <v>45231</v>
      </c>
      <c r="D1632" s="636" t="s">
        <v>264</v>
      </c>
      <c r="E1632" s="636" t="s">
        <v>90</v>
      </c>
      <c r="F1632" s="374">
        <v>900</v>
      </c>
      <c r="G1632" s="636" t="s">
        <v>1715</v>
      </c>
      <c r="H1632" s="636" t="s">
        <v>416</v>
      </c>
      <c r="I1632" s="637" t="s">
        <v>1716</v>
      </c>
      <c r="J1632" s="637" t="s">
        <v>5044</v>
      </c>
      <c r="K1632" s="637" t="s">
        <v>32</v>
      </c>
      <c r="L1632" s="637" t="s">
        <v>10453</v>
      </c>
      <c r="M1632" s="638">
        <v>45244</v>
      </c>
      <c r="N1632" s="74">
        <f t="shared" si="76"/>
        <v>11</v>
      </c>
      <c r="O1632" s="74">
        <f t="shared" si="77"/>
        <v>11</v>
      </c>
      <c r="P1632" s="139" t="str">
        <f t="shared" si="78"/>
        <v>Gastos_Gerais</v>
      </c>
    </row>
    <row r="1633" spans="1:16" ht="38.25" x14ac:dyDescent="0.2">
      <c r="A1633" s="627">
        <v>9337</v>
      </c>
      <c r="B1633" s="634">
        <v>45251</v>
      </c>
      <c r="C1633" s="642">
        <v>45231</v>
      </c>
      <c r="D1633" s="636" t="s">
        <v>264</v>
      </c>
      <c r="E1633" s="636" t="s">
        <v>96</v>
      </c>
      <c r="F1633" s="374">
        <v>121.16</v>
      </c>
      <c r="G1633" s="636" t="s">
        <v>10454</v>
      </c>
      <c r="H1633" s="636" t="s">
        <v>1032</v>
      </c>
      <c r="I1633" s="637" t="s">
        <v>5348</v>
      </c>
      <c r="J1633" s="637" t="s">
        <v>5044</v>
      </c>
      <c r="K1633" s="637" t="s">
        <v>32</v>
      </c>
      <c r="L1633" s="637">
        <v>4329</v>
      </c>
      <c r="M1633" s="638">
        <v>45250</v>
      </c>
      <c r="N1633" s="74">
        <f t="shared" si="76"/>
        <v>11</v>
      </c>
      <c r="O1633" s="74">
        <f t="shared" si="77"/>
        <v>11</v>
      </c>
      <c r="P1633" s="139" t="str">
        <f t="shared" si="78"/>
        <v>Gastos_Gerais</v>
      </c>
    </row>
    <row r="1634" spans="1:16" ht="38.25" x14ac:dyDescent="0.2">
      <c r="A1634" s="627">
        <v>9338</v>
      </c>
      <c r="B1634" s="634">
        <v>45251</v>
      </c>
      <c r="C1634" s="642">
        <v>45231</v>
      </c>
      <c r="D1634" s="636" t="s">
        <v>264</v>
      </c>
      <c r="E1634" s="636" t="s">
        <v>402</v>
      </c>
      <c r="F1634" s="374">
        <v>49.99</v>
      </c>
      <c r="G1634" s="636" t="s">
        <v>1487</v>
      </c>
      <c r="H1634" s="636" t="s">
        <v>419</v>
      </c>
      <c r="I1634" s="637" t="s">
        <v>7334</v>
      </c>
      <c r="J1634" s="637" t="s">
        <v>5044</v>
      </c>
      <c r="K1634" s="637" t="s">
        <v>32</v>
      </c>
      <c r="L1634" s="637">
        <v>21</v>
      </c>
      <c r="M1634" s="638">
        <v>45247</v>
      </c>
      <c r="N1634" s="74">
        <f t="shared" si="76"/>
        <v>11</v>
      </c>
      <c r="O1634" s="74">
        <f t="shared" si="77"/>
        <v>11</v>
      </c>
      <c r="P1634" s="139" t="str">
        <f t="shared" si="78"/>
        <v>Gastos_Gerais</v>
      </c>
    </row>
    <row r="1635" spans="1:16" ht="38.25" x14ac:dyDescent="0.2">
      <c r="A1635" s="627">
        <v>9339</v>
      </c>
      <c r="B1635" s="634">
        <v>45251</v>
      </c>
      <c r="C1635" s="642">
        <v>45231</v>
      </c>
      <c r="D1635" s="636" t="s">
        <v>264</v>
      </c>
      <c r="E1635" s="636" t="s">
        <v>96</v>
      </c>
      <c r="F1635" s="374">
        <v>109.09</v>
      </c>
      <c r="G1635" s="636" t="s">
        <v>10454</v>
      </c>
      <c r="H1635" s="636" t="s">
        <v>1032</v>
      </c>
      <c r="I1635" s="637" t="s">
        <v>9848</v>
      </c>
      <c r="J1635" s="637" t="s">
        <v>1157</v>
      </c>
      <c r="K1635" s="637" t="s">
        <v>32</v>
      </c>
      <c r="L1635" s="637">
        <v>788</v>
      </c>
      <c r="M1635" s="638">
        <v>45247</v>
      </c>
      <c r="N1635" s="74">
        <f t="shared" si="76"/>
        <v>11</v>
      </c>
      <c r="O1635" s="74">
        <f t="shared" si="77"/>
        <v>11</v>
      </c>
      <c r="P1635" s="139" t="str">
        <f t="shared" si="78"/>
        <v>Gastos_Gerais</v>
      </c>
    </row>
    <row r="1636" spans="1:16" ht="51" x14ac:dyDescent="0.2">
      <c r="A1636" s="627">
        <v>9340</v>
      </c>
      <c r="B1636" s="634">
        <v>45251</v>
      </c>
      <c r="C1636" s="642">
        <v>45231</v>
      </c>
      <c r="D1636" s="636" t="s">
        <v>176</v>
      </c>
      <c r="E1636" s="636" t="s">
        <v>261</v>
      </c>
      <c r="F1636" s="374">
        <v>3709.96</v>
      </c>
      <c r="G1636" s="636" t="s">
        <v>1207</v>
      </c>
      <c r="H1636" s="636" t="s">
        <v>421</v>
      </c>
      <c r="I1636" s="637" t="s">
        <v>2994</v>
      </c>
      <c r="J1636" s="637" t="s">
        <v>1188</v>
      </c>
      <c r="K1636" s="637" t="s">
        <v>4137</v>
      </c>
      <c r="L1636" s="637">
        <v>354475750</v>
      </c>
      <c r="M1636" s="638">
        <v>45251</v>
      </c>
      <c r="N1636" s="74">
        <f t="shared" si="76"/>
        <v>11</v>
      </c>
      <c r="O1636" s="74">
        <f t="shared" si="77"/>
        <v>11</v>
      </c>
      <c r="P1636" s="139" t="str">
        <f t="shared" si="78"/>
        <v>Gastos_com_Pessoal</v>
      </c>
    </row>
    <row r="1637" spans="1:16" ht="51" x14ac:dyDescent="0.2">
      <c r="A1637" s="627">
        <v>9341</v>
      </c>
      <c r="B1637" s="634">
        <v>45251</v>
      </c>
      <c r="C1637" s="642">
        <v>45231</v>
      </c>
      <c r="D1637" s="636" t="s">
        <v>176</v>
      </c>
      <c r="E1637" s="636" t="s">
        <v>280</v>
      </c>
      <c r="F1637" s="374">
        <v>2023.63</v>
      </c>
      <c r="G1637" s="636" t="s">
        <v>10827</v>
      </c>
      <c r="H1637" s="636" t="s">
        <v>421</v>
      </c>
      <c r="I1637" s="637" t="s">
        <v>2994</v>
      </c>
      <c r="J1637" s="637" t="s">
        <v>1188</v>
      </c>
      <c r="K1637" s="637" t="s">
        <v>4137</v>
      </c>
      <c r="L1637" s="637">
        <v>354475750</v>
      </c>
      <c r="M1637" s="638">
        <v>45251</v>
      </c>
      <c r="N1637" s="74">
        <f t="shared" si="76"/>
        <v>11</v>
      </c>
      <c r="O1637" s="74">
        <f t="shared" si="77"/>
        <v>11</v>
      </c>
      <c r="P1637" s="139" t="str">
        <f t="shared" si="78"/>
        <v>Gastos_com_Pessoal</v>
      </c>
    </row>
    <row r="1638" spans="1:16" ht="51" x14ac:dyDescent="0.2">
      <c r="A1638" s="627">
        <v>9342</v>
      </c>
      <c r="B1638" s="634">
        <v>45251</v>
      </c>
      <c r="C1638" s="642">
        <v>45231</v>
      </c>
      <c r="D1638" s="636" t="s">
        <v>176</v>
      </c>
      <c r="E1638" s="636" t="s">
        <v>262</v>
      </c>
      <c r="F1638" s="374">
        <v>674.54</v>
      </c>
      <c r="G1638" s="636" t="s">
        <v>10828</v>
      </c>
      <c r="H1638" s="636" t="s">
        <v>421</v>
      </c>
      <c r="I1638" s="637" t="s">
        <v>2994</v>
      </c>
      <c r="J1638" s="637" t="s">
        <v>1188</v>
      </c>
      <c r="K1638" s="637" t="s">
        <v>4137</v>
      </c>
      <c r="L1638" s="637">
        <v>354475750</v>
      </c>
      <c r="M1638" s="638">
        <v>45251</v>
      </c>
      <c r="N1638" s="74">
        <f t="shared" si="76"/>
        <v>11</v>
      </c>
      <c r="O1638" s="74">
        <f t="shared" si="77"/>
        <v>11</v>
      </c>
      <c r="P1638" s="139" t="str">
        <f t="shared" si="78"/>
        <v>Gastos_com_Pessoal</v>
      </c>
    </row>
    <row r="1639" spans="1:16" ht="51" x14ac:dyDescent="0.2">
      <c r="A1639" s="627">
        <v>9343</v>
      </c>
      <c r="B1639" s="634">
        <v>45251</v>
      </c>
      <c r="C1639" s="642">
        <v>45231</v>
      </c>
      <c r="D1639" s="636" t="s">
        <v>176</v>
      </c>
      <c r="E1639" s="636" t="s">
        <v>169</v>
      </c>
      <c r="F1639" s="374">
        <v>1367.9</v>
      </c>
      <c r="G1639" s="636" t="s">
        <v>10829</v>
      </c>
      <c r="H1639" s="636" t="s">
        <v>421</v>
      </c>
      <c r="I1639" s="637" t="s">
        <v>2994</v>
      </c>
      <c r="J1639" s="637" t="s">
        <v>1188</v>
      </c>
      <c r="K1639" s="637" t="s">
        <v>4137</v>
      </c>
      <c r="L1639" s="637">
        <v>354475750</v>
      </c>
      <c r="M1639" s="638">
        <v>45251</v>
      </c>
      <c r="N1639" s="74">
        <f t="shared" si="76"/>
        <v>11</v>
      </c>
      <c r="O1639" s="74">
        <f t="shared" si="77"/>
        <v>11</v>
      </c>
      <c r="P1639" s="139" t="str">
        <f t="shared" si="78"/>
        <v>Gastos_com_Pessoal</v>
      </c>
    </row>
    <row r="1640" spans="1:16" ht="38.25" x14ac:dyDescent="0.2">
      <c r="A1640" s="627">
        <v>9344</v>
      </c>
      <c r="B1640" s="634">
        <v>45251</v>
      </c>
      <c r="C1640" s="642">
        <v>45231</v>
      </c>
      <c r="D1640" s="636" t="s">
        <v>264</v>
      </c>
      <c r="E1640" s="636" t="s">
        <v>293</v>
      </c>
      <c r="F1640" s="374">
        <v>75</v>
      </c>
      <c r="G1640" s="636" t="s">
        <v>10455</v>
      </c>
      <c r="H1640" s="636" t="s">
        <v>420</v>
      </c>
      <c r="I1640" s="637" t="s">
        <v>5309</v>
      </c>
      <c r="J1640" s="637" t="s">
        <v>1188</v>
      </c>
      <c r="K1640" s="637" t="s">
        <v>4137</v>
      </c>
      <c r="L1640" s="637">
        <v>354475750</v>
      </c>
      <c r="M1640" s="638">
        <v>45251</v>
      </c>
      <c r="N1640" s="74">
        <f t="shared" si="76"/>
        <v>11</v>
      </c>
      <c r="O1640" s="74">
        <f t="shared" si="77"/>
        <v>11</v>
      </c>
      <c r="P1640" s="139" t="str">
        <f t="shared" si="78"/>
        <v>Gastos_Gerais</v>
      </c>
    </row>
    <row r="1641" spans="1:16" ht="38.25" x14ac:dyDescent="0.2">
      <c r="A1641" s="627">
        <v>9345</v>
      </c>
      <c r="B1641" s="634">
        <v>45251</v>
      </c>
      <c r="C1641" s="642">
        <v>45231</v>
      </c>
      <c r="D1641" s="636" t="s">
        <v>264</v>
      </c>
      <c r="E1641" s="636" t="s">
        <v>293</v>
      </c>
      <c r="F1641" s="374">
        <v>75</v>
      </c>
      <c r="G1641" s="636" t="s">
        <v>10456</v>
      </c>
      <c r="H1641" s="636" t="s">
        <v>420</v>
      </c>
      <c r="I1641" s="637" t="s">
        <v>10457</v>
      </c>
      <c r="J1641" s="637" t="s">
        <v>1188</v>
      </c>
      <c r="K1641" s="637" t="s">
        <v>4137</v>
      </c>
      <c r="L1641" s="637">
        <v>354475750</v>
      </c>
      <c r="M1641" s="638">
        <v>45251</v>
      </c>
      <c r="N1641" s="74">
        <f t="shared" si="76"/>
        <v>11</v>
      </c>
      <c r="O1641" s="74">
        <f t="shared" si="77"/>
        <v>11</v>
      </c>
      <c r="P1641" s="139" t="str">
        <f t="shared" si="78"/>
        <v>Gastos_Gerais</v>
      </c>
    </row>
    <row r="1642" spans="1:16" ht="38.25" x14ac:dyDescent="0.2">
      <c r="A1642" s="627">
        <v>9346</v>
      </c>
      <c r="B1642" s="634">
        <v>45251</v>
      </c>
      <c r="C1642" s="642">
        <v>45231</v>
      </c>
      <c r="D1642" s="636" t="s">
        <v>264</v>
      </c>
      <c r="E1642" s="636" t="s">
        <v>293</v>
      </c>
      <c r="F1642" s="374">
        <v>75</v>
      </c>
      <c r="G1642" s="636" t="s">
        <v>10458</v>
      </c>
      <c r="H1642" s="636" t="s">
        <v>420</v>
      </c>
      <c r="I1642" s="637" t="s">
        <v>5310</v>
      </c>
      <c r="J1642" s="637" t="s">
        <v>1188</v>
      </c>
      <c r="K1642" s="637" t="s">
        <v>4137</v>
      </c>
      <c r="L1642" s="637">
        <v>354475750</v>
      </c>
      <c r="M1642" s="638">
        <v>45251</v>
      </c>
      <c r="N1642" s="74">
        <f t="shared" si="76"/>
        <v>11</v>
      </c>
      <c r="O1642" s="74">
        <f t="shared" si="77"/>
        <v>11</v>
      </c>
      <c r="P1642" s="139" t="str">
        <f t="shared" si="78"/>
        <v>Gastos_Gerais</v>
      </c>
    </row>
    <row r="1643" spans="1:16" ht="38.25" x14ac:dyDescent="0.2">
      <c r="A1643" s="627">
        <v>9347</v>
      </c>
      <c r="B1643" s="634">
        <v>45251</v>
      </c>
      <c r="C1643" s="642">
        <v>45231</v>
      </c>
      <c r="D1643" s="636" t="s">
        <v>264</v>
      </c>
      <c r="E1643" s="636" t="s">
        <v>293</v>
      </c>
      <c r="F1643" s="374">
        <v>75</v>
      </c>
      <c r="G1643" s="636" t="s">
        <v>10459</v>
      </c>
      <c r="H1643" s="636" t="s">
        <v>420</v>
      </c>
      <c r="I1643" s="637" t="s">
        <v>9588</v>
      </c>
      <c r="J1643" s="637" t="s">
        <v>1188</v>
      </c>
      <c r="K1643" s="637" t="s">
        <v>4137</v>
      </c>
      <c r="L1643" s="637">
        <v>354475750</v>
      </c>
      <c r="M1643" s="638">
        <v>45251</v>
      </c>
      <c r="N1643" s="74">
        <f t="shared" si="76"/>
        <v>11</v>
      </c>
      <c r="O1643" s="74">
        <f t="shared" si="77"/>
        <v>11</v>
      </c>
      <c r="P1643" s="139" t="str">
        <f t="shared" si="78"/>
        <v>Gastos_Gerais</v>
      </c>
    </row>
    <row r="1644" spans="1:16" ht="38.25" x14ac:dyDescent="0.2">
      <c r="A1644" s="627">
        <v>9348</v>
      </c>
      <c r="B1644" s="634">
        <v>45251</v>
      </c>
      <c r="C1644" s="642">
        <v>45231</v>
      </c>
      <c r="D1644" s="636" t="s">
        <v>264</v>
      </c>
      <c r="E1644" s="636" t="s">
        <v>293</v>
      </c>
      <c r="F1644" s="374">
        <v>75</v>
      </c>
      <c r="G1644" s="636" t="s">
        <v>10123</v>
      </c>
      <c r="H1644" s="636" t="s">
        <v>416</v>
      </c>
      <c r="I1644" s="637" t="s">
        <v>10124</v>
      </c>
      <c r="J1644" s="637" t="s">
        <v>1188</v>
      </c>
      <c r="K1644" s="637" t="s">
        <v>4137</v>
      </c>
      <c r="L1644" s="637">
        <v>354475750</v>
      </c>
      <c r="M1644" s="638">
        <v>45251</v>
      </c>
      <c r="N1644" s="74">
        <f t="shared" si="76"/>
        <v>11</v>
      </c>
      <c r="O1644" s="74">
        <f t="shared" si="77"/>
        <v>11</v>
      </c>
      <c r="P1644" s="139" t="str">
        <f t="shared" si="78"/>
        <v>Gastos_Gerais</v>
      </c>
    </row>
    <row r="1645" spans="1:16" ht="38.25" x14ac:dyDescent="0.2">
      <c r="A1645" s="627">
        <v>9349</v>
      </c>
      <c r="B1645" s="634">
        <v>45251</v>
      </c>
      <c r="C1645" s="642">
        <v>45231</v>
      </c>
      <c r="D1645" s="636" t="s">
        <v>264</v>
      </c>
      <c r="E1645" s="636" t="s">
        <v>293</v>
      </c>
      <c r="F1645" s="374">
        <v>150</v>
      </c>
      <c r="G1645" s="636" t="s">
        <v>10128</v>
      </c>
      <c r="H1645" s="636" t="s">
        <v>416</v>
      </c>
      <c r="I1645" s="637" t="s">
        <v>3046</v>
      </c>
      <c r="J1645" s="637" t="s">
        <v>1188</v>
      </c>
      <c r="K1645" s="637" t="s">
        <v>4137</v>
      </c>
      <c r="L1645" s="637">
        <v>354475750</v>
      </c>
      <c r="M1645" s="638">
        <v>45251</v>
      </c>
      <c r="N1645" s="74">
        <f t="shared" si="76"/>
        <v>11</v>
      </c>
      <c r="O1645" s="74">
        <f t="shared" si="77"/>
        <v>11</v>
      </c>
      <c r="P1645" s="139" t="str">
        <f t="shared" si="78"/>
        <v>Gastos_Gerais</v>
      </c>
    </row>
    <row r="1646" spans="1:16" ht="48" x14ac:dyDescent="0.2">
      <c r="A1646" s="627">
        <v>9350</v>
      </c>
      <c r="B1646" s="634">
        <v>45251</v>
      </c>
      <c r="C1646" s="642">
        <v>45231</v>
      </c>
      <c r="D1646" s="636" t="s">
        <v>264</v>
      </c>
      <c r="E1646" s="636" t="s">
        <v>60</v>
      </c>
      <c r="F1646" s="374">
        <v>15</v>
      </c>
      <c r="G1646" s="636" t="s">
        <v>10460</v>
      </c>
      <c r="H1646" s="636" t="s">
        <v>414</v>
      </c>
      <c r="I1646" s="637" t="s">
        <v>5910</v>
      </c>
      <c r="J1646" s="637" t="s">
        <v>1188</v>
      </c>
      <c r="K1646" s="637" t="s">
        <v>4137</v>
      </c>
      <c r="L1646" s="637">
        <v>354475750</v>
      </c>
      <c r="M1646" s="638">
        <v>45251</v>
      </c>
      <c r="N1646" s="74">
        <f t="shared" si="76"/>
        <v>11</v>
      </c>
      <c r="O1646" s="74">
        <f t="shared" si="77"/>
        <v>11</v>
      </c>
      <c r="P1646" s="139" t="str">
        <f t="shared" si="78"/>
        <v>Gastos_Gerais</v>
      </c>
    </row>
    <row r="1647" spans="1:16" ht="48" x14ac:dyDescent="0.2">
      <c r="A1647" s="627">
        <v>9351</v>
      </c>
      <c r="B1647" s="634">
        <v>45251</v>
      </c>
      <c r="C1647" s="642">
        <v>45231</v>
      </c>
      <c r="D1647" s="636" t="s">
        <v>264</v>
      </c>
      <c r="E1647" s="636" t="s">
        <v>60</v>
      </c>
      <c r="F1647" s="374">
        <v>15</v>
      </c>
      <c r="G1647" s="636" t="s">
        <v>10460</v>
      </c>
      <c r="H1647" s="636" t="s">
        <v>414</v>
      </c>
      <c r="I1647" s="637" t="s">
        <v>5065</v>
      </c>
      <c r="J1647" s="637" t="s">
        <v>1188</v>
      </c>
      <c r="K1647" s="637" t="s">
        <v>4137</v>
      </c>
      <c r="L1647" s="637">
        <v>354475750</v>
      </c>
      <c r="M1647" s="638">
        <v>45251</v>
      </c>
      <c r="N1647" s="74">
        <f t="shared" si="76"/>
        <v>11</v>
      </c>
      <c r="O1647" s="74">
        <f t="shared" si="77"/>
        <v>11</v>
      </c>
      <c r="P1647" s="139" t="str">
        <f t="shared" si="78"/>
        <v>Gastos_Gerais</v>
      </c>
    </row>
    <row r="1648" spans="1:16" ht="48" x14ac:dyDescent="0.2">
      <c r="A1648" s="627">
        <v>9352</v>
      </c>
      <c r="B1648" s="634">
        <v>45251</v>
      </c>
      <c r="C1648" s="642">
        <v>45231</v>
      </c>
      <c r="D1648" s="636" t="s">
        <v>264</v>
      </c>
      <c r="E1648" s="636" t="s">
        <v>60</v>
      </c>
      <c r="F1648" s="374">
        <v>15</v>
      </c>
      <c r="G1648" s="636" t="s">
        <v>10460</v>
      </c>
      <c r="H1648" s="636" t="s">
        <v>493</v>
      </c>
      <c r="I1648" s="637" t="s">
        <v>9580</v>
      </c>
      <c r="J1648" s="637" t="s">
        <v>1188</v>
      </c>
      <c r="K1648" s="637" t="s">
        <v>4137</v>
      </c>
      <c r="L1648" s="637">
        <v>354475750</v>
      </c>
      <c r="M1648" s="638">
        <v>45251</v>
      </c>
      <c r="N1648" s="74">
        <f t="shared" si="76"/>
        <v>11</v>
      </c>
      <c r="O1648" s="74">
        <f t="shared" si="77"/>
        <v>11</v>
      </c>
      <c r="P1648" s="139" t="str">
        <f t="shared" si="78"/>
        <v>Gastos_Gerais</v>
      </c>
    </row>
    <row r="1649" spans="1:16" ht="48" x14ac:dyDescent="0.2">
      <c r="A1649" s="627">
        <v>9353</v>
      </c>
      <c r="B1649" s="634">
        <v>45251</v>
      </c>
      <c r="C1649" s="642">
        <v>45231</v>
      </c>
      <c r="D1649" s="636" t="s">
        <v>264</v>
      </c>
      <c r="E1649" s="636" t="s">
        <v>60</v>
      </c>
      <c r="F1649" s="374">
        <v>15</v>
      </c>
      <c r="G1649" s="636" t="s">
        <v>10460</v>
      </c>
      <c r="H1649" s="636" t="s">
        <v>493</v>
      </c>
      <c r="I1649" s="637" t="s">
        <v>8935</v>
      </c>
      <c r="J1649" s="637" t="s">
        <v>1188</v>
      </c>
      <c r="K1649" s="637" t="s">
        <v>4137</v>
      </c>
      <c r="L1649" s="637">
        <v>354475750</v>
      </c>
      <c r="M1649" s="638">
        <v>45251</v>
      </c>
      <c r="N1649" s="74">
        <f t="shared" si="76"/>
        <v>11</v>
      </c>
      <c r="O1649" s="74">
        <f t="shared" si="77"/>
        <v>11</v>
      </c>
      <c r="P1649" s="139" t="str">
        <f t="shared" si="78"/>
        <v>Gastos_Gerais</v>
      </c>
    </row>
    <row r="1650" spans="1:16" ht="48" x14ac:dyDescent="0.2">
      <c r="A1650" s="627">
        <v>9354</v>
      </c>
      <c r="B1650" s="634">
        <v>45251</v>
      </c>
      <c r="C1650" s="642">
        <v>45231</v>
      </c>
      <c r="D1650" s="636" t="s">
        <v>264</v>
      </c>
      <c r="E1650" s="636" t="s">
        <v>60</v>
      </c>
      <c r="F1650" s="374">
        <v>15</v>
      </c>
      <c r="G1650" s="636" t="s">
        <v>10460</v>
      </c>
      <c r="H1650" s="636" t="s">
        <v>419</v>
      </c>
      <c r="I1650" s="637" t="s">
        <v>6241</v>
      </c>
      <c r="J1650" s="637" t="s">
        <v>1188</v>
      </c>
      <c r="K1650" s="637" t="s">
        <v>4137</v>
      </c>
      <c r="L1650" s="637">
        <v>354475750</v>
      </c>
      <c r="M1650" s="638">
        <v>45251</v>
      </c>
      <c r="N1650" s="74">
        <f t="shared" si="76"/>
        <v>11</v>
      </c>
      <c r="O1650" s="74">
        <f t="shared" si="77"/>
        <v>11</v>
      </c>
      <c r="P1650" s="139" t="str">
        <f t="shared" si="78"/>
        <v>Gastos_Gerais</v>
      </c>
    </row>
    <row r="1651" spans="1:16" ht="48" x14ac:dyDescent="0.2">
      <c r="A1651" s="627">
        <v>9355</v>
      </c>
      <c r="B1651" s="634">
        <v>45251</v>
      </c>
      <c r="C1651" s="642">
        <v>45231</v>
      </c>
      <c r="D1651" s="636" t="s">
        <v>264</v>
      </c>
      <c r="E1651" s="636" t="s">
        <v>60</v>
      </c>
      <c r="F1651" s="374">
        <v>15</v>
      </c>
      <c r="G1651" s="636" t="s">
        <v>10460</v>
      </c>
      <c r="H1651" s="636" t="s">
        <v>419</v>
      </c>
      <c r="I1651" s="637" t="s">
        <v>6960</v>
      </c>
      <c r="J1651" s="637" t="s">
        <v>1188</v>
      </c>
      <c r="K1651" s="637" t="s">
        <v>4137</v>
      </c>
      <c r="L1651" s="637">
        <v>354475750</v>
      </c>
      <c r="M1651" s="638">
        <v>45251</v>
      </c>
      <c r="N1651" s="74">
        <f t="shared" si="76"/>
        <v>11</v>
      </c>
      <c r="O1651" s="74">
        <f t="shared" si="77"/>
        <v>11</v>
      </c>
      <c r="P1651" s="139" t="str">
        <f t="shared" si="78"/>
        <v>Gastos_Gerais</v>
      </c>
    </row>
    <row r="1652" spans="1:16" ht="48" x14ac:dyDescent="0.2">
      <c r="A1652" s="627">
        <v>9356</v>
      </c>
      <c r="B1652" s="634">
        <v>45251</v>
      </c>
      <c r="C1652" s="642">
        <v>45231</v>
      </c>
      <c r="D1652" s="636" t="s">
        <v>264</v>
      </c>
      <c r="E1652" s="636" t="s">
        <v>60</v>
      </c>
      <c r="F1652" s="374">
        <v>15</v>
      </c>
      <c r="G1652" s="636" t="s">
        <v>10460</v>
      </c>
      <c r="H1652" s="636" t="s">
        <v>423</v>
      </c>
      <c r="I1652" s="637" t="s">
        <v>7024</v>
      </c>
      <c r="J1652" s="637" t="s">
        <v>1188</v>
      </c>
      <c r="K1652" s="637" t="s">
        <v>4137</v>
      </c>
      <c r="L1652" s="637">
        <v>354475750</v>
      </c>
      <c r="M1652" s="638">
        <v>45251</v>
      </c>
      <c r="N1652" s="74">
        <f t="shared" si="76"/>
        <v>11</v>
      </c>
      <c r="O1652" s="74">
        <f t="shared" si="77"/>
        <v>11</v>
      </c>
      <c r="P1652" s="139" t="str">
        <f t="shared" si="78"/>
        <v>Gastos_Gerais</v>
      </c>
    </row>
    <row r="1653" spans="1:16" ht="48" x14ac:dyDescent="0.2">
      <c r="A1653" s="627">
        <v>9357</v>
      </c>
      <c r="B1653" s="634">
        <v>45251</v>
      </c>
      <c r="C1653" s="642">
        <v>45231</v>
      </c>
      <c r="D1653" s="636" t="s">
        <v>264</v>
      </c>
      <c r="E1653" s="636" t="s">
        <v>60</v>
      </c>
      <c r="F1653" s="374">
        <v>15</v>
      </c>
      <c r="G1653" s="636" t="s">
        <v>10460</v>
      </c>
      <c r="H1653" s="636" t="s">
        <v>421</v>
      </c>
      <c r="I1653" s="637" t="s">
        <v>9469</v>
      </c>
      <c r="J1653" s="637" t="s">
        <v>1188</v>
      </c>
      <c r="K1653" s="637" t="s">
        <v>4137</v>
      </c>
      <c r="L1653" s="637">
        <v>354475750</v>
      </c>
      <c r="M1653" s="638">
        <v>45251</v>
      </c>
      <c r="N1653" s="74">
        <f t="shared" si="76"/>
        <v>11</v>
      </c>
      <c r="O1653" s="74">
        <f t="shared" si="77"/>
        <v>11</v>
      </c>
      <c r="P1653" s="139" t="str">
        <f t="shared" si="78"/>
        <v>Gastos_Gerais</v>
      </c>
    </row>
    <row r="1654" spans="1:16" ht="38.25" x14ac:dyDescent="0.2">
      <c r="A1654" s="627">
        <v>9358</v>
      </c>
      <c r="B1654" s="634">
        <v>45251</v>
      </c>
      <c r="C1654" s="642">
        <v>45231</v>
      </c>
      <c r="D1654" s="636" t="s">
        <v>264</v>
      </c>
      <c r="E1654" s="636" t="s">
        <v>293</v>
      </c>
      <c r="F1654" s="374">
        <v>75</v>
      </c>
      <c r="G1654" s="636" t="s">
        <v>9213</v>
      </c>
      <c r="H1654" s="636" t="s">
        <v>417</v>
      </c>
      <c r="I1654" s="637" t="s">
        <v>2382</v>
      </c>
      <c r="J1654" s="637" t="s">
        <v>1188</v>
      </c>
      <c r="K1654" s="637" t="s">
        <v>4137</v>
      </c>
      <c r="L1654" s="637">
        <v>354475750</v>
      </c>
      <c r="M1654" s="638">
        <v>45251</v>
      </c>
      <c r="N1654" s="74">
        <f t="shared" si="76"/>
        <v>11</v>
      </c>
      <c r="O1654" s="74">
        <f t="shared" si="77"/>
        <v>11</v>
      </c>
      <c r="P1654" s="139" t="str">
        <f t="shared" si="78"/>
        <v>Gastos_Gerais</v>
      </c>
    </row>
    <row r="1655" spans="1:16" ht="38.25" x14ac:dyDescent="0.2">
      <c r="A1655" s="627">
        <v>9359</v>
      </c>
      <c r="B1655" s="634">
        <v>45251</v>
      </c>
      <c r="C1655" s="642">
        <v>45231</v>
      </c>
      <c r="D1655" s="636" t="s">
        <v>264</v>
      </c>
      <c r="E1655" s="636" t="s">
        <v>208</v>
      </c>
      <c r="F1655" s="374">
        <v>510.9</v>
      </c>
      <c r="G1655" s="636" t="s">
        <v>9837</v>
      </c>
      <c r="H1655" s="636" t="s">
        <v>421</v>
      </c>
      <c r="I1655" s="637" t="s">
        <v>7911</v>
      </c>
      <c r="J1655" s="637" t="s">
        <v>1157</v>
      </c>
      <c r="K1655" s="637" t="s">
        <v>32</v>
      </c>
      <c r="L1655" s="637">
        <v>997</v>
      </c>
      <c r="M1655" s="638">
        <v>45244</v>
      </c>
      <c r="N1655" s="74">
        <f t="shared" si="76"/>
        <v>11</v>
      </c>
      <c r="O1655" s="74">
        <f t="shared" si="77"/>
        <v>11</v>
      </c>
      <c r="P1655" s="139" t="str">
        <f t="shared" si="78"/>
        <v>Gastos_Gerais</v>
      </c>
    </row>
    <row r="1656" spans="1:16" ht="38.25" x14ac:dyDescent="0.2">
      <c r="A1656" s="627">
        <v>9360</v>
      </c>
      <c r="B1656" s="634">
        <v>45251</v>
      </c>
      <c r="C1656" s="642">
        <v>45231</v>
      </c>
      <c r="D1656" s="636" t="s">
        <v>264</v>
      </c>
      <c r="E1656" s="636" t="s">
        <v>398</v>
      </c>
      <c r="F1656" s="374">
        <v>1206.8</v>
      </c>
      <c r="G1656" s="636" t="s">
        <v>1271</v>
      </c>
      <c r="H1656" s="636" t="s">
        <v>418</v>
      </c>
      <c r="I1656" s="637" t="s">
        <v>8247</v>
      </c>
      <c r="J1656" s="637" t="s">
        <v>1157</v>
      </c>
      <c r="K1656" s="637" t="s">
        <v>32</v>
      </c>
      <c r="L1656" s="637">
        <v>593</v>
      </c>
      <c r="M1656" s="638">
        <v>45243</v>
      </c>
      <c r="N1656" s="74">
        <f t="shared" si="76"/>
        <v>11</v>
      </c>
      <c r="O1656" s="74">
        <f t="shared" si="77"/>
        <v>11</v>
      </c>
      <c r="P1656" s="139" t="str">
        <f t="shared" si="78"/>
        <v>Gastos_Gerais</v>
      </c>
    </row>
    <row r="1657" spans="1:16" ht="38.25" x14ac:dyDescent="0.2">
      <c r="A1657" s="627">
        <v>9361</v>
      </c>
      <c r="B1657" s="634">
        <v>45251</v>
      </c>
      <c r="C1657" s="642">
        <v>45231</v>
      </c>
      <c r="D1657" s="636" t="s">
        <v>264</v>
      </c>
      <c r="E1657" s="636" t="s">
        <v>182</v>
      </c>
      <c r="F1657" s="374">
        <v>72</v>
      </c>
      <c r="G1657" s="636" t="s">
        <v>10461</v>
      </c>
      <c r="H1657" s="636" t="s">
        <v>420</v>
      </c>
      <c r="I1657" s="637" t="s">
        <v>10034</v>
      </c>
      <c r="J1657" s="637" t="s">
        <v>5044</v>
      </c>
      <c r="K1657" s="637" t="s">
        <v>32</v>
      </c>
      <c r="L1657" s="637">
        <v>1707</v>
      </c>
      <c r="M1657" s="638">
        <v>45240</v>
      </c>
      <c r="N1657" s="74">
        <f t="shared" si="76"/>
        <v>11</v>
      </c>
      <c r="O1657" s="74">
        <f t="shared" si="77"/>
        <v>11</v>
      </c>
      <c r="P1657" s="139" t="str">
        <f t="shared" si="78"/>
        <v>Gastos_Gerais</v>
      </c>
    </row>
    <row r="1658" spans="1:16" ht="38.25" x14ac:dyDescent="0.2">
      <c r="A1658" s="627">
        <v>9362</v>
      </c>
      <c r="B1658" s="634">
        <v>45251</v>
      </c>
      <c r="C1658" s="642">
        <v>45231</v>
      </c>
      <c r="D1658" s="636" t="s">
        <v>264</v>
      </c>
      <c r="E1658" s="636" t="s">
        <v>208</v>
      </c>
      <c r="F1658" s="374">
        <v>100</v>
      </c>
      <c r="G1658" s="636" t="s">
        <v>6878</v>
      </c>
      <c r="H1658" s="636" t="s">
        <v>422</v>
      </c>
      <c r="I1658" s="637" t="s">
        <v>10462</v>
      </c>
      <c r="J1658" s="637" t="s">
        <v>1157</v>
      </c>
      <c r="K1658" s="637" t="s">
        <v>32</v>
      </c>
      <c r="L1658" s="637">
        <v>8</v>
      </c>
      <c r="M1658" s="638">
        <v>45245</v>
      </c>
      <c r="N1658" s="74">
        <f t="shared" si="76"/>
        <v>11</v>
      </c>
      <c r="O1658" s="74">
        <f t="shared" si="77"/>
        <v>11</v>
      </c>
      <c r="P1658" s="139" t="str">
        <f t="shared" si="78"/>
        <v>Gastos_Gerais</v>
      </c>
    </row>
    <row r="1659" spans="1:16" ht="38.25" x14ac:dyDescent="0.2">
      <c r="A1659" s="627">
        <v>9363</v>
      </c>
      <c r="B1659" s="634">
        <v>45251</v>
      </c>
      <c r="C1659" s="642">
        <v>45231</v>
      </c>
      <c r="D1659" s="636" t="s">
        <v>264</v>
      </c>
      <c r="E1659" s="636" t="s">
        <v>208</v>
      </c>
      <c r="F1659" s="374">
        <v>80</v>
      </c>
      <c r="G1659" s="636" t="s">
        <v>6878</v>
      </c>
      <c r="H1659" s="636" t="s">
        <v>422</v>
      </c>
      <c r="I1659" s="637" t="s">
        <v>10462</v>
      </c>
      <c r="J1659" s="637" t="s">
        <v>1157</v>
      </c>
      <c r="K1659" s="637" t="s">
        <v>32</v>
      </c>
      <c r="L1659" s="637">
        <v>7</v>
      </c>
      <c r="M1659" s="638">
        <v>45245</v>
      </c>
      <c r="N1659" s="74">
        <f t="shared" si="76"/>
        <v>11</v>
      </c>
      <c r="O1659" s="74">
        <f t="shared" si="77"/>
        <v>11</v>
      </c>
      <c r="P1659" s="139" t="str">
        <f t="shared" si="78"/>
        <v>Gastos_Gerais</v>
      </c>
    </row>
    <row r="1660" spans="1:16" ht="38.25" x14ac:dyDescent="0.2">
      <c r="A1660" s="627">
        <v>9364</v>
      </c>
      <c r="B1660" s="634">
        <v>45251</v>
      </c>
      <c r="C1660" s="642">
        <v>45231</v>
      </c>
      <c r="D1660" s="636" t="s">
        <v>264</v>
      </c>
      <c r="E1660" s="636" t="s">
        <v>96</v>
      </c>
      <c r="F1660" s="374">
        <v>347.8</v>
      </c>
      <c r="G1660" s="636" t="s">
        <v>8249</v>
      </c>
      <c r="H1660" s="636" t="s">
        <v>414</v>
      </c>
      <c r="I1660" s="637" t="s">
        <v>9533</v>
      </c>
      <c r="J1660" s="637" t="s">
        <v>1157</v>
      </c>
      <c r="K1660" s="637" t="s">
        <v>32</v>
      </c>
      <c r="L1660" s="637">
        <v>397</v>
      </c>
      <c r="M1660" s="638">
        <v>45246</v>
      </c>
      <c r="N1660" s="74">
        <f t="shared" si="76"/>
        <v>11</v>
      </c>
      <c r="O1660" s="74">
        <f t="shared" si="77"/>
        <v>11</v>
      </c>
      <c r="P1660" s="139" t="str">
        <f t="shared" si="78"/>
        <v>Gastos_Gerais</v>
      </c>
    </row>
    <row r="1661" spans="1:16" ht="38.25" x14ac:dyDescent="0.2">
      <c r="A1661" s="627">
        <v>9365</v>
      </c>
      <c r="B1661" s="634">
        <v>45251</v>
      </c>
      <c r="C1661" s="642">
        <v>45231</v>
      </c>
      <c r="D1661" s="636" t="s">
        <v>264</v>
      </c>
      <c r="E1661" s="636" t="s">
        <v>96</v>
      </c>
      <c r="F1661" s="374">
        <v>785.3</v>
      </c>
      <c r="G1661" s="636" t="s">
        <v>8249</v>
      </c>
      <c r="H1661" s="636" t="s">
        <v>414</v>
      </c>
      <c r="I1661" s="637" t="s">
        <v>9533</v>
      </c>
      <c r="J1661" s="637" t="s">
        <v>1157</v>
      </c>
      <c r="K1661" s="637" t="s">
        <v>32</v>
      </c>
      <c r="L1661" s="637">
        <v>398</v>
      </c>
      <c r="M1661" s="638">
        <v>45246</v>
      </c>
      <c r="N1661" s="74">
        <f t="shared" si="76"/>
        <v>11</v>
      </c>
      <c r="O1661" s="74">
        <f t="shared" si="77"/>
        <v>11</v>
      </c>
      <c r="P1661" s="139" t="str">
        <f t="shared" si="78"/>
        <v>Gastos_Gerais</v>
      </c>
    </row>
    <row r="1662" spans="1:16" ht="38.25" x14ac:dyDescent="0.2">
      <c r="A1662" s="627">
        <v>9366</v>
      </c>
      <c r="B1662" s="634">
        <v>45251</v>
      </c>
      <c r="C1662" s="642">
        <v>45200</v>
      </c>
      <c r="D1662" s="636" t="s">
        <v>264</v>
      </c>
      <c r="E1662" s="636" t="s">
        <v>412</v>
      </c>
      <c r="F1662" s="374">
        <v>1425.92</v>
      </c>
      <c r="G1662" s="636" t="s">
        <v>9203</v>
      </c>
      <c r="H1662" s="636" t="s">
        <v>423</v>
      </c>
      <c r="I1662" s="637" t="s">
        <v>6005</v>
      </c>
      <c r="J1662" s="637" t="s">
        <v>1157</v>
      </c>
      <c r="K1662" s="637" t="s">
        <v>32</v>
      </c>
      <c r="L1662" s="637" t="s">
        <v>10463</v>
      </c>
      <c r="M1662" s="638">
        <v>45244</v>
      </c>
      <c r="N1662" s="74">
        <f t="shared" si="76"/>
        <v>11</v>
      </c>
      <c r="O1662" s="74">
        <f t="shared" si="77"/>
        <v>10</v>
      </c>
      <c r="P1662" s="139" t="str">
        <f t="shared" si="78"/>
        <v>Gastos_Gerais</v>
      </c>
    </row>
    <row r="1663" spans="1:16" ht="38.25" x14ac:dyDescent="0.2">
      <c r="A1663" s="627">
        <v>9367</v>
      </c>
      <c r="B1663" s="634">
        <v>45251</v>
      </c>
      <c r="C1663" s="642">
        <v>45200</v>
      </c>
      <c r="D1663" s="636" t="s">
        <v>264</v>
      </c>
      <c r="E1663" s="636" t="s">
        <v>412</v>
      </c>
      <c r="F1663" s="374">
        <v>2396.69</v>
      </c>
      <c r="G1663" s="636" t="s">
        <v>9203</v>
      </c>
      <c r="H1663" s="636" t="s">
        <v>414</v>
      </c>
      <c r="I1663" s="637" t="s">
        <v>6005</v>
      </c>
      <c r="J1663" s="637" t="s">
        <v>1157</v>
      </c>
      <c r="K1663" s="637" t="s">
        <v>32</v>
      </c>
      <c r="L1663" s="637" t="s">
        <v>10464</v>
      </c>
      <c r="M1663" s="638">
        <v>45244</v>
      </c>
      <c r="N1663" s="74">
        <f t="shared" si="76"/>
        <v>11</v>
      </c>
      <c r="O1663" s="74">
        <f t="shared" si="77"/>
        <v>10</v>
      </c>
      <c r="P1663" s="139" t="str">
        <f t="shared" si="78"/>
        <v>Gastos_Gerais</v>
      </c>
    </row>
    <row r="1664" spans="1:16" ht="38.25" x14ac:dyDescent="0.2">
      <c r="A1664" s="627">
        <v>9368</v>
      </c>
      <c r="B1664" s="634">
        <v>45251</v>
      </c>
      <c r="C1664" s="642">
        <v>45200</v>
      </c>
      <c r="D1664" s="636" t="s">
        <v>264</v>
      </c>
      <c r="E1664" s="636" t="s">
        <v>412</v>
      </c>
      <c r="F1664" s="374">
        <v>2035.82</v>
      </c>
      <c r="G1664" s="636" t="s">
        <v>9203</v>
      </c>
      <c r="H1664" s="636" t="s">
        <v>419</v>
      </c>
      <c r="I1664" s="637" t="s">
        <v>6005</v>
      </c>
      <c r="J1664" s="637" t="s">
        <v>1157</v>
      </c>
      <c r="K1664" s="637" t="s">
        <v>32</v>
      </c>
      <c r="L1664" s="637" t="s">
        <v>10465</v>
      </c>
      <c r="M1664" s="638">
        <v>45244</v>
      </c>
      <c r="N1664" s="74">
        <f t="shared" si="76"/>
        <v>11</v>
      </c>
      <c r="O1664" s="74">
        <f t="shared" si="77"/>
        <v>10</v>
      </c>
      <c r="P1664" s="139" t="str">
        <f t="shared" si="78"/>
        <v>Gastos_Gerais</v>
      </c>
    </row>
    <row r="1665" spans="1:16" ht="38.25" x14ac:dyDescent="0.2">
      <c r="A1665" s="627">
        <v>9369</v>
      </c>
      <c r="B1665" s="634">
        <v>45251</v>
      </c>
      <c r="C1665" s="642">
        <v>45200</v>
      </c>
      <c r="D1665" s="636" t="s">
        <v>264</v>
      </c>
      <c r="E1665" s="636" t="s">
        <v>412</v>
      </c>
      <c r="F1665" s="374">
        <v>1484.51</v>
      </c>
      <c r="G1665" s="636" t="s">
        <v>9203</v>
      </c>
      <c r="H1665" s="636" t="s">
        <v>493</v>
      </c>
      <c r="I1665" s="637" t="s">
        <v>6005</v>
      </c>
      <c r="J1665" s="637" t="s">
        <v>1157</v>
      </c>
      <c r="K1665" s="637" t="s">
        <v>32</v>
      </c>
      <c r="L1665" s="637" t="s">
        <v>10466</v>
      </c>
      <c r="M1665" s="638">
        <v>45244</v>
      </c>
      <c r="N1665" s="74">
        <f t="shared" si="76"/>
        <v>11</v>
      </c>
      <c r="O1665" s="74">
        <f t="shared" si="77"/>
        <v>10</v>
      </c>
      <c r="P1665" s="139" t="str">
        <f t="shared" si="78"/>
        <v>Gastos_Gerais</v>
      </c>
    </row>
    <row r="1666" spans="1:16" ht="38.25" x14ac:dyDescent="0.2">
      <c r="A1666" s="627">
        <v>9370</v>
      </c>
      <c r="B1666" s="634">
        <v>45251</v>
      </c>
      <c r="C1666" s="642">
        <v>45200</v>
      </c>
      <c r="D1666" s="636" t="s">
        <v>264</v>
      </c>
      <c r="E1666" s="636" t="s">
        <v>412</v>
      </c>
      <c r="F1666" s="374">
        <v>5183.71</v>
      </c>
      <c r="G1666" s="636" t="s">
        <v>9203</v>
      </c>
      <c r="H1666" s="636" t="s">
        <v>421</v>
      </c>
      <c r="I1666" s="637" t="s">
        <v>6005</v>
      </c>
      <c r="J1666" s="637" t="s">
        <v>1157</v>
      </c>
      <c r="K1666" s="637" t="s">
        <v>32</v>
      </c>
      <c r="L1666" s="637" t="s">
        <v>10467</v>
      </c>
      <c r="M1666" s="638">
        <v>45244</v>
      </c>
      <c r="N1666" s="74">
        <f t="shared" si="76"/>
        <v>11</v>
      </c>
      <c r="O1666" s="74">
        <f t="shared" si="77"/>
        <v>10</v>
      </c>
      <c r="P1666" s="139" t="str">
        <f t="shared" si="78"/>
        <v>Gastos_Gerais</v>
      </c>
    </row>
    <row r="1667" spans="1:16" ht="38.25" x14ac:dyDescent="0.2">
      <c r="A1667" s="627">
        <v>9371</v>
      </c>
      <c r="B1667" s="634">
        <v>45251</v>
      </c>
      <c r="C1667" s="642">
        <v>45231</v>
      </c>
      <c r="D1667" s="636" t="s">
        <v>264</v>
      </c>
      <c r="E1667" s="636" t="s">
        <v>60</v>
      </c>
      <c r="F1667" s="374">
        <v>54466.95</v>
      </c>
      <c r="G1667" s="636" t="s">
        <v>9305</v>
      </c>
      <c r="H1667" s="636" t="s">
        <v>419</v>
      </c>
      <c r="I1667" s="637" t="s">
        <v>9306</v>
      </c>
      <c r="J1667" s="637" t="s">
        <v>1157</v>
      </c>
      <c r="K1667" s="637" t="s">
        <v>32</v>
      </c>
      <c r="L1667" s="637">
        <v>319</v>
      </c>
      <c r="M1667" s="638">
        <v>45247</v>
      </c>
      <c r="N1667" s="74">
        <f t="shared" si="76"/>
        <v>11</v>
      </c>
      <c r="O1667" s="74">
        <f t="shared" si="77"/>
        <v>11</v>
      </c>
      <c r="P1667" s="139" t="str">
        <f t="shared" si="78"/>
        <v>Gastos_Gerais</v>
      </c>
    </row>
    <row r="1668" spans="1:16" ht="38.25" x14ac:dyDescent="0.2">
      <c r="A1668" s="627">
        <v>9372</v>
      </c>
      <c r="B1668" s="634">
        <v>45252</v>
      </c>
      <c r="C1668" s="642">
        <v>45231</v>
      </c>
      <c r="D1668" s="636" t="s">
        <v>264</v>
      </c>
      <c r="E1668" s="636" t="s">
        <v>290</v>
      </c>
      <c r="F1668" s="374">
        <v>3284.8</v>
      </c>
      <c r="G1668" s="636" t="s">
        <v>10468</v>
      </c>
      <c r="H1668" s="636" t="s">
        <v>423</v>
      </c>
      <c r="I1668" s="637" t="s">
        <v>10469</v>
      </c>
      <c r="J1668" s="637" t="s">
        <v>1157</v>
      </c>
      <c r="K1668" s="637" t="s">
        <v>32</v>
      </c>
      <c r="L1668" s="637">
        <v>49010</v>
      </c>
      <c r="M1668" s="638">
        <v>45246</v>
      </c>
      <c r="N1668" s="74">
        <f t="shared" si="76"/>
        <v>11</v>
      </c>
      <c r="O1668" s="74">
        <f t="shared" si="77"/>
        <v>11</v>
      </c>
      <c r="P1668" s="139" t="str">
        <f t="shared" si="78"/>
        <v>Gastos_Gerais</v>
      </c>
    </row>
    <row r="1669" spans="1:16" ht="38.25" x14ac:dyDescent="0.2">
      <c r="A1669" s="627">
        <v>9373</v>
      </c>
      <c r="B1669" s="634">
        <v>45252</v>
      </c>
      <c r="C1669" s="642">
        <v>45231</v>
      </c>
      <c r="D1669" s="636" t="s">
        <v>264</v>
      </c>
      <c r="E1669" s="636" t="s">
        <v>293</v>
      </c>
      <c r="F1669" s="374">
        <v>360</v>
      </c>
      <c r="G1669" s="636" t="s">
        <v>10470</v>
      </c>
      <c r="H1669" s="636" t="s">
        <v>414</v>
      </c>
      <c r="I1669" s="637" t="s">
        <v>10471</v>
      </c>
      <c r="J1669" s="637" t="s">
        <v>5044</v>
      </c>
      <c r="K1669" s="637" t="s">
        <v>32</v>
      </c>
      <c r="L1669" s="637" t="s">
        <v>10472</v>
      </c>
      <c r="M1669" s="638">
        <v>45251</v>
      </c>
      <c r="N1669" s="74">
        <f t="shared" ref="N1669:N1732" si="79">IF(B1669=0,0,IF(YEAR(B1669)=$O$1,MONTH(B1669)-$N$1+1,(YEAR(B1669)-$O$1)*12-$N$1+1+MONTH(B1669)))</f>
        <v>11</v>
      </c>
      <c r="O1669" s="74">
        <f t="shared" ref="O1669:O1732" si="80">IF(C1669=0,0,IF(YEAR(C1669)=$O$1,MONTH(C1669)-$N$1+1,(YEAR(C1669)-$O$1)*12-$N$1+1+MONTH(C1669)))</f>
        <v>11</v>
      </c>
      <c r="P1669" s="139" t="str">
        <f t="shared" ref="P1669:P1732" si="81">SUBSTITUTE(D1669," ","_")</f>
        <v>Gastos_Gerais</v>
      </c>
    </row>
    <row r="1670" spans="1:16" ht="51" x14ac:dyDescent="0.2">
      <c r="A1670" s="627">
        <v>9374</v>
      </c>
      <c r="B1670" s="634">
        <v>45252</v>
      </c>
      <c r="C1670" s="642">
        <v>45261</v>
      </c>
      <c r="D1670" s="636" t="s">
        <v>176</v>
      </c>
      <c r="E1670" s="636" t="s">
        <v>158</v>
      </c>
      <c r="F1670" s="374">
        <v>1740</v>
      </c>
      <c r="G1670" s="636" t="s">
        <v>10473</v>
      </c>
      <c r="H1670" s="636" t="s">
        <v>303</v>
      </c>
      <c r="I1670" s="637" t="s">
        <v>4133</v>
      </c>
      <c r="J1670" s="637" t="s">
        <v>1157</v>
      </c>
      <c r="K1670" s="637" t="s">
        <v>1393</v>
      </c>
      <c r="L1670" s="637">
        <v>89710</v>
      </c>
      <c r="M1670" s="634">
        <v>45252</v>
      </c>
      <c r="N1670" s="74">
        <f t="shared" si="79"/>
        <v>11</v>
      </c>
      <c r="O1670" s="74">
        <f t="shared" si="80"/>
        <v>12</v>
      </c>
      <c r="P1670" s="139" t="str">
        <f t="shared" si="81"/>
        <v>Gastos_com_Pessoal</v>
      </c>
    </row>
    <row r="1671" spans="1:16" ht="38.25" x14ac:dyDescent="0.2">
      <c r="A1671" s="627">
        <v>9375</v>
      </c>
      <c r="B1671" s="634">
        <v>45252</v>
      </c>
      <c r="C1671" s="642">
        <v>45231</v>
      </c>
      <c r="D1671" s="636" t="s">
        <v>264</v>
      </c>
      <c r="E1671" s="636" t="s">
        <v>402</v>
      </c>
      <c r="F1671" s="374">
        <v>1440</v>
      </c>
      <c r="G1671" s="636" t="s">
        <v>10474</v>
      </c>
      <c r="H1671" s="636" t="s">
        <v>416</v>
      </c>
      <c r="I1671" s="637" t="s">
        <v>10475</v>
      </c>
      <c r="J1671" s="637" t="s">
        <v>5044</v>
      </c>
      <c r="K1671" s="637" t="s">
        <v>32</v>
      </c>
      <c r="L1671" s="637">
        <v>6197</v>
      </c>
      <c r="M1671" s="638">
        <v>45251</v>
      </c>
      <c r="N1671" s="74">
        <f t="shared" si="79"/>
        <v>11</v>
      </c>
      <c r="O1671" s="74">
        <f t="shared" si="80"/>
        <v>11</v>
      </c>
      <c r="P1671" s="139" t="str">
        <f t="shared" si="81"/>
        <v>Gastos_Gerais</v>
      </c>
    </row>
    <row r="1672" spans="1:16" ht="76.5" x14ac:dyDescent="0.2">
      <c r="A1672" s="627">
        <v>9376</v>
      </c>
      <c r="B1672" s="634">
        <v>45252</v>
      </c>
      <c r="C1672" s="642">
        <v>45231</v>
      </c>
      <c r="D1672" s="636" t="s">
        <v>141</v>
      </c>
      <c r="E1672" s="636" t="s">
        <v>224</v>
      </c>
      <c r="F1672" s="374">
        <v>3354</v>
      </c>
      <c r="G1672" s="636" t="s">
        <v>10476</v>
      </c>
      <c r="H1672" s="636" t="s">
        <v>423</v>
      </c>
      <c r="I1672" s="637" t="s">
        <v>10477</v>
      </c>
      <c r="J1672" s="637" t="s">
        <v>5044</v>
      </c>
      <c r="K1672" s="637" t="s">
        <v>32</v>
      </c>
      <c r="L1672" s="637">
        <v>1548</v>
      </c>
      <c r="M1672" s="638">
        <v>45251</v>
      </c>
      <c r="N1672" s="74">
        <f t="shared" si="79"/>
        <v>11</v>
      </c>
      <c r="O1672" s="74">
        <f t="shared" si="80"/>
        <v>11</v>
      </c>
      <c r="P1672" s="139" t="str">
        <f t="shared" si="81"/>
        <v>Aquisição_de_Bens_Permanentes</v>
      </c>
    </row>
    <row r="1673" spans="1:16" ht="48" x14ac:dyDescent="0.2">
      <c r="A1673" s="627">
        <v>9377</v>
      </c>
      <c r="B1673" s="634">
        <v>45252</v>
      </c>
      <c r="C1673" s="642">
        <v>45231</v>
      </c>
      <c r="D1673" s="636" t="s">
        <v>264</v>
      </c>
      <c r="E1673" s="636" t="s">
        <v>293</v>
      </c>
      <c r="F1673" s="374">
        <v>450</v>
      </c>
      <c r="G1673" s="636" t="s">
        <v>10478</v>
      </c>
      <c r="H1673" s="636" t="s">
        <v>422</v>
      </c>
      <c r="I1673" s="637" t="s">
        <v>10479</v>
      </c>
      <c r="J1673" s="637" t="s">
        <v>1188</v>
      </c>
      <c r="K1673" s="637" t="s">
        <v>4137</v>
      </c>
      <c r="L1673" s="637">
        <v>354614870</v>
      </c>
      <c r="M1673" s="638">
        <v>45252</v>
      </c>
      <c r="N1673" s="74">
        <f t="shared" si="79"/>
        <v>11</v>
      </c>
      <c r="O1673" s="74">
        <f t="shared" si="80"/>
        <v>11</v>
      </c>
      <c r="P1673" s="139" t="str">
        <f t="shared" si="81"/>
        <v>Gastos_Gerais</v>
      </c>
    </row>
    <row r="1674" spans="1:16" ht="48" x14ac:dyDescent="0.2">
      <c r="A1674" s="627">
        <v>9378</v>
      </c>
      <c r="B1674" s="634">
        <v>45252</v>
      </c>
      <c r="C1674" s="642">
        <v>45231</v>
      </c>
      <c r="D1674" s="636" t="s">
        <v>264</v>
      </c>
      <c r="E1674" s="636" t="s">
        <v>293</v>
      </c>
      <c r="F1674" s="374">
        <v>530.97</v>
      </c>
      <c r="G1674" s="636" t="s">
        <v>10480</v>
      </c>
      <c r="H1674" s="636" t="s">
        <v>422</v>
      </c>
      <c r="I1674" s="637" t="s">
        <v>10479</v>
      </c>
      <c r="J1674" s="637" t="s">
        <v>1188</v>
      </c>
      <c r="K1674" s="637" t="s">
        <v>4137</v>
      </c>
      <c r="L1674" s="637">
        <v>354475750</v>
      </c>
      <c r="M1674" s="638">
        <v>45252</v>
      </c>
      <c r="N1674" s="74">
        <f t="shared" si="79"/>
        <v>11</v>
      </c>
      <c r="O1674" s="74">
        <f t="shared" si="80"/>
        <v>11</v>
      </c>
      <c r="P1674" s="139" t="str">
        <f t="shared" si="81"/>
        <v>Gastos_Gerais</v>
      </c>
    </row>
    <row r="1675" spans="1:16" ht="38.25" x14ac:dyDescent="0.2">
      <c r="A1675" s="627">
        <v>9379</v>
      </c>
      <c r="B1675" s="634">
        <v>45252</v>
      </c>
      <c r="C1675" s="642">
        <v>45231</v>
      </c>
      <c r="D1675" s="636" t="s">
        <v>264</v>
      </c>
      <c r="E1675" s="636" t="s">
        <v>293</v>
      </c>
      <c r="F1675" s="374">
        <v>11.4</v>
      </c>
      <c r="G1675" s="636" t="s">
        <v>10434</v>
      </c>
      <c r="H1675" s="636" t="s">
        <v>422</v>
      </c>
      <c r="I1675" s="637" t="s">
        <v>1704</v>
      </c>
      <c r="J1675" s="637" t="s">
        <v>1188</v>
      </c>
      <c r="K1675" s="637" t="s">
        <v>4137</v>
      </c>
      <c r="L1675" s="637">
        <v>354475750</v>
      </c>
      <c r="M1675" s="638">
        <v>45252</v>
      </c>
      <c r="N1675" s="74">
        <f t="shared" si="79"/>
        <v>11</v>
      </c>
      <c r="O1675" s="74">
        <f t="shared" si="80"/>
        <v>11</v>
      </c>
      <c r="P1675" s="139" t="str">
        <f t="shared" si="81"/>
        <v>Gastos_Gerais</v>
      </c>
    </row>
    <row r="1676" spans="1:16" ht="48" x14ac:dyDescent="0.2">
      <c r="A1676" s="627">
        <v>9380</v>
      </c>
      <c r="B1676" s="634">
        <v>45252</v>
      </c>
      <c r="C1676" s="642">
        <v>45231</v>
      </c>
      <c r="D1676" s="636" t="s">
        <v>264</v>
      </c>
      <c r="E1676" s="636" t="s">
        <v>293</v>
      </c>
      <c r="F1676" s="374">
        <v>150</v>
      </c>
      <c r="G1676" s="636" t="s">
        <v>10481</v>
      </c>
      <c r="H1676" s="636" t="s">
        <v>417</v>
      </c>
      <c r="I1676" s="637" t="s">
        <v>3680</v>
      </c>
      <c r="J1676" s="637" t="s">
        <v>1188</v>
      </c>
      <c r="K1676" s="637" t="s">
        <v>4137</v>
      </c>
      <c r="L1676" s="637">
        <v>354614870</v>
      </c>
      <c r="M1676" s="638">
        <v>45252</v>
      </c>
      <c r="N1676" s="74">
        <f t="shared" si="79"/>
        <v>11</v>
      </c>
      <c r="O1676" s="74">
        <f t="shared" si="80"/>
        <v>11</v>
      </c>
      <c r="P1676" s="139" t="str">
        <f t="shared" si="81"/>
        <v>Gastos_Gerais</v>
      </c>
    </row>
    <row r="1677" spans="1:16" ht="48" x14ac:dyDescent="0.2">
      <c r="A1677" s="627">
        <v>9381</v>
      </c>
      <c r="B1677" s="634">
        <v>45252</v>
      </c>
      <c r="C1677" s="642">
        <v>45231</v>
      </c>
      <c r="D1677" s="636" t="s">
        <v>264</v>
      </c>
      <c r="E1677" s="636" t="s">
        <v>293</v>
      </c>
      <c r="F1677" s="374">
        <v>150</v>
      </c>
      <c r="G1677" s="636" t="s">
        <v>10482</v>
      </c>
      <c r="H1677" s="636" t="s">
        <v>417</v>
      </c>
      <c r="I1677" s="637" t="s">
        <v>10483</v>
      </c>
      <c r="J1677" s="637" t="s">
        <v>1188</v>
      </c>
      <c r="K1677" s="637" t="s">
        <v>4137</v>
      </c>
      <c r="L1677" s="637">
        <v>354614870</v>
      </c>
      <c r="M1677" s="638">
        <v>45252</v>
      </c>
      <c r="N1677" s="74">
        <f t="shared" si="79"/>
        <v>11</v>
      </c>
      <c r="O1677" s="74">
        <f t="shared" si="80"/>
        <v>11</v>
      </c>
      <c r="P1677" s="139" t="str">
        <f t="shared" si="81"/>
        <v>Gastos_Gerais</v>
      </c>
    </row>
    <row r="1678" spans="1:16" ht="48" x14ac:dyDescent="0.2">
      <c r="A1678" s="627">
        <v>9382</v>
      </c>
      <c r="B1678" s="634">
        <v>45252</v>
      </c>
      <c r="C1678" s="642">
        <v>45231</v>
      </c>
      <c r="D1678" s="636" t="s">
        <v>264</v>
      </c>
      <c r="E1678" s="636" t="s">
        <v>293</v>
      </c>
      <c r="F1678" s="374">
        <v>150</v>
      </c>
      <c r="G1678" s="636" t="s">
        <v>10484</v>
      </c>
      <c r="H1678" s="636" t="s">
        <v>417</v>
      </c>
      <c r="I1678" s="637" t="s">
        <v>7042</v>
      </c>
      <c r="J1678" s="637" t="s">
        <v>1188</v>
      </c>
      <c r="K1678" s="637" t="s">
        <v>4137</v>
      </c>
      <c r="L1678" s="637">
        <v>354614870</v>
      </c>
      <c r="M1678" s="638">
        <v>45252</v>
      </c>
      <c r="N1678" s="74">
        <f t="shared" si="79"/>
        <v>11</v>
      </c>
      <c r="O1678" s="74">
        <f t="shared" si="80"/>
        <v>11</v>
      </c>
      <c r="P1678" s="139" t="str">
        <f t="shared" si="81"/>
        <v>Gastos_Gerais</v>
      </c>
    </row>
    <row r="1679" spans="1:16" ht="48" x14ac:dyDescent="0.2">
      <c r="A1679" s="627">
        <v>9383</v>
      </c>
      <c r="B1679" s="634">
        <v>45252</v>
      </c>
      <c r="C1679" s="642">
        <v>45231</v>
      </c>
      <c r="D1679" s="636" t="s">
        <v>264</v>
      </c>
      <c r="E1679" s="636" t="s">
        <v>293</v>
      </c>
      <c r="F1679" s="374">
        <v>150</v>
      </c>
      <c r="G1679" s="636" t="s">
        <v>10485</v>
      </c>
      <c r="H1679" s="636" t="s">
        <v>417</v>
      </c>
      <c r="I1679" s="637" t="s">
        <v>5012</v>
      </c>
      <c r="J1679" s="637" t="s">
        <v>1188</v>
      </c>
      <c r="K1679" s="637" t="s">
        <v>4137</v>
      </c>
      <c r="L1679" s="637">
        <v>354614870</v>
      </c>
      <c r="M1679" s="638">
        <v>45252</v>
      </c>
      <c r="N1679" s="74">
        <f t="shared" si="79"/>
        <v>11</v>
      </c>
      <c r="O1679" s="74">
        <f t="shared" si="80"/>
        <v>11</v>
      </c>
      <c r="P1679" s="139" t="str">
        <f t="shared" si="81"/>
        <v>Gastos_Gerais</v>
      </c>
    </row>
    <row r="1680" spans="1:16" ht="48" x14ac:dyDescent="0.2">
      <c r="A1680" s="627">
        <v>9384</v>
      </c>
      <c r="B1680" s="634">
        <v>45252</v>
      </c>
      <c r="C1680" s="642">
        <v>45231</v>
      </c>
      <c r="D1680" s="636" t="s">
        <v>264</v>
      </c>
      <c r="E1680" s="636" t="s">
        <v>293</v>
      </c>
      <c r="F1680" s="374">
        <v>375</v>
      </c>
      <c r="G1680" s="636" t="s">
        <v>10486</v>
      </c>
      <c r="H1680" s="636" t="s">
        <v>420</v>
      </c>
      <c r="I1680" s="637" t="s">
        <v>10487</v>
      </c>
      <c r="J1680" s="637" t="s">
        <v>1188</v>
      </c>
      <c r="K1680" s="637" t="s">
        <v>4137</v>
      </c>
      <c r="L1680" s="637">
        <v>354614870</v>
      </c>
      <c r="M1680" s="638">
        <v>45252</v>
      </c>
      <c r="N1680" s="74">
        <f t="shared" si="79"/>
        <v>11</v>
      </c>
      <c r="O1680" s="74">
        <f t="shared" si="80"/>
        <v>11</v>
      </c>
      <c r="P1680" s="139" t="str">
        <f t="shared" si="81"/>
        <v>Gastos_Gerais</v>
      </c>
    </row>
    <row r="1681" spans="1:16" ht="48" x14ac:dyDescent="0.2">
      <c r="A1681" s="627">
        <v>9385</v>
      </c>
      <c r="B1681" s="634">
        <v>45252</v>
      </c>
      <c r="C1681" s="642">
        <v>45231</v>
      </c>
      <c r="D1681" s="636" t="s">
        <v>264</v>
      </c>
      <c r="E1681" s="636" t="s">
        <v>293</v>
      </c>
      <c r="F1681" s="374">
        <v>467.79</v>
      </c>
      <c r="G1681" s="636" t="s">
        <v>10488</v>
      </c>
      <c r="H1681" s="636" t="s">
        <v>420</v>
      </c>
      <c r="I1681" s="637" t="s">
        <v>10487</v>
      </c>
      <c r="J1681" s="637" t="s">
        <v>1188</v>
      </c>
      <c r="K1681" s="637" t="s">
        <v>4137</v>
      </c>
      <c r="L1681" s="637">
        <v>354475750</v>
      </c>
      <c r="M1681" s="638">
        <v>45252</v>
      </c>
      <c r="N1681" s="74">
        <f t="shared" si="79"/>
        <v>11</v>
      </c>
      <c r="O1681" s="74">
        <f t="shared" si="80"/>
        <v>11</v>
      </c>
      <c r="P1681" s="139" t="str">
        <f t="shared" si="81"/>
        <v>Gastos_Gerais</v>
      </c>
    </row>
    <row r="1682" spans="1:16" ht="48" x14ac:dyDescent="0.2">
      <c r="A1682" s="627">
        <v>9386</v>
      </c>
      <c r="B1682" s="634">
        <v>45252</v>
      </c>
      <c r="C1682" s="642">
        <v>45231</v>
      </c>
      <c r="D1682" s="636" t="s">
        <v>264</v>
      </c>
      <c r="E1682" s="636" t="s">
        <v>293</v>
      </c>
      <c r="F1682" s="374">
        <v>375</v>
      </c>
      <c r="G1682" s="636" t="s">
        <v>10489</v>
      </c>
      <c r="H1682" s="636" t="s">
        <v>420</v>
      </c>
      <c r="I1682" s="637" t="s">
        <v>8052</v>
      </c>
      <c r="J1682" s="637" t="s">
        <v>1188</v>
      </c>
      <c r="K1682" s="637" t="s">
        <v>4137</v>
      </c>
      <c r="L1682" s="637">
        <v>354614870</v>
      </c>
      <c r="M1682" s="638">
        <v>45252</v>
      </c>
      <c r="N1682" s="74">
        <f t="shared" si="79"/>
        <v>11</v>
      </c>
      <c r="O1682" s="74">
        <f t="shared" si="80"/>
        <v>11</v>
      </c>
      <c r="P1682" s="139" t="str">
        <f t="shared" si="81"/>
        <v>Gastos_Gerais</v>
      </c>
    </row>
    <row r="1683" spans="1:16" ht="48" x14ac:dyDescent="0.2">
      <c r="A1683" s="627">
        <v>9387</v>
      </c>
      <c r="B1683" s="634">
        <v>45252</v>
      </c>
      <c r="C1683" s="642">
        <v>45231</v>
      </c>
      <c r="D1683" s="636" t="s">
        <v>264</v>
      </c>
      <c r="E1683" s="636" t="s">
        <v>293</v>
      </c>
      <c r="F1683" s="374">
        <v>467.79</v>
      </c>
      <c r="G1683" s="636" t="s">
        <v>10490</v>
      </c>
      <c r="H1683" s="636" t="s">
        <v>420</v>
      </c>
      <c r="I1683" s="637" t="s">
        <v>8052</v>
      </c>
      <c r="J1683" s="637" t="s">
        <v>1188</v>
      </c>
      <c r="K1683" s="637" t="s">
        <v>4137</v>
      </c>
      <c r="L1683" s="637">
        <v>354475750</v>
      </c>
      <c r="M1683" s="638">
        <v>45252</v>
      </c>
      <c r="N1683" s="74">
        <f t="shared" si="79"/>
        <v>11</v>
      </c>
      <c r="O1683" s="74">
        <f t="shared" si="80"/>
        <v>11</v>
      </c>
      <c r="P1683" s="139" t="str">
        <f t="shared" si="81"/>
        <v>Gastos_Gerais</v>
      </c>
    </row>
    <row r="1684" spans="1:16" ht="48" x14ac:dyDescent="0.2">
      <c r="A1684" s="627">
        <v>9388</v>
      </c>
      <c r="B1684" s="634">
        <v>45252</v>
      </c>
      <c r="C1684" s="642">
        <v>45231</v>
      </c>
      <c r="D1684" s="636" t="s">
        <v>264</v>
      </c>
      <c r="E1684" s="636" t="s">
        <v>293</v>
      </c>
      <c r="F1684" s="374">
        <v>375</v>
      </c>
      <c r="G1684" s="636" t="s">
        <v>10491</v>
      </c>
      <c r="H1684" s="636" t="s">
        <v>420</v>
      </c>
      <c r="I1684" s="637" t="s">
        <v>9064</v>
      </c>
      <c r="J1684" s="637" t="s">
        <v>1188</v>
      </c>
      <c r="K1684" s="637" t="s">
        <v>4137</v>
      </c>
      <c r="L1684" s="637">
        <v>354614870</v>
      </c>
      <c r="M1684" s="638">
        <v>45252</v>
      </c>
      <c r="N1684" s="74">
        <f t="shared" si="79"/>
        <v>11</v>
      </c>
      <c r="O1684" s="74">
        <f t="shared" si="80"/>
        <v>11</v>
      </c>
      <c r="P1684" s="139" t="str">
        <f t="shared" si="81"/>
        <v>Gastos_Gerais</v>
      </c>
    </row>
    <row r="1685" spans="1:16" ht="48" x14ac:dyDescent="0.2">
      <c r="A1685" s="627">
        <v>9389</v>
      </c>
      <c r="B1685" s="634">
        <v>45252</v>
      </c>
      <c r="C1685" s="642">
        <v>45231</v>
      </c>
      <c r="D1685" s="636" t="s">
        <v>264</v>
      </c>
      <c r="E1685" s="636" t="s">
        <v>293</v>
      </c>
      <c r="F1685" s="374">
        <v>467.79</v>
      </c>
      <c r="G1685" s="636" t="s">
        <v>10492</v>
      </c>
      <c r="H1685" s="636" t="s">
        <v>420</v>
      </c>
      <c r="I1685" s="637" t="s">
        <v>9064</v>
      </c>
      <c r="J1685" s="637" t="s">
        <v>1188</v>
      </c>
      <c r="K1685" s="637" t="s">
        <v>4137</v>
      </c>
      <c r="L1685" s="637">
        <v>354475750</v>
      </c>
      <c r="M1685" s="638">
        <v>45252</v>
      </c>
      <c r="N1685" s="74">
        <f t="shared" si="79"/>
        <v>11</v>
      </c>
      <c r="O1685" s="74">
        <f t="shared" si="80"/>
        <v>11</v>
      </c>
      <c r="P1685" s="139" t="str">
        <f t="shared" si="81"/>
        <v>Gastos_Gerais</v>
      </c>
    </row>
    <row r="1686" spans="1:16" ht="48" x14ac:dyDescent="0.2">
      <c r="A1686" s="627">
        <v>9390</v>
      </c>
      <c r="B1686" s="634">
        <v>45252</v>
      </c>
      <c r="C1686" s="642">
        <v>45231</v>
      </c>
      <c r="D1686" s="636" t="s">
        <v>264</v>
      </c>
      <c r="E1686" s="636" t="s">
        <v>293</v>
      </c>
      <c r="F1686" s="374">
        <v>375</v>
      </c>
      <c r="G1686" s="636" t="s">
        <v>10493</v>
      </c>
      <c r="H1686" s="636" t="s">
        <v>420</v>
      </c>
      <c r="I1686" s="637" t="s">
        <v>5310</v>
      </c>
      <c r="J1686" s="637" t="s">
        <v>1188</v>
      </c>
      <c r="K1686" s="637" t="s">
        <v>4137</v>
      </c>
      <c r="L1686" s="637">
        <v>354614870</v>
      </c>
      <c r="M1686" s="638">
        <v>45252</v>
      </c>
      <c r="N1686" s="74">
        <f t="shared" si="79"/>
        <v>11</v>
      </c>
      <c r="O1686" s="74">
        <f t="shared" si="80"/>
        <v>11</v>
      </c>
      <c r="P1686" s="139" t="str">
        <f t="shared" si="81"/>
        <v>Gastos_Gerais</v>
      </c>
    </row>
    <row r="1687" spans="1:16" ht="48" x14ac:dyDescent="0.2">
      <c r="A1687" s="627">
        <v>9391</v>
      </c>
      <c r="B1687" s="634">
        <v>45252</v>
      </c>
      <c r="C1687" s="642">
        <v>45231</v>
      </c>
      <c r="D1687" s="636" t="s">
        <v>264</v>
      </c>
      <c r="E1687" s="636" t="s">
        <v>293</v>
      </c>
      <c r="F1687" s="374">
        <v>467.79</v>
      </c>
      <c r="G1687" s="636" t="s">
        <v>10494</v>
      </c>
      <c r="H1687" s="636" t="s">
        <v>420</v>
      </c>
      <c r="I1687" s="637" t="s">
        <v>5310</v>
      </c>
      <c r="J1687" s="637" t="s">
        <v>1188</v>
      </c>
      <c r="K1687" s="637" t="s">
        <v>4137</v>
      </c>
      <c r="L1687" s="637">
        <v>354475750</v>
      </c>
      <c r="M1687" s="638">
        <v>45252</v>
      </c>
      <c r="N1687" s="74">
        <f t="shared" si="79"/>
        <v>11</v>
      </c>
      <c r="O1687" s="74">
        <f t="shared" si="80"/>
        <v>11</v>
      </c>
      <c r="P1687" s="139" t="str">
        <f t="shared" si="81"/>
        <v>Gastos_Gerais</v>
      </c>
    </row>
    <row r="1688" spans="1:16" ht="48" x14ac:dyDescent="0.2">
      <c r="A1688" s="627">
        <v>9392</v>
      </c>
      <c r="B1688" s="634">
        <v>45252</v>
      </c>
      <c r="C1688" s="642">
        <v>45231</v>
      </c>
      <c r="D1688" s="636" t="s">
        <v>264</v>
      </c>
      <c r="E1688" s="636" t="s">
        <v>293</v>
      </c>
      <c r="F1688" s="374">
        <v>450</v>
      </c>
      <c r="G1688" s="636" t="s">
        <v>10495</v>
      </c>
      <c r="H1688" s="636" t="s">
        <v>422</v>
      </c>
      <c r="I1688" s="637" t="s">
        <v>10496</v>
      </c>
      <c r="J1688" s="637" t="s">
        <v>1188</v>
      </c>
      <c r="K1688" s="637" t="s">
        <v>4137</v>
      </c>
      <c r="L1688" s="637">
        <v>354614870</v>
      </c>
      <c r="M1688" s="638">
        <v>45252</v>
      </c>
      <c r="N1688" s="74">
        <f t="shared" si="79"/>
        <v>11</v>
      </c>
      <c r="O1688" s="74">
        <f t="shared" si="80"/>
        <v>11</v>
      </c>
      <c r="P1688" s="139" t="str">
        <f t="shared" si="81"/>
        <v>Gastos_Gerais</v>
      </c>
    </row>
    <row r="1689" spans="1:16" ht="48" x14ac:dyDescent="0.2">
      <c r="A1689" s="627">
        <v>9393</v>
      </c>
      <c r="B1689" s="634">
        <v>45252</v>
      </c>
      <c r="C1689" s="642">
        <v>45231</v>
      </c>
      <c r="D1689" s="636" t="s">
        <v>264</v>
      </c>
      <c r="E1689" s="636" t="s">
        <v>293</v>
      </c>
      <c r="F1689" s="374">
        <v>530.97</v>
      </c>
      <c r="G1689" s="636" t="s">
        <v>10497</v>
      </c>
      <c r="H1689" s="636" t="s">
        <v>422</v>
      </c>
      <c r="I1689" s="637" t="s">
        <v>10496</v>
      </c>
      <c r="J1689" s="637" t="s">
        <v>1188</v>
      </c>
      <c r="K1689" s="637" t="s">
        <v>4137</v>
      </c>
      <c r="L1689" s="637">
        <v>354475750</v>
      </c>
      <c r="M1689" s="638">
        <v>45252</v>
      </c>
      <c r="N1689" s="74">
        <f t="shared" si="79"/>
        <v>11</v>
      </c>
      <c r="O1689" s="74">
        <f t="shared" si="80"/>
        <v>11</v>
      </c>
      <c r="P1689" s="139" t="str">
        <f t="shared" si="81"/>
        <v>Gastos_Gerais</v>
      </c>
    </row>
    <row r="1690" spans="1:16" ht="48" x14ac:dyDescent="0.2">
      <c r="A1690" s="627">
        <v>9394</v>
      </c>
      <c r="B1690" s="634">
        <v>45252</v>
      </c>
      <c r="C1690" s="642">
        <v>45231</v>
      </c>
      <c r="D1690" s="636" t="s">
        <v>264</v>
      </c>
      <c r="E1690" s="636" t="s">
        <v>293</v>
      </c>
      <c r="F1690" s="374">
        <v>450</v>
      </c>
      <c r="G1690" s="636" t="s">
        <v>10498</v>
      </c>
      <c r="H1690" s="636" t="s">
        <v>422</v>
      </c>
      <c r="I1690" s="637" t="s">
        <v>9502</v>
      </c>
      <c r="J1690" s="637" t="s">
        <v>1188</v>
      </c>
      <c r="K1690" s="637" t="s">
        <v>4137</v>
      </c>
      <c r="L1690" s="637">
        <v>354614870</v>
      </c>
      <c r="M1690" s="638">
        <v>45252</v>
      </c>
      <c r="N1690" s="74">
        <f t="shared" si="79"/>
        <v>11</v>
      </c>
      <c r="O1690" s="74">
        <f t="shared" si="80"/>
        <v>11</v>
      </c>
      <c r="P1690" s="139" t="str">
        <f t="shared" si="81"/>
        <v>Gastos_Gerais</v>
      </c>
    </row>
    <row r="1691" spans="1:16" ht="48" x14ac:dyDescent="0.2">
      <c r="A1691" s="627">
        <v>9395</v>
      </c>
      <c r="B1691" s="634">
        <v>45252</v>
      </c>
      <c r="C1691" s="642">
        <v>45231</v>
      </c>
      <c r="D1691" s="636" t="s">
        <v>264</v>
      </c>
      <c r="E1691" s="636" t="s">
        <v>293</v>
      </c>
      <c r="F1691" s="374">
        <v>530.97</v>
      </c>
      <c r="G1691" s="636" t="s">
        <v>10499</v>
      </c>
      <c r="H1691" s="636" t="s">
        <v>422</v>
      </c>
      <c r="I1691" s="637" t="s">
        <v>9502</v>
      </c>
      <c r="J1691" s="637" t="s">
        <v>1188</v>
      </c>
      <c r="K1691" s="637" t="s">
        <v>4137</v>
      </c>
      <c r="L1691" s="637">
        <v>354475750</v>
      </c>
      <c r="M1691" s="638">
        <v>45252</v>
      </c>
      <c r="N1691" s="74">
        <f t="shared" si="79"/>
        <v>11</v>
      </c>
      <c r="O1691" s="74">
        <f t="shared" si="80"/>
        <v>11</v>
      </c>
      <c r="P1691" s="139" t="str">
        <f t="shared" si="81"/>
        <v>Gastos_Gerais</v>
      </c>
    </row>
    <row r="1692" spans="1:16" ht="48" x14ac:dyDescent="0.2">
      <c r="A1692" s="627">
        <v>9396</v>
      </c>
      <c r="B1692" s="634">
        <v>45252</v>
      </c>
      <c r="C1692" s="642">
        <v>45231</v>
      </c>
      <c r="D1692" s="636" t="s">
        <v>264</v>
      </c>
      <c r="E1692" s="636" t="s">
        <v>293</v>
      </c>
      <c r="F1692" s="374">
        <v>450</v>
      </c>
      <c r="G1692" s="636" t="s">
        <v>10500</v>
      </c>
      <c r="H1692" s="636" t="s">
        <v>422</v>
      </c>
      <c r="I1692" s="637" t="s">
        <v>5391</v>
      </c>
      <c r="J1692" s="637" t="s">
        <v>1188</v>
      </c>
      <c r="K1692" s="637" t="s">
        <v>4137</v>
      </c>
      <c r="L1692" s="637">
        <v>354614870</v>
      </c>
      <c r="M1692" s="638">
        <v>45252</v>
      </c>
      <c r="N1692" s="74">
        <f t="shared" si="79"/>
        <v>11</v>
      </c>
      <c r="O1692" s="74">
        <f t="shared" si="80"/>
        <v>11</v>
      </c>
      <c r="P1692" s="139" t="str">
        <f t="shared" si="81"/>
        <v>Gastos_Gerais</v>
      </c>
    </row>
    <row r="1693" spans="1:16" ht="48" x14ac:dyDescent="0.2">
      <c r="A1693" s="627">
        <v>9397</v>
      </c>
      <c r="B1693" s="634">
        <v>45252</v>
      </c>
      <c r="C1693" s="642">
        <v>45231</v>
      </c>
      <c r="D1693" s="636" t="s">
        <v>264</v>
      </c>
      <c r="E1693" s="636" t="s">
        <v>293</v>
      </c>
      <c r="F1693" s="374">
        <v>530.97</v>
      </c>
      <c r="G1693" s="636" t="s">
        <v>10501</v>
      </c>
      <c r="H1693" s="636" t="s">
        <v>422</v>
      </c>
      <c r="I1693" s="637" t="s">
        <v>5391</v>
      </c>
      <c r="J1693" s="637" t="s">
        <v>1188</v>
      </c>
      <c r="K1693" s="637" t="s">
        <v>4137</v>
      </c>
      <c r="L1693" s="637">
        <v>354475750</v>
      </c>
      <c r="M1693" s="638">
        <v>45252</v>
      </c>
      <c r="N1693" s="74">
        <f t="shared" si="79"/>
        <v>11</v>
      </c>
      <c r="O1693" s="74">
        <f t="shared" si="80"/>
        <v>11</v>
      </c>
      <c r="P1693" s="139" t="str">
        <f t="shared" si="81"/>
        <v>Gastos_Gerais</v>
      </c>
    </row>
    <row r="1694" spans="1:16" ht="48" x14ac:dyDescent="0.2">
      <c r="A1694" s="627">
        <v>9398</v>
      </c>
      <c r="B1694" s="634">
        <v>45252</v>
      </c>
      <c r="C1694" s="642">
        <v>45231</v>
      </c>
      <c r="D1694" s="636" t="s">
        <v>264</v>
      </c>
      <c r="E1694" s="636" t="s">
        <v>293</v>
      </c>
      <c r="F1694" s="374">
        <v>450</v>
      </c>
      <c r="G1694" s="636" t="s">
        <v>10502</v>
      </c>
      <c r="H1694" s="636" t="s">
        <v>422</v>
      </c>
      <c r="I1694" s="637" t="s">
        <v>10503</v>
      </c>
      <c r="J1694" s="637" t="s">
        <v>1188</v>
      </c>
      <c r="K1694" s="637" t="s">
        <v>4137</v>
      </c>
      <c r="L1694" s="637">
        <v>354614870</v>
      </c>
      <c r="M1694" s="638">
        <v>45252</v>
      </c>
      <c r="N1694" s="74">
        <f t="shared" si="79"/>
        <v>11</v>
      </c>
      <c r="O1694" s="74">
        <f t="shared" si="80"/>
        <v>11</v>
      </c>
      <c r="P1694" s="139" t="str">
        <f t="shared" si="81"/>
        <v>Gastos_Gerais</v>
      </c>
    </row>
    <row r="1695" spans="1:16" ht="48" x14ac:dyDescent="0.2">
      <c r="A1695" s="627">
        <v>9399</v>
      </c>
      <c r="B1695" s="634">
        <v>45252</v>
      </c>
      <c r="C1695" s="642">
        <v>45231</v>
      </c>
      <c r="D1695" s="636" t="s">
        <v>264</v>
      </c>
      <c r="E1695" s="636" t="s">
        <v>293</v>
      </c>
      <c r="F1695" s="374">
        <v>530.97</v>
      </c>
      <c r="G1695" s="636" t="s">
        <v>10504</v>
      </c>
      <c r="H1695" s="636" t="s">
        <v>422</v>
      </c>
      <c r="I1695" s="637" t="s">
        <v>10503</v>
      </c>
      <c r="J1695" s="637" t="s">
        <v>1188</v>
      </c>
      <c r="K1695" s="637" t="s">
        <v>4137</v>
      </c>
      <c r="L1695" s="637">
        <v>354475750</v>
      </c>
      <c r="M1695" s="638">
        <v>45252</v>
      </c>
      <c r="N1695" s="74">
        <f t="shared" si="79"/>
        <v>11</v>
      </c>
      <c r="O1695" s="74">
        <f t="shared" si="80"/>
        <v>11</v>
      </c>
      <c r="P1695" s="139" t="str">
        <f t="shared" si="81"/>
        <v>Gastos_Gerais</v>
      </c>
    </row>
    <row r="1696" spans="1:16" ht="48" x14ac:dyDescent="0.2">
      <c r="A1696" s="627">
        <v>9400</v>
      </c>
      <c r="B1696" s="634">
        <v>45252</v>
      </c>
      <c r="C1696" s="642">
        <v>45231</v>
      </c>
      <c r="D1696" s="636" t="s">
        <v>264</v>
      </c>
      <c r="E1696" s="636" t="s">
        <v>293</v>
      </c>
      <c r="F1696" s="374">
        <v>375</v>
      </c>
      <c r="G1696" s="636" t="s">
        <v>10505</v>
      </c>
      <c r="H1696" s="636" t="s">
        <v>416</v>
      </c>
      <c r="I1696" s="637" t="s">
        <v>8080</v>
      </c>
      <c r="J1696" s="637" t="s">
        <v>1188</v>
      </c>
      <c r="K1696" s="637" t="s">
        <v>4137</v>
      </c>
      <c r="L1696" s="637">
        <v>354614870</v>
      </c>
      <c r="M1696" s="638">
        <v>45252</v>
      </c>
      <c r="N1696" s="74">
        <f t="shared" si="79"/>
        <v>11</v>
      </c>
      <c r="O1696" s="74">
        <f t="shared" si="80"/>
        <v>11</v>
      </c>
      <c r="P1696" s="139" t="str">
        <f t="shared" si="81"/>
        <v>Gastos_Gerais</v>
      </c>
    </row>
    <row r="1697" spans="1:16" ht="48" x14ac:dyDescent="0.2">
      <c r="A1697" s="627">
        <v>9401</v>
      </c>
      <c r="B1697" s="634">
        <v>45252</v>
      </c>
      <c r="C1697" s="642">
        <v>45231</v>
      </c>
      <c r="D1697" s="636" t="s">
        <v>264</v>
      </c>
      <c r="E1697" s="636" t="s">
        <v>293</v>
      </c>
      <c r="F1697" s="374">
        <v>217.67</v>
      </c>
      <c r="G1697" s="636" t="s">
        <v>10506</v>
      </c>
      <c r="H1697" s="636" t="s">
        <v>416</v>
      </c>
      <c r="I1697" s="637" t="s">
        <v>8080</v>
      </c>
      <c r="J1697" s="637" t="s">
        <v>1188</v>
      </c>
      <c r="K1697" s="637" t="s">
        <v>4137</v>
      </c>
      <c r="L1697" s="637">
        <v>354475750</v>
      </c>
      <c r="M1697" s="638">
        <v>45252</v>
      </c>
      <c r="N1697" s="74">
        <f t="shared" si="79"/>
        <v>11</v>
      </c>
      <c r="O1697" s="74">
        <f t="shared" si="80"/>
        <v>11</v>
      </c>
      <c r="P1697" s="139" t="str">
        <f t="shared" si="81"/>
        <v>Gastos_Gerais</v>
      </c>
    </row>
    <row r="1698" spans="1:16" ht="38.25" x14ac:dyDescent="0.2">
      <c r="A1698" s="627">
        <v>9402</v>
      </c>
      <c r="B1698" s="634">
        <v>45252</v>
      </c>
      <c r="C1698" s="642">
        <v>45231</v>
      </c>
      <c r="D1698" s="636" t="s">
        <v>264</v>
      </c>
      <c r="E1698" s="636" t="s">
        <v>293</v>
      </c>
      <c r="F1698" s="374">
        <v>375</v>
      </c>
      <c r="G1698" s="636" t="s">
        <v>10507</v>
      </c>
      <c r="H1698" s="636" t="s">
        <v>416</v>
      </c>
      <c r="I1698" s="637" t="s">
        <v>10508</v>
      </c>
      <c r="J1698" s="637" t="s">
        <v>1188</v>
      </c>
      <c r="K1698" s="637" t="s">
        <v>4137</v>
      </c>
      <c r="L1698" s="637">
        <v>354614870</v>
      </c>
      <c r="M1698" s="638">
        <v>45252</v>
      </c>
      <c r="N1698" s="74">
        <f t="shared" si="79"/>
        <v>11</v>
      </c>
      <c r="O1698" s="74">
        <f t="shared" si="80"/>
        <v>11</v>
      </c>
      <c r="P1698" s="139" t="str">
        <f t="shared" si="81"/>
        <v>Gastos_Gerais</v>
      </c>
    </row>
    <row r="1699" spans="1:16" ht="48" x14ac:dyDescent="0.2">
      <c r="A1699" s="627">
        <v>9403</v>
      </c>
      <c r="B1699" s="634">
        <v>45252</v>
      </c>
      <c r="C1699" s="642">
        <v>45231</v>
      </c>
      <c r="D1699" s="636" t="s">
        <v>264</v>
      </c>
      <c r="E1699" s="636" t="s">
        <v>293</v>
      </c>
      <c r="F1699" s="374">
        <v>217.67</v>
      </c>
      <c r="G1699" s="636" t="s">
        <v>10509</v>
      </c>
      <c r="H1699" s="636" t="s">
        <v>416</v>
      </c>
      <c r="I1699" s="637" t="s">
        <v>10508</v>
      </c>
      <c r="J1699" s="637" t="s">
        <v>1188</v>
      </c>
      <c r="K1699" s="637" t="s">
        <v>4137</v>
      </c>
      <c r="L1699" s="637">
        <v>354475750</v>
      </c>
      <c r="M1699" s="638">
        <v>45252</v>
      </c>
      <c r="N1699" s="74">
        <f t="shared" si="79"/>
        <v>11</v>
      </c>
      <c r="O1699" s="74">
        <f t="shared" si="80"/>
        <v>11</v>
      </c>
      <c r="P1699" s="139" t="str">
        <f t="shared" si="81"/>
        <v>Gastos_Gerais</v>
      </c>
    </row>
    <row r="1700" spans="1:16" ht="48" x14ac:dyDescent="0.2">
      <c r="A1700" s="627">
        <v>9404</v>
      </c>
      <c r="B1700" s="634">
        <v>45252</v>
      </c>
      <c r="C1700" s="642">
        <v>45231</v>
      </c>
      <c r="D1700" s="636" t="s">
        <v>264</v>
      </c>
      <c r="E1700" s="636" t="s">
        <v>293</v>
      </c>
      <c r="F1700" s="374">
        <v>375</v>
      </c>
      <c r="G1700" s="636" t="s">
        <v>10510</v>
      </c>
      <c r="H1700" s="636" t="s">
        <v>416</v>
      </c>
      <c r="I1700" s="637" t="s">
        <v>10511</v>
      </c>
      <c r="J1700" s="637" t="s">
        <v>1188</v>
      </c>
      <c r="K1700" s="637" t="s">
        <v>4137</v>
      </c>
      <c r="L1700" s="637">
        <v>354614870</v>
      </c>
      <c r="M1700" s="638">
        <v>45252</v>
      </c>
      <c r="N1700" s="74">
        <f t="shared" si="79"/>
        <v>11</v>
      </c>
      <c r="O1700" s="74">
        <f t="shared" si="80"/>
        <v>11</v>
      </c>
      <c r="P1700" s="139" t="str">
        <f t="shared" si="81"/>
        <v>Gastos_Gerais</v>
      </c>
    </row>
    <row r="1701" spans="1:16" ht="48" x14ac:dyDescent="0.2">
      <c r="A1701" s="627">
        <v>9405</v>
      </c>
      <c r="B1701" s="634">
        <v>45252</v>
      </c>
      <c r="C1701" s="642">
        <v>45231</v>
      </c>
      <c r="D1701" s="636" t="s">
        <v>264</v>
      </c>
      <c r="E1701" s="636" t="s">
        <v>293</v>
      </c>
      <c r="F1701" s="374">
        <v>217.67</v>
      </c>
      <c r="G1701" s="636" t="s">
        <v>10512</v>
      </c>
      <c r="H1701" s="636" t="s">
        <v>416</v>
      </c>
      <c r="I1701" s="637" t="s">
        <v>10511</v>
      </c>
      <c r="J1701" s="637" t="s">
        <v>1188</v>
      </c>
      <c r="K1701" s="637" t="s">
        <v>4137</v>
      </c>
      <c r="L1701" s="637">
        <v>354475750</v>
      </c>
      <c r="M1701" s="638">
        <v>45252</v>
      </c>
      <c r="N1701" s="74">
        <f t="shared" si="79"/>
        <v>11</v>
      </c>
      <c r="O1701" s="74">
        <f t="shared" si="80"/>
        <v>11</v>
      </c>
      <c r="P1701" s="139" t="str">
        <f t="shared" si="81"/>
        <v>Gastos_Gerais</v>
      </c>
    </row>
    <row r="1702" spans="1:16" ht="48" x14ac:dyDescent="0.2">
      <c r="A1702" s="627">
        <v>9406</v>
      </c>
      <c r="B1702" s="634">
        <v>45252</v>
      </c>
      <c r="C1702" s="642">
        <v>45231</v>
      </c>
      <c r="D1702" s="636" t="s">
        <v>264</v>
      </c>
      <c r="E1702" s="636" t="s">
        <v>293</v>
      </c>
      <c r="F1702" s="374">
        <v>300</v>
      </c>
      <c r="G1702" s="636" t="s">
        <v>10513</v>
      </c>
      <c r="H1702" s="636" t="s">
        <v>416</v>
      </c>
      <c r="I1702" s="637" t="s">
        <v>7439</v>
      </c>
      <c r="J1702" s="637" t="s">
        <v>1188</v>
      </c>
      <c r="K1702" s="637" t="s">
        <v>4137</v>
      </c>
      <c r="L1702" s="637">
        <v>354614870</v>
      </c>
      <c r="M1702" s="638">
        <v>45252</v>
      </c>
      <c r="N1702" s="74">
        <f t="shared" si="79"/>
        <v>11</v>
      </c>
      <c r="O1702" s="74">
        <f t="shared" si="80"/>
        <v>11</v>
      </c>
      <c r="P1702" s="139" t="str">
        <f t="shared" si="81"/>
        <v>Gastos_Gerais</v>
      </c>
    </row>
    <row r="1703" spans="1:16" ht="48" x14ac:dyDescent="0.2">
      <c r="A1703" s="627">
        <v>9407</v>
      </c>
      <c r="B1703" s="634">
        <v>45252</v>
      </c>
      <c r="C1703" s="642">
        <v>45231</v>
      </c>
      <c r="D1703" s="636" t="s">
        <v>264</v>
      </c>
      <c r="E1703" s="636" t="s">
        <v>293</v>
      </c>
      <c r="F1703" s="374">
        <v>217.67</v>
      </c>
      <c r="G1703" s="636" t="s">
        <v>10514</v>
      </c>
      <c r="H1703" s="636" t="s">
        <v>416</v>
      </c>
      <c r="I1703" s="637" t="s">
        <v>7439</v>
      </c>
      <c r="J1703" s="637" t="s">
        <v>1188</v>
      </c>
      <c r="K1703" s="637" t="s">
        <v>4137</v>
      </c>
      <c r="L1703" s="637">
        <v>354475750</v>
      </c>
      <c r="M1703" s="638">
        <v>45252</v>
      </c>
      <c r="N1703" s="74">
        <f t="shared" si="79"/>
        <v>11</v>
      </c>
      <c r="O1703" s="74">
        <f t="shared" si="80"/>
        <v>11</v>
      </c>
      <c r="P1703" s="139" t="str">
        <f t="shared" si="81"/>
        <v>Gastos_Gerais</v>
      </c>
    </row>
    <row r="1704" spans="1:16" ht="48" x14ac:dyDescent="0.2">
      <c r="A1704" s="627">
        <v>9408</v>
      </c>
      <c r="B1704" s="634">
        <v>45252</v>
      </c>
      <c r="C1704" s="642">
        <v>45231</v>
      </c>
      <c r="D1704" s="636" t="s">
        <v>264</v>
      </c>
      <c r="E1704" s="636" t="s">
        <v>293</v>
      </c>
      <c r="F1704" s="374">
        <v>375</v>
      </c>
      <c r="G1704" s="636" t="s">
        <v>10515</v>
      </c>
      <c r="H1704" s="636" t="s">
        <v>418</v>
      </c>
      <c r="I1704" s="637" t="s">
        <v>10516</v>
      </c>
      <c r="J1704" s="637" t="s">
        <v>1188</v>
      </c>
      <c r="K1704" s="637" t="s">
        <v>4137</v>
      </c>
      <c r="L1704" s="637">
        <v>354614870</v>
      </c>
      <c r="M1704" s="638">
        <v>45252</v>
      </c>
      <c r="N1704" s="74">
        <f t="shared" si="79"/>
        <v>11</v>
      </c>
      <c r="O1704" s="74">
        <f t="shared" si="80"/>
        <v>11</v>
      </c>
      <c r="P1704" s="139" t="str">
        <f t="shared" si="81"/>
        <v>Gastos_Gerais</v>
      </c>
    </row>
    <row r="1705" spans="1:16" ht="48" x14ac:dyDescent="0.2">
      <c r="A1705" s="627">
        <v>9409</v>
      </c>
      <c r="B1705" s="634">
        <v>45252</v>
      </c>
      <c r="C1705" s="642">
        <v>45231</v>
      </c>
      <c r="D1705" s="636" t="s">
        <v>264</v>
      </c>
      <c r="E1705" s="636" t="s">
        <v>293</v>
      </c>
      <c r="F1705" s="374">
        <v>349.87</v>
      </c>
      <c r="G1705" s="636" t="s">
        <v>10517</v>
      </c>
      <c r="H1705" s="636" t="s">
        <v>418</v>
      </c>
      <c r="I1705" s="637" t="s">
        <v>10516</v>
      </c>
      <c r="J1705" s="637" t="s">
        <v>1188</v>
      </c>
      <c r="K1705" s="637" t="s">
        <v>4137</v>
      </c>
      <c r="L1705" s="637">
        <v>354475750</v>
      </c>
      <c r="M1705" s="638">
        <v>45252</v>
      </c>
      <c r="N1705" s="74">
        <f t="shared" si="79"/>
        <v>11</v>
      </c>
      <c r="O1705" s="74">
        <f t="shared" si="80"/>
        <v>11</v>
      </c>
      <c r="P1705" s="139" t="str">
        <f t="shared" si="81"/>
        <v>Gastos_Gerais</v>
      </c>
    </row>
    <row r="1706" spans="1:16" ht="38.25" x14ac:dyDescent="0.2">
      <c r="A1706" s="627">
        <v>9410</v>
      </c>
      <c r="B1706" s="634">
        <v>45252</v>
      </c>
      <c r="C1706" s="642">
        <v>45231</v>
      </c>
      <c r="D1706" s="636" t="s">
        <v>264</v>
      </c>
      <c r="E1706" s="636" t="s">
        <v>293</v>
      </c>
      <c r="F1706" s="374">
        <v>375</v>
      </c>
      <c r="G1706" s="636" t="s">
        <v>10518</v>
      </c>
      <c r="H1706" s="636" t="s">
        <v>418</v>
      </c>
      <c r="I1706" s="637" t="s">
        <v>5067</v>
      </c>
      <c r="J1706" s="637" t="s">
        <v>1188</v>
      </c>
      <c r="K1706" s="637" t="s">
        <v>4137</v>
      </c>
      <c r="L1706" s="637">
        <v>354614870</v>
      </c>
      <c r="M1706" s="638">
        <v>45252</v>
      </c>
      <c r="N1706" s="74">
        <f t="shared" si="79"/>
        <v>11</v>
      </c>
      <c r="O1706" s="74">
        <f t="shared" si="80"/>
        <v>11</v>
      </c>
      <c r="P1706" s="139" t="str">
        <f t="shared" si="81"/>
        <v>Gastos_Gerais</v>
      </c>
    </row>
    <row r="1707" spans="1:16" ht="48" x14ac:dyDescent="0.2">
      <c r="A1707" s="627">
        <v>9411</v>
      </c>
      <c r="B1707" s="634">
        <v>45252</v>
      </c>
      <c r="C1707" s="642">
        <v>45231</v>
      </c>
      <c r="D1707" s="636" t="s">
        <v>264</v>
      </c>
      <c r="E1707" s="636" t="s">
        <v>293</v>
      </c>
      <c r="F1707" s="374">
        <v>349.87</v>
      </c>
      <c r="G1707" s="636" t="s">
        <v>10519</v>
      </c>
      <c r="H1707" s="636" t="s">
        <v>418</v>
      </c>
      <c r="I1707" s="637" t="s">
        <v>5067</v>
      </c>
      <c r="J1707" s="637" t="s">
        <v>1188</v>
      </c>
      <c r="K1707" s="637" t="s">
        <v>4137</v>
      </c>
      <c r="L1707" s="637">
        <v>354475750</v>
      </c>
      <c r="M1707" s="638">
        <v>45252</v>
      </c>
      <c r="N1707" s="74">
        <f t="shared" si="79"/>
        <v>11</v>
      </c>
      <c r="O1707" s="74">
        <f t="shared" si="80"/>
        <v>11</v>
      </c>
      <c r="P1707" s="139" t="str">
        <f t="shared" si="81"/>
        <v>Gastos_Gerais</v>
      </c>
    </row>
    <row r="1708" spans="1:16" ht="48" x14ac:dyDescent="0.2">
      <c r="A1708" s="627">
        <v>9412</v>
      </c>
      <c r="B1708" s="634">
        <v>45252</v>
      </c>
      <c r="C1708" s="642">
        <v>45231</v>
      </c>
      <c r="D1708" s="636" t="s">
        <v>264</v>
      </c>
      <c r="E1708" s="636" t="s">
        <v>293</v>
      </c>
      <c r="F1708" s="374">
        <v>375</v>
      </c>
      <c r="G1708" s="636" t="s">
        <v>10520</v>
      </c>
      <c r="H1708" s="636" t="s">
        <v>418</v>
      </c>
      <c r="I1708" s="637" t="s">
        <v>4819</v>
      </c>
      <c r="J1708" s="637" t="s">
        <v>1188</v>
      </c>
      <c r="K1708" s="637" t="s">
        <v>4137</v>
      </c>
      <c r="L1708" s="637">
        <v>354614870</v>
      </c>
      <c r="M1708" s="638">
        <v>45252</v>
      </c>
      <c r="N1708" s="74">
        <f t="shared" si="79"/>
        <v>11</v>
      </c>
      <c r="O1708" s="74">
        <f t="shared" si="80"/>
        <v>11</v>
      </c>
      <c r="P1708" s="139" t="str">
        <f t="shared" si="81"/>
        <v>Gastos_Gerais</v>
      </c>
    </row>
    <row r="1709" spans="1:16" ht="48" x14ac:dyDescent="0.2">
      <c r="A1709" s="627">
        <v>9413</v>
      </c>
      <c r="B1709" s="634">
        <v>45252</v>
      </c>
      <c r="C1709" s="642">
        <v>45231</v>
      </c>
      <c r="D1709" s="636" t="s">
        <v>264</v>
      </c>
      <c r="E1709" s="636" t="s">
        <v>293</v>
      </c>
      <c r="F1709" s="374">
        <v>349.87</v>
      </c>
      <c r="G1709" s="636" t="s">
        <v>10521</v>
      </c>
      <c r="H1709" s="636" t="s">
        <v>418</v>
      </c>
      <c r="I1709" s="637" t="s">
        <v>4819</v>
      </c>
      <c r="J1709" s="637" t="s">
        <v>1188</v>
      </c>
      <c r="K1709" s="637" t="s">
        <v>4137</v>
      </c>
      <c r="L1709" s="637">
        <v>354475750</v>
      </c>
      <c r="M1709" s="638">
        <v>45252</v>
      </c>
      <c r="N1709" s="74">
        <f t="shared" si="79"/>
        <v>11</v>
      </c>
      <c r="O1709" s="74">
        <f t="shared" si="80"/>
        <v>11</v>
      </c>
      <c r="P1709" s="139" t="str">
        <f t="shared" si="81"/>
        <v>Gastos_Gerais</v>
      </c>
    </row>
    <row r="1710" spans="1:16" ht="48" x14ac:dyDescent="0.2">
      <c r="A1710" s="627">
        <v>9414</v>
      </c>
      <c r="B1710" s="634">
        <v>45252</v>
      </c>
      <c r="C1710" s="642">
        <v>45231</v>
      </c>
      <c r="D1710" s="636" t="s">
        <v>264</v>
      </c>
      <c r="E1710" s="636" t="s">
        <v>293</v>
      </c>
      <c r="F1710" s="374">
        <v>375</v>
      </c>
      <c r="G1710" s="636" t="s">
        <v>10522</v>
      </c>
      <c r="H1710" s="636" t="s">
        <v>418</v>
      </c>
      <c r="I1710" s="637" t="s">
        <v>4638</v>
      </c>
      <c r="J1710" s="637" t="s">
        <v>1188</v>
      </c>
      <c r="K1710" s="637" t="s">
        <v>4137</v>
      </c>
      <c r="L1710" s="637">
        <v>354614870</v>
      </c>
      <c r="M1710" s="638">
        <v>45252</v>
      </c>
      <c r="N1710" s="74">
        <f t="shared" si="79"/>
        <v>11</v>
      </c>
      <c r="O1710" s="74">
        <f t="shared" si="80"/>
        <v>11</v>
      </c>
      <c r="P1710" s="139" t="str">
        <f t="shared" si="81"/>
        <v>Gastos_Gerais</v>
      </c>
    </row>
    <row r="1711" spans="1:16" ht="48" x14ac:dyDescent="0.2">
      <c r="A1711" s="627">
        <v>9415</v>
      </c>
      <c r="B1711" s="634">
        <v>45252</v>
      </c>
      <c r="C1711" s="642">
        <v>45231</v>
      </c>
      <c r="D1711" s="636" t="s">
        <v>264</v>
      </c>
      <c r="E1711" s="636" t="s">
        <v>293</v>
      </c>
      <c r="F1711" s="374">
        <v>349.87</v>
      </c>
      <c r="G1711" s="636" t="s">
        <v>10523</v>
      </c>
      <c r="H1711" s="636" t="s">
        <v>418</v>
      </c>
      <c r="I1711" s="637" t="s">
        <v>4638</v>
      </c>
      <c r="J1711" s="637" t="s">
        <v>1188</v>
      </c>
      <c r="K1711" s="637" t="s">
        <v>4137</v>
      </c>
      <c r="L1711" s="637">
        <v>354475750</v>
      </c>
      <c r="M1711" s="638">
        <v>45252</v>
      </c>
      <c r="N1711" s="74">
        <f t="shared" si="79"/>
        <v>11</v>
      </c>
      <c r="O1711" s="74">
        <f t="shared" si="80"/>
        <v>11</v>
      </c>
      <c r="P1711" s="139" t="str">
        <f t="shared" si="81"/>
        <v>Gastos_Gerais</v>
      </c>
    </row>
    <row r="1712" spans="1:16" ht="48" x14ac:dyDescent="0.2">
      <c r="A1712" s="627">
        <v>9416</v>
      </c>
      <c r="B1712" s="634">
        <v>45252</v>
      </c>
      <c r="C1712" s="642">
        <v>45231</v>
      </c>
      <c r="D1712" s="636" t="s">
        <v>264</v>
      </c>
      <c r="E1712" s="636" t="s">
        <v>293</v>
      </c>
      <c r="F1712" s="374">
        <v>375</v>
      </c>
      <c r="G1712" s="636" t="s">
        <v>10524</v>
      </c>
      <c r="H1712" s="636" t="s">
        <v>418</v>
      </c>
      <c r="I1712" s="637" t="s">
        <v>11311</v>
      </c>
      <c r="J1712" s="637" t="s">
        <v>1188</v>
      </c>
      <c r="K1712" s="637" t="s">
        <v>4137</v>
      </c>
      <c r="L1712" s="637">
        <v>354614870</v>
      </c>
      <c r="M1712" s="638">
        <v>45252</v>
      </c>
      <c r="N1712" s="74">
        <f t="shared" si="79"/>
        <v>11</v>
      </c>
      <c r="O1712" s="74">
        <f t="shared" si="80"/>
        <v>11</v>
      </c>
      <c r="P1712" s="139" t="str">
        <f t="shared" si="81"/>
        <v>Gastos_Gerais</v>
      </c>
    </row>
    <row r="1713" spans="1:16" ht="48" x14ac:dyDescent="0.2">
      <c r="A1713" s="627">
        <v>9417</v>
      </c>
      <c r="B1713" s="634">
        <v>45252</v>
      </c>
      <c r="C1713" s="642">
        <v>45231</v>
      </c>
      <c r="D1713" s="636" t="s">
        <v>264</v>
      </c>
      <c r="E1713" s="636" t="s">
        <v>293</v>
      </c>
      <c r="F1713" s="374">
        <v>349.87</v>
      </c>
      <c r="G1713" s="636" t="s">
        <v>10525</v>
      </c>
      <c r="H1713" s="636" t="s">
        <v>418</v>
      </c>
      <c r="I1713" s="637" t="s">
        <v>11311</v>
      </c>
      <c r="J1713" s="637" t="s">
        <v>1188</v>
      </c>
      <c r="K1713" s="637" t="s">
        <v>4137</v>
      </c>
      <c r="L1713" s="637">
        <v>354475750</v>
      </c>
      <c r="M1713" s="638">
        <v>45252</v>
      </c>
      <c r="N1713" s="74">
        <f t="shared" si="79"/>
        <v>11</v>
      </c>
      <c r="O1713" s="74">
        <f t="shared" si="80"/>
        <v>11</v>
      </c>
      <c r="P1713" s="139" t="str">
        <f t="shared" si="81"/>
        <v>Gastos_Gerais</v>
      </c>
    </row>
    <row r="1714" spans="1:16" ht="48" x14ac:dyDescent="0.2">
      <c r="A1714" s="627">
        <v>9418</v>
      </c>
      <c r="B1714" s="634">
        <v>45252</v>
      </c>
      <c r="C1714" s="642">
        <v>45231</v>
      </c>
      <c r="D1714" s="636" t="s">
        <v>264</v>
      </c>
      <c r="E1714" s="636" t="s">
        <v>293</v>
      </c>
      <c r="F1714" s="374">
        <v>450</v>
      </c>
      <c r="G1714" s="636" t="s">
        <v>10526</v>
      </c>
      <c r="H1714" s="636" t="s">
        <v>1032</v>
      </c>
      <c r="I1714" s="637" t="s">
        <v>4816</v>
      </c>
      <c r="J1714" s="637" t="s">
        <v>1188</v>
      </c>
      <c r="K1714" s="637" t="s">
        <v>4137</v>
      </c>
      <c r="L1714" s="637">
        <v>354614870</v>
      </c>
      <c r="M1714" s="638">
        <v>45252</v>
      </c>
      <c r="N1714" s="74">
        <f t="shared" si="79"/>
        <v>11</v>
      </c>
      <c r="O1714" s="74">
        <f t="shared" si="80"/>
        <v>11</v>
      </c>
      <c r="P1714" s="139" t="str">
        <f t="shared" si="81"/>
        <v>Gastos_Gerais</v>
      </c>
    </row>
    <row r="1715" spans="1:16" ht="48" x14ac:dyDescent="0.2">
      <c r="A1715" s="627">
        <v>9419</v>
      </c>
      <c r="B1715" s="634">
        <v>45252</v>
      </c>
      <c r="C1715" s="642">
        <v>45231</v>
      </c>
      <c r="D1715" s="636" t="s">
        <v>264</v>
      </c>
      <c r="E1715" s="636" t="s">
        <v>293</v>
      </c>
      <c r="F1715" s="374">
        <v>577.36</v>
      </c>
      <c r="G1715" s="636" t="s">
        <v>10527</v>
      </c>
      <c r="H1715" s="636" t="s">
        <v>1032</v>
      </c>
      <c r="I1715" s="637" t="s">
        <v>4816</v>
      </c>
      <c r="J1715" s="637" t="s">
        <v>1188</v>
      </c>
      <c r="K1715" s="637" t="s">
        <v>4137</v>
      </c>
      <c r="L1715" s="637">
        <v>354475750</v>
      </c>
      <c r="M1715" s="638">
        <v>45252</v>
      </c>
      <c r="N1715" s="74">
        <f t="shared" si="79"/>
        <v>11</v>
      </c>
      <c r="O1715" s="74">
        <f t="shared" si="80"/>
        <v>11</v>
      </c>
      <c r="P1715" s="139" t="str">
        <f t="shared" si="81"/>
        <v>Gastos_Gerais</v>
      </c>
    </row>
    <row r="1716" spans="1:16" ht="48" x14ac:dyDescent="0.2">
      <c r="A1716" s="627">
        <v>9420</v>
      </c>
      <c r="B1716" s="634">
        <v>45252</v>
      </c>
      <c r="C1716" s="642">
        <v>45231</v>
      </c>
      <c r="D1716" s="636" t="s">
        <v>264</v>
      </c>
      <c r="E1716" s="636" t="s">
        <v>293</v>
      </c>
      <c r="F1716" s="374">
        <v>450</v>
      </c>
      <c r="G1716" s="636" t="s">
        <v>10528</v>
      </c>
      <c r="H1716" s="636" t="s">
        <v>1032</v>
      </c>
      <c r="I1716" s="637" t="s">
        <v>10529</v>
      </c>
      <c r="J1716" s="637" t="s">
        <v>1188</v>
      </c>
      <c r="K1716" s="637" t="s">
        <v>4137</v>
      </c>
      <c r="L1716" s="637">
        <v>354614870</v>
      </c>
      <c r="M1716" s="638">
        <v>45252</v>
      </c>
      <c r="N1716" s="74">
        <f t="shared" si="79"/>
        <v>11</v>
      </c>
      <c r="O1716" s="74">
        <f t="shared" si="80"/>
        <v>11</v>
      </c>
      <c r="P1716" s="139" t="str">
        <f t="shared" si="81"/>
        <v>Gastos_Gerais</v>
      </c>
    </row>
    <row r="1717" spans="1:16" ht="48" x14ac:dyDescent="0.2">
      <c r="A1717" s="627">
        <v>9421</v>
      </c>
      <c r="B1717" s="634">
        <v>45252</v>
      </c>
      <c r="C1717" s="642">
        <v>45231</v>
      </c>
      <c r="D1717" s="636" t="s">
        <v>264</v>
      </c>
      <c r="E1717" s="636" t="s">
        <v>293</v>
      </c>
      <c r="F1717" s="374">
        <v>577.36</v>
      </c>
      <c r="G1717" s="636" t="s">
        <v>10530</v>
      </c>
      <c r="H1717" s="636" t="s">
        <v>1032</v>
      </c>
      <c r="I1717" s="637" t="s">
        <v>10529</v>
      </c>
      <c r="J1717" s="637" t="s">
        <v>1188</v>
      </c>
      <c r="K1717" s="637" t="s">
        <v>4137</v>
      </c>
      <c r="L1717" s="637">
        <v>354475750</v>
      </c>
      <c r="M1717" s="638">
        <v>45252</v>
      </c>
      <c r="N1717" s="74">
        <f t="shared" si="79"/>
        <v>11</v>
      </c>
      <c r="O1717" s="74">
        <f t="shared" si="80"/>
        <v>11</v>
      </c>
      <c r="P1717" s="139" t="str">
        <f t="shared" si="81"/>
        <v>Gastos_Gerais</v>
      </c>
    </row>
    <row r="1718" spans="1:16" ht="48" x14ac:dyDescent="0.2">
      <c r="A1718" s="627">
        <v>9422</v>
      </c>
      <c r="B1718" s="634">
        <v>45252</v>
      </c>
      <c r="C1718" s="642">
        <v>45231</v>
      </c>
      <c r="D1718" s="636" t="s">
        <v>264</v>
      </c>
      <c r="E1718" s="636" t="s">
        <v>293</v>
      </c>
      <c r="F1718" s="374">
        <v>450</v>
      </c>
      <c r="G1718" s="636" t="s">
        <v>10531</v>
      </c>
      <c r="H1718" s="636" t="s">
        <v>1032</v>
      </c>
      <c r="I1718" s="637" t="s">
        <v>10532</v>
      </c>
      <c r="J1718" s="637" t="s">
        <v>1188</v>
      </c>
      <c r="K1718" s="637" t="s">
        <v>4137</v>
      </c>
      <c r="L1718" s="637">
        <v>354614870</v>
      </c>
      <c r="M1718" s="638">
        <v>45252</v>
      </c>
      <c r="N1718" s="74">
        <f t="shared" si="79"/>
        <v>11</v>
      </c>
      <c r="O1718" s="74">
        <f t="shared" si="80"/>
        <v>11</v>
      </c>
      <c r="P1718" s="139" t="str">
        <f t="shared" si="81"/>
        <v>Gastos_Gerais</v>
      </c>
    </row>
    <row r="1719" spans="1:16" ht="48" x14ac:dyDescent="0.2">
      <c r="A1719" s="627">
        <v>9423</v>
      </c>
      <c r="B1719" s="634">
        <v>45252</v>
      </c>
      <c r="C1719" s="642">
        <v>45231</v>
      </c>
      <c r="D1719" s="636" t="s">
        <v>264</v>
      </c>
      <c r="E1719" s="636" t="s">
        <v>293</v>
      </c>
      <c r="F1719" s="374">
        <v>577.36</v>
      </c>
      <c r="G1719" s="636" t="s">
        <v>10533</v>
      </c>
      <c r="H1719" s="636" t="s">
        <v>1032</v>
      </c>
      <c r="I1719" s="637" t="s">
        <v>10532</v>
      </c>
      <c r="J1719" s="637" t="s">
        <v>1188</v>
      </c>
      <c r="K1719" s="637" t="s">
        <v>4137</v>
      </c>
      <c r="L1719" s="637">
        <v>354475750</v>
      </c>
      <c r="M1719" s="638">
        <v>45252</v>
      </c>
      <c r="N1719" s="74">
        <f t="shared" si="79"/>
        <v>11</v>
      </c>
      <c r="O1719" s="74">
        <f t="shared" si="80"/>
        <v>11</v>
      </c>
      <c r="P1719" s="139" t="str">
        <f t="shared" si="81"/>
        <v>Gastos_Gerais</v>
      </c>
    </row>
    <row r="1720" spans="1:16" ht="48" x14ac:dyDescent="0.2">
      <c r="A1720" s="627">
        <v>9424</v>
      </c>
      <c r="B1720" s="634">
        <v>45252</v>
      </c>
      <c r="C1720" s="642">
        <v>45231</v>
      </c>
      <c r="D1720" s="636" t="s">
        <v>264</v>
      </c>
      <c r="E1720" s="636" t="s">
        <v>293</v>
      </c>
      <c r="F1720" s="374">
        <v>450</v>
      </c>
      <c r="G1720" s="636" t="s">
        <v>10534</v>
      </c>
      <c r="H1720" s="636" t="s">
        <v>1032</v>
      </c>
      <c r="I1720" s="637" t="s">
        <v>10535</v>
      </c>
      <c r="J1720" s="637" t="s">
        <v>1188</v>
      </c>
      <c r="K1720" s="637" t="s">
        <v>4137</v>
      </c>
      <c r="L1720" s="637">
        <v>354614870</v>
      </c>
      <c r="M1720" s="638">
        <v>45252</v>
      </c>
      <c r="N1720" s="74">
        <f t="shared" si="79"/>
        <v>11</v>
      </c>
      <c r="O1720" s="74">
        <f t="shared" si="80"/>
        <v>11</v>
      </c>
      <c r="P1720" s="139" t="str">
        <f t="shared" si="81"/>
        <v>Gastos_Gerais</v>
      </c>
    </row>
    <row r="1721" spans="1:16" ht="48" x14ac:dyDescent="0.2">
      <c r="A1721" s="627">
        <v>9425</v>
      </c>
      <c r="B1721" s="634">
        <v>45252</v>
      </c>
      <c r="C1721" s="642">
        <v>45231</v>
      </c>
      <c r="D1721" s="636" t="s">
        <v>264</v>
      </c>
      <c r="E1721" s="636" t="s">
        <v>293</v>
      </c>
      <c r="F1721" s="374">
        <v>577.36</v>
      </c>
      <c r="G1721" s="636" t="s">
        <v>10536</v>
      </c>
      <c r="H1721" s="636" t="s">
        <v>1032</v>
      </c>
      <c r="I1721" s="637" t="s">
        <v>10535</v>
      </c>
      <c r="J1721" s="637" t="s">
        <v>1188</v>
      </c>
      <c r="K1721" s="637" t="s">
        <v>4137</v>
      </c>
      <c r="L1721" s="637">
        <v>354475750</v>
      </c>
      <c r="M1721" s="638">
        <v>45252</v>
      </c>
      <c r="N1721" s="74">
        <f t="shared" si="79"/>
        <v>11</v>
      </c>
      <c r="O1721" s="74">
        <f t="shared" si="80"/>
        <v>11</v>
      </c>
      <c r="P1721" s="139" t="str">
        <f t="shared" si="81"/>
        <v>Gastos_Gerais</v>
      </c>
    </row>
    <row r="1722" spans="1:16" ht="48" x14ac:dyDescent="0.2">
      <c r="A1722" s="627">
        <v>9426</v>
      </c>
      <c r="B1722" s="634">
        <v>45252</v>
      </c>
      <c r="C1722" s="642">
        <v>45231</v>
      </c>
      <c r="D1722" s="636" t="s">
        <v>264</v>
      </c>
      <c r="E1722" s="636" t="s">
        <v>293</v>
      </c>
      <c r="F1722" s="374">
        <v>450</v>
      </c>
      <c r="G1722" s="636" t="s">
        <v>10537</v>
      </c>
      <c r="H1722" s="636" t="s">
        <v>1032</v>
      </c>
      <c r="I1722" s="637" t="s">
        <v>7554</v>
      </c>
      <c r="J1722" s="637" t="s">
        <v>1188</v>
      </c>
      <c r="K1722" s="637" t="s">
        <v>4137</v>
      </c>
      <c r="L1722" s="637">
        <v>354614870</v>
      </c>
      <c r="M1722" s="638">
        <v>45252</v>
      </c>
      <c r="N1722" s="74">
        <f t="shared" si="79"/>
        <v>11</v>
      </c>
      <c r="O1722" s="74">
        <f t="shared" si="80"/>
        <v>11</v>
      </c>
      <c r="P1722" s="139" t="str">
        <f t="shared" si="81"/>
        <v>Gastos_Gerais</v>
      </c>
    </row>
    <row r="1723" spans="1:16" ht="48" x14ac:dyDescent="0.2">
      <c r="A1723" s="627">
        <v>9427</v>
      </c>
      <c r="B1723" s="634">
        <v>45252</v>
      </c>
      <c r="C1723" s="642">
        <v>45231</v>
      </c>
      <c r="D1723" s="636" t="s">
        <v>264</v>
      </c>
      <c r="E1723" s="636" t="s">
        <v>293</v>
      </c>
      <c r="F1723" s="374">
        <v>577.36</v>
      </c>
      <c r="G1723" s="636" t="s">
        <v>10538</v>
      </c>
      <c r="H1723" s="636" t="s">
        <v>1032</v>
      </c>
      <c r="I1723" s="637" t="s">
        <v>7554</v>
      </c>
      <c r="J1723" s="637" t="s">
        <v>1188</v>
      </c>
      <c r="K1723" s="637" t="s">
        <v>4137</v>
      </c>
      <c r="L1723" s="637">
        <v>354475750</v>
      </c>
      <c r="M1723" s="638">
        <v>45252</v>
      </c>
      <c r="N1723" s="74">
        <f t="shared" si="79"/>
        <v>11</v>
      </c>
      <c r="O1723" s="74">
        <f t="shared" si="80"/>
        <v>11</v>
      </c>
      <c r="P1723" s="139" t="str">
        <f t="shared" si="81"/>
        <v>Gastos_Gerais</v>
      </c>
    </row>
    <row r="1724" spans="1:16" ht="48" x14ac:dyDescent="0.2">
      <c r="A1724" s="627">
        <v>9428</v>
      </c>
      <c r="B1724" s="634">
        <v>45252</v>
      </c>
      <c r="C1724" s="642">
        <v>45231</v>
      </c>
      <c r="D1724" s="636" t="s">
        <v>264</v>
      </c>
      <c r="E1724" s="636" t="s">
        <v>293</v>
      </c>
      <c r="F1724" s="374">
        <v>450</v>
      </c>
      <c r="G1724" s="636" t="s">
        <v>10539</v>
      </c>
      <c r="H1724" s="636" t="s">
        <v>1032</v>
      </c>
      <c r="I1724" s="637" t="s">
        <v>7312</v>
      </c>
      <c r="J1724" s="637" t="s">
        <v>1188</v>
      </c>
      <c r="K1724" s="637" t="s">
        <v>4137</v>
      </c>
      <c r="L1724" s="637">
        <v>354614870</v>
      </c>
      <c r="M1724" s="638">
        <v>45252</v>
      </c>
      <c r="N1724" s="74">
        <f t="shared" si="79"/>
        <v>11</v>
      </c>
      <c r="O1724" s="74">
        <f t="shared" si="80"/>
        <v>11</v>
      </c>
      <c r="P1724" s="139" t="str">
        <f t="shared" si="81"/>
        <v>Gastos_Gerais</v>
      </c>
    </row>
    <row r="1725" spans="1:16" ht="48" x14ac:dyDescent="0.2">
      <c r="A1725" s="627">
        <v>9429</v>
      </c>
      <c r="B1725" s="634">
        <v>45252</v>
      </c>
      <c r="C1725" s="642">
        <v>45231</v>
      </c>
      <c r="D1725" s="636" t="s">
        <v>264</v>
      </c>
      <c r="E1725" s="636" t="s">
        <v>293</v>
      </c>
      <c r="F1725" s="374">
        <v>582.94000000000005</v>
      </c>
      <c r="G1725" s="636" t="s">
        <v>10540</v>
      </c>
      <c r="H1725" s="636" t="s">
        <v>1032</v>
      </c>
      <c r="I1725" s="637" t="s">
        <v>7312</v>
      </c>
      <c r="J1725" s="637" t="s">
        <v>1188</v>
      </c>
      <c r="K1725" s="637" t="s">
        <v>4137</v>
      </c>
      <c r="L1725" s="637">
        <v>354475750</v>
      </c>
      <c r="M1725" s="638">
        <v>45252</v>
      </c>
      <c r="N1725" s="74">
        <f t="shared" si="79"/>
        <v>11</v>
      </c>
      <c r="O1725" s="74">
        <f t="shared" si="80"/>
        <v>11</v>
      </c>
      <c r="P1725" s="139" t="str">
        <f t="shared" si="81"/>
        <v>Gastos_Gerais</v>
      </c>
    </row>
    <row r="1726" spans="1:16" ht="38.25" x14ac:dyDescent="0.2">
      <c r="A1726" s="627">
        <v>9430</v>
      </c>
      <c r="B1726" s="634">
        <v>45252</v>
      </c>
      <c r="C1726" s="642">
        <v>45231</v>
      </c>
      <c r="D1726" s="636" t="s">
        <v>264</v>
      </c>
      <c r="E1726" s="636" t="s">
        <v>181</v>
      </c>
      <c r="F1726" s="374">
        <v>7957.21</v>
      </c>
      <c r="G1726" s="636" t="s">
        <v>4612</v>
      </c>
      <c r="H1726" s="636" t="s">
        <v>303</v>
      </c>
      <c r="I1726" s="637" t="s">
        <v>5630</v>
      </c>
      <c r="J1726" s="637" t="s">
        <v>1157</v>
      </c>
      <c r="K1726" s="637" t="s">
        <v>32</v>
      </c>
      <c r="L1726" s="637" t="s">
        <v>10541</v>
      </c>
      <c r="M1726" s="638">
        <v>45231</v>
      </c>
      <c r="N1726" s="74">
        <f t="shared" si="79"/>
        <v>11</v>
      </c>
      <c r="O1726" s="74">
        <f t="shared" si="80"/>
        <v>11</v>
      </c>
      <c r="P1726" s="139" t="str">
        <f t="shared" si="81"/>
        <v>Gastos_Gerais</v>
      </c>
    </row>
    <row r="1727" spans="1:16" ht="38.25" x14ac:dyDescent="0.2">
      <c r="A1727" s="627">
        <v>9431</v>
      </c>
      <c r="B1727" s="634">
        <v>45252</v>
      </c>
      <c r="C1727" s="642">
        <v>45231</v>
      </c>
      <c r="D1727" s="636" t="s">
        <v>264</v>
      </c>
      <c r="E1727" s="636" t="s">
        <v>247</v>
      </c>
      <c r="F1727" s="374">
        <v>380</v>
      </c>
      <c r="G1727" s="636" t="s">
        <v>4565</v>
      </c>
      <c r="H1727" s="636" t="s">
        <v>422</v>
      </c>
      <c r="I1727" s="637" t="s">
        <v>1899</v>
      </c>
      <c r="J1727" s="637" t="s">
        <v>1157</v>
      </c>
      <c r="K1727" s="637" t="s">
        <v>32</v>
      </c>
      <c r="L1727" s="637">
        <v>41483418</v>
      </c>
      <c r="M1727" s="638">
        <v>45246</v>
      </c>
      <c r="N1727" s="74">
        <f t="shared" si="79"/>
        <v>11</v>
      </c>
      <c r="O1727" s="74">
        <f t="shared" si="80"/>
        <v>11</v>
      </c>
      <c r="P1727" s="139" t="str">
        <f t="shared" si="81"/>
        <v>Gastos_Gerais</v>
      </c>
    </row>
    <row r="1728" spans="1:16" ht="38.25" x14ac:dyDescent="0.2">
      <c r="A1728" s="627">
        <v>9432</v>
      </c>
      <c r="B1728" s="634">
        <v>45252</v>
      </c>
      <c r="C1728" s="642">
        <v>45231</v>
      </c>
      <c r="D1728" s="636" t="s">
        <v>264</v>
      </c>
      <c r="E1728" s="636" t="s">
        <v>182</v>
      </c>
      <c r="F1728" s="374">
        <v>189.9</v>
      </c>
      <c r="G1728" s="636" t="s">
        <v>10542</v>
      </c>
      <c r="H1728" s="636" t="s">
        <v>418</v>
      </c>
      <c r="I1728" s="637" t="s">
        <v>9281</v>
      </c>
      <c r="J1728" s="637" t="s">
        <v>1157</v>
      </c>
      <c r="K1728" s="637" t="s">
        <v>32</v>
      </c>
      <c r="L1728" s="637">
        <v>808</v>
      </c>
      <c r="M1728" s="638">
        <v>45246</v>
      </c>
      <c r="N1728" s="74">
        <f t="shared" si="79"/>
        <v>11</v>
      </c>
      <c r="O1728" s="74">
        <f t="shared" si="80"/>
        <v>11</v>
      </c>
      <c r="P1728" s="139" t="str">
        <f t="shared" si="81"/>
        <v>Gastos_Gerais</v>
      </c>
    </row>
    <row r="1729" spans="1:16" ht="38.25" x14ac:dyDescent="0.2">
      <c r="A1729" s="627">
        <v>9433</v>
      </c>
      <c r="B1729" s="634">
        <v>45252</v>
      </c>
      <c r="C1729" s="642">
        <v>45231</v>
      </c>
      <c r="D1729" s="636" t="s">
        <v>264</v>
      </c>
      <c r="E1729" s="636" t="s">
        <v>182</v>
      </c>
      <c r="F1729" s="374">
        <v>795</v>
      </c>
      <c r="G1729" s="636" t="s">
        <v>10543</v>
      </c>
      <c r="H1729" s="636" t="s">
        <v>418</v>
      </c>
      <c r="I1729" s="637" t="s">
        <v>9281</v>
      </c>
      <c r="J1729" s="637" t="s">
        <v>1157</v>
      </c>
      <c r="K1729" s="637" t="s">
        <v>32</v>
      </c>
      <c r="L1729" s="637">
        <v>809</v>
      </c>
      <c r="M1729" s="638">
        <v>45246</v>
      </c>
      <c r="N1729" s="74">
        <f t="shared" si="79"/>
        <v>11</v>
      </c>
      <c r="O1729" s="74">
        <f t="shared" si="80"/>
        <v>11</v>
      </c>
      <c r="P1729" s="139" t="str">
        <f t="shared" si="81"/>
        <v>Gastos_Gerais</v>
      </c>
    </row>
    <row r="1730" spans="1:16" ht="38.25" x14ac:dyDescent="0.2">
      <c r="A1730" s="627">
        <v>9434</v>
      </c>
      <c r="B1730" s="634">
        <v>45252</v>
      </c>
      <c r="C1730" s="642">
        <v>45231</v>
      </c>
      <c r="D1730" s="636" t="s">
        <v>264</v>
      </c>
      <c r="E1730" s="636" t="s">
        <v>290</v>
      </c>
      <c r="F1730" s="374">
        <v>199</v>
      </c>
      <c r="G1730" s="636" t="s">
        <v>10544</v>
      </c>
      <c r="H1730" s="636" t="s">
        <v>414</v>
      </c>
      <c r="I1730" s="637" t="s">
        <v>1237</v>
      </c>
      <c r="J1730" s="637" t="s">
        <v>1157</v>
      </c>
      <c r="K1730" s="637" t="s">
        <v>32</v>
      </c>
      <c r="L1730" s="637">
        <v>16971</v>
      </c>
      <c r="M1730" s="638">
        <v>45239</v>
      </c>
      <c r="N1730" s="74">
        <f t="shared" si="79"/>
        <v>11</v>
      </c>
      <c r="O1730" s="74">
        <f t="shared" si="80"/>
        <v>11</v>
      </c>
      <c r="P1730" s="139" t="str">
        <f t="shared" si="81"/>
        <v>Gastos_Gerais</v>
      </c>
    </row>
    <row r="1731" spans="1:16" ht="38.25" x14ac:dyDescent="0.2">
      <c r="A1731" s="627">
        <v>9435</v>
      </c>
      <c r="B1731" s="634">
        <v>45252</v>
      </c>
      <c r="C1731" s="642">
        <v>45231</v>
      </c>
      <c r="D1731" s="636" t="s">
        <v>264</v>
      </c>
      <c r="E1731" s="636" t="s">
        <v>290</v>
      </c>
      <c r="F1731" s="374">
        <v>298.5</v>
      </c>
      <c r="G1731" s="636" t="s">
        <v>10544</v>
      </c>
      <c r="H1731" s="636" t="s">
        <v>423</v>
      </c>
      <c r="I1731" s="637" t="s">
        <v>1237</v>
      </c>
      <c r="J1731" s="637" t="s">
        <v>1157</v>
      </c>
      <c r="K1731" s="637" t="s">
        <v>32</v>
      </c>
      <c r="L1731" s="637">
        <v>17016</v>
      </c>
      <c r="M1731" s="638">
        <v>45239</v>
      </c>
      <c r="N1731" s="74">
        <f t="shared" si="79"/>
        <v>11</v>
      </c>
      <c r="O1731" s="74">
        <f t="shared" si="80"/>
        <v>11</v>
      </c>
      <c r="P1731" s="139" t="str">
        <f t="shared" si="81"/>
        <v>Gastos_Gerais</v>
      </c>
    </row>
    <row r="1732" spans="1:16" ht="38.25" x14ac:dyDescent="0.2">
      <c r="A1732" s="627">
        <v>9436</v>
      </c>
      <c r="B1732" s="634">
        <v>45252</v>
      </c>
      <c r="C1732" s="642">
        <v>45200</v>
      </c>
      <c r="D1732" s="636" t="s">
        <v>264</v>
      </c>
      <c r="E1732" s="636" t="s">
        <v>404</v>
      </c>
      <c r="F1732" s="374">
        <v>1366.51</v>
      </c>
      <c r="G1732" s="636" t="s">
        <v>10545</v>
      </c>
      <c r="H1732" s="636" t="s">
        <v>423</v>
      </c>
      <c r="I1732" s="637" t="s">
        <v>2804</v>
      </c>
      <c r="J1732" s="637" t="s">
        <v>1157</v>
      </c>
      <c r="K1732" s="637" t="s">
        <v>32</v>
      </c>
      <c r="L1732" s="637">
        <v>479193</v>
      </c>
      <c r="M1732" s="638">
        <v>45225</v>
      </c>
      <c r="N1732" s="74">
        <f t="shared" si="79"/>
        <v>11</v>
      </c>
      <c r="O1732" s="74">
        <f t="shared" si="80"/>
        <v>10</v>
      </c>
      <c r="P1732" s="139" t="str">
        <f t="shared" si="81"/>
        <v>Gastos_Gerais</v>
      </c>
    </row>
    <row r="1733" spans="1:16" ht="38.25" x14ac:dyDescent="0.2">
      <c r="A1733" s="627">
        <v>9437</v>
      </c>
      <c r="B1733" s="634">
        <v>45252</v>
      </c>
      <c r="C1733" s="642">
        <v>45231</v>
      </c>
      <c r="D1733" s="636" t="s">
        <v>264</v>
      </c>
      <c r="E1733" s="636" t="s">
        <v>138</v>
      </c>
      <c r="F1733" s="374">
        <v>2498.14</v>
      </c>
      <c r="G1733" s="636" t="s">
        <v>138</v>
      </c>
      <c r="H1733" s="636" t="s">
        <v>416</v>
      </c>
      <c r="I1733" s="637" t="s">
        <v>1237</v>
      </c>
      <c r="J1733" s="637" t="s">
        <v>1157</v>
      </c>
      <c r="K1733" s="637" t="s">
        <v>32</v>
      </c>
      <c r="L1733" s="637">
        <v>16273</v>
      </c>
      <c r="M1733" s="638">
        <v>45225</v>
      </c>
      <c r="N1733" s="74">
        <f t="shared" ref="N1733:N1796" si="82">IF(B1733=0,0,IF(YEAR(B1733)=$O$1,MONTH(B1733)-$N$1+1,(YEAR(B1733)-$O$1)*12-$N$1+1+MONTH(B1733)))</f>
        <v>11</v>
      </c>
      <c r="O1733" s="74">
        <f t="shared" ref="O1733:O1796" si="83">IF(C1733=0,0,IF(YEAR(C1733)=$O$1,MONTH(C1733)-$N$1+1,(YEAR(C1733)-$O$1)*12-$N$1+1+MONTH(C1733)))</f>
        <v>11</v>
      </c>
      <c r="P1733" s="139" t="str">
        <f t="shared" ref="P1733:P1796" si="84">SUBSTITUTE(D1733," ","_")</f>
        <v>Gastos_Gerais</v>
      </c>
    </row>
    <row r="1734" spans="1:16" ht="48" x14ac:dyDescent="0.2">
      <c r="A1734" s="627">
        <v>9438</v>
      </c>
      <c r="B1734" s="634">
        <v>45252</v>
      </c>
      <c r="C1734" s="642">
        <v>45231</v>
      </c>
      <c r="D1734" s="636" t="s">
        <v>264</v>
      </c>
      <c r="E1734" s="636" t="s">
        <v>247</v>
      </c>
      <c r="F1734" s="374">
        <v>299</v>
      </c>
      <c r="G1734" s="636" t="s">
        <v>11315</v>
      </c>
      <c r="H1734" s="636" t="s">
        <v>416</v>
      </c>
      <c r="I1734" s="637" t="s">
        <v>8630</v>
      </c>
      <c r="J1734" s="637" t="s">
        <v>1157</v>
      </c>
      <c r="K1734" s="637" t="s">
        <v>32</v>
      </c>
      <c r="L1734" s="637">
        <v>958</v>
      </c>
      <c r="M1734" s="638">
        <v>45224</v>
      </c>
      <c r="N1734" s="74">
        <f t="shared" si="82"/>
        <v>11</v>
      </c>
      <c r="O1734" s="74">
        <f t="shared" si="83"/>
        <v>11</v>
      </c>
      <c r="P1734" s="139" t="str">
        <f t="shared" si="84"/>
        <v>Gastos_Gerais</v>
      </c>
    </row>
    <row r="1735" spans="1:16" ht="76.5" x14ac:dyDescent="0.2">
      <c r="A1735" s="627">
        <v>9439</v>
      </c>
      <c r="B1735" s="634">
        <v>45252</v>
      </c>
      <c r="C1735" s="642">
        <v>45231</v>
      </c>
      <c r="D1735" s="636" t="s">
        <v>288</v>
      </c>
      <c r="E1735" s="636" t="s">
        <v>288</v>
      </c>
      <c r="F1735" s="374">
        <v>0.05</v>
      </c>
      <c r="G1735" s="636" t="s">
        <v>7584</v>
      </c>
      <c r="H1735" s="636" t="s">
        <v>302</v>
      </c>
      <c r="I1735" s="637" t="s">
        <v>1509</v>
      </c>
      <c r="J1735" s="637" t="s">
        <v>4035</v>
      </c>
      <c r="K1735" s="637" t="s">
        <v>1255</v>
      </c>
      <c r="L1735" s="637" t="s">
        <v>425</v>
      </c>
      <c r="M1735" s="634">
        <v>45252</v>
      </c>
      <c r="N1735" s="74">
        <f t="shared" si="82"/>
        <v>11</v>
      </c>
      <c r="O1735" s="74">
        <f t="shared" si="83"/>
        <v>11</v>
      </c>
      <c r="P1735" s="139" t="str">
        <f t="shared" si="84"/>
        <v>Rendimentos_de_Aplicações_Fin.</v>
      </c>
    </row>
    <row r="1736" spans="1:16" ht="38.25" x14ac:dyDescent="0.2">
      <c r="A1736" s="627">
        <v>9440</v>
      </c>
      <c r="B1736" s="634">
        <v>45253</v>
      </c>
      <c r="C1736" s="642">
        <v>45231</v>
      </c>
      <c r="D1736" s="636" t="s">
        <v>264</v>
      </c>
      <c r="E1736" s="636" t="s">
        <v>290</v>
      </c>
      <c r="F1736" s="374">
        <v>2345.3000000000002</v>
      </c>
      <c r="G1736" s="636" t="s">
        <v>10546</v>
      </c>
      <c r="H1736" s="636" t="s">
        <v>419</v>
      </c>
      <c r="I1736" s="637" t="s">
        <v>10547</v>
      </c>
      <c r="J1736" s="637" t="s">
        <v>1157</v>
      </c>
      <c r="K1736" s="637" t="s">
        <v>32</v>
      </c>
      <c r="L1736" s="637">
        <v>1104</v>
      </c>
      <c r="M1736" s="638">
        <v>45226</v>
      </c>
      <c r="N1736" s="74">
        <f t="shared" si="82"/>
        <v>11</v>
      </c>
      <c r="O1736" s="74">
        <f t="shared" si="83"/>
        <v>11</v>
      </c>
      <c r="P1736" s="139" t="str">
        <f t="shared" si="84"/>
        <v>Gastos_Gerais</v>
      </c>
    </row>
    <row r="1737" spans="1:16" ht="51" x14ac:dyDescent="0.2">
      <c r="A1737" s="627">
        <v>9441</v>
      </c>
      <c r="B1737" s="634">
        <v>45253</v>
      </c>
      <c r="C1737" s="642">
        <v>45139</v>
      </c>
      <c r="D1737" s="636" t="s">
        <v>176</v>
      </c>
      <c r="E1737" s="636" t="s">
        <v>4</v>
      </c>
      <c r="F1737" s="374">
        <v>129.03</v>
      </c>
      <c r="G1737" s="636" t="s">
        <v>10808</v>
      </c>
      <c r="H1737" s="636" t="s">
        <v>303</v>
      </c>
      <c r="I1737" s="637" t="s">
        <v>1409</v>
      </c>
      <c r="J1737" s="637" t="s">
        <v>1188</v>
      </c>
      <c r="K1737" s="637" t="s">
        <v>1410</v>
      </c>
      <c r="L1737" s="637" t="s">
        <v>425</v>
      </c>
      <c r="M1737" s="638">
        <v>45253</v>
      </c>
      <c r="N1737" s="74">
        <f t="shared" si="82"/>
        <v>11</v>
      </c>
      <c r="O1737" s="74">
        <f t="shared" si="83"/>
        <v>8</v>
      </c>
      <c r="P1737" s="139" t="str">
        <f t="shared" si="84"/>
        <v>Gastos_com_Pessoal</v>
      </c>
    </row>
    <row r="1738" spans="1:16" ht="51" x14ac:dyDescent="0.2">
      <c r="A1738" s="627">
        <v>9442</v>
      </c>
      <c r="B1738" s="634">
        <v>45253</v>
      </c>
      <c r="C1738" s="642">
        <v>45170</v>
      </c>
      <c r="D1738" s="636" t="s">
        <v>176</v>
      </c>
      <c r="E1738" s="636" t="s">
        <v>4</v>
      </c>
      <c r="F1738" s="374">
        <v>316.10000000000002</v>
      </c>
      <c r="G1738" s="636" t="s">
        <v>10809</v>
      </c>
      <c r="H1738" s="636" t="s">
        <v>303</v>
      </c>
      <c r="I1738" s="637" t="s">
        <v>1409</v>
      </c>
      <c r="J1738" s="637" t="s">
        <v>1188</v>
      </c>
      <c r="K1738" s="637" t="s">
        <v>1410</v>
      </c>
      <c r="L1738" s="637" t="s">
        <v>425</v>
      </c>
      <c r="M1738" s="638">
        <v>45253</v>
      </c>
      <c r="N1738" s="74">
        <f t="shared" si="82"/>
        <v>11</v>
      </c>
      <c r="O1738" s="74">
        <f t="shared" si="83"/>
        <v>9</v>
      </c>
      <c r="P1738" s="139" t="str">
        <f t="shared" si="84"/>
        <v>Gastos_com_Pessoal</v>
      </c>
    </row>
    <row r="1739" spans="1:16" ht="51" x14ac:dyDescent="0.2">
      <c r="A1739" s="627">
        <v>9443</v>
      </c>
      <c r="B1739" s="634">
        <v>45253</v>
      </c>
      <c r="C1739" s="642">
        <v>45108</v>
      </c>
      <c r="D1739" s="636" t="s">
        <v>176</v>
      </c>
      <c r="E1739" s="636" t="s">
        <v>4</v>
      </c>
      <c r="F1739" s="374">
        <v>77.67</v>
      </c>
      <c r="G1739" s="636" t="s">
        <v>10810</v>
      </c>
      <c r="H1739" s="636" t="s">
        <v>303</v>
      </c>
      <c r="I1739" s="637" t="s">
        <v>1409</v>
      </c>
      <c r="J1739" s="637" t="s">
        <v>1188</v>
      </c>
      <c r="K1739" s="637" t="s">
        <v>1410</v>
      </c>
      <c r="L1739" s="637" t="s">
        <v>425</v>
      </c>
      <c r="M1739" s="638">
        <v>45253</v>
      </c>
      <c r="N1739" s="74">
        <f t="shared" si="82"/>
        <v>11</v>
      </c>
      <c r="O1739" s="74">
        <f t="shared" si="83"/>
        <v>7</v>
      </c>
      <c r="P1739" s="139" t="str">
        <f t="shared" si="84"/>
        <v>Gastos_com_Pessoal</v>
      </c>
    </row>
    <row r="1740" spans="1:16" ht="51" x14ac:dyDescent="0.2">
      <c r="A1740" s="627">
        <v>9444</v>
      </c>
      <c r="B1740" s="634">
        <v>45253</v>
      </c>
      <c r="C1740" s="642">
        <v>45139</v>
      </c>
      <c r="D1740" s="636" t="s">
        <v>176</v>
      </c>
      <c r="E1740" s="636" t="s">
        <v>4</v>
      </c>
      <c r="F1740" s="374">
        <v>54.01</v>
      </c>
      <c r="G1740" s="636" t="s">
        <v>10811</v>
      </c>
      <c r="H1740" s="636" t="s">
        <v>303</v>
      </c>
      <c r="I1740" s="637" t="s">
        <v>1409</v>
      </c>
      <c r="J1740" s="637" t="s">
        <v>1188</v>
      </c>
      <c r="K1740" s="637" t="s">
        <v>1410</v>
      </c>
      <c r="L1740" s="637" t="s">
        <v>425</v>
      </c>
      <c r="M1740" s="638">
        <v>45253</v>
      </c>
      <c r="N1740" s="74">
        <f t="shared" si="82"/>
        <v>11</v>
      </c>
      <c r="O1740" s="74">
        <f t="shared" si="83"/>
        <v>8</v>
      </c>
      <c r="P1740" s="139" t="str">
        <f t="shared" si="84"/>
        <v>Gastos_com_Pessoal</v>
      </c>
    </row>
    <row r="1741" spans="1:16" ht="38.25" x14ac:dyDescent="0.2">
      <c r="A1741" s="627">
        <v>9445</v>
      </c>
      <c r="B1741" s="634">
        <v>45253</v>
      </c>
      <c r="C1741" s="642">
        <v>45231</v>
      </c>
      <c r="D1741" s="636" t="s">
        <v>264</v>
      </c>
      <c r="E1741" s="636" t="s">
        <v>290</v>
      </c>
      <c r="F1741" s="374">
        <v>1938</v>
      </c>
      <c r="G1741" s="636" t="s">
        <v>8722</v>
      </c>
      <c r="H1741" s="636" t="s">
        <v>302</v>
      </c>
      <c r="I1741" s="637" t="s">
        <v>10548</v>
      </c>
      <c r="J1741" s="637" t="s">
        <v>5044</v>
      </c>
      <c r="K1741" s="637" t="s">
        <v>32</v>
      </c>
      <c r="L1741" s="637" t="s">
        <v>10549</v>
      </c>
      <c r="M1741" s="638">
        <v>45253</v>
      </c>
      <c r="N1741" s="74">
        <f t="shared" si="82"/>
        <v>11</v>
      </c>
      <c r="O1741" s="74">
        <f t="shared" si="83"/>
        <v>11</v>
      </c>
      <c r="P1741" s="139" t="str">
        <f t="shared" si="84"/>
        <v>Gastos_Gerais</v>
      </c>
    </row>
    <row r="1742" spans="1:16" ht="38.25" x14ac:dyDescent="0.2">
      <c r="A1742" s="627">
        <v>9446</v>
      </c>
      <c r="B1742" s="634">
        <v>45253</v>
      </c>
      <c r="C1742" s="642">
        <v>45231</v>
      </c>
      <c r="D1742" s="636" t="s">
        <v>264</v>
      </c>
      <c r="E1742" s="636" t="s">
        <v>181</v>
      </c>
      <c r="F1742" s="374">
        <v>890</v>
      </c>
      <c r="G1742" s="636" t="s">
        <v>8569</v>
      </c>
      <c r="H1742" s="636" t="s">
        <v>418</v>
      </c>
      <c r="I1742" s="637" t="s">
        <v>2289</v>
      </c>
      <c r="J1742" s="637" t="s">
        <v>5044</v>
      </c>
      <c r="K1742" s="637" t="s">
        <v>32</v>
      </c>
      <c r="L1742" s="637">
        <v>146</v>
      </c>
      <c r="M1742" s="638">
        <v>45252</v>
      </c>
      <c r="N1742" s="74">
        <f t="shared" si="82"/>
        <v>11</v>
      </c>
      <c r="O1742" s="74">
        <f t="shared" si="83"/>
        <v>11</v>
      </c>
      <c r="P1742" s="139" t="str">
        <f t="shared" si="84"/>
        <v>Gastos_Gerais</v>
      </c>
    </row>
    <row r="1743" spans="1:16" ht="38.25" x14ac:dyDescent="0.2">
      <c r="A1743" s="627">
        <v>9447</v>
      </c>
      <c r="B1743" s="634">
        <v>45253</v>
      </c>
      <c r="C1743" s="642">
        <v>45231</v>
      </c>
      <c r="D1743" s="636" t="s">
        <v>264</v>
      </c>
      <c r="E1743" s="636" t="s">
        <v>408</v>
      </c>
      <c r="F1743" s="374">
        <v>127.4</v>
      </c>
      <c r="G1743" s="636" t="s">
        <v>10550</v>
      </c>
      <c r="H1743" s="636" t="s">
        <v>422</v>
      </c>
      <c r="I1743" s="637" t="s">
        <v>5663</v>
      </c>
      <c r="J1743" s="637" t="s">
        <v>1157</v>
      </c>
      <c r="K1743" s="637" t="s">
        <v>32</v>
      </c>
      <c r="L1743" s="637">
        <v>3551</v>
      </c>
      <c r="M1743" s="638">
        <v>45238</v>
      </c>
      <c r="N1743" s="74">
        <f t="shared" si="82"/>
        <v>11</v>
      </c>
      <c r="O1743" s="74">
        <f t="shared" si="83"/>
        <v>11</v>
      </c>
      <c r="P1743" s="139" t="str">
        <f t="shared" si="84"/>
        <v>Gastos_Gerais</v>
      </c>
    </row>
    <row r="1744" spans="1:16" ht="38.25" x14ac:dyDescent="0.2">
      <c r="A1744" s="627">
        <v>9448</v>
      </c>
      <c r="B1744" s="634">
        <v>45253</v>
      </c>
      <c r="C1744" s="642">
        <v>45200</v>
      </c>
      <c r="D1744" s="636" t="s">
        <v>264</v>
      </c>
      <c r="E1744" s="636" t="s">
        <v>408</v>
      </c>
      <c r="F1744" s="374">
        <v>166.6</v>
      </c>
      <c r="G1744" s="636" t="s">
        <v>3572</v>
      </c>
      <c r="H1744" s="636" t="s">
        <v>419</v>
      </c>
      <c r="I1744" s="637" t="s">
        <v>1820</v>
      </c>
      <c r="J1744" s="637" t="s">
        <v>1157</v>
      </c>
      <c r="K1744" s="637" t="s">
        <v>32</v>
      </c>
      <c r="L1744" s="637">
        <v>3694</v>
      </c>
      <c r="M1744" s="638">
        <v>45247</v>
      </c>
      <c r="N1744" s="74">
        <f t="shared" si="82"/>
        <v>11</v>
      </c>
      <c r="O1744" s="74">
        <f t="shared" si="83"/>
        <v>10</v>
      </c>
      <c r="P1744" s="139" t="str">
        <f t="shared" si="84"/>
        <v>Gastos_Gerais</v>
      </c>
    </row>
    <row r="1745" spans="1:16" ht="38.25" x14ac:dyDescent="0.2">
      <c r="A1745" s="627">
        <v>9449</v>
      </c>
      <c r="B1745" s="634">
        <v>45253</v>
      </c>
      <c r="C1745" s="642">
        <v>45200</v>
      </c>
      <c r="D1745" s="636" t="s">
        <v>264</v>
      </c>
      <c r="E1745" s="636" t="s">
        <v>408</v>
      </c>
      <c r="F1745" s="374">
        <v>166.6</v>
      </c>
      <c r="G1745" s="636" t="s">
        <v>3572</v>
      </c>
      <c r="H1745" s="636" t="s">
        <v>414</v>
      </c>
      <c r="I1745" s="637" t="s">
        <v>1820</v>
      </c>
      <c r="J1745" s="637" t="s">
        <v>1157</v>
      </c>
      <c r="K1745" s="637" t="s">
        <v>32</v>
      </c>
      <c r="L1745" s="637">
        <v>3697</v>
      </c>
      <c r="M1745" s="638">
        <v>45247</v>
      </c>
      <c r="N1745" s="74">
        <f t="shared" si="82"/>
        <v>11</v>
      </c>
      <c r="O1745" s="74">
        <f t="shared" si="83"/>
        <v>10</v>
      </c>
      <c r="P1745" s="139" t="str">
        <f t="shared" si="84"/>
        <v>Gastos_Gerais</v>
      </c>
    </row>
    <row r="1746" spans="1:16" ht="38.25" x14ac:dyDescent="0.2">
      <c r="A1746" s="627">
        <v>9450</v>
      </c>
      <c r="B1746" s="634">
        <v>45253</v>
      </c>
      <c r="C1746" s="642">
        <v>45200</v>
      </c>
      <c r="D1746" s="636" t="s">
        <v>264</v>
      </c>
      <c r="E1746" s="636" t="s">
        <v>408</v>
      </c>
      <c r="F1746" s="374">
        <v>166.6</v>
      </c>
      <c r="G1746" s="636" t="s">
        <v>3572</v>
      </c>
      <c r="H1746" s="636" t="s">
        <v>421</v>
      </c>
      <c r="I1746" s="637" t="s">
        <v>1820</v>
      </c>
      <c r="J1746" s="637" t="s">
        <v>1157</v>
      </c>
      <c r="K1746" s="637" t="s">
        <v>32</v>
      </c>
      <c r="L1746" s="637">
        <v>3695</v>
      </c>
      <c r="M1746" s="638">
        <v>45247</v>
      </c>
      <c r="N1746" s="74">
        <f t="shared" si="82"/>
        <v>11</v>
      </c>
      <c r="O1746" s="74">
        <f t="shared" si="83"/>
        <v>10</v>
      </c>
      <c r="P1746" s="139" t="str">
        <f t="shared" si="84"/>
        <v>Gastos_Gerais</v>
      </c>
    </row>
    <row r="1747" spans="1:16" ht="38.25" x14ac:dyDescent="0.2">
      <c r="A1747" s="627">
        <v>9451</v>
      </c>
      <c r="B1747" s="634">
        <v>45253</v>
      </c>
      <c r="C1747" s="642">
        <v>45200</v>
      </c>
      <c r="D1747" s="636" t="s">
        <v>264</v>
      </c>
      <c r="E1747" s="636" t="s">
        <v>408</v>
      </c>
      <c r="F1747" s="374">
        <v>166.6</v>
      </c>
      <c r="G1747" s="636" t="s">
        <v>3572</v>
      </c>
      <c r="H1747" s="636" t="s">
        <v>493</v>
      </c>
      <c r="I1747" s="637" t="s">
        <v>1820</v>
      </c>
      <c r="J1747" s="637" t="s">
        <v>1157</v>
      </c>
      <c r="K1747" s="637" t="s">
        <v>32</v>
      </c>
      <c r="L1747" s="637">
        <v>3696</v>
      </c>
      <c r="M1747" s="638">
        <v>45247</v>
      </c>
      <c r="N1747" s="74">
        <f t="shared" si="82"/>
        <v>11</v>
      </c>
      <c r="O1747" s="74">
        <f t="shared" si="83"/>
        <v>10</v>
      </c>
      <c r="P1747" s="139" t="str">
        <f t="shared" si="84"/>
        <v>Gastos_Gerais</v>
      </c>
    </row>
    <row r="1748" spans="1:16" ht="38.25" x14ac:dyDescent="0.2">
      <c r="A1748" s="627">
        <v>9452</v>
      </c>
      <c r="B1748" s="634">
        <v>45253</v>
      </c>
      <c r="C1748" s="642">
        <v>45200</v>
      </c>
      <c r="D1748" s="636" t="s">
        <v>264</v>
      </c>
      <c r="E1748" s="636" t="s">
        <v>408</v>
      </c>
      <c r="F1748" s="374">
        <v>166.6</v>
      </c>
      <c r="G1748" s="636" t="s">
        <v>3572</v>
      </c>
      <c r="H1748" s="636" t="s">
        <v>423</v>
      </c>
      <c r="I1748" s="637" t="s">
        <v>1820</v>
      </c>
      <c r="J1748" s="637" t="s">
        <v>1157</v>
      </c>
      <c r="K1748" s="637" t="s">
        <v>32</v>
      </c>
      <c r="L1748" s="637">
        <v>3698</v>
      </c>
      <c r="M1748" s="638">
        <v>45247</v>
      </c>
      <c r="N1748" s="74">
        <f t="shared" si="82"/>
        <v>11</v>
      </c>
      <c r="O1748" s="74">
        <f t="shared" si="83"/>
        <v>10</v>
      </c>
      <c r="P1748" s="139" t="str">
        <f t="shared" si="84"/>
        <v>Gastos_Gerais</v>
      </c>
    </row>
    <row r="1749" spans="1:16" ht="38.25" x14ac:dyDescent="0.2">
      <c r="A1749" s="627">
        <v>9453</v>
      </c>
      <c r="B1749" s="634">
        <v>45253</v>
      </c>
      <c r="C1749" s="642">
        <v>45231</v>
      </c>
      <c r="D1749" s="636" t="s">
        <v>264</v>
      </c>
      <c r="E1749" s="636" t="s">
        <v>290</v>
      </c>
      <c r="F1749" s="374">
        <v>398</v>
      </c>
      <c r="G1749" s="636" t="s">
        <v>10544</v>
      </c>
      <c r="H1749" s="636" t="s">
        <v>419</v>
      </c>
      <c r="I1749" s="637" t="s">
        <v>1237</v>
      </c>
      <c r="J1749" s="637" t="s">
        <v>1157</v>
      </c>
      <c r="K1749" s="637" t="s">
        <v>32</v>
      </c>
      <c r="L1749" s="637">
        <v>17129</v>
      </c>
      <c r="M1749" s="638">
        <v>45240</v>
      </c>
      <c r="N1749" s="74">
        <f t="shared" si="82"/>
        <v>11</v>
      </c>
      <c r="O1749" s="74">
        <f t="shared" si="83"/>
        <v>11</v>
      </c>
      <c r="P1749" s="139" t="str">
        <f t="shared" si="84"/>
        <v>Gastos_Gerais</v>
      </c>
    </row>
    <row r="1750" spans="1:16" ht="38.25" x14ac:dyDescent="0.2">
      <c r="A1750" s="627">
        <v>9454</v>
      </c>
      <c r="B1750" s="634">
        <v>45253</v>
      </c>
      <c r="C1750" s="642">
        <v>45231</v>
      </c>
      <c r="D1750" s="636" t="s">
        <v>264</v>
      </c>
      <c r="E1750" s="636" t="s">
        <v>293</v>
      </c>
      <c r="F1750" s="374">
        <v>531.48</v>
      </c>
      <c r="G1750" s="636" t="s">
        <v>9279</v>
      </c>
      <c r="H1750" s="636" t="s">
        <v>417</v>
      </c>
      <c r="I1750" s="637" t="s">
        <v>1172</v>
      </c>
      <c r="J1750" s="637" t="s">
        <v>1157</v>
      </c>
      <c r="K1750" s="637" t="s">
        <v>32</v>
      </c>
      <c r="L1750" s="637" t="s">
        <v>10551</v>
      </c>
      <c r="M1750" s="638">
        <v>45239</v>
      </c>
      <c r="N1750" s="74">
        <f t="shared" si="82"/>
        <v>11</v>
      </c>
      <c r="O1750" s="74">
        <f t="shared" si="83"/>
        <v>11</v>
      </c>
      <c r="P1750" s="139" t="str">
        <f t="shared" si="84"/>
        <v>Gastos_Gerais</v>
      </c>
    </row>
    <row r="1751" spans="1:16" ht="38.25" x14ac:dyDescent="0.2">
      <c r="A1751" s="627">
        <v>9455</v>
      </c>
      <c r="B1751" s="634">
        <v>45253</v>
      </c>
      <c r="C1751" s="642">
        <v>45231</v>
      </c>
      <c r="D1751" s="636" t="s">
        <v>264</v>
      </c>
      <c r="E1751" s="636" t="s">
        <v>60</v>
      </c>
      <c r="F1751" s="374">
        <v>57525.27</v>
      </c>
      <c r="G1751" s="636" t="s">
        <v>10552</v>
      </c>
      <c r="H1751" s="636" t="s">
        <v>414</v>
      </c>
      <c r="I1751" s="637" t="s">
        <v>9306</v>
      </c>
      <c r="J1751" s="637" t="s">
        <v>1157</v>
      </c>
      <c r="K1751" s="637" t="s">
        <v>32</v>
      </c>
      <c r="L1751" s="637">
        <v>321</v>
      </c>
      <c r="M1751" s="638">
        <v>45251</v>
      </c>
      <c r="N1751" s="74">
        <f t="shared" si="82"/>
        <v>11</v>
      </c>
      <c r="O1751" s="74">
        <f t="shared" si="83"/>
        <v>11</v>
      </c>
      <c r="P1751" s="139" t="str">
        <f t="shared" si="84"/>
        <v>Gastos_Gerais</v>
      </c>
    </row>
    <row r="1752" spans="1:16" ht="38.25" x14ac:dyDescent="0.2">
      <c r="A1752" s="627">
        <v>9456</v>
      </c>
      <c r="B1752" s="634">
        <v>45253</v>
      </c>
      <c r="C1752" s="642">
        <v>45231</v>
      </c>
      <c r="D1752" s="636" t="s">
        <v>264</v>
      </c>
      <c r="E1752" s="636" t="s">
        <v>208</v>
      </c>
      <c r="F1752" s="374">
        <v>296.39999999999998</v>
      </c>
      <c r="G1752" s="636" t="s">
        <v>9223</v>
      </c>
      <c r="H1752" s="636" t="s">
        <v>416</v>
      </c>
      <c r="I1752" s="637" t="s">
        <v>10553</v>
      </c>
      <c r="J1752" s="637" t="s">
        <v>1157</v>
      </c>
      <c r="K1752" s="637" t="s">
        <v>32</v>
      </c>
      <c r="L1752" s="637" t="s">
        <v>10554</v>
      </c>
      <c r="M1752" s="638">
        <v>45224</v>
      </c>
      <c r="N1752" s="74">
        <f t="shared" si="82"/>
        <v>11</v>
      </c>
      <c r="O1752" s="74">
        <f t="shared" si="83"/>
        <v>11</v>
      </c>
      <c r="P1752" s="139" t="str">
        <f t="shared" si="84"/>
        <v>Gastos_Gerais</v>
      </c>
    </row>
    <row r="1753" spans="1:16" ht="38.25" x14ac:dyDescent="0.2">
      <c r="A1753" s="627">
        <v>9457</v>
      </c>
      <c r="B1753" s="634">
        <v>45253</v>
      </c>
      <c r="C1753" s="642">
        <v>45231</v>
      </c>
      <c r="D1753" s="636" t="s">
        <v>264</v>
      </c>
      <c r="E1753" s="636" t="s">
        <v>208</v>
      </c>
      <c r="F1753" s="374">
        <v>366.39</v>
      </c>
      <c r="G1753" s="636" t="s">
        <v>10555</v>
      </c>
      <c r="H1753" s="636" t="s">
        <v>416</v>
      </c>
      <c r="I1753" s="637" t="s">
        <v>10553</v>
      </c>
      <c r="J1753" s="637" t="s">
        <v>1157</v>
      </c>
      <c r="K1753" s="637" t="s">
        <v>32</v>
      </c>
      <c r="L1753" s="637">
        <v>70245</v>
      </c>
      <c r="M1753" s="638">
        <v>45224</v>
      </c>
      <c r="N1753" s="74">
        <f t="shared" si="82"/>
        <v>11</v>
      </c>
      <c r="O1753" s="74">
        <f t="shared" si="83"/>
        <v>11</v>
      </c>
      <c r="P1753" s="139" t="str">
        <f t="shared" si="84"/>
        <v>Gastos_Gerais</v>
      </c>
    </row>
    <row r="1754" spans="1:16" ht="38.25" x14ac:dyDescent="0.2">
      <c r="A1754" s="627">
        <v>9458</v>
      </c>
      <c r="B1754" s="634">
        <v>45253</v>
      </c>
      <c r="C1754" s="642">
        <v>45200</v>
      </c>
      <c r="D1754" s="636" t="s">
        <v>264</v>
      </c>
      <c r="E1754" s="636" t="s">
        <v>408</v>
      </c>
      <c r="F1754" s="374">
        <v>172.8</v>
      </c>
      <c r="G1754" s="636" t="s">
        <v>1180</v>
      </c>
      <c r="H1754" s="636" t="s">
        <v>1032</v>
      </c>
      <c r="I1754" s="637" t="s">
        <v>4753</v>
      </c>
      <c r="J1754" s="637" t="s">
        <v>1157</v>
      </c>
      <c r="K1754" s="637" t="s">
        <v>32</v>
      </c>
      <c r="L1754" s="637">
        <v>131412</v>
      </c>
      <c r="M1754" s="638">
        <v>45224</v>
      </c>
      <c r="N1754" s="74">
        <f t="shared" si="82"/>
        <v>11</v>
      </c>
      <c r="O1754" s="74">
        <f t="shared" si="83"/>
        <v>10</v>
      </c>
      <c r="P1754" s="139" t="str">
        <f t="shared" si="84"/>
        <v>Gastos_Gerais</v>
      </c>
    </row>
    <row r="1755" spans="1:16" ht="38.25" x14ac:dyDescent="0.2">
      <c r="A1755" s="627">
        <v>9459</v>
      </c>
      <c r="B1755" s="634">
        <v>45253</v>
      </c>
      <c r="C1755" s="642">
        <v>45200</v>
      </c>
      <c r="D1755" s="636" t="s">
        <v>264</v>
      </c>
      <c r="E1755" s="636" t="s">
        <v>412</v>
      </c>
      <c r="F1755" s="374">
        <v>1984.48</v>
      </c>
      <c r="G1755" s="636" t="s">
        <v>9203</v>
      </c>
      <c r="H1755" s="636" t="s">
        <v>418</v>
      </c>
      <c r="I1755" s="637" t="s">
        <v>8184</v>
      </c>
      <c r="J1755" s="637" t="s">
        <v>1157</v>
      </c>
      <c r="K1755" s="637" t="s">
        <v>32</v>
      </c>
      <c r="L1755" s="637">
        <v>1852</v>
      </c>
      <c r="M1755" s="638">
        <v>45239</v>
      </c>
      <c r="N1755" s="74">
        <f t="shared" si="82"/>
        <v>11</v>
      </c>
      <c r="O1755" s="74">
        <f t="shared" si="83"/>
        <v>10</v>
      </c>
      <c r="P1755" s="139" t="str">
        <f t="shared" si="84"/>
        <v>Gastos_Gerais</v>
      </c>
    </row>
    <row r="1756" spans="1:16" ht="38.25" x14ac:dyDescent="0.2">
      <c r="A1756" s="627">
        <v>9460</v>
      </c>
      <c r="B1756" s="634">
        <v>45253</v>
      </c>
      <c r="C1756" s="642">
        <v>45231</v>
      </c>
      <c r="D1756" s="636" t="s">
        <v>264</v>
      </c>
      <c r="E1756" s="636" t="s">
        <v>96</v>
      </c>
      <c r="F1756" s="374">
        <v>992.07</v>
      </c>
      <c r="G1756" s="636" t="s">
        <v>8900</v>
      </c>
      <c r="H1756" s="636" t="s">
        <v>418</v>
      </c>
      <c r="I1756" s="637" t="s">
        <v>8901</v>
      </c>
      <c r="J1756" s="637" t="s">
        <v>1157</v>
      </c>
      <c r="K1756" s="637" t="s">
        <v>32</v>
      </c>
      <c r="L1756" s="637">
        <v>222</v>
      </c>
      <c r="M1756" s="638">
        <v>45250</v>
      </c>
      <c r="N1756" s="74">
        <f t="shared" si="82"/>
        <v>11</v>
      </c>
      <c r="O1756" s="74">
        <f t="shared" si="83"/>
        <v>11</v>
      </c>
      <c r="P1756" s="139" t="str">
        <f t="shared" si="84"/>
        <v>Gastos_Gerais</v>
      </c>
    </row>
    <row r="1757" spans="1:16" ht="38.25" x14ac:dyDescent="0.2">
      <c r="A1757" s="627">
        <v>9461</v>
      </c>
      <c r="B1757" s="634">
        <v>45253</v>
      </c>
      <c r="C1757" s="642">
        <v>45231</v>
      </c>
      <c r="D1757" s="636" t="s">
        <v>264</v>
      </c>
      <c r="E1757" s="636" t="s">
        <v>96</v>
      </c>
      <c r="F1757" s="374">
        <v>859.6</v>
      </c>
      <c r="G1757" s="636" t="s">
        <v>8900</v>
      </c>
      <c r="H1757" s="636" t="s">
        <v>418</v>
      </c>
      <c r="I1757" s="637" t="s">
        <v>8901</v>
      </c>
      <c r="J1757" s="637" t="s">
        <v>1157</v>
      </c>
      <c r="K1757" s="637" t="s">
        <v>32</v>
      </c>
      <c r="L1757" s="637">
        <v>222</v>
      </c>
      <c r="M1757" s="638">
        <v>45250</v>
      </c>
      <c r="N1757" s="74">
        <f t="shared" si="82"/>
        <v>11</v>
      </c>
      <c r="O1757" s="74">
        <f t="shared" si="83"/>
        <v>11</v>
      </c>
      <c r="P1757" s="139" t="str">
        <f t="shared" si="84"/>
        <v>Gastos_Gerais</v>
      </c>
    </row>
    <row r="1758" spans="1:16" ht="38.25" x14ac:dyDescent="0.2">
      <c r="A1758" s="627">
        <v>9462</v>
      </c>
      <c r="B1758" s="634">
        <v>45253</v>
      </c>
      <c r="C1758" s="642">
        <v>45231</v>
      </c>
      <c r="D1758" s="636" t="s">
        <v>264</v>
      </c>
      <c r="E1758" s="636" t="s">
        <v>290</v>
      </c>
      <c r="F1758" s="374">
        <v>1300</v>
      </c>
      <c r="G1758" s="636" t="s">
        <v>10556</v>
      </c>
      <c r="H1758" s="636" t="s">
        <v>419</v>
      </c>
      <c r="I1758" s="637" t="s">
        <v>7163</v>
      </c>
      <c r="J1758" s="637" t="s">
        <v>1157</v>
      </c>
      <c r="K1758" s="637" t="s">
        <v>32</v>
      </c>
      <c r="L1758" s="637">
        <v>3</v>
      </c>
      <c r="M1758" s="638">
        <v>45237</v>
      </c>
      <c r="N1758" s="74">
        <f t="shared" si="82"/>
        <v>11</v>
      </c>
      <c r="O1758" s="74">
        <f t="shared" si="83"/>
        <v>11</v>
      </c>
      <c r="P1758" s="139" t="str">
        <f t="shared" si="84"/>
        <v>Gastos_Gerais</v>
      </c>
    </row>
    <row r="1759" spans="1:16" ht="38.25" x14ac:dyDescent="0.2">
      <c r="A1759" s="627">
        <v>9463</v>
      </c>
      <c r="B1759" s="634">
        <v>45253</v>
      </c>
      <c r="C1759" s="642">
        <v>45231</v>
      </c>
      <c r="D1759" s="636" t="s">
        <v>264</v>
      </c>
      <c r="E1759" s="636" t="s">
        <v>290</v>
      </c>
      <c r="F1759" s="374">
        <v>667.2</v>
      </c>
      <c r="G1759" s="636" t="s">
        <v>10557</v>
      </c>
      <c r="H1759" s="636" t="s">
        <v>419</v>
      </c>
      <c r="I1759" s="637" t="s">
        <v>7163</v>
      </c>
      <c r="J1759" s="637" t="s">
        <v>1157</v>
      </c>
      <c r="K1759" s="637" t="s">
        <v>32</v>
      </c>
      <c r="L1759" s="637">
        <v>41461467</v>
      </c>
      <c r="M1759" s="638">
        <v>45246</v>
      </c>
      <c r="N1759" s="74">
        <f t="shared" si="82"/>
        <v>11</v>
      </c>
      <c r="O1759" s="74">
        <f t="shared" si="83"/>
        <v>11</v>
      </c>
      <c r="P1759" s="139" t="str">
        <f t="shared" si="84"/>
        <v>Gastos_Gerais</v>
      </c>
    </row>
    <row r="1760" spans="1:16" ht="38.25" x14ac:dyDescent="0.2">
      <c r="A1760" s="627">
        <v>9464</v>
      </c>
      <c r="B1760" s="634">
        <v>45253</v>
      </c>
      <c r="C1760" s="642">
        <v>45231</v>
      </c>
      <c r="D1760" s="636" t="s">
        <v>264</v>
      </c>
      <c r="E1760" s="636" t="s">
        <v>208</v>
      </c>
      <c r="F1760" s="374">
        <v>300</v>
      </c>
      <c r="G1760" s="636" t="s">
        <v>9223</v>
      </c>
      <c r="H1760" s="636" t="s">
        <v>419</v>
      </c>
      <c r="I1760" s="637" t="s">
        <v>5970</v>
      </c>
      <c r="J1760" s="637" t="s">
        <v>1157</v>
      </c>
      <c r="K1760" s="637" t="s">
        <v>32</v>
      </c>
      <c r="L1760" s="637">
        <v>1</v>
      </c>
      <c r="M1760" s="638">
        <v>45250</v>
      </c>
      <c r="N1760" s="74">
        <f t="shared" si="82"/>
        <v>11</v>
      </c>
      <c r="O1760" s="74">
        <f t="shared" si="83"/>
        <v>11</v>
      </c>
      <c r="P1760" s="139" t="str">
        <f t="shared" si="84"/>
        <v>Gastos_Gerais</v>
      </c>
    </row>
    <row r="1761" spans="1:16" ht="38.25" x14ac:dyDescent="0.2">
      <c r="A1761" s="627">
        <v>9465</v>
      </c>
      <c r="B1761" s="634">
        <v>45253</v>
      </c>
      <c r="C1761" s="642">
        <v>45231</v>
      </c>
      <c r="D1761" s="636" t="s">
        <v>264</v>
      </c>
      <c r="E1761" s="636" t="s">
        <v>208</v>
      </c>
      <c r="F1761" s="374">
        <v>1414</v>
      </c>
      <c r="G1761" s="636" t="s">
        <v>10555</v>
      </c>
      <c r="H1761" s="636" t="s">
        <v>419</v>
      </c>
      <c r="I1761" s="637" t="s">
        <v>5970</v>
      </c>
      <c r="J1761" s="637" t="s">
        <v>1157</v>
      </c>
      <c r="K1761" s="637" t="s">
        <v>32</v>
      </c>
      <c r="L1761" s="637">
        <v>9</v>
      </c>
      <c r="M1761" s="638">
        <v>45250</v>
      </c>
      <c r="N1761" s="74">
        <f t="shared" si="82"/>
        <v>11</v>
      </c>
      <c r="O1761" s="74">
        <f t="shared" si="83"/>
        <v>11</v>
      </c>
      <c r="P1761" s="139" t="str">
        <f t="shared" si="84"/>
        <v>Gastos_Gerais</v>
      </c>
    </row>
    <row r="1762" spans="1:16" ht="38.25" x14ac:dyDescent="0.2">
      <c r="A1762" s="627">
        <v>9466</v>
      </c>
      <c r="B1762" s="634">
        <v>45253</v>
      </c>
      <c r="C1762" s="642">
        <v>45231</v>
      </c>
      <c r="D1762" s="636" t="s">
        <v>264</v>
      </c>
      <c r="E1762" s="636" t="s">
        <v>60</v>
      </c>
      <c r="F1762" s="374">
        <v>17807.310000000001</v>
      </c>
      <c r="G1762" s="636" t="s">
        <v>10558</v>
      </c>
      <c r="H1762" s="636" t="s">
        <v>422</v>
      </c>
      <c r="I1762" s="637" t="s">
        <v>9306</v>
      </c>
      <c r="J1762" s="637" t="s">
        <v>1157</v>
      </c>
      <c r="K1762" s="637" t="s">
        <v>32</v>
      </c>
      <c r="L1762" s="637">
        <v>320</v>
      </c>
      <c r="M1762" s="638">
        <v>45247</v>
      </c>
      <c r="N1762" s="74">
        <f t="shared" si="82"/>
        <v>11</v>
      </c>
      <c r="O1762" s="74">
        <f t="shared" si="83"/>
        <v>11</v>
      </c>
      <c r="P1762" s="139" t="str">
        <f t="shared" si="84"/>
        <v>Gastos_Gerais</v>
      </c>
    </row>
    <row r="1763" spans="1:16" ht="38.25" x14ac:dyDescent="0.2">
      <c r="A1763" s="627">
        <v>9467</v>
      </c>
      <c r="B1763" s="634">
        <v>45253</v>
      </c>
      <c r="C1763" s="642">
        <v>45231</v>
      </c>
      <c r="D1763" s="636" t="s">
        <v>264</v>
      </c>
      <c r="E1763" s="636" t="s">
        <v>60</v>
      </c>
      <c r="F1763" s="374">
        <v>26648.28</v>
      </c>
      <c r="G1763" s="636" t="s">
        <v>8923</v>
      </c>
      <c r="H1763" s="636" t="s">
        <v>420</v>
      </c>
      <c r="I1763" s="637" t="s">
        <v>1350</v>
      </c>
      <c r="J1763" s="637" t="s">
        <v>1157</v>
      </c>
      <c r="K1763" s="637" t="s">
        <v>32</v>
      </c>
      <c r="L1763" s="637">
        <v>145</v>
      </c>
      <c r="M1763" s="638">
        <v>45247</v>
      </c>
      <c r="N1763" s="74">
        <f t="shared" si="82"/>
        <v>11</v>
      </c>
      <c r="O1763" s="74">
        <f t="shared" si="83"/>
        <v>11</v>
      </c>
      <c r="P1763" s="139" t="str">
        <f t="shared" si="84"/>
        <v>Gastos_Gerais</v>
      </c>
    </row>
    <row r="1764" spans="1:16" ht="38.25" x14ac:dyDescent="0.2">
      <c r="A1764" s="627">
        <v>9468</v>
      </c>
      <c r="B1764" s="634">
        <v>45253</v>
      </c>
      <c r="C1764" s="642">
        <v>45231</v>
      </c>
      <c r="D1764" s="636" t="s">
        <v>264</v>
      </c>
      <c r="E1764" s="636" t="s">
        <v>402</v>
      </c>
      <c r="F1764" s="374">
        <v>136.06</v>
      </c>
      <c r="G1764" s="636" t="s">
        <v>1487</v>
      </c>
      <c r="H1764" s="636" t="s">
        <v>1032</v>
      </c>
      <c r="I1764" s="637" t="s">
        <v>10559</v>
      </c>
      <c r="J1764" s="637" t="s">
        <v>1157</v>
      </c>
      <c r="K1764" s="637" t="s">
        <v>32</v>
      </c>
      <c r="L1764" s="637">
        <v>1130</v>
      </c>
      <c r="M1764" s="638">
        <v>45246</v>
      </c>
      <c r="N1764" s="74">
        <f t="shared" si="82"/>
        <v>11</v>
      </c>
      <c r="O1764" s="74">
        <f t="shared" si="83"/>
        <v>11</v>
      </c>
      <c r="P1764" s="139" t="str">
        <f t="shared" si="84"/>
        <v>Gastos_Gerais</v>
      </c>
    </row>
    <row r="1765" spans="1:16" ht="38.25" x14ac:dyDescent="0.2">
      <c r="A1765" s="627">
        <v>9469</v>
      </c>
      <c r="B1765" s="634">
        <v>45254</v>
      </c>
      <c r="C1765" s="642">
        <v>45231</v>
      </c>
      <c r="D1765" s="636" t="s">
        <v>264</v>
      </c>
      <c r="E1765" s="636" t="s">
        <v>208</v>
      </c>
      <c r="F1765" s="374">
        <v>306.42</v>
      </c>
      <c r="G1765" s="636" t="s">
        <v>10560</v>
      </c>
      <c r="H1765" s="636" t="s">
        <v>416</v>
      </c>
      <c r="I1765" s="637" t="s">
        <v>7459</v>
      </c>
      <c r="J1765" s="637" t="s">
        <v>1157</v>
      </c>
      <c r="K1765" s="637" t="s">
        <v>32</v>
      </c>
      <c r="L1765" s="637">
        <v>135053</v>
      </c>
      <c r="M1765" s="638">
        <v>45225</v>
      </c>
      <c r="N1765" s="74">
        <f t="shared" si="82"/>
        <v>11</v>
      </c>
      <c r="O1765" s="74">
        <f t="shared" si="83"/>
        <v>11</v>
      </c>
      <c r="P1765" s="139" t="str">
        <f t="shared" si="84"/>
        <v>Gastos_Gerais</v>
      </c>
    </row>
    <row r="1766" spans="1:16" ht="38.25" x14ac:dyDescent="0.2">
      <c r="A1766" s="627">
        <v>9470</v>
      </c>
      <c r="B1766" s="634">
        <v>45254</v>
      </c>
      <c r="C1766" s="642">
        <v>45231</v>
      </c>
      <c r="D1766" s="636" t="s">
        <v>264</v>
      </c>
      <c r="E1766" s="636" t="s">
        <v>290</v>
      </c>
      <c r="F1766" s="374">
        <v>340</v>
      </c>
      <c r="G1766" s="636" t="s">
        <v>10561</v>
      </c>
      <c r="H1766" s="636" t="s">
        <v>416</v>
      </c>
      <c r="I1766" s="637" t="s">
        <v>10562</v>
      </c>
      <c r="J1766" s="637" t="s">
        <v>1157</v>
      </c>
      <c r="K1766" s="637" t="s">
        <v>32</v>
      </c>
      <c r="L1766" s="637" t="s">
        <v>10563</v>
      </c>
      <c r="M1766" s="638">
        <v>45252</v>
      </c>
      <c r="N1766" s="74">
        <f t="shared" si="82"/>
        <v>11</v>
      </c>
      <c r="O1766" s="74">
        <f t="shared" si="83"/>
        <v>11</v>
      </c>
      <c r="P1766" s="139" t="str">
        <f t="shared" si="84"/>
        <v>Gastos_Gerais</v>
      </c>
    </row>
    <row r="1767" spans="1:16" ht="38.25" x14ac:dyDescent="0.2">
      <c r="A1767" s="627">
        <v>9471</v>
      </c>
      <c r="B1767" s="634">
        <v>45254</v>
      </c>
      <c r="C1767" s="642">
        <v>45231</v>
      </c>
      <c r="D1767" s="636" t="s">
        <v>264</v>
      </c>
      <c r="E1767" s="636" t="s">
        <v>290</v>
      </c>
      <c r="F1767" s="374">
        <v>840</v>
      </c>
      <c r="G1767" s="636" t="s">
        <v>10564</v>
      </c>
      <c r="H1767" s="636" t="s">
        <v>416</v>
      </c>
      <c r="I1767" s="637" t="s">
        <v>10562</v>
      </c>
      <c r="J1767" s="637" t="s">
        <v>1157</v>
      </c>
      <c r="K1767" s="637" t="s">
        <v>32</v>
      </c>
      <c r="L1767" s="637">
        <v>434</v>
      </c>
      <c r="M1767" s="638">
        <v>45251</v>
      </c>
      <c r="N1767" s="74">
        <f t="shared" si="82"/>
        <v>11</v>
      </c>
      <c r="O1767" s="74">
        <f t="shared" si="83"/>
        <v>11</v>
      </c>
      <c r="P1767" s="139" t="str">
        <f t="shared" si="84"/>
        <v>Gastos_Gerais</v>
      </c>
    </row>
    <row r="1768" spans="1:16" ht="76.5" x14ac:dyDescent="0.2">
      <c r="A1768" s="627">
        <v>9472</v>
      </c>
      <c r="B1768" s="634">
        <v>45254</v>
      </c>
      <c r="C1768" s="642">
        <v>45231</v>
      </c>
      <c r="D1768" s="636" t="s">
        <v>141</v>
      </c>
      <c r="E1768" s="636" t="s">
        <v>224</v>
      </c>
      <c r="F1768" s="374">
        <v>1153.46</v>
      </c>
      <c r="G1768" s="636" t="s">
        <v>10565</v>
      </c>
      <c r="H1768" s="636" t="s">
        <v>417</v>
      </c>
      <c r="I1768" s="637" t="s">
        <v>8954</v>
      </c>
      <c r="J1768" s="637" t="s">
        <v>1157</v>
      </c>
      <c r="K1768" s="637" t="s">
        <v>32</v>
      </c>
      <c r="L1768" s="637">
        <v>7972</v>
      </c>
      <c r="M1768" s="638">
        <v>45239</v>
      </c>
      <c r="N1768" s="74">
        <f t="shared" si="82"/>
        <v>11</v>
      </c>
      <c r="O1768" s="74">
        <f t="shared" si="83"/>
        <v>11</v>
      </c>
      <c r="P1768" s="139" t="str">
        <f t="shared" si="84"/>
        <v>Aquisição_de_Bens_Permanentes</v>
      </c>
    </row>
    <row r="1769" spans="1:16" ht="76.5" x14ac:dyDescent="0.2">
      <c r="A1769" s="627">
        <v>9473</v>
      </c>
      <c r="B1769" s="634">
        <v>45254</v>
      </c>
      <c r="C1769" s="642">
        <v>45231</v>
      </c>
      <c r="D1769" s="636" t="s">
        <v>141</v>
      </c>
      <c r="E1769" s="636" t="s">
        <v>224</v>
      </c>
      <c r="F1769" s="374">
        <v>11534.55</v>
      </c>
      <c r="G1769" s="636" t="s">
        <v>10566</v>
      </c>
      <c r="H1769" s="636" t="s">
        <v>1032</v>
      </c>
      <c r="I1769" s="637" t="s">
        <v>8954</v>
      </c>
      <c r="J1769" s="637" t="s">
        <v>1157</v>
      </c>
      <c r="K1769" s="637" t="s">
        <v>32</v>
      </c>
      <c r="L1769" s="637">
        <v>7971</v>
      </c>
      <c r="M1769" s="638">
        <v>45239</v>
      </c>
      <c r="N1769" s="74">
        <f t="shared" si="82"/>
        <v>11</v>
      </c>
      <c r="O1769" s="74">
        <f t="shared" si="83"/>
        <v>11</v>
      </c>
      <c r="P1769" s="139" t="str">
        <f t="shared" si="84"/>
        <v>Aquisição_de_Bens_Permanentes</v>
      </c>
    </row>
    <row r="1770" spans="1:16" ht="38.25" x14ac:dyDescent="0.2">
      <c r="A1770" s="627">
        <v>9474</v>
      </c>
      <c r="B1770" s="634">
        <v>45254</v>
      </c>
      <c r="C1770" s="642">
        <v>45200</v>
      </c>
      <c r="D1770" s="636" t="s">
        <v>264</v>
      </c>
      <c r="E1770" s="636" t="s">
        <v>83</v>
      </c>
      <c r="F1770" s="374">
        <v>8784.18</v>
      </c>
      <c r="G1770" s="636" t="s">
        <v>9476</v>
      </c>
      <c r="H1770" s="636" t="s">
        <v>1032</v>
      </c>
      <c r="I1770" s="637" t="s">
        <v>9180</v>
      </c>
      <c r="J1770" s="637" t="s">
        <v>1157</v>
      </c>
      <c r="K1770" s="637" t="s">
        <v>32</v>
      </c>
      <c r="L1770" s="637">
        <v>87024717</v>
      </c>
      <c r="M1770" s="638">
        <v>45233</v>
      </c>
      <c r="N1770" s="74">
        <f t="shared" si="82"/>
        <v>11</v>
      </c>
      <c r="O1770" s="74">
        <f t="shared" si="83"/>
        <v>10</v>
      </c>
      <c r="P1770" s="139" t="str">
        <f t="shared" si="84"/>
        <v>Gastos_Gerais</v>
      </c>
    </row>
    <row r="1771" spans="1:16" ht="38.25" x14ac:dyDescent="0.2">
      <c r="A1771" s="627">
        <v>9475</v>
      </c>
      <c r="B1771" s="634">
        <v>45254</v>
      </c>
      <c r="C1771" s="642">
        <v>45200</v>
      </c>
      <c r="D1771" s="636" t="s">
        <v>264</v>
      </c>
      <c r="E1771" s="636" t="s">
        <v>83</v>
      </c>
      <c r="F1771" s="374">
        <v>3584.63</v>
      </c>
      <c r="G1771" s="636" t="s">
        <v>9476</v>
      </c>
      <c r="H1771" s="636" t="s">
        <v>421</v>
      </c>
      <c r="I1771" s="637" t="s">
        <v>9180</v>
      </c>
      <c r="J1771" s="637" t="s">
        <v>1157</v>
      </c>
      <c r="K1771" s="637" t="s">
        <v>32</v>
      </c>
      <c r="L1771" s="637">
        <v>88596794</v>
      </c>
      <c r="M1771" s="638">
        <v>45238</v>
      </c>
      <c r="N1771" s="74">
        <f t="shared" si="82"/>
        <v>11</v>
      </c>
      <c r="O1771" s="74">
        <f t="shared" si="83"/>
        <v>10</v>
      </c>
      <c r="P1771" s="139" t="str">
        <f t="shared" si="84"/>
        <v>Gastos_Gerais</v>
      </c>
    </row>
    <row r="1772" spans="1:16" ht="38.25" x14ac:dyDescent="0.2">
      <c r="A1772" s="627">
        <v>9476</v>
      </c>
      <c r="B1772" s="634">
        <v>45254</v>
      </c>
      <c r="C1772" s="642">
        <v>45200</v>
      </c>
      <c r="D1772" s="636" t="s">
        <v>264</v>
      </c>
      <c r="E1772" s="636" t="s">
        <v>82</v>
      </c>
      <c r="F1772" s="374">
        <v>27106.89</v>
      </c>
      <c r="G1772" s="636" t="s">
        <v>1154</v>
      </c>
      <c r="H1772" s="636" t="s">
        <v>416</v>
      </c>
      <c r="I1772" s="637" t="s">
        <v>1682</v>
      </c>
      <c r="J1772" s="637" t="s">
        <v>1157</v>
      </c>
      <c r="K1772" s="637" t="s">
        <v>1158</v>
      </c>
      <c r="L1772" s="637" t="s">
        <v>10567</v>
      </c>
      <c r="M1772" s="638">
        <v>45243</v>
      </c>
      <c r="N1772" s="74">
        <f t="shared" si="82"/>
        <v>11</v>
      </c>
      <c r="O1772" s="74">
        <f t="shared" si="83"/>
        <v>10</v>
      </c>
      <c r="P1772" s="139" t="str">
        <f t="shared" si="84"/>
        <v>Gastos_Gerais</v>
      </c>
    </row>
    <row r="1773" spans="1:16" ht="51" x14ac:dyDescent="0.2">
      <c r="A1773" s="627">
        <v>9477</v>
      </c>
      <c r="B1773" s="634">
        <v>45254</v>
      </c>
      <c r="C1773" s="642">
        <v>45231</v>
      </c>
      <c r="D1773" s="636" t="s">
        <v>176</v>
      </c>
      <c r="E1773" s="636" t="s">
        <v>10</v>
      </c>
      <c r="F1773" s="374">
        <v>180.21</v>
      </c>
      <c r="G1773" s="636" t="s">
        <v>4306</v>
      </c>
      <c r="H1773" s="636" t="s">
        <v>493</v>
      </c>
      <c r="I1773" s="637" t="s">
        <v>10568</v>
      </c>
      <c r="J1773" s="637" t="s">
        <v>1307</v>
      </c>
      <c r="K1773" s="637" t="s">
        <v>1218</v>
      </c>
      <c r="L1773" s="637" t="s">
        <v>10569</v>
      </c>
      <c r="M1773" s="638">
        <v>45254</v>
      </c>
      <c r="N1773" s="74">
        <f t="shared" si="82"/>
        <v>11</v>
      </c>
      <c r="O1773" s="74">
        <f t="shared" si="83"/>
        <v>11</v>
      </c>
      <c r="P1773" s="139" t="str">
        <f t="shared" si="84"/>
        <v>Gastos_com_Pessoal</v>
      </c>
    </row>
    <row r="1774" spans="1:16" ht="38.25" x14ac:dyDescent="0.2">
      <c r="A1774" s="627">
        <v>9478</v>
      </c>
      <c r="B1774" s="634">
        <v>45254</v>
      </c>
      <c r="C1774" s="642">
        <v>45231</v>
      </c>
      <c r="D1774" s="636" t="s">
        <v>264</v>
      </c>
      <c r="E1774" s="636" t="s">
        <v>290</v>
      </c>
      <c r="F1774" s="374">
        <v>41.5</v>
      </c>
      <c r="G1774" s="636" t="s">
        <v>10570</v>
      </c>
      <c r="H1774" s="636" t="s">
        <v>414</v>
      </c>
      <c r="I1774" s="637" t="s">
        <v>9782</v>
      </c>
      <c r="J1774" s="637" t="s">
        <v>5044</v>
      </c>
      <c r="K1774" s="637" t="s">
        <v>32</v>
      </c>
      <c r="L1774" s="637">
        <v>15702</v>
      </c>
      <c r="M1774" s="638">
        <v>45226</v>
      </c>
      <c r="N1774" s="74">
        <f t="shared" si="82"/>
        <v>11</v>
      </c>
      <c r="O1774" s="74">
        <f t="shared" si="83"/>
        <v>11</v>
      </c>
      <c r="P1774" s="139" t="str">
        <f t="shared" si="84"/>
        <v>Gastos_Gerais</v>
      </c>
    </row>
    <row r="1775" spans="1:16" ht="38.25" x14ac:dyDescent="0.2">
      <c r="A1775" s="627">
        <v>9479</v>
      </c>
      <c r="B1775" s="634">
        <v>45254</v>
      </c>
      <c r="C1775" s="642">
        <v>45231</v>
      </c>
      <c r="D1775" s="636" t="s">
        <v>264</v>
      </c>
      <c r="E1775" s="636" t="s">
        <v>96</v>
      </c>
      <c r="F1775" s="374">
        <v>91.96</v>
      </c>
      <c r="G1775" s="636" t="s">
        <v>10571</v>
      </c>
      <c r="H1775" s="636" t="s">
        <v>493</v>
      </c>
      <c r="I1775" s="637" t="s">
        <v>10572</v>
      </c>
      <c r="J1775" s="637" t="s">
        <v>5044</v>
      </c>
      <c r="K1775" s="637" t="s">
        <v>32</v>
      </c>
      <c r="L1775" s="637">
        <v>259</v>
      </c>
      <c r="M1775" s="638">
        <v>45254</v>
      </c>
      <c r="N1775" s="74">
        <f t="shared" si="82"/>
        <v>11</v>
      </c>
      <c r="O1775" s="74">
        <f t="shared" si="83"/>
        <v>11</v>
      </c>
      <c r="P1775" s="139" t="str">
        <f t="shared" si="84"/>
        <v>Gastos_Gerais</v>
      </c>
    </row>
    <row r="1776" spans="1:16" ht="38.25" x14ac:dyDescent="0.2">
      <c r="A1776" s="627">
        <v>9480</v>
      </c>
      <c r="B1776" s="634">
        <v>45254</v>
      </c>
      <c r="C1776" s="642">
        <v>45231</v>
      </c>
      <c r="D1776" s="636" t="s">
        <v>264</v>
      </c>
      <c r="E1776" s="636" t="s">
        <v>402</v>
      </c>
      <c r="F1776" s="374">
        <v>8.99</v>
      </c>
      <c r="G1776" s="636" t="s">
        <v>1487</v>
      </c>
      <c r="H1776" s="636" t="s">
        <v>421</v>
      </c>
      <c r="I1776" s="637" t="s">
        <v>7202</v>
      </c>
      <c r="J1776" s="637" t="s">
        <v>5044</v>
      </c>
      <c r="K1776" s="637" t="s">
        <v>32</v>
      </c>
      <c r="L1776" s="637">
        <v>3813</v>
      </c>
      <c r="M1776" s="638">
        <v>45252</v>
      </c>
      <c r="N1776" s="74">
        <f t="shared" si="82"/>
        <v>11</v>
      </c>
      <c r="O1776" s="74">
        <f t="shared" si="83"/>
        <v>11</v>
      </c>
      <c r="P1776" s="139" t="str">
        <f t="shared" si="84"/>
        <v>Gastos_Gerais</v>
      </c>
    </row>
    <row r="1777" spans="1:16" ht="76.5" x14ac:dyDescent="0.2">
      <c r="A1777" s="627">
        <v>9481</v>
      </c>
      <c r="B1777" s="634">
        <v>45254</v>
      </c>
      <c r="C1777" s="642">
        <v>45231</v>
      </c>
      <c r="D1777" s="636" t="s">
        <v>141</v>
      </c>
      <c r="E1777" s="636" t="s">
        <v>224</v>
      </c>
      <c r="F1777" s="374">
        <v>2170</v>
      </c>
      <c r="G1777" s="636" t="s">
        <v>10573</v>
      </c>
      <c r="H1777" s="636" t="s">
        <v>423</v>
      </c>
      <c r="I1777" s="637" t="s">
        <v>10574</v>
      </c>
      <c r="J1777" s="637" t="s">
        <v>5044</v>
      </c>
      <c r="K1777" s="637" t="s">
        <v>32</v>
      </c>
      <c r="L1777" s="637">
        <v>1557</v>
      </c>
      <c r="M1777" s="638">
        <v>45253</v>
      </c>
      <c r="N1777" s="74">
        <f t="shared" si="82"/>
        <v>11</v>
      </c>
      <c r="O1777" s="74">
        <f t="shared" si="83"/>
        <v>11</v>
      </c>
      <c r="P1777" s="139" t="str">
        <f t="shared" si="84"/>
        <v>Aquisição_de_Bens_Permanentes</v>
      </c>
    </row>
    <row r="1778" spans="1:16" ht="38.25" x14ac:dyDescent="0.2">
      <c r="A1778" s="627">
        <v>9482</v>
      </c>
      <c r="B1778" s="634">
        <v>45254</v>
      </c>
      <c r="C1778" s="642">
        <v>45231</v>
      </c>
      <c r="D1778" s="636" t="s">
        <v>264</v>
      </c>
      <c r="E1778" s="636" t="s">
        <v>293</v>
      </c>
      <c r="F1778" s="374">
        <v>150</v>
      </c>
      <c r="G1778" s="636" t="s">
        <v>10123</v>
      </c>
      <c r="H1778" s="636" t="s">
        <v>416</v>
      </c>
      <c r="I1778" s="637" t="s">
        <v>10124</v>
      </c>
      <c r="J1778" s="637" t="s">
        <v>1188</v>
      </c>
      <c r="K1778" s="637" t="s">
        <v>4137</v>
      </c>
      <c r="L1778" s="637">
        <v>355064089</v>
      </c>
      <c r="M1778" s="638">
        <v>45254</v>
      </c>
      <c r="N1778" s="74">
        <f t="shared" si="82"/>
        <v>11</v>
      </c>
      <c r="O1778" s="74">
        <f t="shared" si="83"/>
        <v>11</v>
      </c>
      <c r="P1778" s="139" t="str">
        <f t="shared" si="84"/>
        <v>Gastos_Gerais</v>
      </c>
    </row>
    <row r="1779" spans="1:16" ht="38.25" x14ac:dyDescent="0.2">
      <c r="A1779" s="627">
        <v>9483</v>
      </c>
      <c r="B1779" s="634">
        <v>45254</v>
      </c>
      <c r="C1779" s="642">
        <v>45231</v>
      </c>
      <c r="D1779" s="636" t="s">
        <v>264</v>
      </c>
      <c r="E1779" s="636" t="s">
        <v>293</v>
      </c>
      <c r="F1779" s="374">
        <v>300</v>
      </c>
      <c r="G1779" s="636" t="s">
        <v>10575</v>
      </c>
      <c r="H1779" s="636" t="s">
        <v>421</v>
      </c>
      <c r="I1779" s="637" t="s">
        <v>7902</v>
      </c>
      <c r="J1779" s="637" t="s">
        <v>1188</v>
      </c>
      <c r="K1779" s="637" t="s">
        <v>4137</v>
      </c>
      <c r="L1779" s="637">
        <v>355064089</v>
      </c>
      <c r="M1779" s="638">
        <v>45254</v>
      </c>
      <c r="N1779" s="74">
        <f t="shared" si="82"/>
        <v>11</v>
      </c>
      <c r="O1779" s="74">
        <f t="shared" si="83"/>
        <v>11</v>
      </c>
      <c r="P1779" s="139" t="str">
        <f t="shared" si="84"/>
        <v>Gastos_Gerais</v>
      </c>
    </row>
    <row r="1780" spans="1:16" ht="38.25" x14ac:dyDescent="0.2">
      <c r="A1780" s="627">
        <v>9484</v>
      </c>
      <c r="B1780" s="634">
        <v>45254</v>
      </c>
      <c r="C1780" s="642">
        <v>45231</v>
      </c>
      <c r="D1780" s="636" t="s">
        <v>264</v>
      </c>
      <c r="E1780" s="636" t="s">
        <v>293</v>
      </c>
      <c r="F1780" s="374">
        <v>300</v>
      </c>
      <c r="G1780" s="636" t="s">
        <v>4376</v>
      </c>
      <c r="H1780" s="636" t="s">
        <v>421</v>
      </c>
      <c r="I1780" s="637" t="s">
        <v>3257</v>
      </c>
      <c r="J1780" s="637" t="s">
        <v>1188</v>
      </c>
      <c r="K1780" s="637" t="s">
        <v>4137</v>
      </c>
      <c r="L1780" s="637">
        <v>355064089</v>
      </c>
      <c r="M1780" s="638">
        <v>45254</v>
      </c>
      <c r="N1780" s="74">
        <f t="shared" si="82"/>
        <v>11</v>
      </c>
      <c r="O1780" s="74">
        <f t="shared" si="83"/>
        <v>11</v>
      </c>
      <c r="P1780" s="139" t="str">
        <f t="shared" si="84"/>
        <v>Gastos_Gerais</v>
      </c>
    </row>
    <row r="1781" spans="1:16" ht="38.25" x14ac:dyDescent="0.2">
      <c r="A1781" s="627">
        <v>9485</v>
      </c>
      <c r="B1781" s="634">
        <v>45254</v>
      </c>
      <c r="C1781" s="642">
        <v>45231</v>
      </c>
      <c r="D1781" s="636" t="s">
        <v>264</v>
      </c>
      <c r="E1781" s="636" t="s">
        <v>293</v>
      </c>
      <c r="F1781" s="374">
        <v>300</v>
      </c>
      <c r="G1781" s="636" t="s">
        <v>10576</v>
      </c>
      <c r="H1781" s="636" t="s">
        <v>421</v>
      </c>
      <c r="I1781" s="637" t="s">
        <v>7901</v>
      </c>
      <c r="J1781" s="637" t="s">
        <v>1188</v>
      </c>
      <c r="K1781" s="637" t="s">
        <v>4137</v>
      </c>
      <c r="L1781" s="637">
        <v>355064089</v>
      </c>
      <c r="M1781" s="638">
        <v>45254</v>
      </c>
      <c r="N1781" s="74">
        <f t="shared" si="82"/>
        <v>11</v>
      </c>
      <c r="O1781" s="74">
        <f t="shared" si="83"/>
        <v>11</v>
      </c>
      <c r="P1781" s="139" t="str">
        <f t="shared" si="84"/>
        <v>Gastos_Gerais</v>
      </c>
    </row>
    <row r="1782" spans="1:16" ht="51" x14ac:dyDescent="0.2">
      <c r="A1782" s="627">
        <v>9486</v>
      </c>
      <c r="B1782" s="634">
        <v>45254</v>
      </c>
      <c r="C1782" s="642">
        <v>45231</v>
      </c>
      <c r="D1782" s="636" t="s">
        <v>176</v>
      </c>
      <c r="E1782" s="636" t="s">
        <v>261</v>
      </c>
      <c r="F1782" s="374">
        <v>557.53</v>
      </c>
      <c r="G1782" s="636" t="s">
        <v>1207</v>
      </c>
      <c r="H1782" s="636" t="s">
        <v>493</v>
      </c>
      <c r="I1782" s="637" t="s">
        <v>10568</v>
      </c>
      <c r="J1782" s="637" t="s">
        <v>1188</v>
      </c>
      <c r="K1782" s="637" t="s">
        <v>4137</v>
      </c>
      <c r="L1782" s="637">
        <v>355064089</v>
      </c>
      <c r="M1782" s="638">
        <v>45254</v>
      </c>
      <c r="N1782" s="74">
        <f t="shared" si="82"/>
        <v>11</v>
      </c>
      <c r="O1782" s="74">
        <f t="shared" si="83"/>
        <v>11</v>
      </c>
      <c r="P1782" s="139" t="str">
        <f t="shared" si="84"/>
        <v>Gastos_com_Pessoal</v>
      </c>
    </row>
    <row r="1783" spans="1:16" ht="51" x14ac:dyDescent="0.2">
      <c r="A1783" s="627">
        <v>9487</v>
      </c>
      <c r="B1783" s="634">
        <v>45254</v>
      </c>
      <c r="C1783" s="642">
        <v>45231</v>
      </c>
      <c r="D1783" s="636" t="s">
        <v>176</v>
      </c>
      <c r="E1783" s="636" t="s">
        <v>280</v>
      </c>
      <c r="F1783" s="374">
        <v>531.04</v>
      </c>
      <c r="G1783" s="636" t="s">
        <v>1209</v>
      </c>
      <c r="H1783" s="636" t="s">
        <v>493</v>
      </c>
      <c r="I1783" s="637" t="s">
        <v>10568</v>
      </c>
      <c r="J1783" s="637" t="s">
        <v>1188</v>
      </c>
      <c r="K1783" s="637" t="s">
        <v>4137</v>
      </c>
      <c r="L1783" s="637">
        <v>355064089</v>
      </c>
      <c r="M1783" s="638">
        <v>45254</v>
      </c>
      <c r="N1783" s="74">
        <f t="shared" si="82"/>
        <v>11</v>
      </c>
      <c r="O1783" s="74">
        <f t="shared" si="83"/>
        <v>11</v>
      </c>
      <c r="P1783" s="139" t="str">
        <f t="shared" si="84"/>
        <v>Gastos_com_Pessoal</v>
      </c>
    </row>
    <row r="1784" spans="1:16" ht="51" x14ac:dyDescent="0.2">
      <c r="A1784" s="627">
        <v>9488</v>
      </c>
      <c r="B1784" s="634">
        <v>45254</v>
      </c>
      <c r="C1784" s="642">
        <v>45231</v>
      </c>
      <c r="D1784" s="636" t="s">
        <v>176</v>
      </c>
      <c r="E1784" s="636" t="s">
        <v>262</v>
      </c>
      <c r="F1784" s="374">
        <v>177.01</v>
      </c>
      <c r="G1784" s="636" t="s">
        <v>1210</v>
      </c>
      <c r="H1784" s="636" t="s">
        <v>493</v>
      </c>
      <c r="I1784" s="637" t="s">
        <v>10568</v>
      </c>
      <c r="J1784" s="637" t="s">
        <v>1188</v>
      </c>
      <c r="K1784" s="637" t="s">
        <v>4137</v>
      </c>
      <c r="L1784" s="637">
        <v>355064089</v>
      </c>
      <c r="M1784" s="638">
        <v>45254</v>
      </c>
      <c r="N1784" s="74">
        <f t="shared" si="82"/>
        <v>11</v>
      </c>
      <c r="O1784" s="74">
        <f t="shared" si="83"/>
        <v>11</v>
      </c>
      <c r="P1784" s="139" t="str">
        <f t="shared" si="84"/>
        <v>Gastos_com_Pessoal</v>
      </c>
    </row>
    <row r="1785" spans="1:16" ht="51" x14ac:dyDescent="0.2">
      <c r="A1785" s="627">
        <v>9489</v>
      </c>
      <c r="B1785" s="634">
        <v>45254</v>
      </c>
      <c r="C1785" s="642">
        <v>45231</v>
      </c>
      <c r="D1785" s="636" t="s">
        <v>176</v>
      </c>
      <c r="E1785" s="636" t="s">
        <v>169</v>
      </c>
      <c r="F1785" s="374">
        <v>1373.13</v>
      </c>
      <c r="G1785" s="636" t="s">
        <v>1211</v>
      </c>
      <c r="H1785" s="636" t="s">
        <v>493</v>
      </c>
      <c r="I1785" s="637" t="s">
        <v>10568</v>
      </c>
      <c r="J1785" s="637" t="s">
        <v>1188</v>
      </c>
      <c r="K1785" s="637" t="s">
        <v>4137</v>
      </c>
      <c r="L1785" s="637">
        <v>355064089</v>
      </c>
      <c r="M1785" s="638">
        <v>45254</v>
      </c>
      <c r="N1785" s="74">
        <f t="shared" si="82"/>
        <v>11</v>
      </c>
      <c r="O1785" s="74">
        <f t="shared" si="83"/>
        <v>11</v>
      </c>
      <c r="P1785" s="139" t="str">
        <f t="shared" si="84"/>
        <v>Gastos_com_Pessoal</v>
      </c>
    </row>
    <row r="1786" spans="1:16" ht="38.25" x14ac:dyDescent="0.2">
      <c r="A1786" s="627">
        <v>9490</v>
      </c>
      <c r="B1786" s="634">
        <v>45254</v>
      </c>
      <c r="C1786" s="642">
        <v>45231</v>
      </c>
      <c r="D1786" s="636" t="s">
        <v>264</v>
      </c>
      <c r="E1786" s="636" t="s">
        <v>293</v>
      </c>
      <c r="F1786" s="374">
        <v>225</v>
      </c>
      <c r="G1786" s="636" t="s">
        <v>10577</v>
      </c>
      <c r="H1786" s="636" t="s">
        <v>419</v>
      </c>
      <c r="I1786" s="637" t="s">
        <v>7153</v>
      </c>
      <c r="J1786" s="637" t="s">
        <v>1188</v>
      </c>
      <c r="K1786" s="637" t="s">
        <v>4137</v>
      </c>
      <c r="L1786" s="637">
        <v>355093776</v>
      </c>
      <c r="M1786" s="638">
        <v>45254</v>
      </c>
      <c r="N1786" s="74">
        <f t="shared" si="82"/>
        <v>11</v>
      </c>
      <c r="O1786" s="74">
        <f t="shared" si="83"/>
        <v>11</v>
      </c>
      <c r="P1786" s="139" t="str">
        <f t="shared" si="84"/>
        <v>Gastos_Gerais</v>
      </c>
    </row>
    <row r="1787" spans="1:16" ht="38.25" x14ac:dyDescent="0.2">
      <c r="A1787" s="627">
        <v>9491</v>
      </c>
      <c r="B1787" s="634">
        <v>45254</v>
      </c>
      <c r="C1787" s="642">
        <v>45231</v>
      </c>
      <c r="D1787" s="636" t="s">
        <v>264</v>
      </c>
      <c r="E1787" s="636" t="s">
        <v>293</v>
      </c>
      <c r="F1787" s="374">
        <v>225</v>
      </c>
      <c r="G1787" s="636" t="s">
        <v>4291</v>
      </c>
      <c r="H1787" s="636" t="s">
        <v>419</v>
      </c>
      <c r="I1787" s="637" t="s">
        <v>4292</v>
      </c>
      <c r="J1787" s="637" t="s">
        <v>1188</v>
      </c>
      <c r="K1787" s="637" t="s">
        <v>4137</v>
      </c>
      <c r="L1787" s="637">
        <v>355093776</v>
      </c>
      <c r="M1787" s="638">
        <v>45254</v>
      </c>
      <c r="N1787" s="74">
        <f t="shared" si="82"/>
        <v>11</v>
      </c>
      <c r="O1787" s="74">
        <f t="shared" si="83"/>
        <v>11</v>
      </c>
      <c r="P1787" s="139" t="str">
        <f t="shared" si="84"/>
        <v>Gastos_Gerais</v>
      </c>
    </row>
    <row r="1788" spans="1:16" ht="51" x14ac:dyDescent="0.2">
      <c r="A1788" s="627">
        <v>9492</v>
      </c>
      <c r="B1788" s="634">
        <v>45254</v>
      </c>
      <c r="C1788" s="642">
        <v>45231</v>
      </c>
      <c r="D1788" s="636" t="s">
        <v>176</v>
      </c>
      <c r="E1788" s="636" t="s">
        <v>280</v>
      </c>
      <c r="F1788" s="374">
        <v>869.17</v>
      </c>
      <c r="G1788" s="651" t="s">
        <v>10817</v>
      </c>
      <c r="H1788" s="636" t="s">
        <v>1032</v>
      </c>
      <c r="I1788" s="637" t="s">
        <v>10578</v>
      </c>
      <c r="J1788" s="637" t="s">
        <v>1188</v>
      </c>
      <c r="K1788" s="637" t="s">
        <v>4137</v>
      </c>
      <c r="L1788" s="637">
        <v>754948700</v>
      </c>
      <c r="M1788" s="638">
        <v>45254</v>
      </c>
      <c r="N1788" s="74">
        <f t="shared" si="82"/>
        <v>11</v>
      </c>
      <c r="O1788" s="74">
        <f t="shared" si="83"/>
        <v>11</v>
      </c>
      <c r="P1788" s="139" t="str">
        <f t="shared" si="84"/>
        <v>Gastos_com_Pessoal</v>
      </c>
    </row>
    <row r="1789" spans="1:16" ht="51" x14ac:dyDescent="0.2">
      <c r="A1789" s="627">
        <v>9493</v>
      </c>
      <c r="B1789" s="634">
        <v>45254</v>
      </c>
      <c r="C1789" s="642">
        <v>45231</v>
      </c>
      <c r="D1789" s="636" t="s">
        <v>176</v>
      </c>
      <c r="E1789" s="636" t="s">
        <v>262</v>
      </c>
      <c r="F1789" s="374">
        <v>2456.54</v>
      </c>
      <c r="G1789" s="651" t="s">
        <v>10818</v>
      </c>
      <c r="H1789" s="636" t="s">
        <v>1032</v>
      </c>
      <c r="I1789" s="637" t="s">
        <v>10578</v>
      </c>
      <c r="J1789" s="637" t="s">
        <v>1188</v>
      </c>
      <c r="K1789" s="637" t="s">
        <v>4137</v>
      </c>
      <c r="L1789" s="637">
        <v>754948700</v>
      </c>
      <c r="M1789" s="638">
        <v>45254</v>
      </c>
      <c r="N1789" s="74">
        <f t="shared" si="82"/>
        <v>11</v>
      </c>
      <c r="O1789" s="74">
        <f t="shared" si="83"/>
        <v>11</v>
      </c>
      <c r="P1789" s="139" t="str">
        <f t="shared" si="84"/>
        <v>Gastos_com_Pessoal</v>
      </c>
    </row>
    <row r="1790" spans="1:16" ht="51" x14ac:dyDescent="0.2">
      <c r="A1790" s="627">
        <v>9494</v>
      </c>
      <c r="B1790" s="634">
        <v>45254</v>
      </c>
      <c r="C1790" s="642">
        <v>45231</v>
      </c>
      <c r="D1790" s="636" t="s">
        <v>176</v>
      </c>
      <c r="E1790" s="636" t="s">
        <v>280</v>
      </c>
      <c r="F1790" s="374">
        <v>150.93</v>
      </c>
      <c r="G1790" s="651" t="s">
        <v>10819</v>
      </c>
      <c r="H1790" s="636" t="s">
        <v>1032</v>
      </c>
      <c r="I1790" s="637" t="s">
        <v>10579</v>
      </c>
      <c r="J1790" s="637" t="s">
        <v>1188</v>
      </c>
      <c r="K1790" s="637" t="s">
        <v>4137</v>
      </c>
      <c r="L1790" s="637">
        <v>754948700</v>
      </c>
      <c r="M1790" s="638">
        <v>45254</v>
      </c>
      <c r="N1790" s="74">
        <f t="shared" si="82"/>
        <v>11</v>
      </c>
      <c r="O1790" s="74">
        <f t="shared" si="83"/>
        <v>11</v>
      </c>
      <c r="P1790" s="139" t="str">
        <f t="shared" si="84"/>
        <v>Gastos_com_Pessoal</v>
      </c>
    </row>
    <row r="1791" spans="1:16" ht="51" x14ac:dyDescent="0.2">
      <c r="A1791" s="627">
        <v>9495</v>
      </c>
      <c r="B1791" s="634">
        <v>45254</v>
      </c>
      <c r="C1791" s="642">
        <v>45231</v>
      </c>
      <c r="D1791" s="636" t="s">
        <v>176</v>
      </c>
      <c r="E1791" s="636" t="s">
        <v>262</v>
      </c>
      <c r="F1791" s="374">
        <v>3750.18</v>
      </c>
      <c r="G1791" s="651" t="s">
        <v>10820</v>
      </c>
      <c r="H1791" s="636" t="s">
        <v>1032</v>
      </c>
      <c r="I1791" s="637" t="s">
        <v>10579</v>
      </c>
      <c r="J1791" s="637" t="s">
        <v>1188</v>
      </c>
      <c r="K1791" s="637" t="s">
        <v>4137</v>
      </c>
      <c r="L1791" s="637">
        <v>754948700</v>
      </c>
      <c r="M1791" s="638">
        <v>45254</v>
      </c>
      <c r="N1791" s="74">
        <f t="shared" si="82"/>
        <v>11</v>
      </c>
      <c r="O1791" s="74">
        <f t="shared" si="83"/>
        <v>11</v>
      </c>
      <c r="P1791" s="139" t="str">
        <f t="shared" si="84"/>
        <v>Gastos_com_Pessoal</v>
      </c>
    </row>
    <row r="1792" spans="1:16" ht="51" x14ac:dyDescent="0.2">
      <c r="A1792" s="627">
        <v>9496</v>
      </c>
      <c r="B1792" s="634">
        <v>45254</v>
      </c>
      <c r="C1792" s="642">
        <v>45231</v>
      </c>
      <c r="D1792" s="636" t="s">
        <v>176</v>
      </c>
      <c r="E1792" s="636" t="s">
        <v>280</v>
      </c>
      <c r="F1792" s="374">
        <v>864.53</v>
      </c>
      <c r="G1792" s="651" t="s">
        <v>10821</v>
      </c>
      <c r="H1792" s="636" t="s">
        <v>1032</v>
      </c>
      <c r="I1792" s="637" t="s">
        <v>10580</v>
      </c>
      <c r="J1792" s="637" t="s">
        <v>1188</v>
      </c>
      <c r="K1792" s="637" t="s">
        <v>4137</v>
      </c>
      <c r="L1792" s="637">
        <v>754948700</v>
      </c>
      <c r="M1792" s="638">
        <v>45254</v>
      </c>
      <c r="N1792" s="74">
        <f t="shared" si="82"/>
        <v>11</v>
      </c>
      <c r="O1792" s="74">
        <f t="shared" si="83"/>
        <v>11</v>
      </c>
      <c r="P1792" s="139" t="str">
        <f t="shared" si="84"/>
        <v>Gastos_com_Pessoal</v>
      </c>
    </row>
    <row r="1793" spans="1:16" ht="51" x14ac:dyDescent="0.2">
      <c r="A1793" s="627">
        <v>9497</v>
      </c>
      <c r="B1793" s="634">
        <v>45254</v>
      </c>
      <c r="C1793" s="642">
        <v>45231</v>
      </c>
      <c r="D1793" s="636" t="s">
        <v>176</v>
      </c>
      <c r="E1793" s="636" t="s">
        <v>262</v>
      </c>
      <c r="F1793" s="374">
        <v>2445.1999999999998</v>
      </c>
      <c r="G1793" s="651" t="s">
        <v>10822</v>
      </c>
      <c r="H1793" s="636" t="s">
        <v>1032</v>
      </c>
      <c r="I1793" s="637" t="s">
        <v>10580</v>
      </c>
      <c r="J1793" s="637" t="s">
        <v>1188</v>
      </c>
      <c r="K1793" s="637" t="s">
        <v>4137</v>
      </c>
      <c r="L1793" s="637">
        <v>754948700</v>
      </c>
      <c r="M1793" s="638">
        <v>45254</v>
      </c>
      <c r="N1793" s="74">
        <f t="shared" si="82"/>
        <v>11</v>
      </c>
      <c r="O1793" s="74">
        <f t="shared" si="83"/>
        <v>11</v>
      </c>
      <c r="P1793" s="139" t="str">
        <f t="shared" si="84"/>
        <v>Gastos_com_Pessoal</v>
      </c>
    </row>
    <row r="1794" spans="1:16" ht="38.25" x14ac:dyDescent="0.2">
      <c r="A1794" s="627">
        <v>9498</v>
      </c>
      <c r="B1794" s="634">
        <v>45254</v>
      </c>
      <c r="C1794" s="642">
        <v>45231</v>
      </c>
      <c r="D1794" s="636" t="s">
        <v>264</v>
      </c>
      <c r="E1794" s="636" t="s">
        <v>293</v>
      </c>
      <c r="F1794" s="374">
        <v>11.2</v>
      </c>
      <c r="G1794" s="636" t="s">
        <v>10581</v>
      </c>
      <c r="H1794" s="636" t="s">
        <v>414</v>
      </c>
      <c r="I1794" s="637" t="s">
        <v>9790</v>
      </c>
      <c r="J1794" s="637" t="s">
        <v>1188</v>
      </c>
      <c r="K1794" s="637" t="s">
        <v>4137</v>
      </c>
      <c r="L1794" s="637">
        <v>754948700</v>
      </c>
      <c r="M1794" s="638">
        <v>45254</v>
      </c>
      <c r="N1794" s="74">
        <f t="shared" si="82"/>
        <v>11</v>
      </c>
      <c r="O1794" s="74">
        <f t="shared" si="83"/>
        <v>11</v>
      </c>
      <c r="P1794" s="139" t="str">
        <f t="shared" si="84"/>
        <v>Gastos_Gerais</v>
      </c>
    </row>
    <row r="1795" spans="1:16" ht="38.25" x14ac:dyDescent="0.2">
      <c r="A1795" s="627">
        <v>9499</v>
      </c>
      <c r="B1795" s="634">
        <v>45254</v>
      </c>
      <c r="C1795" s="642">
        <v>45231</v>
      </c>
      <c r="D1795" s="636" t="s">
        <v>264</v>
      </c>
      <c r="E1795" s="636" t="s">
        <v>293</v>
      </c>
      <c r="F1795" s="374">
        <v>75</v>
      </c>
      <c r="G1795" s="636" t="s">
        <v>10582</v>
      </c>
      <c r="H1795" s="636" t="s">
        <v>418</v>
      </c>
      <c r="I1795" s="637" t="s">
        <v>4527</v>
      </c>
      <c r="J1795" s="637" t="s">
        <v>1188</v>
      </c>
      <c r="K1795" s="637" t="s">
        <v>4137</v>
      </c>
      <c r="L1795" s="637">
        <v>754948700</v>
      </c>
      <c r="M1795" s="638">
        <v>45254</v>
      </c>
      <c r="N1795" s="74">
        <f t="shared" si="82"/>
        <v>11</v>
      </c>
      <c r="O1795" s="74">
        <f t="shared" si="83"/>
        <v>11</v>
      </c>
      <c r="P1795" s="139" t="str">
        <f t="shared" si="84"/>
        <v>Gastos_Gerais</v>
      </c>
    </row>
    <row r="1796" spans="1:16" ht="38.25" x14ac:dyDescent="0.2">
      <c r="A1796" s="627">
        <v>9500</v>
      </c>
      <c r="B1796" s="634">
        <v>45254</v>
      </c>
      <c r="C1796" s="642">
        <v>45231</v>
      </c>
      <c r="D1796" s="636" t="s">
        <v>264</v>
      </c>
      <c r="E1796" s="636" t="s">
        <v>293</v>
      </c>
      <c r="F1796" s="374">
        <v>75</v>
      </c>
      <c r="G1796" s="636" t="s">
        <v>10583</v>
      </c>
      <c r="H1796" s="636" t="s">
        <v>418</v>
      </c>
      <c r="I1796" s="637" t="s">
        <v>2631</v>
      </c>
      <c r="J1796" s="637" t="s">
        <v>1188</v>
      </c>
      <c r="K1796" s="637" t="s">
        <v>4137</v>
      </c>
      <c r="L1796" s="637">
        <v>754948700</v>
      </c>
      <c r="M1796" s="638">
        <v>45254</v>
      </c>
      <c r="N1796" s="74">
        <f t="shared" si="82"/>
        <v>11</v>
      </c>
      <c r="O1796" s="74">
        <f t="shared" si="83"/>
        <v>11</v>
      </c>
      <c r="P1796" s="139" t="str">
        <f t="shared" si="84"/>
        <v>Gastos_Gerais</v>
      </c>
    </row>
    <row r="1797" spans="1:16" ht="38.25" x14ac:dyDescent="0.2">
      <c r="A1797" s="627">
        <v>9501</v>
      </c>
      <c r="B1797" s="634">
        <v>45254</v>
      </c>
      <c r="C1797" s="642">
        <v>45231</v>
      </c>
      <c r="D1797" s="636" t="s">
        <v>264</v>
      </c>
      <c r="E1797" s="636" t="s">
        <v>293</v>
      </c>
      <c r="F1797" s="374">
        <v>75</v>
      </c>
      <c r="G1797" s="636" t="s">
        <v>10584</v>
      </c>
      <c r="H1797" s="636" t="s">
        <v>418</v>
      </c>
      <c r="I1797" s="637" t="s">
        <v>4737</v>
      </c>
      <c r="J1797" s="637" t="s">
        <v>1188</v>
      </c>
      <c r="K1797" s="637" t="s">
        <v>4137</v>
      </c>
      <c r="L1797" s="637">
        <v>754948700</v>
      </c>
      <c r="M1797" s="638">
        <v>45254</v>
      </c>
      <c r="N1797" s="74">
        <f t="shared" ref="N1797:N1860" si="85">IF(B1797=0,0,IF(YEAR(B1797)=$O$1,MONTH(B1797)-$N$1+1,(YEAR(B1797)-$O$1)*12-$N$1+1+MONTH(B1797)))</f>
        <v>11</v>
      </c>
      <c r="O1797" s="74">
        <f t="shared" ref="O1797:O1860" si="86">IF(C1797=0,0,IF(YEAR(C1797)=$O$1,MONTH(C1797)-$N$1+1,(YEAR(C1797)-$O$1)*12-$N$1+1+MONTH(C1797)))</f>
        <v>11</v>
      </c>
      <c r="P1797" s="139" t="str">
        <f t="shared" ref="P1797:P1860" si="87">SUBSTITUTE(D1797," ","_")</f>
        <v>Gastos_Gerais</v>
      </c>
    </row>
    <row r="1798" spans="1:16" ht="48" x14ac:dyDescent="0.2">
      <c r="A1798" s="627">
        <v>9502</v>
      </c>
      <c r="B1798" s="634">
        <v>45254</v>
      </c>
      <c r="C1798" s="642">
        <v>45231</v>
      </c>
      <c r="D1798" s="636" t="s">
        <v>264</v>
      </c>
      <c r="E1798" s="636" t="s">
        <v>60</v>
      </c>
      <c r="F1798" s="374">
        <v>15</v>
      </c>
      <c r="G1798" s="636" t="s">
        <v>10460</v>
      </c>
      <c r="H1798" s="636" t="s">
        <v>493</v>
      </c>
      <c r="I1798" s="637" t="s">
        <v>10585</v>
      </c>
      <c r="J1798" s="637" t="s">
        <v>1188</v>
      </c>
      <c r="K1798" s="637" t="s">
        <v>4137</v>
      </c>
      <c r="L1798" s="637">
        <v>754948700</v>
      </c>
      <c r="M1798" s="638">
        <v>45254</v>
      </c>
      <c r="N1798" s="74">
        <f t="shared" si="85"/>
        <v>11</v>
      </c>
      <c r="O1798" s="74">
        <f t="shared" si="86"/>
        <v>11</v>
      </c>
      <c r="P1798" s="139" t="str">
        <f t="shared" si="87"/>
        <v>Gastos_Gerais</v>
      </c>
    </row>
    <row r="1799" spans="1:16" ht="48" x14ac:dyDescent="0.2">
      <c r="A1799" s="627">
        <v>9503</v>
      </c>
      <c r="B1799" s="634">
        <v>45254</v>
      </c>
      <c r="C1799" s="642">
        <v>45231</v>
      </c>
      <c r="D1799" s="636" t="s">
        <v>264</v>
      </c>
      <c r="E1799" s="636" t="s">
        <v>60</v>
      </c>
      <c r="F1799" s="374">
        <v>15</v>
      </c>
      <c r="G1799" s="636" t="s">
        <v>10460</v>
      </c>
      <c r="H1799" s="636" t="s">
        <v>423</v>
      </c>
      <c r="I1799" s="637" t="s">
        <v>7024</v>
      </c>
      <c r="J1799" s="637" t="s">
        <v>1188</v>
      </c>
      <c r="K1799" s="637" t="s">
        <v>4137</v>
      </c>
      <c r="L1799" s="637">
        <v>754948700</v>
      </c>
      <c r="M1799" s="638">
        <v>45254</v>
      </c>
      <c r="N1799" s="74">
        <f t="shared" si="85"/>
        <v>11</v>
      </c>
      <c r="O1799" s="74">
        <f t="shared" si="86"/>
        <v>11</v>
      </c>
      <c r="P1799" s="139" t="str">
        <f t="shared" si="87"/>
        <v>Gastos_Gerais</v>
      </c>
    </row>
    <row r="1800" spans="1:16" ht="48" x14ac:dyDescent="0.2">
      <c r="A1800" s="627">
        <v>9504</v>
      </c>
      <c r="B1800" s="634">
        <v>45254</v>
      </c>
      <c r="C1800" s="642">
        <v>45231</v>
      </c>
      <c r="D1800" s="636" t="s">
        <v>264</v>
      </c>
      <c r="E1800" s="636" t="s">
        <v>60</v>
      </c>
      <c r="F1800" s="374">
        <v>15</v>
      </c>
      <c r="G1800" s="636" t="s">
        <v>10460</v>
      </c>
      <c r="H1800" s="636" t="s">
        <v>419</v>
      </c>
      <c r="I1800" s="637" t="s">
        <v>6958</v>
      </c>
      <c r="J1800" s="637" t="s">
        <v>1188</v>
      </c>
      <c r="K1800" s="637" t="s">
        <v>4137</v>
      </c>
      <c r="L1800" s="637">
        <v>754948700</v>
      </c>
      <c r="M1800" s="638">
        <v>45254</v>
      </c>
      <c r="N1800" s="74">
        <f t="shared" si="85"/>
        <v>11</v>
      </c>
      <c r="O1800" s="74">
        <f t="shared" si="86"/>
        <v>11</v>
      </c>
      <c r="P1800" s="139" t="str">
        <f t="shared" si="87"/>
        <v>Gastos_Gerais</v>
      </c>
    </row>
    <row r="1801" spans="1:16" ht="48" x14ac:dyDescent="0.2">
      <c r="A1801" s="627">
        <v>9505</v>
      </c>
      <c r="B1801" s="634">
        <v>45254</v>
      </c>
      <c r="C1801" s="642">
        <v>45231</v>
      </c>
      <c r="D1801" s="636" t="s">
        <v>264</v>
      </c>
      <c r="E1801" s="636" t="s">
        <v>60</v>
      </c>
      <c r="F1801" s="374">
        <v>15</v>
      </c>
      <c r="G1801" s="636" t="s">
        <v>10460</v>
      </c>
      <c r="H1801" s="636" t="s">
        <v>414</v>
      </c>
      <c r="I1801" s="637" t="s">
        <v>5910</v>
      </c>
      <c r="J1801" s="637" t="s">
        <v>1188</v>
      </c>
      <c r="K1801" s="637" t="s">
        <v>4137</v>
      </c>
      <c r="L1801" s="637">
        <v>754948700</v>
      </c>
      <c r="M1801" s="638">
        <v>45254</v>
      </c>
      <c r="N1801" s="74">
        <f t="shared" si="85"/>
        <v>11</v>
      </c>
      <c r="O1801" s="74">
        <f t="shared" si="86"/>
        <v>11</v>
      </c>
      <c r="P1801" s="139" t="str">
        <f t="shared" si="87"/>
        <v>Gastos_Gerais</v>
      </c>
    </row>
    <row r="1802" spans="1:16" ht="48" x14ac:dyDescent="0.2">
      <c r="A1802" s="627">
        <v>9506</v>
      </c>
      <c r="B1802" s="634">
        <v>45254</v>
      </c>
      <c r="C1802" s="642">
        <v>45231</v>
      </c>
      <c r="D1802" s="636" t="s">
        <v>264</v>
      </c>
      <c r="E1802" s="636" t="s">
        <v>60</v>
      </c>
      <c r="F1802" s="374">
        <v>15</v>
      </c>
      <c r="G1802" s="636" t="s">
        <v>10460</v>
      </c>
      <c r="H1802" s="636" t="s">
        <v>423</v>
      </c>
      <c r="I1802" s="637" t="s">
        <v>10586</v>
      </c>
      <c r="J1802" s="637" t="s">
        <v>1188</v>
      </c>
      <c r="K1802" s="637" t="s">
        <v>4137</v>
      </c>
      <c r="L1802" s="637">
        <v>754948700</v>
      </c>
      <c r="M1802" s="638">
        <v>45254</v>
      </c>
      <c r="N1802" s="74">
        <f t="shared" si="85"/>
        <v>11</v>
      </c>
      <c r="O1802" s="74">
        <f t="shared" si="86"/>
        <v>11</v>
      </c>
      <c r="P1802" s="139" t="str">
        <f t="shared" si="87"/>
        <v>Gastos_Gerais</v>
      </c>
    </row>
    <row r="1803" spans="1:16" ht="48" x14ac:dyDescent="0.2">
      <c r="A1803" s="627">
        <v>9507</v>
      </c>
      <c r="B1803" s="634">
        <v>45254</v>
      </c>
      <c r="C1803" s="642">
        <v>45231</v>
      </c>
      <c r="D1803" s="636" t="s">
        <v>264</v>
      </c>
      <c r="E1803" s="636" t="s">
        <v>60</v>
      </c>
      <c r="F1803" s="374">
        <v>15</v>
      </c>
      <c r="G1803" s="636" t="s">
        <v>10460</v>
      </c>
      <c r="H1803" s="636" t="s">
        <v>419</v>
      </c>
      <c r="I1803" s="637" t="s">
        <v>6241</v>
      </c>
      <c r="J1803" s="637" t="s">
        <v>1188</v>
      </c>
      <c r="K1803" s="637" t="s">
        <v>4137</v>
      </c>
      <c r="L1803" s="637">
        <v>754948700</v>
      </c>
      <c r="M1803" s="638">
        <v>45254</v>
      </c>
      <c r="N1803" s="74">
        <f t="shared" si="85"/>
        <v>11</v>
      </c>
      <c r="O1803" s="74">
        <f t="shared" si="86"/>
        <v>11</v>
      </c>
      <c r="P1803" s="139" t="str">
        <f t="shared" si="87"/>
        <v>Gastos_Gerais</v>
      </c>
    </row>
    <row r="1804" spans="1:16" ht="48" x14ac:dyDescent="0.2">
      <c r="A1804" s="627">
        <v>9508</v>
      </c>
      <c r="B1804" s="634">
        <v>45254</v>
      </c>
      <c r="C1804" s="642">
        <v>45231</v>
      </c>
      <c r="D1804" s="636" t="s">
        <v>264</v>
      </c>
      <c r="E1804" s="636" t="s">
        <v>60</v>
      </c>
      <c r="F1804" s="374">
        <v>15</v>
      </c>
      <c r="G1804" s="636" t="s">
        <v>10460</v>
      </c>
      <c r="H1804" s="636" t="s">
        <v>419</v>
      </c>
      <c r="I1804" s="637" t="s">
        <v>7183</v>
      </c>
      <c r="J1804" s="637" t="s">
        <v>1188</v>
      </c>
      <c r="K1804" s="637" t="s">
        <v>4137</v>
      </c>
      <c r="L1804" s="637">
        <v>754948700</v>
      </c>
      <c r="M1804" s="638">
        <v>45254</v>
      </c>
      <c r="N1804" s="74">
        <f t="shared" si="85"/>
        <v>11</v>
      </c>
      <c r="O1804" s="74">
        <f t="shared" si="86"/>
        <v>11</v>
      </c>
      <c r="P1804" s="139" t="str">
        <f t="shared" si="87"/>
        <v>Gastos_Gerais</v>
      </c>
    </row>
    <row r="1805" spans="1:16" ht="48" x14ac:dyDescent="0.2">
      <c r="A1805" s="627">
        <v>9509</v>
      </c>
      <c r="B1805" s="634">
        <v>45254</v>
      </c>
      <c r="C1805" s="642">
        <v>45231</v>
      </c>
      <c r="D1805" s="636" t="s">
        <v>264</v>
      </c>
      <c r="E1805" s="636" t="s">
        <v>60</v>
      </c>
      <c r="F1805" s="374">
        <v>15</v>
      </c>
      <c r="G1805" s="636" t="s">
        <v>10460</v>
      </c>
      <c r="H1805" s="636" t="s">
        <v>421</v>
      </c>
      <c r="I1805" s="637" t="s">
        <v>1875</v>
      </c>
      <c r="J1805" s="637" t="s">
        <v>1188</v>
      </c>
      <c r="K1805" s="637" t="s">
        <v>4137</v>
      </c>
      <c r="L1805" s="637">
        <v>754948700</v>
      </c>
      <c r="M1805" s="638">
        <v>45254</v>
      </c>
      <c r="N1805" s="74">
        <f t="shared" si="85"/>
        <v>11</v>
      </c>
      <c r="O1805" s="74">
        <f t="shared" si="86"/>
        <v>11</v>
      </c>
      <c r="P1805" s="139" t="str">
        <f t="shared" si="87"/>
        <v>Gastos_Gerais</v>
      </c>
    </row>
    <row r="1806" spans="1:16" ht="48" x14ac:dyDescent="0.2">
      <c r="A1806" s="627">
        <v>9510</v>
      </c>
      <c r="B1806" s="634">
        <v>45254</v>
      </c>
      <c r="C1806" s="642">
        <v>45231</v>
      </c>
      <c r="D1806" s="636" t="s">
        <v>264</v>
      </c>
      <c r="E1806" s="636" t="s">
        <v>60</v>
      </c>
      <c r="F1806" s="374">
        <v>15</v>
      </c>
      <c r="G1806" s="636" t="s">
        <v>10460</v>
      </c>
      <c r="H1806" s="636" t="s">
        <v>421</v>
      </c>
      <c r="I1806" s="637" t="s">
        <v>5331</v>
      </c>
      <c r="J1806" s="637" t="s">
        <v>1188</v>
      </c>
      <c r="K1806" s="637" t="s">
        <v>4137</v>
      </c>
      <c r="L1806" s="637">
        <v>754948700</v>
      </c>
      <c r="M1806" s="638">
        <v>45254</v>
      </c>
      <c r="N1806" s="74">
        <f t="shared" si="85"/>
        <v>11</v>
      </c>
      <c r="O1806" s="74">
        <f t="shared" si="86"/>
        <v>11</v>
      </c>
      <c r="P1806" s="139" t="str">
        <f t="shared" si="87"/>
        <v>Gastos_Gerais</v>
      </c>
    </row>
    <row r="1807" spans="1:16" ht="48" x14ac:dyDescent="0.2">
      <c r="A1807" s="627">
        <v>9511</v>
      </c>
      <c r="B1807" s="634">
        <v>45254</v>
      </c>
      <c r="C1807" s="642">
        <v>45231</v>
      </c>
      <c r="D1807" s="636" t="s">
        <v>264</v>
      </c>
      <c r="E1807" s="636" t="s">
        <v>60</v>
      </c>
      <c r="F1807" s="374">
        <v>15</v>
      </c>
      <c r="G1807" s="636" t="s">
        <v>10460</v>
      </c>
      <c r="H1807" s="636" t="s">
        <v>423</v>
      </c>
      <c r="I1807" s="637" t="s">
        <v>10587</v>
      </c>
      <c r="J1807" s="637" t="s">
        <v>1188</v>
      </c>
      <c r="K1807" s="637" t="s">
        <v>4137</v>
      </c>
      <c r="L1807" s="637">
        <v>754948700</v>
      </c>
      <c r="M1807" s="638">
        <v>45254</v>
      </c>
      <c r="N1807" s="74">
        <f t="shared" si="85"/>
        <v>11</v>
      </c>
      <c r="O1807" s="74">
        <f t="shared" si="86"/>
        <v>11</v>
      </c>
      <c r="P1807" s="139" t="str">
        <f t="shared" si="87"/>
        <v>Gastos_Gerais</v>
      </c>
    </row>
    <row r="1808" spans="1:16" ht="48" x14ac:dyDescent="0.2">
      <c r="A1808" s="627">
        <v>9512</v>
      </c>
      <c r="B1808" s="634">
        <v>45254</v>
      </c>
      <c r="C1808" s="642">
        <v>45231</v>
      </c>
      <c r="D1808" s="636" t="s">
        <v>264</v>
      </c>
      <c r="E1808" s="636" t="s">
        <v>60</v>
      </c>
      <c r="F1808" s="374">
        <v>15</v>
      </c>
      <c r="G1808" s="636" t="s">
        <v>10460</v>
      </c>
      <c r="H1808" s="636" t="s">
        <v>421</v>
      </c>
      <c r="I1808" s="637" t="s">
        <v>9469</v>
      </c>
      <c r="J1808" s="637" t="s">
        <v>1188</v>
      </c>
      <c r="K1808" s="637" t="s">
        <v>4137</v>
      </c>
      <c r="L1808" s="637">
        <v>754948700</v>
      </c>
      <c r="M1808" s="638">
        <v>45254</v>
      </c>
      <c r="N1808" s="74">
        <f t="shared" si="85"/>
        <v>11</v>
      </c>
      <c r="O1808" s="74">
        <f t="shared" si="86"/>
        <v>11</v>
      </c>
      <c r="P1808" s="139" t="str">
        <f t="shared" si="87"/>
        <v>Gastos_Gerais</v>
      </c>
    </row>
    <row r="1809" spans="1:16" ht="48" x14ac:dyDescent="0.2">
      <c r="A1809" s="627">
        <v>9513</v>
      </c>
      <c r="B1809" s="634">
        <v>45254</v>
      </c>
      <c r="C1809" s="642">
        <v>45231</v>
      </c>
      <c r="D1809" s="636" t="s">
        <v>264</v>
      </c>
      <c r="E1809" s="636" t="s">
        <v>60</v>
      </c>
      <c r="F1809" s="374">
        <v>15</v>
      </c>
      <c r="G1809" s="636" t="s">
        <v>10460</v>
      </c>
      <c r="H1809" s="636" t="s">
        <v>421</v>
      </c>
      <c r="I1809" s="637" t="s">
        <v>4729</v>
      </c>
      <c r="J1809" s="637" t="s">
        <v>1188</v>
      </c>
      <c r="K1809" s="637" t="s">
        <v>4137</v>
      </c>
      <c r="L1809" s="637">
        <v>754948700</v>
      </c>
      <c r="M1809" s="638">
        <v>45254</v>
      </c>
      <c r="N1809" s="74">
        <f t="shared" si="85"/>
        <v>11</v>
      </c>
      <c r="O1809" s="74">
        <f t="shared" si="86"/>
        <v>11</v>
      </c>
      <c r="P1809" s="139" t="str">
        <f t="shared" si="87"/>
        <v>Gastos_Gerais</v>
      </c>
    </row>
    <row r="1810" spans="1:16" ht="48" x14ac:dyDescent="0.2">
      <c r="A1810" s="627">
        <v>9514</v>
      </c>
      <c r="B1810" s="634">
        <v>45254</v>
      </c>
      <c r="C1810" s="642">
        <v>45231</v>
      </c>
      <c r="D1810" s="636" t="s">
        <v>264</v>
      </c>
      <c r="E1810" s="636" t="s">
        <v>60</v>
      </c>
      <c r="F1810" s="374">
        <v>15</v>
      </c>
      <c r="G1810" s="636" t="s">
        <v>10460</v>
      </c>
      <c r="H1810" s="636" t="s">
        <v>419</v>
      </c>
      <c r="I1810" s="637" t="s">
        <v>6960</v>
      </c>
      <c r="J1810" s="637" t="s">
        <v>1188</v>
      </c>
      <c r="K1810" s="637" t="s">
        <v>4137</v>
      </c>
      <c r="L1810" s="637">
        <v>754948700</v>
      </c>
      <c r="M1810" s="638">
        <v>45254</v>
      </c>
      <c r="N1810" s="74">
        <f t="shared" si="85"/>
        <v>11</v>
      </c>
      <c r="O1810" s="74">
        <f t="shared" si="86"/>
        <v>11</v>
      </c>
      <c r="P1810" s="139" t="str">
        <f t="shared" si="87"/>
        <v>Gastos_Gerais</v>
      </c>
    </row>
    <row r="1811" spans="1:16" ht="48" x14ac:dyDescent="0.2">
      <c r="A1811" s="627">
        <v>9515</v>
      </c>
      <c r="B1811" s="634">
        <v>45254</v>
      </c>
      <c r="C1811" s="642">
        <v>45231</v>
      </c>
      <c r="D1811" s="636" t="s">
        <v>264</v>
      </c>
      <c r="E1811" s="636" t="s">
        <v>60</v>
      </c>
      <c r="F1811" s="374">
        <v>15</v>
      </c>
      <c r="G1811" s="636" t="s">
        <v>10460</v>
      </c>
      <c r="H1811" s="636" t="s">
        <v>493</v>
      </c>
      <c r="I1811" s="637" t="s">
        <v>6244</v>
      </c>
      <c r="J1811" s="637" t="s">
        <v>1188</v>
      </c>
      <c r="K1811" s="637" t="s">
        <v>4137</v>
      </c>
      <c r="L1811" s="637">
        <v>754948700</v>
      </c>
      <c r="M1811" s="638">
        <v>45254</v>
      </c>
      <c r="N1811" s="74">
        <f t="shared" si="85"/>
        <v>11</v>
      </c>
      <c r="O1811" s="74">
        <f t="shared" si="86"/>
        <v>11</v>
      </c>
      <c r="P1811" s="139" t="str">
        <f t="shared" si="87"/>
        <v>Gastos_Gerais</v>
      </c>
    </row>
    <row r="1812" spans="1:16" ht="48" x14ac:dyDescent="0.2">
      <c r="A1812" s="627">
        <v>9516</v>
      </c>
      <c r="B1812" s="634">
        <v>45254</v>
      </c>
      <c r="C1812" s="642">
        <v>45231</v>
      </c>
      <c r="D1812" s="636" t="s">
        <v>264</v>
      </c>
      <c r="E1812" s="636" t="s">
        <v>60</v>
      </c>
      <c r="F1812" s="374">
        <v>15</v>
      </c>
      <c r="G1812" s="636" t="s">
        <v>10460</v>
      </c>
      <c r="H1812" s="636" t="s">
        <v>414</v>
      </c>
      <c r="I1812" s="637" t="s">
        <v>6338</v>
      </c>
      <c r="J1812" s="637" t="s">
        <v>1188</v>
      </c>
      <c r="K1812" s="637" t="s">
        <v>4137</v>
      </c>
      <c r="L1812" s="637">
        <v>754948700</v>
      </c>
      <c r="M1812" s="638">
        <v>45254</v>
      </c>
      <c r="N1812" s="74">
        <f t="shared" si="85"/>
        <v>11</v>
      </c>
      <c r="O1812" s="74">
        <f t="shared" si="86"/>
        <v>11</v>
      </c>
      <c r="P1812" s="139" t="str">
        <f t="shared" si="87"/>
        <v>Gastos_Gerais</v>
      </c>
    </row>
    <row r="1813" spans="1:16" ht="48" x14ac:dyDescent="0.2">
      <c r="A1813" s="627">
        <v>9517</v>
      </c>
      <c r="B1813" s="634">
        <v>45254</v>
      </c>
      <c r="C1813" s="642">
        <v>45231</v>
      </c>
      <c r="D1813" s="636" t="s">
        <v>264</v>
      </c>
      <c r="E1813" s="636" t="s">
        <v>60</v>
      </c>
      <c r="F1813" s="374">
        <v>15</v>
      </c>
      <c r="G1813" s="636" t="s">
        <v>10460</v>
      </c>
      <c r="H1813" s="636" t="s">
        <v>414</v>
      </c>
      <c r="I1813" s="637" t="s">
        <v>8176</v>
      </c>
      <c r="J1813" s="637" t="s">
        <v>1188</v>
      </c>
      <c r="K1813" s="637" t="s">
        <v>4137</v>
      </c>
      <c r="L1813" s="637">
        <v>754948700</v>
      </c>
      <c r="M1813" s="638">
        <v>45254</v>
      </c>
      <c r="N1813" s="74">
        <f t="shared" si="85"/>
        <v>11</v>
      </c>
      <c r="O1813" s="74">
        <f t="shared" si="86"/>
        <v>11</v>
      </c>
      <c r="P1813" s="139" t="str">
        <f t="shared" si="87"/>
        <v>Gastos_Gerais</v>
      </c>
    </row>
    <row r="1814" spans="1:16" ht="48" x14ac:dyDescent="0.2">
      <c r="A1814" s="627">
        <v>9518</v>
      </c>
      <c r="B1814" s="634">
        <v>45254</v>
      </c>
      <c r="C1814" s="642">
        <v>45231</v>
      </c>
      <c r="D1814" s="636" t="s">
        <v>264</v>
      </c>
      <c r="E1814" s="636" t="s">
        <v>60</v>
      </c>
      <c r="F1814" s="374">
        <v>15</v>
      </c>
      <c r="G1814" s="636" t="s">
        <v>10460</v>
      </c>
      <c r="H1814" s="636" t="s">
        <v>421</v>
      </c>
      <c r="I1814" s="637" t="s">
        <v>6239</v>
      </c>
      <c r="J1814" s="637" t="s">
        <v>1188</v>
      </c>
      <c r="K1814" s="637" t="s">
        <v>4137</v>
      </c>
      <c r="L1814" s="637">
        <v>754948700</v>
      </c>
      <c r="M1814" s="638">
        <v>45254</v>
      </c>
      <c r="N1814" s="74">
        <f t="shared" si="85"/>
        <v>11</v>
      </c>
      <c r="O1814" s="74">
        <f t="shared" si="86"/>
        <v>11</v>
      </c>
      <c r="P1814" s="139" t="str">
        <f t="shared" si="87"/>
        <v>Gastos_Gerais</v>
      </c>
    </row>
    <row r="1815" spans="1:16" ht="48" x14ac:dyDescent="0.2">
      <c r="A1815" s="627">
        <v>9519</v>
      </c>
      <c r="B1815" s="634">
        <v>45254</v>
      </c>
      <c r="C1815" s="642">
        <v>45231</v>
      </c>
      <c r="D1815" s="636" t="s">
        <v>264</v>
      </c>
      <c r="E1815" s="636" t="s">
        <v>60</v>
      </c>
      <c r="F1815" s="374">
        <v>15</v>
      </c>
      <c r="G1815" s="636" t="s">
        <v>10460</v>
      </c>
      <c r="H1815" s="636" t="s">
        <v>414</v>
      </c>
      <c r="I1815" s="637" t="s">
        <v>5065</v>
      </c>
      <c r="J1815" s="637" t="s">
        <v>1188</v>
      </c>
      <c r="K1815" s="637" t="s">
        <v>4137</v>
      </c>
      <c r="L1815" s="637">
        <v>754948700</v>
      </c>
      <c r="M1815" s="638">
        <v>45254</v>
      </c>
      <c r="N1815" s="74">
        <f t="shared" si="85"/>
        <v>11</v>
      </c>
      <c r="O1815" s="74">
        <f t="shared" si="86"/>
        <v>11</v>
      </c>
      <c r="P1815" s="139" t="str">
        <f t="shared" si="87"/>
        <v>Gastos_Gerais</v>
      </c>
    </row>
    <row r="1816" spans="1:16" ht="48" x14ac:dyDescent="0.2">
      <c r="A1816" s="627">
        <v>9520</v>
      </c>
      <c r="B1816" s="634">
        <v>45254</v>
      </c>
      <c r="C1816" s="642">
        <v>45231</v>
      </c>
      <c r="D1816" s="636" t="s">
        <v>264</v>
      </c>
      <c r="E1816" s="636" t="s">
        <v>60</v>
      </c>
      <c r="F1816" s="374">
        <v>15</v>
      </c>
      <c r="G1816" s="636" t="s">
        <v>10460</v>
      </c>
      <c r="H1816" s="636" t="s">
        <v>419</v>
      </c>
      <c r="I1816" s="637" t="s">
        <v>10588</v>
      </c>
      <c r="J1816" s="637" t="s">
        <v>1188</v>
      </c>
      <c r="K1816" s="637" t="s">
        <v>4137</v>
      </c>
      <c r="L1816" s="637">
        <v>754948700</v>
      </c>
      <c r="M1816" s="638">
        <v>45254</v>
      </c>
      <c r="N1816" s="74">
        <f t="shared" si="85"/>
        <v>11</v>
      </c>
      <c r="O1816" s="74">
        <f t="shared" si="86"/>
        <v>11</v>
      </c>
      <c r="P1816" s="139" t="str">
        <f t="shared" si="87"/>
        <v>Gastos_Gerais</v>
      </c>
    </row>
    <row r="1817" spans="1:16" ht="48" x14ac:dyDescent="0.2">
      <c r="A1817" s="627">
        <v>9521</v>
      </c>
      <c r="B1817" s="634">
        <v>45254</v>
      </c>
      <c r="C1817" s="642">
        <v>45231</v>
      </c>
      <c r="D1817" s="636" t="s">
        <v>264</v>
      </c>
      <c r="E1817" s="636" t="s">
        <v>60</v>
      </c>
      <c r="F1817" s="374">
        <v>15</v>
      </c>
      <c r="G1817" s="636" t="s">
        <v>10460</v>
      </c>
      <c r="H1817" s="636" t="s">
        <v>414</v>
      </c>
      <c r="I1817" s="637" t="s">
        <v>10589</v>
      </c>
      <c r="J1817" s="637" t="s">
        <v>1188</v>
      </c>
      <c r="K1817" s="637" t="s">
        <v>4137</v>
      </c>
      <c r="L1817" s="637">
        <v>754948700</v>
      </c>
      <c r="M1817" s="638">
        <v>45254</v>
      </c>
      <c r="N1817" s="74">
        <f t="shared" si="85"/>
        <v>11</v>
      </c>
      <c r="O1817" s="74">
        <f t="shared" si="86"/>
        <v>11</v>
      </c>
      <c r="P1817" s="139" t="str">
        <f t="shared" si="87"/>
        <v>Gastos_Gerais</v>
      </c>
    </row>
    <row r="1818" spans="1:16" ht="48" x14ac:dyDescent="0.2">
      <c r="A1818" s="627">
        <v>9522</v>
      </c>
      <c r="B1818" s="634">
        <v>45254</v>
      </c>
      <c r="C1818" s="642">
        <v>45231</v>
      </c>
      <c r="D1818" s="636" t="s">
        <v>264</v>
      </c>
      <c r="E1818" s="636" t="s">
        <v>60</v>
      </c>
      <c r="F1818" s="374">
        <v>15</v>
      </c>
      <c r="G1818" s="636" t="s">
        <v>10460</v>
      </c>
      <c r="H1818" s="636" t="s">
        <v>423</v>
      </c>
      <c r="I1818" s="637" t="s">
        <v>3410</v>
      </c>
      <c r="J1818" s="637" t="s">
        <v>1188</v>
      </c>
      <c r="K1818" s="637" t="s">
        <v>4137</v>
      </c>
      <c r="L1818" s="637">
        <v>754948700</v>
      </c>
      <c r="M1818" s="638">
        <v>45254</v>
      </c>
      <c r="N1818" s="74">
        <f t="shared" si="85"/>
        <v>11</v>
      </c>
      <c r="O1818" s="74">
        <f t="shared" si="86"/>
        <v>11</v>
      </c>
      <c r="P1818" s="139" t="str">
        <f t="shared" si="87"/>
        <v>Gastos_Gerais</v>
      </c>
    </row>
    <row r="1819" spans="1:16" ht="51" x14ac:dyDescent="0.2">
      <c r="A1819" s="627">
        <v>9523</v>
      </c>
      <c r="B1819" s="634">
        <v>45254</v>
      </c>
      <c r="C1819" s="642">
        <v>45231</v>
      </c>
      <c r="D1819" s="636" t="s">
        <v>176</v>
      </c>
      <c r="E1819" s="636" t="s">
        <v>280</v>
      </c>
      <c r="F1819" s="374">
        <v>733.82</v>
      </c>
      <c r="G1819" s="651" t="s">
        <v>10823</v>
      </c>
      <c r="H1819" s="636" t="s">
        <v>422</v>
      </c>
      <c r="I1819" s="637" t="s">
        <v>10590</v>
      </c>
      <c r="J1819" s="637" t="s">
        <v>1188</v>
      </c>
      <c r="K1819" s="637" t="s">
        <v>4137</v>
      </c>
      <c r="L1819" s="637">
        <v>754948700</v>
      </c>
      <c r="M1819" s="638">
        <v>45254</v>
      </c>
      <c r="N1819" s="74">
        <f t="shared" si="85"/>
        <v>11</v>
      </c>
      <c r="O1819" s="74">
        <f t="shared" si="86"/>
        <v>11</v>
      </c>
      <c r="P1819" s="139" t="str">
        <f t="shared" si="87"/>
        <v>Gastos_com_Pessoal</v>
      </c>
    </row>
    <row r="1820" spans="1:16" ht="51" x14ac:dyDescent="0.2">
      <c r="A1820" s="627">
        <v>9524</v>
      </c>
      <c r="B1820" s="634">
        <v>45254</v>
      </c>
      <c r="C1820" s="642">
        <v>45231</v>
      </c>
      <c r="D1820" s="636" t="s">
        <v>176</v>
      </c>
      <c r="E1820" s="636" t="s">
        <v>262</v>
      </c>
      <c r="F1820" s="374">
        <v>2131.46</v>
      </c>
      <c r="G1820" s="651" t="s">
        <v>10824</v>
      </c>
      <c r="H1820" s="636" t="s">
        <v>422</v>
      </c>
      <c r="I1820" s="637" t="s">
        <v>10590</v>
      </c>
      <c r="J1820" s="637" t="s">
        <v>1188</v>
      </c>
      <c r="K1820" s="637" t="s">
        <v>4137</v>
      </c>
      <c r="L1820" s="637">
        <v>754948700</v>
      </c>
      <c r="M1820" s="638">
        <v>45254</v>
      </c>
      <c r="N1820" s="74">
        <f t="shared" si="85"/>
        <v>11</v>
      </c>
      <c r="O1820" s="74">
        <f t="shared" si="86"/>
        <v>11</v>
      </c>
      <c r="P1820" s="139" t="str">
        <f t="shared" si="87"/>
        <v>Gastos_com_Pessoal</v>
      </c>
    </row>
    <row r="1821" spans="1:16" ht="51" x14ac:dyDescent="0.2">
      <c r="A1821" s="627">
        <v>9525</v>
      </c>
      <c r="B1821" s="634">
        <v>45254</v>
      </c>
      <c r="C1821" s="642">
        <v>45231</v>
      </c>
      <c r="D1821" s="636" t="s">
        <v>176</v>
      </c>
      <c r="E1821" s="636" t="s">
        <v>280</v>
      </c>
      <c r="F1821" s="374">
        <v>902.4</v>
      </c>
      <c r="G1821" s="651" t="s">
        <v>10825</v>
      </c>
      <c r="H1821" s="636" t="s">
        <v>422</v>
      </c>
      <c r="I1821" s="637" t="s">
        <v>6141</v>
      </c>
      <c r="J1821" s="637" t="s">
        <v>1188</v>
      </c>
      <c r="K1821" s="637" t="s">
        <v>4137</v>
      </c>
      <c r="L1821" s="637">
        <v>754948700</v>
      </c>
      <c r="M1821" s="638">
        <v>45254</v>
      </c>
      <c r="N1821" s="74">
        <f t="shared" si="85"/>
        <v>11</v>
      </c>
      <c r="O1821" s="74">
        <f t="shared" si="86"/>
        <v>11</v>
      </c>
      <c r="P1821" s="139" t="str">
        <f t="shared" si="87"/>
        <v>Gastos_com_Pessoal</v>
      </c>
    </row>
    <row r="1822" spans="1:16" ht="51" x14ac:dyDescent="0.2">
      <c r="A1822" s="627">
        <v>9526</v>
      </c>
      <c r="B1822" s="634">
        <v>45254</v>
      </c>
      <c r="C1822" s="642">
        <v>45231</v>
      </c>
      <c r="D1822" s="636" t="s">
        <v>176</v>
      </c>
      <c r="E1822" s="636" t="s">
        <v>262</v>
      </c>
      <c r="F1822" s="374">
        <v>2564.5500000000002</v>
      </c>
      <c r="G1822" s="651" t="s">
        <v>10826</v>
      </c>
      <c r="H1822" s="636" t="s">
        <v>422</v>
      </c>
      <c r="I1822" s="637" t="s">
        <v>6141</v>
      </c>
      <c r="J1822" s="637" t="s">
        <v>1188</v>
      </c>
      <c r="K1822" s="637" t="s">
        <v>4137</v>
      </c>
      <c r="L1822" s="637">
        <v>754948700</v>
      </c>
      <c r="M1822" s="638">
        <v>45254</v>
      </c>
      <c r="N1822" s="74">
        <f t="shared" si="85"/>
        <v>11</v>
      </c>
      <c r="O1822" s="74">
        <f t="shared" si="86"/>
        <v>11</v>
      </c>
      <c r="P1822" s="139" t="str">
        <f t="shared" si="87"/>
        <v>Gastos_com_Pessoal</v>
      </c>
    </row>
    <row r="1823" spans="1:16" ht="96" x14ac:dyDescent="0.2">
      <c r="A1823" s="627">
        <v>9527</v>
      </c>
      <c r="B1823" s="634">
        <v>45254</v>
      </c>
      <c r="C1823" s="642">
        <v>45231</v>
      </c>
      <c r="D1823" s="636" t="s">
        <v>176</v>
      </c>
      <c r="E1823" s="636" t="s">
        <v>261</v>
      </c>
      <c r="F1823" s="374">
        <v>1406383</v>
      </c>
      <c r="G1823" s="636" t="s">
        <v>10591</v>
      </c>
      <c r="H1823" s="636" t="s">
        <v>303</v>
      </c>
      <c r="I1823" s="637" t="s">
        <v>425</v>
      </c>
      <c r="J1823" s="637" t="s">
        <v>1188</v>
      </c>
      <c r="K1823" s="637" t="s">
        <v>4137</v>
      </c>
      <c r="L1823" s="637">
        <v>954979648</v>
      </c>
      <c r="M1823" s="638">
        <v>45254</v>
      </c>
      <c r="N1823" s="74">
        <f t="shared" si="85"/>
        <v>11</v>
      </c>
      <c r="O1823" s="74">
        <f t="shared" si="86"/>
        <v>11</v>
      </c>
      <c r="P1823" s="139" t="str">
        <f t="shared" si="87"/>
        <v>Gastos_com_Pessoal</v>
      </c>
    </row>
    <row r="1824" spans="1:16" ht="51" x14ac:dyDescent="0.2">
      <c r="A1824" s="627">
        <v>9528</v>
      </c>
      <c r="B1824" s="634">
        <v>45254</v>
      </c>
      <c r="C1824" s="642">
        <v>45231</v>
      </c>
      <c r="D1824" s="636" t="s">
        <v>176</v>
      </c>
      <c r="E1824" s="636" t="s">
        <v>261</v>
      </c>
      <c r="F1824" s="374">
        <v>1183</v>
      </c>
      <c r="G1824" s="636" t="s">
        <v>10592</v>
      </c>
      <c r="H1824" s="636" t="s">
        <v>421</v>
      </c>
      <c r="I1824" s="637" t="s">
        <v>5804</v>
      </c>
      <c r="J1824" s="637" t="s">
        <v>1188</v>
      </c>
      <c r="K1824" s="637" t="s">
        <v>1188</v>
      </c>
      <c r="L1824" s="637" t="s">
        <v>425</v>
      </c>
      <c r="M1824" s="638">
        <v>45254</v>
      </c>
      <c r="N1824" s="74">
        <f t="shared" si="85"/>
        <v>11</v>
      </c>
      <c r="O1824" s="74">
        <f t="shared" si="86"/>
        <v>11</v>
      </c>
      <c r="P1824" s="139" t="str">
        <f t="shared" si="87"/>
        <v>Gastos_com_Pessoal</v>
      </c>
    </row>
    <row r="1825" spans="1:16" ht="38.25" x14ac:dyDescent="0.2">
      <c r="A1825" s="627">
        <v>9529</v>
      </c>
      <c r="B1825" s="634">
        <v>45254</v>
      </c>
      <c r="C1825" s="642">
        <v>45231</v>
      </c>
      <c r="D1825" s="636" t="s">
        <v>264</v>
      </c>
      <c r="E1825" s="636" t="s">
        <v>60</v>
      </c>
      <c r="F1825" s="374">
        <v>25162.62</v>
      </c>
      <c r="G1825" s="636" t="s">
        <v>9826</v>
      </c>
      <c r="H1825" s="636" t="s">
        <v>421</v>
      </c>
      <c r="I1825" s="637" t="s">
        <v>9306</v>
      </c>
      <c r="J1825" s="637" t="s">
        <v>1157</v>
      </c>
      <c r="K1825" s="637" t="s">
        <v>32</v>
      </c>
      <c r="L1825" s="637">
        <v>322</v>
      </c>
      <c r="M1825" s="638">
        <v>45253</v>
      </c>
      <c r="N1825" s="74">
        <f t="shared" si="85"/>
        <v>11</v>
      </c>
      <c r="O1825" s="74">
        <f t="shared" si="86"/>
        <v>11</v>
      </c>
      <c r="P1825" s="139" t="str">
        <f t="shared" si="87"/>
        <v>Gastos_Gerais</v>
      </c>
    </row>
    <row r="1826" spans="1:16" ht="38.25" x14ac:dyDescent="0.2">
      <c r="A1826" s="627">
        <v>9530</v>
      </c>
      <c r="B1826" s="634">
        <v>45254</v>
      </c>
      <c r="C1826" s="642">
        <v>45231</v>
      </c>
      <c r="D1826" s="636" t="s">
        <v>264</v>
      </c>
      <c r="E1826" s="636" t="s">
        <v>290</v>
      </c>
      <c r="F1826" s="374">
        <v>504.2</v>
      </c>
      <c r="G1826" s="636" t="s">
        <v>10593</v>
      </c>
      <c r="H1826" s="636" t="s">
        <v>419</v>
      </c>
      <c r="I1826" s="637" t="s">
        <v>7905</v>
      </c>
      <c r="J1826" s="637" t="s">
        <v>1157</v>
      </c>
      <c r="K1826" s="637" t="s">
        <v>32</v>
      </c>
      <c r="L1826" s="637">
        <v>27871</v>
      </c>
      <c r="M1826" s="638">
        <v>45252</v>
      </c>
      <c r="N1826" s="74">
        <f t="shared" si="85"/>
        <v>11</v>
      </c>
      <c r="O1826" s="74">
        <f t="shared" si="86"/>
        <v>11</v>
      </c>
      <c r="P1826" s="139" t="str">
        <f t="shared" si="87"/>
        <v>Gastos_Gerais</v>
      </c>
    </row>
    <row r="1827" spans="1:16" ht="38.25" x14ac:dyDescent="0.2">
      <c r="A1827" s="627">
        <v>9531</v>
      </c>
      <c r="B1827" s="634">
        <v>45254</v>
      </c>
      <c r="C1827" s="642">
        <v>45231</v>
      </c>
      <c r="D1827" s="636" t="s">
        <v>264</v>
      </c>
      <c r="E1827" s="636" t="s">
        <v>0</v>
      </c>
      <c r="F1827" s="374">
        <v>1514.44</v>
      </c>
      <c r="G1827" s="636" t="s">
        <v>6668</v>
      </c>
      <c r="H1827" s="636" t="s">
        <v>1032</v>
      </c>
      <c r="I1827" s="637" t="s">
        <v>10594</v>
      </c>
      <c r="J1827" s="637" t="s">
        <v>1157</v>
      </c>
      <c r="K1827" s="637" t="s">
        <v>32</v>
      </c>
      <c r="L1827" s="637">
        <v>22128</v>
      </c>
      <c r="M1827" s="638">
        <v>45244</v>
      </c>
      <c r="N1827" s="74">
        <f t="shared" si="85"/>
        <v>11</v>
      </c>
      <c r="O1827" s="74">
        <f t="shared" si="86"/>
        <v>11</v>
      </c>
      <c r="P1827" s="139" t="str">
        <f t="shared" si="87"/>
        <v>Gastos_Gerais</v>
      </c>
    </row>
    <row r="1828" spans="1:16" ht="38.25" x14ac:dyDescent="0.2">
      <c r="A1828" s="627">
        <v>9532</v>
      </c>
      <c r="B1828" s="634">
        <v>45254</v>
      </c>
      <c r="C1828" s="642">
        <v>45200</v>
      </c>
      <c r="D1828" s="636" t="s">
        <v>264</v>
      </c>
      <c r="E1828" s="636" t="s">
        <v>90</v>
      </c>
      <c r="F1828" s="374">
        <v>477.04</v>
      </c>
      <c r="G1828" s="636" t="s">
        <v>1462</v>
      </c>
      <c r="H1828" s="636" t="s">
        <v>423</v>
      </c>
      <c r="I1828" s="637" t="s">
        <v>1447</v>
      </c>
      <c r="J1828" s="637" t="s">
        <v>1157</v>
      </c>
      <c r="K1828" s="637" t="s">
        <v>1158</v>
      </c>
      <c r="L1828" s="637" t="s">
        <v>10595</v>
      </c>
      <c r="M1828" s="638">
        <v>45246</v>
      </c>
      <c r="N1828" s="74">
        <f t="shared" si="85"/>
        <v>11</v>
      </c>
      <c r="O1828" s="74">
        <f t="shared" si="86"/>
        <v>10</v>
      </c>
      <c r="P1828" s="139" t="str">
        <f t="shared" si="87"/>
        <v>Gastos_Gerais</v>
      </c>
    </row>
    <row r="1829" spans="1:16" ht="38.25" x14ac:dyDescent="0.2">
      <c r="A1829" s="627">
        <v>9533</v>
      </c>
      <c r="B1829" s="634">
        <v>45254</v>
      </c>
      <c r="C1829" s="642">
        <v>45200</v>
      </c>
      <c r="D1829" s="636" t="s">
        <v>264</v>
      </c>
      <c r="E1829" s="636" t="s">
        <v>90</v>
      </c>
      <c r="F1829" s="374">
        <v>1323</v>
      </c>
      <c r="G1829" s="636" t="s">
        <v>4461</v>
      </c>
      <c r="H1829" s="636" t="s">
        <v>302</v>
      </c>
      <c r="I1829" s="637" t="s">
        <v>1447</v>
      </c>
      <c r="J1829" s="637" t="s">
        <v>1157</v>
      </c>
      <c r="K1829" s="637" t="s">
        <v>1158</v>
      </c>
      <c r="L1829" s="637" t="s">
        <v>10596</v>
      </c>
      <c r="M1829" s="638">
        <v>45246</v>
      </c>
      <c r="N1829" s="74">
        <f t="shared" si="85"/>
        <v>11</v>
      </c>
      <c r="O1829" s="74">
        <f t="shared" si="86"/>
        <v>10</v>
      </c>
      <c r="P1829" s="139" t="str">
        <f t="shared" si="87"/>
        <v>Gastos_Gerais</v>
      </c>
    </row>
    <row r="1830" spans="1:16" ht="38.25" x14ac:dyDescent="0.2">
      <c r="A1830" s="627">
        <v>9534</v>
      </c>
      <c r="B1830" s="634">
        <v>45254</v>
      </c>
      <c r="C1830" s="642">
        <v>45200</v>
      </c>
      <c r="D1830" s="636" t="s">
        <v>264</v>
      </c>
      <c r="E1830" s="636" t="s">
        <v>90</v>
      </c>
      <c r="F1830" s="374">
        <v>567</v>
      </c>
      <c r="G1830" s="636" t="s">
        <v>10597</v>
      </c>
      <c r="H1830" s="636" t="s">
        <v>421</v>
      </c>
      <c r="I1830" s="637" t="s">
        <v>1447</v>
      </c>
      <c r="J1830" s="637" t="s">
        <v>1157</v>
      </c>
      <c r="K1830" s="637" t="s">
        <v>1158</v>
      </c>
      <c r="L1830" s="637" t="s">
        <v>10598</v>
      </c>
      <c r="M1830" s="638">
        <v>45246</v>
      </c>
      <c r="N1830" s="74">
        <f t="shared" si="85"/>
        <v>11</v>
      </c>
      <c r="O1830" s="74">
        <f t="shared" si="86"/>
        <v>10</v>
      </c>
      <c r="P1830" s="139" t="str">
        <f t="shared" si="87"/>
        <v>Gastos_Gerais</v>
      </c>
    </row>
    <row r="1831" spans="1:16" ht="38.25" x14ac:dyDescent="0.2">
      <c r="A1831" s="627">
        <v>9535</v>
      </c>
      <c r="B1831" s="634">
        <v>45254</v>
      </c>
      <c r="C1831" s="642">
        <v>45200</v>
      </c>
      <c r="D1831" s="636" t="s">
        <v>264</v>
      </c>
      <c r="E1831" s="636" t="s">
        <v>90</v>
      </c>
      <c r="F1831" s="374">
        <v>567</v>
      </c>
      <c r="G1831" s="636" t="s">
        <v>1456</v>
      </c>
      <c r="H1831" s="636" t="s">
        <v>414</v>
      </c>
      <c r="I1831" s="637" t="s">
        <v>1447</v>
      </c>
      <c r="J1831" s="637" t="s">
        <v>1157</v>
      </c>
      <c r="K1831" s="637" t="s">
        <v>1158</v>
      </c>
      <c r="L1831" s="637" t="s">
        <v>10599</v>
      </c>
      <c r="M1831" s="638">
        <v>45246</v>
      </c>
      <c r="N1831" s="74">
        <f t="shared" si="85"/>
        <v>11</v>
      </c>
      <c r="O1831" s="74">
        <f t="shared" si="86"/>
        <v>10</v>
      </c>
      <c r="P1831" s="139" t="str">
        <f t="shared" si="87"/>
        <v>Gastos_Gerais</v>
      </c>
    </row>
    <row r="1832" spans="1:16" ht="38.25" x14ac:dyDescent="0.2">
      <c r="A1832" s="627">
        <v>9536</v>
      </c>
      <c r="B1832" s="634">
        <v>45254</v>
      </c>
      <c r="C1832" s="642">
        <v>45200</v>
      </c>
      <c r="D1832" s="636" t="s">
        <v>264</v>
      </c>
      <c r="E1832" s="636" t="s">
        <v>90</v>
      </c>
      <c r="F1832" s="374">
        <v>378</v>
      </c>
      <c r="G1832" s="636" t="s">
        <v>1464</v>
      </c>
      <c r="H1832" s="636" t="s">
        <v>493</v>
      </c>
      <c r="I1832" s="637" t="s">
        <v>1447</v>
      </c>
      <c r="J1832" s="637" t="s">
        <v>1157</v>
      </c>
      <c r="K1832" s="637" t="s">
        <v>1158</v>
      </c>
      <c r="L1832" s="637" t="s">
        <v>10600</v>
      </c>
      <c r="M1832" s="638">
        <v>45246</v>
      </c>
      <c r="N1832" s="74">
        <f t="shared" si="85"/>
        <v>11</v>
      </c>
      <c r="O1832" s="74">
        <f t="shared" si="86"/>
        <v>10</v>
      </c>
      <c r="P1832" s="139" t="str">
        <f t="shared" si="87"/>
        <v>Gastos_Gerais</v>
      </c>
    </row>
    <row r="1833" spans="1:16" ht="38.25" x14ac:dyDescent="0.2">
      <c r="A1833" s="627">
        <v>9537</v>
      </c>
      <c r="B1833" s="634">
        <v>45254</v>
      </c>
      <c r="C1833" s="642">
        <v>45200</v>
      </c>
      <c r="D1833" s="636" t="s">
        <v>264</v>
      </c>
      <c r="E1833" s="636" t="s">
        <v>90</v>
      </c>
      <c r="F1833" s="374">
        <v>593.24</v>
      </c>
      <c r="G1833" s="636" t="s">
        <v>5870</v>
      </c>
      <c r="H1833" s="636" t="s">
        <v>419</v>
      </c>
      <c r="I1833" s="637" t="s">
        <v>1447</v>
      </c>
      <c r="J1833" s="637" t="s">
        <v>1157</v>
      </c>
      <c r="K1833" s="637" t="s">
        <v>1158</v>
      </c>
      <c r="L1833" s="637" t="s">
        <v>10601</v>
      </c>
      <c r="M1833" s="638">
        <v>45246</v>
      </c>
      <c r="N1833" s="74">
        <f t="shared" si="85"/>
        <v>11</v>
      </c>
      <c r="O1833" s="74">
        <f t="shared" si="86"/>
        <v>10</v>
      </c>
      <c r="P1833" s="139" t="str">
        <f t="shared" si="87"/>
        <v>Gastos_Gerais</v>
      </c>
    </row>
    <row r="1834" spans="1:16" ht="38.25" x14ac:dyDescent="0.2">
      <c r="A1834" s="627">
        <v>9538</v>
      </c>
      <c r="B1834" s="634">
        <v>45254</v>
      </c>
      <c r="C1834" s="642">
        <v>45231</v>
      </c>
      <c r="D1834" s="636" t="s">
        <v>264</v>
      </c>
      <c r="E1834" s="636" t="s">
        <v>182</v>
      </c>
      <c r="F1834" s="374">
        <v>566.1</v>
      </c>
      <c r="G1834" s="636" t="s">
        <v>10602</v>
      </c>
      <c r="H1834" s="636" t="s">
        <v>420</v>
      </c>
      <c r="I1834" s="637" t="s">
        <v>10603</v>
      </c>
      <c r="J1834" s="637" t="s">
        <v>1157</v>
      </c>
      <c r="K1834" s="637" t="s">
        <v>32</v>
      </c>
      <c r="L1834" s="637" t="s">
        <v>10604</v>
      </c>
      <c r="M1834" s="638">
        <v>45225</v>
      </c>
      <c r="N1834" s="74">
        <f t="shared" si="85"/>
        <v>11</v>
      </c>
      <c r="O1834" s="74">
        <f t="shared" si="86"/>
        <v>11</v>
      </c>
      <c r="P1834" s="139" t="str">
        <f t="shared" si="87"/>
        <v>Gastos_Gerais</v>
      </c>
    </row>
    <row r="1835" spans="1:16" ht="38.25" x14ac:dyDescent="0.2">
      <c r="A1835" s="627">
        <v>9539</v>
      </c>
      <c r="B1835" s="634">
        <v>45254</v>
      </c>
      <c r="C1835" s="642">
        <v>45231</v>
      </c>
      <c r="D1835" s="636" t="s">
        <v>264</v>
      </c>
      <c r="E1835" s="636" t="s">
        <v>181</v>
      </c>
      <c r="F1835" s="374">
        <v>120</v>
      </c>
      <c r="G1835" s="636" t="s">
        <v>10142</v>
      </c>
      <c r="H1835" s="636" t="s">
        <v>418</v>
      </c>
      <c r="I1835" s="637" t="s">
        <v>10143</v>
      </c>
      <c r="J1835" s="637" t="s">
        <v>1157</v>
      </c>
      <c r="K1835" s="637" t="s">
        <v>32</v>
      </c>
      <c r="L1835" s="637">
        <v>33888</v>
      </c>
      <c r="M1835" s="638">
        <v>45226</v>
      </c>
      <c r="N1835" s="74">
        <f t="shared" si="85"/>
        <v>11</v>
      </c>
      <c r="O1835" s="74">
        <f t="shared" si="86"/>
        <v>11</v>
      </c>
      <c r="P1835" s="139" t="str">
        <f t="shared" si="87"/>
        <v>Gastos_Gerais</v>
      </c>
    </row>
    <row r="1836" spans="1:16" ht="38.25" x14ac:dyDescent="0.2">
      <c r="A1836" s="627">
        <v>9540</v>
      </c>
      <c r="B1836" s="634">
        <v>45254</v>
      </c>
      <c r="C1836" s="642">
        <v>45231</v>
      </c>
      <c r="D1836" s="636" t="s">
        <v>264</v>
      </c>
      <c r="E1836" s="636" t="s">
        <v>402</v>
      </c>
      <c r="F1836" s="374">
        <v>45.98</v>
      </c>
      <c r="G1836" s="636" t="s">
        <v>1487</v>
      </c>
      <c r="H1836" s="636" t="s">
        <v>418</v>
      </c>
      <c r="I1836" s="637" t="s">
        <v>7101</v>
      </c>
      <c r="J1836" s="637" t="s">
        <v>1157</v>
      </c>
      <c r="K1836" s="637" t="s">
        <v>32</v>
      </c>
      <c r="L1836" s="637">
        <v>12531</v>
      </c>
      <c r="M1836" s="638">
        <v>45251</v>
      </c>
      <c r="N1836" s="74">
        <f t="shared" si="85"/>
        <v>11</v>
      </c>
      <c r="O1836" s="74">
        <f t="shared" si="86"/>
        <v>11</v>
      </c>
      <c r="P1836" s="139" t="str">
        <f t="shared" si="87"/>
        <v>Gastos_Gerais</v>
      </c>
    </row>
    <row r="1837" spans="1:16" ht="38.25" x14ac:dyDescent="0.2">
      <c r="A1837" s="627">
        <v>9541</v>
      </c>
      <c r="B1837" s="634">
        <v>45254</v>
      </c>
      <c r="C1837" s="642">
        <v>45231</v>
      </c>
      <c r="D1837" s="636" t="s">
        <v>264</v>
      </c>
      <c r="E1837" s="636" t="s">
        <v>90</v>
      </c>
      <c r="F1837" s="374">
        <v>230</v>
      </c>
      <c r="G1837" s="636" t="s">
        <v>10605</v>
      </c>
      <c r="H1837" s="636" t="s">
        <v>416</v>
      </c>
      <c r="I1837" s="637" t="s">
        <v>10606</v>
      </c>
      <c r="J1837" s="637" t="s">
        <v>1157</v>
      </c>
      <c r="K1837" s="637" t="s">
        <v>32</v>
      </c>
      <c r="L1837" s="637" t="s">
        <v>10607</v>
      </c>
      <c r="M1837" s="638">
        <v>45234</v>
      </c>
      <c r="N1837" s="74">
        <f t="shared" si="85"/>
        <v>11</v>
      </c>
      <c r="O1837" s="74">
        <f t="shared" si="86"/>
        <v>11</v>
      </c>
      <c r="P1837" s="139" t="str">
        <f t="shared" si="87"/>
        <v>Gastos_Gerais</v>
      </c>
    </row>
    <row r="1838" spans="1:16" ht="38.25" x14ac:dyDescent="0.2">
      <c r="A1838" s="627">
        <v>9542</v>
      </c>
      <c r="B1838" s="634">
        <v>45254</v>
      </c>
      <c r="C1838" s="642">
        <v>45231</v>
      </c>
      <c r="D1838" s="636" t="s">
        <v>264</v>
      </c>
      <c r="E1838" s="636" t="s">
        <v>396</v>
      </c>
      <c r="F1838" s="374">
        <v>724.5</v>
      </c>
      <c r="G1838" s="636" t="s">
        <v>10608</v>
      </c>
      <c r="H1838" s="636" t="s">
        <v>421</v>
      </c>
      <c r="I1838" s="637" t="s">
        <v>10189</v>
      </c>
      <c r="J1838" s="637" t="s">
        <v>1157</v>
      </c>
      <c r="K1838" s="637" t="s">
        <v>32</v>
      </c>
      <c r="L1838" s="637">
        <v>4817</v>
      </c>
      <c r="M1838" s="638">
        <v>45252</v>
      </c>
      <c r="N1838" s="74">
        <f t="shared" si="85"/>
        <v>11</v>
      </c>
      <c r="O1838" s="74">
        <f t="shared" si="86"/>
        <v>11</v>
      </c>
      <c r="P1838" s="139" t="str">
        <f t="shared" si="87"/>
        <v>Gastos_Gerais</v>
      </c>
    </row>
    <row r="1839" spans="1:16" ht="76.5" x14ac:dyDescent="0.2">
      <c r="A1839" s="627">
        <v>9543</v>
      </c>
      <c r="B1839" s="634">
        <v>45254</v>
      </c>
      <c r="C1839" s="642">
        <v>45231</v>
      </c>
      <c r="D1839" s="636" t="s">
        <v>288</v>
      </c>
      <c r="E1839" s="636" t="s">
        <v>288</v>
      </c>
      <c r="F1839" s="374">
        <v>0.22</v>
      </c>
      <c r="G1839" s="636" t="s">
        <v>7584</v>
      </c>
      <c r="H1839" s="636" t="s">
        <v>302</v>
      </c>
      <c r="I1839" s="637" t="s">
        <v>1509</v>
      </c>
      <c r="J1839" s="637" t="s">
        <v>4035</v>
      </c>
      <c r="K1839" s="637" t="s">
        <v>1255</v>
      </c>
      <c r="L1839" s="637" t="s">
        <v>425</v>
      </c>
      <c r="M1839" s="634">
        <v>45254</v>
      </c>
      <c r="N1839" s="74">
        <f t="shared" si="85"/>
        <v>11</v>
      </c>
      <c r="O1839" s="74">
        <f t="shared" si="86"/>
        <v>11</v>
      </c>
      <c r="P1839" s="139" t="str">
        <f t="shared" si="87"/>
        <v>Rendimentos_de_Aplicações_Fin.</v>
      </c>
    </row>
    <row r="1840" spans="1:16" ht="51" x14ac:dyDescent="0.2">
      <c r="A1840" s="627">
        <v>9544</v>
      </c>
      <c r="B1840" s="634">
        <v>45257</v>
      </c>
      <c r="C1840" s="642">
        <v>45231</v>
      </c>
      <c r="D1840" s="636" t="s">
        <v>176</v>
      </c>
      <c r="E1840" s="636" t="s">
        <v>173</v>
      </c>
      <c r="F1840" s="374">
        <v>4471.46</v>
      </c>
      <c r="G1840" s="636" t="s">
        <v>10609</v>
      </c>
      <c r="H1840" s="636" t="s">
        <v>303</v>
      </c>
      <c r="I1840" s="637" t="s">
        <v>4157</v>
      </c>
      <c r="J1840" s="637" t="s">
        <v>1157</v>
      </c>
      <c r="K1840" s="637" t="s">
        <v>32</v>
      </c>
      <c r="L1840" s="637" t="s">
        <v>10610</v>
      </c>
      <c r="M1840" s="638">
        <v>45237</v>
      </c>
      <c r="N1840" s="74">
        <f t="shared" si="85"/>
        <v>11</v>
      </c>
      <c r="O1840" s="74">
        <f t="shared" si="86"/>
        <v>11</v>
      </c>
      <c r="P1840" s="139" t="str">
        <f t="shared" si="87"/>
        <v>Gastos_com_Pessoal</v>
      </c>
    </row>
    <row r="1841" spans="1:16" ht="51" x14ac:dyDescent="0.2">
      <c r="A1841" s="627">
        <v>9545</v>
      </c>
      <c r="B1841" s="634">
        <v>45257</v>
      </c>
      <c r="C1841" s="642">
        <v>45231</v>
      </c>
      <c r="D1841" s="636" t="s">
        <v>176</v>
      </c>
      <c r="E1841" s="636" t="s">
        <v>173</v>
      </c>
      <c r="F1841" s="374">
        <v>2964.65</v>
      </c>
      <c r="G1841" s="636" t="s">
        <v>6250</v>
      </c>
      <c r="H1841" s="636" t="s">
        <v>303</v>
      </c>
      <c r="I1841" s="637" t="s">
        <v>4157</v>
      </c>
      <c r="J1841" s="637" t="s">
        <v>1157</v>
      </c>
      <c r="K1841" s="637" t="s">
        <v>32</v>
      </c>
      <c r="L1841" s="637" t="s">
        <v>10611</v>
      </c>
      <c r="M1841" s="638">
        <v>45237</v>
      </c>
      <c r="N1841" s="74">
        <f t="shared" si="85"/>
        <v>11</v>
      </c>
      <c r="O1841" s="74">
        <f t="shared" si="86"/>
        <v>11</v>
      </c>
      <c r="P1841" s="139" t="str">
        <f t="shared" si="87"/>
        <v>Gastos_com_Pessoal</v>
      </c>
    </row>
    <row r="1842" spans="1:16" ht="51" x14ac:dyDescent="0.2">
      <c r="A1842" s="627">
        <v>9546</v>
      </c>
      <c r="B1842" s="634">
        <v>45257</v>
      </c>
      <c r="C1842" s="642">
        <v>45231</v>
      </c>
      <c r="D1842" s="636" t="s">
        <v>176</v>
      </c>
      <c r="E1842" s="636" t="s">
        <v>173</v>
      </c>
      <c r="F1842" s="374">
        <v>4673.5</v>
      </c>
      <c r="G1842" s="636" t="s">
        <v>2131</v>
      </c>
      <c r="H1842" s="636" t="s">
        <v>303</v>
      </c>
      <c r="I1842" s="637" t="s">
        <v>4157</v>
      </c>
      <c r="J1842" s="637" t="s">
        <v>1157</v>
      </c>
      <c r="K1842" s="637" t="s">
        <v>32</v>
      </c>
      <c r="L1842" s="637" t="s">
        <v>10612</v>
      </c>
      <c r="M1842" s="638">
        <v>45246</v>
      </c>
      <c r="N1842" s="74">
        <f t="shared" si="85"/>
        <v>11</v>
      </c>
      <c r="O1842" s="74">
        <f t="shared" si="86"/>
        <v>11</v>
      </c>
      <c r="P1842" s="139" t="str">
        <f t="shared" si="87"/>
        <v>Gastos_com_Pessoal</v>
      </c>
    </row>
    <row r="1843" spans="1:16" ht="38.25" x14ac:dyDescent="0.2">
      <c r="A1843" s="627">
        <v>9547</v>
      </c>
      <c r="B1843" s="634">
        <v>45257</v>
      </c>
      <c r="C1843" s="642">
        <v>45231</v>
      </c>
      <c r="D1843" s="636" t="s">
        <v>264</v>
      </c>
      <c r="E1843" s="636" t="s">
        <v>290</v>
      </c>
      <c r="F1843" s="374">
        <v>99.63</v>
      </c>
      <c r="G1843" s="636" t="s">
        <v>10613</v>
      </c>
      <c r="H1843" s="636" t="s">
        <v>423</v>
      </c>
      <c r="I1843" s="637" t="s">
        <v>10614</v>
      </c>
      <c r="J1843" s="637" t="s">
        <v>1157</v>
      </c>
      <c r="K1843" s="637" t="s">
        <v>32</v>
      </c>
      <c r="L1843" s="637">
        <v>7150</v>
      </c>
      <c r="M1843" s="638">
        <v>45251</v>
      </c>
      <c r="N1843" s="74">
        <f t="shared" si="85"/>
        <v>11</v>
      </c>
      <c r="O1843" s="74">
        <f t="shared" si="86"/>
        <v>11</v>
      </c>
      <c r="P1843" s="139" t="str">
        <f t="shared" si="87"/>
        <v>Gastos_Gerais</v>
      </c>
    </row>
    <row r="1844" spans="1:16" ht="38.25" x14ac:dyDescent="0.2">
      <c r="A1844" s="627">
        <v>9548</v>
      </c>
      <c r="B1844" s="634">
        <v>45257</v>
      </c>
      <c r="C1844" s="642">
        <v>45231</v>
      </c>
      <c r="D1844" s="636" t="s">
        <v>264</v>
      </c>
      <c r="E1844" s="636" t="s">
        <v>402</v>
      </c>
      <c r="F1844" s="374">
        <v>94.77</v>
      </c>
      <c r="G1844" s="636" t="s">
        <v>1487</v>
      </c>
      <c r="H1844" s="636" t="s">
        <v>416</v>
      </c>
      <c r="I1844" s="637" t="s">
        <v>11666</v>
      </c>
      <c r="J1844" s="637" t="s">
        <v>1157</v>
      </c>
      <c r="K1844" s="637" t="s">
        <v>32</v>
      </c>
      <c r="L1844" s="637">
        <v>48</v>
      </c>
      <c r="M1844" s="638">
        <v>45252</v>
      </c>
      <c r="N1844" s="74">
        <f t="shared" si="85"/>
        <v>11</v>
      </c>
      <c r="O1844" s="74">
        <f t="shared" si="86"/>
        <v>11</v>
      </c>
      <c r="P1844" s="139" t="str">
        <f t="shared" si="87"/>
        <v>Gastos_Gerais</v>
      </c>
    </row>
    <row r="1845" spans="1:16" ht="38.25" x14ac:dyDescent="0.2">
      <c r="A1845" s="627">
        <v>9549</v>
      </c>
      <c r="B1845" s="634">
        <v>45257</v>
      </c>
      <c r="C1845" s="642">
        <v>45200</v>
      </c>
      <c r="D1845" s="636" t="s">
        <v>264</v>
      </c>
      <c r="E1845" s="636" t="s">
        <v>161</v>
      </c>
      <c r="F1845" s="374">
        <v>203.65</v>
      </c>
      <c r="G1845" s="636" t="s">
        <v>161</v>
      </c>
      <c r="H1845" s="636" t="s">
        <v>1032</v>
      </c>
      <c r="I1845" s="637" t="s">
        <v>4534</v>
      </c>
      <c r="J1845" s="637" t="s">
        <v>1157</v>
      </c>
      <c r="K1845" s="637" t="s">
        <v>1158</v>
      </c>
      <c r="L1845" s="637">
        <v>423809182</v>
      </c>
      <c r="M1845" s="638">
        <v>45257</v>
      </c>
      <c r="N1845" s="74">
        <f t="shared" si="85"/>
        <v>11</v>
      </c>
      <c r="O1845" s="74">
        <f t="shared" si="86"/>
        <v>10</v>
      </c>
      <c r="P1845" s="139" t="str">
        <f t="shared" si="87"/>
        <v>Gastos_Gerais</v>
      </c>
    </row>
    <row r="1846" spans="1:16" ht="38.25" x14ac:dyDescent="0.2">
      <c r="A1846" s="627">
        <v>9550</v>
      </c>
      <c r="B1846" s="634">
        <v>45257</v>
      </c>
      <c r="C1846" s="642">
        <v>45231</v>
      </c>
      <c r="D1846" s="636" t="s">
        <v>264</v>
      </c>
      <c r="E1846" s="636" t="s">
        <v>290</v>
      </c>
      <c r="F1846" s="374">
        <v>234.78</v>
      </c>
      <c r="G1846" s="636" t="s">
        <v>7676</v>
      </c>
      <c r="H1846" s="636" t="s">
        <v>419</v>
      </c>
      <c r="I1846" s="637" t="s">
        <v>10615</v>
      </c>
      <c r="J1846" s="637" t="s">
        <v>1307</v>
      </c>
      <c r="K1846" s="637" t="s">
        <v>1307</v>
      </c>
      <c r="L1846" s="637" t="s">
        <v>425</v>
      </c>
      <c r="M1846" s="638">
        <v>45253</v>
      </c>
      <c r="N1846" s="74">
        <f t="shared" si="85"/>
        <v>11</v>
      </c>
      <c r="O1846" s="74">
        <f t="shared" si="86"/>
        <v>11</v>
      </c>
      <c r="P1846" s="139" t="str">
        <f t="shared" si="87"/>
        <v>Gastos_Gerais</v>
      </c>
    </row>
    <row r="1847" spans="1:16" ht="38.25" x14ac:dyDescent="0.2">
      <c r="A1847" s="627">
        <v>9551</v>
      </c>
      <c r="B1847" s="634">
        <v>45257</v>
      </c>
      <c r="C1847" s="642">
        <v>45231</v>
      </c>
      <c r="D1847" s="636" t="s">
        <v>264</v>
      </c>
      <c r="E1847" s="636" t="s">
        <v>290</v>
      </c>
      <c r="F1847" s="374">
        <v>234.78</v>
      </c>
      <c r="G1847" s="636" t="s">
        <v>7676</v>
      </c>
      <c r="H1847" s="636" t="s">
        <v>423</v>
      </c>
      <c r="I1847" s="637" t="s">
        <v>10615</v>
      </c>
      <c r="J1847" s="637" t="s">
        <v>1307</v>
      </c>
      <c r="K1847" s="637" t="s">
        <v>1307</v>
      </c>
      <c r="L1847" s="637" t="s">
        <v>425</v>
      </c>
      <c r="M1847" s="638">
        <v>45253</v>
      </c>
      <c r="N1847" s="74">
        <f t="shared" si="85"/>
        <v>11</v>
      </c>
      <c r="O1847" s="74">
        <f t="shared" si="86"/>
        <v>11</v>
      </c>
      <c r="P1847" s="139" t="str">
        <f t="shared" si="87"/>
        <v>Gastos_Gerais</v>
      </c>
    </row>
    <row r="1848" spans="1:16" ht="38.25" x14ac:dyDescent="0.2">
      <c r="A1848" s="627">
        <v>9552</v>
      </c>
      <c r="B1848" s="634">
        <v>45257</v>
      </c>
      <c r="C1848" s="642">
        <v>45231</v>
      </c>
      <c r="D1848" s="636" t="s">
        <v>264</v>
      </c>
      <c r="E1848" s="636" t="s">
        <v>290</v>
      </c>
      <c r="F1848" s="374">
        <v>104.13</v>
      </c>
      <c r="G1848" s="636" t="s">
        <v>7676</v>
      </c>
      <c r="H1848" s="636" t="s">
        <v>423</v>
      </c>
      <c r="I1848" s="637" t="s">
        <v>10615</v>
      </c>
      <c r="J1848" s="637" t="s">
        <v>1307</v>
      </c>
      <c r="K1848" s="637" t="s">
        <v>1307</v>
      </c>
      <c r="L1848" s="637" t="s">
        <v>425</v>
      </c>
      <c r="M1848" s="638">
        <v>45253</v>
      </c>
      <c r="N1848" s="74">
        <f t="shared" si="85"/>
        <v>11</v>
      </c>
      <c r="O1848" s="74">
        <f t="shared" si="86"/>
        <v>11</v>
      </c>
      <c r="P1848" s="139" t="str">
        <f t="shared" si="87"/>
        <v>Gastos_Gerais</v>
      </c>
    </row>
    <row r="1849" spans="1:16" ht="38.25" x14ac:dyDescent="0.2">
      <c r="A1849" s="627">
        <v>9553</v>
      </c>
      <c r="B1849" s="634">
        <v>45257</v>
      </c>
      <c r="C1849" s="642">
        <v>45231</v>
      </c>
      <c r="D1849" s="636" t="s">
        <v>264</v>
      </c>
      <c r="E1849" s="636" t="s">
        <v>182</v>
      </c>
      <c r="F1849" s="374">
        <v>866.4</v>
      </c>
      <c r="G1849" s="636" t="s">
        <v>10616</v>
      </c>
      <c r="H1849" s="636" t="s">
        <v>417</v>
      </c>
      <c r="I1849" s="637" t="s">
        <v>10617</v>
      </c>
      <c r="J1849" s="637" t="s">
        <v>1157</v>
      </c>
      <c r="K1849" s="637" t="s">
        <v>32</v>
      </c>
      <c r="L1849" s="637">
        <v>6457</v>
      </c>
      <c r="M1849" s="638">
        <v>45243</v>
      </c>
      <c r="N1849" s="74">
        <f t="shared" si="85"/>
        <v>11</v>
      </c>
      <c r="O1849" s="74">
        <f t="shared" si="86"/>
        <v>11</v>
      </c>
      <c r="P1849" s="139" t="str">
        <f t="shared" si="87"/>
        <v>Gastos_Gerais</v>
      </c>
    </row>
    <row r="1850" spans="1:16" ht="38.25" x14ac:dyDescent="0.2">
      <c r="A1850" s="627">
        <v>9554</v>
      </c>
      <c r="B1850" s="634">
        <v>45257</v>
      </c>
      <c r="C1850" s="642">
        <v>45231</v>
      </c>
      <c r="D1850" s="636" t="s">
        <v>264</v>
      </c>
      <c r="E1850" s="636" t="s">
        <v>96</v>
      </c>
      <c r="F1850" s="374">
        <v>54.5</v>
      </c>
      <c r="G1850" s="636" t="s">
        <v>10618</v>
      </c>
      <c r="H1850" s="636" t="s">
        <v>419</v>
      </c>
      <c r="I1850" s="637" t="s">
        <v>9517</v>
      </c>
      <c r="J1850" s="637" t="s">
        <v>1188</v>
      </c>
      <c r="K1850" s="637" t="s">
        <v>32</v>
      </c>
      <c r="L1850" s="637">
        <v>8418</v>
      </c>
      <c r="M1850" s="638">
        <v>45257</v>
      </c>
      <c r="N1850" s="74">
        <f t="shared" si="85"/>
        <v>11</v>
      </c>
      <c r="O1850" s="74">
        <f t="shared" si="86"/>
        <v>11</v>
      </c>
      <c r="P1850" s="139" t="str">
        <f t="shared" si="87"/>
        <v>Gastos_Gerais</v>
      </c>
    </row>
    <row r="1851" spans="1:16" ht="38.25" x14ac:dyDescent="0.2">
      <c r="A1851" s="627">
        <v>9555</v>
      </c>
      <c r="B1851" s="634">
        <v>45257</v>
      </c>
      <c r="C1851" s="642">
        <v>45231</v>
      </c>
      <c r="D1851" s="636" t="s">
        <v>264</v>
      </c>
      <c r="E1851" s="636" t="s">
        <v>290</v>
      </c>
      <c r="F1851" s="374">
        <v>5.7</v>
      </c>
      <c r="G1851" s="636" t="s">
        <v>10619</v>
      </c>
      <c r="H1851" s="636" t="s">
        <v>493</v>
      </c>
      <c r="I1851" s="637" t="s">
        <v>10620</v>
      </c>
      <c r="J1851" s="637" t="s">
        <v>1188</v>
      </c>
      <c r="K1851" s="637" t="s">
        <v>32</v>
      </c>
      <c r="L1851" s="637">
        <v>202381</v>
      </c>
      <c r="M1851" s="638">
        <v>45254</v>
      </c>
      <c r="N1851" s="74">
        <f t="shared" si="85"/>
        <v>11</v>
      </c>
      <c r="O1851" s="74">
        <f t="shared" si="86"/>
        <v>11</v>
      </c>
      <c r="P1851" s="139" t="str">
        <f t="shared" si="87"/>
        <v>Gastos_Gerais</v>
      </c>
    </row>
    <row r="1852" spans="1:16" ht="38.25" x14ac:dyDescent="0.2">
      <c r="A1852" s="627">
        <v>9556</v>
      </c>
      <c r="B1852" s="634">
        <v>45257</v>
      </c>
      <c r="C1852" s="642">
        <v>45231</v>
      </c>
      <c r="D1852" s="636" t="s">
        <v>264</v>
      </c>
      <c r="E1852" s="636" t="s">
        <v>293</v>
      </c>
      <c r="F1852" s="374">
        <v>16.8</v>
      </c>
      <c r="G1852" s="636" t="s">
        <v>10621</v>
      </c>
      <c r="H1852" s="636" t="s">
        <v>420</v>
      </c>
      <c r="I1852" s="637" t="s">
        <v>10457</v>
      </c>
      <c r="J1852" s="637" t="s">
        <v>1188</v>
      </c>
      <c r="K1852" s="637" t="s">
        <v>4137</v>
      </c>
      <c r="L1852" s="637">
        <v>555259856</v>
      </c>
      <c r="M1852" s="638">
        <v>45257</v>
      </c>
      <c r="N1852" s="74">
        <f t="shared" si="85"/>
        <v>11</v>
      </c>
      <c r="O1852" s="74">
        <f t="shared" si="86"/>
        <v>11</v>
      </c>
      <c r="P1852" s="139" t="str">
        <f t="shared" si="87"/>
        <v>Gastos_Gerais</v>
      </c>
    </row>
    <row r="1853" spans="1:16" ht="38.25" x14ac:dyDescent="0.2">
      <c r="A1853" s="627">
        <v>9557</v>
      </c>
      <c r="B1853" s="634">
        <v>45257</v>
      </c>
      <c r="C1853" s="642">
        <v>45231</v>
      </c>
      <c r="D1853" s="636" t="s">
        <v>264</v>
      </c>
      <c r="E1853" s="636" t="s">
        <v>293</v>
      </c>
      <c r="F1853" s="374">
        <v>8.4</v>
      </c>
      <c r="G1853" s="636" t="s">
        <v>10622</v>
      </c>
      <c r="H1853" s="636" t="s">
        <v>418</v>
      </c>
      <c r="I1853" s="637" t="s">
        <v>4527</v>
      </c>
      <c r="J1853" s="637" t="s">
        <v>1188</v>
      </c>
      <c r="K1853" s="637" t="s">
        <v>4137</v>
      </c>
      <c r="L1853" s="637">
        <v>555259856</v>
      </c>
      <c r="M1853" s="638">
        <v>45257</v>
      </c>
      <c r="N1853" s="74">
        <f t="shared" si="85"/>
        <v>11</v>
      </c>
      <c r="O1853" s="74">
        <f t="shared" si="86"/>
        <v>11</v>
      </c>
      <c r="P1853" s="139" t="str">
        <f t="shared" si="87"/>
        <v>Gastos_Gerais</v>
      </c>
    </row>
    <row r="1854" spans="1:16" ht="38.25" x14ac:dyDescent="0.2">
      <c r="A1854" s="627">
        <v>9558</v>
      </c>
      <c r="B1854" s="634">
        <v>45257</v>
      </c>
      <c r="C1854" s="642">
        <v>45231</v>
      </c>
      <c r="D1854" s="636" t="s">
        <v>264</v>
      </c>
      <c r="E1854" s="636" t="s">
        <v>293</v>
      </c>
      <c r="F1854" s="374">
        <v>40</v>
      </c>
      <c r="G1854" s="636" t="s">
        <v>10623</v>
      </c>
      <c r="H1854" s="636" t="s">
        <v>302</v>
      </c>
      <c r="I1854" s="637" t="s">
        <v>2298</v>
      </c>
      <c r="J1854" s="637" t="s">
        <v>1188</v>
      </c>
      <c r="K1854" s="637" t="s">
        <v>4137</v>
      </c>
      <c r="L1854" s="637">
        <v>555259856</v>
      </c>
      <c r="M1854" s="638">
        <v>45257</v>
      </c>
      <c r="N1854" s="74">
        <f t="shared" si="85"/>
        <v>11</v>
      </c>
      <c r="O1854" s="74">
        <f t="shared" si="86"/>
        <v>11</v>
      </c>
      <c r="P1854" s="139" t="str">
        <f t="shared" si="87"/>
        <v>Gastos_Gerais</v>
      </c>
    </row>
    <row r="1855" spans="1:16" ht="38.25" x14ac:dyDescent="0.2">
      <c r="A1855" s="627">
        <v>9559</v>
      </c>
      <c r="B1855" s="634">
        <v>45257</v>
      </c>
      <c r="C1855" s="642">
        <v>45231</v>
      </c>
      <c r="D1855" s="636" t="s">
        <v>264</v>
      </c>
      <c r="E1855" s="636" t="s">
        <v>293</v>
      </c>
      <c r="F1855" s="374">
        <v>10.8</v>
      </c>
      <c r="G1855" s="636" t="s">
        <v>10624</v>
      </c>
      <c r="H1855" s="636" t="s">
        <v>420</v>
      </c>
      <c r="I1855" s="637" t="s">
        <v>7700</v>
      </c>
      <c r="J1855" s="637" t="s">
        <v>1188</v>
      </c>
      <c r="K1855" s="637" t="s">
        <v>4137</v>
      </c>
      <c r="L1855" s="637">
        <v>555259856</v>
      </c>
      <c r="M1855" s="638">
        <v>45257</v>
      </c>
      <c r="N1855" s="74">
        <f t="shared" si="85"/>
        <v>11</v>
      </c>
      <c r="O1855" s="74">
        <f t="shared" si="86"/>
        <v>11</v>
      </c>
      <c r="P1855" s="139" t="str">
        <f t="shared" si="87"/>
        <v>Gastos_Gerais</v>
      </c>
    </row>
    <row r="1856" spans="1:16" ht="38.25" x14ac:dyDescent="0.2">
      <c r="A1856" s="627">
        <v>9560</v>
      </c>
      <c r="B1856" s="634">
        <v>45257</v>
      </c>
      <c r="C1856" s="642">
        <v>45231</v>
      </c>
      <c r="D1856" s="636" t="s">
        <v>264</v>
      </c>
      <c r="E1856" s="636" t="s">
        <v>293</v>
      </c>
      <c r="F1856" s="374">
        <v>75</v>
      </c>
      <c r="G1856" s="636" t="s">
        <v>10625</v>
      </c>
      <c r="H1856" s="636" t="s">
        <v>422</v>
      </c>
      <c r="I1856" s="637" t="s">
        <v>4139</v>
      </c>
      <c r="J1856" s="637" t="s">
        <v>1188</v>
      </c>
      <c r="K1856" s="637" t="s">
        <v>4137</v>
      </c>
      <c r="L1856" s="637">
        <v>555259856</v>
      </c>
      <c r="M1856" s="638">
        <v>45257</v>
      </c>
      <c r="N1856" s="74">
        <f t="shared" si="85"/>
        <v>11</v>
      </c>
      <c r="O1856" s="74">
        <f t="shared" si="86"/>
        <v>11</v>
      </c>
      <c r="P1856" s="139" t="str">
        <f t="shared" si="87"/>
        <v>Gastos_Gerais</v>
      </c>
    </row>
    <row r="1857" spans="1:16" ht="51" x14ac:dyDescent="0.2">
      <c r="A1857" s="627">
        <v>9561</v>
      </c>
      <c r="B1857" s="634">
        <v>45257</v>
      </c>
      <c r="C1857" s="642">
        <v>45231</v>
      </c>
      <c r="D1857" s="636" t="s">
        <v>176</v>
      </c>
      <c r="E1857" s="636" t="s">
        <v>261</v>
      </c>
      <c r="F1857" s="374">
        <v>812.96</v>
      </c>
      <c r="G1857" s="636" t="s">
        <v>1207</v>
      </c>
      <c r="H1857" s="636" t="s">
        <v>422</v>
      </c>
      <c r="I1857" s="637" t="s">
        <v>5831</v>
      </c>
      <c r="J1857" s="637" t="s">
        <v>1188</v>
      </c>
      <c r="K1857" s="637" t="s">
        <v>4137</v>
      </c>
      <c r="L1857" s="637">
        <v>555259856</v>
      </c>
      <c r="M1857" s="638">
        <v>45257</v>
      </c>
      <c r="N1857" s="74">
        <f t="shared" si="85"/>
        <v>11</v>
      </c>
      <c r="O1857" s="74">
        <f t="shared" si="86"/>
        <v>11</v>
      </c>
      <c r="P1857" s="139" t="str">
        <f t="shared" si="87"/>
        <v>Gastos_com_Pessoal</v>
      </c>
    </row>
    <row r="1858" spans="1:16" ht="51" x14ac:dyDescent="0.2">
      <c r="A1858" s="627">
        <v>9562</v>
      </c>
      <c r="B1858" s="634">
        <v>45257</v>
      </c>
      <c r="C1858" s="642">
        <v>45231</v>
      </c>
      <c r="D1858" s="636" t="s">
        <v>176</v>
      </c>
      <c r="E1858" s="636" t="s">
        <v>280</v>
      </c>
      <c r="F1858" s="374">
        <v>222.35</v>
      </c>
      <c r="G1858" s="636" t="s">
        <v>1209</v>
      </c>
      <c r="H1858" s="636" t="s">
        <v>422</v>
      </c>
      <c r="I1858" s="637" t="s">
        <v>5831</v>
      </c>
      <c r="J1858" s="637" t="s">
        <v>1188</v>
      </c>
      <c r="K1858" s="637" t="s">
        <v>4137</v>
      </c>
      <c r="L1858" s="637">
        <v>555259856</v>
      </c>
      <c r="M1858" s="638">
        <v>45257</v>
      </c>
      <c r="N1858" s="74">
        <f t="shared" si="85"/>
        <v>11</v>
      </c>
      <c r="O1858" s="74">
        <f t="shared" si="86"/>
        <v>11</v>
      </c>
      <c r="P1858" s="139" t="str">
        <f t="shared" si="87"/>
        <v>Gastos_com_Pessoal</v>
      </c>
    </row>
    <row r="1859" spans="1:16" ht="51" x14ac:dyDescent="0.2">
      <c r="A1859" s="627">
        <v>9563</v>
      </c>
      <c r="B1859" s="634">
        <v>45257</v>
      </c>
      <c r="C1859" s="642">
        <v>45231</v>
      </c>
      <c r="D1859" s="636" t="s">
        <v>176</v>
      </c>
      <c r="E1859" s="636" t="s">
        <v>262</v>
      </c>
      <c r="F1859" s="374">
        <v>74.12</v>
      </c>
      <c r="G1859" s="636" t="s">
        <v>1210</v>
      </c>
      <c r="H1859" s="636" t="s">
        <v>422</v>
      </c>
      <c r="I1859" s="637" t="s">
        <v>5831</v>
      </c>
      <c r="J1859" s="637" t="s">
        <v>1188</v>
      </c>
      <c r="K1859" s="637" t="s">
        <v>4137</v>
      </c>
      <c r="L1859" s="637">
        <v>555259856</v>
      </c>
      <c r="M1859" s="638">
        <v>45257</v>
      </c>
      <c r="N1859" s="74">
        <f t="shared" si="85"/>
        <v>11</v>
      </c>
      <c r="O1859" s="74">
        <f t="shared" si="86"/>
        <v>11</v>
      </c>
      <c r="P1859" s="139" t="str">
        <f t="shared" si="87"/>
        <v>Gastos_com_Pessoal</v>
      </c>
    </row>
    <row r="1860" spans="1:16" ht="51" x14ac:dyDescent="0.2">
      <c r="A1860" s="627">
        <v>9564</v>
      </c>
      <c r="B1860" s="634">
        <v>45257</v>
      </c>
      <c r="C1860" s="642">
        <v>45231</v>
      </c>
      <c r="D1860" s="636" t="s">
        <v>176</v>
      </c>
      <c r="E1860" s="636" t="s">
        <v>169</v>
      </c>
      <c r="F1860" s="374">
        <v>630.86</v>
      </c>
      <c r="G1860" s="636" t="s">
        <v>1211</v>
      </c>
      <c r="H1860" s="636" t="s">
        <v>422</v>
      </c>
      <c r="I1860" s="637" t="s">
        <v>5831</v>
      </c>
      <c r="J1860" s="637" t="s">
        <v>1188</v>
      </c>
      <c r="K1860" s="637" t="s">
        <v>4137</v>
      </c>
      <c r="L1860" s="637">
        <v>555259856</v>
      </c>
      <c r="M1860" s="638">
        <v>45257</v>
      </c>
      <c r="N1860" s="74">
        <f t="shared" si="85"/>
        <v>11</v>
      </c>
      <c r="O1860" s="74">
        <f t="shared" si="86"/>
        <v>11</v>
      </c>
      <c r="P1860" s="139" t="str">
        <f t="shared" si="87"/>
        <v>Gastos_com_Pessoal</v>
      </c>
    </row>
    <row r="1861" spans="1:16" ht="51" x14ac:dyDescent="0.2">
      <c r="A1861" s="627">
        <v>9565</v>
      </c>
      <c r="B1861" s="634">
        <v>45257</v>
      </c>
      <c r="C1861" s="642">
        <v>45231</v>
      </c>
      <c r="D1861" s="636" t="s">
        <v>176</v>
      </c>
      <c r="E1861" s="636" t="s">
        <v>280</v>
      </c>
      <c r="F1861" s="374">
        <v>2534.02</v>
      </c>
      <c r="G1861" s="636" t="s">
        <v>1209</v>
      </c>
      <c r="H1861" s="636" t="s">
        <v>417</v>
      </c>
      <c r="I1861" s="637" t="s">
        <v>10626</v>
      </c>
      <c r="J1861" s="637" t="s">
        <v>1188</v>
      </c>
      <c r="K1861" s="637" t="s">
        <v>4137</v>
      </c>
      <c r="L1861" s="637">
        <v>555259856</v>
      </c>
      <c r="M1861" s="638">
        <v>45257</v>
      </c>
      <c r="N1861" s="74">
        <f t="shared" ref="N1861:N1924" si="88">IF(B1861=0,0,IF(YEAR(B1861)=$O$1,MONTH(B1861)-$N$1+1,(YEAR(B1861)-$O$1)*12-$N$1+1+MONTH(B1861)))</f>
        <v>11</v>
      </c>
      <c r="O1861" s="74">
        <f t="shared" ref="O1861:O1924" si="89">IF(C1861=0,0,IF(YEAR(C1861)=$O$1,MONTH(C1861)-$N$1+1,(YEAR(C1861)-$O$1)*12-$N$1+1+MONTH(C1861)))</f>
        <v>11</v>
      </c>
      <c r="P1861" s="139" t="str">
        <f t="shared" ref="P1861:P1924" si="90">SUBSTITUTE(D1861," ","_")</f>
        <v>Gastos_com_Pessoal</v>
      </c>
    </row>
    <row r="1862" spans="1:16" ht="51" x14ac:dyDescent="0.2">
      <c r="A1862" s="627">
        <v>9566</v>
      </c>
      <c r="B1862" s="634">
        <v>45257</v>
      </c>
      <c r="C1862" s="642">
        <v>45231</v>
      </c>
      <c r="D1862" s="636" t="s">
        <v>176</v>
      </c>
      <c r="E1862" s="636" t="s">
        <v>262</v>
      </c>
      <c r="F1862" s="374">
        <v>901.47</v>
      </c>
      <c r="G1862" s="636" t="s">
        <v>1210</v>
      </c>
      <c r="H1862" s="636" t="s">
        <v>417</v>
      </c>
      <c r="I1862" s="637" t="s">
        <v>10626</v>
      </c>
      <c r="J1862" s="637" t="s">
        <v>1188</v>
      </c>
      <c r="K1862" s="637" t="s">
        <v>4137</v>
      </c>
      <c r="L1862" s="637">
        <v>555259856</v>
      </c>
      <c r="M1862" s="638">
        <v>45257</v>
      </c>
      <c r="N1862" s="74">
        <f t="shared" si="88"/>
        <v>11</v>
      </c>
      <c r="O1862" s="74">
        <f t="shared" si="89"/>
        <v>11</v>
      </c>
      <c r="P1862" s="139" t="str">
        <f t="shared" si="90"/>
        <v>Gastos_com_Pessoal</v>
      </c>
    </row>
    <row r="1863" spans="1:16" ht="48" x14ac:dyDescent="0.2">
      <c r="A1863" s="627">
        <v>9567</v>
      </c>
      <c r="B1863" s="634">
        <v>45257</v>
      </c>
      <c r="C1863" s="642">
        <v>45231</v>
      </c>
      <c r="D1863" s="636" t="s">
        <v>264</v>
      </c>
      <c r="E1863" s="636" t="s">
        <v>60</v>
      </c>
      <c r="F1863" s="374">
        <v>15</v>
      </c>
      <c r="G1863" s="636" t="s">
        <v>10460</v>
      </c>
      <c r="H1863" s="636" t="s">
        <v>421</v>
      </c>
      <c r="I1863" s="637" t="s">
        <v>9469</v>
      </c>
      <c r="J1863" s="637" t="s">
        <v>1188</v>
      </c>
      <c r="K1863" s="637" t="s">
        <v>4137</v>
      </c>
      <c r="L1863" s="637">
        <v>555259856</v>
      </c>
      <c r="M1863" s="638">
        <v>45257</v>
      </c>
      <c r="N1863" s="74">
        <f t="shared" si="88"/>
        <v>11</v>
      </c>
      <c r="O1863" s="74">
        <f t="shared" si="89"/>
        <v>11</v>
      </c>
      <c r="P1863" s="139" t="str">
        <f t="shared" si="90"/>
        <v>Gastos_Gerais</v>
      </c>
    </row>
    <row r="1864" spans="1:16" ht="48" x14ac:dyDescent="0.2">
      <c r="A1864" s="627">
        <v>9568</v>
      </c>
      <c r="B1864" s="634">
        <v>45257</v>
      </c>
      <c r="C1864" s="642">
        <v>45231</v>
      </c>
      <c r="D1864" s="636" t="s">
        <v>264</v>
      </c>
      <c r="E1864" s="636" t="s">
        <v>60</v>
      </c>
      <c r="F1864" s="374">
        <v>15</v>
      </c>
      <c r="G1864" s="636" t="s">
        <v>10460</v>
      </c>
      <c r="H1864" s="636" t="s">
        <v>421</v>
      </c>
      <c r="I1864" s="637" t="s">
        <v>6239</v>
      </c>
      <c r="J1864" s="637" t="s">
        <v>1188</v>
      </c>
      <c r="K1864" s="637" t="s">
        <v>4137</v>
      </c>
      <c r="L1864" s="637">
        <v>555259856</v>
      </c>
      <c r="M1864" s="638">
        <v>45257</v>
      </c>
      <c r="N1864" s="74">
        <f t="shared" si="88"/>
        <v>11</v>
      </c>
      <c r="O1864" s="74">
        <f t="shared" si="89"/>
        <v>11</v>
      </c>
      <c r="P1864" s="139" t="str">
        <f t="shared" si="90"/>
        <v>Gastos_Gerais</v>
      </c>
    </row>
    <row r="1865" spans="1:16" ht="48" x14ac:dyDescent="0.2">
      <c r="A1865" s="627">
        <v>9569</v>
      </c>
      <c r="B1865" s="634">
        <v>45257</v>
      </c>
      <c r="C1865" s="642">
        <v>45231</v>
      </c>
      <c r="D1865" s="636" t="s">
        <v>264</v>
      </c>
      <c r="E1865" s="636" t="s">
        <v>60</v>
      </c>
      <c r="F1865" s="374">
        <v>15</v>
      </c>
      <c r="G1865" s="636" t="s">
        <v>10460</v>
      </c>
      <c r="H1865" s="636" t="s">
        <v>421</v>
      </c>
      <c r="I1865" s="637" t="s">
        <v>5801</v>
      </c>
      <c r="J1865" s="637" t="s">
        <v>1188</v>
      </c>
      <c r="K1865" s="637" t="s">
        <v>4137</v>
      </c>
      <c r="L1865" s="637">
        <v>555259856</v>
      </c>
      <c r="M1865" s="638">
        <v>45257</v>
      </c>
      <c r="N1865" s="74">
        <f t="shared" si="88"/>
        <v>11</v>
      </c>
      <c r="O1865" s="74">
        <f t="shared" si="89"/>
        <v>11</v>
      </c>
      <c r="P1865" s="139" t="str">
        <f t="shared" si="90"/>
        <v>Gastos_Gerais</v>
      </c>
    </row>
    <row r="1866" spans="1:16" ht="48" x14ac:dyDescent="0.2">
      <c r="A1866" s="627">
        <v>9570</v>
      </c>
      <c r="B1866" s="634">
        <v>45257</v>
      </c>
      <c r="C1866" s="642">
        <v>45231</v>
      </c>
      <c r="D1866" s="636" t="s">
        <v>264</v>
      </c>
      <c r="E1866" s="636" t="s">
        <v>60</v>
      </c>
      <c r="F1866" s="374">
        <v>15</v>
      </c>
      <c r="G1866" s="636" t="s">
        <v>10460</v>
      </c>
      <c r="H1866" s="636" t="s">
        <v>421</v>
      </c>
      <c r="I1866" s="637" t="s">
        <v>9388</v>
      </c>
      <c r="J1866" s="637" t="s">
        <v>1188</v>
      </c>
      <c r="K1866" s="637" t="s">
        <v>4137</v>
      </c>
      <c r="L1866" s="637">
        <v>555259856</v>
      </c>
      <c r="M1866" s="638">
        <v>45257</v>
      </c>
      <c r="N1866" s="74">
        <f t="shared" si="88"/>
        <v>11</v>
      </c>
      <c r="O1866" s="74">
        <f t="shared" si="89"/>
        <v>11</v>
      </c>
      <c r="P1866" s="139" t="str">
        <f t="shared" si="90"/>
        <v>Gastos_Gerais</v>
      </c>
    </row>
    <row r="1867" spans="1:16" ht="48" x14ac:dyDescent="0.2">
      <c r="A1867" s="627">
        <v>9571</v>
      </c>
      <c r="B1867" s="634">
        <v>45257</v>
      </c>
      <c r="C1867" s="642">
        <v>45231</v>
      </c>
      <c r="D1867" s="636" t="s">
        <v>264</v>
      </c>
      <c r="E1867" s="636" t="s">
        <v>60</v>
      </c>
      <c r="F1867" s="374">
        <v>15</v>
      </c>
      <c r="G1867" s="636" t="s">
        <v>10460</v>
      </c>
      <c r="H1867" s="636" t="s">
        <v>421</v>
      </c>
      <c r="I1867" s="637" t="s">
        <v>10627</v>
      </c>
      <c r="J1867" s="637" t="s">
        <v>1188</v>
      </c>
      <c r="K1867" s="637" t="s">
        <v>4137</v>
      </c>
      <c r="L1867" s="637">
        <v>555259856</v>
      </c>
      <c r="M1867" s="638">
        <v>45257</v>
      </c>
      <c r="N1867" s="74">
        <f t="shared" si="88"/>
        <v>11</v>
      </c>
      <c r="O1867" s="74">
        <f t="shared" si="89"/>
        <v>11</v>
      </c>
      <c r="P1867" s="139" t="str">
        <f t="shared" si="90"/>
        <v>Gastos_Gerais</v>
      </c>
    </row>
    <row r="1868" spans="1:16" ht="48" x14ac:dyDescent="0.2">
      <c r="A1868" s="627">
        <v>9572</v>
      </c>
      <c r="B1868" s="634">
        <v>45257</v>
      </c>
      <c r="C1868" s="642">
        <v>45231</v>
      </c>
      <c r="D1868" s="636" t="s">
        <v>264</v>
      </c>
      <c r="E1868" s="636" t="s">
        <v>60</v>
      </c>
      <c r="F1868" s="374">
        <v>15</v>
      </c>
      <c r="G1868" s="636" t="s">
        <v>10460</v>
      </c>
      <c r="H1868" s="636" t="s">
        <v>421</v>
      </c>
      <c r="I1868" s="637" t="s">
        <v>2629</v>
      </c>
      <c r="J1868" s="637" t="s">
        <v>1188</v>
      </c>
      <c r="K1868" s="637" t="s">
        <v>4137</v>
      </c>
      <c r="L1868" s="637">
        <v>555259856</v>
      </c>
      <c r="M1868" s="638">
        <v>45257</v>
      </c>
      <c r="N1868" s="74">
        <f t="shared" si="88"/>
        <v>11</v>
      </c>
      <c r="O1868" s="74">
        <f t="shared" si="89"/>
        <v>11</v>
      </c>
      <c r="P1868" s="139" t="str">
        <f t="shared" si="90"/>
        <v>Gastos_Gerais</v>
      </c>
    </row>
    <row r="1869" spans="1:16" ht="48" x14ac:dyDescent="0.2">
      <c r="A1869" s="627">
        <v>9573</v>
      </c>
      <c r="B1869" s="634">
        <v>45257</v>
      </c>
      <c r="C1869" s="642">
        <v>45231</v>
      </c>
      <c r="D1869" s="636" t="s">
        <v>264</v>
      </c>
      <c r="E1869" s="636" t="s">
        <v>60</v>
      </c>
      <c r="F1869" s="374">
        <v>15</v>
      </c>
      <c r="G1869" s="636" t="s">
        <v>10460</v>
      </c>
      <c r="H1869" s="636" t="s">
        <v>421</v>
      </c>
      <c r="I1869" s="637" t="s">
        <v>8686</v>
      </c>
      <c r="J1869" s="637" t="s">
        <v>1188</v>
      </c>
      <c r="K1869" s="637" t="s">
        <v>4137</v>
      </c>
      <c r="L1869" s="637">
        <v>555259856</v>
      </c>
      <c r="M1869" s="638">
        <v>45257</v>
      </c>
      <c r="N1869" s="74">
        <f t="shared" si="88"/>
        <v>11</v>
      </c>
      <c r="O1869" s="74">
        <f t="shared" si="89"/>
        <v>11</v>
      </c>
      <c r="P1869" s="139" t="str">
        <f t="shared" si="90"/>
        <v>Gastos_Gerais</v>
      </c>
    </row>
    <row r="1870" spans="1:16" ht="48" x14ac:dyDescent="0.2">
      <c r="A1870" s="627">
        <v>9574</v>
      </c>
      <c r="B1870" s="634">
        <v>45257</v>
      </c>
      <c r="C1870" s="642">
        <v>45231</v>
      </c>
      <c r="D1870" s="636" t="s">
        <v>264</v>
      </c>
      <c r="E1870" s="636" t="s">
        <v>60</v>
      </c>
      <c r="F1870" s="374">
        <v>15</v>
      </c>
      <c r="G1870" s="636" t="s">
        <v>10460</v>
      </c>
      <c r="H1870" s="636" t="s">
        <v>419</v>
      </c>
      <c r="I1870" s="637" t="s">
        <v>6960</v>
      </c>
      <c r="J1870" s="637" t="s">
        <v>1188</v>
      </c>
      <c r="K1870" s="637" t="s">
        <v>4137</v>
      </c>
      <c r="L1870" s="637">
        <v>555259856</v>
      </c>
      <c r="M1870" s="638">
        <v>45257</v>
      </c>
      <c r="N1870" s="74">
        <f t="shared" si="88"/>
        <v>11</v>
      </c>
      <c r="O1870" s="74">
        <f t="shared" si="89"/>
        <v>11</v>
      </c>
      <c r="P1870" s="139" t="str">
        <f t="shared" si="90"/>
        <v>Gastos_Gerais</v>
      </c>
    </row>
    <row r="1871" spans="1:16" ht="48" x14ac:dyDescent="0.2">
      <c r="A1871" s="627">
        <v>9575</v>
      </c>
      <c r="B1871" s="634">
        <v>45257</v>
      </c>
      <c r="C1871" s="642">
        <v>45231</v>
      </c>
      <c r="D1871" s="636" t="s">
        <v>264</v>
      </c>
      <c r="E1871" s="636" t="s">
        <v>60</v>
      </c>
      <c r="F1871" s="374">
        <v>15</v>
      </c>
      <c r="G1871" s="636" t="s">
        <v>10460</v>
      </c>
      <c r="H1871" s="636" t="s">
        <v>419</v>
      </c>
      <c r="I1871" s="637" t="s">
        <v>10628</v>
      </c>
      <c r="J1871" s="637" t="s">
        <v>1188</v>
      </c>
      <c r="K1871" s="637" t="s">
        <v>4137</v>
      </c>
      <c r="L1871" s="637">
        <v>555259856</v>
      </c>
      <c r="M1871" s="638">
        <v>45257</v>
      </c>
      <c r="N1871" s="74">
        <f t="shared" si="88"/>
        <v>11</v>
      </c>
      <c r="O1871" s="74">
        <f t="shared" si="89"/>
        <v>11</v>
      </c>
      <c r="P1871" s="139" t="str">
        <f t="shared" si="90"/>
        <v>Gastos_Gerais</v>
      </c>
    </row>
    <row r="1872" spans="1:16" ht="48" x14ac:dyDescent="0.2">
      <c r="A1872" s="627">
        <v>9576</v>
      </c>
      <c r="B1872" s="634">
        <v>45257</v>
      </c>
      <c r="C1872" s="642">
        <v>45231</v>
      </c>
      <c r="D1872" s="636" t="s">
        <v>264</v>
      </c>
      <c r="E1872" s="636" t="s">
        <v>60</v>
      </c>
      <c r="F1872" s="374">
        <v>15</v>
      </c>
      <c r="G1872" s="636" t="s">
        <v>10460</v>
      </c>
      <c r="H1872" s="636" t="s">
        <v>419</v>
      </c>
      <c r="I1872" s="637" t="s">
        <v>7150</v>
      </c>
      <c r="J1872" s="637" t="s">
        <v>1188</v>
      </c>
      <c r="K1872" s="637" t="s">
        <v>4137</v>
      </c>
      <c r="L1872" s="637">
        <v>555259856</v>
      </c>
      <c r="M1872" s="638">
        <v>45257</v>
      </c>
      <c r="N1872" s="74">
        <f t="shared" si="88"/>
        <v>11</v>
      </c>
      <c r="O1872" s="74">
        <f t="shared" si="89"/>
        <v>11</v>
      </c>
      <c r="P1872" s="139" t="str">
        <f t="shared" si="90"/>
        <v>Gastos_Gerais</v>
      </c>
    </row>
    <row r="1873" spans="1:16" ht="48" x14ac:dyDescent="0.2">
      <c r="A1873" s="627">
        <v>9577</v>
      </c>
      <c r="B1873" s="634">
        <v>45257</v>
      </c>
      <c r="C1873" s="642">
        <v>45231</v>
      </c>
      <c r="D1873" s="636" t="s">
        <v>264</v>
      </c>
      <c r="E1873" s="636" t="s">
        <v>60</v>
      </c>
      <c r="F1873" s="374">
        <v>15</v>
      </c>
      <c r="G1873" s="636" t="s">
        <v>10460</v>
      </c>
      <c r="H1873" s="636" t="s">
        <v>419</v>
      </c>
      <c r="I1873" s="637" t="s">
        <v>7097</v>
      </c>
      <c r="J1873" s="637" t="s">
        <v>1188</v>
      </c>
      <c r="K1873" s="637" t="s">
        <v>4137</v>
      </c>
      <c r="L1873" s="637">
        <v>555259856</v>
      </c>
      <c r="M1873" s="638">
        <v>45257</v>
      </c>
      <c r="N1873" s="74">
        <f t="shared" si="88"/>
        <v>11</v>
      </c>
      <c r="O1873" s="74">
        <f t="shared" si="89"/>
        <v>11</v>
      </c>
      <c r="P1873" s="139" t="str">
        <f t="shared" si="90"/>
        <v>Gastos_Gerais</v>
      </c>
    </row>
    <row r="1874" spans="1:16" ht="48" x14ac:dyDescent="0.2">
      <c r="A1874" s="627">
        <v>9578</v>
      </c>
      <c r="B1874" s="634">
        <v>45257</v>
      </c>
      <c r="C1874" s="642">
        <v>45231</v>
      </c>
      <c r="D1874" s="636" t="s">
        <v>264</v>
      </c>
      <c r="E1874" s="636" t="s">
        <v>60</v>
      </c>
      <c r="F1874" s="374">
        <v>15</v>
      </c>
      <c r="G1874" s="636" t="s">
        <v>10460</v>
      </c>
      <c r="H1874" s="636" t="s">
        <v>419</v>
      </c>
      <c r="I1874" s="637" t="s">
        <v>10629</v>
      </c>
      <c r="J1874" s="637" t="s">
        <v>1188</v>
      </c>
      <c r="K1874" s="637" t="s">
        <v>4137</v>
      </c>
      <c r="L1874" s="637">
        <v>555259856</v>
      </c>
      <c r="M1874" s="638">
        <v>45257</v>
      </c>
      <c r="N1874" s="74">
        <f t="shared" si="88"/>
        <v>11</v>
      </c>
      <c r="O1874" s="74">
        <f t="shared" si="89"/>
        <v>11</v>
      </c>
      <c r="P1874" s="139" t="str">
        <f t="shared" si="90"/>
        <v>Gastos_Gerais</v>
      </c>
    </row>
    <row r="1875" spans="1:16" ht="48" x14ac:dyDescent="0.2">
      <c r="A1875" s="627">
        <v>9579</v>
      </c>
      <c r="B1875" s="634">
        <v>45257</v>
      </c>
      <c r="C1875" s="642">
        <v>45231</v>
      </c>
      <c r="D1875" s="636" t="s">
        <v>264</v>
      </c>
      <c r="E1875" s="636" t="s">
        <v>60</v>
      </c>
      <c r="F1875" s="374">
        <v>15</v>
      </c>
      <c r="G1875" s="636" t="s">
        <v>10460</v>
      </c>
      <c r="H1875" s="636" t="s">
        <v>419</v>
      </c>
      <c r="I1875" s="637" t="s">
        <v>4950</v>
      </c>
      <c r="J1875" s="637" t="s">
        <v>1188</v>
      </c>
      <c r="K1875" s="637" t="s">
        <v>4137</v>
      </c>
      <c r="L1875" s="637">
        <v>555259856</v>
      </c>
      <c r="M1875" s="638">
        <v>45257</v>
      </c>
      <c r="N1875" s="74">
        <f t="shared" si="88"/>
        <v>11</v>
      </c>
      <c r="O1875" s="74">
        <f t="shared" si="89"/>
        <v>11</v>
      </c>
      <c r="P1875" s="139" t="str">
        <f t="shared" si="90"/>
        <v>Gastos_Gerais</v>
      </c>
    </row>
    <row r="1876" spans="1:16" ht="48" x14ac:dyDescent="0.2">
      <c r="A1876" s="627">
        <v>9580</v>
      </c>
      <c r="B1876" s="634">
        <v>45257</v>
      </c>
      <c r="C1876" s="642">
        <v>45231</v>
      </c>
      <c r="D1876" s="636" t="s">
        <v>264</v>
      </c>
      <c r="E1876" s="636" t="s">
        <v>60</v>
      </c>
      <c r="F1876" s="374">
        <v>15</v>
      </c>
      <c r="G1876" s="636" t="s">
        <v>10460</v>
      </c>
      <c r="H1876" s="636" t="s">
        <v>419</v>
      </c>
      <c r="I1876" s="637" t="s">
        <v>10630</v>
      </c>
      <c r="J1876" s="637" t="s">
        <v>1188</v>
      </c>
      <c r="K1876" s="637" t="s">
        <v>4137</v>
      </c>
      <c r="L1876" s="637">
        <v>555259856</v>
      </c>
      <c r="M1876" s="638">
        <v>45257</v>
      </c>
      <c r="N1876" s="74">
        <f t="shared" si="88"/>
        <v>11</v>
      </c>
      <c r="O1876" s="74">
        <f t="shared" si="89"/>
        <v>11</v>
      </c>
      <c r="P1876" s="139" t="str">
        <f t="shared" si="90"/>
        <v>Gastos_Gerais</v>
      </c>
    </row>
    <row r="1877" spans="1:16" ht="48" x14ac:dyDescent="0.2">
      <c r="A1877" s="627">
        <v>9581</v>
      </c>
      <c r="B1877" s="634">
        <v>45257</v>
      </c>
      <c r="C1877" s="642">
        <v>45231</v>
      </c>
      <c r="D1877" s="636" t="s">
        <v>264</v>
      </c>
      <c r="E1877" s="636" t="s">
        <v>60</v>
      </c>
      <c r="F1877" s="374">
        <v>15</v>
      </c>
      <c r="G1877" s="636" t="s">
        <v>10460</v>
      </c>
      <c r="H1877" s="636" t="s">
        <v>414</v>
      </c>
      <c r="I1877" s="637" t="s">
        <v>10631</v>
      </c>
      <c r="J1877" s="637" t="s">
        <v>1188</v>
      </c>
      <c r="K1877" s="637" t="s">
        <v>4137</v>
      </c>
      <c r="L1877" s="637">
        <v>555259856</v>
      </c>
      <c r="M1877" s="638">
        <v>45257</v>
      </c>
      <c r="N1877" s="74">
        <f t="shared" si="88"/>
        <v>11</v>
      </c>
      <c r="O1877" s="74">
        <f t="shared" si="89"/>
        <v>11</v>
      </c>
      <c r="P1877" s="139" t="str">
        <f t="shared" si="90"/>
        <v>Gastos_Gerais</v>
      </c>
    </row>
    <row r="1878" spans="1:16" ht="48" x14ac:dyDescent="0.2">
      <c r="A1878" s="627">
        <v>9582</v>
      </c>
      <c r="B1878" s="634">
        <v>45257</v>
      </c>
      <c r="C1878" s="642">
        <v>45231</v>
      </c>
      <c r="D1878" s="636" t="s">
        <v>264</v>
      </c>
      <c r="E1878" s="636" t="s">
        <v>60</v>
      </c>
      <c r="F1878" s="374">
        <v>15</v>
      </c>
      <c r="G1878" s="636" t="s">
        <v>10460</v>
      </c>
      <c r="H1878" s="636" t="s">
        <v>414</v>
      </c>
      <c r="I1878" s="637" t="s">
        <v>10632</v>
      </c>
      <c r="J1878" s="637" t="s">
        <v>1188</v>
      </c>
      <c r="K1878" s="637" t="s">
        <v>4137</v>
      </c>
      <c r="L1878" s="637">
        <v>555259856</v>
      </c>
      <c r="M1878" s="638">
        <v>45257</v>
      </c>
      <c r="N1878" s="74">
        <f t="shared" si="88"/>
        <v>11</v>
      </c>
      <c r="O1878" s="74">
        <f t="shared" si="89"/>
        <v>11</v>
      </c>
      <c r="P1878" s="139" t="str">
        <f t="shared" si="90"/>
        <v>Gastos_Gerais</v>
      </c>
    </row>
    <row r="1879" spans="1:16" ht="48" x14ac:dyDescent="0.2">
      <c r="A1879" s="627">
        <v>9583</v>
      </c>
      <c r="B1879" s="634">
        <v>45257</v>
      </c>
      <c r="C1879" s="642">
        <v>45231</v>
      </c>
      <c r="D1879" s="636" t="s">
        <v>264</v>
      </c>
      <c r="E1879" s="636" t="s">
        <v>60</v>
      </c>
      <c r="F1879" s="374">
        <v>15</v>
      </c>
      <c r="G1879" s="636" t="s">
        <v>10460</v>
      </c>
      <c r="H1879" s="636" t="s">
        <v>414</v>
      </c>
      <c r="I1879" s="637" t="s">
        <v>10633</v>
      </c>
      <c r="J1879" s="637" t="s">
        <v>1188</v>
      </c>
      <c r="K1879" s="637" t="s">
        <v>4137</v>
      </c>
      <c r="L1879" s="637">
        <v>555259856</v>
      </c>
      <c r="M1879" s="638">
        <v>45257</v>
      </c>
      <c r="N1879" s="74">
        <f t="shared" si="88"/>
        <v>11</v>
      </c>
      <c r="O1879" s="74">
        <f t="shared" si="89"/>
        <v>11</v>
      </c>
      <c r="P1879" s="139" t="str">
        <f t="shared" si="90"/>
        <v>Gastos_Gerais</v>
      </c>
    </row>
    <row r="1880" spans="1:16" ht="48" x14ac:dyDescent="0.2">
      <c r="A1880" s="627">
        <v>9584</v>
      </c>
      <c r="B1880" s="634">
        <v>45257</v>
      </c>
      <c r="C1880" s="642">
        <v>45231</v>
      </c>
      <c r="D1880" s="636" t="s">
        <v>264</v>
      </c>
      <c r="E1880" s="636" t="s">
        <v>60</v>
      </c>
      <c r="F1880" s="374">
        <v>15</v>
      </c>
      <c r="G1880" s="636" t="s">
        <v>10460</v>
      </c>
      <c r="H1880" s="636" t="s">
        <v>414</v>
      </c>
      <c r="I1880" s="637" t="s">
        <v>10634</v>
      </c>
      <c r="J1880" s="637" t="s">
        <v>1188</v>
      </c>
      <c r="K1880" s="637" t="s">
        <v>4137</v>
      </c>
      <c r="L1880" s="637">
        <v>555259856</v>
      </c>
      <c r="M1880" s="638">
        <v>45257</v>
      </c>
      <c r="N1880" s="74">
        <f t="shared" si="88"/>
        <v>11</v>
      </c>
      <c r="O1880" s="74">
        <f t="shared" si="89"/>
        <v>11</v>
      </c>
      <c r="P1880" s="139" t="str">
        <f t="shared" si="90"/>
        <v>Gastos_Gerais</v>
      </c>
    </row>
    <row r="1881" spans="1:16" ht="48" x14ac:dyDescent="0.2">
      <c r="A1881" s="627">
        <v>9585</v>
      </c>
      <c r="B1881" s="634">
        <v>45257</v>
      </c>
      <c r="C1881" s="642">
        <v>45231</v>
      </c>
      <c r="D1881" s="636" t="s">
        <v>264</v>
      </c>
      <c r="E1881" s="636" t="s">
        <v>60</v>
      </c>
      <c r="F1881" s="374">
        <v>15</v>
      </c>
      <c r="G1881" s="636" t="s">
        <v>10460</v>
      </c>
      <c r="H1881" s="636" t="s">
        <v>414</v>
      </c>
      <c r="I1881" s="637" t="s">
        <v>10635</v>
      </c>
      <c r="J1881" s="637" t="s">
        <v>1188</v>
      </c>
      <c r="K1881" s="637" t="s">
        <v>4137</v>
      </c>
      <c r="L1881" s="637">
        <v>555259856</v>
      </c>
      <c r="M1881" s="638">
        <v>45257</v>
      </c>
      <c r="N1881" s="74">
        <f t="shared" si="88"/>
        <v>11</v>
      </c>
      <c r="O1881" s="74">
        <f t="shared" si="89"/>
        <v>11</v>
      </c>
      <c r="P1881" s="139" t="str">
        <f t="shared" si="90"/>
        <v>Gastos_Gerais</v>
      </c>
    </row>
    <row r="1882" spans="1:16" ht="48" x14ac:dyDescent="0.2">
      <c r="A1882" s="627">
        <v>9586</v>
      </c>
      <c r="B1882" s="634">
        <v>45257</v>
      </c>
      <c r="C1882" s="642">
        <v>45231</v>
      </c>
      <c r="D1882" s="636" t="s">
        <v>264</v>
      </c>
      <c r="E1882" s="636" t="s">
        <v>60</v>
      </c>
      <c r="F1882" s="374">
        <v>15</v>
      </c>
      <c r="G1882" s="636" t="s">
        <v>10460</v>
      </c>
      <c r="H1882" s="636" t="s">
        <v>414</v>
      </c>
      <c r="I1882" s="637" t="s">
        <v>10636</v>
      </c>
      <c r="J1882" s="637" t="s">
        <v>1188</v>
      </c>
      <c r="K1882" s="637" t="s">
        <v>4137</v>
      </c>
      <c r="L1882" s="637">
        <v>555259856</v>
      </c>
      <c r="M1882" s="638">
        <v>45257</v>
      </c>
      <c r="N1882" s="74">
        <f t="shared" si="88"/>
        <v>11</v>
      </c>
      <c r="O1882" s="74">
        <f t="shared" si="89"/>
        <v>11</v>
      </c>
      <c r="P1882" s="139" t="str">
        <f t="shared" si="90"/>
        <v>Gastos_Gerais</v>
      </c>
    </row>
    <row r="1883" spans="1:16" ht="48" x14ac:dyDescent="0.2">
      <c r="A1883" s="627">
        <v>9587</v>
      </c>
      <c r="B1883" s="634">
        <v>45257</v>
      </c>
      <c r="C1883" s="642">
        <v>45231</v>
      </c>
      <c r="D1883" s="636" t="s">
        <v>264</v>
      </c>
      <c r="E1883" s="636" t="s">
        <v>60</v>
      </c>
      <c r="F1883" s="374">
        <v>15</v>
      </c>
      <c r="G1883" s="636" t="s">
        <v>10460</v>
      </c>
      <c r="H1883" s="636" t="s">
        <v>414</v>
      </c>
      <c r="I1883" s="637" t="s">
        <v>9652</v>
      </c>
      <c r="J1883" s="637" t="s">
        <v>1188</v>
      </c>
      <c r="K1883" s="637" t="s">
        <v>4137</v>
      </c>
      <c r="L1883" s="637">
        <v>555259856</v>
      </c>
      <c r="M1883" s="638">
        <v>45257</v>
      </c>
      <c r="N1883" s="74">
        <f t="shared" si="88"/>
        <v>11</v>
      </c>
      <c r="O1883" s="74">
        <f t="shared" si="89"/>
        <v>11</v>
      </c>
      <c r="P1883" s="139" t="str">
        <f t="shared" si="90"/>
        <v>Gastos_Gerais</v>
      </c>
    </row>
    <row r="1884" spans="1:16" ht="48" x14ac:dyDescent="0.2">
      <c r="A1884" s="627">
        <v>9588</v>
      </c>
      <c r="B1884" s="634">
        <v>45257</v>
      </c>
      <c r="C1884" s="642">
        <v>45231</v>
      </c>
      <c r="D1884" s="636" t="s">
        <v>264</v>
      </c>
      <c r="E1884" s="636" t="s">
        <v>60</v>
      </c>
      <c r="F1884" s="374">
        <v>15</v>
      </c>
      <c r="G1884" s="636" t="s">
        <v>10460</v>
      </c>
      <c r="H1884" s="636" t="s">
        <v>423</v>
      </c>
      <c r="I1884" s="637" t="s">
        <v>7024</v>
      </c>
      <c r="J1884" s="637" t="s">
        <v>1188</v>
      </c>
      <c r="K1884" s="637" t="s">
        <v>4137</v>
      </c>
      <c r="L1884" s="637">
        <v>555259856</v>
      </c>
      <c r="M1884" s="638">
        <v>45257</v>
      </c>
      <c r="N1884" s="74">
        <f t="shared" si="88"/>
        <v>11</v>
      </c>
      <c r="O1884" s="74">
        <f t="shared" si="89"/>
        <v>11</v>
      </c>
      <c r="P1884" s="139" t="str">
        <f t="shared" si="90"/>
        <v>Gastos_Gerais</v>
      </c>
    </row>
    <row r="1885" spans="1:16" ht="48" x14ac:dyDescent="0.2">
      <c r="A1885" s="627">
        <v>9589</v>
      </c>
      <c r="B1885" s="634">
        <v>45257</v>
      </c>
      <c r="C1885" s="642">
        <v>45231</v>
      </c>
      <c r="D1885" s="636" t="s">
        <v>264</v>
      </c>
      <c r="E1885" s="636" t="s">
        <v>60</v>
      </c>
      <c r="F1885" s="374">
        <v>15</v>
      </c>
      <c r="G1885" s="636" t="s">
        <v>10460</v>
      </c>
      <c r="H1885" s="636" t="s">
        <v>423</v>
      </c>
      <c r="I1885" s="637" t="s">
        <v>8656</v>
      </c>
      <c r="J1885" s="637" t="s">
        <v>1188</v>
      </c>
      <c r="K1885" s="637" t="s">
        <v>4137</v>
      </c>
      <c r="L1885" s="637">
        <v>555259856</v>
      </c>
      <c r="M1885" s="638">
        <v>45257</v>
      </c>
      <c r="N1885" s="74">
        <f t="shared" si="88"/>
        <v>11</v>
      </c>
      <c r="O1885" s="74">
        <f t="shared" si="89"/>
        <v>11</v>
      </c>
      <c r="P1885" s="139" t="str">
        <f t="shared" si="90"/>
        <v>Gastos_Gerais</v>
      </c>
    </row>
    <row r="1886" spans="1:16" ht="48" x14ac:dyDescent="0.2">
      <c r="A1886" s="627">
        <v>9590</v>
      </c>
      <c r="B1886" s="634">
        <v>45257</v>
      </c>
      <c r="C1886" s="642">
        <v>45231</v>
      </c>
      <c r="D1886" s="636" t="s">
        <v>264</v>
      </c>
      <c r="E1886" s="636" t="s">
        <v>60</v>
      </c>
      <c r="F1886" s="374">
        <v>15</v>
      </c>
      <c r="G1886" s="636" t="s">
        <v>10460</v>
      </c>
      <c r="H1886" s="636" t="s">
        <v>423</v>
      </c>
      <c r="I1886" s="637" t="s">
        <v>10637</v>
      </c>
      <c r="J1886" s="637" t="s">
        <v>1188</v>
      </c>
      <c r="K1886" s="637" t="s">
        <v>4137</v>
      </c>
      <c r="L1886" s="637">
        <v>555259856</v>
      </c>
      <c r="M1886" s="638">
        <v>45257</v>
      </c>
      <c r="N1886" s="74">
        <f t="shared" si="88"/>
        <v>11</v>
      </c>
      <c r="O1886" s="74">
        <f t="shared" si="89"/>
        <v>11</v>
      </c>
      <c r="P1886" s="139" t="str">
        <f t="shared" si="90"/>
        <v>Gastos_Gerais</v>
      </c>
    </row>
    <row r="1887" spans="1:16" ht="48" x14ac:dyDescent="0.2">
      <c r="A1887" s="627">
        <v>9591</v>
      </c>
      <c r="B1887" s="634">
        <v>45257</v>
      </c>
      <c r="C1887" s="642">
        <v>45231</v>
      </c>
      <c r="D1887" s="636" t="s">
        <v>264</v>
      </c>
      <c r="E1887" s="636" t="s">
        <v>60</v>
      </c>
      <c r="F1887" s="374">
        <v>15</v>
      </c>
      <c r="G1887" s="636" t="s">
        <v>10460</v>
      </c>
      <c r="H1887" s="636" t="s">
        <v>423</v>
      </c>
      <c r="I1887" s="637" t="s">
        <v>10638</v>
      </c>
      <c r="J1887" s="637" t="s">
        <v>1188</v>
      </c>
      <c r="K1887" s="637" t="s">
        <v>4137</v>
      </c>
      <c r="L1887" s="637">
        <v>555259856</v>
      </c>
      <c r="M1887" s="638">
        <v>45257</v>
      </c>
      <c r="N1887" s="74">
        <f t="shared" si="88"/>
        <v>11</v>
      </c>
      <c r="O1887" s="74">
        <f t="shared" si="89"/>
        <v>11</v>
      </c>
      <c r="P1887" s="139" t="str">
        <f t="shared" si="90"/>
        <v>Gastos_Gerais</v>
      </c>
    </row>
    <row r="1888" spans="1:16" ht="48" x14ac:dyDescent="0.2">
      <c r="A1888" s="627">
        <v>9592</v>
      </c>
      <c r="B1888" s="634">
        <v>45257</v>
      </c>
      <c r="C1888" s="642">
        <v>45231</v>
      </c>
      <c r="D1888" s="636" t="s">
        <v>264</v>
      </c>
      <c r="E1888" s="636" t="s">
        <v>60</v>
      </c>
      <c r="F1888" s="374">
        <v>15</v>
      </c>
      <c r="G1888" s="636" t="s">
        <v>10460</v>
      </c>
      <c r="H1888" s="636" t="s">
        <v>423</v>
      </c>
      <c r="I1888" s="637" t="s">
        <v>10639</v>
      </c>
      <c r="J1888" s="637" t="s">
        <v>1188</v>
      </c>
      <c r="K1888" s="637" t="s">
        <v>4137</v>
      </c>
      <c r="L1888" s="637">
        <v>555259856</v>
      </c>
      <c r="M1888" s="638">
        <v>45257</v>
      </c>
      <c r="N1888" s="74">
        <f t="shared" si="88"/>
        <v>11</v>
      </c>
      <c r="O1888" s="74">
        <f t="shared" si="89"/>
        <v>11</v>
      </c>
      <c r="P1888" s="139" t="str">
        <f t="shared" si="90"/>
        <v>Gastos_Gerais</v>
      </c>
    </row>
    <row r="1889" spans="1:16" ht="48" x14ac:dyDescent="0.2">
      <c r="A1889" s="627">
        <v>9593</v>
      </c>
      <c r="B1889" s="634">
        <v>45257</v>
      </c>
      <c r="C1889" s="642">
        <v>45231</v>
      </c>
      <c r="D1889" s="636" t="s">
        <v>264</v>
      </c>
      <c r="E1889" s="636" t="s">
        <v>60</v>
      </c>
      <c r="F1889" s="374">
        <v>15</v>
      </c>
      <c r="G1889" s="636" t="s">
        <v>10460</v>
      </c>
      <c r="H1889" s="636" t="s">
        <v>423</v>
      </c>
      <c r="I1889" s="637" t="s">
        <v>8037</v>
      </c>
      <c r="J1889" s="637" t="s">
        <v>1188</v>
      </c>
      <c r="K1889" s="637" t="s">
        <v>4137</v>
      </c>
      <c r="L1889" s="637">
        <v>555259856</v>
      </c>
      <c r="M1889" s="638">
        <v>45257</v>
      </c>
      <c r="N1889" s="74">
        <f t="shared" si="88"/>
        <v>11</v>
      </c>
      <c r="O1889" s="74">
        <f t="shared" si="89"/>
        <v>11</v>
      </c>
      <c r="P1889" s="139" t="str">
        <f t="shared" si="90"/>
        <v>Gastos_Gerais</v>
      </c>
    </row>
    <row r="1890" spans="1:16" ht="48" x14ac:dyDescent="0.2">
      <c r="A1890" s="627">
        <v>9594</v>
      </c>
      <c r="B1890" s="634">
        <v>45257</v>
      </c>
      <c r="C1890" s="642">
        <v>45231</v>
      </c>
      <c r="D1890" s="636" t="s">
        <v>264</v>
      </c>
      <c r="E1890" s="636" t="s">
        <v>60</v>
      </c>
      <c r="F1890" s="374">
        <v>15</v>
      </c>
      <c r="G1890" s="636" t="s">
        <v>10460</v>
      </c>
      <c r="H1890" s="636" t="s">
        <v>423</v>
      </c>
      <c r="I1890" s="637" t="s">
        <v>10640</v>
      </c>
      <c r="J1890" s="637" t="s">
        <v>1188</v>
      </c>
      <c r="K1890" s="637" t="s">
        <v>4137</v>
      </c>
      <c r="L1890" s="637">
        <v>555259856</v>
      </c>
      <c r="M1890" s="638">
        <v>45257</v>
      </c>
      <c r="N1890" s="74">
        <f t="shared" si="88"/>
        <v>11</v>
      </c>
      <c r="O1890" s="74">
        <f t="shared" si="89"/>
        <v>11</v>
      </c>
      <c r="P1890" s="139" t="str">
        <f t="shared" si="90"/>
        <v>Gastos_Gerais</v>
      </c>
    </row>
    <row r="1891" spans="1:16" ht="48" x14ac:dyDescent="0.2">
      <c r="A1891" s="627">
        <v>9595</v>
      </c>
      <c r="B1891" s="634">
        <v>45257</v>
      </c>
      <c r="C1891" s="642">
        <v>45231</v>
      </c>
      <c r="D1891" s="636" t="s">
        <v>264</v>
      </c>
      <c r="E1891" s="636" t="s">
        <v>60</v>
      </c>
      <c r="F1891" s="374">
        <v>15</v>
      </c>
      <c r="G1891" s="636" t="s">
        <v>10460</v>
      </c>
      <c r="H1891" s="636" t="s">
        <v>493</v>
      </c>
      <c r="I1891" s="637" t="s">
        <v>9580</v>
      </c>
      <c r="J1891" s="637" t="s">
        <v>1188</v>
      </c>
      <c r="K1891" s="637" t="s">
        <v>4137</v>
      </c>
      <c r="L1891" s="637">
        <v>555259856</v>
      </c>
      <c r="M1891" s="638">
        <v>45257</v>
      </c>
      <c r="N1891" s="74">
        <f t="shared" si="88"/>
        <v>11</v>
      </c>
      <c r="O1891" s="74">
        <f t="shared" si="89"/>
        <v>11</v>
      </c>
      <c r="P1891" s="139" t="str">
        <f t="shared" si="90"/>
        <v>Gastos_Gerais</v>
      </c>
    </row>
    <row r="1892" spans="1:16" ht="51" x14ac:dyDescent="0.2">
      <c r="A1892" s="627">
        <v>9596</v>
      </c>
      <c r="B1892" s="634">
        <v>45257</v>
      </c>
      <c r="C1892" s="642">
        <v>45261</v>
      </c>
      <c r="D1892" s="636" t="s">
        <v>176</v>
      </c>
      <c r="E1892" s="636" t="s">
        <v>6</v>
      </c>
      <c r="F1892" s="374">
        <v>15855</v>
      </c>
      <c r="G1892" s="636" t="s">
        <v>9830</v>
      </c>
      <c r="H1892" s="636" t="s">
        <v>302</v>
      </c>
      <c r="I1892" s="637" t="s">
        <v>9221</v>
      </c>
      <c r="J1892" s="637" t="s">
        <v>1157</v>
      </c>
      <c r="K1892" s="637" t="s">
        <v>32</v>
      </c>
      <c r="L1892" s="637">
        <v>3275255</v>
      </c>
      <c r="M1892" s="638">
        <v>45260</v>
      </c>
      <c r="N1892" s="74">
        <f t="shared" si="88"/>
        <v>11</v>
      </c>
      <c r="O1892" s="74">
        <f t="shared" si="89"/>
        <v>12</v>
      </c>
      <c r="P1892" s="139" t="str">
        <f t="shared" si="90"/>
        <v>Gastos_com_Pessoal</v>
      </c>
    </row>
    <row r="1893" spans="1:16" ht="51" x14ac:dyDescent="0.2">
      <c r="A1893" s="627">
        <v>9597</v>
      </c>
      <c r="B1893" s="634">
        <v>45257</v>
      </c>
      <c r="C1893" s="642">
        <v>45261</v>
      </c>
      <c r="D1893" s="636" t="s">
        <v>176</v>
      </c>
      <c r="E1893" s="636" t="s">
        <v>158</v>
      </c>
      <c r="F1893" s="374">
        <v>107.46</v>
      </c>
      <c r="G1893" s="636" t="s">
        <v>5685</v>
      </c>
      <c r="H1893" s="636" t="s">
        <v>416</v>
      </c>
      <c r="I1893" s="637" t="s">
        <v>1991</v>
      </c>
      <c r="J1893" s="637" t="s">
        <v>1157</v>
      </c>
      <c r="K1893" s="637" t="s">
        <v>32</v>
      </c>
      <c r="L1893" s="637">
        <v>168494</v>
      </c>
      <c r="M1893" s="638">
        <v>45258</v>
      </c>
      <c r="N1893" s="74">
        <f t="shared" si="88"/>
        <v>11</v>
      </c>
      <c r="O1893" s="74">
        <f t="shared" si="89"/>
        <v>12</v>
      </c>
      <c r="P1893" s="139" t="str">
        <f t="shared" si="90"/>
        <v>Gastos_com_Pessoal</v>
      </c>
    </row>
    <row r="1894" spans="1:16" ht="51" x14ac:dyDescent="0.2">
      <c r="A1894" s="627">
        <v>9598</v>
      </c>
      <c r="B1894" s="634">
        <v>45257</v>
      </c>
      <c r="C1894" s="642">
        <v>45261</v>
      </c>
      <c r="D1894" s="636" t="s">
        <v>176</v>
      </c>
      <c r="E1894" s="636" t="s">
        <v>158</v>
      </c>
      <c r="F1894" s="374">
        <v>37922.379999999997</v>
      </c>
      <c r="G1894" s="636" t="s">
        <v>10841</v>
      </c>
      <c r="H1894" s="636" t="s">
        <v>303</v>
      </c>
      <c r="I1894" s="637" t="s">
        <v>6221</v>
      </c>
      <c r="J1894" s="637" t="s">
        <v>1157</v>
      </c>
      <c r="K1894" s="637" t="s">
        <v>32</v>
      </c>
      <c r="L1894" s="637">
        <v>2023298941</v>
      </c>
      <c r="M1894" s="638">
        <v>45259</v>
      </c>
      <c r="N1894" s="74">
        <f t="shared" si="88"/>
        <v>11</v>
      </c>
      <c r="O1894" s="74">
        <f t="shared" si="89"/>
        <v>12</v>
      </c>
      <c r="P1894" s="139" t="str">
        <f t="shared" si="90"/>
        <v>Gastos_com_Pessoal</v>
      </c>
    </row>
    <row r="1895" spans="1:16" ht="51" x14ac:dyDescent="0.2">
      <c r="A1895" s="627">
        <v>9599</v>
      </c>
      <c r="B1895" s="634">
        <v>45257</v>
      </c>
      <c r="C1895" s="642">
        <v>45261</v>
      </c>
      <c r="D1895" s="636" t="s">
        <v>176</v>
      </c>
      <c r="E1895" s="636" t="s">
        <v>158</v>
      </c>
      <c r="F1895" s="374">
        <v>26813.41</v>
      </c>
      <c r="G1895" s="636" t="s">
        <v>10838</v>
      </c>
      <c r="H1895" s="636" t="s">
        <v>303</v>
      </c>
      <c r="I1895" s="637" t="s">
        <v>4133</v>
      </c>
      <c r="J1895" s="637" t="s">
        <v>1157</v>
      </c>
      <c r="K1895" s="637" t="s">
        <v>32</v>
      </c>
      <c r="L1895" s="637">
        <v>2023337463</v>
      </c>
      <c r="M1895" s="638">
        <v>45259</v>
      </c>
      <c r="N1895" s="74">
        <f t="shared" si="88"/>
        <v>11</v>
      </c>
      <c r="O1895" s="74">
        <f t="shared" si="89"/>
        <v>12</v>
      </c>
      <c r="P1895" s="139" t="str">
        <f t="shared" si="90"/>
        <v>Gastos_com_Pessoal</v>
      </c>
    </row>
    <row r="1896" spans="1:16" ht="76.5" x14ac:dyDescent="0.2">
      <c r="A1896" s="627">
        <v>9600</v>
      </c>
      <c r="B1896" s="634">
        <v>45257</v>
      </c>
      <c r="C1896" s="642">
        <v>45231</v>
      </c>
      <c r="D1896" s="636" t="s">
        <v>141</v>
      </c>
      <c r="E1896" s="636" t="s">
        <v>224</v>
      </c>
      <c r="F1896" s="374">
        <v>549.9</v>
      </c>
      <c r="G1896" s="636" t="s">
        <v>10641</v>
      </c>
      <c r="H1896" s="636" t="s">
        <v>417</v>
      </c>
      <c r="I1896" s="637" t="s">
        <v>10642</v>
      </c>
      <c r="J1896" s="637" t="s">
        <v>1157</v>
      </c>
      <c r="K1896" s="637" t="s">
        <v>32</v>
      </c>
      <c r="L1896" s="637">
        <v>24167</v>
      </c>
      <c r="M1896" s="638">
        <v>45252</v>
      </c>
      <c r="N1896" s="74">
        <f t="shared" si="88"/>
        <v>11</v>
      </c>
      <c r="O1896" s="74">
        <f t="shared" si="89"/>
        <v>11</v>
      </c>
      <c r="P1896" s="139" t="str">
        <f t="shared" si="90"/>
        <v>Aquisição_de_Bens_Permanentes</v>
      </c>
    </row>
    <row r="1897" spans="1:16" ht="48" x14ac:dyDescent="0.2">
      <c r="A1897" s="627">
        <v>9601</v>
      </c>
      <c r="B1897" s="634">
        <v>45257</v>
      </c>
      <c r="C1897" s="642">
        <v>45231</v>
      </c>
      <c r="D1897" s="636" t="s">
        <v>264</v>
      </c>
      <c r="E1897" s="636" t="s">
        <v>386</v>
      </c>
      <c r="F1897" s="374">
        <v>704.5</v>
      </c>
      <c r="G1897" s="636" t="s">
        <v>9081</v>
      </c>
      <c r="H1897" s="636" t="s">
        <v>423</v>
      </c>
      <c r="I1897" s="637" t="s">
        <v>10643</v>
      </c>
      <c r="J1897" s="637" t="s">
        <v>1157</v>
      </c>
      <c r="K1897" s="637" t="s">
        <v>32</v>
      </c>
      <c r="L1897" s="637">
        <v>20232958</v>
      </c>
      <c r="M1897" s="638">
        <v>45253</v>
      </c>
      <c r="N1897" s="74">
        <f t="shared" si="88"/>
        <v>11</v>
      </c>
      <c r="O1897" s="74">
        <f t="shared" si="89"/>
        <v>11</v>
      </c>
      <c r="P1897" s="139" t="str">
        <f t="shared" si="90"/>
        <v>Gastos_Gerais</v>
      </c>
    </row>
    <row r="1898" spans="1:16" ht="38.25" x14ac:dyDescent="0.2">
      <c r="A1898" s="627">
        <v>9602</v>
      </c>
      <c r="B1898" s="634">
        <v>45257</v>
      </c>
      <c r="C1898" s="642">
        <v>45231</v>
      </c>
      <c r="D1898" s="636" t="s">
        <v>264</v>
      </c>
      <c r="E1898" s="636" t="s">
        <v>404</v>
      </c>
      <c r="F1898" s="374">
        <v>397.66</v>
      </c>
      <c r="G1898" s="636" t="s">
        <v>10644</v>
      </c>
      <c r="H1898" s="636" t="s">
        <v>414</v>
      </c>
      <c r="I1898" s="637" t="s">
        <v>10645</v>
      </c>
      <c r="J1898" s="637" t="s">
        <v>1157</v>
      </c>
      <c r="K1898" s="637" t="s">
        <v>32</v>
      </c>
      <c r="L1898" s="637">
        <v>242</v>
      </c>
      <c r="M1898" s="638">
        <v>45253</v>
      </c>
      <c r="N1898" s="74">
        <f t="shared" si="88"/>
        <v>11</v>
      </c>
      <c r="O1898" s="74">
        <f t="shared" si="89"/>
        <v>11</v>
      </c>
      <c r="P1898" s="139" t="str">
        <f t="shared" si="90"/>
        <v>Gastos_Gerais</v>
      </c>
    </row>
    <row r="1899" spans="1:16" ht="38.25" x14ac:dyDescent="0.2">
      <c r="A1899" s="627">
        <v>9603</v>
      </c>
      <c r="B1899" s="634">
        <v>45257</v>
      </c>
      <c r="C1899" s="642">
        <v>45231</v>
      </c>
      <c r="D1899" s="636" t="s">
        <v>264</v>
      </c>
      <c r="E1899" s="636" t="s">
        <v>402</v>
      </c>
      <c r="F1899" s="374">
        <v>39.61</v>
      </c>
      <c r="G1899" s="636" t="s">
        <v>1487</v>
      </c>
      <c r="H1899" s="636" t="s">
        <v>418</v>
      </c>
      <c r="I1899" s="637" t="s">
        <v>8702</v>
      </c>
      <c r="J1899" s="637" t="s">
        <v>1157</v>
      </c>
      <c r="K1899" s="637" t="s">
        <v>32</v>
      </c>
      <c r="L1899" s="637">
        <v>91</v>
      </c>
      <c r="M1899" s="638">
        <v>45251</v>
      </c>
      <c r="N1899" s="74">
        <f t="shared" si="88"/>
        <v>11</v>
      </c>
      <c r="O1899" s="74">
        <f t="shared" si="89"/>
        <v>11</v>
      </c>
      <c r="P1899" s="139" t="str">
        <f t="shared" si="90"/>
        <v>Gastos_Gerais</v>
      </c>
    </row>
    <row r="1900" spans="1:16" ht="38.25" x14ac:dyDescent="0.2">
      <c r="A1900" s="627">
        <v>9604</v>
      </c>
      <c r="B1900" s="634">
        <v>45257</v>
      </c>
      <c r="C1900" s="642">
        <v>45231</v>
      </c>
      <c r="D1900" s="636" t="s">
        <v>264</v>
      </c>
      <c r="E1900" s="636" t="s">
        <v>96</v>
      </c>
      <c r="F1900" s="374">
        <v>485.4</v>
      </c>
      <c r="G1900" s="636" t="s">
        <v>10646</v>
      </c>
      <c r="H1900" s="636" t="s">
        <v>493</v>
      </c>
      <c r="I1900" s="637" t="s">
        <v>6126</v>
      </c>
      <c r="J1900" s="637" t="s">
        <v>1157</v>
      </c>
      <c r="K1900" s="637" t="s">
        <v>32</v>
      </c>
      <c r="L1900" s="637">
        <v>180</v>
      </c>
      <c r="M1900" s="638">
        <v>45251</v>
      </c>
      <c r="N1900" s="74">
        <f t="shared" si="88"/>
        <v>11</v>
      </c>
      <c r="O1900" s="74">
        <f t="shared" si="89"/>
        <v>11</v>
      </c>
      <c r="P1900" s="139" t="str">
        <f t="shared" si="90"/>
        <v>Gastos_Gerais</v>
      </c>
    </row>
    <row r="1901" spans="1:16" ht="38.25" x14ac:dyDescent="0.2">
      <c r="A1901" s="627">
        <v>9605</v>
      </c>
      <c r="B1901" s="634">
        <v>45257</v>
      </c>
      <c r="C1901" s="642">
        <v>45231</v>
      </c>
      <c r="D1901" s="636" t="s">
        <v>264</v>
      </c>
      <c r="E1901" s="636" t="s">
        <v>96</v>
      </c>
      <c r="F1901" s="374">
        <v>2313</v>
      </c>
      <c r="G1901" s="636" t="s">
        <v>10647</v>
      </c>
      <c r="H1901" s="636" t="s">
        <v>414</v>
      </c>
      <c r="I1901" s="637" t="s">
        <v>6126</v>
      </c>
      <c r="J1901" s="637" t="s">
        <v>1157</v>
      </c>
      <c r="K1901" s="637" t="s">
        <v>32</v>
      </c>
      <c r="L1901" s="637">
        <v>181</v>
      </c>
      <c r="M1901" s="638">
        <v>45251</v>
      </c>
      <c r="N1901" s="74">
        <f t="shared" si="88"/>
        <v>11</v>
      </c>
      <c r="O1901" s="74">
        <f t="shared" si="89"/>
        <v>11</v>
      </c>
      <c r="P1901" s="139" t="str">
        <f t="shared" si="90"/>
        <v>Gastos_Gerais</v>
      </c>
    </row>
    <row r="1902" spans="1:16" ht="38.25" x14ac:dyDescent="0.2">
      <c r="A1902" s="627">
        <v>9606</v>
      </c>
      <c r="B1902" s="634">
        <v>45257</v>
      </c>
      <c r="C1902" s="642">
        <v>45231</v>
      </c>
      <c r="D1902" s="636" t="s">
        <v>264</v>
      </c>
      <c r="E1902" s="636" t="s">
        <v>402</v>
      </c>
      <c r="F1902" s="374">
        <v>95.9</v>
      </c>
      <c r="G1902" s="636" t="s">
        <v>1487</v>
      </c>
      <c r="H1902" s="636" t="s">
        <v>1032</v>
      </c>
      <c r="I1902" s="637" t="s">
        <v>3184</v>
      </c>
      <c r="J1902" s="637" t="s">
        <v>1157</v>
      </c>
      <c r="K1902" s="637" t="s">
        <v>32</v>
      </c>
      <c r="L1902" s="637">
        <v>200</v>
      </c>
      <c r="M1902" s="638">
        <v>45253</v>
      </c>
      <c r="N1902" s="74">
        <f t="shared" si="88"/>
        <v>11</v>
      </c>
      <c r="O1902" s="74">
        <f t="shared" si="89"/>
        <v>11</v>
      </c>
      <c r="P1902" s="139" t="str">
        <f t="shared" si="90"/>
        <v>Gastos_Gerais</v>
      </c>
    </row>
    <row r="1903" spans="1:16" ht="76.5" x14ac:dyDescent="0.2">
      <c r="A1903" s="627">
        <v>9607</v>
      </c>
      <c r="B1903" s="634">
        <v>45257</v>
      </c>
      <c r="C1903" s="642">
        <v>45231</v>
      </c>
      <c r="D1903" s="636" t="s">
        <v>288</v>
      </c>
      <c r="E1903" s="636" t="s">
        <v>288</v>
      </c>
      <c r="F1903" s="374">
        <v>0.01</v>
      </c>
      <c r="G1903" s="636" t="s">
        <v>7584</v>
      </c>
      <c r="H1903" s="636" t="s">
        <v>302</v>
      </c>
      <c r="I1903" s="637" t="s">
        <v>1509</v>
      </c>
      <c r="J1903" s="637" t="s">
        <v>4035</v>
      </c>
      <c r="K1903" s="637" t="s">
        <v>1255</v>
      </c>
      <c r="L1903" s="637" t="s">
        <v>425</v>
      </c>
      <c r="M1903" s="634">
        <v>45257</v>
      </c>
      <c r="N1903" s="74">
        <f t="shared" si="88"/>
        <v>11</v>
      </c>
      <c r="O1903" s="74">
        <f t="shared" si="89"/>
        <v>11</v>
      </c>
      <c r="P1903" s="139" t="str">
        <f t="shared" si="90"/>
        <v>Rendimentos_de_Aplicações_Fin.</v>
      </c>
    </row>
    <row r="1904" spans="1:16" ht="38.25" x14ac:dyDescent="0.2">
      <c r="A1904" s="627">
        <v>9608</v>
      </c>
      <c r="B1904" s="634">
        <v>45258</v>
      </c>
      <c r="C1904" s="642">
        <v>45231</v>
      </c>
      <c r="D1904" s="636" t="s">
        <v>264</v>
      </c>
      <c r="E1904" s="636" t="s">
        <v>290</v>
      </c>
      <c r="F1904" s="374">
        <v>717</v>
      </c>
      <c r="G1904" s="636" t="s">
        <v>9914</v>
      </c>
      <c r="H1904" s="636" t="s">
        <v>417</v>
      </c>
      <c r="I1904" s="637" t="s">
        <v>10648</v>
      </c>
      <c r="J1904" s="637" t="s">
        <v>1157</v>
      </c>
      <c r="K1904" s="637" t="s">
        <v>32</v>
      </c>
      <c r="L1904" s="637">
        <v>1990</v>
      </c>
      <c r="M1904" s="638">
        <v>45252</v>
      </c>
      <c r="N1904" s="74">
        <f t="shared" si="88"/>
        <v>11</v>
      </c>
      <c r="O1904" s="74">
        <f t="shared" si="89"/>
        <v>11</v>
      </c>
      <c r="P1904" s="139" t="str">
        <f t="shared" si="90"/>
        <v>Gastos_Gerais</v>
      </c>
    </row>
    <row r="1905" spans="1:16" ht="38.25" x14ac:dyDescent="0.2">
      <c r="A1905" s="627">
        <v>9609</v>
      </c>
      <c r="B1905" s="634">
        <v>45258</v>
      </c>
      <c r="C1905" s="642">
        <v>45231</v>
      </c>
      <c r="D1905" s="636" t="s">
        <v>264</v>
      </c>
      <c r="E1905" s="636" t="s">
        <v>402</v>
      </c>
      <c r="F1905" s="374">
        <v>33.840000000000003</v>
      </c>
      <c r="G1905" s="636" t="s">
        <v>1487</v>
      </c>
      <c r="H1905" s="636" t="s">
        <v>419</v>
      </c>
      <c r="I1905" s="637" t="s">
        <v>7334</v>
      </c>
      <c r="J1905" s="637" t="s">
        <v>1157</v>
      </c>
      <c r="K1905" s="637" t="s">
        <v>32</v>
      </c>
      <c r="L1905" s="637">
        <v>22</v>
      </c>
      <c r="M1905" s="638">
        <v>45255</v>
      </c>
      <c r="N1905" s="74">
        <f t="shared" si="88"/>
        <v>11</v>
      </c>
      <c r="O1905" s="74">
        <f t="shared" si="89"/>
        <v>11</v>
      </c>
      <c r="P1905" s="139" t="str">
        <f t="shared" si="90"/>
        <v>Gastos_Gerais</v>
      </c>
    </row>
    <row r="1906" spans="1:16" ht="51" x14ac:dyDescent="0.2">
      <c r="A1906" s="627">
        <v>9610</v>
      </c>
      <c r="B1906" s="634">
        <v>45258</v>
      </c>
      <c r="C1906" s="642">
        <v>45261</v>
      </c>
      <c r="D1906" s="636" t="s">
        <v>176</v>
      </c>
      <c r="E1906" s="636" t="s">
        <v>158</v>
      </c>
      <c r="F1906" s="374">
        <v>1548.5</v>
      </c>
      <c r="G1906" s="636" t="s">
        <v>10835</v>
      </c>
      <c r="H1906" s="636" t="s">
        <v>420</v>
      </c>
      <c r="I1906" s="637" t="s">
        <v>9783</v>
      </c>
      <c r="J1906" s="637" t="s">
        <v>1188</v>
      </c>
      <c r="K1906" s="637" t="s">
        <v>32</v>
      </c>
      <c r="L1906" s="637">
        <v>202316068</v>
      </c>
      <c r="M1906" s="638">
        <v>45259</v>
      </c>
      <c r="N1906" s="74">
        <f t="shared" si="88"/>
        <v>11</v>
      </c>
      <c r="O1906" s="74">
        <f t="shared" si="89"/>
        <v>12</v>
      </c>
      <c r="P1906" s="139" t="str">
        <f t="shared" si="90"/>
        <v>Gastos_com_Pessoal</v>
      </c>
    </row>
    <row r="1907" spans="1:16" ht="38.25" x14ac:dyDescent="0.2">
      <c r="A1907" s="627">
        <v>9611</v>
      </c>
      <c r="B1907" s="634">
        <v>45258</v>
      </c>
      <c r="C1907" s="642">
        <v>45231</v>
      </c>
      <c r="D1907" s="636" t="s">
        <v>264</v>
      </c>
      <c r="E1907" s="636" t="s">
        <v>402</v>
      </c>
      <c r="F1907" s="374">
        <v>19.899999999999999</v>
      </c>
      <c r="G1907" s="636" t="s">
        <v>1487</v>
      </c>
      <c r="H1907" s="636" t="s">
        <v>414</v>
      </c>
      <c r="I1907" s="637" t="s">
        <v>6941</v>
      </c>
      <c r="J1907" s="637" t="s">
        <v>1188</v>
      </c>
      <c r="K1907" s="637" t="s">
        <v>32</v>
      </c>
      <c r="L1907" s="637">
        <v>84</v>
      </c>
      <c r="M1907" s="638">
        <v>45257</v>
      </c>
      <c r="N1907" s="74">
        <f t="shared" si="88"/>
        <v>11</v>
      </c>
      <c r="O1907" s="74">
        <f t="shared" si="89"/>
        <v>11</v>
      </c>
      <c r="P1907" s="139" t="str">
        <f t="shared" si="90"/>
        <v>Gastos_Gerais</v>
      </c>
    </row>
    <row r="1908" spans="1:16" ht="51" x14ac:dyDescent="0.2">
      <c r="A1908" s="627">
        <v>9612</v>
      </c>
      <c r="B1908" s="634">
        <v>45258</v>
      </c>
      <c r="C1908" s="642">
        <v>45261</v>
      </c>
      <c r="D1908" s="636" t="s">
        <v>176</v>
      </c>
      <c r="E1908" s="636" t="s">
        <v>158</v>
      </c>
      <c r="F1908" s="374">
        <v>663</v>
      </c>
      <c r="G1908" s="636" t="s">
        <v>9776</v>
      </c>
      <c r="H1908" s="636" t="s">
        <v>417</v>
      </c>
      <c r="I1908" s="637" t="s">
        <v>9777</v>
      </c>
      <c r="J1908" s="637" t="s">
        <v>1188</v>
      </c>
      <c r="K1908" s="637" t="s">
        <v>32</v>
      </c>
      <c r="L1908" s="637">
        <v>213254</v>
      </c>
      <c r="M1908" s="638">
        <v>45259</v>
      </c>
      <c r="N1908" s="74">
        <f t="shared" si="88"/>
        <v>11</v>
      </c>
      <c r="O1908" s="74">
        <f t="shared" si="89"/>
        <v>12</v>
      </c>
      <c r="P1908" s="139" t="str">
        <f t="shared" si="90"/>
        <v>Gastos_com_Pessoal</v>
      </c>
    </row>
    <row r="1909" spans="1:16" ht="51" x14ac:dyDescent="0.2">
      <c r="A1909" s="627">
        <v>9613</v>
      </c>
      <c r="B1909" s="634">
        <v>45258</v>
      </c>
      <c r="C1909" s="642">
        <v>45261</v>
      </c>
      <c r="D1909" s="636" t="s">
        <v>176</v>
      </c>
      <c r="E1909" s="636" t="s">
        <v>158</v>
      </c>
      <c r="F1909" s="374">
        <v>1035.5</v>
      </c>
      <c r="G1909" s="636" t="s">
        <v>10842</v>
      </c>
      <c r="H1909" s="636" t="s">
        <v>417</v>
      </c>
      <c r="I1909" s="637" t="s">
        <v>9872</v>
      </c>
      <c r="J1909" s="637" t="s">
        <v>1188</v>
      </c>
      <c r="K1909" s="637" t="s">
        <v>32</v>
      </c>
      <c r="L1909" s="637" t="s">
        <v>10846</v>
      </c>
      <c r="M1909" s="638">
        <v>45259</v>
      </c>
      <c r="N1909" s="74">
        <f t="shared" si="88"/>
        <v>11</v>
      </c>
      <c r="O1909" s="74">
        <f t="shared" si="89"/>
        <v>12</v>
      </c>
      <c r="P1909" s="139" t="str">
        <f t="shared" si="90"/>
        <v>Gastos_com_Pessoal</v>
      </c>
    </row>
    <row r="1910" spans="1:16" ht="38.25" x14ac:dyDescent="0.2">
      <c r="A1910" s="627">
        <v>9614</v>
      </c>
      <c r="B1910" s="634">
        <v>45258</v>
      </c>
      <c r="C1910" s="642">
        <v>45231</v>
      </c>
      <c r="D1910" s="636" t="s">
        <v>264</v>
      </c>
      <c r="E1910" s="636" t="s">
        <v>208</v>
      </c>
      <c r="F1910" s="374">
        <v>780</v>
      </c>
      <c r="G1910" s="636" t="s">
        <v>10649</v>
      </c>
      <c r="H1910" s="636" t="s">
        <v>418</v>
      </c>
      <c r="I1910" s="637" t="s">
        <v>10650</v>
      </c>
      <c r="J1910" s="637" t="s">
        <v>1188</v>
      </c>
      <c r="K1910" s="637" t="s">
        <v>32</v>
      </c>
      <c r="L1910" s="637">
        <v>2620</v>
      </c>
      <c r="M1910" s="638">
        <v>45258</v>
      </c>
      <c r="N1910" s="74">
        <f t="shared" si="88"/>
        <v>11</v>
      </c>
      <c r="O1910" s="74">
        <f t="shared" si="89"/>
        <v>11</v>
      </c>
      <c r="P1910" s="139" t="str">
        <f t="shared" si="90"/>
        <v>Gastos_Gerais</v>
      </c>
    </row>
    <row r="1911" spans="1:16" ht="51" x14ac:dyDescent="0.2">
      <c r="A1911" s="627">
        <v>9615</v>
      </c>
      <c r="B1911" s="634">
        <v>45258</v>
      </c>
      <c r="C1911" s="642">
        <v>45231</v>
      </c>
      <c r="D1911" s="636" t="s">
        <v>176</v>
      </c>
      <c r="E1911" s="636" t="s">
        <v>1</v>
      </c>
      <c r="F1911" s="374">
        <v>1429</v>
      </c>
      <c r="G1911" s="636" t="s">
        <v>10651</v>
      </c>
      <c r="H1911" s="636" t="s">
        <v>414</v>
      </c>
      <c r="I1911" s="637" t="s">
        <v>10114</v>
      </c>
      <c r="J1911" s="637" t="s">
        <v>1188</v>
      </c>
      <c r="K1911" s="637" t="s">
        <v>4137</v>
      </c>
      <c r="L1911" s="637">
        <v>755477892</v>
      </c>
      <c r="M1911" s="638">
        <v>45258</v>
      </c>
      <c r="N1911" s="74">
        <f t="shared" si="88"/>
        <v>11</v>
      </c>
      <c r="O1911" s="74">
        <f t="shared" si="89"/>
        <v>11</v>
      </c>
      <c r="P1911" s="139" t="str">
        <f t="shared" si="90"/>
        <v>Gastos_com_Pessoal</v>
      </c>
    </row>
    <row r="1912" spans="1:16" ht="38.25" x14ac:dyDescent="0.2">
      <c r="A1912" s="627">
        <v>9616</v>
      </c>
      <c r="B1912" s="634">
        <v>45258</v>
      </c>
      <c r="C1912" s="642">
        <v>45231</v>
      </c>
      <c r="D1912" s="636" t="s">
        <v>264</v>
      </c>
      <c r="E1912" s="636" t="s">
        <v>293</v>
      </c>
      <c r="F1912" s="374">
        <v>11.4</v>
      </c>
      <c r="G1912" s="636" t="s">
        <v>10652</v>
      </c>
      <c r="H1912" s="636" t="s">
        <v>422</v>
      </c>
      <c r="I1912" s="637" t="s">
        <v>4139</v>
      </c>
      <c r="J1912" s="637" t="s">
        <v>1188</v>
      </c>
      <c r="K1912" s="637" t="s">
        <v>4137</v>
      </c>
      <c r="L1912" s="637">
        <v>755477892</v>
      </c>
      <c r="M1912" s="638">
        <v>45258</v>
      </c>
      <c r="N1912" s="74">
        <f t="shared" si="88"/>
        <v>11</v>
      </c>
      <c r="O1912" s="74">
        <f t="shared" si="89"/>
        <v>11</v>
      </c>
      <c r="P1912" s="139" t="str">
        <f t="shared" si="90"/>
        <v>Gastos_Gerais</v>
      </c>
    </row>
    <row r="1913" spans="1:16" ht="38.25" x14ac:dyDescent="0.2">
      <c r="A1913" s="627">
        <v>9617</v>
      </c>
      <c r="B1913" s="634">
        <v>45258</v>
      </c>
      <c r="C1913" s="642">
        <v>45231</v>
      </c>
      <c r="D1913" s="636" t="s">
        <v>264</v>
      </c>
      <c r="E1913" s="636" t="s">
        <v>290</v>
      </c>
      <c r="F1913" s="374">
        <v>97.12</v>
      </c>
      <c r="G1913" s="636" t="s">
        <v>10653</v>
      </c>
      <c r="H1913" s="636" t="s">
        <v>302</v>
      </c>
      <c r="I1913" s="637" t="s">
        <v>5975</v>
      </c>
      <c r="J1913" s="637" t="s">
        <v>1188</v>
      </c>
      <c r="K1913" s="637" t="s">
        <v>4137</v>
      </c>
      <c r="L1913" s="637">
        <v>755477892</v>
      </c>
      <c r="M1913" s="638">
        <v>45258</v>
      </c>
      <c r="N1913" s="74">
        <f t="shared" si="88"/>
        <v>11</v>
      </c>
      <c r="O1913" s="74">
        <f t="shared" si="89"/>
        <v>11</v>
      </c>
      <c r="P1913" s="139" t="str">
        <f t="shared" si="90"/>
        <v>Gastos_Gerais</v>
      </c>
    </row>
    <row r="1914" spans="1:16" ht="38.25" x14ac:dyDescent="0.2">
      <c r="A1914" s="627">
        <v>9618</v>
      </c>
      <c r="B1914" s="634">
        <v>45258</v>
      </c>
      <c r="C1914" s="642">
        <v>45231</v>
      </c>
      <c r="D1914" s="636" t="s">
        <v>264</v>
      </c>
      <c r="E1914" s="636" t="s">
        <v>293</v>
      </c>
      <c r="F1914" s="374">
        <v>150</v>
      </c>
      <c r="G1914" s="636" t="s">
        <v>9978</v>
      </c>
      <c r="H1914" s="636" t="s">
        <v>416</v>
      </c>
      <c r="I1914" s="637" t="s">
        <v>8034</v>
      </c>
      <c r="J1914" s="637" t="s">
        <v>1188</v>
      </c>
      <c r="K1914" s="637" t="s">
        <v>4137</v>
      </c>
      <c r="L1914" s="637">
        <v>755477892</v>
      </c>
      <c r="M1914" s="638">
        <v>45258</v>
      </c>
      <c r="N1914" s="74">
        <f t="shared" si="88"/>
        <v>11</v>
      </c>
      <c r="O1914" s="74">
        <f t="shared" si="89"/>
        <v>11</v>
      </c>
      <c r="P1914" s="139" t="str">
        <f t="shared" si="90"/>
        <v>Gastos_Gerais</v>
      </c>
    </row>
    <row r="1915" spans="1:16" ht="38.25" x14ac:dyDescent="0.2">
      <c r="A1915" s="627">
        <v>9619</v>
      </c>
      <c r="B1915" s="634">
        <v>45258</v>
      </c>
      <c r="C1915" s="642">
        <v>45231</v>
      </c>
      <c r="D1915" s="636" t="s">
        <v>264</v>
      </c>
      <c r="E1915" s="636" t="s">
        <v>293</v>
      </c>
      <c r="F1915" s="374">
        <v>75</v>
      </c>
      <c r="G1915" s="636" t="s">
        <v>10654</v>
      </c>
      <c r="H1915" s="636" t="s">
        <v>418</v>
      </c>
      <c r="I1915" s="637" t="s">
        <v>2033</v>
      </c>
      <c r="J1915" s="637" t="s">
        <v>1188</v>
      </c>
      <c r="K1915" s="637" t="s">
        <v>4137</v>
      </c>
      <c r="L1915" s="637">
        <v>755477892</v>
      </c>
      <c r="M1915" s="638">
        <v>45258</v>
      </c>
      <c r="N1915" s="74">
        <f t="shared" si="88"/>
        <v>11</v>
      </c>
      <c r="O1915" s="74">
        <f t="shared" si="89"/>
        <v>11</v>
      </c>
      <c r="P1915" s="139" t="str">
        <f t="shared" si="90"/>
        <v>Gastos_Gerais</v>
      </c>
    </row>
    <row r="1916" spans="1:16" ht="38.25" x14ac:dyDescent="0.2">
      <c r="A1916" s="627">
        <v>9620</v>
      </c>
      <c r="B1916" s="634">
        <v>45258</v>
      </c>
      <c r="C1916" s="642">
        <v>45231</v>
      </c>
      <c r="D1916" s="636" t="s">
        <v>264</v>
      </c>
      <c r="E1916" s="636" t="s">
        <v>293</v>
      </c>
      <c r="F1916" s="374">
        <v>75</v>
      </c>
      <c r="G1916" s="636" t="s">
        <v>10655</v>
      </c>
      <c r="H1916" s="636" t="s">
        <v>418</v>
      </c>
      <c r="I1916" s="637" t="s">
        <v>10656</v>
      </c>
      <c r="J1916" s="637" t="s">
        <v>1188</v>
      </c>
      <c r="K1916" s="637" t="s">
        <v>4137</v>
      </c>
      <c r="L1916" s="637">
        <v>755477892</v>
      </c>
      <c r="M1916" s="638">
        <v>45258</v>
      </c>
      <c r="N1916" s="74">
        <f t="shared" si="88"/>
        <v>11</v>
      </c>
      <c r="O1916" s="74">
        <f t="shared" si="89"/>
        <v>11</v>
      </c>
      <c r="P1916" s="139" t="str">
        <f t="shared" si="90"/>
        <v>Gastos_Gerais</v>
      </c>
    </row>
    <row r="1917" spans="1:16" ht="38.25" x14ac:dyDescent="0.2">
      <c r="A1917" s="627">
        <v>9621</v>
      </c>
      <c r="B1917" s="634">
        <v>45258</v>
      </c>
      <c r="C1917" s="642">
        <v>45231</v>
      </c>
      <c r="D1917" s="636" t="s">
        <v>264</v>
      </c>
      <c r="E1917" s="636" t="s">
        <v>293</v>
      </c>
      <c r="F1917" s="374">
        <v>75</v>
      </c>
      <c r="G1917" s="636" t="s">
        <v>9889</v>
      </c>
      <c r="H1917" s="636" t="s">
        <v>419</v>
      </c>
      <c r="I1917" s="637" t="s">
        <v>9391</v>
      </c>
      <c r="J1917" s="637" t="s">
        <v>1188</v>
      </c>
      <c r="K1917" s="637" t="s">
        <v>4137</v>
      </c>
      <c r="L1917" s="637">
        <v>755477892</v>
      </c>
      <c r="M1917" s="638">
        <v>45258</v>
      </c>
      <c r="N1917" s="74">
        <f t="shared" si="88"/>
        <v>11</v>
      </c>
      <c r="O1917" s="74">
        <f t="shared" si="89"/>
        <v>11</v>
      </c>
      <c r="P1917" s="139" t="str">
        <f t="shared" si="90"/>
        <v>Gastos_Gerais</v>
      </c>
    </row>
    <row r="1918" spans="1:16" ht="38.25" x14ac:dyDescent="0.2">
      <c r="A1918" s="627">
        <v>9622</v>
      </c>
      <c r="B1918" s="634">
        <v>45258</v>
      </c>
      <c r="C1918" s="642">
        <v>45231</v>
      </c>
      <c r="D1918" s="636" t="s">
        <v>264</v>
      </c>
      <c r="E1918" s="636" t="s">
        <v>293</v>
      </c>
      <c r="F1918" s="374">
        <v>75</v>
      </c>
      <c r="G1918" s="636" t="s">
        <v>7729</v>
      </c>
      <c r="H1918" s="636" t="s">
        <v>418</v>
      </c>
      <c r="I1918" s="637" t="s">
        <v>4527</v>
      </c>
      <c r="J1918" s="637" t="s">
        <v>1188</v>
      </c>
      <c r="K1918" s="637" t="s">
        <v>4137</v>
      </c>
      <c r="L1918" s="637">
        <v>755477892</v>
      </c>
      <c r="M1918" s="638">
        <v>45258</v>
      </c>
      <c r="N1918" s="74">
        <f t="shared" si="88"/>
        <v>11</v>
      </c>
      <c r="O1918" s="74">
        <f t="shared" si="89"/>
        <v>11</v>
      </c>
      <c r="P1918" s="139" t="str">
        <f t="shared" si="90"/>
        <v>Gastos_Gerais</v>
      </c>
    </row>
    <row r="1919" spans="1:16" ht="38.25" x14ac:dyDescent="0.2">
      <c r="A1919" s="627">
        <v>9623</v>
      </c>
      <c r="B1919" s="634">
        <v>45258</v>
      </c>
      <c r="C1919" s="642">
        <v>45231</v>
      </c>
      <c r="D1919" s="636" t="s">
        <v>264</v>
      </c>
      <c r="E1919" s="636" t="s">
        <v>293</v>
      </c>
      <c r="F1919" s="374">
        <v>150</v>
      </c>
      <c r="G1919" s="636" t="s">
        <v>9980</v>
      </c>
      <c r="H1919" s="636" t="s">
        <v>416</v>
      </c>
      <c r="I1919" s="637" t="s">
        <v>3046</v>
      </c>
      <c r="J1919" s="637" t="s">
        <v>1188</v>
      </c>
      <c r="K1919" s="637" t="s">
        <v>4137</v>
      </c>
      <c r="L1919" s="637">
        <v>755477892</v>
      </c>
      <c r="M1919" s="638">
        <v>45258</v>
      </c>
      <c r="N1919" s="74">
        <f t="shared" si="88"/>
        <v>11</v>
      </c>
      <c r="O1919" s="74">
        <f t="shared" si="89"/>
        <v>11</v>
      </c>
      <c r="P1919" s="139" t="str">
        <f t="shared" si="90"/>
        <v>Gastos_Gerais</v>
      </c>
    </row>
    <row r="1920" spans="1:16" ht="38.25" x14ac:dyDescent="0.2">
      <c r="A1920" s="627">
        <v>9624</v>
      </c>
      <c r="B1920" s="634">
        <v>45258</v>
      </c>
      <c r="C1920" s="642">
        <v>45231</v>
      </c>
      <c r="D1920" s="636" t="s">
        <v>264</v>
      </c>
      <c r="E1920" s="636" t="s">
        <v>293</v>
      </c>
      <c r="F1920" s="374">
        <v>150</v>
      </c>
      <c r="G1920" s="636" t="s">
        <v>9982</v>
      </c>
      <c r="H1920" s="636" t="s">
        <v>416</v>
      </c>
      <c r="I1920" s="637" t="s">
        <v>3048</v>
      </c>
      <c r="J1920" s="637" t="s">
        <v>1188</v>
      </c>
      <c r="K1920" s="637" t="s">
        <v>4137</v>
      </c>
      <c r="L1920" s="637">
        <v>755477892</v>
      </c>
      <c r="M1920" s="638">
        <v>45258</v>
      </c>
      <c r="N1920" s="74">
        <f t="shared" si="88"/>
        <v>11</v>
      </c>
      <c r="O1920" s="74">
        <f t="shared" si="89"/>
        <v>11</v>
      </c>
      <c r="P1920" s="139" t="str">
        <f t="shared" si="90"/>
        <v>Gastos_Gerais</v>
      </c>
    </row>
    <row r="1921" spans="1:16" ht="38.25" x14ac:dyDescent="0.2">
      <c r="A1921" s="627">
        <v>9625</v>
      </c>
      <c r="B1921" s="634">
        <v>45258</v>
      </c>
      <c r="C1921" s="642">
        <v>45231</v>
      </c>
      <c r="D1921" s="636" t="s">
        <v>264</v>
      </c>
      <c r="E1921" s="636" t="s">
        <v>293</v>
      </c>
      <c r="F1921" s="374">
        <v>75</v>
      </c>
      <c r="G1921" s="636" t="s">
        <v>9213</v>
      </c>
      <c r="H1921" s="636" t="s">
        <v>417</v>
      </c>
      <c r="I1921" s="637" t="s">
        <v>2382</v>
      </c>
      <c r="J1921" s="637" t="s">
        <v>1188</v>
      </c>
      <c r="K1921" s="637" t="s">
        <v>4137</v>
      </c>
      <c r="L1921" s="637">
        <v>755477892</v>
      </c>
      <c r="M1921" s="638">
        <v>45258</v>
      </c>
      <c r="N1921" s="74">
        <f t="shared" si="88"/>
        <v>11</v>
      </c>
      <c r="O1921" s="74">
        <f t="shared" si="89"/>
        <v>11</v>
      </c>
      <c r="P1921" s="139" t="str">
        <f t="shared" si="90"/>
        <v>Gastos_Gerais</v>
      </c>
    </row>
    <row r="1922" spans="1:16" ht="51" x14ac:dyDescent="0.2">
      <c r="A1922" s="627">
        <v>9626</v>
      </c>
      <c r="B1922" s="634">
        <v>45258</v>
      </c>
      <c r="C1922" s="642">
        <v>45231</v>
      </c>
      <c r="D1922" s="636" t="s">
        <v>176</v>
      </c>
      <c r="E1922" s="636" t="s">
        <v>261</v>
      </c>
      <c r="F1922" s="374">
        <v>644.27</v>
      </c>
      <c r="G1922" s="636" t="s">
        <v>10813</v>
      </c>
      <c r="H1922" s="636" t="s">
        <v>421</v>
      </c>
      <c r="I1922" s="637" t="s">
        <v>2994</v>
      </c>
      <c r="J1922" s="637" t="s">
        <v>1188</v>
      </c>
      <c r="K1922" s="637" t="s">
        <v>4137</v>
      </c>
      <c r="L1922" s="637">
        <v>755477892</v>
      </c>
      <c r="M1922" s="638">
        <v>45258</v>
      </c>
      <c r="N1922" s="74">
        <f t="shared" si="88"/>
        <v>11</v>
      </c>
      <c r="O1922" s="74">
        <f t="shared" si="89"/>
        <v>11</v>
      </c>
      <c r="P1922" s="139" t="str">
        <f t="shared" si="90"/>
        <v>Gastos_com_Pessoal</v>
      </c>
    </row>
    <row r="1923" spans="1:16" ht="51" x14ac:dyDescent="0.2">
      <c r="A1923" s="627">
        <v>9627</v>
      </c>
      <c r="B1923" s="634">
        <v>45258</v>
      </c>
      <c r="C1923" s="642">
        <v>45231</v>
      </c>
      <c r="D1923" s="636" t="s">
        <v>176</v>
      </c>
      <c r="E1923" s="636" t="s">
        <v>280</v>
      </c>
      <c r="F1923" s="374">
        <v>351.42</v>
      </c>
      <c r="G1923" s="636" t="s">
        <v>10814</v>
      </c>
      <c r="H1923" s="636" t="s">
        <v>421</v>
      </c>
      <c r="I1923" s="637" t="s">
        <v>2994</v>
      </c>
      <c r="J1923" s="637" t="s">
        <v>1188</v>
      </c>
      <c r="K1923" s="637" t="s">
        <v>4137</v>
      </c>
      <c r="L1923" s="637">
        <v>755477892</v>
      </c>
      <c r="M1923" s="638">
        <v>45258</v>
      </c>
      <c r="N1923" s="74">
        <f t="shared" si="88"/>
        <v>11</v>
      </c>
      <c r="O1923" s="74">
        <f t="shared" si="89"/>
        <v>11</v>
      </c>
      <c r="P1923" s="139" t="str">
        <f t="shared" si="90"/>
        <v>Gastos_com_Pessoal</v>
      </c>
    </row>
    <row r="1924" spans="1:16" ht="51" x14ac:dyDescent="0.2">
      <c r="A1924" s="627">
        <v>9628</v>
      </c>
      <c r="B1924" s="634">
        <v>45258</v>
      </c>
      <c r="C1924" s="642">
        <v>45231</v>
      </c>
      <c r="D1924" s="636" t="s">
        <v>176</v>
      </c>
      <c r="E1924" s="636" t="s">
        <v>262</v>
      </c>
      <c r="F1924" s="374">
        <v>117.14</v>
      </c>
      <c r="G1924" s="636" t="s">
        <v>10815</v>
      </c>
      <c r="H1924" s="636" t="s">
        <v>421</v>
      </c>
      <c r="I1924" s="637" t="s">
        <v>2994</v>
      </c>
      <c r="J1924" s="637" t="s">
        <v>1188</v>
      </c>
      <c r="K1924" s="637" t="s">
        <v>4137</v>
      </c>
      <c r="L1924" s="637">
        <v>755477892</v>
      </c>
      <c r="M1924" s="638">
        <v>45258</v>
      </c>
      <c r="N1924" s="74">
        <f t="shared" si="88"/>
        <v>11</v>
      </c>
      <c r="O1924" s="74">
        <f t="shared" si="89"/>
        <v>11</v>
      </c>
      <c r="P1924" s="139" t="str">
        <f t="shared" si="90"/>
        <v>Gastos_com_Pessoal</v>
      </c>
    </row>
    <row r="1925" spans="1:16" ht="51" x14ac:dyDescent="0.2">
      <c r="A1925" s="627">
        <v>9629</v>
      </c>
      <c r="B1925" s="634">
        <v>45258</v>
      </c>
      <c r="C1925" s="642">
        <v>45231</v>
      </c>
      <c r="D1925" s="636" t="s">
        <v>176</v>
      </c>
      <c r="E1925" s="636" t="s">
        <v>169</v>
      </c>
      <c r="F1925" s="374">
        <v>1966.46</v>
      </c>
      <c r="G1925" s="636" t="s">
        <v>10816</v>
      </c>
      <c r="H1925" s="636" t="s">
        <v>421</v>
      </c>
      <c r="I1925" s="637" t="s">
        <v>2994</v>
      </c>
      <c r="J1925" s="637" t="s">
        <v>1188</v>
      </c>
      <c r="K1925" s="637" t="s">
        <v>4137</v>
      </c>
      <c r="L1925" s="637">
        <v>755477892</v>
      </c>
      <c r="M1925" s="638">
        <v>45258</v>
      </c>
      <c r="N1925" s="74">
        <f t="shared" ref="N1925:N1988" si="91">IF(B1925=0,0,IF(YEAR(B1925)=$O$1,MONTH(B1925)-$N$1+1,(YEAR(B1925)-$O$1)*12-$N$1+1+MONTH(B1925)))</f>
        <v>11</v>
      </c>
      <c r="O1925" s="74">
        <f t="shared" ref="O1925:O1988" si="92">IF(C1925=0,0,IF(YEAR(C1925)=$O$1,MONTH(C1925)-$N$1+1,(YEAR(C1925)-$O$1)*12-$N$1+1+MONTH(C1925)))</f>
        <v>11</v>
      </c>
      <c r="P1925" s="139" t="str">
        <f t="shared" ref="P1925:P1988" si="93">SUBSTITUTE(D1925," ","_")</f>
        <v>Gastos_com_Pessoal</v>
      </c>
    </row>
    <row r="1926" spans="1:16" ht="51" x14ac:dyDescent="0.2">
      <c r="A1926" s="627">
        <v>9630</v>
      </c>
      <c r="B1926" s="634">
        <v>45258</v>
      </c>
      <c r="C1926" s="642">
        <v>45261</v>
      </c>
      <c r="D1926" s="636" t="s">
        <v>176</v>
      </c>
      <c r="E1926" s="636" t="s">
        <v>158</v>
      </c>
      <c r="F1926" s="374">
        <v>2824.9</v>
      </c>
      <c r="G1926" s="636" t="s">
        <v>10832</v>
      </c>
      <c r="H1926" s="636" t="s">
        <v>416</v>
      </c>
      <c r="I1926" s="637" t="s">
        <v>9220</v>
      </c>
      <c r="J1926" s="637" t="s">
        <v>1188</v>
      </c>
      <c r="K1926" s="637" t="s">
        <v>4137</v>
      </c>
      <c r="L1926" s="637">
        <v>755477892</v>
      </c>
      <c r="M1926" s="638">
        <v>45258</v>
      </c>
      <c r="N1926" s="74">
        <f t="shared" si="91"/>
        <v>11</v>
      </c>
      <c r="O1926" s="74">
        <f t="shared" si="92"/>
        <v>12</v>
      </c>
      <c r="P1926" s="139" t="str">
        <f t="shared" si="93"/>
        <v>Gastos_com_Pessoal</v>
      </c>
    </row>
    <row r="1927" spans="1:16" ht="51" x14ac:dyDescent="0.2">
      <c r="A1927" s="627">
        <v>9631</v>
      </c>
      <c r="B1927" s="634">
        <v>45258</v>
      </c>
      <c r="C1927" s="642">
        <v>45261</v>
      </c>
      <c r="D1927" s="636" t="s">
        <v>176</v>
      </c>
      <c r="E1927" s="636" t="s">
        <v>158</v>
      </c>
      <c r="F1927" s="374">
        <v>1915.4</v>
      </c>
      <c r="G1927" s="636" t="s">
        <v>10843</v>
      </c>
      <c r="H1927" s="636" t="s">
        <v>416</v>
      </c>
      <c r="I1927" s="637" t="s">
        <v>2003</v>
      </c>
      <c r="J1927" s="637" t="s">
        <v>1188</v>
      </c>
      <c r="K1927" s="637" t="s">
        <v>4137</v>
      </c>
      <c r="L1927" s="637">
        <v>755477892</v>
      </c>
      <c r="M1927" s="638">
        <v>45258</v>
      </c>
      <c r="N1927" s="74">
        <f t="shared" si="91"/>
        <v>11</v>
      </c>
      <c r="O1927" s="74">
        <f t="shared" si="92"/>
        <v>12</v>
      </c>
      <c r="P1927" s="139" t="str">
        <f t="shared" si="93"/>
        <v>Gastos_com_Pessoal</v>
      </c>
    </row>
    <row r="1928" spans="1:16" ht="38.25" x14ac:dyDescent="0.2">
      <c r="A1928" s="627">
        <v>9632</v>
      </c>
      <c r="B1928" s="634">
        <v>45258</v>
      </c>
      <c r="C1928" s="642">
        <v>45231</v>
      </c>
      <c r="D1928" s="636" t="s">
        <v>264</v>
      </c>
      <c r="E1928" s="636" t="s">
        <v>388</v>
      </c>
      <c r="F1928" s="374">
        <v>51144.34</v>
      </c>
      <c r="G1928" s="636" t="s">
        <v>10657</v>
      </c>
      <c r="H1928" s="636" t="s">
        <v>420</v>
      </c>
      <c r="I1928" s="637" t="s">
        <v>9531</v>
      </c>
      <c r="J1928" s="637" t="s">
        <v>1157</v>
      </c>
      <c r="K1928" s="637" t="s">
        <v>32</v>
      </c>
      <c r="L1928" s="637">
        <v>202354</v>
      </c>
      <c r="M1928" s="638">
        <v>45252</v>
      </c>
      <c r="N1928" s="74">
        <f t="shared" si="91"/>
        <v>11</v>
      </c>
      <c r="O1928" s="74">
        <f t="shared" si="92"/>
        <v>11</v>
      </c>
      <c r="P1928" s="139" t="str">
        <f t="shared" si="93"/>
        <v>Gastos_Gerais</v>
      </c>
    </row>
    <row r="1929" spans="1:16" ht="38.25" x14ac:dyDescent="0.2">
      <c r="A1929" s="627">
        <v>9633</v>
      </c>
      <c r="B1929" s="634">
        <v>45258</v>
      </c>
      <c r="C1929" s="642">
        <v>45231</v>
      </c>
      <c r="D1929" s="636" t="s">
        <v>264</v>
      </c>
      <c r="E1929" s="636" t="s">
        <v>404</v>
      </c>
      <c r="F1929" s="374">
        <v>506.51</v>
      </c>
      <c r="G1929" s="636" t="s">
        <v>10658</v>
      </c>
      <c r="H1929" s="636" t="s">
        <v>493</v>
      </c>
      <c r="I1929" s="637" t="s">
        <v>2804</v>
      </c>
      <c r="J1929" s="637" t="s">
        <v>1157</v>
      </c>
      <c r="K1929" s="637" t="s">
        <v>32</v>
      </c>
      <c r="L1929" s="637">
        <v>479815</v>
      </c>
      <c r="M1929" s="638">
        <v>45231</v>
      </c>
      <c r="N1929" s="74">
        <f t="shared" si="91"/>
        <v>11</v>
      </c>
      <c r="O1929" s="74">
        <f t="shared" si="92"/>
        <v>11</v>
      </c>
      <c r="P1929" s="139" t="str">
        <f t="shared" si="93"/>
        <v>Gastos_Gerais</v>
      </c>
    </row>
    <row r="1930" spans="1:16" ht="38.25" x14ac:dyDescent="0.2">
      <c r="A1930" s="627">
        <v>9634</v>
      </c>
      <c r="B1930" s="634">
        <v>45258</v>
      </c>
      <c r="C1930" s="642">
        <v>45231</v>
      </c>
      <c r="D1930" s="636" t="s">
        <v>264</v>
      </c>
      <c r="E1930" s="636" t="s">
        <v>388</v>
      </c>
      <c r="F1930" s="374">
        <v>6203</v>
      </c>
      <c r="G1930" s="636" t="s">
        <v>10659</v>
      </c>
      <c r="H1930" s="636" t="s">
        <v>417</v>
      </c>
      <c r="I1930" s="637" t="s">
        <v>10660</v>
      </c>
      <c r="J1930" s="637" t="s">
        <v>1157</v>
      </c>
      <c r="K1930" s="637" t="s">
        <v>32</v>
      </c>
      <c r="L1930" s="637">
        <v>12727</v>
      </c>
      <c r="M1930" s="638">
        <v>45252</v>
      </c>
      <c r="N1930" s="74">
        <f t="shared" si="91"/>
        <v>11</v>
      </c>
      <c r="O1930" s="74">
        <f t="shared" si="92"/>
        <v>11</v>
      </c>
      <c r="P1930" s="139" t="str">
        <f t="shared" si="93"/>
        <v>Gastos_Gerais</v>
      </c>
    </row>
    <row r="1931" spans="1:16" ht="48" x14ac:dyDescent="0.2">
      <c r="A1931" s="627">
        <v>9635</v>
      </c>
      <c r="B1931" s="634">
        <v>45258</v>
      </c>
      <c r="C1931" s="642">
        <v>45231</v>
      </c>
      <c r="D1931" s="636" t="s">
        <v>264</v>
      </c>
      <c r="E1931" s="636" t="s">
        <v>386</v>
      </c>
      <c r="F1931" s="374">
        <v>1495.72</v>
      </c>
      <c r="G1931" s="636" t="s">
        <v>10661</v>
      </c>
      <c r="H1931" s="636" t="s">
        <v>423</v>
      </c>
      <c r="I1931" s="637" t="s">
        <v>10662</v>
      </c>
      <c r="J1931" s="637" t="s">
        <v>1157</v>
      </c>
      <c r="K1931" s="637" t="s">
        <v>32</v>
      </c>
      <c r="L1931" s="637">
        <v>2023519</v>
      </c>
      <c r="M1931" s="638">
        <v>45253</v>
      </c>
      <c r="N1931" s="74">
        <f t="shared" si="91"/>
        <v>11</v>
      </c>
      <c r="O1931" s="74">
        <f t="shared" si="92"/>
        <v>11</v>
      </c>
      <c r="P1931" s="139" t="str">
        <f t="shared" si="93"/>
        <v>Gastos_Gerais</v>
      </c>
    </row>
    <row r="1932" spans="1:16" ht="76.5" x14ac:dyDescent="0.2">
      <c r="A1932" s="627">
        <v>9636</v>
      </c>
      <c r="B1932" s="634">
        <v>45258</v>
      </c>
      <c r="C1932" s="642">
        <v>45231</v>
      </c>
      <c r="D1932" s="636" t="s">
        <v>288</v>
      </c>
      <c r="E1932" s="636" t="s">
        <v>288</v>
      </c>
      <c r="F1932" s="374">
        <v>0.02</v>
      </c>
      <c r="G1932" s="636" t="s">
        <v>7584</v>
      </c>
      <c r="H1932" s="636" t="s">
        <v>302</v>
      </c>
      <c r="I1932" s="637" t="s">
        <v>1509</v>
      </c>
      <c r="J1932" s="637" t="s">
        <v>4035</v>
      </c>
      <c r="K1932" s="637" t="s">
        <v>1255</v>
      </c>
      <c r="L1932" s="637" t="s">
        <v>425</v>
      </c>
      <c r="M1932" s="634">
        <v>45258</v>
      </c>
      <c r="N1932" s="74">
        <f t="shared" si="91"/>
        <v>11</v>
      </c>
      <c r="O1932" s="74">
        <f t="shared" si="92"/>
        <v>11</v>
      </c>
      <c r="P1932" s="139" t="str">
        <f t="shared" si="93"/>
        <v>Rendimentos_de_Aplicações_Fin.</v>
      </c>
    </row>
    <row r="1933" spans="1:16" ht="38.25" x14ac:dyDescent="0.2">
      <c r="A1933" s="627">
        <v>9637</v>
      </c>
      <c r="B1933" s="634">
        <v>45259</v>
      </c>
      <c r="C1933" s="642">
        <v>45231</v>
      </c>
      <c r="D1933" s="636" t="s">
        <v>264</v>
      </c>
      <c r="E1933" s="636" t="s">
        <v>404</v>
      </c>
      <c r="F1933" s="374">
        <v>990</v>
      </c>
      <c r="G1933" s="636" t="s">
        <v>10663</v>
      </c>
      <c r="H1933" s="636" t="s">
        <v>420</v>
      </c>
      <c r="I1933" s="637" t="s">
        <v>10664</v>
      </c>
      <c r="J1933" s="637" t="s">
        <v>1157</v>
      </c>
      <c r="K1933" s="637" t="s">
        <v>32</v>
      </c>
      <c r="L1933" s="637">
        <v>25350</v>
      </c>
      <c r="M1933" s="638">
        <v>45257</v>
      </c>
      <c r="N1933" s="74">
        <f t="shared" si="91"/>
        <v>11</v>
      </c>
      <c r="O1933" s="74">
        <f t="shared" si="92"/>
        <v>11</v>
      </c>
      <c r="P1933" s="139" t="str">
        <f t="shared" si="93"/>
        <v>Gastos_Gerais</v>
      </c>
    </row>
    <row r="1934" spans="1:16" ht="38.25" x14ac:dyDescent="0.2">
      <c r="A1934" s="627">
        <v>9638</v>
      </c>
      <c r="B1934" s="634">
        <v>45259</v>
      </c>
      <c r="C1934" s="642">
        <v>45231</v>
      </c>
      <c r="D1934" s="636" t="s">
        <v>264</v>
      </c>
      <c r="E1934" s="636" t="s">
        <v>404</v>
      </c>
      <c r="F1934" s="374">
        <v>256.10000000000002</v>
      </c>
      <c r="G1934" s="636" t="s">
        <v>10665</v>
      </c>
      <c r="H1934" s="636" t="s">
        <v>423</v>
      </c>
      <c r="I1934" s="637" t="s">
        <v>9779</v>
      </c>
      <c r="J1934" s="637" t="s">
        <v>1157</v>
      </c>
      <c r="K1934" s="637" t="s">
        <v>32</v>
      </c>
      <c r="L1934" s="637">
        <v>101</v>
      </c>
      <c r="M1934" s="638">
        <v>45254</v>
      </c>
      <c r="N1934" s="74">
        <f t="shared" si="91"/>
        <v>11</v>
      </c>
      <c r="O1934" s="74">
        <f t="shared" si="92"/>
        <v>11</v>
      </c>
      <c r="P1934" s="139" t="str">
        <f t="shared" si="93"/>
        <v>Gastos_Gerais</v>
      </c>
    </row>
    <row r="1935" spans="1:16" ht="38.25" x14ac:dyDescent="0.2">
      <c r="A1935" s="627">
        <v>9639</v>
      </c>
      <c r="B1935" s="634">
        <v>45259</v>
      </c>
      <c r="C1935" s="642">
        <v>45200</v>
      </c>
      <c r="D1935" s="636" t="s">
        <v>264</v>
      </c>
      <c r="E1935" s="636" t="s">
        <v>96</v>
      </c>
      <c r="F1935" s="374">
        <v>1811.6</v>
      </c>
      <c r="G1935" s="636" t="s">
        <v>10666</v>
      </c>
      <c r="H1935" s="636" t="s">
        <v>1032</v>
      </c>
      <c r="I1935" s="637" t="s">
        <v>9878</v>
      </c>
      <c r="J1935" s="637" t="s">
        <v>1188</v>
      </c>
      <c r="K1935" s="637" t="s">
        <v>32</v>
      </c>
      <c r="L1935" s="637">
        <v>6177</v>
      </c>
      <c r="M1935" s="638">
        <v>45226</v>
      </c>
      <c r="N1935" s="74">
        <f t="shared" si="91"/>
        <v>11</v>
      </c>
      <c r="O1935" s="74">
        <f t="shared" si="92"/>
        <v>10</v>
      </c>
      <c r="P1935" s="139" t="str">
        <f t="shared" si="93"/>
        <v>Gastos_Gerais</v>
      </c>
    </row>
    <row r="1936" spans="1:16" ht="38.25" x14ac:dyDescent="0.2">
      <c r="A1936" s="627">
        <v>9640</v>
      </c>
      <c r="B1936" s="634">
        <v>45259</v>
      </c>
      <c r="C1936" s="642">
        <v>45231</v>
      </c>
      <c r="D1936" s="636" t="s">
        <v>264</v>
      </c>
      <c r="E1936" s="636" t="s">
        <v>388</v>
      </c>
      <c r="F1936" s="374">
        <v>366.77</v>
      </c>
      <c r="G1936" s="636" t="s">
        <v>10667</v>
      </c>
      <c r="H1936" s="636" t="s">
        <v>493</v>
      </c>
      <c r="I1936" s="637" t="s">
        <v>10668</v>
      </c>
      <c r="J1936" s="637" t="s">
        <v>1188</v>
      </c>
      <c r="K1936" s="637" t="s">
        <v>32</v>
      </c>
      <c r="L1936" s="637">
        <v>202323</v>
      </c>
      <c r="M1936" s="638">
        <v>45258</v>
      </c>
      <c r="N1936" s="74">
        <f t="shared" si="91"/>
        <v>11</v>
      </c>
      <c r="O1936" s="74">
        <f t="shared" si="92"/>
        <v>11</v>
      </c>
      <c r="P1936" s="139" t="str">
        <f t="shared" si="93"/>
        <v>Gastos_Gerais</v>
      </c>
    </row>
    <row r="1937" spans="1:16" ht="38.25" x14ac:dyDescent="0.2">
      <c r="A1937" s="627">
        <v>9641</v>
      </c>
      <c r="B1937" s="634">
        <v>45259</v>
      </c>
      <c r="C1937" s="642">
        <v>45231</v>
      </c>
      <c r="D1937" s="636" t="s">
        <v>264</v>
      </c>
      <c r="E1937" s="636" t="s">
        <v>182</v>
      </c>
      <c r="F1937" s="374">
        <v>900</v>
      </c>
      <c r="G1937" s="636" t="s">
        <v>10669</v>
      </c>
      <c r="H1937" s="636" t="s">
        <v>423</v>
      </c>
      <c r="I1937" s="637" t="s">
        <v>9212</v>
      </c>
      <c r="J1937" s="637" t="s">
        <v>1188</v>
      </c>
      <c r="K1937" s="637" t="s">
        <v>32</v>
      </c>
      <c r="L1937" s="637">
        <v>11</v>
      </c>
      <c r="M1937" s="638">
        <v>45254</v>
      </c>
      <c r="N1937" s="74">
        <f t="shared" si="91"/>
        <v>11</v>
      </c>
      <c r="O1937" s="74">
        <f t="shared" si="92"/>
        <v>11</v>
      </c>
      <c r="P1937" s="139" t="str">
        <f t="shared" si="93"/>
        <v>Gastos_Gerais</v>
      </c>
    </row>
    <row r="1938" spans="1:16" ht="38.25" x14ac:dyDescent="0.2">
      <c r="A1938" s="627">
        <v>9642</v>
      </c>
      <c r="B1938" s="634">
        <v>45259</v>
      </c>
      <c r="C1938" s="642">
        <v>45231</v>
      </c>
      <c r="D1938" s="636" t="s">
        <v>264</v>
      </c>
      <c r="E1938" s="636" t="s">
        <v>290</v>
      </c>
      <c r="F1938" s="374">
        <v>900</v>
      </c>
      <c r="G1938" s="636" t="s">
        <v>10670</v>
      </c>
      <c r="H1938" s="636" t="s">
        <v>416</v>
      </c>
      <c r="I1938" s="637" t="s">
        <v>10671</v>
      </c>
      <c r="J1938" s="637" t="s">
        <v>1188</v>
      </c>
      <c r="K1938" s="637" t="s">
        <v>32</v>
      </c>
      <c r="L1938" s="637">
        <v>3</v>
      </c>
      <c r="M1938" s="638">
        <v>45259</v>
      </c>
      <c r="N1938" s="74">
        <f t="shared" si="91"/>
        <v>11</v>
      </c>
      <c r="O1938" s="74">
        <f t="shared" si="92"/>
        <v>11</v>
      </c>
      <c r="P1938" s="139" t="str">
        <f t="shared" si="93"/>
        <v>Gastos_Gerais</v>
      </c>
    </row>
    <row r="1939" spans="1:16" ht="38.25" x14ac:dyDescent="0.2">
      <c r="A1939" s="627">
        <v>9643</v>
      </c>
      <c r="B1939" s="634">
        <v>45259</v>
      </c>
      <c r="C1939" s="642">
        <v>45231</v>
      </c>
      <c r="D1939" s="636" t="s">
        <v>264</v>
      </c>
      <c r="E1939" s="636" t="s">
        <v>404</v>
      </c>
      <c r="F1939" s="374">
        <v>450</v>
      </c>
      <c r="G1939" s="636" t="s">
        <v>10672</v>
      </c>
      <c r="H1939" s="636" t="s">
        <v>418</v>
      </c>
      <c r="I1939" s="637" t="s">
        <v>2289</v>
      </c>
      <c r="J1939" s="637" t="s">
        <v>1188</v>
      </c>
      <c r="K1939" s="637" t="s">
        <v>32</v>
      </c>
      <c r="L1939" s="637">
        <v>148</v>
      </c>
      <c r="M1939" s="638">
        <v>45256</v>
      </c>
      <c r="N1939" s="74">
        <f t="shared" si="91"/>
        <v>11</v>
      </c>
      <c r="O1939" s="74">
        <f t="shared" si="92"/>
        <v>11</v>
      </c>
      <c r="P1939" s="139" t="str">
        <f t="shared" si="93"/>
        <v>Gastos_Gerais</v>
      </c>
    </row>
    <row r="1940" spans="1:16" ht="38.25" x14ac:dyDescent="0.2">
      <c r="A1940" s="627">
        <v>9644</v>
      </c>
      <c r="B1940" s="634">
        <v>45259</v>
      </c>
      <c r="C1940" s="642">
        <v>45231</v>
      </c>
      <c r="D1940" s="636" t="s">
        <v>264</v>
      </c>
      <c r="E1940" s="636" t="s">
        <v>293</v>
      </c>
      <c r="F1940" s="374">
        <v>357</v>
      </c>
      <c r="G1940" s="636" t="s">
        <v>10673</v>
      </c>
      <c r="H1940" s="636" t="s">
        <v>421</v>
      </c>
      <c r="I1940" s="637" t="s">
        <v>10674</v>
      </c>
      <c r="J1940" s="637" t="s">
        <v>1188</v>
      </c>
      <c r="K1940" s="637" t="s">
        <v>32</v>
      </c>
      <c r="L1940" s="637">
        <v>101891</v>
      </c>
      <c r="M1940" s="638">
        <v>45258</v>
      </c>
      <c r="N1940" s="74">
        <f t="shared" si="91"/>
        <v>11</v>
      </c>
      <c r="O1940" s="74">
        <f t="shared" si="92"/>
        <v>11</v>
      </c>
      <c r="P1940" s="139" t="str">
        <f t="shared" si="93"/>
        <v>Gastos_Gerais</v>
      </c>
    </row>
    <row r="1941" spans="1:16" ht="38.25" x14ac:dyDescent="0.2">
      <c r="A1941" s="627">
        <v>9645</v>
      </c>
      <c r="B1941" s="634">
        <v>45259</v>
      </c>
      <c r="C1941" s="642">
        <v>45231</v>
      </c>
      <c r="D1941" s="636" t="s">
        <v>264</v>
      </c>
      <c r="E1941" s="636" t="s">
        <v>293</v>
      </c>
      <c r="F1941" s="374">
        <v>11.4</v>
      </c>
      <c r="G1941" s="636" t="s">
        <v>10675</v>
      </c>
      <c r="H1941" s="636" t="s">
        <v>422</v>
      </c>
      <c r="I1941" s="637" t="s">
        <v>6311</v>
      </c>
      <c r="J1941" s="637" t="s">
        <v>1188</v>
      </c>
      <c r="K1941" s="637" t="s">
        <v>4137</v>
      </c>
      <c r="L1941" s="637">
        <v>155650290</v>
      </c>
      <c r="M1941" s="638">
        <v>45259</v>
      </c>
      <c r="N1941" s="74">
        <f t="shared" si="91"/>
        <v>11</v>
      </c>
      <c r="O1941" s="74">
        <f t="shared" si="92"/>
        <v>11</v>
      </c>
      <c r="P1941" s="139" t="str">
        <f t="shared" si="93"/>
        <v>Gastos_Gerais</v>
      </c>
    </row>
    <row r="1942" spans="1:16" ht="38.25" x14ac:dyDescent="0.2">
      <c r="A1942" s="627">
        <v>9646</v>
      </c>
      <c r="B1942" s="634">
        <v>45259</v>
      </c>
      <c r="C1942" s="642">
        <v>45231</v>
      </c>
      <c r="D1942" s="636" t="s">
        <v>264</v>
      </c>
      <c r="E1942" s="636" t="s">
        <v>293</v>
      </c>
      <c r="F1942" s="374">
        <v>11.4</v>
      </c>
      <c r="G1942" s="636" t="s">
        <v>10434</v>
      </c>
      <c r="H1942" s="636" t="s">
        <v>422</v>
      </c>
      <c r="I1942" s="637" t="s">
        <v>4139</v>
      </c>
      <c r="J1942" s="637" t="s">
        <v>1188</v>
      </c>
      <c r="K1942" s="637" t="s">
        <v>4137</v>
      </c>
      <c r="L1942" s="637">
        <v>155650290</v>
      </c>
      <c r="M1942" s="638">
        <v>45259</v>
      </c>
      <c r="N1942" s="74">
        <f t="shared" si="91"/>
        <v>11</v>
      </c>
      <c r="O1942" s="74">
        <f t="shared" si="92"/>
        <v>11</v>
      </c>
      <c r="P1942" s="139" t="str">
        <f t="shared" si="93"/>
        <v>Gastos_Gerais</v>
      </c>
    </row>
    <row r="1943" spans="1:16" ht="38.25" x14ac:dyDescent="0.2">
      <c r="A1943" s="627">
        <v>9647</v>
      </c>
      <c r="B1943" s="634">
        <v>45259</v>
      </c>
      <c r="C1943" s="642">
        <v>45231</v>
      </c>
      <c r="D1943" s="636" t="s">
        <v>264</v>
      </c>
      <c r="E1943" s="636" t="s">
        <v>293</v>
      </c>
      <c r="F1943" s="374">
        <v>75</v>
      </c>
      <c r="G1943" s="636" t="s">
        <v>10123</v>
      </c>
      <c r="H1943" s="636" t="s">
        <v>416</v>
      </c>
      <c r="I1943" s="637" t="s">
        <v>10124</v>
      </c>
      <c r="J1943" s="637" t="s">
        <v>1188</v>
      </c>
      <c r="K1943" s="637" t="s">
        <v>4137</v>
      </c>
      <c r="L1943" s="637">
        <v>155650290</v>
      </c>
      <c r="M1943" s="638">
        <v>45259</v>
      </c>
      <c r="N1943" s="74">
        <f t="shared" si="91"/>
        <v>11</v>
      </c>
      <c r="O1943" s="74">
        <f t="shared" si="92"/>
        <v>11</v>
      </c>
      <c r="P1943" s="139" t="str">
        <f t="shared" si="93"/>
        <v>Gastos_Gerais</v>
      </c>
    </row>
    <row r="1944" spans="1:16" ht="38.25" x14ac:dyDescent="0.2">
      <c r="A1944" s="627">
        <v>9648</v>
      </c>
      <c r="B1944" s="634">
        <v>45259</v>
      </c>
      <c r="C1944" s="642">
        <v>45231</v>
      </c>
      <c r="D1944" s="636" t="s">
        <v>264</v>
      </c>
      <c r="E1944" s="636" t="s">
        <v>293</v>
      </c>
      <c r="F1944" s="374">
        <v>75</v>
      </c>
      <c r="G1944" s="636" t="s">
        <v>5642</v>
      </c>
      <c r="H1944" s="636" t="s">
        <v>423</v>
      </c>
      <c r="I1944" s="637" t="s">
        <v>2623</v>
      </c>
      <c r="J1944" s="637" t="s">
        <v>1188</v>
      </c>
      <c r="K1944" s="637" t="s">
        <v>4137</v>
      </c>
      <c r="L1944" s="637">
        <v>155650290</v>
      </c>
      <c r="M1944" s="638">
        <v>45259</v>
      </c>
      <c r="N1944" s="74">
        <f t="shared" si="91"/>
        <v>11</v>
      </c>
      <c r="O1944" s="74">
        <f t="shared" si="92"/>
        <v>11</v>
      </c>
      <c r="P1944" s="139" t="str">
        <f t="shared" si="93"/>
        <v>Gastos_Gerais</v>
      </c>
    </row>
    <row r="1945" spans="1:16" ht="38.25" x14ac:dyDescent="0.2">
      <c r="A1945" s="627">
        <v>9649</v>
      </c>
      <c r="B1945" s="634">
        <v>45259</v>
      </c>
      <c r="C1945" s="642">
        <v>45231</v>
      </c>
      <c r="D1945" s="636" t="s">
        <v>264</v>
      </c>
      <c r="E1945" s="636" t="s">
        <v>293</v>
      </c>
      <c r="F1945" s="374">
        <v>225</v>
      </c>
      <c r="G1945" s="636" t="s">
        <v>6467</v>
      </c>
      <c r="H1945" s="636" t="s">
        <v>419</v>
      </c>
      <c r="I1945" s="637" t="s">
        <v>5974</v>
      </c>
      <c r="J1945" s="637" t="s">
        <v>1188</v>
      </c>
      <c r="K1945" s="637" t="s">
        <v>4137</v>
      </c>
      <c r="L1945" s="637">
        <v>155650290</v>
      </c>
      <c r="M1945" s="638">
        <v>45259</v>
      </c>
      <c r="N1945" s="74">
        <f t="shared" si="91"/>
        <v>11</v>
      </c>
      <c r="O1945" s="74">
        <f t="shared" si="92"/>
        <v>11</v>
      </c>
      <c r="P1945" s="139" t="str">
        <f t="shared" si="93"/>
        <v>Gastos_Gerais</v>
      </c>
    </row>
    <row r="1946" spans="1:16" ht="38.25" x14ac:dyDescent="0.2">
      <c r="A1946" s="627">
        <v>9650</v>
      </c>
      <c r="B1946" s="634">
        <v>45259</v>
      </c>
      <c r="C1946" s="642">
        <v>45231</v>
      </c>
      <c r="D1946" s="636" t="s">
        <v>264</v>
      </c>
      <c r="E1946" s="636" t="s">
        <v>293</v>
      </c>
      <c r="F1946" s="374">
        <v>75</v>
      </c>
      <c r="G1946" s="636" t="s">
        <v>10676</v>
      </c>
      <c r="H1946" s="636" t="s">
        <v>423</v>
      </c>
      <c r="I1946" s="637" t="s">
        <v>7763</v>
      </c>
      <c r="J1946" s="637" t="s">
        <v>1188</v>
      </c>
      <c r="K1946" s="637" t="s">
        <v>4137</v>
      </c>
      <c r="L1946" s="637">
        <v>155650290</v>
      </c>
      <c r="M1946" s="638">
        <v>45259</v>
      </c>
      <c r="N1946" s="74">
        <f t="shared" si="91"/>
        <v>11</v>
      </c>
      <c r="O1946" s="74">
        <f t="shared" si="92"/>
        <v>11</v>
      </c>
      <c r="P1946" s="139" t="str">
        <f t="shared" si="93"/>
        <v>Gastos_Gerais</v>
      </c>
    </row>
    <row r="1947" spans="1:16" ht="38.25" x14ac:dyDescent="0.2">
      <c r="A1947" s="627">
        <v>9651</v>
      </c>
      <c r="B1947" s="634">
        <v>45259</v>
      </c>
      <c r="C1947" s="642">
        <v>45231</v>
      </c>
      <c r="D1947" s="636" t="s">
        <v>264</v>
      </c>
      <c r="E1947" s="636" t="s">
        <v>293</v>
      </c>
      <c r="F1947" s="374">
        <v>150</v>
      </c>
      <c r="G1947" s="636" t="s">
        <v>10677</v>
      </c>
      <c r="H1947" s="636" t="s">
        <v>417</v>
      </c>
      <c r="I1947" s="637" t="s">
        <v>3680</v>
      </c>
      <c r="J1947" s="637" t="s">
        <v>1188</v>
      </c>
      <c r="K1947" s="637" t="s">
        <v>4137</v>
      </c>
      <c r="L1947" s="637">
        <v>155650290</v>
      </c>
      <c r="M1947" s="638">
        <v>45259</v>
      </c>
      <c r="N1947" s="74">
        <f t="shared" si="91"/>
        <v>11</v>
      </c>
      <c r="O1947" s="74">
        <f t="shared" si="92"/>
        <v>11</v>
      </c>
      <c r="P1947" s="139" t="str">
        <f t="shared" si="93"/>
        <v>Gastos_Gerais</v>
      </c>
    </row>
    <row r="1948" spans="1:16" ht="38.25" x14ac:dyDescent="0.2">
      <c r="A1948" s="627">
        <v>9652</v>
      </c>
      <c r="B1948" s="634">
        <v>45259</v>
      </c>
      <c r="C1948" s="642">
        <v>45231</v>
      </c>
      <c r="D1948" s="636" t="s">
        <v>264</v>
      </c>
      <c r="E1948" s="636" t="s">
        <v>293</v>
      </c>
      <c r="F1948" s="374">
        <v>225</v>
      </c>
      <c r="G1948" s="636" t="s">
        <v>4291</v>
      </c>
      <c r="H1948" s="636" t="s">
        <v>419</v>
      </c>
      <c r="I1948" s="637" t="s">
        <v>4292</v>
      </c>
      <c r="J1948" s="637" t="s">
        <v>1188</v>
      </c>
      <c r="K1948" s="637" t="s">
        <v>4137</v>
      </c>
      <c r="L1948" s="637">
        <v>155650290</v>
      </c>
      <c r="M1948" s="638">
        <v>45259</v>
      </c>
      <c r="N1948" s="74">
        <f t="shared" si="91"/>
        <v>11</v>
      </c>
      <c r="O1948" s="74">
        <f t="shared" si="92"/>
        <v>11</v>
      </c>
      <c r="P1948" s="139" t="str">
        <f t="shared" si="93"/>
        <v>Gastos_Gerais</v>
      </c>
    </row>
    <row r="1949" spans="1:16" ht="38.25" x14ac:dyDescent="0.2">
      <c r="A1949" s="627">
        <v>9653</v>
      </c>
      <c r="B1949" s="634">
        <v>45259</v>
      </c>
      <c r="C1949" s="642">
        <v>45231</v>
      </c>
      <c r="D1949" s="636" t="s">
        <v>264</v>
      </c>
      <c r="E1949" s="636" t="s">
        <v>293</v>
      </c>
      <c r="F1949" s="374">
        <v>150</v>
      </c>
      <c r="G1949" s="636" t="s">
        <v>10678</v>
      </c>
      <c r="H1949" s="652" t="s">
        <v>414</v>
      </c>
      <c r="I1949" s="653" t="s">
        <v>8442</v>
      </c>
      <c r="J1949" s="653" t="s">
        <v>1188</v>
      </c>
      <c r="K1949" s="637" t="s">
        <v>4137</v>
      </c>
      <c r="L1949" s="637">
        <v>155650290</v>
      </c>
      <c r="M1949" s="638">
        <v>45259</v>
      </c>
      <c r="N1949" s="74">
        <f t="shared" si="91"/>
        <v>11</v>
      </c>
      <c r="O1949" s="74">
        <f t="shared" si="92"/>
        <v>11</v>
      </c>
      <c r="P1949" s="139" t="str">
        <f t="shared" si="93"/>
        <v>Gastos_Gerais</v>
      </c>
    </row>
    <row r="1950" spans="1:16" ht="38.25" x14ac:dyDescent="0.2">
      <c r="A1950" s="627">
        <v>9654</v>
      </c>
      <c r="B1950" s="634">
        <v>45259</v>
      </c>
      <c r="C1950" s="642">
        <v>45231</v>
      </c>
      <c r="D1950" s="636" t="s">
        <v>264</v>
      </c>
      <c r="E1950" s="636" t="s">
        <v>293</v>
      </c>
      <c r="F1950" s="374">
        <v>150</v>
      </c>
      <c r="G1950" s="636" t="s">
        <v>10679</v>
      </c>
      <c r="H1950" s="636" t="s">
        <v>414</v>
      </c>
      <c r="I1950" s="637" t="s">
        <v>10680</v>
      </c>
      <c r="J1950" s="637" t="s">
        <v>1188</v>
      </c>
      <c r="K1950" s="637" t="s">
        <v>4137</v>
      </c>
      <c r="L1950" s="637">
        <v>155650290</v>
      </c>
      <c r="M1950" s="638">
        <v>45259</v>
      </c>
      <c r="N1950" s="74">
        <f t="shared" si="91"/>
        <v>11</v>
      </c>
      <c r="O1950" s="74">
        <f t="shared" si="92"/>
        <v>11</v>
      </c>
      <c r="P1950" s="139" t="str">
        <f t="shared" si="93"/>
        <v>Gastos_Gerais</v>
      </c>
    </row>
    <row r="1951" spans="1:16" ht="38.25" x14ac:dyDescent="0.2">
      <c r="A1951" s="627">
        <v>9655</v>
      </c>
      <c r="B1951" s="634">
        <v>45259</v>
      </c>
      <c r="C1951" s="642">
        <v>45231</v>
      </c>
      <c r="D1951" s="636" t="s">
        <v>264</v>
      </c>
      <c r="E1951" s="636" t="s">
        <v>293</v>
      </c>
      <c r="F1951" s="374">
        <v>150</v>
      </c>
      <c r="G1951" s="636" t="s">
        <v>10681</v>
      </c>
      <c r="H1951" s="636" t="s">
        <v>417</v>
      </c>
      <c r="I1951" s="637" t="s">
        <v>1928</v>
      </c>
      <c r="J1951" s="637" t="s">
        <v>1188</v>
      </c>
      <c r="K1951" s="637" t="s">
        <v>4137</v>
      </c>
      <c r="L1951" s="637">
        <v>155650290</v>
      </c>
      <c r="M1951" s="638">
        <v>45259</v>
      </c>
      <c r="N1951" s="74">
        <f t="shared" si="91"/>
        <v>11</v>
      </c>
      <c r="O1951" s="74">
        <f t="shared" si="92"/>
        <v>11</v>
      </c>
      <c r="P1951" s="139" t="str">
        <f t="shared" si="93"/>
        <v>Gastos_Gerais</v>
      </c>
    </row>
    <row r="1952" spans="1:16" ht="51" x14ac:dyDescent="0.2">
      <c r="A1952" s="627">
        <v>9656</v>
      </c>
      <c r="B1952" s="634">
        <v>45259</v>
      </c>
      <c r="C1952" s="642">
        <v>45231</v>
      </c>
      <c r="D1952" s="636" t="s">
        <v>176</v>
      </c>
      <c r="E1952" s="636" t="s">
        <v>280</v>
      </c>
      <c r="F1952" s="374">
        <v>2769.9</v>
      </c>
      <c r="G1952" s="636" t="s">
        <v>10682</v>
      </c>
      <c r="H1952" s="636" t="s">
        <v>414</v>
      </c>
      <c r="I1952" s="637" t="s">
        <v>10683</v>
      </c>
      <c r="J1952" s="637" t="s">
        <v>1188</v>
      </c>
      <c r="K1952" s="637" t="s">
        <v>4137</v>
      </c>
      <c r="L1952" s="637">
        <v>155650290</v>
      </c>
      <c r="M1952" s="638">
        <v>45259</v>
      </c>
      <c r="N1952" s="74">
        <f t="shared" si="91"/>
        <v>11</v>
      </c>
      <c r="O1952" s="74">
        <f t="shared" si="92"/>
        <v>11</v>
      </c>
      <c r="P1952" s="139" t="str">
        <f t="shared" si="93"/>
        <v>Gastos_com_Pessoal</v>
      </c>
    </row>
    <row r="1953" spans="1:16" ht="51" x14ac:dyDescent="0.2">
      <c r="A1953" s="627">
        <v>9657</v>
      </c>
      <c r="B1953" s="634">
        <v>45259</v>
      </c>
      <c r="C1953" s="642">
        <v>45231</v>
      </c>
      <c r="D1953" s="636" t="s">
        <v>176</v>
      </c>
      <c r="E1953" s="636" t="s">
        <v>262</v>
      </c>
      <c r="F1953" s="374">
        <v>976.03</v>
      </c>
      <c r="G1953" s="636" t="s">
        <v>10684</v>
      </c>
      <c r="H1953" s="636" t="s">
        <v>414</v>
      </c>
      <c r="I1953" s="637" t="s">
        <v>10683</v>
      </c>
      <c r="J1953" s="637" t="s">
        <v>1188</v>
      </c>
      <c r="K1953" s="637" t="s">
        <v>4137</v>
      </c>
      <c r="L1953" s="637">
        <v>155650290</v>
      </c>
      <c r="M1953" s="638">
        <v>45259</v>
      </c>
      <c r="N1953" s="74">
        <f t="shared" si="91"/>
        <v>11</v>
      </c>
      <c r="O1953" s="74">
        <f t="shared" si="92"/>
        <v>11</v>
      </c>
      <c r="P1953" s="139" t="str">
        <f t="shared" si="93"/>
        <v>Gastos_com_Pessoal</v>
      </c>
    </row>
    <row r="1954" spans="1:16" ht="51" x14ac:dyDescent="0.2">
      <c r="A1954" s="627">
        <v>9658</v>
      </c>
      <c r="B1954" s="634">
        <v>45259</v>
      </c>
      <c r="C1954" s="642">
        <v>45231</v>
      </c>
      <c r="D1954" s="636" t="s">
        <v>176</v>
      </c>
      <c r="E1954" s="636" t="s">
        <v>280</v>
      </c>
      <c r="F1954" s="374">
        <v>2813.57</v>
      </c>
      <c r="G1954" s="636" t="s">
        <v>10685</v>
      </c>
      <c r="H1954" s="636" t="s">
        <v>423</v>
      </c>
      <c r="I1954" s="637" t="s">
        <v>10686</v>
      </c>
      <c r="J1954" s="637" t="s">
        <v>1188</v>
      </c>
      <c r="K1954" s="637" t="s">
        <v>4137</v>
      </c>
      <c r="L1954" s="637">
        <v>155650290</v>
      </c>
      <c r="M1954" s="638">
        <v>45259</v>
      </c>
      <c r="N1954" s="74">
        <f t="shared" si="91"/>
        <v>11</v>
      </c>
      <c r="O1954" s="74">
        <f t="shared" si="92"/>
        <v>11</v>
      </c>
      <c r="P1954" s="139" t="str">
        <f t="shared" si="93"/>
        <v>Gastos_com_Pessoal</v>
      </c>
    </row>
    <row r="1955" spans="1:16" ht="51" x14ac:dyDescent="0.2">
      <c r="A1955" s="627">
        <v>9659</v>
      </c>
      <c r="B1955" s="634">
        <v>45259</v>
      </c>
      <c r="C1955" s="642">
        <v>45231</v>
      </c>
      <c r="D1955" s="636" t="s">
        <v>176</v>
      </c>
      <c r="E1955" s="636" t="s">
        <v>262</v>
      </c>
      <c r="F1955" s="374">
        <v>994.34</v>
      </c>
      <c r="G1955" s="636" t="s">
        <v>10687</v>
      </c>
      <c r="H1955" s="636" t="s">
        <v>423</v>
      </c>
      <c r="I1955" s="637" t="s">
        <v>10686</v>
      </c>
      <c r="J1955" s="637" t="s">
        <v>1188</v>
      </c>
      <c r="K1955" s="637" t="s">
        <v>4137</v>
      </c>
      <c r="L1955" s="637">
        <v>155650290</v>
      </c>
      <c r="M1955" s="638">
        <v>45259</v>
      </c>
      <c r="N1955" s="74">
        <f t="shared" si="91"/>
        <v>11</v>
      </c>
      <c r="O1955" s="74">
        <f t="shared" si="92"/>
        <v>11</v>
      </c>
      <c r="P1955" s="139" t="str">
        <f t="shared" si="93"/>
        <v>Gastos_com_Pessoal</v>
      </c>
    </row>
    <row r="1956" spans="1:16" ht="51" x14ac:dyDescent="0.2">
      <c r="A1956" s="627">
        <v>9660</v>
      </c>
      <c r="B1956" s="634">
        <v>45259</v>
      </c>
      <c r="C1956" s="642">
        <v>45231</v>
      </c>
      <c r="D1956" s="636" t="s">
        <v>176</v>
      </c>
      <c r="E1956" s="636" t="s">
        <v>280</v>
      </c>
      <c r="F1956" s="374">
        <v>2747.43</v>
      </c>
      <c r="G1956" s="636" t="s">
        <v>10688</v>
      </c>
      <c r="H1956" s="636" t="s">
        <v>414</v>
      </c>
      <c r="I1956" s="637" t="s">
        <v>10689</v>
      </c>
      <c r="J1956" s="637" t="s">
        <v>1188</v>
      </c>
      <c r="K1956" s="637" t="s">
        <v>4137</v>
      </c>
      <c r="L1956" s="637">
        <v>155650290</v>
      </c>
      <c r="M1956" s="638">
        <v>45259</v>
      </c>
      <c r="N1956" s="74">
        <f t="shared" si="91"/>
        <v>11</v>
      </c>
      <c r="O1956" s="74">
        <f t="shared" si="92"/>
        <v>11</v>
      </c>
      <c r="P1956" s="139" t="str">
        <f t="shared" si="93"/>
        <v>Gastos_com_Pessoal</v>
      </c>
    </row>
    <row r="1957" spans="1:16" ht="51" x14ac:dyDescent="0.2">
      <c r="A1957" s="627">
        <v>9661</v>
      </c>
      <c r="B1957" s="634">
        <v>45259</v>
      </c>
      <c r="C1957" s="642">
        <v>45231</v>
      </c>
      <c r="D1957" s="636" t="s">
        <v>176</v>
      </c>
      <c r="E1957" s="636" t="s">
        <v>262</v>
      </c>
      <c r="F1957" s="374">
        <v>997.92</v>
      </c>
      <c r="G1957" s="636" t="s">
        <v>10690</v>
      </c>
      <c r="H1957" s="636" t="s">
        <v>414</v>
      </c>
      <c r="I1957" s="637" t="s">
        <v>10689</v>
      </c>
      <c r="J1957" s="637" t="s">
        <v>1188</v>
      </c>
      <c r="K1957" s="637" t="s">
        <v>4137</v>
      </c>
      <c r="L1957" s="637">
        <v>155650290</v>
      </c>
      <c r="M1957" s="638">
        <v>45259</v>
      </c>
      <c r="N1957" s="74">
        <f t="shared" si="91"/>
        <v>11</v>
      </c>
      <c r="O1957" s="74">
        <f t="shared" si="92"/>
        <v>11</v>
      </c>
      <c r="P1957" s="139" t="str">
        <f t="shared" si="93"/>
        <v>Gastos_com_Pessoal</v>
      </c>
    </row>
    <row r="1958" spans="1:16" ht="51" x14ac:dyDescent="0.2">
      <c r="A1958" s="627">
        <v>9662</v>
      </c>
      <c r="B1958" s="634">
        <v>45259</v>
      </c>
      <c r="C1958" s="642">
        <v>45231</v>
      </c>
      <c r="D1958" s="636" t="s">
        <v>176</v>
      </c>
      <c r="E1958" s="636" t="s">
        <v>280</v>
      </c>
      <c r="F1958" s="374">
        <v>2495.7800000000002</v>
      </c>
      <c r="G1958" s="636" t="s">
        <v>10691</v>
      </c>
      <c r="H1958" s="636" t="s">
        <v>414</v>
      </c>
      <c r="I1958" s="637" t="s">
        <v>10692</v>
      </c>
      <c r="J1958" s="637" t="s">
        <v>1188</v>
      </c>
      <c r="K1958" s="637" t="s">
        <v>4137</v>
      </c>
      <c r="L1958" s="637">
        <v>155650290</v>
      </c>
      <c r="M1958" s="638">
        <v>45259</v>
      </c>
      <c r="N1958" s="74">
        <f t="shared" si="91"/>
        <v>11</v>
      </c>
      <c r="O1958" s="74">
        <f t="shared" si="92"/>
        <v>11</v>
      </c>
      <c r="P1958" s="139" t="str">
        <f t="shared" si="93"/>
        <v>Gastos_com_Pessoal</v>
      </c>
    </row>
    <row r="1959" spans="1:16" ht="51" x14ac:dyDescent="0.2">
      <c r="A1959" s="627">
        <v>9663</v>
      </c>
      <c r="B1959" s="634">
        <v>45259</v>
      </c>
      <c r="C1959" s="642">
        <v>45231</v>
      </c>
      <c r="D1959" s="636" t="s">
        <v>176</v>
      </c>
      <c r="E1959" s="636" t="s">
        <v>262</v>
      </c>
      <c r="F1959" s="374">
        <v>885.64</v>
      </c>
      <c r="G1959" s="636" t="s">
        <v>10693</v>
      </c>
      <c r="H1959" s="636" t="s">
        <v>414</v>
      </c>
      <c r="I1959" s="637" t="s">
        <v>10692</v>
      </c>
      <c r="J1959" s="637" t="s">
        <v>1188</v>
      </c>
      <c r="K1959" s="637" t="s">
        <v>4137</v>
      </c>
      <c r="L1959" s="637">
        <v>155650290</v>
      </c>
      <c r="M1959" s="638">
        <v>45259</v>
      </c>
      <c r="N1959" s="74">
        <f t="shared" si="91"/>
        <v>11</v>
      </c>
      <c r="O1959" s="74">
        <f t="shared" si="92"/>
        <v>11</v>
      </c>
      <c r="P1959" s="139" t="str">
        <f t="shared" si="93"/>
        <v>Gastos_com_Pessoal</v>
      </c>
    </row>
    <row r="1960" spans="1:16" ht="51" x14ac:dyDescent="0.2">
      <c r="A1960" s="627">
        <v>9664</v>
      </c>
      <c r="B1960" s="634">
        <v>45259</v>
      </c>
      <c r="C1960" s="642">
        <v>45231</v>
      </c>
      <c r="D1960" s="636" t="s">
        <v>176</v>
      </c>
      <c r="E1960" s="636" t="s">
        <v>280</v>
      </c>
      <c r="F1960" s="374">
        <v>2950.64</v>
      </c>
      <c r="G1960" s="636" t="s">
        <v>10694</v>
      </c>
      <c r="H1960" s="636" t="s">
        <v>423</v>
      </c>
      <c r="I1960" s="637" t="s">
        <v>1196</v>
      </c>
      <c r="J1960" s="637" t="s">
        <v>1188</v>
      </c>
      <c r="K1960" s="637" t="s">
        <v>4137</v>
      </c>
      <c r="L1960" s="637">
        <v>155650290</v>
      </c>
      <c r="M1960" s="638">
        <v>45259</v>
      </c>
      <c r="N1960" s="74">
        <f t="shared" si="91"/>
        <v>11</v>
      </c>
      <c r="O1960" s="74">
        <f t="shared" si="92"/>
        <v>11</v>
      </c>
      <c r="P1960" s="139" t="str">
        <f t="shared" si="93"/>
        <v>Gastos_com_Pessoal</v>
      </c>
    </row>
    <row r="1961" spans="1:16" ht="51" x14ac:dyDescent="0.2">
      <c r="A1961" s="627">
        <v>9665</v>
      </c>
      <c r="B1961" s="634">
        <v>45259</v>
      </c>
      <c r="C1961" s="642">
        <v>45231</v>
      </c>
      <c r="D1961" s="636" t="s">
        <v>176</v>
      </c>
      <c r="E1961" s="636" t="s">
        <v>262</v>
      </c>
      <c r="F1961" s="374">
        <v>1094.7</v>
      </c>
      <c r="G1961" s="636" t="s">
        <v>10695</v>
      </c>
      <c r="H1961" s="636" t="s">
        <v>423</v>
      </c>
      <c r="I1961" s="637" t="s">
        <v>1196</v>
      </c>
      <c r="J1961" s="637" t="s">
        <v>1188</v>
      </c>
      <c r="K1961" s="637" t="s">
        <v>4137</v>
      </c>
      <c r="L1961" s="637">
        <v>155650290</v>
      </c>
      <c r="M1961" s="638">
        <v>45259</v>
      </c>
      <c r="N1961" s="74">
        <f t="shared" si="91"/>
        <v>11</v>
      </c>
      <c r="O1961" s="74">
        <f t="shared" si="92"/>
        <v>11</v>
      </c>
      <c r="P1961" s="139" t="str">
        <f t="shared" si="93"/>
        <v>Gastos_com_Pessoal</v>
      </c>
    </row>
    <row r="1962" spans="1:16" ht="51" x14ac:dyDescent="0.2">
      <c r="A1962" s="627">
        <v>9666</v>
      </c>
      <c r="B1962" s="634">
        <v>45259</v>
      </c>
      <c r="C1962" s="642">
        <v>45231</v>
      </c>
      <c r="D1962" s="636" t="s">
        <v>176</v>
      </c>
      <c r="E1962" s="636" t="s">
        <v>280</v>
      </c>
      <c r="F1962" s="374">
        <v>1920</v>
      </c>
      <c r="G1962" s="636" t="s">
        <v>10696</v>
      </c>
      <c r="H1962" s="636" t="s">
        <v>414</v>
      </c>
      <c r="I1962" s="637" t="s">
        <v>9679</v>
      </c>
      <c r="J1962" s="637" t="s">
        <v>1188</v>
      </c>
      <c r="K1962" s="637" t="s">
        <v>4137</v>
      </c>
      <c r="L1962" s="637">
        <v>155650290</v>
      </c>
      <c r="M1962" s="638">
        <v>45259</v>
      </c>
      <c r="N1962" s="74">
        <f t="shared" si="91"/>
        <v>11</v>
      </c>
      <c r="O1962" s="74">
        <f t="shared" si="92"/>
        <v>11</v>
      </c>
      <c r="P1962" s="139" t="str">
        <f t="shared" si="93"/>
        <v>Gastos_com_Pessoal</v>
      </c>
    </row>
    <row r="1963" spans="1:16" ht="51" x14ac:dyDescent="0.2">
      <c r="A1963" s="627">
        <v>9667</v>
      </c>
      <c r="B1963" s="634">
        <v>45259</v>
      </c>
      <c r="C1963" s="642">
        <v>45231</v>
      </c>
      <c r="D1963" s="636" t="s">
        <v>176</v>
      </c>
      <c r="E1963" s="636" t="s">
        <v>262</v>
      </c>
      <c r="F1963" s="374">
        <v>639.96</v>
      </c>
      <c r="G1963" s="636" t="s">
        <v>10697</v>
      </c>
      <c r="H1963" s="636" t="s">
        <v>414</v>
      </c>
      <c r="I1963" s="637" t="s">
        <v>9679</v>
      </c>
      <c r="J1963" s="637" t="s">
        <v>1188</v>
      </c>
      <c r="K1963" s="637" t="s">
        <v>4137</v>
      </c>
      <c r="L1963" s="637">
        <v>155650290</v>
      </c>
      <c r="M1963" s="638">
        <v>45259</v>
      </c>
      <c r="N1963" s="74">
        <f t="shared" si="91"/>
        <v>11</v>
      </c>
      <c r="O1963" s="74">
        <f t="shared" si="92"/>
        <v>11</v>
      </c>
      <c r="P1963" s="139" t="str">
        <f t="shared" si="93"/>
        <v>Gastos_com_Pessoal</v>
      </c>
    </row>
    <row r="1964" spans="1:16" ht="51" x14ac:dyDescent="0.2">
      <c r="A1964" s="627">
        <v>9668</v>
      </c>
      <c r="B1964" s="634">
        <v>45259</v>
      </c>
      <c r="C1964" s="642">
        <v>45231</v>
      </c>
      <c r="D1964" s="636" t="s">
        <v>176</v>
      </c>
      <c r="E1964" s="636" t="s">
        <v>280</v>
      </c>
      <c r="F1964" s="374">
        <v>2495.77</v>
      </c>
      <c r="G1964" s="636" t="s">
        <v>10698</v>
      </c>
      <c r="H1964" s="636" t="s">
        <v>419</v>
      </c>
      <c r="I1964" s="637" t="s">
        <v>10699</v>
      </c>
      <c r="J1964" s="637" t="s">
        <v>1188</v>
      </c>
      <c r="K1964" s="637" t="s">
        <v>4137</v>
      </c>
      <c r="L1964" s="637">
        <v>155650290</v>
      </c>
      <c r="M1964" s="638">
        <v>45259</v>
      </c>
      <c r="N1964" s="74">
        <f t="shared" si="91"/>
        <v>11</v>
      </c>
      <c r="O1964" s="74">
        <f t="shared" si="92"/>
        <v>11</v>
      </c>
      <c r="P1964" s="139" t="str">
        <f t="shared" si="93"/>
        <v>Gastos_com_Pessoal</v>
      </c>
    </row>
    <row r="1965" spans="1:16" ht="51" x14ac:dyDescent="0.2">
      <c r="A1965" s="627">
        <v>9669</v>
      </c>
      <c r="B1965" s="634">
        <v>45259</v>
      </c>
      <c r="C1965" s="642">
        <v>45231</v>
      </c>
      <c r="D1965" s="636" t="s">
        <v>176</v>
      </c>
      <c r="E1965" s="636" t="s">
        <v>262</v>
      </c>
      <c r="F1965" s="374">
        <v>885.64</v>
      </c>
      <c r="G1965" s="636" t="s">
        <v>10700</v>
      </c>
      <c r="H1965" s="636" t="s">
        <v>419</v>
      </c>
      <c r="I1965" s="637" t="s">
        <v>10699</v>
      </c>
      <c r="J1965" s="637" t="s">
        <v>1188</v>
      </c>
      <c r="K1965" s="637" t="s">
        <v>4137</v>
      </c>
      <c r="L1965" s="637">
        <v>155650290</v>
      </c>
      <c r="M1965" s="638">
        <v>45259</v>
      </c>
      <c r="N1965" s="74">
        <f t="shared" si="91"/>
        <v>11</v>
      </c>
      <c r="O1965" s="74">
        <f t="shared" si="92"/>
        <v>11</v>
      </c>
      <c r="P1965" s="139" t="str">
        <f t="shared" si="93"/>
        <v>Gastos_com_Pessoal</v>
      </c>
    </row>
    <row r="1966" spans="1:16" ht="51" x14ac:dyDescent="0.2">
      <c r="A1966" s="627">
        <v>9670</v>
      </c>
      <c r="B1966" s="634">
        <v>45259</v>
      </c>
      <c r="C1966" s="642">
        <v>45231</v>
      </c>
      <c r="D1966" s="636" t="s">
        <v>176</v>
      </c>
      <c r="E1966" s="636" t="s">
        <v>280</v>
      </c>
      <c r="F1966" s="374">
        <v>3025.8</v>
      </c>
      <c r="G1966" s="636" t="s">
        <v>10701</v>
      </c>
      <c r="H1966" s="636" t="s">
        <v>423</v>
      </c>
      <c r="I1966" s="637" t="s">
        <v>10702</v>
      </c>
      <c r="J1966" s="637" t="s">
        <v>1188</v>
      </c>
      <c r="K1966" s="637" t="s">
        <v>4137</v>
      </c>
      <c r="L1966" s="637">
        <v>155650290</v>
      </c>
      <c r="M1966" s="638">
        <v>45259</v>
      </c>
      <c r="N1966" s="74">
        <f t="shared" si="91"/>
        <v>11</v>
      </c>
      <c r="O1966" s="74">
        <f t="shared" si="92"/>
        <v>11</v>
      </c>
      <c r="P1966" s="139" t="str">
        <f t="shared" si="93"/>
        <v>Gastos_com_Pessoal</v>
      </c>
    </row>
    <row r="1967" spans="1:16" ht="51" x14ac:dyDescent="0.2">
      <c r="A1967" s="627">
        <v>9671</v>
      </c>
      <c r="B1967" s="634">
        <v>45259</v>
      </c>
      <c r="C1967" s="642">
        <v>45231</v>
      </c>
      <c r="D1967" s="636" t="s">
        <v>176</v>
      </c>
      <c r="E1967" s="636" t="s">
        <v>262</v>
      </c>
      <c r="F1967" s="374">
        <v>1130.43</v>
      </c>
      <c r="G1967" s="636" t="s">
        <v>10703</v>
      </c>
      <c r="H1967" s="636" t="s">
        <v>423</v>
      </c>
      <c r="I1967" s="637" t="s">
        <v>10702</v>
      </c>
      <c r="J1967" s="637" t="s">
        <v>1188</v>
      </c>
      <c r="K1967" s="637" t="s">
        <v>4137</v>
      </c>
      <c r="L1967" s="637">
        <v>155650290</v>
      </c>
      <c r="M1967" s="638">
        <v>45259</v>
      </c>
      <c r="N1967" s="74">
        <f t="shared" si="91"/>
        <v>11</v>
      </c>
      <c r="O1967" s="74">
        <f t="shared" si="92"/>
        <v>11</v>
      </c>
      <c r="P1967" s="139" t="str">
        <f t="shared" si="93"/>
        <v>Gastos_com_Pessoal</v>
      </c>
    </row>
    <row r="1968" spans="1:16" ht="51" x14ac:dyDescent="0.2">
      <c r="A1968" s="627">
        <v>9672</v>
      </c>
      <c r="B1968" s="634">
        <v>45259</v>
      </c>
      <c r="C1968" s="642">
        <v>45231</v>
      </c>
      <c r="D1968" s="636" t="s">
        <v>176</v>
      </c>
      <c r="E1968" s="636" t="s">
        <v>280</v>
      </c>
      <c r="F1968" s="374">
        <v>2531.3200000000002</v>
      </c>
      <c r="G1968" s="636" t="s">
        <v>10704</v>
      </c>
      <c r="H1968" s="636" t="s">
        <v>421</v>
      </c>
      <c r="I1968" s="637" t="s">
        <v>3257</v>
      </c>
      <c r="J1968" s="637" t="s">
        <v>1188</v>
      </c>
      <c r="K1968" s="637" t="s">
        <v>4137</v>
      </c>
      <c r="L1968" s="637">
        <v>155650290</v>
      </c>
      <c r="M1968" s="638">
        <v>45259</v>
      </c>
      <c r="N1968" s="74">
        <f t="shared" si="91"/>
        <v>11</v>
      </c>
      <c r="O1968" s="74">
        <f t="shared" si="92"/>
        <v>11</v>
      </c>
      <c r="P1968" s="139" t="str">
        <f t="shared" si="93"/>
        <v>Gastos_com_Pessoal</v>
      </c>
    </row>
    <row r="1969" spans="1:16" ht="51" x14ac:dyDescent="0.2">
      <c r="A1969" s="627">
        <v>9673</v>
      </c>
      <c r="B1969" s="634">
        <v>45259</v>
      </c>
      <c r="C1969" s="642">
        <v>45231</v>
      </c>
      <c r="D1969" s="636" t="s">
        <v>176</v>
      </c>
      <c r="E1969" s="636" t="s">
        <v>262</v>
      </c>
      <c r="F1969" s="374">
        <v>900.41</v>
      </c>
      <c r="G1969" s="636" t="s">
        <v>10705</v>
      </c>
      <c r="H1969" s="636" t="s">
        <v>421</v>
      </c>
      <c r="I1969" s="637" t="s">
        <v>3257</v>
      </c>
      <c r="J1969" s="637" t="s">
        <v>1188</v>
      </c>
      <c r="K1969" s="637" t="s">
        <v>4137</v>
      </c>
      <c r="L1969" s="637">
        <v>155650290</v>
      </c>
      <c r="M1969" s="638">
        <v>45259</v>
      </c>
      <c r="N1969" s="74">
        <f t="shared" si="91"/>
        <v>11</v>
      </c>
      <c r="O1969" s="74">
        <f t="shared" si="92"/>
        <v>11</v>
      </c>
      <c r="P1969" s="139" t="str">
        <f t="shared" si="93"/>
        <v>Gastos_com_Pessoal</v>
      </c>
    </row>
    <row r="1970" spans="1:16" ht="51" x14ac:dyDescent="0.2">
      <c r="A1970" s="627">
        <v>9674</v>
      </c>
      <c r="B1970" s="634">
        <v>45259</v>
      </c>
      <c r="C1970" s="642">
        <v>45231</v>
      </c>
      <c r="D1970" s="636" t="s">
        <v>176</v>
      </c>
      <c r="E1970" s="636" t="s">
        <v>280</v>
      </c>
      <c r="F1970" s="374">
        <v>2495.77</v>
      </c>
      <c r="G1970" s="636" t="s">
        <v>10706</v>
      </c>
      <c r="H1970" s="636" t="s">
        <v>414</v>
      </c>
      <c r="I1970" s="637" t="s">
        <v>8176</v>
      </c>
      <c r="J1970" s="637" t="s">
        <v>1188</v>
      </c>
      <c r="K1970" s="637" t="s">
        <v>4137</v>
      </c>
      <c r="L1970" s="637">
        <v>155650290</v>
      </c>
      <c r="M1970" s="638">
        <v>45259</v>
      </c>
      <c r="N1970" s="74">
        <f t="shared" si="91"/>
        <v>11</v>
      </c>
      <c r="O1970" s="74">
        <f t="shared" si="92"/>
        <v>11</v>
      </c>
      <c r="P1970" s="139" t="str">
        <f t="shared" si="93"/>
        <v>Gastos_com_Pessoal</v>
      </c>
    </row>
    <row r="1971" spans="1:16" ht="51" x14ac:dyDescent="0.2">
      <c r="A1971" s="627">
        <v>9675</v>
      </c>
      <c r="B1971" s="634">
        <v>45259</v>
      </c>
      <c r="C1971" s="642">
        <v>45231</v>
      </c>
      <c r="D1971" s="636" t="s">
        <v>176</v>
      </c>
      <c r="E1971" s="636" t="s">
        <v>262</v>
      </c>
      <c r="F1971" s="374">
        <v>885.64</v>
      </c>
      <c r="G1971" s="636" t="s">
        <v>10707</v>
      </c>
      <c r="H1971" s="636" t="s">
        <v>414</v>
      </c>
      <c r="I1971" s="637" t="s">
        <v>8176</v>
      </c>
      <c r="J1971" s="637" t="s">
        <v>1188</v>
      </c>
      <c r="K1971" s="637" t="s">
        <v>4137</v>
      </c>
      <c r="L1971" s="637">
        <v>155650290</v>
      </c>
      <c r="M1971" s="638">
        <v>45259</v>
      </c>
      <c r="N1971" s="74">
        <f t="shared" si="91"/>
        <v>11</v>
      </c>
      <c r="O1971" s="74">
        <f t="shared" si="92"/>
        <v>11</v>
      </c>
      <c r="P1971" s="139" t="str">
        <f t="shared" si="93"/>
        <v>Gastos_com_Pessoal</v>
      </c>
    </row>
    <row r="1972" spans="1:16" ht="51" x14ac:dyDescent="0.2">
      <c r="A1972" s="627">
        <v>9676</v>
      </c>
      <c r="B1972" s="634">
        <v>45259</v>
      </c>
      <c r="C1972" s="642">
        <v>45231</v>
      </c>
      <c r="D1972" s="636" t="s">
        <v>176</v>
      </c>
      <c r="E1972" s="636" t="s">
        <v>280</v>
      </c>
      <c r="F1972" s="374">
        <v>2860.01</v>
      </c>
      <c r="G1972" s="636" t="s">
        <v>10708</v>
      </c>
      <c r="H1972" s="636" t="s">
        <v>414</v>
      </c>
      <c r="I1972" s="637" t="s">
        <v>5430</v>
      </c>
      <c r="J1972" s="637" t="s">
        <v>1188</v>
      </c>
      <c r="K1972" s="637" t="s">
        <v>4137</v>
      </c>
      <c r="L1972" s="637">
        <v>155650290</v>
      </c>
      <c r="M1972" s="638">
        <v>45259</v>
      </c>
      <c r="N1972" s="74">
        <f t="shared" si="91"/>
        <v>11</v>
      </c>
      <c r="O1972" s="74">
        <f t="shared" si="92"/>
        <v>11</v>
      </c>
      <c r="P1972" s="139" t="str">
        <f t="shared" si="93"/>
        <v>Gastos_com_Pessoal</v>
      </c>
    </row>
    <row r="1973" spans="1:16" ht="51" x14ac:dyDescent="0.2">
      <c r="A1973" s="627">
        <v>9677</v>
      </c>
      <c r="B1973" s="634">
        <v>45259</v>
      </c>
      <c r="C1973" s="642">
        <v>45231</v>
      </c>
      <c r="D1973" s="636" t="s">
        <v>176</v>
      </c>
      <c r="E1973" s="636" t="s">
        <v>262</v>
      </c>
      <c r="F1973" s="374">
        <v>1001.85</v>
      </c>
      <c r="G1973" s="636" t="s">
        <v>10709</v>
      </c>
      <c r="H1973" s="636" t="s">
        <v>414</v>
      </c>
      <c r="I1973" s="637" t="s">
        <v>5430</v>
      </c>
      <c r="J1973" s="637" t="s">
        <v>1188</v>
      </c>
      <c r="K1973" s="637" t="s">
        <v>4137</v>
      </c>
      <c r="L1973" s="637">
        <v>155650290</v>
      </c>
      <c r="M1973" s="638">
        <v>45259</v>
      </c>
      <c r="N1973" s="74">
        <f t="shared" si="91"/>
        <v>11</v>
      </c>
      <c r="O1973" s="74">
        <f t="shared" si="92"/>
        <v>11</v>
      </c>
      <c r="P1973" s="139" t="str">
        <f t="shared" si="93"/>
        <v>Gastos_com_Pessoal</v>
      </c>
    </row>
    <row r="1974" spans="1:16" ht="51" x14ac:dyDescent="0.2">
      <c r="A1974" s="627">
        <v>9678</v>
      </c>
      <c r="B1974" s="634">
        <v>45259</v>
      </c>
      <c r="C1974" s="642">
        <v>45231</v>
      </c>
      <c r="D1974" s="636" t="s">
        <v>176</v>
      </c>
      <c r="E1974" s="636" t="s">
        <v>280</v>
      </c>
      <c r="F1974" s="374">
        <v>1929.63</v>
      </c>
      <c r="G1974" s="636" t="s">
        <v>10710</v>
      </c>
      <c r="H1974" s="636" t="s">
        <v>419</v>
      </c>
      <c r="I1974" s="637" t="s">
        <v>10711</v>
      </c>
      <c r="J1974" s="637" t="s">
        <v>1188</v>
      </c>
      <c r="K1974" s="637" t="s">
        <v>4137</v>
      </c>
      <c r="L1974" s="637">
        <v>155650290</v>
      </c>
      <c r="M1974" s="638">
        <v>45259</v>
      </c>
      <c r="N1974" s="74">
        <f t="shared" si="91"/>
        <v>11</v>
      </c>
      <c r="O1974" s="74">
        <f t="shared" si="92"/>
        <v>11</v>
      </c>
      <c r="P1974" s="139" t="str">
        <f t="shared" si="93"/>
        <v>Gastos_com_Pessoal</v>
      </c>
    </row>
    <row r="1975" spans="1:16" ht="51" x14ac:dyDescent="0.2">
      <c r="A1975" s="627">
        <v>9679</v>
      </c>
      <c r="B1975" s="634">
        <v>45259</v>
      </c>
      <c r="C1975" s="642">
        <v>45231</v>
      </c>
      <c r="D1975" s="636" t="s">
        <v>176</v>
      </c>
      <c r="E1975" s="636" t="s">
        <v>262</v>
      </c>
      <c r="F1975" s="374">
        <v>656.04</v>
      </c>
      <c r="G1975" s="636" t="s">
        <v>10712</v>
      </c>
      <c r="H1975" s="636" t="s">
        <v>419</v>
      </c>
      <c r="I1975" s="637" t="s">
        <v>10711</v>
      </c>
      <c r="J1975" s="637" t="s">
        <v>1188</v>
      </c>
      <c r="K1975" s="637" t="s">
        <v>4137</v>
      </c>
      <c r="L1975" s="637">
        <v>155650290</v>
      </c>
      <c r="M1975" s="638">
        <v>45259</v>
      </c>
      <c r="N1975" s="74">
        <f t="shared" si="91"/>
        <v>11</v>
      </c>
      <c r="O1975" s="74">
        <f t="shared" si="92"/>
        <v>11</v>
      </c>
      <c r="P1975" s="139" t="str">
        <f t="shared" si="93"/>
        <v>Gastos_com_Pessoal</v>
      </c>
    </row>
    <row r="1976" spans="1:16" ht="38.25" x14ac:dyDescent="0.2">
      <c r="A1976" s="627">
        <v>9680</v>
      </c>
      <c r="B1976" s="634">
        <v>45259</v>
      </c>
      <c r="C1976" s="642">
        <v>45231</v>
      </c>
      <c r="D1976" s="636" t="s">
        <v>264</v>
      </c>
      <c r="E1976" s="636" t="s">
        <v>96</v>
      </c>
      <c r="F1976" s="374">
        <v>886</v>
      </c>
      <c r="G1976" s="636" t="s">
        <v>10713</v>
      </c>
      <c r="H1976" s="636" t="s">
        <v>302</v>
      </c>
      <c r="I1976" s="637" t="s">
        <v>6126</v>
      </c>
      <c r="J1976" s="637" t="s">
        <v>1157</v>
      </c>
      <c r="K1976" s="637" t="s">
        <v>32</v>
      </c>
      <c r="L1976" s="637">
        <v>184</v>
      </c>
      <c r="M1976" s="638">
        <v>45253</v>
      </c>
      <c r="N1976" s="74">
        <f t="shared" si="91"/>
        <v>11</v>
      </c>
      <c r="O1976" s="74">
        <f t="shared" si="92"/>
        <v>11</v>
      </c>
      <c r="P1976" s="139" t="str">
        <f t="shared" si="93"/>
        <v>Gastos_Gerais</v>
      </c>
    </row>
    <row r="1977" spans="1:16" ht="76.5" x14ac:dyDescent="0.2">
      <c r="A1977" s="627">
        <v>9681</v>
      </c>
      <c r="B1977" s="634">
        <v>45259</v>
      </c>
      <c r="C1977" s="642">
        <v>45231</v>
      </c>
      <c r="D1977" s="636" t="s">
        <v>141</v>
      </c>
      <c r="E1977" s="636" t="s">
        <v>224</v>
      </c>
      <c r="F1977" s="374">
        <v>3299</v>
      </c>
      <c r="G1977" s="636" t="s">
        <v>10714</v>
      </c>
      <c r="H1977" s="636" t="s">
        <v>420</v>
      </c>
      <c r="I1977" s="637" t="s">
        <v>8107</v>
      </c>
      <c r="J1977" s="637" t="s">
        <v>1157</v>
      </c>
      <c r="K1977" s="637" t="s">
        <v>32</v>
      </c>
      <c r="L1977" s="637">
        <v>24682</v>
      </c>
      <c r="M1977" s="638">
        <v>45253</v>
      </c>
      <c r="N1977" s="74">
        <f t="shared" si="91"/>
        <v>11</v>
      </c>
      <c r="O1977" s="74">
        <f t="shared" si="92"/>
        <v>11</v>
      </c>
      <c r="P1977" s="139" t="str">
        <f t="shared" si="93"/>
        <v>Aquisição_de_Bens_Permanentes</v>
      </c>
    </row>
    <row r="1978" spans="1:16" ht="38.25" x14ac:dyDescent="0.2">
      <c r="A1978" s="627">
        <v>9682</v>
      </c>
      <c r="B1978" s="634">
        <v>45259</v>
      </c>
      <c r="C1978" s="642">
        <v>45231</v>
      </c>
      <c r="D1978" s="636" t="s">
        <v>264</v>
      </c>
      <c r="E1978" s="636" t="s">
        <v>182</v>
      </c>
      <c r="F1978" s="374">
        <v>550</v>
      </c>
      <c r="G1978" s="636" t="s">
        <v>10715</v>
      </c>
      <c r="H1978" s="636" t="s">
        <v>420</v>
      </c>
      <c r="I1978" s="637" t="s">
        <v>10716</v>
      </c>
      <c r="J1978" s="637" t="s">
        <v>1157</v>
      </c>
      <c r="K1978" s="637" t="s">
        <v>32</v>
      </c>
      <c r="L1978" s="637">
        <v>2023461</v>
      </c>
      <c r="M1978" s="638">
        <v>45254</v>
      </c>
      <c r="N1978" s="74">
        <f t="shared" si="91"/>
        <v>11</v>
      </c>
      <c r="O1978" s="74">
        <f t="shared" si="92"/>
        <v>11</v>
      </c>
      <c r="P1978" s="139" t="str">
        <f t="shared" si="93"/>
        <v>Gastos_Gerais</v>
      </c>
    </row>
    <row r="1979" spans="1:16" ht="38.25" x14ac:dyDescent="0.2">
      <c r="A1979" s="627">
        <v>9683</v>
      </c>
      <c r="B1979" s="634">
        <v>45259</v>
      </c>
      <c r="C1979" s="642">
        <v>45231</v>
      </c>
      <c r="D1979" s="636" t="s">
        <v>264</v>
      </c>
      <c r="E1979" s="636" t="s">
        <v>138</v>
      </c>
      <c r="F1979" s="374">
        <v>2715.75</v>
      </c>
      <c r="G1979" s="636" t="s">
        <v>138</v>
      </c>
      <c r="H1979" s="636" t="s">
        <v>417</v>
      </c>
      <c r="I1979" s="637" t="s">
        <v>9960</v>
      </c>
      <c r="J1979" s="637" t="s">
        <v>1157</v>
      </c>
      <c r="K1979" s="637" t="s">
        <v>32</v>
      </c>
      <c r="L1979" s="637">
        <v>1338</v>
      </c>
      <c r="M1979" s="638">
        <v>45257</v>
      </c>
      <c r="N1979" s="74">
        <f t="shared" si="91"/>
        <v>11</v>
      </c>
      <c r="O1979" s="74">
        <f t="shared" si="92"/>
        <v>11</v>
      </c>
      <c r="P1979" s="139" t="str">
        <f t="shared" si="93"/>
        <v>Gastos_Gerais</v>
      </c>
    </row>
    <row r="1980" spans="1:16" ht="76.5" x14ac:dyDescent="0.2">
      <c r="A1980" s="627">
        <v>9684</v>
      </c>
      <c r="B1980" s="634">
        <v>45259</v>
      </c>
      <c r="C1980" s="642">
        <v>45231</v>
      </c>
      <c r="D1980" s="636" t="s">
        <v>141</v>
      </c>
      <c r="E1980" s="636" t="s">
        <v>228</v>
      </c>
      <c r="F1980" s="374">
        <v>19530</v>
      </c>
      <c r="G1980" s="636" t="s">
        <v>10717</v>
      </c>
      <c r="H1980" s="636" t="s">
        <v>302</v>
      </c>
      <c r="I1980" s="637" t="s">
        <v>9526</v>
      </c>
      <c r="J1980" s="637" t="s">
        <v>1157</v>
      </c>
      <c r="K1980" s="637" t="s">
        <v>32</v>
      </c>
      <c r="L1980" s="637">
        <v>43716</v>
      </c>
      <c r="M1980" s="638">
        <v>45251</v>
      </c>
      <c r="N1980" s="74">
        <f t="shared" si="91"/>
        <v>11</v>
      </c>
      <c r="O1980" s="74">
        <f t="shared" si="92"/>
        <v>11</v>
      </c>
      <c r="P1980" s="139" t="str">
        <f t="shared" si="93"/>
        <v>Aquisição_de_Bens_Permanentes</v>
      </c>
    </row>
    <row r="1981" spans="1:16" ht="76.5" x14ac:dyDescent="0.2">
      <c r="A1981" s="627">
        <v>9685</v>
      </c>
      <c r="B1981" s="634">
        <v>45260</v>
      </c>
      <c r="C1981" s="642">
        <v>45231</v>
      </c>
      <c r="D1981" s="636" t="s">
        <v>141</v>
      </c>
      <c r="E1981" s="636" t="s">
        <v>229</v>
      </c>
      <c r="F1981" s="374">
        <v>9000</v>
      </c>
      <c r="G1981" s="636" t="s">
        <v>10718</v>
      </c>
      <c r="H1981" s="636" t="s">
        <v>417</v>
      </c>
      <c r="I1981" s="637" t="s">
        <v>10719</v>
      </c>
      <c r="J1981" s="637" t="s">
        <v>1157</v>
      </c>
      <c r="K1981" s="637" t="s">
        <v>32</v>
      </c>
      <c r="L1981" s="637">
        <v>65</v>
      </c>
      <c r="M1981" s="638">
        <v>45257</v>
      </c>
      <c r="N1981" s="74">
        <f t="shared" si="91"/>
        <v>11</v>
      </c>
      <c r="O1981" s="74">
        <f t="shared" si="92"/>
        <v>11</v>
      </c>
      <c r="P1981" s="139" t="str">
        <f t="shared" si="93"/>
        <v>Aquisição_de_Bens_Permanentes</v>
      </c>
    </row>
    <row r="1982" spans="1:16" ht="38.25" x14ac:dyDescent="0.2">
      <c r="A1982" s="627">
        <v>9686</v>
      </c>
      <c r="B1982" s="634">
        <v>45260</v>
      </c>
      <c r="C1982" s="642">
        <v>45231</v>
      </c>
      <c r="D1982" s="636" t="s">
        <v>264</v>
      </c>
      <c r="E1982" s="636" t="s">
        <v>182</v>
      </c>
      <c r="F1982" s="374">
        <v>190</v>
      </c>
      <c r="G1982" s="636" t="s">
        <v>10720</v>
      </c>
      <c r="H1982" s="636" t="s">
        <v>302</v>
      </c>
      <c r="I1982" s="637" t="s">
        <v>10721</v>
      </c>
      <c r="J1982" s="637" t="s">
        <v>1157</v>
      </c>
      <c r="K1982" s="637" t="s">
        <v>32</v>
      </c>
      <c r="L1982" s="637">
        <v>3742</v>
      </c>
      <c r="M1982" s="638">
        <v>45258</v>
      </c>
      <c r="N1982" s="74">
        <f t="shared" si="91"/>
        <v>11</v>
      </c>
      <c r="O1982" s="74">
        <f t="shared" si="92"/>
        <v>11</v>
      </c>
      <c r="P1982" s="139" t="str">
        <f t="shared" si="93"/>
        <v>Gastos_Gerais</v>
      </c>
    </row>
    <row r="1983" spans="1:16" ht="76.5" x14ac:dyDescent="0.2">
      <c r="A1983" s="627">
        <v>9687</v>
      </c>
      <c r="B1983" s="634">
        <v>45260</v>
      </c>
      <c r="C1983" s="642">
        <v>45231</v>
      </c>
      <c r="D1983" s="636" t="s">
        <v>141</v>
      </c>
      <c r="E1983" s="636" t="s">
        <v>224</v>
      </c>
      <c r="F1983" s="374">
        <v>2530</v>
      </c>
      <c r="G1983" s="636" t="s">
        <v>10722</v>
      </c>
      <c r="H1983" s="636" t="s">
        <v>302</v>
      </c>
      <c r="I1983" s="637" t="s">
        <v>10721</v>
      </c>
      <c r="J1983" s="637" t="s">
        <v>1157</v>
      </c>
      <c r="K1983" s="637" t="s">
        <v>32</v>
      </c>
      <c r="L1983" s="637">
        <v>3741</v>
      </c>
      <c r="M1983" s="638">
        <v>45258</v>
      </c>
      <c r="N1983" s="74">
        <f t="shared" si="91"/>
        <v>11</v>
      </c>
      <c r="O1983" s="74">
        <f t="shared" si="92"/>
        <v>11</v>
      </c>
      <c r="P1983" s="139" t="str">
        <f t="shared" si="93"/>
        <v>Aquisição_de_Bens_Permanentes</v>
      </c>
    </row>
    <row r="1984" spans="1:16" ht="38.25" x14ac:dyDescent="0.2">
      <c r="A1984" s="627">
        <v>9688</v>
      </c>
      <c r="B1984" s="634">
        <v>45260</v>
      </c>
      <c r="C1984" s="642">
        <v>45231</v>
      </c>
      <c r="D1984" s="636" t="s">
        <v>264</v>
      </c>
      <c r="E1984" s="636" t="s">
        <v>404</v>
      </c>
      <c r="F1984" s="374">
        <v>4140</v>
      </c>
      <c r="G1984" s="636" t="s">
        <v>10723</v>
      </c>
      <c r="H1984" s="636" t="s">
        <v>420</v>
      </c>
      <c r="I1984" s="637" t="s">
        <v>8954</v>
      </c>
      <c r="J1984" s="637" t="s">
        <v>1157</v>
      </c>
      <c r="K1984" s="637" t="s">
        <v>32</v>
      </c>
      <c r="L1984" s="637">
        <v>8196</v>
      </c>
      <c r="M1984" s="638">
        <v>45258</v>
      </c>
      <c r="N1984" s="74">
        <f t="shared" si="91"/>
        <v>11</v>
      </c>
      <c r="O1984" s="74">
        <f t="shared" si="92"/>
        <v>11</v>
      </c>
      <c r="P1984" s="139" t="str">
        <f t="shared" si="93"/>
        <v>Gastos_Gerais</v>
      </c>
    </row>
    <row r="1985" spans="1:16" ht="38.25" x14ac:dyDescent="0.2">
      <c r="A1985" s="627">
        <v>9689</v>
      </c>
      <c r="B1985" s="634">
        <v>45260</v>
      </c>
      <c r="C1985" s="642">
        <v>45231</v>
      </c>
      <c r="D1985" s="636" t="s">
        <v>264</v>
      </c>
      <c r="E1985" s="636" t="s">
        <v>404</v>
      </c>
      <c r="F1985" s="374">
        <v>2070</v>
      </c>
      <c r="G1985" s="636" t="s">
        <v>10723</v>
      </c>
      <c r="H1985" s="636" t="s">
        <v>417</v>
      </c>
      <c r="I1985" s="637" t="s">
        <v>8954</v>
      </c>
      <c r="J1985" s="637" t="s">
        <v>1157</v>
      </c>
      <c r="K1985" s="637" t="s">
        <v>32</v>
      </c>
      <c r="L1985" s="637">
        <v>8197</v>
      </c>
      <c r="M1985" s="638">
        <v>45258</v>
      </c>
      <c r="N1985" s="74">
        <f t="shared" si="91"/>
        <v>11</v>
      </c>
      <c r="O1985" s="74">
        <f t="shared" si="92"/>
        <v>11</v>
      </c>
      <c r="P1985" s="139" t="str">
        <f t="shared" si="93"/>
        <v>Gastos_Gerais</v>
      </c>
    </row>
    <row r="1986" spans="1:16" ht="38.25" x14ac:dyDescent="0.2">
      <c r="A1986" s="627">
        <v>9690</v>
      </c>
      <c r="B1986" s="634">
        <v>45260</v>
      </c>
      <c r="C1986" s="642">
        <v>45231</v>
      </c>
      <c r="D1986" s="636" t="s">
        <v>264</v>
      </c>
      <c r="E1986" s="636" t="s">
        <v>398</v>
      </c>
      <c r="F1986" s="374">
        <v>1205.3</v>
      </c>
      <c r="G1986" s="636" t="s">
        <v>1271</v>
      </c>
      <c r="H1986" s="636" t="s">
        <v>420</v>
      </c>
      <c r="I1986" s="637" t="s">
        <v>4127</v>
      </c>
      <c r="J1986" s="637" t="s">
        <v>1157</v>
      </c>
      <c r="K1986" s="637" t="s">
        <v>32</v>
      </c>
      <c r="L1986" s="637">
        <v>303</v>
      </c>
      <c r="M1986" s="638">
        <v>45257</v>
      </c>
      <c r="N1986" s="74">
        <f t="shared" si="91"/>
        <v>11</v>
      </c>
      <c r="O1986" s="74">
        <f t="shared" si="92"/>
        <v>11</v>
      </c>
      <c r="P1986" s="139" t="str">
        <f t="shared" si="93"/>
        <v>Gastos_Gerais</v>
      </c>
    </row>
    <row r="1987" spans="1:16" ht="38.25" x14ac:dyDescent="0.2">
      <c r="A1987" s="627">
        <v>9691</v>
      </c>
      <c r="B1987" s="634">
        <v>45260</v>
      </c>
      <c r="C1987" s="642">
        <v>45231</v>
      </c>
      <c r="D1987" s="636" t="s">
        <v>264</v>
      </c>
      <c r="E1987" s="636" t="s">
        <v>83</v>
      </c>
      <c r="F1987" s="374">
        <v>3660.84</v>
      </c>
      <c r="G1987" s="636" t="s">
        <v>9476</v>
      </c>
      <c r="H1987" s="636" t="s">
        <v>493</v>
      </c>
      <c r="I1987" s="637" t="s">
        <v>9180</v>
      </c>
      <c r="J1987" s="637" t="s">
        <v>1157</v>
      </c>
      <c r="K1987" s="637" t="s">
        <v>32</v>
      </c>
      <c r="L1987" s="637">
        <v>91283630</v>
      </c>
      <c r="M1987" s="638">
        <v>45260</v>
      </c>
      <c r="N1987" s="74">
        <f t="shared" si="91"/>
        <v>11</v>
      </c>
      <c r="O1987" s="74">
        <f t="shared" si="92"/>
        <v>11</v>
      </c>
      <c r="P1987" s="139" t="str">
        <f t="shared" si="93"/>
        <v>Gastos_Gerais</v>
      </c>
    </row>
    <row r="1988" spans="1:16" ht="38.25" x14ac:dyDescent="0.2">
      <c r="A1988" s="627">
        <v>9692</v>
      </c>
      <c r="B1988" s="634">
        <v>45260</v>
      </c>
      <c r="C1988" s="642">
        <v>45231</v>
      </c>
      <c r="D1988" s="636" t="s">
        <v>264</v>
      </c>
      <c r="E1988" s="636" t="s">
        <v>83</v>
      </c>
      <c r="F1988" s="374">
        <v>4167.6899999999996</v>
      </c>
      <c r="G1988" s="636" t="s">
        <v>9476</v>
      </c>
      <c r="H1988" s="636" t="s">
        <v>423</v>
      </c>
      <c r="I1988" s="637" t="s">
        <v>9180</v>
      </c>
      <c r="J1988" s="637" t="s">
        <v>1157</v>
      </c>
      <c r="K1988" s="637" t="s">
        <v>32</v>
      </c>
      <c r="L1988" s="637">
        <v>92281140</v>
      </c>
      <c r="M1988" s="638">
        <v>45260</v>
      </c>
      <c r="N1988" s="74">
        <f t="shared" si="91"/>
        <v>11</v>
      </c>
      <c r="O1988" s="74">
        <f t="shared" si="92"/>
        <v>11</v>
      </c>
      <c r="P1988" s="139" t="str">
        <f t="shared" si="93"/>
        <v>Gastos_Gerais</v>
      </c>
    </row>
    <row r="1989" spans="1:16" ht="38.25" x14ac:dyDescent="0.2">
      <c r="A1989" s="627">
        <v>9693</v>
      </c>
      <c r="B1989" s="634">
        <v>45260</v>
      </c>
      <c r="C1989" s="642">
        <v>45200</v>
      </c>
      <c r="D1989" s="636" t="s">
        <v>264</v>
      </c>
      <c r="E1989" s="636" t="s">
        <v>83</v>
      </c>
      <c r="F1989" s="374">
        <v>19624.7</v>
      </c>
      <c r="G1989" s="636" t="s">
        <v>9476</v>
      </c>
      <c r="H1989" s="636" t="s">
        <v>414</v>
      </c>
      <c r="I1989" s="637" t="s">
        <v>9180</v>
      </c>
      <c r="J1989" s="637" t="s">
        <v>1157</v>
      </c>
      <c r="K1989" s="637" t="s">
        <v>32</v>
      </c>
      <c r="L1989" s="637">
        <v>90121818</v>
      </c>
      <c r="M1989" s="638">
        <v>45260</v>
      </c>
      <c r="N1989" s="74">
        <f t="shared" ref="N1989:N2052" si="94">IF(B1989=0,0,IF(YEAR(B1989)=$O$1,MONTH(B1989)-$N$1+1,(YEAR(B1989)-$O$1)*12-$N$1+1+MONTH(B1989)))</f>
        <v>11</v>
      </c>
      <c r="O1989" s="74">
        <f t="shared" ref="O1989:O2052" si="95">IF(C1989=0,0,IF(YEAR(C1989)=$O$1,MONTH(C1989)-$N$1+1,(YEAR(C1989)-$O$1)*12-$N$1+1+MONTH(C1989)))</f>
        <v>10</v>
      </c>
      <c r="P1989" s="139" t="str">
        <f t="shared" ref="P1989:P2052" si="96">SUBSTITUTE(D1989," ","_")</f>
        <v>Gastos_Gerais</v>
      </c>
    </row>
    <row r="1990" spans="1:16" ht="38.25" x14ac:dyDescent="0.2">
      <c r="A1990" s="627">
        <v>9694</v>
      </c>
      <c r="B1990" s="634">
        <v>45260</v>
      </c>
      <c r="C1990" s="642">
        <v>45200</v>
      </c>
      <c r="D1990" s="636" t="s">
        <v>264</v>
      </c>
      <c r="E1990" s="636" t="s">
        <v>82</v>
      </c>
      <c r="F1990" s="374">
        <v>7415.47</v>
      </c>
      <c r="G1990" s="636" t="s">
        <v>1154</v>
      </c>
      <c r="H1990" s="636" t="s">
        <v>493</v>
      </c>
      <c r="I1990" s="637" t="s">
        <v>1682</v>
      </c>
      <c r="J1990" s="637" t="s">
        <v>1157</v>
      </c>
      <c r="K1990" s="637" t="s">
        <v>1158</v>
      </c>
      <c r="L1990" s="637" t="s">
        <v>10724</v>
      </c>
      <c r="M1990" s="638">
        <v>45260</v>
      </c>
      <c r="N1990" s="74">
        <f t="shared" si="94"/>
        <v>11</v>
      </c>
      <c r="O1990" s="74">
        <f t="shared" si="95"/>
        <v>10</v>
      </c>
      <c r="P1990" s="139" t="str">
        <f t="shared" si="96"/>
        <v>Gastos_Gerais</v>
      </c>
    </row>
    <row r="1991" spans="1:16" ht="38.25" x14ac:dyDescent="0.2">
      <c r="A1991" s="627">
        <v>9695</v>
      </c>
      <c r="B1991" s="634">
        <v>45260</v>
      </c>
      <c r="C1991" s="642">
        <v>45200</v>
      </c>
      <c r="D1991" s="636" t="s">
        <v>264</v>
      </c>
      <c r="E1991" s="636" t="s">
        <v>82</v>
      </c>
      <c r="F1991" s="374">
        <v>459.02</v>
      </c>
      <c r="G1991" s="636" t="s">
        <v>1154</v>
      </c>
      <c r="H1991" s="636" t="s">
        <v>418</v>
      </c>
      <c r="I1991" s="637" t="s">
        <v>1682</v>
      </c>
      <c r="J1991" s="637" t="s">
        <v>1157</v>
      </c>
      <c r="K1991" s="637" t="s">
        <v>1158</v>
      </c>
      <c r="L1991" s="637" t="s">
        <v>10725</v>
      </c>
      <c r="M1991" s="638">
        <v>45260</v>
      </c>
      <c r="N1991" s="74">
        <f t="shared" si="94"/>
        <v>11</v>
      </c>
      <c r="O1991" s="74">
        <f t="shared" si="95"/>
        <v>10</v>
      </c>
      <c r="P1991" s="139" t="str">
        <f t="shared" si="96"/>
        <v>Gastos_Gerais</v>
      </c>
    </row>
    <row r="1992" spans="1:16" ht="38.25" x14ac:dyDescent="0.2">
      <c r="A1992" s="627">
        <v>9696</v>
      </c>
      <c r="B1992" s="634">
        <v>45260</v>
      </c>
      <c r="C1992" s="642">
        <v>45200</v>
      </c>
      <c r="D1992" s="636" t="s">
        <v>264</v>
      </c>
      <c r="E1992" s="636" t="s">
        <v>82</v>
      </c>
      <c r="F1992" s="374">
        <v>2466.42</v>
      </c>
      <c r="G1992" s="636" t="s">
        <v>1154</v>
      </c>
      <c r="H1992" s="636" t="s">
        <v>418</v>
      </c>
      <c r="I1992" s="637" t="s">
        <v>1682</v>
      </c>
      <c r="J1992" s="637" t="s">
        <v>1157</v>
      </c>
      <c r="K1992" s="637" t="s">
        <v>1158</v>
      </c>
      <c r="L1992" s="637" t="s">
        <v>10726</v>
      </c>
      <c r="M1992" s="638">
        <v>45260</v>
      </c>
      <c r="N1992" s="74">
        <f t="shared" si="94"/>
        <v>11</v>
      </c>
      <c r="O1992" s="74">
        <f t="shared" si="95"/>
        <v>10</v>
      </c>
      <c r="P1992" s="139" t="str">
        <f t="shared" si="96"/>
        <v>Gastos_Gerais</v>
      </c>
    </row>
    <row r="1993" spans="1:16" ht="38.25" x14ac:dyDescent="0.2">
      <c r="A1993" s="627">
        <v>9697</v>
      </c>
      <c r="B1993" s="634">
        <v>45260</v>
      </c>
      <c r="C1993" s="642">
        <v>45261</v>
      </c>
      <c r="D1993" s="636" t="s">
        <v>264</v>
      </c>
      <c r="E1993" s="636" t="s">
        <v>82</v>
      </c>
      <c r="F1993" s="374">
        <v>65.03</v>
      </c>
      <c r="G1993" s="636" t="s">
        <v>1154</v>
      </c>
      <c r="H1993" s="636" t="s">
        <v>419</v>
      </c>
      <c r="I1993" s="637" t="s">
        <v>1682</v>
      </c>
      <c r="J1993" s="637" t="s">
        <v>1157</v>
      </c>
      <c r="K1993" s="637" t="s">
        <v>1158</v>
      </c>
      <c r="L1993" s="637" t="s">
        <v>10727</v>
      </c>
      <c r="M1993" s="638">
        <v>45260</v>
      </c>
      <c r="N1993" s="74">
        <f t="shared" si="94"/>
        <v>11</v>
      </c>
      <c r="O1993" s="74">
        <f t="shared" si="95"/>
        <v>12</v>
      </c>
      <c r="P1993" s="139" t="str">
        <f t="shared" si="96"/>
        <v>Gastos_Gerais</v>
      </c>
    </row>
    <row r="1994" spans="1:16" ht="38.25" x14ac:dyDescent="0.2">
      <c r="A1994" s="627">
        <v>9698</v>
      </c>
      <c r="B1994" s="634">
        <v>45260</v>
      </c>
      <c r="C1994" s="642">
        <v>45231</v>
      </c>
      <c r="D1994" s="636" t="s">
        <v>264</v>
      </c>
      <c r="E1994" s="636" t="s">
        <v>402</v>
      </c>
      <c r="F1994" s="374">
        <v>16.989999999999998</v>
      </c>
      <c r="G1994" s="636" t="s">
        <v>1487</v>
      </c>
      <c r="H1994" s="636" t="s">
        <v>419</v>
      </c>
      <c r="I1994" s="637" t="s">
        <v>7334</v>
      </c>
      <c r="J1994" s="637" t="s">
        <v>1188</v>
      </c>
      <c r="K1994" s="637" t="s">
        <v>32</v>
      </c>
      <c r="L1994" s="637">
        <v>23</v>
      </c>
      <c r="M1994" s="638">
        <v>45258</v>
      </c>
      <c r="N1994" s="74">
        <f t="shared" si="94"/>
        <v>11</v>
      </c>
      <c r="O1994" s="74">
        <f t="shared" si="95"/>
        <v>11</v>
      </c>
      <c r="P1994" s="139" t="str">
        <f t="shared" si="96"/>
        <v>Gastos_Gerais</v>
      </c>
    </row>
    <row r="1995" spans="1:16" ht="38.25" x14ac:dyDescent="0.2">
      <c r="A1995" s="627">
        <v>9699</v>
      </c>
      <c r="B1995" s="634">
        <v>45260</v>
      </c>
      <c r="C1995" s="642">
        <v>45231</v>
      </c>
      <c r="D1995" s="636" t="s">
        <v>264</v>
      </c>
      <c r="E1995" s="636" t="s">
        <v>96</v>
      </c>
      <c r="F1995" s="374">
        <v>1650.1</v>
      </c>
      <c r="G1995" s="636" t="s">
        <v>10728</v>
      </c>
      <c r="H1995" s="636" t="s">
        <v>1032</v>
      </c>
      <c r="I1995" s="637" t="s">
        <v>10729</v>
      </c>
      <c r="J1995" s="637" t="s">
        <v>1188</v>
      </c>
      <c r="K1995" s="637" t="s">
        <v>32</v>
      </c>
      <c r="L1995" s="637">
        <v>434</v>
      </c>
      <c r="M1995" s="638">
        <v>45260</v>
      </c>
      <c r="N1995" s="74">
        <f t="shared" si="94"/>
        <v>11</v>
      </c>
      <c r="O1995" s="74">
        <f t="shared" si="95"/>
        <v>11</v>
      </c>
      <c r="P1995" s="139" t="str">
        <f t="shared" si="96"/>
        <v>Gastos_Gerais</v>
      </c>
    </row>
    <row r="1996" spans="1:16" ht="38.25" x14ac:dyDescent="0.2">
      <c r="A1996" s="627">
        <v>9700</v>
      </c>
      <c r="B1996" s="634">
        <v>45260</v>
      </c>
      <c r="C1996" s="642">
        <v>45231</v>
      </c>
      <c r="D1996" s="636" t="s">
        <v>264</v>
      </c>
      <c r="E1996" s="636" t="s">
        <v>182</v>
      </c>
      <c r="F1996" s="374">
        <v>630</v>
      </c>
      <c r="G1996" s="636" t="s">
        <v>10730</v>
      </c>
      <c r="H1996" s="636" t="s">
        <v>416</v>
      </c>
      <c r="I1996" s="637" t="s">
        <v>10731</v>
      </c>
      <c r="J1996" s="637" t="s">
        <v>1188</v>
      </c>
      <c r="K1996" s="637" t="s">
        <v>32</v>
      </c>
      <c r="L1996" s="637">
        <v>7</v>
      </c>
      <c r="M1996" s="638">
        <v>45260</v>
      </c>
      <c r="N1996" s="74">
        <f t="shared" si="94"/>
        <v>11</v>
      </c>
      <c r="O1996" s="74">
        <f t="shared" si="95"/>
        <v>11</v>
      </c>
      <c r="P1996" s="139" t="str">
        <f t="shared" si="96"/>
        <v>Gastos_Gerais</v>
      </c>
    </row>
    <row r="1997" spans="1:16" ht="38.25" x14ac:dyDescent="0.2">
      <c r="A1997" s="627">
        <v>9701</v>
      </c>
      <c r="B1997" s="634">
        <v>45260</v>
      </c>
      <c r="C1997" s="642">
        <v>45231</v>
      </c>
      <c r="D1997" s="636" t="s">
        <v>264</v>
      </c>
      <c r="E1997" s="636" t="s">
        <v>182</v>
      </c>
      <c r="F1997" s="374">
        <v>1600</v>
      </c>
      <c r="G1997" s="636" t="s">
        <v>10732</v>
      </c>
      <c r="H1997" s="636" t="s">
        <v>421</v>
      </c>
      <c r="I1997" s="637" t="s">
        <v>10051</v>
      </c>
      <c r="J1997" s="637" t="s">
        <v>1188</v>
      </c>
      <c r="K1997" s="637" t="s">
        <v>32</v>
      </c>
      <c r="L1997" s="637">
        <v>6</v>
      </c>
      <c r="M1997" s="638">
        <v>45259</v>
      </c>
      <c r="N1997" s="74">
        <f t="shared" si="94"/>
        <v>11</v>
      </c>
      <c r="O1997" s="74">
        <f t="shared" si="95"/>
        <v>11</v>
      </c>
      <c r="P1997" s="139" t="str">
        <f t="shared" si="96"/>
        <v>Gastos_Gerais</v>
      </c>
    </row>
    <row r="1998" spans="1:16" ht="38.25" x14ac:dyDescent="0.2">
      <c r="A1998" s="627">
        <v>9702</v>
      </c>
      <c r="B1998" s="634">
        <v>45260</v>
      </c>
      <c r="C1998" s="642">
        <v>45231</v>
      </c>
      <c r="D1998" s="636" t="s">
        <v>264</v>
      </c>
      <c r="E1998" s="636" t="s">
        <v>96</v>
      </c>
      <c r="F1998" s="374">
        <v>16</v>
      </c>
      <c r="G1998" s="636" t="s">
        <v>10733</v>
      </c>
      <c r="H1998" s="636" t="s">
        <v>423</v>
      </c>
      <c r="I1998" s="637" t="s">
        <v>10734</v>
      </c>
      <c r="J1998" s="637" t="s">
        <v>1188</v>
      </c>
      <c r="K1998" s="637" t="s">
        <v>32</v>
      </c>
      <c r="L1998" s="637">
        <v>1306</v>
      </c>
      <c r="M1998" s="638">
        <v>45259</v>
      </c>
      <c r="N1998" s="74">
        <f t="shared" si="94"/>
        <v>11</v>
      </c>
      <c r="O1998" s="74">
        <f t="shared" si="95"/>
        <v>11</v>
      </c>
      <c r="P1998" s="139" t="str">
        <f t="shared" si="96"/>
        <v>Gastos_Gerais</v>
      </c>
    </row>
    <row r="1999" spans="1:16" ht="38.25" x14ac:dyDescent="0.2">
      <c r="A1999" s="627">
        <v>9703</v>
      </c>
      <c r="B1999" s="634">
        <v>45260</v>
      </c>
      <c r="C1999" s="642">
        <v>45231</v>
      </c>
      <c r="D1999" s="636" t="s">
        <v>264</v>
      </c>
      <c r="E1999" s="636" t="s">
        <v>402</v>
      </c>
      <c r="F1999" s="374">
        <v>299.33999999999997</v>
      </c>
      <c r="G1999" s="636" t="s">
        <v>1487</v>
      </c>
      <c r="H1999" s="636" t="s">
        <v>421</v>
      </c>
      <c r="I1999" s="637" t="s">
        <v>3588</v>
      </c>
      <c r="J1999" s="637" t="s">
        <v>1188</v>
      </c>
      <c r="K1999" s="637" t="s">
        <v>32</v>
      </c>
      <c r="L1999" s="637">
        <v>3829</v>
      </c>
      <c r="M1999" s="638">
        <v>45259</v>
      </c>
      <c r="N1999" s="74">
        <f t="shared" si="94"/>
        <v>11</v>
      </c>
      <c r="O1999" s="74">
        <f t="shared" si="95"/>
        <v>11</v>
      </c>
      <c r="P1999" s="139" t="str">
        <f t="shared" si="96"/>
        <v>Gastos_Gerais</v>
      </c>
    </row>
    <row r="2000" spans="1:16" ht="38.25" x14ac:dyDescent="0.2">
      <c r="A2000" s="627">
        <v>9704</v>
      </c>
      <c r="B2000" s="634">
        <v>45260</v>
      </c>
      <c r="C2000" s="642">
        <v>45231</v>
      </c>
      <c r="D2000" s="636" t="s">
        <v>264</v>
      </c>
      <c r="E2000" s="636" t="s">
        <v>247</v>
      </c>
      <c r="F2000" s="374">
        <v>2955.3</v>
      </c>
      <c r="G2000" s="636" t="s">
        <v>10735</v>
      </c>
      <c r="H2000" s="636" t="s">
        <v>419</v>
      </c>
      <c r="I2000" s="637" t="s">
        <v>10736</v>
      </c>
      <c r="J2000" s="637" t="s">
        <v>1188</v>
      </c>
      <c r="K2000" s="637" t="s">
        <v>32</v>
      </c>
      <c r="L2000" s="637">
        <v>3247</v>
      </c>
      <c r="M2000" s="638">
        <v>45254</v>
      </c>
      <c r="N2000" s="74">
        <f t="shared" si="94"/>
        <v>11</v>
      </c>
      <c r="O2000" s="74">
        <f t="shared" si="95"/>
        <v>11</v>
      </c>
      <c r="P2000" s="139" t="str">
        <f t="shared" si="96"/>
        <v>Gastos_Gerais</v>
      </c>
    </row>
    <row r="2001" spans="1:16" ht="38.25" x14ac:dyDescent="0.2">
      <c r="A2001" s="627">
        <v>9705</v>
      </c>
      <c r="B2001" s="634">
        <v>45260</v>
      </c>
      <c r="C2001" s="642">
        <v>45231</v>
      </c>
      <c r="D2001" s="636" t="s">
        <v>264</v>
      </c>
      <c r="E2001" s="636" t="s">
        <v>404</v>
      </c>
      <c r="F2001" s="374">
        <v>245.8</v>
      </c>
      <c r="G2001" s="636" t="s">
        <v>10737</v>
      </c>
      <c r="H2001" s="636" t="s">
        <v>414</v>
      </c>
      <c r="I2001" s="637" t="s">
        <v>10738</v>
      </c>
      <c r="J2001" s="637" t="s">
        <v>1188</v>
      </c>
      <c r="K2001" s="637" t="s">
        <v>32</v>
      </c>
      <c r="L2001" s="637">
        <v>3991</v>
      </c>
      <c r="M2001" s="638">
        <v>45260</v>
      </c>
      <c r="N2001" s="74">
        <f t="shared" si="94"/>
        <v>11</v>
      </c>
      <c r="O2001" s="74">
        <f t="shared" si="95"/>
        <v>11</v>
      </c>
      <c r="P2001" s="139" t="str">
        <f t="shared" si="96"/>
        <v>Gastos_Gerais</v>
      </c>
    </row>
    <row r="2002" spans="1:16" ht="38.25" x14ac:dyDescent="0.2">
      <c r="A2002" s="627">
        <v>9706</v>
      </c>
      <c r="B2002" s="634">
        <v>45260</v>
      </c>
      <c r="C2002" s="642">
        <v>45231</v>
      </c>
      <c r="D2002" s="636" t="s">
        <v>264</v>
      </c>
      <c r="E2002" s="636" t="s">
        <v>208</v>
      </c>
      <c r="F2002" s="374">
        <v>403.2</v>
      </c>
      <c r="G2002" s="636" t="s">
        <v>3514</v>
      </c>
      <c r="H2002" s="636" t="s">
        <v>1032</v>
      </c>
      <c r="I2002" s="637" t="s">
        <v>10739</v>
      </c>
      <c r="J2002" s="637" t="s">
        <v>1188</v>
      </c>
      <c r="K2002" s="637" t="s">
        <v>32</v>
      </c>
      <c r="L2002" s="637">
        <v>11078</v>
      </c>
      <c r="M2002" s="638">
        <v>45260</v>
      </c>
      <c r="N2002" s="74">
        <f t="shared" si="94"/>
        <v>11</v>
      </c>
      <c r="O2002" s="74">
        <f t="shared" si="95"/>
        <v>11</v>
      </c>
      <c r="P2002" s="139" t="str">
        <f t="shared" si="96"/>
        <v>Gastos_Gerais</v>
      </c>
    </row>
    <row r="2003" spans="1:16" ht="38.25" x14ac:dyDescent="0.2">
      <c r="A2003" s="627">
        <v>9707</v>
      </c>
      <c r="B2003" s="634">
        <v>45260</v>
      </c>
      <c r="C2003" s="642">
        <v>45231</v>
      </c>
      <c r="D2003" s="636" t="s">
        <v>264</v>
      </c>
      <c r="E2003" s="636" t="s">
        <v>404</v>
      </c>
      <c r="F2003" s="374">
        <v>4446</v>
      </c>
      <c r="G2003" s="636" t="s">
        <v>10740</v>
      </c>
      <c r="H2003" s="636" t="s">
        <v>1032</v>
      </c>
      <c r="I2003" s="637" t="s">
        <v>10741</v>
      </c>
      <c r="J2003" s="637" t="s">
        <v>1188</v>
      </c>
      <c r="K2003" s="637" t="s">
        <v>32</v>
      </c>
      <c r="L2003" s="637">
        <v>2023217</v>
      </c>
      <c r="M2003" s="638">
        <v>45238</v>
      </c>
      <c r="N2003" s="74">
        <f t="shared" si="94"/>
        <v>11</v>
      </c>
      <c r="O2003" s="74">
        <f t="shared" si="95"/>
        <v>11</v>
      </c>
      <c r="P2003" s="139" t="str">
        <f t="shared" si="96"/>
        <v>Gastos_Gerais</v>
      </c>
    </row>
    <row r="2004" spans="1:16" ht="38.25" x14ac:dyDescent="0.2">
      <c r="A2004" s="627">
        <v>9708</v>
      </c>
      <c r="B2004" s="634">
        <v>45260</v>
      </c>
      <c r="C2004" s="642">
        <v>45231</v>
      </c>
      <c r="D2004" s="636" t="s">
        <v>264</v>
      </c>
      <c r="E2004" s="636" t="s">
        <v>293</v>
      </c>
      <c r="F2004" s="374">
        <v>75</v>
      </c>
      <c r="G2004" s="636" t="s">
        <v>10742</v>
      </c>
      <c r="H2004" s="636" t="s">
        <v>416</v>
      </c>
      <c r="I2004" s="637" t="s">
        <v>10743</v>
      </c>
      <c r="J2004" s="637" t="s">
        <v>1188</v>
      </c>
      <c r="K2004" s="637" t="s">
        <v>4137</v>
      </c>
      <c r="L2004" s="637">
        <v>355796080</v>
      </c>
      <c r="M2004" s="638">
        <v>45260</v>
      </c>
      <c r="N2004" s="74">
        <f t="shared" si="94"/>
        <v>11</v>
      </c>
      <c r="O2004" s="74">
        <f t="shared" si="95"/>
        <v>11</v>
      </c>
      <c r="P2004" s="139" t="str">
        <f t="shared" si="96"/>
        <v>Gastos_Gerais</v>
      </c>
    </row>
    <row r="2005" spans="1:16" ht="38.25" x14ac:dyDescent="0.2">
      <c r="A2005" s="627">
        <v>9709</v>
      </c>
      <c r="B2005" s="634">
        <v>45260</v>
      </c>
      <c r="C2005" s="642">
        <v>45231</v>
      </c>
      <c r="D2005" s="636" t="s">
        <v>264</v>
      </c>
      <c r="E2005" s="636" t="s">
        <v>293</v>
      </c>
      <c r="F2005" s="374">
        <v>75</v>
      </c>
      <c r="G2005" s="636" t="s">
        <v>10744</v>
      </c>
      <c r="H2005" s="636" t="s">
        <v>416</v>
      </c>
      <c r="I2005" s="637" t="s">
        <v>9002</v>
      </c>
      <c r="J2005" s="637" t="s">
        <v>1188</v>
      </c>
      <c r="K2005" s="637" t="s">
        <v>4137</v>
      </c>
      <c r="L2005" s="637">
        <v>355796080</v>
      </c>
      <c r="M2005" s="638">
        <v>45260</v>
      </c>
      <c r="N2005" s="74">
        <f t="shared" si="94"/>
        <v>11</v>
      </c>
      <c r="O2005" s="74">
        <f t="shared" si="95"/>
        <v>11</v>
      </c>
      <c r="P2005" s="139" t="str">
        <f t="shared" si="96"/>
        <v>Gastos_Gerais</v>
      </c>
    </row>
    <row r="2006" spans="1:16" ht="38.25" x14ac:dyDescent="0.2">
      <c r="A2006" s="627">
        <v>9710</v>
      </c>
      <c r="B2006" s="634">
        <v>45260</v>
      </c>
      <c r="C2006" s="642">
        <v>45231</v>
      </c>
      <c r="D2006" s="636" t="s">
        <v>264</v>
      </c>
      <c r="E2006" s="636" t="s">
        <v>293</v>
      </c>
      <c r="F2006" s="374">
        <v>75</v>
      </c>
      <c r="G2006" s="636" t="s">
        <v>10745</v>
      </c>
      <c r="H2006" s="636" t="s">
        <v>417</v>
      </c>
      <c r="I2006" s="637" t="s">
        <v>10746</v>
      </c>
      <c r="J2006" s="637" t="s">
        <v>1188</v>
      </c>
      <c r="K2006" s="637" t="s">
        <v>4137</v>
      </c>
      <c r="L2006" s="637">
        <v>355796080</v>
      </c>
      <c r="M2006" s="638">
        <v>45260</v>
      </c>
      <c r="N2006" s="74">
        <f t="shared" si="94"/>
        <v>11</v>
      </c>
      <c r="O2006" s="74">
        <f t="shared" si="95"/>
        <v>11</v>
      </c>
      <c r="P2006" s="139" t="str">
        <f t="shared" si="96"/>
        <v>Gastos_Gerais</v>
      </c>
    </row>
    <row r="2007" spans="1:16" ht="38.25" x14ac:dyDescent="0.2">
      <c r="A2007" s="627">
        <v>9711</v>
      </c>
      <c r="B2007" s="634">
        <v>45260</v>
      </c>
      <c r="C2007" s="642">
        <v>45231</v>
      </c>
      <c r="D2007" s="636" t="s">
        <v>264</v>
      </c>
      <c r="E2007" s="636" t="s">
        <v>293</v>
      </c>
      <c r="F2007" s="374">
        <v>75</v>
      </c>
      <c r="G2007" s="636" t="s">
        <v>9213</v>
      </c>
      <c r="H2007" s="636" t="s">
        <v>417</v>
      </c>
      <c r="I2007" s="637" t="s">
        <v>10747</v>
      </c>
      <c r="J2007" s="637" t="s">
        <v>1188</v>
      </c>
      <c r="K2007" s="637" t="s">
        <v>4137</v>
      </c>
      <c r="L2007" s="637">
        <v>355796080</v>
      </c>
      <c r="M2007" s="638">
        <v>45260</v>
      </c>
      <c r="N2007" s="74">
        <f t="shared" si="94"/>
        <v>11</v>
      </c>
      <c r="O2007" s="74">
        <f t="shared" si="95"/>
        <v>11</v>
      </c>
      <c r="P2007" s="139" t="str">
        <f t="shared" si="96"/>
        <v>Gastos_Gerais</v>
      </c>
    </row>
    <row r="2008" spans="1:16" ht="38.25" x14ac:dyDescent="0.2">
      <c r="A2008" s="627">
        <v>9712</v>
      </c>
      <c r="B2008" s="634">
        <v>45260</v>
      </c>
      <c r="C2008" s="642">
        <v>45231</v>
      </c>
      <c r="D2008" s="636" t="s">
        <v>264</v>
      </c>
      <c r="E2008" s="636" t="s">
        <v>293</v>
      </c>
      <c r="F2008" s="374">
        <v>75</v>
      </c>
      <c r="G2008" s="636" t="s">
        <v>10748</v>
      </c>
      <c r="H2008" s="636" t="s">
        <v>417</v>
      </c>
      <c r="I2008" s="637" t="s">
        <v>4390</v>
      </c>
      <c r="J2008" s="637" t="s">
        <v>1188</v>
      </c>
      <c r="K2008" s="637" t="s">
        <v>4137</v>
      </c>
      <c r="L2008" s="637">
        <v>355796080</v>
      </c>
      <c r="M2008" s="638">
        <v>45260</v>
      </c>
      <c r="N2008" s="74">
        <f t="shared" si="94"/>
        <v>11</v>
      </c>
      <c r="O2008" s="74">
        <f t="shared" si="95"/>
        <v>11</v>
      </c>
      <c r="P2008" s="139" t="str">
        <f t="shared" si="96"/>
        <v>Gastos_Gerais</v>
      </c>
    </row>
    <row r="2009" spans="1:16" ht="38.25" x14ac:dyDescent="0.2">
      <c r="A2009" s="627">
        <v>9713</v>
      </c>
      <c r="B2009" s="634">
        <v>45260</v>
      </c>
      <c r="C2009" s="642">
        <v>45231</v>
      </c>
      <c r="D2009" s="636" t="s">
        <v>264</v>
      </c>
      <c r="E2009" s="636" t="s">
        <v>293</v>
      </c>
      <c r="F2009" s="374">
        <v>375</v>
      </c>
      <c r="G2009" s="636" t="s">
        <v>10456</v>
      </c>
      <c r="H2009" s="636" t="s">
        <v>420</v>
      </c>
      <c r="I2009" s="637" t="s">
        <v>10457</v>
      </c>
      <c r="J2009" s="637" t="s">
        <v>1188</v>
      </c>
      <c r="K2009" s="637" t="s">
        <v>4137</v>
      </c>
      <c r="L2009" s="637">
        <v>355796080</v>
      </c>
      <c r="M2009" s="638">
        <v>45260</v>
      </c>
      <c r="N2009" s="74">
        <f t="shared" si="94"/>
        <v>11</v>
      </c>
      <c r="O2009" s="74">
        <f t="shared" si="95"/>
        <v>11</v>
      </c>
      <c r="P2009" s="139" t="str">
        <f t="shared" si="96"/>
        <v>Gastos_Gerais</v>
      </c>
    </row>
    <row r="2010" spans="1:16" ht="38.25" x14ac:dyDescent="0.2">
      <c r="A2010" s="627">
        <v>9714</v>
      </c>
      <c r="B2010" s="634">
        <v>45260</v>
      </c>
      <c r="C2010" s="642">
        <v>45231</v>
      </c>
      <c r="D2010" s="636" t="s">
        <v>264</v>
      </c>
      <c r="E2010" s="636" t="s">
        <v>293</v>
      </c>
      <c r="F2010" s="374">
        <v>375</v>
      </c>
      <c r="G2010" s="636" t="s">
        <v>10749</v>
      </c>
      <c r="H2010" s="636" t="s">
        <v>420</v>
      </c>
      <c r="I2010" s="637" t="s">
        <v>2659</v>
      </c>
      <c r="J2010" s="637" t="s">
        <v>1188</v>
      </c>
      <c r="K2010" s="637" t="s">
        <v>4137</v>
      </c>
      <c r="L2010" s="637">
        <v>355796080</v>
      </c>
      <c r="M2010" s="638">
        <v>45260</v>
      </c>
      <c r="N2010" s="74">
        <f t="shared" si="94"/>
        <v>11</v>
      </c>
      <c r="O2010" s="74">
        <f t="shared" si="95"/>
        <v>11</v>
      </c>
      <c r="P2010" s="139" t="str">
        <f t="shared" si="96"/>
        <v>Gastos_Gerais</v>
      </c>
    </row>
    <row r="2011" spans="1:16" ht="38.25" x14ac:dyDescent="0.2">
      <c r="A2011" s="627">
        <v>9715</v>
      </c>
      <c r="B2011" s="634">
        <v>45260</v>
      </c>
      <c r="C2011" s="642">
        <v>45231</v>
      </c>
      <c r="D2011" s="636" t="s">
        <v>264</v>
      </c>
      <c r="E2011" s="636" t="s">
        <v>293</v>
      </c>
      <c r="F2011" s="374">
        <v>75</v>
      </c>
      <c r="G2011" s="636" t="s">
        <v>6456</v>
      </c>
      <c r="H2011" s="636" t="s">
        <v>417</v>
      </c>
      <c r="I2011" s="637" t="s">
        <v>1928</v>
      </c>
      <c r="J2011" s="637" t="s">
        <v>1188</v>
      </c>
      <c r="K2011" s="637" t="s">
        <v>4137</v>
      </c>
      <c r="L2011" s="637">
        <v>355796080</v>
      </c>
      <c r="M2011" s="638">
        <v>45260</v>
      </c>
      <c r="N2011" s="74">
        <f t="shared" si="94"/>
        <v>11</v>
      </c>
      <c r="O2011" s="74">
        <f t="shared" si="95"/>
        <v>11</v>
      </c>
      <c r="P2011" s="139" t="str">
        <f t="shared" si="96"/>
        <v>Gastos_Gerais</v>
      </c>
    </row>
    <row r="2012" spans="1:16" ht="51" x14ac:dyDescent="0.2">
      <c r="A2012" s="627">
        <v>9716</v>
      </c>
      <c r="B2012" s="634">
        <v>45260</v>
      </c>
      <c r="C2012" s="642">
        <v>45231</v>
      </c>
      <c r="D2012" s="636" t="s">
        <v>176</v>
      </c>
      <c r="E2012" s="636" t="s">
        <v>280</v>
      </c>
      <c r="F2012" s="374">
        <v>2333.91</v>
      </c>
      <c r="G2012" s="636" t="s">
        <v>10750</v>
      </c>
      <c r="H2012" s="636" t="s">
        <v>420</v>
      </c>
      <c r="I2012" s="637" t="s">
        <v>10751</v>
      </c>
      <c r="J2012" s="637" t="s">
        <v>1188</v>
      </c>
      <c r="K2012" s="637" t="s">
        <v>4137</v>
      </c>
      <c r="L2012" s="637">
        <v>355796080</v>
      </c>
      <c r="M2012" s="638">
        <v>45260</v>
      </c>
      <c r="N2012" s="74">
        <f t="shared" si="94"/>
        <v>11</v>
      </c>
      <c r="O2012" s="74">
        <f t="shared" si="95"/>
        <v>11</v>
      </c>
      <c r="P2012" s="139" t="str">
        <f t="shared" si="96"/>
        <v>Gastos_com_Pessoal</v>
      </c>
    </row>
    <row r="2013" spans="1:16" ht="51" x14ac:dyDescent="0.2">
      <c r="A2013" s="627">
        <v>9717</v>
      </c>
      <c r="B2013" s="634">
        <v>45260</v>
      </c>
      <c r="C2013" s="642">
        <v>45231</v>
      </c>
      <c r="D2013" s="636" t="s">
        <v>176</v>
      </c>
      <c r="E2013" s="636" t="s">
        <v>262</v>
      </c>
      <c r="F2013" s="374">
        <v>818.18</v>
      </c>
      <c r="G2013" s="636" t="s">
        <v>10752</v>
      </c>
      <c r="H2013" s="636" t="s">
        <v>420</v>
      </c>
      <c r="I2013" s="637" t="s">
        <v>10751</v>
      </c>
      <c r="J2013" s="637" t="s">
        <v>1188</v>
      </c>
      <c r="K2013" s="637" t="s">
        <v>4137</v>
      </c>
      <c r="L2013" s="637">
        <v>355796080</v>
      </c>
      <c r="M2013" s="638">
        <v>45260</v>
      </c>
      <c r="N2013" s="74">
        <f t="shared" si="94"/>
        <v>11</v>
      </c>
      <c r="O2013" s="74">
        <f t="shared" si="95"/>
        <v>11</v>
      </c>
      <c r="P2013" s="139" t="str">
        <f t="shared" si="96"/>
        <v>Gastos_com_Pessoal</v>
      </c>
    </row>
    <row r="2014" spans="1:16" ht="51" x14ac:dyDescent="0.2">
      <c r="A2014" s="627">
        <v>9718</v>
      </c>
      <c r="B2014" s="634">
        <v>45260</v>
      </c>
      <c r="C2014" s="642">
        <v>45231</v>
      </c>
      <c r="D2014" s="636" t="s">
        <v>176</v>
      </c>
      <c r="E2014" s="636" t="s">
        <v>280</v>
      </c>
      <c r="F2014" s="374">
        <v>2886.96</v>
      </c>
      <c r="G2014" s="636" t="s">
        <v>10753</v>
      </c>
      <c r="H2014" s="636" t="s">
        <v>418</v>
      </c>
      <c r="I2014" s="637" t="s">
        <v>10754</v>
      </c>
      <c r="J2014" s="637" t="s">
        <v>1188</v>
      </c>
      <c r="K2014" s="637" t="s">
        <v>4137</v>
      </c>
      <c r="L2014" s="637">
        <v>355796080</v>
      </c>
      <c r="M2014" s="638">
        <v>45260</v>
      </c>
      <c r="N2014" s="74">
        <f t="shared" si="94"/>
        <v>11</v>
      </c>
      <c r="O2014" s="74">
        <f t="shared" si="95"/>
        <v>11</v>
      </c>
      <c r="P2014" s="139" t="str">
        <f t="shared" si="96"/>
        <v>Gastos_com_Pessoal</v>
      </c>
    </row>
    <row r="2015" spans="1:16" ht="51" x14ac:dyDescent="0.2">
      <c r="A2015" s="627">
        <v>9719</v>
      </c>
      <c r="B2015" s="634">
        <v>45260</v>
      </c>
      <c r="C2015" s="642">
        <v>45231</v>
      </c>
      <c r="D2015" s="636" t="s">
        <v>176</v>
      </c>
      <c r="E2015" s="636" t="s">
        <v>262</v>
      </c>
      <c r="F2015" s="374">
        <v>1064.45</v>
      </c>
      <c r="G2015" s="636" t="s">
        <v>10755</v>
      </c>
      <c r="H2015" s="636" t="s">
        <v>418</v>
      </c>
      <c r="I2015" s="637" t="s">
        <v>10754</v>
      </c>
      <c r="J2015" s="637" t="s">
        <v>1188</v>
      </c>
      <c r="K2015" s="637" t="s">
        <v>4137</v>
      </c>
      <c r="L2015" s="637">
        <v>355796080</v>
      </c>
      <c r="M2015" s="638">
        <v>45260</v>
      </c>
      <c r="N2015" s="74">
        <f t="shared" si="94"/>
        <v>11</v>
      </c>
      <c r="O2015" s="74">
        <f t="shared" si="95"/>
        <v>11</v>
      </c>
      <c r="P2015" s="139" t="str">
        <f t="shared" si="96"/>
        <v>Gastos_com_Pessoal</v>
      </c>
    </row>
    <row r="2016" spans="1:16" ht="51" x14ac:dyDescent="0.2">
      <c r="A2016" s="627">
        <v>9720</v>
      </c>
      <c r="B2016" s="634">
        <v>45260</v>
      </c>
      <c r="C2016" s="642">
        <v>45231</v>
      </c>
      <c r="D2016" s="636" t="s">
        <v>176</v>
      </c>
      <c r="E2016" s="636" t="s">
        <v>280</v>
      </c>
      <c r="F2016" s="374">
        <v>1804.41</v>
      </c>
      <c r="G2016" s="636" t="s">
        <v>10756</v>
      </c>
      <c r="H2016" s="636" t="s">
        <v>418</v>
      </c>
      <c r="I2016" s="637" t="s">
        <v>7061</v>
      </c>
      <c r="J2016" s="637" t="s">
        <v>1188</v>
      </c>
      <c r="K2016" s="637" t="s">
        <v>4137</v>
      </c>
      <c r="L2016" s="637">
        <v>355796080</v>
      </c>
      <c r="M2016" s="638">
        <v>45260</v>
      </c>
      <c r="N2016" s="74">
        <f t="shared" si="94"/>
        <v>11</v>
      </c>
      <c r="O2016" s="74">
        <f t="shared" si="95"/>
        <v>11</v>
      </c>
      <c r="P2016" s="139" t="str">
        <f t="shared" si="96"/>
        <v>Gastos_com_Pessoal</v>
      </c>
    </row>
    <row r="2017" spans="1:16" ht="51" x14ac:dyDescent="0.2">
      <c r="A2017" s="627">
        <v>9721</v>
      </c>
      <c r="B2017" s="634">
        <v>45260</v>
      </c>
      <c r="C2017" s="642">
        <v>45231</v>
      </c>
      <c r="D2017" s="636" t="s">
        <v>176</v>
      </c>
      <c r="E2017" s="636" t="s">
        <v>262</v>
      </c>
      <c r="F2017" s="374">
        <v>609.6</v>
      </c>
      <c r="G2017" s="636" t="s">
        <v>10757</v>
      </c>
      <c r="H2017" s="636" t="s">
        <v>418</v>
      </c>
      <c r="I2017" s="637" t="s">
        <v>7061</v>
      </c>
      <c r="J2017" s="637" t="s">
        <v>1188</v>
      </c>
      <c r="K2017" s="637" t="s">
        <v>4137</v>
      </c>
      <c r="L2017" s="637">
        <v>355796080</v>
      </c>
      <c r="M2017" s="638">
        <v>45260</v>
      </c>
      <c r="N2017" s="74">
        <f t="shared" si="94"/>
        <v>11</v>
      </c>
      <c r="O2017" s="74">
        <f t="shared" si="95"/>
        <v>11</v>
      </c>
      <c r="P2017" s="139" t="str">
        <f t="shared" si="96"/>
        <v>Gastos_com_Pessoal</v>
      </c>
    </row>
    <row r="2018" spans="1:16" ht="51" x14ac:dyDescent="0.2">
      <c r="A2018" s="627">
        <v>9722</v>
      </c>
      <c r="B2018" s="634">
        <v>45260</v>
      </c>
      <c r="C2018" s="642">
        <v>45231</v>
      </c>
      <c r="D2018" s="636" t="s">
        <v>176</v>
      </c>
      <c r="E2018" s="636" t="s">
        <v>280</v>
      </c>
      <c r="F2018" s="374">
        <v>1725.15</v>
      </c>
      <c r="G2018" s="636" t="s">
        <v>10758</v>
      </c>
      <c r="H2018" s="636" t="s">
        <v>1032</v>
      </c>
      <c r="I2018" s="637" t="s">
        <v>3307</v>
      </c>
      <c r="J2018" s="637" t="s">
        <v>1188</v>
      </c>
      <c r="K2018" s="637" t="s">
        <v>4137</v>
      </c>
      <c r="L2018" s="637">
        <v>355796080</v>
      </c>
      <c r="M2018" s="638">
        <v>45260</v>
      </c>
      <c r="N2018" s="74">
        <f t="shared" si="94"/>
        <v>11</v>
      </c>
      <c r="O2018" s="74">
        <f t="shared" si="95"/>
        <v>11</v>
      </c>
      <c r="P2018" s="139" t="str">
        <f t="shared" si="96"/>
        <v>Gastos_com_Pessoal</v>
      </c>
    </row>
    <row r="2019" spans="1:16" ht="51" x14ac:dyDescent="0.2">
      <c r="A2019" s="627">
        <v>9723</v>
      </c>
      <c r="B2019" s="634">
        <v>45260</v>
      </c>
      <c r="C2019" s="642">
        <v>45231</v>
      </c>
      <c r="D2019" s="636" t="s">
        <v>176</v>
      </c>
      <c r="E2019" s="636" t="s">
        <v>262</v>
      </c>
      <c r="F2019" s="374">
        <v>580.25</v>
      </c>
      <c r="G2019" s="636" t="s">
        <v>10759</v>
      </c>
      <c r="H2019" s="636" t="s">
        <v>1032</v>
      </c>
      <c r="I2019" s="637" t="s">
        <v>3307</v>
      </c>
      <c r="J2019" s="637" t="s">
        <v>1188</v>
      </c>
      <c r="K2019" s="637" t="s">
        <v>4137</v>
      </c>
      <c r="L2019" s="637">
        <v>355796080</v>
      </c>
      <c r="M2019" s="638">
        <v>45260</v>
      </c>
      <c r="N2019" s="74">
        <f t="shared" si="94"/>
        <v>11</v>
      </c>
      <c r="O2019" s="74">
        <f t="shared" si="95"/>
        <v>11</v>
      </c>
      <c r="P2019" s="139" t="str">
        <f t="shared" si="96"/>
        <v>Gastos_com_Pessoal</v>
      </c>
    </row>
    <row r="2020" spans="1:16" ht="51" x14ac:dyDescent="0.2">
      <c r="A2020" s="627">
        <v>9724</v>
      </c>
      <c r="B2020" s="634">
        <v>45260</v>
      </c>
      <c r="C2020" s="642">
        <v>45231</v>
      </c>
      <c r="D2020" s="636" t="s">
        <v>176</v>
      </c>
      <c r="E2020" s="636" t="s">
        <v>280</v>
      </c>
      <c r="F2020" s="374">
        <v>2139.34</v>
      </c>
      <c r="G2020" s="636" t="s">
        <v>10760</v>
      </c>
      <c r="H2020" s="636" t="s">
        <v>420</v>
      </c>
      <c r="I2020" s="637" t="s">
        <v>10761</v>
      </c>
      <c r="J2020" s="637" t="s">
        <v>1188</v>
      </c>
      <c r="K2020" s="637" t="s">
        <v>4137</v>
      </c>
      <c r="L2020" s="637">
        <v>355796080</v>
      </c>
      <c r="M2020" s="638">
        <v>45260</v>
      </c>
      <c r="N2020" s="74">
        <f t="shared" si="94"/>
        <v>11</v>
      </c>
      <c r="O2020" s="74">
        <f t="shared" si="95"/>
        <v>11</v>
      </c>
      <c r="P2020" s="139" t="str">
        <f t="shared" si="96"/>
        <v>Gastos_com_Pessoal</v>
      </c>
    </row>
    <row r="2021" spans="1:16" ht="51" x14ac:dyDescent="0.2">
      <c r="A2021" s="627">
        <v>9725</v>
      </c>
      <c r="B2021" s="634">
        <v>45260</v>
      </c>
      <c r="C2021" s="642">
        <v>45231</v>
      </c>
      <c r="D2021" s="636" t="s">
        <v>176</v>
      </c>
      <c r="E2021" s="636" t="s">
        <v>262</v>
      </c>
      <c r="F2021" s="374">
        <v>723.13</v>
      </c>
      <c r="G2021" s="636" t="s">
        <v>10762</v>
      </c>
      <c r="H2021" s="636" t="s">
        <v>420</v>
      </c>
      <c r="I2021" s="637" t="s">
        <v>10761</v>
      </c>
      <c r="J2021" s="637" t="s">
        <v>1188</v>
      </c>
      <c r="K2021" s="637" t="s">
        <v>4137</v>
      </c>
      <c r="L2021" s="637">
        <v>355796080</v>
      </c>
      <c r="M2021" s="638">
        <v>45260</v>
      </c>
      <c r="N2021" s="74">
        <f t="shared" si="94"/>
        <v>11</v>
      </c>
      <c r="O2021" s="74">
        <f t="shared" si="95"/>
        <v>11</v>
      </c>
      <c r="P2021" s="139" t="str">
        <f t="shared" si="96"/>
        <v>Gastos_com_Pessoal</v>
      </c>
    </row>
    <row r="2022" spans="1:16" ht="51" x14ac:dyDescent="0.2">
      <c r="A2022" s="627">
        <v>9726</v>
      </c>
      <c r="B2022" s="634">
        <v>45260</v>
      </c>
      <c r="C2022" s="642">
        <v>45231</v>
      </c>
      <c r="D2022" s="636" t="s">
        <v>176</v>
      </c>
      <c r="E2022" s="636" t="s">
        <v>280</v>
      </c>
      <c r="F2022" s="374">
        <v>1235.32</v>
      </c>
      <c r="G2022" s="636" t="s">
        <v>10763</v>
      </c>
      <c r="H2022" s="636" t="s">
        <v>416</v>
      </c>
      <c r="I2022" s="637" t="s">
        <v>10764</v>
      </c>
      <c r="J2022" s="637" t="s">
        <v>1188</v>
      </c>
      <c r="K2022" s="637" t="s">
        <v>4137</v>
      </c>
      <c r="L2022" s="637">
        <v>355796080</v>
      </c>
      <c r="M2022" s="638">
        <v>45260</v>
      </c>
      <c r="N2022" s="74">
        <f t="shared" si="94"/>
        <v>11</v>
      </c>
      <c r="O2022" s="74">
        <f t="shared" si="95"/>
        <v>11</v>
      </c>
      <c r="P2022" s="139" t="str">
        <f t="shared" si="96"/>
        <v>Gastos_com_Pessoal</v>
      </c>
    </row>
    <row r="2023" spans="1:16" ht="51" x14ac:dyDescent="0.2">
      <c r="A2023" s="627">
        <v>9727</v>
      </c>
      <c r="B2023" s="634">
        <v>45260</v>
      </c>
      <c r="C2023" s="642">
        <v>45231</v>
      </c>
      <c r="D2023" s="636" t="s">
        <v>176</v>
      </c>
      <c r="E2023" s="636" t="s">
        <v>262</v>
      </c>
      <c r="F2023" s="374">
        <v>411.79</v>
      </c>
      <c r="G2023" s="636" t="s">
        <v>10765</v>
      </c>
      <c r="H2023" s="636" t="s">
        <v>416</v>
      </c>
      <c r="I2023" s="637" t="s">
        <v>10764</v>
      </c>
      <c r="J2023" s="637" t="s">
        <v>1188</v>
      </c>
      <c r="K2023" s="637" t="s">
        <v>4137</v>
      </c>
      <c r="L2023" s="637">
        <v>355796080</v>
      </c>
      <c r="M2023" s="638">
        <v>45260</v>
      </c>
      <c r="N2023" s="74">
        <f t="shared" si="94"/>
        <v>11</v>
      </c>
      <c r="O2023" s="74">
        <f t="shared" si="95"/>
        <v>11</v>
      </c>
      <c r="P2023" s="139" t="str">
        <f t="shared" si="96"/>
        <v>Gastos_com_Pessoal</v>
      </c>
    </row>
    <row r="2024" spans="1:16" ht="51" x14ac:dyDescent="0.2">
      <c r="A2024" s="627">
        <v>9728</v>
      </c>
      <c r="B2024" s="634">
        <v>45260</v>
      </c>
      <c r="C2024" s="642">
        <v>45231</v>
      </c>
      <c r="D2024" s="636" t="s">
        <v>176</v>
      </c>
      <c r="E2024" s="636" t="s">
        <v>280</v>
      </c>
      <c r="F2024" s="374">
        <v>2539.9299999999998</v>
      </c>
      <c r="G2024" s="636" t="s">
        <v>10766</v>
      </c>
      <c r="H2024" s="636" t="s">
        <v>422</v>
      </c>
      <c r="I2024" s="637" t="s">
        <v>9599</v>
      </c>
      <c r="J2024" s="637" t="s">
        <v>1188</v>
      </c>
      <c r="K2024" s="637" t="s">
        <v>4137</v>
      </c>
      <c r="L2024" s="637">
        <v>355796080</v>
      </c>
      <c r="M2024" s="638">
        <v>45260</v>
      </c>
      <c r="N2024" s="74">
        <f t="shared" si="94"/>
        <v>11</v>
      </c>
      <c r="O2024" s="74">
        <f t="shared" si="95"/>
        <v>11</v>
      </c>
      <c r="P2024" s="139" t="str">
        <f t="shared" si="96"/>
        <v>Gastos_com_Pessoal</v>
      </c>
    </row>
    <row r="2025" spans="1:16" ht="51" x14ac:dyDescent="0.2">
      <c r="A2025" s="627">
        <v>9729</v>
      </c>
      <c r="B2025" s="634">
        <v>45260</v>
      </c>
      <c r="C2025" s="642">
        <v>45231</v>
      </c>
      <c r="D2025" s="636" t="s">
        <v>176</v>
      </c>
      <c r="E2025" s="636" t="s">
        <v>262</v>
      </c>
      <c r="F2025" s="374">
        <v>860.99</v>
      </c>
      <c r="G2025" s="636" t="s">
        <v>10767</v>
      </c>
      <c r="H2025" s="636" t="s">
        <v>422</v>
      </c>
      <c r="I2025" s="637" t="s">
        <v>9599</v>
      </c>
      <c r="J2025" s="637" t="s">
        <v>1188</v>
      </c>
      <c r="K2025" s="637" t="s">
        <v>4137</v>
      </c>
      <c r="L2025" s="637">
        <v>355796080</v>
      </c>
      <c r="M2025" s="638">
        <v>45260</v>
      </c>
      <c r="N2025" s="74">
        <f t="shared" si="94"/>
        <v>11</v>
      </c>
      <c r="O2025" s="74">
        <f t="shared" si="95"/>
        <v>11</v>
      </c>
      <c r="P2025" s="139" t="str">
        <f t="shared" si="96"/>
        <v>Gastos_com_Pessoal</v>
      </c>
    </row>
    <row r="2026" spans="1:16" ht="51" x14ac:dyDescent="0.2">
      <c r="A2026" s="627">
        <v>9730</v>
      </c>
      <c r="B2026" s="634">
        <v>45260</v>
      </c>
      <c r="C2026" s="642">
        <v>45231</v>
      </c>
      <c r="D2026" s="636" t="s">
        <v>176</v>
      </c>
      <c r="E2026" s="636" t="s">
        <v>280</v>
      </c>
      <c r="F2026" s="374">
        <v>2953.59</v>
      </c>
      <c r="G2026" s="636" t="s">
        <v>10768</v>
      </c>
      <c r="H2026" s="636" t="s">
        <v>1032</v>
      </c>
      <c r="I2026" s="637" t="s">
        <v>10769</v>
      </c>
      <c r="J2026" s="637" t="s">
        <v>1188</v>
      </c>
      <c r="K2026" s="637" t="s">
        <v>4137</v>
      </c>
      <c r="L2026" s="637">
        <v>355796080</v>
      </c>
      <c r="M2026" s="638">
        <v>45260</v>
      </c>
      <c r="N2026" s="74">
        <f t="shared" si="94"/>
        <v>11</v>
      </c>
      <c r="O2026" s="74">
        <f t="shared" si="95"/>
        <v>11</v>
      </c>
      <c r="P2026" s="139" t="str">
        <f t="shared" si="96"/>
        <v>Gastos_com_Pessoal</v>
      </c>
    </row>
    <row r="2027" spans="1:16" ht="51" x14ac:dyDescent="0.2">
      <c r="A2027" s="627">
        <v>9731</v>
      </c>
      <c r="B2027" s="634">
        <v>45260</v>
      </c>
      <c r="C2027" s="642">
        <v>45231</v>
      </c>
      <c r="D2027" s="636" t="s">
        <v>176</v>
      </c>
      <c r="E2027" s="636" t="s">
        <v>262</v>
      </c>
      <c r="F2027" s="374">
        <v>1096.2</v>
      </c>
      <c r="G2027" s="636" t="s">
        <v>10770</v>
      </c>
      <c r="H2027" s="636" t="s">
        <v>1032</v>
      </c>
      <c r="I2027" s="637" t="s">
        <v>10769</v>
      </c>
      <c r="J2027" s="637" t="s">
        <v>1188</v>
      </c>
      <c r="K2027" s="637" t="s">
        <v>4137</v>
      </c>
      <c r="L2027" s="637">
        <v>355796080</v>
      </c>
      <c r="M2027" s="638">
        <v>45260</v>
      </c>
      <c r="N2027" s="74">
        <f t="shared" si="94"/>
        <v>11</v>
      </c>
      <c r="O2027" s="74">
        <f t="shared" si="95"/>
        <v>11</v>
      </c>
      <c r="P2027" s="139" t="str">
        <f t="shared" si="96"/>
        <v>Gastos_com_Pessoal</v>
      </c>
    </row>
    <row r="2028" spans="1:16" ht="51" x14ac:dyDescent="0.2">
      <c r="A2028" s="627">
        <v>9732</v>
      </c>
      <c r="B2028" s="634">
        <v>45260</v>
      </c>
      <c r="C2028" s="642">
        <v>45231</v>
      </c>
      <c r="D2028" s="636" t="s">
        <v>176</v>
      </c>
      <c r="E2028" s="636" t="s">
        <v>280</v>
      </c>
      <c r="F2028" s="374">
        <v>2651.88</v>
      </c>
      <c r="G2028" s="636" t="s">
        <v>10771</v>
      </c>
      <c r="H2028" s="636" t="s">
        <v>422</v>
      </c>
      <c r="I2028" s="637" t="s">
        <v>10503</v>
      </c>
      <c r="J2028" s="637" t="s">
        <v>1188</v>
      </c>
      <c r="K2028" s="637" t="s">
        <v>4137</v>
      </c>
      <c r="L2028" s="637">
        <v>355796080</v>
      </c>
      <c r="M2028" s="638">
        <v>45260</v>
      </c>
      <c r="N2028" s="74">
        <f t="shared" si="94"/>
        <v>11</v>
      </c>
      <c r="O2028" s="74">
        <f t="shared" si="95"/>
        <v>11</v>
      </c>
      <c r="P2028" s="139" t="str">
        <f t="shared" si="96"/>
        <v>Gastos_com_Pessoal</v>
      </c>
    </row>
    <row r="2029" spans="1:16" ht="51" x14ac:dyDescent="0.2">
      <c r="A2029" s="627">
        <v>9733</v>
      </c>
      <c r="B2029" s="634">
        <v>45260</v>
      </c>
      <c r="C2029" s="642">
        <v>45231</v>
      </c>
      <c r="D2029" s="636" t="s">
        <v>176</v>
      </c>
      <c r="E2029" s="636" t="s">
        <v>262</v>
      </c>
      <c r="F2029" s="374">
        <v>952.48</v>
      </c>
      <c r="G2029" s="636" t="s">
        <v>10772</v>
      </c>
      <c r="H2029" s="636" t="s">
        <v>422</v>
      </c>
      <c r="I2029" s="637" t="s">
        <v>10503</v>
      </c>
      <c r="J2029" s="637" t="s">
        <v>1188</v>
      </c>
      <c r="K2029" s="637" t="s">
        <v>4137</v>
      </c>
      <c r="L2029" s="637">
        <v>355796080</v>
      </c>
      <c r="M2029" s="638">
        <v>45260</v>
      </c>
      <c r="N2029" s="74">
        <f t="shared" si="94"/>
        <v>11</v>
      </c>
      <c r="O2029" s="74">
        <f t="shared" si="95"/>
        <v>11</v>
      </c>
      <c r="P2029" s="139" t="str">
        <f t="shared" si="96"/>
        <v>Gastos_com_Pessoal</v>
      </c>
    </row>
    <row r="2030" spans="1:16" ht="38.25" x14ac:dyDescent="0.2">
      <c r="A2030" s="627">
        <v>9734</v>
      </c>
      <c r="B2030" s="634">
        <v>45260</v>
      </c>
      <c r="C2030" s="642">
        <v>45231</v>
      </c>
      <c r="D2030" s="636" t="s">
        <v>264</v>
      </c>
      <c r="E2030" s="636" t="s">
        <v>293</v>
      </c>
      <c r="F2030" s="374">
        <v>12.6</v>
      </c>
      <c r="G2030" s="636" t="s">
        <v>10773</v>
      </c>
      <c r="H2030" s="636" t="s">
        <v>419</v>
      </c>
      <c r="I2030" s="637" t="s">
        <v>9391</v>
      </c>
      <c r="J2030" s="637" t="s">
        <v>1188</v>
      </c>
      <c r="K2030" s="637" t="s">
        <v>4137</v>
      </c>
      <c r="L2030" s="637">
        <v>355796080</v>
      </c>
      <c r="M2030" s="638">
        <v>45260</v>
      </c>
      <c r="N2030" s="74">
        <f t="shared" si="94"/>
        <v>11</v>
      </c>
      <c r="O2030" s="74">
        <f t="shared" si="95"/>
        <v>11</v>
      </c>
      <c r="P2030" s="139" t="str">
        <f t="shared" si="96"/>
        <v>Gastos_Gerais</v>
      </c>
    </row>
    <row r="2031" spans="1:16" ht="38.25" x14ac:dyDescent="0.2">
      <c r="A2031" s="627">
        <v>9735</v>
      </c>
      <c r="B2031" s="634">
        <v>45260</v>
      </c>
      <c r="C2031" s="642">
        <v>45231</v>
      </c>
      <c r="D2031" s="636" t="s">
        <v>264</v>
      </c>
      <c r="E2031" s="636" t="s">
        <v>293</v>
      </c>
      <c r="F2031" s="374">
        <v>75</v>
      </c>
      <c r="G2031" s="636" t="s">
        <v>10774</v>
      </c>
      <c r="H2031" s="636" t="s">
        <v>418</v>
      </c>
      <c r="I2031" s="637" t="s">
        <v>5423</v>
      </c>
      <c r="J2031" s="637" t="s">
        <v>1188</v>
      </c>
      <c r="K2031" s="637" t="s">
        <v>4137</v>
      </c>
      <c r="L2031" s="637">
        <v>355796080</v>
      </c>
      <c r="M2031" s="638">
        <v>45260</v>
      </c>
      <c r="N2031" s="74">
        <f t="shared" si="94"/>
        <v>11</v>
      </c>
      <c r="O2031" s="74">
        <f t="shared" si="95"/>
        <v>11</v>
      </c>
      <c r="P2031" s="139" t="str">
        <f t="shared" si="96"/>
        <v>Gastos_Gerais</v>
      </c>
    </row>
    <row r="2032" spans="1:16" ht="38.25" x14ac:dyDescent="0.2">
      <c r="A2032" s="627">
        <v>9736</v>
      </c>
      <c r="B2032" s="634">
        <v>45260</v>
      </c>
      <c r="C2032" s="642">
        <v>45231</v>
      </c>
      <c r="D2032" s="636" t="s">
        <v>264</v>
      </c>
      <c r="E2032" s="636" t="s">
        <v>293</v>
      </c>
      <c r="F2032" s="374">
        <v>75</v>
      </c>
      <c r="G2032" s="636" t="s">
        <v>7729</v>
      </c>
      <c r="H2032" s="636" t="s">
        <v>418</v>
      </c>
      <c r="I2032" s="637" t="s">
        <v>4527</v>
      </c>
      <c r="J2032" s="637" t="s">
        <v>1188</v>
      </c>
      <c r="K2032" s="637" t="s">
        <v>4137</v>
      </c>
      <c r="L2032" s="637">
        <v>355796080</v>
      </c>
      <c r="M2032" s="638">
        <v>45260</v>
      </c>
      <c r="N2032" s="74">
        <f t="shared" si="94"/>
        <v>11</v>
      </c>
      <c r="O2032" s="74">
        <f t="shared" si="95"/>
        <v>11</v>
      </c>
      <c r="P2032" s="139" t="str">
        <f t="shared" si="96"/>
        <v>Gastos_Gerais</v>
      </c>
    </row>
    <row r="2033" spans="1:16" ht="38.25" x14ac:dyDescent="0.2">
      <c r="A2033" s="627">
        <v>9737</v>
      </c>
      <c r="B2033" s="634">
        <v>45260</v>
      </c>
      <c r="C2033" s="642">
        <v>45231</v>
      </c>
      <c r="D2033" s="636" t="s">
        <v>264</v>
      </c>
      <c r="E2033" s="636" t="s">
        <v>293</v>
      </c>
      <c r="F2033" s="374">
        <v>75</v>
      </c>
      <c r="G2033" s="636" t="s">
        <v>9726</v>
      </c>
      <c r="H2033" s="636" t="s">
        <v>418</v>
      </c>
      <c r="I2033" s="637" t="s">
        <v>10775</v>
      </c>
      <c r="J2033" s="637" t="s">
        <v>1188</v>
      </c>
      <c r="K2033" s="637" t="s">
        <v>4137</v>
      </c>
      <c r="L2033" s="637">
        <v>355796080</v>
      </c>
      <c r="M2033" s="638">
        <v>45260</v>
      </c>
      <c r="N2033" s="74">
        <f t="shared" si="94"/>
        <v>11</v>
      </c>
      <c r="O2033" s="74">
        <f t="shared" si="95"/>
        <v>11</v>
      </c>
      <c r="P2033" s="139" t="str">
        <f t="shared" si="96"/>
        <v>Gastos_Gerais</v>
      </c>
    </row>
    <row r="2034" spans="1:16" ht="38.25" x14ac:dyDescent="0.2">
      <c r="A2034" s="627">
        <v>9738</v>
      </c>
      <c r="B2034" s="634">
        <v>45260</v>
      </c>
      <c r="C2034" s="642">
        <v>45231</v>
      </c>
      <c r="D2034" s="636" t="s">
        <v>264</v>
      </c>
      <c r="E2034" s="636" t="s">
        <v>402</v>
      </c>
      <c r="F2034" s="374">
        <v>424.3</v>
      </c>
      <c r="G2034" s="636" t="s">
        <v>1487</v>
      </c>
      <c r="H2034" s="636" t="s">
        <v>1032</v>
      </c>
      <c r="I2034" s="637" t="s">
        <v>3184</v>
      </c>
      <c r="J2034" s="637" t="s">
        <v>1188</v>
      </c>
      <c r="K2034" s="637" t="s">
        <v>4137</v>
      </c>
      <c r="L2034" s="637">
        <v>355796080</v>
      </c>
      <c r="M2034" s="638">
        <v>45260</v>
      </c>
      <c r="N2034" s="74">
        <f t="shared" si="94"/>
        <v>11</v>
      </c>
      <c r="O2034" s="74">
        <f t="shared" si="95"/>
        <v>11</v>
      </c>
      <c r="P2034" s="139" t="str">
        <f t="shared" si="96"/>
        <v>Gastos_Gerais</v>
      </c>
    </row>
    <row r="2035" spans="1:16" ht="38.25" x14ac:dyDescent="0.2">
      <c r="A2035" s="627">
        <v>9739</v>
      </c>
      <c r="B2035" s="634">
        <v>45260</v>
      </c>
      <c r="C2035" s="642">
        <v>45231</v>
      </c>
      <c r="D2035" s="636" t="s">
        <v>264</v>
      </c>
      <c r="E2035" s="636" t="s">
        <v>0</v>
      </c>
      <c r="F2035" s="374">
        <v>500</v>
      </c>
      <c r="G2035" s="636" t="s">
        <v>10776</v>
      </c>
      <c r="H2035" s="636" t="s">
        <v>1032</v>
      </c>
      <c r="I2035" s="637" t="s">
        <v>9878</v>
      </c>
      <c r="J2035" s="637" t="s">
        <v>1157</v>
      </c>
      <c r="K2035" s="637" t="s">
        <v>32</v>
      </c>
      <c r="L2035" s="637">
        <v>6224</v>
      </c>
      <c r="M2035" s="638">
        <v>45254</v>
      </c>
      <c r="N2035" s="74">
        <f t="shared" si="94"/>
        <v>11</v>
      </c>
      <c r="O2035" s="74">
        <f t="shared" si="95"/>
        <v>11</v>
      </c>
      <c r="P2035" s="139" t="str">
        <f t="shared" si="96"/>
        <v>Gastos_Gerais</v>
      </c>
    </row>
    <row r="2036" spans="1:16" ht="38.25" x14ac:dyDescent="0.2">
      <c r="A2036" s="627">
        <v>9740</v>
      </c>
      <c r="B2036" s="634">
        <v>45260</v>
      </c>
      <c r="C2036" s="642">
        <v>45231</v>
      </c>
      <c r="D2036" s="636" t="s">
        <v>264</v>
      </c>
      <c r="E2036" s="636" t="s">
        <v>402</v>
      </c>
      <c r="F2036" s="374">
        <v>49.82</v>
      </c>
      <c r="G2036" s="636" t="s">
        <v>1487</v>
      </c>
      <c r="H2036" s="636" t="s">
        <v>416</v>
      </c>
      <c r="I2036" s="637" t="s">
        <v>9308</v>
      </c>
      <c r="J2036" s="637" t="s">
        <v>1157</v>
      </c>
      <c r="K2036" s="637" t="s">
        <v>32</v>
      </c>
      <c r="L2036" s="637">
        <v>1801</v>
      </c>
      <c r="M2036" s="638">
        <v>45252</v>
      </c>
      <c r="N2036" s="74">
        <f t="shared" si="94"/>
        <v>11</v>
      </c>
      <c r="O2036" s="74">
        <f t="shared" si="95"/>
        <v>11</v>
      </c>
      <c r="P2036" s="139" t="str">
        <f t="shared" si="96"/>
        <v>Gastos_Gerais</v>
      </c>
    </row>
    <row r="2037" spans="1:16" ht="38.25" x14ac:dyDescent="0.2">
      <c r="A2037" s="627">
        <v>9741</v>
      </c>
      <c r="B2037" s="634">
        <v>45260</v>
      </c>
      <c r="C2037" s="642">
        <v>45231</v>
      </c>
      <c r="D2037" s="636" t="s">
        <v>264</v>
      </c>
      <c r="E2037" s="636" t="s">
        <v>96</v>
      </c>
      <c r="F2037" s="374">
        <v>950.5</v>
      </c>
      <c r="G2037" s="636" t="s">
        <v>10777</v>
      </c>
      <c r="H2037" s="636" t="s">
        <v>417</v>
      </c>
      <c r="I2037" s="637" t="s">
        <v>10778</v>
      </c>
      <c r="J2037" s="637" t="s">
        <v>1157</v>
      </c>
      <c r="K2037" s="637" t="s">
        <v>32</v>
      </c>
      <c r="L2037" s="637">
        <v>5234</v>
      </c>
      <c r="M2037" s="638">
        <v>45258</v>
      </c>
      <c r="N2037" s="74">
        <f t="shared" si="94"/>
        <v>11</v>
      </c>
      <c r="O2037" s="74">
        <f t="shared" si="95"/>
        <v>11</v>
      </c>
      <c r="P2037" s="139" t="str">
        <f t="shared" si="96"/>
        <v>Gastos_Gerais</v>
      </c>
    </row>
    <row r="2038" spans="1:16" ht="38.25" x14ac:dyDescent="0.2">
      <c r="A2038" s="627">
        <v>9742</v>
      </c>
      <c r="B2038" s="634">
        <v>45260</v>
      </c>
      <c r="C2038" s="642">
        <v>45231</v>
      </c>
      <c r="D2038" s="636" t="s">
        <v>264</v>
      </c>
      <c r="E2038" s="636" t="s">
        <v>247</v>
      </c>
      <c r="F2038" s="374">
        <v>1306</v>
      </c>
      <c r="G2038" s="636" t="s">
        <v>10779</v>
      </c>
      <c r="H2038" s="636" t="s">
        <v>1032</v>
      </c>
      <c r="I2038" s="637" t="s">
        <v>10780</v>
      </c>
      <c r="J2038" s="637" t="s">
        <v>1157</v>
      </c>
      <c r="K2038" s="637" t="s">
        <v>32</v>
      </c>
      <c r="L2038" s="637">
        <v>48</v>
      </c>
      <c r="M2038" s="638">
        <v>45258</v>
      </c>
      <c r="N2038" s="74">
        <f t="shared" si="94"/>
        <v>11</v>
      </c>
      <c r="O2038" s="74">
        <f t="shared" si="95"/>
        <v>11</v>
      </c>
      <c r="P2038" s="139" t="str">
        <f t="shared" si="96"/>
        <v>Gastos_Gerais</v>
      </c>
    </row>
    <row r="2039" spans="1:16" ht="38.25" x14ac:dyDescent="0.2">
      <c r="A2039" s="627">
        <v>9743</v>
      </c>
      <c r="B2039" s="634">
        <v>45260</v>
      </c>
      <c r="C2039" s="642">
        <v>45231</v>
      </c>
      <c r="D2039" s="636" t="s">
        <v>264</v>
      </c>
      <c r="E2039" s="636" t="s">
        <v>404</v>
      </c>
      <c r="F2039" s="374">
        <v>470</v>
      </c>
      <c r="G2039" s="636" t="s">
        <v>10781</v>
      </c>
      <c r="H2039" s="636" t="s">
        <v>416</v>
      </c>
      <c r="I2039" s="637" t="s">
        <v>5743</v>
      </c>
      <c r="J2039" s="637" t="s">
        <v>1157</v>
      </c>
      <c r="K2039" s="637" t="s">
        <v>32</v>
      </c>
      <c r="L2039" s="637">
        <v>369</v>
      </c>
      <c r="M2039" s="638">
        <v>45253</v>
      </c>
      <c r="N2039" s="74">
        <f t="shared" si="94"/>
        <v>11</v>
      </c>
      <c r="O2039" s="74">
        <f t="shared" si="95"/>
        <v>11</v>
      </c>
      <c r="P2039" s="139" t="str">
        <f t="shared" si="96"/>
        <v>Gastos_Gerais</v>
      </c>
    </row>
    <row r="2040" spans="1:16" ht="38.25" x14ac:dyDescent="0.2">
      <c r="A2040" s="627">
        <v>9744</v>
      </c>
      <c r="B2040" s="634">
        <v>45260</v>
      </c>
      <c r="C2040" s="642">
        <v>45231</v>
      </c>
      <c r="D2040" s="636" t="s">
        <v>264</v>
      </c>
      <c r="E2040" s="636" t="s">
        <v>182</v>
      </c>
      <c r="F2040" s="374">
        <v>150</v>
      </c>
      <c r="G2040" s="636" t="s">
        <v>10782</v>
      </c>
      <c r="H2040" s="636" t="s">
        <v>416</v>
      </c>
      <c r="I2040" s="637" t="s">
        <v>5743</v>
      </c>
      <c r="J2040" s="637" t="s">
        <v>1157</v>
      </c>
      <c r="K2040" s="637" t="s">
        <v>32</v>
      </c>
      <c r="L2040" s="637">
        <v>2023129</v>
      </c>
      <c r="M2040" s="638">
        <v>45260</v>
      </c>
      <c r="N2040" s="74">
        <f t="shared" si="94"/>
        <v>11</v>
      </c>
      <c r="O2040" s="74">
        <f t="shared" si="95"/>
        <v>11</v>
      </c>
      <c r="P2040" s="139" t="str">
        <f t="shared" si="96"/>
        <v>Gastos_Gerais</v>
      </c>
    </row>
    <row r="2041" spans="1:16" ht="38.25" x14ac:dyDescent="0.2">
      <c r="A2041" s="627">
        <v>9745</v>
      </c>
      <c r="B2041" s="634">
        <v>45260</v>
      </c>
      <c r="C2041" s="642">
        <v>45261</v>
      </c>
      <c r="D2041" s="636" t="s">
        <v>264</v>
      </c>
      <c r="E2041" s="636" t="s">
        <v>81</v>
      </c>
      <c r="F2041" s="374">
        <v>7000</v>
      </c>
      <c r="G2041" s="636" t="s">
        <v>1289</v>
      </c>
      <c r="H2041" s="636" t="s">
        <v>419</v>
      </c>
      <c r="I2041" s="637" t="s">
        <v>1290</v>
      </c>
      <c r="J2041" s="637" t="s">
        <v>1157</v>
      </c>
      <c r="K2041" s="637" t="s">
        <v>32</v>
      </c>
      <c r="L2041" s="637">
        <v>2194246</v>
      </c>
      <c r="M2041" s="638">
        <v>45261</v>
      </c>
      <c r="N2041" s="74">
        <f t="shared" si="94"/>
        <v>11</v>
      </c>
      <c r="O2041" s="74">
        <f t="shared" si="95"/>
        <v>12</v>
      </c>
      <c r="P2041" s="139" t="str">
        <f t="shared" si="96"/>
        <v>Gastos_Gerais</v>
      </c>
    </row>
    <row r="2042" spans="1:16" ht="76.5" x14ac:dyDescent="0.2">
      <c r="A2042" s="627">
        <v>9746</v>
      </c>
      <c r="B2042" s="634">
        <v>45260</v>
      </c>
      <c r="C2042" s="642">
        <v>45231</v>
      </c>
      <c r="D2042" s="636" t="s">
        <v>141</v>
      </c>
      <c r="E2042" s="636" t="s">
        <v>220</v>
      </c>
      <c r="F2042" s="374">
        <v>60325</v>
      </c>
      <c r="G2042" s="636" t="s">
        <v>10783</v>
      </c>
      <c r="H2042" s="636" t="s">
        <v>302</v>
      </c>
      <c r="I2042" s="637" t="s">
        <v>1178</v>
      </c>
      <c r="J2042" s="637" t="s">
        <v>1157</v>
      </c>
      <c r="K2042" s="637" t="s">
        <v>32</v>
      </c>
      <c r="L2042" s="637">
        <v>461</v>
      </c>
      <c r="M2042" s="638">
        <v>45260</v>
      </c>
      <c r="N2042" s="74">
        <f t="shared" si="94"/>
        <v>11</v>
      </c>
      <c r="O2042" s="74">
        <f t="shared" si="95"/>
        <v>11</v>
      </c>
      <c r="P2042" s="139" t="str">
        <f t="shared" si="96"/>
        <v>Aquisição_de_Bens_Permanentes</v>
      </c>
    </row>
    <row r="2043" spans="1:16" ht="76.5" x14ac:dyDescent="0.2">
      <c r="A2043" s="627">
        <v>9747</v>
      </c>
      <c r="B2043" s="634">
        <v>45260</v>
      </c>
      <c r="C2043" s="642">
        <v>45231</v>
      </c>
      <c r="D2043" s="636" t="s">
        <v>288</v>
      </c>
      <c r="E2043" s="636" t="s">
        <v>288</v>
      </c>
      <c r="F2043" s="374">
        <v>252313.9</v>
      </c>
      <c r="G2043" s="636" t="s">
        <v>2229</v>
      </c>
      <c r="H2043" s="636" t="s">
        <v>303</v>
      </c>
      <c r="I2043" s="637" t="s">
        <v>1509</v>
      </c>
      <c r="J2043" s="637" t="s">
        <v>425</v>
      </c>
      <c r="K2043" s="637" t="s">
        <v>1511</v>
      </c>
      <c r="L2043" s="637" t="s">
        <v>425</v>
      </c>
      <c r="M2043" s="634">
        <v>45260</v>
      </c>
      <c r="N2043" s="74">
        <f t="shared" si="94"/>
        <v>11</v>
      </c>
      <c r="O2043" s="74">
        <f t="shared" si="95"/>
        <v>11</v>
      </c>
      <c r="P2043" s="139" t="str">
        <f t="shared" si="96"/>
        <v>Rendimentos_de_Aplicações_Fin.</v>
      </c>
    </row>
    <row r="2044" spans="1:16" ht="38.25" x14ac:dyDescent="0.2">
      <c r="A2044" s="627">
        <v>9748</v>
      </c>
      <c r="B2044" s="634">
        <v>45264</v>
      </c>
      <c r="C2044" s="642">
        <v>45231</v>
      </c>
      <c r="D2044" s="636" t="s">
        <v>264</v>
      </c>
      <c r="E2044" s="636" t="s">
        <v>412</v>
      </c>
      <c r="F2044" s="374">
        <v>1628.25</v>
      </c>
      <c r="G2044" s="636" t="s">
        <v>9203</v>
      </c>
      <c r="H2044" s="636" t="s">
        <v>417</v>
      </c>
      <c r="I2044" s="637" t="s">
        <v>1224</v>
      </c>
      <c r="J2044" s="637" t="s">
        <v>1157</v>
      </c>
      <c r="K2044" s="637" t="s">
        <v>32</v>
      </c>
      <c r="L2044" s="637">
        <v>28468</v>
      </c>
      <c r="M2044" s="638">
        <v>45251</v>
      </c>
      <c r="N2044" s="74">
        <f t="shared" si="94"/>
        <v>12</v>
      </c>
      <c r="O2044" s="74">
        <f t="shared" si="95"/>
        <v>11</v>
      </c>
      <c r="P2044" s="139" t="str">
        <f t="shared" si="96"/>
        <v>Gastos_Gerais</v>
      </c>
    </row>
    <row r="2045" spans="1:16" ht="51" x14ac:dyDescent="0.2">
      <c r="A2045" s="627">
        <v>9748</v>
      </c>
      <c r="B2045" s="634">
        <v>45264</v>
      </c>
      <c r="C2045" s="642">
        <v>45231</v>
      </c>
      <c r="D2045" s="636" t="s">
        <v>176</v>
      </c>
      <c r="E2045" s="636" t="s">
        <v>173</v>
      </c>
      <c r="F2045" s="374">
        <v>674.35</v>
      </c>
      <c r="G2045" s="636" t="s">
        <v>1274</v>
      </c>
      <c r="H2045" s="636" t="s">
        <v>303</v>
      </c>
      <c r="I2045" s="637" t="s">
        <v>4157</v>
      </c>
      <c r="J2045" s="637" t="s">
        <v>1157</v>
      </c>
      <c r="K2045" s="637" t="s">
        <v>32</v>
      </c>
      <c r="L2045" s="637">
        <v>20232253</v>
      </c>
      <c r="M2045" s="638">
        <v>45231</v>
      </c>
      <c r="N2045" s="74">
        <f t="shared" si="94"/>
        <v>12</v>
      </c>
      <c r="O2045" s="74">
        <f t="shared" si="95"/>
        <v>11</v>
      </c>
      <c r="P2045" s="139" t="str">
        <f t="shared" si="96"/>
        <v>Gastos_com_Pessoal</v>
      </c>
    </row>
    <row r="2046" spans="1:16" ht="38.25" x14ac:dyDescent="0.2">
      <c r="A2046" s="627">
        <v>9748</v>
      </c>
      <c r="B2046" s="634">
        <v>45264</v>
      </c>
      <c r="C2046" s="642">
        <v>45231</v>
      </c>
      <c r="D2046" s="636" t="s">
        <v>264</v>
      </c>
      <c r="E2046" s="636" t="s">
        <v>82</v>
      </c>
      <c r="F2046" s="374">
        <v>2606.09</v>
      </c>
      <c r="G2046" s="636" t="s">
        <v>1154</v>
      </c>
      <c r="H2046" s="636" t="s">
        <v>417</v>
      </c>
      <c r="I2046" s="637" t="s">
        <v>5544</v>
      </c>
      <c r="J2046" s="637" t="s">
        <v>1157</v>
      </c>
      <c r="K2046" s="637" t="s">
        <v>1158</v>
      </c>
      <c r="L2046" s="637" t="s">
        <v>10847</v>
      </c>
      <c r="M2046" s="638">
        <v>45264</v>
      </c>
      <c r="N2046" s="74">
        <f t="shared" si="94"/>
        <v>12</v>
      </c>
      <c r="O2046" s="74">
        <f t="shared" si="95"/>
        <v>11</v>
      </c>
      <c r="P2046" s="139" t="str">
        <f t="shared" si="96"/>
        <v>Gastos_Gerais</v>
      </c>
    </row>
    <row r="2047" spans="1:16" ht="38.25" x14ac:dyDescent="0.2">
      <c r="A2047" s="627">
        <v>9748</v>
      </c>
      <c r="B2047" s="634">
        <v>45264</v>
      </c>
      <c r="C2047" s="642">
        <v>45261</v>
      </c>
      <c r="D2047" s="636" t="s">
        <v>264</v>
      </c>
      <c r="E2047" s="636" t="s">
        <v>96</v>
      </c>
      <c r="F2047" s="374">
        <v>1252.45</v>
      </c>
      <c r="G2047" s="636" t="s">
        <v>10848</v>
      </c>
      <c r="H2047" s="636" t="s">
        <v>419</v>
      </c>
      <c r="I2047" s="637" t="s">
        <v>10849</v>
      </c>
      <c r="J2047" s="637" t="s">
        <v>1157</v>
      </c>
      <c r="K2047" s="637" t="s">
        <v>32</v>
      </c>
      <c r="L2047" s="637">
        <v>1413</v>
      </c>
      <c r="M2047" s="638">
        <v>45264</v>
      </c>
      <c r="N2047" s="74">
        <f t="shared" si="94"/>
        <v>12</v>
      </c>
      <c r="O2047" s="74">
        <f t="shared" si="95"/>
        <v>12</v>
      </c>
      <c r="P2047" s="139" t="str">
        <f t="shared" si="96"/>
        <v>Gastos_Gerais</v>
      </c>
    </row>
    <row r="2048" spans="1:16" ht="38.25" x14ac:dyDescent="0.2">
      <c r="A2048" s="627">
        <v>9748</v>
      </c>
      <c r="B2048" s="634">
        <v>45264</v>
      </c>
      <c r="C2048" s="642">
        <v>45231</v>
      </c>
      <c r="D2048" s="636" t="s">
        <v>264</v>
      </c>
      <c r="E2048" s="636" t="s">
        <v>290</v>
      </c>
      <c r="F2048" s="374">
        <v>119.8</v>
      </c>
      <c r="G2048" s="636" t="s">
        <v>10850</v>
      </c>
      <c r="H2048" s="636" t="s">
        <v>419</v>
      </c>
      <c r="I2048" s="637" t="s">
        <v>10851</v>
      </c>
      <c r="J2048" s="637" t="s">
        <v>1157</v>
      </c>
      <c r="K2048" s="637" t="s">
        <v>32</v>
      </c>
      <c r="L2048" s="637">
        <v>283</v>
      </c>
      <c r="M2048" s="638">
        <v>45260</v>
      </c>
      <c r="N2048" s="74">
        <f t="shared" si="94"/>
        <v>12</v>
      </c>
      <c r="O2048" s="74">
        <f t="shared" si="95"/>
        <v>11</v>
      </c>
      <c r="P2048" s="139" t="str">
        <f t="shared" si="96"/>
        <v>Gastos_Gerais</v>
      </c>
    </row>
    <row r="2049" spans="1:16" ht="38.25" x14ac:dyDescent="0.2">
      <c r="A2049" s="627">
        <v>9748</v>
      </c>
      <c r="B2049" s="634">
        <v>45264</v>
      </c>
      <c r="C2049" s="642">
        <v>45231</v>
      </c>
      <c r="D2049" s="636" t="s">
        <v>264</v>
      </c>
      <c r="E2049" s="636" t="s">
        <v>96</v>
      </c>
      <c r="F2049" s="374">
        <v>4312</v>
      </c>
      <c r="G2049" s="636" t="s">
        <v>10852</v>
      </c>
      <c r="H2049" s="636" t="s">
        <v>302</v>
      </c>
      <c r="I2049" s="637" t="s">
        <v>10853</v>
      </c>
      <c r="J2049" s="637" t="s">
        <v>1157</v>
      </c>
      <c r="K2049" s="637" t="s">
        <v>32</v>
      </c>
      <c r="L2049" s="637">
        <v>202340</v>
      </c>
      <c r="M2049" s="638">
        <v>45261</v>
      </c>
      <c r="N2049" s="74">
        <f t="shared" si="94"/>
        <v>12</v>
      </c>
      <c r="O2049" s="74">
        <f t="shared" si="95"/>
        <v>11</v>
      </c>
      <c r="P2049" s="139" t="str">
        <f t="shared" si="96"/>
        <v>Gastos_Gerais</v>
      </c>
    </row>
    <row r="2050" spans="1:16" ht="38.25" x14ac:dyDescent="0.2">
      <c r="A2050" s="627">
        <v>9748</v>
      </c>
      <c r="B2050" s="634">
        <v>45264</v>
      </c>
      <c r="C2050" s="642">
        <v>45231</v>
      </c>
      <c r="D2050" s="636" t="s">
        <v>264</v>
      </c>
      <c r="E2050" s="636" t="s">
        <v>96</v>
      </c>
      <c r="F2050" s="374">
        <v>298.5</v>
      </c>
      <c r="G2050" s="636" t="s">
        <v>10854</v>
      </c>
      <c r="H2050" s="636" t="s">
        <v>419</v>
      </c>
      <c r="I2050" s="637" t="s">
        <v>10851</v>
      </c>
      <c r="J2050" s="637" t="s">
        <v>1157</v>
      </c>
      <c r="K2050" s="637" t="s">
        <v>32</v>
      </c>
      <c r="L2050" s="637">
        <v>284</v>
      </c>
      <c r="M2050" s="638">
        <v>45260</v>
      </c>
      <c r="N2050" s="74">
        <f t="shared" si="94"/>
        <v>12</v>
      </c>
      <c r="O2050" s="74">
        <f t="shared" si="95"/>
        <v>11</v>
      </c>
      <c r="P2050" s="139" t="str">
        <f t="shared" si="96"/>
        <v>Gastos_Gerais</v>
      </c>
    </row>
    <row r="2051" spans="1:16" ht="38.25" x14ac:dyDescent="0.2">
      <c r="A2051" s="627">
        <v>9748</v>
      </c>
      <c r="B2051" s="634">
        <v>45264</v>
      </c>
      <c r="C2051" s="642">
        <v>45231</v>
      </c>
      <c r="D2051" s="636" t="s">
        <v>264</v>
      </c>
      <c r="E2051" s="636" t="s">
        <v>392</v>
      </c>
      <c r="F2051" s="374">
        <v>220</v>
      </c>
      <c r="G2051" s="636" t="s">
        <v>10855</v>
      </c>
      <c r="H2051" s="636" t="s">
        <v>1032</v>
      </c>
      <c r="I2051" s="637" t="s">
        <v>10856</v>
      </c>
      <c r="J2051" s="637" t="s">
        <v>1157</v>
      </c>
      <c r="K2051" s="637" t="s">
        <v>32</v>
      </c>
      <c r="L2051" s="637">
        <v>892</v>
      </c>
      <c r="M2051" s="638">
        <v>45258</v>
      </c>
      <c r="N2051" s="74">
        <f t="shared" si="94"/>
        <v>12</v>
      </c>
      <c r="O2051" s="74">
        <f t="shared" si="95"/>
        <v>11</v>
      </c>
      <c r="P2051" s="139" t="str">
        <f t="shared" si="96"/>
        <v>Gastos_Gerais</v>
      </c>
    </row>
    <row r="2052" spans="1:16" ht="76.5" x14ac:dyDescent="0.2">
      <c r="A2052" s="627">
        <v>9748</v>
      </c>
      <c r="B2052" s="634">
        <v>45264</v>
      </c>
      <c r="C2052" s="642">
        <v>45231</v>
      </c>
      <c r="D2052" s="636" t="s">
        <v>141</v>
      </c>
      <c r="E2052" s="636" t="s">
        <v>224</v>
      </c>
      <c r="F2052" s="374">
        <v>330</v>
      </c>
      <c r="G2052" s="636" t="s">
        <v>10857</v>
      </c>
      <c r="H2052" s="636" t="s">
        <v>420</v>
      </c>
      <c r="I2052" s="637" t="s">
        <v>1721</v>
      </c>
      <c r="J2052" s="637" t="s">
        <v>1157</v>
      </c>
      <c r="K2052" s="637" t="s">
        <v>32</v>
      </c>
      <c r="L2052" s="637">
        <v>3894</v>
      </c>
      <c r="M2052" s="638">
        <v>45260</v>
      </c>
      <c r="N2052" s="74">
        <f t="shared" si="94"/>
        <v>12</v>
      </c>
      <c r="O2052" s="74">
        <f t="shared" si="95"/>
        <v>11</v>
      </c>
      <c r="P2052" s="139" t="str">
        <f t="shared" si="96"/>
        <v>Aquisição_de_Bens_Permanentes</v>
      </c>
    </row>
    <row r="2053" spans="1:16" ht="38.25" x14ac:dyDescent="0.2">
      <c r="A2053" s="627">
        <v>9748</v>
      </c>
      <c r="B2053" s="634">
        <v>45264</v>
      </c>
      <c r="C2053" s="642">
        <v>45261</v>
      </c>
      <c r="D2053" s="636" t="s">
        <v>264</v>
      </c>
      <c r="E2053" s="636" t="s">
        <v>96</v>
      </c>
      <c r="F2053" s="374">
        <v>549.1</v>
      </c>
      <c r="G2053" s="636" t="s">
        <v>10858</v>
      </c>
      <c r="H2053" s="636" t="s">
        <v>1032</v>
      </c>
      <c r="I2053" s="637" t="s">
        <v>10859</v>
      </c>
      <c r="J2053" s="637" t="s">
        <v>1157</v>
      </c>
      <c r="K2053" s="637" t="s">
        <v>32</v>
      </c>
      <c r="L2053" s="637">
        <v>3540</v>
      </c>
      <c r="M2053" s="638">
        <v>45261</v>
      </c>
      <c r="N2053" s="74">
        <f t="shared" ref="N2053:N2116" si="97">IF(B2053=0,0,IF(YEAR(B2053)=$O$1,MONTH(B2053)-$N$1+1,(YEAR(B2053)-$O$1)*12-$N$1+1+MONTH(B2053)))</f>
        <v>12</v>
      </c>
      <c r="O2053" s="74">
        <f t="shared" ref="O2053:O2116" si="98">IF(C2053=0,0,IF(YEAR(C2053)=$O$1,MONTH(C2053)-$N$1+1,(YEAR(C2053)-$O$1)*12-$N$1+1+MONTH(C2053)))</f>
        <v>12</v>
      </c>
      <c r="P2053" s="139" t="str">
        <f t="shared" ref="P2053:P2116" si="99">SUBSTITUTE(D2053," ","_")</f>
        <v>Gastos_Gerais</v>
      </c>
    </row>
    <row r="2054" spans="1:16" ht="38.25" x14ac:dyDescent="0.2">
      <c r="A2054" s="627">
        <v>9748</v>
      </c>
      <c r="B2054" s="634">
        <v>45264</v>
      </c>
      <c r="C2054" s="642">
        <v>45231</v>
      </c>
      <c r="D2054" s="636" t="s">
        <v>264</v>
      </c>
      <c r="E2054" s="636" t="s">
        <v>96</v>
      </c>
      <c r="F2054" s="374">
        <v>453.8</v>
      </c>
      <c r="G2054" s="636" t="s">
        <v>10860</v>
      </c>
      <c r="H2054" s="636" t="s">
        <v>419</v>
      </c>
      <c r="I2054" s="637" t="s">
        <v>5581</v>
      </c>
      <c r="J2054" s="637" t="s">
        <v>1157</v>
      </c>
      <c r="K2054" s="637" t="s">
        <v>32</v>
      </c>
      <c r="L2054" s="637">
        <v>2846</v>
      </c>
      <c r="M2054" s="638">
        <v>45257</v>
      </c>
      <c r="N2054" s="74">
        <f t="shared" si="97"/>
        <v>12</v>
      </c>
      <c r="O2054" s="74">
        <f t="shared" si="98"/>
        <v>11</v>
      </c>
      <c r="P2054" s="139" t="str">
        <f t="shared" si="99"/>
        <v>Gastos_Gerais</v>
      </c>
    </row>
    <row r="2055" spans="1:16" ht="38.25" x14ac:dyDescent="0.2">
      <c r="A2055" s="627">
        <v>9748</v>
      </c>
      <c r="B2055" s="634">
        <v>45264</v>
      </c>
      <c r="C2055" s="642">
        <v>45231</v>
      </c>
      <c r="D2055" s="636" t="s">
        <v>264</v>
      </c>
      <c r="E2055" s="636" t="s">
        <v>96</v>
      </c>
      <c r="F2055" s="374">
        <v>126.7</v>
      </c>
      <c r="G2055" s="636" t="s">
        <v>10861</v>
      </c>
      <c r="H2055" s="636" t="s">
        <v>419</v>
      </c>
      <c r="I2055" s="637" t="s">
        <v>10851</v>
      </c>
      <c r="J2055" s="637" t="s">
        <v>1157</v>
      </c>
      <c r="K2055" s="637" t="s">
        <v>32</v>
      </c>
      <c r="L2055" s="637">
        <v>282</v>
      </c>
      <c r="M2055" s="638">
        <v>45260</v>
      </c>
      <c r="N2055" s="74">
        <f t="shared" si="97"/>
        <v>12</v>
      </c>
      <c r="O2055" s="74">
        <f t="shared" si="98"/>
        <v>11</v>
      </c>
      <c r="P2055" s="139" t="str">
        <f t="shared" si="99"/>
        <v>Gastos_Gerais</v>
      </c>
    </row>
    <row r="2056" spans="1:16" ht="38.25" x14ac:dyDescent="0.2">
      <c r="A2056" s="627">
        <v>9748</v>
      </c>
      <c r="B2056" s="634">
        <v>45264</v>
      </c>
      <c r="C2056" s="642">
        <v>45261</v>
      </c>
      <c r="D2056" s="636" t="s">
        <v>264</v>
      </c>
      <c r="E2056" s="636" t="s">
        <v>208</v>
      </c>
      <c r="F2056" s="374">
        <v>403.2</v>
      </c>
      <c r="G2056" s="636" t="s">
        <v>7308</v>
      </c>
      <c r="H2056" s="636" t="s">
        <v>1032</v>
      </c>
      <c r="I2056" s="637" t="s">
        <v>10739</v>
      </c>
      <c r="J2056" s="637" t="s">
        <v>1157</v>
      </c>
      <c r="K2056" s="637" t="s">
        <v>32</v>
      </c>
      <c r="L2056" s="637">
        <v>11083</v>
      </c>
      <c r="M2056" s="638">
        <v>45261</v>
      </c>
      <c r="N2056" s="74">
        <f t="shared" si="97"/>
        <v>12</v>
      </c>
      <c r="O2056" s="74">
        <f t="shared" si="98"/>
        <v>12</v>
      </c>
      <c r="P2056" s="139" t="str">
        <f t="shared" si="99"/>
        <v>Gastos_Gerais</v>
      </c>
    </row>
    <row r="2057" spans="1:16" ht="38.25" x14ac:dyDescent="0.2">
      <c r="A2057" s="627">
        <v>9748</v>
      </c>
      <c r="B2057" s="634">
        <v>45264</v>
      </c>
      <c r="C2057" s="642">
        <v>45261</v>
      </c>
      <c r="D2057" s="636" t="s">
        <v>264</v>
      </c>
      <c r="E2057" s="636" t="s">
        <v>293</v>
      </c>
      <c r="F2057" s="374">
        <v>300</v>
      </c>
      <c r="G2057" s="636" t="s">
        <v>10862</v>
      </c>
      <c r="H2057" s="636" t="s">
        <v>419</v>
      </c>
      <c r="I2057" s="637" t="s">
        <v>3887</v>
      </c>
      <c r="J2057" s="637" t="s">
        <v>1188</v>
      </c>
      <c r="K2057" s="637" t="s">
        <v>4137</v>
      </c>
      <c r="L2057" s="637">
        <v>156331245</v>
      </c>
      <c r="M2057" s="638">
        <v>45264</v>
      </c>
      <c r="N2057" s="74">
        <f t="shared" si="97"/>
        <v>12</v>
      </c>
      <c r="O2057" s="74">
        <f t="shared" si="98"/>
        <v>12</v>
      </c>
      <c r="P2057" s="139" t="str">
        <f t="shared" si="99"/>
        <v>Gastos_Gerais</v>
      </c>
    </row>
    <row r="2058" spans="1:16" ht="38.25" x14ac:dyDescent="0.2">
      <c r="A2058" s="627">
        <v>9748</v>
      </c>
      <c r="B2058" s="634">
        <v>45264</v>
      </c>
      <c r="C2058" s="642">
        <v>45261</v>
      </c>
      <c r="D2058" s="636" t="s">
        <v>264</v>
      </c>
      <c r="E2058" s="636" t="s">
        <v>293</v>
      </c>
      <c r="F2058" s="374">
        <v>300</v>
      </c>
      <c r="G2058" s="636" t="s">
        <v>10863</v>
      </c>
      <c r="H2058" s="636" t="s">
        <v>419</v>
      </c>
      <c r="I2058" s="637" t="s">
        <v>9789</v>
      </c>
      <c r="J2058" s="637" t="s">
        <v>1188</v>
      </c>
      <c r="K2058" s="637" t="s">
        <v>4137</v>
      </c>
      <c r="L2058" s="637">
        <v>156331245</v>
      </c>
      <c r="M2058" s="638">
        <v>45264</v>
      </c>
      <c r="N2058" s="74">
        <f t="shared" si="97"/>
        <v>12</v>
      </c>
      <c r="O2058" s="74">
        <f t="shared" si="98"/>
        <v>12</v>
      </c>
      <c r="P2058" s="139" t="str">
        <f t="shared" si="99"/>
        <v>Gastos_Gerais</v>
      </c>
    </row>
    <row r="2059" spans="1:16" ht="38.25" x14ac:dyDescent="0.2">
      <c r="A2059" s="627">
        <v>9748</v>
      </c>
      <c r="B2059" s="634">
        <v>45264</v>
      </c>
      <c r="C2059" s="642">
        <v>45261</v>
      </c>
      <c r="D2059" s="636" t="s">
        <v>264</v>
      </c>
      <c r="E2059" s="636" t="s">
        <v>293</v>
      </c>
      <c r="F2059" s="374">
        <v>300</v>
      </c>
      <c r="G2059" s="636" t="s">
        <v>6480</v>
      </c>
      <c r="H2059" s="636" t="s">
        <v>419</v>
      </c>
      <c r="I2059" s="637" t="s">
        <v>10680</v>
      </c>
      <c r="J2059" s="637" t="s">
        <v>1188</v>
      </c>
      <c r="K2059" s="637" t="s">
        <v>4137</v>
      </c>
      <c r="L2059" s="637">
        <v>156331245</v>
      </c>
      <c r="M2059" s="638">
        <v>45264</v>
      </c>
      <c r="N2059" s="74">
        <f t="shared" si="97"/>
        <v>12</v>
      </c>
      <c r="O2059" s="74">
        <f t="shared" si="98"/>
        <v>12</v>
      </c>
      <c r="P2059" s="139" t="str">
        <f t="shared" si="99"/>
        <v>Gastos_Gerais</v>
      </c>
    </row>
    <row r="2060" spans="1:16" ht="38.25" x14ac:dyDescent="0.2">
      <c r="A2060" s="627">
        <v>9748</v>
      </c>
      <c r="B2060" s="634">
        <v>45264</v>
      </c>
      <c r="C2060" s="642">
        <v>45261</v>
      </c>
      <c r="D2060" s="636" t="s">
        <v>264</v>
      </c>
      <c r="E2060" s="636" t="s">
        <v>293</v>
      </c>
      <c r="F2060" s="374">
        <v>29.1</v>
      </c>
      <c r="G2060" s="636" t="s">
        <v>10864</v>
      </c>
      <c r="H2060" s="636" t="s">
        <v>421</v>
      </c>
      <c r="I2060" s="637" t="s">
        <v>3257</v>
      </c>
      <c r="J2060" s="637" t="s">
        <v>1188</v>
      </c>
      <c r="K2060" s="637" t="s">
        <v>4137</v>
      </c>
      <c r="L2060" s="637">
        <v>156331245</v>
      </c>
      <c r="M2060" s="638">
        <v>45264</v>
      </c>
      <c r="N2060" s="74">
        <f t="shared" si="97"/>
        <v>12</v>
      </c>
      <c r="O2060" s="74">
        <f t="shared" si="98"/>
        <v>12</v>
      </c>
      <c r="P2060" s="139" t="str">
        <f t="shared" si="99"/>
        <v>Gastos_Gerais</v>
      </c>
    </row>
    <row r="2061" spans="1:16" ht="51" x14ac:dyDescent="0.2">
      <c r="A2061" s="627">
        <v>9748</v>
      </c>
      <c r="B2061" s="634">
        <v>45264</v>
      </c>
      <c r="C2061" s="642">
        <v>45261</v>
      </c>
      <c r="D2061" s="636" t="s">
        <v>176</v>
      </c>
      <c r="E2061" s="636" t="s">
        <v>280</v>
      </c>
      <c r="F2061" s="374">
        <v>2628.37</v>
      </c>
      <c r="G2061" s="636" t="s">
        <v>10865</v>
      </c>
      <c r="H2061" s="636" t="s">
        <v>418</v>
      </c>
      <c r="I2061" s="637" t="s">
        <v>6984</v>
      </c>
      <c r="J2061" s="637" t="s">
        <v>1188</v>
      </c>
      <c r="K2061" s="637" t="s">
        <v>4137</v>
      </c>
      <c r="L2061" s="637">
        <v>156331245</v>
      </c>
      <c r="M2061" s="638">
        <v>45264</v>
      </c>
      <c r="N2061" s="74">
        <f t="shared" si="97"/>
        <v>12</v>
      </c>
      <c r="O2061" s="74">
        <f t="shared" si="98"/>
        <v>12</v>
      </c>
      <c r="P2061" s="139" t="str">
        <f t="shared" si="99"/>
        <v>Gastos_com_Pessoal</v>
      </c>
    </row>
    <row r="2062" spans="1:16" ht="51" x14ac:dyDescent="0.2">
      <c r="A2062" s="627">
        <v>9748</v>
      </c>
      <c r="B2062" s="634">
        <v>45264</v>
      </c>
      <c r="C2062" s="642">
        <v>45261</v>
      </c>
      <c r="D2062" s="636" t="s">
        <v>176</v>
      </c>
      <c r="E2062" s="636" t="s">
        <v>262</v>
      </c>
      <c r="F2062" s="374">
        <v>917.06</v>
      </c>
      <c r="G2062" s="636" t="s">
        <v>10866</v>
      </c>
      <c r="H2062" s="636" t="s">
        <v>418</v>
      </c>
      <c r="I2062" s="637" t="s">
        <v>6984</v>
      </c>
      <c r="J2062" s="637" t="s">
        <v>1188</v>
      </c>
      <c r="K2062" s="637" t="s">
        <v>4137</v>
      </c>
      <c r="L2062" s="637">
        <v>156331245</v>
      </c>
      <c r="M2062" s="638">
        <v>45264</v>
      </c>
      <c r="N2062" s="74">
        <f t="shared" si="97"/>
        <v>12</v>
      </c>
      <c r="O2062" s="74">
        <f t="shared" si="98"/>
        <v>12</v>
      </c>
      <c r="P2062" s="139" t="str">
        <f t="shared" si="99"/>
        <v>Gastos_com_Pessoal</v>
      </c>
    </row>
    <row r="2063" spans="1:16" ht="51" x14ac:dyDescent="0.2">
      <c r="A2063" s="627">
        <v>9748</v>
      </c>
      <c r="B2063" s="634">
        <v>45264</v>
      </c>
      <c r="C2063" s="642">
        <v>45261</v>
      </c>
      <c r="D2063" s="636" t="s">
        <v>176</v>
      </c>
      <c r="E2063" s="636" t="s">
        <v>261</v>
      </c>
      <c r="F2063" s="374">
        <v>1610.21</v>
      </c>
      <c r="G2063" s="636" t="s">
        <v>1207</v>
      </c>
      <c r="H2063" s="636" t="s">
        <v>417</v>
      </c>
      <c r="I2063" s="637" t="s">
        <v>10867</v>
      </c>
      <c r="J2063" s="637" t="s">
        <v>1188</v>
      </c>
      <c r="K2063" s="637" t="s">
        <v>4137</v>
      </c>
      <c r="L2063" s="637">
        <v>156331245</v>
      </c>
      <c r="M2063" s="638">
        <v>45264</v>
      </c>
      <c r="N2063" s="74">
        <f t="shared" si="97"/>
        <v>12</v>
      </c>
      <c r="O2063" s="74">
        <f t="shared" si="98"/>
        <v>12</v>
      </c>
      <c r="P2063" s="139" t="str">
        <f t="shared" si="99"/>
        <v>Gastos_com_Pessoal</v>
      </c>
    </row>
    <row r="2064" spans="1:16" ht="51" x14ac:dyDescent="0.2">
      <c r="A2064" s="627">
        <v>9748</v>
      </c>
      <c r="B2064" s="634">
        <v>45264</v>
      </c>
      <c r="C2064" s="642">
        <v>45261</v>
      </c>
      <c r="D2064" s="636" t="s">
        <v>176</v>
      </c>
      <c r="E2064" s="636" t="s">
        <v>280</v>
      </c>
      <c r="F2064" s="374">
        <v>1839.36</v>
      </c>
      <c r="G2064" s="636" t="s">
        <v>1209</v>
      </c>
      <c r="H2064" s="636" t="s">
        <v>417</v>
      </c>
      <c r="I2064" s="637" t="s">
        <v>10867</v>
      </c>
      <c r="J2064" s="637" t="s">
        <v>1188</v>
      </c>
      <c r="K2064" s="637" t="s">
        <v>4137</v>
      </c>
      <c r="L2064" s="637">
        <v>156331245</v>
      </c>
      <c r="M2064" s="638">
        <v>45264</v>
      </c>
      <c r="N2064" s="74">
        <f t="shared" si="97"/>
        <v>12</v>
      </c>
      <c r="O2064" s="74">
        <f t="shared" si="98"/>
        <v>12</v>
      </c>
      <c r="P2064" s="139" t="str">
        <f t="shared" si="99"/>
        <v>Gastos_com_Pessoal</v>
      </c>
    </row>
    <row r="2065" spans="1:16" ht="51" x14ac:dyDescent="0.2">
      <c r="A2065" s="627">
        <v>9748</v>
      </c>
      <c r="B2065" s="634">
        <v>45264</v>
      </c>
      <c r="C2065" s="642">
        <v>45261</v>
      </c>
      <c r="D2065" s="636" t="s">
        <v>176</v>
      </c>
      <c r="E2065" s="636" t="s">
        <v>262</v>
      </c>
      <c r="F2065" s="374">
        <v>613.12</v>
      </c>
      <c r="G2065" s="636" t="s">
        <v>1210</v>
      </c>
      <c r="H2065" s="636" t="s">
        <v>417</v>
      </c>
      <c r="I2065" s="637" t="s">
        <v>10867</v>
      </c>
      <c r="J2065" s="637" t="s">
        <v>1188</v>
      </c>
      <c r="K2065" s="637" t="s">
        <v>4137</v>
      </c>
      <c r="L2065" s="637">
        <v>156331245</v>
      </c>
      <c r="M2065" s="638">
        <v>45264</v>
      </c>
      <c r="N2065" s="74">
        <f t="shared" si="97"/>
        <v>12</v>
      </c>
      <c r="O2065" s="74">
        <f t="shared" si="98"/>
        <v>12</v>
      </c>
      <c r="P2065" s="139" t="str">
        <f t="shared" si="99"/>
        <v>Gastos_com_Pessoal</v>
      </c>
    </row>
    <row r="2066" spans="1:16" ht="51" x14ac:dyDescent="0.2">
      <c r="A2066" s="627">
        <v>9748</v>
      </c>
      <c r="B2066" s="634">
        <v>45264</v>
      </c>
      <c r="C2066" s="642">
        <v>45261</v>
      </c>
      <c r="D2066" s="636" t="s">
        <v>176</v>
      </c>
      <c r="E2066" s="636" t="s">
        <v>169</v>
      </c>
      <c r="F2066" s="374">
        <v>1775.32</v>
      </c>
      <c r="G2066" s="636" t="s">
        <v>1211</v>
      </c>
      <c r="H2066" s="636" t="s">
        <v>417</v>
      </c>
      <c r="I2066" s="637" t="s">
        <v>10867</v>
      </c>
      <c r="J2066" s="637" t="s">
        <v>1188</v>
      </c>
      <c r="K2066" s="637" t="s">
        <v>4137</v>
      </c>
      <c r="L2066" s="637">
        <v>156331245</v>
      </c>
      <c r="M2066" s="638">
        <v>45264</v>
      </c>
      <c r="N2066" s="74">
        <f t="shared" si="97"/>
        <v>12</v>
      </c>
      <c r="O2066" s="74">
        <f t="shared" si="98"/>
        <v>12</v>
      </c>
      <c r="P2066" s="139" t="str">
        <f t="shared" si="99"/>
        <v>Gastos_com_Pessoal</v>
      </c>
    </row>
    <row r="2067" spans="1:16" ht="51" x14ac:dyDescent="0.2">
      <c r="A2067" s="627">
        <v>9748</v>
      </c>
      <c r="B2067" s="634">
        <v>45264</v>
      </c>
      <c r="C2067" s="642">
        <v>45261</v>
      </c>
      <c r="D2067" s="636" t="s">
        <v>176</v>
      </c>
      <c r="E2067" s="636" t="s">
        <v>261</v>
      </c>
      <c r="F2067" s="374">
        <v>629.32000000000005</v>
      </c>
      <c r="G2067" s="636" t="s">
        <v>1207</v>
      </c>
      <c r="H2067" s="636" t="s">
        <v>422</v>
      </c>
      <c r="I2067" s="637" t="s">
        <v>10868</v>
      </c>
      <c r="J2067" s="637" t="s">
        <v>1188</v>
      </c>
      <c r="K2067" s="637" t="s">
        <v>4137</v>
      </c>
      <c r="L2067" s="637">
        <v>156331245</v>
      </c>
      <c r="M2067" s="638">
        <v>45264</v>
      </c>
      <c r="N2067" s="74">
        <f t="shared" si="97"/>
        <v>12</v>
      </c>
      <c r="O2067" s="74">
        <f t="shared" si="98"/>
        <v>12</v>
      </c>
      <c r="P2067" s="139" t="str">
        <f t="shared" si="99"/>
        <v>Gastos_com_Pessoal</v>
      </c>
    </row>
    <row r="2068" spans="1:16" ht="51" x14ac:dyDescent="0.2">
      <c r="A2068" s="627">
        <v>9748</v>
      </c>
      <c r="B2068" s="634">
        <v>45264</v>
      </c>
      <c r="C2068" s="642">
        <v>45261</v>
      </c>
      <c r="D2068" s="636" t="s">
        <v>176</v>
      </c>
      <c r="E2068" s="636" t="s">
        <v>280</v>
      </c>
      <c r="F2068" s="374">
        <v>629.32000000000005</v>
      </c>
      <c r="G2068" s="636" t="s">
        <v>1209</v>
      </c>
      <c r="H2068" s="636" t="s">
        <v>422</v>
      </c>
      <c r="I2068" s="637" t="s">
        <v>10868</v>
      </c>
      <c r="J2068" s="637" t="s">
        <v>1188</v>
      </c>
      <c r="K2068" s="637" t="s">
        <v>4137</v>
      </c>
      <c r="L2068" s="637">
        <v>156331245</v>
      </c>
      <c r="M2068" s="638">
        <v>45264</v>
      </c>
      <c r="N2068" s="74">
        <f t="shared" si="97"/>
        <v>12</v>
      </c>
      <c r="O2068" s="74">
        <f t="shared" si="98"/>
        <v>12</v>
      </c>
      <c r="P2068" s="139" t="str">
        <f t="shared" si="99"/>
        <v>Gastos_com_Pessoal</v>
      </c>
    </row>
    <row r="2069" spans="1:16" ht="51" x14ac:dyDescent="0.2">
      <c r="A2069" s="627">
        <v>9748</v>
      </c>
      <c r="B2069" s="634">
        <v>45264</v>
      </c>
      <c r="C2069" s="642">
        <v>45261</v>
      </c>
      <c r="D2069" s="636" t="s">
        <v>176</v>
      </c>
      <c r="E2069" s="636" t="s">
        <v>262</v>
      </c>
      <c r="F2069" s="374">
        <v>209.78</v>
      </c>
      <c r="G2069" s="636" t="s">
        <v>1210</v>
      </c>
      <c r="H2069" s="636" t="s">
        <v>422</v>
      </c>
      <c r="I2069" s="637" t="s">
        <v>10868</v>
      </c>
      <c r="J2069" s="637" t="s">
        <v>1188</v>
      </c>
      <c r="K2069" s="637" t="s">
        <v>4137</v>
      </c>
      <c r="L2069" s="637">
        <v>156331245</v>
      </c>
      <c r="M2069" s="638">
        <v>45264</v>
      </c>
      <c r="N2069" s="74">
        <f t="shared" si="97"/>
        <v>12</v>
      </c>
      <c r="O2069" s="74">
        <f t="shared" si="98"/>
        <v>12</v>
      </c>
      <c r="P2069" s="139" t="str">
        <f t="shared" si="99"/>
        <v>Gastos_com_Pessoal</v>
      </c>
    </row>
    <row r="2070" spans="1:16" ht="51" x14ac:dyDescent="0.2">
      <c r="A2070" s="627">
        <v>9748</v>
      </c>
      <c r="B2070" s="634">
        <v>45264</v>
      </c>
      <c r="C2070" s="642">
        <v>45261</v>
      </c>
      <c r="D2070" s="636" t="s">
        <v>176</v>
      </c>
      <c r="E2070" s="636" t="s">
        <v>169</v>
      </c>
      <c r="F2070" s="374">
        <v>1248.67</v>
      </c>
      <c r="G2070" s="636" t="s">
        <v>1211</v>
      </c>
      <c r="H2070" s="636" t="s">
        <v>422</v>
      </c>
      <c r="I2070" s="637" t="s">
        <v>10868</v>
      </c>
      <c r="J2070" s="637" t="s">
        <v>1188</v>
      </c>
      <c r="K2070" s="637" t="s">
        <v>4137</v>
      </c>
      <c r="L2070" s="637">
        <v>156331245</v>
      </c>
      <c r="M2070" s="638">
        <v>45264</v>
      </c>
      <c r="N2070" s="74">
        <f t="shared" si="97"/>
        <v>12</v>
      </c>
      <c r="O2070" s="74">
        <f t="shared" si="98"/>
        <v>12</v>
      </c>
      <c r="P2070" s="139" t="str">
        <f t="shared" si="99"/>
        <v>Gastos_com_Pessoal</v>
      </c>
    </row>
    <row r="2071" spans="1:16" ht="38.25" x14ac:dyDescent="0.2">
      <c r="A2071" s="627">
        <v>9748</v>
      </c>
      <c r="B2071" s="634">
        <v>45264</v>
      </c>
      <c r="C2071" s="642">
        <v>45231</v>
      </c>
      <c r="D2071" s="636" t="s">
        <v>264</v>
      </c>
      <c r="E2071" s="636" t="s">
        <v>398</v>
      </c>
      <c r="F2071" s="374">
        <v>1957.71</v>
      </c>
      <c r="G2071" s="636" t="s">
        <v>10233</v>
      </c>
      <c r="H2071" s="636" t="s">
        <v>1032</v>
      </c>
      <c r="I2071" s="637" t="s">
        <v>5578</v>
      </c>
      <c r="J2071" s="637" t="s">
        <v>1157</v>
      </c>
      <c r="K2071" s="637" t="s">
        <v>32</v>
      </c>
      <c r="L2071" s="637">
        <v>11313</v>
      </c>
      <c r="M2071" s="638">
        <v>45244</v>
      </c>
      <c r="N2071" s="74">
        <f t="shared" si="97"/>
        <v>12</v>
      </c>
      <c r="O2071" s="74">
        <f t="shared" si="98"/>
        <v>11</v>
      </c>
      <c r="P2071" s="139" t="str">
        <f t="shared" si="99"/>
        <v>Gastos_Gerais</v>
      </c>
    </row>
    <row r="2072" spans="1:16" ht="51" x14ac:dyDescent="0.2">
      <c r="A2072" s="627">
        <v>9748</v>
      </c>
      <c r="B2072" s="634">
        <v>45264</v>
      </c>
      <c r="C2072" s="642">
        <v>45261</v>
      </c>
      <c r="D2072" s="636" t="s">
        <v>176</v>
      </c>
      <c r="E2072" s="636" t="s">
        <v>6</v>
      </c>
      <c r="F2072" s="374">
        <v>885</v>
      </c>
      <c r="G2072" s="636" t="s">
        <v>10869</v>
      </c>
      <c r="H2072" s="636" t="s">
        <v>302</v>
      </c>
      <c r="I2072" s="637" t="s">
        <v>9221</v>
      </c>
      <c r="J2072" s="637" t="s">
        <v>1157</v>
      </c>
      <c r="K2072" s="637" t="s">
        <v>32</v>
      </c>
      <c r="L2072" s="637"/>
      <c r="M2072" s="638"/>
      <c r="N2072" s="74">
        <f t="shared" si="97"/>
        <v>12</v>
      </c>
      <c r="O2072" s="74">
        <f t="shared" si="98"/>
        <v>12</v>
      </c>
      <c r="P2072" s="139" t="str">
        <f t="shared" si="99"/>
        <v>Gastos_com_Pessoal</v>
      </c>
    </row>
    <row r="2073" spans="1:16" ht="38.25" x14ac:dyDescent="0.2">
      <c r="A2073" s="627">
        <v>9748</v>
      </c>
      <c r="B2073" s="634">
        <v>45264</v>
      </c>
      <c r="C2073" s="642">
        <v>45261</v>
      </c>
      <c r="D2073" s="636" t="s">
        <v>264</v>
      </c>
      <c r="E2073" s="636" t="s">
        <v>81</v>
      </c>
      <c r="F2073" s="374">
        <v>4300</v>
      </c>
      <c r="G2073" s="636" t="s">
        <v>2016</v>
      </c>
      <c r="H2073" s="636" t="s">
        <v>416</v>
      </c>
      <c r="I2073" s="637" t="s">
        <v>1290</v>
      </c>
      <c r="J2073" s="637" t="s">
        <v>1157</v>
      </c>
      <c r="K2073" s="637" t="s">
        <v>32</v>
      </c>
      <c r="L2073" s="637">
        <v>2196185</v>
      </c>
      <c r="M2073" s="638">
        <v>45265</v>
      </c>
      <c r="N2073" s="74">
        <f t="shared" si="97"/>
        <v>12</v>
      </c>
      <c r="O2073" s="74">
        <f t="shared" si="98"/>
        <v>12</v>
      </c>
      <c r="P2073" s="139" t="str">
        <f t="shared" si="99"/>
        <v>Gastos_Gerais</v>
      </c>
    </row>
    <row r="2074" spans="1:16" ht="38.25" x14ac:dyDescent="0.2">
      <c r="A2074" s="627">
        <v>9748</v>
      </c>
      <c r="B2074" s="634">
        <v>45264</v>
      </c>
      <c r="C2074" s="642">
        <v>45261</v>
      </c>
      <c r="D2074" s="636" t="s">
        <v>264</v>
      </c>
      <c r="E2074" s="636" t="s">
        <v>81</v>
      </c>
      <c r="F2074" s="374">
        <v>3158</v>
      </c>
      <c r="G2074" s="636" t="s">
        <v>1763</v>
      </c>
      <c r="H2074" s="636" t="s">
        <v>1032</v>
      </c>
      <c r="I2074" s="637" t="s">
        <v>1290</v>
      </c>
      <c r="J2074" s="637" t="s">
        <v>1157</v>
      </c>
      <c r="K2074" s="637" t="s">
        <v>32</v>
      </c>
      <c r="L2074" s="637">
        <v>2197057</v>
      </c>
      <c r="M2074" s="638">
        <v>45265</v>
      </c>
      <c r="N2074" s="74">
        <f t="shared" si="97"/>
        <v>12</v>
      </c>
      <c r="O2074" s="74">
        <f t="shared" si="98"/>
        <v>12</v>
      </c>
      <c r="P2074" s="139" t="str">
        <f t="shared" si="99"/>
        <v>Gastos_Gerais</v>
      </c>
    </row>
    <row r="2075" spans="1:16" ht="38.25" x14ac:dyDescent="0.2">
      <c r="A2075" s="627">
        <v>9748</v>
      </c>
      <c r="B2075" s="634">
        <v>45264</v>
      </c>
      <c r="C2075" s="642">
        <v>45261</v>
      </c>
      <c r="D2075" s="636" t="s">
        <v>264</v>
      </c>
      <c r="E2075" s="636" t="s">
        <v>81</v>
      </c>
      <c r="F2075" s="374">
        <v>2405</v>
      </c>
      <c r="G2075" s="636" t="s">
        <v>4125</v>
      </c>
      <c r="H2075" s="636" t="s">
        <v>420</v>
      </c>
      <c r="I2075" s="637" t="s">
        <v>1290</v>
      </c>
      <c r="J2075" s="637" t="s">
        <v>1157</v>
      </c>
      <c r="K2075" s="637" t="s">
        <v>32</v>
      </c>
      <c r="L2075" s="637">
        <v>2196204</v>
      </c>
      <c r="M2075" s="638">
        <v>45265</v>
      </c>
      <c r="N2075" s="74">
        <f t="shared" si="97"/>
        <v>12</v>
      </c>
      <c r="O2075" s="74">
        <f t="shared" si="98"/>
        <v>12</v>
      </c>
      <c r="P2075" s="139" t="str">
        <f t="shared" si="99"/>
        <v>Gastos_Gerais</v>
      </c>
    </row>
    <row r="2076" spans="1:16" ht="38.25" x14ac:dyDescent="0.2">
      <c r="A2076" s="627">
        <v>9748</v>
      </c>
      <c r="B2076" s="634">
        <v>45264</v>
      </c>
      <c r="C2076" s="642">
        <v>45261</v>
      </c>
      <c r="D2076" s="636" t="s">
        <v>264</v>
      </c>
      <c r="E2076" s="636" t="s">
        <v>81</v>
      </c>
      <c r="F2076" s="374">
        <v>2750</v>
      </c>
      <c r="G2076" s="636" t="s">
        <v>1766</v>
      </c>
      <c r="H2076" s="636" t="s">
        <v>417</v>
      </c>
      <c r="I2076" s="637" t="s">
        <v>1290</v>
      </c>
      <c r="J2076" s="637" t="s">
        <v>1157</v>
      </c>
      <c r="K2076" s="637" t="s">
        <v>32</v>
      </c>
      <c r="L2076" s="637">
        <v>2196214</v>
      </c>
      <c r="M2076" s="638">
        <v>45265</v>
      </c>
      <c r="N2076" s="74">
        <f t="shared" si="97"/>
        <v>12</v>
      </c>
      <c r="O2076" s="74">
        <f t="shared" si="98"/>
        <v>12</v>
      </c>
      <c r="P2076" s="139" t="str">
        <f t="shared" si="99"/>
        <v>Gastos_Gerais</v>
      </c>
    </row>
    <row r="2077" spans="1:16" ht="38.25" x14ac:dyDescent="0.2">
      <c r="A2077" s="627">
        <v>9748</v>
      </c>
      <c r="B2077" s="634">
        <v>45264</v>
      </c>
      <c r="C2077" s="642">
        <v>45261</v>
      </c>
      <c r="D2077" s="636" t="s">
        <v>264</v>
      </c>
      <c r="E2077" s="636" t="s">
        <v>81</v>
      </c>
      <c r="F2077" s="374">
        <v>4785</v>
      </c>
      <c r="G2077" s="636" t="s">
        <v>1735</v>
      </c>
      <c r="H2077" s="636" t="s">
        <v>423</v>
      </c>
      <c r="I2077" s="637" t="s">
        <v>1290</v>
      </c>
      <c r="J2077" s="637" t="s">
        <v>1157</v>
      </c>
      <c r="K2077" s="637" t="s">
        <v>32</v>
      </c>
      <c r="L2077" s="637">
        <v>2196234</v>
      </c>
      <c r="M2077" s="638">
        <v>45265</v>
      </c>
      <c r="N2077" s="74">
        <f t="shared" si="97"/>
        <v>12</v>
      </c>
      <c r="O2077" s="74">
        <f t="shared" si="98"/>
        <v>12</v>
      </c>
      <c r="P2077" s="139" t="str">
        <f t="shared" si="99"/>
        <v>Gastos_Gerais</v>
      </c>
    </row>
    <row r="2078" spans="1:16" ht="38.25" x14ac:dyDescent="0.2">
      <c r="A2078" s="627">
        <v>9748</v>
      </c>
      <c r="B2078" s="634">
        <v>45264</v>
      </c>
      <c r="C2078" s="642">
        <v>45261</v>
      </c>
      <c r="D2078" s="636" t="s">
        <v>264</v>
      </c>
      <c r="E2078" s="636" t="s">
        <v>81</v>
      </c>
      <c r="F2078" s="374">
        <v>2400</v>
      </c>
      <c r="G2078" s="636" t="s">
        <v>9222</v>
      </c>
      <c r="H2078" s="636" t="s">
        <v>302</v>
      </c>
      <c r="I2078" s="637" t="s">
        <v>1290</v>
      </c>
      <c r="J2078" s="637" t="s">
        <v>1157</v>
      </c>
      <c r="K2078" s="637" t="s">
        <v>32</v>
      </c>
      <c r="L2078" s="637">
        <v>2196087</v>
      </c>
      <c r="M2078" s="638">
        <v>45265</v>
      </c>
      <c r="N2078" s="74">
        <f t="shared" si="97"/>
        <v>12</v>
      </c>
      <c r="O2078" s="74">
        <f t="shared" si="98"/>
        <v>12</v>
      </c>
      <c r="P2078" s="139" t="str">
        <f t="shared" si="99"/>
        <v>Gastos_Gerais</v>
      </c>
    </row>
    <row r="2079" spans="1:16" ht="38.25" x14ac:dyDescent="0.2">
      <c r="A2079" s="627">
        <v>9748</v>
      </c>
      <c r="B2079" s="634">
        <v>45264</v>
      </c>
      <c r="C2079" s="642">
        <v>45261</v>
      </c>
      <c r="D2079" s="636" t="s">
        <v>264</v>
      </c>
      <c r="E2079" s="636" t="s">
        <v>81</v>
      </c>
      <c r="F2079" s="374">
        <v>2370</v>
      </c>
      <c r="G2079" s="636" t="s">
        <v>1685</v>
      </c>
      <c r="H2079" s="636" t="s">
        <v>493</v>
      </c>
      <c r="I2079" s="637" t="s">
        <v>1290</v>
      </c>
      <c r="J2079" s="637" t="s">
        <v>1157</v>
      </c>
      <c r="K2079" s="637" t="s">
        <v>32</v>
      </c>
      <c r="L2079" s="637">
        <v>2196242</v>
      </c>
      <c r="M2079" s="638">
        <v>45265</v>
      </c>
      <c r="N2079" s="74">
        <f t="shared" si="97"/>
        <v>12</v>
      </c>
      <c r="O2079" s="74">
        <f t="shared" si="98"/>
        <v>12</v>
      </c>
      <c r="P2079" s="139" t="str">
        <f t="shared" si="99"/>
        <v>Gastos_Gerais</v>
      </c>
    </row>
    <row r="2080" spans="1:16" ht="38.25" x14ac:dyDescent="0.2">
      <c r="A2080" s="627">
        <v>9748</v>
      </c>
      <c r="B2080" s="634">
        <v>45264</v>
      </c>
      <c r="C2080" s="642">
        <v>45261</v>
      </c>
      <c r="D2080" s="636" t="s">
        <v>264</v>
      </c>
      <c r="E2080" s="636" t="s">
        <v>81</v>
      </c>
      <c r="F2080" s="374">
        <v>3388</v>
      </c>
      <c r="G2080" s="636" t="s">
        <v>1314</v>
      </c>
      <c r="H2080" s="636" t="s">
        <v>421</v>
      </c>
      <c r="I2080" s="637" t="s">
        <v>1290</v>
      </c>
      <c r="J2080" s="637" t="s">
        <v>1157</v>
      </c>
      <c r="K2080" s="637" t="s">
        <v>32</v>
      </c>
      <c r="L2080" s="637">
        <v>2196254</v>
      </c>
      <c r="M2080" s="638">
        <v>45265</v>
      </c>
      <c r="N2080" s="74">
        <f t="shared" si="97"/>
        <v>12</v>
      </c>
      <c r="O2080" s="74">
        <f t="shared" si="98"/>
        <v>12</v>
      </c>
      <c r="P2080" s="139" t="str">
        <f t="shared" si="99"/>
        <v>Gastos_Gerais</v>
      </c>
    </row>
    <row r="2081" spans="1:16" ht="38.25" x14ac:dyDescent="0.2">
      <c r="A2081" s="627">
        <v>9748</v>
      </c>
      <c r="B2081" s="634">
        <v>45264</v>
      </c>
      <c r="C2081" s="642">
        <v>45261</v>
      </c>
      <c r="D2081" s="636" t="s">
        <v>264</v>
      </c>
      <c r="E2081" s="636" t="s">
        <v>81</v>
      </c>
      <c r="F2081" s="374">
        <v>2770</v>
      </c>
      <c r="G2081" s="636" t="s">
        <v>2196</v>
      </c>
      <c r="H2081" s="636" t="s">
        <v>418</v>
      </c>
      <c r="I2081" s="637" t="s">
        <v>1290</v>
      </c>
      <c r="J2081" s="637" t="s">
        <v>1157</v>
      </c>
      <c r="K2081" s="637" t="s">
        <v>32</v>
      </c>
      <c r="L2081" s="637">
        <v>2196259</v>
      </c>
      <c r="M2081" s="638">
        <v>45265</v>
      </c>
      <c r="N2081" s="74">
        <f t="shared" si="97"/>
        <v>12</v>
      </c>
      <c r="O2081" s="74">
        <f t="shared" si="98"/>
        <v>12</v>
      </c>
      <c r="P2081" s="139" t="str">
        <f t="shared" si="99"/>
        <v>Gastos_Gerais</v>
      </c>
    </row>
    <row r="2082" spans="1:16" ht="38.25" x14ac:dyDescent="0.2">
      <c r="A2082" s="627">
        <v>9748</v>
      </c>
      <c r="B2082" s="634">
        <v>45264</v>
      </c>
      <c r="C2082" s="642">
        <v>45261</v>
      </c>
      <c r="D2082" s="636" t="s">
        <v>264</v>
      </c>
      <c r="E2082" s="636" t="s">
        <v>81</v>
      </c>
      <c r="F2082" s="374">
        <v>1985</v>
      </c>
      <c r="G2082" s="636" t="s">
        <v>2017</v>
      </c>
      <c r="H2082" s="636" t="s">
        <v>422</v>
      </c>
      <c r="I2082" s="637" t="s">
        <v>1290</v>
      </c>
      <c r="J2082" s="637" t="s">
        <v>1157</v>
      </c>
      <c r="K2082" s="637" t="s">
        <v>32</v>
      </c>
      <c r="L2082" s="637">
        <v>2197087</v>
      </c>
      <c r="M2082" s="638">
        <v>45265</v>
      </c>
      <c r="N2082" s="74">
        <f t="shared" si="97"/>
        <v>12</v>
      </c>
      <c r="O2082" s="74">
        <f t="shared" si="98"/>
        <v>12</v>
      </c>
      <c r="P2082" s="139" t="str">
        <f t="shared" si="99"/>
        <v>Gastos_Gerais</v>
      </c>
    </row>
    <row r="2083" spans="1:16" ht="38.25" x14ac:dyDescent="0.2">
      <c r="A2083" s="627">
        <v>9748</v>
      </c>
      <c r="B2083" s="634">
        <v>45264</v>
      </c>
      <c r="C2083" s="642">
        <v>45261</v>
      </c>
      <c r="D2083" s="636" t="s">
        <v>264</v>
      </c>
      <c r="E2083" s="636" t="s">
        <v>81</v>
      </c>
      <c r="F2083" s="374">
        <v>1100</v>
      </c>
      <c r="G2083" s="636" t="s">
        <v>9222</v>
      </c>
      <c r="H2083" s="636" t="s">
        <v>302</v>
      </c>
      <c r="I2083" s="637" t="s">
        <v>1290</v>
      </c>
      <c r="J2083" s="637" t="s">
        <v>1157</v>
      </c>
      <c r="K2083" s="637" t="s">
        <v>32</v>
      </c>
      <c r="L2083" s="637">
        <v>2196068</v>
      </c>
      <c r="M2083" s="638">
        <v>45265</v>
      </c>
      <c r="N2083" s="74">
        <f t="shared" si="97"/>
        <v>12</v>
      </c>
      <c r="O2083" s="74">
        <f t="shared" si="98"/>
        <v>12</v>
      </c>
      <c r="P2083" s="139" t="str">
        <f t="shared" si="99"/>
        <v>Gastos_Gerais</v>
      </c>
    </row>
    <row r="2084" spans="1:16" ht="38.25" x14ac:dyDescent="0.2">
      <c r="A2084" s="627">
        <v>9748</v>
      </c>
      <c r="B2084" s="634">
        <v>45264</v>
      </c>
      <c r="C2084" s="642">
        <v>45261</v>
      </c>
      <c r="D2084" s="636" t="s">
        <v>264</v>
      </c>
      <c r="E2084" s="636" t="s">
        <v>81</v>
      </c>
      <c r="F2084" s="374">
        <v>4665</v>
      </c>
      <c r="G2084" s="636" t="s">
        <v>1313</v>
      </c>
      <c r="H2084" s="636" t="s">
        <v>414</v>
      </c>
      <c r="I2084" s="637" t="s">
        <v>1290</v>
      </c>
      <c r="J2084" s="637" t="s">
        <v>1157</v>
      </c>
      <c r="K2084" s="637" t="s">
        <v>32</v>
      </c>
      <c r="L2084" s="637">
        <v>2196078</v>
      </c>
      <c r="M2084" s="638">
        <v>45265</v>
      </c>
      <c r="N2084" s="74">
        <f t="shared" si="97"/>
        <v>12</v>
      </c>
      <c r="O2084" s="74">
        <f t="shared" si="98"/>
        <v>12</v>
      </c>
      <c r="P2084" s="139" t="str">
        <f t="shared" si="99"/>
        <v>Gastos_Gerais</v>
      </c>
    </row>
    <row r="2085" spans="1:16" ht="38.25" x14ac:dyDescent="0.2">
      <c r="A2085" s="627">
        <v>9748</v>
      </c>
      <c r="B2085" s="634">
        <v>45264</v>
      </c>
      <c r="C2085" s="642">
        <v>45231</v>
      </c>
      <c r="D2085" s="636" t="s">
        <v>264</v>
      </c>
      <c r="E2085" s="636" t="s">
        <v>396</v>
      </c>
      <c r="F2085" s="374">
        <v>4000</v>
      </c>
      <c r="G2085" s="636" t="s">
        <v>10870</v>
      </c>
      <c r="H2085" s="636" t="s">
        <v>419</v>
      </c>
      <c r="I2085" s="637" t="s">
        <v>10871</v>
      </c>
      <c r="J2085" s="637" t="s">
        <v>1157</v>
      </c>
      <c r="K2085" s="637" t="s">
        <v>32</v>
      </c>
      <c r="L2085" s="637">
        <v>611</v>
      </c>
      <c r="M2085" s="638">
        <v>45259</v>
      </c>
      <c r="N2085" s="74">
        <f t="shared" si="97"/>
        <v>12</v>
      </c>
      <c r="O2085" s="74">
        <f t="shared" si="98"/>
        <v>11</v>
      </c>
      <c r="P2085" s="139" t="str">
        <f t="shared" si="99"/>
        <v>Gastos_Gerais</v>
      </c>
    </row>
    <row r="2086" spans="1:16" ht="76.5" x14ac:dyDescent="0.2">
      <c r="A2086" s="627">
        <v>9748</v>
      </c>
      <c r="B2086" s="634">
        <v>45264</v>
      </c>
      <c r="C2086" s="642">
        <v>45261</v>
      </c>
      <c r="D2086" s="636" t="s">
        <v>288</v>
      </c>
      <c r="E2086" s="636" t="s">
        <v>288</v>
      </c>
      <c r="F2086" s="374">
        <v>0.01</v>
      </c>
      <c r="G2086" s="636" t="s">
        <v>7584</v>
      </c>
      <c r="H2086" s="636" t="s">
        <v>302</v>
      </c>
      <c r="I2086" s="637" t="s">
        <v>1509</v>
      </c>
      <c r="J2086" s="637" t="s">
        <v>4035</v>
      </c>
      <c r="K2086" s="637" t="s">
        <v>1255</v>
      </c>
      <c r="L2086" s="637" t="s">
        <v>425</v>
      </c>
      <c r="M2086" s="634">
        <v>45264</v>
      </c>
      <c r="N2086" s="74">
        <f t="shared" si="97"/>
        <v>12</v>
      </c>
      <c r="O2086" s="74">
        <f t="shared" si="98"/>
        <v>12</v>
      </c>
      <c r="P2086" s="139" t="str">
        <f t="shared" si="99"/>
        <v>Rendimentos_de_Aplicações_Fin.</v>
      </c>
    </row>
    <row r="2087" spans="1:16" ht="38.25" x14ac:dyDescent="0.2">
      <c r="A2087" s="627">
        <v>9748</v>
      </c>
      <c r="B2087" s="634">
        <v>45265</v>
      </c>
      <c r="C2087" s="642">
        <v>45231</v>
      </c>
      <c r="D2087" s="636" t="s">
        <v>264</v>
      </c>
      <c r="E2087" s="636" t="s">
        <v>293</v>
      </c>
      <c r="F2087" s="374">
        <v>109</v>
      </c>
      <c r="G2087" s="636" t="s">
        <v>10872</v>
      </c>
      <c r="H2087" s="636" t="s">
        <v>419</v>
      </c>
      <c r="I2087" s="637" t="s">
        <v>10873</v>
      </c>
      <c r="J2087" s="637" t="s">
        <v>1157</v>
      </c>
      <c r="K2087" s="637" t="s">
        <v>32</v>
      </c>
      <c r="L2087" s="637">
        <v>33417</v>
      </c>
      <c r="M2087" s="638">
        <v>45254</v>
      </c>
      <c r="N2087" s="74">
        <f t="shared" si="97"/>
        <v>12</v>
      </c>
      <c r="O2087" s="74">
        <f t="shared" si="98"/>
        <v>11</v>
      </c>
      <c r="P2087" s="139" t="str">
        <f t="shared" si="99"/>
        <v>Gastos_Gerais</v>
      </c>
    </row>
    <row r="2088" spans="1:16" ht="38.25" x14ac:dyDescent="0.2">
      <c r="A2088" s="627">
        <v>9748</v>
      </c>
      <c r="B2088" s="634">
        <v>45265</v>
      </c>
      <c r="C2088" s="642">
        <v>45231</v>
      </c>
      <c r="D2088" s="636" t="s">
        <v>264</v>
      </c>
      <c r="E2088" s="636" t="s">
        <v>293</v>
      </c>
      <c r="F2088" s="374">
        <v>109</v>
      </c>
      <c r="G2088" s="636" t="s">
        <v>10872</v>
      </c>
      <c r="H2088" s="636" t="s">
        <v>419</v>
      </c>
      <c r="I2088" s="637" t="s">
        <v>10873</v>
      </c>
      <c r="J2088" s="637" t="s">
        <v>1157</v>
      </c>
      <c r="K2088" s="637" t="s">
        <v>32</v>
      </c>
      <c r="L2088" s="637">
        <v>33420</v>
      </c>
      <c r="M2088" s="638">
        <v>45254</v>
      </c>
      <c r="N2088" s="74">
        <f t="shared" si="97"/>
        <v>12</v>
      </c>
      <c r="O2088" s="74">
        <f t="shared" si="98"/>
        <v>11</v>
      </c>
      <c r="P2088" s="139" t="str">
        <f t="shared" si="99"/>
        <v>Gastos_Gerais</v>
      </c>
    </row>
    <row r="2089" spans="1:16" ht="51" x14ac:dyDescent="0.2">
      <c r="A2089" s="627">
        <v>9748</v>
      </c>
      <c r="B2089" s="634">
        <v>45265</v>
      </c>
      <c r="C2089" s="642">
        <v>45261</v>
      </c>
      <c r="D2089" s="636" t="s">
        <v>176</v>
      </c>
      <c r="E2089" s="636" t="s">
        <v>10</v>
      </c>
      <c r="F2089" s="374">
        <v>1804.19</v>
      </c>
      <c r="G2089" s="636" t="s">
        <v>4306</v>
      </c>
      <c r="H2089" s="636" t="s">
        <v>302</v>
      </c>
      <c r="I2089" s="637" t="s">
        <v>10874</v>
      </c>
      <c r="J2089" s="637" t="s">
        <v>1307</v>
      </c>
      <c r="K2089" s="637" t="s">
        <v>1218</v>
      </c>
      <c r="L2089" s="637" t="s">
        <v>10875</v>
      </c>
      <c r="M2089" s="638">
        <v>45265</v>
      </c>
      <c r="N2089" s="74">
        <f t="shared" si="97"/>
        <v>12</v>
      </c>
      <c r="O2089" s="74">
        <f t="shared" si="98"/>
        <v>12</v>
      </c>
      <c r="P2089" s="139" t="str">
        <f t="shared" si="99"/>
        <v>Gastos_com_Pessoal</v>
      </c>
    </row>
    <row r="2090" spans="1:16" ht="51" x14ac:dyDescent="0.2">
      <c r="A2090" s="627">
        <v>9748</v>
      </c>
      <c r="B2090" s="634">
        <v>45265</v>
      </c>
      <c r="C2090" s="642">
        <v>45261</v>
      </c>
      <c r="D2090" s="636" t="s">
        <v>176</v>
      </c>
      <c r="E2090" s="636" t="s">
        <v>10</v>
      </c>
      <c r="F2090" s="374">
        <v>1270.26</v>
      </c>
      <c r="G2090" s="636" t="s">
        <v>4306</v>
      </c>
      <c r="H2090" s="636" t="s">
        <v>419</v>
      </c>
      <c r="I2090" s="637" t="s">
        <v>7163</v>
      </c>
      <c r="J2090" s="637" t="s">
        <v>1307</v>
      </c>
      <c r="K2090" s="637" t="s">
        <v>1218</v>
      </c>
      <c r="L2090" s="637" t="s">
        <v>10876</v>
      </c>
      <c r="M2090" s="638">
        <v>45265</v>
      </c>
      <c r="N2090" s="74">
        <f t="shared" si="97"/>
        <v>12</v>
      </c>
      <c r="O2090" s="74">
        <f t="shared" si="98"/>
        <v>12</v>
      </c>
      <c r="P2090" s="139" t="str">
        <f t="shared" si="99"/>
        <v>Gastos_com_Pessoal</v>
      </c>
    </row>
    <row r="2091" spans="1:16" ht="51" x14ac:dyDescent="0.2">
      <c r="A2091" s="627">
        <v>9748</v>
      </c>
      <c r="B2091" s="634">
        <v>45265</v>
      </c>
      <c r="C2091" s="642">
        <v>45261</v>
      </c>
      <c r="D2091" s="636" t="s">
        <v>176</v>
      </c>
      <c r="E2091" s="636" t="s">
        <v>10</v>
      </c>
      <c r="F2091" s="374">
        <v>163.93</v>
      </c>
      <c r="G2091" s="636" t="s">
        <v>4306</v>
      </c>
      <c r="H2091" s="636" t="s">
        <v>302</v>
      </c>
      <c r="I2091" s="637" t="s">
        <v>10877</v>
      </c>
      <c r="J2091" s="637" t="s">
        <v>1307</v>
      </c>
      <c r="K2091" s="637" t="s">
        <v>1218</v>
      </c>
      <c r="L2091" s="637" t="s">
        <v>10878</v>
      </c>
      <c r="M2091" s="638">
        <v>45265</v>
      </c>
      <c r="N2091" s="74">
        <f t="shared" si="97"/>
        <v>12</v>
      </c>
      <c r="O2091" s="74">
        <f t="shared" si="98"/>
        <v>12</v>
      </c>
      <c r="P2091" s="139" t="str">
        <f t="shared" si="99"/>
        <v>Gastos_com_Pessoal</v>
      </c>
    </row>
    <row r="2092" spans="1:16" ht="51" x14ac:dyDescent="0.2">
      <c r="A2092" s="627">
        <v>9748</v>
      </c>
      <c r="B2092" s="634">
        <v>45265</v>
      </c>
      <c r="C2092" s="642">
        <v>45261</v>
      </c>
      <c r="D2092" s="636" t="s">
        <v>176</v>
      </c>
      <c r="E2092" s="636" t="s">
        <v>10</v>
      </c>
      <c r="F2092" s="374">
        <v>2183.12</v>
      </c>
      <c r="G2092" s="636" t="s">
        <v>4306</v>
      </c>
      <c r="H2092" s="636" t="s">
        <v>419</v>
      </c>
      <c r="I2092" s="637" t="s">
        <v>7151</v>
      </c>
      <c r="J2092" s="637" t="s">
        <v>1307</v>
      </c>
      <c r="K2092" s="637" t="s">
        <v>1218</v>
      </c>
      <c r="L2092" s="637" t="s">
        <v>10879</v>
      </c>
      <c r="M2092" s="638">
        <v>45265</v>
      </c>
      <c r="N2092" s="74">
        <f t="shared" si="97"/>
        <v>12</v>
      </c>
      <c r="O2092" s="74">
        <f t="shared" si="98"/>
        <v>12</v>
      </c>
      <c r="P2092" s="139" t="str">
        <f t="shared" si="99"/>
        <v>Gastos_com_Pessoal</v>
      </c>
    </row>
    <row r="2093" spans="1:16" ht="51" x14ac:dyDescent="0.2">
      <c r="A2093" s="627">
        <v>9748</v>
      </c>
      <c r="B2093" s="634">
        <v>45265</v>
      </c>
      <c r="C2093" s="642">
        <v>45261</v>
      </c>
      <c r="D2093" s="636" t="s">
        <v>176</v>
      </c>
      <c r="E2093" s="636" t="s">
        <v>10</v>
      </c>
      <c r="F2093" s="374">
        <v>3087.92</v>
      </c>
      <c r="G2093" s="636" t="s">
        <v>4306</v>
      </c>
      <c r="H2093" s="636" t="s">
        <v>419</v>
      </c>
      <c r="I2093" s="637" t="s">
        <v>10880</v>
      </c>
      <c r="J2093" s="637" t="s">
        <v>1307</v>
      </c>
      <c r="K2093" s="637" t="s">
        <v>1218</v>
      </c>
      <c r="L2093" s="637" t="s">
        <v>10881</v>
      </c>
      <c r="M2093" s="638">
        <v>45265</v>
      </c>
      <c r="N2093" s="74">
        <f t="shared" si="97"/>
        <v>12</v>
      </c>
      <c r="O2093" s="74">
        <f t="shared" si="98"/>
        <v>12</v>
      </c>
      <c r="P2093" s="139" t="str">
        <f t="shared" si="99"/>
        <v>Gastos_com_Pessoal</v>
      </c>
    </row>
    <row r="2094" spans="1:16" ht="51" x14ac:dyDescent="0.2">
      <c r="A2094" s="627">
        <v>9748</v>
      </c>
      <c r="B2094" s="634">
        <v>45265</v>
      </c>
      <c r="C2094" s="642">
        <v>45261</v>
      </c>
      <c r="D2094" s="636" t="s">
        <v>176</v>
      </c>
      <c r="E2094" s="636" t="s">
        <v>10</v>
      </c>
      <c r="F2094" s="374">
        <v>3951.19</v>
      </c>
      <c r="G2094" s="636" t="s">
        <v>4306</v>
      </c>
      <c r="H2094" s="636" t="s">
        <v>419</v>
      </c>
      <c r="I2094" s="637" t="s">
        <v>3905</v>
      </c>
      <c r="J2094" s="637" t="s">
        <v>1307</v>
      </c>
      <c r="K2094" s="637" t="s">
        <v>1218</v>
      </c>
      <c r="L2094" s="637" t="s">
        <v>10882</v>
      </c>
      <c r="M2094" s="638">
        <v>45265</v>
      </c>
      <c r="N2094" s="74">
        <f t="shared" si="97"/>
        <v>12</v>
      </c>
      <c r="O2094" s="74">
        <f t="shared" si="98"/>
        <v>12</v>
      </c>
      <c r="P2094" s="139" t="str">
        <f t="shared" si="99"/>
        <v>Gastos_com_Pessoal</v>
      </c>
    </row>
    <row r="2095" spans="1:16" ht="51" x14ac:dyDescent="0.2">
      <c r="A2095" s="627">
        <v>9748</v>
      </c>
      <c r="B2095" s="634">
        <v>45265</v>
      </c>
      <c r="C2095" s="642">
        <v>45261</v>
      </c>
      <c r="D2095" s="636" t="s">
        <v>176</v>
      </c>
      <c r="E2095" s="636" t="s">
        <v>10</v>
      </c>
      <c r="F2095" s="374">
        <v>5383.15</v>
      </c>
      <c r="G2095" s="636" t="s">
        <v>4306</v>
      </c>
      <c r="H2095" s="636" t="s">
        <v>419</v>
      </c>
      <c r="I2095" s="637" t="s">
        <v>10883</v>
      </c>
      <c r="J2095" s="637" t="s">
        <v>1307</v>
      </c>
      <c r="K2095" s="637" t="s">
        <v>1218</v>
      </c>
      <c r="L2095" s="637" t="s">
        <v>10884</v>
      </c>
      <c r="M2095" s="638">
        <v>45265</v>
      </c>
      <c r="N2095" s="74">
        <f t="shared" si="97"/>
        <v>12</v>
      </c>
      <c r="O2095" s="74">
        <f t="shared" si="98"/>
        <v>12</v>
      </c>
      <c r="P2095" s="139" t="str">
        <f t="shared" si="99"/>
        <v>Gastos_com_Pessoal</v>
      </c>
    </row>
    <row r="2096" spans="1:16" ht="51" x14ac:dyDescent="0.2">
      <c r="A2096" s="627">
        <v>9748</v>
      </c>
      <c r="B2096" s="634">
        <v>45265</v>
      </c>
      <c r="C2096" s="642">
        <v>45261</v>
      </c>
      <c r="D2096" s="636" t="s">
        <v>176</v>
      </c>
      <c r="E2096" s="636" t="s">
        <v>10</v>
      </c>
      <c r="F2096" s="374">
        <v>352.96</v>
      </c>
      <c r="G2096" s="636" t="s">
        <v>4306</v>
      </c>
      <c r="H2096" s="636" t="s">
        <v>419</v>
      </c>
      <c r="I2096" s="637" t="s">
        <v>10885</v>
      </c>
      <c r="J2096" s="637" t="s">
        <v>1307</v>
      </c>
      <c r="K2096" s="637" t="s">
        <v>1218</v>
      </c>
      <c r="L2096" s="637" t="s">
        <v>10886</v>
      </c>
      <c r="M2096" s="638">
        <v>45265</v>
      </c>
      <c r="N2096" s="74">
        <f t="shared" si="97"/>
        <v>12</v>
      </c>
      <c r="O2096" s="74">
        <f t="shared" si="98"/>
        <v>12</v>
      </c>
      <c r="P2096" s="139" t="str">
        <f t="shared" si="99"/>
        <v>Gastos_com_Pessoal</v>
      </c>
    </row>
    <row r="2097" spans="1:16" ht="38.25" x14ac:dyDescent="0.2">
      <c r="A2097" s="627">
        <v>9748</v>
      </c>
      <c r="B2097" s="634">
        <v>45265</v>
      </c>
      <c r="C2097" s="642">
        <v>45231</v>
      </c>
      <c r="D2097" s="636" t="s">
        <v>264</v>
      </c>
      <c r="E2097" s="636" t="s">
        <v>320</v>
      </c>
      <c r="F2097" s="374">
        <v>1250</v>
      </c>
      <c r="G2097" s="636" t="s">
        <v>10175</v>
      </c>
      <c r="H2097" s="636" t="s">
        <v>1032</v>
      </c>
      <c r="I2097" s="637" t="s">
        <v>2707</v>
      </c>
      <c r="J2097" s="637" t="s">
        <v>1157</v>
      </c>
      <c r="K2097" s="637" t="s">
        <v>32</v>
      </c>
      <c r="L2097" s="637">
        <v>13</v>
      </c>
      <c r="M2097" s="638">
        <v>45265</v>
      </c>
      <c r="N2097" s="74">
        <f t="shared" si="97"/>
        <v>12</v>
      </c>
      <c r="O2097" s="74">
        <f t="shared" si="98"/>
        <v>11</v>
      </c>
      <c r="P2097" s="139" t="str">
        <f t="shared" si="99"/>
        <v>Gastos_Gerais</v>
      </c>
    </row>
    <row r="2098" spans="1:16" ht="38.25" x14ac:dyDescent="0.2">
      <c r="A2098" s="627">
        <v>9748</v>
      </c>
      <c r="B2098" s="634">
        <v>45265</v>
      </c>
      <c r="C2098" s="642">
        <v>45261</v>
      </c>
      <c r="D2098" s="636" t="s">
        <v>264</v>
      </c>
      <c r="E2098" s="636" t="s">
        <v>290</v>
      </c>
      <c r="F2098" s="374">
        <v>460</v>
      </c>
      <c r="G2098" s="636" t="s">
        <v>10887</v>
      </c>
      <c r="H2098" s="636" t="s">
        <v>302</v>
      </c>
      <c r="I2098" s="637" t="s">
        <v>10888</v>
      </c>
      <c r="J2098" s="637" t="s">
        <v>1157</v>
      </c>
      <c r="K2098" s="637" t="s">
        <v>32</v>
      </c>
      <c r="L2098" s="637">
        <v>850</v>
      </c>
      <c r="M2098" s="638">
        <v>45261</v>
      </c>
      <c r="N2098" s="74">
        <f t="shared" si="97"/>
        <v>12</v>
      </c>
      <c r="O2098" s="74">
        <f t="shared" si="98"/>
        <v>12</v>
      </c>
      <c r="P2098" s="139" t="str">
        <f t="shared" si="99"/>
        <v>Gastos_Gerais</v>
      </c>
    </row>
    <row r="2099" spans="1:16" ht="51" x14ac:dyDescent="0.2">
      <c r="A2099" s="627">
        <v>9748</v>
      </c>
      <c r="B2099" s="634">
        <v>45265</v>
      </c>
      <c r="C2099" s="642">
        <v>45231</v>
      </c>
      <c r="D2099" s="636" t="s">
        <v>176</v>
      </c>
      <c r="E2099" s="636" t="s">
        <v>1</v>
      </c>
      <c r="F2099" s="374">
        <v>2222.37</v>
      </c>
      <c r="G2099" s="636" t="s">
        <v>10889</v>
      </c>
      <c r="H2099" s="636" t="s">
        <v>419</v>
      </c>
      <c r="I2099" s="637" t="s">
        <v>1377</v>
      </c>
      <c r="J2099" s="637" t="s">
        <v>1188</v>
      </c>
      <c r="K2099" s="637" t="s">
        <v>1163</v>
      </c>
      <c r="L2099" s="637" t="s">
        <v>425</v>
      </c>
      <c r="M2099" s="638">
        <v>45265</v>
      </c>
      <c r="N2099" s="74">
        <f t="shared" si="97"/>
        <v>12</v>
      </c>
      <c r="O2099" s="74">
        <f t="shared" si="98"/>
        <v>11</v>
      </c>
      <c r="P2099" s="139" t="str">
        <f t="shared" si="99"/>
        <v>Gastos_com_Pessoal</v>
      </c>
    </row>
    <row r="2100" spans="1:16" ht="38.25" x14ac:dyDescent="0.2">
      <c r="A2100" s="627">
        <v>9748</v>
      </c>
      <c r="B2100" s="634">
        <v>45265</v>
      </c>
      <c r="C2100" s="642">
        <v>45261</v>
      </c>
      <c r="D2100" s="636" t="s">
        <v>264</v>
      </c>
      <c r="E2100" s="636" t="s">
        <v>402</v>
      </c>
      <c r="F2100" s="374">
        <v>119.95</v>
      </c>
      <c r="G2100" s="636" t="s">
        <v>10890</v>
      </c>
      <c r="H2100" s="636" t="s">
        <v>423</v>
      </c>
      <c r="I2100" s="637" t="s">
        <v>10112</v>
      </c>
      <c r="J2100" s="637" t="s">
        <v>1188</v>
      </c>
      <c r="K2100" s="637" t="s">
        <v>32</v>
      </c>
      <c r="L2100" s="637">
        <v>2201</v>
      </c>
      <c r="M2100" s="638">
        <v>45264</v>
      </c>
      <c r="N2100" s="74">
        <f t="shared" si="97"/>
        <v>12</v>
      </c>
      <c r="O2100" s="74">
        <f t="shared" si="98"/>
        <v>12</v>
      </c>
      <c r="P2100" s="139" t="str">
        <f t="shared" si="99"/>
        <v>Gastos_Gerais</v>
      </c>
    </row>
    <row r="2101" spans="1:16" ht="38.25" x14ac:dyDescent="0.2">
      <c r="A2101" s="627">
        <v>9748</v>
      </c>
      <c r="B2101" s="634">
        <v>45265</v>
      </c>
      <c r="C2101" s="642">
        <v>45231</v>
      </c>
      <c r="D2101" s="636" t="s">
        <v>264</v>
      </c>
      <c r="E2101" s="636" t="s">
        <v>96</v>
      </c>
      <c r="F2101" s="374">
        <v>207.4</v>
      </c>
      <c r="G2101" s="636" t="s">
        <v>10891</v>
      </c>
      <c r="H2101" s="636" t="s">
        <v>1032</v>
      </c>
      <c r="I2101" s="637" t="s">
        <v>10892</v>
      </c>
      <c r="J2101" s="637" t="s">
        <v>1188</v>
      </c>
      <c r="K2101" s="637" t="s">
        <v>32</v>
      </c>
      <c r="L2101" s="637">
        <v>10744</v>
      </c>
      <c r="M2101" s="638">
        <v>45260</v>
      </c>
      <c r="N2101" s="74">
        <f t="shared" si="97"/>
        <v>12</v>
      </c>
      <c r="O2101" s="74">
        <f t="shared" si="98"/>
        <v>11</v>
      </c>
      <c r="P2101" s="139" t="str">
        <f t="shared" si="99"/>
        <v>Gastos_Gerais</v>
      </c>
    </row>
    <row r="2102" spans="1:16" ht="51" x14ac:dyDescent="0.2">
      <c r="A2102" s="627">
        <v>9748</v>
      </c>
      <c r="B2102" s="634">
        <v>45265</v>
      </c>
      <c r="C2102" s="642">
        <v>45261</v>
      </c>
      <c r="D2102" s="636" t="s">
        <v>176</v>
      </c>
      <c r="E2102" s="636" t="s">
        <v>261</v>
      </c>
      <c r="F2102" s="374">
        <v>1728.33</v>
      </c>
      <c r="G2102" s="636" t="s">
        <v>1207</v>
      </c>
      <c r="H2102" s="636" t="s">
        <v>419</v>
      </c>
      <c r="I2102" s="637" t="s">
        <v>7163</v>
      </c>
      <c r="J2102" s="637" t="s">
        <v>1188</v>
      </c>
      <c r="K2102" s="637" t="s">
        <v>4137</v>
      </c>
      <c r="L2102" s="637">
        <v>756457552</v>
      </c>
      <c r="M2102" s="638">
        <v>45265</v>
      </c>
      <c r="N2102" s="74">
        <f t="shared" si="97"/>
        <v>12</v>
      </c>
      <c r="O2102" s="74">
        <f t="shared" si="98"/>
        <v>12</v>
      </c>
      <c r="P2102" s="139" t="str">
        <f t="shared" si="99"/>
        <v>Gastos_com_Pessoal</v>
      </c>
    </row>
    <row r="2103" spans="1:16" ht="51" x14ac:dyDescent="0.2">
      <c r="A2103" s="627">
        <v>9748</v>
      </c>
      <c r="B2103" s="634">
        <v>45265</v>
      </c>
      <c r="C2103" s="642">
        <v>45261</v>
      </c>
      <c r="D2103" s="636" t="s">
        <v>176</v>
      </c>
      <c r="E2103" s="636" t="s">
        <v>280</v>
      </c>
      <c r="F2103" s="374">
        <v>2016.39</v>
      </c>
      <c r="G2103" s="636" t="s">
        <v>1209</v>
      </c>
      <c r="H2103" s="636" t="s">
        <v>419</v>
      </c>
      <c r="I2103" s="637" t="s">
        <v>7163</v>
      </c>
      <c r="J2103" s="637" t="s">
        <v>1188</v>
      </c>
      <c r="K2103" s="637" t="s">
        <v>4137</v>
      </c>
      <c r="L2103" s="637">
        <v>756457552</v>
      </c>
      <c r="M2103" s="638">
        <v>45265</v>
      </c>
      <c r="N2103" s="74">
        <f t="shared" si="97"/>
        <v>12</v>
      </c>
      <c r="O2103" s="74">
        <f t="shared" si="98"/>
        <v>12</v>
      </c>
      <c r="P2103" s="139" t="str">
        <f t="shared" si="99"/>
        <v>Gastos_com_Pessoal</v>
      </c>
    </row>
    <row r="2104" spans="1:16" ht="51" x14ac:dyDescent="0.2">
      <c r="A2104" s="627">
        <v>9748</v>
      </c>
      <c r="B2104" s="634">
        <v>45265</v>
      </c>
      <c r="C2104" s="642">
        <v>45261</v>
      </c>
      <c r="D2104" s="636" t="s">
        <v>176</v>
      </c>
      <c r="E2104" s="636" t="s">
        <v>262</v>
      </c>
      <c r="F2104" s="374">
        <v>672.13</v>
      </c>
      <c r="G2104" s="636" t="s">
        <v>1210</v>
      </c>
      <c r="H2104" s="636" t="s">
        <v>419</v>
      </c>
      <c r="I2104" s="637" t="s">
        <v>7163</v>
      </c>
      <c r="J2104" s="637" t="s">
        <v>1188</v>
      </c>
      <c r="K2104" s="637" t="s">
        <v>4137</v>
      </c>
      <c r="L2104" s="637">
        <v>756457552</v>
      </c>
      <c r="M2104" s="638">
        <v>45265</v>
      </c>
      <c r="N2104" s="74">
        <f t="shared" si="97"/>
        <v>12</v>
      </c>
      <c r="O2104" s="74">
        <f t="shared" si="98"/>
        <v>12</v>
      </c>
      <c r="P2104" s="139" t="str">
        <f t="shared" si="99"/>
        <v>Gastos_com_Pessoal</v>
      </c>
    </row>
    <row r="2105" spans="1:16" ht="51" x14ac:dyDescent="0.2">
      <c r="A2105" s="627">
        <v>9748</v>
      </c>
      <c r="B2105" s="634">
        <v>45265</v>
      </c>
      <c r="C2105" s="642">
        <v>45261</v>
      </c>
      <c r="D2105" s="636" t="s">
        <v>176</v>
      </c>
      <c r="E2105" s="636" t="s">
        <v>169</v>
      </c>
      <c r="F2105" s="374">
        <v>2492.0500000000002</v>
      </c>
      <c r="G2105" s="636" t="s">
        <v>1211</v>
      </c>
      <c r="H2105" s="636" t="s">
        <v>419</v>
      </c>
      <c r="I2105" s="637" t="s">
        <v>7163</v>
      </c>
      <c r="J2105" s="637" t="s">
        <v>1188</v>
      </c>
      <c r="K2105" s="637" t="s">
        <v>4137</v>
      </c>
      <c r="L2105" s="637">
        <v>756457552</v>
      </c>
      <c r="M2105" s="638">
        <v>45265</v>
      </c>
      <c r="N2105" s="74">
        <f t="shared" si="97"/>
        <v>12</v>
      </c>
      <c r="O2105" s="74">
        <f t="shared" si="98"/>
        <v>12</v>
      </c>
      <c r="P2105" s="139" t="str">
        <f t="shared" si="99"/>
        <v>Gastos_com_Pessoal</v>
      </c>
    </row>
    <row r="2106" spans="1:16" ht="51" x14ac:dyDescent="0.2">
      <c r="A2106" s="627">
        <v>9748</v>
      </c>
      <c r="B2106" s="634">
        <v>45265</v>
      </c>
      <c r="C2106" s="642">
        <v>45261</v>
      </c>
      <c r="D2106" s="636" t="s">
        <v>176</v>
      </c>
      <c r="E2106" s="636" t="s">
        <v>261</v>
      </c>
      <c r="F2106" s="374">
        <v>3780.63</v>
      </c>
      <c r="G2106" s="636" t="s">
        <v>1207</v>
      </c>
      <c r="H2106" s="636" t="s">
        <v>302</v>
      </c>
      <c r="I2106" s="637" t="s">
        <v>10893</v>
      </c>
      <c r="J2106" s="637" t="s">
        <v>1188</v>
      </c>
      <c r="K2106" s="637" t="s">
        <v>4137</v>
      </c>
      <c r="L2106" s="637">
        <v>756457552</v>
      </c>
      <c r="M2106" s="638">
        <v>45265</v>
      </c>
      <c r="N2106" s="74">
        <f t="shared" si="97"/>
        <v>12</v>
      </c>
      <c r="O2106" s="74">
        <f t="shared" si="98"/>
        <v>12</v>
      </c>
      <c r="P2106" s="139" t="str">
        <f t="shared" si="99"/>
        <v>Gastos_com_Pessoal</v>
      </c>
    </row>
    <row r="2107" spans="1:16" ht="51" x14ac:dyDescent="0.2">
      <c r="A2107" s="627">
        <v>9748</v>
      </c>
      <c r="B2107" s="634">
        <v>45265</v>
      </c>
      <c r="C2107" s="642">
        <v>45261</v>
      </c>
      <c r="D2107" s="636" t="s">
        <v>176</v>
      </c>
      <c r="E2107" s="636" t="s">
        <v>280</v>
      </c>
      <c r="F2107" s="374">
        <v>4811.71</v>
      </c>
      <c r="G2107" s="636" t="s">
        <v>1209</v>
      </c>
      <c r="H2107" s="636" t="s">
        <v>302</v>
      </c>
      <c r="I2107" s="637" t="s">
        <v>10893</v>
      </c>
      <c r="J2107" s="637" t="s">
        <v>1188</v>
      </c>
      <c r="K2107" s="637" t="s">
        <v>4137</v>
      </c>
      <c r="L2107" s="637">
        <v>756457552</v>
      </c>
      <c r="M2107" s="638">
        <v>45265</v>
      </c>
      <c r="N2107" s="74">
        <f t="shared" si="97"/>
        <v>12</v>
      </c>
      <c r="O2107" s="74">
        <f t="shared" si="98"/>
        <v>12</v>
      </c>
      <c r="P2107" s="139" t="str">
        <f t="shared" si="99"/>
        <v>Gastos_com_Pessoal</v>
      </c>
    </row>
    <row r="2108" spans="1:16" ht="51" x14ac:dyDescent="0.2">
      <c r="A2108" s="627">
        <v>9748</v>
      </c>
      <c r="B2108" s="634">
        <v>45265</v>
      </c>
      <c r="C2108" s="642">
        <v>45261</v>
      </c>
      <c r="D2108" s="636" t="s">
        <v>176</v>
      </c>
      <c r="E2108" s="636" t="s">
        <v>262</v>
      </c>
      <c r="F2108" s="374">
        <v>1603.9</v>
      </c>
      <c r="G2108" s="636" t="s">
        <v>1210</v>
      </c>
      <c r="H2108" s="636" t="s">
        <v>302</v>
      </c>
      <c r="I2108" s="637" t="s">
        <v>10893</v>
      </c>
      <c r="J2108" s="637" t="s">
        <v>1188</v>
      </c>
      <c r="K2108" s="637" t="s">
        <v>4137</v>
      </c>
      <c r="L2108" s="637">
        <v>756457552</v>
      </c>
      <c r="M2108" s="638">
        <v>45265</v>
      </c>
      <c r="N2108" s="74">
        <f t="shared" si="97"/>
        <v>12</v>
      </c>
      <c r="O2108" s="74">
        <f t="shared" si="98"/>
        <v>12</v>
      </c>
      <c r="P2108" s="139" t="str">
        <f t="shared" si="99"/>
        <v>Gastos_com_Pessoal</v>
      </c>
    </row>
    <row r="2109" spans="1:16" ht="51" x14ac:dyDescent="0.2">
      <c r="A2109" s="627">
        <v>9748</v>
      </c>
      <c r="B2109" s="634">
        <v>45265</v>
      </c>
      <c r="C2109" s="642">
        <v>45261</v>
      </c>
      <c r="D2109" s="636" t="s">
        <v>176</v>
      </c>
      <c r="E2109" s="636" t="s">
        <v>169</v>
      </c>
      <c r="F2109" s="374">
        <v>432.53</v>
      </c>
      <c r="G2109" s="636" t="s">
        <v>1211</v>
      </c>
      <c r="H2109" s="636" t="s">
        <v>302</v>
      </c>
      <c r="I2109" s="637" t="s">
        <v>10893</v>
      </c>
      <c r="J2109" s="637" t="s">
        <v>1188</v>
      </c>
      <c r="K2109" s="637" t="s">
        <v>4137</v>
      </c>
      <c r="L2109" s="637">
        <v>756457552</v>
      </c>
      <c r="M2109" s="638">
        <v>45265</v>
      </c>
      <c r="N2109" s="74">
        <f t="shared" si="97"/>
        <v>12</v>
      </c>
      <c r="O2109" s="74">
        <f t="shared" si="98"/>
        <v>12</v>
      </c>
      <c r="P2109" s="139" t="str">
        <f t="shared" si="99"/>
        <v>Gastos_com_Pessoal</v>
      </c>
    </row>
    <row r="2110" spans="1:16" ht="51" x14ac:dyDescent="0.2">
      <c r="A2110" s="627">
        <v>9748</v>
      </c>
      <c r="B2110" s="634">
        <v>45265</v>
      </c>
      <c r="C2110" s="642">
        <v>45261</v>
      </c>
      <c r="D2110" s="636" t="s">
        <v>176</v>
      </c>
      <c r="E2110" s="636" t="s">
        <v>261</v>
      </c>
      <c r="F2110" s="374">
        <v>90.91</v>
      </c>
      <c r="G2110" s="636" t="s">
        <v>1207</v>
      </c>
      <c r="H2110" s="636" t="s">
        <v>422</v>
      </c>
      <c r="I2110" s="637" t="s">
        <v>10894</v>
      </c>
      <c r="J2110" s="637" t="s">
        <v>1188</v>
      </c>
      <c r="K2110" s="637" t="s">
        <v>4137</v>
      </c>
      <c r="L2110" s="637">
        <v>756457552</v>
      </c>
      <c r="M2110" s="638">
        <v>45265</v>
      </c>
      <c r="N2110" s="74">
        <f t="shared" si="97"/>
        <v>12</v>
      </c>
      <c r="O2110" s="74">
        <f t="shared" si="98"/>
        <v>12</v>
      </c>
      <c r="P2110" s="139" t="str">
        <f t="shared" si="99"/>
        <v>Gastos_com_Pessoal</v>
      </c>
    </row>
    <row r="2111" spans="1:16" ht="51" x14ac:dyDescent="0.2">
      <c r="A2111" s="627">
        <v>9748</v>
      </c>
      <c r="B2111" s="634">
        <v>45265</v>
      </c>
      <c r="C2111" s="642">
        <v>45261</v>
      </c>
      <c r="D2111" s="636" t="s">
        <v>176</v>
      </c>
      <c r="E2111" s="636" t="s">
        <v>280</v>
      </c>
      <c r="F2111" s="374">
        <v>90.91</v>
      </c>
      <c r="G2111" s="636" t="s">
        <v>1209</v>
      </c>
      <c r="H2111" s="636" t="s">
        <v>422</v>
      </c>
      <c r="I2111" s="637" t="s">
        <v>10894</v>
      </c>
      <c r="J2111" s="637" t="s">
        <v>1188</v>
      </c>
      <c r="K2111" s="637" t="s">
        <v>4137</v>
      </c>
      <c r="L2111" s="637">
        <v>756457552</v>
      </c>
      <c r="M2111" s="638">
        <v>45265</v>
      </c>
      <c r="N2111" s="74">
        <f t="shared" si="97"/>
        <v>12</v>
      </c>
      <c r="O2111" s="74">
        <f t="shared" si="98"/>
        <v>12</v>
      </c>
      <c r="P2111" s="139" t="str">
        <f t="shared" si="99"/>
        <v>Gastos_com_Pessoal</v>
      </c>
    </row>
    <row r="2112" spans="1:16" ht="51" x14ac:dyDescent="0.2">
      <c r="A2112" s="627">
        <v>9748</v>
      </c>
      <c r="B2112" s="634">
        <v>45265</v>
      </c>
      <c r="C2112" s="642">
        <v>45261</v>
      </c>
      <c r="D2112" s="636" t="s">
        <v>176</v>
      </c>
      <c r="E2112" s="636" t="s">
        <v>262</v>
      </c>
      <c r="F2112" s="374">
        <v>30.3</v>
      </c>
      <c r="G2112" s="636" t="s">
        <v>1210</v>
      </c>
      <c r="H2112" s="636" t="s">
        <v>422</v>
      </c>
      <c r="I2112" s="637" t="s">
        <v>10894</v>
      </c>
      <c r="J2112" s="637" t="s">
        <v>1188</v>
      </c>
      <c r="K2112" s="637" t="s">
        <v>4137</v>
      </c>
      <c r="L2112" s="637">
        <v>756457552</v>
      </c>
      <c r="M2112" s="638">
        <v>45265</v>
      </c>
      <c r="N2112" s="74">
        <f t="shared" si="97"/>
        <v>12</v>
      </c>
      <c r="O2112" s="74">
        <f t="shared" si="98"/>
        <v>12</v>
      </c>
      <c r="P2112" s="139" t="str">
        <f t="shared" si="99"/>
        <v>Gastos_com_Pessoal</v>
      </c>
    </row>
    <row r="2113" spans="1:16" ht="51" x14ac:dyDescent="0.2">
      <c r="A2113" s="627">
        <v>9748</v>
      </c>
      <c r="B2113" s="634">
        <v>45265</v>
      </c>
      <c r="C2113" s="642">
        <v>45261</v>
      </c>
      <c r="D2113" s="636" t="s">
        <v>176</v>
      </c>
      <c r="E2113" s="636" t="s">
        <v>169</v>
      </c>
      <c r="F2113" s="374">
        <v>218.22</v>
      </c>
      <c r="G2113" s="636" t="s">
        <v>1211</v>
      </c>
      <c r="H2113" s="636" t="s">
        <v>422</v>
      </c>
      <c r="I2113" s="637" t="s">
        <v>10894</v>
      </c>
      <c r="J2113" s="637" t="s">
        <v>1188</v>
      </c>
      <c r="K2113" s="637" t="s">
        <v>4137</v>
      </c>
      <c r="L2113" s="637">
        <v>756457552</v>
      </c>
      <c r="M2113" s="638">
        <v>45265</v>
      </c>
      <c r="N2113" s="74">
        <f t="shared" si="97"/>
        <v>12</v>
      </c>
      <c r="O2113" s="74">
        <f t="shared" si="98"/>
        <v>12</v>
      </c>
      <c r="P2113" s="139" t="str">
        <f t="shared" si="99"/>
        <v>Gastos_com_Pessoal</v>
      </c>
    </row>
    <row r="2114" spans="1:16" ht="38.25" x14ac:dyDescent="0.2">
      <c r="A2114" s="627">
        <v>9748</v>
      </c>
      <c r="B2114" s="634">
        <v>45265</v>
      </c>
      <c r="C2114" s="642">
        <v>45261</v>
      </c>
      <c r="D2114" s="636" t="s">
        <v>264</v>
      </c>
      <c r="E2114" s="636" t="s">
        <v>293</v>
      </c>
      <c r="F2114" s="374">
        <v>75</v>
      </c>
      <c r="G2114" s="636" t="s">
        <v>9889</v>
      </c>
      <c r="H2114" s="636" t="s">
        <v>419</v>
      </c>
      <c r="I2114" s="637" t="s">
        <v>10895</v>
      </c>
      <c r="J2114" s="637" t="s">
        <v>1188</v>
      </c>
      <c r="K2114" s="637" t="s">
        <v>4137</v>
      </c>
      <c r="L2114" s="637">
        <v>756457552</v>
      </c>
      <c r="M2114" s="638">
        <v>45265</v>
      </c>
      <c r="N2114" s="74">
        <f t="shared" si="97"/>
        <v>12</v>
      </c>
      <c r="O2114" s="74">
        <f t="shared" si="98"/>
        <v>12</v>
      </c>
      <c r="P2114" s="139" t="str">
        <f t="shared" si="99"/>
        <v>Gastos_Gerais</v>
      </c>
    </row>
    <row r="2115" spans="1:16" ht="51" x14ac:dyDescent="0.2">
      <c r="A2115" s="627">
        <v>9748</v>
      </c>
      <c r="B2115" s="634">
        <v>45265</v>
      </c>
      <c r="C2115" s="642">
        <v>45261</v>
      </c>
      <c r="D2115" s="636" t="s">
        <v>176</v>
      </c>
      <c r="E2115" s="636" t="s">
        <v>261</v>
      </c>
      <c r="F2115" s="374">
        <v>2229</v>
      </c>
      <c r="G2115" s="636" t="s">
        <v>1207</v>
      </c>
      <c r="H2115" s="636" t="s">
        <v>419</v>
      </c>
      <c r="I2115" s="637" t="s">
        <v>10880</v>
      </c>
      <c r="J2115" s="637" t="s">
        <v>1188</v>
      </c>
      <c r="K2115" s="637" t="s">
        <v>4137</v>
      </c>
      <c r="L2115" s="637">
        <v>756457552</v>
      </c>
      <c r="M2115" s="638">
        <v>45265</v>
      </c>
      <c r="N2115" s="74">
        <f t="shared" si="97"/>
        <v>12</v>
      </c>
      <c r="O2115" s="74">
        <f t="shared" si="98"/>
        <v>12</v>
      </c>
      <c r="P2115" s="139" t="str">
        <f t="shared" si="99"/>
        <v>Gastos_com_Pessoal</v>
      </c>
    </row>
    <row r="2116" spans="1:16" ht="51" x14ac:dyDescent="0.2">
      <c r="A2116" s="627">
        <v>9748</v>
      </c>
      <c r="B2116" s="634">
        <v>45265</v>
      </c>
      <c r="C2116" s="642">
        <v>45261</v>
      </c>
      <c r="D2116" s="636" t="s">
        <v>176</v>
      </c>
      <c r="E2116" s="636" t="s">
        <v>280</v>
      </c>
      <c r="F2116" s="374">
        <v>1675.94</v>
      </c>
      <c r="G2116" s="636" t="s">
        <v>1209</v>
      </c>
      <c r="H2116" s="636" t="s">
        <v>419</v>
      </c>
      <c r="I2116" s="637" t="s">
        <v>10880</v>
      </c>
      <c r="J2116" s="637" t="s">
        <v>1188</v>
      </c>
      <c r="K2116" s="637" t="s">
        <v>4137</v>
      </c>
      <c r="L2116" s="637">
        <v>756457552</v>
      </c>
      <c r="M2116" s="638">
        <v>45265</v>
      </c>
      <c r="N2116" s="74">
        <f t="shared" si="97"/>
        <v>12</v>
      </c>
      <c r="O2116" s="74">
        <f t="shared" si="98"/>
        <v>12</v>
      </c>
      <c r="P2116" s="139" t="str">
        <f t="shared" si="99"/>
        <v>Gastos_com_Pessoal</v>
      </c>
    </row>
    <row r="2117" spans="1:16" ht="51" x14ac:dyDescent="0.2">
      <c r="A2117" s="627">
        <v>9748</v>
      </c>
      <c r="B2117" s="634">
        <v>45265</v>
      </c>
      <c r="C2117" s="642">
        <v>45261</v>
      </c>
      <c r="D2117" s="636" t="s">
        <v>176</v>
      </c>
      <c r="E2117" s="636" t="s">
        <v>262</v>
      </c>
      <c r="F2117" s="374">
        <v>558.64</v>
      </c>
      <c r="G2117" s="636" t="s">
        <v>1210</v>
      </c>
      <c r="H2117" s="636" t="s">
        <v>419</v>
      </c>
      <c r="I2117" s="637" t="s">
        <v>10880</v>
      </c>
      <c r="J2117" s="637" t="s">
        <v>1188</v>
      </c>
      <c r="K2117" s="637" t="s">
        <v>4137</v>
      </c>
      <c r="L2117" s="637">
        <v>756457552</v>
      </c>
      <c r="M2117" s="638">
        <v>45265</v>
      </c>
      <c r="N2117" s="74">
        <f t="shared" ref="N2117:N2180" si="100">IF(B2117=0,0,IF(YEAR(B2117)=$O$1,MONTH(B2117)-$N$1+1,(YEAR(B2117)-$O$1)*12-$N$1+1+MONTH(B2117)))</f>
        <v>12</v>
      </c>
      <c r="O2117" s="74">
        <f t="shared" ref="O2117:O2180" si="101">IF(C2117=0,0,IF(YEAR(C2117)=$O$1,MONTH(C2117)-$N$1+1,(YEAR(C2117)-$O$1)*12-$N$1+1+MONTH(C2117)))</f>
        <v>12</v>
      </c>
      <c r="P2117" s="139" t="str">
        <f t="shared" ref="P2117:P2180" si="102">SUBSTITUTE(D2117," ","_")</f>
        <v>Gastos_com_Pessoal</v>
      </c>
    </row>
    <row r="2118" spans="1:16" ht="51" x14ac:dyDescent="0.2">
      <c r="A2118" s="627">
        <v>9748</v>
      </c>
      <c r="B2118" s="634">
        <v>45265</v>
      </c>
      <c r="C2118" s="642">
        <v>45261</v>
      </c>
      <c r="D2118" s="636" t="s">
        <v>176</v>
      </c>
      <c r="E2118" s="636" t="s">
        <v>169</v>
      </c>
      <c r="F2118" s="374">
        <v>3322.14</v>
      </c>
      <c r="G2118" s="636" t="s">
        <v>1211</v>
      </c>
      <c r="H2118" s="636" t="s">
        <v>419</v>
      </c>
      <c r="I2118" s="637" t="s">
        <v>10880</v>
      </c>
      <c r="J2118" s="637" t="s">
        <v>1188</v>
      </c>
      <c r="K2118" s="637" t="s">
        <v>4137</v>
      </c>
      <c r="L2118" s="637">
        <v>756457552</v>
      </c>
      <c r="M2118" s="638">
        <v>45265</v>
      </c>
      <c r="N2118" s="74">
        <f t="shared" si="100"/>
        <v>12</v>
      </c>
      <c r="O2118" s="74">
        <f t="shared" si="101"/>
        <v>12</v>
      </c>
      <c r="P2118" s="139" t="str">
        <f t="shared" si="102"/>
        <v>Gastos_com_Pessoal</v>
      </c>
    </row>
    <row r="2119" spans="1:16" ht="51" x14ac:dyDescent="0.2">
      <c r="A2119" s="627">
        <v>9748</v>
      </c>
      <c r="B2119" s="634">
        <v>45265</v>
      </c>
      <c r="C2119" s="642">
        <v>45261</v>
      </c>
      <c r="D2119" s="636" t="s">
        <v>176</v>
      </c>
      <c r="E2119" s="636" t="s">
        <v>261</v>
      </c>
      <c r="F2119" s="374">
        <v>4124.3100000000004</v>
      </c>
      <c r="G2119" s="636" t="s">
        <v>1207</v>
      </c>
      <c r="H2119" s="636" t="s">
        <v>419</v>
      </c>
      <c r="I2119" s="637" t="s">
        <v>10883</v>
      </c>
      <c r="J2119" s="637" t="s">
        <v>1188</v>
      </c>
      <c r="K2119" s="637" t="s">
        <v>4137</v>
      </c>
      <c r="L2119" s="637">
        <v>756457552</v>
      </c>
      <c r="M2119" s="638">
        <v>45265</v>
      </c>
      <c r="N2119" s="74">
        <f t="shared" si="100"/>
        <v>12</v>
      </c>
      <c r="O2119" s="74">
        <f t="shared" si="101"/>
        <v>12</v>
      </c>
      <c r="P2119" s="139" t="str">
        <f t="shared" si="102"/>
        <v>Gastos_com_Pessoal</v>
      </c>
    </row>
    <row r="2120" spans="1:16" ht="51" x14ac:dyDescent="0.2">
      <c r="A2120" s="627">
        <v>9748</v>
      </c>
      <c r="B2120" s="634">
        <v>45265</v>
      </c>
      <c r="C2120" s="642">
        <v>45261</v>
      </c>
      <c r="D2120" s="636" t="s">
        <v>176</v>
      </c>
      <c r="E2120" s="636" t="s">
        <v>280</v>
      </c>
      <c r="F2120" s="374">
        <v>7217.56</v>
      </c>
      <c r="G2120" s="636" t="s">
        <v>1209</v>
      </c>
      <c r="H2120" s="636" t="s">
        <v>419</v>
      </c>
      <c r="I2120" s="637" t="s">
        <v>10883</v>
      </c>
      <c r="J2120" s="637" t="s">
        <v>1188</v>
      </c>
      <c r="K2120" s="637" t="s">
        <v>4137</v>
      </c>
      <c r="L2120" s="637">
        <v>756457552</v>
      </c>
      <c r="M2120" s="638">
        <v>45265</v>
      </c>
      <c r="N2120" s="74">
        <f t="shared" si="100"/>
        <v>12</v>
      </c>
      <c r="O2120" s="74">
        <f t="shared" si="101"/>
        <v>12</v>
      </c>
      <c r="P2120" s="139" t="str">
        <f t="shared" si="102"/>
        <v>Gastos_com_Pessoal</v>
      </c>
    </row>
    <row r="2121" spans="1:16" ht="51" x14ac:dyDescent="0.2">
      <c r="A2121" s="627">
        <v>9748</v>
      </c>
      <c r="B2121" s="634">
        <v>45265</v>
      </c>
      <c r="C2121" s="642">
        <v>45261</v>
      </c>
      <c r="D2121" s="636" t="s">
        <v>176</v>
      </c>
      <c r="E2121" s="636" t="s">
        <v>262</v>
      </c>
      <c r="F2121" s="374">
        <v>2405.85</v>
      </c>
      <c r="G2121" s="636" t="s">
        <v>1210</v>
      </c>
      <c r="H2121" s="636" t="s">
        <v>419</v>
      </c>
      <c r="I2121" s="637" t="s">
        <v>10883</v>
      </c>
      <c r="J2121" s="637" t="s">
        <v>1188</v>
      </c>
      <c r="K2121" s="637" t="s">
        <v>4137</v>
      </c>
      <c r="L2121" s="637">
        <v>756457552</v>
      </c>
      <c r="M2121" s="638">
        <v>45265</v>
      </c>
      <c r="N2121" s="74">
        <f t="shared" si="100"/>
        <v>12</v>
      </c>
      <c r="O2121" s="74">
        <f t="shared" si="101"/>
        <v>12</v>
      </c>
      <c r="P2121" s="139" t="str">
        <f t="shared" si="102"/>
        <v>Gastos_com_Pessoal</v>
      </c>
    </row>
    <row r="2122" spans="1:16" ht="51" x14ac:dyDescent="0.2">
      <c r="A2122" s="627">
        <v>9748</v>
      </c>
      <c r="B2122" s="634">
        <v>45265</v>
      </c>
      <c r="C2122" s="642">
        <v>45261</v>
      </c>
      <c r="D2122" s="636" t="s">
        <v>176</v>
      </c>
      <c r="E2122" s="636" t="s">
        <v>169</v>
      </c>
      <c r="F2122" s="374">
        <v>5814.3</v>
      </c>
      <c r="G2122" s="636" t="s">
        <v>1211</v>
      </c>
      <c r="H2122" s="636" t="s">
        <v>419</v>
      </c>
      <c r="I2122" s="637" t="s">
        <v>10883</v>
      </c>
      <c r="J2122" s="637" t="s">
        <v>1188</v>
      </c>
      <c r="K2122" s="637" t="s">
        <v>4137</v>
      </c>
      <c r="L2122" s="637">
        <v>756457552</v>
      </c>
      <c r="M2122" s="638">
        <v>45265</v>
      </c>
      <c r="N2122" s="74">
        <f t="shared" si="100"/>
        <v>12</v>
      </c>
      <c r="O2122" s="74">
        <f t="shared" si="101"/>
        <v>12</v>
      </c>
      <c r="P2122" s="139" t="str">
        <f t="shared" si="102"/>
        <v>Gastos_com_Pessoal</v>
      </c>
    </row>
    <row r="2123" spans="1:16" ht="51" x14ac:dyDescent="0.2">
      <c r="A2123" s="627">
        <v>9748</v>
      </c>
      <c r="B2123" s="634">
        <v>45265</v>
      </c>
      <c r="C2123" s="642">
        <v>45261</v>
      </c>
      <c r="D2123" s="636" t="s">
        <v>176</v>
      </c>
      <c r="E2123" s="636" t="s">
        <v>261</v>
      </c>
      <c r="F2123" s="374">
        <v>983.11</v>
      </c>
      <c r="G2123" s="636" t="s">
        <v>1207</v>
      </c>
      <c r="H2123" s="636" t="s">
        <v>416</v>
      </c>
      <c r="I2123" s="637" t="s">
        <v>10896</v>
      </c>
      <c r="J2123" s="637" t="s">
        <v>1188</v>
      </c>
      <c r="K2123" s="637" t="s">
        <v>4137</v>
      </c>
      <c r="L2123" s="637">
        <v>756457552</v>
      </c>
      <c r="M2123" s="638">
        <v>45265</v>
      </c>
      <c r="N2123" s="74">
        <f t="shared" si="100"/>
        <v>12</v>
      </c>
      <c r="O2123" s="74">
        <f t="shared" si="101"/>
        <v>12</v>
      </c>
      <c r="P2123" s="139" t="str">
        <f t="shared" si="102"/>
        <v>Gastos_com_Pessoal</v>
      </c>
    </row>
    <row r="2124" spans="1:16" ht="51" x14ac:dyDescent="0.2">
      <c r="A2124" s="627">
        <v>9748</v>
      </c>
      <c r="B2124" s="634">
        <v>45265</v>
      </c>
      <c r="C2124" s="642">
        <v>45261</v>
      </c>
      <c r="D2124" s="636" t="s">
        <v>176</v>
      </c>
      <c r="E2124" s="636" t="s">
        <v>280</v>
      </c>
      <c r="F2124" s="374">
        <v>983.11</v>
      </c>
      <c r="G2124" s="636" t="s">
        <v>1209</v>
      </c>
      <c r="H2124" s="636" t="s">
        <v>416</v>
      </c>
      <c r="I2124" s="637" t="s">
        <v>10896</v>
      </c>
      <c r="J2124" s="637" t="s">
        <v>1188</v>
      </c>
      <c r="K2124" s="637" t="s">
        <v>4137</v>
      </c>
      <c r="L2124" s="637">
        <v>756457552</v>
      </c>
      <c r="M2124" s="638">
        <v>45265</v>
      </c>
      <c r="N2124" s="74">
        <f t="shared" si="100"/>
        <v>12</v>
      </c>
      <c r="O2124" s="74">
        <f t="shared" si="101"/>
        <v>12</v>
      </c>
      <c r="P2124" s="139" t="str">
        <f t="shared" si="102"/>
        <v>Gastos_com_Pessoal</v>
      </c>
    </row>
    <row r="2125" spans="1:16" ht="51" x14ac:dyDescent="0.2">
      <c r="A2125" s="627">
        <v>9748</v>
      </c>
      <c r="B2125" s="634">
        <v>45265</v>
      </c>
      <c r="C2125" s="642">
        <v>45261</v>
      </c>
      <c r="D2125" s="636" t="s">
        <v>176</v>
      </c>
      <c r="E2125" s="636" t="s">
        <v>262</v>
      </c>
      <c r="F2125" s="374">
        <v>327.71</v>
      </c>
      <c r="G2125" s="636" t="s">
        <v>1210</v>
      </c>
      <c r="H2125" s="636" t="s">
        <v>416</v>
      </c>
      <c r="I2125" s="637" t="s">
        <v>10896</v>
      </c>
      <c r="J2125" s="637" t="s">
        <v>1188</v>
      </c>
      <c r="K2125" s="637" t="s">
        <v>4137</v>
      </c>
      <c r="L2125" s="637">
        <v>756457552</v>
      </c>
      <c r="M2125" s="638">
        <v>45265</v>
      </c>
      <c r="N2125" s="74">
        <f t="shared" si="100"/>
        <v>12</v>
      </c>
      <c r="O2125" s="74">
        <f t="shared" si="101"/>
        <v>12</v>
      </c>
      <c r="P2125" s="139" t="str">
        <f t="shared" si="102"/>
        <v>Gastos_com_Pessoal</v>
      </c>
    </row>
    <row r="2126" spans="1:16" ht="51" x14ac:dyDescent="0.2">
      <c r="A2126" s="627">
        <v>9748</v>
      </c>
      <c r="B2126" s="634">
        <v>45265</v>
      </c>
      <c r="C2126" s="642">
        <v>45261</v>
      </c>
      <c r="D2126" s="636" t="s">
        <v>176</v>
      </c>
      <c r="E2126" s="636" t="s">
        <v>169</v>
      </c>
      <c r="F2126" s="374">
        <v>1693.28</v>
      </c>
      <c r="G2126" s="636" t="s">
        <v>1211</v>
      </c>
      <c r="H2126" s="636" t="s">
        <v>416</v>
      </c>
      <c r="I2126" s="637" t="s">
        <v>10896</v>
      </c>
      <c r="J2126" s="637" t="s">
        <v>1188</v>
      </c>
      <c r="K2126" s="637" t="s">
        <v>4137</v>
      </c>
      <c r="L2126" s="637">
        <v>756457552</v>
      </c>
      <c r="M2126" s="638">
        <v>45265</v>
      </c>
      <c r="N2126" s="74">
        <f t="shared" si="100"/>
        <v>12</v>
      </c>
      <c r="O2126" s="74">
        <f t="shared" si="101"/>
        <v>12</v>
      </c>
      <c r="P2126" s="139" t="str">
        <f t="shared" si="102"/>
        <v>Gastos_com_Pessoal</v>
      </c>
    </row>
    <row r="2127" spans="1:16" ht="38.25" x14ac:dyDescent="0.2">
      <c r="A2127" s="627">
        <v>9748</v>
      </c>
      <c r="B2127" s="634">
        <v>45265</v>
      </c>
      <c r="C2127" s="642">
        <v>45261</v>
      </c>
      <c r="D2127" s="636" t="s">
        <v>264</v>
      </c>
      <c r="E2127" s="636" t="s">
        <v>7900</v>
      </c>
      <c r="F2127" s="374">
        <v>75</v>
      </c>
      <c r="G2127" s="636" t="s">
        <v>10897</v>
      </c>
      <c r="H2127" s="636" t="s">
        <v>419</v>
      </c>
      <c r="I2127" s="637" t="s">
        <v>6796</v>
      </c>
      <c r="J2127" s="637" t="s">
        <v>1188</v>
      </c>
      <c r="K2127" s="637" t="s">
        <v>4137</v>
      </c>
      <c r="L2127" s="637">
        <v>756457552</v>
      </c>
      <c r="M2127" s="638">
        <v>45265</v>
      </c>
      <c r="N2127" s="74">
        <f t="shared" si="100"/>
        <v>12</v>
      </c>
      <c r="O2127" s="74">
        <f t="shared" si="101"/>
        <v>12</v>
      </c>
      <c r="P2127" s="139" t="str">
        <f t="shared" si="102"/>
        <v>Gastos_Gerais</v>
      </c>
    </row>
    <row r="2128" spans="1:16" ht="38.25" x14ac:dyDescent="0.2">
      <c r="A2128" s="627">
        <v>9748</v>
      </c>
      <c r="B2128" s="634">
        <v>45265</v>
      </c>
      <c r="C2128" s="642">
        <v>45261</v>
      </c>
      <c r="D2128" s="636" t="s">
        <v>264</v>
      </c>
      <c r="E2128" s="636" t="s">
        <v>7900</v>
      </c>
      <c r="F2128" s="374">
        <v>11.4</v>
      </c>
      <c r="G2128" s="636" t="s">
        <v>10898</v>
      </c>
      <c r="H2128" s="636" t="s">
        <v>418</v>
      </c>
      <c r="I2128" s="637" t="s">
        <v>4527</v>
      </c>
      <c r="J2128" s="637" t="s">
        <v>1188</v>
      </c>
      <c r="K2128" s="637" t="s">
        <v>4137</v>
      </c>
      <c r="L2128" s="637">
        <v>756457552</v>
      </c>
      <c r="M2128" s="638">
        <v>45265</v>
      </c>
      <c r="N2128" s="74">
        <f t="shared" si="100"/>
        <v>12</v>
      </c>
      <c r="O2128" s="74">
        <f t="shared" si="101"/>
        <v>12</v>
      </c>
      <c r="P2128" s="139" t="str">
        <f t="shared" si="102"/>
        <v>Gastos_Gerais</v>
      </c>
    </row>
    <row r="2129" spans="1:16" ht="38.25" x14ac:dyDescent="0.2">
      <c r="A2129" s="627">
        <v>9748</v>
      </c>
      <c r="B2129" s="634">
        <v>45265</v>
      </c>
      <c r="C2129" s="642">
        <v>45261</v>
      </c>
      <c r="D2129" s="636" t="s">
        <v>264</v>
      </c>
      <c r="E2129" s="636" t="s">
        <v>7900</v>
      </c>
      <c r="F2129" s="374">
        <v>11.4</v>
      </c>
      <c r="G2129" s="636" t="s">
        <v>10899</v>
      </c>
      <c r="H2129" s="636" t="s">
        <v>422</v>
      </c>
      <c r="I2129" s="637" t="s">
        <v>4139</v>
      </c>
      <c r="J2129" s="637" t="s">
        <v>1188</v>
      </c>
      <c r="K2129" s="637" t="s">
        <v>4137</v>
      </c>
      <c r="L2129" s="637">
        <v>756457552</v>
      </c>
      <c r="M2129" s="638">
        <v>45265</v>
      </c>
      <c r="N2129" s="74">
        <f t="shared" si="100"/>
        <v>12</v>
      </c>
      <c r="O2129" s="74">
        <f t="shared" si="101"/>
        <v>12</v>
      </c>
      <c r="P2129" s="139" t="str">
        <f t="shared" si="102"/>
        <v>Gastos_Gerais</v>
      </c>
    </row>
    <row r="2130" spans="1:16" ht="51" x14ac:dyDescent="0.2">
      <c r="A2130" s="627">
        <v>9748</v>
      </c>
      <c r="B2130" s="634">
        <v>45265</v>
      </c>
      <c r="C2130" s="642">
        <v>45261</v>
      </c>
      <c r="D2130" s="636" t="s">
        <v>176</v>
      </c>
      <c r="E2130" s="636" t="s">
        <v>261</v>
      </c>
      <c r="F2130" s="374">
        <v>2810.51</v>
      </c>
      <c r="G2130" s="636" t="s">
        <v>1207</v>
      </c>
      <c r="H2130" s="636" t="s">
        <v>419</v>
      </c>
      <c r="I2130" s="637" t="s">
        <v>3905</v>
      </c>
      <c r="J2130" s="637" t="s">
        <v>1188</v>
      </c>
      <c r="K2130" s="637" t="s">
        <v>4137</v>
      </c>
      <c r="L2130" s="637">
        <v>756457552</v>
      </c>
      <c r="M2130" s="638">
        <v>45265</v>
      </c>
      <c r="N2130" s="74">
        <f t="shared" si="100"/>
        <v>12</v>
      </c>
      <c r="O2130" s="74">
        <f t="shared" si="101"/>
        <v>12</v>
      </c>
      <c r="P2130" s="139" t="str">
        <f t="shared" si="102"/>
        <v>Gastos_com_Pessoal</v>
      </c>
    </row>
    <row r="2131" spans="1:16" ht="51" x14ac:dyDescent="0.2">
      <c r="A2131" s="627">
        <v>9748</v>
      </c>
      <c r="B2131" s="634">
        <v>45265</v>
      </c>
      <c r="C2131" s="642">
        <v>45261</v>
      </c>
      <c r="D2131" s="636" t="s">
        <v>176</v>
      </c>
      <c r="E2131" s="636" t="s">
        <v>280</v>
      </c>
      <c r="F2131" s="374">
        <v>2121.44</v>
      </c>
      <c r="G2131" s="636" t="s">
        <v>1209</v>
      </c>
      <c r="H2131" s="636" t="s">
        <v>419</v>
      </c>
      <c r="I2131" s="637" t="s">
        <v>3905</v>
      </c>
      <c r="J2131" s="637" t="s">
        <v>1188</v>
      </c>
      <c r="K2131" s="637" t="s">
        <v>4137</v>
      </c>
      <c r="L2131" s="637">
        <v>756457552</v>
      </c>
      <c r="M2131" s="638">
        <v>45265</v>
      </c>
      <c r="N2131" s="74">
        <f t="shared" si="100"/>
        <v>12</v>
      </c>
      <c r="O2131" s="74">
        <f t="shared" si="101"/>
        <v>12</v>
      </c>
      <c r="P2131" s="139" t="str">
        <f t="shared" si="102"/>
        <v>Gastos_com_Pessoal</v>
      </c>
    </row>
    <row r="2132" spans="1:16" ht="51" x14ac:dyDescent="0.2">
      <c r="A2132" s="627">
        <v>9748</v>
      </c>
      <c r="B2132" s="634">
        <v>45265</v>
      </c>
      <c r="C2132" s="642">
        <v>45261</v>
      </c>
      <c r="D2132" s="636" t="s">
        <v>176</v>
      </c>
      <c r="E2132" s="636" t="s">
        <v>262</v>
      </c>
      <c r="F2132" s="374">
        <v>707.14</v>
      </c>
      <c r="G2132" s="636" t="s">
        <v>1210</v>
      </c>
      <c r="H2132" s="636" t="s">
        <v>419</v>
      </c>
      <c r="I2132" s="637" t="s">
        <v>3905</v>
      </c>
      <c r="J2132" s="637" t="s">
        <v>1188</v>
      </c>
      <c r="K2132" s="637" t="s">
        <v>4137</v>
      </c>
      <c r="L2132" s="637">
        <v>756457552</v>
      </c>
      <c r="M2132" s="638">
        <v>45265</v>
      </c>
      <c r="N2132" s="74">
        <f t="shared" si="100"/>
        <v>12</v>
      </c>
      <c r="O2132" s="74">
        <f t="shared" si="101"/>
        <v>12</v>
      </c>
      <c r="P2132" s="139" t="str">
        <f t="shared" si="102"/>
        <v>Gastos_com_Pessoal</v>
      </c>
    </row>
    <row r="2133" spans="1:16" ht="51" x14ac:dyDescent="0.2">
      <c r="A2133" s="627">
        <v>9748</v>
      </c>
      <c r="B2133" s="634">
        <v>45265</v>
      </c>
      <c r="C2133" s="642">
        <v>45261</v>
      </c>
      <c r="D2133" s="636" t="s">
        <v>176</v>
      </c>
      <c r="E2133" s="636" t="s">
        <v>169</v>
      </c>
      <c r="F2133" s="374">
        <v>1139.57</v>
      </c>
      <c r="G2133" s="636" t="s">
        <v>1211</v>
      </c>
      <c r="H2133" s="636" t="s">
        <v>419</v>
      </c>
      <c r="I2133" s="637" t="s">
        <v>3905</v>
      </c>
      <c r="J2133" s="637" t="s">
        <v>1188</v>
      </c>
      <c r="K2133" s="637" t="s">
        <v>4137</v>
      </c>
      <c r="L2133" s="637">
        <v>756457552</v>
      </c>
      <c r="M2133" s="638">
        <v>45265</v>
      </c>
      <c r="N2133" s="74">
        <f t="shared" si="100"/>
        <v>12</v>
      </c>
      <c r="O2133" s="74">
        <f t="shared" si="101"/>
        <v>12</v>
      </c>
      <c r="P2133" s="139" t="str">
        <f t="shared" si="102"/>
        <v>Gastos_com_Pessoal</v>
      </c>
    </row>
    <row r="2134" spans="1:16" ht="51" x14ac:dyDescent="0.2">
      <c r="A2134" s="627">
        <v>9748</v>
      </c>
      <c r="B2134" s="634">
        <v>45265</v>
      </c>
      <c r="C2134" s="642">
        <v>45261</v>
      </c>
      <c r="D2134" s="636" t="s">
        <v>176</v>
      </c>
      <c r="E2134" s="636" t="s">
        <v>261</v>
      </c>
      <c r="F2134" s="374">
        <v>2117.67</v>
      </c>
      <c r="G2134" s="636" t="s">
        <v>1207</v>
      </c>
      <c r="H2134" s="636" t="s">
        <v>419</v>
      </c>
      <c r="I2134" s="637" t="s">
        <v>7151</v>
      </c>
      <c r="J2134" s="637" t="s">
        <v>1188</v>
      </c>
      <c r="K2134" s="637" t="s">
        <v>4137</v>
      </c>
      <c r="L2134" s="637">
        <v>756457552</v>
      </c>
      <c r="M2134" s="638">
        <v>45265</v>
      </c>
      <c r="N2134" s="74">
        <f t="shared" si="100"/>
        <v>12</v>
      </c>
      <c r="O2134" s="74">
        <f t="shared" si="101"/>
        <v>12</v>
      </c>
      <c r="P2134" s="139" t="str">
        <f t="shared" si="102"/>
        <v>Gastos_com_Pessoal</v>
      </c>
    </row>
    <row r="2135" spans="1:16" ht="51" x14ac:dyDescent="0.2">
      <c r="A2135" s="627">
        <v>9748</v>
      </c>
      <c r="B2135" s="634">
        <v>45265</v>
      </c>
      <c r="C2135" s="642">
        <v>45261</v>
      </c>
      <c r="D2135" s="636" t="s">
        <v>176</v>
      </c>
      <c r="E2135" s="636" t="s">
        <v>280</v>
      </c>
      <c r="F2135" s="374">
        <v>2293.5700000000002</v>
      </c>
      <c r="G2135" s="636" t="s">
        <v>1209</v>
      </c>
      <c r="H2135" s="636" t="s">
        <v>419</v>
      </c>
      <c r="I2135" s="637" t="s">
        <v>7151</v>
      </c>
      <c r="J2135" s="637" t="s">
        <v>1188</v>
      </c>
      <c r="K2135" s="637" t="s">
        <v>4137</v>
      </c>
      <c r="L2135" s="637">
        <v>756457552</v>
      </c>
      <c r="M2135" s="638">
        <v>45265</v>
      </c>
      <c r="N2135" s="74">
        <f t="shared" si="100"/>
        <v>12</v>
      </c>
      <c r="O2135" s="74">
        <f t="shared" si="101"/>
        <v>12</v>
      </c>
      <c r="P2135" s="139" t="str">
        <f t="shared" si="102"/>
        <v>Gastos_com_Pessoal</v>
      </c>
    </row>
    <row r="2136" spans="1:16" ht="51" x14ac:dyDescent="0.2">
      <c r="A2136" s="627">
        <v>9748</v>
      </c>
      <c r="B2136" s="634">
        <v>45265</v>
      </c>
      <c r="C2136" s="642">
        <v>45261</v>
      </c>
      <c r="D2136" s="636" t="s">
        <v>176</v>
      </c>
      <c r="E2136" s="636" t="s">
        <v>262</v>
      </c>
      <c r="F2136" s="374">
        <v>764.52</v>
      </c>
      <c r="G2136" s="636" t="s">
        <v>1210</v>
      </c>
      <c r="H2136" s="636" t="s">
        <v>419</v>
      </c>
      <c r="I2136" s="637" t="s">
        <v>7151</v>
      </c>
      <c r="J2136" s="637" t="s">
        <v>1188</v>
      </c>
      <c r="K2136" s="637" t="s">
        <v>4137</v>
      </c>
      <c r="L2136" s="637">
        <v>756457552</v>
      </c>
      <c r="M2136" s="638">
        <v>45265</v>
      </c>
      <c r="N2136" s="74">
        <f t="shared" si="100"/>
        <v>12</v>
      </c>
      <c r="O2136" s="74">
        <f t="shared" si="101"/>
        <v>12</v>
      </c>
      <c r="P2136" s="139" t="str">
        <f t="shared" si="102"/>
        <v>Gastos_com_Pessoal</v>
      </c>
    </row>
    <row r="2137" spans="1:16" ht="51" x14ac:dyDescent="0.2">
      <c r="A2137" s="627">
        <v>9748</v>
      </c>
      <c r="B2137" s="634">
        <v>45265</v>
      </c>
      <c r="C2137" s="642">
        <v>45261</v>
      </c>
      <c r="D2137" s="636" t="s">
        <v>176</v>
      </c>
      <c r="E2137" s="636" t="s">
        <v>169</v>
      </c>
      <c r="F2137" s="374">
        <v>1419.39</v>
      </c>
      <c r="G2137" s="636" t="s">
        <v>1211</v>
      </c>
      <c r="H2137" s="636" t="s">
        <v>419</v>
      </c>
      <c r="I2137" s="637" t="s">
        <v>7151</v>
      </c>
      <c r="J2137" s="637" t="s">
        <v>1188</v>
      </c>
      <c r="K2137" s="637" t="s">
        <v>4137</v>
      </c>
      <c r="L2137" s="637">
        <v>756457552</v>
      </c>
      <c r="M2137" s="638">
        <v>45265</v>
      </c>
      <c r="N2137" s="74">
        <f t="shared" si="100"/>
        <v>12</v>
      </c>
      <c r="O2137" s="74">
        <f t="shared" si="101"/>
        <v>12</v>
      </c>
      <c r="P2137" s="139" t="str">
        <f t="shared" si="102"/>
        <v>Gastos_com_Pessoal</v>
      </c>
    </row>
    <row r="2138" spans="1:16" ht="51" x14ac:dyDescent="0.2">
      <c r="A2138" s="627">
        <v>9748</v>
      </c>
      <c r="B2138" s="634">
        <v>45265</v>
      </c>
      <c r="C2138" s="642">
        <v>45261</v>
      </c>
      <c r="D2138" s="636" t="s">
        <v>176</v>
      </c>
      <c r="E2138" s="636" t="s">
        <v>261</v>
      </c>
      <c r="F2138" s="374">
        <v>1079.26</v>
      </c>
      <c r="G2138" s="636" t="s">
        <v>1207</v>
      </c>
      <c r="H2138" s="636" t="s">
        <v>422</v>
      </c>
      <c r="I2138" s="637" t="s">
        <v>10900</v>
      </c>
      <c r="J2138" s="637" t="s">
        <v>1188</v>
      </c>
      <c r="K2138" s="637" t="s">
        <v>4137</v>
      </c>
      <c r="L2138" s="637">
        <v>756457552</v>
      </c>
      <c r="M2138" s="638">
        <v>45265</v>
      </c>
      <c r="N2138" s="74">
        <f t="shared" si="100"/>
        <v>12</v>
      </c>
      <c r="O2138" s="74">
        <f t="shared" si="101"/>
        <v>12</v>
      </c>
      <c r="P2138" s="139" t="str">
        <f t="shared" si="102"/>
        <v>Gastos_com_Pessoal</v>
      </c>
    </row>
    <row r="2139" spans="1:16" ht="51" x14ac:dyDescent="0.2">
      <c r="A2139" s="627">
        <v>9748</v>
      </c>
      <c r="B2139" s="634">
        <v>45265</v>
      </c>
      <c r="C2139" s="642">
        <v>45261</v>
      </c>
      <c r="D2139" s="636" t="s">
        <v>176</v>
      </c>
      <c r="E2139" s="636" t="s">
        <v>280</v>
      </c>
      <c r="F2139" s="374">
        <v>1232.26</v>
      </c>
      <c r="G2139" s="636" t="s">
        <v>1209</v>
      </c>
      <c r="H2139" s="636" t="s">
        <v>422</v>
      </c>
      <c r="I2139" s="637" t="s">
        <v>10900</v>
      </c>
      <c r="J2139" s="637" t="s">
        <v>1188</v>
      </c>
      <c r="K2139" s="637" t="s">
        <v>4137</v>
      </c>
      <c r="L2139" s="637">
        <v>756457552</v>
      </c>
      <c r="M2139" s="638">
        <v>45265</v>
      </c>
      <c r="N2139" s="74">
        <f t="shared" si="100"/>
        <v>12</v>
      </c>
      <c r="O2139" s="74">
        <f t="shared" si="101"/>
        <v>12</v>
      </c>
      <c r="P2139" s="139" t="str">
        <f t="shared" si="102"/>
        <v>Gastos_com_Pessoal</v>
      </c>
    </row>
    <row r="2140" spans="1:16" ht="51" x14ac:dyDescent="0.2">
      <c r="A2140" s="627">
        <v>9748</v>
      </c>
      <c r="B2140" s="634">
        <v>45265</v>
      </c>
      <c r="C2140" s="642">
        <v>45261</v>
      </c>
      <c r="D2140" s="636" t="s">
        <v>176</v>
      </c>
      <c r="E2140" s="636" t="s">
        <v>262</v>
      </c>
      <c r="F2140" s="374">
        <v>410.75</v>
      </c>
      <c r="G2140" s="636" t="s">
        <v>1210</v>
      </c>
      <c r="H2140" s="636" t="s">
        <v>422</v>
      </c>
      <c r="I2140" s="637" t="s">
        <v>10900</v>
      </c>
      <c r="J2140" s="637" t="s">
        <v>1188</v>
      </c>
      <c r="K2140" s="637" t="s">
        <v>4137</v>
      </c>
      <c r="L2140" s="637">
        <v>756457552</v>
      </c>
      <c r="M2140" s="638">
        <v>45265</v>
      </c>
      <c r="N2140" s="74">
        <f t="shared" si="100"/>
        <v>12</v>
      </c>
      <c r="O2140" s="74">
        <f t="shared" si="101"/>
        <v>12</v>
      </c>
      <c r="P2140" s="139" t="str">
        <f t="shared" si="102"/>
        <v>Gastos_com_Pessoal</v>
      </c>
    </row>
    <row r="2141" spans="1:16" ht="51" x14ac:dyDescent="0.2">
      <c r="A2141" s="627">
        <v>9748</v>
      </c>
      <c r="B2141" s="634">
        <v>45265</v>
      </c>
      <c r="C2141" s="642">
        <v>45261</v>
      </c>
      <c r="D2141" s="636" t="s">
        <v>176</v>
      </c>
      <c r="E2141" s="636" t="s">
        <v>169</v>
      </c>
      <c r="F2141" s="374">
        <v>1087.07</v>
      </c>
      <c r="G2141" s="636" t="s">
        <v>1211</v>
      </c>
      <c r="H2141" s="636" t="s">
        <v>422</v>
      </c>
      <c r="I2141" s="637" t="s">
        <v>10900</v>
      </c>
      <c r="J2141" s="637" t="s">
        <v>1188</v>
      </c>
      <c r="K2141" s="637" t="s">
        <v>4137</v>
      </c>
      <c r="L2141" s="637">
        <v>756457552</v>
      </c>
      <c r="M2141" s="638">
        <v>45265</v>
      </c>
      <c r="N2141" s="74">
        <f t="shared" si="100"/>
        <v>12</v>
      </c>
      <c r="O2141" s="74">
        <f t="shared" si="101"/>
        <v>12</v>
      </c>
      <c r="P2141" s="139" t="str">
        <f t="shared" si="102"/>
        <v>Gastos_com_Pessoal</v>
      </c>
    </row>
    <row r="2142" spans="1:16" ht="51" x14ac:dyDescent="0.2">
      <c r="A2142" s="627">
        <v>9748</v>
      </c>
      <c r="B2142" s="634">
        <v>45265</v>
      </c>
      <c r="C2142" s="642">
        <v>45261</v>
      </c>
      <c r="D2142" s="636" t="s">
        <v>176</v>
      </c>
      <c r="E2142" s="636" t="s">
        <v>261</v>
      </c>
      <c r="F2142" s="374">
        <v>342.98</v>
      </c>
      <c r="G2142" s="636" t="s">
        <v>1207</v>
      </c>
      <c r="H2142" s="636" t="s">
        <v>302</v>
      </c>
      <c r="I2142" s="637" t="s">
        <v>10877</v>
      </c>
      <c r="J2142" s="637" t="s">
        <v>1188</v>
      </c>
      <c r="K2142" s="637" t="s">
        <v>4137</v>
      </c>
      <c r="L2142" s="637">
        <v>756457552</v>
      </c>
      <c r="M2142" s="638">
        <v>45265</v>
      </c>
      <c r="N2142" s="74">
        <f t="shared" si="100"/>
        <v>12</v>
      </c>
      <c r="O2142" s="74">
        <f t="shared" si="101"/>
        <v>12</v>
      </c>
      <c r="P2142" s="139" t="str">
        <f t="shared" si="102"/>
        <v>Gastos_com_Pessoal</v>
      </c>
    </row>
    <row r="2143" spans="1:16" ht="51" x14ac:dyDescent="0.2">
      <c r="A2143" s="627">
        <v>9748</v>
      </c>
      <c r="B2143" s="634">
        <v>45265</v>
      </c>
      <c r="C2143" s="642">
        <v>45261</v>
      </c>
      <c r="D2143" s="636" t="s">
        <v>176</v>
      </c>
      <c r="E2143" s="636" t="s">
        <v>280</v>
      </c>
      <c r="F2143" s="374">
        <v>171.49</v>
      </c>
      <c r="G2143" s="636" t="s">
        <v>1209</v>
      </c>
      <c r="H2143" s="636" t="s">
        <v>302</v>
      </c>
      <c r="I2143" s="637" t="s">
        <v>10877</v>
      </c>
      <c r="J2143" s="637" t="s">
        <v>1188</v>
      </c>
      <c r="K2143" s="637" t="s">
        <v>4137</v>
      </c>
      <c r="L2143" s="637">
        <v>756457552</v>
      </c>
      <c r="M2143" s="638">
        <v>45265</v>
      </c>
      <c r="N2143" s="74">
        <f t="shared" si="100"/>
        <v>12</v>
      </c>
      <c r="O2143" s="74">
        <f t="shared" si="101"/>
        <v>12</v>
      </c>
      <c r="P2143" s="139" t="str">
        <f t="shared" si="102"/>
        <v>Gastos_com_Pessoal</v>
      </c>
    </row>
    <row r="2144" spans="1:16" ht="51" x14ac:dyDescent="0.2">
      <c r="A2144" s="627">
        <v>9748</v>
      </c>
      <c r="B2144" s="634">
        <v>45265</v>
      </c>
      <c r="C2144" s="642">
        <v>45261</v>
      </c>
      <c r="D2144" s="636" t="s">
        <v>176</v>
      </c>
      <c r="E2144" s="636" t="s">
        <v>262</v>
      </c>
      <c r="F2144" s="374">
        <v>57.16</v>
      </c>
      <c r="G2144" s="636" t="s">
        <v>1210</v>
      </c>
      <c r="H2144" s="636" t="s">
        <v>302</v>
      </c>
      <c r="I2144" s="637" t="s">
        <v>10877</v>
      </c>
      <c r="J2144" s="637" t="s">
        <v>1188</v>
      </c>
      <c r="K2144" s="637" t="s">
        <v>4137</v>
      </c>
      <c r="L2144" s="637">
        <v>756457552</v>
      </c>
      <c r="M2144" s="638">
        <v>45265</v>
      </c>
      <c r="N2144" s="74">
        <f t="shared" si="100"/>
        <v>12</v>
      </c>
      <c r="O2144" s="74">
        <f t="shared" si="101"/>
        <v>12</v>
      </c>
      <c r="P2144" s="139" t="str">
        <f t="shared" si="102"/>
        <v>Gastos_com_Pessoal</v>
      </c>
    </row>
    <row r="2145" spans="1:16" ht="51" x14ac:dyDescent="0.2">
      <c r="A2145" s="627">
        <v>9748</v>
      </c>
      <c r="B2145" s="634">
        <v>45265</v>
      </c>
      <c r="C2145" s="642">
        <v>45261</v>
      </c>
      <c r="D2145" s="636" t="s">
        <v>176</v>
      </c>
      <c r="E2145" s="636" t="s">
        <v>169</v>
      </c>
      <c r="F2145" s="374">
        <v>990.74</v>
      </c>
      <c r="G2145" s="636" t="s">
        <v>1211</v>
      </c>
      <c r="H2145" s="636" t="s">
        <v>302</v>
      </c>
      <c r="I2145" s="637" t="s">
        <v>10877</v>
      </c>
      <c r="J2145" s="637" t="s">
        <v>1188</v>
      </c>
      <c r="K2145" s="637" t="s">
        <v>4137</v>
      </c>
      <c r="L2145" s="637">
        <v>756457552</v>
      </c>
      <c r="M2145" s="638">
        <v>45265</v>
      </c>
      <c r="N2145" s="74">
        <f t="shared" si="100"/>
        <v>12</v>
      </c>
      <c r="O2145" s="74">
        <f t="shared" si="101"/>
        <v>12</v>
      </c>
      <c r="P2145" s="139" t="str">
        <f t="shared" si="102"/>
        <v>Gastos_com_Pessoal</v>
      </c>
    </row>
    <row r="2146" spans="1:16" ht="51" x14ac:dyDescent="0.2">
      <c r="A2146" s="627">
        <v>9748</v>
      </c>
      <c r="B2146" s="634">
        <v>45265</v>
      </c>
      <c r="C2146" s="642">
        <v>45261</v>
      </c>
      <c r="D2146" s="636" t="s">
        <v>176</v>
      </c>
      <c r="E2146" s="636" t="s">
        <v>261</v>
      </c>
      <c r="F2146" s="374">
        <v>1028.93</v>
      </c>
      <c r="G2146" s="636" t="s">
        <v>1207</v>
      </c>
      <c r="H2146" s="636" t="s">
        <v>302</v>
      </c>
      <c r="I2146" s="637" t="s">
        <v>10874</v>
      </c>
      <c r="J2146" s="637" t="s">
        <v>1188</v>
      </c>
      <c r="K2146" s="637" t="s">
        <v>4137</v>
      </c>
      <c r="L2146" s="637">
        <v>756457552</v>
      </c>
      <c r="M2146" s="638">
        <v>45265</v>
      </c>
      <c r="N2146" s="74">
        <f t="shared" si="100"/>
        <v>12</v>
      </c>
      <c r="O2146" s="74">
        <f t="shared" si="101"/>
        <v>12</v>
      </c>
      <c r="P2146" s="139" t="str">
        <f t="shared" si="102"/>
        <v>Gastos_com_Pessoal</v>
      </c>
    </row>
    <row r="2147" spans="1:16" ht="51" x14ac:dyDescent="0.2">
      <c r="A2147" s="627">
        <v>9748</v>
      </c>
      <c r="B2147" s="634">
        <v>45265</v>
      </c>
      <c r="C2147" s="642">
        <v>45261</v>
      </c>
      <c r="D2147" s="636" t="s">
        <v>176</v>
      </c>
      <c r="E2147" s="636" t="s">
        <v>280</v>
      </c>
      <c r="F2147" s="374">
        <v>1543.39</v>
      </c>
      <c r="G2147" s="636" t="s">
        <v>1209</v>
      </c>
      <c r="H2147" s="636" t="s">
        <v>302</v>
      </c>
      <c r="I2147" s="637" t="s">
        <v>10874</v>
      </c>
      <c r="J2147" s="637" t="s">
        <v>1188</v>
      </c>
      <c r="K2147" s="637" t="s">
        <v>4137</v>
      </c>
      <c r="L2147" s="637">
        <v>756457552</v>
      </c>
      <c r="M2147" s="638">
        <v>45265</v>
      </c>
      <c r="N2147" s="74">
        <f t="shared" si="100"/>
        <v>12</v>
      </c>
      <c r="O2147" s="74">
        <f t="shared" si="101"/>
        <v>12</v>
      </c>
      <c r="P2147" s="139" t="str">
        <f t="shared" si="102"/>
        <v>Gastos_com_Pessoal</v>
      </c>
    </row>
    <row r="2148" spans="1:16" ht="51" x14ac:dyDescent="0.2">
      <c r="A2148" s="627">
        <v>9748</v>
      </c>
      <c r="B2148" s="634">
        <v>45265</v>
      </c>
      <c r="C2148" s="642">
        <v>45261</v>
      </c>
      <c r="D2148" s="636" t="s">
        <v>176</v>
      </c>
      <c r="E2148" s="636" t="s">
        <v>262</v>
      </c>
      <c r="F2148" s="374">
        <v>514.46</v>
      </c>
      <c r="G2148" s="636" t="s">
        <v>1210</v>
      </c>
      <c r="H2148" s="636" t="s">
        <v>302</v>
      </c>
      <c r="I2148" s="637" t="s">
        <v>10874</v>
      </c>
      <c r="J2148" s="637" t="s">
        <v>1188</v>
      </c>
      <c r="K2148" s="637" t="s">
        <v>4137</v>
      </c>
      <c r="L2148" s="637">
        <v>756457552</v>
      </c>
      <c r="M2148" s="638">
        <v>45265</v>
      </c>
      <c r="N2148" s="74">
        <f t="shared" si="100"/>
        <v>12</v>
      </c>
      <c r="O2148" s="74">
        <f t="shared" si="101"/>
        <v>12</v>
      </c>
      <c r="P2148" s="139" t="str">
        <f t="shared" si="102"/>
        <v>Gastos_com_Pessoal</v>
      </c>
    </row>
    <row r="2149" spans="1:16" ht="51" x14ac:dyDescent="0.2">
      <c r="A2149" s="627">
        <v>9748</v>
      </c>
      <c r="B2149" s="634">
        <v>45265</v>
      </c>
      <c r="C2149" s="642">
        <v>45261</v>
      </c>
      <c r="D2149" s="636" t="s">
        <v>176</v>
      </c>
      <c r="E2149" s="636" t="s">
        <v>169</v>
      </c>
      <c r="F2149" s="374">
        <v>1665.72</v>
      </c>
      <c r="G2149" s="636" t="s">
        <v>1211</v>
      </c>
      <c r="H2149" s="636" t="s">
        <v>302</v>
      </c>
      <c r="I2149" s="637" t="s">
        <v>10874</v>
      </c>
      <c r="J2149" s="637" t="s">
        <v>1188</v>
      </c>
      <c r="K2149" s="637" t="s">
        <v>4137</v>
      </c>
      <c r="L2149" s="637">
        <v>756457552</v>
      </c>
      <c r="M2149" s="638">
        <v>45265</v>
      </c>
      <c r="N2149" s="74">
        <f t="shared" si="100"/>
        <v>12</v>
      </c>
      <c r="O2149" s="74">
        <f t="shared" si="101"/>
        <v>12</v>
      </c>
      <c r="P2149" s="139" t="str">
        <f t="shared" si="102"/>
        <v>Gastos_com_Pessoal</v>
      </c>
    </row>
    <row r="2150" spans="1:16" ht="51" x14ac:dyDescent="0.2">
      <c r="A2150" s="627">
        <v>9748</v>
      </c>
      <c r="B2150" s="634">
        <v>45265</v>
      </c>
      <c r="C2150" s="642">
        <v>45261</v>
      </c>
      <c r="D2150" s="636" t="s">
        <v>176</v>
      </c>
      <c r="E2150" s="636" t="s">
        <v>261</v>
      </c>
      <c r="F2150" s="374">
        <v>753.19</v>
      </c>
      <c r="G2150" s="636" t="s">
        <v>1207</v>
      </c>
      <c r="H2150" s="636" t="s">
        <v>419</v>
      </c>
      <c r="I2150" s="637" t="s">
        <v>10885</v>
      </c>
      <c r="J2150" s="637" t="s">
        <v>1188</v>
      </c>
      <c r="K2150" s="637" t="s">
        <v>4137</v>
      </c>
      <c r="L2150" s="637">
        <v>756457552</v>
      </c>
      <c r="M2150" s="638">
        <v>45265</v>
      </c>
      <c r="N2150" s="74">
        <f t="shared" si="100"/>
        <v>12</v>
      </c>
      <c r="O2150" s="74">
        <f t="shared" si="101"/>
        <v>12</v>
      </c>
      <c r="P2150" s="139" t="str">
        <f t="shared" si="102"/>
        <v>Gastos_com_Pessoal</v>
      </c>
    </row>
    <row r="2151" spans="1:16" ht="51" x14ac:dyDescent="0.2">
      <c r="A2151" s="627">
        <v>9748</v>
      </c>
      <c r="B2151" s="634">
        <v>45265</v>
      </c>
      <c r="C2151" s="642">
        <v>45261</v>
      </c>
      <c r="D2151" s="636" t="s">
        <v>176</v>
      </c>
      <c r="E2151" s="636" t="s">
        <v>280</v>
      </c>
      <c r="F2151" s="374">
        <v>753.19</v>
      </c>
      <c r="G2151" s="636" t="s">
        <v>1209</v>
      </c>
      <c r="H2151" s="636" t="s">
        <v>419</v>
      </c>
      <c r="I2151" s="637" t="s">
        <v>10885</v>
      </c>
      <c r="J2151" s="637" t="s">
        <v>1188</v>
      </c>
      <c r="K2151" s="637" t="s">
        <v>4137</v>
      </c>
      <c r="L2151" s="637">
        <v>756457552</v>
      </c>
      <c r="M2151" s="638">
        <v>45265</v>
      </c>
      <c r="N2151" s="74">
        <f t="shared" si="100"/>
        <v>12</v>
      </c>
      <c r="O2151" s="74">
        <f t="shared" si="101"/>
        <v>12</v>
      </c>
      <c r="P2151" s="139" t="str">
        <f t="shared" si="102"/>
        <v>Gastos_com_Pessoal</v>
      </c>
    </row>
    <row r="2152" spans="1:16" ht="51" x14ac:dyDescent="0.2">
      <c r="A2152" s="627">
        <v>9748</v>
      </c>
      <c r="B2152" s="634">
        <v>45265</v>
      </c>
      <c r="C2152" s="642">
        <v>45261</v>
      </c>
      <c r="D2152" s="636" t="s">
        <v>176</v>
      </c>
      <c r="E2152" s="636" t="s">
        <v>262</v>
      </c>
      <c r="F2152" s="374">
        <v>251.06</v>
      </c>
      <c r="G2152" s="636" t="s">
        <v>1210</v>
      </c>
      <c r="H2152" s="636" t="s">
        <v>419</v>
      </c>
      <c r="I2152" s="637" t="s">
        <v>10885</v>
      </c>
      <c r="J2152" s="637" t="s">
        <v>1188</v>
      </c>
      <c r="K2152" s="637" t="s">
        <v>4137</v>
      </c>
      <c r="L2152" s="637">
        <v>756457552</v>
      </c>
      <c r="M2152" s="638">
        <v>45265</v>
      </c>
      <c r="N2152" s="74">
        <f t="shared" si="100"/>
        <v>12</v>
      </c>
      <c r="O2152" s="74">
        <f t="shared" si="101"/>
        <v>12</v>
      </c>
      <c r="P2152" s="139" t="str">
        <f t="shared" si="102"/>
        <v>Gastos_com_Pessoal</v>
      </c>
    </row>
    <row r="2153" spans="1:16" ht="51" x14ac:dyDescent="0.2">
      <c r="A2153" s="627">
        <v>9748</v>
      </c>
      <c r="B2153" s="634">
        <v>45265</v>
      </c>
      <c r="C2153" s="642">
        <v>45261</v>
      </c>
      <c r="D2153" s="636" t="s">
        <v>176</v>
      </c>
      <c r="E2153" s="636" t="s">
        <v>169</v>
      </c>
      <c r="F2153" s="374">
        <v>2431.21</v>
      </c>
      <c r="G2153" s="636" t="s">
        <v>1211</v>
      </c>
      <c r="H2153" s="636" t="s">
        <v>419</v>
      </c>
      <c r="I2153" s="637" t="s">
        <v>10885</v>
      </c>
      <c r="J2153" s="637" t="s">
        <v>1188</v>
      </c>
      <c r="K2153" s="637" t="s">
        <v>4137</v>
      </c>
      <c r="L2153" s="637">
        <v>756457552</v>
      </c>
      <c r="M2153" s="638">
        <v>45265</v>
      </c>
      <c r="N2153" s="74">
        <f t="shared" si="100"/>
        <v>12</v>
      </c>
      <c r="O2153" s="74">
        <f t="shared" si="101"/>
        <v>12</v>
      </c>
      <c r="P2153" s="139" t="str">
        <f t="shared" si="102"/>
        <v>Gastos_com_Pessoal</v>
      </c>
    </row>
    <row r="2154" spans="1:16" ht="38.25" x14ac:dyDescent="0.2">
      <c r="A2154" s="627">
        <v>9748</v>
      </c>
      <c r="B2154" s="634">
        <v>45265</v>
      </c>
      <c r="C2154" s="642">
        <v>45231</v>
      </c>
      <c r="D2154" s="636" t="s">
        <v>264</v>
      </c>
      <c r="E2154" s="636" t="s">
        <v>96</v>
      </c>
      <c r="F2154" s="374">
        <v>258</v>
      </c>
      <c r="G2154" s="636" t="s">
        <v>10901</v>
      </c>
      <c r="H2154" s="636" t="s">
        <v>421</v>
      </c>
      <c r="I2154" s="637" t="s">
        <v>9533</v>
      </c>
      <c r="J2154" s="637" t="s">
        <v>1157</v>
      </c>
      <c r="K2154" s="637" t="s">
        <v>32</v>
      </c>
      <c r="L2154" s="637">
        <v>399</v>
      </c>
      <c r="M2154" s="638">
        <v>45259</v>
      </c>
      <c r="N2154" s="74">
        <f t="shared" si="100"/>
        <v>12</v>
      </c>
      <c r="O2154" s="74">
        <f t="shared" si="101"/>
        <v>11</v>
      </c>
      <c r="P2154" s="139" t="str">
        <f t="shared" si="102"/>
        <v>Gastos_Gerais</v>
      </c>
    </row>
    <row r="2155" spans="1:16" ht="38.25" x14ac:dyDescent="0.2">
      <c r="A2155" s="627">
        <v>9748</v>
      </c>
      <c r="B2155" s="634">
        <v>45265</v>
      </c>
      <c r="C2155" s="642">
        <v>45231</v>
      </c>
      <c r="D2155" s="636" t="s">
        <v>264</v>
      </c>
      <c r="E2155" s="636" t="s">
        <v>290</v>
      </c>
      <c r="F2155" s="374">
        <v>690</v>
      </c>
      <c r="G2155" s="636" t="s">
        <v>10902</v>
      </c>
      <c r="H2155" s="636" t="s">
        <v>416</v>
      </c>
      <c r="I2155" s="637" t="s">
        <v>10903</v>
      </c>
      <c r="J2155" s="637" t="s">
        <v>1157</v>
      </c>
      <c r="K2155" s="637" t="s">
        <v>32</v>
      </c>
      <c r="L2155" s="637">
        <v>18618</v>
      </c>
      <c r="M2155" s="638">
        <v>45259</v>
      </c>
      <c r="N2155" s="74">
        <f t="shared" si="100"/>
        <v>12</v>
      </c>
      <c r="O2155" s="74">
        <f t="shared" si="101"/>
        <v>11</v>
      </c>
      <c r="P2155" s="139" t="str">
        <f t="shared" si="102"/>
        <v>Gastos_Gerais</v>
      </c>
    </row>
    <row r="2156" spans="1:16" ht="38.25" x14ac:dyDescent="0.2">
      <c r="A2156" s="627">
        <v>9748</v>
      </c>
      <c r="B2156" s="634">
        <v>45265</v>
      </c>
      <c r="C2156" s="642">
        <v>45231</v>
      </c>
      <c r="D2156" s="636" t="s">
        <v>264</v>
      </c>
      <c r="E2156" s="636" t="s">
        <v>208</v>
      </c>
      <c r="F2156" s="374">
        <v>2076</v>
      </c>
      <c r="G2156" s="636" t="s">
        <v>9759</v>
      </c>
      <c r="H2156" s="636" t="s">
        <v>417</v>
      </c>
      <c r="I2156" s="637" t="s">
        <v>10904</v>
      </c>
      <c r="J2156" s="637" t="s">
        <v>1157</v>
      </c>
      <c r="K2156" s="637" t="s">
        <v>32</v>
      </c>
      <c r="L2156" s="637">
        <v>600</v>
      </c>
      <c r="M2156" s="638">
        <v>45259</v>
      </c>
      <c r="N2156" s="74">
        <f t="shared" si="100"/>
        <v>12</v>
      </c>
      <c r="O2156" s="74">
        <f t="shared" si="101"/>
        <v>11</v>
      </c>
      <c r="P2156" s="139" t="str">
        <f t="shared" si="102"/>
        <v>Gastos_Gerais</v>
      </c>
    </row>
    <row r="2157" spans="1:16" ht="38.25" x14ac:dyDescent="0.2">
      <c r="A2157" s="627">
        <v>9748</v>
      </c>
      <c r="B2157" s="634">
        <v>45265</v>
      </c>
      <c r="C2157" s="642">
        <v>45231</v>
      </c>
      <c r="D2157" s="636" t="s">
        <v>264</v>
      </c>
      <c r="E2157" s="636" t="s">
        <v>208</v>
      </c>
      <c r="F2157" s="374">
        <v>100</v>
      </c>
      <c r="G2157" s="636" t="s">
        <v>1978</v>
      </c>
      <c r="H2157" s="636" t="s">
        <v>417</v>
      </c>
      <c r="I2157" s="637" t="s">
        <v>10904</v>
      </c>
      <c r="J2157" s="637" t="s">
        <v>1157</v>
      </c>
      <c r="K2157" s="637" t="s">
        <v>32</v>
      </c>
      <c r="L2157" s="637">
        <v>23499</v>
      </c>
      <c r="M2157" s="638">
        <v>45260</v>
      </c>
      <c r="N2157" s="74">
        <f t="shared" si="100"/>
        <v>12</v>
      </c>
      <c r="O2157" s="74">
        <f t="shared" si="101"/>
        <v>11</v>
      </c>
      <c r="P2157" s="139" t="str">
        <f t="shared" si="102"/>
        <v>Gastos_Gerais</v>
      </c>
    </row>
    <row r="2158" spans="1:16" ht="38.25" x14ac:dyDescent="0.2">
      <c r="A2158" s="627">
        <v>9748</v>
      </c>
      <c r="B2158" s="634">
        <v>45265</v>
      </c>
      <c r="C2158" s="642">
        <v>45231</v>
      </c>
      <c r="D2158" s="636" t="s">
        <v>264</v>
      </c>
      <c r="E2158" s="636" t="s">
        <v>60</v>
      </c>
      <c r="F2158" s="374">
        <v>19215.48</v>
      </c>
      <c r="G2158" s="636" t="s">
        <v>10905</v>
      </c>
      <c r="H2158" s="636" t="s">
        <v>418</v>
      </c>
      <c r="I2158" s="637" t="s">
        <v>1350</v>
      </c>
      <c r="J2158" s="637" t="s">
        <v>1157</v>
      </c>
      <c r="K2158" s="637" t="s">
        <v>32</v>
      </c>
      <c r="L2158" s="637">
        <v>146</v>
      </c>
      <c r="M2158" s="638">
        <v>45261</v>
      </c>
      <c r="N2158" s="74">
        <f t="shared" si="100"/>
        <v>12</v>
      </c>
      <c r="O2158" s="74">
        <f t="shared" si="101"/>
        <v>11</v>
      </c>
      <c r="P2158" s="139" t="str">
        <f t="shared" si="102"/>
        <v>Gastos_Gerais</v>
      </c>
    </row>
    <row r="2159" spans="1:16" ht="38.25" x14ac:dyDescent="0.2">
      <c r="A2159" s="627">
        <v>9748</v>
      </c>
      <c r="B2159" s="634">
        <v>45265</v>
      </c>
      <c r="C2159" s="642">
        <v>45231</v>
      </c>
      <c r="D2159" s="636" t="s">
        <v>264</v>
      </c>
      <c r="E2159" s="636" t="s">
        <v>60</v>
      </c>
      <c r="F2159" s="374">
        <v>34687.31</v>
      </c>
      <c r="G2159" s="636" t="s">
        <v>10906</v>
      </c>
      <c r="H2159" s="636" t="s">
        <v>416</v>
      </c>
      <c r="I2159" s="637" t="s">
        <v>1350</v>
      </c>
      <c r="J2159" s="637" t="s">
        <v>1157</v>
      </c>
      <c r="K2159" s="637" t="s">
        <v>32</v>
      </c>
      <c r="L2159" s="637">
        <v>147</v>
      </c>
      <c r="M2159" s="638">
        <v>45261</v>
      </c>
      <c r="N2159" s="74">
        <f t="shared" si="100"/>
        <v>12</v>
      </c>
      <c r="O2159" s="74">
        <f t="shared" si="101"/>
        <v>11</v>
      </c>
      <c r="P2159" s="139" t="str">
        <f t="shared" si="102"/>
        <v>Gastos_Gerais</v>
      </c>
    </row>
    <row r="2160" spans="1:16" ht="38.25" x14ac:dyDescent="0.2">
      <c r="A2160" s="627">
        <v>9748</v>
      </c>
      <c r="B2160" s="634">
        <v>45265</v>
      </c>
      <c r="C2160" s="642">
        <v>45231</v>
      </c>
      <c r="D2160" s="636" t="s">
        <v>264</v>
      </c>
      <c r="E2160" s="636" t="s">
        <v>60</v>
      </c>
      <c r="F2160" s="374">
        <v>29633.61</v>
      </c>
      <c r="G2160" s="636" t="s">
        <v>8923</v>
      </c>
      <c r="H2160" s="636" t="s">
        <v>420</v>
      </c>
      <c r="I2160" s="637" t="s">
        <v>1350</v>
      </c>
      <c r="J2160" s="637" t="s">
        <v>1157</v>
      </c>
      <c r="K2160" s="637" t="s">
        <v>32</v>
      </c>
      <c r="L2160" s="637">
        <v>148</v>
      </c>
      <c r="M2160" s="638">
        <v>45261</v>
      </c>
      <c r="N2160" s="74">
        <f t="shared" si="100"/>
        <v>12</v>
      </c>
      <c r="O2160" s="74">
        <f t="shared" si="101"/>
        <v>11</v>
      </c>
      <c r="P2160" s="139" t="str">
        <f t="shared" si="102"/>
        <v>Gastos_Gerais</v>
      </c>
    </row>
    <row r="2161" spans="1:16" ht="38.25" x14ac:dyDescent="0.2">
      <c r="A2161" s="627">
        <v>9748</v>
      </c>
      <c r="B2161" s="634">
        <v>45265</v>
      </c>
      <c r="C2161" s="642">
        <v>45231</v>
      </c>
      <c r="D2161" s="636" t="s">
        <v>264</v>
      </c>
      <c r="E2161" s="636" t="s">
        <v>60</v>
      </c>
      <c r="F2161" s="374">
        <v>58901.49</v>
      </c>
      <c r="G2161" s="636" t="s">
        <v>9305</v>
      </c>
      <c r="H2161" s="636" t="s">
        <v>419</v>
      </c>
      <c r="I2161" s="637" t="s">
        <v>9306</v>
      </c>
      <c r="J2161" s="637" t="s">
        <v>1157</v>
      </c>
      <c r="K2161" s="637" t="s">
        <v>32</v>
      </c>
      <c r="L2161" s="637">
        <v>323</v>
      </c>
      <c r="M2161" s="638">
        <v>45261</v>
      </c>
      <c r="N2161" s="74">
        <f t="shared" si="100"/>
        <v>12</v>
      </c>
      <c r="O2161" s="74">
        <f t="shared" si="101"/>
        <v>11</v>
      </c>
      <c r="P2161" s="139" t="str">
        <f t="shared" si="102"/>
        <v>Gastos_Gerais</v>
      </c>
    </row>
    <row r="2162" spans="1:16" ht="38.25" x14ac:dyDescent="0.2">
      <c r="A2162" s="627">
        <v>9748</v>
      </c>
      <c r="B2162" s="634">
        <v>45265</v>
      </c>
      <c r="C2162" s="642">
        <v>45231</v>
      </c>
      <c r="D2162" s="636" t="s">
        <v>264</v>
      </c>
      <c r="E2162" s="636" t="s">
        <v>293</v>
      </c>
      <c r="F2162" s="374">
        <v>160</v>
      </c>
      <c r="G2162" s="636" t="s">
        <v>10907</v>
      </c>
      <c r="H2162" s="636" t="s">
        <v>414</v>
      </c>
      <c r="I2162" s="637" t="s">
        <v>10908</v>
      </c>
      <c r="J2162" s="637" t="s">
        <v>1157</v>
      </c>
      <c r="K2162" s="637" t="s">
        <v>32</v>
      </c>
      <c r="L2162" s="637">
        <v>6294</v>
      </c>
      <c r="M2162" s="638">
        <v>45247</v>
      </c>
      <c r="N2162" s="74">
        <f t="shared" si="100"/>
        <v>12</v>
      </c>
      <c r="O2162" s="74">
        <f t="shared" si="101"/>
        <v>11</v>
      </c>
      <c r="P2162" s="139" t="str">
        <f t="shared" si="102"/>
        <v>Gastos_Gerais</v>
      </c>
    </row>
    <row r="2163" spans="1:16" ht="38.25" x14ac:dyDescent="0.2">
      <c r="A2163" s="627">
        <v>9748</v>
      </c>
      <c r="B2163" s="634">
        <v>45265</v>
      </c>
      <c r="C2163" s="642">
        <v>45231</v>
      </c>
      <c r="D2163" s="636" t="s">
        <v>264</v>
      </c>
      <c r="E2163" s="636" t="s">
        <v>293</v>
      </c>
      <c r="F2163" s="374">
        <v>160</v>
      </c>
      <c r="G2163" s="636" t="s">
        <v>10907</v>
      </c>
      <c r="H2163" s="636" t="s">
        <v>414</v>
      </c>
      <c r="I2163" s="637" t="s">
        <v>10908</v>
      </c>
      <c r="J2163" s="637" t="s">
        <v>1157</v>
      </c>
      <c r="K2163" s="637" t="s">
        <v>32</v>
      </c>
      <c r="L2163" s="637">
        <v>6292</v>
      </c>
      <c r="M2163" s="638">
        <v>45247</v>
      </c>
      <c r="N2163" s="74">
        <f t="shared" si="100"/>
        <v>12</v>
      </c>
      <c r="O2163" s="74">
        <f t="shared" si="101"/>
        <v>11</v>
      </c>
      <c r="P2163" s="139" t="str">
        <f t="shared" si="102"/>
        <v>Gastos_Gerais</v>
      </c>
    </row>
    <row r="2164" spans="1:16" ht="51" x14ac:dyDescent="0.2">
      <c r="A2164" s="627">
        <v>9748</v>
      </c>
      <c r="B2164" s="634">
        <v>45265</v>
      </c>
      <c r="C2164" s="642">
        <v>45261</v>
      </c>
      <c r="D2164" s="636" t="s">
        <v>176</v>
      </c>
      <c r="E2164" s="636" t="s">
        <v>6</v>
      </c>
      <c r="F2164" s="374">
        <v>390</v>
      </c>
      <c r="G2164" s="636" t="s">
        <v>8293</v>
      </c>
      <c r="H2164" s="636" t="s">
        <v>302</v>
      </c>
      <c r="I2164" s="637" t="s">
        <v>9221</v>
      </c>
      <c r="J2164" s="637" t="s">
        <v>1157</v>
      </c>
      <c r="K2164" s="637" t="s">
        <v>32</v>
      </c>
      <c r="L2164" s="637"/>
      <c r="M2164" s="638"/>
      <c r="N2164" s="74">
        <f t="shared" si="100"/>
        <v>12</v>
      </c>
      <c r="O2164" s="74">
        <f t="shared" si="101"/>
        <v>12</v>
      </c>
      <c r="P2164" s="139" t="str">
        <f t="shared" si="102"/>
        <v>Gastos_com_Pessoal</v>
      </c>
    </row>
    <row r="2165" spans="1:16" ht="38.25" x14ac:dyDescent="0.2">
      <c r="A2165" s="627">
        <v>9748</v>
      </c>
      <c r="B2165" s="634">
        <v>45265</v>
      </c>
      <c r="C2165" s="642">
        <v>45231</v>
      </c>
      <c r="D2165" s="636" t="s">
        <v>264</v>
      </c>
      <c r="E2165" s="636" t="s">
        <v>290</v>
      </c>
      <c r="F2165" s="374">
        <v>6942</v>
      </c>
      <c r="G2165" s="636" t="s">
        <v>10909</v>
      </c>
      <c r="H2165" s="636" t="s">
        <v>1032</v>
      </c>
      <c r="I2165" s="637" t="s">
        <v>10910</v>
      </c>
      <c r="J2165" s="637" t="s">
        <v>1157</v>
      </c>
      <c r="K2165" s="637" t="s">
        <v>32</v>
      </c>
      <c r="L2165" s="637">
        <v>47</v>
      </c>
      <c r="M2165" s="638">
        <v>45254</v>
      </c>
      <c r="N2165" s="74">
        <f t="shared" si="100"/>
        <v>12</v>
      </c>
      <c r="O2165" s="74">
        <f t="shared" si="101"/>
        <v>11</v>
      </c>
      <c r="P2165" s="139" t="str">
        <f t="shared" si="102"/>
        <v>Gastos_Gerais</v>
      </c>
    </row>
    <row r="2166" spans="1:16" ht="38.25" x14ac:dyDescent="0.2">
      <c r="A2166" s="627">
        <v>9748</v>
      </c>
      <c r="B2166" s="634">
        <v>45265</v>
      </c>
      <c r="C2166" s="642">
        <v>45231</v>
      </c>
      <c r="D2166" s="636" t="s">
        <v>264</v>
      </c>
      <c r="E2166" s="636" t="s">
        <v>69</v>
      </c>
      <c r="F2166" s="374">
        <v>61.62</v>
      </c>
      <c r="G2166" s="636" t="s">
        <v>11323</v>
      </c>
      <c r="H2166" s="636" t="s">
        <v>303</v>
      </c>
      <c r="I2166" s="637" t="s">
        <v>4175</v>
      </c>
      <c r="J2166" s="637" t="s">
        <v>1254</v>
      </c>
      <c r="K2166" s="637" t="s">
        <v>1255</v>
      </c>
      <c r="L2166" s="637" t="s">
        <v>425</v>
      </c>
      <c r="M2166" s="638" t="s">
        <v>11324</v>
      </c>
      <c r="N2166" s="74">
        <f t="shared" si="100"/>
        <v>12</v>
      </c>
      <c r="O2166" s="74">
        <f t="shared" si="101"/>
        <v>11</v>
      </c>
      <c r="P2166" s="139" t="str">
        <f t="shared" si="102"/>
        <v>Gastos_Gerais</v>
      </c>
    </row>
    <row r="2167" spans="1:16" ht="51" x14ac:dyDescent="0.2">
      <c r="A2167" s="627">
        <v>9748</v>
      </c>
      <c r="B2167" s="634">
        <v>45266</v>
      </c>
      <c r="C2167" s="642">
        <v>45261</v>
      </c>
      <c r="D2167" s="636" t="s">
        <v>176</v>
      </c>
      <c r="E2167" s="636" t="s">
        <v>10</v>
      </c>
      <c r="F2167" s="374">
        <v>13.49</v>
      </c>
      <c r="G2167" s="636" t="s">
        <v>4306</v>
      </c>
      <c r="H2167" s="636" t="s">
        <v>419</v>
      </c>
      <c r="I2167" s="637" t="s">
        <v>10911</v>
      </c>
      <c r="J2167" s="637" t="s">
        <v>1217</v>
      </c>
      <c r="K2167" s="637" t="s">
        <v>1218</v>
      </c>
      <c r="L2167" s="637" t="s">
        <v>10912</v>
      </c>
      <c r="M2167" s="638">
        <v>45266</v>
      </c>
      <c r="N2167" s="74">
        <f t="shared" si="100"/>
        <v>12</v>
      </c>
      <c r="O2167" s="74">
        <f t="shared" si="101"/>
        <v>12</v>
      </c>
      <c r="P2167" s="139" t="str">
        <f t="shared" si="102"/>
        <v>Gastos_com_Pessoal</v>
      </c>
    </row>
    <row r="2168" spans="1:16" ht="51" x14ac:dyDescent="0.2">
      <c r="A2168" s="627">
        <v>9748</v>
      </c>
      <c r="B2168" s="634">
        <v>45266</v>
      </c>
      <c r="C2168" s="642">
        <v>45231</v>
      </c>
      <c r="D2168" s="636" t="s">
        <v>176</v>
      </c>
      <c r="E2168" s="636" t="s">
        <v>1</v>
      </c>
      <c r="F2168" s="374">
        <v>2852</v>
      </c>
      <c r="G2168" s="636" t="s">
        <v>10913</v>
      </c>
      <c r="H2168" s="636" t="s">
        <v>414</v>
      </c>
      <c r="I2168" s="637" t="s">
        <v>10914</v>
      </c>
      <c r="J2168" s="637" t="s">
        <v>1188</v>
      </c>
      <c r="K2168" s="637" t="s">
        <v>1188</v>
      </c>
      <c r="L2168" s="637" t="s">
        <v>425</v>
      </c>
      <c r="M2168" s="638">
        <v>45266</v>
      </c>
      <c r="N2168" s="74">
        <f t="shared" si="100"/>
        <v>12</v>
      </c>
      <c r="O2168" s="74">
        <f t="shared" si="101"/>
        <v>11</v>
      </c>
      <c r="P2168" s="139" t="str">
        <f t="shared" si="102"/>
        <v>Gastos_com_Pessoal</v>
      </c>
    </row>
    <row r="2169" spans="1:16" ht="51" x14ac:dyDescent="0.2">
      <c r="A2169" s="627">
        <v>9748</v>
      </c>
      <c r="B2169" s="634">
        <v>45266</v>
      </c>
      <c r="C2169" s="642">
        <v>45231</v>
      </c>
      <c r="D2169" s="636" t="s">
        <v>176</v>
      </c>
      <c r="E2169" s="636" t="s">
        <v>1</v>
      </c>
      <c r="F2169" s="374">
        <v>777.6</v>
      </c>
      <c r="G2169" s="636" t="s">
        <v>10889</v>
      </c>
      <c r="H2169" s="636" t="s">
        <v>419</v>
      </c>
      <c r="I2169" s="637" t="s">
        <v>1385</v>
      </c>
      <c r="J2169" s="637" t="s">
        <v>1188</v>
      </c>
      <c r="K2169" s="637" t="s">
        <v>1163</v>
      </c>
      <c r="L2169" s="637" t="s">
        <v>425</v>
      </c>
      <c r="M2169" s="638">
        <v>45266</v>
      </c>
      <c r="N2169" s="74">
        <f t="shared" si="100"/>
        <v>12</v>
      </c>
      <c r="O2169" s="74">
        <f t="shared" si="101"/>
        <v>11</v>
      </c>
      <c r="P2169" s="139" t="str">
        <f t="shared" si="102"/>
        <v>Gastos_com_Pessoal</v>
      </c>
    </row>
    <row r="2170" spans="1:16" ht="38.25" x14ac:dyDescent="0.2">
      <c r="A2170" s="627">
        <v>9748</v>
      </c>
      <c r="B2170" s="634">
        <v>45266</v>
      </c>
      <c r="C2170" s="642">
        <v>45261</v>
      </c>
      <c r="D2170" s="636" t="s">
        <v>264</v>
      </c>
      <c r="E2170" s="636" t="s">
        <v>96</v>
      </c>
      <c r="F2170" s="374">
        <v>134.5</v>
      </c>
      <c r="G2170" s="636" t="s">
        <v>10858</v>
      </c>
      <c r="H2170" s="636" t="s">
        <v>1032</v>
      </c>
      <c r="I2170" s="637" t="s">
        <v>10915</v>
      </c>
      <c r="J2170" s="637" t="s">
        <v>1157</v>
      </c>
      <c r="K2170" s="637" t="s">
        <v>32</v>
      </c>
      <c r="L2170" s="637">
        <v>471</v>
      </c>
      <c r="M2170" s="638">
        <v>45261</v>
      </c>
      <c r="N2170" s="74">
        <f t="shared" si="100"/>
        <v>12</v>
      </c>
      <c r="O2170" s="74">
        <f t="shared" si="101"/>
        <v>12</v>
      </c>
      <c r="P2170" s="139" t="str">
        <f t="shared" si="102"/>
        <v>Gastos_Gerais</v>
      </c>
    </row>
    <row r="2171" spans="1:16" ht="38.25" x14ac:dyDescent="0.2">
      <c r="A2171" s="627">
        <v>9748</v>
      </c>
      <c r="B2171" s="634">
        <v>45266</v>
      </c>
      <c r="C2171" s="642">
        <v>45261</v>
      </c>
      <c r="D2171" s="636" t="s">
        <v>264</v>
      </c>
      <c r="E2171" s="636" t="s">
        <v>402</v>
      </c>
      <c r="F2171" s="374">
        <v>89.99</v>
      </c>
      <c r="G2171" s="636" t="s">
        <v>1487</v>
      </c>
      <c r="H2171" s="636" t="s">
        <v>419</v>
      </c>
      <c r="I2171" s="637" t="s">
        <v>7334</v>
      </c>
      <c r="J2171" s="637" t="s">
        <v>1157</v>
      </c>
      <c r="K2171" s="637" t="s">
        <v>32</v>
      </c>
      <c r="L2171" s="637">
        <v>24</v>
      </c>
      <c r="M2171" s="638">
        <v>45265</v>
      </c>
      <c r="N2171" s="74">
        <f t="shared" si="100"/>
        <v>12</v>
      </c>
      <c r="O2171" s="74">
        <f t="shared" si="101"/>
        <v>12</v>
      </c>
      <c r="P2171" s="139" t="str">
        <f t="shared" si="102"/>
        <v>Gastos_Gerais</v>
      </c>
    </row>
    <row r="2172" spans="1:16" ht="38.25" x14ac:dyDescent="0.2">
      <c r="A2172" s="627">
        <v>9748</v>
      </c>
      <c r="B2172" s="634">
        <v>45266</v>
      </c>
      <c r="C2172" s="642">
        <v>45261</v>
      </c>
      <c r="D2172" s="636" t="s">
        <v>264</v>
      </c>
      <c r="E2172" s="636" t="s">
        <v>293</v>
      </c>
      <c r="F2172" s="374">
        <v>240</v>
      </c>
      <c r="G2172" s="636" t="s">
        <v>10916</v>
      </c>
      <c r="H2172" s="636" t="s">
        <v>419</v>
      </c>
      <c r="I2172" s="637" t="s">
        <v>10917</v>
      </c>
      <c r="J2172" s="637" t="s">
        <v>1188</v>
      </c>
      <c r="K2172" s="637" t="s">
        <v>32</v>
      </c>
      <c r="L2172" s="637">
        <v>2023851</v>
      </c>
      <c r="M2172" s="638">
        <v>45265</v>
      </c>
      <c r="N2172" s="74">
        <f t="shared" si="100"/>
        <v>12</v>
      </c>
      <c r="O2172" s="74">
        <f t="shared" si="101"/>
        <v>12</v>
      </c>
      <c r="P2172" s="139" t="str">
        <f t="shared" si="102"/>
        <v>Gastos_Gerais</v>
      </c>
    </row>
    <row r="2173" spans="1:16" ht="38.25" x14ac:dyDescent="0.2">
      <c r="A2173" s="627">
        <v>9748</v>
      </c>
      <c r="B2173" s="634">
        <v>45266</v>
      </c>
      <c r="C2173" s="642">
        <v>45261</v>
      </c>
      <c r="D2173" s="636" t="s">
        <v>264</v>
      </c>
      <c r="E2173" s="636" t="s">
        <v>208</v>
      </c>
      <c r="F2173" s="374">
        <v>541.70000000000005</v>
      </c>
      <c r="G2173" s="636" t="s">
        <v>10918</v>
      </c>
      <c r="H2173" s="636" t="s">
        <v>1032</v>
      </c>
      <c r="I2173" s="637" t="s">
        <v>10739</v>
      </c>
      <c r="J2173" s="637" t="s">
        <v>1157</v>
      </c>
      <c r="K2173" s="637" t="s">
        <v>32</v>
      </c>
      <c r="L2173" s="637">
        <v>29895</v>
      </c>
      <c r="M2173" s="638">
        <v>45261</v>
      </c>
      <c r="N2173" s="74">
        <f t="shared" si="100"/>
        <v>12</v>
      </c>
      <c r="O2173" s="74">
        <f t="shared" si="101"/>
        <v>12</v>
      </c>
      <c r="P2173" s="139" t="str">
        <f t="shared" si="102"/>
        <v>Gastos_Gerais</v>
      </c>
    </row>
    <row r="2174" spans="1:16" ht="38.25" x14ac:dyDescent="0.2">
      <c r="A2174" s="627">
        <v>9748</v>
      </c>
      <c r="B2174" s="634">
        <v>45266</v>
      </c>
      <c r="C2174" s="642">
        <v>45231</v>
      </c>
      <c r="D2174" s="636" t="s">
        <v>264</v>
      </c>
      <c r="E2174" s="636" t="s">
        <v>208</v>
      </c>
      <c r="F2174" s="374">
        <v>950.51</v>
      </c>
      <c r="G2174" s="636" t="s">
        <v>10918</v>
      </c>
      <c r="H2174" s="636" t="s">
        <v>422</v>
      </c>
      <c r="I2174" s="637" t="s">
        <v>11134</v>
      </c>
      <c r="J2174" s="637" t="s">
        <v>1188</v>
      </c>
      <c r="K2174" s="637" t="s">
        <v>32</v>
      </c>
      <c r="L2174" s="637">
        <v>21686</v>
      </c>
      <c r="M2174" s="638">
        <v>45260</v>
      </c>
      <c r="N2174" s="74">
        <f t="shared" si="100"/>
        <v>12</v>
      </c>
      <c r="O2174" s="74">
        <f t="shared" si="101"/>
        <v>11</v>
      </c>
      <c r="P2174" s="139" t="str">
        <f t="shared" si="102"/>
        <v>Gastos_Gerais</v>
      </c>
    </row>
    <row r="2175" spans="1:16" ht="38.25" x14ac:dyDescent="0.2">
      <c r="A2175" s="627">
        <v>9748</v>
      </c>
      <c r="B2175" s="634">
        <v>45266</v>
      </c>
      <c r="C2175" s="642">
        <v>45261</v>
      </c>
      <c r="D2175" s="636" t="s">
        <v>264</v>
      </c>
      <c r="E2175" s="636" t="s">
        <v>396</v>
      </c>
      <c r="F2175" s="374">
        <v>1440</v>
      </c>
      <c r="G2175" s="636" t="s">
        <v>10919</v>
      </c>
      <c r="H2175" s="636" t="s">
        <v>416</v>
      </c>
      <c r="I2175" s="637" t="s">
        <v>10920</v>
      </c>
      <c r="J2175" s="637" t="s">
        <v>1188</v>
      </c>
      <c r="K2175" s="637" t="s">
        <v>32</v>
      </c>
      <c r="L2175" s="637">
        <v>6223</v>
      </c>
      <c r="M2175" s="638">
        <v>45261</v>
      </c>
      <c r="N2175" s="74">
        <f t="shared" si="100"/>
        <v>12</v>
      </c>
      <c r="O2175" s="74">
        <f t="shared" si="101"/>
        <v>12</v>
      </c>
      <c r="P2175" s="139" t="str">
        <f t="shared" si="102"/>
        <v>Gastos_Gerais</v>
      </c>
    </row>
    <row r="2176" spans="1:16" ht="38.25" x14ac:dyDescent="0.2">
      <c r="A2176" s="627">
        <v>9748</v>
      </c>
      <c r="B2176" s="634">
        <v>45266</v>
      </c>
      <c r="C2176" s="642">
        <v>45261</v>
      </c>
      <c r="D2176" s="636" t="s">
        <v>264</v>
      </c>
      <c r="E2176" s="636" t="s">
        <v>208</v>
      </c>
      <c r="F2176" s="374">
        <v>403.2</v>
      </c>
      <c r="G2176" s="636" t="s">
        <v>10921</v>
      </c>
      <c r="H2176" s="636" t="s">
        <v>1032</v>
      </c>
      <c r="I2176" s="637" t="s">
        <v>10739</v>
      </c>
      <c r="J2176" s="637" t="s">
        <v>1157</v>
      </c>
      <c r="K2176" s="637" t="s">
        <v>32</v>
      </c>
      <c r="L2176" s="637">
        <v>11083</v>
      </c>
      <c r="M2176" s="638">
        <v>45261</v>
      </c>
      <c r="N2176" s="74">
        <f t="shared" si="100"/>
        <v>12</v>
      </c>
      <c r="O2176" s="74">
        <f t="shared" si="101"/>
        <v>12</v>
      </c>
      <c r="P2176" s="139" t="str">
        <f t="shared" si="102"/>
        <v>Gastos_Gerais</v>
      </c>
    </row>
    <row r="2177" spans="1:16" ht="38.25" x14ac:dyDescent="0.2">
      <c r="A2177" s="627">
        <v>9748</v>
      </c>
      <c r="B2177" s="634">
        <v>45266</v>
      </c>
      <c r="C2177" s="642">
        <v>45261</v>
      </c>
      <c r="D2177" s="636" t="s">
        <v>264</v>
      </c>
      <c r="E2177" s="636" t="s">
        <v>208</v>
      </c>
      <c r="F2177" s="374">
        <v>460.06</v>
      </c>
      <c r="G2177" s="636" t="s">
        <v>10918</v>
      </c>
      <c r="H2177" s="636" t="s">
        <v>1032</v>
      </c>
      <c r="I2177" s="637" t="s">
        <v>10739</v>
      </c>
      <c r="J2177" s="637" t="s">
        <v>1157</v>
      </c>
      <c r="K2177" s="637" t="s">
        <v>32</v>
      </c>
      <c r="L2177" s="637">
        <v>29829</v>
      </c>
      <c r="M2177" s="638">
        <v>45260</v>
      </c>
      <c r="N2177" s="74">
        <f t="shared" si="100"/>
        <v>12</v>
      </c>
      <c r="O2177" s="74">
        <f t="shared" si="101"/>
        <v>12</v>
      </c>
      <c r="P2177" s="139" t="str">
        <f t="shared" si="102"/>
        <v>Gastos_Gerais</v>
      </c>
    </row>
    <row r="2178" spans="1:16" ht="96" x14ac:dyDescent="0.2">
      <c r="A2178" s="627">
        <v>9748</v>
      </c>
      <c r="B2178" s="634">
        <v>45266</v>
      </c>
      <c r="C2178" s="642">
        <v>45231</v>
      </c>
      <c r="D2178" s="636" t="s">
        <v>176</v>
      </c>
      <c r="E2178" s="636" t="s">
        <v>1</v>
      </c>
      <c r="F2178" s="374">
        <v>2703957</v>
      </c>
      <c r="G2178" s="636" t="s">
        <v>10922</v>
      </c>
      <c r="H2178" s="636" t="s">
        <v>303</v>
      </c>
      <c r="I2178" s="637" t="s">
        <v>425</v>
      </c>
      <c r="J2178" s="637" t="s">
        <v>1188</v>
      </c>
      <c r="K2178" s="637" t="s">
        <v>4137</v>
      </c>
      <c r="L2178" s="637">
        <v>556694853</v>
      </c>
      <c r="M2178" s="638">
        <v>45266</v>
      </c>
      <c r="N2178" s="74">
        <f t="shared" si="100"/>
        <v>12</v>
      </c>
      <c r="O2178" s="74">
        <f t="shared" si="101"/>
        <v>11</v>
      </c>
      <c r="P2178" s="139" t="str">
        <f t="shared" si="102"/>
        <v>Gastos_com_Pessoal</v>
      </c>
    </row>
    <row r="2179" spans="1:16" ht="51" x14ac:dyDescent="0.2">
      <c r="A2179" s="627">
        <v>9748</v>
      </c>
      <c r="B2179" s="634">
        <v>45266</v>
      </c>
      <c r="C2179" s="642">
        <v>45261</v>
      </c>
      <c r="D2179" s="636" t="s">
        <v>176</v>
      </c>
      <c r="E2179" s="636" t="s">
        <v>261</v>
      </c>
      <c r="F2179" s="374">
        <v>177.25</v>
      </c>
      <c r="G2179" s="636" t="s">
        <v>1207</v>
      </c>
      <c r="H2179" s="636" t="s">
        <v>419</v>
      </c>
      <c r="I2179" s="637" t="s">
        <v>10911</v>
      </c>
      <c r="J2179" s="637" t="s">
        <v>1188</v>
      </c>
      <c r="K2179" s="637" t="s">
        <v>4137</v>
      </c>
      <c r="L2179" s="637">
        <v>556694853</v>
      </c>
      <c r="M2179" s="638">
        <v>45266</v>
      </c>
      <c r="N2179" s="74">
        <f t="shared" si="100"/>
        <v>12</v>
      </c>
      <c r="O2179" s="74">
        <f t="shared" si="101"/>
        <v>12</v>
      </c>
      <c r="P2179" s="139" t="str">
        <f t="shared" si="102"/>
        <v>Gastos_com_Pessoal</v>
      </c>
    </row>
    <row r="2180" spans="1:16" ht="51" x14ac:dyDescent="0.2">
      <c r="A2180" s="627">
        <v>9748</v>
      </c>
      <c r="B2180" s="634">
        <v>45266</v>
      </c>
      <c r="C2180" s="642">
        <v>45261</v>
      </c>
      <c r="D2180" s="636" t="s">
        <v>176</v>
      </c>
      <c r="E2180" s="636" t="s">
        <v>280</v>
      </c>
      <c r="F2180" s="374">
        <v>159.03</v>
      </c>
      <c r="G2180" s="636" t="s">
        <v>1209</v>
      </c>
      <c r="H2180" s="636" t="s">
        <v>419</v>
      </c>
      <c r="I2180" s="637" t="s">
        <v>10911</v>
      </c>
      <c r="J2180" s="637" t="s">
        <v>1188</v>
      </c>
      <c r="K2180" s="637" t="s">
        <v>4137</v>
      </c>
      <c r="L2180" s="637">
        <v>556694853</v>
      </c>
      <c r="M2180" s="638">
        <v>45266</v>
      </c>
      <c r="N2180" s="74">
        <f t="shared" si="100"/>
        <v>12</v>
      </c>
      <c r="O2180" s="74">
        <f t="shared" si="101"/>
        <v>12</v>
      </c>
      <c r="P2180" s="139" t="str">
        <f t="shared" si="102"/>
        <v>Gastos_com_Pessoal</v>
      </c>
    </row>
    <row r="2181" spans="1:16" ht="51" x14ac:dyDescent="0.2">
      <c r="A2181" s="627">
        <v>9748</v>
      </c>
      <c r="B2181" s="634">
        <v>45266</v>
      </c>
      <c r="C2181" s="642">
        <v>45261</v>
      </c>
      <c r="D2181" s="636" t="s">
        <v>176</v>
      </c>
      <c r="E2181" s="636" t="s">
        <v>262</v>
      </c>
      <c r="F2181" s="374">
        <v>53.01</v>
      </c>
      <c r="G2181" s="636" t="s">
        <v>1210</v>
      </c>
      <c r="H2181" s="636" t="s">
        <v>419</v>
      </c>
      <c r="I2181" s="637" t="s">
        <v>10911</v>
      </c>
      <c r="J2181" s="637" t="s">
        <v>1188</v>
      </c>
      <c r="K2181" s="637" t="s">
        <v>4137</v>
      </c>
      <c r="L2181" s="637">
        <v>556694853</v>
      </c>
      <c r="M2181" s="638">
        <v>45266</v>
      </c>
      <c r="N2181" s="74">
        <f t="shared" ref="N2181:N2244" si="103">IF(B2181=0,0,IF(YEAR(B2181)=$O$1,MONTH(B2181)-$N$1+1,(YEAR(B2181)-$O$1)*12-$N$1+1+MONTH(B2181)))</f>
        <v>12</v>
      </c>
      <c r="O2181" s="74">
        <f t="shared" ref="O2181:O2244" si="104">IF(C2181=0,0,IF(YEAR(C2181)=$O$1,MONTH(C2181)-$N$1+1,(YEAR(C2181)-$O$1)*12-$N$1+1+MONTH(C2181)))</f>
        <v>12</v>
      </c>
      <c r="P2181" s="139" t="str">
        <f t="shared" ref="P2181:P2244" si="105">SUBSTITUTE(D2181," ","_")</f>
        <v>Gastos_com_Pessoal</v>
      </c>
    </row>
    <row r="2182" spans="1:16" ht="51" x14ac:dyDescent="0.2">
      <c r="A2182" s="627">
        <v>9748</v>
      </c>
      <c r="B2182" s="634">
        <v>45266</v>
      </c>
      <c r="C2182" s="642">
        <v>45261</v>
      </c>
      <c r="D2182" s="636" t="s">
        <v>176</v>
      </c>
      <c r="E2182" s="636" t="s">
        <v>169</v>
      </c>
      <c r="F2182" s="374">
        <v>62.75</v>
      </c>
      <c r="G2182" s="636" t="s">
        <v>1211</v>
      </c>
      <c r="H2182" s="636" t="s">
        <v>419</v>
      </c>
      <c r="I2182" s="637" t="s">
        <v>10911</v>
      </c>
      <c r="J2182" s="637" t="s">
        <v>1188</v>
      </c>
      <c r="K2182" s="637" t="s">
        <v>4137</v>
      </c>
      <c r="L2182" s="637">
        <v>556694853</v>
      </c>
      <c r="M2182" s="638">
        <v>45266</v>
      </c>
      <c r="N2182" s="74">
        <f t="shared" si="103"/>
        <v>12</v>
      </c>
      <c r="O2182" s="74">
        <f t="shared" si="104"/>
        <v>12</v>
      </c>
      <c r="P2182" s="139" t="str">
        <f t="shared" si="105"/>
        <v>Gastos_com_Pessoal</v>
      </c>
    </row>
    <row r="2183" spans="1:16" ht="38.25" x14ac:dyDescent="0.2">
      <c r="A2183" s="627">
        <v>9748</v>
      </c>
      <c r="B2183" s="634">
        <v>45266</v>
      </c>
      <c r="C2183" s="642">
        <v>45261</v>
      </c>
      <c r="D2183" s="636" t="s">
        <v>264</v>
      </c>
      <c r="E2183" s="636" t="s">
        <v>293</v>
      </c>
      <c r="F2183" s="374">
        <v>11.4</v>
      </c>
      <c r="G2183" s="636" t="s">
        <v>10923</v>
      </c>
      <c r="H2183" s="636" t="s">
        <v>422</v>
      </c>
      <c r="I2183" s="637" t="s">
        <v>4139</v>
      </c>
      <c r="J2183" s="637" t="s">
        <v>1188</v>
      </c>
      <c r="K2183" s="637" t="s">
        <v>4137</v>
      </c>
      <c r="L2183" s="637">
        <v>556694853</v>
      </c>
      <c r="M2183" s="638">
        <v>45266</v>
      </c>
      <c r="N2183" s="74">
        <f t="shared" si="103"/>
        <v>12</v>
      </c>
      <c r="O2183" s="74">
        <f t="shared" si="104"/>
        <v>12</v>
      </c>
      <c r="P2183" s="139" t="str">
        <f t="shared" si="105"/>
        <v>Gastos_Gerais</v>
      </c>
    </row>
    <row r="2184" spans="1:16" ht="38.25" x14ac:dyDescent="0.2">
      <c r="A2184" s="627">
        <v>9748</v>
      </c>
      <c r="B2184" s="634">
        <v>45266</v>
      </c>
      <c r="C2184" s="642">
        <v>45261</v>
      </c>
      <c r="D2184" s="636" t="s">
        <v>264</v>
      </c>
      <c r="E2184" s="636" t="s">
        <v>293</v>
      </c>
      <c r="F2184" s="374">
        <v>11.4</v>
      </c>
      <c r="G2184" s="636" t="s">
        <v>10924</v>
      </c>
      <c r="H2184" s="636" t="s">
        <v>422</v>
      </c>
      <c r="I2184" s="637" t="s">
        <v>9196</v>
      </c>
      <c r="J2184" s="637" t="s">
        <v>1188</v>
      </c>
      <c r="K2184" s="637" t="s">
        <v>4137</v>
      </c>
      <c r="L2184" s="637">
        <v>556694853</v>
      </c>
      <c r="M2184" s="638">
        <v>45266</v>
      </c>
      <c r="N2184" s="74">
        <f t="shared" si="103"/>
        <v>12</v>
      </c>
      <c r="O2184" s="74">
        <f t="shared" si="104"/>
        <v>12</v>
      </c>
      <c r="P2184" s="139" t="str">
        <f t="shared" si="105"/>
        <v>Gastos_Gerais</v>
      </c>
    </row>
    <row r="2185" spans="1:16" ht="38.25" x14ac:dyDescent="0.2">
      <c r="A2185" s="627">
        <v>9748</v>
      </c>
      <c r="B2185" s="634">
        <v>45266</v>
      </c>
      <c r="C2185" s="642">
        <v>45261</v>
      </c>
      <c r="D2185" s="636" t="s">
        <v>264</v>
      </c>
      <c r="E2185" s="636" t="s">
        <v>293</v>
      </c>
      <c r="F2185" s="374">
        <v>11.4</v>
      </c>
      <c r="G2185" s="636" t="s">
        <v>10925</v>
      </c>
      <c r="H2185" s="636" t="s">
        <v>422</v>
      </c>
      <c r="I2185" s="637" t="s">
        <v>8240</v>
      </c>
      <c r="J2185" s="637" t="s">
        <v>1188</v>
      </c>
      <c r="K2185" s="637" t="s">
        <v>4137</v>
      </c>
      <c r="L2185" s="637">
        <v>556694853</v>
      </c>
      <c r="M2185" s="638">
        <v>45266</v>
      </c>
      <c r="N2185" s="74">
        <f t="shared" si="103"/>
        <v>12</v>
      </c>
      <c r="O2185" s="74">
        <f t="shared" si="104"/>
        <v>12</v>
      </c>
      <c r="P2185" s="139" t="str">
        <f t="shared" si="105"/>
        <v>Gastos_Gerais</v>
      </c>
    </row>
    <row r="2186" spans="1:16" ht="38.25" x14ac:dyDescent="0.2">
      <c r="A2186" s="627">
        <v>9748</v>
      </c>
      <c r="B2186" s="634">
        <v>45266</v>
      </c>
      <c r="C2186" s="642">
        <v>45261</v>
      </c>
      <c r="D2186" s="636" t="s">
        <v>264</v>
      </c>
      <c r="E2186" s="636" t="s">
        <v>293</v>
      </c>
      <c r="F2186" s="374">
        <v>11</v>
      </c>
      <c r="G2186" s="636" t="s">
        <v>10923</v>
      </c>
      <c r="H2186" s="636" t="s">
        <v>422</v>
      </c>
      <c r="I2186" s="637" t="s">
        <v>4139</v>
      </c>
      <c r="J2186" s="637" t="s">
        <v>1188</v>
      </c>
      <c r="K2186" s="637" t="s">
        <v>4137</v>
      </c>
      <c r="L2186" s="637">
        <v>556694853</v>
      </c>
      <c r="M2186" s="638">
        <v>45266</v>
      </c>
      <c r="N2186" s="74">
        <f t="shared" si="103"/>
        <v>12</v>
      </c>
      <c r="O2186" s="74">
        <f t="shared" si="104"/>
        <v>12</v>
      </c>
      <c r="P2186" s="139" t="str">
        <f t="shared" si="105"/>
        <v>Gastos_Gerais</v>
      </c>
    </row>
    <row r="2187" spans="1:16" ht="51" x14ac:dyDescent="0.2">
      <c r="A2187" s="627">
        <v>9748</v>
      </c>
      <c r="B2187" s="634">
        <v>45266</v>
      </c>
      <c r="C2187" s="642">
        <v>45261</v>
      </c>
      <c r="D2187" s="636" t="s">
        <v>176</v>
      </c>
      <c r="E2187" s="636" t="s">
        <v>280</v>
      </c>
      <c r="F2187" s="374">
        <v>1272.6400000000001</v>
      </c>
      <c r="G2187" s="636" t="s">
        <v>10926</v>
      </c>
      <c r="H2187" s="636" t="s">
        <v>493</v>
      </c>
      <c r="I2187" s="637" t="s">
        <v>10927</v>
      </c>
      <c r="J2187" s="637" t="s">
        <v>1188</v>
      </c>
      <c r="K2187" s="637" t="s">
        <v>4137</v>
      </c>
      <c r="L2187" s="637">
        <v>556694853</v>
      </c>
      <c r="M2187" s="638">
        <v>45266</v>
      </c>
      <c r="N2187" s="74">
        <f t="shared" si="103"/>
        <v>12</v>
      </c>
      <c r="O2187" s="74">
        <f t="shared" si="104"/>
        <v>12</v>
      </c>
      <c r="P2187" s="139" t="str">
        <f t="shared" si="105"/>
        <v>Gastos_com_Pessoal</v>
      </c>
    </row>
    <row r="2188" spans="1:16" ht="51" x14ac:dyDescent="0.2">
      <c r="A2188" s="627">
        <v>9748</v>
      </c>
      <c r="B2188" s="634">
        <v>45266</v>
      </c>
      <c r="C2188" s="642">
        <v>45261</v>
      </c>
      <c r="D2188" s="636" t="s">
        <v>176</v>
      </c>
      <c r="E2188" s="636" t="s">
        <v>262</v>
      </c>
      <c r="F2188" s="374">
        <v>424.18</v>
      </c>
      <c r="G2188" s="636" t="s">
        <v>10928</v>
      </c>
      <c r="H2188" s="636" t="s">
        <v>493</v>
      </c>
      <c r="I2188" s="637" t="s">
        <v>10927</v>
      </c>
      <c r="J2188" s="637" t="s">
        <v>1188</v>
      </c>
      <c r="K2188" s="637" t="s">
        <v>4137</v>
      </c>
      <c r="L2188" s="637">
        <v>556694853</v>
      </c>
      <c r="M2188" s="638">
        <v>45266</v>
      </c>
      <c r="N2188" s="74">
        <f t="shared" si="103"/>
        <v>12</v>
      </c>
      <c r="O2188" s="74">
        <f t="shared" si="104"/>
        <v>12</v>
      </c>
      <c r="P2188" s="139" t="str">
        <f t="shared" si="105"/>
        <v>Gastos_com_Pessoal</v>
      </c>
    </row>
    <row r="2189" spans="1:16" ht="51" x14ac:dyDescent="0.2">
      <c r="A2189" s="627">
        <v>9748</v>
      </c>
      <c r="B2189" s="634">
        <v>45266</v>
      </c>
      <c r="C2189" s="642">
        <v>45261</v>
      </c>
      <c r="D2189" s="636" t="s">
        <v>176</v>
      </c>
      <c r="E2189" s="636" t="s">
        <v>280</v>
      </c>
      <c r="F2189" s="374">
        <v>2256.56</v>
      </c>
      <c r="G2189" s="636" t="s">
        <v>10929</v>
      </c>
      <c r="H2189" s="636" t="s">
        <v>419</v>
      </c>
      <c r="I2189" s="637" t="s">
        <v>10930</v>
      </c>
      <c r="J2189" s="637" t="s">
        <v>1188</v>
      </c>
      <c r="K2189" s="637" t="s">
        <v>4137</v>
      </c>
      <c r="L2189" s="637">
        <v>556694853</v>
      </c>
      <c r="M2189" s="638">
        <v>45266</v>
      </c>
      <c r="N2189" s="74">
        <f t="shared" si="103"/>
        <v>12</v>
      </c>
      <c r="O2189" s="74">
        <f t="shared" si="104"/>
        <v>12</v>
      </c>
      <c r="P2189" s="139" t="str">
        <f t="shared" si="105"/>
        <v>Gastos_com_Pessoal</v>
      </c>
    </row>
    <row r="2190" spans="1:16" ht="51" x14ac:dyDescent="0.2">
      <c r="A2190" s="627">
        <v>9748</v>
      </c>
      <c r="B2190" s="634">
        <v>45266</v>
      </c>
      <c r="C2190" s="642">
        <v>45261</v>
      </c>
      <c r="D2190" s="636" t="s">
        <v>176</v>
      </c>
      <c r="E2190" s="636" t="s">
        <v>262</v>
      </c>
      <c r="F2190" s="374">
        <v>785.89</v>
      </c>
      <c r="G2190" s="636" t="s">
        <v>10931</v>
      </c>
      <c r="H2190" s="636" t="s">
        <v>419</v>
      </c>
      <c r="I2190" s="637" t="s">
        <v>10930</v>
      </c>
      <c r="J2190" s="637" t="s">
        <v>1188</v>
      </c>
      <c r="K2190" s="637" t="s">
        <v>4137</v>
      </c>
      <c r="L2190" s="637">
        <v>556694853</v>
      </c>
      <c r="M2190" s="638">
        <v>45266</v>
      </c>
      <c r="N2190" s="74">
        <f t="shared" si="103"/>
        <v>12</v>
      </c>
      <c r="O2190" s="74">
        <f t="shared" si="104"/>
        <v>12</v>
      </c>
      <c r="P2190" s="139" t="str">
        <f t="shared" si="105"/>
        <v>Gastos_com_Pessoal</v>
      </c>
    </row>
    <row r="2191" spans="1:16" ht="51" x14ac:dyDescent="0.2">
      <c r="A2191" s="627">
        <v>9748</v>
      </c>
      <c r="B2191" s="634">
        <v>45266</v>
      </c>
      <c r="C2191" s="642">
        <v>45261</v>
      </c>
      <c r="D2191" s="636" t="s">
        <v>176</v>
      </c>
      <c r="E2191" s="636" t="s">
        <v>280</v>
      </c>
      <c r="F2191" s="374">
        <v>1804.41</v>
      </c>
      <c r="G2191" s="636" t="s">
        <v>10932</v>
      </c>
      <c r="H2191" s="636" t="s">
        <v>302</v>
      </c>
      <c r="I2191" s="637" t="s">
        <v>10933</v>
      </c>
      <c r="J2191" s="637" t="s">
        <v>1188</v>
      </c>
      <c r="K2191" s="637" t="s">
        <v>4137</v>
      </c>
      <c r="L2191" s="637">
        <v>556694853</v>
      </c>
      <c r="M2191" s="638">
        <v>45266</v>
      </c>
      <c r="N2191" s="74">
        <f t="shared" si="103"/>
        <v>12</v>
      </c>
      <c r="O2191" s="74">
        <f t="shared" si="104"/>
        <v>12</v>
      </c>
      <c r="P2191" s="139" t="str">
        <f t="shared" si="105"/>
        <v>Gastos_com_Pessoal</v>
      </c>
    </row>
    <row r="2192" spans="1:16" ht="51" x14ac:dyDescent="0.2">
      <c r="A2192" s="627">
        <v>9748</v>
      </c>
      <c r="B2192" s="634">
        <v>45266</v>
      </c>
      <c r="C2192" s="642">
        <v>45261</v>
      </c>
      <c r="D2192" s="636" t="s">
        <v>176</v>
      </c>
      <c r="E2192" s="636" t="s">
        <v>262</v>
      </c>
      <c r="F2192" s="374">
        <v>609.6</v>
      </c>
      <c r="G2192" s="636" t="s">
        <v>10934</v>
      </c>
      <c r="H2192" s="636" t="s">
        <v>302</v>
      </c>
      <c r="I2192" s="637" t="s">
        <v>10933</v>
      </c>
      <c r="J2192" s="637" t="s">
        <v>1188</v>
      </c>
      <c r="K2192" s="637" t="s">
        <v>4137</v>
      </c>
      <c r="L2192" s="637">
        <v>556694853</v>
      </c>
      <c r="M2192" s="638">
        <v>45266</v>
      </c>
      <c r="N2192" s="74">
        <f t="shared" si="103"/>
        <v>12</v>
      </c>
      <c r="O2192" s="74">
        <f t="shared" si="104"/>
        <v>12</v>
      </c>
      <c r="P2192" s="139" t="str">
        <f t="shared" si="105"/>
        <v>Gastos_com_Pessoal</v>
      </c>
    </row>
    <row r="2193" spans="1:16" ht="51" x14ac:dyDescent="0.2">
      <c r="A2193" s="627">
        <v>9748</v>
      </c>
      <c r="B2193" s="634">
        <v>45266</v>
      </c>
      <c r="C2193" s="642">
        <v>45261</v>
      </c>
      <c r="D2193" s="636" t="s">
        <v>176</v>
      </c>
      <c r="E2193" s="636" t="s">
        <v>280</v>
      </c>
      <c r="F2193" s="374">
        <v>3471.37</v>
      </c>
      <c r="G2193" s="636" t="s">
        <v>10935</v>
      </c>
      <c r="H2193" s="636" t="s">
        <v>493</v>
      </c>
      <c r="I2193" s="637" t="s">
        <v>10936</v>
      </c>
      <c r="J2193" s="637" t="s">
        <v>1188</v>
      </c>
      <c r="K2193" s="637" t="s">
        <v>4137</v>
      </c>
      <c r="L2193" s="637">
        <v>556694853</v>
      </c>
      <c r="M2193" s="638">
        <v>45266</v>
      </c>
      <c r="N2193" s="74">
        <f t="shared" si="103"/>
        <v>12</v>
      </c>
      <c r="O2193" s="74">
        <f t="shared" si="104"/>
        <v>12</v>
      </c>
      <c r="P2193" s="139" t="str">
        <f t="shared" si="105"/>
        <v>Gastos_com_Pessoal</v>
      </c>
    </row>
    <row r="2194" spans="1:16" ht="51" x14ac:dyDescent="0.2">
      <c r="A2194" s="627">
        <v>9748</v>
      </c>
      <c r="B2194" s="634">
        <v>45266</v>
      </c>
      <c r="C2194" s="642">
        <v>45261</v>
      </c>
      <c r="D2194" s="636" t="s">
        <v>176</v>
      </c>
      <c r="E2194" s="636" t="s">
        <v>262</v>
      </c>
      <c r="F2194" s="374">
        <v>1361.26</v>
      </c>
      <c r="G2194" s="636" t="s">
        <v>10937</v>
      </c>
      <c r="H2194" s="636" t="s">
        <v>493</v>
      </c>
      <c r="I2194" s="637" t="s">
        <v>10936</v>
      </c>
      <c r="J2194" s="637" t="s">
        <v>1188</v>
      </c>
      <c r="K2194" s="637" t="s">
        <v>4137</v>
      </c>
      <c r="L2194" s="637">
        <v>556694853</v>
      </c>
      <c r="M2194" s="638">
        <v>45266</v>
      </c>
      <c r="N2194" s="74">
        <f t="shared" si="103"/>
        <v>12</v>
      </c>
      <c r="O2194" s="74">
        <f t="shared" si="104"/>
        <v>12</v>
      </c>
      <c r="P2194" s="139" t="str">
        <f t="shared" si="105"/>
        <v>Gastos_com_Pessoal</v>
      </c>
    </row>
    <row r="2195" spans="1:16" ht="51" x14ac:dyDescent="0.2">
      <c r="A2195" s="627">
        <v>9748</v>
      </c>
      <c r="B2195" s="634">
        <v>45266</v>
      </c>
      <c r="C2195" s="642">
        <v>45261</v>
      </c>
      <c r="D2195" s="636" t="s">
        <v>176</v>
      </c>
      <c r="E2195" s="636" t="s">
        <v>280</v>
      </c>
      <c r="F2195" s="374">
        <v>2874.95</v>
      </c>
      <c r="G2195" s="636" t="s">
        <v>10938</v>
      </c>
      <c r="H2195" s="636" t="s">
        <v>419</v>
      </c>
      <c r="I2195" s="637" t="s">
        <v>10939</v>
      </c>
      <c r="J2195" s="637" t="s">
        <v>1188</v>
      </c>
      <c r="K2195" s="637" t="s">
        <v>4137</v>
      </c>
      <c r="L2195" s="637">
        <v>556694853</v>
      </c>
      <c r="M2195" s="638">
        <v>45266</v>
      </c>
      <c r="N2195" s="74">
        <f t="shared" si="103"/>
        <v>12</v>
      </c>
      <c r="O2195" s="74">
        <f t="shared" si="104"/>
        <v>12</v>
      </c>
      <c r="P2195" s="139" t="str">
        <f t="shared" si="105"/>
        <v>Gastos_com_Pessoal</v>
      </c>
    </row>
    <row r="2196" spans="1:16" ht="51" x14ac:dyDescent="0.2">
      <c r="A2196" s="627">
        <v>9748</v>
      </c>
      <c r="B2196" s="634">
        <v>45266</v>
      </c>
      <c r="C2196" s="642">
        <v>45261</v>
      </c>
      <c r="D2196" s="636" t="s">
        <v>176</v>
      </c>
      <c r="E2196" s="636" t="s">
        <v>262</v>
      </c>
      <c r="F2196" s="374">
        <v>1058.73</v>
      </c>
      <c r="G2196" s="636" t="s">
        <v>10940</v>
      </c>
      <c r="H2196" s="636" t="s">
        <v>419</v>
      </c>
      <c r="I2196" s="637" t="s">
        <v>10939</v>
      </c>
      <c r="J2196" s="637" t="s">
        <v>1188</v>
      </c>
      <c r="K2196" s="637" t="s">
        <v>4137</v>
      </c>
      <c r="L2196" s="637">
        <v>556694853</v>
      </c>
      <c r="M2196" s="638">
        <v>45266</v>
      </c>
      <c r="N2196" s="74">
        <f t="shared" si="103"/>
        <v>12</v>
      </c>
      <c r="O2196" s="74">
        <f t="shared" si="104"/>
        <v>12</v>
      </c>
      <c r="P2196" s="139" t="str">
        <f t="shared" si="105"/>
        <v>Gastos_com_Pessoal</v>
      </c>
    </row>
    <row r="2197" spans="1:16" ht="51" x14ac:dyDescent="0.2">
      <c r="A2197" s="627">
        <v>9748</v>
      </c>
      <c r="B2197" s="634">
        <v>45266</v>
      </c>
      <c r="C2197" s="642">
        <v>45261</v>
      </c>
      <c r="D2197" s="636" t="s">
        <v>176</v>
      </c>
      <c r="E2197" s="636" t="s">
        <v>280</v>
      </c>
      <c r="F2197" s="374">
        <v>2539.42</v>
      </c>
      <c r="G2197" s="636" t="s">
        <v>10941</v>
      </c>
      <c r="H2197" s="636" t="s">
        <v>417</v>
      </c>
      <c r="I2197" s="637" t="s">
        <v>10942</v>
      </c>
      <c r="J2197" s="637" t="s">
        <v>1188</v>
      </c>
      <c r="K2197" s="637" t="s">
        <v>4137</v>
      </c>
      <c r="L2197" s="637">
        <v>556694853</v>
      </c>
      <c r="M2197" s="638">
        <v>45266</v>
      </c>
      <c r="N2197" s="74">
        <f t="shared" si="103"/>
        <v>12</v>
      </c>
      <c r="O2197" s="74">
        <f t="shared" si="104"/>
        <v>12</v>
      </c>
      <c r="P2197" s="139" t="str">
        <f t="shared" si="105"/>
        <v>Gastos_com_Pessoal</v>
      </c>
    </row>
    <row r="2198" spans="1:16" ht="51" x14ac:dyDescent="0.2">
      <c r="A2198" s="627">
        <v>9748</v>
      </c>
      <c r="B2198" s="634">
        <v>45266</v>
      </c>
      <c r="C2198" s="642">
        <v>45261</v>
      </c>
      <c r="D2198" s="636" t="s">
        <v>176</v>
      </c>
      <c r="E2198" s="636" t="s">
        <v>262</v>
      </c>
      <c r="F2198" s="374">
        <v>891.89</v>
      </c>
      <c r="G2198" s="636" t="s">
        <v>10943</v>
      </c>
      <c r="H2198" s="636" t="s">
        <v>417</v>
      </c>
      <c r="I2198" s="637" t="s">
        <v>10942</v>
      </c>
      <c r="J2198" s="637" t="s">
        <v>1188</v>
      </c>
      <c r="K2198" s="637" t="s">
        <v>4137</v>
      </c>
      <c r="L2198" s="637">
        <v>556694853</v>
      </c>
      <c r="M2198" s="638">
        <v>45266</v>
      </c>
      <c r="N2198" s="74">
        <f t="shared" si="103"/>
        <v>12</v>
      </c>
      <c r="O2198" s="74">
        <f t="shared" si="104"/>
        <v>12</v>
      </c>
      <c r="P2198" s="139" t="str">
        <f t="shared" si="105"/>
        <v>Gastos_com_Pessoal</v>
      </c>
    </row>
    <row r="2199" spans="1:16" ht="51" x14ac:dyDescent="0.2">
      <c r="A2199" s="627">
        <v>9748</v>
      </c>
      <c r="B2199" s="634">
        <v>45266</v>
      </c>
      <c r="C2199" s="642">
        <v>45261</v>
      </c>
      <c r="D2199" s="636" t="s">
        <v>176</v>
      </c>
      <c r="E2199" s="636" t="s">
        <v>280</v>
      </c>
      <c r="F2199" s="374">
        <v>2942.4</v>
      </c>
      <c r="G2199" s="636" t="s">
        <v>10944</v>
      </c>
      <c r="H2199" s="636" t="s">
        <v>422</v>
      </c>
      <c r="I2199" s="637" t="s">
        <v>10479</v>
      </c>
      <c r="J2199" s="637" t="s">
        <v>1188</v>
      </c>
      <c r="K2199" s="637" t="s">
        <v>4137</v>
      </c>
      <c r="L2199" s="637">
        <v>556694853</v>
      </c>
      <c r="M2199" s="638">
        <v>45266</v>
      </c>
      <c r="N2199" s="74">
        <f t="shared" si="103"/>
        <v>12</v>
      </c>
      <c r="O2199" s="74">
        <f t="shared" si="104"/>
        <v>12</v>
      </c>
      <c r="P2199" s="139" t="str">
        <f t="shared" si="105"/>
        <v>Gastos_com_Pessoal</v>
      </c>
    </row>
    <row r="2200" spans="1:16" ht="51" x14ac:dyDescent="0.2">
      <c r="A2200" s="627">
        <v>9748</v>
      </c>
      <c r="B2200" s="634">
        <v>45266</v>
      </c>
      <c r="C2200" s="642">
        <v>45261</v>
      </c>
      <c r="D2200" s="636" t="s">
        <v>176</v>
      </c>
      <c r="E2200" s="636" t="s">
        <v>262</v>
      </c>
      <c r="F2200" s="374">
        <v>1090.73</v>
      </c>
      <c r="G2200" s="636" t="s">
        <v>10945</v>
      </c>
      <c r="H2200" s="636" t="s">
        <v>422</v>
      </c>
      <c r="I2200" s="637" t="s">
        <v>10479</v>
      </c>
      <c r="J2200" s="637" t="s">
        <v>1188</v>
      </c>
      <c r="K2200" s="637" t="s">
        <v>4137</v>
      </c>
      <c r="L2200" s="637">
        <v>556694853</v>
      </c>
      <c r="M2200" s="638">
        <v>45266</v>
      </c>
      <c r="N2200" s="74">
        <f t="shared" si="103"/>
        <v>12</v>
      </c>
      <c r="O2200" s="74">
        <f t="shared" si="104"/>
        <v>12</v>
      </c>
      <c r="P2200" s="139" t="str">
        <f t="shared" si="105"/>
        <v>Gastos_com_Pessoal</v>
      </c>
    </row>
    <row r="2201" spans="1:16" ht="51" x14ac:dyDescent="0.2">
      <c r="A2201" s="627">
        <v>9748</v>
      </c>
      <c r="B2201" s="634">
        <v>45266</v>
      </c>
      <c r="C2201" s="642">
        <v>45261</v>
      </c>
      <c r="D2201" s="636" t="s">
        <v>176</v>
      </c>
      <c r="E2201" s="636" t="s">
        <v>280</v>
      </c>
      <c r="F2201" s="374">
        <v>2866.23</v>
      </c>
      <c r="G2201" s="636" t="s">
        <v>10946</v>
      </c>
      <c r="H2201" s="636" t="s">
        <v>1032</v>
      </c>
      <c r="I2201" s="637" t="s">
        <v>10947</v>
      </c>
      <c r="J2201" s="637" t="s">
        <v>1188</v>
      </c>
      <c r="K2201" s="637" t="s">
        <v>4137</v>
      </c>
      <c r="L2201" s="637">
        <v>556694853</v>
      </c>
      <c r="M2201" s="638">
        <v>45266</v>
      </c>
      <c r="N2201" s="74">
        <f t="shared" si="103"/>
        <v>12</v>
      </c>
      <c r="O2201" s="74">
        <f t="shared" si="104"/>
        <v>12</v>
      </c>
      <c r="P2201" s="139" t="str">
        <f t="shared" si="105"/>
        <v>Gastos_com_Pessoal</v>
      </c>
    </row>
    <row r="2202" spans="1:16" ht="51" x14ac:dyDescent="0.2">
      <c r="A2202" s="627">
        <v>9748</v>
      </c>
      <c r="B2202" s="634">
        <v>45266</v>
      </c>
      <c r="C2202" s="642">
        <v>45261</v>
      </c>
      <c r="D2202" s="636" t="s">
        <v>176</v>
      </c>
      <c r="E2202" s="636" t="s">
        <v>262</v>
      </c>
      <c r="F2202" s="374">
        <v>1016.27</v>
      </c>
      <c r="G2202" s="636" t="s">
        <v>10948</v>
      </c>
      <c r="H2202" s="636" t="s">
        <v>1032</v>
      </c>
      <c r="I2202" s="637" t="s">
        <v>10947</v>
      </c>
      <c r="J2202" s="637" t="s">
        <v>1188</v>
      </c>
      <c r="K2202" s="637" t="s">
        <v>4137</v>
      </c>
      <c r="L2202" s="637">
        <v>556694853</v>
      </c>
      <c r="M2202" s="638">
        <v>45266</v>
      </c>
      <c r="N2202" s="74">
        <f t="shared" si="103"/>
        <v>12</v>
      </c>
      <c r="O2202" s="74">
        <f t="shared" si="104"/>
        <v>12</v>
      </c>
      <c r="P2202" s="139" t="str">
        <f t="shared" si="105"/>
        <v>Gastos_com_Pessoal</v>
      </c>
    </row>
    <row r="2203" spans="1:16" ht="51" x14ac:dyDescent="0.2">
      <c r="A2203" s="627">
        <v>9748</v>
      </c>
      <c r="B2203" s="634">
        <v>45266</v>
      </c>
      <c r="C2203" s="642">
        <v>45261</v>
      </c>
      <c r="D2203" s="636" t="s">
        <v>176</v>
      </c>
      <c r="E2203" s="636" t="s">
        <v>280</v>
      </c>
      <c r="F2203" s="374">
        <v>2687.29</v>
      </c>
      <c r="G2203" s="636" t="s">
        <v>10949</v>
      </c>
      <c r="H2203" s="636" t="s">
        <v>1032</v>
      </c>
      <c r="I2203" s="637" t="s">
        <v>9262</v>
      </c>
      <c r="J2203" s="637" t="s">
        <v>1188</v>
      </c>
      <c r="K2203" s="637" t="s">
        <v>4137</v>
      </c>
      <c r="L2203" s="637">
        <v>556694853</v>
      </c>
      <c r="M2203" s="638">
        <v>45266</v>
      </c>
      <c r="N2203" s="74">
        <f t="shared" si="103"/>
        <v>12</v>
      </c>
      <c r="O2203" s="74">
        <f t="shared" si="104"/>
        <v>12</v>
      </c>
      <c r="P2203" s="139" t="str">
        <f t="shared" si="105"/>
        <v>Gastos_com_Pessoal</v>
      </c>
    </row>
    <row r="2204" spans="1:16" ht="51" x14ac:dyDescent="0.2">
      <c r="A2204" s="627">
        <v>9748</v>
      </c>
      <c r="B2204" s="634">
        <v>45266</v>
      </c>
      <c r="C2204" s="642">
        <v>45261</v>
      </c>
      <c r="D2204" s="636" t="s">
        <v>176</v>
      </c>
      <c r="E2204" s="636" t="s">
        <v>262</v>
      </c>
      <c r="F2204" s="374">
        <v>969.26</v>
      </c>
      <c r="G2204" s="636" t="s">
        <v>10950</v>
      </c>
      <c r="H2204" s="636" t="s">
        <v>1032</v>
      </c>
      <c r="I2204" s="637" t="s">
        <v>9262</v>
      </c>
      <c r="J2204" s="637" t="s">
        <v>1188</v>
      </c>
      <c r="K2204" s="637" t="s">
        <v>4137</v>
      </c>
      <c r="L2204" s="637">
        <v>556694853</v>
      </c>
      <c r="M2204" s="638">
        <v>45266</v>
      </c>
      <c r="N2204" s="74">
        <f t="shared" si="103"/>
        <v>12</v>
      </c>
      <c r="O2204" s="74">
        <f t="shared" si="104"/>
        <v>12</v>
      </c>
      <c r="P2204" s="139" t="str">
        <f t="shared" si="105"/>
        <v>Gastos_com_Pessoal</v>
      </c>
    </row>
    <row r="2205" spans="1:16" ht="51" x14ac:dyDescent="0.2">
      <c r="A2205" s="627">
        <v>9748</v>
      </c>
      <c r="B2205" s="634">
        <v>45266</v>
      </c>
      <c r="C2205" s="642">
        <v>45261</v>
      </c>
      <c r="D2205" s="636" t="s">
        <v>176</v>
      </c>
      <c r="E2205" s="636" t="s">
        <v>280</v>
      </c>
      <c r="F2205" s="374">
        <v>2585.66</v>
      </c>
      <c r="G2205" s="636" t="s">
        <v>10951</v>
      </c>
      <c r="H2205" s="636" t="s">
        <v>1032</v>
      </c>
      <c r="I2205" s="637" t="s">
        <v>10952</v>
      </c>
      <c r="J2205" s="637" t="s">
        <v>1188</v>
      </c>
      <c r="K2205" s="637" t="s">
        <v>4137</v>
      </c>
      <c r="L2205" s="637">
        <v>556694853</v>
      </c>
      <c r="M2205" s="638">
        <v>45266</v>
      </c>
      <c r="N2205" s="74">
        <f t="shared" si="103"/>
        <v>12</v>
      </c>
      <c r="O2205" s="74">
        <f t="shared" si="104"/>
        <v>12</v>
      </c>
      <c r="P2205" s="139" t="str">
        <f t="shared" si="105"/>
        <v>Gastos_com_Pessoal</v>
      </c>
    </row>
    <row r="2206" spans="1:16" ht="51" x14ac:dyDescent="0.2">
      <c r="A2206" s="627">
        <v>9748</v>
      </c>
      <c r="B2206" s="634">
        <v>45266</v>
      </c>
      <c r="C2206" s="642">
        <v>45261</v>
      </c>
      <c r="D2206" s="636" t="s">
        <v>176</v>
      </c>
      <c r="E2206" s="636" t="s">
        <v>262</v>
      </c>
      <c r="F2206" s="374">
        <v>899.27</v>
      </c>
      <c r="G2206" s="636" t="s">
        <v>10953</v>
      </c>
      <c r="H2206" s="636" t="s">
        <v>1032</v>
      </c>
      <c r="I2206" s="637" t="s">
        <v>10952</v>
      </c>
      <c r="J2206" s="637" t="s">
        <v>1188</v>
      </c>
      <c r="K2206" s="637" t="s">
        <v>4137</v>
      </c>
      <c r="L2206" s="637">
        <v>556694853</v>
      </c>
      <c r="M2206" s="638">
        <v>45266</v>
      </c>
      <c r="N2206" s="74">
        <f t="shared" si="103"/>
        <v>12</v>
      </c>
      <c r="O2206" s="74">
        <f t="shared" si="104"/>
        <v>12</v>
      </c>
      <c r="P2206" s="139" t="str">
        <f t="shared" si="105"/>
        <v>Gastos_com_Pessoal</v>
      </c>
    </row>
    <row r="2207" spans="1:16" ht="51" x14ac:dyDescent="0.2">
      <c r="A2207" s="627">
        <v>9748</v>
      </c>
      <c r="B2207" s="634">
        <v>45266</v>
      </c>
      <c r="C2207" s="642">
        <v>45231</v>
      </c>
      <c r="D2207" s="636" t="s">
        <v>176</v>
      </c>
      <c r="E2207" s="636" t="s">
        <v>1</v>
      </c>
      <c r="F2207" s="374">
        <v>2138</v>
      </c>
      <c r="G2207" s="636" t="s">
        <v>10954</v>
      </c>
      <c r="H2207" s="636" t="s">
        <v>421</v>
      </c>
      <c r="I2207" s="637" t="s">
        <v>10955</v>
      </c>
      <c r="J2207" s="637" t="s">
        <v>1188</v>
      </c>
      <c r="K2207" s="637" t="s">
        <v>1188</v>
      </c>
      <c r="L2207" s="637" t="s">
        <v>425</v>
      </c>
      <c r="M2207" s="638">
        <v>45254</v>
      </c>
      <c r="N2207" s="74">
        <f t="shared" si="103"/>
        <v>12</v>
      </c>
      <c r="O2207" s="74">
        <f t="shared" si="104"/>
        <v>11</v>
      </c>
      <c r="P2207" s="139" t="str">
        <f t="shared" si="105"/>
        <v>Gastos_com_Pessoal</v>
      </c>
    </row>
    <row r="2208" spans="1:16" ht="51" x14ac:dyDescent="0.2">
      <c r="A2208" s="627">
        <v>9748</v>
      </c>
      <c r="B2208" s="634">
        <v>45266</v>
      </c>
      <c r="C2208" s="642">
        <v>45231</v>
      </c>
      <c r="D2208" s="636" t="s">
        <v>176</v>
      </c>
      <c r="E2208" s="636" t="s">
        <v>4</v>
      </c>
      <c r="F2208" s="374">
        <v>388705.73</v>
      </c>
      <c r="G2208" s="636" t="s">
        <v>10956</v>
      </c>
      <c r="H2208" s="636" t="s">
        <v>303</v>
      </c>
      <c r="I2208" s="637" t="s">
        <v>1409</v>
      </c>
      <c r="J2208" s="637" t="s">
        <v>1188</v>
      </c>
      <c r="K2208" s="637" t="s">
        <v>1410</v>
      </c>
      <c r="L2208" s="637" t="s">
        <v>425</v>
      </c>
      <c r="M2208" s="638">
        <v>45266</v>
      </c>
      <c r="N2208" s="74">
        <f t="shared" si="103"/>
        <v>12</v>
      </c>
      <c r="O2208" s="74">
        <f t="shared" si="104"/>
        <v>11</v>
      </c>
      <c r="P2208" s="139" t="str">
        <f t="shared" si="105"/>
        <v>Gastos_com_Pessoal</v>
      </c>
    </row>
    <row r="2209" spans="1:16" ht="38.25" x14ac:dyDescent="0.2">
      <c r="A2209" s="627">
        <v>9748</v>
      </c>
      <c r="B2209" s="634">
        <v>45266</v>
      </c>
      <c r="C2209" s="642">
        <v>45231</v>
      </c>
      <c r="D2209" s="636" t="s">
        <v>264</v>
      </c>
      <c r="E2209" s="636" t="s">
        <v>388</v>
      </c>
      <c r="F2209" s="374">
        <v>1957.27</v>
      </c>
      <c r="G2209" s="636" t="s">
        <v>10957</v>
      </c>
      <c r="H2209" s="636" t="s">
        <v>416</v>
      </c>
      <c r="I2209" s="637" t="s">
        <v>9825</v>
      </c>
      <c r="J2209" s="637" t="s">
        <v>1157</v>
      </c>
      <c r="K2209" s="637" t="s">
        <v>32</v>
      </c>
      <c r="L2209" s="637">
        <v>150</v>
      </c>
      <c r="M2209" s="638">
        <v>45260</v>
      </c>
      <c r="N2209" s="74">
        <f t="shared" si="103"/>
        <v>12</v>
      </c>
      <c r="O2209" s="74">
        <f t="shared" si="104"/>
        <v>11</v>
      </c>
      <c r="P2209" s="139" t="str">
        <f t="shared" si="105"/>
        <v>Gastos_Gerais</v>
      </c>
    </row>
    <row r="2210" spans="1:16" ht="38.25" x14ac:dyDescent="0.2">
      <c r="A2210" s="627">
        <v>9748</v>
      </c>
      <c r="B2210" s="634">
        <v>45266</v>
      </c>
      <c r="C2210" s="642">
        <v>45231</v>
      </c>
      <c r="D2210" s="636" t="s">
        <v>264</v>
      </c>
      <c r="E2210" s="636" t="s">
        <v>402</v>
      </c>
      <c r="F2210" s="374">
        <v>124.57</v>
      </c>
      <c r="G2210" s="636" t="s">
        <v>1487</v>
      </c>
      <c r="H2210" s="636" t="s">
        <v>418</v>
      </c>
      <c r="I2210" s="637" t="s">
        <v>8702</v>
      </c>
      <c r="J2210" s="637" t="s">
        <v>1157</v>
      </c>
      <c r="K2210" s="637" t="s">
        <v>32</v>
      </c>
      <c r="L2210" s="637">
        <v>98</v>
      </c>
      <c r="M2210" s="638">
        <v>45259</v>
      </c>
      <c r="N2210" s="74">
        <f t="shared" si="103"/>
        <v>12</v>
      </c>
      <c r="O2210" s="74">
        <f t="shared" si="104"/>
        <v>11</v>
      </c>
      <c r="P2210" s="139" t="str">
        <f t="shared" si="105"/>
        <v>Gastos_Gerais</v>
      </c>
    </row>
    <row r="2211" spans="1:16" ht="38.25" x14ac:dyDescent="0.2">
      <c r="A2211" s="627">
        <v>9748</v>
      </c>
      <c r="B2211" s="634">
        <v>45266</v>
      </c>
      <c r="C2211" s="642">
        <v>45231</v>
      </c>
      <c r="D2211" s="636" t="s">
        <v>264</v>
      </c>
      <c r="E2211" s="636" t="s">
        <v>2</v>
      </c>
      <c r="F2211" s="374">
        <v>7500</v>
      </c>
      <c r="G2211" s="636" t="s">
        <v>10101</v>
      </c>
      <c r="H2211" s="636" t="s">
        <v>302</v>
      </c>
      <c r="I2211" s="637" t="s">
        <v>4214</v>
      </c>
      <c r="J2211" s="637" t="s">
        <v>1157</v>
      </c>
      <c r="K2211" s="637" t="s">
        <v>1157</v>
      </c>
      <c r="L2211" s="637">
        <v>28409</v>
      </c>
      <c r="M2211" s="638">
        <v>45266</v>
      </c>
      <c r="N2211" s="74">
        <f t="shared" si="103"/>
        <v>12</v>
      </c>
      <c r="O2211" s="74">
        <f t="shared" si="104"/>
        <v>11</v>
      </c>
      <c r="P2211" s="139" t="str">
        <f t="shared" si="105"/>
        <v>Gastos_Gerais</v>
      </c>
    </row>
    <row r="2212" spans="1:16" ht="38.25" x14ac:dyDescent="0.2">
      <c r="A2212" s="627">
        <v>9748</v>
      </c>
      <c r="B2212" s="634">
        <v>45266</v>
      </c>
      <c r="C2212" s="642">
        <v>45231</v>
      </c>
      <c r="D2212" s="636" t="s">
        <v>264</v>
      </c>
      <c r="E2212" s="636" t="s">
        <v>3</v>
      </c>
      <c r="F2212" s="374">
        <v>928.36</v>
      </c>
      <c r="G2212" s="636" t="s">
        <v>10958</v>
      </c>
      <c r="H2212" s="636" t="s">
        <v>302</v>
      </c>
      <c r="I2212" s="637" t="s">
        <v>4214</v>
      </c>
      <c r="J2212" s="637" t="s">
        <v>1157</v>
      </c>
      <c r="K2212" s="637" t="s">
        <v>1157</v>
      </c>
      <c r="L2212" s="637">
        <v>28409</v>
      </c>
      <c r="M2212" s="638">
        <v>45266</v>
      </c>
      <c r="N2212" s="74">
        <f t="shared" si="103"/>
        <v>12</v>
      </c>
      <c r="O2212" s="74">
        <f t="shared" si="104"/>
        <v>11</v>
      </c>
      <c r="P2212" s="139" t="str">
        <f t="shared" si="105"/>
        <v>Gastos_Gerais</v>
      </c>
    </row>
    <row r="2213" spans="1:16" ht="38.25" x14ac:dyDescent="0.2">
      <c r="A2213" s="627">
        <v>9748</v>
      </c>
      <c r="B2213" s="634">
        <v>45266</v>
      </c>
      <c r="C2213" s="642">
        <v>45231</v>
      </c>
      <c r="D2213" s="636" t="s">
        <v>264</v>
      </c>
      <c r="E2213" s="636" t="s">
        <v>152</v>
      </c>
      <c r="F2213" s="374">
        <v>1437.5</v>
      </c>
      <c r="G2213" s="636" t="s">
        <v>10099</v>
      </c>
      <c r="H2213" s="636" t="s">
        <v>302</v>
      </c>
      <c r="I2213" s="637" t="s">
        <v>4214</v>
      </c>
      <c r="J2213" s="637" t="s">
        <v>1157</v>
      </c>
      <c r="K2213" s="637" t="s">
        <v>1157</v>
      </c>
      <c r="L2213" s="637">
        <v>28409</v>
      </c>
      <c r="M2213" s="638">
        <v>45266</v>
      </c>
      <c r="N2213" s="74">
        <f t="shared" si="103"/>
        <v>12</v>
      </c>
      <c r="O2213" s="74">
        <f t="shared" si="104"/>
        <v>11</v>
      </c>
      <c r="P2213" s="139" t="str">
        <f t="shared" si="105"/>
        <v>Gastos_Gerais</v>
      </c>
    </row>
    <row r="2214" spans="1:16" ht="38.25" x14ac:dyDescent="0.2">
      <c r="A2214" s="627">
        <v>9748</v>
      </c>
      <c r="B2214" s="634">
        <v>45266</v>
      </c>
      <c r="C2214" s="642">
        <v>45231</v>
      </c>
      <c r="D2214" s="636" t="s">
        <v>264</v>
      </c>
      <c r="E2214" s="636" t="s">
        <v>63</v>
      </c>
      <c r="F2214" s="374">
        <v>1017.35</v>
      </c>
      <c r="G2214" s="636" t="s">
        <v>10959</v>
      </c>
      <c r="H2214" s="636" t="s">
        <v>302</v>
      </c>
      <c r="I2214" s="637" t="s">
        <v>4214</v>
      </c>
      <c r="J2214" s="637" t="s">
        <v>1157</v>
      </c>
      <c r="K2214" s="637" t="s">
        <v>1157</v>
      </c>
      <c r="L2214" s="637">
        <v>28409</v>
      </c>
      <c r="M2214" s="638">
        <v>45266</v>
      </c>
      <c r="N2214" s="74">
        <f t="shared" si="103"/>
        <v>12</v>
      </c>
      <c r="O2214" s="74">
        <f t="shared" si="104"/>
        <v>11</v>
      </c>
      <c r="P2214" s="139" t="str">
        <f t="shared" si="105"/>
        <v>Gastos_Gerais</v>
      </c>
    </row>
    <row r="2215" spans="1:16" ht="38.25" x14ac:dyDescent="0.2">
      <c r="A2215" s="627">
        <v>9748</v>
      </c>
      <c r="B2215" s="634">
        <v>45266</v>
      </c>
      <c r="C2215" s="642">
        <v>45231</v>
      </c>
      <c r="D2215" s="636" t="s">
        <v>264</v>
      </c>
      <c r="E2215" s="636" t="s">
        <v>2</v>
      </c>
      <c r="F2215" s="374">
        <v>6600</v>
      </c>
      <c r="G2215" s="636" t="s">
        <v>10097</v>
      </c>
      <c r="H2215" s="636" t="s">
        <v>302</v>
      </c>
      <c r="I2215" s="637" t="s">
        <v>4214</v>
      </c>
      <c r="J2215" s="637" t="s">
        <v>1157</v>
      </c>
      <c r="K2215" s="637" t="s">
        <v>1157</v>
      </c>
      <c r="L2215" s="637">
        <v>28408</v>
      </c>
      <c r="M2215" s="638">
        <v>45266</v>
      </c>
      <c r="N2215" s="74">
        <f t="shared" si="103"/>
        <v>12</v>
      </c>
      <c r="O2215" s="74">
        <f t="shared" si="104"/>
        <v>11</v>
      </c>
      <c r="P2215" s="139" t="str">
        <f t="shared" si="105"/>
        <v>Gastos_Gerais</v>
      </c>
    </row>
    <row r="2216" spans="1:16" ht="38.25" x14ac:dyDescent="0.2">
      <c r="A2216" s="627">
        <v>9748</v>
      </c>
      <c r="B2216" s="634">
        <v>45266</v>
      </c>
      <c r="C2216" s="642">
        <v>45231</v>
      </c>
      <c r="D2216" s="636" t="s">
        <v>264</v>
      </c>
      <c r="E2216" s="636" t="s">
        <v>3</v>
      </c>
      <c r="F2216" s="374">
        <v>881.93</v>
      </c>
      <c r="G2216" s="636" t="s">
        <v>10960</v>
      </c>
      <c r="H2216" s="636" t="s">
        <v>302</v>
      </c>
      <c r="I2216" s="637" t="s">
        <v>4214</v>
      </c>
      <c r="J2216" s="637" t="s">
        <v>1157</v>
      </c>
      <c r="K2216" s="637" t="s">
        <v>1157</v>
      </c>
      <c r="L2216" s="637">
        <v>28408</v>
      </c>
      <c r="M2216" s="638">
        <v>45266</v>
      </c>
      <c r="N2216" s="74">
        <f t="shared" si="103"/>
        <v>12</v>
      </c>
      <c r="O2216" s="74">
        <f t="shared" si="104"/>
        <v>11</v>
      </c>
      <c r="P2216" s="139" t="str">
        <f t="shared" si="105"/>
        <v>Gastos_Gerais</v>
      </c>
    </row>
    <row r="2217" spans="1:16" ht="38.25" x14ac:dyDescent="0.2">
      <c r="A2217" s="627">
        <v>9748</v>
      </c>
      <c r="B2217" s="634">
        <v>45266</v>
      </c>
      <c r="C2217" s="642">
        <v>45231</v>
      </c>
      <c r="D2217" s="636" t="s">
        <v>264</v>
      </c>
      <c r="E2217" s="636" t="s">
        <v>152</v>
      </c>
      <c r="F2217" s="374">
        <v>1294.68</v>
      </c>
      <c r="G2217" s="636" t="s">
        <v>10103</v>
      </c>
      <c r="H2217" s="636" t="s">
        <v>302</v>
      </c>
      <c r="I2217" s="637" t="s">
        <v>4214</v>
      </c>
      <c r="J2217" s="637" t="s">
        <v>1157</v>
      </c>
      <c r="K2217" s="637" t="s">
        <v>1157</v>
      </c>
      <c r="L2217" s="637">
        <v>28408</v>
      </c>
      <c r="M2217" s="638">
        <v>45266</v>
      </c>
      <c r="N2217" s="74">
        <f t="shared" si="103"/>
        <v>12</v>
      </c>
      <c r="O2217" s="74">
        <f t="shared" si="104"/>
        <v>11</v>
      </c>
      <c r="P2217" s="139" t="str">
        <f t="shared" si="105"/>
        <v>Gastos_Gerais</v>
      </c>
    </row>
    <row r="2218" spans="1:16" ht="38.25" x14ac:dyDescent="0.2">
      <c r="A2218" s="627">
        <v>9748</v>
      </c>
      <c r="B2218" s="634">
        <v>45266</v>
      </c>
      <c r="C2218" s="642">
        <v>45231</v>
      </c>
      <c r="D2218" s="636" t="s">
        <v>264</v>
      </c>
      <c r="E2218" s="636" t="s">
        <v>63</v>
      </c>
      <c r="F2218" s="374">
        <v>570.01</v>
      </c>
      <c r="G2218" s="636" t="s">
        <v>10961</v>
      </c>
      <c r="H2218" s="636" t="s">
        <v>302</v>
      </c>
      <c r="I2218" s="637" t="s">
        <v>4214</v>
      </c>
      <c r="J2218" s="637" t="s">
        <v>1157</v>
      </c>
      <c r="K2218" s="637" t="s">
        <v>1157</v>
      </c>
      <c r="L2218" s="637">
        <v>28408</v>
      </c>
      <c r="M2218" s="638">
        <v>45266</v>
      </c>
      <c r="N2218" s="74">
        <f t="shared" si="103"/>
        <v>12</v>
      </c>
      <c r="O2218" s="74">
        <f t="shared" si="104"/>
        <v>11</v>
      </c>
      <c r="P2218" s="139" t="str">
        <f t="shared" si="105"/>
        <v>Gastos_Gerais</v>
      </c>
    </row>
    <row r="2219" spans="1:16" ht="38.25" x14ac:dyDescent="0.2">
      <c r="A2219" s="627">
        <v>9748</v>
      </c>
      <c r="B2219" s="634">
        <v>45266</v>
      </c>
      <c r="C2219" s="642">
        <v>45231</v>
      </c>
      <c r="D2219" s="636" t="s">
        <v>264</v>
      </c>
      <c r="E2219" s="636" t="s">
        <v>0</v>
      </c>
      <c r="F2219" s="374">
        <v>821.3</v>
      </c>
      <c r="G2219" s="636" t="s">
        <v>6668</v>
      </c>
      <c r="H2219" s="636" t="s">
        <v>420</v>
      </c>
      <c r="I2219" s="637" t="s">
        <v>5243</v>
      </c>
      <c r="J2219" s="637" t="s">
        <v>1157</v>
      </c>
      <c r="K2219" s="637" t="s">
        <v>32</v>
      </c>
      <c r="L2219" s="637">
        <v>16508</v>
      </c>
      <c r="M2219" s="638">
        <v>45260</v>
      </c>
      <c r="N2219" s="74">
        <f t="shared" si="103"/>
        <v>12</v>
      </c>
      <c r="O2219" s="74">
        <f t="shared" si="104"/>
        <v>11</v>
      </c>
      <c r="P2219" s="139" t="str">
        <f t="shared" si="105"/>
        <v>Gastos_Gerais</v>
      </c>
    </row>
    <row r="2220" spans="1:16" ht="38.25" x14ac:dyDescent="0.2">
      <c r="A2220" s="627">
        <v>9748</v>
      </c>
      <c r="B2220" s="634">
        <v>45266</v>
      </c>
      <c r="C2220" s="642">
        <v>45231</v>
      </c>
      <c r="D2220" s="636" t="s">
        <v>264</v>
      </c>
      <c r="E2220" s="636" t="s">
        <v>96</v>
      </c>
      <c r="F2220" s="374">
        <v>635.9</v>
      </c>
      <c r="G2220" s="636" t="s">
        <v>10962</v>
      </c>
      <c r="H2220" s="636" t="s">
        <v>302</v>
      </c>
      <c r="I2220" s="637" t="s">
        <v>6126</v>
      </c>
      <c r="J2220" s="637" t="s">
        <v>1157</v>
      </c>
      <c r="K2220" s="637" t="s">
        <v>32</v>
      </c>
      <c r="L2220" s="637">
        <v>191</v>
      </c>
      <c r="M2220" s="638">
        <v>45260</v>
      </c>
      <c r="N2220" s="74">
        <f t="shared" si="103"/>
        <v>12</v>
      </c>
      <c r="O2220" s="74">
        <f t="shared" si="104"/>
        <v>11</v>
      </c>
      <c r="P2220" s="139" t="str">
        <f t="shared" si="105"/>
        <v>Gastos_Gerais</v>
      </c>
    </row>
    <row r="2221" spans="1:16" ht="51" x14ac:dyDescent="0.2">
      <c r="A2221" s="627">
        <v>9748</v>
      </c>
      <c r="B2221" s="634">
        <v>45266</v>
      </c>
      <c r="C2221" s="642">
        <v>45231</v>
      </c>
      <c r="D2221" s="636" t="s">
        <v>176</v>
      </c>
      <c r="E2221" s="636" t="s">
        <v>6</v>
      </c>
      <c r="F2221" s="374">
        <v>750</v>
      </c>
      <c r="G2221" s="636" t="s">
        <v>11662</v>
      </c>
      <c r="H2221" s="636" t="s">
        <v>302</v>
      </c>
      <c r="I2221" s="637" t="s">
        <v>9221</v>
      </c>
      <c r="J2221" s="637" t="s">
        <v>1157</v>
      </c>
      <c r="K2221" s="637" t="s">
        <v>32</v>
      </c>
      <c r="L2221" s="637"/>
      <c r="M2221" s="638"/>
      <c r="N2221" s="74">
        <f t="shared" si="103"/>
        <v>12</v>
      </c>
      <c r="O2221" s="74">
        <f t="shared" si="104"/>
        <v>11</v>
      </c>
      <c r="P2221" s="139" t="str">
        <f t="shared" si="105"/>
        <v>Gastos_com_Pessoal</v>
      </c>
    </row>
    <row r="2222" spans="1:16" ht="38.25" x14ac:dyDescent="0.2">
      <c r="A2222" s="627">
        <v>9748</v>
      </c>
      <c r="B2222" s="634">
        <v>45266</v>
      </c>
      <c r="C2222" s="642">
        <v>45261</v>
      </c>
      <c r="D2222" s="636" t="s">
        <v>264</v>
      </c>
      <c r="E2222" s="636" t="s">
        <v>388</v>
      </c>
      <c r="F2222" s="374">
        <v>8293.61</v>
      </c>
      <c r="G2222" s="636" t="s">
        <v>10963</v>
      </c>
      <c r="H2222" s="636" t="s">
        <v>416</v>
      </c>
      <c r="I2222" s="637" t="s">
        <v>9825</v>
      </c>
      <c r="J2222" s="637" t="s">
        <v>1157</v>
      </c>
      <c r="K2222" s="637" t="s">
        <v>32</v>
      </c>
      <c r="L2222" s="637">
        <v>153</v>
      </c>
      <c r="M2222" s="638">
        <v>45265</v>
      </c>
      <c r="N2222" s="74">
        <f t="shared" si="103"/>
        <v>12</v>
      </c>
      <c r="O2222" s="74">
        <f t="shared" si="104"/>
        <v>12</v>
      </c>
      <c r="P2222" s="139" t="str">
        <f t="shared" si="105"/>
        <v>Gastos_Gerais</v>
      </c>
    </row>
    <row r="2223" spans="1:16" ht="48" x14ac:dyDescent="0.2">
      <c r="A2223" s="627">
        <v>9748</v>
      </c>
      <c r="B2223" s="634">
        <v>45266</v>
      </c>
      <c r="C2223" s="642">
        <v>45261</v>
      </c>
      <c r="D2223" s="636" t="s">
        <v>264</v>
      </c>
      <c r="E2223" s="636" t="s">
        <v>290</v>
      </c>
      <c r="F2223" s="374">
        <v>318.5</v>
      </c>
      <c r="G2223" s="636" t="s">
        <v>8728</v>
      </c>
      <c r="H2223" s="636" t="s">
        <v>418</v>
      </c>
      <c r="I2223" s="637" t="s">
        <v>10133</v>
      </c>
      <c r="J2223" s="637" t="s">
        <v>1157</v>
      </c>
      <c r="K2223" s="637" t="s">
        <v>32</v>
      </c>
      <c r="L2223" s="637">
        <v>930</v>
      </c>
      <c r="M2223" s="638">
        <v>45266</v>
      </c>
      <c r="N2223" s="74">
        <f t="shared" si="103"/>
        <v>12</v>
      </c>
      <c r="O2223" s="74">
        <f t="shared" si="104"/>
        <v>12</v>
      </c>
      <c r="P2223" s="139" t="str">
        <f t="shared" si="105"/>
        <v>Gastos_Gerais</v>
      </c>
    </row>
    <row r="2224" spans="1:16" ht="72" x14ac:dyDescent="0.2">
      <c r="A2224" s="627">
        <v>9748</v>
      </c>
      <c r="B2224" s="634">
        <v>45266</v>
      </c>
      <c r="C2224" s="642">
        <v>45261</v>
      </c>
      <c r="D2224" s="636" t="s">
        <v>33</v>
      </c>
      <c r="E2224" s="636" t="s">
        <v>164</v>
      </c>
      <c r="F2224" s="374">
        <v>500</v>
      </c>
      <c r="G2224" s="636" t="s">
        <v>10107</v>
      </c>
      <c r="H2224" s="636" t="s">
        <v>303</v>
      </c>
      <c r="I2224" s="637" t="s">
        <v>1509</v>
      </c>
      <c r="J2224" s="637" t="s">
        <v>4035</v>
      </c>
      <c r="K2224" s="637" t="s">
        <v>1255</v>
      </c>
      <c r="L2224" s="637" t="s">
        <v>425</v>
      </c>
      <c r="M2224" s="638">
        <v>45266</v>
      </c>
      <c r="N2224" s="74">
        <f t="shared" si="103"/>
        <v>12</v>
      </c>
      <c r="O2224" s="74">
        <f t="shared" si="104"/>
        <v>12</v>
      </c>
      <c r="P2224" s="139" t="str">
        <f t="shared" si="105"/>
        <v>Receitas</v>
      </c>
    </row>
    <row r="2225" spans="1:16" ht="38.25" x14ac:dyDescent="0.2">
      <c r="A2225" s="627">
        <v>9748</v>
      </c>
      <c r="B2225" s="634">
        <v>45267</v>
      </c>
      <c r="C2225" s="642">
        <v>45170</v>
      </c>
      <c r="D2225" s="636" t="s">
        <v>264</v>
      </c>
      <c r="E2225" s="636" t="s">
        <v>90</v>
      </c>
      <c r="F2225" s="374">
        <v>11880</v>
      </c>
      <c r="G2225" s="636" t="s">
        <v>10964</v>
      </c>
      <c r="H2225" s="636" t="s">
        <v>421</v>
      </c>
      <c r="I2225" s="637" t="s">
        <v>10965</v>
      </c>
      <c r="J2225" s="637" t="s">
        <v>1157</v>
      </c>
      <c r="K2225" s="637" t="s">
        <v>10966</v>
      </c>
      <c r="L2225" s="637">
        <v>7522</v>
      </c>
      <c r="M2225" s="638">
        <v>45267</v>
      </c>
      <c r="N2225" s="74">
        <f t="shared" si="103"/>
        <v>12</v>
      </c>
      <c r="O2225" s="74">
        <f t="shared" si="104"/>
        <v>9</v>
      </c>
      <c r="P2225" s="139" t="str">
        <f t="shared" si="105"/>
        <v>Gastos_Gerais</v>
      </c>
    </row>
    <row r="2226" spans="1:16" ht="38.25" x14ac:dyDescent="0.2">
      <c r="A2226" s="627">
        <v>9748</v>
      </c>
      <c r="B2226" s="634">
        <v>45267</v>
      </c>
      <c r="C2226" s="642">
        <v>45200</v>
      </c>
      <c r="D2226" s="636" t="s">
        <v>264</v>
      </c>
      <c r="E2226" s="636" t="s">
        <v>90</v>
      </c>
      <c r="F2226" s="374">
        <v>19800</v>
      </c>
      <c r="G2226" s="636" t="s">
        <v>10967</v>
      </c>
      <c r="H2226" s="636" t="s">
        <v>421</v>
      </c>
      <c r="I2226" s="637" t="s">
        <v>10965</v>
      </c>
      <c r="J2226" s="637" t="s">
        <v>1157</v>
      </c>
      <c r="K2226" s="637" t="s">
        <v>10966</v>
      </c>
      <c r="L2226" s="637">
        <v>7614</v>
      </c>
      <c r="M2226" s="638">
        <v>45257</v>
      </c>
      <c r="N2226" s="74">
        <f t="shared" si="103"/>
        <v>12</v>
      </c>
      <c r="O2226" s="74">
        <f t="shared" si="104"/>
        <v>10</v>
      </c>
      <c r="P2226" s="139" t="str">
        <f t="shared" si="105"/>
        <v>Gastos_Gerais</v>
      </c>
    </row>
    <row r="2227" spans="1:16" ht="38.25" x14ac:dyDescent="0.2">
      <c r="A2227" s="627">
        <v>9748</v>
      </c>
      <c r="B2227" s="634">
        <v>45267</v>
      </c>
      <c r="C2227" s="642">
        <v>45231</v>
      </c>
      <c r="D2227" s="636" t="s">
        <v>264</v>
      </c>
      <c r="E2227" s="636" t="s">
        <v>96</v>
      </c>
      <c r="F2227" s="374">
        <v>256.8</v>
      </c>
      <c r="G2227" s="636" t="s">
        <v>9877</v>
      </c>
      <c r="H2227" s="636" t="s">
        <v>419</v>
      </c>
      <c r="I2227" s="637" t="s">
        <v>3857</v>
      </c>
      <c r="J2227" s="637" t="s">
        <v>1157</v>
      </c>
      <c r="K2227" s="637" t="s">
        <v>32</v>
      </c>
      <c r="L2227" s="637">
        <v>13535</v>
      </c>
      <c r="M2227" s="638">
        <v>45254</v>
      </c>
      <c r="N2227" s="74">
        <f t="shared" si="103"/>
        <v>12</v>
      </c>
      <c r="O2227" s="74">
        <f t="shared" si="104"/>
        <v>11</v>
      </c>
      <c r="P2227" s="139" t="str">
        <f t="shared" si="105"/>
        <v>Gastos_Gerais</v>
      </c>
    </row>
    <row r="2228" spans="1:16" ht="38.25" x14ac:dyDescent="0.2">
      <c r="A2228" s="627">
        <v>9748</v>
      </c>
      <c r="B2228" s="634">
        <v>45267</v>
      </c>
      <c r="C2228" s="642">
        <v>45261</v>
      </c>
      <c r="D2228" s="636" t="s">
        <v>264</v>
      </c>
      <c r="E2228" s="636" t="s">
        <v>402</v>
      </c>
      <c r="F2228" s="374">
        <v>326.62</v>
      </c>
      <c r="G2228" s="636" t="s">
        <v>1487</v>
      </c>
      <c r="H2228" s="636" t="s">
        <v>419</v>
      </c>
      <c r="I2228" s="641" t="s">
        <v>2059</v>
      </c>
      <c r="J2228" s="637" t="s">
        <v>1157</v>
      </c>
      <c r="K2228" s="637" t="s">
        <v>32</v>
      </c>
      <c r="L2228" s="637">
        <v>309</v>
      </c>
      <c r="M2228" s="638">
        <v>45264</v>
      </c>
      <c r="N2228" s="74">
        <f t="shared" si="103"/>
        <v>12</v>
      </c>
      <c r="O2228" s="74">
        <f t="shared" si="104"/>
        <v>12</v>
      </c>
      <c r="P2228" s="139" t="str">
        <f t="shared" si="105"/>
        <v>Gastos_Gerais</v>
      </c>
    </row>
    <row r="2229" spans="1:16" ht="38.25" x14ac:dyDescent="0.2">
      <c r="A2229" s="627">
        <v>9748</v>
      </c>
      <c r="B2229" s="634">
        <v>45267</v>
      </c>
      <c r="C2229" s="642">
        <v>45231</v>
      </c>
      <c r="D2229" s="636" t="s">
        <v>264</v>
      </c>
      <c r="E2229" s="636" t="s">
        <v>402</v>
      </c>
      <c r="F2229" s="374">
        <v>131.85</v>
      </c>
      <c r="G2229" s="636" t="s">
        <v>1487</v>
      </c>
      <c r="H2229" s="636" t="s">
        <v>423</v>
      </c>
      <c r="I2229" s="641" t="s">
        <v>2059</v>
      </c>
      <c r="J2229" s="637" t="s">
        <v>1157</v>
      </c>
      <c r="K2229" s="637" t="s">
        <v>32</v>
      </c>
      <c r="L2229" s="637">
        <v>305</v>
      </c>
      <c r="M2229" s="638">
        <v>45260</v>
      </c>
      <c r="N2229" s="74">
        <f t="shared" si="103"/>
        <v>12</v>
      </c>
      <c r="O2229" s="74">
        <f t="shared" si="104"/>
        <v>11</v>
      </c>
      <c r="P2229" s="139" t="str">
        <f t="shared" si="105"/>
        <v>Gastos_Gerais</v>
      </c>
    </row>
    <row r="2230" spans="1:16" ht="38.25" x14ac:dyDescent="0.2">
      <c r="A2230" s="627">
        <v>9748</v>
      </c>
      <c r="B2230" s="634">
        <v>45267</v>
      </c>
      <c r="C2230" s="642">
        <v>45231</v>
      </c>
      <c r="D2230" s="636" t="s">
        <v>264</v>
      </c>
      <c r="E2230" s="636" t="s">
        <v>402</v>
      </c>
      <c r="F2230" s="374">
        <v>137.65</v>
      </c>
      <c r="G2230" s="636" t="s">
        <v>1487</v>
      </c>
      <c r="H2230" s="636" t="s">
        <v>414</v>
      </c>
      <c r="I2230" s="641" t="s">
        <v>2059</v>
      </c>
      <c r="J2230" s="637" t="s">
        <v>1157</v>
      </c>
      <c r="K2230" s="637" t="s">
        <v>32</v>
      </c>
      <c r="L2230" s="637">
        <v>306</v>
      </c>
      <c r="M2230" s="638">
        <v>45260</v>
      </c>
      <c r="N2230" s="74">
        <f t="shared" si="103"/>
        <v>12</v>
      </c>
      <c r="O2230" s="74">
        <f t="shared" si="104"/>
        <v>11</v>
      </c>
      <c r="P2230" s="139" t="str">
        <f t="shared" si="105"/>
        <v>Gastos_Gerais</v>
      </c>
    </row>
    <row r="2231" spans="1:16" ht="38.25" x14ac:dyDescent="0.2">
      <c r="A2231" s="627">
        <v>9748</v>
      </c>
      <c r="B2231" s="634">
        <v>45267</v>
      </c>
      <c r="C2231" s="642">
        <v>45231</v>
      </c>
      <c r="D2231" s="636" t="s">
        <v>264</v>
      </c>
      <c r="E2231" s="636" t="s">
        <v>402</v>
      </c>
      <c r="F2231" s="374">
        <v>57.2</v>
      </c>
      <c r="G2231" s="636" t="s">
        <v>1487</v>
      </c>
      <c r="H2231" s="636" t="s">
        <v>421</v>
      </c>
      <c r="I2231" s="641" t="s">
        <v>2059</v>
      </c>
      <c r="J2231" s="637" t="s">
        <v>1157</v>
      </c>
      <c r="K2231" s="637" t="s">
        <v>32</v>
      </c>
      <c r="L2231" s="637">
        <v>308</v>
      </c>
      <c r="M2231" s="638">
        <v>45260</v>
      </c>
      <c r="N2231" s="74">
        <f t="shared" si="103"/>
        <v>12</v>
      </c>
      <c r="O2231" s="74">
        <f t="shared" si="104"/>
        <v>11</v>
      </c>
      <c r="P2231" s="139" t="str">
        <f t="shared" si="105"/>
        <v>Gastos_Gerais</v>
      </c>
    </row>
    <row r="2232" spans="1:16" ht="38.25" x14ac:dyDescent="0.2">
      <c r="A2232" s="627">
        <v>9748</v>
      </c>
      <c r="B2232" s="634">
        <v>45267</v>
      </c>
      <c r="C2232" s="642">
        <v>45231</v>
      </c>
      <c r="D2232" s="636" t="s">
        <v>264</v>
      </c>
      <c r="E2232" s="636" t="s">
        <v>208</v>
      </c>
      <c r="F2232" s="374">
        <v>194.9</v>
      </c>
      <c r="G2232" s="636" t="s">
        <v>6945</v>
      </c>
      <c r="H2232" s="636" t="s">
        <v>414</v>
      </c>
      <c r="I2232" s="637" t="s">
        <v>10968</v>
      </c>
      <c r="J2232" s="637" t="s">
        <v>1157</v>
      </c>
      <c r="K2232" s="637" t="s">
        <v>32</v>
      </c>
      <c r="L2232" s="637">
        <v>202347</v>
      </c>
      <c r="M2232" s="638">
        <v>45244</v>
      </c>
      <c r="N2232" s="74">
        <f t="shared" si="103"/>
        <v>12</v>
      </c>
      <c r="O2232" s="74">
        <f t="shared" si="104"/>
        <v>11</v>
      </c>
      <c r="P2232" s="139" t="str">
        <f t="shared" si="105"/>
        <v>Gastos_Gerais</v>
      </c>
    </row>
    <row r="2233" spans="1:16" ht="38.25" x14ac:dyDescent="0.2">
      <c r="A2233" s="627">
        <v>9748</v>
      </c>
      <c r="B2233" s="634">
        <v>45267</v>
      </c>
      <c r="C2233" s="642">
        <v>45231</v>
      </c>
      <c r="D2233" s="636" t="s">
        <v>264</v>
      </c>
      <c r="E2233" s="636" t="s">
        <v>208</v>
      </c>
      <c r="F2233" s="374">
        <v>87.19</v>
      </c>
      <c r="G2233" s="636" t="s">
        <v>7912</v>
      </c>
      <c r="H2233" s="636" t="s">
        <v>414</v>
      </c>
      <c r="I2233" s="637" t="s">
        <v>10968</v>
      </c>
      <c r="J2233" s="637" t="s">
        <v>1157</v>
      </c>
      <c r="K2233" s="637" t="s">
        <v>32</v>
      </c>
      <c r="L2233" s="637">
        <v>823</v>
      </c>
      <c r="M2233" s="638">
        <v>45244</v>
      </c>
      <c r="N2233" s="74">
        <f t="shared" si="103"/>
        <v>12</v>
      </c>
      <c r="O2233" s="74">
        <f t="shared" si="104"/>
        <v>11</v>
      </c>
      <c r="P2233" s="139" t="str">
        <f t="shared" si="105"/>
        <v>Gastos_Gerais</v>
      </c>
    </row>
    <row r="2234" spans="1:16" ht="38.25" x14ac:dyDescent="0.2">
      <c r="A2234" s="627">
        <v>9748</v>
      </c>
      <c r="B2234" s="634">
        <v>45267</v>
      </c>
      <c r="C2234" s="642">
        <v>45231</v>
      </c>
      <c r="D2234" s="636" t="s">
        <v>264</v>
      </c>
      <c r="E2234" s="636" t="s">
        <v>177</v>
      </c>
      <c r="F2234" s="374">
        <v>299</v>
      </c>
      <c r="G2234" s="636" t="s">
        <v>1534</v>
      </c>
      <c r="H2234" s="636" t="s">
        <v>1032</v>
      </c>
      <c r="I2234" s="637" t="s">
        <v>9368</v>
      </c>
      <c r="J2234" s="637" t="s">
        <v>1157</v>
      </c>
      <c r="K2234" s="637" t="s">
        <v>1157</v>
      </c>
      <c r="L2234" s="637" t="s">
        <v>10969</v>
      </c>
      <c r="M2234" s="638">
        <v>45267</v>
      </c>
      <c r="N2234" s="74">
        <f t="shared" si="103"/>
        <v>12</v>
      </c>
      <c r="O2234" s="74">
        <f t="shared" si="104"/>
        <v>11</v>
      </c>
      <c r="P2234" s="139" t="str">
        <f t="shared" si="105"/>
        <v>Gastos_Gerais</v>
      </c>
    </row>
    <row r="2235" spans="1:16" ht="38.25" x14ac:dyDescent="0.2">
      <c r="A2235" s="627">
        <v>9748</v>
      </c>
      <c r="B2235" s="634">
        <v>45267</v>
      </c>
      <c r="C2235" s="642">
        <v>45261</v>
      </c>
      <c r="D2235" s="636" t="s">
        <v>264</v>
      </c>
      <c r="E2235" s="636" t="s">
        <v>388</v>
      </c>
      <c r="F2235" s="374">
        <v>1443.75</v>
      </c>
      <c r="G2235" s="636" t="s">
        <v>10970</v>
      </c>
      <c r="H2235" s="636" t="s">
        <v>414</v>
      </c>
      <c r="I2235" s="637" t="s">
        <v>10971</v>
      </c>
      <c r="J2235" s="637" t="s">
        <v>1157</v>
      </c>
      <c r="K2235" s="637" t="s">
        <v>32</v>
      </c>
      <c r="L2235" s="637">
        <v>183</v>
      </c>
      <c r="M2235" s="638">
        <v>45266</v>
      </c>
      <c r="N2235" s="74">
        <f t="shared" si="103"/>
        <v>12</v>
      </c>
      <c r="O2235" s="74">
        <f t="shared" si="104"/>
        <v>12</v>
      </c>
      <c r="P2235" s="139" t="str">
        <f t="shared" si="105"/>
        <v>Gastos_Gerais</v>
      </c>
    </row>
    <row r="2236" spans="1:16" ht="76.5" x14ac:dyDescent="0.2">
      <c r="A2236" s="627">
        <v>9748</v>
      </c>
      <c r="B2236" s="634">
        <v>45267</v>
      </c>
      <c r="C2236" s="642">
        <v>45261</v>
      </c>
      <c r="D2236" s="636" t="s">
        <v>141</v>
      </c>
      <c r="E2236" s="636" t="s">
        <v>224</v>
      </c>
      <c r="F2236" s="374">
        <v>3460.36</v>
      </c>
      <c r="G2236" s="636" t="s">
        <v>10972</v>
      </c>
      <c r="H2236" s="636" t="s">
        <v>421</v>
      </c>
      <c r="I2236" s="637" t="s">
        <v>8954</v>
      </c>
      <c r="J2236" s="637" t="s">
        <v>1157</v>
      </c>
      <c r="K2236" s="637" t="s">
        <v>32</v>
      </c>
      <c r="L2236" s="637">
        <v>8259</v>
      </c>
      <c r="M2236" s="638">
        <v>45265</v>
      </c>
      <c r="N2236" s="74">
        <f t="shared" si="103"/>
        <v>12</v>
      </c>
      <c r="O2236" s="74">
        <f t="shared" si="104"/>
        <v>12</v>
      </c>
      <c r="P2236" s="139" t="str">
        <f t="shared" si="105"/>
        <v>Aquisição_de_Bens_Permanentes</v>
      </c>
    </row>
    <row r="2237" spans="1:16" ht="76.5" x14ac:dyDescent="0.2">
      <c r="A2237" s="627">
        <v>9748</v>
      </c>
      <c r="B2237" s="634">
        <v>45267</v>
      </c>
      <c r="C2237" s="642">
        <v>45261</v>
      </c>
      <c r="D2237" s="636" t="s">
        <v>141</v>
      </c>
      <c r="E2237" s="636" t="s">
        <v>224</v>
      </c>
      <c r="F2237" s="374">
        <v>1153.45</v>
      </c>
      <c r="G2237" s="636" t="s">
        <v>10973</v>
      </c>
      <c r="H2237" s="636" t="s">
        <v>493</v>
      </c>
      <c r="I2237" s="637" t="s">
        <v>8954</v>
      </c>
      <c r="J2237" s="637" t="s">
        <v>1157</v>
      </c>
      <c r="K2237" s="637" t="s">
        <v>32</v>
      </c>
      <c r="L2237" s="637">
        <v>8257</v>
      </c>
      <c r="M2237" s="638">
        <v>45265</v>
      </c>
      <c r="N2237" s="74">
        <f t="shared" si="103"/>
        <v>12</v>
      </c>
      <c r="O2237" s="74">
        <f t="shared" si="104"/>
        <v>12</v>
      </c>
      <c r="P2237" s="139" t="str">
        <f t="shared" si="105"/>
        <v>Aquisição_de_Bens_Permanentes</v>
      </c>
    </row>
    <row r="2238" spans="1:16" ht="76.5" x14ac:dyDescent="0.2">
      <c r="A2238" s="627">
        <v>9748</v>
      </c>
      <c r="B2238" s="634">
        <v>45267</v>
      </c>
      <c r="C2238" s="642">
        <v>45261</v>
      </c>
      <c r="D2238" s="636" t="s">
        <v>141</v>
      </c>
      <c r="E2238" s="636" t="s">
        <v>224</v>
      </c>
      <c r="F2238" s="374">
        <v>2306.91</v>
      </c>
      <c r="G2238" s="636" t="s">
        <v>10974</v>
      </c>
      <c r="H2238" s="636" t="s">
        <v>419</v>
      </c>
      <c r="I2238" s="637" t="s">
        <v>8954</v>
      </c>
      <c r="J2238" s="637" t="s">
        <v>1157</v>
      </c>
      <c r="K2238" s="637" t="s">
        <v>32</v>
      </c>
      <c r="L2238" s="637">
        <v>8258</v>
      </c>
      <c r="M2238" s="638">
        <v>45265</v>
      </c>
      <c r="N2238" s="74">
        <f t="shared" si="103"/>
        <v>12</v>
      </c>
      <c r="O2238" s="74">
        <f t="shared" si="104"/>
        <v>12</v>
      </c>
      <c r="P2238" s="139" t="str">
        <f t="shared" si="105"/>
        <v>Aquisição_de_Bens_Permanentes</v>
      </c>
    </row>
    <row r="2239" spans="1:16" ht="38.25" x14ac:dyDescent="0.2">
      <c r="A2239" s="627">
        <v>9748</v>
      </c>
      <c r="B2239" s="634">
        <v>45267</v>
      </c>
      <c r="C2239" s="642">
        <v>45231</v>
      </c>
      <c r="D2239" s="636" t="s">
        <v>264</v>
      </c>
      <c r="E2239" s="636" t="s">
        <v>82</v>
      </c>
      <c r="F2239" s="374">
        <v>21618.880000000001</v>
      </c>
      <c r="G2239" s="636" t="s">
        <v>1154</v>
      </c>
      <c r="H2239" s="636" t="s">
        <v>414</v>
      </c>
      <c r="I2239" s="637" t="s">
        <v>1682</v>
      </c>
      <c r="J2239" s="637" t="s">
        <v>1157</v>
      </c>
      <c r="K2239" s="637" t="s">
        <v>1158</v>
      </c>
      <c r="L2239" s="637" t="s">
        <v>10975</v>
      </c>
      <c r="M2239" s="638">
        <v>45267</v>
      </c>
      <c r="N2239" s="74">
        <f t="shared" si="103"/>
        <v>12</v>
      </c>
      <c r="O2239" s="74">
        <f t="shared" si="104"/>
        <v>11</v>
      </c>
      <c r="P2239" s="139" t="str">
        <f t="shared" si="105"/>
        <v>Gastos_Gerais</v>
      </c>
    </row>
    <row r="2240" spans="1:16" ht="38.25" x14ac:dyDescent="0.2">
      <c r="A2240" s="627">
        <v>9748</v>
      </c>
      <c r="B2240" s="634">
        <v>45267</v>
      </c>
      <c r="C2240" s="642">
        <v>45231</v>
      </c>
      <c r="D2240" s="636" t="s">
        <v>264</v>
      </c>
      <c r="E2240" s="636" t="s">
        <v>83</v>
      </c>
      <c r="F2240" s="374">
        <v>4695.93</v>
      </c>
      <c r="G2240" s="636" t="s">
        <v>9476</v>
      </c>
      <c r="H2240" s="636" t="s">
        <v>422</v>
      </c>
      <c r="I2240" s="637" t="s">
        <v>9180</v>
      </c>
      <c r="J2240" s="637" t="s">
        <v>1157</v>
      </c>
      <c r="K2240" s="637" t="s">
        <v>32</v>
      </c>
      <c r="L2240" s="637">
        <v>93839880</v>
      </c>
      <c r="M2240" s="638">
        <v>45267</v>
      </c>
      <c r="N2240" s="74">
        <f t="shared" si="103"/>
        <v>12</v>
      </c>
      <c r="O2240" s="74">
        <f t="shared" si="104"/>
        <v>11</v>
      </c>
      <c r="P2240" s="139" t="str">
        <f t="shared" si="105"/>
        <v>Gastos_Gerais</v>
      </c>
    </row>
    <row r="2241" spans="1:16" ht="38.25" x14ac:dyDescent="0.2">
      <c r="A2241" s="627">
        <v>9748</v>
      </c>
      <c r="B2241" s="634">
        <v>45267</v>
      </c>
      <c r="C2241" s="642">
        <v>45231</v>
      </c>
      <c r="D2241" s="636" t="s">
        <v>264</v>
      </c>
      <c r="E2241" s="636" t="s">
        <v>83</v>
      </c>
      <c r="F2241" s="374">
        <v>11092.22</v>
      </c>
      <c r="G2241" s="636" t="s">
        <v>9476</v>
      </c>
      <c r="H2241" s="636" t="s">
        <v>414</v>
      </c>
      <c r="I2241" s="637" t="s">
        <v>9180</v>
      </c>
      <c r="J2241" s="637" t="s">
        <v>1157</v>
      </c>
      <c r="K2241" s="637" t="s">
        <v>32</v>
      </c>
      <c r="L2241" s="637">
        <v>91259917</v>
      </c>
      <c r="M2241" s="638">
        <v>45267</v>
      </c>
      <c r="N2241" s="74">
        <f t="shared" si="103"/>
        <v>12</v>
      </c>
      <c r="O2241" s="74">
        <f t="shared" si="104"/>
        <v>11</v>
      </c>
      <c r="P2241" s="139" t="str">
        <f t="shared" si="105"/>
        <v>Gastos_Gerais</v>
      </c>
    </row>
    <row r="2242" spans="1:16" ht="38.25" x14ac:dyDescent="0.2">
      <c r="A2242" s="627">
        <v>9748</v>
      </c>
      <c r="B2242" s="634">
        <v>45267</v>
      </c>
      <c r="C2242" s="642">
        <v>45231</v>
      </c>
      <c r="D2242" s="636" t="s">
        <v>264</v>
      </c>
      <c r="E2242" s="636" t="s">
        <v>83</v>
      </c>
      <c r="F2242" s="374">
        <v>99.28</v>
      </c>
      <c r="G2242" s="636" t="s">
        <v>11314</v>
      </c>
      <c r="H2242" s="636" t="s">
        <v>302</v>
      </c>
      <c r="I2242" s="637" t="s">
        <v>9180</v>
      </c>
      <c r="J2242" s="637" t="s">
        <v>1157</v>
      </c>
      <c r="K2242" s="637" t="s">
        <v>32</v>
      </c>
      <c r="L2242" s="637">
        <v>87881684</v>
      </c>
      <c r="M2242" s="638">
        <v>45267</v>
      </c>
      <c r="N2242" s="74">
        <f t="shared" si="103"/>
        <v>12</v>
      </c>
      <c r="O2242" s="74">
        <f t="shared" si="104"/>
        <v>11</v>
      </c>
      <c r="P2242" s="139" t="str">
        <f t="shared" si="105"/>
        <v>Gastos_Gerais</v>
      </c>
    </row>
    <row r="2243" spans="1:16" ht="38.25" x14ac:dyDescent="0.2">
      <c r="A2243" s="627">
        <v>9748</v>
      </c>
      <c r="B2243" s="634">
        <v>45267</v>
      </c>
      <c r="C2243" s="642">
        <v>45231</v>
      </c>
      <c r="D2243" s="636" t="s">
        <v>264</v>
      </c>
      <c r="E2243" s="636" t="s">
        <v>83</v>
      </c>
      <c r="F2243" s="374">
        <v>2669.55</v>
      </c>
      <c r="G2243" s="636" t="s">
        <v>9476</v>
      </c>
      <c r="H2243" s="636" t="s">
        <v>417</v>
      </c>
      <c r="I2243" s="637" t="s">
        <v>9180</v>
      </c>
      <c r="J2243" s="637" t="s">
        <v>1157</v>
      </c>
      <c r="K2243" s="637" t="s">
        <v>32</v>
      </c>
      <c r="L2243" s="637">
        <v>88087993</v>
      </c>
      <c r="M2243" s="638">
        <v>45267</v>
      </c>
      <c r="N2243" s="74">
        <f t="shared" si="103"/>
        <v>12</v>
      </c>
      <c r="O2243" s="74">
        <f t="shared" si="104"/>
        <v>11</v>
      </c>
      <c r="P2243" s="139" t="str">
        <f t="shared" si="105"/>
        <v>Gastos_Gerais</v>
      </c>
    </row>
    <row r="2244" spans="1:16" ht="38.25" x14ac:dyDescent="0.2">
      <c r="A2244" s="627">
        <v>9748</v>
      </c>
      <c r="B2244" s="634">
        <v>45267</v>
      </c>
      <c r="C2244" s="642">
        <v>45231</v>
      </c>
      <c r="D2244" s="636" t="s">
        <v>264</v>
      </c>
      <c r="E2244" s="636" t="s">
        <v>83</v>
      </c>
      <c r="F2244" s="374">
        <v>9056.9599999999991</v>
      </c>
      <c r="G2244" s="636" t="s">
        <v>9476</v>
      </c>
      <c r="H2244" s="636" t="s">
        <v>416</v>
      </c>
      <c r="I2244" s="637" t="s">
        <v>9180</v>
      </c>
      <c r="J2244" s="637" t="s">
        <v>1157</v>
      </c>
      <c r="K2244" s="637" t="s">
        <v>32</v>
      </c>
      <c r="L2244" s="637">
        <v>86190889</v>
      </c>
      <c r="M2244" s="638">
        <v>45267</v>
      </c>
      <c r="N2244" s="74">
        <f t="shared" si="103"/>
        <v>12</v>
      </c>
      <c r="O2244" s="74">
        <f t="shared" si="104"/>
        <v>11</v>
      </c>
      <c r="P2244" s="139" t="str">
        <f t="shared" si="105"/>
        <v>Gastos_Gerais</v>
      </c>
    </row>
    <row r="2245" spans="1:16" ht="38.25" x14ac:dyDescent="0.2">
      <c r="A2245" s="627">
        <v>9748</v>
      </c>
      <c r="B2245" s="634">
        <v>45267</v>
      </c>
      <c r="C2245" s="642">
        <v>45231</v>
      </c>
      <c r="D2245" s="636" t="s">
        <v>264</v>
      </c>
      <c r="E2245" s="636" t="s">
        <v>83</v>
      </c>
      <c r="F2245" s="374">
        <v>9330.48</v>
      </c>
      <c r="G2245" s="636" t="s">
        <v>9476</v>
      </c>
      <c r="H2245" s="636" t="s">
        <v>420</v>
      </c>
      <c r="I2245" s="637" t="s">
        <v>9180</v>
      </c>
      <c r="J2245" s="637" t="s">
        <v>1157</v>
      </c>
      <c r="K2245" s="637" t="s">
        <v>32</v>
      </c>
      <c r="L2245" s="637">
        <v>97238819</v>
      </c>
      <c r="M2245" s="638">
        <v>45267</v>
      </c>
      <c r="N2245" s="74">
        <f t="shared" ref="N2245:N2308" si="106">IF(B2245=0,0,IF(YEAR(B2245)=$O$1,MONTH(B2245)-$N$1+1,(YEAR(B2245)-$O$1)*12-$N$1+1+MONTH(B2245)))</f>
        <v>12</v>
      </c>
      <c r="O2245" s="74">
        <f t="shared" ref="O2245:O2308" si="107">IF(C2245=0,0,IF(YEAR(C2245)=$O$1,MONTH(C2245)-$N$1+1,(YEAR(C2245)-$O$1)*12-$N$1+1+MONTH(C2245)))</f>
        <v>11</v>
      </c>
      <c r="P2245" s="139" t="str">
        <f t="shared" ref="P2245:P2308" si="108">SUBSTITUTE(D2245," ","_")</f>
        <v>Gastos_Gerais</v>
      </c>
    </row>
    <row r="2246" spans="1:16" ht="38.25" x14ac:dyDescent="0.2">
      <c r="A2246" s="627">
        <v>9748</v>
      </c>
      <c r="B2246" s="634">
        <v>45267</v>
      </c>
      <c r="C2246" s="642">
        <v>45231</v>
      </c>
      <c r="D2246" s="636" t="s">
        <v>264</v>
      </c>
      <c r="E2246" s="636" t="s">
        <v>82</v>
      </c>
      <c r="F2246" s="374">
        <v>2057.4299999999998</v>
      </c>
      <c r="G2246" s="636" t="s">
        <v>1154</v>
      </c>
      <c r="H2246" s="636" t="s">
        <v>422</v>
      </c>
      <c r="I2246" s="637" t="s">
        <v>9285</v>
      </c>
      <c r="J2246" s="637" t="s">
        <v>1157</v>
      </c>
      <c r="K2246" s="637" t="s">
        <v>1158</v>
      </c>
      <c r="L2246" s="637">
        <v>2864213001</v>
      </c>
      <c r="M2246" s="638">
        <v>45267</v>
      </c>
      <c r="N2246" s="74">
        <f t="shared" si="106"/>
        <v>12</v>
      </c>
      <c r="O2246" s="74">
        <f t="shared" si="107"/>
        <v>11</v>
      </c>
      <c r="P2246" s="139" t="str">
        <f t="shared" si="108"/>
        <v>Gastos_Gerais</v>
      </c>
    </row>
    <row r="2247" spans="1:16" ht="51" x14ac:dyDescent="0.2">
      <c r="A2247" s="627">
        <v>9748</v>
      </c>
      <c r="B2247" s="634">
        <v>45267</v>
      </c>
      <c r="C2247" s="642">
        <v>45231</v>
      </c>
      <c r="D2247" s="636" t="s">
        <v>176</v>
      </c>
      <c r="E2247" s="636" t="s">
        <v>1</v>
      </c>
      <c r="F2247" s="374">
        <v>516.11</v>
      </c>
      <c r="G2247" s="636" t="s">
        <v>10976</v>
      </c>
      <c r="H2247" s="636" t="s">
        <v>423</v>
      </c>
      <c r="I2247" s="637" t="s">
        <v>5825</v>
      </c>
      <c r="J2247" s="637" t="s">
        <v>1188</v>
      </c>
      <c r="K2247" s="637" t="s">
        <v>1163</v>
      </c>
      <c r="L2247" s="637" t="s">
        <v>425</v>
      </c>
      <c r="M2247" s="638">
        <v>45267</v>
      </c>
      <c r="N2247" s="74">
        <f t="shared" si="106"/>
        <v>12</v>
      </c>
      <c r="O2247" s="74">
        <f t="shared" si="107"/>
        <v>11</v>
      </c>
      <c r="P2247" s="139" t="str">
        <f t="shared" si="108"/>
        <v>Gastos_com_Pessoal</v>
      </c>
    </row>
    <row r="2248" spans="1:16" ht="38.25" x14ac:dyDescent="0.2">
      <c r="A2248" s="627">
        <v>9748</v>
      </c>
      <c r="B2248" s="634">
        <v>45267</v>
      </c>
      <c r="C2248" s="642">
        <v>45261</v>
      </c>
      <c r="D2248" s="636" t="s">
        <v>264</v>
      </c>
      <c r="E2248" s="636" t="s">
        <v>96</v>
      </c>
      <c r="F2248" s="374">
        <v>290.88</v>
      </c>
      <c r="G2248" s="636" t="s">
        <v>10977</v>
      </c>
      <c r="H2248" s="636" t="s">
        <v>416</v>
      </c>
      <c r="I2248" s="637" t="s">
        <v>10978</v>
      </c>
      <c r="J2248" s="637" t="s">
        <v>1188</v>
      </c>
      <c r="K2248" s="637" t="s">
        <v>32</v>
      </c>
      <c r="L2248" s="637">
        <v>6881</v>
      </c>
      <c r="M2248" s="638">
        <v>45266</v>
      </c>
      <c r="N2248" s="74">
        <f t="shared" si="106"/>
        <v>12</v>
      </c>
      <c r="O2248" s="74">
        <f t="shared" si="107"/>
        <v>12</v>
      </c>
      <c r="P2248" s="139" t="str">
        <f t="shared" si="108"/>
        <v>Gastos_Gerais</v>
      </c>
    </row>
    <row r="2249" spans="1:16" ht="51" x14ac:dyDescent="0.2">
      <c r="A2249" s="627">
        <v>9748</v>
      </c>
      <c r="B2249" s="634">
        <v>45267</v>
      </c>
      <c r="C2249" s="642">
        <v>45261</v>
      </c>
      <c r="D2249" s="636" t="s">
        <v>176</v>
      </c>
      <c r="E2249" s="636" t="s">
        <v>158</v>
      </c>
      <c r="F2249" s="374">
        <v>40</v>
      </c>
      <c r="G2249" s="636" t="s">
        <v>10979</v>
      </c>
      <c r="H2249" s="636" t="s">
        <v>418</v>
      </c>
      <c r="I2249" s="637" t="s">
        <v>1985</v>
      </c>
      <c r="J2249" s="637" t="s">
        <v>1188</v>
      </c>
      <c r="K2249" s="637" t="s">
        <v>32</v>
      </c>
      <c r="L2249" s="637"/>
      <c r="M2249" s="638"/>
      <c r="N2249" s="74">
        <f t="shared" si="106"/>
        <v>12</v>
      </c>
      <c r="O2249" s="74">
        <f t="shared" si="107"/>
        <v>12</v>
      </c>
      <c r="P2249" s="139" t="str">
        <f t="shared" si="108"/>
        <v>Gastos_com_Pessoal</v>
      </c>
    </row>
    <row r="2250" spans="1:16" ht="51" x14ac:dyDescent="0.2">
      <c r="A2250" s="627">
        <v>9748</v>
      </c>
      <c r="B2250" s="634">
        <v>45267</v>
      </c>
      <c r="C2250" s="642">
        <v>45231</v>
      </c>
      <c r="D2250" s="636" t="s">
        <v>176</v>
      </c>
      <c r="E2250" s="636" t="s">
        <v>1</v>
      </c>
      <c r="F2250" s="374">
        <v>1340.2</v>
      </c>
      <c r="G2250" s="636" t="s">
        <v>10980</v>
      </c>
      <c r="H2250" s="636" t="s">
        <v>419</v>
      </c>
      <c r="I2250" s="637" t="s">
        <v>1365</v>
      </c>
      <c r="J2250" s="637" t="s">
        <v>1188</v>
      </c>
      <c r="K2250" s="637" t="s">
        <v>1163</v>
      </c>
      <c r="L2250" s="637" t="s">
        <v>425</v>
      </c>
      <c r="M2250" s="638">
        <v>45267</v>
      </c>
      <c r="N2250" s="74">
        <f t="shared" si="106"/>
        <v>12</v>
      </c>
      <c r="O2250" s="74">
        <f t="shared" si="107"/>
        <v>11</v>
      </c>
      <c r="P2250" s="139" t="str">
        <f t="shared" si="108"/>
        <v>Gastos_com_Pessoal</v>
      </c>
    </row>
    <row r="2251" spans="1:16" ht="38.25" x14ac:dyDescent="0.2">
      <c r="A2251" s="627">
        <v>9748</v>
      </c>
      <c r="B2251" s="634">
        <v>45267</v>
      </c>
      <c r="C2251" s="642">
        <v>45261</v>
      </c>
      <c r="D2251" s="636" t="s">
        <v>264</v>
      </c>
      <c r="E2251" s="636" t="s">
        <v>388</v>
      </c>
      <c r="F2251" s="374">
        <v>3660</v>
      </c>
      <c r="G2251" s="636" t="s">
        <v>10981</v>
      </c>
      <c r="H2251" s="636" t="s">
        <v>1032</v>
      </c>
      <c r="I2251" s="637" t="s">
        <v>10982</v>
      </c>
      <c r="J2251" s="637" t="s">
        <v>1188</v>
      </c>
      <c r="K2251" s="637" t="s">
        <v>32</v>
      </c>
      <c r="L2251" s="637">
        <v>4</v>
      </c>
      <c r="M2251" s="638">
        <v>45265</v>
      </c>
      <c r="N2251" s="74">
        <f t="shared" si="106"/>
        <v>12</v>
      </c>
      <c r="O2251" s="74">
        <f t="shared" si="107"/>
        <v>12</v>
      </c>
      <c r="P2251" s="139" t="str">
        <f t="shared" si="108"/>
        <v>Gastos_Gerais</v>
      </c>
    </row>
    <row r="2252" spans="1:16" ht="51" x14ac:dyDescent="0.2">
      <c r="A2252" s="627">
        <v>9748</v>
      </c>
      <c r="B2252" s="634">
        <v>45267</v>
      </c>
      <c r="C2252" s="642">
        <v>45231</v>
      </c>
      <c r="D2252" s="636" t="s">
        <v>176</v>
      </c>
      <c r="E2252" s="636" t="s">
        <v>1</v>
      </c>
      <c r="F2252" s="374">
        <v>396</v>
      </c>
      <c r="G2252" s="636" t="s">
        <v>10983</v>
      </c>
      <c r="H2252" s="636" t="s">
        <v>1032</v>
      </c>
      <c r="I2252" s="637" t="s">
        <v>9242</v>
      </c>
      <c r="J2252" s="637" t="s">
        <v>1188</v>
      </c>
      <c r="K2252" s="637" t="s">
        <v>1188</v>
      </c>
      <c r="L2252" s="637" t="s">
        <v>425</v>
      </c>
      <c r="M2252" s="638">
        <v>45267</v>
      </c>
      <c r="N2252" s="74">
        <f t="shared" si="106"/>
        <v>12</v>
      </c>
      <c r="O2252" s="74">
        <f t="shared" si="107"/>
        <v>11</v>
      </c>
      <c r="P2252" s="139" t="str">
        <f t="shared" si="108"/>
        <v>Gastos_com_Pessoal</v>
      </c>
    </row>
    <row r="2253" spans="1:16" ht="51" x14ac:dyDescent="0.2">
      <c r="A2253" s="627">
        <v>9748</v>
      </c>
      <c r="B2253" s="634">
        <v>45267</v>
      </c>
      <c r="C2253" s="642">
        <v>45231</v>
      </c>
      <c r="D2253" s="636" t="s">
        <v>176</v>
      </c>
      <c r="E2253" s="636" t="s">
        <v>1</v>
      </c>
      <c r="F2253" s="374">
        <v>1008.4</v>
      </c>
      <c r="G2253" s="636" t="s">
        <v>10984</v>
      </c>
      <c r="H2253" s="636" t="s">
        <v>423</v>
      </c>
      <c r="I2253" s="637" t="s">
        <v>10081</v>
      </c>
      <c r="J2253" s="637" t="s">
        <v>1188</v>
      </c>
      <c r="K2253" s="637" t="s">
        <v>1188</v>
      </c>
      <c r="L2253" s="637" t="s">
        <v>425</v>
      </c>
      <c r="M2253" s="638">
        <v>45267</v>
      </c>
      <c r="N2253" s="74">
        <f t="shared" si="106"/>
        <v>12</v>
      </c>
      <c r="O2253" s="74">
        <f t="shared" si="107"/>
        <v>11</v>
      </c>
      <c r="P2253" s="139" t="str">
        <f t="shared" si="108"/>
        <v>Gastos_com_Pessoal</v>
      </c>
    </row>
    <row r="2254" spans="1:16" ht="51" x14ac:dyDescent="0.2">
      <c r="A2254" s="627">
        <v>9748</v>
      </c>
      <c r="B2254" s="634">
        <v>45267</v>
      </c>
      <c r="C2254" s="642">
        <v>45231</v>
      </c>
      <c r="D2254" s="636" t="s">
        <v>176</v>
      </c>
      <c r="E2254" s="636" t="s">
        <v>1</v>
      </c>
      <c r="F2254" s="374">
        <v>1296.74</v>
      </c>
      <c r="G2254" s="636" t="s">
        <v>10985</v>
      </c>
      <c r="H2254" s="636" t="s">
        <v>417</v>
      </c>
      <c r="I2254" s="637" t="s">
        <v>1362</v>
      </c>
      <c r="J2254" s="637" t="s">
        <v>1188</v>
      </c>
      <c r="K2254" s="637" t="s">
        <v>1163</v>
      </c>
      <c r="L2254" s="637" t="s">
        <v>425</v>
      </c>
      <c r="M2254" s="638">
        <v>45267</v>
      </c>
      <c r="N2254" s="74">
        <f t="shared" si="106"/>
        <v>12</v>
      </c>
      <c r="O2254" s="74">
        <f t="shared" si="107"/>
        <v>11</v>
      </c>
      <c r="P2254" s="139" t="str">
        <f t="shared" si="108"/>
        <v>Gastos_com_Pessoal</v>
      </c>
    </row>
    <row r="2255" spans="1:16" ht="51" x14ac:dyDescent="0.2">
      <c r="A2255" s="627">
        <v>9748</v>
      </c>
      <c r="B2255" s="634">
        <v>45267</v>
      </c>
      <c r="C2255" s="642">
        <v>45231</v>
      </c>
      <c r="D2255" s="636" t="s">
        <v>176</v>
      </c>
      <c r="E2255" s="636" t="s">
        <v>1</v>
      </c>
      <c r="F2255" s="374">
        <v>1042.72</v>
      </c>
      <c r="G2255" s="636" t="s">
        <v>10986</v>
      </c>
      <c r="H2255" s="636" t="s">
        <v>423</v>
      </c>
      <c r="I2255" s="637" t="s">
        <v>7750</v>
      </c>
      <c r="J2255" s="637" t="s">
        <v>1188</v>
      </c>
      <c r="K2255" s="637" t="s">
        <v>1163</v>
      </c>
      <c r="L2255" s="637" t="s">
        <v>425</v>
      </c>
      <c r="M2255" s="638">
        <v>45267</v>
      </c>
      <c r="N2255" s="74">
        <f t="shared" si="106"/>
        <v>12</v>
      </c>
      <c r="O2255" s="74">
        <f t="shared" si="107"/>
        <v>11</v>
      </c>
      <c r="P2255" s="139" t="str">
        <f t="shared" si="108"/>
        <v>Gastos_com_Pessoal</v>
      </c>
    </row>
    <row r="2256" spans="1:16" ht="51" x14ac:dyDescent="0.2">
      <c r="A2256" s="627">
        <v>9748</v>
      </c>
      <c r="B2256" s="634">
        <v>45267</v>
      </c>
      <c r="C2256" s="642">
        <v>45231</v>
      </c>
      <c r="D2256" s="636" t="s">
        <v>176</v>
      </c>
      <c r="E2256" s="636" t="s">
        <v>1</v>
      </c>
      <c r="F2256" s="374">
        <v>871.2</v>
      </c>
      <c r="G2256" s="636" t="s">
        <v>10987</v>
      </c>
      <c r="H2256" s="636" t="s">
        <v>423</v>
      </c>
      <c r="I2256" s="637" t="s">
        <v>1380</v>
      </c>
      <c r="J2256" s="637" t="s">
        <v>1188</v>
      </c>
      <c r="K2256" s="637" t="s">
        <v>1163</v>
      </c>
      <c r="L2256" s="637" t="s">
        <v>425</v>
      </c>
      <c r="M2256" s="638">
        <v>45267</v>
      </c>
      <c r="N2256" s="74">
        <f t="shared" si="106"/>
        <v>12</v>
      </c>
      <c r="O2256" s="74">
        <f t="shared" si="107"/>
        <v>11</v>
      </c>
      <c r="P2256" s="139" t="str">
        <f t="shared" si="108"/>
        <v>Gastos_com_Pessoal</v>
      </c>
    </row>
    <row r="2257" spans="1:16" ht="51" x14ac:dyDescent="0.2">
      <c r="A2257" s="627">
        <v>9748</v>
      </c>
      <c r="B2257" s="634">
        <v>45267</v>
      </c>
      <c r="C2257" s="642">
        <v>45231</v>
      </c>
      <c r="D2257" s="636" t="s">
        <v>176</v>
      </c>
      <c r="E2257" s="636" t="s">
        <v>1</v>
      </c>
      <c r="F2257" s="374">
        <v>189.82</v>
      </c>
      <c r="G2257" s="636" t="s">
        <v>10988</v>
      </c>
      <c r="H2257" s="636" t="s">
        <v>1032</v>
      </c>
      <c r="I2257" s="637" t="s">
        <v>9677</v>
      </c>
      <c r="J2257" s="637" t="s">
        <v>1188</v>
      </c>
      <c r="K2257" s="637" t="s">
        <v>1188</v>
      </c>
      <c r="L2257" s="637" t="s">
        <v>425</v>
      </c>
      <c r="M2257" s="638">
        <v>45267</v>
      </c>
      <c r="N2257" s="74">
        <f t="shared" si="106"/>
        <v>12</v>
      </c>
      <c r="O2257" s="74">
        <f t="shared" si="107"/>
        <v>11</v>
      </c>
      <c r="P2257" s="139" t="str">
        <f t="shared" si="108"/>
        <v>Gastos_com_Pessoal</v>
      </c>
    </row>
    <row r="2258" spans="1:16" ht="38.25" x14ac:dyDescent="0.2">
      <c r="A2258" s="627">
        <v>9748</v>
      </c>
      <c r="B2258" s="634">
        <v>45267</v>
      </c>
      <c r="C2258" s="642">
        <v>45261</v>
      </c>
      <c r="D2258" s="636" t="s">
        <v>264</v>
      </c>
      <c r="E2258" s="636" t="s">
        <v>404</v>
      </c>
      <c r="F2258" s="374">
        <v>1200</v>
      </c>
      <c r="G2258" s="636" t="s">
        <v>10989</v>
      </c>
      <c r="H2258" s="636" t="s">
        <v>493</v>
      </c>
      <c r="I2258" s="637" t="s">
        <v>10990</v>
      </c>
      <c r="J2258" s="637" t="s">
        <v>1188</v>
      </c>
      <c r="K2258" s="637" t="s">
        <v>32</v>
      </c>
      <c r="L2258" s="637">
        <v>2</v>
      </c>
      <c r="M2258" s="638">
        <v>45267</v>
      </c>
      <c r="N2258" s="74">
        <f t="shared" si="106"/>
        <v>12</v>
      </c>
      <c r="O2258" s="74">
        <f t="shared" si="107"/>
        <v>12</v>
      </c>
      <c r="P2258" s="139" t="str">
        <f t="shared" si="108"/>
        <v>Gastos_Gerais</v>
      </c>
    </row>
    <row r="2259" spans="1:16" ht="51" x14ac:dyDescent="0.2">
      <c r="A2259" s="627">
        <v>9748</v>
      </c>
      <c r="B2259" s="634">
        <v>45267</v>
      </c>
      <c r="C2259" s="642">
        <v>45231</v>
      </c>
      <c r="D2259" s="636" t="s">
        <v>176</v>
      </c>
      <c r="E2259" s="636" t="s">
        <v>1</v>
      </c>
      <c r="F2259" s="374">
        <v>896.97</v>
      </c>
      <c r="G2259" s="636" t="s">
        <v>10991</v>
      </c>
      <c r="H2259" s="636" t="s">
        <v>417</v>
      </c>
      <c r="I2259" s="637" t="s">
        <v>7754</v>
      </c>
      <c r="J2259" s="637" t="s">
        <v>1188</v>
      </c>
      <c r="K2259" s="637" t="s">
        <v>1163</v>
      </c>
      <c r="L2259" s="637" t="s">
        <v>425</v>
      </c>
      <c r="M2259" s="638">
        <v>45267</v>
      </c>
      <c r="N2259" s="74">
        <f t="shared" si="106"/>
        <v>12</v>
      </c>
      <c r="O2259" s="74">
        <f t="shared" si="107"/>
        <v>11</v>
      </c>
      <c r="P2259" s="139" t="str">
        <f t="shared" si="108"/>
        <v>Gastos_com_Pessoal</v>
      </c>
    </row>
    <row r="2260" spans="1:16" ht="38.25" x14ac:dyDescent="0.2">
      <c r="A2260" s="627">
        <v>9748</v>
      </c>
      <c r="B2260" s="634">
        <v>45267</v>
      </c>
      <c r="C2260" s="642">
        <v>45231</v>
      </c>
      <c r="D2260" s="636" t="s">
        <v>264</v>
      </c>
      <c r="E2260" s="636" t="s">
        <v>65</v>
      </c>
      <c r="F2260" s="374">
        <v>9505.7999999999993</v>
      </c>
      <c r="G2260" s="636" t="s">
        <v>10992</v>
      </c>
      <c r="H2260" s="636" t="s">
        <v>303</v>
      </c>
      <c r="I2260" s="637" t="s">
        <v>4353</v>
      </c>
      <c r="J2260" s="637" t="s">
        <v>1307</v>
      </c>
      <c r="K2260" s="637" t="s">
        <v>1307</v>
      </c>
      <c r="L2260" s="637" t="s">
        <v>10993</v>
      </c>
      <c r="M2260" s="638">
        <v>45267</v>
      </c>
      <c r="N2260" s="74">
        <f t="shared" si="106"/>
        <v>12</v>
      </c>
      <c r="O2260" s="74">
        <f t="shared" si="107"/>
        <v>11</v>
      </c>
      <c r="P2260" s="139" t="str">
        <f t="shared" si="108"/>
        <v>Gastos_Gerais</v>
      </c>
    </row>
    <row r="2261" spans="1:16" ht="51" x14ac:dyDescent="0.2">
      <c r="A2261" s="627">
        <v>9748</v>
      </c>
      <c r="B2261" s="634">
        <v>45267</v>
      </c>
      <c r="C2261" s="642">
        <v>45261</v>
      </c>
      <c r="D2261" s="636" t="s">
        <v>176</v>
      </c>
      <c r="E2261" s="636" t="s">
        <v>280</v>
      </c>
      <c r="F2261" s="374">
        <v>2836.89</v>
      </c>
      <c r="G2261" s="636" t="s">
        <v>10994</v>
      </c>
      <c r="H2261" s="636" t="s">
        <v>418</v>
      </c>
      <c r="I2261" s="637" t="s">
        <v>10995</v>
      </c>
      <c r="J2261" s="637" t="s">
        <v>1188</v>
      </c>
      <c r="K2261" s="637" t="s">
        <v>4137</v>
      </c>
      <c r="L2261" s="637">
        <v>756996243</v>
      </c>
      <c r="M2261" s="638">
        <v>45267</v>
      </c>
      <c r="N2261" s="74">
        <f t="shared" si="106"/>
        <v>12</v>
      </c>
      <c r="O2261" s="74">
        <f t="shared" si="107"/>
        <v>12</v>
      </c>
      <c r="P2261" s="139" t="str">
        <f t="shared" si="108"/>
        <v>Gastos_com_Pessoal</v>
      </c>
    </row>
    <row r="2262" spans="1:16" ht="51" x14ac:dyDescent="0.2">
      <c r="A2262" s="627">
        <v>9748</v>
      </c>
      <c r="B2262" s="634">
        <v>45267</v>
      </c>
      <c r="C2262" s="642">
        <v>45261</v>
      </c>
      <c r="D2262" s="636" t="s">
        <v>176</v>
      </c>
      <c r="E2262" s="636" t="s">
        <v>262</v>
      </c>
      <c r="F2262" s="374">
        <v>1020.2</v>
      </c>
      <c r="G2262" s="636" t="s">
        <v>10996</v>
      </c>
      <c r="H2262" s="636" t="s">
        <v>418</v>
      </c>
      <c r="I2262" s="637" t="s">
        <v>10995</v>
      </c>
      <c r="J2262" s="637" t="s">
        <v>1188</v>
      </c>
      <c r="K2262" s="637" t="s">
        <v>4137</v>
      </c>
      <c r="L2262" s="637">
        <v>756996243</v>
      </c>
      <c r="M2262" s="638">
        <v>45267</v>
      </c>
      <c r="N2262" s="74">
        <f t="shared" si="106"/>
        <v>12</v>
      </c>
      <c r="O2262" s="74">
        <f t="shared" si="107"/>
        <v>12</v>
      </c>
      <c r="P2262" s="139" t="str">
        <f t="shared" si="108"/>
        <v>Gastos_com_Pessoal</v>
      </c>
    </row>
    <row r="2263" spans="1:16" ht="51" x14ac:dyDescent="0.2">
      <c r="A2263" s="627">
        <v>9748</v>
      </c>
      <c r="B2263" s="634">
        <v>45267</v>
      </c>
      <c r="C2263" s="642">
        <v>45261</v>
      </c>
      <c r="D2263" s="636" t="s">
        <v>176</v>
      </c>
      <c r="E2263" s="636" t="s">
        <v>280</v>
      </c>
      <c r="F2263" s="374">
        <v>2777.36</v>
      </c>
      <c r="G2263" s="636" t="s">
        <v>10997</v>
      </c>
      <c r="H2263" s="636" t="s">
        <v>418</v>
      </c>
      <c r="I2263" s="637" t="s">
        <v>10998</v>
      </c>
      <c r="J2263" s="637" t="s">
        <v>1188</v>
      </c>
      <c r="K2263" s="637" t="s">
        <v>4137</v>
      </c>
      <c r="L2263" s="637">
        <v>756996243</v>
      </c>
      <c r="M2263" s="638">
        <v>45267</v>
      </c>
      <c r="N2263" s="74">
        <f t="shared" si="106"/>
        <v>12</v>
      </c>
      <c r="O2263" s="74">
        <f t="shared" si="107"/>
        <v>12</v>
      </c>
      <c r="P2263" s="139" t="str">
        <f t="shared" si="108"/>
        <v>Gastos_com_Pessoal</v>
      </c>
    </row>
    <row r="2264" spans="1:16" ht="51" x14ac:dyDescent="0.2">
      <c r="A2264" s="627">
        <v>9748</v>
      </c>
      <c r="B2264" s="634">
        <v>45267</v>
      </c>
      <c r="C2264" s="642">
        <v>45261</v>
      </c>
      <c r="D2264" s="636" t="s">
        <v>176</v>
      </c>
      <c r="E2264" s="636" t="s">
        <v>262</v>
      </c>
      <c r="F2264" s="374">
        <v>967.33</v>
      </c>
      <c r="G2264" s="636" t="s">
        <v>10999</v>
      </c>
      <c r="H2264" s="636" t="s">
        <v>418</v>
      </c>
      <c r="I2264" s="637" t="s">
        <v>10998</v>
      </c>
      <c r="J2264" s="637" t="s">
        <v>1188</v>
      </c>
      <c r="K2264" s="637" t="s">
        <v>4137</v>
      </c>
      <c r="L2264" s="637">
        <v>756996243</v>
      </c>
      <c r="M2264" s="638">
        <v>45267</v>
      </c>
      <c r="N2264" s="74">
        <f t="shared" si="106"/>
        <v>12</v>
      </c>
      <c r="O2264" s="74">
        <f t="shared" si="107"/>
        <v>12</v>
      </c>
      <c r="P2264" s="139" t="str">
        <f t="shared" si="108"/>
        <v>Gastos_com_Pessoal</v>
      </c>
    </row>
    <row r="2265" spans="1:16" ht="51" x14ac:dyDescent="0.2">
      <c r="A2265" s="627">
        <v>9748</v>
      </c>
      <c r="B2265" s="634">
        <v>45267</v>
      </c>
      <c r="C2265" s="642">
        <v>45261</v>
      </c>
      <c r="D2265" s="636" t="s">
        <v>176</v>
      </c>
      <c r="E2265" s="636" t="s">
        <v>280</v>
      </c>
      <c r="F2265" s="374">
        <v>2495.77</v>
      </c>
      <c r="G2265" s="636" t="s">
        <v>11000</v>
      </c>
      <c r="H2265" s="636" t="s">
        <v>1032</v>
      </c>
      <c r="I2265" s="637" t="s">
        <v>11001</v>
      </c>
      <c r="J2265" s="637" t="s">
        <v>1188</v>
      </c>
      <c r="K2265" s="637" t="s">
        <v>4137</v>
      </c>
      <c r="L2265" s="637">
        <v>756996243</v>
      </c>
      <c r="M2265" s="638">
        <v>45267</v>
      </c>
      <c r="N2265" s="74">
        <f t="shared" si="106"/>
        <v>12</v>
      </c>
      <c r="O2265" s="74">
        <f t="shared" si="107"/>
        <v>12</v>
      </c>
      <c r="P2265" s="139" t="str">
        <f t="shared" si="108"/>
        <v>Gastos_com_Pessoal</v>
      </c>
    </row>
    <row r="2266" spans="1:16" ht="51" x14ac:dyDescent="0.2">
      <c r="A2266" s="627">
        <v>9748</v>
      </c>
      <c r="B2266" s="634">
        <v>45267</v>
      </c>
      <c r="C2266" s="642">
        <v>45261</v>
      </c>
      <c r="D2266" s="636" t="s">
        <v>176</v>
      </c>
      <c r="E2266" s="636" t="s">
        <v>262</v>
      </c>
      <c r="F2266" s="374">
        <v>885.64</v>
      </c>
      <c r="G2266" s="636" t="s">
        <v>11002</v>
      </c>
      <c r="H2266" s="636" t="s">
        <v>1032</v>
      </c>
      <c r="I2266" s="637" t="s">
        <v>11001</v>
      </c>
      <c r="J2266" s="637" t="s">
        <v>1188</v>
      </c>
      <c r="K2266" s="637" t="s">
        <v>4137</v>
      </c>
      <c r="L2266" s="637">
        <v>756996243</v>
      </c>
      <c r="M2266" s="638">
        <v>45267</v>
      </c>
      <c r="N2266" s="74">
        <f t="shared" si="106"/>
        <v>12</v>
      </c>
      <c r="O2266" s="74">
        <f t="shared" si="107"/>
        <v>12</v>
      </c>
      <c r="P2266" s="139" t="str">
        <f t="shared" si="108"/>
        <v>Gastos_com_Pessoal</v>
      </c>
    </row>
    <row r="2267" spans="1:16" ht="51" x14ac:dyDescent="0.2">
      <c r="A2267" s="627">
        <v>9748</v>
      </c>
      <c r="B2267" s="634">
        <v>45267</v>
      </c>
      <c r="C2267" s="642">
        <v>45261</v>
      </c>
      <c r="D2267" s="636" t="s">
        <v>176</v>
      </c>
      <c r="E2267" s="636" t="s">
        <v>280</v>
      </c>
      <c r="F2267" s="374">
        <v>1536.9</v>
      </c>
      <c r="G2267" s="636" t="s">
        <v>11003</v>
      </c>
      <c r="H2267" s="636" t="s">
        <v>417</v>
      </c>
      <c r="I2267" s="637" t="s">
        <v>11004</v>
      </c>
      <c r="J2267" s="637" t="s">
        <v>1188</v>
      </c>
      <c r="K2267" s="637" t="s">
        <v>4137</v>
      </c>
      <c r="L2267" s="637">
        <v>756996243</v>
      </c>
      <c r="M2267" s="638">
        <v>45267</v>
      </c>
      <c r="N2267" s="74">
        <f t="shared" si="106"/>
        <v>12</v>
      </c>
      <c r="O2267" s="74">
        <f t="shared" si="107"/>
        <v>12</v>
      </c>
      <c r="P2267" s="139" t="str">
        <f t="shared" si="108"/>
        <v>Gastos_com_Pessoal</v>
      </c>
    </row>
    <row r="2268" spans="1:16" ht="51" x14ac:dyDescent="0.2">
      <c r="A2268" s="627">
        <v>9748</v>
      </c>
      <c r="B2268" s="634">
        <v>45267</v>
      </c>
      <c r="C2268" s="642">
        <v>45261</v>
      </c>
      <c r="D2268" s="636" t="s">
        <v>176</v>
      </c>
      <c r="E2268" s="636" t="s">
        <v>262</v>
      </c>
      <c r="F2268" s="374">
        <v>512.30999999999995</v>
      </c>
      <c r="G2268" s="636" t="s">
        <v>11005</v>
      </c>
      <c r="H2268" s="636" t="s">
        <v>417</v>
      </c>
      <c r="I2268" s="637" t="s">
        <v>11004</v>
      </c>
      <c r="J2268" s="637" t="s">
        <v>1188</v>
      </c>
      <c r="K2268" s="637" t="s">
        <v>4137</v>
      </c>
      <c r="L2268" s="637">
        <v>756996243</v>
      </c>
      <c r="M2268" s="638">
        <v>45267</v>
      </c>
      <c r="N2268" s="74">
        <f t="shared" si="106"/>
        <v>12</v>
      </c>
      <c r="O2268" s="74">
        <f t="shared" si="107"/>
        <v>12</v>
      </c>
      <c r="P2268" s="139" t="str">
        <f t="shared" si="108"/>
        <v>Gastos_com_Pessoal</v>
      </c>
    </row>
    <row r="2269" spans="1:16" ht="51" x14ac:dyDescent="0.2">
      <c r="A2269" s="627">
        <v>9748</v>
      </c>
      <c r="B2269" s="634">
        <v>45267</v>
      </c>
      <c r="C2269" s="642">
        <v>45261</v>
      </c>
      <c r="D2269" s="636" t="s">
        <v>176</v>
      </c>
      <c r="E2269" s="636" t="s">
        <v>280</v>
      </c>
      <c r="F2269" s="374">
        <v>1828.9</v>
      </c>
      <c r="G2269" s="636" t="s">
        <v>11006</v>
      </c>
      <c r="H2269" s="636" t="s">
        <v>422</v>
      </c>
      <c r="I2269" s="637" t="s">
        <v>8932</v>
      </c>
      <c r="J2269" s="637" t="s">
        <v>1188</v>
      </c>
      <c r="K2269" s="637" t="s">
        <v>4137</v>
      </c>
      <c r="L2269" s="637">
        <v>756996243</v>
      </c>
      <c r="M2269" s="638">
        <v>45267</v>
      </c>
      <c r="N2269" s="74">
        <f t="shared" si="106"/>
        <v>12</v>
      </c>
      <c r="O2269" s="74">
        <f t="shared" si="107"/>
        <v>12</v>
      </c>
      <c r="P2269" s="139" t="str">
        <f t="shared" si="108"/>
        <v>Gastos_com_Pessoal</v>
      </c>
    </row>
    <row r="2270" spans="1:16" ht="51" x14ac:dyDescent="0.2">
      <c r="A2270" s="627">
        <v>9748</v>
      </c>
      <c r="B2270" s="634">
        <v>45267</v>
      </c>
      <c r="C2270" s="642">
        <v>45261</v>
      </c>
      <c r="D2270" s="636" t="s">
        <v>176</v>
      </c>
      <c r="E2270" s="636" t="s">
        <v>262</v>
      </c>
      <c r="F2270" s="374">
        <v>609.6</v>
      </c>
      <c r="G2270" s="636" t="s">
        <v>11007</v>
      </c>
      <c r="H2270" s="636" t="s">
        <v>422</v>
      </c>
      <c r="I2270" s="637" t="s">
        <v>8932</v>
      </c>
      <c r="J2270" s="637" t="s">
        <v>1188</v>
      </c>
      <c r="K2270" s="637" t="s">
        <v>4137</v>
      </c>
      <c r="L2270" s="637">
        <v>756996243</v>
      </c>
      <c r="M2270" s="638">
        <v>45267</v>
      </c>
      <c r="N2270" s="74">
        <f t="shared" si="106"/>
        <v>12</v>
      </c>
      <c r="O2270" s="74">
        <f t="shared" si="107"/>
        <v>12</v>
      </c>
      <c r="P2270" s="139" t="str">
        <f t="shared" si="108"/>
        <v>Gastos_com_Pessoal</v>
      </c>
    </row>
    <row r="2271" spans="1:16" ht="38.25" x14ac:dyDescent="0.2">
      <c r="A2271" s="627">
        <v>9748</v>
      </c>
      <c r="B2271" s="634">
        <v>45267</v>
      </c>
      <c r="C2271" s="642">
        <v>45261</v>
      </c>
      <c r="D2271" s="636" t="s">
        <v>264</v>
      </c>
      <c r="E2271" s="636" t="s">
        <v>293</v>
      </c>
      <c r="F2271" s="374">
        <v>176.12</v>
      </c>
      <c r="G2271" s="636" t="s">
        <v>11008</v>
      </c>
      <c r="H2271" s="636" t="s">
        <v>419</v>
      </c>
      <c r="I2271" s="637" t="s">
        <v>4292</v>
      </c>
      <c r="J2271" s="637" t="s">
        <v>1188</v>
      </c>
      <c r="K2271" s="637" t="s">
        <v>4137</v>
      </c>
      <c r="L2271" s="637">
        <v>756996243</v>
      </c>
      <c r="M2271" s="638">
        <v>45267</v>
      </c>
      <c r="N2271" s="74">
        <f t="shared" si="106"/>
        <v>12</v>
      </c>
      <c r="O2271" s="74">
        <f t="shared" si="107"/>
        <v>12</v>
      </c>
      <c r="P2271" s="139" t="str">
        <f t="shared" si="108"/>
        <v>Gastos_Gerais</v>
      </c>
    </row>
    <row r="2272" spans="1:16" ht="38.25" x14ac:dyDescent="0.2">
      <c r="A2272" s="627">
        <v>9748</v>
      </c>
      <c r="B2272" s="634">
        <v>45267</v>
      </c>
      <c r="C2272" s="642">
        <v>45261</v>
      </c>
      <c r="D2272" s="636" t="s">
        <v>264</v>
      </c>
      <c r="E2272" s="636" t="s">
        <v>293</v>
      </c>
      <c r="F2272" s="374">
        <v>75</v>
      </c>
      <c r="G2272" s="636" t="s">
        <v>9213</v>
      </c>
      <c r="H2272" s="636" t="s">
        <v>417</v>
      </c>
      <c r="I2272" s="637" t="s">
        <v>2382</v>
      </c>
      <c r="J2272" s="637" t="s">
        <v>1188</v>
      </c>
      <c r="K2272" s="637" t="s">
        <v>4137</v>
      </c>
      <c r="L2272" s="637">
        <v>756996243</v>
      </c>
      <c r="M2272" s="638">
        <v>45267</v>
      </c>
      <c r="N2272" s="74">
        <f t="shared" si="106"/>
        <v>12</v>
      </c>
      <c r="O2272" s="74">
        <f t="shared" si="107"/>
        <v>12</v>
      </c>
      <c r="P2272" s="139" t="str">
        <f t="shared" si="108"/>
        <v>Gastos_Gerais</v>
      </c>
    </row>
    <row r="2273" spans="1:16" ht="38.25" x14ac:dyDescent="0.2">
      <c r="A2273" s="627">
        <v>9748</v>
      </c>
      <c r="B2273" s="634">
        <v>45267</v>
      </c>
      <c r="C2273" s="642">
        <v>45261</v>
      </c>
      <c r="D2273" s="636" t="s">
        <v>264</v>
      </c>
      <c r="E2273" s="648" t="s">
        <v>180</v>
      </c>
      <c r="F2273" s="374">
        <v>550</v>
      </c>
      <c r="G2273" s="636" t="s">
        <v>3359</v>
      </c>
      <c r="H2273" s="636" t="s">
        <v>303</v>
      </c>
      <c r="I2273" s="637" t="s">
        <v>3360</v>
      </c>
      <c r="J2273" s="637" t="s">
        <v>1157</v>
      </c>
      <c r="K2273" s="637" t="s">
        <v>32</v>
      </c>
      <c r="L2273" s="637">
        <v>202329012</v>
      </c>
      <c r="M2273" s="638">
        <v>45261</v>
      </c>
      <c r="N2273" s="74">
        <f t="shared" si="106"/>
        <v>12</v>
      </c>
      <c r="O2273" s="74">
        <f t="shared" si="107"/>
        <v>12</v>
      </c>
      <c r="P2273" s="139" t="str">
        <f t="shared" si="108"/>
        <v>Gastos_Gerais</v>
      </c>
    </row>
    <row r="2274" spans="1:16" ht="38.25" x14ac:dyDescent="0.2">
      <c r="A2274" s="627">
        <v>9748</v>
      </c>
      <c r="B2274" s="634">
        <v>45267</v>
      </c>
      <c r="C2274" s="642">
        <v>45261</v>
      </c>
      <c r="D2274" s="636" t="s">
        <v>264</v>
      </c>
      <c r="E2274" s="636" t="s">
        <v>80</v>
      </c>
      <c r="F2274" s="374">
        <v>1319.9</v>
      </c>
      <c r="G2274" s="636" t="s">
        <v>11009</v>
      </c>
      <c r="H2274" s="636" t="s">
        <v>421</v>
      </c>
      <c r="I2274" s="637" t="s">
        <v>6126</v>
      </c>
      <c r="J2274" s="637" t="s">
        <v>1157</v>
      </c>
      <c r="K2274" s="637" t="s">
        <v>32</v>
      </c>
      <c r="L2274" s="637">
        <v>193</v>
      </c>
      <c r="M2274" s="638">
        <v>45264</v>
      </c>
      <c r="N2274" s="74">
        <f t="shared" si="106"/>
        <v>12</v>
      </c>
      <c r="O2274" s="74">
        <f t="shared" si="107"/>
        <v>12</v>
      </c>
      <c r="P2274" s="139" t="str">
        <f t="shared" si="108"/>
        <v>Gastos_Gerais</v>
      </c>
    </row>
    <row r="2275" spans="1:16" ht="38.25" x14ac:dyDescent="0.2">
      <c r="A2275" s="627">
        <v>9748</v>
      </c>
      <c r="B2275" s="634">
        <v>45267</v>
      </c>
      <c r="C2275" s="642">
        <v>45261</v>
      </c>
      <c r="D2275" s="636" t="s">
        <v>264</v>
      </c>
      <c r="E2275" s="636" t="s">
        <v>80</v>
      </c>
      <c r="F2275" s="374">
        <v>104.3</v>
      </c>
      <c r="G2275" s="636" t="s">
        <v>11010</v>
      </c>
      <c r="H2275" s="636" t="s">
        <v>414</v>
      </c>
      <c r="I2275" s="637" t="s">
        <v>6126</v>
      </c>
      <c r="J2275" s="637" t="s">
        <v>1157</v>
      </c>
      <c r="K2275" s="637" t="s">
        <v>32</v>
      </c>
      <c r="L2275" s="637">
        <v>192</v>
      </c>
      <c r="M2275" s="638">
        <v>45264</v>
      </c>
      <c r="N2275" s="74">
        <f t="shared" si="106"/>
        <v>12</v>
      </c>
      <c r="O2275" s="74">
        <f t="shared" si="107"/>
        <v>12</v>
      </c>
      <c r="P2275" s="139" t="str">
        <f t="shared" si="108"/>
        <v>Gastos_Gerais</v>
      </c>
    </row>
    <row r="2276" spans="1:16" ht="38.25" x14ac:dyDescent="0.2">
      <c r="A2276" s="627">
        <v>9748</v>
      </c>
      <c r="B2276" s="634">
        <v>45267</v>
      </c>
      <c r="C2276" s="642">
        <v>45231</v>
      </c>
      <c r="D2276" s="636" t="s">
        <v>264</v>
      </c>
      <c r="E2276" s="636" t="s">
        <v>60</v>
      </c>
      <c r="F2276" s="374">
        <v>30287.58</v>
      </c>
      <c r="G2276" s="636" t="s">
        <v>9826</v>
      </c>
      <c r="H2276" s="636" t="s">
        <v>421</v>
      </c>
      <c r="I2276" s="637" t="s">
        <v>9306</v>
      </c>
      <c r="J2276" s="637" t="s">
        <v>1157</v>
      </c>
      <c r="K2276" s="637" t="s">
        <v>32</v>
      </c>
      <c r="L2276" s="637">
        <v>325</v>
      </c>
      <c r="M2276" s="638">
        <v>45265</v>
      </c>
      <c r="N2276" s="74">
        <f t="shared" si="106"/>
        <v>12</v>
      </c>
      <c r="O2276" s="74">
        <f t="shared" si="107"/>
        <v>11</v>
      </c>
      <c r="P2276" s="139" t="str">
        <f t="shared" si="108"/>
        <v>Gastos_Gerais</v>
      </c>
    </row>
    <row r="2277" spans="1:16" ht="38.25" x14ac:dyDescent="0.2">
      <c r="A2277" s="627">
        <v>9748</v>
      </c>
      <c r="B2277" s="634">
        <v>45267</v>
      </c>
      <c r="C2277" s="642">
        <v>45231</v>
      </c>
      <c r="D2277" s="636" t="s">
        <v>264</v>
      </c>
      <c r="E2277" s="636" t="s">
        <v>60</v>
      </c>
      <c r="F2277" s="374">
        <v>64334.46</v>
      </c>
      <c r="G2277" s="636" t="s">
        <v>10552</v>
      </c>
      <c r="H2277" s="636" t="s">
        <v>414</v>
      </c>
      <c r="I2277" s="637" t="s">
        <v>9306</v>
      </c>
      <c r="J2277" s="637" t="s">
        <v>1157</v>
      </c>
      <c r="K2277" s="637" t="s">
        <v>32</v>
      </c>
      <c r="L2277" s="637">
        <v>324</v>
      </c>
      <c r="M2277" s="638">
        <v>45264</v>
      </c>
      <c r="N2277" s="74">
        <f t="shared" si="106"/>
        <v>12</v>
      </c>
      <c r="O2277" s="74">
        <f t="shared" si="107"/>
        <v>11</v>
      </c>
      <c r="P2277" s="139" t="str">
        <f t="shared" si="108"/>
        <v>Gastos_Gerais</v>
      </c>
    </row>
    <row r="2278" spans="1:16" ht="38.25" x14ac:dyDescent="0.2">
      <c r="A2278" s="627">
        <v>9748</v>
      </c>
      <c r="B2278" s="634">
        <v>45267</v>
      </c>
      <c r="C2278" s="642">
        <v>45231</v>
      </c>
      <c r="D2278" s="636" t="s">
        <v>264</v>
      </c>
      <c r="E2278" s="636" t="s">
        <v>320</v>
      </c>
      <c r="F2278" s="374">
        <v>1276.4000000000001</v>
      </c>
      <c r="G2278" s="636" t="s">
        <v>11011</v>
      </c>
      <c r="H2278" s="636" t="s">
        <v>419</v>
      </c>
      <c r="I2278" s="637" t="s">
        <v>6194</v>
      </c>
      <c r="J2278" s="637" t="s">
        <v>1157</v>
      </c>
      <c r="K2278" s="637" t="s">
        <v>32</v>
      </c>
      <c r="L2278" s="637">
        <v>40309</v>
      </c>
      <c r="M2278" s="638">
        <v>45259</v>
      </c>
      <c r="N2278" s="74">
        <f t="shared" si="106"/>
        <v>12</v>
      </c>
      <c r="O2278" s="74">
        <f t="shared" si="107"/>
        <v>11</v>
      </c>
      <c r="P2278" s="139" t="str">
        <f t="shared" si="108"/>
        <v>Gastos_Gerais</v>
      </c>
    </row>
    <row r="2279" spans="1:16" ht="38.25" x14ac:dyDescent="0.2">
      <c r="A2279" s="627">
        <v>9748</v>
      </c>
      <c r="B2279" s="634">
        <v>45267</v>
      </c>
      <c r="C2279" s="642">
        <v>45231</v>
      </c>
      <c r="D2279" s="636" t="s">
        <v>264</v>
      </c>
      <c r="E2279" s="636" t="s">
        <v>320</v>
      </c>
      <c r="F2279" s="374">
        <v>227.6</v>
      </c>
      <c r="G2279" s="636" t="s">
        <v>11012</v>
      </c>
      <c r="H2279" s="636" t="s">
        <v>419</v>
      </c>
      <c r="I2279" s="637" t="s">
        <v>6194</v>
      </c>
      <c r="J2279" s="637" t="s">
        <v>1157</v>
      </c>
      <c r="K2279" s="637" t="s">
        <v>32</v>
      </c>
      <c r="L2279" s="637">
        <v>25334</v>
      </c>
      <c r="M2279" s="638">
        <v>45259</v>
      </c>
      <c r="N2279" s="74">
        <f t="shared" si="106"/>
        <v>12</v>
      </c>
      <c r="O2279" s="74">
        <f t="shared" si="107"/>
        <v>11</v>
      </c>
      <c r="P2279" s="139" t="str">
        <f t="shared" si="108"/>
        <v>Gastos_Gerais</v>
      </c>
    </row>
    <row r="2280" spans="1:16" ht="38.25" x14ac:dyDescent="0.2">
      <c r="A2280" s="627">
        <v>9748</v>
      </c>
      <c r="B2280" s="634">
        <v>45267</v>
      </c>
      <c r="C2280" s="642">
        <v>45231</v>
      </c>
      <c r="D2280" s="636" t="s">
        <v>264</v>
      </c>
      <c r="E2280" s="636" t="s">
        <v>320</v>
      </c>
      <c r="F2280" s="374">
        <v>441.9</v>
      </c>
      <c r="G2280" s="636" t="s">
        <v>11011</v>
      </c>
      <c r="H2280" s="636" t="s">
        <v>493</v>
      </c>
      <c r="I2280" s="637" t="s">
        <v>6194</v>
      </c>
      <c r="J2280" s="637" t="s">
        <v>1157</v>
      </c>
      <c r="K2280" s="637" t="s">
        <v>32</v>
      </c>
      <c r="L2280" s="637">
        <v>40310</v>
      </c>
      <c r="M2280" s="638">
        <v>45259</v>
      </c>
      <c r="N2280" s="74">
        <f t="shared" si="106"/>
        <v>12</v>
      </c>
      <c r="O2280" s="74">
        <f t="shared" si="107"/>
        <v>11</v>
      </c>
      <c r="P2280" s="139" t="str">
        <f t="shared" si="108"/>
        <v>Gastos_Gerais</v>
      </c>
    </row>
    <row r="2281" spans="1:16" ht="38.25" x14ac:dyDescent="0.2">
      <c r="A2281" s="627">
        <v>9748</v>
      </c>
      <c r="B2281" s="634">
        <v>45267</v>
      </c>
      <c r="C2281" s="642">
        <v>45231</v>
      </c>
      <c r="D2281" s="636" t="s">
        <v>264</v>
      </c>
      <c r="E2281" s="636" t="s">
        <v>320</v>
      </c>
      <c r="F2281" s="374">
        <v>41</v>
      </c>
      <c r="G2281" s="636" t="s">
        <v>11012</v>
      </c>
      <c r="H2281" s="636" t="s">
        <v>493</v>
      </c>
      <c r="I2281" s="637" t="s">
        <v>6194</v>
      </c>
      <c r="J2281" s="637" t="s">
        <v>1157</v>
      </c>
      <c r="K2281" s="637" t="s">
        <v>32</v>
      </c>
      <c r="L2281" s="637">
        <v>25335</v>
      </c>
      <c r="M2281" s="638">
        <v>45259</v>
      </c>
      <c r="N2281" s="74">
        <f t="shared" si="106"/>
        <v>12</v>
      </c>
      <c r="O2281" s="74">
        <f t="shared" si="107"/>
        <v>11</v>
      </c>
      <c r="P2281" s="139" t="str">
        <f t="shared" si="108"/>
        <v>Gastos_Gerais</v>
      </c>
    </row>
    <row r="2282" spans="1:16" ht="38.25" x14ac:dyDescent="0.2">
      <c r="A2282" s="627">
        <v>9748</v>
      </c>
      <c r="B2282" s="634">
        <v>45267</v>
      </c>
      <c r="C2282" s="642">
        <v>45231</v>
      </c>
      <c r="D2282" s="636" t="s">
        <v>264</v>
      </c>
      <c r="E2282" s="636" t="s">
        <v>320</v>
      </c>
      <c r="F2282" s="374">
        <v>532.6</v>
      </c>
      <c r="G2282" s="636" t="s">
        <v>11011</v>
      </c>
      <c r="H2282" s="636" t="s">
        <v>423</v>
      </c>
      <c r="I2282" s="637" t="s">
        <v>6194</v>
      </c>
      <c r="J2282" s="637" t="s">
        <v>1157</v>
      </c>
      <c r="K2282" s="637" t="s">
        <v>32</v>
      </c>
      <c r="L2282" s="637">
        <v>40272</v>
      </c>
      <c r="M2282" s="638">
        <v>45259</v>
      </c>
      <c r="N2282" s="74">
        <f t="shared" si="106"/>
        <v>12</v>
      </c>
      <c r="O2282" s="74">
        <f t="shared" si="107"/>
        <v>11</v>
      </c>
      <c r="P2282" s="139" t="str">
        <f t="shared" si="108"/>
        <v>Gastos_Gerais</v>
      </c>
    </row>
    <row r="2283" spans="1:16" ht="38.25" x14ac:dyDescent="0.2">
      <c r="A2283" s="627">
        <v>9748</v>
      </c>
      <c r="B2283" s="634">
        <v>45267</v>
      </c>
      <c r="C2283" s="642">
        <v>45231</v>
      </c>
      <c r="D2283" s="636" t="s">
        <v>264</v>
      </c>
      <c r="E2283" s="636" t="s">
        <v>320</v>
      </c>
      <c r="F2283" s="374">
        <v>99.4</v>
      </c>
      <c r="G2283" s="636" t="s">
        <v>11012</v>
      </c>
      <c r="H2283" s="636" t="s">
        <v>423</v>
      </c>
      <c r="I2283" s="637" t="s">
        <v>6194</v>
      </c>
      <c r="J2283" s="637" t="s">
        <v>1157</v>
      </c>
      <c r="K2283" s="637" t="s">
        <v>32</v>
      </c>
      <c r="L2283" s="637">
        <v>25333</v>
      </c>
      <c r="M2283" s="638">
        <v>45259</v>
      </c>
      <c r="N2283" s="74">
        <f t="shared" si="106"/>
        <v>12</v>
      </c>
      <c r="O2283" s="74">
        <f t="shared" si="107"/>
        <v>11</v>
      </c>
      <c r="P2283" s="139" t="str">
        <f t="shared" si="108"/>
        <v>Gastos_Gerais</v>
      </c>
    </row>
    <row r="2284" spans="1:16" ht="38.25" x14ac:dyDescent="0.2">
      <c r="A2284" s="627">
        <v>9748</v>
      </c>
      <c r="B2284" s="634">
        <v>45267</v>
      </c>
      <c r="C2284" s="642">
        <v>45231</v>
      </c>
      <c r="D2284" s="636" t="s">
        <v>264</v>
      </c>
      <c r="E2284" s="636" t="s">
        <v>320</v>
      </c>
      <c r="F2284" s="374">
        <v>210</v>
      </c>
      <c r="G2284" s="636" t="s">
        <v>11012</v>
      </c>
      <c r="H2284" s="636" t="s">
        <v>414</v>
      </c>
      <c r="I2284" s="637" t="s">
        <v>6194</v>
      </c>
      <c r="J2284" s="637" t="s">
        <v>1157</v>
      </c>
      <c r="K2284" s="637" t="s">
        <v>32</v>
      </c>
      <c r="L2284" s="637">
        <v>1017</v>
      </c>
      <c r="M2284" s="638">
        <v>45258</v>
      </c>
      <c r="N2284" s="74">
        <f t="shared" si="106"/>
        <v>12</v>
      </c>
      <c r="O2284" s="74">
        <f t="shared" si="107"/>
        <v>11</v>
      </c>
      <c r="P2284" s="139" t="str">
        <f t="shared" si="108"/>
        <v>Gastos_Gerais</v>
      </c>
    </row>
    <row r="2285" spans="1:16" ht="38.25" x14ac:dyDescent="0.2">
      <c r="A2285" s="627">
        <v>9748</v>
      </c>
      <c r="B2285" s="634">
        <v>45267</v>
      </c>
      <c r="C2285" s="642">
        <v>45231</v>
      </c>
      <c r="D2285" s="636" t="s">
        <v>264</v>
      </c>
      <c r="E2285" s="636" t="s">
        <v>320</v>
      </c>
      <c r="F2285" s="374">
        <v>2420</v>
      </c>
      <c r="G2285" s="636" t="s">
        <v>11011</v>
      </c>
      <c r="H2285" s="636" t="s">
        <v>414</v>
      </c>
      <c r="I2285" s="637" t="s">
        <v>6194</v>
      </c>
      <c r="J2285" s="637" t="s">
        <v>1157</v>
      </c>
      <c r="K2285" s="637" t="s">
        <v>32</v>
      </c>
      <c r="L2285" s="637">
        <v>1693</v>
      </c>
      <c r="M2285" s="638">
        <v>45258</v>
      </c>
      <c r="N2285" s="74">
        <f t="shared" si="106"/>
        <v>12</v>
      </c>
      <c r="O2285" s="74">
        <f t="shared" si="107"/>
        <v>11</v>
      </c>
      <c r="P2285" s="139" t="str">
        <f t="shared" si="108"/>
        <v>Gastos_Gerais</v>
      </c>
    </row>
    <row r="2286" spans="1:16" ht="38.25" x14ac:dyDescent="0.2">
      <c r="A2286" s="627">
        <v>9748</v>
      </c>
      <c r="B2286" s="634">
        <v>45267</v>
      </c>
      <c r="C2286" s="642">
        <v>45231</v>
      </c>
      <c r="D2286" s="636" t="s">
        <v>264</v>
      </c>
      <c r="E2286" s="636" t="s">
        <v>293</v>
      </c>
      <c r="F2286" s="374">
        <v>175</v>
      </c>
      <c r="G2286" s="636" t="s">
        <v>11013</v>
      </c>
      <c r="H2286" s="636" t="s">
        <v>421</v>
      </c>
      <c r="I2286" s="637" t="s">
        <v>2879</v>
      </c>
      <c r="J2286" s="637" t="s">
        <v>1157</v>
      </c>
      <c r="K2286" s="637" t="s">
        <v>32</v>
      </c>
      <c r="L2286" s="637">
        <v>42176</v>
      </c>
      <c r="M2286" s="638">
        <v>45255</v>
      </c>
      <c r="N2286" s="74">
        <f t="shared" si="106"/>
        <v>12</v>
      </c>
      <c r="O2286" s="74">
        <f t="shared" si="107"/>
        <v>11</v>
      </c>
      <c r="P2286" s="139" t="str">
        <f t="shared" si="108"/>
        <v>Gastos_Gerais</v>
      </c>
    </row>
    <row r="2287" spans="1:16" ht="48" x14ac:dyDescent="0.2">
      <c r="A2287" s="627">
        <v>9748</v>
      </c>
      <c r="B2287" s="634">
        <v>45267</v>
      </c>
      <c r="C2287" s="642">
        <v>45261</v>
      </c>
      <c r="D2287" s="636" t="s">
        <v>264</v>
      </c>
      <c r="E2287" s="636" t="s">
        <v>386</v>
      </c>
      <c r="F2287" s="374">
        <v>2369.98</v>
      </c>
      <c r="G2287" s="636" t="s">
        <v>9081</v>
      </c>
      <c r="H2287" s="636" t="s">
        <v>493</v>
      </c>
      <c r="I2287" s="637" t="s">
        <v>10180</v>
      </c>
      <c r="J2287" s="637" t="s">
        <v>1157</v>
      </c>
      <c r="K2287" s="637" t="s">
        <v>32</v>
      </c>
      <c r="L2287" s="637">
        <v>397</v>
      </c>
      <c r="M2287" s="638">
        <v>45264</v>
      </c>
      <c r="N2287" s="74">
        <f t="shared" si="106"/>
        <v>12</v>
      </c>
      <c r="O2287" s="74">
        <f t="shared" si="107"/>
        <v>12</v>
      </c>
      <c r="P2287" s="139" t="str">
        <f t="shared" si="108"/>
        <v>Gastos_Gerais</v>
      </c>
    </row>
    <row r="2288" spans="1:16" ht="48" x14ac:dyDescent="0.2">
      <c r="A2288" s="627">
        <v>9748</v>
      </c>
      <c r="B2288" s="634">
        <v>45267</v>
      </c>
      <c r="C2288" s="642">
        <v>45261</v>
      </c>
      <c r="D2288" s="636" t="s">
        <v>264</v>
      </c>
      <c r="E2288" s="636" t="s">
        <v>386</v>
      </c>
      <c r="F2288" s="374">
        <v>6583.33</v>
      </c>
      <c r="G2288" s="636" t="s">
        <v>9081</v>
      </c>
      <c r="H2288" s="636" t="s">
        <v>419</v>
      </c>
      <c r="I2288" s="637" t="s">
        <v>10180</v>
      </c>
      <c r="J2288" s="637" t="s">
        <v>1157</v>
      </c>
      <c r="K2288" s="637" t="s">
        <v>32</v>
      </c>
      <c r="L2288" s="637">
        <v>396</v>
      </c>
      <c r="M2288" s="638">
        <v>45264</v>
      </c>
      <c r="N2288" s="74">
        <f t="shared" si="106"/>
        <v>12</v>
      </c>
      <c r="O2288" s="74">
        <f t="shared" si="107"/>
        <v>12</v>
      </c>
      <c r="P2288" s="139" t="str">
        <f t="shared" si="108"/>
        <v>Gastos_Gerais</v>
      </c>
    </row>
    <row r="2289" spans="1:16" ht="38.25" x14ac:dyDescent="0.2">
      <c r="A2289" s="627">
        <v>9748</v>
      </c>
      <c r="B2289" s="634">
        <v>45267</v>
      </c>
      <c r="C2289" s="642">
        <v>45261</v>
      </c>
      <c r="D2289" s="636" t="s">
        <v>264</v>
      </c>
      <c r="E2289" s="636" t="s">
        <v>402</v>
      </c>
      <c r="F2289" s="374">
        <v>1056</v>
      </c>
      <c r="G2289" s="636" t="s">
        <v>1487</v>
      </c>
      <c r="H2289" s="636" t="s">
        <v>417</v>
      </c>
      <c r="I2289" s="637" t="s">
        <v>10194</v>
      </c>
      <c r="J2289" s="637" t="s">
        <v>1157</v>
      </c>
      <c r="K2289" s="637" t="s">
        <v>32</v>
      </c>
      <c r="L2289" s="637">
        <v>7082</v>
      </c>
      <c r="M2289" s="638">
        <v>45265</v>
      </c>
      <c r="N2289" s="74">
        <f t="shared" si="106"/>
        <v>12</v>
      </c>
      <c r="O2289" s="74">
        <f t="shared" si="107"/>
        <v>12</v>
      </c>
      <c r="P2289" s="139" t="str">
        <f t="shared" si="108"/>
        <v>Gastos_Gerais</v>
      </c>
    </row>
    <row r="2290" spans="1:16" ht="38.25" x14ac:dyDescent="0.2">
      <c r="A2290" s="627">
        <v>9748</v>
      </c>
      <c r="B2290" s="634">
        <v>45267</v>
      </c>
      <c r="C2290" s="642">
        <v>45231</v>
      </c>
      <c r="D2290" s="636" t="s">
        <v>264</v>
      </c>
      <c r="E2290" s="636" t="s">
        <v>90</v>
      </c>
      <c r="F2290" s="374">
        <v>330</v>
      </c>
      <c r="G2290" s="636" t="s">
        <v>2392</v>
      </c>
      <c r="H2290" s="636" t="s">
        <v>420</v>
      </c>
      <c r="I2290" s="637" t="s">
        <v>11014</v>
      </c>
      <c r="J2290" s="637" t="s">
        <v>1157</v>
      </c>
      <c r="K2290" s="637" t="s">
        <v>32</v>
      </c>
      <c r="L2290" s="637">
        <v>2023112</v>
      </c>
      <c r="M2290" s="638">
        <v>45259</v>
      </c>
      <c r="N2290" s="74">
        <f t="shared" si="106"/>
        <v>12</v>
      </c>
      <c r="O2290" s="74">
        <f t="shared" si="107"/>
        <v>11</v>
      </c>
      <c r="P2290" s="139" t="str">
        <f t="shared" si="108"/>
        <v>Gastos_Gerais</v>
      </c>
    </row>
    <row r="2291" spans="1:16" ht="51" x14ac:dyDescent="0.2">
      <c r="A2291" s="627">
        <v>9748</v>
      </c>
      <c r="B2291" s="634">
        <v>45267</v>
      </c>
      <c r="C2291" s="642">
        <v>45231</v>
      </c>
      <c r="D2291" s="636" t="s">
        <v>176</v>
      </c>
      <c r="E2291" s="636" t="s">
        <v>8</v>
      </c>
      <c r="F2291" s="374">
        <v>10615.88</v>
      </c>
      <c r="G2291" s="636" t="s">
        <v>11015</v>
      </c>
      <c r="H2291" s="636" t="s">
        <v>303</v>
      </c>
      <c r="I2291" s="637" t="s">
        <v>8632</v>
      </c>
      <c r="J2291" s="637" t="s">
        <v>1157</v>
      </c>
      <c r="K2291" s="637" t="s">
        <v>1157</v>
      </c>
      <c r="L2291" s="637">
        <v>765187</v>
      </c>
      <c r="M2291" s="638">
        <v>45267</v>
      </c>
      <c r="N2291" s="74">
        <f t="shared" si="106"/>
        <v>12</v>
      </c>
      <c r="O2291" s="74">
        <f t="shared" si="107"/>
        <v>11</v>
      </c>
      <c r="P2291" s="139" t="str">
        <f t="shared" si="108"/>
        <v>Gastos_com_Pessoal</v>
      </c>
    </row>
    <row r="2292" spans="1:16" ht="51" x14ac:dyDescent="0.2">
      <c r="A2292" s="627">
        <v>9748</v>
      </c>
      <c r="B2292" s="634">
        <v>45267</v>
      </c>
      <c r="C2292" s="642">
        <v>45231</v>
      </c>
      <c r="D2292" s="636" t="s">
        <v>176</v>
      </c>
      <c r="E2292" s="636" t="s">
        <v>331</v>
      </c>
      <c r="F2292" s="374">
        <v>24950.75</v>
      </c>
      <c r="G2292" s="636" t="s">
        <v>11016</v>
      </c>
      <c r="H2292" s="636" t="s">
        <v>303</v>
      </c>
      <c r="I2292" s="637" t="s">
        <v>1428</v>
      </c>
      <c r="J2292" s="637" t="s">
        <v>1157</v>
      </c>
      <c r="K2292" s="637" t="s">
        <v>1157</v>
      </c>
      <c r="L2292" s="637">
        <v>756332</v>
      </c>
      <c r="M2292" s="638">
        <v>45267</v>
      </c>
      <c r="N2292" s="74">
        <f t="shared" si="106"/>
        <v>12</v>
      </c>
      <c r="O2292" s="74">
        <f t="shared" si="107"/>
        <v>11</v>
      </c>
      <c r="P2292" s="139" t="str">
        <f t="shared" si="108"/>
        <v>Gastos_com_Pessoal</v>
      </c>
    </row>
    <row r="2293" spans="1:16" ht="38.25" x14ac:dyDescent="0.2">
      <c r="A2293" s="627">
        <v>9748</v>
      </c>
      <c r="B2293" s="634">
        <v>45267</v>
      </c>
      <c r="C2293" s="642">
        <v>45261</v>
      </c>
      <c r="D2293" s="636" t="s">
        <v>264</v>
      </c>
      <c r="E2293" s="636" t="s">
        <v>181</v>
      </c>
      <c r="F2293" s="374">
        <v>2000</v>
      </c>
      <c r="G2293" s="636" t="s">
        <v>8629</v>
      </c>
      <c r="H2293" s="636" t="s">
        <v>416</v>
      </c>
      <c r="I2293" s="637" t="s">
        <v>8630</v>
      </c>
      <c r="J2293" s="637" t="s">
        <v>1157</v>
      </c>
      <c r="K2293" s="637" t="s">
        <v>32</v>
      </c>
      <c r="L2293" s="637">
        <v>20231208</v>
      </c>
      <c r="M2293" s="638">
        <v>45267</v>
      </c>
      <c r="N2293" s="74">
        <f t="shared" si="106"/>
        <v>12</v>
      </c>
      <c r="O2293" s="74">
        <f t="shared" si="107"/>
        <v>12</v>
      </c>
      <c r="P2293" s="139" t="str">
        <f t="shared" si="108"/>
        <v>Gastos_Gerais</v>
      </c>
    </row>
    <row r="2294" spans="1:16" ht="38.25" x14ac:dyDescent="0.2">
      <c r="A2294" s="627">
        <v>9748</v>
      </c>
      <c r="B2294" s="634">
        <v>45267</v>
      </c>
      <c r="C2294" s="642">
        <v>45261</v>
      </c>
      <c r="D2294" s="636" t="s">
        <v>264</v>
      </c>
      <c r="E2294" s="636" t="s">
        <v>402</v>
      </c>
      <c r="F2294" s="374">
        <v>105.8</v>
      </c>
      <c r="G2294" s="636" t="s">
        <v>1487</v>
      </c>
      <c r="H2294" s="636" t="s">
        <v>418</v>
      </c>
      <c r="I2294" s="637" t="s">
        <v>8702</v>
      </c>
      <c r="J2294" s="637" t="s">
        <v>1157</v>
      </c>
      <c r="K2294" s="637" t="s">
        <v>32</v>
      </c>
      <c r="L2294" s="637">
        <v>101</v>
      </c>
      <c r="M2294" s="638">
        <v>45264</v>
      </c>
      <c r="N2294" s="74">
        <f t="shared" si="106"/>
        <v>12</v>
      </c>
      <c r="O2294" s="74">
        <f t="shared" si="107"/>
        <v>12</v>
      </c>
      <c r="P2294" s="139" t="str">
        <f t="shared" si="108"/>
        <v>Gastos_Gerais</v>
      </c>
    </row>
    <row r="2295" spans="1:16" ht="38.25" x14ac:dyDescent="0.2">
      <c r="A2295" s="627">
        <v>9748</v>
      </c>
      <c r="B2295" s="634">
        <v>45267</v>
      </c>
      <c r="C2295" s="642">
        <v>45231</v>
      </c>
      <c r="D2295" s="636" t="s">
        <v>264</v>
      </c>
      <c r="E2295" s="636" t="s">
        <v>96</v>
      </c>
      <c r="F2295" s="374">
        <v>352.7</v>
      </c>
      <c r="G2295" s="636" t="s">
        <v>11017</v>
      </c>
      <c r="H2295" s="636" t="s">
        <v>422</v>
      </c>
      <c r="I2295" s="637" t="s">
        <v>11018</v>
      </c>
      <c r="J2295" s="637" t="s">
        <v>1157</v>
      </c>
      <c r="K2295" s="637" t="s">
        <v>32</v>
      </c>
      <c r="L2295" s="637">
        <v>116904</v>
      </c>
      <c r="M2295" s="638">
        <v>45258</v>
      </c>
      <c r="N2295" s="74">
        <f t="shared" si="106"/>
        <v>12</v>
      </c>
      <c r="O2295" s="74">
        <f t="shared" si="107"/>
        <v>11</v>
      </c>
      <c r="P2295" s="139" t="str">
        <f t="shared" si="108"/>
        <v>Gastos_Gerais</v>
      </c>
    </row>
    <row r="2296" spans="1:16" ht="38.25" x14ac:dyDescent="0.2">
      <c r="A2296" s="627">
        <v>9748</v>
      </c>
      <c r="B2296" s="634">
        <v>45267</v>
      </c>
      <c r="C2296" s="642">
        <v>45261</v>
      </c>
      <c r="D2296" s="636" t="s">
        <v>264</v>
      </c>
      <c r="E2296" s="636" t="s">
        <v>96</v>
      </c>
      <c r="F2296" s="374">
        <v>890</v>
      </c>
      <c r="G2296" s="636" t="s">
        <v>11019</v>
      </c>
      <c r="H2296" s="636" t="s">
        <v>414</v>
      </c>
      <c r="I2296" s="637" t="s">
        <v>11020</v>
      </c>
      <c r="J2296" s="637" t="s">
        <v>1157</v>
      </c>
      <c r="K2296" s="637" t="s">
        <v>32</v>
      </c>
      <c r="L2296" s="637">
        <v>6593</v>
      </c>
      <c r="M2296" s="638">
        <v>45265</v>
      </c>
      <c r="N2296" s="74">
        <f t="shared" si="106"/>
        <v>12</v>
      </c>
      <c r="O2296" s="74">
        <f t="shared" si="107"/>
        <v>12</v>
      </c>
      <c r="P2296" s="139" t="str">
        <f t="shared" si="108"/>
        <v>Gastos_Gerais</v>
      </c>
    </row>
    <row r="2297" spans="1:16" ht="38.25" x14ac:dyDescent="0.2">
      <c r="A2297" s="627">
        <v>9748</v>
      </c>
      <c r="B2297" s="634">
        <v>45267</v>
      </c>
      <c r="C2297" s="642">
        <v>45231</v>
      </c>
      <c r="D2297" s="636" t="s">
        <v>264</v>
      </c>
      <c r="E2297" s="636" t="s">
        <v>60</v>
      </c>
      <c r="F2297" s="374">
        <v>82881.42</v>
      </c>
      <c r="G2297" s="636" t="s">
        <v>9475</v>
      </c>
      <c r="H2297" s="636" t="s">
        <v>1032</v>
      </c>
      <c r="I2297" s="637" t="s">
        <v>1419</v>
      </c>
      <c r="J2297" s="637" t="s">
        <v>1157</v>
      </c>
      <c r="K2297" s="637" t="s">
        <v>32</v>
      </c>
      <c r="L2297" s="637">
        <v>289</v>
      </c>
      <c r="M2297" s="638">
        <v>45265</v>
      </c>
      <c r="N2297" s="74">
        <f t="shared" si="106"/>
        <v>12</v>
      </c>
      <c r="O2297" s="74">
        <f t="shared" si="107"/>
        <v>11</v>
      </c>
      <c r="P2297" s="139" t="str">
        <f t="shared" si="108"/>
        <v>Gastos_Gerais</v>
      </c>
    </row>
    <row r="2298" spans="1:16" ht="38.25" x14ac:dyDescent="0.2">
      <c r="A2298" s="627">
        <v>9748</v>
      </c>
      <c r="B2298" s="634">
        <v>45267</v>
      </c>
      <c r="C2298" s="642">
        <v>45261</v>
      </c>
      <c r="D2298" s="636" t="s">
        <v>264</v>
      </c>
      <c r="E2298" s="636" t="s">
        <v>402</v>
      </c>
      <c r="F2298" s="374">
        <v>129.5</v>
      </c>
      <c r="G2298" s="636" t="s">
        <v>1487</v>
      </c>
      <c r="H2298" s="636" t="s">
        <v>1032</v>
      </c>
      <c r="I2298" s="637" t="s">
        <v>3184</v>
      </c>
      <c r="J2298" s="637" t="s">
        <v>1157</v>
      </c>
      <c r="K2298" s="637" t="s">
        <v>32</v>
      </c>
      <c r="L2298" s="637">
        <v>207</v>
      </c>
      <c r="M2298" s="638">
        <v>45265</v>
      </c>
      <c r="N2298" s="74">
        <f t="shared" si="106"/>
        <v>12</v>
      </c>
      <c r="O2298" s="74">
        <f t="shared" si="107"/>
        <v>12</v>
      </c>
      <c r="P2298" s="139" t="str">
        <f t="shared" si="108"/>
        <v>Gastos_Gerais</v>
      </c>
    </row>
    <row r="2299" spans="1:16" ht="38.25" x14ac:dyDescent="0.2">
      <c r="A2299" s="627">
        <v>9748</v>
      </c>
      <c r="B2299" s="634">
        <v>45267</v>
      </c>
      <c r="C2299" s="642">
        <v>45261</v>
      </c>
      <c r="D2299" s="636" t="s">
        <v>264</v>
      </c>
      <c r="E2299" s="636" t="s">
        <v>80</v>
      </c>
      <c r="F2299" s="374">
        <v>2699.4</v>
      </c>
      <c r="G2299" s="636" t="s">
        <v>11021</v>
      </c>
      <c r="H2299" s="636" t="s">
        <v>417</v>
      </c>
      <c r="I2299" s="637" t="s">
        <v>6126</v>
      </c>
      <c r="J2299" s="637" t="s">
        <v>1157</v>
      </c>
      <c r="K2299" s="637" t="s">
        <v>32</v>
      </c>
      <c r="L2299" s="637">
        <v>194</v>
      </c>
      <c r="M2299" s="638">
        <v>45264</v>
      </c>
      <c r="N2299" s="74">
        <f t="shared" si="106"/>
        <v>12</v>
      </c>
      <c r="O2299" s="74">
        <f t="shared" si="107"/>
        <v>12</v>
      </c>
      <c r="P2299" s="139" t="str">
        <f t="shared" si="108"/>
        <v>Gastos_Gerais</v>
      </c>
    </row>
    <row r="2300" spans="1:16" ht="38.25" x14ac:dyDescent="0.2">
      <c r="A2300" s="627">
        <v>9748</v>
      </c>
      <c r="B2300" s="634">
        <v>45267</v>
      </c>
      <c r="C2300" s="642">
        <v>45231</v>
      </c>
      <c r="D2300" s="636" t="s">
        <v>264</v>
      </c>
      <c r="E2300" s="636" t="s">
        <v>60</v>
      </c>
      <c r="F2300" s="374">
        <v>39161</v>
      </c>
      <c r="G2300" s="636" t="s">
        <v>9360</v>
      </c>
      <c r="H2300" s="636" t="s">
        <v>493</v>
      </c>
      <c r="I2300" s="637" t="s">
        <v>9346</v>
      </c>
      <c r="J2300" s="637" t="s">
        <v>1157</v>
      </c>
      <c r="K2300" s="637" t="s">
        <v>32</v>
      </c>
      <c r="L2300" s="637">
        <v>65</v>
      </c>
      <c r="M2300" s="638">
        <v>45265</v>
      </c>
      <c r="N2300" s="74">
        <f t="shared" si="106"/>
        <v>12</v>
      </c>
      <c r="O2300" s="74">
        <f t="shared" si="107"/>
        <v>11</v>
      </c>
      <c r="P2300" s="139" t="str">
        <f t="shared" si="108"/>
        <v>Gastos_Gerais</v>
      </c>
    </row>
    <row r="2301" spans="1:16" ht="38.25" x14ac:dyDescent="0.2">
      <c r="A2301" s="627">
        <v>9748</v>
      </c>
      <c r="B2301" s="634">
        <v>45267</v>
      </c>
      <c r="C2301" s="642">
        <v>45231</v>
      </c>
      <c r="D2301" s="636" t="s">
        <v>264</v>
      </c>
      <c r="E2301" s="636" t="s">
        <v>60</v>
      </c>
      <c r="F2301" s="374">
        <v>73170</v>
      </c>
      <c r="G2301" s="636" t="s">
        <v>9345</v>
      </c>
      <c r="H2301" s="636" t="s">
        <v>423</v>
      </c>
      <c r="I2301" s="637" t="s">
        <v>9346</v>
      </c>
      <c r="J2301" s="637" t="s">
        <v>1157</v>
      </c>
      <c r="K2301" s="637" t="s">
        <v>32</v>
      </c>
      <c r="L2301" s="637">
        <v>66</v>
      </c>
      <c r="M2301" s="638">
        <v>45265</v>
      </c>
      <c r="N2301" s="74">
        <f t="shared" si="106"/>
        <v>12</v>
      </c>
      <c r="O2301" s="74">
        <f t="shared" si="107"/>
        <v>11</v>
      </c>
      <c r="P2301" s="139" t="str">
        <f t="shared" si="108"/>
        <v>Gastos_Gerais</v>
      </c>
    </row>
    <row r="2302" spans="1:16" ht="38.25" x14ac:dyDescent="0.2">
      <c r="A2302" s="627">
        <v>9748</v>
      </c>
      <c r="B2302" s="634">
        <v>45267</v>
      </c>
      <c r="C2302" s="642">
        <v>45231</v>
      </c>
      <c r="D2302" s="636" t="s">
        <v>264</v>
      </c>
      <c r="E2302" s="636" t="s">
        <v>60</v>
      </c>
      <c r="F2302" s="374">
        <v>42507.82</v>
      </c>
      <c r="G2302" s="636" t="s">
        <v>9347</v>
      </c>
      <c r="H2302" s="636" t="s">
        <v>417</v>
      </c>
      <c r="I2302" s="637" t="s">
        <v>9346</v>
      </c>
      <c r="J2302" s="637" t="s">
        <v>1157</v>
      </c>
      <c r="K2302" s="637" t="s">
        <v>32</v>
      </c>
      <c r="L2302" s="637">
        <v>64</v>
      </c>
      <c r="M2302" s="638">
        <v>45265</v>
      </c>
      <c r="N2302" s="74">
        <f t="shared" si="106"/>
        <v>12</v>
      </c>
      <c r="O2302" s="74">
        <f t="shared" si="107"/>
        <v>11</v>
      </c>
      <c r="P2302" s="139" t="str">
        <f t="shared" si="108"/>
        <v>Gastos_Gerais</v>
      </c>
    </row>
    <row r="2303" spans="1:16" ht="38.25" x14ac:dyDescent="0.2">
      <c r="A2303" s="627">
        <v>9748</v>
      </c>
      <c r="B2303" s="634">
        <v>45267</v>
      </c>
      <c r="C2303" s="642">
        <v>45231</v>
      </c>
      <c r="D2303" s="636" t="s">
        <v>264</v>
      </c>
      <c r="E2303" s="636" t="s">
        <v>60</v>
      </c>
      <c r="F2303" s="374">
        <v>18793.2</v>
      </c>
      <c r="G2303" s="636" t="s">
        <v>10558</v>
      </c>
      <c r="H2303" s="636" t="s">
        <v>422</v>
      </c>
      <c r="I2303" s="637" t="s">
        <v>9306</v>
      </c>
      <c r="J2303" s="637" t="s">
        <v>1157</v>
      </c>
      <c r="K2303" s="637" t="s">
        <v>32</v>
      </c>
      <c r="L2303" s="637">
        <v>326</v>
      </c>
      <c r="M2303" s="638">
        <v>45266</v>
      </c>
      <c r="N2303" s="74">
        <f t="shared" si="106"/>
        <v>12</v>
      </c>
      <c r="O2303" s="74">
        <f t="shared" si="107"/>
        <v>11</v>
      </c>
      <c r="P2303" s="139" t="str">
        <f t="shared" si="108"/>
        <v>Gastos_Gerais</v>
      </c>
    </row>
    <row r="2304" spans="1:16" ht="51" x14ac:dyDescent="0.2">
      <c r="A2304" s="627">
        <v>9748</v>
      </c>
      <c r="B2304" s="634">
        <v>45267</v>
      </c>
      <c r="C2304" s="642">
        <v>45261</v>
      </c>
      <c r="D2304" s="636" t="s">
        <v>176</v>
      </c>
      <c r="E2304" s="636" t="s">
        <v>158</v>
      </c>
      <c r="F2304" s="374">
        <v>4815.2</v>
      </c>
      <c r="G2304" s="636" t="s">
        <v>11022</v>
      </c>
      <c r="H2304" s="636" t="s">
        <v>303</v>
      </c>
      <c r="I2304" s="637" t="s">
        <v>4133</v>
      </c>
      <c r="J2304" s="637" t="s">
        <v>1157</v>
      </c>
      <c r="K2304" s="637" t="s">
        <v>32</v>
      </c>
      <c r="L2304" s="637"/>
      <c r="M2304" s="638"/>
      <c r="N2304" s="74">
        <f t="shared" si="106"/>
        <v>12</v>
      </c>
      <c r="O2304" s="74">
        <f t="shared" si="107"/>
        <v>12</v>
      </c>
      <c r="P2304" s="139" t="str">
        <f t="shared" si="108"/>
        <v>Gastos_com_Pessoal</v>
      </c>
    </row>
    <row r="2305" spans="1:16" ht="51" x14ac:dyDescent="0.2">
      <c r="A2305" s="627">
        <v>9748</v>
      </c>
      <c r="B2305" s="634">
        <v>45267</v>
      </c>
      <c r="C2305" s="642">
        <v>45261</v>
      </c>
      <c r="D2305" s="636" t="s">
        <v>176</v>
      </c>
      <c r="E2305" s="636" t="s">
        <v>158</v>
      </c>
      <c r="F2305" s="374">
        <v>519.30999999999995</v>
      </c>
      <c r="G2305" s="636" t="s">
        <v>10840</v>
      </c>
      <c r="H2305" s="636" t="s">
        <v>303</v>
      </c>
      <c r="I2305" s="637" t="s">
        <v>6221</v>
      </c>
      <c r="J2305" s="637" t="s">
        <v>1157</v>
      </c>
      <c r="K2305" s="637" t="s">
        <v>32</v>
      </c>
      <c r="L2305" s="637"/>
      <c r="M2305" s="638"/>
      <c r="N2305" s="74">
        <f t="shared" si="106"/>
        <v>12</v>
      </c>
      <c r="O2305" s="74">
        <f t="shared" si="107"/>
        <v>12</v>
      </c>
      <c r="P2305" s="139" t="str">
        <f t="shared" si="108"/>
        <v>Gastos_com_Pessoal</v>
      </c>
    </row>
    <row r="2306" spans="1:16" ht="38.25" x14ac:dyDescent="0.2">
      <c r="A2306" s="627">
        <v>9748</v>
      </c>
      <c r="B2306" s="634">
        <v>45267</v>
      </c>
      <c r="C2306" s="642">
        <v>45261</v>
      </c>
      <c r="D2306" s="636" t="s">
        <v>264</v>
      </c>
      <c r="E2306" s="636" t="s">
        <v>290</v>
      </c>
      <c r="F2306" s="374">
        <v>983.7</v>
      </c>
      <c r="G2306" s="636" t="s">
        <v>8642</v>
      </c>
      <c r="H2306" s="636" t="s">
        <v>303</v>
      </c>
      <c r="I2306" s="637" t="s">
        <v>7781</v>
      </c>
      <c r="J2306" s="637" t="s">
        <v>1157</v>
      </c>
      <c r="K2306" s="637" t="s">
        <v>1157</v>
      </c>
      <c r="L2306" s="637" t="s">
        <v>11023</v>
      </c>
      <c r="M2306" s="638">
        <v>45267</v>
      </c>
      <c r="N2306" s="74">
        <f t="shared" si="106"/>
        <v>12</v>
      </c>
      <c r="O2306" s="74">
        <f t="shared" si="107"/>
        <v>12</v>
      </c>
      <c r="P2306" s="139" t="str">
        <f t="shared" si="108"/>
        <v>Gastos_Gerais</v>
      </c>
    </row>
    <row r="2307" spans="1:16" ht="51" x14ac:dyDescent="0.2">
      <c r="A2307" s="627">
        <v>9748</v>
      </c>
      <c r="B2307" s="634">
        <v>45267</v>
      </c>
      <c r="C2307" s="642">
        <v>45231</v>
      </c>
      <c r="D2307" s="636" t="s">
        <v>176</v>
      </c>
      <c r="E2307" s="636" t="s">
        <v>1</v>
      </c>
      <c r="F2307" s="374">
        <v>645.13</v>
      </c>
      <c r="G2307" s="636" t="s">
        <v>10988</v>
      </c>
      <c r="H2307" s="636" t="s">
        <v>416</v>
      </c>
      <c r="I2307" s="637" t="s">
        <v>7781</v>
      </c>
      <c r="J2307" s="637" t="s">
        <v>1157</v>
      </c>
      <c r="K2307" s="637" t="s">
        <v>1157</v>
      </c>
      <c r="L2307" s="637" t="s">
        <v>11024</v>
      </c>
      <c r="M2307" s="638">
        <v>45267</v>
      </c>
      <c r="N2307" s="74">
        <f t="shared" si="106"/>
        <v>12</v>
      </c>
      <c r="O2307" s="74">
        <f t="shared" si="107"/>
        <v>11</v>
      </c>
      <c r="P2307" s="139" t="str">
        <f t="shared" si="108"/>
        <v>Gastos_com_Pessoal</v>
      </c>
    </row>
    <row r="2308" spans="1:16" ht="76.5" x14ac:dyDescent="0.2">
      <c r="A2308" s="627">
        <v>9748</v>
      </c>
      <c r="B2308" s="634">
        <v>45267</v>
      </c>
      <c r="C2308" s="642">
        <v>45261</v>
      </c>
      <c r="D2308" s="636" t="s">
        <v>288</v>
      </c>
      <c r="E2308" s="636" t="s">
        <v>288</v>
      </c>
      <c r="F2308" s="374">
        <v>0.03</v>
      </c>
      <c r="G2308" s="636" t="s">
        <v>7584</v>
      </c>
      <c r="H2308" s="636" t="s">
        <v>302</v>
      </c>
      <c r="I2308" s="637" t="s">
        <v>1509</v>
      </c>
      <c r="J2308" s="637" t="s">
        <v>4035</v>
      </c>
      <c r="K2308" s="637" t="s">
        <v>1255</v>
      </c>
      <c r="L2308" s="637" t="s">
        <v>425</v>
      </c>
      <c r="M2308" s="634">
        <v>45267</v>
      </c>
      <c r="N2308" s="74">
        <f t="shared" si="106"/>
        <v>12</v>
      </c>
      <c r="O2308" s="74">
        <f t="shared" si="107"/>
        <v>12</v>
      </c>
      <c r="P2308" s="139" t="str">
        <f t="shared" si="108"/>
        <v>Rendimentos_de_Aplicações_Fin.</v>
      </c>
    </row>
    <row r="2309" spans="1:16" ht="38.25" x14ac:dyDescent="0.2">
      <c r="A2309" s="627">
        <v>9748</v>
      </c>
      <c r="B2309" s="634">
        <v>45271</v>
      </c>
      <c r="C2309" s="642">
        <v>45261</v>
      </c>
      <c r="D2309" s="636" t="s">
        <v>264</v>
      </c>
      <c r="E2309" s="636" t="s">
        <v>0</v>
      </c>
      <c r="F2309" s="374">
        <v>1563.37</v>
      </c>
      <c r="G2309" s="636" t="s">
        <v>10070</v>
      </c>
      <c r="H2309" s="636" t="s">
        <v>302</v>
      </c>
      <c r="I2309" s="637" t="s">
        <v>1570</v>
      </c>
      <c r="J2309" s="637" t="s">
        <v>1157</v>
      </c>
      <c r="K2309" s="637" t="s">
        <v>32</v>
      </c>
      <c r="L2309" s="637">
        <v>40065</v>
      </c>
      <c r="M2309" s="638" t="s">
        <v>11693</v>
      </c>
      <c r="N2309" s="74">
        <f t="shared" ref="N2309:N2372" si="109">IF(B2309=0,0,IF(YEAR(B2309)=$O$1,MONTH(B2309)-$N$1+1,(YEAR(B2309)-$O$1)*12-$N$1+1+MONTH(B2309)))</f>
        <v>12</v>
      </c>
      <c r="O2309" s="74">
        <f t="shared" ref="O2309:O2372" si="110">IF(C2309=0,0,IF(YEAR(C2309)=$O$1,MONTH(C2309)-$N$1+1,(YEAR(C2309)-$O$1)*12-$N$1+1+MONTH(C2309)))</f>
        <v>12</v>
      </c>
      <c r="P2309" s="139" t="str">
        <f t="shared" ref="P2309:P2372" si="111">SUBSTITUTE(D2309," ","_")</f>
        <v>Gastos_Gerais</v>
      </c>
    </row>
    <row r="2310" spans="1:16" ht="38.25" x14ac:dyDescent="0.2">
      <c r="A2310" s="627">
        <v>9748</v>
      </c>
      <c r="B2310" s="634">
        <v>45271</v>
      </c>
      <c r="C2310" s="642">
        <v>45261</v>
      </c>
      <c r="D2310" s="636" t="s">
        <v>264</v>
      </c>
      <c r="E2310" s="636" t="s">
        <v>0</v>
      </c>
      <c r="F2310" s="374">
        <v>1879.39</v>
      </c>
      <c r="G2310" s="636" t="s">
        <v>10070</v>
      </c>
      <c r="H2310" s="636" t="s">
        <v>421</v>
      </c>
      <c r="I2310" s="637" t="s">
        <v>1570</v>
      </c>
      <c r="J2310" s="637" t="s">
        <v>1157</v>
      </c>
      <c r="K2310" s="637" t="s">
        <v>32</v>
      </c>
      <c r="L2310" s="637">
        <v>40303</v>
      </c>
      <c r="M2310" s="638">
        <v>45267</v>
      </c>
      <c r="N2310" s="74">
        <f t="shared" si="109"/>
        <v>12</v>
      </c>
      <c r="O2310" s="74">
        <f t="shared" si="110"/>
        <v>12</v>
      </c>
      <c r="P2310" s="139" t="str">
        <f t="shared" si="111"/>
        <v>Gastos_Gerais</v>
      </c>
    </row>
    <row r="2311" spans="1:16" ht="38.25" x14ac:dyDescent="0.2">
      <c r="A2311" s="627">
        <v>9748</v>
      </c>
      <c r="B2311" s="634">
        <v>45271</v>
      </c>
      <c r="C2311" s="642">
        <v>45261</v>
      </c>
      <c r="D2311" s="636" t="s">
        <v>264</v>
      </c>
      <c r="E2311" s="636" t="s">
        <v>0</v>
      </c>
      <c r="F2311" s="374">
        <v>2343.67</v>
      </c>
      <c r="G2311" s="636" t="s">
        <v>10070</v>
      </c>
      <c r="H2311" s="636" t="s">
        <v>414</v>
      </c>
      <c r="I2311" s="637" t="s">
        <v>1570</v>
      </c>
      <c r="J2311" s="637" t="s">
        <v>1157</v>
      </c>
      <c r="K2311" s="637" t="s">
        <v>32</v>
      </c>
      <c r="L2311" s="637">
        <v>40304</v>
      </c>
      <c r="M2311" s="638">
        <v>45267</v>
      </c>
      <c r="N2311" s="74">
        <f t="shared" si="109"/>
        <v>12</v>
      </c>
      <c r="O2311" s="74">
        <f t="shared" si="110"/>
        <v>12</v>
      </c>
      <c r="P2311" s="139" t="str">
        <f t="shared" si="111"/>
        <v>Gastos_Gerais</v>
      </c>
    </row>
    <row r="2312" spans="1:16" ht="38.25" x14ac:dyDescent="0.2">
      <c r="A2312" s="627">
        <v>9748</v>
      </c>
      <c r="B2312" s="634">
        <v>45271</v>
      </c>
      <c r="C2312" s="642">
        <v>45261</v>
      </c>
      <c r="D2312" s="636" t="s">
        <v>264</v>
      </c>
      <c r="E2312" s="636" t="s">
        <v>136</v>
      </c>
      <c r="F2312" s="374">
        <v>424.8</v>
      </c>
      <c r="G2312" s="636" t="s">
        <v>11025</v>
      </c>
      <c r="H2312" s="636" t="s">
        <v>302</v>
      </c>
      <c r="I2312" s="637" t="s">
        <v>1910</v>
      </c>
      <c r="J2312" s="637" t="s">
        <v>1157</v>
      </c>
      <c r="K2312" s="637" t="s">
        <v>32</v>
      </c>
      <c r="L2312" s="637">
        <v>25820</v>
      </c>
      <c r="M2312" s="638" t="s">
        <v>11694</v>
      </c>
      <c r="N2312" s="74">
        <f t="shared" si="109"/>
        <v>12</v>
      </c>
      <c r="O2312" s="74">
        <f t="shared" si="110"/>
        <v>12</v>
      </c>
      <c r="P2312" s="139" t="str">
        <f t="shared" si="111"/>
        <v>Gastos_Gerais</v>
      </c>
    </row>
    <row r="2313" spans="1:16" ht="76.5" x14ac:dyDescent="0.2">
      <c r="A2313" s="627">
        <v>9748</v>
      </c>
      <c r="B2313" s="634">
        <v>45271</v>
      </c>
      <c r="C2313" s="642">
        <v>45261</v>
      </c>
      <c r="D2313" s="636" t="s">
        <v>141</v>
      </c>
      <c r="E2313" s="636" t="s">
        <v>224</v>
      </c>
      <c r="F2313" s="374">
        <v>4613.82</v>
      </c>
      <c r="G2313" s="636" t="s">
        <v>11026</v>
      </c>
      <c r="H2313" s="636" t="s">
        <v>416</v>
      </c>
      <c r="I2313" s="637" t="s">
        <v>8954</v>
      </c>
      <c r="J2313" s="637" t="s">
        <v>1157</v>
      </c>
      <c r="K2313" s="637" t="s">
        <v>32</v>
      </c>
      <c r="L2313" s="637">
        <v>8279</v>
      </c>
      <c r="M2313" s="638">
        <v>45267</v>
      </c>
      <c r="N2313" s="74">
        <f t="shared" si="109"/>
        <v>12</v>
      </c>
      <c r="O2313" s="74">
        <f t="shared" si="110"/>
        <v>12</v>
      </c>
      <c r="P2313" s="139" t="str">
        <f t="shared" si="111"/>
        <v>Aquisição_de_Bens_Permanentes</v>
      </c>
    </row>
    <row r="2314" spans="1:16" ht="76.5" x14ac:dyDescent="0.2">
      <c r="A2314" s="627">
        <v>9748</v>
      </c>
      <c r="B2314" s="634">
        <v>45271</v>
      </c>
      <c r="C2314" s="642">
        <v>45261</v>
      </c>
      <c r="D2314" s="636" t="s">
        <v>141</v>
      </c>
      <c r="E2314" s="636" t="s">
        <v>224</v>
      </c>
      <c r="F2314" s="374">
        <v>4613.82</v>
      </c>
      <c r="G2314" s="636" t="s">
        <v>11026</v>
      </c>
      <c r="H2314" s="636" t="s">
        <v>420</v>
      </c>
      <c r="I2314" s="637" t="s">
        <v>8954</v>
      </c>
      <c r="J2314" s="637" t="s">
        <v>1157</v>
      </c>
      <c r="K2314" s="637" t="s">
        <v>32</v>
      </c>
      <c r="L2314" s="637">
        <v>8278</v>
      </c>
      <c r="M2314" s="638">
        <v>45267</v>
      </c>
      <c r="N2314" s="74">
        <f t="shared" si="109"/>
        <v>12</v>
      </c>
      <c r="O2314" s="74">
        <f t="shared" si="110"/>
        <v>12</v>
      </c>
      <c r="P2314" s="139" t="str">
        <f t="shared" si="111"/>
        <v>Aquisição_de_Bens_Permanentes</v>
      </c>
    </row>
    <row r="2315" spans="1:16" ht="76.5" x14ac:dyDescent="0.2">
      <c r="A2315" s="627">
        <v>9748</v>
      </c>
      <c r="B2315" s="634">
        <v>45271</v>
      </c>
      <c r="C2315" s="642">
        <v>45261</v>
      </c>
      <c r="D2315" s="636" t="s">
        <v>141</v>
      </c>
      <c r="E2315" s="636" t="s">
        <v>224</v>
      </c>
      <c r="F2315" s="374">
        <v>4613.82</v>
      </c>
      <c r="G2315" s="636" t="s">
        <v>11026</v>
      </c>
      <c r="H2315" s="636" t="s">
        <v>418</v>
      </c>
      <c r="I2315" s="637" t="s">
        <v>8954</v>
      </c>
      <c r="J2315" s="637" t="s">
        <v>1157</v>
      </c>
      <c r="K2315" s="637" t="s">
        <v>32</v>
      </c>
      <c r="L2315" s="637">
        <v>8277</v>
      </c>
      <c r="M2315" s="638">
        <v>45267</v>
      </c>
      <c r="N2315" s="74">
        <f t="shared" si="109"/>
        <v>12</v>
      </c>
      <c r="O2315" s="74">
        <f t="shared" si="110"/>
        <v>12</v>
      </c>
      <c r="P2315" s="139" t="str">
        <f t="shared" si="111"/>
        <v>Aquisição_de_Bens_Permanentes</v>
      </c>
    </row>
    <row r="2316" spans="1:16" ht="38.25" x14ac:dyDescent="0.2">
      <c r="A2316" s="627">
        <v>9748</v>
      </c>
      <c r="B2316" s="634">
        <v>45271</v>
      </c>
      <c r="C2316" s="642">
        <v>45231</v>
      </c>
      <c r="D2316" s="636" t="s">
        <v>264</v>
      </c>
      <c r="E2316" s="636" t="s">
        <v>177</v>
      </c>
      <c r="F2316" s="374">
        <v>709.26</v>
      </c>
      <c r="G2316" s="636" t="s">
        <v>1729</v>
      </c>
      <c r="H2316" s="636" t="s">
        <v>419</v>
      </c>
      <c r="I2316" s="637" t="s">
        <v>2646</v>
      </c>
      <c r="J2316" s="637" t="s">
        <v>1157</v>
      </c>
      <c r="K2316" s="637" t="s">
        <v>1158</v>
      </c>
      <c r="L2316" s="637" t="s">
        <v>11695</v>
      </c>
      <c r="M2316" s="634">
        <v>45271</v>
      </c>
      <c r="N2316" s="74">
        <f t="shared" si="109"/>
        <v>12</v>
      </c>
      <c r="O2316" s="74">
        <f t="shared" si="110"/>
        <v>11</v>
      </c>
      <c r="P2316" s="139" t="str">
        <f t="shared" si="111"/>
        <v>Gastos_Gerais</v>
      </c>
    </row>
    <row r="2317" spans="1:16" ht="38.25" x14ac:dyDescent="0.2">
      <c r="A2317" s="627">
        <v>9748</v>
      </c>
      <c r="B2317" s="634">
        <v>45271</v>
      </c>
      <c r="C2317" s="642">
        <v>45231</v>
      </c>
      <c r="D2317" s="636" t="s">
        <v>264</v>
      </c>
      <c r="E2317" s="636" t="s">
        <v>177</v>
      </c>
      <c r="F2317" s="374">
        <v>704.05</v>
      </c>
      <c r="G2317" s="636" t="s">
        <v>1729</v>
      </c>
      <c r="H2317" s="636" t="s">
        <v>419</v>
      </c>
      <c r="I2317" s="637" t="s">
        <v>2646</v>
      </c>
      <c r="J2317" s="637" t="s">
        <v>1157</v>
      </c>
      <c r="K2317" s="637" t="s">
        <v>1158</v>
      </c>
      <c r="L2317" s="637" t="s">
        <v>425</v>
      </c>
      <c r="M2317" s="634">
        <v>45271</v>
      </c>
      <c r="N2317" s="74">
        <f t="shared" si="109"/>
        <v>12</v>
      </c>
      <c r="O2317" s="74">
        <f t="shared" si="110"/>
        <v>11</v>
      </c>
      <c r="P2317" s="139" t="str">
        <f t="shared" si="111"/>
        <v>Gastos_Gerais</v>
      </c>
    </row>
    <row r="2318" spans="1:16" ht="38.25" x14ac:dyDescent="0.2">
      <c r="A2318" s="627">
        <v>9748</v>
      </c>
      <c r="B2318" s="634">
        <v>45271</v>
      </c>
      <c r="C2318" s="642">
        <v>45231</v>
      </c>
      <c r="D2318" s="636" t="s">
        <v>264</v>
      </c>
      <c r="E2318" s="636" t="s">
        <v>177</v>
      </c>
      <c r="F2318" s="374">
        <v>725.11</v>
      </c>
      <c r="G2318" s="636" t="s">
        <v>1729</v>
      </c>
      <c r="H2318" s="636" t="s">
        <v>414</v>
      </c>
      <c r="I2318" s="637" t="s">
        <v>2646</v>
      </c>
      <c r="J2318" s="637" t="s">
        <v>1157</v>
      </c>
      <c r="K2318" s="637" t="s">
        <v>1158</v>
      </c>
      <c r="L2318" s="637" t="s">
        <v>11698</v>
      </c>
      <c r="M2318" s="634">
        <v>45271</v>
      </c>
      <c r="N2318" s="74">
        <f t="shared" si="109"/>
        <v>12</v>
      </c>
      <c r="O2318" s="74">
        <f t="shared" si="110"/>
        <v>11</v>
      </c>
      <c r="P2318" s="139" t="str">
        <f t="shared" si="111"/>
        <v>Gastos_Gerais</v>
      </c>
    </row>
    <row r="2319" spans="1:16" ht="38.25" x14ac:dyDescent="0.2">
      <c r="A2319" s="627">
        <v>9748</v>
      </c>
      <c r="B2319" s="634">
        <v>45271</v>
      </c>
      <c r="C2319" s="642">
        <v>45231</v>
      </c>
      <c r="D2319" s="636" t="s">
        <v>264</v>
      </c>
      <c r="E2319" s="636" t="s">
        <v>177</v>
      </c>
      <c r="F2319" s="374">
        <v>709.26</v>
      </c>
      <c r="G2319" s="636" t="s">
        <v>1729</v>
      </c>
      <c r="H2319" s="636" t="s">
        <v>423</v>
      </c>
      <c r="I2319" s="637" t="s">
        <v>2646</v>
      </c>
      <c r="J2319" s="637" t="s">
        <v>1157</v>
      </c>
      <c r="K2319" s="637" t="s">
        <v>1158</v>
      </c>
      <c r="L2319" s="637" t="s">
        <v>11696</v>
      </c>
      <c r="M2319" s="634">
        <v>45271</v>
      </c>
      <c r="N2319" s="74">
        <f t="shared" si="109"/>
        <v>12</v>
      </c>
      <c r="O2319" s="74">
        <f t="shared" si="110"/>
        <v>11</v>
      </c>
      <c r="P2319" s="139" t="str">
        <f t="shared" si="111"/>
        <v>Gastos_Gerais</v>
      </c>
    </row>
    <row r="2320" spans="1:16" ht="38.25" x14ac:dyDescent="0.2">
      <c r="A2320" s="627">
        <v>9748</v>
      </c>
      <c r="B2320" s="634">
        <v>45271</v>
      </c>
      <c r="C2320" s="642">
        <v>45231</v>
      </c>
      <c r="D2320" s="636" t="s">
        <v>264</v>
      </c>
      <c r="E2320" s="636" t="s">
        <v>177</v>
      </c>
      <c r="F2320" s="374">
        <v>704.04</v>
      </c>
      <c r="G2320" s="636" t="s">
        <v>1729</v>
      </c>
      <c r="H2320" s="636" t="s">
        <v>417</v>
      </c>
      <c r="I2320" s="637" t="s">
        <v>2646</v>
      </c>
      <c r="J2320" s="637" t="s">
        <v>1157</v>
      </c>
      <c r="K2320" s="637" t="s">
        <v>1158</v>
      </c>
      <c r="L2320" s="637" t="s">
        <v>11697</v>
      </c>
      <c r="M2320" s="634">
        <v>45271</v>
      </c>
      <c r="N2320" s="74">
        <f t="shared" si="109"/>
        <v>12</v>
      </c>
      <c r="O2320" s="74">
        <f t="shared" si="110"/>
        <v>11</v>
      </c>
      <c r="P2320" s="139" t="str">
        <f t="shared" si="111"/>
        <v>Gastos_Gerais</v>
      </c>
    </row>
    <row r="2321" spans="1:16" ht="38.25" x14ac:dyDescent="0.2">
      <c r="A2321" s="627">
        <v>9748</v>
      </c>
      <c r="B2321" s="634">
        <v>45271</v>
      </c>
      <c r="C2321" s="642">
        <v>45231</v>
      </c>
      <c r="D2321" s="636" t="s">
        <v>264</v>
      </c>
      <c r="E2321" s="636" t="s">
        <v>177</v>
      </c>
      <c r="F2321" s="374">
        <v>725.11</v>
      </c>
      <c r="G2321" s="636" t="s">
        <v>1729</v>
      </c>
      <c r="H2321" s="636" t="s">
        <v>416</v>
      </c>
      <c r="I2321" s="637" t="s">
        <v>2646</v>
      </c>
      <c r="J2321" s="637" t="s">
        <v>1157</v>
      </c>
      <c r="K2321" s="637" t="s">
        <v>1158</v>
      </c>
      <c r="L2321" s="637" t="s">
        <v>11699</v>
      </c>
      <c r="M2321" s="634">
        <v>45271</v>
      </c>
      <c r="N2321" s="74">
        <f t="shared" si="109"/>
        <v>12</v>
      </c>
      <c r="O2321" s="74">
        <f t="shared" si="110"/>
        <v>11</v>
      </c>
      <c r="P2321" s="139" t="str">
        <f t="shared" si="111"/>
        <v>Gastos_Gerais</v>
      </c>
    </row>
    <row r="2322" spans="1:16" ht="38.25" x14ac:dyDescent="0.2">
      <c r="A2322" s="627">
        <v>9748</v>
      </c>
      <c r="B2322" s="634">
        <v>45271</v>
      </c>
      <c r="C2322" s="642">
        <v>45231</v>
      </c>
      <c r="D2322" s="636" t="s">
        <v>264</v>
      </c>
      <c r="E2322" s="636" t="s">
        <v>177</v>
      </c>
      <c r="F2322" s="374">
        <v>832.45</v>
      </c>
      <c r="G2322" s="636" t="s">
        <v>6934</v>
      </c>
      <c r="H2322" s="636" t="s">
        <v>303</v>
      </c>
      <c r="I2322" s="637" t="s">
        <v>1515</v>
      </c>
      <c r="J2322" s="637" t="s">
        <v>1157</v>
      </c>
      <c r="K2322" s="637" t="s">
        <v>1158</v>
      </c>
      <c r="L2322" s="637" t="s">
        <v>11700</v>
      </c>
      <c r="M2322" s="634">
        <v>45271</v>
      </c>
      <c r="N2322" s="74">
        <f t="shared" si="109"/>
        <v>12</v>
      </c>
      <c r="O2322" s="74">
        <f t="shared" si="110"/>
        <v>11</v>
      </c>
      <c r="P2322" s="139" t="str">
        <f t="shared" si="111"/>
        <v>Gastos_Gerais</v>
      </c>
    </row>
    <row r="2323" spans="1:16" ht="51" x14ac:dyDescent="0.2">
      <c r="A2323" s="627">
        <v>9748</v>
      </c>
      <c r="B2323" s="634">
        <v>45271</v>
      </c>
      <c r="C2323" s="642">
        <v>45261</v>
      </c>
      <c r="D2323" s="636" t="s">
        <v>176</v>
      </c>
      <c r="E2323" s="636" t="s">
        <v>10</v>
      </c>
      <c r="F2323" s="374">
        <v>3092.34</v>
      </c>
      <c r="G2323" s="636" t="s">
        <v>4306</v>
      </c>
      <c r="H2323" s="636" t="s">
        <v>414</v>
      </c>
      <c r="I2323" s="637" t="s">
        <v>2427</v>
      </c>
      <c r="J2323" s="637" t="s">
        <v>1307</v>
      </c>
      <c r="K2323" s="637" t="s">
        <v>1218</v>
      </c>
      <c r="L2323" s="654" t="s">
        <v>11701</v>
      </c>
      <c r="M2323" s="646">
        <v>45271</v>
      </c>
      <c r="N2323" s="74">
        <f t="shared" si="109"/>
        <v>12</v>
      </c>
      <c r="O2323" s="74">
        <f t="shared" si="110"/>
        <v>12</v>
      </c>
      <c r="P2323" s="139" t="str">
        <f t="shared" si="111"/>
        <v>Gastos_com_Pessoal</v>
      </c>
    </row>
    <row r="2324" spans="1:16" ht="51" x14ac:dyDescent="0.2">
      <c r="A2324" s="627">
        <v>9748</v>
      </c>
      <c r="B2324" s="634">
        <v>45271</v>
      </c>
      <c r="C2324" s="642">
        <v>45261</v>
      </c>
      <c r="D2324" s="636" t="s">
        <v>176</v>
      </c>
      <c r="E2324" s="636" t="s">
        <v>10</v>
      </c>
      <c r="F2324" s="374">
        <v>8408.82</v>
      </c>
      <c r="G2324" s="636" t="s">
        <v>4306</v>
      </c>
      <c r="H2324" s="636" t="s">
        <v>419</v>
      </c>
      <c r="I2324" s="637" t="s">
        <v>6241</v>
      </c>
      <c r="J2324" s="637" t="s">
        <v>1307</v>
      </c>
      <c r="K2324" s="637" t="s">
        <v>1218</v>
      </c>
      <c r="L2324" s="654" t="s">
        <v>11702</v>
      </c>
      <c r="M2324" s="646">
        <v>45271</v>
      </c>
      <c r="N2324" s="74">
        <f t="shared" si="109"/>
        <v>12</v>
      </c>
      <c r="O2324" s="74">
        <f t="shared" si="110"/>
        <v>12</v>
      </c>
      <c r="P2324" s="139" t="str">
        <f t="shared" si="111"/>
        <v>Gastos_com_Pessoal</v>
      </c>
    </row>
    <row r="2325" spans="1:16" ht="51" x14ac:dyDescent="0.2">
      <c r="A2325" s="627">
        <v>9748</v>
      </c>
      <c r="B2325" s="634">
        <v>45271</v>
      </c>
      <c r="C2325" s="642">
        <v>45261</v>
      </c>
      <c r="D2325" s="636" t="s">
        <v>176</v>
      </c>
      <c r="E2325" s="636" t="s">
        <v>10</v>
      </c>
      <c r="F2325" s="374">
        <v>975.71</v>
      </c>
      <c r="G2325" s="636" t="s">
        <v>4306</v>
      </c>
      <c r="H2325" s="636" t="s">
        <v>419</v>
      </c>
      <c r="I2325" s="637" t="s">
        <v>11027</v>
      </c>
      <c r="J2325" s="637" t="s">
        <v>1307</v>
      </c>
      <c r="K2325" s="637" t="s">
        <v>1218</v>
      </c>
      <c r="L2325" s="654" t="s">
        <v>11703</v>
      </c>
      <c r="M2325" s="646">
        <v>45271</v>
      </c>
      <c r="N2325" s="74">
        <f t="shared" si="109"/>
        <v>12</v>
      </c>
      <c r="O2325" s="74">
        <f t="shared" si="110"/>
        <v>12</v>
      </c>
      <c r="P2325" s="139" t="str">
        <f t="shared" si="111"/>
        <v>Gastos_com_Pessoal</v>
      </c>
    </row>
    <row r="2326" spans="1:16" ht="51" x14ac:dyDescent="0.2">
      <c r="A2326" s="627">
        <v>9748</v>
      </c>
      <c r="B2326" s="634">
        <v>45271</v>
      </c>
      <c r="C2326" s="642">
        <v>45261</v>
      </c>
      <c r="D2326" s="636" t="s">
        <v>176</v>
      </c>
      <c r="E2326" s="636" t="s">
        <v>10</v>
      </c>
      <c r="F2326" s="374">
        <v>1220.46</v>
      </c>
      <c r="G2326" s="636" t="s">
        <v>4306</v>
      </c>
      <c r="H2326" s="636" t="s">
        <v>419</v>
      </c>
      <c r="I2326" s="637" t="s">
        <v>7170</v>
      </c>
      <c r="J2326" s="637" t="s">
        <v>1307</v>
      </c>
      <c r="K2326" s="637" t="s">
        <v>1218</v>
      </c>
      <c r="L2326" s="654" t="s">
        <v>11704</v>
      </c>
      <c r="M2326" s="646">
        <v>45271</v>
      </c>
      <c r="N2326" s="74">
        <f t="shared" si="109"/>
        <v>12</v>
      </c>
      <c r="O2326" s="74">
        <f t="shared" si="110"/>
        <v>12</v>
      </c>
      <c r="P2326" s="139" t="str">
        <f t="shared" si="111"/>
        <v>Gastos_com_Pessoal</v>
      </c>
    </row>
    <row r="2327" spans="1:16" ht="51" x14ac:dyDescent="0.2">
      <c r="A2327" s="627">
        <v>9748</v>
      </c>
      <c r="B2327" s="634">
        <v>45271</v>
      </c>
      <c r="C2327" s="642">
        <v>45261</v>
      </c>
      <c r="D2327" s="636" t="s">
        <v>176</v>
      </c>
      <c r="E2327" s="636" t="s">
        <v>10</v>
      </c>
      <c r="F2327" s="374">
        <v>4036.15</v>
      </c>
      <c r="G2327" s="636" t="s">
        <v>4306</v>
      </c>
      <c r="H2327" s="636" t="s">
        <v>420</v>
      </c>
      <c r="I2327" s="637" t="s">
        <v>11028</v>
      </c>
      <c r="J2327" s="637" t="s">
        <v>1307</v>
      </c>
      <c r="K2327" s="637" t="s">
        <v>1218</v>
      </c>
      <c r="L2327" s="654" t="s">
        <v>11705</v>
      </c>
      <c r="M2327" s="646">
        <v>45271</v>
      </c>
      <c r="N2327" s="74">
        <f t="shared" si="109"/>
        <v>12</v>
      </c>
      <c r="O2327" s="74">
        <f t="shared" si="110"/>
        <v>12</v>
      </c>
      <c r="P2327" s="139" t="str">
        <f t="shared" si="111"/>
        <v>Gastos_com_Pessoal</v>
      </c>
    </row>
    <row r="2328" spans="1:16" ht="51" x14ac:dyDescent="0.2">
      <c r="A2328" s="627">
        <v>9748</v>
      </c>
      <c r="B2328" s="634">
        <v>45271</v>
      </c>
      <c r="C2328" s="642">
        <v>45261</v>
      </c>
      <c r="D2328" s="636" t="s">
        <v>176</v>
      </c>
      <c r="E2328" s="636" t="s">
        <v>10</v>
      </c>
      <c r="F2328" s="374">
        <v>3465.2</v>
      </c>
      <c r="G2328" s="636" t="s">
        <v>4306</v>
      </c>
      <c r="H2328" s="636" t="s">
        <v>422</v>
      </c>
      <c r="I2328" s="637" t="s">
        <v>8912</v>
      </c>
      <c r="J2328" s="637" t="s">
        <v>1307</v>
      </c>
      <c r="K2328" s="637" t="s">
        <v>1218</v>
      </c>
      <c r="L2328" s="654" t="s">
        <v>11706</v>
      </c>
      <c r="M2328" s="646">
        <v>45271</v>
      </c>
      <c r="N2328" s="74">
        <f t="shared" si="109"/>
        <v>12</v>
      </c>
      <c r="O2328" s="74">
        <f t="shared" si="110"/>
        <v>12</v>
      </c>
      <c r="P2328" s="139" t="str">
        <f t="shared" si="111"/>
        <v>Gastos_com_Pessoal</v>
      </c>
    </row>
    <row r="2329" spans="1:16" ht="51" x14ac:dyDescent="0.2">
      <c r="A2329" s="627">
        <v>9748</v>
      </c>
      <c r="B2329" s="634">
        <v>45271</v>
      </c>
      <c r="C2329" s="642">
        <v>45261</v>
      </c>
      <c r="D2329" s="636" t="s">
        <v>176</v>
      </c>
      <c r="E2329" s="636" t="s">
        <v>10</v>
      </c>
      <c r="F2329" s="374">
        <v>3077.97</v>
      </c>
      <c r="G2329" s="636" t="s">
        <v>4306</v>
      </c>
      <c r="H2329" s="636" t="s">
        <v>422</v>
      </c>
      <c r="I2329" s="637" t="s">
        <v>4247</v>
      </c>
      <c r="J2329" s="637" t="s">
        <v>1307</v>
      </c>
      <c r="K2329" s="637" t="s">
        <v>1218</v>
      </c>
      <c r="L2329" s="654" t="s">
        <v>11707</v>
      </c>
      <c r="M2329" s="646">
        <v>45271</v>
      </c>
      <c r="N2329" s="74">
        <f t="shared" si="109"/>
        <v>12</v>
      </c>
      <c r="O2329" s="74">
        <f t="shared" si="110"/>
        <v>12</v>
      </c>
      <c r="P2329" s="139" t="str">
        <f t="shared" si="111"/>
        <v>Gastos_com_Pessoal</v>
      </c>
    </row>
    <row r="2330" spans="1:16" ht="38.25" x14ac:dyDescent="0.2">
      <c r="A2330" s="627">
        <v>9748</v>
      </c>
      <c r="B2330" s="634">
        <v>45271</v>
      </c>
      <c r="C2330" s="642">
        <v>45261</v>
      </c>
      <c r="D2330" s="636" t="s">
        <v>264</v>
      </c>
      <c r="E2330" s="636" t="s">
        <v>6172</v>
      </c>
      <c r="F2330" s="374">
        <v>1400</v>
      </c>
      <c r="G2330" s="636" t="s">
        <v>11029</v>
      </c>
      <c r="H2330" s="636" t="s">
        <v>420</v>
      </c>
      <c r="I2330" s="637" t="s">
        <v>11030</v>
      </c>
      <c r="J2330" s="637" t="s">
        <v>5044</v>
      </c>
      <c r="K2330" s="637" t="s">
        <v>32</v>
      </c>
      <c r="L2330" s="637">
        <v>69</v>
      </c>
      <c r="M2330" s="646">
        <v>45267</v>
      </c>
      <c r="N2330" s="74">
        <f t="shared" si="109"/>
        <v>12</v>
      </c>
      <c r="O2330" s="74">
        <f t="shared" si="110"/>
        <v>12</v>
      </c>
      <c r="P2330" s="139" t="str">
        <f t="shared" si="111"/>
        <v>Gastos_Gerais</v>
      </c>
    </row>
    <row r="2331" spans="1:16" ht="38.25" x14ac:dyDescent="0.2">
      <c r="A2331" s="627">
        <v>9748</v>
      </c>
      <c r="B2331" s="634">
        <v>45271</v>
      </c>
      <c r="C2331" s="642">
        <v>45261</v>
      </c>
      <c r="D2331" s="636" t="s">
        <v>264</v>
      </c>
      <c r="E2331" s="636" t="s">
        <v>290</v>
      </c>
      <c r="F2331" s="374">
        <v>559.52</v>
      </c>
      <c r="G2331" s="636" t="s">
        <v>10186</v>
      </c>
      <c r="H2331" s="636" t="s">
        <v>419</v>
      </c>
      <c r="I2331" s="637" t="s">
        <v>4184</v>
      </c>
      <c r="J2331" s="637" t="s">
        <v>5044</v>
      </c>
      <c r="K2331" s="637" t="s">
        <v>32</v>
      </c>
      <c r="L2331" s="637">
        <v>20400</v>
      </c>
      <c r="M2331" s="646">
        <v>45265</v>
      </c>
      <c r="N2331" s="74">
        <f t="shared" si="109"/>
        <v>12</v>
      </c>
      <c r="O2331" s="74">
        <f t="shared" si="110"/>
        <v>12</v>
      </c>
      <c r="P2331" s="139" t="str">
        <f t="shared" si="111"/>
        <v>Gastos_Gerais</v>
      </c>
    </row>
    <row r="2332" spans="1:16" ht="38.25" x14ac:dyDescent="0.2">
      <c r="A2332" s="627">
        <v>9748</v>
      </c>
      <c r="B2332" s="634">
        <v>45271</v>
      </c>
      <c r="C2332" s="642">
        <v>45261</v>
      </c>
      <c r="D2332" s="636" t="s">
        <v>264</v>
      </c>
      <c r="E2332" s="636" t="s">
        <v>402</v>
      </c>
      <c r="F2332" s="374">
        <v>19.989999999999998</v>
      </c>
      <c r="G2332" s="636" t="s">
        <v>1487</v>
      </c>
      <c r="H2332" s="636" t="s">
        <v>419</v>
      </c>
      <c r="I2332" s="637" t="s">
        <v>7334</v>
      </c>
      <c r="J2332" s="637" t="s">
        <v>5044</v>
      </c>
      <c r="K2332" s="637" t="s">
        <v>32</v>
      </c>
      <c r="L2332" s="637">
        <v>25</v>
      </c>
      <c r="M2332" s="646">
        <v>45267</v>
      </c>
      <c r="N2332" s="74">
        <f t="shared" si="109"/>
        <v>12</v>
      </c>
      <c r="O2332" s="74">
        <f t="shared" si="110"/>
        <v>12</v>
      </c>
      <c r="P2332" s="139" t="str">
        <f t="shared" si="111"/>
        <v>Gastos_Gerais</v>
      </c>
    </row>
    <row r="2333" spans="1:16" ht="38.25" x14ac:dyDescent="0.2">
      <c r="A2333" s="627">
        <v>9748</v>
      </c>
      <c r="B2333" s="634">
        <v>45271</v>
      </c>
      <c r="C2333" s="642">
        <v>45261</v>
      </c>
      <c r="D2333" s="636" t="s">
        <v>264</v>
      </c>
      <c r="E2333" s="636" t="s">
        <v>402</v>
      </c>
      <c r="F2333" s="374">
        <v>375.99</v>
      </c>
      <c r="G2333" s="636" t="s">
        <v>1487</v>
      </c>
      <c r="H2333" s="636" t="s">
        <v>420</v>
      </c>
      <c r="I2333" s="637" t="s">
        <v>10246</v>
      </c>
      <c r="J2333" s="637" t="s">
        <v>5044</v>
      </c>
      <c r="K2333" s="637" t="s">
        <v>32</v>
      </c>
      <c r="L2333" s="637">
        <v>514</v>
      </c>
      <c r="M2333" s="646">
        <v>45267</v>
      </c>
      <c r="N2333" s="74">
        <f t="shared" si="109"/>
        <v>12</v>
      </c>
      <c r="O2333" s="74">
        <f t="shared" si="110"/>
        <v>12</v>
      </c>
      <c r="P2333" s="139" t="str">
        <f t="shared" si="111"/>
        <v>Gastos_Gerais</v>
      </c>
    </row>
    <row r="2334" spans="1:16" ht="51" x14ac:dyDescent="0.2">
      <c r="A2334" s="627">
        <v>9748</v>
      </c>
      <c r="B2334" s="634">
        <v>45271</v>
      </c>
      <c r="C2334" s="642">
        <v>45261</v>
      </c>
      <c r="D2334" s="636" t="s">
        <v>176</v>
      </c>
      <c r="E2334" s="636" t="s">
        <v>158</v>
      </c>
      <c r="F2334" s="374">
        <v>270.75</v>
      </c>
      <c r="G2334" s="636" t="s">
        <v>11031</v>
      </c>
      <c r="H2334" s="636" t="s">
        <v>303</v>
      </c>
      <c r="I2334" s="637" t="s">
        <v>4133</v>
      </c>
      <c r="J2334" s="637" t="s">
        <v>5044</v>
      </c>
      <c r="K2334" s="637" t="s">
        <v>32</v>
      </c>
      <c r="L2334" s="655">
        <v>2023356727</v>
      </c>
      <c r="M2334" s="656">
        <v>45278</v>
      </c>
      <c r="N2334" s="74">
        <f t="shared" si="109"/>
        <v>12</v>
      </c>
      <c r="O2334" s="74">
        <f t="shared" si="110"/>
        <v>12</v>
      </c>
      <c r="P2334" s="139" t="str">
        <f t="shared" si="111"/>
        <v>Gastos_com_Pessoal</v>
      </c>
    </row>
    <row r="2335" spans="1:16" ht="38.25" x14ac:dyDescent="0.2">
      <c r="A2335" s="627">
        <v>9748</v>
      </c>
      <c r="B2335" s="634">
        <v>45271</v>
      </c>
      <c r="C2335" s="642">
        <v>45261</v>
      </c>
      <c r="D2335" s="636" t="s">
        <v>264</v>
      </c>
      <c r="E2335" s="636" t="s">
        <v>182</v>
      </c>
      <c r="F2335" s="374">
        <v>270</v>
      </c>
      <c r="G2335" s="636" t="s">
        <v>11032</v>
      </c>
      <c r="H2335" s="636" t="s">
        <v>420</v>
      </c>
      <c r="I2335" s="637" t="s">
        <v>10053</v>
      </c>
      <c r="J2335" s="637" t="s">
        <v>5044</v>
      </c>
      <c r="K2335" s="637" t="s">
        <v>32</v>
      </c>
      <c r="L2335" s="637">
        <v>8</v>
      </c>
      <c r="M2335" s="646">
        <v>45266</v>
      </c>
      <c r="N2335" s="74">
        <f t="shared" si="109"/>
        <v>12</v>
      </c>
      <c r="O2335" s="74">
        <f t="shared" si="110"/>
        <v>12</v>
      </c>
      <c r="P2335" s="139" t="str">
        <f t="shared" si="111"/>
        <v>Gastos_Gerais</v>
      </c>
    </row>
    <row r="2336" spans="1:16" ht="51" x14ac:dyDescent="0.2">
      <c r="A2336" s="627">
        <v>9748</v>
      </c>
      <c r="B2336" s="634">
        <v>45271</v>
      </c>
      <c r="C2336" s="642">
        <v>45261</v>
      </c>
      <c r="D2336" s="636" t="s">
        <v>176</v>
      </c>
      <c r="E2336" s="636" t="s">
        <v>158</v>
      </c>
      <c r="F2336" s="374">
        <v>85.5</v>
      </c>
      <c r="G2336" s="636" t="s">
        <v>11033</v>
      </c>
      <c r="H2336" s="636" t="s">
        <v>303</v>
      </c>
      <c r="I2336" s="637" t="s">
        <v>6221</v>
      </c>
      <c r="J2336" s="637" t="s">
        <v>5044</v>
      </c>
      <c r="K2336" s="637" t="s">
        <v>32</v>
      </c>
      <c r="L2336" s="637">
        <v>2023318144</v>
      </c>
      <c r="M2336" s="646">
        <v>45278</v>
      </c>
      <c r="N2336" s="74">
        <f t="shared" si="109"/>
        <v>12</v>
      </c>
      <c r="O2336" s="74">
        <f t="shared" si="110"/>
        <v>12</v>
      </c>
      <c r="P2336" s="139" t="str">
        <f t="shared" si="111"/>
        <v>Gastos_com_Pessoal</v>
      </c>
    </row>
    <row r="2337" spans="1:16" ht="51" x14ac:dyDescent="0.2">
      <c r="A2337" s="627">
        <v>9748</v>
      </c>
      <c r="B2337" s="634">
        <v>45271</v>
      </c>
      <c r="C2337" s="642">
        <v>45261</v>
      </c>
      <c r="D2337" s="636" t="s">
        <v>176</v>
      </c>
      <c r="E2337" s="636" t="s">
        <v>261</v>
      </c>
      <c r="F2337" s="374">
        <v>2998.6</v>
      </c>
      <c r="G2337" s="636" t="s">
        <v>1207</v>
      </c>
      <c r="H2337" s="636" t="s">
        <v>422</v>
      </c>
      <c r="I2337" s="637" t="s">
        <v>8912</v>
      </c>
      <c r="J2337" s="637" t="s">
        <v>1188</v>
      </c>
      <c r="K2337" s="637" t="s">
        <v>4137</v>
      </c>
      <c r="L2337" s="637">
        <v>557514564</v>
      </c>
      <c r="M2337" s="646">
        <v>45271</v>
      </c>
      <c r="N2337" s="74">
        <f t="shared" si="109"/>
        <v>12</v>
      </c>
      <c r="O2337" s="74">
        <f t="shared" si="110"/>
        <v>12</v>
      </c>
      <c r="P2337" s="139" t="str">
        <f t="shared" si="111"/>
        <v>Gastos_com_Pessoal</v>
      </c>
    </row>
    <row r="2338" spans="1:16" ht="51" x14ac:dyDescent="0.2">
      <c r="A2338" s="627">
        <v>9748</v>
      </c>
      <c r="B2338" s="634">
        <v>45271</v>
      </c>
      <c r="C2338" s="642">
        <v>45261</v>
      </c>
      <c r="D2338" s="636" t="s">
        <v>176</v>
      </c>
      <c r="E2338" s="636" t="s">
        <v>280</v>
      </c>
      <c r="F2338" s="374">
        <v>4029.21</v>
      </c>
      <c r="G2338" s="636" t="s">
        <v>1209</v>
      </c>
      <c r="H2338" s="636" t="s">
        <v>422</v>
      </c>
      <c r="I2338" s="637" t="s">
        <v>8912</v>
      </c>
      <c r="J2338" s="637" t="s">
        <v>1188</v>
      </c>
      <c r="K2338" s="637" t="s">
        <v>4137</v>
      </c>
      <c r="L2338" s="637">
        <v>557514564</v>
      </c>
      <c r="M2338" s="646">
        <v>45271</v>
      </c>
      <c r="N2338" s="74">
        <f t="shared" si="109"/>
        <v>12</v>
      </c>
      <c r="O2338" s="74">
        <f t="shared" si="110"/>
        <v>12</v>
      </c>
      <c r="P2338" s="139" t="str">
        <f t="shared" si="111"/>
        <v>Gastos_com_Pessoal</v>
      </c>
    </row>
    <row r="2339" spans="1:16" ht="51" x14ac:dyDescent="0.2">
      <c r="A2339" s="627">
        <v>9748</v>
      </c>
      <c r="B2339" s="634">
        <v>45271</v>
      </c>
      <c r="C2339" s="642">
        <v>45261</v>
      </c>
      <c r="D2339" s="636" t="s">
        <v>176</v>
      </c>
      <c r="E2339" s="636" t="s">
        <v>262</v>
      </c>
      <c r="F2339" s="374">
        <v>1343.06</v>
      </c>
      <c r="G2339" s="636" t="s">
        <v>1210</v>
      </c>
      <c r="H2339" s="636" t="s">
        <v>422</v>
      </c>
      <c r="I2339" s="637" t="s">
        <v>8912</v>
      </c>
      <c r="J2339" s="637" t="s">
        <v>1188</v>
      </c>
      <c r="K2339" s="637" t="s">
        <v>4137</v>
      </c>
      <c r="L2339" s="637">
        <v>557514564</v>
      </c>
      <c r="M2339" s="646">
        <v>45271</v>
      </c>
      <c r="N2339" s="74">
        <f t="shared" si="109"/>
        <v>12</v>
      </c>
      <c r="O2339" s="74">
        <f t="shared" si="110"/>
        <v>12</v>
      </c>
      <c r="P2339" s="139" t="str">
        <f t="shared" si="111"/>
        <v>Gastos_com_Pessoal</v>
      </c>
    </row>
    <row r="2340" spans="1:16" ht="51" x14ac:dyDescent="0.2">
      <c r="A2340" s="627">
        <v>9748</v>
      </c>
      <c r="B2340" s="634">
        <v>45271</v>
      </c>
      <c r="C2340" s="642">
        <v>45261</v>
      </c>
      <c r="D2340" s="636" t="s">
        <v>176</v>
      </c>
      <c r="E2340" s="636" t="s">
        <v>169</v>
      </c>
      <c r="F2340" s="374">
        <v>2121.4499999999998</v>
      </c>
      <c r="G2340" s="636" t="s">
        <v>1211</v>
      </c>
      <c r="H2340" s="636" t="s">
        <v>422</v>
      </c>
      <c r="I2340" s="637" t="s">
        <v>8912</v>
      </c>
      <c r="J2340" s="637" t="s">
        <v>1188</v>
      </c>
      <c r="K2340" s="637" t="s">
        <v>4137</v>
      </c>
      <c r="L2340" s="637">
        <v>557514564</v>
      </c>
      <c r="M2340" s="646">
        <v>45271</v>
      </c>
      <c r="N2340" s="74">
        <f t="shared" si="109"/>
        <v>12</v>
      </c>
      <c r="O2340" s="74">
        <f t="shared" si="110"/>
        <v>12</v>
      </c>
      <c r="P2340" s="139" t="str">
        <f t="shared" si="111"/>
        <v>Gastos_com_Pessoal</v>
      </c>
    </row>
    <row r="2341" spans="1:16" ht="51" x14ac:dyDescent="0.2">
      <c r="A2341" s="627">
        <v>9748</v>
      </c>
      <c r="B2341" s="634">
        <v>45271</v>
      </c>
      <c r="C2341" s="642">
        <v>45261</v>
      </c>
      <c r="D2341" s="636" t="s">
        <v>176</v>
      </c>
      <c r="E2341" s="636" t="s">
        <v>261</v>
      </c>
      <c r="F2341" s="374">
        <v>2209.88</v>
      </c>
      <c r="G2341" s="636" t="s">
        <v>1207</v>
      </c>
      <c r="H2341" s="636" t="s">
        <v>419</v>
      </c>
      <c r="I2341" s="637" t="s">
        <v>7170</v>
      </c>
      <c r="J2341" s="637" t="s">
        <v>1188</v>
      </c>
      <c r="K2341" s="637" t="s">
        <v>4137</v>
      </c>
      <c r="L2341" s="637">
        <v>557514564</v>
      </c>
      <c r="M2341" s="646">
        <v>45271</v>
      </c>
      <c r="N2341" s="74">
        <f t="shared" si="109"/>
        <v>12</v>
      </c>
      <c r="O2341" s="74">
        <f t="shared" si="110"/>
        <v>12</v>
      </c>
      <c r="P2341" s="139" t="str">
        <f t="shared" si="111"/>
        <v>Gastos_com_Pessoal</v>
      </c>
    </row>
    <row r="2342" spans="1:16" ht="51" x14ac:dyDescent="0.2">
      <c r="A2342" s="627">
        <v>9748</v>
      </c>
      <c r="B2342" s="634">
        <v>45271</v>
      </c>
      <c r="C2342" s="642">
        <v>45261</v>
      </c>
      <c r="D2342" s="636" t="s">
        <v>176</v>
      </c>
      <c r="E2342" s="636" t="s">
        <v>280</v>
      </c>
      <c r="F2342" s="374">
        <v>2209.87</v>
      </c>
      <c r="G2342" s="636" t="s">
        <v>1209</v>
      </c>
      <c r="H2342" s="636" t="s">
        <v>419</v>
      </c>
      <c r="I2342" s="637" t="s">
        <v>7170</v>
      </c>
      <c r="J2342" s="637" t="s">
        <v>1188</v>
      </c>
      <c r="K2342" s="637" t="s">
        <v>4137</v>
      </c>
      <c r="L2342" s="637">
        <v>557514564</v>
      </c>
      <c r="M2342" s="646">
        <v>45271</v>
      </c>
      <c r="N2342" s="74">
        <f t="shared" si="109"/>
        <v>12</v>
      </c>
      <c r="O2342" s="74">
        <f t="shared" si="110"/>
        <v>12</v>
      </c>
      <c r="P2342" s="139" t="str">
        <f t="shared" si="111"/>
        <v>Gastos_com_Pessoal</v>
      </c>
    </row>
    <row r="2343" spans="1:16" ht="51" x14ac:dyDescent="0.2">
      <c r="A2343" s="627">
        <v>9748</v>
      </c>
      <c r="B2343" s="634">
        <v>45271</v>
      </c>
      <c r="C2343" s="642">
        <v>45261</v>
      </c>
      <c r="D2343" s="636" t="s">
        <v>176</v>
      </c>
      <c r="E2343" s="636" t="s">
        <v>262</v>
      </c>
      <c r="F2343" s="374">
        <v>736.62</v>
      </c>
      <c r="G2343" s="636" t="s">
        <v>1210</v>
      </c>
      <c r="H2343" s="636" t="s">
        <v>419</v>
      </c>
      <c r="I2343" s="637" t="s">
        <v>7170</v>
      </c>
      <c r="J2343" s="637" t="s">
        <v>1188</v>
      </c>
      <c r="K2343" s="637" t="s">
        <v>4137</v>
      </c>
      <c r="L2343" s="637">
        <v>557514564</v>
      </c>
      <c r="M2343" s="646">
        <v>45271</v>
      </c>
      <c r="N2343" s="74">
        <f t="shared" si="109"/>
        <v>12</v>
      </c>
      <c r="O2343" s="74">
        <f t="shared" si="110"/>
        <v>12</v>
      </c>
      <c r="P2343" s="139" t="str">
        <f t="shared" si="111"/>
        <v>Gastos_com_Pessoal</v>
      </c>
    </row>
    <row r="2344" spans="1:16" ht="51" x14ac:dyDescent="0.2">
      <c r="A2344" s="627">
        <v>9748</v>
      </c>
      <c r="B2344" s="634">
        <v>45271</v>
      </c>
      <c r="C2344" s="642">
        <v>45261</v>
      </c>
      <c r="D2344" s="636" t="s">
        <v>176</v>
      </c>
      <c r="E2344" s="636" t="s">
        <v>169</v>
      </c>
      <c r="F2344" s="374">
        <v>1164.56</v>
      </c>
      <c r="G2344" s="636" t="s">
        <v>1211</v>
      </c>
      <c r="H2344" s="636" t="s">
        <v>419</v>
      </c>
      <c r="I2344" s="637" t="s">
        <v>7170</v>
      </c>
      <c r="J2344" s="637" t="s">
        <v>1188</v>
      </c>
      <c r="K2344" s="637" t="s">
        <v>4137</v>
      </c>
      <c r="L2344" s="637">
        <v>557514564</v>
      </c>
      <c r="M2344" s="646">
        <v>45271</v>
      </c>
      <c r="N2344" s="74">
        <f t="shared" si="109"/>
        <v>12</v>
      </c>
      <c r="O2344" s="74">
        <f t="shared" si="110"/>
        <v>12</v>
      </c>
      <c r="P2344" s="139" t="str">
        <f t="shared" si="111"/>
        <v>Gastos_com_Pessoal</v>
      </c>
    </row>
    <row r="2345" spans="1:16" ht="51" x14ac:dyDescent="0.2">
      <c r="A2345" s="627">
        <v>9748</v>
      </c>
      <c r="B2345" s="634">
        <v>45271</v>
      </c>
      <c r="C2345" s="642">
        <v>45261</v>
      </c>
      <c r="D2345" s="636" t="s">
        <v>176</v>
      </c>
      <c r="E2345" s="636" t="s">
        <v>261</v>
      </c>
      <c r="F2345" s="374">
        <v>3017.32</v>
      </c>
      <c r="G2345" s="636" t="s">
        <v>1207</v>
      </c>
      <c r="H2345" s="636" t="s">
        <v>422</v>
      </c>
      <c r="I2345" s="637" t="s">
        <v>4247</v>
      </c>
      <c r="J2345" s="637" t="s">
        <v>1188</v>
      </c>
      <c r="K2345" s="637" t="s">
        <v>4137</v>
      </c>
      <c r="L2345" s="637">
        <v>557514564</v>
      </c>
      <c r="M2345" s="646">
        <v>45271</v>
      </c>
      <c r="N2345" s="74">
        <f t="shared" si="109"/>
        <v>12</v>
      </c>
      <c r="O2345" s="74">
        <f t="shared" si="110"/>
        <v>12</v>
      </c>
      <c r="P2345" s="139" t="str">
        <f t="shared" si="111"/>
        <v>Gastos_com_Pessoal</v>
      </c>
    </row>
    <row r="2346" spans="1:16" ht="51" x14ac:dyDescent="0.2">
      <c r="A2346" s="627">
        <v>9748</v>
      </c>
      <c r="B2346" s="634">
        <v>45271</v>
      </c>
      <c r="C2346" s="642">
        <v>45261</v>
      </c>
      <c r="D2346" s="636" t="s">
        <v>176</v>
      </c>
      <c r="E2346" s="636" t="s">
        <v>280</v>
      </c>
      <c r="F2346" s="374">
        <v>3017.29</v>
      </c>
      <c r="G2346" s="636" t="s">
        <v>1209</v>
      </c>
      <c r="H2346" s="636" t="s">
        <v>422</v>
      </c>
      <c r="I2346" s="637" t="s">
        <v>4247</v>
      </c>
      <c r="J2346" s="637" t="s">
        <v>1188</v>
      </c>
      <c r="K2346" s="637" t="s">
        <v>4137</v>
      </c>
      <c r="L2346" s="637">
        <v>557514564</v>
      </c>
      <c r="M2346" s="646">
        <v>45271</v>
      </c>
      <c r="N2346" s="74">
        <f t="shared" si="109"/>
        <v>12</v>
      </c>
      <c r="O2346" s="74">
        <f t="shared" si="110"/>
        <v>12</v>
      </c>
      <c r="P2346" s="139" t="str">
        <f t="shared" si="111"/>
        <v>Gastos_com_Pessoal</v>
      </c>
    </row>
    <row r="2347" spans="1:16" ht="51" x14ac:dyDescent="0.2">
      <c r="A2347" s="627">
        <v>9748</v>
      </c>
      <c r="B2347" s="634">
        <v>45271</v>
      </c>
      <c r="C2347" s="642">
        <v>45261</v>
      </c>
      <c r="D2347" s="636" t="s">
        <v>176</v>
      </c>
      <c r="E2347" s="636" t="s">
        <v>262</v>
      </c>
      <c r="F2347" s="374">
        <v>1005.76</v>
      </c>
      <c r="G2347" s="636" t="s">
        <v>1210</v>
      </c>
      <c r="H2347" s="636" t="s">
        <v>422</v>
      </c>
      <c r="I2347" s="637" t="s">
        <v>4247</v>
      </c>
      <c r="J2347" s="637" t="s">
        <v>1188</v>
      </c>
      <c r="K2347" s="637" t="s">
        <v>4137</v>
      </c>
      <c r="L2347" s="637">
        <v>557514564</v>
      </c>
      <c r="M2347" s="646">
        <v>45271</v>
      </c>
      <c r="N2347" s="74">
        <f t="shared" si="109"/>
        <v>12</v>
      </c>
      <c r="O2347" s="74">
        <f t="shared" si="110"/>
        <v>12</v>
      </c>
      <c r="P2347" s="139" t="str">
        <f t="shared" si="111"/>
        <v>Gastos_com_Pessoal</v>
      </c>
    </row>
    <row r="2348" spans="1:16" ht="51" x14ac:dyDescent="0.2">
      <c r="A2348" s="627">
        <v>9748</v>
      </c>
      <c r="B2348" s="634">
        <v>45271</v>
      </c>
      <c r="C2348" s="642">
        <v>45261</v>
      </c>
      <c r="D2348" s="636" t="s">
        <v>176</v>
      </c>
      <c r="E2348" s="636" t="s">
        <v>169</v>
      </c>
      <c r="F2348" s="374">
        <v>2129.9499999999998</v>
      </c>
      <c r="G2348" s="636" t="s">
        <v>1211</v>
      </c>
      <c r="H2348" s="636" t="s">
        <v>422</v>
      </c>
      <c r="I2348" s="637" t="s">
        <v>4247</v>
      </c>
      <c r="J2348" s="637" t="s">
        <v>1188</v>
      </c>
      <c r="K2348" s="637" t="s">
        <v>4137</v>
      </c>
      <c r="L2348" s="637">
        <v>557514564</v>
      </c>
      <c r="M2348" s="646">
        <v>45271</v>
      </c>
      <c r="N2348" s="74">
        <f t="shared" si="109"/>
        <v>12</v>
      </c>
      <c r="O2348" s="74">
        <f t="shared" si="110"/>
        <v>12</v>
      </c>
      <c r="P2348" s="139" t="str">
        <f t="shared" si="111"/>
        <v>Gastos_com_Pessoal</v>
      </c>
    </row>
    <row r="2349" spans="1:16" ht="51" x14ac:dyDescent="0.2">
      <c r="A2349" s="627">
        <v>9748</v>
      </c>
      <c r="B2349" s="634">
        <v>45271</v>
      </c>
      <c r="C2349" s="642">
        <v>45261</v>
      </c>
      <c r="D2349" s="636" t="s">
        <v>176</v>
      </c>
      <c r="E2349" s="636" t="s">
        <v>261</v>
      </c>
      <c r="F2349" s="374">
        <v>1370.99</v>
      </c>
      <c r="G2349" s="636" t="s">
        <v>1207</v>
      </c>
      <c r="H2349" s="636" t="s">
        <v>419</v>
      </c>
      <c r="I2349" s="637" t="s">
        <v>11027</v>
      </c>
      <c r="J2349" s="637" t="s">
        <v>1188</v>
      </c>
      <c r="K2349" s="637" t="s">
        <v>4137</v>
      </c>
      <c r="L2349" s="637">
        <v>557514564</v>
      </c>
      <c r="M2349" s="646">
        <v>45271</v>
      </c>
      <c r="N2349" s="74">
        <f t="shared" si="109"/>
        <v>12</v>
      </c>
      <c r="O2349" s="74">
        <f t="shared" si="110"/>
        <v>12</v>
      </c>
      <c r="P2349" s="139" t="str">
        <f t="shared" si="111"/>
        <v>Gastos_com_Pessoal</v>
      </c>
    </row>
    <row r="2350" spans="1:16" ht="51" x14ac:dyDescent="0.2">
      <c r="A2350" s="627">
        <v>9748</v>
      </c>
      <c r="B2350" s="634">
        <v>45271</v>
      </c>
      <c r="C2350" s="642">
        <v>45261</v>
      </c>
      <c r="D2350" s="636" t="s">
        <v>176</v>
      </c>
      <c r="E2350" s="636" t="s">
        <v>280</v>
      </c>
      <c r="F2350" s="374">
        <v>1295.06</v>
      </c>
      <c r="G2350" s="636" t="s">
        <v>1209</v>
      </c>
      <c r="H2350" s="636" t="s">
        <v>419</v>
      </c>
      <c r="I2350" s="637" t="s">
        <v>11027</v>
      </c>
      <c r="J2350" s="637" t="s">
        <v>1188</v>
      </c>
      <c r="K2350" s="637" t="s">
        <v>4137</v>
      </c>
      <c r="L2350" s="637">
        <v>557514564</v>
      </c>
      <c r="M2350" s="646">
        <v>45271</v>
      </c>
      <c r="N2350" s="74">
        <f t="shared" si="109"/>
        <v>12</v>
      </c>
      <c r="O2350" s="74">
        <f t="shared" si="110"/>
        <v>12</v>
      </c>
      <c r="P2350" s="139" t="str">
        <f t="shared" si="111"/>
        <v>Gastos_com_Pessoal</v>
      </c>
    </row>
    <row r="2351" spans="1:16" ht="51" x14ac:dyDescent="0.2">
      <c r="A2351" s="627">
        <v>9748</v>
      </c>
      <c r="B2351" s="634">
        <v>45271</v>
      </c>
      <c r="C2351" s="642">
        <v>45261</v>
      </c>
      <c r="D2351" s="636" t="s">
        <v>176</v>
      </c>
      <c r="E2351" s="636" t="s">
        <v>262</v>
      </c>
      <c r="F2351" s="374">
        <v>431.69</v>
      </c>
      <c r="G2351" s="636" t="s">
        <v>1210</v>
      </c>
      <c r="H2351" s="636" t="s">
        <v>419</v>
      </c>
      <c r="I2351" s="637" t="s">
        <v>11027</v>
      </c>
      <c r="J2351" s="637" t="s">
        <v>1188</v>
      </c>
      <c r="K2351" s="637" t="s">
        <v>4137</v>
      </c>
      <c r="L2351" s="637">
        <v>557514564</v>
      </c>
      <c r="M2351" s="646">
        <v>45271</v>
      </c>
      <c r="N2351" s="74">
        <f t="shared" si="109"/>
        <v>12</v>
      </c>
      <c r="O2351" s="74">
        <f t="shared" si="110"/>
        <v>12</v>
      </c>
      <c r="P2351" s="139" t="str">
        <f t="shared" si="111"/>
        <v>Gastos_com_Pessoal</v>
      </c>
    </row>
    <row r="2352" spans="1:16" ht="51" x14ac:dyDescent="0.2">
      <c r="A2352" s="627">
        <v>9748</v>
      </c>
      <c r="B2352" s="634">
        <v>45271</v>
      </c>
      <c r="C2352" s="642">
        <v>45261</v>
      </c>
      <c r="D2352" s="636" t="s">
        <v>176</v>
      </c>
      <c r="E2352" s="636" t="s">
        <v>169</v>
      </c>
      <c r="F2352" s="374">
        <v>2920.71</v>
      </c>
      <c r="G2352" s="636" t="s">
        <v>1211</v>
      </c>
      <c r="H2352" s="636" t="s">
        <v>419</v>
      </c>
      <c r="I2352" s="637" t="s">
        <v>11027</v>
      </c>
      <c r="J2352" s="637" t="s">
        <v>1188</v>
      </c>
      <c r="K2352" s="637" t="s">
        <v>4137</v>
      </c>
      <c r="L2352" s="637">
        <v>557514564</v>
      </c>
      <c r="M2352" s="646">
        <v>45271</v>
      </c>
      <c r="N2352" s="74">
        <f t="shared" si="109"/>
        <v>12</v>
      </c>
      <c r="O2352" s="74">
        <f t="shared" si="110"/>
        <v>12</v>
      </c>
      <c r="P2352" s="139" t="str">
        <f t="shared" si="111"/>
        <v>Gastos_com_Pessoal</v>
      </c>
    </row>
    <row r="2353" spans="1:16" ht="51" x14ac:dyDescent="0.2">
      <c r="A2353" s="627">
        <v>9748</v>
      </c>
      <c r="B2353" s="634">
        <v>45271</v>
      </c>
      <c r="C2353" s="642">
        <v>45261</v>
      </c>
      <c r="D2353" s="636" t="s">
        <v>176</v>
      </c>
      <c r="E2353" s="636" t="s">
        <v>261</v>
      </c>
      <c r="F2353" s="374">
        <v>6164.38</v>
      </c>
      <c r="G2353" s="636" t="s">
        <v>1207</v>
      </c>
      <c r="H2353" s="636" t="s">
        <v>419</v>
      </c>
      <c r="I2353" s="637" t="s">
        <v>6241</v>
      </c>
      <c r="J2353" s="637" t="s">
        <v>1188</v>
      </c>
      <c r="K2353" s="637" t="s">
        <v>4137</v>
      </c>
      <c r="L2353" s="637">
        <v>557514564</v>
      </c>
      <c r="M2353" s="646">
        <v>45271</v>
      </c>
      <c r="N2353" s="74">
        <f t="shared" si="109"/>
        <v>12</v>
      </c>
      <c r="O2353" s="74">
        <f t="shared" si="110"/>
        <v>12</v>
      </c>
      <c r="P2353" s="139" t="str">
        <f t="shared" si="111"/>
        <v>Gastos_com_Pessoal</v>
      </c>
    </row>
    <row r="2354" spans="1:16" ht="51" x14ac:dyDescent="0.2">
      <c r="A2354" s="627">
        <v>9748</v>
      </c>
      <c r="B2354" s="634">
        <v>45271</v>
      </c>
      <c r="C2354" s="642">
        <v>45261</v>
      </c>
      <c r="D2354" s="636" t="s">
        <v>176</v>
      </c>
      <c r="E2354" s="636" t="s">
        <v>280</v>
      </c>
      <c r="F2354" s="374">
        <v>5650.68</v>
      </c>
      <c r="G2354" s="636" t="s">
        <v>1209</v>
      </c>
      <c r="H2354" s="636" t="s">
        <v>419</v>
      </c>
      <c r="I2354" s="637" t="s">
        <v>6241</v>
      </c>
      <c r="J2354" s="637" t="s">
        <v>1188</v>
      </c>
      <c r="K2354" s="637" t="s">
        <v>4137</v>
      </c>
      <c r="L2354" s="637">
        <v>557514564</v>
      </c>
      <c r="M2354" s="646">
        <v>45271</v>
      </c>
      <c r="N2354" s="74">
        <f t="shared" si="109"/>
        <v>12</v>
      </c>
      <c r="O2354" s="74">
        <f t="shared" si="110"/>
        <v>12</v>
      </c>
      <c r="P2354" s="139" t="str">
        <f t="shared" si="111"/>
        <v>Gastos_com_Pessoal</v>
      </c>
    </row>
    <row r="2355" spans="1:16" ht="51" x14ac:dyDescent="0.2">
      <c r="A2355" s="627">
        <v>9748</v>
      </c>
      <c r="B2355" s="634">
        <v>45271</v>
      </c>
      <c r="C2355" s="642">
        <v>45261</v>
      </c>
      <c r="D2355" s="636" t="s">
        <v>176</v>
      </c>
      <c r="E2355" s="636" t="s">
        <v>262</v>
      </c>
      <c r="F2355" s="374">
        <v>1883.55</v>
      </c>
      <c r="G2355" s="636" t="s">
        <v>1210</v>
      </c>
      <c r="H2355" s="636" t="s">
        <v>419</v>
      </c>
      <c r="I2355" s="637" t="s">
        <v>6241</v>
      </c>
      <c r="J2355" s="637" t="s">
        <v>1188</v>
      </c>
      <c r="K2355" s="637" t="s">
        <v>4137</v>
      </c>
      <c r="L2355" s="637">
        <v>557514564</v>
      </c>
      <c r="M2355" s="646">
        <v>45271</v>
      </c>
      <c r="N2355" s="74">
        <f t="shared" si="109"/>
        <v>12</v>
      </c>
      <c r="O2355" s="74">
        <f t="shared" si="110"/>
        <v>12</v>
      </c>
      <c r="P2355" s="139" t="str">
        <f t="shared" si="111"/>
        <v>Gastos_com_Pessoal</v>
      </c>
    </row>
    <row r="2356" spans="1:16" ht="51" x14ac:dyDescent="0.2">
      <c r="A2356" s="627">
        <v>9748</v>
      </c>
      <c r="B2356" s="634">
        <v>45271</v>
      </c>
      <c r="C2356" s="642">
        <v>45261</v>
      </c>
      <c r="D2356" s="636" t="s">
        <v>176</v>
      </c>
      <c r="E2356" s="636" t="s">
        <v>169</v>
      </c>
      <c r="F2356" s="374">
        <v>3739.8</v>
      </c>
      <c r="G2356" s="636" t="s">
        <v>1211</v>
      </c>
      <c r="H2356" s="636" t="s">
        <v>419</v>
      </c>
      <c r="I2356" s="637" t="s">
        <v>6241</v>
      </c>
      <c r="J2356" s="637" t="s">
        <v>1188</v>
      </c>
      <c r="K2356" s="637" t="s">
        <v>4137</v>
      </c>
      <c r="L2356" s="637">
        <v>557514564</v>
      </c>
      <c r="M2356" s="646">
        <v>45271</v>
      </c>
      <c r="N2356" s="74">
        <f t="shared" si="109"/>
        <v>12</v>
      </c>
      <c r="O2356" s="74">
        <f t="shared" si="110"/>
        <v>12</v>
      </c>
      <c r="P2356" s="139" t="str">
        <f t="shared" si="111"/>
        <v>Gastos_com_Pessoal</v>
      </c>
    </row>
    <row r="2357" spans="1:16" ht="51" x14ac:dyDescent="0.2">
      <c r="A2357" s="627">
        <v>9748</v>
      </c>
      <c r="B2357" s="634">
        <v>45271</v>
      </c>
      <c r="C2357" s="642">
        <v>45261</v>
      </c>
      <c r="D2357" s="636" t="s">
        <v>176</v>
      </c>
      <c r="E2357" s="636" t="s">
        <v>261</v>
      </c>
      <c r="F2357" s="374">
        <v>1011.8</v>
      </c>
      <c r="G2357" s="636" t="s">
        <v>1207</v>
      </c>
      <c r="H2357" s="636" t="s">
        <v>414</v>
      </c>
      <c r="I2357" s="637" t="s">
        <v>2427</v>
      </c>
      <c r="J2357" s="637" t="s">
        <v>1188</v>
      </c>
      <c r="K2357" s="637" t="s">
        <v>4137</v>
      </c>
      <c r="L2357" s="637">
        <v>557514564</v>
      </c>
      <c r="M2357" s="646">
        <v>45271</v>
      </c>
      <c r="N2357" s="74">
        <f t="shared" si="109"/>
        <v>12</v>
      </c>
      <c r="O2357" s="74">
        <f t="shared" si="110"/>
        <v>12</v>
      </c>
      <c r="P2357" s="139" t="str">
        <f t="shared" si="111"/>
        <v>Gastos_com_Pessoal</v>
      </c>
    </row>
    <row r="2358" spans="1:16" ht="51" x14ac:dyDescent="0.2">
      <c r="A2358" s="627">
        <v>9748</v>
      </c>
      <c r="B2358" s="634">
        <v>45271</v>
      </c>
      <c r="C2358" s="642">
        <v>45261</v>
      </c>
      <c r="D2358" s="636" t="s">
        <v>176</v>
      </c>
      <c r="E2358" s="636" t="s">
        <v>280</v>
      </c>
      <c r="F2358" s="374">
        <v>252.95</v>
      </c>
      <c r="G2358" s="636" t="s">
        <v>1209</v>
      </c>
      <c r="H2358" s="636" t="s">
        <v>414</v>
      </c>
      <c r="I2358" s="637" t="s">
        <v>2427</v>
      </c>
      <c r="J2358" s="637" t="s">
        <v>1188</v>
      </c>
      <c r="K2358" s="637" t="s">
        <v>4137</v>
      </c>
      <c r="L2358" s="637">
        <v>557514564</v>
      </c>
      <c r="M2358" s="646">
        <v>45271</v>
      </c>
      <c r="N2358" s="74">
        <f t="shared" si="109"/>
        <v>12</v>
      </c>
      <c r="O2358" s="74">
        <f t="shared" si="110"/>
        <v>12</v>
      </c>
      <c r="P2358" s="139" t="str">
        <f t="shared" si="111"/>
        <v>Gastos_com_Pessoal</v>
      </c>
    </row>
    <row r="2359" spans="1:16" ht="51" x14ac:dyDescent="0.2">
      <c r="A2359" s="627">
        <v>9748</v>
      </c>
      <c r="B2359" s="634">
        <v>45271</v>
      </c>
      <c r="C2359" s="642">
        <v>45261</v>
      </c>
      <c r="D2359" s="636" t="s">
        <v>176</v>
      </c>
      <c r="E2359" s="636" t="s">
        <v>262</v>
      </c>
      <c r="F2359" s="374">
        <v>84.32</v>
      </c>
      <c r="G2359" s="636" t="s">
        <v>1210</v>
      </c>
      <c r="H2359" s="636" t="s">
        <v>414</v>
      </c>
      <c r="I2359" s="637" t="s">
        <v>2427</v>
      </c>
      <c r="J2359" s="637" t="s">
        <v>1188</v>
      </c>
      <c r="K2359" s="637" t="s">
        <v>4137</v>
      </c>
      <c r="L2359" s="637">
        <v>557514564</v>
      </c>
      <c r="M2359" s="646">
        <v>45271</v>
      </c>
      <c r="N2359" s="74">
        <f t="shared" si="109"/>
        <v>12</v>
      </c>
      <c r="O2359" s="74">
        <f t="shared" si="110"/>
        <v>12</v>
      </c>
      <c r="P2359" s="139" t="str">
        <f t="shared" si="111"/>
        <v>Gastos_com_Pessoal</v>
      </c>
    </row>
    <row r="2360" spans="1:16" ht="51" x14ac:dyDescent="0.2">
      <c r="A2360" s="627">
        <v>9748</v>
      </c>
      <c r="B2360" s="634">
        <v>45271</v>
      </c>
      <c r="C2360" s="642">
        <v>45261</v>
      </c>
      <c r="D2360" s="636" t="s">
        <v>176</v>
      </c>
      <c r="E2360" s="636" t="s">
        <v>169</v>
      </c>
      <c r="F2360" s="374">
        <v>3407.33</v>
      </c>
      <c r="G2360" s="636" t="s">
        <v>1211</v>
      </c>
      <c r="H2360" s="636" t="s">
        <v>414</v>
      </c>
      <c r="I2360" s="637" t="s">
        <v>2427</v>
      </c>
      <c r="J2360" s="637" t="s">
        <v>1188</v>
      </c>
      <c r="K2360" s="637" t="s">
        <v>4137</v>
      </c>
      <c r="L2360" s="637">
        <v>557514564</v>
      </c>
      <c r="M2360" s="646">
        <v>45271</v>
      </c>
      <c r="N2360" s="74">
        <f t="shared" si="109"/>
        <v>12</v>
      </c>
      <c r="O2360" s="74">
        <f t="shared" si="110"/>
        <v>12</v>
      </c>
      <c r="P2360" s="139" t="str">
        <f t="shared" si="111"/>
        <v>Gastos_com_Pessoal</v>
      </c>
    </row>
    <row r="2361" spans="1:16" ht="51" x14ac:dyDescent="0.2">
      <c r="A2361" s="627">
        <v>9748</v>
      </c>
      <c r="B2361" s="634">
        <v>45271</v>
      </c>
      <c r="C2361" s="642">
        <v>45261</v>
      </c>
      <c r="D2361" s="636" t="s">
        <v>176</v>
      </c>
      <c r="E2361" s="636" t="s">
        <v>261</v>
      </c>
      <c r="F2361" s="374">
        <v>3038.78</v>
      </c>
      <c r="G2361" s="636" t="s">
        <v>1207</v>
      </c>
      <c r="H2361" s="636" t="s">
        <v>420</v>
      </c>
      <c r="I2361" s="637" t="s">
        <v>11028</v>
      </c>
      <c r="J2361" s="637" t="s">
        <v>1188</v>
      </c>
      <c r="K2361" s="637" t="s">
        <v>4137</v>
      </c>
      <c r="L2361" s="637">
        <v>557514564</v>
      </c>
      <c r="M2361" s="646">
        <v>45271</v>
      </c>
      <c r="N2361" s="74">
        <f t="shared" si="109"/>
        <v>12</v>
      </c>
      <c r="O2361" s="74">
        <f t="shared" si="110"/>
        <v>12</v>
      </c>
      <c r="P2361" s="139" t="str">
        <f t="shared" si="111"/>
        <v>Gastos_com_Pessoal</v>
      </c>
    </row>
    <row r="2362" spans="1:16" ht="51" x14ac:dyDescent="0.2">
      <c r="A2362" s="627">
        <v>9748</v>
      </c>
      <c r="B2362" s="634">
        <v>45271</v>
      </c>
      <c r="C2362" s="642">
        <v>45261</v>
      </c>
      <c r="D2362" s="636" t="s">
        <v>176</v>
      </c>
      <c r="E2362" s="636" t="s">
        <v>280</v>
      </c>
      <c r="F2362" s="374">
        <v>2788.03</v>
      </c>
      <c r="G2362" s="636" t="s">
        <v>1209</v>
      </c>
      <c r="H2362" s="636" t="s">
        <v>420</v>
      </c>
      <c r="I2362" s="637" t="s">
        <v>11028</v>
      </c>
      <c r="J2362" s="637" t="s">
        <v>1188</v>
      </c>
      <c r="K2362" s="637" t="s">
        <v>4137</v>
      </c>
      <c r="L2362" s="637">
        <v>557514564</v>
      </c>
      <c r="M2362" s="646">
        <v>45271</v>
      </c>
      <c r="N2362" s="74">
        <f t="shared" si="109"/>
        <v>12</v>
      </c>
      <c r="O2362" s="74">
        <f t="shared" si="110"/>
        <v>12</v>
      </c>
      <c r="P2362" s="139" t="str">
        <f t="shared" si="111"/>
        <v>Gastos_com_Pessoal</v>
      </c>
    </row>
    <row r="2363" spans="1:16" ht="51" x14ac:dyDescent="0.2">
      <c r="A2363" s="627">
        <v>9748</v>
      </c>
      <c r="B2363" s="634">
        <v>45271</v>
      </c>
      <c r="C2363" s="642">
        <v>45261</v>
      </c>
      <c r="D2363" s="636" t="s">
        <v>176</v>
      </c>
      <c r="E2363" s="636" t="s">
        <v>262</v>
      </c>
      <c r="F2363" s="374">
        <v>929.35</v>
      </c>
      <c r="G2363" s="636" t="s">
        <v>1210</v>
      </c>
      <c r="H2363" s="636" t="s">
        <v>420</v>
      </c>
      <c r="I2363" s="637" t="s">
        <v>11028</v>
      </c>
      <c r="J2363" s="637" t="s">
        <v>1188</v>
      </c>
      <c r="K2363" s="637" t="s">
        <v>4137</v>
      </c>
      <c r="L2363" s="637">
        <v>557514564</v>
      </c>
      <c r="M2363" s="646">
        <v>45271</v>
      </c>
      <c r="N2363" s="74">
        <f t="shared" si="109"/>
        <v>12</v>
      </c>
      <c r="O2363" s="74">
        <f t="shared" si="110"/>
        <v>12</v>
      </c>
      <c r="P2363" s="139" t="str">
        <f t="shared" si="111"/>
        <v>Gastos_com_Pessoal</v>
      </c>
    </row>
    <row r="2364" spans="1:16" ht="51" x14ac:dyDescent="0.2">
      <c r="A2364" s="627">
        <v>9748</v>
      </c>
      <c r="B2364" s="634">
        <v>45271</v>
      </c>
      <c r="C2364" s="642">
        <v>45261</v>
      </c>
      <c r="D2364" s="636" t="s">
        <v>176</v>
      </c>
      <c r="E2364" s="636" t="s">
        <v>169</v>
      </c>
      <c r="F2364" s="374">
        <v>2563.81</v>
      </c>
      <c r="G2364" s="636" t="s">
        <v>1211</v>
      </c>
      <c r="H2364" s="636" t="s">
        <v>420</v>
      </c>
      <c r="I2364" s="637" t="s">
        <v>11028</v>
      </c>
      <c r="J2364" s="637" t="s">
        <v>1188</v>
      </c>
      <c r="K2364" s="637" t="s">
        <v>4137</v>
      </c>
      <c r="L2364" s="637">
        <v>557514564</v>
      </c>
      <c r="M2364" s="646">
        <v>45271</v>
      </c>
      <c r="N2364" s="74">
        <f t="shared" si="109"/>
        <v>12</v>
      </c>
      <c r="O2364" s="74">
        <f t="shared" si="110"/>
        <v>12</v>
      </c>
      <c r="P2364" s="139" t="str">
        <f t="shared" si="111"/>
        <v>Gastos_com_Pessoal</v>
      </c>
    </row>
    <row r="2365" spans="1:16" ht="51" x14ac:dyDescent="0.2">
      <c r="A2365" s="627">
        <v>9748</v>
      </c>
      <c r="B2365" s="634">
        <v>45271</v>
      </c>
      <c r="C2365" s="642">
        <v>45261</v>
      </c>
      <c r="D2365" s="636" t="s">
        <v>176</v>
      </c>
      <c r="E2365" s="636" t="s">
        <v>262</v>
      </c>
      <c r="F2365" s="374">
        <v>941.64</v>
      </c>
      <c r="G2365" s="636" t="s">
        <v>11034</v>
      </c>
      <c r="H2365" s="636" t="s">
        <v>421</v>
      </c>
      <c r="I2365" s="637" t="s">
        <v>11035</v>
      </c>
      <c r="J2365" s="637" t="s">
        <v>1188</v>
      </c>
      <c r="K2365" s="637" t="s">
        <v>4137</v>
      </c>
      <c r="L2365" s="637">
        <v>557514564</v>
      </c>
      <c r="M2365" s="646">
        <v>45271</v>
      </c>
      <c r="N2365" s="74">
        <f t="shared" si="109"/>
        <v>12</v>
      </c>
      <c r="O2365" s="74">
        <f t="shared" si="110"/>
        <v>12</v>
      </c>
      <c r="P2365" s="139" t="str">
        <f t="shared" si="111"/>
        <v>Gastos_com_Pessoal</v>
      </c>
    </row>
    <row r="2366" spans="1:16" ht="51" x14ac:dyDescent="0.2">
      <c r="A2366" s="627">
        <v>9748</v>
      </c>
      <c r="B2366" s="634">
        <v>45271</v>
      </c>
      <c r="C2366" s="642">
        <v>45261</v>
      </c>
      <c r="D2366" s="636" t="s">
        <v>176</v>
      </c>
      <c r="E2366" s="636" t="s">
        <v>280</v>
      </c>
      <c r="F2366" s="374">
        <v>2629.09</v>
      </c>
      <c r="G2366" s="636" t="s">
        <v>11036</v>
      </c>
      <c r="H2366" s="636" t="s">
        <v>421</v>
      </c>
      <c r="I2366" s="637" t="s">
        <v>11035</v>
      </c>
      <c r="J2366" s="637" t="s">
        <v>1188</v>
      </c>
      <c r="K2366" s="637" t="s">
        <v>4137</v>
      </c>
      <c r="L2366" s="637">
        <v>557514564</v>
      </c>
      <c r="M2366" s="646">
        <v>45271</v>
      </c>
      <c r="N2366" s="74">
        <f t="shared" si="109"/>
        <v>12</v>
      </c>
      <c r="O2366" s="74">
        <f t="shared" si="110"/>
        <v>12</v>
      </c>
      <c r="P2366" s="139" t="str">
        <f t="shared" si="111"/>
        <v>Gastos_com_Pessoal</v>
      </c>
    </row>
    <row r="2367" spans="1:16" ht="51" x14ac:dyDescent="0.2">
      <c r="A2367" s="627">
        <v>9748</v>
      </c>
      <c r="B2367" s="634">
        <v>45271</v>
      </c>
      <c r="C2367" s="642">
        <v>45261</v>
      </c>
      <c r="D2367" s="636" t="s">
        <v>176</v>
      </c>
      <c r="E2367" s="636" t="s">
        <v>262</v>
      </c>
      <c r="F2367" s="374">
        <v>938.5</v>
      </c>
      <c r="G2367" s="636" t="s">
        <v>11037</v>
      </c>
      <c r="H2367" s="636" t="s">
        <v>419</v>
      </c>
      <c r="I2367" s="637" t="s">
        <v>7169</v>
      </c>
      <c r="J2367" s="637" t="s">
        <v>1188</v>
      </c>
      <c r="K2367" s="637" t="s">
        <v>4137</v>
      </c>
      <c r="L2367" s="637">
        <v>557514564</v>
      </c>
      <c r="M2367" s="646">
        <v>45271</v>
      </c>
      <c r="N2367" s="74">
        <f t="shared" si="109"/>
        <v>12</v>
      </c>
      <c r="O2367" s="74">
        <f t="shared" si="110"/>
        <v>12</v>
      </c>
      <c r="P2367" s="139" t="str">
        <f t="shared" si="111"/>
        <v>Gastos_com_Pessoal</v>
      </c>
    </row>
    <row r="2368" spans="1:16" ht="51" x14ac:dyDescent="0.2">
      <c r="A2368" s="627">
        <v>9748</v>
      </c>
      <c r="B2368" s="634">
        <v>45271</v>
      </c>
      <c r="C2368" s="642">
        <v>45261</v>
      </c>
      <c r="D2368" s="636" t="s">
        <v>176</v>
      </c>
      <c r="E2368" s="636" t="s">
        <v>280</v>
      </c>
      <c r="F2368" s="374">
        <v>2892.08</v>
      </c>
      <c r="G2368" s="636" t="s">
        <v>11038</v>
      </c>
      <c r="H2368" s="636" t="s">
        <v>419</v>
      </c>
      <c r="I2368" s="637" t="s">
        <v>7169</v>
      </c>
      <c r="J2368" s="637" t="s">
        <v>1188</v>
      </c>
      <c r="K2368" s="637" t="s">
        <v>4137</v>
      </c>
      <c r="L2368" s="637">
        <v>557514564</v>
      </c>
      <c r="M2368" s="646">
        <v>45271</v>
      </c>
      <c r="N2368" s="74">
        <f t="shared" si="109"/>
        <v>12</v>
      </c>
      <c r="O2368" s="74">
        <f t="shared" si="110"/>
        <v>12</v>
      </c>
      <c r="P2368" s="139" t="str">
        <f t="shared" si="111"/>
        <v>Gastos_com_Pessoal</v>
      </c>
    </row>
    <row r="2369" spans="1:16" ht="51" x14ac:dyDescent="0.2">
      <c r="A2369" s="627">
        <v>9748</v>
      </c>
      <c r="B2369" s="634">
        <v>45271</v>
      </c>
      <c r="C2369" s="642">
        <v>45261</v>
      </c>
      <c r="D2369" s="636" t="s">
        <v>176</v>
      </c>
      <c r="E2369" s="636" t="s">
        <v>262</v>
      </c>
      <c r="F2369" s="374">
        <v>790.35</v>
      </c>
      <c r="G2369" s="636" t="s">
        <v>11039</v>
      </c>
      <c r="H2369" s="636" t="s">
        <v>493</v>
      </c>
      <c r="I2369" s="637" t="s">
        <v>11040</v>
      </c>
      <c r="J2369" s="637" t="s">
        <v>1188</v>
      </c>
      <c r="K2369" s="637" t="s">
        <v>4137</v>
      </c>
      <c r="L2369" s="637">
        <v>557514564</v>
      </c>
      <c r="M2369" s="646">
        <v>45271</v>
      </c>
      <c r="N2369" s="74">
        <f t="shared" si="109"/>
        <v>12</v>
      </c>
      <c r="O2369" s="74">
        <f t="shared" si="110"/>
        <v>12</v>
      </c>
      <c r="P2369" s="139" t="str">
        <f t="shared" si="111"/>
        <v>Gastos_com_Pessoal</v>
      </c>
    </row>
    <row r="2370" spans="1:16" ht="51" x14ac:dyDescent="0.2">
      <c r="A2370" s="627">
        <v>9748</v>
      </c>
      <c r="B2370" s="634">
        <v>45271</v>
      </c>
      <c r="C2370" s="642">
        <v>45261</v>
      </c>
      <c r="D2370" s="636" t="s">
        <v>176</v>
      </c>
      <c r="E2370" s="636" t="s">
        <v>280</v>
      </c>
      <c r="F2370" s="374">
        <v>2267.34</v>
      </c>
      <c r="G2370" s="636" t="s">
        <v>11041</v>
      </c>
      <c r="H2370" s="636" t="s">
        <v>493</v>
      </c>
      <c r="I2370" s="637" t="s">
        <v>11040</v>
      </c>
      <c r="J2370" s="637" t="s">
        <v>1188</v>
      </c>
      <c r="K2370" s="637" t="s">
        <v>4137</v>
      </c>
      <c r="L2370" s="637">
        <v>557514564</v>
      </c>
      <c r="M2370" s="646">
        <v>45271</v>
      </c>
      <c r="N2370" s="74">
        <f t="shared" si="109"/>
        <v>12</v>
      </c>
      <c r="O2370" s="74">
        <f t="shared" si="110"/>
        <v>12</v>
      </c>
      <c r="P2370" s="139" t="str">
        <f t="shared" si="111"/>
        <v>Gastos_com_Pessoal</v>
      </c>
    </row>
    <row r="2371" spans="1:16" ht="51" x14ac:dyDescent="0.2">
      <c r="A2371" s="627">
        <v>9748</v>
      </c>
      <c r="B2371" s="634">
        <v>45271</v>
      </c>
      <c r="C2371" s="642">
        <v>45261</v>
      </c>
      <c r="D2371" s="636" t="s">
        <v>176</v>
      </c>
      <c r="E2371" s="636" t="s">
        <v>262</v>
      </c>
      <c r="F2371" s="374">
        <v>1103.01</v>
      </c>
      <c r="G2371" s="636" t="s">
        <v>11042</v>
      </c>
      <c r="H2371" s="636" t="s">
        <v>421</v>
      </c>
      <c r="I2371" s="637" t="s">
        <v>6986</v>
      </c>
      <c r="J2371" s="637" t="s">
        <v>1188</v>
      </c>
      <c r="K2371" s="637" t="s">
        <v>4137</v>
      </c>
      <c r="L2371" s="637">
        <v>557514564</v>
      </c>
      <c r="M2371" s="646">
        <v>45271</v>
      </c>
      <c r="N2371" s="74">
        <f t="shared" si="109"/>
        <v>12</v>
      </c>
      <c r="O2371" s="74">
        <f t="shared" si="110"/>
        <v>12</v>
      </c>
      <c r="P2371" s="139" t="str">
        <f t="shared" si="111"/>
        <v>Gastos_com_Pessoal</v>
      </c>
    </row>
    <row r="2372" spans="1:16" ht="51" x14ac:dyDescent="0.2">
      <c r="A2372" s="627">
        <v>9748</v>
      </c>
      <c r="B2372" s="634">
        <v>45271</v>
      </c>
      <c r="C2372" s="642">
        <v>45261</v>
      </c>
      <c r="D2372" s="636" t="s">
        <v>176</v>
      </c>
      <c r="E2372" s="636" t="s">
        <v>280</v>
      </c>
      <c r="F2372" s="374">
        <v>2968.17</v>
      </c>
      <c r="G2372" s="636" t="s">
        <v>11043</v>
      </c>
      <c r="H2372" s="636" t="s">
        <v>421</v>
      </c>
      <c r="I2372" s="637" t="s">
        <v>6986</v>
      </c>
      <c r="J2372" s="637" t="s">
        <v>1188</v>
      </c>
      <c r="K2372" s="637" t="s">
        <v>4137</v>
      </c>
      <c r="L2372" s="637">
        <v>557514564</v>
      </c>
      <c r="M2372" s="646">
        <v>45271</v>
      </c>
      <c r="N2372" s="74">
        <f t="shared" si="109"/>
        <v>12</v>
      </c>
      <c r="O2372" s="74">
        <f t="shared" si="110"/>
        <v>12</v>
      </c>
      <c r="P2372" s="139" t="str">
        <f t="shared" si="111"/>
        <v>Gastos_com_Pessoal</v>
      </c>
    </row>
    <row r="2373" spans="1:16" ht="51" x14ac:dyDescent="0.2">
      <c r="A2373" s="627">
        <v>9748</v>
      </c>
      <c r="B2373" s="634">
        <v>45271</v>
      </c>
      <c r="C2373" s="642">
        <v>45261</v>
      </c>
      <c r="D2373" s="636" t="s">
        <v>176</v>
      </c>
      <c r="E2373" s="636" t="s">
        <v>262</v>
      </c>
      <c r="F2373" s="374">
        <v>999.05</v>
      </c>
      <c r="G2373" s="636" t="s">
        <v>11044</v>
      </c>
      <c r="H2373" s="636" t="s">
        <v>419</v>
      </c>
      <c r="I2373" s="637" t="s">
        <v>7150</v>
      </c>
      <c r="J2373" s="637" t="s">
        <v>1188</v>
      </c>
      <c r="K2373" s="637" t="s">
        <v>4137</v>
      </c>
      <c r="L2373" s="637">
        <v>557514564</v>
      </c>
      <c r="M2373" s="646">
        <v>45271</v>
      </c>
      <c r="N2373" s="74">
        <f t="shared" ref="N2373:N2436" si="112">IF(B2373=0,0,IF(YEAR(B2373)=$O$1,MONTH(B2373)-$N$1+1,(YEAR(B2373)-$O$1)*12-$N$1+1+MONTH(B2373)))</f>
        <v>12</v>
      </c>
      <c r="O2373" s="74">
        <f t="shared" ref="O2373:O2436" si="113">IF(C2373=0,0,IF(YEAR(C2373)=$O$1,MONTH(C2373)-$N$1+1,(YEAR(C2373)-$O$1)*12-$N$1+1+MONTH(C2373)))</f>
        <v>12</v>
      </c>
      <c r="P2373" s="139" t="str">
        <f t="shared" ref="P2373:P2436" si="114">SUBSTITUTE(D2373," ","_")</f>
        <v>Gastos_com_Pessoal</v>
      </c>
    </row>
    <row r="2374" spans="1:16" ht="51" x14ac:dyDescent="0.2">
      <c r="A2374" s="627">
        <v>9748</v>
      </c>
      <c r="B2374" s="634">
        <v>45271</v>
      </c>
      <c r="C2374" s="642">
        <v>45261</v>
      </c>
      <c r="D2374" s="636" t="s">
        <v>176</v>
      </c>
      <c r="E2374" s="636" t="s">
        <v>280</v>
      </c>
      <c r="F2374" s="374">
        <v>2749.63</v>
      </c>
      <c r="G2374" s="636" t="s">
        <v>7695</v>
      </c>
      <c r="H2374" s="636" t="s">
        <v>419</v>
      </c>
      <c r="I2374" s="637" t="s">
        <v>7150</v>
      </c>
      <c r="J2374" s="637" t="s">
        <v>1188</v>
      </c>
      <c r="K2374" s="637" t="s">
        <v>4137</v>
      </c>
      <c r="L2374" s="637">
        <v>557514564</v>
      </c>
      <c r="M2374" s="646">
        <v>45271</v>
      </c>
      <c r="N2374" s="74">
        <f t="shared" si="112"/>
        <v>12</v>
      </c>
      <c r="O2374" s="74">
        <f t="shared" si="113"/>
        <v>12</v>
      </c>
      <c r="P2374" s="139" t="str">
        <f t="shared" si="114"/>
        <v>Gastos_com_Pessoal</v>
      </c>
    </row>
    <row r="2375" spans="1:16" ht="51" x14ac:dyDescent="0.2">
      <c r="A2375" s="627">
        <v>9748</v>
      </c>
      <c r="B2375" s="634">
        <v>45271</v>
      </c>
      <c r="C2375" s="642">
        <v>45261</v>
      </c>
      <c r="D2375" s="636" t="s">
        <v>176</v>
      </c>
      <c r="E2375" s="636" t="s">
        <v>262</v>
      </c>
      <c r="F2375" s="374">
        <v>1076.17</v>
      </c>
      <c r="G2375" s="636" t="s">
        <v>11045</v>
      </c>
      <c r="H2375" s="636" t="s">
        <v>493</v>
      </c>
      <c r="I2375" s="637" t="s">
        <v>11046</v>
      </c>
      <c r="J2375" s="637" t="s">
        <v>1188</v>
      </c>
      <c r="K2375" s="637" t="s">
        <v>4137</v>
      </c>
      <c r="L2375" s="637">
        <v>557514564</v>
      </c>
      <c r="M2375" s="646">
        <v>45271</v>
      </c>
      <c r="N2375" s="74">
        <f t="shared" si="112"/>
        <v>12</v>
      </c>
      <c r="O2375" s="74">
        <f t="shared" si="113"/>
        <v>12</v>
      </c>
      <c r="P2375" s="139" t="str">
        <f t="shared" si="114"/>
        <v>Gastos_com_Pessoal</v>
      </c>
    </row>
    <row r="2376" spans="1:16" ht="51" x14ac:dyDescent="0.2">
      <c r="A2376" s="627">
        <v>9748</v>
      </c>
      <c r="B2376" s="634">
        <v>45271</v>
      </c>
      <c r="C2376" s="642">
        <v>45261</v>
      </c>
      <c r="D2376" s="636" t="s">
        <v>176</v>
      </c>
      <c r="E2376" s="636" t="s">
        <v>280</v>
      </c>
      <c r="F2376" s="374">
        <v>2954.5</v>
      </c>
      <c r="G2376" s="636" t="s">
        <v>11047</v>
      </c>
      <c r="H2376" s="636" t="s">
        <v>493</v>
      </c>
      <c r="I2376" s="637" t="s">
        <v>11046</v>
      </c>
      <c r="J2376" s="637" t="s">
        <v>1188</v>
      </c>
      <c r="K2376" s="637" t="s">
        <v>4137</v>
      </c>
      <c r="L2376" s="637">
        <v>557514564</v>
      </c>
      <c r="M2376" s="646">
        <v>45271</v>
      </c>
      <c r="N2376" s="74">
        <f t="shared" si="112"/>
        <v>12</v>
      </c>
      <c r="O2376" s="74">
        <f t="shared" si="113"/>
        <v>12</v>
      </c>
      <c r="P2376" s="139" t="str">
        <f t="shared" si="114"/>
        <v>Gastos_com_Pessoal</v>
      </c>
    </row>
    <row r="2377" spans="1:16" ht="38.25" x14ac:dyDescent="0.2">
      <c r="A2377" s="627">
        <v>9748</v>
      </c>
      <c r="B2377" s="634">
        <v>45271</v>
      </c>
      <c r="C2377" s="642">
        <v>45261</v>
      </c>
      <c r="D2377" s="636" t="s">
        <v>264</v>
      </c>
      <c r="E2377" s="636" t="s">
        <v>293</v>
      </c>
      <c r="F2377" s="374">
        <v>86.2</v>
      </c>
      <c r="G2377" s="636" t="s">
        <v>11048</v>
      </c>
      <c r="H2377" s="636" t="s">
        <v>420</v>
      </c>
      <c r="I2377" s="637" t="s">
        <v>10457</v>
      </c>
      <c r="J2377" s="637" t="s">
        <v>1188</v>
      </c>
      <c r="K2377" s="637" t="s">
        <v>4137</v>
      </c>
      <c r="L2377" s="637">
        <v>557514564</v>
      </c>
      <c r="M2377" s="646">
        <v>45271</v>
      </c>
      <c r="N2377" s="74">
        <f t="shared" si="112"/>
        <v>12</v>
      </c>
      <c r="O2377" s="74">
        <f t="shared" si="113"/>
        <v>12</v>
      </c>
      <c r="P2377" s="139" t="str">
        <f t="shared" si="114"/>
        <v>Gastos_Gerais</v>
      </c>
    </row>
    <row r="2378" spans="1:16" ht="38.25" x14ac:dyDescent="0.2">
      <c r="A2378" s="627">
        <v>9748</v>
      </c>
      <c r="B2378" s="634">
        <v>45271</v>
      </c>
      <c r="C2378" s="642">
        <v>45261</v>
      </c>
      <c r="D2378" s="636" t="s">
        <v>264</v>
      </c>
      <c r="E2378" s="636" t="s">
        <v>293</v>
      </c>
      <c r="F2378" s="374">
        <v>12.8</v>
      </c>
      <c r="G2378" s="636" t="s">
        <v>11049</v>
      </c>
      <c r="H2378" s="636" t="s">
        <v>419</v>
      </c>
      <c r="I2378" s="637" t="s">
        <v>6796</v>
      </c>
      <c r="J2378" s="637" t="s">
        <v>1188</v>
      </c>
      <c r="K2378" s="637" t="s">
        <v>4137</v>
      </c>
      <c r="L2378" s="637">
        <v>557514564</v>
      </c>
      <c r="M2378" s="646">
        <v>45271</v>
      </c>
      <c r="N2378" s="74">
        <f t="shared" si="112"/>
        <v>12</v>
      </c>
      <c r="O2378" s="74">
        <f t="shared" si="113"/>
        <v>12</v>
      </c>
      <c r="P2378" s="139" t="str">
        <f t="shared" si="114"/>
        <v>Gastos_Gerais</v>
      </c>
    </row>
    <row r="2379" spans="1:16" ht="38.25" x14ac:dyDescent="0.2">
      <c r="A2379" s="627">
        <v>9748</v>
      </c>
      <c r="B2379" s="634">
        <v>45271</v>
      </c>
      <c r="C2379" s="642">
        <v>45261</v>
      </c>
      <c r="D2379" s="636" t="s">
        <v>264</v>
      </c>
      <c r="E2379" s="636" t="s">
        <v>293</v>
      </c>
      <c r="F2379" s="374">
        <v>11.4</v>
      </c>
      <c r="G2379" s="636" t="s">
        <v>11050</v>
      </c>
      <c r="H2379" s="636" t="s">
        <v>422</v>
      </c>
      <c r="I2379" s="637" t="s">
        <v>8240</v>
      </c>
      <c r="J2379" s="637" t="s">
        <v>1188</v>
      </c>
      <c r="K2379" s="637" t="s">
        <v>4137</v>
      </c>
      <c r="L2379" s="637">
        <v>557514564</v>
      </c>
      <c r="M2379" s="646">
        <v>45271</v>
      </c>
      <c r="N2379" s="74">
        <f t="shared" si="112"/>
        <v>12</v>
      </c>
      <c r="O2379" s="74">
        <f t="shared" si="113"/>
        <v>12</v>
      </c>
      <c r="P2379" s="139" t="str">
        <f t="shared" si="114"/>
        <v>Gastos_Gerais</v>
      </c>
    </row>
    <row r="2380" spans="1:16" ht="38.25" x14ac:dyDescent="0.2">
      <c r="A2380" s="627">
        <v>9748</v>
      </c>
      <c r="B2380" s="634">
        <v>45271</v>
      </c>
      <c r="C2380" s="642">
        <v>45261</v>
      </c>
      <c r="D2380" s="636" t="s">
        <v>264</v>
      </c>
      <c r="E2380" s="636" t="s">
        <v>293</v>
      </c>
      <c r="F2380" s="374">
        <v>225</v>
      </c>
      <c r="G2380" s="636" t="s">
        <v>11051</v>
      </c>
      <c r="H2380" s="636" t="s">
        <v>493</v>
      </c>
      <c r="I2380" s="637" t="s">
        <v>11052</v>
      </c>
      <c r="J2380" s="637" t="s">
        <v>1188</v>
      </c>
      <c r="K2380" s="637" t="s">
        <v>4137</v>
      </c>
      <c r="L2380" s="637">
        <v>557514564</v>
      </c>
      <c r="M2380" s="646">
        <v>45271</v>
      </c>
      <c r="N2380" s="74">
        <f t="shared" si="112"/>
        <v>12</v>
      </c>
      <c r="O2380" s="74">
        <f t="shared" si="113"/>
        <v>12</v>
      </c>
      <c r="P2380" s="139" t="str">
        <f t="shared" si="114"/>
        <v>Gastos_Gerais</v>
      </c>
    </row>
    <row r="2381" spans="1:16" ht="38.25" x14ac:dyDescent="0.2">
      <c r="A2381" s="627">
        <v>9748</v>
      </c>
      <c r="B2381" s="634">
        <v>45271</v>
      </c>
      <c r="C2381" s="642">
        <v>45261</v>
      </c>
      <c r="D2381" s="636" t="s">
        <v>264</v>
      </c>
      <c r="E2381" s="636" t="s">
        <v>293</v>
      </c>
      <c r="F2381" s="374">
        <v>225</v>
      </c>
      <c r="G2381" s="636" t="s">
        <v>11053</v>
      </c>
      <c r="H2381" s="636" t="s">
        <v>493</v>
      </c>
      <c r="I2381" s="637" t="s">
        <v>11054</v>
      </c>
      <c r="J2381" s="637" t="s">
        <v>1188</v>
      </c>
      <c r="K2381" s="637" t="s">
        <v>4137</v>
      </c>
      <c r="L2381" s="637">
        <v>557514564</v>
      </c>
      <c r="M2381" s="646">
        <v>45271</v>
      </c>
      <c r="N2381" s="74">
        <f t="shared" si="112"/>
        <v>12</v>
      </c>
      <c r="O2381" s="74">
        <f t="shared" si="113"/>
        <v>12</v>
      </c>
      <c r="P2381" s="139" t="str">
        <f t="shared" si="114"/>
        <v>Gastos_Gerais</v>
      </c>
    </row>
    <row r="2382" spans="1:16" ht="38.25" x14ac:dyDescent="0.2">
      <c r="A2382" s="627">
        <v>9748</v>
      </c>
      <c r="B2382" s="634">
        <v>45271</v>
      </c>
      <c r="C2382" s="642">
        <v>45261</v>
      </c>
      <c r="D2382" s="636" t="s">
        <v>264</v>
      </c>
      <c r="E2382" s="636" t="s">
        <v>293</v>
      </c>
      <c r="F2382" s="374">
        <v>75</v>
      </c>
      <c r="G2382" s="636" t="s">
        <v>11055</v>
      </c>
      <c r="H2382" s="636" t="s">
        <v>418</v>
      </c>
      <c r="I2382" s="637" t="s">
        <v>4527</v>
      </c>
      <c r="J2382" s="637" t="s">
        <v>1188</v>
      </c>
      <c r="K2382" s="637" t="s">
        <v>4137</v>
      </c>
      <c r="L2382" s="637">
        <v>557514564</v>
      </c>
      <c r="M2382" s="646">
        <v>45271</v>
      </c>
      <c r="N2382" s="74">
        <f t="shared" si="112"/>
        <v>12</v>
      </c>
      <c r="O2382" s="74">
        <f t="shared" si="113"/>
        <v>12</v>
      </c>
      <c r="P2382" s="139" t="str">
        <f t="shared" si="114"/>
        <v>Gastos_Gerais</v>
      </c>
    </row>
    <row r="2383" spans="1:16" ht="38.25" x14ac:dyDescent="0.2">
      <c r="A2383" s="627">
        <v>9748</v>
      </c>
      <c r="B2383" s="634">
        <v>45271</v>
      </c>
      <c r="C2383" s="642">
        <v>45261</v>
      </c>
      <c r="D2383" s="636" t="s">
        <v>264</v>
      </c>
      <c r="E2383" s="636" t="s">
        <v>293</v>
      </c>
      <c r="F2383" s="374">
        <v>225</v>
      </c>
      <c r="G2383" s="636" t="s">
        <v>11056</v>
      </c>
      <c r="H2383" s="636" t="s">
        <v>493</v>
      </c>
      <c r="I2383" s="637" t="s">
        <v>11057</v>
      </c>
      <c r="J2383" s="637" t="s">
        <v>1188</v>
      </c>
      <c r="K2383" s="637" t="s">
        <v>4137</v>
      </c>
      <c r="L2383" s="637">
        <v>557514564</v>
      </c>
      <c r="M2383" s="646">
        <v>45271</v>
      </c>
      <c r="N2383" s="74">
        <f t="shared" si="112"/>
        <v>12</v>
      </c>
      <c r="O2383" s="74">
        <f t="shared" si="113"/>
        <v>12</v>
      </c>
      <c r="P2383" s="139" t="str">
        <f t="shared" si="114"/>
        <v>Gastos_Gerais</v>
      </c>
    </row>
    <row r="2384" spans="1:16" ht="38.25" x14ac:dyDescent="0.2">
      <c r="A2384" s="627">
        <v>9748</v>
      </c>
      <c r="B2384" s="634">
        <v>45271</v>
      </c>
      <c r="C2384" s="642">
        <v>45261</v>
      </c>
      <c r="D2384" s="636" t="s">
        <v>264</v>
      </c>
      <c r="E2384" s="636" t="s">
        <v>293</v>
      </c>
      <c r="F2384" s="374">
        <v>75</v>
      </c>
      <c r="G2384" s="636" t="s">
        <v>11058</v>
      </c>
      <c r="H2384" s="636" t="s">
        <v>418</v>
      </c>
      <c r="I2384" s="637" t="s">
        <v>3717</v>
      </c>
      <c r="J2384" s="637" t="s">
        <v>1188</v>
      </c>
      <c r="K2384" s="637" t="s">
        <v>4137</v>
      </c>
      <c r="L2384" s="637">
        <v>557514564</v>
      </c>
      <c r="M2384" s="646">
        <v>45271</v>
      </c>
      <c r="N2384" s="74">
        <f t="shared" si="112"/>
        <v>12</v>
      </c>
      <c r="O2384" s="74">
        <f t="shared" si="113"/>
        <v>12</v>
      </c>
      <c r="P2384" s="139" t="str">
        <f t="shared" si="114"/>
        <v>Gastos_Gerais</v>
      </c>
    </row>
    <row r="2385" spans="1:16" ht="38.25" x14ac:dyDescent="0.2">
      <c r="A2385" s="627">
        <v>9748</v>
      </c>
      <c r="B2385" s="634">
        <v>45271</v>
      </c>
      <c r="C2385" s="642">
        <v>45261</v>
      </c>
      <c r="D2385" s="636" t="s">
        <v>264</v>
      </c>
      <c r="E2385" s="636" t="s">
        <v>293</v>
      </c>
      <c r="F2385" s="374">
        <v>75</v>
      </c>
      <c r="G2385" s="636" t="s">
        <v>11059</v>
      </c>
      <c r="H2385" s="636" t="s">
        <v>418</v>
      </c>
      <c r="I2385" s="637" t="s">
        <v>11060</v>
      </c>
      <c r="J2385" s="637" t="s">
        <v>1188</v>
      </c>
      <c r="K2385" s="637" t="s">
        <v>4137</v>
      </c>
      <c r="L2385" s="637">
        <v>557514564</v>
      </c>
      <c r="M2385" s="646">
        <v>45271</v>
      </c>
      <c r="N2385" s="74">
        <f t="shared" si="112"/>
        <v>12</v>
      </c>
      <c r="O2385" s="74">
        <f t="shared" si="113"/>
        <v>12</v>
      </c>
      <c r="P2385" s="139" t="str">
        <f t="shared" si="114"/>
        <v>Gastos_Gerais</v>
      </c>
    </row>
    <row r="2386" spans="1:16" ht="51" x14ac:dyDescent="0.2">
      <c r="A2386" s="627">
        <v>9748</v>
      </c>
      <c r="B2386" s="634">
        <v>45271</v>
      </c>
      <c r="C2386" s="642">
        <v>45261</v>
      </c>
      <c r="D2386" s="636" t="s">
        <v>176</v>
      </c>
      <c r="E2386" s="636" t="s">
        <v>262</v>
      </c>
      <c r="F2386" s="374">
        <v>871.24</v>
      </c>
      <c r="G2386" s="636" t="s">
        <v>11061</v>
      </c>
      <c r="H2386" s="636" t="s">
        <v>417</v>
      </c>
      <c r="I2386" s="637" t="s">
        <v>11062</v>
      </c>
      <c r="J2386" s="637" t="s">
        <v>1188</v>
      </c>
      <c r="K2386" s="637" t="s">
        <v>4137</v>
      </c>
      <c r="L2386" s="637">
        <v>557514564</v>
      </c>
      <c r="M2386" s="646">
        <v>45271</v>
      </c>
      <c r="N2386" s="74">
        <f t="shared" si="112"/>
        <v>12</v>
      </c>
      <c r="O2386" s="74">
        <f t="shared" si="113"/>
        <v>12</v>
      </c>
      <c r="P2386" s="139" t="str">
        <f t="shared" si="114"/>
        <v>Gastos_com_Pessoal</v>
      </c>
    </row>
    <row r="2387" spans="1:16" ht="51" x14ac:dyDescent="0.2">
      <c r="A2387" s="627">
        <v>9748</v>
      </c>
      <c r="B2387" s="634">
        <v>45271</v>
      </c>
      <c r="C2387" s="642">
        <v>45261</v>
      </c>
      <c r="D2387" s="636" t="s">
        <v>176</v>
      </c>
      <c r="E2387" s="636" t="s">
        <v>280</v>
      </c>
      <c r="F2387" s="374">
        <v>2461.3000000000002</v>
      </c>
      <c r="G2387" s="636" t="s">
        <v>11063</v>
      </c>
      <c r="H2387" s="636" t="s">
        <v>417</v>
      </c>
      <c r="I2387" s="637" t="s">
        <v>11062</v>
      </c>
      <c r="J2387" s="637" t="s">
        <v>1188</v>
      </c>
      <c r="K2387" s="637" t="s">
        <v>4137</v>
      </c>
      <c r="L2387" s="637">
        <v>557514564</v>
      </c>
      <c r="M2387" s="646">
        <v>45271</v>
      </c>
      <c r="N2387" s="74">
        <f t="shared" si="112"/>
        <v>12</v>
      </c>
      <c r="O2387" s="74">
        <f t="shared" si="113"/>
        <v>12</v>
      </c>
      <c r="P2387" s="139" t="str">
        <f t="shared" si="114"/>
        <v>Gastos_com_Pessoal</v>
      </c>
    </row>
    <row r="2388" spans="1:16" ht="89.25" x14ac:dyDescent="0.2">
      <c r="A2388" s="627">
        <v>9748</v>
      </c>
      <c r="B2388" s="634">
        <v>45271</v>
      </c>
      <c r="C2388" s="642">
        <v>45231</v>
      </c>
      <c r="D2388" s="636" t="s">
        <v>308</v>
      </c>
      <c r="E2388" s="636" t="s">
        <v>308</v>
      </c>
      <c r="F2388" s="374">
        <v>252313.9</v>
      </c>
      <c r="G2388" s="636" t="s">
        <v>10784</v>
      </c>
      <c r="H2388" s="636" t="s">
        <v>303</v>
      </c>
      <c r="I2388" s="637" t="s">
        <v>1509</v>
      </c>
      <c r="J2388" s="637" t="s">
        <v>425</v>
      </c>
      <c r="K2388" s="637" t="s">
        <v>1511</v>
      </c>
      <c r="L2388" s="637" t="s">
        <v>425</v>
      </c>
      <c r="M2388" s="646">
        <v>45271</v>
      </c>
      <c r="N2388" s="74">
        <f t="shared" si="112"/>
        <v>12</v>
      </c>
      <c r="O2388" s="74">
        <f t="shared" si="113"/>
        <v>11</v>
      </c>
      <c r="P2388" s="139" t="str">
        <f t="shared" si="114"/>
        <v>Transferência_para_Reserva_de_Recursos</v>
      </c>
    </row>
    <row r="2389" spans="1:16" ht="48" x14ac:dyDescent="0.2">
      <c r="A2389" s="627">
        <v>9748</v>
      </c>
      <c r="B2389" s="634">
        <v>45271</v>
      </c>
      <c r="C2389" s="642">
        <v>45231</v>
      </c>
      <c r="D2389" s="636" t="s">
        <v>264</v>
      </c>
      <c r="E2389" s="636" t="s">
        <v>59</v>
      </c>
      <c r="F2389" s="374">
        <v>1930.64</v>
      </c>
      <c r="G2389" s="636" t="s">
        <v>1538</v>
      </c>
      <c r="H2389" s="636" t="s">
        <v>302</v>
      </c>
      <c r="I2389" s="637" t="s">
        <v>1539</v>
      </c>
      <c r="J2389" s="637" t="s">
        <v>1157</v>
      </c>
      <c r="K2389" s="637" t="s">
        <v>1157</v>
      </c>
      <c r="L2389" s="637">
        <v>1903601</v>
      </c>
      <c r="M2389" s="646">
        <v>45252</v>
      </c>
      <c r="N2389" s="74">
        <f t="shared" si="112"/>
        <v>12</v>
      </c>
      <c r="O2389" s="74">
        <f t="shared" si="113"/>
        <v>11</v>
      </c>
      <c r="P2389" s="139" t="str">
        <f t="shared" si="114"/>
        <v>Gastos_Gerais</v>
      </c>
    </row>
    <row r="2390" spans="1:16" ht="38.25" x14ac:dyDescent="0.2">
      <c r="A2390" s="627">
        <v>9748</v>
      </c>
      <c r="B2390" s="634">
        <v>45271</v>
      </c>
      <c r="C2390" s="642">
        <v>45231</v>
      </c>
      <c r="D2390" s="636" t="s">
        <v>264</v>
      </c>
      <c r="E2390" s="636" t="s">
        <v>388</v>
      </c>
      <c r="F2390" s="374">
        <v>3060</v>
      </c>
      <c r="G2390" s="636" t="s">
        <v>11064</v>
      </c>
      <c r="H2390" s="636" t="s">
        <v>1032</v>
      </c>
      <c r="I2390" s="637" t="s">
        <v>11065</v>
      </c>
      <c r="J2390" s="637" t="s">
        <v>1157</v>
      </c>
      <c r="K2390" s="637" t="s">
        <v>32</v>
      </c>
      <c r="L2390" s="637">
        <v>15166</v>
      </c>
      <c r="M2390" s="646">
        <v>45260</v>
      </c>
      <c r="N2390" s="74">
        <f t="shared" si="112"/>
        <v>12</v>
      </c>
      <c r="O2390" s="74">
        <f t="shared" si="113"/>
        <v>11</v>
      </c>
      <c r="P2390" s="139" t="str">
        <f t="shared" si="114"/>
        <v>Gastos_Gerais</v>
      </c>
    </row>
    <row r="2391" spans="1:16" ht="38.25" x14ac:dyDescent="0.2">
      <c r="A2391" s="627">
        <v>9748</v>
      </c>
      <c r="B2391" s="634">
        <v>45271</v>
      </c>
      <c r="C2391" s="642">
        <v>45261</v>
      </c>
      <c r="D2391" s="636" t="s">
        <v>264</v>
      </c>
      <c r="E2391" s="636" t="s">
        <v>396</v>
      </c>
      <c r="F2391" s="374">
        <v>1103.3</v>
      </c>
      <c r="G2391" s="636" t="s">
        <v>11066</v>
      </c>
      <c r="H2391" s="636" t="s">
        <v>418</v>
      </c>
      <c r="I2391" s="637" t="s">
        <v>10133</v>
      </c>
      <c r="J2391" s="637" t="s">
        <v>1157</v>
      </c>
      <c r="K2391" s="637" t="s">
        <v>32</v>
      </c>
      <c r="L2391" s="637">
        <v>936</v>
      </c>
      <c r="M2391" s="646">
        <v>45271</v>
      </c>
      <c r="N2391" s="74">
        <f t="shared" si="112"/>
        <v>12</v>
      </c>
      <c r="O2391" s="74">
        <f t="shared" si="113"/>
        <v>12</v>
      </c>
      <c r="P2391" s="139" t="str">
        <f t="shared" si="114"/>
        <v>Gastos_Gerais</v>
      </c>
    </row>
    <row r="2392" spans="1:16" ht="60" x14ac:dyDescent="0.2">
      <c r="A2392" s="627">
        <v>9748</v>
      </c>
      <c r="B2392" s="634">
        <v>45271</v>
      </c>
      <c r="C2392" s="642">
        <v>45231</v>
      </c>
      <c r="D2392" s="636" t="s">
        <v>264</v>
      </c>
      <c r="E2392" s="636" t="s">
        <v>211</v>
      </c>
      <c r="F2392" s="374">
        <v>33060.15</v>
      </c>
      <c r="G2392" s="636" t="s">
        <v>11067</v>
      </c>
      <c r="H2392" s="636" t="s">
        <v>303</v>
      </c>
      <c r="I2392" s="637" t="s">
        <v>1549</v>
      </c>
      <c r="J2392" s="637" t="s">
        <v>1157</v>
      </c>
      <c r="K2392" s="637" t="s">
        <v>1158</v>
      </c>
      <c r="L2392" s="637">
        <v>27</v>
      </c>
      <c r="M2392" s="646">
        <v>45271</v>
      </c>
      <c r="N2392" s="74">
        <f t="shared" si="112"/>
        <v>12</v>
      </c>
      <c r="O2392" s="74">
        <f t="shared" si="113"/>
        <v>11</v>
      </c>
      <c r="P2392" s="139" t="str">
        <f t="shared" si="114"/>
        <v>Gastos_Gerais</v>
      </c>
    </row>
    <row r="2393" spans="1:16" ht="38.25" x14ac:dyDescent="0.2">
      <c r="A2393" s="627">
        <v>9748</v>
      </c>
      <c r="B2393" s="634">
        <v>45271</v>
      </c>
      <c r="C2393" s="642">
        <v>45261</v>
      </c>
      <c r="D2393" s="636" t="s">
        <v>264</v>
      </c>
      <c r="E2393" s="636" t="s">
        <v>402</v>
      </c>
      <c r="F2393" s="374">
        <v>18.5</v>
      </c>
      <c r="G2393" s="636" t="s">
        <v>1487</v>
      </c>
      <c r="H2393" s="636" t="s">
        <v>416</v>
      </c>
      <c r="I2393" s="637" t="s">
        <v>7794</v>
      </c>
      <c r="J2393" s="637" t="s">
        <v>1157</v>
      </c>
      <c r="K2393" s="637" t="s">
        <v>32</v>
      </c>
      <c r="L2393" s="637">
        <v>156</v>
      </c>
      <c r="M2393" s="646">
        <v>45265</v>
      </c>
      <c r="N2393" s="74">
        <f t="shared" si="112"/>
        <v>12</v>
      </c>
      <c r="O2393" s="74">
        <f t="shared" si="113"/>
        <v>12</v>
      </c>
      <c r="P2393" s="139" t="str">
        <f t="shared" si="114"/>
        <v>Gastos_Gerais</v>
      </c>
    </row>
    <row r="2394" spans="1:16" ht="38.25" x14ac:dyDescent="0.2">
      <c r="A2394" s="627">
        <v>9748</v>
      </c>
      <c r="B2394" s="634">
        <v>45271</v>
      </c>
      <c r="C2394" s="642">
        <v>45261</v>
      </c>
      <c r="D2394" s="636" t="s">
        <v>264</v>
      </c>
      <c r="E2394" s="636" t="s">
        <v>80</v>
      </c>
      <c r="F2394" s="374">
        <v>437.85</v>
      </c>
      <c r="G2394" s="636" t="s">
        <v>11320</v>
      </c>
      <c r="H2394" s="636" t="s">
        <v>421</v>
      </c>
      <c r="I2394" s="637" t="s">
        <v>11068</v>
      </c>
      <c r="J2394" s="637" t="s">
        <v>1157</v>
      </c>
      <c r="K2394" s="637" t="s">
        <v>32</v>
      </c>
      <c r="L2394" s="637">
        <v>3030</v>
      </c>
      <c r="M2394" s="646">
        <v>45267</v>
      </c>
      <c r="N2394" s="74">
        <f t="shared" si="112"/>
        <v>12</v>
      </c>
      <c r="O2394" s="74">
        <f t="shared" si="113"/>
        <v>12</v>
      </c>
      <c r="P2394" s="139" t="str">
        <f t="shared" si="114"/>
        <v>Gastos_Gerais</v>
      </c>
    </row>
    <row r="2395" spans="1:16" ht="38.25" x14ac:dyDescent="0.2">
      <c r="A2395" s="627">
        <v>9748</v>
      </c>
      <c r="B2395" s="634">
        <v>45271</v>
      </c>
      <c r="C2395" s="642">
        <v>45261</v>
      </c>
      <c r="D2395" s="636" t="s">
        <v>264</v>
      </c>
      <c r="E2395" s="636" t="s">
        <v>402</v>
      </c>
      <c r="F2395" s="374">
        <v>49.5</v>
      </c>
      <c r="G2395" s="636" t="s">
        <v>1487</v>
      </c>
      <c r="H2395" s="636" t="s">
        <v>1032</v>
      </c>
      <c r="I2395" s="637" t="s">
        <v>3184</v>
      </c>
      <c r="J2395" s="637" t="s">
        <v>1157</v>
      </c>
      <c r="K2395" s="637" t="s">
        <v>32</v>
      </c>
      <c r="L2395" s="637">
        <v>208</v>
      </c>
      <c r="M2395" s="646">
        <v>45265</v>
      </c>
      <c r="N2395" s="74">
        <f t="shared" si="112"/>
        <v>12</v>
      </c>
      <c r="O2395" s="74">
        <f t="shared" si="113"/>
        <v>12</v>
      </c>
      <c r="P2395" s="139" t="str">
        <f t="shared" si="114"/>
        <v>Gastos_Gerais</v>
      </c>
    </row>
    <row r="2396" spans="1:16" ht="38.25" x14ac:dyDescent="0.2">
      <c r="A2396" s="627">
        <v>9748</v>
      </c>
      <c r="B2396" s="634">
        <v>45271</v>
      </c>
      <c r="C2396" s="642">
        <v>45261</v>
      </c>
      <c r="D2396" s="636" t="s">
        <v>264</v>
      </c>
      <c r="E2396" s="636" t="s">
        <v>182</v>
      </c>
      <c r="F2396" s="374">
        <v>22</v>
      </c>
      <c r="G2396" s="636" t="s">
        <v>11069</v>
      </c>
      <c r="H2396" s="636" t="s">
        <v>420</v>
      </c>
      <c r="I2396" s="637" t="s">
        <v>11070</v>
      </c>
      <c r="J2396" s="637" t="s">
        <v>1157</v>
      </c>
      <c r="K2396" s="637" t="s">
        <v>32</v>
      </c>
      <c r="L2396" s="637">
        <v>1726</v>
      </c>
      <c r="M2396" s="646">
        <v>45258</v>
      </c>
      <c r="N2396" s="74">
        <f t="shared" si="112"/>
        <v>12</v>
      </c>
      <c r="O2396" s="74">
        <f t="shared" si="113"/>
        <v>12</v>
      </c>
      <c r="P2396" s="139" t="str">
        <f t="shared" si="114"/>
        <v>Gastos_Gerais</v>
      </c>
    </row>
    <row r="2397" spans="1:16" ht="38.25" x14ac:dyDescent="0.2">
      <c r="A2397" s="627">
        <v>9748</v>
      </c>
      <c r="B2397" s="634">
        <v>45271</v>
      </c>
      <c r="C2397" s="642">
        <v>45261</v>
      </c>
      <c r="D2397" s="636" t="s">
        <v>264</v>
      </c>
      <c r="E2397" s="636" t="s">
        <v>182</v>
      </c>
      <c r="F2397" s="374">
        <v>480</v>
      </c>
      <c r="G2397" s="636" t="s">
        <v>11071</v>
      </c>
      <c r="H2397" s="636" t="s">
        <v>1032</v>
      </c>
      <c r="I2397" s="637" t="s">
        <v>11072</v>
      </c>
      <c r="J2397" s="637" t="s">
        <v>1157</v>
      </c>
      <c r="K2397" s="637" t="s">
        <v>32</v>
      </c>
      <c r="L2397" s="637">
        <v>7467</v>
      </c>
      <c r="M2397" s="646">
        <v>45267</v>
      </c>
      <c r="N2397" s="74">
        <f t="shared" si="112"/>
        <v>12</v>
      </c>
      <c r="O2397" s="74">
        <f t="shared" si="113"/>
        <v>12</v>
      </c>
      <c r="P2397" s="139" t="str">
        <f t="shared" si="114"/>
        <v>Gastos_Gerais</v>
      </c>
    </row>
    <row r="2398" spans="1:16" ht="51" x14ac:dyDescent="0.2">
      <c r="A2398" s="627">
        <v>9748</v>
      </c>
      <c r="B2398" s="634">
        <v>45272</v>
      </c>
      <c r="C2398" s="642">
        <v>45261</v>
      </c>
      <c r="D2398" s="636" t="s">
        <v>176</v>
      </c>
      <c r="E2398" s="636" t="s">
        <v>10</v>
      </c>
      <c r="F2398" s="374">
        <v>3732.24</v>
      </c>
      <c r="G2398" s="636" t="s">
        <v>4306</v>
      </c>
      <c r="H2398" s="636" t="s">
        <v>420</v>
      </c>
      <c r="I2398" s="637" t="s">
        <v>11073</v>
      </c>
      <c r="J2398" s="637" t="s">
        <v>1307</v>
      </c>
      <c r="K2398" s="637" t="s">
        <v>1218</v>
      </c>
      <c r="L2398" s="654" t="s">
        <v>11708</v>
      </c>
      <c r="M2398" s="646">
        <v>45272</v>
      </c>
      <c r="N2398" s="74">
        <f t="shared" si="112"/>
        <v>12</v>
      </c>
      <c r="O2398" s="74">
        <f t="shared" si="113"/>
        <v>12</v>
      </c>
      <c r="P2398" s="139" t="str">
        <f t="shared" si="114"/>
        <v>Gastos_com_Pessoal</v>
      </c>
    </row>
    <row r="2399" spans="1:16" ht="51" x14ac:dyDescent="0.2">
      <c r="A2399" s="627">
        <v>9748</v>
      </c>
      <c r="B2399" s="634">
        <v>45272</v>
      </c>
      <c r="C2399" s="642">
        <v>45261</v>
      </c>
      <c r="D2399" s="636" t="s">
        <v>176</v>
      </c>
      <c r="E2399" s="636" t="s">
        <v>10</v>
      </c>
      <c r="F2399" s="374">
        <v>2426.19</v>
      </c>
      <c r="G2399" s="636" t="s">
        <v>4306</v>
      </c>
      <c r="H2399" s="636" t="s">
        <v>416</v>
      </c>
      <c r="I2399" s="637" t="s">
        <v>8418</v>
      </c>
      <c r="J2399" s="637" t="s">
        <v>1307</v>
      </c>
      <c r="K2399" s="637" t="s">
        <v>1218</v>
      </c>
      <c r="L2399" s="654" t="s">
        <v>11709</v>
      </c>
      <c r="M2399" s="646">
        <v>45272</v>
      </c>
      <c r="N2399" s="74">
        <f t="shared" si="112"/>
        <v>12</v>
      </c>
      <c r="O2399" s="74">
        <f t="shared" si="113"/>
        <v>12</v>
      </c>
      <c r="P2399" s="139" t="str">
        <f t="shared" si="114"/>
        <v>Gastos_com_Pessoal</v>
      </c>
    </row>
    <row r="2400" spans="1:16" ht="51" x14ac:dyDescent="0.2">
      <c r="A2400" s="627">
        <v>9748</v>
      </c>
      <c r="B2400" s="634">
        <v>45272</v>
      </c>
      <c r="C2400" s="642">
        <v>45261</v>
      </c>
      <c r="D2400" s="636" t="s">
        <v>176</v>
      </c>
      <c r="E2400" s="636" t="s">
        <v>10</v>
      </c>
      <c r="F2400" s="374">
        <v>15.24</v>
      </c>
      <c r="G2400" s="636" t="s">
        <v>4306</v>
      </c>
      <c r="H2400" s="636" t="s">
        <v>422</v>
      </c>
      <c r="I2400" s="637" t="s">
        <v>11074</v>
      </c>
      <c r="J2400" s="637" t="s">
        <v>1307</v>
      </c>
      <c r="K2400" s="637" t="s">
        <v>1218</v>
      </c>
      <c r="L2400" s="654" t="s">
        <v>11710</v>
      </c>
      <c r="M2400" s="646">
        <v>45272</v>
      </c>
      <c r="N2400" s="74">
        <f t="shared" si="112"/>
        <v>12</v>
      </c>
      <c r="O2400" s="74">
        <f t="shared" si="113"/>
        <v>12</v>
      </c>
      <c r="P2400" s="139" t="str">
        <f t="shared" si="114"/>
        <v>Gastos_com_Pessoal</v>
      </c>
    </row>
    <row r="2401" spans="1:16" ht="51" x14ac:dyDescent="0.2">
      <c r="A2401" s="627">
        <v>9748</v>
      </c>
      <c r="B2401" s="634">
        <v>45272</v>
      </c>
      <c r="C2401" s="642">
        <v>45261</v>
      </c>
      <c r="D2401" s="636" t="s">
        <v>176</v>
      </c>
      <c r="E2401" s="636" t="s">
        <v>10</v>
      </c>
      <c r="F2401" s="374">
        <v>1243.72</v>
      </c>
      <c r="G2401" s="636" t="s">
        <v>4306</v>
      </c>
      <c r="H2401" s="636" t="s">
        <v>414</v>
      </c>
      <c r="I2401" s="637" t="s">
        <v>11075</v>
      </c>
      <c r="J2401" s="637" t="s">
        <v>1307</v>
      </c>
      <c r="K2401" s="637" t="s">
        <v>1218</v>
      </c>
      <c r="L2401" s="654" t="s">
        <v>11711</v>
      </c>
      <c r="M2401" s="646">
        <v>45272</v>
      </c>
      <c r="N2401" s="74">
        <f t="shared" si="112"/>
        <v>12</v>
      </c>
      <c r="O2401" s="74">
        <f t="shared" si="113"/>
        <v>12</v>
      </c>
      <c r="P2401" s="139" t="str">
        <f t="shared" si="114"/>
        <v>Gastos_com_Pessoal</v>
      </c>
    </row>
    <row r="2402" spans="1:16" ht="51" x14ac:dyDescent="0.2">
      <c r="A2402" s="627">
        <v>9748</v>
      </c>
      <c r="B2402" s="634">
        <v>45272</v>
      </c>
      <c r="C2402" s="642">
        <v>45261</v>
      </c>
      <c r="D2402" s="636" t="s">
        <v>176</v>
      </c>
      <c r="E2402" s="636" t="s">
        <v>10</v>
      </c>
      <c r="F2402" s="374">
        <v>3090.48</v>
      </c>
      <c r="G2402" s="636" t="s">
        <v>4306</v>
      </c>
      <c r="H2402" s="636" t="s">
        <v>414</v>
      </c>
      <c r="I2402" s="637" t="s">
        <v>11076</v>
      </c>
      <c r="J2402" s="637" t="s">
        <v>1307</v>
      </c>
      <c r="K2402" s="637" t="s">
        <v>1218</v>
      </c>
      <c r="L2402" s="654" t="s">
        <v>11712</v>
      </c>
      <c r="M2402" s="646">
        <v>45272</v>
      </c>
      <c r="N2402" s="74">
        <f t="shared" si="112"/>
        <v>12</v>
      </c>
      <c r="O2402" s="74">
        <f t="shared" si="113"/>
        <v>12</v>
      </c>
      <c r="P2402" s="139" t="str">
        <f t="shared" si="114"/>
        <v>Gastos_com_Pessoal</v>
      </c>
    </row>
    <row r="2403" spans="1:16" ht="51" x14ac:dyDescent="0.2">
      <c r="A2403" s="627">
        <v>9748</v>
      </c>
      <c r="B2403" s="634">
        <v>45272</v>
      </c>
      <c r="C2403" s="642">
        <v>45261</v>
      </c>
      <c r="D2403" s="636" t="s">
        <v>176</v>
      </c>
      <c r="E2403" s="636" t="s">
        <v>10</v>
      </c>
      <c r="F2403" s="374">
        <v>3929.34</v>
      </c>
      <c r="G2403" s="636" t="s">
        <v>4306</v>
      </c>
      <c r="H2403" s="636" t="s">
        <v>414</v>
      </c>
      <c r="I2403" s="637" t="s">
        <v>5419</v>
      </c>
      <c r="J2403" s="637" t="s">
        <v>1307</v>
      </c>
      <c r="K2403" s="637" t="s">
        <v>1218</v>
      </c>
      <c r="L2403" s="654" t="s">
        <v>11713</v>
      </c>
      <c r="M2403" s="646">
        <v>45272</v>
      </c>
      <c r="N2403" s="74">
        <f t="shared" si="112"/>
        <v>12</v>
      </c>
      <c r="O2403" s="74">
        <f t="shared" si="113"/>
        <v>12</v>
      </c>
      <c r="P2403" s="139" t="str">
        <f t="shared" si="114"/>
        <v>Gastos_com_Pessoal</v>
      </c>
    </row>
    <row r="2404" spans="1:16" ht="38.25" x14ac:dyDescent="0.2">
      <c r="A2404" s="627">
        <v>9748</v>
      </c>
      <c r="B2404" s="634">
        <v>45272</v>
      </c>
      <c r="C2404" s="642">
        <v>45261</v>
      </c>
      <c r="D2404" s="636" t="s">
        <v>264</v>
      </c>
      <c r="E2404" s="636" t="s">
        <v>402</v>
      </c>
      <c r="F2404" s="374">
        <v>1079.3800000000001</v>
      </c>
      <c r="G2404" s="636" t="s">
        <v>1487</v>
      </c>
      <c r="H2404" s="636" t="s">
        <v>421</v>
      </c>
      <c r="I2404" s="637" t="s">
        <v>11077</v>
      </c>
      <c r="J2404" s="637" t="s">
        <v>5044</v>
      </c>
      <c r="K2404" s="637" t="s">
        <v>32</v>
      </c>
      <c r="L2404" s="637">
        <v>3855</v>
      </c>
      <c r="M2404" s="646">
        <v>45271</v>
      </c>
      <c r="N2404" s="74">
        <f t="shared" si="112"/>
        <v>12</v>
      </c>
      <c r="O2404" s="74">
        <f t="shared" si="113"/>
        <v>12</v>
      </c>
      <c r="P2404" s="139" t="str">
        <f t="shared" si="114"/>
        <v>Gastos_Gerais</v>
      </c>
    </row>
    <row r="2405" spans="1:16" ht="38.25" x14ac:dyDescent="0.2">
      <c r="A2405" s="627">
        <v>9748</v>
      </c>
      <c r="B2405" s="634">
        <v>45272</v>
      </c>
      <c r="C2405" s="642">
        <v>45261</v>
      </c>
      <c r="D2405" s="636" t="s">
        <v>264</v>
      </c>
      <c r="E2405" s="636" t="s">
        <v>96</v>
      </c>
      <c r="F2405" s="374">
        <v>35.1</v>
      </c>
      <c r="G2405" s="636" t="s">
        <v>8559</v>
      </c>
      <c r="H2405" s="636" t="s">
        <v>418</v>
      </c>
      <c r="I2405" s="637" t="s">
        <v>9673</v>
      </c>
      <c r="J2405" s="637" t="s">
        <v>5044</v>
      </c>
      <c r="K2405" s="637" t="s">
        <v>32</v>
      </c>
      <c r="L2405" s="637">
        <v>29456</v>
      </c>
      <c r="M2405" s="646">
        <v>45243</v>
      </c>
      <c r="N2405" s="74">
        <f t="shared" si="112"/>
        <v>12</v>
      </c>
      <c r="O2405" s="74">
        <f t="shared" si="113"/>
        <v>12</v>
      </c>
      <c r="P2405" s="139" t="str">
        <f t="shared" si="114"/>
        <v>Gastos_Gerais</v>
      </c>
    </row>
    <row r="2406" spans="1:16" ht="38.25" x14ac:dyDescent="0.2">
      <c r="A2406" s="627">
        <v>9748</v>
      </c>
      <c r="B2406" s="634">
        <v>45272</v>
      </c>
      <c r="C2406" s="642">
        <v>45261</v>
      </c>
      <c r="D2406" s="636" t="s">
        <v>264</v>
      </c>
      <c r="E2406" s="636" t="s">
        <v>8738</v>
      </c>
      <c r="F2406" s="374">
        <v>90.48</v>
      </c>
      <c r="G2406" s="636" t="s">
        <v>8786</v>
      </c>
      <c r="H2406" s="636" t="s">
        <v>418</v>
      </c>
      <c r="I2406" s="637" t="s">
        <v>4841</v>
      </c>
      <c r="J2406" s="637" t="s">
        <v>5044</v>
      </c>
      <c r="K2406" s="637" t="s">
        <v>32</v>
      </c>
      <c r="L2406" s="637">
        <v>1556</v>
      </c>
      <c r="M2406" s="646">
        <v>45272</v>
      </c>
      <c r="N2406" s="74">
        <f t="shared" si="112"/>
        <v>12</v>
      </c>
      <c r="O2406" s="74">
        <f t="shared" si="113"/>
        <v>12</v>
      </c>
      <c r="P2406" s="139" t="str">
        <f t="shared" si="114"/>
        <v>Gastos_Gerais</v>
      </c>
    </row>
    <row r="2407" spans="1:16" ht="38.25" x14ac:dyDescent="0.2">
      <c r="A2407" s="627">
        <v>9748</v>
      </c>
      <c r="B2407" s="634">
        <v>45272</v>
      </c>
      <c r="C2407" s="642">
        <v>45261</v>
      </c>
      <c r="D2407" s="636" t="s">
        <v>264</v>
      </c>
      <c r="E2407" s="636" t="s">
        <v>96</v>
      </c>
      <c r="F2407" s="374">
        <v>476.3</v>
      </c>
      <c r="G2407" s="636" t="s">
        <v>8559</v>
      </c>
      <c r="H2407" s="636" t="s">
        <v>418</v>
      </c>
      <c r="I2407" s="637" t="s">
        <v>9673</v>
      </c>
      <c r="J2407" s="637" t="s">
        <v>5044</v>
      </c>
      <c r="K2407" s="637" t="s">
        <v>32</v>
      </c>
      <c r="L2407" s="637">
        <v>29658</v>
      </c>
      <c r="M2407" s="646">
        <v>45272</v>
      </c>
      <c r="N2407" s="74">
        <f t="shared" si="112"/>
        <v>12</v>
      </c>
      <c r="O2407" s="74">
        <f t="shared" si="113"/>
        <v>12</v>
      </c>
      <c r="P2407" s="139" t="str">
        <f t="shared" si="114"/>
        <v>Gastos_Gerais</v>
      </c>
    </row>
    <row r="2408" spans="1:16" ht="38.25" x14ac:dyDescent="0.2">
      <c r="A2408" s="627">
        <v>9748</v>
      </c>
      <c r="B2408" s="634">
        <v>45272</v>
      </c>
      <c r="C2408" s="642">
        <v>45261</v>
      </c>
      <c r="D2408" s="636" t="s">
        <v>264</v>
      </c>
      <c r="E2408" s="636" t="s">
        <v>80</v>
      </c>
      <c r="F2408" s="374">
        <v>1042.5</v>
      </c>
      <c r="G2408" s="636" t="s">
        <v>11319</v>
      </c>
      <c r="H2408" s="636" t="s">
        <v>414</v>
      </c>
      <c r="I2408" s="637" t="s">
        <v>11068</v>
      </c>
      <c r="J2408" s="637" t="s">
        <v>5044</v>
      </c>
      <c r="K2408" s="637" t="s">
        <v>32</v>
      </c>
      <c r="L2408" s="637">
        <v>3029</v>
      </c>
      <c r="M2408" s="646">
        <v>45267</v>
      </c>
      <c r="N2408" s="74">
        <f t="shared" si="112"/>
        <v>12</v>
      </c>
      <c r="O2408" s="74">
        <f t="shared" si="113"/>
        <v>12</v>
      </c>
      <c r="P2408" s="139" t="str">
        <f t="shared" si="114"/>
        <v>Gastos_Gerais</v>
      </c>
    </row>
    <row r="2409" spans="1:16" ht="38.25" x14ac:dyDescent="0.2">
      <c r="A2409" s="627">
        <v>9748</v>
      </c>
      <c r="B2409" s="634">
        <v>45272</v>
      </c>
      <c r="C2409" s="642">
        <v>45261</v>
      </c>
      <c r="D2409" s="636" t="s">
        <v>264</v>
      </c>
      <c r="E2409" s="636" t="s">
        <v>182</v>
      </c>
      <c r="F2409" s="374">
        <v>200</v>
      </c>
      <c r="G2409" s="636" t="s">
        <v>11078</v>
      </c>
      <c r="H2409" s="636" t="s">
        <v>418</v>
      </c>
      <c r="I2409" s="637" t="s">
        <v>2289</v>
      </c>
      <c r="J2409" s="637" t="s">
        <v>5044</v>
      </c>
      <c r="K2409" s="637" t="s">
        <v>32</v>
      </c>
      <c r="L2409" s="637">
        <v>153</v>
      </c>
      <c r="M2409" s="646">
        <v>45272</v>
      </c>
      <c r="N2409" s="74">
        <f t="shared" si="112"/>
        <v>12</v>
      </c>
      <c r="O2409" s="74">
        <f t="shared" si="113"/>
        <v>12</v>
      </c>
      <c r="P2409" s="139" t="str">
        <f t="shared" si="114"/>
        <v>Gastos_Gerais</v>
      </c>
    </row>
    <row r="2410" spans="1:16" ht="51" x14ac:dyDescent="0.2">
      <c r="A2410" s="627">
        <v>9748</v>
      </c>
      <c r="B2410" s="634">
        <v>45272</v>
      </c>
      <c r="C2410" s="642">
        <v>45261</v>
      </c>
      <c r="D2410" s="636" t="s">
        <v>176</v>
      </c>
      <c r="E2410" s="636" t="s">
        <v>261</v>
      </c>
      <c r="F2410" s="374">
        <v>3653.69</v>
      </c>
      <c r="G2410" s="636" t="s">
        <v>1207</v>
      </c>
      <c r="H2410" s="636" t="s">
        <v>420</v>
      </c>
      <c r="I2410" s="637" t="s">
        <v>11073</v>
      </c>
      <c r="J2410" s="637" t="s">
        <v>1188</v>
      </c>
      <c r="K2410" s="637" t="s">
        <v>4137</v>
      </c>
      <c r="L2410" s="637">
        <v>557768015</v>
      </c>
      <c r="M2410" s="646">
        <v>45272</v>
      </c>
      <c r="N2410" s="74">
        <f t="shared" si="112"/>
        <v>12</v>
      </c>
      <c r="O2410" s="74">
        <f t="shared" si="113"/>
        <v>12</v>
      </c>
      <c r="P2410" s="139" t="str">
        <f t="shared" si="114"/>
        <v>Gastos_com_Pessoal</v>
      </c>
    </row>
    <row r="2411" spans="1:16" ht="51" x14ac:dyDescent="0.2">
      <c r="A2411" s="627">
        <v>9748</v>
      </c>
      <c r="B2411" s="634">
        <v>45272</v>
      </c>
      <c r="C2411" s="642">
        <v>45261</v>
      </c>
      <c r="D2411" s="636" t="s">
        <v>176</v>
      </c>
      <c r="E2411" s="636" t="s">
        <v>280</v>
      </c>
      <c r="F2411" s="374">
        <v>3958.54</v>
      </c>
      <c r="G2411" s="636" t="s">
        <v>1209</v>
      </c>
      <c r="H2411" s="636" t="s">
        <v>420</v>
      </c>
      <c r="I2411" s="637" t="s">
        <v>11073</v>
      </c>
      <c r="J2411" s="637" t="s">
        <v>1188</v>
      </c>
      <c r="K2411" s="637" t="s">
        <v>4137</v>
      </c>
      <c r="L2411" s="637">
        <v>557768015</v>
      </c>
      <c r="M2411" s="646">
        <v>45272</v>
      </c>
      <c r="N2411" s="74">
        <f t="shared" si="112"/>
        <v>12</v>
      </c>
      <c r="O2411" s="74">
        <f t="shared" si="113"/>
        <v>12</v>
      </c>
      <c r="P2411" s="139" t="str">
        <f t="shared" si="114"/>
        <v>Gastos_com_Pessoal</v>
      </c>
    </row>
    <row r="2412" spans="1:16" ht="51" x14ac:dyDescent="0.2">
      <c r="A2412" s="627">
        <v>9748</v>
      </c>
      <c r="B2412" s="634">
        <v>45272</v>
      </c>
      <c r="C2412" s="642">
        <v>45261</v>
      </c>
      <c r="D2412" s="636" t="s">
        <v>176</v>
      </c>
      <c r="E2412" s="636" t="s">
        <v>262</v>
      </c>
      <c r="F2412" s="374">
        <v>1319.52</v>
      </c>
      <c r="G2412" s="636" t="s">
        <v>1210</v>
      </c>
      <c r="H2412" s="636" t="s">
        <v>420</v>
      </c>
      <c r="I2412" s="637" t="s">
        <v>11073</v>
      </c>
      <c r="J2412" s="637" t="s">
        <v>1188</v>
      </c>
      <c r="K2412" s="637" t="s">
        <v>4137</v>
      </c>
      <c r="L2412" s="637">
        <v>557768015</v>
      </c>
      <c r="M2412" s="646">
        <v>45272</v>
      </c>
      <c r="N2412" s="74">
        <f t="shared" si="112"/>
        <v>12</v>
      </c>
      <c r="O2412" s="74">
        <f t="shared" si="113"/>
        <v>12</v>
      </c>
      <c r="P2412" s="139" t="str">
        <f t="shared" si="114"/>
        <v>Gastos_com_Pessoal</v>
      </c>
    </row>
    <row r="2413" spans="1:16" ht="51" x14ac:dyDescent="0.2">
      <c r="A2413" s="627">
        <v>9748</v>
      </c>
      <c r="B2413" s="634">
        <v>45272</v>
      </c>
      <c r="C2413" s="642">
        <v>45261</v>
      </c>
      <c r="D2413" s="636" t="s">
        <v>176</v>
      </c>
      <c r="E2413" s="636" t="s">
        <v>169</v>
      </c>
      <c r="F2413" s="374">
        <v>2577.4899999999998</v>
      </c>
      <c r="G2413" s="636" t="s">
        <v>1211</v>
      </c>
      <c r="H2413" s="636" t="s">
        <v>420</v>
      </c>
      <c r="I2413" s="637" t="s">
        <v>11073</v>
      </c>
      <c r="J2413" s="637" t="s">
        <v>1188</v>
      </c>
      <c r="K2413" s="637" t="s">
        <v>4137</v>
      </c>
      <c r="L2413" s="637">
        <v>557768015</v>
      </c>
      <c r="M2413" s="646">
        <v>45272</v>
      </c>
      <c r="N2413" s="74">
        <f t="shared" si="112"/>
        <v>12</v>
      </c>
      <c r="O2413" s="74">
        <f t="shared" si="113"/>
        <v>12</v>
      </c>
      <c r="P2413" s="139" t="str">
        <f t="shared" si="114"/>
        <v>Gastos_com_Pessoal</v>
      </c>
    </row>
    <row r="2414" spans="1:16" ht="51" x14ac:dyDescent="0.2">
      <c r="A2414" s="627">
        <v>9748</v>
      </c>
      <c r="B2414" s="634">
        <v>45272</v>
      </c>
      <c r="C2414" s="642">
        <v>45261</v>
      </c>
      <c r="D2414" s="636" t="s">
        <v>176</v>
      </c>
      <c r="E2414" s="636" t="s">
        <v>261</v>
      </c>
      <c r="F2414" s="374">
        <v>1781.84</v>
      </c>
      <c r="G2414" s="636" t="s">
        <v>1207</v>
      </c>
      <c r="H2414" s="636" t="s">
        <v>416</v>
      </c>
      <c r="I2414" s="637" t="s">
        <v>8418</v>
      </c>
      <c r="J2414" s="637" t="s">
        <v>1188</v>
      </c>
      <c r="K2414" s="637" t="s">
        <v>4137</v>
      </c>
      <c r="L2414" s="637">
        <v>557768015</v>
      </c>
      <c r="M2414" s="646">
        <v>45272</v>
      </c>
      <c r="N2414" s="74">
        <f t="shared" si="112"/>
        <v>12</v>
      </c>
      <c r="O2414" s="74">
        <f t="shared" si="113"/>
        <v>12</v>
      </c>
      <c r="P2414" s="139" t="str">
        <f t="shared" si="114"/>
        <v>Gastos_com_Pessoal</v>
      </c>
    </row>
    <row r="2415" spans="1:16" ht="51" x14ac:dyDescent="0.2">
      <c r="A2415" s="627">
        <v>9748</v>
      </c>
      <c r="B2415" s="634">
        <v>45272</v>
      </c>
      <c r="C2415" s="642">
        <v>45261</v>
      </c>
      <c r="D2415" s="636" t="s">
        <v>176</v>
      </c>
      <c r="E2415" s="636" t="s">
        <v>280</v>
      </c>
      <c r="F2415" s="374">
        <v>1633.12</v>
      </c>
      <c r="G2415" s="636" t="s">
        <v>1209</v>
      </c>
      <c r="H2415" s="636" t="s">
        <v>416</v>
      </c>
      <c r="I2415" s="637" t="s">
        <v>8418</v>
      </c>
      <c r="J2415" s="637" t="s">
        <v>1188</v>
      </c>
      <c r="K2415" s="637" t="s">
        <v>4137</v>
      </c>
      <c r="L2415" s="637">
        <v>557768015</v>
      </c>
      <c r="M2415" s="646">
        <v>45272</v>
      </c>
      <c r="N2415" s="74">
        <f t="shared" si="112"/>
        <v>12</v>
      </c>
      <c r="O2415" s="74">
        <f t="shared" si="113"/>
        <v>12</v>
      </c>
      <c r="P2415" s="139" t="str">
        <f t="shared" si="114"/>
        <v>Gastos_com_Pessoal</v>
      </c>
    </row>
    <row r="2416" spans="1:16" ht="51" x14ac:dyDescent="0.2">
      <c r="A2416" s="627">
        <v>9748</v>
      </c>
      <c r="B2416" s="634">
        <v>45272</v>
      </c>
      <c r="C2416" s="642">
        <v>45261</v>
      </c>
      <c r="D2416" s="636" t="s">
        <v>176</v>
      </c>
      <c r="E2416" s="636" t="s">
        <v>262</v>
      </c>
      <c r="F2416" s="374">
        <v>544.37</v>
      </c>
      <c r="G2416" s="636" t="s">
        <v>1210</v>
      </c>
      <c r="H2416" s="636" t="s">
        <v>416</v>
      </c>
      <c r="I2416" s="637" t="s">
        <v>8418</v>
      </c>
      <c r="J2416" s="637" t="s">
        <v>1188</v>
      </c>
      <c r="K2416" s="637" t="s">
        <v>4137</v>
      </c>
      <c r="L2416" s="637">
        <v>557768015</v>
      </c>
      <c r="M2416" s="646">
        <v>45272</v>
      </c>
      <c r="N2416" s="74">
        <f t="shared" si="112"/>
        <v>12</v>
      </c>
      <c r="O2416" s="74">
        <f t="shared" si="113"/>
        <v>12</v>
      </c>
      <c r="P2416" s="139" t="str">
        <f t="shared" si="114"/>
        <v>Gastos_com_Pessoal</v>
      </c>
    </row>
    <row r="2417" spans="1:16" ht="51" x14ac:dyDescent="0.2">
      <c r="A2417" s="627">
        <v>9748</v>
      </c>
      <c r="B2417" s="634">
        <v>45272</v>
      </c>
      <c r="C2417" s="642">
        <v>45261</v>
      </c>
      <c r="D2417" s="636" t="s">
        <v>176</v>
      </c>
      <c r="E2417" s="636" t="s">
        <v>169</v>
      </c>
      <c r="F2417" s="374">
        <v>1061.6099999999999</v>
      </c>
      <c r="G2417" s="636" t="s">
        <v>1211</v>
      </c>
      <c r="H2417" s="636" t="s">
        <v>416</v>
      </c>
      <c r="I2417" s="637" t="s">
        <v>8418</v>
      </c>
      <c r="J2417" s="637" t="s">
        <v>1188</v>
      </c>
      <c r="K2417" s="637" t="s">
        <v>4137</v>
      </c>
      <c r="L2417" s="637">
        <v>557768015</v>
      </c>
      <c r="M2417" s="646">
        <v>45272</v>
      </c>
      <c r="N2417" s="74">
        <f t="shared" si="112"/>
        <v>12</v>
      </c>
      <c r="O2417" s="74">
        <f t="shared" si="113"/>
        <v>12</v>
      </c>
      <c r="P2417" s="139" t="str">
        <f t="shared" si="114"/>
        <v>Gastos_com_Pessoal</v>
      </c>
    </row>
    <row r="2418" spans="1:16" ht="51" x14ac:dyDescent="0.2">
      <c r="A2418" s="627">
        <v>9748</v>
      </c>
      <c r="B2418" s="634">
        <v>45272</v>
      </c>
      <c r="C2418" s="642">
        <v>45261</v>
      </c>
      <c r="D2418" s="636" t="s">
        <v>176</v>
      </c>
      <c r="E2418" s="636" t="s">
        <v>261</v>
      </c>
      <c r="F2418" s="374">
        <v>79.69</v>
      </c>
      <c r="G2418" s="636" t="s">
        <v>1207</v>
      </c>
      <c r="H2418" s="636" t="s">
        <v>422</v>
      </c>
      <c r="I2418" s="637" t="s">
        <v>11074</v>
      </c>
      <c r="J2418" s="637" t="s">
        <v>1188</v>
      </c>
      <c r="K2418" s="637" t="s">
        <v>4137</v>
      </c>
      <c r="L2418" s="637">
        <v>557768015</v>
      </c>
      <c r="M2418" s="646">
        <v>45272</v>
      </c>
      <c r="N2418" s="74">
        <f t="shared" si="112"/>
        <v>12</v>
      </c>
      <c r="O2418" s="74">
        <f t="shared" si="113"/>
        <v>12</v>
      </c>
      <c r="P2418" s="139" t="str">
        <f t="shared" si="114"/>
        <v>Gastos_com_Pessoal</v>
      </c>
    </row>
    <row r="2419" spans="1:16" ht="51" x14ac:dyDescent="0.2">
      <c r="A2419" s="627">
        <v>9748</v>
      </c>
      <c r="B2419" s="634">
        <v>45272</v>
      </c>
      <c r="C2419" s="642">
        <v>45261</v>
      </c>
      <c r="D2419" s="636" t="s">
        <v>176</v>
      </c>
      <c r="E2419" s="636" t="s">
        <v>280</v>
      </c>
      <c r="F2419" s="374">
        <v>58.95</v>
      </c>
      <c r="G2419" s="636" t="s">
        <v>1209</v>
      </c>
      <c r="H2419" s="636" t="s">
        <v>422</v>
      </c>
      <c r="I2419" s="637" t="s">
        <v>11074</v>
      </c>
      <c r="J2419" s="637" t="s">
        <v>1188</v>
      </c>
      <c r="K2419" s="637" t="s">
        <v>4137</v>
      </c>
      <c r="L2419" s="637">
        <v>557768015</v>
      </c>
      <c r="M2419" s="646">
        <v>45272</v>
      </c>
      <c r="N2419" s="74">
        <f t="shared" si="112"/>
        <v>12</v>
      </c>
      <c r="O2419" s="74">
        <f t="shared" si="113"/>
        <v>12</v>
      </c>
      <c r="P2419" s="139" t="str">
        <f t="shared" si="114"/>
        <v>Gastos_com_Pessoal</v>
      </c>
    </row>
    <row r="2420" spans="1:16" ht="51" x14ac:dyDescent="0.2">
      <c r="A2420" s="627">
        <v>9748</v>
      </c>
      <c r="B2420" s="634">
        <v>45272</v>
      </c>
      <c r="C2420" s="642">
        <v>45261</v>
      </c>
      <c r="D2420" s="636" t="s">
        <v>176</v>
      </c>
      <c r="E2420" s="636" t="s">
        <v>262</v>
      </c>
      <c r="F2420" s="374">
        <v>19.649999999999999</v>
      </c>
      <c r="G2420" s="636" t="s">
        <v>1210</v>
      </c>
      <c r="H2420" s="636" t="s">
        <v>422</v>
      </c>
      <c r="I2420" s="637" t="s">
        <v>11074</v>
      </c>
      <c r="J2420" s="637" t="s">
        <v>1188</v>
      </c>
      <c r="K2420" s="637" t="s">
        <v>4137</v>
      </c>
      <c r="L2420" s="637">
        <v>557768015</v>
      </c>
      <c r="M2420" s="646">
        <v>45272</v>
      </c>
      <c r="N2420" s="74">
        <f t="shared" si="112"/>
        <v>12</v>
      </c>
      <c r="O2420" s="74">
        <f t="shared" si="113"/>
        <v>12</v>
      </c>
      <c r="P2420" s="139" t="str">
        <f t="shared" si="114"/>
        <v>Gastos_com_Pessoal</v>
      </c>
    </row>
    <row r="2421" spans="1:16" ht="51" x14ac:dyDescent="0.2">
      <c r="A2421" s="627">
        <v>9748</v>
      </c>
      <c r="B2421" s="634">
        <v>45272</v>
      </c>
      <c r="C2421" s="642">
        <v>45261</v>
      </c>
      <c r="D2421" s="636" t="s">
        <v>176</v>
      </c>
      <c r="E2421" s="636" t="s">
        <v>169</v>
      </c>
      <c r="F2421" s="374">
        <v>187.99</v>
      </c>
      <c r="G2421" s="636" t="s">
        <v>1211</v>
      </c>
      <c r="H2421" s="636" t="s">
        <v>422</v>
      </c>
      <c r="I2421" s="637" t="s">
        <v>11074</v>
      </c>
      <c r="J2421" s="637" t="s">
        <v>1188</v>
      </c>
      <c r="K2421" s="637" t="s">
        <v>4137</v>
      </c>
      <c r="L2421" s="637">
        <v>557768015</v>
      </c>
      <c r="M2421" s="646">
        <v>45272</v>
      </c>
      <c r="N2421" s="74">
        <f t="shared" si="112"/>
        <v>12</v>
      </c>
      <c r="O2421" s="74">
        <f t="shared" si="113"/>
        <v>12</v>
      </c>
      <c r="P2421" s="139" t="str">
        <f t="shared" si="114"/>
        <v>Gastos_com_Pessoal</v>
      </c>
    </row>
    <row r="2422" spans="1:16" ht="51" x14ac:dyDescent="0.2">
      <c r="A2422" s="627">
        <v>9748</v>
      </c>
      <c r="B2422" s="634">
        <v>45272</v>
      </c>
      <c r="C2422" s="642">
        <v>45261</v>
      </c>
      <c r="D2422" s="636" t="s">
        <v>176</v>
      </c>
      <c r="E2422" s="636" t="s">
        <v>261</v>
      </c>
      <c r="F2422" s="374">
        <v>1728.33</v>
      </c>
      <c r="G2422" s="636" t="s">
        <v>1207</v>
      </c>
      <c r="H2422" s="636" t="s">
        <v>414</v>
      </c>
      <c r="I2422" s="637" t="s">
        <v>11075</v>
      </c>
      <c r="J2422" s="637" t="s">
        <v>1188</v>
      </c>
      <c r="K2422" s="637" t="s">
        <v>4137</v>
      </c>
      <c r="L2422" s="637">
        <v>557768015</v>
      </c>
      <c r="M2422" s="646">
        <v>45272</v>
      </c>
      <c r="N2422" s="74">
        <f t="shared" si="112"/>
        <v>12</v>
      </c>
      <c r="O2422" s="74">
        <f t="shared" si="113"/>
        <v>12</v>
      </c>
      <c r="P2422" s="139" t="str">
        <f t="shared" si="114"/>
        <v>Gastos_com_Pessoal</v>
      </c>
    </row>
    <row r="2423" spans="1:16" ht="51" x14ac:dyDescent="0.2">
      <c r="A2423" s="627">
        <v>9748</v>
      </c>
      <c r="B2423" s="634">
        <v>45272</v>
      </c>
      <c r="C2423" s="642">
        <v>45261</v>
      </c>
      <c r="D2423" s="636" t="s">
        <v>176</v>
      </c>
      <c r="E2423" s="636" t="s">
        <v>280</v>
      </c>
      <c r="F2423" s="374">
        <v>576.11</v>
      </c>
      <c r="G2423" s="636" t="s">
        <v>1209</v>
      </c>
      <c r="H2423" s="636" t="s">
        <v>414</v>
      </c>
      <c r="I2423" s="637" t="s">
        <v>11075</v>
      </c>
      <c r="J2423" s="637" t="s">
        <v>1188</v>
      </c>
      <c r="K2423" s="637" t="s">
        <v>4137</v>
      </c>
      <c r="L2423" s="637">
        <v>557768015</v>
      </c>
      <c r="M2423" s="646">
        <v>45272</v>
      </c>
      <c r="N2423" s="74">
        <f t="shared" si="112"/>
        <v>12</v>
      </c>
      <c r="O2423" s="74">
        <f t="shared" si="113"/>
        <v>12</v>
      </c>
      <c r="P2423" s="139" t="str">
        <f t="shared" si="114"/>
        <v>Gastos_com_Pessoal</v>
      </c>
    </row>
    <row r="2424" spans="1:16" ht="51" x14ac:dyDescent="0.2">
      <c r="A2424" s="627">
        <v>9748</v>
      </c>
      <c r="B2424" s="634">
        <v>45272</v>
      </c>
      <c r="C2424" s="642">
        <v>45261</v>
      </c>
      <c r="D2424" s="636" t="s">
        <v>176</v>
      </c>
      <c r="E2424" s="636" t="s">
        <v>262</v>
      </c>
      <c r="F2424" s="374">
        <v>192.04</v>
      </c>
      <c r="G2424" s="636" t="s">
        <v>1210</v>
      </c>
      <c r="H2424" s="636" t="s">
        <v>414</v>
      </c>
      <c r="I2424" s="637" t="s">
        <v>11075</v>
      </c>
      <c r="J2424" s="637" t="s">
        <v>1188</v>
      </c>
      <c r="K2424" s="637" t="s">
        <v>4137</v>
      </c>
      <c r="L2424" s="637">
        <v>557768015</v>
      </c>
      <c r="M2424" s="646">
        <v>45272</v>
      </c>
      <c r="N2424" s="74">
        <f t="shared" si="112"/>
        <v>12</v>
      </c>
      <c r="O2424" s="74">
        <f t="shared" si="113"/>
        <v>12</v>
      </c>
      <c r="P2424" s="139" t="str">
        <f t="shared" si="114"/>
        <v>Gastos_com_Pessoal</v>
      </c>
    </row>
    <row r="2425" spans="1:16" ht="51" x14ac:dyDescent="0.2">
      <c r="A2425" s="627">
        <v>9748</v>
      </c>
      <c r="B2425" s="634">
        <v>45272</v>
      </c>
      <c r="C2425" s="642">
        <v>45261</v>
      </c>
      <c r="D2425" s="636" t="s">
        <v>176</v>
      </c>
      <c r="E2425" s="636" t="s">
        <v>169</v>
      </c>
      <c r="F2425" s="374">
        <v>1189.6099999999999</v>
      </c>
      <c r="G2425" s="636" t="s">
        <v>1211</v>
      </c>
      <c r="H2425" s="636" t="s">
        <v>414</v>
      </c>
      <c r="I2425" s="637" t="s">
        <v>11075</v>
      </c>
      <c r="J2425" s="637" t="s">
        <v>1188</v>
      </c>
      <c r="K2425" s="637" t="s">
        <v>4137</v>
      </c>
      <c r="L2425" s="637">
        <v>557768015</v>
      </c>
      <c r="M2425" s="646">
        <v>45272</v>
      </c>
      <c r="N2425" s="74">
        <f t="shared" si="112"/>
        <v>12</v>
      </c>
      <c r="O2425" s="74">
        <f t="shared" si="113"/>
        <v>12</v>
      </c>
      <c r="P2425" s="139" t="str">
        <f t="shared" si="114"/>
        <v>Gastos_com_Pessoal</v>
      </c>
    </row>
    <row r="2426" spans="1:16" ht="51" x14ac:dyDescent="0.2">
      <c r="A2426" s="627">
        <v>9748</v>
      </c>
      <c r="B2426" s="634">
        <v>45272</v>
      </c>
      <c r="C2426" s="642">
        <v>45261</v>
      </c>
      <c r="D2426" s="636" t="s">
        <v>176</v>
      </c>
      <c r="E2426" s="636" t="s">
        <v>261</v>
      </c>
      <c r="F2426" s="374">
        <v>2771.62</v>
      </c>
      <c r="G2426" s="636" t="s">
        <v>1207</v>
      </c>
      <c r="H2426" s="636" t="s">
        <v>414</v>
      </c>
      <c r="I2426" s="637" t="s">
        <v>11076</v>
      </c>
      <c r="J2426" s="637" t="s">
        <v>1188</v>
      </c>
      <c r="K2426" s="637" t="s">
        <v>4137</v>
      </c>
      <c r="L2426" s="637">
        <v>557768015</v>
      </c>
      <c r="M2426" s="646">
        <v>45272</v>
      </c>
      <c r="N2426" s="74">
        <f t="shared" si="112"/>
        <v>12</v>
      </c>
      <c r="O2426" s="74">
        <f t="shared" si="113"/>
        <v>12</v>
      </c>
      <c r="P2426" s="139" t="str">
        <f t="shared" si="114"/>
        <v>Gastos_com_Pessoal</v>
      </c>
    </row>
    <row r="2427" spans="1:16" ht="51" x14ac:dyDescent="0.2">
      <c r="A2427" s="627">
        <v>9748</v>
      </c>
      <c r="B2427" s="634">
        <v>45272</v>
      </c>
      <c r="C2427" s="642">
        <v>45261</v>
      </c>
      <c r="D2427" s="636" t="s">
        <v>176</v>
      </c>
      <c r="E2427" s="636" t="s">
        <v>280</v>
      </c>
      <c r="F2427" s="374">
        <v>2546.5100000000002</v>
      </c>
      <c r="G2427" s="636" t="s">
        <v>1209</v>
      </c>
      <c r="H2427" s="636" t="s">
        <v>414</v>
      </c>
      <c r="I2427" s="637" t="s">
        <v>11076</v>
      </c>
      <c r="J2427" s="637" t="s">
        <v>1188</v>
      </c>
      <c r="K2427" s="637" t="s">
        <v>4137</v>
      </c>
      <c r="L2427" s="637">
        <v>557768015</v>
      </c>
      <c r="M2427" s="646">
        <v>45272</v>
      </c>
      <c r="N2427" s="74">
        <f t="shared" si="112"/>
        <v>12</v>
      </c>
      <c r="O2427" s="74">
        <f t="shared" si="113"/>
        <v>12</v>
      </c>
      <c r="P2427" s="139" t="str">
        <f t="shared" si="114"/>
        <v>Gastos_com_Pessoal</v>
      </c>
    </row>
    <row r="2428" spans="1:16" ht="51" x14ac:dyDescent="0.2">
      <c r="A2428" s="627">
        <v>9748</v>
      </c>
      <c r="B2428" s="634">
        <v>45272</v>
      </c>
      <c r="C2428" s="642">
        <v>45261</v>
      </c>
      <c r="D2428" s="636" t="s">
        <v>176</v>
      </c>
      <c r="E2428" s="636" t="s">
        <v>262</v>
      </c>
      <c r="F2428" s="374">
        <v>848.84</v>
      </c>
      <c r="G2428" s="636" t="s">
        <v>1210</v>
      </c>
      <c r="H2428" s="636" t="s">
        <v>414</v>
      </c>
      <c r="I2428" s="637" t="s">
        <v>11076</v>
      </c>
      <c r="J2428" s="637" t="s">
        <v>1188</v>
      </c>
      <c r="K2428" s="637" t="s">
        <v>4137</v>
      </c>
      <c r="L2428" s="637">
        <v>557768015</v>
      </c>
      <c r="M2428" s="646">
        <v>45272</v>
      </c>
      <c r="N2428" s="74">
        <f t="shared" si="112"/>
        <v>12</v>
      </c>
      <c r="O2428" s="74">
        <f t="shared" si="113"/>
        <v>12</v>
      </c>
      <c r="P2428" s="139" t="str">
        <f t="shared" si="114"/>
        <v>Gastos_com_Pessoal</v>
      </c>
    </row>
    <row r="2429" spans="1:16" ht="51" x14ac:dyDescent="0.2">
      <c r="A2429" s="627">
        <v>9748</v>
      </c>
      <c r="B2429" s="634">
        <v>45272</v>
      </c>
      <c r="C2429" s="642">
        <v>45261</v>
      </c>
      <c r="D2429" s="636" t="s">
        <v>176</v>
      </c>
      <c r="E2429" s="636" t="s">
        <v>169</v>
      </c>
      <c r="F2429" s="374">
        <v>2146.35</v>
      </c>
      <c r="G2429" s="636" t="s">
        <v>1211</v>
      </c>
      <c r="H2429" s="636" t="s">
        <v>414</v>
      </c>
      <c r="I2429" s="637" t="s">
        <v>11076</v>
      </c>
      <c r="J2429" s="637" t="s">
        <v>1188</v>
      </c>
      <c r="K2429" s="637" t="s">
        <v>4137</v>
      </c>
      <c r="L2429" s="637">
        <v>557768015</v>
      </c>
      <c r="M2429" s="646">
        <v>45272</v>
      </c>
      <c r="N2429" s="74">
        <f t="shared" si="112"/>
        <v>12</v>
      </c>
      <c r="O2429" s="74">
        <f t="shared" si="113"/>
        <v>12</v>
      </c>
      <c r="P2429" s="139" t="str">
        <f t="shared" si="114"/>
        <v>Gastos_com_Pessoal</v>
      </c>
    </row>
    <row r="2430" spans="1:16" ht="51" x14ac:dyDescent="0.2">
      <c r="A2430" s="627">
        <v>9748</v>
      </c>
      <c r="B2430" s="634">
        <v>45272</v>
      </c>
      <c r="C2430" s="642">
        <v>45261</v>
      </c>
      <c r="D2430" s="636" t="s">
        <v>176</v>
      </c>
      <c r="E2430" s="636" t="s">
        <v>261</v>
      </c>
      <c r="F2430" s="374">
        <v>2963.22</v>
      </c>
      <c r="G2430" s="636" t="s">
        <v>1207</v>
      </c>
      <c r="H2430" s="636" t="s">
        <v>414</v>
      </c>
      <c r="I2430" s="637" t="s">
        <v>5419</v>
      </c>
      <c r="J2430" s="637" t="s">
        <v>1188</v>
      </c>
      <c r="K2430" s="637" t="s">
        <v>4137</v>
      </c>
      <c r="L2430" s="637">
        <v>557768015</v>
      </c>
      <c r="M2430" s="646">
        <v>45272</v>
      </c>
      <c r="N2430" s="74">
        <f t="shared" si="112"/>
        <v>12</v>
      </c>
      <c r="O2430" s="74">
        <f t="shared" si="113"/>
        <v>12</v>
      </c>
      <c r="P2430" s="139" t="str">
        <f t="shared" si="114"/>
        <v>Gastos_com_Pessoal</v>
      </c>
    </row>
    <row r="2431" spans="1:16" ht="51" x14ac:dyDescent="0.2">
      <c r="A2431" s="627">
        <v>9748</v>
      </c>
      <c r="B2431" s="634">
        <v>45272</v>
      </c>
      <c r="C2431" s="642">
        <v>45261</v>
      </c>
      <c r="D2431" s="636" t="s">
        <v>176</v>
      </c>
      <c r="E2431" s="636" t="s">
        <v>280</v>
      </c>
      <c r="F2431" s="374">
        <v>2197.31</v>
      </c>
      <c r="G2431" s="636" t="s">
        <v>1209</v>
      </c>
      <c r="H2431" s="636" t="s">
        <v>414</v>
      </c>
      <c r="I2431" s="637" t="s">
        <v>5419</v>
      </c>
      <c r="J2431" s="637" t="s">
        <v>1188</v>
      </c>
      <c r="K2431" s="637" t="s">
        <v>4137</v>
      </c>
      <c r="L2431" s="637">
        <v>557768015</v>
      </c>
      <c r="M2431" s="646">
        <v>45272</v>
      </c>
      <c r="N2431" s="74">
        <f t="shared" si="112"/>
        <v>12</v>
      </c>
      <c r="O2431" s="74">
        <f t="shared" si="113"/>
        <v>12</v>
      </c>
      <c r="P2431" s="139" t="str">
        <f t="shared" si="114"/>
        <v>Gastos_com_Pessoal</v>
      </c>
    </row>
    <row r="2432" spans="1:16" ht="51" x14ac:dyDescent="0.2">
      <c r="A2432" s="627">
        <v>9748</v>
      </c>
      <c r="B2432" s="634">
        <v>45272</v>
      </c>
      <c r="C2432" s="642">
        <v>45261</v>
      </c>
      <c r="D2432" s="636" t="s">
        <v>176</v>
      </c>
      <c r="E2432" s="636" t="s">
        <v>262</v>
      </c>
      <c r="F2432" s="374">
        <v>732.43</v>
      </c>
      <c r="G2432" s="636" t="s">
        <v>1210</v>
      </c>
      <c r="H2432" s="636" t="s">
        <v>414</v>
      </c>
      <c r="I2432" s="637" t="s">
        <v>5419</v>
      </c>
      <c r="J2432" s="637" t="s">
        <v>1188</v>
      </c>
      <c r="K2432" s="637" t="s">
        <v>4137</v>
      </c>
      <c r="L2432" s="637">
        <v>557768015</v>
      </c>
      <c r="M2432" s="646">
        <v>45272</v>
      </c>
      <c r="N2432" s="74">
        <f t="shared" si="112"/>
        <v>12</v>
      </c>
      <c r="O2432" s="74">
        <f t="shared" si="113"/>
        <v>12</v>
      </c>
      <c r="P2432" s="139" t="str">
        <f t="shared" si="114"/>
        <v>Gastos_com_Pessoal</v>
      </c>
    </row>
    <row r="2433" spans="1:16" ht="51" x14ac:dyDescent="0.2">
      <c r="A2433" s="627">
        <v>9748</v>
      </c>
      <c r="B2433" s="634">
        <v>45272</v>
      </c>
      <c r="C2433" s="642">
        <v>45261</v>
      </c>
      <c r="D2433" s="636" t="s">
        <v>176</v>
      </c>
      <c r="E2433" s="636" t="s">
        <v>169</v>
      </c>
      <c r="F2433" s="374">
        <v>2244.8000000000002</v>
      </c>
      <c r="G2433" s="636" t="s">
        <v>1211</v>
      </c>
      <c r="H2433" s="636" t="s">
        <v>414</v>
      </c>
      <c r="I2433" s="637" t="s">
        <v>5419</v>
      </c>
      <c r="J2433" s="637" t="s">
        <v>1188</v>
      </c>
      <c r="K2433" s="637" t="s">
        <v>4137</v>
      </c>
      <c r="L2433" s="637">
        <v>557768015</v>
      </c>
      <c r="M2433" s="646">
        <v>45272</v>
      </c>
      <c r="N2433" s="74">
        <f t="shared" si="112"/>
        <v>12</v>
      </c>
      <c r="O2433" s="74">
        <f t="shared" si="113"/>
        <v>12</v>
      </c>
      <c r="P2433" s="139" t="str">
        <f t="shared" si="114"/>
        <v>Gastos_com_Pessoal</v>
      </c>
    </row>
    <row r="2434" spans="1:16" ht="51" x14ac:dyDescent="0.2">
      <c r="A2434" s="627">
        <v>9748</v>
      </c>
      <c r="B2434" s="634">
        <v>45272</v>
      </c>
      <c r="C2434" s="642">
        <v>45261</v>
      </c>
      <c r="D2434" s="636" t="s">
        <v>176</v>
      </c>
      <c r="E2434" s="636" t="s">
        <v>261</v>
      </c>
      <c r="F2434" s="374">
        <v>520.80999999999995</v>
      </c>
      <c r="G2434" s="636" t="s">
        <v>1207</v>
      </c>
      <c r="H2434" s="636" t="s">
        <v>419</v>
      </c>
      <c r="I2434" s="637" t="s">
        <v>4731</v>
      </c>
      <c r="J2434" s="637" t="s">
        <v>1188</v>
      </c>
      <c r="K2434" s="637" t="s">
        <v>4137</v>
      </c>
      <c r="L2434" s="637">
        <v>557768015</v>
      </c>
      <c r="M2434" s="646">
        <v>45272</v>
      </c>
      <c r="N2434" s="74">
        <f t="shared" si="112"/>
        <v>12</v>
      </c>
      <c r="O2434" s="74">
        <f t="shared" si="113"/>
        <v>12</v>
      </c>
      <c r="P2434" s="139" t="str">
        <f t="shared" si="114"/>
        <v>Gastos_com_Pessoal</v>
      </c>
    </row>
    <row r="2435" spans="1:16" ht="51" x14ac:dyDescent="0.2">
      <c r="A2435" s="627">
        <v>9748</v>
      </c>
      <c r="B2435" s="634">
        <v>45272</v>
      </c>
      <c r="C2435" s="642">
        <v>45261</v>
      </c>
      <c r="D2435" s="636" t="s">
        <v>176</v>
      </c>
      <c r="E2435" s="636" t="s">
        <v>280</v>
      </c>
      <c r="F2435" s="374">
        <v>378.77</v>
      </c>
      <c r="G2435" s="636" t="s">
        <v>1209</v>
      </c>
      <c r="H2435" s="636" t="s">
        <v>419</v>
      </c>
      <c r="I2435" s="637" t="s">
        <v>4731</v>
      </c>
      <c r="J2435" s="637" t="s">
        <v>1188</v>
      </c>
      <c r="K2435" s="637" t="s">
        <v>4137</v>
      </c>
      <c r="L2435" s="637">
        <v>557768015</v>
      </c>
      <c r="M2435" s="646">
        <v>45272</v>
      </c>
      <c r="N2435" s="74">
        <f t="shared" si="112"/>
        <v>12</v>
      </c>
      <c r="O2435" s="74">
        <f t="shared" si="113"/>
        <v>12</v>
      </c>
      <c r="P2435" s="139" t="str">
        <f t="shared" si="114"/>
        <v>Gastos_com_Pessoal</v>
      </c>
    </row>
    <row r="2436" spans="1:16" ht="51" x14ac:dyDescent="0.2">
      <c r="A2436" s="627">
        <v>9748</v>
      </c>
      <c r="B2436" s="634">
        <v>45272</v>
      </c>
      <c r="C2436" s="642">
        <v>45261</v>
      </c>
      <c r="D2436" s="636" t="s">
        <v>176</v>
      </c>
      <c r="E2436" s="636" t="s">
        <v>262</v>
      </c>
      <c r="F2436" s="374">
        <v>126.26</v>
      </c>
      <c r="G2436" s="636" t="s">
        <v>1210</v>
      </c>
      <c r="H2436" s="636" t="s">
        <v>419</v>
      </c>
      <c r="I2436" s="637" t="s">
        <v>4731</v>
      </c>
      <c r="J2436" s="637" t="s">
        <v>1188</v>
      </c>
      <c r="K2436" s="637" t="s">
        <v>4137</v>
      </c>
      <c r="L2436" s="637">
        <v>557768015</v>
      </c>
      <c r="M2436" s="646">
        <v>45272</v>
      </c>
      <c r="N2436" s="74">
        <f t="shared" si="112"/>
        <v>12</v>
      </c>
      <c r="O2436" s="74">
        <f t="shared" si="113"/>
        <v>12</v>
      </c>
      <c r="P2436" s="139" t="str">
        <f t="shared" si="114"/>
        <v>Gastos_com_Pessoal</v>
      </c>
    </row>
    <row r="2437" spans="1:16" ht="51" x14ac:dyDescent="0.2">
      <c r="A2437" s="627">
        <v>9748</v>
      </c>
      <c r="B2437" s="634">
        <v>45272</v>
      </c>
      <c r="C2437" s="642">
        <v>45261</v>
      </c>
      <c r="D2437" s="636" t="s">
        <v>176</v>
      </c>
      <c r="E2437" s="636" t="s">
        <v>169</v>
      </c>
      <c r="F2437" s="374">
        <v>109.97</v>
      </c>
      <c r="G2437" s="636" t="s">
        <v>1211</v>
      </c>
      <c r="H2437" s="636" t="s">
        <v>419</v>
      </c>
      <c r="I2437" s="637" t="s">
        <v>4731</v>
      </c>
      <c r="J2437" s="637" t="s">
        <v>1188</v>
      </c>
      <c r="K2437" s="637" t="s">
        <v>4137</v>
      </c>
      <c r="L2437" s="637">
        <v>557768015</v>
      </c>
      <c r="M2437" s="646">
        <v>45272</v>
      </c>
      <c r="N2437" s="74">
        <f t="shared" ref="N2437:N2500" si="115">IF(B2437=0,0,IF(YEAR(B2437)=$O$1,MONTH(B2437)-$N$1+1,(YEAR(B2437)-$O$1)*12-$N$1+1+MONTH(B2437)))</f>
        <v>12</v>
      </c>
      <c r="O2437" s="74">
        <f t="shared" ref="O2437:O2500" si="116">IF(C2437=0,0,IF(YEAR(C2437)=$O$1,MONTH(C2437)-$N$1+1,(YEAR(C2437)-$O$1)*12-$N$1+1+MONTH(C2437)))</f>
        <v>12</v>
      </c>
      <c r="P2437" s="139" t="str">
        <f t="shared" ref="P2437:P2500" si="117">SUBSTITUTE(D2437," ","_")</f>
        <v>Gastos_com_Pessoal</v>
      </c>
    </row>
    <row r="2438" spans="1:16" ht="38.25" x14ac:dyDescent="0.2">
      <c r="A2438" s="627">
        <v>9748</v>
      </c>
      <c r="B2438" s="634">
        <v>45272</v>
      </c>
      <c r="C2438" s="642">
        <v>45261</v>
      </c>
      <c r="D2438" s="636" t="s">
        <v>264</v>
      </c>
      <c r="E2438" s="636" t="s">
        <v>293</v>
      </c>
      <c r="F2438" s="374">
        <v>75</v>
      </c>
      <c r="G2438" s="636" t="s">
        <v>9213</v>
      </c>
      <c r="H2438" s="636" t="s">
        <v>417</v>
      </c>
      <c r="I2438" s="637" t="s">
        <v>2382</v>
      </c>
      <c r="J2438" s="637" t="s">
        <v>1188</v>
      </c>
      <c r="K2438" s="637" t="s">
        <v>4137</v>
      </c>
      <c r="L2438" s="637">
        <v>557768015</v>
      </c>
      <c r="M2438" s="646">
        <v>45272</v>
      </c>
      <c r="N2438" s="74">
        <f t="shared" si="115"/>
        <v>12</v>
      </c>
      <c r="O2438" s="74">
        <f t="shared" si="116"/>
        <v>12</v>
      </c>
      <c r="P2438" s="139" t="str">
        <f t="shared" si="117"/>
        <v>Gastos_Gerais</v>
      </c>
    </row>
    <row r="2439" spans="1:16" ht="38.25" x14ac:dyDescent="0.2">
      <c r="A2439" s="627">
        <v>9748</v>
      </c>
      <c r="B2439" s="634">
        <v>45272</v>
      </c>
      <c r="C2439" s="642">
        <v>45261</v>
      </c>
      <c r="D2439" s="636" t="s">
        <v>264</v>
      </c>
      <c r="E2439" s="636" t="s">
        <v>293</v>
      </c>
      <c r="F2439" s="374">
        <v>150</v>
      </c>
      <c r="G2439" s="636" t="s">
        <v>11079</v>
      </c>
      <c r="H2439" s="636" t="s">
        <v>416</v>
      </c>
      <c r="I2439" s="637" t="s">
        <v>8437</v>
      </c>
      <c r="J2439" s="637" t="s">
        <v>1188</v>
      </c>
      <c r="K2439" s="637" t="s">
        <v>4137</v>
      </c>
      <c r="L2439" s="637">
        <v>557768015</v>
      </c>
      <c r="M2439" s="646">
        <v>45272</v>
      </c>
      <c r="N2439" s="74">
        <f t="shared" si="115"/>
        <v>12</v>
      </c>
      <c r="O2439" s="74">
        <f t="shared" si="116"/>
        <v>12</v>
      </c>
      <c r="P2439" s="139" t="str">
        <f t="shared" si="117"/>
        <v>Gastos_Gerais</v>
      </c>
    </row>
    <row r="2440" spans="1:16" ht="38.25" x14ac:dyDescent="0.2">
      <c r="A2440" s="627">
        <v>9748</v>
      </c>
      <c r="B2440" s="634">
        <v>45272</v>
      </c>
      <c r="C2440" s="642">
        <v>45261</v>
      </c>
      <c r="D2440" s="636" t="s">
        <v>264</v>
      </c>
      <c r="E2440" s="636" t="s">
        <v>293</v>
      </c>
      <c r="F2440" s="374">
        <v>150</v>
      </c>
      <c r="G2440" s="636" t="s">
        <v>11080</v>
      </c>
      <c r="H2440" s="636" t="s">
        <v>416</v>
      </c>
      <c r="I2440" s="637" t="s">
        <v>8131</v>
      </c>
      <c r="J2440" s="637" t="s">
        <v>1188</v>
      </c>
      <c r="K2440" s="637" t="s">
        <v>4137</v>
      </c>
      <c r="L2440" s="637">
        <v>557768015</v>
      </c>
      <c r="M2440" s="646">
        <v>45272</v>
      </c>
      <c r="N2440" s="74">
        <f t="shared" si="115"/>
        <v>12</v>
      </c>
      <c r="O2440" s="74">
        <f t="shared" si="116"/>
        <v>12</v>
      </c>
      <c r="P2440" s="139" t="str">
        <f t="shared" si="117"/>
        <v>Gastos_Gerais</v>
      </c>
    </row>
    <row r="2441" spans="1:16" ht="38.25" x14ac:dyDescent="0.2">
      <c r="A2441" s="627">
        <v>9748</v>
      </c>
      <c r="B2441" s="634">
        <v>45272</v>
      </c>
      <c r="C2441" s="642">
        <v>45261</v>
      </c>
      <c r="D2441" s="636" t="s">
        <v>264</v>
      </c>
      <c r="E2441" s="636" t="s">
        <v>293</v>
      </c>
      <c r="F2441" s="374">
        <v>150</v>
      </c>
      <c r="G2441" s="636" t="s">
        <v>11081</v>
      </c>
      <c r="H2441" s="636" t="s">
        <v>416</v>
      </c>
      <c r="I2441" s="637" t="s">
        <v>11082</v>
      </c>
      <c r="J2441" s="637" t="s">
        <v>1188</v>
      </c>
      <c r="K2441" s="637" t="s">
        <v>4137</v>
      </c>
      <c r="L2441" s="637">
        <v>557768015</v>
      </c>
      <c r="M2441" s="646">
        <v>45272</v>
      </c>
      <c r="N2441" s="74">
        <f t="shared" si="115"/>
        <v>12</v>
      </c>
      <c r="O2441" s="74">
        <f t="shared" si="116"/>
        <v>12</v>
      </c>
      <c r="P2441" s="139" t="str">
        <f t="shared" si="117"/>
        <v>Gastos_Gerais</v>
      </c>
    </row>
    <row r="2442" spans="1:16" ht="38.25" x14ac:dyDescent="0.2">
      <c r="A2442" s="627">
        <v>9748</v>
      </c>
      <c r="B2442" s="634">
        <v>45272</v>
      </c>
      <c r="C2442" s="642">
        <v>45261</v>
      </c>
      <c r="D2442" s="636" t="s">
        <v>264</v>
      </c>
      <c r="E2442" s="636" t="s">
        <v>293</v>
      </c>
      <c r="F2442" s="374">
        <v>150</v>
      </c>
      <c r="G2442" s="636" t="s">
        <v>11083</v>
      </c>
      <c r="H2442" s="636" t="s">
        <v>416</v>
      </c>
      <c r="I2442" s="637" t="s">
        <v>6317</v>
      </c>
      <c r="J2442" s="637" t="s">
        <v>1188</v>
      </c>
      <c r="K2442" s="637" t="s">
        <v>4137</v>
      </c>
      <c r="L2442" s="637">
        <v>557768015</v>
      </c>
      <c r="M2442" s="646">
        <v>45272</v>
      </c>
      <c r="N2442" s="74">
        <f t="shared" si="115"/>
        <v>12</v>
      </c>
      <c r="O2442" s="74">
        <f t="shared" si="116"/>
        <v>12</v>
      </c>
      <c r="P2442" s="139" t="str">
        <f t="shared" si="117"/>
        <v>Gastos_Gerais</v>
      </c>
    </row>
    <row r="2443" spans="1:16" ht="38.25" x14ac:dyDescent="0.2">
      <c r="A2443" s="627">
        <v>9748</v>
      </c>
      <c r="B2443" s="634">
        <v>45272</v>
      </c>
      <c r="C2443" s="642">
        <v>45261</v>
      </c>
      <c r="D2443" s="636" t="s">
        <v>264</v>
      </c>
      <c r="E2443" s="636" t="s">
        <v>96</v>
      </c>
      <c r="F2443" s="374">
        <v>1435</v>
      </c>
      <c r="G2443" s="636" t="s">
        <v>11084</v>
      </c>
      <c r="H2443" s="636" t="s">
        <v>423</v>
      </c>
      <c r="I2443" s="637" t="s">
        <v>11085</v>
      </c>
      <c r="J2443" s="637" t="s">
        <v>1157</v>
      </c>
      <c r="K2443" s="637" t="s">
        <v>32</v>
      </c>
      <c r="L2443" s="637">
        <v>17</v>
      </c>
      <c r="M2443" s="646">
        <v>45266</v>
      </c>
      <c r="N2443" s="74">
        <f t="shared" si="115"/>
        <v>12</v>
      </c>
      <c r="O2443" s="74">
        <f t="shared" si="116"/>
        <v>12</v>
      </c>
      <c r="P2443" s="139" t="str">
        <f t="shared" si="117"/>
        <v>Gastos_Gerais</v>
      </c>
    </row>
    <row r="2444" spans="1:16" ht="38.25" x14ac:dyDescent="0.2">
      <c r="A2444" s="627">
        <v>9748</v>
      </c>
      <c r="B2444" s="634">
        <v>45272</v>
      </c>
      <c r="C2444" s="642">
        <v>45261</v>
      </c>
      <c r="D2444" s="636" t="s">
        <v>264</v>
      </c>
      <c r="E2444" s="636" t="s">
        <v>402</v>
      </c>
      <c r="F2444" s="374">
        <v>31.7</v>
      </c>
      <c r="G2444" s="636" t="s">
        <v>1487</v>
      </c>
      <c r="H2444" s="636" t="s">
        <v>416</v>
      </c>
      <c r="I2444" s="637" t="s">
        <v>7794</v>
      </c>
      <c r="J2444" s="637" t="s">
        <v>1157</v>
      </c>
      <c r="K2444" s="637" t="s">
        <v>32</v>
      </c>
      <c r="L2444" s="637">
        <v>159</v>
      </c>
      <c r="M2444" s="646">
        <v>45271</v>
      </c>
      <c r="N2444" s="74">
        <f t="shared" si="115"/>
        <v>12</v>
      </c>
      <c r="O2444" s="74">
        <f t="shared" si="116"/>
        <v>12</v>
      </c>
      <c r="P2444" s="139" t="str">
        <f t="shared" si="117"/>
        <v>Gastos_Gerais</v>
      </c>
    </row>
    <row r="2445" spans="1:16" ht="76.5" x14ac:dyDescent="0.2">
      <c r="A2445" s="627">
        <v>9748</v>
      </c>
      <c r="B2445" s="634">
        <v>45272</v>
      </c>
      <c r="C2445" s="642">
        <v>45261</v>
      </c>
      <c r="D2445" s="636" t="s">
        <v>141</v>
      </c>
      <c r="E2445" s="636" t="s">
        <v>224</v>
      </c>
      <c r="F2445" s="374">
        <v>5698.1</v>
      </c>
      <c r="G2445" s="636" t="s">
        <v>11086</v>
      </c>
      <c r="H2445" s="636" t="s">
        <v>423</v>
      </c>
      <c r="I2445" s="637" t="s">
        <v>11087</v>
      </c>
      <c r="J2445" s="637" t="s">
        <v>1157</v>
      </c>
      <c r="K2445" s="637" t="s">
        <v>32</v>
      </c>
      <c r="L2445" s="637">
        <v>21891</v>
      </c>
      <c r="M2445" s="646">
        <v>45266</v>
      </c>
      <c r="N2445" s="74">
        <f t="shared" si="115"/>
        <v>12</v>
      </c>
      <c r="O2445" s="74">
        <f t="shared" si="116"/>
        <v>12</v>
      </c>
      <c r="P2445" s="139" t="str">
        <f t="shared" si="117"/>
        <v>Aquisição_de_Bens_Permanentes</v>
      </c>
    </row>
    <row r="2446" spans="1:16" ht="38.25" x14ac:dyDescent="0.2">
      <c r="A2446" s="627">
        <v>9748</v>
      </c>
      <c r="B2446" s="634">
        <v>45272</v>
      </c>
      <c r="C2446" s="642">
        <v>45261</v>
      </c>
      <c r="D2446" s="636" t="s">
        <v>264</v>
      </c>
      <c r="E2446" s="636" t="s">
        <v>96</v>
      </c>
      <c r="F2446" s="374">
        <v>215.74</v>
      </c>
      <c r="G2446" s="636" t="s">
        <v>11088</v>
      </c>
      <c r="H2446" s="636" t="s">
        <v>423</v>
      </c>
      <c r="I2446" s="637" t="s">
        <v>11089</v>
      </c>
      <c r="J2446" s="637" t="s">
        <v>1157</v>
      </c>
      <c r="K2446" s="637" t="s">
        <v>32</v>
      </c>
      <c r="L2446" s="637">
        <v>3541</v>
      </c>
      <c r="M2446" s="646">
        <v>45243</v>
      </c>
      <c r="N2446" s="74">
        <f t="shared" si="115"/>
        <v>12</v>
      </c>
      <c r="O2446" s="74">
        <f t="shared" si="116"/>
        <v>12</v>
      </c>
      <c r="P2446" s="139" t="str">
        <f t="shared" si="117"/>
        <v>Gastos_Gerais</v>
      </c>
    </row>
    <row r="2447" spans="1:16" ht="38.25" x14ac:dyDescent="0.2">
      <c r="A2447" s="627">
        <v>9748</v>
      </c>
      <c r="B2447" s="634">
        <v>45272</v>
      </c>
      <c r="C2447" s="642">
        <v>45261</v>
      </c>
      <c r="D2447" s="636" t="s">
        <v>264</v>
      </c>
      <c r="E2447" s="636" t="s">
        <v>96</v>
      </c>
      <c r="F2447" s="374">
        <v>1129</v>
      </c>
      <c r="G2447" s="636" t="s">
        <v>11090</v>
      </c>
      <c r="H2447" s="636" t="s">
        <v>419</v>
      </c>
      <c r="I2447" s="637" t="s">
        <v>11091</v>
      </c>
      <c r="J2447" s="637" t="s">
        <v>1157</v>
      </c>
      <c r="K2447" s="637" t="s">
        <v>32</v>
      </c>
      <c r="L2447" s="637">
        <v>3354</v>
      </c>
      <c r="M2447" s="646">
        <v>45267</v>
      </c>
      <c r="N2447" s="74">
        <f t="shared" si="115"/>
        <v>12</v>
      </c>
      <c r="O2447" s="74">
        <f t="shared" si="116"/>
        <v>12</v>
      </c>
      <c r="P2447" s="139" t="str">
        <f t="shared" si="117"/>
        <v>Gastos_Gerais</v>
      </c>
    </row>
    <row r="2448" spans="1:16" ht="38.25" x14ac:dyDescent="0.2">
      <c r="A2448" s="627">
        <v>9748</v>
      </c>
      <c r="B2448" s="634">
        <v>45272</v>
      </c>
      <c r="C2448" s="642">
        <v>45261</v>
      </c>
      <c r="D2448" s="636" t="s">
        <v>264</v>
      </c>
      <c r="E2448" s="636" t="s">
        <v>402</v>
      </c>
      <c r="F2448" s="374">
        <v>141.03</v>
      </c>
      <c r="G2448" s="636" t="s">
        <v>1487</v>
      </c>
      <c r="H2448" s="636" t="s">
        <v>418</v>
      </c>
      <c r="I2448" s="637" t="s">
        <v>7101</v>
      </c>
      <c r="J2448" s="637" t="s">
        <v>1157</v>
      </c>
      <c r="K2448" s="637" t="s">
        <v>32</v>
      </c>
      <c r="L2448" s="637">
        <v>12613</v>
      </c>
      <c r="M2448" s="646">
        <v>45267</v>
      </c>
      <c r="N2448" s="74">
        <f t="shared" si="115"/>
        <v>12</v>
      </c>
      <c r="O2448" s="74">
        <f t="shared" si="116"/>
        <v>12</v>
      </c>
      <c r="P2448" s="139" t="str">
        <f t="shared" si="117"/>
        <v>Gastos_Gerais</v>
      </c>
    </row>
    <row r="2449" spans="1:16" ht="38.25" x14ac:dyDescent="0.2">
      <c r="A2449" s="627">
        <v>9748</v>
      </c>
      <c r="B2449" s="634">
        <v>45272</v>
      </c>
      <c r="C2449" s="642">
        <v>45261</v>
      </c>
      <c r="D2449" s="636" t="s">
        <v>264</v>
      </c>
      <c r="E2449" s="636" t="s">
        <v>402</v>
      </c>
      <c r="F2449" s="374">
        <v>236.5</v>
      </c>
      <c r="G2449" s="636" t="s">
        <v>1487</v>
      </c>
      <c r="H2449" s="636" t="s">
        <v>418</v>
      </c>
      <c r="I2449" s="637" t="s">
        <v>7101</v>
      </c>
      <c r="J2449" s="637" t="s">
        <v>1157</v>
      </c>
      <c r="K2449" s="637" t="s">
        <v>32</v>
      </c>
      <c r="L2449" s="637">
        <v>12614</v>
      </c>
      <c r="M2449" s="646">
        <v>45267</v>
      </c>
      <c r="N2449" s="74">
        <f t="shared" si="115"/>
        <v>12</v>
      </c>
      <c r="O2449" s="74">
        <f t="shared" si="116"/>
        <v>12</v>
      </c>
      <c r="P2449" s="139" t="str">
        <f t="shared" si="117"/>
        <v>Gastos_Gerais</v>
      </c>
    </row>
    <row r="2450" spans="1:16" ht="38.25" x14ac:dyDescent="0.2">
      <c r="A2450" s="627">
        <v>9748</v>
      </c>
      <c r="B2450" s="634">
        <v>45272</v>
      </c>
      <c r="C2450" s="642">
        <v>45261</v>
      </c>
      <c r="D2450" s="636" t="s">
        <v>264</v>
      </c>
      <c r="E2450" s="636" t="s">
        <v>293</v>
      </c>
      <c r="F2450" s="374">
        <v>160</v>
      </c>
      <c r="G2450" s="636" t="s">
        <v>11092</v>
      </c>
      <c r="H2450" s="636" t="s">
        <v>419</v>
      </c>
      <c r="I2450" s="637" t="s">
        <v>10908</v>
      </c>
      <c r="J2450" s="637" t="s">
        <v>1157</v>
      </c>
      <c r="K2450" s="637" t="s">
        <v>32</v>
      </c>
      <c r="L2450" s="637">
        <v>6307</v>
      </c>
      <c r="M2450" s="646">
        <v>45256</v>
      </c>
      <c r="N2450" s="74">
        <f t="shared" si="115"/>
        <v>12</v>
      </c>
      <c r="O2450" s="74">
        <f t="shared" si="116"/>
        <v>12</v>
      </c>
      <c r="P2450" s="139" t="str">
        <f t="shared" si="117"/>
        <v>Gastos_Gerais</v>
      </c>
    </row>
    <row r="2451" spans="1:16" ht="38.25" x14ac:dyDescent="0.2">
      <c r="A2451" s="627">
        <v>9748</v>
      </c>
      <c r="B2451" s="634">
        <v>45272</v>
      </c>
      <c r="C2451" s="642">
        <v>45261</v>
      </c>
      <c r="D2451" s="636" t="s">
        <v>264</v>
      </c>
      <c r="E2451" s="636" t="s">
        <v>293</v>
      </c>
      <c r="F2451" s="374">
        <v>160</v>
      </c>
      <c r="G2451" s="636" t="s">
        <v>11093</v>
      </c>
      <c r="H2451" s="636" t="s">
        <v>419</v>
      </c>
      <c r="I2451" s="637" t="s">
        <v>10908</v>
      </c>
      <c r="J2451" s="637" t="s">
        <v>1157</v>
      </c>
      <c r="K2451" s="637" t="s">
        <v>32</v>
      </c>
      <c r="L2451" s="637">
        <v>6306</v>
      </c>
      <c r="M2451" s="646">
        <v>45256</v>
      </c>
      <c r="N2451" s="74">
        <f t="shared" si="115"/>
        <v>12</v>
      </c>
      <c r="O2451" s="74">
        <f t="shared" si="116"/>
        <v>12</v>
      </c>
      <c r="P2451" s="139" t="str">
        <f t="shared" si="117"/>
        <v>Gastos_Gerais</v>
      </c>
    </row>
    <row r="2452" spans="1:16" ht="76.5" x14ac:dyDescent="0.2">
      <c r="A2452" s="627">
        <v>9748</v>
      </c>
      <c r="B2452" s="634">
        <v>45272</v>
      </c>
      <c r="C2452" s="642">
        <v>45261</v>
      </c>
      <c r="D2452" s="636" t="s">
        <v>288</v>
      </c>
      <c r="E2452" s="636" t="s">
        <v>288</v>
      </c>
      <c r="F2452" s="374">
        <v>0.01</v>
      </c>
      <c r="G2452" s="636" t="s">
        <v>7584</v>
      </c>
      <c r="H2452" s="636" t="s">
        <v>302</v>
      </c>
      <c r="I2452" s="637" t="s">
        <v>1509</v>
      </c>
      <c r="J2452" s="637" t="s">
        <v>4035</v>
      </c>
      <c r="K2452" s="637" t="s">
        <v>1255</v>
      </c>
      <c r="L2452" s="637" t="s">
        <v>425</v>
      </c>
      <c r="M2452" s="634">
        <v>45272</v>
      </c>
      <c r="N2452" s="74">
        <f t="shared" si="115"/>
        <v>12</v>
      </c>
      <c r="O2452" s="74">
        <f t="shared" si="116"/>
        <v>12</v>
      </c>
      <c r="P2452" s="139" t="str">
        <f t="shared" si="117"/>
        <v>Rendimentos_de_Aplicações_Fin.</v>
      </c>
    </row>
    <row r="2453" spans="1:16" ht="38.25" x14ac:dyDescent="0.2">
      <c r="A2453" s="627">
        <v>9748</v>
      </c>
      <c r="B2453" s="634">
        <v>45273</v>
      </c>
      <c r="C2453" s="642">
        <v>45261</v>
      </c>
      <c r="D2453" s="636" t="s">
        <v>264</v>
      </c>
      <c r="E2453" s="636" t="s">
        <v>96</v>
      </c>
      <c r="F2453" s="374">
        <v>1542</v>
      </c>
      <c r="G2453" s="636" t="s">
        <v>11094</v>
      </c>
      <c r="H2453" s="636" t="s">
        <v>414</v>
      </c>
      <c r="I2453" s="637" t="s">
        <v>6126</v>
      </c>
      <c r="J2453" s="637" t="s">
        <v>1157</v>
      </c>
      <c r="K2453" s="637" t="s">
        <v>32</v>
      </c>
      <c r="L2453" s="637">
        <v>198</v>
      </c>
      <c r="M2453" s="638">
        <v>45265</v>
      </c>
      <c r="N2453" s="74">
        <f t="shared" si="115"/>
        <v>12</v>
      </c>
      <c r="O2453" s="74">
        <f t="shared" si="116"/>
        <v>12</v>
      </c>
      <c r="P2453" s="139" t="str">
        <f t="shared" si="117"/>
        <v>Gastos_Gerais</v>
      </c>
    </row>
    <row r="2454" spans="1:16" ht="38.25" x14ac:dyDescent="0.2">
      <c r="A2454" s="627">
        <v>9748</v>
      </c>
      <c r="B2454" s="634">
        <v>45273</v>
      </c>
      <c r="C2454" s="642">
        <v>45261</v>
      </c>
      <c r="D2454" s="636" t="s">
        <v>264</v>
      </c>
      <c r="E2454" s="636" t="s">
        <v>398</v>
      </c>
      <c r="F2454" s="374">
        <v>1394.3</v>
      </c>
      <c r="G2454" s="636" t="s">
        <v>10233</v>
      </c>
      <c r="H2454" s="636" t="s">
        <v>418</v>
      </c>
      <c r="I2454" s="637" t="s">
        <v>8247</v>
      </c>
      <c r="J2454" s="637" t="s">
        <v>1157</v>
      </c>
      <c r="K2454" s="637" t="s">
        <v>32</v>
      </c>
      <c r="L2454" s="637">
        <v>613</v>
      </c>
      <c r="M2454" s="638">
        <v>45266</v>
      </c>
      <c r="N2454" s="74">
        <f t="shared" si="115"/>
        <v>12</v>
      </c>
      <c r="O2454" s="74">
        <f t="shared" si="116"/>
        <v>12</v>
      </c>
      <c r="P2454" s="139" t="str">
        <f t="shared" si="117"/>
        <v>Gastos_Gerais</v>
      </c>
    </row>
    <row r="2455" spans="1:16" ht="38.25" x14ac:dyDescent="0.2">
      <c r="A2455" s="627">
        <v>9748</v>
      </c>
      <c r="B2455" s="634">
        <v>45273</v>
      </c>
      <c r="C2455" s="642">
        <v>45261</v>
      </c>
      <c r="D2455" s="636" t="s">
        <v>264</v>
      </c>
      <c r="E2455" s="636" t="s">
        <v>402</v>
      </c>
      <c r="F2455" s="374">
        <v>106.89</v>
      </c>
      <c r="G2455" s="636" t="s">
        <v>1487</v>
      </c>
      <c r="H2455" s="636" t="s">
        <v>418</v>
      </c>
      <c r="I2455" s="637" t="s">
        <v>8702</v>
      </c>
      <c r="J2455" s="637" t="s">
        <v>1157</v>
      </c>
      <c r="K2455" s="637" t="s">
        <v>32</v>
      </c>
      <c r="L2455" s="637">
        <v>105</v>
      </c>
      <c r="M2455" s="638">
        <v>45267</v>
      </c>
      <c r="N2455" s="74">
        <f t="shared" si="115"/>
        <v>12</v>
      </c>
      <c r="O2455" s="74">
        <f t="shared" si="116"/>
        <v>12</v>
      </c>
      <c r="P2455" s="139" t="str">
        <f t="shared" si="117"/>
        <v>Gastos_Gerais</v>
      </c>
    </row>
    <row r="2456" spans="1:16" ht="38.25" x14ac:dyDescent="0.2">
      <c r="A2456" s="627">
        <v>9748</v>
      </c>
      <c r="B2456" s="634">
        <v>45273</v>
      </c>
      <c r="C2456" s="642">
        <v>45261</v>
      </c>
      <c r="D2456" s="636" t="s">
        <v>264</v>
      </c>
      <c r="E2456" s="636" t="s">
        <v>402</v>
      </c>
      <c r="F2456" s="374">
        <v>219.56</v>
      </c>
      <c r="G2456" s="636" t="s">
        <v>11095</v>
      </c>
      <c r="H2456" s="636" t="s">
        <v>416</v>
      </c>
      <c r="I2456" s="637" t="s">
        <v>7794</v>
      </c>
      <c r="J2456" s="637" t="s">
        <v>1157</v>
      </c>
      <c r="K2456" s="637" t="s">
        <v>32</v>
      </c>
      <c r="L2456" s="637">
        <v>158</v>
      </c>
      <c r="M2456" s="638">
        <v>45271</v>
      </c>
      <c r="N2456" s="74">
        <f t="shared" si="115"/>
        <v>12</v>
      </c>
      <c r="O2456" s="74">
        <f t="shared" si="116"/>
        <v>12</v>
      </c>
      <c r="P2456" s="139" t="str">
        <f t="shared" si="117"/>
        <v>Gastos_Gerais</v>
      </c>
    </row>
    <row r="2457" spans="1:16" ht="38.25" x14ac:dyDescent="0.2">
      <c r="A2457" s="627">
        <v>9748</v>
      </c>
      <c r="B2457" s="634">
        <v>45273</v>
      </c>
      <c r="C2457" s="642">
        <v>45261</v>
      </c>
      <c r="D2457" s="636" t="s">
        <v>264</v>
      </c>
      <c r="E2457" s="636" t="s">
        <v>398</v>
      </c>
      <c r="F2457" s="374">
        <v>1095.2</v>
      </c>
      <c r="G2457" s="636" t="s">
        <v>10233</v>
      </c>
      <c r="H2457" s="636" t="s">
        <v>422</v>
      </c>
      <c r="I2457" s="637" t="s">
        <v>9796</v>
      </c>
      <c r="J2457" s="637" t="s">
        <v>1157</v>
      </c>
      <c r="K2457" s="637" t="s">
        <v>32</v>
      </c>
      <c r="L2457" s="637">
        <v>51</v>
      </c>
      <c r="M2457" s="638">
        <v>45267</v>
      </c>
      <c r="N2457" s="74">
        <f t="shared" si="115"/>
        <v>12</v>
      </c>
      <c r="O2457" s="74">
        <f t="shared" si="116"/>
        <v>12</v>
      </c>
      <c r="P2457" s="139" t="str">
        <f t="shared" si="117"/>
        <v>Gastos_Gerais</v>
      </c>
    </row>
    <row r="2458" spans="1:16" ht="38.25" x14ac:dyDescent="0.2">
      <c r="A2458" s="627">
        <v>9748</v>
      </c>
      <c r="B2458" s="634">
        <v>45273</v>
      </c>
      <c r="C2458" s="642">
        <v>45231</v>
      </c>
      <c r="D2458" s="636" t="s">
        <v>264</v>
      </c>
      <c r="E2458" s="636" t="s">
        <v>90</v>
      </c>
      <c r="F2458" s="374">
        <v>360</v>
      </c>
      <c r="G2458" s="636" t="s">
        <v>1460</v>
      </c>
      <c r="H2458" s="636" t="s">
        <v>417</v>
      </c>
      <c r="I2458" s="637" t="s">
        <v>1447</v>
      </c>
      <c r="J2458" s="637" t="s">
        <v>1157</v>
      </c>
      <c r="K2458" s="637" t="s">
        <v>1158</v>
      </c>
      <c r="L2458" s="637" t="s">
        <v>11096</v>
      </c>
      <c r="M2458" s="638">
        <v>45273</v>
      </c>
      <c r="N2458" s="74">
        <f t="shared" si="115"/>
        <v>12</v>
      </c>
      <c r="O2458" s="74">
        <f t="shared" si="116"/>
        <v>11</v>
      </c>
      <c r="P2458" s="139" t="str">
        <f t="shared" si="117"/>
        <v>Gastos_Gerais</v>
      </c>
    </row>
    <row r="2459" spans="1:16" ht="76.5" x14ac:dyDescent="0.2">
      <c r="A2459" s="627">
        <v>9748</v>
      </c>
      <c r="B2459" s="634">
        <v>45273</v>
      </c>
      <c r="C2459" s="642">
        <v>45231</v>
      </c>
      <c r="D2459" s="636" t="s">
        <v>141</v>
      </c>
      <c r="E2459" s="636" t="s">
        <v>224</v>
      </c>
      <c r="F2459" s="374">
        <v>747.36</v>
      </c>
      <c r="G2459" s="636" t="s">
        <v>11097</v>
      </c>
      <c r="H2459" s="636" t="s">
        <v>421</v>
      </c>
      <c r="I2459" s="637" t="s">
        <v>11098</v>
      </c>
      <c r="J2459" s="637" t="s">
        <v>1157</v>
      </c>
      <c r="K2459" s="637" t="s">
        <v>32</v>
      </c>
      <c r="L2459" s="637">
        <v>205240</v>
      </c>
      <c r="M2459" s="638">
        <v>45274</v>
      </c>
      <c r="N2459" s="74">
        <f t="shared" si="115"/>
        <v>12</v>
      </c>
      <c r="O2459" s="74">
        <f t="shared" si="116"/>
        <v>11</v>
      </c>
      <c r="P2459" s="139" t="str">
        <f t="shared" si="117"/>
        <v>Aquisição_de_Bens_Permanentes</v>
      </c>
    </row>
    <row r="2460" spans="1:16" ht="38.25" x14ac:dyDescent="0.2">
      <c r="A2460" s="627">
        <v>9748</v>
      </c>
      <c r="B2460" s="634">
        <v>45273</v>
      </c>
      <c r="C2460" s="642">
        <v>45261</v>
      </c>
      <c r="D2460" s="636" t="s">
        <v>264</v>
      </c>
      <c r="E2460" s="636" t="s">
        <v>136</v>
      </c>
      <c r="F2460" s="374">
        <v>350.95</v>
      </c>
      <c r="G2460" s="636" t="s">
        <v>11099</v>
      </c>
      <c r="H2460" s="636" t="s">
        <v>302</v>
      </c>
      <c r="I2460" s="637" t="s">
        <v>7983</v>
      </c>
      <c r="J2460" s="637" t="s">
        <v>1157</v>
      </c>
      <c r="K2460" s="637" t="s">
        <v>32</v>
      </c>
      <c r="L2460" s="637">
        <v>2996</v>
      </c>
      <c r="M2460" s="638">
        <v>45266</v>
      </c>
      <c r="N2460" s="74">
        <f t="shared" si="115"/>
        <v>12</v>
      </c>
      <c r="O2460" s="74">
        <f t="shared" si="116"/>
        <v>12</v>
      </c>
      <c r="P2460" s="139" t="str">
        <f t="shared" si="117"/>
        <v>Gastos_Gerais</v>
      </c>
    </row>
    <row r="2461" spans="1:16" ht="38.25" x14ac:dyDescent="0.2">
      <c r="A2461" s="627">
        <v>9748</v>
      </c>
      <c r="B2461" s="634">
        <v>45273</v>
      </c>
      <c r="C2461" s="642">
        <v>45231</v>
      </c>
      <c r="D2461" s="636" t="s">
        <v>264</v>
      </c>
      <c r="E2461" s="636" t="s">
        <v>83</v>
      </c>
      <c r="F2461" s="374">
        <v>6687.94</v>
      </c>
      <c r="G2461" s="636" t="s">
        <v>9476</v>
      </c>
      <c r="H2461" s="636" t="s">
        <v>419</v>
      </c>
      <c r="I2461" s="637" t="s">
        <v>9180</v>
      </c>
      <c r="J2461" s="637" t="s">
        <v>1157</v>
      </c>
      <c r="K2461" s="637" t="s">
        <v>1158</v>
      </c>
      <c r="L2461" s="637">
        <v>96351675</v>
      </c>
      <c r="M2461" s="638">
        <v>45273</v>
      </c>
      <c r="N2461" s="74">
        <f t="shared" si="115"/>
        <v>12</v>
      </c>
      <c r="O2461" s="74">
        <f t="shared" si="116"/>
        <v>11</v>
      </c>
      <c r="P2461" s="139" t="str">
        <f t="shared" si="117"/>
        <v>Gastos_Gerais</v>
      </c>
    </row>
    <row r="2462" spans="1:16" ht="38.25" x14ac:dyDescent="0.2">
      <c r="A2462" s="627">
        <v>9748</v>
      </c>
      <c r="B2462" s="634">
        <v>45273</v>
      </c>
      <c r="C2462" s="642">
        <v>45261</v>
      </c>
      <c r="D2462" s="636" t="s">
        <v>264</v>
      </c>
      <c r="E2462" s="636" t="s">
        <v>181</v>
      </c>
      <c r="F2462" s="374">
        <v>960</v>
      </c>
      <c r="G2462" s="636" t="s">
        <v>8629</v>
      </c>
      <c r="H2462" s="636" t="s">
        <v>1032</v>
      </c>
      <c r="I2462" s="637" t="s">
        <v>10780</v>
      </c>
      <c r="J2462" s="637" t="s">
        <v>1157</v>
      </c>
      <c r="K2462" s="637" t="s">
        <v>32</v>
      </c>
      <c r="L2462" s="637">
        <v>20</v>
      </c>
      <c r="M2462" s="638">
        <v>45272</v>
      </c>
      <c r="N2462" s="74">
        <f t="shared" si="115"/>
        <v>12</v>
      </c>
      <c r="O2462" s="74">
        <f t="shared" si="116"/>
        <v>12</v>
      </c>
      <c r="P2462" s="139" t="str">
        <f t="shared" si="117"/>
        <v>Gastos_Gerais</v>
      </c>
    </row>
    <row r="2463" spans="1:16" ht="38.25" x14ac:dyDescent="0.2">
      <c r="A2463" s="627">
        <v>9748</v>
      </c>
      <c r="B2463" s="634">
        <v>45273</v>
      </c>
      <c r="C2463" s="642">
        <v>45231</v>
      </c>
      <c r="D2463" s="636" t="s">
        <v>264</v>
      </c>
      <c r="E2463" s="636" t="s">
        <v>96</v>
      </c>
      <c r="F2463" s="374">
        <v>172</v>
      </c>
      <c r="G2463" s="636" t="s">
        <v>10141</v>
      </c>
      <c r="H2463" s="636" t="s">
        <v>418</v>
      </c>
      <c r="I2463" s="637" t="s">
        <v>9673</v>
      </c>
      <c r="J2463" s="637" t="s">
        <v>1157</v>
      </c>
      <c r="K2463" s="637" t="s">
        <v>32</v>
      </c>
      <c r="L2463" s="637">
        <v>29462</v>
      </c>
      <c r="M2463" s="638">
        <v>45244</v>
      </c>
      <c r="N2463" s="74">
        <f t="shared" si="115"/>
        <v>12</v>
      </c>
      <c r="O2463" s="74">
        <f t="shared" si="116"/>
        <v>11</v>
      </c>
      <c r="P2463" s="139" t="str">
        <f t="shared" si="117"/>
        <v>Gastos_Gerais</v>
      </c>
    </row>
    <row r="2464" spans="1:16" ht="38.25" x14ac:dyDescent="0.2">
      <c r="A2464" s="627">
        <v>9748</v>
      </c>
      <c r="B2464" s="634">
        <v>45273</v>
      </c>
      <c r="C2464" s="642">
        <v>45200</v>
      </c>
      <c r="D2464" s="636" t="s">
        <v>264</v>
      </c>
      <c r="E2464" s="636" t="s">
        <v>208</v>
      </c>
      <c r="F2464" s="374">
        <v>2024.24</v>
      </c>
      <c r="G2464" s="636" t="s">
        <v>11100</v>
      </c>
      <c r="H2464" s="636" t="s">
        <v>420</v>
      </c>
      <c r="I2464" s="637" t="s">
        <v>11101</v>
      </c>
      <c r="J2464" s="637" t="s">
        <v>1157</v>
      </c>
      <c r="K2464" s="637" t="s">
        <v>32</v>
      </c>
      <c r="L2464" s="637">
        <v>235135</v>
      </c>
      <c r="M2464" s="638">
        <v>45222</v>
      </c>
      <c r="N2464" s="74">
        <f t="shared" si="115"/>
        <v>12</v>
      </c>
      <c r="O2464" s="74">
        <f t="shared" si="116"/>
        <v>10</v>
      </c>
      <c r="P2464" s="139" t="str">
        <f t="shared" si="117"/>
        <v>Gastos_Gerais</v>
      </c>
    </row>
    <row r="2465" spans="1:16" ht="38.25" x14ac:dyDescent="0.2">
      <c r="A2465" s="627">
        <v>9748</v>
      </c>
      <c r="B2465" s="634">
        <v>45273</v>
      </c>
      <c r="C2465" s="642">
        <v>45261</v>
      </c>
      <c r="D2465" s="636" t="s">
        <v>264</v>
      </c>
      <c r="E2465" s="636" t="s">
        <v>96</v>
      </c>
      <c r="F2465" s="374">
        <v>130.9</v>
      </c>
      <c r="G2465" s="636" t="s">
        <v>9877</v>
      </c>
      <c r="H2465" s="636" t="s">
        <v>414</v>
      </c>
      <c r="I2465" s="637" t="s">
        <v>1947</v>
      </c>
      <c r="J2465" s="637" t="s">
        <v>1157</v>
      </c>
      <c r="K2465" s="637" t="s">
        <v>32</v>
      </c>
      <c r="L2465" s="637">
        <v>3410</v>
      </c>
      <c r="M2465" s="638">
        <v>45272</v>
      </c>
      <c r="N2465" s="74">
        <f t="shared" si="115"/>
        <v>12</v>
      </c>
      <c r="O2465" s="74">
        <f t="shared" si="116"/>
        <v>12</v>
      </c>
      <c r="P2465" s="139" t="str">
        <f t="shared" si="117"/>
        <v>Gastos_Gerais</v>
      </c>
    </row>
    <row r="2466" spans="1:16" ht="38.25" x14ac:dyDescent="0.2">
      <c r="A2466" s="627">
        <v>9748</v>
      </c>
      <c r="B2466" s="634">
        <v>45273</v>
      </c>
      <c r="C2466" s="642">
        <v>45261</v>
      </c>
      <c r="D2466" s="636" t="s">
        <v>264</v>
      </c>
      <c r="E2466" s="636" t="s">
        <v>290</v>
      </c>
      <c r="F2466" s="374">
        <v>116.65</v>
      </c>
      <c r="G2466" s="636" t="s">
        <v>11102</v>
      </c>
      <c r="H2466" s="636" t="s">
        <v>421</v>
      </c>
      <c r="I2466" s="637" t="s">
        <v>11103</v>
      </c>
      <c r="J2466" s="637" t="s">
        <v>1157</v>
      </c>
      <c r="K2466" s="637" t="s">
        <v>32</v>
      </c>
      <c r="L2466" s="637">
        <v>2023523</v>
      </c>
      <c r="M2466" s="638">
        <v>45272</v>
      </c>
      <c r="N2466" s="74">
        <f t="shared" si="115"/>
        <v>12</v>
      </c>
      <c r="O2466" s="74">
        <f t="shared" si="116"/>
        <v>12</v>
      </c>
      <c r="P2466" s="139" t="str">
        <f t="shared" si="117"/>
        <v>Gastos_Gerais</v>
      </c>
    </row>
    <row r="2467" spans="1:16" s="330" customFormat="1" ht="38.25" x14ac:dyDescent="0.2">
      <c r="A2467" s="627">
        <v>9748</v>
      </c>
      <c r="B2467" s="634">
        <v>45273</v>
      </c>
      <c r="C2467" s="642">
        <v>45261</v>
      </c>
      <c r="D2467" s="636" t="s">
        <v>264</v>
      </c>
      <c r="E2467" s="636" t="s">
        <v>293</v>
      </c>
      <c r="F2467" s="374">
        <v>150</v>
      </c>
      <c r="G2467" s="636" t="s">
        <v>11104</v>
      </c>
      <c r="H2467" s="636" t="s">
        <v>420</v>
      </c>
      <c r="I2467" s="637" t="s">
        <v>10457</v>
      </c>
      <c r="J2467" s="637" t="s">
        <v>1188</v>
      </c>
      <c r="K2467" s="637" t="s">
        <v>4137</v>
      </c>
      <c r="L2467" s="637">
        <v>357947626</v>
      </c>
      <c r="M2467" s="638">
        <v>45273</v>
      </c>
      <c r="N2467" s="74">
        <f t="shared" si="115"/>
        <v>12</v>
      </c>
      <c r="O2467" s="74">
        <f t="shared" si="116"/>
        <v>12</v>
      </c>
      <c r="P2467" s="139" t="str">
        <f t="shared" si="117"/>
        <v>Gastos_Gerais</v>
      </c>
    </row>
    <row r="2468" spans="1:16" ht="38.25" x14ac:dyDescent="0.2">
      <c r="A2468" s="627">
        <v>9748</v>
      </c>
      <c r="B2468" s="634">
        <v>45273</v>
      </c>
      <c r="C2468" s="642">
        <v>45261</v>
      </c>
      <c r="D2468" s="636" t="s">
        <v>264</v>
      </c>
      <c r="E2468" s="636" t="s">
        <v>293</v>
      </c>
      <c r="F2468" s="374">
        <v>75</v>
      </c>
      <c r="G2468" s="636" t="s">
        <v>11105</v>
      </c>
      <c r="H2468" s="636" t="s">
        <v>416</v>
      </c>
      <c r="I2468" s="637" t="s">
        <v>10124</v>
      </c>
      <c r="J2468" s="637" t="s">
        <v>1188</v>
      </c>
      <c r="K2468" s="637" t="s">
        <v>4137</v>
      </c>
      <c r="L2468" s="637">
        <v>357947626</v>
      </c>
      <c r="M2468" s="638">
        <v>45273</v>
      </c>
      <c r="N2468" s="74">
        <f t="shared" si="115"/>
        <v>12</v>
      </c>
      <c r="O2468" s="74">
        <f t="shared" si="116"/>
        <v>12</v>
      </c>
      <c r="P2468" s="139" t="str">
        <f t="shared" si="117"/>
        <v>Gastos_Gerais</v>
      </c>
    </row>
    <row r="2469" spans="1:16" ht="38.25" x14ac:dyDescent="0.2">
      <c r="A2469" s="627">
        <v>9748</v>
      </c>
      <c r="B2469" s="634">
        <v>45273</v>
      </c>
      <c r="C2469" s="642">
        <v>45261</v>
      </c>
      <c r="D2469" s="636" t="s">
        <v>264</v>
      </c>
      <c r="E2469" s="636" t="s">
        <v>293</v>
      </c>
      <c r="F2469" s="374">
        <v>75</v>
      </c>
      <c r="G2469" s="636" t="s">
        <v>11106</v>
      </c>
      <c r="H2469" s="636" t="s">
        <v>416</v>
      </c>
      <c r="I2469" s="637" t="s">
        <v>5388</v>
      </c>
      <c r="J2469" s="637" t="s">
        <v>1188</v>
      </c>
      <c r="K2469" s="637" t="s">
        <v>4137</v>
      </c>
      <c r="L2469" s="637">
        <v>357947626</v>
      </c>
      <c r="M2469" s="638">
        <v>45273</v>
      </c>
      <c r="N2469" s="74">
        <f t="shared" si="115"/>
        <v>12</v>
      </c>
      <c r="O2469" s="74">
        <f t="shared" si="116"/>
        <v>12</v>
      </c>
      <c r="P2469" s="139" t="str">
        <f t="shared" si="117"/>
        <v>Gastos_Gerais</v>
      </c>
    </row>
    <row r="2470" spans="1:16" ht="38.25" x14ac:dyDescent="0.2">
      <c r="A2470" s="627">
        <v>9748</v>
      </c>
      <c r="B2470" s="634">
        <v>45273</v>
      </c>
      <c r="C2470" s="642">
        <v>45261</v>
      </c>
      <c r="D2470" s="636" t="s">
        <v>264</v>
      </c>
      <c r="E2470" s="636" t="s">
        <v>293</v>
      </c>
      <c r="F2470" s="374">
        <v>150</v>
      </c>
      <c r="G2470" s="636" t="s">
        <v>11107</v>
      </c>
      <c r="H2470" s="636" t="s">
        <v>420</v>
      </c>
      <c r="I2470" s="637" t="s">
        <v>11108</v>
      </c>
      <c r="J2470" s="637" t="s">
        <v>1188</v>
      </c>
      <c r="K2470" s="637" t="s">
        <v>4137</v>
      </c>
      <c r="L2470" s="637">
        <v>357947626</v>
      </c>
      <c r="M2470" s="638">
        <v>45273</v>
      </c>
      <c r="N2470" s="74">
        <f t="shared" si="115"/>
        <v>12</v>
      </c>
      <c r="O2470" s="74">
        <f t="shared" si="116"/>
        <v>12</v>
      </c>
      <c r="P2470" s="139" t="str">
        <f t="shared" si="117"/>
        <v>Gastos_Gerais</v>
      </c>
    </row>
    <row r="2471" spans="1:16" ht="38.25" x14ac:dyDescent="0.2">
      <c r="A2471" s="627">
        <v>9748</v>
      </c>
      <c r="B2471" s="634">
        <v>45273</v>
      </c>
      <c r="C2471" s="642">
        <v>45261</v>
      </c>
      <c r="D2471" s="636" t="s">
        <v>264</v>
      </c>
      <c r="E2471" s="636" t="s">
        <v>293</v>
      </c>
      <c r="F2471" s="374">
        <v>150</v>
      </c>
      <c r="G2471" s="636" t="s">
        <v>11109</v>
      </c>
      <c r="H2471" s="636" t="s">
        <v>420</v>
      </c>
      <c r="I2471" s="637" t="s">
        <v>11110</v>
      </c>
      <c r="J2471" s="637" t="s">
        <v>1188</v>
      </c>
      <c r="K2471" s="637" t="s">
        <v>4137</v>
      </c>
      <c r="L2471" s="637">
        <v>357947626</v>
      </c>
      <c r="M2471" s="638">
        <v>45273</v>
      </c>
      <c r="N2471" s="74">
        <f t="shared" si="115"/>
        <v>12</v>
      </c>
      <c r="O2471" s="74">
        <f t="shared" si="116"/>
        <v>12</v>
      </c>
      <c r="P2471" s="139" t="str">
        <f t="shared" si="117"/>
        <v>Gastos_Gerais</v>
      </c>
    </row>
    <row r="2472" spans="1:16" ht="38.25" x14ac:dyDescent="0.2">
      <c r="A2472" s="627">
        <v>9748</v>
      </c>
      <c r="B2472" s="634">
        <v>45273</v>
      </c>
      <c r="C2472" s="642">
        <v>45261</v>
      </c>
      <c r="D2472" s="636" t="s">
        <v>264</v>
      </c>
      <c r="E2472" s="636" t="s">
        <v>293</v>
      </c>
      <c r="F2472" s="374">
        <v>150</v>
      </c>
      <c r="G2472" s="636" t="s">
        <v>11111</v>
      </c>
      <c r="H2472" s="636" t="s">
        <v>420</v>
      </c>
      <c r="I2472" s="637" t="s">
        <v>3124</v>
      </c>
      <c r="J2472" s="637" t="s">
        <v>1188</v>
      </c>
      <c r="K2472" s="637" t="s">
        <v>4137</v>
      </c>
      <c r="L2472" s="637">
        <v>357947626</v>
      </c>
      <c r="M2472" s="638">
        <v>45273</v>
      </c>
      <c r="N2472" s="74">
        <f t="shared" si="115"/>
        <v>12</v>
      </c>
      <c r="O2472" s="74">
        <f t="shared" si="116"/>
        <v>12</v>
      </c>
      <c r="P2472" s="139" t="str">
        <f t="shared" si="117"/>
        <v>Gastos_Gerais</v>
      </c>
    </row>
    <row r="2473" spans="1:16" ht="38.25" x14ac:dyDescent="0.2">
      <c r="A2473" s="627">
        <v>9748</v>
      </c>
      <c r="B2473" s="634">
        <v>45273</v>
      </c>
      <c r="C2473" s="642">
        <v>45261</v>
      </c>
      <c r="D2473" s="636" t="s">
        <v>264</v>
      </c>
      <c r="E2473" s="636" t="s">
        <v>293</v>
      </c>
      <c r="F2473" s="374">
        <v>150</v>
      </c>
      <c r="G2473" s="636" t="s">
        <v>10749</v>
      </c>
      <c r="H2473" s="636" t="s">
        <v>420</v>
      </c>
      <c r="I2473" s="637" t="s">
        <v>2659</v>
      </c>
      <c r="J2473" s="637" t="s">
        <v>1188</v>
      </c>
      <c r="K2473" s="637" t="s">
        <v>4137</v>
      </c>
      <c r="L2473" s="637">
        <v>357947626</v>
      </c>
      <c r="M2473" s="638">
        <v>45273</v>
      </c>
      <c r="N2473" s="74">
        <f t="shared" si="115"/>
        <v>12</v>
      </c>
      <c r="O2473" s="74">
        <f t="shared" si="116"/>
        <v>12</v>
      </c>
      <c r="P2473" s="139" t="str">
        <f t="shared" si="117"/>
        <v>Gastos_Gerais</v>
      </c>
    </row>
    <row r="2474" spans="1:16" ht="38.25" x14ac:dyDescent="0.2">
      <c r="A2474" s="627">
        <v>9748</v>
      </c>
      <c r="B2474" s="634">
        <v>45273</v>
      </c>
      <c r="C2474" s="642">
        <v>45261</v>
      </c>
      <c r="D2474" s="636" t="s">
        <v>264</v>
      </c>
      <c r="E2474" s="636" t="s">
        <v>293</v>
      </c>
      <c r="F2474" s="374">
        <v>75</v>
      </c>
      <c r="G2474" s="636" t="s">
        <v>8998</v>
      </c>
      <c r="H2474" s="636" t="s">
        <v>416</v>
      </c>
      <c r="I2474" s="637" t="s">
        <v>5460</v>
      </c>
      <c r="J2474" s="637" t="s">
        <v>1188</v>
      </c>
      <c r="K2474" s="637" t="s">
        <v>4137</v>
      </c>
      <c r="L2474" s="637">
        <v>357947626</v>
      </c>
      <c r="M2474" s="638">
        <v>45273</v>
      </c>
      <c r="N2474" s="74">
        <f t="shared" si="115"/>
        <v>12</v>
      </c>
      <c r="O2474" s="74">
        <f t="shared" si="116"/>
        <v>12</v>
      </c>
      <c r="P2474" s="139" t="str">
        <f t="shared" si="117"/>
        <v>Gastos_Gerais</v>
      </c>
    </row>
    <row r="2475" spans="1:16" ht="38.25" x14ac:dyDescent="0.2">
      <c r="A2475" s="627">
        <v>9748</v>
      </c>
      <c r="B2475" s="634">
        <v>45273</v>
      </c>
      <c r="C2475" s="642">
        <v>45261</v>
      </c>
      <c r="D2475" s="636" t="s">
        <v>264</v>
      </c>
      <c r="E2475" s="636" t="s">
        <v>293</v>
      </c>
      <c r="F2475" s="374">
        <v>75</v>
      </c>
      <c r="G2475" s="636" t="s">
        <v>9001</v>
      </c>
      <c r="H2475" s="636" t="s">
        <v>416</v>
      </c>
      <c r="I2475" s="637" t="s">
        <v>8131</v>
      </c>
      <c r="J2475" s="637" t="s">
        <v>1188</v>
      </c>
      <c r="K2475" s="637" t="s">
        <v>4137</v>
      </c>
      <c r="L2475" s="637">
        <v>357947626</v>
      </c>
      <c r="M2475" s="638">
        <v>45273</v>
      </c>
      <c r="N2475" s="74">
        <f t="shared" si="115"/>
        <v>12</v>
      </c>
      <c r="O2475" s="74">
        <f t="shared" si="116"/>
        <v>12</v>
      </c>
      <c r="P2475" s="139" t="str">
        <f t="shared" si="117"/>
        <v>Gastos_Gerais</v>
      </c>
    </row>
    <row r="2476" spans="1:16" ht="38.25" x14ac:dyDescent="0.2">
      <c r="A2476" s="627">
        <v>9748</v>
      </c>
      <c r="B2476" s="634">
        <v>45273</v>
      </c>
      <c r="C2476" s="642">
        <v>45261</v>
      </c>
      <c r="D2476" s="636" t="s">
        <v>264</v>
      </c>
      <c r="E2476" s="636" t="s">
        <v>293</v>
      </c>
      <c r="F2476" s="374">
        <v>75</v>
      </c>
      <c r="G2476" s="636" t="s">
        <v>11112</v>
      </c>
      <c r="H2476" s="636" t="s">
        <v>416</v>
      </c>
      <c r="I2476" s="637" t="s">
        <v>11113</v>
      </c>
      <c r="J2476" s="637" t="s">
        <v>1188</v>
      </c>
      <c r="K2476" s="637" t="s">
        <v>4137</v>
      </c>
      <c r="L2476" s="637">
        <v>357947626</v>
      </c>
      <c r="M2476" s="638">
        <v>45273</v>
      </c>
      <c r="N2476" s="74">
        <f t="shared" si="115"/>
        <v>12</v>
      </c>
      <c r="O2476" s="74">
        <f t="shared" si="116"/>
        <v>12</v>
      </c>
      <c r="P2476" s="139" t="str">
        <f t="shared" si="117"/>
        <v>Gastos_Gerais</v>
      </c>
    </row>
    <row r="2477" spans="1:16" ht="38.25" x14ac:dyDescent="0.2">
      <c r="A2477" s="627">
        <v>9748</v>
      </c>
      <c r="B2477" s="634">
        <v>45273</v>
      </c>
      <c r="C2477" s="642">
        <v>45261</v>
      </c>
      <c r="D2477" s="636" t="s">
        <v>264</v>
      </c>
      <c r="E2477" s="636" t="s">
        <v>293</v>
      </c>
      <c r="F2477" s="374">
        <v>75</v>
      </c>
      <c r="G2477" s="636" t="s">
        <v>11114</v>
      </c>
      <c r="H2477" s="636" t="s">
        <v>417</v>
      </c>
      <c r="I2477" s="637" t="s">
        <v>11115</v>
      </c>
      <c r="J2477" s="637" t="s">
        <v>1188</v>
      </c>
      <c r="K2477" s="637" t="s">
        <v>4137</v>
      </c>
      <c r="L2477" s="637">
        <v>357947626</v>
      </c>
      <c r="M2477" s="638">
        <v>45273</v>
      </c>
      <c r="N2477" s="74">
        <f t="shared" si="115"/>
        <v>12</v>
      </c>
      <c r="O2477" s="74">
        <f t="shared" si="116"/>
        <v>12</v>
      </c>
      <c r="P2477" s="139" t="str">
        <f t="shared" si="117"/>
        <v>Gastos_Gerais</v>
      </c>
    </row>
    <row r="2478" spans="1:16" ht="51" x14ac:dyDescent="0.2">
      <c r="A2478" s="627">
        <v>9748</v>
      </c>
      <c r="B2478" s="634">
        <v>45273</v>
      </c>
      <c r="C2478" s="642">
        <v>45231</v>
      </c>
      <c r="D2478" s="636" t="s">
        <v>176</v>
      </c>
      <c r="E2478" s="636" t="s">
        <v>1</v>
      </c>
      <c r="F2478" s="374">
        <v>2984</v>
      </c>
      <c r="G2478" s="636" t="s">
        <v>11116</v>
      </c>
      <c r="H2478" s="636" t="s">
        <v>416</v>
      </c>
      <c r="I2478" s="637" t="s">
        <v>11117</v>
      </c>
      <c r="J2478" s="637" t="s">
        <v>1188</v>
      </c>
      <c r="K2478" s="637" t="s">
        <v>4137</v>
      </c>
      <c r="L2478" s="637">
        <v>357947626</v>
      </c>
      <c r="M2478" s="638">
        <v>45273</v>
      </c>
      <c r="N2478" s="74">
        <f t="shared" si="115"/>
        <v>12</v>
      </c>
      <c r="O2478" s="74">
        <f t="shared" si="116"/>
        <v>11</v>
      </c>
      <c r="P2478" s="139" t="str">
        <f t="shared" si="117"/>
        <v>Gastos_com_Pessoal</v>
      </c>
    </row>
    <row r="2479" spans="1:16" ht="38.25" x14ac:dyDescent="0.2">
      <c r="A2479" s="627">
        <v>9748</v>
      </c>
      <c r="B2479" s="634">
        <v>45274</v>
      </c>
      <c r="C2479" s="642">
        <v>45261</v>
      </c>
      <c r="D2479" s="636" t="s">
        <v>264</v>
      </c>
      <c r="E2479" s="636" t="s">
        <v>208</v>
      </c>
      <c r="F2479" s="374">
        <v>400</v>
      </c>
      <c r="G2479" s="636" t="s">
        <v>11118</v>
      </c>
      <c r="H2479" s="636" t="s">
        <v>420</v>
      </c>
      <c r="I2479" s="637" t="s">
        <v>6496</v>
      </c>
      <c r="J2479" s="637" t="s">
        <v>1157</v>
      </c>
      <c r="K2479" s="637" t="s">
        <v>32</v>
      </c>
      <c r="L2479" s="637" t="s">
        <v>11119</v>
      </c>
      <c r="M2479" s="638">
        <v>45222</v>
      </c>
      <c r="N2479" s="74">
        <f t="shared" si="115"/>
        <v>12</v>
      </c>
      <c r="O2479" s="74">
        <f t="shared" si="116"/>
        <v>12</v>
      </c>
      <c r="P2479" s="139" t="str">
        <f t="shared" si="117"/>
        <v>Gastos_Gerais</v>
      </c>
    </row>
    <row r="2480" spans="1:16" ht="38.25" x14ac:dyDescent="0.2">
      <c r="A2480" s="627">
        <v>9748</v>
      </c>
      <c r="B2480" s="634">
        <v>45274</v>
      </c>
      <c r="C2480" s="642">
        <v>45261</v>
      </c>
      <c r="D2480" s="636" t="s">
        <v>264</v>
      </c>
      <c r="E2480" s="636" t="s">
        <v>80</v>
      </c>
      <c r="F2480" s="374">
        <v>3023.25</v>
      </c>
      <c r="G2480" s="636" t="s">
        <v>11316</v>
      </c>
      <c r="H2480" s="636" t="s">
        <v>417</v>
      </c>
      <c r="I2480" s="637" t="s">
        <v>11068</v>
      </c>
      <c r="J2480" s="637" t="s">
        <v>1157</v>
      </c>
      <c r="K2480" s="637" t="s">
        <v>32</v>
      </c>
      <c r="L2480" s="637">
        <v>3033</v>
      </c>
      <c r="M2480" s="638">
        <v>45267</v>
      </c>
      <c r="N2480" s="74">
        <f t="shared" si="115"/>
        <v>12</v>
      </c>
      <c r="O2480" s="74">
        <f t="shared" si="116"/>
        <v>12</v>
      </c>
      <c r="P2480" s="139" t="str">
        <f t="shared" si="117"/>
        <v>Gastos_Gerais</v>
      </c>
    </row>
    <row r="2481" spans="1:16" ht="51" x14ac:dyDescent="0.2">
      <c r="A2481" s="627">
        <v>9748</v>
      </c>
      <c r="B2481" s="634">
        <v>45274</v>
      </c>
      <c r="C2481" s="642">
        <v>45200</v>
      </c>
      <c r="D2481" s="636" t="s">
        <v>176</v>
      </c>
      <c r="E2481" s="636" t="s">
        <v>318</v>
      </c>
      <c r="F2481" s="374">
        <v>15321.93</v>
      </c>
      <c r="G2481" s="636" t="s">
        <v>10274</v>
      </c>
      <c r="H2481" s="636" t="s">
        <v>303</v>
      </c>
      <c r="I2481" s="637" t="s">
        <v>11663</v>
      </c>
      <c r="J2481" s="637" t="s">
        <v>1157</v>
      </c>
      <c r="K2481" s="637" t="s">
        <v>32</v>
      </c>
      <c r="L2481" s="637" t="s">
        <v>11120</v>
      </c>
      <c r="M2481" s="638">
        <v>45236</v>
      </c>
      <c r="N2481" s="74">
        <f t="shared" si="115"/>
        <v>12</v>
      </c>
      <c r="O2481" s="74">
        <f t="shared" si="116"/>
        <v>10</v>
      </c>
      <c r="P2481" s="139" t="str">
        <f t="shared" si="117"/>
        <v>Gastos_com_Pessoal</v>
      </c>
    </row>
    <row r="2482" spans="1:16" ht="51" x14ac:dyDescent="0.2">
      <c r="A2482" s="627">
        <v>9748</v>
      </c>
      <c r="B2482" s="634">
        <v>45274</v>
      </c>
      <c r="C2482" s="642">
        <v>45261</v>
      </c>
      <c r="D2482" s="636" t="s">
        <v>176</v>
      </c>
      <c r="E2482" s="636" t="s">
        <v>318</v>
      </c>
      <c r="F2482" s="374">
        <v>179556.28</v>
      </c>
      <c r="G2482" s="636" t="s">
        <v>11121</v>
      </c>
      <c r="H2482" s="636" t="s">
        <v>303</v>
      </c>
      <c r="I2482" s="637" t="s">
        <v>11663</v>
      </c>
      <c r="J2482" s="637" t="s">
        <v>1157</v>
      </c>
      <c r="K2482" s="637" t="s">
        <v>32</v>
      </c>
      <c r="L2482" s="637" t="s">
        <v>11122</v>
      </c>
      <c r="M2482" s="638">
        <v>45239</v>
      </c>
      <c r="N2482" s="74">
        <f t="shared" si="115"/>
        <v>12</v>
      </c>
      <c r="O2482" s="74">
        <f t="shared" si="116"/>
        <v>12</v>
      </c>
      <c r="P2482" s="139" t="str">
        <f t="shared" si="117"/>
        <v>Gastos_com_Pessoal</v>
      </c>
    </row>
    <row r="2483" spans="1:16" ht="38.25" x14ac:dyDescent="0.2">
      <c r="A2483" s="627">
        <v>9748</v>
      </c>
      <c r="B2483" s="634">
        <v>45274</v>
      </c>
      <c r="C2483" s="642">
        <v>45261</v>
      </c>
      <c r="D2483" s="636" t="s">
        <v>264</v>
      </c>
      <c r="E2483" s="636" t="s">
        <v>80</v>
      </c>
      <c r="F2483" s="374">
        <v>1876.5</v>
      </c>
      <c r="G2483" s="636" t="s">
        <v>11317</v>
      </c>
      <c r="H2483" s="636" t="s">
        <v>423</v>
      </c>
      <c r="I2483" s="637" t="s">
        <v>11068</v>
      </c>
      <c r="J2483" s="637" t="s">
        <v>1157</v>
      </c>
      <c r="K2483" s="637" t="s">
        <v>32</v>
      </c>
      <c r="L2483" s="637">
        <v>3032</v>
      </c>
      <c r="M2483" s="638">
        <v>45267</v>
      </c>
      <c r="N2483" s="74">
        <f t="shared" si="115"/>
        <v>12</v>
      </c>
      <c r="O2483" s="74">
        <f t="shared" si="116"/>
        <v>12</v>
      </c>
      <c r="P2483" s="139" t="str">
        <f t="shared" si="117"/>
        <v>Gastos_Gerais</v>
      </c>
    </row>
    <row r="2484" spans="1:16" ht="38.25" x14ac:dyDescent="0.2">
      <c r="A2484" s="627">
        <v>9748</v>
      </c>
      <c r="B2484" s="634">
        <v>45274</v>
      </c>
      <c r="C2484" s="642">
        <v>45261</v>
      </c>
      <c r="D2484" s="636" t="s">
        <v>264</v>
      </c>
      <c r="E2484" s="636" t="s">
        <v>290</v>
      </c>
      <c r="F2484" s="374">
        <v>446.6</v>
      </c>
      <c r="G2484" s="636" t="s">
        <v>11123</v>
      </c>
      <c r="H2484" s="636" t="s">
        <v>419</v>
      </c>
      <c r="I2484" s="637" t="s">
        <v>4473</v>
      </c>
      <c r="J2484" s="637" t="s">
        <v>1157</v>
      </c>
      <c r="K2484" s="637" t="s">
        <v>32</v>
      </c>
      <c r="L2484" s="637">
        <v>5429</v>
      </c>
      <c r="M2484" s="638">
        <v>45265</v>
      </c>
      <c r="N2484" s="74">
        <f t="shared" si="115"/>
        <v>12</v>
      </c>
      <c r="O2484" s="74">
        <f t="shared" si="116"/>
        <v>12</v>
      </c>
      <c r="P2484" s="139" t="str">
        <f t="shared" si="117"/>
        <v>Gastos_Gerais</v>
      </c>
    </row>
    <row r="2485" spans="1:16" ht="38.25" x14ac:dyDescent="0.2">
      <c r="A2485" s="627">
        <v>9748</v>
      </c>
      <c r="B2485" s="634">
        <v>45274</v>
      </c>
      <c r="C2485" s="642">
        <v>45261</v>
      </c>
      <c r="D2485" s="636" t="s">
        <v>264</v>
      </c>
      <c r="E2485" s="636" t="s">
        <v>80</v>
      </c>
      <c r="F2485" s="374">
        <v>250.2</v>
      </c>
      <c r="G2485" s="636" t="s">
        <v>11318</v>
      </c>
      <c r="H2485" s="636" t="s">
        <v>493</v>
      </c>
      <c r="I2485" s="637" t="s">
        <v>11068</v>
      </c>
      <c r="J2485" s="637" t="s">
        <v>1157</v>
      </c>
      <c r="K2485" s="637" t="s">
        <v>32</v>
      </c>
      <c r="L2485" s="637">
        <v>3031</v>
      </c>
      <c r="M2485" s="638">
        <v>45267</v>
      </c>
      <c r="N2485" s="74">
        <f t="shared" si="115"/>
        <v>12</v>
      </c>
      <c r="O2485" s="74">
        <f t="shared" si="116"/>
        <v>12</v>
      </c>
      <c r="P2485" s="139" t="str">
        <f t="shared" si="117"/>
        <v>Gastos_Gerais</v>
      </c>
    </row>
    <row r="2486" spans="1:16" ht="51" x14ac:dyDescent="0.2">
      <c r="A2486" s="627">
        <v>9748</v>
      </c>
      <c r="B2486" s="634">
        <v>45274</v>
      </c>
      <c r="C2486" s="642">
        <v>45261</v>
      </c>
      <c r="D2486" s="636" t="s">
        <v>176</v>
      </c>
      <c r="E2486" s="636" t="s">
        <v>318</v>
      </c>
      <c r="F2486" s="374">
        <v>171728.11</v>
      </c>
      <c r="G2486" s="636" t="s">
        <v>11124</v>
      </c>
      <c r="H2486" s="636" t="s">
        <v>303</v>
      </c>
      <c r="I2486" s="637" t="s">
        <v>11663</v>
      </c>
      <c r="J2486" s="637" t="s">
        <v>1157</v>
      </c>
      <c r="K2486" s="637" t="s">
        <v>32</v>
      </c>
      <c r="L2486" s="637" t="s">
        <v>11125</v>
      </c>
      <c r="M2486" s="638">
        <v>45239</v>
      </c>
      <c r="N2486" s="74">
        <f t="shared" si="115"/>
        <v>12</v>
      </c>
      <c r="O2486" s="74">
        <f t="shared" si="116"/>
        <v>12</v>
      </c>
      <c r="P2486" s="139" t="str">
        <f t="shared" si="117"/>
        <v>Gastos_com_Pessoal</v>
      </c>
    </row>
    <row r="2487" spans="1:16" ht="51" x14ac:dyDescent="0.2">
      <c r="A2487" s="627">
        <v>9748</v>
      </c>
      <c r="B2487" s="634">
        <v>45274</v>
      </c>
      <c r="C2487" s="642">
        <v>45200</v>
      </c>
      <c r="D2487" s="636" t="s">
        <v>176</v>
      </c>
      <c r="E2487" s="636" t="s">
        <v>318</v>
      </c>
      <c r="F2487" s="374">
        <v>5092.84</v>
      </c>
      <c r="G2487" s="636" t="s">
        <v>10274</v>
      </c>
      <c r="H2487" s="636" t="s">
        <v>303</v>
      </c>
      <c r="I2487" s="637" t="s">
        <v>11663</v>
      </c>
      <c r="J2487" s="637" t="s">
        <v>1157</v>
      </c>
      <c r="K2487" s="637" t="s">
        <v>32</v>
      </c>
      <c r="L2487" s="637" t="s">
        <v>11126</v>
      </c>
      <c r="M2487" s="638">
        <v>45236</v>
      </c>
      <c r="N2487" s="74">
        <f t="shared" si="115"/>
        <v>12</v>
      </c>
      <c r="O2487" s="74">
        <f t="shared" si="116"/>
        <v>10</v>
      </c>
      <c r="P2487" s="139" t="str">
        <f t="shared" si="117"/>
        <v>Gastos_com_Pessoal</v>
      </c>
    </row>
    <row r="2488" spans="1:16" ht="38.25" x14ac:dyDescent="0.2">
      <c r="A2488" s="627">
        <v>9748</v>
      </c>
      <c r="B2488" s="634">
        <v>45274</v>
      </c>
      <c r="C2488" s="642">
        <v>45261</v>
      </c>
      <c r="D2488" s="636" t="s">
        <v>264</v>
      </c>
      <c r="E2488" s="636" t="s">
        <v>90</v>
      </c>
      <c r="F2488" s="374">
        <v>720</v>
      </c>
      <c r="G2488" s="636" t="s">
        <v>1675</v>
      </c>
      <c r="H2488" s="636" t="s">
        <v>1032</v>
      </c>
      <c r="I2488" s="637" t="s">
        <v>1676</v>
      </c>
      <c r="J2488" s="637" t="s">
        <v>1157</v>
      </c>
      <c r="K2488" s="637" t="s">
        <v>1158</v>
      </c>
      <c r="L2488" s="637">
        <v>12797</v>
      </c>
      <c r="M2488" s="638">
        <v>45274</v>
      </c>
      <c r="N2488" s="74">
        <f t="shared" si="115"/>
        <v>12</v>
      </c>
      <c r="O2488" s="74">
        <f t="shared" si="116"/>
        <v>12</v>
      </c>
      <c r="P2488" s="139" t="str">
        <f t="shared" si="117"/>
        <v>Gastos_Gerais</v>
      </c>
    </row>
    <row r="2489" spans="1:16" ht="51" x14ac:dyDescent="0.2">
      <c r="A2489" s="627">
        <v>9748</v>
      </c>
      <c r="B2489" s="634">
        <v>45274</v>
      </c>
      <c r="C2489" s="642">
        <v>45261</v>
      </c>
      <c r="D2489" s="636" t="s">
        <v>176</v>
      </c>
      <c r="E2489" s="636" t="s">
        <v>173</v>
      </c>
      <c r="F2489" s="374">
        <v>3597.66</v>
      </c>
      <c r="G2489" s="636" t="s">
        <v>2131</v>
      </c>
      <c r="H2489" s="636" t="s">
        <v>303</v>
      </c>
      <c r="I2489" s="637" t="s">
        <v>4157</v>
      </c>
      <c r="J2489" s="637" t="s">
        <v>1157</v>
      </c>
      <c r="K2489" s="637" t="s">
        <v>32</v>
      </c>
      <c r="L2489" s="637" t="s">
        <v>11127</v>
      </c>
      <c r="M2489" s="638">
        <v>45265</v>
      </c>
      <c r="N2489" s="74">
        <f t="shared" si="115"/>
        <v>12</v>
      </c>
      <c r="O2489" s="74">
        <f t="shared" si="116"/>
        <v>12</v>
      </c>
      <c r="P2489" s="139" t="str">
        <f t="shared" si="117"/>
        <v>Gastos_com_Pessoal</v>
      </c>
    </row>
    <row r="2490" spans="1:16" ht="38.25" x14ac:dyDescent="0.2">
      <c r="A2490" s="627">
        <v>9748</v>
      </c>
      <c r="B2490" s="634">
        <v>45274</v>
      </c>
      <c r="C2490" s="642">
        <v>45261</v>
      </c>
      <c r="D2490" s="636" t="s">
        <v>264</v>
      </c>
      <c r="E2490" s="636" t="s">
        <v>388</v>
      </c>
      <c r="F2490" s="374">
        <v>1443.75</v>
      </c>
      <c r="G2490" s="636" t="s">
        <v>11128</v>
      </c>
      <c r="H2490" s="636" t="s">
        <v>414</v>
      </c>
      <c r="I2490" s="637" t="s">
        <v>10971</v>
      </c>
      <c r="J2490" s="637" t="s">
        <v>1157</v>
      </c>
      <c r="K2490" s="637" t="s">
        <v>32</v>
      </c>
      <c r="L2490" s="637">
        <v>186</v>
      </c>
      <c r="M2490" s="638">
        <v>45271</v>
      </c>
      <c r="N2490" s="74">
        <f t="shared" si="115"/>
        <v>12</v>
      </c>
      <c r="O2490" s="74">
        <f t="shared" si="116"/>
        <v>12</v>
      </c>
      <c r="P2490" s="139" t="str">
        <f t="shared" si="117"/>
        <v>Gastos_Gerais</v>
      </c>
    </row>
    <row r="2491" spans="1:16" ht="38.25" x14ac:dyDescent="0.2">
      <c r="A2491" s="627">
        <v>9748</v>
      </c>
      <c r="B2491" s="634">
        <v>45274</v>
      </c>
      <c r="C2491" s="642">
        <v>45261</v>
      </c>
      <c r="D2491" s="636" t="s">
        <v>264</v>
      </c>
      <c r="E2491" s="636" t="s">
        <v>57</v>
      </c>
      <c r="F2491" s="374">
        <v>94047.1</v>
      </c>
      <c r="G2491" s="636" t="s">
        <v>11664</v>
      </c>
      <c r="H2491" s="636" t="s">
        <v>302</v>
      </c>
      <c r="I2491" s="637" t="s">
        <v>1664</v>
      </c>
      <c r="J2491" s="637" t="s">
        <v>1157</v>
      </c>
      <c r="K2491" s="637" t="s">
        <v>32</v>
      </c>
      <c r="L2491" s="637" t="s">
        <v>11129</v>
      </c>
      <c r="M2491" s="638">
        <v>45264</v>
      </c>
      <c r="N2491" s="74">
        <f t="shared" si="115"/>
        <v>12</v>
      </c>
      <c r="O2491" s="74">
        <f t="shared" si="116"/>
        <v>12</v>
      </c>
      <c r="P2491" s="139" t="str">
        <f t="shared" si="117"/>
        <v>Gastos_Gerais</v>
      </c>
    </row>
    <row r="2492" spans="1:16" ht="38.25" x14ac:dyDescent="0.2">
      <c r="A2492" s="627">
        <v>9748</v>
      </c>
      <c r="B2492" s="634">
        <v>45274</v>
      </c>
      <c r="C2492" s="642">
        <v>45231</v>
      </c>
      <c r="D2492" s="636" t="s">
        <v>264</v>
      </c>
      <c r="E2492" s="636" t="s">
        <v>161</v>
      </c>
      <c r="F2492" s="374">
        <v>3948.85</v>
      </c>
      <c r="G2492" s="636" t="s">
        <v>1680</v>
      </c>
      <c r="H2492" s="636" t="s">
        <v>303</v>
      </c>
      <c r="I2492" s="637" t="s">
        <v>1515</v>
      </c>
      <c r="J2492" s="637" t="s">
        <v>1157</v>
      </c>
      <c r="K2492" s="637" t="s">
        <v>1158</v>
      </c>
      <c r="L2492" s="637">
        <v>150185109</v>
      </c>
      <c r="M2492" s="638">
        <v>45271</v>
      </c>
      <c r="N2492" s="74">
        <f t="shared" si="115"/>
        <v>12</v>
      </c>
      <c r="O2492" s="74">
        <f t="shared" si="116"/>
        <v>11</v>
      </c>
      <c r="P2492" s="139" t="str">
        <f t="shared" si="117"/>
        <v>Gastos_Gerais</v>
      </c>
    </row>
    <row r="2493" spans="1:16" ht="38.25" x14ac:dyDescent="0.2">
      <c r="A2493" s="627">
        <v>9748</v>
      </c>
      <c r="B2493" s="634">
        <v>45274</v>
      </c>
      <c r="C2493" s="642">
        <v>45231</v>
      </c>
      <c r="D2493" s="636" t="s">
        <v>264</v>
      </c>
      <c r="E2493" s="636" t="s">
        <v>83</v>
      </c>
      <c r="F2493" s="374">
        <v>2728.33</v>
      </c>
      <c r="G2493" s="636" t="s">
        <v>9476</v>
      </c>
      <c r="H2493" s="636" t="s">
        <v>302</v>
      </c>
      <c r="I2493" s="637" t="s">
        <v>9180</v>
      </c>
      <c r="J2493" s="637" t="s">
        <v>1157</v>
      </c>
      <c r="K2493" s="637" t="s">
        <v>32</v>
      </c>
      <c r="L2493" s="637">
        <v>98878605</v>
      </c>
      <c r="M2493" s="638">
        <v>45271</v>
      </c>
      <c r="N2493" s="74">
        <f t="shared" si="115"/>
        <v>12</v>
      </c>
      <c r="O2493" s="74">
        <f t="shared" si="116"/>
        <v>11</v>
      </c>
      <c r="P2493" s="139" t="str">
        <f t="shared" si="117"/>
        <v>Gastos_Gerais</v>
      </c>
    </row>
    <row r="2494" spans="1:16" ht="48" x14ac:dyDescent="0.2">
      <c r="A2494" s="627">
        <v>9748</v>
      </c>
      <c r="B2494" s="634">
        <v>45274</v>
      </c>
      <c r="C2494" s="642">
        <v>45231</v>
      </c>
      <c r="D2494" s="636" t="s">
        <v>264</v>
      </c>
      <c r="E2494" s="636" t="s">
        <v>177</v>
      </c>
      <c r="F2494" s="374">
        <v>211.65</v>
      </c>
      <c r="G2494" s="636" t="s">
        <v>1164</v>
      </c>
      <c r="H2494" s="636" t="s">
        <v>303</v>
      </c>
      <c r="I2494" s="637" t="s">
        <v>2646</v>
      </c>
      <c r="J2494" s="637" t="s">
        <v>1157</v>
      </c>
      <c r="K2494" s="637" t="s">
        <v>1158</v>
      </c>
      <c r="L2494" s="637" t="s">
        <v>11130</v>
      </c>
      <c r="M2494" s="638">
        <v>45246</v>
      </c>
      <c r="N2494" s="74">
        <f t="shared" si="115"/>
        <v>12</v>
      </c>
      <c r="O2494" s="74">
        <f t="shared" si="116"/>
        <v>11</v>
      </c>
      <c r="P2494" s="139" t="str">
        <f t="shared" si="117"/>
        <v>Gastos_Gerais</v>
      </c>
    </row>
    <row r="2495" spans="1:16" ht="38.25" x14ac:dyDescent="0.2">
      <c r="A2495" s="627">
        <v>9748</v>
      </c>
      <c r="B2495" s="634">
        <v>45274</v>
      </c>
      <c r="C2495" s="642">
        <v>45261</v>
      </c>
      <c r="D2495" s="636" t="s">
        <v>264</v>
      </c>
      <c r="E2495" s="636" t="s">
        <v>96</v>
      </c>
      <c r="F2495" s="374">
        <v>200</v>
      </c>
      <c r="G2495" s="636" t="s">
        <v>11131</v>
      </c>
      <c r="H2495" s="636" t="s">
        <v>421</v>
      </c>
      <c r="I2495" s="637" t="s">
        <v>11132</v>
      </c>
      <c r="J2495" s="637" t="s">
        <v>5044</v>
      </c>
      <c r="K2495" s="637" t="s">
        <v>32</v>
      </c>
      <c r="L2495" s="637">
        <v>15</v>
      </c>
      <c r="M2495" s="638">
        <v>45273</v>
      </c>
      <c r="N2495" s="74">
        <f t="shared" si="115"/>
        <v>12</v>
      </c>
      <c r="O2495" s="74">
        <f t="shared" si="116"/>
        <v>12</v>
      </c>
      <c r="P2495" s="139" t="str">
        <f t="shared" si="117"/>
        <v>Gastos_Gerais</v>
      </c>
    </row>
    <row r="2496" spans="1:16" ht="38.25" x14ac:dyDescent="0.2">
      <c r="A2496" s="627">
        <v>9748</v>
      </c>
      <c r="B2496" s="634">
        <v>45274</v>
      </c>
      <c r="C2496" s="642">
        <v>45261</v>
      </c>
      <c r="D2496" s="636" t="s">
        <v>264</v>
      </c>
      <c r="E2496" s="636" t="s">
        <v>138</v>
      </c>
      <c r="F2496" s="374">
        <v>4322.8500000000004</v>
      </c>
      <c r="G2496" s="636" t="s">
        <v>10168</v>
      </c>
      <c r="H2496" s="636" t="s">
        <v>1032</v>
      </c>
      <c r="I2496" s="637" t="s">
        <v>11133</v>
      </c>
      <c r="J2496" s="637" t="s">
        <v>5044</v>
      </c>
      <c r="K2496" s="637" t="s">
        <v>32</v>
      </c>
      <c r="L2496" s="637">
        <v>11424</v>
      </c>
      <c r="M2496" s="638">
        <v>45274</v>
      </c>
      <c r="N2496" s="74">
        <f t="shared" si="115"/>
        <v>12</v>
      </c>
      <c r="O2496" s="74">
        <f t="shared" si="116"/>
        <v>12</v>
      </c>
      <c r="P2496" s="139" t="str">
        <f t="shared" si="117"/>
        <v>Gastos_Gerais</v>
      </c>
    </row>
    <row r="2497" spans="1:16" ht="38.25" x14ac:dyDescent="0.2">
      <c r="A2497" s="627">
        <v>9748</v>
      </c>
      <c r="B2497" s="634">
        <v>45274</v>
      </c>
      <c r="C2497" s="642">
        <v>45261</v>
      </c>
      <c r="D2497" s="636" t="s">
        <v>264</v>
      </c>
      <c r="E2497" s="636" t="s">
        <v>208</v>
      </c>
      <c r="F2497" s="374">
        <v>400</v>
      </c>
      <c r="G2497" s="636" t="s">
        <v>3153</v>
      </c>
      <c r="H2497" s="636" t="s">
        <v>422</v>
      </c>
      <c r="I2497" s="637" t="s">
        <v>11134</v>
      </c>
      <c r="J2497" s="637" t="s">
        <v>5044</v>
      </c>
      <c r="K2497" s="637" t="s">
        <v>32</v>
      </c>
      <c r="L2497" s="637">
        <v>11228</v>
      </c>
      <c r="M2497" s="638">
        <v>45260</v>
      </c>
      <c r="N2497" s="74">
        <f t="shared" si="115"/>
        <v>12</v>
      </c>
      <c r="O2497" s="74">
        <f t="shared" si="116"/>
        <v>12</v>
      </c>
      <c r="P2497" s="139" t="str">
        <f t="shared" si="117"/>
        <v>Gastos_Gerais</v>
      </c>
    </row>
    <row r="2498" spans="1:16" ht="96" x14ac:dyDescent="0.2">
      <c r="A2498" s="627">
        <v>9748</v>
      </c>
      <c r="B2498" s="634">
        <v>45274</v>
      </c>
      <c r="C2498" s="642">
        <v>45261</v>
      </c>
      <c r="D2498" s="636" t="s">
        <v>176</v>
      </c>
      <c r="E2498" s="636" t="s">
        <v>261</v>
      </c>
      <c r="F2498" s="374">
        <v>1053960</v>
      </c>
      <c r="G2498" s="636" t="s">
        <v>11135</v>
      </c>
      <c r="H2498" s="636" t="s">
        <v>303</v>
      </c>
      <c r="I2498" s="637" t="s">
        <v>425</v>
      </c>
      <c r="J2498" s="637" t="s">
        <v>1188</v>
      </c>
      <c r="K2498" s="637" t="s">
        <v>4137</v>
      </c>
      <c r="L2498" s="637">
        <v>158033836</v>
      </c>
      <c r="M2498" s="638">
        <v>45274</v>
      </c>
      <c r="N2498" s="74">
        <f t="shared" si="115"/>
        <v>12</v>
      </c>
      <c r="O2498" s="74">
        <f t="shared" si="116"/>
        <v>12</v>
      </c>
      <c r="P2498" s="139" t="str">
        <f t="shared" si="117"/>
        <v>Gastos_com_Pessoal</v>
      </c>
    </row>
    <row r="2499" spans="1:16" ht="51" x14ac:dyDescent="0.2">
      <c r="A2499" s="627">
        <v>9748</v>
      </c>
      <c r="B2499" s="634">
        <v>45274</v>
      </c>
      <c r="C2499" s="642">
        <v>45261</v>
      </c>
      <c r="D2499" s="636" t="s">
        <v>176</v>
      </c>
      <c r="E2499" s="636" t="s">
        <v>261</v>
      </c>
      <c r="F2499" s="374">
        <v>1184</v>
      </c>
      <c r="G2499" s="636" t="s">
        <v>11136</v>
      </c>
      <c r="H2499" s="636" t="s">
        <v>421</v>
      </c>
      <c r="I2499" s="637" t="s">
        <v>5804</v>
      </c>
      <c r="J2499" s="637" t="s">
        <v>1188</v>
      </c>
      <c r="K2499" s="637" t="s">
        <v>4137</v>
      </c>
      <c r="L2499" s="637" t="s">
        <v>425</v>
      </c>
      <c r="M2499" s="638"/>
      <c r="N2499" s="74">
        <f t="shared" si="115"/>
        <v>12</v>
      </c>
      <c r="O2499" s="74">
        <f t="shared" si="116"/>
        <v>12</v>
      </c>
      <c r="P2499" s="139" t="str">
        <f t="shared" si="117"/>
        <v>Gastos_com_Pessoal</v>
      </c>
    </row>
    <row r="2500" spans="1:16" ht="72" x14ac:dyDescent="0.2">
      <c r="A2500" s="627">
        <v>9748</v>
      </c>
      <c r="B2500" s="634">
        <v>45274</v>
      </c>
      <c r="C2500" s="642">
        <v>45261</v>
      </c>
      <c r="D2500" s="636" t="s">
        <v>33</v>
      </c>
      <c r="E2500" s="636" t="s">
        <v>164</v>
      </c>
      <c r="F2500" s="374">
        <v>1.8</v>
      </c>
      <c r="G2500" s="636" t="s">
        <v>11653</v>
      </c>
      <c r="H2500" s="636" t="s">
        <v>419</v>
      </c>
      <c r="I2500" s="637" t="s">
        <v>1509</v>
      </c>
      <c r="J2500" s="637" t="s">
        <v>4035</v>
      </c>
      <c r="K2500" s="637" t="s">
        <v>1255</v>
      </c>
      <c r="L2500" s="637" t="s">
        <v>425</v>
      </c>
      <c r="M2500" s="634">
        <v>45274</v>
      </c>
      <c r="N2500" s="74">
        <f t="shared" si="115"/>
        <v>12</v>
      </c>
      <c r="O2500" s="74">
        <f t="shared" si="116"/>
        <v>12</v>
      </c>
      <c r="P2500" s="139" t="str">
        <f t="shared" si="117"/>
        <v>Receitas</v>
      </c>
    </row>
    <row r="2501" spans="1:16" ht="38.25" x14ac:dyDescent="0.2">
      <c r="A2501" s="627">
        <v>9748</v>
      </c>
      <c r="B2501" s="634">
        <v>45275</v>
      </c>
      <c r="C2501" s="642">
        <v>45261</v>
      </c>
      <c r="D2501" s="636" t="s">
        <v>264</v>
      </c>
      <c r="E2501" s="636" t="s">
        <v>293</v>
      </c>
      <c r="F2501" s="374">
        <v>177.16</v>
      </c>
      <c r="G2501" s="636" t="s">
        <v>11137</v>
      </c>
      <c r="H2501" s="636" t="s">
        <v>419</v>
      </c>
      <c r="I2501" s="637" t="s">
        <v>1172</v>
      </c>
      <c r="J2501" s="637" t="s">
        <v>1157</v>
      </c>
      <c r="K2501" s="637" t="s">
        <v>32</v>
      </c>
      <c r="L2501" s="637">
        <v>20233582</v>
      </c>
      <c r="M2501" s="638">
        <v>45261</v>
      </c>
      <c r="N2501" s="74">
        <f t="shared" ref="N2501:N2564" si="118">IF(B2501=0,0,IF(YEAR(B2501)=$O$1,MONTH(B2501)-$N$1+1,(YEAR(B2501)-$O$1)*12-$N$1+1+MONTH(B2501)))</f>
        <v>12</v>
      </c>
      <c r="O2501" s="74">
        <f t="shared" ref="O2501:O2564" si="119">IF(C2501=0,0,IF(YEAR(C2501)=$O$1,MONTH(C2501)-$N$1+1,(YEAR(C2501)-$O$1)*12-$N$1+1+MONTH(C2501)))</f>
        <v>12</v>
      </c>
      <c r="P2501" s="139" t="str">
        <f t="shared" ref="P2501:P2564" si="120">SUBSTITUTE(D2501," ","_")</f>
        <v>Gastos_Gerais</v>
      </c>
    </row>
    <row r="2502" spans="1:16" ht="38.25" x14ac:dyDescent="0.2">
      <c r="A2502" s="627">
        <v>9748</v>
      </c>
      <c r="B2502" s="634">
        <v>45275</v>
      </c>
      <c r="C2502" s="642">
        <v>45231</v>
      </c>
      <c r="D2502" s="636" t="s">
        <v>264</v>
      </c>
      <c r="E2502" s="636" t="s">
        <v>180</v>
      </c>
      <c r="F2502" s="374">
        <v>1890.12</v>
      </c>
      <c r="G2502" s="636" t="s">
        <v>1671</v>
      </c>
      <c r="H2502" s="636" t="s">
        <v>303</v>
      </c>
      <c r="I2502" s="637" t="s">
        <v>1672</v>
      </c>
      <c r="J2502" s="637" t="s">
        <v>1157</v>
      </c>
      <c r="K2502" s="637" t="s">
        <v>32</v>
      </c>
      <c r="L2502" s="637">
        <v>742745</v>
      </c>
      <c r="M2502" s="638">
        <v>45274</v>
      </c>
      <c r="N2502" s="74">
        <f t="shared" si="118"/>
        <v>12</v>
      </c>
      <c r="O2502" s="74">
        <f t="shared" si="119"/>
        <v>11</v>
      </c>
      <c r="P2502" s="139" t="str">
        <f t="shared" si="120"/>
        <v>Gastos_Gerais</v>
      </c>
    </row>
    <row r="2503" spans="1:16" ht="38.25" x14ac:dyDescent="0.2">
      <c r="A2503" s="627">
        <v>9748</v>
      </c>
      <c r="B2503" s="634">
        <v>45275</v>
      </c>
      <c r="C2503" s="642">
        <v>45261</v>
      </c>
      <c r="D2503" s="636" t="s">
        <v>264</v>
      </c>
      <c r="E2503" s="636" t="s">
        <v>293</v>
      </c>
      <c r="F2503" s="374">
        <v>177.16</v>
      </c>
      <c r="G2503" s="636" t="s">
        <v>11137</v>
      </c>
      <c r="H2503" s="636" t="s">
        <v>419</v>
      </c>
      <c r="I2503" s="637" t="s">
        <v>1172</v>
      </c>
      <c r="J2503" s="637" t="s">
        <v>1157</v>
      </c>
      <c r="K2503" s="637" t="s">
        <v>32</v>
      </c>
      <c r="L2503" s="637">
        <v>20233581</v>
      </c>
      <c r="M2503" s="638">
        <v>45261</v>
      </c>
      <c r="N2503" s="74">
        <f t="shared" si="118"/>
        <v>12</v>
      </c>
      <c r="O2503" s="74">
        <f t="shared" si="119"/>
        <v>12</v>
      </c>
      <c r="P2503" s="139" t="str">
        <f t="shared" si="120"/>
        <v>Gastos_Gerais</v>
      </c>
    </row>
    <row r="2504" spans="1:16" ht="38.25" x14ac:dyDescent="0.2">
      <c r="A2504" s="627">
        <v>9748</v>
      </c>
      <c r="B2504" s="634">
        <v>45275</v>
      </c>
      <c r="C2504" s="642">
        <v>45261</v>
      </c>
      <c r="D2504" s="636" t="s">
        <v>264</v>
      </c>
      <c r="E2504" s="636" t="s">
        <v>402</v>
      </c>
      <c r="F2504" s="374">
        <v>73.3</v>
      </c>
      <c r="G2504" s="636" t="s">
        <v>1487</v>
      </c>
      <c r="H2504" s="636" t="s">
        <v>417</v>
      </c>
      <c r="I2504" s="637" t="s">
        <v>11138</v>
      </c>
      <c r="J2504" s="637" t="s">
        <v>1157</v>
      </c>
      <c r="K2504" s="637" t="s">
        <v>32</v>
      </c>
      <c r="L2504" s="637">
        <v>37634</v>
      </c>
      <c r="M2504" s="638">
        <v>45267</v>
      </c>
      <c r="N2504" s="74">
        <f t="shared" si="118"/>
        <v>12</v>
      </c>
      <c r="O2504" s="74">
        <f t="shared" si="119"/>
        <v>12</v>
      </c>
      <c r="P2504" s="139" t="str">
        <f t="shared" si="120"/>
        <v>Gastos_Gerais</v>
      </c>
    </row>
    <row r="2505" spans="1:16" ht="48" x14ac:dyDescent="0.2">
      <c r="A2505" s="627">
        <v>9748</v>
      </c>
      <c r="B2505" s="634">
        <v>45275</v>
      </c>
      <c r="C2505" s="642">
        <v>45261</v>
      </c>
      <c r="D2505" s="636" t="s">
        <v>264</v>
      </c>
      <c r="E2505" s="636" t="s">
        <v>402</v>
      </c>
      <c r="F2505" s="374">
        <v>374.8</v>
      </c>
      <c r="G2505" s="636" t="s">
        <v>8728</v>
      </c>
      <c r="H2505" s="636" t="s">
        <v>1032</v>
      </c>
      <c r="I2505" s="637" t="s">
        <v>7357</v>
      </c>
      <c r="J2505" s="637" t="s">
        <v>1157</v>
      </c>
      <c r="K2505" s="637" t="s">
        <v>32</v>
      </c>
      <c r="L2505" s="637">
        <v>40489</v>
      </c>
      <c r="M2505" s="638">
        <v>45271</v>
      </c>
      <c r="N2505" s="74">
        <f t="shared" si="118"/>
        <v>12</v>
      </c>
      <c r="O2505" s="74">
        <f t="shared" si="119"/>
        <v>12</v>
      </c>
      <c r="P2505" s="139" t="str">
        <f t="shared" si="120"/>
        <v>Gastos_Gerais</v>
      </c>
    </row>
    <row r="2506" spans="1:16" ht="38.25" x14ac:dyDescent="0.2">
      <c r="A2506" s="627">
        <v>9748</v>
      </c>
      <c r="B2506" s="634">
        <v>45275</v>
      </c>
      <c r="C2506" s="642">
        <v>45261</v>
      </c>
      <c r="D2506" s="636" t="s">
        <v>264</v>
      </c>
      <c r="E2506" s="636" t="s">
        <v>388</v>
      </c>
      <c r="F2506" s="374">
        <v>97719.06</v>
      </c>
      <c r="G2506" s="636" t="s">
        <v>11139</v>
      </c>
      <c r="H2506" s="636" t="s">
        <v>416</v>
      </c>
      <c r="I2506" s="637" t="s">
        <v>11140</v>
      </c>
      <c r="J2506" s="637" t="s">
        <v>1157</v>
      </c>
      <c r="K2506" s="637" t="s">
        <v>32</v>
      </c>
      <c r="L2506" s="637">
        <v>202312</v>
      </c>
      <c r="M2506" s="638">
        <v>45273</v>
      </c>
      <c r="N2506" s="74">
        <f t="shared" si="118"/>
        <v>12</v>
      </c>
      <c r="O2506" s="74">
        <f t="shared" si="119"/>
        <v>12</v>
      </c>
      <c r="P2506" s="139" t="str">
        <f t="shared" si="120"/>
        <v>Gastos_Gerais</v>
      </c>
    </row>
    <row r="2507" spans="1:16" ht="38.25" x14ac:dyDescent="0.2">
      <c r="A2507" s="627">
        <v>9748</v>
      </c>
      <c r="B2507" s="634">
        <v>45275</v>
      </c>
      <c r="C2507" s="642">
        <v>45261</v>
      </c>
      <c r="D2507" s="636" t="s">
        <v>264</v>
      </c>
      <c r="E2507" s="636" t="s">
        <v>402</v>
      </c>
      <c r="F2507" s="374">
        <v>208.11</v>
      </c>
      <c r="G2507" s="636" t="s">
        <v>10186</v>
      </c>
      <c r="H2507" s="636" t="s">
        <v>414</v>
      </c>
      <c r="I2507" s="637" t="s">
        <v>11141</v>
      </c>
      <c r="J2507" s="637" t="s">
        <v>1157</v>
      </c>
      <c r="K2507" s="637" t="s">
        <v>32</v>
      </c>
      <c r="L2507" s="637">
        <v>20496</v>
      </c>
      <c r="M2507" s="638">
        <v>45273</v>
      </c>
      <c r="N2507" s="74">
        <f t="shared" si="118"/>
        <v>12</v>
      </c>
      <c r="O2507" s="74">
        <f t="shared" si="119"/>
        <v>12</v>
      </c>
      <c r="P2507" s="139" t="str">
        <f t="shared" si="120"/>
        <v>Gastos_Gerais</v>
      </c>
    </row>
    <row r="2508" spans="1:16" ht="76.5" x14ac:dyDescent="0.2">
      <c r="A2508" s="627">
        <v>9748</v>
      </c>
      <c r="B2508" s="634">
        <v>45275</v>
      </c>
      <c r="C2508" s="642">
        <v>45261</v>
      </c>
      <c r="D2508" s="636" t="s">
        <v>141</v>
      </c>
      <c r="E2508" s="636" t="s">
        <v>228</v>
      </c>
      <c r="F2508" s="374">
        <v>1755</v>
      </c>
      <c r="G2508" s="636" t="s">
        <v>11142</v>
      </c>
      <c r="H2508" s="636" t="s">
        <v>419</v>
      </c>
      <c r="I2508" s="637" t="s">
        <v>11143</v>
      </c>
      <c r="J2508" s="637" t="s">
        <v>1157</v>
      </c>
      <c r="K2508" s="637" t="s">
        <v>32</v>
      </c>
      <c r="L2508" s="637">
        <v>3049</v>
      </c>
      <c r="M2508" s="638">
        <v>45267</v>
      </c>
      <c r="N2508" s="74">
        <f t="shared" si="118"/>
        <v>12</v>
      </c>
      <c r="O2508" s="74">
        <f t="shared" si="119"/>
        <v>12</v>
      </c>
      <c r="P2508" s="139" t="str">
        <f t="shared" si="120"/>
        <v>Aquisição_de_Bens_Permanentes</v>
      </c>
    </row>
    <row r="2509" spans="1:16" ht="76.5" x14ac:dyDescent="0.2">
      <c r="A2509" s="627">
        <v>9748</v>
      </c>
      <c r="B2509" s="634">
        <v>45275</v>
      </c>
      <c r="C2509" s="642">
        <v>45261</v>
      </c>
      <c r="D2509" s="636" t="s">
        <v>141</v>
      </c>
      <c r="E2509" s="636" t="s">
        <v>229</v>
      </c>
      <c r="F2509" s="374">
        <v>340</v>
      </c>
      <c r="G2509" s="636" t="s">
        <v>11144</v>
      </c>
      <c r="H2509" s="636" t="s">
        <v>419</v>
      </c>
      <c r="I2509" s="637" t="s">
        <v>11143</v>
      </c>
      <c r="J2509" s="637" t="s">
        <v>1157</v>
      </c>
      <c r="K2509" s="637" t="s">
        <v>32</v>
      </c>
      <c r="L2509" s="637">
        <v>3049</v>
      </c>
      <c r="M2509" s="638">
        <v>45267</v>
      </c>
      <c r="N2509" s="74">
        <f t="shared" si="118"/>
        <v>12</v>
      </c>
      <c r="O2509" s="74">
        <f t="shared" si="119"/>
        <v>12</v>
      </c>
      <c r="P2509" s="139" t="str">
        <f t="shared" si="120"/>
        <v>Aquisição_de_Bens_Permanentes</v>
      </c>
    </row>
    <row r="2510" spans="1:16" ht="38.25" x14ac:dyDescent="0.2">
      <c r="A2510" s="627">
        <v>9748</v>
      </c>
      <c r="B2510" s="634">
        <v>45275</v>
      </c>
      <c r="C2510" s="642">
        <v>45261</v>
      </c>
      <c r="D2510" s="636" t="s">
        <v>264</v>
      </c>
      <c r="E2510" s="636" t="s">
        <v>290</v>
      </c>
      <c r="F2510" s="374">
        <v>540</v>
      </c>
      <c r="G2510" s="636" t="s">
        <v>11145</v>
      </c>
      <c r="H2510" s="636" t="s">
        <v>419</v>
      </c>
      <c r="I2510" s="637" t="s">
        <v>11143</v>
      </c>
      <c r="J2510" s="637" t="s">
        <v>1157</v>
      </c>
      <c r="K2510" s="637" t="s">
        <v>32</v>
      </c>
      <c r="L2510" s="637">
        <v>3049</v>
      </c>
      <c r="M2510" s="638">
        <v>45267</v>
      </c>
      <c r="N2510" s="74">
        <f t="shared" si="118"/>
        <v>12</v>
      </c>
      <c r="O2510" s="74">
        <f t="shared" si="119"/>
        <v>12</v>
      </c>
      <c r="P2510" s="139" t="str">
        <f t="shared" si="120"/>
        <v>Gastos_Gerais</v>
      </c>
    </row>
    <row r="2511" spans="1:16" ht="38.25" x14ac:dyDescent="0.2">
      <c r="A2511" s="627">
        <v>9748</v>
      </c>
      <c r="B2511" s="634">
        <v>45275</v>
      </c>
      <c r="C2511" s="642">
        <v>45261</v>
      </c>
      <c r="D2511" s="636" t="s">
        <v>264</v>
      </c>
      <c r="E2511" s="636" t="s">
        <v>398</v>
      </c>
      <c r="F2511" s="374">
        <v>1194.4000000000001</v>
      </c>
      <c r="G2511" s="636" t="s">
        <v>10233</v>
      </c>
      <c r="H2511" s="636" t="s">
        <v>417</v>
      </c>
      <c r="I2511" s="637" t="s">
        <v>10194</v>
      </c>
      <c r="J2511" s="637" t="s">
        <v>1157</v>
      </c>
      <c r="K2511" s="637" t="s">
        <v>32</v>
      </c>
      <c r="L2511" s="637">
        <v>7094</v>
      </c>
      <c r="M2511" s="638">
        <v>45273</v>
      </c>
      <c r="N2511" s="74">
        <f t="shared" si="118"/>
        <v>12</v>
      </c>
      <c r="O2511" s="74">
        <f t="shared" si="119"/>
        <v>12</v>
      </c>
      <c r="P2511" s="139" t="str">
        <f t="shared" si="120"/>
        <v>Gastos_Gerais</v>
      </c>
    </row>
    <row r="2512" spans="1:16" ht="38.25" x14ac:dyDescent="0.2">
      <c r="A2512" s="627">
        <v>9748</v>
      </c>
      <c r="B2512" s="634">
        <v>45275</v>
      </c>
      <c r="C2512" s="642">
        <v>45261</v>
      </c>
      <c r="D2512" s="636" t="s">
        <v>264</v>
      </c>
      <c r="E2512" s="636" t="s">
        <v>96</v>
      </c>
      <c r="F2512" s="374">
        <v>277.31</v>
      </c>
      <c r="G2512" s="636" t="s">
        <v>11146</v>
      </c>
      <c r="H2512" s="636" t="s">
        <v>422</v>
      </c>
      <c r="I2512" s="637" t="s">
        <v>11018</v>
      </c>
      <c r="J2512" s="637" t="s">
        <v>1157</v>
      </c>
      <c r="K2512" s="637" t="s">
        <v>32</v>
      </c>
      <c r="L2512" s="637">
        <v>117144</v>
      </c>
      <c r="M2512" s="638">
        <v>45268</v>
      </c>
      <c r="N2512" s="74">
        <f t="shared" si="118"/>
        <v>12</v>
      </c>
      <c r="O2512" s="74">
        <f t="shared" si="119"/>
        <v>12</v>
      </c>
      <c r="P2512" s="139" t="str">
        <f t="shared" si="120"/>
        <v>Gastos_Gerais</v>
      </c>
    </row>
    <row r="2513" spans="1:16" ht="38.25" x14ac:dyDescent="0.2">
      <c r="A2513" s="627">
        <v>9748</v>
      </c>
      <c r="B2513" s="634">
        <v>45275</v>
      </c>
      <c r="C2513" s="642">
        <v>45261</v>
      </c>
      <c r="D2513" s="636" t="s">
        <v>264</v>
      </c>
      <c r="E2513" s="636" t="s">
        <v>290</v>
      </c>
      <c r="F2513" s="374">
        <v>51.45</v>
      </c>
      <c r="G2513" s="636" t="s">
        <v>10737</v>
      </c>
      <c r="H2513" s="636" t="s">
        <v>416</v>
      </c>
      <c r="I2513" s="641" t="s">
        <v>5126</v>
      </c>
      <c r="J2513" s="637" t="s">
        <v>1157</v>
      </c>
      <c r="K2513" s="637" t="s">
        <v>32</v>
      </c>
      <c r="L2513" s="637">
        <v>1755</v>
      </c>
      <c r="M2513" s="638">
        <v>45266</v>
      </c>
      <c r="N2513" s="74">
        <f t="shared" si="118"/>
        <v>12</v>
      </c>
      <c r="O2513" s="74">
        <f t="shared" si="119"/>
        <v>12</v>
      </c>
      <c r="P2513" s="139" t="str">
        <f t="shared" si="120"/>
        <v>Gastos_Gerais</v>
      </c>
    </row>
    <row r="2514" spans="1:16" ht="38.25" x14ac:dyDescent="0.2">
      <c r="A2514" s="627">
        <v>9748</v>
      </c>
      <c r="B2514" s="634">
        <v>45275</v>
      </c>
      <c r="C2514" s="642">
        <v>45261</v>
      </c>
      <c r="D2514" s="636" t="s">
        <v>264</v>
      </c>
      <c r="E2514" s="636" t="s">
        <v>404</v>
      </c>
      <c r="F2514" s="374">
        <v>1937.5</v>
      </c>
      <c r="G2514" s="636" t="s">
        <v>11147</v>
      </c>
      <c r="H2514" s="636" t="s">
        <v>493</v>
      </c>
      <c r="I2514" s="637" t="s">
        <v>11148</v>
      </c>
      <c r="J2514" s="637" t="s">
        <v>1157</v>
      </c>
      <c r="K2514" s="637" t="s">
        <v>32</v>
      </c>
      <c r="L2514" s="637">
        <v>292</v>
      </c>
      <c r="M2514" s="638">
        <v>45273</v>
      </c>
      <c r="N2514" s="74">
        <f t="shared" si="118"/>
        <v>12</v>
      </c>
      <c r="O2514" s="74">
        <f t="shared" si="119"/>
        <v>12</v>
      </c>
      <c r="P2514" s="139" t="str">
        <f t="shared" si="120"/>
        <v>Gastos_Gerais</v>
      </c>
    </row>
    <row r="2515" spans="1:16" ht="38.25" x14ac:dyDescent="0.2">
      <c r="A2515" s="627">
        <v>9748</v>
      </c>
      <c r="B2515" s="634">
        <v>45275</v>
      </c>
      <c r="C2515" s="642">
        <v>45261</v>
      </c>
      <c r="D2515" s="636" t="s">
        <v>264</v>
      </c>
      <c r="E2515" s="636" t="s">
        <v>404</v>
      </c>
      <c r="F2515" s="374">
        <v>1983.08</v>
      </c>
      <c r="G2515" s="636" t="s">
        <v>11149</v>
      </c>
      <c r="H2515" s="636" t="s">
        <v>493</v>
      </c>
      <c r="I2515" s="637" t="s">
        <v>11148</v>
      </c>
      <c r="J2515" s="637" t="s">
        <v>1157</v>
      </c>
      <c r="K2515" s="637" t="s">
        <v>32</v>
      </c>
      <c r="L2515" s="637">
        <v>2023808</v>
      </c>
      <c r="M2515" s="638">
        <v>45273</v>
      </c>
      <c r="N2515" s="74">
        <f t="shared" si="118"/>
        <v>12</v>
      </c>
      <c r="O2515" s="74">
        <f t="shared" si="119"/>
        <v>12</v>
      </c>
      <c r="P2515" s="139" t="str">
        <f t="shared" si="120"/>
        <v>Gastos_Gerais</v>
      </c>
    </row>
    <row r="2516" spans="1:16" ht="38.25" x14ac:dyDescent="0.2">
      <c r="A2516" s="627">
        <v>9748</v>
      </c>
      <c r="B2516" s="634">
        <v>45275</v>
      </c>
      <c r="C2516" s="642">
        <v>45231</v>
      </c>
      <c r="D2516" s="636" t="s">
        <v>264</v>
      </c>
      <c r="E2516" s="636" t="s">
        <v>208</v>
      </c>
      <c r="F2516" s="374">
        <v>88</v>
      </c>
      <c r="G2516" s="636" t="s">
        <v>11150</v>
      </c>
      <c r="H2516" s="636" t="s">
        <v>418</v>
      </c>
      <c r="I2516" s="637" t="s">
        <v>11151</v>
      </c>
      <c r="J2516" s="637" t="s">
        <v>1157</v>
      </c>
      <c r="K2516" s="637" t="s">
        <v>32</v>
      </c>
      <c r="L2516" s="637">
        <v>75555</v>
      </c>
      <c r="M2516" s="638">
        <v>45253</v>
      </c>
      <c r="N2516" s="74">
        <f t="shared" si="118"/>
        <v>12</v>
      </c>
      <c r="O2516" s="74">
        <f t="shared" si="119"/>
        <v>11</v>
      </c>
      <c r="P2516" s="139" t="str">
        <f t="shared" si="120"/>
        <v>Gastos_Gerais</v>
      </c>
    </row>
    <row r="2517" spans="1:16" ht="38.25" x14ac:dyDescent="0.2">
      <c r="A2517" s="627">
        <v>9748</v>
      </c>
      <c r="B2517" s="634">
        <v>45275</v>
      </c>
      <c r="C2517" s="642">
        <v>45261</v>
      </c>
      <c r="D2517" s="636" t="s">
        <v>264</v>
      </c>
      <c r="E2517" s="636" t="s">
        <v>90</v>
      </c>
      <c r="F2517" s="374">
        <v>250</v>
      </c>
      <c r="G2517" s="636" t="s">
        <v>10605</v>
      </c>
      <c r="H2517" s="636" t="s">
        <v>416</v>
      </c>
      <c r="I2517" s="637" t="s">
        <v>10606</v>
      </c>
      <c r="J2517" s="637" t="s">
        <v>1157</v>
      </c>
      <c r="K2517" s="637" t="s">
        <v>32</v>
      </c>
      <c r="L2517" s="637">
        <v>2023338</v>
      </c>
      <c r="M2517" s="638">
        <v>45264</v>
      </c>
      <c r="N2517" s="74">
        <f t="shared" si="118"/>
        <v>12</v>
      </c>
      <c r="O2517" s="74">
        <f t="shared" si="119"/>
        <v>12</v>
      </c>
      <c r="P2517" s="139" t="str">
        <f t="shared" si="120"/>
        <v>Gastos_Gerais</v>
      </c>
    </row>
    <row r="2518" spans="1:16" ht="38.25" x14ac:dyDescent="0.2">
      <c r="A2518" s="627">
        <v>9748</v>
      </c>
      <c r="B2518" s="634">
        <v>45275</v>
      </c>
      <c r="C2518" s="642">
        <v>45261</v>
      </c>
      <c r="D2518" s="636" t="s">
        <v>264</v>
      </c>
      <c r="E2518" s="636" t="s">
        <v>0</v>
      </c>
      <c r="F2518" s="374">
        <v>1916.3</v>
      </c>
      <c r="G2518" s="636" t="s">
        <v>6668</v>
      </c>
      <c r="H2518" s="636" t="s">
        <v>416</v>
      </c>
      <c r="I2518" s="637" t="s">
        <v>9367</v>
      </c>
      <c r="J2518" s="637" t="s">
        <v>1157</v>
      </c>
      <c r="K2518" s="637" t="s">
        <v>32</v>
      </c>
      <c r="L2518" s="637">
        <v>43017</v>
      </c>
      <c r="M2518" s="638">
        <v>45272</v>
      </c>
      <c r="N2518" s="74">
        <f t="shared" si="118"/>
        <v>12</v>
      </c>
      <c r="O2518" s="74">
        <f t="shared" si="119"/>
        <v>12</v>
      </c>
      <c r="P2518" s="139" t="str">
        <f t="shared" si="120"/>
        <v>Gastos_Gerais</v>
      </c>
    </row>
    <row r="2519" spans="1:16" ht="38.25" x14ac:dyDescent="0.2">
      <c r="A2519" s="627">
        <v>9748</v>
      </c>
      <c r="B2519" s="634">
        <v>45275</v>
      </c>
      <c r="C2519" s="642">
        <v>45231</v>
      </c>
      <c r="D2519" s="636" t="s">
        <v>264</v>
      </c>
      <c r="E2519" s="636" t="s">
        <v>82</v>
      </c>
      <c r="F2519" s="374">
        <v>10933.18</v>
      </c>
      <c r="G2519" s="636" t="s">
        <v>1154</v>
      </c>
      <c r="H2519" s="636" t="s">
        <v>421</v>
      </c>
      <c r="I2519" s="637" t="s">
        <v>1682</v>
      </c>
      <c r="J2519" s="637" t="s">
        <v>1157</v>
      </c>
      <c r="K2519" s="637" t="s">
        <v>1158</v>
      </c>
      <c r="L2519" s="637" t="s">
        <v>11152</v>
      </c>
      <c r="M2519" s="638">
        <v>45275</v>
      </c>
      <c r="N2519" s="74">
        <f t="shared" si="118"/>
        <v>12</v>
      </c>
      <c r="O2519" s="74">
        <f t="shared" si="119"/>
        <v>11</v>
      </c>
      <c r="P2519" s="139" t="str">
        <f t="shared" si="120"/>
        <v>Gastos_Gerais</v>
      </c>
    </row>
    <row r="2520" spans="1:16" ht="38.25" x14ac:dyDescent="0.2">
      <c r="A2520" s="627">
        <v>9748</v>
      </c>
      <c r="B2520" s="634">
        <v>45275</v>
      </c>
      <c r="C2520" s="642">
        <v>45231</v>
      </c>
      <c r="D2520" s="636" t="s">
        <v>264</v>
      </c>
      <c r="E2520" s="636" t="s">
        <v>160</v>
      </c>
      <c r="F2520" s="374">
        <v>420.37</v>
      </c>
      <c r="G2520" s="636" t="s">
        <v>160</v>
      </c>
      <c r="H2520" s="636" t="s">
        <v>422</v>
      </c>
      <c r="I2520" s="637" t="s">
        <v>4051</v>
      </c>
      <c r="J2520" s="637" t="s">
        <v>1157</v>
      </c>
      <c r="K2520" s="637" t="s">
        <v>1158</v>
      </c>
      <c r="L2520" s="637">
        <v>444258411</v>
      </c>
      <c r="M2520" s="638">
        <v>45275</v>
      </c>
      <c r="N2520" s="74">
        <f t="shared" si="118"/>
        <v>12</v>
      </c>
      <c r="O2520" s="74">
        <f t="shared" si="119"/>
        <v>11</v>
      </c>
      <c r="P2520" s="139" t="str">
        <f t="shared" si="120"/>
        <v>Gastos_Gerais</v>
      </c>
    </row>
    <row r="2521" spans="1:16" ht="38.25" x14ac:dyDescent="0.2">
      <c r="A2521" s="627">
        <v>9748</v>
      </c>
      <c r="B2521" s="634">
        <v>45275</v>
      </c>
      <c r="C2521" s="642">
        <v>45231</v>
      </c>
      <c r="D2521" s="636" t="s">
        <v>264</v>
      </c>
      <c r="E2521" s="636" t="s">
        <v>160</v>
      </c>
      <c r="F2521" s="374">
        <v>476.03</v>
      </c>
      <c r="G2521" s="636" t="s">
        <v>160</v>
      </c>
      <c r="H2521" s="636" t="s">
        <v>420</v>
      </c>
      <c r="I2521" s="637" t="s">
        <v>4051</v>
      </c>
      <c r="J2521" s="637" t="s">
        <v>1157</v>
      </c>
      <c r="K2521" s="637" t="s">
        <v>1158</v>
      </c>
      <c r="L2521" s="637">
        <v>444207014</v>
      </c>
      <c r="M2521" s="638">
        <v>45275</v>
      </c>
      <c r="N2521" s="74">
        <f t="shared" si="118"/>
        <v>12</v>
      </c>
      <c r="O2521" s="74">
        <f t="shared" si="119"/>
        <v>11</v>
      </c>
      <c r="P2521" s="139" t="str">
        <f t="shared" si="120"/>
        <v>Gastos_Gerais</v>
      </c>
    </row>
    <row r="2522" spans="1:16" ht="38.25" x14ac:dyDescent="0.2">
      <c r="A2522" s="627">
        <v>9748</v>
      </c>
      <c r="B2522" s="634">
        <v>45275</v>
      </c>
      <c r="C2522" s="642">
        <v>45231</v>
      </c>
      <c r="D2522" s="636" t="s">
        <v>264</v>
      </c>
      <c r="E2522" s="636" t="s">
        <v>177</v>
      </c>
      <c r="F2522" s="374">
        <v>665.35</v>
      </c>
      <c r="G2522" s="636" t="s">
        <v>1729</v>
      </c>
      <c r="H2522" s="636" t="s">
        <v>420</v>
      </c>
      <c r="I2522" s="637" t="s">
        <v>2646</v>
      </c>
      <c r="J2522" s="637" t="s">
        <v>1157</v>
      </c>
      <c r="K2522" s="637" t="s">
        <v>1158</v>
      </c>
      <c r="L2522" s="637">
        <v>443914707</v>
      </c>
      <c r="M2522" s="638">
        <v>45275</v>
      </c>
      <c r="N2522" s="74">
        <f t="shared" si="118"/>
        <v>12</v>
      </c>
      <c r="O2522" s="74">
        <f t="shared" si="119"/>
        <v>11</v>
      </c>
      <c r="P2522" s="139" t="str">
        <f t="shared" si="120"/>
        <v>Gastos_Gerais</v>
      </c>
    </row>
    <row r="2523" spans="1:16" ht="38.25" x14ac:dyDescent="0.2">
      <c r="A2523" s="627">
        <v>9748</v>
      </c>
      <c r="B2523" s="634">
        <v>45275</v>
      </c>
      <c r="C2523" s="642">
        <v>45231</v>
      </c>
      <c r="D2523" s="636" t="s">
        <v>264</v>
      </c>
      <c r="E2523" s="636" t="s">
        <v>160</v>
      </c>
      <c r="F2523" s="374">
        <v>1204.08</v>
      </c>
      <c r="G2523" s="636" t="s">
        <v>160</v>
      </c>
      <c r="H2523" s="636" t="s">
        <v>302</v>
      </c>
      <c r="I2523" s="637" t="s">
        <v>4051</v>
      </c>
      <c r="J2523" s="637" t="s">
        <v>1157</v>
      </c>
      <c r="K2523" s="637" t="s">
        <v>1158</v>
      </c>
      <c r="L2523" s="637">
        <v>444210852</v>
      </c>
      <c r="M2523" s="638">
        <v>45275</v>
      </c>
      <c r="N2523" s="74">
        <f t="shared" si="118"/>
        <v>12</v>
      </c>
      <c r="O2523" s="74">
        <f t="shared" si="119"/>
        <v>11</v>
      </c>
      <c r="P2523" s="139" t="str">
        <f t="shared" si="120"/>
        <v>Gastos_Gerais</v>
      </c>
    </row>
    <row r="2524" spans="1:16" ht="38.25" x14ac:dyDescent="0.2">
      <c r="A2524" s="627">
        <v>9748</v>
      </c>
      <c r="B2524" s="634">
        <v>45275</v>
      </c>
      <c r="C2524" s="642">
        <v>45231</v>
      </c>
      <c r="D2524" s="636" t="s">
        <v>264</v>
      </c>
      <c r="E2524" s="636" t="s">
        <v>177</v>
      </c>
      <c r="F2524" s="374">
        <v>962.96</v>
      </c>
      <c r="G2524" s="636" t="s">
        <v>1729</v>
      </c>
      <c r="H2524" s="636" t="s">
        <v>302</v>
      </c>
      <c r="I2524" s="637" t="s">
        <v>4051</v>
      </c>
      <c r="J2524" s="637" t="s">
        <v>1157</v>
      </c>
      <c r="K2524" s="637" t="s">
        <v>1158</v>
      </c>
      <c r="L2524" s="637">
        <v>443982060</v>
      </c>
      <c r="M2524" s="638">
        <v>45275</v>
      </c>
      <c r="N2524" s="74">
        <f t="shared" si="118"/>
        <v>12</v>
      </c>
      <c r="O2524" s="74">
        <f t="shared" si="119"/>
        <v>11</v>
      </c>
      <c r="P2524" s="139" t="str">
        <f t="shared" si="120"/>
        <v>Gastos_Gerais</v>
      </c>
    </row>
    <row r="2525" spans="1:16" ht="51" x14ac:dyDescent="0.2">
      <c r="A2525" s="627">
        <v>9748</v>
      </c>
      <c r="B2525" s="634">
        <v>45275</v>
      </c>
      <c r="C2525" s="642">
        <v>45231</v>
      </c>
      <c r="D2525" s="636" t="s">
        <v>176</v>
      </c>
      <c r="E2525" s="636" t="s">
        <v>1</v>
      </c>
      <c r="F2525" s="374">
        <v>749.34</v>
      </c>
      <c r="G2525" s="636" t="s">
        <v>11153</v>
      </c>
      <c r="H2525" s="636" t="s">
        <v>493</v>
      </c>
      <c r="I2525" s="637" t="s">
        <v>9245</v>
      </c>
      <c r="J2525" s="637" t="s">
        <v>1188</v>
      </c>
      <c r="K2525" s="637" t="s">
        <v>1163</v>
      </c>
      <c r="L2525" s="637" t="s">
        <v>425</v>
      </c>
      <c r="M2525" s="638">
        <v>45275</v>
      </c>
      <c r="N2525" s="74">
        <f t="shared" si="118"/>
        <v>12</v>
      </c>
      <c r="O2525" s="74">
        <f t="shared" si="119"/>
        <v>11</v>
      </c>
      <c r="P2525" s="139" t="str">
        <f t="shared" si="120"/>
        <v>Gastos_com_Pessoal</v>
      </c>
    </row>
    <row r="2526" spans="1:16" ht="51" x14ac:dyDescent="0.2">
      <c r="A2526" s="627">
        <v>9748</v>
      </c>
      <c r="B2526" s="634">
        <v>45275</v>
      </c>
      <c r="C2526" s="642">
        <v>45231</v>
      </c>
      <c r="D2526" s="636" t="s">
        <v>176</v>
      </c>
      <c r="E2526" s="636" t="s">
        <v>1</v>
      </c>
      <c r="F2526" s="374">
        <v>474.15</v>
      </c>
      <c r="G2526" s="636" t="s">
        <v>11154</v>
      </c>
      <c r="H2526" s="636" t="s">
        <v>423</v>
      </c>
      <c r="I2526" s="637" t="s">
        <v>10081</v>
      </c>
      <c r="J2526" s="637" t="s">
        <v>1188</v>
      </c>
      <c r="K2526" s="637" t="s">
        <v>1163</v>
      </c>
      <c r="L2526" s="637" t="s">
        <v>425</v>
      </c>
      <c r="M2526" s="638">
        <v>45275</v>
      </c>
      <c r="N2526" s="74">
        <f t="shared" si="118"/>
        <v>12</v>
      </c>
      <c r="O2526" s="74">
        <f t="shared" si="119"/>
        <v>11</v>
      </c>
      <c r="P2526" s="139" t="str">
        <f t="shared" si="120"/>
        <v>Gastos_com_Pessoal</v>
      </c>
    </row>
    <row r="2527" spans="1:16" ht="51" x14ac:dyDescent="0.2">
      <c r="A2527" s="627">
        <v>9748</v>
      </c>
      <c r="B2527" s="634">
        <v>45275</v>
      </c>
      <c r="C2527" s="642">
        <v>45261</v>
      </c>
      <c r="D2527" s="636" t="s">
        <v>176</v>
      </c>
      <c r="E2527" s="636" t="s">
        <v>1</v>
      </c>
      <c r="F2527" s="374">
        <v>1259.4000000000001</v>
      </c>
      <c r="G2527" s="636" t="s">
        <v>11155</v>
      </c>
      <c r="H2527" s="636" t="s">
        <v>419</v>
      </c>
      <c r="I2527" s="637" t="s">
        <v>1365</v>
      </c>
      <c r="J2527" s="637" t="s">
        <v>1188</v>
      </c>
      <c r="K2527" s="637" t="s">
        <v>1163</v>
      </c>
      <c r="L2527" s="637" t="s">
        <v>425</v>
      </c>
      <c r="M2527" s="638">
        <v>45275</v>
      </c>
      <c r="N2527" s="74">
        <f t="shared" si="118"/>
        <v>12</v>
      </c>
      <c r="O2527" s="74">
        <f t="shared" si="119"/>
        <v>12</v>
      </c>
      <c r="P2527" s="139" t="str">
        <f t="shared" si="120"/>
        <v>Gastos_com_Pessoal</v>
      </c>
    </row>
    <row r="2528" spans="1:16" ht="51" x14ac:dyDescent="0.2">
      <c r="A2528" s="627">
        <v>9748</v>
      </c>
      <c r="B2528" s="634">
        <v>45275</v>
      </c>
      <c r="C2528" s="642">
        <v>45231</v>
      </c>
      <c r="D2528" s="636" t="s">
        <v>176</v>
      </c>
      <c r="E2528" s="636" t="s">
        <v>1</v>
      </c>
      <c r="F2528" s="374">
        <v>458.7</v>
      </c>
      <c r="G2528" s="636" t="s">
        <v>11156</v>
      </c>
      <c r="H2528" s="636" t="s">
        <v>493</v>
      </c>
      <c r="I2528" s="637" t="s">
        <v>1371</v>
      </c>
      <c r="J2528" s="637" t="s">
        <v>1188</v>
      </c>
      <c r="K2528" s="637" t="s">
        <v>1163</v>
      </c>
      <c r="L2528" s="637" t="s">
        <v>425</v>
      </c>
      <c r="M2528" s="638">
        <v>45275</v>
      </c>
      <c r="N2528" s="74">
        <f t="shared" si="118"/>
        <v>12</v>
      </c>
      <c r="O2528" s="74">
        <f t="shared" si="119"/>
        <v>11</v>
      </c>
      <c r="P2528" s="139" t="str">
        <f t="shared" si="120"/>
        <v>Gastos_com_Pessoal</v>
      </c>
    </row>
    <row r="2529" spans="1:16" ht="38.25" x14ac:dyDescent="0.2">
      <c r="A2529" s="627">
        <v>9748</v>
      </c>
      <c r="B2529" s="634">
        <v>45275</v>
      </c>
      <c r="C2529" s="642">
        <v>45261</v>
      </c>
      <c r="D2529" s="636" t="s">
        <v>264</v>
      </c>
      <c r="E2529" s="636" t="s">
        <v>388</v>
      </c>
      <c r="F2529" s="374">
        <v>5561.49</v>
      </c>
      <c r="G2529" s="636" t="s">
        <v>11157</v>
      </c>
      <c r="H2529" s="636" t="s">
        <v>1032</v>
      </c>
      <c r="I2529" s="637" t="s">
        <v>11158</v>
      </c>
      <c r="J2529" s="637" t="s">
        <v>1188</v>
      </c>
      <c r="K2529" s="637" t="s">
        <v>32</v>
      </c>
      <c r="L2529" s="637">
        <v>202365</v>
      </c>
      <c r="M2529" s="638">
        <v>45272</v>
      </c>
      <c r="N2529" s="74">
        <f t="shared" si="118"/>
        <v>12</v>
      </c>
      <c r="O2529" s="74">
        <f t="shared" si="119"/>
        <v>12</v>
      </c>
      <c r="P2529" s="139" t="str">
        <f t="shared" si="120"/>
        <v>Gastos_Gerais</v>
      </c>
    </row>
    <row r="2530" spans="1:16" ht="38.25" x14ac:dyDescent="0.2">
      <c r="A2530" s="627">
        <v>9748</v>
      </c>
      <c r="B2530" s="634">
        <v>45275</v>
      </c>
      <c r="C2530" s="642">
        <v>45261</v>
      </c>
      <c r="D2530" s="636" t="s">
        <v>264</v>
      </c>
      <c r="E2530" s="636" t="s">
        <v>293</v>
      </c>
      <c r="F2530" s="374">
        <v>330</v>
      </c>
      <c r="G2530" s="636" t="s">
        <v>11159</v>
      </c>
      <c r="H2530" s="636" t="s">
        <v>493</v>
      </c>
      <c r="I2530" s="637" t="s">
        <v>11160</v>
      </c>
      <c r="J2530" s="637" t="s">
        <v>1188</v>
      </c>
      <c r="K2530" s="637" t="s">
        <v>32</v>
      </c>
      <c r="L2530" s="637">
        <v>6310</v>
      </c>
      <c r="M2530" s="638">
        <v>45273</v>
      </c>
      <c r="N2530" s="74">
        <f t="shared" si="118"/>
        <v>12</v>
      </c>
      <c r="O2530" s="74">
        <f t="shared" si="119"/>
        <v>12</v>
      </c>
      <c r="P2530" s="139" t="str">
        <f t="shared" si="120"/>
        <v>Gastos_Gerais</v>
      </c>
    </row>
    <row r="2531" spans="1:16" ht="51" x14ac:dyDescent="0.2">
      <c r="A2531" s="627">
        <v>9748</v>
      </c>
      <c r="B2531" s="634">
        <v>45275</v>
      </c>
      <c r="C2531" s="642">
        <v>45261</v>
      </c>
      <c r="D2531" s="636" t="s">
        <v>176</v>
      </c>
      <c r="E2531" s="636" t="s">
        <v>1</v>
      </c>
      <c r="F2531" s="374">
        <v>1213.67</v>
      </c>
      <c r="G2531" s="636" t="s">
        <v>11161</v>
      </c>
      <c r="H2531" s="636" t="s">
        <v>417</v>
      </c>
      <c r="I2531" s="637" t="s">
        <v>1362</v>
      </c>
      <c r="J2531" s="637" t="s">
        <v>1188</v>
      </c>
      <c r="K2531" s="637" t="s">
        <v>1163</v>
      </c>
      <c r="L2531" s="637" t="s">
        <v>425</v>
      </c>
      <c r="M2531" s="638">
        <v>45275</v>
      </c>
      <c r="N2531" s="74">
        <f t="shared" si="118"/>
        <v>12</v>
      </c>
      <c r="O2531" s="74">
        <f t="shared" si="119"/>
        <v>12</v>
      </c>
      <c r="P2531" s="139" t="str">
        <f t="shared" si="120"/>
        <v>Gastos_com_Pessoal</v>
      </c>
    </row>
    <row r="2532" spans="1:16" ht="51" x14ac:dyDescent="0.2">
      <c r="A2532" s="627">
        <v>9748</v>
      </c>
      <c r="B2532" s="634">
        <v>45275</v>
      </c>
      <c r="C2532" s="642">
        <v>45261</v>
      </c>
      <c r="D2532" s="636" t="s">
        <v>176</v>
      </c>
      <c r="E2532" s="636" t="s">
        <v>1</v>
      </c>
      <c r="F2532" s="374">
        <v>1043.0899999999999</v>
      </c>
      <c r="G2532" s="636" t="s">
        <v>11162</v>
      </c>
      <c r="H2532" s="636" t="s">
        <v>423</v>
      </c>
      <c r="I2532" s="637" t="s">
        <v>7750</v>
      </c>
      <c r="J2532" s="637" t="s">
        <v>1188</v>
      </c>
      <c r="K2532" s="637" t="s">
        <v>1163</v>
      </c>
      <c r="L2532" s="637" t="s">
        <v>425</v>
      </c>
      <c r="M2532" s="638">
        <v>45275</v>
      </c>
      <c r="N2532" s="74">
        <f t="shared" si="118"/>
        <v>12</v>
      </c>
      <c r="O2532" s="74">
        <f t="shared" si="119"/>
        <v>12</v>
      </c>
      <c r="P2532" s="139" t="str">
        <f t="shared" si="120"/>
        <v>Gastos_com_Pessoal</v>
      </c>
    </row>
    <row r="2533" spans="1:16" ht="51" x14ac:dyDescent="0.2">
      <c r="A2533" s="627">
        <v>9748</v>
      </c>
      <c r="B2533" s="634">
        <v>45275</v>
      </c>
      <c r="C2533" s="642">
        <v>45261</v>
      </c>
      <c r="D2533" s="636" t="s">
        <v>176</v>
      </c>
      <c r="E2533" s="636" t="s">
        <v>1</v>
      </c>
      <c r="F2533" s="374">
        <v>785.02</v>
      </c>
      <c r="G2533" s="636" t="s">
        <v>11162</v>
      </c>
      <c r="H2533" s="636" t="s">
        <v>1032</v>
      </c>
      <c r="I2533" s="637" t="s">
        <v>9677</v>
      </c>
      <c r="J2533" s="637" t="s">
        <v>1188</v>
      </c>
      <c r="K2533" s="637" t="s">
        <v>1188</v>
      </c>
      <c r="L2533" s="637" t="s">
        <v>425</v>
      </c>
      <c r="M2533" s="638">
        <v>45275</v>
      </c>
      <c r="N2533" s="74">
        <f t="shared" si="118"/>
        <v>12</v>
      </c>
      <c r="O2533" s="74">
        <f t="shared" si="119"/>
        <v>12</v>
      </c>
      <c r="P2533" s="139" t="str">
        <f t="shared" si="120"/>
        <v>Gastos_com_Pessoal</v>
      </c>
    </row>
    <row r="2534" spans="1:16" ht="38.25" x14ac:dyDescent="0.2">
      <c r="A2534" s="627">
        <v>9748</v>
      </c>
      <c r="B2534" s="634">
        <v>45275</v>
      </c>
      <c r="C2534" s="642">
        <v>45261</v>
      </c>
      <c r="D2534" s="636" t="s">
        <v>264</v>
      </c>
      <c r="E2534" s="636" t="s">
        <v>96</v>
      </c>
      <c r="F2534" s="374">
        <v>199.99</v>
      </c>
      <c r="G2534" s="636" t="s">
        <v>11163</v>
      </c>
      <c r="H2534" s="636" t="s">
        <v>421</v>
      </c>
      <c r="I2534" s="637" t="s">
        <v>11164</v>
      </c>
      <c r="J2534" s="637" t="s">
        <v>1188</v>
      </c>
      <c r="K2534" s="637" t="s">
        <v>32</v>
      </c>
      <c r="L2534" s="637">
        <v>7226</v>
      </c>
      <c r="M2534" s="638">
        <v>45274</v>
      </c>
      <c r="N2534" s="74">
        <f t="shared" si="118"/>
        <v>12</v>
      </c>
      <c r="O2534" s="74">
        <f t="shared" si="119"/>
        <v>12</v>
      </c>
      <c r="P2534" s="139" t="str">
        <f t="shared" si="120"/>
        <v>Gastos_Gerais</v>
      </c>
    </row>
    <row r="2535" spans="1:16" ht="51" x14ac:dyDescent="0.2">
      <c r="A2535" s="627">
        <v>9748</v>
      </c>
      <c r="B2535" s="634">
        <v>45275</v>
      </c>
      <c r="C2535" s="642">
        <v>45261</v>
      </c>
      <c r="D2535" s="636" t="s">
        <v>176</v>
      </c>
      <c r="E2535" s="636" t="s">
        <v>1</v>
      </c>
      <c r="F2535" s="374">
        <v>770.57</v>
      </c>
      <c r="G2535" s="636" t="s">
        <v>11165</v>
      </c>
      <c r="H2535" s="636" t="s">
        <v>417</v>
      </c>
      <c r="I2535" s="637" t="s">
        <v>7754</v>
      </c>
      <c r="J2535" s="637" t="s">
        <v>1188</v>
      </c>
      <c r="K2535" s="637" t="s">
        <v>1163</v>
      </c>
      <c r="L2535" s="637" t="s">
        <v>425</v>
      </c>
      <c r="M2535" s="638">
        <v>45275</v>
      </c>
      <c r="N2535" s="74">
        <f t="shared" si="118"/>
        <v>12</v>
      </c>
      <c r="O2535" s="74">
        <f t="shared" si="119"/>
        <v>12</v>
      </c>
      <c r="P2535" s="139" t="str">
        <f t="shared" si="120"/>
        <v>Gastos_com_Pessoal</v>
      </c>
    </row>
    <row r="2536" spans="1:16" ht="38.25" x14ac:dyDescent="0.2">
      <c r="A2536" s="627">
        <v>9748</v>
      </c>
      <c r="B2536" s="634">
        <v>45275</v>
      </c>
      <c r="C2536" s="642">
        <v>45261</v>
      </c>
      <c r="D2536" s="636" t="s">
        <v>264</v>
      </c>
      <c r="E2536" s="636" t="s">
        <v>293</v>
      </c>
      <c r="F2536" s="374">
        <v>150</v>
      </c>
      <c r="G2536" s="636" t="s">
        <v>11166</v>
      </c>
      <c r="H2536" s="636" t="s">
        <v>419</v>
      </c>
      <c r="I2536" s="637" t="s">
        <v>6791</v>
      </c>
      <c r="J2536" s="637" t="s">
        <v>1188</v>
      </c>
      <c r="K2536" s="637" t="s">
        <v>4137</v>
      </c>
      <c r="L2536" s="637">
        <v>15839081</v>
      </c>
      <c r="M2536" s="638">
        <v>45275</v>
      </c>
      <c r="N2536" s="74">
        <f t="shared" si="118"/>
        <v>12</v>
      </c>
      <c r="O2536" s="74">
        <f t="shared" si="119"/>
        <v>12</v>
      </c>
      <c r="P2536" s="139" t="str">
        <f t="shared" si="120"/>
        <v>Gastos_Gerais</v>
      </c>
    </row>
    <row r="2537" spans="1:16" ht="38.25" x14ac:dyDescent="0.2">
      <c r="A2537" s="627">
        <v>9748</v>
      </c>
      <c r="B2537" s="634">
        <v>45275</v>
      </c>
      <c r="C2537" s="642">
        <v>45261</v>
      </c>
      <c r="D2537" s="636" t="s">
        <v>264</v>
      </c>
      <c r="E2537" s="636" t="s">
        <v>293</v>
      </c>
      <c r="F2537" s="374">
        <v>171</v>
      </c>
      <c r="G2537" s="636" t="s">
        <v>11167</v>
      </c>
      <c r="H2537" s="636" t="s">
        <v>419</v>
      </c>
      <c r="I2537" s="637" t="s">
        <v>6791</v>
      </c>
      <c r="J2537" s="637" t="s">
        <v>1188</v>
      </c>
      <c r="K2537" s="637" t="s">
        <v>4137</v>
      </c>
      <c r="L2537" s="637">
        <v>15839081</v>
      </c>
      <c r="M2537" s="638">
        <v>45275</v>
      </c>
      <c r="N2537" s="74">
        <f t="shared" si="118"/>
        <v>12</v>
      </c>
      <c r="O2537" s="74">
        <f t="shared" si="119"/>
        <v>12</v>
      </c>
      <c r="P2537" s="139" t="str">
        <f t="shared" si="120"/>
        <v>Gastos_Gerais</v>
      </c>
    </row>
    <row r="2538" spans="1:16" ht="38.25" x14ac:dyDescent="0.2">
      <c r="A2538" s="627">
        <v>9748</v>
      </c>
      <c r="B2538" s="634">
        <v>45275</v>
      </c>
      <c r="C2538" s="642">
        <v>45261</v>
      </c>
      <c r="D2538" s="636" t="s">
        <v>264</v>
      </c>
      <c r="E2538" s="636" t="s">
        <v>293</v>
      </c>
      <c r="F2538" s="374">
        <v>150</v>
      </c>
      <c r="G2538" s="636" t="s">
        <v>11168</v>
      </c>
      <c r="H2538" s="636" t="s">
        <v>419</v>
      </c>
      <c r="I2538" s="637" t="s">
        <v>9554</v>
      </c>
      <c r="J2538" s="637" t="s">
        <v>1188</v>
      </c>
      <c r="K2538" s="637" t="s">
        <v>4137</v>
      </c>
      <c r="L2538" s="637">
        <v>15839081</v>
      </c>
      <c r="M2538" s="638">
        <v>45275</v>
      </c>
      <c r="N2538" s="74">
        <f t="shared" si="118"/>
        <v>12</v>
      </c>
      <c r="O2538" s="74">
        <f t="shared" si="119"/>
        <v>12</v>
      </c>
      <c r="P2538" s="139" t="str">
        <f t="shared" si="120"/>
        <v>Gastos_Gerais</v>
      </c>
    </row>
    <row r="2539" spans="1:16" ht="38.25" x14ac:dyDescent="0.2">
      <c r="A2539" s="627">
        <v>9748</v>
      </c>
      <c r="B2539" s="634">
        <v>45275</v>
      </c>
      <c r="C2539" s="642">
        <v>45261</v>
      </c>
      <c r="D2539" s="636" t="s">
        <v>264</v>
      </c>
      <c r="E2539" s="636" t="s">
        <v>293</v>
      </c>
      <c r="F2539" s="374">
        <v>171</v>
      </c>
      <c r="G2539" s="636" t="s">
        <v>11167</v>
      </c>
      <c r="H2539" s="636" t="s">
        <v>419</v>
      </c>
      <c r="I2539" s="637" t="s">
        <v>9554</v>
      </c>
      <c r="J2539" s="637" t="s">
        <v>1188</v>
      </c>
      <c r="K2539" s="637" t="s">
        <v>4137</v>
      </c>
      <c r="L2539" s="637">
        <v>15839081</v>
      </c>
      <c r="M2539" s="638">
        <v>45275</v>
      </c>
      <c r="N2539" s="74">
        <f t="shared" si="118"/>
        <v>12</v>
      </c>
      <c r="O2539" s="74">
        <f t="shared" si="119"/>
        <v>12</v>
      </c>
      <c r="P2539" s="139" t="str">
        <f t="shared" si="120"/>
        <v>Gastos_Gerais</v>
      </c>
    </row>
    <row r="2540" spans="1:16" ht="51" x14ac:dyDescent="0.2">
      <c r="A2540" s="627">
        <v>9748</v>
      </c>
      <c r="B2540" s="634">
        <v>45275</v>
      </c>
      <c r="C2540" s="642">
        <v>45261</v>
      </c>
      <c r="D2540" s="636" t="s">
        <v>176</v>
      </c>
      <c r="E2540" s="636" t="s">
        <v>280</v>
      </c>
      <c r="F2540" s="374">
        <v>1937.12</v>
      </c>
      <c r="G2540" s="636" t="s">
        <v>11169</v>
      </c>
      <c r="H2540" s="636" t="s">
        <v>421</v>
      </c>
      <c r="I2540" s="637" t="s">
        <v>11170</v>
      </c>
      <c r="J2540" s="637" t="s">
        <v>1188</v>
      </c>
      <c r="K2540" s="637" t="s">
        <v>4137</v>
      </c>
      <c r="L2540" s="637">
        <v>558218339</v>
      </c>
      <c r="M2540" s="638">
        <v>45275</v>
      </c>
      <c r="N2540" s="74">
        <f t="shared" si="118"/>
        <v>12</v>
      </c>
      <c r="O2540" s="74">
        <f t="shared" si="119"/>
        <v>12</v>
      </c>
      <c r="P2540" s="139" t="str">
        <f t="shared" si="120"/>
        <v>Gastos_com_Pessoal</v>
      </c>
    </row>
    <row r="2541" spans="1:16" ht="51" x14ac:dyDescent="0.2">
      <c r="A2541" s="627">
        <v>9748</v>
      </c>
      <c r="B2541" s="634">
        <v>45275</v>
      </c>
      <c r="C2541" s="642">
        <v>45261</v>
      </c>
      <c r="D2541" s="636" t="s">
        <v>176</v>
      </c>
      <c r="E2541" s="636" t="s">
        <v>262</v>
      </c>
      <c r="F2541" s="374">
        <v>658.78</v>
      </c>
      <c r="G2541" s="636" t="s">
        <v>11171</v>
      </c>
      <c r="H2541" s="636" t="s">
        <v>421</v>
      </c>
      <c r="I2541" s="637" t="s">
        <v>11170</v>
      </c>
      <c r="J2541" s="637" t="s">
        <v>1188</v>
      </c>
      <c r="K2541" s="637" t="s">
        <v>4137</v>
      </c>
      <c r="L2541" s="637">
        <v>558218339</v>
      </c>
      <c r="M2541" s="638">
        <v>45275</v>
      </c>
      <c r="N2541" s="74">
        <f t="shared" si="118"/>
        <v>12</v>
      </c>
      <c r="O2541" s="74">
        <f t="shared" si="119"/>
        <v>12</v>
      </c>
      <c r="P2541" s="139" t="str">
        <f t="shared" si="120"/>
        <v>Gastos_com_Pessoal</v>
      </c>
    </row>
    <row r="2542" spans="1:16" ht="51" x14ac:dyDescent="0.2">
      <c r="A2542" s="627">
        <v>9748</v>
      </c>
      <c r="B2542" s="634">
        <v>45275</v>
      </c>
      <c r="C2542" s="642">
        <v>45261</v>
      </c>
      <c r="D2542" s="636" t="s">
        <v>176</v>
      </c>
      <c r="E2542" s="636" t="s">
        <v>280</v>
      </c>
      <c r="F2542" s="374">
        <v>2524.65</v>
      </c>
      <c r="G2542" s="636" t="s">
        <v>11172</v>
      </c>
      <c r="H2542" s="636" t="s">
        <v>421</v>
      </c>
      <c r="I2542" s="637" t="s">
        <v>2667</v>
      </c>
      <c r="J2542" s="637" t="s">
        <v>1188</v>
      </c>
      <c r="K2542" s="637" t="s">
        <v>4137</v>
      </c>
      <c r="L2542" s="637">
        <v>558218339</v>
      </c>
      <c r="M2542" s="638">
        <v>45275</v>
      </c>
      <c r="N2542" s="74">
        <f t="shared" si="118"/>
        <v>12</v>
      </c>
      <c r="O2542" s="74">
        <f t="shared" si="119"/>
        <v>12</v>
      </c>
      <c r="P2542" s="139" t="str">
        <f t="shared" si="120"/>
        <v>Gastos_com_Pessoal</v>
      </c>
    </row>
    <row r="2543" spans="1:16" ht="51" x14ac:dyDescent="0.2">
      <c r="A2543" s="627">
        <v>9748</v>
      </c>
      <c r="B2543" s="634">
        <v>45275</v>
      </c>
      <c r="C2543" s="642">
        <v>45261</v>
      </c>
      <c r="D2543" s="636" t="s">
        <v>176</v>
      </c>
      <c r="E2543" s="636" t="s">
        <v>262</v>
      </c>
      <c r="F2543" s="374">
        <v>885.69</v>
      </c>
      <c r="G2543" s="636" t="s">
        <v>11173</v>
      </c>
      <c r="H2543" s="636" t="s">
        <v>421</v>
      </c>
      <c r="I2543" s="637" t="s">
        <v>2667</v>
      </c>
      <c r="J2543" s="637" t="s">
        <v>1188</v>
      </c>
      <c r="K2543" s="637" t="s">
        <v>4137</v>
      </c>
      <c r="L2543" s="637">
        <v>558218339</v>
      </c>
      <c r="M2543" s="638">
        <v>45275</v>
      </c>
      <c r="N2543" s="74">
        <f t="shared" si="118"/>
        <v>12</v>
      </c>
      <c r="O2543" s="74">
        <f t="shared" si="119"/>
        <v>12</v>
      </c>
      <c r="P2543" s="139" t="str">
        <f t="shared" si="120"/>
        <v>Gastos_com_Pessoal</v>
      </c>
    </row>
    <row r="2544" spans="1:16" ht="51" x14ac:dyDescent="0.2">
      <c r="A2544" s="627">
        <v>9748</v>
      </c>
      <c r="B2544" s="634">
        <v>45275</v>
      </c>
      <c r="C2544" s="642">
        <v>45261</v>
      </c>
      <c r="D2544" s="636" t="s">
        <v>176</v>
      </c>
      <c r="E2544" s="636" t="s">
        <v>280</v>
      </c>
      <c r="F2544" s="374">
        <v>2525.3200000000002</v>
      </c>
      <c r="G2544" s="636" t="s">
        <v>11174</v>
      </c>
      <c r="H2544" s="636" t="s">
        <v>414</v>
      </c>
      <c r="I2544" s="637" t="s">
        <v>11175</v>
      </c>
      <c r="J2544" s="637" t="s">
        <v>1188</v>
      </c>
      <c r="K2544" s="637" t="s">
        <v>4137</v>
      </c>
      <c r="L2544" s="637">
        <v>558218339</v>
      </c>
      <c r="M2544" s="638">
        <v>45275</v>
      </c>
      <c r="N2544" s="74">
        <f t="shared" si="118"/>
        <v>12</v>
      </c>
      <c r="O2544" s="74">
        <f t="shared" si="119"/>
        <v>12</v>
      </c>
      <c r="P2544" s="139" t="str">
        <f t="shared" si="120"/>
        <v>Gastos_com_Pessoal</v>
      </c>
    </row>
    <row r="2545" spans="1:16" ht="51" x14ac:dyDescent="0.2">
      <c r="A2545" s="627">
        <v>9748</v>
      </c>
      <c r="B2545" s="634">
        <v>45275</v>
      </c>
      <c r="C2545" s="642">
        <v>45261</v>
      </c>
      <c r="D2545" s="636" t="s">
        <v>176</v>
      </c>
      <c r="E2545" s="636" t="s">
        <v>262</v>
      </c>
      <c r="F2545" s="374">
        <v>897.85</v>
      </c>
      <c r="G2545" s="636" t="s">
        <v>11176</v>
      </c>
      <c r="H2545" s="636" t="s">
        <v>414</v>
      </c>
      <c r="I2545" s="637" t="s">
        <v>11175</v>
      </c>
      <c r="J2545" s="637" t="s">
        <v>1188</v>
      </c>
      <c r="K2545" s="637" t="s">
        <v>4137</v>
      </c>
      <c r="L2545" s="637">
        <v>558218339</v>
      </c>
      <c r="M2545" s="638">
        <v>45275</v>
      </c>
      <c r="N2545" s="74">
        <f t="shared" si="118"/>
        <v>12</v>
      </c>
      <c r="O2545" s="74">
        <f t="shared" si="119"/>
        <v>12</v>
      </c>
      <c r="P2545" s="139" t="str">
        <f t="shared" si="120"/>
        <v>Gastos_com_Pessoal</v>
      </c>
    </row>
    <row r="2546" spans="1:16" ht="51" x14ac:dyDescent="0.2">
      <c r="A2546" s="627">
        <v>9748</v>
      </c>
      <c r="B2546" s="634">
        <v>45275</v>
      </c>
      <c r="C2546" s="642">
        <v>45261</v>
      </c>
      <c r="D2546" s="636" t="s">
        <v>176</v>
      </c>
      <c r="E2546" s="636" t="s">
        <v>280</v>
      </c>
      <c r="F2546" s="374">
        <v>1953.84</v>
      </c>
      <c r="G2546" s="636" t="s">
        <v>11177</v>
      </c>
      <c r="H2546" s="636" t="s">
        <v>414</v>
      </c>
      <c r="I2546" s="637" t="s">
        <v>2869</v>
      </c>
      <c r="J2546" s="637" t="s">
        <v>1188</v>
      </c>
      <c r="K2546" s="637" t="s">
        <v>4137</v>
      </c>
      <c r="L2546" s="637">
        <v>558218339</v>
      </c>
      <c r="M2546" s="638">
        <v>45275</v>
      </c>
      <c r="N2546" s="74">
        <f t="shared" si="118"/>
        <v>12</v>
      </c>
      <c r="O2546" s="74">
        <f t="shared" si="119"/>
        <v>12</v>
      </c>
      <c r="P2546" s="139" t="str">
        <f t="shared" si="120"/>
        <v>Gastos_com_Pessoal</v>
      </c>
    </row>
    <row r="2547" spans="1:16" ht="51" x14ac:dyDescent="0.2">
      <c r="A2547" s="627">
        <v>9748</v>
      </c>
      <c r="B2547" s="634">
        <v>45275</v>
      </c>
      <c r="C2547" s="642">
        <v>45261</v>
      </c>
      <c r="D2547" s="636" t="s">
        <v>176</v>
      </c>
      <c r="E2547" s="636" t="s">
        <v>262</v>
      </c>
      <c r="F2547" s="374">
        <v>651.26</v>
      </c>
      <c r="G2547" s="636" t="s">
        <v>11178</v>
      </c>
      <c r="H2547" s="636" t="s">
        <v>414</v>
      </c>
      <c r="I2547" s="637" t="s">
        <v>2869</v>
      </c>
      <c r="J2547" s="637" t="s">
        <v>1188</v>
      </c>
      <c r="K2547" s="637" t="s">
        <v>4137</v>
      </c>
      <c r="L2547" s="637">
        <v>558218339</v>
      </c>
      <c r="M2547" s="638">
        <v>45275</v>
      </c>
      <c r="N2547" s="74">
        <f t="shared" si="118"/>
        <v>12</v>
      </c>
      <c r="O2547" s="74">
        <f t="shared" si="119"/>
        <v>12</v>
      </c>
      <c r="P2547" s="139" t="str">
        <f t="shared" si="120"/>
        <v>Gastos_com_Pessoal</v>
      </c>
    </row>
    <row r="2548" spans="1:16" ht="51" x14ac:dyDescent="0.2">
      <c r="A2548" s="627">
        <v>9748</v>
      </c>
      <c r="B2548" s="634">
        <v>45275</v>
      </c>
      <c r="C2548" s="642">
        <v>45261</v>
      </c>
      <c r="D2548" s="636" t="s">
        <v>176</v>
      </c>
      <c r="E2548" s="636" t="s">
        <v>280</v>
      </c>
      <c r="F2548" s="374">
        <v>2495.77</v>
      </c>
      <c r="G2548" s="636" t="s">
        <v>11179</v>
      </c>
      <c r="H2548" s="636" t="s">
        <v>420</v>
      </c>
      <c r="I2548" s="637" t="s">
        <v>11180</v>
      </c>
      <c r="J2548" s="637" t="s">
        <v>1188</v>
      </c>
      <c r="K2548" s="637" t="s">
        <v>4137</v>
      </c>
      <c r="L2548" s="637">
        <v>558218339</v>
      </c>
      <c r="M2548" s="638">
        <v>45275</v>
      </c>
      <c r="N2548" s="74">
        <f t="shared" si="118"/>
        <v>12</v>
      </c>
      <c r="O2548" s="74">
        <f t="shared" si="119"/>
        <v>12</v>
      </c>
      <c r="P2548" s="139" t="str">
        <f t="shared" si="120"/>
        <v>Gastos_com_Pessoal</v>
      </c>
    </row>
    <row r="2549" spans="1:16" ht="51" x14ac:dyDescent="0.2">
      <c r="A2549" s="627">
        <v>9748</v>
      </c>
      <c r="B2549" s="634">
        <v>45275</v>
      </c>
      <c r="C2549" s="642">
        <v>45261</v>
      </c>
      <c r="D2549" s="636" t="s">
        <v>176</v>
      </c>
      <c r="E2549" s="636" t="s">
        <v>262</v>
      </c>
      <c r="F2549" s="374">
        <v>885.64</v>
      </c>
      <c r="G2549" s="636" t="s">
        <v>11181</v>
      </c>
      <c r="H2549" s="636" t="s">
        <v>420</v>
      </c>
      <c r="I2549" s="637" t="s">
        <v>11180</v>
      </c>
      <c r="J2549" s="637" t="s">
        <v>1188</v>
      </c>
      <c r="K2549" s="637" t="s">
        <v>4137</v>
      </c>
      <c r="L2549" s="637">
        <v>558218339</v>
      </c>
      <c r="M2549" s="638">
        <v>45275</v>
      </c>
      <c r="N2549" s="74">
        <f t="shared" si="118"/>
        <v>12</v>
      </c>
      <c r="O2549" s="74">
        <f t="shared" si="119"/>
        <v>12</v>
      </c>
      <c r="P2549" s="139" t="str">
        <f t="shared" si="120"/>
        <v>Gastos_com_Pessoal</v>
      </c>
    </row>
    <row r="2550" spans="1:16" ht="51" x14ac:dyDescent="0.2">
      <c r="A2550" s="627">
        <v>9748</v>
      </c>
      <c r="B2550" s="634">
        <v>45275</v>
      </c>
      <c r="C2550" s="642">
        <v>45261</v>
      </c>
      <c r="D2550" s="636" t="s">
        <v>176</v>
      </c>
      <c r="E2550" s="636" t="s">
        <v>280</v>
      </c>
      <c r="F2550" s="374">
        <v>4514.2</v>
      </c>
      <c r="G2550" s="636" t="s">
        <v>11182</v>
      </c>
      <c r="H2550" s="636" t="s">
        <v>302</v>
      </c>
      <c r="I2550" s="637" t="s">
        <v>11183</v>
      </c>
      <c r="J2550" s="637" t="s">
        <v>1188</v>
      </c>
      <c r="K2550" s="637" t="s">
        <v>4137</v>
      </c>
      <c r="L2550" s="637">
        <v>558218339</v>
      </c>
      <c r="M2550" s="638">
        <v>45275</v>
      </c>
      <c r="N2550" s="74">
        <f t="shared" si="118"/>
        <v>12</v>
      </c>
      <c r="O2550" s="74">
        <f t="shared" si="119"/>
        <v>12</v>
      </c>
      <c r="P2550" s="139" t="str">
        <f t="shared" si="120"/>
        <v>Gastos_com_Pessoal</v>
      </c>
    </row>
    <row r="2551" spans="1:16" ht="51" x14ac:dyDescent="0.2">
      <c r="A2551" s="627">
        <v>9748</v>
      </c>
      <c r="B2551" s="634">
        <v>45275</v>
      </c>
      <c r="C2551" s="642">
        <v>45261</v>
      </c>
      <c r="D2551" s="636" t="s">
        <v>176</v>
      </c>
      <c r="E2551" s="636" t="s">
        <v>262</v>
      </c>
      <c r="F2551" s="374">
        <v>1855.19</v>
      </c>
      <c r="G2551" s="636" t="s">
        <v>11184</v>
      </c>
      <c r="H2551" s="636" t="s">
        <v>302</v>
      </c>
      <c r="I2551" s="637" t="s">
        <v>11183</v>
      </c>
      <c r="J2551" s="637" t="s">
        <v>1188</v>
      </c>
      <c r="K2551" s="637" t="s">
        <v>4137</v>
      </c>
      <c r="L2551" s="637">
        <v>558218339</v>
      </c>
      <c r="M2551" s="638">
        <v>45275</v>
      </c>
      <c r="N2551" s="74">
        <f t="shared" si="118"/>
        <v>12</v>
      </c>
      <c r="O2551" s="74">
        <f t="shared" si="119"/>
        <v>12</v>
      </c>
      <c r="P2551" s="139" t="str">
        <f t="shared" si="120"/>
        <v>Gastos_com_Pessoal</v>
      </c>
    </row>
    <row r="2552" spans="1:16" ht="51" x14ac:dyDescent="0.2">
      <c r="A2552" s="627">
        <v>9748</v>
      </c>
      <c r="B2552" s="634">
        <v>45275</v>
      </c>
      <c r="C2552" s="642">
        <v>45261</v>
      </c>
      <c r="D2552" s="636" t="s">
        <v>176</v>
      </c>
      <c r="E2552" s="636" t="s">
        <v>280</v>
      </c>
      <c r="F2552" s="374">
        <v>1922.02</v>
      </c>
      <c r="G2552" s="636" t="s">
        <v>11185</v>
      </c>
      <c r="H2552" s="636" t="s">
        <v>1032</v>
      </c>
      <c r="I2552" s="637" t="s">
        <v>11186</v>
      </c>
      <c r="J2552" s="637" t="s">
        <v>1188</v>
      </c>
      <c r="K2552" s="637" t="s">
        <v>4137</v>
      </c>
      <c r="L2552" s="637">
        <v>558218339</v>
      </c>
      <c r="M2552" s="638">
        <v>45275</v>
      </c>
      <c r="N2552" s="74">
        <f t="shared" si="118"/>
        <v>12</v>
      </c>
      <c r="O2552" s="74">
        <f t="shared" si="119"/>
        <v>12</v>
      </c>
      <c r="P2552" s="139" t="str">
        <f t="shared" si="120"/>
        <v>Gastos_com_Pessoal</v>
      </c>
    </row>
    <row r="2553" spans="1:16" ht="51" x14ac:dyDescent="0.2">
      <c r="A2553" s="627">
        <v>9748</v>
      </c>
      <c r="B2553" s="634">
        <v>45275</v>
      </c>
      <c r="C2553" s="642">
        <v>45261</v>
      </c>
      <c r="D2553" s="636" t="s">
        <v>176</v>
      </c>
      <c r="E2553" s="636" t="s">
        <v>262</v>
      </c>
      <c r="F2553" s="374">
        <v>653.17999999999995</v>
      </c>
      <c r="G2553" s="636" t="s">
        <v>11187</v>
      </c>
      <c r="H2553" s="636" t="s">
        <v>1032</v>
      </c>
      <c r="I2553" s="637" t="s">
        <v>11186</v>
      </c>
      <c r="J2553" s="637" t="s">
        <v>1188</v>
      </c>
      <c r="K2553" s="637" t="s">
        <v>4137</v>
      </c>
      <c r="L2553" s="637">
        <v>558218339</v>
      </c>
      <c r="M2553" s="638">
        <v>45275</v>
      </c>
      <c r="N2553" s="74">
        <f t="shared" si="118"/>
        <v>12</v>
      </c>
      <c r="O2553" s="74">
        <f t="shared" si="119"/>
        <v>12</v>
      </c>
      <c r="P2553" s="139" t="str">
        <f t="shared" si="120"/>
        <v>Gastos_com_Pessoal</v>
      </c>
    </row>
    <row r="2554" spans="1:16" ht="51" x14ac:dyDescent="0.2">
      <c r="A2554" s="627">
        <v>9748</v>
      </c>
      <c r="B2554" s="634">
        <v>45275</v>
      </c>
      <c r="C2554" s="642">
        <v>45261</v>
      </c>
      <c r="D2554" s="636" t="s">
        <v>176</v>
      </c>
      <c r="E2554" s="636" t="s">
        <v>280</v>
      </c>
      <c r="F2554" s="374">
        <v>2524.21</v>
      </c>
      <c r="G2554" s="636" t="s">
        <v>11188</v>
      </c>
      <c r="H2554" s="636" t="s">
        <v>416</v>
      </c>
      <c r="I2554" s="637" t="s">
        <v>5460</v>
      </c>
      <c r="J2554" s="637" t="s">
        <v>1188</v>
      </c>
      <c r="K2554" s="637" t="s">
        <v>4137</v>
      </c>
      <c r="L2554" s="637">
        <v>558218339</v>
      </c>
      <c r="M2554" s="638">
        <v>45275</v>
      </c>
      <c r="N2554" s="74">
        <f t="shared" si="118"/>
        <v>12</v>
      </c>
      <c r="O2554" s="74">
        <f t="shared" si="119"/>
        <v>12</v>
      </c>
      <c r="P2554" s="139" t="str">
        <f t="shared" si="120"/>
        <v>Gastos_com_Pessoal</v>
      </c>
    </row>
    <row r="2555" spans="1:16" ht="51" x14ac:dyDescent="0.2">
      <c r="A2555" s="627">
        <v>9748</v>
      </c>
      <c r="B2555" s="634">
        <v>45275</v>
      </c>
      <c r="C2555" s="642">
        <v>45261</v>
      </c>
      <c r="D2555" s="636" t="s">
        <v>176</v>
      </c>
      <c r="E2555" s="636" t="s">
        <v>262</v>
      </c>
      <c r="F2555" s="374">
        <v>885.64</v>
      </c>
      <c r="G2555" s="636" t="s">
        <v>11189</v>
      </c>
      <c r="H2555" s="636" t="s">
        <v>416</v>
      </c>
      <c r="I2555" s="637" t="s">
        <v>5460</v>
      </c>
      <c r="J2555" s="637" t="s">
        <v>1188</v>
      </c>
      <c r="K2555" s="637" t="s">
        <v>4137</v>
      </c>
      <c r="L2555" s="637">
        <v>558218339</v>
      </c>
      <c r="M2555" s="638">
        <v>45275</v>
      </c>
      <c r="N2555" s="74">
        <f t="shared" si="118"/>
        <v>12</v>
      </c>
      <c r="O2555" s="74">
        <f t="shared" si="119"/>
        <v>12</v>
      </c>
      <c r="P2555" s="139" t="str">
        <f t="shared" si="120"/>
        <v>Gastos_com_Pessoal</v>
      </c>
    </row>
    <row r="2556" spans="1:16" ht="38.25" x14ac:dyDescent="0.2">
      <c r="A2556" s="627">
        <v>9748</v>
      </c>
      <c r="B2556" s="634">
        <v>45275</v>
      </c>
      <c r="C2556" s="642">
        <v>45261</v>
      </c>
      <c r="D2556" s="636" t="s">
        <v>264</v>
      </c>
      <c r="E2556" s="636" t="s">
        <v>293</v>
      </c>
      <c r="F2556" s="374">
        <v>75</v>
      </c>
      <c r="G2556" s="636" t="s">
        <v>11190</v>
      </c>
      <c r="H2556" s="636" t="s">
        <v>417</v>
      </c>
      <c r="I2556" s="637" t="s">
        <v>3741</v>
      </c>
      <c r="J2556" s="637" t="s">
        <v>1188</v>
      </c>
      <c r="K2556" s="637" t="s">
        <v>4137</v>
      </c>
      <c r="L2556" s="637">
        <v>558218339</v>
      </c>
      <c r="M2556" s="638">
        <v>45275</v>
      </c>
      <c r="N2556" s="74">
        <f t="shared" si="118"/>
        <v>12</v>
      </c>
      <c r="O2556" s="74">
        <f t="shared" si="119"/>
        <v>12</v>
      </c>
      <c r="P2556" s="139" t="str">
        <f t="shared" si="120"/>
        <v>Gastos_Gerais</v>
      </c>
    </row>
    <row r="2557" spans="1:16" ht="38.25" x14ac:dyDescent="0.2">
      <c r="A2557" s="627">
        <v>9748</v>
      </c>
      <c r="B2557" s="634">
        <v>45275</v>
      </c>
      <c r="C2557" s="642">
        <v>45261</v>
      </c>
      <c r="D2557" s="636" t="s">
        <v>264</v>
      </c>
      <c r="E2557" s="636" t="s">
        <v>293</v>
      </c>
      <c r="F2557" s="374">
        <v>75</v>
      </c>
      <c r="G2557" s="636" t="s">
        <v>11191</v>
      </c>
      <c r="H2557" s="636" t="s">
        <v>417</v>
      </c>
      <c r="I2557" s="637" t="s">
        <v>11192</v>
      </c>
      <c r="J2557" s="637" t="s">
        <v>1188</v>
      </c>
      <c r="K2557" s="637" t="s">
        <v>4137</v>
      </c>
      <c r="L2557" s="637">
        <v>558218339</v>
      </c>
      <c r="M2557" s="638">
        <v>45275</v>
      </c>
      <c r="N2557" s="74">
        <f t="shared" si="118"/>
        <v>12</v>
      </c>
      <c r="O2557" s="74">
        <f t="shared" si="119"/>
        <v>12</v>
      </c>
      <c r="P2557" s="139" t="str">
        <f t="shared" si="120"/>
        <v>Gastos_Gerais</v>
      </c>
    </row>
    <row r="2558" spans="1:16" ht="38.25" x14ac:dyDescent="0.2">
      <c r="A2558" s="627">
        <v>9748</v>
      </c>
      <c r="B2558" s="634">
        <v>45275</v>
      </c>
      <c r="C2558" s="642">
        <v>45261</v>
      </c>
      <c r="D2558" s="636" t="s">
        <v>264</v>
      </c>
      <c r="E2558" s="636" t="s">
        <v>293</v>
      </c>
      <c r="F2558" s="374">
        <v>150</v>
      </c>
      <c r="G2558" s="636" t="s">
        <v>11193</v>
      </c>
      <c r="H2558" s="636" t="s">
        <v>418</v>
      </c>
      <c r="I2558" s="637" t="s">
        <v>11311</v>
      </c>
      <c r="J2558" s="637" t="s">
        <v>1188</v>
      </c>
      <c r="K2558" s="637" t="s">
        <v>4137</v>
      </c>
      <c r="L2558" s="637">
        <v>558344718</v>
      </c>
      <c r="M2558" s="638">
        <v>45275</v>
      </c>
      <c r="N2558" s="74">
        <f t="shared" si="118"/>
        <v>12</v>
      </c>
      <c r="O2558" s="74">
        <f t="shared" si="119"/>
        <v>12</v>
      </c>
      <c r="P2558" s="139" t="str">
        <f t="shared" si="120"/>
        <v>Gastos_Gerais</v>
      </c>
    </row>
    <row r="2559" spans="1:16" ht="38.25" x14ac:dyDescent="0.2">
      <c r="A2559" s="627">
        <v>9748</v>
      </c>
      <c r="B2559" s="634">
        <v>45275</v>
      </c>
      <c r="C2559" s="642">
        <v>45261</v>
      </c>
      <c r="D2559" s="636" t="s">
        <v>264</v>
      </c>
      <c r="E2559" s="636" t="s">
        <v>293</v>
      </c>
      <c r="F2559" s="374">
        <v>150</v>
      </c>
      <c r="G2559" s="636" t="s">
        <v>11194</v>
      </c>
      <c r="H2559" s="636" t="s">
        <v>418</v>
      </c>
      <c r="I2559" s="637" t="s">
        <v>11195</v>
      </c>
      <c r="J2559" s="637" t="s">
        <v>1188</v>
      </c>
      <c r="K2559" s="637" t="s">
        <v>4137</v>
      </c>
      <c r="L2559" s="637">
        <v>558344718</v>
      </c>
      <c r="M2559" s="638">
        <v>45275</v>
      </c>
      <c r="N2559" s="74">
        <f t="shared" si="118"/>
        <v>12</v>
      </c>
      <c r="O2559" s="74">
        <f t="shared" si="119"/>
        <v>12</v>
      </c>
      <c r="P2559" s="139" t="str">
        <f t="shared" si="120"/>
        <v>Gastos_Gerais</v>
      </c>
    </row>
    <row r="2560" spans="1:16" ht="38.25" x14ac:dyDescent="0.2">
      <c r="A2560" s="627">
        <v>9748</v>
      </c>
      <c r="B2560" s="634">
        <v>45275</v>
      </c>
      <c r="C2560" s="642">
        <v>45261</v>
      </c>
      <c r="D2560" s="636" t="s">
        <v>264</v>
      </c>
      <c r="E2560" s="636" t="s">
        <v>293</v>
      </c>
      <c r="F2560" s="374">
        <v>75</v>
      </c>
      <c r="G2560" s="636" t="s">
        <v>9808</v>
      </c>
      <c r="H2560" s="636" t="s">
        <v>423</v>
      </c>
      <c r="I2560" s="637" t="s">
        <v>11196</v>
      </c>
      <c r="J2560" s="637" t="s">
        <v>1188</v>
      </c>
      <c r="K2560" s="637" t="s">
        <v>4137</v>
      </c>
      <c r="L2560" s="637">
        <v>558344718</v>
      </c>
      <c r="M2560" s="638">
        <v>45275</v>
      </c>
      <c r="N2560" s="74">
        <f t="shared" si="118"/>
        <v>12</v>
      </c>
      <c r="O2560" s="74">
        <f t="shared" si="119"/>
        <v>12</v>
      </c>
      <c r="P2560" s="139" t="str">
        <f t="shared" si="120"/>
        <v>Gastos_Gerais</v>
      </c>
    </row>
    <row r="2561" spans="1:16" ht="38.25" x14ac:dyDescent="0.2">
      <c r="A2561" s="627">
        <v>9748</v>
      </c>
      <c r="B2561" s="634">
        <v>45275</v>
      </c>
      <c r="C2561" s="642">
        <v>45261</v>
      </c>
      <c r="D2561" s="636" t="s">
        <v>264</v>
      </c>
      <c r="E2561" s="636" t="s">
        <v>293</v>
      </c>
      <c r="F2561" s="374">
        <v>75</v>
      </c>
      <c r="G2561" s="636" t="s">
        <v>11197</v>
      </c>
      <c r="H2561" s="636" t="s">
        <v>423</v>
      </c>
      <c r="I2561" s="637" t="s">
        <v>11198</v>
      </c>
      <c r="J2561" s="637" t="s">
        <v>1188</v>
      </c>
      <c r="K2561" s="637" t="s">
        <v>4137</v>
      </c>
      <c r="L2561" s="637">
        <v>558344718</v>
      </c>
      <c r="M2561" s="638">
        <v>45275</v>
      </c>
      <c r="N2561" s="74">
        <f t="shared" si="118"/>
        <v>12</v>
      </c>
      <c r="O2561" s="74">
        <f t="shared" si="119"/>
        <v>12</v>
      </c>
      <c r="P2561" s="139" t="str">
        <f t="shared" si="120"/>
        <v>Gastos_Gerais</v>
      </c>
    </row>
    <row r="2562" spans="1:16" ht="51" x14ac:dyDescent="0.2">
      <c r="A2562" s="627">
        <v>9748</v>
      </c>
      <c r="B2562" s="634">
        <v>45275</v>
      </c>
      <c r="C2562" s="642">
        <v>45261</v>
      </c>
      <c r="D2562" s="636" t="s">
        <v>176</v>
      </c>
      <c r="E2562" s="636" t="s">
        <v>280</v>
      </c>
      <c r="F2562" s="374">
        <v>2535.6799999999998</v>
      </c>
      <c r="G2562" s="636" t="s">
        <v>11199</v>
      </c>
      <c r="H2562" s="636" t="s">
        <v>418</v>
      </c>
      <c r="I2562" s="637" t="s">
        <v>3717</v>
      </c>
      <c r="J2562" s="637" t="s">
        <v>1188</v>
      </c>
      <c r="K2562" s="637" t="s">
        <v>4137</v>
      </c>
      <c r="L2562" s="637">
        <v>558344718</v>
      </c>
      <c r="M2562" s="638">
        <v>45275</v>
      </c>
      <c r="N2562" s="74">
        <f t="shared" si="118"/>
        <v>12</v>
      </c>
      <c r="O2562" s="74">
        <f t="shared" si="119"/>
        <v>12</v>
      </c>
      <c r="P2562" s="139" t="str">
        <f t="shared" si="120"/>
        <v>Gastos_com_Pessoal</v>
      </c>
    </row>
    <row r="2563" spans="1:16" ht="51" x14ac:dyDescent="0.2">
      <c r="A2563" s="627">
        <v>9748</v>
      </c>
      <c r="B2563" s="634">
        <v>45275</v>
      </c>
      <c r="C2563" s="642">
        <v>45261</v>
      </c>
      <c r="D2563" s="636" t="s">
        <v>176</v>
      </c>
      <c r="E2563" s="636" t="s">
        <v>262</v>
      </c>
      <c r="F2563" s="374">
        <v>902.22</v>
      </c>
      <c r="G2563" s="636" t="s">
        <v>11200</v>
      </c>
      <c r="H2563" s="636" t="s">
        <v>418</v>
      </c>
      <c r="I2563" s="637" t="s">
        <v>3717</v>
      </c>
      <c r="J2563" s="637" t="s">
        <v>1188</v>
      </c>
      <c r="K2563" s="637" t="s">
        <v>4137</v>
      </c>
      <c r="L2563" s="637">
        <v>558344718</v>
      </c>
      <c r="M2563" s="638">
        <v>45275</v>
      </c>
      <c r="N2563" s="74">
        <f t="shared" si="118"/>
        <v>12</v>
      </c>
      <c r="O2563" s="74">
        <f t="shared" si="119"/>
        <v>12</v>
      </c>
      <c r="P2563" s="139" t="str">
        <f t="shared" si="120"/>
        <v>Gastos_com_Pessoal</v>
      </c>
    </row>
    <row r="2564" spans="1:16" ht="48" x14ac:dyDescent="0.2">
      <c r="A2564" s="627">
        <v>9748</v>
      </c>
      <c r="B2564" s="634">
        <v>45275</v>
      </c>
      <c r="C2564" s="642">
        <v>45261</v>
      </c>
      <c r="D2564" s="636" t="s">
        <v>264</v>
      </c>
      <c r="E2564" s="636" t="s">
        <v>65</v>
      </c>
      <c r="F2564" s="374">
        <v>2.6</v>
      </c>
      <c r="G2564" s="636" t="s">
        <v>11201</v>
      </c>
      <c r="H2564" s="636" t="s">
        <v>302</v>
      </c>
      <c r="I2564" s="637" t="s">
        <v>2241</v>
      </c>
      <c r="J2564" s="637" t="s">
        <v>1188</v>
      </c>
      <c r="K2564" s="637" t="s">
        <v>4137</v>
      </c>
      <c r="L2564" s="637">
        <v>558344718</v>
      </c>
      <c r="M2564" s="638">
        <v>45275</v>
      </c>
      <c r="N2564" s="74">
        <f t="shared" si="118"/>
        <v>12</v>
      </c>
      <c r="O2564" s="74">
        <f t="shared" si="119"/>
        <v>12</v>
      </c>
      <c r="P2564" s="139" t="str">
        <f t="shared" si="120"/>
        <v>Gastos_Gerais</v>
      </c>
    </row>
    <row r="2565" spans="1:16" ht="38.25" x14ac:dyDescent="0.2">
      <c r="A2565" s="627">
        <v>9748</v>
      </c>
      <c r="B2565" s="634">
        <v>45275</v>
      </c>
      <c r="C2565" s="642">
        <v>45261</v>
      </c>
      <c r="D2565" s="636" t="s">
        <v>264</v>
      </c>
      <c r="E2565" s="636" t="s">
        <v>293</v>
      </c>
      <c r="F2565" s="374">
        <v>16.8</v>
      </c>
      <c r="G2565" s="636" t="s">
        <v>1292</v>
      </c>
      <c r="H2565" s="636" t="s">
        <v>418</v>
      </c>
      <c r="I2565" s="637" t="s">
        <v>4527</v>
      </c>
      <c r="J2565" s="637" t="s">
        <v>1188</v>
      </c>
      <c r="K2565" s="637" t="s">
        <v>4137</v>
      </c>
      <c r="L2565" s="637">
        <v>558344718</v>
      </c>
      <c r="M2565" s="638">
        <v>45275</v>
      </c>
      <c r="N2565" s="74">
        <f t="shared" ref="N2565:N2628" si="121">IF(B2565=0,0,IF(YEAR(B2565)=$O$1,MONTH(B2565)-$N$1+1,(YEAR(B2565)-$O$1)*12-$N$1+1+MONTH(B2565)))</f>
        <v>12</v>
      </c>
      <c r="O2565" s="74">
        <f t="shared" ref="O2565:O2628" si="122">IF(C2565=0,0,IF(YEAR(C2565)=$O$1,MONTH(C2565)-$N$1+1,(YEAR(C2565)-$O$1)*12-$N$1+1+MONTH(C2565)))</f>
        <v>12</v>
      </c>
      <c r="P2565" s="139" t="str">
        <f t="shared" ref="P2565:P2628" si="123">SUBSTITUTE(D2565," ","_")</f>
        <v>Gastos_Gerais</v>
      </c>
    </row>
    <row r="2566" spans="1:16" ht="51" x14ac:dyDescent="0.2">
      <c r="A2566" s="627">
        <v>9748</v>
      </c>
      <c r="B2566" s="634">
        <v>45275</v>
      </c>
      <c r="C2566" s="642">
        <v>45261</v>
      </c>
      <c r="D2566" s="636" t="s">
        <v>176</v>
      </c>
      <c r="E2566" s="636" t="s">
        <v>280</v>
      </c>
      <c r="F2566" s="374">
        <v>2708.79</v>
      </c>
      <c r="G2566" s="636" t="s">
        <v>11202</v>
      </c>
      <c r="H2566" s="636" t="s">
        <v>493</v>
      </c>
      <c r="I2566" s="637" t="s">
        <v>8766</v>
      </c>
      <c r="J2566" s="637" t="s">
        <v>1188</v>
      </c>
      <c r="K2566" s="637" t="s">
        <v>4137</v>
      </c>
      <c r="L2566" s="637">
        <v>958246039</v>
      </c>
      <c r="M2566" s="638">
        <v>45275</v>
      </c>
      <c r="N2566" s="74">
        <f t="shared" si="121"/>
        <v>12</v>
      </c>
      <c r="O2566" s="74">
        <f t="shared" si="122"/>
        <v>12</v>
      </c>
      <c r="P2566" s="139" t="str">
        <f t="shared" si="123"/>
        <v>Gastos_com_Pessoal</v>
      </c>
    </row>
    <row r="2567" spans="1:16" ht="51" x14ac:dyDescent="0.2">
      <c r="A2567" s="627">
        <v>9748</v>
      </c>
      <c r="B2567" s="634">
        <v>45275</v>
      </c>
      <c r="C2567" s="642">
        <v>45261</v>
      </c>
      <c r="D2567" s="636" t="s">
        <v>176</v>
      </c>
      <c r="E2567" s="636" t="s">
        <v>262</v>
      </c>
      <c r="F2567" s="374">
        <v>962.42</v>
      </c>
      <c r="G2567" s="636" t="s">
        <v>11203</v>
      </c>
      <c r="H2567" s="636" t="s">
        <v>493</v>
      </c>
      <c r="I2567" s="637" t="s">
        <v>8766</v>
      </c>
      <c r="J2567" s="637" t="s">
        <v>1188</v>
      </c>
      <c r="K2567" s="637" t="s">
        <v>4137</v>
      </c>
      <c r="L2567" s="637">
        <v>958246039</v>
      </c>
      <c r="M2567" s="638">
        <v>45275</v>
      </c>
      <c r="N2567" s="74">
        <f t="shared" si="121"/>
        <v>12</v>
      </c>
      <c r="O2567" s="74">
        <f t="shared" si="122"/>
        <v>12</v>
      </c>
      <c r="P2567" s="139" t="str">
        <f t="shared" si="123"/>
        <v>Gastos_com_Pessoal</v>
      </c>
    </row>
    <row r="2568" spans="1:16" ht="51" x14ac:dyDescent="0.2">
      <c r="A2568" s="627">
        <v>9748</v>
      </c>
      <c r="B2568" s="634">
        <v>45275</v>
      </c>
      <c r="C2568" s="642">
        <v>45261</v>
      </c>
      <c r="D2568" s="636" t="s">
        <v>176</v>
      </c>
      <c r="E2568" s="636" t="s">
        <v>280</v>
      </c>
      <c r="F2568" s="374">
        <v>2446.31</v>
      </c>
      <c r="G2568" s="636" t="s">
        <v>11204</v>
      </c>
      <c r="H2568" s="636" t="s">
        <v>414</v>
      </c>
      <c r="I2568" s="637" t="s">
        <v>9331</v>
      </c>
      <c r="J2568" s="637" t="s">
        <v>1188</v>
      </c>
      <c r="K2568" s="637" t="s">
        <v>4137</v>
      </c>
      <c r="L2568" s="637">
        <v>958246039</v>
      </c>
      <c r="M2568" s="638">
        <v>45275</v>
      </c>
      <c r="N2568" s="74">
        <f t="shared" si="121"/>
        <v>12</v>
      </c>
      <c r="O2568" s="74">
        <f t="shared" si="122"/>
        <v>12</v>
      </c>
      <c r="P2568" s="139" t="str">
        <f t="shared" si="123"/>
        <v>Gastos_com_Pessoal</v>
      </c>
    </row>
    <row r="2569" spans="1:16" ht="51" x14ac:dyDescent="0.2">
      <c r="A2569" s="627">
        <v>9748</v>
      </c>
      <c r="B2569" s="634">
        <v>45275</v>
      </c>
      <c r="C2569" s="642">
        <v>45261</v>
      </c>
      <c r="D2569" s="636" t="s">
        <v>176</v>
      </c>
      <c r="E2569" s="636" t="s">
        <v>262</v>
      </c>
      <c r="F2569" s="374">
        <v>826.32</v>
      </c>
      <c r="G2569" s="636" t="s">
        <v>11205</v>
      </c>
      <c r="H2569" s="636" t="s">
        <v>414</v>
      </c>
      <c r="I2569" s="637" t="s">
        <v>9331</v>
      </c>
      <c r="J2569" s="637" t="s">
        <v>1188</v>
      </c>
      <c r="K2569" s="637" t="s">
        <v>4137</v>
      </c>
      <c r="L2569" s="637">
        <v>958246039</v>
      </c>
      <c r="M2569" s="638">
        <v>45275</v>
      </c>
      <c r="N2569" s="74">
        <f t="shared" si="121"/>
        <v>12</v>
      </c>
      <c r="O2569" s="74">
        <f t="shared" si="122"/>
        <v>12</v>
      </c>
      <c r="P2569" s="139" t="str">
        <f t="shared" si="123"/>
        <v>Gastos_com_Pessoal</v>
      </c>
    </row>
    <row r="2570" spans="1:16" ht="51" x14ac:dyDescent="0.2">
      <c r="A2570" s="627">
        <v>9748</v>
      </c>
      <c r="B2570" s="634">
        <v>45275</v>
      </c>
      <c r="C2570" s="642">
        <v>45261</v>
      </c>
      <c r="D2570" s="636" t="s">
        <v>176</v>
      </c>
      <c r="E2570" s="636" t="s">
        <v>280</v>
      </c>
      <c r="F2570" s="374">
        <v>2831.25</v>
      </c>
      <c r="G2570" s="636" t="s">
        <v>11206</v>
      </c>
      <c r="H2570" s="636" t="s">
        <v>419</v>
      </c>
      <c r="I2570" s="637" t="s">
        <v>7154</v>
      </c>
      <c r="J2570" s="637" t="s">
        <v>1188</v>
      </c>
      <c r="K2570" s="637" t="s">
        <v>4137</v>
      </c>
      <c r="L2570" s="637">
        <v>958246039</v>
      </c>
      <c r="M2570" s="638">
        <v>45275</v>
      </c>
      <c r="N2570" s="74">
        <f t="shared" si="121"/>
        <v>12</v>
      </c>
      <c r="O2570" s="74">
        <f t="shared" si="122"/>
        <v>12</v>
      </c>
      <c r="P2570" s="139" t="str">
        <f t="shared" si="123"/>
        <v>Gastos_com_Pessoal</v>
      </c>
    </row>
    <row r="2571" spans="1:16" ht="51" x14ac:dyDescent="0.2">
      <c r="A2571" s="627">
        <v>9748</v>
      </c>
      <c r="B2571" s="634">
        <v>45275</v>
      </c>
      <c r="C2571" s="642">
        <v>45261</v>
      </c>
      <c r="D2571" s="636" t="s">
        <v>176</v>
      </c>
      <c r="E2571" s="636" t="s">
        <v>262</v>
      </c>
      <c r="F2571" s="374">
        <v>989.87</v>
      </c>
      <c r="G2571" s="636" t="s">
        <v>11207</v>
      </c>
      <c r="H2571" s="636" t="s">
        <v>419</v>
      </c>
      <c r="I2571" s="637" t="s">
        <v>7154</v>
      </c>
      <c r="J2571" s="637" t="s">
        <v>1188</v>
      </c>
      <c r="K2571" s="637" t="s">
        <v>4137</v>
      </c>
      <c r="L2571" s="637">
        <v>958246039</v>
      </c>
      <c r="M2571" s="638">
        <v>45275</v>
      </c>
      <c r="N2571" s="74">
        <f t="shared" si="121"/>
        <v>12</v>
      </c>
      <c r="O2571" s="74">
        <f t="shared" si="122"/>
        <v>12</v>
      </c>
      <c r="P2571" s="139" t="str">
        <f t="shared" si="123"/>
        <v>Gastos_com_Pessoal</v>
      </c>
    </row>
    <row r="2572" spans="1:16" ht="76.5" x14ac:dyDescent="0.2">
      <c r="A2572" s="627">
        <v>9748</v>
      </c>
      <c r="B2572" s="634">
        <v>45275</v>
      </c>
      <c r="C2572" s="642">
        <v>45261</v>
      </c>
      <c r="D2572" s="636" t="s">
        <v>288</v>
      </c>
      <c r="E2572" s="636" t="s">
        <v>288</v>
      </c>
      <c r="F2572" s="374">
        <v>0.17</v>
      </c>
      <c r="G2572" s="636" t="s">
        <v>7584</v>
      </c>
      <c r="H2572" s="636" t="s">
        <v>302</v>
      </c>
      <c r="I2572" s="637" t="s">
        <v>1509</v>
      </c>
      <c r="J2572" s="637" t="s">
        <v>4035</v>
      </c>
      <c r="K2572" s="637" t="s">
        <v>1255</v>
      </c>
      <c r="L2572" s="637" t="s">
        <v>425</v>
      </c>
      <c r="M2572" s="634">
        <v>45275</v>
      </c>
      <c r="N2572" s="74">
        <f t="shared" si="121"/>
        <v>12</v>
      </c>
      <c r="O2572" s="74">
        <f t="shared" si="122"/>
        <v>12</v>
      </c>
      <c r="P2572" s="139" t="str">
        <f t="shared" si="123"/>
        <v>Rendimentos_de_Aplicações_Fin.</v>
      </c>
    </row>
    <row r="2573" spans="1:16" ht="38.25" x14ac:dyDescent="0.2">
      <c r="A2573" s="627">
        <v>9748</v>
      </c>
      <c r="B2573" s="634">
        <v>45278</v>
      </c>
      <c r="C2573" s="642">
        <v>45231</v>
      </c>
      <c r="D2573" s="636" t="s">
        <v>264</v>
      </c>
      <c r="E2573" s="636" t="s">
        <v>183</v>
      </c>
      <c r="F2573" s="374">
        <v>560</v>
      </c>
      <c r="G2573" s="636" t="s">
        <v>1357</v>
      </c>
      <c r="H2573" s="636" t="s">
        <v>414</v>
      </c>
      <c r="I2573" s="637" t="s">
        <v>1602</v>
      </c>
      <c r="J2573" s="637" t="s">
        <v>1157</v>
      </c>
      <c r="K2573" s="637" t="s">
        <v>32</v>
      </c>
      <c r="L2573" s="637">
        <v>4174</v>
      </c>
      <c r="M2573" s="638">
        <v>45272</v>
      </c>
      <c r="N2573" s="74">
        <f t="shared" si="121"/>
        <v>12</v>
      </c>
      <c r="O2573" s="74">
        <f t="shared" si="122"/>
        <v>11</v>
      </c>
      <c r="P2573" s="139" t="str">
        <f t="shared" si="123"/>
        <v>Gastos_Gerais</v>
      </c>
    </row>
    <row r="2574" spans="1:16" ht="38.25" x14ac:dyDescent="0.2">
      <c r="A2574" s="627">
        <v>9748</v>
      </c>
      <c r="B2574" s="634">
        <v>45278</v>
      </c>
      <c r="C2574" s="642">
        <v>45231</v>
      </c>
      <c r="D2574" s="636" t="s">
        <v>264</v>
      </c>
      <c r="E2574" s="636" t="s">
        <v>183</v>
      </c>
      <c r="F2574" s="374">
        <v>140</v>
      </c>
      <c r="G2574" s="636" t="s">
        <v>1357</v>
      </c>
      <c r="H2574" s="636" t="s">
        <v>493</v>
      </c>
      <c r="I2574" s="637" t="s">
        <v>1602</v>
      </c>
      <c r="J2574" s="637" t="s">
        <v>1157</v>
      </c>
      <c r="K2574" s="637" t="s">
        <v>32</v>
      </c>
      <c r="L2574" s="637">
        <v>4176</v>
      </c>
      <c r="M2574" s="638">
        <v>45272</v>
      </c>
      <c r="N2574" s="74">
        <f t="shared" si="121"/>
        <v>12</v>
      </c>
      <c r="O2574" s="74">
        <f t="shared" si="122"/>
        <v>11</v>
      </c>
      <c r="P2574" s="139" t="str">
        <f t="shared" si="123"/>
        <v>Gastos_Gerais</v>
      </c>
    </row>
    <row r="2575" spans="1:16" ht="38.25" x14ac:dyDescent="0.2">
      <c r="A2575" s="627">
        <v>9748</v>
      </c>
      <c r="B2575" s="634">
        <v>45278</v>
      </c>
      <c r="C2575" s="642">
        <v>45231</v>
      </c>
      <c r="D2575" s="636" t="s">
        <v>264</v>
      </c>
      <c r="E2575" s="636" t="s">
        <v>183</v>
      </c>
      <c r="F2575" s="374">
        <v>980</v>
      </c>
      <c r="G2575" s="636" t="s">
        <v>1357</v>
      </c>
      <c r="H2575" s="636" t="s">
        <v>302</v>
      </c>
      <c r="I2575" s="637" t="s">
        <v>1602</v>
      </c>
      <c r="J2575" s="637" t="s">
        <v>1157</v>
      </c>
      <c r="K2575" s="637" t="s">
        <v>32</v>
      </c>
      <c r="L2575" s="637">
        <v>4171</v>
      </c>
      <c r="M2575" s="638">
        <v>45272</v>
      </c>
      <c r="N2575" s="74">
        <f t="shared" si="121"/>
        <v>12</v>
      </c>
      <c r="O2575" s="74">
        <f t="shared" si="122"/>
        <v>11</v>
      </c>
      <c r="P2575" s="139" t="str">
        <f t="shared" si="123"/>
        <v>Gastos_Gerais</v>
      </c>
    </row>
    <row r="2576" spans="1:16" ht="38.25" x14ac:dyDescent="0.2">
      <c r="A2576" s="627">
        <v>9748</v>
      </c>
      <c r="B2576" s="634">
        <v>45278</v>
      </c>
      <c r="C2576" s="642">
        <v>45231</v>
      </c>
      <c r="D2576" s="636" t="s">
        <v>264</v>
      </c>
      <c r="E2576" s="636" t="s">
        <v>183</v>
      </c>
      <c r="F2576" s="374">
        <v>280</v>
      </c>
      <c r="G2576" s="636" t="s">
        <v>1357</v>
      </c>
      <c r="H2576" s="636" t="s">
        <v>421</v>
      </c>
      <c r="I2576" s="637" t="s">
        <v>1602</v>
      </c>
      <c r="J2576" s="637" t="s">
        <v>1157</v>
      </c>
      <c r="K2576" s="637" t="s">
        <v>32</v>
      </c>
      <c r="L2576" s="637">
        <v>4172</v>
      </c>
      <c r="M2576" s="638">
        <v>45272</v>
      </c>
      <c r="N2576" s="74">
        <f t="shared" si="121"/>
        <v>12</v>
      </c>
      <c r="O2576" s="74">
        <f t="shared" si="122"/>
        <v>11</v>
      </c>
      <c r="P2576" s="139" t="str">
        <f t="shared" si="123"/>
        <v>Gastos_Gerais</v>
      </c>
    </row>
    <row r="2577" spans="1:16" ht="38.25" x14ac:dyDescent="0.2">
      <c r="A2577" s="627">
        <v>9748</v>
      </c>
      <c r="B2577" s="634">
        <v>45278</v>
      </c>
      <c r="C2577" s="642">
        <v>45231</v>
      </c>
      <c r="D2577" s="636" t="s">
        <v>264</v>
      </c>
      <c r="E2577" s="636" t="s">
        <v>183</v>
      </c>
      <c r="F2577" s="374">
        <v>1240</v>
      </c>
      <c r="G2577" s="636" t="s">
        <v>1357</v>
      </c>
      <c r="H2577" s="636" t="s">
        <v>416</v>
      </c>
      <c r="I2577" s="637" t="s">
        <v>7197</v>
      </c>
      <c r="J2577" s="637" t="s">
        <v>1157</v>
      </c>
      <c r="K2577" s="637" t="s">
        <v>32</v>
      </c>
      <c r="L2577" s="637" t="s">
        <v>11208</v>
      </c>
      <c r="M2577" s="638">
        <v>45271</v>
      </c>
      <c r="N2577" s="74">
        <f t="shared" si="121"/>
        <v>12</v>
      </c>
      <c r="O2577" s="74">
        <f t="shared" si="122"/>
        <v>11</v>
      </c>
      <c r="P2577" s="139" t="str">
        <f t="shared" si="123"/>
        <v>Gastos_Gerais</v>
      </c>
    </row>
    <row r="2578" spans="1:16" ht="38.25" x14ac:dyDescent="0.2">
      <c r="A2578" s="627">
        <v>9748</v>
      </c>
      <c r="B2578" s="634">
        <v>45278</v>
      </c>
      <c r="C2578" s="642">
        <v>45261</v>
      </c>
      <c r="D2578" s="636" t="s">
        <v>264</v>
      </c>
      <c r="E2578" s="636" t="s">
        <v>402</v>
      </c>
      <c r="F2578" s="374">
        <v>81.48</v>
      </c>
      <c r="G2578" s="636" t="s">
        <v>1487</v>
      </c>
      <c r="H2578" s="636" t="s">
        <v>414</v>
      </c>
      <c r="I2578" s="637" t="s">
        <v>7202</v>
      </c>
      <c r="J2578" s="637" t="s">
        <v>1157</v>
      </c>
      <c r="K2578" s="637" t="s">
        <v>32</v>
      </c>
      <c r="L2578" s="637">
        <v>222355</v>
      </c>
      <c r="M2578" s="638">
        <v>45273</v>
      </c>
      <c r="N2578" s="74">
        <f t="shared" si="121"/>
        <v>12</v>
      </c>
      <c r="O2578" s="74">
        <f t="shared" si="122"/>
        <v>12</v>
      </c>
      <c r="P2578" s="139" t="str">
        <f t="shared" si="123"/>
        <v>Gastos_Gerais</v>
      </c>
    </row>
    <row r="2579" spans="1:16" ht="38.25" x14ac:dyDescent="0.2">
      <c r="A2579" s="627">
        <v>9748</v>
      </c>
      <c r="B2579" s="634">
        <v>45278</v>
      </c>
      <c r="C2579" s="642">
        <v>45261</v>
      </c>
      <c r="D2579" s="636" t="s">
        <v>264</v>
      </c>
      <c r="E2579" s="636" t="s">
        <v>247</v>
      </c>
      <c r="F2579" s="374">
        <v>380</v>
      </c>
      <c r="G2579" s="636" t="s">
        <v>4565</v>
      </c>
      <c r="H2579" s="636" t="s">
        <v>422</v>
      </c>
      <c r="I2579" s="637" t="s">
        <v>1899</v>
      </c>
      <c r="J2579" s="637" t="s">
        <v>1157</v>
      </c>
      <c r="K2579" s="637" t="s">
        <v>32</v>
      </c>
      <c r="L2579" s="637">
        <v>41779520</v>
      </c>
      <c r="M2579" s="638">
        <v>45272</v>
      </c>
      <c r="N2579" s="74">
        <f t="shared" si="121"/>
        <v>12</v>
      </c>
      <c r="O2579" s="74">
        <f t="shared" si="122"/>
        <v>12</v>
      </c>
      <c r="P2579" s="139" t="str">
        <f t="shared" si="123"/>
        <v>Gastos_Gerais</v>
      </c>
    </row>
    <row r="2580" spans="1:16" ht="38.25" x14ac:dyDescent="0.2">
      <c r="A2580" s="627">
        <v>9748</v>
      </c>
      <c r="B2580" s="634">
        <v>45278</v>
      </c>
      <c r="C2580" s="642">
        <v>45231</v>
      </c>
      <c r="D2580" s="636" t="s">
        <v>264</v>
      </c>
      <c r="E2580" s="636" t="s">
        <v>183</v>
      </c>
      <c r="F2580" s="374">
        <v>980</v>
      </c>
      <c r="G2580" s="636" t="s">
        <v>1357</v>
      </c>
      <c r="H2580" s="636" t="s">
        <v>419</v>
      </c>
      <c r="I2580" s="637" t="s">
        <v>1602</v>
      </c>
      <c r="J2580" s="637" t="s">
        <v>1157</v>
      </c>
      <c r="K2580" s="637" t="s">
        <v>32</v>
      </c>
      <c r="L2580" s="637">
        <v>4173</v>
      </c>
      <c r="M2580" s="638">
        <v>45272</v>
      </c>
      <c r="N2580" s="74">
        <f t="shared" si="121"/>
        <v>12</v>
      </c>
      <c r="O2580" s="74">
        <f t="shared" si="122"/>
        <v>11</v>
      </c>
      <c r="P2580" s="139" t="str">
        <f t="shared" si="123"/>
        <v>Gastos_Gerais</v>
      </c>
    </row>
    <row r="2581" spans="1:16" ht="38.25" x14ac:dyDescent="0.2">
      <c r="A2581" s="627">
        <v>9748</v>
      </c>
      <c r="B2581" s="634">
        <v>45278</v>
      </c>
      <c r="C2581" s="642">
        <v>45261</v>
      </c>
      <c r="D2581" s="636" t="s">
        <v>264</v>
      </c>
      <c r="E2581" s="636" t="s">
        <v>388</v>
      </c>
      <c r="F2581" s="374">
        <v>33518.86</v>
      </c>
      <c r="G2581" s="636" t="s">
        <v>11209</v>
      </c>
      <c r="H2581" s="636" t="s">
        <v>302</v>
      </c>
      <c r="I2581" s="637" t="s">
        <v>9366</v>
      </c>
      <c r="J2581" s="637" t="s">
        <v>1157</v>
      </c>
      <c r="K2581" s="637" t="s">
        <v>32</v>
      </c>
      <c r="L2581" s="637" t="s">
        <v>11210</v>
      </c>
      <c r="M2581" s="638">
        <v>45273</v>
      </c>
      <c r="N2581" s="74">
        <f t="shared" si="121"/>
        <v>12</v>
      </c>
      <c r="O2581" s="74">
        <f t="shared" si="122"/>
        <v>12</v>
      </c>
      <c r="P2581" s="139" t="str">
        <f t="shared" si="123"/>
        <v>Gastos_Gerais</v>
      </c>
    </row>
    <row r="2582" spans="1:16" ht="38.25" x14ac:dyDescent="0.2">
      <c r="A2582" s="627">
        <v>9748</v>
      </c>
      <c r="B2582" s="634">
        <v>45278</v>
      </c>
      <c r="C2582" s="642">
        <v>45261</v>
      </c>
      <c r="D2582" s="636" t="s">
        <v>264</v>
      </c>
      <c r="E2582" s="636" t="s">
        <v>404</v>
      </c>
      <c r="F2582" s="374">
        <v>566.79999999999995</v>
      </c>
      <c r="G2582" s="636" t="s">
        <v>11211</v>
      </c>
      <c r="H2582" s="636" t="s">
        <v>418</v>
      </c>
      <c r="I2582" s="637" t="s">
        <v>11212</v>
      </c>
      <c r="J2582" s="637" t="s">
        <v>1157</v>
      </c>
      <c r="K2582" s="637" t="s">
        <v>32</v>
      </c>
      <c r="L2582" s="637">
        <v>36364</v>
      </c>
      <c r="M2582" s="638">
        <v>45251</v>
      </c>
      <c r="N2582" s="74">
        <f t="shared" si="121"/>
        <v>12</v>
      </c>
      <c r="O2582" s="74">
        <f t="shared" si="122"/>
        <v>12</v>
      </c>
      <c r="P2582" s="139" t="str">
        <f t="shared" si="123"/>
        <v>Gastos_Gerais</v>
      </c>
    </row>
    <row r="2583" spans="1:16" ht="38.25" x14ac:dyDescent="0.2">
      <c r="A2583" s="627">
        <v>9748</v>
      </c>
      <c r="B2583" s="634">
        <v>45278</v>
      </c>
      <c r="C2583" s="642">
        <v>45231</v>
      </c>
      <c r="D2583" s="636" t="s">
        <v>264</v>
      </c>
      <c r="E2583" s="636" t="s">
        <v>183</v>
      </c>
      <c r="F2583" s="374">
        <v>280</v>
      </c>
      <c r="G2583" s="636" t="s">
        <v>1357</v>
      </c>
      <c r="H2583" s="636" t="s">
        <v>423</v>
      </c>
      <c r="I2583" s="637" t="s">
        <v>1602</v>
      </c>
      <c r="J2583" s="637" t="s">
        <v>1157</v>
      </c>
      <c r="K2583" s="637" t="s">
        <v>32</v>
      </c>
      <c r="L2583" s="637">
        <v>4178</v>
      </c>
      <c r="M2583" s="638">
        <v>45272</v>
      </c>
      <c r="N2583" s="74">
        <f t="shared" si="121"/>
        <v>12</v>
      </c>
      <c r="O2583" s="74">
        <f t="shared" si="122"/>
        <v>11</v>
      </c>
      <c r="P2583" s="139" t="str">
        <f t="shared" si="123"/>
        <v>Gastos_Gerais</v>
      </c>
    </row>
    <row r="2584" spans="1:16" ht="38.25" x14ac:dyDescent="0.2">
      <c r="A2584" s="627">
        <v>9748</v>
      </c>
      <c r="B2584" s="634">
        <v>45278</v>
      </c>
      <c r="C2584" s="642">
        <v>45261</v>
      </c>
      <c r="D2584" s="636" t="s">
        <v>264</v>
      </c>
      <c r="E2584" s="636" t="s">
        <v>0</v>
      </c>
      <c r="F2584" s="374">
        <v>1493.88</v>
      </c>
      <c r="G2584" s="636" t="s">
        <v>6668</v>
      </c>
      <c r="H2584" s="636" t="s">
        <v>417</v>
      </c>
      <c r="I2584" s="637" t="s">
        <v>1570</v>
      </c>
      <c r="J2584" s="637" t="s">
        <v>1157</v>
      </c>
      <c r="K2584" s="637" t="s">
        <v>32</v>
      </c>
      <c r="L2584" s="637">
        <v>40323</v>
      </c>
      <c r="M2584" s="638">
        <v>45272</v>
      </c>
      <c r="N2584" s="74">
        <f t="shared" si="121"/>
        <v>12</v>
      </c>
      <c r="O2584" s="74">
        <f t="shared" si="122"/>
        <v>12</v>
      </c>
      <c r="P2584" s="139" t="str">
        <f t="shared" si="123"/>
        <v>Gastos_Gerais</v>
      </c>
    </row>
    <row r="2585" spans="1:16" ht="38.25" x14ac:dyDescent="0.2">
      <c r="A2585" s="627">
        <v>9748</v>
      </c>
      <c r="B2585" s="634">
        <v>45278</v>
      </c>
      <c r="C2585" s="642">
        <v>45261</v>
      </c>
      <c r="D2585" s="636" t="s">
        <v>264</v>
      </c>
      <c r="E2585" s="636" t="s">
        <v>183</v>
      </c>
      <c r="F2585" s="374">
        <v>870</v>
      </c>
      <c r="G2585" s="636" t="s">
        <v>11213</v>
      </c>
      <c r="H2585" s="636" t="s">
        <v>302</v>
      </c>
      <c r="I2585" s="637" t="s">
        <v>11214</v>
      </c>
      <c r="J2585" s="637" t="s">
        <v>1157</v>
      </c>
      <c r="K2585" s="637" t="s">
        <v>32</v>
      </c>
      <c r="L2585" s="637">
        <v>33397</v>
      </c>
      <c r="M2585" s="638">
        <v>45251</v>
      </c>
      <c r="N2585" s="74">
        <f t="shared" si="121"/>
        <v>12</v>
      </c>
      <c r="O2585" s="74">
        <f t="shared" si="122"/>
        <v>12</v>
      </c>
      <c r="P2585" s="139" t="str">
        <f t="shared" si="123"/>
        <v>Gastos_Gerais</v>
      </c>
    </row>
    <row r="2586" spans="1:16" ht="38.25" x14ac:dyDescent="0.2">
      <c r="A2586" s="627">
        <v>9748</v>
      </c>
      <c r="B2586" s="634">
        <v>45278</v>
      </c>
      <c r="C2586" s="642">
        <v>45231</v>
      </c>
      <c r="D2586" s="636" t="s">
        <v>264</v>
      </c>
      <c r="E2586" s="636" t="s">
        <v>82</v>
      </c>
      <c r="F2586" s="374">
        <v>8490.91</v>
      </c>
      <c r="G2586" s="636" t="s">
        <v>1154</v>
      </c>
      <c r="H2586" s="636" t="s">
        <v>423</v>
      </c>
      <c r="I2586" s="637" t="s">
        <v>1682</v>
      </c>
      <c r="J2586" s="637" t="s">
        <v>1157</v>
      </c>
      <c r="K2586" s="637" t="s">
        <v>1158</v>
      </c>
      <c r="L2586" s="637">
        <v>123761638976</v>
      </c>
      <c r="M2586" s="638">
        <v>45271</v>
      </c>
      <c r="N2586" s="74">
        <f t="shared" si="121"/>
        <v>12</v>
      </c>
      <c r="O2586" s="74">
        <f t="shared" si="122"/>
        <v>11</v>
      </c>
      <c r="P2586" s="139" t="str">
        <f t="shared" si="123"/>
        <v>Gastos_Gerais</v>
      </c>
    </row>
    <row r="2587" spans="1:16" ht="51" x14ac:dyDescent="0.2">
      <c r="A2587" s="627">
        <v>9748</v>
      </c>
      <c r="B2587" s="634">
        <v>45278</v>
      </c>
      <c r="C2587" s="642">
        <v>45261</v>
      </c>
      <c r="D2587" s="636" t="s">
        <v>176</v>
      </c>
      <c r="E2587" s="636" t="s">
        <v>10</v>
      </c>
      <c r="F2587" s="374">
        <v>3851.56</v>
      </c>
      <c r="G2587" s="636" t="s">
        <v>4306</v>
      </c>
      <c r="H2587" s="636" t="s">
        <v>414</v>
      </c>
      <c r="I2587" s="637" t="s">
        <v>11215</v>
      </c>
      <c r="J2587" s="637" t="s">
        <v>1307</v>
      </c>
      <c r="K2587" s="637" t="s">
        <v>1218</v>
      </c>
      <c r="L2587" s="637" t="s">
        <v>11216</v>
      </c>
      <c r="M2587" s="638">
        <v>45278</v>
      </c>
      <c r="N2587" s="74">
        <f t="shared" si="121"/>
        <v>12</v>
      </c>
      <c r="O2587" s="74">
        <f t="shared" si="122"/>
        <v>12</v>
      </c>
      <c r="P2587" s="139" t="str">
        <f t="shared" si="123"/>
        <v>Gastos_com_Pessoal</v>
      </c>
    </row>
    <row r="2588" spans="1:16" ht="51" x14ac:dyDescent="0.2">
      <c r="A2588" s="627">
        <v>9748</v>
      </c>
      <c r="B2588" s="634">
        <v>45278</v>
      </c>
      <c r="C2588" s="642">
        <v>45261</v>
      </c>
      <c r="D2588" s="636" t="s">
        <v>176</v>
      </c>
      <c r="E2588" s="636" t="s">
        <v>10</v>
      </c>
      <c r="F2588" s="374">
        <v>5361.98</v>
      </c>
      <c r="G2588" s="636" t="s">
        <v>4306</v>
      </c>
      <c r="H2588" s="636" t="s">
        <v>419</v>
      </c>
      <c r="I2588" s="637" t="s">
        <v>4409</v>
      </c>
      <c r="J2588" s="637" t="s">
        <v>1307</v>
      </c>
      <c r="K2588" s="637" t="s">
        <v>1218</v>
      </c>
      <c r="L2588" s="637" t="s">
        <v>11217</v>
      </c>
      <c r="M2588" s="638">
        <v>45278</v>
      </c>
      <c r="N2588" s="74">
        <f t="shared" si="121"/>
        <v>12</v>
      </c>
      <c r="O2588" s="74">
        <f t="shared" si="122"/>
        <v>12</v>
      </c>
      <c r="P2588" s="139" t="str">
        <f t="shared" si="123"/>
        <v>Gastos_com_Pessoal</v>
      </c>
    </row>
    <row r="2589" spans="1:16" ht="38.25" x14ac:dyDescent="0.2">
      <c r="A2589" s="627">
        <v>9748</v>
      </c>
      <c r="B2589" s="634">
        <v>45278</v>
      </c>
      <c r="C2589" s="642">
        <v>45261</v>
      </c>
      <c r="D2589" s="636" t="s">
        <v>264</v>
      </c>
      <c r="E2589" s="636" t="s">
        <v>96</v>
      </c>
      <c r="F2589" s="374">
        <v>151.4</v>
      </c>
      <c r="G2589" s="636" t="s">
        <v>11218</v>
      </c>
      <c r="H2589" s="636" t="s">
        <v>421</v>
      </c>
      <c r="I2589" s="637" t="s">
        <v>11219</v>
      </c>
      <c r="J2589" s="637" t="s">
        <v>5044</v>
      </c>
      <c r="K2589" s="637" t="s">
        <v>32</v>
      </c>
      <c r="L2589" s="637">
        <v>13788</v>
      </c>
      <c r="M2589" s="638">
        <v>45274</v>
      </c>
      <c r="N2589" s="74">
        <f t="shared" si="121"/>
        <v>12</v>
      </c>
      <c r="O2589" s="74">
        <f t="shared" si="122"/>
        <v>12</v>
      </c>
      <c r="P2589" s="139" t="str">
        <f t="shared" si="123"/>
        <v>Gastos_Gerais</v>
      </c>
    </row>
    <row r="2590" spans="1:16" ht="38.25" x14ac:dyDescent="0.2">
      <c r="A2590" s="627">
        <v>9748</v>
      </c>
      <c r="B2590" s="634">
        <v>45278</v>
      </c>
      <c r="C2590" s="642">
        <v>45261</v>
      </c>
      <c r="D2590" s="636" t="s">
        <v>264</v>
      </c>
      <c r="E2590" s="636" t="s">
        <v>96</v>
      </c>
      <c r="F2590" s="374">
        <v>955</v>
      </c>
      <c r="G2590" s="636" t="s">
        <v>11218</v>
      </c>
      <c r="H2590" s="636" t="s">
        <v>421</v>
      </c>
      <c r="I2590" s="637" t="s">
        <v>11220</v>
      </c>
      <c r="J2590" s="637" t="s">
        <v>5044</v>
      </c>
      <c r="K2590" s="637" t="s">
        <v>32</v>
      </c>
      <c r="L2590" s="637">
        <v>9</v>
      </c>
      <c r="M2590" s="638">
        <v>45275</v>
      </c>
      <c r="N2590" s="74">
        <f t="shared" si="121"/>
        <v>12</v>
      </c>
      <c r="O2590" s="74">
        <f t="shared" si="122"/>
        <v>12</v>
      </c>
      <c r="P2590" s="139" t="str">
        <f t="shared" si="123"/>
        <v>Gastos_Gerais</v>
      </c>
    </row>
    <row r="2591" spans="1:16" ht="38.25" x14ac:dyDescent="0.2">
      <c r="A2591" s="627">
        <v>9748</v>
      </c>
      <c r="B2591" s="634">
        <v>45278</v>
      </c>
      <c r="C2591" s="642">
        <v>45261</v>
      </c>
      <c r="D2591" s="636" t="s">
        <v>264</v>
      </c>
      <c r="E2591" s="636" t="s">
        <v>208</v>
      </c>
      <c r="F2591" s="374">
        <v>74.75</v>
      </c>
      <c r="G2591" s="636" t="s">
        <v>11221</v>
      </c>
      <c r="H2591" s="636" t="s">
        <v>422</v>
      </c>
      <c r="I2591" s="637" t="s">
        <v>7632</v>
      </c>
      <c r="J2591" s="637" t="s">
        <v>5044</v>
      </c>
      <c r="K2591" s="637" t="s">
        <v>32</v>
      </c>
      <c r="L2591" s="637">
        <v>21476</v>
      </c>
      <c r="M2591" s="638">
        <v>45257</v>
      </c>
      <c r="N2591" s="74">
        <f t="shared" si="121"/>
        <v>12</v>
      </c>
      <c r="O2591" s="74">
        <f t="shared" si="122"/>
        <v>12</v>
      </c>
      <c r="P2591" s="139" t="str">
        <f t="shared" si="123"/>
        <v>Gastos_Gerais</v>
      </c>
    </row>
    <row r="2592" spans="1:16" ht="38.25" x14ac:dyDescent="0.2">
      <c r="A2592" s="627">
        <v>9748</v>
      </c>
      <c r="B2592" s="634">
        <v>45278</v>
      </c>
      <c r="C2592" s="642">
        <v>45261</v>
      </c>
      <c r="D2592" s="636" t="s">
        <v>264</v>
      </c>
      <c r="E2592" s="636" t="s">
        <v>208</v>
      </c>
      <c r="F2592" s="374">
        <v>80.900000000000006</v>
      </c>
      <c r="G2592" s="636" t="s">
        <v>11222</v>
      </c>
      <c r="H2592" s="636" t="s">
        <v>422</v>
      </c>
      <c r="I2592" s="637" t="s">
        <v>7632</v>
      </c>
      <c r="J2592" s="637" t="s">
        <v>5044</v>
      </c>
      <c r="K2592" s="637" t="s">
        <v>32</v>
      </c>
      <c r="L2592" s="637">
        <v>78047</v>
      </c>
      <c r="M2592" s="638">
        <v>45257</v>
      </c>
      <c r="N2592" s="74">
        <f t="shared" si="121"/>
        <v>12</v>
      </c>
      <c r="O2592" s="74">
        <f t="shared" si="122"/>
        <v>12</v>
      </c>
      <c r="P2592" s="139" t="str">
        <f t="shared" si="123"/>
        <v>Gastos_Gerais</v>
      </c>
    </row>
    <row r="2593" spans="1:16" ht="38.25" x14ac:dyDescent="0.2">
      <c r="A2593" s="627">
        <v>9748</v>
      </c>
      <c r="B2593" s="634">
        <v>45278</v>
      </c>
      <c r="C2593" s="642">
        <v>45261</v>
      </c>
      <c r="D2593" s="636" t="s">
        <v>264</v>
      </c>
      <c r="E2593" s="636" t="s">
        <v>96</v>
      </c>
      <c r="F2593" s="374">
        <v>69.69</v>
      </c>
      <c r="G2593" s="636" t="s">
        <v>11223</v>
      </c>
      <c r="H2593" s="636" t="s">
        <v>1032</v>
      </c>
      <c r="I2593" s="637" t="s">
        <v>5348</v>
      </c>
      <c r="J2593" s="637" t="s">
        <v>5044</v>
      </c>
      <c r="K2593" s="637" t="s">
        <v>32</v>
      </c>
      <c r="L2593" s="637">
        <v>4423</v>
      </c>
      <c r="M2593" s="638">
        <v>45274</v>
      </c>
      <c r="N2593" s="74">
        <f t="shared" si="121"/>
        <v>12</v>
      </c>
      <c r="O2593" s="74">
        <f t="shared" si="122"/>
        <v>12</v>
      </c>
      <c r="P2593" s="139" t="str">
        <f t="shared" si="123"/>
        <v>Gastos_Gerais</v>
      </c>
    </row>
    <row r="2594" spans="1:16" ht="38.25" x14ac:dyDescent="0.2">
      <c r="A2594" s="627">
        <v>9748</v>
      </c>
      <c r="B2594" s="634">
        <v>45278</v>
      </c>
      <c r="C2594" s="642">
        <v>45261</v>
      </c>
      <c r="D2594" s="636" t="s">
        <v>264</v>
      </c>
      <c r="E2594" s="636" t="s">
        <v>96</v>
      </c>
      <c r="F2594" s="374">
        <v>254.96</v>
      </c>
      <c r="G2594" s="636" t="s">
        <v>11224</v>
      </c>
      <c r="H2594" s="636" t="s">
        <v>419</v>
      </c>
      <c r="I2594" s="637" t="s">
        <v>11225</v>
      </c>
      <c r="J2594" s="637" t="s">
        <v>5044</v>
      </c>
      <c r="K2594" s="637" t="s">
        <v>32</v>
      </c>
      <c r="L2594" s="637">
        <v>12102</v>
      </c>
      <c r="M2594" s="638">
        <v>45275</v>
      </c>
      <c r="N2594" s="74">
        <f t="shared" si="121"/>
        <v>12</v>
      </c>
      <c r="O2594" s="74">
        <f t="shared" si="122"/>
        <v>12</v>
      </c>
      <c r="P2594" s="139" t="str">
        <f t="shared" si="123"/>
        <v>Gastos_Gerais</v>
      </c>
    </row>
    <row r="2595" spans="1:16" ht="51" x14ac:dyDescent="0.2">
      <c r="A2595" s="627">
        <v>9748</v>
      </c>
      <c r="B2595" s="634">
        <v>45278</v>
      </c>
      <c r="C2595" s="642">
        <v>45261</v>
      </c>
      <c r="D2595" s="636" t="s">
        <v>176</v>
      </c>
      <c r="E2595" s="636" t="s">
        <v>261</v>
      </c>
      <c r="F2595" s="374">
        <v>4468.0200000000004</v>
      </c>
      <c r="G2595" s="636" t="s">
        <v>1207</v>
      </c>
      <c r="H2595" s="636" t="s">
        <v>419</v>
      </c>
      <c r="I2595" s="637" t="s">
        <v>4409</v>
      </c>
      <c r="J2595" s="637" t="s">
        <v>1188</v>
      </c>
      <c r="K2595" s="637" t="s">
        <v>4137</v>
      </c>
      <c r="L2595" s="637">
        <v>158578190</v>
      </c>
      <c r="M2595" s="638">
        <v>45278</v>
      </c>
      <c r="N2595" s="74">
        <f t="shared" si="121"/>
        <v>12</v>
      </c>
      <c r="O2595" s="74">
        <f t="shared" si="122"/>
        <v>12</v>
      </c>
      <c r="P2595" s="139" t="str">
        <f t="shared" si="123"/>
        <v>Gastos_com_Pessoal</v>
      </c>
    </row>
    <row r="2596" spans="1:16" ht="51" x14ac:dyDescent="0.2">
      <c r="A2596" s="627">
        <v>9748</v>
      </c>
      <c r="B2596" s="634">
        <v>45278</v>
      </c>
      <c r="C2596" s="642">
        <v>45261</v>
      </c>
      <c r="D2596" s="636" t="s">
        <v>176</v>
      </c>
      <c r="E2596" s="636" t="s">
        <v>280</v>
      </c>
      <c r="F2596" s="374">
        <v>3780.62</v>
      </c>
      <c r="G2596" s="636" t="s">
        <v>1209</v>
      </c>
      <c r="H2596" s="636" t="s">
        <v>419</v>
      </c>
      <c r="I2596" s="637" t="s">
        <v>4409</v>
      </c>
      <c r="J2596" s="637" t="s">
        <v>1188</v>
      </c>
      <c r="K2596" s="637" t="s">
        <v>4137</v>
      </c>
      <c r="L2596" s="637">
        <v>158578190</v>
      </c>
      <c r="M2596" s="638">
        <v>45278</v>
      </c>
      <c r="N2596" s="74">
        <f t="shared" si="121"/>
        <v>12</v>
      </c>
      <c r="O2596" s="74">
        <f t="shared" si="122"/>
        <v>12</v>
      </c>
      <c r="P2596" s="139" t="str">
        <f t="shared" si="123"/>
        <v>Gastos_com_Pessoal</v>
      </c>
    </row>
    <row r="2597" spans="1:16" ht="51" x14ac:dyDescent="0.2">
      <c r="A2597" s="627">
        <v>9748</v>
      </c>
      <c r="B2597" s="634">
        <v>45278</v>
      </c>
      <c r="C2597" s="642">
        <v>45261</v>
      </c>
      <c r="D2597" s="636" t="s">
        <v>176</v>
      </c>
      <c r="E2597" s="636" t="s">
        <v>262</v>
      </c>
      <c r="F2597" s="374">
        <v>1260.2</v>
      </c>
      <c r="G2597" s="636" t="s">
        <v>1210</v>
      </c>
      <c r="H2597" s="636" t="s">
        <v>419</v>
      </c>
      <c r="I2597" s="637" t="s">
        <v>4409</v>
      </c>
      <c r="J2597" s="637" t="s">
        <v>1188</v>
      </c>
      <c r="K2597" s="637" t="s">
        <v>4137</v>
      </c>
      <c r="L2597" s="637">
        <v>158578190</v>
      </c>
      <c r="M2597" s="638">
        <v>45278</v>
      </c>
      <c r="N2597" s="74">
        <f t="shared" si="121"/>
        <v>12</v>
      </c>
      <c r="O2597" s="74">
        <f t="shared" si="122"/>
        <v>12</v>
      </c>
      <c r="P2597" s="139" t="str">
        <f t="shared" si="123"/>
        <v>Gastos_com_Pessoal</v>
      </c>
    </row>
    <row r="2598" spans="1:16" ht="51" x14ac:dyDescent="0.2">
      <c r="A2598" s="627">
        <v>9748</v>
      </c>
      <c r="B2598" s="634">
        <v>45278</v>
      </c>
      <c r="C2598" s="642">
        <v>45261</v>
      </c>
      <c r="D2598" s="636" t="s">
        <v>176</v>
      </c>
      <c r="E2598" s="636" t="s">
        <v>169</v>
      </c>
      <c r="F2598" s="374">
        <v>2620.25</v>
      </c>
      <c r="G2598" s="636" t="s">
        <v>1211</v>
      </c>
      <c r="H2598" s="636" t="s">
        <v>419</v>
      </c>
      <c r="I2598" s="637" t="s">
        <v>4409</v>
      </c>
      <c r="J2598" s="637" t="s">
        <v>1188</v>
      </c>
      <c r="K2598" s="637" t="s">
        <v>4137</v>
      </c>
      <c r="L2598" s="637">
        <v>158578190</v>
      </c>
      <c r="M2598" s="638">
        <v>45278</v>
      </c>
      <c r="N2598" s="74">
        <f t="shared" si="121"/>
        <v>12</v>
      </c>
      <c r="O2598" s="74">
        <f t="shared" si="122"/>
        <v>12</v>
      </c>
      <c r="P2598" s="139" t="str">
        <f t="shared" si="123"/>
        <v>Gastos_com_Pessoal</v>
      </c>
    </row>
    <row r="2599" spans="1:16" ht="51" x14ac:dyDescent="0.2">
      <c r="A2599" s="627">
        <v>9748</v>
      </c>
      <c r="B2599" s="634">
        <v>45278</v>
      </c>
      <c r="C2599" s="642">
        <v>45261</v>
      </c>
      <c r="D2599" s="636" t="s">
        <v>176</v>
      </c>
      <c r="E2599" s="636" t="s">
        <v>261</v>
      </c>
      <c r="F2599" s="374">
        <v>5253.26</v>
      </c>
      <c r="G2599" s="636" t="s">
        <v>1207</v>
      </c>
      <c r="H2599" s="636" t="s">
        <v>414</v>
      </c>
      <c r="I2599" s="637" t="s">
        <v>11215</v>
      </c>
      <c r="J2599" s="637" t="s">
        <v>1188</v>
      </c>
      <c r="K2599" s="637" t="s">
        <v>4137</v>
      </c>
      <c r="L2599" s="637">
        <v>158578190</v>
      </c>
      <c r="M2599" s="638">
        <v>45278</v>
      </c>
      <c r="N2599" s="74">
        <f t="shared" si="121"/>
        <v>12</v>
      </c>
      <c r="O2599" s="74">
        <f t="shared" si="122"/>
        <v>12</v>
      </c>
      <c r="P2599" s="139" t="str">
        <f t="shared" si="123"/>
        <v>Gastos_com_Pessoal</v>
      </c>
    </row>
    <row r="2600" spans="1:16" ht="51" x14ac:dyDescent="0.2">
      <c r="A2600" s="627">
        <v>9748</v>
      </c>
      <c r="B2600" s="634">
        <v>45278</v>
      </c>
      <c r="C2600" s="642">
        <v>45261</v>
      </c>
      <c r="D2600" s="636" t="s">
        <v>176</v>
      </c>
      <c r="E2600" s="636" t="s">
        <v>280</v>
      </c>
      <c r="F2600" s="374">
        <v>5213.2700000000004</v>
      </c>
      <c r="G2600" s="636" t="s">
        <v>1209</v>
      </c>
      <c r="H2600" s="636" t="s">
        <v>414</v>
      </c>
      <c r="I2600" s="637" t="s">
        <v>11215</v>
      </c>
      <c r="J2600" s="637" t="s">
        <v>1188</v>
      </c>
      <c r="K2600" s="637" t="s">
        <v>4137</v>
      </c>
      <c r="L2600" s="637">
        <v>158578190</v>
      </c>
      <c r="M2600" s="638">
        <v>45278</v>
      </c>
      <c r="N2600" s="74">
        <f t="shared" si="121"/>
        <v>12</v>
      </c>
      <c r="O2600" s="74">
        <f t="shared" si="122"/>
        <v>12</v>
      </c>
      <c r="P2600" s="139" t="str">
        <f t="shared" si="123"/>
        <v>Gastos_com_Pessoal</v>
      </c>
    </row>
    <row r="2601" spans="1:16" ht="51" x14ac:dyDescent="0.2">
      <c r="A2601" s="627">
        <v>9748</v>
      </c>
      <c r="B2601" s="634">
        <v>45278</v>
      </c>
      <c r="C2601" s="642">
        <v>45261</v>
      </c>
      <c r="D2601" s="636" t="s">
        <v>176</v>
      </c>
      <c r="E2601" s="636" t="s">
        <v>262</v>
      </c>
      <c r="F2601" s="374">
        <v>1737.76</v>
      </c>
      <c r="G2601" s="636" t="s">
        <v>1210</v>
      </c>
      <c r="H2601" s="636" t="s">
        <v>414</v>
      </c>
      <c r="I2601" s="637" t="s">
        <v>11215</v>
      </c>
      <c r="J2601" s="637" t="s">
        <v>1188</v>
      </c>
      <c r="K2601" s="637" t="s">
        <v>4137</v>
      </c>
      <c r="L2601" s="637">
        <v>158578190</v>
      </c>
      <c r="M2601" s="638">
        <v>45278</v>
      </c>
      <c r="N2601" s="74">
        <f t="shared" si="121"/>
        <v>12</v>
      </c>
      <c r="O2601" s="74">
        <f t="shared" si="122"/>
        <v>12</v>
      </c>
      <c r="P2601" s="139" t="str">
        <f t="shared" si="123"/>
        <v>Gastos_com_Pessoal</v>
      </c>
    </row>
    <row r="2602" spans="1:16" ht="51" x14ac:dyDescent="0.2">
      <c r="A2602" s="627">
        <v>9748</v>
      </c>
      <c r="B2602" s="634">
        <v>45278</v>
      </c>
      <c r="C2602" s="642">
        <v>45261</v>
      </c>
      <c r="D2602" s="636" t="s">
        <v>176</v>
      </c>
      <c r="E2602" s="636" t="s">
        <v>169</v>
      </c>
      <c r="F2602" s="374">
        <v>4148.9799999999996</v>
      </c>
      <c r="G2602" s="636" t="s">
        <v>1211</v>
      </c>
      <c r="H2602" s="636" t="s">
        <v>414</v>
      </c>
      <c r="I2602" s="637" t="s">
        <v>11215</v>
      </c>
      <c r="J2602" s="637" t="s">
        <v>1188</v>
      </c>
      <c r="K2602" s="637" t="s">
        <v>4137</v>
      </c>
      <c r="L2602" s="637">
        <v>158578190</v>
      </c>
      <c r="M2602" s="638">
        <v>45278</v>
      </c>
      <c r="N2602" s="74">
        <f t="shared" si="121"/>
        <v>12</v>
      </c>
      <c r="O2602" s="74">
        <f t="shared" si="122"/>
        <v>12</v>
      </c>
      <c r="P2602" s="139" t="str">
        <f t="shared" si="123"/>
        <v>Gastos_com_Pessoal</v>
      </c>
    </row>
    <row r="2603" spans="1:16" ht="51" x14ac:dyDescent="0.2">
      <c r="A2603" s="627">
        <v>9748</v>
      </c>
      <c r="B2603" s="634">
        <v>45278</v>
      </c>
      <c r="C2603" s="642">
        <v>45261</v>
      </c>
      <c r="D2603" s="636" t="s">
        <v>176</v>
      </c>
      <c r="E2603" s="636" t="s">
        <v>169</v>
      </c>
      <c r="F2603" s="374">
        <v>15</v>
      </c>
      <c r="G2603" s="636" t="s">
        <v>1211</v>
      </c>
      <c r="H2603" s="636" t="s">
        <v>419</v>
      </c>
      <c r="I2603" s="637" t="s">
        <v>10880</v>
      </c>
      <c r="J2603" s="637" t="s">
        <v>1188</v>
      </c>
      <c r="K2603" s="637" t="s">
        <v>4137</v>
      </c>
      <c r="L2603" s="637">
        <v>158578190</v>
      </c>
      <c r="M2603" s="638">
        <v>45278</v>
      </c>
      <c r="N2603" s="74">
        <f t="shared" si="121"/>
        <v>12</v>
      </c>
      <c r="O2603" s="74">
        <f t="shared" si="122"/>
        <v>12</v>
      </c>
      <c r="P2603" s="139" t="str">
        <f t="shared" si="123"/>
        <v>Gastos_com_Pessoal</v>
      </c>
    </row>
    <row r="2604" spans="1:16" ht="51" x14ac:dyDescent="0.2">
      <c r="A2604" s="627">
        <v>9748</v>
      </c>
      <c r="B2604" s="634">
        <v>45278</v>
      </c>
      <c r="C2604" s="642">
        <v>45261</v>
      </c>
      <c r="D2604" s="636" t="s">
        <v>176</v>
      </c>
      <c r="E2604" s="636" t="s">
        <v>261</v>
      </c>
      <c r="F2604" s="374">
        <v>1392.22</v>
      </c>
      <c r="G2604" s="636" t="s">
        <v>1207</v>
      </c>
      <c r="H2604" s="636" t="s">
        <v>421</v>
      </c>
      <c r="I2604" s="637" t="s">
        <v>9469</v>
      </c>
      <c r="J2604" s="637" t="s">
        <v>1188</v>
      </c>
      <c r="K2604" s="637" t="s">
        <v>4137</v>
      </c>
      <c r="L2604" s="637">
        <v>158578190</v>
      </c>
      <c r="M2604" s="638">
        <v>45278</v>
      </c>
      <c r="N2604" s="74">
        <f t="shared" si="121"/>
        <v>12</v>
      </c>
      <c r="O2604" s="74">
        <f t="shared" si="122"/>
        <v>12</v>
      </c>
      <c r="P2604" s="139" t="str">
        <f t="shared" si="123"/>
        <v>Gastos_com_Pessoal</v>
      </c>
    </row>
    <row r="2605" spans="1:16" ht="51" x14ac:dyDescent="0.2">
      <c r="A2605" s="627">
        <v>9748</v>
      </c>
      <c r="B2605" s="634">
        <v>45278</v>
      </c>
      <c r="C2605" s="642">
        <v>45261</v>
      </c>
      <c r="D2605" s="636" t="s">
        <v>176</v>
      </c>
      <c r="E2605" s="636" t="s">
        <v>280</v>
      </c>
      <c r="F2605" s="374">
        <v>1139.0899999999999</v>
      </c>
      <c r="G2605" s="636" t="s">
        <v>1209</v>
      </c>
      <c r="H2605" s="636" t="s">
        <v>421</v>
      </c>
      <c r="I2605" s="637" t="s">
        <v>9469</v>
      </c>
      <c r="J2605" s="637" t="s">
        <v>1188</v>
      </c>
      <c r="K2605" s="637" t="s">
        <v>4137</v>
      </c>
      <c r="L2605" s="637">
        <v>158578190</v>
      </c>
      <c r="M2605" s="638">
        <v>45278</v>
      </c>
      <c r="N2605" s="74">
        <f t="shared" si="121"/>
        <v>12</v>
      </c>
      <c r="O2605" s="74">
        <f t="shared" si="122"/>
        <v>12</v>
      </c>
      <c r="P2605" s="139" t="str">
        <f t="shared" si="123"/>
        <v>Gastos_com_Pessoal</v>
      </c>
    </row>
    <row r="2606" spans="1:16" ht="51" x14ac:dyDescent="0.2">
      <c r="A2606" s="627">
        <v>9748</v>
      </c>
      <c r="B2606" s="634">
        <v>45278</v>
      </c>
      <c r="C2606" s="642">
        <v>45261</v>
      </c>
      <c r="D2606" s="636" t="s">
        <v>176</v>
      </c>
      <c r="E2606" s="636" t="s">
        <v>262</v>
      </c>
      <c r="F2606" s="374">
        <v>379.7</v>
      </c>
      <c r="G2606" s="636" t="s">
        <v>1210</v>
      </c>
      <c r="H2606" s="636" t="s">
        <v>421</v>
      </c>
      <c r="I2606" s="637" t="s">
        <v>9469</v>
      </c>
      <c r="J2606" s="637" t="s">
        <v>1188</v>
      </c>
      <c r="K2606" s="637" t="s">
        <v>4137</v>
      </c>
      <c r="L2606" s="637">
        <v>158578190</v>
      </c>
      <c r="M2606" s="638">
        <v>45278</v>
      </c>
      <c r="N2606" s="74">
        <f t="shared" si="121"/>
        <v>12</v>
      </c>
      <c r="O2606" s="74">
        <f t="shared" si="122"/>
        <v>12</v>
      </c>
      <c r="P2606" s="139" t="str">
        <f t="shared" si="123"/>
        <v>Gastos_com_Pessoal</v>
      </c>
    </row>
    <row r="2607" spans="1:16" s="330" customFormat="1" ht="51" x14ac:dyDescent="0.2">
      <c r="A2607" s="627">
        <v>9748</v>
      </c>
      <c r="B2607" s="634">
        <v>45278</v>
      </c>
      <c r="C2607" s="642">
        <v>45261</v>
      </c>
      <c r="D2607" s="636" t="s">
        <v>176</v>
      </c>
      <c r="E2607" s="636" t="s">
        <v>169</v>
      </c>
      <c r="F2607" s="374">
        <v>538.92999999999995</v>
      </c>
      <c r="G2607" s="636" t="s">
        <v>1211</v>
      </c>
      <c r="H2607" s="636" t="s">
        <v>421</v>
      </c>
      <c r="I2607" s="637" t="s">
        <v>9469</v>
      </c>
      <c r="J2607" s="637" t="s">
        <v>1188</v>
      </c>
      <c r="K2607" s="637" t="s">
        <v>4137</v>
      </c>
      <c r="L2607" s="637">
        <v>158578190</v>
      </c>
      <c r="M2607" s="638">
        <v>45278</v>
      </c>
      <c r="N2607" s="74">
        <f t="shared" si="121"/>
        <v>12</v>
      </c>
      <c r="O2607" s="74">
        <f t="shared" si="122"/>
        <v>12</v>
      </c>
      <c r="P2607" s="139" t="str">
        <f t="shared" si="123"/>
        <v>Gastos_com_Pessoal</v>
      </c>
    </row>
    <row r="2608" spans="1:16" ht="48" x14ac:dyDescent="0.2">
      <c r="A2608" s="627">
        <v>9748</v>
      </c>
      <c r="B2608" s="634">
        <v>45278</v>
      </c>
      <c r="C2608" s="642">
        <v>45261</v>
      </c>
      <c r="D2608" s="636" t="s">
        <v>264</v>
      </c>
      <c r="E2608" s="636" t="s">
        <v>60</v>
      </c>
      <c r="F2608" s="374">
        <v>15</v>
      </c>
      <c r="G2608" s="636" t="s">
        <v>11226</v>
      </c>
      <c r="H2608" s="636" t="s">
        <v>423</v>
      </c>
      <c r="I2608" s="637" t="s">
        <v>8168</v>
      </c>
      <c r="J2608" s="637" t="s">
        <v>1188</v>
      </c>
      <c r="K2608" s="637" t="s">
        <v>4137</v>
      </c>
      <c r="L2608" s="637">
        <v>158578190</v>
      </c>
      <c r="M2608" s="638">
        <v>45278</v>
      </c>
      <c r="N2608" s="74">
        <f t="shared" si="121"/>
        <v>12</v>
      </c>
      <c r="O2608" s="74">
        <f t="shared" si="122"/>
        <v>12</v>
      </c>
      <c r="P2608" s="139" t="str">
        <f t="shared" si="123"/>
        <v>Gastos_Gerais</v>
      </c>
    </row>
    <row r="2609" spans="1:16" ht="48" x14ac:dyDescent="0.2">
      <c r="A2609" s="627">
        <v>9748</v>
      </c>
      <c r="B2609" s="634">
        <v>45278</v>
      </c>
      <c r="C2609" s="642">
        <v>45261</v>
      </c>
      <c r="D2609" s="636" t="s">
        <v>264</v>
      </c>
      <c r="E2609" s="636" t="s">
        <v>60</v>
      </c>
      <c r="F2609" s="374">
        <v>15</v>
      </c>
      <c r="G2609" s="636" t="s">
        <v>11226</v>
      </c>
      <c r="H2609" s="636" t="s">
        <v>423</v>
      </c>
      <c r="I2609" s="637" t="s">
        <v>11227</v>
      </c>
      <c r="J2609" s="637" t="s">
        <v>1188</v>
      </c>
      <c r="K2609" s="637" t="s">
        <v>4137</v>
      </c>
      <c r="L2609" s="637">
        <v>158578190</v>
      </c>
      <c r="M2609" s="638">
        <v>45278</v>
      </c>
      <c r="N2609" s="74">
        <f t="shared" si="121"/>
        <v>12</v>
      </c>
      <c r="O2609" s="74">
        <f t="shared" si="122"/>
        <v>12</v>
      </c>
      <c r="P2609" s="139" t="str">
        <f t="shared" si="123"/>
        <v>Gastos_Gerais</v>
      </c>
    </row>
    <row r="2610" spans="1:16" ht="48" x14ac:dyDescent="0.2">
      <c r="A2610" s="627">
        <v>9748</v>
      </c>
      <c r="B2610" s="634">
        <v>45278</v>
      </c>
      <c r="C2610" s="642">
        <v>45261</v>
      </c>
      <c r="D2610" s="636" t="s">
        <v>264</v>
      </c>
      <c r="E2610" s="636" t="s">
        <v>60</v>
      </c>
      <c r="F2610" s="374">
        <v>15</v>
      </c>
      <c r="G2610" s="636" t="s">
        <v>11226</v>
      </c>
      <c r="H2610" s="636" t="s">
        <v>423</v>
      </c>
      <c r="I2610" s="637" t="s">
        <v>11228</v>
      </c>
      <c r="J2610" s="637" t="s">
        <v>1188</v>
      </c>
      <c r="K2610" s="637" t="s">
        <v>4137</v>
      </c>
      <c r="L2610" s="637">
        <v>158578190</v>
      </c>
      <c r="M2610" s="638">
        <v>45278</v>
      </c>
      <c r="N2610" s="74">
        <f t="shared" si="121"/>
        <v>12</v>
      </c>
      <c r="O2610" s="74">
        <f t="shared" si="122"/>
        <v>12</v>
      </c>
      <c r="P2610" s="139" t="str">
        <f t="shared" si="123"/>
        <v>Gastos_Gerais</v>
      </c>
    </row>
    <row r="2611" spans="1:16" ht="48" x14ac:dyDescent="0.2">
      <c r="A2611" s="627">
        <v>9748</v>
      </c>
      <c r="B2611" s="634">
        <v>45278</v>
      </c>
      <c r="C2611" s="642">
        <v>45261</v>
      </c>
      <c r="D2611" s="636" t="s">
        <v>264</v>
      </c>
      <c r="E2611" s="636" t="s">
        <v>60</v>
      </c>
      <c r="F2611" s="374">
        <v>15</v>
      </c>
      <c r="G2611" s="636" t="s">
        <v>11226</v>
      </c>
      <c r="H2611" s="636" t="s">
        <v>423</v>
      </c>
      <c r="I2611" s="637" t="s">
        <v>11229</v>
      </c>
      <c r="J2611" s="637" t="s">
        <v>1188</v>
      </c>
      <c r="K2611" s="637" t="s">
        <v>4137</v>
      </c>
      <c r="L2611" s="637">
        <v>158578190</v>
      </c>
      <c r="M2611" s="638">
        <v>45278</v>
      </c>
      <c r="N2611" s="74">
        <f t="shared" si="121"/>
        <v>12</v>
      </c>
      <c r="O2611" s="74">
        <f t="shared" si="122"/>
        <v>12</v>
      </c>
      <c r="P2611" s="139" t="str">
        <f t="shared" si="123"/>
        <v>Gastos_Gerais</v>
      </c>
    </row>
    <row r="2612" spans="1:16" ht="48" x14ac:dyDescent="0.2">
      <c r="A2612" s="627">
        <v>9748</v>
      </c>
      <c r="B2612" s="634">
        <v>45278</v>
      </c>
      <c r="C2612" s="642">
        <v>45261</v>
      </c>
      <c r="D2612" s="636" t="s">
        <v>264</v>
      </c>
      <c r="E2612" s="636" t="s">
        <v>60</v>
      </c>
      <c r="F2612" s="374">
        <v>15</v>
      </c>
      <c r="G2612" s="636" t="s">
        <v>11226</v>
      </c>
      <c r="H2612" s="636" t="s">
        <v>421</v>
      </c>
      <c r="I2612" s="637" t="s">
        <v>11230</v>
      </c>
      <c r="J2612" s="637" t="s">
        <v>1188</v>
      </c>
      <c r="K2612" s="637" t="s">
        <v>4137</v>
      </c>
      <c r="L2612" s="637">
        <v>158578190</v>
      </c>
      <c r="M2612" s="638">
        <v>45278</v>
      </c>
      <c r="N2612" s="74">
        <f t="shared" si="121"/>
        <v>12</v>
      </c>
      <c r="O2612" s="74">
        <f t="shared" si="122"/>
        <v>12</v>
      </c>
      <c r="P2612" s="139" t="str">
        <f t="shared" si="123"/>
        <v>Gastos_Gerais</v>
      </c>
    </row>
    <row r="2613" spans="1:16" ht="48" x14ac:dyDescent="0.2">
      <c r="A2613" s="627">
        <v>9748</v>
      </c>
      <c r="B2613" s="634">
        <v>45278</v>
      </c>
      <c r="C2613" s="642">
        <v>45261</v>
      </c>
      <c r="D2613" s="636" t="s">
        <v>264</v>
      </c>
      <c r="E2613" s="636" t="s">
        <v>60</v>
      </c>
      <c r="F2613" s="374">
        <v>15</v>
      </c>
      <c r="G2613" s="636" t="s">
        <v>11226</v>
      </c>
      <c r="H2613" s="636" t="s">
        <v>421</v>
      </c>
      <c r="I2613" s="637" t="s">
        <v>7902</v>
      </c>
      <c r="J2613" s="637" t="s">
        <v>1188</v>
      </c>
      <c r="K2613" s="637" t="s">
        <v>4137</v>
      </c>
      <c r="L2613" s="637">
        <v>158578190</v>
      </c>
      <c r="M2613" s="638">
        <v>45278</v>
      </c>
      <c r="N2613" s="74">
        <f t="shared" si="121"/>
        <v>12</v>
      </c>
      <c r="O2613" s="74">
        <f t="shared" si="122"/>
        <v>12</v>
      </c>
      <c r="P2613" s="139" t="str">
        <f t="shared" si="123"/>
        <v>Gastos_Gerais</v>
      </c>
    </row>
    <row r="2614" spans="1:16" ht="48" x14ac:dyDescent="0.2">
      <c r="A2614" s="627">
        <v>9748</v>
      </c>
      <c r="B2614" s="634">
        <v>45278</v>
      </c>
      <c r="C2614" s="642">
        <v>45261</v>
      </c>
      <c r="D2614" s="636" t="s">
        <v>264</v>
      </c>
      <c r="E2614" s="636" t="s">
        <v>60</v>
      </c>
      <c r="F2614" s="374">
        <v>15</v>
      </c>
      <c r="G2614" s="636" t="s">
        <v>11226</v>
      </c>
      <c r="H2614" s="636" t="s">
        <v>421</v>
      </c>
      <c r="I2614" s="637" t="s">
        <v>11231</v>
      </c>
      <c r="J2614" s="637" t="s">
        <v>1188</v>
      </c>
      <c r="K2614" s="637" t="s">
        <v>4137</v>
      </c>
      <c r="L2614" s="637">
        <v>158578190</v>
      </c>
      <c r="M2614" s="638">
        <v>45278</v>
      </c>
      <c r="N2614" s="74">
        <f t="shared" si="121"/>
        <v>12</v>
      </c>
      <c r="O2614" s="74">
        <f t="shared" si="122"/>
        <v>12</v>
      </c>
      <c r="P2614" s="139" t="str">
        <f t="shared" si="123"/>
        <v>Gastos_Gerais</v>
      </c>
    </row>
    <row r="2615" spans="1:16" ht="48" x14ac:dyDescent="0.2">
      <c r="A2615" s="627">
        <v>9748</v>
      </c>
      <c r="B2615" s="634">
        <v>45278</v>
      </c>
      <c r="C2615" s="642">
        <v>45261</v>
      </c>
      <c r="D2615" s="636" t="s">
        <v>264</v>
      </c>
      <c r="E2615" s="636" t="s">
        <v>60</v>
      </c>
      <c r="F2615" s="374">
        <v>15</v>
      </c>
      <c r="G2615" s="636" t="s">
        <v>11226</v>
      </c>
      <c r="H2615" s="636" t="s">
        <v>421</v>
      </c>
      <c r="I2615" s="637" t="s">
        <v>11232</v>
      </c>
      <c r="J2615" s="637" t="s">
        <v>1188</v>
      </c>
      <c r="K2615" s="637" t="s">
        <v>4137</v>
      </c>
      <c r="L2615" s="637">
        <v>158578190</v>
      </c>
      <c r="M2615" s="638">
        <v>45278</v>
      </c>
      <c r="N2615" s="74">
        <f t="shared" si="121"/>
        <v>12</v>
      </c>
      <c r="O2615" s="74">
        <f t="shared" si="122"/>
        <v>12</v>
      </c>
      <c r="P2615" s="139" t="str">
        <f t="shared" si="123"/>
        <v>Gastos_Gerais</v>
      </c>
    </row>
    <row r="2616" spans="1:16" ht="48" x14ac:dyDescent="0.2">
      <c r="A2616" s="627">
        <v>9748</v>
      </c>
      <c r="B2616" s="634">
        <v>45278</v>
      </c>
      <c r="C2616" s="642">
        <v>45261</v>
      </c>
      <c r="D2616" s="636" t="s">
        <v>264</v>
      </c>
      <c r="E2616" s="636" t="s">
        <v>60</v>
      </c>
      <c r="F2616" s="374">
        <v>15</v>
      </c>
      <c r="G2616" s="636" t="s">
        <v>11226</v>
      </c>
      <c r="H2616" s="636" t="s">
        <v>419</v>
      </c>
      <c r="I2616" s="637" t="s">
        <v>11233</v>
      </c>
      <c r="J2616" s="637" t="s">
        <v>1188</v>
      </c>
      <c r="K2616" s="637" t="s">
        <v>4137</v>
      </c>
      <c r="L2616" s="637">
        <v>158578190</v>
      </c>
      <c r="M2616" s="638">
        <v>45278</v>
      </c>
      <c r="N2616" s="74">
        <f t="shared" si="121"/>
        <v>12</v>
      </c>
      <c r="O2616" s="74">
        <f t="shared" si="122"/>
        <v>12</v>
      </c>
      <c r="P2616" s="139" t="str">
        <f t="shared" si="123"/>
        <v>Gastos_Gerais</v>
      </c>
    </row>
    <row r="2617" spans="1:16" ht="48" x14ac:dyDescent="0.2">
      <c r="A2617" s="627">
        <v>9748</v>
      </c>
      <c r="B2617" s="634">
        <v>45278</v>
      </c>
      <c r="C2617" s="642">
        <v>45261</v>
      </c>
      <c r="D2617" s="636" t="s">
        <v>264</v>
      </c>
      <c r="E2617" s="636" t="s">
        <v>60</v>
      </c>
      <c r="F2617" s="374">
        <v>15</v>
      </c>
      <c r="G2617" s="636" t="s">
        <v>11226</v>
      </c>
      <c r="H2617" s="636" t="s">
        <v>419</v>
      </c>
      <c r="I2617" s="637" t="s">
        <v>10588</v>
      </c>
      <c r="J2617" s="637" t="s">
        <v>1188</v>
      </c>
      <c r="K2617" s="637" t="s">
        <v>4137</v>
      </c>
      <c r="L2617" s="637">
        <v>158578190</v>
      </c>
      <c r="M2617" s="638">
        <v>45278</v>
      </c>
      <c r="N2617" s="74">
        <f t="shared" si="121"/>
        <v>12</v>
      </c>
      <c r="O2617" s="74">
        <f t="shared" si="122"/>
        <v>12</v>
      </c>
      <c r="P2617" s="139" t="str">
        <f t="shared" si="123"/>
        <v>Gastos_Gerais</v>
      </c>
    </row>
    <row r="2618" spans="1:16" ht="48" x14ac:dyDescent="0.2">
      <c r="A2618" s="627">
        <v>9748</v>
      </c>
      <c r="B2618" s="634">
        <v>45278</v>
      </c>
      <c r="C2618" s="642">
        <v>45261</v>
      </c>
      <c r="D2618" s="636" t="s">
        <v>264</v>
      </c>
      <c r="E2618" s="636" t="s">
        <v>60</v>
      </c>
      <c r="F2618" s="374">
        <v>15</v>
      </c>
      <c r="G2618" s="636" t="s">
        <v>11226</v>
      </c>
      <c r="H2618" s="636" t="s">
        <v>419</v>
      </c>
      <c r="I2618" s="637" t="s">
        <v>6796</v>
      </c>
      <c r="J2618" s="637" t="s">
        <v>1188</v>
      </c>
      <c r="K2618" s="637" t="s">
        <v>4137</v>
      </c>
      <c r="L2618" s="637">
        <v>158578190</v>
      </c>
      <c r="M2618" s="638">
        <v>45278</v>
      </c>
      <c r="N2618" s="74">
        <f t="shared" si="121"/>
        <v>12</v>
      </c>
      <c r="O2618" s="74">
        <f t="shared" si="122"/>
        <v>12</v>
      </c>
      <c r="P2618" s="139" t="str">
        <f t="shared" si="123"/>
        <v>Gastos_Gerais</v>
      </c>
    </row>
    <row r="2619" spans="1:16" ht="48" x14ac:dyDescent="0.2">
      <c r="A2619" s="627">
        <v>9748</v>
      </c>
      <c r="B2619" s="634">
        <v>45278</v>
      </c>
      <c r="C2619" s="642">
        <v>45261</v>
      </c>
      <c r="D2619" s="636" t="s">
        <v>264</v>
      </c>
      <c r="E2619" s="636" t="s">
        <v>60</v>
      </c>
      <c r="F2619" s="374">
        <v>15</v>
      </c>
      <c r="G2619" s="636" t="s">
        <v>11226</v>
      </c>
      <c r="H2619" s="636" t="s">
        <v>419</v>
      </c>
      <c r="I2619" s="637" t="s">
        <v>11234</v>
      </c>
      <c r="J2619" s="637" t="s">
        <v>1188</v>
      </c>
      <c r="K2619" s="637" t="s">
        <v>4137</v>
      </c>
      <c r="L2619" s="637">
        <v>158578190</v>
      </c>
      <c r="M2619" s="638">
        <v>45278</v>
      </c>
      <c r="N2619" s="74">
        <f t="shared" si="121"/>
        <v>12</v>
      </c>
      <c r="O2619" s="74">
        <f t="shared" si="122"/>
        <v>12</v>
      </c>
      <c r="P2619" s="139" t="str">
        <f t="shared" si="123"/>
        <v>Gastos_Gerais</v>
      </c>
    </row>
    <row r="2620" spans="1:16" ht="48" x14ac:dyDescent="0.2">
      <c r="A2620" s="627">
        <v>9748</v>
      </c>
      <c r="B2620" s="634">
        <v>45278</v>
      </c>
      <c r="C2620" s="642">
        <v>45261</v>
      </c>
      <c r="D2620" s="636" t="s">
        <v>264</v>
      </c>
      <c r="E2620" s="636" t="s">
        <v>60</v>
      </c>
      <c r="F2620" s="374">
        <v>15</v>
      </c>
      <c r="G2620" s="636" t="s">
        <v>11226</v>
      </c>
      <c r="H2620" s="636" t="s">
        <v>414</v>
      </c>
      <c r="I2620" s="637" t="s">
        <v>11235</v>
      </c>
      <c r="J2620" s="637" t="s">
        <v>1188</v>
      </c>
      <c r="K2620" s="637" t="s">
        <v>4137</v>
      </c>
      <c r="L2620" s="637">
        <v>158578190</v>
      </c>
      <c r="M2620" s="638">
        <v>45278</v>
      </c>
      <c r="N2620" s="74">
        <f t="shared" si="121"/>
        <v>12</v>
      </c>
      <c r="O2620" s="74">
        <f t="shared" si="122"/>
        <v>12</v>
      </c>
      <c r="P2620" s="139" t="str">
        <f t="shared" si="123"/>
        <v>Gastos_Gerais</v>
      </c>
    </row>
    <row r="2621" spans="1:16" ht="48" x14ac:dyDescent="0.2">
      <c r="A2621" s="627">
        <v>9748</v>
      </c>
      <c r="B2621" s="634">
        <v>45278</v>
      </c>
      <c r="C2621" s="642">
        <v>45261</v>
      </c>
      <c r="D2621" s="636" t="s">
        <v>264</v>
      </c>
      <c r="E2621" s="636" t="s">
        <v>60</v>
      </c>
      <c r="F2621" s="374">
        <v>15</v>
      </c>
      <c r="G2621" s="636" t="s">
        <v>11226</v>
      </c>
      <c r="H2621" s="636" t="s">
        <v>414</v>
      </c>
      <c r="I2621" s="637" t="s">
        <v>5065</v>
      </c>
      <c r="J2621" s="637" t="s">
        <v>1188</v>
      </c>
      <c r="K2621" s="637" t="s">
        <v>4137</v>
      </c>
      <c r="L2621" s="637">
        <v>158578190</v>
      </c>
      <c r="M2621" s="638">
        <v>45278</v>
      </c>
      <c r="N2621" s="74">
        <f t="shared" si="121"/>
        <v>12</v>
      </c>
      <c r="O2621" s="74">
        <f t="shared" si="122"/>
        <v>12</v>
      </c>
      <c r="P2621" s="139" t="str">
        <f t="shared" si="123"/>
        <v>Gastos_Gerais</v>
      </c>
    </row>
    <row r="2622" spans="1:16" ht="48" x14ac:dyDescent="0.2">
      <c r="A2622" s="627">
        <v>9748</v>
      </c>
      <c r="B2622" s="634">
        <v>45278</v>
      </c>
      <c r="C2622" s="642">
        <v>45261</v>
      </c>
      <c r="D2622" s="636" t="s">
        <v>264</v>
      </c>
      <c r="E2622" s="636" t="s">
        <v>60</v>
      </c>
      <c r="F2622" s="374">
        <v>15</v>
      </c>
      <c r="G2622" s="636" t="s">
        <v>11226</v>
      </c>
      <c r="H2622" s="636" t="s">
        <v>414</v>
      </c>
      <c r="I2622" s="637" t="s">
        <v>11236</v>
      </c>
      <c r="J2622" s="637" t="s">
        <v>1188</v>
      </c>
      <c r="K2622" s="637" t="s">
        <v>4137</v>
      </c>
      <c r="L2622" s="637">
        <v>158578190</v>
      </c>
      <c r="M2622" s="638">
        <v>45278</v>
      </c>
      <c r="N2622" s="74">
        <f t="shared" si="121"/>
        <v>12</v>
      </c>
      <c r="O2622" s="74">
        <f t="shared" si="122"/>
        <v>12</v>
      </c>
      <c r="P2622" s="139" t="str">
        <f t="shared" si="123"/>
        <v>Gastos_Gerais</v>
      </c>
    </row>
    <row r="2623" spans="1:16" ht="48" x14ac:dyDescent="0.2">
      <c r="A2623" s="627">
        <v>9748</v>
      </c>
      <c r="B2623" s="634">
        <v>45278</v>
      </c>
      <c r="C2623" s="642">
        <v>45261</v>
      </c>
      <c r="D2623" s="636" t="s">
        <v>264</v>
      </c>
      <c r="E2623" s="636" t="s">
        <v>60</v>
      </c>
      <c r="F2623" s="374">
        <v>15</v>
      </c>
      <c r="G2623" s="636" t="s">
        <v>11226</v>
      </c>
      <c r="H2623" s="636" t="s">
        <v>414</v>
      </c>
      <c r="I2623" s="637" t="s">
        <v>11237</v>
      </c>
      <c r="J2623" s="637" t="s">
        <v>1188</v>
      </c>
      <c r="K2623" s="637" t="s">
        <v>4137</v>
      </c>
      <c r="L2623" s="637">
        <v>158578190</v>
      </c>
      <c r="M2623" s="638">
        <v>45278</v>
      </c>
      <c r="N2623" s="74">
        <f t="shared" si="121"/>
        <v>12</v>
      </c>
      <c r="O2623" s="74">
        <f t="shared" si="122"/>
        <v>12</v>
      </c>
      <c r="P2623" s="139" t="str">
        <f t="shared" si="123"/>
        <v>Gastos_Gerais</v>
      </c>
    </row>
    <row r="2624" spans="1:16" ht="48" x14ac:dyDescent="0.2">
      <c r="A2624" s="627">
        <v>9748</v>
      </c>
      <c r="B2624" s="634">
        <v>45278</v>
      </c>
      <c r="C2624" s="642">
        <v>45261</v>
      </c>
      <c r="D2624" s="636" t="s">
        <v>264</v>
      </c>
      <c r="E2624" s="636" t="s">
        <v>60</v>
      </c>
      <c r="F2624" s="374">
        <v>15</v>
      </c>
      <c r="G2624" s="636" t="s">
        <v>11226</v>
      </c>
      <c r="H2624" s="636" t="s">
        <v>414</v>
      </c>
      <c r="I2624" s="637" t="s">
        <v>9856</v>
      </c>
      <c r="J2624" s="637" t="s">
        <v>1188</v>
      </c>
      <c r="K2624" s="637" t="s">
        <v>4137</v>
      </c>
      <c r="L2624" s="637">
        <v>158578190</v>
      </c>
      <c r="M2624" s="638">
        <v>45278</v>
      </c>
      <c r="N2624" s="74">
        <f t="shared" si="121"/>
        <v>12</v>
      </c>
      <c r="O2624" s="74">
        <f t="shared" si="122"/>
        <v>12</v>
      </c>
      <c r="P2624" s="139" t="str">
        <f t="shared" si="123"/>
        <v>Gastos_Gerais</v>
      </c>
    </row>
    <row r="2625" spans="1:16" s="324" customFormat="1" ht="48" x14ac:dyDescent="0.2">
      <c r="A2625" s="627">
        <v>9748</v>
      </c>
      <c r="B2625" s="634">
        <v>45278</v>
      </c>
      <c r="C2625" s="642">
        <v>45261</v>
      </c>
      <c r="D2625" s="636" t="s">
        <v>264</v>
      </c>
      <c r="E2625" s="636" t="s">
        <v>60</v>
      </c>
      <c r="F2625" s="374">
        <v>15</v>
      </c>
      <c r="G2625" s="636" t="s">
        <v>11226</v>
      </c>
      <c r="H2625" s="636" t="s">
        <v>493</v>
      </c>
      <c r="I2625" s="637" t="s">
        <v>9580</v>
      </c>
      <c r="J2625" s="637" t="s">
        <v>1188</v>
      </c>
      <c r="K2625" s="637" t="s">
        <v>4137</v>
      </c>
      <c r="L2625" s="637">
        <v>158578190</v>
      </c>
      <c r="M2625" s="638">
        <v>45278</v>
      </c>
      <c r="N2625" s="74">
        <f t="shared" si="121"/>
        <v>12</v>
      </c>
      <c r="O2625" s="74">
        <f t="shared" si="122"/>
        <v>12</v>
      </c>
      <c r="P2625" s="139" t="str">
        <f t="shared" si="123"/>
        <v>Gastos_Gerais</v>
      </c>
    </row>
    <row r="2626" spans="1:16" ht="48" x14ac:dyDescent="0.2">
      <c r="A2626" s="627">
        <v>9748</v>
      </c>
      <c r="B2626" s="634">
        <v>45278</v>
      </c>
      <c r="C2626" s="642">
        <v>45261</v>
      </c>
      <c r="D2626" s="636" t="s">
        <v>264</v>
      </c>
      <c r="E2626" s="636" t="s">
        <v>60</v>
      </c>
      <c r="F2626" s="374">
        <v>15</v>
      </c>
      <c r="G2626" s="636" t="s">
        <v>11226</v>
      </c>
      <c r="H2626" s="636" t="s">
        <v>493</v>
      </c>
      <c r="I2626" s="637" t="s">
        <v>9678</v>
      </c>
      <c r="J2626" s="637" t="s">
        <v>1188</v>
      </c>
      <c r="K2626" s="637" t="s">
        <v>4137</v>
      </c>
      <c r="L2626" s="637">
        <v>158578190</v>
      </c>
      <c r="M2626" s="638">
        <v>45278</v>
      </c>
      <c r="N2626" s="74">
        <f t="shared" si="121"/>
        <v>12</v>
      </c>
      <c r="O2626" s="74">
        <f t="shared" si="122"/>
        <v>12</v>
      </c>
      <c r="P2626" s="139" t="str">
        <f t="shared" si="123"/>
        <v>Gastos_Gerais</v>
      </c>
    </row>
    <row r="2627" spans="1:16" s="324" customFormat="1" ht="48" x14ac:dyDescent="0.2">
      <c r="A2627" s="627">
        <v>9748</v>
      </c>
      <c r="B2627" s="634">
        <v>45278</v>
      </c>
      <c r="C2627" s="642">
        <v>45261</v>
      </c>
      <c r="D2627" s="636" t="s">
        <v>264</v>
      </c>
      <c r="E2627" s="636" t="s">
        <v>60</v>
      </c>
      <c r="F2627" s="374">
        <v>15</v>
      </c>
      <c r="G2627" s="636" t="s">
        <v>11226</v>
      </c>
      <c r="H2627" s="636" t="s">
        <v>493</v>
      </c>
      <c r="I2627" s="637" t="s">
        <v>11238</v>
      </c>
      <c r="J2627" s="637" t="s">
        <v>1188</v>
      </c>
      <c r="K2627" s="637" t="s">
        <v>4137</v>
      </c>
      <c r="L2627" s="637">
        <v>158578190</v>
      </c>
      <c r="M2627" s="638">
        <v>45278</v>
      </c>
      <c r="N2627" s="74">
        <f t="shared" si="121"/>
        <v>12</v>
      </c>
      <c r="O2627" s="74">
        <f t="shared" si="122"/>
        <v>12</v>
      </c>
      <c r="P2627" s="139" t="str">
        <f t="shared" si="123"/>
        <v>Gastos_Gerais</v>
      </c>
    </row>
    <row r="2628" spans="1:16" ht="48" x14ac:dyDescent="0.2">
      <c r="A2628" s="627">
        <v>9748</v>
      </c>
      <c r="B2628" s="634">
        <v>45278</v>
      </c>
      <c r="C2628" s="642">
        <v>45261</v>
      </c>
      <c r="D2628" s="636" t="s">
        <v>264</v>
      </c>
      <c r="E2628" s="636" t="s">
        <v>60</v>
      </c>
      <c r="F2628" s="374">
        <v>15</v>
      </c>
      <c r="G2628" s="636" t="s">
        <v>11226</v>
      </c>
      <c r="H2628" s="636" t="s">
        <v>493</v>
      </c>
      <c r="I2628" s="637" t="s">
        <v>11057</v>
      </c>
      <c r="J2628" s="637" t="s">
        <v>1188</v>
      </c>
      <c r="K2628" s="637" t="s">
        <v>4137</v>
      </c>
      <c r="L2628" s="637">
        <v>158578190</v>
      </c>
      <c r="M2628" s="638">
        <v>45278</v>
      </c>
      <c r="N2628" s="74">
        <f t="shared" si="121"/>
        <v>12</v>
      </c>
      <c r="O2628" s="74">
        <f t="shared" si="122"/>
        <v>12</v>
      </c>
      <c r="P2628" s="139" t="str">
        <f t="shared" si="123"/>
        <v>Gastos_Gerais</v>
      </c>
    </row>
    <row r="2629" spans="1:16" ht="38.25" x14ac:dyDescent="0.2">
      <c r="A2629" s="627">
        <v>9748</v>
      </c>
      <c r="B2629" s="634">
        <v>45278</v>
      </c>
      <c r="C2629" s="642">
        <v>45261</v>
      </c>
      <c r="D2629" s="636" t="s">
        <v>264</v>
      </c>
      <c r="E2629" s="636" t="s">
        <v>293</v>
      </c>
      <c r="F2629" s="374">
        <v>150</v>
      </c>
      <c r="G2629" s="636" t="s">
        <v>11239</v>
      </c>
      <c r="H2629" s="636" t="s">
        <v>417</v>
      </c>
      <c r="I2629" s="637" t="s">
        <v>2956</v>
      </c>
      <c r="J2629" s="637" t="s">
        <v>1188</v>
      </c>
      <c r="K2629" s="637" t="s">
        <v>4137</v>
      </c>
      <c r="L2629" s="637">
        <v>158578190</v>
      </c>
      <c r="M2629" s="638">
        <v>45278</v>
      </c>
      <c r="N2629" s="74">
        <f t="shared" ref="N2629:N2692" si="124">IF(B2629=0,0,IF(YEAR(B2629)=$O$1,MONTH(B2629)-$N$1+1,(YEAR(B2629)-$O$1)*12-$N$1+1+MONTH(B2629)))</f>
        <v>12</v>
      </c>
      <c r="O2629" s="74">
        <f t="shared" ref="O2629:O2692" si="125">IF(C2629=0,0,IF(YEAR(C2629)=$O$1,MONTH(C2629)-$N$1+1,(YEAR(C2629)-$O$1)*12-$N$1+1+MONTH(C2629)))</f>
        <v>12</v>
      </c>
      <c r="P2629" s="139" t="str">
        <f t="shared" ref="P2629:P2692" si="126">SUBSTITUTE(D2629," ","_")</f>
        <v>Gastos_Gerais</v>
      </c>
    </row>
    <row r="2630" spans="1:16" ht="38.25" x14ac:dyDescent="0.2">
      <c r="A2630" s="627">
        <v>9748</v>
      </c>
      <c r="B2630" s="634">
        <v>45278</v>
      </c>
      <c r="C2630" s="642">
        <v>45261</v>
      </c>
      <c r="D2630" s="636" t="s">
        <v>264</v>
      </c>
      <c r="E2630" s="636" t="s">
        <v>293</v>
      </c>
      <c r="F2630" s="374">
        <v>150</v>
      </c>
      <c r="G2630" s="636" t="s">
        <v>11240</v>
      </c>
      <c r="H2630" s="636" t="s">
        <v>417</v>
      </c>
      <c r="I2630" s="637" t="s">
        <v>6150</v>
      </c>
      <c r="J2630" s="637" t="s">
        <v>1188</v>
      </c>
      <c r="K2630" s="637" t="s">
        <v>4137</v>
      </c>
      <c r="L2630" s="637">
        <v>158578190</v>
      </c>
      <c r="M2630" s="638">
        <v>45278</v>
      </c>
      <c r="N2630" s="74">
        <f t="shared" si="124"/>
        <v>12</v>
      </c>
      <c r="O2630" s="74">
        <f t="shared" si="125"/>
        <v>12</v>
      </c>
      <c r="P2630" s="139" t="str">
        <f t="shared" si="126"/>
        <v>Gastos_Gerais</v>
      </c>
    </row>
    <row r="2631" spans="1:16" ht="38.25" x14ac:dyDescent="0.2">
      <c r="A2631" s="627">
        <v>9748</v>
      </c>
      <c r="B2631" s="634">
        <v>45278</v>
      </c>
      <c r="C2631" s="642">
        <v>45261</v>
      </c>
      <c r="D2631" s="636" t="s">
        <v>264</v>
      </c>
      <c r="E2631" s="636" t="s">
        <v>293</v>
      </c>
      <c r="F2631" s="374">
        <v>150</v>
      </c>
      <c r="G2631" s="636" t="s">
        <v>11241</v>
      </c>
      <c r="H2631" s="636" t="s">
        <v>417</v>
      </c>
      <c r="I2631" s="637" t="s">
        <v>2382</v>
      </c>
      <c r="J2631" s="637" t="s">
        <v>1188</v>
      </c>
      <c r="K2631" s="637" t="s">
        <v>4137</v>
      </c>
      <c r="L2631" s="637">
        <v>158578190</v>
      </c>
      <c r="M2631" s="638">
        <v>45278</v>
      </c>
      <c r="N2631" s="74">
        <f t="shared" si="124"/>
        <v>12</v>
      </c>
      <c r="O2631" s="74">
        <f t="shared" si="125"/>
        <v>12</v>
      </c>
      <c r="P2631" s="139" t="str">
        <f t="shared" si="126"/>
        <v>Gastos_Gerais</v>
      </c>
    </row>
    <row r="2632" spans="1:16" ht="38.25" x14ac:dyDescent="0.2">
      <c r="A2632" s="627">
        <v>9748</v>
      </c>
      <c r="B2632" s="634">
        <v>45278</v>
      </c>
      <c r="C2632" s="642">
        <v>45261</v>
      </c>
      <c r="D2632" s="636" t="s">
        <v>264</v>
      </c>
      <c r="E2632" s="636" t="s">
        <v>293</v>
      </c>
      <c r="F2632" s="374">
        <v>150</v>
      </c>
      <c r="G2632" s="636" t="s">
        <v>11242</v>
      </c>
      <c r="H2632" s="636" t="s">
        <v>417</v>
      </c>
      <c r="I2632" s="637" t="s">
        <v>3827</v>
      </c>
      <c r="J2632" s="637" t="s">
        <v>1188</v>
      </c>
      <c r="K2632" s="637" t="s">
        <v>4137</v>
      </c>
      <c r="L2632" s="637">
        <v>158578190</v>
      </c>
      <c r="M2632" s="638">
        <v>45278</v>
      </c>
      <c r="N2632" s="74">
        <f t="shared" si="124"/>
        <v>12</v>
      </c>
      <c r="O2632" s="74">
        <f t="shared" si="125"/>
        <v>12</v>
      </c>
      <c r="P2632" s="139" t="str">
        <f t="shared" si="126"/>
        <v>Gastos_Gerais</v>
      </c>
    </row>
    <row r="2633" spans="1:16" ht="38.25" x14ac:dyDescent="0.2">
      <c r="A2633" s="627">
        <v>9748</v>
      </c>
      <c r="B2633" s="634">
        <v>45278</v>
      </c>
      <c r="C2633" s="642">
        <v>45261</v>
      </c>
      <c r="D2633" s="636" t="s">
        <v>264</v>
      </c>
      <c r="E2633" s="636" t="s">
        <v>293</v>
      </c>
      <c r="F2633" s="374">
        <v>300</v>
      </c>
      <c r="G2633" s="636" t="s">
        <v>6728</v>
      </c>
      <c r="H2633" s="636" t="s">
        <v>302</v>
      </c>
      <c r="I2633" s="637" t="s">
        <v>2314</v>
      </c>
      <c r="J2633" s="637" t="s">
        <v>1188</v>
      </c>
      <c r="K2633" s="637" t="s">
        <v>4137</v>
      </c>
      <c r="L2633" s="637">
        <v>158578190</v>
      </c>
      <c r="M2633" s="638">
        <v>45278</v>
      </c>
      <c r="N2633" s="74">
        <f t="shared" si="124"/>
        <v>12</v>
      </c>
      <c r="O2633" s="74">
        <f t="shared" si="125"/>
        <v>12</v>
      </c>
      <c r="P2633" s="139" t="str">
        <f t="shared" si="126"/>
        <v>Gastos_Gerais</v>
      </c>
    </row>
    <row r="2634" spans="1:16" ht="38.25" x14ac:dyDescent="0.2">
      <c r="A2634" s="627">
        <v>9748</v>
      </c>
      <c r="B2634" s="634">
        <v>45278</v>
      </c>
      <c r="C2634" s="642">
        <v>45261</v>
      </c>
      <c r="D2634" s="636" t="s">
        <v>264</v>
      </c>
      <c r="E2634" s="636" t="s">
        <v>293</v>
      </c>
      <c r="F2634" s="374">
        <v>300</v>
      </c>
      <c r="G2634" s="636" t="s">
        <v>11243</v>
      </c>
      <c r="H2634" s="636" t="s">
        <v>302</v>
      </c>
      <c r="I2634" s="637" t="s">
        <v>2298</v>
      </c>
      <c r="J2634" s="637" t="s">
        <v>1188</v>
      </c>
      <c r="K2634" s="637" t="s">
        <v>4137</v>
      </c>
      <c r="L2634" s="637">
        <v>158578190</v>
      </c>
      <c r="M2634" s="638">
        <v>45278</v>
      </c>
      <c r="N2634" s="74">
        <f t="shared" si="124"/>
        <v>12</v>
      </c>
      <c r="O2634" s="74">
        <f t="shared" si="125"/>
        <v>12</v>
      </c>
      <c r="P2634" s="139" t="str">
        <f t="shared" si="126"/>
        <v>Gastos_Gerais</v>
      </c>
    </row>
    <row r="2635" spans="1:16" ht="38.25" x14ac:dyDescent="0.2">
      <c r="A2635" s="627">
        <v>9748</v>
      </c>
      <c r="B2635" s="634">
        <v>45278</v>
      </c>
      <c r="C2635" s="642">
        <v>45261</v>
      </c>
      <c r="D2635" s="636" t="s">
        <v>264</v>
      </c>
      <c r="E2635" s="636" t="s">
        <v>293</v>
      </c>
      <c r="F2635" s="374">
        <v>300</v>
      </c>
      <c r="G2635" s="636" t="s">
        <v>11244</v>
      </c>
      <c r="H2635" s="636" t="s">
        <v>302</v>
      </c>
      <c r="I2635" s="637" t="s">
        <v>4756</v>
      </c>
      <c r="J2635" s="637" t="s">
        <v>1188</v>
      </c>
      <c r="K2635" s="637" t="s">
        <v>4137</v>
      </c>
      <c r="L2635" s="637">
        <v>158578190</v>
      </c>
      <c r="M2635" s="638">
        <v>45278</v>
      </c>
      <c r="N2635" s="74">
        <f t="shared" si="124"/>
        <v>12</v>
      </c>
      <c r="O2635" s="74">
        <f t="shared" si="125"/>
        <v>12</v>
      </c>
      <c r="P2635" s="139" t="str">
        <f t="shared" si="126"/>
        <v>Gastos_Gerais</v>
      </c>
    </row>
    <row r="2636" spans="1:16" ht="38.25" x14ac:dyDescent="0.2">
      <c r="A2636" s="627">
        <v>9748</v>
      </c>
      <c r="B2636" s="634">
        <v>45278</v>
      </c>
      <c r="C2636" s="642">
        <v>45261</v>
      </c>
      <c r="D2636" s="636" t="s">
        <v>264</v>
      </c>
      <c r="E2636" s="636" t="s">
        <v>293</v>
      </c>
      <c r="F2636" s="374">
        <v>300</v>
      </c>
      <c r="G2636" s="636" t="s">
        <v>11245</v>
      </c>
      <c r="H2636" s="636" t="s">
        <v>302</v>
      </c>
      <c r="I2636" s="637" t="s">
        <v>2319</v>
      </c>
      <c r="J2636" s="637" t="s">
        <v>1188</v>
      </c>
      <c r="K2636" s="637" t="s">
        <v>4137</v>
      </c>
      <c r="L2636" s="637">
        <v>158578190</v>
      </c>
      <c r="M2636" s="638">
        <v>45278</v>
      </c>
      <c r="N2636" s="74">
        <f t="shared" si="124"/>
        <v>12</v>
      </c>
      <c r="O2636" s="74">
        <f t="shared" si="125"/>
        <v>12</v>
      </c>
      <c r="P2636" s="139" t="str">
        <f t="shared" si="126"/>
        <v>Gastos_Gerais</v>
      </c>
    </row>
    <row r="2637" spans="1:16" ht="38.25" x14ac:dyDescent="0.2">
      <c r="A2637" s="627">
        <v>9748</v>
      </c>
      <c r="B2637" s="634">
        <v>45278</v>
      </c>
      <c r="C2637" s="642">
        <v>45261</v>
      </c>
      <c r="D2637" s="636" t="s">
        <v>264</v>
      </c>
      <c r="E2637" s="636" t="s">
        <v>293</v>
      </c>
      <c r="F2637" s="374">
        <v>11.4</v>
      </c>
      <c r="G2637" s="636" t="s">
        <v>11246</v>
      </c>
      <c r="H2637" s="636" t="s">
        <v>422</v>
      </c>
      <c r="I2637" s="637" t="s">
        <v>4139</v>
      </c>
      <c r="J2637" s="637" t="s">
        <v>1188</v>
      </c>
      <c r="K2637" s="637" t="s">
        <v>4137</v>
      </c>
      <c r="L2637" s="637">
        <v>158578190</v>
      </c>
      <c r="M2637" s="638">
        <v>45278</v>
      </c>
      <c r="N2637" s="74">
        <f t="shared" si="124"/>
        <v>12</v>
      </c>
      <c r="O2637" s="74">
        <f t="shared" si="125"/>
        <v>12</v>
      </c>
      <c r="P2637" s="139" t="str">
        <f t="shared" si="126"/>
        <v>Gastos_Gerais</v>
      </c>
    </row>
    <row r="2638" spans="1:16" ht="38.25" x14ac:dyDescent="0.2">
      <c r="A2638" s="627">
        <v>9748</v>
      </c>
      <c r="B2638" s="634">
        <v>45278</v>
      </c>
      <c r="C2638" s="642">
        <v>45261</v>
      </c>
      <c r="D2638" s="636" t="s">
        <v>264</v>
      </c>
      <c r="E2638" s="636" t="s">
        <v>293</v>
      </c>
      <c r="F2638" s="374">
        <v>16.8</v>
      </c>
      <c r="G2638" s="636" t="s">
        <v>11247</v>
      </c>
      <c r="H2638" s="636" t="s">
        <v>418</v>
      </c>
      <c r="I2638" s="637" t="s">
        <v>4527</v>
      </c>
      <c r="J2638" s="637" t="s">
        <v>1188</v>
      </c>
      <c r="K2638" s="637" t="s">
        <v>4137</v>
      </c>
      <c r="L2638" s="637">
        <v>158578190</v>
      </c>
      <c r="M2638" s="638">
        <v>45278</v>
      </c>
      <c r="N2638" s="74">
        <f t="shared" si="124"/>
        <v>12</v>
      </c>
      <c r="O2638" s="74">
        <f t="shared" si="125"/>
        <v>12</v>
      </c>
      <c r="P2638" s="139" t="str">
        <f t="shared" si="126"/>
        <v>Gastos_Gerais</v>
      </c>
    </row>
    <row r="2639" spans="1:16" ht="38.25" x14ac:dyDescent="0.2">
      <c r="A2639" s="627">
        <v>9748</v>
      </c>
      <c r="B2639" s="634">
        <v>45278</v>
      </c>
      <c r="C2639" s="642">
        <v>45261</v>
      </c>
      <c r="D2639" s="636" t="s">
        <v>264</v>
      </c>
      <c r="E2639" s="636" t="s">
        <v>293</v>
      </c>
      <c r="F2639" s="374">
        <v>75</v>
      </c>
      <c r="G2639" s="636" t="s">
        <v>11248</v>
      </c>
      <c r="H2639" s="636" t="s">
        <v>418</v>
      </c>
      <c r="I2639" s="637" t="s">
        <v>7973</v>
      </c>
      <c r="J2639" s="637" t="s">
        <v>1188</v>
      </c>
      <c r="K2639" s="637" t="s">
        <v>4137</v>
      </c>
      <c r="L2639" s="637">
        <v>158578190</v>
      </c>
      <c r="M2639" s="638">
        <v>45278</v>
      </c>
      <c r="N2639" s="74">
        <f t="shared" si="124"/>
        <v>12</v>
      </c>
      <c r="O2639" s="74">
        <f t="shared" si="125"/>
        <v>12</v>
      </c>
      <c r="P2639" s="139" t="str">
        <f t="shared" si="126"/>
        <v>Gastos_Gerais</v>
      </c>
    </row>
    <row r="2640" spans="1:16" ht="38.25" x14ac:dyDescent="0.2">
      <c r="A2640" s="627">
        <v>9748</v>
      </c>
      <c r="B2640" s="634">
        <v>45278</v>
      </c>
      <c r="C2640" s="642">
        <v>45261</v>
      </c>
      <c r="D2640" s="636" t="s">
        <v>264</v>
      </c>
      <c r="E2640" s="636" t="s">
        <v>293</v>
      </c>
      <c r="F2640" s="374">
        <v>75</v>
      </c>
      <c r="G2640" s="636" t="s">
        <v>11249</v>
      </c>
      <c r="H2640" s="636" t="s">
        <v>418</v>
      </c>
      <c r="I2640" s="637" t="s">
        <v>4819</v>
      </c>
      <c r="J2640" s="637" t="s">
        <v>1188</v>
      </c>
      <c r="K2640" s="637" t="s">
        <v>4137</v>
      </c>
      <c r="L2640" s="637">
        <v>158578190</v>
      </c>
      <c r="M2640" s="638">
        <v>45278</v>
      </c>
      <c r="N2640" s="74">
        <f t="shared" si="124"/>
        <v>12</v>
      </c>
      <c r="O2640" s="74">
        <f t="shared" si="125"/>
        <v>12</v>
      </c>
      <c r="P2640" s="139" t="str">
        <f t="shared" si="126"/>
        <v>Gastos_Gerais</v>
      </c>
    </row>
    <row r="2641" spans="1:16" ht="38.25" x14ac:dyDescent="0.2">
      <c r="A2641" s="627">
        <v>9748</v>
      </c>
      <c r="B2641" s="634">
        <v>45278</v>
      </c>
      <c r="C2641" s="642">
        <v>45261</v>
      </c>
      <c r="D2641" s="636" t="s">
        <v>264</v>
      </c>
      <c r="E2641" s="636" t="s">
        <v>293</v>
      </c>
      <c r="F2641" s="374">
        <v>75</v>
      </c>
      <c r="G2641" s="636" t="s">
        <v>11250</v>
      </c>
      <c r="H2641" s="636" t="s">
        <v>418</v>
      </c>
      <c r="I2641" s="637" t="s">
        <v>5423</v>
      </c>
      <c r="J2641" s="637" t="s">
        <v>1188</v>
      </c>
      <c r="K2641" s="637" t="s">
        <v>4137</v>
      </c>
      <c r="L2641" s="637">
        <v>158578190</v>
      </c>
      <c r="M2641" s="638">
        <v>45278</v>
      </c>
      <c r="N2641" s="74">
        <f t="shared" si="124"/>
        <v>12</v>
      </c>
      <c r="O2641" s="74">
        <f t="shared" si="125"/>
        <v>12</v>
      </c>
      <c r="P2641" s="139" t="str">
        <f t="shared" si="126"/>
        <v>Gastos_Gerais</v>
      </c>
    </row>
    <row r="2642" spans="1:16" ht="38.25" x14ac:dyDescent="0.2">
      <c r="A2642" s="627">
        <v>9748</v>
      </c>
      <c r="B2642" s="634">
        <v>45278</v>
      </c>
      <c r="C2642" s="642">
        <v>45261</v>
      </c>
      <c r="D2642" s="636" t="s">
        <v>264</v>
      </c>
      <c r="E2642" s="636" t="s">
        <v>293</v>
      </c>
      <c r="F2642" s="374">
        <v>27.6</v>
      </c>
      <c r="G2642" s="636" t="s">
        <v>11251</v>
      </c>
      <c r="H2642" s="636" t="s">
        <v>418</v>
      </c>
      <c r="I2642" s="637" t="s">
        <v>4819</v>
      </c>
      <c r="J2642" s="637" t="s">
        <v>1188</v>
      </c>
      <c r="K2642" s="637" t="s">
        <v>4137</v>
      </c>
      <c r="L2642" s="637">
        <v>158578190</v>
      </c>
      <c r="M2642" s="638">
        <v>45278</v>
      </c>
      <c r="N2642" s="74">
        <f t="shared" si="124"/>
        <v>12</v>
      </c>
      <c r="O2642" s="74">
        <f t="shared" si="125"/>
        <v>12</v>
      </c>
      <c r="P2642" s="139" t="str">
        <f t="shared" si="126"/>
        <v>Gastos_Gerais</v>
      </c>
    </row>
    <row r="2643" spans="1:16" ht="76.5" x14ac:dyDescent="0.2">
      <c r="A2643" s="627">
        <v>9748</v>
      </c>
      <c r="B2643" s="634">
        <v>45278</v>
      </c>
      <c r="C2643" s="642">
        <v>45261</v>
      </c>
      <c r="D2643" s="636" t="s">
        <v>288</v>
      </c>
      <c r="E2643" s="636" t="s">
        <v>288</v>
      </c>
      <c r="F2643" s="374">
        <v>0.02</v>
      </c>
      <c r="G2643" s="636" t="s">
        <v>7584</v>
      </c>
      <c r="H2643" s="636" t="s">
        <v>302</v>
      </c>
      <c r="I2643" s="637" t="s">
        <v>1509</v>
      </c>
      <c r="J2643" s="637" t="s">
        <v>4035</v>
      </c>
      <c r="K2643" s="637" t="s">
        <v>1255</v>
      </c>
      <c r="L2643" s="637" t="s">
        <v>425</v>
      </c>
      <c r="M2643" s="638">
        <v>45278</v>
      </c>
      <c r="N2643" s="74">
        <f t="shared" si="124"/>
        <v>12</v>
      </c>
      <c r="O2643" s="74">
        <f t="shared" si="125"/>
        <v>12</v>
      </c>
      <c r="P2643" s="139" t="str">
        <f t="shared" si="126"/>
        <v>Rendimentos_de_Aplicações_Fin.</v>
      </c>
    </row>
    <row r="2644" spans="1:16" ht="38.25" x14ac:dyDescent="0.2">
      <c r="A2644" s="627">
        <v>9748</v>
      </c>
      <c r="B2644" s="634">
        <v>45279</v>
      </c>
      <c r="C2644" s="642">
        <v>45231</v>
      </c>
      <c r="D2644" s="636" t="s">
        <v>264</v>
      </c>
      <c r="E2644" s="636" t="s">
        <v>402</v>
      </c>
      <c r="F2644" s="374">
        <v>33.979999999999997</v>
      </c>
      <c r="G2644" s="636" t="s">
        <v>1487</v>
      </c>
      <c r="H2644" s="636" t="s">
        <v>420</v>
      </c>
      <c r="I2644" s="637" t="s">
        <v>5409</v>
      </c>
      <c r="J2644" s="637" t="s">
        <v>1157</v>
      </c>
      <c r="K2644" s="637" t="s">
        <v>32</v>
      </c>
      <c r="L2644" s="637">
        <v>5819</v>
      </c>
      <c r="M2644" s="638">
        <v>45260</v>
      </c>
      <c r="N2644" s="74">
        <f t="shared" si="124"/>
        <v>12</v>
      </c>
      <c r="O2644" s="74">
        <f t="shared" si="125"/>
        <v>11</v>
      </c>
      <c r="P2644" s="139" t="str">
        <f t="shared" si="126"/>
        <v>Gastos_Gerais</v>
      </c>
    </row>
    <row r="2645" spans="1:16" ht="38.25" x14ac:dyDescent="0.2">
      <c r="A2645" s="627">
        <v>9748</v>
      </c>
      <c r="B2645" s="634">
        <v>45279</v>
      </c>
      <c r="C2645" s="642">
        <v>45231</v>
      </c>
      <c r="D2645" s="636" t="s">
        <v>264</v>
      </c>
      <c r="E2645" s="636" t="s">
        <v>206</v>
      </c>
      <c r="F2645" s="374">
        <v>356.06</v>
      </c>
      <c r="G2645" s="636" t="s">
        <v>5264</v>
      </c>
      <c r="H2645" s="636" t="s">
        <v>416</v>
      </c>
      <c r="I2645" s="637" t="s">
        <v>4545</v>
      </c>
      <c r="J2645" s="637" t="s">
        <v>1157</v>
      </c>
      <c r="K2645" s="637" t="s">
        <v>1157</v>
      </c>
      <c r="L2645" s="637">
        <v>582340</v>
      </c>
      <c r="M2645" s="638">
        <v>45279</v>
      </c>
      <c r="N2645" s="74">
        <f t="shared" si="124"/>
        <v>12</v>
      </c>
      <c r="O2645" s="74">
        <f t="shared" si="125"/>
        <v>11</v>
      </c>
      <c r="P2645" s="139" t="str">
        <f t="shared" si="126"/>
        <v>Gastos_Gerais</v>
      </c>
    </row>
    <row r="2646" spans="1:16" ht="38.25" x14ac:dyDescent="0.2">
      <c r="A2646" s="627">
        <v>9748</v>
      </c>
      <c r="B2646" s="634">
        <v>45279</v>
      </c>
      <c r="C2646" s="642">
        <v>45231</v>
      </c>
      <c r="D2646" s="636" t="s">
        <v>264</v>
      </c>
      <c r="E2646" s="636" t="s">
        <v>206</v>
      </c>
      <c r="F2646" s="374">
        <v>356.06</v>
      </c>
      <c r="G2646" s="636" t="s">
        <v>7292</v>
      </c>
      <c r="H2646" s="636" t="s">
        <v>302</v>
      </c>
      <c r="I2646" s="637" t="s">
        <v>4545</v>
      </c>
      <c r="J2646" s="637" t="s">
        <v>1157</v>
      </c>
      <c r="K2646" s="637" t="s">
        <v>1157</v>
      </c>
      <c r="L2646" s="637">
        <v>582336</v>
      </c>
      <c r="M2646" s="638">
        <v>45279</v>
      </c>
      <c r="N2646" s="74">
        <f t="shared" si="124"/>
        <v>12</v>
      </c>
      <c r="O2646" s="74">
        <f t="shared" si="125"/>
        <v>11</v>
      </c>
      <c r="P2646" s="139" t="str">
        <f t="shared" si="126"/>
        <v>Gastos_Gerais</v>
      </c>
    </row>
    <row r="2647" spans="1:16" ht="38.25" x14ac:dyDescent="0.2">
      <c r="A2647" s="627">
        <v>9748</v>
      </c>
      <c r="B2647" s="634">
        <v>45279</v>
      </c>
      <c r="C2647" s="642">
        <v>45231</v>
      </c>
      <c r="D2647" s="636" t="s">
        <v>264</v>
      </c>
      <c r="E2647" s="636" t="s">
        <v>206</v>
      </c>
      <c r="F2647" s="374">
        <v>356.06</v>
      </c>
      <c r="G2647" s="636" t="s">
        <v>5282</v>
      </c>
      <c r="H2647" s="636" t="s">
        <v>417</v>
      </c>
      <c r="I2647" s="637" t="s">
        <v>4545</v>
      </c>
      <c r="J2647" s="637" t="s">
        <v>1157</v>
      </c>
      <c r="K2647" s="637" t="s">
        <v>1157</v>
      </c>
      <c r="L2647" s="637">
        <v>582342</v>
      </c>
      <c r="M2647" s="638">
        <v>45279</v>
      </c>
      <c r="N2647" s="74">
        <f t="shared" si="124"/>
        <v>12</v>
      </c>
      <c r="O2647" s="74">
        <f t="shared" si="125"/>
        <v>11</v>
      </c>
      <c r="P2647" s="139" t="str">
        <f t="shared" si="126"/>
        <v>Gastos_Gerais</v>
      </c>
    </row>
    <row r="2648" spans="1:16" ht="38.25" x14ac:dyDescent="0.2">
      <c r="A2648" s="627">
        <v>9748</v>
      </c>
      <c r="B2648" s="634">
        <v>45279</v>
      </c>
      <c r="C2648" s="642">
        <v>45231</v>
      </c>
      <c r="D2648" s="636" t="s">
        <v>264</v>
      </c>
      <c r="E2648" s="636" t="s">
        <v>206</v>
      </c>
      <c r="F2648" s="374">
        <v>356.06</v>
      </c>
      <c r="G2648" s="636" t="s">
        <v>5262</v>
      </c>
      <c r="H2648" s="636" t="s">
        <v>414</v>
      </c>
      <c r="I2648" s="637" t="s">
        <v>4545</v>
      </c>
      <c r="J2648" s="637" t="s">
        <v>1157</v>
      </c>
      <c r="K2648" s="637" t="s">
        <v>1157</v>
      </c>
      <c r="L2648" s="637">
        <v>582337</v>
      </c>
      <c r="M2648" s="638">
        <v>45279</v>
      </c>
      <c r="N2648" s="74">
        <f t="shared" si="124"/>
        <v>12</v>
      </c>
      <c r="O2648" s="74">
        <f t="shared" si="125"/>
        <v>11</v>
      </c>
      <c r="P2648" s="139" t="str">
        <f t="shared" si="126"/>
        <v>Gastos_Gerais</v>
      </c>
    </row>
    <row r="2649" spans="1:16" ht="38.25" x14ac:dyDescent="0.2">
      <c r="A2649" s="627">
        <v>9748</v>
      </c>
      <c r="B2649" s="634">
        <v>45279</v>
      </c>
      <c r="C2649" s="642">
        <v>45261</v>
      </c>
      <c r="D2649" s="636" t="s">
        <v>264</v>
      </c>
      <c r="E2649" s="636" t="s">
        <v>290</v>
      </c>
      <c r="F2649" s="374">
        <v>239.96</v>
      </c>
      <c r="G2649" s="636" t="s">
        <v>11252</v>
      </c>
      <c r="H2649" s="636" t="s">
        <v>302</v>
      </c>
      <c r="I2649" s="637" t="s">
        <v>11253</v>
      </c>
      <c r="J2649" s="637" t="s">
        <v>1157</v>
      </c>
      <c r="K2649" s="637" t="s">
        <v>32</v>
      </c>
      <c r="L2649" s="637">
        <v>254</v>
      </c>
      <c r="M2649" s="638">
        <v>45273</v>
      </c>
      <c r="N2649" s="74">
        <f t="shared" si="124"/>
        <v>12</v>
      </c>
      <c r="O2649" s="74">
        <f t="shared" si="125"/>
        <v>12</v>
      </c>
      <c r="P2649" s="139" t="str">
        <f t="shared" si="126"/>
        <v>Gastos_Gerais</v>
      </c>
    </row>
    <row r="2650" spans="1:16" ht="38.25" x14ac:dyDescent="0.2">
      <c r="A2650" s="627">
        <v>9748</v>
      </c>
      <c r="B2650" s="634">
        <v>45279</v>
      </c>
      <c r="C2650" s="642">
        <v>45231</v>
      </c>
      <c r="D2650" s="636" t="s">
        <v>264</v>
      </c>
      <c r="E2650" s="636" t="s">
        <v>206</v>
      </c>
      <c r="F2650" s="374">
        <v>356.06</v>
      </c>
      <c r="G2650" s="636" t="s">
        <v>5260</v>
      </c>
      <c r="H2650" s="636" t="s">
        <v>416</v>
      </c>
      <c r="I2650" s="637" t="s">
        <v>4545</v>
      </c>
      <c r="J2650" s="637" t="s">
        <v>1157</v>
      </c>
      <c r="K2650" s="637" t="s">
        <v>1157</v>
      </c>
      <c r="L2650" s="637">
        <v>582338</v>
      </c>
      <c r="M2650" s="638">
        <v>45279</v>
      </c>
      <c r="N2650" s="74">
        <f t="shared" si="124"/>
        <v>12</v>
      </c>
      <c r="O2650" s="74">
        <f t="shared" si="125"/>
        <v>11</v>
      </c>
      <c r="P2650" s="139" t="str">
        <f t="shared" si="126"/>
        <v>Gastos_Gerais</v>
      </c>
    </row>
    <row r="2651" spans="1:16" s="331" customFormat="1" ht="38.25" x14ac:dyDescent="0.2">
      <c r="A2651" s="627">
        <v>9748</v>
      </c>
      <c r="B2651" s="634">
        <v>45279</v>
      </c>
      <c r="C2651" s="642">
        <v>45231</v>
      </c>
      <c r="D2651" s="636" t="s">
        <v>264</v>
      </c>
      <c r="E2651" s="636" t="s">
        <v>206</v>
      </c>
      <c r="F2651" s="374">
        <v>356.06</v>
      </c>
      <c r="G2651" s="636" t="s">
        <v>5269</v>
      </c>
      <c r="H2651" s="636" t="s">
        <v>423</v>
      </c>
      <c r="I2651" s="637" t="s">
        <v>4545</v>
      </c>
      <c r="J2651" s="637" t="s">
        <v>1157</v>
      </c>
      <c r="K2651" s="637" t="s">
        <v>1157</v>
      </c>
      <c r="L2651" s="637">
        <v>582341</v>
      </c>
      <c r="M2651" s="638">
        <v>45279</v>
      </c>
      <c r="N2651" s="74">
        <f t="shared" si="124"/>
        <v>12</v>
      </c>
      <c r="O2651" s="74">
        <f t="shared" si="125"/>
        <v>11</v>
      </c>
      <c r="P2651" s="139" t="str">
        <f t="shared" si="126"/>
        <v>Gastos_Gerais</v>
      </c>
    </row>
    <row r="2652" spans="1:16" s="331" customFormat="1" ht="38.25" x14ac:dyDescent="0.2">
      <c r="A2652" s="627">
        <v>9748</v>
      </c>
      <c r="B2652" s="634">
        <v>45279</v>
      </c>
      <c r="C2652" s="642">
        <v>45231</v>
      </c>
      <c r="D2652" s="636" t="s">
        <v>264</v>
      </c>
      <c r="E2652" s="636" t="s">
        <v>206</v>
      </c>
      <c r="F2652" s="374">
        <v>356.06</v>
      </c>
      <c r="G2652" s="636" t="s">
        <v>5258</v>
      </c>
      <c r="H2652" s="636" t="s">
        <v>418</v>
      </c>
      <c r="I2652" s="637" t="s">
        <v>4545</v>
      </c>
      <c r="J2652" s="637" t="s">
        <v>1157</v>
      </c>
      <c r="K2652" s="637" t="s">
        <v>1157</v>
      </c>
      <c r="L2652" s="649">
        <v>582331</v>
      </c>
      <c r="M2652" s="638">
        <v>45279</v>
      </c>
      <c r="N2652" s="74">
        <f t="shared" si="124"/>
        <v>12</v>
      </c>
      <c r="O2652" s="74">
        <f t="shared" si="125"/>
        <v>11</v>
      </c>
      <c r="P2652" s="139" t="str">
        <f t="shared" si="126"/>
        <v>Gastos_Gerais</v>
      </c>
    </row>
    <row r="2653" spans="1:16" ht="38.25" x14ac:dyDescent="0.2">
      <c r="A2653" s="627">
        <v>9748</v>
      </c>
      <c r="B2653" s="634">
        <v>45279</v>
      </c>
      <c r="C2653" s="642">
        <v>45231</v>
      </c>
      <c r="D2653" s="636" t="s">
        <v>264</v>
      </c>
      <c r="E2653" s="636" t="s">
        <v>206</v>
      </c>
      <c r="F2653" s="374">
        <v>356.06</v>
      </c>
      <c r="G2653" s="636" t="s">
        <v>5283</v>
      </c>
      <c r="H2653" s="636" t="s">
        <v>422</v>
      </c>
      <c r="I2653" s="637" t="s">
        <v>4545</v>
      </c>
      <c r="J2653" s="637" t="s">
        <v>1157</v>
      </c>
      <c r="K2653" s="637" t="s">
        <v>1157</v>
      </c>
      <c r="L2653" s="637">
        <v>582332</v>
      </c>
      <c r="M2653" s="638">
        <v>45279</v>
      </c>
      <c r="N2653" s="74">
        <f t="shared" si="124"/>
        <v>12</v>
      </c>
      <c r="O2653" s="74">
        <f t="shared" si="125"/>
        <v>11</v>
      </c>
      <c r="P2653" s="139" t="str">
        <f t="shared" si="126"/>
        <v>Gastos_Gerais</v>
      </c>
    </row>
    <row r="2654" spans="1:16" ht="38.25" x14ac:dyDescent="0.2">
      <c r="A2654" s="627">
        <v>9748</v>
      </c>
      <c r="B2654" s="634">
        <v>45279</v>
      </c>
      <c r="C2654" s="642">
        <v>45231</v>
      </c>
      <c r="D2654" s="636" t="s">
        <v>264</v>
      </c>
      <c r="E2654" s="636" t="s">
        <v>206</v>
      </c>
      <c r="F2654" s="374">
        <v>356.06</v>
      </c>
      <c r="G2654" s="636" t="s">
        <v>5271</v>
      </c>
      <c r="H2654" s="636" t="s">
        <v>421</v>
      </c>
      <c r="I2654" s="637" t="s">
        <v>4545</v>
      </c>
      <c r="J2654" s="637" t="s">
        <v>1157</v>
      </c>
      <c r="K2654" s="637" t="s">
        <v>1157</v>
      </c>
      <c r="L2654" s="637">
        <v>582334</v>
      </c>
      <c r="M2654" s="638">
        <v>45279</v>
      </c>
      <c r="N2654" s="74">
        <f t="shared" si="124"/>
        <v>12</v>
      </c>
      <c r="O2654" s="74">
        <f t="shared" si="125"/>
        <v>11</v>
      </c>
      <c r="P2654" s="139" t="str">
        <f t="shared" si="126"/>
        <v>Gastos_Gerais</v>
      </c>
    </row>
    <row r="2655" spans="1:16" s="324" customFormat="1" ht="38.25" x14ac:dyDescent="0.2">
      <c r="A2655" s="627">
        <v>9748</v>
      </c>
      <c r="B2655" s="639">
        <v>45279</v>
      </c>
      <c r="C2655" s="635">
        <v>45231</v>
      </c>
      <c r="D2655" s="640" t="s">
        <v>264</v>
      </c>
      <c r="E2655" s="640" t="s">
        <v>206</v>
      </c>
      <c r="F2655" s="410">
        <v>356.06</v>
      </c>
      <c r="G2655" s="636" t="s">
        <v>5288</v>
      </c>
      <c r="H2655" s="640" t="s">
        <v>1032</v>
      </c>
      <c r="I2655" s="637" t="s">
        <v>4545</v>
      </c>
      <c r="J2655" s="641" t="s">
        <v>1157</v>
      </c>
      <c r="K2655" s="641" t="s">
        <v>1157</v>
      </c>
      <c r="L2655" s="641">
        <v>582339</v>
      </c>
      <c r="M2655" s="643">
        <v>45279</v>
      </c>
      <c r="N2655" s="74">
        <f t="shared" si="124"/>
        <v>12</v>
      </c>
      <c r="O2655" s="74">
        <f t="shared" si="125"/>
        <v>11</v>
      </c>
      <c r="P2655" s="139" t="str">
        <f t="shared" si="126"/>
        <v>Gastos_Gerais</v>
      </c>
    </row>
    <row r="2656" spans="1:16" ht="38.25" x14ac:dyDescent="0.2">
      <c r="A2656" s="627">
        <v>9748</v>
      </c>
      <c r="B2656" s="634">
        <v>45279</v>
      </c>
      <c r="C2656" s="642">
        <v>45231</v>
      </c>
      <c r="D2656" s="636" t="s">
        <v>264</v>
      </c>
      <c r="E2656" s="636" t="s">
        <v>138</v>
      </c>
      <c r="F2656" s="374">
        <v>2469.71</v>
      </c>
      <c r="G2656" s="636" t="s">
        <v>138</v>
      </c>
      <c r="H2656" s="636" t="s">
        <v>420</v>
      </c>
      <c r="I2656" s="637" t="s">
        <v>7399</v>
      </c>
      <c r="J2656" s="637" t="s">
        <v>1157</v>
      </c>
      <c r="K2656" s="637" t="s">
        <v>32</v>
      </c>
      <c r="L2656" s="637">
        <v>52511</v>
      </c>
      <c r="M2656" s="638">
        <v>45254</v>
      </c>
      <c r="N2656" s="74">
        <f t="shared" si="124"/>
        <v>12</v>
      </c>
      <c r="O2656" s="74">
        <f t="shared" si="125"/>
        <v>11</v>
      </c>
      <c r="P2656" s="139" t="str">
        <f t="shared" si="126"/>
        <v>Gastos_Gerais</v>
      </c>
    </row>
    <row r="2657" spans="1:16" ht="38.25" x14ac:dyDescent="0.2">
      <c r="A2657" s="627">
        <v>9748</v>
      </c>
      <c r="B2657" s="634">
        <v>45279</v>
      </c>
      <c r="C2657" s="642">
        <v>45231</v>
      </c>
      <c r="D2657" s="636" t="s">
        <v>264</v>
      </c>
      <c r="E2657" s="636" t="s">
        <v>206</v>
      </c>
      <c r="F2657" s="374">
        <v>356.06</v>
      </c>
      <c r="G2657" s="636" t="s">
        <v>5268</v>
      </c>
      <c r="H2657" s="636" t="s">
        <v>419</v>
      </c>
      <c r="I2657" s="637" t="s">
        <v>4545</v>
      </c>
      <c r="J2657" s="637" t="s">
        <v>1157</v>
      </c>
      <c r="K2657" s="637" t="s">
        <v>1157</v>
      </c>
      <c r="L2657" s="637">
        <v>582333</v>
      </c>
      <c r="M2657" s="638">
        <v>45279</v>
      </c>
      <c r="N2657" s="74">
        <f t="shared" si="124"/>
        <v>12</v>
      </c>
      <c r="O2657" s="74">
        <f t="shared" si="125"/>
        <v>11</v>
      </c>
      <c r="P2657" s="139" t="str">
        <f t="shared" si="126"/>
        <v>Gastos_Gerais</v>
      </c>
    </row>
    <row r="2658" spans="1:16" ht="38.25" x14ac:dyDescent="0.2">
      <c r="A2658" s="627">
        <v>9748</v>
      </c>
      <c r="B2658" s="634">
        <v>45279</v>
      </c>
      <c r="C2658" s="642">
        <v>45231</v>
      </c>
      <c r="D2658" s="636" t="s">
        <v>264</v>
      </c>
      <c r="E2658" s="636" t="s">
        <v>206</v>
      </c>
      <c r="F2658" s="374">
        <v>356.06</v>
      </c>
      <c r="G2658" s="636" t="s">
        <v>5265</v>
      </c>
      <c r="H2658" s="636" t="s">
        <v>419</v>
      </c>
      <c r="I2658" s="637" t="s">
        <v>4545</v>
      </c>
      <c r="J2658" s="637" t="s">
        <v>1157</v>
      </c>
      <c r="K2658" s="637" t="s">
        <v>1157</v>
      </c>
      <c r="L2658" s="637">
        <v>582344</v>
      </c>
      <c r="M2658" s="638">
        <v>45279</v>
      </c>
      <c r="N2658" s="74">
        <f t="shared" si="124"/>
        <v>12</v>
      </c>
      <c r="O2658" s="74">
        <f t="shared" si="125"/>
        <v>11</v>
      </c>
      <c r="P2658" s="139" t="str">
        <f t="shared" si="126"/>
        <v>Gastos_Gerais</v>
      </c>
    </row>
    <row r="2659" spans="1:16" ht="38.25" x14ac:dyDescent="0.2">
      <c r="A2659" s="627">
        <v>9748</v>
      </c>
      <c r="B2659" s="634">
        <v>45279</v>
      </c>
      <c r="C2659" s="642">
        <v>45231</v>
      </c>
      <c r="D2659" s="636" t="s">
        <v>264</v>
      </c>
      <c r="E2659" s="636" t="s">
        <v>206</v>
      </c>
      <c r="F2659" s="374">
        <v>356.06</v>
      </c>
      <c r="G2659" s="636" t="s">
        <v>5286</v>
      </c>
      <c r="H2659" s="636" t="s">
        <v>1032</v>
      </c>
      <c r="I2659" s="637" t="s">
        <v>4545</v>
      </c>
      <c r="J2659" s="637" t="s">
        <v>1157</v>
      </c>
      <c r="K2659" s="637" t="s">
        <v>1157</v>
      </c>
      <c r="L2659" s="637">
        <v>582335</v>
      </c>
      <c r="M2659" s="638">
        <v>45279</v>
      </c>
      <c r="N2659" s="74">
        <f t="shared" si="124"/>
        <v>12</v>
      </c>
      <c r="O2659" s="74">
        <f t="shared" si="125"/>
        <v>11</v>
      </c>
      <c r="P2659" s="139" t="str">
        <f t="shared" si="126"/>
        <v>Gastos_Gerais</v>
      </c>
    </row>
    <row r="2660" spans="1:16" ht="38.25" x14ac:dyDescent="0.2">
      <c r="A2660" s="627">
        <v>9748</v>
      </c>
      <c r="B2660" s="634">
        <v>45279</v>
      </c>
      <c r="C2660" s="642">
        <v>45231</v>
      </c>
      <c r="D2660" s="636" t="s">
        <v>264</v>
      </c>
      <c r="E2660" s="636" t="s">
        <v>398</v>
      </c>
      <c r="F2660" s="374">
        <v>1814.7</v>
      </c>
      <c r="G2660" s="636" t="s">
        <v>10233</v>
      </c>
      <c r="H2660" s="636" t="s">
        <v>416</v>
      </c>
      <c r="I2660" s="637" t="s">
        <v>5757</v>
      </c>
      <c r="J2660" s="637" t="s">
        <v>1157</v>
      </c>
      <c r="K2660" s="637" t="s">
        <v>32</v>
      </c>
      <c r="L2660" s="637">
        <v>162</v>
      </c>
      <c r="M2660" s="638">
        <v>45273</v>
      </c>
      <c r="N2660" s="74">
        <f t="shared" si="124"/>
        <v>12</v>
      </c>
      <c r="O2660" s="74">
        <f t="shared" si="125"/>
        <v>11</v>
      </c>
      <c r="P2660" s="139" t="str">
        <f t="shared" si="126"/>
        <v>Gastos_Gerais</v>
      </c>
    </row>
    <row r="2661" spans="1:16" ht="38.25" x14ac:dyDescent="0.2">
      <c r="A2661" s="627">
        <v>9748</v>
      </c>
      <c r="B2661" s="634">
        <v>45279</v>
      </c>
      <c r="C2661" s="642">
        <v>45231</v>
      </c>
      <c r="D2661" s="636" t="s">
        <v>264</v>
      </c>
      <c r="E2661" s="636" t="s">
        <v>206</v>
      </c>
      <c r="F2661" s="374">
        <v>356.06</v>
      </c>
      <c r="G2661" s="636" t="s">
        <v>5284</v>
      </c>
      <c r="H2661" s="636" t="s">
        <v>420</v>
      </c>
      <c r="I2661" s="637" t="s">
        <v>4545</v>
      </c>
      <c r="J2661" s="637" t="s">
        <v>1157</v>
      </c>
      <c r="K2661" s="637" t="s">
        <v>1157</v>
      </c>
      <c r="L2661" s="637">
        <v>582343</v>
      </c>
      <c r="M2661" s="638">
        <v>45279</v>
      </c>
      <c r="N2661" s="74">
        <f t="shared" si="124"/>
        <v>12</v>
      </c>
      <c r="O2661" s="74">
        <f t="shared" si="125"/>
        <v>11</v>
      </c>
      <c r="P2661" s="139" t="str">
        <f t="shared" si="126"/>
        <v>Gastos_Gerais</v>
      </c>
    </row>
    <row r="2662" spans="1:16" ht="38.25" x14ac:dyDescent="0.2">
      <c r="A2662" s="627">
        <v>9748</v>
      </c>
      <c r="B2662" s="634">
        <v>45279</v>
      </c>
      <c r="C2662" s="642">
        <v>45231</v>
      </c>
      <c r="D2662" s="636" t="s">
        <v>264</v>
      </c>
      <c r="E2662" s="636" t="s">
        <v>206</v>
      </c>
      <c r="F2662" s="374">
        <v>356.06</v>
      </c>
      <c r="G2662" s="636" t="s">
        <v>11254</v>
      </c>
      <c r="H2662" s="636" t="s">
        <v>493</v>
      </c>
      <c r="I2662" s="637" t="s">
        <v>4545</v>
      </c>
      <c r="J2662" s="637" t="s">
        <v>1157</v>
      </c>
      <c r="K2662" s="637" t="s">
        <v>1157</v>
      </c>
      <c r="L2662" s="637" t="s">
        <v>425</v>
      </c>
      <c r="M2662" s="634">
        <v>45279</v>
      </c>
      <c r="N2662" s="74">
        <f t="shared" si="124"/>
        <v>12</v>
      </c>
      <c r="O2662" s="74">
        <f t="shared" si="125"/>
        <v>11</v>
      </c>
      <c r="P2662" s="139" t="str">
        <f t="shared" si="126"/>
        <v>Gastos_Gerais</v>
      </c>
    </row>
    <row r="2663" spans="1:16" ht="38.25" x14ac:dyDescent="0.2">
      <c r="A2663" s="627">
        <v>9748</v>
      </c>
      <c r="B2663" s="634">
        <v>45279</v>
      </c>
      <c r="C2663" s="642">
        <v>45261</v>
      </c>
      <c r="D2663" s="636" t="s">
        <v>264</v>
      </c>
      <c r="E2663" s="636" t="s">
        <v>388</v>
      </c>
      <c r="F2663" s="374">
        <v>11917.44</v>
      </c>
      <c r="G2663" s="636" t="s">
        <v>10134</v>
      </c>
      <c r="H2663" s="636" t="s">
        <v>419</v>
      </c>
      <c r="I2663" s="637" t="s">
        <v>6130</v>
      </c>
      <c r="J2663" s="637" t="s">
        <v>1157</v>
      </c>
      <c r="K2663" s="637" t="s">
        <v>32</v>
      </c>
      <c r="L2663" s="637">
        <v>202314</v>
      </c>
      <c r="M2663" s="638">
        <v>45274</v>
      </c>
      <c r="N2663" s="74">
        <f t="shared" si="124"/>
        <v>12</v>
      </c>
      <c r="O2663" s="74">
        <f t="shared" si="125"/>
        <v>12</v>
      </c>
      <c r="P2663" s="139" t="str">
        <f t="shared" si="126"/>
        <v>Gastos_Gerais</v>
      </c>
    </row>
    <row r="2664" spans="1:16" ht="76.5" x14ac:dyDescent="0.2">
      <c r="A2664" s="627">
        <v>9748</v>
      </c>
      <c r="B2664" s="634">
        <v>45279</v>
      </c>
      <c r="C2664" s="642">
        <v>45261</v>
      </c>
      <c r="D2664" s="636" t="s">
        <v>141</v>
      </c>
      <c r="E2664" s="636" t="s">
        <v>224</v>
      </c>
      <c r="F2664" s="374">
        <v>2070</v>
      </c>
      <c r="G2664" s="636" t="s">
        <v>11255</v>
      </c>
      <c r="H2664" s="636" t="s">
        <v>417</v>
      </c>
      <c r="I2664" s="637" t="s">
        <v>8954</v>
      </c>
      <c r="J2664" s="637" t="s">
        <v>1157</v>
      </c>
      <c r="K2664" s="637" t="s">
        <v>32</v>
      </c>
      <c r="L2664" s="637">
        <v>8240</v>
      </c>
      <c r="M2664" s="638">
        <v>45264</v>
      </c>
      <c r="N2664" s="74">
        <f t="shared" si="124"/>
        <v>12</v>
      </c>
      <c r="O2664" s="74">
        <f t="shared" si="125"/>
        <v>12</v>
      </c>
      <c r="P2664" s="139" t="str">
        <f t="shared" si="126"/>
        <v>Aquisição_de_Bens_Permanentes</v>
      </c>
    </row>
    <row r="2665" spans="1:16" ht="38.25" x14ac:dyDescent="0.2">
      <c r="A2665" s="627">
        <v>9748</v>
      </c>
      <c r="B2665" s="634">
        <v>45279</v>
      </c>
      <c r="C2665" s="642">
        <v>45261</v>
      </c>
      <c r="D2665" s="636" t="s">
        <v>264</v>
      </c>
      <c r="E2665" s="636" t="s">
        <v>0</v>
      </c>
      <c r="F2665" s="374">
        <v>981.51</v>
      </c>
      <c r="G2665" s="636" t="s">
        <v>6668</v>
      </c>
      <c r="H2665" s="636" t="s">
        <v>423</v>
      </c>
      <c r="I2665" s="637" t="s">
        <v>1570</v>
      </c>
      <c r="J2665" s="637" t="s">
        <v>1157</v>
      </c>
      <c r="K2665" s="637" t="s">
        <v>32</v>
      </c>
      <c r="L2665" s="637">
        <v>40326</v>
      </c>
      <c r="M2665" s="638">
        <v>45272</v>
      </c>
      <c r="N2665" s="74">
        <f t="shared" si="124"/>
        <v>12</v>
      </c>
      <c r="O2665" s="74">
        <f t="shared" si="125"/>
        <v>12</v>
      </c>
      <c r="P2665" s="139" t="str">
        <f t="shared" si="126"/>
        <v>Gastos_Gerais</v>
      </c>
    </row>
    <row r="2666" spans="1:16" ht="76.5" x14ac:dyDescent="0.2">
      <c r="A2666" s="627">
        <v>9748</v>
      </c>
      <c r="B2666" s="634">
        <v>45279</v>
      </c>
      <c r="C2666" s="642">
        <v>45261</v>
      </c>
      <c r="D2666" s="636" t="s">
        <v>141</v>
      </c>
      <c r="E2666" s="636" t="s">
        <v>224</v>
      </c>
      <c r="F2666" s="374">
        <v>4140</v>
      </c>
      <c r="G2666" s="636" t="s">
        <v>11256</v>
      </c>
      <c r="H2666" s="636" t="s">
        <v>420</v>
      </c>
      <c r="I2666" s="637" t="s">
        <v>8954</v>
      </c>
      <c r="J2666" s="637" t="s">
        <v>1157</v>
      </c>
      <c r="K2666" s="637" t="s">
        <v>32</v>
      </c>
      <c r="L2666" s="637">
        <v>8239</v>
      </c>
      <c r="M2666" s="638">
        <v>45264</v>
      </c>
      <c r="N2666" s="74">
        <f t="shared" si="124"/>
        <v>12</v>
      </c>
      <c r="O2666" s="74">
        <f t="shared" si="125"/>
        <v>12</v>
      </c>
      <c r="P2666" s="139" t="str">
        <f t="shared" si="126"/>
        <v>Aquisição_de_Bens_Permanentes</v>
      </c>
    </row>
    <row r="2667" spans="1:16" ht="51" x14ac:dyDescent="0.2">
      <c r="A2667" s="627">
        <v>9748</v>
      </c>
      <c r="B2667" s="634">
        <v>45279</v>
      </c>
      <c r="C2667" s="642">
        <v>45231</v>
      </c>
      <c r="D2667" s="636" t="s">
        <v>176</v>
      </c>
      <c r="E2667" s="636" t="s">
        <v>55</v>
      </c>
      <c r="F2667" s="374">
        <v>23410.71</v>
      </c>
      <c r="G2667" s="636" t="s">
        <v>11257</v>
      </c>
      <c r="H2667" s="636" t="s">
        <v>303</v>
      </c>
      <c r="I2667" s="637" t="s">
        <v>1848</v>
      </c>
      <c r="J2667" s="637" t="s">
        <v>1157</v>
      </c>
      <c r="K2667" s="637" t="s">
        <v>32</v>
      </c>
      <c r="L2667" s="637">
        <v>391632</v>
      </c>
      <c r="M2667" s="638">
        <v>45264</v>
      </c>
      <c r="N2667" s="74">
        <f t="shared" si="124"/>
        <v>12</v>
      </c>
      <c r="O2667" s="74">
        <f t="shared" si="125"/>
        <v>11</v>
      </c>
      <c r="P2667" s="139" t="str">
        <f t="shared" si="126"/>
        <v>Gastos_com_Pessoal</v>
      </c>
    </row>
    <row r="2668" spans="1:16" ht="38.25" x14ac:dyDescent="0.2">
      <c r="A2668" s="627">
        <v>9748</v>
      </c>
      <c r="B2668" s="634">
        <v>45279</v>
      </c>
      <c r="C2668" s="642">
        <v>45261</v>
      </c>
      <c r="D2668" s="636" t="s">
        <v>264</v>
      </c>
      <c r="E2668" s="636" t="s">
        <v>0</v>
      </c>
      <c r="F2668" s="374">
        <v>1168.01</v>
      </c>
      <c r="G2668" s="636" t="s">
        <v>6668</v>
      </c>
      <c r="H2668" s="636" t="s">
        <v>493</v>
      </c>
      <c r="I2668" s="637" t="s">
        <v>1570</v>
      </c>
      <c r="J2668" s="637" t="s">
        <v>1157</v>
      </c>
      <c r="K2668" s="637" t="s">
        <v>32</v>
      </c>
      <c r="L2668" s="637">
        <v>40334</v>
      </c>
      <c r="M2668" s="638">
        <v>45273</v>
      </c>
      <c r="N2668" s="74">
        <f t="shared" si="124"/>
        <v>12</v>
      </c>
      <c r="O2668" s="74">
        <f t="shared" si="125"/>
        <v>12</v>
      </c>
      <c r="P2668" s="139" t="str">
        <f t="shared" si="126"/>
        <v>Gastos_Gerais</v>
      </c>
    </row>
    <row r="2669" spans="1:16" ht="38.25" x14ac:dyDescent="0.2">
      <c r="A2669" s="627">
        <v>9748</v>
      </c>
      <c r="B2669" s="634">
        <v>45279</v>
      </c>
      <c r="C2669" s="642">
        <v>45231</v>
      </c>
      <c r="D2669" s="636" t="s">
        <v>264</v>
      </c>
      <c r="E2669" s="636" t="s">
        <v>177</v>
      </c>
      <c r="F2669" s="374">
        <v>725.11</v>
      </c>
      <c r="G2669" s="636" t="s">
        <v>1729</v>
      </c>
      <c r="H2669" s="636" t="s">
        <v>421</v>
      </c>
      <c r="I2669" s="637" t="s">
        <v>2646</v>
      </c>
      <c r="J2669" s="637" t="s">
        <v>1157</v>
      </c>
      <c r="K2669" s="637" t="s">
        <v>1158</v>
      </c>
      <c r="L2669" s="637" t="s">
        <v>11258</v>
      </c>
      <c r="M2669" s="638">
        <v>45279</v>
      </c>
      <c r="N2669" s="74">
        <f t="shared" si="124"/>
        <v>12</v>
      </c>
      <c r="O2669" s="74">
        <f t="shared" si="125"/>
        <v>11</v>
      </c>
      <c r="P2669" s="139" t="str">
        <f t="shared" si="126"/>
        <v>Gastos_Gerais</v>
      </c>
    </row>
    <row r="2670" spans="1:16" s="331" customFormat="1" ht="38.25" x14ac:dyDescent="0.2">
      <c r="A2670" s="627">
        <v>9748</v>
      </c>
      <c r="B2670" s="634">
        <v>45279</v>
      </c>
      <c r="C2670" s="642">
        <v>45231</v>
      </c>
      <c r="D2670" s="636" t="s">
        <v>264</v>
      </c>
      <c r="E2670" s="636" t="s">
        <v>177</v>
      </c>
      <c r="F2670" s="374">
        <v>650.52</v>
      </c>
      <c r="G2670" s="636" t="s">
        <v>1729</v>
      </c>
      <c r="H2670" s="636" t="s">
        <v>418</v>
      </c>
      <c r="I2670" s="637" t="s">
        <v>2646</v>
      </c>
      <c r="J2670" s="637" t="s">
        <v>1157</v>
      </c>
      <c r="K2670" s="637" t="s">
        <v>1158</v>
      </c>
      <c r="L2670" s="637" t="s">
        <v>11259</v>
      </c>
      <c r="M2670" s="638">
        <v>45279</v>
      </c>
      <c r="N2670" s="74">
        <f t="shared" si="124"/>
        <v>12</v>
      </c>
      <c r="O2670" s="74">
        <f t="shared" si="125"/>
        <v>11</v>
      </c>
      <c r="P2670" s="139" t="str">
        <f t="shared" si="126"/>
        <v>Gastos_Gerais</v>
      </c>
    </row>
    <row r="2671" spans="1:16" ht="38.25" x14ac:dyDescent="0.2">
      <c r="A2671" s="627">
        <v>9748</v>
      </c>
      <c r="B2671" s="634">
        <v>45279</v>
      </c>
      <c r="C2671" s="642">
        <v>45231</v>
      </c>
      <c r="D2671" s="636" t="s">
        <v>264</v>
      </c>
      <c r="E2671" s="636" t="s">
        <v>160</v>
      </c>
      <c r="F2671" s="374">
        <v>111.47</v>
      </c>
      <c r="G2671" s="636" t="s">
        <v>160</v>
      </c>
      <c r="H2671" s="636" t="s">
        <v>493</v>
      </c>
      <c r="I2671" s="637" t="s">
        <v>2646</v>
      </c>
      <c r="J2671" s="637" t="s">
        <v>1157</v>
      </c>
      <c r="K2671" s="637" t="s">
        <v>1158</v>
      </c>
      <c r="L2671" s="637" t="s">
        <v>11260</v>
      </c>
      <c r="M2671" s="638">
        <v>45279</v>
      </c>
      <c r="N2671" s="74">
        <f t="shared" si="124"/>
        <v>12</v>
      </c>
      <c r="O2671" s="74">
        <f t="shared" si="125"/>
        <v>11</v>
      </c>
      <c r="P2671" s="139" t="str">
        <f t="shared" si="126"/>
        <v>Gastos_Gerais</v>
      </c>
    </row>
    <row r="2672" spans="1:16" ht="38.25" x14ac:dyDescent="0.2">
      <c r="A2672" s="627">
        <v>9748</v>
      </c>
      <c r="B2672" s="634">
        <v>45279</v>
      </c>
      <c r="C2672" s="642">
        <v>45231</v>
      </c>
      <c r="D2672" s="636" t="s">
        <v>264</v>
      </c>
      <c r="E2672" s="636" t="s">
        <v>160</v>
      </c>
      <c r="F2672" s="374">
        <v>171.23</v>
      </c>
      <c r="G2672" s="636" t="s">
        <v>160</v>
      </c>
      <c r="H2672" s="636" t="s">
        <v>419</v>
      </c>
      <c r="I2672" s="637" t="s">
        <v>2646</v>
      </c>
      <c r="J2672" s="637" t="s">
        <v>1157</v>
      </c>
      <c r="K2672" s="637" t="s">
        <v>1158</v>
      </c>
      <c r="L2672" s="637" t="s">
        <v>11261</v>
      </c>
      <c r="M2672" s="638">
        <v>45279</v>
      </c>
      <c r="N2672" s="74">
        <f t="shared" si="124"/>
        <v>12</v>
      </c>
      <c r="O2672" s="74">
        <f t="shared" si="125"/>
        <v>11</v>
      </c>
      <c r="P2672" s="139" t="str">
        <f t="shared" si="126"/>
        <v>Gastos_Gerais</v>
      </c>
    </row>
    <row r="2673" spans="1:16" ht="38.25" x14ac:dyDescent="0.2">
      <c r="A2673" s="627">
        <v>9748</v>
      </c>
      <c r="B2673" s="634">
        <v>45279</v>
      </c>
      <c r="C2673" s="642">
        <v>45231</v>
      </c>
      <c r="D2673" s="636" t="s">
        <v>264</v>
      </c>
      <c r="E2673" s="636" t="s">
        <v>160</v>
      </c>
      <c r="F2673" s="374">
        <v>103.93</v>
      </c>
      <c r="G2673" s="640" t="s">
        <v>160</v>
      </c>
      <c r="H2673" s="636" t="s">
        <v>418</v>
      </c>
      <c r="I2673" s="637" t="s">
        <v>2646</v>
      </c>
      <c r="J2673" s="637" t="s">
        <v>1157</v>
      </c>
      <c r="K2673" s="637" t="s">
        <v>1158</v>
      </c>
      <c r="L2673" s="637" t="s">
        <v>11262</v>
      </c>
      <c r="M2673" s="638">
        <v>45279</v>
      </c>
      <c r="N2673" s="74">
        <f t="shared" si="124"/>
        <v>12</v>
      </c>
      <c r="O2673" s="74">
        <f t="shared" si="125"/>
        <v>11</v>
      </c>
      <c r="P2673" s="139" t="str">
        <f t="shared" si="126"/>
        <v>Gastos_Gerais</v>
      </c>
    </row>
    <row r="2674" spans="1:16" ht="38.25" x14ac:dyDescent="0.2">
      <c r="A2674" s="627">
        <v>9748</v>
      </c>
      <c r="B2674" s="634">
        <v>45279</v>
      </c>
      <c r="C2674" s="642">
        <v>45231</v>
      </c>
      <c r="D2674" s="636" t="s">
        <v>264</v>
      </c>
      <c r="E2674" s="636" t="s">
        <v>160</v>
      </c>
      <c r="F2674" s="374">
        <v>100.81</v>
      </c>
      <c r="G2674" s="636" t="s">
        <v>4557</v>
      </c>
      <c r="H2674" s="636" t="s">
        <v>419</v>
      </c>
      <c r="I2674" s="637" t="s">
        <v>2646</v>
      </c>
      <c r="J2674" s="637" t="s">
        <v>1157</v>
      </c>
      <c r="K2674" s="637" t="s">
        <v>1158</v>
      </c>
      <c r="L2674" s="637" t="s">
        <v>11263</v>
      </c>
      <c r="M2674" s="638">
        <v>45279</v>
      </c>
      <c r="N2674" s="74">
        <f t="shared" si="124"/>
        <v>12</v>
      </c>
      <c r="O2674" s="74">
        <f t="shared" si="125"/>
        <v>11</v>
      </c>
      <c r="P2674" s="139" t="str">
        <f t="shared" si="126"/>
        <v>Gastos_Gerais</v>
      </c>
    </row>
    <row r="2675" spans="1:16" ht="38.25" x14ac:dyDescent="0.2">
      <c r="A2675" s="627">
        <v>9748</v>
      </c>
      <c r="B2675" s="634">
        <v>45279</v>
      </c>
      <c r="C2675" s="642">
        <v>45231</v>
      </c>
      <c r="D2675" s="636" t="s">
        <v>264</v>
      </c>
      <c r="E2675" s="636" t="s">
        <v>177</v>
      </c>
      <c r="F2675" s="374">
        <v>730.4</v>
      </c>
      <c r="G2675" s="636" t="s">
        <v>1729</v>
      </c>
      <c r="H2675" s="636" t="s">
        <v>493</v>
      </c>
      <c r="I2675" s="637" t="s">
        <v>2646</v>
      </c>
      <c r="J2675" s="637" t="s">
        <v>1157</v>
      </c>
      <c r="K2675" s="637" t="s">
        <v>1158</v>
      </c>
      <c r="L2675" s="637" t="s">
        <v>11264</v>
      </c>
      <c r="M2675" s="638">
        <v>45279</v>
      </c>
      <c r="N2675" s="74">
        <f t="shared" si="124"/>
        <v>12</v>
      </c>
      <c r="O2675" s="74">
        <f t="shared" si="125"/>
        <v>11</v>
      </c>
      <c r="P2675" s="139" t="str">
        <f t="shared" si="126"/>
        <v>Gastos_Gerais</v>
      </c>
    </row>
    <row r="2676" spans="1:16" ht="38.25" x14ac:dyDescent="0.2">
      <c r="A2676" s="627">
        <v>9748</v>
      </c>
      <c r="B2676" s="634">
        <v>45279</v>
      </c>
      <c r="C2676" s="642">
        <v>45231</v>
      </c>
      <c r="D2676" s="636" t="s">
        <v>264</v>
      </c>
      <c r="E2676" s="636" t="s">
        <v>160</v>
      </c>
      <c r="F2676" s="374">
        <v>44.44</v>
      </c>
      <c r="G2676" s="636" t="s">
        <v>160</v>
      </c>
      <c r="H2676" s="636" t="s">
        <v>421</v>
      </c>
      <c r="I2676" s="637" t="s">
        <v>9620</v>
      </c>
      <c r="J2676" s="637" t="s">
        <v>1157</v>
      </c>
      <c r="K2676" s="637" t="s">
        <v>1158</v>
      </c>
      <c r="L2676" s="637" t="s">
        <v>11265</v>
      </c>
      <c r="M2676" s="638">
        <v>45279</v>
      </c>
      <c r="N2676" s="74">
        <f t="shared" si="124"/>
        <v>12</v>
      </c>
      <c r="O2676" s="74">
        <f t="shared" si="125"/>
        <v>11</v>
      </c>
      <c r="P2676" s="139" t="str">
        <f t="shared" si="126"/>
        <v>Gastos_Gerais</v>
      </c>
    </row>
    <row r="2677" spans="1:16" ht="38.25" x14ac:dyDescent="0.2">
      <c r="A2677" s="627">
        <v>9748</v>
      </c>
      <c r="B2677" s="634">
        <v>45279</v>
      </c>
      <c r="C2677" s="642">
        <v>45231</v>
      </c>
      <c r="D2677" s="636" t="s">
        <v>264</v>
      </c>
      <c r="E2677" s="636" t="s">
        <v>160</v>
      </c>
      <c r="F2677" s="374">
        <v>199.99</v>
      </c>
      <c r="G2677" s="636" t="s">
        <v>160</v>
      </c>
      <c r="H2677" s="636" t="s">
        <v>414</v>
      </c>
      <c r="I2677" s="637" t="s">
        <v>9620</v>
      </c>
      <c r="J2677" s="637" t="s">
        <v>1157</v>
      </c>
      <c r="K2677" s="637" t="s">
        <v>1158</v>
      </c>
      <c r="L2677" s="637" t="s">
        <v>11266</v>
      </c>
      <c r="M2677" s="638">
        <v>45279</v>
      </c>
      <c r="N2677" s="74">
        <f t="shared" si="124"/>
        <v>12</v>
      </c>
      <c r="O2677" s="74">
        <f t="shared" si="125"/>
        <v>11</v>
      </c>
      <c r="P2677" s="139" t="str">
        <f t="shared" si="126"/>
        <v>Gastos_Gerais</v>
      </c>
    </row>
    <row r="2678" spans="1:16" ht="38.25" x14ac:dyDescent="0.2">
      <c r="A2678" s="627">
        <v>9748</v>
      </c>
      <c r="B2678" s="634">
        <v>45279</v>
      </c>
      <c r="C2678" s="642">
        <v>45231</v>
      </c>
      <c r="D2678" s="636" t="s">
        <v>264</v>
      </c>
      <c r="E2678" s="636" t="s">
        <v>160</v>
      </c>
      <c r="F2678" s="374">
        <v>143.09</v>
      </c>
      <c r="G2678" s="636" t="s">
        <v>160</v>
      </c>
      <c r="H2678" s="636" t="s">
        <v>423</v>
      </c>
      <c r="I2678" s="637" t="s">
        <v>9620</v>
      </c>
      <c r="J2678" s="637" t="s">
        <v>1157</v>
      </c>
      <c r="K2678" s="637" t="s">
        <v>1158</v>
      </c>
      <c r="L2678" s="637" t="s">
        <v>11267</v>
      </c>
      <c r="M2678" s="638">
        <v>45279</v>
      </c>
      <c r="N2678" s="74">
        <f t="shared" si="124"/>
        <v>12</v>
      </c>
      <c r="O2678" s="74">
        <f t="shared" si="125"/>
        <v>11</v>
      </c>
      <c r="P2678" s="139" t="str">
        <f t="shared" si="126"/>
        <v>Gastos_Gerais</v>
      </c>
    </row>
    <row r="2679" spans="1:16" ht="38.25" x14ac:dyDescent="0.2">
      <c r="A2679" s="627">
        <v>9748</v>
      </c>
      <c r="B2679" s="634">
        <v>45279</v>
      </c>
      <c r="C2679" s="642">
        <v>45231</v>
      </c>
      <c r="D2679" s="636" t="s">
        <v>264</v>
      </c>
      <c r="E2679" s="636" t="s">
        <v>160</v>
      </c>
      <c r="F2679" s="374">
        <v>142.35</v>
      </c>
      <c r="G2679" s="636" t="s">
        <v>160</v>
      </c>
      <c r="H2679" s="636" t="s">
        <v>416</v>
      </c>
      <c r="I2679" s="637" t="s">
        <v>9620</v>
      </c>
      <c r="J2679" s="637" t="s">
        <v>1157</v>
      </c>
      <c r="K2679" s="637" t="s">
        <v>1158</v>
      </c>
      <c r="L2679" s="637" t="s">
        <v>11268</v>
      </c>
      <c r="M2679" s="638">
        <v>45279</v>
      </c>
      <c r="N2679" s="74">
        <f t="shared" si="124"/>
        <v>12</v>
      </c>
      <c r="O2679" s="74">
        <f t="shared" si="125"/>
        <v>11</v>
      </c>
      <c r="P2679" s="139" t="str">
        <f t="shared" si="126"/>
        <v>Gastos_Gerais</v>
      </c>
    </row>
    <row r="2680" spans="1:16" ht="38.25" x14ac:dyDescent="0.2">
      <c r="A2680" s="627">
        <v>9748</v>
      </c>
      <c r="B2680" s="634">
        <v>45279</v>
      </c>
      <c r="C2680" s="642">
        <v>45231</v>
      </c>
      <c r="D2680" s="636" t="s">
        <v>264</v>
      </c>
      <c r="E2680" s="636" t="s">
        <v>160</v>
      </c>
      <c r="F2680" s="410">
        <v>247.58</v>
      </c>
      <c r="G2680" s="636" t="s">
        <v>160</v>
      </c>
      <c r="H2680" s="636" t="s">
        <v>417</v>
      </c>
      <c r="I2680" s="637" t="s">
        <v>9620</v>
      </c>
      <c r="J2680" s="637" t="s">
        <v>1157</v>
      </c>
      <c r="K2680" s="637" t="s">
        <v>1158</v>
      </c>
      <c r="L2680" s="637" t="s">
        <v>11269</v>
      </c>
      <c r="M2680" s="638">
        <v>45279</v>
      </c>
      <c r="N2680" s="74">
        <f t="shared" si="124"/>
        <v>12</v>
      </c>
      <c r="O2680" s="74">
        <f t="shared" si="125"/>
        <v>11</v>
      </c>
      <c r="P2680" s="139" t="str">
        <f t="shared" si="126"/>
        <v>Gastos_Gerais</v>
      </c>
    </row>
    <row r="2681" spans="1:16" ht="38.25" x14ac:dyDescent="0.2">
      <c r="A2681" s="627">
        <v>9748</v>
      </c>
      <c r="B2681" s="634">
        <v>45279</v>
      </c>
      <c r="C2681" s="642">
        <v>45261</v>
      </c>
      <c r="D2681" s="636" t="s">
        <v>264</v>
      </c>
      <c r="E2681" s="636" t="s">
        <v>404</v>
      </c>
      <c r="F2681" s="374">
        <v>1800</v>
      </c>
      <c r="G2681" s="636" t="s">
        <v>11270</v>
      </c>
      <c r="H2681" s="636" t="s">
        <v>423</v>
      </c>
      <c r="I2681" s="637" t="s">
        <v>9212</v>
      </c>
      <c r="J2681" s="637" t="s">
        <v>1157</v>
      </c>
      <c r="K2681" s="637" t="s">
        <v>32</v>
      </c>
      <c r="L2681" s="637">
        <v>16</v>
      </c>
      <c r="M2681" s="638">
        <v>45273</v>
      </c>
      <c r="N2681" s="74">
        <f t="shared" si="124"/>
        <v>12</v>
      </c>
      <c r="O2681" s="74">
        <f t="shared" si="125"/>
        <v>12</v>
      </c>
      <c r="P2681" s="139" t="str">
        <f t="shared" si="126"/>
        <v>Gastos_Gerais</v>
      </c>
    </row>
    <row r="2682" spans="1:16" ht="38.25" x14ac:dyDescent="0.2">
      <c r="A2682" s="627">
        <v>9748</v>
      </c>
      <c r="B2682" s="634">
        <v>45279</v>
      </c>
      <c r="C2682" s="642">
        <v>45261</v>
      </c>
      <c r="D2682" s="636" t="s">
        <v>264</v>
      </c>
      <c r="E2682" s="636" t="s">
        <v>404</v>
      </c>
      <c r="F2682" s="374">
        <v>700</v>
      </c>
      <c r="G2682" s="636" t="s">
        <v>11271</v>
      </c>
      <c r="H2682" s="636" t="s">
        <v>414</v>
      </c>
      <c r="I2682" s="637" t="s">
        <v>11272</v>
      </c>
      <c r="J2682" s="637" t="s">
        <v>1157</v>
      </c>
      <c r="K2682" s="637" t="s">
        <v>32</v>
      </c>
      <c r="L2682" s="637">
        <v>10037</v>
      </c>
      <c r="M2682" s="638">
        <v>45279</v>
      </c>
      <c r="N2682" s="74">
        <f t="shared" si="124"/>
        <v>12</v>
      </c>
      <c r="O2682" s="74">
        <f t="shared" si="125"/>
        <v>12</v>
      </c>
      <c r="P2682" s="139" t="str">
        <f t="shared" si="126"/>
        <v>Gastos_Gerais</v>
      </c>
    </row>
    <row r="2683" spans="1:16" ht="51" x14ac:dyDescent="0.2">
      <c r="A2683" s="627">
        <v>9748</v>
      </c>
      <c r="B2683" s="634">
        <v>45279</v>
      </c>
      <c r="C2683" s="642">
        <v>45261</v>
      </c>
      <c r="D2683" s="636" t="s">
        <v>176</v>
      </c>
      <c r="E2683" s="636" t="s">
        <v>158</v>
      </c>
      <c r="F2683" s="374">
        <v>242.8</v>
      </c>
      <c r="G2683" s="636" t="s">
        <v>11273</v>
      </c>
      <c r="H2683" s="636" t="s">
        <v>303</v>
      </c>
      <c r="I2683" s="637" t="s">
        <v>6221</v>
      </c>
      <c r="J2683" s="637" t="s">
        <v>1188</v>
      </c>
      <c r="K2683" s="637" t="s">
        <v>32</v>
      </c>
      <c r="L2683" s="637"/>
      <c r="M2683" s="638"/>
      <c r="N2683" s="74">
        <f t="shared" si="124"/>
        <v>12</v>
      </c>
      <c r="O2683" s="74">
        <f t="shared" si="125"/>
        <v>12</v>
      </c>
      <c r="P2683" s="139" t="str">
        <f t="shared" si="126"/>
        <v>Gastos_com_Pessoal</v>
      </c>
    </row>
    <row r="2684" spans="1:16" ht="38.25" x14ac:dyDescent="0.2">
      <c r="A2684" s="627">
        <v>9748</v>
      </c>
      <c r="B2684" s="634">
        <v>45279</v>
      </c>
      <c r="C2684" s="642">
        <v>45261</v>
      </c>
      <c r="D2684" s="636" t="s">
        <v>264</v>
      </c>
      <c r="E2684" s="636" t="s">
        <v>96</v>
      </c>
      <c r="F2684" s="374">
        <v>852.75</v>
      </c>
      <c r="G2684" s="636" t="s">
        <v>9709</v>
      </c>
      <c r="H2684" s="636" t="s">
        <v>423</v>
      </c>
      <c r="I2684" s="637" t="s">
        <v>11274</v>
      </c>
      <c r="J2684" s="637" t="s">
        <v>1188</v>
      </c>
      <c r="K2684" s="637" t="s">
        <v>32</v>
      </c>
      <c r="L2684" s="637">
        <v>171</v>
      </c>
      <c r="M2684" s="638">
        <v>45279</v>
      </c>
      <c r="N2684" s="74">
        <f t="shared" si="124"/>
        <v>12</v>
      </c>
      <c r="O2684" s="74">
        <f t="shared" si="125"/>
        <v>12</v>
      </c>
      <c r="P2684" s="139" t="str">
        <f t="shared" si="126"/>
        <v>Gastos_Gerais</v>
      </c>
    </row>
    <row r="2685" spans="1:16" ht="38.25" x14ac:dyDescent="0.2">
      <c r="A2685" s="627">
        <v>9748</v>
      </c>
      <c r="B2685" s="634">
        <v>45279</v>
      </c>
      <c r="C2685" s="642">
        <v>45231</v>
      </c>
      <c r="D2685" s="636" t="s">
        <v>264</v>
      </c>
      <c r="E2685" s="636" t="s">
        <v>65</v>
      </c>
      <c r="F2685" s="374">
        <v>350.01</v>
      </c>
      <c r="G2685" s="636" t="s">
        <v>11275</v>
      </c>
      <c r="H2685" s="636" t="s">
        <v>303</v>
      </c>
      <c r="I2685" s="637" t="s">
        <v>4591</v>
      </c>
      <c r="J2685" s="637" t="s">
        <v>1157</v>
      </c>
      <c r="K2685" s="637" t="s">
        <v>1892</v>
      </c>
      <c r="L2685" s="637">
        <v>1708</v>
      </c>
      <c r="M2685" s="638">
        <v>45279</v>
      </c>
      <c r="N2685" s="74">
        <f t="shared" si="124"/>
        <v>12</v>
      </c>
      <c r="O2685" s="74">
        <f t="shared" si="125"/>
        <v>11</v>
      </c>
      <c r="P2685" s="139" t="str">
        <f t="shared" si="126"/>
        <v>Gastos_Gerais</v>
      </c>
    </row>
    <row r="2686" spans="1:16" ht="48" x14ac:dyDescent="0.2">
      <c r="A2686" s="627">
        <v>9748</v>
      </c>
      <c r="B2686" s="634">
        <v>45279</v>
      </c>
      <c r="C2686" s="642">
        <v>45231</v>
      </c>
      <c r="D2686" s="636" t="s">
        <v>264</v>
      </c>
      <c r="E2686" s="636" t="s">
        <v>65</v>
      </c>
      <c r="F2686" s="374">
        <v>639.27</v>
      </c>
      <c r="G2686" s="636" t="s">
        <v>11276</v>
      </c>
      <c r="H2686" s="636" t="s">
        <v>303</v>
      </c>
      <c r="I2686" s="637" t="s">
        <v>4591</v>
      </c>
      <c r="J2686" s="637" t="s">
        <v>1157</v>
      </c>
      <c r="K2686" s="637" t="s">
        <v>1892</v>
      </c>
      <c r="L2686" s="637">
        <v>5952</v>
      </c>
      <c r="M2686" s="638">
        <v>45279</v>
      </c>
      <c r="N2686" s="74">
        <f t="shared" si="124"/>
        <v>12</v>
      </c>
      <c r="O2686" s="74">
        <f t="shared" si="125"/>
        <v>11</v>
      </c>
      <c r="P2686" s="139" t="str">
        <f t="shared" si="126"/>
        <v>Gastos_Gerais</v>
      </c>
    </row>
    <row r="2687" spans="1:16" ht="38.25" x14ac:dyDescent="0.2">
      <c r="A2687" s="627">
        <v>9748</v>
      </c>
      <c r="B2687" s="634">
        <v>45279</v>
      </c>
      <c r="C2687" s="642">
        <v>45231</v>
      </c>
      <c r="D2687" s="636" t="s">
        <v>264</v>
      </c>
      <c r="E2687" s="636" t="s">
        <v>65</v>
      </c>
      <c r="F2687" s="374">
        <v>45.23</v>
      </c>
      <c r="G2687" s="636" t="s">
        <v>10992</v>
      </c>
      <c r="H2687" s="636" t="s">
        <v>416</v>
      </c>
      <c r="I2687" s="637" t="s">
        <v>4595</v>
      </c>
      <c r="J2687" s="637" t="s">
        <v>1307</v>
      </c>
      <c r="K2687" s="637" t="s">
        <v>1307</v>
      </c>
      <c r="L2687" s="637">
        <v>20234546770</v>
      </c>
      <c r="M2687" s="638">
        <v>45279</v>
      </c>
      <c r="N2687" s="74">
        <f t="shared" si="124"/>
        <v>12</v>
      </c>
      <c r="O2687" s="74">
        <f t="shared" si="125"/>
        <v>11</v>
      </c>
      <c r="P2687" s="139" t="str">
        <f t="shared" si="126"/>
        <v>Gastos_Gerais</v>
      </c>
    </row>
    <row r="2688" spans="1:16" ht="38.25" x14ac:dyDescent="0.2">
      <c r="A2688" s="627">
        <v>9748</v>
      </c>
      <c r="B2688" s="634">
        <v>45279</v>
      </c>
      <c r="C2688" s="642">
        <v>45231</v>
      </c>
      <c r="D2688" s="636" t="s">
        <v>264</v>
      </c>
      <c r="E2688" s="636" t="s">
        <v>65</v>
      </c>
      <c r="F2688" s="374">
        <v>45.23</v>
      </c>
      <c r="G2688" s="636" t="s">
        <v>10992</v>
      </c>
      <c r="H2688" s="636" t="s">
        <v>416</v>
      </c>
      <c r="I2688" s="637" t="s">
        <v>4595</v>
      </c>
      <c r="J2688" s="637" t="s">
        <v>1307</v>
      </c>
      <c r="K2688" s="637" t="s">
        <v>1307</v>
      </c>
      <c r="L2688" s="637">
        <v>20234546947</v>
      </c>
      <c r="M2688" s="638">
        <v>45279</v>
      </c>
      <c r="N2688" s="74">
        <f t="shared" si="124"/>
        <v>12</v>
      </c>
      <c r="O2688" s="74">
        <f t="shared" si="125"/>
        <v>11</v>
      </c>
      <c r="P2688" s="139" t="str">
        <f t="shared" si="126"/>
        <v>Gastos_Gerais</v>
      </c>
    </row>
    <row r="2689" spans="1:16" ht="38.25" x14ac:dyDescent="0.2">
      <c r="A2689" s="627">
        <v>9748</v>
      </c>
      <c r="B2689" s="634">
        <v>45279</v>
      </c>
      <c r="C2689" s="642">
        <v>45261</v>
      </c>
      <c r="D2689" s="636" t="s">
        <v>264</v>
      </c>
      <c r="E2689" s="636" t="s">
        <v>293</v>
      </c>
      <c r="F2689" s="374">
        <v>150</v>
      </c>
      <c r="G2689" s="636" t="s">
        <v>11277</v>
      </c>
      <c r="H2689" s="636" t="s">
        <v>420</v>
      </c>
      <c r="I2689" s="637" t="s">
        <v>10457</v>
      </c>
      <c r="J2689" s="637" t="s">
        <v>1188</v>
      </c>
      <c r="K2689" s="637" t="s">
        <v>4137</v>
      </c>
      <c r="L2689" s="637" t="s">
        <v>425</v>
      </c>
      <c r="M2689" s="638">
        <v>45279</v>
      </c>
      <c r="N2689" s="74">
        <f t="shared" si="124"/>
        <v>12</v>
      </c>
      <c r="O2689" s="74">
        <f t="shared" si="125"/>
        <v>12</v>
      </c>
      <c r="P2689" s="139" t="str">
        <f t="shared" si="126"/>
        <v>Gastos_Gerais</v>
      </c>
    </row>
    <row r="2690" spans="1:16" ht="38.25" x14ac:dyDescent="0.2">
      <c r="A2690" s="627">
        <v>9748</v>
      </c>
      <c r="B2690" s="634">
        <v>45279</v>
      </c>
      <c r="C2690" s="642">
        <v>45261</v>
      </c>
      <c r="D2690" s="636" t="s">
        <v>264</v>
      </c>
      <c r="E2690" s="636" t="s">
        <v>293</v>
      </c>
      <c r="F2690" s="374">
        <v>150</v>
      </c>
      <c r="G2690" s="636" t="s">
        <v>11278</v>
      </c>
      <c r="H2690" s="636" t="s">
        <v>421</v>
      </c>
      <c r="I2690" s="637" t="s">
        <v>7848</v>
      </c>
      <c r="J2690" s="637" t="s">
        <v>1188</v>
      </c>
      <c r="K2690" s="637" t="s">
        <v>4137</v>
      </c>
      <c r="L2690" s="637" t="s">
        <v>425</v>
      </c>
      <c r="M2690" s="638">
        <v>45279</v>
      </c>
      <c r="N2690" s="74">
        <f t="shared" si="124"/>
        <v>12</v>
      </c>
      <c r="O2690" s="74">
        <f t="shared" si="125"/>
        <v>12</v>
      </c>
      <c r="P2690" s="139" t="str">
        <f t="shared" si="126"/>
        <v>Gastos_Gerais</v>
      </c>
    </row>
    <row r="2691" spans="1:16" ht="38.25" x14ac:dyDescent="0.2">
      <c r="A2691" s="627">
        <v>9748</v>
      </c>
      <c r="B2691" s="634">
        <v>45279</v>
      </c>
      <c r="C2691" s="642">
        <v>45261</v>
      </c>
      <c r="D2691" s="636" t="s">
        <v>264</v>
      </c>
      <c r="E2691" s="636" t="s">
        <v>293</v>
      </c>
      <c r="F2691" s="374">
        <v>150</v>
      </c>
      <c r="G2691" s="636" t="s">
        <v>11279</v>
      </c>
      <c r="H2691" s="636" t="s">
        <v>421</v>
      </c>
      <c r="I2691" s="637" t="s">
        <v>1704</v>
      </c>
      <c r="J2691" s="637" t="s">
        <v>1188</v>
      </c>
      <c r="K2691" s="637" t="s">
        <v>4137</v>
      </c>
      <c r="L2691" s="637" t="s">
        <v>425</v>
      </c>
      <c r="M2691" s="638">
        <v>45279</v>
      </c>
      <c r="N2691" s="74">
        <f t="shared" si="124"/>
        <v>12</v>
      </c>
      <c r="O2691" s="74">
        <f t="shared" si="125"/>
        <v>12</v>
      </c>
      <c r="P2691" s="139" t="str">
        <f t="shared" si="126"/>
        <v>Gastos_Gerais</v>
      </c>
    </row>
    <row r="2692" spans="1:16" ht="38.25" x14ac:dyDescent="0.2">
      <c r="A2692" s="627">
        <v>9748</v>
      </c>
      <c r="B2692" s="634">
        <v>45279</v>
      </c>
      <c r="C2692" s="642">
        <v>45261</v>
      </c>
      <c r="D2692" s="636" t="s">
        <v>264</v>
      </c>
      <c r="E2692" s="636" t="s">
        <v>293</v>
      </c>
      <c r="F2692" s="374">
        <v>75</v>
      </c>
      <c r="G2692" s="636" t="s">
        <v>11280</v>
      </c>
      <c r="H2692" s="636" t="s">
        <v>419</v>
      </c>
      <c r="I2692" s="637" t="s">
        <v>11281</v>
      </c>
      <c r="J2692" s="637" t="s">
        <v>1188</v>
      </c>
      <c r="K2692" s="637" t="s">
        <v>4137</v>
      </c>
      <c r="L2692" s="637" t="s">
        <v>425</v>
      </c>
      <c r="M2692" s="638">
        <v>45279</v>
      </c>
      <c r="N2692" s="74">
        <f t="shared" si="124"/>
        <v>12</v>
      </c>
      <c r="O2692" s="74">
        <f t="shared" si="125"/>
        <v>12</v>
      </c>
      <c r="P2692" s="139" t="str">
        <f t="shared" si="126"/>
        <v>Gastos_Gerais</v>
      </c>
    </row>
    <row r="2693" spans="1:16" ht="38.25" x14ac:dyDescent="0.2">
      <c r="A2693" s="627">
        <v>9748</v>
      </c>
      <c r="B2693" s="634">
        <v>45279</v>
      </c>
      <c r="C2693" s="642">
        <v>45261</v>
      </c>
      <c r="D2693" s="636" t="s">
        <v>264</v>
      </c>
      <c r="E2693" s="636" t="s">
        <v>293</v>
      </c>
      <c r="F2693" s="374">
        <v>75</v>
      </c>
      <c r="G2693" s="636" t="s">
        <v>11282</v>
      </c>
      <c r="H2693" s="636" t="s">
        <v>419</v>
      </c>
      <c r="I2693" s="637" t="s">
        <v>4292</v>
      </c>
      <c r="J2693" s="637" t="s">
        <v>1188</v>
      </c>
      <c r="K2693" s="637" t="s">
        <v>4137</v>
      </c>
      <c r="L2693" s="637" t="s">
        <v>425</v>
      </c>
      <c r="M2693" s="638">
        <v>45279</v>
      </c>
      <c r="N2693" s="74">
        <f t="shared" ref="N2693:N2756" si="127">IF(B2693=0,0,IF(YEAR(B2693)=$O$1,MONTH(B2693)-$N$1+1,(YEAR(B2693)-$O$1)*12-$N$1+1+MONTH(B2693)))</f>
        <v>12</v>
      </c>
      <c r="O2693" s="74">
        <f t="shared" ref="O2693:O2756" si="128">IF(C2693=0,0,IF(YEAR(C2693)=$O$1,MONTH(C2693)-$N$1+1,(YEAR(C2693)-$O$1)*12-$N$1+1+MONTH(C2693)))</f>
        <v>12</v>
      </c>
      <c r="P2693" s="139" t="str">
        <f t="shared" ref="P2693:P2756" si="129">SUBSTITUTE(D2693," ","_")</f>
        <v>Gastos_Gerais</v>
      </c>
    </row>
    <row r="2694" spans="1:16" ht="38.25" x14ac:dyDescent="0.2">
      <c r="A2694" s="627">
        <v>9748</v>
      </c>
      <c r="B2694" s="634">
        <v>45279</v>
      </c>
      <c r="C2694" s="642">
        <v>45261</v>
      </c>
      <c r="D2694" s="636" t="s">
        <v>264</v>
      </c>
      <c r="E2694" s="636" t="s">
        <v>293</v>
      </c>
      <c r="F2694" s="374">
        <v>11.4</v>
      </c>
      <c r="G2694" s="636" t="s">
        <v>11283</v>
      </c>
      <c r="H2694" s="636" t="s">
        <v>422</v>
      </c>
      <c r="I2694" s="637" t="s">
        <v>4139</v>
      </c>
      <c r="J2694" s="637" t="s">
        <v>1188</v>
      </c>
      <c r="K2694" s="637" t="s">
        <v>4137</v>
      </c>
      <c r="L2694" s="637" t="s">
        <v>425</v>
      </c>
      <c r="M2694" s="638">
        <v>45279</v>
      </c>
      <c r="N2694" s="74">
        <f t="shared" si="127"/>
        <v>12</v>
      </c>
      <c r="O2694" s="74">
        <f t="shared" si="128"/>
        <v>12</v>
      </c>
      <c r="P2694" s="139" t="str">
        <f t="shared" si="129"/>
        <v>Gastos_Gerais</v>
      </c>
    </row>
    <row r="2695" spans="1:16" ht="38.25" x14ac:dyDescent="0.2">
      <c r="A2695" s="627">
        <v>9748</v>
      </c>
      <c r="B2695" s="634">
        <v>45279</v>
      </c>
      <c r="C2695" s="642">
        <v>45261</v>
      </c>
      <c r="D2695" s="636" t="s">
        <v>264</v>
      </c>
      <c r="E2695" s="636" t="s">
        <v>293</v>
      </c>
      <c r="F2695" s="374">
        <v>10.8</v>
      </c>
      <c r="G2695" s="636" t="s">
        <v>11284</v>
      </c>
      <c r="H2695" s="636" t="s">
        <v>420</v>
      </c>
      <c r="I2695" s="637" t="s">
        <v>10457</v>
      </c>
      <c r="J2695" s="637" t="s">
        <v>1188</v>
      </c>
      <c r="K2695" s="637" t="s">
        <v>4137</v>
      </c>
      <c r="L2695" s="637" t="s">
        <v>425</v>
      </c>
      <c r="M2695" s="638">
        <v>45279</v>
      </c>
      <c r="N2695" s="74">
        <f t="shared" si="127"/>
        <v>12</v>
      </c>
      <c r="O2695" s="74">
        <f t="shared" si="128"/>
        <v>12</v>
      </c>
      <c r="P2695" s="139" t="str">
        <f t="shared" si="129"/>
        <v>Gastos_Gerais</v>
      </c>
    </row>
    <row r="2696" spans="1:16" ht="38.25" x14ac:dyDescent="0.2">
      <c r="A2696" s="627">
        <v>9748</v>
      </c>
      <c r="B2696" s="634">
        <v>45279</v>
      </c>
      <c r="C2696" s="642">
        <v>45261</v>
      </c>
      <c r="D2696" s="636" t="s">
        <v>264</v>
      </c>
      <c r="E2696" s="636" t="s">
        <v>293</v>
      </c>
      <c r="F2696" s="374">
        <v>12.8</v>
      </c>
      <c r="G2696" s="636" t="s">
        <v>11285</v>
      </c>
      <c r="H2696" s="636" t="s">
        <v>419</v>
      </c>
      <c r="I2696" s="637" t="s">
        <v>4292</v>
      </c>
      <c r="J2696" s="637" t="s">
        <v>1188</v>
      </c>
      <c r="K2696" s="637" t="s">
        <v>4137</v>
      </c>
      <c r="L2696" s="637" t="s">
        <v>425</v>
      </c>
      <c r="M2696" s="638">
        <v>45279</v>
      </c>
      <c r="N2696" s="74">
        <f t="shared" si="127"/>
        <v>12</v>
      </c>
      <c r="O2696" s="74">
        <f t="shared" si="128"/>
        <v>12</v>
      </c>
      <c r="P2696" s="139" t="str">
        <f t="shared" si="129"/>
        <v>Gastos_Gerais</v>
      </c>
    </row>
    <row r="2697" spans="1:16" ht="51" x14ac:dyDescent="0.2">
      <c r="A2697" s="627">
        <v>9748</v>
      </c>
      <c r="B2697" s="634">
        <v>45279</v>
      </c>
      <c r="C2697" s="642">
        <v>45261</v>
      </c>
      <c r="D2697" s="636" t="s">
        <v>176</v>
      </c>
      <c r="E2697" s="636" t="s">
        <v>261</v>
      </c>
      <c r="F2697" s="374">
        <v>1492</v>
      </c>
      <c r="G2697" s="636" t="s">
        <v>11286</v>
      </c>
      <c r="H2697" s="636" t="s">
        <v>1032</v>
      </c>
      <c r="I2697" s="637" t="s">
        <v>9406</v>
      </c>
      <c r="J2697" s="637" t="s">
        <v>1188</v>
      </c>
      <c r="K2697" s="637" t="s">
        <v>4137</v>
      </c>
      <c r="L2697" s="637" t="s">
        <v>425</v>
      </c>
      <c r="M2697" s="638">
        <v>45279</v>
      </c>
      <c r="N2697" s="74">
        <f t="shared" si="127"/>
        <v>12</v>
      </c>
      <c r="O2697" s="74">
        <f t="shared" si="128"/>
        <v>12</v>
      </c>
      <c r="P2697" s="139" t="str">
        <f t="shared" si="129"/>
        <v>Gastos_com_Pessoal</v>
      </c>
    </row>
    <row r="2698" spans="1:16" ht="51" x14ac:dyDescent="0.2">
      <c r="A2698" s="627">
        <v>9748</v>
      </c>
      <c r="B2698" s="634">
        <v>45279</v>
      </c>
      <c r="C2698" s="642">
        <v>45231</v>
      </c>
      <c r="D2698" s="636" t="s">
        <v>176</v>
      </c>
      <c r="E2698" s="636" t="s">
        <v>1</v>
      </c>
      <c r="F2698" s="374">
        <v>233142.59</v>
      </c>
      <c r="G2698" s="636" t="s">
        <v>11287</v>
      </c>
      <c r="H2698" s="636" t="s">
        <v>303</v>
      </c>
      <c r="I2698" s="637" t="s">
        <v>4588</v>
      </c>
      <c r="J2698" s="637" t="s">
        <v>1188</v>
      </c>
      <c r="K2698" s="637" t="s">
        <v>1410</v>
      </c>
      <c r="L2698" s="637" t="s">
        <v>425</v>
      </c>
      <c r="M2698" s="638">
        <v>45279</v>
      </c>
      <c r="N2698" s="74">
        <f t="shared" si="127"/>
        <v>12</v>
      </c>
      <c r="O2698" s="74">
        <f t="shared" si="128"/>
        <v>11</v>
      </c>
      <c r="P2698" s="139" t="str">
        <f t="shared" si="129"/>
        <v>Gastos_com_Pessoal</v>
      </c>
    </row>
    <row r="2699" spans="1:16" ht="51" x14ac:dyDescent="0.2">
      <c r="A2699" s="627">
        <v>9748</v>
      </c>
      <c r="B2699" s="634">
        <v>45279</v>
      </c>
      <c r="C2699" s="642">
        <v>45261</v>
      </c>
      <c r="D2699" s="636" t="s">
        <v>176</v>
      </c>
      <c r="E2699" s="636" t="s">
        <v>245</v>
      </c>
      <c r="F2699" s="374">
        <v>124079.86</v>
      </c>
      <c r="G2699" s="636" t="s">
        <v>11288</v>
      </c>
      <c r="H2699" s="636" t="s">
        <v>303</v>
      </c>
      <c r="I2699" s="637" t="s">
        <v>4588</v>
      </c>
      <c r="J2699" s="637" t="s">
        <v>1188</v>
      </c>
      <c r="K2699" s="637" t="s">
        <v>1410</v>
      </c>
      <c r="L2699" s="637" t="s">
        <v>425</v>
      </c>
      <c r="M2699" s="638">
        <v>45279</v>
      </c>
      <c r="N2699" s="74">
        <f t="shared" si="127"/>
        <v>12</v>
      </c>
      <c r="O2699" s="74">
        <f t="shared" si="128"/>
        <v>12</v>
      </c>
      <c r="P2699" s="139" t="str">
        <f t="shared" si="129"/>
        <v>Gastos_com_Pessoal</v>
      </c>
    </row>
    <row r="2700" spans="1:16" ht="51" x14ac:dyDescent="0.2">
      <c r="A2700" s="627">
        <v>9748</v>
      </c>
      <c r="B2700" s="634">
        <v>45279</v>
      </c>
      <c r="C2700" s="642">
        <v>45231</v>
      </c>
      <c r="D2700" s="636" t="s">
        <v>176</v>
      </c>
      <c r="E2700" s="636" t="s">
        <v>245</v>
      </c>
      <c r="F2700" s="374">
        <v>156067.85999999999</v>
      </c>
      <c r="G2700" s="636" t="s">
        <v>11289</v>
      </c>
      <c r="H2700" s="636" t="s">
        <v>303</v>
      </c>
      <c r="I2700" s="637" t="s">
        <v>4588</v>
      </c>
      <c r="J2700" s="637" t="s">
        <v>1188</v>
      </c>
      <c r="K2700" s="637" t="s">
        <v>1410</v>
      </c>
      <c r="L2700" s="637" t="s">
        <v>425</v>
      </c>
      <c r="M2700" s="638">
        <v>45279</v>
      </c>
      <c r="N2700" s="74">
        <f t="shared" si="127"/>
        <v>12</v>
      </c>
      <c r="O2700" s="74">
        <f t="shared" si="128"/>
        <v>11</v>
      </c>
      <c r="P2700" s="139" t="str">
        <f t="shared" si="129"/>
        <v>Gastos_com_Pessoal</v>
      </c>
    </row>
    <row r="2701" spans="1:16" s="324" customFormat="1" ht="51" x14ac:dyDescent="0.2">
      <c r="A2701" s="627">
        <v>9748</v>
      </c>
      <c r="B2701" s="639">
        <v>45279</v>
      </c>
      <c r="C2701" s="635">
        <v>45231</v>
      </c>
      <c r="D2701" s="640" t="s">
        <v>176</v>
      </c>
      <c r="E2701" s="640" t="s">
        <v>1</v>
      </c>
      <c r="F2701" s="410">
        <v>321442.03999999998</v>
      </c>
      <c r="G2701" s="636" t="s">
        <v>11290</v>
      </c>
      <c r="H2701" s="640" t="s">
        <v>303</v>
      </c>
      <c r="I2701" s="637" t="s">
        <v>4586</v>
      </c>
      <c r="J2701" s="641" t="s">
        <v>1188</v>
      </c>
      <c r="K2701" s="641" t="s">
        <v>1410</v>
      </c>
      <c r="L2701" s="641" t="s">
        <v>425</v>
      </c>
      <c r="M2701" s="643">
        <v>45279</v>
      </c>
      <c r="N2701" s="74">
        <f t="shared" si="127"/>
        <v>12</v>
      </c>
      <c r="O2701" s="74">
        <f t="shared" si="128"/>
        <v>11</v>
      </c>
      <c r="P2701" s="139" t="str">
        <f t="shared" si="129"/>
        <v>Gastos_com_Pessoal</v>
      </c>
    </row>
    <row r="2702" spans="1:16" ht="51" x14ac:dyDescent="0.2">
      <c r="A2702" s="627">
        <v>9748</v>
      </c>
      <c r="B2702" s="634">
        <v>45279</v>
      </c>
      <c r="C2702" s="642">
        <v>45231</v>
      </c>
      <c r="D2702" s="636" t="s">
        <v>176</v>
      </c>
      <c r="E2702" s="636" t="s">
        <v>1</v>
      </c>
      <c r="F2702" s="374">
        <v>110273.32</v>
      </c>
      <c r="G2702" s="636" t="s">
        <v>11291</v>
      </c>
      <c r="H2702" s="636" t="s">
        <v>303</v>
      </c>
      <c r="I2702" s="637" t="s">
        <v>1889</v>
      </c>
      <c r="J2702" s="637" t="s">
        <v>1188</v>
      </c>
      <c r="K2702" s="637" t="s">
        <v>1410</v>
      </c>
      <c r="L2702" s="637" t="s">
        <v>425</v>
      </c>
      <c r="M2702" s="638">
        <v>45279</v>
      </c>
      <c r="N2702" s="74">
        <f t="shared" si="127"/>
        <v>12</v>
      </c>
      <c r="O2702" s="74">
        <f t="shared" si="128"/>
        <v>11</v>
      </c>
      <c r="P2702" s="139" t="str">
        <f t="shared" si="129"/>
        <v>Gastos_com_Pessoal</v>
      </c>
    </row>
    <row r="2703" spans="1:16" ht="38.25" x14ac:dyDescent="0.2">
      <c r="A2703" s="627">
        <v>9748</v>
      </c>
      <c r="B2703" s="634">
        <v>45280</v>
      </c>
      <c r="C2703" s="642">
        <v>45261</v>
      </c>
      <c r="D2703" s="636" t="s">
        <v>264</v>
      </c>
      <c r="E2703" s="636" t="s">
        <v>60</v>
      </c>
      <c r="F2703" s="374">
        <v>58555.58</v>
      </c>
      <c r="G2703" s="636" t="s">
        <v>11292</v>
      </c>
      <c r="H2703" s="636" t="s">
        <v>419</v>
      </c>
      <c r="I2703" s="637" t="s">
        <v>9306</v>
      </c>
      <c r="J2703" s="637" t="s">
        <v>1157</v>
      </c>
      <c r="K2703" s="637" t="s">
        <v>32</v>
      </c>
      <c r="L2703" s="637">
        <v>327</v>
      </c>
      <c r="M2703" s="638">
        <v>45275</v>
      </c>
      <c r="N2703" s="74">
        <f t="shared" si="127"/>
        <v>12</v>
      </c>
      <c r="O2703" s="74">
        <f t="shared" si="128"/>
        <v>12</v>
      </c>
      <c r="P2703" s="139" t="str">
        <f t="shared" si="129"/>
        <v>Gastos_Gerais</v>
      </c>
    </row>
    <row r="2704" spans="1:16" ht="38.25" x14ac:dyDescent="0.2">
      <c r="A2704" s="627">
        <v>9748</v>
      </c>
      <c r="B2704" s="634">
        <v>45280</v>
      </c>
      <c r="C2704" s="642">
        <v>45261</v>
      </c>
      <c r="D2704" s="636" t="s">
        <v>264</v>
      </c>
      <c r="E2704" s="636" t="s">
        <v>60</v>
      </c>
      <c r="F2704" s="374">
        <v>31069.34</v>
      </c>
      <c r="G2704" s="636" t="s">
        <v>11293</v>
      </c>
      <c r="H2704" s="636" t="s">
        <v>420</v>
      </c>
      <c r="I2704" s="637" t="s">
        <v>1350</v>
      </c>
      <c r="J2704" s="637" t="s">
        <v>1157</v>
      </c>
      <c r="K2704" s="637" t="s">
        <v>32</v>
      </c>
      <c r="L2704" s="637">
        <v>149</v>
      </c>
      <c r="M2704" s="638">
        <v>45278</v>
      </c>
      <c r="N2704" s="74">
        <f t="shared" si="127"/>
        <v>12</v>
      </c>
      <c r="O2704" s="74">
        <f t="shared" si="128"/>
        <v>12</v>
      </c>
      <c r="P2704" s="139" t="str">
        <f t="shared" si="129"/>
        <v>Gastos_Gerais</v>
      </c>
    </row>
    <row r="2705" spans="1:16" ht="38.25" x14ac:dyDescent="0.2">
      <c r="A2705" s="627">
        <v>9748</v>
      </c>
      <c r="B2705" s="634">
        <v>45280</v>
      </c>
      <c r="C2705" s="642">
        <v>45261</v>
      </c>
      <c r="D2705" s="636" t="s">
        <v>264</v>
      </c>
      <c r="E2705" s="636" t="s">
        <v>398</v>
      </c>
      <c r="F2705" s="374">
        <v>2926.17</v>
      </c>
      <c r="G2705" s="636" t="s">
        <v>10233</v>
      </c>
      <c r="H2705" s="636" t="s">
        <v>419</v>
      </c>
      <c r="I2705" s="637" t="s">
        <v>9522</v>
      </c>
      <c r="J2705" s="637" t="s">
        <v>1157</v>
      </c>
      <c r="K2705" s="637" t="s">
        <v>32</v>
      </c>
      <c r="L2705" s="637">
        <v>39633</v>
      </c>
      <c r="M2705" s="638">
        <v>45271</v>
      </c>
      <c r="N2705" s="74">
        <f t="shared" si="127"/>
        <v>12</v>
      </c>
      <c r="O2705" s="74">
        <f t="shared" si="128"/>
        <v>12</v>
      </c>
      <c r="P2705" s="139" t="str">
        <f t="shared" si="129"/>
        <v>Gastos_Gerais</v>
      </c>
    </row>
    <row r="2706" spans="1:16" ht="38.25" x14ac:dyDescent="0.2">
      <c r="A2706" s="627">
        <v>9748</v>
      </c>
      <c r="B2706" s="634">
        <v>45280</v>
      </c>
      <c r="C2706" s="642">
        <v>45261</v>
      </c>
      <c r="D2706" s="636" t="s">
        <v>264</v>
      </c>
      <c r="E2706" s="636" t="s">
        <v>398</v>
      </c>
      <c r="F2706" s="374">
        <v>575.1</v>
      </c>
      <c r="G2706" s="636" t="s">
        <v>10233</v>
      </c>
      <c r="H2706" s="636" t="s">
        <v>493</v>
      </c>
      <c r="I2706" s="637" t="s">
        <v>9522</v>
      </c>
      <c r="J2706" s="637" t="s">
        <v>1157</v>
      </c>
      <c r="K2706" s="637" t="s">
        <v>32</v>
      </c>
      <c r="L2706" s="637">
        <v>39636</v>
      </c>
      <c r="M2706" s="638">
        <v>45271</v>
      </c>
      <c r="N2706" s="74">
        <f t="shared" si="127"/>
        <v>12</v>
      </c>
      <c r="O2706" s="74">
        <f t="shared" si="128"/>
        <v>12</v>
      </c>
      <c r="P2706" s="139" t="str">
        <f t="shared" si="129"/>
        <v>Gastos_Gerais</v>
      </c>
    </row>
    <row r="2707" spans="1:16" ht="38.25" x14ac:dyDescent="0.2">
      <c r="A2707" s="627">
        <v>9748</v>
      </c>
      <c r="B2707" s="634">
        <v>45280</v>
      </c>
      <c r="C2707" s="642">
        <v>45261</v>
      </c>
      <c r="D2707" s="636" t="s">
        <v>264</v>
      </c>
      <c r="E2707" s="636" t="s">
        <v>402</v>
      </c>
      <c r="F2707" s="374">
        <v>52.77</v>
      </c>
      <c r="G2707" s="636" t="s">
        <v>1487</v>
      </c>
      <c r="H2707" s="636" t="s">
        <v>418</v>
      </c>
      <c r="I2707" s="637" t="s">
        <v>7101</v>
      </c>
      <c r="J2707" s="637" t="s">
        <v>1157</v>
      </c>
      <c r="K2707" s="637" t="s">
        <v>32</v>
      </c>
      <c r="L2707" s="637">
        <v>12650</v>
      </c>
      <c r="M2707" s="638">
        <v>45275</v>
      </c>
      <c r="N2707" s="74">
        <f t="shared" si="127"/>
        <v>12</v>
      </c>
      <c r="O2707" s="74">
        <f t="shared" si="128"/>
        <v>12</v>
      </c>
      <c r="P2707" s="139" t="str">
        <f t="shared" si="129"/>
        <v>Gastos_Gerais</v>
      </c>
    </row>
    <row r="2708" spans="1:16" ht="38.25" x14ac:dyDescent="0.2">
      <c r="A2708" s="627">
        <v>9748</v>
      </c>
      <c r="B2708" s="634">
        <v>45280</v>
      </c>
      <c r="C2708" s="642">
        <v>45261</v>
      </c>
      <c r="D2708" s="636" t="s">
        <v>264</v>
      </c>
      <c r="E2708" s="636" t="s">
        <v>290</v>
      </c>
      <c r="F2708" s="374">
        <v>994.5</v>
      </c>
      <c r="G2708" s="636" t="s">
        <v>11294</v>
      </c>
      <c r="H2708" s="636" t="s">
        <v>416</v>
      </c>
      <c r="I2708" s="637" t="s">
        <v>10259</v>
      </c>
      <c r="J2708" s="637" t="s">
        <v>1157</v>
      </c>
      <c r="K2708" s="637" t="s">
        <v>32</v>
      </c>
      <c r="L2708" s="637">
        <v>33721</v>
      </c>
      <c r="M2708" s="638">
        <v>45272</v>
      </c>
      <c r="N2708" s="74">
        <f t="shared" si="127"/>
        <v>12</v>
      </c>
      <c r="O2708" s="74">
        <f t="shared" si="128"/>
        <v>12</v>
      </c>
      <c r="P2708" s="139" t="str">
        <f t="shared" si="129"/>
        <v>Gastos_Gerais</v>
      </c>
    </row>
    <row r="2709" spans="1:16" ht="38.25" x14ac:dyDescent="0.2">
      <c r="A2709" s="627">
        <v>9748</v>
      </c>
      <c r="B2709" s="634">
        <v>45280</v>
      </c>
      <c r="C2709" s="642">
        <v>45261</v>
      </c>
      <c r="D2709" s="636" t="s">
        <v>264</v>
      </c>
      <c r="E2709" s="636" t="s">
        <v>398</v>
      </c>
      <c r="F2709" s="374">
        <v>772.5</v>
      </c>
      <c r="G2709" s="636" t="s">
        <v>10233</v>
      </c>
      <c r="H2709" s="636" t="s">
        <v>423</v>
      </c>
      <c r="I2709" s="637" t="s">
        <v>9522</v>
      </c>
      <c r="J2709" s="637" t="s">
        <v>1157</v>
      </c>
      <c r="K2709" s="637" t="s">
        <v>32</v>
      </c>
      <c r="L2709" s="637">
        <v>39632</v>
      </c>
      <c r="M2709" s="638">
        <v>45271</v>
      </c>
      <c r="N2709" s="74">
        <f t="shared" si="127"/>
        <v>12</v>
      </c>
      <c r="O2709" s="74">
        <f t="shared" si="128"/>
        <v>12</v>
      </c>
      <c r="P2709" s="139" t="str">
        <f t="shared" si="129"/>
        <v>Gastos_Gerais</v>
      </c>
    </row>
    <row r="2710" spans="1:16" ht="38.25" x14ac:dyDescent="0.2">
      <c r="A2710" s="627">
        <v>9748</v>
      </c>
      <c r="B2710" s="634">
        <v>45280</v>
      </c>
      <c r="C2710" s="642">
        <v>45261</v>
      </c>
      <c r="D2710" s="636" t="s">
        <v>264</v>
      </c>
      <c r="E2710" s="636" t="s">
        <v>60</v>
      </c>
      <c r="F2710" s="374">
        <v>21102.89</v>
      </c>
      <c r="G2710" s="636" t="s">
        <v>11295</v>
      </c>
      <c r="H2710" s="636" t="s">
        <v>418</v>
      </c>
      <c r="I2710" s="637" t="s">
        <v>1350</v>
      </c>
      <c r="J2710" s="637" t="s">
        <v>1157</v>
      </c>
      <c r="K2710" s="637" t="s">
        <v>32</v>
      </c>
      <c r="L2710" s="637">
        <v>150</v>
      </c>
      <c r="M2710" s="638">
        <v>45278</v>
      </c>
      <c r="N2710" s="74">
        <f t="shared" si="127"/>
        <v>12</v>
      </c>
      <c r="O2710" s="74">
        <f t="shared" si="128"/>
        <v>12</v>
      </c>
      <c r="P2710" s="139" t="str">
        <f t="shared" si="129"/>
        <v>Gastos_Gerais</v>
      </c>
    </row>
    <row r="2711" spans="1:16" ht="38.25" x14ac:dyDescent="0.2">
      <c r="A2711" s="627">
        <v>9748</v>
      </c>
      <c r="B2711" s="634">
        <v>45280</v>
      </c>
      <c r="C2711" s="642">
        <v>45261</v>
      </c>
      <c r="D2711" s="636" t="s">
        <v>264</v>
      </c>
      <c r="E2711" s="636" t="s">
        <v>402</v>
      </c>
      <c r="F2711" s="374">
        <v>28</v>
      </c>
      <c r="G2711" s="636" t="s">
        <v>1487</v>
      </c>
      <c r="H2711" s="636" t="s">
        <v>418</v>
      </c>
      <c r="I2711" s="637" t="s">
        <v>7101</v>
      </c>
      <c r="J2711" s="637" t="s">
        <v>1157</v>
      </c>
      <c r="K2711" s="637" t="s">
        <v>32</v>
      </c>
      <c r="L2711" s="637">
        <v>12651</v>
      </c>
      <c r="M2711" s="638">
        <v>45275</v>
      </c>
      <c r="N2711" s="74">
        <f t="shared" si="127"/>
        <v>12</v>
      </c>
      <c r="O2711" s="74">
        <f t="shared" si="128"/>
        <v>12</v>
      </c>
      <c r="P2711" s="139" t="str">
        <f t="shared" si="129"/>
        <v>Gastos_Gerais</v>
      </c>
    </row>
    <row r="2712" spans="1:16" ht="38.25" x14ac:dyDescent="0.2">
      <c r="A2712" s="627">
        <v>9748</v>
      </c>
      <c r="B2712" s="634">
        <v>45280</v>
      </c>
      <c r="C2712" s="642">
        <v>45261</v>
      </c>
      <c r="D2712" s="636" t="s">
        <v>264</v>
      </c>
      <c r="E2712" s="636" t="s">
        <v>398</v>
      </c>
      <c r="F2712" s="374">
        <v>616.41999999999996</v>
      </c>
      <c r="G2712" s="636" t="s">
        <v>10233</v>
      </c>
      <c r="H2712" s="636" t="s">
        <v>421</v>
      </c>
      <c r="I2712" s="637" t="s">
        <v>9522</v>
      </c>
      <c r="J2712" s="637" t="s">
        <v>1157</v>
      </c>
      <c r="K2712" s="637" t="s">
        <v>32</v>
      </c>
      <c r="L2712" s="637">
        <v>39634</v>
      </c>
      <c r="M2712" s="638">
        <v>45271</v>
      </c>
      <c r="N2712" s="74">
        <f t="shared" si="127"/>
        <v>12</v>
      </c>
      <c r="O2712" s="74">
        <f t="shared" si="128"/>
        <v>12</v>
      </c>
      <c r="P2712" s="139" t="str">
        <f t="shared" si="129"/>
        <v>Gastos_Gerais</v>
      </c>
    </row>
    <row r="2713" spans="1:16" ht="38.25" x14ac:dyDescent="0.2">
      <c r="A2713" s="627">
        <v>9748</v>
      </c>
      <c r="B2713" s="634">
        <v>45280</v>
      </c>
      <c r="C2713" s="642">
        <v>45261</v>
      </c>
      <c r="D2713" s="636" t="s">
        <v>264</v>
      </c>
      <c r="E2713" s="636" t="s">
        <v>138</v>
      </c>
      <c r="F2713" s="374">
        <v>4348.6499999999996</v>
      </c>
      <c r="G2713" s="636" t="s">
        <v>138</v>
      </c>
      <c r="H2713" s="636" t="s">
        <v>1032</v>
      </c>
      <c r="I2713" s="637" t="s">
        <v>1815</v>
      </c>
      <c r="J2713" s="637" t="s">
        <v>1157</v>
      </c>
      <c r="K2713" s="637" t="s">
        <v>32</v>
      </c>
      <c r="L2713" s="637">
        <v>11418</v>
      </c>
      <c r="M2713" s="638">
        <v>45272</v>
      </c>
      <c r="N2713" s="74">
        <f t="shared" si="127"/>
        <v>12</v>
      </c>
      <c r="O2713" s="74">
        <f t="shared" si="128"/>
        <v>12</v>
      </c>
      <c r="P2713" s="139" t="str">
        <f t="shared" si="129"/>
        <v>Gastos_Gerais</v>
      </c>
    </row>
    <row r="2714" spans="1:16" ht="38.25" x14ac:dyDescent="0.2">
      <c r="A2714" s="627">
        <v>9748</v>
      </c>
      <c r="B2714" s="634">
        <v>45280</v>
      </c>
      <c r="C2714" s="642">
        <v>45261</v>
      </c>
      <c r="D2714" s="636" t="s">
        <v>264</v>
      </c>
      <c r="E2714" s="636" t="s">
        <v>138</v>
      </c>
      <c r="F2714" s="374">
        <v>1295.8900000000001</v>
      </c>
      <c r="G2714" s="636" t="s">
        <v>138</v>
      </c>
      <c r="H2714" s="636" t="s">
        <v>493</v>
      </c>
      <c r="I2714" s="637" t="s">
        <v>1237</v>
      </c>
      <c r="J2714" s="637" t="s">
        <v>1157</v>
      </c>
      <c r="K2714" s="637" t="s">
        <v>32</v>
      </c>
      <c r="L2714" s="637">
        <v>18485</v>
      </c>
      <c r="M2714" s="638">
        <v>45267</v>
      </c>
      <c r="N2714" s="74">
        <f t="shared" si="127"/>
        <v>12</v>
      </c>
      <c r="O2714" s="74">
        <f t="shared" si="128"/>
        <v>12</v>
      </c>
      <c r="P2714" s="139" t="str">
        <f t="shared" si="129"/>
        <v>Gastos_Gerais</v>
      </c>
    </row>
    <row r="2715" spans="1:16" ht="38.25" x14ac:dyDescent="0.2">
      <c r="A2715" s="627">
        <v>9748</v>
      </c>
      <c r="B2715" s="634">
        <v>45280</v>
      </c>
      <c r="C2715" s="642">
        <v>45261</v>
      </c>
      <c r="D2715" s="636" t="s">
        <v>264</v>
      </c>
      <c r="E2715" s="636" t="s">
        <v>398</v>
      </c>
      <c r="F2715" s="374">
        <v>1108.1199999999999</v>
      </c>
      <c r="G2715" s="636" t="s">
        <v>10233</v>
      </c>
      <c r="H2715" s="636" t="s">
        <v>414</v>
      </c>
      <c r="I2715" s="637" t="s">
        <v>9522</v>
      </c>
      <c r="J2715" s="637" t="s">
        <v>1157</v>
      </c>
      <c r="K2715" s="637" t="s">
        <v>32</v>
      </c>
      <c r="L2715" s="637">
        <v>39635</v>
      </c>
      <c r="M2715" s="638">
        <v>45271</v>
      </c>
      <c r="N2715" s="74">
        <f t="shared" si="127"/>
        <v>12</v>
      </c>
      <c r="O2715" s="74">
        <f t="shared" si="128"/>
        <v>12</v>
      </c>
      <c r="P2715" s="139" t="str">
        <f t="shared" si="129"/>
        <v>Gastos_Gerais</v>
      </c>
    </row>
    <row r="2716" spans="1:16" ht="38.25" x14ac:dyDescent="0.2">
      <c r="A2716" s="627">
        <v>9748</v>
      </c>
      <c r="B2716" s="634">
        <v>45280</v>
      </c>
      <c r="C2716" s="642">
        <v>45261</v>
      </c>
      <c r="D2716" s="636" t="s">
        <v>264</v>
      </c>
      <c r="E2716" s="636" t="s">
        <v>96</v>
      </c>
      <c r="F2716" s="374">
        <v>1721</v>
      </c>
      <c r="G2716" s="636" t="s">
        <v>11296</v>
      </c>
      <c r="H2716" s="636" t="s">
        <v>419</v>
      </c>
      <c r="I2716" s="637" t="s">
        <v>6126</v>
      </c>
      <c r="J2716" s="637" t="s">
        <v>1157</v>
      </c>
      <c r="K2716" s="637" t="s">
        <v>32</v>
      </c>
      <c r="L2716" s="637">
        <v>18</v>
      </c>
      <c r="M2716" s="638">
        <v>45274</v>
      </c>
      <c r="N2716" s="74">
        <f t="shared" si="127"/>
        <v>12</v>
      </c>
      <c r="O2716" s="74">
        <f t="shared" si="128"/>
        <v>12</v>
      </c>
      <c r="P2716" s="139" t="str">
        <f t="shared" si="129"/>
        <v>Gastos_Gerais</v>
      </c>
    </row>
    <row r="2717" spans="1:16" ht="76.5" x14ac:dyDescent="0.2">
      <c r="A2717" s="627">
        <v>9748</v>
      </c>
      <c r="B2717" s="634">
        <v>45280</v>
      </c>
      <c r="C2717" s="642">
        <v>45261</v>
      </c>
      <c r="D2717" s="636" t="s">
        <v>141</v>
      </c>
      <c r="E2717" s="636" t="s">
        <v>220</v>
      </c>
      <c r="F2717" s="374">
        <v>3207</v>
      </c>
      <c r="G2717" s="636" t="s">
        <v>11297</v>
      </c>
      <c r="H2717" s="636" t="s">
        <v>420</v>
      </c>
      <c r="I2717" s="637" t="s">
        <v>5520</v>
      </c>
      <c r="J2717" s="637" t="s">
        <v>1157</v>
      </c>
      <c r="K2717" s="637" t="s">
        <v>32</v>
      </c>
      <c r="L2717" s="637">
        <v>152669</v>
      </c>
      <c r="M2717" s="638">
        <v>45273</v>
      </c>
      <c r="N2717" s="74">
        <f t="shared" si="127"/>
        <v>12</v>
      </c>
      <c r="O2717" s="74">
        <f t="shared" si="128"/>
        <v>12</v>
      </c>
      <c r="P2717" s="139" t="str">
        <f t="shared" si="129"/>
        <v>Aquisição_de_Bens_Permanentes</v>
      </c>
    </row>
    <row r="2718" spans="1:16" ht="38.25" x14ac:dyDescent="0.2">
      <c r="A2718" s="627">
        <v>9748</v>
      </c>
      <c r="B2718" s="634">
        <v>45280</v>
      </c>
      <c r="C2718" s="642">
        <v>45261</v>
      </c>
      <c r="D2718" s="636" t="s">
        <v>264</v>
      </c>
      <c r="E2718" s="636" t="s">
        <v>247</v>
      </c>
      <c r="F2718" s="374">
        <v>130.9</v>
      </c>
      <c r="G2718" s="636" t="s">
        <v>11667</v>
      </c>
      <c r="H2718" s="636" t="s">
        <v>420</v>
      </c>
      <c r="I2718" s="637" t="s">
        <v>5520</v>
      </c>
      <c r="J2718" s="637" t="s">
        <v>1157</v>
      </c>
      <c r="K2718" s="637" t="s">
        <v>32</v>
      </c>
      <c r="L2718" s="637">
        <v>152669</v>
      </c>
      <c r="M2718" s="638">
        <v>45273</v>
      </c>
      <c r="N2718" s="74">
        <f t="shared" si="127"/>
        <v>12</v>
      </c>
      <c r="O2718" s="74">
        <f t="shared" si="128"/>
        <v>12</v>
      </c>
      <c r="P2718" s="139" t="str">
        <f t="shared" si="129"/>
        <v>Gastos_Gerais</v>
      </c>
    </row>
    <row r="2719" spans="1:16" ht="38.25" x14ac:dyDescent="0.2">
      <c r="A2719" s="627">
        <v>9748</v>
      </c>
      <c r="B2719" s="634">
        <v>45280</v>
      </c>
      <c r="C2719" s="642">
        <v>45231</v>
      </c>
      <c r="D2719" s="636" t="s">
        <v>264</v>
      </c>
      <c r="E2719" s="636" t="s">
        <v>82</v>
      </c>
      <c r="F2719" s="374">
        <v>29999.02</v>
      </c>
      <c r="G2719" s="636" t="s">
        <v>1154</v>
      </c>
      <c r="H2719" s="636" t="s">
        <v>1032</v>
      </c>
      <c r="I2719" s="637" t="s">
        <v>1829</v>
      </c>
      <c r="J2719" s="637" t="s">
        <v>1157</v>
      </c>
      <c r="K2719" s="637" t="s">
        <v>1158</v>
      </c>
      <c r="L2719" s="637" t="s">
        <v>11714</v>
      </c>
      <c r="M2719" s="634">
        <v>45280</v>
      </c>
      <c r="N2719" s="74">
        <f t="shared" si="127"/>
        <v>12</v>
      </c>
      <c r="O2719" s="74">
        <f t="shared" si="128"/>
        <v>11</v>
      </c>
      <c r="P2719" s="139" t="str">
        <f t="shared" si="129"/>
        <v>Gastos_Gerais</v>
      </c>
    </row>
    <row r="2720" spans="1:16" ht="38.25" x14ac:dyDescent="0.2">
      <c r="A2720" s="627">
        <v>9748</v>
      </c>
      <c r="B2720" s="634">
        <v>45280</v>
      </c>
      <c r="C2720" s="642">
        <v>45231</v>
      </c>
      <c r="D2720" s="636" t="s">
        <v>264</v>
      </c>
      <c r="E2720" s="636" t="s">
        <v>82</v>
      </c>
      <c r="F2720" s="374">
        <v>22.88</v>
      </c>
      <c r="G2720" s="636" t="s">
        <v>1154</v>
      </c>
      <c r="H2720" s="636" t="s">
        <v>1032</v>
      </c>
      <c r="I2720" s="637" t="s">
        <v>1829</v>
      </c>
      <c r="J2720" s="637" t="s">
        <v>1157</v>
      </c>
      <c r="K2720" s="637" t="s">
        <v>1158</v>
      </c>
      <c r="L2720" s="637" t="s">
        <v>11715</v>
      </c>
      <c r="M2720" s="634">
        <v>45280</v>
      </c>
      <c r="N2720" s="74">
        <f t="shared" si="127"/>
        <v>12</v>
      </c>
      <c r="O2720" s="74">
        <f t="shared" si="128"/>
        <v>11</v>
      </c>
      <c r="P2720" s="139" t="str">
        <f t="shared" si="129"/>
        <v>Gastos_Gerais</v>
      </c>
    </row>
    <row r="2721" spans="1:16" ht="51" x14ac:dyDescent="0.2">
      <c r="A2721" s="627">
        <v>9748</v>
      </c>
      <c r="B2721" s="634">
        <v>45280</v>
      </c>
      <c r="C2721" s="642">
        <v>45292</v>
      </c>
      <c r="D2721" s="636" t="s">
        <v>176</v>
      </c>
      <c r="E2721" s="636" t="s">
        <v>158</v>
      </c>
      <c r="F2721" s="374">
        <v>93.6</v>
      </c>
      <c r="G2721" s="636" t="s">
        <v>11298</v>
      </c>
      <c r="H2721" s="636" t="s">
        <v>303</v>
      </c>
      <c r="I2721" s="637" t="s">
        <v>11299</v>
      </c>
      <c r="J2721" s="637" t="s">
        <v>1188</v>
      </c>
      <c r="K2721" s="637" t="s">
        <v>32</v>
      </c>
      <c r="L2721" s="637">
        <v>20231219</v>
      </c>
      <c r="M2721" s="638">
        <v>45278</v>
      </c>
      <c r="N2721" s="74">
        <f t="shared" si="127"/>
        <v>12</v>
      </c>
      <c r="O2721" s="74">
        <f t="shared" si="128"/>
        <v>13</v>
      </c>
      <c r="P2721" s="139" t="str">
        <f t="shared" si="129"/>
        <v>Gastos_com_Pessoal</v>
      </c>
    </row>
    <row r="2722" spans="1:16" ht="38.25" x14ac:dyDescent="0.2">
      <c r="A2722" s="627">
        <v>9748</v>
      </c>
      <c r="B2722" s="634">
        <v>45280</v>
      </c>
      <c r="C2722" s="642">
        <v>45261</v>
      </c>
      <c r="D2722" s="636" t="s">
        <v>264</v>
      </c>
      <c r="E2722" s="636" t="s">
        <v>290</v>
      </c>
      <c r="F2722" s="374">
        <v>1250</v>
      </c>
      <c r="G2722" s="636" t="s">
        <v>11300</v>
      </c>
      <c r="H2722" s="636" t="s">
        <v>302</v>
      </c>
      <c r="I2722" s="637" t="s">
        <v>10450</v>
      </c>
      <c r="J2722" s="637" t="s">
        <v>1188</v>
      </c>
      <c r="K2722" s="637" t="s">
        <v>32</v>
      </c>
      <c r="L2722" s="637">
        <v>4</v>
      </c>
      <c r="M2722" s="638">
        <v>45280</v>
      </c>
      <c r="N2722" s="74">
        <f t="shared" si="127"/>
        <v>12</v>
      </c>
      <c r="O2722" s="74">
        <f t="shared" si="128"/>
        <v>12</v>
      </c>
      <c r="P2722" s="139" t="str">
        <f t="shared" si="129"/>
        <v>Gastos_Gerais</v>
      </c>
    </row>
    <row r="2723" spans="1:16" ht="38.25" x14ac:dyDescent="0.2">
      <c r="A2723" s="627">
        <v>9748</v>
      </c>
      <c r="B2723" s="634">
        <v>45280</v>
      </c>
      <c r="C2723" s="642">
        <v>45261</v>
      </c>
      <c r="D2723" s="636" t="s">
        <v>264</v>
      </c>
      <c r="E2723" s="636" t="s">
        <v>398</v>
      </c>
      <c r="F2723" s="374">
        <v>1279.6600000000001</v>
      </c>
      <c r="G2723" s="636" t="s">
        <v>10233</v>
      </c>
      <c r="H2723" s="636" t="s">
        <v>1032</v>
      </c>
      <c r="I2723" s="637" t="s">
        <v>5578</v>
      </c>
      <c r="J2723" s="637" t="s">
        <v>1157</v>
      </c>
      <c r="K2723" s="637" t="s">
        <v>32</v>
      </c>
      <c r="L2723" s="637">
        <v>11417</v>
      </c>
      <c r="M2723" s="638">
        <v>45272</v>
      </c>
      <c r="N2723" s="74">
        <f t="shared" si="127"/>
        <v>12</v>
      </c>
      <c r="O2723" s="74">
        <f t="shared" si="128"/>
        <v>12</v>
      </c>
      <c r="P2723" s="139" t="str">
        <f t="shared" si="129"/>
        <v>Gastos_Gerais</v>
      </c>
    </row>
    <row r="2724" spans="1:16" ht="38.25" x14ac:dyDescent="0.2">
      <c r="A2724" s="627">
        <v>9748</v>
      </c>
      <c r="B2724" s="634">
        <v>45280</v>
      </c>
      <c r="C2724" s="642">
        <v>45261</v>
      </c>
      <c r="D2724" s="636" t="s">
        <v>264</v>
      </c>
      <c r="E2724" s="636" t="s">
        <v>96</v>
      </c>
      <c r="F2724" s="374">
        <v>63.58</v>
      </c>
      <c r="G2724" s="636" t="s">
        <v>11301</v>
      </c>
      <c r="H2724" s="636" t="s">
        <v>1032</v>
      </c>
      <c r="I2724" s="637" t="s">
        <v>5348</v>
      </c>
      <c r="J2724" s="637" t="s">
        <v>1157</v>
      </c>
      <c r="K2724" s="637" t="s">
        <v>32</v>
      </c>
      <c r="L2724" s="637">
        <v>4442</v>
      </c>
      <c r="M2724" s="638">
        <v>45279</v>
      </c>
      <c r="N2724" s="74">
        <f t="shared" si="127"/>
        <v>12</v>
      </c>
      <c r="O2724" s="74">
        <f t="shared" si="128"/>
        <v>12</v>
      </c>
      <c r="P2724" s="139" t="str">
        <f t="shared" si="129"/>
        <v>Gastos_Gerais</v>
      </c>
    </row>
    <row r="2725" spans="1:16" ht="48" x14ac:dyDescent="0.2">
      <c r="A2725" s="627">
        <v>9748</v>
      </c>
      <c r="B2725" s="634">
        <v>45280</v>
      </c>
      <c r="C2725" s="642">
        <v>45231</v>
      </c>
      <c r="D2725" s="636" t="s">
        <v>264</v>
      </c>
      <c r="E2725" s="636" t="s">
        <v>82</v>
      </c>
      <c r="F2725" s="374">
        <v>6475.52</v>
      </c>
      <c r="G2725" s="636" t="s">
        <v>1154</v>
      </c>
      <c r="H2725" s="636" t="s">
        <v>420</v>
      </c>
      <c r="I2725" s="637" t="s">
        <v>9639</v>
      </c>
      <c r="J2725" s="637" t="s">
        <v>1157</v>
      </c>
      <c r="K2725" s="637" t="s">
        <v>1158</v>
      </c>
      <c r="L2725" s="637">
        <v>29176785</v>
      </c>
      <c r="M2725" s="638">
        <v>45280</v>
      </c>
      <c r="N2725" s="74">
        <f t="shared" si="127"/>
        <v>12</v>
      </c>
      <c r="O2725" s="74">
        <f t="shared" si="128"/>
        <v>11</v>
      </c>
      <c r="P2725" s="139" t="str">
        <f t="shared" si="129"/>
        <v>Gastos_Gerais</v>
      </c>
    </row>
    <row r="2726" spans="1:16" ht="38.25" x14ac:dyDescent="0.2">
      <c r="A2726" s="627">
        <v>9748</v>
      </c>
      <c r="B2726" s="634">
        <v>45280</v>
      </c>
      <c r="C2726" s="642">
        <v>45261</v>
      </c>
      <c r="D2726" s="636" t="s">
        <v>264</v>
      </c>
      <c r="E2726" s="636" t="s">
        <v>404</v>
      </c>
      <c r="F2726" s="374">
        <v>343</v>
      </c>
      <c r="G2726" s="636" t="s">
        <v>11302</v>
      </c>
      <c r="H2726" s="636" t="s">
        <v>419</v>
      </c>
      <c r="I2726" s="637" t="s">
        <v>10741</v>
      </c>
      <c r="J2726" s="637" t="s">
        <v>1188</v>
      </c>
      <c r="K2726" s="637" t="s">
        <v>32</v>
      </c>
      <c r="L2726" s="637">
        <v>2023251</v>
      </c>
      <c r="M2726" s="638">
        <v>45278</v>
      </c>
      <c r="N2726" s="74">
        <f t="shared" si="127"/>
        <v>12</v>
      </c>
      <c r="O2726" s="74">
        <f t="shared" si="128"/>
        <v>12</v>
      </c>
      <c r="P2726" s="139" t="str">
        <f t="shared" si="129"/>
        <v>Gastos_Gerais</v>
      </c>
    </row>
    <row r="2727" spans="1:16" ht="38.25" x14ac:dyDescent="0.2">
      <c r="A2727" s="627">
        <v>9748</v>
      </c>
      <c r="B2727" s="634">
        <v>45280</v>
      </c>
      <c r="C2727" s="642">
        <v>45261</v>
      </c>
      <c r="D2727" s="636" t="s">
        <v>264</v>
      </c>
      <c r="E2727" s="636" t="s">
        <v>404</v>
      </c>
      <c r="F2727" s="374">
        <v>343</v>
      </c>
      <c r="G2727" s="636" t="s">
        <v>11303</v>
      </c>
      <c r="H2727" s="636" t="s">
        <v>419</v>
      </c>
      <c r="I2727" s="637" t="s">
        <v>10741</v>
      </c>
      <c r="J2727" s="637" t="s">
        <v>1188</v>
      </c>
      <c r="K2727" s="637" t="s">
        <v>32</v>
      </c>
      <c r="L2727" s="637">
        <v>2023252</v>
      </c>
      <c r="M2727" s="638">
        <v>45278</v>
      </c>
      <c r="N2727" s="74">
        <f t="shared" si="127"/>
        <v>12</v>
      </c>
      <c r="O2727" s="74">
        <f t="shared" si="128"/>
        <v>12</v>
      </c>
      <c r="P2727" s="139" t="str">
        <f t="shared" si="129"/>
        <v>Gastos_Gerais</v>
      </c>
    </row>
    <row r="2728" spans="1:16" ht="38.25" x14ac:dyDescent="0.2">
      <c r="A2728" s="627">
        <v>9748</v>
      </c>
      <c r="B2728" s="634">
        <v>45280</v>
      </c>
      <c r="C2728" s="642">
        <v>45261</v>
      </c>
      <c r="D2728" s="636" t="s">
        <v>264</v>
      </c>
      <c r="E2728" s="636" t="s">
        <v>96</v>
      </c>
      <c r="F2728" s="374">
        <v>37.5</v>
      </c>
      <c r="G2728" s="636" t="s">
        <v>11304</v>
      </c>
      <c r="H2728" s="636" t="s">
        <v>493</v>
      </c>
      <c r="I2728" s="637" t="s">
        <v>8918</v>
      </c>
      <c r="J2728" s="637" t="s">
        <v>1188</v>
      </c>
      <c r="K2728" s="637" t="s">
        <v>32</v>
      </c>
      <c r="L2728" s="637">
        <v>66</v>
      </c>
      <c r="M2728" s="638">
        <v>45278</v>
      </c>
      <c r="N2728" s="74">
        <f t="shared" si="127"/>
        <v>12</v>
      </c>
      <c r="O2728" s="74">
        <f t="shared" si="128"/>
        <v>12</v>
      </c>
      <c r="P2728" s="139" t="str">
        <f t="shared" si="129"/>
        <v>Gastos_Gerais</v>
      </c>
    </row>
    <row r="2729" spans="1:16" ht="38.25" x14ac:dyDescent="0.2">
      <c r="A2729" s="627">
        <v>9748</v>
      </c>
      <c r="B2729" s="634">
        <v>45280</v>
      </c>
      <c r="C2729" s="642">
        <v>45261</v>
      </c>
      <c r="D2729" s="636" t="s">
        <v>264</v>
      </c>
      <c r="E2729" s="636" t="s">
        <v>404</v>
      </c>
      <c r="F2729" s="374">
        <v>7350</v>
      </c>
      <c r="G2729" s="636" t="s">
        <v>11305</v>
      </c>
      <c r="H2729" s="636" t="s">
        <v>1032</v>
      </c>
      <c r="I2729" s="637" t="s">
        <v>10741</v>
      </c>
      <c r="J2729" s="637" t="s">
        <v>1188</v>
      </c>
      <c r="K2729" s="637" t="s">
        <v>32</v>
      </c>
      <c r="L2729" s="637">
        <v>2023248</v>
      </c>
      <c r="M2729" s="638">
        <v>45273</v>
      </c>
      <c r="N2729" s="74">
        <f t="shared" si="127"/>
        <v>12</v>
      </c>
      <c r="O2729" s="74">
        <f t="shared" si="128"/>
        <v>12</v>
      </c>
      <c r="P2729" s="139" t="str">
        <f t="shared" si="129"/>
        <v>Gastos_Gerais</v>
      </c>
    </row>
    <row r="2730" spans="1:16" ht="38.25" x14ac:dyDescent="0.2">
      <c r="A2730" s="627">
        <v>9748</v>
      </c>
      <c r="B2730" s="634">
        <v>45280</v>
      </c>
      <c r="C2730" s="642">
        <v>45261</v>
      </c>
      <c r="D2730" s="636" t="s">
        <v>264</v>
      </c>
      <c r="E2730" s="636" t="s">
        <v>293</v>
      </c>
      <c r="F2730" s="374">
        <v>75</v>
      </c>
      <c r="G2730" s="636" t="s">
        <v>11306</v>
      </c>
      <c r="H2730" s="636" t="s">
        <v>418</v>
      </c>
      <c r="I2730" s="637" t="s">
        <v>6489</v>
      </c>
      <c r="J2730" s="637" t="s">
        <v>1188</v>
      </c>
      <c r="K2730" s="637" t="s">
        <v>4137</v>
      </c>
      <c r="L2730" s="637">
        <v>359103612</v>
      </c>
      <c r="M2730" s="638">
        <v>45280</v>
      </c>
      <c r="N2730" s="74">
        <f t="shared" si="127"/>
        <v>12</v>
      </c>
      <c r="O2730" s="74">
        <f t="shared" si="128"/>
        <v>12</v>
      </c>
      <c r="P2730" s="139" t="str">
        <f t="shared" si="129"/>
        <v>Gastos_Gerais</v>
      </c>
    </row>
    <row r="2731" spans="1:16" ht="38.25" x14ac:dyDescent="0.2">
      <c r="A2731" s="627">
        <v>9748</v>
      </c>
      <c r="B2731" s="634">
        <v>45280</v>
      </c>
      <c r="C2731" s="642">
        <v>45261</v>
      </c>
      <c r="D2731" s="636" t="s">
        <v>264</v>
      </c>
      <c r="E2731" s="636" t="s">
        <v>293</v>
      </c>
      <c r="F2731" s="374">
        <v>75</v>
      </c>
      <c r="G2731" s="636" t="s">
        <v>11307</v>
      </c>
      <c r="H2731" s="636" t="s">
        <v>418</v>
      </c>
      <c r="I2731" s="637" t="s">
        <v>10656</v>
      </c>
      <c r="J2731" s="637" t="s">
        <v>1188</v>
      </c>
      <c r="K2731" s="637" t="s">
        <v>4137</v>
      </c>
      <c r="L2731" s="637">
        <v>359103612</v>
      </c>
      <c r="M2731" s="638">
        <v>45280</v>
      </c>
      <c r="N2731" s="74">
        <f t="shared" si="127"/>
        <v>12</v>
      </c>
      <c r="O2731" s="74">
        <f t="shared" si="128"/>
        <v>12</v>
      </c>
      <c r="P2731" s="139" t="str">
        <f t="shared" si="129"/>
        <v>Gastos_Gerais</v>
      </c>
    </row>
    <row r="2732" spans="1:16" ht="38.25" x14ac:dyDescent="0.2">
      <c r="A2732" s="627">
        <v>9748</v>
      </c>
      <c r="B2732" s="634">
        <v>45280</v>
      </c>
      <c r="C2732" s="642">
        <v>45261</v>
      </c>
      <c r="D2732" s="636" t="s">
        <v>264</v>
      </c>
      <c r="E2732" s="636" t="s">
        <v>293</v>
      </c>
      <c r="F2732" s="374">
        <v>75</v>
      </c>
      <c r="G2732" s="636" t="s">
        <v>11308</v>
      </c>
      <c r="H2732" s="636" t="s">
        <v>418</v>
      </c>
      <c r="I2732" s="637" t="s">
        <v>4527</v>
      </c>
      <c r="J2732" s="637" t="s">
        <v>1188</v>
      </c>
      <c r="K2732" s="637" t="s">
        <v>4137</v>
      </c>
      <c r="L2732" s="637">
        <v>359103612</v>
      </c>
      <c r="M2732" s="638">
        <v>45280</v>
      </c>
      <c r="N2732" s="74">
        <f t="shared" si="127"/>
        <v>12</v>
      </c>
      <c r="O2732" s="74">
        <f t="shared" si="128"/>
        <v>12</v>
      </c>
      <c r="P2732" s="139" t="str">
        <f t="shared" si="129"/>
        <v>Gastos_Gerais</v>
      </c>
    </row>
    <row r="2733" spans="1:16" ht="38.25" x14ac:dyDescent="0.2">
      <c r="A2733" s="627">
        <v>9748</v>
      </c>
      <c r="B2733" s="634">
        <v>45280</v>
      </c>
      <c r="C2733" s="642">
        <v>45261</v>
      </c>
      <c r="D2733" s="636" t="s">
        <v>264</v>
      </c>
      <c r="E2733" s="636" t="s">
        <v>293</v>
      </c>
      <c r="F2733" s="374">
        <v>12.2</v>
      </c>
      <c r="G2733" s="636" t="s">
        <v>11309</v>
      </c>
      <c r="H2733" s="636" t="s">
        <v>416</v>
      </c>
      <c r="I2733" s="637" t="s">
        <v>9002</v>
      </c>
      <c r="J2733" s="637" t="s">
        <v>1188</v>
      </c>
      <c r="K2733" s="637" t="s">
        <v>4137</v>
      </c>
      <c r="L2733" s="637">
        <v>359103612</v>
      </c>
      <c r="M2733" s="638">
        <v>45280</v>
      </c>
      <c r="N2733" s="74">
        <f t="shared" si="127"/>
        <v>12</v>
      </c>
      <c r="O2733" s="74">
        <f t="shared" si="128"/>
        <v>12</v>
      </c>
      <c r="P2733" s="139" t="str">
        <f t="shared" si="129"/>
        <v>Gastos_Gerais</v>
      </c>
    </row>
    <row r="2734" spans="1:16" ht="38.25" x14ac:dyDescent="0.2">
      <c r="A2734" s="627">
        <v>9748</v>
      </c>
      <c r="B2734" s="634">
        <v>45280</v>
      </c>
      <c r="C2734" s="642">
        <v>45261</v>
      </c>
      <c r="D2734" s="636" t="s">
        <v>264</v>
      </c>
      <c r="E2734" s="636" t="s">
        <v>293</v>
      </c>
      <c r="F2734" s="374">
        <v>27.6</v>
      </c>
      <c r="G2734" s="636" t="s">
        <v>11310</v>
      </c>
      <c r="H2734" s="636" t="s">
        <v>418</v>
      </c>
      <c r="I2734" s="637" t="s">
        <v>11311</v>
      </c>
      <c r="J2734" s="637" t="s">
        <v>1188</v>
      </c>
      <c r="K2734" s="637" t="s">
        <v>4137</v>
      </c>
      <c r="L2734" s="637">
        <v>359103612</v>
      </c>
      <c r="M2734" s="638">
        <v>45280</v>
      </c>
      <c r="N2734" s="74">
        <f t="shared" si="127"/>
        <v>12</v>
      </c>
      <c r="O2734" s="74">
        <f t="shared" si="128"/>
        <v>12</v>
      </c>
      <c r="P2734" s="139" t="str">
        <f t="shared" si="129"/>
        <v>Gastos_Gerais</v>
      </c>
    </row>
    <row r="2735" spans="1:16" ht="51" x14ac:dyDescent="0.2">
      <c r="A2735" s="627">
        <v>9748</v>
      </c>
      <c r="B2735" s="634">
        <v>45280</v>
      </c>
      <c r="C2735" s="642">
        <v>45261</v>
      </c>
      <c r="D2735" s="636" t="s">
        <v>176</v>
      </c>
      <c r="E2735" s="636" t="s">
        <v>280</v>
      </c>
      <c r="F2735" s="374">
        <v>735.92</v>
      </c>
      <c r="G2735" s="636" t="s">
        <v>1209</v>
      </c>
      <c r="H2735" s="636" t="s">
        <v>493</v>
      </c>
      <c r="I2735" s="637" t="s">
        <v>11312</v>
      </c>
      <c r="J2735" s="637" t="s">
        <v>1188</v>
      </c>
      <c r="K2735" s="637" t="s">
        <v>4137</v>
      </c>
      <c r="L2735" s="637">
        <v>359103612</v>
      </c>
      <c r="M2735" s="638">
        <v>45280</v>
      </c>
      <c r="N2735" s="74">
        <f t="shared" si="127"/>
        <v>12</v>
      </c>
      <c r="O2735" s="74">
        <f t="shared" si="128"/>
        <v>12</v>
      </c>
      <c r="P2735" s="139" t="str">
        <f t="shared" si="129"/>
        <v>Gastos_com_Pessoal</v>
      </c>
    </row>
    <row r="2736" spans="1:16" ht="51" x14ac:dyDescent="0.2">
      <c r="A2736" s="627">
        <v>9748</v>
      </c>
      <c r="B2736" s="634">
        <v>45280</v>
      </c>
      <c r="C2736" s="642">
        <v>45261</v>
      </c>
      <c r="D2736" s="636" t="s">
        <v>176</v>
      </c>
      <c r="E2736" s="636" t="s">
        <v>262</v>
      </c>
      <c r="F2736" s="374">
        <v>245.31</v>
      </c>
      <c r="G2736" s="636" t="s">
        <v>1210</v>
      </c>
      <c r="H2736" s="636" t="s">
        <v>493</v>
      </c>
      <c r="I2736" s="637" t="s">
        <v>11312</v>
      </c>
      <c r="J2736" s="637" t="s">
        <v>1188</v>
      </c>
      <c r="K2736" s="637" t="s">
        <v>4137</v>
      </c>
      <c r="L2736" s="637">
        <v>359103612</v>
      </c>
      <c r="M2736" s="638">
        <v>45280</v>
      </c>
      <c r="N2736" s="74">
        <f t="shared" si="127"/>
        <v>12</v>
      </c>
      <c r="O2736" s="74">
        <f t="shared" si="128"/>
        <v>12</v>
      </c>
      <c r="P2736" s="139" t="str">
        <f t="shared" si="129"/>
        <v>Gastos_com_Pessoal</v>
      </c>
    </row>
    <row r="2737" spans="1:16" ht="51" x14ac:dyDescent="0.2">
      <c r="A2737" s="627">
        <v>9748</v>
      </c>
      <c r="B2737" s="634">
        <v>45280</v>
      </c>
      <c r="C2737" s="642">
        <v>45261</v>
      </c>
      <c r="D2737" s="636" t="s">
        <v>176</v>
      </c>
      <c r="E2737" s="636" t="s">
        <v>169</v>
      </c>
      <c r="F2737" s="374">
        <v>632.15</v>
      </c>
      <c r="G2737" s="636" t="s">
        <v>1211</v>
      </c>
      <c r="H2737" s="636" t="s">
        <v>493</v>
      </c>
      <c r="I2737" s="637" t="s">
        <v>11312</v>
      </c>
      <c r="J2737" s="637" t="s">
        <v>1188</v>
      </c>
      <c r="K2737" s="637" t="s">
        <v>4137</v>
      </c>
      <c r="L2737" s="637">
        <v>359103612</v>
      </c>
      <c r="M2737" s="638">
        <v>45280</v>
      </c>
      <c r="N2737" s="74">
        <f t="shared" si="127"/>
        <v>12</v>
      </c>
      <c r="O2737" s="74">
        <f t="shared" si="128"/>
        <v>12</v>
      </c>
      <c r="P2737" s="139" t="str">
        <f t="shared" si="129"/>
        <v>Gastos_com_Pessoal</v>
      </c>
    </row>
    <row r="2738" spans="1:16" ht="51" x14ac:dyDescent="0.2">
      <c r="A2738" s="627">
        <v>9748</v>
      </c>
      <c r="B2738" s="634">
        <v>45280</v>
      </c>
      <c r="C2738" s="642">
        <v>45261</v>
      </c>
      <c r="D2738" s="636" t="s">
        <v>176</v>
      </c>
      <c r="E2738" s="636" t="s">
        <v>280</v>
      </c>
      <c r="F2738" s="374">
        <v>148.63999999999999</v>
      </c>
      <c r="G2738" s="636" t="s">
        <v>1209</v>
      </c>
      <c r="H2738" s="636" t="s">
        <v>414</v>
      </c>
      <c r="I2738" s="637" t="s">
        <v>11313</v>
      </c>
      <c r="J2738" s="637" t="s">
        <v>1188</v>
      </c>
      <c r="K2738" s="637" t="s">
        <v>4137</v>
      </c>
      <c r="L2738" s="637">
        <v>359103612</v>
      </c>
      <c r="M2738" s="638">
        <v>45280</v>
      </c>
      <c r="N2738" s="74">
        <f t="shared" si="127"/>
        <v>12</v>
      </c>
      <c r="O2738" s="74">
        <f t="shared" si="128"/>
        <v>12</v>
      </c>
      <c r="P2738" s="139" t="str">
        <f t="shared" si="129"/>
        <v>Gastos_com_Pessoal</v>
      </c>
    </row>
    <row r="2739" spans="1:16" ht="51" x14ac:dyDescent="0.2">
      <c r="A2739" s="627">
        <v>9748</v>
      </c>
      <c r="B2739" s="634">
        <v>45280</v>
      </c>
      <c r="C2739" s="642">
        <v>45261</v>
      </c>
      <c r="D2739" s="636" t="s">
        <v>176</v>
      </c>
      <c r="E2739" s="636" t="s">
        <v>262</v>
      </c>
      <c r="F2739" s="374">
        <v>49.55</v>
      </c>
      <c r="G2739" s="636" t="s">
        <v>1210</v>
      </c>
      <c r="H2739" s="636" t="s">
        <v>414</v>
      </c>
      <c r="I2739" s="637" t="s">
        <v>11313</v>
      </c>
      <c r="J2739" s="637" t="s">
        <v>1188</v>
      </c>
      <c r="K2739" s="637" t="s">
        <v>4137</v>
      </c>
      <c r="L2739" s="637">
        <v>359103612</v>
      </c>
      <c r="M2739" s="638">
        <v>45280</v>
      </c>
      <c r="N2739" s="74">
        <f t="shared" si="127"/>
        <v>12</v>
      </c>
      <c r="O2739" s="74">
        <f t="shared" si="128"/>
        <v>12</v>
      </c>
      <c r="P2739" s="139" t="str">
        <f t="shared" si="129"/>
        <v>Gastos_com_Pessoal</v>
      </c>
    </row>
    <row r="2740" spans="1:16" ht="51" x14ac:dyDescent="0.2">
      <c r="A2740" s="627">
        <v>9748</v>
      </c>
      <c r="B2740" s="634">
        <v>45280</v>
      </c>
      <c r="C2740" s="642">
        <v>45261</v>
      </c>
      <c r="D2740" s="636" t="s">
        <v>176</v>
      </c>
      <c r="E2740" s="636" t="s">
        <v>169</v>
      </c>
      <c r="F2740" s="374">
        <v>403.27</v>
      </c>
      <c r="G2740" s="636" t="s">
        <v>1211</v>
      </c>
      <c r="H2740" s="636" t="s">
        <v>414</v>
      </c>
      <c r="I2740" s="637" t="s">
        <v>11313</v>
      </c>
      <c r="J2740" s="637" t="s">
        <v>1188</v>
      </c>
      <c r="K2740" s="637" t="s">
        <v>4137</v>
      </c>
      <c r="L2740" s="637">
        <v>359103612</v>
      </c>
      <c r="M2740" s="638">
        <v>45280</v>
      </c>
      <c r="N2740" s="74">
        <f t="shared" si="127"/>
        <v>12</v>
      </c>
      <c r="O2740" s="74">
        <f t="shared" si="128"/>
        <v>12</v>
      </c>
      <c r="P2740" s="139" t="str">
        <f t="shared" si="129"/>
        <v>Gastos_com_Pessoal</v>
      </c>
    </row>
    <row r="2741" spans="1:16" ht="38.25" x14ac:dyDescent="0.2">
      <c r="A2741" s="627">
        <v>9748</v>
      </c>
      <c r="B2741" s="634">
        <v>45281</v>
      </c>
      <c r="C2741" s="642">
        <v>45231</v>
      </c>
      <c r="D2741" s="636" t="s">
        <v>264</v>
      </c>
      <c r="E2741" s="636" t="s">
        <v>90</v>
      </c>
      <c r="F2741" s="374">
        <v>1323</v>
      </c>
      <c r="G2741" s="636" t="s">
        <v>4461</v>
      </c>
      <c r="H2741" s="636" t="s">
        <v>302</v>
      </c>
      <c r="I2741" s="637" t="s">
        <v>1447</v>
      </c>
      <c r="J2741" s="637" t="s">
        <v>1157</v>
      </c>
      <c r="K2741" s="637" t="s">
        <v>1158</v>
      </c>
      <c r="L2741" s="637" t="s">
        <v>11329</v>
      </c>
      <c r="M2741" s="638">
        <v>45272</v>
      </c>
      <c r="N2741" s="74">
        <f t="shared" si="127"/>
        <v>12</v>
      </c>
      <c r="O2741" s="74">
        <f t="shared" si="128"/>
        <v>11</v>
      </c>
      <c r="P2741" s="139" t="str">
        <f t="shared" si="129"/>
        <v>Gastos_Gerais</v>
      </c>
    </row>
    <row r="2742" spans="1:16" ht="38.25" x14ac:dyDescent="0.2">
      <c r="A2742" s="627">
        <v>9748</v>
      </c>
      <c r="B2742" s="634">
        <v>45281</v>
      </c>
      <c r="C2742" s="642">
        <v>45261</v>
      </c>
      <c r="D2742" s="636" t="s">
        <v>264</v>
      </c>
      <c r="E2742" s="636" t="s">
        <v>293</v>
      </c>
      <c r="F2742" s="374">
        <v>1486.27</v>
      </c>
      <c r="G2742" s="636" t="s">
        <v>11330</v>
      </c>
      <c r="H2742" s="636" t="s">
        <v>422</v>
      </c>
      <c r="I2742" s="637" t="s">
        <v>11331</v>
      </c>
      <c r="J2742" s="637" t="s">
        <v>1157</v>
      </c>
      <c r="K2742" s="637" t="s">
        <v>32</v>
      </c>
      <c r="L2742" s="637">
        <v>202318066</v>
      </c>
      <c r="M2742" s="638">
        <v>45272</v>
      </c>
      <c r="N2742" s="74">
        <f t="shared" si="127"/>
        <v>12</v>
      </c>
      <c r="O2742" s="74">
        <f t="shared" si="128"/>
        <v>12</v>
      </c>
      <c r="P2742" s="139" t="str">
        <f t="shared" si="129"/>
        <v>Gastos_Gerais</v>
      </c>
    </row>
    <row r="2743" spans="1:16" ht="38.25" x14ac:dyDescent="0.2">
      <c r="A2743" s="627">
        <v>9748</v>
      </c>
      <c r="B2743" s="634">
        <v>45281</v>
      </c>
      <c r="C2743" s="642">
        <v>45261</v>
      </c>
      <c r="D2743" s="636" t="s">
        <v>264</v>
      </c>
      <c r="E2743" s="636" t="s">
        <v>293</v>
      </c>
      <c r="F2743" s="374">
        <v>1783.53</v>
      </c>
      <c r="G2743" s="636" t="s">
        <v>11332</v>
      </c>
      <c r="H2743" s="636" t="s">
        <v>1032</v>
      </c>
      <c r="I2743" s="637" t="s">
        <v>11331</v>
      </c>
      <c r="J2743" s="637" t="s">
        <v>1157</v>
      </c>
      <c r="K2743" s="637" t="s">
        <v>32</v>
      </c>
      <c r="L2743" s="637">
        <v>202318068</v>
      </c>
      <c r="M2743" s="638">
        <v>45272</v>
      </c>
      <c r="N2743" s="74">
        <f t="shared" si="127"/>
        <v>12</v>
      </c>
      <c r="O2743" s="74">
        <f t="shared" si="128"/>
        <v>12</v>
      </c>
      <c r="P2743" s="139" t="str">
        <f t="shared" si="129"/>
        <v>Gastos_Gerais</v>
      </c>
    </row>
    <row r="2744" spans="1:16" ht="48" x14ac:dyDescent="0.2">
      <c r="A2744" s="627">
        <v>9748</v>
      </c>
      <c r="B2744" s="634">
        <v>45281</v>
      </c>
      <c r="C2744" s="642">
        <v>45261</v>
      </c>
      <c r="D2744" s="636" t="s">
        <v>264</v>
      </c>
      <c r="E2744" s="636" t="s">
        <v>290</v>
      </c>
      <c r="F2744" s="374">
        <v>119.4</v>
      </c>
      <c r="G2744" s="636" t="s">
        <v>8728</v>
      </c>
      <c r="H2744" s="636" t="s">
        <v>414</v>
      </c>
      <c r="I2744" s="637" t="s">
        <v>1237</v>
      </c>
      <c r="J2744" s="637" t="s">
        <v>1157</v>
      </c>
      <c r="K2744" s="637" t="s">
        <v>32</v>
      </c>
      <c r="L2744" s="637">
        <v>18475</v>
      </c>
      <c r="M2744" s="638">
        <v>45267</v>
      </c>
      <c r="N2744" s="74">
        <f t="shared" si="127"/>
        <v>12</v>
      </c>
      <c r="O2744" s="74">
        <f t="shared" si="128"/>
        <v>12</v>
      </c>
      <c r="P2744" s="139" t="str">
        <f t="shared" si="129"/>
        <v>Gastos_Gerais</v>
      </c>
    </row>
    <row r="2745" spans="1:16" ht="38.25" x14ac:dyDescent="0.2">
      <c r="A2745" s="627">
        <v>9748</v>
      </c>
      <c r="B2745" s="634">
        <v>45281</v>
      </c>
      <c r="C2745" s="642">
        <v>45261</v>
      </c>
      <c r="D2745" s="636" t="s">
        <v>264</v>
      </c>
      <c r="E2745" s="636" t="s">
        <v>293</v>
      </c>
      <c r="F2745" s="374">
        <v>594.51</v>
      </c>
      <c r="G2745" s="636" t="s">
        <v>11333</v>
      </c>
      <c r="H2745" s="636" t="s">
        <v>417</v>
      </c>
      <c r="I2745" s="637" t="s">
        <v>11331</v>
      </c>
      <c r="J2745" s="637" t="s">
        <v>1157</v>
      </c>
      <c r="K2745" s="637" t="s">
        <v>32</v>
      </c>
      <c r="L2745" s="637">
        <v>202318184</v>
      </c>
      <c r="M2745" s="638">
        <v>45273</v>
      </c>
      <c r="N2745" s="74">
        <f t="shared" si="127"/>
        <v>12</v>
      </c>
      <c r="O2745" s="74">
        <f t="shared" si="128"/>
        <v>12</v>
      </c>
      <c r="P2745" s="139" t="str">
        <f t="shared" si="129"/>
        <v>Gastos_Gerais</v>
      </c>
    </row>
    <row r="2746" spans="1:16" ht="38.25" x14ac:dyDescent="0.2">
      <c r="A2746" s="627">
        <v>9748</v>
      </c>
      <c r="B2746" s="634">
        <v>45281</v>
      </c>
      <c r="C2746" s="642">
        <v>45261</v>
      </c>
      <c r="D2746" s="636" t="s">
        <v>264</v>
      </c>
      <c r="E2746" s="636" t="s">
        <v>293</v>
      </c>
      <c r="F2746" s="374">
        <v>2080.7800000000002</v>
      </c>
      <c r="G2746" s="636" t="s">
        <v>11330</v>
      </c>
      <c r="H2746" s="636" t="s">
        <v>1032</v>
      </c>
      <c r="I2746" s="637" t="s">
        <v>11331</v>
      </c>
      <c r="J2746" s="637" t="s">
        <v>1157</v>
      </c>
      <c r="K2746" s="637" t="s">
        <v>32</v>
      </c>
      <c r="L2746" s="637">
        <v>202318182</v>
      </c>
      <c r="M2746" s="638">
        <v>45272</v>
      </c>
      <c r="N2746" s="74">
        <f t="shared" si="127"/>
        <v>12</v>
      </c>
      <c r="O2746" s="74">
        <f t="shared" si="128"/>
        <v>12</v>
      </c>
      <c r="P2746" s="139" t="str">
        <f t="shared" si="129"/>
        <v>Gastos_Gerais</v>
      </c>
    </row>
    <row r="2747" spans="1:16" ht="38.25" x14ac:dyDescent="0.2">
      <c r="A2747" s="627">
        <v>9748</v>
      </c>
      <c r="B2747" s="634">
        <v>45281</v>
      </c>
      <c r="C2747" s="642">
        <v>45261</v>
      </c>
      <c r="D2747" s="636" t="s">
        <v>264</v>
      </c>
      <c r="E2747" s="636" t="s">
        <v>60</v>
      </c>
      <c r="F2747" s="374">
        <v>30559.26</v>
      </c>
      <c r="G2747" s="636" t="s">
        <v>9826</v>
      </c>
      <c r="H2747" s="636" t="s">
        <v>421</v>
      </c>
      <c r="I2747" s="637" t="s">
        <v>9306</v>
      </c>
      <c r="J2747" s="637" t="s">
        <v>1157</v>
      </c>
      <c r="K2747" s="637" t="s">
        <v>32</v>
      </c>
      <c r="L2747" s="637">
        <v>330</v>
      </c>
      <c r="M2747" s="638">
        <v>45279</v>
      </c>
      <c r="N2747" s="74">
        <f t="shared" si="127"/>
        <v>12</v>
      </c>
      <c r="O2747" s="74">
        <f t="shared" si="128"/>
        <v>12</v>
      </c>
      <c r="P2747" s="139" t="str">
        <f t="shared" si="129"/>
        <v>Gastos_Gerais</v>
      </c>
    </row>
    <row r="2748" spans="1:16" ht="38.25" x14ac:dyDescent="0.2">
      <c r="A2748" s="627">
        <v>9748</v>
      </c>
      <c r="B2748" s="634">
        <v>45281</v>
      </c>
      <c r="C2748" s="642">
        <v>45261</v>
      </c>
      <c r="D2748" s="636" t="s">
        <v>264</v>
      </c>
      <c r="E2748" s="636" t="s">
        <v>60</v>
      </c>
      <c r="F2748" s="374">
        <v>1016.1</v>
      </c>
      <c r="G2748" s="636" t="s">
        <v>11334</v>
      </c>
      <c r="H2748" s="636" t="s">
        <v>493</v>
      </c>
      <c r="I2748" s="637" t="s">
        <v>6126</v>
      </c>
      <c r="J2748" s="637" t="s">
        <v>1157</v>
      </c>
      <c r="K2748" s="637" t="s">
        <v>32</v>
      </c>
      <c r="L2748" s="637">
        <v>20</v>
      </c>
      <c r="M2748" s="638">
        <v>45278</v>
      </c>
      <c r="N2748" s="74">
        <f t="shared" si="127"/>
        <v>12</v>
      </c>
      <c r="O2748" s="74">
        <f t="shared" si="128"/>
        <v>12</v>
      </c>
      <c r="P2748" s="139" t="str">
        <f t="shared" si="129"/>
        <v>Gastos_Gerais</v>
      </c>
    </row>
    <row r="2749" spans="1:16" ht="38.25" x14ac:dyDescent="0.2">
      <c r="A2749" s="627">
        <v>9748</v>
      </c>
      <c r="B2749" s="634">
        <v>45281</v>
      </c>
      <c r="C2749" s="642">
        <v>45261</v>
      </c>
      <c r="D2749" s="636" t="s">
        <v>264</v>
      </c>
      <c r="E2749" s="636" t="s">
        <v>60</v>
      </c>
      <c r="F2749" s="374">
        <v>19339.88</v>
      </c>
      <c r="G2749" s="636" t="s">
        <v>10558</v>
      </c>
      <c r="H2749" s="636" t="s">
        <v>422</v>
      </c>
      <c r="I2749" s="637" t="s">
        <v>9306</v>
      </c>
      <c r="J2749" s="637" t="s">
        <v>1157</v>
      </c>
      <c r="K2749" s="637" t="s">
        <v>32</v>
      </c>
      <c r="L2749" s="637">
        <v>329</v>
      </c>
      <c r="M2749" s="638">
        <v>45278</v>
      </c>
      <c r="N2749" s="74">
        <f t="shared" si="127"/>
        <v>12</v>
      </c>
      <c r="O2749" s="74">
        <f t="shared" si="128"/>
        <v>12</v>
      </c>
      <c r="P2749" s="139" t="str">
        <f t="shared" si="129"/>
        <v>Gastos_Gerais</v>
      </c>
    </row>
    <row r="2750" spans="1:16" ht="38.25" x14ac:dyDescent="0.2">
      <c r="A2750" s="627">
        <v>9748</v>
      </c>
      <c r="B2750" s="634">
        <v>45281</v>
      </c>
      <c r="C2750" s="642">
        <v>45231</v>
      </c>
      <c r="D2750" s="636" t="s">
        <v>264</v>
      </c>
      <c r="E2750" s="636" t="s">
        <v>90</v>
      </c>
      <c r="F2750" s="374">
        <v>567</v>
      </c>
      <c r="G2750" s="636" t="s">
        <v>10597</v>
      </c>
      <c r="H2750" s="636" t="s">
        <v>421</v>
      </c>
      <c r="I2750" s="637" t="s">
        <v>1447</v>
      </c>
      <c r="J2750" s="637" t="s">
        <v>1157</v>
      </c>
      <c r="K2750" s="637" t="s">
        <v>1158</v>
      </c>
      <c r="L2750" s="637" t="s">
        <v>11335</v>
      </c>
      <c r="M2750" s="638">
        <v>45272</v>
      </c>
      <c r="N2750" s="74">
        <f t="shared" si="127"/>
        <v>12</v>
      </c>
      <c r="O2750" s="74">
        <f t="shared" si="128"/>
        <v>11</v>
      </c>
      <c r="P2750" s="139" t="str">
        <f t="shared" si="129"/>
        <v>Gastos_Gerais</v>
      </c>
    </row>
    <row r="2751" spans="1:16" ht="38.25" x14ac:dyDescent="0.2">
      <c r="A2751" s="627">
        <v>9748</v>
      </c>
      <c r="B2751" s="634">
        <v>45281</v>
      </c>
      <c r="C2751" s="642">
        <v>45231</v>
      </c>
      <c r="D2751" s="636" t="s">
        <v>264</v>
      </c>
      <c r="E2751" s="636" t="s">
        <v>412</v>
      </c>
      <c r="F2751" s="374">
        <v>4850.38</v>
      </c>
      <c r="G2751" s="636" t="s">
        <v>9203</v>
      </c>
      <c r="H2751" s="636" t="s">
        <v>421</v>
      </c>
      <c r="I2751" s="637" t="s">
        <v>6005</v>
      </c>
      <c r="J2751" s="637" t="s">
        <v>1157</v>
      </c>
      <c r="K2751" s="637" t="s">
        <v>32</v>
      </c>
      <c r="L2751" s="637">
        <v>2023521</v>
      </c>
      <c r="M2751" s="638">
        <v>45278</v>
      </c>
      <c r="N2751" s="74">
        <f t="shared" si="127"/>
        <v>12</v>
      </c>
      <c r="O2751" s="74">
        <f t="shared" si="128"/>
        <v>11</v>
      </c>
      <c r="P2751" s="139" t="str">
        <f t="shared" si="129"/>
        <v>Gastos_Gerais</v>
      </c>
    </row>
    <row r="2752" spans="1:16" ht="38.25" x14ac:dyDescent="0.2">
      <c r="A2752" s="627">
        <v>9748</v>
      </c>
      <c r="B2752" s="634">
        <v>45281</v>
      </c>
      <c r="C2752" s="642">
        <v>45261</v>
      </c>
      <c r="D2752" s="636" t="s">
        <v>264</v>
      </c>
      <c r="E2752" s="636" t="s">
        <v>60</v>
      </c>
      <c r="F2752" s="374">
        <v>63621.78</v>
      </c>
      <c r="G2752" s="636" t="s">
        <v>10552</v>
      </c>
      <c r="H2752" s="636" t="s">
        <v>414</v>
      </c>
      <c r="I2752" s="637" t="s">
        <v>9306</v>
      </c>
      <c r="J2752" s="637" t="s">
        <v>1157</v>
      </c>
      <c r="K2752" s="637" t="s">
        <v>32</v>
      </c>
      <c r="L2752" s="637">
        <v>328</v>
      </c>
      <c r="M2752" s="638">
        <v>45278</v>
      </c>
      <c r="N2752" s="74">
        <f t="shared" si="127"/>
        <v>12</v>
      </c>
      <c r="O2752" s="74">
        <f t="shared" si="128"/>
        <v>12</v>
      </c>
      <c r="P2752" s="139" t="str">
        <f t="shared" si="129"/>
        <v>Gastos_Gerais</v>
      </c>
    </row>
    <row r="2753" spans="1:16" ht="48" x14ac:dyDescent="0.2">
      <c r="A2753" s="627">
        <v>9748</v>
      </c>
      <c r="B2753" s="634">
        <v>45281</v>
      </c>
      <c r="C2753" s="642">
        <v>45261</v>
      </c>
      <c r="D2753" s="636" t="s">
        <v>264</v>
      </c>
      <c r="E2753" s="636" t="s">
        <v>290</v>
      </c>
      <c r="F2753" s="374">
        <v>277</v>
      </c>
      <c r="G2753" s="636" t="s">
        <v>8728</v>
      </c>
      <c r="H2753" s="636" t="s">
        <v>417</v>
      </c>
      <c r="I2753" s="637" t="s">
        <v>7785</v>
      </c>
      <c r="J2753" s="637" t="s">
        <v>1157</v>
      </c>
      <c r="K2753" s="637" t="s">
        <v>32</v>
      </c>
      <c r="L2753" s="637">
        <v>18099</v>
      </c>
      <c r="M2753" s="638">
        <v>45267</v>
      </c>
      <c r="N2753" s="74">
        <f t="shared" si="127"/>
        <v>12</v>
      </c>
      <c r="O2753" s="74">
        <f t="shared" si="128"/>
        <v>12</v>
      </c>
      <c r="P2753" s="139" t="str">
        <f t="shared" si="129"/>
        <v>Gastos_Gerais</v>
      </c>
    </row>
    <row r="2754" spans="1:16" ht="38.25" x14ac:dyDescent="0.2">
      <c r="A2754" s="627">
        <v>9748</v>
      </c>
      <c r="B2754" s="634">
        <v>45281</v>
      </c>
      <c r="C2754" s="642">
        <v>45231</v>
      </c>
      <c r="D2754" s="636" t="s">
        <v>264</v>
      </c>
      <c r="E2754" s="636" t="s">
        <v>90</v>
      </c>
      <c r="F2754" s="374">
        <v>378</v>
      </c>
      <c r="G2754" s="636" t="s">
        <v>1462</v>
      </c>
      <c r="H2754" s="636" t="s">
        <v>423</v>
      </c>
      <c r="I2754" s="637" t="s">
        <v>1447</v>
      </c>
      <c r="J2754" s="637" t="s">
        <v>1157</v>
      </c>
      <c r="K2754" s="637" t="s">
        <v>1158</v>
      </c>
      <c r="L2754" s="637" t="s">
        <v>11336</v>
      </c>
      <c r="M2754" s="638">
        <v>45272</v>
      </c>
      <c r="N2754" s="74">
        <f t="shared" si="127"/>
        <v>12</v>
      </c>
      <c r="O2754" s="74">
        <f t="shared" si="128"/>
        <v>11</v>
      </c>
      <c r="P2754" s="139" t="str">
        <f t="shared" si="129"/>
        <v>Gastos_Gerais</v>
      </c>
    </row>
    <row r="2755" spans="1:16" ht="38.25" x14ac:dyDescent="0.2">
      <c r="A2755" s="627">
        <v>9748</v>
      </c>
      <c r="B2755" s="634">
        <v>45281</v>
      </c>
      <c r="C2755" s="642">
        <v>45261</v>
      </c>
      <c r="D2755" s="636" t="s">
        <v>264</v>
      </c>
      <c r="E2755" s="636" t="s">
        <v>293</v>
      </c>
      <c r="F2755" s="374">
        <v>1634.9</v>
      </c>
      <c r="G2755" s="636" t="s">
        <v>11337</v>
      </c>
      <c r="H2755" s="636" t="s">
        <v>416</v>
      </c>
      <c r="I2755" s="637" t="s">
        <v>11331</v>
      </c>
      <c r="J2755" s="637" t="s">
        <v>1157</v>
      </c>
      <c r="K2755" s="637" t="s">
        <v>32</v>
      </c>
      <c r="L2755" s="637">
        <v>202318167</v>
      </c>
      <c r="M2755" s="638">
        <v>45272</v>
      </c>
      <c r="N2755" s="74">
        <f t="shared" si="127"/>
        <v>12</v>
      </c>
      <c r="O2755" s="74">
        <f t="shared" si="128"/>
        <v>12</v>
      </c>
      <c r="P2755" s="139" t="str">
        <f t="shared" si="129"/>
        <v>Gastos_Gerais</v>
      </c>
    </row>
    <row r="2756" spans="1:16" ht="38.25" x14ac:dyDescent="0.2">
      <c r="A2756" s="627">
        <v>9748</v>
      </c>
      <c r="B2756" s="634">
        <v>45281</v>
      </c>
      <c r="C2756" s="642">
        <v>45261</v>
      </c>
      <c r="D2756" s="636" t="s">
        <v>264</v>
      </c>
      <c r="E2756" s="636" t="s">
        <v>293</v>
      </c>
      <c r="F2756" s="374">
        <v>1189.02</v>
      </c>
      <c r="G2756" s="636" t="s">
        <v>11337</v>
      </c>
      <c r="H2756" s="636" t="s">
        <v>420</v>
      </c>
      <c r="I2756" s="637" t="s">
        <v>11331</v>
      </c>
      <c r="J2756" s="637" t="s">
        <v>1157</v>
      </c>
      <c r="K2756" s="637" t="s">
        <v>32</v>
      </c>
      <c r="L2756" s="637">
        <v>202318071</v>
      </c>
      <c r="M2756" s="638">
        <v>45272</v>
      </c>
      <c r="N2756" s="74">
        <f t="shared" si="127"/>
        <v>12</v>
      </c>
      <c r="O2756" s="74">
        <f t="shared" si="128"/>
        <v>12</v>
      </c>
      <c r="P2756" s="139" t="str">
        <f t="shared" si="129"/>
        <v>Gastos_Gerais</v>
      </c>
    </row>
    <row r="2757" spans="1:16" ht="38.25" x14ac:dyDescent="0.2">
      <c r="A2757" s="627">
        <v>9748</v>
      </c>
      <c r="B2757" s="634">
        <v>45281</v>
      </c>
      <c r="C2757" s="642">
        <v>45261</v>
      </c>
      <c r="D2757" s="636" t="s">
        <v>264</v>
      </c>
      <c r="E2757" s="636" t="s">
        <v>60</v>
      </c>
      <c r="F2757" s="374">
        <v>32612.17</v>
      </c>
      <c r="G2757" s="636" t="s">
        <v>10906</v>
      </c>
      <c r="H2757" s="636" t="s">
        <v>416</v>
      </c>
      <c r="I2757" s="637" t="s">
        <v>1350</v>
      </c>
      <c r="J2757" s="637" t="s">
        <v>1157</v>
      </c>
      <c r="K2757" s="637" t="s">
        <v>32</v>
      </c>
      <c r="L2757" s="637">
        <v>151</v>
      </c>
      <c r="M2757" s="638">
        <v>45278</v>
      </c>
      <c r="N2757" s="74">
        <f t="shared" ref="N2757:N2820" si="130">IF(B2757=0,0,IF(YEAR(B2757)=$O$1,MONTH(B2757)-$N$1+1,(YEAR(B2757)-$O$1)*12-$N$1+1+MONTH(B2757)))</f>
        <v>12</v>
      </c>
      <c r="O2757" s="74">
        <f t="shared" ref="O2757:O2820" si="131">IF(C2757=0,0,IF(YEAR(C2757)=$O$1,MONTH(C2757)-$N$1+1,(YEAR(C2757)-$O$1)*12-$N$1+1+MONTH(C2757)))</f>
        <v>12</v>
      </c>
      <c r="P2757" s="139" t="str">
        <f t="shared" ref="P2757:P2820" si="132">SUBSTITUTE(D2757," ","_")</f>
        <v>Gastos_Gerais</v>
      </c>
    </row>
    <row r="2758" spans="1:16" ht="38.25" x14ac:dyDescent="0.2">
      <c r="A2758" s="627">
        <v>9748</v>
      </c>
      <c r="B2758" s="634">
        <v>45281</v>
      </c>
      <c r="C2758" s="642">
        <v>45261</v>
      </c>
      <c r="D2758" s="636" t="s">
        <v>264</v>
      </c>
      <c r="E2758" s="636" t="s">
        <v>293</v>
      </c>
      <c r="F2758" s="374">
        <v>1486.27</v>
      </c>
      <c r="G2758" s="636" t="s">
        <v>11330</v>
      </c>
      <c r="H2758" s="636" t="s">
        <v>418</v>
      </c>
      <c r="I2758" s="637" t="s">
        <v>11331</v>
      </c>
      <c r="J2758" s="637" t="s">
        <v>1157</v>
      </c>
      <c r="K2758" s="637" t="s">
        <v>32</v>
      </c>
      <c r="L2758" s="637">
        <v>202318187</v>
      </c>
      <c r="M2758" s="638">
        <v>45273</v>
      </c>
      <c r="N2758" s="74">
        <f t="shared" si="130"/>
        <v>12</v>
      </c>
      <c r="O2758" s="74">
        <f t="shared" si="131"/>
        <v>12</v>
      </c>
      <c r="P2758" s="139" t="str">
        <f t="shared" si="132"/>
        <v>Gastos_Gerais</v>
      </c>
    </row>
    <row r="2759" spans="1:16" ht="38.25" x14ac:dyDescent="0.2">
      <c r="A2759" s="627">
        <v>9748</v>
      </c>
      <c r="B2759" s="634">
        <v>45281</v>
      </c>
      <c r="C2759" s="642">
        <v>45231</v>
      </c>
      <c r="D2759" s="636" t="s">
        <v>264</v>
      </c>
      <c r="E2759" s="636" t="s">
        <v>412</v>
      </c>
      <c r="F2759" s="374">
        <v>2044.74</v>
      </c>
      <c r="G2759" s="636" t="s">
        <v>9203</v>
      </c>
      <c r="H2759" s="636" t="s">
        <v>419</v>
      </c>
      <c r="I2759" s="637" t="s">
        <v>6005</v>
      </c>
      <c r="J2759" s="637" t="s">
        <v>1157</v>
      </c>
      <c r="K2759" s="637" t="s">
        <v>32</v>
      </c>
      <c r="L2759" s="637">
        <v>2023518</v>
      </c>
      <c r="M2759" s="638">
        <v>45278</v>
      </c>
      <c r="N2759" s="74">
        <f t="shared" si="130"/>
        <v>12</v>
      </c>
      <c r="O2759" s="74">
        <f t="shared" si="131"/>
        <v>11</v>
      </c>
      <c r="P2759" s="139" t="str">
        <f t="shared" si="132"/>
        <v>Gastos_Gerais</v>
      </c>
    </row>
    <row r="2760" spans="1:16" ht="38.25" x14ac:dyDescent="0.2">
      <c r="A2760" s="627">
        <v>9748</v>
      </c>
      <c r="B2760" s="634">
        <v>45281</v>
      </c>
      <c r="C2760" s="642">
        <v>45231</v>
      </c>
      <c r="D2760" s="636" t="s">
        <v>264</v>
      </c>
      <c r="E2760" s="636" t="s">
        <v>412</v>
      </c>
      <c r="F2760" s="374">
        <v>2027.74</v>
      </c>
      <c r="G2760" s="636" t="s">
        <v>9203</v>
      </c>
      <c r="H2760" s="636" t="s">
        <v>493</v>
      </c>
      <c r="I2760" s="637" t="s">
        <v>6005</v>
      </c>
      <c r="J2760" s="637" t="s">
        <v>1157</v>
      </c>
      <c r="K2760" s="637" t="s">
        <v>32</v>
      </c>
      <c r="L2760" s="637">
        <v>2023519</v>
      </c>
      <c r="M2760" s="638">
        <v>45278</v>
      </c>
      <c r="N2760" s="74">
        <f t="shared" si="130"/>
        <v>12</v>
      </c>
      <c r="O2760" s="74">
        <f t="shared" si="131"/>
        <v>11</v>
      </c>
      <c r="P2760" s="139" t="str">
        <f t="shared" si="132"/>
        <v>Gastos_Gerais</v>
      </c>
    </row>
    <row r="2761" spans="1:16" ht="38.25" x14ac:dyDescent="0.2">
      <c r="A2761" s="627">
        <v>9748</v>
      </c>
      <c r="B2761" s="634">
        <v>45281</v>
      </c>
      <c r="C2761" s="642">
        <v>45261</v>
      </c>
      <c r="D2761" s="636" t="s">
        <v>264</v>
      </c>
      <c r="E2761" s="636" t="s">
        <v>293</v>
      </c>
      <c r="F2761" s="374">
        <v>2378.04</v>
      </c>
      <c r="G2761" s="636" t="s">
        <v>11338</v>
      </c>
      <c r="H2761" s="636" t="s">
        <v>422</v>
      </c>
      <c r="I2761" s="637" t="s">
        <v>11331</v>
      </c>
      <c r="J2761" s="637" t="s">
        <v>1157</v>
      </c>
      <c r="K2761" s="637" t="s">
        <v>32</v>
      </c>
      <c r="L2761" s="637">
        <v>202318183</v>
      </c>
      <c r="M2761" s="638">
        <v>45272</v>
      </c>
      <c r="N2761" s="74">
        <f t="shared" si="130"/>
        <v>12</v>
      </c>
      <c r="O2761" s="74">
        <f t="shared" si="131"/>
        <v>12</v>
      </c>
      <c r="P2761" s="139" t="str">
        <f t="shared" si="132"/>
        <v>Gastos_Gerais</v>
      </c>
    </row>
    <row r="2762" spans="1:16" ht="38.25" x14ac:dyDescent="0.2">
      <c r="A2762" s="627">
        <v>9748</v>
      </c>
      <c r="B2762" s="634">
        <v>45281</v>
      </c>
      <c r="C2762" s="642">
        <v>45261</v>
      </c>
      <c r="D2762" s="636" t="s">
        <v>264</v>
      </c>
      <c r="E2762" s="636" t="s">
        <v>293</v>
      </c>
      <c r="F2762" s="374">
        <v>2080.7800000000002</v>
      </c>
      <c r="G2762" s="636" t="s">
        <v>11339</v>
      </c>
      <c r="H2762" s="636" t="s">
        <v>420</v>
      </c>
      <c r="I2762" s="637" t="s">
        <v>11331</v>
      </c>
      <c r="J2762" s="637" t="s">
        <v>1157</v>
      </c>
      <c r="K2762" s="637" t="s">
        <v>32</v>
      </c>
      <c r="L2762" s="637">
        <v>202318181</v>
      </c>
      <c r="M2762" s="638">
        <v>45272</v>
      </c>
      <c r="N2762" s="74">
        <f t="shared" si="130"/>
        <v>12</v>
      </c>
      <c r="O2762" s="74">
        <f t="shared" si="131"/>
        <v>12</v>
      </c>
      <c r="P2762" s="139" t="str">
        <f t="shared" si="132"/>
        <v>Gastos_Gerais</v>
      </c>
    </row>
    <row r="2763" spans="1:16" ht="38.25" x14ac:dyDescent="0.2">
      <c r="A2763" s="627">
        <v>9748</v>
      </c>
      <c r="B2763" s="634">
        <v>45281</v>
      </c>
      <c r="C2763" s="642">
        <v>45261</v>
      </c>
      <c r="D2763" s="636" t="s">
        <v>264</v>
      </c>
      <c r="E2763" s="636" t="s">
        <v>293</v>
      </c>
      <c r="F2763" s="374">
        <v>2526.67</v>
      </c>
      <c r="G2763" s="636" t="s">
        <v>11340</v>
      </c>
      <c r="H2763" s="636" t="s">
        <v>418</v>
      </c>
      <c r="I2763" s="637" t="s">
        <v>11331</v>
      </c>
      <c r="J2763" s="637" t="s">
        <v>1157</v>
      </c>
      <c r="K2763" s="637" t="s">
        <v>32</v>
      </c>
      <c r="L2763" s="637">
        <v>202318166</v>
      </c>
      <c r="M2763" s="638">
        <v>45273</v>
      </c>
      <c r="N2763" s="74">
        <f t="shared" si="130"/>
        <v>12</v>
      </c>
      <c r="O2763" s="74">
        <f t="shared" si="131"/>
        <v>12</v>
      </c>
      <c r="P2763" s="139" t="str">
        <f t="shared" si="132"/>
        <v>Gastos_Gerais</v>
      </c>
    </row>
    <row r="2764" spans="1:16" ht="38.25" x14ac:dyDescent="0.2">
      <c r="A2764" s="627">
        <v>9748</v>
      </c>
      <c r="B2764" s="634">
        <v>45281</v>
      </c>
      <c r="C2764" s="642">
        <v>45231</v>
      </c>
      <c r="D2764" s="636" t="s">
        <v>264</v>
      </c>
      <c r="E2764" s="636" t="s">
        <v>90</v>
      </c>
      <c r="F2764" s="374">
        <v>378</v>
      </c>
      <c r="G2764" s="636" t="s">
        <v>1464</v>
      </c>
      <c r="H2764" s="636" t="s">
        <v>493</v>
      </c>
      <c r="I2764" s="637" t="s">
        <v>1447</v>
      </c>
      <c r="J2764" s="637" t="s">
        <v>1157</v>
      </c>
      <c r="K2764" s="637" t="s">
        <v>1158</v>
      </c>
      <c r="L2764" s="637" t="s">
        <v>11341</v>
      </c>
      <c r="M2764" s="638">
        <v>45272</v>
      </c>
      <c r="N2764" s="74">
        <f t="shared" si="130"/>
        <v>12</v>
      </c>
      <c r="O2764" s="74">
        <f t="shared" si="131"/>
        <v>11</v>
      </c>
      <c r="P2764" s="139" t="str">
        <f t="shared" si="132"/>
        <v>Gastos_Gerais</v>
      </c>
    </row>
    <row r="2765" spans="1:16" ht="38.25" x14ac:dyDescent="0.2">
      <c r="A2765" s="627">
        <v>9748</v>
      </c>
      <c r="B2765" s="634">
        <v>45281</v>
      </c>
      <c r="C2765" s="642">
        <v>45231</v>
      </c>
      <c r="D2765" s="636" t="s">
        <v>264</v>
      </c>
      <c r="E2765" s="636" t="s">
        <v>412</v>
      </c>
      <c r="F2765" s="374">
        <v>3084.44</v>
      </c>
      <c r="G2765" s="636" t="s">
        <v>9203</v>
      </c>
      <c r="H2765" s="636" t="s">
        <v>423</v>
      </c>
      <c r="I2765" s="637" t="s">
        <v>6005</v>
      </c>
      <c r="J2765" s="637" t="s">
        <v>1157</v>
      </c>
      <c r="K2765" s="637" t="s">
        <v>32</v>
      </c>
      <c r="L2765" s="637">
        <v>2023520</v>
      </c>
      <c r="M2765" s="638">
        <v>45278</v>
      </c>
      <c r="N2765" s="74">
        <f t="shared" si="130"/>
        <v>12</v>
      </c>
      <c r="O2765" s="74">
        <f t="shared" si="131"/>
        <v>11</v>
      </c>
      <c r="P2765" s="139" t="str">
        <f t="shared" si="132"/>
        <v>Gastos_Gerais</v>
      </c>
    </row>
    <row r="2766" spans="1:16" ht="38.25" x14ac:dyDescent="0.2">
      <c r="A2766" s="627">
        <v>9748</v>
      </c>
      <c r="B2766" s="634">
        <v>45281</v>
      </c>
      <c r="C2766" s="642">
        <v>45261</v>
      </c>
      <c r="D2766" s="636" t="s">
        <v>264</v>
      </c>
      <c r="E2766" s="636" t="s">
        <v>293</v>
      </c>
      <c r="F2766" s="374">
        <v>1189.02</v>
      </c>
      <c r="G2766" s="636" t="s">
        <v>11342</v>
      </c>
      <c r="H2766" s="636" t="s">
        <v>416</v>
      </c>
      <c r="I2766" s="637" t="s">
        <v>11331</v>
      </c>
      <c r="J2766" s="637" t="s">
        <v>1157</v>
      </c>
      <c r="K2766" s="637" t="s">
        <v>32</v>
      </c>
      <c r="L2766" s="637">
        <v>202318307</v>
      </c>
      <c r="M2766" s="638">
        <v>45272</v>
      </c>
      <c r="N2766" s="74">
        <f t="shared" si="130"/>
        <v>12</v>
      </c>
      <c r="O2766" s="74">
        <f t="shared" si="131"/>
        <v>12</v>
      </c>
      <c r="P2766" s="139" t="str">
        <f t="shared" si="132"/>
        <v>Gastos_Gerais</v>
      </c>
    </row>
    <row r="2767" spans="1:16" ht="38.25" x14ac:dyDescent="0.2">
      <c r="A2767" s="627">
        <v>9748</v>
      </c>
      <c r="B2767" s="634">
        <v>45281</v>
      </c>
      <c r="C2767" s="642">
        <v>45261</v>
      </c>
      <c r="D2767" s="636" t="s">
        <v>264</v>
      </c>
      <c r="E2767" s="636" t="s">
        <v>96</v>
      </c>
      <c r="F2767" s="374">
        <v>353.92</v>
      </c>
      <c r="G2767" s="636" t="s">
        <v>8249</v>
      </c>
      <c r="H2767" s="636" t="s">
        <v>416</v>
      </c>
      <c r="I2767" s="641" t="s">
        <v>5126</v>
      </c>
      <c r="J2767" s="637" t="s">
        <v>1157</v>
      </c>
      <c r="K2767" s="637" t="s">
        <v>32</v>
      </c>
      <c r="L2767" s="637">
        <v>1760</v>
      </c>
      <c r="M2767" s="638">
        <v>45272</v>
      </c>
      <c r="N2767" s="74">
        <f t="shared" si="130"/>
        <v>12</v>
      </c>
      <c r="O2767" s="74">
        <f t="shared" si="131"/>
        <v>12</v>
      </c>
      <c r="P2767" s="139" t="str">
        <f t="shared" si="132"/>
        <v>Gastos_Gerais</v>
      </c>
    </row>
    <row r="2768" spans="1:16" ht="38.25" x14ac:dyDescent="0.2">
      <c r="A2768" s="627">
        <v>9748</v>
      </c>
      <c r="B2768" s="634">
        <v>45281</v>
      </c>
      <c r="C2768" s="642">
        <v>45261</v>
      </c>
      <c r="D2768" s="636" t="s">
        <v>264</v>
      </c>
      <c r="E2768" s="636" t="s">
        <v>398</v>
      </c>
      <c r="F2768" s="374">
        <v>329.7</v>
      </c>
      <c r="G2768" s="636" t="s">
        <v>11343</v>
      </c>
      <c r="H2768" s="636" t="s">
        <v>414</v>
      </c>
      <c r="I2768" s="637" t="s">
        <v>5581</v>
      </c>
      <c r="J2768" s="637" t="s">
        <v>1157</v>
      </c>
      <c r="K2768" s="637" t="s">
        <v>32</v>
      </c>
      <c r="L2768" s="637">
        <v>2867</v>
      </c>
      <c r="M2768" s="638">
        <v>45275</v>
      </c>
      <c r="N2768" s="74">
        <f t="shared" si="130"/>
        <v>12</v>
      </c>
      <c r="O2768" s="74">
        <f t="shared" si="131"/>
        <v>12</v>
      </c>
      <c r="P2768" s="139" t="str">
        <f t="shared" si="132"/>
        <v>Gastos_Gerais</v>
      </c>
    </row>
    <row r="2769" spans="1:16" ht="38.25" x14ac:dyDescent="0.2">
      <c r="A2769" s="627">
        <v>9748</v>
      </c>
      <c r="B2769" s="634">
        <v>45281</v>
      </c>
      <c r="C2769" s="642">
        <v>45261</v>
      </c>
      <c r="D2769" s="636" t="s">
        <v>264</v>
      </c>
      <c r="E2769" s="636" t="s">
        <v>321</v>
      </c>
      <c r="F2769" s="374">
        <v>12666.71</v>
      </c>
      <c r="G2769" s="636" t="s">
        <v>11344</v>
      </c>
      <c r="H2769" s="636" t="s">
        <v>419</v>
      </c>
      <c r="I2769" s="637" t="s">
        <v>11345</v>
      </c>
      <c r="J2769" s="637" t="s">
        <v>1157</v>
      </c>
      <c r="K2769" s="637" t="s">
        <v>32</v>
      </c>
      <c r="L2769" s="637">
        <v>20231350</v>
      </c>
      <c r="M2769" s="638">
        <v>45278</v>
      </c>
      <c r="N2769" s="74">
        <f t="shared" si="130"/>
        <v>12</v>
      </c>
      <c r="O2769" s="74">
        <f t="shared" si="131"/>
        <v>12</v>
      </c>
      <c r="P2769" s="139" t="str">
        <f t="shared" si="132"/>
        <v>Gastos_Gerais</v>
      </c>
    </row>
    <row r="2770" spans="1:16" ht="38.25" x14ac:dyDescent="0.2">
      <c r="A2770" s="627">
        <v>9748</v>
      </c>
      <c r="B2770" s="634">
        <v>45281</v>
      </c>
      <c r="C2770" s="642">
        <v>45231</v>
      </c>
      <c r="D2770" s="636" t="s">
        <v>264</v>
      </c>
      <c r="E2770" s="636" t="s">
        <v>83</v>
      </c>
      <c r="F2770" s="374">
        <v>202.54</v>
      </c>
      <c r="G2770" s="636" t="s">
        <v>9476</v>
      </c>
      <c r="H2770" s="636" t="s">
        <v>418</v>
      </c>
      <c r="I2770" s="637" t="s">
        <v>9180</v>
      </c>
      <c r="J2770" s="637" t="s">
        <v>1157</v>
      </c>
      <c r="K2770" s="637" t="s">
        <v>32</v>
      </c>
      <c r="L2770" s="637">
        <v>91751272</v>
      </c>
      <c r="M2770" s="638">
        <v>45281</v>
      </c>
      <c r="N2770" s="74">
        <f t="shared" si="130"/>
        <v>12</v>
      </c>
      <c r="O2770" s="74">
        <f t="shared" si="131"/>
        <v>11</v>
      </c>
      <c r="P2770" s="139" t="str">
        <f t="shared" si="132"/>
        <v>Gastos_Gerais</v>
      </c>
    </row>
    <row r="2771" spans="1:16" ht="38.25" x14ac:dyDescent="0.2">
      <c r="A2771" s="627">
        <v>9748</v>
      </c>
      <c r="B2771" s="634">
        <v>45281</v>
      </c>
      <c r="C2771" s="642">
        <v>45231</v>
      </c>
      <c r="D2771" s="636" t="s">
        <v>264</v>
      </c>
      <c r="E2771" s="636" t="s">
        <v>83</v>
      </c>
      <c r="F2771" s="374">
        <v>2372.5100000000002</v>
      </c>
      <c r="G2771" s="636" t="s">
        <v>9476</v>
      </c>
      <c r="H2771" s="636" t="s">
        <v>418</v>
      </c>
      <c r="I2771" s="637" t="s">
        <v>9180</v>
      </c>
      <c r="J2771" s="637" t="s">
        <v>1157</v>
      </c>
      <c r="K2771" s="637" t="s">
        <v>32</v>
      </c>
      <c r="L2771" s="637">
        <v>91767082</v>
      </c>
      <c r="M2771" s="638">
        <v>45281</v>
      </c>
      <c r="N2771" s="74">
        <f t="shared" si="130"/>
        <v>12</v>
      </c>
      <c r="O2771" s="74">
        <f t="shared" si="131"/>
        <v>11</v>
      </c>
      <c r="P2771" s="139" t="str">
        <f t="shared" si="132"/>
        <v>Gastos_Gerais</v>
      </c>
    </row>
    <row r="2772" spans="1:16" ht="38.25" x14ac:dyDescent="0.2">
      <c r="A2772" s="627">
        <v>9748</v>
      </c>
      <c r="B2772" s="634">
        <v>45281</v>
      </c>
      <c r="C2772" s="642">
        <v>45261</v>
      </c>
      <c r="D2772" s="636" t="s">
        <v>264</v>
      </c>
      <c r="E2772" s="636" t="s">
        <v>96</v>
      </c>
      <c r="F2772" s="374">
        <v>387.81</v>
      </c>
      <c r="G2772" s="636" t="s">
        <v>11346</v>
      </c>
      <c r="H2772" s="636" t="s">
        <v>423</v>
      </c>
      <c r="I2772" s="637" t="s">
        <v>11347</v>
      </c>
      <c r="J2772" s="637" t="s">
        <v>1188</v>
      </c>
      <c r="K2772" s="637" t="s">
        <v>32</v>
      </c>
      <c r="L2772" s="637">
        <v>3623</v>
      </c>
      <c r="M2772" s="638" t="s">
        <v>11348</v>
      </c>
      <c r="N2772" s="74">
        <f t="shared" si="130"/>
        <v>12</v>
      </c>
      <c r="O2772" s="74">
        <f t="shared" si="131"/>
        <v>12</v>
      </c>
      <c r="P2772" s="139" t="str">
        <f t="shared" si="132"/>
        <v>Gastos_Gerais</v>
      </c>
    </row>
    <row r="2773" spans="1:16" ht="38.25" x14ac:dyDescent="0.2">
      <c r="A2773" s="627">
        <v>9748</v>
      </c>
      <c r="B2773" s="634">
        <v>45281</v>
      </c>
      <c r="C2773" s="642">
        <v>45261</v>
      </c>
      <c r="D2773" s="636" t="s">
        <v>264</v>
      </c>
      <c r="E2773" s="636" t="s">
        <v>404</v>
      </c>
      <c r="F2773" s="374">
        <v>1836</v>
      </c>
      <c r="G2773" s="636" t="s">
        <v>11349</v>
      </c>
      <c r="H2773" s="636" t="s">
        <v>422</v>
      </c>
      <c r="I2773" s="637" t="s">
        <v>11350</v>
      </c>
      <c r="J2773" s="637" t="s">
        <v>1157</v>
      </c>
      <c r="K2773" s="637" t="s">
        <v>32</v>
      </c>
      <c r="L2773" s="637">
        <v>871</v>
      </c>
      <c r="M2773" s="638">
        <v>45279</v>
      </c>
      <c r="N2773" s="74">
        <f t="shared" si="130"/>
        <v>12</v>
      </c>
      <c r="O2773" s="74">
        <f t="shared" si="131"/>
        <v>12</v>
      </c>
      <c r="P2773" s="139" t="str">
        <f t="shared" si="132"/>
        <v>Gastos_Gerais</v>
      </c>
    </row>
    <row r="2774" spans="1:16" ht="48" x14ac:dyDescent="0.2">
      <c r="A2774" s="627">
        <v>9748</v>
      </c>
      <c r="B2774" s="634">
        <v>45281</v>
      </c>
      <c r="C2774" s="642">
        <v>45261</v>
      </c>
      <c r="D2774" s="636" t="s">
        <v>264</v>
      </c>
      <c r="E2774" s="636" t="s">
        <v>211</v>
      </c>
      <c r="F2774" s="374">
        <v>69.150000000000006</v>
      </c>
      <c r="G2774" s="636" t="s">
        <v>11351</v>
      </c>
      <c r="H2774" s="636" t="s">
        <v>1032</v>
      </c>
      <c r="I2774" s="637" t="s">
        <v>5043</v>
      </c>
      <c r="J2774" s="637" t="s">
        <v>1157</v>
      </c>
      <c r="K2774" s="637" t="s">
        <v>3383</v>
      </c>
      <c r="L2774" s="637" t="s">
        <v>11352</v>
      </c>
      <c r="M2774" s="638">
        <v>45281</v>
      </c>
      <c r="N2774" s="74">
        <f t="shared" si="130"/>
        <v>12</v>
      </c>
      <c r="O2774" s="74">
        <f t="shared" si="131"/>
        <v>12</v>
      </c>
      <c r="P2774" s="139" t="str">
        <f t="shared" si="132"/>
        <v>Gastos_Gerais</v>
      </c>
    </row>
    <row r="2775" spans="1:16" ht="38.25" x14ac:dyDescent="0.2">
      <c r="A2775" s="627">
        <v>9748</v>
      </c>
      <c r="B2775" s="634">
        <v>45281</v>
      </c>
      <c r="C2775" s="642">
        <v>45261</v>
      </c>
      <c r="D2775" s="636" t="s">
        <v>264</v>
      </c>
      <c r="E2775" s="636" t="s">
        <v>208</v>
      </c>
      <c r="F2775" s="374">
        <v>39.200000000000003</v>
      </c>
      <c r="G2775" s="636" t="s">
        <v>7308</v>
      </c>
      <c r="H2775" s="636" t="s">
        <v>421</v>
      </c>
      <c r="I2775" s="637" t="s">
        <v>8636</v>
      </c>
      <c r="J2775" s="637" t="s">
        <v>1188</v>
      </c>
      <c r="K2775" s="637" t="s">
        <v>32</v>
      </c>
      <c r="L2775" s="637">
        <v>202354</v>
      </c>
      <c r="M2775" s="638">
        <v>45280</v>
      </c>
      <c r="N2775" s="74">
        <f t="shared" si="130"/>
        <v>12</v>
      </c>
      <c r="O2775" s="74">
        <f t="shared" si="131"/>
        <v>12</v>
      </c>
      <c r="P2775" s="139" t="str">
        <f t="shared" si="132"/>
        <v>Gastos_Gerais</v>
      </c>
    </row>
    <row r="2776" spans="1:16" ht="48" x14ac:dyDescent="0.2">
      <c r="A2776" s="627">
        <v>9748</v>
      </c>
      <c r="B2776" s="634">
        <v>45281</v>
      </c>
      <c r="C2776" s="642">
        <v>45261</v>
      </c>
      <c r="D2776" s="636" t="s">
        <v>264</v>
      </c>
      <c r="E2776" s="636" t="s">
        <v>211</v>
      </c>
      <c r="F2776" s="374">
        <v>69.150000000000006</v>
      </c>
      <c r="G2776" s="636" t="s">
        <v>11351</v>
      </c>
      <c r="H2776" s="636" t="s">
        <v>1032</v>
      </c>
      <c r="I2776" s="637" t="s">
        <v>5043</v>
      </c>
      <c r="J2776" s="637" t="s">
        <v>1157</v>
      </c>
      <c r="K2776" s="637" t="s">
        <v>3383</v>
      </c>
      <c r="L2776" s="637" t="s">
        <v>11353</v>
      </c>
      <c r="M2776" s="638">
        <v>45281</v>
      </c>
      <c r="N2776" s="74">
        <f t="shared" si="130"/>
        <v>12</v>
      </c>
      <c r="O2776" s="74">
        <f t="shared" si="131"/>
        <v>12</v>
      </c>
      <c r="P2776" s="139" t="str">
        <f t="shared" si="132"/>
        <v>Gastos_Gerais</v>
      </c>
    </row>
    <row r="2777" spans="1:16" ht="38.25" x14ac:dyDescent="0.2">
      <c r="A2777" s="627">
        <v>9748</v>
      </c>
      <c r="B2777" s="634">
        <v>45281</v>
      </c>
      <c r="C2777" s="642">
        <v>45261</v>
      </c>
      <c r="D2777" s="636" t="s">
        <v>264</v>
      </c>
      <c r="E2777" s="636" t="s">
        <v>90</v>
      </c>
      <c r="F2777" s="374">
        <v>900</v>
      </c>
      <c r="G2777" s="636" t="s">
        <v>1715</v>
      </c>
      <c r="H2777" s="636" t="s">
        <v>416</v>
      </c>
      <c r="I2777" s="637" t="s">
        <v>1716</v>
      </c>
      <c r="J2777" s="637" t="s">
        <v>5044</v>
      </c>
      <c r="K2777" s="637" t="s">
        <v>32</v>
      </c>
      <c r="L2777" s="637">
        <v>2023310</v>
      </c>
      <c r="M2777" s="638">
        <v>45281</v>
      </c>
      <c r="N2777" s="74">
        <f t="shared" si="130"/>
        <v>12</v>
      </c>
      <c r="O2777" s="74">
        <f t="shared" si="131"/>
        <v>12</v>
      </c>
      <c r="P2777" s="139" t="str">
        <f t="shared" si="132"/>
        <v>Gastos_Gerais</v>
      </c>
    </row>
    <row r="2778" spans="1:16" ht="51" x14ac:dyDescent="0.2">
      <c r="A2778" s="627">
        <v>9748</v>
      </c>
      <c r="B2778" s="634">
        <v>45281</v>
      </c>
      <c r="C2778" s="642">
        <v>45261</v>
      </c>
      <c r="D2778" s="636" t="s">
        <v>176</v>
      </c>
      <c r="E2778" s="636" t="s">
        <v>280</v>
      </c>
      <c r="F2778" s="374">
        <v>29.2</v>
      </c>
      <c r="G2778" s="636" t="s">
        <v>11354</v>
      </c>
      <c r="H2778" s="636" t="s">
        <v>419</v>
      </c>
      <c r="I2778" s="637" t="s">
        <v>11355</v>
      </c>
      <c r="J2778" s="637" t="s">
        <v>1188</v>
      </c>
      <c r="K2778" s="637" t="s">
        <v>4137</v>
      </c>
      <c r="L2778" s="637">
        <v>959373547</v>
      </c>
      <c r="M2778" s="638">
        <v>45281</v>
      </c>
      <c r="N2778" s="74">
        <f t="shared" si="130"/>
        <v>12</v>
      </c>
      <c r="O2778" s="74">
        <f t="shared" si="131"/>
        <v>12</v>
      </c>
      <c r="P2778" s="139" t="str">
        <f t="shared" si="132"/>
        <v>Gastos_com_Pessoal</v>
      </c>
    </row>
    <row r="2779" spans="1:16" ht="51" x14ac:dyDescent="0.2">
      <c r="A2779" s="627">
        <v>9748</v>
      </c>
      <c r="B2779" s="634">
        <v>45281</v>
      </c>
      <c r="C2779" s="642">
        <v>45261</v>
      </c>
      <c r="D2779" s="636" t="s">
        <v>176</v>
      </c>
      <c r="E2779" s="636" t="s">
        <v>280</v>
      </c>
      <c r="F2779" s="374">
        <v>2683.27</v>
      </c>
      <c r="G2779" s="636" t="s">
        <v>11356</v>
      </c>
      <c r="H2779" s="636" t="s">
        <v>493</v>
      </c>
      <c r="I2779" s="637" t="s">
        <v>11357</v>
      </c>
      <c r="J2779" s="637" t="s">
        <v>1188</v>
      </c>
      <c r="K2779" s="637" t="s">
        <v>4137</v>
      </c>
      <c r="L2779" s="637">
        <v>959373547</v>
      </c>
      <c r="M2779" s="638">
        <v>45281</v>
      </c>
      <c r="N2779" s="74">
        <f t="shared" si="130"/>
        <v>12</v>
      </c>
      <c r="O2779" s="74">
        <f t="shared" si="131"/>
        <v>12</v>
      </c>
      <c r="P2779" s="139" t="str">
        <f t="shared" si="132"/>
        <v>Gastos_com_Pessoal</v>
      </c>
    </row>
    <row r="2780" spans="1:16" ht="51" x14ac:dyDescent="0.2">
      <c r="A2780" s="627">
        <v>9748</v>
      </c>
      <c r="B2780" s="634">
        <v>45281</v>
      </c>
      <c r="C2780" s="642">
        <v>45261</v>
      </c>
      <c r="D2780" s="636" t="s">
        <v>176</v>
      </c>
      <c r="E2780" s="636" t="s">
        <v>262</v>
      </c>
      <c r="F2780" s="374">
        <v>951.83</v>
      </c>
      <c r="G2780" s="636" t="s">
        <v>11358</v>
      </c>
      <c r="H2780" s="636" t="s">
        <v>493</v>
      </c>
      <c r="I2780" s="637" t="s">
        <v>11357</v>
      </c>
      <c r="J2780" s="637" t="s">
        <v>1188</v>
      </c>
      <c r="K2780" s="637" t="s">
        <v>4137</v>
      </c>
      <c r="L2780" s="637">
        <v>959373547</v>
      </c>
      <c r="M2780" s="638">
        <v>45281</v>
      </c>
      <c r="N2780" s="74">
        <f t="shared" si="130"/>
        <v>12</v>
      </c>
      <c r="O2780" s="74">
        <f t="shared" si="131"/>
        <v>12</v>
      </c>
      <c r="P2780" s="139" t="str">
        <f t="shared" si="132"/>
        <v>Gastos_com_Pessoal</v>
      </c>
    </row>
    <row r="2781" spans="1:16" ht="51" x14ac:dyDescent="0.2">
      <c r="A2781" s="627">
        <v>9748</v>
      </c>
      <c r="B2781" s="634">
        <v>45281</v>
      </c>
      <c r="C2781" s="642">
        <v>45261</v>
      </c>
      <c r="D2781" s="636" t="s">
        <v>176</v>
      </c>
      <c r="E2781" s="636" t="s">
        <v>280</v>
      </c>
      <c r="F2781" s="374">
        <v>2497.23</v>
      </c>
      <c r="G2781" s="636" t="s">
        <v>11359</v>
      </c>
      <c r="H2781" s="636" t="s">
        <v>419</v>
      </c>
      <c r="I2781" s="637" t="s">
        <v>6807</v>
      </c>
      <c r="J2781" s="637" t="s">
        <v>1188</v>
      </c>
      <c r="K2781" s="637" t="s">
        <v>4137</v>
      </c>
      <c r="L2781" s="637">
        <v>959373547</v>
      </c>
      <c r="M2781" s="638">
        <v>45281</v>
      </c>
      <c r="N2781" s="74">
        <f t="shared" si="130"/>
        <v>12</v>
      </c>
      <c r="O2781" s="74">
        <f t="shared" si="131"/>
        <v>12</v>
      </c>
      <c r="P2781" s="139" t="str">
        <f t="shared" si="132"/>
        <v>Gastos_com_Pessoal</v>
      </c>
    </row>
    <row r="2782" spans="1:16" ht="51" x14ac:dyDescent="0.2">
      <c r="A2782" s="627">
        <v>9748</v>
      </c>
      <c r="B2782" s="634">
        <v>45281</v>
      </c>
      <c r="C2782" s="642">
        <v>45261</v>
      </c>
      <c r="D2782" s="636" t="s">
        <v>176</v>
      </c>
      <c r="E2782" s="636" t="s">
        <v>262</v>
      </c>
      <c r="F2782" s="374">
        <v>886.16</v>
      </c>
      <c r="G2782" s="636" t="s">
        <v>11360</v>
      </c>
      <c r="H2782" s="636" t="s">
        <v>419</v>
      </c>
      <c r="I2782" s="637" t="s">
        <v>6807</v>
      </c>
      <c r="J2782" s="637" t="s">
        <v>1188</v>
      </c>
      <c r="K2782" s="637" t="s">
        <v>4137</v>
      </c>
      <c r="L2782" s="637">
        <v>959373547</v>
      </c>
      <c r="M2782" s="638">
        <v>45281</v>
      </c>
      <c r="N2782" s="74">
        <f t="shared" si="130"/>
        <v>12</v>
      </c>
      <c r="O2782" s="74">
        <f t="shared" si="131"/>
        <v>12</v>
      </c>
      <c r="P2782" s="139" t="str">
        <f t="shared" si="132"/>
        <v>Gastos_com_Pessoal</v>
      </c>
    </row>
    <row r="2783" spans="1:16" ht="51" x14ac:dyDescent="0.2">
      <c r="A2783" s="627">
        <v>9748</v>
      </c>
      <c r="B2783" s="634">
        <v>45281</v>
      </c>
      <c r="C2783" s="642">
        <v>45261</v>
      </c>
      <c r="D2783" s="636" t="s">
        <v>176</v>
      </c>
      <c r="E2783" s="636" t="s">
        <v>280</v>
      </c>
      <c r="F2783" s="374">
        <v>2380.9299999999998</v>
      </c>
      <c r="G2783" s="636" t="s">
        <v>11361</v>
      </c>
      <c r="H2783" s="636" t="s">
        <v>419</v>
      </c>
      <c r="I2783" s="637" t="s">
        <v>7153</v>
      </c>
      <c r="J2783" s="637" t="s">
        <v>1188</v>
      </c>
      <c r="K2783" s="637" t="s">
        <v>4137</v>
      </c>
      <c r="L2783" s="637">
        <v>959373547</v>
      </c>
      <c r="M2783" s="638">
        <v>45281</v>
      </c>
      <c r="N2783" s="74">
        <f t="shared" si="130"/>
        <v>12</v>
      </c>
      <c r="O2783" s="74">
        <f t="shared" si="131"/>
        <v>12</v>
      </c>
      <c r="P2783" s="139" t="str">
        <f t="shared" si="132"/>
        <v>Gastos_com_Pessoal</v>
      </c>
    </row>
    <row r="2784" spans="1:16" ht="51" x14ac:dyDescent="0.2">
      <c r="A2784" s="627">
        <v>9748</v>
      </c>
      <c r="B2784" s="634">
        <v>45281</v>
      </c>
      <c r="C2784" s="642">
        <v>45261</v>
      </c>
      <c r="D2784" s="636" t="s">
        <v>176</v>
      </c>
      <c r="E2784" s="636" t="s">
        <v>262</v>
      </c>
      <c r="F2784" s="374">
        <v>837.7</v>
      </c>
      <c r="G2784" s="636" t="s">
        <v>11362</v>
      </c>
      <c r="H2784" s="636" t="s">
        <v>419</v>
      </c>
      <c r="I2784" s="637" t="s">
        <v>7153</v>
      </c>
      <c r="J2784" s="637" t="s">
        <v>1188</v>
      </c>
      <c r="K2784" s="637" t="s">
        <v>4137</v>
      </c>
      <c r="L2784" s="637">
        <v>959373547</v>
      </c>
      <c r="M2784" s="638">
        <v>45281</v>
      </c>
      <c r="N2784" s="74">
        <f t="shared" si="130"/>
        <v>12</v>
      </c>
      <c r="O2784" s="74">
        <f t="shared" si="131"/>
        <v>12</v>
      </c>
      <c r="P2784" s="139" t="str">
        <f t="shared" si="132"/>
        <v>Gastos_com_Pessoal</v>
      </c>
    </row>
    <row r="2785" spans="1:16" ht="51" x14ac:dyDescent="0.2">
      <c r="A2785" s="627">
        <v>9748</v>
      </c>
      <c r="B2785" s="634">
        <v>45281</v>
      </c>
      <c r="C2785" s="642">
        <v>45261</v>
      </c>
      <c r="D2785" s="636" t="s">
        <v>176</v>
      </c>
      <c r="E2785" s="636" t="s">
        <v>280</v>
      </c>
      <c r="F2785" s="374">
        <v>2526.9699999999998</v>
      </c>
      <c r="G2785" s="636" t="s">
        <v>11363</v>
      </c>
      <c r="H2785" s="636" t="s">
        <v>414</v>
      </c>
      <c r="I2785" s="637" t="s">
        <v>5065</v>
      </c>
      <c r="J2785" s="637" t="s">
        <v>1188</v>
      </c>
      <c r="K2785" s="637" t="s">
        <v>4137</v>
      </c>
      <c r="L2785" s="637">
        <v>959373547</v>
      </c>
      <c r="M2785" s="638">
        <v>45281</v>
      </c>
      <c r="N2785" s="74">
        <f t="shared" si="130"/>
        <v>12</v>
      </c>
      <c r="O2785" s="74">
        <f t="shared" si="131"/>
        <v>12</v>
      </c>
      <c r="P2785" s="139" t="str">
        <f t="shared" si="132"/>
        <v>Gastos_com_Pessoal</v>
      </c>
    </row>
    <row r="2786" spans="1:16" ht="51" x14ac:dyDescent="0.2">
      <c r="A2786" s="627">
        <v>9748</v>
      </c>
      <c r="B2786" s="634">
        <v>45281</v>
      </c>
      <c r="C2786" s="642">
        <v>45261</v>
      </c>
      <c r="D2786" s="636" t="s">
        <v>176</v>
      </c>
      <c r="E2786" s="636" t="s">
        <v>262</v>
      </c>
      <c r="F2786" s="374">
        <v>898.61</v>
      </c>
      <c r="G2786" s="636" t="s">
        <v>11364</v>
      </c>
      <c r="H2786" s="636" t="s">
        <v>414</v>
      </c>
      <c r="I2786" s="637" t="s">
        <v>5065</v>
      </c>
      <c r="J2786" s="637" t="s">
        <v>1188</v>
      </c>
      <c r="K2786" s="637" t="s">
        <v>4137</v>
      </c>
      <c r="L2786" s="637">
        <v>959373547</v>
      </c>
      <c r="M2786" s="638">
        <v>45281</v>
      </c>
      <c r="N2786" s="74">
        <f t="shared" si="130"/>
        <v>12</v>
      </c>
      <c r="O2786" s="74">
        <f t="shared" si="131"/>
        <v>12</v>
      </c>
      <c r="P2786" s="139" t="str">
        <f t="shared" si="132"/>
        <v>Gastos_com_Pessoal</v>
      </c>
    </row>
    <row r="2787" spans="1:16" ht="51" x14ac:dyDescent="0.2">
      <c r="A2787" s="627">
        <v>9748</v>
      </c>
      <c r="B2787" s="634">
        <v>45281</v>
      </c>
      <c r="C2787" s="642">
        <v>45261</v>
      </c>
      <c r="D2787" s="636" t="s">
        <v>176</v>
      </c>
      <c r="E2787" s="636" t="s">
        <v>280</v>
      </c>
      <c r="F2787" s="374">
        <v>2659</v>
      </c>
      <c r="G2787" s="636" t="s">
        <v>11365</v>
      </c>
      <c r="H2787" s="636" t="s">
        <v>421</v>
      </c>
      <c r="I2787" s="637" t="s">
        <v>8868</v>
      </c>
      <c r="J2787" s="637" t="s">
        <v>1188</v>
      </c>
      <c r="K2787" s="637" t="s">
        <v>4137</v>
      </c>
      <c r="L2787" s="637">
        <v>959373547</v>
      </c>
      <c r="M2787" s="638">
        <v>45281</v>
      </c>
      <c r="N2787" s="74">
        <f t="shared" si="130"/>
        <v>12</v>
      </c>
      <c r="O2787" s="74">
        <f t="shared" si="131"/>
        <v>12</v>
      </c>
      <c r="P2787" s="139" t="str">
        <f t="shared" si="132"/>
        <v>Gastos_com_Pessoal</v>
      </c>
    </row>
    <row r="2788" spans="1:16" ht="51" x14ac:dyDescent="0.2">
      <c r="A2788" s="627">
        <v>9748</v>
      </c>
      <c r="B2788" s="634">
        <v>45281</v>
      </c>
      <c r="C2788" s="642">
        <v>45261</v>
      </c>
      <c r="D2788" s="636" t="s">
        <v>176</v>
      </c>
      <c r="E2788" s="636" t="s">
        <v>262</v>
      </c>
      <c r="F2788" s="374">
        <v>955.8</v>
      </c>
      <c r="G2788" s="636" t="s">
        <v>11366</v>
      </c>
      <c r="H2788" s="636" t="s">
        <v>421</v>
      </c>
      <c r="I2788" s="637" t="s">
        <v>8868</v>
      </c>
      <c r="J2788" s="637" t="s">
        <v>1188</v>
      </c>
      <c r="K2788" s="637" t="s">
        <v>4137</v>
      </c>
      <c r="L2788" s="637">
        <v>959373547</v>
      </c>
      <c r="M2788" s="638">
        <v>45281</v>
      </c>
      <c r="N2788" s="74">
        <f t="shared" si="130"/>
        <v>12</v>
      </c>
      <c r="O2788" s="74">
        <f t="shared" si="131"/>
        <v>12</v>
      </c>
      <c r="P2788" s="139" t="str">
        <f t="shared" si="132"/>
        <v>Gastos_com_Pessoal</v>
      </c>
    </row>
    <row r="2789" spans="1:16" ht="38.25" x14ac:dyDescent="0.2">
      <c r="A2789" s="627">
        <v>9748</v>
      </c>
      <c r="B2789" s="634">
        <v>45281</v>
      </c>
      <c r="C2789" s="642">
        <v>45261</v>
      </c>
      <c r="D2789" s="636" t="s">
        <v>264</v>
      </c>
      <c r="E2789" s="636" t="s">
        <v>293</v>
      </c>
      <c r="F2789" s="374">
        <v>75</v>
      </c>
      <c r="G2789" s="636" t="s">
        <v>11367</v>
      </c>
      <c r="H2789" s="636" t="s">
        <v>1032</v>
      </c>
      <c r="I2789" s="637" t="s">
        <v>4253</v>
      </c>
      <c r="J2789" s="637" t="s">
        <v>1188</v>
      </c>
      <c r="K2789" s="637" t="s">
        <v>4137</v>
      </c>
      <c r="L2789" s="637">
        <v>959373547</v>
      </c>
      <c r="M2789" s="638">
        <v>45281</v>
      </c>
      <c r="N2789" s="74">
        <f t="shared" si="130"/>
        <v>12</v>
      </c>
      <c r="O2789" s="74">
        <f t="shared" si="131"/>
        <v>12</v>
      </c>
      <c r="P2789" s="139" t="str">
        <f t="shared" si="132"/>
        <v>Gastos_Gerais</v>
      </c>
    </row>
    <row r="2790" spans="1:16" ht="38.25" x14ac:dyDescent="0.2">
      <c r="A2790" s="627">
        <v>9748</v>
      </c>
      <c r="B2790" s="634">
        <v>45281</v>
      </c>
      <c r="C2790" s="642">
        <v>45261</v>
      </c>
      <c r="D2790" s="636" t="s">
        <v>264</v>
      </c>
      <c r="E2790" s="636" t="s">
        <v>293</v>
      </c>
      <c r="F2790" s="374">
        <v>150</v>
      </c>
      <c r="G2790" s="636" t="s">
        <v>11368</v>
      </c>
      <c r="H2790" s="636" t="s">
        <v>421</v>
      </c>
      <c r="I2790" s="637" t="s">
        <v>11369</v>
      </c>
      <c r="J2790" s="637" t="s">
        <v>1188</v>
      </c>
      <c r="K2790" s="637" t="s">
        <v>4137</v>
      </c>
      <c r="L2790" s="637">
        <v>959373547</v>
      </c>
      <c r="M2790" s="638">
        <v>45281</v>
      </c>
      <c r="N2790" s="74">
        <f t="shared" si="130"/>
        <v>12</v>
      </c>
      <c r="O2790" s="74">
        <f t="shared" si="131"/>
        <v>12</v>
      </c>
      <c r="P2790" s="139" t="str">
        <f t="shared" si="132"/>
        <v>Gastos_Gerais</v>
      </c>
    </row>
    <row r="2791" spans="1:16" ht="38.25" x14ac:dyDescent="0.2">
      <c r="A2791" s="627">
        <v>9748</v>
      </c>
      <c r="B2791" s="634">
        <v>45281</v>
      </c>
      <c r="C2791" s="642">
        <v>45261</v>
      </c>
      <c r="D2791" s="636" t="s">
        <v>264</v>
      </c>
      <c r="E2791" s="636" t="s">
        <v>293</v>
      </c>
      <c r="F2791" s="374">
        <v>75</v>
      </c>
      <c r="G2791" s="636" t="s">
        <v>11370</v>
      </c>
      <c r="H2791" s="636" t="s">
        <v>418</v>
      </c>
      <c r="I2791" s="637" t="s">
        <v>4448</v>
      </c>
      <c r="J2791" s="637" t="s">
        <v>1188</v>
      </c>
      <c r="K2791" s="637" t="s">
        <v>4137</v>
      </c>
      <c r="L2791" s="637">
        <v>959373547</v>
      </c>
      <c r="M2791" s="638">
        <v>45281</v>
      </c>
      <c r="N2791" s="74">
        <f t="shared" si="130"/>
        <v>12</v>
      </c>
      <c r="O2791" s="74">
        <f t="shared" si="131"/>
        <v>12</v>
      </c>
      <c r="P2791" s="139" t="str">
        <f t="shared" si="132"/>
        <v>Gastos_Gerais</v>
      </c>
    </row>
    <row r="2792" spans="1:16" ht="38.25" x14ac:dyDescent="0.2">
      <c r="A2792" s="627">
        <v>9748</v>
      </c>
      <c r="B2792" s="634">
        <v>45281</v>
      </c>
      <c r="C2792" s="642">
        <v>45261</v>
      </c>
      <c r="D2792" s="636" t="s">
        <v>264</v>
      </c>
      <c r="E2792" s="636" t="s">
        <v>293</v>
      </c>
      <c r="F2792" s="374">
        <v>75</v>
      </c>
      <c r="G2792" s="636" t="s">
        <v>11371</v>
      </c>
      <c r="H2792" s="636" t="s">
        <v>418</v>
      </c>
      <c r="I2792" s="637" t="s">
        <v>4527</v>
      </c>
      <c r="J2792" s="637" t="s">
        <v>1188</v>
      </c>
      <c r="K2792" s="637" t="s">
        <v>4137</v>
      </c>
      <c r="L2792" s="637">
        <v>959373547</v>
      </c>
      <c r="M2792" s="638">
        <v>45281</v>
      </c>
      <c r="N2792" s="74">
        <f t="shared" si="130"/>
        <v>12</v>
      </c>
      <c r="O2792" s="74">
        <f t="shared" si="131"/>
        <v>12</v>
      </c>
      <c r="P2792" s="139" t="str">
        <f t="shared" si="132"/>
        <v>Gastos_Gerais</v>
      </c>
    </row>
    <row r="2793" spans="1:16" ht="38.25" x14ac:dyDescent="0.2">
      <c r="A2793" s="627">
        <v>9748</v>
      </c>
      <c r="B2793" s="634">
        <v>45281</v>
      </c>
      <c r="C2793" s="642">
        <v>45261</v>
      </c>
      <c r="D2793" s="636" t="s">
        <v>264</v>
      </c>
      <c r="E2793" s="636" t="s">
        <v>293</v>
      </c>
      <c r="F2793" s="374">
        <v>75</v>
      </c>
      <c r="G2793" s="636" t="s">
        <v>11372</v>
      </c>
      <c r="H2793" s="636" t="s">
        <v>1032</v>
      </c>
      <c r="I2793" s="637" t="s">
        <v>3140</v>
      </c>
      <c r="J2793" s="637" t="s">
        <v>1188</v>
      </c>
      <c r="K2793" s="637" t="s">
        <v>4137</v>
      </c>
      <c r="L2793" s="637">
        <v>959373547</v>
      </c>
      <c r="M2793" s="638">
        <v>45281</v>
      </c>
      <c r="N2793" s="74">
        <f t="shared" si="130"/>
        <v>12</v>
      </c>
      <c r="O2793" s="74">
        <f t="shared" si="131"/>
        <v>12</v>
      </c>
      <c r="P2793" s="139" t="str">
        <f t="shared" si="132"/>
        <v>Gastos_Gerais</v>
      </c>
    </row>
    <row r="2794" spans="1:16" ht="38.25" x14ac:dyDescent="0.2">
      <c r="A2794" s="627">
        <v>9748</v>
      </c>
      <c r="B2794" s="634">
        <v>45281</v>
      </c>
      <c r="C2794" s="642">
        <v>45261</v>
      </c>
      <c r="D2794" s="636" t="s">
        <v>264</v>
      </c>
      <c r="E2794" s="636" t="s">
        <v>293</v>
      </c>
      <c r="F2794" s="374">
        <v>150</v>
      </c>
      <c r="G2794" s="636" t="s">
        <v>11373</v>
      </c>
      <c r="H2794" s="636" t="s">
        <v>421</v>
      </c>
      <c r="I2794" s="637" t="s">
        <v>7901</v>
      </c>
      <c r="J2794" s="637" t="s">
        <v>1188</v>
      </c>
      <c r="K2794" s="637" t="s">
        <v>4137</v>
      </c>
      <c r="L2794" s="637">
        <v>959373547</v>
      </c>
      <c r="M2794" s="638">
        <v>45281</v>
      </c>
      <c r="N2794" s="74">
        <f t="shared" si="130"/>
        <v>12</v>
      </c>
      <c r="O2794" s="74">
        <f t="shared" si="131"/>
        <v>12</v>
      </c>
      <c r="P2794" s="139" t="str">
        <f t="shared" si="132"/>
        <v>Gastos_Gerais</v>
      </c>
    </row>
    <row r="2795" spans="1:16" ht="38.25" x14ac:dyDescent="0.2">
      <c r="A2795" s="627">
        <v>9748</v>
      </c>
      <c r="B2795" s="634">
        <v>45281</v>
      </c>
      <c r="C2795" s="642">
        <v>45261</v>
      </c>
      <c r="D2795" s="636" t="s">
        <v>264</v>
      </c>
      <c r="E2795" s="636" t="s">
        <v>293</v>
      </c>
      <c r="F2795" s="374">
        <v>75</v>
      </c>
      <c r="G2795" s="636" t="s">
        <v>11374</v>
      </c>
      <c r="H2795" s="636" t="s">
        <v>418</v>
      </c>
      <c r="I2795" s="637" t="s">
        <v>6489</v>
      </c>
      <c r="J2795" s="637" t="s">
        <v>1188</v>
      </c>
      <c r="K2795" s="637" t="s">
        <v>4137</v>
      </c>
      <c r="L2795" s="637">
        <v>959373547</v>
      </c>
      <c r="M2795" s="638">
        <v>45281</v>
      </c>
      <c r="N2795" s="74">
        <f t="shared" si="130"/>
        <v>12</v>
      </c>
      <c r="O2795" s="74">
        <f t="shared" si="131"/>
        <v>12</v>
      </c>
      <c r="P2795" s="139" t="str">
        <f t="shared" si="132"/>
        <v>Gastos_Gerais</v>
      </c>
    </row>
    <row r="2796" spans="1:16" ht="38.25" x14ac:dyDescent="0.2">
      <c r="A2796" s="627">
        <v>9748</v>
      </c>
      <c r="B2796" s="634">
        <v>45281</v>
      </c>
      <c r="C2796" s="642">
        <v>45261</v>
      </c>
      <c r="D2796" s="636" t="s">
        <v>264</v>
      </c>
      <c r="E2796" s="636" t="s">
        <v>293</v>
      </c>
      <c r="F2796" s="374">
        <v>75</v>
      </c>
      <c r="G2796" s="636" t="s">
        <v>11375</v>
      </c>
      <c r="H2796" s="636" t="s">
        <v>418</v>
      </c>
      <c r="I2796" s="637" t="s">
        <v>10656</v>
      </c>
      <c r="J2796" s="637" t="s">
        <v>1188</v>
      </c>
      <c r="K2796" s="637" t="s">
        <v>4137</v>
      </c>
      <c r="L2796" s="637">
        <v>959373547</v>
      </c>
      <c r="M2796" s="638">
        <v>45281</v>
      </c>
      <c r="N2796" s="74">
        <f t="shared" si="130"/>
        <v>12</v>
      </c>
      <c r="O2796" s="74">
        <f t="shared" si="131"/>
        <v>12</v>
      </c>
      <c r="P2796" s="139" t="str">
        <f t="shared" si="132"/>
        <v>Gastos_Gerais</v>
      </c>
    </row>
    <row r="2797" spans="1:16" ht="38.25" x14ac:dyDescent="0.2">
      <c r="A2797" s="627">
        <v>9748</v>
      </c>
      <c r="B2797" s="634">
        <v>45281</v>
      </c>
      <c r="C2797" s="642">
        <v>45261</v>
      </c>
      <c r="D2797" s="636" t="s">
        <v>264</v>
      </c>
      <c r="E2797" s="636" t="s">
        <v>293</v>
      </c>
      <c r="F2797" s="374">
        <v>27.6</v>
      </c>
      <c r="G2797" s="636" t="s">
        <v>11376</v>
      </c>
      <c r="H2797" s="636" t="s">
        <v>418</v>
      </c>
      <c r="I2797" s="637" t="s">
        <v>4527</v>
      </c>
      <c r="J2797" s="637" t="s">
        <v>1188</v>
      </c>
      <c r="K2797" s="637" t="s">
        <v>4137</v>
      </c>
      <c r="L2797" s="637">
        <v>959373547</v>
      </c>
      <c r="M2797" s="638">
        <v>45281</v>
      </c>
      <c r="N2797" s="74">
        <f t="shared" si="130"/>
        <v>12</v>
      </c>
      <c r="O2797" s="74">
        <f t="shared" si="131"/>
        <v>12</v>
      </c>
      <c r="P2797" s="139" t="str">
        <f t="shared" si="132"/>
        <v>Gastos_Gerais</v>
      </c>
    </row>
    <row r="2798" spans="1:16" ht="38.25" x14ac:dyDescent="0.2">
      <c r="A2798" s="627">
        <v>9748</v>
      </c>
      <c r="B2798" s="634">
        <v>45281</v>
      </c>
      <c r="C2798" s="642">
        <v>45261</v>
      </c>
      <c r="D2798" s="636" t="s">
        <v>264</v>
      </c>
      <c r="E2798" s="636" t="s">
        <v>293</v>
      </c>
      <c r="F2798" s="374">
        <v>182.85</v>
      </c>
      <c r="G2798" s="636" t="s">
        <v>11377</v>
      </c>
      <c r="H2798" s="636" t="s">
        <v>302</v>
      </c>
      <c r="I2798" s="637" t="s">
        <v>2298</v>
      </c>
      <c r="J2798" s="637" t="s">
        <v>1188</v>
      </c>
      <c r="K2798" s="637" t="s">
        <v>4137</v>
      </c>
      <c r="L2798" s="637">
        <v>959373547</v>
      </c>
      <c r="M2798" s="638">
        <v>45281</v>
      </c>
      <c r="N2798" s="74">
        <f t="shared" si="130"/>
        <v>12</v>
      </c>
      <c r="O2798" s="74">
        <f t="shared" si="131"/>
        <v>12</v>
      </c>
      <c r="P2798" s="139" t="str">
        <f t="shared" si="132"/>
        <v>Gastos_Gerais</v>
      </c>
    </row>
    <row r="2799" spans="1:16" ht="51" x14ac:dyDescent="0.2">
      <c r="A2799" s="627">
        <v>9748</v>
      </c>
      <c r="B2799" s="634">
        <v>45281</v>
      </c>
      <c r="C2799" s="642">
        <v>45261</v>
      </c>
      <c r="D2799" s="636" t="s">
        <v>176</v>
      </c>
      <c r="E2799" s="636" t="s">
        <v>280</v>
      </c>
      <c r="F2799" s="374">
        <v>2526.9699999999998</v>
      </c>
      <c r="G2799" s="636" t="s">
        <v>11378</v>
      </c>
      <c r="H2799" s="636" t="s">
        <v>1032</v>
      </c>
      <c r="I2799" s="637" t="s">
        <v>3304</v>
      </c>
      <c r="J2799" s="637" t="s">
        <v>1188</v>
      </c>
      <c r="K2799" s="637" t="s">
        <v>4137</v>
      </c>
      <c r="L2799" s="637">
        <v>959373547</v>
      </c>
      <c r="M2799" s="638">
        <v>45281</v>
      </c>
      <c r="N2799" s="74">
        <f t="shared" si="130"/>
        <v>12</v>
      </c>
      <c r="O2799" s="74">
        <f t="shared" si="131"/>
        <v>12</v>
      </c>
      <c r="P2799" s="139" t="str">
        <f t="shared" si="132"/>
        <v>Gastos_com_Pessoal</v>
      </c>
    </row>
    <row r="2800" spans="1:16" ht="51" x14ac:dyDescent="0.2">
      <c r="A2800" s="627">
        <v>9748</v>
      </c>
      <c r="B2800" s="634">
        <v>45281</v>
      </c>
      <c r="C2800" s="642">
        <v>45261</v>
      </c>
      <c r="D2800" s="636" t="s">
        <v>176</v>
      </c>
      <c r="E2800" s="636" t="s">
        <v>262</v>
      </c>
      <c r="F2800" s="374">
        <v>898.61</v>
      </c>
      <c r="G2800" s="636" t="s">
        <v>11379</v>
      </c>
      <c r="H2800" s="636" t="s">
        <v>1032</v>
      </c>
      <c r="I2800" s="637" t="s">
        <v>3304</v>
      </c>
      <c r="J2800" s="637" t="s">
        <v>1188</v>
      </c>
      <c r="K2800" s="637" t="s">
        <v>4137</v>
      </c>
      <c r="L2800" s="637">
        <v>959373547</v>
      </c>
      <c r="M2800" s="638">
        <v>45281</v>
      </c>
      <c r="N2800" s="74">
        <f t="shared" si="130"/>
        <v>12</v>
      </c>
      <c r="O2800" s="74">
        <f t="shared" si="131"/>
        <v>12</v>
      </c>
      <c r="P2800" s="139" t="str">
        <f t="shared" si="132"/>
        <v>Gastos_com_Pessoal</v>
      </c>
    </row>
    <row r="2801" spans="1:16" ht="38.25" x14ac:dyDescent="0.2">
      <c r="A2801" s="627">
        <v>9748</v>
      </c>
      <c r="B2801" s="634">
        <v>45281</v>
      </c>
      <c r="C2801" s="642">
        <v>45261</v>
      </c>
      <c r="D2801" s="636" t="s">
        <v>264</v>
      </c>
      <c r="E2801" s="636" t="s">
        <v>293</v>
      </c>
      <c r="F2801" s="374">
        <v>75</v>
      </c>
      <c r="G2801" s="636" t="s">
        <v>11380</v>
      </c>
      <c r="H2801" s="636" t="s">
        <v>416</v>
      </c>
      <c r="I2801" s="637" t="s">
        <v>11381</v>
      </c>
      <c r="J2801" s="637" t="s">
        <v>1188</v>
      </c>
      <c r="K2801" s="637" t="s">
        <v>4137</v>
      </c>
      <c r="L2801" s="637">
        <v>959373547</v>
      </c>
      <c r="M2801" s="638">
        <v>45281</v>
      </c>
      <c r="N2801" s="74">
        <f t="shared" si="130"/>
        <v>12</v>
      </c>
      <c r="O2801" s="74">
        <f t="shared" si="131"/>
        <v>12</v>
      </c>
      <c r="P2801" s="139" t="str">
        <f t="shared" si="132"/>
        <v>Gastos_Gerais</v>
      </c>
    </row>
    <row r="2802" spans="1:16" ht="38.25" x14ac:dyDescent="0.2">
      <c r="A2802" s="627">
        <v>9748</v>
      </c>
      <c r="B2802" s="634">
        <v>45281</v>
      </c>
      <c r="C2802" s="642">
        <v>45261</v>
      </c>
      <c r="D2802" s="636" t="s">
        <v>264</v>
      </c>
      <c r="E2802" s="636" t="s">
        <v>293</v>
      </c>
      <c r="F2802" s="374">
        <v>24.4</v>
      </c>
      <c r="G2802" s="636" t="s">
        <v>11382</v>
      </c>
      <c r="H2802" s="636" t="s">
        <v>416</v>
      </c>
      <c r="I2802" s="637" t="s">
        <v>10124</v>
      </c>
      <c r="J2802" s="637" t="s">
        <v>1188</v>
      </c>
      <c r="K2802" s="637" t="s">
        <v>4137</v>
      </c>
      <c r="L2802" s="637">
        <v>959373547</v>
      </c>
      <c r="M2802" s="638">
        <v>45281</v>
      </c>
      <c r="N2802" s="74">
        <f t="shared" si="130"/>
        <v>12</v>
      </c>
      <c r="O2802" s="74">
        <f t="shared" si="131"/>
        <v>12</v>
      </c>
      <c r="P2802" s="139" t="str">
        <f t="shared" si="132"/>
        <v>Gastos_Gerais</v>
      </c>
    </row>
    <row r="2803" spans="1:16" ht="38.25" x14ac:dyDescent="0.2">
      <c r="A2803" s="627">
        <v>9748</v>
      </c>
      <c r="B2803" s="634">
        <v>45282</v>
      </c>
      <c r="C2803" s="642">
        <v>45231</v>
      </c>
      <c r="D2803" s="636" t="s">
        <v>264</v>
      </c>
      <c r="E2803" s="636" t="s">
        <v>408</v>
      </c>
      <c r="F2803" s="374">
        <v>166.6</v>
      </c>
      <c r="G2803" s="636" t="s">
        <v>3572</v>
      </c>
      <c r="H2803" s="636" t="s">
        <v>423</v>
      </c>
      <c r="I2803" s="637" t="s">
        <v>1820</v>
      </c>
      <c r="J2803" s="637" t="s">
        <v>1157</v>
      </c>
      <c r="K2803" s="637" t="s">
        <v>32</v>
      </c>
      <c r="L2803" s="637">
        <v>3772</v>
      </c>
      <c r="M2803" s="638">
        <v>45273</v>
      </c>
      <c r="N2803" s="74">
        <f t="shared" si="130"/>
        <v>12</v>
      </c>
      <c r="O2803" s="74">
        <f t="shared" si="131"/>
        <v>11</v>
      </c>
      <c r="P2803" s="139" t="str">
        <f t="shared" si="132"/>
        <v>Gastos_Gerais</v>
      </c>
    </row>
    <row r="2804" spans="1:16" ht="38.25" x14ac:dyDescent="0.2">
      <c r="A2804" s="627">
        <v>9748</v>
      </c>
      <c r="B2804" s="634">
        <v>45282</v>
      </c>
      <c r="C2804" s="642">
        <v>45261</v>
      </c>
      <c r="D2804" s="636" t="s">
        <v>264</v>
      </c>
      <c r="E2804" s="636" t="s">
        <v>138</v>
      </c>
      <c r="F2804" s="374">
        <v>655.95</v>
      </c>
      <c r="G2804" s="636" t="s">
        <v>138</v>
      </c>
      <c r="H2804" s="636" t="s">
        <v>302</v>
      </c>
      <c r="I2804" s="637" t="s">
        <v>1237</v>
      </c>
      <c r="J2804" s="637" t="s">
        <v>1157</v>
      </c>
      <c r="K2804" s="637" t="s">
        <v>32</v>
      </c>
      <c r="L2804" s="637">
        <v>18641</v>
      </c>
      <c r="M2804" s="638">
        <v>45272</v>
      </c>
      <c r="N2804" s="74">
        <f t="shared" si="130"/>
        <v>12</v>
      </c>
      <c r="O2804" s="74">
        <f t="shared" si="131"/>
        <v>12</v>
      </c>
      <c r="P2804" s="139" t="str">
        <f t="shared" si="132"/>
        <v>Gastos_Gerais</v>
      </c>
    </row>
    <row r="2805" spans="1:16" ht="38.25" x14ac:dyDescent="0.2">
      <c r="A2805" s="627">
        <v>9748</v>
      </c>
      <c r="B2805" s="634">
        <v>45282</v>
      </c>
      <c r="C2805" s="642">
        <v>45231</v>
      </c>
      <c r="D2805" s="636" t="s">
        <v>264</v>
      </c>
      <c r="E2805" s="636" t="s">
        <v>410</v>
      </c>
      <c r="F2805" s="374">
        <v>1558.26</v>
      </c>
      <c r="G2805" s="636" t="s">
        <v>1541</v>
      </c>
      <c r="H2805" s="636" t="s">
        <v>414</v>
      </c>
      <c r="I2805" s="637" t="s">
        <v>1820</v>
      </c>
      <c r="J2805" s="637" t="s">
        <v>1157</v>
      </c>
      <c r="K2805" s="637" t="s">
        <v>32</v>
      </c>
      <c r="L2805" s="637">
        <v>3718</v>
      </c>
      <c r="M2805" s="638">
        <v>45265</v>
      </c>
      <c r="N2805" s="74">
        <f t="shared" si="130"/>
        <v>12</v>
      </c>
      <c r="O2805" s="74">
        <f t="shared" si="131"/>
        <v>11</v>
      </c>
      <c r="P2805" s="139" t="str">
        <f t="shared" si="132"/>
        <v>Gastos_Gerais</v>
      </c>
    </row>
    <row r="2806" spans="1:16" ht="38.25" x14ac:dyDescent="0.2">
      <c r="A2806" s="627">
        <v>9748</v>
      </c>
      <c r="B2806" s="634">
        <v>45282</v>
      </c>
      <c r="C2806" s="642">
        <v>45261</v>
      </c>
      <c r="D2806" s="636" t="s">
        <v>264</v>
      </c>
      <c r="E2806" s="636" t="s">
        <v>138</v>
      </c>
      <c r="F2806" s="374">
        <v>1218.28</v>
      </c>
      <c r="G2806" s="636" t="s">
        <v>138</v>
      </c>
      <c r="H2806" s="636" t="s">
        <v>417</v>
      </c>
      <c r="I2806" s="637" t="s">
        <v>9960</v>
      </c>
      <c r="J2806" s="637" t="s">
        <v>1157</v>
      </c>
      <c r="K2806" s="637" t="s">
        <v>32</v>
      </c>
      <c r="L2806" s="637">
        <v>1402</v>
      </c>
      <c r="M2806" s="638">
        <v>45271</v>
      </c>
      <c r="N2806" s="74">
        <f t="shared" si="130"/>
        <v>12</v>
      </c>
      <c r="O2806" s="74">
        <f t="shared" si="131"/>
        <v>12</v>
      </c>
      <c r="P2806" s="139" t="str">
        <f t="shared" si="132"/>
        <v>Gastos_Gerais</v>
      </c>
    </row>
    <row r="2807" spans="1:16" ht="38.25" x14ac:dyDescent="0.2">
      <c r="A2807" s="627">
        <v>9748</v>
      </c>
      <c r="B2807" s="634">
        <v>45282</v>
      </c>
      <c r="C2807" s="642">
        <v>45261</v>
      </c>
      <c r="D2807" s="636" t="s">
        <v>264</v>
      </c>
      <c r="E2807" s="636" t="s">
        <v>138</v>
      </c>
      <c r="F2807" s="374">
        <v>398</v>
      </c>
      <c r="G2807" s="636" t="s">
        <v>138</v>
      </c>
      <c r="H2807" s="636" t="s">
        <v>419</v>
      </c>
      <c r="I2807" s="637" t="s">
        <v>1237</v>
      </c>
      <c r="J2807" s="637" t="s">
        <v>1157</v>
      </c>
      <c r="K2807" s="637" t="s">
        <v>32</v>
      </c>
      <c r="L2807" s="637">
        <v>18621</v>
      </c>
      <c r="M2807" s="638">
        <v>45272</v>
      </c>
      <c r="N2807" s="74">
        <f t="shared" si="130"/>
        <v>12</v>
      </c>
      <c r="O2807" s="74">
        <f t="shared" si="131"/>
        <v>12</v>
      </c>
      <c r="P2807" s="139" t="str">
        <f t="shared" si="132"/>
        <v>Gastos_Gerais</v>
      </c>
    </row>
    <row r="2808" spans="1:16" ht="38.25" x14ac:dyDescent="0.2">
      <c r="A2808" s="627">
        <v>9748</v>
      </c>
      <c r="B2808" s="634">
        <v>45282</v>
      </c>
      <c r="C2808" s="642">
        <v>45261</v>
      </c>
      <c r="D2808" s="636" t="s">
        <v>264</v>
      </c>
      <c r="E2808" s="636" t="s">
        <v>402</v>
      </c>
      <c r="F2808" s="374">
        <v>251.3</v>
      </c>
      <c r="G2808" s="636" t="s">
        <v>1487</v>
      </c>
      <c r="H2808" s="636" t="s">
        <v>1032</v>
      </c>
      <c r="I2808" s="637" t="s">
        <v>3184</v>
      </c>
      <c r="J2808" s="637" t="s">
        <v>1157</v>
      </c>
      <c r="K2808" s="637" t="s">
        <v>32</v>
      </c>
      <c r="L2808" s="637">
        <v>212</v>
      </c>
      <c r="M2808" s="638">
        <v>45280</v>
      </c>
      <c r="N2808" s="74">
        <f t="shared" si="130"/>
        <v>12</v>
      </c>
      <c r="O2808" s="74">
        <f t="shared" si="131"/>
        <v>12</v>
      </c>
      <c r="P2808" s="139" t="str">
        <f t="shared" si="132"/>
        <v>Gastos_Gerais</v>
      </c>
    </row>
    <row r="2809" spans="1:16" ht="38.25" x14ac:dyDescent="0.2">
      <c r="A2809" s="627">
        <v>9748</v>
      </c>
      <c r="B2809" s="634">
        <v>45282</v>
      </c>
      <c r="C2809" s="642">
        <v>45261</v>
      </c>
      <c r="D2809" s="636" t="s">
        <v>264</v>
      </c>
      <c r="E2809" s="636" t="s">
        <v>96</v>
      </c>
      <c r="F2809" s="374">
        <v>629.14</v>
      </c>
      <c r="G2809" s="636" t="s">
        <v>11017</v>
      </c>
      <c r="H2809" s="636" t="s">
        <v>418</v>
      </c>
      <c r="I2809" s="637" t="s">
        <v>8901</v>
      </c>
      <c r="J2809" s="637" t="s">
        <v>1157</v>
      </c>
      <c r="K2809" s="637" t="s">
        <v>32</v>
      </c>
      <c r="L2809" s="637">
        <v>241</v>
      </c>
      <c r="M2809" s="638">
        <v>45275</v>
      </c>
      <c r="N2809" s="74">
        <f t="shared" si="130"/>
        <v>12</v>
      </c>
      <c r="O2809" s="74">
        <f t="shared" si="131"/>
        <v>12</v>
      </c>
      <c r="P2809" s="139" t="str">
        <f t="shared" si="132"/>
        <v>Gastos_Gerais</v>
      </c>
    </row>
    <row r="2810" spans="1:16" ht="38.25" x14ac:dyDescent="0.2">
      <c r="A2810" s="627">
        <v>9748</v>
      </c>
      <c r="B2810" s="634">
        <v>45282</v>
      </c>
      <c r="C2810" s="642">
        <v>45231</v>
      </c>
      <c r="D2810" s="636" t="s">
        <v>264</v>
      </c>
      <c r="E2810" s="636" t="s">
        <v>408</v>
      </c>
      <c r="F2810" s="374">
        <v>166.6</v>
      </c>
      <c r="G2810" s="636" t="s">
        <v>3572</v>
      </c>
      <c r="H2810" s="636" t="s">
        <v>421</v>
      </c>
      <c r="I2810" s="637" t="s">
        <v>1820</v>
      </c>
      <c r="J2810" s="637" t="s">
        <v>1157</v>
      </c>
      <c r="K2810" s="637" t="s">
        <v>32</v>
      </c>
      <c r="L2810" s="637">
        <v>3769</v>
      </c>
      <c r="M2810" s="638">
        <v>45273</v>
      </c>
      <c r="N2810" s="74">
        <f t="shared" si="130"/>
        <v>12</v>
      </c>
      <c r="O2810" s="74">
        <f t="shared" si="131"/>
        <v>11</v>
      </c>
      <c r="P2810" s="139" t="str">
        <f t="shared" si="132"/>
        <v>Gastos_Gerais</v>
      </c>
    </row>
    <row r="2811" spans="1:16" ht="38.25" x14ac:dyDescent="0.2">
      <c r="A2811" s="627">
        <v>9748</v>
      </c>
      <c r="B2811" s="634">
        <v>45282</v>
      </c>
      <c r="C2811" s="642">
        <v>45231</v>
      </c>
      <c r="D2811" s="636" t="s">
        <v>264</v>
      </c>
      <c r="E2811" s="636" t="s">
        <v>410</v>
      </c>
      <c r="F2811" s="374">
        <v>1499.45</v>
      </c>
      <c r="G2811" s="636" t="s">
        <v>1541</v>
      </c>
      <c r="H2811" s="636" t="s">
        <v>421</v>
      </c>
      <c r="I2811" s="637" t="s">
        <v>1820</v>
      </c>
      <c r="J2811" s="637" t="s">
        <v>1157</v>
      </c>
      <c r="K2811" s="637" t="s">
        <v>32</v>
      </c>
      <c r="L2811" s="637">
        <v>3716</v>
      </c>
      <c r="M2811" s="638">
        <v>45265</v>
      </c>
      <c r="N2811" s="74">
        <f t="shared" si="130"/>
        <v>12</v>
      </c>
      <c r="O2811" s="74">
        <f t="shared" si="131"/>
        <v>11</v>
      </c>
      <c r="P2811" s="139" t="str">
        <f t="shared" si="132"/>
        <v>Gastos_Gerais</v>
      </c>
    </row>
    <row r="2812" spans="1:16" ht="38.25" x14ac:dyDescent="0.2">
      <c r="A2812" s="627">
        <v>9748</v>
      </c>
      <c r="B2812" s="634">
        <v>45282</v>
      </c>
      <c r="C2812" s="642">
        <v>45231</v>
      </c>
      <c r="D2812" s="636" t="s">
        <v>264</v>
      </c>
      <c r="E2812" s="636" t="s">
        <v>408</v>
      </c>
      <c r="F2812" s="374">
        <v>166.6</v>
      </c>
      <c r="G2812" s="636" t="s">
        <v>3572</v>
      </c>
      <c r="H2812" s="636" t="s">
        <v>414</v>
      </c>
      <c r="I2812" s="637" t="s">
        <v>1820</v>
      </c>
      <c r="J2812" s="637" t="s">
        <v>1157</v>
      </c>
      <c r="K2812" s="637" t="s">
        <v>32</v>
      </c>
      <c r="L2812" s="637">
        <v>3771</v>
      </c>
      <c r="M2812" s="638">
        <v>45273</v>
      </c>
      <c r="N2812" s="74">
        <f t="shared" si="130"/>
        <v>12</v>
      </c>
      <c r="O2812" s="74">
        <f t="shared" si="131"/>
        <v>11</v>
      </c>
      <c r="P2812" s="139" t="str">
        <f t="shared" si="132"/>
        <v>Gastos_Gerais</v>
      </c>
    </row>
    <row r="2813" spans="1:16" ht="38.25" x14ac:dyDescent="0.2">
      <c r="A2813" s="627">
        <v>9748</v>
      </c>
      <c r="B2813" s="634">
        <v>45282</v>
      </c>
      <c r="C2813" s="642">
        <v>45261</v>
      </c>
      <c r="D2813" s="636" t="s">
        <v>264</v>
      </c>
      <c r="E2813" s="636" t="s">
        <v>402</v>
      </c>
      <c r="F2813" s="374">
        <v>23.7</v>
      </c>
      <c r="G2813" s="636" t="s">
        <v>1487</v>
      </c>
      <c r="H2813" s="636" t="s">
        <v>1032</v>
      </c>
      <c r="I2813" s="637" t="s">
        <v>10559</v>
      </c>
      <c r="J2813" s="637" t="s">
        <v>1157</v>
      </c>
      <c r="K2813" s="637" t="s">
        <v>32</v>
      </c>
      <c r="L2813" s="637">
        <v>1204</v>
      </c>
      <c r="M2813" s="638">
        <v>45282</v>
      </c>
      <c r="N2813" s="74">
        <f t="shared" si="130"/>
        <v>12</v>
      </c>
      <c r="O2813" s="74">
        <f t="shared" si="131"/>
        <v>12</v>
      </c>
      <c r="P2813" s="139" t="str">
        <f t="shared" si="132"/>
        <v>Gastos_Gerais</v>
      </c>
    </row>
    <row r="2814" spans="1:16" ht="38.25" x14ac:dyDescent="0.2">
      <c r="A2814" s="627">
        <v>9748</v>
      </c>
      <c r="B2814" s="634">
        <v>45282</v>
      </c>
      <c r="C2814" s="642">
        <v>45261</v>
      </c>
      <c r="D2814" s="636" t="s">
        <v>264</v>
      </c>
      <c r="E2814" s="636" t="s">
        <v>181</v>
      </c>
      <c r="F2814" s="374">
        <v>7953.89</v>
      </c>
      <c r="G2814" s="636" t="s">
        <v>4612</v>
      </c>
      <c r="H2814" s="636" t="s">
        <v>303</v>
      </c>
      <c r="I2814" s="637" t="s">
        <v>1178</v>
      </c>
      <c r="J2814" s="637" t="s">
        <v>1157</v>
      </c>
      <c r="K2814" s="637" t="s">
        <v>32</v>
      </c>
      <c r="L2814" s="637">
        <v>2023216</v>
      </c>
      <c r="M2814" s="638">
        <v>45261</v>
      </c>
      <c r="N2814" s="74">
        <f t="shared" si="130"/>
        <v>12</v>
      </c>
      <c r="O2814" s="74">
        <f t="shared" si="131"/>
        <v>12</v>
      </c>
      <c r="P2814" s="139" t="str">
        <f t="shared" si="132"/>
        <v>Gastos_Gerais</v>
      </c>
    </row>
    <row r="2815" spans="1:16" ht="76.5" x14ac:dyDescent="0.2">
      <c r="A2815" s="627">
        <v>9748</v>
      </c>
      <c r="B2815" s="634">
        <v>45282</v>
      </c>
      <c r="C2815" s="642">
        <v>45231</v>
      </c>
      <c r="D2815" s="636" t="s">
        <v>141</v>
      </c>
      <c r="E2815" s="636" t="s">
        <v>224</v>
      </c>
      <c r="F2815" s="374">
        <v>239</v>
      </c>
      <c r="G2815" s="636" t="s">
        <v>11383</v>
      </c>
      <c r="H2815" s="636" t="s">
        <v>422</v>
      </c>
      <c r="I2815" s="637" t="s">
        <v>11328</v>
      </c>
      <c r="J2815" s="637" t="s">
        <v>1157</v>
      </c>
      <c r="K2815" s="637" t="s">
        <v>32</v>
      </c>
      <c r="L2815" s="637">
        <v>69576</v>
      </c>
      <c r="M2815" s="638">
        <v>45254</v>
      </c>
      <c r="N2815" s="74">
        <f t="shared" si="130"/>
        <v>12</v>
      </c>
      <c r="O2815" s="74">
        <f t="shared" si="131"/>
        <v>11</v>
      </c>
      <c r="P2815" s="139" t="str">
        <f t="shared" si="132"/>
        <v>Aquisição_de_Bens_Permanentes</v>
      </c>
    </row>
    <row r="2816" spans="1:16" ht="38.25" x14ac:dyDescent="0.2">
      <c r="A2816" s="627">
        <v>9748</v>
      </c>
      <c r="B2816" s="634">
        <v>45282</v>
      </c>
      <c r="C2816" s="642">
        <v>45261</v>
      </c>
      <c r="D2816" s="636" t="s">
        <v>264</v>
      </c>
      <c r="E2816" s="636" t="s">
        <v>402</v>
      </c>
      <c r="F2816" s="374">
        <v>134.9</v>
      </c>
      <c r="G2816" s="636" t="s">
        <v>1487</v>
      </c>
      <c r="H2816" s="636" t="s">
        <v>422</v>
      </c>
      <c r="I2816" s="637" t="s">
        <v>11328</v>
      </c>
      <c r="J2816" s="637" t="s">
        <v>1157</v>
      </c>
      <c r="K2816" s="637" t="s">
        <v>32</v>
      </c>
      <c r="L2816" s="637">
        <v>69576</v>
      </c>
      <c r="M2816" s="638">
        <v>45254</v>
      </c>
      <c r="N2816" s="74">
        <f t="shared" si="130"/>
        <v>12</v>
      </c>
      <c r="O2816" s="74">
        <f t="shared" si="131"/>
        <v>12</v>
      </c>
      <c r="P2816" s="139" t="str">
        <f t="shared" si="132"/>
        <v>Gastos_Gerais</v>
      </c>
    </row>
    <row r="2817" spans="1:16" ht="38.25" x14ac:dyDescent="0.2">
      <c r="A2817" s="627">
        <v>9748</v>
      </c>
      <c r="B2817" s="634">
        <v>45282</v>
      </c>
      <c r="C2817" s="642">
        <v>45261</v>
      </c>
      <c r="D2817" s="636" t="s">
        <v>264</v>
      </c>
      <c r="E2817" s="636" t="s">
        <v>90</v>
      </c>
      <c r="F2817" s="374">
        <v>567</v>
      </c>
      <c r="G2817" s="636" t="s">
        <v>5870</v>
      </c>
      <c r="H2817" s="636" t="s">
        <v>419</v>
      </c>
      <c r="I2817" s="637" t="s">
        <v>1447</v>
      </c>
      <c r="J2817" s="637" t="s">
        <v>1157</v>
      </c>
      <c r="K2817" s="637" t="s">
        <v>1158</v>
      </c>
      <c r="L2817" s="637" t="s">
        <v>11384</v>
      </c>
      <c r="M2817" s="638">
        <v>45282</v>
      </c>
      <c r="N2817" s="74">
        <f t="shared" si="130"/>
        <v>12</v>
      </c>
      <c r="O2817" s="74">
        <f t="shared" si="131"/>
        <v>12</v>
      </c>
      <c r="P2817" s="139" t="str">
        <f t="shared" si="132"/>
        <v>Gastos_Gerais</v>
      </c>
    </row>
    <row r="2818" spans="1:16" ht="38.25" x14ac:dyDescent="0.2">
      <c r="A2818" s="627">
        <v>9748</v>
      </c>
      <c r="B2818" s="634">
        <v>45282</v>
      </c>
      <c r="C2818" s="642">
        <v>45231</v>
      </c>
      <c r="D2818" s="636" t="s">
        <v>264</v>
      </c>
      <c r="E2818" s="636" t="s">
        <v>410</v>
      </c>
      <c r="F2818" s="374">
        <v>2548.09</v>
      </c>
      <c r="G2818" s="636" t="s">
        <v>1541</v>
      </c>
      <c r="H2818" s="636" t="s">
        <v>419</v>
      </c>
      <c r="I2818" s="637" t="s">
        <v>1820</v>
      </c>
      <c r="J2818" s="637" t="s">
        <v>1157</v>
      </c>
      <c r="K2818" s="637" t="s">
        <v>32</v>
      </c>
      <c r="L2818" s="637">
        <v>3715</v>
      </c>
      <c r="M2818" s="638">
        <v>45265</v>
      </c>
      <c r="N2818" s="74">
        <f t="shared" si="130"/>
        <v>12</v>
      </c>
      <c r="O2818" s="74">
        <f t="shared" si="131"/>
        <v>11</v>
      </c>
      <c r="P2818" s="139" t="str">
        <f t="shared" si="132"/>
        <v>Gastos_Gerais</v>
      </c>
    </row>
    <row r="2819" spans="1:16" ht="38.25" x14ac:dyDescent="0.2">
      <c r="A2819" s="627">
        <v>9748</v>
      </c>
      <c r="B2819" s="634">
        <v>45282</v>
      </c>
      <c r="C2819" s="642">
        <v>45261</v>
      </c>
      <c r="D2819" s="636" t="s">
        <v>264</v>
      </c>
      <c r="E2819" s="636" t="s">
        <v>138</v>
      </c>
      <c r="F2819" s="374">
        <v>372</v>
      </c>
      <c r="G2819" s="636" t="s">
        <v>138</v>
      </c>
      <c r="H2819" s="636" t="s">
        <v>421</v>
      </c>
      <c r="I2819" s="637" t="s">
        <v>1237</v>
      </c>
      <c r="J2819" s="637" t="s">
        <v>1157</v>
      </c>
      <c r="K2819" s="637" t="s">
        <v>32</v>
      </c>
      <c r="L2819" s="637">
        <v>18587</v>
      </c>
      <c r="M2819" s="638">
        <v>45282</v>
      </c>
      <c r="N2819" s="74">
        <f t="shared" si="130"/>
        <v>12</v>
      </c>
      <c r="O2819" s="74">
        <f t="shared" si="131"/>
        <v>12</v>
      </c>
      <c r="P2819" s="139" t="str">
        <f t="shared" si="132"/>
        <v>Gastos_Gerais</v>
      </c>
    </row>
    <row r="2820" spans="1:16" ht="38.25" x14ac:dyDescent="0.2">
      <c r="A2820" s="627">
        <v>9748</v>
      </c>
      <c r="B2820" s="634">
        <v>45282</v>
      </c>
      <c r="C2820" s="642">
        <v>45261</v>
      </c>
      <c r="D2820" s="636" t="s">
        <v>264</v>
      </c>
      <c r="E2820" s="636" t="s">
        <v>388</v>
      </c>
      <c r="F2820" s="374">
        <v>81169.88</v>
      </c>
      <c r="G2820" s="636" t="s">
        <v>11385</v>
      </c>
      <c r="H2820" s="636" t="s">
        <v>414</v>
      </c>
      <c r="I2820" s="637" t="s">
        <v>8661</v>
      </c>
      <c r="J2820" s="637" t="s">
        <v>1157</v>
      </c>
      <c r="K2820" s="637" t="s">
        <v>32</v>
      </c>
      <c r="L2820" s="637">
        <v>202347</v>
      </c>
      <c r="M2820" s="638">
        <v>45282</v>
      </c>
      <c r="N2820" s="74">
        <f t="shared" si="130"/>
        <v>12</v>
      </c>
      <c r="O2820" s="74">
        <f t="shared" si="131"/>
        <v>12</v>
      </c>
      <c r="P2820" s="139" t="str">
        <f t="shared" si="132"/>
        <v>Gastos_Gerais</v>
      </c>
    </row>
    <row r="2821" spans="1:16" ht="38.25" x14ac:dyDescent="0.2">
      <c r="A2821" s="627">
        <v>9748</v>
      </c>
      <c r="B2821" s="634">
        <v>45282</v>
      </c>
      <c r="C2821" s="642">
        <v>45231</v>
      </c>
      <c r="D2821" s="636" t="s">
        <v>264</v>
      </c>
      <c r="E2821" s="636" t="s">
        <v>208</v>
      </c>
      <c r="F2821" s="374">
        <v>780</v>
      </c>
      <c r="G2821" s="636" t="s">
        <v>6773</v>
      </c>
      <c r="H2821" s="636" t="s">
        <v>421</v>
      </c>
      <c r="I2821" s="637" t="s">
        <v>11386</v>
      </c>
      <c r="J2821" s="637" t="s">
        <v>1157</v>
      </c>
      <c r="K2821" s="637" t="s">
        <v>32</v>
      </c>
      <c r="L2821" s="637">
        <v>86580</v>
      </c>
      <c r="M2821" s="638">
        <v>45254</v>
      </c>
      <c r="N2821" s="74">
        <f t="shared" ref="N2821:N2884" si="133">IF(B2821=0,0,IF(YEAR(B2821)=$O$1,MONTH(B2821)-$N$1+1,(YEAR(B2821)-$O$1)*12-$N$1+1+MONTH(B2821)))</f>
        <v>12</v>
      </c>
      <c r="O2821" s="74">
        <f t="shared" ref="O2821:O2884" si="134">IF(C2821=0,0,IF(YEAR(C2821)=$O$1,MONTH(C2821)-$N$1+1,(YEAR(C2821)-$O$1)*12-$N$1+1+MONTH(C2821)))</f>
        <v>11</v>
      </c>
      <c r="P2821" s="139" t="str">
        <f t="shared" ref="P2821:P2884" si="135">SUBSTITUTE(D2821," ","_")</f>
        <v>Gastos_Gerais</v>
      </c>
    </row>
    <row r="2822" spans="1:16" ht="38.25" x14ac:dyDescent="0.2">
      <c r="A2822" s="627">
        <v>9748</v>
      </c>
      <c r="B2822" s="634">
        <v>45282</v>
      </c>
      <c r="C2822" s="642">
        <v>45261</v>
      </c>
      <c r="D2822" s="636" t="s">
        <v>264</v>
      </c>
      <c r="E2822" s="636" t="s">
        <v>90</v>
      </c>
      <c r="F2822" s="374">
        <v>567</v>
      </c>
      <c r="G2822" s="636" t="s">
        <v>5870</v>
      </c>
      <c r="H2822" s="636" t="s">
        <v>414</v>
      </c>
      <c r="I2822" s="637" t="s">
        <v>1447</v>
      </c>
      <c r="J2822" s="637" t="s">
        <v>1157</v>
      </c>
      <c r="K2822" s="637" t="s">
        <v>1158</v>
      </c>
      <c r="L2822" s="637" t="s">
        <v>11387</v>
      </c>
      <c r="M2822" s="638">
        <v>45279</v>
      </c>
      <c r="N2822" s="74">
        <f t="shared" si="133"/>
        <v>12</v>
      </c>
      <c r="O2822" s="74">
        <f t="shared" si="134"/>
        <v>12</v>
      </c>
      <c r="P2822" s="139" t="str">
        <f t="shared" si="135"/>
        <v>Gastos_Gerais</v>
      </c>
    </row>
    <row r="2823" spans="1:16" ht="38.25" x14ac:dyDescent="0.2">
      <c r="A2823" s="627">
        <v>9748</v>
      </c>
      <c r="B2823" s="634">
        <v>45282</v>
      </c>
      <c r="C2823" s="642">
        <v>45261</v>
      </c>
      <c r="D2823" s="636" t="s">
        <v>264</v>
      </c>
      <c r="E2823" s="636" t="s">
        <v>138</v>
      </c>
      <c r="F2823" s="374">
        <v>556.55999999999995</v>
      </c>
      <c r="G2823" s="636" t="s">
        <v>138</v>
      </c>
      <c r="H2823" s="636" t="s">
        <v>423</v>
      </c>
      <c r="I2823" s="637" t="s">
        <v>1237</v>
      </c>
      <c r="J2823" s="637" t="s">
        <v>1157</v>
      </c>
      <c r="K2823" s="637" t="s">
        <v>32</v>
      </c>
      <c r="L2823" s="637">
        <v>18570</v>
      </c>
      <c r="M2823" s="638">
        <v>45271</v>
      </c>
      <c r="N2823" s="74">
        <f t="shared" si="133"/>
        <v>12</v>
      </c>
      <c r="O2823" s="74">
        <f t="shared" si="134"/>
        <v>12</v>
      </c>
      <c r="P2823" s="139" t="str">
        <f t="shared" si="135"/>
        <v>Gastos_Gerais</v>
      </c>
    </row>
    <row r="2824" spans="1:16" ht="38.25" x14ac:dyDescent="0.2">
      <c r="A2824" s="627">
        <v>9748</v>
      </c>
      <c r="B2824" s="634">
        <v>45282</v>
      </c>
      <c r="C2824" s="642">
        <v>45231</v>
      </c>
      <c r="D2824" s="636" t="s">
        <v>264</v>
      </c>
      <c r="E2824" s="636" t="s">
        <v>408</v>
      </c>
      <c r="F2824" s="374">
        <v>166.6</v>
      </c>
      <c r="G2824" s="636" t="s">
        <v>3572</v>
      </c>
      <c r="H2824" s="636" t="s">
        <v>493</v>
      </c>
      <c r="I2824" s="637" t="s">
        <v>1820</v>
      </c>
      <c r="J2824" s="637" t="s">
        <v>1157</v>
      </c>
      <c r="K2824" s="637" t="s">
        <v>32</v>
      </c>
      <c r="L2824" s="637">
        <v>3770</v>
      </c>
      <c r="M2824" s="638">
        <v>45273</v>
      </c>
      <c r="N2824" s="74">
        <f t="shared" si="133"/>
        <v>12</v>
      </c>
      <c r="O2824" s="74">
        <f t="shared" si="134"/>
        <v>11</v>
      </c>
      <c r="P2824" s="139" t="str">
        <f t="shared" si="135"/>
        <v>Gastos_Gerais</v>
      </c>
    </row>
    <row r="2825" spans="1:16" ht="38.25" x14ac:dyDescent="0.2">
      <c r="A2825" s="627">
        <v>9748</v>
      </c>
      <c r="B2825" s="634">
        <v>45282</v>
      </c>
      <c r="C2825" s="642">
        <v>45261</v>
      </c>
      <c r="D2825" s="636" t="s">
        <v>264</v>
      </c>
      <c r="E2825" s="636" t="s">
        <v>290</v>
      </c>
      <c r="F2825" s="374">
        <v>20</v>
      </c>
      <c r="G2825" s="636" t="s">
        <v>11388</v>
      </c>
      <c r="H2825" s="636" t="s">
        <v>422</v>
      </c>
      <c r="I2825" s="637" t="s">
        <v>11389</v>
      </c>
      <c r="J2825" s="637" t="s">
        <v>1157</v>
      </c>
      <c r="K2825" s="637" t="s">
        <v>32</v>
      </c>
      <c r="L2825" s="637">
        <v>349</v>
      </c>
      <c r="M2825" s="638">
        <v>45281</v>
      </c>
      <c r="N2825" s="74">
        <f t="shared" si="133"/>
        <v>12</v>
      </c>
      <c r="O2825" s="74">
        <f t="shared" si="134"/>
        <v>12</v>
      </c>
      <c r="P2825" s="139" t="str">
        <f t="shared" si="135"/>
        <v>Gastos_Gerais</v>
      </c>
    </row>
    <row r="2826" spans="1:16" ht="38.25" x14ac:dyDescent="0.2">
      <c r="A2826" s="627">
        <v>9748</v>
      </c>
      <c r="B2826" s="634">
        <v>45282</v>
      </c>
      <c r="C2826" s="642">
        <v>45261</v>
      </c>
      <c r="D2826" s="636" t="s">
        <v>264</v>
      </c>
      <c r="E2826" s="636" t="s">
        <v>390</v>
      </c>
      <c r="F2826" s="374">
        <v>620</v>
      </c>
      <c r="G2826" s="636" t="s">
        <v>11390</v>
      </c>
      <c r="H2826" s="636" t="s">
        <v>422</v>
      </c>
      <c r="I2826" s="637" t="s">
        <v>11389</v>
      </c>
      <c r="J2826" s="637" t="s">
        <v>1157</v>
      </c>
      <c r="K2826" s="637" t="s">
        <v>32</v>
      </c>
      <c r="L2826" s="637">
        <v>585</v>
      </c>
      <c r="M2826" s="638">
        <v>45281</v>
      </c>
      <c r="N2826" s="74">
        <f t="shared" si="133"/>
        <v>12</v>
      </c>
      <c r="O2826" s="74">
        <f t="shared" si="134"/>
        <v>12</v>
      </c>
      <c r="P2826" s="139" t="str">
        <f t="shared" si="135"/>
        <v>Gastos_Gerais</v>
      </c>
    </row>
    <row r="2827" spans="1:16" ht="38.25" x14ac:dyDescent="0.2">
      <c r="A2827" s="627">
        <v>9748</v>
      </c>
      <c r="B2827" s="634">
        <v>45282</v>
      </c>
      <c r="C2827" s="642">
        <v>45231</v>
      </c>
      <c r="D2827" s="636" t="s">
        <v>264</v>
      </c>
      <c r="E2827" s="636" t="s">
        <v>410</v>
      </c>
      <c r="F2827" s="374">
        <v>1460.25</v>
      </c>
      <c r="G2827" s="636" t="s">
        <v>1541</v>
      </c>
      <c r="H2827" s="636" t="s">
        <v>493</v>
      </c>
      <c r="I2827" s="637" t="s">
        <v>1820</v>
      </c>
      <c r="J2827" s="637" t="s">
        <v>1157</v>
      </c>
      <c r="K2827" s="637" t="s">
        <v>32</v>
      </c>
      <c r="L2827" s="637">
        <v>3717</v>
      </c>
      <c r="M2827" s="638">
        <v>45265</v>
      </c>
      <c r="N2827" s="74">
        <f t="shared" si="133"/>
        <v>12</v>
      </c>
      <c r="O2827" s="74">
        <f t="shared" si="134"/>
        <v>11</v>
      </c>
      <c r="P2827" s="139" t="str">
        <f t="shared" si="135"/>
        <v>Gastos_Gerais</v>
      </c>
    </row>
    <row r="2828" spans="1:16" ht="38.25" x14ac:dyDescent="0.2">
      <c r="A2828" s="627">
        <v>9748</v>
      </c>
      <c r="B2828" s="634">
        <v>45282</v>
      </c>
      <c r="C2828" s="642">
        <v>45261</v>
      </c>
      <c r="D2828" s="636" t="s">
        <v>264</v>
      </c>
      <c r="E2828" s="636" t="s">
        <v>290</v>
      </c>
      <c r="F2828" s="374">
        <v>3920</v>
      </c>
      <c r="G2828" s="636" t="s">
        <v>11391</v>
      </c>
      <c r="H2828" s="636" t="s">
        <v>423</v>
      </c>
      <c r="I2828" s="637" t="s">
        <v>11392</v>
      </c>
      <c r="J2828" s="637" t="s">
        <v>1157</v>
      </c>
      <c r="K2828" s="637" t="s">
        <v>32</v>
      </c>
      <c r="L2828" s="637">
        <v>2</v>
      </c>
      <c r="M2828" s="638">
        <v>45282</v>
      </c>
      <c r="N2828" s="74">
        <f t="shared" si="133"/>
        <v>12</v>
      </c>
      <c r="O2828" s="74">
        <f t="shared" si="134"/>
        <v>12</v>
      </c>
      <c r="P2828" s="139" t="str">
        <f t="shared" si="135"/>
        <v>Gastos_Gerais</v>
      </c>
    </row>
    <row r="2829" spans="1:16" ht="38.25" x14ac:dyDescent="0.2">
      <c r="A2829" s="627">
        <v>9748</v>
      </c>
      <c r="B2829" s="634">
        <v>45282</v>
      </c>
      <c r="C2829" s="642">
        <v>45261</v>
      </c>
      <c r="D2829" s="636" t="s">
        <v>264</v>
      </c>
      <c r="E2829" s="636" t="s">
        <v>138</v>
      </c>
      <c r="F2829" s="374">
        <v>146.4</v>
      </c>
      <c r="G2829" s="636" t="s">
        <v>138</v>
      </c>
      <c r="H2829" s="636" t="s">
        <v>493</v>
      </c>
      <c r="I2829" s="637" t="s">
        <v>1237</v>
      </c>
      <c r="J2829" s="637" t="s">
        <v>1157</v>
      </c>
      <c r="K2829" s="637" t="s">
        <v>32</v>
      </c>
      <c r="L2829" s="637">
        <v>18568</v>
      </c>
      <c r="M2829" s="638">
        <v>45271</v>
      </c>
      <c r="N2829" s="74">
        <f t="shared" si="133"/>
        <v>12</v>
      </c>
      <c r="O2829" s="74">
        <f t="shared" si="134"/>
        <v>12</v>
      </c>
      <c r="P2829" s="139" t="str">
        <f t="shared" si="135"/>
        <v>Gastos_Gerais</v>
      </c>
    </row>
    <row r="2830" spans="1:16" ht="38.25" x14ac:dyDescent="0.2">
      <c r="A2830" s="627">
        <v>9748</v>
      </c>
      <c r="B2830" s="634">
        <v>45282</v>
      </c>
      <c r="C2830" s="642">
        <v>45261</v>
      </c>
      <c r="D2830" s="636" t="s">
        <v>264</v>
      </c>
      <c r="E2830" s="636" t="s">
        <v>290</v>
      </c>
      <c r="F2830" s="374">
        <v>1360</v>
      </c>
      <c r="G2830" s="636" t="s">
        <v>11393</v>
      </c>
      <c r="H2830" s="636" t="s">
        <v>421</v>
      </c>
      <c r="I2830" s="637" t="s">
        <v>10871</v>
      </c>
      <c r="J2830" s="637" t="s">
        <v>1157</v>
      </c>
      <c r="K2830" s="637" t="s">
        <v>32</v>
      </c>
      <c r="L2830" s="637">
        <v>614</v>
      </c>
      <c r="M2830" s="638">
        <v>45275</v>
      </c>
      <c r="N2830" s="74">
        <f t="shared" si="133"/>
        <v>12</v>
      </c>
      <c r="O2830" s="74">
        <f t="shared" si="134"/>
        <v>12</v>
      </c>
      <c r="P2830" s="139" t="str">
        <f t="shared" si="135"/>
        <v>Gastos_Gerais</v>
      </c>
    </row>
    <row r="2831" spans="1:16" ht="38.25" x14ac:dyDescent="0.2">
      <c r="A2831" s="627">
        <v>9748</v>
      </c>
      <c r="B2831" s="634">
        <v>45282</v>
      </c>
      <c r="C2831" s="642">
        <v>45261</v>
      </c>
      <c r="D2831" s="636" t="s">
        <v>264</v>
      </c>
      <c r="E2831" s="636" t="s">
        <v>138</v>
      </c>
      <c r="F2831" s="374">
        <v>1134.58</v>
      </c>
      <c r="G2831" s="636" t="s">
        <v>138</v>
      </c>
      <c r="H2831" s="636" t="s">
        <v>418</v>
      </c>
      <c r="I2831" s="637" t="s">
        <v>1668</v>
      </c>
      <c r="J2831" s="637" t="s">
        <v>1157</v>
      </c>
      <c r="K2831" s="637" t="s">
        <v>32</v>
      </c>
      <c r="L2831" s="637">
        <v>3151</v>
      </c>
      <c r="M2831" s="638">
        <v>45276</v>
      </c>
      <c r="N2831" s="74">
        <f t="shared" si="133"/>
        <v>12</v>
      </c>
      <c r="O2831" s="74">
        <f t="shared" si="134"/>
        <v>12</v>
      </c>
      <c r="P2831" s="139" t="str">
        <f t="shared" si="135"/>
        <v>Gastos_Gerais</v>
      </c>
    </row>
    <row r="2832" spans="1:16" ht="38.25" x14ac:dyDescent="0.2">
      <c r="A2832" s="627">
        <v>9748</v>
      </c>
      <c r="B2832" s="634">
        <v>45282</v>
      </c>
      <c r="C2832" s="642">
        <v>45231</v>
      </c>
      <c r="D2832" s="636" t="s">
        <v>264</v>
      </c>
      <c r="E2832" s="636" t="s">
        <v>408</v>
      </c>
      <c r="F2832" s="374">
        <v>172.48</v>
      </c>
      <c r="G2832" s="636" t="s">
        <v>3572</v>
      </c>
      <c r="H2832" s="636" t="s">
        <v>419</v>
      </c>
      <c r="I2832" s="637" t="s">
        <v>1820</v>
      </c>
      <c r="J2832" s="637" t="s">
        <v>1157</v>
      </c>
      <c r="K2832" s="637" t="s">
        <v>32</v>
      </c>
      <c r="L2832" s="637">
        <v>3768</v>
      </c>
      <c r="M2832" s="638">
        <v>45273</v>
      </c>
      <c r="N2832" s="74">
        <f t="shared" si="133"/>
        <v>12</v>
      </c>
      <c r="O2832" s="74">
        <f t="shared" si="134"/>
        <v>11</v>
      </c>
      <c r="P2832" s="139" t="str">
        <f t="shared" si="135"/>
        <v>Gastos_Gerais</v>
      </c>
    </row>
    <row r="2833" spans="1:16" ht="38.25" x14ac:dyDescent="0.2">
      <c r="A2833" s="627">
        <v>9748</v>
      </c>
      <c r="B2833" s="634">
        <v>45282</v>
      </c>
      <c r="C2833" s="642">
        <v>45231</v>
      </c>
      <c r="D2833" s="636" t="s">
        <v>264</v>
      </c>
      <c r="E2833" s="636" t="s">
        <v>410</v>
      </c>
      <c r="F2833" s="374">
        <v>1460.25</v>
      </c>
      <c r="G2833" s="636" t="s">
        <v>1541</v>
      </c>
      <c r="H2833" s="636" t="s">
        <v>423</v>
      </c>
      <c r="I2833" s="637" t="s">
        <v>1820</v>
      </c>
      <c r="J2833" s="637" t="s">
        <v>1157</v>
      </c>
      <c r="K2833" s="637" t="s">
        <v>32</v>
      </c>
      <c r="L2833" s="637">
        <v>3719</v>
      </c>
      <c r="M2833" s="638">
        <v>45265</v>
      </c>
      <c r="N2833" s="74">
        <f t="shared" si="133"/>
        <v>12</v>
      </c>
      <c r="O2833" s="74">
        <f t="shared" si="134"/>
        <v>11</v>
      </c>
      <c r="P2833" s="139" t="str">
        <f t="shared" si="135"/>
        <v>Gastos_Gerais</v>
      </c>
    </row>
    <row r="2834" spans="1:16" ht="48" x14ac:dyDescent="0.2">
      <c r="A2834" s="627">
        <v>9748</v>
      </c>
      <c r="B2834" s="634">
        <v>45282</v>
      </c>
      <c r="C2834" s="642">
        <v>45261</v>
      </c>
      <c r="D2834" s="636" t="s">
        <v>264</v>
      </c>
      <c r="E2834" s="636" t="s">
        <v>290</v>
      </c>
      <c r="F2834" s="374">
        <v>55.8</v>
      </c>
      <c r="G2834" s="636" t="s">
        <v>8728</v>
      </c>
      <c r="H2834" s="636" t="s">
        <v>423</v>
      </c>
      <c r="I2834" s="637" t="s">
        <v>1237</v>
      </c>
      <c r="J2834" s="637" t="s">
        <v>1157</v>
      </c>
      <c r="K2834" s="637" t="s">
        <v>32</v>
      </c>
      <c r="L2834" s="637">
        <v>18569</v>
      </c>
      <c r="M2834" s="638">
        <v>45271</v>
      </c>
      <c r="N2834" s="74">
        <f t="shared" si="133"/>
        <v>12</v>
      </c>
      <c r="O2834" s="74">
        <f t="shared" si="134"/>
        <v>12</v>
      </c>
      <c r="P2834" s="139" t="str">
        <f t="shared" si="135"/>
        <v>Gastos_Gerais</v>
      </c>
    </row>
    <row r="2835" spans="1:16" ht="38.25" x14ac:dyDescent="0.2">
      <c r="A2835" s="627">
        <v>9748</v>
      </c>
      <c r="B2835" s="634">
        <v>45282</v>
      </c>
      <c r="C2835" s="642">
        <v>45261</v>
      </c>
      <c r="D2835" s="636" t="s">
        <v>264</v>
      </c>
      <c r="E2835" s="636" t="s">
        <v>138</v>
      </c>
      <c r="F2835" s="374">
        <v>1792.09</v>
      </c>
      <c r="G2835" s="636" t="s">
        <v>138</v>
      </c>
      <c r="H2835" s="636" t="s">
        <v>414</v>
      </c>
      <c r="I2835" s="637" t="s">
        <v>1237</v>
      </c>
      <c r="J2835" s="637" t="s">
        <v>1157</v>
      </c>
      <c r="K2835" s="637" t="s">
        <v>32</v>
      </c>
      <c r="L2835" s="637">
        <v>18588</v>
      </c>
      <c r="M2835" s="638">
        <v>45271</v>
      </c>
      <c r="N2835" s="74">
        <f t="shared" si="133"/>
        <v>12</v>
      </c>
      <c r="O2835" s="74">
        <f t="shared" si="134"/>
        <v>12</v>
      </c>
      <c r="P2835" s="139" t="str">
        <f t="shared" si="135"/>
        <v>Gastos_Gerais</v>
      </c>
    </row>
    <row r="2836" spans="1:16" ht="38.25" x14ac:dyDescent="0.2">
      <c r="A2836" s="627">
        <v>9748</v>
      </c>
      <c r="B2836" s="634">
        <v>45282</v>
      </c>
      <c r="C2836" s="642">
        <v>45261</v>
      </c>
      <c r="D2836" s="636" t="s">
        <v>264</v>
      </c>
      <c r="E2836" s="636" t="s">
        <v>96</v>
      </c>
      <c r="F2836" s="374">
        <v>780.9</v>
      </c>
      <c r="G2836" s="636" t="s">
        <v>10713</v>
      </c>
      <c r="H2836" s="636" t="s">
        <v>302</v>
      </c>
      <c r="I2836" s="637" t="s">
        <v>6126</v>
      </c>
      <c r="J2836" s="637" t="s">
        <v>1157</v>
      </c>
      <c r="K2836" s="637" t="s">
        <v>32</v>
      </c>
      <c r="L2836" s="637">
        <v>24</v>
      </c>
      <c r="M2836" s="638">
        <v>45279</v>
      </c>
      <c r="N2836" s="74">
        <f t="shared" si="133"/>
        <v>12</v>
      </c>
      <c r="O2836" s="74">
        <f t="shared" si="134"/>
        <v>12</v>
      </c>
      <c r="P2836" s="139" t="str">
        <f t="shared" si="135"/>
        <v>Gastos_Gerais</v>
      </c>
    </row>
    <row r="2837" spans="1:16" ht="76.5" x14ac:dyDescent="0.2">
      <c r="A2837" s="627">
        <v>9748</v>
      </c>
      <c r="B2837" s="634">
        <v>45282</v>
      </c>
      <c r="C2837" s="642">
        <v>45261</v>
      </c>
      <c r="D2837" s="636" t="s">
        <v>141</v>
      </c>
      <c r="E2837" s="636" t="s">
        <v>224</v>
      </c>
      <c r="F2837" s="374">
        <v>4613.82</v>
      </c>
      <c r="G2837" s="636" t="s">
        <v>11394</v>
      </c>
      <c r="H2837" s="636" t="s">
        <v>420</v>
      </c>
      <c r="I2837" s="637" t="s">
        <v>8954</v>
      </c>
      <c r="J2837" s="637" t="s">
        <v>1157</v>
      </c>
      <c r="K2837" s="637" t="s">
        <v>32</v>
      </c>
      <c r="L2837" s="637">
        <v>8348</v>
      </c>
      <c r="M2837" s="638">
        <v>45275</v>
      </c>
      <c r="N2837" s="74">
        <f t="shared" si="133"/>
        <v>12</v>
      </c>
      <c r="O2837" s="74">
        <f t="shared" si="134"/>
        <v>12</v>
      </c>
      <c r="P2837" s="139" t="str">
        <f t="shared" si="135"/>
        <v>Aquisição_de_Bens_Permanentes</v>
      </c>
    </row>
    <row r="2838" spans="1:16" ht="76.5" x14ac:dyDescent="0.2">
      <c r="A2838" s="627">
        <v>9748</v>
      </c>
      <c r="B2838" s="634">
        <v>45282</v>
      </c>
      <c r="C2838" s="642">
        <v>45261</v>
      </c>
      <c r="D2838" s="636" t="s">
        <v>141</v>
      </c>
      <c r="E2838" s="636" t="s">
        <v>224</v>
      </c>
      <c r="F2838" s="374">
        <v>2306.91</v>
      </c>
      <c r="G2838" s="636" t="s">
        <v>11395</v>
      </c>
      <c r="H2838" s="636" t="s">
        <v>419</v>
      </c>
      <c r="I2838" s="637" t="s">
        <v>8954</v>
      </c>
      <c r="J2838" s="637" t="s">
        <v>1157</v>
      </c>
      <c r="K2838" s="637" t="s">
        <v>32</v>
      </c>
      <c r="L2838" s="637">
        <v>8345</v>
      </c>
      <c r="M2838" s="638">
        <v>45275</v>
      </c>
      <c r="N2838" s="74">
        <f t="shared" si="133"/>
        <v>12</v>
      </c>
      <c r="O2838" s="74">
        <f t="shared" si="134"/>
        <v>12</v>
      </c>
      <c r="P2838" s="139" t="str">
        <f t="shared" si="135"/>
        <v>Aquisição_de_Bens_Permanentes</v>
      </c>
    </row>
    <row r="2839" spans="1:16" ht="38.25" x14ac:dyDescent="0.2">
      <c r="A2839" s="627">
        <v>9748</v>
      </c>
      <c r="B2839" s="634">
        <v>45282</v>
      </c>
      <c r="C2839" s="642">
        <v>45261</v>
      </c>
      <c r="D2839" s="636" t="s">
        <v>264</v>
      </c>
      <c r="E2839" s="636" t="s">
        <v>96</v>
      </c>
      <c r="F2839" s="374">
        <v>1143.3499999999999</v>
      </c>
      <c r="G2839" s="636" t="s">
        <v>11396</v>
      </c>
      <c r="H2839" s="636" t="s">
        <v>422</v>
      </c>
      <c r="I2839" s="637" t="s">
        <v>11397</v>
      </c>
      <c r="J2839" s="637" t="s">
        <v>1157</v>
      </c>
      <c r="K2839" s="637" t="s">
        <v>32</v>
      </c>
      <c r="L2839" s="637">
        <v>23186</v>
      </c>
      <c r="M2839" s="638">
        <v>45280</v>
      </c>
      <c r="N2839" s="74">
        <f t="shared" si="133"/>
        <v>12</v>
      </c>
      <c r="O2839" s="74">
        <f t="shared" si="134"/>
        <v>12</v>
      </c>
      <c r="P2839" s="139" t="str">
        <f t="shared" si="135"/>
        <v>Gastos_Gerais</v>
      </c>
    </row>
    <row r="2840" spans="1:16" ht="76.5" x14ac:dyDescent="0.2">
      <c r="A2840" s="627">
        <v>9748</v>
      </c>
      <c r="B2840" s="634">
        <v>45282</v>
      </c>
      <c r="C2840" s="642">
        <v>45261</v>
      </c>
      <c r="D2840" s="636" t="s">
        <v>141</v>
      </c>
      <c r="E2840" s="636" t="s">
        <v>224</v>
      </c>
      <c r="F2840" s="374">
        <v>1153.46</v>
      </c>
      <c r="G2840" s="636" t="s">
        <v>11398</v>
      </c>
      <c r="H2840" s="636" t="s">
        <v>493</v>
      </c>
      <c r="I2840" s="637" t="s">
        <v>8954</v>
      </c>
      <c r="J2840" s="637" t="s">
        <v>1157</v>
      </c>
      <c r="K2840" s="637" t="s">
        <v>32</v>
      </c>
      <c r="L2840" s="637">
        <v>8346</v>
      </c>
      <c r="M2840" s="638">
        <v>45275</v>
      </c>
      <c r="N2840" s="74">
        <f t="shared" si="133"/>
        <v>12</v>
      </c>
      <c r="O2840" s="74">
        <f t="shared" si="134"/>
        <v>12</v>
      </c>
      <c r="P2840" s="139" t="str">
        <f t="shared" si="135"/>
        <v>Aquisição_de_Bens_Permanentes</v>
      </c>
    </row>
    <row r="2841" spans="1:16" ht="76.5" x14ac:dyDescent="0.2">
      <c r="A2841" s="627">
        <v>9748</v>
      </c>
      <c r="B2841" s="634">
        <v>45282</v>
      </c>
      <c r="C2841" s="642">
        <v>45261</v>
      </c>
      <c r="D2841" s="636" t="s">
        <v>141</v>
      </c>
      <c r="E2841" s="636" t="s">
        <v>224</v>
      </c>
      <c r="F2841" s="374">
        <v>3460.37</v>
      </c>
      <c r="G2841" s="636" t="s">
        <v>11399</v>
      </c>
      <c r="H2841" s="636" t="s">
        <v>414</v>
      </c>
      <c r="I2841" s="637" t="s">
        <v>8954</v>
      </c>
      <c r="J2841" s="637" t="s">
        <v>1157</v>
      </c>
      <c r="K2841" s="637" t="s">
        <v>32</v>
      </c>
      <c r="L2841" s="637">
        <v>8347</v>
      </c>
      <c r="M2841" s="638">
        <v>45275</v>
      </c>
      <c r="N2841" s="74">
        <f t="shared" si="133"/>
        <v>12</v>
      </c>
      <c r="O2841" s="74">
        <f t="shared" si="134"/>
        <v>12</v>
      </c>
      <c r="P2841" s="139" t="str">
        <f t="shared" si="135"/>
        <v>Aquisição_de_Bens_Permanentes</v>
      </c>
    </row>
    <row r="2842" spans="1:16" ht="38.25" x14ac:dyDescent="0.2">
      <c r="A2842" s="627">
        <v>9748</v>
      </c>
      <c r="B2842" s="634">
        <v>45282</v>
      </c>
      <c r="C2842" s="642">
        <v>45231</v>
      </c>
      <c r="D2842" s="636" t="s">
        <v>264</v>
      </c>
      <c r="E2842" s="636" t="s">
        <v>83</v>
      </c>
      <c r="F2842" s="374">
        <v>3734.75</v>
      </c>
      <c r="G2842" s="636" t="s">
        <v>9476</v>
      </c>
      <c r="H2842" s="636" t="s">
        <v>421</v>
      </c>
      <c r="I2842" s="637" t="s">
        <v>9180</v>
      </c>
      <c r="J2842" s="637" t="s">
        <v>1157</v>
      </c>
      <c r="K2842" s="637" t="s">
        <v>32</v>
      </c>
      <c r="L2842" s="637">
        <v>98293304</v>
      </c>
      <c r="M2842" s="638">
        <v>45282</v>
      </c>
      <c r="N2842" s="74">
        <f t="shared" si="133"/>
        <v>12</v>
      </c>
      <c r="O2842" s="74">
        <f t="shared" si="134"/>
        <v>11</v>
      </c>
      <c r="P2842" s="139" t="str">
        <f t="shared" si="135"/>
        <v>Gastos_Gerais</v>
      </c>
    </row>
    <row r="2843" spans="1:16" ht="38.25" x14ac:dyDescent="0.2">
      <c r="A2843" s="627">
        <v>9748</v>
      </c>
      <c r="B2843" s="634">
        <v>45282</v>
      </c>
      <c r="C2843" s="642">
        <v>45261</v>
      </c>
      <c r="D2843" s="636" t="s">
        <v>264</v>
      </c>
      <c r="E2843" s="636" t="s">
        <v>208</v>
      </c>
      <c r="F2843" s="374">
        <v>1490</v>
      </c>
      <c r="G2843" s="636" t="s">
        <v>6945</v>
      </c>
      <c r="H2843" s="636" t="s">
        <v>1032</v>
      </c>
      <c r="I2843" s="637" t="s">
        <v>11400</v>
      </c>
      <c r="J2843" s="637" t="s">
        <v>1188</v>
      </c>
      <c r="K2843" s="637" t="s">
        <v>32</v>
      </c>
      <c r="L2843" s="637">
        <v>3789</v>
      </c>
      <c r="M2843" s="638">
        <v>45280</v>
      </c>
      <c r="N2843" s="74">
        <f t="shared" si="133"/>
        <v>12</v>
      </c>
      <c r="O2843" s="74">
        <f t="shared" si="134"/>
        <v>12</v>
      </c>
      <c r="P2843" s="139" t="str">
        <f t="shared" si="135"/>
        <v>Gastos_Gerais</v>
      </c>
    </row>
    <row r="2844" spans="1:16" ht="38.25" x14ac:dyDescent="0.2">
      <c r="A2844" s="627">
        <v>9748</v>
      </c>
      <c r="B2844" s="634">
        <v>45282</v>
      </c>
      <c r="C2844" s="642">
        <v>45261</v>
      </c>
      <c r="D2844" s="636" t="s">
        <v>264</v>
      </c>
      <c r="E2844" s="636" t="s">
        <v>96</v>
      </c>
      <c r="F2844" s="374">
        <v>65</v>
      </c>
      <c r="G2844" s="636" t="s">
        <v>9887</v>
      </c>
      <c r="H2844" s="636" t="s">
        <v>420</v>
      </c>
      <c r="I2844" s="637" t="s">
        <v>6981</v>
      </c>
      <c r="J2844" s="637" t="s">
        <v>1188</v>
      </c>
      <c r="K2844" s="637" t="s">
        <v>32</v>
      </c>
      <c r="L2844" s="637">
        <v>6</v>
      </c>
      <c r="M2844" s="638">
        <v>45282</v>
      </c>
      <c r="N2844" s="74">
        <f t="shared" si="133"/>
        <v>12</v>
      </c>
      <c r="O2844" s="74">
        <f t="shared" si="134"/>
        <v>12</v>
      </c>
      <c r="P2844" s="139" t="str">
        <f t="shared" si="135"/>
        <v>Gastos_Gerais</v>
      </c>
    </row>
    <row r="2845" spans="1:16" ht="38.25" x14ac:dyDescent="0.2">
      <c r="A2845" s="627">
        <v>9748</v>
      </c>
      <c r="B2845" s="634">
        <v>45282</v>
      </c>
      <c r="C2845" s="642">
        <v>45261</v>
      </c>
      <c r="D2845" s="636" t="s">
        <v>264</v>
      </c>
      <c r="E2845" s="636" t="s">
        <v>290</v>
      </c>
      <c r="F2845" s="374">
        <v>44.15</v>
      </c>
      <c r="G2845" s="636" t="s">
        <v>11401</v>
      </c>
      <c r="H2845" s="636" t="s">
        <v>493</v>
      </c>
      <c r="I2845" s="637" t="s">
        <v>11402</v>
      </c>
      <c r="J2845" s="637" t="s">
        <v>1188</v>
      </c>
      <c r="K2845" s="637" t="s">
        <v>32</v>
      </c>
      <c r="L2845" s="637">
        <v>113241</v>
      </c>
      <c r="M2845" s="638">
        <v>45281</v>
      </c>
      <c r="N2845" s="74">
        <f t="shared" si="133"/>
        <v>12</v>
      </c>
      <c r="O2845" s="74">
        <f t="shared" si="134"/>
        <v>12</v>
      </c>
      <c r="P2845" s="139" t="str">
        <f t="shared" si="135"/>
        <v>Gastos_Gerais</v>
      </c>
    </row>
    <row r="2846" spans="1:16" ht="38.25" x14ac:dyDescent="0.2">
      <c r="A2846" s="627">
        <v>9748</v>
      </c>
      <c r="B2846" s="634">
        <v>45282</v>
      </c>
      <c r="C2846" s="642">
        <v>45261</v>
      </c>
      <c r="D2846" s="636" t="s">
        <v>264</v>
      </c>
      <c r="E2846" s="636" t="s">
        <v>290</v>
      </c>
      <c r="F2846" s="374">
        <v>280</v>
      </c>
      <c r="G2846" s="636" t="s">
        <v>11403</v>
      </c>
      <c r="H2846" s="636" t="s">
        <v>493</v>
      </c>
      <c r="I2846" s="637" t="s">
        <v>9958</v>
      </c>
      <c r="J2846" s="637" t="s">
        <v>1188</v>
      </c>
      <c r="K2846" s="637" t="s">
        <v>32</v>
      </c>
      <c r="L2846" s="637">
        <v>58</v>
      </c>
      <c r="M2846" s="638">
        <v>45281</v>
      </c>
      <c r="N2846" s="74">
        <f t="shared" si="133"/>
        <v>12</v>
      </c>
      <c r="O2846" s="74">
        <f t="shared" si="134"/>
        <v>12</v>
      </c>
      <c r="P2846" s="139" t="str">
        <f t="shared" si="135"/>
        <v>Gastos_Gerais</v>
      </c>
    </row>
    <row r="2847" spans="1:16" ht="38.25" x14ac:dyDescent="0.2">
      <c r="A2847" s="627">
        <v>9748</v>
      </c>
      <c r="B2847" s="634">
        <v>45282</v>
      </c>
      <c r="C2847" s="642">
        <v>45261</v>
      </c>
      <c r="D2847" s="636" t="s">
        <v>264</v>
      </c>
      <c r="E2847" s="636" t="s">
        <v>290</v>
      </c>
      <c r="F2847" s="374">
        <v>26.74</v>
      </c>
      <c r="G2847" s="636" t="s">
        <v>11404</v>
      </c>
      <c r="H2847" s="636" t="s">
        <v>416</v>
      </c>
      <c r="I2847" s="637" t="s">
        <v>10978</v>
      </c>
      <c r="J2847" s="637" t="s">
        <v>1188</v>
      </c>
      <c r="K2847" s="637" t="s">
        <v>32</v>
      </c>
      <c r="L2847" s="637">
        <v>6939</v>
      </c>
      <c r="M2847" s="638">
        <v>45280</v>
      </c>
      <c r="N2847" s="74">
        <f t="shared" si="133"/>
        <v>12</v>
      </c>
      <c r="O2847" s="74">
        <f t="shared" si="134"/>
        <v>12</v>
      </c>
      <c r="P2847" s="139" t="str">
        <f t="shared" si="135"/>
        <v>Gastos_Gerais</v>
      </c>
    </row>
    <row r="2848" spans="1:16" ht="38.25" x14ac:dyDescent="0.2">
      <c r="A2848" s="627">
        <v>9748</v>
      </c>
      <c r="B2848" s="634">
        <v>45282</v>
      </c>
      <c r="C2848" s="642">
        <v>45261</v>
      </c>
      <c r="D2848" s="636" t="s">
        <v>264</v>
      </c>
      <c r="E2848" s="636" t="s">
        <v>96</v>
      </c>
      <c r="F2848" s="374">
        <v>584.73</v>
      </c>
      <c r="G2848" s="636" t="s">
        <v>9709</v>
      </c>
      <c r="H2848" s="636" t="s">
        <v>423</v>
      </c>
      <c r="I2848" s="637" t="s">
        <v>10614</v>
      </c>
      <c r="J2848" s="637" t="s">
        <v>1188</v>
      </c>
      <c r="K2848" s="637" t="s">
        <v>32</v>
      </c>
      <c r="L2848" s="637">
        <v>7536</v>
      </c>
      <c r="M2848" s="638">
        <v>45280</v>
      </c>
      <c r="N2848" s="74">
        <f t="shared" si="133"/>
        <v>12</v>
      </c>
      <c r="O2848" s="74">
        <f t="shared" si="134"/>
        <v>12</v>
      </c>
      <c r="P2848" s="139" t="str">
        <f t="shared" si="135"/>
        <v>Gastos_Gerais</v>
      </c>
    </row>
    <row r="2849" spans="1:16" ht="38.25" x14ac:dyDescent="0.2">
      <c r="A2849" s="627">
        <v>9748</v>
      </c>
      <c r="B2849" s="634">
        <v>45282</v>
      </c>
      <c r="C2849" s="642">
        <v>45261</v>
      </c>
      <c r="D2849" s="636" t="s">
        <v>264</v>
      </c>
      <c r="E2849" s="636" t="s">
        <v>388</v>
      </c>
      <c r="F2849" s="374">
        <v>1536.24</v>
      </c>
      <c r="G2849" s="636" t="s">
        <v>11405</v>
      </c>
      <c r="H2849" s="636" t="s">
        <v>493</v>
      </c>
      <c r="I2849" s="637" t="s">
        <v>1905</v>
      </c>
      <c r="J2849" s="637" t="s">
        <v>1188</v>
      </c>
      <c r="K2849" s="637" t="s">
        <v>32</v>
      </c>
      <c r="L2849" s="637">
        <v>257</v>
      </c>
      <c r="M2849" s="638">
        <v>45281</v>
      </c>
      <c r="N2849" s="74">
        <f t="shared" si="133"/>
        <v>12</v>
      </c>
      <c r="O2849" s="74">
        <f t="shared" si="134"/>
        <v>12</v>
      </c>
      <c r="P2849" s="139" t="str">
        <f t="shared" si="135"/>
        <v>Gastos_Gerais</v>
      </c>
    </row>
    <row r="2850" spans="1:16" ht="38.25" x14ac:dyDescent="0.2">
      <c r="A2850" s="627">
        <v>9748</v>
      </c>
      <c r="B2850" s="634">
        <v>45282</v>
      </c>
      <c r="C2850" s="642">
        <v>45261</v>
      </c>
      <c r="D2850" s="636" t="s">
        <v>264</v>
      </c>
      <c r="E2850" s="636" t="s">
        <v>404</v>
      </c>
      <c r="F2850" s="374">
        <v>1002</v>
      </c>
      <c r="G2850" s="636" t="s">
        <v>11406</v>
      </c>
      <c r="H2850" s="636" t="s">
        <v>422</v>
      </c>
      <c r="I2850" s="637" t="s">
        <v>2832</v>
      </c>
      <c r="J2850" s="637" t="s">
        <v>1188</v>
      </c>
      <c r="K2850" s="637" t="s">
        <v>32</v>
      </c>
      <c r="L2850" s="637">
        <v>8</v>
      </c>
      <c r="M2850" s="638">
        <v>45274</v>
      </c>
      <c r="N2850" s="74">
        <f t="shared" si="133"/>
        <v>12</v>
      </c>
      <c r="O2850" s="74">
        <f t="shared" si="134"/>
        <v>12</v>
      </c>
      <c r="P2850" s="139" t="str">
        <f t="shared" si="135"/>
        <v>Gastos_Gerais</v>
      </c>
    </row>
    <row r="2851" spans="1:16" ht="48" x14ac:dyDescent="0.2">
      <c r="A2851" s="627">
        <v>9748</v>
      </c>
      <c r="B2851" s="634">
        <v>45282</v>
      </c>
      <c r="C2851" s="642">
        <v>45261</v>
      </c>
      <c r="D2851" s="636" t="s">
        <v>264</v>
      </c>
      <c r="E2851" s="636" t="s">
        <v>386</v>
      </c>
      <c r="F2851" s="374">
        <v>1134</v>
      </c>
      <c r="G2851" s="636" t="s">
        <v>11407</v>
      </c>
      <c r="H2851" s="636" t="s">
        <v>422</v>
      </c>
      <c r="I2851" s="637" t="s">
        <v>11408</v>
      </c>
      <c r="J2851" s="637" t="s">
        <v>1188</v>
      </c>
      <c r="K2851" s="637" t="s">
        <v>32</v>
      </c>
      <c r="L2851" s="637">
        <v>40711</v>
      </c>
      <c r="M2851" s="638">
        <v>45281</v>
      </c>
      <c r="N2851" s="74">
        <f t="shared" si="133"/>
        <v>12</v>
      </c>
      <c r="O2851" s="74">
        <f t="shared" si="134"/>
        <v>12</v>
      </c>
      <c r="P2851" s="139" t="str">
        <f t="shared" si="135"/>
        <v>Gastos_Gerais</v>
      </c>
    </row>
    <row r="2852" spans="1:16" ht="38.25" x14ac:dyDescent="0.2">
      <c r="A2852" s="627">
        <v>9748</v>
      </c>
      <c r="B2852" s="634">
        <v>45282</v>
      </c>
      <c r="C2852" s="642">
        <v>45261</v>
      </c>
      <c r="D2852" s="636" t="s">
        <v>264</v>
      </c>
      <c r="E2852" s="636" t="s">
        <v>290</v>
      </c>
      <c r="F2852" s="374">
        <v>516.4</v>
      </c>
      <c r="G2852" s="636" t="s">
        <v>11409</v>
      </c>
      <c r="H2852" s="636" t="s">
        <v>419</v>
      </c>
      <c r="I2852" s="637" t="s">
        <v>11410</v>
      </c>
      <c r="J2852" s="637" t="s">
        <v>1188</v>
      </c>
      <c r="K2852" s="637" t="s">
        <v>32</v>
      </c>
      <c r="L2852" s="637">
        <v>533</v>
      </c>
      <c r="M2852" s="638">
        <v>45281</v>
      </c>
      <c r="N2852" s="74">
        <f t="shared" si="133"/>
        <v>12</v>
      </c>
      <c r="O2852" s="74">
        <f t="shared" si="134"/>
        <v>12</v>
      </c>
      <c r="P2852" s="139" t="str">
        <f t="shared" si="135"/>
        <v>Gastos_Gerais</v>
      </c>
    </row>
    <row r="2853" spans="1:16" ht="38.25" x14ac:dyDescent="0.2">
      <c r="A2853" s="627">
        <v>9748</v>
      </c>
      <c r="B2853" s="634">
        <v>45282</v>
      </c>
      <c r="C2853" s="642">
        <v>45261</v>
      </c>
      <c r="D2853" s="636" t="s">
        <v>264</v>
      </c>
      <c r="E2853" s="636" t="s">
        <v>290</v>
      </c>
      <c r="F2853" s="374">
        <v>280</v>
      </c>
      <c r="G2853" s="636" t="s">
        <v>11411</v>
      </c>
      <c r="H2853" s="636" t="s">
        <v>422</v>
      </c>
      <c r="I2853" s="637" t="s">
        <v>11412</v>
      </c>
      <c r="J2853" s="637" t="s">
        <v>1188</v>
      </c>
      <c r="K2853" s="637" t="s">
        <v>32</v>
      </c>
      <c r="L2853" s="637">
        <v>1202</v>
      </c>
      <c r="M2853" s="638">
        <v>45282</v>
      </c>
      <c r="N2853" s="74">
        <f t="shared" si="133"/>
        <v>12</v>
      </c>
      <c r="O2853" s="74">
        <f t="shared" si="134"/>
        <v>12</v>
      </c>
      <c r="P2853" s="139" t="str">
        <f t="shared" si="135"/>
        <v>Gastos_Gerais</v>
      </c>
    </row>
    <row r="2854" spans="1:16" ht="38.25" x14ac:dyDescent="0.2">
      <c r="A2854" s="627">
        <v>9748</v>
      </c>
      <c r="B2854" s="634">
        <v>45282</v>
      </c>
      <c r="C2854" s="642">
        <v>45261</v>
      </c>
      <c r="D2854" s="636" t="s">
        <v>264</v>
      </c>
      <c r="E2854" s="636" t="s">
        <v>402</v>
      </c>
      <c r="F2854" s="374">
        <v>237.04</v>
      </c>
      <c r="G2854" s="636" t="s">
        <v>1487</v>
      </c>
      <c r="H2854" s="636" t="s">
        <v>420</v>
      </c>
      <c r="I2854" s="637" t="s">
        <v>10246</v>
      </c>
      <c r="J2854" s="637" t="s">
        <v>1188</v>
      </c>
      <c r="K2854" s="637" t="s">
        <v>32</v>
      </c>
      <c r="L2854" s="637">
        <v>580</v>
      </c>
      <c r="M2854" s="638">
        <v>45280</v>
      </c>
      <c r="N2854" s="74">
        <f t="shared" si="133"/>
        <v>12</v>
      </c>
      <c r="O2854" s="74">
        <f t="shared" si="134"/>
        <v>12</v>
      </c>
      <c r="P2854" s="139" t="str">
        <f t="shared" si="135"/>
        <v>Gastos_Gerais</v>
      </c>
    </row>
    <row r="2855" spans="1:16" ht="38.25" x14ac:dyDescent="0.2">
      <c r="A2855" s="627">
        <v>9748</v>
      </c>
      <c r="B2855" s="634">
        <v>45282</v>
      </c>
      <c r="C2855" s="642">
        <v>45261</v>
      </c>
      <c r="D2855" s="636" t="s">
        <v>264</v>
      </c>
      <c r="E2855" s="636" t="s">
        <v>96</v>
      </c>
      <c r="F2855" s="374">
        <v>868.55</v>
      </c>
      <c r="G2855" s="636" t="s">
        <v>11413</v>
      </c>
      <c r="H2855" s="636" t="s">
        <v>417</v>
      </c>
      <c r="I2855" s="637" t="s">
        <v>11414</v>
      </c>
      <c r="J2855" s="637" t="s">
        <v>1188</v>
      </c>
      <c r="K2855" s="637" t="s">
        <v>32</v>
      </c>
      <c r="L2855" s="637">
        <v>3</v>
      </c>
      <c r="M2855" s="638">
        <v>45279</v>
      </c>
      <c r="N2855" s="74">
        <f t="shared" si="133"/>
        <v>12</v>
      </c>
      <c r="O2855" s="74">
        <f t="shared" si="134"/>
        <v>12</v>
      </c>
      <c r="P2855" s="139" t="str">
        <f t="shared" si="135"/>
        <v>Gastos_Gerais</v>
      </c>
    </row>
    <row r="2856" spans="1:16" ht="38.25" x14ac:dyDescent="0.2">
      <c r="A2856" s="627">
        <v>9748</v>
      </c>
      <c r="B2856" s="634">
        <v>45282</v>
      </c>
      <c r="C2856" s="642">
        <v>45261</v>
      </c>
      <c r="D2856" s="636" t="s">
        <v>264</v>
      </c>
      <c r="E2856" s="636" t="s">
        <v>138</v>
      </c>
      <c r="F2856" s="374">
        <v>2071.0500000000002</v>
      </c>
      <c r="G2856" s="636" t="s">
        <v>138</v>
      </c>
      <c r="H2856" s="636" t="s">
        <v>422</v>
      </c>
      <c r="I2856" s="637" t="s">
        <v>7710</v>
      </c>
      <c r="J2856" s="637" t="s">
        <v>1188</v>
      </c>
      <c r="K2856" s="637" t="s">
        <v>32</v>
      </c>
      <c r="L2856" s="637">
        <v>502</v>
      </c>
      <c r="M2856" s="638">
        <v>45271</v>
      </c>
      <c r="N2856" s="74">
        <f t="shared" si="133"/>
        <v>12</v>
      </c>
      <c r="O2856" s="74">
        <f t="shared" si="134"/>
        <v>12</v>
      </c>
      <c r="P2856" s="139" t="str">
        <f t="shared" si="135"/>
        <v>Gastos_Gerais</v>
      </c>
    </row>
    <row r="2857" spans="1:16" ht="38.25" x14ac:dyDescent="0.2">
      <c r="A2857" s="627">
        <v>9748</v>
      </c>
      <c r="B2857" s="634">
        <v>45282</v>
      </c>
      <c r="C2857" s="642">
        <v>45261</v>
      </c>
      <c r="D2857" s="636" t="s">
        <v>264</v>
      </c>
      <c r="E2857" s="636" t="s">
        <v>208</v>
      </c>
      <c r="F2857" s="374">
        <v>100</v>
      </c>
      <c r="G2857" s="636" t="s">
        <v>9223</v>
      </c>
      <c r="H2857" s="636" t="s">
        <v>1032</v>
      </c>
      <c r="I2857" s="637" t="s">
        <v>11400</v>
      </c>
      <c r="J2857" s="637" t="s">
        <v>1188</v>
      </c>
      <c r="K2857" s="637" t="s">
        <v>32</v>
      </c>
      <c r="L2857" s="637">
        <v>3582</v>
      </c>
      <c r="M2857" s="638">
        <v>45281</v>
      </c>
      <c r="N2857" s="74">
        <f t="shared" si="133"/>
        <v>12</v>
      </c>
      <c r="O2857" s="74">
        <f t="shared" si="134"/>
        <v>12</v>
      </c>
      <c r="P2857" s="139" t="str">
        <f t="shared" si="135"/>
        <v>Gastos_Gerais</v>
      </c>
    </row>
    <row r="2858" spans="1:16" ht="38.25" x14ac:dyDescent="0.2">
      <c r="A2858" s="627">
        <v>9748</v>
      </c>
      <c r="B2858" s="634">
        <v>45282</v>
      </c>
      <c r="C2858" s="642">
        <v>45261</v>
      </c>
      <c r="D2858" s="636" t="s">
        <v>264</v>
      </c>
      <c r="E2858" s="636" t="s">
        <v>290</v>
      </c>
      <c r="F2858" s="374">
        <v>90</v>
      </c>
      <c r="G2858" s="636" t="s">
        <v>11415</v>
      </c>
      <c r="H2858" s="636" t="s">
        <v>418</v>
      </c>
      <c r="I2858" s="637" t="s">
        <v>11416</v>
      </c>
      <c r="J2858" s="637" t="s">
        <v>1188</v>
      </c>
      <c r="K2858" s="637" t="s">
        <v>32</v>
      </c>
      <c r="L2858" s="637">
        <v>1745</v>
      </c>
      <c r="M2858" s="638">
        <v>45281</v>
      </c>
      <c r="N2858" s="74">
        <f t="shared" si="133"/>
        <v>12</v>
      </c>
      <c r="O2858" s="74">
        <f t="shared" si="134"/>
        <v>12</v>
      </c>
      <c r="P2858" s="139" t="str">
        <f t="shared" si="135"/>
        <v>Gastos_Gerais</v>
      </c>
    </row>
    <row r="2859" spans="1:16" ht="38.25" x14ac:dyDescent="0.2">
      <c r="A2859" s="627">
        <v>9748</v>
      </c>
      <c r="B2859" s="634">
        <v>45282</v>
      </c>
      <c r="C2859" s="642">
        <v>45261</v>
      </c>
      <c r="D2859" s="636" t="s">
        <v>264</v>
      </c>
      <c r="E2859" s="636" t="s">
        <v>388</v>
      </c>
      <c r="F2859" s="374">
        <v>3184.5</v>
      </c>
      <c r="G2859" s="636" t="s">
        <v>11417</v>
      </c>
      <c r="H2859" s="636" t="s">
        <v>493</v>
      </c>
      <c r="I2859" s="637" t="s">
        <v>1905</v>
      </c>
      <c r="J2859" s="637" t="s">
        <v>1188</v>
      </c>
      <c r="K2859" s="637" t="s">
        <v>32</v>
      </c>
      <c r="L2859" s="637">
        <v>202328</v>
      </c>
      <c r="M2859" s="638">
        <v>45281</v>
      </c>
      <c r="N2859" s="74">
        <f t="shared" si="133"/>
        <v>12</v>
      </c>
      <c r="O2859" s="74">
        <f t="shared" si="134"/>
        <v>12</v>
      </c>
      <c r="P2859" s="139" t="str">
        <f t="shared" si="135"/>
        <v>Gastos_Gerais</v>
      </c>
    </row>
    <row r="2860" spans="1:16" ht="38.25" x14ac:dyDescent="0.2">
      <c r="A2860" s="627">
        <v>9748</v>
      </c>
      <c r="B2860" s="634">
        <v>45282</v>
      </c>
      <c r="C2860" s="642">
        <v>45261</v>
      </c>
      <c r="D2860" s="636" t="s">
        <v>264</v>
      </c>
      <c r="E2860" s="636" t="s">
        <v>320</v>
      </c>
      <c r="F2860" s="374">
        <v>1548.4</v>
      </c>
      <c r="G2860" s="636" t="s">
        <v>11418</v>
      </c>
      <c r="H2860" s="636" t="s">
        <v>419</v>
      </c>
      <c r="I2860" s="637" t="s">
        <v>10741</v>
      </c>
      <c r="J2860" s="637" t="s">
        <v>1188</v>
      </c>
      <c r="K2860" s="637" t="s">
        <v>32</v>
      </c>
      <c r="L2860" s="637">
        <v>2023264</v>
      </c>
      <c r="M2860" s="638">
        <v>45282</v>
      </c>
      <c r="N2860" s="74">
        <f t="shared" si="133"/>
        <v>12</v>
      </c>
      <c r="O2860" s="74">
        <f t="shared" si="134"/>
        <v>12</v>
      </c>
      <c r="P2860" s="139" t="str">
        <f t="shared" si="135"/>
        <v>Gastos_Gerais</v>
      </c>
    </row>
    <row r="2861" spans="1:16" ht="38.25" x14ac:dyDescent="0.2">
      <c r="A2861" s="627">
        <v>9748</v>
      </c>
      <c r="B2861" s="634">
        <v>45282</v>
      </c>
      <c r="C2861" s="642">
        <v>45261</v>
      </c>
      <c r="D2861" s="636" t="s">
        <v>264</v>
      </c>
      <c r="E2861" s="636" t="s">
        <v>96</v>
      </c>
      <c r="F2861" s="374">
        <v>39.979999999999997</v>
      </c>
      <c r="G2861" s="636" t="s">
        <v>11419</v>
      </c>
      <c r="H2861" s="636" t="s">
        <v>423</v>
      </c>
      <c r="I2861" s="637" t="s">
        <v>10915</v>
      </c>
      <c r="J2861" s="637" t="s">
        <v>1188</v>
      </c>
      <c r="K2861" s="637" t="s">
        <v>32</v>
      </c>
      <c r="L2861" s="637">
        <v>725</v>
      </c>
      <c r="M2861" s="638">
        <v>45281</v>
      </c>
      <c r="N2861" s="74">
        <f t="shared" si="133"/>
        <v>12</v>
      </c>
      <c r="O2861" s="74">
        <f t="shared" si="134"/>
        <v>12</v>
      </c>
      <c r="P2861" s="139" t="str">
        <f t="shared" si="135"/>
        <v>Gastos_Gerais</v>
      </c>
    </row>
    <row r="2862" spans="1:16" ht="38.25" x14ac:dyDescent="0.2">
      <c r="A2862" s="627">
        <v>9748</v>
      </c>
      <c r="B2862" s="634">
        <v>45282</v>
      </c>
      <c r="C2862" s="642">
        <v>45261</v>
      </c>
      <c r="D2862" s="636" t="s">
        <v>264</v>
      </c>
      <c r="E2862" s="636" t="s">
        <v>402</v>
      </c>
      <c r="F2862" s="374">
        <v>398</v>
      </c>
      <c r="G2862" s="636" t="s">
        <v>11420</v>
      </c>
      <c r="H2862" s="636" t="s">
        <v>422</v>
      </c>
      <c r="I2862" s="637" t="s">
        <v>11421</v>
      </c>
      <c r="J2862" s="637" t="s">
        <v>1188</v>
      </c>
      <c r="K2862" s="637" t="s">
        <v>32</v>
      </c>
      <c r="L2862" s="637">
        <v>37330</v>
      </c>
      <c r="M2862" s="638">
        <v>45279</v>
      </c>
      <c r="N2862" s="74">
        <f t="shared" si="133"/>
        <v>12</v>
      </c>
      <c r="O2862" s="74">
        <f t="shared" si="134"/>
        <v>12</v>
      </c>
      <c r="P2862" s="139" t="str">
        <f t="shared" si="135"/>
        <v>Gastos_Gerais</v>
      </c>
    </row>
    <row r="2863" spans="1:16" ht="38.25" x14ac:dyDescent="0.2">
      <c r="A2863" s="627">
        <v>9748</v>
      </c>
      <c r="B2863" s="634">
        <v>45282</v>
      </c>
      <c r="C2863" s="642">
        <v>45261</v>
      </c>
      <c r="D2863" s="636" t="s">
        <v>264</v>
      </c>
      <c r="E2863" s="636" t="s">
        <v>290</v>
      </c>
      <c r="F2863" s="374">
        <v>11.67</v>
      </c>
      <c r="G2863" s="636" t="s">
        <v>11422</v>
      </c>
      <c r="H2863" s="636" t="s">
        <v>421</v>
      </c>
      <c r="I2863" s="637" t="s">
        <v>11103</v>
      </c>
      <c r="J2863" s="637" t="s">
        <v>1188</v>
      </c>
      <c r="K2863" s="637" t="s">
        <v>32</v>
      </c>
      <c r="L2863" s="637">
        <v>2023537</v>
      </c>
      <c r="M2863" s="638">
        <v>45282</v>
      </c>
      <c r="N2863" s="74">
        <f t="shared" si="133"/>
        <v>12</v>
      </c>
      <c r="O2863" s="74">
        <f t="shared" si="134"/>
        <v>12</v>
      </c>
      <c r="P2863" s="139" t="str">
        <f t="shared" si="135"/>
        <v>Gastos_Gerais</v>
      </c>
    </row>
    <row r="2864" spans="1:16" ht="38.25" x14ac:dyDescent="0.2">
      <c r="A2864" s="627">
        <v>9748</v>
      </c>
      <c r="B2864" s="634">
        <v>45282</v>
      </c>
      <c r="C2864" s="642">
        <v>45261</v>
      </c>
      <c r="D2864" s="636" t="s">
        <v>264</v>
      </c>
      <c r="E2864" s="636" t="s">
        <v>293</v>
      </c>
      <c r="F2864" s="374">
        <v>15</v>
      </c>
      <c r="G2864" s="636" t="s">
        <v>11423</v>
      </c>
      <c r="H2864" s="636" t="s">
        <v>420</v>
      </c>
      <c r="I2864" s="637" t="s">
        <v>10457</v>
      </c>
      <c r="J2864" s="637" t="s">
        <v>1188</v>
      </c>
      <c r="K2864" s="637" t="s">
        <v>4137</v>
      </c>
      <c r="L2864" s="637">
        <v>159629539</v>
      </c>
      <c r="M2864" s="638">
        <v>45282</v>
      </c>
      <c r="N2864" s="74">
        <f t="shared" si="133"/>
        <v>12</v>
      </c>
      <c r="O2864" s="74">
        <f t="shared" si="134"/>
        <v>12</v>
      </c>
      <c r="P2864" s="139" t="str">
        <f t="shared" si="135"/>
        <v>Gastos_Gerais</v>
      </c>
    </row>
    <row r="2865" spans="1:16" ht="38.25" x14ac:dyDescent="0.2">
      <c r="A2865" s="627">
        <v>9748</v>
      </c>
      <c r="B2865" s="634">
        <v>45282</v>
      </c>
      <c r="C2865" s="642">
        <v>45261</v>
      </c>
      <c r="D2865" s="636" t="s">
        <v>264</v>
      </c>
      <c r="E2865" s="636" t="s">
        <v>293</v>
      </c>
      <c r="F2865" s="374">
        <v>150</v>
      </c>
      <c r="G2865" s="636" t="s">
        <v>7729</v>
      </c>
      <c r="H2865" s="636" t="s">
        <v>418</v>
      </c>
      <c r="I2865" s="637" t="s">
        <v>4527</v>
      </c>
      <c r="J2865" s="637" t="s">
        <v>1188</v>
      </c>
      <c r="K2865" s="637" t="s">
        <v>4137</v>
      </c>
      <c r="L2865" s="637">
        <v>159629539</v>
      </c>
      <c r="M2865" s="638">
        <v>45282</v>
      </c>
      <c r="N2865" s="74">
        <f t="shared" si="133"/>
        <v>12</v>
      </c>
      <c r="O2865" s="74">
        <f t="shared" si="134"/>
        <v>12</v>
      </c>
      <c r="P2865" s="139" t="str">
        <f t="shared" si="135"/>
        <v>Gastos_Gerais</v>
      </c>
    </row>
    <row r="2866" spans="1:16" ht="38.25" x14ac:dyDescent="0.2">
      <c r="A2866" s="627">
        <v>9748</v>
      </c>
      <c r="B2866" s="634">
        <v>45282</v>
      </c>
      <c r="C2866" s="642">
        <v>45261</v>
      </c>
      <c r="D2866" s="636" t="s">
        <v>264</v>
      </c>
      <c r="E2866" s="636" t="s">
        <v>293</v>
      </c>
      <c r="F2866" s="374">
        <v>150</v>
      </c>
      <c r="G2866" s="636" t="s">
        <v>11424</v>
      </c>
      <c r="H2866" s="636" t="s">
        <v>419</v>
      </c>
      <c r="I2866" s="637" t="s">
        <v>11425</v>
      </c>
      <c r="J2866" s="637" t="s">
        <v>1188</v>
      </c>
      <c r="K2866" s="637" t="s">
        <v>4137</v>
      </c>
      <c r="L2866" s="637">
        <v>159629539</v>
      </c>
      <c r="M2866" s="638">
        <v>45282</v>
      </c>
      <c r="N2866" s="74">
        <f t="shared" si="133"/>
        <v>12</v>
      </c>
      <c r="O2866" s="74">
        <f t="shared" si="134"/>
        <v>12</v>
      </c>
      <c r="P2866" s="139" t="str">
        <f t="shared" si="135"/>
        <v>Gastos_Gerais</v>
      </c>
    </row>
    <row r="2867" spans="1:16" ht="38.25" x14ac:dyDescent="0.2">
      <c r="A2867" s="627">
        <v>9748</v>
      </c>
      <c r="B2867" s="634">
        <v>45282</v>
      </c>
      <c r="C2867" s="642">
        <v>45261</v>
      </c>
      <c r="D2867" s="636" t="s">
        <v>264</v>
      </c>
      <c r="E2867" s="636" t="s">
        <v>293</v>
      </c>
      <c r="F2867" s="374">
        <v>150</v>
      </c>
      <c r="G2867" s="636" t="s">
        <v>11307</v>
      </c>
      <c r="H2867" s="636" t="s">
        <v>418</v>
      </c>
      <c r="I2867" s="637" t="s">
        <v>10656</v>
      </c>
      <c r="J2867" s="637" t="s">
        <v>1188</v>
      </c>
      <c r="K2867" s="637" t="s">
        <v>4137</v>
      </c>
      <c r="L2867" s="637">
        <v>159629539</v>
      </c>
      <c r="M2867" s="638">
        <v>45282</v>
      </c>
      <c r="N2867" s="74">
        <f t="shared" si="133"/>
        <v>12</v>
      </c>
      <c r="O2867" s="74">
        <f t="shared" si="134"/>
        <v>12</v>
      </c>
      <c r="P2867" s="139" t="str">
        <f t="shared" si="135"/>
        <v>Gastos_Gerais</v>
      </c>
    </row>
    <row r="2868" spans="1:16" ht="38.25" x14ac:dyDescent="0.2">
      <c r="A2868" s="627">
        <v>9748</v>
      </c>
      <c r="B2868" s="634">
        <v>45282</v>
      </c>
      <c r="C2868" s="642">
        <v>45261</v>
      </c>
      <c r="D2868" s="636" t="s">
        <v>264</v>
      </c>
      <c r="E2868" s="636" t="s">
        <v>293</v>
      </c>
      <c r="F2868" s="374">
        <v>300</v>
      </c>
      <c r="G2868" s="636" t="s">
        <v>11426</v>
      </c>
      <c r="H2868" s="636" t="s">
        <v>302</v>
      </c>
      <c r="I2868" s="637" t="s">
        <v>2314</v>
      </c>
      <c r="J2868" s="637" t="s">
        <v>1188</v>
      </c>
      <c r="K2868" s="637" t="s">
        <v>4137</v>
      </c>
      <c r="L2868" s="637">
        <v>159629539</v>
      </c>
      <c r="M2868" s="638">
        <v>45282</v>
      </c>
      <c r="N2868" s="74">
        <f t="shared" si="133"/>
        <v>12</v>
      </c>
      <c r="O2868" s="74">
        <f t="shared" si="134"/>
        <v>12</v>
      </c>
      <c r="P2868" s="139" t="str">
        <f t="shared" si="135"/>
        <v>Gastos_Gerais</v>
      </c>
    </row>
    <row r="2869" spans="1:16" ht="38.25" x14ac:dyDescent="0.2">
      <c r="A2869" s="627">
        <v>9748</v>
      </c>
      <c r="B2869" s="634">
        <v>45282</v>
      </c>
      <c r="C2869" s="642">
        <v>45261</v>
      </c>
      <c r="D2869" s="636" t="s">
        <v>264</v>
      </c>
      <c r="E2869" s="636" t="s">
        <v>293</v>
      </c>
      <c r="F2869" s="374">
        <v>150</v>
      </c>
      <c r="G2869" s="636" t="s">
        <v>11427</v>
      </c>
      <c r="H2869" s="636" t="s">
        <v>419</v>
      </c>
      <c r="I2869" s="637" t="s">
        <v>11428</v>
      </c>
      <c r="J2869" s="637" t="s">
        <v>1188</v>
      </c>
      <c r="K2869" s="637" t="s">
        <v>4137</v>
      </c>
      <c r="L2869" s="637">
        <v>159629539</v>
      </c>
      <c r="M2869" s="638">
        <v>45282</v>
      </c>
      <c r="N2869" s="74">
        <f t="shared" si="133"/>
        <v>12</v>
      </c>
      <c r="O2869" s="74">
        <f t="shared" si="134"/>
        <v>12</v>
      </c>
      <c r="P2869" s="139" t="str">
        <f t="shared" si="135"/>
        <v>Gastos_Gerais</v>
      </c>
    </row>
    <row r="2870" spans="1:16" ht="38.25" x14ac:dyDescent="0.2">
      <c r="A2870" s="627">
        <v>9748</v>
      </c>
      <c r="B2870" s="634">
        <v>45282</v>
      </c>
      <c r="C2870" s="642">
        <v>45261</v>
      </c>
      <c r="D2870" s="636" t="s">
        <v>264</v>
      </c>
      <c r="E2870" s="636" t="s">
        <v>293</v>
      </c>
      <c r="F2870" s="374">
        <v>150</v>
      </c>
      <c r="G2870" s="636" t="s">
        <v>9987</v>
      </c>
      <c r="H2870" s="636" t="s">
        <v>419</v>
      </c>
      <c r="I2870" s="637" t="s">
        <v>10895</v>
      </c>
      <c r="J2870" s="637" t="s">
        <v>1188</v>
      </c>
      <c r="K2870" s="637" t="s">
        <v>4137</v>
      </c>
      <c r="L2870" s="637">
        <v>159629539</v>
      </c>
      <c r="M2870" s="638">
        <v>45282</v>
      </c>
      <c r="N2870" s="74">
        <f t="shared" si="133"/>
        <v>12</v>
      </c>
      <c r="O2870" s="74">
        <f t="shared" si="134"/>
        <v>12</v>
      </c>
      <c r="P2870" s="139" t="str">
        <f t="shared" si="135"/>
        <v>Gastos_Gerais</v>
      </c>
    </row>
    <row r="2871" spans="1:16" ht="38.25" x14ac:dyDescent="0.2">
      <c r="A2871" s="627">
        <v>9748</v>
      </c>
      <c r="B2871" s="634">
        <v>45282</v>
      </c>
      <c r="C2871" s="642">
        <v>45261</v>
      </c>
      <c r="D2871" s="636" t="s">
        <v>264</v>
      </c>
      <c r="E2871" s="636" t="s">
        <v>293</v>
      </c>
      <c r="F2871" s="374">
        <v>150</v>
      </c>
      <c r="G2871" s="636" t="s">
        <v>11429</v>
      </c>
      <c r="H2871" s="636" t="s">
        <v>418</v>
      </c>
      <c r="I2871" s="637" t="s">
        <v>6392</v>
      </c>
      <c r="J2871" s="637" t="s">
        <v>1188</v>
      </c>
      <c r="K2871" s="637" t="s">
        <v>4137</v>
      </c>
      <c r="L2871" s="637">
        <v>159629539</v>
      </c>
      <c r="M2871" s="638">
        <v>45282</v>
      </c>
      <c r="N2871" s="74">
        <f t="shared" si="133"/>
        <v>12</v>
      </c>
      <c r="O2871" s="74">
        <f t="shared" si="134"/>
        <v>12</v>
      </c>
      <c r="P2871" s="139" t="str">
        <f t="shared" si="135"/>
        <v>Gastos_Gerais</v>
      </c>
    </row>
    <row r="2872" spans="1:16" ht="38.25" x14ac:dyDescent="0.2">
      <c r="A2872" s="627">
        <v>9748</v>
      </c>
      <c r="B2872" s="634">
        <v>45282</v>
      </c>
      <c r="C2872" s="642">
        <v>45261</v>
      </c>
      <c r="D2872" s="636" t="s">
        <v>264</v>
      </c>
      <c r="E2872" s="636" t="s">
        <v>293</v>
      </c>
      <c r="F2872" s="374">
        <v>150</v>
      </c>
      <c r="G2872" s="636" t="s">
        <v>6480</v>
      </c>
      <c r="H2872" s="636" t="s">
        <v>419</v>
      </c>
      <c r="I2872" s="637" t="s">
        <v>5120</v>
      </c>
      <c r="J2872" s="637" t="s">
        <v>1188</v>
      </c>
      <c r="K2872" s="637" t="s">
        <v>4137</v>
      </c>
      <c r="L2872" s="637">
        <v>159629539</v>
      </c>
      <c r="M2872" s="638">
        <v>45282</v>
      </c>
      <c r="N2872" s="74">
        <f t="shared" si="133"/>
        <v>12</v>
      </c>
      <c r="O2872" s="74">
        <f t="shared" si="134"/>
        <v>12</v>
      </c>
      <c r="P2872" s="139" t="str">
        <f t="shared" si="135"/>
        <v>Gastos_Gerais</v>
      </c>
    </row>
    <row r="2873" spans="1:16" ht="38.25" x14ac:dyDescent="0.2">
      <c r="A2873" s="627">
        <v>9748</v>
      </c>
      <c r="B2873" s="634">
        <v>45282</v>
      </c>
      <c r="C2873" s="642">
        <v>45261</v>
      </c>
      <c r="D2873" s="636" t="s">
        <v>264</v>
      </c>
      <c r="E2873" s="636" t="s">
        <v>293</v>
      </c>
      <c r="F2873" s="374">
        <v>300</v>
      </c>
      <c r="G2873" s="636" t="s">
        <v>11430</v>
      </c>
      <c r="H2873" s="636" t="s">
        <v>302</v>
      </c>
      <c r="I2873" s="637" t="s">
        <v>2298</v>
      </c>
      <c r="J2873" s="637" t="s">
        <v>1188</v>
      </c>
      <c r="K2873" s="637" t="s">
        <v>4137</v>
      </c>
      <c r="L2873" s="637">
        <v>159629539</v>
      </c>
      <c r="M2873" s="638">
        <v>45282</v>
      </c>
      <c r="N2873" s="74">
        <f t="shared" si="133"/>
        <v>12</v>
      </c>
      <c r="O2873" s="74">
        <f t="shared" si="134"/>
        <v>12</v>
      </c>
      <c r="P2873" s="139" t="str">
        <f t="shared" si="135"/>
        <v>Gastos_Gerais</v>
      </c>
    </row>
    <row r="2874" spans="1:16" ht="38.25" x14ac:dyDescent="0.2">
      <c r="A2874" s="627">
        <v>9748</v>
      </c>
      <c r="B2874" s="634">
        <v>45282</v>
      </c>
      <c r="C2874" s="642">
        <v>45261</v>
      </c>
      <c r="D2874" s="636" t="s">
        <v>264</v>
      </c>
      <c r="E2874" s="636" t="s">
        <v>293</v>
      </c>
      <c r="F2874" s="374">
        <v>75</v>
      </c>
      <c r="G2874" s="636" t="s">
        <v>7729</v>
      </c>
      <c r="H2874" s="636" t="s">
        <v>418</v>
      </c>
      <c r="I2874" s="637" t="s">
        <v>4527</v>
      </c>
      <c r="J2874" s="637" t="s">
        <v>1188</v>
      </c>
      <c r="K2874" s="637" t="s">
        <v>4137</v>
      </c>
      <c r="L2874" s="637">
        <v>159629539</v>
      </c>
      <c r="M2874" s="638">
        <v>45282</v>
      </c>
      <c r="N2874" s="74">
        <f t="shared" si="133"/>
        <v>12</v>
      </c>
      <c r="O2874" s="74">
        <f t="shared" si="134"/>
        <v>12</v>
      </c>
      <c r="P2874" s="139" t="str">
        <f t="shared" si="135"/>
        <v>Gastos_Gerais</v>
      </c>
    </row>
    <row r="2875" spans="1:16" ht="38.25" x14ac:dyDescent="0.2">
      <c r="A2875" s="627">
        <v>9748</v>
      </c>
      <c r="B2875" s="634">
        <v>45282</v>
      </c>
      <c r="C2875" s="642">
        <v>45261</v>
      </c>
      <c r="D2875" s="636" t="s">
        <v>264</v>
      </c>
      <c r="E2875" s="636" t="s">
        <v>293</v>
      </c>
      <c r="F2875" s="374">
        <v>14.2</v>
      </c>
      <c r="G2875" s="636" t="s">
        <v>11431</v>
      </c>
      <c r="H2875" s="636" t="s">
        <v>418</v>
      </c>
      <c r="I2875" s="637" t="s">
        <v>4527</v>
      </c>
      <c r="J2875" s="637" t="s">
        <v>1188</v>
      </c>
      <c r="K2875" s="637" t="s">
        <v>4137</v>
      </c>
      <c r="L2875" s="637">
        <v>159629539</v>
      </c>
      <c r="M2875" s="638">
        <v>45282</v>
      </c>
      <c r="N2875" s="74">
        <f t="shared" si="133"/>
        <v>12</v>
      </c>
      <c r="O2875" s="74">
        <f t="shared" si="134"/>
        <v>12</v>
      </c>
      <c r="P2875" s="139" t="str">
        <f t="shared" si="135"/>
        <v>Gastos_Gerais</v>
      </c>
    </row>
    <row r="2876" spans="1:16" ht="38.25" x14ac:dyDescent="0.2">
      <c r="A2876" s="627">
        <v>9748</v>
      </c>
      <c r="B2876" s="634">
        <v>45286</v>
      </c>
      <c r="C2876" s="642">
        <v>45261</v>
      </c>
      <c r="D2876" s="636" t="s">
        <v>264</v>
      </c>
      <c r="E2876" s="636" t="s">
        <v>96</v>
      </c>
      <c r="F2876" s="374">
        <v>3008.55</v>
      </c>
      <c r="G2876" s="636" t="s">
        <v>9709</v>
      </c>
      <c r="H2876" s="636" t="s">
        <v>419</v>
      </c>
      <c r="I2876" s="637" t="s">
        <v>9533</v>
      </c>
      <c r="J2876" s="637" t="s">
        <v>1157</v>
      </c>
      <c r="K2876" s="637" t="s">
        <v>32</v>
      </c>
      <c r="L2876" s="637">
        <v>409</v>
      </c>
      <c r="M2876" s="638">
        <v>45280</v>
      </c>
      <c r="N2876" s="74">
        <f t="shared" si="133"/>
        <v>12</v>
      </c>
      <c r="O2876" s="74">
        <f t="shared" si="134"/>
        <v>12</v>
      </c>
      <c r="P2876" s="139" t="str">
        <f t="shared" si="135"/>
        <v>Gastos_Gerais</v>
      </c>
    </row>
    <row r="2877" spans="1:16" ht="38.25" x14ac:dyDescent="0.2">
      <c r="A2877" s="627">
        <v>9748</v>
      </c>
      <c r="B2877" s="634">
        <v>45286</v>
      </c>
      <c r="C2877" s="642">
        <v>45261</v>
      </c>
      <c r="D2877" s="636" t="s">
        <v>264</v>
      </c>
      <c r="E2877" s="636" t="s">
        <v>96</v>
      </c>
      <c r="F2877" s="374">
        <v>1310</v>
      </c>
      <c r="G2877" s="636" t="s">
        <v>9709</v>
      </c>
      <c r="H2877" s="636" t="s">
        <v>423</v>
      </c>
      <c r="I2877" s="637" t="s">
        <v>9533</v>
      </c>
      <c r="J2877" s="637" t="s">
        <v>1157</v>
      </c>
      <c r="K2877" s="637" t="s">
        <v>32</v>
      </c>
      <c r="L2877" s="637">
        <v>412</v>
      </c>
      <c r="M2877" s="638">
        <v>45280</v>
      </c>
      <c r="N2877" s="74">
        <f t="shared" si="133"/>
        <v>12</v>
      </c>
      <c r="O2877" s="74">
        <f t="shared" si="134"/>
        <v>12</v>
      </c>
      <c r="P2877" s="139" t="str">
        <f t="shared" si="135"/>
        <v>Gastos_Gerais</v>
      </c>
    </row>
    <row r="2878" spans="1:16" ht="38.25" x14ac:dyDescent="0.2">
      <c r="A2878" s="627">
        <v>9748</v>
      </c>
      <c r="B2878" s="634">
        <v>45286</v>
      </c>
      <c r="C2878" s="642">
        <v>45261</v>
      </c>
      <c r="D2878" s="636" t="s">
        <v>264</v>
      </c>
      <c r="E2878" s="636" t="s">
        <v>96</v>
      </c>
      <c r="F2878" s="374">
        <v>799.95</v>
      </c>
      <c r="G2878" s="636" t="s">
        <v>9709</v>
      </c>
      <c r="H2878" s="636" t="s">
        <v>423</v>
      </c>
      <c r="I2878" s="637" t="s">
        <v>9533</v>
      </c>
      <c r="J2878" s="637" t="s">
        <v>1157</v>
      </c>
      <c r="K2878" s="637" t="s">
        <v>32</v>
      </c>
      <c r="L2878" s="637">
        <v>413</v>
      </c>
      <c r="M2878" s="638">
        <v>45280</v>
      </c>
      <c r="N2878" s="74">
        <f t="shared" si="133"/>
        <v>12</v>
      </c>
      <c r="O2878" s="74">
        <f t="shared" si="134"/>
        <v>12</v>
      </c>
      <c r="P2878" s="139" t="str">
        <f t="shared" si="135"/>
        <v>Gastos_Gerais</v>
      </c>
    </row>
    <row r="2879" spans="1:16" ht="38.25" x14ac:dyDescent="0.2">
      <c r="A2879" s="627">
        <v>9748</v>
      </c>
      <c r="B2879" s="634">
        <v>45286</v>
      </c>
      <c r="C2879" s="642">
        <v>45261</v>
      </c>
      <c r="D2879" s="636" t="s">
        <v>264</v>
      </c>
      <c r="E2879" s="636" t="s">
        <v>96</v>
      </c>
      <c r="F2879" s="374">
        <v>231</v>
      </c>
      <c r="G2879" s="636" t="s">
        <v>9709</v>
      </c>
      <c r="H2879" s="636" t="s">
        <v>1032</v>
      </c>
      <c r="I2879" s="637" t="s">
        <v>9878</v>
      </c>
      <c r="J2879" s="637" t="s">
        <v>1157</v>
      </c>
      <c r="K2879" s="637" t="s">
        <v>32</v>
      </c>
      <c r="L2879" s="637">
        <v>6296</v>
      </c>
      <c r="M2879" s="638">
        <v>45282</v>
      </c>
      <c r="N2879" s="74">
        <f t="shared" si="133"/>
        <v>12</v>
      </c>
      <c r="O2879" s="74">
        <f t="shared" si="134"/>
        <v>12</v>
      </c>
      <c r="P2879" s="139" t="str">
        <f t="shared" si="135"/>
        <v>Gastos_Gerais</v>
      </c>
    </row>
    <row r="2880" spans="1:16" ht="38.25" x14ac:dyDescent="0.2">
      <c r="A2880" s="627">
        <v>9748</v>
      </c>
      <c r="B2880" s="634">
        <v>45286</v>
      </c>
      <c r="C2880" s="642">
        <v>45261</v>
      </c>
      <c r="D2880" s="636" t="s">
        <v>264</v>
      </c>
      <c r="E2880" s="636" t="s">
        <v>404</v>
      </c>
      <c r="F2880" s="374">
        <v>6360</v>
      </c>
      <c r="G2880" s="636" t="s">
        <v>11432</v>
      </c>
      <c r="H2880" s="636" t="s">
        <v>493</v>
      </c>
      <c r="I2880" s="637" t="s">
        <v>11148</v>
      </c>
      <c r="J2880" s="637" t="s">
        <v>1157</v>
      </c>
      <c r="K2880" s="637" t="s">
        <v>32</v>
      </c>
      <c r="L2880" s="637">
        <v>296</v>
      </c>
      <c r="M2880" s="638">
        <v>45280</v>
      </c>
      <c r="N2880" s="74">
        <f t="shared" si="133"/>
        <v>12</v>
      </c>
      <c r="O2880" s="74">
        <f t="shared" si="134"/>
        <v>12</v>
      </c>
      <c r="P2880" s="139" t="str">
        <f t="shared" si="135"/>
        <v>Gastos_Gerais</v>
      </c>
    </row>
    <row r="2881" spans="1:16" ht="38.25" x14ac:dyDescent="0.2">
      <c r="A2881" s="627">
        <v>9748</v>
      </c>
      <c r="B2881" s="634">
        <v>45286</v>
      </c>
      <c r="C2881" s="642">
        <v>45261</v>
      </c>
      <c r="D2881" s="636" t="s">
        <v>264</v>
      </c>
      <c r="E2881" s="636" t="s">
        <v>96</v>
      </c>
      <c r="F2881" s="374">
        <v>1253.75</v>
      </c>
      <c r="G2881" s="636" t="s">
        <v>11433</v>
      </c>
      <c r="H2881" s="636" t="s">
        <v>417</v>
      </c>
      <c r="I2881" s="637" t="s">
        <v>11434</v>
      </c>
      <c r="J2881" s="637" t="s">
        <v>1157</v>
      </c>
      <c r="K2881" s="637" t="s">
        <v>32</v>
      </c>
      <c r="L2881" s="637">
        <v>314</v>
      </c>
      <c r="M2881" s="638">
        <v>45271</v>
      </c>
      <c r="N2881" s="74">
        <f t="shared" si="133"/>
        <v>12</v>
      </c>
      <c r="O2881" s="74">
        <f t="shared" si="134"/>
        <v>12</v>
      </c>
      <c r="P2881" s="139" t="str">
        <f t="shared" si="135"/>
        <v>Gastos_Gerais</v>
      </c>
    </row>
    <row r="2882" spans="1:16" ht="38.25" x14ac:dyDescent="0.2">
      <c r="A2882" s="627">
        <v>9748</v>
      </c>
      <c r="B2882" s="634">
        <v>45286</v>
      </c>
      <c r="C2882" s="642">
        <v>45231</v>
      </c>
      <c r="D2882" s="636" t="s">
        <v>264</v>
      </c>
      <c r="E2882" s="636" t="s">
        <v>83</v>
      </c>
      <c r="F2882" s="374">
        <v>8464.35</v>
      </c>
      <c r="G2882" s="636" t="s">
        <v>9476</v>
      </c>
      <c r="H2882" s="636" t="s">
        <v>1032</v>
      </c>
      <c r="I2882" s="637" t="s">
        <v>9180</v>
      </c>
      <c r="J2882" s="637" t="s">
        <v>1157</v>
      </c>
      <c r="K2882" s="637" t="s">
        <v>32</v>
      </c>
      <c r="L2882" s="637">
        <v>96351676</v>
      </c>
      <c r="M2882" s="638">
        <v>45286</v>
      </c>
      <c r="N2882" s="74">
        <f t="shared" si="133"/>
        <v>12</v>
      </c>
      <c r="O2882" s="74">
        <f t="shared" si="134"/>
        <v>11</v>
      </c>
      <c r="P2882" s="139" t="str">
        <f t="shared" si="135"/>
        <v>Gastos_Gerais</v>
      </c>
    </row>
    <row r="2883" spans="1:16" ht="38.25" x14ac:dyDescent="0.2">
      <c r="A2883" s="627">
        <v>9748</v>
      </c>
      <c r="B2883" s="634">
        <v>45286</v>
      </c>
      <c r="C2883" s="642">
        <v>45231</v>
      </c>
      <c r="D2883" s="636" t="s">
        <v>264</v>
      </c>
      <c r="E2883" s="636" t="s">
        <v>82</v>
      </c>
      <c r="F2883" s="374">
        <v>16287</v>
      </c>
      <c r="G2883" s="636" t="s">
        <v>1154</v>
      </c>
      <c r="H2883" s="636" t="s">
        <v>416</v>
      </c>
      <c r="I2883" s="637" t="s">
        <v>1682</v>
      </c>
      <c r="J2883" s="637" t="s">
        <v>1157</v>
      </c>
      <c r="K2883" s="637" t="s">
        <v>1158</v>
      </c>
      <c r="L2883" s="637" t="s">
        <v>11435</v>
      </c>
      <c r="M2883" s="638">
        <v>45286</v>
      </c>
      <c r="N2883" s="74">
        <f t="shared" si="133"/>
        <v>12</v>
      </c>
      <c r="O2883" s="74">
        <f t="shared" si="134"/>
        <v>11</v>
      </c>
      <c r="P2883" s="139" t="str">
        <f t="shared" si="135"/>
        <v>Gastos_Gerais</v>
      </c>
    </row>
    <row r="2884" spans="1:16" ht="51" x14ac:dyDescent="0.2">
      <c r="A2884" s="627">
        <v>9748</v>
      </c>
      <c r="B2884" s="634">
        <v>45286</v>
      </c>
      <c r="C2884" s="642">
        <v>45261</v>
      </c>
      <c r="D2884" s="636" t="s">
        <v>176</v>
      </c>
      <c r="E2884" s="636" t="s">
        <v>10</v>
      </c>
      <c r="F2884" s="374">
        <v>1279.75</v>
      </c>
      <c r="G2884" s="636" t="s">
        <v>4306</v>
      </c>
      <c r="H2884" s="636" t="s">
        <v>302</v>
      </c>
      <c r="I2884" s="637" t="s">
        <v>11436</v>
      </c>
      <c r="J2884" s="637" t="s">
        <v>11437</v>
      </c>
      <c r="K2884" s="637" t="s">
        <v>1218</v>
      </c>
      <c r="L2884" s="637" t="s">
        <v>11438</v>
      </c>
      <c r="M2884" s="638">
        <v>45286</v>
      </c>
      <c r="N2884" s="74">
        <f t="shared" si="133"/>
        <v>12</v>
      </c>
      <c r="O2884" s="74">
        <f t="shared" si="134"/>
        <v>12</v>
      </c>
      <c r="P2884" s="139" t="str">
        <f t="shared" si="135"/>
        <v>Gastos_com_Pessoal</v>
      </c>
    </row>
    <row r="2885" spans="1:16" ht="38.25" x14ac:dyDescent="0.2">
      <c r="A2885" s="627">
        <v>9748</v>
      </c>
      <c r="B2885" s="634">
        <v>45286</v>
      </c>
      <c r="C2885" s="642">
        <v>45261</v>
      </c>
      <c r="D2885" s="636" t="s">
        <v>264</v>
      </c>
      <c r="E2885" s="636" t="s">
        <v>182</v>
      </c>
      <c r="F2885" s="374">
        <v>1208</v>
      </c>
      <c r="G2885" s="636" t="s">
        <v>9778</v>
      </c>
      <c r="H2885" s="636" t="s">
        <v>1032</v>
      </c>
      <c r="I2885" s="637" t="s">
        <v>9188</v>
      </c>
      <c r="J2885" s="637" t="s">
        <v>1157</v>
      </c>
      <c r="K2885" s="637" t="s">
        <v>32</v>
      </c>
      <c r="L2885" s="637">
        <v>12</v>
      </c>
      <c r="M2885" s="638">
        <v>45286</v>
      </c>
      <c r="N2885" s="74">
        <f t="shared" ref="N2885:N2948" si="136">IF(B2885=0,0,IF(YEAR(B2885)=$O$1,MONTH(B2885)-$N$1+1,(YEAR(B2885)-$O$1)*12-$N$1+1+MONTH(B2885)))</f>
        <v>12</v>
      </c>
      <c r="O2885" s="74">
        <f t="shared" ref="O2885:O2948" si="137">IF(C2885=0,0,IF(YEAR(C2885)=$O$1,MONTH(C2885)-$N$1+1,(YEAR(C2885)-$O$1)*12-$N$1+1+MONTH(C2885)))</f>
        <v>12</v>
      </c>
      <c r="P2885" s="139" t="str">
        <f t="shared" ref="P2885:P2948" si="138">SUBSTITUTE(D2885," ","_")</f>
        <v>Gastos_Gerais</v>
      </c>
    </row>
    <row r="2886" spans="1:16" ht="38.25" x14ac:dyDescent="0.2">
      <c r="A2886" s="627">
        <v>9748</v>
      </c>
      <c r="B2886" s="634">
        <v>45286</v>
      </c>
      <c r="C2886" s="642">
        <v>45261</v>
      </c>
      <c r="D2886" s="636" t="s">
        <v>264</v>
      </c>
      <c r="E2886" s="636" t="s">
        <v>404</v>
      </c>
      <c r="F2886" s="374">
        <v>69</v>
      </c>
      <c r="G2886" s="636" t="s">
        <v>11439</v>
      </c>
      <c r="H2886" s="636" t="s">
        <v>423</v>
      </c>
      <c r="I2886" s="637" t="s">
        <v>4398</v>
      </c>
      <c r="J2886" s="637" t="s">
        <v>1157</v>
      </c>
      <c r="K2886" s="637" t="s">
        <v>32</v>
      </c>
      <c r="L2886" s="637">
        <v>21392</v>
      </c>
      <c r="M2886" s="638">
        <v>45267</v>
      </c>
      <c r="N2886" s="74">
        <f t="shared" si="136"/>
        <v>12</v>
      </c>
      <c r="O2886" s="74">
        <f t="shared" si="137"/>
        <v>12</v>
      </c>
      <c r="P2886" s="139" t="str">
        <f t="shared" si="138"/>
        <v>Gastos_Gerais</v>
      </c>
    </row>
    <row r="2887" spans="1:16" ht="38.25" x14ac:dyDescent="0.2">
      <c r="A2887" s="627">
        <v>9748</v>
      </c>
      <c r="B2887" s="634">
        <v>45286</v>
      </c>
      <c r="C2887" s="642">
        <v>45261</v>
      </c>
      <c r="D2887" s="636" t="s">
        <v>264</v>
      </c>
      <c r="E2887" s="636" t="s">
        <v>388</v>
      </c>
      <c r="F2887" s="374">
        <v>189</v>
      </c>
      <c r="G2887" s="636" t="s">
        <v>11440</v>
      </c>
      <c r="H2887" s="636" t="s">
        <v>416</v>
      </c>
      <c r="I2887" s="637" t="s">
        <v>9969</v>
      </c>
      <c r="J2887" s="637" t="s">
        <v>1157</v>
      </c>
      <c r="K2887" s="637" t="s">
        <v>32</v>
      </c>
      <c r="L2887" s="637">
        <v>2023247</v>
      </c>
      <c r="M2887" s="638">
        <v>45282</v>
      </c>
      <c r="N2887" s="74">
        <f t="shared" si="136"/>
        <v>12</v>
      </c>
      <c r="O2887" s="74">
        <f t="shared" si="137"/>
        <v>12</v>
      </c>
      <c r="P2887" s="139" t="str">
        <f t="shared" si="138"/>
        <v>Gastos_Gerais</v>
      </c>
    </row>
    <row r="2888" spans="1:16" ht="38.25" x14ac:dyDescent="0.2">
      <c r="A2888" s="627">
        <v>9748</v>
      </c>
      <c r="B2888" s="634">
        <v>45286</v>
      </c>
      <c r="C2888" s="642">
        <v>45261</v>
      </c>
      <c r="D2888" s="636" t="s">
        <v>264</v>
      </c>
      <c r="E2888" s="636" t="s">
        <v>96</v>
      </c>
      <c r="F2888" s="374">
        <v>926.65</v>
      </c>
      <c r="G2888" s="636" t="s">
        <v>11441</v>
      </c>
      <c r="H2888" s="636" t="s">
        <v>423</v>
      </c>
      <c r="I2888" s="637" t="s">
        <v>11442</v>
      </c>
      <c r="J2888" s="637" t="s">
        <v>1157</v>
      </c>
      <c r="K2888" s="637" t="s">
        <v>32</v>
      </c>
      <c r="L2888" s="637">
        <v>2508</v>
      </c>
      <c r="M2888" s="638">
        <v>45274</v>
      </c>
      <c r="N2888" s="74">
        <f t="shared" si="136"/>
        <v>12</v>
      </c>
      <c r="O2888" s="74">
        <f t="shared" si="137"/>
        <v>12</v>
      </c>
      <c r="P2888" s="139" t="str">
        <f t="shared" si="138"/>
        <v>Gastos_Gerais</v>
      </c>
    </row>
    <row r="2889" spans="1:16" ht="38.25" x14ac:dyDescent="0.2">
      <c r="A2889" s="627">
        <v>9748</v>
      </c>
      <c r="B2889" s="634">
        <v>45286</v>
      </c>
      <c r="C2889" s="642">
        <v>45261</v>
      </c>
      <c r="D2889" s="636" t="s">
        <v>264</v>
      </c>
      <c r="E2889" s="636" t="s">
        <v>96</v>
      </c>
      <c r="F2889" s="374">
        <v>341.6</v>
      </c>
      <c r="G2889" s="636" t="s">
        <v>11441</v>
      </c>
      <c r="H2889" s="636" t="s">
        <v>423</v>
      </c>
      <c r="I2889" s="637" t="s">
        <v>11442</v>
      </c>
      <c r="J2889" s="637" t="s">
        <v>1157</v>
      </c>
      <c r="K2889" s="637" t="s">
        <v>32</v>
      </c>
      <c r="L2889" s="637">
        <v>2507</v>
      </c>
      <c r="M2889" s="638">
        <v>45274</v>
      </c>
      <c r="N2889" s="74">
        <f t="shared" si="136"/>
        <v>12</v>
      </c>
      <c r="O2889" s="74">
        <f t="shared" si="137"/>
        <v>12</v>
      </c>
      <c r="P2889" s="139" t="str">
        <f t="shared" si="138"/>
        <v>Gastos_Gerais</v>
      </c>
    </row>
    <row r="2890" spans="1:16" ht="38.25" x14ac:dyDescent="0.2">
      <c r="A2890" s="627">
        <v>9748</v>
      </c>
      <c r="B2890" s="634">
        <v>45286</v>
      </c>
      <c r="C2890" s="642">
        <v>45261</v>
      </c>
      <c r="D2890" s="636" t="s">
        <v>264</v>
      </c>
      <c r="E2890" s="636" t="s">
        <v>96</v>
      </c>
      <c r="F2890" s="374">
        <v>199.5</v>
      </c>
      <c r="G2890" s="636" t="s">
        <v>11441</v>
      </c>
      <c r="H2890" s="636" t="s">
        <v>421</v>
      </c>
      <c r="I2890" s="637" t="s">
        <v>11442</v>
      </c>
      <c r="J2890" s="637" t="s">
        <v>1157</v>
      </c>
      <c r="K2890" s="637" t="s">
        <v>32</v>
      </c>
      <c r="L2890" s="637">
        <v>2515</v>
      </c>
      <c r="M2890" s="638">
        <v>45283</v>
      </c>
      <c r="N2890" s="74">
        <f t="shared" si="136"/>
        <v>12</v>
      </c>
      <c r="O2890" s="74">
        <f t="shared" si="137"/>
        <v>12</v>
      </c>
      <c r="P2890" s="139" t="str">
        <f t="shared" si="138"/>
        <v>Gastos_Gerais</v>
      </c>
    </row>
    <row r="2891" spans="1:16" ht="51" x14ac:dyDescent="0.2">
      <c r="A2891" s="627">
        <v>9748</v>
      </c>
      <c r="B2891" s="634">
        <v>45286</v>
      </c>
      <c r="C2891" s="642">
        <v>45261</v>
      </c>
      <c r="D2891" s="636" t="s">
        <v>176</v>
      </c>
      <c r="E2891" s="636" t="s">
        <v>261</v>
      </c>
      <c r="F2891" s="374">
        <v>343.69</v>
      </c>
      <c r="G2891" s="636" t="s">
        <v>1207</v>
      </c>
      <c r="H2891" s="636" t="s">
        <v>302</v>
      </c>
      <c r="I2891" s="637" t="s">
        <v>11436</v>
      </c>
      <c r="J2891" s="637" t="s">
        <v>1188</v>
      </c>
      <c r="K2891" s="637" t="s">
        <v>4137</v>
      </c>
      <c r="L2891" s="637" t="s">
        <v>11443</v>
      </c>
      <c r="M2891" s="638">
        <v>45286</v>
      </c>
      <c r="N2891" s="74">
        <f t="shared" si="136"/>
        <v>12</v>
      </c>
      <c r="O2891" s="74">
        <f t="shared" si="137"/>
        <v>12</v>
      </c>
      <c r="P2891" s="139" t="str">
        <f t="shared" si="138"/>
        <v>Gastos_com_Pessoal</v>
      </c>
    </row>
    <row r="2892" spans="1:16" ht="51" x14ac:dyDescent="0.2">
      <c r="A2892" s="627">
        <v>9748</v>
      </c>
      <c r="B2892" s="634">
        <v>45286</v>
      </c>
      <c r="C2892" s="642">
        <v>45261</v>
      </c>
      <c r="D2892" s="636" t="s">
        <v>176</v>
      </c>
      <c r="E2892" s="636" t="s">
        <v>280</v>
      </c>
      <c r="F2892" s="374">
        <v>1718.46</v>
      </c>
      <c r="G2892" s="636" t="s">
        <v>1209</v>
      </c>
      <c r="H2892" s="636" t="s">
        <v>302</v>
      </c>
      <c r="I2892" s="637" t="s">
        <v>11436</v>
      </c>
      <c r="J2892" s="637" t="s">
        <v>1188</v>
      </c>
      <c r="K2892" s="637" t="s">
        <v>4137</v>
      </c>
      <c r="L2892" s="637" t="s">
        <v>11443</v>
      </c>
      <c r="M2892" s="638">
        <v>45286</v>
      </c>
      <c r="N2892" s="74">
        <f t="shared" si="136"/>
        <v>12</v>
      </c>
      <c r="O2892" s="74">
        <f t="shared" si="137"/>
        <v>12</v>
      </c>
      <c r="P2892" s="139" t="str">
        <f t="shared" si="138"/>
        <v>Gastos_com_Pessoal</v>
      </c>
    </row>
    <row r="2893" spans="1:16" ht="51" x14ac:dyDescent="0.2">
      <c r="A2893" s="627">
        <v>9748</v>
      </c>
      <c r="B2893" s="634">
        <v>45286</v>
      </c>
      <c r="C2893" s="642">
        <v>45261</v>
      </c>
      <c r="D2893" s="636" t="s">
        <v>176</v>
      </c>
      <c r="E2893" s="636" t="s">
        <v>262</v>
      </c>
      <c r="F2893" s="374">
        <v>572.82000000000005</v>
      </c>
      <c r="G2893" s="636" t="s">
        <v>1210</v>
      </c>
      <c r="H2893" s="636" t="s">
        <v>302</v>
      </c>
      <c r="I2893" s="637" t="s">
        <v>11436</v>
      </c>
      <c r="J2893" s="637" t="s">
        <v>1188</v>
      </c>
      <c r="K2893" s="637" t="s">
        <v>4137</v>
      </c>
      <c r="L2893" s="637" t="s">
        <v>11443</v>
      </c>
      <c r="M2893" s="638">
        <v>45286</v>
      </c>
      <c r="N2893" s="74">
        <f t="shared" si="136"/>
        <v>12</v>
      </c>
      <c r="O2893" s="74">
        <f t="shared" si="137"/>
        <v>12</v>
      </c>
      <c r="P2893" s="139" t="str">
        <f t="shared" si="138"/>
        <v>Gastos_com_Pessoal</v>
      </c>
    </row>
    <row r="2894" spans="1:16" ht="51" x14ac:dyDescent="0.2">
      <c r="A2894" s="627">
        <v>9748</v>
      </c>
      <c r="B2894" s="634">
        <v>45286</v>
      </c>
      <c r="C2894" s="642">
        <v>45261</v>
      </c>
      <c r="D2894" s="636" t="s">
        <v>176</v>
      </c>
      <c r="E2894" s="636" t="s">
        <v>169</v>
      </c>
      <c r="F2894" s="374">
        <v>6047.31</v>
      </c>
      <c r="G2894" s="636" t="s">
        <v>1211</v>
      </c>
      <c r="H2894" s="636" t="s">
        <v>302</v>
      </c>
      <c r="I2894" s="637" t="s">
        <v>11436</v>
      </c>
      <c r="J2894" s="637" t="s">
        <v>1188</v>
      </c>
      <c r="K2894" s="637" t="s">
        <v>4137</v>
      </c>
      <c r="L2894" s="637" t="s">
        <v>11443</v>
      </c>
      <c r="M2894" s="638">
        <v>45286</v>
      </c>
      <c r="N2894" s="74">
        <f t="shared" si="136"/>
        <v>12</v>
      </c>
      <c r="O2894" s="74">
        <f t="shared" si="137"/>
        <v>12</v>
      </c>
      <c r="P2894" s="139" t="str">
        <f t="shared" si="138"/>
        <v>Gastos_com_Pessoal</v>
      </c>
    </row>
    <row r="2895" spans="1:16" ht="38.25" x14ac:dyDescent="0.2">
      <c r="A2895" s="627">
        <v>9748</v>
      </c>
      <c r="B2895" s="634">
        <v>45286</v>
      </c>
      <c r="C2895" s="642">
        <v>45261</v>
      </c>
      <c r="D2895" s="636" t="s">
        <v>264</v>
      </c>
      <c r="E2895" s="636" t="s">
        <v>293</v>
      </c>
      <c r="F2895" s="374">
        <v>75</v>
      </c>
      <c r="G2895" s="636" t="s">
        <v>10584</v>
      </c>
      <c r="H2895" s="636" t="s">
        <v>418</v>
      </c>
      <c r="I2895" s="637" t="s">
        <v>4737</v>
      </c>
      <c r="J2895" s="637" t="s">
        <v>1188</v>
      </c>
      <c r="K2895" s="637" t="s">
        <v>4137</v>
      </c>
      <c r="L2895" s="637" t="s">
        <v>11443</v>
      </c>
      <c r="M2895" s="638">
        <v>45286</v>
      </c>
      <c r="N2895" s="74">
        <f t="shared" si="136"/>
        <v>12</v>
      </c>
      <c r="O2895" s="74">
        <f t="shared" si="137"/>
        <v>12</v>
      </c>
      <c r="P2895" s="139" t="str">
        <f t="shared" si="138"/>
        <v>Gastos_Gerais</v>
      </c>
    </row>
    <row r="2896" spans="1:16" ht="38.25" x14ac:dyDescent="0.2">
      <c r="A2896" s="627">
        <v>9748</v>
      </c>
      <c r="B2896" s="634">
        <v>45286</v>
      </c>
      <c r="C2896" s="642">
        <v>45261</v>
      </c>
      <c r="D2896" s="636" t="s">
        <v>264</v>
      </c>
      <c r="E2896" s="636" t="s">
        <v>293</v>
      </c>
      <c r="F2896" s="374">
        <v>75</v>
      </c>
      <c r="G2896" s="636" t="s">
        <v>11444</v>
      </c>
      <c r="H2896" s="636" t="s">
        <v>418</v>
      </c>
      <c r="I2896" s="637" t="s">
        <v>7810</v>
      </c>
      <c r="J2896" s="637" t="s">
        <v>1188</v>
      </c>
      <c r="K2896" s="637" t="s">
        <v>4137</v>
      </c>
      <c r="L2896" s="637" t="s">
        <v>11443</v>
      </c>
      <c r="M2896" s="638">
        <v>45286</v>
      </c>
      <c r="N2896" s="74">
        <f t="shared" si="136"/>
        <v>12</v>
      </c>
      <c r="O2896" s="74">
        <f t="shared" si="137"/>
        <v>12</v>
      </c>
      <c r="P2896" s="139" t="str">
        <f t="shared" si="138"/>
        <v>Gastos_Gerais</v>
      </c>
    </row>
    <row r="2897" spans="1:16" ht="38.25" x14ac:dyDescent="0.2">
      <c r="A2897" s="627">
        <v>9748</v>
      </c>
      <c r="B2897" s="634">
        <v>45286</v>
      </c>
      <c r="C2897" s="642">
        <v>45261</v>
      </c>
      <c r="D2897" s="636" t="s">
        <v>264</v>
      </c>
      <c r="E2897" s="636" t="s">
        <v>293</v>
      </c>
      <c r="F2897" s="374">
        <v>75</v>
      </c>
      <c r="G2897" s="636" t="s">
        <v>11445</v>
      </c>
      <c r="H2897" s="636" t="s">
        <v>419</v>
      </c>
      <c r="I2897" s="637" t="s">
        <v>9391</v>
      </c>
      <c r="J2897" s="637" t="s">
        <v>1188</v>
      </c>
      <c r="K2897" s="637" t="s">
        <v>4137</v>
      </c>
      <c r="L2897" s="637" t="s">
        <v>11443</v>
      </c>
      <c r="M2897" s="638">
        <v>45286</v>
      </c>
      <c r="N2897" s="74">
        <f t="shared" si="136"/>
        <v>12</v>
      </c>
      <c r="O2897" s="74">
        <f t="shared" si="137"/>
        <v>12</v>
      </c>
      <c r="P2897" s="139" t="str">
        <f t="shared" si="138"/>
        <v>Gastos_Gerais</v>
      </c>
    </row>
    <row r="2898" spans="1:16" ht="38.25" x14ac:dyDescent="0.2">
      <c r="A2898" s="627">
        <v>9748</v>
      </c>
      <c r="B2898" s="634">
        <v>45286</v>
      </c>
      <c r="C2898" s="642">
        <v>45261</v>
      </c>
      <c r="D2898" s="636" t="s">
        <v>264</v>
      </c>
      <c r="E2898" s="636" t="s">
        <v>293</v>
      </c>
      <c r="F2898" s="374">
        <v>75</v>
      </c>
      <c r="G2898" s="636" t="s">
        <v>7729</v>
      </c>
      <c r="H2898" s="636" t="s">
        <v>418</v>
      </c>
      <c r="I2898" s="637" t="s">
        <v>4527</v>
      </c>
      <c r="J2898" s="637" t="s">
        <v>1188</v>
      </c>
      <c r="K2898" s="637" t="s">
        <v>4137</v>
      </c>
      <c r="L2898" s="637" t="s">
        <v>11443</v>
      </c>
      <c r="M2898" s="638">
        <v>45286</v>
      </c>
      <c r="N2898" s="74">
        <f t="shared" si="136"/>
        <v>12</v>
      </c>
      <c r="O2898" s="74">
        <f t="shared" si="137"/>
        <v>12</v>
      </c>
      <c r="P2898" s="139" t="str">
        <f t="shared" si="138"/>
        <v>Gastos_Gerais</v>
      </c>
    </row>
    <row r="2899" spans="1:16" ht="38.25" x14ac:dyDescent="0.2">
      <c r="A2899" s="627">
        <v>9748</v>
      </c>
      <c r="B2899" s="634">
        <v>45286</v>
      </c>
      <c r="C2899" s="642">
        <v>45261</v>
      </c>
      <c r="D2899" s="636" t="s">
        <v>264</v>
      </c>
      <c r="E2899" s="636" t="s">
        <v>293</v>
      </c>
      <c r="F2899" s="374">
        <v>75</v>
      </c>
      <c r="G2899" s="636" t="s">
        <v>11446</v>
      </c>
      <c r="H2899" s="636" t="s">
        <v>419</v>
      </c>
      <c r="I2899" s="637" t="s">
        <v>11447</v>
      </c>
      <c r="J2899" s="637" t="s">
        <v>1188</v>
      </c>
      <c r="K2899" s="637" t="s">
        <v>4137</v>
      </c>
      <c r="L2899" s="637" t="s">
        <v>11443</v>
      </c>
      <c r="M2899" s="638">
        <v>45286</v>
      </c>
      <c r="N2899" s="74">
        <f t="shared" si="136"/>
        <v>12</v>
      </c>
      <c r="O2899" s="74">
        <f t="shared" si="137"/>
        <v>12</v>
      </c>
      <c r="P2899" s="139" t="str">
        <f t="shared" si="138"/>
        <v>Gastos_Gerais</v>
      </c>
    </row>
    <row r="2900" spans="1:16" ht="38.25" x14ac:dyDescent="0.2">
      <c r="A2900" s="627">
        <v>9748</v>
      </c>
      <c r="B2900" s="634">
        <v>45286</v>
      </c>
      <c r="C2900" s="642">
        <v>45261</v>
      </c>
      <c r="D2900" s="636" t="s">
        <v>264</v>
      </c>
      <c r="E2900" s="636" t="s">
        <v>293</v>
      </c>
      <c r="F2900" s="374">
        <v>29.9</v>
      </c>
      <c r="G2900" s="636" t="s">
        <v>11448</v>
      </c>
      <c r="H2900" s="636" t="s">
        <v>419</v>
      </c>
      <c r="I2900" s="637" t="s">
        <v>3333</v>
      </c>
      <c r="J2900" s="637" t="s">
        <v>1188</v>
      </c>
      <c r="K2900" s="637" t="s">
        <v>4137</v>
      </c>
      <c r="L2900" s="637" t="s">
        <v>11443</v>
      </c>
      <c r="M2900" s="638">
        <v>45286</v>
      </c>
      <c r="N2900" s="74">
        <f t="shared" si="136"/>
        <v>12</v>
      </c>
      <c r="O2900" s="74">
        <f t="shared" si="137"/>
        <v>12</v>
      </c>
      <c r="P2900" s="139" t="str">
        <f t="shared" si="138"/>
        <v>Gastos_Gerais</v>
      </c>
    </row>
    <row r="2901" spans="1:16" ht="76.5" x14ac:dyDescent="0.2">
      <c r="A2901" s="627">
        <v>9748</v>
      </c>
      <c r="B2901" s="634">
        <v>45286</v>
      </c>
      <c r="C2901" s="642">
        <v>45261</v>
      </c>
      <c r="D2901" s="636" t="s">
        <v>288</v>
      </c>
      <c r="E2901" s="636" t="s">
        <v>288</v>
      </c>
      <c r="F2901" s="374">
        <v>0.17</v>
      </c>
      <c r="G2901" s="636" t="s">
        <v>7584</v>
      </c>
      <c r="H2901" s="636" t="s">
        <v>302</v>
      </c>
      <c r="I2901" s="637" t="s">
        <v>1509</v>
      </c>
      <c r="J2901" s="637" t="s">
        <v>4035</v>
      </c>
      <c r="K2901" s="637" t="s">
        <v>1255</v>
      </c>
      <c r="L2901" s="637" t="s">
        <v>425</v>
      </c>
      <c r="M2901" s="634">
        <v>45286</v>
      </c>
      <c r="N2901" s="74">
        <f t="shared" si="136"/>
        <v>12</v>
      </c>
      <c r="O2901" s="74">
        <f t="shared" si="137"/>
        <v>12</v>
      </c>
      <c r="P2901" s="139" t="str">
        <f t="shared" si="138"/>
        <v>Rendimentos_de_Aplicações_Fin.</v>
      </c>
    </row>
    <row r="2902" spans="1:16" ht="51" x14ac:dyDescent="0.2">
      <c r="A2902" s="627">
        <v>9748</v>
      </c>
      <c r="B2902" s="634">
        <v>45287</v>
      </c>
      <c r="C2902" s="642">
        <v>45292</v>
      </c>
      <c r="D2902" s="636" t="s">
        <v>176</v>
      </c>
      <c r="E2902" s="636" t="s">
        <v>158</v>
      </c>
      <c r="F2902" s="374">
        <v>1856.8</v>
      </c>
      <c r="G2902" s="636" t="s">
        <v>11658</v>
      </c>
      <c r="H2902" s="636" t="s">
        <v>416</v>
      </c>
      <c r="I2902" s="637" t="s">
        <v>9220</v>
      </c>
      <c r="J2902" s="637" t="s">
        <v>1157</v>
      </c>
      <c r="K2902" s="637" t="s">
        <v>32</v>
      </c>
      <c r="L2902" s="637">
        <v>2024165</v>
      </c>
      <c r="M2902" s="638" t="s">
        <v>11692</v>
      </c>
      <c r="N2902" s="74">
        <f t="shared" si="136"/>
        <v>12</v>
      </c>
      <c r="O2902" s="74">
        <f t="shared" si="137"/>
        <v>13</v>
      </c>
      <c r="P2902" s="139" t="str">
        <f t="shared" si="138"/>
        <v>Gastos_com_Pessoal</v>
      </c>
    </row>
    <row r="2903" spans="1:16" ht="51" x14ac:dyDescent="0.2">
      <c r="A2903" s="627">
        <v>9748</v>
      </c>
      <c r="B2903" s="634">
        <v>45287</v>
      </c>
      <c r="C2903" s="642">
        <v>45292</v>
      </c>
      <c r="D2903" s="636" t="s">
        <v>176</v>
      </c>
      <c r="E2903" s="636" t="s">
        <v>158</v>
      </c>
      <c r="F2903" s="374">
        <v>17.25</v>
      </c>
      <c r="G2903" s="636" t="s">
        <v>5685</v>
      </c>
      <c r="H2903" s="636" t="s">
        <v>416</v>
      </c>
      <c r="I2903" s="637" t="s">
        <v>1991</v>
      </c>
      <c r="J2903" s="637" t="s">
        <v>1157</v>
      </c>
      <c r="K2903" s="637" t="s">
        <v>32</v>
      </c>
      <c r="L2903" s="637"/>
      <c r="M2903" s="638"/>
      <c r="N2903" s="74">
        <f t="shared" si="136"/>
        <v>12</v>
      </c>
      <c r="O2903" s="74">
        <f t="shared" si="137"/>
        <v>13</v>
      </c>
      <c r="P2903" s="139" t="str">
        <f t="shared" si="138"/>
        <v>Gastos_com_Pessoal</v>
      </c>
    </row>
    <row r="2904" spans="1:16" ht="38.25" x14ac:dyDescent="0.2">
      <c r="A2904" s="627">
        <v>9748</v>
      </c>
      <c r="B2904" s="634">
        <v>45287</v>
      </c>
      <c r="C2904" s="642">
        <v>45231</v>
      </c>
      <c r="D2904" s="636" t="s">
        <v>264</v>
      </c>
      <c r="E2904" s="636" t="s">
        <v>90</v>
      </c>
      <c r="F2904" s="374">
        <v>19800</v>
      </c>
      <c r="G2904" s="636" t="s">
        <v>10967</v>
      </c>
      <c r="H2904" s="636" t="s">
        <v>421</v>
      </c>
      <c r="I2904" s="637" t="s">
        <v>10965</v>
      </c>
      <c r="J2904" s="637" t="s">
        <v>1157</v>
      </c>
      <c r="K2904" s="637" t="s">
        <v>10966</v>
      </c>
      <c r="L2904" s="637">
        <v>7683</v>
      </c>
      <c r="M2904" s="638">
        <v>45287</v>
      </c>
      <c r="N2904" s="74">
        <f t="shared" si="136"/>
        <v>12</v>
      </c>
      <c r="O2904" s="74">
        <f t="shared" si="137"/>
        <v>11</v>
      </c>
      <c r="P2904" s="139" t="str">
        <f t="shared" si="138"/>
        <v>Gastos_Gerais</v>
      </c>
    </row>
    <row r="2905" spans="1:16" ht="51" x14ac:dyDescent="0.2">
      <c r="A2905" s="627">
        <v>9748</v>
      </c>
      <c r="B2905" s="634">
        <v>45287</v>
      </c>
      <c r="C2905" s="642">
        <v>45292</v>
      </c>
      <c r="D2905" s="636" t="s">
        <v>176</v>
      </c>
      <c r="E2905" s="636" t="s">
        <v>158</v>
      </c>
      <c r="F2905" s="374">
        <v>38772.49</v>
      </c>
      <c r="G2905" s="636" t="s">
        <v>11654</v>
      </c>
      <c r="H2905" s="636" t="s">
        <v>303</v>
      </c>
      <c r="I2905" s="637" t="s">
        <v>6221</v>
      </c>
      <c r="J2905" s="637" t="s">
        <v>1157</v>
      </c>
      <c r="K2905" s="637" t="s">
        <v>32</v>
      </c>
      <c r="L2905" s="637">
        <v>2023329936</v>
      </c>
      <c r="M2905" s="638">
        <v>45287</v>
      </c>
      <c r="N2905" s="74">
        <f t="shared" si="136"/>
        <v>12</v>
      </c>
      <c r="O2905" s="74">
        <f t="shared" si="137"/>
        <v>13</v>
      </c>
      <c r="P2905" s="139" t="str">
        <f t="shared" si="138"/>
        <v>Gastos_com_Pessoal</v>
      </c>
    </row>
    <row r="2906" spans="1:16" ht="51" x14ac:dyDescent="0.2">
      <c r="A2906" s="627">
        <v>9748</v>
      </c>
      <c r="B2906" s="634">
        <v>45287</v>
      </c>
      <c r="C2906" s="642">
        <v>45292</v>
      </c>
      <c r="D2906" s="636" t="s">
        <v>176</v>
      </c>
      <c r="E2906" s="636" t="s">
        <v>6</v>
      </c>
      <c r="F2906" s="374">
        <v>21615</v>
      </c>
      <c r="G2906" s="636" t="s">
        <v>11661</v>
      </c>
      <c r="H2906" s="636" t="s">
        <v>302</v>
      </c>
      <c r="I2906" s="637" t="s">
        <v>9221</v>
      </c>
      <c r="J2906" s="637" t="s">
        <v>1157</v>
      </c>
      <c r="K2906" s="637" t="s">
        <v>32</v>
      </c>
      <c r="L2906" s="637">
        <v>331160</v>
      </c>
      <c r="M2906" s="638">
        <v>45289</v>
      </c>
      <c r="N2906" s="74">
        <f t="shared" si="136"/>
        <v>12</v>
      </c>
      <c r="O2906" s="74">
        <f t="shared" si="137"/>
        <v>13</v>
      </c>
      <c r="P2906" s="139" t="str">
        <f t="shared" si="138"/>
        <v>Gastos_com_Pessoal</v>
      </c>
    </row>
    <row r="2907" spans="1:16" ht="38.25" x14ac:dyDescent="0.2">
      <c r="A2907" s="627">
        <v>9748</v>
      </c>
      <c r="B2907" s="634">
        <v>45287</v>
      </c>
      <c r="C2907" s="642">
        <v>45231</v>
      </c>
      <c r="D2907" s="636" t="s">
        <v>264</v>
      </c>
      <c r="E2907" s="636" t="s">
        <v>138</v>
      </c>
      <c r="F2907" s="374">
        <v>2457.35</v>
      </c>
      <c r="G2907" s="636" t="s">
        <v>138</v>
      </c>
      <c r="H2907" s="636" t="s">
        <v>416</v>
      </c>
      <c r="I2907" s="637" t="s">
        <v>1237</v>
      </c>
      <c r="J2907" s="637" t="s">
        <v>1157</v>
      </c>
      <c r="K2907" s="637" t="s">
        <v>32</v>
      </c>
      <c r="L2907" s="637">
        <v>18142</v>
      </c>
      <c r="M2907" s="638">
        <v>45260</v>
      </c>
      <c r="N2907" s="74">
        <f t="shared" si="136"/>
        <v>12</v>
      </c>
      <c r="O2907" s="74">
        <f t="shared" si="137"/>
        <v>11</v>
      </c>
      <c r="P2907" s="139" t="str">
        <f t="shared" si="138"/>
        <v>Gastos_Gerais</v>
      </c>
    </row>
    <row r="2908" spans="1:16" ht="38.25" x14ac:dyDescent="0.2">
      <c r="A2908" s="627">
        <v>9748</v>
      </c>
      <c r="B2908" s="634">
        <v>45287</v>
      </c>
      <c r="C2908" s="642">
        <v>45261</v>
      </c>
      <c r="D2908" s="636" t="s">
        <v>264</v>
      </c>
      <c r="E2908" s="636" t="s">
        <v>402</v>
      </c>
      <c r="F2908" s="374">
        <v>15.34</v>
      </c>
      <c r="G2908" s="636" t="s">
        <v>1487</v>
      </c>
      <c r="H2908" s="636" t="s">
        <v>418</v>
      </c>
      <c r="I2908" s="637" t="s">
        <v>8702</v>
      </c>
      <c r="J2908" s="637" t="s">
        <v>1157</v>
      </c>
      <c r="K2908" s="637" t="s">
        <v>32</v>
      </c>
      <c r="L2908" s="637">
        <v>112</v>
      </c>
      <c r="M2908" s="638">
        <v>45280</v>
      </c>
      <c r="N2908" s="74">
        <f t="shared" si="136"/>
        <v>12</v>
      </c>
      <c r="O2908" s="74">
        <f t="shared" si="137"/>
        <v>12</v>
      </c>
      <c r="P2908" s="139" t="str">
        <f t="shared" si="138"/>
        <v>Gastos_Gerais</v>
      </c>
    </row>
    <row r="2909" spans="1:16" ht="51" x14ac:dyDescent="0.2">
      <c r="A2909" s="627">
        <v>9748</v>
      </c>
      <c r="B2909" s="634">
        <v>45287</v>
      </c>
      <c r="C2909" s="642">
        <v>45292</v>
      </c>
      <c r="D2909" s="636" t="s">
        <v>176</v>
      </c>
      <c r="E2909" s="636" t="s">
        <v>158</v>
      </c>
      <c r="F2909" s="374">
        <v>30443.89</v>
      </c>
      <c r="G2909" s="636" t="s">
        <v>11660</v>
      </c>
      <c r="H2909" s="636" t="s">
        <v>303</v>
      </c>
      <c r="I2909" s="637" t="s">
        <v>4133</v>
      </c>
      <c r="J2909" s="637" t="s">
        <v>1157</v>
      </c>
      <c r="K2909" s="637" t="s">
        <v>32</v>
      </c>
      <c r="L2909" s="637"/>
      <c r="M2909" s="638"/>
      <c r="N2909" s="74">
        <f t="shared" si="136"/>
        <v>12</v>
      </c>
      <c r="O2909" s="74">
        <f t="shared" si="137"/>
        <v>13</v>
      </c>
      <c r="P2909" s="139" t="str">
        <f t="shared" si="138"/>
        <v>Gastos_com_Pessoal</v>
      </c>
    </row>
    <row r="2910" spans="1:16" ht="51" x14ac:dyDescent="0.2">
      <c r="A2910" s="627">
        <v>9748</v>
      </c>
      <c r="B2910" s="634">
        <v>45287</v>
      </c>
      <c r="C2910" s="642">
        <v>45292</v>
      </c>
      <c r="D2910" s="636" t="s">
        <v>176</v>
      </c>
      <c r="E2910" s="636" t="s">
        <v>158</v>
      </c>
      <c r="F2910" s="374">
        <v>1352.4</v>
      </c>
      <c r="G2910" s="636" t="s">
        <v>11656</v>
      </c>
      <c r="H2910" s="636" t="s">
        <v>416</v>
      </c>
      <c r="I2910" s="637" t="s">
        <v>2003</v>
      </c>
      <c r="J2910" s="637" t="s">
        <v>1157</v>
      </c>
      <c r="K2910" s="637" t="s">
        <v>32</v>
      </c>
      <c r="L2910" s="637">
        <v>121364</v>
      </c>
      <c r="M2910" s="638"/>
      <c r="N2910" s="74">
        <f t="shared" si="136"/>
        <v>12</v>
      </c>
      <c r="O2910" s="74">
        <f t="shared" si="137"/>
        <v>13</v>
      </c>
      <c r="P2910" s="139" t="str">
        <f t="shared" si="138"/>
        <v>Gastos_com_Pessoal</v>
      </c>
    </row>
    <row r="2911" spans="1:16" ht="38.25" x14ac:dyDescent="0.2">
      <c r="A2911" s="627">
        <v>9748</v>
      </c>
      <c r="B2911" s="634">
        <v>45287</v>
      </c>
      <c r="C2911" s="642">
        <v>45627</v>
      </c>
      <c r="D2911" s="636" t="s">
        <v>264</v>
      </c>
      <c r="E2911" s="636" t="s">
        <v>96</v>
      </c>
      <c r="F2911" s="374">
        <v>433.5</v>
      </c>
      <c r="G2911" s="636" t="s">
        <v>11449</v>
      </c>
      <c r="H2911" s="636" t="s">
        <v>493</v>
      </c>
      <c r="I2911" s="637" t="s">
        <v>6126</v>
      </c>
      <c r="J2911" s="637" t="s">
        <v>1157</v>
      </c>
      <c r="K2911" s="637" t="s">
        <v>32</v>
      </c>
      <c r="L2911" s="637">
        <v>26</v>
      </c>
      <c r="M2911" s="638">
        <v>45280</v>
      </c>
      <c r="N2911" s="74">
        <f t="shared" si="136"/>
        <v>12</v>
      </c>
      <c r="O2911" s="74">
        <f t="shared" si="137"/>
        <v>24</v>
      </c>
      <c r="P2911" s="139" t="str">
        <f t="shared" si="138"/>
        <v>Gastos_Gerais</v>
      </c>
    </row>
    <row r="2912" spans="1:16" ht="51" x14ac:dyDescent="0.2">
      <c r="A2912" s="627">
        <v>9748</v>
      </c>
      <c r="B2912" s="634">
        <v>45287</v>
      </c>
      <c r="C2912" s="642">
        <v>45261</v>
      </c>
      <c r="D2912" s="636" t="s">
        <v>176</v>
      </c>
      <c r="E2912" s="636" t="s">
        <v>173</v>
      </c>
      <c r="F2912" s="374">
        <v>4471.46</v>
      </c>
      <c r="G2912" s="636" t="s">
        <v>10609</v>
      </c>
      <c r="H2912" s="636" t="s">
        <v>303</v>
      </c>
      <c r="I2912" s="637" t="s">
        <v>4157</v>
      </c>
      <c r="J2912" s="637" t="s">
        <v>1157</v>
      </c>
      <c r="K2912" s="637" t="s">
        <v>32</v>
      </c>
      <c r="L2912" s="637">
        <v>20232604</v>
      </c>
      <c r="M2912" s="638">
        <v>45265</v>
      </c>
      <c r="N2912" s="74">
        <f t="shared" si="136"/>
        <v>12</v>
      </c>
      <c r="O2912" s="74">
        <f t="shared" si="137"/>
        <v>12</v>
      </c>
      <c r="P2912" s="139" t="str">
        <f t="shared" si="138"/>
        <v>Gastos_com_Pessoal</v>
      </c>
    </row>
    <row r="2913" spans="1:16" ht="51" x14ac:dyDescent="0.2">
      <c r="A2913" s="627">
        <v>9748</v>
      </c>
      <c r="B2913" s="634">
        <v>45287</v>
      </c>
      <c r="C2913" s="642">
        <v>45261</v>
      </c>
      <c r="D2913" s="636" t="s">
        <v>176</v>
      </c>
      <c r="E2913" s="636" t="s">
        <v>173</v>
      </c>
      <c r="F2913" s="374">
        <v>3020.84</v>
      </c>
      <c r="G2913" s="636" t="s">
        <v>6250</v>
      </c>
      <c r="H2913" s="636" t="s">
        <v>303</v>
      </c>
      <c r="I2913" s="637" t="s">
        <v>4157</v>
      </c>
      <c r="J2913" s="637" t="s">
        <v>1157</v>
      </c>
      <c r="K2913" s="637" t="s">
        <v>32</v>
      </c>
      <c r="L2913" s="637">
        <v>20232605</v>
      </c>
      <c r="M2913" s="638">
        <v>45265</v>
      </c>
      <c r="N2913" s="74">
        <f t="shared" si="136"/>
        <v>12</v>
      </c>
      <c r="O2913" s="74">
        <f t="shared" si="137"/>
        <v>12</v>
      </c>
      <c r="P2913" s="139" t="str">
        <f t="shared" si="138"/>
        <v>Gastos_com_Pessoal</v>
      </c>
    </row>
    <row r="2914" spans="1:16" ht="38.25" x14ac:dyDescent="0.2">
      <c r="A2914" s="627">
        <v>9748</v>
      </c>
      <c r="B2914" s="634">
        <v>45287</v>
      </c>
      <c r="C2914" s="642">
        <v>45261</v>
      </c>
      <c r="D2914" s="636" t="s">
        <v>264</v>
      </c>
      <c r="E2914" s="636" t="s">
        <v>0</v>
      </c>
      <c r="F2914" s="374">
        <v>2291.33</v>
      </c>
      <c r="G2914" s="636" t="s">
        <v>6668</v>
      </c>
      <c r="H2914" s="636" t="s">
        <v>419</v>
      </c>
      <c r="I2914" s="637" t="s">
        <v>1570</v>
      </c>
      <c r="J2914" s="637" t="s">
        <v>1157</v>
      </c>
      <c r="K2914" s="637" t="s">
        <v>32</v>
      </c>
      <c r="L2914" s="637">
        <v>40381</v>
      </c>
      <c r="M2914" s="638">
        <v>45281</v>
      </c>
      <c r="N2914" s="74">
        <f t="shared" si="136"/>
        <v>12</v>
      </c>
      <c r="O2914" s="74">
        <f t="shared" si="137"/>
        <v>12</v>
      </c>
      <c r="P2914" s="139" t="str">
        <f t="shared" si="138"/>
        <v>Gastos_Gerais</v>
      </c>
    </row>
    <row r="2915" spans="1:16" ht="38.25" x14ac:dyDescent="0.2">
      <c r="A2915" s="627">
        <v>9748</v>
      </c>
      <c r="B2915" s="634">
        <v>45287</v>
      </c>
      <c r="C2915" s="642">
        <v>45261</v>
      </c>
      <c r="D2915" s="636" t="s">
        <v>264</v>
      </c>
      <c r="E2915" s="636" t="s">
        <v>182</v>
      </c>
      <c r="F2915" s="374">
        <v>700</v>
      </c>
      <c r="G2915" s="636" t="s">
        <v>11450</v>
      </c>
      <c r="H2915" s="636" t="s">
        <v>302</v>
      </c>
      <c r="I2915" s="637" t="s">
        <v>11451</v>
      </c>
      <c r="J2915" s="637" t="s">
        <v>1157</v>
      </c>
      <c r="K2915" s="637" t="s">
        <v>32</v>
      </c>
      <c r="L2915" s="637">
        <v>47680</v>
      </c>
      <c r="M2915" s="638">
        <v>45264</v>
      </c>
      <c r="N2915" s="74">
        <f t="shared" si="136"/>
        <v>12</v>
      </c>
      <c r="O2915" s="74">
        <f t="shared" si="137"/>
        <v>12</v>
      </c>
      <c r="P2915" s="139" t="str">
        <f t="shared" si="138"/>
        <v>Gastos_Gerais</v>
      </c>
    </row>
    <row r="2916" spans="1:16" ht="38.25" x14ac:dyDescent="0.2">
      <c r="A2916" s="627">
        <v>9748</v>
      </c>
      <c r="B2916" s="634">
        <v>45287</v>
      </c>
      <c r="C2916" s="642">
        <v>45261</v>
      </c>
      <c r="D2916" s="636" t="s">
        <v>264</v>
      </c>
      <c r="E2916" s="636" t="s">
        <v>290</v>
      </c>
      <c r="F2916" s="374">
        <v>69</v>
      </c>
      <c r="G2916" s="636" t="s">
        <v>11452</v>
      </c>
      <c r="H2916" s="636" t="s">
        <v>417</v>
      </c>
      <c r="I2916" s="637" t="s">
        <v>10721</v>
      </c>
      <c r="J2916" s="637" t="s">
        <v>1157</v>
      </c>
      <c r="K2916" s="637" t="s">
        <v>32</v>
      </c>
      <c r="L2916" s="637">
        <v>3770</v>
      </c>
      <c r="M2916" s="638">
        <v>45281</v>
      </c>
      <c r="N2916" s="74">
        <f t="shared" si="136"/>
        <v>12</v>
      </c>
      <c r="O2916" s="74">
        <f t="shared" si="137"/>
        <v>12</v>
      </c>
      <c r="P2916" s="139" t="str">
        <f t="shared" si="138"/>
        <v>Gastos_Gerais</v>
      </c>
    </row>
    <row r="2917" spans="1:16" ht="51" x14ac:dyDescent="0.2">
      <c r="A2917" s="627">
        <v>9748</v>
      </c>
      <c r="B2917" s="634">
        <v>45287</v>
      </c>
      <c r="C2917" s="642">
        <v>45261</v>
      </c>
      <c r="D2917" s="636" t="s">
        <v>176</v>
      </c>
      <c r="E2917" s="636" t="s">
        <v>173</v>
      </c>
      <c r="F2917" s="374">
        <v>3584.69</v>
      </c>
      <c r="G2917" s="636" t="s">
        <v>2131</v>
      </c>
      <c r="H2917" s="636" t="s">
        <v>303</v>
      </c>
      <c r="I2917" s="637" t="s">
        <v>4157</v>
      </c>
      <c r="J2917" s="637" t="s">
        <v>1157</v>
      </c>
      <c r="K2917" s="637" t="s">
        <v>32</v>
      </c>
      <c r="L2917" s="637">
        <v>20232567</v>
      </c>
      <c r="M2917" s="638">
        <v>45264</v>
      </c>
      <c r="N2917" s="74">
        <f t="shared" si="136"/>
        <v>12</v>
      </c>
      <c r="O2917" s="74">
        <f t="shared" si="137"/>
        <v>12</v>
      </c>
      <c r="P2917" s="139" t="str">
        <f t="shared" si="138"/>
        <v>Gastos_com_Pessoal</v>
      </c>
    </row>
    <row r="2918" spans="1:16" ht="48" x14ac:dyDescent="0.2">
      <c r="A2918" s="627">
        <v>9748</v>
      </c>
      <c r="B2918" s="634">
        <v>45287</v>
      </c>
      <c r="C2918" s="642">
        <v>45261</v>
      </c>
      <c r="D2918" s="636" t="s">
        <v>264</v>
      </c>
      <c r="E2918" s="636" t="s">
        <v>290</v>
      </c>
      <c r="F2918" s="374">
        <v>80.55</v>
      </c>
      <c r="G2918" s="636" t="s">
        <v>11453</v>
      </c>
      <c r="H2918" s="636" t="s">
        <v>302</v>
      </c>
      <c r="I2918" s="637" t="s">
        <v>1844</v>
      </c>
      <c r="J2918" s="637" t="s">
        <v>1157</v>
      </c>
      <c r="K2918" s="637" t="s">
        <v>32</v>
      </c>
      <c r="L2918" s="637">
        <v>336763</v>
      </c>
      <c r="M2918" s="638">
        <v>45281</v>
      </c>
      <c r="N2918" s="74">
        <f t="shared" si="136"/>
        <v>12</v>
      </c>
      <c r="O2918" s="74">
        <f t="shared" si="137"/>
        <v>12</v>
      </c>
      <c r="P2918" s="139" t="str">
        <f t="shared" si="138"/>
        <v>Gastos_Gerais</v>
      </c>
    </row>
    <row r="2919" spans="1:16" ht="38.25" x14ac:dyDescent="0.2">
      <c r="A2919" s="627">
        <v>9748</v>
      </c>
      <c r="B2919" s="634">
        <v>45287</v>
      </c>
      <c r="C2919" s="642">
        <v>45261</v>
      </c>
      <c r="D2919" s="636" t="s">
        <v>264</v>
      </c>
      <c r="E2919" s="636" t="s">
        <v>65</v>
      </c>
      <c r="F2919" s="374">
        <v>234.78</v>
      </c>
      <c r="G2919" s="636" t="s">
        <v>7676</v>
      </c>
      <c r="H2919" s="636" t="s">
        <v>414</v>
      </c>
      <c r="I2919" s="637" t="s">
        <v>4353</v>
      </c>
      <c r="J2919" s="637" t="s">
        <v>1157</v>
      </c>
      <c r="K2919" s="637" t="s">
        <v>1157</v>
      </c>
      <c r="L2919" s="637" t="s">
        <v>11454</v>
      </c>
      <c r="M2919" s="638">
        <v>45287</v>
      </c>
      <c r="N2919" s="74">
        <f t="shared" si="136"/>
        <v>12</v>
      </c>
      <c r="O2919" s="74">
        <f t="shared" si="137"/>
        <v>12</v>
      </c>
      <c r="P2919" s="139" t="str">
        <f t="shared" si="138"/>
        <v>Gastos_Gerais</v>
      </c>
    </row>
    <row r="2920" spans="1:16" ht="38.25" x14ac:dyDescent="0.2">
      <c r="A2920" s="627">
        <v>9748</v>
      </c>
      <c r="B2920" s="634">
        <v>45287</v>
      </c>
      <c r="C2920" s="642">
        <v>45231</v>
      </c>
      <c r="D2920" s="636" t="s">
        <v>264</v>
      </c>
      <c r="E2920" s="636" t="s">
        <v>161</v>
      </c>
      <c r="F2920" s="374">
        <v>203.65</v>
      </c>
      <c r="G2920" s="636" t="s">
        <v>161</v>
      </c>
      <c r="H2920" s="636" t="s">
        <v>1032</v>
      </c>
      <c r="I2920" s="637" t="s">
        <v>1833</v>
      </c>
      <c r="J2920" s="637" t="s">
        <v>1157</v>
      </c>
      <c r="K2920" s="637" t="s">
        <v>1158</v>
      </c>
      <c r="L2920" s="637">
        <v>423809182</v>
      </c>
      <c r="M2920" s="638">
        <v>45287</v>
      </c>
      <c r="N2920" s="74">
        <f t="shared" si="136"/>
        <v>12</v>
      </c>
      <c r="O2920" s="74">
        <f t="shared" si="137"/>
        <v>11</v>
      </c>
      <c r="P2920" s="139" t="str">
        <f t="shared" si="138"/>
        <v>Gastos_Gerais</v>
      </c>
    </row>
    <row r="2921" spans="1:16" ht="38.25" x14ac:dyDescent="0.2">
      <c r="A2921" s="627">
        <v>9748</v>
      </c>
      <c r="B2921" s="634">
        <v>45287</v>
      </c>
      <c r="C2921" s="642">
        <v>45200</v>
      </c>
      <c r="D2921" s="636" t="s">
        <v>264</v>
      </c>
      <c r="E2921" s="636" t="s">
        <v>402</v>
      </c>
      <c r="F2921" s="374">
        <v>95.8</v>
      </c>
      <c r="G2921" s="636" t="s">
        <v>1487</v>
      </c>
      <c r="H2921" s="636" t="s">
        <v>1032</v>
      </c>
      <c r="I2921" s="637" t="s">
        <v>3184</v>
      </c>
      <c r="J2921" s="637" t="s">
        <v>1157</v>
      </c>
      <c r="K2921" s="637" t="s">
        <v>32</v>
      </c>
      <c r="L2921" s="637">
        <v>181</v>
      </c>
      <c r="M2921" s="638">
        <v>45208</v>
      </c>
      <c r="N2921" s="74">
        <f t="shared" si="136"/>
        <v>12</v>
      </c>
      <c r="O2921" s="74">
        <f t="shared" si="137"/>
        <v>10</v>
      </c>
      <c r="P2921" s="139" t="str">
        <f t="shared" si="138"/>
        <v>Gastos_Gerais</v>
      </c>
    </row>
    <row r="2922" spans="1:16" ht="38.25" x14ac:dyDescent="0.2">
      <c r="A2922" s="627">
        <v>9748</v>
      </c>
      <c r="B2922" s="634">
        <v>45287</v>
      </c>
      <c r="C2922" s="642">
        <v>45261</v>
      </c>
      <c r="D2922" s="636" t="s">
        <v>264</v>
      </c>
      <c r="E2922" s="636" t="s">
        <v>290</v>
      </c>
      <c r="F2922" s="374">
        <v>458.54</v>
      </c>
      <c r="G2922" s="636" t="s">
        <v>11455</v>
      </c>
      <c r="H2922" s="636" t="s">
        <v>302</v>
      </c>
      <c r="I2922" s="637" t="s">
        <v>5295</v>
      </c>
      <c r="J2922" s="637" t="s">
        <v>1157</v>
      </c>
      <c r="K2922" s="637" t="s">
        <v>32</v>
      </c>
      <c r="L2922" s="637">
        <v>20233015</v>
      </c>
      <c r="M2922" s="638">
        <v>45286</v>
      </c>
      <c r="N2922" s="74">
        <f t="shared" si="136"/>
        <v>12</v>
      </c>
      <c r="O2922" s="74">
        <f t="shared" si="137"/>
        <v>12</v>
      </c>
      <c r="P2922" s="139" t="str">
        <f t="shared" si="138"/>
        <v>Gastos_Gerais</v>
      </c>
    </row>
    <row r="2923" spans="1:16" ht="38.25" x14ac:dyDescent="0.2">
      <c r="A2923" s="627">
        <v>9748</v>
      </c>
      <c r="B2923" s="634">
        <v>45287</v>
      </c>
      <c r="C2923" s="642">
        <v>45261</v>
      </c>
      <c r="D2923" s="636" t="s">
        <v>264</v>
      </c>
      <c r="E2923" s="636" t="s">
        <v>96</v>
      </c>
      <c r="F2923" s="374">
        <v>111.86</v>
      </c>
      <c r="G2923" s="636" t="s">
        <v>11456</v>
      </c>
      <c r="H2923" s="636" t="s">
        <v>1032</v>
      </c>
      <c r="I2923" s="637" t="s">
        <v>5348</v>
      </c>
      <c r="J2923" s="637" t="s">
        <v>1157</v>
      </c>
      <c r="K2923" s="637" t="s">
        <v>32</v>
      </c>
      <c r="L2923" s="637">
        <v>4453</v>
      </c>
      <c r="M2923" s="638">
        <v>45283</v>
      </c>
      <c r="N2923" s="74">
        <f t="shared" si="136"/>
        <v>12</v>
      </c>
      <c r="O2923" s="74">
        <f t="shared" si="137"/>
        <v>12</v>
      </c>
      <c r="P2923" s="139" t="str">
        <f t="shared" si="138"/>
        <v>Gastos_Gerais</v>
      </c>
    </row>
    <row r="2924" spans="1:16" ht="51" x14ac:dyDescent="0.2">
      <c r="A2924" s="627">
        <v>9748</v>
      </c>
      <c r="B2924" s="634">
        <v>45287</v>
      </c>
      <c r="C2924" s="642">
        <v>45292</v>
      </c>
      <c r="D2924" s="636" t="s">
        <v>176</v>
      </c>
      <c r="E2924" s="636" t="s">
        <v>158</v>
      </c>
      <c r="F2924" s="374">
        <v>1263.5</v>
      </c>
      <c r="G2924" s="636" t="s">
        <v>11657</v>
      </c>
      <c r="H2924" s="636" t="s">
        <v>420</v>
      </c>
      <c r="I2924" s="637" t="s">
        <v>9783</v>
      </c>
      <c r="J2924" s="637" t="s">
        <v>1188</v>
      </c>
      <c r="K2924" s="637" t="s">
        <v>32</v>
      </c>
      <c r="L2924" s="637"/>
      <c r="M2924" s="638"/>
      <c r="N2924" s="74">
        <f t="shared" si="136"/>
        <v>12</v>
      </c>
      <c r="O2924" s="74">
        <f t="shared" si="137"/>
        <v>13</v>
      </c>
      <c r="P2924" s="139" t="str">
        <f t="shared" si="138"/>
        <v>Gastos_com_Pessoal</v>
      </c>
    </row>
    <row r="2925" spans="1:16" ht="38.25" x14ac:dyDescent="0.2">
      <c r="A2925" s="627">
        <v>9748</v>
      </c>
      <c r="B2925" s="634">
        <v>45287</v>
      </c>
      <c r="C2925" s="642">
        <v>45261</v>
      </c>
      <c r="D2925" s="636" t="s">
        <v>264</v>
      </c>
      <c r="E2925" s="636" t="s">
        <v>404</v>
      </c>
      <c r="F2925" s="374">
        <v>841.8</v>
      </c>
      <c r="G2925" s="636" t="s">
        <v>11457</v>
      </c>
      <c r="H2925" s="636" t="s">
        <v>422</v>
      </c>
      <c r="I2925" s="637" t="s">
        <v>2876</v>
      </c>
      <c r="J2925" s="637" t="s">
        <v>1188</v>
      </c>
      <c r="K2925" s="637" t="s">
        <v>32</v>
      </c>
      <c r="L2925" s="637">
        <v>1842</v>
      </c>
      <c r="M2925" s="638">
        <v>45282</v>
      </c>
      <c r="N2925" s="74">
        <f t="shared" si="136"/>
        <v>12</v>
      </c>
      <c r="O2925" s="74">
        <f t="shared" si="137"/>
        <v>12</v>
      </c>
      <c r="P2925" s="139" t="str">
        <f t="shared" si="138"/>
        <v>Gastos_Gerais</v>
      </c>
    </row>
    <row r="2926" spans="1:16" ht="51" x14ac:dyDescent="0.2">
      <c r="A2926" s="627">
        <v>9748</v>
      </c>
      <c r="B2926" s="634">
        <v>45287</v>
      </c>
      <c r="C2926" s="642">
        <v>45292</v>
      </c>
      <c r="D2926" s="636" t="s">
        <v>176</v>
      </c>
      <c r="E2926" s="636" t="s">
        <v>158</v>
      </c>
      <c r="F2926" s="374">
        <v>544</v>
      </c>
      <c r="G2926" s="636" t="s">
        <v>11655</v>
      </c>
      <c r="H2926" s="636" t="s">
        <v>417</v>
      </c>
      <c r="I2926" s="637" t="s">
        <v>9777</v>
      </c>
      <c r="J2926" s="637" t="s">
        <v>1188</v>
      </c>
      <c r="K2926" s="637" t="s">
        <v>32</v>
      </c>
      <c r="L2926" s="637">
        <v>215426</v>
      </c>
      <c r="M2926" s="638">
        <v>45287</v>
      </c>
      <c r="N2926" s="74">
        <f t="shared" si="136"/>
        <v>12</v>
      </c>
      <c r="O2926" s="74">
        <f t="shared" si="137"/>
        <v>13</v>
      </c>
      <c r="P2926" s="139" t="str">
        <f t="shared" si="138"/>
        <v>Gastos_com_Pessoal</v>
      </c>
    </row>
    <row r="2927" spans="1:16" ht="38.25" x14ac:dyDescent="0.2">
      <c r="A2927" s="627">
        <v>9748</v>
      </c>
      <c r="B2927" s="634">
        <v>45287</v>
      </c>
      <c r="C2927" s="642">
        <v>45261</v>
      </c>
      <c r="D2927" s="636" t="s">
        <v>264</v>
      </c>
      <c r="E2927" s="636" t="s">
        <v>404</v>
      </c>
      <c r="F2927" s="374">
        <v>172</v>
      </c>
      <c r="G2927" s="636" t="s">
        <v>11457</v>
      </c>
      <c r="H2927" s="636" t="s">
        <v>422</v>
      </c>
      <c r="I2927" s="637" t="s">
        <v>2876</v>
      </c>
      <c r="J2927" s="637" t="s">
        <v>1188</v>
      </c>
      <c r="K2927" s="637" t="s">
        <v>32</v>
      </c>
      <c r="L2927" s="637">
        <v>1843</v>
      </c>
      <c r="M2927" s="638">
        <v>45282</v>
      </c>
      <c r="N2927" s="74">
        <f t="shared" si="136"/>
        <v>12</v>
      </c>
      <c r="O2927" s="74">
        <f t="shared" si="137"/>
        <v>12</v>
      </c>
      <c r="P2927" s="139" t="str">
        <f t="shared" si="138"/>
        <v>Gastos_Gerais</v>
      </c>
    </row>
    <row r="2928" spans="1:16" ht="38.25" x14ac:dyDescent="0.2">
      <c r="A2928" s="627">
        <v>9748</v>
      </c>
      <c r="B2928" s="634">
        <v>45287</v>
      </c>
      <c r="C2928" s="642">
        <v>45261</v>
      </c>
      <c r="D2928" s="636" t="s">
        <v>264</v>
      </c>
      <c r="E2928" s="636" t="s">
        <v>402</v>
      </c>
      <c r="F2928" s="374">
        <v>127</v>
      </c>
      <c r="G2928" s="636" t="s">
        <v>1487</v>
      </c>
      <c r="H2928" s="636" t="s">
        <v>423</v>
      </c>
      <c r="I2928" s="637" t="s">
        <v>10112</v>
      </c>
      <c r="J2928" s="637" t="s">
        <v>1188</v>
      </c>
      <c r="K2928" s="637" t="s">
        <v>32</v>
      </c>
      <c r="L2928" s="637">
        <v>2243</v>
      </c>
      <c r="M2928" s="638">
        <v>45282</v>
      </c>
      <c r="N2928" s="74">
        <f t="shared" si="136"/>
        <v>12</v>
      </c>
      <c r="O2928" s="74">
        <f t="shared" si="137"/>
        <v>12</v>
      </c>
      <c r="P2928" s="139" t="str">
        <f t="shared" si="138"/>
        <v>Gastos_Gerais</v>
      </c>
    </row>
    <row r="2929" spans="1:16" ht="38.25" x14ac:dyDescent="0.2">
      <c r="A2929" s="627">
        <v>9748</v>
      </c>
      <c r="B2929" s="634">
        <v>45287</v>
      </c>
      <c r="C2929" s="642">
        <v>45261</v>
      </c>
      <c r="D2929" s="636" t="s">
        <v>264</v>
      </c>
      <c r="E2929" s="636" t="s">
        <v>80</v>
      </c>
      <c r="F2929" s="374">
        <v>758</v>
      </c>
      <c r="G2929" s="636" t="s">
        <v>11458</v>
      </c>
      <c r="H2929" s="636" t="s">
        <v>1032</v>
      </c>
      <c r="I2929" s="637" t="s">
        <v>5348</v>
      </c>
      <c r="J2929" s="637" t="s">
        <v>1188</v>
      </c>
      <c r="K2929" s="637" t="s">
        <v>32</v>
      </c>
      <c r="L2929" s="637">
        <v>4438</v>
      </c>
      <c r="M2929" s="638">
        <v>45279</v>
      </c>
      <c r="N2929" s="74">
        <f t="shared" si="136"/>
        <v>12</v>
      </c>
      <c r="O2929" s="74">
        <f t="shared" si="137"/>
        <v>12</v>
      </c>
      <c r="P2929" s="139" t="str">
        <f t="shared" si="138"/>
        <v>Gastos_Gerais</v>
      </c>
    </row>
    <row r="2930" spans="1:16" ht="38.25" x14ac:dyDescent="0.2">
      <c r="A2930" s="627">
        <v>9748</v>
      </c>
      <c r="B2930" s="634">
        <v>45287</v>
      </c>
      <c r="C2930" s="642">
        <v>45261</v>
      </c>
      <c r="D2930" s="636" t="s">
        <v>264</v>
      </c>
      <c r="E2930" s="636" t="s">
        <v>293</v>
      </c>
      <c r="F2930" s="374">
        <v>340</v>
      </c>
      <c r="G2930" s="636" t="s">
        <v>11459</v>
      </c>
      <c r="H2930" s="636" t="s">
        <v>420</v>
      </c>
      <c r="I2930" s="637" t="s">
        <v>11460</v>
      </c>
      <c r="J2930" s="637" t="s">
        <v>1188</v>
      </c>
      <c r="K2930" s="637" t="s">
        <v>32</v>
      </c>
      <c r="L2930" s="637">
        <v>10592023</v>
      </c>
      <c r="M2930" s="638">
        <v>45282</v>
      </c>
      <c r="N2930" s="74">
        <f t="shared" si="136"/>
        <v>12</v>
      </c>
      <c r="O2930" s="74">
        <f t="shared" si="137"/>
        <v>12</v>
      </c>
      <c r="P2930" s="139" t="str">
        <f t="shared" si="138"/>
        <v>Gastos_Gerais</v>
      </c>
    </row>
    <row r="2931" spans="1:16" ht="51" x14ac:dyDescent="0.2">
      <c r="A2931" s="627">
        <v>9748</v>
      </c>
      <c r="B2931" s="634">
        <v>45287</v>
      </c>
      <c r="C2931" s="642">
        <v>45292</v>
      </c>
      <c r="D2931" s="636" t="s">
        <v>176</v>
      </c>
      <c r="E2931" s="636" t="s">
        <v>158</v>
      </c>
      <c r="F2931" s="374">
        <v>345</v>
      </c>
      <c r="G2931" s="636" t="s">
        <v>11461</v>
      </c>
      <c r="H2931" s="636" t="s">
        <v>418</v>
      </c>
      <c r="I2931" s="637" t="s">
        <v>1985</v>
      </c>
      <c r="J2931" s="637" t="s">
        <v>1188</v>
      </c>
      <c r="K2931" s="637" t="s">
        <v>32</v>
      </c>
      <c r="L2931" s="637">
        <v>71039</v>
      </c>
      <c r="M2931" s="638">
        <v>45289</v>
      </c>
      <c r="N2931" s="74">
        <f t="shared" si="136"/>
        <v>12</v>
      </c>
      <c r="O2931" s="74">
        <f t="shared" si="137"/>
        <v>13</v>
      </c>
      <c r="P2931" s="139" t="str">
        <f t="shared" si="138"/>
        <v>Gastos_com_Pessoal</v>
      </c>
    </row>
    <row r="2932" spans="1:16" ht="38.25" x14ac:dyDescent="0.2">
      <c r="A2932" s="627">
        <v>9748</v>
      </c>
      <c r="B2932" s="634">
        <v>45287</v>
      </c>
      <c r="C2932" s="642">
        <v>45261</v>
      </c>
      <c r="D2932" s="636" t="s">
        <v>264</v>
      </c>
      <c r="E2932" s="636" t="s">
        <v>293</v>
      </c>
      <c r="F2932" s="374">
        <v>40.4</v>
      </c>
      <c r="G2932" s="636" t="s">
        <v>11462</v>
      </c>
      <c r="H2932" s="636" t="s">
        <v>418</v>
      </c>
      <c r="I2932" s="637" t="s">
        <v>4527</v>
      </c>
      <c r="J2932" s="637" t="s">
        <v>1188</v>
      </c>
      <c r="K2932" s="637" t="s">
        <v>4137</v>
      </c>
      <c r="L2932" s="637">
        <v>560084099</v>
      </c>
      <c r="M2932" s="638">
        <v>45287</v>
      </c>
      <c r="N2932" s="74">
        <f t="shared" si="136"/>
        <v>12</v>
      </c>
      <c r="O2932" s="74">
        <f t="shared" si="137"/>
        <v>12</v>
      </c>
      <c r="P2932" s="139" t="str">
        <f t="shared" si="138"/>
        <v>Gastos_Gerais</v>
      </c>
    </row>
    <row r="2933" spans="1:16" ht="38.25" x14ac:dyDescent="0.2">
      <c r="A2933" s="627">
        <v>9748</v>
      </c>
      <c r="B2933" s="634">
        <v>45287</v>
      </c>
      <c r="C2933" s="642">
        <v>45261</v>
      </c>
      <c r="D2933" s="636" t="s">
        <v>264</v>
      </c>
      <c r="E2933" s="636" t="s">
        <v>293</v>
      </c>
      <c r="F2933" s="374">
        <v>18.5</v>
      </c>
      <c r="G2933" s="636" t="s">
        <v>11463</v>
      </c>
      <c r="H2933" s="636" t="s">
        <v>421</v>
      </c>
      <c r="I2933" s="637" t="s">
        <v>11464</v>
      </c>
      <c r="J2933" s="637" t="s">
        <v>1188</v>
      </c>
      <c r="K2933" s="637" t="s">
        <v>4137</v>
      </c>
      <c r="L2933" s="637">
        <v>560084099</v>
      </c>
      <c r="M2933" s="638">
        <v>45287</v>
      </c>
      <c r="N2933" s="74">
        <f t="shared" si="136"/>
        <v>12</v>
      </c>
      <c r="O2933" s="74">
        <f t="shared" si="137"/>
        <v>12</v>
      </c>
      <c r="P2933" s="139" t="str">
        <f t="shared" si="138"/>
        <v>Gastos_Gerais</v>
      </c>
    </row>
    <row r="2934" spans="1:16" ht="38.25" x14ac:dyDescent="0.2">
      <c r="A2934" s="627">
        <v>9748</v>
      </c>
      <c r="B2934" s="634">
        <v>45287</v>
      </c>
      <c r="C2934" s="642">
        <v>45261</v>
      </c>
      <c r="D2934" s="636" t="s">
        <v>264</v>
      </c>
      <c r="E2934" s="636" t="s">
        <v>293</v>
      </c>
      <c r="F2934" s="374">
        <v>75</v>
      </c>
      <c r="G2934" s="636" t="s">
        <v>11465</v>
      </c>
      <c r="H2934" s="636" t="s">
        <v>422</v>
      </c>
      <c r="I2934" s="637" t="s">
        <v>8240</v>
      </c>
      <c r="J2934" s="637" t="s">
        <v>1188</v>
      </c>
      <c r="K2934" s="637" t="s">
        <v>4137</v>
      </c>
      <c r="L2934" s="637">
        <v>560084099</v>
      </c>
      <c r="M2934" s="638">
        <v>45287</v>
      </c>
      <c r="N2934" s="74">
        <f t="shared" si="136"/>
        <v>12</v>
      </c>
      <c r="O2934" s="74">
        <f t="shared" si="137"/>
        <v>12</v>
      </c>
      <c r="P2934" s="139" t="str">
        <f t="shared" si="138"/>
        <v>Gastos_Gerais</v>
      </c>
    </row>
    <row r="2935" spans="1:16" ht="38.25" x14ac:dyDescent="0.2">
      <c r="A2935" s="627">
        <v>9748</v>
      </c>
      <c r="B2935" s="634">
        <v>45287</v>
      </c>
      <c r="C2935" s="642">
        <v>45261</v>
      </c>
      <c r="D2935" s="636" t="s">
        <v>264</v>
      </c>
      <c r="E2935" s="636" t="s">
        <v>293</v>
      </c>
      <c r="F2935" s="374">
        <v>75</v>
      </c>
      <c r="G2935" s="636" t="s">
        <v>11466</v>
      </c>
      <c r="H2935" s="636" t="s">
        <v>422</v>
      </c>
      <c r="I2935" s="637" t="s">
        <v>11467</v>
      </c>
      <c r="J2935" s="637" t="s">
        <v>1188</v>
      </c>
      <c r="K2935" s="637" t="s">
        <v>4137</v>
      </c>
      <c r="L2935" s="637">
        <v>560084099</v>
      </c>
      <c r="M2935" s="638">
        <v>45287</v>
      </c>
      <c r="N2935" s="74">
        <f t="shared" si="136"/>
        <v>12</v>
      </c>
      <c r="O2935" s="74">
        <f t="shared" si="137"/>
        <v>12</v>
      </c>
      <c r="P2935" s="139" t="str">
        <f t="shared" si="138"/>
        <v>Gastos_Gerais</v>
      </c>
    </row>
    <row r="2936" spans="1:16" ht="38.25" x14ac:dyDescent="0.2">
      <c r="A2936" s="627">
        <v>9748</v>
      </c>
      <c r="B2936" s="634">
        <v>45287</v>
      </c>
      <c r="C2936" s="642">
        <v>45261</v>
      </c>
      <c r="D2936" s="636" t="s">
        <v>264</v>
      </c>
      <c r="E2936" s="636" t="s">
        <v>293</v>
      </c>
      <c r="F2936" s="374">
        <v>75</v>
      </c>
      <c r="G2936" s="636" t="s">
        <v>11468</v>
      </c>
      <c r="H2936" s="636" t="s">
        <v>422</v>
      </c>
      <c r="I2936" s="637" t="s">
        <v>11469</v>
      </c>
      <c r="J2936" s="637" t="s">
        <v>1188</v>
      </c>
      <c r="K2936" s="637" t="s">
        <v>4137</v>
      </c>
      <c r="L2936" s="637">
        <v>560084099</v>
      </c>
      <c r="M2936" s="638">
        <v>45287</v>
      </c>
      <c r="N2936" s="74">
        <f t="shared" si="136"/>
        <v>12</v>
      </c>
      <c r="O2936" s="74">
        <f t="shared" si="137"/>
        <v>12</v>
      </c>
      <c r="P2936" s="139" t="str">
        <f t="shared" si="138"/>
        <v>Gastos_Gerais</v>
      </c>
    </row>
    <row r="2937" spans="1:16" ht="38.25" x14ac:dyDescent="0.2">
      <c r="A2937" s="627">
        <v>9748</v>
      </c>
      <c r="B2937" s="634">
        <v>45287</v>
      </c>
      <c r="C2937" s="642">
        <v>45261</v>
      </c>
      <c r="D2937" s="636" t="s">
        <v>264</v>
      </c>
      <c r="E2937" s="636" t="s">
        <v>293</v>
      </c>
      <c r="F2937" s="374">
        <v>150</v>
      </c>
      <c r="G2937" s="636" t="s">
        <v>11470</v>
      </c>
      <c r="H2937" s="636" t="s">
        <v>419</v>
      </c>
      <c r="I2937" s="637" t="s">
        <v>11471</v>
      </c>
      <c r="J2937" s="637" t="s">
        <v>1188</v>
      </c>
      <c r="K2937" s="637" t="s">
        <v>4137</v>
      </c>
      <c r="L2937" s="637">
        <v>560084099</v>
      </c>
      <c r="M2937" s="638">
        <v>45287</v>
      </c>
      <c r="N2937" s="74">
        <f t="shared" si="136"/>
        <v>12</v>
      </c>
      <c r="O2937" s="74">
        <f t="shared" si="137"/>
        <v>12</v>
      </c>
      <c r="P2937" s="139" t="str">
        <f t="shared" si="138"/>
        <v>Gastos_Gerais</v>
      </c>
    </row>
    <row r="2938" spans="1:16" ht="38.25" x14ac:dyDescent="0.2">
      <c r="A2938" s="627">
        <v>9748</v>
      </c>
      <c r="B2938" s="634">
        <v>45287</v>
      </c>
      <c r="C2938" s="642">
        <v>45261</v>
      </c>
      <c r="D2938" s="636" t="s">
        <v>264</v>
      </c>
      <c r="E2938" s="636" t="s">
        <v>293</v>
      </c>
      <c r="F2938" s="374">
        <v>375</v>
      </c>
      <c r="G2938" s="636" t="s">
        <v>11472</v>
      </c>
      <c r="H2938" s="636" t="s">
        <v>302</v>
      </c>
      <c r="I2938" s="637" t="s">
        <v>2157</v>
      </c>
      <c r="J2938" s="637" t="s">
        <v>1188</v>
      </c>
      <c r="K2938" s="637" t="s">
        <v>4137</v>
      </c>
      <c r="L2938" s="637">
        <v>560084099</v>
      </c>
      <c r="M2938" s="638">
        <v>45287</v>
      </c>
      <c r="N2938" s="74">
        <f t="shared" si="136"/>
        <v>12</v>
      </c>
      <c r="O2938" s="74">
        <f t="shared" si="137"/>
        <v>12</v>
      </c>
      <c r="P2938" s="139" t="str">
        <f t="shared" si="138"/>
        <v>Gastos_Gerais</v>
      </c>
    </row>
    <row r="2939" spans="1:16" ht="38.25" x14ac:dyDescent="0.2">
      <c r="A2939" s="627">
        <v>9748</v>
      </c>
      <c r="B2939" s="634">
        <v>45287</v>
      </c>
      <c r="C2939" s="642">
        <v>45261</v>
      </c>
      <c r="D2939" s="636" t="s">
        <v>264</v>
      </c>
      <c r="E2939" s="636" t="s">
        <v>211</v>
      </c>
      <c r="F2939" s="374">
        <v>467.79</v>
      </c>
      <c r="G2939" s="636" t="s">
        <v>11473</v>
      </c>
      <c r="H2939" s="636" t="s">
        <v>302</v>
      </c>
      <c r="I2939" s="637" t="s">
        <v>2157</v>
      </c>
      <c r="J2939" s="637" t="s">
        <v>1188</v>
      </c>
      <c r="K2939" s="637" t="s">
        <v>4137</v>
      </c>
      <c r="L2939" s="637">
        <v>560084099</v>
      </c>
      <c r="M2939" s="638">
        <v>45287</v>
      </c>
      <c r="N2939" s="74">
        <f t="shared" si="136"/>
        <v>12</v>
      </c>
      <c r="O2939" s="74">
        <f t="shared" si="137"/>
        <v>12</v>
      </c>
      <c r="P2939" s="139" t="str">
        <f t="shared" si="138"/>
        <v>Gastos_Gerais</v>
      </c>
    </row>
    <row r="2940" spans="1:16" ht="38.25" x14ac:dyDescent="0.2">
      <c r="A2940" s="627">
        <v>9748</v>
      </c>
      <c r="B2940" s="634">
        <v>45287</v>
      </c>
      <c r="C2940" s="642">
        <v>45261</v>
      </c>
      <c r="D2940" s="636" t="s">
        <v>264</v>
      </c>
      <c r="E2940" s="636" t="s">
        <v>293</v>
      </c>
      <c r="F2940" s="374">
        <v>150</v>
      </c>
      <c r="G2940" s="636" t="s">
        <v>11474</v>
      </c>
      <c r="H2940" s="636" t="s">
        <v>419</v>
      </c>
      <c r="I2940" s="637" t="s">
        <v>11475</v>
      </c>
      <c r="J2940" s="637" t="s">
        <v>1188</v>
      </c>
      <c r="K2940" s="637" t="s">
        <v>4137</v>
      </c>
      <c r="L2940" s="637">
        <v>560084099</v>
      </c>
      <c r="M2940" s="638">
        <v>45287</v>
      </c>
      <c r="N2940" s="74">
        <f t="shared" si="136"/>
        <v>12</v>
      </c>
      <c r="O2940" s="74">
        <f t="shared" si="137"/>
        <v>12</v>
      </c>
      <c r="P2940" s="139" t="str">
        <f t="shared" si="138"/>
        <v>Gastos_Gerais</v>
      </c>
    </row>
    <row r="2941" spans="1:16" ht="25.5" x14ac:dyDescent="0.2">
      <c r="A2941" s="627">
        <v>9748</v>
      </c>
      <c r="B2941" s="634">
        <v>45287</v>
      </c>
      <c r="C2941" s="642">
        <v>45231</v>
      </c>
      <c r="D2941" s="636" t="s">
        <v>33</v>
      </c>
      <c r="E2941" s="636" t="s">
        <v>323</v>
      </c>
      <c r="F2941" s="374">
        <v>24077990.530000001</v>
      </c>
      <c r="G2941" s="657" t="s">
        <v>3967</v>
      </c>
      <c r="H2941" s="636" t="s">
        <v>303</v>
      </c>
      <c r="I2941" s="637" t="s">
        <v>1509</v>
      </c>
      <c r="J2941" s="637" t="s">
        <v>4035</v>
      </c>
      <c r="K2941" s="637" t="s">
        <v>1255</v>
      </c>
      <c r="L2941" s="637" t="s">
        <v>425</v>
      </c>
      <c r="M2941" s="634">
        <v>45287</v>
      </c>
      <c r="N2941" s="74">
        <f t="shared" si="136"/>
        <v>12</v>
      </c>
      <c r="O2941" s="74">
        <f t="shared" si="137"/>
        <v>11</v>
      </c>
      <c r="P2941" s="139" t="str">
        <f t="shared" si="138"/>
        <v>Receitas</v>
      </c>
    </row>
    <row r="2942" spans="1:16" ht="38.25" x14ac:dyDescent="0.2">
      <c r="A2942" s="627">
        <v>9748</v>
      </c>
      <c r="B2942" s="634">
        <v>45288</v>
      </c>
      <c r="C2942" s="642">
        <v>45261</v>
      </c>
      <c r="D2942" s="636" t="s">
        <v>264</v>
      </c>
      <c r="E2942" s="636" t="s">
        <v>138</v>
      </c>
      <c r="F2942" s="374">
        <v>4164.3500000000004</v>
      </c>
      <c r="G2942" s="636" t="s">
        <v>138</v>
      </c>
      <c r="H2942" s="636" t="s">
        <v>419</v>
      </c>
      <c r="I2942" s="637" t="s">
        <v>1237</v>
      </c>
      <c r="J2942" s="637" t="s">
        <v>1157</v>
      </c>
      <c r="K2942" s="637" t="s">
        <v>32</v>
      </c>
      <c r="L2942" s="637">
        <v>18845</v>
      </c>
      <c r="M2942" s="638">
        <v>45275</v>
      </c>
      <c r="N2942" s="74">
        <f t="shared" si="136"/>
        <v>12</v>
      </c>
      <c r="O2942" s="74">
        <f t="shared" si="137"/>
        <v>12</v>
      </c>
      <c r="P2942" s="139" t="str">
        <f t="shared" si="138"/>
        <v>Gastos_Gerais</v>
      </c>
    </row>
    <row r="2943" spans="1:16" ht="38.25" x14ac:dyDescent="0.2">
      <c r="A2943" s="627">
        <v>9748</v>
      </c>
      <c r="B2943" s="634">
        <v>45288</v>
      </c>
      <c r="C2943" s="642">
        <v>45261</v>
      </c>
      <c r="D2943" s="636" t="s">
        <v>264</v>
      </c>
      <c r="E2943" s="636" t="s">
        <v>290</v>
      </c>
      <c r="F2943" s="374">
        <v>42</v>
      </c>
      <c r="G2943" s="636" t="s">
        <v>11476</v>
      </c>
      <c r="H2943" s="636" t="s">
        <v>416</v>
      </c>
      <c r="I2943" s="637" t="s">
        <v>11477</v>
      </c>
      <c r="J2943" s="637" t="s">
        <v>1157</v>
      </c>
      <c r="K2943" s="637" t="s">
        <v>32</v>
      </c>
      <c r="L2943" s="637">
        <v>15948</v>
      </c>
      <c r="M2943" s="638">
        <v>45265</v>
      </c>
      <c r="N2943" s="74">
        <f t="shared" si="136"/>
        <v>12</v>
      </c>
      <c r="O2943" s="74">
        <f t="shared" si="137"/>
        <v>12</v>
      </c>
      <c r="P2943" s="139" t="str">
        <f t="shared" si="138"/>
        <v>Gastos_Gerais</v>
      </c>
    </row>
    <row r="2944" spans="1:16" ht="38.25" x14ac:dyDescent="0.2">
      <c r="A2944" s="627">
        <v>9748</v>
      </c>
      <c r="B2944" s="634">
        <v>45288</v>
      </c>
      <c r="C2944" s="642">
        <v>45261</v>
      </c>
      <c r="D2944" s="636" t="s">
        <v>264</v>
      </c>
      <c r="E2944" s="636" t="s">
        <v>402</v>
      </c>
      <c r="F2944" s="374">
        <v>211.47</v>
      </c>
      <c r="G2944" s="636" t="s">
        <v>1487</v>
      </c>
      <c r="H2944" s="636" t="s">
        <v>414</v>
      </c>
      <c r="I2944" s="637" t="s">
        <v>7202</v>
      </c>
      <c r="J2944" s="637" t="s">
        <v>1157</v>
      </c>
      <c r="K2944" s="637" t="s">
        <v>32</v>
      </c>
      <c r="L2944" s="637">
        <v>222740</v>
      </c>
      <c r="M2944" s="638">
        <v>45286</v>
      </c>
      <c r="N2944" s="74">
        <f t="shared" si="136"/>
        <v>12</v>
      </c>
      <c r="O2944" s="74">
        <f t="shared" si="137"/>
        <v>12</v>
      </c>
      <c r="P2944" s="139" t="str">
        <f t="shared" si="138"/>
        <v>Gastos_Gerais</v>
      </c>
    </row>
    <row r="2945" spans="1:16" ht="38.25" x14ac:dyDescent="0.2">
      <c r="A2945" s="627">
        <v>9748</v>
      </c>
      <c r="B2945" s="634">
        <v>45288</v>
      </c>
      <c r="C2945" s="642">
        <v>45261</v>
      </c>
      <c r="D2945" s="636" t="s">
        <v>264</v>
      </c>
      <c r="E2945" s="636" t="s">
        <v>96</v>
      </c>
      <c r="F2945" s="374">
        <v>1072.29</v>
      </c>
      <c r="G2945" s="636" t="s">
        <v>11478</v>
      </c>
      <c r="H2945" s="636" t="s">
        <v>419</v>
      </c>
      <c r="I2945" s="637" t="s">
        <v>11479</v>
      </c>
      <c r="J2945" s="637" t="s">
        <v>1157</v>
      </c>
      <c r="K2945" s="637" t="s">
        <v>32</v>
      </c>
      <c r="L2945" s="637">
        <v>602</v>
      </c>
      <c r="M2945" s="638">
        <v>45288</v>
      </c>
      <c r="N2945" s="74">
        <f t="shared" si="136"/>
        <v>12</v>
      </c>
      <c r="O2945" s="74">
        <f t="shared" si="137"/>
        <v>12</v>
      </c>
      <c r="P2945" s="139" t="str">
        <f t="shared" si="138"/>
        <v>Gastos_Gerais</v>
      </c>
    </row>
    <row r="2946" spans="1:16" ht="38.25" x14ac:dyDescent="0.2">
      <c r="A2946" s="627">
        <v>9748</v>
      </c>
      <c r="B2946" s="634">
        <v>45288</v>
      </c>
      <c r="C2946" s="642">
        <v>45261</v>
      </c>
      <c r="D2946" s="636" t="s">
        <v>264</v>
      </c>
      <c r="E2946" s="636" t="s">
        <v>208</v>
      </c>
      <c r="F2946" s="374">
        <v>520</v>
      </c>
      <c r="G2946" s="636" t="s">
        <v>11480</v>
      </c>
      <c r="H2946" s="636" t="s">
        <v>423</v>
      </c>
      <c r="I2946" s="637" t="s">
        <v>11481</v>
      </c>
      <c r="J2946" s="637" t="s">
        <v>1157</v>
      </c>
      <c r="K2946" s="637" t="s">
        <v>32</v>
      </c>
      <c r="L2946" s="637">
        <v>1498</v>
      </c>
      <c r="M2946" s="638">
        <v>45287</v>
      </c>
      <c r="N2946" s="74">
        <f t="shared" si="136"/>
        <v>12</v>
      </c>
      <c r="O2946" s="74">
        <f t="shared" si="137"/>
        <v>12</v>
      </c>
      <c r="P2946" s="139" t="str">
        <f t="shared" si="138"/>
        <v>Gastos_Gerais</v>
      </c>
    </row>
    <row r="2947" spans="1:16" ht="38.25" x14ac:dyDescent="0.2">
      <c r="A2947" s="627">
        <v>9748</v>
      </c>
      <c r="B2947" s="634">
        <v>45288</v>
      </c>
      <c r="C2947" s="642">
        <v>45261</v>
      </c>
      <c r="D2947" s="636" t="s">
        <v>264</v>
      </c>
      <c r="E2947" s="636" t="s">
        <v>138</v>
      </c>
      <c r="F2947" s="374">
        <v>38.799999999999997</v>
      </c>
      <c r="G2947" s="636" t="s">
        <v>138</v>
      </c>
      <c r="H2947" s="636" t="s">
        <v>302</v>
      </c>
      <c r="I2947" s="637" t="s">
        <v>1237</v>
      </c>
      <c r="J2947" s="637" t="s">
        <v>1157</v>
      </c>
      <c r="K2947" s="637" t="s">
        <v>32</v>
      </c>
      <c r="L2947" s="637">
        <v>187887</v>
      </c>
      <c r="M2947" s="638">
        <v>45274</v>
      </c>
      <c r="N2947" s="74">
        <f t="shared" si="136"/>
        <v>12</v>
      </c>
      <c r="O2947" s="74">
        <f t="shared" si="137"/>
        <v>12</v>
      </c>
      <c r="P2947" s="139" t="str">
        <f t="shared" si="138"/>
        <v>Gastos_Gerais</v>
      </c>
    </row>
    <row r="2948" spans="1:16" ht="38.25" x14ac:dyDescent="0.2">
      <c r="A2948" s="627">
        <v>9748</v>
      </c>
      <c r="B2948" s="634">
        <v>45288</v>
      </c>
      <c r="C2948" s="642">
        <v>45261</v>
      </c>
      <c r="D2948" s="636" t="s">
        <v>264</v>
      </c>
      <c r="E2948" s="636" t="s">
        <v>388</v>
      </c>
      <c r="F2948" s="374">
        <v>45073.21</v>
      </c>
      <c r="G2948" s="636" t="s">
        <v>11482</v>
      </c>
      <c r="H2948" s="636" t="s">
        <v>421</v>
      </c>
      <c r="I2948" s="637" t="s">
        <v>8661</v>
      </c>
      <c r="J2948" s="637" t="s">
        <v>1157</v>
      </c>
      <c r="K2948" s="637" t="s">
        <v>32</v>
      </c>
      <c r="L2948" s="637">
        <v>202348</v>
      </c>
      <c r="M2948" s="638">
        <v>45286</v>
      </c>
      <c r="N2948" s="74">
        <f t="shared" si="136"/>
        <v>12</v>
      </c>
      <c r="O2948" s="74">
        <f t="shared" si="137"/>
        <v>12</v>
      </c>
      <c r="P2948" s="139" t="str">
        <f t="shared" si="138"/>
        <v>Gastos_Gerais</v>
      </c>
    </row>
    <row r="2949" spans="1:16" ht="51" x14ac:dyDescent="0.2">
      <c r="A2949" s="627">
        <v>9748</v>
      </c>
      <c r="B2949" s="634">
        <v>45288</v>
      </c>
      <c r="C2949" s="642">
        <v>45292</v>
      </c>
      <c r="D2949" s="636" t="s">
        <v>176</v>
      </c>
      <c r="E2949" s="636" t="s">
        <v>158</v>
      </c>
      <c r="F2949" s="374">
        <v>272.8</v>
      </c>
      <c r="G2949" s="636" t="s">
        <v>11659</v>
      </c>
      <c r="H2949" s="636" t="s">
        <v>416</v>
      </c>
      <c r="I2949" s="637" t="s">
        <v>9220</v>
      </c>
      <c r="J2949" s="637" t="s">
        <v>1157</v>
      </c>
      <c r="K2949" s="637" t="s">
        <v>32</v>
      </c>
      <c r="L2949" s="637">
        <v>2024168</v>
      </c>
      <c r="M2949" s="638" t="s">
        <v>11692</v>
      </c>
      <c r="N2949" s="74">
        <f t="shared" ref="N2949:N3012" si="139">IF(B2949=0,0,IF(YEAR(B2949)=$O$1,MONTH(B2949)-$N$1+1,(YEAR(B2949)-$O$1)*12-$N$1+1+MONTH(B2949)))</f>
        <v>12</v>
      </c>
      <c r="O2949" s="74">
        <f t="shared" ref="O2949:O3012" si="140">IF(C2949=0,0,IF(YEAR(C2949)=$O$1,MONTH(C2949)-$N$1+1,(YEAR(C2949)-$O$1)*12-$N$1+1+MONTH(C2949)))</f>
        <v>13</v>
      </c>
      <c r="P2949" s="139" t="str">
        <f t="shared" ref="P2949:P3012" si="141">SUBSTITUTE(D2949," ","_")</f>
        <v>Gastos_com_Pessoal</v>
      </c>
    </row>
    <row r="2950" spans="1:16" ht="38.25" x14ac:dyDescent="0.2">
      <c r="A2950" s="627">
        <v>9748</v>
      </c>
      <c r="B2950" s="634">
        <v>45288</v>
      </c>
      <c r="C2950" s="642">
        <v>45261</v>
      </c>
      <c r="D2950" s="636" t="s">
        <v>264</v>
      </c>
      <c r="E2950" s="636" t="s">
        <v>290</v>
      </c>
      <c r="F2950" s="374">
        <v>609.46</v>
      </c>
      <c r="G2950" s="636" t="s">
        <v>11483</v>
      </c>
      <c r="H2950" s="636" t="s">
        <v>420</v>
      </c>
      <c r="I2950" s="637" t="s">
        <v>11484</v>
      </c>
      <c r="J2950" s="637" t="s">
        <v>1157</v>
      </c>
      <c r="K2950" s="637" t="s">
        <v>32</v>
      </c>
      <c r="L2950" s="637">
        <v>11380</v>
      </c>
      <c r="M2950" s="638">
        <v>45281</v>
      </c>
      <c r="N2950" s="74">
        <f t="shared" si="139"/>
        <v>12</v>
      </c>
      <c r="O2950" s="74">
        <f t="shared" si="140"/>
        <v>12</v>
      </c>
      <c r="P2950" s="139" t="str">
        <f t="shared" si="141"/>
        <v>Gastos_Gerais</v>
      </c>
    </row>
    <row r="2951" spans="1:16" ht="38.25" x14ac:dyDescent="0.2">
      <c r="A2951" s="627">
        <v>9748</v>
      </c>
      <c r="B2951" s="634">
        <v>45288</v>
      </c>
      <c r="C2951" s="642">
        <v>45261</v>
      </c>
      <c r="D2951" s="636" t="s">
        <v>264</v>
      </c>
      <c r="E2951" s="636" t="s">
        <v>247</v>
      </c>
      <c r="F2951" s="374">
        <v>1676</v>
      </c>
      <c r="G2951" s="636" t="s">
        <v>11485</v>
      </c>
      <c r="H2951" s="636" t="s">
        <v>1032</v>
      </c>
      <c r="I2951" s="637" t="s">
        <v>11486</v>
      </c>
      <c r="J2951" s="637" t="s">
        <v>1157</v>
      </c>
      <c r="K2951" s="637" t="s">
        <v>32</v>
      </c>
      <c r="L2951" s="637">
        <v>4984</v>
      </c>
      <c r="M2951" s="638">
        <v>45287</v>
      </c>
      <c r="N2951" s="74">
        <f t="shared" si="139"/>
        <v>12</v>
      </c>
      <c r="O2951" s="74">
        <f t="shared" si="140"/>
        <v>12</v>
      </c>
      <c r="P2951" s="139" t="str">
        <f t="shared" si="141"/>
        <v>Gastos_Gerais</v>
      </c>
    </row>
    <row r="2952" spans="1:16" ht="38.25" x14ac:dyDescent="0.2">
      <c r="A2952" s="627">
        <v>9748</v>
      </c>
      <c r="B2952" s="634">
        <v>45288</v>
      </c>
      <c r="C2952" s="642">
        <v>45261</v>
      </c>
      <c r="D2952" s="636" t="s">
        <v>264</v>
      </c>
      <c r="E2952" s="636" t="s">
        <v>96</v>
      </c>
      <c r="F2952" s="374">
        <v>640.45000000000005</v>
      </c>
      <c r="G2952" s="636" t="s">
        <v>9877</v>
      </c>
      <c r="H2952" s="636" t="s">
        <v>1032</v>
      </c>
      <c r="I2952" s="637" t="s">
        <v>9878</v>
      </c>
      <c r="J2952" s="637" t="s">
        <v>1157</v>
      </c>
      <c r="K2952" s="637" t="s">
        <v>32</v>
      </c>
      <c r="L2952" s="637">
        <v>6242</v>
      </c>
      <c r="M2952" s="638">
        <v>45261</v>
      </c>
      <c r="N2952" s="74">
        <f t="shared" si="139"/>
        <v>12</v>
      </c>
      <c r="O2952" s="74">
        <f t="shared" si="140"/>
        <v>12</v>
      </c>
      <c r="P2952" s="139" t="str">
        <f t="shared" si="141"/>
        <v>Gastos_Gerais</v>
      </c>
    </row>
    <row r="2953" spans="1:16" ht="38.25" x14ac:dyDescent="0.2">
      <c r="A2953" s="627">
        <v>9748</v>
      </c>
      <c r="B2953" s="634">
        <v>45288</v>
      </c>
      <c r="C2953" s="642">
        <v>45261</v>
      </c>
      <c r="D2953" s="636" t="s">
        <v>264</v>
      </c>
      <c r="E2953" s="636" t="s">
        <v>96</v>
      </c>
      <c r="F2953" s="374">
        <v>185</v>
      </c>
      <c r="G2953" s="636" t="s">
        <v>11487</v>
      </c>
      <c r="H2953" s="636" t="s">
        <v>418</v>
      </c>
      <c r="I2953" s="637" t="s">
        <v>1806</v>
      </c>
      <c r="J2953" s="637" t="s">
        <v>1157</v>
      </c>
      <c r="K2953" s="637" t="s">
        <v>32</v>
      </c>
      <c r="L2953" s="637">
        <v>5386</v>
      </c>
      <c r="M2953" s="638">
        <v>45273</v>
      </c>
      <c r="N2953" s="74">
        <f t="shared" si="139"/>
        <v>12</v>
      </c>
      <c r="O2953" s="74">
        <f t="shared" si="140"/>
        <v>12</v>
      </c>
      <c r="P2953" s="139" t="str">
        <f t="shared" si="141"/>
        <v>Gastos_Gerais</v>
      </c>
    </row>
    <row r="2954" spans="1:16" ht="38.25" x14ac:dyDescent="0.2">
      <c r="A2954" s="627">
        <v>9748</v>
      </c>
      <c r="B2954" s="634">
        <v>45288</v>
      </c>
      <c r="C2954" s="642">
        <v>45261</v>
      </c>
      <c r="D2954" s="636" t="s">
        <v>264</v>
      </c>
      <c r="E2954" s="636" t="s">
        <v>290</v>
      </c>
      <c r="F2954" s="374">
        <v>1233.67</v>
      </c>
      <c r="G2954" s="636" t="s">
        <v>11488</v>
      </c>
      <c r="H2954" s="636" t="s">
        <v>421</v>
      </c>
      <c r="I2954" s="637" t="s">
        <v>11489</v>
      </c>
      <c r="J2954" s="637" t="s">
        <v>1157</v>
      </c>
      <c r="K2954" s="637" t="s">
        <v>32</v>
      </c>
      <c r="L2954" s="637">
        <v>2023759</v>
      </c>
      <c r="M2954" s="638">
        <v>45281</v>
      </c>
      <c r="N2954" s="74">
        <f t="shared" si="139"/>
        <v>12</v>
      </c>
      <c r="O2954" s="74">
        <f t="shared" si="140"/>
        <v>12</v>
      </c>
      <c r="P2954" s="139" t="str">
        <f t="shared" si="141"/>
        <v>Gastos_Gerais</v>
      </c>
    </row>
    <row r="2955" spans="1:16" ht="48" x14ac:dyDescent="0.2">
      <c r="A2955" s="627">
        <v>9748</v>
      </c>
      <c r="B2955" s="634">
        <v>45288</v>
      </c>
      <c r="C2955" s="642">
        <v>45261</v>
      </c>
      <c r="D2955" s="636" t="s">
        <v>264</v>
      </c>
      <c r="E2955" s="636" t="s">
        <v>386</v>
      </c>
      <c r="F2955" s="374">
        <v>683.68</v>
      </c>
      <c r="G2955" s="636" t="s">
        <v>11490</v>
      </c>
      <c r="H2955" s="636" t="s">
        <v>419</v>
      </c>
      <c r="I2955" s="637" t="s">
        <v>10662</v>
      </c>
      <c r="J2955" s="637" t="s">
        <v>1157</v>
      </c>
      <c r="K2955" s="637" t="s">
        <v>32</v>
      </c>
      <c r="L2955" s="637">
        <v>2023572</v>
      </c>
      <c r="M2955" s="638">
        <v>45279</v>
      </c>
      <c r="N2955" s="74">
        <f t="shared" si="139"/>
        <v>12</v>
      </c>
      <c r="O2955" s="74">
        <f t="shared" si="140"/>
        <v>12</v>
      </c>
      <c r="P2955" s="139" t="str">
        <f t="shared" si="141"/>
        <v>Gastos_Gerais</v>
      </c>
    </row>
    <row r="2956" spans="1:16" ht="38.25" x14ac:dyDescent="0.2">
      <c r="A2956" s="627">
        <v>9748</v>
      </c>
      <c r="B2956" s="634">
        <v>45288</v>
      </c>
      <c r="C2956" s="642">
        <v>45261</v>
      </c>
      <c r="D2956" s="636" t="s">
        <v>264</v>
      </c>
      <c r="E2956" s="636" t="s">
        <v>402</v>
      </c>
      <c r="F2956" s="374">
        <v>37.6</v>
      </c>
      <c r="G2956" s="636" t="s">
        <v>1487</v>
      </c>
      <c r="H2956" s="636" t="s">
        <v>418</v>
      </c>
      <c r="I2956" s="637" t="s">
        <v>7101</v>
      </c>
      <c r="J2956" s="637" t="s">
        <v>1157</v>
      </c>
      <c r="K2956" s="637" t="s">
        <v>32</v>
      </c>
      <c r="L2956" s="637">
        <v>12696</v>
      </c>
      <c r="M2956" s="638">
        <v>45286</v>
      </c>
      <c r="N2956" s="74">
        <f t="shared" si="139"/>
        <v>12</v>
      </c>
      <c r="O2956" s="74">
        <f t="shared" si="140"/>
        <v>12</v>
      </c>
      <c r="P2956" s="139" t="str">
        <f t="shared" si="141"/>
        <v>Gastos_Gerais</v>
      </c>
    </row>
    <row r="2957" spans="1:16" ht="38.25" x14ac:dyDescent="0.2">
      <c r="A2957" s="627">
        <v>9748</v>
      </c>
      <c r="B2957" s="634">
        <v>45288</v>
      </c>
      <c r="C2957" s="642">
        <v>45261</v>
      </c>
      <c r="D2957" s="636" t="s">
        <v>264</v>
      </c>
      <c r="E2957" s="636" t="s">
        <v>290</v>
      </c>
      <c r="F2957" s="374">
        <v>8.8000000000000007</v>
      </c>
      <c r="G2957" s="636" t="s">
        <v>11491</v>
      </c>
      <c r="H2957" s="636" t="s">
        <v>420</v>
      </c>
      <c r="I2957" s="637" t="s">
        <v>4893</v>
      </c>
      <c r="J2957" s="637" t="s">
        <v>1157</v>
      </c>
      <c r="K2957" s="637" t="s">
        <v>32</v>
      </c>
      <c r="L2957" s="637">
        <v>202398</v>
      </c>
      <c r="M2957" s="638">
        <v>45281</v>
      </c>
      <c r="N2957" s="74">
        <f t="shared" si="139"/>
        <v>12</v>
      </c>
      <c r="O2957" s="74">
        <f t="shared" si="140"/>
        <v>12</v>
      </c>
      <c r="P2957" s="139" t="str">
        <f t="shared" si="141"/>
        <v>Gastos_Gerais</v>
      </c>
    </row>
    <row r="2958" spans="1:16" ht="38.25" x14ac:dyDescent="0.2">
      <c r="A2958" s="627">
        <v>9748</v>
      </c>
      <c r="B2958" s="634">
        <v>45288</v>
      </c>
      <c r="C2958" s="642">
        <v>45261</v>
      </c>
      <c r="D2958" s="636" t="s">
        <v>264</v>
      </c>
      <c r="E2958" s="636" t="s">
        <v>96</v>
      </c>
      <c r="F2958" s="374">
        <v>576.95000000000005</v>
      </c>
      <c r="G2958" s="636" t="s">
        <v>9877</v>
      </c>
      <c r="H2958" s="636" t="s">
        <v>1032</v>
      </c>
      <c r="I2958" s="637" t="s">
        <v>9878</v>
      </c>
      <c r="J2958" s="637" t="s">
        <v>1157</v>
      </c>
      <c r="K2958" s="637" t="s">
        <v>32</v>
      </c>
      <c r="L2958" s="637">
        <v>6241</v>
      </c>
      <c r="M2958" s="638">
        <v>45261</v>
      </c>
      <c r="N2958" s="74">
        <f t="shared" si="139"/>
        <v>12</v>
      </c>
      <c r="O2958" s="74">
        <f t="shared" si="140"/>
        <v>12</v>
      </c>
      <c r="P2958" s="139" t="str">
        <f t="shared" si="141"/>
        <v>Gastos_Gerais</v>
      </c>
    </row>
    <row r="2959" spans="1:16" ht="38.25" x14ac:dyDescent="0.2">
      <c r="A2959" s="627">
        <v>9748</v>
      </c>
      <c r="B2959" s="634">
        <v>45288</v>
      </c>
      <c r="C2959" s="642">
        <v>45261</v>
      </c>
      <c r="D2959" s="636" t="s">
        <v>264</v>
      </c>
      <c r="E2959" s="636" t="s">
        <v>96</v>
      </c>
      <c r="F2959" s="374">
        <v>221.8</v>
      </c>
      <c r="G2959" s="636" t="s">
        <v>11492</v>
      </c>
      <c r="H2959" s="636" t="s">
        <v>416</v>
      </c>
      <c r="I2959" s="637" t="s">
        <v>10191</v>
      </c>
      <c r="J2959" s="637" t="s">
        <v>1157</v>
      </c>
      <c r="K2959" s="637" t="s">
        <v>32</v>
      </c>
      <c r="L2959" s="637">
        <v>97396</v>
      </c>
      <c r="M2959" s="638">
        <v>45286</v>
      </c>
      <c r="N2959" s="74">
        <f t="shared" si="139"/>
        <v>12</v>
      </c>
      <c r="O2959" s="74">
        <f t="shared" si="140"/>
        <v>12</v>
      </c>
      <c r="P2959" s="139" t="str">
        <f t="shared" si="141"/>
        <v>Gastos_Gerais</v>
      </c>
    </row>
    <row r="2960" spans="1:16" ht="38.25" x14ac:dyDescent="0.2">
      <c r="A2960" s="627">
        <v>9748</v>
      </c>
      <c r="B2960" s="634">
        <v>45288</v>
      </c>
      <c r="C2960" s="642">
        <v>45261</v>
      </c>
      <c r="D2960" s="636" t="s">
        <v>264</v>
      </c>
      <c r="E2960" s="636" t="s">
        <v>402</v>
      </c>
      <c r="F2960" s="374">
        <v>99.8</v>
      </c>
      <c r="G2960" s="636" t="s">
        <v>1487</v>
      </c>
      <c r="H2960" s="636" t="s">
        <v>1032</v>
      </c>
      <c r="I2960" s="637" t="s">
        <v>10559</v>
      </c>
      <c r="J2960" s="637" t="s">
        <v>1157</v>
      </c>
      <c r="K2960" s="637" t="s">
        <v>32</v>
      </c>
      <c r="L2960" s="637">
        <v>1214</v>
      </c>
      <c r="M2960" s="638">
        <v>45286</v>
      </c>
      <c r="N2960" s="74">
        <f t="shared" si="139"/>
        <v>12</v>
      </c>
      <c r="O2960" s="74">
        <f t="shared" si="140"/>
        <v>12</v>
      </c>
      <c r="P2960" s="139" t="str">
        <f t="shared" si="141"/>
        <v>Gastos_Gerais</v>
      </c>
    </row>
    <row r="2961" spans="1:16" ht="38.25" x14ac:dyDescent="0.2">
      <c r="A2961" s="627">
        <v>9748</v>
      </c>
      <c r="B2961" s="634">
        <v>45288</v>
      </c>
      <c r="C2961" s="642">
        <v>45261</v>
      </c>
      <c r="D2961" s="636" t="s">
        <v>264</v>
      </c>
      <c r="E2961" s="636" t="s">
        <v>96</v>
      </c>
      <c r="F2961" s="374">
        <v>645</v>
      </c>
      <c r="G2961" s="636" t="s">
        <v>11493</v>
      </c>
      <c r="H2961" s="636" t="s">
        <v>417</v>
      </c>
      <c r="I2961" s="637" t="s">
        <v>4801</v>
      </c>
      <c r="J2961" s="637" t="s">
        <v>1157</v>
      </c>
      <c r="K2961" s="637" t="s">
        <v>32</v>
      </c>
      <c r="L2961" s="637">
        <v>2763</v>
      </c>
      <c r="M2961" s="638">
        <v>45282</v>
      </c>
      <c r="N2961" s="74">
        <f t="shared" si="139"/>
        <v>12</v>
      </c>
      <c r="O2961" s="74">
        <f t="shared" si="140"/>
        <v>12</v>
      </c>
      <c r="P2961" s="139" t="str">
        <f t="shared" si="141"/>
        <v>Gastos_Gerais</v>
      </c>
    </row>
    <row r="2962" spans="1:16" ht="38.25" x14ac:dyDescent="0.2">
      <c r="A2962" s="627">
        <v>9748</v>
      </c>
      <c r="B2962" s="634">
        <v>45288</v>
      </c>
      <c r="C2962" s="642">
        <v>45231</v>
      </c>
      <c r="D2962" s="636" t="s">
        <v>264</v>
      </c>
      <c r="E2962" s="636" t="s">
        <v>408</v>
      </c>
      <c r="F2962" s="374">
        <v>172.8</v>
      </c>
      <c r="G2962" s="636" t="s">
        <v>1180</v>
      </c>
      <c r="H2962" s="636" t="s">
        <v>1032</v>
      </c>
      <c r="I2962" s="637" t="s">
        <v>4753</v>
      </c>
      <c r="J2962" s="637" t="s">
        <v>1157</v>
      </c>
      <c r="K2962" s="637" t="s">
        <v>32</v>
      </c>
      <c r="L2962" s="637">
        <v>136555</v>
      </c>
      <c r="M2962" s="638">
        <v>45282</v>
      </c>
      <c r="N2962" s="74">
        <f t="shared" si="139"/>
        <v>12</v>
      </c>
      <c r="O2962" s="74">
        <f t="shared" si="140"/>
        <v>11</v>
      </c>
      <c r="P2962" s="139" t="str">
        <f t="shared" si="141"/>
        <v>Gastos_Gerais</v>
      </c>
    </row>
    <row r="2963" spans="1:16" ht="38.25" x14ac:dyDescent="0.2">
      <c r="A2963" s="627">
        <v>9748</v>
      </c>
      <c r="B2963" s="634">
        <v>45288</v>
      </c>
      <c r="C2963" s="642">
        <v>45261</v>
      </c>
      <c r="D2963" s="636" t="s">
        <v>264</v>
      </c>
      <c r="E2963" s="636" t="s">
        <v>138</v>
      </c>
      <c r="F2963" s="374">
        <v>1717.42</v>
      </c>
      <c r="G2963" s="636" t="s">
        <v>138</v>
      </c>
      <c r="H2963" s="636" t="s">
        <v>414</v>
      </c>
      <c r="I2963" s="637" t="s">
        <v>1237</v>
      </c>
      <c r="J2963" s="637" t="s">
        <v>1157</v>
      </c>
      <c r="K2963" s="637" t="s">
        <v>32</v>
      </c>
      <c r="L2963" s="637">
        <v>18846</v>
      </c>
      <c r="M2963" s="638">
        <v>45275</v>
      </c>
      <c r="N2963" s="74">
        <f t="shared" si="139"/>
        <v>12</v>
      </c>
      <c r="O2963" s="74">
        <f t="shared" si="140"/>
        <v>12</v>
      </c>
      <c r="P2963" s="139" t="str">
        <f t="shared" si="141"/>
        <v>Gastos_Gerais</v>
      </c>
    </row>
    <row r="2964" spans="1:16" ht="38.25" x14ac:dyDescent="0.2">
      <c r="A2964" s="627">
        <v>9748</v>
      </c>
      <c r="B2964" s="634">
        <v>45288</v>
      </c>
      <c r="C2964" s="642">
        <v>45261</v>
      </c>
      <c r="D2964" s="636" t="s">
        <v>264</v>
      </c>
      <c r="E2964" s="636" t="s">
        <v>290</v>
      </c>
      <c r="F2964" s="374">
        <v>2450</v>
      </c>
      <c r="G2964" s="636" t="s">
        <v>11494</v>
      </c>
      <c r="H2964" s="636" t="s">
        <v>419</v>
      </c>
      <c r="I2964" s="637" t="s">
        <v>11495</v>
      </c>
      <c r="J2964" s="637" t="s">
        <v>1157</v>
      </c>
      <c r="K2964" s="637" t="s">
        <v>32</v>
      </c>
      <c r="L2964" s="637">
        <v>1492</v>
      </c>
      <c r="M2964" s="638">
        <v>45274</v>
      </c>
      <c r="N2964" s="74">
        <f t="shared" si="139"/>
        <v>12</v>
      </c>
      <c r="O2964" s="74">
        <f t="shared" si="140"/>
        <v>12</v>
      </c>
      <c r="P2964" s="139" t="str">
        <f t="shared" si="141"/>
        <v>Gastos_Gerais</v>
      </c>
    </row>
    <row r="2965" spans="1:16" ht="38.25" x14ac:dyDescent="0.2">
      <c r="A2965" s="627">
        <v>9748</v>
      </c>
      <c r="B2965" s="634">
        <v>45288</v>
      </c>
      <c r="C2965" s="642">
        <v>45261</v>
      </c>
      <c r="D2965" s="636" t="s">
        <v>264</v>
      </c>
      <c r="E2965" s="636" t="s">
        <v>290</v>
      </c>
      <c r="F2965" s="374">
        <v>2937.3</v>
      </c>
      <c r="G2965" s="636" t="s">
        <v>11488</v>
      </c>
      <c r="H2965" s="636" t="s">
        <v>419</v>
      </c>
      <c r="I2965" s="637" t="s">
        <v>11489</v>
      </c>
      <c r="J2965" s="637" t="s">
        <v>1157</v>
      </c>
      <c r="K2965" s="637" t="s">
        <v>32</v>
      </c>
      <c r="L2965" s="637">
        <v>2023760</v>
      </c>
      <c r="M2965" s="638">
        <v>45281</v>
      </c>
      <c r="N2965" s="74">
        <f t="shared" si="139"/>
        <v>12</v>
      </c>
      <c r="O2965" s="74">
        <f t="shared" si="140"/>
        <v>12</v>
      </c>
      <c r="P2965" s="139" t="str">
        <f t="shared" si="141"/>
        <v>Gastos_Gerais</v>
      </c>
    </row>
    <row r="2966" spans="1:16" ht="38.25" x14ac:dyDescent="0.2">
      <c r="A2966" s="627">
        <v>9748</v>
      </c>
      <c r="B2966" s="634">
        <v>45288</v>
      </c>
      <c r="C2966" s="642">
        <v>45261</v>
      </c>
      <c r="D2966" s="636" t="s">
        <v>264</v>
      </c>
      <c r="E2966" s="636" t="s">
        <v>290</v>
      </c>
      <c r="F2966" s="374">
        <v>133.02000000000001</v>
      </c>
      <c r="G2966" s="636" t="s">
        <v>11496</v>
      </c>
      <c r="H2966" s="636" t="s">
        <v>423</v>
      </c>
      <c r="I2966" s="637" t="s">
        <v>11497</v>
      </c>
      <c r="J2966" s="637" t="s">
        <v>1157</v>
      </c>
      <c r="K2966" s="637" t="s">
        <v>32</v>
      </c>
      <c r="L2966" s="637">
        <v>2023367</v>
      </c>
      <c r="M2966" s="638">
        <v>45287</v>
      </c>
      <c r="N2966" s="74">
        <f t="shared" si="139"/>
        <v>12</v>
      </c>
      <c r="O2966" s="74">
        <f t="shared" si="140"/>
        <v>12</v>
      </c>
      <c r="P2966" s="139" t="str">
        <f t="shared" si="141"/>
        <v>Gastos_Gerais</v>
      </c>
    </row>
    <row r="2967" spans="1:16" ht="38.25" x14ac:dyDescent="0.2">
      <c r="A2967" s="627">
        <v>9748</v>
      </c>
      <c r="B2967" s="634">
        <v>45288</v>
      </c>
      <c r="C2967" s="642">
        <v>45261</v>
      </c>
      <c r="D2967" s="636" t="s">
        <v>264</v>
      </c>
      <c r="E2967" s="636" t="s">
        <v>290</v>
      </c>
      <c r="F2967" s="374">
        <v>155</v>
      </c>
      <c r="G2967" s="636" t="s">
        <v>11498</v>
      </c>
      <c r="H2967" s="636" t="s">
        <v>418</v>
      </c>
      <c r="I2967" s="637" t="s">
        <v>1806</v>
      </c>
      <c r="J2967" s="637" t="s">
        <v>1157</v>
      </c>
      <c r="K2967" s="637" t="s">
        <v>32</v>
      </c>
      <c r="L2967" s="637">
        <v>5352</v>
      </c>
      <c r="M2967" s="638">
        <v>45264</v>
      </c>
      <c r="N2967" s="74">
        <f t="shared" si="139"/>
        <v>12</v>
      </c>
      <c r="O2967" s="74">
        <f t="shared" si="140"/>
        <v>12</v>
      </c>
      <c r="P2967" s="139" t="str">
        <f t="shared" si="141"/>
        <v>Gastos_Gerais</v>
      </c>
    </row>
    <row r="2968" spans="1:16" ht="38.25" x14ac:dyDescent="0.2">
      <c r="A2968" s="627">
        <v>9748</v>
      </c>
      <c r="B2968" s="634">
        <v>45288</v>
      </c>
      <c r="C2968" s="642">
        <v>45261</v>
      </c>
      <c r="D2968" s="636" t="s">
        <v>264</v>
      </c>
      <c r="E2968" s="636" t="s">
        <v>402</v>
      </c>
      <c r="F2968" s="374">
        <v>148.97</v>
      </c>
      <c r="G2968" s="636" t="s">
        <v>1487</v>
      </c>
      <c r="H2968" s="636" t="s">
        <v>1032</v>
      </c>
      <c r="I2968" s="637" t="s">
        <v>10559</v>
      </c>
      <c r="J2968" s="637" t="s">
        <v>1157</v>
      </c>
      <c r="K2968" s="637" t="s">
        <v>32</v>
      </c>
      <c r="L2968" s="637">
        <v>1205</v>
      </c>
      <c r="M2968" s="638">
        <v>45286</v>
      </c>
      <c r="N2968" s="74">
        <f t="shared" si="139"/>
        <v>12</v>
      </c>
      <c r="O2968" s="74">
        <f t="shared" si="140"/>
        <v>12</v>
      </c>
      <c r="P2968" s="139" t="str">
        <f t="shared" si="141"/>
        <v>Gastos_Gerais</v>
      </c>
    </row>
    <row r="2969" spans="1:16" ht="38.25" x14ac:dyDescent="0.2">
      <c r="A2969" s="627">
        <v>9748</v>
      </c>
      <c r="B2969" s="634">
        <v>45288</v>
      </c>
      <c r="C2969" s="642">
        <v>45261</v>
      </c>
      <c r="D2969" s="636" t="s">
        <v>264</v>
      </c>
      <c r="E2969" s="636" t="s">
        <v>402</v>
      </c>
      <c r="F2969" s="374">
        <v>1305.2</v>
      </c>
      <c r="G2969" s="636" t="s">
        <v>1487</v>
      </c>
      <c r="H2969" s="636" t="s">
        <v>420</v>
      </c>
      <c r="I2969" s="637" t="s">
        <v>4127</v>
      </c>
      <c r="J2969" s="637" t="s">
        <v>1157</v>
      </c>
      <c r="K2969" s="637" t="s">
        <v>32</v>
      </c>
      <c r="L2969" s="637">
        <v>314</v>
      </c>
      <c r="M2969" s="638">
        <v>45280</v>
      </c>
      <c r="N2969" s="74">
        <f t="shared" si="139"/>
        <v>12</v>
      </c>
      <c r="O2969" s="74">
        <f t="shared" si="140"/>
        <v>12</v>
      </c>
      <c r="P2969" s="139" t="str">
        <f t="shared" si="141"/>
        <v>Gastos_Gerais</v>
      </c>
    </row>
    <row r="2970" spans="1:16" ht="38.25" x14ac:dyDescent="0.2">
      <c r="A2970" s="627">
        <v>9748</v>
      </c>
      <c r="B2970" s="634">
        <v>45288</v>
      </c>
      <c r="C2970" s="642">
        <v>45261</v>
      </c>
      <c r="D2970" s="636" t="s">
        <v>264</v>
      </c>
      <c r="E2970" s="636" t="s">
        <v>96</v>
      </c>
      <c r="F2970" s="374">
        <v>2727.67</v>
      </c>
      <c r="G2970" s="636" t="s">
        <v>11499</v>
      </c>
      <c r="H2970" s="636" t="s">
        <v>420</v>
      </c>
      <c r="I2970" s="637" t="s">
        <v>11500</v>
      </c>
      <c r="J2970" s="637" t="s">
        <v>1157</v>
      </c>
      <c r="K2970" s="637" t="s">
        <v>32</v>
      </c>
      <c r="L2970" s="637">
        <v>56424</v>
      </c>
      <c r="M2970" s="638">
        <v>45278</v>
      </c>
      <c r="N2970" s="74">
        <f t="shared" si="139"/>
        <v>12</v>
      </c>
      <c r="O2970" s="74">
        <f t="shared" si="140"/>
        <v>12</v>
      </c>
      <c r="P2970" s="139" t="str">
        <f t="shared" si="141"/>
        <v>Gastos_Gerais</v>
      </c>
    </row>
    <row r="2971" spans="1:16" ht="38.25" x14ac:dyDescent="0.2">
      <c r="A2971" s="627">
        <v>9748</v>
      </c>
      <c r="B2971" s="634">
        <v>45288</v>
      </c>
      <c r="C2971" s="642">
        <v>45261</v>
      </c>
      <c r="D2971" s="636" t="s">
        <v>264</v>
      </c>
      <c r="E2971" s="636" t="s">
        <v>290</v>
      </c>
      <c r="F2971" s="374">
        <v>191.88</v>
      </c>
      <c r="G2971" s="636" t="s">
        <v>11501</v>
      </c>
      <c r="H2971" s="636" t="s">
        <v>416</v>
      </c>
      <c r="I2971" s="637" t="s">
        <v>11666</v>
      </c>
      <c r="J2971" s="637" t="s">
        <v>1157</v>
      </c>
      <c r="K2971" s="637" t="s">
        <v>32</v>
      </c>
      <c r="L2971" s="637">
        <v>54</v>
      </c>
      <c r="M2971" s="638">
        <v>45280</v>
      </c>
      <c r="N2971" s="74">
        <f t="shared" si="139"/>
        <v>12</v>
      </c>
      <c r="O2971" s="74">
        <f t="shared" si="140"/>
        <v>12</v>
      </c>
      <c r="P2971" s="139" t="str">
        <f t="shared" si="141"/>
        <v>Gastos_Gerais</v>
      </c>
    </row>
    <row r="2972" spans="1:16" ht="38.25" x14ac:dyDescent="0.2">
      <c r="A2972" s="627">
        <v>9748</v>
      </c>
      <c r="B2972" s="634">
        <v>45288</v>
      </c>
      <c r="C2972" s="642">
        <v>45261</v>
      </c>
      <c r="D2972" s="636" t="s">
        <v>264</v>
      </c>
      <c r="E2972" s="636" t="s">
        <v>208</v>
      </c>
      <c r="F2972" s="374">
        <v>1740</v>
      </c>
      <c r="G2972" s="636" t="s">
        <v>11502</v>
      </c>
      <c r="H2972" s="636" t="s">
        <v>419</v>
      </c>
      <c r="I2972" s="637" t="s">
        <v>2564</v>
      </c>
      <c r="J2972" s="637" t="s">
        <v>1157</v>
      </c>
      <c r="K2972" s="637" t="s">
        <v>32</v>
      </c>
      <c r="L2972" s="637">
        <v>93364</v>
      </c>
      <c r="M2972" s="638">
        <v>45287</v>
      </c>
      <c r="N2972" s="74">
        <f t="shared" si="139"/>
        <v>12</v>
      </c>
      <c r="O2972" s="74">
        <f t="shared" si="140"/>
        <v>12</v>
      </c>
      <c r="P2972" s="139" t="str">
        <f t="shared" si="141"/>
        <v>Gastos_Gerais</v>
      </c>
    </row>
    <row r="2973" spans="1:16" ht="38.25" x14ac:dyDescent="0.2">
      <c r="A2973" s="627">
        <v>9748</v>
      </c>
      <c r="B2973" s="634">
        <v>45288</v>
      </c>
      <c r="C2973" s="642">
        <v>45261</v>
      </c>
      <c r="D2973" s="636" t="s">
        <v>264</v>
      </c>
      <c r="E2973" s="636" t="s">
        <v>208</v>
      </c>
      <c r="F2973" s="374">
        <v>132.05000000000001</v>
      </c>
      <c r="G2973" s="636" t="s">
        <v>10921</v>
      </c>
      <c r="H2973" s="636" t="s">
        <v>419</v>
      </c>
      <c r="I2973" s="637" t="s">
        <v>2564</v>
      </c>
      <c r="J2973" s="637" t="s">
        <v>1157</v>
      </c>
      <c r="K2973" s="637" t="s">
        <v>32</v>
      </c>
      <c r="L2973" s="637">
        <v>20237177</v>
      </c>
      <c r="M2973" s="638">
        <v>45287</v>
      </c>
      <c r="N2973" s="74">
        <f t="shared" si="139"/>
        <v>12</v>
      </c>
      <c r="O2973" s="74">
        <f t="shared" si="140"/>
        <v>12</v>
      </c>
      <c r="P2973" s="139" t="str">
        <f t="shared" si="141"/>
        <v>Gastos_Gerais</v>
      </c>
    </row>
    <row r="2974" spans="1:16" ht="38.25" x14ac:dyDescent="0.2">
      <c r="A2974" s="627">
        <v>9748</v>
      </c>
      <c r="B2974" s="634">
        <v>45288</v>
      </c>
      <c r="C2974" s="642">
        <v>45261</v>
      </c>
      <c r="D2974" s="636" t="s">
        <v>264</v>
      </c>
      <c r="E2974" s="636" t="s">
        <v>290</v>
      </c>
      <c r="F2974" s="374">
        <v>2610.9</v>
      </c>
      <c r="G2974" s="636" t="s">
        <v>11503</v>
      </c>
      <c r="H2974" s="636" t="s">
        <v>419</v>
      </c>
      <c r="I2974" s="637" t="s">
        <v>11504</v>
      </c>
      <c r="J2974" s="637" t="s">
        <v>1157</v>
      </c>
      <c r="K2974" s="637" t="s">
        <v>32</v>
      </c>
      <c r="L2974" s="637">
        <v>20193</v>
      </c>
      <c r="M2974" s="638">
        <v>45282</v>
      </c>
      <c r="N2974" s="74">
        <f t="shared" si="139"/>
        <v>12</v>
      </c>
      <c r="O2974" s="74">
        <f t="shared" si="140"/>
        <v>12</v>
      </c>
      <c r="P2974" s="139" t="str">
        <f t="shared" si="141"/>
        <v>Gastos_Gerais</v>
      </c>
    </row>
    <row r="2975" spans="1:16" ht="76.5" x14ac:dyDescent="0.2">
      <c r="A2975" s="627">
        <v>9748</v>
      </c>
      <c r="B2975" s="634">
        <v>45288</v>
      </c>
      <c r="C2975" s="642">
        <v>45261</v>
      </c>
      <c r="D2975" s="636" t="s">
        <v>141</v>
      </c>
      <c r="E2975" s="636" t="s">
        <v>224</v>
      </c>
      <c r="F2975" s="374">
        <v>4613.82</v>
      </c>
      <c r="G2975" s="636" t="s">
        <v>11505</v>
      </c>
      <c r="H2975" s="636" t="s">
        <v>416</v>
      </c>
      <c r="I2975" s="637" t="s">
        <v>8954</v>
      </c>
      <c r="J2975" s="637" t="s">
        <v>1157</v>
      </c>
      <c r="K2975" s="637" t="s">
        <v>32</v>
      </c>
      <c r="L2975" s="637">
        <v>8349</v>
      </c>
      <c r="M2975" s="638">
        <v>45275</v>
      </c>
      <c r="N2975" s="74">
        <f t="shared" si="139"/>
        <v>12</v>
      </c>
      <c r="O2975" s="74">
        <f t="shared" si="140"/>
        <v>12</v>
      </c>
      <c r="P2975" s="139" t="str">
        <f t="shared" si="141"/>
        <v>Aquisição_de_Bens_Permanentes</v>
      </c>
    </row>
    <row r="2976" spans="1:16" ht="76.5" x14ac:dyDescent="0.2">
      <c r="A2976" s="627">
        <v>9748</v>
      </c>
      <c r="B2976" s="634">
        <v>45288</v>
      </c>
      <c r="C2976" s="642">
        <v>45261</v>
      </c>
      <c r="D2976" s="636" t="s">
        <v>141</v>
      </c>
      <c r="E2976" s="636" t="s">
        <v>224</v>
      </c>
      <c r="F2976" s="374">
        <v>4613.82</v>
      </c>
      <c r="G2976" s="636" t="s">
        <v>11505</v>
      </c>
      <c r="H2976" s="636" t="s">
        <v>418</v>
      </c>
      <c r="I2976" s="637" t="s">
        <v>8954</v>
      </c>
      <c r="J2976" s="637" t="s">
        <v>1157</v>
      </c>
      <c r="K2976" s="637" t="s">
        <v>32</v>
      </c>
      <c r="L2976" s="637">
        <v>8344</v>
      </c>
      <c r="M2976" s="638">
        <v>45275</v>
      </c>
      <c r="N2976" s="74">
        <f t="shared" si="139"/>
        <v>12</v>
      </c>
      <c r="O2976" s="74">
        <f t="shared" si="140"/>
        <v>12</v>
      </c>
      <c r="P2976" s="139" t="str">
        <f t="shared" si="141"/>
        <v>Aquisição_de_Bens_Permanentes</v>
      </c>
    </row>
    <row r="2977" spans="1:16" ht="38.25" x14ac:dyDescent="0.2">
      <c r="A2977" s="627">
        <v>9748</v>
      </c>
      <c r="B2977" s="634">
        <v>45288</v>
      </c>
      <c r="C2977" s="642">
        <v>45231</v>
      </c>
      <c r="D2977" s="636" t="s">
        <v>264</v>
      </c>
      <c r="E2977" s="636" t="s">
        <v>412</v>
      </c>
      <c r="F2977" s="374">
        <v>1769.64</v>
      </c>
      <c r="G2977" s="636" t="s">
        <v>9203</v>
      </c>
      <c r="H2977" s="636" t="s">
        <v>418</v>
      </c>
      <c r="I2977" s="637" t="s">
        <v>8184</v>
      </c>
      <c r="J2977" s="637" t="s">
        <v>1157</v>
      </c>
      <c r="K2977" s="637" t="s">
        <v>32</v>
      </c>
      <c r="L2977" s="637">
        <v>1871</v>
      </c>
      <c r="M2977" s="638">
        <v>45288</v>
      </c>
      <c r="N2977" s="74">
        <f t="shared" si="139"/>
        <v>12</v>
      </c>
      <c r="O2977" s="74">
        <f t="shared" si="140"/>
        <v>11</v>
      </c>
      <c r="P2977" s="139" t="str">
        <f t="shared" si="141"/>
        <v>Gastos_Gerais</v>
      </c>
    </row>
    <row r="2978" spans="1:16" ht="38.25" x14ac:dyDescent="0.2">
      <c r="A2978" s="627">
        <v>9748</v>
      </c>
      <c r="B2978" s="634">
        <v>45288</v>
      </c>
      <c r="C2978" s="642">
        <v>45231</v>
      </c>
      <c r="D2978" s="636" t="s">
        <v>264</v>
      </c>
      <c r="E2978" s="636" t="s">
        <v>82</v>
      </c>
      <c r="F2978" s="374">
        <v>73424.84</v>
      </c>
      <c r="G2978" s="636" t="s">
        <v>1154</v>
      </c>
      <c r="H2978" s="636" t="s">
        <v>419</v>
      </c>
      <c r="I2978" s="637" t="s">
        <v>1682</v>
      </c>
      <c r="J2978" s="637" t="s">
        <v>1157</v>
      </c>
      <c r="K2978" s="637" t="s">
        <v>1158</v>
      </c>
      <c r="L2978" s="637" t="s">
        <v>11506</v>
      </c>
      <c r="M2978" s="638">
        <v>45288</v>
      </c>
      <c r="N2978" s="74">
        <f t="shared" si="139"/>
        <v>12</v>
      </c>
      <c r="O2978" s="74">
        <f t="shared" si="140"/>
        <v>11</v>
      </c>
      <c r="P2978" s="139" t="str">
        <f t="shared" si="141"/>
        <v>Gastos_Gerais</v>
      </c>
    </row>
    <row r="2979" spans="1:16" ht="38.25" x14ac:dyDescent="0.2">
      <c r="A2979" s="627">
        <v>9748</v>
      </c>
      <c r="B2979" s="634">
        <v>45288</v>
      </c>
      <c r="C2979" s="642">
        <v>45231</v>
      </c>
      <c r="D2979" s="636" t="s">
        <v>264</v>
      </c>
      <c r="E2979" s="636" t="s">
        <v>82</v>
      </c>
      <c r="F2979" s="374">
        <v>4644.2299999999996</v>
      </c>
      <c r="G2979" s="636" t="s">
        <v>1154</v>
      </c>
      <c r="H2979" s="636" t="s">
        <v>493</v>
      </c>
      <c r="I2979" s="637" t="s">
        <v>1682</v>
      </c>
      <c r="J2979" s="637" t="s">
        <v>1157</v>
      </c>
      <c r="K2979" s="637" t="s">
        <v>1158</v>
      </c>
      <c r="L2979" s="637" t="s">
        <v>11507</v>
      </c>
      <c r="M2979" s="638">
        <v>45288</v>
      </c>
      <c r="N2979" s="74">
        <f t="shared" si="139"/>
        <v>12</v>
      </c>
      <c r="O2979" s="74">
        <f t="shared" si="140"/>
        <v>11</v>
      </c>
      <c r="P2979" s="139" t="str">
        <f t="shared" si="141"/>
        <v>Gastos_Gerais</v>
      </c>
    </row>
    <row r="2980" spans="1:16" ht="38.25" x14ac:dyDescent="0.2">
      <c r="A2980" s="627">
        <v>9748</v>
      </c>
      <c r="B2980" s="634">
        <v>45288</v>
      </c>
      <c r="C2980" s="642">
        <v>45231</v>
      </c>
      <c r="D2980" s="636" t="s">
        <v>264</v>
      </c>
      <c r="E2980" s="636" t="s">
        <v>82</v>
      </c>
      <c r="F2980" s="374">
        <v>2258.2199999999998</v>
      </c>
      <c r="G2980" s="636" t="s">
        <v>1154</v>
      </c>
      <c r="H2980" s="636" t="s">
        <v>418</v>
      </c>
      <c r="I2980" s="637" t="s">
        <v>1682</v>
      </c>
      <c r="J2980" s="637" t="s">
        <v>1157</v>
      </c>
      <c r="K2980" s="637" t="s">
        <v>1158</v>
      </c>
      <c r="L2980" s="637" t="s">
        <v>11508</v>
      </c>
      <c r="M2980" s="638">
        <v>45288</v>
      </c>
      <c r="N2980" s="74">
        <f t="shared" si="139"/>
        <v>12</v>
      </c>
      <c r="O2980" s="74">
        <f t="shared" si="140"/>
        <v>11</v>
      </c>
      <c r="P2980" s="139" t="str">
        <f t="shared" si="141"/>
        <v>Gastos_Gerais</v>
      </c>
    </row>
    <row r="2981" spans="1:16" ht="38.25" x14ac:dyDescent="0.2">
      <c r="A2981" s="627">
        <v>9748</v>
      </c>
      <c r="B2981" s="634">
        <v>45288</v>
      </c>
      <c r="C2981" s="642">
        <v>45231</v>
      </c>
      <c r="D2981" s="636" t="s">
        <v>264</v>
      </c>
      <c r="E2981" s="636" t="s">
        <v>82</v>
      </c>
      <c r="F2981" s="374">
        <v>661.26</v>
      </c>
      <c r="G2981" s="636" t="s">
        <v>1154</v>
      </c>
      <c r="H2981" s="636" t="s">
        <v>418</v>
      </c>
      <c r="I2981" s="637" t="s">
        <v>1682</v>
      </c>
      <c r="J2981" s="637" t="s">
        <v>1157</v>
      </c>
      <c r="K2981" s="637" t="s">
        <v>1158</v>
      </c>
      <c r="L2981" s="637" t="s">
        <v>11509</v>
      </c>
      <c r="M2981" s="638">
        <v>45288</v>
      </c>
      <c r="N2981" s="74">
        <f t="shared" si="139"/>
        <v>12</v>
      </c>
      <c r="O2981" s="74">
        <f t="shared" si="140"/>
        <v>11</v>
      </c>
      <c r="P2981" s="139" t="str">
        <f t="shared" si="141"/>
        <v>Gastos_Gerais</v>
      </c>
    </row>
    <row r="2982" spans="1:16" ht="51" x14ac:dyDescent="0.2">
      <c r="A2982" s="627">
        <v>9748</v>
      </c>
      <c r="B2982" s="634">
        <v>45288</v>
      </c>
      <c r="C2982" s="642">
        <v>45261</v>
      </c>
      <c r="D2982" s="636" t="s">
        <v>176</v>
      </c>
      <c r="E2982" s="636" t="s">
        <v>10</v>
      </c>
      <c r="F2982" s="374">
        <v>766.62</v>
      </c>
      <c r="G2982" s="636" t="s">
        <v>4306</v>
      </c>
      <c r="H2982" s="636" t="s">
        <v>420</v>
      </c>
      <c r="I2982" s="637" t="s">
        <v>11510</v>
      </c>
      <c r="J2982" s="637" t="s">
        <v>1307</v>
      </c>
      <c r="K2982" s="637" t="s">
        <v>1218</v>
      </c>
      <c r="L2982" s="637" t="s">
        <v>11511</v>
      </c>
      <c r="M2982" s="638">
        <v>45288</v>
      </c>
      <c r="N2982" s="74">
        <f t="shared" si="139"/>
        <v>12</v>
      </c>
      <c r="O2982" s="74">
        <f t="shared" si="140"/>
        <v>12</v>
      </c>
      <c r="P2982" s="139" t="str">
        <f t="shared" si="141"/>
        <v>Gastos_com_Pessoal</v>
      </c>
    </row>
    <row r="2983" spans="1:16" ht="51" x14ac:dyDescent="0.2">
      <c r="A2983" s="627">
        <v>9748</v>
      </c>
      <c r="B2983" s="634">
        <v>45288</v>
      </c>
      <c r="C2983" s="642">
        <v>45261</v>
      </c>
      <c r="D2983" s="636" t="s">
        <v>176</v>
      </c>
      <c r="E2983" s="636" t="s">
        <v>10</v>
      </c>
      <c r="F2983" s="374">
        <v>3990.44</v>
      </c>
      <c r="G2983" s="636" t="s">
        <v>4306</v>
      </c>
      <c r="H2983" s="636" t="s">
        <v>422</v>
      </c>
      <c r="I2983" s="637" t="s">
        <v>11512</v>
      </c>
      <c r="J2983" s="637" t="s">
        <v>1307</v>
      </c>
      <c r="K2983" s="637" t="s">
        <v>1218</v>
      </c>
      <c r="L2983" s="637" t="s">
        <v>11513</v>
      </c>
      <c r="M2983" s="638">
        <v>45288</v>
      </c>
      <c r="N2983" s="74">
        <f t="shared" si="139"/>
        <v>12</v>
      </c>
      <c r="O2983" s="74">
        <f t="shared" si="140"/>
        <v>12</v>
      </c>
      <c r="P2983" s="139" t="str">
        <f t="shared" si="141"/>
        <v>Gastos_com_Pessoal</v>
      </c>
    </row>
    <row r="2984" spans="1:16" ht="51" x14ac:dyDescent="0.2">
      <c r="A2984" s="627">
        <v>9748</v>
      </c>
      <c r="B2984" s="634">
        <v>45288</v>
      </c>
      <c r="C2984" s="642">
        <v>45261</v>
      </c>
      <c r="D2984" s="636" t="s">
        <v>176</v>
      </c>
      <c r="E2984" s="636" t="s">
        <v>10</v>
      </c>
      <c r="F2984" s="374">
        <v>179.09</v>
      </c>
      <c r="G2984" s="636" t="s">
        <v>4306</v>
      </c>
      <c r="H2984" s="636" t="s">
        <v>417</v>
      </c>
      <c r="I2984" s="637" t="s">
        <v>11514</v>
      </c>
      <c r="J2984" s="637" t="s">
        <v>1307</v>
      </c>
      <c r="K2984" s="637" t="s">
        <v>1218</v>
      </c>
      <c r="L2984" s="637" t="s">
        <v>11515</v>
      </c>
      <c r="M2984" s="638">
        <v>45288</v>
      </c>
      <c r="N2984" s="74">
        <f t="shared" si="139"/>
        <v>12</v>
      </c>
      <c r="O2984" s="74">
        <f t="shared" si="140"/>
        <v>12</v>
      </c>
      <c r="P2984" s="139" t="str">
        <f t="shared" si="141"/>
        <v>Gastos_com_Pessoal</v>
      </c>
    </row>
    <row r="2985" spans="1:16" ht="51" x14ac:dyDescent="0.2">
      <c r="A2985" s="627">
        <v>9748</v>
      </c>
      <c r="B2985" s="634">
        <v>45288</v>
      </c>
      <c r="C2985" s="642">
        <v>45261</v>
      </c>
      <c r="D2985" s="636" t="s">
        <v>176</v>
      </c>
      <c r="E2985" s="636" t="s">
        <v>10</v>
      </c>
      <c r="F2985" s="374">
        <v>2247.19</v>
      </c>
      <c r="G2985" s="636" t="s">
        <v>4306</v>
      </c>
      <c r="H2985" s="636" t="s">
        <v>416</v>
      </c>
      <c r="I2985" s="637" t="s">
        <v>9037</v>
      </c>
      <c r="J2985" s="637" t="s">
        <v>1307</v>
      </c>
      <c r="K2985" s="637" t="s">
        <v>1218</v>
      </c>
      <c r="L2985" s="637" t="s">
        <v>11516</v>
      </c>
      <c r="M2985" s="638">
        <v>45288</v>
      </c>
      <c r="N2985" s="74">
        <f t="shared" si="139"/>
        <v>12</v>
      </c>
      <c r="O2985" s="74">
        <f t="shared" si="140"/>
        <v>12</v>
      </c>
      <c r="P2985" s="139" t="str">
        <f t="shared" si="141"/>
        <v>Gastos_com_Pessoal</v>
      </c>
    </row>
    <row r="2986" spans="1:16" ht="51" x14ac:dyDescent="0.2">
      <c r="A2986" s="627">
        <v>9748</v>
      </c>
      <c r="B2986" s="634">
        <v>45288</v>
      </c>
      <c r="C2986" s="642">
        <v>45261</v>
      </c>
      <c r="D2986" s="636" t="s">
        <v>176</v>
      </c>
      <c r="E2986" s="636" t="s">
        <v>10</v>
      </c>
      <c r="F2986" s="374">
        <v>2457.5</v>
      </c>
      <c r="G2986" s="636" t="s">
        <v>4306</v>
      </c>
      <c r="H2986" s="636" t="s">
        <v>1032</v>
      </c>
      <c r="I2986" s="637" t="s">
        <v>11517</v>
      </c>
      <c r="J2986" s="637" t="s">
        <v>1307</v>
      </c>
      <c r="K2986" s="637" t="s">
        <v>1218</v>
      </c>
      <c r="L2986" s="637" t="s">
        <v>11518</v>
      </c>
      <c r="M2986" s="638">
        <v>45288</v>
      </c>
      <c r="N2986" s="74">
        <f t="shared" si="139"/>
        <v>12</v>
      </c>
      <c r="O2986" s="74">
        <f t="shared" si="140"/>
        <v>12</v>
      </c>
      <c r="P2986" s="139" t="str">
        <f t="shared" si="141"/>
        <v>Gastos_com_Pessoal</v>
      </c>
    </row>
    <row r="2987" spans="1:16" ht="51" x14ac:dyDescent="0.2">
      <c r="A2987" s="627">
        <v>9748</v>
      </c>
      <c r="B2987" s="634">
        <v>45288</v>
      </c>
      <c r="C2987" s="642">
        <v>45261</v>
      </c>
      <c r="D2987" s="636" t="s">
        <v>176</v>
      </c>
      <c r="E2987" s="636" t="s">
        <v>10</v>
      </c>
      <c r="F2987" s="374">
        <v>1633.46</v>
      </c>
      <c r="G2987" s="636" t="s">
        <v>4306</v>
      </c>
      <c r="H2987" s="636" t="s">
        <v>420</v>
      </c>
      <c r="I2987" s="637" t="s">
        <v>8427</v>
      </c>
      <c r="J2987" s="637" t="s">
        <v>1307</v>
      </c>
      <c r="K2987" s="637" t="s">
        <v>1218</v>
      </c>
      <c r="L2987" s="637" t="s">
        <v>11519</v>
      </c>
      <c r="M2987" s="638">
        <v>45288</v>
      </c>
      <c r="N2987" s="74">
        <f t="shared" si="139"/>
        <v>12</v>
      </c>
      <c r="O2987" s="74">
        <f t="shared" si="140"/>
        <v>12</v>
      </c>
      <c r="P2987" s="139" t="str">
        <f t="shared" si="141"/>
        <v>Gastos_com_Pessoal</v>
      </c>
    </row>
    <row r="2988" spans="1:16" ht="51" x14ac:dyDescent="0.2">
      <c r="A2988" s="627">
        <v>9748</v>
      </c>
      <c r="B2988" s="634">
        <v>45288</v>
      </c>
      <c r="C2988" s="642">
        <v>45261</v>
      </c>
      <c r="D2988" s="636" t="s">
        <v>176</v>
      </c>
      <c r="E2988" s="636" t="s">
        <v>10</v>
      </c>
      <c r="F2988" s="374">
        <v>1470.63</v>
      </c>
      <c r="G2988" s="636" t="s">
        <v>4306</v>
      </c>
      <c r="H2988" s="636" t="s">
        <v>417</v>
      </c>
      <c r="I2988" s="637" t="s">
        <v>11520</v>
      </c>
      <c r="J2988" s="637" t="s">
        <v>1307</v>
      </c>
      <c r="K2988" s="637" t="s">
        <v>1218</v>
      </c>
      <c r="L2988" s="637" t="s">
        <v>11521</v>
      </c>
      <c r="M2988" s="638">
        <v>45288</v>
      </c>
      <c r="N2988" s="74">
        <f t="shared" si="139"/>
        <v>12</v>
      </c>
      <c r="O2988" s="74">
        <f t="shared" si="140"/>
        <v>12</v>
      </c>
      <c r="P2988" s="139" t="str">
        <f t="shared" si="141"/>
        <v>Gastos_com_Pessoal</v>
      </c>
    </row>
    <row r="2989" spans="1:16" ht="51" x14ac:dyDescent="0.2">
      <c r="A2989" s="627">
        <v>9748</v>
      </c>
      <c r="B2989" s="634">
        <v>45288</v>
      </c>
      <c r="C2989" s="642">
        <v>45261</v>
      </c>
      <c r="D2989" s="636" t="s">
        <v>176</v>
      </c>
      <c r="E2989" s="636" t="s">
        <v>10</v>
      </c>
      <c r="F2989" s="374">
        <v>5133.01</v>
      </c>
      <c r="G2989" s="636" t="s">
        <v>4306</v>
      </c>
      <c r="H2989" s="636" t="s">
        <v>1032</v>
      </c>
      <c r="I2989" s="637" t="s">
        <v>11522</v>
      </c>
      <c r="J2989" s="637" t="s">
        <v>1307</v>
      </c>
      <c r="K2989" s="637" t="s">
        <v>1218</v>
      </c>
      <c r="L2989" s="637" t="s">
        <v>11523</v>
      </c>
      <c r="M2989" s="638">
        <v>45288</v>
      </c>
      <c r="N2989" s="74">
        <f t="shared" si="139"/>
        <v>12</v>
      </c>
      <c r="O2989" s="74">
        <f t="shared" si="140"/>
        <v>12</v>
      </c>
      <c r="P2989" s="139" t="str">
        <f t="shared" si="141"/>
        <v>Gastos_com_Pessoal</v>
      </c>
    </row>
    <row r="2990" spans="1:16" ht="38.25" x14ac:dyDescent="0.2">
      <c r="A2990" s="627">
        <v>9748</v>
      </c>
      <c r="B2990" s="634">
        <v>45288</v>
      </c>
      <c r="C2990" s="642">
        <v>45261</v>
      </c>
      <c r="D2990" s="636" t="s">
        <v>264</v>
      </c>
      <c r="E2990" s="636" t="s">
        <v>182</v>
      </c>
      <c r="F2990" s="374">
        <v>470</v>
      </c>
      <c r="G2990" s="636" t="s">
        <v>11524</v>
      </c>
      <c r="H2990" s="636" t="s">
        <v>417</v>
      </c>
      <c r="I2990" s="637" t="s">
        <v>8707</v>
      </c>
      <c r="J2990" s="637" t="s">
        <v>1188</v>
      </c>
      <c r="K2990" s="637" t="s">
        <v>32</v>
      </c>
      <c r="L2990" s="637">
        <v>27</v>
      </c>
      <c r="M2990" s="638" t="s">
        <v>11525</v>
      </c>
      <c r="N2990" s="74">
        <f t="shared" si="139"/>
        <v>12</v>
      </c>
      <c r="O2990" s="74">
        <f t="shared" si="140"/>
        <v>12</v>
      </c>
      <c r="P2990" s="139" t="str">
        <f t="shared" si="141"/>
        <v>Gastos_Gerais</v>
      </c>
    </row>
    <row r="2991" spans="1:16" ht="38.25" x14ac:dyDescent="0.2">
      <c r="A2991" s="627">
        <v>9748</v>
      </c>
      <c r="B2991" s="634">
        <v>45288</v>
      </c>
      <c r="C2991" s="642">
        <v>45261</v>
      </c>
      <c r="D2991" s="636" t="s">
        <v>264</v>
      </c>
      <c r="E2991" s="636" t="s">
        <v>96</v>
      </c>
      <c r="F2991" s="374">
        <v>558.5</v>
      </c>
      <c r="G2991" s="636" t="s">
        <v>9569</v>
      </c>
      <c r="H2991" s="636" t="s">
        <v>417</v>
      </c>
      <c r="I2991" s="637" t="s">
        <v>1402</v>
      </c>
      <c r="J2991" s="637" t="s">
        <v>1188</v>
      </c>
      <c r="K2991" s="637" t="s">
        <v>32</v>
      </c>
      <c r="L2991" s="637">
        <v>1624</v>
      </c>
      <c r="M2991" s="638" t="s">
        <v>11525</v>
      </c>
      <c r="N2991" s="74">
        <f t="shared" si="139"/>
        <v>12</v>
      </c>
      <c r="O2991" s="74">
        <f t="shared" si="140"/>
        <v>12</v>
      </c>
      <c r="P2991" s="139" t="str">
        <f t="shared" si="141"/>
        <v>Gastos_Gerais</v>
      </c>
    </row>
    <row r="2992" spans="1:16" ht="38.25" x14ac:dyDescent="0.2">
      <c r="A2992" s="627">
        <v>9748</v>
      </c>
      <c r="B2992" s="634">
        <v>45288</v>
      </c>
      <c r="C2992" s="642">
        <v>45261</v>
      </c>
      <c r="D2992" s="636" t="s">
        <v>264</v>
      </c>
      <c r="E2992" s="636" t="s">
        <v>182</v>
      </c>
      <c r="F2992" s="374">
        <v>735</v>
      </c>
      <c r="G2992" s="636" t="s">
        <v>11526</v>
      </c>
      <c r="H2992" s="636" t="s">
        <v>417</v>
      </c>
      <c r="I2992" s="637" t="s">
        <v>10719</v>
      </c>
      <c r="J2992" s="637" t="s">
        <v>1188</v>
      </c>
      <c r="K2992" s="637" t="s">
        <v>32</v>
      </c>
      <c r="L2992" s="637">
        <v>20235</v>
      </c>
      <c r="M2992" s="638">
        <v>45288</v>
      </c>
      <c r="N2992" s="74">
        <f t="shared" si="139"/>
        <v>12</v>
      </c>
      <c r="O2992" s="74">
        <f t="shared" si="140"/>
        <v>12</v>
      </c>
      <c r="P2992" s="139" t="str">
        <f t="shared" si="141"/>
        <v>Gastos_Gerais</v>
      </c>
    </row>
    <row r="2993" spans="1:16" ht="38.25" x14ac:dyDescent="0.2">
      <c r="A2993" s="627">
        <v>9748</v>
      </c>
      <c r="B2993" s="634">
        <v>45288</v>
      </c>
      <c r="C2993" s="642">
        <v>45261</v>
      </c>
      <c r="D2993" s="636" t="s">
        <v>264</v>
      </c>
      <c r="E2993" s="636" t="s">
        <v>96</v>
      </c>
      <c r="F2993" s="374">
        <v>73.430000000000007</v>
      </c>
      <c r="G2993" s="636" t="s">
        <v>11527</v>
      </c>
      <c r="H2993" s="636" t="s">
        <v>420</v>
      </c>
      <c r="I2993" s="637" t="s">
        <v>11528</v>
      </c>
      <c r="J2993" s="637" t="s">
        <v>1188</v>
      </c>
      <c r="K2993" s="637" t="s">
        <v>32</v>
      </c>
      <c r="L2993" s="637">
        <v>445</v>
      </c>
      <c r="M2993" s="638" t="s">
        <v>11525</v>
      </c>
      <c r="N2993" s="74">
        <f t="shared" si="139"/>
        <v>12</v>
      </c>
      <c r="O2993" s="74">
        <f t="shared" si="140"/>
        <v>12</v>
      </c>
      <c r="P2993" s="139" t="str">
        <f t="shared" si="141"/>
        <v>Gastos_Gerais</v>
      </c>
    </row>
    <row r="2994" spans="1:16" ht="48" x14ac:dyDescent="0.2">
      <c r="A2994" s="627">
        <v>9748</v>
      </c>
      <c r="B2994" s="634">
        <v>45288</v>
      </c>
      <c r="C2994" s="642">
        <v>45261</v>
      </c>
      <c r="D2994" s="636" t="s">
        <v>264</v>
      </c>
      <c r="E2994" s="636" t="s">
        <v>290</v>
      </c>
      <c r="F2994" s="374">
        <v>374.8</v>
      </c>
      <c r="G2994" s="636" t="s">
        <v>8728</v>
      </c>
      <c r="H2994" s="636" t="s">
        <v>1032</v>
      </c>
      <c r="I2994" s="637" t="s">
        <v>7357</v>
      </c>
      <c r="J2994" s="637" t="s">
        <v>1188</v>
      </c>
      <c r="K2994" s="637" t="s">
        <v>32</v>
      </c>
      <c r="L2994" s="637">
        <v>40507</v>
      </c>
      <c r="M2994" s="638">
        <v>45272</v>
      </c>
      <c r="N2994" s="74">
        <f t="shared" si="139"/>
        <v>12</v>
      </c>
      <c r="O2994" s="74">
        <f t="shared" si="140"/>
        <v>12</v>
      </c>
      <c r="P2994" s="139" t="str">
        <f t="shared" si="141"/>
        <v>Gastos_Gerais</v>
      </c>
    </row>
    <row r="2995" spans="1:16" ht="38.25" x14ac:dyDescent="0.2">
      <c r="A2995" s="627">
        <v>9748</v>
      </c>
      <c r="B2995" s="634">
        <v>45288</v>
      </c>
      <c r="C2995" s="642">
        <v>45261</v>
      </c>
      <c r="D2995" s="636" t="s">
        <v>264</v>
      </c>
      <c r="E2995" s="636" t="s">
        <v>406</v>
      </c>
      <c r="F2995" s="374">
        <v>48</v>
      </c>
      <c r="G2995" s="636" t="s">
        <v>11529</v>
      </c>
      <c r="H2995" s="636" t="s">
        <v>421</v>
      </c>
      <c r="I2995" s="637" t="s">
        <v>1913</v>
      </c>
      <c r="J2995" s="637" t="s">
        <v>1188</v>
      </c>
      <c r="K2995" s="637" t="s">
        <v>32</v>
      </c>
      <c r="L2995" s="637">
        <v>16</v>
      </c>
      <c r="M2995" s="638" t="s">
        <v>11525</v>
      </c>
      <c r="N2995" s="74">
        <f t="shared" si="139"/>
        <v>12</v>
      </c>
      <c r="O2995" s="74">
        <f t="shared" si="140"/>
        <v>12</v>
      </c>
      <c r="P2995" s="139" t="str">
        <f t="shared" si="141"/>
        <v>Gastos_Gerais</v>
      </c>
    </row>
    <row r="2996" spans="1:16" ht="38.25" x14ac:dyDescent="0.2">
      <c r="A2996" s="627">
        <v>9748</v>
      </c>
      <c r="B2996" s="634">
        <v>45288</v>
      </c>
      <c r="C2996" s="642">
        <v>45261</v>
      </c>
      <c r="D2996" s="636" t="s">
        <v>264</v>
      </c>
      <c r="E2996" s="636" t="s">
        <v>81</v>
      </c>
      <c r="F2996" s="374">
        <v>247.09</v>
      </c>
      <c r="G2996" s="636" t="s">
        <v>11530</v>
      </c>
      <c r="H2996" s="636" t="s">
        <v>1032</v>
      </c>
      <c r="I2996" s="637" t="s">
        <v>11531</v>
      </c>
      <c r="J2996" s="637" t="s">
        <v>1188</v>
      </c>
      <c r="K2996" s="637" t="s">
        <v>32</v>
      </c>
      <c r="L2996" s="637">
        <v>46397</v>
      </c>
      <c r="M2996" s="638">
        <v>45288</v>
      </c>
      <c r="N2996" s="74">
        <f t="shared" si="139"/>
        <v>12</v>
      </c>
      <c r="O2996" s="74">
        <f t="shared" si="140"/>
        <v>12</v>
      </c>
      <c r="P2996" s="139" t="str">
        <f t="shared" si="141"/>
        <v>Gastos_Gerais</v>
      </c>
    </row>
    <row r="2997" spans="1:16" ht="76.5" x14ac:dyDescent="0.2">
      <c r="A2997" s="627">
        <v>9748</v>
      </c>
      <c r="B2997" s="634">
        <v>45288</v>
      </c>
      <c r="C2997" s="642">
        <v>45261</v>
      </c>
      <c r="D2997" s="636" t="s">
        <v>141</v>
      </c>
      <c r="E2997" s="636" t="s">
        <v>224</v>
      </c>
      <c r="F2997" s="374">
        <v>1697</v>
      </c>
      <c r="G2997" s="636" t="s">
        <v>11532</v>
      </c>
      <c r="H2997" s="636" t="s">
        <v>423</v>
      </c>
      <c r="I2997" s="637" t="s">
        <v>11533</v>
      </c>
      <c r="J2997" s="637" t="s">
        <v>1188</v>
      </c>
      <c r="K2997" s="637" t="s">
        <v>32</v>
      </c>
      <c r="L2997" s="637">
        <v>16</v>
      </c>
      <c r="M2997" s="638" t="s">
        <v>11525</v>
      </c>
      <c r="N2997" s="74">
        <f t="shared" si="139"/>
        <v>12</v>
      </c>
      <c r="O2997" s="74">
        <f t="shared" si="140"/>
        <v>12</v>
      </c>
      <c r="P2997" s="139" t="str">
        <f t="shared" si="141"/>
        <v>Aquisição_de_Bens_Permanentes</v>
      </c>
    </row>
    <row r="2998" spans="1:16" ht="38.25" x14ac:dyDescent="0.2">
      <c r="A2998" s="627">
        <v>9748</v>
      </c>
      <c r="B2998" s="634">
        <v>45288</v>
      </c>
      <c r="C2998" s="642">
        <v>45261</v>
      </c>
      <c r="D2998" s="636" t="s">
        <v>264</v>
      </c>
      <c r="E2998" s="636" t="s">
        <v>290</v>
      </c>
      <c r="F2998" s="374">
        <v>998</v>
      </c>
      <c r="G2998" s="636" t="s">
        <v>11534</v>
      </c>
      <c r="H2998" s="636" t="s">
        <v>423</v>
      </c>
      <c r="I2998" s="637" t="s">
        <v>11533</v>
      </c>
      <c r="J2998" s="637" t="s">
        <v>1188</v>
      </c>
      <c r="K2998" s="637" t="s">
        <v>32</v>
      </c>
      <c r="L2998" s="637">
        <v>16</v>
      </c>
      <c r="M2998" s="638" t="s">
        <v>11525</v>
      </c>
      <c r="N2998" s="74">
        <f t="shared" si="139"/>
        <v>12</v>
      </c>
      <c r="O2998" s="74">
        <f t="shared" si="140"/>
        <v>12</v>
      </c>
      <c r="P2998" s="139" t="str">
        <f t="shared" si="141"/>
        <v>Gastos_Gerais</v>
      </c>
    </row>
    <row r="2999" spans="1:16" ht="38.25" x14ac:dyDescent="0.2">
      <c r="A2999" s="627">
        <v>9748</v>
      </c>
      <c r="B2999" s="634">
        <v>45288</v>
      </c>
      <c r="C2999" s="642">
        <v>45231</v>
      </c>
      <c r="D2999" s="636" t="s">
        <v>264</v>
      </c>
      <c r="E2999" s="636" t="s">
        <v>182</v>
      </c>
      <c r="F2999" s="374">
        <v>2920</v>
      </c>
      <c r="G2999" s="636" t="s">
        <v>11535</v>
      </c>
      <c r="H2999" s="636" t="s">
        <v>1032</v>
      </c>
      <c r="I2999" s="637" t="s">
        <v>11536</v>
      </c>
      <c r="J2999" s="637" t="s">
        <v>1188</v>
      </c>
      <c r="K2999" s="637" t="s">
        <v>32</v>
      </c>
      <c r="L2999" s="637">
        <v>42</v>
      </c>
      <c r="M2999" s="638">
        <v>45253</v>
      </c>
      <c r="N2999" s="74">
        <f t="shared" si="139"/>
        <v>12</v>
      </c>
      <c r="O2999" s="74">
        <f t="shared" si="140"/>
        <v>11</v>
      </c>
      <c r="P2999" s="139" t="str">
        <f t="shared" si="141"/>
        <v>Gastos_Gerais</v>
      </c>
    </row>
    <row r="3000" spans="1:16" ht="38.25" x14ac:dyDescent="0.2">
      <c r="A3000" s="627">
        <v>9748</v>
      </c>
      <c r="B3000" s="634">
        <v>45288</v>
      </c>
      <c r="C3000" s="642">
        <v>45261</v>
      </c>
      <c r="D3000" s="636" t="s">
        <v>264</v>
      </c>
      <c r="E3000" s="636" t="s">
        <v>402</v>
      </c>
      <c r="F3000" s="374">
        <v>95.99</v>
      </c>
      <c r="G3000" s="636" t="s">
        <v>1487</v>
      </c>
      <c r="H3000" s="636" t="s">
        <v>414</v>
      </c>
      <c r="I3000" s="637" t="s">
        <v>7202</v>
      </c>
      <c r="J3000" s="637" t="s">
        <v>1188</v>
      </c>
      <c r="K3000" s="637" t="s">
        <v>32</v>
      </c>
      <c r="L3000" s="637">
        <v>222341</v>
      </c>
      <c r="M3000" s="638">
        <v>45273</v>
      </c>
      <c r="N3000" s="74">
        <f t="shared" si="139"/>
        <v>12</v>
      </c>
      <c r="O3000" s="74">
        <f t="shared" si="140"/>
        <v>12</v>
      </c>
      <c r="P3000" s="139" t="str">
        <f t="shared" si="141"/>
        <v>Gastos_Gerais</v>
      </c>
    </row>
    <row r="3001" spans="1:16" ht="38.25" x14ac:dyDescent="0.2">
      <c r="A3001" s="627">
        <v>9748</v>
      </c>
      <c r="B3001" s="634">
        <v>45288</v>
      </c>
      <c r="C3001" s="642">
        <v>45261</v>
      </c>
      <c r="D3001" s="636" t="s">
        <v>264</v>
      </c>
      <c r="E3001" s="636" t="s">
        <v>404</v>
      </c>
      <c r="F3001" s="374">
        <v>80</v>
      </c>
      <c r="G3001" s="636" t="s">
        <v>11537</v>
      </c>
      <c r="H3001" s="636" t="s">
        <v>419</v>
      </c>
      <c r="I3001" s="637" t="s">
        <v>11538</v>
      </c>
      <c r="J3001" s="637" t="s">
        <v>1188</v>
      </c>
      <c r="K3001" s="637" t="s">
        <v>32</v>
      </c>
      <c r="L3001" s="637">
        <v>978</v>
      </c>
      <c r="M3001" s="638">
        <v>45287</v>
      </c>
      <c r="N3001" s="74">
        <f t="shared" si="139"/>
        <v>12</v>
      </c>
      <c r="O3001" s="74">
        <f t="shared" si="140"/>
        <v>12</v>
      </c>
      <c r="P3001" s="139" t="str">
        <f t="shared" si="141"/>
        <v>Gastos_Gerais</v>
      </c>
    </row>
    <row r="3002" spans="1:16" ht="38.25" x14ac:dyDescent="0.2">
      <c r="A3002" s="627">
        <v>9748</v>
      </c>
      <c r="B3002" s="634">
        <v>45288</v>
      </c>
      <c r="C3002" s="642">
        <v>45261</v>
      </c>
      <c r="D3002" s="636" t="s">
        <v>264</v>
      </c>
      <c r="E3002" s="636" t="s">
        <v>402</v>
      </c>
      <c r="F3002" s="374">
        <v>305.44</v>
      </c>
      <c r="G3002" s="636" t="s">
        <v>1487</v>
      </c>
      <c r="H3002" s="636" t="s">
        <v>421</v>
      </c>
      <c r="I3002" s="637" t="s">
        <v>7202</v>
      </c>
      <c r="J3002" s="637" t="s">
        <v>1188</v>
      </c>
      <c r="K3002" s="637" t="s">
        <v>32</v>
      </c>
      <c r="L3002" s="637">
        <v>222643</v>
      </c>
      <c r="M3002" s="638">
        <v>45281</v>
      </c>
      <c r="N3002" s="74">
        <f t="shared" si="139"/>
        <v>12</v>
      </c>
      <c r="O3002" s="74">
        <f t="shared" si="140"/>
        <v>12</v>
      </c>
      <c r="P3002" s="139" t="str">
        <f t="shared" si="141"/>
        <v>Gastos_Gerais</v>
      </c>
    </row>
    <row r="3003" spans="1:16" ht="38.25" x14ac:dyDescent="0.2">
      <c r="A3003" s="627">
        <v>9748</v>
      </c>
      <c r="B3003" s="634">
        <v>45288</v>
      </c>
      <c r="C3003" s="642">
        <v>45261</v>
      </c>
      <c r="D3003" s="636" t="s">
        <v>264</v>
      </c>
      <c r="E3003" s="636" t="s">
        <v>96</v>
      </c>
      <c r="F3003" s="374">
        <v>45.9</v>
      </c>
      <c r="G3003" s="636" t="s">
        <v>11539</v>
      </c>
      <c r="H3003" s="636" t="s">
        <v>423</v>
      </c>
      <c r="I3003" s="637" t="s">
        <v>3727</v>
      </c>
      <c r="J3003" s="637" t="s">
        <v>1188</v>
      </c>
      <c r="K3003" s="637" t="s">
        <v>32</v>
      </c>
      <c r="L3003" s="637">
        <v>546215</v>
      </c>
      <c r="M3003" s="638">
        <v>45288</v>
      </c>
      <c r="N3003" s="74">
        <f t="shared" si="139"/>
        <v>12</v>
      </c>
      <c r="O3003" s="74">
        <f t="shared" si="140"/>
        <v>12</v>
      </c>
      <c r="P3003" s="139" t="str">
        <f t="shared" si="141"/>
        <v>Gastos_Gerais</v>
      </c>
    </row>
    <row r="3004" spans="1:16" ht="51" x14ac:dyDescent="0.2">
      <c r="A3004" s="627">
        <v>9748</v>
      </c>
      <c r="B3004" s="634">
        <v>45288</v>
      </c>
      <c r="C3004" s="642">
        <v>45261</v>
      </c>
      <c r="D3004" s="636" t="s">
        <v>176</v>
      </c>
      <c r="E3004" s="636" t="s">
        <v>262</v>
      </c>
      <c r="F3004" s="374">
        <v>887.48</v>
      </c>
      <c r="G3004" s="636" t="s">
        <v>11540</v>
      </c>
      <c r="H3004" s="636" t="s">
        <v>414</v>
      </c>
      <c r="I3004" s="637" t="s">
        <v>11541</v>
      </c>
      <c r="J3004" s="637" t="s">
        <v>1188</v>
      </c>
      <c r="K3004" s="637" t="s">
        <v>4137</v>
      </c>
      <c r="L3004" s="637">
        <v>160222494</v>
      </c>
      <c r="M3004" s="638">
        <v>45288</v>
      </c>
      <c r="N3004" s="74">
        <f t="shared" si="139"/>
        <v>12</v>
      </c>
      <c r="O3004" s="74">
        <f t="shared" si="140"/>
        <v>12</v>
      </c>
      <c r="P3004" s="139" t="str">
        <f t="shared" si="141"/>
        <v>Gastos_com_Pessoal</v>
      </c>
    </row>
    <row r="3005" spans="1:16" ht="51" x14ac:dyDescent="0.2">
      <c r="A3005" s="627">
        <v>9748</v>
      </c>
      <c r="B3005" s="634">
        <v>45288</v>
      </c>
      <c r="C3005" s="642">
        <v>45261</v>
      </c>
      <c r="D3005" s="636" t="s">
        <v>176</v>
      </c>
      <c r="E3005" s="636" t="s">
        <v>280</v>
      </c>
      <c r="F3005" s="374">
        <v>2528.96</v>
      </c>
      <c r="G3005" s="636" t="s">
        <v>11542</v>
      </c>
      <c r="H3005" s="636" t="s">
        <v>414</v>
      </c>
      <c r="I3005" s="637" t="s">
        <v>11541</v>
      </c>
      <c r="J3005" s="637" t="s">
        <v>1188</v>
      </c>
      <c r="K3005" s="637" t="s">
        <v>4137</v>
      </c>
      <c r="L3005" s="637">
        <v>160222494</v>
      </c>
      <c r="M3005" s="638">
        <v>45288</v>
      </c>
      <c r="N3005" s="74">
        <f t="shared" si="139"/>
        <v>12</v>
      </c>
      <c r="O3005" s="74">
        <f t="shared" si="140"/>
        <v>12</v>
      </c>
      <c r="P3005" s="139" t="str">
        <f t="shared" si="141"/>
        <v>Gastos_com_Pessoal</v>
      </c>
    </row>
    <row r="3006" spans="1:16" ht="51" x14ac:dyDescent="0.2">
      <c r="A3006" s="627">
        <v>9748</v>
      </c>
      <c r="B3006" s="634">
        <v>45288</v>
      </c>
      <c r="C3006" s="642">
        <v>45261</v>
      </c>
      <c r="D3006" s="636" t="s">
        <v>176</v>
      </c>
      <c r="E3006" s="636" t="s">
        <v>262</v>
      </c>
      <c r="F3006" s="374">
        <v>609.6</v>
      </c>
      <c r="G3006" s="636" t="s">
        <v>11543</v>
      </c>
      <c r="H3006" s="636" t="s">
        <v>302</v>
      </c>
      <c r="I3006" s="637" t="s">
        <v>11544</v>
      </c>
      <c r="J3006" s="637" t="s">
        <v>1188</v>
      </c>
      <c r="K3006" s="637" t="s">
        <v>4137</v>
      </c>
      <c r="L3006" s="637">
        <v>160222494</v>
      </c>
      <c r="M3006" s="638">
        <v>45288</v>
      </c>
      <c r="N3006" s="74">
        <f t="shared" si="139"/>
        <v>12</v>
      </c>
      <c r="O3006" s="74">
        <f t="shared" si="140"/>
        <v>12</v>
      </c>
      <c r="P3006" s="139" t="str">
        <f t="shared" si="141"/>
        <v>Gastos_com_Pessoal</v>
      </c>
    </row>
    <row r="3007" spans="1:16" ht="51" x14ac:dyDescent="0.2">
      <c r="A3007" s="627">
        <v>9748</v>
      </c>
      <c r="B3007" s="634">
        <v>45288</v>
      </c>
      <c r="C3007" s="642">
        <v>45261</v>
      </c>
      <c r="D3007" s="636" t="s">
        <v>176</v>
      </c>
      <c r="E3007" s="636" t="s">
        <v>280</v>
      </c>
      <c r="F3007" s="374">
        <v>1804.41</v>
      </c>
      <c r="G3007" s="636" t="s">
        <v>11545</v>
      </c>
      <c r="H3007" s="636" t="s">
        <v>302</v>
      </c>
      <c r="I3007" s="637" t="s">
        <v>11544</v>
      </c>
      <c r="J3007" s="637" t="s">
        <v>1188</v>
      </c>
      <c r="K3007" s="637" t="s">
        <v>4137</v>
      </c>
      <c r="L3007" s="637">
        <v>160222494</v>
      </c>
      <c r="M3007" s="638">
        <v>45288</v>
      </c>
      <c r="N3007" s="74">
        <f t="shared" si="139"/>
        <v>12</v>
      </c>
      <c r="O3007" s="74">
        <f t="shared" si="140"/>
        <v>12</v>
      </c>
      <c r="P3007" s="139" t="str">
        <f t="shared" si="141"/>
        <v>Gastos_com_Pessoal</v>
      </c>
    </row>
    <row r="3008" spans="1:16" ht="51" x14ac:dyDescent="0.2">
      <c r="A3008" s="627">
        <v>9748</v>
      </c>
      <c r="B3008" s="634">
        <v>45288</v>
      </c>
      <c r="C3008" s="642">
        <v>45261</v>
      </c>
      <c r="D3008" s="636" t="s">
        <v>176</v>
      </c>
      <c r="E3008" s="636" t="s">
        <v>262</v>
      </c>
      <c r="F3008" s="374">
        <v>894.41</v>
      </c>
      <c r="G3008" s="636" t="s">
        <v>11546</v>
      </c>
      <c r="H3008" s="636" t="s">
        <v>419</v>
      </c>
      <c r="I3008" s="637" t="s">
        <v>6786</v>
      </c>
      <c r="J3008" s="637" t="s">
        <v>1188</v>
      </c>
      <c r="K3008" s="637" t="s">
        <v>4137</v>
      </c>
      <c r="L3008" s="637">
        <v>160222494</v>
      </c>
      <c r="M3008" s="638">
        <v>45288</v>
      </c>
      <c r="N3008" s="74">
        <f t="shared" si="139"/>
        <v>12</v>
      </c>
      <c r="O3008" s="74">
        <f t="shared" si="140"/>
        <v>12</v>
      </c>
      <c r="P3008" s="139" t="str">
        <f t="shared" si="141"/>
        <v>Gastos_com_Pessoal</v>
      </c>
    </row>
    <row r="3009" spans="1:16" ht="51" x14ac:dyDescent="0.2">
      <c r="A3009" s="627">
        <v>9748</v>
      </c>
      <c r="B3009" s="634">
        <v>45288</v>
      </c>
      <c r="C3009" s="642">
        <v>45261</v>
      </c>
      <c r="D3009" s="636" t="s">
        <v>176</v>
      </c>
      <c r="E3009" s="636" t="s">
        <v>280</v>
      </c>
      <c r="F3009" s="374">
        <v>2603.9</v>
      </c>
      <c r="G3009" s="636" t="s">
        <v>11547</v>
      </c>
      <c r="H3009" s="636" t="s">
        <v>419</v>
      </c>
      <c r="I3009" s="637" t="s">
        <v>6786</v>
      </c>
      <c r="J3009" s="637" t="s">
        <v>1188</v>
      </c>
      <c r="K3009" s="637" t="s">
        <v>4137</v>
      </c>
      <c r="L3009" s="637">
        <v>160222494</v>
      </c>
      <c r="M3009" s="638">
        <v>45288</v>
      </c>
      <c r="N3009" s="74">
        <f t="shared" si="139"/>
        <v>12</v>
      </c>
      <c r="O3009" s="74">
        <f t="shared" si="140"/>
        <v>12</v>
      </c>
      <c r="P3009" s="139" t="str">
        <f t="shared" si="141"/>
        <v>Gastos_com_Pessoal</v>
      </c>
    </row>
    <row r="3010" spans="1:16" ht="51" x14ac:dyDescent="0.2">
      <c r="A3010" s="627">
        <v>9748</v>
      </c>
      <c r="B3010" s="634">
        <v>45288</v>
      </c>
      <c r="C3010" s="642">
        <v>45261</v>
      </c>
      <c r="D3010" s="636" t="s">
        <v>176</v>
      </c>
      <c r="E3010" s="636" t="s">
        <v>262</v>
      </c>
      <c r="F3010" s="374">
        <v>904.61</v>
      </c>
      <c r="G3010" s="636" t="s">
        <v>11548</v>
      </c>
      <c r="H3010" s="636" t="s">
        <v>414</v>
      </c>
      <c r="I3010" s="637" t="s">
        <v>11549</v>
      </c>
      <c r="J3010" s="637" t="s">
        <v>1188</v>
      </c>
      <c r="K3010" s="637" t="s">
        <v>4137</v>
      </c>
      <c r="L3010" s="637">
        <v>160222494</v>
      </c>
      <c r="M3010" s="638">
        <v>45288</v>
      </c>
      <c r="N3010" s="74">
        <f t="shared" si="139"/>
        <v>12</v>
      </c>
      <c r="O3010" s="74">
        <f t="shared" si="140"/>
        <v>12</v>
      </c>
      <c r="P3010" s="139" t="str">
        <f t="shared" si="141"/>
        <v>Gastos_com_Pessoal</v>
      </c>
    </row>
    <row r="3011" spans="1:16" ht="51" x14ac:dyDescent="0.2">
      <c r="A3011" s="627">
        <v>9748</v>
      </c>
      <c r="B3011" s="634">
        <v>45288</v>
      </c>
      <c r="C3011" s="642">
        <v>45261</v>
      </c>
      <c r="D3011" s="636" t="s">
        <v>176</v>
      </c>
      <c r="E3011" s="636" t="s">
        <v>280</v>
      </c>
      <c r="F3011" s="374">
        <v>2541.37</v>
      </c>
      <c r="G3011" s="636" t="s">
        <v>11547</v>
      </c>
      <c r="H3011" s="636" t="s">
        <v>414</v>
      </c>
      <c r="I3011" s="637" t="s">
        <v>11549</v>
      </c>
      <c r="J3011" s="637" t="s">
        <v>1188</v>
      </c>
      <c r="K3011" s="637" t="s">
        <v>4137</v>
      </c>
      <c r="L3011" s="637">
        <v>160222494</v>
      </c>
      <c r="M3011" s="638">
        <v>45288</v>
      </c>
      <c r="N3011" s="74">
        <f t="shared" si="139"/>
        <v>12</v>
      </c>
      <c r="O3011" s="74">
        <f t="shared" si="140"/>
        <v>12</v>
      </c>
      <c r="P3011" s="139" t="str">
        <f t="shared" si="141"/>
        <v>Gastos_com_Pessoal</v>
      </c>
    </row>
    <row r="3012" spans="1:16" ht="51" x14ac:dyDescent="0.2">
      <c r="A3012" s="627">
        <v>9748</v>
      </c>
      <c r="B3012" s="634">
        <v>45288</v>
      </c>
      <c r="C3012" s="642">
        <v>45261</v>
      </c>
      <c r="D3012" s="636" t="s">
        <v>176</v>
      </c>
      <c r="E3012" s="636" t="s">
        <v>262</v>
      </c>
      <c r="F3012" s="374">
        <v>907.38</v>
      </c>
      <c r="G3012" s="636" t="s">
        <v>11550</v>
      </c>
      <c r="H3012" s="636" t="s">
        <v>493</v>
      </c>
      <c r="I3012" s="637" t="s">
        <v>11551</v>
      </c>
      <c r="J3012" s="637" t="s">
        <v>1188</v>
      </c>
      <c r="K3012" s="637" t="s">
        <v>4137</v>
      </c>
      <c r="L3012" s="637">
        <v>160222494</v>
      </c>
      <c r="M3012" s="638">
        <v>45288</v>
      </c>
      <c r="N3012" s="74">
        <f t="shared" si="139"/>
        <v>12</v>
      </c>
      <c r="O3012" s="74">
        <f t="shared" si="140"/>
        <v>12</v>
      </c>
      <c r="P3012" s="139" t="str">
        <f t="shared" si="141"/>
        <v>Gastos_com_Pessoal</v>
      </c>
    </row>
    <row r="3013" spans="1:16" ht="51" x14ac:dyDescent="0.2">
      <c r="A3013" s="627">
        <v>9748</v>
      </c>
      <c r="B3013" s="634">
        <v>45288</v>
      </c>
      <c r="C3013" s="642">
        <v>45261</v>
      </c>
      <c r="D3013" s="636" t="s">
        <v>176</v>
      </c>
      <c r="E3013" s="636" t="s">
        <v>280</v>
      </c>
      <c r="F3013" s="374">
        <v>2548.2199999999998</v>
      </c>
      <c r="G3013" s="636" t="s">
        <v>11552</v>
      </c>
      <c r="H3013" s="636" t="s">
        <v>493</v>
      </c>
      <c r="I3013" s="637" t="s">
        <v>11551</v>
      </c>
      <c r="J3013" s="637" t="s">
        <v>1188</v>
      </c>
      <c r="K3013" s="637" t="s">
        <v>4137</v>
      </c>
      <c r="L3013" s="637">
        <v>160222494</v>
      </c>
      <c r="M3013" s="638">
        <v>45288</v>
      </c>
      <c r="N3013" s="74">
        <f t="shared" ref="N3013:N3076" si="142">IF(B3013=0,0,IF(YEAR(B3013)=$O$1,MONTH(B3013)-$N$1+1,(YEAR(B3013)-$O$1)*12-$N$1+1+MONTH(B3013)))</f>
        <v>12</v>
      </c>
      <c r="O3013" s="74">
        <f t="shared" ref="O3013:O3076" si="143">IF(C3013=0,0,IF(YEAR(C3013)=$O$1,MONTH(C3013)-$N$1+1,(YEAR(C3013)-$O$1)*12-$N$1+1+MONTH(C3013)))</f>
        <v>12</v>
      </c>
      <c r="P3013" s="139" t="str">
        <f t="shared" ref="P3013:P3076" si="144">SUBSTITUTE(D3013," ","_")</f>
        <v>Gastos_com_Pessoal</v>
      </c>
    </row>
    <row r="3014" spans="1:16" ht="51" x14ac:dyDescent="0.2">
      <c r="A3014" s="627">
        <v>9748</v>
      </c>
      <c r="B3014" s="634">
        <v>45288</v>
      </c>
      <c r="C3014" s="642">
        <v>45261</v>
      </c>
      <c r="D3014" s="636" t="s">
        <v>176</v>
      </c>
      <c r="E3014" s="636" t="s">
        <v>262</v>
      </c>
      <c r="F3014" s="374">
        <v>893.69</v>
      </c>
      <c r="G3014" s="636" t="s">
        <v>11553</v>
      </c>
      <c r="H3014" s="636" t="s">
        <v>419</v>
      </c>
      <c r="I3014" s="637" t="s">
        <v>6794</v>
      </c>
      <c r="J3014" s="637" t="s">
        <v>1188</v>
      </c>
      <c r="K3014" s="637" t="s">
        <v>4137</v>
      </c>
      <c r="L3014" s="637">
        <v>160222494</v>
      </c>
      <c r="M3014" s="638">
        <v>45288</v>
      </c>
      <c r="N3014" s="74">
        <f t="shared" si="142"/>
        <v>12</v>
      </c>
      <c r="O3014" s="74">
        <f t="shared" si="143"/>
        <v>12</v>
      </c>
      <c r="P3014" s="139" t="str">
        <f t="shared" si="144"/>
        <v>Gastos_com_Pessoal</v>
      </c>
    </row>
    <row r="3015" spans="1:16" ht="51" x14ac:dyDescent="0.2">
      <c r="A3015" s="627">
        <v>9748</v>
      </c>
      <c r="B3015" s="634">
        <v>45288</v>
      </c>
      <c r="C3015" s="642">
        <v>45261</v>
      </c>
      <c r="D3015" s="636" t="s">
        <v>176</v>
      </c>
      <c r="E3015" s="636" t="s">
        <v>280</v>
      </c>
      <c r="F3015" s="374">
        <v>2515.37</v>
      </c>
      <c r="G3015" s="636" t="s">
        <v>11554</v>
      </c>
      <c r="H3015" s="636" t="s">
        <v>419</v>
      </c>
      <c r="I3015" s="637" t="s">
        <v>6794</v>
      </c>
      <c r="J3015" s="637" t="s">
        <v>1188</v>
      </c>
      <c r="K3015" s="637" t="s">
        <v>4137</v>
      </c>
      <c r="L3015" s="637">
        <v>160222494</v>
      </c>
      <c r="M3015" s="638">
        <v>45288</v>
      </c>
      <c r="N3015" s="74">
        <f t="shared" si="142"/>
        <v>12</v>
      </c>
      <c r="O3015" s="74">
        <f t="shared" si="143"/>
        <v>12</v>
      </c>
      <c r="P3015" s="139" t="str">
        <f t="shared" si="144"/>
        <v>Gastos_com_Pessoal</v>
      </c>
    </row>
    <row r="3016" spans="1:16" ht="51" x14ac:dyDescent="0.2">
      <c r="A3016" s="627">
        <v>9748</v>
      </c>
      <c r="B3016" s="634">
        <v>45288</v>
      </c>
      <c r="C3016" s="642">
        <v>45261</v>
      </c>
      <c r="D3016" s="636" t="s">
        <v>176</v>
      </c>
      <c r="E3016" s="636" t="s">
        <v>262</v>
      </c>
      <c r="F3016" s="374">
        <v>981.35</v>
      </c>
      <c r="G3016" s="636" t="s">
        <v>11555</v>
      </c>
      <c r="H3016" s="636" t="s">
        <v>419</v>
      </c>
      <c r="I3016" s="637" t="s">
        <v>11556</v>
      </c>
      <c r="J3016" s="637" t="s">
        <v>1188</v>
      </c>
      <c r="K3016" s="637" t="s">
        <v>4137</v>
      </c>
      <c r="L3016" s="637">
        <v>160222494</v>
      </c>
      <c r="M3016" s="638">
        <v>45288</v>
      </c>
      <c r="N3016" s="74">
        <f t="shared" si="142"/>
        <v>12</v>
      </c>
      <c r="O3016" s="74">
        <f t="shared" si="143"/>
        <v>12</v>
      </c>
      <c r="P3016" s="139" t="str">
        <f t="shared" si="144"/>
        <v>Gastos_com_Pessoal</v>
      </c>
    </row>
    <row r="3017" spans="1:16" ht="51" x14ac:dyDescent="0.2">
      <c r="A3017" s="627">
        <v>9748</v>
      </c>
      <c r="B3017" s="634">
        <v>45288</v>
      </c>
      <c r="C3017" s="642">
        <v>45261</v>
      </c>
      <c r="D3017" s="636" t="s">
        <v>176</v>
      </c>
      <c r="E3017" s="636" t="s">
        <v>280</v>
      </c>
      <c r="F3017" s="374">
        <v>2712.6</v>
      </c>
      <c r="G3017" s="636" t="s">
        <v>11557</v>
      </c>
      <c r="H3017" s="636" t="s">
        <v>419</v>
      </c>
      <c r="I3017" s="637" t="s">
        <v>11556</v>
      </c>
      <c r="J3017" s="637" t="s">
        <v>1188</v>
      </c>
      <c r="K3017" s="637" t="s">
        <v>4137</v>
      </c>
      <c r="L3017" s="637">
        <v>160222494</v>
      </c>
      <c r="M3017" s="638">
        <v>45288</v>
      </c>
      <c r="N3017" s="74">
        <f t="shared" si="142"/>
        <v>12</v>
      </c>
      <c r="O3017" s="74">
        <f t="shared" si="143"/>
        <v>12</v>
      </c>
      <c r="P3017" s="139" t="str">
        <f t="shared" si="144"/>
        <v>Gastos_com_Pessoal</v>
      </c>
    </row>
    <row r="3018" spans="1:16" ht="51" x14ac:dyDescent="0.2">
      <c r="A3018" s="627">
        <v>9748</v>
      </c>
      <c r="B3018" s="634">
        <v>45288</v>
      </c>
      <c r="C3018" s="642">
        <v>45261</v>
      </c>
      <c r="D3018" s="636" t="s">
        <v>176</v>
      </c>
      <c r="E3018" s="636" t="s">
        <v>262</v>
      </c>
      <c r="F3018" s="374">
        <v>1481.45</v>
      </c>
      <c r="G3018" s="636" t="s">
        <v>11558</v>
      </c>
      <c r="H3018" s="636" t="s">
        <v>419</v>
      </c>
      <c r="I3018" s="637" t="s">
        <v>10630</v>
      </c>
      <c r="J3018" s="637" t="s">
        <v>1188</v>
      </c>
      <c r="K3018" s="637" t="s">
        <v>4137</v>
      </c>
      <c r="L3018" s="637">
        <v>160222494</v>
      </c>
      <c r="M3018" s="638">
        <v>45288</v>
      </c>
      <c r="N3018" s="74">
        <f t="shared" si="142"/>
        <v>12</v>
      </c>
      <c r="O3018" s="74">
        <f t="shared" si="143"/>
        <v>12</v>
      </c>
      <c r="P3018" s="139" t="str">
        <f t="shared" si="144"/>
        <v>Gastos_com_Pessoal</v>
      </c>
    </row>
    <row r="3019" spans="1:16" ht="51" x14ac:dyDescent="0.2">
      <c r="A3019" s="627">
        <v>9748</v>
      </c>
      <c r="B3019" s="634">
        <v>45288</v>
      </c>
      <c r="C3019" s="642">
        <v>45261</v>
      </c>
      <c r="D3019" s="636" t="s">
        <v>176</v>
      </c>
      <c r="E3019" s="636" t="s">
        <v>280</v>
      </c>
      <c r="F3019" s="374">
        <v>3752.02</v>
      </c>
      <c r="G3019" s="636" t="s">
        <v>11559</v>
      </c>
      <c r="H3019" s="636" t="s">
        <v>419</v>
      </c>
      <c r="I3019" s="637" t="s">
        <v>10630</v>
      </c>
      <c r="J3019" s="637" t="s">
        <v>1188</v>
      </c>
      <c r="K3019" s="637" t="s">
        <v>4137</v>
      </c>
      <c r="L3019" s="637">
        <v>160222494</v>
      </c>
      <c r="M3019" s="638">
        <v>45288</v>
      </c>
      <c r="N3019" s="74">
        <f t="shared" si="142"/>
        <v>12</v>
      </c>
      <c r="O3019" s="74">
        <f t="shared" si="143"/>
        <v>12</v>
      </c>
      <c r="P3019" s="139" t="str">
        <f t="shared" si="144"/>
        <v>Gastos_com_Pessoal</v>
      </c>
    </row>
    <row r="3020" spans="1:16" ht="51" x14ac:dyDescent="0.2">
      <c r="A3020" s="627">
        <v>9748</v>
      </c>
      <c r="B3020" s="634">
        <v>45288</v>
      </c>
      <c r="C3020" s="642">
        <v>45261</v>
      </c>
      <c r="D3020" s="636" t="s">
        <v>176</v>
      </c>
      <c r="E3020" s="636" t="s">
        <v>262</v>
      </c>
      <c r="F3020" s="374">
        <v>910.67</v>
      </c>
      <c r="G3020" s="636" t="s">
        <v>11560</v>
      </c>
      <c r="H3020" s="636" t="s">
        <v>414</v>
      </c>
      <c r="I3020" s="637" t="s">
        <v>11561</v>
      </c>
      <c r="J3020" s="637" t="s">
        <v>1188</v>
      </c>
      <c r="K3020" s="637" t="s">
        <v>4137</v>
      </c>
      <c r="L3020" s="637">
        <v>160222494</v>
      </c>
      <c r="M3020" s="638">
        <v>45288</v>
      </c>
      <c r="N3020" s="74">
        <f t="shared" si="142"/>
        <v>12</v>
      </c>
      <c r="O3020" s="74">
        <f t="shared" si="143"/>
        <v>12</v>
      </c>
      <c r="P3020" s="139" t="str">
        <f t="shared" si="144"/>
        <v>Gastos_com_Pessoal</v>
      </c>
    </row>
    <row r="3021" spans="1:16" ht="51" x14ac:dyDescent="0.2">
      <c r="A3021" s="627">
        <v>9748</v>
      </c>
      <c r="B3021" s="634">
        <v>45288</v>
      </c>
      <c r="C3021" s="642">
        <v>45261</v>
      </c>
      <c r="D3021" s="636" t="s">
        <v>176</v>
      </c>
      <c r="E3021" s="636" t="s">
        <v>280</v>
      </c>
      <c r="F3021" s="374">
        <v>2584.34</v>
      </c>
      <c r="G3021" s="636" t="s">
        <v>11562</v>
      </c>
      <c r="H3021" s="636" t="s">
        <v>414</v>
      </c>
      <c r="I3021" s="637" t="s">
        <v>11561</v>
      </c>
      <c r="J3021" s="637" t="s">
        <v>1188</v>
      </c>
      <c r="K3021" s="637" t="s">
        <v>4137</v>
      </c>
      <c r="L3021" s="637">
        <v>160222494</v>
      </c>
      <c r="M3021" s="638">
        <v>45288</v>
      </c>
      <c r="N3021" s="74">
        <f t="shared" si="142"/>
        <v>12</v>
      </c>
      <c r="O3021" s="74">
        <f t="shared" si="143"/>
        <v>12</v>
      </c>
      <c r="P3021" s="139" t="str">
        <f t="shared" si="144"/>
        <v>Gastos_com_Pessoal</v>
      </c>
    </row>
    <row r="3022" spans="1:16" ht="51" x14ac:dyDescent="0.2">
      <c r="A3022" s="627">
        <v>9748</v>
      </c>
      <c r="B3022" s="634">
        <v>45288</v>
      </c>
      <c r="C3022" s="642">
        <v>45261</v>
      </c>
      <c r="D3022" s="636" t="s">
        <v>176</v>
      </c>
      <c r="E3022" s="636" t="s">
        <v>262</v>
      </c>
      <c r="F3022" s="374">
        <v>647.49</v>
      </c>
      <c r="G3022" s="636" t="s">
        <v>11563</v>
      </c>
      <c r="H3022" s="636" t="s">
        <v>414</v>
      </c>
      <c r="I3022" s="637" t="s">
        <v>11564</v>
      </c>
      <c r="J3022" s="637" t="s">
        <v>1188</v>
      </c>
      <c r="K3022" s="637" t="s">
        <v>4137</v>
      </c>
      <c r="L3022" s="637">
        <v>160222494</v>
      </c>
      <c r="M3022" s="638">
        <v>45288</v>
      </c>
      <c r="N3022" s="74">
        <f t="shared" si="142"/>
        <v>12</v>
      </c>
      <c r="O3022" s="74">
        <f t="shared" si="143"/>
        <v>12</v>
      </c>
      <c r="P3022" s="139" t="str">
        <f t="shared" si="144"/>
        <v>Gastos_com_Pessoal</v>
      </c>
    </row>
    <row r="3023" spans="1:16" ht="51" x14ac:dyDescent="0.2">
      <c r="A3023" s="627">
        <v>9748</v>
      </c>
      <c r="B3023" s="634">
        <v>45288</v>
      </c>
      <c r="C3023" s="642">
        <v>45261</v>
      </c>
      <c r="D3023" s="636" t="s">
        <v>176</v>
      </c>
      <c r="E3023" s="636" t="s">
        <v>280</v>
      </c>
      <c r="F3023" s="374">
        <v>1920.9</v>
      </c>
      <c r="G3023" s="636" t="s">
        <v>11565</v>
      </c>
      <c r="H3023" s="636" t="s">
        <v>414</v>
      </c>
      <c r="I3023" s="637" t="s">
        <v>11564</v>
      </c>
      <c r="J3023" s="637" t="s">
        <v>1188</v>
      </c>
      <c r="K3023" s="637" t="s">
        <v>4137</v>
      </c>
      <c r="L3023" s="637">
        <v>160222494</v>
      </c>
      <c r="M3023" s="638">
        <v>45288</v>
      </c>
      <c r="N3023" s="74">
        <f t="shared" si="142"/>
        <v>12</v>
      </c>
      <c r="O3023" s="74">
        <f t="shared" si="143"/>
        <v>12</v>
      </c>
      <c r="P3023" s="139" t="str">
        <f t="shared" si="144"/>
        <v>Gastos_com_Pessoal</v>
      </c>
    </row>
    <row r="3024" spans="1:16" ht="51" x14ac:dyDescent="0.2">
      <c r="A3024" s="627">
        <v>9748</v>
      </c>
      <c r="B3024" s="634">
        <v>45288</v>
      </c>
      <c r="C3024" s="642">
        <v>45261</v>
      </c>
      <c r="D3024" s="636" t="s">
        <v>176</v>
      </c>
      <c r="E3024" s="636" t="s">
        <v>262</v>
      </c>
      <c r="F3024" s="374">
        <v>814.26</v>
      </c>
      <c r="G3024" s="636" t="s">
        <v>11566</v>
      </c>
      <c r="H3024" s="636" t="s">
        <v>423</v>
      </c>
      <c r="I3024" s="637" t="s">
        <v>11567</v>
      </c>
      <c r="J3024" s="637" t="s">
        <v>1188</v>
      </c>
      <c r="K3024" s="637" t="s">
        <v>4137</v>
      </c>
      <c r="L3024" s="637">
        <v>160222494</v>
      </c>
      <c r="M3024" s="638">
        <v>45288</v>
      </c>
      <c r="N3024" s="74">
        <f t="shared" si="142"/>
        <v>12</v>
      </c>
      <c r="O3024" s="74">
        <f t="shared" si="143"/>
        <v>12</v>
      </c>
      <c r="P3024" s="139" t="str">
        <f t="shared" si="144"/>
        <v>Gastos_com_Pessoal</v>
      </c>
    </row>
    <row r="3025" spans="1:16" ht="51" x14ac:dyDescent="0.2">
      <c r="A3025" s="627">
        <v>9748</v>
      </c>
      <c r="B3025" s="634">
        <v>45288</v>
      </c>
      <c r="C3025" s="642">
        <v>45261</v>
      </c>
      <c r="D3025" s="636" t="s">
        <v>176</v>
      </c>
      <c r="E3025" s="636" t="s">
        <v>280</v>
      </c>
      <c r="F3025" s="374">
        <v>2324.62</v>
      </c>
      <c r="G3025" s="636" t="s">
        <v>11568</v>
      </c>
      <c r="H3025" s="636" t="s">
        <v>423</v>
      </c>
      <c r="I3025" s="637" t="s">
        <v>11567</v>
      </c>
      <c r="J3025" s="637" t="s">
        <v>1188</v>
      </c>
      <c r="K3025" s="637" t="s">
        <v>4137</v>
      </c>
      <c r="L3025" s="637">
        <v>160222494</v>
      </c>
      <c r="M3025" s="638">
        <v>45288</v>
      </c>
      <c r="N3025" s="74">
        <f t="shared" si="142"/>
        <v>12</v>
      </c>
      <c r="O3025" s="74">
        <f t="shared" si="143"/>
        <v>12</v>
      </c>
      <c r="P3025" s="139" t="str">
        <f t="shared" si="144"/>
        <v>Gastos_com_Pessoal</v>
      </c>
    </row>
    <row r="3026" spans="1:16" ht="51" x14ac:dyDescent="0.2">
      <c r="A3026" s="627">
        <v>9748</v>
      </c>
      <c r="B3026" s="634">
        <v>45288</v>
      </c>
      <c r="C3026" s="642">
        <v>45261</v>
      </c>
      <c r="D3026" s="636" t="s">
        <v>176</v>
      </c>
      <c r="E3026" s="636" t="s">
        <v>262</v>
      </c>
      <c r="F3026" s="374">
        <v>949.4</v>
      </c>
      <c r="G3026" s="636" t="s">
        <v>11569</v>
      </c>
      <c r="H3026" s="636" t="s">
        <v>419</v>
      </c>
      <c r="I3026" s="637" t="s">
        <v>11570</v>
      </c>
      <c r="J3026" s="637" t="s">
        <v>1188</v>
      </c>
      <c r="K3026" s="637" t="s">
        <v>4137</v>
      </c>
      <c r="L3026" s="637">
        <v>160222494</v>
      </c>
      <c r="M3026" s="638">
        <v>45288</v>
      </c>
      <c r="N3026" s="74">
        <f t="shared" si="142"/>
        <v>12</v>
      </c>
      <c r="O3026" s="74">
        <f t="shared" si="143"/>
        <v>12</v>
      </c>
      <c r="P3026" s="139" t="str">
        <f t="shared" si="144"/>
        <v>Gastos_com_Pessoal</v>
      </c>
    </row>
    <row r="3027" spans="1:16" ht="51" x14ac:dyDescent="0.2">
      <c r="A3027" s="627">
        <v>9748</v>
      </c>
      <c r="B3027" s="634">
        <v>45288</v>
      </c>
      <c r="C3027" s="642">
        <v>45261</v>
      </c>
      <c r="D3027" s="636" t="s">
        <v>176</v>
      </c>
      <c r="E3027" s="636" t="s">
        <v>280</v>
      </c>
      <c r="F3027" s="374">
        <v>2734.34</v>
      </c>
      <c r="G3027" s="636" t="s">
        <v>11571</v>
      </c>
      <c r="H3027" s="636" t="s">
        <v>419</v>
      </c>
      <c r="I3027" s="637" t="s">
        <v>11570</v>
      </c>
      <c r="J3027" s="637" t="s">
        <v>1188</v>
      </c>
      <c r="K3027" s="637" t="s">
        <v>4137</v>
      </c>
      <c r="L3027" s="637">
        <v>160222494</v>
      </c>
      <c r="M3027" s="638">
        <v>45288</v>
      </c>
      <c r="N3027" s="74">
        <f t="shared" si="142"/>
        <v>12</v>
      </c>
      <c r="O3027" s="74">
        <f t="shared" si="143"/>
        <v>12</v>
      </c>
      <c r="P3027" s="139" t="str">
        <f t="shared" si="144"/>
        <v>Gastos_com_Pessoal</v>
      </c>
    </row>
    <row r="3028" spans="1:16" ht="51" x14ac:dyDescent="0.2">
      <c r="A3028" s="627">
        <v>9748</v>
      </c>
      <c r="B3028" s="634">
        <v>45288</v>
      </c>
      <c r="C3028" s="642">
        <v>45261</v>
      </c>
      <c r="D3028" s="636" t="s">
        <v>176</v>
      </c>
      <c r="E3028" s="636" t="s">
        <v>262</v>
      </c>
      <c r="F3028" s="374">
        <v>1855.19</v>
      </c>
      <c r="G3028" s="636" t="s">
        <v>11572</v>
      </c>
      <c r="H3028" s="636" t="s">
        <v>302</v>
      </c>
      <c r="I3028" s="637" t="s">
        <v>5248</v>
      </c>
      <c r="J3028" s="637" t="s">
        <v>1188</v>
      </c>
      <c r="K3028" s="637" t="s">
        <v>4137</v>
      </c>
      <c r="L3028" s="637">
        <v>160222494</v>
      </c>
      <c r="M3028" s="638">
        <v>45288</v>
      </c>
      <c r="N3028" s="74">
        <f t="shared" si="142"/>
        <v>12</v>
      </c>
      <c r="O3028" s="74">
        <f t="shared" si="143"/>
        <v>12</v>
      </c>
      <c r="P3028" s="139" t="str">
        <f t="shared" si="144"/>
        <v>Gastos_com_Pessoal</v>
      </c>
    </row>
    <row r="3029" spans="1:16" ht="51" x14ac:dyDescent="0.2">
      <c r="A3029" s="627">
        <v>9748</v>
      </c>
      <c r="B3029" s="634">
        <v>45288</v>
      </c>
      <c r="C3029" s="642">
        <v>45261</v>
      </c>
      <c r="D3029" s="636" t="s">
        <v>176</v>
      </c>
      <c r="E3029" s="636" t="s">
        <v>280</v>
      </c>
      <c r="F3029" s="374">
        <v>4409.93</v>
      </c>
      <c r="G3029" s="636" t="s">
        <v>11573</v>
      </c>
      <c r="H3029" s="636" t="s">
        <v>302</v>
      </c>
      <c r="I3029" s="637" t="s">
        <v>5248</v>
      </c>
      <c r="J3029" s="637" t="s">
        <v>1188</v>
      </c>
      <c r="K3029" s="637" t="s">
        <v>4137</v>
      </c>
      <c r="L3029" s="637">
        <v>160222494</v>
      </c>
      <c r="M3029" s="638">
        <v>45288</v>
      </c>
      <c r="N3029" s="74">
        <f t="shared" si="142"/>
        <v>12</v>
      </c>
      <c r="O3029" s="74">
        <f t="shared" si="143"/>
        <v>12</v>
      </c>
      <c r="P3029" s="139" t="str">
        <f t="shared" si="144"/>
        <v>Gastos_com_Pessoal</v>
      </c>
    </row>
    <row r="3030" spans="1:16" ht="51" x14ac:dyDescent="0.2">
      <c r="A3030" s="627">
        <v>9748</v>
      </c>
      <c r="B3030" s="634">
        <v>45288</v>
      </c>
      <c r="C3030" s="642">
        <v>45261</v>
      </c>
      <c r="D3030" s="636" t="s">
        <v>176</v>
      </c>
      <c r="E3030" s="636" t="s">
        <v>262</v>
      </c>
      <c r="F3030" s="374">
        <v>1017.29</v>
      </c>
      <c r="G3030" s="636" t="s">
        <v>11574</v>
      </c>
      <c r="H3030" s="636" t="s">
        <v>423</v>
      </c>
      <c r="I3030" s="637" t="s">
        <v>11575</v>
      </c>
      <c r="J3030" s="637" t="s">
        <v>1188</v>
      </c>
      <c r="K3030" s="637" t="s">
        <v>4137</v>
      </c>
      <c r="L3030" s="637">
        <v>160222494</v>
      </c>
      <c r="M3030" s="638">
        <v>45288</v>
      </c>
      <c r="N3030" s="74">
        <f t="shared" si="142"/>
        <v>12</v>
      </c>
      <c r="O3030" s="74">
        <f t="shared" si="143"/>
        <v>12</v>
      </c>
      <c r="P3030" s="139" t="str">
        <f t="shared" si="144"/>
        <v>Gastos_com_Pessoal</v>
      </c>
    </row>
    <row r="3031" spans="1:16" ht="51" x14ac:dyDescent="0.2">
      <c r="A3031" s="627">
        <v>9748</v>
      </c>
      <c r="B3031" s="634">
        <v>45288</v>
      </c>
      <c r="C3031" s="642">
        <v>45261</v>
      </c>
      <c r="D3031" s="636" t="s">
        <v>176</v>
      </c>
      <c r="E3031" s="636" t="s">
        <v>280</v>
      </c>
      <c r="F3031" s="374">
        <v>2830.81</v>
      </c>
      <c r="G3031" s="636" t="s">
        <v>11576</v>
      </c>
      <c r="H3031" s="636" t="s">
        <v>423</v>
      </c>
      <c r="I3031" s="637" t="s">
        <v>11575</v>
      </c>
      <c r="J3031" s="637" t="s">
        <v>1188</v>
      </c>
      <c r="K3031" s="637" t="s">
        <v>4137</v>
      </c>
      <c r="L3031" s="637">
        <v>160222494</v>
      </c>
      <c r="M3031" s="638">
        <v>45288</v>
      </c>
      <c r="N3031" s="74">
        <f t="shared" si="142"/>
        <v>12</v>
      </c>
      <c r="O3031" s="74">
        <f t="shared" si="143"/>
        <v>12</v>
      </c>
      <c r="P3031" s="139" t="str">
        <f t="shared" si="144"/>
        <v>Gastos_com_Pessoal</v>
      </c>
    </row>
    <row r="3032" spans="1:16" ht="51" x14ac:dyDescent="0.2">
      <c r="A3032" s="627">
        <v>9748</v>
      </c>
      <c r="B3032" s="634">
        <v>45288</v>
      </c>
      <c r="C3032" s="642">
        <v>45261</v>
      </c>
      <c r="D3032" s="636" t="s">
        <v>176</v>
      </c>
      <c r="E3032" s="636" t="s">
        <v>262</v>
      </c>
      <c r="F3032" s="374">
        <v>1003.02</v>
      </c>
      <c r="G3032" s="636" t="s">
        <v>11577</v>
      </c>
      <c r="H3032" s="636" t="s">
        <v>423</v>
      </c>
      <c r="I3032" s="637" t="s">
        <v>11578</v>
      </c>
      <c r="J3032" s="637" t="s">
        <v>1188</v>
      </c>
      <c r="K3032" s="637" t="s">
        <v>4137</v>
      </c>
      <c r="L3032" s="637">
        <v>160222494</v>
      </c>
      <c r="M3032" s="638">
        <v>45288</v>
      </c>
      <c r="N3032" s="74">
        <f t="shared" si="142"/>
        <v>12</v>
      </c>
      <c r="O3032" s="74">
        <f t="shared" si="143"/>
        <v>12</v>
      </c>
      <c r="P3032" s="139" t="str">
        <f t="shared" si="144"/>
        <v>Gastos_com_Pessoal</v>
      </c>
    </row>
    <row r="3033" spans="1:16" ht="51" x14ac:dyDescent="0.2">
      <c r="A3033" s="627">
        <v>9748</v>
      </c>
      <c r="B3033" s="634">
        <v>45288</v>
      </c>
      <c r="C3033" s="642">
        <v>45261</v>
      </c>
      <c r="D3033" s="636" t="s">
        <v>176</v>
      </c>
      <c r="E3033" s="636" t="s">
        <v>280</v>
      </c>
      <c r="F3033" s="374">
        <v>2758.12</v>
      </c>
      <c r="G3033" s="636" t="s">
        <v>11579</v>
      </c>
      <c r="H3033" s="636" t="s">
        <v>423</v>
      </c>
      <c r="I3033" s="637" t="s">
        <v>11578</v>
      </c>
      <c r="J3033" s="637" t="s">
        <v>1188</v>
      </c>
      <c r="K3033" s="637" t="s">
        <v>4137</v>
      </c>
      <c r="L3033" s="637">
        <v>160222494</v>
      </c>
      <c r="M3033" s="638">
        <v>45288</v>
      </c>
      <c r="N3033" s="74">
        <f t="shared" si="142"/>
        <v>12</v>
      </c>
      <c r="O3033" s="74">
        <f t="shared" si="143"/>
        <v>12</v>
      </c>
      <c r="P3033" s="139" t="str">
        <f t="shared" si="144"/>
        <v>Gastos_com_Pessoal</v>
      </c>
    </row>
    <row r="3034" spans="1:16" ht="51" x14ac:dyDescent="0.2">
      <c r="A3034" s="627">
        <v>9748</v>
      </c>
      <c r="B3034" s="634">
        <v>45288</v>
      </c>
      <c r="C3034" s="642">
        <v>45261</v>
      </c>
      <c r="D3034" s="636" t="s">
        <v>176</v>
      </c>
      <c r="E3034" s="636" t="s">
        <v>262</v>
      </c>
      <c r="F3034" s="374">
        <v>707.22</v>
      </c>
      <c r="G3034" s="636" t="s">
        <v>11580</v>
      </c>
      <c r="H3034" s="636" t="s">
        <v>414</v>
      </c>
      <c r="I3034" s="637" t="s">
        <v>3425</v>
      </c>
      <c r="J3034" s="637" t="s">
        <v>1188</v>
      </c>
      <c r="K3034" s="637" t="s">
        <v>4137</v>
      </c>
      <c r="L3034" s="637">
        <v>160222494</v>
      </c>
      <c r="M3034" s="638">
        <v>45288</v>
      </c>
      <c r="N3034" s="74">
        <f t="shared" si="142"/>
        <v>12</v>
      </c>
      <c r="O3034" s="74">
        <f t="shared" si="143"/>
        <v>12</v>
      </c>
      <c r="P3034" s="139" t="str">
        <f t="shared" si="144"/>
        <v>Gastos_com_Pessoal</v>
      </c>
    </row>
    <row r="3035" spans="1:16" ht="51" x14ac:dyDescent="0.2">
      <c r="A3035" s="627">
        <v>9748</v>
      </c>
      <c r="B3035" s="634">
        <v>45288</v>
      </c>
      <c r="C3035" s="642">
        <v>45261</v>
      </c>
      <c r="D3035" s="636" t="s">
        <v>176</v>
      </c>
      <c r="E3035" s="636" t="s">
        <v>280</v>
      </c>
      <c r="F3035" s="374">
        <v>2096.41</v>
      </c>
      <c r="G3035" s="636" t="s">
        <v>11581</v>
      </c>
      <c r="H3035" s="636" t="s">
        <v>414</v>
      </c>
      <c r="I3035" s="637" t="s">
        <v>3425</v>
      </c>
      <c r="J3035" s="637" t="s">
        <v>1188</v>
      </c>
      <c r="K3035" s="637" t="s">
        <v>4137</v>
      </c>
      <c r="L3035" s="637">
        <v>160222494</v>
      </c>
      <c r="M3035" s="638">
        <v>45288</v>
      </c>
      <c r="N3035" s="74">
        <f t="shared" si="142"/>
        <v>12</v>
      </c>
      <c r="O3035" s="74">
        <f t="shared" si="143"/>
        <v>12</v>
      </c>
      <c r="P3035" s="139" t="str">
        <f t="shared" si="144"/>
        <v>Gastos_com_Pessoal</v>
      </c>
    </row>
    <row r="3036" spans="1:16" ht="51" x14ac:dyDescent="0.2">
      <c r="A3036" s="627">
        <v>9748</v>
      </c>
      <c r="B3036" s="634">
        <v>45288</v>
      </c>
      <c r="C3036" s="642">
        <v>45261</v>
      </c>
      <c r="D3036" s="636" t="s">
        <v>176</v>
      </c>
      <c r="E3036" s="636" t="s">
        <v>262</v>
      </c>
      <c r="F3036" s="374">
        <v>562.33000000000004</v>
      </c>
      <c r="G3036" s="636" t="s">
        <v>11582</v>
      </c>
      <c r="H3036" s="636" t="s">
        <v>423</v>
      </c>
      <c r="I3036" s="637" t="s">
        <v>11583</v>
      </c>
      <c r="J3036" s="637" t="s">
        <v>1188</v>
      </c>
      <c r="K3036" s="637" t="s">
        <v>4137</v>
      </c>
      <c r="L3036" s="637">
        <v>160222494</v>
      </c>
      <c r="M3036" s="638">
        <v>45288</v>
      </c>
      <c r="N3036" s="74">
        <f t="shared" si="142"/>
        <v>12</v>
      </c>
      <c r="O3036" s="74">
        <f t="shared" si="143"/>
        <v>12</v>
      </c>
      <c r="P3036" s="139" t="str">
        <f t="shared" si="144"/>
        <v>Gastos_com_Pessoal</v>
      </c>
    </row>
    <row r="3037" spans="1:16" ht="51" x14ac:dyDescent="0.2">
      <c r="A3037" s="627">
        <v>9748</v>
      </c>
      <c r="B3037" s="634">
        <v>45288</v>
      </c>
      <c r="C3037" s="642">
        <v>45261</v>
      </c>
      <c r="D3037" s="636" t="s">
        <v>176</v>
      </c>
      <c r="E3037" s="636" t="s">
        <v>280</v>
      </c>
      <c r="F3037" s="374">
        <v>1676.64</v>
      </c>
      <c r="G3037" s="636" t="s">
        <v>11584</v>
      </c>
      <c r="H3037" s="636" t="s">
        <v>423</v>
      </c>
      <c r="I3037" s="637" t="s">
        <v>11583</v>
      </c>
      <c r="J3037" s="637" t="s">
        <v>1188</v>
      </c>
      <c r="K3037" s="637" t="s">
        <v>4137</v>
      </c>
      <c r="L3037" s="637">
        <v>160222494</v>
      </c>
      <c r="M3037" s="638">
        <v>45288</v>
      </c>
      <c r="N3037" s="74">
        <f t="shared" si="142"/>
        <v>12</v>
      </c>
      <c r="O3037" s="74">
        <f t="shared" si="143"/>
        <v>12</v>
      </c>
      <c r="P3037" s="139" t="str">
        <f t="shared" si="144"/>
        <v>Gastos_com_Pessoal</v>
      </c>
    </row>
    <row r="3038" spans="1:16" ht="51" x14ac:dyDescent="0.2">
      <c r="A3038" s="627">
        <v>9748</v>
      </c>
      <c r="B3038" s="634">
        <v>45288</v>
      </c>
      <c r="C3038" s="642">
        <v>45261</v>
      </c>
      <c r="D3038" s="636" t="s">
        <v>176</v>
      </c>
      <c r="E3038" s="636" t="s">
        <v>262</v>
      </c>
      <c r="F3038" s="374">
        <v>656.42</v>
      </c>
      <c r="G3038" s="636" t="s">
        <v>11585</v>
      </c>
      <c r="H3038" s="636" t="s">
        <v>419</v>
      </c>
      <c r="I3038" s="637" t="s">
        <v>7186</v>
      </c>
      <c r="J3038" s="637" t="s">
        <v>1188</v>
      </c>
      <c r="K3038" s="637" t="s">
        <v>4137</v>
      </c>
      <c r="L3038" s="637">
        <v>160222494</v>
      </c>
      <c r="M3038" s="638">
        <v>45288</v>
      </c>
      <c r="N3038" s="74">
        <f t="shared" si="142"/>
        <v>12</v>
      </c>
      <c r="O3038" s="74">
        <f t="shared" si="143"/>
        <v>12</v>
      </c>
      <c r="P3038" s="139" t="str">
        <f t="shared" si="144"/>
        <v>Gastos_com_Pessoal</v>
      </c>
    </row>
    <row r="3039" spans="1:16" ht="51" x14ac:dyDescent="0.2">
      <c r="A3039" s="627">
        <v>9748</v>
      </c>
      <c r="B3039" s="634">
        <v>45288</v>
      </c>
      <c r="C3039" s="642">
        <v>45261</v>
      </c>
      <c r="D3039" s="636" t="s">
        <v>176</v>
      </c>
      <c r="E3039" s="636" t="s">
        <v>280</v>
      </c>
      <c r="F3039" s="374">
        <v>1930.84</v>
      </c>
      <c r="G3039" s="636" t="s">
        <v>11586</v>
      </c>
      <c r="H3039" s="636" t="s">
        <v>419</v>
      </c>
      <c r="I3039" s="637" t="s">
        <v>7186</v>
      </c>
      <c r="J3039" s="637" t="s">
        <v>1188</v>
      </c>
      <c r="K3039" s="637" t="s">
        <v>4137</v>
      </c>
      <c r="L3039" s="637">
        <v>160222494</v>
      </c>
      <c r="M3039" s="638">
        <v>45288</v>
      </c>
      <c r="N3039" s="74">
        <f t="shared" si="142"/>
        <v>12</v>
      </c>
      <c r="O3039" s="74">
        <f t="shared" si="143"/>
        <v>12</v>
      </c>
      <c r="P3039" s="139" t="str">
        <f t="shared" si="144"/>
        <v>Gastos_com_Pessoal</v>
      </c>
    </row>
    <row r="3040" spans="1:16" ht="51" x14ac:dyDescent="0.2">
      <c r="A3040" s="627">
        <v>9748</v>
      </c>
      <c r="B3040" s="634">
        <v>45288</v>
      </c>
      <c r="C3040" s="642">
        <v>45261</v>
      </c>
      <c r="D3040" s="636" t="s">
        <v>176</v>
      </c>
      <c r="E3040" s="636" t="s">
        <v>262</v>
      </c>
      <c r="F3040" s="374">
        <v>684.48</v>
      </c>
      <c r="G3040" s="636" t="s">
        <v>11587</v>
      </c>
      <c r="H3040" s="636" t="s">
        <v>421</v>
      </c>
      <c r="I3040" s="637" t="s">
        <v>8037</v>
      </c>
      <c r="J3040" s="637" t="s">
        <v>1188</v>
      </c>
      <c r="K3040" s="637" t="s">
        <v>4137</v>
      </c>
      <c r="L3040" s="637">
        <v>160222494</v>
      </c>
      <c r="M3040" s="638">
        <v>45288</v>
      </c>
      <c r="N3040" s="74">
        <f t="shared" si="142"/>
        <v>12</v>
      </c>
      <c r="O3040" s="74">
        <f t="shared" si="143"/>
        <v>12</v>
      </c>
      <c r="P3040" s="139" t="str">
        <f t="shared" si="144"/>
        <v>Gastos_com_Pessoal</v>
      </c>
    </row>
    <row r="3041" spans="1:16" ht="51" x14ac:dyDescent="0.2">
      <c r="A3041" s="627">
        <v>9748</v>
      </c>
      <c r="B3041" s="634">
        <v>45288</v>
      </c>
      <c r="C3041" s="642">
        <v>45261</v>
      </c>
      <c r="D3041" s="636" t="s">
        <v>176</v>
      </c>
      <c r="E3041" s="636" t="s">
        <v>280</v>
      </c>
      <c r="F3041" s="374">
        <v>2020.72</v>
      </c>
      <c r="G3041" s="636" t="s">
        <v>11588</v>
      </c>
      <c r="H3041" s="636" t="s">
        <v>421</v>
      </c>
      <c r="I3041" s="637" t="s">
        <v>8037</v>
      </c>
      <c r="J3041" s="637" t="s">
        <v>1188</v>
      </c>
      <c r="K3041" s="637" t="s">
        <v>4137</v>
      </c>
      <c r="L3041" s="637">
        <v>160222494</v>
      </c>
      <c r="M3041" s="638">
        <v>45288</v>
      </c>
      <c r="N3041" s="74">
        <f t="shared" si="142"/>
        <v>12</v>
      </c>
      <c r="O3041" s="74">
        <f t="shared" si="143"/>
        <v>12</v>
      </c>
      <c r="P3041" s="139" t="str">
        <f t="shared" si="144"/>
        <v>Gastos_com_Pessoal</v>
      </c>
    </row>
    <row r="3042" spans="1:16" ht="51" x14ac:dyDescent="0.2">
      <c r="A3042" s="627">
        <v>9748</v>
      </c>
      <c r="B3042" s="634">
        <v>45288</v>
      </c>
      <c r="C3042" s="642">
        <v>45261</v>
      </c>
      <c r="D3042" s="636" t="s">
        <v>176</v>
      </c>
      <c r="E3042" s="636" t="s">
        <v>262</v>
      </c>
      <c r="F3042" s="374">
        <v>1101.58</v>
      </c>
      <c r="G3042" s="636" t="s">
        <v>11589</v>
      </c>
      <c r="H3042" s="636" t="s">
        <v>419</v>
      </c>
      <c r="I3042" s="637" t="s">
        <v>6960</v>
      </c>
      <c r="J3042" s="637" t="s">
        <v>1188</v>
      </c>
      <c r="K3042" s="637" t="s">
        <v>4137</v>
      </c>
      <c r="L3042" s="637">
        <v>160222494</v>
      </c>
      <c r="M3042" s="638">
        <v>45288</v>
      </c>
      <c r="N3042" s="74">
        <f t="shared" si="142"/>
        <v>12</v>
      </c>
      <c r="O3042" s="74">
        <f t="shared" si="143"/>
        <v>12</v>
      </c>
      <c r="P3042" s="139" t="str">
        <f t="shared" si="144"/>
        <v>Gastos_com_Pessoal</v>
      </c>
    </row>
    <row r="3043" spans="1:16" ht="51" x14ac:dyDescent="0.2">
      <c r="A3043" s="627">
        <v>9748</v>
      </c>
      <c r="B3043" s="634">
        <v>45288</v>
      </c>
      <c r="C3043" s="642">
        <v>45261</v>
      </c>
      <c r="D3043" s="636" t="s">
        <v>176</v>
      </c>
      <c r="E3043" s="636" t="s">
        <v>280</v>
      </c>
      <c r="F3043" s="374">
        <v>2964.98</v>
      </c>
      <c r="G3043" s="636" t="s">
        <v>11590</v>
      </c>
      <c r="H3043" s="636" t="s">
        <v>419</v>
      </c>
      <c r="I3043" s="637" t="s">
        <v>6960</v>
      </c>
      <c r="J3043" s="637" t="s">
        <v>1188</v>
      </c>
      <c r="K3043" s="637" t="s">
        <v>4137</v>
      </c>
      <c r="L3043" s="637">
        <v>160222494</v>
      </c>
      <c r="M3043" s="638">
        <v>45288</v>
      </c>
      <c r="N3043" s="74">
        <f t="shared" si="142"/>
        <v>12</v>
      </c>
      <c r="O3043" s="74">
        <f t="shared" si="143"/>
        <v>12</v>
      </c>
      <c r="P3043" s="139" t="str">
        <f t="shared" si="144"/>
        <v>Gastos_com_Pessoal</v>
      </c>
    </row>
    <row r="3044" spans="1:16" ht="51" x14ac:dyDescent="0.2">
      <c r="A3044" s="627">
        <v>9748</v>
      </c>
      <c r="B3044" s="634">
        <v>45288</v>
      </c>
      <c r="C3044" s="642">
        <v>45261</v>
      </c>
      <c r="D3044" s="636" t="s">
        <v>176</v>
      </c>
      <c r="E3044" s="636" t="s">
        <v>262</v>
      </c>
      <c r="F3044" s="374">
        <v>601.38</v>
      </c>
      <c r="G3044" s="636" t="s">
        <v>11591</v>
      </c>
      <c r="H3044" s="636" t="s">
        <v>421</v>
      </c>
      <c r="I3044" s="637" t="s">
        <v>11592</v>
      </c>
      <c r="J3044" s="637" t="s">
        <v>1188</v>
      </c>
      <c r="K3044" s="637" t="s">
        <v>4137</v>
      </c>
      <c r="L3044" s="637">
        <v>160222494</v>
      </c>
      <c r="M3044" s="638">
        <v>45288</v>
      </c>
      <c r="N3044" s="74">
        <f t="shared" si="142"/>
        <v>12</v>
      </c>
      <c r="O3044" s="74">
        <f t="shared" si="143"/>
        <v>12</v>
      </c>
      <c r="P3044" s="139" t="str">
        <f t="shared" si="144"/>
        <v>Gastos_com_Pessoal</v>
      </c>
    </row>
    <row r="3045" spans="1:16" ht="51" x14ac:dyDescent="0.2">
      <c r="A3045" s="627">
        <v>9748</v>
      </c>
      <c r="B3045" s="634">
        <v>45288</v>
      </c>
      <c r="C3045" s="642">
        <v>45261</v>
      </c>
      <c r="D3045" s="636" t="s">
        <v>176</v>
      </c>
      <c r="E3045" s="636" t="s">
        <v>280</v>
      </c>
      <c r="F3045" s="374">
        <v>1782.01</v>
      </c>
      <c r="G3045" s="636" t="s">
        <v>11593</v>
      </c>
      <c r="H3045" s="636" t="s">
        <v>421</v>
      </c>
      <c r="I3045" s="637" t="s">
        <v>11592</v>
      </c>
      <c r="J3045" s="637" t="s">
        <v>1188</v>
      </c>
      <c r="K3045" s="637" t="s">
        <v>4137</v>
      </c>
      <c r="L3045" s="637">
        <v>160222494</v>
      </c>
      <c r="M3045" s="638">
        <v>45288</v>
      </c>
      <c r="N3045" s="74">
        <f t="shared" si="142"/>
        <v>12</v>
      </c>
      <c r="O3045" s="74">
        <f t="shared" si="143"/>
        <v>12</v>
      </c>
      <c r="P3045" s="139" t="str">
        <f t="shared" si="144"/>
        <v>Gastos_com_Pessoal</v>
      </c>
    </row>
    <row r="3046" spans="1:16" ht="51" x14ac:dyDescent="0.2">
      <c r="A3046" s="627">
        <v>9748</v>
      </c>
      <c r="B3046" s="634">
        <v>45288</v>
      </c>
      <c r="C3046" s="642">
        <v>45261</v>
      </c>
      <c r="D3046" s="636" t="s">
        <v>176</v>
      </c>
      <c r="E3046" s="636" t="s">
        <v>262</v>
      </c>
      <c r="F3046" s="374">
        <v>1361.26</v>
      </c>
      <c r="G3046" s="636" t="s">
        <v>11594</v>
      </c>
      <c r="H3046" s="636" t="s">
        <v>414</v>
      </c>
      <c r="I3046" s="637" t="s">
        <v>11595</v>
      </c>
      <c r="J3046" s="637" t="s">
        <v>1188</v>
      </c>
      <c r="K3046" s="637" t="s">
        <v>4137</v>
      </c>
      <c r="L3046" s="637">
        <v>160222494</v>
      </c>
      <c r="M3046" s="638">
        <v>45288</v>
      </c>
      <c r="N3046" s="74">
        <f t="shared" si="142"/>
        <v>12</v>
      </c>
      <c r="O3046" s="74">
        <f t="shared" si="143"/>
        <v>12</v>
      </c>
      <c r="P3046" s="139" t="str">
        <f t="shared" si="144"/>
        <v>Gastos_com_Pessoal</v>
      </c>
    </row>
    <row r="3047" spans="1:16" ht="51" x14ac:dyDescent="0.2">
      <c r="A3047" s="627">
        <v>9748</v>
      </c>
      <c r="B3047" s="634">
        <v>45288</v>
      </c>
      <c r="C3047" s="642">
        <v>45261</v>
      </c>
      <c r="D3047" s="636" t="s">
        <v>176</v>
      </c>
      <c r="E3047" s="636" t="s">
        <v>280</v>
      </c>
      <c r="F3047" s="374">
        <v>3523.51</v>
      </c>
      <c r="G3047" s="636" t="s">
        <v>11596</v>
      </c>
      <c r="H3047" s="636" t="s">
        <v>414</v>
      </c>
      <c r="I3047" s="637" t="s">
        <v>11595</v>
      </c>
      <c r="J3047" s="637" t="s">
        <v>1188</v>
      </c>
      <c r="K3047" s="637" t="s">
        <v>4137</v>
      </c>
      <c r="L3047" s="637">
        <v>160222494</v>
      </c>
      <c r="M3047" s="638">
        <v>45288</v>
      </c>
      <c r="N3047" s="74">
        <f t="shared" si="142"/>
        <v>12</v>
      </c>
      <c r="O3047" s="74">
        <f t="shared" si="143"/>
        <v>12</v>
      </c>
      <c r="P3047" s="139" t="str">
        <f t="shared" si="144"/>
        <v>Gastos_com_Pessoal</v>
      </c>
    </row>
    <row r="3048" spans="1:16" ht="51" x14ac:dyDescent="0.2">
      <c r="A3048" s="627">
        <v>9748</v>
      </c>
      <c r="B3048" s="634">
        <v>45288</v>
      </c>
      <c r="C3048" s="642">
        <v>45261</v>
      </c>
      <c r="D3048" s="636" t="s">
        <v>176</v>
      </c>
      <c r="E3048" s="636" t="s">
        <v>262</v>
      </c>
      <c r="F3048" s="374">
        <v>609.6</v>
      </c>
      <c r="G3048" s="636" t="s">
        <v>11597</v>
      </c>
      <c r="H3048" s="636" t="s">
        <v>302</v>
      </c>
      <c r="I3048" s="637" t="s">
        <v>6851</v>
      </c>
      <c r="J3048" s="637" t="s">
        <v>1188</v>
      </c>
      <c r="K3048" s="637" t="s">
        <v>4137</v>
      </c>
      <c r="L3048" s="637">
        <v>160222494</v>
      </c>
      <c r="M3048" s="638">
        <v>45288</v>
      </c>
      <c r="N3048" s="74">
        <f t="shared" si="142"/>
        <v>12</v>
      </c>
      <c r="O3048" s="74">
        <f t="shared" si="143"/>
        <v>12</v>
      </c>
      <c r="P3048" s="139" t="str">
        <f t="shared" si="144"/>
        <v>Gastos_com_Pessoal</v>
      </c>
    </row>
    <row r="3049" spans="1:16" ht="51" x14ac:dyDescent="0.2">
      <c r="A3049" s="627">
        <v>9748</v>
      </c>
      <c r="B3049" s="634">
        <v>45288</v>
      </c>
      <c r="C3049" s="642">
        <v>45261</v>
      </c>
      <c r="D3049" s="636" t="s">
        <v>176</v>
      </c>
      <c r="E3049" s="636" t="s">
        <v>280</v>
      </c>
      <c r="F3049" s="374">
        <v>1828.9</v>
      </c>
      <c r="G3049" s="636" t="s">
        <v>11598</v>
      </c>
      <c r="H3049" s="636" t="s">
        <v>302</v>
      </c>
      <c r="I3049" s="637" t="s">
        <v>6851</v>
      </c>
      <c r="J3049" s="637" t="s">
        <v>1188</v>
      </c>
      <c r="K3049" s="637" t="s">
        <v>4137</v>
      </c>
      <c r="L3049" s="637">
        <v>160222494</v>
      </c>
      <c r="M3049" s="638">
        <v>45288</v>
      </c>
      <c r="N3049" s="74">
        <f t="shared" si="142"/>
        <v>12</v>
      </c>
      <c r="O3049" s="74">
        <f t="shared" si="143"/>
        <v>12</v>
      </c>
      <c r="P3049" s="139" t="str">
        <f t="shared" si="144"/>
        <v>Gastos_com_Pessoal</v>
      </c>
    </row>
    <row r="3050" spans="1:16" ht="51" x14ac:dyDescent="0.2">
      <c r="A3050" s="627">
        <v>9748</v>
      </c>
      <c r="B3050" s="634">
        <v>45288</v>
      </c>
      <c r="C3050" s="642">
        <v>45261</v>
      </c>
      <c r="D3050" s="636" t="s">
        <v>176</v>
      </c>
      <c r="E3050" s="636" t="s">
        <v>262</v>
      </c>
      <c r="F3050" s="374">
        <v>237.52</v>
      </c>
      <c r="G3050" s="636" t="s">
        <v>11599</v>
      </c>
      <c r="H3050" s="636" t="s">
        <v>302</v>
      </c>
      <c r="I3050" s="637" t="s">
        <v>7083</v>
      </c>
      <c r="J3050" s="637" t="s">
        <v>1188</v>
      </c>
      <c r="K3050" s="637" t="s">
        <v>4137</v>
      </c>
      <c r="L3050" s="637">
        <v>160222494</v>
      </c>
      <c r="M3050" s="638">
        <v>45288</v>
      </c>
      <c r="N3050" s="74">
        <f t="shared" si="142"/>
        <v>12</v>
      </c>
      <c r="O3050" s="74">
        <f t="shared" si="143"/>
        <v>12</v>
      </c>
      <c r="P3050" s="139" t="str">
        <f t="shared" si="144"/>
        <v>Gastos_com_Pessoal</v>
      </c>
    </row>
    <row r="3051" spans="1:16" ht="51" x14ac:dyDescent="0.2">
      <c r="A3051" s="627">
        <v>9748</v>
      </c>
      <c r="B3051" s="634">
        <v>45288</v>
      </c>
      <c r="C3051" s="642">
        <v>45261</v>
      </c>
      <c r="D3051" s="636" t="s">
        <v>176</v>
      </c>
      <c r="E3051" s="636" t="s">
        <v>280</v>
      </c>
      <c r="F3051" s="374">
        <v>712.58</v>
      </c>
      <c r="G3051" s="636" t="s">
        <v>11600</v>
      </c>
      <c r="H3051" s="636" t="s">
        <v>302</v>
      </c>
      <c r="I3051" s="637" t="s">
        <v>7083</v>
      </c>
      <c r="J3051" s="637" t="s">
        <v>1188</v>
      </c>
      <c r="K3051" s="637" t="s">
        <v>4137</v>
      </c>
      <c r="L3051" s="637">
        <v>160222494</v>
      </c>
      <c r="M3051" s="638">
        <v>45288</v>
      </c>
      <c r="N3051" s="74">
        <f t="shared" si="142"/>
        <v>12</v>
      </c>
      <c r="O3051" s="74">
        <f t="shared" si="143"/>
        <v>12</v>
      </c>
      <c r="P3051" s="139" t="str">
        <f t="shared" si="144"/>
        <v>Gastos_com_Pessoal</v>
      </c>
    </row>
    <row r="3052" spans="1:16" ht="51" x14ac:dyDescent="0.2">
      <c r="A3052" s="627">
        <v>9748</v>
      </c>
      <c r="B3052" s="634">
        <v>45288</v>
      </c>
      <c r="C3052" s="642">
        <v>45261</v>
      </c>
      <c r="D3052" s="636" t="s">
        <v>176</v>
      </c>
      <c r="E3052" s="636" t="s">
        <v>262</v>
      </c>
      <c r="F3052" s="374">
        <v>1019.98</v>
      </c>
      <c r="G3052" s="636" t="s">
        <v>11601</v>
      </c>
      <c r="H3052" s="636" t="s">
        <v>414</v>
      </c>
      <c r="I3052" s="637" t="s">
        <v>5192</v>
      </c>
      <c r="J3052" s="637" t="s">
        <v>1188</v>
      </c>
      <c r="K3052" s="637" t="s">
        <v>4137</v>
      </c>
      <c r="L3052" s="637">
        <v>160222494</v>
      </c>
      <c r="M3052" s="638">
        <v>45288</v>
      </c>
      <c r="N3052" s="74">
        <f t="shared" si="142"/>
        <v>12</v>
      </c>
      <c r="O3052" s="74">
        <f t="shared" si="143"/>
        <v>12</v>
      </c>
      <c r="P3052" s="139" t="str">
        <f t="shared" si="144"/>
        <v>Gastos_com_Pessoal</v>
      </c>
    </row>
    <row r="3053" spans="1:16" ht="51" x14ac:dyDescent="0.2">
      <c r="A3053" s="627">
        <v>9748</v>
      </c>
      <c r="B3053" s="634">
        <v>45288</v>
      </c>
      <c r="C3053" s="642">
        <v>45261</v>
      </c>
      <c r="D3053" s="636" t="s">
        <v>176</v>
      </c>
      <c r="E3053" s="636" t="s">
        <v>280</v>
      </c>
      <c r="F3053" s="374">
        <v>2793.8</v>
      </c>
      <c r="G3053" s="636" t="s">
        <v>11602</v>
      </c>
      <c r="H3053" s="636" t="s">
        <v>414</v>
      </c>
      <c r="I3053" s="637" t="s">
        <v>5192</v>
      </c>
      <c r="J3053" s="637" t="s">
        <v>1188</v>
      </c>
      <c r="K3053" s="637" t="s">
        <v>4137</v>
      </c>
      <c r="L3053" s="637">
        <v>160222494</v>
      </c>
      <c r="M3053" s="638">
        <v>45288</v>
      </c>
      <c r="N3053" s="74">
        <f t="shared" si="142"/>
        <v>12</v>
      </c>
      <c r="O3053" s="74">
        <f t="shared" si="143"/>
        <v>12</v>
      </c>
      <c r="P3053" s="139" t="str">
        <f t="shared" si="144"/>
        <v>Gastos_com_Pessoal</v>
      </c>
    </row>
    <row r="3054" spans="1:16" ht="51" x14ac:dyDescent="0.2">
      <c r="A3054" s="627">
        <v>9748</v>
      </c>
      <c r="B3054" s="634">
        <v>45288</v>
      </c>
      <c r="C3054" s="642">
        <v>45261</v>
      </c>
      <c r="D3054" s="636" t="s">
        <v>176</v>
      </c>
      <c r="E3054" s="636" t="s">
        <v>261</v>
      </c>
      <c r="F3054" s="374">
        <v>252.95</v>
      </c>
      <c r="G3054" s="636" t="s">
        <v>1207</v>
      </c>
      <c r="H3054" s="636" t="s">
        <v>420</v>
      </c>
      <c r="I3054" s="637" t="s">
        <v>11510</v>
      </c>
      <c r="J3054" s="637" t="s">
        <v>1188</v>
      </c>
      <c r="K3054" s="637" t="s">
        <v>4137</v>
      </c>
      <c r="L3054" s="637">
        <v>160222494</v>
      </c>
      <c r="M3054" s="638">
        <v>45288</v>
      </c>
      <c r="N3054" s="74">
        <f t="shared" si="142"/>
        <v>12</v>
      </c>
      <c r="O3054" s="74">
        <f t="shared" si="143"/>
        <v>12</v>
      </c>
      <c r="P3054" s="139" t="str">
        <f t="shared" si="144"/>
        <v>Gastos_com_Pessoal</v>
      </c>
    </row>
    <row r="3055" spans="1:16" ht="51" x14ac:dyDescent="0.2">
      <c r="A3055" s="627">
        <v>9748</v>
      </c>
      <c r="B3055" s="634">
        <v>45288</v>
      </c>
      <c r="C3055" s="642">
        <v>45261</v>
      </c>
      <c r="D3055" s="636" t="s">
        <v>176</v>
      </c>
      <c r="E3055" s="636" t="s">
        <v>280</v>
      </c>
      <c r="F3055" s="374">
        <v>2478.89</v>
      </c>
      <c r="G3055" s="636" t="s">
        <v>1209</v>
      </c>
      <c r="H3055" s="636" t="s">
        <v>420</v>
      </c>
      <c r="I3055" s="637" t="s">
        <v>11510</v>
      </c>
      <c r="J3055" s="637" t="s">
        <v>1188</v>
      </c>
      <c r="K3055" s="637" t="s">
        <v>4137</v>
      </c>
      <c r="L3055" s="637">
        <v>160222494</v>
      </c>
      <c r="M3055" s="638">
        <v>45288</v>
      </c>
      <c r="N3055" s="74">
        <f t="shared" si="142"/>
        <v>12</v>
      </c>
      <c r="O3055" s="74">
        <f t="shared" si="143"/>
        <v>12</v>
      </c>
      <c r="P3055" s="139" t="str">
        <f t="shared" si="144"/>
        <v>Gastos_com_Pessoal</v>
      </c>
    </row>
    <row r="3056" spans="1:16" ht="51" x14ac:dyDescent="0.2">
      <c r="A3056" s="627">
        <v>9748</v>
      </c>
      <c r="B3056" s="634">
        <v>45288</v>
      </c>
      <c r="C3056" s="642">
        <v>45261</v>
      </c>
      <c r="D3056" s="636" t="s">
        <v>176</v>
      </c>
      <c r="E3056" s="636" t="s">
        <v>262</v>
      </c>
      <c r="F3056" s="374">
        <v>826.3</v>
      </c>
      <c r="G3056" s="636" t="s">
        <v>1210</v>
      </c>
      <c r="H3056" s="636" t="s">
        <v>420</v>
      </c>
      <c r="I3056" s="637" t="s">
        <v>11510</v>
      </c>
      <c r="J3056" s="637" t="s">
        <v>1188</v>
      </c>
      <c r="K3056" s="637" t="s">
        <v>4137</v>
      </c>
      <c r="L3056" s="637">
        <v>160222494</v>
      </c>
      <c r="M3056" s="638">
        <v>45288</v>
      </c>
      <c r="N3056" s="74">
        <f t="shared" si="142"/>
        <v>12</v>
      </c>
      <c r="O3056" s="74">
        <f t="shared" si="143"/>
        <v>12</v>
      </c>
      <c r="P3056" s="139" t="str">
        <f t="shared" si="144"/>
        <v>Gastos_com_Pessoal</v>
      </c>
    </row>
    <row r="3057" spans="1:16" ht="51" x14ac:dyDescent="0.2">
      <c r="A3057" s="627">
        <v>9748</v>
      </c>
      <c r="B3057" s="634">
        <v>45288</v>
      </c>
      <c r="C3057" s="642">
        <v>45261</v>
      </c>
      <c r="D3057" s="636" t="s">
        <v>176</v>
      </c>
      <c r="E3057" s="636" t="s">
        <v>169</v>
      </c>
      <c r="F3057" s="374">
        <v>4766.42</v>
      </c>
      <c r="G3057" s="636" t="s">
        <v>1211</v>
      </c>
      <c r="H3057" s="636" t="s">
        <v>420</v>
      </c>
      <c r="I3057" s="637" t="s">
        <v>11510</v>
      </c>
      <c r="J3057" s="637" t="s">
        <v>1188</v>
      </c>
      <c r="K3057" s="637" t="s">
        <v>4137</v>
      </c>
      <c r="L3057" s="637">
        <v>160222494</v>
      </c>
      <c r="M3057" s="638">
        <v>45288</v>
      </c>
      <c r="N3057" s="74">
        <f t="shared" si="142"/>
        <v>12</v>
      </c>
      <c r="O3057" s="74">
        <f t="shared" si="143"/>
        <v>12</v>
      </c>
      <c r="P3057" s="139" t="str">
        <f t="shared" si="144"/>
        <v>Gastos_com_Pessoal</v>
      </c>
    </row>
    <row r="3058" spans="1:16" ht="51" x14ac:dyDescent="0.2">
      <c r="A3058" s="627">
        <v>9748</v>
      </c>
      <c r="B3058" s="634">
        <v>45288</v>
      </c>
      <c r="C3058" s="642">
        <v>45261</v>
      </c>
      <c r="D3058" s="636" t="s">
        <v>176</v>
      </c>
      <c r="E3058" s="636" t="s">
        <v>261</v>
      </c>
      <c r="F3058" s="374">
        <v>277.81</v>
      </c>
      <c r="G3058" s="636" t="s">
        <v>1207</v>
      </c>
      <c r="H3058" s="636" t="s">
        <v>422</v>
      </c>
      <c r="I3058" s="637" t="s">
        <v>11512</v>
      </c>
      <c r="J3058" s="637" t="s">
        <v>1188</v>
      </c>
      <c r="K3058" s="637" t="s">
        <v>4137</v>
      </c>
      <c r="L3058" s="637">
        <v>160222494</v>
      </c>
      <c r="M3058" s="638">
        <v>45288</v>
      </c>
      <c r="N3058" s="74">
        <f t="shared" si="142"/>
        <v>12</v>
      </c>
      <c r="O3058" s="74">
        <f t="shared" si="143"/>
        <v>12</v>
      </c>
      <c r="P3058" s="139" t="str">
        <f t="shared" si="144"/>
        <v>Gastos_com_Pessoal</v>
      </c>
    </row>
    <row r="3059" spans="1:16" ht="51" x14ac:dyDescent="0.2">
      <c r="A3059" s="627">
        <v>9748</v>
      </c>
      <c r="B3059" s="634">
        <v>45288</v>
      </c>
      <c r="C3059" s="642">
        <v>45261</v>
      </c>
      <c r="D3059" s="636" t="s">
        <v>176</v>
      </c>
      <c r="E3059" s="636" t="s">
        <v>280</v>
      </c>
      <c r="F3059" s="374">
        <v>4457.78</v>
      </c>
      <c r="G3059" s="636" t="s">
        <v>1209</v>
      </c>
      <c r="H3059" s="636" t="s">
        <v>422</v>
      </c>
      <c r="I3059" s="637" t="s">
        <v>11512</v>
      </c>
      <c r="J3059" s="637" t="s">
        <v>1188</v>
      </c>
      <c r="K3059" s="637" t="s">
        <v>4137</v>
      </c>
      <c r="L3059" s="637">
        <v>160222494</v>
      </c>
      <c r="M3059" s="638">
        <v>45288</v>
      </c>
      <c r="N3059" s="74">
        <f t="shared" si="142"/>
        <v>12</v>
      </c>
      <c r="O3059" s="74">
        <f t="shared" si="143"/>
        <v>12</v>
      </c>
      <c r="P3059" s="139" t="str">
        <f t="shared" si="144"/>
        <v>Gastos_com_Pessoal</v>
      </c>
    </row>
    <row r="3060" spans="1:16" ht="51" x14ac:dyDescent="0.2">
      <c r="A3060" s="627">
        <v>9748</v>
      </c>
      <c r="B3060" s="634">
        <v>45288</v>
      </c>
      <c r="C3060" s="642">
        <v>45261</v>
      </c>
      <c r="D3060" s="636" t="s">
        <v>176</v>
      </c>
      <c r="E3060" s="636" t="s">
        <v>262</v>
      </c>
      <c r="F3060" s="374">
        <v>1485.93</v>
      </c>
      <c r="G3060" s="636" t="s">
        <v>1210</v>
      </c>
      <c r="H3060" s="636" t="s">
        <v>422</v>
      </c>
      <c r="I3060" s="637" t="s">
        <v>11512</v>
      </c>
      <c r="J3060" s="637" t="s">
        <v>1188</v>
      </c>
      <c r="K3060" s="637" t="s">
        <v>4137</v>
      </c>
      <c r="L3060" s="637">
        <v>160222494</v>
      </c>
      <c r="M3060" s="638">
        <v>45288</v>
      </c>
      <c r="N3060" s="74">
        <f t="shared" si="142"/>
        <v>12</v>
      </c>
      <c r="O3060" s="74">
        <f t="shared" si="143"/>
        <v>12</v>
      </c>
      <c r="P3060" s="139" t="str">
        <f t="shared" si="144"/>
        <v>Gastos_com_Pessoal</v>
      </c>
    </row>
    <row r="3061" spans="1:16" ht="51" x14ac:dyDescent="0.2">
      <c r="A3061" s="627">
        <v>9748</v>
      </c>
      <c r="B3061" s="634">
        <v>45288</v>
      </c>
      <c r="C3061" s="642">
        <v>45261</v>
      </c>
      <c r="D3061" s="636" t="s">
        <v>176</v>
      </c>
      <c r="E3061" s="636" t="s">
        <v>169</v>
      </c>
      <c r="F3061" s="374">
        <v>5374.65</v>
      </c>
      <c r="G3061" s="636" t="s">
        <v>1211</v>
      </c>
      <c r="H3061" s="636" t="s">
        <v>422</v>
      </c>
      <c r="I3061" s="637" t="s">
        <v>11512</v>
      </c>
      <c r="J3061" s="637" t="s">
        <v>1188</v>
      </c>
      <c r="K3061" s="637" t="s">
        <v>4137</v>
      </c>
      <c r="L3061" s="637">
        <v>160222494</v>
      </c>
      <c r="M3061" s="638">
        <v>45288</v>
      </c>
      <c r="N3061" s="74">
        <f t="shared" si="142"/>
        <v>12</v>
      </c>
      <c r="O3061" s="74">
        <f t="shared" si="143"/>
        <v>12</v>
      </c>
      <c r="P3061" s="139" t="str">
        <f t="shared" si="144"/>
        <v>Gastos_com_Pessoal</v>
      </c>
    </row>
    <row r="3062" spans="1:16" ht="51" x14ac:dyDescent="0.2">
      <c r="A3062" s="627">
        <v>9748</v>
      </c>
      <c r="B3062" s="634">
        <v>45288</v>
      </c>
      <c r="C3062" s="642">
        <v>45261</v>
      </c>
      <c r="D3062" s="636" t="s">
        <v>176</v>
      </c>
      <c r="E3062" s="636" t="s">
        <v>280</v>
      </c>
      <c r="F3062" s="374">
        <v>758.84</v>
      </c>
      <c r="G3062" s="636" t="s">
        <v>1209</v>
      </c>
      <c r="H3062" s="636" t="s">
        <v>417</v>
      </c>
      <c r="I3062" s="637" t="s">
        <v>11514</v>
      </c>
      <c r="J3062" s="637" t="s">
        <v>1188</v>
      </c>
      <c r="K3062" s="637" t="s">
        <v>4137</v>
      </c>
      <c r="L3062" s="637">
        <v>160222494</v>
      </c>
      <c r="M3062" s="638">
        <v>45288</v>
      </c>
      <c r="N3062" s="74">
        <f t="shared" si="142"/>
        <v>12</v>
      </c>
      <c r="O3062" s="74">
        <f t="shared" si="143"/>
        <v>12</v>
      </c>
      <c r="P3062" s="139" t="str">
        <f t="shared" si="144"/>
        <v>Gastos_com_Pessoal</v>
      </c>
    </row>
    <row r="3063" spans="1:16" ht="51" x14ac:dyDescent="0.2">
      <c r="A3063" s="627">
        <v>9748</v>
      </c>
      <c r="B3063" s="634">
        <v>45288</v>
      </c>
      <c r="C3063" s="642">
        <v>45261</v>
      </c>
      <c r="D3063" s="636" t="s">
        <v>176</v>
      </c>
      <c r="E3063" s="636" t="s">
        <v>262</v>
      </c>
      <c r="F3063" s="374">
        <v>252.95</v>
      </c>
      <c r="G3063" s="636" t="s">
        <v>1210</v>
      </c>
      <c r="H3063" s="636" t="s">
        <v>417</v>
      </c>
      <c r="I3063" s="637" t="s">
        <v>11514</v>
      </c>
      <c r="J3063" s="637" t="s">
        <v>1188</v>
      </c>
      <c r="K3063" s="637" t="s">
        <v>4137</v>
      </c>
      <c r="L3063" s="637">
        <v>160222494</v>
      </c>
      <c r="M3063" s="638">
        <v>45288</v>
      </c>
      <c r="N3063" s="74">
        <f t="shared" si="142"/>
        <v>12</v>
      </c>
      <c r="O3063" s="74">
        <f t="shared" si="143"/>
        <v>12</v>
      </c>
      <c r="P3063" s="139" t="str">
        <f t="shared" si="144"/>
        <v>Gastos_com_Pessoal</v>
      </c>
    </row>
    <row r="3064" spans="1:16" ht="51" x14ac:dyDescent="0.2">
      <c r="A3064" s="627">
        <v>9748</v>
      </c>
      <c r="B3064" s="634">
        <v>45288</v>
      </c>
      <c r="C3064" s="642">
        <v>45261</v>
      </c>
      <c r="D3064" s="636" t="s">
        <v>176</v>
      </c>
      <c r="E3064" s="636" t="s">
        <v>169</v>
      </c>
      <c r="F3064" s="374">
        <v>1657.28</v>
      </c>
      <c r="G3064" s="636" t="s">
        <v>1211</v>
      </c>
      <c r="H3064" s="636" t="s">
        <v>417</v>
      </c>
      <c r="I3064" s="637" t="s">
        <v>11514</v>
      </c>
      <c r="J3064" s="637" t="s">
        <v>1188</v>
      </c>
      <c r="K3064" s="637" t="s">
        <v>4137</v>
      </c>
      <c r="L3064" s="637">
        <v>160222494</v>
      </c>
      <c r="M3064" s="638">
        <v>45288</v>
      </c>
      <c r="N3064" s="74">
        <f t="shared" si="142"/>
        <v>12</v>
      </c>
      <c r="O3064" s="74">
        <f t="shared" si="143"/>
        <v>12</v>
      </c>
      <c r="P3064" s="139" t="str">
        <f t="shared" si="144"/>
        <v>Gastos_com_Pessoal</v>
      </c>
    </row>
    <row r="3065" spans="1:16" ht="51" x14ac:dyDescent="0.2">
      <c r="A3065" s="627">
        <v>9748</v>
      </c>
      <c r="B3065" s="634">
        <v>45288</v>
      </c>
      <c r="C3065" s="642">
        <v>45261</v>
      </c>
      <c r="D3065" s="636" t="s">
        <v>176</v>
      </c>
      <c r="E3065" s="636" t="s">
        <v>261</v>
      </c>
      <c r="F3065" s="374">
        <v>261.42</v>
      </c>
      <c r="G3065" s="636" t="s">
        <v>1207</v>
      </c>
      <c r="H3065" s="636" t="s">
        <v>416</v>
      </c>
      <c r="I3065" s="637" t="s">
        <v>9037</v>
      </c>
      <c r="J3065" s="637" t="s">
        <v>1188</v>
      </c>
      <c r="K3065" s="637" t="s">
        <v>4137</v>
      </c>
      <c r="L3065" s="637">
        <v>160222494</v>
      </c>
      <c r="M3065" s="638">
        <v>45288</v>
      </c>
      <c r="N3065" s="74">
        <f t="shared" si="142"/>
        <v>12</v>
      </c>
      <c r="O3065" s="74">
        <f t="shared" si="143"/>
        <v>12</v>
      </c>
      <c r="P3065" s="139" t="str">
        <f t="shared" si="144"/>
        <v>Gastos_com_Pessoal</v>
      </c>
    </row>
    <row r="3066" spans="1:16" ht="51" x14ac:dyDescent="0.2">
      <c r="A3066" s="627">
        <v>9748</v>
      </c>
      <c r="B3066" s="634">
        <v>45288</v>
      </c>
      <c r="C3066" s="642">
        <v>45261</v>
      </c>
      <c r="D3066" s="636" t="s">
        <v>176</v>
      </c>
      <c r="E3066" s="636" t="s">
        <v>280</v>
      </c>
      <c r="F3066" s="374">
        <v>1429.44</v>
      </c>
      <c r="G3066" s="636" t="s">
        <v>1209</v>
      </c>
      <c r="H3066" s="636" t="s">
        <v>416</v>
      </c>
      <c r="I3066" s="637" t="s">
        <v>9037</v>
      </c>
      <c r="J3066" s="637" t="s">
        <v>1188</v>
      </c>
      <c r="K3066" s="637" t="s">
        <v>4137</v>
      </c>
      <c r="L3066" s="637">
        <v>160222494</v>
      </c>
      <c r="M3066" s="638">
        <v>45288</v>
      </c>
      <c r="N3066" s="74">
        <f t="shared" si="142"/>
        <v>12</v>
      </c>
      <c r="O3066" s="74">
        <f t="shared" si="143"/>
        <v>12</v>
      </c>
      <c r="P3066" s="139" t="str">
        <f t="shared" si="144"/>
        <v>Gastos_com_Pessoal</v>
      </c>
    </row>
    <row r="3067" spans="1:16" ht="51" x14ac:dyDescent="0.2">
      <c r="A3067" s="627">
        <v>9748</v>
      </c>
      <c r="B3067" s="634">
        <v>45288</v>
      </c>
      <c r="C3067" s="642">
        <v>45261</v>
      </c>
      <c r="D3067" s="636" t="s">
        <v>176</v>
      </c>
      <c r="E3067" s="636" t="s">
        <v>262</v>
      </c>
      <c r="F3067" s="374">
        <v>476.48</v>
      </c>
      <c r="G3067" s="636" t="s">
        <v>1210</v>
      </c>
      <c r="H3067" s="636" t="s">
        <v>416</v>
      </c>
      <c r="I3067" s="637" t="s">
        <v>9037</v>
      </c>
      <c r="J3067" s="637" t="s">
        <v>1188</v>
      </c>
      <c r="K3067" s="637" t="s">
        <v>4137</v>
      </c>
      <c r="L3067" s="637">
        <v>160222494</v>
      </c>
      <c r="M3067" s="638">
        <v>45288</v>
      </c>
      <c r="N3067" s="74">
        <f t="shared" si="142"/>
        <v>12</v>
      </c>
      <c r="O3067" s="74">
        <f t="shared" si="143"/>
        <v>12</v>
      </c>
      <c r="P3067" s="139" t="str">
        <f t="shared" si="144"/>
        <v>Gastos_com_Pessoal</v>
      </c>
    </row>
    <row r="3068" spans="1:16" ht="51" x14ac:dyDescent="0.2">
      <c r="A3068" s="627">
        <v>9748</v>
      </c>
      <c r="B3068" s="634">
        <v>45288</v>
      </c>
      <c r="C3068" s="642">
        <v>45261</v>
      </c>
      <c r="D3068" s="636" t="s">
        <v>176</v>
      </c>
      <c r="E3068" s="636" t="s">
        <v>169</v>
      </c>
      <c r="F3068" s="374">
        <v>4917.49</v>
      </c>
      <c r="G3068" s="636" t="s">
        <v>1211</v>
      </c>
      <c r="H3068" s="636" t="s">
        <v>416</v>
      </c>
      <c r="I3068" s="637" t="s">
        <v>9037</v>
      </c>
      <c r="J3068" s="637" t="s">
        <v>1188</v>
      </c>
      <c r="K3068" s="637" t="s">
        <v>4137</v>
      </c>
      <c r="L3068" s="637">
        <v>160222494</v>
      </c>
      <c r="M3068" s="638">
        <v>45288</v>
      </c>
      <c r="N3068" s="74">
        <f t="shared" si="142"/>
        <v>12</v>
      </c>
      <c r="O3068" s="74">
        <f t="shared" si="143"/>
        <v>12</v>
      </c>
      <c r="P3068" s="139" t="str">
        <f t="shared" si="144"/>
        <v>Gastos_com_Pessoal</v>
      </c>
    </row>
    <row r="3069" spans="1:16" ht="51" x14ac:dyDescent="0.2">
      <c r="A3069" s="627">
        <v>9748</v>
      </c>
      <c r="B3069" s="634">
        <v>45288</v>
      </c>
      <c r="C3069" s="642">
        <v>45261</v>
      </c>
      <c r="D3069" s="636" t="s">
        <v>176</v>
      </c>
      <c r="E3069" s="636" t="s">
        <v>261</v>
      </c>
      <c r="F3069" s="374">
        <v>144.03</v>
      </c>
      <c r="G3069" s="636" t="s">
        <v>1207</v>
      </c>
      <c r="H3069" s="636" t="s">
        <v>1032</v>
      </c>
      <c r="I3069" s="637" t="s">
        <v>11517</v>
      </c>
      <c r="J3069" s="637" t="s">
        <v>1188</v>
      </c>
      <c r="K3069" s="637" t="s">
        <v>4137</v>
      </c>
      <c r="L3069" s="637">
        <v>160222494</v>
      </c>
      <c r="M3069" s="638">
        <v>45288</v>
      </c>
      <c r="N3069" s="74">
        <f t="shared" si="142"/>
        <v>12</v>
      </c>
      <c r="O3069" s="74">
        <f t="shared" si="143"/>
        <v>12</v>
      </c>
      <c r="P3069" s="139" t="str">
        <f t="shared" si="144"/>
        <v>Gastos_com_Pessoal</v>
      </c>
    </row>
    <row r="3070" spans="1:16" ht="51" x14ac:dyDescent="0.2">
      <c r="A3070" s="627">
        <v>9748</v>
      </c>
      <c r="B3070" s="634">
        <v>45288</v>
      </c>
      <c r="C3070" s="642">
        <v>45261</v>
      </c>
      <c r="D3070" s="636" t="s">
        <v>176</v>
      </c>
      <c r="E3070" s="636" t="s">
        <v>280</v>
      </c>
      <c r="F3070" s="374">
        <v>1584.31</v>
      </c>
      <c r="G3070" s="636" t="s">
        <v>1209</v>
      </c>
      <c r="H3070" s="636" t="s">
        <v>1032</v>
      </c>
      <c r="I3070" s="637" t="s">
        <v>11517</v>
      </c>
      <c r="J3070" s="637" t="s">
        <v>1188</v>
      </c>
      <c r="K3070" s="637" t="s">
        <v>4137</v>
      </c>
      <c r="L3070" s="637">
        <v>160222494</v>
      </c>
      <c r="M3070" s="638">
        <v>45288</v>
      </c>
      <c r="N3070" s="74">
        <f t="shared" si="142"/>
        <v>12</v>
      </c>
      <c r="O3070" s="74">
        <f t="shared" si="143"/>
        <v>12</v>
      </c>
      <c r="P3070" s="139" t="str">
        <f t="shared" si="144"/>
        <v>Gastos_com_Pessoal</v>
      </c>
    </row>
    <row r="3071" spans="1:16" ht="51" x14ac:dyDescent="0.2">
      <c r="A3071" s="627">
        <v>9748</v>
      </c>
      <c r="B3071" s="634">
        <v>45288</v>
      </c>
      <c r="C3071" s="642">
        <v>45261</v>
      </c>
      <c r="D3071" s="636" t="s">
        <v>176</v>
      </c>
      <c r="E3071" s="636" t="s">
        <v>262</v>
      </c>
      <c r="F3071" s="374">
        <v>528.1</v>
      </c>
      <c r="G3071" s="636" t="s">
        <v>1210</v>
      </c>
      <c r="H3071" s="636" t="s">
        <v>1032</v>
      </c>
      <c r="I3071" s="637" t="s">
        <v>11517</v>
      </c>
      <c r="J3071" s="637" t="s">
        <v>1188</v>
      </c>
      <c r="K3071" s="637" t="s">
        <v>4137</v>
      </c>
      <c r="L3071" s="637">
        <v>160222494</v>
      </c>
      <c r="M3071" s="638">
        <v>45288</v>
      </c>
      <c r="N3071" s="74">
        <f t="shared" si="142"/>
        <v>12</v>
      </c>
      <c r="O3071" s="74">
        <f t="shared" si="143"/>
        <v>12</v>
      </c>
      <c r="P3071" s="139" t="str">
        <f t="shared" si="144"/>
        <v>Gastos_com_Pessoal</v>
      </c>
    </row>
    <row r="3072" spans="1:16" ht="51" x14ac:dyDescent="0.2">
      <c r="A3072" s="627">
        <v>9748</v>
      </c>
      <c r="B3072" s="634">
        <v>45288</v>
      </c>
      <c r="C3072" s="642">
        <v>45261</v>
      </c>
      <c r="D3072" s="636" t="s">
        <v>176</v>
      </c>
      <c r="E3072" s="636" t="s">
        <v>169</v>
      </c>
      <c r="F3072" s="374">
        <v>2984.04</v>
      </c>
      <c r="G3072" s="636" t="s">
        <v>1211</v>
      </c>
      <c r="H3072" s="636" t="s">
        <v>1032</v>
      </c>
      <c r="I3072" s="637" t="s">
        <v>11517</v>
      </c>
      <c r="J3072" s="637" t="s">
        <v>1188</v>
      </c>
      <c r="K3072" s="637" t="s">
        <v>4137</v>
      </c>
      <c r="L3072" s="637">
        <v>160222494</v>
      </c>
      <c r="M3072" s="638">
        <v>45288</v>
      </c>
      <c r="N3072" s="74">
        <f t="shared" si="142"/>
        <v>12</v>
      </c>
      <c r="O3072" s="74">
        <f t="shared" si="143"/>
        <v>12</v>
      </c>
      <c r="P3072" s="139" t="str">
        <f t="shared" si="144"/>
        <v>Gastos_com_Pessoal</v>
      </c>
    </row>
    <row r="3073" spans="1:16" ht="51" x14ac:dyDescent="0.2">
      <c r="A3073" s="627">
        <v>9748</v>
      </c>
      <c r="B3073" s="634">
        <v>45288</v>
      </c>
      <c r="C3073" s="642">
        <v>45261</v>
      </c>
      <c r="D3073" s="636" t="s">
        <v>176</v>
      </c>
      <c r="E3073" s="636" t="s">
        <v>261</v>
      </c>
      <c r="F3073" s="374">
        <v>179.29</v>
      </c>
      <c r="G3073" s="636" t="s">
        <v>1207</v>
      </c>
      <c r="H3073" s="636" t="s">
        <v>420</v>
      </c>
      <c r="I3073" s="637" t="s">
        <v>8427</v>
      </c>
      <c r="J3073" s="637" t="s">
        <v>1188</v>
      </c>
      <c r="K3073" s="637" t="s">
        <v>4137</v>
      </c>
      <c r="L3073" s="637">
        <v>160222494</v>
      </c>
      <c r="M3073" s="638">
        <v>45288</v>
      </c>
      <c r="N3073" s="74">
        <f t="shared" si="142"/>
        <v>12</v>
      </c>
      <c r="O3073" s="74">
        <f t="shared" si="143"/>
        <v>12</v>
      </c>
      <c r="P3073" s="139" t="str">
        <f t="shared" si="144"/>
        <v>Gastos_com_Pessoal</v>
      </c>
    </row>
    <row r="3074" spans="1:16" ht="51" x14ac:dyDescent="0.2">
      <c r="A3074" s="627">
        <v>9748</v>
      </c>
      <c r="B3074" s="634">
        <v>45288</v>
      </c>
      <c r="C3074" s="642">
        <v>45261</v>
      </c>
      <c r="D3074" s="636" t="s">
        <v>176</v>
      </c>
      <c r="E3074" s="636" t="s">
        <v>280</v>
      </c>
      <c r="F3074" s="374">
        <v>941.92</v>
      </c>
      <c r="G3074" s="636" t="s">
        <v>1209</v>
      </c>
      <c r="H3074" s="636" t="s">
        <v>420</v>
      </c>
      <c r="I3074" s="637" t="s">
        <v>8427</v>
      </c>
      <c r="J3074" s="637" t="s">
        <v>1188</v>
      </c>
      <c r="K3074" s="637" t="s">
        <v>4137</v>
      </c>
      <c r="L3074" s="637">
        <v>160222494</v>
      </c>
      <c r="M3074" s="638">
        <v>45288</v>
      </c>
      <c r="N3074" s="74">
        <f t="shared" si="142"/>
        <v>12</v>
      </c>
      <c r="O3074" s="74">
        <f t="shared" si="143"/>
        <v>12</v>
      </c>
      <c r="P3074" s="139" t="str">
        <f t="shared" si="144"/>
        <v>Gastos_com_Pessoal</v>
      </c>
    </row>
    <row r="3075" spans="1:16" ht="51" x14ac:dyDescent="0.2">
      <c r="A3075" s="627">
        <v>9748</v>
      </c>
      <c r="B3075" s="634">
        <v>45288</v>
      </c>
      <c r="C3075" s="642">
        <v>45261</v>
      </c>
      <c r="D3075" s="636" t="s">
        <v>176</v>
      </c>
      <c r="E3075" s="636" t="s">
        <v>262</v>
      </c>
      <c r="F3075" s="374">
        <v>313.98</v>
      </c>
      <c r="G3075" s="636" t="s">
        <v>1210</v>
      </c>
      <c r="H3075" s="636" t="s">
        <v>420</v>
      </c>
      <c r="I3075" s="637" t="s">
        <v>8427</v>
      </c>
      <c r="J3075" s="637" t="s">
        <v>1188</v>
      </c>
      <c r="K3075" s="637" t="s">
        <v>4137</v>
      </c>
      <c r="L3075" s="637">
        <v>160222494</v>
      </c>
      <c r="M3075" s="638">
        <v>45288</v>
      </c>
      <c r="N3075" s="74">
        <f t="shared" si="142"/>
        <v>12</v>
      </c>
      <c r="O3075" s="74">
        <f t="shared" si="143"/>
        <v>12</v>
      </c>
      <c r="P3075" s="139" t="str">
        <f t="shared" si="144"/>
        <v>Gastos_com_Pessoal</v>
      </c>
    </row>
    <row r="3076" spans="1:16" ht="51" x14ac:dyDescent="0.2">
      <c r="A3076" s="627">
        <v>9748</v>
      </c>
      <c r="B3076" s="634">
        <v>45288</v>
      </c>
      <c r="C3076" s="642">
        <v>45261</v>
      </c>
      <c r="D3076" s="636" t="s">
        <v>176</v>
      </c>
      <c r="E3076" s="636" t="s">
        <v>169</v>
      </c>
      <c r="F3076" s="374">
        <v>3663.85</v>
      </c>
      <c r="G3076" s="636" t="s">
        <v>1211</v>
      </c>
      <c r="H3076" s="636" t="s">
        <v>420</v>
      </c>
      <c r="I3076" s="637" t="s">
        <v>8427</v>
      </c>
      <c r="J3076" s="637" t="s">
        <v>1188</v>
      </c>
      <c r="K3076" s="637" t="s">
        <v>4137</v>
      </c>
      <c r="L3076" s="637">
        <v>160222494</v>
      </c>
      <c r="M3076" s="638">
        <v>45288</v>
      </c>
      <c r="N3076" s="74">
        <f t="shared" si="142"/>
        <v>12</v>
      </c>
      <c r="O3076" s="74">
        <f t="shared" si="143"/>
        <v>12</v>
      </c>
      <c r="P3076" s="139" t="str">
        <f t="shared" si="144"/>
        <v>Gastos_com_Pessoal</v>
      </c>
    </row>
    <row r="3077" spans="1:16" ht="51" x14ac:dyDescent="0.2">
      <c r="A3077" s="627">
        <v>9748</v>
      </c>
      <c r="B3077" s="634">
        <v>45288</v>
      </c>
      <c r="C3077" s="642">
        <v>45261</v>
      </c>
      <c r="D3077" s="636" t="s">
        <v>176</v>
      </c>
      <c r="E3077" s="636" t="s">
        <v>261</v>
      </c>
      <c r="F3077" s="374">
        <v>245.97</v>
      </c>
      <c r="G3077" s="636" t="s">
        <v>1207</v>
      </c>
      <c r="H3077" s="636" t="s">
        <v>417</v>
      </c>
      <c r="I3077" s="637" t="s">
        <v>11520</v>
      </c>
      <c r="J3077" s="637" t="s">
        <v>1188</v>
      </c>
      <c r="K3077" s="637" t="s">
        <v>4137</v>
      </c>
      <c r="L3077" s="637">
        <v>160222494</v>
      </c>
      <c r="M3077" s="638">
        <v>45288</v>
      </c>
      <c r="N3077" s="74">
        <f t="shared" ref="N3077:N3127" si="145">IF(B3077=0,0,IF(YEAR(B3077)=$O$1,MONTH(B3077)-$N$1+1,(YEAR(B3077)-$O$1)*12-$N$1+1+MONTH(B3077)))</f>
        <v>12</v>
      </c>
      <c r="O3077" s="74">
        <f t="shared" ref="O3077:O3127" si="146">IF(C3077=0,0,IF(YEAR(C3077)=$O$1,MONTH(C3077)-$N$1+1,(YEAR(C3077)-$O$1)*12-$N$1+1+MONTH(C3077)))</f>
        <v>12</v>
      </c>
      <c r="P3077" s="139" t="str">
        <f t="shared" ref="P3077:P3127" si="147">SUBSTITUTE(D3077," ","_")</f>
        <v>Gastos_com_Pessoal</v>
      </c>
    </row>
    <row r="3078" spans="1:16" ht="51" x14ac:dyDescent="0.2">
      <c r="A3078" s="627">
        <v>9748</v>
      </c>
      <c r="B3078" s="634">
        <v>45288</v>
      </c>
      <c r="C3078" s="642">
        <v>45261</v>
      </c>
      <c r="D3078" s="636" t="s">
        <v>176</v>
      </c>
      <c r="E3078" s="636" t="s">
        <v>280</v>
      </c>
      <c r="F3078" s="374">
        <v>2459.67</v>
      </c>
      <c r="G3078" s="636" t="s">
        <v>1209</v>
      </c>
      <c r="H3078" s="636" t="s">
        <v>417</v>
      </c>
      <c r="I3078" s="637" t="s">
        <v>11520</v>
      </c>
      <c r="J3078" s="637" t="s">
        <v>1188</v>
      </c>
      <c r="K3078" s="637" t="s">
        <v>4137</v>
      </c>
      <c r="L3078" s="637">
        <v>160222494</v>
      </c>
      <c r="M3078" s="638">
        <v>45288</v>
      </c>
      <c r="N3078" s="74">
        <f t="shared" si="145"/>
        <v>12</v>
      </c>
      <c r="O3078" s="74">
        <f t="shared" si="146"/>
        <v>12</v>
      </c>
      <c r="P3078" s="139" t="str">
        <f t="shared" si="147"/>
        <v>Gastos_com_Pessoal</v>
      </c>
    </row>
    <row r="3079" spans="1:16" ht="51" x14ac:dyDescent="0.2">
      <c r="A3079" s="627">
        <v>9748</v>
      </c>
      <c r="B3079" s="634">
        <v>45288</v>
      </c>
      <c r="C3079" s="642">
        <v>45261</v>
      </c>
      <c r="D3079" s="636" t="s">
        <v>176</v>
      </c>
      <c r="E3079" s="636" t="s">
        <v>262</v>
      </c>
      <c r="F3079" s="374">
        <v>819.89</v>
      </c>
      <c r="G3079" s="636" t="s">
        <v>1210</v>
      </c>
      <c r="H3079" s="636" t="s">
        <v>417</v>
      </c>
      <c r="I3079" s="637" t="s">
        <v>11520</v>
      </c>
      <c r="J3079" s="637" t="s">
        <v>1188</v>
      </c>
      <c r="K3079" s="637" t="s">
        <v>4137</v>
      </c>
      <c r="L3079" s="637">
        <v>160222494</v>
      </c>
      <c r="M3079" s="638">
        <v>45288</v>
      </c>
      <c r="N3079" s="74">
        <f t="shared" si="145"/>
        <v>12</v>
      </c>
      <c r="O3079" s="74">
        <f t="shared" si="146"/>
        <v>12</v>
      </c>
      <c r="P3079" s="139" t="str">
        <f t="shared" si="147"/>
        <v>Gastos_com_Pessoal</v>
      </c>
    </row>
    <row r="3080" spans="1:16" ht="51" x14ac:dyDescent="0.2">
      <c r="A3080" s="627">
        <v>9748</v>
      </c>
      <c r="B3080" s="634">
        <v>45288</v>
      </c>
      <c r="C3080" s="642">
        <v>45261</v>
      </c>
      <c r="D3080" s="636" t="s">
        <v>176</v>
      </c>
      <c r="E3080" s="636" t="s">
        <v>169</v>
      </c>
      <c r="F3080" s="374">
        <v>4471.1899999999996</v>
      </c>
      <c r="G3080" s="636" t="s">
        <v>1211</v>
      </c>
      <c r="H3080" s="636" t="s">
        <v>417</v>
      </c>
      <c r="I3080" s="637" t="s">
        <v>11520</v>
      </c>
      <c r="J3080" s="637" t="s">
        <v>1188</v>
      </c>
      <c r="K3080" s="637" t="s">
        <v>4137</v>
      </c>
      <c r="L3080" s="637">
        <v>160222494</v>
      </c>
      <c r="M3080" s="638">
        <v>45288</v>
      </c>
      <c r="N3080" s="74">
        <f t="shared" si="145"/>
        <v>12</v>
      </c>
      <c r="O3080" s="74">
        <f t="shared" si="146"/>
        <v>12</v>
      </c>
      <c r="P3080" s="139" t="str">
        <f t="shared" si="147"/>
        <v>Gastos_com_Pessoal</v>
      </c>
    </row>
    <row r="3081" spans="1:16" ht="51" x14ac:dyDescent="0.2">
      <c r="A3081" s="627">
        <v>9748</v>
      </c>
      <c r="B3081" s="634">
        <v>45288</v>
      </c>
      <c r="C3081" s="642">
        <v>45261</v>
      </c>
      <c r="D3081" s="636" t="s">
        <v>176</v>
      </c>
      <c r="E3081" s="636" t="s">
        <v>261</v>
      </c>
      <c r="F3081" s="374">
        <v>308.37</v>
      </c>
      <c r="G3081" s="636" t="s">
        <v>1207</v>
      </c>
      <c r="H3081" s="636" t="s">
        <v>1032</v>
      </c>
      <c r="I3081" s="637" t="s">
        <v>11522</v>
      </c>
      <c r="J3081" s="637" t="s">
        <v>1188</v>
      </c>
      <c r="K3081" s="637" t="s">
        <v>4137</v>
      </c>
      <c r="L3081" s="637">
        <v>160222494</v>
      </c>
      <c r="M3081" s="638">
        <v>45288</v>
      </c>
      <c r="N3081" s="74">
        <f t="shared" si="145"/>
        <v>12</v>
      </c>
      <c r="O3081" s="74">
        <f t="shared" si="146"/>
        <v>12</v>
      </c>
      <c r="P3081" s="139" t="str">
        <f t="shared" si="147"/>
        <v>Gastos_com_Pessoal</v>
      </c>
    </row>
    <row r="3082" spans="1:16" ht="51" x14ac:dyDescent="0.2">
      <c r="A3082" s="627">
        <v>9748</v>
      </c>
      <c r="B3082" s="634">
        <v>45288</v>
      </c>
      <c r="C3082" s="642">
        <v>45261</v>
      </c>
      <c r="D3082" s="636" t="s">
        <v>176</v>
      </c>
      <c r="E3082" s="636" t="s">
        <v>280</v>
      </c>
      <c r="F3082" s="374">
        <v>3377.57</v>
      </c>
      <c r="G3082" s="636" t="s">
        <v>1209</v>
      </c>
      <c r="H3082" s="636" t="s">
        <v>1032</v>
      </c>
      <c r="I3082" s="637" t="s">
        <v>11522</v>
      </c>
      <c r="J3082" s="637" t="s">
        <v>1188</v>
      </c>
      <c r="K3082" s="637" t="s">
        <v>4137</v>
      </c>
      <c r="L3082" s="637">
        <v>160222494</v>
      </c>
      <c r="M3082" s="638">
        <v>45288</v>
      </c>
      <c r="N3082" s="74">
        <f t="shared" si="145"/>
        <v>12</v>
      </c>
      <c r="O3082" s="74">
        <f t="shared" si="146"/>
        <v>12</v>
      </c>
      <c r="P3082" s="139" t="str">
        <f t="shared" si="147"/>
        <v>Gastos_com_Pessoal</v>
      </c>
    </row>
    <row r="3083" spans="1:16" ht="51" x14ac:dyDescent="0.2">
      <c r="A3083" s="627">
        <v>9748</v>
      </c>
      <c r="B3083" s="634">
        <v>45288</v>
      </c>
      <c r="C3083" s="642">
        <v>45261</v>
      </c>
      <c r="D3083" s="636" t="s">
        <v>176</v>
      </c>
      <c r="E3083" s="636" t="s">
        <v>262</v>
      </c>
      <c r="F3083" s="374">
        <v>1125.8499999999999</v>
      </c>
      <c r="G3083" s="636" t="s">
        <v>1210</v>
      </c>
      <c r="H3083" s="636" t="s">
        <v>1032</v>
      </c>
      <c r="I3083" s="637" t="s">
        <v>11522</v>
      </c>
      <c r="J3083" s="637" t="s">
        <v>1188</v>
      </c>
      <c r="K3083" s="637" t="s">
        <v>4137</v>
      </c>
      <c r="L3083" s="637">
        <v>160222494</v>
      </c>
      <c r="M3083" s="638">
        <v>45288</v>
      </c>
      <c r="N3083" s="74">
        <f t="shared" si="145"/>
        <v>12</v>
      </c>
      <c r="O3083" s="74">
        <f t="shared" si="146"/>
        <v>12</v>
      </c>
      <c r="P3083" s="139" t="str">
        <f t="shared" si="147"/>
        <v>Gastos_com_Pessoal</v>
      </c>
    </row>
    <row r="3084" spans="1:16" ht="51" x14ac:dyDescent="0.2">
      <c r="A3084" s="627">
        <v>9748</v>
      </c>
      <c r="B3084" s="634">
        <v>45288</v>
      </c>
      <c r="C3084" s="642">
        <v>45261</v>
      </c>
      <c r="D3084" s="636" t="s">
        <v>176</v>
      </c>
      <c r="E3084" s="636" t="s">
        <v>169</v>
      </c>
      <c r="F3084" s="374">
        <v>6042.89</v>
      </c>
      <c r="G3084" s="636" t="s">
        <v>1211</v>
      </c>
      <c r="H3084" s="636" t="s">
        <v>1032</v>
      </c>
      <c r="I3084" s="637" t="s">
        <v>11522</v>
      </c>
      <c r="J3084" s="637" t="s">
        <v>1188</v>
      </c>
      <c r="K3084" s="637" t="s">
        <v>4137</v>
      </c>
      <c r="L3084" s="637">
        <v>160222494</v>
      </c>
      <c r="M3084" s="638">
        <v>45288</v>
      </c>
      <c r="N3084" s="74">
        <f t="shared" si="145"/>
        <v>12</v>
      </c>
      <c r="O3084" s="74">
        <f t="shared" si="146"/>
        <v>12</v>
      </c>
      <c r="P3084" s="139" t="str">
        <f t="shared" si="147"/>
        <v>Gastos_com_Pessoal</v>
      </c>
    </row>
    <row r="3085" spans="1:16" ht="51" x14ac:dyDescent="0.2">
      <c r="A3085" s="627">
        <v>9748</v>
      </c>
      <c r="B3085" s="634">
        <v>45288</v>
      </c>
      <c r="C3085" s="642">
        <v>45261</v>
      </c>
      <c r="D3085" s="636" t="s">
        <v>176</v>
      </c>
      <c r="E3085" s="636" t="s">
        <v>280</v>
      </c>
      <c r="F3085" s="374">
        <v>252.51</v>
      </c>
      <c r="G3085" s="636" t="s">
        <v>1209</v>
      </c>
      <c r="H3085" s="636" t="s">
        <v>420</v>
      </c>
      <c r="I3085" s="637" t="s">
        <v>3522</v>
      </c>
      <c r="J3085" s="637" t="s">
        <v>1188</v>
      </c>
      <c r="K3085" s="637" t="s">
        <v>4137</v>
      </c>
      <c r="L3085" s="637">
        <v>160222494</v>
      </c>
      <c r="M3085" s="638">
        <v>45288</v>
      </c>
      <c r="N3085" s="74">
        <f t="shared" si="145"/>
        <v>12</v>
      </c>
      <c r="O3085" s="74">
        <f t="shared" si="146"/>
        <v>12</v>
      </c>
      <c r="P3085" s="139" t="str">
        <f t="shared" si="147"/>
        <v>Gastos_com_Pessoal</v>
      </c>
    </row>
    <row r="3086" spans="1:16" ht="51" x14ac:dyDescent="0.2">
      <c r="A3086" s="627">
        <v>9748</v>
      </c>
      <c r="B3086" s="634">
        <v>45288</v>
      </c>
      <c r="C3086" s="642">
        <v>45261</v>
      </c>
      <c r="D3086" s="636" t="s">
        <v>176</v>
      </c>
      <c r="E3086" s="636" t="s">
        <v>262</v>
      </c>
      <c r="F3086" s="374">
        <v>84.17</v>
      </c>
      <c r="G3086" s="636" t="s">
        <v>1210</v>
      </c>
      <c r="H3086" s="636" t="s">
        <v>420</v>
      </c>
      <c r="I3086" s="637" t="s">
        <v>3522</v>
      </c>
      <c r="J3086" s="637" t="s">
        <v>1188</v>
      </c>
      <c r="K3086" s="637" t="s">
        <v>4137</v>
      </c>
      <c r="L3086" s="637">
        <v>160222494</v>
      </c>
      <c r="M3086" s="638">
        <v>45288</v>
      </c>
      <c r="N3086" s="74">
        <f t="shared" si="145"/>
        <v>12</v>
      </c>
      <c r="O3086" s="74">
        <f t="shared" si="146"/>
        <v>12</v>
      </c>
      <c r="P3086" s="139" t="str">
        <f t="shared" si="147"/>
        <v>Gastos_com_Pessoal</v>
      </c>
    </row>
    <row r="3087" spans="1:16" ht="51" x14ac:dyDescent="0.2">
      <c r="A3087" s="627">
        <v>9748</v>
      </c>
      <c r="B3087" s="634">
        <v>45288</v>
      </c>
      <c r="C3087" s="642">
        <v>45261</v>
      </c>
      <c r="D3087" s="636" t="s">
        <v>176</v>
      </c>
      <c r="E3087" s="636" t="s">
        <v>169</v>
      </c>
      <c r="F3087" s="374">
        <v>323.44</v>
      </c>
      <c r="G3087" s="636" t="s">
        <v>1211</v>
      </c>
      <c r="H3087" s="636" t="s">
        <v>420</v>
      </c>
      <c r="I3087" s="637" t="s">
        <v>3522</v>
      </c>
      <c r="J3087" s="637" t="s">
        <v>1188</v>
      </c>
      <c r="K3087" s="637" t="s">
        <v>4137</v>
      </c>
      <c r="L3087" s="637">
        <v>160222494</v>
      </c>
      <c r="M3087" s="638">
        <v>45288</v>
      </c>
      <c r="N3087" s="74">
        <f t="shared" si="145"/>
        <v>12</v>
      </c>
      <c r="O3087" s="74">
        <f t="shared" si="146"/>
        <v>12</v>
      </c>
      <c r="P3087" s="139" t="str">
        <f t="shared" si="147"/>
        <v>Gastos_com_Pessoal</v>
      </c>
    </row>
    <row r="3088" spans="1:16" ht="38.25" x14ac:dyDescent="0.2">
      <c r="A3088" s="627">
        <v>9748</v>
      </c>
      <c r="B3088" s="634">
        <v>45288</v>
      </c>
      <c r="C3088" s="642">
        <v>45261</v>
      </c>
      <c r="D3088" s="636" t="s">
        <v>264</v>
      </c>
      <c r="E3088" s="636" t="s">
        <v>293</v>
      </c>
      <c r="F3088" s="374">
        <v>71.099999999999994</v>
      </c>
      <c r="G3088" s="636" t="s">
        <v>11603</v>
      </c>
      <c r="H3088" s="636" t="s">
        <v>302</v>
      </c>
      <c r="I3088" s="637" t="s">
        <v>2314</v>
      </c>
      <c r="J3088" s="637" t="s">
        <v>1188</v>
      </c>
      <c r="K3088" s="637" t="s">
        <v>4137</v>
      </c>
      <c r="L3088" s="637">
        <v>160281658</v>
      </c>
      <c r="M3088" s="638">
        <v>45288</v>
      </c>
      <c r="N3088" s="74">
        <f t="shared" si="145"/>
        <v>12</v>
      </c>
      <c r="O3088" s="74">
        <f t="shared" si="146"/>
        <v>12</v>
      </c>
      <c r="P3088" s="139" t="str">
        <f t="shared" si="147"/>
        <v>Gastos_Gerais</v>
      </c>
    </row>
    <row r="3089" spans="1:16" ht="51" x14ac:dyDescent="0.2">
      <c r="A3089" s="627">
        <v>9748</v>
      </c>
      <c r="B3089" s="634">
        <v>45288</v>
      </c>
      <c r="C3089" s="642">
        <v>45261</v>
      </c>
      <c r="D3089" s="636" t="s">
        <v>176</v>
      </c>
      <c r="E3089" s="636" t="s">
        <v>262</v>
      </c>
      <c r="F3089" s="374">
        <v>411.79</v>
      </c>
      <c r="G3089" s="636" t="s">
        <v>11604</v>
      </c>
      <c r="H3089" s="636" t="s">
        <v>420</v>
      </c>
      <c r="I3089" s="637" t="s">
        <v>11605</v>
      </c>
      <c r="J3089" s="637" t="s">
        <v>1188</v>
      </c>
      <c r="K3089" s="637" t="s">
        <v>4137</v>
      </c>
      <c r="L3089" s="637">
        <v>160281658</v>
      </c>
      <c r="M3089" s="638">
        <v>45288</v>
      </c>
      <c r="N3089" s="74">
        <f t="shared" si="145"/>
        <v>12</v>
      </c>
      <c r="O3089" s="74">
        <f t="shared" si="146"/>
        <v>12</v>
      </c>
      <c r="P3089" s="139" t="str">
        <f t="shared" si="147"/>
        <v>Gastos_com_Pessoal</v>
      </c>
    </row>
    <row r="3090" spans="1:16" ht="51" x14ac:dyDescent="0.2">
      <c r="A3090" s="627">
        <v>9748</v>
      </c>
      <c r="B3090" s="634">
        <v>45288</v>
      </c>
      <c r="C3090" s="642">
        <v>45261</v>
      </c>
      <c r="D3090" s="636" t="s">
        <v>176</v>
      </c>
      <c r="E3090" s="636" t="s">
        <v>280</v>
      </c>
      <c r="F3090" s="374">
        <v>1235.32</v>
      </c>
      <c r="G3090" s="636" t="s">
        <v>11606</v>
      </c>
      <c r="H3090" s="636" t="s">
        <v>420</v>
      </c>
      <c r="I3090" s="637" t="s">
        <v>11605</v>
      </c>
      <c r="J3090" s="637" t="s">
        <v>1188</v>
      </c>
      <c r="K3090" s="637" t="s">
        <v>4137</v>
      </c>
      <c r="L3090" s="637">
        <v>160281658</v>
      </c>
      <c r="M3090" s="638">
        <v>45288</v>
      </c>
      <c r="N3090" s="74">
        <f t="shared" si="145"/>
        <v>12</v>
      </c>
      <c r="O3090" s="74">
        <f t="shared" si="146"/>
        <v>12</v>
      </c>
      <c r="P3090" s="139" t="str">
        <f t="shared" si="147"/>
        <v>Gastos_com_Pessoal</v>
      </c>
    </row>
    <row r="3091" spans="1:16" ht="51" x14ac:dyDescent="0.2">
      <c r="A3091" s="627">
        <v>9748</v>
      </c>
      <c r="B3091" s="634">
        <v>45288</v>
      </c>
      <c r="C3091" s="642">
        <v>45261</v>
      </c>
      <c r="D3091" s="636" t="s">
        <v>176</v>
      </c>
      <c r="E3091" s="636" t="s">
        <v>262</v>
      </c>
      <c r="F3091" s="374">
        <v>1546.73</v>
      </c>
      <c r="G3091" s="636" t="s">
        <v>11607</v>
      </c>
      <c r="H3091" s="636" t="s">
        <v>1032</v>
      </c>
      <c r="I3091" s="637" t="s">
        <v>11608</v>
      </c>
      <c r="J3091" s="637" t="s">
        <v>1188</v>
      </c>
      <c r="K3091" s="637" t="s">
        <v>4137</v>
      </c>
      <c r="L3091" s="637">
        <v>160281658</v>
      </c>
      <c r="M3091" s="638">
        <v>45288</v>
      </c>
      <c r="N3091" s="74">
        <f t="shared" si="145"/>
        <v>12</v>
      </c>
      <c r="O3091" s="74">
        <f t="shared" si="146"/>
        <v>12</v>
      </c>
      <c r="P3091" s="139" t="str">
        <f t="shared" si="147"/>
        <v>Gastos_com_Pessoal</v>
      </c>
    </row>
    <row r="3092" spans="1:16" ht="51" x14ac:dyDescent="0.2">
      <c r="A3092" s="627">
        <v>9748</v>
      </c>
      <c r="B3092" s="634">
        <v>45288</v>
      </c>
      <c r="C3092" s="642">
        <v>45261</v>
      </c>
      <c r="D3092" s="636" t="s">
        <v>176</v>
      </c>
      <c r="E3092" s="636" t="s">
        <v>280</v>
      </c>
      <c r="F3092" s="374">
        <v>3823.78</v>
      </c>
      <c r="G3092" s="636" t="s">
        <v>11609</v>
      </c>
      <c r="H3092" s="636" t="s">
        <v>1032</v>
      </c>
      <c r="I3092" s="637" t="s">
        <v>11608</v>
      </c>
      <c r="J3092" s="637" t="s">
        <v>1188</v>
      </c>
      <c r="K3092" s="637" t="s">
        <v>4137</v>
      </c>
      <c r="L3092" s="637">
        <v>160281658</v>
      </c>
      <c r="M3092" s="638">
        <v>45288</v>
      </c>
      <c r="N3092" s="74">
        <f t="shared" si="145"/>
        <v>12</v>
      </c>
      <c r="O3092" s="74">
        <f t="shared" si="146"/>
        <v>12</v>
      </c>
      <c r="P3092" s="139" t="str">
        <f t="shared" si="147"/>
        <v>Gastos_com_Pessoal</v>
      </c>
    </row>
    <row r="3093" spans="1:16" ht="51" x14ac:dyDescent="0.2">
      <c r="A3093" s="627">
        <v>9748</v>
      </c>
      <c r="B3093" s="634">
        <v>45288</v>
      </c>
      <c r="C3093" s="642">
        <v>45261</v>
      </c>
      <c r="D3093" s="636" t="s">
        <v>176</v>
      </c>
      <c r="E3093" s="636" t="s">
        <v>262</v>
      </c>
      <c r="F3093" s="374">
        <v>929.21</v>
      </c>
      <c r="G3093" s="636" t="s">
        <v>11610</v>
      </c>
      <c r="H3093" s="636" t="s">
        <v>422</v>
      </c>
      <c r="I3093" s="637" t="s">
        <v>5391</v>
      </c>
      <c r="J3093" s="637" t="s">
        <v>1188</v>
      </c>
      <c r="K3093" s="637" t="s">
        <v>4137</v>
      </c>
      <c r="L3093" s="637">
        <v>160281658</v>
      </c>
      <c r="M3093" s="638">
        <v>45288</v>
      </c>
      <c r="N3093" s="74">
        <f t="shared" si="145"/>
        <v>12</v>
      </c>
      <c r="O3093" s="74">
        <f t="shared" si="146"/>
        <v>12</v>
      </c>
      <c r="P3093" s="139" t="str">
        <f t="shared" si="147"/>
        <v>Gastos_com_Pessoal</v>
      </c>
    </row>
    <row r="3094" spans="1:16" ht="51" x14ac:dyDescent="0.2">
      <c r="A3094" s="627">
        <v>9748</v>
      </c>
      <c r="B3094" s="634">
        <v>45288</v>
      </c>
      <c r="C3094" s="642">
        <v>45261</v>
      </c>
      <c r="D3094" s="636" t="s">
        <v>176</v>
      </c>
      <c r="E3094" s="636" t="s">
        <v>280</v>
      </c>
      <c r="F3094" s="374">
        <v>2600.37</v>
      </c>
      <c r="G3094" s="636" t="s">
        <v>11611</v>
      </c>
      <c r="H3094" s="636" t="s">
        <v>422</v>
      </c>
      <c r="I3094" s="637" t="s">
        <v>5391</v>
      </c>
      <c r="J3094" s="637" t="s">
        <v>1188</v>
      </c>
      <c r="K3094" s="637" t="s">
        <v>4137</v>
      </c>
      <c r="L3094" s="637">
        <v>160281658</v>
      </c>
      <c r="M3094" s="638">
        <v>45288</v>
      </c>
      <c r="N3094" s="74">
        <f t="shared" si="145"/>
        <v>12</v>
      </c>
      <c r="O3094" s="74">
        <f t="shared" si="146"/>
        <v>12</v>
      </c>
      <c r="P3094" s="139" t="str">
        <f t="shared" si="147"/>
        <v>Gastos_com_Pessoal</v>
      </c>
    </row>
    <row r="3095" spans="1:16" ht="51" x14ac:dyDescent="0.2">
      <c r="A3095" s="627">
        <v>9748</v>
      </c>
      <c r="B3095" s="634">
        <v>45288</v>
      </c>
      <c r="C3095" s="642">
        <v>45261</v>
      </c>
      <c r="D3095" s="636" t="s">
        <v>176</v>
      </c>
      <c r="E3095" s="636" t="s">
        <v>262</v>
      </c>
      <c r="F3095" s="374">
        <v>956.36</v>
      </c>
      <c r="G3095" s="636" t="s">
        <v>11612</v>
      </c>
      <c r="H3095" s="636" t="s">
        <v>1032</v>
      </c>
      <c r="I3095" s="637" t="s">
        <v>10323</v>
      </c>
      <c r="J3095" s="637" t="s">
        <v>1188</v>
      </c>
      <c r="K3095" s="637" t="s">
        <v>4137</v>
      </c>
      <c r="L3095" s="637">
        <v>160281658</v>
      </c>
      <c r="M3095" s="638">
        <v>45288</v>
      </c>
      <c r="N3095" s="74">
        <f t="shared" si="145"/>
        <v>12</v>
      </c>
      <c r="O3095" s="74">
        <f t="shared" si="146"/>
        <v>12</v>
      </c>
      <c r="P3095" s="139" t="str">
        <f t="shared" si="147"/>
        <v>Gastos_com_Pessoal</v>
      </c>
    </row>
    <row r="3096" spans="1:16" ht="51" x14ac:dyDescent="0.2">
      <c r="A3096" s="627">
        <v>9748</v>
      </c>
      <c r="B3096" s="634">
        <v>45288</v>
      </c>
      <c r="C3096" s="642">
        <v>45261</v>
      </c>
      <c r="D3096" s="636" t="s">
        <v>176</v>
      </c>
      <c r="E3096" s="636" t="s">
        <v>280</v>
      </c>
      <c r="F3096" s="374">
        <v>2660.09</v>
      </c>
      <c r="G3096" s="636" t="s">
        <v>11613</v>
      </c>
      <c r="H3096" s="636" t="s">
        <v>1032</v>
      </c>
      <c r="I3096" s="637" t="s">
        <v>10323</v>
      </c>
      <c r="J3096" s="637" t="s">
        <v>1188</v>
      </c>
      <c r="K3096" s="637" t="s">
        <v>4137</v>
      </c>
      <c r="L3096" s="637">
        <v>160281658</v>
      </c>
      <c r="M3096" s="638">
        <v>45288</v>
      </c>
      <c r="N3096" s="74">
        <f t="shared" si="145"/>
        <v>12</v>
      </c>
      <c r="O3096" s="74">
        <f t="shared" si="146"/>
        <v>12</v>
      </c>
      <c r="P3096" s="139" t="str">
        <f t="shared" si="147"/>
        <v>Gastos_com_Pessoal</v>
      </c>
    </row>
    <row r="3097" spans="1:16" ht="51" x14ac:dyDescent="0.2">
      <c r="A3097" s="627">
        <v>9748</v>
      </c>
      <c r="B3097" s="634">
        <v>45288</v>
      </c>
      <c r="C3097" s="642">
        <v>45261</v>
      </c>
      <c r="D3097" s="636" t="s">
        <v>176</v>
      </c>
      <c r="E3097" s="636" t="s">
        <v>262</v>
      </c>
      <c r="F3097" s="374">
        <v>536.52</v>
      </c>
      <c r="G3097" s="636" t="s">
        <v>11614</v>
      </c>
      <c r="H3097" s="636" t="s">
        <v>1032</v>
      </c>
      <c r="I3097" s="637" t="s">
        <v>11615</v>
      </c>
      <c r="J3097" s="637" t="s">
        <v>1188</v>
      </c>
      <c r="K3097" s="637" t="s">
        <v>4137</v>
      </c>
      <c r="L3097" s="637">
        <v>160281658</v>
      </c>
      <c r="M3097" s="638">
        <v>45288</v>
      </c>
      <c r="N3097" s="74">
        <f t="shared" si="145"/>
        <v>12</v>
      </c>
      <c r="O3097" s="74">
        <f t="shared" si="146"/>
        <v>12</v>
      </c>
      <c r="P3097" s="139" t="str">
        <f t="shared" si="147"/>
        <v>Gastos_com_Pessoal</v>
      </c>
    </row>
    <row r="3098" spans="1:16" ht="51" x14ac:dyDescent="0.2">
      <c r="A3098" s="627">
        <v>9748</v>
      </c>
      <c r="B3098" s="634">
        <v>45288</v>
      </c>
      <c r="C3098" s="642">
        <v>45261</v>
      </c>
      <c r="D3098" s="636" t="s">
        <v>176</v>
      </c>
      <c r="E3098" s="636" t="s">
        <v>280</v>
      </c>
      <c r="F3098" s="374">
        <v>1609.5</v>
      </c>
      <c r="G3098" s="636" t="s">
        <v>11616</v>
      </c>
      <c r="H3098" s="636" t="s">
        <v>1032</v>
      </c>
      <c r="I3098" s="637" t="s">
        <v>11615</v>
      </c>
      <c r="J3098" s="637" t="s">
        <v>1188</v>
      </c>
      <c r="K3098" s="637" t="s">
        <v>4137</v>
      </c>
      <c r="L3098" s="637">
        <v>160281658</v>
      </c>
      <c r="M3098" s="638">
        <v>45288</v>
      </c>
      <c r="N3098" s="74">
        <f t="shared" si="145"/>
        <v>12</v>
      </c>
      <c r="O3098" s="74">
        <f t="shared" si="146"/>
        <v>12</v>
      </c>
      <c r="P3098" s="139" t="str">
        <f t="shared" si="147"/>
        <v>Gastos_com_Pessoal</v>
      </c>
    </row>
    <row r="3099" spans="1:16" ht="51" x14ac:dyDescent="0.2">
      <c r="A3099" s="627">
        <v>9748</v>
      </c>
      <c r="B3099" s="634">
        <v>45288</v>
      </c>
      <c r="C3099" s="642">
        <v>45261</v>
      </c>
      <c r="D3099" s="636" t="s">
        <v>176</v>
      </c>
      <c r="E3099" s="636" t="s">
        <v>262</v>
      </c>
      <c r="F3099" s="374">
        <v>927.13</v>
      </c>
      <c r="G3099" s="636" t="s">
        <v>11617</v>
      </c>
      <c r="H3099" s="636" t="s">
        <v>1032</v>
      </c>
      <c r="I3099" s="637" t="s">
        <v>6414</v>
      </c>
      <c r="J3099" s="637" t="s">
        <v>1188</v>
      </c>
      <c r="K3099" s="637" t="s">
        <v>4137</v>
      </c>
      <c r="L3099" s="637">
        <v>160281658</v>
      </c>
      <c r="M3099" s="638">
        <v>45288</v>
      </c>
      <c r="N3099" s="74">
        <f t="shared" si="145"/>
        <v>12</v>
      </c>
      <c r="O3099" s="74">
        <f t="shared" si="146"/>
        <v>12</v>
      </c>
      <c r="P3099" s="139" t="str">
        <f t="shared" si="147"/>
        <v>Gastos_com_Pessoal</v>
      </c>
    </row>
    <row r="3100" spans="1:16" ht="51" x14ac:dyDescent="0.2">
      <c r="A3100" s="627">
        <v>9748</v>
      </c>
      <c r="B3100" s="634">
        <v>45288</v>
      </c>
      <c r="C3100" s="642">
        <v>45261</v>
      </c>
      <c r="D3100" s="636" t="s">
        <v>176</v>
      </c>
      <c r="E3100" s="636" t="s">
        <v>280</v>
      </c>
      <c r="F3100" s="374">
        <v>2595.4</v>
      </c>
      <c r="G3100" s="636" t="s">
        <v>11618</v>
      </c>
      <c r="H3100" s="636" t="s">
        <v>1032</v>
      </c>
      <c r="I3100" s="637" t="s">
        <v>6414</v>
      </c>
      <c r="J3100" s="637" t="s">
        <v>1188</v>
      </c>
      <c r="K3100" s="637" t="s">
        <v>4137</v>
      </c>
      <c r="L3100" s="637">
        <v>160281658</v>
      </c>
      <c r="M3100" s="638">
        <v>45288</v>
      </c>
      <c r="N3100" s="74">
        <f t="shared" si="145"/>
        <v>12</v>
      </c>
      <c r="O3100" s="74">
        <f t="shared" si="146"/>
        <v>12</v>
      </c>
      <c r="P3100" s="139" t="str">
        <f t="shared" si="147"/>
        <v>Gastos_com_Pessoal</v>
      </c>
    </row>
    <row r="3101" spans="1:16" ht="51" x14ac:dyDescent="0.2">
      <c r="A3101" s="627">
        <v>9748</v>
      </c>
      <c r="B3101" s="634">
        <v>45288</v>
      </c>
      <c r="C3101" s="642">
        <v>45261</v>
      </c>
      <c r="D3101" s="636" t="s">
        <v>176</v>
      </c>
      <c r="E3101" s="636" t="s">
        <v>262</v>
      </c>
      <c r="F3101" s="374">
        <v>878.16</v>
      </c>
      <c r="G3101" s="636" t="s">
        <v>11619</v>
      </c>
      <c r="H3101" s="636" t="s">
        <v>418</v>
      </c>
      <c r="I3101" s="637" t="s">
        <v>7810</v>
      </c>
      <c r="J3101" s="637" t="s">
        <v>1188</v>
      </c>
      <c r="K3101" s="637" t="s">
        <v>4137</v>
      </c>
      <c r="L3101" s="637">
        <v>160281658</v>
      </c>
      <c r="M3101" s="638">
        <v>45288</v>
      </c>
      <c r="N3101" s="74">
        <f t="shared" si="145"/>
        <v>12</v>
      </c>
      <c r="O3101" s="74">
        <f t="shared" si="146"/>
        <v>12</v>
      </c>
      <c r="P3101" s="139" t="str">
        <f t="shared" si="147"/>
        <v>Gastos_com_Pessoal</v>
      </c>
    </row>
    <row r="3102" spans="1:16" ht="51" x14ac:dyDescent="0.2">
      <c r="A3102" s="627">
        <v>9748</v>
      </c>
      <c r="B3102" s="634">
        <v>45288</v>
      </c>
      <c r="C3102" s="642">
        <v>45261</v>
      </c>
      <c r="D3102" s="636" t="s">
        <v>176</v>
      </c>
      <c r="E3102" s="636" t="s">
        <v>280</v>
      </c>
      <c r="F3102" s="374">
        <v>2563.44</v>
      </c>
      <c r="G3102" s="636" t="s">
        <v>11620</v>
      </c>
      <c r="H3102" s="636" t="s">
        <v>418</v>
      </c>
      <c r="I3102" s="637" t="s">
        <v>7810</v>
      </c>
      <c r="J3102" s="637" t="s">
        <v>1188</v>
      </c>
      <c r="K3102" s="637" t="s">
        <v>4137</v>
      </c>
      <c r="L3102" s="637">
        <v>160281658</v>
      </c>
      <c r="M3102" s="638">
        <v>45288</v>
      </c>
      <c r="N3102" s="74">
        <f t="shared" si="145"/>
        <v>12</v>
      </c>
      <c r="O3102" s="74">
        <f t="shared" si="146"/>
        <v>12</v>
      </c>
      <c r="P3102" s="139" t="str">
        <f t="shared" si="147"/>
        <v>Gastos_com_Pessoal</v>
      </c>
    </row>
    <row r="3103" spans="1:16" ht="51" x14ac:dyDescent="0.2">
      <c r="A3103" s="627">
        <v>9748</v>
      </c>
      <c r="B3103" s="634">
        <v>45288</v>
      </c>
      <c r="C3103" s="642">
        <v>45261</v>
      </c>
      <c r="D3103" s="636" t="s">
        <v>176</v>
      </c>
      <c r="E3103" s="636" t="s">
        <v>262</v>
      </c>
      <c r="F3103" s="374">
        <v>512.30999999999995</v>
      </c>
      <c r="G3103" s="636" t="s">
        <v>11621</v>
      </c>
      <c r="H3103" s="636" t="s">
        <v>416</v>
      </c>
      <c r="I3103" s="637" t="s">
        <v>11622</v>
      </c>
      <c r="J3103" s="637" t="s">
        <v>1188</v>
      </c>
      <c r="K3103" s="637" t="s">
        <v>4137</v>
      </c>
      <c r="L3103" s="637">
        <v>160281658</v>
      </c>
      <c r="M3103" s="638">
        <v>45288</v>
      </c>
      <c r="N3103" s="74">
        <f t="shared" si="145"/>
        <v>12</v>
      </c>
      <c r="O3103" s="74">
        <f t="shared" si="146"/>
        <v>12</v>
      </c>
      <c r="P3103" s="139" t="str">
        <f t="shared" si="147"/>
        <v>Gastos_com_Pessoal</v>
      </c>
    </row>
    <row r="3104" spans="1:16" ht="51" x14ac:dyDescent="0.2">
      <c r="A3104" s="627">
        <v>9748</v>
      </c>
      <c r="B3104" s="634">
        <v>45288</v>
      </c>
      <c r="C3104" s="642">
        <v>45261</v>
      </c>
      <c r="D3104" s="636" t="s">
        <v>176</v>
      </c>
      <c r="E3104" s="636" t="s">
        <v>280</v>
      </c>
      <c r="F3104" s="374">
        <v>1536.9</v>
      </c>
      <c r="G3104" s="636" t="s">
        <v>11623</v>
      </c>
      <c r="H3104" s="636" t="s">
        <v>416</v>
      </c>
      <c r="I3104" s="637" t="s">
        <v>11622</v>
      </c>
      <c r="J3104" s="637" t="s">
        <v>1188</v>
      </c>
      <c r="K3104" s="637" t="s">
        <v>4137</v>
      </c>
      <c r="L3104" s="637">
        <v>160281658</v>
      </c>
      <c r="M3104" s="638">
        <v>45288</v>
      </c>
      <c r="N3104" s="74">
        <f t="shared" si="145"/>
        <v>12</v>
      </c>
      <c r="O3104" s="74">
        <f t="shared" si="146"/>
        <v>12</v>
      </c>
      <c r="P3104" s="139" t="str">
        <f t="shared" si="147"/>
        <v>Gastos_com_Pessoal</v>
      </c>
    </row>
    <row r="3105" spans="1:16" ht="51" x14ac:dyDescent="0.2">
      <c r="A3105" s="627">
        <v>9748</v>
      </c>
      <c r="B3105" s="634">
        <v>45288</v>
      </c>
      <c r="C3105" s="642">
        <v>45261</v>
      </c>
      <c r="D3105" s="636" t="s">
        <v>176</v>
      </c>
      <c r="E3105" s="636" t="s">
        <v>262</v>
      </c>
      <c r="F3105" s="374">
        <v>867.37</v>
      </c>
      <c r="G3105" s="636" t="s">
        <v>11624</v>
      </c>
      <c r="H3105" s="636" t="s">
        <v>420</v>
      </c>
      <c r="I3105" s="637" t="s">
        <v>10308</v>
      </c>
      <c r="J3105" s="637" t="s">
        <v>1188</v>
      </c>
      <c r="K3105" s="637" t="s">
        <v>4137</v>
      </c>
      <c r="L3105" s="637">
        <v>160281658</v>
      </c>
      <c r="M3105" s="638">
        <v>45288</v>
      </c>
      <c r="N3105" s="74">
        <f t="shared" si="145"/>
        <v>12</v>
      </c>
      <c r="O3105" s="74">
        <f t="shared" si="146"/>
        <v>12</v>
      </c>
      <c r="P3105" s="139" t="str">
        <f t="shared" si="147"/>
        <v>Gastos_com_Pessoal</v>
      </c>
    </row>
    <row r="3106" spans="1:16" ht="51" x14ac:dyDescent="0.2">
      <c r="A3106" s="627">
        <v>9748</v>
      </c>
      <c r="B3106" s="634">
        <v>45288</v>
      </c>
      <c r="C3106" s="642">
        <v>45261</v>
      </c>
      <c r="D3106" s="636" t="s">
        <v>176</v>
      </c>
      <c r="E3106" s="636" t="s">
        <v>280</v>
      </c>
      <c r="F3106" s="374">
        <v>2452.0700000000002</v>
      </c>
      <c r="G3106" s="636" t="s">
        <v>11625</v>
      </c>
      <c r="H3106" s="636" t="s">
        <v>420</v>
      </c>
      <c r="I3106" s="637" t="s">
        <v>10308</v>
      </c>
      <c r="J3106" s="637" t="s">
        <v>1188</v>
      </c>
      <c r="K3106" s="637" t="s">
        <v>4137</v>
      </c>
      <c r="L3106" s="637">
        <v>160281658</v>
      </c>
      <c r="M3106" s="638">
        <v>45288</v>
      </c>
      <c r="N3106" s="74">
        <f t="shared" si="145"/>
        <v>12</v>
      </c>
      <c r="O3106" s="74">
        <f t="shared" si="146"/>
        <v>12</v>
      </c>
      <c r="P3106" s="139" t="str">
        <f t="shared" si="147"/>
        <v>Gastos_com_Pessoal</v>
      </c>
    </row>
    <row r="3107" spans="1:16" ht="51" x14ac:dyDescent="0.2">
      <c r="A3107" s="627">
        <v>9748</v>
      </c>
      <c r="B3107" s="634">
        <v>45288</v>
      </c>
      <c r="C3107" s="642">
        <v>45261</v>
      </c>
      <c r="D3107" s="636" t="s">
        <v>176</v>
      </c>
      <c r="E3107" s="636" t="s">
        <v>262</v>
      </c>
      <c r="F3107" s="374">
        <v>1370.84</v>
      </c>
      <c r="G3107" s="636" t="s">
        <v>11626</v>
      </c>
      <c r="H3107" s="636" t="s">
        <v>422</v>
      </c>
      <c r="I3107" s="637" t="s">
        <v>11627</v>
      </c>
      <c r="J3107" s="637" t="s">
        <v>1188</v>
      </c>
      <c r="K3107" s="637" t="s">
        <v>4137</v>
      </c>
      <c r="L3107" s="637">
        <v>160281658</v>
      </c>
      <c r="M3107" s="638">
        <v>45288</v>
      </c>
      <c r="N3107" s="74">
        <f t="shared" si="145"/>
        <v>12</v>
      </c>
      <c r="O3107" s="74">
        <f t="shared" si="146"/>
        <v>12</v>
      </c>
      <c r="P3107" s="139" t="str">
        <f t="shared" si="147"/>
        <v>Gastos_com_Pessoal</v>
      </c>
    </row>
    <row r="3108" spans="1:16" ht="51" x14ac:dyDescent="0.2">
      <c r="A3108" s="627">
        <v>9748</v>
      </c>
      <c r="B3108" s="634">
        <v>45288</v>
      </c>
      <c r="C3108" s="642">
        <v>45261</v>
      </c>
      <c r="D3108" s="636" t="s">
        <v>176</v>
      </c>
      <c r="E3108" s="636" t="s">
        <v>280</v>
      </c>
      <c r="F3108" s="374">
        <v>3489.54</v>
      </c>
      <c r="G3108" s="636" t="s">
        <v>11628</v>
      </c>
      <c r="H3108" s="636" t="s">
        <v>422</v>
      </c>
      <c r="I3108" s="637" t="s">
        <v>11627</v>
      </c>
      <c r="J3108" s="637" t="s">
        <v>1188</v>
      </c>
      <c r="K3108" s="637" t="s">
        <v>4137</v>
      </c>
      <c r="L3108" s="637">
        <v>160281658</v>
      </c>
      <c r="M3108" s="638">
        <v>45288</v>
      </c>
      <c r="N3108" s="74">
        <f t="shared" si="145"/>
        <v>12</v>
      </c>
      <c r="O3108" s="74">
        <f t="shared" si="146"/>
        <v>12</v>
      </c>
      <c r="P3108" s="139" t="str">
        <f t="shared" si="147"/>
        <v>Gastos_com_Pessoal</v>
      </c>
    </row>
    <row r="3109" spans="1:16" ht="51" x14ac:dyDescent="0.2">
      <c r="A3109" s="627">
        <v>9748</v>
      </c>
      <c r="B3109" s="634">
        <v>45288</v>
      </c>
      <c r="C3109" s="642">
        <v>45261</v>
      </c>
      <c r="D3109" s="636" t="s">
        <v>176</v>
      </c>
      <c r="E3109" s="636" t="s">
        <v>262</v>
      </c>
      <c r="F3109" s="374">
        <v>1364.23</v>
      </c>
      <c r="G3109" s="636" t="s">
        <v>11629</v>
      </c>
      <c r="H3109" s="636" t="s">
        <v>416</v>
      </c>
      <c r="I3109" s="637" t="s">
        <v>11630</v>
      </c>
      <c r="J3109" s="637" t="s">
        <v>1188</v>
      </c>
      <c r="K3109" s="637" t="s">
        <v>4137</v>
      </c>
      <c r="L3109" s="637">
        <v>160281658</v>
      </c>
      <c r="M3109" s="638">
        <v>45288</v>
      </c>
      <c r="N3109" s="74">
        <f t="shared" si="145"/>
        <v>12</v>
      </c>
      <c r="O3109" s="74">
        <f t="shared" si="146"/>
        <v>12</v>
      </c>
      <c r="P3109" s="139" t="str">
        <f t="shared" si="147"/>
        <v>Gastos_com_Pessoal</v>
      </c>
    </row>
    <row r="3110" spans="1:16" ht="51" x14ac:dyDescent="0.2">
      <c r="A3110" s="627">
        <v>9748</v>
      </c>
      <c r="B3110" s="634">
        <v>45288</v>
      </c>
      <c r="C3110" s="642">
        <v>45261</v>
      </c>
      <c r="D3110" s="636" t="s">
        <v>176</v>
      </c>
      <c r="E3110" s="636" t="s">
        <v>280</v>
      </c>
      <c r="F3110" s="374">
        <v>3581.46</v>
      </c>
      <c r="G3110" s="636" t="s">
        <v>11631</v>
      </c>
      <c r="H3110" s="636" t="s">
        <v>416</v>
      </c>
      <c r="I3110" s="637" t="s">
        <v>11630</v>
      </c>
      <c r="J3110" s="637" t="s">
        <v>1188</v>
      </c>
      <c r="K3110" s="637" t="s">
        <v>4137</v>
      </c>
      <c r="L3110" s="637">
        <v>160281658</v>
      </c>
      <c r="M3110" s="638">
        <v>45288</v>
      </c>
      <c r="N3110" s="74">
        <f t="shared" si="145"/>
        <v>12</v>
      </c>
      <c r="O3110" s="74">
        <f t="shared" si="146"/>
        <v>12</v>
      </c>
      <c r="P3110" s="139" t="str">
        <f t="shared" si="147"/>
        <v>Gastos_com_Pessoal</v>
      </c>
    </row>
    <row r="3111" spans="1:16" ht="51" x14ac:dyDescent="0.2">
      <c r="A3111" s="627">
        <v>9748</v>
      </c>
      <c r="B3111" s="634">
        <v>45288</v>
      </c>
      <c r="C3111" s="642">
        <v>45261</v>
      </c>
      <c r="D3111" s="636" t="s">
        <v>176</v>
      </c>
      <c r="E3111" s="636" t="s">
        <v>262</v>
      </c>
      <c r="F3111" s="374">
        <v>1035.08</v>
      </c>
      <c r="G3111" s="636" t="s">
        <v>11632</v>
      </c>
      <c r="H3111" s="636" t="s">
        <v>416</v>
      </c>
      <c r="I3111" s="637" t="s">
        <v>8080</v>
      </c>
      <c r="J3111" s="637" t="s">
        <v>1188</v>
      </c>
      <c r="K3111" s="637" t="s">
        <v>4137</v>
      </c>
      <c r="L3111" s="637">
        <v>160281658</v>
      </c>
      <c r="M3111" s="638">
        <v>45288</v>
      </c>
      <c r="N3111" s="74">
        <f t="shared" si="145"/>
        <v>12</v>
      </c>
      <c r="O3111" s="74">
        <f t="shared" si="146"/>
        <v>12</v>
      </c>
      <c r="P3111" s="139" t="str">
        <f t="shared" si="147"/>
        <v>Gastos_com_Pessoal</v>
      </c>
    </row>
    <row r="3112" spans="1:16" ht="51" x14ac:dyDescent="0.2">
      <c r="A3112" s="627">
        <v>9748</v>
      </c>
      <c r="B3112" s="634">
        <v>45288</v>
      </c>
      <c r="C3112" s="642">
        <v>45261</v>
      </c>
      <c r="D3112" s="636" t="s">
        <v>176</v>
      </c>
      <c r="E3112" s="636" t="s">
        <v>280</v>
      </c>
      <c r="F3112" s="374">
        <v>2940.09</v>
      </c>
      <c r="G3112" s="636" t="s">
        <v>11633</v>
      </c>
      <c r="H3112" s="636" t="s">
        <v>416</v>
      </c>
      <c r="I3112" s="637" t="s">
        <v>8080</v>
      </c>
      <c r="J3112" s="637" t="s">
        <v>1188</v>
      </c>
      <c r="K3112" s="637" t="s">
        <v>4137</v>
      </c>
      <c r="L3112" s="637">
        <v>160281658</v>
      </c>
      <c r="M3112" s="638">
        <v>45288</v>
      </c>
      <c r="N3112" s="74">
        <f t="shared" si="145"/>
        <v>12</v>
      </c>
      <c r="O3112" s="74">
        <f t="shared" si="146"/>
        <v>12</v>
      </c>
      <c r="P3112" s="139" t="str">
        <f t="shared" si="147"/>
        <v>Gastos_com_Pessoal</v>
      </c>
    </row>
    <row r="3113" spans="1:16" ht="51" x14ac:dyDescent="0.2">
      <c r="A3113" s="627">
        <v>9748</v>
      </c>
      <c r="B3113" s="634">
        <v>45288</v>
      </c>
      <c r="C3113" s="642">
        <v>45261</v>
      </c>
      <c r="D3113" s="636" t="s">
        <v>176</v>
      </c>
      <c r="E3113" s="636" t="s">
        <v>262</v>
      </c>
      <c r="F3113" s="374">
        <v>907.07</v>
      </c>
      <c r="G3113" s="636" t="s">
        <v>11634</v>
      </c>
      <c r="H3113" s="636" t="s">
        <v>422</v>
      </c>
      <c r="I3113" s="637" t="s">
        <v>8603</v>
      </c>
      <c r="J3113" s="637" t="s">
        <v>1188</v>
      </c>
      <c r="K3113" s="637" t="s">
        <v>4137</v>
      </c>
      <c r="L3113" s="637">
        <v>160281658</v>
      </c>
      <c r="M3113" s="638">
        <v>45288</v>
      </c>
      <c r="N3113" s="74">
        <f t="shared" si="145"/>
        <v>12</v>
      </c>
      <c r="O3113" s="74">
        <f t="shared" si="146"/>
        <v>12</v>
      </c>
      <c r="P3113" s="139" t="str">
        <f t="shared" si="147"/>
        <v>Gastos_com_Pessoal</v>
      </c>
    </row>
    <row r="3114" spans="1:16" ht="51" x14ac:dyDescent="0.2">
      <c r="A3114" s="627">
        <v>9748</v>
      </c>
      <c r="B3114" s="634">
        <v>45288</v>
      </c>
      <c r="C3114" s="642">
        <v>45261</v>
      </c>
      <c r="D3114" s="636" t="s">
        <v>176</v>
      </c>
      <c r="E3114" s="636" t="s">
        <v>280</v>
      </c>
      <c r="F3114" s="374">
        <v>2547.5</v>
      </c>
      <c r="G3114" s="636" t="s">
        <v>11635</v>
      </c>
      <c r="H3114" s="636" t="s">
        <v>422</v>
      </c>
      <c r="I3114" s="637" t="s">
        <v>8603</v>
      </c>
      <c r="J3114" s="637" t="s">
        <v>1188</v>
      </c>
      <c r="K3114" s="637" t="s">
        <v>4137</v>
      </c>
      <c r="L3114" s="637">
        <v>160281658</v>
      </c>
      <c r="M3114" s="638">
        <v>45288</v>
      </c>
      <c r="N3114" s="74">
        <f t="shared" si="145"/>
        <v>12</v>
      </c>
      <c r="O3114" s="74">
        <f t="shared" si="146"/>
        <v>12</v>
      </c>
      <c r="P3114" s="139" t="str">
        <f t="shared" si="147"/>
        <v>Gastos_com_Pessoal</v>
      </c>
    </row>
    <row r="3115" spans="1:16" ht="51" x14ac:dyDescent="0.2">
      <c r="A3115" s="627">
        <v>9748</v>
      </c>
      <c r="B3115" s="634">
        <v>45288</v>
      </c>
      <c r="C3115" s="642">
        <v>45261</v>
      </c>
      <c r="D3115" s="636" t="s">
        <v>176</v>
      </c>
      <c r="E3115" s="636" t="s">
        <v>262</v>
      </c>
      <c r="F3115" s="374">
        <v>1101.5899999999999</v>
      </c>
      <c r="G3115" s="636" t="s">
        <v>11636</v>
      </c>
      <c r="H3115" s="636" t="s">
        <v>420</v>
      </c>
      <c r="I3115" s="637" t="s">
        <v>3315</v>
      </c>
      <c r="J3115" s="637" t="s">
        <v>1188</v>
      </c>
      <c r="K3115" s="637" t="s">
        <v>4137</v>
      </c>
      <c r="L3115" s="637">
        <v>160281658</v>
      </c>
      <c r="M3115" s="638">
        <v>45288</v>
      </c>
      <c r="N3115" s="74">
        <f t="shared" si="145"/>
        <v>12</v>
      </c>
      <c r="O3115" s="74">
        <f t="shared" si="146"/>
        <v>12</v>
      </c>
      <c r="P3115" s="139" t="str">
        <f t="shared" si="147"/>
        <v>Gastos_com_Pessoal</v>
      </c>
    </row>
    <row r="3116" spans="1:16" ht="51" x14ac:dyDescent="0.2">
      <c r="A3116" s="627">
        <v>9748</v>
      </c>
      <c r="B3116" s="634">
        <v>45288</v>
      </c>
      <c r="C3116" s="642">
        <v>45261</v>
      </c>
      <c r="D3116" s="636" t="s">
        <v>176</v>
      </c>
      <c r="E3116" s="636" t="s">
        <v>280</v>
      </c>
      <c r="F3116" s="374">
        <v>3050.3</v>
      </c>
      <c r="G3116" s="636" t="s">
        <v>11637</v>
      </c>
      <c r="H3116" s="636" t="s">
        <v>420</v>
      </c>
      <c r="I3116" s="637" t="s">
        <v>3315</v>
      </c>
      <c r="J3116" s="637" t="s">
        <v>1188</v>
      </c>
      <c r="K3116" s="637" t="s">
        <v>4137</v>
      </c>
      <c r="L3116" s="637">
        <v>160281658</v>
      </c>
      <c r="M3116" s="638">
        <v>45288</v>
      </c>
      <c r="N3116" s="74">
        <f t="shared" si="145"/>
        <v>12</v>
      </c>
      <c r="O3116" s="74">
        <f t="shared" si="146"/>
        <v>12</v>
      </c>
      <c r="P3116" s="139" t="str">
        <f t="shared" si="147"/>
        <v>Gastos_com_Pessoal</v>
      </c>
    </row>
    <row r="3117" spans="1:16" ht="51" x14ac:dyDescent="0.2">
      <c r="A3117" s="627">
        <v>9748</v>
      </c>
      <c r="B3117" s="634">
        <v>45288</v>
      </c>
      <c r="C3117" s="642">
        <v>45261</v>
      </c>
      <c r="D3117" s="636" t="s">
        <v>176</v>
      </c>
      <c r="E3117" s="636" t="s">
        <v>262</v>
      </c>
      <c r="F3117" s="374">
        <v>650.45000000000005</v>
      </c>
      <c r="G3117" s="636" t="s">
        <v>11638</v>
      </c>
      <c r="H3117" s="636" t="s">
        <v>420</v>
      </c>
      <c r="I3117" s="637" t="s">
        <v>11639</v>
      </c>
      <c r="J3117" s="637" t="s">
        <v>1188</v>
      </c>
      <c r="K3117" s="637" t="s">
        <v>4137</v>
      </c>
      <c r="L3117" s="637">
        <v>160281658</v>
      </c>
      <c r="M3117" s="638">
        <v>45288</v>
      </c>
      <c r="N3117" s="74">
        <f t="shared" si="145"/>
        <v>12</v>
      </c>
      <c r="O3117" s="74">
        <f t="shared" si="146"/>
        <v>12</v>
      </c>
      <c r="P3117" s="139" t="str">
        <f t="shared" si="147"/>
        <v>Gastos_com_Pessoal</v>
      </c>
    </row>
    <row r="3118" spans="1:16" ht="51" x14ac:dyDescent="0.2">
      <c r="A3118" s="627">
        <v>9748</v>
      </c>
      <c r="B3118" s="634">
        <v>45288</v>
      </c>
      <c r="C3118" s="642">
        <v>45261</v>
      </c>
      <c r="D3118" s="636" t="s">
        <v>176</v>
      </c>
      <c r="E3118" s="636" t="s">
        <v>280</v>
      </c>
      <c r="F3118" s="374">
        <v>1914.49</v>
      </c>
      <c r="G3118" s="636" t="s">
        <v>11640</v>
      </c>
      <c r="H3118" s="636" t="s">
        <v>420</v>
      </c>
      <c r="I3118" s="637" t="s">
        <v>11639</v>
      </c>
      <c r="J3118" s="637" t="s">
        <v>1188</v>
      </c>
      <c r="K3118" s="637" t="s">
        <v>4137</v>
      </c>
      <c r="L3118" s="637">
        <v>160281658</v>
      </c>
      <c r="M3118" s="638">
        <v>45288</v>
      </c>
      <c r="N3118" s="74">
        <f t="shared" si="145"/>
        <v>12</v>
      </c>
      <c r="O3118" s="74">
        <f t="shared" si="146"/>
        <v>12</v>
      </c>
      <c r="P3118" s="139" t="str">
        <f t="shared" si="147"/>
        <v>Gastos_com_Pessoal</v>
      </c>
    </row>
    <row r="3119" spans="1:16" ht="51" x14ac:dyDescent="0.2">
      <c r="A3119" s="627">
        <v>9748</v>
      </c>
      <c r="B3119" s="634">
        <v>45288</v>
      </c>
      <c r="C3119" s="642">
        <v>45261</v>
      </c>
      <c r="D3119" s="636" t="s">
        <v>176</v>
      </c>
      <c r="E3119" s="636" t="s">
        <v>262</v>
      </c>
      <c r="F3119" s="374">
        <v>717.02</v>
      </c>
      <c r="G3119" s="636" t="s">
        <v>11641</v>
      </c>
      <c r="H3119" s="636" t="s">
        <v>420</v>
      </c>
      <c r="I3119" s="637" t="s">
        <v>11642</v>
      </c>
      <c r="J3119" s="637" t="s">
        <v>1188</v>
      </c>
      <c r="K3119" s="637" t="s">
        <v>4137</v>
      </c>
      <c r="L3119" s="637">
        <v>160281658</v>
      </c>
      <c r="M3119" s="638">
        <v>45288</v>
      </c>
      <c r="N3119" s="74">
        <f t="shared" si="145"/>
        <v>12</v>
      </c>
      <c r="O3119" s="74">
        <f t="shared" si="146"/>
        <v>12</v>
      </c>
      <c r="P3119" s="139" t="str">
        <f t="shared" si="147"/>
        <v>Gastos_com_Pessoal</v>
      </c>
    </row>
    <row r="3120" spans="1:16" ht="51" x14ac:dyDescent="0.2">
      <c r="A3120" s="627">
        <v>9748</v>
      </c>
      <c r="B3120" s="634">
        <v>45288</v>
      </c>
      <c r="C3120" s="642">
        <v>45261</v>
      </c>
      <c r="D3120" s="636" t="s">
        <v>176</v>
      </c>
      <c r="E3120" s="636" t="s">
        <v>280</v>
      </c>
      <c r="F3120" s="374">
        <v>2108.54</v>
      </c>
      <c r="G3120" s="636" t="s">
        <v>11643</v>
      </c>
      <c r="H3120" s="636" t="s">
        <v>420</v>
      </c>
      <c r="I3120" s="637" t="s">
        <v>11642</v>
      </c>
      <c r="J3120" s="637" t="s">
        <v>1188</v>
      </c>
      <c r="K3120" s="637" t="s">
        <v>4137</v>
      </c>
      <c r="L3120" s="637">
        <v>160281658</v>
      </c>
      <c r="M3120" s="638">
        <v>45288</v>
      </c>
      <c r="N3120" s="74">
        <f t="shared" si="145"/>
        <v>12</v>
      </c>
      <c r="O3120" s="74">
        <f t="shared" si="146"/>
        <v>12</v>
      </c>
      <c r="P3120" s="139" t="str">
        <f t="shared" si="147"/>
        <v>Gastos_com_Pessoal</v>
      </c>
    </row>
    <row r="3121" spans="1:16" ht="51" x14ac:dyDescent="0.2">
      <c r="A3121" s="627">
        <v>9748</v>
      </c>
      <c r="B3121" s="634">
        <v>45288</v>
      </c>
      <c r="C3121" s="642">
        <v>45261</v>
      </c>
      <c r="D3121" s="636" t="s">
        <v>176</v>
      </c>
      <c r="E3121" s="636" t="s">
        <v>262</v>
      </c>
      <c r="F3121" s="374">
        <v>1057.77</v>
      </c>
      <c r="G3121" s="636" t="s">
        <v>11644</v>
      </c>
      <c r="H3121" s="636" t="s">
        <v>1032</v>
      </c>
      <c r="I3121" s="637" t="s">
        <v>11645</v>
      </c>
      <c r="J3121" s="637" t="s">
        <v>1188</v>
      </c>
      <c r="K3121" s="637" t="s">
        <v>4137</v>
      </c>
      <c r="L3121" s="637">
        <v>160281658</v>
      </c>
      <c r="M3121" s="638">
        <v>45288</v>
      </c>
      <c r="N3121" s="74">
        <f t="shared" si="145"/>
        <v>12</v>
      </c>
      <c r="O3121" s="74">
        <f t="shared" si="146"/>
        <v>12</v>
      </c>
      <c r="P3121" s="139" t="str">
        <f t="shared" si="147"/>
        <v>Gastos_com_Pessoal</v>
      </c>
    </row>
    <row r="3122" spans="1:16" ht="51" x14ac:dyDescent="0.2">
      <c r="A3122" s="627">
        <v>9748</v>
      </c>
      <c r="B3122" s="634">
        <v>45288</v>
      </c>
      <c r="C3122" s="642">
        <v>45261</v>
      </c>
      <c r="D3122" s="636" t="s">
        <v>176</v>
      </c>
      <c r="E3122" s="636" t="s">
        <v>280</v>
      </c>
      <c r="F3122" s="374">
        <v>2994.37</v>
      </c>
      <c r="G3122" s="636" t="s">
        <v>11646</v>
      </c>
      <c r="H3122" s="636" t="s">
        <v>1032</v>
      </c>
      <c r="I3122" s="637" t="s">
        <v>11645</v>
      </c>
      <c r="J3122" s="637" t="s">
        <v>1188</v>
      </c>
      <c r="K3122" s="637" t="s">
        <v>4137</v>
      </c>
      <c r="L3122" s="637">
        <v>160281658</v>
      </c>
      <c r="M3122" s="638">
        <v>45288</v>
      </c>
      <c r="N3122" s="74">
        <f t="shared" si="145"/>
        <v>12</v>
      </c>
      <c r="O3122" s="74">
        <f t="shared" si="146"/>
        <v>12</v>
      </c>
      <c r="P3122" s="139" t="str">
        <f t="shared" si="147"/>
        <v>Gastos_com_Pessoal</v>
      </c>
    </row>
    <row r="3123" spans="1:16" ht="51" x14ac:dyDescent="0.2">
      <c r="A3123" s="627">
        <v>9748</v>
      </c>
      <c r="B3123" s="634">
        <v>45288</v>
      </c>
      <c r="C3123" s="642">
        <v>45261</v>
      </c>
      <c r="D3123" s="636" t="s">
        <v>176</v>
      </c>
      <c r="E3123" s="636" t="s">
        <v>262</v>
      </c>
      <c r="F3123" s="374">
        <v>809.32</v>
      </c>
      <c r="G3123" s="636" t="s">
        <v>11647</v>
      </c>
      <c r="H3123" s="636" t="s">
        <v>416</v>
      </c>
      <c r="I3123" s="637" t="s">
        <v>11648</v>
      </c>
      <c r="J3123" s="637" t="s">
        <v>1188</v>
      </c>
      <c r="K3123" s="637" t="s">
        <v>4137</v>
      </c>
      <c r="L3123" s="637">
        <v>160281658</v>
      </c>
      <c r="M3123" s="638">
        <v>45288</v>
      </c>
      <c r="N3123" s="74">
        <f t="shared" si="145"/>
        <v>12</v>
      </c>
      <c r="O3123" s="74">
        <f t="shared" si="146"/>
        <v>12</v>
      </c>
      <c r="P3123" s="139" t="str">
        <f t="shared" si="147"/>
        <v>Gastos_com_Pessoal</v>
      </c>
    </row>
    <row r="3124" spans="1:16" ht="51" x14ac:dyDescent="0.2">
      <c r="A3124" s="627">
        <v>9748</v>
      </c>
      <c r="B3124" s="634">
        <v>45288</v>
      </c>
      <c r="C3124" s="642">
        <v>45261</v>
      </c>
      <c r="D3124" s="636" t="s">
        <v>176</v>
      </c>
      <c r="E3124" s="636" t="s">
        <v>280</v>
      </c>
      <c r="F3124" s="374">
        <v>2312.69</v>
      </c>
      <c r="G3124" s="636" t="s">
        <v>11649</v>
      </c>
      <c r="H3124" s="636" t="s">
        <v>416</v>
      </c>
      <c r="I3124" s="637" t="s">
        <v>11648</v>
      </c>
      <c r="J3124" s="637" t="s">
        <v>1188</v>
      </c>
      <c r="K3124" s="637" t="s">
        <v>4137</v>
      </c>
      <c r="L3124" s="637">
        <v>160281658</v>
      </c>
      <c r="M3124" s="638">
        <v>45288</v>
      </c>
      <c r="N3124" s="74">
        <f t="shared" si="145"/>
        <v>12</v>
      </c>
      <c r="O3124" s="74">
        <f t="shared" si="146"/>
        <v>12</v>
      </c>
      <c r="P3124" s="139" t="str">
        <f t="shared" si="147"/>
        <v>Gastos_com_Pessoal</v>
      </c>
    </row>
    <row r="3125" spans="1:16" ht="51" x14ac:dyDescent="0.2">
      <c r="A3125" s="627">
        <v>9748</v>
      </c>
      <c r="B3125" s="634">
        <v>45288</v>
      </c>
      <c r="C3125" s="642">
        <v>45261</v>
      </c>
      <c r="D3125" s="636" t="s">
        <v>176</v>
      </c>
      <c r="E3125" s="636" t="s">
        <v>262</v>
      </c>
      <c r="F3125" s="374">
        <v>848.52</v>
      </c>
      <c r="G3125" s="636" t="s">
        <v>11650</v>
      </c>
      <c r="H3125" s="636" t="s">
        <v>1032</v>
      </c>
      <c r="I3125" s="637" t="s">
        <v>11651</v>
      </c>
      <c r="J3125" s="637" t="s">
        <v>1188</v>
      </c>
      <c r="K3125" s="637" t="s">
        <v>4137</v>
      </c>
      <c r="L3125" s="637">
        <v>160281658</v>
      </c>
      <c r="M3125" s="638">
        <v>45288</v>
      </c>
      <c r="N3125" s="74">
        <f t="shared" si="145"/>
        <v>12</v>
      </c>
      <c r="O3125" s="74">
        <f t="shared" si="146"/>
        <v>12</v>
      </c>
      <c r="P3125" s="139" t="str">
        <f t="shared" si="147"/>
        <v>Gastos_com_Pessoal</v>
      </c>
    </row>
    <row r="3126" spans="1:16" ht="51" x14ac:dyDescent="0.2">
      <c r="A3126" s="627">
        <v>9748</v>
      </c>
      <c r="B3126" s="634">
        <v>45288</v>
      </c>
      <c r="C3126" s="642">
        <v>45261</v>
      </c>
      <c r="D3126" s="636" t="s">
        <v>176</v>
      </c>
      <c r="E3126" s="636" t="s">
        <v>280</v>
      </c>
      <c r="F3126" s="374">
        <v>2406.7600000000002</v>
      </c>
      <c r="G3126" s="636" t="s">
        <v>11652</v>
      </c>
      <c r="H3126" s="636" t="s">
        <v>1032</v>
      </c>
      <c r="I3126" s="637" t="s">
        <v>11651</v>
      </c>
      <c r="J3126" s="637" t="s">
        <v>1188</v>
      </c>
      <c r="K3126" s="637" t="s">
        <v>4137</v>
      </c>
      <c r="L3126" s="637">
        <v>160281658</v>
      </c>
      <c r="M3126" s="638">
        <v>45288</v>
      </c>
      <c r="N3126" s="74">
        <f t="shared" si="145"/>
        <v>12</v>
      </c>
      <c r="O3126" s="74">
        <f t="shared" si="146"/>
        <v>12</v>
      </c>
      <c r="P3126" s="139" t="str">
        <f t="shared" si="147"/>
        <v>Gastos_com_Pessoal</v>
      </c>
    </row>
    <row r="3127" spans="1:16" ht="76.5" x14ac:dyDescent="0.2">
      <c r="A3127" s="627">
        <v>9748</v>
      </c>
      <c r="B3127" s="634">
        <v>45288</v>
      </c>
      <c r="C3127" s="642">
        <v>45261</v>
      </c>
      <c r="D3127" s="636" t="s">
        <v>288</v>
      </c>
      <c r="E3127" s="636" t="s">
        <v>288</v>
      </c>
      <c r="F3127" s="374">
        <v>168083.19</v>
      </c>
      <c r="G3127" s="636" t="s">
        <v>2229</v>
      </c>
      <c r="H3127" s="636" t="s">
        <v>303</v>
      </c>
      <c r="I3127" s="637" t="s">
        <v>1509</v>
      </c>
      <c r="J3127" s="637" t="s">
        <v>425</v>
      </c>
      <c r="K3127" s="637" t="s">
        <v>1511</v>
      </c>
      <c r="L3127" s="637" t="s">
        <v>425</v>
      </c>
      <c r="M3127" s="634">
        <v>45288</v>
      </c>
      <c r="N3127" s="74">
        <f t="shared" si="145"/>
        <v>12</v>
      </c>
      <c r="O3127" s="74">
        <f t="shared" si="146"/>
        <v>12</v>
      </c>
      <c r="P3127" s="139" t="str">
        <f t="shared" si="147"/>
        <v>Rendimentos_de_Aplicações_Fin.</v>
      </c>
    </row>
    <row r="3128" spans="1:16" x14ac:dyDescent="0.2">
      <c r="A3128" s="357"/>
      <c r="B3128" s="347"/>
      <c r="C3128" s="365"/>
      <c r="D3128" s="349"/>
      <c r="E3128" s="349"/>
      <c r="F3128" s="350"/>
      <c r="G3128" s="349"/>
      <c r="H3128" s="349"/>
      <c r="I3128" s="353"/>
      <c r="J3128" s="352"/>
      <c r="K3128" s="353"/>
      <c r="L3128" s="352"/>
      <c r="M3128" s="364"/>
      <c r="N3128" s="74">
        <f t="shared" ref="N3128" si="148">IF(B3128=0,0,IF(YEAR(B3128)=$O$1,MONTH(B3128)-$N$1+1,(YEAR(B3128)-$O$1)*12-$N$1+1+MONTH(B3128)))</f>
        <v>0</v>
      </c>
      <c r="O3128" s="74">
        <f t="shared" ref="O3128" si="149">IF(C3128=0,0,IF(YEAR(C3128)=$O$1,MONTH(C3128)-$N$1+1,(YEAR(C3128)-$O$1)*12-$N$1+1+MONTH(C3128)))</f>
        <v>0</v>
      </c>
      <c r="P3128" s="139" t="str">
        <f t="shared" ref="P3128" si="150">SUBSTITUTE(D3128," ","_")</f>
        <v/>
      </c>
    </row>
    <row r="3129" spans="1:16" x14ac:dyDescent="0.2">
      <c r="A3129" s="357"/>
      <c r="B3129" s="347"/>
      <c r="C3129" s="365"/>
      <c r="D3129" s="349"/>
      <c r="E3129" s="349"/>
      <c r="F3129" s="350"/>
      <c r="G3129" s="349"/>
      <c r="H3129" s="349"/>
      <c r="I3129" s="353"/>
      <c r="J3129" s="352"/>
      <c r="K3129" s="353"/>
      <c r="L3129" s="352"/>
      <c r="M3129" s="364"/>
      <c r="N3129" s="74"/>
      <c r="O3129" s="74"/>
      <c r="P3129" s="96"/>
    </row>
    <row r="3130" spans="1:16" x14ac:dyDescent="0.2">
      <c r="A3130" s="357"/>
      <c r="B3130" s="347"/>
      <c r="C3130" s="365"/>
      <c r="D3130" s="349"/>
      <c r="E3130" s="349"/>
      <c r="F3130" s="350"/>
      <c r="G3130" s="349"/>
      <c r="H3130" s="349"/>
      <c r="I3130" s="353"/>
      <c r="J3130" s="352"/>
      <c r="K3130" s="353"/>
      <c r="L3130" s="352"/>
      <c r="M3130" s="364"/>
      <c r="N3130" s="74"/>
      <c r="O3130" s="74"/>
      <c r="P3130" s="96"/>
    </row>
    <row r="3131" spans="1:16" x14ac:dyDescent="0.2">
      <c r="A3131" s="357"/>
      <c r="B3131" s="347"/>
      <c r="C3131" s="365"/>
      <c r="D3131" s="349"/>
      <c r="E3131" s="349"/>
      <c r="F3131" s="350"/>
      <c r="G3131" s="349"/>
      <c r="H3131" s="349"/>
      <c r="I3131" s="353"/>
      <c r="J3131" s="352"/>
      <c r="K3131" s="353"/>
      <c r="L3131" s="352"/>
      <c r="M3131" s="364"/>
      <c r="N3131" s="74"/>
      <c r="O3131" s="74"/>
      <c r="P3131" s="96"/>
    </row>
    <row r="3132" spans="1:16" x14ac:dyDescent="0.2">
      <c r="A3132" s="357"/>
      <c r="B3132" s="347"/>
      <c r="C3132" s="365"/>
      <c r="D3132" s="349"/>
      <c r="E3132" s="349"/>
      <c r="F3132" s="350"/>
      <c r="G3132" s="349"/>
      <c r="H3132" s="349"/>
      <c r="I3132" s="353"/>
      <c r="J3132" s="352"/>
      <c r="K3132" s="353"/>
      <c r="L3132" s="352"/>
      <c r="M3132" s="364"/>
      <c r="N3132" s="74"/>
      <c r="O3132" s="74"/>
      <c r="P3132" s="96"/>
    </row>
    <row r="3133" spans="1:16" x14ac:dyDescent="0.2">
      <c r="A3133" s="357"/>
      <c r="B3133" s="347"/>
      <c r="C3133" s="365"/>
      <c r="D3133" s="349"/>
      <c r="E3133" s="349"/>
      <c r="F3133" s="350"/>
      <c r="G3133" s="349"/>
      <c r="H3133" s="349"/>
      <c r="I3133" s="353"/>
      <c r="J3133" s="352"/>
      <c r="K3133" s="353"/>
      <c r="L3133" s="352"/>
      <c r="M3133" s="364"/>
      <c r="N3133" s="74"/>
      <c r="O3133" s="74"/>
      <c r="P3133" s="96"/>
    </row>
    <row r="3134" spans="1:16" x14ac:dyDescent="0.2">
      <c r="A3134" s="357"/>
      <c r="B3134" s="347"/>
      <c r="C3134" s="365"/>
      <c r="D3134" s="349"/>
      <c r="E3134" s="349"/>
      <c r="F3134" s="350"/>
      <c r="G3134" s="349"/>
      <c r="H3134" s="349"/>
      <c r="I3134" s="353"/>
      <c r="J3134" s="352"/>
      <c r="K3134" s="353"/>
      <c r="L3134" s="352"/>
      <c r="M3134" s="364"/>
      <c r="N3134" s="74"/>
      <c r="O3134" s="74"/>
      <c r="P3134" s="96"/>
    </row>
    <row r="3135" spans="1:16" x14ac:dyDescent="0.2">
      <c r="A3135" s="357"/>
      <c r="B3135" s="347"/>
      <c r="C3135" s="365"/>
      <c r="D3135" s="349"/>
      <c r="E3135" s="349"/>
      <c r="F3135" s="350"/>
      <c r="G3135" s="349"/>
      <c r="H3135" s="349"/>
      <c r="I3135" s="353"/>
      <c r="J3135" s="352"/>
      <c r="K3135" s="353"/>
      <c r="L3135" s="352"/>
      <c r="M3135" s="364"/>
      <c r="N3135" s="74"/>
      <c r="O3135" s="74"/>
      <c r="P3135" s="96"/>
    </row>
    <row r="3136" spans="1:16" x14ac:dyDescent="0.2">
      <c r="A3136" s="357"/>
      <c r="B3136" s="347"/>
      <c r="C3136" s="365"/>
      <c r="D3136" s="349"/>
      <c r="E3136" s="349"/>
      <c r="F3136" s="350"/>
      <c r="G3136" s="349"/>
      <c r="H3136" s="349"/>
      <c r="I3136" s="353"/>
      <c r="J3136" s="352"/>
      <c r="K3136" s="353"/>
      <c r="L3136" s="352"/>
      <c r="M3136" s="364"/>
      <c r="N3136" s="74"/>
      <c r="O3136" s="74"/>
      <c r="P3136" s="96"/>
    </row>
    <row r="3137" spans="1:16" x14ac:dyDescent="0.2">
      <c r="A3137" s="357"/>
      <c r="B3137" s="347"/>
      <c r="C3137" s="365"/>
      <c r="D3137" s="349"/>
      <c r="E3137" s="349"/>
      <c r="F3137" s="350"/>
      <c r="G3137" s="349"/>
      <c r="H3137" s="349"/>
      <c r="I3137" s="353"/>
      <c r="J3137" s="352"/>
      <c r="K3137" s="353"/>
      <c r="L3137" s="352"/>
      <c r="M3137" s="364"/>
      <c r="N3137" s="74"/>
      <c r="O3137" s="74"/>
      <c r="P3137" s="96"/>
    </row>
    <row r="3138" spans="1:16" x14ac:dyDescent="0.2">
      <c r="A3138" s="357"/>
      <c r="B3138" s="347"/>
      <c r="C3138" s="365"/>
      <c r="D3138" s="349"/>
      <c r="E3138" s="349"/>
      <c r="F3138" s="350"/>
      <c r="G3138" s="349"/>
      <c r="H3138" s="349"/>
      <c r="I3138" s="353"/>
      <c r="J3138" s="352"/>
      <c r="K3138" s="353"/>
      <c r="L3138" s="352"/>
      <c r="M3138" s="364"/>
      <c r="N3138" s="74"/>
      <c r="O3138" s="74"/>
      <c r="P3138" s="96"/>
    </row>
    <row r="3139" spans="1:16" x14ac:dyDescent="0.2">
      <c r="A3139" s="357"/>
      <c r="B3139" s="347"/>
      <c r="C3139" s="365"/>
      <c r="D3139" s="349"/>
      <c r="E3139" s="349"/>
      <c r="F3139" s="350"/>
      <c r="G3139" s="349"/>
      <c r="H3139" s="349"/>
      <c r="I3139" s="353"/>
      <c r="J3139" s="352"/>
      <c r="K3139" s="353"/>
      <c r="L3139" s="352"/>
      <c r="M3139" s="364"/>
      <c r="N3139" s="74"/>
      <c r="O3139" s="74"/>
      <c r="P3139" s="96"/>
    </row>
    <row r="3140" spans="1:16" x14ac:dyDescent="0.2">
      <c r="A3140" s="357"/>
      <c r="B3140" s="347"/>
      <c r="C3140" s="365"/>
      <c r="D3140" s="349"/>
      <c r="E3140" s="349"/>
      <c r="F3140" s="350"/>
      <c r="G3140" s="349"/>
      <c r="H3140" s="349"/>
      <c r="I3140" s="353"/>
      <c r="J3140" s="352"/>
      <c r="K3140" s="353"/>
      <c r="L3140" s="352"/>
      <c r="M3140" s="364"/>
      <c r="N3140" s="74"/>
      <c r="O3140" s="74"/>
      <c r="P3140" s="96"/>
    </row>
    <row r="3141" spans="1:16" x14ac:dyDescent="0.2">
      <c r="A3141" s="357"/>
      <c r="B3141" s="347"/>
      <c r="C3141" s="365"/>
      <c r="D3141" s="349"/>
      <c r="E3141" s="349"/>
      <c r="F3141" s="350"/>
      <c r="G3141" s="349"/>
      <c r="H3141" s="349"/>
      <c r="I3141" s="353"/>
      <c r="J3141" s="352"/>
      <c r="K3141" s="353"/>
      <c r="L3141" s="352"/>
      <c r="M3141" s="364"/>
      <c r="N3141" s="74"/>
      <c r="O3141" s="74"/>
      <c r="P3141" s="96"/>
    </row>
    <row r="3142" spans="1:16" x14ac:dyDescent="0.2">
      <c r="A3142" s="357"/>
      <c r="B3142" s="347"/>
      <c r="C3142" s="365"/>
      <c r="D3142" s="349"/>
      <c r="E3142" s="349"/>
      <c r="F3142" s="350"/>
      <c r="G3142" s="349"/>
      <c r="H3142" s="349"/>
      <c r="I3142" s="353"/>
      <c r="J3142" s="352"/>
      <c r="K3142" s="353"/>
      <c r="L3142" s="352"/>
      <c r="M3142" s="364"/>
      <c r="N3142" s="74"/>
      <c r="O3142" s="74"/>
      <c r="P3142" s="96"/>
    </row>
    <row r="3143" spans="1:16" x14ac:dyDescent="0.2">
      <c r="A3143" s="357"/>
      <c r="B3143" s="347"/>
      <c r="C3143" s="365"/>
      <c r="D3143" s="349"/>
      <c r="E3143" s="349"/>
      <c r="F3143" s="350"/>
      <c r="G3143" s="349"/>
      <c r="H3143" s="349"/>
      <c r="I3143" s="353"/>
      <c r="J3143" s="352"/>
      <c r="K3143" s="353"/>
      <c r="L3143" s="352"/>
      <c r="M3143" s="364"/>
      <c r="N3143" s="74"/>
      <c r="O3143" s="74"/>
      <c r="P3143" s="96"/>
    </row>
    <row r="3144" spans="1:16" x14ac:dyDescent="0.2">
      <c r="A3144" s="357"/>
      <c r="B3144" s="347"/>
      <c r="C3144" s="365"/>
      <c r="D3144" s="349"/>
      <c r="E3144" s="349"/>
      <c r="F3144" s="350"/>
      <c r="G3144" s="349"/>
      <c r="H3144" s="349"/>
      <c r="I3144" s="353"/>
      <c r="J3144" s="352"/>
      <c r="K3144" s="353"/>
      <c r="L3144" s="352"/>
      <c r="M3144" s="364"/>
      <c r="N3144" s="74"/>
      <c r="O3144" s="74"/>
      <c r="P3144" s="96"/>
    </row>
    <row r="3145" spans="1:16" x14ac:dyDescent="0.2">
      <c r="A3145" s="357"/>
      <c r="B3145" s="347"/>
      <c r="C3145" s="365"/>
      <c r="D3145" s="349"/>
      <c r="E3145" s="349"/>
      <c r="F3145" s="350"/>
      <c r="G3145" s="349"/>
      <c r="H3145" s="349"/>
      <c r="I3145" s="353"/>
      <c r="J3145" s="352"/>
      <c r="K3145" s="353"/>
      <c r="L3145" s="352"/>
      <c r="M3145" s="364"/>
      <c r="N3145" s="74"/>
      <c r="O3145" s="74"/>
      <c r="P3145" s="96"/>
    </row>
    <row r="3146" spans="1:16" x14ac:dyDescent="0.2">
      <c r="A3146" s="357"/>
      <c r="B3146" s="347"/>
      <c r="C3146" s="365"/>
      <c r="D3146" s="349"/>
      <c r="E3146" s="349"/>
      <c r="F3146" s="350"/>
      <c r="G3146" s="349"/>
      <c r="H3146" s="349"/>
      <c r="I3146" s="353"/>
      <c r="J3146" s="352"/>
      <c r="K3146" s="353"/>
      <c r="L3146" s="352"/>
      <c r="M3146" s="364"/>
      <c r="N3146" s="74"/>
      <c r="O3146" s="74"/>
      <c r="P3146" s="96"/>
    </row>
    <row r="3147" spans="1:16" x14ac:dyDescent="0.2">
      <c r="A3147" s="357"/>
      <c r="B3147" s="347"/>
      <c r="C3147" s="365"/>
      <c r="D3147" s="349"/>
      <c r="E3147" s="349"/>
      <c r="F3147" s="350"/>
      <c r="G3147" s="349"/>
      <c r="H3147" s="349"/>
      <c r="I3147" s="353"/>
      <c r="J3147" s="352"/>
      <c r="K3147" s="353"/>
      <c r="L3147" s="352"/>
      <c r="M3147" s="364"/>
      <c r="N3147" s="74"/>
      <c r="O3147" s="74"/>
      <c r="P3147" s="96"/>
    </row>
    <row r="3148" spans="1:16" x14ac:dyDescent="0.2">
      <c r="A3148" s="357"/>
      <c r="B3148" s="347"/>
      <c r="C3148" s="365"/>
      <c r="D3148" s="349"/>
      <c r="E3148" s="349"/>
      <c r="F3148" s="350"/>
      <c r="G3148" s="349"/>
      <c r="H3148" s="349"/>
      <c r="I3148" s="353"/>
      <c r="J3148" s="352"/>
      <c r="K3148" s="353"/>
      <c r="L3148" s="352"/>
      <c r="M3148" s="364"/>
      <c r="N3148" s="74"/>
      <c r="O3148" s="74"/>
      <c r="P3148" s="96"/>
    </row>
    <row r="3149" spans="1:16" x14ac:dyDescent="0.2">
      <c r="A3149" s="357"/>
      <c r="B3149" s="347"/>
      <c r="C3149" s="365"/>
      <c r="D3149" s="349"/>
      <c r="E3149" s="349"/>
      <c r="F3149" s="350"/>
      <c r="G3149" s="349"/>
      <c r="H3149" s="349"/>
      <c r="I3149" s="353"/>
      <c r="J3149" s="352"/>
      <c r="K3149" s="353"/>
      <c r="L3149" s="352"/>
      <c r="M3149" s="364"/>
      <c r="N3149" s="74"/>
      <c r="O3149" s="74"/>
      <c r="P3149" s="96"/>
    </row>
    <row r="3150" spans="1:16" x14ac:dyDescent="0.2">
      <c r="A3150" s="357"/>
      <c r="B3150" s="347"/>
      <c r="C3150" s="365"/>
      <c r="D3150" s="349"/>
      <c r="E3150" s="349"/>
      <c r="F3150" s="350"/>
      <c r="G3150" s="349"/>
      <c r="H3150" s="349"/>
      <c r="I3150" s="353"/>
      <c r="J3150" s="352"/>
      <c r="K3150" s="353"/>
      <c r="L3150" s="352"/>
      <c r="M3150" s="364"/>
      <c r="N3150" s="74"/>
      <c r="O3150" s="74"/>
      <c r="P3150" s="96"/>
    </row>
    <row r="3151" spans="1:16" x14ac:dyDescent="0.2">
      <c r="A3151" s="357"/>
      <c r="B3151" s="347"/>
      <c r="C3151" s="365"/>
      <c r="D3151" s="349"/>
      <c r="E3151" s="349"/>
      <c r="F3151" s="350"/>
      <c r="G3151" s="349"/>
      <c r="H3151" s="349"/>
      <c r="I3151" s="353"/>
      <c r="J3151" s="352"/>
      <c r="K3151" s="353"/>
      <c r="L3151" s="352"/>
      <c r="M3151" s="364"/>
      <c r="N3151" s="74"/>
      <c r="O3151" s="74"/>
      <c r="P3151" s="96"/>
    </row>
    <row r="3152" spans="1:16" x14ac:dyDescent="0.2">
      <c r="A3152" s="357"/>
      <c r="B3152" s="347"/>
      <c r="C3152" s="365"/>
      <c r="D3152" s="349"/>
      <c r="E3152" s="349"/>
      <c r="F3152" s="350"/>
      <c r="G3152" s="349"/>
      <c r="H3152" s="349"/>
      <c r="I3152" s="353"/>
      <c r="J3152" s="352"/>
      <c r="K3152" s="353"/>
      <c r="L3152" s="352"/>
      <c r="M3152" s="364"/>
      <c r="N3152" s="74"/>
      <c r="O3152" s="74"/>
      <c r="P3152" s="96"/>
    </row>
    <row r="3153" spans="1:16" x14ac:dyDescent="0.2">
      <c r="A3153" s="357"/>
      <c r="B3153" s="347"/>
      <c r="C3153" s="365"/>
      <c r="D3153" s="349"/>
      <c r="E3153" s="349"/>
      <c r="F3153" s="350"/>
      <c r="G3153" s="349"/>
      <c r="H3153" s="349"/>
      <c r="I3153" s="353"/>
      <c r="J3153" s="352"/>
      <c r="K3153" s="353"/>
      <c r="L3153" s="352"/>
      <c r="M3153" s="364"/>
      <c r="N3153" s="74"/>
      <c r="O3153" s="74"/>
      <c r="P3153" s="96"/>
    </row>
    <row r="3154" spans="1:16" x14ac:dyDescent="0.2">
      <c r="A3154" s="357"/>
      <c r="B3154" s="347"/>
      <c r="C3154" s="365"/>
      <c r="D3154" s="349"/>
      <c r="E3154" s="349"/>
      <c r="F3154" s="350"/>
      <c r="G3154" s="349"/>
      <c r="H3154" s="349"/>
      <c r="I3154" s="353"/>
      <c r="J3154" s="352"/>
      <c r="K3154" s="353"/>
      <c r="L3154" s="352"/>
      <c r="M3154" s="364"/>
      <c r="N3154" s="74"/>
      <c r="O3154" s="74"/>
      <c r="P3154" s="96"/>
    </row>
    <row r="3155" spans="1:16" x14ac:dyDescent="0.2">
      <c r="A3155" s="357"/>
      <c r="B3155" s="347"/>
      <c r="C3155" s="365"/>
      <c r="D3155" s="349"/>
      <c r="E3155" s="349"/>
      <c r="F3155" s="350"/>
      <c r="G3155" s="349"/>
      <c r="H3155" s="349"/>
      <c r="I3155" s="353"/>
      <c r="J3155" s="352"/>
      <c r="K3155" s="353"/>
      <c r="L3155" s="352"/>
      <c r="M3155" s="364"/>
      <c r="N3155" s="74"/>
      <c r="O3155" s="74"/>
      <c r="P3155" s="96"/>
    </row>
    <row r="3156" spans="1:16" x14ac:dyDescent="0.2">
      <c r="A3156" s="357"/>
      <c r="B3156" s="347"/>
      <c r="C3156" s="365"/>
      <c r="D3156" s="349"/>
      <c r="E3156" s="349"/>
      <c r="F3156" s="350"/>
      <c r="G3156" s="349"/>
      <c r="H3156" s="349"/>
      <c r="I3156" s="353"/>
      <c r="J3156" s="352"/>
      <c r="K3156" s="353"/>
      <c r="L3156" s="352"/>
      <c r="M3156" s="364"/>
      <c r="N3156" s="74"/>
      <c r="O3156" s="74"/>
      <c r="P3156" s="96"/>
    </row>
    <row r="3157" spans="1:16" x14ac:dyDescent="0.2">
      <c r="A3157" s="357"/>
      <c r="B3157" s="347"/>
      <c r="C3157" s="365"/>
      <c r="D3157" s="349"/>
      <c r="E3157" s="349"/>
      <c r="F3157" s="350"/>
      <c r="G3157" s="349"/>
      <c r="H3157" s="349"/>
      <c r="I3157" s="353"/>
      <c r="J3157" s="352"/>
      <c r="K3157" s="353"/>
      <c r="L3157" s="352"/>
      <c r="M3157" s="364"/>
      <c r="N3157" s="74"/>
      <c r="O3157" s="74"/>
      <c r="P3157" s="96"/>
    </row>
    <row r="3158" spans="1:16" x14ac:dyDescent="0.2">
      <c r="A3158" s="357"/>
      <c r="B3158" s="347"/>
      <c r="C3158" s="365"/>
      <c r="D3158" s="349"/>
      <c r="E3158" s="349"/>
      <c r="F3158" s="350"/>
      <c r="G3158" s="349"/>
      <c r="H3158" s="349"/>
      <c r="I3158" s="353"/>
      <c r="J3158" s="352"/>
      <c r="K3158" s="353"/>
      <c r="L3158" s="352"/>
      <c r="M3158" s="364"/>
      <c r="N3158" s="74"/>
      <c r="O3158" s="74"/>
      <c r="P3158" s="96"/>
    </row>
    <row r="3159" spans="1:16" x14ac:dyDescent="0.2">
      <c r="A3159" s="357"/>
      <c r="B3159" s="347"/>
      <c r="C3159" s="365"/>
      <c r="D3159" s="349"/>
      <c r="E3159" s="349"/>
      <c r="F3159" s="350"/>
      <c r="G3159" s="349"/>
      <c r="H3159" s="349"/>
      <c r="I3159" s="353"/>
      <c r="J3159" s="352"/>
      <c r="K3159" s="353"/>
      <c r="L3159" s="352"/>
      <c r="M3159" s="364"/>
      <c r="N3159" s="74"/>
      <c r="O3159" s="74"/>
      <c r="P3159" s="96"/>
    </row>
    <row r="3160" spans="1:16" x14ac:dyDescent="0.2">
      <c r="A3160" s="357"/>
      <c r="B3160" s="347"/>
      <c r="C3160" s="365"/>
      <c r="D3160" s="349"/>
      <c r="E3160" s="349"/>
      <c r="F3160" s="350"/>
      <c r="G3160" s="349"/>
      <c r="H3160" s="349"/>
      <c r="I3160" s="353"/>
      <c r="J3160" s="352"/>
      <c r="K3160" s="353"/>
      <c r="L3160" s="352"/>
      <c r="M3160" s="364"/>
      <c r="N3160" s="74"/>
      <c r="O3160" s="74"/>
      <c r="P3160" s="96"/>
    </row>
    <row r="3161" spans="1:16" x14ac:dyDescent="0.2">
      <c r="A3161" s="357"/>
      <c r="B3161" s="347"/>
      <c r="C3161" s="365"/>
      <c r="D3161" s="349"/>
      <c r="E3161" s="349"/>
      <c r="F3161" s="350"/>
      <c r="G3161" s="349"/>
      <c r="H3161" s="349"/>
      <c r="I3161" s="353"/>
      <c r="J3161" s="352"/>
      <c r="K3161" s="353"/>
      <c r="L3161" s="352"/>
      <c r="M3161" s="364"/>
      <c r="N3161" s="74"/>
      <c r="O3161" s="74"/>
      <c r="P3161" s="96"/>
    </row>
    <row r="3162" spans="1:16" x14ac:dyDescent="0.2">
      <c r="A3162" s="357"/>
      <c r="B3162" s="347"/>
      <c r="C3162" s="365"/>
      <c r="D3162" s="349"/>
      <c r="E3162" s="349"/>
      <c r="F3162" s="350"/>
      <c r="G3162" s="349"/>
      <c r="H3162" s="349"/>
      <c r="I3162" s="353"/>
      <c r="J3162" s="352"/>
      <c r="K3162" s="353"/>
      <c r="L3162" s="352"/>
      <c r="M3162" s="364"/>
      <c r="N3162" s="74"/>
      <c r="O3162" s="74"/>
      <c r="P3162" s="96"/>
    </row>
    <row r="3163" spans="1:16" x14ac:dyDescent="0.2">
      <c r="A3163" s="357"/>
      <c r="B3163" s="347"/>
      <c r="C3163" s="365"/>
      <c r="D3163" s="349"/>
      <c r="E3163" s="349"/>
      <c r="F3163" s="350"/>
      <c r="G3163" s="349"/>
      <c r="H3163" s="349"/>
      <c r="I3163" s="353"/>
      <c r="J3163" s="352"/>
      <c r="K3163" s="353"/>
      <c r="L3163" s="352"/>
      <c r="M3163" s="364"/>
      <c r="N3163" s="74"/>
      <c r="O3163" s="74"/>
      <c r="P3163" s="96"/>
    </row>
    <row r="3164" spans="1:16" x14ac:dyDescent="0.2">
      <c r="A3164" s="357"/>
      <c r="B3164" s="347"/>
      <c r="C3164" s="365"/>
      <c r="D3164" s="349"/>
      <c r="E3164" s="349"/>
      <c r="F3164" s="350"/>
      <c r="G3164" s="349"/>
      <c r="H3164" s="349"/>
      <c r="I3164" s="353"/>
      <c r="J3164" s="352"/>
      <c r="K3164" s="353"/>
      <c r="L3164" s="352"/>
      <c r="M3164" s="364"/>
      <c r="N3164" s="74"/>
      <c r="O3164" s="74"/>
      <c r="P3164" s="96"/>
    </row>
    <row r="3165" spans="1:16" x14ac:dyDescent="0.2">
      <c r="A3165" s="357"/>
      <c r="B3165" s="347"/>
      <c r="C3165" s="365"/>
      <c r="D3165" s="349"/>
      <c r="E3165" s="349"/>
      <c r="F3165" s="350"/>
      <c r="G3165" s="349"/>
      <c r="H3165" s="349"/>
      <c r="I3165" s="353"/>
      <c r="J3165" s="352"/>
      <c r="K3165" s="353"/>
      <c r="L3165" s="352"/>
      <c r="M3165" s="364"/>
      <c r="N3165" s="74"/>
      <c r="O3165" s="74"/>
      <c r="P3165" s="96"/>
    </row>
    <row r="3166" spans="1:16" x14ac:dyDescent="0.2">
      <c r="A3166" s="357"/>
      <c r="B3166" s="347"/>
      <c r="C3166" s="365"/>
      <c r="D3166" s="349"/>
      <c r="E3166" s="349"/>
      <c r="F3166" s="350"/>
      <c r="G3166" s="349"/>
      <c r="H3166" s="349"/>
      <c r="I3166" s="353"/>
      <c r="J3166" s="352"/>
      <c r="K3166" s="353"/>
      <c r="L3166" s="352"/>
      <c r="M3166" s="364"/>
      <c r="N3166" s="74"/>
      <c r="O3166" s="74"/>
      <c r="P3166" s="96"/>
    </row>
    <row r="3167" spans="1:16" x14ac:dyDescent="0.2">
      <c r="A3167" s="357"/>
      <c r="B3167" s="347"/>
      <c r="C3167" s="365"/>
      <c r="D3167" s="349"/>
      <c r="E3167" s="349"/>
      <c r="F3167" s="350"/>
      <c r="G3167" s="349"/>
      <c r="H3167" s="349"/>
      <c r="I3167" s="353"/>
      <c r="J3167" s="352"/>
      <c r="K3167" s="353"/>
      <c r="L3167" s="352"/>
      <c r="M3167" s="364"/>
      <c r="N3167" s="74"/>
      <c r="O3167" s="74"/>
      <c r="P3167" s="96"/>
    </row>
    <row r="3168" spans="1:16" x14ac:dyDescent="0.2">
      <c r="A3168" s="357"/>
      <c r="B3168" s="347"/>
      <c r="C3168" s="365"/>
      <c r="D3168" s="349"/>
      <c r="E3168" s="349"/>
      <c r="F3168" s="350"/>
      <c r="G3168" s="349"/>
      <c r="H3168" s="349"/>
      <c r="I3168" s="353"/>
      <c r="J3168" s="352"/>
      <c r="K3168" s="353"/>
      <c r="L3168" s="352"/>
      <c r="M3168" s="364"/>
      <c r="N3168" s="74"/>
      <c r="O3168" s="74"/>
      <c r="P3168" s="96"/>
    </row>
    <row r="3169" spans="1:16" x14ac:dyDescent="0.2">
      <c r="A3169" s="357"/>
      <c r="B3169" s="347"/>
      <c r="C3169" s="365"/>
      <c r="D3169" s="349"/>
      <c r="E3169" s="349"/>
      <c r="F3169" s="350"/>
      <c r="G3169" s="349"/>
      <c r="H3169" s="349"/>
      <c r="I3169" s="353"/>
      <c r="J3169" s="352"/>
      <c r="K3169" s="353"/>
      <c r="L3169" s="352"/>
      <c r="M3169" s="364"/>
      <c r="N3169" s="74"/>
      <c r="O3169" s="74"/>
      <c r="P3169" s="96"/>
    </row>
    <row r="3170" spans="1:16" x14ac:dyDescent="0.2">
      <c r="A3170" s="357"/>
      <c r="B3170" s="347"/>
      <c r="C3170" s="365"/>
      <c r="D3170" s="349"/>
      <c r="E3170" s="349"/>
      <c r="F3170" s="350"/>
      <c r="G3170" s="349"/>
      <c r="H3170" s="349"/>
      <c r="I3170" s="353"/>
      <c r="J3170" s="352"/>
      <c r="K3170" s="353"/>
      <c r="L3170" s="352"/>
      <c r="M3170" s="364"/>
      <c r="N3170" s="74"/>
      <c r="O3170" s="74"/>
      <c r="P3170" s="96"/>
    </row>
    <row r="3171" spans="1:16" x14ac:dyDescent="0.2">
      <c r="A3171" s="357"/>
      <c r="B3171" s="347"/>
      <c r="C3171" s="365"/>
      <c r="D3171" s="349"/>
      <c r="E3171" s="349"/>
      <c r="F3171" s="350"/>
      <c r="G3171" s="349"/>
      <c r="H3171" s="349"/>
      <c r="I3171" s="353"/>
      <c r="J3171" s="352"/>
      <c r="K3171" s="353"/>
      <c r="L3171" s="352"/>
      <c r="M3171" s="364"/>
      <c r="N3171" s="74"/>
      <c r="O3171" s="74"/>
      <c r="P3171" s="96"/>
    </row>
    <row r="3172" spans="1:16" x14ac:dyDescent="0.2">
      <c r="A3172" s="357"/>
      <c r="B3172" s="347"/>
      <c r="C3172" s="365"/>
      <c r="D3172" s="349"/>
      <c r="E3172" s="349"/>
      <c r="F3172" s="350"/>
      <c r="G3172" s="349"/>
      <c r="H3172" s="349"/>
      <c r="I3172" s="353"/>
      <c r="J3172" s="352"/>
      <c r="K3172" s="353"/>
      <c r="L3172" s="352"/>
      <c r="M3172" s="364"/>
      <c r="N3172" s="74"/>
      <c r="O3172" s="74"/>
      <c r="P3172" s="96"/>
    </row>
    <row r="3173" spans="1:16" x14ac:dyDescent="0.2">
      <c r="A3173" s="357"/>
      <c r="B3173" s="347"/>
      <c r="C3173" s="365"/>
      <c r="D3173" s="349"/>
      <c r="E3173" s="349"/>
      <c r="F3173" s="350"/>
      <c r="G3173" s="349"/>
      <c r="H3173" s="349"/>
      <c r="I3173" s="353"/>
      <c r="J3173" s="352"/>
      <c r="K3173" s="353"/>
      <c r="L3173" s="352"/>
      <c r="M3173" s="364"/>
      <c r="N3173" s="74"/>
      <c r="O3173" s="74"/>
      <c r="P3173" s="96"/>
    </row>
    <row r="3174" spans="1:16" x14ac:dyDescent="0.2">
      <c r="A3174" s="357"/>
      <c r="B3174" s="347"/>
      <c r="C3174" s="365"/>
      <c r="D3174" s="349"/>
      <c r="E3174" s="349"/>
      <c r="F3174" s="350"/>
      <c r="G3174" s="349"/>
      <c r="H3174" s="349"/>
      <c r="I3174" s="353"/>
      <c r="J3174" s="352"/>
      <c r="K3174" s="353"/>
      <c r="L3174" s="352"/>
      <c r="M3174" s="364"/>
      <c r="N3174" s="74"/>
      <c r="O3174" s="74"/>
      <c r="P3174" s="96"/>
    </row>
    <row r="3175" spans="1:16" x14ac:dyDescent="0.2">
      <c r="A3175" s="357"/>
      <c r="B3175" s="347"/>
      <c r="C3175" s="365"/>
      <c r="D3175" s="349"/>
      <c r="E3175" s="349"/>
      <c r="F3175" s="350"/>
      <c r="G3175" s="349"/>
      <c r="H3175" s="349"/>
      <c r="I3175" s="353"/>
      <c r="J3175" s="352"/>
      <c r="K3175" s="353"/>
      <c r="L3175" s="352"/>
      <c r="M3175" s="364"/>
      <c r="N3175" s="74"/>
      <c r="O3175" s="74"/>
      <c r="P3175" s="96"/>
    </row>
    <row r="3176" spans="1:16" x14ac:dyDescent="0.2">
      <c r="A3176" s="357"/>
      <c r="B3176" s="347"/>
      <c r="C3176" s="365"/>
      <c r="D3176" s="349"/>
      <c r="E3176" s="349"/>
      <c r="F3176" s="350"/>
      <c r="G3176" s="349"/>
      <c r="H3176" s="349"/>
      <c r="I3176" s="353"/>
      <c r="J3176" s="352"/>
      <c r="K3176" s="353"/>
      <c r="L3176" s="352"/>
      <c r="M3176" s="364"/>
      <c r="N3176" s="74"/>
      <c r="O3176" s="74"/>
      <c r="P3176" s="96"/>
    </row>
    <row r="3177" spans="1:16" x14ac:dyDescent="0.2">
      <c r="A3177" s="357"/>
      <c r="B3177" s="347"/>
      <c r="C3177" s="365"/>
      <c r="D3177" s="349"/>
      <c r="E3177" s="349"/>
      <c r="F3177" s="350"/>
      <c r="G3177" s="349"/>
      <c r="H3177" s="349"/>
      <c r="I3177" s="353"/>
      <c r="J3177" s="352"/>
      <c r="K3177" s="353"/>
      <c r="L3177" s="352"/>
      <c r="M3177" s="364"/>
      <c r="N3177" s="74"/>
      <c r="O3177" s="74"/>
      <c r="P3177" s="96"/>
    </row>
    <row r="3178" spans="1:16" x14ac:dyDescent="0.2">
      <c r="A3178" s="357"/>
      <c r="B3178" s="347"/>
      <c r="C3178" s="365"/>
      <c r="D3178" s="349"/>
      <c r="E3178" s="349"/>
      <c r="F3178" s="350"/>
      <c r="G3178" s="349"/>
      <c r="H3178" s="349"/>
      <c r="I3178" s="353"/>
      <c r="J3178" s="352"/>
      <c r="K3178" s="353"/>
      <c r="L3178" s="352"/>
      <c r="M3178" s="364"/>
      <c r="N3178" s="74"/>
      <c r="O3178" s="74"/>
      <c r="P3178" s="96"/>
    </row>
    <row r="3179" spans="1:16" x14ac:dyDescent="0.2">
      <c r="A3179" s="357"/>
      <c r="B3179" s="347"/>
      <c r="C3179" s="365"/>
      <c r="D3179" s="349"/>
      <c r="E3179" s="349"/>
      <c r="F3179" s="350"/>
      <c r="G3179" s="349"/>
      <c r="H3179" s="349"/>
      <c r="I3179" s="353"/>
      <c r="J3179" s="352"/>
      <c r="K3179" s="353"/>
      <c r="L3179" s="352"/>
      <c r="M3179" s="364"/>
      <c r="N3179" s="74"/>
      <c r="O3179" s="74"/>
      <c r="P3179" s="96"/>
    </row>
    <row r="3180" spans="1:16" x14ac:dyDescent="0.2">
      <c r="A3180" s="357"/>
      <c r="B3180" s="347"/>
      <c r="C3180" s="365"/>
      <c r="D3180" s="349"/>
      <c r="E3180" s="349"/>
      <c r="F3180" s="350"/>
      <c r="G3180" s="349"/>
      <c r="H3180" s="349"/>
      <c r="I3180" s="353"/>
      <c r="J3180" s="352"/>
      <c r="K3180" s="353"/>
      <c r="L3180" s="352"/>
      <c r="M3180" s="364"/>
      <c r="N3180" s="74"/>
      <c r="O3180" s="74"/>
      <c r="P3180" s="96"/>
    </row>
    <row r="3181" spans="1:16" x14ac:dyDescent="0.2">
      <c r="A3181" s="357"/>
      <c r="B3181" s="347"/>
      <c r="C3181" s="365"/>
      <c r="D3181" s="349"/>
      <c r="E3181" s="349"/>
      <c r="F3181" s="350"/>
      <c r="G3181" s="349"/>
      <c r="H3181" s="349"/>
      <c r="I3181" s="353"/>
      <c r="J3181" s="352"/>
      <c r="K3181" s="353"/>
      <c r="L3181" s="352"/>
      <c r="M3181" s="364"/>
      <c r="N3181" s="74"/>
      <c r="O3181" s="74"/>
      <c r="P3181" s="96"/>
    </row>
    <row r="3182" spans="1:16" x14ac:dyDescent="0.2">
      <c r="A3182" s="357"/>
      <c r="B3182" s="347"/>
      <c r="C3182" s="365"/>
      <c r="D3182" s="349"/>
      <c r="E3182" s="349"/>
      <c r="F3182" s="350"/>
      <c r="G3182" s="349"/>
      <c r="H3182" s="349"/>
      <c r="I3182" s="353"/>
      <c r="J3182" s="352"/>
      <c r="K3182" s="353"/>
      <c r="L3182" s="352"/>
      <c r="M3182" s="364"/>
      <c r="N3182" s="74"/>
      <c r="O3182" s="74"/>
      <c r="P3182" s="96"/>
    </row>
    <row r="3183" spans="1:16" x14ac:dyDescent="0.2">
      <c r="A3183" s="357"/>
      <c r="B3183" s="347"/>
      <c r="C3183" s="365"/>
      <c r="D3183" s="349"/>
      <c r="E3183" s="349"/>
      <c r="F3183" s="350"/>
      <c r="G3183" s="349"/>
      <c r="H3183" s="349"/>
      <c r="I3183" s="353"/>
      <c r="J3183" s="352"/>
      <c r="K3183" s="353"/>
      <c r="L3183" s="352"/>
      <c r="M3183" s="364"/>
      <c r="N3183" s="74"/>
      <c r="O3183" s="74"/>
      <c r="P3183" s="96"/>
    </row>
    <row r="3184" spans="1:16" x14ac:dyDescent="0.2">
      <c r="A3184" s="357"/>
      <c r="B3184" s="347"/>
      <c r="C3184" s="365"/>
      <c r="D3184" s="349"/>
      <c r="E3184" s="349"/>
      <c r="F3184" s="350"/>
      <c r="G3184" s="349"/>
      <c r="H3184" s="349"/>
      <c r="I3184" s="353"/>
      <c r="J3184" s="352"/>
      <c r="K3184" s="353"/>
      <c r="L3184" s="352"/>
      <c r="M3184" s="364"/>
      <c r="N3184" s="74"/>
      <c r="O3184" s="74"/>
      <c r="P3184" s="96"/>
    </row>
    <row r="3185" spans="1:16" x14ac:dyDescent="0.2">
      <c r="A3185" s="357"/>
      <c r="B3185" s="347"/>
      <c r="C3185" s="365"/>
      <c r="D3185" s="349"/>
      <c r="E3185" s="349"/>
      <c r="F3185" s="350"/>
      <c r="G3185" s="349"/>
      <c r="H3185" s="349"/>
      <c r="I3185" s="353"/>
      <c r="J3185" s="352"/>
      <c r="K3185" s="353"/>
      <c r="L3185" s="352"/>
      <c r="M3185" s="364"/>
      <c r="N3185" s="74"/>
      <c r="O3185" s="74"/>
      <c r="P3185" s="96"/>
    </row>
    <row r="3186" spans="1:16" x14ac:dyDescent="0.2">
      <c r="A3186" s="357"/>
      <c r="B3186" s="347"/>
      <c r="C3186" s="365"/>
      <c r="D3186" s="349"/>
      <c r="E3186" s="349"/>
      <c r="F3186" s="350"/>
      <c r="G3186" s="349"/>
      <c r="H3186" s="349"/>
      <c r="I3186" s="353"/>
      <c r="J3186" s="352"/>
      <c r="K3186" s="353"/>
      <c r="L3186" s="352"/>
      <c r="M3186" s="364"/>
      <c r="N3186" s="74"/>
      <c r="O3186" s="74"/>
      <c r="P3186" s="96"/>
    </row>
    <row r="3187" spans="1:16" x14ac:dyDescent="0.2">
      <c r="A3187" s="357"/>
      <c r="B3187" s="347"/>
      <c r="C3187" s="365"/>
      <c r="D3187" s="349"/>
      <c r="E3187" s="349"/>
      <c r="F3187" s="350"/>
      <c r="G3187" s="349"/>
      <c r="H3187" s="349"/>
      <c r="I3187" s="353"/>
      <c r="J3187" s="352"/>
      <c r="K3187" s="353"/>
      <c r="L3187" s="352"/>
      <c r="M3187" s="364"/>
      <c r="N3187" s="74"/>
      <c r="O3187" s="74"/>
      <c r="P3187" s="96"/>
    </row>
    <row r="3188" spans="1:16" x14ac:dyDescent="0.2">
      <c r="A3188" s="357"/>
      <c r="B3188" s="347"/>
      <c r="C3188" s="365"/>
      <c r="D3188" s="349"/>
      <c r="E3188" s="349"/>
      <c r="F3188" s="350"/>
      <c r="G3188" s="349"/>
      <c r="H3188" s="349"/>
      <c r="I3188" s="353"/>
      <c r="J3188" s="352"/>
      <c r="K3188" s="353"/>
      <c r="L3188" s="352"/>
      <c r="M3188" s="364"/>
      <c r="N3188" s="74"/>
      <c r="O3188" s="74"/>
      <c r="P3188" s="96"/>
    </row>
    <row r="3189" spans="1:16" x14ac:dyDescent="0.2">
      <c r="A3189" s="357"/>
      <c r="B3189" s="347"/>
      <c r="C3189" s="365"/>
      <c r="D3189" s="349"/>
      <c r="E3189" s="349"/>
      <c r="F3189" s="350"/>
      <c r="G3189" s="349"/>
      <c r="H3189" s="349"/>
      <c r="I3189" s="353"/>
      <c r="J3189" s="352"/>
      <c r="K3189" s="353"/>
      <c r="L3189" s="352"/>
      <c r="M3189" s="364"/>
      <c r="N3189" s="74"/>
      <c r="O3189" s="74"/>
      <c r="P3189" s="96"/>
    </row>
    <row r="3190" spans="1:16" x14ac:dyDescent="0.2">
      <c r="A3190" s="357"/>
      <c r="B3190" s="347"/>
      <c r="C3190" s="365"/>
      <c r="D3190" s="349"/>
      <c r="E3190" s="349"/>
      <c r="F3190" s="350"/>
      <c r="G3190" s="349"/>
      <c r="H3190" s="349"/>
      <c r="I3190" s="353"/>
      <c r="J3190" s="352"/>
      <c r="K3190" s="353"/>
      <c r="L3190" s="352"/>
      <c r="M3190" s="364"/>
      <c r="N3190" s="74"/>
      <c r="O3190" s="74"/>
      <c r="P3190" s="96"/>
    </row>
    <row r="3191" spans="1:16" x14ac:dyDescent="0.2">
      <c r="A3191" s="357"/>
      <c r="B3191" s="347"/>
      <c r="C3191" s="365"/>
      <c r="D3191" s="349"/>
      <c r="E3191" s="349"/>
      <c r="F3191" s="350"/>
      <c r="G3191" s="349"/>
      <c r="H3191" s="349"/>
      <c r="I3191" s="353"/>
      <c r="J3191" s="352"/>
      <c r="K3191" s="353"/>
      <c r="L3191" s="352"/>
      <c r="M3191" s="364"/>
      <c r="N3191" s="74"/>
      <c r="O3191" s="74"/>
      <c r="P3191" s="96"/>
    </row>
    <row r="3192" spans="1:16" x14ac:dyDescent="0.2">
      <c r="A3192" s="357"/>
      <c r="B3192" s="347"/>
      <c r="C3192" s="365"/>
      <c r="D3192" s="349"/>
      <c r="E3192" s="349"/>
      <c r="F3192" s="350"/>
      <c r="G3192" s="349"/>
      <c r="H3192" s="349"/>
      <c r="I3192" s="353"/>
      <c r="J3192" s="352"/>
      <c r="K3192" s="353"/>
      <c r="L3192" s="352"/>
      <c r="M3192" s="364"/>
      <c r="N3192" s="74"/>
      <c r="O3192" s="74"/>
      <c r="P3192" s="96"/>
    </row>
    <row r="3193" spans="1:16" x14ac:dyDescent="0.2">
      <c r="A3193" s="357"/>
      <c r="B3193" s="347"/>
      <c r="C3193" s="365"/>
      <c r="D3193" s="349"/>
      <c r="E3193" s="349"/>
      <c r="F3193" s="350"/>
      <c r="G3193" s="349"/>
      <c r="H3193" s="349"/>
      <c r="I3193" s="353"/>
      <c r="J3193" s="352"/>
      <c r="K3193" s="353"/>
      <c r="L3193" s="352"/>
      <c r="M3193" s="364"/>
      <c r="N3193" s="74"/>
      <c r="O3193" s="74"/>
      <c r="P3193" s="96"/>
    </row>
    <row r="3194" spans="1:16" x14ac:dyDescent="0.2">
      <c r="A3194" s="357"/>
      <c r="B3194" s="347"/>
      <c r="C3194" s="365"/>
      <c r="D3194" s="349"/>
      <c r="E3194" s="349"/>
      <c r="F3194" s="350"/>
      <c r="G3194" s="349"/>
      <c r="H3194" s="349"/>
      <c r="I3194" s="353"/>
      <c r="J3194" s="352"/>
      <c r="K3194" s="353"/>
      <c r="L3194" s="352"/>
      <c r="M3194" s="364"/>
      <c r="N3194" s="74"/>
      <c r="O3194" s="74"/>
      <c r="P3194" s="96"/>
    </row>
    <row r="3195" spans="1:16" x14ac:dyDescent="0.2">
      <c r="A3195" s="357"/>
      <c r="B3195" s="347"/>
      <c r="C3195" s="365"/>
      <c r="D3195" s="349"/>
      <c r="E3195" s="349"/>
      <c r="F3195" s="350"/>
      <c r="G3195" s="349"/>
      <c r="H3195" s="349"/>
      <c r="I3195" s="353"/>
      <c r="J3195" s="352"/>
      <c r="K3195" s="353"/>
      <c r="L3195" s="352"/>
      <c r="M3195" s="364"/>
      <c r="N3195" s="74"/>
      <c r="O3195" s="74"/>
      <c r="P3195" s="96"/>
    </row>
    <row r="3196" spans="1:16" x14ac:dyDescent="0.2">
      <c r="A3196" s="357"/>
      <c r="B3196" s="347"/>
      <c r="C3196" s="365"/>
      <c r="D3196" s="349"/>
      <c r="E3196" s="349"/>
      <c r="F3196" s="350"/>
      <c r="G3196" s="349"/>
      <c r="H3196" s="349"/>
      <c r="I3196" s="353"/>
      <c r="J3196" s="352"/>
      <c r="K3196" s="353"/>
      <c r="L3196" s="352"/>
      <c r="M3196" s="364"/>
      <c r="N3196" s="74"/>
      <c r="O3196" s="74"/>
      <c r="P3196" s="96"/>
    </row>
    <row r="3197" spans="1:16" x14ac:dyDescent="0.2">
      <c r="A3197" s="357"/>
      <c r="B3197" s="347"/>
      <c r="C3197" s="365"/>
      <c r="D3197" s="349"/>
      <c r="E3197" s="349"/>
      <c r="F3197" s="350"/>
      <c r="G3197" s="349"/>
      <c r="H3197" s="349"/>
      <c r="I3197" s="353"/>
      <c r="J3197" s="352"/>
      <c r="K3197" s="353"/>
      <c r="L3197" s="352"/>
      <c r="M3197" s="364"/>
      <c r="N3197" s="74"/>
      <c r="O3197" s="74"/>
      <c r="P3197" s="96"/>
    </row>
    <row r="3198" spans="1:16" x14ac:dyDescent="0.2">
      <c r="A3198" s="357"/>
      <c r="B3198" s="347"/>
      <c r="C3198" s="365"/>
      <c r="D3198" s="349"/>
      <c r="E3198" s="349"/>
      <c r="F3198" s="350"/>
      <c r="G3198" s="349"/>
      <c r="H3198" s="349"/>
      <c r="I3198" s="353"/>
      <c r="J3198" s="352"/>
      <c r="K3198" s="353"/>
      <c r="L3198" s="352"/>
      <c r="M3198" s="364"/>
      <c r="N3198" s="74"/>
      <c r="O3198" s="74"/>
      <c r="P3198" s="96"/>
    </row>
    <row r="3199" spans="1:16" x14ac:dyDescent="0.2">
      <c r="A3199" s="357"/>
      <c r="B3199" s="347"/>
      <c r="C3199" s="365"/>
      <c r="D3199" s="349"/>
      <c r="E3199" s="349"/>
      <c r="F3199" s="350"/>
      <c r="G3199" s="349"/>
      <c r="H3199" s="349"/>
      <c r="I3199" s="353"/>
      <c r="J3199" s="352"/>
      <c r="K3199" s="353"/>
      <c r="L3199" s="352"/>
      <c r="M3199" s="364"/>
      <c r="N3199" s="74"/>
      <c r="O3199" s="74"/>
      <c r="P3199" s="96"/>
    </row>
    <row r="3200" spans="1:16" x14ac:dyDescent="0.2">
      <c r="A3200" s="357"/>
      <c r="B3200" s="347"/>
      <c r="C3200" s="365"/>
      <c r="D3200" s="349"/>
      <c r="E3200" s="349"/>
      <c r="F3200" s="350"/>
      <c r="G3200" s="349"/>
      <c r="H3200" s="349"/>
      <c r="I3200" s="353"/>
      <c r="J3200" s="352"/>
      <c r="K3200" s="353"/>
      <c r="L3200" s="352"/>
      <c r="M3200" s="364"/>
      <c r="N3200" s="74"/>
      <c r="O3200" s="74"/>
      <c r="P3200" s="96"/>
    </row>
    <row r="3201" spans="1:16" x14ac:dyDescent="0.2">
      <c r="A3201" s="357"/>
      <c r="B3201" s="347"/>
      <c r="C3201" s="365"/>
      <c r="D3201" s="349"/>
      <c r="E3201" s="349"/>
      <c r="F3201" s="350"/>
      <c r="G3201" s="349"/>
      <c r="H3201" s="349"/>
      <c r="I3201" s="353"/>
      <c r="J3201" s="352"/>
      <c r="K3201" s="353"/>
      <c r="L3201" s="352"/>
      <c r="M3201" s="364"/>
      <c r="N3201" s="74"/>
      <c r="O3201" s="74"/>
      <c r="P3201" s="96"/>
    </row>
    <row r="3202" spans="1:16" x14ac:dyDescent="0.2">
      <c r="A3202" s="357"/>
      <c r="B3202" s="347"/>
      <c r="C3202" s="365"/>
      <c r="D3202" s="349"/>
      <c r="E3202" s="349"/>
      <c r="F3202" s="350"/>
      <c r="G3202" s="349"/>
      <c r="H3202" s="349"/>
      <c r="I3202" s="353"/>
      <c r="J3202" s="352"/>
      <c r="K3202" s="353"/>
      <c r="L3202" s="352"/>
      <c r="M3202" s="364"/>
      <c r="N3202" s="74"/>
      <c r="O3202" s="74"/>
      <c r="P3202" s="96"/>
    </row>
    <row r="3203" spans="1:16" x14ac:dyDescent="0.2">
      <c r="A3203" s="357"/>
      <c r="B3203" s="347"/>
      <c r="C3203" s="365"/>
      <c r="D3203" s="349"/>
      <c r="E3203" s="349"/>
      <c r="F3203" s="350"/>
      <c r="G3203" s="349"/>
      <c r="H3203" s="349"/>
      <c r="I3203" s="353"/>
      <c r="J3203" s="352"/>
      <c r="K3203" s="353"/>
      <c r="L3203" s="352"/>
      <c r="M3203" s="364"/>
      <c r="N3203" s="74"/>
      <c r="O3203" s="74"/>
      <c r="P3203" s="96"/>
    </row>
    <row r="3204" spans="1:16" x14ac:dyDescent="0.2">
      <c r="A3204" s="357"/>
      <c r="B3204" s="347"/>
      <c r="C3204" s="365"/>
      <c r="D3204" s="349"/>
      <c r="E3204" s="349"/>
      <c r="F3204" s="350"/>
      <c r="G3204" s="349"/>
      <c r="H3204" s="349"/>
      <c r="I3204" s="353"/>
      <c r="J3204" s="352"/>
      <c r="K3204" s="353"/>
      <c r="L3204" s="352"/>
      <c r="M3204" s="364"/>
      <c r="N3204" s="74"/>
      <c r="O3204" s="74"/>
      <c r="P3204" s="96"/>
    </row>
    <row r="3205" spans="1:16" x14ac:dyDescent="0.2">
      <c r="A3205" s="357"/>
      <c r="B3205" s="347"/>
      <c r="C3205" s="365"/>
      <c r="D3205" s="349"/>
      <c r="E3205" s="349"/>
      <c r="F3205" s="350"/>
      <c r="G3205" s="349"/>
      <c r="H3205" s="349"/>
      <c r="I3205" s="353"/>
      <c r="J3205" s="352"/>
      <c r="K3205" s="353"/>
      <c r="L3205" s="352"/>
      <c r="M3205" s="364"/>
      <c r="N3205" s="74"/>
      <c r="O3205" s="74"/>
      <c r="P3205" s="96"/>
    </row>
    <row r="3206" spans="1:16" x14ac:dyDescent="0.2">
      <c r="A3206" s="357"/>
      <c r="B3206" s="347"/>
      <c r="C3206" s="365"/>
      <c r="D3206" s="349"/>
      <c r="E3206" s="349"/>
      <c r="F3206" s="350"/>
      <c r="G3206" s="349"/>
      <c r="H3206" s="349"/>
      <c r="I3206" s="353"/>
      <c r="J3206" s="352"/>
      <c r="K3206" s="353"/>
      <c r="L3206" s="352"/>
      <c r="M3206" s="364"/>
      <c r="N3206" s="74"/>
      <c r="O3206" s="74"/>
      <c r="P3206" s="96"/>
    </row>
    <row r="3207" spans="1:16" x14ac:dyDescent="0.2">
      <c r="A3207" s="357" t="str">
        <f t="shared" ref="A3207:A4242" si="151">IF(B3207="","",ROW()-ROW($A$3))</f>
        <v/>
      </c>
      <c r="B3207" s="347"/>
      <c r="C3207" s="365"/>
      <c r="D3207" s="349"/>
      <c r="E3207" s="349"/>
      <c r="F3207" s="350"/>
      <c r="G3207" s="349"/>
      <c r="H3207" s="349"/>
      <c r="I3207" s="353"/>
      <c r="J3207" s="352"/>
      <c r="K3207" s="353"/>
      <c r="L3207" s="352"/>
      <c r="M3207" s="364"/>
      <c r="N3207" s="74">
        <f t="shared" ref="N3207:O3212" si="152">IF(B3207=0,0,IF(YEAR(B3207)=$O$1,MONTH(B3207)-$N$1+1,(YEAR(B3207)-$O$1)*12-$N$1+1+MONTH(B3207)))</f>
        <v>0</v>
      </c>
      <c r="O3207" s="74">
        <f t="shared" si="152"/>
        <v>0</v>
      </c>
      <c r="P3207" s="96" t="str">
        <f t="shared" ref="P3207:P3257" si="153">SUBSTITUTE(D3207," ","_")</f>
        <v/>
      </c>
    </row>
    <row r="3208" spans="1:16" x14ac:dyDescent="0.2">
      <c r="A3208" s="357" t="str">
        <f t="shared" si="151"/>
        <v/>
      </c>
      <c r="B3208" s="347"/>
      <c r="C3208" s="365"/>
      <c r="D3208" s="349"/>
      <c r="E3208" s="349"/>
      <c r="F3208" s="350"/>
      <c r="G3208" s="349"/>
      <c r="H3208" s="349"/>
      <c r="I3208" s="353"/>
      <c r="J3208" s="352"/>
      <c r="K3208" s="353"/>
      <c r="L3208" s="352"/>
      <c r="M3208" s="364"/>
      <c r="N3208" s="74">
        <f t="shared" si="152"/>
        <v>0</v>
      </c>
      <c r="O3208" s="74">
        <f t="shared" si="152"/>
        <v>0</v>
      </c>
      <c r="P3208" s="139" t="str">
        <f t="shared" si="153"/>
        <v/>
      </c>
    </row>
    <row r="3209" spans="1:16" x14ac:dyDescent="0.2">
      <c r="A3209" s="357" t="str">
        <f t="shared" si="151"/>
        <v/>
      </c>
      <c r="B3209" s="347"/>
      <c r="C3209" s="365"/>
      <c r="D3209" s="349"/>
      <c r="E3209" s="349"/>
      <c r="F3209" s="350"/>
      <c r="G3209" s="349"/>
      <c r="H3209" s="349"/>
      <c r="I3209" s="353"/>
      <c r="J3209" s="352"/>
      <c r="K3209" s="353"/>
      <c r="L3209" s="352"/>
      <c r="M3209" s="364"/>
      <c r="N3209" s="322">
        <f t="shared" si="152"/>
        <v>0</v>
      </c>
      <c r="O3209" s="322">
        <f t="shared" si="152"/>
        <v>0</v>
      </c>
      <c r="P3209" s="323" t="str">
        <f t="shared" si="153"/>
        <v/>
      </c>
    </row>
    <row r="3210" spans="1:16" x14ac:dyDescent="0.2">
      <c r="A3210" s="357" t="str">
        <f t="shared" si="151"/>
        <v/>
      </c>
      <c r="B3210" s="347"/>
      <c r="C3210" s="365"/>
      <c r="D3210" s="349"/>
      <c r="E3210" s="349"/>
      <c r="F3210" s="350"/>
      <c r="G3210" s="349"/>
      <c r="H3210" s="349"/>
      <c r="I3210" s="353"/>
      <c r="J3210" s="352"/>
      <c r="K3210" s="353"/>
      <c r="L3210" s="352"/>
      <c r="M3210" s="364"/>
      <c r="N3210" s="74">
        <f t="shared" si="152"/>
        <v>0</v>
      </c>
      <c r="O3210" s="74">
        <f t="shared" si="152"/>
        <v>0</v>
      </c>
      <c r="P3210" s="96" t="str">
        <f t="shared" si="153"/>
        <v/>
      </c>
    </row>
    <row r="3211" spans="1:16" x14ac:dyDescent="0.2">
      <c r="A3211" s="357" t="str">
        <f t="shared" si="151"/>
        <v/>
      </c>
      <c r="B3211" s="347"/>
      <c r="C3211" s="365"/>
      <c r="D3211" s="349"/>
      <c r="E3211" s="349"/>
      <c r="F3211" s="350"/>
      <c r="G3211" s="349"/>
      <c r="H3211" s="349"/>
      <c r="I3211" s="353"/>
      <c r="J3211" s="352"/>
      <c r="K3211" s="353"/>
      <c r="L3211" s="352"/>
      <c r="M3211" s="364"/>
      <c r="N3211" s="74">
        <f t="shared" si="152"/>
        <v>0</v>
      </c>
      <c r="O3211" s="74">
        <f t="shared" si="152"/>
        <v>0</v>
      </c>
      <c r="P3211" s="96" t="str">
        <f t="shared" si="153"/>
        <v/>
      </c>
    </row>
    <row r="3212" spans="1:16" x14ac:dyDescent="0.2">
      <c r="A3212" s="357" t="str">
        <f t="shared" si="151"/>
        <v/>
      </c>
      <c r="B3212" s="347"/>
      <c r="C3212" s="365"/>
      <c r="D3212" s="349"/>
      <c r="E3212" s="349"/>
      <c r="F3212" s="350"/>
      <c r="G3212" s="349"/>
      <c r="H3212" s="349"/>
      <c r="I3212" s="353"/>
      <c r="J3212" s="352"/>
      <c r="K3212" s="353"/>
      <c r="L3212" s="352"/>
      <c r="M3212" s="364"/>
      <c r="N3212" s="74">
        <f t="shared" si="152"/>
        <v>0</v>
      </c>
      <c r="O3212" s="74">
        <f t="shared" si="152"/>
        <v>0</v>
      </c>
      <c r="P3212" s="139" t="str">
        <f t="shared" si="153"/>
        <v/>
      </c>
    </row>
    <row r="3213" spans="1:16" x14ac:dyDescent="0.2">
      <c r="A3213" s="357" t="str">
        <f t="shared" si="151"/>
        <v/>
      </c>
      <c r="B3213" s="347"/>
      <c r="C3213" s="365"/>
      <c r="D3213" s="349"/>
      <c r="E3213" s="349"/>
      <c r="F3213" s="350"/>
      <c r="G3213" s="349"/>
      <c r="H3213" s="349"/>
      <c r="I3213" s="353"/>
      <c r="J3213" s="352"/>
      <c r="K3213" s="353"/>
      <c r="L3213" s="352"/>
      <c r="M3213" s="364"/>
      <c r="N3213" s="322">
        <f t="shared" ref="N3213:O4240" si="154">IF(B3213=0,0,IF(YEAR(B3213)=$O$1,MONTH(B3213)-$N$1+1,(YEAR(B3213)-$O$1)*12-$N$1+1+MONTH(B3213)))</f>
        <v>0</v>
      </c>
      <c r="O3213" s="322">
        <f t="shared" si="154"/>
        <v>0</v>
      </c>
      <c r="P3213" s="323" t="str">
        <f t="shared" si="153"/>
        <v/>
      </c>
    </row>
    <row r="3214" spans="1:16" x14ac:dyDescent="0.2">
      <c r="A3214" s="357" t="str">
        <f t="shared" si="151"/>
        <v/>
      </c>
      <c r="B3214" s="347"/>
      <c r="C3214" s="365"/>
      <c r="D3214" s="349"/>
      <c r="E3214" s="349"/>
      <c r="F3214" s="350"/>
      <c r="G3214" s="349"/>
      <c r="H3214" s="349"/>
      <c r="I3214" s="353"/>
      <c r="J3214" s="352"/>
      <c r="K3214" s="353"/>
      <c r="L3214" s="352"/>
      <c r="M3214" s="364"/>
      <c r="N3214" s="74">
        <f t="shared" si="154"/>
        <v>0</v>
      </c>
      <c r="O3214" s="74">
        <f t="shared" si="154"/>
        <v>0</v>
      </c>
      <c r="P3214" s="96" t="str">
        <f t="shared" si="153"/>
        <v/>
      </c>
    </row>
    <row r="3215" spans="1:16" x14ac:dyDescent="0.2">
      <c r="A3215" s="357" t="str">
        <f t="shared" si="151"/>
        <v/>
      </c>
      <c r="B3215" s="347"/>
      <c r="C3215" s="365"/>
      <c r="D3215" s="349"/>
      <c r="E3215" s="349"/>
      <c r="F3215" s="350"/>
      <c r="G3215" s="349"/>
      <c r="H3215" s="349"/>
      <c r="I3215" s="353"/>
      <c r="J3215" s="352"/>
      <c r="K3215" s="353"/>
      <c r="L3215" s="352"/>
      <c r="M3215" s="364"/>
      <c r="N3215" s="74">
        <f t="shared" si="154"/>
        <v>0</v>
      </c>
      <c r="O3215" s="74">
        <f t="shared" si="154"/>
        <v>0</v>
      </c>
      <c r="P3215" s="96" t="str">
        <f t="shared" si="153"/>
        <v/>
      </c>
    </row>
    <row r="3216" spans="1:16" x14ac:dyDescent="0.2">
      <c r="A3216" s="357" t="str">
        <f t="shared" si="151"/>
        <v/>
      </c>
      <c r="B3216" s="347"/>
      <c r="C3216" s="365"/>
      <c r="D3216" s="349"/>
      <c r="E3216" s="349"/>
      <c r="F3216" s="350"/>
      <c r="G3216" s="349"/>
      <c r="H3216" s="349"/>
      <c r="I3216" s="353"/>
      <c r="J3216" s="352"/>
      <c r="K3216" s="353"/>
      <c r="L3216" s="352"/>
      <c r="M3216" s="364"/>
      <c r="N3216" s="74">
        <f t="shared" si="154"/>
        <v>0</v>
      </c>
      <c r="O3216" s="74">
        <f t="shared" si="154"/>
        <v>0</v>
      </c>
      <c r="P3216" s="139" t="str">
        <f t="shared" si="153"/>
        <v/>
      </c>
    </row>
    <row r="3217" spans="1:16" x14ac:dyDescent="0.2">
      <c r="A3217" s="357" t="str">
        <f t="shared" si="151"/>
        <v/>
      </c>
      <c r="B3217" s="347"/>
      <c r="C3217" s="365"/>
      <c r="D3217" s="349"/>
      <c r="E3217" s="349"/>
      <c r="F3217" s="350"/>
      <c r="G3217" s="349"/>
      <c r="H3217" s="349"/>
      <c r="I3217" s="353"/>
      <c r="J3217" s="352"/>
      <c r="K3217" s="353"/>
      <c r="L3217" s="352"/>
      <c r="M3217" s="364"/>
      <c r="N3217" s="322">
        <f t="shared" si="154"/>
        <v>0</v>
      </c>
      <c r="O3217" s="322">
        <f t="shared" si="154"/>
        <v>0</v>
      </c>
      <c r="P3217" s="323" t="str">
        <f t="shared" si="153"/>
        <v/>
      </c>
    </row>
    <row r="3218" spans="1:16" x14ac:dyDescent="0.2">
      <c r="A3218" s="357" t="str">
        <f t="shared" si="151"/>
        <v/>
      </c>
      <c r="B3218" s="347"/>
      <c r="C3218" s="365"/>
      <c r="D3218" s="349"/>
      <c r="E3218" s="349"/>
      <c r="F3218" s="350"/>
      <c r="G3218" s="349"/>
      <c r="H3218" s="349"/>
      <c r="I3218" s="353"/>
      <c r="J3218" s="352"/>
      <c r="K3218" s="353"/>
      <c r="L3218" s="352"/>
      <c r="M3218" s="364"/>
      <c r="N3218" s="74">
        <f t="shared" si="154"/>
        <v>0</v>
      </c>
      <c r="O3218" s="74">
        <f t="shared" si="154"/>
        <v>0</v>
      </c>
      <c r="P3218" s="96" t="str">
        <f t="shared" si="153"/>
        <v/>
      </c>
    </row>
    <row r="3219" spans="1:16" x14ac:dyDescent="0.2">
      <c r="A3219" s="357" t="str">
        <f t="shared" si="151"/>
        <v/>
      </c>
      <c r="B3219" s="347"/>
      <c r="C3219" s="365"/>
      <c r="D3219" s="349"/>
      <c r="E3219" s="349"/>
      <c r="F3219" s="350"/>
      <c r="G3219" s="349"/>
      <c r="H3219" s="349"/>
      <c r="I3219" s="353"/>
      <c r="J3219" s="352"/>
      <c r="K3219" s="353"/>
      <c r="L3219" s="352"/>
      <c r="M3219" s="364"/>
      <c r="N3219" s="74">
        <f t="shared" si="154"/>
        <v>0</v>
      </c>
      <c r="O3219" s="74">
        <f t="shared" si="154"/>
        <v>0</v>
      </c>
      <c r="P3219" s="96" t="str">
        <f t="shared" si="153"/>
        <v/>
      </c>
    </row>
    <row r="3220" spans="1:16" x14ac:dyDescent="0.2">
      <c r="A3220" s="357" t="str">
        <f t="shared" si="151"/>
        <v/>
      </c>
      <c r="B3220" s="347"/>
      <c r="C3220" s="365"/>
      <c r="D3220" s="349"/>
      <c r="E3220" s="349"/>
      <c r="F3220" s="350"/>
      <c r="G3220" s="349"/>
      <c r="H3220" s="349"/>
      <c r="I3220" s="353"/>
      <c r="J3220" s="352"/>
      <c r="K3220" s="353"/>
      <c r="L3220" s="352"/>
      <c r="M3220" s="364"/>
      <c r="N3220" s="74">
        <f t="shared" si="154"/>
        <v>0</v>
      </c>
      <c r="O3220" s="74">
        <f t="shared" si="154"/>
        <v>0</v>
      </c>
      <c r="P3220" s="139" t="str">
        <f t="shared" si="153"/>
        <v/>
      </c>
    </row>
    <row r="3221" spans="1:16" x14ac:dyDescent="0.2">
      <c r="A3221" s="357" t="str">
        <f t="shared" si="151"/>
        <v/>
      </c>
      <c r="B3221" s="347"/>
      <c r="C3221" s="365"/>
      <c r="D3221" s="349"/>
      <c r="E3221" s="349"/>
      <c r="F3221" s="350"/>
      <c r="G3221" s="349"/>
      <c r="H3221" s="349"/>
      <c r="I3221" s="353"/>
      <c r="J3221" s="352"/>
      <c r="K3221" s="353"/>
      <c r="L3221" s="352"/>
      <c r="M3221" s="364"/>
      <c r="N3221" s="322">
        <f t="shared" si="154"/>
        <v>0</v>
      </c>
      <c r="O3221" s="322">
        <f t="shared" si="154"/>
        <v>0</v>
      </c>
      <c r="P3221" s="323" t="str">
        <f t="shared" si="153"/>
        <v/>
      </c>
    </row>
    <row r="3222" spans="1:16" x14ac:dyDescent="0.2">
      <c r="A3222" s="357" t="str">
        <f t="shared" si="151"/>
        <v/>
      </c>
      <c r="B3222" s="347"/>
      <c r="C3222" s="365"/>
      <c r="D3222" s="349"/>
      <c r="E3222" s="349"/>
      <c r="F3222" s="350"/>
      <c r="G3222" s="349"/>
      <c r="H3222" s="349"/>
      <c r="I3222" s="353"/>
      <c r="J3222" s="352"/>
      <c r="K3222" s="353"/>
      <c r="L3222" s="352"/>
      <c r="M3222" s="364"/>
      <c r="N3222" s="74">
        <f t="shared" si="154"/>
        <v>0</v>
      </c>
      <c r="O3222" s="74">
        <f t="shared" si="154"/>
        <v>0</v>
      </c>
      <c r="P3222" s="96" t="str">
        <f t="shared" si="153"/>
        <v/>
      </c>
    </row>
    <row r="3223" spans="1:16" x14ac:dyDescent="0.2">
      <c r="A3223" s="357" t="str">
        <f t="shared" si="151"/>
        <v/>
      </c>
      <c r="B3223" s="347"/>
      <c r="C3223" s="365"/>
      <c r="D3223" s="349"/>
      <c r="E3223" s="349"/>
      <c r="F3223" s="350"/>
      <c r="G3223" s="349"/>
      <c r="H3223" s="349"/>
      <c r="I3223" s="353"/>
      <c r="J3223" s="352"/>
      <c r="K3223" s="353"/>
      <c r="L3223" s="352"/>
      <c r="M3223" s="364"/>
      <c r="N3223" s="74">
        <f t="shared" si="154"/>
        <v>0</v>
      </c>
      <c r="O3223" s="74">
        <f t="shared" si="154"/>
        <v>0</v>
      </c>
      <c r="P3223" s="96" t="str">
        <f t="shared" si="153"/>
        <v/>
      </c>
    </row>
    <row r="3224" spans="1:16" x14ac:dyDescent="0.2">
      <c r="A3224" s="357" t="str">
        <f t="shared" si="151"/>
        <v/>
      </c>
      <c r="B3224" s="347"/>
      <c r="C3224" s="365"/>
      <c r="D3224" s="349"/>
      <c r="E3224" s="349"/>
      <c r="F3224" s="350"/>
      <c r="G3224" s="349"/>
      <c r="H3224" s="349"/>
      <c r="I3224" s="353"/>
      <c r="J3224" s="352"/>
      <c r="K3224" s="353"/>
      <c r="L3224" s="352"/>
      <c r="M3224" s="364"/>
      <c r="N3224" s="74">
        <f t="shared" si="154"/>
        <v>0</v>
      </c>
      <c r="O3224" s="74">
        <f t="shared" si="154"/>
        <v>0</v>
      </c>
      <c r="P3224" s="139" t="str">
        <f t="shared" si="153"/>
        <v/>
      </c>
    </row>
    <row r="3225" spans="1:16" x14ac:dyDescent="0.2">
      <c r="A3225" s="357" t="str">
        <f t="shared" si="151"/>
        <v/>
      </c>
      <c r="B3225" s="347"/>
      <c r="C3225" s="365"/>
      <c r="D3225" s="349"/>
      <c r="E3225" s="349"/>
      <c r="F3225" s="350"/>
      <c r="G3225" s="349"/>
      <c r="H3225" s="349"/>
      <c r="I3225" s="353"/>
      <c r="J3225" s="352"/>
      <c r="K3225" s="353"/>
      <c r="L3225" s="352"/>
      <c r="M3225" s="364"/>
      <c r="N3225" s="322">
        <f t="shared" si="154"/>
        <v>0</v>
      </c>
      <c r="O3225" s="322">
        <f t="shared" si="154"/>
        <v>0</v>
      </c>
      <c r="P3225" s="323" t="str">
        <f t="shared" si="153"/>
        <v/>
      </c>
    </row>
    <row r="3226" spans="1:16" x14ac:dyDescent="0.2">
      <c r="A3226" s="357" t="str">
        <f t="shared" si="151"/>
        <v/>
      </c>
      <c r="B3226" s="347"/>
      <c r="C3226" s="365"/>
      <c r="D3226" s="349"/>
      <c r="E3226" s="349"/>
      <c r="F3226" s="350"/>
      <c r="G3226" s="349"/>
      <c r="H3226" s="349"/>
      <c r="I3226" s="353"/>
      <c r="J3226" s="352"/>
      <c r="K3226" s="353"/>
      <c r="L3226" s="352"/>
      <c r="M3226" s="364"/>
      <c r="N3226" s="74">
        <f t="shared" si="154"/>
        <v>0</v>
      </c>
      <c r="O3226" s="74">
        <f t="shared" si="154"/>
        <v>0</v>
      </c>
      <c r="P3226" s="96" t="str">
        <f t="shared" si="153"/>
        <v/>
      </c>
    </row>
    <row r="3227" spans="1:16" x14ac:dyDescent="0.2">
      <c r="A3227" s="357" t="str">
        <f t="shared" si="151"/>
        <v/>
      </c>
      <c r="B3227" s="347"/>
      <c r="C3227" s="365"/>
      <c r="D3227" s="349"/>
      <c r="E3227" s="349"/>
      <c r="F3227" s="350"/>
      <c r="G3227" s="349"/>
      <c r="H3227" s="349"/>
      <c r="I3227" s="353"/>
      <c r="J3227" s="352"/>
      <c r="K3227" s="353"/>
      <c r="L3227" s="352"/>
      <c r="M3227" s="364"/>
      <c r="N3227" s="74">
        <f t="shared" si="154"/>
        <v>0</v>
      </c>
      <c r="O3227" s="74">
        <f t="shared" si="154"/>
        <v>0</v>
      </c>
      <c r="P3227" s="96" t="str">
        <f t="shared" si="153"/>
        <v/>
      </c>
    </row>
    <row r="3228" spans="1:16" x14ac:dyDescent="0.2">
      <c r="A3228" s="357" t="str">
        <f t="shared" si="151"/>
        <v/>
      </c>
      <c r="B3228" s="347"/>
      <c r="C3228" s="365"/>
      <c r="D3228" s="349"/>
      <c r="E3228" s="349"/>
      <c r="F3228" s="350"/>
      <c r="G3228" s="349"/>
      <c r="H3228" s="349"/>
      <c r="I3228" s="353"/>
      <c r="J3228" s="352"/>
      <c r="K3228" s="353"/>
      <c r="L3228" s="352"/>
      <c r="M3228" s="364"/>
      <c r="N3228" s="74">
        <f t="shared" si="154"/>
        <v>0</v>
      </c>
      <c r="O3228" s="74">
        <f t="shared" si="154"/>
        <v>0</v>
      </c>
      <c r="P3228" s="139" t="str">
        <f t="shared" si="153"/>
        <v/>
      </c>
    </row>
    <row r="3229" spans="1:16" x14ac:dyDescent="0.2">
      <c r="A3229" s="357" t="str">
        <f t="shared" si="151"/>
        <v/>
      </c>
      <c r="B3229" s="347"/>
      <c r="C3229" s="365"/>
      <c r="D3229" s="349"/>
      <c r="E3229" s="349"/>
      <c r="F3229" s="350"/>
      <c r="G3229" s="349"/>
      <c r="H3229" s="349"/>
      <c r="I3229" s="353"/>
      <c r="J3229" s="352"/>
      <c r="K3229" s="353"/>
      <c r="L3229" s="352"/>
      <c r="M3229" s="364"/>
      <c r="N3229" s="322">
        <f t="shared" si="154"/>
        <v>0</v>
      </c>
      <c r="O3229" s="322">
        <f t="shared" si="154"/>
        <v>0</v>
      </c>
      <c r="P3229" s="323" t="str">
        <f t="shared" si="153"/>
        <v/>
      </c>
    </row>
    <row r="3230" spans="1:16" x14ac:dyDescent="0.2">
      <c r="A3230" s="357" t="str">
        <f t="shared" si="151"/>
        <v/>
      </c>
      <c r="B3230" s="347"/>
      <c r="C3230" s="365"/>
      <c r="D3230" s="349"/>
      <c r="E3230" s="349"/>
      <c r="F3230" s="350"/>
      <c r="G3230" s="349"/>
      <c r="H3230" s="349"/>
      <c r="I3230" s="353"/>
      <c r="J3230" s="352"/>
      <c r="K3230" s="353"/>
      <c r="L3230" s="352"/>
      <c r="M3230" s="364"/>
      <c r="N3230" s="74">
        <f t="shared" si="154"/>
        <v>0</v>
      </c>
      <c r="O3230" s="74">
        <f t="shared" si="154"/>
        <v>0</v>
      </c>
      <c r="P3230" s="96" t="str">
        <f t="shared" si="153"/>
        <v/>
      </c>
    </row>
    <row r="3231" spans="1:16" x14ac:dyDescent="0.2">
      <c r="A3231" s="357" t="str">
        <f t="shared" si="151"/>
        <v/>
      </c>
      <c r="B3231" s="347"/>
      <c r="C3231" s="365"/>
      <c r="D3231" s="349"/>
      <c r="E3231" s="349"/>
      <c r="F3231" s="350"/>
      <c r="G3231" s="349"/>
      <c r="H3231" s="349"/>
      <c r="I3231" s="353"/>
      <c r="J3231" s="352"/>
      <c r="K3231" s="353"/>
      <c r="L3231" s="352"/>
      <c r="M3231" s="364"/>
      <c r="N3231" s="74">
        <f t="shared" si="154"/>
        <v>0</v>
      </c>
      <c r="O3231" s="74">
        <f t="shared" si="154"/>
        <v>0</v>
      </c>
      <c r="P3231" s="96" t="str">
        <f t="shared" si="153"/>
        <v/>
      </c>
    </row>
    <row r="3232" spans="1:16" x14ac:dyDescent="0.2">
      <c r="A3232" s="357" t="str">
        <f t="shared" si="151"/>
        <v/>
      </c>
      <c r="B3232" s="347"/>
      <c r="C3232" s="365"/>
      <c r="D3232" s="349"/>
      <c r="E3232" s="349"/>
      <c r="F3232" s="350"/>
      <c r="G3232" s="349"/>
      <c r="H3232" s="349"/>
      <c r="I3232" s="353"/>
      <c r="J3232" s="352"/>
      <c r="K3232" s="353"/>
      <c r="L3232" s="352"/>
      <c r="M3232" s="364"/>
      <c r="N3232" s="74">
        <f t="shared" si="154"/>
        <v>0</v>
      </c>
      <c r="O3232" s="74">
        <f t="shared" si="154"/>
        <v>0</v>
      </c>
      <c r="P3232" s="139" t="str">
        <f t="shared" si="153"/>
        <v/>
      </c>
    </row>
    <row r="3233" spans="1:16" x14ac:dyDescent="0.2">
      <c r="A3233" s="357" t="str">
        <f t="shared" si="151"/>
        <v/>
      </c>
      <c r="B3233" s="347"/>
      <c r="C3233" s="365"/>
      <c r="D3233" s="349"/>
      <c r="E3233" s="349"/>
      <c r="F3233" s="350"/>
      <c r="G3233" s="349"/>
      <c r="H3233" s="349"/>
      <c r="I3233" s="353"/>
      <c r="J3233" s="352"/>
      <c r="K3233" s="353"/>
      <c r="L3233" s="352"/>
      <c r="M3233" s="364"/>
      <c r="N3233" s="322">
        <f t="shared" si="154"/>
        <v>0</v>
      </c>
      <c r="O3233" s="322">
        <f t="shared" si="154"/>
        <v>0</v>
      </c>
      <c r="P3233" s="323" t="str">
        <f t="shared" si="153"/>
        <v/>
      </c>
    </row>
    <row r="3234" spans="1:16" x14ac:dyDescent="0.2">
      <c r="A3234" s="357" t="str">
        <f t="shared" si="151"/>
        <v/>
      </c>
      <c r="B3234" s="347"/>
      <c r="C3234" s="365"/>
      <c r="D3234" s="349"/>
      <c r="E3234" s="349"/>
      <c r="F3234" s="350"/>
      <c r="G3234" s="349"/>
      <c r="H3234" s="349"/>
      <c r="I3234" s="353"/>
      <c r="J3234" s="352"/>
      <c r="K3234" s="353"/>
      <c r="L3234" s="352"/>
      <c r="M3234" s="364"/>
      <c r="N3234" s="74">
        <f t="shared" si="154"/>
        <v>0</v>
      </c>
      <c r="O3234" s="74">
        <f t="shared" si="154"/>
        <v>0</v>
      </c>
      <c r="P3234" s="96" t="str">
        <f t="shared" si="153"/>
        <v/>
      </c>
    </row>
    <row r="3235" spans="1:16" x14ac:dyDescent="0.2">
      <c r="A3235" s="357" t="str">
        <f t="shared" si="151"/>
        <v/>
      </c>
      <c r="B3235" s="347"/>
      <c r="C3235" s="365"/>
      <c r="D3235" s="349"/>
      <c r="E3235" s="349"/>
      <c r="F3235" s="350"/>
      <c r="G3235" s="349"/>
      <c r="H3235" s="349"/>
      <c r="I3235" s="353"/>
      <c r="J3235" s="352"/>
      <c r="K3235" s="353"/>
      <c r="L3235" s="352"/>
      <c r="M3235" s="364"/>
      <c r="N3235" s="74">
        <f t="shared" si="154"/>
        <v>0</v>
      </c>
      <c r="O3235" s="74">
        <f t="shared" si="154"/>
        <v>0</v>
      </c>
      <c r="P3235" s="96" t="str">
        <f t="shared" si="153"/>
        <v/>
      </c>
    </row>
    <row r="3236" spans="1:16" x14ac:dyDescent="0.2">
      <c r="A3236" s="357" t="str">
        <f t="shared" si="151"/>
        <v/>
      </c>
      <c r="B3236" s="347"/>
      <c r="C3236" s="365"/>
      <c r="D3236" s="349"/>
      <c r="E3236" s="349"/>
      <c r="F3236" s="350"/>
      <c r="G3236" s="349"/>
      <c r="H3236" s="349"/>
      <c r="I3236" s="353"/>
      <c r="J3236" s="352"/>
      <c r="K3236" s="353"/>
      <c r="L3236" s="352"/>
      <c r="M3236" s="364"/>
      <c r="N3236" s="74">
        <f t="shared" si="154"/>
        <v>0</v>
      </c>
      <c r="O3236" s="74">
        <f t="shared" si="154"/>
        <v>0</v>
      </c>
      <c r="P3236" s="139" t="str">
        <f t="shared" si="153"/>
        <v/>
      </c>
    </row>
    <row r="3237" spans="1:16" x14ac:dyDescent="0.2">
      <c r="A3237" s="357" t="str">
        <f t="shared" si="151"/>
        <v/>
      </c>
      <c r="B3237" s="347"/>
      <c r="C3237" s="365"/>
      <c r="D3237" s="349"/>
      <c r="E3237" s="349"/>
      <c r="F3237" s="350"/>
      <c r="G3237" s="349"/>
      <c r="H3237" s="349"/>
      <c r="I3237" s="353"/>
      <c r="J3237" s="352"/>
      <c r="K3237" s="353"/>
      <c r="L3237" s="352"/>
      <c r="M3237" s="364"/>
      <c r="N3237" s="322">
        <f t="shared" si="154"/>
        <v>0</v>
      </c>
      <c r="O3237" s="322">
        <f t="shared" si="154"/>
        <v>0</v>
      </c>
      <c r="P3237" s="323" t="str">
        <f t="shared" si="153"/>
        <v/>
      </c>
    </row>
    <row r="3238" spans="1:16" x14ac:dyDescent="0.2">
      <c r="A3238" s="357"/>
      <c r="B3238" s="347"/>
      <c r="C3238" s="365"/>
      <c r="D3238" s="349"/>
      <c r="E3238" s="349"/>
      <c r="F3238" s="350"/>
      <c r="G3238" s="349"/>
      <c r="H3238" s="349"/>
      <c r="I3238" s="353"/>
      <c r="J3238" s="352"/>
      <c r="K3238" s="353"/>
      <c r="L3238" s="352"/>
      <c r="M3238" s="364"/>
      <c r="N3238" s="322"/>
      <c r="O3238" s="322"/>
      <c r="P3238" s="323"/>
    </row>
    <row r="3239" spans="1:16" x14ac:dyDescent="0.2">
      <c r="A3239" s="357"/>
      <c r="B3239" s="347"/>
      <c r="C3239" s="365"/>
      <c r="D3239" s="349"/>
      <c r="E3239" s="349"/>
      <c r="F3239" s="350"/>
      <c r="G3239" s="349"/>
      <c r="H3239" s="349"/>
      <c r="I3239" s="353"/>
      <c r="J3239" s="352"/>
      <c r="K3239" s="353"/>
      <c r="L3239" s="352"/>
      <c r="M3239" s="364"/>
      <c r="N3239" s="322"/>
      <c r="O3239" s="322"/>
      <c r="P3239" s="323"/>
    </row>
    <row r="3240" spans="1:16" x14ac:dyDescent="0.2">
      <c r="A3240" s="357"/>
      <c r="B3240" s="347"/>
      <c r="C3240" s="365"/>
      <c r="D3240" s="349"/>
      <c r="E3240" s="349"/>
      <c r="F3240" s="350"/>
      <c r="G3240" s="349"/>
      <c r="H3240" s="349"/>
      <c r="I3240" s="353"/>
      <c r="J3240" s="352"/>
      <c r="K3240" s="353"/>
      <c r="L3240" s="352"/>
      <c r="M3240" s="364"/>
      <c r="N3240" s="322"/>
      <c r="O3240" s="322"/>
      <c r="P3240" s="323"/>
    </row>
    <row r="3241" spans="1:16" x14ac:dyDescent="0.2">
      <c r="A3241" s="357"/>
      <c r="B3241" s="347"/>
      <c r="C3241" s="365"/>
      <c r="D3241" s="349"/>
      <c r="E3241" s="349"/>
      <c r="F3241" s="350"/>
      <c r="G3241" s="349"/>
      <c r="H3241" s="349"/>
      <c r="I3241" s="353"/>
      <c r="J3241" s="352"/>
      <c r="K3241" s="353"/>
      <c r="L3241" s="352"/>
      <c r="M3241" s="364"/>
      <c r="N3241" s="322"/>
      <c r="O3241" s="322"/>
      <c r="P3241" s="323"/>
    </row>
    <row r="3242" spans="1:16" x14ac:dyDescent="0.2">
      <c r="A3242" s="357"/>
      <c r="B3242" s="347"/>
      <c r="C3242" s="365"/>
      <c r="D3242" s="349"/>
      <c r="E3242" s="349"/>
      <c r="F3242" s="350"/>
      <c r="G3242" s="349"/>
      <c r="H3242" s="349"/>
      <c r="I3242" s="353"/>
      <c r="J3242" s="352"/>
      <c r="K3242" s="353"/>
      <c r="L3242" s="352"/>
      <c r="M3242" s="364"/>
      <c r="N3242" s="322"/>
      <c r="O3242" s="322"/>
      <c r="P3242" s="323"/>
    </row>
    <row r="3243" spans="1:16" x14ac:dyDescent="0.2">
      <c r="A3243" s="357"/>
      <c r="B3243" s="347"/>
      <c r="C3243" s="365"/>
      <c r="D3243" s="349"/>
      <c r="E3243" s="349"/>
      <c r="F3243" s="350"/>
      <c r="G3243" s="349"/>
      <c r="H3243" s="349"/>
      <c r="I3243" s="353"/>
      <c r="J3243" s="352"/>
      <c r="K3243" s="353"/>
      <c r="L3243" s="352"/>
      <c r="M3243" s="364"/>
      <c r="N3243" s="322"/>
      <c r="O3243" s="322"/>
      <c r="P3243" s="323"/>
    </row>
    <row r="3244" spans="1:16" x14ac:dyDescent="0.2">
      <c r="A3244" s="357"/>
      <c r="B3244" s="347"/>
      <c r="C3244" s="365"/>
      <c r="D3244" s="349"/>
      <c r="E3244" s="349"/>
      <c r="F3244" s="350"/>
      <c r="G3244" s="349"/>
      <c r="H3244" s="349"/>
      <c r="I3244" s="353"/>
      <c r="J3244" s="352"/>
      <c r="K3244" s="353"/>
      <c r="L3244" s="352"/>
      <c r="M3244" s="364"/>
      <c r="N3244" s="322"/>
      <c r="O3244" s="322"/>
      <c r="P3244" s="323"/>
    </row>
    <row r="3245" spans="1:16" x14ac:dyDescent="0.2">
      <c r="A3245" s="357"/>
      <c r="B3245" s="347"/>
      <c r="C3245" s="365"/>
      <c r="D3245" s="349"/>
      <c r="E3245" s="349"/>
      <c r="F3245" s="350"/>
      <c r="G3245" s="349"/>
      <c r="H3245" s="349"/>
      <c r="I3245" s="353"/>
      <c r="J3245" s="352"/>
      <c r="K3245" s="353"/>
      <c r="L3245" s="352"/>
      <c r="M3245" s="364"/>
      <c r="N3245" s="322"/>
      <c r="O3245" s="322"/>
      <c r="P3245" s="323"/>
    </row>
    <row r="3246" spans="1:16" x14ac:dyDescent="0.2">
      <c r="A3246" s="357"/>
      <c r="B3246" s="347"/>
      <c r="C3246" s="365"/>
      <c r="D3246" s="349"/>
      <c r="E3246" s="349"/>
      <c r="F3246" s="350"/>
      <c r="G3246" s="349"/>
      <c r="H3246" s="349"/>
      <c r="I3246" s="353"/>
      <c r="J3246" s="352"/>
      <c r="K3246" s="353"/>
      <c r="L3246" s="352"/>
      <c r="M3246" s="364"/>
      <c r="N3246" s="322"/>
      <c r="O3246" s="322"/>
      <c r="P3246" s="323"/>
    </row>
    <row r="3247" spans="1:16" x14ac:dyDescent="0.2">
      <c r="A3247" s="357"/>
      <c r="B3247" s="347"/>
      <c r="C3247" s="365"/>
      <c r="D3247" s="349"/>
      <c r="E3247" s="349"/>
      <c r="F3247" s="350"/>
      <c r="G3247" s="349"/>
      <c r="H3247" s="349"/>
      <c r="I3247" s="353"/>
      <c r="J3247" s="352"/>
      <c r="K3247" s="353"/>
      <c r="L3247" s="352"/>
      <c r="M3247" s="364"/>
      <c r="N3247" s="322"/>
      <c r="O3247" s="322"/>
      <c r="P3247" s="323"/>
    </row>
    <row r="3248" spans="1:16" x14ac:dyDescent="0.2">
      <c r="A3248" s="357"/>
      <c r="B3248" s="347"/>
      <c r="C3248" s="365"/>
      <c r="D3248" s="349"/>
      <c r="E3248" s="349"/>
      <c r="F3248" s="350"/>
      <c r="G3248" s="349"/>
      <c r="H3248" s="349"/>
      <c r="I3248" s="353"/>
      <c r="J3248" s="352"/>
      <c r="K3248" s="353"/>
      <c r="L3248" s="352"/>
      <c r="M3248" s="364"/>
      <c r="N3248" s="322"/>
      <c r="O3248" s="322"/>
      <c r="P3248" s="323"/>
    </row>
    <row r="3249" spans="1:16" x14ac:dyDescent="0.2">
      <c r="A3249" s="357"/>
      <c r="B3249" s="347"/>
      <c r="C3249" s="365"/>
      <c r="D3249" s="349"/>
      <c r="E3249" s="349"/>
      <c r="F3249" s="350"/>
      <c r="G3249" s="349"/>
      <c r="H3249" s="349"/>
      <c r="I3249" s="353"/>
      <c r="J3249" s="352"/>
      <c r="K3249" s="353"/>
      <c r="L3249" s="352"/>
      <c r="M3249" s="364"/>
      <c r="N3249" s="322"/>
      <c r="O3249" s="322"/>
      <c r="P3249" s="323"/>
    </row>
    <row r="3250" spans="1:16" x14ac:dyDescent="0.2">
      <c r="A3250" s="357"/>
      <c r="B3250" s="347"/>
      <c r="C3250" s="365"/>
      <c r="D3250" s="349"/>
      <c r="E3250" s="349"/>
      <c r="F3250" s="350"/>
      <c r="G3250" s="349"/>
      <c r="H3250" s="349"/>
      <c r="I3250" s="353"/>
      <c r="J3250" s="352"/>
      <c r="K3250" s="353"/>
      <c r="L3250" s="352"/>
      <c r="M3250" s="364"/>
      <c r="N3250" s="322"/>
      <c r="O3250" s="322"/>
      <c r="P3250" s="323"/>
    </row>
    <row r="3251" spans="1:16" x14ac:dyDescent="0.2">
      <c r="A3251" s="357"/>
      <c r="B3251" s="347"/>
      <c r="C3251" s="365"/>
      <c r="D3251" s="349"/>
      <c r="E3251" s="349"/>
      <c r="F3251" s="350"/>
      <c r="G3251" s="349"/>
      <c r="H3251" s="349"/>
      <c r="I3251" s="353"/>
      <c r="J3251" s="352"/>
      <c r="K3251" s="353"/>
      <c r="L3251" s="352"/>
      <c r="M3251" s="364"/>
      <c r="N3251" s="322"/>
      <c r="O3251" s="322"/>
      <c r="P3251" s="323"/>
    </row>
    <row r="3252" spans="1:16" x14ac:dyDescent="0.2">
      <c r="A3252" s="357"/>
      <c r="B3252" s="347"/>
      <c r="C3252" s="365"/>
      <c r="D3252" s="349"/>
      <c r="E3252" s="349"/>
      <c r="F3252" s="350"/>
      <c r="G3252" s="349"/>
      <c r="H3252" s="349"/>
      <c r="I3252" s="353"/>
      <c r="J3252" s="352"/>
      <c r="K3252" s="353"/>
      <c r="L3252" s="352"/>
      <c r="M3252" s="364"/>
      <c r="N3252" s="322"/>
      <c r="O3252" s="322"/>
      <c r="P3252" s="323"/>
    </row>
    <row r="3253" spans="1:16" x14ac:dyDescent="0.2">
      <c r="A3253" s="357"/>
      <c r="B3253" s="347"/>
      <c r="C3253" s="365"/>
      <c r="D3253" s="349"/>
      <c r="E3253" s="349"/>
      <c r="F3253" s="350"/>
      <c r="G3253" s="349"/>
      <c r="H3253" s="349"/>
      <c r="I3253" s="353"/>
      <c r="J3253" s="352"/>
      <c r="K3253" s="353"/>
      <c r="L3253" s="352"/>
      <c r="M3253" s="364"/>
      <c r="N3253" s="322"/>
      <c r="O3253" s="322"/>
      <c r="P3253" s="323"/>
    </row>
    <row r="3254" spans="1:16" x14ac:dyDescent="0.2">
      <c r="A3254" s="357"/>
      <c r="B3254" s="347"/>
      <c r="C3254" s="365"/>
      <c r="D3254" s="349"/>
      <c r="E3254" s="349"/>
      <c r="F3254" s="350"/>
      <c r="G3254" s="349"/>
      <c r="H3254" s="349"/>
      <c r="I3254" s="353"/>
      <c r="J3254" s="352"/>
      <c r="K3254" s="353"/>
      <c r="L3254" s="352"/>
      <c r="M3254" s="364"/>
      <c r="N3254" s="322"/>
      <c r="O3254" s="322"/>
      <c r="P3254" s="323"/>
    </row>
    <row r="3255" spans="1:16" x14ac:dyDescent="0.2">
      <c r="A3255" s="357"/>
      <c r="B3255" s="347"/>
      <c r="C3255" s="365"/>
      <c r="D3255" s="349"/>
      <c r="E3255" s="349"/>
      <c r="F3255" s="350"/>
      <c r="G3255" s="349"/>
      <c r="H3255" s="349"/>
      <c r="I3255" s="353"/>
      <c r="J3255" s="352"/>
      <c r="K3255" s="353"/>
      <c r="L3255" s="352"/>
      <c r="M3255" s="364"/>
      <c r="N3255" s="322"/>
      <c r="O3255" s="322"/>
      <c r="P3255" s="323"/>
    </row>
    <row r="3256" spans="1:16" x14ac:dyDescent="0.2">
      <c r="A3256" s="357" t="str">
        <f t="shared" si="151"/>
        <v/>
      </c>
      <c r="B3256" s="347"/>
      <c r="C3256" s="365"/>
      <c r="D3256" s="349"/>
      <c r="E3256" s="349"/>
      <c r="F3256" s="350"/>
      <c r="G3256" s="349"/>
      <c r="H3256" s="349"/>
      <c r="I3256" s="353"/>
      <c r="J3256" s="352"/>
      <c r="K3256" s="353"/>
      <c r="L3256" s="352"/>
      <c r="M3256" s="364"/>
      <c r="N3256" s="74">
        <f t="shared" si="154"/>
        <v>0</v>
      </c>
      <c r="O3256" s="74">
        <f t="shared" si="154"/>
        <v>0</v>
      </c>
      <c r="P3256" s="96" t="str">
        <f t="shared" si="153"/>
        <v/>
      </c>
    </row>
    <row r="3257" spans="1:16" x14ac:dyDescent="0.2">
      <c r="A3257" s="357" t="str">
        <f t="shared" si="151"/>
        <v/>
      </c>
      <c r="B3257" s="347"/>
      <c r="C3257" s="365"/>
      <c r="D3257" s="349"/>
      <c r="E3257" s="349"/>
      <c r="F3257" s="350"/>
      <c r="G3257" s="349"/>
      <c r="H3257" s="349"/>
      <c r="I3257" s="353"/>
      <c r="J3257" s="352"/>
      <c r="K3257" s="353"/>
      <c r="L3257" s="352"/>
      <c r="M3257" s="364"/>
      <c r="N3257" s="74">
        <f t="shared" si="154"/>
        <v>0</v>
      </c>
      <c r="O3257" s="74">
        <f t="shared" si="154"/>
        <v>0</v>
      </c>
      <c r="P3257" s="96" t="str">
        <f t="shared" si="153"/>
        <v/>
      </c>
    </row>
    <row r="3258" spans="1:16" x14ac:dyDescent="0.2">
      <c r="A3258" s="357" t="str">
        <f t="shared" si="151"/>
        <v/>
      </c>
      <c r="B3258" s="347"/>
      <c r="C3258" s="365"/>
      <c r="D3258" s="349"/>
      <c r="E3258" s="349"/>
      <c r="F3258" s="350"/>
      <c r="G3258" s="349"/>
      <c r="H3258" s="349"/>
      <c r="I3258" s="353"/>
      <c r="J3258" s="352"/>
      <c r="K3258" s="353"/>
      <c r="L3258" s="352"/>
      <c r="M3258" s="364"/>
      <c r="N3258" s="74">
        <f t="shared" si="154"/>
        <v>0</v>
      </c>
      <c r="O3258" s="74">
        <f t="shared" si="154"/>
        <v>0</v>
      </c>
      <c r="P3258" s="139" t="str">
        <f t="shared" ref="P3258:P4242" si="155">SUBSTITUTE(D3258," ","_")</f>
        <v/>
      </c>
    </row>
    <row r="3259" spans="1:16" x14ac:dyDescent="0.2">
      <c r="A3259" s="357" t="str">
        <f t="shared" si="151"/>
        <v/>
      </c>
      <c r="B3259" s="347"/>
      <c r="C3259" s="365"/>
      <c r="D3259" s="349"/>
      <c r="E3259" s="349"/>
      <c r="F3259" s="350"/>
      <c r="G3259" s="349"/>
      <c r="H3259" s="349"/>
      <c r="I3259" s="353"/>
      <c r="J3259" s="352"/>
      <c r="K3259" s="353"/>
      <c r="L3259" s="352"/>
      <c r="M3259" s="364"/>
      <c r="N3259" s="322">
        <f t="shared" si="154"/>
        <v>0</v>
      </c>
      <c r="O3259" s="322">
        <f t="shared" si="154"/>
        <v>0</v>
      </c>
      <c r="P3259" s="323" t="str">
        <f t="shared" si="155"/>
        <v/>
      </c>
    </row>
    <row r="3260" spans="1:16" x14ac:dyDescent="0.2">
      <c r="A3260" s="357" t="str">
        <f t="shared" si="151"/>
        <v/>
      </c>
      <c r="B3260" s="347"/>
      <c r="C3260" s="365"/>
      <c r="D3260" s="349"/>
      <c r="E3260" s="349"/>
      <c r="F3260" s="350"/>
      <c r="G3260" s="349"/>
      <c r="H3260" s="349"/>
      <c r="I3260" s="353"/>
      <c r="J3260" s="352"/>
      <c r="K3260" s="353"/>
      <c r="L3260" s="352"/>
      <c r="M3260" s="364"/>
      <c r="N3260" s="74">
        <f t="shared" si="154"/>
        <v>0</v>
      </c>
      <c r="O3260" s="74">
        <f t="shared" si="154"/>
        <v>0</v>
      </c>
      <c r="P3260" s="96" t="str">
        <f t="shared" si="155"/>
        <v/>
      </c>
    </row>
    <row r="3261" spans="1:16" x14ac:dyDescent="0.2">
      <c r="A3261" s="357" t="str">
        <f t="shared" si="151"/>
        <v/>
      </c>
      <c r="B3261" s="347"/>
      <c r="C3261" s="365"/>
      <c r="D3261" s="349"/>
      <c r="E3261" s="349"/>
      <c r="F3261" s="350"/>
      <c r="G3261" s="349"/>
      <c r="H3261" s="349"/>
      <c r="I3261" s="353"/>
      <c r="J3261" s="352"/>
      <c r="K3261" s="353"/>
      <c r="L3261" s="352"/>
      <c r="M3261" s="364"/>
      <c r="N3261" s="74">
        <f t="shared" si="154"/>
        <v>0</v>
      </c>
      <c r="O3261" s="74">
        <f t="shared" si="154"/>
        <v>0</v>
      </c>
      <c r="P3261" s="96" t="str">
        <f t="shared" si="155"/>
        <v/>
      </c>
    </row>
    <row r="3262" spans="1:16" x14ac:dyDescent="0.2">
      <c r="A3262" s="357" t="str">
        <f t="shared" si="151"/>
        <v/>
      </c>
      <c r="B3262" s="347"/>
      <c r="C3262" s="365"/>
      <c r="D3262" s="349"/>
      <c r="E3262" s="349"/>
      <c r="F3262" s="350"/>
      <c r="G3262" s="349"/>
      <c r="H3262" s="349"/>
      <c r="I3262" s="353"/>
      <c r="J3262" s="352"/>
      <c r="K3262" s="353"/>
      <c r="L3262" s="352"/>
      <c r="M3262" s="364"/>
      <c r="N3262" s="74">
        <f t="shared" si="154"/>
        <v>0</v>
      </c>
      <c r="O3262" s="74">
        <f t="shared" si="154"/>
        <v>0</v>
      </c>
      <c r="P3262" s="139" t="str">
        <f t="shared" si="155"/>
        <v/>
      </c>
    </row>
    <row r="3263" spans="1:16" x14ac:dyDescent="0.2">
      <c r="A3263" s="357" t="str">
        <f t="shared" si="151"/>
        <v/>
      </c>
      <c r="B3263" s="347"/>
      <c r="C3263" s="365"/>
      <c r="D3263" s="349"/>
      <c r="E3263" s="349"/>
      <c r="F3263" s="350"/>
      <c r="G3263" s="349"/>
      <c r="H3263" s="349"/>
      <c r="I3263" s="353"/>
      <c r="J3263" s="352"/>
      <c r="K3263" s="353"/>
      <c r="L3263" s="352"/>
      <c r="M3263" s="364"/>
      <c r="N3263" s="322">
        <f t="shared" si="154"/>
        <v>0</v>
      </c>
      <c r="O3263" s="322">
        <f t="shared" si="154"/>
        <v>0</v>
      </c>
      <c r="P3263" s="323" t="str">
        <f t="shared" si="155"/>
        <v/>
      </c>
    </row>
    <row r="3264" spans="1:16" x14ac:dyDescent="0.2">
      <c r="A3264" s="357" t="str">
        <f t="shared" si="151"/>
        <v/>
      </c>
      <c r="B3264" s="347"/>
      <c r="C3264" s="365"/>
      <c r="D3264" s="349"/>
      <c r="E3264" s="349"/>
      <c r="F3264" s="350"/>
      <c r="G3264" s="349"/>
      <c r="H3264" s="349"/>
      <c r="I3264" s="353"/>
      <c r="J3264" s="352"/>
      <c r="K3264" s="353"/>
      <c r="L3264" s="352"/>
      <c r="M3264" s="364"/>
      <c r="N3264" s="74">
        <f t="shared" si="154"/>
        <v>0</v>
      </c>
      <c r="O3264" s="74">
        <f t="shared" si="154"/>
        <v>0</v>
      </c>
      <c r="P3264" s="96" t="str">
        <f t="shared" si="155"/>
        <v/>
      </c>
    </row>
    <row r="3265" spans="1:16" x14ac:dyDescent="0.2">
      <c r="A3265" s="357" t="str">
        <f t="shared" si="151"/>
        <v/>
      </c>
      <c r="B3265" s="347"/>
      <c r="C3265" s="365"/>
      <c r="D3265" s="349"/>
      <c r="E3265" s="349"/>
      <c r="F3265" s="350"/>
      <c r="G3265" s="349"/>
      <c r="H3265" s="349"/>
      <c r="I3265" s="353"/>
      <c r="J3265" s="352"/>
      <c r="K3265" s="353"/>
      <c r="L3265" s="352"/>
      <c r="M3265" s="364"/>
      <c r="N3265" s="74">
        <f t="shared" si="154"/>
        <v>0</v>
      </c>
      <c r="O3265" s="74">
        <f t="shared" si="154"/>
        <v>0</v>
      </c>
      <c r="P3265" s="96" t="str">
        <f t="shared" si="155"/>
        <v/>
      </c>
    </row>
    <row r="3266" spans="1:16" x14ac:dyDescent="0.2">
      <c r="A3266" s="357" t="str">
        <f t="shared" si="151"/>
        <v/>
      </c>
      <c r="B3266" s="347"/>
      <c r="C3266" s="365"/>
      <c r="D3266" s="349"/>
      <c r="E3266" s="349"/>
      <c r="F3266" s="350"/>
      <c r="G3266" s="349"/>
      <c r="H3266" s="349"/>
      <c r="I3266" s="353"/>
      <c r="J3266" s="352"/>
      <c r="K3266" s="353"/>
      <c r="L3266" s="352"/>
      <c r="M3266" s="364"/>
      <c r="N3266" s="74">
        <f t="shared" si="154"/>
        <v>0</v>
      </c>
      <c r="O3266" s="74">
        <f t="shared" si="154"/>
        <v>0</v>
      </c>
      <c r="P3266" s="139" t="str">
        <f t="shared" si="155"/>
        <v/>
      </c>
    </row>
    <row r="3267" spans="1:16" x14ac:dyDescent="0.2">
      <c r="A3267" s="357"/>
      <c r="B3267" s="347"/>
      <c r="C3267" s="365"/>
      <c r="D3267" s="349"/>
      <c r="E3267" s="349"/>
      <c r="F3267" s="350"/>
      <c r="G3267" s="349"/>
      <c r="H3267" s="349"/>
      <c r="I3267" s="353"/>
      <c r="J3267" s="352"/>
      <c r="K3267" s="353"/>
      <c r="L3267" s="352"/>
      <c r="M3267" s="364"/>
      <c r="N3267" s="74"/>
      <c r="O3267" s="74"/>
      <c r="P3267" s="139"/>
    </row>
    <row r="3268" spans="1:16" x14ac:dyDescent="0.2">
      <c r="A3268" s="357"/>
      <c r="B3268" s="347"/>
      <c r="C3268" s="365"/>
      <c r="D3268" s="349"/>
      <c r="E3268" s="349"/>
      <c r="F3268" s="350"/>
      <c r="G3268" s="349"/>
      <c r="H3268" s="349"/>
      <c r="I3268" s="353"/>
      <c r="J3268" s="352"/>
      <c r="K3268" s="353"/>
      <c r="L3268" s="352"/>
      <c r="M3268" s="364"/>
      <c r="N3268" s="74"/>
      <c r="O3268" s="74"/>
      <c r="P3268" s="139"/>
    </row>
    <row r="3269" spans="1:16" x14ac:dyDescent="0.2">
      <c r="A3269" s="357"/>
      <c r="B3269" s="347"/>
      <c r="C3269" s="365"/>
      <c r="D3269" s="349"/>
      <c r="E3269" s="349"/>
      <c r="F3269" s="350"/>
      <c r="G3269" s="349"/>
      <c r="H3269" s="349"/>
      <c r="I3269" s="353"/>
      <c r="J3269" s="352"/>
      <c r="K3269" s="353"/>
      <c r="L3269" s="352"/>
      <c r="M3269" s="364"/>
      <c r="N3269" s="74"/>
      <c r="O3269" s="74"/>
      <c r="P3269" s="139"/>
    </row>
    <row r="3270" spans="1:16" x14ac:dyDescent="0.2">
      <c r="A3270" s="357"/>
      <c r="B3270" s="347"/>
      <c r="C3270" s="365"/>
      <c r="D3270" s="349"/>
      <c r="E3270" s="349"/>
      <c r="F3270" s="350"/>
      <c r="G3270" s="349"/>
      <c r="H3270" s="349"/>
      <c r="I3270" s="353"/>
      <c r="J3270" s="352"/>
      <c r="K3270" s="353"/>
      <c r="L3270" s="352"/>
      <c r="M3270" s="364"/>
      <c r="N3270" s="74"/>
      <c r="O3270" s="74"/>
      <c r="P3270" s="139"/>
    </row>
    <row r="3271" spans="1:16" x14ac:dyDescent="0.2">
      <c r="A3271" s="357"/>
      <c r="B3271" s="347"/>
      <c r="C3271" s="365"/>
      <c r="D3271" s="349"/>
      <c r="E3271" s="349"/>
      <c r="F3271" s="350"/>
      <c r="G3271" s="349"/>
      <c r="H3271" s="349"/>
      <c r="I3271" s="353"/>
      <c r="J3271" s="352"/>
      <c r="K3271" s="353"/>
      <c r="L3271" s="352"/>
      <c r="M3271" s="364"/>
      <c r="N3271" s="74"/>
      <c r="O3271" s="74"/>
      <c r="P3271" s="139"/>
    </row>
    <row r="3272" spans="1:16" x14ac:dyDescent="0.2">
      <c r="A3272" s="357"/>
      <c r="B3272" s="347"/>
      <c r="C3272" s="365"/>
      <c r="D3272" s="349"/>
      <c r="E3272" s="349"/>
      <c r="F3272" s="350"/>
      <c r="G3272" s="349"/>
      <c r="H3272" s="349"/>
      <c r="I3272" s="353"/>
      <c r="J3272" s="352"/>
      <c r="K3272" s="353"/>
      <c r="L3272" s="352"/>
      <c r="M3272" s="364"/>
      <c r="N3272" s="74"/>
      <c r="O3272" s="74"/>
      <c r="P3272" s="139"/>
    </row>
    <row r="3273" spans="1:16" x14ac:dyDescent="0.2">
      <c r="A3273" s="357"/>
      <c r="B3273" s="347"/>
      <c r="C3273" s="365"/>
      <c r="D3273" s="349"/>
      <c r="E3273" s="349"/>
      <c r="F3273" s="350"/>
      <c r="G3273" s="349"/>
      <c r="H3273" s="349"/>
      <c r="I3273" s="353"/>
      <c r="J3273" s="352"/>
      <c r="K3273" s="353"/>
      <c r="L3273" s="352"/>
      <c r="M3273" s="364"/>
      <c r="N3273" s="74"/>
      <c r="O3273" s="74"/>
      <c r="P3273" s="139"/>
    </row>
    <row r="3274" spans="1:16" x14ac:dyDescent="0.2">
      <c r="A3274" s="357"/>
      <c r="B3274" s="347"/>
      <c r="C3274" s="365"/>
      <c r="D3274" s="349"/>
      <c r="E3274" s="349"/>
      <c r="F3274" s="350"/>
      <c r="G3274" s="349"/>
      <c r="H3274" s="349"/>
      <c r="I3274" s="353"/>
      <c r="J3274" s="352"/>
      <c r="K3274" s="353"/>
      <c r="L3274" s="352"/>
      <c r="M3274" s="364"/>
      <c r="N3274" s="74"/>
      <c r="O3274" s="74"/>
      <c r="P3274" s="139"/>
    </row>
    <row r="3275" spans="1:16" x14ac:dyDescent="0.2">
      <c r="A3275" s="357"/>
      <c r="B3275" s="347"/>
      <c r="C3275" s="365"/>
      <c r="D3275" s="349"/>
      <c r="E3275" s="349"/>
      <c r="F3275" s="350"/>
      <c r="G3275" s="349"/>
      <c r="H3275" s="349"/>
      <c r="I3275" s="353"/>
      <c r="J3275" s="352"/>
      <c r="K3275" s="353"/>
      <c r="L3275" s="352"/>
      <c r="M3275" s="364"/>
      <c r="N3275" s="74"/>
      <c r="O3275" s="74"/>
      <c r="P3275" s="139"/>
    </row>
    <row r="3276" spans="1:16" x14ac:dyDescent="0.2">
      <c r="A3276" s="357"/>
      <c r="B3276" s="347"/>
      <c r="C3276" s="365"/>
      <c r="D3276" s="349"/>
      <c r="E3276" s="349"/>
      <c r="F3276" s="350"/>
      <c r="G3276" s="349"/>
      <c r="H3276" s="349"/>
      <c r="I3276" s="353"/>
      <c r="J3276" s="352"/>
      <c r="K3276" s="353"/>
      <c r="L3276" s="352"/>
      <c r="M3276" s="364"/>
      <c r="N3276" s="74"/>
      <c r="O3276" s="74"/>
      <c r="P3276" s="139"/>
    </row>
    <row r="3277" spans="1:16" x14ac:dyDescent="0.2">
      <c r="A3277" s="357"/>
      <c r="B3277" s="347"/>
      <c r="C3277" s="365"/>
      <c r="D3277" s="349"/>
      <c r="E3277" s="349"/>
      <c r="F3277" s="350"/>
      <c r="G3277" s="349"/>
      <c r="H3277" s="349"/>
      <c r="I3277" s="353"/>
      <c r="J3277" s="352"/>
      <c r="K3277" s="353"/>
      <c r="L3277" s="352"/>
      <c r="M3277" s="364"/>
      <c r="N3277" s="74"/>
      <c r="O3277" s="74"/>
      <c r="P3277" s="139"/>
    </row>
    <row r="3278" spans="1:16" x14ac:dyDescent="0.2">
      <c r="A3278" s="357"/>
      <c r="B3278" s="347"/>
      <c r="C3278" s="365"/>
      <c r="D3278" s="349"/>
      <c r="E3278" s="349"/>
      <c r="F3278" s="350"/>
      <c r="G3278" s="349"/>
      <c r="H3278" s="349"/>
      <c r="I3278" s="353"/>
      <c r="J3278" s="352"/>
      <c r="K3278" s="353"/>
      <c r="L3278" s="352"/>
      <c r="M3278" s="364"/>
      <c r="N3278" s="74"/>
      <c r="O3278" s="74"/>
      <c r="P3278" s="139"/>
    </row>
    <row r="3279" spans="1:16" x14ac:dyDescent="0.2">
      <c r="A3279" s="357"/>
      <c r="B3279" s="347"/>
      <c r="C3279" s="365"/>
      <c r="D3279" s="349"/>
      <c r="E3279" s="349"/>
      <c r="F3279" s="350"/>
      <c r="G3279" s="349"/>
      <c r="H3279" s="349"/>
      <c r="I3279" s="353"/>
      <c r="J3279" s="352"/>
      <c r="K3279" s="353"/>
      <c r="L3279" s="352"/>
      <c r="M3279" s="364"/>
      <c r="N3279" s="74"/>
      <c r="O3279" s="74"/>
      <c r="P3279" s="139"/>
    </row>
    <row r="3280" spans="1:16" x14ac:dyDescent="0.2">
      <c r="A3280" s="357"/>
      <c r="B3280" s="347"/>
      <c r="C3280" s="365"/>
      <c r="D3280" s="349"/>
      <c r="E3280" s="349"/>
      <c r="F3280" s="350"/>
      <c r="G3280" s="349"/>
      <c r="H3280" s="349"/>
      <c r="I3280" s="353"/>
      <c r="J3280" s="352"/>
      <c r="K3280" s="353"/>
      <c r="L3280" s="352"/>
      <c r="M3280" s="364"/>
      <c r="N3280" s="74"/>
      <c r="O3280" s="74"/>
      <c r="P3280" s="139"/>
    </row>
    <row r="3281" spans="1:16" x14ac:dyDescent="0.2">
      <c r="A3281" s="357"/>
      <c r="B3281" s="347"/>
      <c r="C3281" s="365"/>
      <c r="D3281" s="349"/>
      <c r="E3281" s="349"/>
      <c r="F3281" s="350"/>
      <c r="G3281" s="349"/>
      <c r="H3281" s="349"/>
      <c r="I3281" s="353"/>
      <c r="J3281" s="352"/>
      <c r="K3281" s="353"/>
      <c r="L3281" s="352"/>
      <c r="M3281" s="364"/>
      <c r="N3281" s="74"/>
      <c r="O3281" s="74"/>
      <c r="P3281" s="139"/>
    </row>
    <row r="3282" spans="1:16" x14ac:dyDescent="0.2">
      <c r="A3282" s="357"/>
      <c r="B3282" s="347"/>
      <c r="C3282" s="365"/>
      <c r="D3282" s="349"/>
      <c r="E3282" s="349"/>
      <c r="F3282" s="350"/>
      <c r="G3282" s="349"/>
      <c r="H3282" s="349"/>
      <c r="I3282" s="353"/>
      <c r="J3282" s="352"/>
      <c r="K3282" s="353"/>
      <c r="L3282" s="352"/>
      <c r="M3282" s="364"/>
      <c r="N3282" s="74"/>
      <c r="O3282" s="74"/>
      <c r="P3282" s="139"/>
    </row>
    <row r="3283" spans="1:16" x14ac:dyDescent="0.2">
      <c r="A3283" s="357"/>
      <c r="B3283" s="347"/>
      <c r="C3283" s="365"/>
      <c r="D3283" s="349"/>
      <c r="E3283" s="349"/>
      <c r="F3283" s="350"/>
      <c r="G3283" s="349"/>
      <c r="H3283" s="349"/>
      <c r="I3283" s="353"/>
      <c r="J3283" s="352"/>
      <c r="K3283" s="353"/>
      <c r="L3283" s="352"/>
      <c r="M3283" s="364"/>
      <c r="N3283" s="74"/>
      <c r="O3283" s="74"/>
      <c r="P3283" s="139"/>
    </row>
    <row r="3284" spans="1:16" x14ac:dyDescent="0.2">
      <c r="A3284" s="357"/>
      <c r="B3284" s="347"/>
      <c r="C3284" s="365"/>
      <c r="D3284" s="349"/>
      <c r="E3284" s="349"/>
      <c r="F3284" s="350"/>
      <c r="G3284" s="349"/>
      <c r="H3284" s="349"/>
      <c r="I3284" s="353"/>
      <c r="J3284" s="352"/>
      <c r="K3284" s="353"/>
      <c r="L3284" s="352"/>
      <c r="M3284" s="364"/>
      <c r="N3284" s="74"/>
      <c r="O3284" s="74"/>
      <c r="P3284" s="139"/>
    </row>
    <row r="3285" spans="1:16" x14ac:dyDescent="0.2">
      <c r="A3285" s="357"/>
      <c r="B3285" s="347"/>
      <c r="C3285" s="365"/>
      <c r="D3285" s="349"/>
      <c r="E3285" s="349"/>
      <c r="F3285" s="350"/>
      <c r="G3285" s="349"/>
      <c r="H3285" s="349"/>
      <c r="I3285" s="353"/>
      <c r="J3285" s="352"/>
      <c r="K3285" s="353"/>
      <c r="L3285" s="352"/>
      <c r="M3285" s="364"/>
      <c r="N3285" s="74"/>
      <c r="O3285" s="74"/>
      <c r="P3285" s="139"/>
    </row>
    <row r="3286" spans="1:16" x14ac:dyDescent="0.2">
      <c r="A3286" s="357"/>
      <c r="B3286" s="347"/>
      <c r="C3286" s="365"/>
      <c r="D3286" s="349"/>
      <c r="E3286" s="349"/>
      <c r="F3286" s="350"/>
      <c r="G3286" s="349"/>
      <c r="H3286" s="349"/>
      <c r="I3286" s="353"/>
      <c r="J3286" s="352"/>
      <c r="K3286" s="353"/>
      <c r="L3286" s="352"/>
      <c r="M3286" s="364"/>
      <c r="N3286" s="74"/>
      <c r="O3286" s="74"/>
      <c r="P3286" s="139"/>
    </row>
    <row r="3287" spans="1:16" x14ac:dyDescent="0.2">
      <c r="A3287" s="357"/>
      <c r="B3287" s="347"/>
      <c r="C3287" s="365"/>
      <c r="D3287" s="349"/>
      <c r="E3287" s="349"/>
      <c r="F3287" s="350"/>
      <c r="G3287" s="349"/>
      <c r="H3287" s="349"/>
      <c r="I3287" s="353"/>
      <c r="J3287" s="352"/>
      <c r="K3287" s="353"/>
      <c r="L3287" s="352"/>
      <c r="M3287" s="364"/>
      <c r="N3287" s="74"/>
      <c r="O3287" s="74"/>
      <c r="P3287" s="139"/>
    </row>
    <row r="3288" spans="1:16" x14ac:dyDescent="0.2">
      <c r="A3288" s="357"/>
      <c r="B3288" s="347"/>
      <c r="C3288" s="365"/>
      <c r="D3288" s="349"/>
      <c r="E3288" s="349"/>
      <c r="F3288" s="350"/>
      <c r="G3288" s="349"/>
      <c r="H3288" s="349"/>
      <c r="I3288" s="353"/>
      <c r="J3288" s="352"/>
      <c r="K3288" s="353"/>
      <c r="L3288" s="352"/>
      <c r="M3288" s="364"/>
      <c r="N3288" s="74"/>
      <c r="O3288" s="74"/>
      <c r="P3288" s="139"/>
    </row>
    <row r="3289" spans="1:16" x14ac:dyDescent="0.2">
      <c r="A3289" s="357"/>
      <c r="B3289" s="347"/>
      <c r="C3289" s="365"/>
      <c r="D3289" s="349"/>
      <c r="E3289" s="349"/>
      <c r="F3289" s="350"/>
      <c r="G3289" s="349"/>
      <c r="H3289" s="349"/>
      <c r="I3289" s="353"/>
      <c r="J3289" s="352"/>
      <c r="K3289" s="353"/>
      <c r="L3289" s="352"/>
      <c r="M3289" s="364"/>
      <c r="N3289" s="74"/>
      <c r="O3289" s="74"/>
      <c r="P3289" s="139"/>
    </row>
    <row r="3290" spans="1:16" x14ac:dyDescent="0.2">
      <c r="A3290" s="357"/>
      <c r="B3290" s="347"/>
      <c r="C3290" s="365"/>
      <c r="D3290" s="349"/>
      <c r="E3290" s="349"/>
      <c r="F3290" s="350"/>
      <c r="G3290" s="349"/>
      <c r="H3290" s="349"/>
      <c r="I3290" s="353"/>
      <c r="J3290" s="352"/>
      <c r="K3290" s="353"/>
      <c r="L3290" s="352"/>
      <c r="M3290" s="364"/>
      <c r="N3290" s="74"/>
      <c r="O3290" s="74"/>
      <c r="P3290" s="139"/>
    </row>
    <row r="3291" spans="1:16" x14ac:dyDescent="0.2">
      <c r="A3291" s="357"/>
      <c r="B3291" s="347"/>
      <c r="C3291" s="365"/>
      <c r="D3291" s="349"/>
      <c r="E3291" s="349"/>
      <c r="F3291" s="350"/>
      <c r="G3291" s="349"/>
      <c r="H3291" s="349"/>
      <c r="I3291" s="353"/>
      <c r="J3291" s="352"/>
      <c r="K3291" s="353"/>
      <c r="L3291" s="352"/>
      <c r="M3291" s="364"/>
      <c r="N3291" s="74"/>
      <c r="O3291" s="74"/>
      <c r="P3291" s="139"/>
    </row>
    <row r="3292" spans="1:16" x14ac:dyDescent="0.2">
      <c r="A3292" s="357"/>
      <c r="B3292" s="347"/>
      <c r="C3292" s="365"/>
      <c r="D3292" s="349"/>
      <c r="E3292" s="349"/>
      <c r="F3292" s="350"/>
      <c r="G3292" s="349"/>
      <c r="H3292" s="349"/>
      <c r="I3292" s="353"/>
      <c r="J3292" s="352"/>
      <c r="K3292" s="353"/>
      <c r="L3292" s="352"/>
      <c r="M3292" s="364"/>
      <c r="N3292" s="74"/>
      <c r="O3292" s="74"/>
      <c r="P3292" s="139"/>
    </row>
    <row r="3293" spans="1:16" x14ac:dyDescent="0.2">
      <c r="A3293" s="357"/>
      <c r="B3293" s="347"/>
      <c r="C3293" s="365"/>
      <c r="D3293" s="349"/>
      <c r="E3293" s="349"/>
      <c r="F3293" s="350"/>
      <c r="G3293" s="349"/>
      <c r="H3293" s="349"/>
      <c r="I3293" s="353"/>
      <c r="J3293" s="352"/>
      <c r="K3293" s="353"/>
      <c r="L3293" s="352"/>
      <c r="M3293" s="364"/>
      <c r="N3293" s="74"/>
      <c r="O3293" s="74"/>
      <c r="P3293" s="139"/>
    </row>
    <row r="3294" spans="1:16" x14ac:dyDescent="0.2">
      <c r="A3294" s="357"/>
      <c r="B3294" s="347"/>
      <c r="C3294" s="365"/>
      <c r="D3294" s="349"/>
      <c r="E3294" s="349"/>
      <c r="F3294" s="350"/>
      <c r="G3294" s="349"/>
      <c r="H3294" s="349"/>
      <c r="I3294" s="353"/>
      <c r="J3294" s="352"/>
      <c r="K3294" s="353"/>
      <c r="L3294" s="352"/>
      <c r="M3294" s="364"/>
      <c r="N3294" s="74"/>
      <c r="O3294" s="74"/>
      <c r="P3294" s="139"/>
    </row>
    <row r="3295" spans="1:16" x14ac:dyDescent="0.2">
      <c r="A3295" s="357"/>
      <c r="B3295" s="347"/>
      <c r="C3295" s="365"/>
      <c r="D3295" s="349"/>
      <c r="E3295" s="349"/>
      <c r="F3295" s="350"/>
      <c r="G3295" s="349"/>
      <c r="H3295" s="349"/>
      <c r="I3295" s="353"/>
      <c r="J3295" s="352"/>
      <c r="K3295" s="353"/>
      <c r="L3295" s="352"/>
      <c r="M3295" s="364"/>
      <c r="N3295" s="74"/>
      <c r="O3295" s="74"/>
      <c r="P3295" s="139"/>
    </row>
    <row r="3296" spans="1:16" x14ac:dyDescent="0.2">
      <c r="A3296" s="357"/>
      <c r="B3296" s="347"/>
      <c r="C3296" s="365"/>
      <c r="D3296" s="349"/>
      <c r="E3296" s="349"/>
      <c r="F3296" s="350"/>
      <c r="G3296" s="349"/>
      <c r="H3296" s="349"/>
      <c r="I3296" s="353"/>
      <c r="J3296" s="352"/>
      <c r="K3296" s="353"/>
      <c r="L3296" s="352"/>
      <c r="M3296" s="364"/>
      <c r="N3296" s="74"/>
      <c r="O3296" s="74"/>
      <c r="P3296" s="139"/>
    </row>
    <row r="3297" spans="1:16" x14ac:dyDescent="0.2">
      <c r="A3297" s="357"/>
      <c r="B3297" s="347"/>
      <c r="C3297" s="365"/>
      <c r="D3297" s="349"/>
      <c r="E3297" s="349"/>
      <c r="F3297" s="350"/>
      <c r="G3297" s="349"/>
      <c r="H3297" s="349"/>
      <c r="I3297" s="353"/>
      <c r="J3297" s="352"/>
      <c r="K3297" s="353"/>
      <c r="L3297" s="352"/>
      <c r="M3297" s="364"/>
      <c r="N3297" s="74"/>
      <c r="O3297" s="74"/>
      <c r="P3297" s="139"/>
    </row>
    <row r="3298" spans="1:16" x14ac:dyDescent="0.2">
      <c r="A3298" s="357"/>
      <c r="B3298" s="347"/>
      <c r="C3298" s="365"/>
      <c r="D3298" s="349"/>
      <c r="E3298" s="349"/>
      <c r="F3298" s="350"/>
      <c r="G3298" s="349"/>
      <c r="H3298" s="349"/>
      <c r="I3298" s="353"/>
      <c r="J3298" s="352"/>
      <c r="K3298" s="353"/>
      <c r="L3298" s="352"/>
      <c r="M3298" s="364"/>
      <c r="N3298" s="74"/>
      <c r="O3298" s="74"/>
      <c r="P3298" s="139"/>
    </row>
    <row r="3299" spans="1:16" x14ac:dyDescent="0.2">
      <c r="A3299" s="357"/>
      <c r="B3299" s="347"/>
      <c r="C3299" s="365"/>
      <c r="D3299" s="349"/>
      <c r="E3299" s="349"/>
      <c r="F3299" s="350"/>
      <c r="G3299" s="349"/>
      <c r="H3299" s="349"/>
      <c r="I3299" s="353"/>
      <c r="J3299" s="352"/>
      <c r="K3299" s="353"/>
      <c r="L3299" s="352"/>
      <c r="M3299" s="364"/>
      <c r="N3299" s="74"/>
      <c r="O3299" s="74"/>
      <c r="P3299" s="139"/>
    </row>
    <row r="3300" spans="1:16" x14ac:dyDescent="0.2">
      <c r="A3300" s="357"/>
      <c r="B3300" s="347"/>
      <c r="C3300" s="365"/>
      <c r="D3300" s="349"/>
      <c r="E3300" s="349"/>
      <c r="F3300" s="350"/>
      <c r="G3300" s="349"/>
      <c r="H3300" s="349"/>
      <c r="I3300" s="353"/>
      <c r="J3300" s="352"/>
      <c r="K3300" s="353"/>
      <c r="L3300" s="352"/>
      <c r="M3300" s="364"/>
      <c r="N3300" s="74"/>
      <c r="O3300" s="74"/>
      <c r="P3300" s="139"/>
    </row>
    <row r="3301" spans="1:16" x14ac:dyDescent="0.2">
      <c r="A3301" s="357"/>
      <c r="B3301" s="347"/>
      <c r="C3301" s="365"/>
      <c r="D3301" s="349"/>
      <c r="E3301" s="349"/>
      <c r="F3301" s="350"/>
      <c r="G3301" s="349"/>
      <c r="H3301" s="349"/>
      <c r="I3301" s="353"/>
      <c r="J3301" s="352"/>
      <c r="K3301" s="353"/>
      <c r="L3301" s="352"/>
      <c r="M3301" s="364"/>
      <c r="N3301" s="74"/>
      <c r="O3301" s="74"/>
      <c r="P3301" s="139"/>
    </row>
    <row r="3302" spans="1:16" x14ac:dyDescent="0.2">
      <c r="A3302" s="357"/>
      <c r="B3302" s="347"/>
      <c r="C3302" s="365"/>
      <c r="D3302" s="349"/>
      <c r="E3302" s="349"/>
      <c r="F3302" s="350"/>
      <c r="G3302" s="349"/>
      <c r="H3302" s="349"/>
      <c r="I3302" s="353"/>
      <c r="J3302" s="352"/>
      <c r="K3302" s="353"/>
      <c r="L3302" s="352"/>
      <c r="M3302" s="364"/>
      <c r="N3302" s="74"/>
      <c r="O3302" s="74"/>
      <c r="P3302" s="139"/>
    </row>
    <row r="3303" spans="1:16" x14ac:dyDescent="0.2">
      <c r="A3303" s="357"/>
      <c r="B3303" s="347"/>
      <c r="C3303" s="365"/>
      <c r="D3303" s="349"/>
      <c r="E3303" s="349"/>
      <c r="F3303" s="350"/>
      <c r="G3303" s="349"/>
      <c r="H3303" s="349"/>
      <c r="I3303" s="353"/>
      <c r="J3303" s="352"/>
      <c r="K3303" s="353"/>
      <c r="L3303" s="352"/>
      <c r="M3303" s="364"/>
      <c r="N3303" s="74"/>
      <c r="O3303" s="74"/>
      <c r="P3303" s="139"/>
    </row>
    <row r="3304" spans="1:16" x14ac:dyDescent="0.2">
      <c r="A3304" s="357"/>
      <c r="B3304" s="347"/>
      <c r="C3304" s="365"/>
      <c r="D3304" s="349"/>
      <c r="E3304" s="349"/>
      <c r="F3304" s="350"/>
      <c r="G3304" s="349"/>
      <c r="H3304" s="349"/>
      <c r="I3304" s="353"/>
      <c r="J3304" s="352"/>
      <c r="K3304" s="353"/>
      <c r="L3304" s="352"/>
      <c r="M3304" s="364"/>
      <c r="N3304" s="74"/>
      <c r="O3304" s="74"/>
      <c r="P3304" s="139"/>
    </row>
    <row r="3305" spans="1:16" x14ac:dyDescent="0.2">
      <c r="A3305" s="357"/>
      <c r="B3305" s="347"/>
      <c r="C3305" s="365"/>
      <c r="D3305" s="349"/>
      <c r="E3305" s="349"/>
      <c r="F3305" s="350"/>
      <c r="G3305" s="349"/>
      <c r="H3305" s="349"/>
      <c r="I3305" s="353"/>
      <c r="J3305" s="352"/>
      <c r="K3305" s="353"/>
      <c r="L3305" s="352"/>
      <c r="M3305" s="364"/>
      <c r="N3305" s="74"/>
      <c r="O3305" s="74"/>
      <c r="P3305" s="139"/>
    </row>
    <row r="3306" spans="1:16" x14ac:dyDescent="0.2">
      <c r="A3306" s="357"/>
      <c r="B3306" s="347"/>
      <c r="C3306" s="365"/>
      <c r="D3306" s="349"/>
      <c r="E3306" s="349"/>
      <c r="F3306" s="350"/>
      <c r="G3306" s="349"/>
      <c r="H3306" s="349"/>
      <c r="I3306" s="353"/>
      <c r="J3306" s="352"/>
      <c r="K3306" s="353"/>
      <c r="L3306" s="352"/>
      <c r="M3306" s="364"/>
      <c r="N3306" s="74"/>
      <c r="O3306" s="74"/>
      <c r="P3306" s="139"/>
    </row>
    <row r="3307" spans="1:16" x14ac:dyDescent="0.2">
      <c r="A3307" s="357"/>
      <c r="B3307" s="347"/>
      <c r="C3307" s="365"/>
      <c r="D3307" s="349"/>
      <c r="E3307" s="349"/>
      <c r="F3307" s="350"/>
      <c r="G3307" s="349"/>
      <c r="H3307" s="349"/>
      <c r="I3307" s="353"/>
      <c r="J3307" s="352"/>
      <c r="K3307" s="353"/>
      <c r="L3307" s="352"/>
      <c r="M3307" s="364"/>
      <c r="N3307" s="74"/>
      <c r="O3307" s="74"/>
      <c r="P3307" s="139"/>
    </row>
    <row r="3308" spans="1:16" x14ac:dyDescent="0.2">
      <c r="A3308" s="357"/>
      <c r="B3308" s="347"/>
      <c r="C3308" s="365"/>
      <c r="D3308" s="349"/>
      <c r="E3308" s="349"/>
      <c r="F3308" s="350"/>
      <c r="G3308" s="349"/>
      <c r="H3308" s="349"/>
      <c r="I3308" s="353"/>
      <c r="J3308" s="352"/>
      <c r="K3308" s="353"/>
      <c r="L3308" s="352"/>
      <c r="M3308" s="364"/>
      <c r="N3308" s="74"/>
      <c r="O3308" s="74"/>
      <c r="P3308" s="139"/>
    </row>
    <row r="3309" spans="1:16" x14ac:dyDescent="0.2">
      <c r="A3309" s="357"/>
      <c r="B3309" s="347"/>
      <c r="C3309" s="365"/>
      <c r="D3309" s="349"/>
      <c r="E3309" s="349"/>
      <c r="F3309" s="350"/>
      <c r="G3309" s="349"/>
      <c r="H3309" s="349"/>
      <c r="I3309" s="353"/>
      <c r="J3309" s="352"/>
      <c r="K3309" s="353"/>
      <c r="L3309" s="352"/>
      <c r="M3309" s="364"/>
      <c r="N3309" s="74"/>
      <c r="O3309" s="74"/>
      <c r="P3309" s="139"/>
    </row>
    <row r="3310" spans="1:16" x14ac:dyDescent="0.2">
      <c r="A3310" s="357"/>
      <c r="B3310" s="347"/>
      <c r="C3310" s="365"/>
      <c r="D3310" s="349"/>
      <c r="E3310" s="349"/>
      <c r="F3310" s="350"/>
      <c r="G3310" s="349"/>
      <c r="H3310" s="349"/>
      <c r="I3310" s="353"/>
      <c r="J3310" s="352"/>
      <c r="K3310" s="353"/>
      <c r="L3310" s="352"/>
      <c r="M3310" s="364"/>
      <c r="N3310" s="74"/>
      <c r="O3310" s="74"/>
      <c r="P3310" s="139"/>
    </row>
    <row r="3311" spans="1:16" x14ac:dyDescent="0.2">
      <c r="A3311" s="357"/>
      <c r="B3311" s="347"/>
      <c r="C3311" s="365"/>
      <c r="D3311" s="349"/>
      <c r="E3311" s="349"/>
      <c r="F3311" s="350"/>
      <c r="G3311" s="349"/>
      <c r="H3311" s="349"/>
      <c r="I3311" s="353"/>
      <c r="J3311" s="352"/>
      <c r="K3311" s="353"/>
      <c r="L3311" s="352"/>
      <c r="M3311" s="364"/>
      <c r="N3311" s="74"/>
      <c r="O3311" s="74"/>
      <c r="P3311" s="139"/>
    </row>
    <row r="3312" spans="1:16" x14ac:dyDescent="0.2">
      <c r="A3312" s="357"/>
      <c r="B3312" s="347"/>
      <c r="C3312" s="365"/>
      <c r="D3312" s="349"/>
      <c r="E3312" s="349"/>
      <c r="F3312" s="350"/>
      <c r="G3312" s="349"/>
      <c r="H3312" s="349"/>
      <c r="I3312" s="353"/>
      <c r="J3312" s="352"/>
      <c r="K3312" s="353"/>
      <c r="L3312" s="352"/>
      <c r="M3312" s="364"/>
      <c r="N3312" s="74"/>
      <c r="O3312" s="74"/>
      <c r="P3312" s="139"/>
    </row>
    <row r="3313" spans="1:16" x14ac:dyDescent="0.2">
      <c r="A3313" s="357"/>
      <c r="B3313" s="347"/>
      <c r="C3313" s="365"/>
      <c r="D3313" s="349"/>
      <c r="E3313" s="349"/>
      <c r="F3313" s="350"/>
      <c r="G3313" s="349"/>
      <c r="H3313" s="349"/>
      <c r="I3313" s="353"/>
      <c r="J3313" s="352"/>
      <c r="K3313" s="353"/>
      <c r="L3313" s="352"/>
      <c r="M3313" s="364"/>
      <c r="N3313" s="74"/>
      <c r="O3313" s="74"/>
      <c r="P3313" s="139"/>
    </row>
    <row r="3314" spans="1:16" x14ac:dyDescent="0.2">
      <c r="A3314" s="357"/>
      <c r="B3314" s="347"/>
      <c r="C3314" s="365"/>
      <c r="D3314" s="349"/>
      <c r="E3314" s="349"/>
      <c r="F3314" s="350"/>
      <c r="G3314" s="349"/>
      <c r="H3314" s="349"/>
      <c r="I3314" s="353"/>
      <c r="J3314" s="352"/>
      <c r="K3314" s="353"/>
      <c r="L3314" s="352"/>
      <c r="M3314" s="364"/>
      <c r="N3314" s="74"/>
      <c r="O3314" s="74"/>
      <c r="P3314" s="139"/>
    </row>
    <row r="3315" spans="1:16" x14ac:dyDescent="0.2">
      <c r="A3315" s="357"/>
      <c r="B3315" s="347"/>
      <c r="C3315" s="365"/>
      <c r="D3315" s="349"/>
      <c r="E3315" s="349"/>
      <c r="F3315" s="350"/>
      <c r="G3315" s="349"/>
      <c r="H3315" s="349"/>
      <c r="I3315" s="353"/>
      <c r="J3315" s="352"/>
      <c r="K3315" s="353"/>
      <c r="L3315" s="352"/>
      <c r="M3315" s="364"/>
      <c r="N3315" s="74"/>
      <c r="O3315" s="74"/>
      <c r="P3315" s="139"/>
    </row>
    <row r="3316" spans="1:16" x14ac:dyDescent="0.2">
      <c r="A3316" s="357"/>
      <c r="B3316" s="347"/>
      <c r="C3316" s="365"/>
      <c r="D3316" s="349"/>
      <c r="E3316" s="349"/>
      <c r="F3316" s="350"/>
      <c r="G3316" s="349"/>
      <c r="H3316" s="349"/>
      <c r="I3316" s="353"/>
      <c r="J3316" s="352"/>
      <c r="K3316" s="353"/>
      <c r="L3316" s="352"/>
      <c r="M3316" s="364"/>
      <c r="N3316" s="74"/>
      <c r="O3316" s="74"/>
      <c r="P3316" s="139"/>
    </row>
    <row r="3317" spans="1:16" x14ac:dyDescent="0.2">
      <c r="A3317" s="357"/>
      <c r="B3317" s="347"/>
      <c r="C3317" s="365"/>
      <c r="D3317" s="349"/>
      <c r="E3317" s="349"/>
      <c r="F3317" s="350"/>
      <c r="G3317" s="349"/>
      <c r="H3317" s="349"/>
      <c r="I3317" s="353"/>
      <c r="J3317" s="352"/>
      <c r="K3317" s="353"/>
      <c r="L3317" s="352"/>
      <c r="M3317" s="364"/>
      <c r="N3317" s="74"/>
      <c r="O3317" s="74"/>
      <c r="P3317" s="139"/>
    </row>
    <row r="3318" spans="1:16" x14ac:dyDescent="0.2">
      <c r="A3318" s="357"/>
      <c r="B3318" s="347"/>
      <c r="C3318" s="365"/>
      <c r="D3318" s="349"/>
      <c r="E3318" s="349"/>
      <c r="F3318" s="350"/>
      <c r="G3318" s="349"/>
      <c r="H3318" s="349"/>
      <c r="I3318" s="353"/>
      <c r="J3318" s="352"/>
      <c r="K3318" s="353"/>
      <c r="L3318" s="352"/>
      <c r="M3318" s="364"/>
      <c r="N3318" s="74"/>
      <c r="O3318" s="74"/>
      <c r="P3318" s="139"/>
    </row>
    <row r="3319" spans="1:16" x14ac:dyDescent="0.2">
      <c r="A3319" s="357"/>
      <c r="B3319" s="347"/>
      <c r="C3319" s="365"/>
      <c r="D3319" s="349"/>
      <c r="E3319" s="349"/>
      <c r="F3319" s="350"/>
      <c r="G3319" s="349"/>
      <c r="H3319" s="349"/>
      <c r="I3319" s="353"/>
      <c r="J3319" s="352"/>
      <c r="K3319" s="353"/>
      <c r="L3319" s="352"/>
      <c r="M3319" s="364"/>
      <c r="N3319" s="74"/>
      <c r="O3319" s="74"/>
      <c r="P3319" s="139"/>
    </row>
    <row r="3320" spans="1:16" x14ac:dyDescent="0.2">
      <c r="A3320" s="357"/>
      <c r="B3320" s="347"/>
      <c r="C3320" s="365"/>
      <c r="D3320" s="349"/>
      <c r="E3320" s="349"/>
      <c r="F3320" s="350"/>
      <c r="G3320" s="349"/>
      <c r="H3320" s="349"/>
      <c r="I3320" s="353"/>
      <c r="J3320" s="352"/>
      <c r="K3320" s="353"/>
      <c r="L3320" s="352"/>
      <c r="M3320" s="364"/>
      <c r="N3320" s="74"/>
      <c r="O3320" s="74"/>
      <c r="P3320" s="139"/>
    </row>
    <row r="3321" spans="1:16" x14ac:dyDescent="0.2">
      <c r="A3321" s="357"/>
      <c r="B3321" s="347"/>
      <c r="C3321" s="365"/>
      <c r="D3321" s="349"/>
      <c r="E3321" s="349"/>
      <c r="F3321" s="350"/>
      <c r="G3321" s="349"/>
      <c r="H3321" s="349"/>
      <c r="I3321" s="353"/>
      <c r="J3321" s="352"/>
      <c r="K3321" s="353"/>
      <c r="L3321" s="352"/>
      <c r="M3321" s="364"/>
      <c r="N3321" s="74"/>
      <c r="O3321" s="74"/>
      <c r="P3321" s="139"/>
    </row>
    <row r="3322" spans="1:16" x14ac:dyDescent="0.2">
      <c r="A3322" s="357"/>
      <c r="B3322" s="347"/>
      <c r="C3322" s="365"/>
      <c r="D3322" s="349"/>
      <c r="E3322" s="349"/>
      <c r="F3322" s="350"/>
      <c r="G3322" s="349"/>
      <c r="H3322" s="349"/>
      <c r="I3322" s="353"/>
      <c r="J3322" s="352"/>
      <c r="K3322" s="353"/>
      <c r="L3322" s="352"/>
      <c r="M3322" s="364"/>
      <c r="N3322" s="74"/>
      <c r="O3322" s="74"/>
      <c r="P3322" s="139"/>
    </row>
    <row r="3323" spans="1:16" x14ac:dyDescent="0.2">
      <c r="A3323" s="357"/>
      <c r="B3323" s="347"/>
      <c r="C3323" s="365"/>
      <c r="D3323" s="349"/>
      <c r="E3323" s="349"/>
      <c r="F3323" s="350"/>
      <c r="G3323" s="349"/>
      <c r="H3323" s="349"/>
      <c r="I3323" s="353"/>
      <c r="J3323" s="352"/>
      <c r="K3323" s="353"/>
      <c r="L3323" s="352"/>
      <c r="M3323" s="364"/>
      <c r="N3323" s="74"/>
      <c r="O3323" s="74"/>
      <c r="P3323" s="139"/>
    </row>
    <row r="3324" spans="1:16" x14ac:dyDescent="0.2">
      <c r="A3324" s="357"/>
      <c r="B3324" s="347"/>
      <c r="C3324" s="365"/>
      <c r="D3324" s="349"/>
      <c r="E3324" s="349"/>
      <c r="F3324" s="350"/>
      <c r="G3324" s="349"/>
      <c r="H3324" s="349"/>
      <c r="I3324" s="353"/>
      <c r="J3324" s="352"/>
      <c r="K3324" s="353"/>
      <c r="L3324" s="352"/>
      <c r="M3324" s="364"/>
      <c r="N3324" s="74"/>
      <c r="O3324" s="74"/>
      <c r="P3324" s="139"/>
    </row>
    <row r="3325" spans="1:16" x14ac:dyDescent="0.2">
      <c r="A3325" s="357"/>
      <c r="B3325" s="347"/>
      <c r="C3325" s="365"/>
      <c r="D3325" s="349"/>
      <c r="E3325" s="349"/>
      <c r="F3325" s="350"/>
      <c r="G3325" s="349"/>
      <c r="H3325" s="349"/>
      <c r="I3325" s="353"/>
      <c r="J3325" s="352"/>
      <c r="K3325" s="353"/>
      <c r="L3325" s="352"/>
      <c r="M3325" s="364"/>
      <c r="N3325" s="74"/>
      <c r="O3325" s="74"/>
      <c r="P3325" s="139"/>
    </row>
    <row r="3326" spans="1:16" x14ac:dyDescent="0.2">
      <c r="A3326" s="357"/>
      <c r="B3326" s="347"/>
      <c r="C3326" s="365"/>
      <c r="D3326" s="349"/>
      <c r="E3326" s="349"/>
      <c r="F3326" s="350"/>
      <c r="G3326" s="349"/>
      <c r="H3326" s="349"/>
      <c r="I3326" s="353"/>
      <c r="J3326" s="352"/>
      <c r="K3326" s="353"/>
      <c r="L3326" s="352"/>
      <c r="M3326" s="364"/>
      <c r="N3326" s="74"/>
      <c r="O3326" s="74"/>
      <c r="P3326" s="139"/>
    </row>
    <row r="3327" spans="1:16" x14ac:dyDescent="0.2">
      <c r="A3327" s="357"/>
      <c r="B3327" s="347"/>
      <c r="C3327" s="365"/>
      <c r="D3327" s="349"/>
      <c r="E3327" s="349"/>
      <c r="F3327" s="350"/>
      <c r="G3327" s="349"/>
      <c r="H3327" s="349"/>
      <c r="I3327" s="353"/>
      <c r="J3327" s="352"/>
      <c r="K3327" s="353"/>
      <c r="L3327" s="352"/>
      <c r="M3327" s="364"/>
      <c r="N3327" s="74"/>
      <c r="O3327" s="74"/>
      <c r="P3327" s="139"/>
    </row>
    <row r="3328" spans="1:16" x14ac:dyDescent="0.2">
      <c r="A3328" s="357"/>
      <c r="B3328" s="347"/>
      <c r="C3328" s="365"/>
      <c r="D3328" s="349"/>
      <c r="E3328" s="349"/>
      <c r="F3328" s="350"/>
      <c r="G3328" s="349"/>
      <c r="H3328" s="349"/>
      <c r="I3328" s="353"/>
      <c r="J3328" s="352"/>
      <c r="K3328" s="353"/>
      <c r="L3328" s="352"/>
      <c r="M3328" s="364"/>
      <c r="N3328" s="74"/>
      <c r="O3328" s="74"/>
      <c r="P3328" s="139"/>
    </row>
    <row r="3329" spans="1:16" x14ac:dyDescent="0.2">
      <c r="A3329" s="357"/>
      <c r="B3329" s="347"/>
      <c r="C3329" s="365"/>
      <c r="D3329" s="349"/>
      <c r="E3329" s="349"/>
      <c r="F3329" s="350"/>
      <c r="G3329" s="349"/>
      <c r="H3329" s="349"/>
      <c r="I3329" s="353"/>
      <c r="J3329" s="352"/>
      <c r="K3329" s="353"/>
      <c r="L3329" s="352"/>
      <c r="M3329" s="364"/>
      <c r="N3329" s="74"/>
      <c r="O3329" s="74"/>
      <c r="P3329" s="139"/>
    </row>
    <row r="3330" spans="1:16" x14ac:dyDescent="0.2">
      <c r="A3330" s="357"/>
      <c r="B3330" s="347"/>
      <c r="C3330" s="365"/>
      <c r="D3330" s="349"/>
      <c r="E3330" s="349"/>
      <c r="F3330" s="350"/>
      <c r="G3330" s="349"/>
      <c r="H3330" s="349"/>
      <c r="I3330" s="353"/>
      <c r="J3330" s="352"/>
      <c r="K3330" s="353"/>
      <c r="L3330" s="352"/>
      <c r="M3330" s="364"/>
      <c r="N3330" s="74"/>
      <c r="O3330" s="74"/>
      <c r="P3330" s="139"/>
    </row>
    <row r="3331" spans="1:16" x14ac:dyDescent="0.2">
      <c r="A3331" s="357"/>
      <c r="B3331" s="347"/>
      <c r="C3331" s="365"/>
      <c r="D3331" s="349"/>
      <c r="E3331" s="349"/>
      <c r="F3331" s="350"/>
      <c r="G3331" s="349"/>
      <c r="H3331" s="349"/>
      <c r="I3331" s="353"/>
      <c r="J3331" s="352"/>
      <c r="K3331" s="353"/>
      <c r="L3331" s="352"/>
      <c r="M3331" s="364"/>
      <c r="N3331" s="74"/>
      <c r="O3331" s="74"/>
      <c r="P3331" s="139"/>
    </row>
    <row r="3332" spans="1:16" x14ac:dyDescent="0.2">
      <c r="A3332" s="357"/>
      <c r="B3332" s="347"/>
      <c r="C3332" s="365"/>
      <c r="D3332" s="349"/>
      <c r="E3332" s="349"/>
      <c r="F3332" s="350"/>
      <c r="G3332" s="349"/>
      <c r="H3332" s="349"/>
      <c r="I3332" s="353"/>
      <c r="J3332" s="352"/>
      <c r="K3332" s="353"/>
      <c r="L3332" s="352"/>
      <c r="M3332" s="364"/>
      <c r="N3332" s="74"/>
      <c r="O3332" s="74"/>
      <c r="P3332" s="139"/>
    </row>
    <row r="3333" spans="1:16" x14ac:dyDescent="0.2">
      <c r="A3333" s="357"/>
      <c r="B3333" s="347"/>
      <c r="C3333" s="365"/>
      <c r="D3333" s="349"/>
      <c r="E3333" s="349"/>
      <c r="F3333" s="350"/>
      <c r="G3333" s="349"/>
      <c r="H3333" s="349"/>
      <c r="I3333" s="353"/>
      <c r="J3333" s="352"/>
      <c r="K3333" s="353"/>
      <c r="L3333" s="352"/>
      <c r="M3333" s="364"/>
      <c r="N3333" s="74"/>
      <c r="O3333" s="74"/>
      <c r="P3333" s="139"/>
    </row>
    <row r="3334" spans="1:16" x14ac:dyDescent="0.2">
      <c r="A3334" s="357"/>
      <c r="B3334" s="347"/>
      <c r="C3334" s="365"/>
      <c r="D3334" s="349"/>
      <c r="E3334" s="349"/>
      <c r="F3334" s="350"/>
      <c r="G3334" s="349"/>
      <c r="H3334" s="349"/>
      <c r="I3334" s="353"/>
      <c r="J3334" s="352"/>
      <c r="K3334" s="353"/>
      <c r="L3334" s="352"/>
      <c r="M3334" s="364"/>
      <c r="N3334" s="74"/>
      <c r="O3334" s="74"/>
      <c r="P3334" s="139"/>
    </row>
    <row r="3335" spans="1:16" x14ac:dyDescent="0.2">
      <c r="A3335" s="357"/>
      <c r="B3335" s="347"/>
      <c r="C3335" s="365"/>
      <c r="D3335" s="349"/>
      <c r="E3335" s="349"/>
      <c r="F3335" s="350"/>
      <c r="G3335" s="349"/>
      <c r="H3335" s="349"/>
      <c r="I3335" s="353"/>
      <c r="J3335" s="352"/>
      <c r="K3335" s="353"/>
      <c r="L3335" s="352"/>
      <c r="M3335" s="364"/>
      <c r="N3335" s="74"/>
      <c r="O3335" s="74"/>
      <c r="P3335" s="139"/>
    </row>
    <row r="3336" spans="1:16" x14ac:dyDescent="0.2">
      <c r="A3336" s="357"/>
      <c r="B3336" s="347"/>
      <c r="C3336" s="365"/>
      <c r="D3336" s="349"/>
      <c r="E3336" s="349"/>
      <c r="F3336" s="350"/>
      <c r="G3336" s="349"/>
      <c r="H3336" s="349"/>
      <c r="I3336" s="353"/>
      <c r="J3336" s="352"/>
      <c r="K3336" s="353"/>
      <c r="L3336" s="352"/>
      <c r="M3336" s="364"/>
      <c r="N3336" s="74"/>
      <c r="O3336" s="74"/>
      <c r="P3336" s="139"/>
    </row>
    <row r="3337" spans="1:16" x14ac:dyDescent="0.2">
      <c r="A3337" s="357"/>
      <c r="B3337" s="347"/>
      <c r="C3337" s="365"/>
      <c r="D3337" s="349"/>
      <c r="E3337" s="349"/>
      <c r="F3337" s="350"/>
      <c r="G3337" s="349"/>
      <c r="H3337" s="349"/>
      <c r="I3337" s="353"/>
      <c r="J3337" s="352"/>
      <c r="K3337" s="353"/>
      <c r="L3337" s="352"/>
      <c r="M3337" s="364"/>
      <c r="N3337" s="74"/>
      <c r="O3337" s="74"/>
      <c r="P3337" s="139"/>
    </row>
    <row r="3338" spans="1:16" x14ac:dyDescent="0.2">
      <c r="A3338" s="357"/>
      <c r="B3338" s="347"/>
      <c r="C3338" s="365"/>
      <c r="D3338" s="349"/>
      <c r="E3338" s="349"/>
      <c r="F3338" s="350"/>
      <c r="G3338" s="349"/>
      <c r="H3338" s="349"/>
      <c r="I3338" s="353"/>
      <c r="J3338" s="352"/>
      <c r="K3338" s="353"/>
      <c r="L3338" s="352"/>
      <c r="M3338" s="364"/>
      <c r="N3338" s="74"/>
      <c r="O3338" s="74"/>
      <c r="P3338" s="139"/>
    </row>
    <row r="3339" spans="1:16" x14ac:dyDescent="0.2">
      <c r="A3339" s="357"/>
      <c r="B3339" s="347"/>
      <c r="C3339" s="365"/>
      <c r="D3339" s="349"/>
      <c r="E3339" s="349"/>
      <c r="F3339" s="350"/>
      <c r="G3339" s="349"/>
      <c r="H3339" s="349"/>
      <c r="I3339" s="353"/>
      <c r="J3339" s="352"/>
      <c r="K3339" s="353"/>
      <c r="L3339" s="352"/>
      <c r="M3339" s="364"/>
      <c r="N3339" s="74"/>
      <c r="O3339" s="74"/>
      <c r="P3339" s="139"/>
    </row>
    <row r="3340" spans="1:16" x14ac:dyDescent="0.2">
      <c r="A3340" s="357"/>
      <c r="B3340" s="347"/>
      <c r="C3340" s="365"/>
      <c r="D3340" s="349"/>
      <c r="E3340" s="349"/>
      <c r="F3340" s="350"/>
      <c r="G3340" s="349"/>
      <c r="H3340" s="349"/>
      <c r="I3340" s="353"/>
      <c r="J3340" s="352"/>
      <c r="K3340" s="353"/>
      <c r="L3340" s="352"/>
      <c r="M3340" s="364"/>
      <c r="N3340" s="74"/>
      <c r="O3340" s="74"/>
      <c r="P3340" s="139"/>
    </row>
    <row r="3341" spans="1:16" x14ac:dyDescent="0.2">
      <c r="A3341" s="357"/>
      <c r="B3341" s="347"/>
      <c r="C3341" s="365"/>
      <c r="D3341" s="349"/>
      <c r="E3341" s="349"/>
      <c r="F3341" s="350"/>
      <c r="G3341" s="349"/>
      <c r="H3341" s="349"/>
      <c r="I3341" s="353"/>
      <c r="J3341" s="352"/>
      <c r="K3341" s="353"/>
      <c r="L3341" s="352"/>
      <c r="M3341" s="364"/>
      <c r="N3341" s="74"/>
      <c r="O3341" s="74"/>
      <c r="P3341" s="139"/>
    </row>
    <row r="3342" spans="1:16" x14ac:dyDescent="0.2">
      <c r="A3342" s="357"/>
      <c r="B3342" s="347"/>
      <c r="C3342" s="365"/>
      <c r="D3342" s="349"/>
      <c r="E3342" s="349"/>
      <c r="F3342" s="350"/>
      <c r="G3342" s="349"/>
      <c r="H3342" s="349"/>
      <c r="I3342" s="353"/>
      <c r="J3342" s="352"/>
      <c r="K3342" s="353"/>
      <c r="L3342" s="352"/>
      <c r="M3342" s="364"/>
      <c r="N3342" s="74"/>
      <c r="O3342" s="74"/>
      <c r="P3342" s="139"/>
    </row>
    <row r="3343" spans="1:16" x14ac:dyDescent="0.2">
      <c r="A3343" s="357"/>
      <c r="B3343" s="347"/>
      <c r="C3343" s="365"/>
      <c r="D3343" s="349"/>
      <c r="E3343" s="349"/>
      <c r="F3343" s="350"/>
      <c r="G3343" s="349"/>
      <c r="H3343" s="349"/>
      <c r="I3343" s="353"/>
      <c r="J3343" s="352"/>
      <c r="K3343" s="353"/>
      <c r="L3343" s="352"/>
      <c r="M3343" s="364"/>
      <c r="N3343" s="74"/>
      <c r="O3343" s="74"/>
      <c r="P3343" s="139"/>
    </row>
    <row r="3344" spans="1:16" x14ac:dyDescent="0.2">
      <c r="A3344" s="357"/>
      <c r="B3344" s="347"/>
      <c r="C3344" s="365"/>
      <c r="D3344" s="349"/>
      <c r="E3344" s="349"/>
      <c r="F3344" s="350"/>
      <c r="G3344" s="349"/>
      <c r="H3344" s="349"/>
      <c r="I3344" s="353"/>
      <c r="J3344" s="352"/>
      <c r="K3344" s="353"/>
      <c r="L3344" s="352"/>
      <c r="M3344" s="364"/>
      <c r="N3344" s="74"/>
      <c r="O3344" s="74"/>
      <c r="P3344" s="139"/>
    </row>
    <row r="3345" spans="1:16" x14ac:dyDescent="0.2">
      <c r="A3345" s="357"/>
      <c r="B3345" s="347"/>
      <c r="C3345" s="365"/>
      <c r="D3345" s="349"/>
      <c r="E3345" s="349"/>
      <c r="F3345" s="350"/>
      <c r="G3345" s="349"/>
      <c r="H3345" s="349"/>
      <c r="I3345" s="353"/>
      <c r="J3345" s="352"/>
      <c r="K3345" s="353"/>
      <c r="L3345" s="352"/>
      <c r="M3345" s="364"/>
      <c r="N3345" s="74"/>
      <c r="O3345" s="74"/>
      <c r="P3345" s="139"/>
    </row>
    <row r="3346" spans="1:16" x14ac:dyDescent="0.2">
      <c r="A3346" s="357"/>
      <c r="B3346" s="347"/>
      <c r="C3346" s="365"/>
      <c r="D3346" s="349"/>
      <c r="E3346" s="349"/>
      <c r="F3346" s="350"/>
      <c r="G3346" s="349"/>
      <c r="H3346" s="349"/>
      <c r="I3346" s="353"/>
      <c r="J3346" s="352"/>
      <c r="K3346" s="353"/>
      <c r="L3346" s="352"/>
      <c r="M3346" s="364"/>
      <c r="N3346" s="74"/>
      <c r="O3346" s="74"/>
      <c r="P3346" s="139"/>
    </row>
    <row r="3347" spans="1:16" x14ac:dyDescent="0.2">
      <c r="A3347" s="357"/>
      <c r="B3347" s="347"/>
      <c r="C3347" s="365"/>
      <c r="D3347" s="349"/>
      <c r="E3347" s="349"/>
      <c r="F3347" s="350"/>
      <c r="G3347" s="349"/>
      <c r="H3347" s="349"/>
      <c r="I3347" s="353"/>
      <c r="J3347" s="352"/>
      <c r="K3347" s="353"/>
      <c r="L3347" s="352"/>
      <c r="M3347" s="364"/>
      <c r="N3347" s="74"/>
      <c r="O3347" s="74"/>
      <c r="P3347" s="139"/>
    </row>
    <row r="3348" spans="1:16" x14ac:dyDescent="0.2">
      <c r="A3348" s="357"/>
      <c r="B3348" s="347"/>
      <c r="C3348" s="365"/>
      <c r="D3348" s="349"/>
      <c r="E3348" s="349"/>
      <c r="F3348" s="350"/>
      <c r="G3348" s="349"/>
      <c r="H3348" s="349"/>
      <c r="I3348" s="353"/>
      <c r="J3348" s="352"/>
      <c r="K3348" s="353"/>
      <c r="L3348" s="352"/>
      <c r="M3348" s="364"/>
      <c r="N3348" s="74"/>
      <c r="O3348" s="74"/>
      <c r="P3348" s="139"/>
    </row>
    <row r="3349" spans="1:16" x14ac:dyDescent="0.2">
      <c r="A3349" s="357"/>
      <c r="B3349" s="347"/>
      <c r="C3349" s="365"/>
      <c r="D3349" s="349"/>
      <c r="E3349" s="349"/>
      <c r="F3349" s="350"/>
      <c r="G3349" s="349"/>
      <c r="H3349" s="349"/>
      <c r="I3349" s="353"/>
      <c r="J3349" s="352"/>
      <c r="K3349" s="353"/>
      <c r="L3349" s="352"/>
      <c r="M3349" s="364"/>
      <c r="N3349" s="74"/>
      <c r="O3349" s="74"/>
      <c r="P3349" s="139"/>
    </row>
    <row r="3350" spans="1:16" x14ac:dyDescent="0.2">
      <c r="A3350" s="357"/>
      <c r="B3350" s="347"/>
      <c r="C3350" s="365"/>
      <c r="D3350" s="349"/>
      <c r="E3350" s="349"/>
      <c r="F3350" s="350"/>
      <c r="G3350" s="349"/>
      <c r="H3350" s="349"/>
      <c r="I3350" s="353"/>
      <c r="J3350" s="352"/>
      <c r="K3350" s="353"/>
      <c r="L3350" s="352"/>
      <c r="M3350" s="364"/>
      <c r="N3350" s="74"/>
      <c r="O3350" s="74"/>
      <c r="P3350" s="139"/>
    </row>
    <row r="3351" spans="1:16" x14ac:dyDescent="0.2">
      <c r="A3351" s="357"/>
      <c r="B3351" s="347"/>
      <c r="C3351" s="365"/>
      <c r="D3351" s="349"/>
      <c r="E3351" s="349"/>
      <c r="F3351" s="350"/>
      <c r="G3351" s="349"/>
      <c r="H3351" s="349"/>
      <c r="I3351" s="353"/>
      <c r="J3351" s="352"/>
      <c r="K3351" s="353"/>
      <c r="L3351" s="352"/>
      <c r="M3351" s="364"/>
      <c r="N3351" s="74"/>
      <c r="O3351" s="74"/>
      <c r="P3351" s="139"/>
    </row>
    <row r="3352" spans="1:16" x14ac:dyDescent="0.2">
      <c r="A3352" s="357"/>
      <c r="B3352" s="347"/>
      <c r="C3352" s="365"/>
      <c r="D3352" s="349"/>
      <c r="E3352" s="349"/>
      <c r="F3352" s="350"/>
      <c r="G3352" s="349"/>
      <c r="H3352" s="349"/>
      <c r="I3352" s="353"/>
      <c r="J3352" s="352"/>
      <c r="K3352" s="353"/>
      <c r="L3352" s="352"/>
      <c r="M3352" s="364"/>
      <c r="N3352" s="74"/>
      <c r="O3352" s="74"/>
      <c r="P3352" s="139"/>
    </row>
    <row r="3353" spans="1:16" x14ac:dyDescent="0.2">
      <c r="A3353" s="357"/>
      <c r="B3353" s="347"/>
      <c r="C3353" s="365"/>
      <c r="D3353" s="349"/>
      <c r="E3353" s="349"/>
      <c r="F3353" s="350"/>
      <c r="G3353" s="349"/>
      <c r="H3353" s="349"/>
      <c r="I3353" s="353"/>
      <c r="J3353" s="352"/>
      <c r="K3353" s="353"/>
      <c r="L3353" s="352"/>
      <c r="M3353" s="364"/>
      <c r="N3353" s="74"/>
      <c r="O3353" s="74"/>
      <c r="P3353" s="139"/>
    </row>
    <row r="3354" spans="1:16" x14ac:dyDescent="0.2">
      <c r="A3354" s="357"/>
      <c r="B3354" s="347"/>
      <c r="C3354" s="365"/>
      <c r="D3354" s="349"/>
      <c r="E3354" s="349"/>
      <c r="F3354" s="350"/>
      <c r="G3354" s="349"/>
      <c r="H3354" s="349"/>
      <c r="I3354" s="353"/>
      <c r="J3354" s="352"/>
      <c r="K3354" s="353"/>
      <c r="L3354" s="352"/>
      <c r="M3354" s="364"/>
      <c r="N3354" s="74"/>
      <c r="O3354" s="74"/>
      <c r="P3354" s="139"/>
    </row>
    <row r="3355" spans="1:16" x14ac:dyDescent="0.2">
      <c r="A3355" s="357"/>
      <c r="B3355" s="347"/>
      <c r="C3355" s="365"/>
      <c r="D3355" s="349"/>
      <c r="E3355" s="349"/>
      <c r="F3355" s="350"/>
      <c r="G3355" s="349"/>
      <c r="H3355" s="349"/>
      <c r="I3355" s="353"/>
      <c r="J3355" s="352"/>
      <c r="K3355" s="353"/>
      <c r="L3355" s="352"/>
      <c r="M3355" s="364"/>
      <c r="N3355" s="74"/>
      <c r="O3355" s="74"/>
      <c r="P3355" s="139"/>
    </row>
    <row r="3356" spans="1:16" x14ac:dyDescent="0.2">
      <c r="A3356" s="357"/>
      <c r="B3356" s="347"/>
      <c r="C3356" s="365"/>
      <c r="D3356" s="349"/>
      <c r="E3356" s="349"/>
      <c r="F3356" s="350"/>
      <c r="G3356" s="349"/>
      <c r="H3356" s="349"/>
      <c r="I3356" s="353"/>
      <c r="J3356" s="352"/>
      <c r="K3356" s="353"/>
      <c r="L3356" s="352"/>
      <c r="M3356" s="364"/>
      <c r="N3356" s="74"/>
      <c r="O3356" s="74"/>
      <c r="P3356" s="139"/>
    </row>
    <row r="3357" spans="1:16" x14ac:dyDescent="0.2">
      <c r="A3357" s="357"/>
      <c r="B3357" s="347"/>
      <c r="C3357" s="365"/>
      <c r="D3357" s="349"/>
      <c r="E3357" s="349"/>
      <c r="F3357" s="350"/>
      <c r="G3357" s="349"/>
      <c r="H3357" s="349"/>
      <c r="I3357" s="353"/>
      <c r="J3357" s="352"/>
      <c r="K3357" s="353"/>
      <c r="L3357" s="352"/>
      <c r="M3357" s="364"/>
      <c r="N3357" s="74"/>
      <c r="O3357" s="74"/>
      <c r="P3357" s="139"/>
    </row>
    <row r="3358" spans="1:16" x14ac:dyDescent="0.2">
      <c r="A3358" s="357"/>
      <c r="B3358" s="347"/>
      <c r="C3358" s="365"/>
      <c r="D3358" s="349"/>
      <c r="E3358" s="349"/>
      <c r="F3358" s="350"/>
      <c r="G3358" s="349"/>
      <c r="H3358" s="349"/>
      <c r="I3358" s="353"/>
      <c r="J3358" s="352"/>
      <c r="K3358" s="353"/>
      <c r="L3358" s="352"/>
      <c r="M3358" s="364"/>
      <c r="N3358" s="74"/>
      <c r="O3358" s="74"/>
      <c r="P3358" s="139"/>
    </row>
    <row r="3359" spans="1:16" x14ac:dyDescent="0.2">
      <c r="A3359" s="357"/>
      <c r="B3359" s="347"/>
      <c r="C3359" s="365"/>
      <c r="D3359" s="349"/>
      <c r="E3359" s="349"/>
      <c r="F3359" s="350"/>
      <c r="G3359" s="349"/>
      <c r="H3359" s="349"/>
      <c r="I3359" s="353"/>
      <c r="J3359" s="352"/>
      <c r="K3359" s="353"/>
      <c r="L3359" s="352"/>
      <c r="M3359" s="364"/>
      <c r="N3359" s="74"/>
      <c r="O3359" s="74"/>
      <c r="P3359" s="139"/>
    </row>
    <row r="3360" spans="1:16" x14ac:dyDescent="0.2">
      <c r="A3360" s="357"/>
      <c r="B3360" s="347"/>
      <c r="C3360" s="365"/>
      <c r="D3360" s="349"/>
      <c r="E3360" s="349"/>
      <c r="F3360" s="350"/>
      <c r="G3360" s="349"/>
      <c r="H3360" s="349"/>
      <c r="I3360" s="353"/>
      <c r="J3360" s="352"/>
      <c r="K3360" s="353"/>
      <c r="L3360" s="352"/>
      <c r="M3360" s="364"/>
      <c r="N3360" s="74"/>
      <c r="O3360" s="74"/>
      <c r="P3360" s="139"/>
    </row>
    <row r="3361" spans="1:16" x14ac:dyDescent="0.2">
      <c r="A3361" s="357"/>
      <c r="B3361" s="347"/>
      <c r="C3361" s="365"/>
      <c r="D3361" s="349"/>
      <c r="E3361" s="349"/>
      <c r="F3361" s="350"/>
      <c r="G3361" s="349"/>
      <c r="H3361" s="349"/>
      <c r="I3361" s="353"/>
      <c r="J3361" s="352"/>
      <c r="K3361" s="353"/>
      <c r="L3361" s="352"/>
      <c r="M3361" s="364"/>
      <c r="N3361" s="74"/>
      <c r="O3361" s="74"/>
      <c r="P3361" s="139"/>
    </row>
    <row r="3362" spans="1:16" x14ac:dyDescent="0.2">
      <c r="A3362" s="357"/>
      <c r="B3362" s="347"/>
      <c r="C3362" s="365"/>
      <c r="D3362" s="349"/>
      <c r="E3362" s="349"/>
      <c r="F3362" s="350"/>
      <c r="G3362" s="349"/>
      <c r="H3362" s="349"/>
      <c r="I3362" s="353"/>
      <c r="J3362" s="352"/>
      <c r="K3362" s="353"/>
      <c r="L3362" s="352"/>
      <c r="M3362" s="364"/>
      <c r="N3362" s="74"/>
      <c r="O3362" s="74"/>
      <c r="P3362" s="139"/>
    </row>
    <row r="3363" spans="1:16" x14ac:dyDescent="0.2">
      <c r="A3363" s="357"/>
      <c r="B3363" s="347"/>
      <c r="C3363" s="365"/>
      <c r="D3363" s="349"/>
      <c r="E3363" s="349"/>
      <c r="F3363" s="350"/>
      <c r="G3363" s="349"/>
      <c r="H3363" s="349"/>
      <c r="I3363" s="353"/>
      <c r="J3363" s="352"/>
      <c r="K3363" s="353"/>
      <c r="L3363" s="352"/>
      <c r="M3363" s="364"/>
      <c r="N3363" s="74"/>
      <c r="O3363" s="74"/>
      <c r="P3363" s="139"/>
    </row>
    <row r="3364" spans="1:16" x14ac:dyDescent="0.2">
      <c r="A3364" s="357"/>
      <c r="B3364" s="347"/>
      <c r="C3364" s="365"/>
      <c r="D3364" s="349"/>
      <c r="E3364" s="349"/>
      <c r="F3364" s="350"/>
      <c r="G3364" s="349"/>
      <c r="H3364" s="349"/>
      <c r="I3364" s="353"/>
      <c r="J3364" s="352"/>
      <c r="K3364" s="353"/>
      <c r="L3364" s="352"/>
      <c r="M3364" s="364"/>
      <c r="N3364" s="74"/>
      <c r="O3364" s="74"/>
      <c r="P3364" s="139"/>
    </row>
    <row r="3365" spans="1:16" x14ac:dyDescent="0.2">
      <c r="A3365" s="357"/>
      <c r="B3365" s="347"/>
      <c r="C3365" s="365"/>
      <c r="D3365" s="349"/>
      <c r="E3365" s="349"/>
      <c r="F3365" s="350"/>
      <c r="G3365" s="349"/>
      <c r="H3365" s="349"/>
      <c r="I3365" s="353"/>
      <c r="J3365" s="352"/>
      <c r="K3365" s="353"/>
      <c r="L3365" s="352"/>
      <c r="M3365" s="364"/>
      <c r="N3365" s="74"/>
      <c r="O3365" s="74"/>
      <c r="P3365" s="139"/>
    </row>
    <row r="3366" spans="1:16" x14ac:dyDescent="0.2">
      <c r="A3366" s="357"/>
      <c r="B3366" s="347"/>
      <c r="C3366" s="365"/>
      <c r="D3366" s="349"/>
      <c r="E3366" s="349"/>
      <c r="F3366" s="350"/>
      <c r="G3366" s="349"/>
      <c r="H3366" s="349"/>
      <c r="I3366" s="353"/>
      <c r="J3366" s="352"/>
      <c r="K3366" s="353"/>
      <c r="L3366" s="352"/>
      <c r="M3366" s="364"/>
      <c r="N3366" s="74"/>
      <c r="O3366" s="74"/>
      <c r="P3366" s="139"/>
    </row>
    <row r="3367" spans="1:16" x14ac:dyDescent="0.2">
      <c r="A3367" s="357"/>
      <c r="B3367" s="347"/>
      <c r="C3367" s="365"/>
      <c r="D3367" s="349"/>
      <c r="E3367" s="349"/>
      <c r="F3367" s="350"/>
      <c r="G3367" s="349"/>
      <c r="H3367" s="349"/>
      <c r="I3367" s="353"/>
      <c r="J3367" s="352"/>
      <c r="K3367" s="353"/>
      <c r="L3367" s="352"/>
      <c r="M3367" s="364"/>
      <c r="N3367" s="74"/>
      <c r="O3367" s="74"/>
      <c r="P3367" s="139"/>
    </row>
    <row r="3368" spans="1:16" x14ac:dyDescent="0.2">
      <c r="A3368" s="357"/>
      <c r="B3368" s="347"/>
      <c r="C3368" s="365"/>
      <c r="D3368" s="349"/>
      <c r="E3368" s="349"/>
      <c r="F3368" s="350"/>
      <c r="G3368" s="349"/>
      <c r="H3368" s="349"/>
      <c r="I3368" s="353"/>
      <c r="J3368" s="352"/>
      <c r="K3368" s="353"/>
      <c r="L3368" s="352"/>
      <c r="M3368" s="364"/>
      <c r="N3368" s="74"/>
      <c r="O3368" s="74"/>
      <c r="P3368" s="139"/>
    </row>
    <row r="3369" spans="1:16" x14ac:dyDescent="0.2">
      <c r="A3369" s="357"/>
      <c r="B3369" s="347"/>
      <c r="C3369" s="365"/>
      <c r="D3369" s="349"/>
      <c r="E3369" s="349"/>
      <c r="F3369" s="350"/>
      <c r="G3369" s="349"/>
      <c r="H3369" s="349"/>
      <c r="I3369" s="353"/>
      <c r="J3369" s="352"/>
      <c r="K3369" s="353"/>
      <c r="L3369" s="352"/>
      <c r="M3369" s="364"/>
      <c r="N3369" s="74"/>
      <c r="O3369" s="74"/>
      <c r="P3369" s="139"/>
    </row>
    <row r="3370" spans="1:16" x14ac:dyDescent="0.2">
      <c r="A3370" s="357"/>
      <c r="B3370" s="347"/>
      <c r="C3370" s="365"/>
      <c r="D3370" s="349"/>
      <c r="E3370" s="349"/>
      <c r="F3370" s="350"/>
      <c r="G3370" s="349"/>
      <c r="H3370" s="349"/>
      <c r="I3370" s="353"/>
      <c r="J3370" s="352"/>
      <c r="K3370" s="353"/>
      <c r="L3370" s="352"/>
      <c r="M3370" s="364"/>
      <c r="N3370" s="74"/>
      <c r="O3370" s="74"/>
      <c r="P3370" s="139"/>
    </row>
    <row r="3371" spans="1:16" x14ac:dyDescent="0.2">
      <c r="A3371" s="357"/>
      <c r="B3371" s="347"/>
      <c r="C3371" s="365"/>
      <c r="D3371" s="349"/>
      <c r="E3371" s="349"/>
      <c r="F3371" s="350"/>
      <c r="G3371" s="349"/>
      <c r="H3371" s="349"/>
      <c r="I3371" s="353"/>
      <c r="J3371" s="352"/>
      <c r="K3371" s="353"/>
      <c r="L3371" s="352"/>
      <c r="M3371" s="364"/>
      <c r="N3371" s="74"/>
      <c r="O3371" s="74"/>
      <c r="P3371" s="139"/>
    </row>
    <row r="3372" spans="1:16" x14ac:dyDescent="0.2">
      <c r="A3372" s="357"/>
      <c r="B3372" s="347"/>
      <c r="C3372" s="365"/>
      <c r="D3372" s="349"/>
      <c r="E3372" s="349"/>
      <c r="F3372" s="350"/>
      <c r="G3372" s="349"/>
      <c r="H3372" s="349"/>
      <c r="I3372" s="353"/>
      <c r="J3372" s="352"/>
      <c r="K3372" s="353"/>
      <c r="L3372" s="352"/>
      <c r="M3372" s="364"/>
      <c r="N3372" s="74"/>
      <c r="O3372" s="74"/>
      <c r="P3372" s="139"/>
    </row>
    <row r="3373" spans="1:16" x14ac:dyDescent="0.2">
      <c r="A3373" s="357"/>
      <c r="B3373" s="347"/>
      <c r="C3373" s="365"/>
      <c r="D3373" s="349"/>
      <c r="E3373" s="349"/>
      <c r="F3373" s="350"/>
      <c r="G3373" s="349"/>
      <c r="H3373" s="349"/>
      <c r="I3373" s="353"/>
      <c r="J3373" s="352"/>
      <c r="K3373" s="353"/>
      <c r="L3373" s="352"/>
      <c r="M3373" s="364"/>
      <c r="N3373" s="74"/>
      <c r="O3373" s="74"/>
      <c r="P3373" s="139"/>
    </row>
    <row r="3374" spans="1:16" x14ac:dyDescent="0.2">
      <c r="A3374" s="357"/>
      <c r="B3374" s="347"/>
      <c r="C3374" s="365"/>
      <c r="D3374" s="349"/>
      <c r="E3374" s="349"/>
      <c r="F3374" s="350"/>
      <c r="G3374" s="349"/>
      <c r="H3374" s="349"/>
      <c r="I3374" s="353"/>
      <c r="J3374" s="352"/>
      <c r="K3374" s="353"/>
      <c r="L3374" s="352"/>
      <c r="M3374" s="364"/>
      <c r="N3374" s="74"/>
      <c r="O3374" s="74"/>
      <c r="P3374" s="139"/>
    </row>
    <row r="3375" spans="1:16" x14ac:dyDescent="0.2">
      <c r="A3375" s="357"/>
      <c r="B3375" s="347"/>
      <c r="C3375" s="365"/>
      <c r="D3375" s="349"/>
      <c r="E3375" s="349"/>
      <c r="F3375" s="350"/>
      <c r="G3375" s="349"/>
      <c r="H3375" s="349"/>
      <c r="I3375" s="353"/>
      <c r="J3375" s="352"/>
      <c r="K3375" s="353"/>
      <c r="L3375" s="352"/>
      <c r="M3375" s="364"/>
      <c r="N3375" s="74"/>
      <c r="O3375" s="74"/>
      <c r="P3375" s="139"/>
    </row>
    <row r="3376" spans="1:16" x14ac:dyDescent="0.2">
      <c r="A3376" s="357"/>
      <c r="B3376" s="347"/>
      <c r="C3376" s="365"/>
      <c r="D3376" s="349"/>
      <c r="E3376" s="349"/>
      <c r="F3376" s="350"/>
      <c r="G3376" s="349"/>
      <c r="H3376" s="349"/>
      <c r="I3376" s="353"/>
      <c r="J3376" s="352"/>
      <c r="K3376" s="353"/>
      <c r="L3376" s="352"/>
      <c r="M3376" s="364"/>
      <c r="N3376" s="74"/>
      <c r="O3376" s="74"/>
      <c r="P3376" s="139"/>
    </row>
    <row r="3377" spans="1:16" x14ac:dyDescent="0.2">
      <c r="A3377" s="357"/>
      <c r="B3377" s="347"/>
      <c r="C3377" s="365"/>
      <c r="D3377" s="349"/>
      <c r="E3377" s="349"/>
      <c r="F3377" s="350"/>
      <c r="G3377" s="349"/>
      <c r="H3377" s="349"/>
      <c r="I3377" s="353"/>
      <c r="J3377" s="352"/>
      <c r="K3377" s="353"/>
      <c r="L3377" s="352"/>
      <c r="M3377" s="364"/>
      <c r="N3377" s="74"/>
      <c r="O3377" s="74"/>
      <c r="P3377" s="139"/>
    </row>
    <row r="3378" spans="1:16" x14ac:dyDescent="0.2">
      <c r="A3378" s="357"/>
      <c r="B3378" s="347"/>
      <c r="C3378" s="365"/>
      <c r="D3378" s="349"/>
      <c r="E3378" s="349"/>
      <c r="F3378" s="350"/>
      <c r="G3378" s="349"/>
      <c r="H3378" s="349"/>
      <c r="I3378" s="353"/>
      <c r="J3378" s="352"/>
      <c r="K3378" s="353"/>
      <c r="L3378" s="352"/>
      <c r="M3378" s="364"/>
      <c r="N3378" s="74"/>
      <c r="O3378" s="74"/>
      <c r="P3378" s="139"/>
    </row>
    <row r="3379" spans="1:16" x14ac:dyDescent="0.2">
      <c r="A3379" s="357"/>
      <c r="B3379" s="347"/>
      <c r="C3379" s="365"/>
      <c r="D3379" s="349"/>
      <c r="E3379" s="349"/>
      <c r="F3379" s="350"/>
      <c r="G3379" s="349"/>
      <c r="H3379" s="349"/>
      <c r="I3379" s="353"/>
      <c r="J3379" s="352"/>
      <c r="K3379" s="353"/>
      <c r="L3379" s="352"/>
      <c r="M3379" s="364"/>
      <c r="N3379" s="74"/>
      <c r="O3379" s="74"/>
      <c r="P3379" s="139"/>
    </row>
    <row r="3380" spans="1:16" x14ac:dyDescent="0.2">
      <c r="A3380" s="357"/>
      <c r="B3380" s="347"/>
      <c r="C3380" s="365"/>
      <c r="D3380" s="349"/>
      <c r="E3380" s="349"/>
      <c r="F3380" s="350"/>
      <c r="G3380" s="349"/>
      <c r="H3380" s="349"/>
      <c r="I3380" s="353"/>
      <c r="J3380" s="352"/>
      <c r="K3380" s="353"/>
      <c r="L3380" s="352"/>
      <c r="M3380" s="364"/>
      <c r="N3380" s="74"/>
      <c r="O3380" s="74"/>
      <c r="P3380" s="139"/>
    </row>
    <row r="3381" spans="1:16" x14ac:dyDescent="0.2">
      <c r="A3381" s="357"/>
      <c r="B3381" s="347"/>
      <c r="C3381" s="365"/>
      <c r="D3381" s="349"/>
      <c r="E3381" s="349"/>
      <c r="F3381" s="350"/>
      <c r="G3381" s="349"/>
      <c r="H3381" s="349"/>
      <c r="I3381" s="353"/>
      <c r="J3381" s="352"/>
      <c r="K3381" s="353"/>
      <c r="L3381" s="352"/>
      <c r="M3381" s="364"/>
      <c r="N3381" s="74"/>
      <c r="O3381" s="74"/>
      <c r="P3381" s="139"/>
    </row>
    <row r="3382" spans="1:16" x14ac:dyDescent="0.2">
      <c r="A3382" s="357"/>
      <c r="B3382" s="347"/>
      <c r="C3382" s="365"/>
      <c r="D3382" s="349"/>
      <c r="E3382" s="349"/>
      <c r="F3382" s="350"/>
      <c r="G3382" s="349"/>
      <c r="H3382" s="349"/>
      <c r="I3382" s="353"/>
      <c r="J3382" s="352"/>
      <c r="K3382" s="353"/>
      <c r="L3382" s="352"/>
      <c r="M3382" s="364"/>
      <c r="N3382" s="74"/>
      <c r="O3382" s="74"/>
      <c r="P3382" s="139"/>
    </row>
    <row r="3383" spans="1:16" x14ac:dyDescent="0.2">
      <c r="A3383" s="357"/>
      <c r="B3383" s="347"/>
      <c r="C3383" s="365"/>
      <c r="D3383" s="349"/>
      <c r="E3383" s="349"/>
      <c r="F3383" s="350"/>
      <c r="G3383" s="349"/>
      <c r="H3383" s="349"/>
      <c r="I3383" s="353"/>
      <c r="J3383" s="352"/>
      <c r="K3383" s="353"/>
      <c r="L3383" s="352"/>
      <c r="M3383" s="364"/>
      <c r="N3383" s="74"/>
      <c r="O3383" s="74"/>
      <c r="P3383" s="139"/>
    </row>
    <row r="3384" spans="1:16" x14ac:dyDescent="0.2">
      <c r="A3384" s="357"/>
      <c r="B3384" s="347"/>
      <c r="C3384" s="365"/>
      <c r="D3384" s="349"/>
      <c r="E3384" s="349"/>
      <c r="F3384" s="350"/>
      <c r="G3384" s="349"/>
      <c r="H3384" s="349"/>
      <c r="I3384" s="353"/>
      <c r="J3384" s="352"/>
      <c r="K3384" s="353"/>
      <c r="L3384" s="352"/>
      <c r="M3384" s="364"/>
      <c r="N3384" s="74"/>
      <c r="O3384" s="74"/>
      <c r="P3384" s="139"/>
    </row>
    <row r="3385" spans="1:16" x14ac:dyDescent="0.2">
      <c r="A3385" s="357"/>
      <c r="B3385" s="347"/>
      <c r="C3385" s="365"/>
      <c r="D3385" s="349"/>
      <c r="E3385" s="349"/>
      <c r="F3385" s="350"/>
      <c r="G3385" s="349"/>
      <c r="H3385" s="349"/>
      <c r="I3385" s="353"/>
      <c r="J3385" s="352"/>
      <c r="K3385" s="353"/>
      <c r="L3385" s="352"/>
      <c r="M3385" s="364"/>
      <c r="N3385" s="74"/>
      <c r="O3385" s="74"/>
      <c r="P3385" s="139"/>
    </row>
    <row r="3386" spans="1:16" x14ac:dyDescent="0.2">
      <c r="A3386" s="357"/>
      <c r="B3386" s="347"/>
      <c r="C3386" s="365"/>
      <c r="D3386" s="349"/>
      <c r="E3386" s="349"/>
      <c r="F3386" s="350"/>
      <c r="G3386" s="349"/>
      <c r="H3386" s="349"/>
      <c r="I3386" s="353"/>
      <c r="J3386" s="352"/>
      <c r="K3386" s="353"/>
      <c r="L3386" s="352"/>
      <c r="M3386" s="364"/>
      <c r="N3386" s="74"/>
      <c r="O3386" s="74"/>
      <c r="P3386" s="139"/>
    </row>
    <row r="3387" spans="1:16" x14ac:dyDescent="0.2">
      <c r="A3387" s="357"/>
      <c r="B3387" s="347"/>
      <c r="C3387" s="365"/>
      <c r="D3387" s="349"/>
      <c r="E3387" s="349"/>
      <c r="F3387" s="350"/>
      <c r="G3387" s="349"/>
      <c r="H3387" s="349"/>
      <c r="I3387" s="353"/>
      <c r="J3387" s="352"/>
      <c r="K3387" s="353"/>
      <c r="L3387" s="352"/>
      <c r="M3387" s="364"/>
      <c r="N3387" s="74"/>
      <c r="O3387" s="74"/>
      <c r="P3387" s="139"/>
    </row>
    <row r="3388" spans="1:16" x14ac:dyDescent="0.2">
      <c r="A3388" s="357"/>
      <c r="B3388" s="347"/>
      <c r="C3388" s="365"/>
      <c r="D3388" s="349"/>
      <c r="E3388" s="349"/>
      <c r="F3388" s="350"/>
      <c r="G3388" s="349"/>
      <c r="H3388" s="349"/>
      <c r="I3388" s="353"/>
      <c r="J3388" s="352"/>
      <c r="K3388" s="353"/>
      <c r="L3388" s="352"/>
      <c r="M3388" s="364"/>
      <c r="N3388" s="74"/>
      <c r="O3388" s="74"/>
      <c r="P3388" s="139"/>
    </row>
    <row r="3389" spans="1:16" x14ac:dyDescent="0.2">
      <c r="A3389" s="357"/>
      <c r="B3389" s="347"/>
      <c r="C3389" s="365"/>
      <c r="D3389" s="349"/>
      <c r="E3389" s="349"/>
      <c r="F3389" s="350"/>
      <c r="G3389" s="349"/>
      <c r="H3389" s="349"/>
      <c r="I3389" s="353"/>
      <c r="J3389" s="352"/>
      <c r="K3389" s="353"/>
      <c r="L3389" s="352"/>
      <c r="M3389" s="364"/>
      <c r="N3389" s="74"/>
      <c r="O3389" s="74"/>
      <c r="P3389" s="139"/>
    </row>
    <row r="3390" spans="1:16" x14ac:dyDescent="0.2">
      <c r="A3390" s="357"/>
      <c r="B3390" s="347"/>
      <c r="C3390" s="365"/>
      <c r="D3390" s="349"/>
      <c r="E3390" s="349"/>
      <c r="F3390" s="350"/>
      <c r="G3390" s="349"/>
      <c r="H3390" s="349"/>
      <c r="I3390" s="353"/>
      <c r="J3390" s="352"/>
      <c r="K3390" s="353"/>
      <c r="L3390" s="352"/>
      <c r="M3390" s="364"/>
      <c r="N3390" s="74"/>
      <c r="O3390" s="74"/>
      <c r="P3390" s="139"/>
    </row>
    <row r="3391" spans="1:16" x14ac:dyDescent="0.2">
      <c r="A3391" s="357"/>
      <c r="B3391" s="347"/>
      <c r="C3391" s="365"/>
      <c r="D3391" s="349"/>
      <c r="E3391" s="349"/>
      <c r="F3391" s="350"/>
      <c r="G3391" s="349"/>
      <c r="H3391" s="349"/>
      <c r="I3391" s="353"/>
      <c r="J3391" s="352"/>
      <c r="K3391" s="353"/>
      <c r="L3391" s="352"/>
      <c r="M3391" s="364"/>
      <c r="N3391" s="74"/>
      <c r="O3391" s="74"/>
      <c r="P3391" s="139"/>
    </row>
    <row r="3392" spans="1:16" x14ac:dyDescent="0.2">
      <c r="A3392" s="357"/>
      <c r="B3392" s="347"/>
      <c r="C3392" s="365"/>
      <c r="D3392" s="349"/>
      <c r="E3392" s="349"/>
      <c r="F3392" s="350"/>
      <c r="G3392" s="349"/>
      <c r="H3392" s="349"/>
      <c r="I3392" s="353"/>
      <c r="J3392" s="352"/>
      <c r="K3392" s="353"/>
      <c r="L3392" s="352"/>
      <c r="M3392" s="364"/>
      <c r="N3392" s="74"/>
      <c r="O3392" s="74"/>
      <c r="P3392" s="139"/>
    </row>
    <row r="3393" spans="1:16" x14ac:dyDescent="0.2">
      <c r="A3393" s="357"/>
      <c r="B3393" s="347"/>
      <c r="C3393" s="365"/>
      <c r="D3393" s="349"/>
      <c r="E3393" s="349"/>
      <c r="F3393" s="350"/>
      <c r="G3393" s="349"/>
      <c r="H3393" s="349"/>
      <c r="I3393" s="353"/>
      <c r="J3393" s="352"/>
      <c r="K3393" s="353"/>
      <c r="L3393" s="352"/>
      <c r="M3393" s="364"/>
      <c r="N3393" s="74"/>
      <c r="O3393" s="74"/>
      <c r="P3393" s="139"/>
    </row>
    <row r="3394" spans="1:16" x14ac:dyDescent="0.2">
      <c r="A3394" s="357"/>
      <c r="B3394" s="347"/>
      <c r="C3394" s="365"/>
      <c r="D3394" s="349"/>
      <c r="E3394" s="349"/>
      <c r="F3394" s="350"/>
      <c r="G3394" s="349"/>
      <c r="H3394" s="349"/>
      <c r="I3394" s="353"/>
      <c r="J3394" s="352"/>
      <c r="K3394" s="353"/>
      <c r="L3394" s="352"/>
      <c r="M3394" s="364"/>
      <c r="N3394" s="74"/>
      <c r="O3394" s="74"/>
      <c r="P3394" s="139"/>
    </row>
    <row r="3395" spans="1:16" x14ac:dyDescent="0.2">
      <c r="A3395" s="357"/>
      <c r="B3395" s="347"/>
      <c r="C3395" s="365"/>
      <c r="D3395" s="349"/>
      <c r="E3395" s="349"/>
      <c r="F3395" s="350"/>
      <c r="G3395" s="349"/>
      <c r="H3395" s="349"/>
      <c r="I3395" s="353"/>
      <c r="J3395" s="352"/>
      <c r="K3395" s="353"/>
      <c r="L3395" s="352"/>
      <c r="M3395" s="364"/>
      <c r="N3395" s="74"/>
      <c r="O3395" s="74"/>
      <c r="P3395" s="139"/>
    </row>
    <row r="3396" spans="1:16" x14ac:dyDescent="0.2">
      <c r="A3396" s="357"/>
      <c r="B3396" s="347"/>
      <c r="C3396" s="365"/>
      <c r="D3396" s="349"/>
      <c r="E3396" s="349"/>
      <c r="F3396" s="350"/>
      <c r="G3396" s="349"/>
      <c r="H3396" s="349"/>
      <c r="I3396" s="353"/>
      <c r="J3396" s="352"/>
      <c r="K3396" s="353"/>
      <c r="L3396" s="352"/>
      <c r="M3396" s="364"/>
      <c r="N3396" s="74"/>
      <c r="O3396" s="74"/>
      <c r="P3396" s="139"/>
    </row>
    <row r="3397" spans="1:16" x14ac:dyDescent="0.2">
      <c r="A3397" s="357"/>
      <c r="B3397" s="347"/>
      <c r="C3397" s="365"/>
      <c r="D3397" s="349"/>
      <c r="E3397" s="349"/>
      <c r="F3397" s="350"/>
      <c r="G3397" s="349"/>
      <c r="H3397" s="349"/>
      <c r="I3397" s="353"/>
      <c r="J3397" s="352"/>
      <c r="K3397" s="353"/>
      <c r="L3397" s="352"/>
      <c r="M3397" s="364"/>
      <c r="N3397" s="74"/>
      <c r="O3397" s="74"/>
      <c r="P3397" s="139"/>
    </row>
    <row r="3398" spans="1:16" x14ac:dyDescent="0.2">
      <c r="A3398" s="357"/>
      <c r="B3398" s="347"/>
      <c r="C3398" s="365"/>
      <c r="D3398" s="349"/>
      <c r="E3398" s="349"/>
      <c r="F3398" s="350"/>
      <c r="G3398" s="349"/>
      <c r="H3398" s="349"/>
      <c r="I3398" s="353"/>
      <c r="J3398" s="352"/>
      <c r="K3398" s="353"/>
      <c r="L3398" s="352"/>
      <c r="M3398" s="364"/>
      <c r="N3398" s="74"/>
      <c r="O3398" s="74"/>
      <c r="P3398" s="139"/>
    </row>
    <row r="3399" spans="1:16" x14ac:dyDescent="0.2">
      <c r="A3399" s="357"/>
      <c r="B3399" s="347"/>
      <c r="C3399" s="365"/>
      <c r="D3399" s="349"/>
      <c r="E3399" s="349"/>
      <c r="F3399" s="350"/>
      <c r="G3399" s="349"/>
      <c r="H3399" s="349"/>
      <c r="I3399" s="353"/>
      <c r="J3399" s="352"/>
      <c r="K3399" s="353"/>
      <c r="L3399" s="352"/>
      <c r="M3399" s="364"/>
      <c r="N3399" s="74"/>
      <c r="O3399" s="74"/>
      <c r="P3399" s="139"/>
    </row>
    <row r="3400" spans="1:16" x14ac:dyDescent="0.2">
      <c r="A3400" s="357"/>
      <c r="B3400" s="347"/>
      <c r="C3400" s="365"/>
      <c r="D3400" s="349"/>
      <c r="E3400" s="349"/>
      <c r="F3400" s="350"/>
      <c r="G3400" s="349"/>
      <c r="H3400" s="349"/>
      <c r="I3400" s="353"/>
      <c r="J3400" s="352"/>
      <c r="K3400" s="353"/>
      <c r="L3400" s="352"/>
      <c r="M3400" s="364"/>
      <c r="N3400" s="74"/>
      <c r="O3400" s="74"/>
      <c r="P3400" s="139"/>
    </row>
    <row r="3401" spans="1:16" x14ac:dyDescent="0.2">
      <c r="A3401" s="357"/>
      <c r="B3401" s="347"/>
      <c r="C3401" s="365"/>
      <c r="D3401" s="349"/>
      <c r="E3401" s="349"/>
      <c r="F3401" s="350"/>
      <c r="G3401" s="349"/>
      <c r="H3401" s="349"/>
      <c r="I3401" s="353"/>
      <c r="J3401" s="352"/>
      <c r="K3401" s="353"/>
      <c r="L3401" s="352"/>
      <c r="M3401" s="364"/>
      <c r="N3401" s="74"/>
      <c r="O3401" s="74"/>
      <c r="P3401" s="139"/>
    </row>
    <row r="3402" spans="1:16" x14ac:dyDescent="0.2">
      <c r="A3402" s="357"/>
      <c r="B3402" s="347"/>
      <c r="C3402" s="365"/>
      <c r="D3402" s="349"/>
      <c r="E3402" s="349"/>
      <c r="F3402" s="350"/>
      <c r="G3402" s="349"/>
      <c r="H3402" s="349"/>
      <c r="I3402" s="353"/>
      <c r="J3402" s="352"/>
      <c r="K3402" s="353"/>
      <c r="L3402" s="352"/>
      <c r="M3402" s="364"/>
      <c r="N3402" s="74"/>
      <c r="O3402" s="74"/>
      <c r="P3402" s="139"/>
    </row>
    <row r="3403" spans="1:16" x14ac:dyDescent="0.2">
      <c r="A3403" s="357"/>
      <c r="B3403" s="347"/>
      <c r="C3403" s="365"/>
      <c r="D3403" s="349"/>
      <c r="E3403" s="349"/>
      <c r="F3403" s="350"/>
      <c r="G3403" s="349"/>
      <c r="H3403" s="349"/>
      <c r="I3403" s="353"/>
      <c r="J3403" s="352"/>
      <c r="K3403" s="353"/>
      <c r="L3403" s="352"/>
      <c r="M3403" s="364"/>
      <c r="N3403" s="74"/>
      <c r="O3403" s="74"/>
      <c r="P3403" s="139"/>
    </row>
    <row r="3404" spans="1:16" x14ac:dyDescent="0.2">
      <c r="A3404" s="357"/>
      <c r="B3404" s="347"/>
      <c r="C3404" s="365"/>
      <c r="D3404" s="349"/>
      <c r="E3404" s="349"/>
      <c r="F3404" s="350"/>
      <c r="G3404" s="349"/>
      <c r="H3404" s="349"/>
      <c r="I3404" s="353"/>
      <c r="J3404" s="352"/>
      <c r="K3404" s="353"/>
      <c r="L3404" s="352"/>
      <c r="M3404" s="364"/>
      <c r="N3404" s="74"/>
      <c r="O3404" s="74"/>
      <c r="P3404" s="139"/>
    </row>
    <row r="3405" spans="1:16" x14ac:dyDescent="0.2">
      <c r="A3405" s="357"/>
      <c r="B3405" s="347"/>
      <c r="C3405" s="365"/>
      <c r="D3405" s="349"/>
      <c r="E3405" s="349"/>
      <c r="F3405" s="350"/>
      <c r="G3405" s="349"/>
      <c r="H3405" s="349"/>
      <c r="I3405" s="353"/>
      <c r="J3405" s="352"/>
      <c r="K3405" s="353"/>
      <c r="L3405" s="352"/>
      <c r="M3405" s="364"/>
      <c r="N3405" s="74"/>
      <c r="O3405" s="74"/>
      <c r="P3405" s="139"/>
    </row>
    <row r="3406" spans="1:16" x14ac:dyDescent="0.2">
      <c r="A3406" s="357"/>
      <c r="B3406" s="347"/>
      <c r="C3406" s="365"/>
      <c r="D3406" s="349"/>
      <c r="E3406" s="349"/>
      <c r="F3406" s="350"/>
      <c r="G3406" s="349"/>
      <c r="H3406" s="349"/>
      <c r="I3406" s="353"/>
      <c r="J3406" s="352"/>
      <c r="K3406" s="353"/>
      <c r="L3406" s="352"/>
      <c r="M3406" s="364"/>
      <c r="N3406" s="74"/>
      <c r="O3406" s="74"/>
      <c r="P3406" s="139"/>
    </row>
    <row r="3407" spans="1:16" x14ac:dyDescent="0.2">
      <c r="A3407" s="357"/>
      <c r="B3407" s="347"/>
      <c r="C3407" s="365"/>
      <c r="D3407" s="349"/>
      <c r="E3407" s="349"/>
      <c r="F3407" s="350"/>
      <c r="G3407" s="349"/>
      <c r="H3407" s="349"/>
      <c r="I3407" s="353"/>
      <c r="J3407" s="352"/>
      <c r="K3407" s="353"/>
      <c r="L3407" s="352"/>
      <c r="M3407" s="364"/>
      <c r="N3407" s="74"/>
      <c r="O3407" s="74"/>
      <c r="P3407" s="139"/>
    </row>
    <row r="3408" spans="1:16" x14ac:dyDescent="0.2">
      <c r="A3408" s="357"/>
      <c r="B3408" s="347"/>
      <c r="C3408" s="365"/>
      <c r="D3408" s="349"/>
      <c r="E3408" s="349"/>
      <c r="F3408" s="350"/>
      <c r="G3408" s="349"/>
      <c r="H3408" s="349"/>
      <c r="I3408" s="353"/>
      <c r="J3408" s="352"/>
      <c r="K3408" s="353"/>
      <c r="L3408" s="352"/>
      <c r="M3408" s="364"/>
      <c r="N3408" s="74"/>
      <c r="O3408" s="74"/>
      <c r="P3408" s="139"/>
    </row>
    <row r="3409" spans="1:16" x14ac:dyDescent="0.2">
      <c r="A3409" s="357"/>
      <c r="B3409" s="347"/>
      <c r="C3409" s="365"/>
      <c r="D3409" s="349"/>
      <c r="E3409" s="349"/>
      <c r="F3409" s="350"/>
      <c r="G3409" s="349"/>
      <c r="H3409" s="349"/>
      <c r="I3409" s="353"/>
      <c r="J3409" s="352"/>
      <c r="K3409" s="353"/>
      <c r="L3409" s="352"/>
      <c r="M3409" s="364"/>
      <c r="N3409" s="74"/>
      <c r="O3409" s="74"/>
      <c r="P3409" s="139"/>
    </row>
    <row r="3410" spans="1:16" x14ac:dyDescent="0.2">
      <c r="A3410" s="357"/>
      <c r="B3410" s="347"/>
      <c r="C3410" s="365"/>
      <c r="D3410" s="349"/>
      <c r="E3410" s="349"/>
      <c r="F3410" s="350"/>
      <c r="G3410" s="349"/>
      <c r="H3410" s="349"/>
      <c r="I3410" s="353"/>
      <c r="J3410" s="352"/>
      <c r="K3410" s="353"/>
      <c r="L3410" s="352"/>
      <c r="M3410" s="364"/>
      <c r="N3410" s="74"/>
      <c r="O3410" s="74"/>
      <c r="P3410" s="139"/>
    </row>
    <row r="3411" spans="1:16" x14ac:dyDescent="0.2">
      <c r="A3411" s="357"/>
      <c r="B3411" s="347"/>
      <c r="C3411" s="365"/>
      <c r="D3411" s="349"/>
      <c r="E3411" s="349"/>
      <c r="F3411" s="350"/>
      <c r="G3411" s="349"/>
      <c r="H3411" s="349"/>
      <c r="I3411" s="353"/>
      <c r="J3411" s="352"/>
      <c r="K3411" s="353"/>
      <c r="L3411" s="352"/>
      <c r="M3411" s="364"/>
      <c r="N3411" s="74"/>
      <c r="O3411" s="74"/>
      <c r="P3411" s="139"/>
    </row>
    <row r="3412" spans="1:16" x14ac:dyDescent="0.2">
      <c r="A3412" s="357"/>
      <c r="B3412" s="347"/>
      <c r="C3412" s="365"/>
      <c r="D3412" s="349"/>
      <c r="E3412" s="349"/>
      <c r="F3412" s="350"/>
      <c r="G3412" s="349"/>
      <c r="H3412" s="349"/>
      <c r="I3412" s="353"/>
      <c r="J3412" s="352"/>
      <c r="K3412" s="353"/>
      <c r="L3412" s="352"/>
      <c r="M3412" s="364"/>
      <c r="N3412" s="74"/>
      <c r="O3412" s="74"/>
      <c r="P3412" s="139"/>
    </row>
    <row r="3413" spans="1:16" x14ac:dyDescent="0.2">
      <c r="A3413" s="357"/>
      <c r="B3413" s="347"/>
      <c r="C3413" s="365"/>
      <c r="D3413" s="349"/>
      <c r="E3413" s="349"/>
      <c r="F3413" s="350"/>
      <c r="G3413" s="349"/>
      <c r="H3413" s="349"/>
      <c r="I3413" s="353"/>
      <c r="J3413" s="352"/>
      <c r="K3413" s="353"/>
      <c r="L3413" s="352"/>
      <c r="M3413" s="364"/>
      <c r="N3413" s="74"/>
      <c r="O3413" s="74"/>
      <c r="P3413" s="139"/>
    </row>
    <row r="3414" spans="1:16" x14ac:dyDescent="0.2">
      <c r="A3414" s="357"/>
      <c r="B3414" s="347"/>
      <c r="C3414" s="365"/>
      <c r="D3414" s="349"/>
      <c r="E3414" s="349"/>
      <c r="F3414" s="350"/>
      <c r="G3414" s="349"/>
      <c r="H3414" s="349"/>
      <c r="I3414" s="353"/>
      <c r="J3414" s="352"/>
      <c r="K3414" s="353"/>
      <c r="L3414" s="352"/>
      <c r="M3414" s="364"/>
      <c r="N3414" s="74"/>
      <c r="O3414" s="74"/>
      <c r="P3414" s="139"/>
    </row>
    <row r="3415" spans="1:16" x14ac:dyDescent="0.2">
      <c r="A3415" s="357"/>
      <c r="B3415" s="347"/>
      <c r="C3415" s="365"/>
      <c r="D3415" s="349"/>
      <c r="E3415" s="349"/>
      <c r="F3415" s="350"/>
      <c r="G3415" s="349"/>
      <c r="H3415" s="349"/>
      <c r="I3415" s="353"/>
      <c r="J3415" s="352"/>
      <c r="K3415" s="353"/>
      <c r="L3415" s="352"/>
      <c r="M3415" s="364"/>
      <c r="N3415" s="74"/>
      <c r="O3415" s="74"/>
      <c r="P3415" s="139"/>
    </row>
    <row r="3416" spans="1:16" x14ac:dyDescent="0.2">
      <c r="A3416" s="357"/>
      <c r="B3416" s="347"/>
      <c r="C3416" s="365"/>
      <c r="D3416" s="349"/>
      <c r="E3416" s="349"/>
      <c r="F3416" s="350"/>
      <c r="G3416" s="349"/>
      <c r="H3416" s="349"/>
      <c r="I3416" s="353"/>
      <c r="J3416" s="352"/>
      <c r="K3416" s="353"/>
      <c r="L3416" s="352"/>
      <c r="M3416" s="364"/>
      <c r="N3416" s="74"/>
      <c r="O3416" s="74"/>
      <c r="P3416" s="139"/>
    </row>
    <row r="3417" spans="1:16" x14ac:dyDescent="0.2">
      <c r="A3417" s="357"/>
      <c r="B3417" s="347"/>
      <c r="C3417" s="365"/>
      <c r="D3417" s="349"/>
      <c r="E3417" s="349"/>
      <c r="F3417" s="350"/>
      <c r="G3417" s="349"/>
      <c r="H3417" s="349"/>
      <c r="I3417" s="353"/>
      <c r="J3417" s="352"/>
      <c r="K3417" s="353"/>
      <c r="L3417" s="352"/>
      <c r="M3417" s="364"/>
      <c r="N3417" s="74"/>
      <c r="O3417" s="74"/>
      <c r="P3417" s="139"/>
    </row>
    <row r="3418" spans="1:16" x14ac:dyDescent="0.2">
      <c r="A3418" s="357"/>
      <c r="B3418" s="347"/>
      <c r="C3418" s="365"/>
      <c r="D3418" s="349"/>
      <c r="E3418" s="349"/>
      <c r="F3418" s="350"/>
      <c r="G3418" s="349"/>
      <c r="H3418" s="349"/>
      <c r="I3418" s="353"/>
      <c r="J3418" s="352"/>
      <c r="K3418" s="353"/>
      <c r="L3418" s="352"/>
      <c r="M3418" s="364"/>
      <c r="N3418" s="74"/>
      <c r="O3418" s="74"/>
      <c r="P3418" s="139"/>
    </row>
    <row r="3419" spans="1:16" x14ac:dyDescent="0.2">
      <c r="A3419" s="357"/>
      <c r="B3419" s="347"/>
      <c r="C3419" s="365"/>
      <c r="D3419" s="349"/>
      <c r="E3419" s="349"/>
      <c r="F3419" s="350"/>
      <c r="G3419" s="349"/>
      <c r="H3419" s="349"/>
      <c r="I3419" s="353"/>
      <c r="J3419" s="352"/>
      <c r="K3419" s="353"/>
      <c r="L3419" s="352"/>
      <c r="M3419" s="364"/>
      <c r="N3419" s="74"/>
      <c r="O3419" s="74"/>
      <c r="P3419" s="139"/>
    </row>
    <row r="3420" spans="1:16" x14ac:dyDescent="0.2">
      <c r="A3420" s="357"/>
      <c r="B3420" s="347"/>
      <c r="C3420" s="365"/>
      <c r="D3420" s="349"/>
      <c r="E3420" s="349"/>
      <c r="F3420" s="350"/>
      <c r="G3420" s="349"/>
      <c r="H3420" s="349"/>
      <c r="I3420" s="353"/>
      <c r="J3420" s="352"/>
      <c r="K3420" s="353"/>
      <c r="L3420" s="352"/>
      <c r="M3420" s="364"/>
      <c r="N3420" s="74"/>
      <c r="O3420" s="74"/>
      <c r="P3420" s="139"/>
    </row>
    <row r="3421" spans="1:16" x14ac:dyDescent="0.2">
      <c r="A3421" s="357"/>
      <c r="B3421" s="347"/>
      <c r="C3421" s="365"/>
      <c r="D3421" s="349"/>
      <c r="E3421" s="349"/>
      <c r="F3421" s="350"/>
      <c r="G3421" s="349"/>
      <c r="H3421" s="349"/>
      <c r="I3421" s="353"/>
      <c r="J3421" s="352"/>
      <c r="K3421" s="353"/>
      <c r="L3421" s="352"/>
      <c r="M3421" s="364"/>
      <c r="N3421" s="74"/>
      <c r="O3421" s="74"/>
      <c r="P3421" s="139"/>
    </row>
    <row r="3422" spans="1:16" x14ac:dyDescent="0.2">
      <c r="A3422" s="357"/>
      <c r="B3422" s="347"/>
      <c r="C3422" s="365"/>
      <c r="D3422" s="349"/>
      <c r="E3422" s="349"/>
      <c r="F3422" s="350"/>
      <c r="G3422" s="349"/>
      <c r="H3422" s="349"/>
      <c r="I3422" s="353"/>
      <c r="J3422" s="352"/>
      <c r="K3422" s="353"/>
      <c r="L3422" s="352"/>
      <c r="M3422" s="364"/>
      <c r="N3422" s="74"/>
      <c r="O3422" s="74"/>
      <c r="P3422" s="139"/>
    </row>
    <row r="3423" spans="1:16" x14ac:dyDescent="0.2">
      <c r="A3423" s="357"/>
      <c r="B3423" s="347"/>
      <c r="C3423" s="365"/>
      <c r="D3423" s="349"/>
      <c r="E3423" s="349"/>
      <c r="F3423" s="350"/>
      <c r="G3423" s="349"/>
      <c r="H3423" s="349"/>
      <c r="I3423" s="353"/>
      <c r="J3423" s="352"/>
      <c r="K3423" s="353"/>
      <c r="L3423" s="352"/>
      <c r="M3423" s="364"/>
      <c r="N3423" s="74"/>
      <c r="O3423" s="74"/>
      <c r="P3423" s="139"/>
    </row>
    <row r="3424" spans="1:16" x14ac:dyDescent="0.2">
      <c r="A3424" s="357"/>
      <c r="B3424" s="347"/>
      <c r="C3424" s="365"/>
      <c r="D3424" s="349"/>
      <c r="E3424" s="349"/>
      <c r="F3424" s="350"/>
      <c r="G3424" s="349"/>
      <c r="H3424" s="349"/>
      <c r="I3424" s="353"/>
      <c r="J3424" s="352"/>
      <c r="K3424" s="353"/>
      <c r="L3424" s="352"/>
      <c r="M3424" s="364"/>
      <c r="N3424" s="74"/>
      <c r="O3424" s="74"/>
      <c r="P3424" s="139"/>
    </row>
    <row r="3425" spans="1:16" x14ac:dyDescent="0.2">
      <c r="A3425" s="357"/>
      <c r="B3425" s="347"/>
      <c r="C3425" s="365"/>
      <c r="D3425" s="349"/>
      <c r="E3425" s="349"/>
      <c r="F3425" s="350"/>
      <c r="G3425" s="349"/>
      <c r="H3425" s="349"/>
      <c r="I3425" s="353"/>
      <c r="J3425" s="352"/>
      <c r="K3425" s="353"/>
      <c r="L3425" s="352"/>
      <c r="M3425" s="364"/>
      <c r="N3425" s="74"/>
      <c r="O3425" s="74"/>
      <c r="P3425" s="139"/>
    </row>
    <row r="3426" spans="1:16" x14ac:dyDescent="0.2">
      <c r="A3426" s="357"/>
      <c r="B3426" s="347"/>
      <c r="C3426" s="365"/>
      <c r="D3426" s="349"/>
      <c r="E3426" s="349"/>
      <c r="F3426" s="350"/>
      <c r="G3426" s="349"/>
      <c r="H3426" s="349"/>
      <c r="I3426" s="353"/>
      <c r="J3426" s="352"/>
      <c r="K3426" s="353"/>
      <c r="L3426" s="352"/>
      <c r="M3426" s="364"/>
      <c r="N3426" s="74"/>
      <c r="O3426" s="74"/>
      <c r="P3426" s="139"/>
    </row>
    <row r="3427" spans="1:16" x14ac:dyDescent="0.2">
      <c r="A3427" s="357"/>
      <c r="B3427" s="347"/>
      <c r="C3427" s="365"/>
      <c r="D3427" s="349"/>
      <c r="E3427" s="349"/>
      <c r="F3427" s="350"/>
      <c r="G3427" s="349"/>
      <c r="H3427" s="349"/>
      <c r="I3427" s="353"/>
      <c r="J3427" s="352"/>
      <c r="K3427" s="353"/>
      <c r="L3427" s="352"/>
      <c r="M3427" s="364"/>
      <c r="N3427" s="74"/>
      <c r="O3427" s="74"/>
      <c r="P3427" s="139"/>
    </row>
    <row r="3428" spans="1:16" x14ac:dyDescent="0.2">
      <c r="A3428" s="357"/>
      <c r="B3428" s="347"/>
      <c r="C3428" s="365"/>
      <c r="D3428" s="349"/>
      <c r="E3428" s="349"/>
      <c r="F3428" s="350"/>
      <c r="G3428" s="349"/>
      <c r="H3428" s="349"/>
      <c r="I3428" s="353"/>
      <c r="J3428" s="352"/>
      <c r="K3428" s="353"/>
      <c r="L3428" s="352"/>
      <c r="M3428" s="364"/>
      <c r="N3428" s="74"/>
      <c r="O3428" s="74"/>
      <c r="P3428" s="139"/>
    </row>
    <row r="3429" spans="1:16" x14ac:dyDescent="0.2">
      <c r="A3429" s="357"/>
      <c r="B3429" s="347"/>
      <c r="C3429" s="365"/>
      <c r="D3429" s="349"/>
      <c r="E3429" s="349"/>
      <c r="F3429" s="350"/>
      <c r="G3429" s="349"/>
      <c r="H3429" s="349"/>
      <c r="I3429" s="353"/>
      <c r="J3429" s="352"/>
      <c r="K3429" s="353"/>
      <c r="L3429" s="352"/>
      <c r="M3429" s="364"/>
      <c r="N3429" s="74"/>
      <c r="O3429" s="74"/>
      <c r="P3429" s="139"/>
    </row>
    <row r="3430" spans="1:16" x14ac:dyDescent="0.2">
      <c r="A3430" s="357"/>
      <c r="B3430" s="347"/>
      <c r="C3430" s="365"/>
      <c r="D3430" s="349"/>
      <c r="E3430" s="349"/>
      <c r="F3430" s="350"/>
      <c r="G3430" s="349"/>
      <c r="H3430" s="349"/>
      <c r="I3430" s="353"/>
      <c r="J3430" s="352"/>
      <c r="K3430" s="353"/>
      <c r="L3430" s="352"/>
      <c r="M3430" s="364"/>
      <c r="N3430" s="74"/>
      <c r="O3430" s="74"/>
      <c r="P3430" s="139"/>
    </row>
    <row r="3431" spans="1:16" x14ac:dyDescent="0.2">
      <c r="A3431" s="357"/>
      <c r="B3431" s="347"/>
      <c r="C3431" s="365"/>
      <c r="D3431" s="349"/>
      <c r="E3431" s="349"/>
      <c r="F3431" s="350"/>
      <c r="G3431" s="349"/>
      <c r="H3431" s="349"/>
      <c r="I3431" s="353"/>
      <c r="J3431" s="352"/>
      <c r="K3431" s="353"/>
      <c r="L3431" s="352"/>
      <c r="M3431" s="364"/>
      <c r="N3431" s="74"/>
      <c r="O3431" s="74"/>
      <c r="P3431" s="139"/>
    </row>
    <row r="3432" spans="1:16" x14ac:dyDescent="0.2">
      <c r="A3432" s="357"/>
      <c r="B3432" s="347"/>
      <c r="C3432" s="365"/>
      <c r="D3432" s="349"/>
      <c r="E3432" s="349"/>
      <c r="F3432" s="350"/>
      <c r="G3432" s="349"/>
      <c r="H3432" s="349"/>
      <c r="I3432" s="353"/>
      <c r="J3432" s="352"/>
      <c r="K3432" s="353"/>
      <c r="L3432" s="352"/>
      <c r="M3432" s="364"/>
      <c r="N3432" s="74"/>
      <c r="O3432" s="74"/>
      <c r="P3432" s="139"/>
    </row>
    <row r="3433" spans="1:16" x14ac:dyDescent="0.2">
      <c r="A3433" s="357"/>
      <c r="B3433" s="347"/>
      <c r="C3433" s="365"/>
      <c r="D3433" s="349"/>
      <c r="E3433" s="349"/>
      <c r="F3433" s="350"/>
      <c r="G3433" s="349"/>
      <c r="H3433" s="349"/>
      <c r="I3433" s="353"/>
      <c r="J3433" s="352"/>
      <c r="K3433" s="353"/>
      <c r="L3433" s="352"/>
      <c r="M3433" s="364"/>
      <c r="N3433" s="74"/>
      <c r="O3433" s="74"/>
      <c r="P3433" s="139"/>
    </row>
    <row r="3434" spans="1:16" x14ac:dyDescent="0.2">
      <c r="A3434" s="357"/>
      <c r="B3434" s="347"/>
      <c r="C3434" s="365"/>
      <c r="D3434" s="349"/>
      <c r="E3434" s="349"/>
      <c r="F3434" s="350"/>
      <c r="G3434" s="349"/>
      <c r="H3434" s="349"/>
      <c r="I3434" s="353"/>
      <c r="J3434" s="352"/>
      <c r="K3434" s="353"/>
      <c r="L3434" s="352"/>
      <c r="M3434" s="364"/>
      <c r="N3434" s="74"/>
      <c r="O3434" s="74"/>
      <c r="P3434" s="139"/>
    </row>
    <row r="3435" spans="1:16" x14ac:dyDescent="0.2">
      <c r="A3435" s="357"/>
      <c r="B3435" s="347"/>
      <c r="C3435" s="365"/>
      <c r="D3435" s="349"/>
      <c r="E3435" s="349"/>
      <c r="F3435" s="350"/>
      <c r="G3435" s="349"/>
      <c r="H3435" s="349"/>
      <c r="I3435" s="353"/>
      <c r="J3435" s="352"/>
      <c r="K3435" s="353"/>
      <c r="L3435" s="352"/>
      <c r="M3435" s="364"/>
      <c r="N3435" s="74"/>
      <c r="O3435" s="74"/>
      <c r="P3435" s="139"/>
    </row>
    <row r="3436" spans="1:16" x14ac:dyDescent="0.2">
      <c r="A3436" s="357"/>
      <c r="B3436" s="347"/>
      <c r="C3436" s="365"/>
      <c r="D3436" s="349"/>
      <c r="E3436" s="349"/>
      <c r="F3436" s="350"/>
      <c r="G3436" s="349"/>
      <c r="H3436" s="349"/>
      <c r="I3436" s="353"/>
      <c r="J3436" s="352"/>
      <c r="K3436" s="353"/>
      <c r="L3436" s="352"/>
      <c r="M3436" s="364"/>
      <c r="N3436" s="74"/>
      <c r="O3436" s="74"/>
      <c r="P3436" s="139"/>
    </row>
    <row r="3437" spans="1:16" x14ac:dyDescent="0.2">
      <c r="A3437" s="357"/>
      <c r="B3437" s="347"/>
      <c r="C3437" s="365"/>
      <c r="D3437" s="349"/>
      <c r="E3437" s="349"/>
      <c r="F3437" s="350"/>
      <c r="G3437" s="349"/>
      <c r="H3437" s="349"/>
      <c r="I3437" s="353"/>
      <c r="J3437" s="352"/>
      <c r="K3437" s="353"/>
      <c r="L3437" s="352"/>
      <c r="M3437" s="364"/>
      <c r="N3437" s="74"/>
      <c r="O3437" s="74"/>
      <c r="P3437" s="139"/>
    </row>
    <row r="3438" spans="1:16" x14ac:dyDescent="0.2">
      <c r="A3438" s="357"/>
      <c r="B3438" s="347"/>
      <c r="C3438" s="365"/>
      <c r="D3438" s="349"/>
      <c r="E3438" s="349"/>
      <c r="F3438" s="350"/>
      <c r="G3438" s="349"/>
      <c r="H3438" s="349"/>
      <c r="I3438" s="353"/>
      <c r="J3438" s="352"/>
      <c r="K3438" s="353"/>
      <c r="L3438" s="352"/>
      <c r="M3438" s="364"/>
      <c r="N3438" s="74"/>
      <c r="O3438" s="74"/>
      <c r="P3438" s="139"/>
    </row>
    <row r="3439" spans="1:16" x14ac:dyDescent="0.2">
      <c r="A3439" s="357"/>
      <c r="B3439" s="347"/>
      <c r="C3439" s="365"/>
      <c r="D3439" s="349"/>
      <c r="E3439" s="349"/>
      <c r="F3439" s="350"/>
      <c r="G3439" s="349"/>
      <c r="H3439" s="349"/>
      <c r="I3439" s="353"/>
      <c r="J3439" s="352"/>
      <c r="K3439" s="353"/>
      <c r="L3439" s="352"/>
      <c r="M3439" s="364"/>
      <c r="N3439" s="74"/>
      <c r="O3439" s="74"/>
      <c r="P3439" s="139"/>
    </row>
    <row r="3440" spans="1:16" x14ac:dyDescent="0.2">
      <c r="A3440" s="357"/>
      <c r="B3440" s="347"/>
      <c r="C3440" s="365"/>
      <c r="D3440" s="349"/>
      <c r="E3440" s="349"/>
      <c r="F3440" s="350"/>
      <c r="G3440" s="349"/>
      <c r="H3440" s="349"/>
      <c r="I3440" s="353"/>
      <c r="J3440" s="352"/>
      <c r="K3440" s="353"/>
      <c r="L3440" s="352"/>
      <c r="M3440" s="364"/>
      <c r="N3440" s="74"/>
      <c r="O3440" s="74"/>
      <c r="P3440" s="139"/>
    </row>
    <row r="3441" spans="1:16" x14ac:dyDescent="0.2">
      <c r="A3441" s="357"/>
      <c r="B3441" s="347"/>
      <c r="C3441" s="365"/>
      <c r="D3441" s="349"/>
      <c r="E3441" s="349"/>
      <c r="F3441" s="350"/>
      <c r="G3441" s="349"/>
      <c r="H3441" s="349"/>
      <c r="I3441" s="353"/>
      <c r="J3441" s="352"/>
      <c r="K3441" s="353"/>
      <c r="L3441" s="352"/>
      <c r="M3441" s="364"/>
      <c r="N3441" s="74"/>
      <c r="O3441" s="74"/>
      <c r="P3441" s="139"/>
    </row>
    <row r="3442" spans="1:16" x14ac:dyDescent="0.2">
      <c r="A3442" s="357"/>
      <c r="B3442" s="347"/>
      <c r="C3442" s="365"/>
      <c r="D3442" s="349"/>
      <c r="E3442" s="349"/>
      <c r="F3442" s="350"/>
      <c r="G3442" s="349"/>
      <c r="H3442" s="349"/>
      <c r="I3442" s="353"/>
      <c r="J3442" s="352"/>
      <c r="K3442" s="353"/>
      <c r="L3442" s="352"/>
      <c r="M3442" s="364"/>
      <c r="N3442" s="74"/>
      <c r="O3442" s="74"/>
      <c r="P3442" s="139"/>
    </row>
    <row r="3443" spans="1:16" x14ac:dyDescent="0.2">
      <c r="A3443" s="357"/>
      <c r="B3443" s="347"/>
      <c r="C3443" s="365"/>
      <c r="D3443" s="349"/>
      <c r="E3443" s="349"/>
      <c r="F3443" s="350"/>
      <c r="G3443" s="349"/>
      <c r="H3443" s="349"/>
      <c r="I3443" s="353"/>
      <c r="J3443" s="352"/>
      <c r="K3443" s="353"/>
      <c r="L3443" s="352"/>
      <c r="M3443" s="364"/>
      <c r="N3443" s="74"/>
      <c r="O3443" s="74"/>
      <c r="P3443" s="139"/>
    </row>
    <row r="3444" spans="1:16" x14ac:dyDescent="0.2">
      <c r="A3444" s="357"/>
      <c r="B3444" s="347"/>
      <c r="C3444" s="365"/>
      <c r="D3444" s="349"/>
      <c r="E3444" s="349"/>
      <c r="F3444" s="350"/>
      <c r="G3444" s="349"/>
      <c r="H3444" s="349"/>
      <c r="I3444" s="353"/>
      <c r="J3444" s="352"/>
      <c r="K3444" s="353"/>
      <c r="L3444" s="352"/>
      <c r="M3444" s="364"/>
      <c r="N3444" s="74"/>
      <c r="O3444" s="74"/>
      <c r="P3444" s="139"/>
    </row>
    <row r="3445" spans="1:16" x14ac:dyDescent="0.2">
      <c r="A3445" s="357"/>
      <c r="B3445" s="347"/>
      <c r="C3445" s="365"/>
      <c r="D3445" s="349"/>
      <c r="E3445" s="349"/>
      <c r="F3445" s="350"/>
      <c r="G3445" s="349"/>
      <c r="H3445" s="349"/>
      <c r="I3445" s="353"/>
      <c r="J3445" s="352"/>
      <c r="K3445" s="353"/>
      <c r="L3445" s="352"/>
      <c r="M3445" s="364"/>
      <c r="N3445" s="74"/>
      <c r="O3445" s="74"/>
      <c r="P3445" s="139"/>
    </row>
    <row r="3446" spans="1:16" x14ac:dyDescent="0.2">
      <c r="A3446" s="357"/>
      <c r="B3446" s="347"/>
      <c r="C3446" s="365"/>
      <c r="D3446" s="349"/>
      <c r="E3446" s="349"/>
      <c r="F3446" s="350"/>
      <c r="G3446" s="349"/>
      <c r="H3446" s="349"/>
      <c r="I3446" s="353"/>
      <c r="J3446" s="352"/>
      <c r="K3446" s="353"/>
      <c r="L3446" s="352"/>
      <c r="M3446" s="364"/>
      <c r="N3446" s="74"/>
      <c r="O3446" s="74"/>
      <c r="P3446" s="139"/>
    </row>
    <row r="3447" spans="1:16" x14ac:dyDescent="0.2">
      <c r="A3447" s="357"/>
      <c r="B3447" s="347"/>
      <c r="C3447" s="365"/>
      <c r="D3447" s="349"/>
      <c r="E3447" s="349"/>
      <c r="F3447" s="350"/>
      <c r="G3447" s="349"/>
      <c r="H3447" s="349"/>
      <c r="I3447" s="353"/>
      <c r="J3447" s="352"/>
      <c r="K3447" s="353"/>
      <c r="L3447" s="352"/>
      <c r="M3447" s="364"/>
      <c r="N3447" s="74"/>
      <c r="O3447" s="74"/>
      <c r="P3447" s="139"/>
    </row>
    <row r="3448" spans="1:16" x14ac:dyDescent="0.2">
      <c r="A3448" s="357"/>
      <c r="B3448" s="347"/>
      <c r="C3448" s="365"/>
      <c r="D3448" s="349"/>
      <c r="E3448" s="349"/>
      <c r="F3448" s="350"/>
      <c r="G3448" s="349"/>
      <c r="H3448" s="349"/>
      <c r="I3448" s="353"/>
      <c r="J3448" s="352"/>
      <c r="K3448" s="353"/>
      <c r="L3448" s="352"/>
      <c r="M3448" s="364"/>
      <c r="N3448" s="74"/>
      <c r="O3448" s="74"/>
      <c r="P3448" s="139"/>
    </row>
    <row r="3449" spans="1:16" x14ac:dyDescent="0.2">
      <c r="A3449" s="357"/>
      <c r="B3449" s="347"/>
      <c r="C3449" s="365"/>
      <c r="D3449" s="349"/>
      <c r="E3449" s="349"/>
      <c r="F3449" s="350"/>
      <c r="G3449" s="349"/>
      <c r="H3449" s="349"/>
      <c r="I3449" s="353"/>
      <c r="J3449" s="352"/>
      <c r="K3449" s="353"/>
      <c r="L3449" s="352"/>
      <c r="M3449" s="364"/>
      <c r="N3449" s="74"/>
      <c r="O3449" s="74"/>
      <c r="P3449" s="139"/>
    </row>
    <row r="3450" spans="1:16" x14ac:dyDescent="0.2">
      <c r="A3450" s="357"/>
      <c r="B3450" s="347"/>
      <c r="C3450" s="365"/>
      <c r="D3450" s="349"/>
      <c r="E3450" s="349"/>
      <c r="F3450" s="350"/>
      <c r="G3450" s="349"/>
      <c r="H3450" s="349"/>
      <c r="I3450" s="353"/>
      <c r="J3450" s="352"/>
      <c r="K3450" s="353"/>
      <c r="L3450" s="352"/>
      <c r="M3450" s="364"/>
      <c r="N3450" s="74"/>
      <c r="O3450" s="74"/>
      <c r="P3450" s="139"/>
    </row>
    <row r="3451" spans="1:16" x14ac:dyDescent="0.2">
      <c r="A3451" s="357"/>
      <c r="B3451" s="347"/>
      <c r="C3451" s="365"/>
      <c r="D3451" s="349"/>
      <c r="E3451" s="349"/>
      <c r="F3451" s="350"/>
      <c r="G3451" s="349"/>
      <c r="H3451" s="349"/>
      <c r="I3451" s="353"/>
      <c r="J3451" s="352"/>
      <c r="K3451" s="353"/>
      <c r="L3451" s="352"/>
      <c r="M3451" s="364"/>
      <c r="N3451" s="74"/>
      <c r="O3451" s="74"/>
      <c r="P3451" s="139"/>
    </row>
    <row r="3452" spans="1:16" x14ac:dyDescent="0.2">
      <c r="A3452" s="357"/>
      <c r="B3452" s="347"/>
      <c r="C3452" s="365"/>
      <c r="D3452" s="349"/>
      <c r="E3452" s="349"/>
      <c r="F3452" s="350"/>
      <c r="G3452" s="349"/>
      <c r="H3452" s="349"/>
      <c r="I3452" s="353"/>
      <c r="J3452" s="352"/>
      <c r="K3452" s="353"/>
      <c r="L3452" s="352"/>
      <c r="M3452" s="364"/>
      <c r="N3452" s="74"/>
      <c r="O3452" s="74"/>
      <c r="P3452" s="139"/>
    </row>
    <row r="3453" spans="1:16" x14ac:dyDescent="0.2">
      <c r="A3453" s="357"/>
      <c r="B3453" s="347"/>
      <c r="C3453" s="365"/>
      <c r="D3453" s="349"/>
      <c r="E3453" s="349"/>
      <c r="F3453" s="350"/>
      <c r="G3453" s="349"/>
      <c r="H3453" s="349"/>
      <c r="I3453" s="353"/>
      <c r="J3453" s="352"/>
      <c r="K3453" s="353"/>
      <c r="L3453" s="352"/>
      <c r="M3453" s="364"/>
      <c r="N3453" s="74"/>
      <c r="O3453" s="74"/>
      <c r="P3453" s="139"/>
    </row>
    <row r="3454" spans="1:16" x14ac:dyDescent="0.2">
      <c r="A3454" s="357"/>
      <c r="B3454" s="347"/>
      <c r="C3454" s="365"/>
      <c r="D3454" s="349"/>
      <c r="E3454" s="349"/>
      <c r="F3454" s="350"/>
      <c r="G3454" s="349"/>
      <c r="H3454" s="349"/>
      <c r="I3454" s="353"/>
      <c r="J3454" s="352"/>
      <c r="K3454" s="353"/>
      <c r="L3454" s="352"/>
      <c r="M3454" s="364"/>
      <c r="N3454" s="74"/>
      <c r="O3454" s="74"/>
      <c r="P3454" s="139"/>
    </row>
    <row r="3455" spans="1:16" x14ac:dyDescent="0.2">
      <c r="A3455" s="357"/>
      <c r="B3455" s="347"/>
      <c r="C3455" s="365"/>
      <c r="D3455" s="349"/>
      <c r="E3455" s="349"/>
      <c r="F3455" s="350"/>
      <c r="G3455" s="349"/>
      <c r="H3455" s="349"/>
      <c r="I3455" s="353"/>
      <c r="J3455" s="352"/>
      <c r="K3455" s="353"/>
      <c r="L3455" s="352"/>
      <c r="M3455" s="364"/>
      <c r="N3455" s="74"/>
      <c r="O3455" s="74"/>
      <c r="P3455" s="139"/>
    </row>
    <row r="3456" spans="1:16" x14ac:dyDescent="0.2">
      <c r="A3456" s="357"/>
      <c r="B3456" s="347"/>
      <c r="C3456" s="365"/>
      <c r="D3456" s="349"/>
      <c r="E3456" s="349"/>
      <c r="F3456" s="350"/>
      <c r="G3456" s="349"/>
      <c r="H3456" s="349"/>
      <c r="I3456" s="353"/>
      <c r="J3456" s="352"/>
      <c r="K3456" s="353"/>
      <c r="L3456" s="352"/>
      <c r="M3456" s="364"/>
      <c r="N3456" s="74"/>
      <c r="O3456" s="74"/>
      <c r="P3456" s="139"/>
    </row>
    <row r="3457" spans="1:16" x14ac:dyDescent="0.2">
      <c r="A3457" s="357"/>
      <c r="B3457" s="347"/>
      <c r="C3457" s="365"/>
      <c r="D3457" s="349"/>
      <c r="E3457" s="349"/>
      <c r="F3457" s="350"/>
      <c r="G3457" s="349"/>
      <c r="H3457" s="349"/>
      <c r="I3457" s="353"/>
      <c r="J3457" s="352"/>
      <c r="K3457" s="353"/>
      <c r="L3457" s="352"/>
      <c r="M3457" s="364"/>
      <c r="N3457" s="74"/>
      <c r="O3457" s="74"/>
      <c r="P3457" s="139"/>
    </row>
    <row r="3458" spans="1:16" x14ac:dyDescent="0.2">
      <c r="A3458" s="357"/>
      <c r="B3458" s="347"/>
      <c r="C3458" s="365"/>
      <c r="D3458" s="349"/>
      <c r="E3458" s="349"/>
      <c r="F3458" s="350"/>
      <c r="G3458" s="349"/>
      <c r="H3458" s="349"/>
      <c r="I3458" s="353"/>
      <c r="J3458" s="352"/>
      <c r="K3458" s="353"/>
      <c r="L3458" s="352"/>
      <c r="M3458" s="364"/>
      <c r="N3458" s="74"/>
      <c r="O3458" s="74"/>
      <c r="P3458" s="139"/>
    </row>
    <row r="3459" spans="1:16" x14ac:dyDescent="0.2">
      <c r="A3459" s="357"/>
      <c r="B3459" s="347"/>
      <c r="C3459" s="365"/>
      <c r="D3459" s="349"/>
      <c r="E3459" s="349"/>
      <c r="F3459" s="350"/>
      <c r="G3459" s="349"/>
      <c r="H3459" s="349"/>
      <c r="I3459" s="353"/>
      <c r="J3459" s="352"/>
      <c r="K3459" s="353"/>
      <c r="L3459" s="352"/>
      <c r="M3459" s="364"/>
      <c r="N3459" s="74"/>
      <c r="O3459" s="74"/>
      <c r="P3459" s="139"/>
    </row>
    <row r="3460" spans="1:16" x14ac:dyDescent="0.2">
      <c r="A3460" s="357"/>
      <c r="B3460" s="347"/>
      <c r="C3460" s="365"/>
      <c r="D3460" s="349"/>
      <c r="E3460" s="349"/>
      <c r="F3460" s="350"/>
      <c r="G3460" s="349"/>
      <c r="H3460" s="349"/>
      <c r="I3460" s="353"/>
      <c r="J3460" s="352"/>
      <c r="K3460" s="353"/>
      <c r="L3460" s="352"/>
      <c r="M3460" s="364"/>
      <c r="N3460" s="74"/>
      <c r="O3460" s="74"/>
      <c r="P3460" s="139"/>
    </row>
    <row r="3461" spans="1:16" x14ac:dyDescent="0.2">
      <c r="A3461" s="357"/>
      <c r="B3461" s="347"/>
      <c r="C3461" s="365"/>
      <c r="D3461" s="349"/>
      <c r="E3461" s="349"/>
      <c r="F3461" s="350"/>
      <c r="G3461" s="349"/>
      <c r="H3461" s="349"/>
      <c r="I3461" s="353"/>
      <c r="J3461" s="352"/>
      <c r="K3461" s="353"/>
      <c r="L3461" s="352"/>
      <c r="M3461" s="364"/>
      <c r="N3461" s="74"/>
      <c r="O3461" s="74"/>
      <c r="P3461" s="139"/>
    </row>
    <row r="3462" spans="1:16" x14ac:dyDescent="0.2">
      <c r="A3462" s="357"/>
      <c r="B3462" s="347"/>
      <c r="C3462" s="365"/>
      <c r="D3462" s="349"/>
      <c r="E3462" s="349"/>
      <c r="F3462" s="350"/>
      <c r="G3462" s="349"/>
      <c r="H3462" s="349"/>
      <c r="I3462" s="353"/>
      <c r="J3462" s="352"/>
      <c r="K3462" s="353"/>
      <c r="L3462" s="352"/>
      <c r="M3462" s="364"/>
      <c r="N3462" s="74"/>
      <c r="O3462" s="74"/>
      <c r="P3462" s="139"/>
    </row>
    <row r="3463" spans="1:16" x14ac:dyDescent="0.2">
      <c r="A3463" s="357"/>
      <c r="B3463" s="347"/>
      <c r="C3463" s="365"/>
      <c r="D3463" s="349"/>
      <c r="E3463" s="349"/>
      <c r="F3463" s="350"/>
      <c r="G3463" s="349"/>
      <c r="H3463" s="349"/>
      <c r="I3463" s="353"/>
      <c r="J3463" s="352"/>
      <c r="K3463" s="353"/>
      <c r="L3463" s="352"/>
      <c r="M3463" s="364"/>
      <c r="N3463" s="74"/>
      <c r="O3463" s="74"/>
      <c r="P3463" s="139"/>
    </row>
    <row r="3464" spans="1:16" x14ac:dyDescent="0.2">
      <c r="A3464" s="357"/>
      <c r="B3464" s="347"/>
      <c r="C3464" s="365"/>
      <c r="D3464" s="349"/>
      <c r="E3464" s="349"/>
      <c r="F3464" s="350"/>
      <c r="G3464" s="349"/>
      <c r="H3464" s="349"/>
      <c r="I3464" s="353"/>
      <c r="J3464" s="352"/>
      <c r="K3464" s="353"/>
      <c r="L3464" s="352"/>
      <c r="M3464" s="364"/>
      <c r="N3464" s="74"/>
      <c r="O3464" s="74"/>
      <c r="P3464" s="139"/>
    </row>
    <row r="3465" spans="1:16" x14ac:dyDescent="0.2">
      <c r="A3465" s="357"/>
      <c r="B3465" s="347"/>
      <c r="C3465" s="365"/>
      <c r="D3465" s="349"/>
      <c r="E3465" s="349"/>
      <c r="F3465" s="350"/>
      <c r="G3465" s="349"/>
      <c r="H3465" s="349"/>
      <c r="I3465" s="353"/>
      <c r="J3465" s="352"/>
      <c r="K3465" s="353"/>
      <c r="L3465" s="352"/>
      <c r="M3465" s="364"/>
      <c r="N3465" s="74"/>
      <c r="O3465" s="74"/>
      <c r="P3465" s="139"/>
    </row>
    <row r="3466" spans="1:16" x14ac:dyDescent="0.2">
      <c r="A3466" s="357"/>
      <c r="B3466" s="347"/>
      <c r="C3466" s="365"/>
      <c r="D3466" s="349"/>
      <c r="E3466" s="349"/>
      <c r="F3466" s="350"/>
      <c r="G3466" s="349"/>
      <c r="H3466" s="349"/>
      <c r="I3466" s="353"/>
      <c r="J3466" s="352"/>
      <c r="K3466" s="353"/>
      <c r="L3466" s="352"/>
      <c r="M3466" s="364"/>
      <c r="N3466" s="74"/>
      <c r="O3466" s="74"/>
      <c r="P3466" s="139"/>
    </row>
    <row r="3467" spans="1:16" x14ac:dyDescent="0.2">
      <c r="A3467" s="357"/>
      <c r="B3467" s="347"/>
      <c r="C3467" s="365"/>
      <c r="D3467" s="349"/>
      <c r="E3467" s="349"/>
      <c r="F3467" s="350"/>
      <c r="G3467" s="349"/>
      <c r="H3467" s="349"/>
      <c r="I3467" s="353"/>
      <c r="J3467" s="352"/>
      <c r="K3467" s="353"/>
      <c r="L3467" s="352"/>
      <c r="M3467" s="364"/>
      <c r="N3467" s="74"/>
      <c r="O3467" s="74"/>
      <c r="P3467" s="139"/>
    </row>
    <row r="3468" spans="1:16" x14ac:dyDescent="0.2">
      <c r="A3468" s="357"/>
      <c r="B3468" s="347"/>
      <c r="C3468" s="365"/>
      <c r="D3468" s="349"/>
      <c r="E3468" s="349"/>
      <c r="F3468" s="350"/>
      <c r="G3468" s="349"/>
      <c r="H3468" s="349"/>
      <c r="I3468" s="353"/>
      <c r="J3468" s="352"/>
      <c r="K3468" s="353"/>
      <c r="L3468" s="352"/>
      <c r="M3468" s="364"/>
      <c r="N3468" s="74"/>
      <c r="O3468" s="74"/>
      <c r="P3468" s="139"/>
    </row>
    <row r="3469" spans="1:16" x14ac:dyDescent="0.2">
      <c r="A3469" s="357"/>
      <c r="B3469" s="347"/>
      <c r="C3469" s="365"/>
      <c r="D3469" s="349"/>
      <c r="E3469" s="349"/>
      <c r="F3469" s="350"/>
      <c r="G3469" s="349"/>
      <c r="H3469" s="349"/>
      <c r="I3469" s="353"/>
      <c r="J3469" s="352"/>
      <c r="K3469" s="353"/>
      <c r="L3469" s="352"/>
      <c r="M3469" s="364"/>
      <c r="N3469" s="74"/>
      <c r="O3469" s="74"/>
      <c r="P3469" s="139"/>
    </row>
    <row r="3470" spans="1:16" x14ac:dyDescent="0.2">
      <c r="A3470" s="357"/>
      <c r="B3470" s="347"/>
      <c r="C3470" s="365"/>
      <c r="D3470" s="349"/>
      <c r="E3470" s="349"/>
      <c r="F3470" s="350"/>
      <c r="G3470" s="349"/>
      <c r="H3470" s="349"/>
      <c r="I3470" s="353"/>
      <c r="J3470" s="352"/>
      <c r="K3470" s="353"/>
      <c r="L3470" s="352"/>
      <c r="M3470" s="364"/>
      <c r="N3470" s="74"/>
      <c r="O3470" s="74"/>
      <c r="P3470" s="139"/>
    </row>
    <row r="3471" spans="1:16" x14ac:dyDescent="0.2">
      <c r="A3471" s="357"/>
      <c r="B3471" s="347"/>
      <c r="C3471" s="365"/>
      <c r="D3471" s="349"/>
      <c r="E3471" s="349"/>
      <c r="F3471" s="350"/>
      <c r="G3471" s="349"/>
      <c r="H3471" s="349"/>
      <c r="I3471" s="353"/>
      <c r="J3471" s="352"/>
      <c r="K3471" s="353"/>
      <c r="L3471" s="352"/>
      <c r="M3471" s="364"/>
      <c r="N3471" s="74"/>
      <c r="O3471" s="74"/>
      <c r="P3471" s="139"/>
    </row>
    <row r="3472" spans="1:16" x14ac:dyDescent="0.2">
      <c r="A3472" s="357"/>
      <c r="B3472" s="347"/>
      <c r="C3472" s="365"/>
      <c r="D3472" s="349"/>
      <c r="E3472" s="349"/>
      <c r="F3472" s="350"/>
      <c r="G3472" s="349"/>
      <c r="H3472" s="349"/>
      <c r="I3472" s="353"/>
      <c r="J3472" s="352"/>
      <c r="K3472" s="353"/>
      <c r="L3472" s="352"/>
      <c r="M3472" s="364"/>
      <c r="N3472" s="74"/>
      <c r="O3472" s="74"/>
      <c r="P3472" s="139"/>
    </row>
    <row r="3473" spans="1:16" x14ac:dyDescent="0.2">
      <c r="A3473" s="357"/>
      <c r="B3473" s="347"/>
      <c r="C3473" s="365"/>
      <c r="D3473" s="349"/>
      <c r="E3473" s="349"/>
      <c r="F3473" s="350"/>
      <c r="G3473" s="349"/>
      <c r="H3473" s="349"/>
      <c r="I3473" s="353"/>
      <c r="J3473" s="352"/>
      <c r="K3473" s="353"/>
      <c r="L3473" s="352"/>
      <c r="M3473" s="364"/>
      <c r="N3473" s="74"/>
      <c r="O3473" s="74"/>
      <c r="P3473" s="139"/>
    </row>
    <row r="3474" spans="1:16" x14ac:dyDescent="0.2">
      <c r="A3474" s="357"/>
      <c r="B3474" s="347"/>
      <c r="C3474" s="365"/>
      <c r="D3474" s="349"/>
      <c r="E3474" s="349"/>
      <c r="F3474" s="350"/>
      <c r="G3474" s="349"/>
      <c r="H3474" s="349"/>
      <c r="I3474" s="353"/>
      <c r="J3474" s="352"/>
      <c r="K3474" s="353"/>
      <c r="L3474" s="352"/>
      <c r="M3474" s="364"/>
      <c r="N3474" s="74"/>
      <c r="O3474" s="74"/>
      <c r="P3474" s="139"/>
    </row>
    <row r="3475" spans="1:16" x14ac:dyDescent="0.2">
      <c r="A3475" s="357"/>
      <c r="B3475" s="347"/>
      <c r="C3475" s="365"/>
      <c r="D3475" s="349"/>
      <c r="E3475" s="349"/>
      <c r="F3475" s="350"/>
      <c r="G3475" s="349"/>
      <c r="H3475" s="349"/>
      <c r="I3475" s="353"/>
      <c r="J3475" s="352"/>
      <c r="K3475" s="353"/>
      <c r="L3475" s="352"/>
      <c r="M3475" s="364"/>
      <c r="N3475" s="74"/>
      <c r="O3475" s="74"/>
      <c r="P3475" s="139"/>
    </row>
    <row r="3476" spans="1:16" x14ac:dyDescent="0.2">
      <c r="A3476" s="357"/>
      <c r="B3476" s="347"/>
      <c r="C3476" s="365"/>
      <c r="D3476" s="349"/>
      <c r="E3476" s="349"/>
      <c r="F3476" s="350"/>
      <c r="G3476" s="349"/>
      <c r="H3476" s="349"/>
      <c r="I3476" s="353"/>
      <c r="J3476" s="352"/>
      <c r="K3476" s="353"/>
      <c r="L3476" s="352"/>
      <c r="M3476" s="364"/>
      <c r="N3476" s="74"/>
      <c r="O3476" s="74"/>
      <c r="P3476" s="139"/>
    </row>
    <row r="3477" spans="1:16" x14ac:dyDescent="0.2">
      <c r="A3477" s="357"/>
      <c r="B3477" s="347"/>
      <c r="C3477" s="365"/>
      <c r="D3477" s="349"/>
      <c r="E3477" s="349"/>
      <c r="F3477" s="350"/>
      <c r="G3477" s="349"/>
      <c r="H3477" s="349"/>
      <c r="I3477" s="353"/>
      <c r="J3477" s="352"/>
      <c r="K3477" s="353"/>
      <c r="L3477" s="352"/>
      <c r="M3477" s="364"/>
      <c r="N3477" s="74"/>
      <c r="O3477" s="74"/>
      <c r="P3477" s="139"/>
    </row>
    <row r="3478" spans="1:16" x14ac:dyDescent="0.2">
      <c r="A3478" s="357"/>
      <c r="B3478" s="347"/>
      <c r="C3478" s="365"/>
      <c r="D3478" s="349"/>
      <c r="E3478" s="349"/>
      <c r="F3478" s="350"/>
      <c r="G3478" s="349"/>
      <c r="H3478" s="349"/>
      <c r="I3478" s="353"/>
      <c r="J3478" s="352"/>
      <c r="K3478" s="353"/>
      <c r="L3478" s="352"/>
      <c r="M3478" s="364"/>
      <c r="N3478" s="74"/>
      <c r="O3478" s="74"/>
      <c r="P3478" s="139"/>
    </row>
    <row r="3479" spans="1:16" x14ac:dyDescent="0.2">
      <c r="A3479" s="357"/>
      <c r="B3479" s="347"/>
      <c r="C3479" s="365"/>
      <c r="D3479" s="349"/>
      <c r="E3479" s="349"/>
      <c r="F3479" s="350"/>
      <c r="G3479" s="349"/>
      <c r="H3479" s="349"/>
      <c r="I3479" s="353"/>
      <c r="J3479" s="352"/>
      <c r="K3479" s="353"/>
      <c r="L3479" s="352"/>
      <c r="M3479" s="364"/>
      <c r="N3479" s="74"/>
      <c r="O3479" s="74"/>
      <c r="P3479" s="139"/>
    </row>
    <row r="3480" spans="1:16" x14ac:dyDescent="0.2">
      <c r="A3480" s="357"/>
      <c r="B3480" s="347"/>
      <c r="C3480" s="365"/>
      <c r="D3480" s="349"/>
      <c r="E3480" s="349"/>
      <c r="F3480" s="350"/>
      <c r="G3480" s="349"/>
      <c r="H3480" s="349"/>
      <c r="I3480" s="353"/>
      <c r="J3480" s="352"/>
      <c r="K3480" s="353"/>
      <c r="L3480" s="352"/>
      <c r="M3480" s="364"/>
      <c r="N3480" s="74"/>
      <c r="O3480" s="74"/>
      <c r="P3480" s="139"/>
    </row>
    <row r="3481" spans="1:16" x14ac:dyDescent="0.2">
      <c r="A3481" s="357"/>
      <c r="B3481" s="347"/>
      <c r="C3481" s="365"/>
      <c r="D3481" s="349"/>
      <c r="E3481" s="349"/>
      <c r="F3481" s="350"/>
      <c r="G3481" s="349"/>
      <c r="H3481" s="349"/>
      <c r="I3481" s="353"/>
      <c r="J3481" s="352"/>
      <c r="K3481" s="353"/>
      <c r="L3481" s="352"/>
      <c r="M3481" s="364"/>
      <c r="N3481" s="74"/>
      <c r="O3481" s="74"/>
      <c r="P3481" s="139"/>
    </row>
    <row r="3482" spans="1:16" x14ac:dyDescent="0.2">
      <c r="A3482" s="357"/>
      <c r="B3482" s="347"/>
      <c r="C3482" s="365"/>
      <c r="D3482" s="349"/>
      <c r="E3482" s="349"/>
      <c r="F3482" s="350"/>
      <c r="G3482" s="349"/>
      <c r="H3482" s="349"/>
      <c r="I3482" s="353"/>
      <c r="J3482" s="352"/>
      <c r="K3482" s="353"/>
      <c r="L3482" s="352"/>
      <c r="M3482" s="364"/>
      <c r="N3482" s="74"/>
      <c r="O3482" s="74"/>
      <c r="P3482" s="139"/>
    </row>
    <row r="3483" spans="1:16" x14ac:dyDescent="0.2">
      <c r="A3483" s="357"/>
      <c r="B3483" s="347"/>
      <c r="C3483" s="365"/>
      <c r="D3483" s="349"/>
      <c r="E3483" s="349"/>
      <c r="F3483" s="350"/>
      <c r="G3483" s="349"/>
      <c r="H3483" s="349"/>
      <c r="I3483" s="353"/>
      <c r="J3483" s="352"/>
      <c r="K3483" s="353"/>
      <c r="L3483" s="352"/>
      <c r="M3483" s="364"/>
      <c r="N3483" s="74"/>
      <c r="O3483" s="74"/>
      <c r="P3483" s="139"/>
    </row>
    <row r="3484" spans="1:16" x14ac:dyDescent="0.2">
      <c r="A3484" s="357"/>
      <c r="B3484" s="347"/>
      <c r="C3484" s="365"/>
      <c r="D3484" s="349"/>
      <c r="E3484" s="349"/>
      <c r="F3484" s="350"/>
      <c r="G3484" s="349"/>
      <c r="H3484" s="349"/>
      <c r="I3484" s="353"/>
      <c r="J3484" s="352"/>
      <c r="K3484" s="353"/>
      <c r="L3484" s="352"/>
      <c r="M3484" s="364"/>
      <c r="N3484" s="74"/>
      <c r="O3484" s="74"/>
      <c r="P3484" s="139"/>
    </row>
    <row r="3485" spans="1:16" x14ac:dyDescent="0.2">
      <c r="A3485" s="357"/>
      <c r="B3485" s="347"/>
      <c r="C3485" s="365"/>
      <c r="D3485" s="349"/>
      <c r="E3485" s="349"/>
      <c r="F3485" s="350"/>
      <c r="G3485" s="349"/>
      <c r="H3485" s="349"/>
      <c r="I3485" s="353"/>
      <c r="J3485" s="352"/>
      <c r="K3485" s="353"/>
      <c r="L3485" s="352"/>
      <c r="M3485" s="364"/>
      <c r="N3485" s="74"/>
      <c r="O3485" s="74"/>
      <c r="P3485" s="139"/>
    </row>
    <row r="3486" spans="1:16" x14ac:dyDescent="0.2">
      <c r="A3486" s="357"/>
      <c r="B3486" s="347"/>
      <c r="C3486" s="365"/>
      <c r="D3486" s="349"/>
      <c r="E3486" s="349"/>
      <c r="F3486" s="350"/>
      <c r="G3486" s="349"/>
      <c r="H3486" s="349"/>
      <c r="I3486" s="353"/>
      <c r="J3486" s="352"/>
      <c r="K3486" s="353"/>
      <c r="L3486" s="352"/>
      <c r="M3486" s="364"/>
      <c r="N3486" s="74"/>
      <c r="O3486" s="74"/>
      <c r="P3486" s="139"/>
    </row>
    <row r="3487" spans="1:16" x14ac:dyDescent="0.2">
      <c r="A3487" s="357"/>
      <c r="B3487" s="347"/>
      <c r="C3487" s="365"/>
      <c r="D3487" s="349"/>
      <c r="E3487" s="349"/>
      <c r="F3487" s="350"/>
      <c r="G3487" s="349"/>
      <c r="H3487" s="349"/>
      <c r="I3487" s="353"/>
      <c r="J3487" s="352"/>
      <c r="K3487" s="353"/>
      <c r="L3487" s="352"/>
      <c r="M3487" s="364"/>
      <c r="N3487" s="74"/>
      <c r="O3487" s="74"/>
      <c r="P3487" s="139"/>
    </row>
    <row r="3488" spans="1:16" x14ac:dyDescent="0.2">
      <c r="A3488" s="357"/>
      <c r="B3488" s="347"/>
      <c r="C3488" s="365"/>
      <c r="D3488" s="349"/>
      <c r="E3488" s="349"/>
      <c r="F3488" s="350"/>
      <c r="G3488" s="349"/>
      <c r="H3488" s="349"/>
      <c r="I3488" s="353"/>
      <c r="J3488" s="352"/>
      <c r="K3488" s="353"/>
      <c r="L3488" s="352"/>
      <c r="M3488" s="364"/>
      <c r="N3488" s="74"/>
      <c r="O3488" s="74"/>
      <c r="P3488" s="139"/>
    </row>
    <row r="3489" spans="1:16" x14ac:dyDescent="0.2">
      <c r="A3489" s="357"/>
      <c r="B3489" s="347"/>
      <c r="C3489" s="365"/>
      <c r="D3489" s="349"/>
      <c r="E3489" s="349"/>
      <c r="F3489" s="350"/>
      <c r="G3489" s="349"/>
      <c r="H3489" s="349"/>
      <c r="I3489" s="353"/>
      <c r="J3489" s="352"/>
      <c r="K3489" s="353"/>
      <c r="L3489" s="352"/>
      <c r="M3489" s="364"/>
      <c r="N3489" s="74"/>
      <c r="O3489" s="74"/>
      <c r="P3489" s="139"/>
    </row>
    <row r="3490" spans="1:16" x14ac:dyDescent="0.2">
      <c r="A3490" s="357"/>
      <c r="B3490" s="347"/>
      <c r="C3490" s="365"/>
      <c r="D3490" s="349"/>
      <c r="E3490" s="349"/>
      <c r="F3490" s="350"/>
      <c r="G3490" s="349"/>
      <c r="H3490" s="349"/>
      <c r="I3490" s="353"/>
      <c r="J3490" s="352"/>
      <c r="K3490" s="353"/>
      <c r="L3490" s="352"/>
      <c r="M3490" s="364"/>
      <c r="N3490" s="74"/>
      <c r="O3490" s="74"/>
      <c r="P3490" s="139"/>
    </row>
    <row r="3491" spans="1:16" x14ac:dyDescent="0.2">
      <c r="A3491" s="357"/>
      <c r="B3491" s="347"/>
      <c r="C3491" s="365"/>
      <c r="D3491" s="349"/>
      <c r="E3491" s="349"/>
      <c r="F3491" s="350"/>
      <c r="G3491" s="349"/>
      <c r="H3491" s="349"/>
      <c r="I3491" s="353"/>
      <c r="J3491" s="352"/>
      <c r="K3491" s="353"/>
      <c r="L3491" s="352"/>
      <c r="M3491" s="364"/>
      <c r="N3491" s="74"/>
      <c r="O3491" s="74"/>
      <c r="P3491" s="139"/>
    </row>
    <row r="3492" spans="1:16" x14ac:dyDescent="0.2">
      <c r="A3492" s="357"/>
      <c r="B3492" s="347"/>
      <c r="C3492" s="365"/>
      <c r="D3492" s="349"/>
      <c r="E3492" s="349"/>
      <c r="F3492" s="350"/>
      <c r="G3492" s="349"/>
      <c r="H3492" s="349"/>
      <c r="I3492" s="353"/>
      <c r="J3492" s="352"/>
      <c r="K3492" s="353"/>
      <c r="L3492" s="352"/>
      <c r="M3492" s="364"/>
      <c r="N3492" s="74"/>
      <c r="O3492" s="74"/>
      <c r="P3492" s="139"/>
    </row>
    <row r="3493" spans="1:16" x14ac:dyDescent="0.2">
      <c r="A3493" s="357"/>
      <c r="B3493" s="347"/>
      <c r="C3493" s="365"/>
      <c r="D3493" s="349"/>
      <c r="E3493" s="349"/>
      <c r="F3493" s="350"/>
      <c r="G3493" s="349"/>
      <c r="H3493" s="349"/>
      <c r="I3493" s="353"/>
      <c r="J3493" s="352"/>
      <c r="K3493" s="353"/>
      <c r="L3493" s="352"/>
      <c r="M3493" s="364"/>
      <c r="N3493" s="74"/>
      <c r="O3493" s="74"/>
      <c r="P3493" s="139"/>
    </row>
    <row r="3494" spans="1:16" x14ac:dyDescent="0.2">
      <c r="A3494" s="357"/>
      <c r="B3494" s="347"/>
      <c r="C3494" s="365"/>
      <c r="D3494" s="349"/>
      <c r="E3494" s="349"/>
      <c r="F3494" s="350"/>
      <c r="G3494" s="349"/>
      <c r="H3494" s="349"/>
      <c r="I3494" s="353"/>
      <c r="J3494" s="352"/>
      <c r="K3494" s="353"/>
      <c r="L3494" s="352"/>
      <c r="M3494" s="364"/>
      <c r="N3494" s="74"/>
      <c r="O3494" s="74"/>
      <c r="P3494" s="139"/>
    </row>
    <row r="3495" spans="1:16" x14ac:dyDescent="0.2">
      <c r="A3495" s="357"/>
      <c r="B3495" s="347"/>
      <c r="C3495" s="365"/>
      <c r="D3495" s="349"/>
      <c r="E3495" s="349"/>
      <c r="F3495" s="350"/>
      <c r="G3495" s="349"/>
      <c r="H3495" s="349"/>
      <c r="I3495" s="353"/>
      <c r="J3495" s="352"/>
      <c r="K3495" s="353"/>
      <c r="L3495" s="352"/>
      <c r="M3495" s="364"/>
      <c r="N3495" s="74"/>
      <c r="O3495" s="74"/>
      <c r="P3495" s="139"/>
    </row>
    <row r="3496" spans="1:16" x14ac:dyDescent="0.2">
      <c r="A3496" s="357"/>
      <c r="B3496" s="347"/>
      <c r="C3496" s="365"/>
      <c r="D3496" s="349"/>
      <c r="E3496" s="349"/>
      <c r="F3496" s="350"/>
      <c r="G3496" s="349"/>
      <c r="H3496" s="349"/>
      <c r="I3496" s="353"/>
      <c r="J3496" s="352"/>
      <c r="K3496" s="353"/>
      <c r="L3496" s="352"/>
      <c r="M3496" s="364"/>
      <c r="N3496" s="74"/>
      <c r="O3496" s="74"/>
      <c r="P3496" s="139"/>
    </row>
    <row r="3497" spans="1:16" x14ac:dyDescent="0.2">
      <c r="A3497" s="357"/>
      <c r="B3497" s="347"/>
      <c r="C3497" s="365"/>
      <c r="D3497" s="349"/>
      <c r="E3497" s="349"/>
      <c r="F3497" s="350"/>
      <c r="G3497" s="349"/>
      <c r="H3497" s="349"/>
      <c r="I3497" s="353"/>
      <c r="J3497" s="352"/>
      <c r="K3497" s="353"/>
      <c r="L3497" s="352"/>
      <c r="M3497" s="364"/>
      <c r="N3497" s="74"/>
      <c r="O3497" s="74"/>
      <c r="P3497" s="139"/>
    </row>
    <row r="3498" spans="1:16" x14ac:dyDescent="0.2">
      <c r="A3498" s="357"/>
      <c r="B3498" s="347"/>
      <c r="C3498" s="365"/>
      <c r="D3498" s="349"/>
      <c r="E3498" s="349"/>
      <c r="F3498" s="350"/>
      <c r="G3498" s="349"/>
      <c r="H3498" s="349"/>
      <c r="I3498" s="353"/>
      <c r="J3498" s="352"/>
      <c r="K3498" s="353"/>
      <c r="L3498" s="352"/>
      <c r="M3498" s="364"/>
      <c r="N3498" s="74"/>
      <c r="O3498" s="74"/>
      <c r="P3498" s="139"/>
    </row>
    <row r="3499" spans="1:16" x14ac:dyDescent="0.2">
      <c r="A3499" s="357"/>
      <c r="B3499" s="347"/>
      <c r="C3499" s="365"/>
      <c r="D3499" s="349"/>
      <c r="E3499" s="349"/>
      <c r="F3499" s="350"/>
      <c r="G3499" s="349"/>
      <c r="H3499" s="349"/>
      <c r="I3499" s="353"/>
      <c r="J3499" s="352"/>
      <c r="K3499" s="353"/>
      <c r="L3499" s="352"/>
      <c r="M3499" s="364"/>
      <c r="N3499" s="74"/>
      <c r="O3499" s="74"/>
      <c r="P3499" s="139"/>
    </row>
    <row r="3500" spans="1:16" x14ac:dyDescent="0.2">
      <c r="A3500" s="357"/>
      <c r="B3500" s="347"/>
      <c r="C3500" s="365"/>
      <c r="D3500" s="349"/>
      <c r="E3500" s="349"/>
      <c r="F3500" s="350"/>
      <c r="G3500" s="349"/>
      <c r="H3500" s="349"/>
      <c r="I3500" s="353"/>
      <c r="J3500" s="352"/>
      <c r="K3500" s="353"/>
      <c r="L3500" s="352"/>
      <c r="M3500" s="364"/>
      <c r="N3500" s="74"/>
      <c r="O3500" s="74"/>
      <c r="P3500" s="139"/>
    </row>
    <row r="3501" spans="1:16" x14ac:dyDescent="0.2">
      <c r="A3501" s="357"/>
      <c r="B3501" s="347"/>
      <c r="C3501" s="365"/>
      <c r="D3501" s="349"/>
      <c r="E3501" s="349"/>
      <c r="F3501" s="350"/>
      <c r="G3501" s="349"/>
      <c r="H3501" s="349"/>
      <c r="I3501" s="353"/>
      <c r="J3501" s="352"/>
      <c r="K3501" s="353"/>
      <c r="L3501" s="352"/>
      <c r="M3501" s="364"/>
      <c r="N3501" s="74"/>
      <c r="O3501" s="74"/>
      <c r="P3501" s="139"/>
    </row>
    <row r="3502" spans="1:16" x14ac:dyDescent="0.2">
      <c r="A3502" s="357"/>
      <c r="B3502" s="347"/>
      <c r="C3502" s="365"/>
      <c r="D3502" s="349"/>
      <c r="E3502" s="349"/>
      <c r="F3502" s="350"/>
      <c r="G3502" s="349"/>
      <c r="H3502" s="349"/>
      <c r="I3502" s="353"/>
      <c r="J3502" s="352"/>
      <c r="K3502" s="353"/>
      <c r="L3502" s="352"/>
      <c r="M3502" s="364"/>
      <c r="N3502" s="74"/>
      <c r="O3502" s="74"/>
      <c r="P3502" s="139"/>
    </row>
    <row r="3503" spans="1:16" x14ac:dyDescent="0.2">
      <c r="A3503" s="357"/>
      <c r="B3503" s="347"/>
      <c r="C3503" s="365"/>
      <c r="D3503" s="349"/>
      <c r="E3503" s="349"/>
      <c r="F3503" s="350"/>
      <c r="G3503" s="349"/>
      <c r="H3503" s="349"/>
      <c r="I3503" s="353"/>
      <c r="J3503" s="352"/>
      <c r="K3503" s="353"/>
      <c r="L3503" s="352"/>
      <c r="M3503" s="364"/>
      <c r="N3503" s="74"/>
      <c r="O3503" s="74"/>
      <c r="P3503" s="139"/>
    </row>
    <row r="3504" spans="1:16" x14ac:dyDescent="0.2">
      <c r="A3504" s="357"/>
      <c r="B3504" s="347"/>
      <c r="C3504" s="365"/>
      <c r="D3504" s="349"/>
      <c r="E3504" s="349"/>
      <c r="F3504" s="350"/>
      <c r="G3504" s="349"/>
      <c r="H3504" s="349"/>
      <c r="I3504" s="353"/>
      <c r="J3504" s="352"/>
      <c r="K3504" s="353"/>
      <c r="L3504" s="352"/>
      <c r="M3504" s="364"/>
      <c r="N3504" s="74"/>
      <c r="O3504" s="74"/>
      <c r="P3504" s="139"/>
    </row>
    <row r="3505" spans="1:16" x14ac:dyDescent="0.2">
      <c r="A3505" s="357"/>
      <c r="B3505" s="347"/>
      <c r="C3505" s="365"/>
      <c r="D3505" s="349"/>
      <c r="E3505" s="349"/>
      <c r="F3505" s="350"/>
      <c r="G3505" s="349"/>
      <c r="H3505" s="349"/>
      <c r="I3505" s="353"/>
      <c r="J3505" s="352"/>
      <c r="K3505" s="353"/>
      <c r="L3505" s="352"/>
      <c r="M3505" s="364"/>
      <c r="N3505" s="74"/>
      <c r="O3505" s="74"/>
      <c r="P3505" s="139"/>
    </row>
    <row r="3506" spans="1:16" x14ac:dyDescent="0.2">
      <c r="A3506" s="357"/>
      <c r="B3506" s="347"/>
      <c r="C3506" s="365"/>
      <c r="D3506" s="349"/>
      <c r="E3506" s="349"/>
      <c r="F3506" s="350"/>
      <c r="G3506" s="349"/>
      <c r="H3506" s="349"/>
      <c r="I3506" s="353"/>
      <c r="J3506" s="352"/>
      <c r="K3506" s="353"/>
      <c r="L3506" s="352"/>
      <c r="M3506" s="364"/>
      <c r="N3506" s="74"/>
      <c r="O3506" s="74"/>
      <c r="P3506" s="139"/>
    </row>
    <row r="3507" spans="1:16" x14ac:dyDescent="0.2">
      <c r="A3507" s="357"/>
      <c r="B3507" s="347"/>
      <c r="C3507" s="365"/>
      <c r="D3507" s="349"/>
      <c r="E3507" s="349"/>
      <c r="F3507" s="350"/>
      <c r="G3507" s="349"/>
      <c r="H3507" s="349"/>
      <c r="I3507" s="353"/>
      <c r="J3507" s="352"/>
      <c r="K3507" s="353"/>
      <c r="L3507" s="352"/>
      <c r="M3507" s="364"/>
      <c r="N3507" s="74"/>
      <c r="O3507" s="74"/>
      <c r="P3507" s="139"/>
    </row>
    <row r="3508" spans="1:16" x14ac:dyDescent="0.2">
      <c r="A3508" s="357"/>
      <c r="B3508" s="347"/>
      <c r="C3508" s="365"/>
      <c r="D3508" s="349"/>
      <c r="E3508" s="349"/>
      <c r="F3508" s="350"/>
      <c r="G3508" s="349"/>
      <c r="H3508" s="349"/>
      <c r="I3508" s="353"/>
      <c r="J3508" s="352"/>
      <c r="K3508" s="353"/>
      <c r="L3508" s="352"/>
      <c r="M3508" s="364"/>
      <c r="N3508" s="74"/>
      <c r="O3508" s="74"/>
      <c r="P3508" s="139"/>
    </row>
    <row r="3509" spans="1:16" x14ac:dyDescent="0.2">
      <c r="A3509" s="357"/>
      <c r="B3509" s="347"/>
      <c r="C3509" s="365"/>
      <c r="D3509" s="349"/>
      <c r="E3509" s="349"/>
      <c r="F3509" s="350"/>
      <c r="G3509" s="349"/>
      <c r="H3509" s="349"/>
      <c r="I3509" s="353"/>
      <c r="J3509" s="352"/>
      <c r="K3509" s="353"/>
      <c r="L3509" s="352"/>
      <c r="M3509" s="364"/>
      <c r="N3509" s="74"/>
      <c r="O3509" s="74"/>
      <c r="P3509" s="139"/>
    </row>
    <row r="3510" spans="1:16" x14ac:dyDescent="0.2">
      <c r="A3510" s="357"/>
      <c r="B3510" s="347"/>
      <c r="C3510" s="365"/>
      <c r="D3510" s="349"/>
      <c r="E3510" s="349"/>
      <c r="F3510" s="350"/>
      <c r="G3510" s="349"/>
      <c r="H3510" s="349"/>
      <c r="I3510" s="353"/>
      <c r="J3510" s="352"/>
      <c r="K3510" s="353"/>
      <c r="L3510" s="352"/>
      <c r="M3510" s="364"/>
      <c r="N3510" s="74"/>
      <c r="O3510" s="74"/>
      <c r="P3510" s="139"/>
    </row>
    <row r="3511" spans="1:16" x14ac:dyDescent="0.2">
      <c r="A3511" s="357"/>
      <c r="B3511" s="347"/>
      <c r="C3511" s="365"/>
      <c r="D3511" s="349"/>
      <c r="E3511" s="349"/>
      <c r="F3511" s="350"/>
      <c r="G3511" s="349"/>
      <c r="H3511" s="349"/>
      <c r="I3511" s="353"/>
      <c r="J3511" s="352"/>
      <c r="K3511" s="353"/>
      <c r="L3511" s="352"/>
      <c r="M3511" s="364"/>
      <c r="N3511" s="74"/>
      <c r="O3511" s="74"/>
      <c r="P3511" s="139"/>
    </row>
    <row r="3512" spans="1:16" x14ac:dyDescent="0.2">
      <c r="A3512" s="357"/>
      <c r="B3512" s="347"/>
      <c r="C3512" s="365"/>
      <c r="D3512" s="349"/>
      <c r="E3512" s="349"/>
      <c r="F3512" s="350"/>
      <c r="G3512" s="349"/>
      <c r="H3512" s="349"/>
      <c r="I3512" s="353"/>
      <c r="J3512" s="352"/>
      <c r="K3512" s="353"/>
      <c r="L3512" s="352"/>
      <c r="M3512" s="364"/>
      <c r="N3512" s="74"/>
      <c r="O3512" s="74"/>
      <c r="P3512" s="139"/>
    </row>
    <row r="3513" spans="1:16" x14ac:dyDescent="0.2">
      <c r="A3513" s="357"/>
      <c r="B3513" s="347"/>
      <c r="C3513" s="365"/>
      <c r="D3513" s="349"/>
      <c r="E3513" s="349"/>
      <c r="F3513" s="350"/>
      <c r="G3513" s="349"/>
      <c r="H3513" s="349"/>
      <c r="I3513" s="353"/>
      <c r="J3513" s="352"/>
      <c r="K3513" s="353"/>
      <c r="L3513" s="352"/>
      <c r="M3513" s="364"/>
      <c r="N3513" s="74"/>
      <c r="O3513" s="74"/>
      <c r="P3513" s="139"/>
    </row>
    <row r="3514" spans="1:16" x14ac:dyDescent="0.2">
      <c r="A3514" s="357"/>
      <c r="B3514" s="347"/>
      <c r="C3514" s="365"/>
      <c r="D3514" s="349"/>
      <c r="E3514" s="349"/>
      <c r="F3514" s="350"/>
      <c r="G3514" s="349"/>
      <c r="H3514" s="349"/>
      <c r="I3514" s="353"/>
      <c r="J3514" s="352"/>
      <c r="K3514" s="353"/>
      <c r="L3514" s="352"/>
      <c r="M3514" s="364"/>
      <c r="N3514" s="74"/>
      <c r="O3514" s="74"/>
      <c r="P3514" s="139"/>
    </row>
    <row r="3515" spans="1:16" x14ac:dyDescent="0.2">
      <c r="A3515" s="357"/>
      <c r="B3515" s="347"/>
      <c r="C3515" s="365"/>
      <c r="D3515" s="349"/>
      <c r="E3515" s="349"/>
      <c r="F3515" s="350"/>
      <c r="G3515" s="349"/>
      <c r="H3515" s="349"/>
      <c r="I3515" s="353"/>
      <c r="J3515" s="352"/>
      <c r="K3515" s="353"/>
      <c r="L3515" s="352"/>
      <c r="M3515" s="364"/>
      <c r="N3515" s="74"/>
      <c r="O3515" s="74"/>
      <c r="P3515" s="139"/>
    </row>
    <row r="3516" spans="1:16" x14ac:dyDescent="0.2">
      <c r="A3516" s="357"/>
      <c r="B3516" s="347"/>
      <c r="C3516" s="365"/>
      <c r="D3516" s="349"/>
      <c r="E3516" s="349"/>
      <c r="F3516" s="350"/>
      <c r="G3516" s="349"/>
      <c r="H3516" s="349"/>
      <c r="I3516" s="353"/>
      <c r="J3516" s="352"/>
      <c r="K3516" s="353"/>
      <c r="L3516" s="352"/>
      <c r="M3516" s="364"/>
      <c r="N3516" s="74"/>
      <c r="O3516" s="74"/>
      <c r="P3516" s="139"/>
    </row>
    <row r="3517" spans="1:16" x14ac:dyDescent="0.2">
      <c r="A3517" s="357"/>
      <c r="B3517" s="347"/>
      <c r="C3517" s="365"/>
      <c r="D3517" s="349"/>
      <c r="E3517" s="349"/>
      <c r="F3517" s="350"/>
      <c r="G3517" s="349"/>
      <c r="H3517" s="349"/>
      <c r="I3517" s="353"/>
      <c r="J3517" s="352"/>
      <c r="K3517" s="353"/>
      <c r="L3517" s="352"/>
      <c r="M3517" s="364"/>
      <c r="N3517" s="74"/>
      <c r="O3517" s="74"/>
      <c r="P3517" s="139"/>
    </row>
    <row r="3518" spans="1:16" x14ac:dyDescent="0.2">
      <c r="A3518" s="357"/>
      <c r="B3518" s="347"/>
      <c r="C3518" s="365"/>
      <c r="D3518" s="349"/>
      <c r="E3518" s="349"/>
      <c r="F3518" s="350"/>
      <c r="G3518" s="349"/>
      <c r="H3518" s="349"/>
      <c r="I3518" s="353"/>
      <c r="J3518" s="352"/>
      <c r="K3518" s="353"/>
      <c r="L3518" s="352"/>
      <c r="M3518" s="364"/>
      <c r="N3518" s="74"/>
      <c r="O3518" s="74"/>
      <c r="P3518" s="139"/>
    </row>
    <row r="3519" spans="1:16" x14ac:dyDescent="0.2">
      <c r="A3519" s="357"/>
      <c r="B3519" s="347"/>
      <c r="C3519" s="365"/>
      <c r="D3519" s="349"/>
      <c r="E3519" s="349"/>
      <c r="F3519" s="350"/>
      <c r="G3519" s="349"/>
      <c r="H3519" s="349"/>
      <c r="I3519" s="353"/>
      <c r="J3519" s="352"/>
      <c r="K3519" s="353"/>
      <c r="L3519" s="352"/>
      <c r="M3519" s="364"/>
      <c r="N3519" s="74"/>
      <c r="O3519" s="74"/>
      <c r="P3519" s="139"/>
    </row>
    <row r="3520" spans="1:16" x14ac:dyDescent="0.2">
      <c r="A3520" s="357"/>
      <c r="B3520" s="347"/>
      <c r="C3520" s="365"/>
      <c r="D3520" s="349"/>
      <c r="E3520" s="349"/>
      <c r="F3520" s="350"/>
      <c r="G3520" s="349"/>
      <c r="H3520" s="349"/>
      <c r="I3520" s="353"/>
      <c r="J3520" s="352"/>
      <c r="K3520" s="353"/>
      <c r="L3520" s="352"/>
      <c r="M3520" s="364"/>
      <c r="N3520" s="74"/>
      <c r="O3520" s="74"/>
      <c r="P3520" s="139"/>
    </row>
    <row r="3521" spans="1:16" x14ac:dyDescent="0.2">
      <c r="A3521" s="357"/>
      <c r="B3521" s="347"/>
      <c r="C3521" s="365"/>
      <c r="D3521" s="349"/>
      <c r="E3521" s="349"/>
      <c r="F3521" s="350"/>
      <c r="G3521" s="349"/>
      <c r="H3521" s="349"/>
      <c r="I3521" s="353"/>
      <c r="J3521" s="352"/>
      <c r="K3521" s="353"/>
      <c r="L3521" s="352"/>
      <c r="M3521" s="364"/>
      <c r="N3521" s="74"/>
      <c r="O3521" s="74"/>
      <c r="P3521" s="139"/>
    </row>
    <row r="3522" spans="1:16" x14ac:dyDescent="0.2">
      <c r="A3522" s="357"/>
      <c r="B3522" s="347"/>
      <c r="C3522" s="365"/>
      <c r="D3522" s="349"/>
      <c r="E3522" s="349"/>
      <c r="F3522" s="350"/>
      <c r="G3522" s="349"/>
      <c r="H3522" s="349"/>
      <c r="I3522" s="353"/>
      <c r="J3522" s="352"/>
      <c r="K3522" s="353"/>
      <c r="L3522" s="352"/>
      <c r="M3522" s="364"/>
      <c r="N3522" s="74"/>
      <c r="O3522" s="74"/>
      <c r="P3522" s="139"/>
    </row>
    <row r="3523" spans="1:16" x14ac:dyDescent="0.2">
      <c r="A3523" s="357"/>
      <c r="B3523" s="347"/>
      <c r="C3523" s="365"/>
      <c r="D3523" s="349"/>
      <c r="E3523" s="349"/>
      <c r="F3523" s="350"/>
      <c r="G3523" s="349"/>
      <c r="H3523" s="349"/>
      <c r="I3523" s="353"/>
      <c r="J3523" s="352"/>
      <c r="K3523" s="353"/>
      <c r="L3523" s="352"/>
      <c r="M3523" s="364"/>
      <c r="N3523" s="74"/>
      <c r="O3523" s="74"/>
      <c r="P3523" s="139"/>
    </row>
    <row r="3524" spans="1:16" x14ac:dyDescent="0.2">
      <c r="A3524" s="357"/>
      <c r="B3524" s="347"/>
      <c r="C3524" s="365"/>
      <c r="D3524" s="349"/>
      <c r="E3524" s="349"/>
      <c r="F3524" s="350"/>
      <c r="G3524" s="349"/>
      <c r="H3524" s="349"/>
      <c r="I3524" s="353"/>
      <c r="J3524" s="352"/>
      <c r="K3524" s="353"/>
      <c r="L3524" s="352"/>
      <c r="M3524" s="364"/>
      <c r="N3524" s="74"/>
      <c r="O3524" s="74"/>
      <c r="P3524" s="139"/>
    </row>
    <row r="3525" spans="1:16" x14ac:dyDescent="0.2">
      <c r="A3525" s="357"/>
      <c r="B3525" s="347"/>
      <c r="C3525" s="365"/>
      <c r="D3525" s="349"/>
      <c r="E3525" s="349"/>
      <c r="F3525" s="350"/>
      <c r="G3525" s="349"/>
      <c r="H3525" s="349"/>
      <c r="I3525" s="353"/>
      <c r="J3525" s="352"/>
      <c r="K3525" s="353"/>
      <c r="L3525" s="352"/>
      <c r="M3525" s="364"/>
      <c r="N3525" s="74"/>
      <c r="O3525" s="74"/>
      <c r="P3525" s="139"/>
    </row>
    <row r="3526" spans="1:16" x14ac:dyDescent="0.2">
      <c r="A3526" s="357"/>
      <c r="B3526" s="347"/>
      <c r="C3526" s="365"/>
      <c r="D3526" s="349"/>
      <c r="E3526" s="349"/>
      <c r="F3526" s="350"/>
      <c r="G3526" s="349"/>
      <c r="H3526" s="349"/>
      <c r="I3526" s="353"/>
      <c r="J3526" s="352"/>
      <c r="K3526" s="353"/>
      <c r="L3526" s="352"/>
      <c r="M3526" s="364"/>
      <c r="N3526" s="74"/>
      <c r="O3526" s="74"/>
      <c r="P3526" s="139"/>
    </row>
    <row r="3527" spans="1:16" x14ac:dyDescent="0.2">
      <c r="A3527" s="357"/>
      <c r="B3527" s="347"/>
      <c r="C3527" s="365"/>
      <c r="D3527" s="349"/>
      <c r="E3527" s="349"/>
      <c r="F3527" s="350"/>
      <c r="G3527" s="349"/>
      <c r="H3527" s="349"/>
      <c r="I3527" s="353"/>
      <c r="J3527" s="352"/>
      <c r="K3527" s="353"/>
      <c r="L3527" s="352"/>
      <c r="M3527" s="364"/>
      <c r="N3527" s="74"/>
      <c r="O3527" s="74"/>
      <c r="P3527" s="139"/>
    </row>
    <row r="3528" spans="1:16" x14ac:dyDescent="0.2">
      <c r="A3528" s="357"/>
      <c r="B3528" s="347"/>
      <c r="C3528" s="365"/>
      <c r="D3528" s="349"/>
      <c r="E3528" s="349"/>
      <c r="F3528" s="350"/>
      <c r="G3528" s="349"/>
      <c r="H3528" s="349"/>
      <c r="I3528" s="353"/>
      <c r="J3528" s="352"/>
      <c r="K3528" s="353"/>
      <c r="L3528" s="352"/>
      <c r="M3528" s="364"/>
      <c r="N3528" s="74"/>
      <c r="O3528" s="74"/>
      <c r="P3528" s="139"/>
    </row>
    <row r="3529" spans="1:16" x14ac:dyDescent="0.2">
      <c r="A3529" s="357"/>
      <c r="B3529" s="347"/>
      <c r="C3529" s="365"/>
      <c r="D3529" s="349"/>
      <c r="E3529" s="349"/>
      <c r="F3529" s="350"/>
      <c r="G3529" s="349"/>
      <c r="H3529" s="349"/>
      <c r="I3529" s="353"/>
      <c r="J3529" s="352"/>
      <c r="K3529" s="353"/>
      <c r="L3529" s="352"/>
      <c r="M3529" s="364"/>
      <c r="N3529" s="74"/>
      <c r="O3529" s="74"/>
      <c r="P3529" s="139"/>
    </row>
    <row r="3530" spans="1:16" x14ac:dyDescent="0.2">
      <c r="A3530" s="357"/>
      <c r="B3530" s="347"/>
      <c r="C3530" s="365"/>
      <c r="D3530" s="349"/>
      <c r="E3530" s="349"/>
      <c r="F3530" s="350"/>
      <c r="G3530" s="349"/>
      <c r="H3530" s="349"/>
      <c r="I3530" s="353"/>
      <c r="J3530" s="352"/>
      <c r="K3530" s="353"/>
      <c r="L3530" s="352"/>
      <c r="M3530" s="364"/>
      <c r="N3530" s="74"/>
      <c r="O3530" s="74"/>
      <c r="P3530" s="139"/>
    </row>
    <row r="3531" spans="1:16" x14ac:dyDescent="0.2">
      <c r="A3531" s="357"/>
      <c r="B3531" s="347"/>
      <c r="C3531" s="365"/>
      <c r="D3531" s="349"/>
      <c r="E3531" s="349"/>
      <c r="F3531" s="350"/>
      <c r="G3531" s="349"/>
      <c r="H3531" s="349"/>
      <c r="I3531" s="353"/>
      <c r="J3531" s="352"/>
      <c r="K3531" s="353"/>
      <c r="L3531" s="352"/>
      <c r="M3531" s="364"/>
      <c r="N3531" s="74"/>
      <c r="O3531" s="74"/>
      <c r="P3531" s="139"/>
    </row>
    <row r="3532" spans="1:16" x14ac:dyDescent="0.2">
      <c r="A3532" s="357"/>
      <c r="B3532" s="347"/>
      <c r="C3532" s="365"/>
      <c r="D3532" s="349"/>
      <c r="E3532" s="349"/>
      <c r="F3532" s="350"/>
      <c r="G3532" s="349"/>
      <c r="H3532" s="349"/>
      <c r="I3532" s="353"/>
      <c r="J3532" s="352"/>
      <c r="K3532" s="353"/>
      <c r="L3532" s="352"/>
      <c r="M3532" s="364"/>
      <c r="N3532" s="74"/>
      <c r="O3532" s="74"/>
      <c r="P3532" s="139"/>
    </row>
    <row r="3533" spans="1:16" x14ac:dyDescent="0.2">
      <c r="A3533" s="357"/>
      <c r="B3533" s="347"/>
      <c r="C3533" s="365"/>
      <c r="D3533" s="349"/>
      <c r="E3533" s="349"/>
      <c r="F3533" s="350"/>
      <c r="G3533" s="349"/>
      <c r="H3533" s="349"/>
      <c r="I3533" s="353"/>
      <c r="J3533" s="352"/>
      <c r="K3533" s="353"/>
      <c r="L3533" s="352"/>
      <c r="M3533" s="364"/>
      <c r="N3533" s="74"/>
      <c r="O3533" s="74"/>
      <c r="P3533" s="139"/>
    </row>
    <row r="3534" spans="1:16" x14ac:dyDescent="0.2">
      <c r="A3534" s="357"/>
      <c r="B3534" s="347"/>
      <c r="C3534" s="365"/>
      <c r="D3534" s="349"/>
      <c r="E3534" s="349"/>
      <c r="F3534" s="350"/>
      <c r="G3534" s="349"/>
      <c r="H3534" s="349"/>
      <c r="I3534" s="353"/>
      <c r="J3534" s="352"/>
      <c r="K3534" s="353"/>
      <c r="L3534" s="352"/>
      <c r="M3534" s="364"/>
      <c r="N3534" s="74"/>
      <c r="O3534" s="74"/>
      <c r="P3534" s="139"/>
    </row>
    <row r="3535" spans="1:16" x14ac:dyDescent="0.2">
      <c r="A3535" s="357"/>
      <c r="B3535" s="347"/>
      <c r="C3535" s="365"/>
      <c r="D3535" s="349"/>
      <c r="E3535" s="349"/>
      <c r="F3535" s="350"/>
      <c r="G3535" s="349"/>
      <c r="H3535" s="349"/>
      <c r="I3535" s="353"/>
      <c r="J3535" s="352"/>
      <c r="K3535" s="353"/>
      <c r="L3535" s="352"/>
      <c r="M3535" s="364"/>
      <c r="N3535" s="74"/>
      <c r="O3535" s="74"/>
      <c r="P3535" s="139"/>
    </row>
    <row r="3536" spans="1:16" x14ac:dyDescent="0.2">
      <c r="A3536" s="357"/>
      <c r="B3536" s="347"/>
      <c r="C3536" s="365"/>
      <c r="D3536" s="349"/>
      <c r="E3536" s="349"/>
      <c r="F3536" s="350"/>
      <c r="G3536" s="349"/>
      <c r="H3536" s="349"/>
      <c r="I3536" s="353"/>
      <c r="J3536" s="352"/>
      <c r="K3536" s="353"/>
      <c r="L3536" s="352"/>
      <c r="M3536" s="364"/>
      <c r="N3536" s="74"/>
      <c r="O3536" s="74"/>
      <c r="P3536" s="139"/>
    </row>
    <row r="3537" spans="1:16" x14ac:dyDescent="0.2">
      <c r="A3537" s="357"/>
      <c r="B3537" s="347"/>
      <c r="C3537" s="365"/>
      <c r="D3537" s="349"/>
      <c r="E3537" s="349"/>
      <c r="F3537" s="350"/>
      <c r="G3537" s="349"/>
      <c r="H3537" s="349"/>
      <c r="I3537" s="353"/>
      <c r="J3537" s="352"/>
      <c r="K3537" s="353"/>
      <c r="L3537" s="352"/>
      <c r="M3537" s="364"/>
      <c r="N3537" s="74"/>
      <c r="O3537" s="74"/>
      <c r="P3537" s="139"/>
    </row>
    <row r="3538" spans="1:16" x14ac:dyDescent="0.2">
      <c r="A3538" s="357"/>
      <c r="B3538" s="347"/>
      <c r="C3538" s="365"/>
      <c r="D3538" s="349"/>
      <c r="E3538" s="349"/>
      <c r="F3538" s="350"/>
      <c r="G3538" s="349"/>
      <c r="H3538" s="349"/>
      <c r="I3538" s="353"/>
      <c r="J3538" s="352"/>
      <c r="K3538" s="353"/>
      <c r="L3538" s="352"/>
      <c r="M3538" s="364"/>
      <c r="N3538" s="74"/>
      <c r="O3538" s="74"/>
      <c r="P3538" s="139"/>
    </row>
    <row r="3539" spans="1:16" x14ac:dyDescent="0.2">
      <c r="A3539" s="357"/>
      <c r="B3539" s="347"/>
      <c r="C3539" s="365"/>
      <c r="D3539" s="349"/>
      <c r="E3539" s="349"/>
      <c r="F3539" s="350"/>
      <c r="G3539" s="349"/>
      <c r="H3539" s="349"/>
      <c r="I3539" s="353"/>
      <c r="J3539" s="352"/>
      <c r="K3539" s="353"/>
      <c r="L3539" s="352"/>
      <c r="M3539" s="364"/>
      <c r="N3539" s="74"/>
      <c r="O3539" s="74"/>
      <c r="P3539" s="139"/>
    </row>
    <row r="3540" spans="1:16" x14ac:dyDescent="0.2">
      <c r="A3540" s="357"/>
      <c r="B3540" s="347"/>
      <c r="C3540" s="365"/>
      <c r="D3540" s="349"/>
      <c r="E3540" s="349"/>
      <c r="F3540" s="350"/>
      <c r="G3540" s="349"/>
      <c r="H3540" s="349"/>
      <c r="I3540" s="353"/>
      <c r="J3540" s="352"/>
      <c r="K3540" s="353"/>
      <c r="L3540" s="352"/>
      <c r="M3540" s="364"/>
      <c r="N3540" s="74"/>
      <c r="O3540" s="74"/>
      <c r="P3540" s="139"/>
    </row>
    <row r="3541" spans="1:16" x14ac:dyDescent="0.2">
      <c r="A3541" s="357"/>
      <c r="B3541" s="347"/>
      <c r="C3541" s="365"/>
      <c r="D3541" s="349"/>
      <c r="E3541" s="349"/>
      <c r="F3541" s="350"/>
      <c r="G3541" s="349"/>
      <c r="H3541" s="349"/>
      <c r="I3541" s="353"/>
      <c r="J3541" s="352"/>
      <c r="K3541" s="353"/>
      <c r="L3541" s="352"/>
      <c r="M3541" s="364"/>
      <c r="N3541" s="74"/>
      <c r="O3541" s="74"/>
      <c r="P3541" s="139"/>
    </row>
    <row r="3542" spans="1:16" x14ac:dyDescent="0.2">
      <c r="A3542" s="357"/>
      <c r="B3542" s="347"/>
      <c r="C3542" s="365"/>
      <c r="D3542" s="349"/>
      <c r="E3542" s="349"/>
      <c r="F3542" s="350"/>
      <c r="G3542" s="349"/>
      <c r="H3542" s="349"/>
      <c r="I3542" s="353"/>
      <c r="J3542" s="352"/>
      <c r="K3542" s="353"/>
      <c r="L3542" s="352"/>
      <c r="M3542" s="364"/>
      <c r="N3542" s="74"/>
      <c r="O3542" s="74"/>
      <c r="P3542" s="139"/>
    </row>
    <row r="3543" spans="1:16" x14ac:dyDescent="0.2">
      <c r="A3543" s="357"/>
      <c r="B3543" s="347"/>
      <c r="C3543" s="365"/>
      <c r="D3543" s="349"/>
      <c r="E3543" s="349"/>
      <c r="F3543" s="350"/>
      <c r="G3543" s="349"/>
      <c r="H3543" s="349"/>
      <c r="I3543" s="353"/>
      <c r="J3543" s="352"/>
      <c r="K3543" s="353"/>
      <c r="L3543" s="352"/>
      <c r="M3543" s="364"/>
      <c r="N3543" s="74"/>
      <c r="O3543" s="74"/>
      <c r="P3543" s="139"/>
    </row>
    <row r="3544" spans="1:16" x14ac:dyDescent="0.2">
      <c r="A3544" s="357"/>
      <c r="B3544" s="347"/>
      <c r="C3544" s="365"/>
      <c r="D3544" s="349"/>
      <c r="E3544" s="349"/>
      <c r="F3544" s="350"/>
      <c r="G3544" s="349"/>
      <c r="H3544" s="349"/>
      <c r="I3544" s="353"/>
      <c r="J3544" s="352"/>
      <c r="K3544" s="353"/>
      <c r="L3544" s="352"/>
      <c r="M3544" s="364"/>
      <c r="N3544" s="74"/>
      <c r="O3544" s="74"/>
      <c r="P3544" s="139"/>
    </row>
    <row r="3545" spans="1:16" x14ac:dyDescent="0.2">
      <c r="A3545" s="357"/>
      <c r="B3545" s="347"/>
      <c r="C3545" s="365"/>
      <c r="D3545" s="349"/>
      <c r="E3545" s="349"/>
      <c r="F3545" s="350"/>
      <c r="G3545" s="349"/>
      <c r="H3545" s="349"/>
      <c r="I3545" s="353"/>
      <c r="J3545" s="352"/>
      <c r="K3545" s="353"/>
      <c r="L3545" s="352"/>
      <c r="M3545" s="364"/>
      <c r="N3545" s="74"/>
      <c r="O3545" s="74"/>
      <c r="P3545" s="139"/>
    </row>
    <row r="3546" spans="1:16" x14ac:dyDescent="0.2">
      <c r="A3546" s="357"/>
      <c r="B3546" s="347"/>
      <c r="C3546" s="365"/>
      <c r="D3546" s="349"/>
      <c r="E3546" s="349"/>
      <c r="F3546" s="350"/>
      <c r="G3546" s="349"/>
      <c r="H3546" s="349"/>
      <c r="I3546" s="353"/>
      <c r="J3546" s="352"/>
      <c r="K3546" s="353"/>
      <c r="L3546" s="352"/>
      <c r="M3546" s="364"/>
      <c r="N3546" s="74"/>
      <c r="O3546" s="74"/>
      <c r="P3546" s="139"/>
    </row>
    <row r="3547" spans="1:16" x14ac:dyDescent="0.2">
      <c r="A3547" s="357"/>
      <c r="B3547" s="347"/>
      <c r="C3547" s="365"/>
      <c r="D3547" s="349"/>
      <c r="E3547" s="349"/>
      <c r="F3547" s="350"/>
      <c r="G3547" s="349"/>
      <c r="H3547" s="349"/>
      <c r="I3547" s="353"/>
      <c r="J3547" s="352"/>
      <c r="K3547" s="353"/>
      <c r="L3547" s="352"/>
      <c r="M3547" s="364"/>
      <c r="N3547" s="74"/>
      <c r="O3547" s="74"/>
      <c r="P3547" s="139"/>
    </row>
    <row r="3548" spans="1:16" x14ac:dyDescent="0.2">
      <c r="A3548" s="357"/>
      <c r="B3548" s="347"/>
      <c r="C3548" s="365"/>
      <c r="D3548" s="349"/>
      <c r="E3548" s="349"/>
      <c r="F3548" s="350"/>
      <c r="G3548" s="349"/>
      <c r="H3548" s="349"/>
      <c r="I3548" s="353"/>
      <c r="J3548" s="352"/>
      <c r="K3548" s="353"/>
      <c r="L3548" s="352"/>
      <c r="M3548" s="364"/>
      <c r="N3548" s="74"/>
      <c r="O3548" s="74"/>
      <c r="P3548" s="139"/>
    </row>
    <row r="3549" spans="1:16" x14ac:dyDescent="0.2">
      <c r="A3549" s="357"/>
      <c r="B3549" s="347"/>
      <c r="C3549" s="365"/>
      <c r="D3549" s="349"/>
      <c r="E3549" s="349"/>
      <c r="F3549" s="350"/>
      <c r="G3549" s="349"/>
      <c r="H3549" s="349"/>
      <c r="I3549" s="353"/>
      <c r="J3549" s="352"/>
      <c r="K3549" s="353"/>
      <c r="L3549" s="352"/>
      <c r="M3549" s="364"/>
      <c r="N3549" s="74"/>
      <c r="O3549" s="74"/>
      <c r="P3549" s="139"/>
    </row>
    <row r="3550" spans="1:16" x14ac:dyDescent="0.2">
      <c r="A3550" s="357"/>
      <c r="B3550" s="347"/>
      <c r="C3550" s="365"/>
      <c r="D3550" s="349"/>
      <c r="E3550" s="349"/>
      <c r="F3550" s="350"/>
      <c r="G3550" s="349"/>
      <c r="H3550" s="349"/>
      <c r="I3550" s="353"/>
      <c r="J3550" s="352"/>
      <c r="K3550" s="353"/>
      <c r="L3550" s="352"/>
      <c r="M3550" s="364"/>
      <c r="N3550" s="74"/>
      <c r="O3550" s="74"/>
      <c r="P3550" s="139"/>
    </row>
    <row r="3551" spans="1:16" x14ac:dyDescent="0.2">
      <c r="A3551" s="357"/>
      <c r="B3551" s="347"/>
      <c r="C3551" s="365"/>
      <c r="D3551" s="349"/>
      <c r="E3551" s="349"/>
      <c r="F3551" s="350"/>
      <c r="G3551" s="349"/>
      <c r="H3551" s="349"/>
      <c r="I3551" s="353"/>
      <c r="J3551" s="352"/>
      <c r="K3551" s="353"/>
      <c r="L3551" s="352"/>
      <c r="M3551" s="364"/>
      <c r="N3551" s="74"/>
      <c r="O3551" s="74"/>
      <c r="P3551" s="139"/>
    </row>
    <row r="3552" spans="1:16" x14ac:dyDescent="0.2">
      <c r="A3552" s="357"/>
      <c r="B3552" s="347"/>
      <c r="C3552" s="365"/>
      <c r="D3552" s="349"/>
      <c r="E3552" s="349"/>
      <c r="F3552" s="350"/>
      <c r="G3552" s="349"/>
      <c r="H3552" s="349"/>
      <c r="I3552" s="353"/>
      <c r="J3552" s="352"/>
      <c r="K3552" s="353"/>
      <c r="L3552" s="352"/>
      <c r="M3552" s="364"/>
      <c r="N3552" s="74"/>
      <c r="O3552" s="74"/>
      <c r="P3552" s="139"/>
    </row>
    <row r="3553" spans="1:16" x14ac:dyDescent="0.2">
      <c r="A3553" s="357"/>
      <c r="B3553" s="347"/>
      <c r="C3553" s="365"/>
      <c r="D3553" s="349"/>
      <c r="E3553" s="349"/>
      <c r="F3553" s="350"/>
      <c r="G3553" s="349"/>
      <c r="H3553" s="349"/>
      <c r="I3553" s="353"/>
      <c r="J3553" s="352"/>
      <c r="K3553" s="353"/>
      <c r="L3553" s="352"/>
      <c r="M3553" s="364"/>
      <c r="N3553" s="74"/>
      <c r="O3553" s="74"/>
      <c r="P3553" s="139"/>
    </row>
    <row r="3554" spans="1:16" x14ac:dyDescent="0.2">
      <c r="A3554" s="357"/>
      <c r="B3554" s="347"/>
      <c r="C3554" s="365"/>
      <c r="D3554" s="349"/>
      <c r="E3554" s="349"/>
      <c r="F3554" s="350"/>
      <c r="G3554" s="349"/>
      <c r="H3554" s="349"/>
      <c r="I3554" s="353"/>
      <c r="J3554" s="352"/>
      <c r="K3554" s="353"/>
      <c r="L3554" s="352"/>
      <c r="M3554" s="364"/>
      <c r="N3554" s="74"/>
      <c r="O3554" s="74"/>
      <c r="P3554" s="139"/>
    </row>
    <row r="3555" spans="1:16" x14ac:dyDescent="0.2">
      <c r="A3555" s="357"/>
      <c r="B3555" s="347"/>
      <c r="C3555" s="365"/>
      <c r="D3555" s="349"/>
      <c r="E3555" s="349"/>
      <c r="F3555" s="350"/>
      <c r="G3555" s="349"/>
      <c r="H3555" s="349"/>
      <c r="I3555" s="353"/>
      <c r="J3555" s="352"/>
      <c r="K3555" s="353"/>
      <c r="L3555" s="352"/>
      <c r="M3555" s="364"/>
      <c r="N3555" s="74"/>
      <c r="O3555" s="74"/>
      <c r="P3555" s="139"/>
    </row>
    <row r="3556" spans="1:16" x14ac:dyDescent="0.2">
      <c r="A3556" s="357"/>
      <c r="B3556" s="347"/>
      <c r="C3556" s="365"/>
      <c r="D3556" s="349"/>
      <c r="E3556" s="349"/>
      <c r="F3556" s="350"/>
      <c r="G3556" s="349"/>
      <c r="H3556" s="349"/>
      <c r="I3556" s="353"/>
      <c r="J3556" s="352"/>
      <c r="K3556" s="353"/>
      <c r="L3556" s="352"/>
      <c r="M3556" s="364"/>
      <c r="N3556" s="74"/>
      <c r="O3556" s="74"/>
      <c r="P3556" s="139"/>
    </row>
    <row r="3557" spans="1:16" x14ac:dyDescent="0.2">
      <c r="A3557" s="357"/>
      <c r="B3557" s="347"/>
      <c r="C3557" s="365"/>
      <c r="D3557" s="349"/>
      <c r="E3557" s="349"/>
      <c r="F3557" s="350"/>
      <c r="G3557" s="349"/>
      <c r="H3557" s="349"/>
      <c r="I3557" s="353"/>
      <c r="J3557" s="352"/>
      <c r="K3557" s="353"/>
      <c r="L3557" s="352"/>
      <c r="M3557" s="364"/>
      <c r="N3557" s="74"/>
      <c r="O3557" s="74"/>
      <c r="P3557" s="139"/>
    </row>
    <row r="3558" spans="1:16" x14ac:dyDescent="0.2">
      <c r="A3558" s="357"/>
      <c r="B3558" s="347"/>
      <c r="C3558" s="365"/>
      <c r="D3558" s="349"/>
      <c r="E3558" s="349"/>
      <c r="F3558" s="350"/>
      <c r="G3558" s="349"/>
      <c r="H3558" s="349"/>
      <c r="I3558" s="353"/>
      <c r="J3558" s="352"/>
      <c r="K3558" s="353"/>
      <c r="L3558" s="352"/>
      <c r="M3558" s="364"/>
      <c r="N3558" s="74"/>
      <c r="O3558" s="74"/>
      <c r="P3558" s="139"/>
    </row>
    <row r="3559" spans="1:16" x14ac:dyDescent="0.2">
      <c r="A3559" s="357"/>
      <c r="B3559" s="347"/>
      <c r="C3559" s="365"/>
      <c r="D3559" s="349"/>
      <c r="E3559" s="349"/>
      <c r="F3559" s="350"/>
      <c r="G3559" s="349"/>
      <c r="H3559" s="349"/>
      <c r="I3559" s="353"/>
      <c r="J3559" s="352"/>
      <c r="K3559" s="353"/>
      <c r="L3559" s="352"/>
      <c r="M3559" s="364"/>
      <c r="N3559" s="74"/>
      <c r="O3559" s="74"/>
      <c r="P3559" s="139"/>
    </row>
    <row r="3560" spans="1:16" x14ac:dyDescent="0.2">
      <c r="A3560" s="357"/>
      <c r="B3560" s="347"/>
      <c r="C3560" s="365"/>
      <c r="D3560" s="349"/>
      <c r="E3560" s="349"/>
      <c r="F3560" s="350"/>
      <c r="G3560" s="349"/>
      <c r="H3560" s="349"/>
      <c r="I3560" s="353"/>
      <c r="J3560" s="352"/>
      <c r="K3560" s="353"/>
      <c r="L3560" s="352"/>
      <c r="M3560" s="364"/>
      <c r="N3560" s="74"/>
      <c r="O3560" s="74"/>
      <c r="P3560" s="139"/>
    </row>
    <row r="3561" spans="1:16" x14ac:dyDescent="0.2">
      <c r="A3561" s="357"/>
      <c r="B3561" s="347"/>
      <c r="C3561" s="365"/>
      <c r="D3561" s="349"/>
      <c r="E3561" s="349"/>
      <c r="F3561" s="350"/>
      <c r="G3561" s="349"/>
      <c r="H3561" s="349"/>
      <c r="I3561" s="353"/>
      <c r="J3561" s="352"/>
      <c r="K3561" s="353"/>
      <c r="L3561" s="352"/>
      <c r="M3561" s="364"/>
      <c r="N3561" s="74"/>
      <c r="O3561" s="74"/>
      <c r="P3561" s="139"/>
    </row>
    <row r="3562" spans="1:16" x14ac:dyDescent="0.2">
      <c r="A3562" s="357"/>
      <c r="B3562" s="347"/>
      <c r="C3562" s="365"/>
      <c r="D3562" s="349"/>
      <c r="E3562" s="349"/>
      <c r="F3562" s="350"/>
      <c r="G3562" s="349"/>
      <c r="H3562" s="349"/>
      <c r="I3562" s="353"/>
      <c r="J3562" s="352"/>
      <c r="K3562" s="353"/>
      <c r="L3562" s="352"/>
      <c r="M3562" s="364"/>
      <c r="N3562" s="74"/>
      <c r="O3562" s="74"/>
      <c r="P3562" s="139"/>
    </row>
    <row r="3563" spans="1:16" x14ac:dyDescent="0.2">
      <c r="A3563" s="357"/>
      <c r="B3563" s="347"/>
      <c r="C3563" s="365"/>
      <c r="D3563" s="349"/>
      <c r="E3563" s="349"/>
      <c r="F3563" s="350"/>
      <c r="G3563" s="349"/>
      <c r="H3563" s="349"/>
      <c r="I3563" s="353"/>
      <c r="J3563" s="352"/>
      <c r="K3563" s="353"/>
      <c r="L3563" s="352"/>
      <c r="M3563" s="364"/>
      <c r="N3563" s="74"/>
      <c r="O3563" s="74"/>
      <c r="P3563" s="139"/>
    </row>
    <row r="3564" spans="1:16" x14ac:dyDescent="0.2">
      <c r="A3564" s="357"/>
      <c r="B3564" s="347"/>
      <c r="C3564" s="365"/>
      <c r="D3564" s="349"/>
      <c r="E3564" s="349"/>
      <c r="F3564" s="350"/>
      <c r="G3564" s="349"/>
      <c r="H3564" s="349"/>
      <c r="I3564" s="353"/>
      <c r="J3564" s="352"/>
      <c r="K3564" s="353"/>
      <c r="L3564" s="352"/>
      <c r="M3564" s="364"/>
      <c r="N3564" s="74"/>
      <c r="O3564" s="74"/>
      <c r="P3564" s="139"/>
    </row>
    <row r="3565" spans="1:16" x14ac:dyDescent="0.2">
      <c r="A3565" s="357"/>
      <c r="B3565" s="347"/>
      <c r="C3565" s="365"/>
      <c r="D3565" s="349"/>
      <c r="E3565" s="349"/>
      <c r="F3565" s="350"/>
      <c r="G3565" s="349"/>
      <c r="H3565" s="349"/>
      <c r="I3565" s="353"/>
      <c r="J3565" s="352"/>
      <c r="K3565" s="353"/>
      <c r="L3565" s="352"/>
      <c r="M3565" s="364"/>
      <c r="N3565" s="74"/>
      <c r="O3565" s="74"/>
      <c r="P3565" s="139"/>
    </row>
    <row r="3566" spans="1:16" x14ac:dyDescent="0.2">
      <c r="A3566" s="357"/>
      <c r="B3566" s="347"/>
      <c r="C3566" s="365"/>
      <c r="D3566" s="349"/>
      <c r="E3566" s="349"/>
      <c r="F3566" s="350"/>
      <c r="G3566" s="349"/>
      <c r="H3566" s="349"/>
      <c r="I3566" s="353"/>
      <c r="J3566" s="352"/>
      <c r="K3566" s="353"/>
      <c r="L3566" s="352"/>
      <c r="M3566" s="364"/>
      <c r="N3566" s="74"/>
      <c r="O3566" s="74"/>
      <c r="P3566" s="139"/>
    </row>
    <row r="3567" spans="1:16" x14ac:dyDescent="0.2">
      <c r="A3567" s="357"/>
      <c r="B3567" s="347"/>
      <c r="C3567" s="365"/>
      <c r="D3567" s="349"/>
      <c r="E3567" s="349"/>
      <c r="F3567" s="350"/>
      <c r="G3567" s="349"/>
      <c r="H3567" s="349"/>
      <c r="I3567" s="353"/>
      <c r="J3567" s="352"/>
      <c r="K3567" s="353"/>
      <c r="L3567" s="352"/>
      <c r="M3567" s="364"/>
      <c r="N3567" s="74"/>
      <c r="O3567" s="74"/>
      <c r="P3567" s="139"/>
    </row>
    <row r="3568" spans="1:16" x14ac:dyDescent="0.2">
      <c r="A3568" s="357"/>
      <c r="B3568" s="347"/>
      <c r="C3568" s="365"/>
      <c r="D3568" s="349"/>
      <c r="E3568" s="349"/>
      <c r="F3568" s="350"/>
      <c r="G3568" s="349"/>
      <c r="H3568" s="349"/>
      <c r="I3568" s="353"/>
      <c r="J3568" s="352"/>
      <c r="K3568" s="353"/>
      <c r="L3568" s="352"/>
      <c r="M3568" s="364"/>
      <c r="N3568" s="74"/>
      <c r="O3568" s="74"/>
      <c r="P3568" s="139"/>
    </row>
    <row r="3569" spans="1:16" x14ac:dyDescent="0.2">
      <c r="A3569" s="357"/>
      <c r="B3569" s="347"/>
      <c r="C3569" s="365"/>
      <c r="D3569" s="349"/>
      <c r="E3569" s="349"/>
      <c r="F3569" s="350"/>
      <c r="G3569" s="349"/>
      <c r="H3569" s="349"/>
      <c r="I3569" s="353"/>
      <c r="J3569" s="352"/>
      <c r="K3569" s="353"/>
      <c r="L3569" s="352"/>
      <c r="M3569" s="364"/>
      <c r="N3569" s="74"/>
      <c r="O3569" s="74"/>
      <c r="P3569" s="139"/>
    </row>
    <row r="3570" spans="1:16" x14ac:dyDescent="0.2">
      <c r="A3570" s="357"/>
      <c r="B3570" s="347"/>
      <c r="C3570" s="365"/>
      <c r="D3570" s="349"/>
      <c r="E3570" s="349"/>
      <c r="F3570" s="350"/>
      <c r="G3570" s="349"/>
      <c r="H3570" s="349"/>
      <c r="I3570" s="353"/>
      <c r="J3570" s="352"/>
      <c r="K3570" s="353"/>
      <c r="L3570" s="352"/>
      <c r="M3570" s="364"/>
      <c r="N3570" s="74"/>
      <c r="O3570" s="74"/>
      <c r="P3570" s="139"/>
    </row>
    <row r="3571" spans="1:16" x14ac:dyDescent="0.2">
      <c r="A3571" s="357"/>
      <c r="B3571" s="347"/>
      <c r="C3571" s="365"/>
      <c r="D3571" s="349"/>
      <c r="E3571" s="349"/>
      <c r="F3571" s="350"/>
      <c r="G3571" s="349"/>
      <c r="H3571" s="349"/>
      <c r="I3571" s="353"/>
      <c r="J3571" s="352"/>
      <c r="K3571" s="353"/>
      <c r="L3571" s="352"/>
      <c r="M3571" s="364"/>
      <c r="N3571" s="74"/>
      <c r="O3571" s="74"/>
      <c r="P3571" s="139"/>
    </row>
    <row r="3572" spans="1:16" x14ac:dyDescent="0.2">
      <c r="A3572" s="357"/>
      <c r="B3572" s="347"/>
      <c r="C3572" s="365"/>
      <c r="D3572" s="349"/>
      <c r="E3572" s="349"/>
      <c r="F3572" s="350"/>
      <c r="G3572" s="349"/>
      <c r="H3572" s="349"/>
      <c r="I3572" s="353"/>
      <c r="J3572" s="352"/>
      <c r="K3572" s="353"/>
      <c r="L3572" s="352"/>
      <c r="M3572" s="364"/>
      <c r="N3572" s="74"/>
      <c r="O3572" s="74"/>
      <c r="P3572" s="139"/>
    </row>
    <row r="3573" spans="1:16" x14ac:dyDescent="0.2">
      <c r="A3573" s="357"/>
      <c r="B3573" s="347"/>
      <c r="C3573" s="365"/>
      <c r="D3573" s="349"/>
      <c r="E3573" s="349"/>
      <c r="F3573" s="350"/>
      <c r="G3573" s="349"/>
      <c r="H3573" s="349"/>
      <c r="I3573" s="353"/>
      <c r="J3573" s="352"/>
      <c r="K3573" s="353"/>
      <c r="L3573" s="352"/>
      <c r="M3573" s="364"/>
      <c r="N3573" s="74"/>
      <c r="O3573" s="74"/>
      <c r="P3573" s="139"/>
    </row>
    <row r="3574" spans="1:16" x14ac:dyDescent="0.2">
      <c r="A3574" s="357"/>
      <c r="B3574" s="347"/>
      <c r="C3574" s="365"/>
      <c r="D3574" s="349"/>
      <c r="E3574" s="349"/>
      <c r="F3574" s="350"/>
      <c r="G3574" s="349"/>
      <c r="H3574" s="349"/>
      <c r="I3574" s="353"/>
      <c r="J3574" s="352"/>
      <c r="K3574" s="353"/>
      <c r="L3574" s="352"/>
      <c r="M3574" s="364"/>
      <c r="N3574" s="74"/>
      <c r="O3574" s="74"/>
      <c r="P3574" s="139"/>
    </row>
    <row r="3575" spans="1:16" x14ac:dyDescent="0.2">
      <c r="A3575" s="357"/>
      <c r="B3575" s="347"/>
      <c r="C3575" s="365"/>
      <c r="D3575" s="349"/>
      <c r="E3575" s="349"/>
      <c r="F3575" s="350"/>
      <c r="G3575" s="349"/>
      <c r="H3575" s="349"/>
      <c r="I3575" s="353"/>
      <c r="J3575" s="352"/>
      <c r="K3575" s="353"/>
      <c r="L3575" s="352"/>
      <c r="M3575" s="364"/>
      <c r="N3575" s="74"/>
      <c r="O3575" s="74"/>
      <c r="P3575" s="139"/>
    </row>
    <row r="3576" spans="1:16" x14ac:dyDescent="0.2">
      <c r="A3576" s="357"/>
      <c r="B3576" s="347"/>
      <c r="C3576" s="365"/>
      <c r="D3576" s="349"/>
      <c r="E3576" s="349"/>
      <c r="F3576" s="350"/>
      <c r="G3576" s="349"/>
      <c r="H3576" s="349"/>
      <c r="I3576" s="353"/>
      <c r="J3576" s="352"/>
      <c r="K3576" s="353"/>
      <c r="L3576" s="352"/>
      <c r="M3576" s="364"/>
      <c r="N3576" s="74"/>
      <c r="O3576" s="74"/>
      <c r="P3576" s="139"/>
    </row>
    <row r="3577" spans="1:16" x14ac:dyDescent="0.2">
      <c r="A3577" s="357"/>
      <c r="B3577" s="347"/>
      <c r="C3577" s="365"/>
      <c r="D3577" s="349"/>
      <c r="E3577" s="349"/>
      <c r="F3577" s="350"/>
      <c r="G3577" s="349"/>
      <c r="H3577" s="349"/>
      <c r="I3577" s="353"/>
      <c r="J3577" s="352"/>
      <c r="K3577" s="353"/>
      <c r="L3577" s="352"/>
      <c r="M3577" s="364"/>
      <c r="N3577" s="74"/>
      <c r="O3577" s="74"/>
      <c r="P3577" s="139"/>
    </row>
    <row r="3578" spans="1:16" x14ac:dyDescent="0.2">
      <c r="A3578" s="357"/>
      <c r="B3578" s="347"/>
      <c r="C3578" s="365"/>
      <c r="D3578" s="349"/>
      <c r="E3578" s="349"/>
      <c r="F3578" s="350"/>
      <c r="G3578" s="349"/>
      <c r="H3578" s="349"/>
      <c r="I3578" s="353"/>
      <c r="J3578" s="352"/>
      <c r="K3578" s="353"/>
      <c r="L3578" s="352"/>
      <c r="M3578" s="364"/>
      <c r="N3578" s="74"/>
      <c r="O3578" s="74"/>
      <c r="P3578" s="139"/>
    </row>
    <row r="3579" spans="1:16" x14ac:dyDescent="0.2">
      <c r="A3579" s="357"/>
      <c r="B3579" s="347"/>
      <c r="C3579" s="365"/>
      <c r="D3579" s="349"/>
      <c r="E3579" s="349"/>
      <c r="F3579" s="350"/>
      <c r="G3579" s="349"/>
      <c r="H3579" s="349"/>
      <c r="I3579" s="353"/>
      <c r="J3579" s="352"/>
      <c r="K3579" s="353"/>
      <c r="L3579" s="352"/>
      <c r="M3579" s="364"/>
      <c r="N3579" s="74"/>
      <c r="O3579" s="74"/>
      <c r="P3579" s="139"/>
    </row>
    <row r="3580" spans="1:16" x14ac:dyDescent="0.2">
      <c r="A3580" s="357"/>
      <c r="B3580" s="347"/>
      <c r="C3580" s="365"/>
      <c r="D3580" s="349"/>
      <c r="E3580" s="349"/>
      <c r="F3580" s="350"/>
      <c r="G3580" s="349"/>
      <c r="H3580" s="349"/>
      <c r="I3580" s="353"/>
      <c r="J3580" s="352"/>
      <c r="K3580" s="353"/>
      <c r="L3580" s="352"/>
      <c r="M3580" s="364"/>
      <c r="N3580" s="74"/>
      <c r="O3580" s="74"/>
      <c r="P3580" s="139"/>
    </row>
    <row r="3581" spans="1:16" x14ac:dyDescent="0.2">
      <c r="A3581" s="357"/>
      <c r="B3581" s="347"/>
      <c r="C3581" s="365"/>
      <c r="D3581" s="349"/>
      <c r="E3581" s="349"/>
      <c r="F3581" s="350"/>
      <c r="G3581" s="349"/>
      <c r="H3581" s="349"/>
      <c r="I3581" s="353"/>
      <c r="J3581" s="352"/>
      <c r="K3581" s="353"/>
      <c r="L3581" s="352"/>
      <c r="M3581" s="364"/>
      <c r="N3581" s="74"/>
      <c r="O3581" s="74"/>
      <c r="P3581" s="139"/>
    </row>
    <row r="3582" spans="1:16" x14ac:dyDescent="0.2">
      <c r="A3582" s="357"/>
      <c r="B3582" s="347"/>
      <c r="C3582" s="365"/>
      <c r="D3582" s="349"/>
      <c r="E3582" s="349"/>
      <c r="F3582" s="350"/>
      <c r="G3582" s="349"/>
      <c r="H3582" s="349"/>
      <c r="I3582" s="353"/>
      <c r="J3582" s="352"/>
      <c r="K3582" s="353"/>
      <c r="L3582" s="352"/>
      <c r="M3582" s="364"/>
      <c r="N3582" s="74"/>
      <c r="O3582" s="74"/>
      <c r="P3582" s="139"/>
    </row>
    <row r="3583" spans="1:16" x14ac:dyDescent="0.2">
      <c r="A3583" s="357"/>
      <c r="B3583" s="347"/>
      <c r="C3583" s="365"/>
      <c r="D3583" s="349"/>
      <c r="E3583" s="349"/>
      <c r="F3583" s="350"/>
      <c r="G3583" s="349"/>
      <c r="H3583" s="349"/>
      <c r="I3583" s="353"/>
      <c r="J3583" s="352"/>
      <c r="K3583" s="353"/>
      <c r="L3583" s="352"/>
      <c r="M3583" s="364"/>
      <c r="N3583" s="74"/>
      <c r="O3583" s="74"/>
      <c r="P3583" s="139"/>
    </row>
    <row r="3584" spans="1:16" x14ac:dyDescent="0.2">
      <c r="A3584" s="357"/>
      <c r="B3584" s="347"/>
      <c r="C3584" s="365"/>
      <c r="D3584" s="349"/>
      <c r="E3584" s="349"/>
      <c r="F3584" s="350"/>
      <c r="G3584" s="349"/>
      <c r="H3584" s="349"/>
      <c r="I3584" s="353"/>
      <c r="J3584" s="352"/>
      <c r="K3584" s="353"/>
      <c r="L3584" s="352"/>
      <c r="M3584" s="364"/>
      <c r="N3584" s="74"/>
      <c r="O3584" s="74"/>
      <c r="P3584" s="139"/>
    </row>
    <row r="3585" spans="1:16" x14ac:dyDescent="0.2">
      <c r="A3585" s="357"/>
      <c r="B3585" s="347"/>
      <c r="C3585" s="365"/>
      <c r="D3585" s="349"/>
      <c r="E3585" s="349"/>
      <c r="F3585" s="350"/>
      <c r="G3585" s="349"/>
      <c r="H3585" s="349"/>
      <c r="I3585" s="353"/>
      <c r="J3585" s="352"/>
      <c r="K3585" s="353"/>
      <c r="L3585" s="352"/>
      <c r="M3585" s="364"/>
      <c r="N3585" s="74"/>
      <c r="O3585" s="74"/>
      <c r="P3585" s="139"/>
    </row>
    <row r="3586" spans="1:16" x14ac:dyDescent="0.2">
      <c r="A3586" s="357"/>
      <c r="B3586" s="347"/>
      <c r="C3586" s="365"/>
      <c r="D3586" s="349"/>
      <c r="E3586" s="349"/>
      <c r="F3586" s="350"/>
      <c r="G3586" s="349"/>
      <c r="H3586" s="349"/>
      <c r="I3586" s="353"/>
      <c r="J3586" s="352"/>
      <c r="K3586" s="353"/>
      <c r="L3586" s="352"/>
      <c r="M3586" s="364"/>
      <c r="N3586" s="74"/>
      <c r="O3586" s="74"/>
      <c r="P3586" s="139"/>
    </row>
    <row r="3587" spans="1:16" x14ac:dyDescent="0.2">
      <c r="A3587" s="357"/>
      <c r="B3587" s="347"/>
      <c r="C3587" s="365"/>
      <c r="D3587" s="349"/>
      <c r="E3587" s="349"/>
      <c r="F3587" s="350"/>
      <c r="G3587" s="349"/>
      <c r="H3587" s="349"/>
      <c r="I3587" s="353"/>
      <c r="J3587" s="352"/>
      <c r="K3587" s="353"/>
      <c r="L3587" s="352"/>
      <c r="M3587" s="364"/>
      <c r="N3587" s="74"/>
      <c r="O3587" s="74"/>
      <c r="P3587" s="139"/>
    </row>
    <row r="3588" spans="1:16" x14ac:dyDescent="0.2">
      <c r="A3588" s="357"/>
      <c r="B3588" s="347"/>
      <c r="C3588" s="365"/>
      <c r="D3588" s="349"/>
      <c r="E3588" s="349"/>
      <c r="F3588" s="350"/>
      <c r="G3588" s="349"/>
      <c r="H3588" s="349"/>
      <c r="I3588" s="353"/>
      <c r="J3588" s="352"/>
      <c r="K3588" s="353"/>
      <c r="L3588" s="352"/>
      <c r="M3588" s="364"/>
      <c r="N3588" s="74"/>
      <c r="O3588" s="74"/>
      <c r="P3588" s="139"/>
    </row>
    <row r="3589" spans="1:16" x14ac:dyDescent="0.2">
      <c r="A3589" s="357"/>
      <c r="B3589" s="347"/>
      <c r="C3589" s="365"/>
      <c r="D3589" s="349"/>
      <c r="E3589" s="349"/>
      <c r="F3589" s="350"/>
      <c r="G3589" s="349"/>
      <c r="H3589" s="349"/>
      <c r="I3589" s="353"/>
      <c r="J3589" s="352"/>
      <c r="K3589" s="353"/>
      <c r="L3589" s="352"/>
      <c r="M3589" s="364"/>
      <c r="N3589" s="74"/>
      <c r="O3589" s="74"/>
      <c r="P3589" s="139"/>
    </row>
    <row r="3590" spans="1:16" x14ac:dyDescent="0.2">
      <c r="A3590" s="357"/>
      <c r="B3590" s="347"/>
      <c r="C3590" s="365"/>
      <c r="D3590" s="349"/>
      <c r="E3590" s="349"/>
      <c r="F3590" s="350"/>
      <c r="G3590" s="349"/>
      <c r="H3590" s="349"/>
      <c r="I3590" s="353"/>
      <c r="J3590" s="352"/>
      <c r="K3590" s="353"/>
      <c r="L3590" s="352"/>
      <c r="M3590" s="364"/>
      <c r="N3590" s="74"/>
      <c r="O3590" s="74"/>
      <c r="P3590" s="139"/>
    </row>
    <row r="3591" spans="1:16" x14ac:dyDescent="0.2">
      <c r="A3591" s="357"/>
      <c r="B3591" s="347"/>
      <c r="C3591" s="365"/>
      <c r="D3591" s="349"/>
      <c r="E3591" s="349"/>
      <c r="F3591" s="350"/>
      <c r="G3591" s="349"/>
      <c r="H3591" s="349"/>
      <c r="I3591" s="353"/>
      <c r="J3591" s="352"/>
      <c r="K3591" s="353"/>
      <c r="L3591" s="352"/>
      <c r="M3591" s="364"/>
      <c r="N3591" s="74"/>
      <c r="O3591" s="74"/>
      <c r="P3591" s="139"/>
    </row>
    <row r="3592" spans="1:16" x14ac:dyDescent="0.2">
      <c r="A3592" s="357"/>
      <c r="B3592" s="347"/>
      <c r="C3592" s="365"/>
      <c r="D3592" s="349"/>
      <c r="E3592" s="349"/>
      <c r="F3592" s="350"/>
      <c r="G3592" s="349"/>
      <c r="H3592" s="349"/>
      <c r="I3592" s="353"/>
      <c r="J3592" s="352"/>
      <c r="K3592" s="353"/>
      <c r="L3592" s="352"/>
      <c r="M3592" s="364"/>
      <c r="N3592" s="74"/>
      <c r="O3592" s="74"/>
      <c r="P3592" s="139"/>
    </row>
    <row r="3593" spans="1:16" x14ac:dyDescent="0.2">
      <c r="A3593" s="357"/>
      <c r="B3593" s="347"/>
      <c r="C3593" s="365"/>
      <c r="D3593" s="349"/>
      <c r="E3593" s="349"/>
      <c r="F3593" s="350"/>
      <c r="G3593" s="349"/>
      <c r="H3593" s="349"/>
      <c r="I3593" s="353"/>
      <c r="J3593" s="352"/>
      <c r="K3593" s="353"/>
      <c r="L3593" s="352"/>
      <c r="M3593" s="364"/>
      <c r="N3593" s="74"/>
      <c r="O3593" s="74"/>
      <c r="P3593" s="139"/>
    </row>
    <row r="3594" spans="1:16" x14ac:dyDescent="0.2">
      <c r="A3594" s="357"/>
      <c r="B3594" s="347"/>
      <c r="C3594" s="365"/>
      <c r="D3594" s="349"/>
      <c r="E3594" s="349"/>
      <c r="F3594" s="350"/>
      <c r="G3594" s="349"/>
      <c r="H3594" s="349"/>
      <c r="I3594" s="353"/>
      <c r="J3594" s="352"/>
      <c r="K3594" s="353"/>
      <c r="L3594" s="352"/>
      <c r="M3594" s="364"/>
      <c r="N3594" s="74"/>
      <c r="O3594" s="74"/>
      <c r="P3594" s="139"/>
    </row>
    <row r="3595" spans="1:16" x14ac:dyDescent="0.2">
      <c r="A3595" s="357"/>
      <c r="B3595" s="347"/>
      <c r="C3595" s="365"/>
      <c r="D3595" s="349"/>
      <c r="E3595" s="349"/>
      <c r="F3595" s="350"/>
      <c r="G3595" s="349"/>
      <c r="H3595" s="349"/>
      <c r="I3595" s="353"/>
      <c r="J3595" s="352"/>
      <c r="K3595" s="353"/>
      <c r="L3595" s="352"/>
      <c r="M3595" s="364"/>
      <c r="N3595" s="74"/>
      <c r="O3595" s="74"/>
      <c r="P3595" s="139"/>
    </row>
    <row r="3596" spans="1:16" x14ac:dyDescent="0.2">
      <c r="A3596" s="357"/>
      <c r="B3596" s="347"/>
      <c r="C3596" s="365"/>
      <c r="D3596" s="349"/>
      <c r="E3596" s="349"/>
      <c r="F3596" s="350"/>
      <c r="G3596" s="349"/>
      <c r="H3596" s="349"/>
      <c r="I3596" s="353"/>
      <c r="J3596" s="352"/>
      <c r="K3596" s="353"/>
      <c r="L3596" s="352"/>
      <c r="M3596" s="364"/>
      <c r="N3596" s="74"/>
      <c r="O3596" s="74"/>
      <c r="P3596" s="139"/>
    </row>
    <row r="3597" spans="1:16" x14ac:dyDescent="0.2">
      <c r="A3597" s="357"/>
      <c r="B3597" s="347"/>
      <c r="C3597" s="365"/>
      <c r="D3597" s="349"/>
      <c r="E3597" s="349"/>
      <c r="F3597" s="350"/>
      <c r="G3597" s="349"/>
      <c r="H3597" s="349"/>
      <c r="I3597" s="353"/>
      <c r="J3597" s="352"/>
      <c r="K3597" s="353"/>
      <c r="L3597" s="352"/>
      <c r="M3597" s="364"/>
      <c r="N3597" s="74"/>
      <c r="O3597" s="74"/>
      <c r="P3597" s="139"/>
    </row>
    <row r="3598" spans="1:16" x14ac:dyDescent="0.2">
      <c r="A3598" s="357"/>
      <c r="B3598" s="347"/>
      <c r="C3598" s="365"/>
      <c r="D3598" s="349"/>
      <c r="E3598" s="349"/>
      <c r="F3598" s="350"/>
      <c r="G3598" s="349"/>
      <c r="H3598" s="349"/>
      <c r="I3598" s="353"/>
      <c r="J3598" s="352"/>
      <c r="K3598" s="353"/>
      <c r="L3598" s="352"/>
      <c r="M3598" s="364"/>
      <c r="N3598" s="74"/>
      <c r="O3598" s="74"/>
      <c r="P3598" s="139"/>
    </row>
    <row r="3599" spans="1:16" x14ac:dyDescent="0.2">
      <c r="A3599" s="357"/>
      <c r="B3599" s="347"/>
      <c r="C3599" s="365"/>
      <c r="D3599" s="349"/>
      <c r="E3599" s="349"/>
      <c r="F3599" s="350"/>
      <c r="G3599" s="349"/>
      <c r="H3599" s="349"/>
      <c r="I3599" s="353"/>
      <c r="J3599" s="352"/>
      <c r="K3599" s="353"/>
      <c r="L3599" s="352"/>
      <c r="M3599" s="364"/>
      <c r="N3599" s="74"/>
      <c r="O3599" s="74"/>
      <c r="P3599" s="139"/>
    </row>
    <row r="3600" spans="1:16" x14ac:dyDescent="0.2">
      <c r="A3600" s="357"/>
      <c r="B3600" s="347"/>
      <c r="C3600" s="365"/>
      <c r="D3600" s="349"/>
      <c r="E3600" s="349"/>
      <c r="F3600" s="350"/>
      <c r="G3600" s="349"/>
      <c r="H3600" s="349"/>
      <c r="I3600" s="353"/>
      <c r="J3600" s="352"/>
      <c r="K3600" s="353"/>
      <c r="L3600" s="352"/>
      <c r="M3600" s="364"/>
      <c r="N3600" s="74"/>
      <c r="O3600" s="74"/>
      <c r="P3600" s="139"/>
    </row>
    <row r="3601" spans="1:16" x14ac:dyDescent="0.2">
      <c r="A3601" s="357"/>
      <c r="B3601" s="347"/>
      <c r="C3601" s="365"/>
      <c r="D3601" s="349"/>
      <c r="E3601" s="349"/>
      <c r="F3601" s="350"/>
      <c r="G3601" s="349"/>
      <c r="H3601" s="349"/>
      <c r="I3601" s="353"/>
      <c r="J3601" s="352"/>
      <c r="K3601" s="353"/>
      <c r="L3601" s="352"/>
      <c r="M3601" s="364"/>
      <c r="N3601" s="74"/>
      <c r="O3601" s="74"/>
      <c r="P3601" s="139"/>
    </row>
    <row r="3602" spans="1:16" x14ac:dyDescent="0.2">
      <c r="A3602" s="357"/>
      <c r="B3602" s="347"/>
      <c r="C3602" s="365"/>
      <c r="D3602" s="349"/>
      <c r="E3602" s="349"/>
      <c r="F3602" s="350"/>
      <c r="G3602" s="349"/>
      <c r="H3602" s="349"/>
      <c r="I3602" s="353"/>
      <c r="J3602" s="352"/>
      <c r="K3602" s="353"/>
      <c r="L3602" s="352"/>
      <c r="M3602" s="364"/>
      <c r="N3602" s="74"/>
      <c r="O3602" s="74"/>
      <c r="P3602" s="139"/>
    </row>
    <row r="3603" spans="1:16" x14ac:dyDescent="0.2">
      <c r="A3603" s="357"/>
      <c r="B3603" s="347"/>
      <c r="C3603" s="365"/>
      <c r="D3603" s="349"/>
      <c r="E3603" s="349"/>
      <c r="F3603" s="350"/>
      <c r="G3603" s="349"/>
      <c r="H3603" s="349"/>
      <c r="I3603" s="353"/>
      <c r="J3603" s="352"/>
      <c r="K3603" s="353"/>
      <c r="L3603" s="352"/>
      <c r="M3603" s="364"/>
      <c r="N3603" s="74"/>
      <c r="O3603" s="74"/>
      <c r="P3603" s="139"/>
    </row>
    <row r="3604" spans="1:16" x14ac:dyDescent="0.2">
      <c r="A3604" s="357"/>
      <c r="B3604" s="347"/>
      <c r="C3604" s="365"/>
      <c r="D3604" s="349"/>
      <c r="E3604" s="349"/>
      <c r="F3604" s="350"/>
      <c r="G3604" s="349"/>
      <c r="H3604" s="349"/>
      <c r="I3604" s="353"/>
      <c r="J3604" s="352"/>
      <c r="K3604" s="353"/>
      <c r="L3604" s="352"/>
      <c r="M3604" s="364"/>
      <c r="N3604" s="74"/>
      <c r="O3604" s="74"/>
      <c r="P3604" s="139"/>
    </row>
    <row r="3605" spans="1:16" x14ac:dyDescent="0.2">
      <c r="A3605" s="357"/>
      <c r="B3605" s="347"/>
      <c r="C3605" s="365"/>
      <c r="D3605" s="349"/>
      <c r="E3605" s="349"/>
      <c r="F3605" s="350"/>
      <c r="G3605" s="349"/>
      <c r="H3605" s="349"/>
      <c r="I3605" s="353"/>
      <c r="J3605" s="352"/>
      <c r="K3605" s="353"/>
      <c r="L3605" s="352"/>
      <c r="M3605" s="364"/>
      <c r="N3605" s="74"/>
      <c r="O3605" s="74"/>
      <c r="P3605" s="139"/>
    </row>
    <row r="3606" spans="1:16" x14ac:dyDescent="0.2">
      <c r="A3606" s="357"/>
      <c r="B3606" s="347"/>
      <c r="C3606" s="365"/>
      <c r="D3606" s="349"/>
      <c r="E3606" s="349"/>
      <c r="F3606" s="350"/>
      <c r="G3606" s="349"/>
      <c r="H3606" s="349"/>
      <c r="I3606" s="353"/>
      <c r="J3606" s="352"/>
      <c r="K3606" s="353"/>
      <c r="L3606" s="352"/>
      <c r="M3606" s="364"/>
      <c r="N3606" s="74"/>
      <c r="O3606" s="74"/>
      <c r="P3606" s="139"/>
    </row>
    <row r="3607" spans="1:16" x14ac:dyDescent="0.2">
      <c r="A3607" s="357"/>
      <c r="B3607" s="347"/>
      <c r="C3607" s="365"/>
      <c r="D3607" s="349"/>
      <c r="E3607" s="349"/>
      <c r="F3607" s="350"/>
      <c r="G3607" s="349"/>
      <c r="H3607" s="349"/>
      <c r="I3607" s="353"/>
      <c r="J3607" s="352"/>
      <c r="K3607" s="353"/>
      <c r="L3607" s="352"/>
      <c r="M3607" s="364"/>
      <c r="N3607" s="74"/>
      <c r="O3607" s="74"/>
      <c r="P3607" s="139"/>
    </row>
    <row r="3608" spans="1:16" x14ac:dyDescent="0.2">
      <c r="A3608" s="357"/>
      <c r="B3608" s="347"/>
      <c r="C3608" s="365"/>
      <c r="D3608" s="349"/>
      <c r="E3608" s="349"/>
      <c r="F3608" s="350"/>
      <c r="G3608" s="349"/>
      <c r="H3608" s="349"/>
      <c r="I3608" s="353"/>
      <c r="J3608" s="352"/>
      <c r="K3608" s="353"/>
      <c r="L3608" s="352"/>
      <c r="M3608" s="364"/>
      <c r="N3608" s="74"/>
      <c r="O3608" s="74"/>
      <c r="P3608" s="139"/>
    </row>
    <row r="3609" spans="1:16" x14ac:dyDescent="0.2">
      <c r="A3609" s="357"/>
      <c r="B3609" s="347"/>
      <c r="C3609" s="365"/>
      <c r="D3609" s="349"/>
      <c r="E3609" s="349"/>
      <c r="F3609" s="350"/>
      <c r="G3609" s="349"/>
      <c r="H3609" s="349"/>
      <c r="I3609" s="353"/>
      <c r="J3609" s="352"/>
      <c r="K3609" s="353"/>
      <c r="L3609" s="352"/>
      <c r="M3609" s="364"/>
      <c r="N3609" s="74"/>
      <c r="O3609" s="74"/>
      <c r="P3609" s="139"/>
    </row>
    <row r="3610" spans="1:16" x14ac:dyDescent="0.2">
      <c r="A3610" s="357"/>
      <c r="B3610" s="347"/>
      <c r="C3610" s="365"/>
      <c r="D3610" s="349"/>
      <c r="E3610" s="349"/>
      <c r="F3610" s="350"/>
      <c r="G3610" s="349"/>
      <c r="H3610" s="349"/>
      <c r="I3610" s="353"/>
      <c r="J3610" s="352"/>
      <c r="K3610" s="353"/>
      <c r="L3610" s="352"/>
      <c r="M3610" s="364"/>
      <c r="N3610" s="74"/>
      <c r="O3610" s="74"/>
      <c r="P3610" s="139"/>
    </row>
    <row r="3611" spans="1:16" x14ac:dyDescent="0.2">
      <c r="A3611" s="357"/>
      <c r="B3611" s="347"/>
      <c r="C3611" s="365"/>
      <c r="D3611" s="349"/>
      <c r="E3611" s="349"/>
      <c r="F3611" s="350"/>
      <c r="G3611" s="349"/>
      <c r="H3611" s="349"/>
      <c r="I3611" s="353"/>
      <c r="J3611" s="352"/>
      <c r="K3611" s="353"/>
      <c r="L3611" s="352"/>
      <c r="M3611" s="364"/>
      <c r="N3611" s="74"/>
      <c r="O3611" s="74"/>
      <c r="P3611" s="139"/>
    </row>
    <row r="3612" spans="1:16" x14ac:dyDescent="0.2">
      <c r="A3612" s="357"/>
      <c r="B3612" s="347"/>
      <c r="C3612" s="365"/>
      <c r="D3612" s="349"/>
      <c r="E3612" s="349"/>
      <c r="F3612" s="350"/>
      <c r="G3612" s="349"/>
      <c r="H3612" s="349"/>
      <c r="I3612" s="353"/>
      <c r="J3612" s="352"/>
      <c r="K3612" s="353"/>
      <c r="L3612" s="352"/>
      <c r="M3612" s="364"/>
      <c r="N3612" s="74"/>
      <c r="O3612" s="74"/>
      <c r="P3612" s="139"/>
    </row>
    <row r="3613" spans="1:16" x14ac:dyDescent="0.2">
      <c r="A3613" s="357"/>
      <c r="B3613" s="347"/>
      <c r="C3613" s="365"/>
      <c r="D3613" s="349"/>
      <c r="E3613" s="349"/>
      <c r="F3613" s="350"/>
      <c r="G3613" s="349"/>
      <c r="H3613" s="349"/>
      <c r="I3613" s="353"/>
      <c r="J3613" s="352"/>
      <c r="K3613" s="353"/>
      <c r="L3613" s="352"/>
      <c r="M3613" s="364"/>
      <c r="N3613" s="74"/>
      <c r="O3613" s="74"/>
      <c r="P3613" s="139"/>
    </row>
    <row r="3614" spans="1:16" x14ac:dyDescent="0.2">
      <c r="A3614" s="357"/>
      <c r="B3614" s="347"/>
      <c r="C3614" s="365"/>
      <c r="D3614" s="349"/>
      <c r="E3614" s="349"/>
      <c r="F3614" s="350"/>
      <c r="G3614" s="349"/>
      <c r="H3614" s="349"/>
      <c r="I3614" s="353"/>
      <c r="J3614" s="352"/>
      <c r="K3614" s="353"/>
      <c r="L3614" s="352"/>
      <c r="M3614" s="364"/>
      <c r="N3614" s="74"/>
      <c r="O3614" s="74"/>
      <c r="P3614" s="139"/>
    </row>
    <row r="3615" spans="1:16" x14ac:dyDescent="0.2">
      <c r="A3615" s="357"/>
      <c r="B3615" s="347"/>
      <c r="C3615" s="365"/>
      <c r="D3615" s="349"/>
      <c r="E3615" s="349"/>
      <c r="F3615" s="350"/>
      <c r="G3615" s="349"/>
      <c r="H3615" s="349"/>
      <c r="I3615" s="353"/>
      <c r="J3615" s="352"/>
      <c r="K3615" s="353"/>
      <c r="L3615" s="352"/>
      <c r="M3615" s="364"/>
      <c r="N3615" s="74"/>
      <c r="O3615" s="74"/>
      <c r="P3615" s="139"/>
    </row>
    <row r="3616" spans="1:16" x14ac:dyDescent="0.2">
      <c r="A3616" s="357"/>
      <c r="B3616" s="347"/>
      <c r="C3616" s="365"/>
      <c r="D3616" s="349"/>
      <c r="E3616" s="349"/>
      <c r="F3616" s="350"/>
      <c r="G3616" s="349"/>
      <c r="H3616" s="349"/>
      <c r="I3616" s="353"/>
      <c r="J3616" s="352"/>
      <c r="K3616" s="353"/>
      <c r="L3616" s="352"/>
      <c r="M3616" s="364"/>
      <c r="N3616" s="74"/>
      <c r="O3616" s="74"/>
      <c r="P3616" s="139"/>
    </row>
    <row r="3617" spans="1:16" x14ac:dyDescent="0.2">
      <c r="A3617" s="357"/>
      <c r="B3617" s="347"/>
      <c r="C3617" s="365"/>
      <c r="D3617" s="349"/>
      <c r="E3617" s="349"/>
      <c r="F3617" s="350"/>
      <c r="G3617" s="349"/>
      <c r="H3617" s="349"/>
      <c r="I3617" s="353"/>
      <c r="J3617" s="352"/>
      <c r="K3617" s="353"/>
      <c r="L3617" s="352"/>
      <c r="M3617" s="364"/>
      <c r="N3617" s="74"/>
      <c r="O3617" s="74"/>
      <c r="P3617" s="139"/>
    </row>
    <row r="3618" spans="1:16" x14ac:dyDescent="0.2">
      <c r="A3618" s="357"/>
      <c r="B3618" s="347"/>
      <c r="C3618" s="365"/>
      <c r="D3618" s="349"/>
      <c r="E3618" s="349"/>
      <c r="F3618" s="350"/>
      <c r="G3618" s="349"/>
      <c r="H3618" s="349"/>
      <c r="I3618" s="353"/>
      <c r="J3618" s="352"/>
      <c r="K3618" s="353"/>
      <c r="L3618" s="352"/>
      <c r="M3618" s="364"/>
      <c r="N3618" s="74"/>
      <c r="O3618" s="74"/>
      <c r="P3618" s="139"/>
    </row>
    <row r="3619" spans="1:16" x14ac:dyDescent="0.2">
      <c r="A3619" s="357"/>
      <c r="B3619" s="347"/>
      <c r="C3619" s="365"/>
      <c r="D3619" s="349"/>
      <c r="E3619" s="349"/>
      <c r="F3619" s="350"/>
      <c r="G3619" s="349"/>
      <c r="H3619" s="349"/>
      <c r="I3619" s="353"/>
      <c r="J3619" s="352"/>
      <c r="K3619" s="353"/>
      <c r="L3619" s="352"/>
      <c r="M3619" s="364"/>
      <c r="N3619" s="74"/>
      <c r="O3619" s="74"/>
      <c r="P3619" s="139"/>
    </row>
    <row r="3620" spans="1:16" x14ac:dyDescent="0.2">
      <c r="A3620" s="357"/>
      <c r="B3620" s="347"/>
      <c r="C3620" s="365"/>
      <c r="D3620" s="349"/>
      <c r="E3620" s="349"/>
      <c r="F3620" s="350"/>
      <c r="G3620" s="349"/>
      <c r="H3620" s="349"/>
      <c r="I3620" s="353"/>
      <c r="J3620" s="352"/>
      <c r="K3620" s="353"/>
      <c r="L3620" s="352"/>
      <c r="M3620" s="364"/>
      <c r="N3620" s="74"/>
      <c r="O3620" s="74"/>
      <c r="P3620" s="139"/>
    </row>
    <row r="3621" spans="1:16" x14ac:dyDescent="0.2">
      <c r="A3621" s="357"/>
      <c r="B3621" s="347"/>
      <c r="C3621" s="365"/>
      <c r="D3621" s="349"/>
      <c r="E3621" s="349"/>
      <c r="F3621" s="350"/>
      <c r="G3621" s="349"/>
      <c r="H3621" s="349"/>
      <c r="I3621" s="353"/>
      <c r="J3621" s="352"/>
      <c r="K3621" s="353"/>
      <c r="L3621" s="352"/>
      <c r="M3621" s="364"/>
      <c r="N3621" s="74"/>
      <c r="O3621" s="74"/>
      <c r="P3621" s="139"/>
    </row>
    <row r="3622" spans="1:16" x14ac:dyDescent="0.2">
      <c r="A3622" s="357"/>
      <c r="B3622" s="347"/>
      <c r="C3622" s="365"/>
      <c r="D3622" s="349"/>
      <c r="E3622" s="349"/>
      <c r="F3622" s="350"/>
      <c r="G3622" s="349"/>
      <c r="H3622" s="349"/>
      <c r="I3622" s="353"/>
      <c r="J3622" s="352"/>
      <c r="K3622" s="353"/>
      <c r="L3622" s="352"/>
      <c r="M3622" s="364"/>
      <c r="N3622" s="74"/>
      <c r="O3622" s="74"/>
      <c r="P3622" s="139"/>
    </row>
    <row r="3623" spans="1:16" x14ac:dyDescent="0.2">
      <c r="A3623" s="357"/>
      <c r="B3623" s="347"/>
      <c r="C3623" s="365"/>
      <c r="D3623" s="349"/>
      <c r="E3623" s="349"/>
      <c r="F3623" s="350"/>
      <c r="G3623" s="349"/>
      <c r="H3623" s="349"/>
      <c r="I3623" s="353"/>
      <c r="J3623" s="352"/>
      <c r="K3623" s="353"/>
      <c r="L3623" s="352"/>
      <c r="M3623" s="364"/>
      <c r="N3623" s="74"/>
      <c r="O3623" s="74"/>
      <c r="P3623" s="139"/>
    </row>
    <row r="3624" spans="1:16" x14ac:dyDescent="0.2">
      <c r="A3624" s="357"/>
      <c r="B3624" s="347"/>
      <c r="C3624" s="365"/>
      <c r="D3624" s="349"/>
      <c r="E3624" s="349"/>
      <c r="F3624" s="350"/>
      <c r="G3624" s="349"/>
      <c r="H3624" s="349"/>
      <c r="I3624" s="353"/>
      <c r="J3624" s="352"/>
      <c r="K3624" s="353"/>
      <c r="L3624" s="352"/>
      <c r="M3624" s="364"/>
      <c r="N3624" s="74"/>
      <c r="O3624" s="74"/>
      <c r="P3624" s="139"/>
    </row>
    <row r="3625" spans="1:16" x14ac:dyDescent="0.2">
      <c r="A3625" s="357"/>
      <c r="B3625" s="347"/>
      <c r="C3625" s="365"/>
      <c r="D3625" s="349"/>
      <c r="E3625" s="349"/>
      <c r="F3625" s="350"/>
      <c r="G3625" s="349"/>
      <c r="H3625" s="349"/>
      <c r="I3625" s="353"/>
      <c r="J3625" s="352"/>
      <c r="K3625" s="353"/>
      <c r="L3625" s="352"/>
      <c r="M3625" s="364"/>
      <c r="N3625" s="74"/>
      <c r="O3625" s="74"/>
      <c r="P3625" s="139"/>
    </row>
    <row r="3626" spans="1:16" x14ac:dyDescent="0.2">
      <c r="A3626" s="357"/>
      <c r="B3626" s="347"/>
      <c r="C3626" s="365"/>
      <c r="D3626" s="349"/>
      <c r="E3626" s="349"/>
      <c r="F3626" s="350"/>
      <c r="G3626" s="349"/>
      <c r="H3626" s="349"/>
      <c r="I3626" s="353"/>
      <c r="J3626" s="352"/>
      <c r="K3626" s="353"/>
      <c r="L3626" s="352"/>
      <c r="M3626" s="364"/>
      <c r="N3626" s="74"/>
      <c r="O3626" s="74"/>
      <c r="P3626" s="139"/>
    </row>
    <row r="3627" spans="1:16" x14ac:dyDescent="0.2">
      <c r="A3627" s="357"/>
      <c r="B3627" s="347"/>
      <c r="C3627" s="365"/>
      <c r="D3627" s="349"/>
      <c r="E3627" s="349"/>
      <c r="F3627" s="350"/>
      <c r="G3627" s="349"/>
      <c r="H3627" s="349"/>
      <c r="I3627" s="353"/>
      <c r="J3627" s="352"/>
      <c r="K3627" s="353"/>
      <c r="L3627" s="352"/>
      <c r="M3627" s="364"/>
      <c r="N3627" s="74"/>
      <c r="O3627" s="74"/>
      <c r="P3627" s="139"/>
    </row>
    <row r="3628" spans="1:16" x14ac:dyDescent="0.2">
      <c r="A3628" s="357"/>
      <c r="B3628" s="347"/>
      <c r="C3628" s="365"/>
      <c r="D3628" s="349"/>
      <c r="E3628" s="349"/>
      <c r="F3628" s="350"/>
      <c r="G3628" s="349"/>
      <c r="H3628" s="349"/>
      <c r="I3628" s="353"/>
      <c r="J3628" s="352"/>
      <c r="K3628" s="353"/>
      <c r="L3628" s="352"/>
      <c r="M3628" s="364"/>
      <c r="N3628" s="74"/>
      <c r="O3628" s="74"/>
      <c r="P3628" s="139"/>
    </row>
    <row r="3629" spans="1:16" x14ac:dyDescent="0.2">
      <c r="A3629" s="357"/>
      <c r="B3629" s="347"/>
      <c r="C3629" s="365"/>
      <c r="D3629" s="349"/>
      <c r="E3629" s="349"/>
      <c r="F3629" s="350"/>
      <c r="G3629" s="349"/>
      <c r="H3629" s="349"/>
      <c r="I3629" s="353"/>
      <c r="J3629" s="352"/>
      <c r="K3629" s="353"/>
      <c r="L3629" s="352"/>
      <c r="M3629" s="364"/>
      <c r="N3629" s="74"/>
      <c r="O3629" s="74"/>
      <c r="P3629" s="139"/>
    </row>
    <row r="3630" spans="1:16" x14ac:dyDescent="0.2">
      <c r="A3630" s="357"/>
      <c r="B3630" s="347"/>
      <c r="C3630" s="365"/>
      <c r="D3630" s="349"/>
      <c r="E3630" s="349"/>
      <c r="F3630" s="350"/>
      <c r="G3630" s="349"/>
      <c r="H3630" s="349"/>
      <c r="I3630" s="353"/>
      <c r="J3630" s="352"/>
      <c r="K3630" s="353"/>
      <c r="L3630" s="352"/>
      <c r="M3630" s="364"/>
      <c r="N3630" s="74"/>
      <c r="O3630" s="74"/>
      <c r="P3630" s="139"/>
    </row>
    <row r="3631" spans="1:16" x14ac:dyDescent="0.2">
      <c r="A3631" s="357"/>
      <c r="B3631" s="347"/>
      <c r="C3631" s="365"/>
      <c r="D3631" s="349"/>
      <c r="E3631" s="349"/>
      <c r="F3631" s="350"/>
      <c r="G3631" s="349"/>
      <c r="H3631" s="349"/>
      <c r="I3631" s="353"/>
      <c r="J3631" s="352"/>
      <c r="K3631" s="353"/>
      <c r="L3631" s="352"/>
      <c r="M3631" s="364"/>
      <c r="N3631" s="74"/>
      <c r="O3631" s="74"/>
      <c r="P3631" s="139"/>
    </row>
    <row r="3632" spans="1:16" x14ac:dyDescent="0.2">
      <c r="A3632" s="357"/>
      <c r="B3632" s="347"/>
      <c r="C3632" s="365"/>
      <c r="D3632" s="349"/>
      <c r="E3632" s="349"/>
      <c r="F3632" s="350"/>
      <c r="G3632" s="349"/>
      <c r="H3632" s="349"/>
      <c r="I3632" s="353"/>
      <c r="J3632" s="352"/>
      <c r="K3632" s="353"/>
      <c r="L3632" s="352"/>
      <c r="M3632" s="364"/>
      <c r="N3632" s="74"/>
      <c r="O3632" s="74"/>
      <c r="P3632" s="139"/>
    </row>
    <row r="3633" spans="1:16" x14ac:dyDescent="0.2">
      <c r="A3633" s="357"/>
      <c r="B3633" s="347"/>
      <c r="C3633" s="365"/>
      <c r="D3633" s="349"/>
      <c r="E3633" s="349"/>
      <c r="F3633" s="350"/>
      <c r="G3633" s="349"/>
      <c r="H3633" s="349"/>
      <c r="I3633" s="353"/>
      <c r="J3633" s="352"/>
      <c r="K3633" s="353"/>
      <c r="L3633" s="352"/>
      <c r="M3633" s="364"/>
      <c r="N3633" s="74"/>
      <c r="O3633" s="74"/>
      <c r="P3633" s="139"/>
    </row>
    <row r="3634" spans="1:16" x14ac:dyDescent="0.2">
      <c r="A3634" s="357"/>
      <c r="B3634" s="347"/>
      <c r="C3634" s="365"/>
      <c r="D3634" s="349"/>
      <c r="E3634" s="349"/>
      <c r="F3634" s="350"/>
      <c r="G3634" s="349"/>
      <c r="H3634" s="349"/>
      <c r="I3634" s="353"/>
      <c r="J3634" s="352"/>
      <c r="K3634" s="353"/>
      <c r="L3634" s="352"/>
      <c r="M3634" s="364"/>
      <c r="N3634" s="74"/>
      <c r="O3634" s="74"/>
      <c r="P3634" s="139"/>
    </row>
    <row r="3635" spans="1:16" x14ac:dyDescent="0.2">
      <c r="A3635" s="357"/>
      <c r="B3635" s="347"/>
      <c r="C3635" s="365"/>
      <c r="D3635" s="349"/>
      <c r="E3635" s="349"/>
      <c r="F3635" s="350"/>
      <c r="G3635" s="349"/>
      <c r="H3635" s="349"/>
      <c r="I3635" s="353"/>
      <c r="J3635" s="352"/>
      <c r="K3635" s="353"/>
      <c r="L3635" s="352"/>
      <c r="M3635" s="364"/>
      <c r="N3635" s="74"/>
      <c r="O3635" s="74"/>
      <c r="P3635" s="139"/>
    </row>
    <row r="3636" spans="1:16" x14ac:dyDescent="0.2">
      <c r="A3636" s="357"/>
      <c r="B3636" s="347"/>
      <c r="C3636" s="365"/>
      <c r="D3636" s="349"/>
      <c r="E3636" s="349"/>
      <c r="F3636" s="350"/>
      <c r="G3636" s="349"/>
      <c r="H3636" s="349"/>
      <c r="I3636" s="353"/>
      <c r="J3636" s="352"/>
      <c r="K3636" s="353"/>
      <c r="L3636" s="352"/>
      <c r="M3636" s="364"/>
      <c r="N3636" s="74"/>
      <c r="O3636" s="74"/>
      <c r="P3636" s="139"/>
    </row>
    <row r="3637" spans="1:16" x14ac:dyDescent="0.2">
      <c r="A3637" s="357"/>
      <c r="B3637" s="347"/>
      <c r="C3637" s="365"/>
      <c r="D3637" s="349"/>
      <c r="E3637" s="349"/>
      <c r="F3637" s="350"/>
      <c r="G3637" s="349"/>
      <c r="H3637" s="349"/>
      <c r="I3637" s="353"/>
      <c r="J3637" s="352"/>
      <c r="K3637" s="353"/>
      <c r="L3637" s="352"/>
      <c r="M3637" s="364"/>
      <c r="N3637" s="74"/>
      <c r="O3637" s="74"/>
      <c r="P3637" s="139"/>
    </row>
    <row r="3638" spans="1:16" x14ac:dyDescent="0.2">
      <c r="A3638" s="357"/>
      <c r="B3638" s="347"/>
      <c r="C3638" s="365"/>
      <c r="D3638" s="349"/>
      <c r="E3638" s="349"/>
      <c r="F3638" s="350"/>
      <c r="G3638" s="349"/>
      <c r="H3638" s="349"/>
      <c r="I3638" s="353"/>
      <c r="J3638" s="352"/>
      <c r="K3638" s="353"/>
      <c r="L3638" s="352"/>
      <c r="M3638" s="364"/>
      <c r="N3638" s="74"/>
      <c r="O3638" s="74"/>
      <c r="P3638" s="139"/>
    </row>
    <row r="3639" spans="1:16" x14ac:dyDescent="0.2">
      <c r="A3639" s="357"/>
      <c r="B3639" s="347"/>
      <c r="C3639" s="365"/>
      <c r="D3639" s="349"/>
      <c r="E3639" s="349"/>
      <c r="F3639" s="350"/>
      <c r="G3639" s="349"/>
      <c r="H3639" s="349"/>
      <c r="I3639" s="353"/>
      <c r="J3639" s="352"/>
      <c r="K3639" s="353"/>
      <c r="L3639" s="352"/>
      <c r="M3639" s="364"/>
      <c r="N3639" s="74"/>
      <c r="O3639" s="74"/>
      <c r="P3639" s="139"/>
    </row>
    <row r="3640" spans="1:16" x14ac:dyDescent="0.2">
      <c r="A3640" s="357"/>
      <c r="B3640" s="347"/>
      <c r="C3640" s="365"/>
      <c r="D3640" s="349"/>
      <c r="E3640" s="349"/>
      <c r="F3640" s="350"/>
      <c r="G3640" s="349"/>
      <c r="H3640" s="349"/>
      <c r="I3640" s="353"/>
      <c r="J3640" s="352"/>
      <c r="K3640" s="353"/>
      <c r="L3640" s="352"/>
      <c r="M3640" s="364"/>
      <c r="N3640" s="74"/>
      <c r="O3640" s="74"/>
      <c r="P3640" s="139"/>
    </row>
    <row r="3641" spans="1:16" x14ac:dyDescent="0.2">
      <c r="A3641" s="357"/>
      <c r="B3641" s="347"/>
      <c r="C3641" s="365"/>
      <c r="D3641" s="349"/>
      <c r="E3641" s="349"/>
      <c r="F3641" s="350"/>
      <c r="G3641" s="349"/>
      <c r="H3641" s="349"/>
      <c r="I3641" s="353"/>
      <c r="J3641" s="352"/>
      <c r="K3641" s="353"/>
      <c r="L3641" s="352"/>
      <c r="M3641" s="364"/>
      <c r="N3641" s="74"/>
      <c r="O3641" s="74"/>
      <c r="P3641" s="139"/>
    </row>
    <row r="3642" spans="1:16" x14ac:dyDescent="0.2">
      <c r="A3642" s="357"/>
      <c r="B3642" s="347"/>
      <c r="C3642" s="365"/>
      <c r="D3642" s="349"/>
      <c r="E3642" s="349"/>
      <c r="F3642" s="350"/>
      <c r="G3642" s="349"/>
      <c r="H3642" s="349"/>
      <c r="I3642" s="353"/>
      <c r="J3642" s="352"/>
      <c r="K3642" s="353"/>
      <c r="L3642" s="352"/>
      <c r="M3642" s="364"/>
      <c r="N3642" s="74"/>
      <c r="O3642" s="74"/>
      <c r="P3642" s="139"/>
    </row>
    <row r="3643" spans="1:16" x14ac:dyDescent="0.2">
      <c r="A3643" s="357"/>
      <c r="B3643" s="347"/>
      <c r="C3643" s="365"/>
      <c r="D3643" s="349"/>
      <c r="E3643" s="349"/>
      <c r="F3643" s="350"/>
      <c r="G3643" s="349"/>
      <c r="H3643" s="349"/>
      <c r="I3643" s="353"/>
      <c r="J3643" s="352"/>
      <c r="K3643" s="353"/>
      <c r="L3643" s="352"/>
      <c r="M3643" s="364"/>
      <c r="N3643" s="74"/>
      <c r="O3643" s="74"/>
      <c r="P3643" s="139"/>
    </row>
    <row r="3644" spans="1:16" x14ac:dyDescent="0.2">
      <c r="A3644" s="357"/>
      <c r="B3644" s="347"/>
      <c r="C3644" s="365"/>
      <c r="D3644" s="349"/>
      <c r="E3644" s="349"/>
      <c r="F3644" s="350"/>
      <c r="G3644" s="349"/>
      <c r="H3644" s="349"/>
      <c r="I3644" s="353"/>
      <c r="J3644" s="352"/>
      <c r="K3644" s="353"/>
      <c r="L3644" s="352"/>
      <c r="M3644" s="364"/>
      <c r="N3644" s="74"/>
      <c r="O3644" s="74"/>
      <c r="P3644" s="139"/>
    </row>
    <row r="3645" spans="1:16" x14ac:dyDescent="0.2">
      <c r="A3645" s="357"/>
      <c r="B3645" s="347"/>
      <c r="C3645" s="365"/>
      <c r="D3645" s="349"/>
      <c r="E3645" s="349"/>
      <c r="F3645" s="350"/>
      <c r="G3645" s="349"/>
      <c r="H3645" s="349"/>
      <c r="I3645" s="353"/>
      <c r="J3645" s="352"/>
      <c r="K3645" s="353"/>
      <c r="L3645" s="352"/>
      <c r="M3645" s="364"/>
      <c r="N3645" s="74"/>
      <c r="O3645" s="74"/>
      <c r="P3645" s="139"/>
    </row>
    <row r="3646" spans="1:16" x14ac:dyDescent="0.2">
      <c r="A3646" s="357"/>
      <c r="B3646" s="347"/>
      <c r="C3646" s="365"/>
      <c r="D3646" s="349"/>
      <c r="E3646" s="349"/>
      <c r="F3646" s="350"/>
      <c r="G3646" s="349"/>
      <c r="H3646" s="349"/>
      <c r="I3646" s="353"/>
      <c r="J3646" s="352"/>
      <c r="K3646" s="353"/>
      <c r="L3646" s="352"/>
      <c r="M3646" s="364"/>
      <c r="N3646" s="74"/>
      <c r="O3646" s="74"/>
      <c r="P3646" s="139"/>
    </row>
    <row r="3647" spans="1:16" x14ac:dyDescent="0.2">
      <c r="A3647" s="357"/>
      <c r="B3647" s="347"/>
      <c r="C3647" s="365"/>
      <c r="D3647" s="349"/>
      <c r="E3647" s="349"/>
      <c r="F3647" s="350"/>
      <c r="G3647" s="349"/>
      <c r="H3647" s="349"/>
      <c r="I3647" s="353"/>
      <c r="J3647" s="352"/>
      <c r="K3647" s="353"/>
      <c r="L3647" s="352"/>
      <c r="M3647" s="364"/>
      <c r="N3647" s="74"/>
      <c r="O3647" s="74"/>
      <c r="P3647" s="139"/>
    </row>
    <row r="3648" spans="1:16" x14ac:dyDescent="0.2">
      <c r="A3648" s="357"/>
      <c r="B3648" s="347"/>
      <c r="C3648" s="365"/>
      <c r="D3648" s="349"/>
      <c r="E3648" s="349"/>
      <c r="F3648" s="350"/>
      <c r="G3648" s="349"/>
      <c r="H3648" s="349"/>
      <c r="I3648" s="353"/>
      <c r="J3648" s="352"/>
      <c r="K3648" s="353"/>
      <c r="L3648" s="352"/>
      <c r="M3648" s="364"/>
      <c r="N3648" s="74"/>
      <c r="O3648" s="74"/>
      <c r="P3648" s="139"/>
    </row>
    <row r="3649" spans="1:16" x14ac:dyDescent="0.2">
      <c r="A3649" s="357"/>
      <c r="B3649" s="347"/>
      <c r="C3649" s="365"/>
      <c r="D3649" s="349"/>
      <c r="E3649" s="349"/>
      <c r="F3649" s="350"/>
      <c r="G3649" s="349"/>
      <c r="H3649" s="349"/>
      <c r="I3649" s="353"/>
      <c r="J3649" s="352"/>
      <c r="K3649" s="353"/>
      <c r="L3649" s="352"/>
      <c r="M3649" s="364"/>
      <c r="N3649" s="74"/>
      <c r="O3649" s="74"/>
      <c r="P3649" s="139"/>
    </row>
    <row r="3650" spans="1:16" x14ac:dyDescent="0.2">
      <c r="A3650" s="357"/>
      <c r="B3650" s="347"/>
      <c r="C3650" s="365"/>
      <c r="D3650" s="349"/>
      <c r="E3650" s="349"/>
      <c r="F3650" s="350"/>
      <c r="G3650" s="349"/>
      <c r="H3650" s="349"/>
      <c r="I3650" s="353"/>
      <c r="J3650" s="352"/>
      <c r="K3650" s="353"/>
      <c r="L3650" s="352"/>
      <c r="M3650" s="364"/>
      <c r="N3650" s="74"/>
      <c r="O3650" s="74"/>
      <c r="P3650" s="139"/>
    </row>
    <row r="3651" spans="1:16" x14ac:dyDescent="0.2">
      <c r="A3651" s="357"/>
      <c r="B3651" s="347"/>
      <c r="C3651" s="365"/>
      <c r="D3651" s="349"/>
      <c r="E3651" s="349"/>
      <c r="F3651" s="350"/>
      <c r="G3651" s="349"/>
      <c r="H3651" s="349"/>
      <c r="I3651" s="353"/>
      <c r="J3651" s="352"/>
      <c r="K3651" s="353"/>
      <c r="L3651" s="352"/>
      <c r="M3651" s="364"/>
      <c r="N3651" s="74"/>
      <c r="O3651" s="74"/>
      <c r="P3651" s="139"/>
    </row>
    <row r="3652" spans="1:16" x14ac:dyDescent="0.2">
      <c r="A3652" s="357"/>
      <c r="B3652" s="347"/>
      <c r="C3652" s="365"/>
      <c r="D3652" s="349"/>
      <c r="E3652" s="349"/>
      <c r="F3652" s="350"/>
      <c r="G3652" s="349"/>
      <c r="H3652" s="349"/>
      <c r="I3652" s="353"/>
      <c r="J3652" s="352"/>
      <c r="K3652" s="353"/>
      <c r="L3652" s="352"/>
      <c r="M3652" s="364"/>
      <c r="N3652" s="74"/>
      <c r="O3652" s="74"/>
      <c r="P3652" s="139"/>
    </row>
    <row r="3653" spans="1:16" x14ac:dyDescent="0.2">
      <c r="A3653" s="357"/>
      <c r="B3653" s="347"/>
      <c r="C3653" s="365"/>
      <c r="D3653" s="349"/>
      <c r="E3653" s="349"/>
      <c r="F3653" s="350"/>
      <c r="G3653" s="349"/>
      <c r="H3653" s="349"/>
      <c r="I3653" s="353"/>
      <c r="J3653" s="352"/>
      <c r="K3653" s="353"/>
      <c r="L3653" s="352"/>
      <c r="M3653" s="364"/>
      <c r="N3653" s="74"/>
      <c r="O3653" s="74"/>
      <c r="P3653" s="139"/>
    </row>
    <row r="3654" spans="1:16" x14ac:dyDescent="0.2">
      <c r="A3654" s="357"/>
      <c r="B3654" s="347"/>
      <c r="C3654" s="365"/>
      <c r="D3654" s="349"/>
      <c r="E3654" s="349"/>
      <c r="F3654" s="350"/>
      <c r="G3654" s="349"/>
      <c r="H3654" s="349"/>
      <c r="I3654" s="353"/>
      <c r="J3654" s="352"/>
      <c r="K3654" s="353"/>
      <c r="L3654" s="352"/>
      <c r="M3654" s="364"/>
      <c r="N3654" s="74"/>
      <c r="O3654" s="74"/>
      <c r="P3654" s="139"/>
    </row>
    <row r="3655" spans="1:16" x14ac:dyDescent="0.2">
      <c r="A3655" s="357"/>
      <c r="B3655" s="347"/>
      <c r="C3655" s="365"/>
      <c r="D3655" s="349"/>
      <c r="E3655" s="349"/>
      <c r="F3655" s="350"/>
      <c r="G3655" s="349"/>
      <c r="H3655" s="349"/>
      <c r="I3655" s="353"/>
      <c r="J3655" s="352"/>
      <c r="K3655" s="353"/>
      <c r="L3655" s="352"/>
      <c r="M3655" s="364"/>
      <c r="N3655" s="74"/>
      <c r="O3655" s="74"/>
      <c r="P3655" s="139"/>
    </row>
    <row r="3656" spans="1:16" x14ac:dyDescent="0.2">
      <c r="A3656" s="357"/>
      <c r="B3656" s="347"/>
      <c r="C3656" s="365"/>
      <c r="D3656" s="349"/>
      <c r="E3656" s="349"/>
      <c r="F3656" s="350"/>
      <c r="G3656" s="349"/>
      <c r="H3656" s="349"/>
      <c r="I3656" s="353"/>
      <c r="J3656" s="352"/>
      <c r="K3656" s="353"/>
      <c r="L3656" s="352"/>
      <c r="M3656" s="364"/>
      <c r="N3656" s="74"/>
      <c r="O3656" s="74"/>
      <c r="P3656" s="139"/>
    </row>
    <row r="3657" spans="1:16" x14ac:dyDescent="0.2">
      <c r="A3657" s="357"/>
      <c r="B3657" s="347"/>
      <c r="C3657" s="365"/>
      <c r="D3657" s="349"/>
      <c r="E3657" s="349"/>
      <c r="F3657" s="350"/>
      <c r="G3657" s="349"/>
      <c r="H3657" s="349"/>
      <c r="I3657" s="353"/>
      <c r="J3657" s="352"/>
      <c r="K3657" s="353"/>
      <c r="L3657" s="352"/>
      <c r="M3657" s="364"/>
      <c r="N3657" s="74"/>
      <c r="O3657" s="74"/>
      <c r="P3657" s="139"/>
    </row>
    <row r="3658" spans="1:16" x14ac:dyDescent="0.2">
      <c r="A3658" s="357"/>
      <c r="B3658" s="347"/>
      <c r="C3658" s="365"/>
      <c r="D3658" s="349"/>
      <c r="E3658" s="349"/>
      <c r="F3658" s="350"/>
      <c r="G3658" s="349"/>
      <c r="H3658" s="349"/>
      <c r="I3658" s="353"/>
      <c r="J3658" s="352"/>
      <c r="K3658" s="353"/>
      <c r="L3658" s="352"/>
      <c r="M3658" s="364"/>
      <c r="N3658" s="74"/>
      <c r="O3658" s="74"/>
      <c r="P3658" s="139"/>
    </row>
    <row r="3659" spans="1:16" x14ac:dyDescent="0.2">
      <c r="A3659" s="357"/>
      <c r="B3659" s="347"/>
      <c r="C3659" s="365"/>
      <c r="D3659" s="349"/>
      <c r="E3659" s="349"/>
      <c r="F3659" s="350"/>
      <c r="G3659" s="349"/>
      <c r="H3659" s="349"/>
      <c r="I3659" s="353"/>
      <c r="J3659" s="352"/>
      <c r="K3659" s="353"/>
      <c r="L3659" s="352"/>
      <c r="M3659" s="364"/>
      <c r="N3659" s="74"/>
      <c r="O3659" s="74"/>
      <c r="P3659" s="139"/>
    </row>
    <row r="3660" spans="1:16" x14ac:dyDescent="0.2">
      <c r="A3660" s="357"/>
      <c r="B3660" s="347"/>
      <c r="C3660" s="365"/>
      <c r="D3660" s="349"/>
      <c r="E3660" s="349"/>
      <c r="F3660" s="350"/>
      <c r="G3660" s="349"/>
      <c r="H3660" s="349"/>
      <c r="I3660" s="353"/>
      <c r="J3660" s="352"/>
      <c r="K3660" s="353"/>
      <c r="L3660" s="352"/>
      <c r="M3660" s="364"/>
      <c r="N3660" s="74"/>
      <c r="O3660" s="74"/>
      <c r="P3660" s="139"/>
    </row>
    <row r="3661" spans="1:16" x14ac:dyDescent="0.2">
      <c r="A3661" s="357"/>
      <c r="B3661" s="347"/>
      <c r="C3661" s="365"/>
      <c r="D3661" s="349"/>
      <c r="E3661" s="349"/>
      <c r="F3661" s="350"/>
      <c r="G3661" s="349"/>
      <c r="H3661" s="349"/>
      <c r="I3661" s="353"/>
      <c r="J3661" s="352"/>
      <c r="K3661" s="353"/>
      <c r="L3661" s="352"/>
      <c r="M3661" s="364"/>
      <c r="N3661" s="74"/>
      <c r="O3661" s="74"/>
      <c r="P3661" s="139"/>
    </row>
    <row r="3662" spans="1:16" x14ac:dyDescent="0.2">
      <c r="A3662" s="357"/>
      <c r="B3662" s="347"/>
      <c r="C3662" s="365"/>
      <c r="D3662" s="349"/>
      <c r="E3662" s="349"/>
      <c r="F3662" s="350"/>
      <c r="G3662" s="349"/>
      <c r="H3662" s="349"/>
      <c r="I3662" s="353"/>
      <c r="J3662" s="352"/>
      <c r="K3662" s="353"/>
      <c r="L3662" s="352"/>
      <c r="M3662" s="364"/>
      <c r="N3662" s="74"/>
      <c r="O3662" s="74"/>
      <c r="P3662" s="139"/>
    </row>
    <row r="3663" spans="1:16" x14ac:dyDescent="0.2">
      <c r="A3663" s="357"/>
      <c r="B3663" s="347"/>
      <c r="C3663" s="365"/>
      <c r="D3663" s="349"/>
      <c r="E3663" s="349"/>
      <c r="F3663" s="350"/>
      <c r="G3663" s="349"/>
      <c r="H3663" s="349"/>
      <c r="I3663" s="353"/>
      <c r="J3663" s="352"/>
      <c r="K3663" s="353"/>
      <c r="L3663" s="352"/>
      <c r="M3663" s="364"/>
      <c r="N3663" s="74"/>
      <c r="O3663" s="74"/>
      <c r="P3663" s="139"/>
    </row>
    <row r="3664" spans="1:16" x14ac:dyDescent="0.2">
      <c r="A3664" s="357"/>
      <c r="B3664" s="347"/>
      <c r="C3664" s="365"/>
      <c r="D3664" s="349"/>
      <c r="E3664" s="349"/>
      <c r="F3664" s="350"/>
      <c r="G3664" s="349"/>
      <c r="H3664" s="349"/>
      <c r="I3664" s="353"/>
      <c r="J3664" s="352"/>
      <c r="K3664" s="353"/>
      <c r="L3664" s="352"/>
      <c r="M3664" s="364"/>
      <c r="N3664" s="74"/>
      <c r="O3664" s="74"/>
      <c r="P3664" s="139"/>
    </row>
    <row r="3665" spans="1:16" x14ac:dyDescent="0.2">
      <c r="A3665" s="357"/>
      <c r="B3665" s="347"/>
      <c r="C3665" s="365"/>
      <c r="D3665" s="349"/>
      <c r="E3665" s="349"/>
      <c r="F3665" s="350"/>
      <c r="G3665" s="349"/>
      <c r="H3665" s="349"/>
      <c r="I3665" s="353"/>
      <c r="J3665" s="352"/>
      <c r="K3665" s="353"/>
      <c r="L3665" s="352"/>
      <c r="M3665" s="364"/>
      <c r="N3665" s="74"/>
      <c r="O3665" s="74"/>
      <c r="P3665" s="139"/>
    </row>
    <row r="3666" spans="1:16" x14ac:dyDescent="0.2">
      <c r="A3666" s="357"/>
      <c r="B3666" s="347"/>
      <c r="C3666" s="365"/>
      <c r="D3666" s="349"/>
      <c r="E3666" s="349"/>
      <c r="F3666" s="350"/>
      <c r="G3666" s="349"/>
      <c r="H3666" s="349"/>
      <c r="I3666" s="353"/>
      <c r="J3666" s="352"/>
      <c r="K3666" s="353"/>
      <c r="L3666" s="352"/>
      <c r="M3666" s="364"/>
      <c r="N3666" s="74"/>
      <c r="O3666" s="74"/>
      <c r="P3666" s="139"/>
    </row>
    <row r="3667" spans="1:16" x14ac:dyDescent="0.2">
      <c r="A3667" s="357"/>
      <c r="B3667" s="347"/>
      <c r="C3667" s="365"/>
      <c r="D3667" s="349"/>
      <c r="E3667" s="349"/>
      <c r="F3667" s="350"/>
      <c r="G3667" s="349"/>
      <c r="H3667" s="349"/>
      <c r="I3667" s="353"/>
      <c r="J3667" s="352"/>
      <c r="K3667" s="353"/>
      <c r="L3667" s="352"/>
      <c r="M3667" s="364"/>
      <c r="N3667" s="74"/>
      <c r="O3667" s="74"/>
      <c r="P3667" s="139"/>
    </row>
    <row r="3668" spans="1:16" x14ac:dyDescent="0.2">
      <c r="A3668" s="357"/>
      <c r="B3668" s="347"/>
      <c r="C3668" s="365"/>
      <c r="D3668" s="349"/>
      <c r="E3668" s="349"/>
      <c r="F3668" s="350"/>
      <c r="G3668" s="349"/>
      <c r="H3668" s="349"/>
      <c r="I3668" s="353"/>
      <c r="J3668" s="352"/>
      <c r="K3668" s="353"/>
      <c r="L3668" s="352"/>
      <c r="M3668" s="364"/>
      <c r="N3668" s="74"/>
      <c r="O3668" s="74"/>
      <c r="P3668" s="139"/>
    </row>
    <row r="3669" spans="1:16" x14ac:dyDescent="0.2">
      <c r="A3669" s="357"/>
      <c r="B3669" s="347"/>
      <c r="C3669" s="365"/>
      <c r="D3669" s="349"/>
      <c r="E3669" s="349"/>
      <c r="F3669" s="350"/>
      <c r="G3669" s="349"/>
      <c r="H3669" s="349"/>
      <c r="I3669" s="353"/>
      <c r="J3669" s="352"/>
      <c r="K3669" s="353"/>
      <c r="L3669" s="352"/>
      <c r="M3669" s="364"/>
      <c r="N3669" s="74"/>
      <c r="O3669" s="74"/>
      <c r="P3669" s="139"/>
    </row>
    <row r="3670" spans="1:16" x14ac:dyDescent="0.2">
      <c r="A3670" s="357"/>
      <c r="B3670" s="347"/>
      <c r="C3670" s="365"/>
      <c r="D3670" s="349"/>
      <c r="E3670" s="349"/>
      <c r="F3670" s="350"/>
      <c r="G3670" s="349"/>
      <c r="H3670" s="349"/>
      <c r="I3670" s="353"/>
      <c r="J3670" s="352"/>
      <c r="K3670" s="353"/>
      <c r="L3670" s="352"/>
      <c r="M3670" s="364"/>
      <c r="N3670" s="74"/>
      <c r="O3670" s="74"/>
      <c r="P3670" s="139"/>
    </row>
    <row r="3671" spans="1:16" x14ac:dyDescent="0.2">
      <c r="A3671" s="357"/>
      <c r="B3671" s="347"/>
      <c r="C3671" s="365"/>
      <c r="D3671" s="349"/>
      <c r="E3671" s="349"/>
      <c r="F3671" s="350"/>
      <c r="G3671" s="349"/>
      <c r="H3671" s="349"/>
      <c r="I3671" s="353"/>
      <c r="J3671" s="352"/>
      <c r="K3671" s="353"/>
      <c r="L3671" s="352"/>
      <c r="M3671" s="364"/>
      <c r="N3671" s="74"/>
      <c r="O3671" s="74"/>
      <c r="P3671" s="139"/>
    </row>
    <row r="3672" spans="1:16" x14ac:dyDescent="0.2">
      <c r="A3672" s="357"/>
      <c r="B3672" s="347"/>
      <c r="C3672" s="365"/>
      <c r="D3672" s="349"/>
      <c r="E3672" s="349"/>
      <c r="F3672" s="350"/>
      <c r="G3672" s="349"/>
      <c r="H3672" s="349"/>
      <c r="I3672" s="353"/>
      <c r="J3672" s="352"/>
      <c r="K3672" s="353"/>
      <c r="L3672" s="352"/>
      <c r="M3672" s="364"/>
      <c r="N3672" s="74"/>
      <c r="O3672" s="74"/>
      <c r="P3672" s="139"/>
    </row>
    <row r="3673" spans="1:16" x14ac:dyDescent="0.2">
      <c r="A3673" s="357"/>
      <c r="B3673" s="347"/>
      <c r="C3673" s="365"/>
      <c r="D3673" s="349"/>
      <c r="E3673" s="349"/>
      <c r="F3673" s="350"/>
      <c r="G3673" s="349"/>
      <c r="H3673" s="349"/>
      <c r="I3673" s="353"/>
      <c r="J3673" s="352"/>
      <c r="K3673" s="353"/>
      <c r="L3673" s="352"/>
      <c r="M3673" s="364"/>
      <c r="N3673" s="74"/>
      <c r="O3673" s="74"/>
      <c r="P3673" s="139"/>
    </row>
    <row r="3674" spans="1:16" x14ac:dyDescent="0.2">
      <c r="A3674" s="357"/>
      <c r="B3674" s="347"/>
      <c r="C3674" s="365"/>
      <c r="D3674" s="349"/>
      <c r="E3674" s="349"/>
      <c r="F3674" s="350"/>
      <c r="G3674" s="349"/>
      <c r="H3674" s="349"/>
      <c r="I3674" s="353"/>
      <c r="J3674" s="352"/>
      <c r="K3674" s="353"/>
      <c r="L3674" s="352"/>
      <c r="M3674" s="364"/>
      <c r="N3674" s="74"/>
      <c r="O3674" s="74"/>
      <c r="P3674" s="139"/>
    </row>
    <row r="3675" spans="1:16" x14ac:dyDescent="0.2">
      <c r="A3675" s="357"/>
      <c r="B3675" s="347"/>
      <c r="C3675" s="365"/>
      <c r="D3675" s="349"/>
      <c r="E3675" s="349"/>
      <c r="F3675" s="350"/>
      <c r="G3675" s="349"/>
      <c r="H3675" s="349"/>
      <c r="I3675" s="353"/>
      <c r="J3675" s="352"/>
      <c r="K3675" s="353"/>
      <c r="L3675" s="352"/>
      <c r="M3675" s="364"/>
      <c r="N3675" s="74"/>
      <c r="O3675" s="74"/>
      <c r="P3675" s="139"/>
    </row>
    <row r="3676" spans="1:16" x14ac:dyDescent="0.2">
      <c r="A3676" s="357"/>
      <c r="B3676" s="347"/>
      <c r="C3676" s="365"/>
      <c r="D3676" s="349"/>
      <c r="E3676" s="349"/>
      <c r="F3676" s="350"/>
      <c r="G3676" s="349"/>
      <c r="H3676" s="349"/>
      <c r="I3676" s="353"/>
      <c r="J3676" s="352"/>
      <c r="K3676" s="353"/>
      <c r="L3676" s="352"/>
      <c r="M3676" s="364"/>
      <c r="N3676" s="74"/>
      <c r="O3676" s="74"/>
      <c r="P3676" s="139"/>
    </row>
    <row r="3677" spans="1:16" x14ac:dyDescent="0.2">
      <c r="A3677" s="357"/>
      <c r="B3677" s="347"/>
      <c r="C3677" s="365"/>
      <c r="D3677" s="349"/>
      <c r="E3677" s="349"/>
      <c r="F3677" s="350"/>
      <c r="G3677" s="349"/>
      <c r="H3677" s="349"/>
      <c r="I3677" s="353"/>
      <c r="J3677" s="352"/>
      <c r="K3677" s="353"/>
      <c r="L3677" s="352"/>
      <c r="M3677" s="364"/>
      <c r="N3677" s="74"/>
      <c r="O3677" s="74"/>
      <c r="P3677" s="139"/>
    </row>
    <row r="3678" spans="1:16" x14ac:dyDescent="0.2">
      <c r="A3678" s="357"/>
      <c r="B3678" s="347"/>
      <c r="C3678" s="365"/>
      <c r="D3678" s="349"/>
      <c r="E3678" s="349"/>
      <c r="F3678" s="350"/>
      <c r="G3678" s="349"/>
      <c r="H3678" s="349"/>
      <c r="I3678" s="353"/>
      <c r="J3678" s="352"/>
      <c r="K3678" s="353"/>
      <c r="L3678" s="352"/>
      <c r="M3678" s="364"/>
      <c r="N3678" s="74"/>
      <c r="O3678" s="74"/>
      <c r="P3678" s="139"/>
    </row>
    <row r="3679" spans="1:16" x14ac:dyDescent="0.2">
      <c r="A3679" s="357"/>
      <c r="B3679" s="347"/>
      <c r="C3679" s="365"/>
      <c r="D3679" s="349"/>
      <c r="E3679" s="349"/>
      <c r="F3679" s="350"/>
      <c r="G3679" s="349"/>
      <c r="H3679" s="349"/>
      <c r="I3679" s="353"/>
      <c r="J3679" s="352"/>
      <c r="K3679" s="353"/>
      <c r="L3679" s="352"/>
      <c r="M3679" s="364"/>
      <c r="N3679" s="74"/>
      <c r="O3679" s="74"/>
      <c r="P3679" s="139"/>
    </row>
    <row r="3680" spans="1:16" x14ac:dyDescent="0.2">
      <c r="A3680" s="357"/>
      <c r="B3680" s="347"/>
      <c r="C3680" s="365"/>
      <c r="D3680" s="349"/>
      <c r="E3680" s="349"/>
      <c r="F3680" s="350"/>
      <c r="G3680" s="349"/>
      <c r="H3680" s="349"/>
      <c r="I3680" s="353"/>
      <c r="J3680" s="352"/>
      <c r="K3680" s="353"/>
      <c r="L3680" s="352"/>
      <c r="M3680" s="364"/>
      <c r="N3680" s="74"/>
      <c r="O3680" s="74"/>
      <c r="P3680" s="139"/>
    </row>
    <row r="3681" spans="1:16" x14ac:dyDescent="0.2">
      <c r="A3681" s="357"/>
      <c r="B3681" s="347"/>
      <c r="C3681" s="365"/>
      <c r="D3681" s="349"/>
      <c r="E3681" s="349"/>
      <c r="F3681" s="350"/>
      <c r="G3681" s="349"/>
      <c r="H3681" s="349"/>
      <c r="I3681" s="353"/>
      <c r="J3681" s="352"/>
      <c r="K3681" s="353"/>
      <c r="L3681" s="352"/>
      <c r="M3681" s="364"/>
      <c r="N3681" s="74"/>
      <c r="O3681" s="74"/>
      <c r="P3681" s="139"/>
    </row>
    <row r="3682" spans="1:16" x14ac:dyDescent="0.2">
      <c r="A3682" s="357"/>
      <c r="B3682" s="347"/>
      <c r="C3682" s="365"/>
      <c r="D3682" s="349"/>
      <c r="E3682" s="349"/>
      <c r="F3682" s="350"/>
      <c r="G3682" s="349"/>
      <c r="H3682" s="349"/>
      <c r="I3682" s="353"/>
      <c r="J3682" s="352"/>
      <c r="K3682" s="353"/>
      <c r="L3682" s="352"/>
      <c r="M3682" s="364"/>
      <c r="N3682" s="74"/>
      <c r="O3682" s="74"/>
      <c r="P3682" s="139"/>
    </row>
    <row r="3683" spans="1:16" x14ac:dyDescent="0.2">
      <c r="A3683" s="357"/>
      <c r="B3683" s="347"/>
      <c r="C3683" s="365"/>
      <c r="D3683" s="349"/>
      <c r="E3683" s="349"/>
      <c r="F3683" s="350"/>
      <c r="G3683" s="349"/>
      <c r="H3683" s="349"/>
      <c r="I3683" s="353"/>
      <c r="J3683" s="352"/>
      <c r="K3683" s="353"/>
      <c r="L3683" s="352"/>
      <c r="M3683" s="364"/>
      <c r="N3683" s="74"/>
      <c r="O3683" s="74"/>
      <c r="P3683" s="139"/>
    </row>
    <row r="3684" spans="1:16" x14ac:dyDescent="0.2">
      <c r="A3684" s="357"/>
      <c r="B3684" s="347"/>
      <c r="C3684" s="365"/>
      <c r="D3684" s="349"/>
      <c r="E3684" s="349"/>
      <c r="F3684" s="350"/>
      <c r="G3684" s="349"/>
      <c r="H3684" s="349"/>
      <c r="I3684" s="353"/>
      <c r="J3684" s="352"/>
      <c r="K3684" s="353"/>
      <c r="L3684" s="352"/>
      <c r="M3684" s="364"/>
      <c r="N3684" s="74"/>
      <c r="O3684" s="74"/>
      <c r="P3684" s="139"/>
    </row>
    <row r="3685" spans="1:16" x14ac:dyDescent="0.2">
      <c r="A3685" s="357"/>
      <c r="B3685" s="347"/>
      <c r="C3685" s="365"/>
      <c r="D3685" s="349"/>
      <c r="E3685" s="349"/>
      <c r="F3685" s="350"/>
      <c r="G3685" s="349"/>
      <c r="H3685" s="349"/>
      <c r="I3685" s="353"/>
      <c r="J3685" s="352"/>
      <c r="K3685" s="353"/>
      <c r="L3685" s="352"/>
      <c r="M3685" s="364"/>
      <c r="N3685" s="74"/>
      <c r="O3685" s="74"/>
      <c r="P3685" s="139"/>
    </row>
    <row r="3686" spans="1:16" x14ac:dyDescent="0.2">
      <c r="A3686" s="357"/>
      <c r="B3686" s="347"/>
      <c r="C3686" s="365"/>
      <c r="D3686" s="349"/>
      <c r="E3686" s="349"/>
      <c r="F3686" s="350"/>
      <c r="G3686" s="349"/>
      <c r="H3686" s="349"/>
      <c r="I3686" s="353"/>
      <c r="J3686" s="352"/>
      <c r="K3686" s="353"/>
      <c r="L3686" s="352"/>
      <c r="M3686" s="364"/>
      <c r="N3686" s="74"/>
      <c r="O3686" s="74"/>
      <c r="P3686" s="139"/>
    </row>
    <row r="3687" spans="1:16" x14ac:dyDescent="0.2">
      <c r="A3687" s="357"/>
      <c r="B3687" s="347"/>
      <c r="C3687" s="365"/>
      <c r="D3687" s="349"/>
      <c r="E3687" s="349"/>
      <c r="F3687" s="350"/>
      <c r="G3687" s="349"/>
      <c r="H3687" s="349"/>
      <c r="I3687" s="353"/>
      <c r="J3687" s="352"/>
      <c r="K3687" s="353"/>
      <c r="L3687" s="352"/>
      <c r="M3687" s="364"/>
      <c r="N3687" s="74"/>
      <c r="O3687" s="74"/>
      <c r="P3687" s="139"/>
    </row>
    <row r="3688" spans="1:16" x14ac:dyDescent="0.2">
      <c r="A3688" s="357"/>
      <c r="B3688" s="347"/>
      <c r="C3688" s="365"/>
      <c r="D3688" s="349"/>
      <c r="E3688" s="349"/>
      <c r="F3688" s="350"/>
      <c r="G3688" s="349"/>
      <c r="H3688" s="349"/>
      <c r="I3688" s="353"/>
      <c r="J3688" s="352"/>
      <c r="K3688" s="353"/>
      <c r="L3688" s="352"/>
      <c r="M3688" s="364"/>
      <c r="N3688" s="74"/>
      <c r="O3688" s="74"/>
      <c r="P3688" s="139"/>
    </row>
    <row r="3689" spans="1:16" x14ac:dyDescent="0.2">
      <c r="A3689" s="357"/>
      <c r="B3689" s="347"/>
      <c r="C3689" s="365"/>
      <c r="D3689" s="349"/>
      <c r="E3689" s="349"/>
      <c r="F3689" s="350"/>
      <c r="G3689" s="349"/>
      <c r="H3689" s="349"/>
      <c r="I3689" s="353"/>
      <c r="J3689" s="352"/>
      <c r="K3689" s="353"/>
      <c r="L3689" s="352"/>
      <c r="M3689" s="364"/>
      <c r="N3689" s="74"/>
      <c r="O3689" s="74"/>
      <c r="P3689" s="139"/>
    </row>
    <row r="3690" spans="1:16" x14ac:dyDescent="0.2">
      <c r="A3690" s="357"/>
      <c r="B3690" s="347"/>
      <c r="C3690" s="365"/>
      <c r="D3690" s="349"/>
      <c r="E3690" s="349"/>
      <c r="F3690" s="350"/>
      <c r="G3690" s="349"/>
      <c r="H3690" s="349"/>
      <c r="I3690" s="353"/>
      <c r="J3690" s="352"/>
      <c r="K3690" s="353"/>
      <c r="L3690" s="352"/>
      <c r="M3690" s="364"/>
      <c r="N3690" s="74"/>
      <c r="O3690" s="74"/>
      <c r="P3690" s="139"/>
    </row>
    <row r="3691" spans="1:16" x14ac:dyDescent="0.2">
      <c r="A3691" s="357"/>
      <c r="B3691" s="347"/>
      <c r="C3691" s="365"/>
      <c r="D3691" s="349"/>
      <c r="E3691" s="349"/>
      <c r="F3691" s="350"/>
      <c r="G3691" s="349"/>
      <c r="H3691" s="349"/>
      <c r="I3691" s="353"/>
      <c r="J3691" s="352"/>
      <c r="K3691" s="353"/>
      <c r="L3691" s="352"/>
      <c r="M3691" s="364"/>
      <c r="N3691" s="74"/>
      <c r="O3691" s="74"/>
      <c r="P3691" s="139"/>
    </row>
    <row r="3692" spans="1:16" x14ac:dyDescent="0.2">
      <c r="A3692" s="357"/>
      <c r="B3692" s="347"/>
      <c r="C3692" s="365"/>
      <c r="D3692" s="349"/>
      <c r="E3692" s="349"/>
      <c r="F3692" s="350"/>
      <c r="G3692" s="349"/>
      <c r="H3692" s="349"/>
      <c r="I3692" s="353"/>
      <c r="J3692" s="352"/>
      <c r="K3692" s="353"/>
      <c r="L3692" s="352"/>
      <c r="M3692" s="364"/>
      <c r="N3692" s="74"/>
      <c r="O3692" s="74"/>
      <c r="P3692" s="139"/>
    </row>
    <row r="3693" spans="1:16" x14ac:dyDescent="0.2">
      <c r="A3693" s="357"/>
      <c r="B3693" s="347"/>
      <c r="C3693" s="365"/>
      <c r="D3693" s="349"/>
      <c r="E3693" s="349"/>
      <c r="F3693" s="350"/>
      <c r="G3693" s="349"/>
      <c r="H3693" s="349"/>
      <c r="I3693" s="353"/>
      <c r="J3693" s="352"/>
      <c r="K3693" s="353"/>
      <c r="L3693" s="352"/>
      <c r="M3693" s="364"/>
      <c r="N3693" s="74"/>
      <c r="O3693" s="74"/>
      <c r="P3693" s="139"/>
    </row>
    <row r="3694" spans="1:16" x14ac:dyDescent="0.2">
      <c r="A3694" s="357"/>
      <c r="B3694" s="347"/>
      <c r="C3694" s="365"/>
      <c r="D3694" s="349"/>
      <c r="E3694" s="349"/>
      <c r="F3694" s="350"/>
      <c r="G3694" s="349"/>
      <c r="H3694" s="349"/>
      <c r="I3694" s="353"/>
      <c r="J3694" s="352"/>
      <c r="K3694" s="353"/>
      <c r="L3694" s="352"/>
      <c r="M3694" s="364"/>
      <c r="N3694" s="74"/>
      <c r="O3694" s="74"/>
      <c r="P3694" s="139"/>
    </row>
    <row r="3695" spans="1:16" x14ac:dyDescent="0.2">
      <c r="A3695" s="357"/>
      <c r="B3695" s="347"/>
      <c r="C3695" s="365"/>
      <c r="D3695" s="349"/>
      <c r="E3695" s="349"/>
      <c r="F3695" s="350"/>
      <c r="G3695" s="349"/>
      <c r="H3695" s="349"/>
      <c r="I3695" s="353"/>
      <c r="J3695" s="352"/>
      <c r="K3695" s="353"/>
      <c r="L3695" s="352"/>
      <c r="M3695" s="364"/>
      <c r="N3695" s="74"/>
      <c r="O3695" s="74"/>
      <c r="P3695" s="139"/>
    </row>
    <row r="3696" spans="1:16" x14ac:dyDescent="0.2">
      <c r="A3696" s="357"/>
      <c r="B3696" s="347"/>
      <c r="C3696" s="365"/>
      <c r="D3696" s="349"/>
      <c r="E3696" s="349"/>
      <c r="F3696" s="350"/>
      <c r="G3696" s="349"/>
      <c r="H3696" s="349"/>
      <c r="I3696" s="353"/>
      <c r="J3696" s="352"/>
      <c r="K3696" s="353"/>
      <c r="L3696" s="352"/>
      <c r="M3696" s="364"/>
      <c r="N3696" s="74"/>
      <c r="O3696" s="74"/>
      <c r="P3696" s="139"/>
    </row>
    <row r="3697" spans="1:16" x14ac:dyDescent="0.2">
      <c r="A3697" s="357"/>
      <c r="B3697" s="347"/>
      <c r="C3697" s="365"/>
      <c r="D3697" s="349"/>
      <c r="E3697" s="349"/>
      <c r="F3697" s="350"/>
      <c r="G3697" s="349"/>
      <c r="H3697" s="349"/>
      <c r="I3697" s="353"/>
      <c r="J3697" s="352"/>
      <c r="K3697" s="353"/>
      <c r="L3697" s="352"/>
      <c r="M3697" s="364"/>
      <c r="N3697" s="74"/>
      <c r="O3697" s="74"/>
      <c r="P3697" s="139"/>
    </row>
    <row r="3698" spans="1:16" x14ac:dyDescent="0.2">
      <c r="A3698" s="357"/>
      <c r="B3698" s="347"/>
      <c r="C3698" s="365"/>
      <c r="D3698" s="349"/>
      <c r="E3698" s="349"/>
      <c r="F3698" s="350"/>
      <c r="G3698" s="349"/>
      <c r="H3698" s="349"/>
      <c r="I3698" s="353"/>
      <c r="J3698" s="352"/>
      <c r="K3698" s="353"/>
      <c r="L3698" s="352"/>
      <c r="M3698" s="364"/>
      <c r="N3698" s="74"/>
      <c r="O3698" s="74"/>
      <c r="P3698" s="139"/>
    </row>
    <row r="3699" spans="1:16" x14ac:dyDescent="0.2">
      <c r="A3699" s="357"/>
      <c r="B3699" s="347"/>
      <c r="C3699" s="365"/>
      <c r="D3699" s="349"/>
      <c r="E3699" s="349"/>
      <c r="F3699" s="350"/>
      <c r="G3699" s="349"/>
      <c r="H3699" s="349"/>
      <c r="I3699" s="353"/>
      <c r="J3699" s="352"/>
      <c r="K3699" s="353"/>
      <c r="L3699" s="352"/>
      <c r="M3699" s="364"/>
      <c r="N3699" s="74"/>
      <c r="O3699" s="74"/>
      <c r="P3699" s="139"/>
    </row>
    <row r="3700" spans="1:16" x14ac:dyDescent="0.2">
      <c r="A3700" s="357"/>
      <c r="B3700" s="347"/>
      <c r="C3700" s="365"/>
      <c r="D3700" s="349"/>
      <c r="E3700" s="349"/>
      <c r="F3700" s="350"/>
      <c r="G3700" s="349"/>
      <c r="H3700" s="349"/>
      <c r="I3700" s="353"/>
      <c r="J3700" s="352"/>
      <c r="K3700" s="353"/>
      <c r="L3700" s="352"/>
      <c r="M3700" s="364"/>
      <c r="N3700" s="74"/>
      <c r="O3700" s="74"/>
      <c r="P3700" s="139"/>
    </row>
    <row r="3701" spans="1:16" x14ac:dyDescent="0.2">
      <c r="A3701" s="357"/>
      <c r="B3701" s="347"/>
      <c r="C3701" s="365"/>
      <c r="D3701" s="349"/>
      <c r="E3701" s="349"/>
      <c r="F3701" s="350"/>
      <c r="G3701" s="349"/>
      <c r="H3701" s="349"/>
      <c r="I3701" s="353"/>
      <c r="J3701" s="352"/>
      <c r="K3701" s="353"/>
      <c r="L3701" s="352"/>
      <c r="M3701" s="364"/>
      <c r="N3701" s="74"/>
      <c r="O3701" s="74"/>
      <c r="P3701" s="139"/>
    </row>
    <row r="3702" spans="1:16" x14ac:dyDescent="0.2">
      <c r="A3702" s="357"/>
      <c r="B3702" s="347"/>
      <c r="C3702" s="365"/>
      <c r="D3702" s="349"/>
      <c r="E3702" s="349"/>
      <c r="F3702" s="350"/>
      <c r="G3702" s="349"/>
      <c r="H3702" s="349"/>
      <c r="I3702" s="353"/>
      <c r="J3702" s="352"/>
      <c r="K3702" s="353"/>
      <c r="L3702" s="352"/>
      <c r="M3702" s="364"/>
      <c r="N3702" s="74"/>
      <c r="O3702" s="74"/>
      <c r="P3702" s="139"/>
    </row>
    <row r="3703" spans="1:16" x14ac:dyDescent="0.2">
      <c r="A3703" s="357"/>
      <c r="B3703" s="347"/>
      <c r="C3703" s="365"/>
      <c r="D3703" s="349"/>
      <c r="E3703" s="349"/>
      <c r="F3703" s="350"/>
      <c r="G3703" s="349"/>
      <c r="H3703" s="349"/>
      <c r="I3703" s="353"/>
      <c r="J3703" s="352"/>
      <c r="K3703" s="353"/>
      <c r="L3703" s="352"/>
      <c r="M3703" s="364"/>
      <c r="N3703" s="74"/>
      <c r="O3703" s="74"/>
      <c r="P3703" s="139"/>
    </row>
    <row r="3704" spans="1:16" x14ac:dyDescent="0.2">
      <c r="A3704" s="357"/>
      <c r="B3704" s="347"/>
      <c r="C3704" s="365"/>
      <c r="D3704" s="349"/>
      <c r="E3704" s="349"/>
      <c r="F3704" s="350"/>
      <c r="G3704" s="349"/>
      <c r="H3704" s="349"/>
      <c r="I3704" s="353"/>
      <c r="J3704" s="352"/>
      <c r="K3704" s="353"/>
      <c r="L3704" s="352"/>
      <c r="M3704" s="364"/>
      <c r="N3704" s="74"/>
      <c r="O3704" s="74"/>
      <c r="P3704" s="139"/>
    </row>
    <row r="3705" spans="1:16" x14ac:dyDescent="0.2">
      <c r="A3705" s="357"/>
      <c r="B3705" s="347"/>
      <c r="C3705" s="365"/>
      <c r="D3705" s="349"/>
      <c r="E3705" s="349"/>
      <c r="F3705" s="350"/>
      <c r="G3705" s="349"/>
      <c r="H3705" s="349"/>
      <c r="I3705" s="353"/>
      <c r="J3705" s="352"/>
      <c r="K3705" s="353"/>
      <c r="L3705" s="352"/>
      <c r="M3705" s="364"/>
      <c r="N3705" s="74"/>
      <c r="O3705" s="74"/>
      <c r="P3705" s="139"/>
    </row>
    <row r="3706" spans="1:16" x14ac:dyDescent="0.2">
      <c r="A3706" s="357"/>
      <c r="B3706" s="347"/>
      <c r="C3706" s="365"/>
      <c r="D3706" s="349"/>
      <c r="E3706" s="349"/>
      <c r="F3706" s="350"/>
      <c r="G3706" s="349"/>
      <c r="H3706" s="349"/>
      <c r="I3706" s="353"/>
      <c r="J3706" s="352"/>
      <c r="K3706" s="353"/>
      <c r="L3706" s="352"/>
      <c r="M3706" s="364"/>
      <c r="N3706" s="74"/>
      <c r="O3706" s="74"/>
      <c r="P3706" s="139"/>
    </row>
    <row r="3707" spans="1:16" x14ac:dyDescent="0.2">
      <c r="A3707" s="357"/>
      <c r="B3707" s="347"/>
      <c r="C3707" s="365"/>
      <c r="D3707" s="349"/>
      <c r="E3707" s="349"/>
      <c r="F3707" s="350"/>
      <c r="G3707" s="349"/>
      <c r="H3707" s="349"/>
      <c r="I3707" s="353"/>
      <c r="J3707" s="352"/>
      <c r="K3707" s="353"/>
      <c r="L3707" s="352"/>
      <c r="M3707" s="364"/>
      <c r="N3707" s="74"/>
      <c r="O3707" s="74"/>
      <c r="P3707" s="139"/>
    </row>
    <row r="3708" spans="1:16" x14ac:dyDescent="0.2">
      <c r="A3708" s="357"/>
      <c r="B3708" s="347"/>
      <c r="C3708" s="365"/>
      <c r="D3708" s="349"/>
      <c r="E3708" s="349"/>
      <c r="F3708" s="350"/>
      <c r="G3708" s="349"/>
      <c r="H3708" s="349"/>
      <c r="I3708" s="353"/>
      <c r="J3708" s="352"/>
      <c r="K3708" s="353"/>
      <c r="L3708" s="352"/>
      <c r="M3708" s="364"/>
      <c r="N3708" s="74"/>
      <c r="O3708" s="74"/>
      <c r="P3708" s="139"/>
    </row>
    <row r="3709" spans="1:16" x14ac:dyDescent="0.2">
      <c r="A3709" s="357"/>
      <c r="B3709" s="347"/>
      <c r="C3709" s="365"/>
      <c r="D3709" s="349"/>
      <c r="E3709" s="349"/>
      <c r="F3709" s="350"/>
      <c r="G3709" s="349"/>
      <c r="H3709" s="349"/>
      <c r="I3709" s="353"/>
      <c r="J3709" s="352"/>
      <c r="K3709" s="353"/>
      <c r="L3709" s="352"/>
      <c r="M3709" s="364"/>
      <c r="N3709" s="74"/>
      <c r="O3709" s="74"/>
      <c r="P3709" s="139"/>
    </row>
    <row r="3710" spans="1:16" x14ac:dyDescent="0.2">
      <c r="A3710" s="357"/>
      <c r="B3710" s="347"/>
      <c r="C3710" s="365"/>
      <c r="D3710" s="349"/>
      <c r="E3710" s="349"/>
      <c r="F3710" s="350"/>
      <c r="G3710" s="349"/>
      <c r="H3710" s="349"/>
      <c r="I3710" s="353"/>
      <c r="J3710" s="352"/>
      <c r="K3710" s="353"/>
      <c r="L3710" s="352"/>
      <c r="M3710" s="364"/>
      <c r="N3710" s="74"/>
      <c r="O3710" s="74"/>
      <c r="P3710" s="139"/>
    </row>
    <row r="3711" spans="1:16" x14ac:dyDescent="0.2">
      <c r="A3711" s="357"/>
      <c r="B3711" s="347"/>
      <c r="C3711" s="365"/>
      <c r="D3711" s="349"/>
      <c r="E3711" s="349"/>
      <c r="F3711" s="350"/>
      <c r="G3711" s="349"/>
      <c r="H3711" s="349"/>
      <c r="I3711" s="353"/>
      <c r="J3711" s="352"/>
      <c r="K3711" s="353"/>
      <c r="L3711" s="352"/>
      <c r="M3711" s="364"/>
      <c r="N3711" s="74"/>
      <c r="O3711" s="74"/>
      <c r="P3711" s="139"/>
    </row>
    <row r="3712" spans="1:16" x14ac:dyDescent="0.2">
      <c r="A3712" s="357"/>
      <c r="B3712" s="347"/>
      <c r="C3712" s="365"/>
      <c r="D3712" s="349"/>
      <c r="E3712" s="349"/>
      <c r="F3712" s="350"/>
      <c r="G3712" s="349"/>
      <c r="H3712" s="349"/>
      <c r="I3712" s="353"/>
      <c r="J3712" s="352"/>
      <c r="K3712" s="353"/>
      <c r="L3712" s="352"/>
      <c r="M3712" s="364"/>
      <c r="N3712" s="74"/>
      <c r="O3712" s="74"/>
      <c r="P3712" s="139"/>
    </row>
    <row r="3713" spans="1:16" x14ac:dyDescent="0.2">
      <c r="A3713" s="357"/>
      <c r="B3713" s="347"/>
      <c r="C3713" s="365"/>
      <c r="D3713" s="349"/>
      <c r="E3713" s="349"/>
      <c r="F3713" s="350"/>
      <c r="G3713" s="349"/>
      <c r="H3713" s="349"/>
      <c r="I3713" s="353"/>
      <c r="J3713" s="352"/>
      <c r="K3713" s="353"/>
      <c r="L3713" s="352"/>
      <c r="M3713" s="364"/>
      <c r="N3713" s="74"/>
      <c r="O3713" s="74"/>
      <c r="P3713" s="139"/>
    </row>
    <row r="3714" spans="1:16" x14ac:dyDescent="0.2">
      <c r="A3714" s="357"/>
      <c r="B3714" s="347"/>
      <c r="C3714" s="365"/>
      <c r="D3714" s="349"/>
      <c r="E3714" s="349"/>
      <c r="F3714" s="350"/>
      <c r="G3714" s="349"/>
      <c r="H3714" s="349"/>
      <c r="I3714" s="353"/>
      <c r="J3714" s="352"/>
      <c r="K3714" s="353"/>
      <c r="L3714" s="352"/>
      <c r="M3714" s="364"/>
      <c r="N3714" s="74"/>
      <c r="O3714" s="74"/>
      <c r="P3714" s="139"/>
    </row>
    <row r="3715" spans="1:16" x14ac:dyDescent="0.2">
      <c r="A3715" s="357"/>
      <c r="B3715" s="347"/>
      <c r="C3715" s="365"/>
      <c r="D3715" s="349"/>
      <c r="E3715" s="349"/>
      <c r="F3715" s="350"/>
      <c r="G3715" s="349"/>
      <c r="H3715" s="349"/>
      <c r="I3715" s="353"/>
      <c r="J3715" s="352"/>
      <c r="K3715" s="353"/>
      <c r="L3715" s="352"/>
      <c r="M3715" s="364"/>
      <c r="N3715" s="74"/>
      <c r="O3715" s="74"/>
      <c r="P3715" s="139"/>
    </row>
    <row r="3716" spans="1:16" x14ac:dyDescent="0.2">
      <c r="A3716" s="357"/>
      <c r="B3716" s="347"/>
      <c r="C3716" s="365"/>
      <c r="D3716" s="349"/>
      <c r="E3716" s="349"/>
      <c r="F3716" s="350"/>
      <c r="G3716" s="349"/>
      <c r="H3716" s="349"/>
      <c r="I3716" s="353"/>
      <c r="J3716" s="352"/>
      <c r="K3716" s="353"/>
      <c r="L3716" s="352"/>
      <c r="M3716" s="364"/>
      <c r="N3716" s="74"/>
      <c r="O3716" s="74"/>
      <c r="P3716" s="139"/>
    </row>
    <row r="3717" spans="1:16" x14ac:dyDescent="0.2">
      <c r="A3717" s="357"/>
      <c r="B3717" s="347"/>
      <c r="C3717" s="365"/>
      <c r="D3717" s="349"/>
      <c r="E3717" s="349"/>
      <c r="F3717" s="350"/>
      <c r="G3717" s="349"/>
      <c r="H3717" s="349"/>
      <c r="I3717" s="353"/>
      <c r="J3717" s="352"/>
      <c r="K3717" s="353"/>
      <c r="L3717" s="352"/>
      <c r="M3717" s="364"/>
      <c r="N3717" s="74"/>
      <c r="O3717" s="74"/>
      <c r="P3717" s="139"/>
    </row>
    <row r="3718" spans="1:16" x14ac:dyDescent="0.2">
      <c r="A3718" s="357"/>
      <c r="B3718" s="347"/>
      <c r="C3718" s="365"/>
      <c r="D3718" s="349"/>
      <c r="E3718" s="349"/>
      <c r="F3718" s="350"/>
      <c r="G3718" s="349"/>
      <c r="H3718" s="349"/>
      <c r="I3718" s="353"/>
      <c r="J3718" s="352"/>
      <c r="K3718" s="353"/>
      <c r="L3718" s="352"/>
      <c r="M3718" s="364"/>
      <c r="N3718" s="74"/>
      <c r="O3718" s="74"/>
      <c r="P3718" s="139"/>
    </row>
    <row r="3719" spans="1:16" x14ac:dyDescent="0.2">
      <c r="A3719" s="357"/>
      <c r="B3719" s="347"/>
      <c r="C3719" s="365"/>
      <c r="D3719" s="349"/>
      <c r="E3719" s="349"/>
      <c r="F3719" s="350"/>
      <c r="G3719" s="349"/>
      <c r="H3719" s="349"/>
      <c r="I3719" s="353"/>
      <c r="J3719" s="352"/>
      <c r="K3719" s="353"/>
      <c r="L3719" s="352"/>
      <c r="M3719" s="364"/>
      <c r="N3719" s="74"/>
      <c r="O3719" s="74"/>
      <c r="P3719" s="139"/>
    </row>
    <row r="3720" spans="1:16" x14ac:dyDescent="0.2">
      <c r="A3720" s="357"/>
      <c r="B3720" s="347"/>
      <c r="C3720" s="365"/>
      <c r="D3720" s="349"/>
      <c r="E3720" s="349"/>
      <c r="F3720" s="350"/>
      <c r="G3720" s="349"/>
      <c r="H3720" s="349"/>
      <c r="I3720" s="353"/>
      <c r="J3720" s="352"/>
      <c r="K3720" s="353"/>
      <c r="L3720" s="352"/>
      <c r="M3720" s="364"/>
      <c r="N3720" s="74"/>
      <c r="O3720" s="74"/>
      <c r="P3720" s="139"/>
    </row>
    <row r="3721" spans="1:16" x14ac:dyDescent="0.2">
      <c r="A3721" s="357"/>
      <c r="B3721" s="347"/>
      <c r="C3721" s="365"/>
      <c r="D3721" s="349"/>
      <c r="E3721" s="349"/>
      <c r="F3721" s="350"/>
      <c r="G3721" s="349"/>
      <c r="H3721" s="349"/>
      <c r="I3721" s="353"/>
      <c r="J3721" s="352"/>
      <c r="K3721" s="353"/>
      <c r="L3721" s="352"/>
      <c r="M3721" s="364"/>
      <c r="N3721" s="74"/>
      <c r="O3721" s="74"/>
      <c r="P3721" s="139"/>
    </row>
    <row r="3722" spans="1:16" x14ac:dyDescent="0.2">
      <c r="A3722" s="357"/>
      <c r="B3722" s="347"/>
      <c r="C3722" s="365"/>
      <c r="D3722" s="349"/>
      <c r="E3722" s="349"/>
      <c r="F3722" s="350"/>
      <c r="G3722" s="349"/>
      <c r="H3722" s="349"/>
      <c r="I3722" s="353"/>
      <c r="J3722" s="352"/>
      <c r="K3722" s="353"/>
      <c r="L3722" s="352"/>
      <c r="M3722" s="364"/>
      <c r="N3722" s="74"/>
      <c r="O3722" s="74"/>
      <c r="P3722" s="139"/>
    </row>
    <row r="3723" spans="1:16" x14ac:dyDescent="0.2">
      <c r="A3723" s="357"/>
      <c r="B3723" s="347"/>
      <c r="C3723" s="365"/>
      <c r="D3723" s="349"/>
      <c r="E3723" s="349"/>
      <c r="F3723" s="350"/>
      <c r="G3723" s="349"/>
      <c r="H3723" s="349"/>
      <c r="I3723" s="353"/>
      <c r="J3723" s="352"/>
      <c r="K3723" s="353"/>
      <c r="L3723" s="352"/>
      <c r="M3723" s="364"/>
      <c r="N3723" s="74"/>
      <c r="O3723" s="74"/>
      <c r="P3723" s="139"/>
    </row>
    <row r="3724" spans="1:16" x14ac:dyDescent="0.2">
      <c r="A3724" s="357"/>
      <c r="B3724" s="347"/>
      <c r="C3724" s="365"/>
      <c r="D3724" s="349"/>
      <c r="E3724" s="349"/>
      <c r="F3724" s="350"/>
      <c r="G3724" s="349"/>
      <c r="H3724" s="349"/>
      <c r="I3724" s="353"/>
      <c r="J3724" s="352"/>
      <c r="K3724" s="353"/>
      <c r="L3724" s="352"/>
      <c r="M3724" s="364"/>
      <c r="N3724" s="74"/>
      <c r="O3724" s="74"/>
      <c r="P3724" s="139"/>
    </row>
    <row r="3725" spans="1:16" x14ac:dyDescent="0.2">
      <c r="A3725" s="357"/>
      <c r="B3725" s="347"/>
      <c r="C3725" s="365"/>
      <c r="D3725" s="349"/>
      <c r="E3725" s="349"/>
      <c r="F3725" s="350"/>
      <c r="G3725" s="349"/>
      <c r="H3725" s="349"/>
      <c r="I3725" s="353"/>
      <c r="J3725" s="352"/>
      <c r="K3725" s="353"/>
      <c r="L3725" s="352"/>
      <c r="M3725" s="364"/>
      <c r="N3725" s="74"/>
      <c r="O3725" s="74"/>
      <c r="P3725" s="139"/>
    </row>
    <row r="3726" spans="1:16" x14ac:dyDescent="0.2">
      <c r="A3726" s="357"/>
      <c r="B3726" s="347"/>
      <c r="C3726" s="365"/>
      <c r="D3726" s="349"/>
      <c r="E3726" s="349"/>
      <c r="F3726" s="350"/>
      <c r="G3726" s="349"/>
      <c r="H3726" s="349"/>
      <c r="I3726" s="353"/>
      <c r="J3726" s="352"/>
      <c r="K3726" s="353"/>
      <c r="L3726" s="352"/>
      <c r="M3726" s="364"/>
      <c r="N3726" s="74"/>
      <c r="O3726" s="74"/>
      <c r="P3726" s="139"/>
    </row>
    <row r="3727" spans="1:16" x14ac:dyDescent="0.2">
      <c r="A3727" s="357"/>
      <c r="B3727" s="347"/>
      <c r="C3727" s="365"/>
      <c r="D3727" s="349"/>
      <c r="E3727" s="349"/>
      <c r="F3727" s="350"/>
      <c r="G3727" s="349"/>
      <c r="H3727" s="349"/>
      <c r="I3727" s="353"/>
      <c r="J3727" s="352"/>
      <c r="K3727" s="353"/>
      <c r="L3727" s="352"/>
      <c r="M3727" s="364"/>
      <c r="N3727" s="74"/>
      <c r="O3727" s="74"/>
      <c r="P3727" s="139"/>
    </row>
    <row r="3728" spans="1:16" x14ac:dyDescent="0.2">
      <c r="A3728" s="357"/>
      <c r="B3728" s="347"/>
      <c r="C3728" s="365"/>
      <c r="D3728" s="349"/>
      <c r="E3728" s="349"/>
      <c r="F3728" s="350"/>
      <c r="G3728" s="349"/>
      <c r="H3728" s="349"/>
      <c r="I3728" s="353"/>
      <c r="J3728" s="352"/>
      <c r="K3728" s="353"/>
      <c r="L3728" s="352"/>
      <c r="M3728" s="364"/>
      <c r="N3728" s="74"/>
      <c r="O3728" s="74"/>
      <c r="P3728" s="139"/>
    </row>
    <row r="3729" spans="1:16" x14ac:dyDescent="0.2">
      <c r="A3729" s="357"/>
      <c r="B3729" s="347"/>
      <c r="C3729" s="365"/>
      <c r="D3729" s="349"/>
      <c r="E3729" s="349"/>
      <c r="F3729" s="350"/>
      <c r="G3729" s="349"/>
      <c r="H3729" s="349"/>
      <c r="I3729" s="353"/>
      <c r="J3729" s="352"/>
      <c r="K3729" s="353"/>
      <c r="L3729" s="352"/>
      <c r="M3729" s="364"/>
      <c r="N3729" s="74"/>
      <c r="O3729" s="74"/>
      <c r="P3729" s="139"/>
    </row>
    <row r="3730" spans="1:16" x14ac:dyDescent="0.2">
      <c r="A3730" s="357"/>
      <c r="B3730" s="347"/>
      <c r="C3730" s="365"/>
      <c r="D3730" s="349"/>
      <c r="E3730" s="349"/>
      <c r="F3730" s="350"/>
      <c r="G3730" s="349"/>
      <c r="H3730" s="349"/>
      <c r="I3730" s="353"/>
      <c r="J3730" s="352"/>
      <c r="K3730" s="353"/>
      <c r="L3730" s="352"/>
      <c r="M3730" s="364"/>
      <c r="N3730" s="74"/>
      <c r="O3730" s="74"/>
      <c r="P3730" s="139"/>
    </row>
    <row r="3731" spans="1:16" x14ac:dyDescent="0.2">
      <c r="A3731" s="357"/>
      <c r="B3731" s="347"/>
      <c r="C3731" s="365"/>
      <c r="D3731" s="349"/>
      <c r="E3731" s="349"/>
      <c r="F3731" s="350"/>
      <c r="G3731" s="349"/>
      <c r="H3731" s="349"/>
      <c r="I3731" s="353"/>
      <c r="J3731" s="352"/>
      <c r="K3731" s="353"/>
      <c r="L3731" s="352"/>
      <c r="M3731" s="364"/>
      <c r="N3731" s="74"/>
      <c r="O3731" s="74"/>
      <c r="P3731" s="139"/>
    </row>
    <row r="3732" spans="1:16" x14ac:dyDescent="0.2">
      <c r="A3732" s="357"/>
      <c r="B3732" s="347"/>
      <c r="C3732" s="365"/>
      <c r="D3732" s="349"/>
      <c r="E3732" s="349"/>
      <c r="F3732" s="350"/>
      <c r="G3732" s="349"/>
      <c r="H3732" s="349"/>
      <c r="I3732" s="353"/>
      <c r="J3732" s="352"/>
      <c r="K3732" s="353"/>
      <c r="L3732" s="352"/>
      <c r="M3732" s="364"/>
      <c r="N3732" s="74"/>
      <c r="O3732" s="74"/>
      <c r="P3732" s="139"/>
    </row>
    <row r="3733" spans="1:16" x14ac:dyDescent="0.2">
      <c r="A3733" s="357"/>
      <c r="B3733" s="347"/>
      <c r="C3733" s="365"/>
      <c r="D3733" s="349"/>
      <c r="E3733" s="349"/>
      <c r="F3733" s="350"/>
      <c r="G3733" s="349"/>
      <c r="H3733" s="349"/>
      <c r="I3733" s="353"/>
      <c r="J3733" s="352"/>
      <c r="K3733" s="353"/>
      <c r="L3733" s="352"/>
      <c r="M3733" s="364"/>
      <c r="N3733" s="74"/>
      <c r="O3733" s="74"/>
      <c r="P3733" s="139"/>
    </row>
    <row r="3734" spans="1:16" x14ac:dyDescent="0.2">
      <c r="A3734" s="357"/>
      <c r="B3734" s="347"/>
      <c r="C3734" s="365"/>
      <c r="D3734" s="349"/>
      <c r="E3734" s="349"/>
      <c r="F3734" s="350"/>
      <c r="G3734" s="349"/>
      <c r="H3734" s="349"/>
      <c r="I3734" s="353"/>
      <c r="J3734" s="352"/>
      <c r="K3734" s="353"/>
      <c r="L3734" s="352"/>
      <c r="M3734" s="364"/>
      <c r="N3734" s="74"/>
      <c r="O3734" s="74"/>
      <c r="P3734" s="139"/>
    </row>
    <row r="3735" spans="1:16" x14ac:dyDescent="0.2">
      <c r="A3735" s="357"/>
      <c r="B3735" s="347"/>
      <c r="C3735" s="365"/>
      <c r="D3735" s="349"/>
      <c r="E3735" s="349"/>
      <c r="F3735" s="350"/>
      <c r="G3735" s="349"/>
      <c r="H3735" s="349"/>
      <c r="I3735" s="353"/>
      <c r="J3735" s="352"/>
      <c r="K3735" s="353"/>
      <c r="L3735" s="352"/>
      <c r="M3735" s="364"/>
      <c r="N3735" s="74"/>
      <c r="O3735" s="74"/>
      <c r="P3735" s="139"/>
    </row>
    <row r="3736" spans="1:16" x14ac:dyDescent="0.2">
      <c r="A3736" s="357"/>
      <c r="B3736" s="347"/>
      <c r="C3736" s="365"/>
      <c r="D3736" s="349"/>
      <c r="E3736" s="349"/>
      <c r="F3736" s="350"/>
      <c r="G3736" s="349"/>
      <c r="H3736" s="349"/>
      <c r="I3736" s="353"/>
      <c r="J3736" s="352"/>
      <c r="K3736" s="353"/>
      <c r="L3736" s="352"/>
      <c r="M3736" s="364"/>
      <c r="N3736" s="74"/>
      <c r="O3736" s="74"/>
      <c r="P3736" s="139"/>
    </row>
    <row r="3737" spans="1:16" x14ac:dyDescent="0.2">
      <c r="A3737" s="357"/>
      <c r="B3737" s="347"/>
      <c r="C3737" s="365"/>
      <c r="D3737" s="349"/>
      <c r="E3737" s="349"/>
      <c r="F3737" s="350"/>
      <c r="G3737" s="349"/>
      <c r="H3737" s="349"/>
      <c r="I3737" s="353"/>
      <c r="J3737" s="352"/>
      <c r="K3737" s="353"/>
      <c r="L3737" s="352"/>
      <c r="M3737" s="364"/>
      <c r="N3737" s="74"/>
      <c r="O3737" s="74"/>
      <c r="P3737" s="139"/>
    </row>
    <row r="3738" spans="1:16" x14ac:dyDescent="0.2">
      <c r="A3738" s="357"/>
      <c r="B3738" s="347"/>
      <c r="C3738" s="365"/>
      <c r="D3738" s="349"/>
      <c r="E3738" s="349"/>
      <c r="F3738" s="350"/>
      <c r="G3738" s="349"/>
      <c r="H3738" s="349"/>
      <c r="I3738" s="353"/>
      <c r="J3738" s="352"/>
      <c r="K3738" s="353"/>
      <c r="L3738" s="352"/>
      <c r="M3738" s="364"/>
      <c r="N3738" s="74"/>
      <c r="O3738" s="74"/>
      <c r="P3738" s="139"/>
    </row>
    <row r="3739" spans="1:16" x14ac:dyDescent="0.2">
      <c r="A3739" s="357"/>
      <c r="B3739" s="347"/>
      <c r="C3739" s="365"/>
      <c r="D3739" s="349"/>
      <c r="E3739" s="349"/>
      <c r="F3739" s="350"/>
      <c r="G3739" s="349"/>
      <c r="H3739" s="349"/>
      <c r="I3739" s="353"/>
      <c r="J3739" s="352"/>
      <c r="K3739" s="353"/>
      <c r="L3739" s="352"/>
      <c r="M3739" s="364"/>
      <c r="N3739" s="74"/>
      <c r="O3739" s="74"/>
      <c r="P3739" s="139"/>
    </row>
    <row r="3740" spans="1:16" x14ac:dyDescent="0.2">
      <c r="A3740" s="357"/>
      <c r="B3740" s="347"/>
      <c r="C3740" s="365"/>
      <c r="D3740" s="349"/>
      <c r="E3740" s="349"/>
      <c r="F3740" s="350"/>
      <c r="G3740" s="349"/>
      <c r="H3740" s="349"/>
      <c r="I3740" s="353"/>
      <c r="J3740" s="352"/>
      <c r="K3740" s="353"/>
      <c r="L3740" s="352"/>
      <c r="M3740" s="364"/>
      <c r="N3740" s="74"/>
      <c r="O3740" s="74"/>
      <c r="P3740" s="139"/>
    </row>
    <row r="3741" spans="1:16" x14ac:dyDescent="0.2">
      <c r="A3741" s="357"/>
      <c r="B3741" s="347"/>
      <c r="C3741" s="365"/>
      <c r="D3741" s="349"/>
      <c r="E3741" s="349"/>
      <c r="F3741" s="350"/>
      <c r="G3741" s="349"/>
      <c r="H3741" s="349"/>
      <c r="I3741" s="353"/>
      <c r="J3741" s="352"/>
      <c r="K3741" s="353"/>
      <c r="L3741" s="352"/>
      <c r="M3741" s="364"/>
      <c r="N3741" s="74"/>
      <c r="O3741" s="74"/>
      <c r="P3741" s="139"/>
    </row>
    <row r="3742" spans="1:16" x14ac:dyDescent="0.2">
      <c r="A3742" s="357"/>
      <c r="B3742" s="347"/>
      <c r="C3742" s="365"/>
      <c r="D3742" s="349"/>
      <c r="E3742" s="349"/>
      <c r="F3742" s="350"/>
      <c r="G3742" s="349"/>
      <c r="H3742" s="349"/>
      <c r="I3742" s="353"/>
      <c r="J3742" s="352"/>
      <c r="K3742" s="353"/>
      <c r="L3742" s="352"/>
      <c r="M3742" s="364"/>
      <c r="N3742" s="74"/>
      <c r="O3742" s="74"/>
      <c r="P3742" s="139"/>
    </row>
    <row r="3743" spans="1:16" x14ac:dyDescent="0.2">
      <c r="A3743" s="357"/>
      <c r="B3743" s="347"/>
      <c r="C3743" s="365"/>
      <c r="D3743" s="349"/>
      <c r="E3743" s="349"/>
      <c r="F3743" s="350"/>
      <c r="G3743" s="349"/>
      <c r="H3743" s="349"/>
      <c r="I3743" s="353"/>
      <c r="J3743" s="352"/>
      <c r="K3743" s="353"/>
      <c r="L3743" s="352"/>
      <c r="M3743" s="364"/>
      <c r="N3743" s="74"/>
      <c r="O3743" s="74"/>
      <c r="P3743" s="139"/>
    </row>
    <row r="3744" spans="1:16" x14ac:dyDescent="0.2">
      <c r="A3744" s="357"/>
      <c r="B3744" s="347"/>
      <c r="C3744" s="365"/>
      <c r="D3744" s="349"/>
      <c r="E3744" s="349"/>
      <c r="F3744" s="350"/>
      <c r="G3744" s="349"/>
      <c r="H3744" s="349"/>
      <c r="I3744" s="353"/>
      <c r="J3744" s="352"/>
      <c r="K3744" s="353"/>
      <c r="L3744" s="352"/>
      <c r="M3744" s="364"/>
      <c r="N3744" s="74"/>
      <c r="O3744" s="74"/>
      <c r="P3744" s="139"/>
    </row>
    <row r="3745" spans="1:16" x14ac:dyDescent="0.2">
      <c r="A3745" s="357"/>
      <c r="B3745" s="347"/>
      <c r="C3745" s="365"/>
      <c r="D3745" s="349"/>
      <c r="E3745" s="349"/>
      <c r="F3745" s="350"/>
      <c r="G3745" s="349"/>
      <c r="H3745" s="349"/>
      <c r="I3745" s="353"/>
      <c r="J3745" s="352"/>
      <c r="K3745" s="353"/>
      <c r="L3745" s="352"/>
      <c r="M3745" s="364"/>
      <c r="N3745" s="74"/>
      <c r="O3745" s="74"/>
      <c r="P3745" s="139"/>
    </row>
    <row r="3746" spans="1:16" x14ac:dyDescent="0.2">
      <c r="A3746" s="357"/>
      <c r="B3746" s="347"/>
      <c r="C3746" s="365"/>
      <c r="D3746" s="349"/>
      <c r="E3746" s="349"/>
      <c r="F3746" s="350"/>
      <c r="G3746" s="349"/>
      <c r="H3746" s="349"/>
      <c r="I3746" s="353"/>
      <c r="J3746" s="352"/>
      <c r="K3746" s="353"/>
      <c r="L3746" s="352"/>
      <c r="M3746" s="364"/>
      <c r="N3746" s="74"/>
      <c r="O3746" s="74"/>
      <c r="P3746" s="139"/>
    </row>
    <row r="3747" spans="1:16" x14ac:dyDescent="0.2">
      <c r="A3747" s="357"/>
      <c r="B3747" s="347"/>
      <c r="C3747" s="365"/>
      <c r="D3747" s="349"/>
      <c r="E3747" s="349"/>
      <c r="F3747" s="350"/>
      <c r="G3747" s="349"/>
      <c r="H3747" s="349"/>
      <c r="I3747" s="353"/>
      <c r="J3747" s="352"/>
      <c r="K3747" s="353"/>
      <c r="L3747" s="352"/>
      <c r="M3747" s="364"/>
      <c r="N3747" s="74"/>
      <c r="O3747" s="74"/>
      <c r="P3747" s="139"/>
    </row>
    <row r="3748" spans="1:16" x14ac:dyDescent="0.2">
      <c r="A3748" s="357"/>
      <c r="B3748" s="347"/>
      <c r="C3748" s="365"/>
      <c r="D3748" s="349"/>
      <c r="E3748" s="349"/>
      <c r="F3748" s="350"/>
      <c r="G3748" s="349"/>
      <c r="H3748" s="349"/>
      <c r="I3748" s="353"/>
      <c r="J3748" s="352"/>
      <c r="K3748" s="353"/>
      <c r="L3748" s="352"/>
      <c r="M3748" s="364"/>
      <c r="N3748" s="74"/>
      <c r="O3748" s="74"/>
      <c r="P3748" s="139"/>
    </row>
    <row r="3749" spans="1:16" x14ac:dyDescent="0.2">
      <c r="A3749" s="357"/>
      <c r="B3749" s="347"/>
      <c r="C3749" s="365"/>
      <c r="D3749" s="349"/>
      <c r="E3749" s="349"/>
      <c r="F3749" s="350"/>
      <c r="G3749" s="349"/>
      <c r="H3749" s="349"/>
      <c r="I3749" s="353"/>
      <c r="J3749" s="352"/>
      <c r="K3749" s="353"/>
      <c r="L3749" s="352"/>
      <c r="M3749" s="364"/>
      <c r="N3749" s="74"/>
      <c r="O3749" s="74"/>
      <c r="P3749" s="139"/>
    </row>
    <row r="3750" spans="1:16" x14ac:dyDescent="0.2">
      <c r="A3750" s="357"/>
      <c r="B3750" s="347"/>
      <c r="C3750" s="365"/>
      <c r="D3750" s="349"/>
      <c r="E3750" s="349"/>
      <c r="F3750" s="350"/>
      <c r="G3750" s="349"/>
      <c r="H3750" s="349"/>
      <c r="I3750" s="353"/>
      <c r="J3750" s="352"/>
      <c r="K3750" s="353"/>
      <c r="L3750" s="352"/>
      <c r="M3750" s="364"/>
      <c r="N3750" s="74"/>
      <c r="O3750" s="74"/>
      <c r="P3750" s="139"/>
    </row>
    <row r="3751" spans="1:16" x14ac:dyDescent="0.2">
      <c r="A3751" s="357"/>
      <c r="B3751" s="347"/>
      <c r="C3751" s="365"/>
      <c r="D3751" s="349"/>
      <c r="E3751" s="349"/>
      <c r="F3751" s="350"/>
      <c r="G3751" s="349"/>
      <c r="H3751" s="349"/>
      <c r="I3751" s="353"/>
      <c r="J3751" s="352"/>
      <c r="K3751" s="353"/>
      <c r="L3751" s="352"/>
      <c r="M3751" s="364"/>
      <c r="N3751" s="74"/>
      <c r="O3751" s="74"/>
      <c r="P3751" s="139"/>
    </row>
    <row r="3752" spans="1:16" x14ac:dyDescent="0.2">
      <c r="A3752" s="357"/>
      <c r="B3752" s="347"/>
      <c r="C3752" s="365"/>
      <c r="D3752" s="349"/>
      <c r="E3752" s="349"/>
      <c r="F3752" s="350"/>
      <c r="G3752" s="349"/>
      <c r="H3752" s="349"/>
      <c r="I3752" s="353"/>
      <c r="J3752" s="352"/>
      <c r="K3752" s="353"/>
      <c r="L3752" s="352"/>
      <c r="M3752" s="364"/>
      <c r="N3752" s="74"/>
      <c r="O3752" s="74"/>
      <c r="P3752" s="139"/>
    </row>
    <row r="3753" spans="1:16" x14ac:dyDescent="0.2">
      <c r="A3753" s="357"/>
      <c r="B3753" s="347"/>
      <c r="C3753" s="365"/>
      <c r="D3753" s="349"/>
      <c r="E3753" s="349"/>
      <c r="F3753" s="350"/>
      <c r="G3753" s="349"/>
      <c r="H3753" s="349"/>
      <c r="I3753" s="353"/>
      <c r="J3753" s="352"/>
      <c r="K3753" s="353"/>
      <c r="L3753" s="352"/>
      <c r="M3753" s="364"/>
      <c r="N3753" s="74"/>
      <c r="O3753" s="74"/>
      <c r="P3753" s="139"/>
    </row>
    <row r="3754" spans="1:16" x14ac:dyDescent="0.2">
      <c r="A3754" s="357"/>
      <c r="B3754" s="347"/>
      <c r="C3754" s="365"/>
      <c r="D3754" s="349"/>
      <c r="E3754" s="349"/>
      <c r="F3754" s="350"/>
      <c r="G3754" s="349"/>
      <c r="H3754" s="349"/>
      <c r="I3754" s="353"/>
      <c r="J3754" s="352"/>
      <c r="K3754" s="353"/>
      <c r="L3754" s="352"/>
      <c r="M3754" s="364"/>
      <c r="N3754" s="74"/>
      <c r="O3754" s="74"/>
      <c r="P3754" s="139"/>
    </row>
    <row r="3755" spans="1:16" x14ac:dyDescent="0.2">
      <c r="A3755" s="357"/>
      <c r="B3755" s="347"/>
      <c r="C3755" s="365"/>
      <c r="D3755" s="349"/>
      <c r="E3755" s="349"/>
      <c r="F3755" s="350"/>
      <c r="G3755" s="349"/>
      <c r="H3755" s="349"/>
      <c r="I3755" s="353"/>
      <c r="J3755" s="352"/>
      <c r="K3755" s="353"/>
      <c r="L3755" s="352"/>
      <c r="M3755" s="364"/>
      <c r="N3755" s="74"/>
      <c r="O3755" s="74"/>
      <c r="P3755" s="139"/>
    </row>
    <row r="3756" spans="1:16" x14ac:dyDescent="0.2">
      <c r="A3756" s="357"/>
      <c r="B3756" s="347"/>
      <c r="C3756" s="365"/>
      <c r="D3756" s="349"/>
      <c r="E3756" s="349"/>
      <c r="F3756" s="350"/>
      <c r="G3756" s="349"/>
      <c r="H3756" s="349"/>
      <c r="I3756" s="353"/>
      <c r="J3756" s="352"/>
      <c r="K3756" s="353"/>
      <c r="L3756" s="352"/>
      <c r="M3756" s="364"/>
      <c r="N3756" s="74"/>
      <c r="O3756" s="74"/>
      <c r="P3756" s="139"/>
    </row>
    <row r="3757" spans="1:16" x14ac:dyDescent="0.2">
      <c r="A3757" s="357"/>
      <c r="B3757" s="347"/>
      <c r="C3757" s="365"/>
      <c r="D3757" s="349"/>
      <c r="E3757" s="349"/>
      <c r="F3757" s="350"/>
      <c r="G3757" s="349"/>
      <c r="H3757" s="349"/>
      <c r="I3757" s="353"/>
      <c r="J3757" s="352"/>
      <c r="K3757" s="353"/>
      <c r="L3757" s="352"/>
      <c r="M3757" s="364"/>
      <c r="N3757" s="74"/>
      <c r="O3757" s="74"/>
      <c r="P3757" s="139"/>
    </row>
    <row r="3758" spans="1:16" x14ac:dyDescent="0.2">
      <c r="A3758" s="357"/>
      <c r="B3758" s="347"/>
      <c r="C3758" s="365"/>
      <c r="D3758" s="349"/>
      <c r="E3758" s="349"/>
      <c r="F3758" s="350"/>
      <c r="G3758" s="349"/>
      <c r="H3758" s="349"/>
      <c r="I3758" s="353"/>
      <c r="J3758" s="352"/>
      <c r="K3758" s="353"/>
      <c r="L3758" s="352"/>
      <c r="M3758" s="364"/>
      <c r="N3758" s="74"/>
      <c r="O3758" s="74"/>
      <c r="P3758" s="139"/>
    </row>
    <row r="3759" spans="1:16" x14ac:dyDescent="0.2">
      <c r="A3759" s="357"/>
      <c r="B3759" s="347"/>
      <c r="C3759" s="365"/>
      <c r="D3759" s="349"/>
      <c r="E3759" s="349"/>
      <c r="F3759" s="350"/>
      <c r="G3759" s="349"/>
      <c r="H3759" s="349"/>
      <c r="I3759" s="353"/>
      <c r="J3759" s="352"/>
      <c r="K3759" s="353"/>
      <c r="L3759" s="352"/>
      <c r="M3759" s="364"/>
      <c r="N3759" s="74"/>
      <c r="O3759" s="74"/>
      <c r="P3759" s="139"/>
    </row>
    <row r="3760" spans="1:16" x14ac:dyDescent="0.2">
      <c r="A3760" s="357"/>
      <c r="B3760" s="347"/>
      <c r="C3760" s="365"/>
      <c r="D3760" s="349"/>
      <c r="E3760" s="349"/>
      <c r="F3760" s="350"/>
      <c r="G3760" s="349"/>
      <c r="H3760" s="349"/>
      <c r="I3760" s="353"/>
      <c r="J3760" s="352"/>
      <c r="K3760" s="353"/>
      <c r="L3760" s="352"/>
      <c r="M3760" s="364"/>
      <c r="N3760" s="74"/>
      <c r="O3760" s="74"/>
      <c r="P3760" s="139"/>
    </row>
    <row r="3761" spans="1:16" x14ac:dyDescent="0.2">
      <c r="A3761" s="357"/>
      <c r="B3761" s="347"/>
      <c r="C3761" s="365"/>
      <c r="D3761" s="349"/>
      <c r="E3761" s="349"/>
      <c r="F3761" s="350"/>
      <c r="G3761" s="349"/>
      <c r="H3761" s="349"/>
      <c r="I3761" s="353"/>
      <c r="J3761" s="352"/>
      <c r="K3761" s="353"/>
      <c r="L3761" s="352"/>
      <c r="M3761" s="364"/>
      <c r="N3761" s="74"/>
      <c r="O3761" s="74"/>
      <c r="P3761" s="139"/>
    </row>
    <row r="3762" spans="1:16" x14ac:dyDescent="0.2">
      <c r="A3762" s="357"/>
      <c r="B3762" s="347"/>
      <c r="C3762" s="365"/>
      <c r="D3762" s="349"/>
      <c r="E3762" s="349"/>
      <c r="F3762" s="350"/>
      <c r="G3762" s="349"/>
      <c r="H3762" s="349"/>
      <c r="I3762" s="353"/>
      <c r="J3762" s="352"/>
      <c r="K3762" s="353"/>
      <c r="L3762" s="352"/>
      <c r="M3762" s="364"/>
      <c r="N3762" s="74"/>
      <c r="O3762" s="74"/>
      <c r="P3762" s="139"/>
    </row>
    <row r="3763" spans="1:16" x14ac:dyDescent="0.2">
      <c r="A3763" s="357"/>
      <c r="B3763" s="347"/>
      <c r="C3763" s="365"/>
      <c r="D3763" s="349"/>
      <c r="E3763" s="349"/>
      <c r="F3763" s="350"/>
      <c r="G3763" s="349"/>
      <c r="H3763" s="349"/>
      <c r="I3763" s="353"/>
      <c r="J3763" s="352"/>
      <c r="K3763" s="353"/>
      <c r="L3763" s="352"/>
      <c r="M3763" s="364"/>
      <c r="N3763" s="74"/>
      <c r="O3763" s="74"/>
      <c r="P3763" s="139"/>
    </row>
    <row r="3764" spans="1:16" x14ac:dyDescent="0.2">
      <c r="A3764" s="357"/>
      <c r="B3764" s="347"/>
      <c r="C3764" s="365"/>
      <c r="D3764" s="349"/>
      <c r="E3764" s="349"/>
      <c r="F3764" s="350"/>
      <c r="G3764" s="349"/>
      <c r="H3764" s="349"/>
      <c r="I3764" s="353"/>
      <c r="J3764" s="352"/>
      <c r="K3764" s="353"/>
      <c r="L3764" s="352"/>
      <c r="M3764" s="364"/>
      <c r="N3764" s="74"/>
      <c r="O3764" s="74"/>
      <c r="P3764" s="139"/>
    </row>
    <row r="3765" spans="1:16" x14ac:dyDescent="0.2">
      <c r="A3765" s="357"/>
      <c r="B3765" s="347"/>
      <c r="C3765" s="365"/>
      <c r="D3765" s="349"/>
      <c r="E3765" s="349"/>
      <c r="F3765" s="350"/>
      <c r="G3765" s="349"/>
      <c r="H3765" s="349"/>
      <c r="I3765" s="353"/>
      <c r="J3765" s="352"/>
      <c r="K3765" s="353"/>
      <c r="L3765" s="352"/>
      <c r="M3765" s="364"/>
      <c r="N3765" s="74"/>
      <c r="O3765" s="74"/>
      <c r="P3765" s="139"/>
    </row>
    <row r="3766" spans="1:16" x14ac:dyDescent="0.2">
      <c r="A3766" s="357"/>
      <c r="B3766" s="347"/>
      <c r="C3766" s="365"/>
      <c r="D3766" s="349"/>
      <c r="E3766" s="349"/>
      <c r="F3766" s="350"/>
      <c r="G3766" s="349"/>
      <c r="H3766" s="349"/>
      <c r="I3766" s="353"/>
      <c r="J3766" s="352"/>
      <c r="K3766" s="353"/>
      <c r="L3766" s="352"/>
      <c r="M3766" s="364"/>
      <c r="N3766" s="74"/>
      <c r="O3766" s="74"/>
      <c r="P3766" s="139"/>
    </row>
    <row r="3767" spans="1:16" x14ac:dyDescent="0.2">
      <c r="A3767" s="357"/>
      <c r="B3767" s="347"/>
      <c r="C3767" s="365"/>
      <c r="D3767" s="349"/>
      <c r="E3767" s="349"/>
      <c r="F3767" s="350"/>
      <c r="G3767" s="349"/>
      <c r="H3767" s="349"/>
      <c r="I3767" s="353"/>
      <c r="J3767" s="352"/>
      <c r="K3767" s="353"/>
      <c r="L3767" s="352"/>
      <c r="M3767" s="364"/>
      <c r="N3767" s="74"/>
      <c r="O3767" s="74"/>
      <c r="P3767" s="139"/>
    </row>
    <row r="3768" spans="1:16" x14ac:dyDescent="0.2">
      <c r="A3768" s="357"/>
      <c r="B3768" s="347"/>
      <c r="C3768" s="365"/>
      <c r="D3768" s="349"/>
      <c r="E3768" s="349"/>
      <c r="F3768" s="350"/>
      <c r="G3768" s="349"/>
      <c r="H3768" s="349"/>
      <c r="I3768" s="353"/>
      <c r="J3768" s="352"/>
      <c r="K3768" s="353"/>
      <c r="L3768" s="352"/>
      <c r="M3768" s="364"/>
      <c r="N3768" s="74"/>
      <c r="O3768" s="74"/>
      <c r="P3768" s="139"/>
    </row>
    <row r="3769" spans="1:16" x14ac:dyDescent="0.2">
      <c r="A3769" s="357"/>
      <c r="B3769" s="347"/>
      <c r="C3769" s="365"/>
      <c r="D3769" s="349"/>
      <c r="E3769" s="349"/>
      <c r="F3769" s="350"/>
      <c r="G3769" s="349"/>
      <c r="H3769" s="349"/>
      <c r="I3769" s="353"/>
      <c r="J3769" s="352"/>
      <c r="K3769" s="353"/>
      <c r="L3769" s="352"/>
      <c r="M3769" s="364"/>
      <c r="N3769" s="74"/>
      <c r="O3769" s="74"/>
      <c r="P3769" s="139"/>
    </row>
    <row r="3770" spans="1:16" x14ac:dyDescent="0.2">
      <c r="A3770" s="357"/>
      <c r="B3770" s="347"/>
      <c r="C3770" s="365"/>
      <c r="D3770" s="349"/>
      <c r="E3770" s="349"/>
      <c r="F3770" s="350"/>
      <c r="G3770" s="349"/>
      <c r="H3770" s="349"/>
      <c r="I3770" s="353"/>
      <c r="J3770" s="352"/>
      <c r="K3770" s="353"/>
      <c r="L3770" s="352"/>
      <c r="M3770" s="364"/>
      <c r="N3770" s="74"/>
      <c r="O3770" s="74"/>
      <c r="P3770" s="139"/>
    </row>
    <row r="3771" spans="1:16" x14ac:dyDescent="0.2">
      <c r="A3771" s="357"/>
      <c r="B3771" s="347"/>
      <c r="C3771" s="365"/>
      <c r="D3771" s="349"/>
      <c r="E3771" s="349"/>
      <c r="F3771" s="350"/>
      <c r="G3771" s="349"/>
      <c r="H3771" s="349"/>
      <c r="I3771" s="353"/>
      <c r="J3771" s="352"/>
      <c r="K3771" s="353"/>
      <c r="L3771" s="352"/>
      <c r="M3771" s="364"/>
      <c r="N3771" s="74"/>
      <c r="O3771" s="74"/>
      <c r="P3771" s="139"/>
    </row>
    <row r="3772" spans="1:16" x14ac:dyDescent="0.2">
      <c r="A3772" s="357"/>
      <c r="B3772" s="347"/>
      <c r="C3772" s="365"/>
      <c r="D3772" s="349"/>
      <c r="E3772" s="349"/>
      <c r="F3772" s="350"/>
      <c r="G3772" s="349"/>
      <c r="H3772" s="349"/>
      <c r="I3772" s="353"/>
      <c r="J3772" s="352"/>
      <c r="K3772" s="353"/>
      <c r="L3772" s="352"/>
      <c r="M3772" s="364"/>
      <c r="N3772" s="74"/>
      <c r="O3772" s="74"/>
      <c r="P3772" s="139"/>
    </row>
    <row r="3773" spans="1:16" x14ac:dyDescent="0.2">
      <c r="A3773" s="357"/>
      <c r="B3773" s="347"/>
      <c r="C3773" s="365"/>
      <c r="D3773" s="349"/>
      <c r="E3773" s="349"/>
      <c r="F3773" s="350"/>
      <c r="G3773" s="349"/>
      <c r="H3773" s="349"/>
      <c r="I3773" s="353"/>
      <c r="J3773" s="352"/>
      <c r="K3773" s="353"/>
      <c r="L3773" s="352"/>
      <c r="M3773" s="364"/>
      <c r="N3773" s="74"/>
      <c r="O3773" s="74"/>
      <c r="P3773" s="139"/>
    </row>
    <row r="3774" spans="1:16" x14ac:dyDescent="0.2">
      <c r="A3774" s="357"/>
      <c r="B3774" s="347"/>
      <c r="C3774" s="365"/>
      <c r="D3774" s="349"/>
      <c r="E3774" s="349"/>
      <c r="F3774" s="350"/>
      <c r="G3774" s="349"/>
      <c r="H3774" s="349"/>
      <c r="I3774" s="353"/>
      <c r="J3774" s="352"/>
      <c r="K3774" s="353"/>
      <c r="L3774" s="352"/>
      <c r="M3774" s="364"/>
      <c r="N3774" s="74"/>
      <c r="O3774" s="74"/>
      <c r="P3774" s="139"/>
    </row>
    <row r="3775" spans="1:16" x14ac:dyDescent="0.2">
      <c r="A3775" s="357"/>
      <c r="B3775" s="347"/>
      <c r="C3775" s="365"/>
      <c r="D3775" s="349"/>
      <c r="E3775" s="349"/>
      <c r="F3775" s="350"/>
      <c r="G3775" s="349"/>
      <c r="H3775" s="349"/>
      <c r="I3775" s="353"/>
      <c r="J3775" s="352"/>
      <c r="K3775" s="353"/>
      <c r="L3775" s="352"/>
      <c r="M3775" s="364"/>
      <c r="N3775" s="74"/>
      <c r="O3775" s="74"/>
      <c r="P3775" s="139"/>
    </row>
    <row r="3776" spans="1:16" x14ac:dyDescent="0.2">
      <c r="A3776" s="357"/>
      <c r="B3776" s="347"/>
      <c r="C3776" s="365"/>
      <c r="D3776" s="349"/>
      <c r="E3776" s="349"/>
      <c r="F3776" s="350"/>
      <c r="G3776" s="349"/>
      <c r="H3776" s="349"/>
      <c r="I3776" s="353"/>
      <c r="J3776" s="352"/>
      <c r="K3776" s="353"/>
      <c r="L3776" s="352"/>
      <c r="M3776" s="364"/>
      <c r="N3776" s="74"/>
      <c r="O3776" s="74"/>
      <c r="P3776" s="139"/>
    </row>
    <row r="3777" spans="1:16" x14ac:dyDescent="0.2">
      <c r="A3777" s="357"/>
      <c r="B3777" s="347"/>
      <c r="C3777" s="365"/>
      <c r="D3777" s="349"/>
      <c r="E3777" s="349"/>
      <c r="F3777" s="350"/>
      <c r="G3777" s="349"/>
      <c r="H3777" s="349"/>
      <c r="I3777" s="353"/>
      <c r="J3777" s="352"/>
      <c r="K3777" s="353"/>
      <c r="L3777" s="352"/>
      <c r="M3777" s="364"/>
      <c r="N3777" s="74"/>
      <c r="O3777" s="74"/>
      <c r="P3777" s="139"/>
    </row>
    <row r="3778" spans="1:16" x14ac:dyDescent="0.2">
      <c r="A3778" s="357"/>
      <c r="B3778" s="347"/>
      <c r="C3778" s="365"/>
      <c r="D3778" s="349"/>
      <c r="E3778" s="349"/>
      <c r="F3778" s="350"/>
      <c r="G3778" s="349"/>
      <c r="H3778" s="349"/>
      <c r="I3778" s="353"/>
      <c r="J3778" s="352"/>
      <c r="K3778" s="353"/>
      <c r="L3778" s="352"/>
      <c r="M3778" s="364"/>
      <c r="N3778" s="74"/>
      <c r="O3778" s="74"/>
      <c r="P3778" s="139"/>
    </row>
    <row r="3779" spans="1:16" x14ac:dyDescent="0.2">
      <c r="A3779" s="357"/>
      <c r="B3779" s="347"/>
      <c r="C3779" s="365"/>
      <c r="D3779" s="349"/>
      <c r="E3779" s="349"/>
      <c r="F3779" s="350"/>
      <c r="G3779" s="349"/>
      <c r="H3779" s="349"/>
      <c r="I3779" s="353"/>
      <c r="J3779" s="352"/>
      <c r="K3779" s="353"/>
      <c r="L3779" s="352"/>
      <c r="M3779" s="364"/>
      <c r="N3779" s="74"/>
      <c r="O3779" s="74"/>
      <c r="P3779" s="139"/>
    </row>
    <row r="3780" spans="1:16" x14ac:dyDescent="0.2">
      <c r="A3780" s="357"/>
      <c r="B3780" s="347"/>
      <c r="C3780" s="365"/>
      <c r="D3780" s="349"/>
      <c r="E3780" s="349"/>
      <c r="F3780" s="350"/>
      <c r="G3780" s="349"/>
      <c r="H3780" s="349"/>
      <c r="I3780" s="353"/>
      <c r="J3780" s="352"/>
      <c r="K3780" s="353"/>
      <c r="L3780" s="352"/>
      <c r="M3780" s="364"/>
      <c r="N3780" s="74"/>
      <c r="O3780" s="74"/>
      <c r="P3780" s="139"/>
    </row>
    <row r="3781" spans="1:16" x14ac:dyDescent="0.2">
      <c r="A3781" s="357"/>
      <c r="B3781" s="347"/>
      <c r="C3781" s="365"/>
      <c r="D3781" s="349"/>
      <c r="E3781" s="349"/>
      <c r="F3781" s="350"/>
      <c r="G3781" s="349"/>
      <c r="H3781" s="349"/>
      <c r="I3781" s="353"/>
      <c r="J3781" s="352"/>
      <c r="K3781" s="353"/>
      <c r="L3781" s="352"/>
      <c r="M3781" s="364"/>
      <c r="N3781" s="74"/>
      <c r="O3781" s="74"/>
      <c r="P3781" s="139"/>
    </row>
    <row r="3782" spans="1:16" x14ac:dyDescent="0.2">
      <c r="A3782" s="357"/>
      <c r="B3782" s="347"/>
      <c r="C3782" s="365"/>
      <c r="D3782" s="349"/>
      <c r="E3782" s="349"/>
      <c r="F3782" s="350"/>
      <c r="G3782" s="349"/>
      <c r="H3782" s="349"/>
      <c r="I3782" s="353"/>
      <c r="J3782" s="352"/>
      <c r="K3782" s="353"/>
      <c r="L3782" s="352"/>
      <c r="M3782" s="364"/>
      <c r="N3782" s="74"/>
      <c r="O3782" s="74"/>
      <c r="P3782" s="139"/>
    </row>
    <row r="3783" spans="1:16" x14ac:dyDescent="0.2">
      <c r="A3783" s="357"/>
      <c r="B3783" s="347"/>
      <c r="C3783" s="365"/>
      <c r="D3783" s="349"/>
      <c r="E3783" s="349"/>
      <c r="F3783" s="350"/>
      <c r="G3783" s="349"/>
      <c r="H3783" s="349"/>
      <c r="I3783" s="353"/>
      <c r="J3783" s="352"/>
      <c r="K3783" s="353"/>
      <c r="L3783" s="352"/>
      <c r="M3783" s="364"/>
      <c r="N3783" s="74"/>
      <c r="O3783" s="74"/>
      <c r="P3783" s="139"/>
    </row>
    <row r="3784" spans="1:16" x14ac:dyDescent="0.2">
      <c r="A3784" s="357"/>
      <c r="B3784" s="347"/>
      <c r="C3784" s="365"/>
      <c r="D3784" s="349"/>
      <c r="E3784" s="349"/>
      <c r="F3784" s="350"/>
      <c r="G3784" s="349"/>
      <c r="H3784" s="349"/>
      <c r="I3784" s="353"/>
      <c r="J3784" s="352"/>
      <c r="K3784" s="353"/>
      <c r="L3784" s="352"/>
      <c r="M3784" s="364"/>
      <c r="N3784" s="74"/>
      <c r="O3784" s="74"/>
      <c r="P3784" s="139"/>
    </row>
    <row r="3785" spans="1:16" x14ac:dyDescent="0.2">
      <c r="A3785" s="357"/>
      <c r="B3785" s="347"/>
      <c r="C3785" s="365"/>
      <c r="D3785" s="349"/>
      <c r="E3785" s="349"/>
      <c r="F3785" s="350"/>
      <c r="G3785" s="349"/>
      <c r="H3785" s="349"/>
      <c r="I3785" s="353"/>
      <c r="J3785" s="352"/>
      <c r="K3785" s="353"/>
      <c r="L3785" s="352"/>
      <c r="M3785" s="364"/>
      <c r="N3785" s="74"/>
      <c r="O3785" s="74"/>
      <c r="P3785" s="139"/>
    </row>
    <row r="3786" spans="1:16" x14ac:dyDescent="0.2">
      <c r="A3786" s="357"/>
      <c r="B3786" s="347"/>
      <c r="C3786" s="365"/>
      <c r="D3786" s="349"/>
      <c r="E3786" s="349"/>
      <c r="F3786" s="350"/>
      <c r="G3786" s="349"/>
      <c r="H3786" s="349"/>
      <c r="I3786" s="353"/>
      <c r="J3786" s="352"/>
      <c r="K3786" s="353"/>
      <c r="L3786" s="352"/>
      <c r="M3786" s="364"/>
      <c r="N3786" s="74"/>
      <c r="O3786" s="74"/>
      <c r="P3786" s="139"/>
    </row>
    <row r="3787" spans="1:16" x14ac:dyDescent="0.2">
      <c r="A3787" s="357"/>
      <c r="B3787" s="347"/>
      <c r="C3787" s="365"/>
      <c r="D3787" s="349"/>
      <c r="E3787" s="349"/>
      <c r="F3787" s="350"/>
      <c r="G3787" s="349"/>
      <c r="H3787" s="349"/>
      <c r="I3787" s="353"/>
      <c r="J3787" s="352"/>
      <c r="K3787" s="353"/>
      <c r="L3787" s="352"/>
      <c r="M3787" s="364"/>
      <c r="N3787" s="74"/>
      <c r="O3787" s="74"/>
      <c r="P3787" s="139"/>
    </row>
    <row r="3788" spans="1:16" x14ac:dyDescent="0.2">
      <c r="A3788" s="357"/>
      <c r="B3788" s="347"/>
      <c r="C3788" s="365"/>
      <c r="D3788" s="349"/>
      <c r="E3788" s="349"/>
      <c r="F3788" s="350"/>
      <c r="G3788" s="349"/>
      <c r="H3788" s="349"/>
      <c r="I3788" s="353"/>
      <c r="J3788" s="352"/>
      <c r="K3788" s="353"/>
      <c r="L3788" s="352"/>
      <c r="M3788" s="364"/>
      <c r="N3788" s="74"/>
      <c r="O3788" s="74"/>
      <c r="P3788" s="139"/>
    </row>
    <row r="3789" spans="1:16" x14ac:dyDescent="0.2">
      <c r="A3789" s="357"/>
      <c r="B3789" s="347"/>
      <c r="C3789" s="365"/>
      <c r="D3789" s="349"/>
      <c r="E3789" s="349"/>
      <c r="F3789" s="350"/>
      <c r="G3789" s="349"/>
      <c r="H3789" s="349"/>
      <c r="I3789" s="353"/>
      <c r="J3789" s="352"/>
      <c r="K3789" s="353"/>
      <c r="L3789" s="352"/>
      <c r="M3789" s="364"/>
      <c r="N3789" s="74"/>
      <c r="O3789" s="74"/>
      <c r="P3789" s="139"/>
    </row>
    <row r="3790" spans="1:16" x14ac:dyDescent="0.2">
      <c r="A3790" s="357"/>
      <c r="B3790" s="347"/>
      <c r="C3790" s="365"/>
      <c r="D3790" s="349"/>
      <c r="E3790" s="349"/>
      <c r="F3790" s="350"/>
      <c r="G3790" s="349"/>
      <c r="H3790" s="349"/>
      <c r="I3790" s="353"/>
      <c r="J3790" s="352"/>
      <c r="K3790" s="353"/>
      <c r="L3790" s="352"/>
      <c r="M3790" s="364"/>
      <c r="N3790" s="74"/>
      <c r="O3790" s="74"/>
      <c r="P3790" s="139"/>
    </row>
    <row r="3791" spans="1:16" x14ac:dyDescent="0.2">
      <c r="A3791" s="357"/>
      <c r="B3791" s="347"/>
      <c r="C3791" s="365"/>
      <c r="D3791" s="349"/>
      <c r="E3791" s="349"/>
      <c r="F3791" s="350"/>
      <c r="G3791" s="349"/>
      <c r="H3791" s="349"/>
      <c r="I3791" s="353"/>
      <c r="J3791" s="352"/>
      <c r="K3791" s="353"/>
      <c r="L3791" s="352"/>
      <c r="M3791" s="364"/>
      <c r="N3791" s="74"/>
      <c r="O3791" s="74"/>
      <c r="P3791" s="139"/>
    </row>
    <row r="3792" spans="1:16" x14ac:dyDescent="0.2">
      <c r="A3792" s="357"/>
      <c r="B3792" s="347"/>
      <c r="C3792" s="365"/>
      <c r="D3792" s="349"/>
      <c r="E3792" s="349"/>
      <c r="F3792" s="350"/>
      <c r="G3792" s="349"/>
      <c r="H3792" s="349"/>
      <c r="I3792" s="353"/>
      <c r="J3792" s="352"/>
      <c r="K3792" s="353"/>
      <c r="L3792" s="352"/>
      <c r="M3792" s="364"/>
      <c r="N3792" s="74"/>
      <c r="O3792" s="74"/>
      <c r="P3792" s="139"/>
    </row>
    <row r="3793" spans="1:16" x14ac:dyDescent="0.2">
      <c r="A3793" s="357"/>
      <c r="B3793" s="347"/>
      <c r="C3793" s="365"/>
      <c r="D3793" s="349"/>
      <c r="E3793" s="349"/>
      <c r="F3793" s="350"/>
      <c r="G3793" s="349"/>
      <c r="H3793" s="349"/>
      <c r="I3793" s="353"/>
      <c r="J3793" s="352"/>
      <c r="K3793" s="353"/>
      <c r="L3793" s="352"/>
      <c r="M3793" s="364"/>
      <c r="N3793" s="74"/>
      <c r="O3793" s="74"/>
      <c r="P3793" s="139"/>
    </row>
    <row r="3794" spans="1:16" x14ac:dyDescent="0.2">
      <c r="A3794" s="357"/>
      <c r="B3794" s="347"/>
      <c r="C3794" s="365"/>
      <c r="D3794" s="349"/>
      <c r="E3794" s="349"/>
      <c r="F3794" s="350"/>
      <c r="G3794" s="349"/>
      <c r="H3794" s="349"/>
      <c r="I3794" s="353"/>
      <c r="J3794" s="352"/>
      <c r="K3794" s="353"/>
      <c r="L3794" s="352"/>
      <c r="M3794" s="364"/>
      <c r="N3794" s="74"/>
      <c r="O3794" s="74"/>
      <c r="P3794" s="139"/>
    </row>
    <row r="3795" spans="1:16" x14ac:dyDescent="0.2">
      <c r="A3795" s="357"/>
      <c r="B3795" s="347"/>
      <c r="C3795" s="365"/>
      <c r="D3795" s="349"/>
      <c r="E3795" s="349"/>
      <c r="F3795" s="350"/>
      <c r="G3795" s="349"/>
      <c r="H3795" s="349"/>
      <c r="I3795" s="353"/>
      <c r="J3795" s="352"/>
      <c r="K3795" s="353"/>
      <c r="L3795" s="352"/>
      <c r="M3795" s="364"/>
      <c r="N3795" s="74"/>
      <c r="O3795" s="74"/>
      <c r="P3795" s="139"/>
    </row>
    <row r="3796" spans="1:16" x14ac:dyDescent="0.2">
      <c r="A3796" s="357"/>
      <c r="B3796" s="347"/>
      <c r="C3796" s="365"/>
      <c r="D3796" s="349"/>
      <c r="E3796" s="349"/>
      <c r="F3796" s="350"/>
      <c r="G3796" s="349"/>
      <c r="H3796" s="349"/>
      <c r="I3796" s="353"/>
      <c r="J3796" s="352"/>
      <c r="K3796" s="353"/>
      <c r="L3796" s="352"/>
      <c r="M3796" s="364"/>
      <c r="N3796" s="74"/>
      <c r="O3796" s="74"/>
      <c r="P3796" s="139"/>
    </row>
    <row r="3797" spans="1:16" x14ac:dyDescent="0.2">
      <c r="A3797" s="357"/>
      <c r="B3797" s="347"/>
      <c r="C3797" s="365"/>
      <c r="D3797" s="349"/>
      <c r="E3797" s="349"/>
      <c r="F3797" s="350"/>
      <c r="G3797" s="349"/>
      <c r="H3797" s="349"/>
      <c r="I3797" s="353"/>
      <c r="J3797" s="352"/>
      <c r="K3797" s="353"/>
      <c r="L3797" s="352"/>
      <c r="M3797" s="364"/>
      <c r="N3797" s="74"/>
      <c r="O3797" s="74"/>
      <c r="P3797" s="139"/>
    </row>
    <row r="3798" spans="1:16" x14ac:dyDescent="0.2">
      <c r="A3798" s="357"/>
      <c r="B3798" s="347"/>
      <c r="C3798" s="365"/>
      <c r="D3798" s="349"/>
      <c r="E3798" s="349"/>
      <c r="F3798" s="350"/>
      <c r="G3798" s="349"/>
      <c r="H3798" s="349"/>
      <c r="I3798" s="353"/>
      <c r="J3798" s="352"/>
      <c r="K3798" s="353"/>
      <c r="L3798" s="352"/>
      <c r="M3798" s="364"/>
      <c r="N3798" s="74"/>
      <c r="O3798" s="74"/>
      <c r="P3798" s="139"/>
    </row>
    <row r="3799" spans="1:16" x14ac:dyDescent="0.2">
      <c r="A3799" s="357"/>
      <c r="B3799" s="347"/>
      <c r="C3799" s="365"/>
      <c r="D3799" s="349"/>
      <c r="E3799" s="349"/>
      <c r="F3799" s="350"/>
      <c r="G3799" s="349"/>
      <c r="H3799" s="349"/>
      <c r="I3799" s="353"/>
      <c r="J3799" s="352"/>
      <c r="K3799" s="353"/>
      <c r="L3799" s="352"/>
      <c r="M3799" s="364"/>
      <c r="N3799" s="74"/>
      <c r="O3799" s="74"/>
      <c r="P3799" s="139"/>
    </row>
    <row r="3800" spans="1:16" x14ac:dyDescent="0.2">
      <c r="A3800" s="357"/>
      <c r="B3800" s="347"/>
      <c r="C3800" s="365"/>
      <c r="D3800" s="349"/>
      <c r="E3800" s="349"/>
      <c r="F3800" s="350"/>
      <c r="G3800" s="349"/>
      <c r="H3800" s="349"/>
      <c r="I3800" s="353"/>
      <c r="J3800" s="352"/>
      <c r="K3800" s="353"/>
      <c r="L3800" s="352"/>
      <c r="M3800" s="364"/>
      <c r="N3800" s="74"/>
      <c r="O3800" s="74"/>
      <c r="P3800" s="139"/>
    </row>
    <row r="3801" spans="1:16" x14ac:dyDescent="0.2">
      <c r="A3801" s="357"/>
      <c r="B3801" s="347"/>
      <c r="C3801" s="365"/>
      <c r="D3801" s="349"/>
      <c r="E3801" s="349"/>
      <c r="F3801" s="350"/>
      <c r="G3801" s="349"/>
      <c r="H3801" s="349"/>
      <c r="I3801" s="353"/>
      <c r="J3801" s="352"/>
      <c r="K3801" s="353"/>
      <c r="L3801" s="352"/>
      <c r="M3801" s="364"/>
      <c r="N3801" s="74"/>
      <c r="O3801" s="74"/>
      <c r="P3801" s="139"/>
    </row>
    <row r="3802" spans="1:16" x14ac:dyDescent="0.2">
      <c r="A3802" s="357"/>
      <c r="B3802" s="347"/>
      <c r="C3802" s="365"/>
      <c r="D3802" s="349"/>
      <c r="E3802" s="349"/>
      <c r="F3802" s="350"/>
      <c r="G3802" s="349"/>
      <c r="H3802" s="349"/>
      <c r="I3802" s="353"/>
      <c r="J3802" s="352"/>
      <c r="K3802" s="353"/>
      <c r="L3802" s="352"/>
      <c r="M3802" s="364"/>
      <c r="N3802" s="74"/>
      <c r="O3802" s="74"/>
      <c r="P3802" s="139"/>
    </row>
    <row r="3803" spans="1:16" x14ac:dyDescent="0.2">
      <c r="A3803" s="357"/>
      <c r="B3803" s="347"/>
      <c r="C3803" s="365"/>
      <c r="D3803" s="349"/>
      <c r="E3803" s="349"/>
      <c r="F3803" s="350"/>
      <c r="G3803" s="349"/>
      <c r="H3803" s="349"/>
      <c r="I3803" s="353"/>
      <c r="J3803" s="352"/>
      <c r="K3803" s="353"/>
      <c r="L3803" s="352"/>
      <c r="M3803" s="364"/>
      <c r="N3803" s="74"/>
      <c r="O3803" s="74"/>
      <c r="P3803" s="139"/>
    </row>
    <row r="3804" spans="1:16" x14ac:dyDescent="0.2">
      <c r="A3804" s="357"/>
      <c r="B3804" s="347"/>
      <c r="C3804" s="365"/>
      <c r="D3804" s="349"/>
      <c r="E3804" s="349"/>
      <c r="F3804" s="350"/>
      <c r="G3804" s="349"/>
      <c r="H3804" s="349"/>
      <c r="I3804" s="353"/>
      <c r="J3804" s="352"/>
      <c r="K3804" s="353"/>
      <c r="L3804" s="352"/>
      <c r="M3804" s="364"/>
      <c r="N3804" s="74"/>
      <c r="O3804" s="74"/>
      <c r="P3804" s="139"/>
    </row>
    <row r="3805" spans="1:16" x14ac:dyDescent="0.2">
      <c r="A3805" s="357"/>
      <c r="B3805" s="347"/>
      <c r="C3805" s="365"/>
      <c r="D3805" s="349"/>
      <c r="E3805" s="349"/>
      <c r="F3805" s="350"/>
      <c r="G3805" s="349"/>
      <c r="H3805" s="349"/>
      <c r="I3805" s="353"/>
      <c r="J3805" s="352"/>
      <c r="K3805" s="353"/>
      <c r="L3805" s="352"/>
      <c r="M3805" s="364"/>
      <c r="N3805" s="74"/>
      <c r="O3805" s="74"/>
      <c r="P3805" s="139"/>
    </row>
    <row r="3806" spans="1:16" x14ac:dyDescent="0.2">
      <c r="A3806" s="357"/>
      <c r="B3806" s="347"/>
      <c r="C3806" s="365"/>
      <c r="D3806" s="349"/>
      <c r="E3806" s="349"/>
      <c r="F3806" s="350"/>
      <c r="G3806" s="349"/>
      <c r="H3806" s="349"/>
      <c r="I3806" s="353"/>
      <c r="J3806" s="352"/>
      <c r="K3806" s="353"/>
      <c r="L3806" s="352"/>
      <c r="M3806" s="364"/>
      <c r="N3806" s="74"/>
      <c r="O3806" s="74"/>
      <c r="P3806" s="139"/>
    </row>
    <row r="3807" spans="1:16" x14ac:dyDescent="0.2">
      <c r="A3807" s="357"/>
      <c r="B3807" s="347"/>
      <c r="C3807" s="365"/>
      <c r="D3807" s="349"/>
      <c r="E3807" s="349"/>
      <c r="F3807" s="350"/>
      <c r="G3807" s="349"/>
      <c r="H3807" s="349"/>
      <c r="I3807" s="353"/>
      <c r="J3807" s="352"/>
      <c r="K3807" s="353"/>
      <c r="L3807" s="352"/>
      <c r="M3807" s="364"/>
      <c r="N3807" s="74"/>
      <c r="O3807" s="74"/>
      <c r="P3807" s="139"/>
    </row>
    <row r="3808" spans="1:16" x14ac:dyDescent="0.2">
      <c r="A3808" s="357"/>
      <c r="B3808" s="347"/>
      <c r="C3808" s="365"/>
      <c r="D3808" s="349"/>
      <c r="E3808" s="349"/>
      <c r="F3808" s="350"/>
      <c r="G3808" s="349"/>
      <c r="H3808" s="349"/>
      <c r="I3808" s="353"/>
      <c r="J3808" s="352"/>
      <c r="K3808" s="353"/>
      <c r="L3808" s="352"/>
      <c r="M3808" s="364"/>
      <c r="N3808" s="74"/>
      <c r="O3808" s="74"/>
      <c r="P3808" s="139"/>
    </row>
    <row r="3809" spans="1:16" x14ac:dyDescent="0.2">
      <c r="A3809" s="357"/>
      <c r="B3809" s="347"/>
      <c r="C3809" s="365"/>
      <c r="D3809" s="349"/>
      <c r="E3809" s="349"/>
      <c r="F3809" s="350"/>
      <c r="G3809" s="349"/>
      <c r="H3809" s="349"/>
      <c r="I3809" s="353"/>
      <c r="J3809" s="352"/>
      <c r="K3809" s="353"/>
      <c r="L3809" s="352"/>
      <c r="M3809" s="364"/>
      <c r="N3809" s="74"/>
      <c r="O3809" s="74"/>
      <c r="P3809" s="139"/>
    </row>
    <row r="3810" spans="1:16" x14ac:dyDescent="0.2">
      <c r="A3810" s="357"/>
      <c r="B3810" s="347"/>
      <c r="C3810" s="365"/>
      <c r="D3810" s="349"/>
      <c r="E3810" s="349"/>
      <c r="F3810" s="350"/>
      <c r="G3810" s="349"/>
      <c r="H3810" s="349"/>
      <c r="I3810" s="353"/>
      <c r="J3810" s="352"/>
      <c r="K3810" s="353"/>
      <c r="L3810" s="352"/>
      <c r="M3810" s="364"/>
      <c r="N3810" s="74"/>
      <c r="O3810" s="74"/>
      <c r="P3810" s="139"/>
    </row>
    <row r="3811" spans="1:16" x14ac:dyDescent="0.2">
      <c r="A3811" s="357"/>
      <c r="B3811" s="347"/>
      <c r="C3811" s="365"/>
      <c r="D3811" s="349"/>
      <c r="E3811" s="349"/>
      <c r="F3811" s="350"/>
      <c r="G3811" s="349"/>
      <c r="H3811" s="349"/>
      <c r="I3811" s="353"/>
      <c r="J3811" s="352"/>
      <c r="K3811" s="353"/>
      <c r="L3811" s="352"/>
      <c r="M3811" s="364"/>
      <c r="N3811" s="74"/>
      <c r="O3811" s="74"/>
      <c r="P3811" s="139"/>
    </row>
    <row r="3812" spans="1:16" x14ac:dyDescent="0.2">
      <c r="A3812" s="357"/>
      <c r="B3812" s="347"/>
      <c r="C3812" s="365"/>
      <c r="D3812" s="349"/>
      <c r="E3812" s="349"/>
      <c r="F3812" s="350"/>
      <c r="G3812" s="349"/>
      <c r="H3812" s="349"/>
      <c r="I3812" s="353"/>
      <c r="J3812" s="352"/>
      <c r="K3812" s="353"/>
      <c r="L3812" s="352"/>
      <c r="M3812" s="364"/>
      <c r="N3812" s="74"/>
      <c r="O3812" s="74"/>
      <c r="P3812" s="139"/>
    </row>
    <row r="3813" spans="1:16" x14ac:dyDescent="0.2">
      <c r="A3813" s="357"/>
      <c r="B3813" s="347"/>
      <c r="C3813" s="365"/>
      <c r="D3813" s="349"/>
      <c r="E3813" s="349"/>
      <c r="F3813" s="350"/>
      <c r="G3813" s="349"/>
      <c r="H3813" s="349"/>
      <c r="I3813" s="353"/>
      <c r="J3813" s="352"/>
      <c r="K3813" s="353"/>
      <c r="L3813" s="352"/>
      <c r="M3813" s="364"/>
      <c r="N3813" s="74"/>
      <c r="O3813" s="74"/>
      <c r="P3813" s="139"/>
    </row>
    <row r="3814" spans="1:16" x14ac:dyDescent="0.2">
      <c r="A3814" s="357"/>
      <c r="B3814" s="347"/>
      <c r="C3814" s="365"/>
      <c r="D3814" s="349"/>
      <c r="E3814" s="349"/>
      <c r="F3814" s="350"/>
      <c r="G3814" s="349"/>
      <c r="H3814" s="349"/>
      <c r="I3814" s="353"/>
      <c r="J3814" s="352"/>
      <c r="K3814" s="353"/>
      <c r="L3814" s="352"/>
      <c r="M3814" s="364"/>
      <c r="N3814" s="74"/>
      <c r="O3814" s="74"/>
      <c r="P3814" s="139"/>
    </row>
    <row r="3815" spans="1:16" x14ac:dyDescent="0.2">
      <c r="A3815" s="357"/>
      <c r="B3815" s="347"/>
      <c r="C3815" s="365"/>
      <c r="D3815" s="349"/>
      <c r="E3815" s="349"/>
      <c r="F3815" s="350"/>
      <c r="G3815" s="349"/>
      <c r="H3815" s="349"/>
      <c r="I3815" s="353"/>
      <c r="J3815" s="352"/>
      <c r="K3815" s="353"/>
      <c r="L3815" s="352"/>
      <c r="M3815" s="364"/>
      <c r="N3815" s="74"/>
      <c r="O3815" s="74"/>
      <c r="P3815" s="139"/>
    </row>
    <row r="3816" spans="1:16" x14ac:dyDescent="0.2">
      <c r="A3816" s="357"/>
      <c r="B3816" s="347"/>
      <c r="C3816" s="365"/>
      <c r="D3816" s="349"/>
      <c r="E3816" s="349"/>
      <c r="F3816" s="350"/>
      <c r="G3816" s="349"/>
      <c r="H3816" s="349"/>
      <c r="I3816" s="353"/>
      <c r="J3816" s="352"/>
      <c r="K3816" s="353"/>
      <c r="L3816" s="352"/>
      <c r="M3816" s="364"/>
      <c r="N3816" s="74"/>
      <c r="O3816" s="74"/>
      <c r="P3816" s="139"/>
    </row>
    <row r="3817" spans="1:16" x14ac:dyDescent="0.2">
      <c r="A3817" s="357"/>
      <c r="B3817" s="347"/>
      <c r="C3817" s="365"/>
      <c r="D3817" s="349"/>
      <c r="E3817" s="349"/>
      <c r="F3817" s="350"/>
      <c r="G3817" s="349"/>
      <c r="H3817" s="349"/>
      <c r="I3817" s="353"/>
      <c r="J3817" s="352"/>
      <c r="K3817" s="353"/>
      <c r="L3817" s="352"/>
      <c r="M3817" s="364"/>
      <c r="N3817" s="74"/>
      <c r="O3817" s="74"/>
      <c r="P3817" s="139"/>
    </row>
    <row r="3818" spans="1:16" x14ac:dyDescent="0.2">
      <c r="A3818" s="357"/>
      <c r="B3818" s="347"/>
      <c r="C3818" s="365"/>
      <c r="D3818" s="349"/>
      <c r="E3818" s="349"/>
      <c r="F3818" s="350"/>
      <c r="G3818" s="349"/>
      <c r="H3818" s="349"/>
      <c r="I3818" s="353"/>
      <c r="J3818" s="352"/>
      <c r="K3818" s="353"/>
      <c r="L3818" s="352"/>
      <c r="M3818" s="364"/>
      <c r="N3818" s="74"/>
      <c r="O3818" s="74"/>
      <c r="P3818" s="139"/>
    </row>
    <row r="3819" spans="1:16" x14ac:dyDescent="0.2">
      <c r="A3819" s="357"/>
      <c r="B3819" s="347"/>
      <c r="C3819" s="365"/>
      <c r="D3819" s="349"/>
      <c r="E3819" s="349"/>
      <c r="F3819" s="350"/>
      <c r="G3819" s="349"/>
      <c r="H3819" s="349"/>
      <c r="I3819" s="353"/>
      <c r="J3819" s="352"/>
      <c r="K3819" s="353"/>
      <c r="L3819" s="352"/>
      <c r="M3819" s="364"/>
      <c r="N3819" s="74"/>
      <c r="O3819" s="74"/>
      <c r="P3819" s="139"/>
    </row>
    <row r="3820" spans="1:16" x14ac:dyDescent="0.2">
      <c r="A3820" s="357"/>
      <c r="B3820" s="347"/>
      <c r="C3820" s="365"/>
      <c r="D3820" s="349"/>
      <c r="E3820" s="349"/>
      <c r="F3820" s="350"/>
      <c r="G3820" s="349"/>
      <c r="H3820" s="349"/>
      <c r="I3820" s="353"/>
      <c r="J3820" s="352"/>
      <c r="K3820" s="353"/>
      <c r="L3820" s="352"/>
      <c r="M3820" s="364"/>
      <c r="N3820" s="74"/>
      <c r="O3820" s="74"/>
      <c r="P3820" s="139"/>
    </row>
    <row r="3821" spans="1:16" x14ac:dyDescent="0.2">
      <c r="A3821" s="357"/>
      <c r="B3821" s="347"/>
      <c r="C3821" s="365"/>
      <c r="D3821" s="349"/>
      <c r="E3821" s="349"/>
      <c r="F3821" s="350"/>
      <c r="G3821" s="349"/>
      <c r="H3821" s="349"/>
      <c r="I3821" s="353"/>
      <c r="J3821" s="352"/>
      <c r="K3821" s="353"/>
      <c r="L3821" s="352"/>
      <c r="M3821" s="364"/>
      <c r="N3821" s="74"/>
      <c r="O3821" s="74"/>
      <c r="P3821" s="139"/>
    </row>
    <row r="3822" spans="1:16" x14ac:dyDescent="0.2">
      <c r="A3822" s="357"/>
      <c r="B3822" s="347"/>
      <c r="C3822" s="365"/>
      <c r="D3822" s="349"/>
      <c r="E3822" s="349"/>
      <c r="F3822" s="350"/>
      <c r="G3822" s="349"/>
      <c r="H3822" s="349"/>
      <c r="I3822" s="353"/>
      <c r="J3822" s="352"/>
      <c r="K3822" s="353"/>
      <c r="L3822" s="352"/>
      <c r="M3822" s="364"/>
      <c r="N3822" s="74"/>
      <c r="O3822" s="74"/>
      <c r="P3822" s="139"/>
    </row>
    <row r="3823" spans="1:16" x14ac:dyDescent="0.2">
      <c r="A3823" s="357"/>
      <c r="B3823" s="347"/>
      <c r="C3823" s="365"/>
      <c r="D3823" s="349"/>
      <c r="E3823" s="349"/>
      <c r="F3823" s="350"/>
      <c r="G3823" s="349"/>
      <c r="H3823" s="349"/>
      <c r="I3823" s="353"/>
      <c r="J3823" s="352"/>
      <c r="K3823" s="353"/>
      <c r="L3823" s="352"/>
      <c r="M3823" s="364"/>
      <c r="N3823" s="74"/>
      <c r="O3823" s="74"/>
      <c r="P3823" s="139"/>
    </row>
    <row r="3824" spans="1:16" x14ac:dyDescent="0.2">
      <c r="A3824" s="357"/>
      <c r="B3824" s="347"/>
      <c r="C3824" s="365"/>
      <c r="D3824" s="349"/>
      <c r="E3824" s="349"/>
      <c r="F3824" s="350"/>
      <c r="G3824" s="349"/>
      <c r="H3824" s="349"/>
      <c r="I3824" s="353"/>
      <c r="J3824" s="352"/>
      <c r="K3824" s="353"/>
      <c r="L3824" s="352"/>
      <c r="M3824" s="364"/>
      <c r="N3824" s="74"/>
      <c r="O3824" s="74"/>
      <c r="P3824" s="139"/>
    </row>
    <row r="3825" spans="1:16" x14ac:dyDescent="0.2">
      <c r="A3825" s="357"/>
      <c r="B3825" s="347"/>
      <c r="C3825" s="365"/>
      <c r="D3825" s="349"/>
      <c r="E3825" s="349"/>
      <c r="F3825" s="350"/>
      <c r="G3825" s="349"/>
      <c r="H3825" s="349"/>
      <c r="I3825" s="353"/>
      <c r="J3825" s="352"/>
      <c r="K3825" s="353"/>
      <c r="L3825" s="352"/>
      <c r="M3825" s="364"/>
      <c r="N3825" s="74"/>
      <c r="O3825" s="74"/>
      <c r="P3825" s="139"/>
    </row>
    <row r="3826" spans="1:16" x14ac:dyDescent="0.2">
      <c r="A3826" s="357"/>
      <c r="B3826" s="347"/>
      <c r="C3826" s="365"/>
      <c r="D3826" s="349"/>
      <c r="E3826" s="349"/>
      <c r="F3826" s="350"/>
      <c r="G3826" s="349"/>
      <c r="H3826" s="349"/>
      <c r="I3826" s="353"/>
      <c r="J3826" s="352"/>
      <c r="K3826" s="353"/>
      <c r="L3826" s="352"/>
      <c r="M3826" s="364"/>
      <c r="N3826" s="74"/>
      <c r="O3826" s="74"/>
      <c r="P3826" s="139"/>
    </row>
    <row r="3827" spans="1:16" x14ac:dyDescent="0.2">
      <c r="A3827" s="357"/>
      <c r="B3827" s="347"/>
      <c r="C3827" s="365"/>
      <c r="D3827" s="349"/>
      <c r="E3827" s="349"/>
      <c r="F3827" s="350"/>
      <c r="G3827" s="349"/>
      <c r="H3827" s="349"/>
      <c r="I3827" s="353"/>
      <c r="J3827" s="352"/>
      <c r="K3827" s="353"/>
      <c r="L3827" s="352"/>
      <c r="M3827" s="364"/>
      <c r="N3827" s="74"/>
      <c r="O3827" s="74"/>
      <c r="P3827" s="139"/>
    </row>
    <row r="3828" spans="1:16" x14ac:dyDescent="0.2">
      <c r="A3828" s="357"/>
      <c r="B3828" s="347"/>
      <c r="C3828" s="365"/>
      <c r="D3828" s="349"/>
      <c r="E3828" s="349"/>
      <c r="F3828" s="350"/>
      <c r="G3828" s="349"/>
      <c r="H3828" s="349"/>
      <c r="I3828" s="353"/>
      <c r="J3828" s="352"/>
      <c r="K3828" s="353"/>
      <c r="L3828" s="352"/>
      <c r="M3828" s="364"/>
      <c r="N3828" s="74"/>
      <c r="O3828" s="74"/>
      <c r="P3828" s="139"/>
    </row>
    <row r="3829" spans="1:16" x14ac:dyDescent="0.2">
      <c r="A3829" s="357"/>
      <c r="B3829" s="347"/>
      <c r="C3829" s="365"/>
      <c r="D3829" s="349"/>
      <c r="E3829" s="349"/>
      <c r="F3829" s="350"/>
      <c r="G3829" s="349"/>
      <c r="H3829" s="349"/>
      <c r="I3829" s="353"/>
      <c r="J3829" s="352"/>
      <c r="K3829" s="353"/>
      <c r="L3829" s="352"/>
      <c r="M3829" s="364"/>
      <c r="N3829" s="74"/>
      <c r="O3829" s="74"/>
      <c r="P3829" s="139"/>
    </row>
    <row r="3830" spans="1:16" x14ac:dyDescent="0.2">
      <c r="A3830" s="357"/>
      <c r="B3830" s="347"/>
      <c r="C3830" s="365"/>
      <c r="D3830" s="349"/>
      <c r="E3830" s="349"/>
      <c r="F3830" s="350"/>
      <c r="G3830" s="349"/>
      <c r="H3830" s="349"/>
      <c r="I3830" s="353"/>
      <c r="J3830" s="352"/>
      <c r="K3830" s="353"/>
      <c r="L3830" s="352"/>
      <c r="M3830" s="364"/>
      <c r="N3830" s="74"/>
      <c r="O3830" s="74"/>
      <c r="P3830" s="139"/>
    </row>
    <row r="3831" spans="1:16" x14ac:dyDescent="0.2">
      <c r="A3831" s="357"/>
      <c r="B3831" s="347"/>
      <c r="C3831" s="365"/>
      <c r="D3831" s="349"/>
      <c r="E3831" s="349"/>
      <c r="F3831" s="350"/>
      <c r="G3831" s="349"/>
      <c r="H3831" s="349"/>
      <c r="I3831" s="353"/>
      <c r="J3831" s="352"/>
      <c r="K3831" s="353"/>
      <c r="L3831" s="352"/>
      <c r="M3831" s="364"/>
      <c r="N3831" s="74"/>
      <c r="O3831" s="74"/>
      <c r="P3831" s="139"/>
    </row>
    <row r="3832" spans="1:16" x14ac:dyDescent="0.2">
      <c r="A3832" s="357"/>
      <c r="B3832" s="347"/>
      <c r="C3832" s="365"/>
      <c r="D3832" s="349"/>
      <c r="E3832" s="349"/>
      <c r="F3832" s="350"/>
      <c r="G3832" s="349"/>
      <c r="H3832" s="349"/>
      <c r="I3832" s="353"/>
      <c r="J3832" s="352"/>
      <c r="K3832" s="353"/>
      <c r="L3832" s="352"/>
      <c r="M3832" s="364"/>
      <c r="N3832" s="74"/>
      <c r="O3832" s="74"/>
      <c r="P3832" s="139"/>
    </row>
    <row r="3833" spans="1:16" x14ac:dyDescent="0.2">
      <c r="A3833" s="357"/>
      <c r="B3833" s="347"/>
      <c r="C3833" s="365"/>
      <c r="D3833" s="349"/>
      <c r="E3833" s="349"/>
      <c r="F3833" s="350"/>
      <c r="G3833" s="349"/>
      <c r="H3833" s="349"/>
      <c r="I3833" s="353"/>
      <c r="J3833" s="352"/>
      <c r="K3833" s="353"/>
      <c r="L3833" s="352"/>
      <c r="M3833" s="364"/>
      <c r="N3833" s="74"/>
      <c r="O3833" s="74"/>
      <c r="P3833" s="139"/>
    </row>
    <row r="3834" spans="1:16" x14ac:dyDescent="0.2">
      <c r="A3834" s="357"/>
      <c r="B3834" s="347"/>
      <c r="C3834" s="365"/>
      <c r="D3834" s="349"/>
      <c r="E3834" s="349"/>
      <c r="F3834" s="350"/>
      <c r="G3834" s="349"/>
      <c r="H3834" s="349"/>
      <c r="I3834" s="353"/>
      <c r="J3834" s="352"/>
      <c r="K3834" s="353"/>
      <c r="L3834" s="352"/>
      <c r="M3834" s="364"/>
      <c r="N3834" s="74"/>
      <c r="O3834" s="74"/>
      <c r="P3834" s="139"/>
    </row>
    <row r="3835" spans="1:16" x14ac:dyDescent="0.2">
      <c r="A3835" s="357"/>
      <c r="B3835" s="347"/>
      <c r="C3835" s="365"/>
      <c r="D3835" s="349"/>
      <c r="E3835" s="349"/>
      <c r="F3835" s="350"/>
      <c r="G3835" s="349"/>
      <c r="H3835" s="349"/>
      <c r="I3835" s="353"/>
      <c r="J3835" s="352"/>
      <c r="K3835" s="353"/>
      <c r="L3835" s="352"/>
      <c r="M3835" s="364"/>
      <c r="N3835" s="74"/>
      <c r="O3835" s="74"/>
      <c r="P3835" s="139"/>
    </row>
    <row r="3836" spans="1:16" x14ac:dyDescent="0.2">
      <c r="A3836" s="357"/>
      <c r="B3836" s="347"/>
      <c r="C3836" s="365"/>
      <c r="D3836" s="349"/>
      <c r="E3836" s="349"/>
      <c r="F3836" s="350"/>
      <c r="G3836" s="349"/>
      <c r="H3836" s="349"/>
      <c r="I3836" s="353"/>
      <c r="J3836" s="352"/>
      <c r="K3836" s="353"/>
      <c r="L3836" s="352"/>
      <c r="M3836" s="364"/>
      <c r="N3836" s="74"/>
      <c r="O3836" s="74"/>
      <c r="P3836" s="139"/>
    </row>
    <row r="3837" spans="1:16" x14ac:dyDescent="0.2">
      <c r="A3837" s="357"/>
      <c r="B3837" s="347"/>
      <c r="C3837" s="365"/>
      <c r="D3837" s="349"/>
      <c r="E3837" s="349"/>
      <c r="F3837" s="350"/>
      <c r="G3837" s="349"/>
      <c r="H3837" s="349"/>
      <c r="I3837" s="353"/>
      <c r="J3837" s="352"/>
      <c r="K3837" s="353"/>
      <c r="L3837" s="352"/>
      <c r="M3837" s="364"/>
      <c r="N3837" s="74"/>
      <c r="O3837" s="74"/>
      <c r="P3837" s="139"/>
    </row>
    <row r="3838" spans="1:16" x14ac:dyDescent="0.2">
      <c r="A3838" s="357"/>
      <c r="B3838" s="347"/>
      <c r="C3838" s="365"/>
      <c r="D3838" s="349"/>
      <c r="E3838" s="349"/>
      <c r="F3838" s="350"/>
      <c r="G3838" s="349"/>
      <c r="H3838" s="349"/>
      <c r="I3838" s="353"/>
      <c r="J3838" s="352"/>
      <c r="K3838" s="353"/>
      <c r="L3838" s="352"/>
      <c r="M3838" s="364"/>
      <c r="N3838" s="74"/>
      <c r="O3838" s="74"/>
      <c r="P3838" s="139"/>
    </row>
    <row r="3839" spans="1:16" x14ac:dyDescent="0.2">
      <c r="A3839" s="357"/>
      <c r="B3839" s="347"/>
      <c r="C3839" s="365"/>
      <c r="D3839" s="349"/>
      <c r="E3839" s="349"/>
      <c r="F3839" s="350"/>
      <c r="G3839" s="349"/>
      <c r="H3839" s="349"/>
      <c r="I3839" s="353"/>
      <c r="J3839" s="352"/>
      <c r="K3839" s="353"/>
      <c r="L3839" s="352"/>
      <c r="M3839" s="364"/>
      <c r="N3839" s="74"/>
      <c r="O3839" s="74"/>
      <c r="P3839" s="139"/>
    </row>
    <row r="3840" spans="1:16" x14ac:dyDescent="0.2">
      <c r="A3840" s="357"/>
      <c r="B3840" s="347"/>
      <c r="C3840" s="365"/>
      <c r="D3840" s="349"/>
      <c r="E3840" s="349"/>
      <c r="F3840" s="350"/>
      <c r="G3840" s="349"/>
      <c r="H3840" s="349"/>
      <c r="I3840" s="353"/>
      <c r="J3840" s="352"/>
      <c r="K3840" s="353"/>
      <c r="L3840" s="352"/>
      <c r="M3840" s="364"/>
      <c r="N3840" s="74"/>
      <c r="O3840" s="74"/>
      <c r="P3840" s="139"/>
    </row>
    <row r="3841" spans="1:16" x14ac:dyDescent="0.2">
      <c r="A3841" s="357"/>
      <c r="B3841" s="347"/>
      <c r="C3841" s="365"/>
      <c r="D3841" s="349"/>
      <c r="E3841" s="349"/>
      <c r="F3841" s="350"/>
      <c r="G3841" s="349"/>
      <c r="H3841" s="349"/>
      <c r="I3841" s="353"/>
      <c r="J3841" s="352"/>
      <c r="K3841" s="353"/>
      <c r="L3841" s="352"/>
      <c r="M3841" s="364"/>
      <c r="N3841" s="74"/>
      <c r="O3841" s="74"/>
      <c r="P3841" s="139"/>
    </row>
    <row r="3842" spans="1:16" x14ac:dyDescent="0.2">
      <c r="A3842" s="357"/>
      <c r="B3842" s="347"/>
      <c r="C3842" s="365"/>
      <c r="D3842" s="349"/>
      <c r="E3842" s="349"/>
      <c r="F3842" s="350"/>
      <c r="G3842" s="349"/>
      <c r="H3842" s="349"/>
      <c r="I3842" s="353"/>
      <c r="J3842" s="352"/>
      <c r="K3842" s="353"/>
      <c r="L3842" s="352"/>
      <c r="M3842" s="364"/>
      <c r="N3842" s="74"/>
      <c r="O3842" s="74"/>
      <c r="P3842" s="139"/>
    </row>
    <row r="3843" spans="1:16" x14ac:dyDescent="0.2">
      <c r="A3843" s="357"/>
      <c r="B3843" s="347"/>
      <c r="C3843" s="365"/>
      <c r="D3843" s="349"/>
      <c r="E3843" s="349"/>
      <c r="F3843" s="350"/>
      <c r="G3843" s="349"/>
      <c r="H3843" s="349"/>
      <c r="I3843" s="353"/>
      <c r="J3843" s="352"/>
      <c r="K3843" s="353"/>
      <c r="L3843" s="352"/>
      <c r="M3843" s="364"/>
      <c r="N3843" s="74"/>
      <c r="O3843" s="74"/>
      <c r="P3843" s="139"/>
    </row>
    <row r="3844" spans="1:16" x14ac:dyDescent="0.2">
      <c r="A3844" s="357"/>
      <c r="B3844" s="347"/>
      <c r="C3844" s="365"/>
      <c r="D3844" s="349"/>
      <c r="E3844" s="349"/>
      <c r="F3844" s="350"/>
      <c r="G3844" s="349"/>
      <c r="H3844" s="349"/>
      <c r="I3844" s="353"/>
      <c r="J3844" s="352"/>
      <c r="K3844" s="353"/>
      <c r="L3844" s="352"/>
      <c r="M3844" s="364"/>
      <c r="N3844" s="74"/>
      <c r="O3844" s="74"/>
      <c r="P3844" s="139"/>
    </row>
    <row r="3845" spans="1:16" x14ac:dyDescent="0.2">
      <c r="A3845" s="357"/>
      <c r="B3845" s="347"/>
      <c r="C3845" s="365"/>
      <c r="D3845" s="349"/>
      <c r="E3845" s="349"/>
      <c r="F3845" s="350"/>
      <c r="G3845" s="349"/>
      <c r="H3845" s="349"/>
      <c r="I3845" s="353"/>
      <c r="J3845" s="352"/>
      <c r="K3845" s="353"/>
      <c r="L3845" s="352"/>
      <c r="M3845" s="364"/>
      <c r="N3845" s="74"/>
      <c r="O3845" s="74"/>
      <c r="P3845" s="139"/>
    </row>
    <row r="3846" spans="1:16" x14ac:dyDescent="0.2">
      <c r="A3846" s="357"/>
      <c r="B3846" s="347"/>
      <c r="C3846" s="365"/>
      <c r="D3846" s="349"/>
      <c r="E3846" s="349"/>
      <c r="F3846" s="350"/>
      <c r="G3846" s="349"/>
      <c r="H3846" s="349"/>
      <c r="I3846" s="353"/>
      <c r="J3846" s="352"/>
      <c r="K3846" s="353"/>
      <c r="L3846" s="352"/>
      <c r="M3846" s="364"/>
      <c r="N3846" s="74"/>
      <c r="O3846" s="74"/>
      <c r="P3846" s="139"/>
    </row>
    <row r="3847" spans="1:16" x14ac:dyDescent="0.2">
      <c r="A3847" s="357"/>
      <c r="B3847" s="347"/>
      <c r="C3847" s="365"/>
      <c r="D3847" s="349"/>
      <c r="E3847" s="349"/>
      <c r="F3847" s="350"/>
      <c r="G3847" s="349"/>
      <c r="H3847" s="349"/>
      <c r="I3847" s="353"/>
      <c r="J3847" s="352"/>
      <c r="K3847" s="353"/>
      <c r="L3847" s="352"/>
      <c r="M3847" s="364"/>
      <c r="N3847" s="74"/>
      <c r="O3847" s="74"/>
      <c r="P3847" s="139"/>
    </row>
    <row r="3848" spans="1:16" x14ac:dyDescent="0.2">
      <c r="A3848" s="357"/>
      <c r="B3848" s="347"/>
      <c r="C3848" s="365"/>
      <c r="D3848" s="349"/>
      <c r="E3848" s="349"/>
      <c r="F3848" s="350"/>
      <c r="G3848" s="349"/>
      <c r="H3848" s="349"/>
      <c r="I3848" s="353"/>
      <c r="J3848" s="352"/>
      <c r="K3848" s="353"/>
      <c r="L3848" s="352"/>
      <c r="M3848" s="364"/>
      <c r="N3848" s="74"/>
      <c r="O3848" s="74"/>
      <c r="P3848" s="139"/>
    </row>
    <row r="3849" spans="1:16" x14ac:dyDescent="0.2">
      <c r="A3849" s="357"/>
      <c r="B3849" s="347"/>
      <c r="C3849" s="365"/>
      <c r="D3849" s="349"/>
      <c r="E3849" s="349"/>
      <c r="F3849" s="350"/>
      <c r="G3849" s="349"/>
      <c r="H3849" s="349"/>
      <c r="I3849" s="353"/>
      <c r="J3849" s="352"/>
      <c r="K3849" s="353"/>
      <c r="L3849" s="352"/>
      <c r="M3849" s="364"/>
      <c r="N3849" s="74"/>
      <c r="O3849" s="74"/>
      <c r="P3849" s="139"/>
    </row>
    <row r="3850" spans="1:16" x14ac:dyDescent="0.2">
      <c r="A3850" s="357"/>
      <c r="B3850" s="347"/>
      <c r="C3850" s="365"/>
      <c r="D3850" s="349"/>
      <c r="E3850" s="349"/>
      <c r="F3850" s="350"/>
      <c r="G3850" s="349"/>
      <c r="H3850" s="349"/>
      <c r="I3850" s="353"/>
      <c r="J3850" s="352"/>
      <c r="K3850" s="353"/>
      <c r="L3850" s="352"/>
      <c r="M3850" s="364"/>
      <c r="N3850" s="74"/>
      <c r="O3850" s="74"/>
      <c r="P3850" s="139"/>
    </row>
    <row r="3851" spans="1:16" x14ac:dyDescent="0.2">
      <c r="A3851" s="357"/>
      <c r="B3851" s="347"/>
      <c r="C3851" s="365"/>
      <c r="D3851" s="349"/>
      <c r="E3851" s="349"/>
      <c r="F3851" s="350"/>
      <c r="G3851" s="349"/>
      <c r="H3851" s="349"/>
      <c r="I3851" s="353"/>
      <c r="J3851" s="352"/>
      <c r="K3851" s="353"/>
      <c r="L3851" s="352"/>
      <c r="M3851" s="364"/>
      <c r="N3851" s="74"/>
      <c r="O3851" s="74"/>
      <c r="P3851" s="139"/>
    </row>
    <row r="3852" spans="1:16" x14ac:dyDescent="0.2">
      <c r="A3852" s="357"/>
      <c r="B3852" s="347"/>
      <c r="C3852" s="365"/>
      <c r="D3852" s="349"/>
      <c r="E3852" s="349"/>
      <c r="F3852" s="350"/>
      <c r="G3852" s="349"/>
      <c r="H3852" s="349"/>
      <c r="I3852" s="353"/>
      <c r="J3852" s="352"/>
      <c r="K3852" s="353"/>
      <c r="L3852" s="352"/>
      <c r="M3852" s="364"/>
      <c r="N3852" s="74"/>
      <c r="O3852" s="74"/>
      <c r="P3852" s="139"/>
    </row>
    <row r="3853" spans="1:16" x14ac:dyDescent="0.2">
      <c r="A3853" s="357"/>
      <c r="B3853" s="347"/>
      <c r="C3853" s="365"/>
      <c r="D3853" s="349"/>
      <c r="E3853" s="349"/>
      <c r="F3853" s="350"/>
      <c r="G3853" s="349"/>
      <c r="H3853" s="349"/>
      <c r="I3853" s="353"/>
      <c r="J3853" s="352"/>
      <c r="K3853" s="353"/>
      <c r="L3853" s="352"/>
      <c r="M3853" s="364"/>
      <c r="N3853" s="74"/>
      <c r="O3853" s="74"/>
      <c r="P3853" s="139"/>
    </row>
    <row r="3854" spans="1:16" x14ac:dyDescent="0.2">
      <c r="A3854" s="357"/>
      <c r="B3854" s="347"/>
      <c r="C3854" s="365"/>
      <c r="D3854" s="349"/>
      <c r="E3854" s="349"/>
      <c r="F3854" s="350"/>
      <c r="G3854" s="349"/>
      <c r="H3854" s="349"/>
      <c r="I3854" s="353"/>
      <c r="J3854" s="352"/>
      <c r="K3854" s="353"/>
      <c r="L3854" s="352"/>
      <c r="M3854" s="364"/>
      <c r="N3854" s="74"/>
      <c r="O3854" s="74"/>
      <c r="P3854" s="139"/>
    </row>
    <row r="3855" spans="1:16" x14ac:dyDescent="0.2">
      <c r="A3855" s="357"/>
      <c r="B3855" s="347"/>
      <c r="C3855" s="365"/>
      <c r="D3855" s="349"/>
      <c r="E3855" s="349"/>
      <c r="F3855" s="350"/>
      <c r="G3855" s="349"/>
      <c r="H3855" s="349"/>
      <c r="I3855" s="353"/>
      <c r="J3855" s="352"/>
      <c r="K3855" s="353"/>
      <c r="L3855" s="352"/>
      <c r="M3855" s="364"/>
      <c r="N3855" s="74"/>
      <c r="O3855" s="74"/>
      <c r="P3855" s="139"/>
    </row>
    <row r="3856" spans="1:16" x14ac:dyDescent="0.2">
      <c r="A3856" s="357"/>
      <c r="B3856" s="347"/>
      <c r="C3856" s="365"/>
      <c r="D3856" s="349"/>
      <c r="E3856" s="349"/>
      <c r="F3856" s="350"/>
      <c r="G3856" s="349"/>
      <c r="H3856" s="349"/>
      <c r="I3856" s="353"/>
      <c r="J3856" s="352"/>
      <c r="K3856" s="353"/>
      <c r="L3856" s="352"/>
      <c r="M3856" s="364"/>
      <c r="N3856" s="74"/>
      <c r="O3856" s="74"/>
      <c r="P3856" s="139"/>
    </row>
    <row r="3857" spans="1:16" x14ac:dyDescent="0.2">
      <c r="A3857" s="357"/>
      <c r="B3857" s="347"/>
      <c r="C3857" s="365"/>
      <c r="D3857" s="349"/>
      <c r="E3857" s="349"/>
      <c r="F3857" s="350"/>
      <c r="G3857" s="349"/>
      <c r="H3857" s="349"/>
      <c r="I3857" s="353"/>
      <c r="J3857" s="352"/>
      <c r="K3857" s="353"/>
      <c r="L3857" s="352"/>
      <c r="M3857" s="364"/>
      <c r="N3857" s="74"/>
      <c r="O3857" s="74"/>
      <c r="P3857" s="139"/>
    </row>
    <row r="3858" spans="1:16" x14ac:dyDescent="0.2">
      <c r="A3858" s="357"/>
      <c r="B3858" s="347"/>
      <c r="C3858" s="365"/>
      <c r="D3858" s="349"/>
      <c r="E3858" s="349"/>
      <c r="F3858" s="350"/>
      <c r="G3858" s="349"/>
      <c r="H3858" s="349"/>
      <c r="I3858" s="353"/>
      <c r="J3858" s="352"/>
      <c r="K3858" s="353"/>
      <c r="L3858" s="352"/>
      <c r="M3858" s="364"/>
      <c r="N3858" s="74"/>
      <c r="O3858" s="74"/>
      <c r="P3858" s="139"/>
    </row>
    <row r="3859" spans="1:16" x14ac:dyDescent="0.2">
      <c r="A3859" s="357"/>
      <c r="B3859" s="347"/>
      <c r="C3859" s="365"/>
      <c r="D3859" s="349"/>
      <c r="E3859" s="349"/>
      <c r="F3859" s="350"/>
      <c r="G3859" s="349"/>
      <c r="H3859" s="349"/>
      <c r="I3859" s="353"/>
      <c r="J3859" s="352"/>
      <c r="K3859" s="353"/>
      <c r="L3859" s="352"/>
      <c r="M3859" s="364"/>
      <c r="N3859" s="74"/>
      <c r="O3859" s="74"/>
      <c r="P3859" s="139"/>
    </row>
    <row r="3860" spans="1:16" x14ac:dyDescent="0.2">
      <c r="A3860" s="357"/>
      <c r="B3860" s="347"/>
      <c r="C3860" s="365"/>
      <c r="D3860" s="349"/>
      <c r="E3860" s="349"/>
      <c r="F3860" s="350"/>
      <c r="G3860" s="349"/>
      <c r="H3860" s="349"/>
      <c r="I3860" s="353"/>
      <c r="J3860" s="352"/>
      <c r="K3860" s="353"/>
      <c r="L3860" s="352"/>
      <c r="M3860" s="364"/>
      <c r="N3860" s="74"/>
      <c r="O3860" s="74"/>
      <c r="P3860" s="139"/>
    </row>
    <row r="3861" spans="1:16" x14ac:dyDescent="0.2">
      <c r="A3861" s="357"/>
      <c r="B3861" s="347"/>
      <c r="C3861" s="365"/>
      <c r="D3861" s="349"/>
      <c r="E3861" s="349"/>
      <c r="F3861" s="350"/>
      <c r="G3861" s="349"/>
      <c r="H3861" s="349"/>
      <c r="I3861" s="353"/>
      <c r="J3861" s="352"/>
      <c r="K3861" s="353"/>
      <c r="L3861" s="352"/>
      <c r="M3861" s="364"/>
      <c r="N3861" s="74"/>
      <c r="O3861" s="74"/>
      <c r="P3861" s="139"/>
    </row>
    <row r="3862" spans="1:16" x14ac:dyDescent="0.2">
      <c r="A3862" s="357"/>
      <c r="B3862" s="347"/>
      <c r="C3862" s="365"/>
      <c r="D3862" s="349"/>
      <c r="E3862" s="349"/>
      <c r="F3862" s="350"/>
      <c r="G3862" s="349"/>
      <c r="H3862" s="349"/>
      <c r="I3862" s="353"/>
      <c r="J3862" s="352"/>
      <c r="K3862" s="353"/>
      <c r="L3862" s="352"/>
      <c r="M3862" s="364"/>
      <c r="N3862" s="74"/>
      <c r="O3862" s="74"/>
      <c r="P3862" s="139"/>
    </row>
    <row r="3863" spans="1:16" x14ac:dyDescent="0.2">
      <c r="A3863" s="357"/>
      <c r="B3863" s="347"/>
      <c r="C3863" s="365"/>
      <c r="D3863" s="349"/>
      <c r="E3863" s="349"/>
      <c r="F3863" s="350"/>
      <c r="G3863" s="349"/>
      <c r="H3863" s="349"/>
      <c r="I3863" s="353"/>
      <c r="J3863" s="352"/>
      <c r="K3863" s="353"/>
      <c r="L3863" s="352"/>
      <c r="M3863" s="364"/>
      <c r="N3863" s="74"/>
      <c r="O3863" s="74"/>
      <c r="P3863" s="139"/>
    </row>
    <row r="3864" spans="1:16" x14ac:dyDescent="0.2">
      <c r="A3864" s="357"/>
      <c r="B3864" s="347"/>
      <c r="C3864" s="365"/>
      <c r="D3864" s="349"/>
      <c r="E3864" s="349"/>
      <c r="F3864" s="350"/>
      <c r="G3864" s="349"/>
      <c r="H3864" s="349"/>
      <c r="I3864" s="353"/>
      <c r="J3864" s="352"/>
      <c r="K3864" s="353"/>
      <c r="L3864" s="352"/>
      <c r="M3864" s="364"/>
      <c r="N3864" s="74"/>
      <c r="O3864" s="74"/>
      <c r="P3864" s="139"/>
    </row>
    <row r="3865" spans="1:16" x14ac:dyDescent="0.2">
      <c r="A3865" s="357"/>
      <c r="B3865" s="347"/>
      <c r="C3865" s="365"/>
      <c r="D3865" s="349"/>
      <c r="E3865" s="349"/>
      <c r="F3865" s="350"/>
      <c r="G3865" s="349"/>
      <c r="H3865" s="349"/>
      <c r="I3865" s="353"/>
      <c r="J3865" s="352"/>
      <c r="K3865" s="353"/>
      <c r="L3865" s="352"/>
      <c r="M3865" s="364"/>
      <c r="N3865" s="74"/>
      <c r="O3865" s="74"/>
      <c r="P3865" s="139"/>
    </row>
    <row r="3866" spans="1:16" x14ac:dyDescent="0.2">
      <c r="A3866" s="357"/>
      <c r="B3866" s="347"/>
      <c r="C3866" s="365"/>
      <c r="D3866" s="349"/>
      <c r="E3866" s="349"/>
      <c r="F3866" s="350"/>
      <c r="G3866" s="349"/>
      <c r="H3866" s="349"/>
      <c r="I3866" s="353"/>
      <c r="J3866" s="352"/>
      <c r="K3866" s="353"/>
      <c r="L3866" s="352"/>
      <c r="M3866" s="364"/>
      <c r="N3866" s="74"/>
      <c r="O3866" s="74"/>
      <c r="P3866" s="139"/>
    </row>
    <row r="3867" spans="1:16" x14ac:dyDescent="0.2">
      <c r="A3867" s="357"/>
      <c r="B3867" s="347"/>
      <c r="C3867" s="365"/>
      <c r="D3867" s="349"/>
      <c r="E3867" s="349"/>
      <c r="F3867" s="350"/>
      <c r="G3867" s="349"/>
      <c r="H3867" s="349"/>
      <c r="I3867" s="353"/>
      <c r="J3867" s="352"/>
      <c r="K3867" s="353"/>
      <c r="L3867" s="352"/>
      <c r="M3867" s="364"/>
      <c r="N3867" s="74"/>
      <c r="O3867" s="74"/>
      <c r="P3867" s="139"/>
    </row>
    <row r="3868" spans="1:16" x14ac:dyDescent="0.2">
      <c r="A3868" s="357"/>
      <c r="B3868" s="347"/>
      <c r="C3868" s="365"/>
      <c r="D3868" s="349"/>
      <c r="E3868" s="349"/>
      <c r="F3868" s="350"/>
      <c r="G3868" s="349"/>
      <c r="H3868" s="349"/>
      <c r="I3868" s="353"/>
      <c r="J3868" s="352"/>
      <c r="K3868" s="353"/>
      <c r="L3868" s="352"/>
      <c r="M3868" s="364"/>
      <c r="N3868" s="74"/>
      <c r="O3868" s="74"/>
      <c r="P3868" s="139"/>
    </row>
    <row r="3869" spans="1:16" x14ac:dyDescent="0.2">
      <c r="A3869" s="357"/>
      <c r="B3869" s="347"/>
      <c r="C3869" s="365"/>
      <c r="D3869" s="349"/>
      <c r="E3869" s="349"/>
      <c r="F3869" s="350"/>
      <c r="G3869" s="349"/>
      <c r="H3869" s="349"/>
      <c r="I3869" s="353"/>
      <c r="J3869" s="352"/>
      <c r="K3869" s="353"/>
      <c r="L3869" s="352"/>
      <c r="M3869" s="364"/>
      <c r="N3869" s="74"/>
      <c r="O3869" s="74"/>
      <c r="P3869" s="139"/>
    </row>
    <row r="3870" spans="1:16" x14ac:dyDescent="0.2">
      <c r="A3870" s="357"/>
      <c r="B3870" s="347"/>
      <c r="C3870" s="365"/>
      <c r="D3870" s="349"/>
      <c r="E3870" s="349"/>
      <c r="F3870" s="350"/>
      <c r="G3870" s="349"/>
      <c r="H3870" s="349"/>
      <c r="I3870" s="353"/>
      <c r="J3870" s="352"/>
      <c r="K3870" s="353"/>
      <c r="L3870" s="352"/>
      <c r="M3870" s="364"/>
      <c r="N3870" s="74"/>
      <c r="O3870" s="74"/>
      <c r="P3870" s="139"/>
    </row>
    <row r="3871" spans="1:16" x14ac:dyDescent="0.2">
      <c r="A3871" s="357"/>
      <c r="B3871" s="347"/>
      <c r="C3871" s="365"/>
      <c r="D3871" s="349"/>
      <c r="E3871" s="349"/>
      <c r="F3871" s="350"/>
      <c r="G3871" s="349"/>
      <c r="H3871" s="349"/>
      <c r="I3871" s="353"/>
      <c r="J3871" s="352"/>
      <c r="K3871" s="353"/>
      <c r="L3871" s="352"/>
      <c r="M3871" s="364"/>
      <c r="N3871" s="74"/>
      <c r="O3871" s="74"/>
      <c r="P3871" s="139"/>
    </row>
    <row r="3872" spans="1:16" x14ac:dyDescent="0.2">
      <c r="A3872" s="357"/>
      <c r="B3872" s="347"/>
      <c r="C3872" s="365"/>
      <c r="D3872" s="349"/>
      <c r="E3872" s="349"/>
      <c r="F3872" s="350"/>
      <c r="G3872" s="349"/>
      <c r="H3872" s="349"/>
      <c r="I3872" s="353"/>
      <c r="J3872" s="352"/>
      <c r="K3872" s="353"/>
      <c r="L3872" s="352"/>
      <c r="M3872" s="364"/>
      <c r="N3872" s="74"/>
      <c r="O3872" s="74"/>
      <c r="P3872" s="139"/>
    </row>
    <row r="3873" spans="1:16" x14ac:dyDescent="0.2">
      <c r="A3873" s="357"/>
      <c r="B3873" s="347"/>
      <c r="C3873" s="365"/>
      <c r="D3873" s="349"/>
      <c r="E3873" s="349"/>
      <c r="F3873" s="350"/>
      <c r="G3873" s="349"/>
      <c r="H3873" s="349"/>
      <c r="I3873" s="353"/>
      <c r="J3873" s="352"/>
      <c r="K3873" s="353"/>
      <c r="L3873" s="352"/>
      <c r="M3873" s="364"/>
      <c r="N3873" s="74"/>
      <c r="O3873" s="74"/>
      <c r="P3873" s="139"/>
    </row>
    <row r="3874" spans="1:16" x14ac:dyDescent="0.2">
      <c r="A3874" s="357"/>
      <c r="B3874" s="347"/>
      <c r="C3874" s="365"/>
      <c r="D3874" s="349"/>
      <c r="E3874" s="349"/>
      <c r="F3874" s="350"/>
      <c r="G3874" s="349"/>
      <c r="H3874" s="349"/>
      <c r="I3874" s="353"/>
      <c r="J3874" s="352"/>
      <c r="K3874" s="353"/>
      <c r="L3874" s="352"/>
      <c r="M3874" s="364"/>
      <c r="N3874" s="74"/>
      <c r="O3874" s="74"/>
      <c r="P3874" s="139"/>
    </row>
    <row r="3875" spans="1:16" x14ac:dyDescent="0.2">
      <c r="A3875" s="357"/>
      <c r="B3875" s="347"/>
      <c r="C3875" s="365"/>
      <c r="D3875" s="349"/>
      <c r="E3875" s="349"/>
      <c r="F3875" s="350"/>
      <c r="G3875" s="349"/>
      <c r="H3875" s="349"/>
      <c r="I3875" s="353"/>
      <c r="J3875" s="352"/>
      <c r="K3875" s="353"/>
      <c r="L3875" s="352"/>
      <c r="M3875" s="364"/>
      <c r="N3875" s="74"/>
      <c r="O3875" s="74"/>
      <c r="P3875" s="139"/>
    </row>
    <row r="3876" spans="1:16" x14ac:dyDescent="0.2">
      <c r="A3876" s="357"/>
      <c r="B3876" s="347"/>
      <c r="C3876" s="365"/>
      <c r="D3876" s="349"/>
      <c r="E3876" s="349"/>
      <c r="F3876" s="350"/>
      <c r="G3876" s="349"/>
      <c r="H3876" s="349"/>
      <c r="I3876" s="353"/>
      <c r="J3876" s="352"/>
      <c r="K3876" s="353"/>
      <c r="L3876" s="352"/>
      <c r="M3876" s="364"/>
      <c r="N3876" s="74"/>
      <c r="O3876" s="74"/>
      <c r="P3876" s="139"/>
    </row>
    <row r="3877" spans="1:16" x14ac:dyDescent="0.2">
      <c r="A3877" s="357"/>
      <c r="B3877" s="347"/>
      <c r="C3877" s="365"/>
      <c r="D3877" s="349"/>
      <c r="E3877" s="349"/>
      <c r="F3877" s="350"/>
      <c r="G3877" s="349"/>
      <c r="H3877" s="349"/>
      <c r="I3877" s="353"/>
      <c r="J3877" s="352"/>
      <c r="K3877" s="353"/>
      <c r="L3877" s="352"/>
      <c r="M3877" s="364"/>
      <c r="N3877" s="74"/>
      <c r="O3877" s="74"/>
      <c r="P3877" s="139"/>
    </row>
    <row r="3878" spans="1:16" x14ac:dyDescent="0.2">
      <c r="A3878" s="357"/>
      <c r="B3878" s="347"/>
      <c r="C3878" s="365"/>
      <c r="D3878" s="349"/>
      <c r="E3878" s="349"/>
      <c r="F3878" s="350"/>
      <c r="G3878" s="349"/>
      <c r="H3878" s="349"/>
      <c r="I3878" s="353"/>
      <c r="J3878" s="352"/>
      <c r="K3878" s="353"/>
      <c r="L3878" s="352"/>
      <c r="M3878" s="364"/>
      <c r="N3878" s="74"/>
      <c r="O3878" s="74"/>
      <c r="P3878" s="139"/>
    </row>
    <row r="3879" spans="1:16" x14ac:dyDescent="0.2">
      <c r="A3879" s="357"/>
      <c r="B3879" s="347"/>
      <c r="C3879" s="365"/>
      <c r="D3879" s="349"/>
      <c r="E3879" s="349"/>
      <c r="F3879" s="350"/>
      <c r="G3879" s="349"/>
      <c r="H3879" s="349"/>
      <c r="I3879" s="353"/>
      <c r="J3879" s="352"/>
      <c r="K3879" s="353"/>
      <c r="L3879" s="352"/>
      <c r="M3879" s="364"/>
      <c r="N3879" s="74"/>
      <c r="O3879" s="74"/>
      <c r="P3879" s="139"/>
    </row>
    <row r="3880" spans="1:16" x14ac:dyDescent="0.2">
      <c r="A3880" s="357"/>
      <c r="B3880" s="347"/>
      <c r="C3880" s="365"/>
      <c r="D3880" s="349"/>
      <c r="E3880" s="349"/>
      <c r="F3880" s="350"/>
      <c r="G3880" s="349"/>
      <c r="H3880" s="349"/>
      <c r="I3880" s="353"/>
      <c r="J3880" s="352"/>
      <c r="K3880" s="353"/>
      <c r="L3880" s="352"/>
      <c r="M3880" s="364"/>
      <c r="N3880" s="74"/>
      <c r="O3880" s="74"/>
      <c r="P3880" s="139"/>
    </row>
    <row r="3881" spans="1:16" x14ac:dyDescent="0.2">
      <c r="A3881" s="357"/>
      <c r="B3881" s="347"/>
      <c r="C3881" s="365"/>
      <c r="D3881" s="349"/>
      <c r="E3881" s="349"/>
      <c r="F3881" s="350"/>
      <c r="G3881" s="349"/>
      <c r="H3881" s="349"/>
      <c r="I3881" s="353"/>
      <c r="J3881" s="352"/>
      <c r="K3881" s="353"/>
      <c r="L3881" s="352"/>
      <c r="M3881" s="364"/>
      <c r="N3881" s="74"/>
      <c r="O3881" s="74"/>
      <c r="P3881" s="139"/>
    </row>
    <row r="3882" spans="1:16" x14ac:dyDescent="0.2">
      <c r="A3882" s="357"/>
      <c r="B3882" s="347"/>
      <c r="C3882" s="365"/>
      <c r="D3882" s="349"/>
      <c r="E3882" s="349"/>
      <c r="F3882" s="350"/>
      <c r="G3882" s="349"/>
      <c r="H3882" s="349"/>
      <c r="I3882" s="353"/>
      <c r="J3882" s="352"/>
      <c r="K3882" s="353"/>
      <c r="L3882" s="352"/>
      <c r="M3882" s="364"/>
      <c r="N3882" s="74"/>
      <c r="O3882" s="74"/>
      <c r="P3882" s="139"/>
    </row>
    <row r="3883" spans="1:16" x14ac:dyDescent="0.2">
      <c r="A3883" s="357"/>
      <c r="B3883" s="347"/>
      <c r="C3883" s="365"/>
      <c r="D3883" s="349"/>
      <c r="E3883" s="349"/>
      <c r="F3883" s="350"/>
      <c r="G3883" s="349"/>
      <c r="H3883" s="349"/>
      <c r="I3883" s="353"/>
      <c r="J3883" s="352"/>
      <c r="K3883" s="353"/>
      <c r="L3883" s="352"/>
      <c r="M3883" s="364"/>
      <c r="N3883" s="74"/>
      <c r="O3883" s="74"/>
      <c r="P3883" s="139"/>
    </row>
    <row r="3884" spans="1:16" x14ac:dyDescent="0.2">
      <c r="A3884" s="357"/>
      <c r="B3884" s="347"/>
      <c r="C3884" s="365"/>
      <c r="D3884" s="349"/>
      <c r="E3884" s="349"/>
      <c r="F3884" s="350"/>
      <c r="G3884" s="349"/>
      <c r="H3884" s="349"/>
      <c r="I3884" s="353"/>
      <c r="J3884" s="352"/>
      <c r="K3884" s="353"/>
      <c r="L3884" s="352"/>
      <c r="M3884" s="364"/>
      <c r="N3884" s="74"/>
      <c r="O3884" s="74"/>
      <c r="P3884" s="139"/>
    </row>
    <row r="3885" spans="1:16" x14ac:dyDescent="0.2">
      <c r="A3885" s="357"/>
      <c r="B3885" s="347"/>
      <c r="C3885" s="365"/>
      <c r="D3885" s="349"/>
      <c r="E3885" s="349"/>
      <c r="F3885" s="350"/>
      <c r="G3885" s="349"/>
      <c r="H3885" s="349"/>
      <c r="I3885" s="353"/>
      <c r="J3885" s="352"/>
      <c r="K3885" s="353"/>
      <c r="L3885" s="352"/>
      <c r="M3885" s="364"/>
      <c r="N3885" s="74"/>
      <c r="O3885" s="74"/>
      <c r="P3885" s="139"/>
    </row>
    <row r="3886" spans="1:16" x14ac:dyDescent="0.2">
      <c r="A3886" s="357"/>
      <c r="B3886" s="347"/>
      <c r="C3886" s="365"/>
      <c r="D3886" s="349"/>
      <c r="E3886" s="349"/>
      <c r="F3886" s="350"/>
      <c r="G3886" s="349"/>
      <c r="H3886" s="349"/>
      <c r="I3886" s="353"/>
      <c r="J3886" s="352"/>
      <c r="K3886" s="353"/>
      <c r="L3886" s="352"/>
      <c r="M3886" s="364"/>
      <c r="N3886" s="74"/>
      <c r="O3886" s="74"/>
      <c r="P3886" s="139"/>
    </row>
    <row r="3887" spans="1:16" x14ac:dyDescent="0.2">
      <c r="A3887" s="357"/>
      <c r="B3887" s="347"/>
      <c r="C3887" s="365"/>
      <c r="D3887" s="349"/>
      <c r="E3887" s="349"/>
      <c r="F3887" s="350"/>
      <c r="G3887" s="349"/>
      <c r="H3887" s="349"/>
      <c r="I3887" s="353"/>
      <c r="J3887" s="352"/>
      <c r="K3887" s="353"/>
      <c r="L3887" s="352"/>
      <c r="M3887" s="364"/>
      <c r="N3887" s="74"/>
      <c r="O3887" s="74"/>
      <c r="P3887" s="139"/>
    </row>
    <row r="3888" spans="1:16" x14ac:dyDescent="0.2">
      <c r="A3888" s="357"/>
      <c r="B3888" s="347"/>
      <c r="C3888" s="365"/>
      <c r="D3888" s="349"/>
      <c r="E3888" s="349"/>
      <c r="F3888" s="350"/>
      <c r="G3888" s="349"/>
      <c r="H3888" s="349"/>
      <c r="I3888" s="353"/>
      <c r="J3888" s="352"/>
      <c r="K3888" s="353"/>
      <c r="L3888" s="352"/>
      <c r="M3888" s="364"/>
      <c r="N3888" s="74"/>
      <c r="O3888" s="74"/>
      <c r="P3888" s="139"/>
    </row>
    <row r="3889" spans="1:16" x14ac:dyDescent="0.2">
      <c r="A3889" s="357"/>
      <c r="B3889" s="347"/>
      <c r="C3889" s="365"/>
      <c r="D3889" s="349"/>
      <c r="E3889" s="349"/>
      <c r="F3889" s="350"/>
      <c r="G3889" s="349"/>
      <c r="H3889" s="349"/>
      <c r="I3889" s="353"/>
      <c r="J3889" s="352"/>
      <c r="K3889" s="353"/>
      <c r="L3889" s="352"/>
      <c r="M3889" s="364"/>
      <c r="N3889" s="74"/>
      <c r="O3889" s="74"/>
      <c r="P3889" s="139"/>
    </row>
    <row r="3890" spans="1:16" x14ac:dyDescent="0.2">
      <c r="A3890" s="357"/>
      <c r="B3890" s="347"/>
      <c r="C3890" s="365"/>
      <c r="D3890" s="349"/>
      <c r="E3890" s="349"/>
      <c r="F3890" s="350"/>
      <c r="G3890" s="349"/>
      <c r="H3890" s="349"/>
      <c r="I3890" s="353"/>
      <c r="J3890" s="352"/>
      <c r="K3890" s="353"/>
      <c r="L3890" s="352"/>
      <c r="M3890" s="364"/>
      <c r="N3890" s="74"/>
      <c r="O3890" s="74"/>
      <c r="P3890" s="139"/>
    </row>
    <row r="3891" spans="1:16" x14ac:dyDescent="0.2">
      <c r="A3891" s="357"/>
      <c r="B3891" s="347"/>
      <c r="C3891" s="365"/>
      <c r="D3891" s="349"/>
      <c r="E3891" s="349"/>
      <c r="F3891" s="350"/>
      <c r="G3891" s="349"/>
      <c r="H3891" s="349"/>
      <c r="I3891" s="353"/>
      <c r="J3891" s="352"/>
      <c r="K3891" s="353"/>
      <c r="L3891" s="352"/>
      <c r="M3891" s="364"/>
      <c r="N3891" s="74"/>
      <c r="O3891" s="74"/>
      <c r="P3891" s="139"/>
    </row>
    <row r="3892" spans="1:16" x14ac:dyDescent="0.2">
      <c r="A3892" s="357"/>
      <c r="B3892" s="347"/>
      <c r="C3892" s="365"/>
      <c r="D3892" s="349"/>
      <c r="E3892" s="349"/>
      <c r="F3892" s="350"/>
      <c r="G3892" s="349"/>
      <c r="H3892" s="349"/>
      <c r="I3892" s="353"/>
      <c r="J3892" s="352"/>
      <c r="K3892" s="353"/>
      <c r="L3892" s="352"/>
      <c r="M3892" s="364"/>
      <c r="N3892" s="74"/>
      <c r="O3892" s="74"/>
      <c r="P3892" s="139"/>
    </row>
    <row r="3893" spans="1:16" x14ac:dyDescent="0.2">
      <c r="A3893" s="357"/>
      <c r="B3893" s="347"/>
      <c r="C3893" s="365"/>
      <c r="D3893" s="349"/>
      <c r="E3893" s="349"/>
      <c r="F3893" s="350"/>
      <c r="G3893" s="349"/>
      <c r="H3893" s="349"/>
      <c r="I3893" s="353"/>
      <c r="J3893" s="352"/>
      <c r="K3893" s="353"/>
      <c r="L3893" s="352"/>
      <c r="M3893" s="364"/>
      <c r="N3893" s="74"/>
      <c r="O3893" s="74"/>
      <c r="P3893" s="139"/>
    </row>
    <row r="3894" spans="1:16" x14ac:dyDescent="0.2">
      <c r="A3894" s="357"/>
      <c r="B3894" s="347"/>
      <c r="C3894" s="365"/>
      <c r="D3894" s="349"/>
      <c r="E3894" s="349"/>
      <c r="F3894" s="350"/>
      <c r="G3894" s="349"/>
      <c r="H3894" s="349"/>
      <c r="I3894" s="353"/>
      <c r="J3894" s="352"/>
      <c r="K3894" s="353"/>
      <c r="L3894" s="352"/>
      <c r="M3894" s="364"/>
      <c r="N3894" s="74"/>
      <c r="O3894" s="74"/>
      <c r="P3894" s="139"/>
    </row>
    <row r="3895" spans="1:16" x14ac:dyDescent="0.2">
      <c r="A3895" s="357"/>
      <c r="B3895" s="347"/>
      <c r="C3895" s="365"/>
      <c r="D3895" s="349"/>
      <c r="E3895" s="349"/>
      <c r="F3895" s="350"/>
      <c r="G3895" s="349"/>
      <c r="H3895" s="349"/>
      <c r="I3895" s="353"/>
      <c r="J3895" s="352"/>
      <c r="K3895" s="353"/>
      <c r="L3895" s="352"/>
      <c r="M3895" s="364"/>
      <c r="N3895" s="74"/>
      <c r="O3895" s="74"/>
      <c r="P3895" s="139"/>
    </row>
    <row r="3896" spans="1:16" x14ac:dyDescent="0.2">
      <c r="A3896" s="357"/>
      <c r="B3896" s="347"/>
      <c r="C3896" s="365"/>
      <c r="D3896" s="349"/>
      <c r="E3896" s="349"/>
      <c r="F3896" s="350"/>
      <c r="G3896" s="349"/>
      <c r="H3896" s="349"/>
      <c r="I3896" s="353"/>
      <c r="J3896" s="352"/>
      <c r="K3896" s="353"/>
      <c r="L3896" s="352"/>
      <c r="M3896" s="364"/>
      <c r="N3896" s="74"/>
      <c r="O3896" s="74"/>
      <c r="P3896" s="139"/>
    </row>
    <row r="3897" spans="1:16" x14ac:dyDescent="0.2">
      <c r="A3897" s="357"/>
      <c r="B3897" s="347"/>
      <c r="C3897" s="365"/>
      <c r="D3897" s="349"/>
      <c r="E3897" s="349"/>
      <c r="F3897" s="350"/>
      <c r="G3897" s="349"/>
      <c r="H3897" s="349"/>
      <c r="I3897" s="353"/>
      <c r="J3897" s="352"/>
      <c r="K3897" s="353"/>
      <c r="L3897" s="352"/>
      <c r="M3897" s="364"/>
      <c r="N3897" s="74"/>
      <c r="O3897" s="74"/>
      <c r="P3897" s="139"/>
    </row>
    <row r="3898" spans="1:16" x14ac:dyDescent="0.2">
      <c r="A3898" s="357"/>
      <c r="B3898" s="347"/>
      <c r="C3898" s="365"/>
      <c r="D3898" s="349"/>
      <c r="E3898" s="349"/>
      <c r="F3898" s="350"/>
      <c r="G3898" s="349"/>
      <c r="H3898" s="349"/>
      <c r="I3898" s="353"/>
      <c r="J3898" s="352"/>
      <c r="K3898" s="353"/>
      <c r="L3898" s="352"/>
      <c r="M3898" s="364"/>
      <c r="N3898" s="74"/>
      <c r="O3898" s="74"/>
      <c r="P3898" s="139"/>
    </row>
    <row r="3899" spans="1:16" x14ac:dyDescent="0.2">
      <c r="A3899" s="357"/>
      <c r="B3899" s="347"/>
      <c r="C3899" s="365"/>
      <c r="D3899" s="349"/>
      <c r="E3899" s="349"/>
      <c r="F3899" s="350"/>
      <c r="G3899" s="349"/>
      <c r="H3899" s="349"/>
      <c r="I3899" s="353"/>
      <c r="J3899" s="352"/>
      <c r="K3899" s="353"/>
      <c r="L3899" s="352"/>
      <c r="M3899" s="364"/>
      <c r="N3899" s="74"/>
      <c r="O3899" s="74"/>
      <c r="P3899" s="139"/>
    </row>
    <row r="3900" spans="1:16" x14ac:dyDescent="0.2">
      <c r="A3900" s="357"/>
      <c r="B3900" s="347"/>
      <c r="C3900" s="365"/>
      <c r="D3900" s="349"/>
      <c r="E3900" s="349"/>
      <c r="F3900" s="350"/>
      <c r="G3900" s="349"/>
      <c r="H3900" s="349"/>
      <c r="I3900" s="353"/>
      <c r="J3900" s="352"/>
      <c r="K3900" s="353"/>
      <c r="L3900" s="352"/>
      <c r="M3900" s="364"/>
      <c r="N3900" s="74"/>
      <c r="O3900" s="74"/>
      <c r="P3900" s="139"/>
    </row>
    <row r="3901" spans="1:16" x14ac:dyDescent="0.2">
      <c r="A3901" s="357"/>
      <c r="B3901" s="347"/>
      <c r="C3901" s="365"/>
      <c r="D3901" s="349"/>
      <c r="E3901" s="349"/>
      <c r="F3901" s="350"/>
      <c r="G3901" s="349"/>
      <c r="H3901" s="349"/>
      <c r="I3901" s="353"/>
      <c r="J3901" s="352"/>
      <c r="K3901" s="353"/>
      <c r="L3901" s="352"/>
      <c r="M3901" s="364"/>
      <c r="N3901" s="74"/>
      <c r="O3901" s="74"/>
      <c r="P3901" s="139"/>
    </row>
    <row r="3902" spans="1:16" x14ac:dyDescent="0.2">
      <c r="A3902" s="357"/>
      <c r="B3902" s="347"/>
      <c r="C3902" s="365"/>
      <c r="D3902" s="349"/>
      <c r="E3902" s="349"/>
      <c r="F3902" s="350"/>
      <c r="G3902" s="349"/>
      <c r="H3902" s="349"/>
      <c r="I3902" s="353"/>
      <c r="J3902" s="352"/>
      <c r="K3902" s="353"/>
      <c r="L3902" s="352"/>
      <c r="M3902" s="364"/>
      <c r="N3902" s="74"/>
      <c r="O3902" s="74"/>
      <c r="P3902" s="139"/>
    </row>
    <row r="3903" spans="1:16" x14ac:dyDescent="0.2">
      <c r="A3903" s="357"/>
      <c r="B3903" s="347"/>
      <c r="C3903" s="365"/>
      <c r="D3903" s="349"/>
      <c r="E3903" s="349"/>
      <c r="F3903" s="350"/>
      <c r="G3903" s="349"/>
      <c r="H3903" s="349"/>
      <c r="I3903" s="353"/>
      <c r="J3903" s="352"/>
      <c r="K3903" s="353"/>
      <c r="L3903" s="352"/>
      <c r="M3903" s="364"/>
      <c r="N3903" s="74"/>
      <c r="O3903" s="74"/>
      <c r="P3903" s="139"/>
    </row>
    <row r="3904" spans="1:16" x14ac:dyDescent="0.2">
      <c r="A3904" s="357"/>
      <c r="B3904" s="347"/>
      <c r="C3904" s="365"/>
      <c r="D3904" s="349"/>
      <c r="E3904" s="349"/>
      <c r="F3904" s="350"/>
      <c r="G3904" s="349"/>
      <c r="H3904" s="349"/>
      <c r="I3904" s="353"/>
      <c r="J3904" s="352"/>
      <c r="K3904" s="353"/>
      <c r="L3904" s="352"/>
      <c r="M3904" s="364"/>
      <c r="N3904" s="74"/>
      <c r="O3904" s="74"/>
      <c r="P3904" s="139"/>
    </row>
    <row r="3905" spans="1:16" x14ac:dyDescent="0.2">
      <c r="A3905" s="357"/>
      <c r="B3905" s="347"/>
      <c r="C3905" s="365"/>
      <c r="D3905" s="349"/>
      <c r="E3905" s="349"/>
      <c r="F3905" s="350"/>
      <c r="G3905" s="349"/>
      <c r="H3905" s="349"/>
      <c r="I3905" s="353"/>
      <c r="J3905" s="352"/>
      <c r="K3905" s="353"/>
      <c r="L3905" s="352"/>
      <c r="M3905" s="364"/>
      <c r="N3905" s="74"/>
      <c r="O3905" s="74"/>
      <c r="P3905" s="139"/>
    </row>
    <row r="3906" spans="1:16" x14ac:dyDescent="0.2">
      <c r="A3906" s="357"/>
      <c r="B3906" s="347"/>
      <c r="C3906" s="365"/>
      <c r="D3906" s="349"/>
      <c r="E3906" s="349"/>
      <c r="F3906" s="350"/>
      <c r="G3906" s="349"/>
      <c r="H3906" s="349"/>
      <c r="I3906" s="353"/>
      <c r="J3906" s="352"/>
      <c r="K3906" s="353"/>
      <c r="L3906" s="352"/>
      <c r="M3906" s="364"/>
      <c r="N3906" s="74"/>
      <c r="O3906" s="74"/>
      <c r="P3906" s="139"/>
    </row>
    <row r="3907" spans="1:16" x14ac:dyDescent="0.2">
      <c r="A3907" s="357"/>
      <c r="B3907" s="347"/>
      <c r="C3907" s="365"/>
      <c r="D3907" s="349"/>
      <c r="E3907" s="349"/>
      <c r="F3907" s="350"/>
      <c r="G3907" s="349"/>
      <c r="H3907" s="349"/>
      <c r="I3907" s="353"/>
      <c r="J3907" s="352"/>
      <c r="K3907" s="353"/>
      <c r="L3907" s="352"/>
      <c r="M3907" s="364"/>
      <c r="N3907" s="74"/>
      <c r="O3907" s="74"/>
      <c r="P3907" s="139"/>
    </row>
    <row r="3908" spans="1:16" x14ac:dyDescent="0.2">
      <c r="A3908" s="357"/>
      <c r="B3908" s="347"/>
      <c r="C3908" s="365"/>
      <c r="D3908" s="349"/>
      <c r="E3908" s="349"/>
      <c r="F3908" s="350"/>
      <c r="G3908" s="349"/>
      <c r="H3908" s="349"/>
      <c r="I3908" s="353"/>
      <c r="J3908" s="352"/>
      <c r="K3908" s="353"/>
      <c r="L3908" s="352"/>
      <c r="M3908" s="364"/>
      <c r="N3908" s="74"/>
      <c r="O3908" s="74"/>
      <c r="P3908" s="139"/>
    </row>
    <row r="3909" spans="1:16" x14ac:dyDescent="0.2">
      <c r="A3909" s="357"/>
      <c r="B3909" s="347"/>
      <c r="C3909" s="365"/>
      <c r="D3909" s="349"/>
      <c r="E3909" s="349"/>
      <c r="F3909" s="350"/>
      <c r="G3909" s="349"/>
      <c r="H3909" s="349"/>
      <c r="I3909" s="353"/>
      <c r="J3909" s="352"/>
      <c r="K3909" s="353"/>
      <c r="L3909" s="352"/>
      <c r="M3909" s="364"/>
      <c r="N3909" s="74"/>
      <c r="O3909" s="74"/>
      <c r="P3909" s="139"/>
    </row>
    <row r="3910" spans="1:16" x14ac:dyDescent="0.2">
      <c r="A3910" s="357"/>
      <c r="B3910" s="347"/>
      <c r="C3910" s="365"/>
      <c r="D3910" s="349"/>
      <c r="E3910" s="349"/>
      <c r="F3910" s="350"/>
      <c r="G3910" s="349"/>
      <c r="H3910" s="349"/>
      <c r="I3910" s="353"/>
      <c r="J3910" s="352"/>
      <c r="K3910" s="353"/>
      <c r="L3910" s="352"/>
      <c r="M3910" s="364"/>
      <c r="N3910" s="74"/>
      <c r="O3910" s="74"/>
      <c r="P3910" s="139"/>
    </row>
    <row r="3911" spans="1:16" x14ac:dyDescent="0.2">
      <c r="A3911" s="357"/>
      <c r="B3911" s="347"/>
      <c r="C3911" s="365"/>
      <c r="D3911" s="349"/>
      <c r="E3911" s="349"/>
      <c r="F3911" s="350"/>
      <c r="G3911" s="349"/>
      <c r="H3911" s="349"/>
      <c r="I3911" s="353"/>
      <c r="J3911" s="352"/>
      <c r="K3911" s="353"/>
      <c r="L3911" s="352"/>
      <c r="M3911" s="364"/>
      <c r="N3911" s="74"/>
      <c r="O3911" s="74"/>
      <c r="P3911" s="139"/>
    </row>
    <row r="3912" spans="1:16" x14ac:dyDescent="0.2">
      <c r="A3912" s="357"/>
      <c r="B3912" s="347"/>
      <c r="C3912" s="365"/>
      <c r="D3912" s="349"/>
      <c r="E3912" s="349"/>
      <c r="F3912" s="350"/>
      <c r="G3912" s="349"/>
      <c r="H3912" s="349"/>
      <c r="I3912" s="353"/>
      <c r="J3912" s="352"/>
      <c r="K3912" s="353"/>
      <c r="L3912" s="352"/>
      <c r="M3912" s="364"/>
      <c r="N3912" s="74"/>
      <c r="O3912" s="74"/>
      <c r="P3912" s="139"/>
    </row>
    <row r="3913" spans="1:16" x14ac:dyDescent="0.2">
      <c r="A3913" s="357"/>
      <c r="B3913" s="347"/>
      <c r="C3913" s="365"/>
      <c r="D3913" s="349"/>
      <c r="E3913" s="349"/>
      <c r="F3913" s="350"/>
      <c r="G3913" s="349"/>
      <c r="H3913" s="349"/>
      <c r="I3913" s="353"/>
      <c r="J3913" s="352"/>
      <c r="K3913" s="353"/>
      <c r="L3913" s="352"/>
      <c r="M3913" s="364"/>
      <c r="N3913" s="74"/>
      <c r="O3913" s="74"/>
      <c r="P3913" s="139"/>
    </row>
    <row r="3914" spans="1:16" x14ac:dyDescent="0.2">
      <c r="A3914" s="357"/>
      <c r="B3914" s="347"/>
      <c r="C3914" s="365"/>
      <c r="D3914" s="349"/>
      <c r="E3914" s="349"/>
      <c r="F3914" s="350"/>
      <c r="G3914" s="349"/>
      <c r="H3914" s="349"/>
      <c r="I3914" s="353"/>
      <c r="J3914" s="352"/>
      <c r="K3914" s="353"/>
      <c r="L3914" s="352"/>
      <c r="M3914" s="364"/>
      <c r="N3914" s="74"/>
      <c r="O3914" s="74"/>
      <c r="P3914" s="139"/>
    </row>
    <row r="3915" spans="1:16" x14ac:dyDescent="0.2">
      <c r="A3915" s="357"/>
      <c r="B3915" s="347"/>
      <c r="C3915" s="365"/>
      <c r="D3915" s="349"/>
      <c r="E3915" s="349"/>
      <c r="F3915" s="350"/>
      <c r="G3915" s="349"/>
      <c r="H3915" s="349"/>
      <c r="I3915" s="353"/>
      <c r="J3915" s="352"/>
      <c r="K3915" s="353"/>
      <c r="L3915" s="352"/>
      <c r="M3915" s="364"/>
      <c r="N3915" s="74"/>
      <c r="O3915" s="74"/>
      <c r="P3915" s="139"/>
    </row>
    <row r="3916" spans="1:16" x14ac:dyDescent="0.2">
      <c r="A3916" s="357"/>
      <c r="B3916" s="347"/>
      <c r="C3916" s="365"/>
      <c r="D3916" s="349"/>
      <c r="E3916" s="349"/>
      <c r="F3916" s="350"/>
      <c r="G3916" s="349"/>
      <c r="H3916" s="349"/>
      <c r="I3916" s="353"/>
      <c r="J3916" s="352"/>
      <c r="K3916" s="353"/>
      <c r="L3916" s="352"/>
      <c r="M3916" s="364"/>
      <c r="N3916" s="74"/>
      <c r="O3916" s="74"/>
      <c r="P3916" s="139"/>
    </row>
    <row r="3917" spans="1:16" x14ac:dyDescent="0.2">
      <c r="A3917" s="357"/>
      <c r="B3917" s="347"/>
      <c r="C3917" s="365"/>
      <c r="D3917" s="349"/>
      <c r="E3917" s="349"/>
      <c r="F3917" s="350"/>
      <c r="G3917" s="349"/>
      <c r="H3917" s="349"/>
      <c r="I3917" s="353"/>
      <c r="J3917" s="352"/>
      <c r="K3917" s="353"/>
      <c r="L3917" s="352"/>
      <c r="M3917" s="364"/>
      <c r="N3917" s="74"/>
      <c r="O3917" s="74"/>
      <c r="P3917" s="139"/>
    </row>
    <row r="3918" spans="1:16" x14ac:dyDescent="0.2">
      <c r="A3918" s="357"/>
      <c r="B3918" s="347"/>
      <c r="C3918" s="365"/>
      <c r="D3918" s="349"/>
      <c r="E3918" s="349"/>
      <c r="F3918" s="350"/>
      <c r="G3918" s="349"/>
      <c r="H3918" s="349"/>
      <c r="I3918" s="353"/>
      <c r="J3918" s="352"/>
      <c r="K3918" s="353"/>
      <c r="L3918" s="352"/>
      <c r="M3918" s="364"/>
      <c r="N3918" s="74"/>
      <c r="O3918" s="74"/>
      <c r="P3918" s="139"/>
    </row>
    <row r="3919" spans="1:16" x14ac:dyDescent="0.2">
      <c r="A3919" s="357"/>
      <c r="B3919" s="347"/>
      <c r="C3919" s="365"/>
      <c r="D3919" s="349"/>
      <c r="E3919" s="349"/>
      <c r="F3919" s="350"/>
      <c r="G3919" s="349"/>
      <c r="H3919" s="349"/>
      <c r="I3919" s="353"/>
      <c r="J3919" s="352"/>
      <c r="K3919" s="353"/>
      <c r="L3919" s="352"/>
      <c r="M3919" s="364"/>
      <c r="N3919" s="74"/>
      <c r="O3919" s="74"/>
      <c r="P3919" s="139"/>
    </row>
    <row r="3920" spans="1:16" x14ac:dyDescent="0.2">
      <c r="A3920" s="357"/>
      <c r="B3920" s="347"/>
      <c r="C3920" s="365"/>
      <c r="D3920" s="349"/>
      <c r="E3920" s="349"/>
      <c r="F3920" s="350"/>
      <c r="G3920" s="349"/>
      <c r="H3920" s="349"/>
      <c r="I3920" s="353"/>
      <c r="J3920" s="352"/>
      <c r="K3920" s="353"/>
      <c r="L3920" s="352"/>
      <c r="M3920" s="364"/>
      <c r="N3920" s="74"/>
      <c r="O3920" s="74"/>
      <c r="P3920" s="139"/>
    </row>
    <row r="3921" spans="1:16" x14ac:dyDescent="0.2">
      <c r="A3921" s="357"/>
      <c r="B3921" s="347"/>
      <c r="C3921" s="365"/>
      <c r="D3921" s="349"/>
      <c r="E3921" s="349"/>
      <c r="F3921" s="350"/>
      <c r="G3921" s="349"/>
      <c r="H3921" s="349"/>
      <c r="I3921" s="353"/>
      <c r="J3921" s="352"/>
      <c r="K3921" s="353"/>
      <c r="L3921" s="352"/>
      <c r="M3921" s="364"/>
      <c r="N3921" s="74"/>
      <c r="O3921" s="74"/>
      <c r="P3921" s="139"/>
    </row>
    <row r="3922" spans="1:16" x14ac:dyDescent="0.2">
      <c r="A3922" s="357"/>
      <c r="B3922" s="347"/>
      <c r="C3922" s="365"/>
      <c r="D3922" s="349"/>
      <c r="E3922" s="349"/>
      <c r="F3922" s="350"/>
      <c r="G3922" s="349"/>
      <c r="H3922" s="349"/>
      <c r="I3922" s="353"/>
      <c r="J3922" s="352"/>
      <c r="K3922" s="353"/>
      <c r="L3922" s="352"/>
      <c r="M3922" s="364"/>
      <c r="N3922" s="74"/>
      <c r="O3922" s="74"/>
      <c r="P3922" s="139"/>
    </row>
    <row r="3923" spans="1:16" x14ac:dyDescent="0.2">
      <c r="A3923" s="357"/>
      <c r="B3923" s="347"/>
      <c r="C3923" s="365"/>
      <c r="D3923" s="349"/>
      <c r="E3923" s="349"/>
      <c r="F3923" s="350"/>
      <c r="G3923" s="349"/>
      <c r="H3923" s="349"/>
      <c r="I3923" s="353"/>
      <c r="J3923" s="352"/>
      <c r="K3923" s="353"/>
      <c r="L3923" s="352"/>
      <c r="M3923" s="364"/>
      <c r="N3923" s="74"/>
      <c r="O3923" s="74"/>
      <c r="P3923" s="139"/>
    </row>
    <row r="3924" spans="1:16" x14ac:dyDescent="0.2">
      <c r="A3924" s="357"/>
      <c r="B3924" s="347"/>
      <c r="C3924" s="365"/>
      <c r="D3924" s="349"/>
      <c r="E3924" s="349"/>
      <c r="F3924" s="350"/>
      <c r="G3924" s="349"/>
      <c r="H3924" s="349"/>
      <c r="I3924" s="353"/>
      <c r="J3924" s="352"/>
      <c r="K3924" s="353"/>
      <c r="L3924" s="352"/>
      <c r="M3924" s="364"/>
      <c r="N3924" s="74"/>
      <c r="O3924" s="74"/>
      <c r="P3924" s="139"/>
    </row>
    <row r="3925" spans="1:16" x14ac:dyDescent="0.2">
      <c r="A3925" s="357"/>
      <c r="B3925" s="347"/>
      <c r="C3925" s="365"/>
      <c r="D3925" s="349"/>
      <c r="E3925" s="349"/>
      <c r="F3925" s="350"/>
      <c r="G3925" s="349"/>
      <c r="H3925" s="349"/>
      <c r="I3925" s="353"/>
      <c r="J3925" s="352"/>
      <c r="K3925" s="353"/>
      <c r="L3925" s="352"/>
      <c r="M3925" s="364"/>
      <c r="N3925" s="74"/>
      <c r="O3925" s="74"/>
      <c r="P3925" s="139"/>
    </row>
    <row r="3926" spans="1:16" x14ac:dyDescent="0.2">
      <c r="A3926" s="357"/>
      <c r="B3926" s="347"/>
      <c r="C3926" s="365"/>
      <c r="D3926" s="349"/>
      <c r="E3926" s="349"/>
      <c r="F3926" s="350"/>
      <c r="G3926" s="349"/>
      <c r="H3926" s="349"/>
      <c r="I3926" s="353"/>
      <c r="J3926" s="352"/>
      <c r="K3926" s="353"/>
      <c r="L3926" s="352"/>
      <c r="M3926" s="364"/>
      <c r="N3926" s="74"/>
      <c r="O3926" s="74"/>
      <c r="P3926" s="139"/>
    </row>
    <row r="3927" spans="1:16" x14ac:dyDescent="0.2">
      <c r="A3927" s="357"/>
      <c r="B3927" s="347"/>
      <c r="C3927" s="365"/>
      <c r="D3927" s="349"/>
      <c r="E3927" s="349"/>
      <c r="F3927" s="350"/>
      <c r="G3927" s="349"/>
      <c r="H3927" s="349"/>
      <c r="I3927" s="353"/>
      <c r="J3927" s="352"/>
      <c r="K3927" s="353"/>
      <c r="L3927" s="352"/>
      <c r="M3927" s="364"/>
      <c r="N3927" s="74"/>
      <c r="O3927" s="74"/>
      <c r="P3927" s="139"/>
    </row>
    <row r="3928" spans="1:16" x14ac:dyDescent="0.2">
      <c r="A3928" s="357"/>
      <c r="B3928" s="347"/>
      <c r="C3928" s="365"/>
      <c r="D3928" s="349"/>
      <c r="E3928" s="349"/>
      <c r="F3928" s="350"/>
      <c r="G3928" s="349"/>
      <c r="H3928" s="349"/>
      <c r="I3928" s="353"/>
      <c r="J3928" s="352"/>
      <c r="K3928" s="353"/>
      <c r="L3928" s="352"/>
      <c r="M3928" s="364"/>
      <c r="N3928" s="74"/>
      <c r="O3928" s="74"/>
      <c r="P3928" s="139"/>
    </row>
    <row r="3929" spans="1:16" x14ac:dyDescent="0.2">
      <c r="A3929" s="357"/>
      <c r="B3929" s="347"/>
      <c r="C3929" s="365"/>
      <c r="D3929" s="349"/>
      <c r="E3929" s="349"/>
      <c r="F3929" s="350"/>
      <c r="G3929" s="349"/>
      <c r="H3929" s="349"/>
      <c r="I3929" s="353"/>
      <c r="J3929" s="352"/>
      <c r="K3929" s="353"/>
      <c r="L3929" s="352"/>
      <c r="M3929" s="364"/>
      <c r="N3929" s="74"/>
      <c r="O3929" s="74"/>
      <c r="P3929" s="139"/>
    </row>
    <row r="3930" spans="1:16" x14ac:dyDescent="0.2">
      <c r="A3930" s="357"/>
      <c r="B3930" s="347"/>
      <c r="C3930" s="365"/>
      <c r="D3930" s="349"/>
      <c r="E3930" s="349"/>
      <c r="F3930" s="350"/>
      <c r="G3930" s="349"/>
      <c r="H3930" s="349"/>
      <c r="I3930" s="353"/>
      <c r="J3930" s="352"/>
      <c r="K3930" s="353"/>
      <c r="L3930" s="352"/>
      <c r="M3930" s="364"/>
      <c r="N3930" s="74"/>
      <c r="O3930" s="74"/>
      <c r="P3930" s="139"/>
    </row>
    <row r="3931" spans="1:16" x14ac:dyDescent="0.2">
      <c r="A3931" s="357"/>
      <c r="B3931" s="347"/>
      <c r="C3931" s="365"/>
      <c r="D3931" s="349"/>
      <c r="E3931" s="349"/>
      <c r="F3931" s="350"/>
      <c r="G3931" s="349"/>
      <c r="H3931" s="349"/>
      <c r="I3931" s="353"/>
      <c r="J3931" s="352"/>
      <c r="K3931" s="353"/>
      <c r="L3931" s="352"/>
      <c r="M3931" s="364"/>
      <c r="N3931" s="74"/>
      <c r="O3931" s="74"/>
      <c r="P3931" s="139"/>
    </row>
    <row r="3932" spans="1:16" x14ac:dyDescent="0.2">
      <c r="A3932" s="357"/>
      <c r="B3932" s="347"/>
      <c r="C3932" s="365"/>
      <c r="D3932" s="349"/>
      <c r="E3932" s="349"/>
      <c r="F3932" s="350"/>
      <c r="G3932" s="349"/>
      <c r="H3932" s="349"/>
      <c r="I3932" s="353"/>
      <c r="J3932" s="352"/>
      <c r="K3932" s="353"/>
      <c r="L3932" s="352"/>
      <c r="M3932" s="364"/>
      <c r="N3932" s="74"/>
      <c r="O3932" s="74"/>
      <c r="P3932" s="139"/>
    </row>
    <row r="3933" spans="1:16" x14ac:dyDescent="0.2">
      <c r="A3933" s="357"/>
      <c r="B3933" s="347"/>
      <c r="C3933" s="365"/>
      <c r="D3933" s="349"/>
      <c r="E3933" s="349"/>
      <c r="F3933" s="350"/>
      <c r="G3933" s="349"/>
      <c r="H3933" s="349"/>
      <c r="I3933" s="353"/>
      <c r="J3933" s="352"/>
      <c r="K3933" s="353"/>
      <c r="L3933" s="352"/>
      <c r="M3933" s="364"/>
      <c r="N3933" s="74"/>
      <c r="O3933" s="74"/>
      <c r="P3933" s="139"/>
    </row>
    <row r="3934" spans="1:16" x14ac:dyDescent="0.2">
      <c r="A3934" s="357"/>
      <c r="B3934" s="347"/>
      <c r="C3934" s="365"/>
      <c r="D3934" s="349"/>
      <c r="E3934" s="349"/>
      <c r="F3934" s="350"/>
      <c r="G3934" s="349"/>
      <c r="H3934" s="349"/>
      <c r="I3934" s="353"/>
      <c r="J3934" s="352"/>
      <c r="K3934" s="353"/>
      <c r="L3934" s="352"/>
      <c r="M3934" s="364"/>
      <c r="N3934" s="74"/>
      <c r="O3934" s="74"/>
      <c r="P3934" s="139"/>
    </row>
    <row r="3935" spans="1:16" x14ac:dyDescent="0.2">
      <c r="A3935" s="357"/>
      <c r="B3935" s="347"/>
      <c r="C3935" s="365"/>
      <c r="D3935" s="349"/>
      <c r="E3935" s="349"/>
      <c r="F3935" s="350"/>
      <c r="G3935" s="349"/>
      <c r="H3935" s="349"/>
      <c r="I3935" s="353"/>
      <c r="J3935" s="352"/>
      <c r="K3935" s="353"/>
      <c r="L3935" s="352"/>
      <c r="M3935" s="364"/>
      <c r="N3935" s="74"/>
      <c r="O3935" s="74"/>
      <c r="P3935" s="139"/>
    </row>
    <row r="3936" spans="1:16" x14ac:dyDescent="0.2">
      <c r="A3936" s="357"/>
      <c r="B3936" s="347"/>
      <c r="C3936" s="365"/>
      <c r="D3936" s="349"/>
      <c r="E3936" s="349"/>
      <c r="F3936" s="350"/>
      <c r="G3936" s="349"/>
      <c r="H3936" s="349"/>
      <c r="I3936" s="353"/>
      <c r="J3936" s="352"/>
      <c r="K3936" s="353"/>
      <c r="L3936" s="352"/>
      <c r="M3936" s="364"/>
      <c r="N3936" s="74"/>
      <c r="O3936" s="74"/>
      <c r="P3936" s="139"/>
    </row>
    <row r="3937" spans="1:16" x14ac:dyDescent="0.2">
      <c r="A3937" s="357"/>
      <c r="B3937" s="347"/>
      <c r="C3937" s="365"/>
      <c r="D3937" s="349"/>
      <c r="E3937" s="349"/>
      <c r="F3937" s="350"/>
      <c r="G3937" s="349"/>
      <c r="H3937" s="349"/>
      <c r="I3937" s="353"/>
      <c r="J3937" s="352"/>
      <c r="K3937" s="353"/>
      <c r="L3937" s="352"/>
      <c r="M3937" s="364"/>
      <c r="N3937" s="74"/>
      <c r="O3937" s="74"/>
      <c r="P3937" s="139"/>
    </row>
    <row r="3938" spans="1:16" x14ac:dyDescent="0.2">
      <c r="A3938" s="357"/>
      <c r="B3938" s="347"/>
      <c r="C3938" s="365"/>
      <c r="D3938" s="349"/>
      <c r="E3938" s="349"/>
      <c r="F3938" s="350"/>
      <c r="G3938" s="349"/>
      <c r="H3938" s="349"/>
      <c r="I3938" s="353"/>
      <c r="J3938" s="352"/>
      <c r="K3938" s="353"/>
      <c r="L3938" s="352"/>
      <c r="M3938" s="364"/>
      <c r="N3938" s="74"/>
      <c r="O3938" s="74"/>
      <c r="P3938" s="139"/>
    </row>
    <row r="3939" spans="1:16" x14ac:dyDescent="0.2">
      <c r="A3939" s="357"/>
      <c r="B3939" s="347"/>
      <c r="C3939" s="365"/>
      <c r="D3939" s="349"/>
      <c r="E3939" s="349"/>
      <c r="F3939" s="350"/>
      <c r="G3939" s="349"/>
      <c r="H3939" s="349"/>
      <c r="I3939" s="353"/>
      <c r="J3939" s="352"/>
      <c r="K3939" s="353"/>
      <c r="L3939" s="352"/>
      <c r="M3939" s="364"/>
      <c r="N3939" s="74"/>
      <c r="O3939" s="74"/>
      <c r="P3939" s="139"/>
    </row>
    <row r="3940" spans="1:16" x14ac:dyDescent="0.2">
      <c r="A3940" s="357"/>
      <c r="B3940" s="347"/>
      <c r="C3940" s="365"/>
      <c r="D3940" s="349"/>
      <c r="E3940" s="349"/>
      <c r="F3940" s="350"/>
      <c r="G3940" s="349"/>
      <c r="H3940" s="349"/>
      <c r="I3940" s="353"/>
      <c r="J3940" s="352"/>
      <c r="K3940" s="353"/>
      <c r="L3940" s="352"/>
      <c r="M3940" s="364"/>
      <c r="N3940" s="74"/>
      <c r="O3940" s="74"/>
      <c r="P3940" s="139"/>
    </row>
    <row r="3941" spans="1:16" x14ac:dyDescent="0.2">
      <c r="A3941" s="357"/>
      <c r="B3941" s="347"/>
      <c r="C3941" s="365"/>
      <c r="D3941" s="349"/>
      <c r="E3941" s="349"/>
      <c r="F3941" s="350"/>
      <c r="G3941" s="349"/>
      <c r="H3941" s="349"/>
      <c r="I3941" s="353"/>
      <c r="J3941" s="352"/>
      <c r="K3941" s="353"/>
      <c r="L3941" s="352"/>
      <c r="M3941" s="364"/>
      <c r="N3941" s="74"/>
      <c r="O3941" s="74"/>
      <c r="P3941" s="139"/>
    </row>
    <row r="3942" spans="1:16" x14ac:dyDescent="0.2">
      <c r="A3942" s="357"/>
      <c r="B3942" s="347"/>
      <c r="C3942" s="365"/>
      <c r="D3942" s="349"/>
      <c r="E3942" s="349"/>
      <c r="F3942" s="350"/>
      <c r="G3942" s="349"/>
      <c r="H3942" s="349"/>
      <c r="I3942" s="353"/>
      <c r="J3942" s="352"/>
      <c r="K3942" s="353"/>
      <c r="L3942" s="352"/>
      <c r="M3942" s="364"/>
      <c r="N3942" s="74"/>
      <c r="O3942" s="74"/>
      <c r="P3942" s="139"/>
    </row>
    <row r="3943" spans="1:16" x14ac:dyDescent="0.2">
      <c r="A3943" s="357"/>
      <c r="B3943" s="347"/>
      <c r="C3943" s="365"/>
      <c r="D3943" s="349"/>
      <c r="E3943" s="349"/>
      <c r="F3943" s="350"/>
      <c r="G3943" s="349"/>
      <c r="H3943" s="349"/>
      <c r="I3943" s="353"/>
      <c r="J3943" s="352"/>
      <c r="K3943" s="353"/>
      <c r="L3943" s="352"/>
      <c r="M3943" s="364"/>
      <c r="N3943" s="74"/>
      <c r="O3943" s="74"/>
      <c r="P3943" s="139"/>
    </row>
    <row r="3944" spans="1:16" x14ac:dyDescent="0.2">
      <c r="A3944" s="357"/>
      <c r="B3944" s="347"/>
      <c r="C3944" s="365"/>
      <c r="D3944" s="349"/>
      <c r="E3944" s="349"/>
      <c r="F3944" s="350"/>
      <c r="G3944" s="349"/>
      <c r="H3944" s="349"/>
      <c r="I3944" s="353"/>
      <c r="J3944" s="352"/>
      <c r="K3944" s="353"/>
      <c r="L3944" s="352"/>
      <c r="M3944" s="364"/>
      <c r="N3944" s="74"/>
      <c r="O3944" s="74"/>
      <c r="P3944" s="139"/>
    </row>
    <row r="3945" spans="1:16" x14ac:dyDescent="0.2">
      <c r="A3945" s="357"/>
      <c r="B3945" s="347"/>
      <c r="C3945" s="365"/>
      <c r="D3945" s="349"/>
      <c r="E3945" s="349"/>
      <c r="F3945" s="350"/>
      <c r="G3945" s="349"/>
      <c r="H3945" s="349"/>
      <c r="I3945" s="353"/>
      <c r="J3945" s="352"/>
      <c r="K3945" s="353"/>
      <c r="L3945" s="352"/>
      <c r="M3945" s="364"/>
      <c r="N3945" s="74"/>
      <c r="O3945" s="74"/>
      <c r="P3945" s="139"/>
    </row>
    <row r="3946" spans="1:16" x14ac:dyDescent="0.2">
      <c r="A3946" s="357"/>
      <c r="B3946" s="347"/>
      <c r="C3946" s="365"/>
      <c r="D3946" s="349"/>
      <c r="E3946" s="349"/>
      <c r="F3946" s="350"/>
      <c r="G3946" s="349"/>
      <c r="H3946" s="349"/>
      <c r="I3946" s="353"/>
      <c r="J3946" s="352"/>
      <c r="K3946" s="353"/>
      <c r="L3946" s="352"/>
      <c r="M3946" s="364"/>
      <c r="N3946" s="74"/>
      <c r="O3946" s="74"/>
      <c r="P3946" s="139"/>
    </row>
    <row r="3947" spans="1:16" x14ac:dyDescent="0.2">
      <c r="A3947" s="357"/>
      <c r="B3947" s="347"/>
      <c r="C3947" s="365"/>
      <c r="D3947" s="349"/>
      <c r="E3947" s="349"/>
      <c r="F3947" s="350"/>
      <c r="G3947" s="349"/>
      <c r="H3947" s="349"/>
      <c r="I3947" s="353"/>
      <c r="J3947" s="352"/>
      <c r="K3947" s="353"/>
      <c r="L3947" s="352"/>
      <c r="M3947" s="364"/>
      <c r="N3947" s="74"/>
      <c r="O3947" s="74"/>
      <c r="P3947" s="139"/>
    </row>
    <row r="3948" spans="1:16" x14ac:dyDescent="0.2">
      <c r="A3948" s="357"/>
      <c r="B3948" s="347"/>
      <c r="C3948" s="365"/>
      <c r="D3948" s="349"/>
      <c r="E3948" s="349"/>
      <c r="F3948" s="350"/>
      <c r="G3948" s="349"/>
      <c r="H3948" s="349"/>
      <c r="I3948" s="353"/>
      <c r="J3948" s="352"/>
      <c r="K3948" s="353"/>
      <c r="L3948" s="352"/>
      <c r="M3948" s="364"/>
      <c r="N3948" s="74"/>
      <c r="O3948" s="74"/>
      <c r="P3948" s="139"/>
    </row>
    <row r="3949" spans="1:16" x14ac:dyDescent="0.2">
      <c r="A3949" s="357"/>
      <c r="B3949" s="347"/>
      <c r="C3949" s="365"/>
      <c r="D3949" s="349"/>
      <c r="E3949" s="349"/>
      <c r="F3949" s="350"/>
      <c r="G3949" s="349"/>
      <c r="H3949" s="349"/>
      <c r="I3949" s="353"/>
      <c r="J3949" s="352"/>
      <c r="K3949" s="353"/>
      <c r="L3949" s="352"/>
      <c r="M3949" s="364"/>
      <c r="N3949" s="74"/>
      <c r="O3949" s="74"/>
      <c r="P3949" s="139"/>
    </row>
    <row r="3950" spans="1:16" x14ac:dyDescent="0.2">
      <c r="A3950" s="357"/>
      <c r="B3950" s="347"/>
      <c r="C3950" s="365"/>
      <c r="D3950" s="349"/>
      <c r="E3950" s="349"/>
      <c r="F3950" s="350"/>
      <c r="G3950" s="349"/>
      <c r="H3950" s="349"/>
      <c r="I3950" s="353"/>
      <c r="J3950" s="352"/>
      <c r="K3950" s="353"/>
      <c r="L3950" s="352"/>
      <c r="M3950" s="364"/>
      <c r="N3950" s="74"/>
      <c r="O3950" s="74"/>
      <c r="P3950" s="139"/>
    </row>
    <row r="3951" spans="1:16" x14ac:dyDescent="0.2">
      <c r="A3951" s="357"/>
      <c r="B3951" s="347"/>
      <c r="C3951" s="365"/>
      <c r="D3951" s="349"/>
      <c r="E3951" s="349"/>
      <c r="F3951" s="350"/>
      <c r="G3951" s="349"/>
      <c r="H3951" s="349"/>
      <c r="I3951" s="353"/>
      <c r="J3951" s="352"/>
      <c r="K3951" s="353"/>
      <c r="L3951" s="352"/>
      <c r="M3951" s="364"/>
      <c r="N3951" s="74"/>
      <c r="O3951" s="74"/>
      <c r="P3951" s="139"/>
    </row>
    <row r="3952" spans="1:16" x14ac:dyDescent="0.2">
      <c r="A3952" s="357"/>
      <c r="B3952" s="347"/>
      <c r="C3952" s="365"/>
      <c r="D3952" s="349"/>
      <c r="E3952" s="349"/>
      <c r="F3952" s="350"/>
      <c r="G3952" s="349"/>
      <c r="H3952" s="349"/>
      <c r="I3952" s="353"/>
      <c r="J3952" s="352"/>
      <c r="K3952" s="353"/>
      <c r="L3952" s="352"/>
      <c r="M3952" s="364"/>
      <c r="N3952" s="74"/>
      <c r="O3952" s="74"/>
      <c r="P3952" s="139"/>
    </row>
    <row r="3953" spans="1:16" x14ac:dyDescent="0.2">
      <c r="A3953" s="357"/>
      <c r="B3953" s="347"/>
      <c r="C3953" s="365"/>
      <c r="D3953" s="349"/>
      <c r="E3953" s="349"/>
      <c r="F3953" s="350"/>
      <c r="G3953" s="349"/>
      <c r="H3953" s="349"/>
      <c r="I3953" s="353"/>
      <c r="J3953" s="352"/>
      <c r="K3953" s="353"/>
      <c r="L3953" s="352"/>
      <c r="M3953" s="364"/>
      <c r="N3953" s="74"/>
      <c r="O3953" s="74"/>
      <c r="P3953" s="139"/>
    </row>
    <row r="3954" spans="1:16" x14ac:dyDescent="0.2">
      <c r="A3954" s="357"/>
      <c r="B3954" s="347"/>
      <c r="C3954" s="365"/>
      <c r="D3954" s="349"/>
      <c r="E3954" s="349"/>
      <c r="F3954" s="350"/>
      <c r="G3954" s="349"/>
      <c r="H3954" s="349"/>
      <c r="I3954" s="353"/>
      <c r="J3954" s="352"/>
      <c r="K3954" s="353"/>
      <c r="L3954" s="352"/>
      <c r="M3954" s="364"/>
      <c r="N3954" s="74"/>
      <c r="O3954" s="74"/>
      <c r="P3954" s="139"/>
    </row>
    <row r="3955" spans="1:16" x14ac:dyDescent="0.2">
      <c r="A3955" s="357"/>
      <c r="B3955" s="347"/>
      <c r="C3955" s="365"/>
      <c r="D3955" s="349"/>
      <c r="E3955" s="349"/>
      <c r="F3955" s="350"/>
      <c r="G3955" s="349"/>
      <c r="H3955" s="349"/>
      <c r="I3955" s="353"/>
      <c r="J3955" s="352"/>
      <c r="K3955" s="353"/>
      <c r="L3955" s="352"/>
      <c r="M3955" s="364"/>
      <c r="N3955" s="74"/>
      <c r="O3955" s="74"/>
      <c r="P3955" s="139"/>
    </row>
    <row r="3956" spans="1:16" x14ac:dyDescent="0.2">
      <c r="A3956" s="357"/>
      <c r="B3956" s="347"/>
      <c r="C3956" s="365"/>
      <c r="D3956" s="349"/>
      <c r="E3956" s="349"/>
      <c r="F3956" s="350"/>
      <c r="G3956" s="349"/>
      <c r="H3956" s="349"/>
      <c r="I3956" s="353"/>
      <c r="J3956" s="352"/>
      <c r="K3956" s="353"/>
      <c r="L3956" s="352"/>
      <c r="M3956" s="364"/>
      <c r="N3956" s="74"/>
      <c r="O3956" s="74"/>
      <c r="P3956" s="139"/>
    </row>
    <row r="3957" spans="1:16" x14ac:dyDescent="0.2">
      <c r="A3957" s="357"/>
      <c r="B3957" s="347"/>
      <c r="C3957" s="365"/>
      <c r="D3957" s="349"/>
      <c r="E3957" s="349"/>
      <c r="F3957" s="350"/>
      <c r="G3957" s="349"/>
      <c r="H3957" s="349"/>
      <c r="I3957" s="353"/>
      <c r="J3957" s="352"/>
      <c r="K3957" s="353"/>
      <c r="L3957" s="352"/>
      <c r="M3957" s="364"/>
      <c r="N3957" s="74"/>
      <c r="O3957" s="74"/>
      <c r="P3957" s="139"/>
    </row>
    <row r="3958" spans="1:16" x14ac:dyDescent="0.2">
      <c r="A3958" s="357"/>
      <c r="B3958" s="347"/>
      <c r="C3958" s="365"/>
      <c r="D3958" s="349"/>
      <c r="E3958" s="349"/>
      <c r="F3958" s="350"/>
      <c r="G3958" s="349"/>
      <c r="H3958" s="349"/>
      <c r="I3958" s="353"/>
      <c r="J3958" s="352"/>
      <c r="K3958" s="353"/>
      <c r="L3958" s="352"/>
      <c r="M3958" s="364"/>
      <c r="N3958" s="74"/>
      <c r="O3958" s="74"/>
      <c r="P3958" s="139"/>
    </row>
    <row r="3959" spans="1:16" x14ac:dyDescent="0.2">
      <c r="A3959" s="357"/>
      <c r="B3959" s="347"/>
      <c r="C3959" s="365"/>
      <c r="D3959" s="349"/>
      <c r="E3959" s="349"/>
      <c r="F3959" s="350"/>
      <c r="G3959" s="349"/>
      <c r="H3959" s="349"/>
      <c r="I3959" s="353"/>
      <c r="J3959" s="352"/>
      <c r="K3959" s="353"/>
      <c r="L3959" s="352"/>
      <c r="M3959" s="364"/>
      <c r="N3959" s="74"/>
      <c r="O3959" s="74"/>
      <c r="P3959" s="139"/>
    </row>
    <row r="3960" spans="1:16" x14ac:dyDescent="0.2">
      <c r="A3960" s="357"/>
      <c r="B3960" s="347"/>
      <c r="C3960" s="365"/>
      <c r="D3960" s="349"/>
      <c r="E3960" s="349"/>
      <c r="F3960" s="350"/>
      <c r="G3960" s="349"/>
      <c r="H3960" s="349"/>
      <c r="I3960" s="353"/>
      <c r="J3960" s="352"/>
      <c r="K3960" s="353"/>
      <c r="L3960" s="352"/>
      <c r="M3960" s="364"/>
      <c r="N3960" s="74"/>
      <c r="O3960" s="74"/>
      <c r="P3960" s="139"/>
    </row>
    <row r="3961" spans="1:16" x14ac:dyDescent="0.2">
      <c r="A3961" s="357"/>
      <c r="B3961" s="347"/>
      <c r="C3961" s="365"/>
      <c r="D3961" s="349"/>
      <c r="E3961" s="349"/>
      <c r="F3961" s="350"/>
      <c r="G3961" s="349"/>
      <c r="H3961" s="349"/>
      <c r="I3961" s="353"/>
      <c r="J3961" s="352"/>
      <c r="K3961" s="353"/>
      <c r="L3961" s="352"/>
      <c r="M3961" s="364"/>
      <c r="N3961" s="74"/>
      <c r="O3961" s="74"/>
      <c r="P3961" s="139"/>
    </row>
    <row r="3962" spans="1:16" x14ac:dyDescent="0.2">
      <c r="A3962" s="357"/>
      <c r="B3962" s="347"/>
      <c r="C3962" s="365"/>
      <c r="D3962" s="349"/>
      <c r="E3962" s="349"/>
      <c r="F3962" s="350"/>
      <c r="G3962" s="349"/>
      <c r="H3962" s="349"/>
      <c r="I3962" s="353"/>
      <c r="J3962" s="352"/>
      <c r="K3962" s="353"/>
      <c r="L3962" s="352"/>
      <c r="M3962" s="364"/>
      <c r="N3962" s="74"/>
      <c r="O3962" s="74"/>
      <c r="P3962" s="139"/>
    </row>
    <row r="3963" spans="1:16" x14ac:dyDescent="0.2">
      <c r="A3963" s="357"/>
      <c r="B3963" s="347"/>
      <c r="C3963" s="365"/>
      <c r="D3963" s="349"/>
      <c r="E3963" s="349"/>
      <c r="F3963" s="350"/>
      <c r="G3963" s="349"/>
      <c r="H3963" s="349"/>
      <c r="I3963" s="353"/>
      <c r="J3963" s="352"/>
      <c r="K3963" s="353"/>
      <c r="L3963" s="352"/>
      <c r="M3963" s="364"/>
      <c r="N3963" s="74"/>
      <c r="O3963" s="74"/>
      <c r="P3963" s="139"/>
    </row>
    <row r="3964" spans="1:16" x14ac:dyDescent="0.2">
      <c r="A3964" s="357"/>
      <c r="B3964" s="347"/>
      <c r="C3964" s="365"/>
      <c r="D3964" s="349"/>
      <c r="E3964" s="349"/>
      <c r="F3964" s="350"/>
      <c r="G3964" s="349"/>
      <c r="H3964" s="349"/>
      <c r="I3964" s="353"/>
      <c r="J3964" s="352"/>
      <c r="K3964" s="353"/>
      <c r="L3964" s="352"/>
      <c r="M3964" s="364"/>
      <c r="N3964" s="74"/>
      <c r="O3964" s="74"/>
      <c r="P3964" s="139"/>
    </row>
    <row r="3965" spans="1:16" x14ac:dyDescent="0.2">
      <c r="A3965" s="357"/>
      <c r="B3965" s="347"/>
      <c r="C3965" s="365"/>
      <c r="D3965" s="349"/>
      <c r="E3965" s="349"/>
      <c r="F3965" s="350"/>
      <c r="G3965" s="349"/>
      <c r="H3965" s="349"/>
      <c r="I3965" s="353"/>
      <c r="J3965" s="352"/>
      <c r="K3965" s="353"/>
      <c r="L3965" s="352"/>
      <c r="M3965" s="364"/>
      <c r="N3965" s="74"/>
      <c r="O3965" s="74"/>
      <c r="P3965" s="139"/>
    </row>
    <row r="3966" spans="1:16" x14ac:dyDescent="0.2">
      <c r="A3966" s="357"/>
      <c r="B3966" s="347"/>
      <c r="C3966" s="365"/>
      <c r="D3966" s="349"/>
      <c r="E3966" s="349"/>
      <c r="F3966" s="350"/>
      <c r="G3966" s="349"/>
      <c r="H3966" s="349"/>
      <c r="I3966" s="353"/>
      <c r="J3966" s="352"/>
      <c r="K3966" s="353"/>
      <c r="L3966" s="352"/>
      <c r="M3966" s="364"/>
      <c r="N3966" s="74"/>
      <c r="O3966" s="74"/>
      <c r="P3966" s="139"/>
    </row>
    <row r="3967" spans="1:16" x14ac:dyDescent="0.2">
      <c r="A3967" s="357"/>
      <c r="B3967" s="347"/>
      <c r="C3967" s="365"/>
      <c r="D3967" s="349"/>
      <c r="E3967" s="349"/>
      <c r="F3967" s="350"/>
      <c r="G3967" s="349"/>
      <c r="H3967" s="349"/>
      <c r="I3967" s="353"/>
      <c r="J3967" s="352"/>
      <c r="K3967" s="353"/>
      <c r="L3967" s="352"/>
      <c r="M3967" s="364"/>
      <c r="N3967" s="74"/>
      <c r="O3967" s="74"/>
      <c r="P3967" s="139"/>
    </row>
    <row r="3968" spans="1:16" x14ac:dyDescent="0.2">
      <c r="A3968" s="357"/>
      <c r="B3968" s="347"/>
      <c r="C3968" s="365"/>
      <c r="D3968" s="349"/>
      <c r="E3968" s="349"/>
      <c r="F3968" s="350"/>
      <c r="G3968" s="349"/>
      <c r="H3968" s="349"/>
      <c r="I3968" s="353"/>
      <c r="J3968" s="352"/>
      <c r="K3968" s="353"/>
      <c r="L3968" s="352"/>
      <c r="M3968" s="364"/>
      <c r="N3968" s="74"/>
      <c r="O3968" s="74"/>
      <c r="P3968" s="139"/>
    </row>
    <row r="3969" spans="1:16" x14ac:dyDescent="0.2">
      <c r="A3969" s="357"/>
      <c r="B3969" s="347"/>
      <c r="C3969" s="365"/>
      <c r="D3969" s="349"/>
      <c r="E3969" s="349"/>
      <c r="F3969" s="350"/>
      <c r="G3969" s="349"/>
      <c r="H3969" s="349"/>
      <c r="I3969" s="353"/>
      <c r="J3969" s="352"/>
      <c r="K3969" s="353"/>
      <c r="L3969" s="352"/>
      <c r="M3969" s="364"/>
      <c r="N3969" s="74"/>
      <c r="O3969" s="74"/>
      <c r="P3969" s="139"/>
    </row>
    <row r="3970" spans="1:16" x14ac:dyDescent="0.2">
      <c r="A3970" s="357"/>
      <c r="B3970" s="347"/>
      <c r="C3970" s="365"/>
      <c r="D3970" s="349"/>
      <c r="E3970" s="349"/>
      <c r="F3970" s="350"/>
      <c r="G3970" s="349"/>
      <c r="H3970" s="349"/>
      <c r="I3970" s="353"/>
      <c r="J3970" s="352"/>
      <c r="K3970" s="353"/>
      <c r="L3970" s="352"/>
      <c r="M3970" s="364"/>
      <c r="N3970" s="74"/>
      <c r="O3970" s="74"/>
      <c r="P3970" s="139"/>
    </row>
    <row r="3971" spans="1:16" x14ac:dyDescent="0.2">
      <c r="A3971" s="357"/>
      <c r="B3971" s="347"/>
      <c r="C3971" s="365"/>
      <c r="D3971" s="349"/>
      <c r="E3971" s="349"/>
      <c r="F3971" s="350"/>
      <c r="G3971" s="349"/>
      <c r="H3971" s="349"/>
      <c r="I3971" s="353"/>
      <c r="J3971" s="352"/>
      <c r="K3971" s="353"/>
      <c r="L3971" s="352"/>
      <c r="M3971" s="364"/>
      <c r="N3971" s="74"/>
      <c r="O3971" s="74"/>
      <c r="P3971" s="139"/>
    </row>
    <row r="3972" spans="1:16" x14ac:dyDescent="0.2">
      <c r="A3972" s="357"/>
      <c r="B3972" s="347"/>
      <c r="C3972" s="365"/>
      <c r="D3972" s="349"/>
      <c r="E3972" s="349"/>
      <c r="F3972" s="350"/>
      <c r="G3972" s="349"/>
      <c r="H3972" s="349"/>
      <c r="I3972" s="353"/>
      <c r="J3972" s="352"/>
      <c r="K3972" s="353"/>
      <c r="L3972" s="352"/>
      <c r="M3972" s="364"/>
      <c r="N3972" s="74"/>
      <c r="O3972" s="74"/>
      <c r="P3972" s="139"/>
    </row>
    <row r="3973" spans="1:16" x14ac:dyDescent="0.2">
      <c r="A3973" s="357"/>
      <c r="B3973" s="347"/>
      <c r="C3973" s="365"/>
      <c r="D3973" s="349"/>
      <c r="E3973" s="349"/>
      <c r="F3973" s="350"/>
      <c r="G3973" s="349"/>
      <c r="H3973" s="349"/>
      <c r="I3973" s="353"/>
      <c r="J3973" s="352"/>
      <c r="K3973" s="353"/>
      <c r="L3973" s="352"/>
      <c r="M3973" s="364"/>
      <c r="N3973" s="74"/>
      <c r="O3973" s="74"/>
      <c r="P3973" s="139"/>
    </row>
    <row r="3974" spans="1:16" x14ac:dyDescent="0.2">
      <c r="A3974" s="357"/>
      <c r="B3974" s="347"/>
      <c r="C3974" s="365"/>
      <c r="D3974" s="349"/>
      <c r="E3974" s="349"/>
      <c r="F3974" s="350"/>
      <c r="G3974" s="349"/>
      <c r="H3974" s="349"/>
      <c r="I3974" s="353"/>
      <c r="J3974" s="352"/>
      <c r="K3974" s="353"/>
      <c r="L3974" s="352"/>
      <c r="M3974" s="364"/>
      <c r="N3974" s="74"/>
      <c r="O3974" s="74"/>
      <c r="P3974" s="139"/>
    </row>
    <row r="3975" spans="1:16" x14ac:dyDescent="0.2">
      <c r="A3975" s="357"/>
      <c r="B3975" s="347"/>
      <c r="C3975" s="365"/>
      <c r="D3975" s="349"/>
      <c r="E3975" s="349"/>
      <c r="F3975" s="350"/>
      <c r="G3975" s="349"/>
      <c r="H3975" s="349"/>
      <c r="I3975" s="353"/>
      <c r="J3975" s="352"/>
      <c r="K3975" s="353"/>
      <c r="L3975" s="352"/>
      <c r="M3975" s="364"/>
      <c r="N3975" s="74"/>
      <c r="O3975" s="74"/>
      <c r="P3975" s="139"/>
    </row>
    <row r="3976" spans="1:16" x14ac:dyDescent="0.2">
      <c r="A3976" s="357"/>
      <c r="B3976" s="347"/>
      <c r="C3976" s="365"/>
      <c r="D3976" s="349"/>
      <c r="E3976" s="349"/>
      <c r="F3976" s="350"/>
      <c r="G3976" s="349"/>
      <c r="H3976" s="349"/>
      <c r="I3976" s="353"/>
      <c r="J3976" s="352"/>
      <c r="K3976" s="353"/>
      <c r="L3976" s="352"/>
      <c r="M3976" s="364"/>
      <c r="N3976" s="74"/>
      <c r="O3976" s="74"/>
      <c r="P3976" s="139"/>
    </row>
    <row r="3977" spans="1:16" x14ac:dyDescent="0.2">
      <c r="A3977" s="357"/>
      <c r="B3977" s="347"/>
      <c r="C3977" s="365"/>
      <c r="D3977" s="349"/>
      <c r="E3977" s="349"/>
      <c r="F3977" s="350"/>
      <c r="G3977" s="349"/>
      <c r="H3977" s="349"/>
      <c r="I3977" s="353"/>
      <c r="J3977" s="352"/>
      <c r="K3977" s="353"/>
      <c r="L3977" s="352"/>
      <c r="M3977" s="364"/>
      <c r="N3977" s="74"/>
      <c r="O3977" s="74"/>
      <c r="P3977" s="139"/>
    </row>
    <row r="3978" spans="1:16" x14ac:dyDescent="0.2">
      <c r="A3978" s="357"/>
      <c r="B3978" s="347"/>
      <c r="C3978" s="365"/>
      <c r="D3978" s="349"/>
      <c r="E3978" s="349"/>
      <c r="F3978" s="350"/>
      <c r="G3978" s="349"/>
      <c r="H3978" s="349"/>
      <c r="I3978" s="353"/>
      <c r="J3978" s="352"/>
      <c r="K3978" s="353"/>
      <c r="L3978" s="352"/>
      <c r="M3978" s="364"/>
      <c r="N3978" s="74"/>
      <c r="O3978" s="74"/>
      <c r="P3978" s="139"/>
    </row>
    <row r="3979" spans="1:16" x14ac:dyDescent="0.2">
      <c r="A3979" s="357"/>
      <c r="B3979" s="347"/>
      <c r="C3979" s="365"/>
      <c r="D3979" s="349"/>
      <c r="E3979" s="349"/>
      <c r="F3979" s="350"/>
      <c r="G3979" s="349"/>
      <c r="H3979" s="349"/>
      <c r="I3979" s="353"/>
      <c r="J3979" s="352"/>
      <c r="K3979" s="353"/>
      <c r="L3979" s="352"/>
      <c r="M3979" s="364"/>
      <c r="N3979" s="74"/>
      <c r="O3979" s="74"/>
      <c r="P3979" s="139"/>
    </row>
    <row r="3980" spans="1:16" x14ac:dyDescent="0.2">
      <c r="A3980" s="357"/>
      <c r="B3980" s="347"/>
      <c r="C3980" s="365"/>
      <c r="D3980" s="349"/>
      <c r="E3980" s="349"/>
      <c r="F3980" s="350"/>
      <c r="G3980" s="349"/>
      <c r="H3980" s="349"/>
      <c r="I3980" s="353"/>
      <c r="J3980" s="352"/>
      <c r="K3980" s="353"/>
      <c r="L3980" s="352"/>
      <c r="M3980" s="364"/>
      <c r="N3980" s="74"/>
      <c r="O3980" s="74"/>
      <c r="P3980" s="139"/>
    </row>
    <row r="3981" spans="1:16" x14ac:dyDescent="0.2">
      <c r="A3981" s="357"/>
      <c r="B3981" s="347"/>
      <c r="C3981" s="365"/>
      <c r="D3981" s="349"/>
      <c r="E3981" s="349"/>
      <c r="F3981" s="350"/>
      <c r="G3981" s="349"/>
      <c r="H3981" s="349"/>
      <c r="I3981" s="353"/>
      <c r="J3981" s="352"/>
      <c r="K3981" s="353"/>
      <c r="L3981" s="352"/>
      <c r="M3981" s="364"/>
      <c r="N3981" s="74"/>
      <c r="O3981" s="74"/>
      <c r="P3981" s="139"/>
    </row>
    <row r="3982" spans="1:16" x14ac:dyDescent="0.2">
      <c r="A3982" s="357"/>
      <c r="B3982" s="347"/>
      <c r="C3982" s="365"/>
      <c r="D3982" s="349"/>
      <c r="E3982" s="349"/>
      <c r="F3982" s="350"/>
      <c r="G3982" s="349"/>
      <c r="H3982" s="349"/>
      <c r="I3982" s="353"/>
      <c r="J3982" s="352"/>
      <c r="K3982" s="353"/>
      <c r="L3982" s="352"/>
      <c r="M3982" s="364"/>
      <c r="N3982" s="74"/>
      <c r="O3982" s="74"/>
      <c r="P3982" s="139"/>
    </row>
    <row r="3983" spans="1:16" x14ac:dyDescent="0.2">
      <c r="A3983" s="357"/>
      <c r="B3983" s="347"/>
      <c r="C3983" s="365"/>
      <c r="D3983" s="349"/>
      <c r="E3983" s="349"/>
      <c r="F3983" s="350"/>
      <c r="G3983" s="349"/>
      <c r="H3983" s="349"/>
      <c r="I3983" s="353"/>
      <c r="J3983" s="352"/>
      <c r="K3983" s="353"/>
      <c r="L3983" s="352"/>
      <c r="M3983" s="364"/>
      <c r="N3983" s="74"/>
      <c r="O3983" s="74"/>
      <c r="P3983" s="139"/>
    </row>
    <row r="3984" spans="1:16" x14ac:dyDescent="0.2">
      <c r="A3984" s="357"/>
      <c r="B3984" s="347"/>
      <c r="C3984" s="365"/>
      <c r="D3984" s="349"/>
      <c r="E3984" s="349"/>
      <c r="F3984" s="350"/>
      <c r="G3984" s="349"/>
      <c r="H3984" s="349"/>
      <c r="I3984" s="353"/>
      <c r="J3984" s="352"/>
      <c r="K3984" s="353"/>
      <c r="L3984" s="352"/>
      <c r="M3984" s="364"/>
      <c r="N3984" s="74"/>
      <c r="O3984" s="74"/>
      <c r="P3984" s="139"/>
    </row>
    <row r="3985" spans="1:16" x14ac:dyDescent="0.2">
      <c r="A3985" s="357"/>
      <c r="B3985" s="347"/>
      <c r="C3985" s="365"/>
      <c r="D3985" s="349"/>
      <c r="E3985" s="349"/>
      <c r="F3985" s="350"/>
      <c r="G3985" s="349"/>
      <c r="H3985" s="349"/>
      <c r="I3985" s="353"/>
      <c r="J3985" s="352"/>
      <c r="K3985" s="353"/>
      <c r="L3985" s="352"/>
      <c r="M3985" s="364"/>
      <c r="N3985" s="74"/>
      <c r="O3985" s="74"/>
      <c r="P3985" s="139"/>
    </row>
    <row r="3986" spans="1:16" x14ac:dyDescent="0.2">
      <c r="A3986" s="357"/>
      <c r="B3986" s="347"/>
      <c r="C3986" s="365"/>
      <c r="D3986" s="349"/>
      <c r="E3986" s="349"/>
      <c r="F3986" s="350"/>
      <c r="G3986" s="349"/>
      <c r="H3986" s="349"/>
      <c r="I3986" s="353"/>
      <c r="J3986" s="352"/>
      <c r="K3986" s="353"/>
      <c r="L3986" s="352"/>
      <c r="M3986" s="364"/>
      <c r="N3986" s="74"/>
      <c r="O3986" s="74"/>
      <c r="P3986" s="139"/>
    </row>
    <row r="3987" spans="1:16" x14ac:dyDescent="0.2">
      <c r="A3987" s="357"/>
      <c r="B3987" s="347"/>
      <c r="C3987" s="365"/>
      <c r="D3987" s="349"/>
      <c r="E3987" s="349"/>
      <c r="F3987" s="350"/>
      <c r="G3987" s="349"/>
      <c r="H3987" s="349"/>
      <c r="I3987" s="353"/>
      <c r="J3987" s="352"/>
      <c r="K3987" s="353"/>
      <c r="L3987" s="352"/>
      <c r="M3987" s="364"/>
      <c r="N3987" s="74"/>
      <c r="O3987" s="74"/>
      <c r="P3987" s="139"/>
    </row>
    <row r="3988" spans="1:16" x14ac:dyDescent="0.2">
      <c r="A3988" s="357"/>
      <c r="B3988" s="347"/>
      <c r="C3988" s="365"/>
      <c r="D3988" s="349"/>
      <c r="E3988" s="349"/>
      <c r="F3988" s="350"/>
      <c r="G3988" s="349"/>
      <c r="H3988" s="349"/>
      <c r="I3988" s="353"/>
      <c r="J3988" s="352"/>
      <c r="K3988" s="353"/>
      <c r="L3988" s="352"/>
      <c r="M3988" s="364"/>
      <c r="N3988" s="74"/>
      <c r="O3988" s="74"/>
      <c r="P3988" s="139"/>
    </row>
    <row r="3989" spans="1:16" x14ac:dyDescent="0.2">
      <c r="A3989" s="357"/>
      <c r="B3989" s="347"/>
      <c r="C3989" s="365"/>
      <c r="D3989" s="349"/>
      <c r="E3989" s="349"/>
      <c r="F3989" s="350"/>
      <c r="G3989" s="349"/>
      <c r="H3989" s="349"/>
      <c r="I3989" s="353"/>
      <c r="J3989" s="352"/>
      <c r="K3989" s="353"/>
      <c r="L3989" s="352"/>
      <c r="M3989" s="364"/>
      <c r="N3989" s="74"/>
      <c r="O3989" s="74"/>
      <c r="P3989" s="139"/>
    </row>
    <row r="3990" spans="1:16" x14ac:dyDescent="0.2">
      <c r="A3990" s="357"/>
      <c r="B3990" s="347"/>
      <c r="C3990" s="365"/>
      <c r="D3990" s="349"/>
      <c r="E3990" s="349"/>
      <c r="F3990" s="350"/>
      <c r="G3990" s="349"/>
      <c r="H3990" s="349"/>
      <c r="I3990" s="353"/>
      <c r="J3990" s="352"/>
      <c r="K3990" s="353"/>
      <c r="L3990" s="352"/>
      <c r="M3990" s="364"/>
      <c r="N3990" s="74"/>
      <c r="O3990" s="74"/>
      <c r="P3990" s="139"/>
    </row>
    <row r="3991" spans="1:16" x14ac:dyDescent="0.2">
      <c r="A3991" s="357"/>
      <c r="B3991" s="347"/>
      <c r="C3991" s="365"/>
      <c r="D3991" s="349"/>
      <c r="E3991" s="349"/>
      <c r="F3991" s="350"/>
      <c r="G3991" s="349"/>
      <c r="H3991" s="349"/>
      <c r="I3991" s="353"/>
      <c r="J3991" s="352"/>
      <c r="K3991" s="353"/>
      <c r="L3991" s="352"/>
      <c r="M3991" s="364"/>
      <c r="N3991" s="74"/>
      <c r="O3991" s="74"/>
      <c r="P3991" s="139"/>
    </row>
    <row r="3992" spans="1:16" x14ac:dyDescent="0.2">
      <c r="A3992" s="357"/>
      <c r="B3992" s="347"/>
      <c r="C3992" s="365"/>
      <c r="D3992" s="349"/>
      <c r="E3992" s="349"/>
      <c r="F3992" s="350"/>
      <c r="G3992" s="349"/>
      <c r="H3992" s="349"/>
      <c r="I3992" s="353"/>
      <c r="J3992" s="352"/>
      <c r="K3992" s="353"/>
      <c r="L3992" s="352"/>
      <c r="M3992" s="364"/>
      <c r="N3992" s="74"/>
      <c r="O3992" s="74"/>
      <c r="P3992" s="139"/>
    </row>
    <row r="3993" spans="1:16" x14ac:dyDescent="0.2">
      <c r="A3993" s="357"/>
      <c r="B3993" s="347"/>
      <c r="C3993" s="365"/>
      <c r="D3993" s="349"/>
      <c r="E3993" s="349"/>
      <c r="F3993" s="350"/>
      <c r="G3993" s="349"/>
      <c r="H3993" s="349"/>
      <c r="I3993" s="353"/>
      <c r="J3993" s="352"/>
      <c r="K3993" s="353"/>
      <c r="L3993" s="352"/>
      <c r="M3993" s="364"/>
      <c r="N3993" s="74"/>
      <c r="O3993" s="74"/>
      <c r="P3993" s="139"/>
    </row>
    <row r="3994" spans="1:16" x14ac:dyDescent="0.2">
      <c r="A3994" s="357"/>
      <c r="B3994" s="347"/>
      <c r="C3994" s="365"/>
      <c r="D3994" s="349"/>
      <c r="E3994" s="349"/>
      <c r="F3994" s="350"/>
      <c r="G3994" s="349"/>
      <c r="H3994" s="349"/>
      <c r="I3994" s="353"/>
      <c r="J3994" s="352"/>
      <c r="K3994" s="353"/>
      <c r="L3994" s="352"/>
      <c r="M3994" s="364"/>
      <c r="N3994" s="74"/>
      <c r="O3994" s="74"/>
      <c r="P3994" s="139"/>
    </row>
    <row r="3995" spans="1:16" x14ac:dyDescent="0.2">
      <c r="A3995" s="357"/>
      <c r="B3995" s="347"/>
      <c r="C3995" s="365"/>
      <c r="D3995" s="349"/>
      <c r="E3995" s="349"/>
      <c r="F3995" s="350"/>
      <c r="G3995" s="349"/>
      <c r="H3995" s="349"/>
      <c r="I3995" s="353"/>
      <c r="J3995" s="352"/>
      <c r="K3995" s="353"/>
      <c r="L3995" s="352"/>
      <c r="M3995" s="364"/>
      <c r="N3995" s="74"/>
      <c r="O3995" s="74"/>
      <c r="P3995" s="139"/>
    </row>
    <row r="3996" spans="1:16" x14ac:dyDescent="0.2">
      <c r="A3996" s="357"/>
      <c r="B3996" s="347"/>
      <c r="C3996" s="365"/>
      <c r="D3996" s="349"/>
      <c r="E3996" s="349"/>
      <c r="F3996" s="350"/>
      <c r="G3996" s="349"/>
      <c r="H3996" s="349"/>
      <c r="I3996" s="353"/>
      <c r="J3996" s="352"/>
      <c r="K3996" s="353"/>
      <c r="L3996" s="352"/>
      <c r="M3996" s="364"/>
      <c r="N3996" s="74"/>
      <c r="O3996" s="74"/>
      <c r="P3996" s="139"/>
    </row>
    <row r="3997" spans="1:16" x14ac:dyDescent="0.2">
      <c r="A3997" s="357"/>
      <c r="B3997" s="347"/>
      <c r="C3997" s="365"/>
      <c r="D3997" s="349"/>
      <c r="E3997" s="349"/>
      <c r="F3997" s="350"/>
      <c r="G3997" s="349"/>
      <c r="H3997" s="349"/>
      <c r="I3997" s="353"/>
      <c r="J3997" s="352"/>
      <c r="K3997" s="353"/>
      <c r="L3997" s="352"/>
      <c r="M3997" s="364"/>
      <c r="N3997" s="74"/>
      <c r="O3997" s="74"/>
      <c r="P3997" s="139"/>
    </row>
    <row r="3998" spans="1:16" x14ac:dyDescent="0.2">
      <c r="A3998" s="357"/>
      <c r="B3998" s="347"/>
      <c r="C3998" s="365"/>
      <c r="D3998" s="349"/>
      <c r="E3998" s="349"/>
      <c r="F3998" s="350"/>
      <c r="G3998" s="349"/>
      <c r="H3998" s="349"/>
      <c r="I3998" s="353"/>
      <c r="J3998" s="352"/>
      <c r="K3998" s="353"/>
      <c r="L3998" s="352"/>
      <c r="M3998" s="364"/>
      <c r="N3998" s="74"/>
      <c r="O3998" s="74"/>
      <c r="P3998" s="139"/>
    </row>
    <row r="3999" spans="1:16" x14ac:dyDescent="0.2">
      <c r="A3999" s="357"/>
      <c r="B3999" s="347"/>
      <c r="C3999" s="365"/>
      <c r="D3999" s="349"/>
      <c r="E3999" s="349"/>
      <c r="F3999" s="350"/>
      <c r="G3999" s="349"/>
      <c r="H3999" s="349"/>
      <c r="I3999" s="353"/>
      <c r="J3999" s="352"/>
      <c r="K3999" s="353"/>
      <c r="L3999" s="352"/>
      <c r="M3999" s="364"/>
      <c r="N3999" s="74"/>
      <c r="O3999" s="74"/>
      <c r="P3999" s="139"/>
    </row>
    <row r="4000" spans="1:16" x14ac:dyDescent="0.2">
      <c r="A4000" s="357"/>
      <c r="B4000" s="347"/>
      <c r="C4000" s="365"/>
      <c r="D4000" s="349"/>
      <c r="E4000" s="349"/>
      <c r="F4000" s="350"/>
      <c r="G4000" s="349"/>
      <c r="H4000" s="349"/>
      <c r="I4000" s="353"/>
      <c r="J4000" s="352"/>
      <c r="K4000" s="353"/>
      <c r="L4000" s="352"/>
      <c r="M4000" s="364"/>
      <c r="N4000" s="74"/>
      <c r="O4000" s="74"/>
      <c r="P4000" s="139"/>
    </row>
    <row r="4001" spans="1:16" x14ac:dyDescent="0.2">
      <c r="A4001" s="357"/>
      <c r="B4001" s="347"/>
      <c r="C4001" s="365"/>
      <c r="D4001" s="349"/>
      <c r="E4001" s="349"/>
      <c r="F4001" s="350"/>
      <c r="G4001" s="349"/>
      <c r="H4001" s="349"/>
      <c r="I4001" s="353"/>
      <c r="J4001" s="352"/>
      <c r="K4001" s="353"/>
      <c r="L4001" s="352"/>
      <c r="M4001" s="364"/>
      <c r="N4001" s="74"/>
      <c r="O4001" s="74"/>
      <c r="P4001" s="139"/>
    </row>
    <row r="4002" spans="1:16" x14ac:dyDescent="0.2">
      <c r="A4002" s="357"/>
      <c r="B4002" s="347"/>
      <c r="C4002" s="365"/>
      <c r="D4002" s="349"/>
      <c r="E4002" s="349"/>
      <c r="F4002" s="350"/>
      <c r="G4002" s="349"/>
      <c r="H4002" s="349"/>
      <c r="I4002" s="353"/>
      <c r="J4002" s="352"/>
      <c r="K4002" s="353"/>
      <c r="L4002" s="352"/>
      <c r="M4002" s="364"/>
      <c r="N4002" s="74"/>
      <c r="O4002" s="74"/>
      <c r="P4002" s="139"/>
    </row>
    <row r="4003" spans="1:16" x14ac:dyDescent="0.2">
      <c r="A4003" s="357"/>
      <c r="B4003" s="347"/>
      <c r="C4003" s="365"/>
      <c r="D4003" s="349"/>
      <c r="E4003" s="349"/>
      <c r="F4003" s="350"/>
      <c r="G4003" s="349"/>
      <c r="H4003" s="349"/>
      <c r="I4003" s="353"/>
      <c r="J4003" s="352"/>
      <c r="K4003" s="353"/>
      <c r="L4003" s="352"/>
      <c r="M4003" s="364"/>
      <c r="N4003" s="74"/>
      <c r="O4003" s="74"/>
      <c r="P4003" s="139"/>
    </row>
    <row r="4004" spans="1:16" x14ac:dyDescent="0.2">
      <c r="A4004" s="357"/>
      <c r="B4004" s="347"/>
      <c r="C4004" s="365"/>
      <c r="D4004" s="349"/>
      <c r="E4004" s="349"/>
      <c r="F4004" s="350"/>
      <c r="G4004" s="349"/>
      <c r="H4004" s="349"/>
      <c r="I4004" s="353"/>
      <c r="J4004" s="352"/>
      <c r="K4004" s="353"/>
      <c r="L4004" s="352"/>
      <c r="M4004" s="364"/>
      <c r="N4004" s="74"/>
      <c r="O4004" s="74"/>
      <c r="P4004" s="139"/>
    </row>
    <row r="4005" spans="1:16" x14ac:dyDescent="0.2">
      <c r="A4005" s="357"/>
      <c r="B4005" s="347"/>
      <c r="C4005" s="365"/>
      <c r="D4005" s="349"/>
      <c r="E4005" s="349"/>
      <c r="F4005" s="350"/>
      <c r="G4005" s="349"/>
      <c r="H4005" s="349"/>
      <c r="I4005" s="353"/>
      <c r="J4005" s="352"/>
      <c r="K4005" s="353"/>
      <c r="L4005" s="352"/>
      <c r="M4005" s="364"/>
      <c r="N4005" s="74"/>
      <c r="O4005" s="74"/>
      <c r="P4005" s="139"/>
    </row>
    <row r="4006" spans="1:16" x14ac:dyDescent="0.2">
      <c r="A4006" s="357"/>
      <c r="B4006" s="347"/>
      <c r="C4006" s="365"/>
      <c r="D4006" s="349"/>
      <c r="E4006" s="349"/>
      <c r="F4006" s="350"/>
      <c r="G4006" s="349"/>
      <c r="H4006" s="349"/>
      <c r="I4006" s="353"/>
      <c r="J4006" s="352"/>
      <c r="K4006" s="353"/>
      <c r="L4006" s="352"/>
      <c r="M4006" s="364"/>
      <c r="N4006" s="74"/>
      <c r="O4006" s="74"/>
      <c r="P4006" s="139"/>
    </row>
    <row r="4007" spans="1:16" x14ac:dyDescent="0.2">
      <c r="A4007" s="357"/>
      <c r="B4007" s="347"/>
      <c r="C4007" s="365"/>
      <c r="D4007" s="349"/>
      <c r="E4007" s="349"/>
      <c r="F4007" s="350"/>
      <c r="G4007" s="349"/>
      <c r="H4007" s="349"/>
      <c r="I4007" s="353"/>
      <c r="J4007" s="352"/>
      <c r="K4007" s="353"/>
      <c r="L4007" s="352"/>
      <c r="M4007" s="364"/>
      <c r="N4007" s="74"/>
      <c r="O4007" s="74"/>
      <c r="P4007" s="139"/>
    </row>
    <row r="4008" spans="1:16" x14ac:dyDescent="0.2">
      <c r="A4008" s="357"/>
      <c r="B4008" s="347"/>
      <c r="C4008" s="365"/>
      <c r="D4008" s="349"/>
      <c r="E4008" s="349"/>
      <c r="F4008" s="350"/>
      <c r="G4008" s="349"/>
      <c r="H4008" s="349"/>
      <c r="I4008" s="353"/>
      <c r="J4008" s="352"/>
      <c r="K4008" s="353"/>
      <c r="L4008" s="352"/>
      <c r="M4008" s="364"/>
      <c r="N4008" s="74"/>
      <c r="O4008" s="74"/>
      <c r="P4008" s="139"/>
    </row>
    <row r="4009" spans="1:16" x14ac:dyDescent="0.2">
      <c r="A4009" s="357"/>
      <c r="B4009" s="347"/>
      <c r="C4009" s="365"/>
      <c r="D4009" s="349"/>
      <c r="E4009" s="349"/>
      <c r="F4009" s="350"/>
      <c r="G4009" s="349"/>
      <c r="H4009" s="349"/>
      <c r="I4009" s="353"/>
      <c r="J4009" s="352"/>
      <c r="K4009" s="353"/>
      <c r="L4009" s="352"/>
      <c r="M4009" s="364"/>
      <c r="N4009" s="74"/>
      <c r="O4009" s="74"/>
      <c r="P4009" s="139"/>
    </row>
    <row r="4010" spans="1:16" x14ac:dyDescent="0.2">
      <c r="A4010" s="357"/>
      <c r="B4010" s="347"/>
      <c r="C4010" s="365"/>
      <c r="D4010" s="349"/>
      <c r="E4010" s="349"/>
      <c r="F4010" s="350"/>
      <c r="G4010" s="349"/>
      <c r="H4010" s="349"/>
      <c r="I4010" s="353"/>
      <c r="J4010" s="352"/>
      <c r="K4010" s="353"/>
      <c r="L4010" s="352"/>
      <c r="M4010" s="364"/>
      <c r="N4010" s="74"/>
      <c r="O4010" s="74"/>
      <c r="P4010" s="139"/>
    </row>
    <row r="4011" spans="1:16" x14ac:dyDescent="0.2">
      <c r="A4011" s="357"/>
      <c r="B4011" s="347"/>
      <c r="C4011" s="365"/>
      <c r="D4011" s="349"/>
      <c r="E4011" s="349"/>
      <c r="F4011" s="350"/>
      <c r="G4011" s="349"/>
      <c r="H4011" s="349"/>
      <c r="I4011" s="353"/>
      <c r="J4011" s="352"/>
      <c r="K4011" s="353"/>
      <c r="L4011" s="352"/>
      <c r="M4011" s="364"/>
      <c r="N4011" s="74"/>
      <c r="O4011" s="74"/>
      <c r="P4011" s="139"/>
    </row>
    <row r="4012" spans="1:16" x14ac:dyDescent="0.2">
      <c r="A4012" s="357"/>
      <c r="B4012" s="347"/>
      <c r="C4012" s="365"/>
      <c r="D4012" s="349"/>
      <c r="E4012" s="349"/>
      <c r="F4012" s="350"/>
      <c r="G4012" s="349"/>
      <c r="H4012" s="349"/>
      <c r="I4012" s="353"/>
      <c r="J4012" s="352"/>
      <c r="K4012" s="353"/>
      <c r="L4012" s="352"/>
      <c r="M4012" s="364"/>
      <c r="N4012" s="74"/>
      <c r="O4012" s="74"/>
      <c r="P4012" s="139"/>
    </row>
    <row r="4013" spans="1:16" x14ac:dyDescent="0.2">
      <c r="A4013" s="357"/>
      <c r="B4013" s="347"/>
      <c r="C4013" s="365"/>
      <c r="D4013" s="349"/>
      <c r="E4013" s="349"/>
      <c r="F4013" s="350"/>
      <c r="G4013" s="349"/>
      <c r="H4013" s="349"/>
      <c r="I4013" s="353"/>
      <c r="J4013" s="352"/>
      <c r="K4013" s="353"/>
      <c r="L4013" s="352"/>
      <c r="M4013" s="364"/>
      <c r="N4013" s="74"/>
      <c r="O4013" s="74"/>
      <c r="P4013" s="139"/>
    </row>
    <row r="4014" spans="1:16" x14ac:dyDescent="0.2">
      <c r="A4014" s="357"/>
      <c r="B4014" s="347"/>
      <c r="C4014" s="365"/>
      <c r="D4014" s="349"/>
      <c r="E4014" s="349"/>
      <c r="F4014" s="350"/>
      <c r="G4014" s="349"/>
      <c r="H4014" s="349"/>
      <c r="I4014" s="353"/>
      <c r="J4014" s="352"/>
      <c r="K4014" s="353"/>
      <c r="L4014" s="352"/>
      <c r="M4014" s="364"/>
      <c r="N4014" s="74"/>
      <c r="O4014" s="74"/>
      <c r="P4014" s="139"/>
    </row>
    <row r="4015" spans="1:16" x14ac:dyDescent="0.2">
      <c r="A4015" s="357"/>
      <c r="B4015" s="347"/>
      <c r="C4015" s="365"/>
      <c r="D4015" s="349"/>
      <c r="E4015" s="349"/>
      <c r="F4015" s="350"/>
      <c r="G4015" s="349"/>
      <c r="H4015" s="349"/>
      <c r="I4015" s="353"/>
      <c r="J4015" s="352"/>
      <c r="K4015" s="353"/>
      <c r="L4015" s="352"/>
      <c r="M4015" s="364"/>
      <c r="N4015" s="74"/>
      <c r="O4015" s="74"/>
      <c r="P4015" s="139"/>
    </row>
    <row r="4016" spans="1:16" x14ac:dyDescent="0.2">
      <c r="A4016" s="357"/>
      <c r="B4016" s="347"/>
      <c r="C4016" s="365"/>
      <c r="D4016" s="349"/>
      <c r="E4016" s="349"/>
      <c r="F4016" s="350"/>
      <c r="G4016" s="349"/>
      <c r="H4016" s="349"/>
      <c r="I4016" s="353"/>
      <c r="J4016" s="352"/>
      <c r="K4016" s="353"/>
      <c r="L4016" s="352"/>
      <c r="M4016" s="364"/>
      <c r="N4016" s="74"/>
      <c r="O4016" s="74"/>
      <c r="P4016" s="139"/>
    </row>
    <row r="4017" spans="1:16" x14ac:dyDescent="0.2">
      <c r="A4017" s="357"/>
      <c r="B4017" s="347"/>
      <c r="C4017" s="365"/>
      <c r="D4017" s="349"/>
      <c r="E4017" s="349"/>
      <c r="F4017" s="350"/>
      <c r="G4017" s="349"/>
      <c r="H4017" s="349"/>
      <c r="I4017" s="353"/>
      <c r="J4017" s="352"/>
      <c r="K4017" s="353"/>
      <c r="L4017" s="352"/>
      <c r="M4017" s="364"/>
      <c r="N4017" s="74"/>
      <c r="O4017" s="74"/>
      <c r="P4017" s="139"/>
    </row>
    <row r="4018" spans="1:16" x14ac:dyDescent="0.2">
      <c r="A4018" s="357"/>
      <c r="B4018" s="347"/>
      <c r="C4018" s="365"/>
      <c r="D4018" s="349"/>
      <c r="E4018" s="349"/>
      <c r="F4018" s="350"/>
      <c r="G4018" s="349"/>
      <c r="H4018" s="349"/>
      <c r="I4018" s="353"/>
      <c r="J4018" s="352"/>
      <c r="K4018" s="353"/>
      <c r="L4018" s="352"/>
      <c r="M4018" s="364"/>
      <c r="N4018" s="74"/>
      <c r="O4018" s="74"/>
      <c r="P4018" s="139"/>
    </row>
    <row r="4019" spans="1:16" x14ac:dyDescent="0.2">
      <c r="A4019" s="357"/>
      <c r="B4019" s="347"/>
      <c r="C4019" s="365"/>
      <c r="D4019" s="349"/>
      <c r="E4019" s="349"/>
      <c r="F4019" s="350"/>
      <c r="G4019" s="349"/>
      <c r="H4019" s="349"/>
      <c r="I4019" s="353"/>
      <c r="J4019" s="352"/>
      <c r="K4019" s="353"/>
      <c r="L4019" s="352"/>
      <c r="M4019" s="364"/>
      <c r="N4019" s="74"/>
      <c r="O4019" s="74"/>
      <c r="P4019" s="139"/>
    </row>
    <row r="4020" spans="1:16" x14ac:dyDescent="0.2">
      <c r="A4020" s="357"/>
      <c r="B4020" s="347"/>
      <c r="C4020" s="365"/>
      <c r="D4020" s="349"/>
      <c r="E4020" s="349"/>
      <c r="F4020" s="350"/>
      <c r="G4020" s="349"/>
      <c r="H4020" s="349"/>
      <c r="I4020" s="353"/>
      <c r="J4020" s="352"/>
      <c r="K4020" s="353"/>
      <c r="L4020" s="352"/>
      <c r="M4020" s="364"/>
      <c r="N4020" s="74"/>
      <c r="O4020" s="74"/>
      <c r="P4020" s="139"/>
    </row>
    <row r="4021" spans="1:16" x14ac:dyDescent="0.2">
      <c r="A4021" s="357"/>
      <c r="B4021" s="347"/>
      <c r="C4021" s="365"/>
      <c r="D4021" s="349"/>
      <c r="E4021" s="349"/>
      <c r="F4021" s="350"/>
      <c r="G4021" s="349"/>
      <c r="H4021" s="349"/>
      <c r="I4021" s="353"/>
      <c r="J4021" s="352"/>
      <c r="K4021" s="353"/>
      <c r="L4021" s="352"/>
      <c r="M4021" s="364"/>
      <c r="N4021" s="74"/>
      <c r="O4021" s="74"/>
      <c r="P4021" s="139"/>
    </row>
    <row r="4022" spans="1:16" x14ac:dyDescent="0.2">
      <c r="A4022" s="357"/>
      <c r="B4022" s="347"/>
      <c r="C4022" s="365"/>
      <c r="D4022" s="349"/>
      <c r="E4022" s="349"/>
      <c r="F4022" s="350"/>
      <c r="G4022" s="349"/>
      <c r="H4022" s="349"/>
      <c r="I4022" s="353"/>
      <c r="J4022" s="352"/>
      <c r="K4022" s="353"/>
      <c r="L4022" s="352"/>
      <c r="M4022" s="364"/>
      <c r="N4022" s="74"/>
      <c r="O4022" s="74"/>
      <c r="P4022" s="139"/>
    </row>
    <row r="4023" spans="1:16" x14ac:dyDescent="0.2">
      <c r="A4023" s="357"/>
      <c r="B4023" s="347"/>
      <c r="C4023" s="365"/>
      <c r="D4023" s="349"/>
      <c r="E4023" s="349"/>
      <c r="F4023" s="350"/>
      <c r="G4023" s="349"/>
      <c r="H4023" s="349"/>
      <c r="I4023" s="353"/>
      <c r="J4023" s="352"/>
      <c r="K4023" s="353"/>
      <c r="L4023" s="352"/>
      <c r="M4023" s="364"/>
      <c r="N4023" s="74"/>
      <c r="O4023" s="74"/>
      <c r="P4023" s="139"/>
    </row>
    <row r="4024" spans="1:16" x14ac:dyDescent="0.2">
      <c r="A4024" s="357"/>
      <c r="B4024" s="347"/>
      <c r="C4024" s="365"/>
      <c r="D4024" s="349"/>
      <c r="E4024" s="349"/>
      <c r="F4024" s="350"/>
      <c r="G4024" s="349"/>
      <c r="H4024" s="349"/>
      <c r="I4024" s="353"/>
      <c r="J4024" s="352"/>
      <c r="K4024" s="353"/>
      <c r="L4024" s="352"/>
      <c r="M4024" s="364"/>
      <c r="N4024" s="74"/>
      <c r="O4024" s="74"/>
      <c r="P4024" s="139"/>
    </row>
    <row r="4025" spans="1:16" x14ac:dyDescent="0.2">
      <c r="A4025" s="357"/>
      <c r="B4025" s="347"/>
      <c r="C4025" s="365"/>
      <c r="D4025" s="349"/>
      <c r="E4025" s="349"/>
      <c r="F4025" s="350"/>
      <c r="G4025" s="349"/>
      <c r="H4025" s="349"/>
      <c r="I4025" s="353"/>
      <c r="J4025" s="352"/>
      <c r="K4025" s="353"/>
      <c r="L4025" s="352"/>
      <c r="M4025" s="364"/>
      <c r="N4025" s="74"/>
      <c r="O4025" s="74"/>
      <c r="P4025" s="139"/>
    </row>
    <row r="4026" spans="1:16" x14ac:dyDescent="0.2">
      <c r="A4026" s="357"/>
      <c r="B4026" s="347"/>
      <c r="C4026" s="365"/>
      <c r="D4026" s="349"/>
      <c r="E4026" s="349"/>
      <c r="F4026" s="350"/>
      <c r="G4026" s="349"/>
      <c r="H4026" s="349"/>
      <c r="I4026" s="353"/>
      <c r="J4026" s="352"/>
      <c r="K4026" s="353"/>
      <c r="L4026" s="352"/>
      <c r="M4026" s="364"/>
      <c r="N4026" s="74"/>
      <c r="O4026" s="74"/>
      <c r="P4026" s="139"/>
    </row>
    <row r="4027" spans="1:16" x14ac:dyDescent="0.2">
      <c r="A4027" s="357"/>
      <c r="B4027" s="347"/>
      <c r="C4027" s="365"/>
      <c r="D4027" s="349"/>
      <c r="E4027" s="349"/>
      <c r="F4027" s="350"/>
      <c r="G4027" s="349"/>
      <c r="H4027" s="349"/>
      <c r="I4027" s="353"/>
      <c r="J4027" s="352"/>
      <c r="K4027" s="353"/>
      <c r="L4027" s="352"/>
      <c r="M4027" s="364"/>
      <c r="N4027" s="74"/>
      <c r="O4027" s="74"/>
      <c r="P4027" s="139"/>
    </row>
    <row r="4028" spans="1:16" x14ac:dyDescent="0.2">
      <c r="A4028" s="357"/>
      <c r="B4028" s="347"/>
      <c r="C4028" s="365"/>
      <c r="D4028" s="349"/>
      <c r="E4028" s="349"/>
      <c r="F4028" s="350"/>
      <c r="G4028" s="349"/>
      <c r="H4028" s="349"/>
      <c r="I4028" s="353"/>
      <c r="J4028" s="352"/>
      <c r="K4028" s="353"/>
      <c r="L4028" s="352"/>
      <c r="M4028" s="364"/>
      <c r="N4028" s="74"/>
      <c r="O4028" s="74"/>
      <c r="P4028" s="139"/>
    </row>
    <row r="4029" spans="1:16" x14ac:dyDescent="0.2">
      <c r="A4029" s="357"/>
      <c r="B4029" s="347"/>
      <c r="C4029" s="365"/>
      <c r="D4029" s="349"/>
      <c r="E4029" s="349"/>
      <c r="F4029" s="350"/>
      <c r="G4029" s="349"/>
      <c r="H4029" s="349"/>
      <c r="I4029" s="353"/>
      <c r="J4029" s="352"/>
      <c r="K4029" s="353"/>
      <c r="L4029" s="352"/>
      <c r="M4029" s="364"/>
      <c r="N4029" s="74"/>
      <c r="O4029" s="74"/>
      <c r="P4029" s="139"/>
    </row>
    <row r="4030" spans="1:16" x14ac:dyDescent="0.2">
      <c r="A4030" s="357"/>
      <c r="B4030" s="347"/>
      <c r="C4030" s="365"/>
      <c r="D4030" s="349"/>
      <c r="E4030" s="349"/>
      <c r="F4030" s="350"/>
      <c r="G4030" s="349"/>
      <c r="H4030" s="349"/>
      <c r="I4030" s="353"/>
      <c r="J4030" s="352"/>
      <c r="K4030" s="353"/>
      <c r="L4030" s="352"/>
      <c r="M4030" s="364"/>
      <c r="N4030" s="74"/>
      <c r="O4030" s="74"/>
      <c r="P4030" s="139"/>
    </row>
    <row r="4031" spans="1:16" x14ac:dyDescent="0.2">
      <c r="A4031" s="357"/>
      <c r="B4031" s="347"/>
      <c r="C4031" s="365"/>
      <c r="D4031" s="349"/>
      <c r="E4031" s="349"/>
      <c r="F4031" s="350"/>
      <c r="G4031" s="349"/>
      <c r="H4031" s="349"/>
      <c r="I4031" s="353"/>
      <c r="J4031" s="352"/>
      <c r="K4031" s="353"/>
      <c r="L4031" s="352"/>
      <c r="M4031" s="364"/>
      <c r="N4031" s="74"/>
      <c r="O4031" s="74"/>
      <c r="P4031" s="139"/>
    </row>
    <row r="4032" spans="1:16" x14ac:dyDescent="0.2">
      <c r="A4032" s="357"/>
      <c r="B4032" s="347"/>
      <c r="C4032" s="365"/>
      <c r="D4032" s="349"/>
      <c r="E4032" s="349"/>
      <c r="F4032" s="350"/>
      <c r="G4032" s="349"/>
      <c r="H4032" s="349"/>
      <c r="I4032" s="353"/>
      <c r="J4032" s="352"/>
      <c r="K4032" s="353"/>
      <c r="L4032" s="352"/>
      <c r="M4032" s="364"/>
      <c r="N4032" s="74"/>
      <c r="O4032" s="74"/>
      <c r="P4032" s="139"/>
    </row>
    <row r="4033" spans="1:16" x14ac:dyDescent="0.2">
      <c r="A4033" s="357"/>
      <c r="B4033" s="347"/>
      <c r="C4033" s="365"/>
      <c r="D4033" s="349"/>
      <c r="E4033" s="349"/>
      <c r="F4033" s="350"/>
      <c r="G4033" s="349"/>
      <c r="H4033" s="349"/>
      <c r="I4033" s="353"/>
      <c r="J4033" s="352"/>
      <c r="K4033" s="353"/>
      <c r="L4033" s="352"/>
      <c r="M4033" s="364"/>
      <c r="N4033" s="74"/>
      <c r="O4033" s="74"/>
      <c r="P4033" s="139"/>
    </row>
    <row r="4034" spans="1:16" x14ac:dyDescent="0.2">
      <c r="A4034" s="357"/>
      <c r="B4034" s="347"/>
      <c r="C4034" s="365"/>
      <c r="D4034" s="349"/>
      <c r="E4034" s="349"/>
      <c r="F4034" s="350"/>
      <c r="G4034" s="349"/>
      <c r="H4034" s="349"/>
      <c r="I4034" s="353"/>
      <c r="J4034" s="352"/>
      <c r="K4034" s="353"/>
      <c r="L4034" s="352"/>
      <c r="M4034" s="364"/>
      <c r="N4034" s="74"/>
      <c r="O4034" s="74"/>
      <c r="P4034" s="139"/>
    </row>
    <row r="4035" spans="1:16" x14ac:dyDescent="0.2">
      <c r="A4035" s="357"/>
      <c r="B4035" s="347"/>
      <c r="C4035" s="365"/>
      <c r="D4035" s="349"/>
      <c r="E4035" s="349"/>
      <c r="F4035" s="350"/>
      <c r="G4035" s="349"/>
      <c r="H4035" s="349"/>
      <c r="I4035" s="353"/>
      <c r="J4035" s="352"/>
      <c r="K4035" s="353"/>
      <c r="L4035" s="352"/>
      <c r="M4035" s="364"/>
      <c r="N4035" s="74"/>
      <c r="O4035" s="74"/>
      <c r="P4035" s="139"/>
    </row>
    <row r="4036" spans="1:16" x14ac:dyDescent="0.2">
      <c r="A4036" s="357"/>
      <c r="B4036" s="347"/>
      <c r="C4036" s="365"/>
      <c r="D4036" s="349"/>
      <c r="E4036" s="349"/>
      <c r="F4036" s="350"/>
      <c r="G4036" s="349"/>
      <c r="H4036" s="349"/>
      <c r="I4036" s="353"/>
      <c r="J4036" s="352"/>
      <c r="K4036" s="353"/>
      <c r="L4036" s="352"/>
      <c r="M4036" s="364"/>
      <c r="N4036" s="74"/>
      <c r="O4036" s="74"/>
      <c r="P4036" s="139"/>
    </row>
    <row r="4037" spans="1:16" x14ac:dyDescent="0.2">
      <c r="A4037" s="357"/>
      <c r="B4037" s="347"/>
      <c r="C4037" s="365"/>
      <c r="D4037" s="349"/>
      <c r="E4037" s="349"/>
      <c r="F4037" s="350"/>
      <c r="G4037" s="349"/>
      <c r="H4037" s="349"/>
      <c r="I4037" s="353"/>
      <c r="J4037" s="352"/>
      <c r="K4037" s="353"/>
      <c r="L4037" s="352"/>
      <c r="M4037" s="364"/>
      <c r="N4037" s="74"/>
      <c r="O4037" s="74"/>
      <c r="P4037" s="139"/>
    </row>
    <row r="4038" spans="1:16" x14ac:dyDescent="0.2">
      <c r="A4038" s="357"/>
      <c r="B4038" s="347"/>
      <c r="C4038" s="365"/>
      <c r="D4038" s="349"/>
      <c r="E4038" s="349"/>
      <c r="F4038" s="350"/>
      <c r="G4038" s="349"/>
      <c r="H4038" s="349"/>
      <c r="I4038" s="353"/>
      <c r="J4038" s="352"/>
      <c r="K4038" s="353"/>
      <c r="L4038" s="352"/>
      <c r="M4038" s="364"/>
      <c r="N4038" s="74"/>
      <c r="O4038" s="74"/>
      <c r="P4038" s="139"/>
    </row>
    <row r="4039" spans="1:16" x14ac:dyDescent="0.2">
      <c r="A4039" s="357"/>
      <c r="B4039" s="347"/>
      <c r="C4039" s="365"/>
      <c r="D4039" s="349"/>
      <c r="E4039" s="349"/>
      <c r="F4039" s="350"/>
      <c r="G4039" s="349"/>
      <c r="H4039" s="349"/>
      <c r="I4039" s="353"/>
      <c r="J4039" s="352"/>
      <c r="K4039" s="353"/>
      <c r="L4039" s="352"/>
      <c r="M4039" s="364"/>
      <c r="N4039" s="74"/>
      <c r="O4039" s="74"/>
      <c r="P4039" s="139"/>
    </row>
    <row r="4040" spans="1:16" x14ac:dyDescent="0.2">
      <c r="A4040" s="357"/>
      <c r="B4040" s="347"/>
      <c r="C4040" s="365"/>
      <c r="D4040" s="349"/>
      <c r="E4040" s="349"/>
      <c r="F4040" s="350"/>
      <c r="G4040" s="349"/>
      <c r="H4040" s="349"/>
      <c r="I4040" s="353"/>
      <c r="J4040" s="352"/>
      <c r="K4040" s="353"/>
      <c r="L4040" s="352"/>
      <c r="M4040" s="364"/>
      <c r="N4040" s="74"/>
      <c r="O4040" s="74"/>
      <c r="P4040" s="139"/>
    </row>
    <row r="4041" spans="1:16" x14ac:dyDescent="0.2">
      <c r="A4041" s="357"/>
      <c r="B4041" s="347"/>
      <c r="C4041" s="365"/>
      <c r="D4041" s="349"/>
      <c r="E4041" s="349"/>
      <c r="F4041" s="350"/>
      <c r="G4041" s="349"/>
      <c r="H4041" s="349"/>
      <c r="I4041" s="353"/>
      <c r="J4041" s="352"/>
      <c r="K4041" s="353"/>
      <c r="L4041" s="352"/>
      <c r="M4041" s="364"/>
      <c r="N4041" s="74"/>
      <c r="O4041" s="74"/>
      <c r="P4041" s="139"/>
    </row>
    <row r="4042" spans="1:16" x14ac:dyDescent="0.2">
      <c r="A4042" s="357"/>
      <c r="B4042" s="347"/>
      <c r="C4042" s="365"/>
      <c r="D4042" s="349"/>
      <c r="E4042" s="349"/>
      <c r="F4042" s="350"/>
      <c r="G4042" s="349"/>
      <c r="H4042" s="349"/>
      <c r="I4042" s="353"/>
      <c r="J4042" s="352"/>
      <c r="K4042" s="353"/>
      <c r="L4042" s="352"/>
      <c r="M4042" s="364"/>
      <c r="N4042" s="74"/>
      <c r="O4042" s="74"/>
      <c r="P4042" s="139"/>
    </row>
    <row r="4043" spans="1:16" x14ac:dyDescent="0.2">
      <c r="A4043" s="357"/>
      <c r="B4043" s="347"/>
      <c r="C4043" s="365"/>
      <c r="D4043" s="349"/>
      <c r="E4043" s="349"/>
      <c r="F4043" s="350"/>
      <c r="G4043" s="349"/>
      <c r="H4043" s="349"/>
      <c r="I4043" s="353"/>
      <c r="J4043" s="352"/>
      <c r="K4043" s="353"/>
      <c r="L4043" s="352"/>
      <c r="M4043" s="364"/>
      <c r="N4043" s="74"/>
      <c r="O4043" s="74"/>
      <c r="P4043" s="139"/>
    </row>
    <row r="4044" spans="1:16" x14ac:dyDescent="0.2">
      <c r="A4044" s="357"/>
      <c r="B4044" s="347"/>
      <c r="C4044" s="365"/>
      <c r="D4044" s="349"/>
      <c r="E4044" s="349"/>
      <c r="F4044" s="350"/>
      <c r="G4044" s="349"/>
      <c r="H4044" s="349"/>
      <c r="I4044" s="353"/>
      <c r="J4044" s="352"/>
      <c r="K4044" s="353"/>
      <c r="L4044" s="352"/>
      <c r="M4044" s="364"/>
      <c r="N4044" s="74"/>
      <c r="O4044" s="74"/>
      <c r="P4044" s="139"/>
    </row>
    <row r="4045" spans="1:16" x14ac:dyDescent="0.2">
      <c r="A4045" s="357"/>
      <c r="B4045" s="347"/>
      <c r="C4045" s="365"/>
      <c r="D4045" s="349"/>
      <c r="E4045" s="349"/>
      <c r="F4045" s="350"/>
      <c r="G4045" s="349"/>
      <c r="H4045" s="349"/>
      <c r="I4045" s="353"/>
      <c r="J4045" s="352"/>
      <c r="K4045" s="353"/>
      <c r="L4045" s="352"/>
      <c r="M4045" s="364"/>
      <c r="N4045" s="74"/>
      <c r="O4045" s="74"/>
      <c r="P4045" s="139"/>
    </row>
    <row r="4046" spans="1:16" x14ac:dyDescent="0.2">
      <c r="A4046" s="357"/>
      <c r="B4046" s="347"/>
      <c r="C4046" s="365"/>
      <c r="D4046" s="349"/>
      <c r="E4046" s="349"/>
      <c r="F4046" s="350"/>
      <c r="G4046" s="349"/>
      <c r="H4046" s="349"/>
      <c r="I4046" s="353"/>
      <c r="J4046" s="352"/>
      <c r="K4046" s="353"/>
      <c r="L4046" s="352"/>
      <c r="M4046" s="364"/>
      <c r="N4046" s="74"/>
      <c r="O4046" s="74"/>
      <c r="P4046" s="139"/>
    </row>
    <row r="4047" spans="1:16" x14ac:dyDescent="0.2">
      <c r="A4047" s="357"/>
      <c r="B4047" s="347"/>
      <c r="C4047" s="365"/>
      <c r="D4047" s="349"/>
      <c r="E4047" s="349"/>
      <c r="F4047" s="350"/>
      <c r="G4047" s="349"/>
      <c r="H4047" s="349"/>
      <c r="I4047" s="353"/>
      <c r="J4047" s="352"/>
      <c r="K4047" s="353"/>
      <c r="L4047" s="352"/>
      <c r="M4047" s="364"/>
      <c r="N4047" s="74"/>
      <c r="O4047" s="74"/>
      <c r="P4047" s="139"/>
    </row>
    <row r="4048" spans="1:16" x14ac:dyDescent="0.2">
      <c r="A4048" s="357"/>
      <c r="B4048" s="347"/>
      <c r="C4048" s="365"/>
      <c r="D4048" s="349"/>
      <c r="E4048" s="349"/>
      <c r="F4048" s="350"/>
      <c r="G4048" s="349"/>
      <c r="H4048" s="349"/>
      <c r="I4048" s="353"/>
      <c r="J4048" s="352"/>
      <c r="K4048" s="353"/>
      <c r="L4048" s="352"/>
      <c r="M4048" s="364"/>
      <c r="N4048" s="74"/>
      <c r="O4048" s="74"/>
      <c r="P4048" s="139"/>
    </row>
    <row r="4049" spans="1:16" x14ac:dyDescent="0.2">
      <c r="A4049" s="357"/>
      <c r="B4049" s="347"/>
      <c r="C4049" s="365"/>
      <c r="D4049" s="349"/>
      <c r="E4049" s="349"/>
      <c r="F4049" s="350"/>
      <c r="G4049" s="349"/>
      <c r="H4049" s="349"/>
      <c r="I4049" s="353"/>
      <c r="J4049" s="352"/>
      <c r="K4049" s="353"/>
      <c r="L4049" s="352"/>
      <c r="M4049" s="364"/>
      <c r="N4049" s="74"/>
      <c r="O4049" s="74"/>
      <c r="P4049" s="139"/>
    </row>
    <row r="4050" spans="1:16" x14ac:dyDescent="0.2">
      <c r="A4050" s="357"/>
      <c r="B4050" s="347"/>
      <c r="C4050" s="365"/>
      <c r="D4050" s="349"/>
      <c r="E4050" s="349"/>
      <c r="F4050" s="350"/>
      <c r="G4050" s="349"/>
      <c r="H4050" s="349"/>
      <c r="I4050" s="353"/>
      <c r="J4050" s="352"/>
      <c r="K4050" s="353"/>
      <c r="L4050" s="352"/>
      <c r="M4050" s="364"/>
      <c r="N4050" s="74"/>
      <c r="O4050" s="74"/>
      <c r="P4050" s="139"/>
    </row>
    <row r="4051" spans="1:16" x14ac:dyDescent="0.2">
      <c r="A4051" s="357"/>
      <c r="B4051" s="347"/>
      <c r="C4051" s="365"/>
      <c r="D4051" s="349"/>
      <c r="E4051" s="349"/>
      <c r="F4051" s="350"/>
      <c r="G4051" s="349"/>
      <c r="H4051" s="349"/>
      <c r="I4051" s="353"/>
      <c r="J4051" s="352"/>
      <c r="K4051" s="353"/>
      <c r="L4051" s="352"/>
      <c r="M4051" s="364"/>
      <c r="N4051" s="74"/>
      <c r="O4051" s="74"/>
      <c r="P4051" s="139"/>
    </row>
    <row r="4052" spans="1:16" x14ac:dyDescent="0.2">
      <c r="A4052" s="357"/>
      <c r="B4052" s="347"/>
      <c r="C4052" s="365"/>
      <c r="D4052" s="349"/>
      <c r="E4052" s="349"/>
      <c r="F4052" s="350"/>
      <c r="G4052" s="349"/>
      <c r="H4052" s="349"/>
      <c r="I4052" s="353"/>
      <c r="J4052" s="352"/>
      <c r="K4052" s="353"/>
      <c r="L4052" s="352"/>
      <c r="M4052" s="364"/>
      <c r="N4052" s="74"/>
      <c r="O4052" s="74"/>
      <c r="P4052" s="139"/>
    </row>
    <row r="4053" spans="1:16" x14ac:dyDescent="0.2">
      <c r="A4053" s="357"/>
      <c r="B4053" s="347"/>
      <c r="C4053" s="365"/>
      <c r="D4053" s="349"/>
      <c r="E4053" s="349"/>
      <c r="F4053" s="350"/>
      <c r="G4053" s="349"/>
      <c r="H4053" s="349"/>
      <c r="I4053" s="353"/>
      <c r="J4053" s="352"/>
      <c r="K4053" s="353"/>
      <c r="L4053" s="352"/>
      <c r="M4053" s="364"/>
      <c r="N4053" s="74"/>
      <c r="O4053" s="74"/>
      <c r="P4053" s="139"/>
    </row>
    <row r="4054" spans="1:16" x14ac:dyDescent="0.2">
      <c r="A4054" s="357"/>
      <c r="B4054" s="347"/>
      <c r="C4054" s="365"/>
      <c r="D4054" s="349"/>
      <c r="E4054" s="349"/>
      <c r="F4054" s="350"/>
      <c r="G4054" s="349"/>
      <c r="H4054" s="349"/>
      <c r="I4054" s="353"/>
      <c r="J4054" s="352"/>
      <c r="K4054" s="353"/>
      <c r="L4054" s="352"/>
      <c r="M4054" s="364"/>
      <c r="N4054" s="74"/>
      <c r="O4054" s="74"/>
      <c r="P4054" s="139"/>
    </row>
    <row r="4055" spans="1:16" x14ac:dyDescent="0.2">
      <c r="A4055" s="357"/>
      <c r="B4055" s="347"/>
      <c r="C4055" s="365"/>
      <c r="D4055" s="349"/>
      <c r="E4055" s="349"/>
      <c r="F4055" s="350"/>
      <c r="G4055" s="349"/>
      <c r="H4055" s="349"/>
      <c r="I4055" s="353"/>
      <c r="J4055" s="352"/>
      <c r="K4055" s="353"/>
      <c r="L4055" s="352"/>
      <c r="M4055" s="364"/>
      <c r="N4055" s="74"/>
      <c r="O4055" s="74"/>
      <c r="P4055" s="139"/>
    </row>
    <row r="4056" spans="1:16" x14ac:dyDescent="0.2">
      <c r="A4056" s="357"/>
      <c r="B4056" s="347"/>
      <c r="C4056" s="365"/>
      <c r="D4056" s="349"/>
      <c r="E4056" s="349"/>
      <c r="F4056" s="350"/>
      <c r="G4056" s="349"/>
      <c r="H4056" s="349"/>
      <c r="I4056" s="353"/>
      <c r="J4056" s="352"/>
      <c r="K4056" s="353"/>
      <c r="L4056" s="352"/>
      <c r="M4056" s="364"/>
      <c r="N4056" s="74"/>
      <c r="O4056" s="74"/>
      <c r="P4056" s="139"/>
    </row>
    <row r="4057" spans="1:16" x14ac:dyDescent="0.2">
      <c r="A4057" s="357"/>
      <c r="B4057" s="347"/>
      <c r="C4057" s="365"/>
      <c r="D4057" s="349"/>
      <c r="E4057" s="349"/>
      <c r="F4057" s="350"/>
      <c r="G4057" s="349"/>
      <c r="H4057" s="349"/>
      <c r="I4057" s="353"/>
      <c r="J4057" s="352"/>
      <c r="K4057" s="353"/>
      <c r="L4057" s="352"/>
      <c r="M4057" s="364"/>
      <c r="N4057" s="74"/>
      <c r="O4057" s="74"/>
      <c r="P4057" s="139"/>
    </row>
    <row r="4058" spans="1:16" x14ac:dyDescent="0.2">
      <c r="A4058" s="357"/>
      <c r="B4058" s="347"/>
      <c r="C4058" s="365"/>
      <c r="D4058" s="349"/>
      <c r="E4058" s="349"/>
      <c r="F4058" s="350"/>
      <c r="G4058" s="349"/>
      <c r="H4058" s="349"/>
      <c r="I4058" s="353"/>
      <c r="J4058" s="352"/>
      <c r="K4058" s="353"/>
      <c r="L4058" s="352"/>
      <c r="M4058" s="364"/>
      <c r="N4058" s="74"/>
      <c r="O4058" s="74"/>
      <c r="P4058" s="139"/>
    </row>
    <row r="4059" spans="1:16" x14ac:dyDescent="0.2">
      <c r="A4059" s="357"/>
      <c r="B4059" s="347"/>
      <c r="C4059" s="365"/>
      <c r="D4059" s="349"/>
      <c r="E4059" s="349"/>
      <c r="F4059" s="350"/>
      <c r="G4059" s="349"/>
      <c r="H4059" s="349"/>
      <c r="I4059" s="353"/>
      <c r="J4059" s="352"/>
      <c r="K4059" s="353"/>
      <c r="L4059" s="352"/>
      <c r="M4059" s="364"/>
      <c r="N4059" s="74"/>
      <c r="O4059" s="74"/>
      <c r="P4059" s="139"/>
    </row>
    <row r="4060" spans="1:16" x14ac:dyDescent="0.2">
      <c r="A4060" s="357"/>
      <c r="B4060" s="347"/>
      <c r="C4060" s="365"/>
      <c r="D4060" s="349"/>
      <c r="E4060" s="349"/>
      <c r="F4060" s="350"/>
      <c r="G4060" s="349"/>
      <c r="H4060" s="349"/>
      <c r="I4060" s="353"/>
      <c r="J4060" s="352"/>
      <c r="K4060" s="353"/>
      <c r="L4060" s="352"/>
      <c r="M4060" s="364"/>
      <c r="N4060" s="74"/>
      <c r="O4060" s="74"/>
      <c r="P4060" s="139"/>
    </row>
    <row r="4061" spans="1:16" x14ac:dyDescent="0.2">
      <c r="A4061" s="357"/>
      <c r="B4061" s="347"/>
      <c r="C4061" s="365"/>
      <c r="D4061" s="349"/>
      <c r="E4061" s="349"/>
      <c r="F4061" s="350"/>
      <c r="G4061" s="349"/>
      <c r="H4061" s="349"/>
      <c r="I4061" s="353"/>
      <c r="J4061" s="352"/>
      <c r="K4061" s="353"/>
      <c r="L4061" s="352"/>
      <c r="M4061" s="364"/>
      <c r="N4061" s="74"/>
      <c r="O4061" s="74"/>
      <c r="P4061" s="139"/>
    </row>
    <row r="4062" spans="1:16" x14ac:dyDescent="0.2">
      <c r="A4062" s="357"/>
      <c r="B4062" s="347"/>
      <c r="C4062" s="365"/>
      <c r="D4062" s="349"/>
      <c r="E4062" s="349"/>
      <c r="F4062" s="350"/>
      <c r="G4062" s="349"/>
      <c r="H4062" s="349"/>
      <c r="I4062" s="353"/>
      <c r="J4062" s="352"/>
      <c r="K4062" s="353"/>
      <c r="L4062" s="352"/>
      <c r="M4062" s="364"/>
      <c r="N4062" s="74"/>
      <c r="O4062" s="74"/>
      <c r="P4062" s="139"/>
    </row>
    <row r="4063" spans="1:16" x14ac:dyDescent="0.2">
      <c r="A4063" s="357"/>
      <c r="B4063" s="347"/>
      <c r="C4063" s="365"/>
      <c r="D4063" s="349"/>
      <c r="E4063" s="349"/>
      <c r="F4063" s="350"/>
      <c r="G4063" s="349"/>
      <c r="H4063" s="349"/>
      <c r="I4063" s="353"/>
      <c r="J4063" s="352"/>
      <c r="K4063" s="353"/>
      <c r="L4063" s="352"/>
      <c r="M4063" s="364"/>
      <c r="N4063" s="74"/>
      <c r="O4063" s="74"/>
      <c r="P4063" s="139"/>
    </row>
    <row r="4064" spans="1:16" x14ac:dyDescent="0.2">
      <c r="A4064" s="357"/>
      <c r="B4064" s="347"/>
      <c r="C4064" s="365"/>
      <c r="D4064" s="349"/>
      <c r="E4064" s="349"/>
      <c r="F4064" s="350"/>
      <c r="G4064" s="349"/>
      <c r="H4064" s="349"/>
      <c r="I4064" s="353"/>
      <c r="J4064" s="352"/>
      <c r="K4064" s="353"/>
      <c r="L4064" s="352"/>
      <c r="M4064" s="364"/>
      <c r="N4064" s="74"/>
      <c r="O4064" s="74"/>
      <c r="P4064" s="139"/>
    </row>
    <row r="4065" spans="1:16" x14ac:dyDescent="0.2">
      <c r="A4065" s="357"/>
      <c r="B4065" s="347"/>
      <c r="C4065" s="365"/>
      <c r="D4065" s="349"/>
      <c r="E4065" s="349"/>
      <c r="F4065" s="350"/>
      <c r="G4065" s="349"/>
      <c r="H4065" s="349"/>
      <c r="I4065" s="353"/>
      <c r="J4065" s="352"/>
      <c r="K4065" s="353"/>
      <c r="L4065" s="352"/>
      <c r="M4065" s="364"/>
      <c r="N4065" s="74"/>
      <c r="O4065" s="74"/>
      <c r="P4065" s="139"/>
    </row>
    <row r="4066" spans="1:16" x14ac:dyDescent="0.2">
      <c r="A4066" s="357"/>
      <c r="B4066" s="347"/>
      <c r="C4066" s="365"/>
      <c r="D4066" s="349"/>
      <c r="E4066" s="349"/>
      <c r="F4066" s="350"/>
      <c r="G4066" s="349"/>
      <c r="H4066" s="349"/>
      <c r="I4066" s="353"/>
      <c r="J4066" s="352"/>
      <c r="K4066" s="353"/>
      <c r="L4066" s="352"/>
      <c r="M4066" s="364"/>
      <c r="N4066" s="74"/>
      <c r="O4066" s="74"/>
      <c r="P4066" s="139"/>
    </row>
    <row r="4067" spans="1:16" x14ac:dyDescent="0.2">
      <c r="A4067" s="357"/>
      <c r="B4067" s="347"/>
      <c r="C4067" s="365"/>
      <c r="D4067" s="349"/>
      <c r="E4067" s="349"/>
      <c r="F4067" s="350"/>
      <c r="G4067" s="349"/>
      <c r="H4067" s="349"/>
      <c r="I4067" s="353"/>
      <c r="J4067" s="352"/>
      <c r="K4067" s="353"/>
      <c r="L4067" s="352"/>
      <c r="M4067" s="364"/>
      <c r="N4067" s="74"/>
      <c r="O4067" s="74"/>
      <c r="P4067" s="139"/>
    </row>
    <row r="4068" spans="1:16" x14ac:dyDescent="0.2">
      <c r="A4068" s="357"/>
      <c r="B4068" s="347"/>
      <c r="C4068" s="365"/>
      <c r="D4068" s="349"/>
      <c r="E4068" s="349"/>
      <c r="F4068" s="350"/>
      <c r="G4068" s="349"/>
      <c r="H4068" s="349"/>
      <c r="I4068" s="353"/>
      <c r="J4068" s="352"/>
      <c r="K4068" s="353"/>
      <c r="L4068" s="352"/>
      <c r="M4068" s="364"/>
      <c r="N4068" s="74"/>
      <c r="O4068" s="74"/>
      <c r="P4068" s="139"/>
    </row>
    <row r="4069" spans="1:16" x14ac:dyDescent="0.2">
      <c r="A4069" s="357"/>
      <c r="B4069" s="347"/>
      <c r="C4069" s="365"/>
      <c r="D4069" s="349"/>
      <c r="E4069" s="349"/>
      <c r="F4069" s="350"/>
      <c r="G4069" s="349"/>
      <c r="H4069" s="349"/>
      <c r="I4069" s="353"/>
      <c r="J4069" s="352"/>
      <c r="K4069" s="353"/>
      <c r="L4069" s="352"/>
      <c r="M4069" s="364"/>
      <c r="N4069" s="74"/>
      <c r="O4069" s="74"/>
      <c r="P4069" s="139"/>
    </row>
    <row r="4070" spans="1:16" x14ac:dyDescent="0.2">
      <c r="A4070" s="357"/>
      <c r="B4070" s="347"/>
      <c r="C4070" s="365"/>
      <c r="D4070" s="349"/>
      <c r="E4070" s="349"/>
      <c r="F4070" s="350"/>
      <c r="G4070" s="349"/>
      <c r="H4070" s="349"/>
      <c r="I4070" s="353"/>
      <c r="J4070" s="352"/>
      <c r="K4070" s="353"/>
      <c r="L4070" s="352"/>
      <c r="M4070" s="364"/>
      <c r="N4070" s="74"/>
      <c r="O4070" s="74"/>
      <c r="P4070" s="139"/>
    </row>
    <row r="4071" spans="1:16" x14ac:dyDescent="0.2">
      <c r="A4071" s="357"/>
      <c r="B4071" s="347"/>
      <c r="C4071" s="365"/>
      <c r="D4071" s="349"/>
      <c r="E4071" s="349"/>
      <c r="F4071" s="350"/>
      <c r="G4071" s="349"/>
      <c r="H4071" s="349"/>
      <c r="I4071" s="353"/>
      <c r="J4071" s="352"/>
      <c r="K4071" s="353"/>
      <c r="L4071" s="352"/>
      <c r="M4071" s="364"/>
      <c r="N4071" s="74"/>
      <c r="O4071" s="74"/>
      <c r="P4071" s="139"/>
    </row>
    <row r="4072" spans="1:16" x14ac:dyDescent="0.2">
      <c r="A4072" s="357"/>
      <c r="B4072" s="347"/>
      <c r="C4072" s="365"/>
      <c r="D4072" s="349"/>
      <c r="E4072" s="349"/>
      <c r="F4072" s="350"/>
      <c r="G4072" s="349"/>
      <c r="H4072" s="349"/>
      <c r="I4072" s="353"/>
      <c r="J4072" s="352"/>
      <c r="K4072" s="353"/>
      <c r="L4072" s="352"/>
      <c r="M4072" s="364"/>
      <c r="N4072" s="74"/>
      <c r="O4072" s="74"/>
      <c r="P4072" s="139"/>
    </row>
    <row r="4073" spans="1:16" x14ac:dyDescent="0.2">
      <c r="A4073" s="357"/>
      <c r="B4073" s="347"/>
      <c r="C4073" s="365"/>
      <c r="D4073" s="349"/>
      <c r="E4073" s="349"/>
      <c r="F4073" s="350"/>
      <c r="G4073" s="349"/>
      <c r="H4073" s="349"/>
      <c r="I4073" s="353"/>
      <c r="J4073" s="352"/>
      <c r="K4073" s="353"/>
      <c r="L4073" s="352"/>
      <c r="M4073" s="364"/>
      <c r="N4073" s="74"/>
      <c r="O4073" s="74"/>
      <c r="P4073" s="139"/>
    </row>
    <row r="4074" spans="1:16" x14ac:dyDescent="0.2">
      <c r="A4074" s="357"/>
      <c r="B4074" s="347"/>
      <c r="C4074" s="365"/>
      <c r="D4074" s="349"/>
      <c r="E4074" s="349"/>
      <c r="F4074" s="350"/>
      <c r="G4074" s="349"/>
      <c r="H4074" s="349"/>
      <c r="I4074" s="353"/>
      <c r="J4074" s="352"/>
      <c r="K4074" s="353"/>
      <c r="L4074" s="352"/>
      <c r="M4074" s="364"/>
      <c r="N4074" s="74"/>
      <c r="O4074" s="74"/>
      <c r="P4074" s="139"/>
    </row>
    <row r="4075" spans="1:16" x14ac:dyDescent="0.2">
      <c r="A4075" s="357"/>
      <c r="B4075" s="347"/>
      <c r="C4075" s="365"/>
      <c r="D4075" s="349"/>
      <c r="E4075" s="349"/>
      <c r="F4075" s="350"/>
      <c r="G4075" s="349"/>
      <c r="H4075" s="349"/>
      <c r="I4075" s="353"/>
      <c r="J4075" s="352"/>
      <c r="K4075" s="353"/>
      <c r="L4075" s="352"/>
      <c r="M4075" s="364"/>
      <c r="N4075" s="74"/>
      <c r="O4075" s="74"/>
      <c r="P4075" s="139"/>
    </row>
    <row r="4076" spans="1:16" x14ac:dyDescent="0.2">
      <c r="A4076" s="357"/>
      <c r="B4076" s="347"/>
      <c r="C4076" s="365"/>
      <c r="D4076" s="349"/>
      <c r="E4076" s="349"/>
      <c r="F4076" s="350"/>
      <c r="G4076" s="349"/>
      <c r="H4076" s="349"/>
      <c r="I4076" s="353"/>
      <c r="J4076" s="352"/>
      <c r="K4076" s="353"/>
      <c r="L4076" s="352"/>
      <c r="M4076" s="364"/>
      <c r="N4076" s="74"/>
      <c r="O4076" s="74"/>
      <c r="P4076" s="139"/>
    </row>
    <row r="4077" spans="1:16" x14ac:dyDescent="0.2">
      <c r="A4077" s="357"/>
      <c r="B4077" s="347"/>
      <c r="C4077" s="365"/>
      <c r="D4077" s="349"/>
      <c r="E4077" s="349"/>
      <c r="F4077" s="350"/>
      <c r="G4077" s="349"/>
      <c r="H4077" s="349"/>
      <c r="I4077" s="353"/>
      <c r="J4077" s="352"/>
      <c r="K4077" s="353"/>
      <c r="L4077" s="352"/>
      <c r="M4077" s="364"/>
      <c r="N4077" s="74"/>
      <c r="O4077" s="74"/>
      <c r="P4077" s="139"/>
    </row>
    <row r="4078" spans="1:16" x14ac:dyDescent="0.2">
      <c r="A4078" s="357"/>
      <c r="B4078" s="347"/>
      <c r="C4078" s="365"/>
      <c r="D4078" s="349"/>
      <c r="E4078" s="349"/>
      <c r="F4078" s="350"/>
      <c r="G4078" s="349"/>
      <c r="H4078" s="349"/>
      <c r="I4078" s="353"/>
      <c r="J4078" s="352"/>
      <c r="K4078" s="353"/>
      <c r="L4078" s="352"/>
      <c r="M4078" s="364"/>
      <c r="N4078" s="74"/>
      <c r="O4078" s="74"/>
      <c r="P4078" s="139"/>
    </row>
    <row r="4079" spans="1:16" x14ac:dyDescent="0.2">
      <c r="A4079" s="357"/>
      <c r="B4079" s="347"/>
      <c r="C4079" s="365"/>
      <c r="D4079" s="349"/>
      <c r="E4079" s="349"/>
      <c r="F4079" s="350"/>
      <c r="G4079" s="349"/>
      <c r="H4079" s="349"/>
      <c r="I4079" s="353"/>
      <c r="J4079" s="352"/>
      <c r="K4079" s="353"/>
      <c r="L4079" s="352"/>
      <c r="M4079" s="364"/>
      <c r="N4079" s="74"/>
      <c r="O4079" s="74"/>
      <c r="P4079" s="139"/>
    </row>
    <row r="4080" spans="1:16" x14ac:dyDescent="0.2">
      <c r="A4080" s="357"/>
      <c r="B4080" s="347"/>
      <c r="C4080" s="365"/>
      <c r="D4080" s="349"/>
      <c r="E4080" s="349"/>
      <c r="F4080" s="350"/>
      <c r="G4080" s="349"/>
      <c r="H4080" s="349"/>
      <c r="I4080" s="353"/>
      <c r="J4080" s="352"/>
      <c r="K4080" s="353"/>
      <c r="L4080" s="352"/>
      <c r="M4080" s="364"/>
      <c r="N4080" s="74"/>
      <c r="O4080" s="74"/>
      <c r="P4080" s="139"/>
    </row>
    <row r="4081" spans="1:16" x14ac:dyDescent="0.2">
      <c r="A4081" s="357"/>
      <c r="B4081" s="347"/>
      <c r="C4081" s="365"/>
      <c r="D4081" s="349"/>
      <c r="E4081" s="349"/>
      <c r="F4081" s="350"/>
      <c r="G4081" s="349"/>
      <c r="H4081" s="349"/>
      <c r="I4081" s="353"/>
      <c r="J4081" s="352"/>
      <c r="K4081" s="353"/>
      <c r="L4081" s="352"/>
      <c r="M4081" s="364"/>
      <c r="N4081" s="74"/>
      <c r="O4081" s="74"/>
      <c r="P4081" s="139"/>
    </row>
    <row r="4082" spans="1:16" x14ac:dyDescent="0.2">
      <c r="A4082" s="357"/>
      <c r="B4082" s="347"/>
      <c r="C4082" s="365"/>
      <c r="D4082" s="349"/>
      <c r="E4082" s="349"/>
      <c r="F4082" s="350"/>
      <c r="G4082" s="349"/>
      <c r="H4082" s="349"/>
      <c r="I4082" s="353"/>
      <c r="J4082" s="352"/>
      <c r="K4082" s="353"/>
      <c r="L4082" s="352"/>
      <c r="M4082" s="364"/>
      <c r="N4082" s="74"/>
      <c r="O4082" s="74"/>
      <c r="P4082" s="139"/>
    </row>
    <row r="4083" spans="1:16" x14ac:dyDescent="0.2">
      <c r="A4083" s="357"/>
      <c r="B4083" s="347"/>
      <c r="C4083" s="365"/>
      <c r="D4083" s="349"/>
      <c r="E4083" s="349"/>
      <c r="F4083" s="350"/>
      <c r="G4083" s="349"/>
      <c r="H4083" s="349"/>
      <c r="I4083" s="353"/>
      <c r="J4083" s="352"/>
      <c r="K4083" s="353"/>
      <c r="L4083" s="352"/>
      <c r="M4083" s="364"/>
      <c r="N4083" s="74"/>
      <c r="O4083" s="74"/>
      <c r="P4083" s="139"/>
    </row>
    <row r="4084" spans="1:16" x14ac:dyDescent="0.2">
      <c r="A4084" s="357"/>
      <c r="B4084" s="347"/>
      <c r="C4084" s="365"/>
      <c r="D4084" s="349"/>
      <c r="E4084" s="349"/>
      <c r="F4084" s="350"/>
      <c r="G4084" s="349"/>
      <c r="H4084" s="349"/>
      <c r="I4084" s="353"/>
      <c r="J4084" s="352"/>
      <c r="K4084" s="353"/>
      <c r="L4084" s="352"/>
      <c r="M4084" s="364"/>
      <c r="N4084" s="74"/>
      <c r="O4084" s="74"/>
      <c r="P4084" s="139"/>
    </row>
    <row r="4085" spans="1:16" x14ac:dyDescent="0.2">
      <c r="A4085" s="357"/>
      <c r="B4085" s="347"/>
      <c r="C4085" s="365"/>
      <c r="D4085" s="349"/>
      <c r="E4085" s="349"/>
      <c r="F4085" s="350"/>
      <c r="G4085" s="349"/>
      <c r="H4085" s="349"/>
      <c r="I4085" s="353"/>
      <c r="J4085" s="352"/>
      <c r="K4085" s="353"/>
      <c r="L4085" s="352"/>
      <c r="M4085" s="364"/>
      <c r="N4085" s="74"/>
      <c r="O4085" s="74"/>
      <c r="P4085" s="139"/>
    </row>
    <row r="4086" spans="1:16" x14ac:dyDescent="0.2">
      <c r="A4086" s="357"/>
      <c r="B4086" s="347"/>
      <c r="C4086" s="365"/>
      <c r="D4086" s="349"/>
      <c r="E4086" s="349"/>
      <c r="F4086" s="350"/>
      <c r="G4086" s="349"/>
      <c r="H4086" s="349"/>
      <c r="I4086" s="353"/>
      <c r="J4086" s="352"/>
      <c r="K4086" s="353"/>
      <c r="L4086" s="352"/>
      <c r="M4086" s="364"/>
      <c r="N4086" s="74"/>
      <c r="O4086" s="74"/>
      <c r="P4086" s="139"/>
    </row>
    <row r="4087" spans="1:16" x14ac:dyDescent="0.2">
      <c r="A4087" s="357"/>
      <c r="B4087" s="347"/>
      <c r="C4087" s="365"/>
      <c r="D4087" s="349"/>
      <c r="E4087" s="349"/>
      <c r="F4087" s="350"/>
      <c r="G4087" s="349"/>
      <c r="H4087" s="349"/>
      <c r="I4087" s="353"/>
      <c r="J4087" s="352"/>
      <c r="K4087" s="353"/>
      <c r="L4087" s="352"/>
      <c r="M4087" s="364"/>
      <c r="N4087" s="74"/>
      <c r="O4087" s="74"/>
      <c r="P4087" s="139"/>
    </row>
    <row r="4088" spans="1:16" x14ac:dyDescent="0.2">
      <c r="A4088" s="357"/>
      <c r="B4088" s="347"/>
      <c r="C4088" s="365"/>
      <c r="D4088" s="349"/>
      <c r="E4088" s="349"/>
      <c r="F4088" s="350"/>
      <c r="G4088" s="349"/>
      <c r="H4088" s="349"/>
      <c r="I4088" s="353"/>
      <c r="J4088" s="352"/>
      <c r="K4088" s="353"/>
      <c r="L4088" s="352"/>
      <c r="M4088" s="364"/>
      <c r="N4088" s="74"/>
      <c r="O4088" s="74"/>
      <c r="P4088" s="139"/>
    </row>
    <row r="4089" spans="1:16" x14ac:dyDescent="0.2">
      <c r="A4089" s="357"/>
      <c r="B4089" s="347"/>
      <c r="C4089" s="365"/>
      <c r="D4089" s="349"/>
      <c r="E4089" s="349"/>
      <c r="F4089" s="350"/>
      <c r="G4089" s="349"/>
      <c r="H4089" s="349"/>
      <c r="I4089" s="353"/>
      <c r="J4089" s="352"/>
      <c r="K4089" s="353"/>
      <c r="L4089" s="352"/>
      <c r="M4089" s="364"/>
      <c r="N4089" s="74"/>
      <c r="O4089" s="74"/>
      <c r="P4089" s="139"/>
    </row>
    <row r="4090" spans="1:16" x14ac:dyDescent="0.2">
      <c r="A4090" s="357"/>
      <c r="B4090" s="347"/>
      <c r="C4090" s="365"/>
      <c r="D4090" s="349"/>
      <c r="E4090" s="349"/>
      <c r="F4090" s="350"/>
      <c r="G4090" s="349"/>
      <c r="H4090" s="349"/>
      <c r="I4090" s="353"/>
      <c r="J4090" s="352"/>
      <c r="K4090" s="353"/>
      <c r="L4090" s="352"/>
      <c r="M4090" s="364"/>
      <c r="N4090" s="74"/>
      <c r="O4090" s="74"/>
      <c r="P4090" s="139"/>
    </row>
    <row r="4091" spans="1:16" x14ac:dyDescent="0.2">
      <c r="A4091" s="357"/>
      <c r="B4091" s="347"/>
      <c r="C4091" s="365"/>
      <c r="D4091" s="349"/>
      <c r="E4091" s="349"/>
      <c r="F4091" s="350"/>
      <c r="G4091" s="349"/>
      <c r="H4091" s="349"/>
      <c r="I4091" s="353"/>
      <c r="J4091" s="352"/>
      <c r="K4091" s="353"/>
      <c r="L4091" s="352"/>
      <c r="M4091" s="364"/>
      <c r="N4091" s="74"/>
      <c r="O4091" s="74"/>
      <c r="P4091" s="139"/>
    </row>
    <row r="4092" spans="1:16" x14ac:dyDescent="0.2">
      <c r="A4092" s="357"/>
      <c r="B4092" s="347"/>
      <c r="C4092" s="365"/>
      <c r="D4092" s="349"/>
      <c r="E4092" s="349"/>
      <c r="F4092" s="350"/>
      <c r="G4092" s="349"/>
      <c r="H4092" s="349"/>
      <c r="I4092" s="353"/>
      <c r="J4092" s="352"/>
      <c r="K4092" s="353"/>
      <c r="L4092" s="352"/>
      <c r="M4092" s="364"/>
      <c r="N4092" s="74"/>
      <c r="O4092" s="74"/>
      <c r="P4092" s="139"/>
    </row>
    <row r="4093" spans="1:16" x14ac:dyDescent="0.2">
      <c r="A4093" s="357"/>
      <c r="B4093" s="347"/>
      <c r="C4093" s="365"/>
      <c r="D4093" s="349"/>
      <c r="E4093" s="349"/>
      <c r="F4093" s="350"/>
      <c r="G4093" s="349"/>
      <c r="H4093" s="349"/>
      <c r="I4093" s="353"/>
      <c r="J4093" s="352"/>
      <c r="K4093" s="353"/>
      <c r="L4093" s="352"/>
      <c r="M4093" s="364"/>
      <c r="N4093" s="74"/>
      <c r="O4093" s="74"/>
      <c r="P4093" s="139"/>
    </row>
    <row r="4094" spans="1:16" x14ac:dyDescent="0.2">
      <c r="A4094" s="357"/>
      <c r="B4094" s="347"/>
      <c r="C4094" s="365"/>
      <c r="D4094" s="349"/>
      <c r="E4094" s="349"/>
      <c r="F4094" s="350"/>
      <c r="G4094" s="349"/>
      <c r="H4094" s="349"/>
      <c r="I4094" s="353"/>
      <c r="J4094" s="352"/>
      <c r="K4094" s="353"/>
      <c r="L4094" s="352"/>
      <c r="M4094" s="364"/>
      <c r="N4094" s="74"/>
      <c r="O4094" s="74"/>
      <c r="P4094" s="139"/>
    </row>
    <row r="4095" spans="1:16" x14ac:dyDescent="0.2">
      <c r="A4095" s="357"/>
      <c r="B4095" s="347"/>
      <c r="C4095" s="365"/>
      <c r="D4095" s="349"/>
      <c r="E4095" s="349"/>
      <c r="F4095" s="350"/>
      <c r="G4095" s="349"/>
      <c r="H4095" s="349"/>
      <c r="I4095" s="353"/>
      <c r="J4095" s="352"/>
      <c r="K4095" s="353"/>
      <c r="L4095" s="352"/>
      <c r="M4095" s="364"/>
      <c r="N4095" s="74"/>
      <c r="O4095" s="74"/>
      <c r="P4095" s="139"/>
    </row>
    <row r="4096" spans="1:16" x14ac:dyDescent="0.2">
      <c r="A4096" s="357"/>
      <c r="B4096" s="347"/>
      <c r="C4096" s="365"/>
      <c r="D4096" s="349"/>
      <c r="E4096" s="349"/>
      <c r="F4096" s="350"/>
      <c r="G4096" s="349"/>
      <c r="H4096" s="349"/>
      <c r="I4096" s="353"/>
      <c r="J4096" s="352"/>
      <c r="K4096" s="353"/>
      <c r="L4096" s="352"/>
      <c r="M4096" s="364"/>
      <c r="N4096" s="74"/>
      <c r="O4096" s="74"/>
      <c r="P4096" s="139"/>
    </row>
    <row r="4097" spans="1:16" x14ac:dyDescent="0.2">
      <c r="A4097" s="357"/>
      <c r="B4097" s="347"/>
      <c r="C4097" s="365"/>
      <c r="D4097" s="349"/>
      <c r="E4097" s="349"/>
      <c r="F4097" s="350"/>
      <c r="G4097" s="349"/>
      <c r="H4097" s="349"/>
      <c r="I4097" s="353"/>
      <c r="J4097" s="352"/>
      <c r="K4097" s="353"/>
      <c r="L4097" s="352"/>
      <c r="M4097" s="364"/>
      <c r="N4097" s="74"/>
      <c r="O4097" s="74"/>
      <c r="P4097" s="139"/>
    </row>
    <row r="4098" spans="1:16" x14ac:dyDescent="0.2">
      <c r="A4098" s="357"/>
      <c r="B4098" s="347"/>
      <c r="C4098" s="365"/>
      <c r="D4098" s="349"/>
      <c r="E4098" s="349"/>
      <c r="F4098" s="350"/>
      <c r="G4098" s="349"/>
      <c r="H4098" s="349"/>
      <c r="I4098" s="353"/>
      <c r="J4098" s="352"/>
      <c r="K4098" s="353"/>
      <c r="L4098" s="352"/>
      <c r="M4098" s="364"/>
      <c r="N4098" s="74"/>
      <c r="O4098" s="74"/>
      <c r="P4098" s="139"/>
    </row>
    <row r="4099" spans="1:16" x14ac:dyDescent="0.2">
      <c r="A4099" s="357"/>
      <c r="B4099" s="347"/>
      <c r="C4099" s="365"/>
      <c r="D4099" s="349"/>
      <c r="E4099" s="349"/>
      <c r="F4099" s="350"/>
      <c r="G4099" s="349"/>
      <c r="H4099" s="349"/>
      <c r="I4099" s="353"/>
      <c r="J4099" s="352"/>
      <c r="K4099" s="353"/>
      <c r="L4099" s="352"/>
      <c r="M4099" s="364"/>
      <c r="N4099" s="74"/>
      <c r="O4099" s="74"/>
      <c r="P4099" s="139"/>
    </row>
    <row r="4100" spans="1:16" x14ac:dyDescent="0.2">
      <c r="A4100" s="357"/>
      <c r="B4100" s="347"/>
      <c r="C4100" s="365"/>
      <c r="D4100" s="349"/>
      <c r="E4100" s="349"/>
      <c r="F4100" s="350"/>
      <c r="G4100" s="349"/>
      <c r="H4100" s="349"/>
      <c r="I4100" s="353"/>
      <c r="J4100" s="352"/>
      <c r="K4100" s="353"/>
      <c r="L4100" s="352"/>
      <c r="M4100" s="364"/>
      <c r="N4100" s="74"/>
      <c r="O4100" s="74"/>
      <c r="P4100" s="139"/>
    </row>
    <row r="4101" spans="1:16" x14ac:dyDescent="0.2">
      <c r="A4101" s="357"/>
      <c r="B4101" s="347"/>
      <c r="C4101" s="365"/>
      <c r="D4101" s="349"/>
      <c r="E4101" s="349"/>
      <c r="F4101" s="350"/>
      <c r="G4101" s="349"/>
      <c r="H4101" s="349"/>
      <c r="I4101" s="353"/>
      <c r="J4101" s="352"/>
      <c r="K4101" s="353"/>
      <c r="L4101" s="352"/>
      <c r="M4101" s="364"/>
      <c r="N4101" s="74"/>
      <c r="O4101" s="74"/>
      <c r="P4101" s="139"/>
    </row>
    <row r="4102" spans="1:16" x14ac:dyDescent="0.2">
      <c r="A4102" s="357"/>
      <c r="B4102" s="347"/>
      <c r="C4102" s="365"/>
      <c r="D4102" s="349"/>
      <c r="E4102" s="349"/>
      <c r="F4102" s="350"/>
      <c r="G4102" s="349"/>
      <c r="H4102" s="349"/>
      <c r="I4102" s="353"/>
      <c r="J4102" s="352"/>
      <c r="K4102" s="353"/>
      <c r="L4102" s="352"/>
      <c r="M4102" s="364"/>
      <c r="N4102" s="74"/>
      <c r="O4102" s="74"/>
      <c r="P4102" s="139"/>
    </row>
    <row r="4103" spans="1:16" x14ac:dyDescent="0.2">
      <c r="A4103" s="357"/>
      <c r="B4103" s="347"/>
      <c r="C4103" s="365"/>
      <c r="D4103" s="349"/>
      <c r="E4103" s="349"/>
      <c r="F4103" s="350"/>
      <c r="G4103" s="349"/>
      <c r="H4103" s="349"/>
      <c r="I4103" s="353"/>
      <c r="J4103" s="352"/>
      <c r="K4103" s="353"/>
      <c r="L4103" s="352"/>
      <c r="M4103" s="364"/>
      <c r="N4103" s="74"/>
      <c r="O4103" s="74"/>
      <c r="P4103" s="139"/>
    </row>
    <row r="4104" spans="1:16" x14ac:dyDescent="0.2">
      <c r="A4104" s="357"/>
      <c r="B4104" s="347"/>
      <c r="C4104" s="365"/>
      <c r="D4104" s="349"/>
      <c r="E4104" s="349"/>
      <c r="F4104" s="350"/>
      <c r="G4104" s="349"/>
      <c r="H4104" s="349"/>
      <c r="I4104" s="353"/>
      <c r="J4104" s="352"/>
      <c r="K4104" s="353"/>
      <c r="L4104" s="352"/>
      <c r="M4104" s="364"/>
      <c r="N4104" s="74"/>
      <c r="O4104" s="74"/>
      <c r="P4104" s="139"/>
    </row>
    <row r="4105" spans="1:16" x14ac:dyDescent="0.2">
      <c r="A4105" s="357"/>
      <c r="B4105" s="347"/>
      <c r="C4105" s="365"/>
      <c r="D4105" s="349"/>
      <c r="E4105" s="349"/>
      <c r="F4105" s="350"/>
      <c r="G4105" s="349"/>
      <c r="H4105" s="349"/>
      <c r="I4105" s="353"/>
      <c r="J4105" s="352"/>
      <c r="K4105" s="353"/>
      <c r="L4105" s="352"/>
      <c r="M4105" s="364"/>
      <c r="N4105" s="74"/>
      <c r="O4105" s="74"/>
      <c r="P4105" s="139"/>
    </row>
    <row r="4106" spans="1:16" x14ac:dyDescent="0.2">
      <c r="A4106" s="357"/>
      <c r="B4106" s="347"/>
      <c r="C4106" s="365"/>
      <c r="D4106" s="349"/>
      <c r="E4106" s="349"/>
      <c r="F4106" s="350"/>
      <c r="G4106" s="349"/>
      <c r="H4106" s="349"/>
      <c r="I4106" s="353"/>
      <c r="J4106" s="352"/>
      <c r="K4106" s="353"/>
      <c r="L4106" s="352"/>
      <c r="M4106" s="364"/>
      <c r="N4106" s="74"/>
      <c r="O4106" s="74"/>
      <c r="P4106" s="139"/>
    </row>
    <row r="4107" spans="1:16" x14ac:dyDescent="0.2">
      <c r="A4107" s="357"/>
      <c r="B4107" s="347"/>
      <c r="C4107" s="365"/>
      <c r="D4107" s="349"/>
      <c r="E4107" s="349"/>
      <c r="F4107" s="350"/>
      <c r="G4107" s="349"/>
      <c r="H4107" s="349"/>
      <c r="I4107" s="353"/>
      <c r="J4107" s="352"/>
      <c r="K4107" s="353"/>
      <c r="L4107" s="352"/>
      <c r="M4107" s="364"/>
      <c r="N4107" s="74"/>
      <c r="O4107" s="74"/>
      <c r="P4107" s="139"/>
    </row>
    <row r="4108" spans="1:16" x14ac:dyDescent="0.2">
      <c r="A4108" s="357"/>
      <c r="B4108" s="347"/>
      <c r="C4108" s="365"/>
      <c r="D4108" s="349"/>
      <c r="E4108" s="349"/>
      <c r="F4108" s="350"/>
      <c r="G4108" s="349"/>
      <c r="H4108" s="349"/>
      <c r="I4108" s="353"/>
      <c r="J4108" s="352"/>
      <c r="K4108" s="353"/>
      <c r="L4108" s="352"/>
      <c r="M4108" s="364"/>
      <c r="N4108" s="74"/>
      <c r="O4108" s="74"/>
      <c r="P4108" s="139"/>
    </row>
    <row r="4109" spans="1:16" x14ac:dyDescent="0.2">
      <c r="A4109" s="357"/>
      <c r="B4109" s="347"/>
      <c r="C4109" s="365"/>
      <c r="D4109" s="349"/>
      <c r="E4109" s="349"/>
      <c r="F4109" s="350"/>
      <c r="G4109" s="349"/>
      <c r="H4109" s="349"/>
      <c r="I4109" s="353"/>
      <c r="J4109" s="352"/>
      <c r="K4109" s="353"/>
      <c r="L4109" s="352"/>
      <c r="M4109" s="364"/>
      <c r="N4109" s="74"/>
      <c r="O4109" s="74"/>
      <c r="P4109" s="139"/>
    </row>
    <row r="4110" spans="1:16" x14ac:dyDescent="0.2">
      <c r="A4110" s="357"/>
      <c r="B4110" s="347"/>
      <c r="C4110" s="365"/>
      <c r="D4110" s="349"/>
      <c r="E4110" s="349"/>
      <c r="F4110" s="350"/>
      <c r="G4110" s="349"/>
      <c r="H4110" s="349"/>
      <c r="I4110" s="353"/>
      <c r="J4110" s="352"/>
      <c r="K4110" s="353"/>
      <c r="L4110" s="352"/>
      <c r="M4110" s="364"/>
      <c r="N4110" s="74"/>
      <c r="O4110" s="74"/>
      <c r="P4110" s="139"/>
    </row>
    <row r="4111" spans="1:16" x14ac:dyDescent="0.2">
      <c r="A4111" s="357"/>
      <c r="B4111" s="347"/>
      <c r="C4111" s="365"/>
      <c r="D4111" s="349"/>
      <c r="E4111" s="349"/>
      <c r="F4111" s="350"/>
      <c r="G4111" s="349"/>
      <c r="H4111" s="349"/>
      <c r="I4111" s="353"/>
      <c r="J4111" s="352"/>
      <c r="K4111" s="353"/>
      <c r="L4111" s="352"/>
      <c r="M4111" s="364"/>
      <c r="N4111" s="74"/>
      <c r="O4111" s="74"/>
      <c r="P4111" s="139"/>
    </row>
    <row r="4112" spans="1:16" x14ac:dyDescent="0.2">
      <c r="A4112" s="357"/>
      <c r="B4112" s="347"/>
      <c r="C4112" s="365"/>
      <c r="D4112" s="349"/>
      <c r="E4112" s="349"/>
      <c r="F4112" s="350"/>
      <c r="G4112" s="349"/>
      <c r="H4112" s="349"/>
      <c r="I4112" s="353"/>
      <c r="J4112" s="352"/>
      <c r="K4112" s="353"/>
      <c r="L4112" s="352"/>
      <c r="M4112" s="364"/>
      <c r="N4112" s="74"/>
      <c r="O4112" s="74"/>
      <c r="P4112" s="139"/>
    </row>
    <row r="4113" spans="1:16" x14ac:dyDescent="0.2">
      <c r="A4113" s="357"/>
      <c r="B4113" s="347"/>
      <c r="C4113" s="365"/>
      <c r="D4113" s="349"/>
      <c r="E4113" s="349"/>
      <c r="F4113" s="350"/>
      <c r="G4113" s="349"/>
      <c r="H4113" s="349"/>
      <c r="I4113" s="353"/>
      <c r="J4113" s="352"/>
      <c r="K4113" s="353"/>
      <c r="L4113" s="352"/>
      <c r="M4113" s="364"/>
      <c r="N4113" s="74"/>
      <c r="O4113" s="74"/>
      <c r="P4113" s="139"/>
    </row>
    <row r="4114" spans="1:16" x14ac:dyDescent="0.2">
      <c r="A4114" s="357"/>
      <c r="B4114" s="347"/>
      <c r="C4114" s="365"/>
      <c r="D4114" s="349"/>
      <c r="E4114" s="349"/>
      <c r="F4114" s="350"/>
      <c r="G4114" s="349"/>
      <c r="H4114" s="349"/>
      <c r="I4114" s="353"/>
      <c r="J4114" s="352"/>
      <c r="K4114" s="353"/>
      <c r="L4114" s="352"/>
      <c r="M4114" s="364"/>
      <c r="N4114" s="74"/>
      <c r="O4114" s="74"/>
      <c r="P4114" s="139"/>
    </row>
    <row r="4115" spans="1:16" x14ac:dyDescent="0.2">
      <c r="A4115" s="357"/>
      <c r="B4115" s="347"/>
      <c r="C4115" s="365"/>
      <c r="D4115" s="349"/>
      <c r="E4115" s="349"/>
      <c r="F4115" s="350"/>
      <c r="G4115" s="349"/>
      <c r="H4115" s="349"/>
      <c r="I4115" s="353"/>
      <c r="J4115" s="352"/>
      <c r="K4115" s="353"/>
      <c r="L4115" s="352"/>
      <c r="M4115" s="364"/>
      <c r="N4115" s="74"/>
      <c r="O4115" s="74"/>
      <c r="P4115" s="139"/>
    </row>
    <row r="4116" spans="1:16" x14ac:dyDescent="0.2">
      <c r="A4116" s="357"/>
      <c r="B4116" s="347"/>
      <c r="C4116" s="365"/>
      <c r="D4116" s="349"/>
      <c r="E4116" s="349"/>
      <c r="F4116" s="350"/>
      <c r="G4116" s="349"/>
      <c r="H4116" s="349"/>
      <c r="I4116" s="353"/>
      <c r="J4116" s="352"/>
      <c r="K4116" s="353"/>
      <c r="L4116" s="352"/>
      <c r="M4116" s="364"/>
      <c r="N4116" s="74"/>
      <c r="O4116" s="74"/>
      <c r="P4116" s="139"/>
    </row>
    <row r="4117" spans="1:16" x14ac:dyDescent="0.2">
      <c r="A4117" s="357"/>
      <c r="B4117" s="347"/>
      <c r="C4117" s="365"/>
      <c r="D4117" s="349"/>
      <c r="E4117" s="349"/>
      <c r="F4117" s="350"/>
      <c r="G4117" s="349"/>
      <c r="H4117" s="349"/>
      <c r="I4117" s="353"/>
      <c r="J4117" s="352"/>
      <c r="K4117" s="353"/>
      <c r="L4117" s="352"/>
      <c r="M4117" s="364"/>
      <c r="N4117" s="74"/>
      <c r="O4117" s="74"/>
      <c r="P4117" s="139"/>
    </row>
    <row r="4118" spans="1:16" x14ac:dyDescent="0.2">
      <c r="A4118" s="357"/>
      <c r="B4118" s="347"/>
      <c r="C4118" s="365"/>
      <c r="D4118" s="349"/>
      <c r="E4118" s="349"/>
      <c r="F4118" s="350"/>
      <c r="G4118" s="349"/>
      <c r="H4118" s="349"/>
      <c r="I4118" s="353"/>
      <c r="J4118" s="352"/>
      <c r="K4118" s="353"/>
      <c r="L4118" s="352"/>
      <c r="M4118" s="364"/>
      <c r="N4118" s="74"/>
      <c r="O4118" s="74"/>
      <c r="P4118" s="139"/>
    </row>
    <row r="4119" spans="1:16" x14ac:dyDescent="0.2">
      <c r="A4119" s="357"/>
      <c r="B4119" s="347"/>
      <c r="C4119" s="365"/>
      <c r="D4119" s="349"/>
      <c r="E4119" s="349"/>
      <c r="F4119" s="350"/>
      <c r="G4119" s="349"/>
      <c r="H4119" s="349"/>
      <c r="I4119" s="353"/>
      <c r="J4119" s="352"/>
      <c r="K4119" s="353"/>
      <c r="L4119" s="352"/>
      <c r="M4119" s="364"/>
      <c r="N4119" s="74"/>
      <c r="O4119" s="74"/>
      <c r="P4119" s="139"/>
    </row>
    <row r="4120" spans="1:16" x14ac:dyDescent="0.2">
      <c r="A4120" s="357"/>
      <c r="B4120" s="347"/>
      <c r="C4120" s="365"/>
      <c r="D4120" s="349"/>
      <c r="E4120" s="349"/>
      <c r="F4120" s="350"/>
      <c r="G4120" s="349"/>
      <c r="H4120" s="349"/>
      <c r="I4120" s="353"/>
      <c r="J4120" s="352"/>
      <c r="K4120" s="353"/>
      <c r="L4120" s="352"/>
      <c r="M4120" s="364"/>
      <c r="N4120" s="74"/>
      <c r="O4120" s="74"/>
      <c r="P4120" s="139"/>
    </row>
    <row r="4121" spans="1:16" x14ac:dyDescent="0.2">
      <c r="A4121" s="357"/>
      <c r="B4121" s="347"/>
      <c r="C4121" s="365"/>
      <c r="D4121" s="349"/>
      <c r="E4121" s="349"/>
      <c r="F4121" s="350"/>
      <c r="G4121" s="349"/>
      <c r="H4121" s="349"/>
      <c r="I4121" s="353"/>
      <c r="J4121" s="352"/>
      <c r="K4121" s="353"/>
      <c r="L4121" s="352"/>
      <c r="M4121" s="364"/>
      <c r="N4121" s="74"/>
      <c r="O4121" s="74"/>
      <c r="P4121" s="139"/>
    </row>
    <row r="4122" spans="1:16" x14ac:dyDescent="0.2">
      <c r="A4122" s="357"/>
      <c r="B4122" s="347"/>
      <c r="C4122" s="365"/>
      <c r="D4122" s="349"/>
      <c r="E4122" s="349"/>
      <c r="F4122" s="350"/>
      <c r="G4122" s="349"/>
      <c r="H4122" s="349"/>
      <c r="I4122" s="353"/>
      <c r="J4122" s="352"/>
      <c r="K4122" s="353"/>
      <c r="L4122" s="352"/>
      <c r="M4122" s="364"/>
      <c r="N4122" s="74"/>
      <c r="O4122" s="74"/>
      <c r="P4122" s="139"/>
    </row>
    <row r="4123" spans="1:16" x14ac:dyDescent="0.2">
      <c r="A4123" s="357"/>
      <c r="B4123" s="347"/>
      <c r="C4123" s="365"/>
      <c r="D4123" s="349"/>
      <c r="E4123" s="349"/>
      <c r="F4123" s="350"/>
      <c r="G4123" s="349"/>
      <c r="H4123" s="349"/>
      <c r="I4123" s="353"/>
      <c r="J4123" s="352"/>
      <c r="K4123" s="353"/>
      <c r="L4123" s="352"/>
      <c r="M4123" s="364"/>
      <c r="N4123" s="74"/>
      <c r="O4123" s="74"/>
      <c r="P4123" s="139"/>
    </row>
    <row r="4124" spans="1:16" x14ac:dyDescent="0.2">
      <c r="A4124" s="357"/>
      <c r="B4124" s="347"/>
      <c r="C4124" s="365"/>
      <c r="D4124" s="349"/>
      <c r="E4124" s="349"/>
      <c r="F4124" s="350"/>
      <c r="G4124" s="349"/>
      <c r="H4124" s="349"/>
      <c r="I4124" s="353"/>
      <c r="J4124" s="352"/>
      <c r="K4124" s="353"/>
      <c r="L4124" s="352"/>
      <c r="M4124" s="364"/>
      <c r="N4124" s="74"/>
      <c r="O4124" s="74"/>
      <c r="P4124" s="139"/>
    </row>
    <row r="4125" spans="1:16" x14ac:dyDescent="0.2">
      <c r="A4125" s="357"/>
      <c r="B4125" s="347"/>
      <c r="C4125" s="365"/>
      <c r="D4125" s="349"/>
      <c r="E4125" s="349"/>
      <c r="F4125" s="350"/>
      <c r="G4125" s="349"/>
      <c r="H4125" s="349"/>
      <c r="I4125" s="353"/>
      <c r="J4125" s="352"/>
      <c r="K4125" s="353"/>
      <c r="L4125" s="352"/>
      <c r="M4125" s="364"/>
      <c r="N4125" s="74"/>
      <c r="O4125" s="74"/>
      <c r="P4125" s="139"/>
    </row>
    <row r="4126" spans="1:16" x14ac:dyDescent="0.2">
      <c r="A4126" s="357"/>
      <c r="B4126" s="347"/>
      <c r="C4126" s="365"/>
      <c r="D4126" s="349"/>
      <c r="E4126" s="349"/>
      <c r="F4126" s="350"/>
      <c r="G4126" s="349"/>
      <c r="H4126" s="349"/>
      <c r="I4126" s="353"/>
      <c r="J4126" s="352"/>
      <c r="K4126" s="353"/>
      <c r="L4126" s="352"/>
      <c r="M4126" s="364"/>
      <c r="N4126" s="74"/>
      <c r="O4126" s="74"/>
      <c r="P4126" s="139"/>
    </row>
    <row r="4127" spans="1:16" x14ac:dyDescent="0.2">
      <c r="A4127" s="357"/>
      <c r="B4127" s="347"/>
      <c r="C4127" s="365"/>
      <c r="D4127" s="349"/>
      <c r="E4127" s="349"/>
      <c r="F4127" s="350"/>
      <c r="G4127" s="349"/>
      <c r="H4127" s="349"/>
      <c r="I4127" s="353"/>
      <c r="J4127" s="352"/>
      <c r="K4127" s="353"/>
      <c r="L4127" s="352"/>
      <c r="M4127" s="364"/>
      <c r="N4127" s="74"/>
      <c r="O4127" s="74"/>
      <c r="P4127" s="139"/>
    </row>
    <row r="4128" spans="1:16" x14ac:dyDescent="0.2">
      <c r="A4128" s="357"/>
      <c r="B4128" s="347"/>
      <c r="C4128" s="365"/>
      <c r="D4128" s="349"/>
      <c r="E4128" s="349"/>
      <c r="F4128" s="350"/>
      <c r="G4128" s="349"/>
      <c r="H4128" s="349"/>
      <c r="I4128" s="353"/>
      <c r="J4128" s="352"/>
      <c r="K4128" s="353"/>
      <c r="L4128" s="352"/>
      <c r="M4128" s="364"/>
      <c r="N4128" s="74"/>
      <c r="O4128" s="74"/>
      <c r="P4128" s="139"/>
    </row>
    <row r="4129" spans="1:16" x14ac:dyDescent="0.2">
      <c r="A4129" s="357"/>
      <c r="B4129" s="347"/>
      <c r="C4129" s="365"/>
      <c r="D4129" s="349"/>
      <c r="E4129" s="349"/>
      <c r="F4129" s="350"/>
      <c r="G4129" s="349"/>
      <c r="H4129" s="349"/>
      <c r="I4129" s="353"/>
      <c r="J4129" s="352"/>
      <c r="K4129" s="353"/>
      <c r="L4129" s="352"/>
      <c r="M4129" s="364"/>
      <c r="N4129" s="74"/>
      <c r="O4129" s="74"/>
      <c r="P4129" s="139"/>
    </row>
    <row r="4130" spans="1:16" x14ac:dyDescent="0.2">
      <c r="A4130" s="357"/>
      <c r="B4130" s="347"/>
      <c r="C4130" s="365"/>
      <c r="D4130" s="349"/>
      <c r="E4130" s="349"/>
      <c r="F4130" s="350"/>
      <c r="G4130" s="349"/>
      <c r="H4130" s="349"/>
      <c r="I4130" s="353"/>
      <c r="J4130" s="352"/>
      <c r="K4130" s="353"/>
      <c r="L4130" s="352"/>
      <c r="M4130" s="364"/>
      <c r="N4130" s="74"/>
      <c r="O4130" s="74"/>
      <c r="P4130" s="139"/>
    </row>
    <row r="4131" spans="1:16" x14ac:dyDescent="0.2">
      <c r="A4131" s="357"/>
      <c r="B4131" s="347"/>
      <c r="C4131" s="365"/>
      <c r="D4131" s="349"/>
      <c r="E4131" s="349"/>
      <c r="F4131" s="350"/>
      <c r="G4131" s="349"/>
      <c r="H4131" s="349"/>
      <c r="I4131" s="353"/>
      <c r="J4131" s="352"/>
      <c r="K4131" s="353"/>
      <c r="L4131" s="352"/>
      <c r="M4131" s="364"/>
      <c r="N4131" s="74"/>
      <c r="O4131" s="74"/>
      <c r="P4131" s="139"/>
    </row>
    <row r="4132" spans="1:16" x14ac:dyDescent="0.2">
      <c r="A4132" s="357"/>
      <c r="B4132" s="347"/>
      <c r="C4132" s="365"/>
      <c r="D4132" s="349"/>
      <c r="E4132" s="349"/>
      <c r="F4132" s="350"/>
      <c r="G4132" s="349"/>
      <c r="H4132" s="349"/>
      <c r="I4132" s="353"/>
      <c r="J4132" s="352"/>
      <c r="K4132" s="353"/>
      <c r="L4132" s="352"/>
      <c r="M4132" s="364"/>
      <c r="N4132" s="74"/>
      <c r="O4132" s="74"/>
      <c r="P4132" s="139"/>
    </row>
    <row r="4133" spans="1:16" x14ac:dyDescent="0.2">
      <c r="A4133" s="357"/>
      <c r="B4133" s="347"/>
      <c r="C4133" s="365"/>
      <c r="D4133" s="349"/>
      <c r="E4133" s="349"/>
      <c r="F4133" s="350"/>
      <c r="G4133" s="349"/>
      <c r="H4133" s="349"/>
      <c r="I4133" s="353"/>
      <c r="J4133" s="352"/>
      <c r="K4133" s="353"/>
      <c r="L4133" s="352"/>
      <c r="M4133" s="364"/>
      <c r="N4133" s="74"/>
      <c r="O4133" s="74"/>
      <c r="P4133" s="139"/>
    </row>
    <row r="4134" spans="1:16" x14ac:dyDescent="0.2">
      <c r="A4134" s="357"/>
      <c r="B4134" s="347"/>
      <c r="C4134" s="365"/>
      <c r="D4134" s="349"/>
      <c r="E4134" s="349"/>
      <c r="F4134" s="350"/>
      <c r="G4134" s="349"/>
      <c r="H4134" s="349"/>
      <c r="I4134" s="353"/>
      <c r="J4134" s="352"/>
      <c r="K4134" s="353"/>
      <c r="L4134" s="352"/>
      <c r="M4134" s="364"/>
      <c r="N4134" s="74"/>
      <c r="O4134" s="74"/>
      <c r="P4134" s="139"/>
    </row>
    <row r="4135" spans="1:16" x14ac:dyDescent="0.2">
      <c r="A4135" s="357"/>
      <c r="B4135" s="347"/>
      <c r="C4135" s="365"/>
      <c r="D4135" s="349"/>
      <c r="E4135" s="349"/>
      <c r="F4135" s="350"/>
      <c r="G4135" s="349"/>
      <c r="H4135" s="349"/>
      <c r="I4135" s="353"/>
      <c r="J4135" s="352"/>
      <c r="K4135" s="353"/>
      <c r="L4135" s="352"/>
      <c r="M4135" s="364"/>
      <c r="N4135" s="74"/>
      <c r="O4135" s="74"/>
      <c r="P4135" s="139"/>
    </row>
    <row r="4136" spans="1:16" x14ac:dyDescent="0.2">
      <c r="A4136" s="357"/>
      <c r="B4136" s="347"/>
      <c r="C4136" s="365"/>
      <c r="D4136" s="349"/>
      <c r="E4136" s="349"/>
      <c r="F4136" s="350"/>
      <c r="G4136" s="349"/>
      <c r="H4136" s="349"/>
      <c r="I4136" s="353"/>
      <c r="J4136" s="352"/>
      <c r="K4136" s="353"/>
      <c r="L4136" s="352"/>
      <c r="M4136" s="364"/>
      <c r="N4136" s="74"/>
      <c r="O4136" s="74"/>
      <c r="P4136" s="139"/>
    </row>
    <row r="4137" spans="1:16" x14ac:dyDescent="0.2">
      <c r="A4137" s="357"/>
      <c r="B4137" s="347"/>
      <c r="C4137" s="365"/>
      <c r="D4137" s="349"/>
      <c r="E4137" s="349"/>
      <c r="F4137" s="350"/>
      <c r="G4137" s="349"/>
      <c r="H4137" s="349"/>
      <c r="I4137" s="353"/>
      <c r="J4137" s="352"/>
      <c r="K4137" s="353"/>
      <c r="L4137" s="352"/>
      <c r="M4137" s="364"/>
      <c r="N4137" s="74"/>
      <c r="O4137" s="74"/>
      <c r="P4137" s="139"/>
    </row>
    <row r="4138" spans="1:16" x14ac:dyDescent="0.2">
      <c r="A4138" s="357"/>
      <c r="B4138" s="347"/>
      <c r="C4138" s="365"/>
      <c r="D4138" s="349"/>
      <c r="E4138" s="349"/>
      <c r="F4138" s="350"/>
      <c r="G4138" s="349"/>
      <c r="H4138" s="349"/>
      <c r="I4138" s="353"/>
      <c r="J4138" s="352"/>
      <c r="K4138" s="353"/>
      <c r="L4138" s="352"/>
      <c r="M4138" s="364"/>
      <c r="N4138" s="74"/>
      <c r="O4138" s="74"/>
      <c r="P4138" s="139"/>
    </row>
    <row r="4139" spans="1:16" x14ac:dyDescent="0.2">
      <c r="A4139" s="357"/>
      <c r="B4139" s="347"/>
      <c r="C4139" s="365"/>
      <c r="D4139" s="349"/>
      <c r="E4139" s="349"/>
      <c r="F4139" s="350"/>
      <c r="G4139" s="349"/>
      <c r="H4139" s="349"/>
      <c r="I4139" s="353"/>
      <c r="J4139" s="352"/>
      <c r="K4139" s="353"/>
      <c r="L4139" s="352"/>
      <c r="M4139" s="364"/>
      <c r="N4139" s="74"/>
      <c r="O4139" s="74"/>
      <c r="P4139" s="139"/>
    </row>
    <row r="4140" spans="1:16" x14ac:dyDescent="0.2">
      <c r="A4140" s="357"/>
      <c r="B4140" s="347"/>
      <c r="C4140" s="365"/>
      <c r="D4140" s="349"/>
      <c r="E4140" s="349"/>
      <c r="F4140" s="350"/>
      <c r="G4140" s="349"/>
      <c r="H4140" s="349"/>
      <c r="I4140" s="353"/>
      <c r="J4140" s="352"/>
      <c r="K4140" s="353"/>
      <c r="L4140" s="352"/>
      <c r="M4140" s="364"/>
      <c r="N4140" s="74"/>
      <c r="O4140" s="74"/>
      <c r="P4140" s="139"/>
    </row>
    <row r="4141" spans="1:16" x14ac:dyDescent="0.2">
      <c r="A4141" s="357"/>
      <c r="B4141" s="347"/>
      <c r="C4141" s="365"/>
      <c r="D4141" s="349"/>
      <c r="E4141" s="349"/>
      <c r="F4141" s="350"/>
      <c r="G4141" s="349"/>
      <c r="H4141" s="349"/>
      <c r="I4141" s="353"/>
      <c r="J4141" s="352"/>
      <c r="K4141" s="353"/>
      <c r="L4141" s="352"/>
      <c r="M4141" s="364"/>
      <c r="N4141" s="74"/>
      <c r="O4141" s="74"/>
      <c r="P4141" s="139"/>
    </row>
    <row r="4142" spans="1:16" x14ac:dyDescent="0.2">
      <c r="A4142" s="357"/>
      <c r="B4142" s="347"/>
      <c r="C4142" s="365"/>
      <c r="D4142" s="349"/>
      <c r="E4142" s="349"/>
      <c r="F4142" s="350"/>
      <c r="G4142" s="349"/>
      <c r="H4142" s="349"/>
      <c r="I4142" s="353"/>
      <c r="J4142" s="352"/>
      <c r="K4142" s="353"/>
      <c r="L4142" s="352"/>
      <c r="M4142" s="364"/>
      <c r="N4142" s="74"/>
      <c r="O4142" s="74"/>
      <c r="P4142" s="139"/>
    </row>
    <row r="4143" spans="1:16" x14ac:dyDescent="0.2">
      <c r="A4143" s="357"/>
      <c r="B4143" s="347"/>
      <c r="C4143" s="365"/>
      <c r="D4143" s="349"/>
      <c r="E4143" s="349"/>
      <c r="F4143" s="350"/>
      <c r="G4143" s="349"/>
      <c r="H4143" s="349"/>
      <c r="I4143" s="353"/>
      <c r="J4143" s="352"/>
      <c r="K4143" s="353"/>
      <c r="L4143" s="352"/>
      <c r="M4143" s="364"/>
      <c r="N4143" s="74"/>
      <c r="O4143" s="74"/>
      <c r="P4143" s="139"/>
    </row>
    <row r="4144" spans="1:16" x14ac:dyDescent="0.2">
      <c r="A4144" s="357"/>
      <c r="B4144" s="347"/>
      <c r="C4144" s="365"/>
      <c r="D4144" s="349"/>
      <c r="E4144" s="349"/>
      <c r="F4144" s="350"/>
      <c r="G4144" s="349"/>
      <c r="H4144" s="349"/>
      <c r="I4144" s="353"/>
      <c r="J4144" s="352"/>
      <c r="K4144" s="353"/>
      <c r="L4144" s="352"/>
      <c r="M4144" s="364"/>
      <c r="N4144" s="74"/>
      <c r="O4144" s="74"/>
      <c r="P4144" s="139"/>
    </row>
    <row r="4145" spans="1:16" x14ac:dyDescent="0.2">
      <c r="A4145" s="357"/>
      <c r="B4145" s="347"/>
      <c r="C4145" s="365"/>
      <c r="D4145" s="349"/>
      <c r="E4145" s="349"/>
      <c r="F4145" s="350"/>
      <c r="G4145" s="349"/>
      <c r="H4145" s="349"/>
      <c r="I4145" s="353"/>
      <c r="J4145" s="352"/>
      <c r="K4145" s="353"/>
      <c r="L4145" s="352"/>
      <c r="M4145" s="364"/>
      <c r="N4145" s="74"/>
      <c r="O4145" s="74"/>
      <c r="P4145" s="139"/>
    </row>
    <row r="4146" spans="1:16" x14ac:dyDescent="0.2">
      <c r="A4146" s="357"/>
      <c r="B4146" s="347"/>
      <c r="C4146" s="365"/>
      <c r="D4146" s="349"/>
      <c r="E4146" s="349"/>
      <c r="F4146" s="350"/>
      <c r="G4146" s="349"/>
      <c r="H4146" s="349"/>
      <c r="I4146" s="353"/>
      <c r="J4146" s="352"/>
      <c r="K4146" s="353"/>
      <c r="L4146" s="352"/>
      <c r="M4146" s="364"/>
      <c r="N4146" s="74"/>
      <c r="O4146" s="74"/>
      <c r="P4146" s="139"/>
    </row>
    <row r="4147" spans="1:16" x14ac:dyDescent="0.2">
      <c r="A4147" s="357"/>
      <c r="B4147" s="347"/>
      <c r="C4147" s="365"/>
      <c r="D4147" s="349"/>
      <c r="E4147" s="349"/>
      <c r="F4147" s="350"/>
      <c r="G4147" s="349"/>
      <c r="H4147" s="349"/>
      <c r="I4147" s="353"/>
      <c r="J4147" s="352"/>
      <c r="K4147" s="353"/>
      <c r="L4147" s="352"/>
      <c r="M4147" s="364"/>
      <c r="N4147" s="74"/>
      <c r="O4147" s="74"/>
      <c r="P4147" s="139"/>
    </row>
    <row r="4148" spans="1:16" x14ac:dyDescent="0.2">
      <c r="A4148" s="357"/>
      <c r="B4148" s="347"/>
      <c r="C4148" s="365"/>
      <c r="D4148" s="349"/>
      <c r="E4148" s="349"/>
      <c r="F4148" s="350"/>
      <c r="G4148" s="349"/>
      <c r="H4148" s="349"/>
      <c r="I4148" s="353"/>
      <c r="J4148" s="352"/>
      <c r="K4148" s="353"/>
      <c r="L4148" s="352"/>
      <c r="M4148" s="364"/>
      <c r="N4148" s="74"/>
      <c r="O4148" s="74"/>
      <c r="P4148" s="139"/>
    </row>
    <row r="4149" spans="1:16" x14ac:dyDescent="0.2">
      <c r="A4149" s="357"/>
      <c r="B4149" s="347"/>
      <c r="C4149" s="365"/>
      <c r="D4149" s="349"/>
      <c r="E4149" s="349"/>
      <c r="F4149" s="350"/>
      <c r="G4149" s="349"/>
      <c r="H4149" s="349"/>
      <c r="I4149" s="353"/>
      <c r="J4149" s="352"/>
      <c r="K4149" s="353"/>
      <c r="L4149" s="352"/>
      <c r="M4149" s="364"/>
      <c r="N4149" s="74"/>
      <c r="O4149" s="74"/>
      <c r="P4149" s="139"/>
    </row>
    <row r="4150" spans="1:16" x14ac:dyDescent="0.2">
      <c r="A4150" s="357"/>
      <c r="B4150" s="347"/>
      <c r="C4150" s="365"/>
      <c r="D4150" s="349"/>
      <c r="E4150" s="349"/>
      <c r="F4150" s="350"/>
      <c r="G4150" s="349"/>
      <c r="H4150" s="349"/>
      <c r="I4150" s="353"/>
      <c r="J4150" s="352"/>
      <c r="K4150" s="353"/>
      <c r="L4150" s="352"/>
      <c r="M4150" s="364"/>
      <c r="N4150" s="74"/>
      <c r="O4150" s="74"/>
      <c r="P4150" s="139"/>
    </row>
    <row r="4151" spans="1:16" x14ac:dyDescent="0.2">
      <c r="A4151" s="357"/>
      <c r="B4151" s="347"/>
      <c r="C4151" s="365"/>
      <c r="D4151" s="349"/>
      <c r="E4151" s="349"/>
      <c r="F4151" s="350"/>
      <c r="G4151" s="349"/>
      <c r="H4151" s="349"/>
      <c r="I4151" s="353"/>
      <c r="J4151" s="352"/>
      <c r="K4151" s="353"/>
      <c r="L4151" s="352"/>
      <c r="M4151" s="364"/>
      <c r="N4151" s="74"/>
      <c r="O4151" s="74"/>
      <c r="P4151" s="139"/>
    </row>
    <row r="4152" spans="1:16" x14ac:dyDescent="0.2">
      <c r="A4152" s="357"/>
      <c r="B4152" s="347"/>
      <c r="C4152" s="365"/>
      <c r="D4152" s="349"/>
      <c r="E4152" s="349"/>
      <c r="F4152" s="350"/>
      <c r="G4152" s="349"/>
      <c r="H4152" s="349"/>
      <c r="I4152" s="353"/>
      <c r="J4152" s="352"/>
      <c r="K4152" s="353"/>
      <c r="L4152" s="352"/>
      <c r="M4152" s="364"/>
      <c r="N4152" s="74"/>
      <c r="O4152" s="74"/>
      <c r="P4152" s="139"/>
    </row>
    <row r="4153" spans="1:16" x14ac:dyDescent="0.2">
      <c r="A4153" s="357"/>
      <c r="B4153" s="347"/>
      <c r="C4153" s="365"/>
      <c r="D4153" s="349"/>
      <c r="E4153" s="349"/>
      <c r="F4153" s="350"/>
      <c r="G4153" s="349"/>
      <c r="H4153" s="349"/>
      <c r="I4153" s="353"/>
      <c r="J4153" s="352"/>
      <c r="K4153" s="353"/>
      <c r="L4153" s="352"/>
      <c r="M4153" s="364"/>
      <c r="N4153" s="74"/>
      <c r="O4153" s="74"/>
      <c r="P4153" s="139"/>
    </row>
    <row r="4154" spans="1:16" x14ac:dyDescent="0.2">
      <c r="A4154" s="357"/>
      <c r="B4154" s="347"/>
      <c r="C4154" s="365"/>
      <c r="D4154" s="349"/>
      <c r="E4154" s="349"/>
      <c r="F4154" s="350"/>
      <c r="G4154" s="349"/>
      <c r="H4154" s="349"/>
      <c r="I4154" s="353"/>
      <c r="J4154" s="352"/>
      <c r="K4154" s="353"/>
      <c r="L4154" s="352"/>
      <c r="M4154" s="364"/>
      <c r="N4154" s="74"/>
      <c r="O4154" s="74"/>
      <c r="P4154" s="139"/>
    </row>
    <row r="4155" spans="1:16" x14ac:dyDescent="0.2">
      <c r="A4155" s="357"/>
      <c r="B4155" s="347"/>
      <c r="C4155" s="365"/>
      <c r="D4155" s="349"/>
      <c r="E4155" s="349"/>
      <c r="F4155" s="350"/>
      <c r="G4155" s="349"/>
      <c r="H4155" s="349"/>
      <c r="I4155" s="353"/>
      <c r="J4155" s="352"/>
      <c r="K4155" s="353"/>
      <c r="L4155" s="352"/>
      <c r="M4155" s="364"/>
      <c r="N4155" s="74"/>
      <c r="O4155" s="74"/>
      <c r="P4155" s="139"/>
    </row>
    <row r="4156" spans="1:16" x14ac:dyDescent="0.2">
      <c r="A4156" s="357"/>
      <c r="B4156" s="347"/>
      <c r="C4156" s="365"/>
      <c r="D4156" s="349"/>
      <c r="E4156" s="349"/>
      <c r="F4156" s="350"/>
      <c r="G4156" s="349"/>
      <c r="H4156" s="349"/>
      <c r="I4156" s="353"/>
      <c r="J4156" s="352"/>
      <c r="K4156" s="353"/>
      <c r="L4156" s="352"/>
      <c r="M4156" s="364"/>
      <c r="N4156" s="74"/>
      <c r="O4156" s="74"/>
      <c r="P4156" s="139"/>
    </row>
    <row r="4157" spans="1:16" x14ac:dyDescent="0.2">
      <c r="A4157" s="357"/>
      <c r="B4157" s="347"/>
      <c r="C4157" s="365"/>
      <c r="D4157" s="349"/>
      <c r="E4157" s="349"/>
      <c r="F4157" s="350"/>
      <c r="G4157" s="349"/>
      <c r="H4157" s="349"/>
      <c r="I4157" s="353"/>
      <c r="J4157" s="352"/>
      <c r="K4157" s="353"/>
      <c r="L4157" s="352"/>
      <c r="M4157" s="364"/>
      <c r="N4157" s="74"/>
      <c r="O4157" s="74"/>
      <c r="P4157" s="139"/>
    </row>
    <row r="4158" spans="1:16" x14ac:dyDescent="0.2">
      <c r="A4158" s="357"/>
      <c r="B4158" s="347"/>
      <c r="C4158" s="365"/>
      <c r="D4158" s="349"/>
      <c r="E4158" s="349"/>
      <c r="F4158" s="350"/>
      <c r="G4158" s="349"/>
      <c r="H4158" s="349"/>
      <c r="I4158" s="353"/>
      <c r="J4158" s="352"/>
      <c r="K4158" s="353"/>
      <c r="L4158" s="352"/>
      <c r="M4158" s="364"/>
      <c r="N4158" s="74"/>
      <c r="O4158" s="74"/>
      <c r="P4158" s="139"/>
    </row>
    <row r="4159" spans="1:16" x14ac:dyDescent="0.2">
      <c r="A4159" s="357"/>
      <c r="B4159" s="347"/>
      <c r="C4159" s="365"/>
      <c r="D4159" s="349"/>
      <c r="E4159" s="349"/>
      <c r="F4159" s="350"/>
      <c r="G4159" s="349"/>
      <c r="H4159" s="349"/>
      <c r="I4159" s="353"/>
      <c r="J4159" s="352"/>
      <c r="K4159" s="353"/>
      <c r="L4159" s="352"/>
      <c r="M4159" s="364"/>
      <c r="N4159" s="74"/>
      <c r="O4159" s="74"/>
      <c r="P4159" s="139"/>
    </row>
    <row r="4160" spans="1:16" x14ac:dyDescent="0.2">
      <c r="A4160" s="357"/>
      <c r="B4160" s="347"/>
      <c r="C4160" s="365"/>
      <c r="D4160" s="349"/>
      <c r="E4160" s="349"/>
      <c r="F4160" s="350"/>
      <c r="G4160" s="349"/>
      <c r="H4160" s="349"/>
      <c r="I4160" s="353"/>
      <c r="J4160" s="352"/>
      <c r="K4160" s="353"/>
      <c r="L4160" s="352"/>
      <c r="M4160" s="364"/>
      <c r="N4160" s="74"/>
      <c r="O4160" s="74"/>
      <c r="P4160" s="139"/>
    </row>
    <row r="4161" spans="1:16" x14ac:dyDescent="0.2">
      <c r="A4161" s="357"/>
      <c r="B4161" s="347"/>
      <c r="C4161" s="365"/>
      <c r="D4161" s="349"/>
      <c r="E4161" s="349"/>
      <c r="F4161" s="350"/>
      <c r="G4161" s="349"/>
      <c r="H4161" s="349"/>
      <c r="I4161" s="353"/>
      <c r="J4161" s="352"/>
      <c r="K4161" s="353"/>
      <c r="L4161" s="352"/>
      <c r="M4161" s="364"/>
      <c r="N4161" s="74"/>
      <c r="O4161" s="74"/>
      <c r="P4161" s="139"/>
    </row>
    <row r="4162" spans="1:16" x14ac:dyDescent="0.2">
      <c r="A4162" s="357"/>
      <c r="B4162" s="347"/>
      <c r="C4162" s="365"/>
      <c r="D4162" s="349"/>
      <c r="E4162" s="349"/>
      <c r="F4162" s="350"/>
      <c r="G4162" s="349"/>
      <c r="H4162" s="349"/>
      <c r="I4162" s="353"/>
      <c r="J4162" s="352"/>
      <c r="K4162" s="353"/>
      <c r="L4162" s="352"/>
      <c r="M4162" s="364"/>
      <c r="N4162" s="74"/>
      <c r="O4162" s="74"/>
      <c r="P4162" s="139"/>
    </row>
    <row r="4163" spans="1:16" x14ac:dyDescent="0.2">
      <c r="A4163" s="357"/>
      <c r="B4163" s="347"/>
      <c r="C4163" s="365"/>
      <c r="D4163" s="349"/>
      <c r="E4163" s="349"/>
      <c r="F4163" s="350"/>
      <c r="G4163" s="349"/>
      <c r="H4163" s="349"/>
      <c r="I4163" s="353"/>
      <c r="J4163" s="352"/>
      <c r="K4163" s="353"/>
      <c r="L4163" s="352"/>
      <c r="M4163" s="364"/>
      <c r="N4163" s="74"/>
      <c r="O4163" s="74"/>
      <c r="P4163" s="139"/>
    </row>
    <row r="4164" spans="1:16" x14ac:dyDescent="0.2">
      <c r="A4164" s="357"/>
      <c r="B4164" s="347"/>
      <c r="C4164" s="365"/>
      <c r="D4164" s="349"/>
      <c r="E4164" s="349"/>
      <c r="F4164" s="350"/>
      <c r="G4164" s="349"/>
      <c r="H4164" s="349"/>
      <c r="I4164" s="353"/>
      <c r="J4164" s="352"/>
      <c r="K4164" s="353"/>
      <c r="L4164" s="352"/>
      <c r="M4164" s="364"/>
      <c r="N4164" s="74"/>
      <c r="O4164" s="74"/>
      <c r="P4164" s="139"/>
    </row>
    <row r="4165" spans="1:16" x14ac:dyDescent="0.2">
      <c r="A4165" s="357"/>
      <c r="B4165" s="347"/>
      <c r="C4165" s="365"/>
      <c r="D4165" s="349"/>
      <c r="E4165" s="349"/>
      <c r="F4165" s="350"/>
      <c r="G4165" s="349"/>
      <c r="H4165" s="349"/>
      <c r="I4165" s="353"/>
      <c r="J4165" s="352"/>
      <c r="K4165" s="353"/>
      <c r="L4165" s="352"/>
      <c r="M4165" s="364"/>
      <c r="N4165" s="74"/>
      <c r="O4165" s="74"/>
      <c r="P4165" s="139"/>
    </row>
    <row r="4166" spans="1:16" x14ac:dyDescent="0.2">
      <c r="A4166" s="357"/>
      <c r="B4166" s="347"/>
      <c r="C4166" s="365"/>
      <c r="D4166" s="349"/>
      <c r="E4166" s="349"/>
      <c r="F4166" s="350"/>
      <c r="G4166" s="349"/>
      <c r="H4166" s="349"/>
      <c r="I4166" s="353"/>
      <c r="J4166" s="352"/>
      <c r="K4166" s="353"/>
      <c r="L4166" s="352"/>
      <c r="M4166" s="364"/>
      <c r="N4166" s="74"/>
      <c r="O4166" s="74"/>
      <c r="P4166" s="139"/>
    </row>
    <row r="4167" spans="1:16" x14ac:dyDescent="0.2">
      <c r="A4167" s="357"/>
      <c r="B4167" s="347"/>
      <c r="C4167" s="365"/>
      <c r="D4167" s="349"/>
      <c r="E4167" s="349"/>
      <c r="F4167" s="350"/>
      <c r="G4167" s="349"/>
      <c r="H4167" s="349"/>
      <c r="I4167" s="353"/>
      <c r="J4167" s="352"/>
      <c r="K4167" s="353"/>
      <c r="L4167" s="352"/>
      <c r="M4167" s="364"/>
      <c r="N4167" s="74"/>
      <c r="O4167" s="74"/>
      <c r="P4167" s="139"/>
    </row>
    <row r="4168" spans="1:16" x14ac:dyDescent="0.2">
      <c r="A4168" s="357"/>
      <c r="B4168" s="347"/>
      <c r="C4168" s="365"/>
      <c r="D4168" s="349"/>
      <c r="E4168" s="349"/>
      <c r="F4168" s="350"/>
      <c r="G4168" s="349"/>
      <c r="H4168" s="349"/>
      <c r="I4168" s="353"/>
      <c r="J4168" s="352"/>
      <c r="K4168" s="353"/>
      <c r="L4168" s="352"/>
      <c r="M4168" s="364"/>
      <c r="N4168" s="74"/>
      <c r="O4168" s="74"/>
      <c r="P4168" s="139"/>
    </row>
    <row r="4169" spans="1:16" x14ac:dyDescent="0.2">
      <c r="A4169" s="357"/>
      <c r="B4169" s="347"/>
      <c r="C4169" s="365"/>
      <c r="D4169" s="349"/>
      <c r="E4169" s="349"/>
      <c r="F4169" s="350"/>
      <c r="G4169" s="349"/>
      <c r="H4169" s="349"/>
      <c r="I4169" s="353"/>
      <c r="J4169" s="352"/>
      <c r="K4169" s="353"/>
      <c r="L4169" s="352"/>
      <c r="M4169" s="364"/>
      <c r="N4169" s="74"/>
      <c r="O4169" s="74"/>
      <c r="P4169" s="139"/>
    </row>
    <row r="4170" spans="1:16" x14ac:dyDescent="0.2">
      <c r="A4170" s="357"/>
      <c r="B4170" s="347"/>
      <c r="C4170" s="365"/>
      <c r="D4170" s="349"/>
      <c r="E4170" s="349"/>
      <c r="F4170" s="350"/>
      <c r="G4170" s="349"/>
      <c r="H4170" s="349"/>
      <c r="I4170" s="353"/>
      <c r="J4170" s="352"/>
      <c r="K4170" s="353"/>
      <c r="L4170" s="352"/>
      <c r="M4170" s="364"/>
      <c r="N4170" s="74"/>
      <c r="O4170" s="74"/>
      <c r="P4170" s="139"/>
    </row>
    <row r="4171" spans="1:16" x14ac:dyDescent="0.2">
      <c r="A4171" s="357"/>
      <c r="B4171" s="347"/>
      <c r="C4171" s="365"/>
      <c r="D4171" s="349"/>
      <c r="E4171" s="349"/>
      <c r="F4171" s="350"/>
      <c r="G4171" s="349"/>
      <c r="H4171" s="349"/>
      <c r="I4171" s="353"/>
      <c r="J4171" s="352"/>
      <c r="K4171" s="353"/>
      <c r="L4171" s="352"/>
      <c r="M4171" s="364"/>
      <c r="N4171" s="74"/>
      <c r="O4171" s="74"/>
      <c r="P4171" s="139"/>
    </row>
    <row r="4172" spans="1:16" x14ac:dyDescent="0.2">
      <c r="A4172" s="357"/>
      <c r="B4172" s="347"/>
      <c r="C4172" s="365"/>
      <c r="D4172" s="349"/>
      <c r="E4172" s="349"/>
      <c r="F4172" s="350"/>
      <c r="G4172" s="349"/>
      <c r="H4172" s="349"/>
      <c r="I4172" s="353"/>
      <c r="J4172" s="352"/>
      <c r="K4172" s="353"/>
      <c r="L4172" s="352"/>
      <c r="M4172" s="364"/>
      <c r="N4172" s="74"/>
      <c r="O4172" s="74"/>
      <c r="P4172" s="139"/>
    </row>
    <row r="4173" spans="1:16" x14ac:dyDescent="0.2">
      <c r="A4173" s="357"/>
      <c r="B4173" s="347"/>
      <c r="C4173" s="365"/>
      <c r="D4173" s="349"/>
      <c r="E4173" s="349"/>
      <c r="F4173" s="350"/>
      <c r="G4173" s="349"/>
      <c r="H4173" s="349"/>
      <c r="I4173" s="353"/>
      <c r="J4173" s="352"/>
      <c r="K4173" s="353"/>
      <c r="L4173" s="352"/>
      <c r="M4173" s="364"/>
      <c r="N4173" s="74"/>
      <c r="O4173" s="74"/>
      <c r="P4173" s="139"/>
    </row>
    <row r="4174" spans="1:16" x14ac:dyDescent="0.2">
      <c r="A4174" s="357"/>
      <c r="B4174" s="347"/>
      <c r="C4174" s="365"/>
      <c r="D4174" s="349"/>
      <c r="E4174" s="349"/>
      <c r="F4174" s="350"/>
      <c r="G4174" s="349"/>
      <c r="H4174" s="349"/>
      <c r="I4174" s="353"/>
      <c r="J4174" s="352"/>
      <c r="K4174" s="353"/>
      <c r="L4174" s="352"/>
      <c r="M4174" s="364"/>
      <c r="N4174" s="74"/>
      <c r="O4174" s="74"/>
      <c r="P4174" s="139"/>
    </row>
    <row r="4175" spans="1:16" x14ac:dyDescent="0.2">
      <c r="A4175" s="357"/>
      <c r="B4175" s="347"/>
      <c r="C4175" s="365"/>
      <c r="D4175" s="349"/>
      <c r="E4175" s="349"/>
      <c r="F4175" s="350"/>
      <c r="G4175" s="349"/>
      <c r="H4175" s="349"/>
      <c r="I4175" s="353"/>
      <c r="J4175" s="352"/>
      <c r="K4175" s="353"/>
      <c r="L4175" s="352"/>
      <c r="M4175" s="364"/>
      <c r="N4175" s="74"/>
      <c r="O4175" s="74"/>
      <c r="P4175" s="139"/>
    </row>
    <row r="4176" spans="1:16" x14ac:dyDescent="0.2">
      <c r="A4176" s="357"/>
      <c r="B4176" s="347"/>
      <c r="C4176" s="365"/>
      <c r="D4176" s="349"/>
      <c r="E4176" s="349"/>
      <c r="F4176" s="350"/>
      <c r="G4176" s="349"/>
      <c r="H4176" s="349"/>
      <c r="I4176" s="353"/>
      <c r="J4176" s="352"/>
      <c r="K4176" s="353"/>
      <c r="L4176" s="352"/>
      <c r="M4176" s="364"/>
      <c r="N4176" s="74"/>
      <c r="O4176" s="74"/>
      <c r="P4176" s="139"/>
    </row>
    <row r="4177" spans="1:16" x14ac:dyDescent="0.2">
      <c r="A4177" s="357"/>
      <c r="B4177" s="347"/>
      <c r="C4177" s="365"/>
      <c r="D4177" s="349"/>
      <c r="E4177" s="349"/>
      <c r="F4177" s="350"/>
      <c r="G4177" s="349"/>
      <c r="H4177" s="349"/>
      <c r="I4177" s="353"/>
      <c r="J4177" s="352"/>
      <c r="K4177" s="353"/>
      <c r="L4177" s="352"/>
      <c r="M4177" s="364"/>
      <c r="N4177" s="74"/>
      <c r="O4177" s="74"/>
      <c r="P4177" s="139"/>
    </row>
    <row r="4178" spans="1:16" x14ac:dyDescent="0.2">
      <c r="A4178" s="357"/>
      <c r="B4178" s="347"/>
      <c r="C4178" s="365"/>
      <c r="D4178" s="349"/>
      <c r="E4178" s="349"/>
      <c r="F4178" s="350"/>
      <c r="G4178" s="349"/>
      <c r="H4178" s="349"/>
      <c r="I4178" s="353"/>
      <c r="J4178" s="352"/>
      <c r="K4178" s="353"/>
      <c r="L4178" s="352"/>
      <c r="M4178" s="364"/>
      <c r="N4178" s="74"/>
      <c r="O4178" s="74"/>
      <c r="P4178" s="139"/>
    </row>
    <row r="4179" spans="1:16" x14ac:dyDescent="0.2">
      <c r="A4179" s="357"/>
      <c r="B4179" s="347"/>
      <c r="C4179" s="365"/>
      <c r="D4179" s="349"/>
      <c r="E4179" s="349"/>
      <c r="F4179" s="350"/>
      <c r="G4179" s="349"/>
      <c r="H4179" s="349"/>
      <c r="I4179" s="353"/>
      <c r="J4179" s="352"/>
      <c r="K4179" s="353"/>
      <c r="L4179" s="352"/>
      <c r="M4179" s="364"/>
      <c r="N4179" s="74"/>
      <c r="O4179" s="74"/>
      <c r="P4179" s="139"/>
    </row>
    <row r="4180" spans="1:16" x14ac:dyDescent="0.2">
      <c r="A4180" s="357"/>
      <c r="B4180" s="347"/>
      <c r="C4180" s="365"/>
      <c r="D4180" s="349"/>
      <c r="E4180" s="349"/>
      <c r="F4180" s="350"/>
      <c r="G4180" s="349"/>
      <c r="H4180" s="349"/>
      <c r="I4180" s="353"/>
      <c r="J4180" s="352"/>
      <c r="K4180" s="353"/>
      <c r="L4180" s="352"/>
      <c r="M4180" s="364"/>
      <c r="N4180" s="74"/>
      <c r="O4180" s="74"/>
      <c r="P4180" s="139"/>
    </row>
    <row r="4181" spans="1:16" x14ac:dyDescent="0.2">
      <c r="A4181" s="357"/>
      <c r="B4181" s="347"/>
      <c r="C4181" s="365"/>
      <c r="D4181" s="349"/>
      <c r="E4181" s="349"/>
      <c r="F4181" s="350"/>
      <c r="G4181" s="349"/>
      <c r="H4181" s="349"/>
      <c r="I4181" s="353"/>
      <c r="J4181" s="352"/>
      <c r="K4181" s="353"/>
      <c r="L4181" s="352"/>
      <c r="M4181" s="364"/>
      <c r="N4181" s="74"/>
      <c r="O4181" s="74"/>
      <c r="P4181" s="139"/>
    </row>
    <row r="4182" spans="1:16" x14ac:dyDescent="0.2">
      <c r="A4182" s="357"/>
      <c r="B4182" s="347"/>
      <c r="C4182" s="365"/>
      <c r="D4182" s="349"/>
      <c r="E4182" s="349"/>
      <c r="F4182" s="350"/>
      <c r="G4182" s="349"/>
      <c r="H4182" s="349"/>
      <c r="I4182" s="353"/>
      <c r="J4182" s="352"/>
      <c r="K4182" s="353"/>
      <c r="L4182" s="352"/>
      <c r="M4182" s="364"/>
      <c r="N4182" s="74"/>
      <c r="O4182" s="74"/>
      <c r="P4182" s="139"/>
    </row>
    <row r="4183" spans="1:16" x14ac:dyDescent="0.2">
      <c r="A4183" s="357"/>
      <c r="B4183" s="347"/>
      <c r="C4183" s="365"/>
      <c r="D4183" s="349"/>
      <c r="E4183" s="349"/>
      <c r="F4183" s="350"/>
      <c r="G4183" s="349"/>
      <c r="H4183" s="349"/>
      <c r="I4183" s="353"/>
      <c r="J4183" s="352"/>
      <c r="K4183" s="353"/>
      <c r="L4183" s="352"/>
      <c r="M4183" s="364"/>
      <c r="N4183" s="74"/>
      <c r="O4183" s="74"/>
      <c r="P4183" s="139"/>
    </row>
    <row r="4184" spans="1:16" x14ac:dyDescent="0.2">
      <c r="A4184" s="357"/>
      <c r="B4184" s="347"/>
      <c r="C4184" s="365"/>
      <c r="D4184" s="349"/>
      <c r="E4184" s="349"/>
      <c r="F4184" s="350"/>
      <c r="G4184" s="349"/>
      <c r="H4184" s="349"/>
      <c r="I4184" s="353"/>
      <c r="J4184" s="352"/>
      <c r="K4184" s="353"/>
      <c r="L4184" s="352"/>
      <c r="M4184" s="364"/>
      <c r="N4184" s="74"/>
      <c r="O4184" s="74"/>
      <c r="P4184" s="139"/>
    </row>
    <row r="4185" spans="1:16" x14ac:dyDescent="0.2">
      <c r="A4185" s="357"/>
      <c r="B4185" s="347"/>
      <c r="C4185" s="365"/>
      <c r="D4185" s="349"/>
      <c r="E4185" s="349"/>
      <c r="F4185" s="350"/>
      <c r="G4185" s="349"/>
      <c r="H4185" s="349"/>
      <c r="I4185" s="353"/>
      <c r="J4185" s="352"/>
      <c r="K4185" s="353"/>
      <c r="L4185" s="352"/>
      <c r="M4185" s="364"/>
      <c r="N4185" s="74"/>
      <c r="O4185" s="74"/>
      <c r="P4185" s="139"/>
    </row>
    <row r="4186" spans="1:16" x14ac:dyDescent="0.2">
      <c r="A4186" s="357"/>
      <c r="B4186" s="347"/>
      <c r="C4186" s="365"/>
      <c r="D4186" s="349"/>
      <c r="E4186" s="349"/>
      <c r="F4186" s="350"/>
      <c r="G4186" s="349"/>
      <c r="H4186" s="349"/>
      <c r="I4186" s="353"/>
      <c r="J4186" s="352"/>
      <c r="K4186" s="353"/>
      <c r="L4186" s="352"/>
      <c r="M4186" s="364"/>
      <c r="N4186" s="74"/>
      <c r="O4186" s="74"/>
      <c r="P4186" s="139"/>
    </row>
    <row r="4187" spans="1:16" x14ac:dyDescent="0.2">
      <c r="A4187" s="357"/>
      <c r="B4187" s="347"/>
      <c r="C4187" s="365"/>
      <c r="D4187" s="349"/>
      <c r="E4187" s="349"/>
      <c r="F4187" s="350"/>
      <c r="G4187" s="349"/>
      <c r="H4187" s="349"/>
      <c r="I4187" s="353"/>
      <c r="J4187" s="352"/>
      <c r="K4187" s="353"/>
      <c r="L4187" s="352"/>
      <c r="M4187" s="364"/>
      <c r="N4187" s="74"/>
      <c r="O4187" s="74"/>
      <c r="P4187" s="139"/>
    </row>
    <row r="4188" spans="1:16" x14ac:dyDescent="0.2">
      <c r="A4188" s="357"/>
      <c r="B4188" s="347"/>
      <c r="C4188" s="365"/>
      <c r="D4188" s="349"/>
      <c r="E4188" s="349"/>
      <c r="F4188" s="350"/>
      <c r="G4188" s="349"/>
      <c r="H4188" s="349"/>
      <c r="I4188" s="353"/>
      <c r="J4188" s="352"/>
      <c r="K4188" s="353"/>
      <c r="L4188" s="352"/>
      <c r="M4188" s="364"/>
      <c r="N4188" s="74"/>
      <c r="O4188" s="74"/>
      <c r="P4188" s="139"/>
    </row>
    <row r="4189" spans="1:16" x14ac:dyDescent="0.2">
      <c r="A4189" s="357"/>
      <c r="B4189" s="347"/>
      <c r="C4189" s="365"/>
      <c r="D4189" s="349"/>
      <c r="E4189" s="349"/>
      <c r="F4189" s="350"/>
      <c r="G4189" s="349"/>
      <c r="H4189" s="349"/>
      <c r="I4189" s="353"/>
      <c r="J4189" s="352"/>
      <c r="K4189" s="353"/>
      <c r="L4189" s="352"/>
      <c r="M4189" s="364"/>
      <c r="N4189" s="74"/>
      <c r="O4189" s="74"/>
      <c r="P4189" s="139"/>
    </row>
    <row r="4190" spans="1:16" x14ac:dyDescent="0.2">
      <c r="A4190" s="357"/>
      <c r="B4190" s="347"/>
      <c r="C4190" s="365"/>
      <c r="D4190" s="349"/>
      <c r="E4190" s="349"/>
      <c r="F4190" s="350"/>
      <c r="G4190" s="349"/>
      <c r="H4190" s="349"/>
      <c r="I4190" s="353"/>
      <c r="J4190" s="352"/>
      <c r="K4190" s="353"/>
      <c r="L4190" s="352"/>
      <c r="M4190" s="364"/>
      <c r="N4190" s="74"/>
      <c r="O4190" s="74"/>
      <c r="P4190" s="139"/>
    </row>
    <row r="4191" spans="1:16" x14ac:dyDescent="0.2">
      <c r="A4191" s="357"/>
      <c r="B4191" s="347"/>
      <c r="C4191" s="365"/>
      <c r="D4191" s="349"/>
      <c r="E4191" s="349"/>
      <c r="F4191" s="350"/>
      <c r="G4191" s="349"/>
      <c r="H4191" s="349"/>
      <c r="I4191" s="353"/>
      <c r="J4191" s="352"/>
      <c r="K4191" s="353"/>
      <c r="L4191" s="352"/>
      <c r="M4191" s="364"/>
      <c r="N4191" s="74"/>
      <c r="O4191" s="74"/>
      <c r="P4191" s="139"/>
    </row>
    <row r="4192" spans="1:16" x14ac:dyDescent="0.2">
      <c r="A4192" s="357"/>
      <c r="B4192" s="347"/>
      <c r="C4192" s="365"/>
      <c r="D4192" s="349"/>
      <c r="E4192" s="349"/>
      <c r="F4192" s="350"/>
      <c r="G4192" s="349"/>
      <c r="H4192" s="349"/>
      <c r="I4192" s="353"/>
      <c r="J4192" s="352"/>
      <c r="K4192" s="353"/>
      <c r="L4192" s="352"/>
      <c r="M4192" s="364"/>
      <c r="N4192" s="74"/>
      <c r="O4192" s="74"/>
      <c r="P4192" s="139"/>
    </row>
    <row r="4193" spans="1:16" x14ac:dyDescent="0.2">
      <c r="A4193" s="357"/>
      <c r="B4193" s="347"/>
      <c r="C4193" s="365"/>
      <c r="D4193" s="349"/>
      <c r="E4193" s="349"/>
      <c r="F4193" s="350"/>
      <c r="G4193" s="349"/>
      <c r="H4193" s="349"/>
      <c r="I4193" s="353"/>
      <c r="J4193" s="352"/>
      <c r="K4193" s="353"/>
      <c r="L4193" s="352"/>
      <c r="M4193" s="364"/>
      <c r="N4193" s="74"/>
      <c r="O4193" s="74"/>
      <c r="P4193" s="139"/>
    </row>
    <row r="4194" spans="1:16" x14ac:dyDescent="0.2">
      <c r="A4194" s="357"/>
      <c r="B4194" s="347"/>
      <c r="C4194" s="365"/>
      <c r="D4194" s="349"/>
      <c r="E4194" s="349"/>
      <c r="F4194" s="350"/>
      <c r="G4194" s="349"/>
      <c r="H4194" s="349"/>
      <c r="I4194" s="353"/>
      <c r="J4194" s="352"/>
      <c r="K4194" s="353"/>
      <c r="L4194" s="352"/>
      <c r="M4194" s="364"/>
      <c r="N4194" s="74"/>
      <c r="O4194" s="74"/>
      <c r="P4194" s="139"/>
    </row>
    <row r="4195" spans="1:16" x14ac:dyDescent="0.2">
      <c r="A4195" s="357"/>
      <c r="B4195" s="347"/>
      <c r="C4195" s="365"/>
      <c r="D4195" s="349"/>
      <c r="E4195" s="349"/>
      <c r="F4195" s="350"/>
      <c r="G4195" s="349"/>
      <c r="H4195" s="349"/>
      <c r="I4195" s="353"/>
      <c r="J4195" s="352"/>
      <c r="K4195" s="353"/>
      <c r="L4195" s="352"/>
      <c r="M4195" s="364"/>
      <c r="N4195" s="74"/>
      <c r="O4195" s="74"/>
      <c r="P4195" s="139"/>
    </row>
    <row r="4196" spans="1:16" x14ac:dyDescent="0.2">
      <c r="A4196" s="357"/>
      <c r="B4196" s="347"/>
      <c r="C4196" s="365"/>
      <c r="D4196" s="349"/>
      <c r="E4196" s="349"/>
      <c r="F4196" s="350"/>
      <c r="G4196" s="349"/>
      <c r="H4196" s="349"/>
      <c r="I4196" s="353"/>
      <c r="J4196" s="352"/>
      <c r="K4196" s="353"/>
      <c r="L4196" s="352"/>
      <c r="M4196" s="364"/>
      <c r="N4196" s="74"/>
      <c r="O4196" s="74"/>
      <c r="P4196" s="139"/>
    </row>
    <row r="4197" spans="1:16" x14ac:dyDescent="0.2">
      <c r="A4197" s="357"/>
      <c r="B4197" s="347"/>
      <c r="C4197" s="365"/>
      <c r="D4197" s="349"/>
      <c r="E4197" s="349"/>
      <c r="F4197" s="350"/>
      <c r="G4197" s="349"/>
      <c r="H4197" s="349"/>
      <c r="I4197" s="353"/>
      <c r="J4197" s="352"/>
      <c r="K4197" s="353"/>
      <c r="L4197" s="352"/>
      <c r="M4197" s="364"/>
      <c r="N4197" s="74"/>
      <c r="O4197" s="74"/>
      <c r="P4197" s="139"/>
    </row>
    <row r="4198" spans="1:16" x14ac:dyDescent="0.2">
      <c r="A4198" s="357"/>
      <c r="B4198" s="347"/>
      <c r="C4198" s="365"/>
      <c r="D4198" s="349"/>
      <c r="E4198" s="349"/>
      <c r="F4198" s="350"/>
      <c r="G4198" s="349"/>
      <c r="H4198" s="349"/>
      <c r="I4198" s="353"/>
      <c r="J4198" s="352"/>
      <c r="K4198" s="353"/>
      <c r="L4198" s="352"/>
      <c r="M4198" s="364"/>
      <c r="N4198" s="74"/>
      <c r="O4198" s="74"/>
      <c r="P4198" s="139"/>
    </row>
    <row r="4199" spans="1:16" x14ac:dyDescent="0.2">
      <c r="A4199" s="357"/>
      <c r="B4199" s="347"/>
      <c r="C4199" s="365"/>
      <c r="D4199" s="349"/>
      <c r="E4199" s="349"/>
      <c r="F4199" s="350"/>
      <c r="G4199" s="349"/>
      <c r="H4199" s="349"/>
      <c r="I4199" s="353"/>
      <c r="J4199" s="352"/>
      <c r="K4199" s="353"/>
      <c r="L4199" s="352"/>
      <c r="M4199" s="364"/>
      <c r="N4199" s="74"/>
      <c r="O4199" s="74"/>
      <c r="P4199" s="139"/>
    </row>
    <row r="4200" spans="1:16" x14ac:dyDescent="0.2">
      <c r="A4200" s="357"/>
      <c r="B4200" s="347"/>
      <c r="C4200" s="365"/>
      <c r="D4200" s="349"/>
      <c r="E4200" s="349"/>
      <c r="F4200" s="350"/>
      <c r="G4200" s="349"/>
      <c r="H4200" s="349"/>
      <c r="I4200" s="353"/>
      <c r="J4200" s="352"/>
      <c r="K4200" s="353"/>
      <c r="L4200" s="352"/>
      <c r="M4200" s="364"/>
      <c r="N4200" s="74"/>
      <c r="O4200" s="74"/>
      <c r="P4200" s="139"/>
    </row>
    <row r="4201" spans="1:16" x14ac:dyDescent="0.2">
      <c r="A4201" s="357"/>
      <c r="B4201" s="347"/>
      <c r="C4201" s="365"/>
      <c r="D4201" s="349"/>
      <c r="E4201" s="349"/>
      <c r="F4201" s="350"/>
      <c r="G4201" s="349"/>
      <c r="H4201" s="349"/>
      <c r="I4201" s="353"/>
      <c r="J4201" s="352"/>
      <c r="K4201" s="353"/>
      <c r="L4201" s="352"/>
      <c r="M4201" s="364"/>
      <c r="N4201" s="74"/>
      <c r="O4201" s="74"/>
      <c r="P4201" s="139"/>
    </row>
    <row r="4202" spans="1:16" x14ac:dyDescent="0.2">
      <c r="A4202" s="357"/>
      <c r="B4202" s="347"/>
      <c r="C4202" s="365"/>
      <c r="D4202" s="349"/>
      <c r="E4202" s="349"/>
      <c r="F4202" s="350"/>
      <c r="G4202" s="349"/>
      <c r="H4202" s="349"/>
      <c r="I4202" s="353"/>
      <c r="J4202" s="352"/>
      <c r="K4202" s="353"/>
      <c r="L4202" s="352"/>
      <c r="M4202" s="364"/>
      <c r="N4202" s="74"/>
      <c r="O4202" s="74"/>
      <c r="P4202" s="139"/>
    </row>
    <row r="4203" spans="1:16" x14ac:dyDescent="0.2">
      <c r="A4203" s="357"/>
      <c r="B4203" s="347"/>
      <c r="C4203" s="365"/>
      <c r="D4203" s="349"/>
      <c r="E4203" s="349"/>
      <c r="F4203" s="350"/>
      <c r="G4203" s="349"/>
      <c r="H4203" s="349"/>
      <c r="I4203" s="353"/>
      <c r="J4203" s="352"/>
      <c r="K4203" s="353"/>
      <c r="L4203" s="352"/>
      <c r="M4203" s="364"/>
      <c r="N4203" s="74"/>
      <c r="O4203" s="74"/>
      <c r="P4203" s="139"/>
    </row>
    <row r="4204" spans="1:16" x14ac:dyDescent="0.2">
      <c r="A4204" s="357"/>
      <c r="B4204" s="347"/>
      <c r="C4204" s="365"/>
      <c r="D4204" s="349"/>
      <c r="E4204" s="349"/>
      <c r="F4204" s="350"/>
      <c r="G4204" s="349"/>
      <c r="H4204" s="349"/>
      <c r="I4204" s="353"/>
      <c r="J4204" s="352"/>
      <c r="K4204" s="353"/>
      <c r="L4204" s="352"/>
      <c r="M4204" s="364"/>
      <c r="N4204" s="74"/>
      <c r="O4204" s="74"/>
      <c r="P4204" s="139"/>
    </row>
    <row r="4205" spans="1:16" x14ac:dyDescent="0.2">
      <c r="A4205" s="357"/>
      <c r="B4205" s="347"/>
      <c r="C4205" s="365"/>
      <c r="D4205" s="349"/>
      <c r="E4205" s="349"/>
      <c r="F4205" s="350"/>
      <c r="G4205" s="349"/>
      <c r="H4205" s="349"/>
      <c r="I4205" s="353"/>
      <c r="J4205" s="352"/>
      <c r="K4205" s="353"/>
      <c r="L4205" s="352"/>
      <c r="M4205" s="364"/>
      <c r="N4205" s="74"/>
      <c r="O4205" s="74"/>
      <c r="P4205" s="139"/>
    </row>
    <row r="4206" spans="1:16" x14ac:dyDescent="0.2">
      <c r="A4206" s="357"/>
      <c r="B4206" s="347"/>
      <c r="C4206" s="365"/>
      <c r="D4206" s="349"/>
      <c r="E4206" s="349"/>
      <c r="F4206" s="350"/>
      <c r="G4206" s="349"/>
      <c r="H4206" s="349"/>
      <c r="I4206" s="353"/>
      <c r="J4206" s="352"/>
      <c r="K4206" s="353"/>
      <c r="L4206" s="352"/>
      <c r="M4206" s="364"/>
      <c r="N4206" s="74"/>
      <c r="O4206" s="74"/>
      <c r="P4206" s="139"/>
    </row>
    <row r="4207" spans="1:16" x14ac:dyDescent="0.2">
      <c r="A4207" s="357"/>
      <c r="B4207" s="347"/>
      <c r="C4207" s="365"/>
      <c r="D4207" s="349"/>
      <c r="E4207" s="349"/>
      <c r="F4207" s="350"/>
      <c r="G4207" s="349"/>
      <c r="H4207" s="349"/>
      <c r="I4207" s="353"/>
      <c r="J4207" s="352"/>
      <c r="K4207" s="353"/>
      <c r="L4207" s="352"/>
      <c r="M4207" s="364"/>
      <c r="N4207" s="74"/>
      <c r="O4207" s="74"/>
      <c r="P4207" s="139"/>
    </row>
    <row r="4208" spans="1:16" x14ac:dyDescent="0.2">
      <c r="A4208" s="357"/>
      <c r="B4208" s="347"/>
      <c r="C4208" s="365"/>
      <c r="D4208" s="349"/>
      <c r="E4208" s="349"/>
      <c r="F4208" s="350"/>
      <c r="G4208" s="349"/>
      <c r="H4208" s="349"/>
      <c r="I4208" s="353"/>
      <c r="J4208" s="352"/>
      <c r="K4208" s="353"/>
      <c r="L4208" s="352"/>
      <c r="M4208" s="364"/>
      <c r="N4208" s="74"/>
      <c r="O4208" s="74"/>
      <c r="P4208" s="139"/>
    </row>
    <row r="4209" spans="1:16" x14ac:dyDescent="0.2">
      <c r="A4209" s="357"/>
      <c r="B4209" s="347"/>
      <c r="C4209" s="365"/>
      <c r="D4209" s="349"/>
      <c r="E4209" s="349"/>
      <c r="F4209" s="350"/>
      <c r="G4209" s="349"/>
      <c r="H4209" s="349"/>
      <c r="I4209" s="353"/>
      <c r="J4209" s="352"/>
      <c r="K4209" s="353"/>
      <c r="L4209" s="352"/>
      <c r="M4209" s="364"/>
      <c r="N4209" s="74"/>
      <c r="O4209" s="74"/>
      <c r="P4209" s="139"/>
    </row>
    <row r="4210" spans="1:16" x14ac:dyDescent="0.2">
      <c r="A4210" s="357"/>
      <c r="B4210" s="347"/>
      <c r="C4210" s="365"/>
      <c r="D4210" s="349"/>
      <c r="E4210" s="349"/>
      <c r="F4210" s="350"/>
      <c r="G4210" s="349"/>
      <c r="H4210" s="349"/>
      <c r="I4210" s="353"/>
      <c r="J4210" s="352"/>
      <c r="K4210" s="353"/>
      <c r="L4210" s="352"/>
      <c r="M4210" s="364"/>
      <c r="N4210" s="74"/>
      <c r="O4210" s="74"/>
      <c r="P4210" s="139"/>
    </row>
    <row r="4211" spans="1:16" x14ac:dyDescent="0.2">
      <c r="A4211" s="357"/>
      <c r="B4211" s="347"/>
      <c r="C4211" s="365"/>
      <c r="D4211" s="349"/>
      <c r="E4211" s="349"/>
      <c r="F4211" s="350"/>
      <c r="G4211" s="349"/>
      <c r="H4211" s="349"/>
      <c r="I4211" s="353"/>
      <c r="J4211" s="352"/>
      <c r="K4211" s="353"/>
      <c r="L4211" s="352"/>
      <c r="M4211" s="364"/>
      <c r="N4211" s="74"/>
      <c r="O4211" s="74"/>
      <c r="P4211" s="139"/>
    </row>
    <row r="4212" spans="1:16" x14ac:dyDescent="0.2">
      <c r="A4212" s="357"/>
      <c r="B4212" s="347"/>
      <c r="C4212" s="365"/>
      <c r="D4212" s="349"/>
      <c r="E4212" s="349"/>
      <c r="F4212" s="350"/>
      <c r="G4212" s="349"/>
      <c r="H4212" s="349"/>
      <c r="I4212" s="353"/>
      <c r="J4212" s="352"/>
      <c r="K4212" s="353"/>
      <c r="L4212" s="352"/>
      <c r="M4212" s="364"/>
      <c r="N4212" s="74"/>
      <c r="O4212" s="74"/>
      <c r="P4212" s="139"/>
    </row>
    <row r="4213" spans="1:16" x14ac:dyDescent="0.2">
      <c r="A4213" s="357" t="str">
        <f t="shared" si="151"/>
        <v/>
      </c>
      <c r="B4213" s="347"/>
      <c r="C4213" s="365"/>
      <c r="D4213" s="349"/>
      <c r="E4213" s="349"/>
      <c r="F4213" s="350"/>
      <c r="G4213" s="349"/>
      <c r="H4213" s="349"/>
      <c r="I4213" s="353"/>
      <c r="J4213" s="352"/>
      <c r="K4213" s="353"/>
      <c r="L4213" s="352"/>
      <c r="M4213" s="364"/>
      <c r="N4213" s="322">
        <f t="shared" si="154"/>
        <v>0</v>
      </c>
      <c r="O4213" s="322">
        <f t="shared" si="154"/>
        <v>0</v>
      </c>
      <c r="P4213" s="323" t="str">
        <f t="shared" si="155"/>
        <v/>
      </c>
    </row>
    <row r="4214" spans="1:16" x14ac:dyDescent="0.2">
      <c r="A4214" s="357" t="str">
        <f t="shared" si="151"/>
        <v/>
      </c>
      <c r="B4214" s="347"/>
      <c r="C4214" s="365"/>
      <c r="D4214" s="349"/>
      <c r="E4214" s="349"/>
      <c r="F4214" s="350"/>
      <c r="G4214" s="349"/>
      <c r="H4214" s="349"/>
      <c r="I4214" s="353"/>
      <c r="J4214" s="352"/>
      <c r="K4214" s="353"/>
      <c r="L4214" s="352"/>
      <c r="M4214" s="364"/>
      <c r="N4214" s="74">
        <f t="shared" si="154"/>
        <v>0</v>
      </c>
      <c r="O4214" s="74">
        <f t="shared" si="154"/>
        <v>0</v>
      </c>
      <c r="P4214" s="96" t="str">
        <f t="shared" si="155"/>
        <v/>
      </c>
    </row>
    <row r="4215" spans="1:16" x14ac:dyDescent="0.2">
      <c r="A4215" s="357" t="str">
        <f t="shared" si="151"/>
        <v/>
      </c>
      <c r="B4215" s="347"/>
      <c r="C4215" s="365"/>
      <c r="D4215" s="349"/>
      <c r="E4215" s="349"/>
      <c r="F4215" s="350"/>
      <c r="G4215" s="349"/>
      <c r="H4215" s="349"/>
      <c r="I4215" s="353"/>
      <c r="J4215" s="352"/>
      <c r="K4215" s="353"/>
      <c r="L4215" s="352"/>
      <c r="M4215" s="364"/>
      <c r="N4215" s="74">
        <f t="shared" si="154"/>
        <v>0</v>
      </c>
      <c r="O4215" s="74">
        <f t="shared" si="154"/>
        <v>0</v>
      </c>
      <c r="P4215" s="96" t="str">
        <f t="shared" si="155"/>
        <v/>
      </c>
    </row>
    <row r="4216" spans="1:16" x14ac:dyDescent="0.2">
      <c r="A4216" s="357" t="str">
        <f t="shared" si="151"/>
        <v/>
      </c>
      <c r="B4216" s="347"/>
      <c r="C4216" s="365"/>
      <c r="D4216" s="349"/>
      <c r="E4216" s="349"/>
      <c r="F4216" s="350"/>
      <c r="G4216" s="349"/>
      <c r="H4216" s="349"/>
      <c r="I4216" s="353"/>
      <c r="J4216" s="352"/>
      <c r="K4216" s="353"/>
      <c r="L4216" s="352"/>
      <c r="M4216" s="364"/>
      <c r="N4216" s="74">
        <f t="shared" si="154"/>
        <v>0</v>
      </c>
      <c r="O4216" s="74">
        <f t="shared" si="154"/>
        <v>0</v>
      </c>
      <c r="P4216" s="139" t="str">
        <f t="shared" si="155"/>
        <v/>
      </c>
    </row>
    <row r="4217" spans="1:16" x14ac:dyDescent="0.2">
      <c r="A4217" s="357" t="str">
        <f t="shared" si="151"/>
        <v/>
      </c>
      <c r="B4217" s="347"/>
      <c r="C4217" s="365"/>
      <c r="D4217" s="349"/>
      <c r="E4217" s="349"/>
      <c r="F4217" s="350"/>
      <c r="G4217" s="349"/>
      <c r="H4217" s="349"/>
      <c r="I4217" s="353"/>
      <c r="J4217" s="352"/>
      <c r="K4217" s="353"/>
      <c r="L4217" s="352"/>
      <c r="M4217" s="364"/>
      <c r="N4217" s="322">
        <f t="shared" si="154"/>
        <v>0</v>
      </c>
      <c r="O4217" s="322">
        <f t="shared" si="154"/>
        <v>0</v>
      </c>
      <c r="P4217" s="323" t="str">
        <f t="shared" si="155"/>
        <v/>
      </c>
    </row>
    <row r="4218" spans="1:16" x14ac:dyDescent="0.2">
      <c r="A4218" s="357" t="str">
        <f t="shared" si="151"/>
        <v/>
      </c>
      <c r="B4218" s="347"/>
      <c r="C4218" s="365"/>
      <c r="D4218" s="349"/>
      <c r="E4218" s="349"/>
      <c r="F4218" s="350"/>
      <c r="G4218" s="349"/>
      <c r="H4218" s="349"/>
      <c r="I4218" s="353"/>
      <c r="J4218" s="352"/>
      <c r="K4218" s="353"/>
      <c r="L4218" s="352"/>
      <c r="M4218" s="364"/>
      <c r="N4218" s="74">
        <f t="shared" si="154"/>
        <v>0</v>
      </c>
      <c r="O4218" s="74">
        <f t="shared" si="154"/>
        <v>0</v>
      </c>
      <c r="P4218" s="96" t="str">
        <f t="shared" si="155"/>
        <v/>
      </c>
    </row>
    <row r="4219" spans="1:16" x14ac:dyDescent="0.2">
      <c r="A4219" s="357" t="str">
        <f t="shared" si="151"/>
        <v/>
      </c>
      <c r="B4219" s="347"/>
      <c r="C4219" s="365"/>
      <c r="D4219" s="349"/>
      <c r="E4219" s="349"/>
      <c r="F4219" s="350"/>
      <c r="G4219" s="349"/>
      <c r="H4219" s="349"/>
      <c r="I4219" s="353"/>
      <c r="J4219" s="352"/>
      <c r="K4219" s="353"/>
      <c r="L4219" s="352"/>
      <c r="M4219" s="364"/>
      <c r="N4219" s="74">
        <f t="shared" si="154"/>
        <v>0</v>
      </c>
      <c r="O4219" s="74">
        <f t="shared" si="154"/>
        <v>0</v>
      </c>
      <c r="P4219" s="96" t="str">
        <f t="shared" si="155"/>
        <v/>
      </c>
    </row>
    <row r="4220" spans="1:16" x14ac:dyDescent="0.2">
      <c r="A4220" s="357" t="str">
        <f t="shared" si="151"/>
        <v/>
      </c>
      <c r="B4220" s="347"/>
      <c r="C4220" s="365"/>
      <c r="D4220" s="349"/>
      <c r="E4220" s="349"/>
      <c r="F4220" s="350"/>
      <c r="G4220" s="349"/>
      <c r="H4220" s="349"/>
      <c r="I4220" s="353"/>
      <c r="J4220" s="352"/>
      <c r="K4220" s="353"/>
      <c r="L4220" s="352"/>
      <c r="M4220" s="364"/>
      <c r="N4220" s="74">
        <f t="shared" si="154"/>
        <v>0</v>
      </c>
      <c r="O4220" s="74">
        <f t="shared" si="154"/>
        <v>0</v>
      </c>
      <c r="P4220" s="139" t="str">
        <f t="shared" si="155"/>
        <v/>
      </c>
    </row>
    <row r="4221" spans="1:16" x14ac:dyDescent="0.2">
      <c r="A4221" s="357" t="str">
        <f t="shared" si="151"/>
        <v/>
      </c>
      <c r="B4221" s="347"/>
      <c r="C4221" s="365"/>
      <c r="D4221" s="349"/>
      <c r="E4221" s="349"/>
      <c r="F4221" s="350"/>
      <c r="G4221" s="349"/>
      <c r="H4221" s="349"/>
      <c r="I4221" s="353"/>
      <c r="J4221" s="352"/>
      <c r="K4221" s="353"/>
      <c r="L4221" s="352"/>
      <c r="M4221" s="364"/>
      <c r="N4221" s="322">
        <f t="shared" si="154"/>
        <v>0</v>
      </c>
      <c r="O4221" s="322">
        <f t="shared" si="154"/>
        <v>0</v>
      </c>
      <c r="P4221" s="323" t="str">
        <f t="shared" si="155"/>
        <v/>
      </c>
    </row>
    <row r="4222" spans="1:16" x14ac:dyDescent="0.2">
      <c r="A4222" s="357" t="str">
        <f t="shared" si="151"/>
        <v/>
      </c>
      <c r="B4222" s="347"/>
      <c r="C4222" s="365"/>
      <c r="D4222" s="349"/>
      <c r="E4222" s="349"/>
      <c r="F4222" s="350"/>
      <c r="G4222" s="349"/>
      <c r="H4222" s="349"/>
      <c r="I4222" s="353"/>
      <c r="J4222" s="352"/>
      <c r="K4222" s="353"/>
      <c r="L4222" s="352"/>
      <c r="M4222" s="364"/>
      <c r="N4222" s="74">
        <f t="shared" si="154"/>
        <v>0</v>
      </c>
      <c r="O4222" s="74">
        <f t="shared" si="154"/>
        <v>0</v>
      </c>
      <c r="P4222" s="96" t="str">
        <f t="shared" si="155"/>
        <v/>
      </c>
    </row>
    <row r="4223" spans="1:16" x14ac:dyDescent="0.2">
      <c r="A4223" s="357" t="str">
        <f t="shared" si="151"/>
        <v/>
      </c>
      <c r="B4223" s="347"/>
      <c r="C4223" s="365"/>
      <c r="D4223" s="349"/>
      <c r="E4223" s="349"/>
      <c r="F4223" s="350"/>
      <c r="G4223" s="349"/>
      <c r="H4223" s="349"/>
      <c r="I4223" s="353"/>
      <c r="J4223" s="352"/>
      <c r="K4223" s="353"/>
      <c r="L4223" s="352"/>
      <c r="M4223" s="379"/>
      <c r="N4223" s="74">
        <f t="shared" si="154"/>
        <v>0</v>
      </c>
      <c r="O4223" s="74">
        <f t="shared" si="154"/>
        <v>0</v>
      </c>
      <c r="P4223" s="96" t="str">
        <f t="shared" si="155"/>
        <v/>
      </c>
    </row>
    <row r="4224" spans="1:16" x14ac:dyDescent="0.2">
      <c r="A4224" s="357" t="str">
        <f t="shared" si="151"/>
        <v/>
      </c>
      <c r="B4224" s="347"/>
      <c r="C4224" s="365"/>
      <c r="D4224" s="349"/>
      <c r="E4224" s="349"/>
      <c r="F4224" s="350"/>
      <c r="G4224" s="349"/>
      <c r="H4224" s="349"/>
      <c r="I4224" s="353"/>
      <c r="J4224" s="352"/>
      <c r="K4224" s="353"/>
      <c r="L4224" s="352"/>
      <c r="M4224" s="379"/>
      <c r="N4224" s="74">
        <f t="shared" si="154"/>
        <v>0</v>
      </c>
      <c r="O4224" s="74">
        <f t="shared" si="154"/>
        <v>0</v>
      </c>
      <c r="P4224" s="139" t="str">
        <f t="shared" si="155"/>
        <v/>
      </c>
    </row>
    <row r="4225" spans="1:16" x14ac:dyDescent="0.2">
      <c r="A4225" s="357" t="str">
        <f t="shared" si="151"/>
        <v/>
      </c>
      <c r="B4225" s="347"/>
      <c r="C4225" s="365"/>
      <c r="D4225" s="349"/>
      <c r="E4225" s="349"/>
      <c r="F4225" s="350"/>
      <c r="G4225" s="349"/>
      <c r="H4225" s="349"/>
      <c r="I4225" s="353"/>
      <c r="J4225" s="352"/>
      <c r="K4225" s="353"/>
      <c r="L4225" s="352"/>
      <c r="M4225" s="379"/>
      <c r="N4225" s="322">
        <f t="shared" si="154"/>
        <v>0</v>
      </c>
      <c r="O4225" s="322">
        <f t="shared" si="154"/>
        <v>0</v>
      </c>
      <c r="P4225" s="323" t="str">
        <f t="shared" si="155"/>
        <v/>
      </c>
    </row>
    <row r="4226" spans="1:16" x14ac:dyDescent="0.2">
      <c r="A4226" s="357" t="str">
        <f t="shared" si="151"/>
        <v/>
      </c>
      <c r="B4226" s="347"/>
      <c r="C4226" s="365"/>
      <c r="D4226" s="349"/>
      <c r="E4226" s="349"/>
      <c r="F4226" s="350"/>
      <c r="G4226" s="349"/>
      <c r="H4226" s="349"/>
      <c r="I4226" s="353"/>
      <c r="J4226" s="352"/>
      <c r="K4226" s="353"/>
      <c r="L4226" s="352"/>
      <c r="M4226" s="379"/>
      <c r="N4226" s="74">
        <f t="shared" si="154"/>
        <v>0</v>
      </c>
      <c r="O4226" s="74">
        <f t="shared" si="154"/>
        <v>0</v>
      </c>
      <c r="P4226" s="96" t="str">
        <f t="shared" si="155"/>
        <v/>
      </c>
    </row>
    <row r="4227" spans="1:16" x14ac:dyDescent="0.2">
      <c r="A4227" s="357" t="str">
        <f t="shared" si="151"/>
        <v/>
      </c>
      <c r="B4227" s="347"/>
      <c r="C4227" s="365"/>
      <c r="D4227" s="349"/>
      <c r="E4227" s="349"/>
      <c r="F4227" s="350"/>
      <c r="G4227" s="349"/>
      <c r="H4227" s="349"/>
      <c r="I4227" s="353"/>
      <c r="J4227" s="352"/>
      <c r="K4227" s="353"/>
      <c r="L4227" s="352"/>
      <c r="M4227" s="379"/>
      <c r="N4227" s="74">
        <f t="shared" si="154"/>
        <v>0</v>
      </c>
      <c r="O4227" s="74">
        <f t="shared" si="154"/>
        <v>0</v>
      </c>
      <c r="P4227" s="96" t="str">
        <f t="shared" si="155"/>
        <v/>
      </c>
    </row>
    <row r="4228" spans="1:16" x14ac:dyDescent="0.2">
      <c r="A4228" s="357" t="str">
        <f t="shared" si="151"/>
        <v/>
      </c>
      <c r="B4228" s="347"/>
      <c r="C4228" s="365"/>
      <c r="D4228" s="349"/>
      <c r="E4228" s="349"/>
      <c r="F4228" s="350"/>
      <c r="G4228" s="349"/>
      <c r="H4228" s="349"/>
      <c r="I4228" s="353"/>
      <c r="J4228" s="352"/>
      <c r="K4228" s="353"/>
      <c r="L4228" s="352"/>
      <c r="M4228" s="379"/>
      <c r="N4228" s="74">
        <f t="shared" si="154"/>
        <v>0</v>
      </c>
      <c r="O4228" s="74">
        <f t="shared" si="154"/>
        <v>0</v>
      </c>
      <c r="P4228" s="139" t="str">
        <f t="shared" si="155"/>
        <v/>
      </c>
    </row>
    <row r="4229" spans="1:16" x14ac:dyDescent="0.2">
      <c r="A4229" s="357" t="str">
        <f t="shared" si="151"/>
        <v/>
      </c>
      <c r="B4229" s="347"/>
      <c r="C4229" s="365"/>
      <c r="D4229" s="349"/>
      <c r="E4229" s="349"/>
      <c r="F4229" s="350"/>
      <c r="G4229" s="349"/>
      <c r="H4229" s="349"/>
      <c r="I4229" s="353"/>
      <c r="J4229" s="352"/>
      <c r="K4229" s="353"/>
      <c r="L4229" s="352"/>
      <c r="M4229" s="379"/>
      <c r="N4229" s="322">
        <f t="shared" si="154"/>
        <v>0</v>
      </c>
      <c r="O4229" s="322">
        <f t="shared" si="154"/>
        <v>0</v>
      </c>
      <c r="P4229" s="323" t="str">
        <f t="shared" si="155"/>
        <v/>
      </c>
    </row>
    <row r="4230" spans="1:16" x14ac:dyDescent="0.2">
      <c r="A4230" s="357" t="str">
        <f t="shared" si="151"/>
        <v/>
      </c>
      <c r="B4230" s="347"/>
      <c r="C4230" s="365"/>
      <c r="D4230" s="349"/>
      <c r="E4230" s="349"/>
      <c r="F4230" s="350"/>
      <c r="G4230" s="349"/>
      <c r="H4230" s="349"/>
      <c r="I4230" s="353"/>
      <c r="J4230" s="352"/>
      <c r="K4230" s="353"/>
      <c r="L4230" s="352"/>
      <c r="M4230" s="379"/>
      <c r="N4230" s="74">
        <f t="shared" si="154"/>
        <v>0</v>
      </c>
      <c r="O4230" s="74">
        <f t="shared" si="154"/>
        <v>0</v>
      </c>
      <c r="P4230" s="96" t="str">
        <f t="shared" si="155"/>
        <v/>
      </c>
    </row>
    <row r="4231" spans="1:16" x14ac:dyDescent="0.2">
      <c r="A4231" s="357" t="str">
        <f t="shared" si="151"/>
        <v/>
      </c>
      <c r="B4231" s="347"/>
      <c r="C4231" s="365"/>
      <c r="D4231" s="349"/>
      <c r="E4231" s="349"/>
      <c r="F4231" s="350"/>
      <c r="G4231" s="349"/>
      <c r="H4231" s="349"/>
      <c r="I4231" s="353"/>
      <c r="J4231" s="352"/>
      <c r="K4231" s="353"/>
      <c r="L4231" s="352"/>
      <c r="M4231" s="379"/>
      <c r="N4231" s="74">
        <f t="shared" si="154"/>
        <v>0</v>
      </c>
      <c r="O4231" s="74">
        <f t="shared" si="154"/>
        <v>0</v>
      </c>
      <c r="P4231" s="96" t="str">
        <f t="shared" si="155"/>
        <v/>
      </c>
    </row>
    <row r="4232" spans="1:16" x14ac:dyDescent="0.2">
      <c r="A4232" s="357" t="str">
        <f t="shared" si="151"/>
        <v/>
      </c>
      <c r="B4232" s="347"/>
      <c r="C4232" s="365"/>
      <c r="D4232" s="349"/>
      <c r="E4232" s="349"/>
      <c r="F4232" s="350"/>
      <c r="G4232" s="349"/>
      <c r="H4232" s="349"/>
      <c r="I4232" s="353"/>
      <c r="J4232" s="352"/>
      <c r="K4232" s="353"/>
      <c r="L4232" s="352"/>
      <c r="M4232" s="379"/>
      <c r="N4232" s="74">
        <f t="shared" si="154"/>
        <v>0</v>
      </c>
      <c r="O4232" s="74">
        <f t="shared" si="154"/>
        <v>0</v>
      </c>
      <c r="P4232" s="139" t="str">
        <f t="shared" si="155"/>
        <v/>
      </c>
    </row>
    <row r="4233" spans="1:16" x14ac:dyDescent="0.2">
      <c r="A4233" s="357" t="str">
        <f t="shared" si="151"/>
        <v/>
      </c>
      <c r="B4233" s="347"/>
      <c r="C4233" s="365"/>
      <c r="D4233" s="349"/>
      <c r="E4233" s="349"/>
      <c r="F4233" s="350"/>
      <c r="G4233" s="349"/>
      <c r="H4233" s="349"/>
      <c r="I4233" s="353"/>
      <c r="J4233" s="352"/>
      <c r="K4233" s="353"/>
      <c r="L4233" s="352"/>
      <c r="M4233" s="379"/>
      <c r="N4233" s="322">
        <f t="shared" si="154"/>
        <v>0</v>
      </c>
      <c r="O4233" s="322">
        <f t="shared" si="154"/>
        <v>0</v>
      </c>
      <c r="P4233" s="323" t="str">
        <f t="shared" si="155"/>
        <v/>
      </c>
    </row>
    <row r="4234" spans="1:16" x14ac:dyDescent="0.2">
      <c r="A4234" s="357" t="str">
        <f t="shared" si="151"/>
        <v/>
      </c>
      <c r="B4234" s="347"/>
      <c r="C4234" s="365"/>
      <c r="D4234" s="349"/>
      <c r="E4234" s="349"/>
      <c r="F4234" s="350"/>
      <c r="G4234" s="349"/>
      <c r="H4234" s="349"/>
      <c r="I4234" s="353"/>
      <c r="J4234" s="352"/>
      <c r="K4234" s="353"/>
      <c r="L4234" s="352"/>
      <c r="M4234" s="379"/>
      <c r="N4234" s="74">
        <f t="shared" si="154"/>
        <v>0</v>
      </c>
      <c r="O4234" s="74">
        <f t="shared" si="154"/>
        <v>0</v>
      </c>
      <c r="P4234" s="96" t="str">
        <f t="shared" si="155"/>
        <v/>
      </c>
    </row>
    <row r="4235" spans="1:16" x14ac:dyDescent="0.2">
      <c r="A4235" s="357" t="str">
        <f t="shared" si="151"/>
        <v/>
      </c>
      <c r="B4235" s="347"/>
      <c r="C4235" s="365"/>
      <c r="D4235" s="349"/>
      <c r="E4235" s="349"/>
      <c r="F4235" s="350"/>
      <c r="G4235" s="349"/>
      <c r="H4235" s="349"/>
      <c r="I4235" s="353"/>
      <c r="J4235" s="352"/>
      <c r="K4235" s="353"/>
      <c r="L4235" s="352"/>
      <c r="M4235" s="379"/>
      <c r="N4235" s="74">
        <f t="shared" si="154"/>
        <v>0</v>
      </c>
      <c r="O4235" s="74">
        <f t="shared" si="154"/>
        <v>0</v>
      </c>
      <c r="P4235" s="96" t="str">
        <f t="shared" si="155"/>
        <v/>
      </c>
    </row>
    <row r="4236" spans="1:16" x14ac:dyDescent="0.2">
      <c r="A4236" s="357" t="str">
        <f t="shared" si="151"/>
        <v/>
      </c>
      <c r="B4236" s="347"/>
      <c r="C4236" s="365"/>
      <c r="D4236" s="349"/>
      <c r="E4236" s="349"/>
      <c r="F4236" s="350"/>
      <c r="G4236" s="349"/>
      <c r="H4236" s="349"/>
      <c r="I4236" s="353"/>
      <c r="J4236" s="352"/>
      <c r="K4236" s="353"/>
      <c r="L4236" s="352"/>
      <c r="M4236" s="379"/>
      <c r="N4236" s="74">
        <f t="shared" si="154"/>
        <v>0</v>
      </c>
      <c r="O4236" s="74">
        <f t="shared" si="154"/>
        <v>0</v>
      </c>
      <c r="P4236" s="139" t="str">
        <f t="shared" si="155"/>
        <v/>
      </c>
    </row>
    <row r="4237" spans="1:16" x14ac:dyDescent="0.2">
      <c r="A4237" s="357" t="str">
        <f t="shared" si="151"/>
        <v/>
      </c>
      <c r="B4237" s="347"/>
      <c r="C4237" s="365"/>
      <c r="D4237" s="349"/>
      <c r="E4237" s="349"/>
      <c r="F4237" s="350"/>
      <c r="G4237" s="349"/>
      <c r="H4237" s="349"/>
      <c r="I4237" s="353"/>
      <c r="J4237" s="352"/>
      <c r="K4237" s="353"/>
      <c r="L4237" s="352"/>
      <c r="M4237" s="379"/>
      <c r="N4237" s="322">
        <f t="shared" si="154"/>
        <v>0</v>
      </c>
      <c r="O4237" s="322">
        <f t="shared" si="154"/>
        <v>0</v>
      </c>
      <c r="P4237" s="323" t="str">
        <f t="shared" si="155"/>
        <v/>
      </c>
    </row>
    <row r="4238" spans="1:16" x14ac:dyDescent="0.2">
      <c r="A4238" s="357" t="str">
        <f t="shared" si="151"/>
        <v/>
      </c>
      <c r="B4238" s="347"/>
      <c r="C4238" s="365"/>
      <c r="D4238" s="349"/>
      <c r="E4238" s="349"/>
      <c r="F4238" s="350"/>
      <c r="G4238" s="349"/>
      <c r="H4238" s="349"/>
      <c r="I4238" s="353"/>
      <c r="J4238" s="352"/>
      <c r="K4238" s="353"/>
      <c r="L4238" s="352"/>
      <c r="M4238" s="379"/>
      <c r="N4238" s="74">
        <f t="shared" si="154"/>
        <v>0</v>
      </c>
      <c r="O4238" s="74">
        <f t="shared" si="154"/>
        <v>0</v>
      </c>
      <c r="P4238" s="96" t="str">
        <f t="shared" si="155"/>
        <v/>
      </c>
    </row>
    <row r="4239" spans="1:16" x14ac:dyDescent="0.2">
      <c r="A4239" s="357" t="str">
        <f t="shared" si="151"/>
        <v/>
      </c>
      <c r="B4239" s="347"/>
      <c r="C4239" s="365"/>
      <c r="D4239" s="349"/>
      <c r="E4239" s="349"/>
      <c r="F4239" s="350"/>
      <c r="G4239" s="349"/>
      <c r="H4239" s="349"/>
      <c r="I4239" s="353"/>
      <c r="J4239" s="352"/>
      <c r="K4239" s="353"/>
      <c r="L4239" s="352"/>
      <c r="M4239" s="379"/>
      <c r="N4239" s="74">
        <f t="shared" si="154"/>
        <v>0</v>
      </c>
      <c r="O4239" s="74">
        <f t="shared" si="154"/>
        <v>0</v>
      </c>
      <c r="P4239" s="96" t="str">
        <f t="shared" si="155"/>
        <v/>
      </c>
    </row>
    <row r="4240" spans="1:16" x14ac:dyDescent="0.2">
      <c r="A4240" s="357" t="str">
        <f t="shared" si="151"/>
        <v/>
      </c>
      <c r="B4240" s="347"/>
      <c r="C4240" s="365"/>
      <c r="D4240" s="349"/>
      <c r="E4240" s="349"/>
      <c r="F4240" s="350"/>
      <c r="G4240" s="349"/>
      <c r="H4240" s="349"/>
      <c r="I4240" s="353"/>
      <c r="J4240" s="352"/>
      <c r="K4240" s="353"/>
      <c r="L4240" s="352"/>
      <c r="M4240" s="379"/>
      <c r="N4240" s="74">
        <f t="shared" si="154"/>
        <v>0</v>
      </c>
      <c r="O4240" s="74">
        <f t="shared" si="154"/>
        <v>0</v>
      </c>
      <c r="P4240" s="139" t="str">
        <f t="shared" si="155"/>
        <v/>
      </c>
    </row>
    <row r="4241" spans="1:16" x14ac:dyDescent="0.2">
      <c r="A4241" s="357" t="str">
        <f t="shared" si="151"/>
        <v/>
      </c>
      <c r="B4241" s="347"/>
      <c r="C4241" s="365"/>
      <c r="D4241" s="349"/>
      <c r="E4241" s="349"/>
      <c r="F4241" s="350"/>
      <c r="G4241" s="349"/>
      <c r="H4241" s="349"/>
      <c r="I4241" s="353"/>
      <c r="J4241" s="352"/>
      <c r="K4241" s="353"/>
      <c r="L4241" s="352"/>
      <c r="M4241" s="379"/>
      <c r="N4241" s="322">
        <f t="shared" ref="N4241:O4242" si="156">IF(B4241=0,0,IF(YEAR(B4241)=$O$1,MONTH(B4241)-$N$1+1,(YEAR(B4241)-$O$1)*12-$N$1+1+MONTH(B4241)))</f>
        <v>0</v>
      </c>
      <c r="O4241" s="322">
        <f t="shared" si="156"/>
        <v>0</v>
      </c>
      <c r="P4241" s="323" t="str">
        <f t="shared" si="155"/>
        <v/>
      </c>
    </row>
    <row r="4242" spans="1:16" x14ac:dyDescent="0.2">
      <c r="A4242" s="357" t="str">
        <f t="shared" si="151"/>
        <v/>
      </c>
      <c r="B4242" s="347"/>
      <c r="C4242" s="365"/>
      <c r="D4242" s="349"/>
      <c r="E4242" s="349"/>
      <c r="F4242" s="350"/>
      <c r="G4242" s="349"/>
      <c r="H4242" s="349"/>
      <c r="I4242" s="353"/>
      <c r="J4242" s="352"/>
      <c r="K4242" s="353"/>
      <c r="L4242" s="352"/>
      <c r="M4242" s="379"/>
      <c r="N4242" s="74">
        <f t="shared" si="156"/>
        <v>0</v>
      </c>
      <c r="O4242" s="74">
        <f t="shared" si="156"/>
        <v>0</v>
      </c>
      <c r="P4242" s="96" t="str">
        <f t="shared" si="155"/>
        <v/>
      </c>
    </row>
    <row r="4258" spans="7:7" x14ac:dyDescent="0.2">
      <c r="G4258" s="55" t="s">
        <v>606</v>
      </c>
    </row>
  </sheetData>
  <sheetProtection formatColumns="0" formatRows="0" insertColumns="0" insertRows="0" deleteRows="0" autoFilter="0"/>
  <autoFilter ref="A3:M4242"/>
  <mergeCells count="2">
    <mergeCell ref="A1:M1"/>
    <mergeCell ref="A2:M2"/>
  </mergeCells>
  <conditionalFormatting sqref="G73">
    <cfRule type="expression" dxfId="4" priority="5" stopIfTrue="1">
      <formula>ISEVEN(ROW())</formula>
    </cfRule>
  </conditionalFormatting>
  <conditionalFormatting sqref="L2398:L2400">
    <cfRule type="duplicateValues" dxfId="3" priority="4"/>
  </conditionalFormatting>
  <conditionalFormatting sqref="L2401">
    <cfRule type="duplicateValues" dxfId="2" priority="3"/>
  </conditionalFormatting>
  <conditionalFormatting sqref="L2402">
    <cfRule type="duplicateValues" dxfId="1" priority="2"/>
  </conditionalFormatting>
  <conditionalFormatting sqref="L2403">
    <cfRule type="duplicateValues" dxfId="0" priority="1"/>
  </conditionalFormatting>
  <dataValidations count="3">
    <dataValidation type="list" allowBlank="1" showInputMessage="1" showErrorMessage="1" sqref="H481:I481 H4:H329 H331:H480 H482:H4242">
      <formula1>VinculoPT</formula1>
    </dataValidation>
    <dataValidation type="list" allowBlank="1" showInputMessage="1" showErrorMessage="1" sqref="E4:E4242">
      <formula1>INDIRECT($P4)</formula1>
    </dataValidation>
    <dataValidation type="list" allowBlank="1" showInputMessage="1" showErrorMessage="1" sqref="D4:D4242">
      <formula1>Categorias</formula1>
    </dataValidation>
  </dataValidations>
  <printOptions horizontalCentered="1"/>
  <pageMargins left="0.59055118110236227" right="0.59055118110236227" top="0.59055118110236227" bottom="0.59055118110236227" header="0" footer="0"/>
  <pageSetup paperSize="9" scale="54"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tabColor theme="1" tint="4.9989318521683403E-2"/>
    <pageSetUpPr fitToPage="1"/>
  </sheetPr>
  <dimension ref="A1:M1022"/>
  <sheetViews>
    <sheetView view="pageBreakPreview" zoomScaleSheetLayoutView="100" workbookViewId="0">
      <pane ySplit="3" topLeftCell="A4" activePane="bottomLeft" state="frozen"/>
      <selection activeCell="G29" sqref="G29"/>
      <selection pane="bottomLeft" activeCell="G3" sqref="G1:G1048576"/>
    </sheetView>
  </sheetViews>
  <sheetFormatPr defaultColWidth="9.140625" defaultRowHeight="12.75" x14ac:dyDescent="0.2"/>
  <cols>
    <col min="1" max="1" width="5.7109375" style="110" customWidth="1"/>
    <col min="2" max="2" width="10.140625" style="92" bestFit="1" customWidth="1"/>
    <col min="3" max="3" width="23.5703125" style="57" customWidth="1"/>
    <col min="4" max="4" width="12.85546875" style="56" customWidth="1"/>
    <col min="5" max="5" width="52.5703125" style="55" customWidth="1"/>
    <col min="6" max="6" width="23.85546875" style="101" customWidth="1"/>
    <col min="7" max="7" width="17.28515625" style="320" customWidth="1"/>
    <col min="8" max="8" width="13.42578125" style="321" customWidth="1"/>
    <col min="9" max="9" width="14.42578125" style="320" customWidth="1"/>
    <col min="10" max="10" width="13" style="56" customWidth="1"/>
    <col min="11" max="11" width="8.7109375" style="95" hidden="1" customWidth="1"/>
    <col min="12" max="12" width="9.85546875" style="91" customWidth="1"/>
    <col min="13" max="13" width="11.28515625" style="91" customWidth="1"/>
    <col min="14" max="14" width="14.140625" style="91" customWidth="1"/>
    <col min="15" max="16384" width="9.140625" style="91"/>
  </cols>
  <sheetData>
    <row r="1" spans="1:11" ht="18" customHeight="1" x14ac:dyDescent="0.2">
      <c r="A1" s="666" t="str">
        <f>Capa!A1</f>
        <v>Contrato de Gestão nº. 008/2021 celebrado entre a Secretaria de Justiça e Segurança Pública do Estado de Minas Gerais - SEJUSP e o Instituto Elo</v>
      </c>
      <c r="B1" s="666"/>
      <c r="C1" s="666"/>
      <c r="D1" s="666"/>
      <c r="E1" s="666"/>
      <c r="F1" s="666"/>
      <c r="G1" s="666"/>
      <c r="H1" s="666"/>
      <c r="I1" s="666"/>
      <c r="J1" s="666"/>
      <c r="K1" s="92">
        <f>MONTH(Resumo!C5)</f>
        <v>1</v>
      </c>
    </row>
    <row r="2" spans="1:11" ht="18" customHeight="1" thickBot="1" x14ac:dyDescent="0.25">
      <c r="A2" s="697" t="str">
        <f>"Tabela 10 - Diário de Entradas e Saídas da Reserva de Recursos "&amp;YEAR(Resumo!C5)</f>
        <v>Tabela 10 - Diário de Entradas e Saídas da Reserva de Recursos 2023</v>
      </c>
      <c r="B2" s="697"/>
      <c r="C2" s="697"/>
      <c r="D2" s="697"/>
      <c r="E2" s="697"/>
      <c r="F2" s="697"/>
      <c r="G2" s="697"/>
      <c r="H2" s="697"/>
      <c r="I2" s="697"/>
      <c r="J2" s="697"/>
      <c r="K2" s="93"/>
    </row>
    <row r="3" spans="1:11" s="94" customFormat="1" ht="50.25" customHeight="1" thickBot="1" x14ac:dyDescent="0.25">
      <c r="A3" s="58" t="s">
        <v>94</v>
      </c>
      <c r="B3" s="58" t="s">
        <v>273</v>
      </c>
      <c r="C3" s="59" t="s">
        <v>34</v>
      </c>
      <c r="D3" s="59" t="s">
        <v>265</v>
      </c>
      <c r="E3" s="59" t="s">
        <v>53</v>
      </c>
      <c r="F3" s="102" t="s">
        <v>52</v>
      </c>
      <c r="G3" s="59" t="s">
        <v>74</v>
      </c>
      <c r="H3" s="102" t="s">
        <v>50</v>
      </c>
      <c r="I3" s="59" t="s">
        <v>73</v>
      </c>
      <c r="J3" s="59" t="s">
        <v>162</v>
      </c>
      <c r="K3" s="73" t="s">
        <v>274</v>
      </c>
    </row>
    <row r="4" spans="1:11" ht="36" x14ac:dyDescent="0.2">
      <c r="A4" s="357">
        <v>1</v>
      </c>
      <c r="B4" s="347">
        <v>44935</v>
      </c>
      <c r="C4" s="372" t="s">
        <v>308</v>
      </c>
      <c r="D4" s="374">
        <v>264405.21999999997</v>
      </c>
      <c r="E4" s="372" t="s">
        <v>1508</v>
      </c>
      <c r="F4" s="351" t="s">
        <v>1509</v>
      </c>
      <c r="G4" s="352" t="s">
        <v>425</v>
      </c>
      <c r="H4" s="353" t="s">
        <v>1255</v>
      </c>
      <c r="I4" s="352" t="s">
        <v>425</v>
      </c>
      <c r="J4" s="371">
        <v>44935</v>
      </c>
      <c r="K4" s="74">
        <f t="shared" ref="K4:K52" si="0">IF(B4=0,0,MONTH(B4)-$K$1+1)</f>
        <v>1</v>
      </c>
    </row>
    <row r="5" spans="1:11" ht="24" x14ac:dyDescent="0.2">
      <c r="A5" s="357">
        <v>2</v>
      </c>
      <c r="B5" s="347">
        <v>44957</v>
      </c>
      <c r="C5" s="372" t="s">
        <v>317</v>
      </c>
      <c r="D5" s="374">
        <v>75.53</v>
      </c>
      <c r="E5" s="372" t="s">
        <v>3025</v>
      </c>
      <c r="F5" s="351" t="s">
        <v>1509</v>
      </c>
      <c r="G5" s="352" t="s">
        <v>425</v>
      </c>
      <c r="H5" s="353" t="s">
        <v>1255</v>
      </c>
      <c r="I5" s="352" t="s">
        <v>425</v>
      </c>
      <c r="J5" s="371">
        <v>44935</v>
      </c>
      <c r="K5" s="74">
        <f t="shared" si="0"/>
        <v>1</v>
      </c>
    </row>
    <row r="6" spans="1:11" ht="36" x14ac:dyDescent="0.2">
      <c r="A6" s="357">
        <v>3</v>
      </c>
      <c r="B6" s="347">
        <v>44971</v>
      </c>
      <c r="C6" s="372" t="s">
        <v>317</v>
      </c>
      <c r="D6" s="374">
        <v>10907.33</v>
      </c>
      <c r="E6" s="372" t="s">
        <v>2703</v>
      </c>
      <c r="F6" s="351" t="s">
        <v>1509</v>
      </c>
      <c r="G6" s="352" t="s">
        <v>425</v>
      </c>
      <c r="H6" s="353" t="s">
        <v>1255</v>
      </c>
      <c r="I6" s="352" t="s">
        <v>425</v>
      </c>
      <c r="J6" s="371">
        <v>44971</v>
      </c>
      <c r="K6" s="74">
        <f t="shared" si="0"/>
        <v>2</v>
      </c>
    </row>
    <row r="7" spans="1:11" ht="24" x14ac:dyDescent="0.2">
      <c r="A7" s="357">
        <v>4</v>
      </c>
      <c r="B7" s="347">
        <v>44980</v>
      </c>
      <c r="C7" s="372" t="s">
        <v>313</v>
      </c>
      <c r="D7" s="374">
        <v>80</v>
      </c>
      <c r="E7" s="372" t="s">
        <v>3026</v>
      </c>
      <c r="F7" s="353" t="s">
        <v>425</v>
      </c>
      <c r="G7" s="352" t="s">
        <v>1307</v>
      </c>
      <c r="H7" s="353" t="s">
        <v>1892</v>
      </c>
      <c r="I7" s="352" t="s">
        <v>2215</v>
      </c>
      <c r="J7" s="371">
        <v>44980</v>
      </c>
      <c r="K7" s="74">
        <f t="shared" si="0"/>
        <v>2</v>
      </c>
    </row>
    <row r="8" spans="1:11" ht="24" x14ac:dyDescent="0.2">
      <c r="A8" s="357">
        <v>5</v>
      </c>
      <c r="B8" s="347">
        <v>44980</v>
      </c>
      <c r="C8" s="372" t="s">
        <v>313</v>
      </c>
      <c r="D8" s="374">
        <v>4000</v>
      </c>
      <c r="E8" s="372" t="s">
        <v>3027</v>
      </c>
      <c r="F8" s="351" t="s">
        <v>4085</v>
      </c>
      <c r="G8" s="352" t="s">
        <v>3028</v>
      </c>
      <c r="H8" s="353" t="s">
        <v>3028</v>
      </c>
      <c r="I8" s="352">
        <v>4240363</v>
      </c>
      <c r="J8" s="371">
        <v>44980</v>
      </c>
      <c r="K8" s="74">
        <f t="shared" si="0"/>
        <v>2</v>
      </c>
    </row>
    <row r="9" spans="1:11" ht="24" x14ac:dyDescent="0.2">
      <c r="A9" s="357">
        <v>6</v>
      </c>
      <c r="B9" s="347">
        <v>44985</v>
      </c>
      <c r="C9" s="372" t="s">
        <v>317</v>
      </c>
      <c r="D9" s="374">
        <v>23355.25</v>
      </c>
      <c r="E9" s="372" t="s">
        <v>3029</v>
      </c>
      <c r="F9" s="351" t="s">
        <v>1509</v>
      </c>
      <c r="G9" s="352" t="s">
        <v>425</v>
      </c>
      <c r="H9" s="353" t="s">
        <v>1255</v>
      </c>
      <c r="I9" s="352" t="s">
        <v>425</v>
      </c>
      <c r="J9" s="371">
        <v>44985</v>
      </c>
      <c r="K9" s="74">
        <f t="shared" si="0"/>
        <v>2</v>
      </c>
    </row>
    <row r="10" spans="1:11" ht="36" x14ac:dyDescent="0.2">
      <c r="A10" s="357">
        <v>7</v>
      </c>
      <c r="B10" s="347">
        <v>44991</v>
      </c>
      <c r="C10" s="372" t="s">
        <v>308</v>
      </c>
      <c r="D10" s="374">
        <v>185406.27</v>
      </c>
      <c r="E10" s="372" t="s">
        <v>3221</v>
      </c>
      <c r="F10" s="351" t="s">
        <v>1509</v>
      </c>
      <c r="G10" s="352" t="s">
        <v>425</v>
      </c>
      <c r="H10" s="353" t="s">
        <v>1255</v>
      </c>
      <c r="I10" s="352" t="s">
        <v>425</v>
      </c>
      <c r="J10" s="354">
        <v>44991</v>
      </c>
      <c r="K10" s="74">
        <f t="shared" si="0"/>
        <v>3</v>
      </c>
    </row>
    <row r="11" spans="1:11" ht="24" x14ac:dyDescent="0.2">
      <c r="A11" s="357">
        <v>8</v>
      </c>
      <c r="B11" s="347">
        <v>45016</v>
      </c>
      <c r="C11" s="372" t="s">
        <v>317</v>
      </c>
      <c r="D11" s="374">
        <v>33611.22</v>
      </c>
      <c r="E11" s="372" t="s">
        <v>4036</v>
      </c>
      <c r="F11" s="351" t="s">
        <v>1509</v>
      </c>
      <c r="G11" s="352" t="s">
        <v>425</v>
      </c>
      <c r="H11" s="353" t="s">
        <v>1255</v>
      </c>
      <c r="I11" s="352" t="s">
        <v>425</v>
      </c>
      <c r="J11" s="354">
        <v>45016</v>
      </c>
      <c r="K11" s="74">
        <f t="shared" si="0"/>
        <v>3</v>
      </c>
    </row>
    <row r="12" spans="1:11" ht="24" x14ac:dyDescent="0.2">
      <c r="A12" s="357">
        <v>9</v>
      </c>
      <c r="B12" s="347">
        <v>45019</v>
      </c>
      <c r="C12" s="372" t="s">
        <v>313</v>
      </c>
      <c r="D12" s="374">
        <v>85.32</v>
      </c>
      <c r="E12" s="372" t="s">
        <v>4790</v>
      </c>
      <c r="F12" s="351" t="s">
        <v>4791</v>
      </c>
      <c r="G12" s="352" t="s">
        <v>1307</v>
      </c>
      <c r="H12" s="353" t="s">
        <v>2228</v>
      </c>
      <c r="I12" s="352" t="s">
        <v>425</v>
      </c>
      <c r="J12" s="354">
        <v>45019</v>
      </c>
      <c r="K12" s="74">
        <f t="shared" si="0"/>
        <v>4</v>
      </c>
    </row>
    <row r="13" spans="1:11" ht="24" x14ac:dyDescent="0.2">
      <c r="A13" s="357">
        <v>10</v>
      </c>
      <c r="B13" s="347">
        <v>45019</v>
      </c>
      <c r="C13" s="372" t="s">
        <v>313</v>
      </c>
      <c r="D13" s="374">
        <v>85.13</v>
      </c>
      <c r="E13" s="349" t="s">
        <v>4792</v>
      </c>
      <c r="F13" s="351" t="s">
        <v>4085</v>
      </c>
      <c r="G13" s="352" t="s">
        <v>3028</v>
      </c>
      <c r="H13" s="352" t="s">
        <v>3028</v>
      </c>
      <c r="I13" s="352">
        <v>4240363</v>
      </c>
      <c r="J13" s="354">
        <v>45019</v>
      </c>
      <c r="K13" s="74">
        <f t="shared" si="0"/>
        <v>4</v>
      </c>
    </row>
    <row r="14" spans="1:11" ht="36" x14ac:dyDescent="0.2">
      <c r="A14" s="357">
        <v>11</v>
      </c>
      <c r="B14" s="347">
        <v>45021</v>
      </c>
      <c r="C14" s="372" t="s">
        <v>308</v>
      </c>
      <c r="D14" s="374">
        <v>218417.72</v>
      </c>
      <c r="E14" s="372" t="s">
        <v>4793</v>
      </c>
      <c r="F14" s="351" t="s">
        <v>1509</v>
      </c>
      <c r="G14" s="352" t="s">
        <v>425</v>
      </c>
      <c r="H14" s="353" t="s">
        <v>1255</v>
      </c>
      <c r="I14" s="352" t="s">
        <v>425</v>
      </c>
      <c r="J14" s="354">
        <v>45021</v>
      </c>
      <c r="K14" s="74">
        <f t="shared" si="0"/>
        <v>4</v>
      </c>
    </row>
    <row r="15" spans="1:11" ht="24" x14ac:dyDescent="0.2">
      <c r="A15" s="357">
        <v>12</v>
      </c>
      <c r="B15" s="347">
        <v>45042</v>
      </c>
      <c r="C15" s="372" t="s">
        <v>313</v>
      </c>
      <c r="D15" s="374">
        <v>10000</v>
      </c>
      <c r="E15" s="372" t="s">
        <v>5499</v>
      </c>
      <c r="F15" s="351" t="s">
        <v>4085</v>
      </c>
      <c r="G15" s="352" t="s">
        <v>3028</v>
      </c>
      <c r="H15" s="353" t="s">
        <v>3028</v>
      </c>
      <c r="I15" s="352">
        <v>4586405</v>
      </c>
      <c r="J15" s="354">
        <v>45042</v>
      </c>
      <c r="K15" s="74">
        <f t="shared" si="0"/>
        <v>4</v>
      </c>
    </row>
    <row r="16" spans="1:11" ht="24" x14ac:dyDescent="0.2">
      <c r="A16" s="357">
        <v>13</v>
      </c>
      <c r="B16" s="347">
        <v>45042</v>
      </c>
      <c r="C16" s="372" t="s">
        <v>313</v>
      </c>
      <c r="D16" s="374">
        <v>200</v>
      </c>
      <c r="E16" s="372" t="s">
        <v>5498</v>
      </c>
      <c r="F16" s="353" t="s">
        <v>425</v>
      </c>
      <c r="G16" s="352" t="s">
        <v>1307</v>
      </c>
      <c r="H16" s="353" t="s">
        <v>1892</v>
      </c>
      <c r="I16" s="352" t="s">
        <v>2215</v>
      </c>
      <c r="J16" s="354">
        <v>45042</v>
      </c>
      <c r="K16" s="74">
        <f t="shared" si="0"/>
        <v>4</v>
      </c>
    </row>
    <row r="17" spans="1:13" ht="24" x14ac:dyDescent="0.2">
      <c r="A17" s="357">
        <v>14</v>
      </c>
      <c r="B17" s="347">
        <v>45046</v>
      </c>
      <c r="C17" s="372" t="s">
        <v>317</v>
      </c>
      <c r="D17" s="374">
        <v>28979.279999999999</v>
      </c>
      <c r="E17" s="372" t="s">
        <v>4794</v>
      </c>
      <c r="F17" s="351" t="s">
        <v>1509</v>
      </c>
      <c r="G17" s="352" t="s">
        <v>425</v>
      </c>
      <c r="H17" s="353" t="s">
        <v>1255</v>
      </c>
      <c r="I17" s="352" t="s">
        <v>425</v>
      </c>
      <c r="J17" s="354">
        <v>45046</v>
      </c>
      <c r="K17" s="74">
        <f t="shared" si="0"/>
        <v>4</v>
      </c>
    </row>
    <row r="18" spans="1:13" ht="36" x14ac:dyDescent="0.2">
      <c r="A18" s="357">
        <v>15</v>
      </c>
      <c r="B18" s="347">
        <v>45050</v>
      </c>
      <c r="C18" s="372" t="s">
        <v>308</v>
      </c>
      <c r="D18" s="374">
        <v>141593.81</v>
      </c>
      <c r="E18" s="372" t="s">
        <v>5495</v>
      </c>
      <c r="F18" s="351" t="s">
        <v>1509</v>
      </c>
      <c r="G18" s="352" t="s">
        <v>425</v>
      </c>
      <c r="H18" s="353" t="s">
        <v>1255</v>
      </c>
      <c r="I18" s="352" t="s">
        <v>425</v>
      </c>
      <c r="J18" s="354">
        <v>45050</v>
      </c>
      <c r="K18" s="74">
        <f t="shared" si="0"/>
        <v>5</v>
      </c>
    </row>
    <row r="19" spans="1:13" ht="36" x14ac:dyDescent="0.2">
      <c r="A19" s="357">
        <v>16</v>
      </c>
      <c r="B19" s="373">
        <v>45072</v>
      </c>
      <c r="C19" s="372" t="s">
        <v>308</v>
      </c>
      <c r="D19" s="374">
        <v>12506.28</v>
      </c>
      <c r="E19" s="372" t="s">
        <v>5496</v>
      </c>
      <c r="F19" s="351" t="s">
        <v>1509</v>
      </c>
      <c r="G19" s="352" t="s">
        <v>425</v>
      </c>
      <c r="H19" s="353" t="s">
        <v>1255</v>
      </c>
      <c r="I19" s="352" t="s">
        <v>425</v>
      </c>
      <c r="J19" s="354">
        <v>45072</v>
      </c>
      <c r="K19" s="74">
        <f t="shared" si="0"/>
        <v>5</v>
      </c>
    </row>
    <row r="20" spans="1:13" ht="24" x14ac:dyDescent="0.2">
      <c r="A20" s="357">
        <v>17</v>
      </c>
      <c r="B20" s="347">
        <v>45077</v>
      </c>
      <c r="C20" s="372" t="s">
        <v>317</v>
      </c>
      <c r="D20" s="374">
        <v>40152.980000000003</v>
      </c>
      <c r="E20" s="372" t="s">
        <v>5497</v>
      </c>
      <c r="F20" s="351" t="s">
        <v>1509</v>
      </c>
      <c r="G20" s="352" t="s">
        <v>425</v>
      </c>
      <c r="H20" s="353" t="s">
        <v>1255</v>
      </c>
      <c r="I20" s="352" t="s">
        <v>425</v>
      </c>
      <c r="J20" s="354">
        <v>45077</v>
      </c>
      <c r="K20" s="74">
        <f t="shared" si="0"/>
        <v>5</v>
      </c>
    </row>
    <row r="21" spans="1:13" ht="36" x14ac:dyDescent="0.2">
      <c r="A21" s="357">
        <v>18</v>
      </c>
      <c r="B21" s="347">
        <v>45078</v>
      </c>
      <c r="C21" s="372" t="s">
        <v>308</v>
      </c>
      <c r="D21" s="374">
        <v>4087.66</v>
      </c>
      <c r="E21" s="372" t="s">
        <v>6401</v>
      </c>
      <c r="F21" s="351" t="s">
        <v>1509</v>
      </c>
      <c r="G21" s="352" t="s">
        <v>425</v>
      </c>
      <c r="H21" s="353" t="s">
        <v>1255</v>
      </c>
      <c r="I21" s="352" t="s">
        <v>425</v>
      </c>
      <c r="J21" s="354">
        <v>45078</v>
      </c>
      <c r="K21" s="74">
        <f t="shared" si="0"/>
        <v>6</v>
      </c>
    </row>
    <row r="22" spans="1:13" ht="36" x14ac:dyDescent="0.2">
      <c r="A22" s="357">
        <v>19</v>
      </c>
      <c r="B22" s="347">
        <v>45089</v>
      </c>
      <c r="C22" s="372" t="s">
        <v>308</v>
      </c>
      <c r="D22" s="374">
        <v>373397.66</v>
      </c>
      <c r="E22" s="372" t="s">
        <v>6402</v>
      </c>
      <c r="F22" s="351" t="s">
        <v>1509</v>
      </c>
      <c r="G22" s="352" t="s">
        <v>425</v>
      </c>
      <c r="H22" s="353" t="s">
        <v>1255</v>
      </c>
      <c r="I22" s="352" t="s">
        <v>425</v>
      </c>
      <c r="J22" s="354">
        <v>45089</v>
      </c>
      <c r="K22" s="74">
        <f t="shared" si="0"/>
        <v>6</v>
      </c>
    </row>
    <row r="23" spans="1:13" ht="24" x14ac:dyDescent="0.2">
      <c r="A23" s="357">
        <v>20</v>
      </c>
      <c r="B23" s="427">
        <v>45107</v>
      </c>
      <c r="C23" s="372" t="s">
        <v>317</v>
      </c>
      <c r="D23" s="460">
        <v>43137.06</v>
      </c>
      <c r="E23" s="372" t="s">
        <v>6403</v>
      </c>
      <c r="F23" s="351" t="s">
        <v>1509</v>
      </c>
      <c r="G23" s="352" t="s">
        <v>425</v>
      </c>
      <c r="H23" s="353" t="s">
        <v>1255</v>
      </c>
      <c r="I23" s="352" t="s">
        <v>425</v>
      </c>
      <c r="J23" s="427">
        <v>45107</v>
      </c>
      <c r="K23" s="74">
        <f t="shared" si="0"/>
        <v>6</v>
      </c>
    </row>
    <row r="24" spans="1:13" ht="36" x14ac:dyDescent="0.2">
      <c r="A24" s="357">
        <v>22</v>
      </c>
      <c r="B24" s="427">
        <v>45114</v>
      </c>
      <c r="C24" s="372" t="s">
        <v>308</v>
      </c>
      <c r="D24" s="460">
        <v>424837.32</v>
      </c>
      <c r="E24" s="372" t="s">
        <v>7475</v>
      </c>
      <c r="F24" s="351" t="s">
        <v>1509</v>
      </c>
      <c r="G24" s="352" t="s">
        <v>425</v>
      </c>
      <c r="H24" s="353" t="s">
        <v>1255</v>
      </c>
      <c r="I24" s="352" t="s">
        <v>425</v>
      </c>
      <c r="J24" s="427">
        <v>45114</v>
      </c>
      <c r="K24" s="74">
        <f t="shared" si="0"/>
        <v>7</v>
      </c>
    </row>
    <row r="25" spans="1:13" ht="24" x14ac:dyDescent="0.2">
      <c r="A25" s="357">
        <v>23</v>
      </c>
      <c r="B25" s="463">
        <v>45138</v>
      </c>
      <c r="C25" s="372" t="s">
        <v>313</v>
      </c>
      <c r="D25" s="460">
        <v>160</v>
      </c>
      <c r="E25" s="372" t="s">
        <v>7476</v>
      </c>
      <c r="F25" s="353" t="s">
        <v>425</v>
      </c>
      <c r="G25" s="352" t="s">
        <v>1307</v>
      </c>
      <c r="H25" s="353" t="s">
        <v>1892</v>
      </c>
      <c r="I25" s="352" t="s">
        <v>2215</v>
      </c>
      <c r="J25" s="463">
        <v>45138</v>
      </c>
      <c r="K25" s="74">
        <f t="shared" si="0"/>
        <v>7</v>
      </c>
    </row>
    <row r="26" spans="1:13" ht="24" x14ac:dyDescent="0.2">
      <c r="A26" s="357">
        <v>24</v>
      </c>
      <c r="B26" s="463">
        <v>45138</v>
      </c>
      <c r="C26" s="372" t="s">
        <v>317</v>
      </c>
      <c r="D26" s="460">
        <v>48081.77</v>
      </c>
      <c r="E26" s="372" t="s">
        <v>7477</v>
      </c>
      <c r="F26" s="351" t="s">
        <v>1509</v>
      </c>
      <c r="G26" s="352" t="s">
        <v>425</v>
      </c>
      <c r="H26" s="353" t="s">
        <v>1255</v>
      </c>
      <c r="I26" s="352" t="s">
        <v>425</v>
      </c>
      <c r="J26" s="463">
        <v>45138</v>
      </c>
      <c r="K26" s="74">
        <f t="shared" si="0"/>
        <v>7</v>
      </c>
    </row>
    <row r="27" spans="1:13" ht="24" x14ac:dyDescent="0.2">
      <c r="A27" s="357">
        <v>25</v>
      </c>
      <c r="B27" s="463">
        <v>45139</v>
      </c>
      <c r="C27" s="372" t="s">
        <v>313</v>
      </c>
      <c r="D27" s="374">
        <v>8000</v>
      </c>
      <c r="E27" s="349" t="s">
        <v>9146</v>
      </c>
      <c r="F27" s="351" t="s">
        <v>4085</v>
      </c>
      <c r="G27" s="352" t="s">
        <v>3028</v>
      </c>
      <c r="H27" s="352" t="s">
        <v>3028</v>
      </c>
      <c r="I27" s="352">
        <v>4795357</v>
      </c>
      <c r="J27" s="463">
        <v>45139</v>
      </c>
      <c r="K27" s="74">
        <f t="shared" si="0"/>
        <v>8</v>
      </c>
    </row>
    <row r="28" spans="1:13" ht="36" x14ac:dyDescent="0.2">
      <c r="A28" s="357">
        <v>26</v>
      </c>
      <c r="B28" s="463">
        <v>45142</v>
      </c>
      <c r="C28" s="372" t="s">
        <v>308</v>
      </c>
      <c r="D28" s="460">
        <v>354987.01</v>
      </c>
      <c r="E28" s="372" t="s">
        <v>9121</v>
      </c>
      <c r="F28" s="351" t="s">
        <v>1509</v>
      </c>
      <c r="G28" s="352" t="s">
        <v>425</v>
      </c>
      <c r="H28" s="353" t="s">
        <v>1255</v>
      </c>
      <c r="I28" s="352" t="s">
        <v>425</v>
      </c>
      <c r="J28" s="463">
        <v>45142</v>
      </c>
      <c r="K28" s="74">
        <f t="shared" si="0"/>
        <v>8</v>
      </c>
    </row>
    <row r="29" spans="1:13" ht="24" x14ac:dyDescent="0.2">
      <c r="A29" s="357">
        <v>27</v>
      </c>
      <c r="B29" s="462">
        <v>45147</v>
      </c>
      <c r="C29" s="372" t="s">
        <v>313</v>
      </c>
      <c r="D29" s="374">
        <v>513.9</v>
      </c>
      <c r="E29" s="349" t="s">
        <v>9147</v>
      </c>
      <c r="F29" s="351" t="s">
        <v>4085</v>
      </c>
      <c r="G29" s="352" t="s">
        <v>3028</v>
      </c>
      <c r="H29" s="352" t="s">
        <v>3028</v>
      </c>
      <c r="I29" s="352">
        <v>4807371</v>
      </c>
      <c r="J29" s="427">
        <v>45147</v>
      </c>
      <c r="K29" s="74">
        <f t="shared" si="0"/>
        <v>8</v>
      </c>
    </row>
    <row r="30" spans="1:13" ht="24" x14ac:dyDescent="0.2">
      <c r="A30" s="357">
        <v>28</v>
      </c>
      <c r="B30" s="347">
        <v>45155</v>
      </c>
      <c r="C30" s="372" t="s">
        <v>313</v>
      </c>
      <c r="D30" s="374">
        <v>12665.14</v>
      </c>
      <c r="E30" s="349" t="s">
        <v>9148</v>
      </c>
      <c r="F30" s="351" t="s">
        <v>4085</v>
      </c>
      <c r="G30" s="352" t="s">
        <v>3028</v>
      </c>
      <c r="H30" s="352" t="s">
        <v>3028</v>
      </c>
      <c r="I30" s="352">
        <v>4830071</v>
      </c>
      <c r="J30" s="354">
        <v>45155</v>
      </c>
      <c r="K30" s="74">
        <f t="shared" si="0"/>
        <v>8</v>
      </c>
    </row>
    <row r="31" spans="1:13" ht="24" x14ac:dyDescent="0.2">
      <c r="A31" s="357">
        <v>29</v>
      </c>
      <c r="B31" s="347">
        <v>45155</v>
      </c>
      <c r="C31" s="372" t="s">
        <v>313</v>
      </c>
      <c r="D31" s="460">
        <v>400</v>
      </c>
      <c r="E31" s="372" t="s">
        <v>9149</v>
      </c>
      <c r="F31" s="351"/>
      <c r="G31" s="352" t="s">
        <v>1307</v>
      </c>
      <c r="H31" s="353" t="s">
        <v>1892</v>
      </c>
      <c r="I31" s="352" t="s">
        <v>2215</v>
      </c>
      <c r="J31" s="354">
        <v>45155</v>
      </c>
      <c r="K31" s="74">
        <f t="shared" si="0"/>
        <v>8</v>
      </c>
      <c r="L31" s="555"/>
      <c r="M31" s="556"/>
    </row>
    <row r="32" spans="1:13" ht="24" x14ac:dyDescent="0.2">
      <c r="A32" s="357">
        <v>30</v>
      </c>
      <c r="B32" s="554">
        <v>45169</v>
      </c>
      <c r="C32" s="372" t="s">
        <v>317</v>
      </c>
      <c r="D32" s="460">
        <v>59959.8</v>
      </c>
      <c r="E32" s="372" t="s">
        <v>9153</v>
      </c>
      <c r="F32" s="351" t="s">
        <v>1509</v>
      </c>
      <c r="G32" s="352" t="s">
        <v>425</v>
      </c>
      <c r="H32" s="353" t="s">
        <v>1255</v>
      </c>
      <c r="I32" s="352" t="s">
        <v>425</v>
      </c>
      <c r="J32" s="554">
        <v>45169</v>
      </c>
      <c r="K32" s="74">
        <f t="shared" si="0"/>
        <v>8</v>
      </c>
      <c r="L32" s="555"/>
      <c r="M32" s="556"/>
    </row>
    <row r="33" spans="1:11" ht="24" x14ac:dyDescent="0.2">
      <c r="A33" s="357">
        <v>31</v>
      </c>
      <c r="B33" s="462">
        <v>45175</v>
      </c>
      <c r="C33" s="372" t="s">
        <v>313</v>
      </c>
      <c r="D33" s="460">
        <v>435.19</v>
      </c>
      <c r="E33" s="349" t="s">
        <v>9151</v>
      </c>
      <c r="F33" s="351" t="s">
        <v>9150</v>
      </c>
      <c r="G33" s="352" t="s">
        <v>3028</v>
      </c>
      <c r="H33" s="352" t="s">
        <v>3028</v>
      </c>
      <c r="I33" s="352">
        <v>193588642</v>
      </c>
      <c r="J33" s="427">
        <v>45175</v>
      </c>
      <c r="K33" s="74">
        <f t="shared" si="0"/>
        <v>9</v>
      </c>
    </row>
    <row r="34" spans="1:11" ht="36" x14ac:dyDescent="0.2">
      <c r="A34" s="357">
        <v>32</v>
      </c>
      <c r="B34" s="463">
        <v>45177</v>
      </c>
      <c r="C34" s="372" t="s">
        <v>308</v>
      </c>
      <c r="D34" s="460">
        <v>335387.98</v>
      </c>
      <c r="E34" s="372" t="s">
        <v>9152</v>
      </c>
      <c r="F34" s="351" t="s">
        <v>1509</v>
      </c>
      <c r="G34" s="352" t="s">
        <v>425</v>
      </c>
      <c r="H34" s="353" t="s">
        <v>1255</v>
      </c>
      <c r="I34" s="352" t="s">
        <v>425</v>
      </c>
      <c r="J34" s="463">
        <v>45177</v>
      </c>
      <c r="K34" s="74">
        <f t="shared" si="0"/>
        <v>9</v>
      </c>
    </row>
    <row r="35" spans="1:11" ht="24" x14ac:dyDescent="0.2">
      <c r="A35" s="357">
        <v>33</v>
      </c>
      <c r="B35" s="557">
        <v>45199</v>
      </c>
      <c r="C35" s="372" t="s">
        <v>317</v>
      </c>
      <c r="D35" s="374">
        <v>53201.79</v>
      </c>
      <c r="E35" s="372" t="s">
        <v>9154</v>
      </c>
      <c r="F35" s="351" t="s">
        <v>1509</v>
      </c>
      <c r="G35" s="352" t="s">
        <v>425</v>
      </c>
      <c r="H35" s="353" t="s">
        <v>1255</v>
      </c>
      <c r="I35" s="352" t="s">
        <v>425</v>
      </c>
      <c r="J35" s="557">
        <v>45199</v>
      </c>
      <c r="K35" s="74">
        <f t="shared" si="0"/>
        <v>9</v>
      </c>
    </row>
    <row r="36" spans="1:11" ht="36" x14ac:dyDescent="0.2">
      <c r="A36" s="357">
        <v>34</v>
      </c>
      <c r="B36" s="494">
        <v>45205</v>
      </c>
      <c r="C36" s="372" t="s">
        <v>308</v>
      </c>
      <c r="D36" s="374">
        <v>219622.72</v>
      </c>
      <c r="E36" s="372" t="s">
        <v>9943</v>
      </c>
      <c r="F36" s="351" t="s">
        <v>1509</v>
      </c>
      <c r="G36" s="352" t="s">
        <v>425</v>
      </c>
      <c r="H36" s="353" t="s">
        <v>1255</v>
      </c>
      <c r="I36" s="352" t="s">
        <v>425</v>
      </c>
      <c r="J36" s="364">
        <v>45205</v>
      </c>
      <c r="K36" s="74">
        <f t="shared" si="0"/>
        <v>10</v>
      </c>
    </row>
    <row r="37" spans="1:11" ht="24" x14ac:dyDescent="0.2">
      <c r="A37" s="357">
        <v>35</v>
      </c>
      <c r="B37" s="347">
        <v>45210</v>
      </c>
      <c r="C37" s="455" t="s">
        <v>313</v>
      </c>
      <c r="D37" s="374">
        <v>12665.14</v>
      </c>
      <c r="E37" s="372" t="s">
        <v>9944</v>
      </c>
      <c r="F37" s="351" t="s">
        <v>4085</v>
      </c>
      <c r="G37" s="352" t="s">
        <v>3028</v>
      </c>
      <c r="H37" s="353" t="s">
        <v>3028</v>
      </c>
      <c r="I37" s="352">
        <v>4937356</v>
      </c>
      <c r="J37" s="364">
        <v>45210</v>
      </c>
      <c r="K37" s="74">
        <f t="shared" si="0"/>
        <v>10</v>
      </c>
    </row>
    <row r="38" spans="1:11" ht="24" x14ac:dyDescent="0.2">
      <c r="A38" s="357">
        <v>36</v>
      </c>
      <c r="B38" s="347">
        <v>45210</v>
      </c>
      <c r="C38" s="372" t="s">
        <v>313</v>
      </c>
      <c r="D38" s="374">
        <v>600</v>
      </c>
      <c r="E38" s="372" t="s">
        <v>9945</v>
      </c>
      <c r="F38" s="351" t="s">
        <v>425</v>
      </c>
      <c r="G38" s="352" t="s">
        <v>1307</v>
      </c>
      <c r="H38" s="353" t="s">
        <v>1892</v>
      </c>
      <c r="I38" s="352" t="s">
        <v>2215</v>
      </c>
      <c r="J38" s="364">
        <v>45210</v>
      </c>
      <c r="K38" s="74">
        <f t="shared" si="0"/>
        <v>10</v>
      </c>
    </row>
    <row r="39" spans="1:11" ht="24" x14ac:dyDescent="0.2">
      <c r="A39" s="357">
        <v>34</v>
      </c>
      <c r="B39" s="347">
        <v>45216</v>
      </c>
      <c r="C39" s="455" t="s">
        <v>313</v>
      </c>
      <c r="D39" s="350">
        <v>12665.14</v>
      </c>
      <c r="E39" s="372" t="s">
        <v>9946</v>
      </c>
      <c r="F39" s="351" t="s">
        <v>4085</v>
      </c>
      <c r="G39" s="352" t="s">
        <v>3028</v>
      </c>
      <c r="H39" s="353" t="s">
        <v>3028</v>
      </c>
      <c r="I39" s="352">
        <v>4938719</v>
      </c>
      <c r="J39" s="364">
        <v>45216</v>
      </c>
      <c r="K39" s="74">
        <f t="shared" si="0"/>
        <v>10</v>
      </c>
    </row>
    <row r="40" spans="1:11" ht="24" x14ac:dyDescent="0.2">
      <c r="A40" s="357">
        <v>35</v>
      </c>
      <c r="B40" s="347">
        <v>45216</v>
      </c>
      <c r="C40" s="349" t="s">
        <v>313</v>
      </c>
      <c r="D40" s="350">
        <v>300</v>
      </c>
      <c r="E40" s="349" t="s">
        <v>9947</v>
      </c>
      <c r="F40" s="351" t="s">
        <v>425</v>
      </c>
      <c r="G40" s="352" t="s">
        <v>1307</v>
      </c>
      <c r="H40" s="352" t="s">
        <v>1892</v>
      </c>
      <c r="I40" s="352" t="s">
        <v>2215</v>
      </c>
      <c r="J40" s="364">
        <v>45216</v>
      </c>
      <c r="K40" s="74">
        <f t="shared" si="0"/>
        <v>10</v>
      </c>
    </row>
    <row r="41" spans="1:11" ht="24" x14ac:dyDescent="0.2">
      <c r="A41" s="357">
        <v>36</v>
      </c>
      <c r="B41" s="347">
        <v>45219</v>
      </c>
      <c r="C41" s="349" t="s">
        <v>313</v>
      </c>
      <c r="D41" s="350">
        <v>900</v>
      </c>
      <c r="E41" s="349" t="s">
        <v>9948</v>
      </c>
      <c r="F41" s="351" t="s">
        <v>425</v>
      </c>
      <c r="G41" s="352" t="s">
        <v>1307</v>
      </c>
      <c r="H41" s="352" t="s">
        <v>1892</v>
      </c>
      <c r="I41" s="352" t="s">
        <v>2215</v>
      </c>
      <c r="J41" s="364">
        <v>45219</v>
      </c>
      <c r="K41" s="74">
        <f t="shared" si="0"/>
        <v>10</v>
      </c>
    </row>
    <row r="42" spans="1:11" ht="24" x14ac:dyDescent="0.2">
      <c r="A42" s="357">
        <v>37</v>
      </c>
      <c r="B42" s="347">
        <v>45219</v>
      </c>
      <c r="C42" s="349" t="s">
        <v>313</v>
      </c>
      <c r="D42" s="350">
        <v>12665.14</v>
      </c>
      <c r="E42" s="349" t="s">
        <v>9949</v>
      </c>
      <c r="F42" s="351" t="s">
        <v>4085</v>
      </c>
      <c r="G42" s="352" t="s">
        <v>3028</v>
      </c>
      <c r="H42" s="352" t="s">
        <v>3028</v>
      </c>
      <c r="I42" s="352">
        <v>4960269</v>
      </c>
      <c r="J42" s="364">
        <v>45219</v>
      </c>
      <c r="K42" s="74">
        <f t="shared" si="0"/>
        <v>10</v>
      </c>
    </row>
    <row r="43" spans="1:11" ht="24" x14ac:dyDescent="0.2">
      <c r="A43" s="357">
        <v>38</v>
      </c>
      <c r="B43" s="347">
        <v>45230</v>
      </c>
      <c r="C43" s="349" t="s">
        <v>317</v>
      </c>
      <c r="D43" s="350">
        <v>56112.79</v>
      </c>
      <c r="E43" s="349" t="s">
        <v>9950</v>
      </c>
      <c r="F43" s="351" t="s">
        <v>1509</v>
      </c>
      <c r="G43" s="352" t="s">
        <v>425</v>
      </c>
      <c r="H43" s="352" t="s">
        <v>1255</v>
      </c>
      <c r="I43" s="352" t="s">
        <v>425</v>
      </c>
      <c r="J43" s="364">
        <v>45230</v>
      </c>
      <c r="K43" s="74">
        <f t="shared" si="0"/>
        <v>10</v>
      </c>
    </row>
    <row r="44" spans="1:11" ht="36" x14ac:dyDescent="0.2">
      <c r="A44" s="357">
        <v>39</v>
      </c>
      <c r="B44" s="494">
        <v>45236</v>
      </c>
      <c r="C44" s="372" t="s">
        <v>308</v>
      </c>
      <c r="D44" s="374">
        <v>306545.58</v>
      </c>
      <c r="E44" s="372" t="s">
        <v>10784</v>
      </c>
      <c r="F44" s="351" t="s">
        <v>1509</v>
      </c>
      <c r="G44" s="352" t="s">
        <v>425</v>
      </c>
      <c r="H44" s="353" t="s">
        <v>1255</v>
      </c>
      <c r="I44" s="352" t="s">
        <v>425</v>
      </c>
      <c r="J44" s="494">
        <v>45236</v>
      </c>
      <c r="K44" s="74">
        <f t="shared" si="0"/>
        <v>11</v>
      </c>
    </row>
    <row r="45" spans="1:11" ht="24" x14ac:dyDescent="0.2">
      <c r="A45" s="357">
        <v>40</v>
      </c>
      <c r="B45" s="347">
        <v>45240</v>
      </c>
      <c r="C45" s="455" t="s">
        <v>313</v>
      </c>
      <c r="D45" s="350">
        <v>6332.57</v>
      </c>
      <c r="E45" s="372" t="s">
        <v>9949</v>
      </c>
      <c r="F45" s="351" t="s">
        <v>4085</v>
      </c>
      <c r="G45" s="352" t="s">
        <v>3028</v>
      </c>
      <c r="H45" s="353" t="s">
        <v>3028</v>
      </c>
      <c r="I45" s="352">
        <v>4994058</v>
      </c>
      <c r="J45" s="347">
        <v>45240</v>
      </c>
      <c r="K45" s="74">
        <f t="shared" si="0"/>
        <v>11</v>
      </c>
    </row>
    <row r="46" spans="1:11" ht="24" x14ac:dyDescent="0.2">
      <c r="A46" s="357">
        <v>41</v>
      </c>
      <c r="B46" s="347">
        <v>45260</v>
      </c>
      <c r="C46" s="349" t="s">
        <v>317</v>
      </c>
      <c r="D46" s="350">
        <v>59712.97</v>
      </c>
      <c r="E46" s="349" t="s">
        <v>10785</v>
      </c>
      <c r="F46" s="351" t="s">
        <v>1509</v>
      </c>
      <c r="G46" s="352" t="s">
        <v>425</v>
      </c>
      <c r="H46" s="352" t="s">
        <v>1255</v>
      </c>
      <c r="I46" s="352" t="s">
        <v>425</v>
      </c>
      <c r="J46" s="347">
        <v>45260</v>
      </c>
      <c r="K46" s="74">
        <f t="shared" si="0"/>
        <v>11</v>
      </c>
    </row>
    <row r="47" spans="1:11" ht="36" x14ac:dyDescent="0.2">
      <c r="A47" s="357">
        <v>42</v>
      </c>
      <c r="B47" s="347">
        <v>45271</v>
      </c>
      <c r="C47" s="372" t="s">
        <v>308</v>
      </c>
      <c r="D47" s="374">
        <v>252313.9</v>
      </c>
      <c r="E47" s="372" t="s">
        <v>11716</v>
      </c>
      <c r="F47" s="351" t="s">
        <v>1509</v>
      </c>
      <c r="G47" s="352" t="s">
        <v>425</v>
      </c>
      <c r="H47" s="353" t="s">
        <v>1255</v>
      </c>
      <c r="I47" s="352" t="s">
        <v>425</v>
      </c>
      <c r="J47" s="347">
        <v>45271</v>
      </c>
      <c r="K47" s="74">
        <f t="shared" si="0"/>
        <v>12</v>
      </c>
    </row>
    <row r="48" spans="1:11" ht="24" x14ac:dyDescent="0.2">
      <c r="A48" s="357">
        <v>43</v>
      </c>
      <c r="B48" s="347">
        <v>45291</v>
      </c>
      <c r="C48" s="349" t="s">
        <v>317</v>
      </c>
      <c r="D48" s="350">
        <v>56646.26</v>
      </c>
      <c r="E48" s="349" t="s">
        <v>11717</v>
      </c>
      <c r="F48" s="351" t="s">
        <v>1509</v>
      </c>
      <c r="G48" s="352" t="s">
        <v>425</v>
      </c>
      <c r="H48" s="352" t="s">
        <v>1255</v>
      </c>
      <c r="I48" s="352" t="s">
        <v>425</v>
      </c>
      <c r="J48" s="347">
        <v>45291</v>
      </c>
      <c r="K48" s="74">
        <f t="shared" si="0"/>
        <v>12</v>
      </c>
    </row>
    <row r="49" spans="1:11" x14ac:dyDescent="0.2">
      <c r="A49" s="357">
        <v>44</v>
      </c>
      <c r="B49" s="462"/>
      <c r="C49" s="372"/>
      <c r="D49" s="460"/>
      <c r="E49" s="372"/>
      <c r="F49" s="351"/>
      <c r="G49" s="352"/>
      <c r="H49" s="353"/>
      <c r="I49" s="352"/>
      <c r="J49" s="364"/>
      <c r="K49" s="74">
        <f t="shared" si="0"/>
        <v>0</v>
      </c>
    </row>
    <row r="50" spans="1:11" x14ac:dyDescent="0.2">
      <c r="A50" s="357">
        <v>45</v>
      </c>
      <c r="B50" s="462"/>
      <c r="C50" s="455"/>
      <c r="D50" s="350"/>
      <c r="E50" s="372"/>
      <c r="F50" s="351"/>
      <c r="G50" s="352"/>
      <c r="H50" s="353"/>
      <c r="I50" s="352"/>
      <c r="J50" s="364"/>
      <c r="K50" s="74">
        <f t="shared" si="0"/>
        <v>0</v>
      </c>
    </row>
    <row r="51" spans="1:11" x14ac:dyDescent="0.2">
      <c r="A51" s="357">
        <v>46</v>
      </c>
      <c r="B51" s="462"/>
      <c r="C51" s="455"/>
      <c r="D51" s="350"/>
      <c r="E51" s="372"/>
      <c r="F51" s="351"/>
      <c r="G51" s="352"/>
      <c r="H51" s="353"/>
      <c r="I51" s="352"/>
      <c r="J51" s="364"/>
      <c r="K51" s="74">
        <f t="shared" si="0"/>
        <v>0</v>
      </c>
    </row>
    <row r="52" spans="1:11" x14ac:dyDescent="0.2">
      <c r="A52" s="357">
        <v>47</v>
      </c>
      <c r="B52" s="462"/>
      <c r="C52" s="372"/>
      <c r="D52" s="460"/>
      <c r="E52" s="372"/>
      <c r="F52" s="351"/>
      <c r="G52" s="352"/>
      <c r="H52" s="353"/>
      <c r="I52" s="352"/>
      <c r="J52" s="364"/>
      <c r="K52" s="74">
        <f t="shared" si="0"/>
        <v>0</v>
      </c>
    </row>
    <row r="53" spans="1:11" x14ac:dyDescent="0.2">
      <c r="A53" s="357">
        <v>48</v>
      </c>
      <c r="B53" s="347"/>
      <c r="C53" s="349"/>
      <c r="D53" s="350"/>
      <c r="E53" s="349"/>
      <c r="F53" s="351"/>
      <c r="G53" s="352"/>
      <c r="H53" s="353"/>
      <c r="I53" s="352"/>
      <c r="J53" s="364"/>
      <c r="K53" s="74">
        <f t="shared" ref="K53:K77" si="1">IF(B53=0,0,MONTH(B53)-$K$1+1)</f>
        <v>0</v>
      </c>
    </row>
    <row r="54" spans="1:11" x14ac:dyDescent="0.2">
      <c r="A54" s="357">
        <v>49</v>
      </c>
      <c r="B54" s="347"/>
      <c r="C54" s="349"/>
      <c r="D54" s="350"/>
      <c r="E54" s="349"/>
      <c r="F54" s="351"/>
      <c r="G54" s="352"/>
      <c r="H54" s="353"/>
      <c r="I54" s="352"/>
      <c r="J54" s="364"/>
      <c r="K54" s="74">
        <f t="shared" si="1"/>
        <v>0</v>
      </c>
    </row>
    <row r="55" spans="1:11" x14ac:dyDescent="0.2">
      <c r="A55" s="357">
        <v>50</v>
      </c>
      <c r="B55" s="347"/>
      <c r="C55" s="349"/>
      <c r="D55" s="350"/>
      <c r="E55" s="349"/>
      <c r="F55" s="351"/>
      <c r="G55" s="352"/>
      <c r="H55" s="353"/>
      <c r="I55" s="352"/>
      <c r="J55" s="364"/>
      <c r="K55" s="74">
        <f t="shared" si="1"/>
        <v>0</v>
      </c>
    </row>
    <row r="56" spans="1:11" x14ac:dyDescent="0.2">
      <c r="A56" s="357">
        <v>51</v>
      </c>
      <c r="B56" s="347"/>
      <c r="C56" s="349"/>
      <c r="D56" s="350"/>
      <c r="E56" s="349"/>
      <c r="F56" s="351"/>
      <c r="G56" s="352"/>
      <c r="H56" s="353"/>
      <c r="I56" s="352"/>
      <c r="J56" s="364"/>
      <c r="K56" s="74">
        <f t="shared" si="1"/>
        <v>0</v>
      </c>
    </row>
    <row r="57" spans="1:11" x14ac:dyDescent="0.2">
      <c r="A57" s="357">
        <v>52</v>
      </c>
      <c r="B57" s="347"/>
      <c r="C57" s="349"/>
      <c r="D57" s="350"/>
      <c r="E57" s="349"/>
      <c r="F57" s="351"/>
      <c r="G57" s="352"/>
      <c r="H57" s="353"/>
      <c r="I57" s="352"/>
      <c r="J57" s="364"/>
      <c r="K57" s="74">
        <f t="shared" si="1"/>
        <v>0</v>
      </c>
    </row>
    <row r="58" spans="1:11" x14ac:dyDescent="0.2">
      <c r="A58" s="357">
        <v>53</v>
      </c>
      <c r="B58" s="347"/>
      <c r="C58" s="349"/>
      <c r="D58" s="350"/>
      <c r="E58" s="349"/>
      <c r="F58" s="351"/>
      <c r="G58" s="352"/>
      <c r="H58" s="353"/>
      <c r="I58" s="352"/>
      <c r="J58" s="364"/>
      <c r="K58" s="74">
        <f t="shared" si="1"/>
        <v>0</v>
      </c>
    </row>
    <row r="59" spans="1:11" x14ac:dyDescent="0.2">
      <c r="A59" s="357">
        <v>54</v>
      </c>
      <c r="B59" s="347"/>
      <c r="C59" s="349"/>
      <c r="D59" s="350"/>
      <c r="E59" s="349"/>
      <c r="F59" s="351"/>
      <c r="G59" s="352"/>
      <c r="H59" s="353"/>
      <c r="I59" s="352"/>
      <c r="J59" s="364"/>
      <c r="K59" s="74">
        <f t="shared" si="1"/>
        <v>0</v>
      </c>
    </row>
    <row r="60" spans="1:11" x14ac:dyDescent="0.2">
      <c r="A60" s="357">
        <v>55</v>
      </c>
      <c r="B60" s="347"/>
      <c r="C60" s="349"/>
      <c r="D60" s="350"/>
      <c r="E60" s="349"/>
      <c r="F60" s="351"/>
      <c r="G60" s="352"/>
      <c r="H60" s="353"/>
      <c r="I60" s="352"/>
      <c r="J60" s="364"/>
      <c r="K60" s="74">
        <f t="shared" si="1"/>
        <v>0</v>
      </c>
    </row>
    <row r="61" spans="1:11" x14ac:dyDescent="0.2">
      <c r="A61" s="357">
        <v>56</v>
      </c>
      <c r="B61" s="347"/>
      <c r="C61" s="349"/>
      <c r="D61" s="350"/>
      <c r="E61" s="349"/>
      <c r="F61" s="351"/>
      <c r="G61" s="352"/>
      <c r="H61" s="353"/>
      <c r="I61" s="352"/>
      <c r="J61" s="364"/>
      <c r="K61" s="74">
        <f t="shared" si="1"/>
        <v>0</v>
      </c>
    </row>
    <row r="62" spans="1:11" x14ac:dyDescent="0.2">
      <c r="A62" s="357">
        <v>57</v>
      </c>
      <c r="B62" s="347"/>
      <c r="C62" s="349"/>
      <c r="D62" s="350"/>
      <c r="E62" s="349"/>
      <c r="F62" s="351"/>
      <c r="G62" s="352"/>
      <c r="H62" s="353"/>
      <c r="I62" s="352"/>
      <c r="J62" s="364"/>
      <c r="K62" s="74">
        <f t="shared" si="1"/>
        <v>0</v>
      </c>
    </row>
    <row r="63" spans="1:11" x14ac:dyDescent="0.2">
      <c r="A63" s="357">
        <v>58</v>
      </c>
      <c r="B63" s="347"/>
      <c r="C63" s="349"/>
      <c r="D63" s="350"/>
      <c r="E63" s="349"/>
      <c r="F63" s="351"/>
      <c r="G63" s="352"/>
      <c r="H63" s="353"/>
      <c r="I63" s="352"/>
      <c r="J63" s="364"/>
      <c r="K63" s="74">
        <f t="shared" si="1"/>
        <v>0</v>
      </c>
    </row>
    <row r="64" spans="1:11" x14ac:dyDescent="0.2">
      <c r="A64" s="357">
        <v>59</v>
      </c>
      <c r="B64" s="347"/>
      <c r="C64" s="349"/>
      <c r="D64" s="350"/>
      <c r="E64" s="349"/>
      <c r="F64" s="351"/>
      <c r="G64" s="352"/>
      <c r="H64" s="353"/>
      <c r="I64" s="352"/>
      <c r="J64" s="364"/>
      <c r="K64" s="74">
        <f t="shared" si="1"/>
        <v>0</v>
      </c>
    </row>
    <row r="65" spans="1:11" x14ac:dyDescent="0.2">
      <c r="A65" s="357">
        <v>60</v>
      </c>
      <c r="B65" s="347"/>
      <c r="C65" s="349"/>
      <c r="D65" s="350"/>
      <c r="E65" s="349"/>
      <c r="F65" s="351"/>
      <c r="G65" s="352"/>
      <c r="H65" s="353"/>
      <c r="I65" s="352"/>
      <c r="J65" s="364"/>
      <c r="K65" s="74">
        <f t="shared" si="1"/>
        <v>0</v>
      </c>
    </row>
    <row r="66" spans="1:11" x14ac:dyDescent="0.2">
      <c r="A66" s="357">
        <v>61</v>
      </c>
      <c r="B66" s="347"/>
      <c r="C66" s="349"/>
      <c r="D66" s="350"/>
      <c r="E66" s="349"/>
      <c r="F66" s="351"/>
      <c r="G66" s="352"/>
      <c r="H66" s="353"/>
      <c r="I66" s="352"/>
      <c r="J66" s="364"/>
      <c r="K66" s="74">
        <f t="shared" si="1"/>
        <v>0</v>
      </c>
    </row>
    <row r="67" spans="1:11" x14ac:dyDescent="0.2">
      <c r="A67" s="357">
        <v>62</v>
      </c>
      <c r="B67" s="347"/>
      <c r="C67" s="349"/>
      <c r="D67" s="350"/>
      <c r="E67" s="349"/>
      <c r="F67" s="351"/>
      <c r="G67" s="352"/>
      <c r="H67" s="353"/>
      <c r="I67" s="352"/>
      <c r="J67" s="364"/>
      <c r="K67" s="74">
        <f t="shared" si="1"/>
        <v>0</v>
      </c>
    </row>
    <row r="68" spans="1:11" x14ac:dyDescent="0.2">
      <c r="A68" s="357">
        <v>63</v>
      </c>
      <c r="B68" s="347"/>
      <c r="C68" s="349"/>
      <c r="D68" s="350"/>
      <c r="E68" s="349"/>
      <c r="F68" s="351"/>
      <c r="G68" s="352"/>
      <c r="H68" s="353"/>
      <c r="I68" s="352"/>
      <c r="J68" s="364"/>
      <c r="K68" s="74">
        <f t="shared" si="1"/>
        <v>0</v>
      </c>
    </row>
    <row r="69" spans="1:11" x14ac:dyDescent="0.2">
      <c r="A69" s="357">
        <v>64</v>
      </c>
      <c r="B69" s="347"/>
      <c r="C69" s="349"/>
      <c r="D69" s="350"/>
      <c r="E69" s="349"/>
      <c r="F69" s="351"/>
      <c r="G69" s="352"/>
      <c r="H69" s="353"/>
      <c r="I69" s="352"/>
      <c r="J69" s="364"/>
      <c r="K69" s="74">
        <f t="shared" si="1"/>
        <v>0</v>
      </c>
    </row>
    <row r="70" spans="1:11" x14ac:dyDescent="0.2">
      <c r="A70" s="357">
        <v>65</v>
      </c>
      <c r="B70" s="347"/>
      <c r="C70" s="349"/>
      <c r="D70" s="350"/>
      <c r="E70" s="349"/>
      <c r="F70" s="351"/>
      <c r="G70" s="352"/>
      <c r="H70" s="353"/>
      <c r="I70" s="352"/>
      <c r="J70" s="364"/>
      <c r="K70" s="74">
        <f t="shared" si="1"/>
        <v>0</v>
      </c>
    </row>
    <row r="71" spans="1:11" x14ac:dyDescent="0.2">
      <c r="A71" s="357">
        <v>66</v>
      </c>
      <c r="B71" s="347"/>
      <c r="C71" s="349"/>
      <c r="D71" s="350"/>
      <c r="E71" s="349"/>
      <c r="F71" s="351"/>
      <c r="G71" s="352"/>
      <c r="H71" s="353"/>
      <c r="I71" s="352"/>
      <c r="J71" s="364"/>
      <c r="K71" s="74">
        <f t="shared" si="1"/>
        <v>0</v>
      </c>
    </row>
    <row r="72" spans="1:11" x14ac:dyDescent="0.2">
      <c r="A72" s="357">
        <v>67</v>
      </c>
      <c r="B72" s="347"/>
      <c r="C72" s="349"/>
      <c r="D72" s="350"/>
      <c r="E72" s="349"/>
      <c r="F72" s="351"/>
      <c r="G72" s="352"/>
      <c r="H72" s="353"/>
      <c r="I72" s="352"/>
      <c r="J72" s="364"/>
      <c r="K72" s="74">
        <f t="shared" si="1"/>
        <v>0</v>
      </c>
    </row>
    <row r="73" spans="1:11" x14ac:dyDescent="0.2">
      <c r="A73" s="357">
        <v>68</v>
      </c>
      <c r="B73" s="347"/>
      <c r="C73" s="349"/>
      <c r="D73" s="350"/>
      <c r="E73" s="349"/>
      <c r="F73" s="351"/>
      <c r="G73" s="352"/>
      <c r="H73" s="353"/>
      <c r="I73" s="352"/>
      <c r="J73" s="364"/>
      <c r="K73" s="74">
        <f t="shared" si="1"/>
        <v>0</v>
      </c>
    </row>
    <row r="74" spans="1:11" x14ac:dyDescent="0.2">
      <c r="A74" s="357">
        <v>69</v>
      </c>
      <c r="B74" s="347"/>
      <c r="C74" s="349"/>
      <c r="D74" s="350"/>
      <c r="E74" s="349"/>
      <c r="F74" s="351"/>
      <c r="G74" s="352"/>
      <c r="H74" s="353"/>
      <c r="I74" s="352"/>
      <c r="J74" s="364"/>
      <c r="K74" s="74">
        <f t="shared" si="1"/>
        <v>0</v>
      </c>
    </row>
    <row r="75" spans="1:11" x14ac:dyDescent="0.2">
      <c r="A75" s="357">
        <v>70</v>
      </c>
      <c r="B75" s="347"/>
      <c r="C75" s="349"/>
      <c r="D75" s="350"/>
      <c r="E75" s="349"/>
      <c r="F75" s="351"/>
      <c r="G75" s="352"/>
      <c r="H75" s="353"/>
      <c r="I75" s="352"/>
      <c r="J75" s="364"/>
      <c r="K75" s="74">
        <f t="shared" si="1"/>
        <v>0</v>
      </c>
    </row>
    <row r="76" spans="1:11" x14ac:dyDescent="0.2">
      <c r="A76" s="357">
        <v>71</v>
      </c>
      <c r="B76" s="347"/>
      <c r="C76" s="349"/>
      <c r="D76" s="350"/>
      <c r="E76" s="349"/>
      <c r="F76" s="351"/>
      <c r="G76" s="352"/>
      <c r="H76" s="353"/>
      <c r="I76" s="352"/>
      <c r="J76" s="364"/>
      <c r="K76" s="74">
        <f t="shared" si="1"/>
        <v>0</v>
      </c>
    </row>
    <row r="77" spans="1:11" x14ac:dyDescent="0.2">
      <c r="A77" s="357">
        <v>72</v>
      </c>
      <c r="B77" s="347"/>
      <c r="C77" s="349"/>
      <c r="D77" s="350"/>
      <c r="E77" s="349"/>
      <c r="F77" s="351"/>
      <c r="G77" s="352"/>
      <c r="H77" s="353"/>
      <c r="I77" s="352"/>
      <c r="J77" s="364"/>
      <c r="K77" s="74">
        <f t="shared" si="1"/>
        <v>0</v>
      </c>
    </row>
    <row r="78" spans="1:11" x14ac:dyDescent="0.2">
      <c r="A78" s="357">
        <v>73</v>
      </c>
      <c r="B78" s="347"/>
      <c r="C78" s="349"/>
      <c r="D78" s="350"/>
      <c r="E78" s="349"/>
      <c r="F78" s="351"/>
      <c r="G78" s="352"/>
      <c r="H78" s="353"/>
      <c r="I78" s="352"/>
      <c r="J78" s="364"/>
      <c r="K78" s="74">
        <f t="shared" ref="K78:K142" si="2">IF(B78=0,0,MONTH(B78)-$K$1+1)</f>
        <v>0</v>
      </c>
    </row>
    <row r="79" spans="1:11" x14ac:dyDescent="0.2">
      <c r="A79" s="357">
        <v>74</v>
      </c>
      <c r="B79" s="347"/>
      <c r="C79" s="349"/>
      <c r="D79" s="350"/>
      <c r="E79" s="349"/>
      <c r="F79" s="351"/>
      <c r="G79" s="352"/>
      <c r="H79" s="353"/>
      <c r="I79" s="352"/>
      <c r="J79" s="364"/>
      <c r="K79" s="74">
        <f t="shared" si="2"/>
        <v>0</v>
      </c>
    </row>
    <row r="80" spans="1:11" x14ac:dyDescent="0.2">
      <c r="A80" s="357">
        <v>75</v>
      </c>
      <c r="B80" s="347"/>
      <c r="C80" s="349"/>
      <c r="D80" s="350"/>
      <c r="E80" s="349"/>
      <c r="F80" s="351"/>
      <c r="G80" s="352"/>
      <c r="H80" s="353"/>
      <c r="I80" s="352"/>
      <c r="J80" s="364"/>
      <c r="K80" s="74">
        <f t="shared" si="2"/>
        <v>0</v>
      </c>
    </row>
    <row r="81" spans="1:11" x14ac:dyDescent="0.2">
      <c r="A81" s="357">
        <v>76</v>
      </c>
      <c r="B81" s="347"/>
      <c r="C81" s="349"/>
      <c r="D81" s="350"/>
      <c r="E81" s="349"/>
      <c r="F81" s="351"/>
      <c r="G81" s="352"/>
      <c r="H81" s="353"/>
      <c r="I81" s="352"/>
      <c r="J81" s="364"/>
      <c r="K81" s="74">
        <f t="shared" si="2"/>
        <v>0</v>
      </c>
    </row>
    <row r="82" spans="1:11" x14ac:dyDescent="0.2">
      <c r="A82" s="357">
        <v>77</v>
      </c>
      <c r="B82" s="347"/>
      <c r="C82" s="349"/>
      <c r="D82" s="350"/>
      <c r="E82" s="349"/>
      <c r="F82" s="351"/>
      <c r="G82" s="352"/>
      <c r="H82" s="353"/>
      <c r="I82" s="352"/>
      <c r="J82" s="364"/>
      <c r="K82" s="74">
        <f t="shared" si="2"/>
        <v>0</v>
      </c>
    </row>
    <row r="83" spans="1:11" x14ac:dyDescent="0.2">
      <c r="A83" s="357">
        <v>78</v>
      </c>
      <c r="B83" s="347"/>
      <c r="C83" s="349"/>
      <c r="D83" s="350"/>
      <c r="E83" s="349"/>
      <c r="F83" s="351"/>
      <c r="G83" s="352"/>
      <c r="H83" s="353"/>
      <c r="I83" s="352"/>
      <c r="J83" s="364"/>
      <c r="K83" s="74">
        <f t="shared" si="2"/>
        <v>0</v>
      </c>
    </row>
    <row r="84" spans="1:11" x14ac:dyDescent="0.2">
      <c r="A84" s="357">
        <v>79</v>
      </c>
      <c r="B84" s="347"/>
      <c r="C84" s="349"/>
      <c r="D84" s="350"/>
      <c r="E84" s="349"/>
      <c r="F84" s="351"/>
      <c r="G84" s="352"/>
      <c r="H84" s="353"/>
      <c r="I84" s="352"/>
      <c r="J84" s="364"/>
      <c r="K84" s="74">
        <f t="shared" si="2"/>
        <v>0</v>
      </c>
    </row>
    <row r="85" spans="1:11" x14ac:dyDescent="0.2">
      <c r="A85" s="357">
        <v>80</v>
      </c>
      <c r="B85" s="347"/>
      <c r="C85" s="349"/>
      <c r="D85" s="350"/>
      <c r="E85" s="349"/>
      <c r="F85" s="351"/>
      <c r="G85" s="352"/>
      <c r="H85" s="353"/>
      <c r="I85" s="352"/>
      <c r="J85" s="364"/>
      <c r="K85" s="74">
        <f t="shared" si="2"/>
        <v>0</v>
      </c>
    </row>
    <row r="86" spans="1:11" x14ac:dyDescent="0.2">
      <c r="A86" s="357">
        <v>81</v>
      </c>
      <c r="B86" s="347"/>
      <c r="C86" s="349"/>
      <c r="D86" s="350"/>
      <c r="E86" s="349"/>
      <c r="F86" s="351"/>
      <c r="G86" s="352"/>
      <c r="H86" s="353"/>
      <c r="I86" s="352"/>
      <c r="J86" s="364"/>
      <c r="K86" s="74">
        <f t="shared" si="2"/>
        <v>0</v>
      </c>
    </row>
    <row r="87" spans="1:11" x14ac:dyDescent="0.2">
      <c r="A87" s="357">
        <v>82</v>
      </c>
      <c r="B87" s="347"/>
      <c r="C87" s="349"/>
      <c r="D87" s="350"/>
      <c r="E87" s="349"/>
      <c r="F87" s="351"/>
      <c r="G87" s="352"/>
      <c r="H87" s="353"/>
      <c r="I87" s="352"/>
      <c r="J87" s="364"/>
      <c r="K87" s="74">
        <f t="shared" si="2"/>
        <v>0</v>
      </c>
    </row>
    <row r="88" spans="1:11" x14ac:dyDescent="0.2">
      <c r="A88" s="357">
        <v>83</v>
      </c>
      <c r="B88" s="347"/>
      <c r="C88" s="349"/>
      <c r="D88" s="350"/>
      <c r="E88" s="349"/>
      <c r="F88" s="351"/>
      <c r="G88" s="352"/>
      <c r="H88" s="353"/>
      <c r="I88" s="352"/>
      <c r="J88" s="364"/>
      <c r="K88" s="74">
        <f t="shared" si="2"/>
        <v>0</v>
      </c>
    </row>
    <row r="89" spans="1:11" x14ac:dyDescent="0.2">
      <c r="A89" s="357">
        <v>84</v>
      </c>
      <c r="B89" s="347"/>
      <c r="C89" s="349"/>
      <c r="D89" s="350"/>
      <c r="E89" s="349"/>
      <c r="F89" s="351"/>
      <c r="G89" s="352"/>
      <c r="H89" s="353"/>
      <c r="I89" s="352"/>
      <c r="J89" s="364"/>
      <c r="K89" s="74">
        <f t="shared" si="2"/>
        <v>0</v>
      </c>
    </row>
    <row r="90" spans="1:11" x14ac:dyDescent="0.2">
      <c r="A90" s="357">
        <v>85</v>
      </c>
      <c r="B90" s="347"/>
      <c r="C90" s="349"/>
      <c r="D90" s="350"/>
      <c r="E90" s="349"/>
      <c r="F90" s="351"/>
      <c r="G90" s="352"/>
      <c r="H90" s="353"/>
      <c r="I90" s="352"/>
      <c r="J90" s="364"/>
      <c r="K90" s="74">
        <f t="shared" si="2"/>
        <v>0</v>
      </c>
    </row>
    <row r="91" spans="1:11" x14ac:dyDescent="0.2">
      <c r="A91" s="357">
        <v>86</v>
      </c>
      <c r="B91" s="347"/>
      <c r="C91" s="349"/>
      <c r="D91" s="350"/>
      <c r="E91" s="349"/>
      <c r="F91" s="351"/>
      <c r="G91" s="352"/>
      <c r="H91" s="353"/>
      <c r="I91" s="353"/>
      <c r="J91" s="364"/>
      <c r="K91" s="74">
        <f t="shared" si="2"/>
        <v>0</v>
      </c>
    </row>
    <row r="92" spans="1:11" x14ac:dyDescent="0.2">
      <c r="A92" s="357">
        <v>87</v>
      </c>
      <c r="B92" s="347"/>
      <c r="C92" s="349"/>
      <c r="D92" s="350"/>
      <c r="E92" s="349"/>
      <c r="F92" s="351"/>
      <c r="G92" s="352"/>
      <c r="H92" s="353"/>
      <c r="I92" s="352"/>
      <c r="J92" s="364"/>
      <c r="K92" s="74">
        <f t="shared" si="2"/>
        <v>0</v>
      </c>
    </row>
    <row r="93" spans="1:11" x14ac:dyDescent="0.2">
      <c r="A93" s="357">
        <v>88</v>
      </c>
      <c r="B93" s="347"/>
      <c r="C93" s="349"/>
      <c r="D93" s="350"/>
      <c r="E93" s="349"/>
      <c r="F93" s="351"/>
      <c r="G93" s="352"/>
      <c r="H93" s="353"/>
      <c r="I93" s="352"/>
      <c r="J93" s="364"/>
      <c r="K93" s="74">
        <f t="shared" si="2"/>
        <v>0</v>
      </c>
    </row>
    <row r="94" spans="1:11" x14ac:dyDescent="0.2">
      <c r="A94" s="357">
        <v>89</v>
      </c>
      <c r="B94" s="347"/>
      <c r="C94" s="349"/>
      <c r="D94" s="350"/>
      <c r="E94" s="349"/>
      <c r="F94" s="351"/>
      <c r="G94" s="352"/>
      <c r="H94" s="353"/>
      <c r="I94" s="352"/>
      <c r="J94" s="364"/>
      <c r="K94" s="74">
        <f t="shared" si="2"/>
        <v>0</v>
      </c>
    </row>
    <row r="95" spans="1:11" x14ac:dyDescent="0.2">
      <c r="A95" s="357">
        <v>90</v>
      </c>
      <c r="B95" s="347"/>
      <c r="C95" s="349"/>
      <c r="D95" s="350"/>
      <c r="E95" s="349"/>
      <c r="F95" s="351"/>
      <c r="G95" s="352"/>
      <c r="H95" s="353"/>
      <c r="I95" s="352"/>
      <c r="J95" s="364"/>
      <c r="K95" s="74">
        <f t="shared" si="2"/>
        <v>0</v>
      </c>
    </row>
    <row r="96" spans="1:11" x14ac:dyDescent="0.2">
      <c r="A96" s="357">
        <v>91</v>
      </c>
      <c r="B96" s="347"/>
      <c r="C96" s="349"/>
      <c r="D96" s="350"/>
      <c r="E96" s="349"/>
      <c r="F96" s="351"/>
      <c r="G96" s="352"/>
      <c r="H96" s="353"/>
      <c r="I96" s="352"/>
      <c r="J96" s="364"/>
      <c r="K96" s="74">
        <f t="shared" si="2"/>
        <v>0</v>
      </c>
    </row>
    <row r="97" spans="1:11" x14ac:dyDescent="0.2">
      <c r="A97" s="357">
        <v>92</v>
      </c>
      <c r="B97" s="347"/>
      <c r="C97" s="349"/>
      <c r="D97" s="350"/>
      <c r="E97" s="349"/>
      <c r="F97" s="351"/>
      <c r="G97" s="352"/>
      <c r="H97" s="353"/>
      <c r="I97" s="352"/>
      <c r="J97" s="364"/>
      <c r="K97" s="74">
        <f t="shared" si="2"/>
        <v>0</v>
      </c>
    </row>
    <row r="98" spans="1:11" x14ac:dyDescent="0.2">
      <c r="A98" s="357">
        <v>93</v>
      </c>
      <c r="B98" s="347"/>
      <c r="C98" s="349"/>
      <c r="D98" s="350"/>
      <c r="E98" s="349"/>
      <c r="F98" s="351"/>
      <c r="G98" s="352"/>
      <c r="H98" s="353"/>
      <c r="I98" s="352"/>
      <c r="J98" s="364"/>
      <c r="K98" s="74">
        <f t="shared" si="2"/>
        <v>0</v>
      </c>
    </row>
    <row r="99" spans="1:11" x14ac:dyDescent="0.2">
      <c r="A99" s="357">
        <v>94</v>
      </c>
      <c r="B99" s="347"/>
      <c r="C99" s="349"/>
      <c r="D99" s="350"/>
      <c r="E99" s="349"/>
      <c r="F99" s="351"/>
      <c r="G99" s="352"/>
      <c r="H99" s="353"/>
      <c r="I99" s="352"/>
      <c r="J99" s="364"/>
      <c r="K99" s="74">
        <f t="shared" si="2"/>
        <v>0</v>
      </c>
    </row>
    <row r="100" spans="1:11" x14ac:dyDescent="0.2">
      <c r="A100" s="357">
        <v>95</v>
      </c>
      <c r="B100" s="347"/>
      <c r="C100" s="349"/>
      <c r="D100" s="350"/>
      <c r="E100" s="349"/>
      <c r="F100" s="351"/>
      <c r="G100" s="352"/>
      <c r="H100" s="353"/>
      <c r="I100" s="352"/>
      <c r="J100" s="364"/>
      <c r="K100" s="74">
        <f t="shared" si="2"/>
        <v>0</v>
      </c>
    </row>
    <row r="101" spans="1:11" x14ac:dyDescent="0.2">
      <c r="A101" s="357">
        <v>96</v>
      </c>
      <c r="B101" s="347"/>
      <c r="C101" s="349"/>
      <c r="D101" s="350"/>
      <c r="E101" s="349"/>
      <c r="F101" s="351"/>
      <c r="G101" s="352"/>
      <c r="H101" s="353"/>
      <c r="I101" s="352"/>
      <c r="J101" s="364"/>
      <c r="K101" s="74">
        <f t="shared" si="2"/>
        <v>0</v>
      </c>
    </row>
    <row r="102" spans="1:11" x14ac:dyDescent="0.2">
      <c r="A102" s="357">
        <v>97</v>
      </c>
      <c r="B102" s="347"/>
      <c r="C102" s="349"/>
      <c r="D102" s="350"/>
      <c r="E102" s="349"/>
      <c r="F102" s="351"/>
      <c r="G102" s="352"/>
      <c r="H102" s="353"/>
      <c r="I102" s="352"/>
      <c r="J102" s="364"/>
      <c r="K102" s="74">
        <f t="shared" si="2"/>
        <v>0</v>
      </c>
    </row>
    <row r="103" spans="1:11" x14ac:dyDescent="0.2">
      <c r="A103" s="357">
        <v>98</v>
      </c>
      <c r="B103" s="347"/>
      <c r="C103" s="349"/>
      <c r="D103" s="350"/>
      <c r="E103" s="349"/>
      <c r="F103" s="351"/>
      <c r="G103" s="352"/>
      <c r="H103" s="353"/>
      <c r="I103" s="352"/>
      <c r="J103" s="364"/>
      <c r="K103" s="74">
        <f t="shared" si="2"/>
        <v>0</v>
      </c>
    </row>
    <row r="104" spans="1:11" x14ac:dyDescent="0.2">
      <c r="A104" s="357">
        <v>99</v>
      </c>
      <c r="B104" s="347"/>
      <c r="C104" s="349"/>
      <c r="D104" s="350"/>
      <c r="E104" s="349"/>
      <c r="F104" s="351"/>
      <c r="G104" s="352"/>
      <c r="H104" s="353"/>
      <c r="I104" s="352"/>
      <c r="J104" s="364"/>
      <c r="K104" s="74">
        <f t="shared" si="2"/>
        <v>0</v>
      </c>
    </row>
    <row r="105" spans="1:11" x14ac:dyDescent="0.2">
      <c r="A105" s="357">
        <v>100</v>
      </c>
      <c r="B105" s="347"/>
      <c r="C105" s="349"/>
      <c r="D105" s="350"/>
      <c r="E105" s="349"/>
      <c r="F105" s="351"/>
      <c r="G105" s="352"/>
      <c r="H105" s="353"/>
      <c r="I105" s="352"/>
      <c r="J105" s="364"/>
      <c r="K105" s="74">
        <f t="shared" si="2"/>
        <v>0</v>
      </c>
    </row>
    <row r="106" spans="1:11" x14ac:dyDescent="0.2">
      <c r="A106" s="357">
        <v>101</v>
      </c>
      <c r="B106" s="347"/>
      <c r="C106" s="349"/>
      <c r="D106" s="350"/>
      <c r="E106" s="349"/>
      <c r="F106" s="351"/>
      <c r="G106" s="352"/>
      <c r="H106" s="353"/>
      <c r="I106" s="352"/>
      <c r="J106" s="364"/>
      <c r="K106" s="74">
        <f t="shared" si="2"/>
        <v>0</v>
      </c>
    </row>
    <row r="107" spans="1:11" x14ac:dyDescent="0.2">
      <c r="A107" s="357">
        <v>102</v>
      </c>
      <c r="B107" s="347"/>
      <c r="C107" s="349"/>
      <c r="D107" s="350"/>
      <c r="E107" s="349"/>
      <c r="F107" s="351"/>
      <c r="G107" s="352"/>
      <c r="H107" s="353"/>
      <c r="I107" s="352"/>
      <c r="J107" s="364"/>
      <c r="K107" s="74">
        <f t="shared" si="2"/>
        <v>0</v>
      </c>
    </row>
    <row r="108" spans="1:11" x14ac:dyDescent="0.2">
      <c r="A108" s="357">
        <v>103</v>
      </c>
      <c r="B108" s="347"/>
      <c r="C108" s="349"/>
      <c r="D108" s="350"/>
      <c r="E108" s="349"/>
      <c r="F108" s="351"/>
      <c r="G108" s="352"/>
      <c r="H108" s="353"/>
      <c r="I108" s="352"/>
      <c r="J108" s="364"/>
      <c r="K108" s="74">
        <f t="shared" si="2"/>
        <v>0</v>
      </c>
    </row>
    <row r="109" spans="1:11" x14ac:dyDescent="0.2">
      <c r="A109" s="357">
        <v>104</v>
      </c>
      <c r="B109" s="347"/>
      <c r="C109" s="349"/>
      <c r="D109" s="350"/>
      <c r="E109" s="349"/>
      <c r="F109" s="351"/>
      <c r="G109" s="352"/>
      <c r="H109" s="353"/>
      <c r="I109" s="352"/>
      <c r="J109" s="364"/>
      <c r="K109" s="74">
        <f t="shared" si="2"/>
        <v>0</v>
      </c>
    </row>
    <row r="110" spans="1:11" x14ac:dyDescent="0.2">
      <c r="A110" s="357">
        <v>105</v>
      </c>
      <c r="B110" s="347"/>
      <c r="C110" s="349"/>
      <c r="D110" s="350"/>
      <c r="E110" s="349"/>
      <c r="F110" s="351"/>
      <c r="G110" s="352"/>
      <c r="H110" s="353"/>
      <c r="I110" s="352"/>
      <c r="J110" s="364"/>
      <c r="K110" s="74">
        <f t="shared" si="2"/>
        <v>0</v>
      </c>
    </row>
    <row r="111" spans="1:11" x14ac:dyDescent="0.2">
      <c r="A111" s="357">
        <v>106</v>
      </c>
      <c r="B111" s="347"/>
      <c r="C111" s="349"/>
      <c r="D111" s="350"/>
      <c r="E111" s="349"/>
      <c r="F111" s="351"/>
      <c r="G111" s="352"/>
      <c r="H111" s="353"/>
      <c r="I111" s="352"/>
      <c r="J111" s="364"/>
      <c r="K111" s="74">
        <f t="shared" si="2"/>
        <v>0</v>
      </c>
    </row>
    <row r="112" spans="1:11" x14ac:dyDescent="0.2">
      <c r="A112" s="357">
        <v>107</v>
      </c>
      <c r="B112" s="347"/>
      <c r="C112" s="349"/>
      <c r="D112" s="350"/>
      <c r="E112" s="349"/>
      <c r="F112" s="351"/>
      <c r="G112" s="352"/>
      <c r="H112" s="353"/>
      <c r="I112" s="352"/>
      <c r="J112" s="364"/>
      <c r="K112" s="74">
        <f t="shared" si="2"/>
        <v>0</v>
      </c>
    </row>
    <row r="113" spans="1:11" x14ac:dyDescent="0.2">
      <c r="A113" s="357">
        <v>108</v>
      </c>
      <c r="B113" s="347"/>
      <c r="C113" s="349"/>
      <c r="D113" s="350"/>
      <c r="E113" s="349"/>
      <c r="F113" s="351"/>
      <c r="G113" s="352"/>
      <c r="H113" s="353"/>
      <c r="I113" s="352"/>
      <c r="J113" s="364"/>
      <c r="K113" s="74">
        <f t="shared" si="2"/>
        <v>0</v>
      </c>
    </row>
    <row r="114" spans="1:11" x14ac:dyDescent="0.2">
      <c r="A114" s="357">
        <v>109</v>
      </c>
      <c r="B114" s="347"/>
      <c r="C114" s="349"/>
      <c r="D114" s="350"/>
      <c r="E114" s="349"/>
      <c r="F114" s="351"/>
      <c r="G114" s="352"/>
      <c r="H114" s="353"/>
      <c r="I114" s="352"/>
      <c r="J114" s="364"/>
      <c r="K114" s="74">
        <f t="shared" si="2"/>
        <v>0</v>
      </c>
    </row>
    <row r="115" spans="1:11" x14ac:dyDescent="0.2">
      <c r="A115" s="357">
        <v>110</v>
      </c>
      <c r="B115" s="347"/>
      <c r="C115" s="349"/>
      <c r="D115" s="350"/>
      <c r="E115" s="349"/>
      <c r="F115" s="351"/>
      <c r="G115" s="352"/>
      <c r="H115" s="353"/>
      <c r="I115" s="352"/>
      <c r="J115" s="364"/>
      <c r="K115" s="74">
        <f t="shared" si="2"/>
        <v>0</v>
      </c>
    </row>
    <row r="116" spans="1:11" x14ac:dyDescent="0.2">
      <c r="A116" s="357">
        <v>111</v>
      </c>
      <c r="B116" s="347"/>
      <c r="C116" s="349"/>
      <c r="D116" s="350"/>
      <c r="E116" s="349"/>
      <c r="F116" s="351"/>
      <c r="G116" s="352"/>
      <c r="H116" s="353"/>
      <c r="I116" s="352"/>
      <c r="J116" s="364"/>
      <c r="K116" s="74">
        <f t="shared" si="2"/>
        <v>0</v>
      </c>
    </row>
    <row r="117" spans="1:11" x14ac:dyDescent="0.2">
      <c r="A117" s="357">
        <v>112</v>
      </c>
      <c r="B117" s="347"/>
      <c r="C117" s="349"/>
      <c r="D117" s="350"/>
      <c r="E117" s="349"/>
      <c r="F117" s="351"/>
      <c r="G117" s="352"/>
      <c r="H117" s="353"/>
      <c r="I117" s="352"/>
      <c r="J117" s="364"/>
      <c r="K117" s="74">
        <f t="shared" si="2"/>
        <v>0</v>
      </c>
    </row>
    <row r="118" spans="1:11" x14ac:dyDescent="0.2">
      <c r="A118" s="357">
        <v>113</v>
      </c>
      <c r="B118" s="347"/>
      <c r="C118" s="349"/>
      <c r="D118" s="350"/>
      <c r="E118" s="349"/>
      <c r="F118" s="351"/>
      <c r="G118" s="352"/>
      <c r="H118" s="353"/>
      <c r="I118" s="352"/>
      <c r="J118" s="364"/>
      <c r="K118" s="74">
        <f t="shared" si="2"/>
        <v>0</v>
      </c>
    </row>
    <row r="119" spans="1:11" x14ac:dyDescent="0.2">
      <c r="A119" s="357">
        <v>114</v>
      </c>
      <c r="B119" s="347"/>
      <c r="C119" s="349"/>
      <c r="D119" s="356"/>
      <c r="E119" s="349"/>
      <c r="F119" s="351"/>
      <c r="G119" s="352"/>
      <c r="H119" s="353"/>
      <c r="I119" s="353"/>
      <c r="J119" s="364"/>
      <c r="K119" s="74">
        <f t="shared" si="2"/>
        <v>0</v>
      </c>
    </row>
    <row r="120" spans="1:11" x14ac:dyDescent="0.2">
      <c r="A120" s="357">
        <v>115</v>
      </c>
      <c r="B120" s="347"/>
      <c r="C120" s="349"/>
      <c r="D120" s="350"/>
      <c r="E120" s="349"/>
      <c r="F120" s="351"/>
      <c r="G120" s="352"/>
      <c r="H120" s="353"/>
      <c r="I120" s="352"/>
      <c r="J120" s="364"/>
      <c r="K120" s="74">
        <f t="shared" si="2"/>
        <v>0</v>
      </c>
    </row>
    <row r="121" spans="1:11" x14ac:dyDescent="0.2">
      <c r="A121" s="357">
        <v>116</v>
      </c>
      <c r="B121" s="347"/>
      <c r="C121" s="349"/>
      <c r="D121" s="350"/>
      <c r="E121" s="349"/>
      <c r="F121" s="351"/>
      <c r="G121" s="352"/>
      <c r="H121" s="353"/>
      <c r="I121" s="352"/>
      <c r="J121" s="364"/>
      <c r="K121" s="74">
        <f t="shared" si="2"/>
        <v>0</v>
      </c>
    </row>
    <row r="122" spans="1:11" x14ac:dyDescent="0.2">
      <c r="A122" s="357">
        <v>117</v>
      </c>
      <c r="B122" s="347"/>
      <c r="C122" s="349"/>
      <c r="D122" s="350"/>
      <c r="E122" s="349"/>
      <c r="F122" s="351"/>
      <c r="G122" s="352"/>
      <c r="H122" s="353"/>
      <c r="I122" s="352"/>
      <c r="J122" s="364"/>
      <c r="K122" s="74">
        <f t="shared" si="2"/>
        <v>0</v>
      </c>
    </row>
    <row r="123" spans="1:11" x14ac:dyDescent="0.2">
      <c r="A123" s="357">
        <v>118</v>
      </c>
      <c r="B123" s="347"/>
      <c r="C123" s="349"/>
      <c r="D123" s="350"/>
      <c r="E123" s="349"/>
      <c r="F123" s="351"/>
      <c r="G123" s="352"/>
      <c r="H123" s="353"/>
      <c r="I123" s="352"/>
      <c r="J123" s="364"/>
      <c r="K123" s="74">
        <f t="shared" si="2"/>
        <v>0</v>
      </c>
    </row>
    <row r="124" spans="1:11" x14ac:dyDescent="0.2">
      <c r="A124" s="357">
        <v>119</v>
      </c>
      <c r="B124" s="347"/>
      <c r="C124" s="349"/>
      <c r="D124" s="350"/>
      <c r="E124" s="349"/>
      <c r="F124" s="351"/>
      <c r="G124" s="352"/>
      <c r="H124" s="353"/>
      <c r="I124" s="352"/>
      <c r="J124" s="364"/>
      <c r="K124" s="74">
        <f t="shared" si="2"/>
        <v>0</v>
      </c>
    </row>
    <row r="125" spans="1:11" x14ac:dyDescent="0.2">
      <c r="A125" s="357">
        <v>120</v>
      </c>
      <c r="B125" s="347"/>
      <c r="C125" s="349"/>
      <c r="D125" s="350"/>
      <c r="E125" s="349"/>
      <c r="F125" s="351"/>
      <c r="G125" s="352"/>
      <c r="H125" s="353"/>
      <c r="I125" s="352"/>
      <c r="J125" s="364"/>
      <c r="K125" s="74">
        <f t="shared" si="2"/>
        <v>0</v>
      </c>
    </row>
    <row r="126" spans="1:11" x14ac:dyDescent="0.2">
      <c r="A126" s="357">
        <v>121</v>
      </c>
      <c r="B126" s="347"/>
      <c r="C126" s="349"/>
      <c r="D126" s="350"/>
      <c r="E126" s="349"/>
      <c r="F126" s="351"/>
      <c r="G126" s="352"/>
      <c r="H126" s="353"/>
      <c r="I126" s="352"/>
      <c r="J126" s="364"/>
      <c r="K126" s="74">
        <f t="shared" si="2"/>
        <v>0</v>
      </c>
    </row>
    <row r="127" spans="1:11" x14ac:dyDescent="0.2">
      <c r="A127" s="357">
        <v>122</v>
      </c>
      <c r="B127" s="347"/>
      <c r="C127" s="349"/>
      <c r="D127" s="350"/>
      <c r="E127" s="349"/>
      <c r="F127" s="351"/>
      <c r="G127" s="352"/>
      <c r="H127" s="353"/>
      <c r="I127" s="352"/>
      <c r="J127" s="364"/>
      <c r="K127" s="74">
        <f t="shared" si="2"/>
        <v>0</v>
      </c>
    </row>
    <row r="128" spans="1:11" x14ac:dyDescent="0.2">
      <c r="A128" s="357">
        <v>123</v>
      </c>
      <c r="B128" s="347"/>
      <c r="C128" s="349"/>
      <c r="D128" s="350"/>
      <c r="E128" s="349"/>
      <c r="F128" s="351"/>
      <c r="G128" s="352"/>
      <c r="H128" s="353"/>
      <c r="I128" s="352"/>
      <c r="J128" s="364"/>
      <c r="K128" s="74">
        <f t="shared" si="2"/>
        <v>0</v>
      </c>
    </row>
    <row r="129" spans="1:11" x14ac:dyDescent="0.2">
      <c r="A129" s="357">
        <v>124</v>
      </c>
      <c r="B129" s="347"/>
      <c r="C129" s="349"/>
      <c r="D129" s="350"/>
      <c r="E129" s="349"/>
      <c r="F129" s="351"/>
      <c r="G129" s="352"/>
      <c r="H129" s="353"/>
      <c r="I129" s="352"/>
      <c r="J129" s="364"/>
      <c r="K129" s="74">
        <f t="shared" si="2"/>
        <v>0</v>
      </c>
    </row>
    <row r="130" spans="1:11" x14ac:dyDescent="0.2">
      <c r="A130" s="357">
        <v>125</v>
      </c>
      <c r="B130" s="347"/>
      <c r="C130" s="349"/>
      <c r="D130" s="350"/>
      <c r="E130" s="349"/>
      <c r="F130" s="351"/>
      <c r="G130" s="352"/>
      <c r="H130" s="353"/>
      <c r="I130" s="352"/>
      <c r="J130" s="364"/>
      <c r="K130" s="74">
        <f t="shared" si="2"/>
        <v>0</v>
      </c>
    </row>
    <row r="131" spans="1:11" x14ac:dyDescent="0.2">
      <c r="A131" s="357">
        <v>126</v>
      </c>
      <c r="B131" s="347"/>
      <c r="C131" s="349"/>
      <c r="D131" s="350"/>
      <c r="E131" s="349"/>
      <c r="F131" s="351"/>
      <c r="G131" s="352"/>
      <c r="H131" s="353"/>
      <c r="I131" s="352"/>
      <c r="J131" s="364"/>
      <c r="K131" s="74">
        <f t="shared" si="2"/>
        <v>0</v>
      </c>
    </row>
    <row r="132" spans="1:11" x14ac:dyDescent="0.2">
      <c r="A132" s="357">
        <v>127</v>
      </c>
      <c r="B132" s="347"/>
      <c r="C132" s="349"/>
      <c r="D132" s="350"/>
      <c r="E132" s="349"/>
      <c r="F132" s="351"/>
      <c r="G132" s="352"/>
      <c r="H132" s="353"/>
      <c r="I132" s="352"/>
      <c r="J132" s="364"/>
      <c r="K132" s="74">
        <f t="shared" si="2"/>
        <v>0</v>
      </c>
    </row>
    <row r="133" spans="1:11" x14ac:dyDescent="0.2">
      <c r="A133" s="357">
        <v>128</v>
      </c>
      <c r="B133" s="347"/>
      <c r="C133" s="349"/>
      <c r="D133" s="350"/>
      <c r="E133" s="349"/>
      <c r="F133" s="351"/>
      <c r="G133" s="352"/>
      <c r="H133" s="353"/>
      <c r="I133" s="352"/>
      <c r="J133" s="364"/>
      <c r="K133" s="74">
        <f t="shared" si="2"/>
        <v>0</v>
      </c>
    </row>
    <row r="134" spans="1:11" x14ac:dyDescent="0.2">
      <c r="A134" s="357">
        <v>129</v>
      </c>
      <c r="B134" s="347"/>
      <c r="C134" s="349"/>
      <c r="D134" s="350"/>
      <c r="E134" s="349"/>
      <c r="F134" s="351"/>
      <c r="G134" s="352"/>
      <c r="H134" s="353"/>
      <c r="I134" s="352"/>
      <c r="J134" s="364"/>
      <c r="K134" s="74">
        <f t="shared" si="2"/>
        <v>0</v>
      </c>
    </row>
    <row r="135" spans="1:11" x14ac:dyDescent="0.2">
      <c r="A135" s="357">
        <v>130</v>
      </c>
      <c r="B135" s="347"/>
      <c r="C135" s="349"/>
      <c r="D135" s="350"/>
      <c r="E135" s="349"/>
      <c r="F135" s="351"/>
      <c r="G135" s="352"/>
      <c r="H135" s="353"/>
      <c r="I135" s="352"/>
      <c r="J135" s="364"/>
      <c r="K135" s="74">
        <f t="shared" si="2"/>
        <v>0</v>
      </c>
    </row>
    <row r="136" spans="1:11" x14ac:dyDescent="0.2">
      <c r="A136" s="357">
        <v>131</v>
      </c>
      <c r="B136" s="347"/>
      <c r="C136" s="349"/>
      <c r="D136" s="350"/>
      <c r="E136" s="349"/>
      <c r="F136" s="351"/>
      <c r="G136" s="352"/>
      <c r="H136" s="353"/>
      <c r="I136" s="352"/>
      <c r="J136" s="364"/>
      <c r="K136" s="74">
        <f t="shared" si="2"/>
        <v>0</v>
      </c>
    </row>
    <row r="137" spans="1:11" x14ac:dyDescent="0.2">
      <c r="A137" s="357">
        <v>132</v>
      </c>
      <c r="B137" s="347"/>
      <c r="C137" s="349"/>
      <c r="D137" s="350"/>
      <c r="E137" s="349"/>
      <c r="F137" s="351"/>
      <c r="G137" s="352"/>
      <c r="H137" s="353"/>
      <c r="I137" s="352"/>
      <c r="J137" s="364"/>
      <c r="K137" s="74">
        <f t="shared" si="2"/>
        <v>0</v>
      </c>
    </row>
    <row r="138" spans="1:11" x14ac:dyDescent="0.2">
      <c r="A138" s="357">
        <v>133</v>
      </c>
      <c r="B138" s="347"/>
      <c r="C138" s="349"/>
      <c r="D138" s="350"/>
      <c r="E138" s="349"/>
      <c r="F138" s="351"/>
      <c r="G138" s="352"/>
      <c r="H138" s="353"/>
      <c r="I138" s="352"/>
      <c r="J138" s="364"/>
      <c r="K138" s="74">
        <f t="shared" si="2"/>
        <v>0</v>
      </c>
    </row>
    <row r="139" spans="1:11" x14ac:dyDescent="0.2">
      <c r="A139" s="357">
        <v>134</v>
      </c>
      <c r="B139" s="347"/>
      <c r="C139" s="349"/>
      <c r="D139" s="350"/>
      <c r="E139" s="349"/>
      <c r="F139" s="351"/>
      <c r="G139" s="352"/>
      <c r="H139" s="353"/>
      <c r="I139" s="352"/>
      <c r="J139" s="364"/>
      <c r="K139" s="74">
        <f t="shared" si="2"/>
        <v>0</v>
      </c>
    </row>
    <row r="140" spans="1:11" x14ac:dyDescent="0.2">
      <c r="A140" s="357">
        <v>135</v>
      </c>
      <c r="B140" s="347"/>
      <c r="C140" s="349"/>
      <c r="D140" s="350"/>
      <c r="E140" s="349"/>
      <c r="F140" s="351"/>
      <c r="G140" s="352"/>
      <c r="H140" s="353"/>
      <c r="I140" s="352"/>
      <c r="J140" s="364"/>
      <c r="K140" s="74">
        <f t="shared" si="2"/>
        <v>0</v>
      </c>
    </row>
    <row r="141" spans="1:11" x14ac:dyDescent="0.2">
      <c r="A141" s="357">
        <v>136</v>
      </c>
      <c r="B141" s="347"/>
      <c r="C141" s="349"/>
      <c r="D141" s="350"/>
      <c r="E141" s="349"/>
      <c r="F141" s="351"/>
      <c r="G141" s="352"/>
      <c r="H141" s="353"/>
      <c r="I141" s="352"/>
      <c r="J141" s="364"/>
      <c r="K141" s="74">
        <f t="shared" si="2"/>
        <v>0</v>
      </c>
    </row>
    <row r="142" spans="1:11" x14ac:dyDescent="0.2">
      <c r="A142" s="357">
        <v>137</v>
      </c>
      <c r="B142" s="347"/>
      <c r="C142" s="349"/>
      <c r="D142" s="350"/>
      <c r="E142" s="349"/>
      <c r="F142" s="351"/>
      <c r="G142" s="352"/>
      <c r="H142" s="353"/>
      <c r="I142" s="352"/>
      <c r="J142" s="364"/>
      <c r="K142" s="74">
        <f t="shared" si="2"/>
        <v>0</v>
      </c>
    </row>
    <row r="143" spans="1:11" x14ac:dyDescent="0.2">
      <c r="A143" s="357">
        <v>138</v>
      </c>
      <c r="B143" s="347"/>
      <c r="C143" s="349"/>
      <c r="D143" s="350"/>
      <c r="E143" s="349"/>
      <c r="F143" s="351"/>
      <c r="G143" s="352"/>
      <c r="H143" s="353"/>
      <c r="I143" s="352"/>
      <c r="J143" s="364"/>
      <c r="K143" s="74">
        <f t="shared" ref="K143:K206" si="3">IF(B143=0,0,MONTH(B143)-$K$1+1)</f>
        <v>0</v>
      </c>
    </row>
    <row r="144" spans="1:11" x14ac:dyDescent="0.2">
      <c r="A144" s="357">
        <v>139</v>
      </c>
      <c r="B144" s="347"/>
      <c r="C144" s="349"/>
      <c r="D144" s="350"/>
      <c r="E144" s="349"/>
      <c r="F144" s="351"/>
      <c r="G144" s="352"/>
      <c r="H144" s="353"/>
      <c r="I144" s="352"/>
      <c r="J144" s="364"/>
      <c r="K144" s="74">
        <f t="shared" si="3"/>
        <v>0</v>
      </c>
    </row>
    <row r="145" spans="1:11" x14ac:dyDescent="0.2">
      <c r="A145" s="357">
        <v>140</v>
      </c>
      <c r="B145" s="347"/>
      <c r="C145" s="349"/>
      <c r="D145" s="350"/>
      <c r="E145" s="349"/>
      <c r="F145" s="351"/>
      <c r="G145" s="352"/>
      <c r="H145" s="353"/>
      <c r="I145" s="352"/>
      <c r="J145" s="364"/>
      <c r="K145" s="74">
        <f t="shared" si="3"/>
        <v>0</v>
      </c>
    </row>
    <row r="146" spans="1:11" x14ac:dyDescent="0.2">
      <c r="A146" s="357">
        <v>141</v>
      </c>
      <c r="B146" s="347"/>
      <c r="C146" s="349"/>
      <c r="D146" s="350"/>
      <c r="E146" s="349"/>
      <c r="F146" s="351"/>
      <c r="G146" s="352"/>
      <c r="H146" s="353"/>
      <c r="I146" s="352"/>
      <c r="J146" s="364"/>
      <c r="K146" s="74">
        <f t="shared" si="3"/>
        <v>0</v>
      </c>
    </row>
    <row r="147" spans="1:11" x14ac:dyDescent="0.2">
      <c r="A147" s="357">
        <v>142</v>
      </c>
      <c r="B147" s="347"/>
      <c r="C147" s="349"/>
      <c r="D147" s="350"/>
      <c r="E147" s="349"/>
      <c r="F147" s="351"/>
      <c r="G147" s="352"/>
      <c r="H147" s="353"/>
      <c r="I147" s="352"/>
      <c r="J147" s="364"/>
      <c r="K147" s="74">
        <f t="shared" si="3"/>
        <v>0</v>
      </c>
    </row>
    <row r="148" spans="1:11" x14ac:dyDescent="0.2">
      <c r="A148" s="357">
        <v>143</v>
      </c>
      <c r="B148" s="347"/>
      <c r="C148" s="349"/>
      <c r="D148" s="356"/>
      <c r="E148" s="349"/>
      <c r="F148" s="351"/>
      <c r="G148" s="352"/>
      <c r="H148" s="353"/>
      <c r="I148" s="353"/>
      <c r="J148" s="364"/>
      <c r="K148" s="74">
        <f t="shared" si="3"/>
        <v>0</v>
      </c>
    </row>
    <row r="149" spans="1:11" x14ac:dyDescent="0.2">
      <c r="A149" s="357">
        <v>144</v>
      </c>
      <c r="B149" s="347"/>
      <c r="C149" s="349"/>
      <c r="D149" s="350"/>
      <c r="E149" s="349"/>
      <c r="F149" s="351"/>
      <c r="G149" s="352"/>
      <c r="H149" s="353"/>
      <c r="I149" s="352"/>
      <c r="J149" s="364"/>
      <c r="K149" s="74">
        <f t="shared" si="3"/>
        <v>0</v>
      </c>
    </row>
    <row r="150" spans="1:11" x14ac:dyDescent="0.2">
      <c r="A150" s="357">
        <v>145</v>
      </c>
      <c r="B150" s="347"/>
      <c r="C150" s="349"/>
      <c r="D150" s="350"/>
      <c r="E150" s="349"/>
      <c r="F150" s="351"/>
      <c r="G150" s="352"/>
      <c r="H150" s="353"/>
      <c r="I150" s="352"/>
      <c r="J150" s="364"/>
      <c r="K150" s="74">
        <f t="shared" si="3"/>
        <v>0</v>
      </c>
    </row>
    <row r="151" spans="1:11" x14ac:dyDescent="0.2">
      <c r="A151" s="357">
        <v>146</v>
      </c>
      <c r="B151" s="347"/>
      <c r="C151" s="349"/>
      <c r="D151" s="350"/>
      <c r="E151" s="349"/>
      <c r="F151" s="351"/>
      <c r="G151" s="352"/>
      <c r="H151" s="353"/>
      <c r="I151" s="352"/>
      <c r="J151" s="364"/>
      <c r="K151" s="74">
        <f t="shared" si="3"/>
        <v>0</v>
      </c>
    </row>
    <row r="152" spans="1:11" x14ac:dyDescent="0.2">
      <c r="A152" s="357">
        <v>147</v>
      </c>
      <c r="B152" s="347"/>
      <c r="C152" s="349"/>
      <c r="D152" s="350"/>
      <c r="E152" s="349"/>
      <c r="F152" s="351"/>
      <c r="G152" s="352"/>
      <c r="H152" s="353"/>
      <c r="I152" s="352"/>
      <c r="J152" s="364"/>
      <c r="K152" s="74">
        <f t="shared" si="3"/>
        <v>0</v>
      </c>
    </row>
    <row r="153" spans="1:11" x14ac:dyDescent="0.2">
      <c r="A153" s="357">
        <v>148</v>
      </c>
      <c r="B153" s="347"/>
      <c r="C153" s="349"/>
      <c r="D153" s="350"/>
      <c r="E153" s="349"/>
      <c r="F153" s="351"/>
      <c r="G153" s="352"/>
      <c r="H153" s="353"/>
      <c r="I153" s="352"/>
      <c r="J153" s="364"/>
      <c r="K153" s="74">
        <f t="shared" si="3"/>
        <v>0</v>
      </c>
    </row>
    <row r="154" spans="1:11" x14ac:dyDescent="0.2">
      <c r="A154" s="357">
        <v>149</v>
      </c>
      <c r="B154" s="347"/>
      <c r="C154" s="349"/>
      <c r="D154" s="350"/>
      <c r="E154" s="349"/>
      <c r="F154" s="351"/>
      <c r="G154" s="352"/>
      <c r="H154" s="353"/>
      <c r="I154" s="352"/>
      <c r="J154" s="364"/>
      <c r="K154" s="74">
        <f t="shared" si="3"/>
        <v>0</v>
      </c>
    </row>
    <row r="155" spans="1:11" x14ac:dyDescent="0.2">
      <c r="A155" s="357">
        <v>150</v>
      </c>
      <c r="B155" s="347"/>
      <c r="C155" s="349"/>
      <c r="D155" s="350"/>
      <c r="E155" s="349"/>
      <c r="F155" s="351"/>
      <c r="G155" s="352"/>
      <c r="H155" s="353"/>
      <c r="I155" s="352"/>
      <c r="J155" s="364"/>
      <c r="K155" s="74">
        <f t="shared" si="3"/>
        <v>0</v>
      </c>
    </row>
    <row r="156" spans="1:11" x14ac:dyDescent="0.2">
      <c r="A156" s="357">
        <v>151</v>
      </c>
      <c r="B156" s="347"/>
      <c r="C156" s="349"/>
      <c r="D156" s="350"/>
      <c r="E156" s="349"/>
      <c r="F156" s="351"/>
      <c r="G156" s="352"/>
      <c r="H156" s="353"/>
      <c r="I156" s="352"/>
      <c r="J156" s="364"/>
      <c r="K156" s="74">
        <f t="shared" si="3"/>
        <v>0</v>
      </c>
    </row>
    <row r="157" spans="1:11" x14ac:dyDescent="0.2">
      <c r="A157" s="357">
        <v>152</v>
      </c>
      <c r="B157" s="347"/>
      <c r="C157" s="349"/>
      <c r="D157" s="350"/>
      <c r="E157" s="349"/>
      <c r="F157" s="351"/>
      <c r="G157" s="352"/>
      <c r="H157" s="353"/>
      <c r="I157" s="352"/>
      <c r="J157" s="364"/>
      <c r="K157" s="74">
        <f t="shared" si="3"/>
        <v>0</v>
      </c>
    </row>
    <row r="158" spans="1:11" x14ac:dyDescent="0.2">
      <c r="A158" s="357">
        <v>153</v>
      </c>
      <c r="B158" s="347"/>
      <c r="C158" s="349"/>
      <c r="D158" s="350"/>
      <c r="E158" s="349"/>
      <c r="F158" s="351"/>
      <c r="G158" s="352"/>
      <c r="H158" s="353"/>
      <c r="I158" s="352"/>
      <c r="J158" s="364"/>
      <c r="K158" s="74">
        <f t="shared" si="3"/>
        <v>0</v>
      </c>
    </row>
    <row r="159" spans="1:11" x14ac:dyDescent="0.2">
      <c r="A159" s="357">
        <v>154</v>
      </c>
      <c r="B159" s="347"/>
      <c r="C159" s="349"/>
      <c r="D159" s="350"/>
      <c r="E159" s="349"/>
      <c r="F159" s="351"/>
      <c r="G159" s="352"/>
      <c r="H159" s="353"/>
      <c r="I159" s="352"/>
      <c r="J159" s="364"/>
      <c r="K159" s="74">
        <f t="shared" si="3"/>
        <v>0</v>
      </c>
    </row>
    <row r="160" spans="1:11" x14ac:dyDescent="0.2">
      <c r="A160" s="357">
        <v>155</v>
      </c>
      <c r="B160" s="347"/>
      <c r="C160" s="349"/>
      <c r="D160" s="350"/>
      <c r="E160" s="349"/>
      <c r="F160" s="351"/>
      <c r="G160" s="352"/>
      <c r="H160" s="353"/>
      <c r="I160" s="352"/>
      <c r="J160" s="364"/>
      <c r="K160" s="74">
        <f t="shared" si="3"/>
        <v>0</v>
      </c>
    </row>
    <row r="161" spans="1:11" x14ac:dyDescent="0.2">
      <c r="A161" s="357">
        <v>156</v>
      </c>
      <c r="B161" s="347"/>
      <c r="C161" s="349"/>
      <c r="D161" s="350"/>
      <c r="E161" s="349"/>
      <c r="F161" s="351"/>
      <c r="G161" s="352"/>
      <c r="H161" s="353"/>
      <c r="I161" s="352"/>
      <c r="J161" s="364"/>
      <c r="K161" s="74">
        <f t="shared" si="3"/>
        <v>0</v>
      </c>
    </row>
    <row r="162" spans="1:11" x14ac:dyDescent="0.2">
      <c r="A162" s="357">
        <v>157</v>
      </c>
      <c r="B162" s="347"/>
      <c r="C162" s="349"/>
      <c r="D162" s="350"/>
      <c r="E162" s="349"/>
      <c r="F162" s="351"/>
      <c r="G162" s="352"/>
      <c r="H162" s="353"/>
      <c r="I162" s="352"/>
      <c r="J162" s="364"/>
      <c r="K162" s="74">
        <f t="shared" si="3"/>
        <v>0</v>
      </c>
    </row>
    <row r="163" spans="1:11" x14ac:dyDescent="0.2">
      <c r="A163" s="357">
        <v>158</v>
      </c>
      <c r="B163" s="347"/>
      <c r="C163" s="349"/>
      <c r="D163" s="350"/>
      <c r="E163" s="349"/>
      <c r="F163" s="351"/>
      <c r="G163" s="352"/>
      <c r="H163" s="353"/>
      <c r="I163" s="352"/>
      <c r="J163" s="364"/>
      <c r="K163" s="74">
        <f t="shared" si="3"/>
        <v>0</v>
      </c>
    </row>
    <row r="164" spans="1:11" x14ac:dyDescent="0.2">
      <c r="A164" s="357">
        <v>159</v>
      </c>
      <c r="B164" s="347"/>
      <c r="C164" s="349"/>
      <c r="D164" s="350"/>
      <c r="E164" s="349"/>
      <c r="F164" s="351"/>
      <c r="G164" s="352"/>
      <c r="H164" s="353"/>
      <c r="I164" s="352"/>
      <c r="J164" s="364"/>
      <c r="K164" s="74">
        <f t="shared" si="3"/>
        <v>0</v>
      </c>
    </row>
    <row r="165" spans="1:11" x14ac:dyDescent="0.2">
      <c r="A165" s="357">
        <v>160</v>
      </c>
      <c r="B165" s="347"/>
      <c r="C165" s="349"/>
      <c r="D165" s="350"/>
      <c r="E165" s="349"/>
      <c r="F165" s="351"/>
      <c r="G165" s="352"/>
      <c r="H165" s="353"/>
      <c r="I165" s="352"/>
      <c r="J165" s="364"/>
      <c r="K165" s="74">
        <f t="shared" si="3"/>
        <v>0</v>
      </c>
    </row>
    <row r="166" spans="1:11" x14ac:dyDescent="0.2">
      <c r="A166" s="357">
        <v>161</v>
      </c>
      <c r="B166" s="347"/>
      <c r="C166" s="349"/>
      <c r="D166" s="350"/>
      <c r="E166" s="349"/>
      <c r="F166" s="351"/>
      <c r="G166" s="352"/>
      <c r="H166" s="353"/>
      <c r="I166" s="352"/>
      <c r="J166" s="364"/>
      <c r="K166" s="74">
        <f t="shared" si="3"/>
        <v>0</v>
      </c>
    </row>
    <row r="167" spans="1:11" x14ac:dyDescent="0.2">
      <c r="A167" s="357">
        <v>162</v>
      </c>
      <c r="B167" s="347"/>
      <c r="C167" s="349"/>
      <c r="D167" s="350"/>
      <c r="E167" s="349"/>
      <c r="F167" s="351"/>
      <c r="G167" s="352"/>
      <c r="H167" s="353"/>
      <c r="I167" s="352"/>
      <c r="J167" s="364"/>
      <c r="K167" s="74">
        <f t="shared" si="3"/>
        <v>0</v>
      </c>
    </row>
    <row r="168" spans="1:11" x14ac:dyDescent="0.2">
      <c r="A168" s="357">
        <v>163</v>
      </c>
      <c r="B168" s="347"/>
      <c r="C168" s="349"/>
      <c r="D168" s="350"/>
      <c r="E168" s="349"/>
      <c r="F168" s="351"/>
      <c r="G168" s="352"/>
      <c r="H168" s="353"/>
      <c r="I168" s="352"/>
      <c r="J168" s="364"/>
      <c r="K168" s="74">
        <f t="shared" si="3"/>
        <v>0</v>
      </c>
    </row>
    <row r="169" spans="1:11" x14ac:dyDescent="0.2">
      <c r="A169" s="357">
        <v>164</v>
      </c>
      <c r="B169" s="347"/>
      <c r="C169" s="349"/>
      <c r="D169" s="350"/>
      <c r="E169" s="349"/>
      <c r="F169" s="351"/>
      <c r="G169" s="352"/>
      <c r="H169" s="353"/>
      <c r="I169" s="352"/>
      <c r="J169" s="364"/>
      <c r="K169" s="74">
        <f t="shared" si="3"/>
        <v>0</v>
      </c>
    </row>
    <row r="170" spans="1:11" x14ac:dyDescent="0.2">
      <c r="A170" s="357">
        <v>165</v>
      </c>
      <c r="B170" s="347"/>
      <c r="C170" s="349"/>
      <c r="D170" s="350"/>
      <c r="E170" s="349"/>
      <c r="F170" s="351"/>
      <c r="G170" s="352"/>
      <c r="H170" s="353"/>
      <c r="I170" s="352"/>
      <c r="J170" s="364"/>
      <c r="K170" s="74">
        <f t="shared" si="3"/>
        <v>0</v>
      </c>
    </row>
    <row r="171" spans="1:11" x14ac:dyDescent="0.2">
      <c r="A171" s="357">
        <v>166</v>
      </c>
      <c r="B171" s="347"/>
      <c r="C171" s="349"/>
      <c r="D171" s="350"/>
      <c r="E171" s="349"/>
      <c r="F171" s="351"/>
      <c r="G171" s="352"/>
      <c r="H171" s="353"/>
      <c r="I171" s="352"/>
      <c r="J171" s="364"/>
      <c r="K171" s="74">
        <f t="shared" si="3"/>
        <v>0</v>
      </c>
    </row>
    <row r="172" spans="1:11" x14ac:dyDescent="0.2">
      <c r="A172" s="357">
        <v>167</v>
      </c>
      <c r="B172" s="347"/>
      <c r="C172" s="349"/>
      <c r="D172" s="350"/>
      <c r="E172" s="349"/>
      <c r="F172" s="351"/>
      <c r="G172" s="352"/>
      <c r="H172" s="353"/>
      <c r="I172" s="352"/>
      <c r="J172" s="364"/>
      <c r="K172" s="74">
        <f t="shared" si="3"/>
        <v>0</v>
      </c>
    </row>
    <row r="173" spans="1:11" x14ac:dyDescent="0.2">
      <c r="A173" s="357">
        <v>168</v>
      </c>
      <c r="B173" s="347"/>
      <c r="C173" s="349"/>
      <c r="D173" s="350"/>
      <c r="E173" s="349"/>
      <c r="F173" s="351"/>
      <c r="G173" s="352"/>
      <c r="H173" s="353"/>
      <c r="I173" s="352"/>
      <c r="J173" s="364"/>
      <c r="K173" s="74">
        <f t="shared" si="3"/>
        <v>0</v>
      </c>
    </row>
    <row r="174" spans="1:11" x14ac:dyDescent="0.2">
      <c r="A174" s="357">
        <v>169</v>
      </c>
      <c r="B174" s="347"/>
      <c r="C174" s="349"/>
      <c r="D174" s="350"/>
      <c r="E174" s="349"/>
      <c r="F174" s="351"/>
      <c r="G174" s="352"/>
      <c r="H174" s="353"/>
      <c r="I174" s="352"/>
      <c r="J174" s="364"/>
      <c r="K174" s="74">
        <f t="shared" si="3"/>
        <v>0</v>
      </c>
    </row>
    <row r="175" spans="1:11" x14ac:dyDescent="0.2">
      <c r="A175" s="357">
        <v>170</v>
      </c>
      <c r="B175" s="347"/>
      <c r="C175" s="349"/>
      <c r="D175" s="350"/>
      <c r="E175" s="349"/>
      <c r="F175" s="351"/>
      <c r="G175" s="352"/>
      <c r="H175" s="353"/>
      <c r="I175" s="352"/>
      <c r="J175" s="364"/>
      <c r="K175" s="74">
        <f t="shared" si="3"/>
        <v>0</v>
      </c>
    </row>
    <row r="176" spans="1:11" x14ac:dyDescent="0.2">
      <c r="A176" s="357">
        <v>171</v>
      </c>
      <c r="B176" s="347"/>
      <c r="C176" s="349"/>
      <c r="D176" s="350"/>
      <c r="E176" s="349"/>
      <c r="F176" s="351"/>
      <c r="G176" s="352"/>
      <c r="H176" s="353"/>
      <c r="I176" s="352"/>
      <c r="J176" s="364"/>
      <c r="K176" s="74">
        <f t="shared" si="3"/>
        <v>0</v>
      </c>
    </row>
    <row r="177" spans="1:11" x14ac:dyDescent="0.2">
      <c r="A177" s="357">
        <v>172</v>
      </c>
      <c r="B177" s="347"/>
      <c r="C177" s="349"/>
      <c r="D177" s="350"/>
      <c r="E177" s="349"/>
      <c r="F177" s="351"/>
      <c r="G177" s="352"/>
      <c r="H177" s="353"/>
      <c r="I177" s="352"/>
      <c r="J177" s="364"/>
      <c r="K177" s="74">
        <f t="shared" si="3"/>
        <v>0</v>
      </c>
    </row>
    <row r="178" spans="1:11" x14ac:dyDescent="0.2">
      <c r="A178" s="357">
        <v>173</v>
      </c>
      <c r="B178" s="347"/>
      <c r="C178" s="349"/>
      <c r="D178" s="350"/>
      <c r="E178" s="349"/>
      <c r="F178" s="351"/>
      <c r="G178" s="352"/>
      <c r="H178" s="353"/>
      <c r="I178" s="352"/>
      <c r="J178" s="364"/>
      <c r="K178" s="74">
        <f t="shared" si="3"/>
        <v>0</v>
      </c>
    </row>
    <row r="179" spans="1:11" x14ac:dyDescent="0.2">
      <c r="A179" s="357">
        <v>174</v>
      </c>
      <c r="B179" s="347"/>
      <c r="C179" s="349"/>
      <c r="D179" s="350"/>
      <c r="E179" s="349"/>
      <c r="F179" s="351"/>
      <c r="G179" s="352"/>
      <c r="H179" s="353"/>
      <c r="I179" s="352"/>
      <c r="J179" s="364"/>
      <c r="K179" s="74">
        <f t="shared" si="3"/>
        <v>0</v>
      </c>
    </row>
    <row r="180" spans="1:11" x14ac:dyDescent="0.2">
      <c r="A180" s="357">
        <v>175</v>
      </c>
      <c r="B180" s="347"/>
      <c r="C180" s="349"/>
      <c r="D180" s="350"/>
      <c r="E180" s="349"/>
      <c r="F180" s="351"/>
      <c r="G180" s="352"/>
      <c r="H180" s="353"/>
      <c r="I180" s="352"/>
      <c r="J180" s="364"/>
      <c r="K180" s="74">
        <f t="shared" si="3"/>
        <v>0</v>
      </c>
    </row>
    <row r="181" spans="1:11" x14ac:dyDescent="0.2">
      <c r="A181" s="357">
        <v>176</v>
      </c>
      <c r="B181" s="347"/>
      <c r="C181" s="349"/>
      <c r="D181" s="350"/>
      <c r="E181" s="349"/>
      <c r="F181" s="351"/>
      <c r="G181" s="352"/>
      <c r="H181" s="353"/>
      <c r="I181" s="352"/>
      <c r="J181" s="364"/>
      <c r="K181" s="74">
        <f t="shared" si="3"/>
        <v>0</v>
      </c>
    </row>
    <row r="182" spans="1:11" x14ac:dyDescent="0.2">
      <c r="A182" s="357">
        <v>177</v>
      </c>
      <c r="B182" s="347"/>
      <c r="C182" s="349"/>
      <c r="D182" s="350"/>
      <c r="E182" s="349"/>
      <c r="F182" s="351"/>
      <c r="G182" s="352"/>
      <c r="H182" s="353"/>
      <c r="I182" s="352"/>
      <c r="J182" s="364"/>
      <c r="K182" s="74">
        <f t="shared" si="3"/>
        <v>0</v>
      </c>
    </row>
    <row r="183" spans="1:11" x14ac:dyDescent="0.2">
      <c r="A183" s="357">
        <v>178</v>
      </c>
      <c r="B183" s="347"/>
      <c r="C183" s="349"/>
      <c r="D183" s="350"/>
      <c r="E183" s="349"/>
      <c r="F183" s="351"/>
      <c r="G183" s="352"/>
      <c r="H183" s="353"/>
      <c r="I183" s="352"/>
      <c r="J183" s="364"/>
      <c r="K183" s="74">
        <f t="shared" si="3"/>
        <v>0</v>
      </c>
    </row>
    <row r="184" spans="1:11" x14ac:dyDescent="0.2">
      <c r="A184" s="357">
        <v>179</v>
      </c>
      <c r="B184" s="347"/>
      <c r="C184" s="349"/>
      <c r="D184" s="350"/>
      <c r="E184" s="349"/>
      <c r="F184" s="351"/>
      <c r="G184" s="352"/>
      <c r="H184" s="353"/>
      <c r="I184" s="352"/>
      <c r="J184" s="364"/>
      <c r="K184" s="74">
        <f t="shared" si="3"/>
        <v>0</v>
      </c>
    </row>
    <row r="185" spans="1:11" x14ac:dyDescent="0.2">
      <c r="A185" s="357">
        <v>180</v>
      </c>
      <c r="B185" s="347"/>
      <c r="C185" s="349"/>
      <c r="D185" s="350"/>
      <c r="E185" s="349"/>
      <c r="F185" s="351"/>
      <c r="G185" s="352"/>
      <c r="H185" s="353"/>
      <c r="I185" s="352"/>
      <c r="J185" s="364"/>
      <c r="K185" s="74">
        <f t="shared" si="3"/>
        <v>0</v>
      </c>
    </row>
    <row r="186" spans="1:11" x14ac:dyDescent="0.2">
      <c r="A186" s="357">
        <v>181</v>
      </c>
      <c r="B186" s="347"/>
      <c r="C186" s="349"/>
      <c r="D186" s="350"/>
      <c r="E186" s="349"/>
      <c r="F186" s="351"/>
      <c r="G186" s="352"/>
      <c r="H186" s="353"/>
      <c r="I186" s="352"/>
      <c r="J186" s="364"/>
      <c r="K186" s="74">
        <f t="shared" si="3"/>
        <v>0</v>
      </c>
    </row>
    <row r="187" spans="1:11" x14ac:dyDescent="0.2">
      <c r="A187" s="357">
        <v>182</v>
      </c>
      <c r="B187" s="347"/>
      <c r="C187" s="349"/>
      <c r="D187" s="350"/>
      <c r="E187" s="349"/>
      <c r="F187" s="351"/>
      <c r="G187" s="352"/>
      <c r="H187" s="353"/>
      <c r="I187" s="352"/>
      <c r="J187" s="364"/>
      <c r="K187" s="74">
        <f t="shared" si="3"/>
        <v>0</v>
      </c>
    </row>
    <row r="188" spans="1:11" x14ac:dyDescent="0.2">
      <c r="A188" s="357">
        <v>183</v>
      </c>
      <c r="B188" s="347"/>
      <c r="C188" s="349"/>
      <c r="D188" s="350"/>
      <c r="E188" s="349"/>
      <c r="F188" s="351"/>
      <c r="G188" s="352"/>
      <c r="H188" s="353"/>
      <c r="I188" s="352"/>
      <c r="J188" s="364"/>
      <c r="K188" s="74">
        <f t="shared" si="3"/>
        <v>0</v>
      </c>
    </row>
    <row r="189" spans="1:11" x14ac:dyDescent="0.2">
      <c r="A189" s="357">
        <v>184</v>
      </c>
      <c r="B189" s="347"/>
      <c r="C189" s="349"/>
      <c r="D189" s="350"/>
      <c r="E189" s="349"/>
      <c r="F189" s="351"/>
      <c r="G189" s="352"/>
      <c r="H189" s="353"/>
      <c r="I189" s="352"/>
      <c r="J189" s="364"/>
      <c r="K189" s="74">
        <f t="shared" si="3"/>
        <v>0</v>
      </c>
    </row>
    <row r="190" spans="1:11" x14ac:dyDescent="0.2">
      <c r="A190" s="357">
        <v>185</v>
      </c>
      <c r="B190" s="347"/>
      <c r="C190" s="349"/>
      <c r="D190" s="350"/>
      <c r="E190" s="349"/>
      <c r="F190" s="351"/>
      <c r="G190" s="352"/>
      <c r="H190" s="353"/>
      <c r="I190" s="352"/>
      <c r="J190" s="364"/>
      <c r="K190" s="74">
        <f t="shared" si="3"/>
        <v>0</v>
      </c>
    </row>
    <row r="191" spans="1:11" x14ac:dyDescent="0.2">
      <c r="A191" s="357">
        <v>186</v>
      </c>
      <c r="B191" s="347"/>
      <c r="C191" s="349"/>
      <c r="D191" s="350"/>
      <c r="E191" s="349"/>
      <c r="F191" s="351"/>
      <c r="G191" s="352"/>
      <c r="H191" s="353"/>
      <c r="I191" s="352"/>
      <c r="J191" s="364"/>
      <c r="K191" s="74">
        <f t="shared" si="3"/>
        <v>0</v>
      </c>
    </row>
    <row r="192" spans="1:11" x14ac:dyDescent="0.2">
      <c r="A192" s="357">
        <v>187</v>
      </c>
      <c r="B192" s="347"/>
      <c r="C192" s="349"/>
      <c r="D192" s="350"/>
      <c r="E192" s="349"/>
      <c r="F192" s="351"/>
      <c r="G192" s="352"/>
      <c r="H192" s="353"/>
      <c r="I192" s="352"/>
      <c r="J192" s="364"/>
      <c r="K192" s="74">
        <f t="shared" si="3"/>
        <v>0</v>
      </c>
    </row>
    <row r="193" spans="1:11" x14ac:dyDescent="0.2">
      <c r="A193" s="357">
        <v>188</v>
      </c>
      <c r="B193" s="347"/>
      <c r="C193" s="349"/>
      <c r="D193" s="350"/>
      <c r="E193" s="349"/>
      <c r="F193" s="351"/>
      <c r="G193" s="352"/>
      <c r="H193" s="353"/>
      <c r="I193" s="352"/>
      <c r="J193" s="364"/>
      <c r="K193" s="74">
        <f t="shared" si="3"/>
        <v>0</v>
      </c>
    </row>
    <row r="194" spans="1:11" x14ac:dyDescent="0.2">
      <c r="A194" s="357">
        <v>189</v>
      </c>
      <c r="B194" s="347"/>
      <c r="C194" s="349"/>
      <c r="D194" s="350"/>
      <c r="E194" s="349"/>
      <c r="F194" s="351"/>
      <c r="G194" s="352"/>
      <c r="H194" s="353"/>
      <c r="I194" s="352"/>
      <c r="J194" s="364"/>
      <c r="K194" s="74">
        <f t="shared" si="3"/>
        <v>0</v>
      </c>
    </row>
    <row r="195" spans="1:11" x14ac:dyDescent="0.2">
      <c r="A195" s="357">
        <v>190</v>
      </c>
      <c r="B195" s="347"/>
      <c r="C195" s="349"/>
      <c r="D195" s="350"/>
      <c r="E195" s="349"/>
      <c r="F195" s="351"/>
      <c r="G195" s="352"/>
      <c r="H195" s="353"/>
      <c r="I195" s="352"/>
      <c r="J195" s="364"/>
      <c r="K195" s="74">
        <f t="shared" si="3"/>
        <v>0</v>
      </c>
    </row>
    <row r="196" spans="1:11" x14ac:dyDescent="0.2">
      <c r="A196" s="357">
        <v>191</v>
      </c>
      <c r="B196" s="347"/>
      <c r="C196" s="349"/>
      <c r="D196" s="350"/>
      <c r="E196" s="349"/>
      <c r="F196" s="351"/>
      <c r="G196" s="352"/>
      <c r="H196" s="353"/>
      <c r="I196" s="352"/>
      <c r="J196" s="364"/>
      <c r="K196" s="74">
        <f t="shared" si="3"/>
        <v>0</v>
      </c>
    </row>
    <row r="197" spans="1:11" x14ac:dyDescent="0.2">
      <c r="A197" s="357">
        <v>192</v>
      </c>
      <c r="B197" s="347"/>
      <c r="C197" s="349"/>
      <c r="D197" s="350"/>
      <c r="E197" s="349"/>
      <c r="F197" s="351"/>
      <c r="G197" s="352"/>
      <c r="H197" s="353"/>
      <c r="I197" s="352"/>
      <c r="J197" s="364"/>
      <c r="K197" s="74">
        <f t="shared" si="3"/>
        <v>0</v>
      </c>
    </row>
    <row r="198" spans="1:11" x14ac:dyDescent="0.2">
      <c r="A198" s="357">
        <v>193</v>
      </c>
      <c r="B198" s="347"/>
      <c r="C198" s="349"/>
      <c r="D198" s="350"/>
      <c r="E198" s="349"/>
      <c r="F198" s="351"/>
      <c r="G198" s="352"/>
      <c r="H198" s="353"/>
      <c r="I198" s="352"/>
      <c r="J198" s="364"/>
      <c r="K198" s="74">
        <f t="shared" si="3"/>
        <v>0</v>
      </c>
    </row>
    <row r="199" spans="1:11" x14ac:dyDescent="0.2">
      <c r="A199" s="357">
        <v>194</v>
      </c>
      <c r="B199" s="347"/>
      <c r="C199" s="349"/>
      <c r="D199" s="350"/>
      <c r="E199" s="349"/>
      <c r="F199" s="351"/>
      <c r="G199" s="352"/>
      <c r="H199" s="353"/>
      <c r="I199" s="352"/>
      <c r="J199" s="364"/>
      <c r="K199" s="74">
        <f t="shared" si="3"/>
        <v>0</v>
      </c>
    </row>
    <row r="200" spans="1:11" x14ac:dyDescent="0.2">
      <c r="A200" s="357">
        <v>195</v>
      </c>
      <c r="B200" s="347"/>
      <c r="C200" s="349"/>
      <c r="D200" s="350"/>
      <c r="E200" s="349"/>
      <c r="F200" s="351"/>
      <c r="G200" s="352"/>
      <c r="H200" s="353"/>
      <c r="I200" s="352"/>
      <c r="J200" s="364"/>
      <c r="K200" s="74">
        <f t="shared" si="3"/>
        <v>0</v>
      </c>
    </row>
    <row r="201" spans="1:11" x14ac:dyDescent="0.2">
      <c r="A201" s="357">
        <v>196</v>
      </c>
      <c r="B201" s="347"/>
      <c r="C201" s="349"/>
      <c r="D201" s="350"/>
      <c r="E201" s="349"/>
      <c r="F201" s="351"/>
      <c r="G201" s="352"/>
      <c r="H201" s="353"/>
      <c r="I201" s="352"/>
      <c r="J201" s="364"/>
      <c r="K201" s="74">
        <f t="shared" si="3"/>
        <v>0</v>
      </c>
    </row>
    <row r="202" spans="1:11" x14ac:dyDescent="0.2">
      <c r="A202" s="357">
        <v>197</v>
      </c>
      <c r="B202" s="347"/>
      <c r="C202" s="349"/>
      <c r="D202" s="350"/>
      <c r="E202" s="349"/>
      <c r="F202" s="351"/>
      <c r="G202" s="352"/>
      <c r="H202" s="353"/>
      <c r="I202" s="352"/>
      <c r="J202" s="364"/>
      <c r="K202" s="74">
        <f t="shared" si="3"/>
        <v>0</v>
      </c>
    </row>
    <row r="203" spans="1:11" x14ac:dyDescent="0.2">
      <c r="A203" s="357">
        <v>198</v>
      </c>
      <c r="B203" s="347"/>
      <c r="C203" s="349"/>
      <c r="D203" s="350"/>
      <c r="E203" s="349"/>
      <c r="F203" s="351"/>
      <c r="G203" s="352"/>
      <c r="H203" s="353"/>
      <c r="I203" s="352"/>
      <c r="J203" s="364"/>
      <c r="K203" s="74">
        <f t="shared" si="3"/>
        <v>0</v>
      </c>
    </row>
    <row r="204" spans="1:11" x14ac:dyDescent="0.2">
      <c r="A204" s="357">
        <v>199</v>
      </c>
      <c r="B204" s="347"/>
      <c r="C204" s="349"/>
      <c r="D204" s="350"/>
      <c r="E204" s="349"/>
      <c r="F204" s="351"/>
      <c r="G204" s="352"/>
      <c r="H204" s="353"/>
      <c r="I204" s="352"/>
      <c r="J204" s="364"/>
      <c r="K204" s="74">
        <f t="shared" si="3"/>
        <v>0</v>
      </c>
    </row>
    <row r="205" spans="1:11" x14ac:dyDescent="0.2">
      <c r="A205" s="357">
        <v>200</v>
      </c>
      <c r="B205" s="347"/>
      <c r="C205" s="349"/>
      <c r="D205" s="350"/>
      <c r="E205" s="349"/>
      <c r="F205" s="351"/>
      <c r="G205" s="352"/>
      <c r="H205" s="353"/>
      <c r="I205" s="352"/>
      <c r="J205" s="364"/>
      <c r="K205" s="74">
        <f t="shared" si="3"/>
        <v>0</v>
      </c>
    </row>
    <row r="206" spans="1:11" x14ac:dyDescent="0.2">
      <c r="A206" s="357">
        <v>201</v>
      </c>
      <c r="B206" s="347"/>
      <c r="C206" s="349"/>
      <c r="D206" s="350"/>
      <c r="E206" s="349"/>
      <c r="F206" s="351"/>
      <c r="G206" s="352"/>
      <c r="H206" s="353"/>
      <c r="I206" s="352"/>
      <c r="J206" s="364"/>
      <c r="K206" s="74">
        <f t="shared" si="3"/>
        <v>0</v>
      </c>
    </row>
    <row r="207" spans="1:11" x14ac:dyDescent="0.2">
      <c r="A207" s="357">
        <v>202</v>
      </c>
      <c r="B207" s="347"/>
      <c r="C207" s="349"/>
      <c r="D207" s="350"/>
      <c r="E207" s="349"/>
      <c r="F207" s="351"/>
      <c r="G207" s="352"/>
      <c r="H207" s="353"/>
      <c r="I207" s="352"/>
      <c r="J207" s="364"/>
      <c r="K207" s="74">
        <f t="shared" ref="K207:K270" si="4">IF(B207=0,0,MONTH(B207)-$K$1+1)</f>
        <v>0</v>
      </c>
    </row>
    <row r="208" spans="1:11" x14ac:dyDescent="0.2">
      <c r="A208" s="357">
        <v>203</v>
      </c>
      <c r="B208" s="347"/>
      <c r="C208" s="349"/>
      <c r="D208" s="350"/>
      <c r="E208" s="349"/>
      <c r="F208" s="351"/>
      <c r="G208" s="352"/>
      <c r="H208" s="353"/>
      <c r="I208" s="352"/>
      <c r="J208" s="364"/>
      <c r="K208" s="74">
        <f t="shared" si="4"/>
        <v>0</v>
      </c>
    </row>
    <row r="209" spans="1:11" x14ac:dyDescent="0.2">
      <c r="A209" s="357">
        <v>204</v>
      </c>
      <c r="B209" s="347"/>
      <c r="C209" s="349"/>
      <c r="D209" s="350"/>
      <c r="E209" s="349"/>
      <c r="F209" s="351"/>
      <c r="G209" s="352"/>
      <c r="H209" s="353"/>
      <c r="I209" s="352"/>
      <c r="J209" s="364"/>
      <c r="K209" s="74">
        <f t="shared" si="4"/>
        <v>0</v>
      </c>
    </row>
    <row r="210" spans="1:11" x14ac:dyDescent="0.2">
      <c r="A210" s="357">
        <v>205</v>
      </c>
      <c r="B210" s="347"/>
      <c r="C210" s="349"/>
      <c r="D210" s="350"/>
      <c r="E210" s="349"/>
      <c r="F210" s="351"/>
      <c r="G210" s="352"/>
      <c r="H210" s="353"/>
      <c r="I210" s="352"/>
      <c r="J210" s="364"/>
      <c r="K210" s="74">
        <f t="shared" si="4"/>
        <v>0</v>
      </c>
    </row>
    <row r="211" spans="1:11" x14ac:dyDescent="0.2">
      <c r="A211" s="357">
        <v>206</v>
      </c>
      <c r="B211" s="347"/>
      <c r="C211" s="349"/>
      <c r="D211" s="350"/>
      <c r="E211" s="349"/>
      <c r="F211" s="351"/>
      <c r="G211" s="352"/>
      <c r="H211" s="353"/>
      <c r="I211" s="352"/>
      <c r="J211" s="364"/>
      <c r="K211" s="74">
        <f t="shared" si="4"/>
        <v>0</v>
      </c>
    </row>
    <row r="212" spans="1:11" x14ac:dyDescent="0.2">
      <c r="A212" s="357">
        <v>207</v>
      </c>
      <c r="B212" s="347"/>
      <c r="C212" s="349"/>
      <c r="D212" s="350"/>
      <c r="E212" s="349"/>
      <c r="F212" s="351"/>
      <c r="G212" s="352"/>
      <c r="H212" s="353"/>
      <c r="I212" s="352"/>
      <c r="J212" s="364"/>
      <c r="K212" s="74">
        <f t="shared" si="4"/>
        <v>0</v>
      </c>
    </row>
    <row r="213" spans="1:11" x14ac:dyDescent="0.2">
      <c r="A213" s="357">
        <v>208</v>
      </c>
      <c r="B213" s="347"/>
      <c r="C213" s="349"/>
      <c r="D213" s="350"/>
      <c r="E213" s="349"/>
      <c r="F213" s="351"/>
      <c r="G213" s="352"/>
      <c r="H213" s="353"/>
      <c r="I213" s="352"/>
      <c r="J213" s="364"/>
      <c r="K213" s="74">
        <f t="shared" si="4"/>
        <v>0</v>
      </c>
    </row>
    <row r="214" spans="1:11" x14ac:dyDescent="0.2">
      <c r="A214" s="357">
        <v>209</v>
      </c>
      <c r="B214" s="347"/>
      <c r="C214" s="349"/>
      <c r="D214" s="350"/>
      <c r="E214" s="349"/>
      <c r="F214" s="351"/>
      <c r="G214" s="352"/>
      <c r="H214" s="353"/>
      <c r="I214" s="352"/>
      <c r="J214" s="364"/>
      <c r="K214" s="74">
        <f t="shared" si="4"/>
        <v>0</v>
      </c>
    </row>
    <row r="215" spans="1:11" x14ac:dyDescent="0.2">
      <c r="A215" s="357">
        <v>210</v>
      </c>
      <c r="B215" s="347"/>
      <c r="C215" s="349"/>
      <c r="D215" s="350"/>
      <c r="E215" s="349"/>
      <c r="F215" s="351"/>
      <c r="G215" s="352"/>
      <c r="H215" s="353"/>
      <c r="I215" s="352"/>
      <c r="J215" s="364"/>
      <c r="K215" s="74">
        <f t="shared" si="4"/>
        <v>0</v>
      </c>
    </row>
    <row r="216" spans="1:11" x14ac:dyDescent="0.2">
      <c r="A216" s="357">
        <v>211</v>
      </c>
      <c r="B216" s="347"/>
      <c r="C216" s="349"/>
      <c r="D216" s="350"/>
      <c r="E216" s="349"/>
      <c r="F216" s="351"/>
      <c r="G216" s="352"/>
      <c r="H216" s="353"/>
      <c r="I216" s="352"/>
      <c r="J216" s="364"/>
      <c r="K216" s="74">
        <f t="shared" si="4"/>
        <v>0</v>
      </c>
    </row>
    <row r="217" spans="1:11" x14ac:dyDescent="0.2">
      <c r="A217" s="357">
        <v>212</v>
      </c>
      <c r="B217" s="347"/>
      <c r="C217" s="349"/>
      <c r="D217" s="350"/>
      <c r="E217" s="349"/>
      <c r="F217" s="351"/>
      <c r="G217" s="352"/>
      <c r="H217" s="353"/>
      <c r="I217" s="352"/>
      <c r="J217" s="364"/>
      <c r="K217" s="74">
        <f t="shared" si="4"/>
        <v>0</v>
      </c>
    </row>
    <row r="218" spans="1:11" x14ac:dyDescent="0.2">
      <c r="A218" s="357">
        <v>213</v>
      </c>
      <c r="B218" s="347"/>
      <c r="C218" s="349"/>
      <c r="D218" s="350"/>
      <c r="E218" s="349"/>
      <c r="F218" s="351"/>
      <c r="G218" s="352"/>
      <c r="H218" s="353"/>
      <c r="I218" s="352"/>
      <c r="J218" s="364"/>
      <c r="K218" s="74">
        <f t="shared" si="4"/>
        <v>0</v>
      </c>
    </row>
    <row r="219" spans="1:11" x14ac:dyDescent="0.2">
      <c r="A219" s="357">
        <v>214</v>
      </c>
      <c r="B219" s="347"/>
      <c r="C219" s="349"/>
      <c r="D219" s="350"/>
      <c r="E219" s="349"/>
      <c r="F219" s="351"/>
      <c r="G219" s="352"/>
      <c r="H219" s="353"/>
      <c r="I219" s="352"/>
      <c r="J219" s="364"/>
      <c r="K219" s="74">
        <f t="shared" si="4"/>
        <v>0</v>
      </c>
    </row>
    <row r="220" spans="1:11" x14ac:dyDescent="0.2">
      <c r="A220" s="357">
        <v>215</v>
      </c>
      <c r="B220" s="347"/>
      <c r="C220" s="349"/>
      <c r="D220" s="350"/>
      <c r="E220" s="349"/>
      <c r="F220" s="351"/>
      <c r="G220" s="352"/>
      <c r="H220" s="353"/>
      <c r="I220" s="352"/>
      <c r="J220" s="364"/>
      <c r="K220" s="74">
        <f t="shared" si="4"/>
        <v>0</v>
      </c>
    </row>
    <row r="221" spans="1:11" x14ac:dyDescent="0.2">
      <c r="A221" s="357">
        <v>216</v>
      </c>
      <c r="B221" s="347"/>
      <c r="C221" s="349"/>
      <c r="D221" s="350"/>
      <c r="E221" s="349"/>
      <c r="F221" s="351"/>
      <c r="G221" s="352"/>
      <c r="H221" s="353"/>
      <c r="I221" s="352"/>
      <c r="J221" s="364"/>
      <c r="K221" s="74">
        <f t="shared" si="4"/>
        <v>0</v>
      </c>
    </row>
    <row r="222" spans="1:11" x14ac:dyDescent="0.2">
      <c r="A222" s="357">
        <v>217</v>
      </c>
      <c r="B222" s="347"/>
      <c r="C222" s="349"/>
      <c r="D222" s="350"/>
      <c r="E222" s="349"/>
      <c r="F222" s="351"/>
      <c r="G222" s="352"/>
      <c r="H222" s="353"/>
      <c r="I222" s="352"/>
      <c r="J222" s="364"/>
      <c r="K222" s="74">
        <f t="shared" si="4"/>
        <v>0</v>
      </c>
    </row>
    <row r="223" spans="1:11" x14ac:dyDescent="0.2">
      <c r="A223" s="357">
        <v>218</v>
      </c>
      <c r="B223" s="347"/>
      <c r="C223" s="349"/>
      <c r="D223" s="350"/>
      <c r="E223" s="349"/>
      <c r="F223" s="351"/>
      <c r="G223" s="352"/>
      <c r="H223" s="353"/>
      <c r="I223" s="352"/>
      <c r="J223" s="364"/>
      <c r="K223" s="74">
        <f t="shared" si="4"/>
        <v>0</v>
      </c>
    </row>
    <row r="224" spans="1:11" x14ac:dyDescent="0.2">
      <c r="A224" s="357">
        <v>219</v>
      </c>
      <c r="B224" s="347"/>
      <c r="C224" s="349"/>
      <c r="D224" s="350"/>
      <c r="E224" s="349"/>
      <c r="F224" s="351"/>
      <c r="G224" s="352"/>
      <c r="H224" s="353"/>
      <c r="I224" s="352"/>
      <c r="J224" s="364"/>
      <c r="K224" s="74">
        <f t="shared" si="4"/>
        <v>0</v>
      </c>
    </row>
    <row r="225" spans="1:11" x14ac:dyDescent="0.2">
      <c r="A225" s="357">
        <v>220</v>
      </c>
      <c r="B225" s="347"/>
      <c r="C225" s="349"/>
      <c r="D225" s="350"/>
      <c r="E225" s="349"/>
      <c r="F225" s="351"/>
      <c r="G225" s="352"/>
      <c r="H225" s="353"/>
      <c r="I225" s="352"/>
      <c r="J225" s="364"/>
      <c r="K225" s="74">
        <f t="shared" si="4"/>
        <v>0</v>
      </c>
    </row>
    <row r="226" spans="1:11" x14ac:dyDescent="0.2">
      <c r="A226" s="357">
        <v>221</v>
      </c>
      <c r="B226" s="347"/>
      <c r="C226" s="349"/>
      <c r="D226" s="350"/>
      <c r="E226" s="349"/>
      <c r="F226" s="351"/>
      <c r="G226" s="352"/>
      <c r="H226" s="353"/>
      <c r="I226" s="352"/>
      <c r="J226" s="364"/>
      <c r="K226" s="74">
        <f t="shared" si="4"/>
        <v>0</v>
      </c>
    </row>
    <row r="227" spans="1:11" x14ac:dyDescent="0.2">
      <c r="A227" s="357">
        <v>222</v>
      </c>
      <c r="B227" s="347"/>
      <c r="C227" s="349"/>
      <c r="D227" s="350"/>
      <c r="E227" s="349"/>
      <c r="F227" s="351"/>
      <c r="G227" s="352"/>
      <c r="H227" s="353"/>
      <c r="I227" s="352"/>
      <c r="J227" s="364"/>
      <c r="K227" s="74">
        <f t="shared" si="4"/>
        <v>0</v>
      </c>
    </row>
    <row r="228" spans="1:11" x14ac:dyDescent="0.2">
      <c r="A228" s="357">
        <v>223</v>
      </c>
      <c r="B228" s="347"/>
      <c r="C228" s="349"/>
      <c r="D228" s="350"/>
      <c r="E228" s="349"/>
      <c r="F228" s="351"/>
      <c r="G228" s="352"/>
      <c r="H228" s="353"/>
      <c r="I228" s="352"/>
      <c r="J228" s="364"/>
      <c r="K228" s="74">
        <f t="shared" si="4"/>
        <v>0</v>
      </c>
    </row>
    <row r="229" spans="1:11" x14ac:dyDescent="0.2">
      <c r="A229" s="357">
        <v>224</v>
      </c>
      <c r="B229" s="347"/>
      <c r="C229" s="349"/>
      <c r="D229" s="350"/>
      <c r="E229" s="349"/>
      <c r="F229" s="351"/>
      <c r="G229" s="352"/>
      <c r="H229" s="353"/>
      <c r="I229" s="352"/>
      <c r="J229" s="364"/>
      <c r="K229" s="74">
        <f t="shared" si="4"/>
        <v>0</v>
      </c>
    </row>
    <row r="230" spans="1:11" x14ac:dyDescent="0.2">
      <c r="A230" s="357">
        <v>225</v>
      </c>
      <c r="B230" s="347"/>
      <c r="C230" s="349"/>
      <c r="D230" s="350"/>
      <c r="E230" s="349"/>
      <c r="F230" s="351"/>
      <c r="G230" s="352"/>
      <c r="H230" s="353"/>
      <c r="I230" s="352"/>
      <c r="J230" s="364"/>
      <c r="K230" s="74">
        <f t="shared" si="4"/>
        <v>0</v>
      </c>
    </row>
    <row r="231" spans="1:11" x14ac:dyDescent="0.2">
      <c r="A231" s="357">
        <v>226</v>
      </c>
      <c r="B231" s="347"/>
      <c r="C231" s="349"/>
      <c r="D231" s="350"/>
      <c r="E231" s="349"/>
      <c r="F231" s="351"/>
      <c r="G231" s="352"/>
      <c r="H231" s="353"/>
      <c r="I231" s="352"/>
      <c r="J231" s="364"/>
      <c r="K231" s="74">
        <f t="shared" si="4"/>
        <v>0</v>
      </c>
    </row>
    <row r="232" spans="1:11" x14ac:dyDescent="0.2">
      <c r="A232" s="357">
        <v>227</v>
      </c>
      <c r="B232" s="347"/>
      <c r="C232" s="349"/>
      <c r="D232" s="350"/>
      <c r="E232" s="349"/>
      <c r="F232" s="351"/>
      <c r="G232" s="352"/>
      <c r="H232" s="353"/>
      <c r="I232" s="352"/>
      <c r="J232" s="364"/>
      <c r="K232" s="74">
        <f t="shared" si="4"/>
        <v>0</v>
      </c>
    </row>
    <row r="233" spans="1:11" x14ac:dyDescent="0.2">
      <c r="A233" s="357">
        <v>228</v>
      </c>
      <c r="B233" s="347"/>
      <c r="C233" s="349"/>
      <c r="D233" s="350"/>
      <c r="E233" s="349"/>
      <c r="F233" s="351"/>
      <c r="G233" s="352"/>
      <c r="H233" s="353"/>
      <c r="I233" s="352"/>
      <c r="J233" s="364"/>
      <c r="K233" s="74">
        <f t="shared" si="4"/>
        <v>0</v>
      </c>
    </row>
    <row r="234" spans="1:11" x14ac:dyDescent="0.2">
      <c r="A234" s="357">
        <v>229</v>
      </c>
      <c r="B234" s="347"/>
      <c r="C234" s="349"/>
      <c r="D234" s="350"/>
      <c r="E234" s="349"/>
      <c r="F234" s="351"/>
      <c r="G234" s="352"/>
      <c r="H234" s="353"/>
      <c r="I234" s="352"/>
      <c r="J234" s="364"/>
      <c r="K234" s="74">
        <f t="shared" si="4"/>
        <v>0</v>
      </c>
    </row>
    <row r="235" spans="1:11" x14ac:dyDescent="0.2">
      <c r="A235" s="357">
        <v>230</v>
      </c>
      <c r="B235" s="347"/>
      <c r="C235" s="349"/>
      <c r="D235" s="350"/>
      <c r="E235" s="349"/>
      <c r="F235" s="351"/>
      <c r="G235" s="352"/>
      <c r="H235" s="353"/>
      <c r="I235" s="352"/>
      <c r="J235" s="364"/>
      <c r="K235" s="74">
        <f t="shared" si="4"/>
        <v>0</v>
      </c>
    </row>
    <row r="236" spans="1:11" x14ac:dyDescent="0.2">
      <c r="A236" s="357">
        <v>231</v>
      </c>
      <c r="B236" s="347"/>
      <c r="C236" s="349"/>
      <c r="D236" s="350"/>
      <c r="E236" s="349"/>
      <c r="F236" s="351"/>
      <c r="G236" s="352"/>
      <c r="H236" s="353"/>
      <c r="I236" s="352"/>
      <c r="J236" s="364"/>
      <c r="K236" s="74">
        <f t="shared" si="4"/>
        <v>0</v>
      </c>
    </row>
    <row r="237" spans="1:11" x14ac:dyDescent="0.2">
      <c r="A237" s="357">
        <v>232</v>
      </c>
      <c r="B237" s="347"/>
      <c r="C237" s="349"/>
      <c r="D237" s="350"/>
      <c r="E237" s="349"/>
      <c r="F237" s="351"/>
      <c r="G237" s="352"/>
      <c r="H237" s="353"/>
      <c r="I237" s="352"/>
      <c r="J237" s="364"/>
      <c r="K237" s="74">
        <f t="shared" si="4"/>
        <v>0</v>
      </c>
    </row>
    <row r="238" spans="1:11" x14ac:dyDescent="0.2">
      <c r="A238" s="357">
        <v>233</v>
      </c>
      <c r="B238" s="347"/>
      <c r="C238" s="349"/>
      <c r="D238" s="350"/>
      <c r="E238" s="349"/>
      <c r="F238" s="351"/>
      <c r="G238" s="352"/>
      <c r="H238" s="353"/>
      <c r="I238" s="352"/>
      <c r="J238" s="364"/>
      <c r="K238" s="74">
        <f t="shared" si="4"/>
        <v>0</v>
      </c>
    </row>
    <row r="239" spans="1:11" x14ac:dyDescent="0.2">
      <c r="A239" s="357">
        <v>234</v>
      </c>
      <c r="B239" s="347"/>
      <c r="C239" s="349"/>
      <c r="D239" s="350"/>
      <c r="E239" s="349"/>
      <c r="F239" s="351"/>
      <c r="G239" s="352"/>
      <c r="H239" s="353"/>
      <c r="I239" s="352"/>
      <c r="J239" s="364"/>
      <c r="K239" s="74">
        <f t="shared" si="4"/>
        <v>0</v>
      </c>
    </row>
    <row r="240" spans="1:11" x14ac:dyDescent="0.2">
      <c r="A240" s="357">
        <v>235</v>
      </c>
      <c r="B240" s="347"/>
      <c r="C240" s="349"/>
      <c r="D240" s="350"/>
      <c r="E240" s="349"/>
      <c r="F240" s="351"/>
      <c r="G240" s="352"/>
      <c r="H240" s="353"/>
      <c r="I240" s="352"/>
      <c r="J240" s="364"/>
      <c r="K240" s="74">
        <f t="shared" si="4"/>
        <v>0</v>
      </c>
    </row>
    <row r="241" spans="1:11" x14ac:dyDescent="0.2">
      <c r="A241" s="357">
        <v>236</v>
      </c>
      <c r="B241" s="347"/>
      <c r="C241" s="349"/>
      <c r="D241" s="350"/>
      <c r="E241" s="349"/>
      <c r="F241" s="351"/>
      <c r="G241" s="352"/>
      <c r="H241" s="353"/>
      <c r="I241" s="352"/>
      <c r="J241" s="364"/>
      <c r="K241" s="74">
        <f t="shared" si="4"/>
        <v>0</v>
      </c>
    </row>
    <row r="242" spans="1:11" x14ac:dyDescent="0.2">
      <c r="A242" s="357">
        <v>237</v>
      </c>
      <c r="B242" s="347"/>
      <c r="C242" s="349"/>
      <c r="D242" s="350"/>
      <c r="E242" s="349"/>
      <c r="F242" s="351"/>
      <c r="G242" s="352"/>
      <c r="H242" s="353"/>
      <c r="I242" s="352"/>
      <c r="J242" s="364"/>
      <c r="K242" s="74">
        <f t="shared" si="4"/>
        <v>0</v>
      </c>
    </row>
    <row r="243" spans="1:11" x14ac:dyDescent="0.2">
      <c r="A243" s="357">
        <v>238</v>
      </c>
      <c r="B243" s="347"/>
      <c r="C243" s="349"/>
      <c r="D243" s="350"/>
      <c r="E243" s="349"/>
      <c r="F243" s="351"/>
      <c r="G243" s="352"/>
      <c r="H243" s="353"/>
      <c r="I243" s="352"/>
      <c r="J243" s="364"/>
      <c r="K243" s="74">
        <f t="shared" si="4"/>
        <v>0</v>
      </c>
    </row>
    <row r="244" spans="1:11" x14ac:dyDescent="0.2">
      <c r="A244" s="357">
        <v>239</v>
      </c>
      <c r="B244" s="347"/>
      <c r="C244" s="349"/>
      <c r="D244" s="350"/>
      <c r="E244" s="349"/>
      <c r="F244" s="351"/>
      <c r="G244" s="352"/>
      <c r="H244" s="353"/>
      <c r="I244" s="352"/>
      <c r="J244" s="364"/>
      <c r="K244" s="74">
        <f t="shared" si="4"/>
        <v>0</v>
      </c>
    </row>
    <row r="245" spans="1:11" x14ac:dyDescent="0.2">
      <c r="A245" s="357">
        <v>240</v>
      </c>
      <c r="B245" s="347"/>
      <c r="C245" s="349"/>
      <c r="D245" s="350"/>
      <c r="E245" s="349"/>
      <c r="F245" s="351"/>
      <c r="G245" s="352"/>
      <c r="H245" s="353"/>
      <c r="I245" s="352"/>
      <c r="J245" s="364"/>
      <c r="K245" s="74">
        <f t="shared" si="4"/>
        <v>0</v>
      </c>
    </row>
    <row r="246" spans="1:11" x14ac:dyDescent="0.2">
      <c r="A246" s="357">
        <v>241</v>
      </c>
      <c r="B246" s="347"/>
      <c r="C246" s="349"/>
      <c r="D246" s="350"/>
      <c r="E246" s="349"/>
      <c r="F246" s="351"/>
      <c r="G246" s="352"/>
      <c r="H246" s="353"/>
      <c r="I246" s="352"/>
      <c r="J246" s="364"/>
      <c r="K246" s="74">
        <f t="shared" si="4"/>
        <v>0</v>
      </c>
    </row>
    <row r="247" spans="1:11" x14ac:dyDescent="0.2">
      <c r="A247" s="357">
        <v>242</v>
      </c>
      <c r="B247" s="347"/>
      <c r="C247" s="349"/>
      <c r="D247" s="350"/>
      <c r="E247" s="349"/>
      <c r="F247" s="351"/>
      <c r="G247" s="352"/>
      <c r="H247" s="353"/>
      <c r="I247" s="352"/>
      <c r="J247" s="364"/>
      <c r="K247" s="74">
        <f t="shared" si="4"/>
        <v>0</v>
      </c>
    </row>
    <row r="248" spans="1:11" x14ac:dyDescent="0.2">
      <c r="A248" s="357">
        <v>243</v>
      </c>
      <c r="B248" s="347"/>
      <c r="C248" s="349"/>
      <c r="D248" s="350"/>
      <c r="E248" s="349"/>
      <c r="F248" s="351"/>
      <c r="G248" s="352"/>
      <c r="H248" s="353"/>
      <c r="I248" s="352"/>
      <c r="J248" s="364"/>
      <c r="K248" s="74">
        <f t="shared" si="4"/>
        <v>0</v>
      </c>
    </row>
    <row r="249" spans="1:11" x14ac:dyDescent="0.2">
      <c r="A249" s="357">
        <v>244</v>
      </c>
      <c r="B249" s="347"/>
      <c r="C249" s="349"/>
      <c r="D249" s="350"/>
      <c r="E249" s="349"/>
      <c r="F249" s="351"/>
      <c r="G249" s="352"/>
      <c r="H249" s="353"/>
      <c r="I249" s="352"/>
      <c r="J249" s="364"/>
      <c r="K249" s="74">
        <f t="shared" si="4"/>
        <v>0</v>
      </c>
    </row>
    <row r="250" spans="1:11" x14ac:dyDescent="0.2">
      <c r="A250" s="357">
        <v>245</v>
      </c>
      <c r="B250" s="347"/>
      <c r="C250" s="349"/>
      <c r="D250" s="350"/>
      <c r="E250" s="349"/>
      <c r="F250" s="351"/>
      <c r="G250" s="352"/>
      <c r="H250" s="353"/>
      <c r="I250" s="352"/>
      <c r="J250" s="364"/>
      <c r="K250" s="74">
        <f t="shared" si="4"/>
        <v>0</v>
      </c>
    </row>
    <row r="251" spans="1:11" x14ac:dyDescent="0.2">
      <c r="A251" s="357">
        <v>246</v>
      </c>
      <c r="B251" s="347"/>
      <c r="C251" s="349"/>
      <c r="D251" s="350"/>
      <c r="E251" s="349"/>
      <c r="F251" s="351"/>
      <c r="G251" s="352"/>
      <c r="H251" s="353"/>
      <c r="I251" s="352"/>
      <c r="J251" s="364"/>
      <c r="K251" s="74">
        <f t="shared" si="4"/>
        <v>0</v>
      </c>
    </row>
    <row r="252" spans="1:11" x14ac:dyDescent="0.2">
      <c r="A252" s="357">
        <v>247</v>
      </c>
      <c r="B252" s="347"/>
      <c r="C252" s="349"/>
      <c r="D252" s="350"/>
      <c r="E252" s="349"/>
      <c r="F252" s="351"/>
      <c r="G252" s="352"/>
      <c r="H252" s="353"/>
      <c r="I252" s="352"/>
      <c r="J252" s="364"/>
      <c r="K252" s="74">
        <f t="shared" si="4"/>
        <v>0</v>
      </c>
    </row>
    <row r="253" spans="1:11" x14ac:dyDescent="0.2">
      <c r="A253" s="357">
        <v>248</v>
      </c>
      <c r="B253" s="347"/>
      <c r="C253" s="349"/>
      <c r="D253" s="350"/>
      <c r="E253" s="349"/>
      <c r="F253" s="351"/>
      <c r="G253" s="352"/>
      <c r="H253" s="353"/>
      <c r="I253" s="352"/>
      <c r="J253" s="364"/>
      <c r="K253" s="74">
        <f t="shared" si="4"/>
        <v>0</v>
      </c>
    </row>
    <row r="254" spans="1:11" x14ac:dyDescent="0.2">
      <c r="A254" s="357">
        <v>249</v>
      </c>
      <c r="B254" s="347"/>
      <c r="C254" s="349"/>
      <c r="D254" s="350"/>
      <c r="E254" s="349"/>
      <c r="F254" s="351"/>
      <c r="G254" s="352"/>
      <c r="H254" s="353"/>
      <c r="I254" s="352"/>
      <c r="J254" s="364"/>
      <c r="K254" s="74">
        <f t="shared" si="4"/>
        <v>0</v>
      </c>
    </row>
    <row r="255" spans="1:11" x14ac:dyDescent="0.2">
      <c r="A255" s="357">
        <v>250</v>
      </c>
      <c r="B255" s="347"/>
      <c r="C255" s="349"/>
      <c r="D255" s="350"/>
      <c r="E255" s="349"/>
      <c r="F255" s="351"/>
      <c r="G255" s="352"/>
      <c r="H255" s="353"/>
      <c r="I255" s="352"/>
      <c r="J255" s="364"/>
      <c r="K255" s="74">
        <f t="shared" si="4"/>
        <v>0</v>
      </c>
    </row>
    <row r="256" spans="1:11" x14ac:dyDescent="0.2">
      <c r="A256" s="357">
        <v>251</v>
      </c>
      <c r="B256" s="347"/>
      <c r="C256" s="349"/>
      <c r="D256" s="350"/>
      <c r="E256" s="349"/>
      <c r="F256" s="351"/>
      <c r="G256" s="352"/>
      <c r="H256" s="353"/>
      <c r="I256" s="352"/>
      <c r="J256" s="364"/>
      <c r="K256" s="74">
        <f t="shared" si="4"/>
        <v>0</v>
      </c>
    </row>
    <row r="257" spans="1:11" x14ac:dyDescent="0.2">
      <c r="A257" s="357">
        <v>252</v>
      </c>
      <c r="B257" s="347"/>
      <c r="C257" s="349"/>
      <c r="D257" s="350"/>
      <c r="E257" s="349"/>
      <c r="F257" s="351"/>
      <c r="G257" s="352"/>
      <c r="H257" s="353"/>
      <c r="I257" s="352"/>
      <c r="J257" s="364"/>
      <c r="K257" s="74">
        <f t="shared" si="4"/>
        <v>0</v>
      </c>
    </row>
    <row r="258" spans="1:11" x14ac:dyDescent="0.2">
      <c r="A258" s="357">
        <v>253</v>
      </c>
      <c r="B258" s="347"/>
      <c r="C258" s="349"/>
      <c r="D258" s="350"/>
      <c r="E258" s="349"/>
      <c r="F258" s="351"/>
      <c r="G258" s="352"/>
      <c r="H258" s="353"/>
      <c r="I258" s="352"/>
      <c r="J258" s="364"/>
      <c r="K258" s="74">
        <f t="shared" si="4"/>
        <v>0</v>
      </c>
    </row>
    <row r="259" spans="1:11" x14ac:dyDescent="0.2">
      <c r="A259" s="357">
        <v>254</v>
      </c>
      <c r="B259" s="347"/>
      <c r="C259" s="349"/>
      <c r="D259" s="350"/>
      <c r="E259" s="349"/>
      <c r="F259" s="351"/>
      <c r="G259" s="352"/>
      <c r="H259" s="353"/>
      <c r="I259" s="352"/>
      <c r="J259" s="364"/>
      <c r="K259" s="74">
        <f t="shared" si="4"/>
        <v>0</v>
      </c>
    </row>
    <row r="260" spans="1:11" x14ac:dyDescent="0.2">
      <c r="A260" s="357">
        <v>255</v>
      </c>
      <c r="B260" s="347"/>
      <c r="C260" s="349"/>
      <c r="D260" s="350"/>
      <c r="E260" s="349"/>
      <c r="F260" s="351"/>
      <c r="G260" s="352"/>
      <c r="H260" s="353"/>
      <c r="I260" s="352"/>
      <c r="J260" s="364"/>
      <c r="K260" s="74">
        <f t="shared" si="4"/>
        <v>0</v>
      </c>
    </row>
    <row r="261" spans="1:11" x14ac:dyDescent="0.2">
      <c r="A261" s="357">
        <v>256</v>
      </c>
      <c r="B261" s="347"/>
      <c r="C261" s="349"/>
      <c r="D261" s="350"/>
      <c r="E261" s="349"/>
      <c r="F261" s="351"/>
      <c r="G261" s="352"/>
      <c r="H261" s="353"/>
      <c r="I261" s="352"/>
      <c r="J261" s="364"/>
      <c r="K261" s="74">
        <f t="shared" si="4"/>
        <v>0</v>
      </c>
    </row>
    <row r="262" spans="1:11" x14ac:dyDescent="0.2">
      <c r="A262" s="357">
        <v>257</v>
      </c>
      <c r="B262" s="347"/>
      <c r="C262" s="349"/>
      <c r="D262" s="350"/>
      <c r="E262" s="349"/>
      <c r="F262" s="351"/>
      <c r="G262" s="352"/>
      <c r="H262" s="353"/>
      <c r="I262" s="352"/>
      <c r="J262" s="364"/>
      <c r="K262" s="74">
        <f t="shared" si="4"/>
        <v>0</v>
      </c>
    </row>
    <row r="263" spans="1:11" x14ac:dyDescent="0.2">
      <c r="A263" s="357">
        <v>258</v>
      </c>
      <c r="B263" s="347"/>
      <c r="C263" s="349"/>
      <c r="D263" s="350"/>
      <c r="E263" s="349"/>
      <c r="F263" s="351"/>
      <c r="G263" s="352"/>
      <c r="H263" s="353"/>
      <c r="I263" s="352"/>
      <c r="J263" s="364"/>
      <c r="K263" s="74">
        <f t="shared" si="4"/>
        <v>0</v>
      </c>
    </row>
    <row r="264" spans="1:11" x14ac:dyDescent="0.2">
      <c r="A264" s="357">
        <v>259</v>
      </c>
      <c r="B264" s="347"/>
      <c r="C264" s="349"/>
      <c r="D264" s="350"/>
      <c r="E264" s="349"/>
      <c r="F264" s="351"/>
      <c r="G264" s="352"/>
      <c r="H264" s="353"/>
      <c r="I264" s="352"/>
      <c r="J264" s="364"/>
      <c r="K264" s="74">
        <f t="shared" si="4"/>
        <v>0</v>
      </c>
    </row>
    <row r="265" spans="1:11" x14ac:dyDescent="0.2">
      <c r="A265" s="357">
        <v>260</v>
      </c>
      <c r="B265" s="347"/>
      <c r="C265" s="349"/>
      <c r="D265" s="350"/>
      <c r="E265" s="349"/>
      <c r="F265" s="351"/>
      <c r="G265" s="352"/>
      <c r="H265" s="353"/>
      <c r="I265" s="352"/>
      <c r="J265" s="364"/>
      <c r="K265" s="74">
        <f t="shared" si="4"/>
        <v>0</v>
      </c>
    </row>
    <row r="266" spans="1:11" x14ac:dyDescent="0.2">
      <c r="A266" s="357">
        <v>261</v>
      </c>
      <c r="B266" s="347"/>
      <c r="C266" s="349"/>
      <c r="D266" s="350"/>
      <c r="E266" s="349"/>
      <c r="F266" s="351"/>
      <c r="G266" s="352"/>
      <c r="H266" s="353"/>
      <c r="I266" s="352"/>
      <c r="J266" s="364"/>
      <c r="K266" s="74">
        <f t="shared" si="4"/>
        <v>0</v>
      </c>
    </row>
    <row r="267" spans="1:11" x14ac:dyDescent="0.2">
      <c r="A267" s="357">
        <v>262</v>
      </c>
      <c r="B267" s="347"/>
      <c r="C267" s="349"/>
      <c r="D267" s="350"/>
      <c r="E267" s="349"/>
      <c r="F267" s="351"/>
      <c r="G267" s="352"/>
      <c r="H267" s="353"/>
      <c r="I267" s="352"/>
      <c r="J267" s="364"/>
      <c r="K267" s="74">
        <f t="shared" si="4"/>
        <v>0</v>
      </c>
    </row>
    <row r="268" spans="1:11" x14ac:dyDescent="0.2">
      <c r="A268" s="357">
        <v>263</v>
      </c>
      <c r="B268" s="347"/>
      <c r="C268" s="349"/>
      <c r="D268" s="350"/>
      <c r="E268" s="349"/>
      <c r="F268" s="351"/>
      <c r="G268" s="352"/>
      <c r="H268" s="353"/>
      <c r="I268" s="352"/>
      <c r="J268" s="364"/>
      <c r="K268" s="74">
        <f t="shared" si="4"/>
        <v>0</v>
      </c>
    </row>
    <row r="269" spans="1:11" x14ac:dyDescent="0.2">
      <c r="A269" s="357">
        <v>264</v>
      </c>
      <c r="B269" s="347"/>
      <c r="C269" s="349"/>
      <c r="D269" s="350"/>
      <c r="E269" s="349"/>
      <c r="F269" s="351"/>
      <c r="G269" s="352"/>
      <c r="H269" s="353"/>
      <c r="I269" s="352"/>
      <c r="J269" s="364"/>
      <c r="K269" s="74">
        <f t="shared" si="4"/>
        <v>0</v>
      </c>
    </row>
    <row r="270" spans="1:11" x14ac:dyDescent="0.2">
      <c r="A270" s="357">
        <v>265</v>
      </c>
      <c r="B270" s="347"/>
      <c r="C270" s="349"/>
      <c r="D270" s="350"/>
      <c r="E270" s="349"/>
      <c r="F270" s="351"/>
      <c r="G270" s="352"/>
      <c r="H270" s="353"/>
      <c r="I270" s="352"/>
      <c r="J270" s="364"/>
      <c r="K270" s="74">
        <f t="shared" si="4"/>
        <v>0</v>
      </c>
    </row>
    <row r="271" spans="1:11" x14ac:dyDescent="0.2">
      <c r="A271" s="357">
        <v>266</v>
      </c>
      <c r="B271" s="347"/>
      <c r="C271" s="349"/>
      <c r="D271" s="350"/>
      <c r="E271" s="349"/>
      <c r="F271" s="351"/>
      <c r="G271" s="352"/>
      <c r="H271" s="353"/>
      <c r="I271" s="352"/>
      <c r="J271" s="364"/>
      <c r="K271" s="74">
        <f t="shared" ref="K271:K329" si="5">IF(B271=0,0,MONTH(B271)-$K$1+1)</f>
        <v>0</v>
      </c>
    </row>
    <row r="272" spans="1:11" x14ac:dyDescent="0.2">
      <c r="A272" s="357">
        <v>267</v>
      </c>
      <c r="B272" s="347"/>
      <c r="C272" s="349"/>
      <c r="D272" s="350"/>
      <c r="E272" s="349"/>
      <c r="F272" s="351"/>
      <c r="G272" s="352"/>
      <c r="H272" s="353"/>
      <c r="I272" s="352"/>
      <c r="J272" s="364"/>
      <c r="K272" s="74">
        <f t="shared" si="5"/>
        <v>0</v>
      </c>
    </row>
    <row r="273" spans="1:11" x14ac:dyDescent="0.2">
      <c r="A273" s="357">
        <v>268</v>
      </c>
      <c r="B273" s="347"/>
      <c r="C273" s="349"/>
      <c r="D273" s="350"/>
      <c r="E273" s="349"/>
      <c r="F273" s="351"/>
      <c r="G273" s="352"/>
      <c r="H273" s="353"/>
      <c r="I273" s="352"/>
      <c r="J273" s="364"/>
      <c r="K273" s="74">
        <f t="shared" si="5"/>
        <v>0</v>
      </c>
    </row>
    <row r="274" spans="1:11" x14ac:dyDescent="0.2">
      <c r="A274" s="357">
        <v>269</v>
      </c>
      <c r="B274" s="347"/>
      <c r="C274" s="349"/>
      <c r="D274" s="350"/>
      <c r="E274" s="349"/>
      <c r="F274" s="351"/>
      <c r="G274" s="352"/>
      <c r="H274" s="353"/>
      <c r="I274" s="352"/>
      <c r="J274" s="364"/>
      <c r="K274" s="74">
        <f t="shared" si="5"/>
        <v>0</v>
      </c>
    </row>
    <row r="275" spans="1:11" x14ac:dyDescent="0.2">
      <c r="A275" s="357">
        <v>270</v>
      </c>
      <c r="B275" s="347"/>
      <c r="C275" s="349"/>
      <c r="D275" s="350"/>
      <c r="E275" s="349"/>
      <c r="F275" s="351"/>
      <c r="G275" s="352"/>
      <c r="H275" s="353"/>
      <c r="I275" s="352"/>
      <c r="J275" s="364"/>
      <c r="K275" s="74">
        <f t="shared" si="5"/>
        <v>0</v>
      </c>
    </row>
    <row r="276" spans="1:11" x14ac:dyDescent="0.2">
      <c r="A276" s="357">
        <v>271</v>
      </c>
      <c r="B276" s="347"/>
      <c r="C276" s="349"/>
      <c r="D276" s="350"/>
      <c r="E276" s="349"/>
      <c r="F276" s="351"/>
      <c r="G276" s="352"/>
      <c r="H276" s="353"/>
      <c r="I276" s="352"/>
      <c r="J276" s="364"/>
      <c r="K276" s="74">
        <f t="shared" si="5"/>
        <v>0</v>
      </c>
    </row>
    <row r="277" spans="1:11" x14ac:dyDescent="0.2">
      <c r="A277" s="357">
        <v>272</v>
      </c>
      <c r="B277" s="347"/>
      <c r="C277" s="349"/>
      <c r="D277" s="350"/>
      <c r="E277" s="349"/>
      <c r="F277" s="351"/>
      <c r="G277" s="352"/>
      <c r="H277" s="353"/>
      <c r="I277" s="352"/>
      <c r="J277" s="364"/>
      <c r="K277" s="74">
        <f t="shared" si="5"/>
        <v>0</v>
      </c>
    </row>
    <row r="278" spans="1:11" x14ac:dyDescent="0.2">
      <c r="A278" s="357">
        <v>273</v>
      </c>
      <c r="B278" s="347"/>
      <c r="C278" s="349"/>
      <c r="D278" s="350"/>
      <c r="E278" s="349"/>
      <c r="F278" s="351"/>
      <c r="G278" s="352"/>
      <c r="H278" s="353"/>
      <c r="I278" s="352"/>
      <c r="J278" s="364"/>
      <c r="K278" s="74">
        <f t="shared" si="5"/>
        <v>0</v>
      </c>
    </row>
    <row r="279" spans="1:11" x14ac:dyDescent="0.2">
      <c r="A279" s="357">
        <v>274</v>
      </c>
      <c r="B279" s="347"/>
      <c r="C279" s="349"/>
      <c r="D279" s="350"/>
      <c r="E279" s="349"/>
      <c r="F279" s="351"/>
      <c r="G279" s="352"/>
      <c r="H279" s="353"/>
      <c r="I279" s="352"/>
      <c r="J279" s="364"/>
      <c r="K279" s="74">
        <f t="shared" si="5"/>
        <v>0</v>
      </c>
    </row>
    <row r="280" spans="1:11" x14ac:dyDescent="0.2">
      <c r="A280" s="357">
        <v>275</v>
      </c>
      <c r="B280" s="347"/>
      <c r="C280" s="349"/>
      <c r="D280" s="350"/>
      <c r="E280" s="349"/>
      <c r="F280" s="351"/>
      <c r="G280" s="352"/>
      <c r="H280" s="353"/>
      <c r="I280" s="352"/>
      <c r="J280" s="364"/>
      <c r="K280" s="74">
        <f t="shared" si="5"/>
        <v>0</v>
      </c>
    </row>
    <row r="281" spans="1:11" x14ac:dyDescent="0.2">
      <c r="A281" s="357">
        <v>276</v>
      </c>
      <c r="B281" s="347"/>
      <c r="C281" s="349"/>
      <c r="D281" s="350"/>
      <c r="E281" s="349"/>
      <c r="F281" s="351"/>
      <c r="G281" s="352"/>
      <c r="H281" s="353"/>
      <c r="I281" s="352"/>
      <c r="J281" s="364"/>
      <c r="K281" s="74">
        <f t="shared" si="5"/>
        <v>0</v>
      </c>
    </row>
    <row r="282" spans="1:11" x14ac:dyDescent="0.2">
      <c r="A282" s="357">
        <v>277</v>
      </c>
      <c r="B282" s="347"/>
      <c r="C282" s="349"/>
      <c r="D282" s="350"/>
      <c r="E282" s="349"/>
      <c r="F282" s="351"/>
      <c r="G282" s="352"/>
      <c r="H282" s="353"/>
      <c r="I282" s="352"/>
      <c r="J282" s="364"/>
      <c r="K282" s="74">
        <f t="shared" si="5"/>
        <v>0</v>
      </c>
    </row>
    <row r="283" spans="1:11" x14ac:dyDescent="0.2">
      <c r="A283" s="357">
        <v>278</v>
      </c>
      <c r="B283" s="347"/>
      <c r="C283" s="349"/>
      <c r="D283" s="350"/>
      <c r="E283" s="349"/>
      <c r="F283" s="351"/>
      <c r="G283" s="352"/>
      <c r="H283" s="353"/>
      <c r="I283" s="352"/>
      <c r="J283" s="364"/>
      <c r="K283" s="74">
        <f t="shared" si="5"/>
        <v>0</v>
      </c>
    </row>
    <row r="284" spans="1:11" x14ac:dyDescent="0.2">
      <c r="A284" s="357">
        <v>279</v>
      </c>
      <c r="B284" s="347"/>
      <c r="C284" s="349"/>
      <c r="D284" s="350"/>
      <c r="E284" s="349"/>
      <c r="F284" s="351"/>
      <c r="G284" s="352"/>
      <c r="H284" s="353"/>
      <c r="I284" s="352"/>
      <c r="J284" s="364"/>
      <c r="K284" s="74">
        <f t="shared" si="5"/>
        <v>0</v>
      </c>
    </row>
    <row r="285" spans="1:11" x14ac:dyDescent="0.2">
      <c r="A285" s="357">
        <v>280</v>
      </c>
      <c r="B285" s="347"/>
      <c r="C285" s="349"/>
      <c r="D285" s="350"/>
      <c r="E285" s="349"/>
      <c r="F285" s="351"/>
      <c r="G285" s="352"/>
      <c r="H285" s="353"/>
      <c r="I285" s="352"/>
      <c r="J285" s="364"/>
      <c r="K285" s="74">
        <f t="shared" si="5"/>
        <v>0</v>
      </c>
    </row>
    <row r="286" spans="1:11" x14ac:dyDescent="0.2">
      <c r="A286" s="357">
        <v>281</v>
      </c>
      <c r="B286" s="347"/>
      <c r="C286" s="349"/>
      <c r="D286" s="350"/>
      <c r="E286" s="349"/>
      <c r="F286" s="351"/>
      <c r="G286" s="352"/>
      <c r="H286" s="353"/>
      <c r="I286" s="352"/>
      <c r="J286" s="364"/>
      <c r="K286" s="74">
        <f t="shared" si="5"/>
        <v>0</v>
      </c>
    </row>
    <row r="287" spans="1:11" x14ac:dyDescent="0.2">
      <c r="A287" s="357">
        <v>282</v>
      </c>
      <c r="B287" s="347"/>
      <c r="C287" s="349"/>
      <c r="D287" s="350"/>
      <c r="E287" s="349"/>
      <c r="F287" s="351"/>
      <c r="G287" s="352"/>
      <c r="H287" s="353"/>
      <c r="I287" s="352"/>
      <c r="J287" s="364"/>
      <c r="K287" s="74">
        <f t="shared" si="5"/>
        <v>0</v>
      </c>
    </row>
    <row r="288" spans="1:11" x14ac:dyDescent="0.2">
      <c r="A288" s="357">
        <v>283</v>
      </c>
      <c r="B288" s="347"/>
      <c r="C288" s="349"/>
      <c r="D288" s="350"/>
      <c r="E288" s="349"/>
      <c r="F288" s="351"/>
      <c r="G288" s="352"/>
      <c r="H288" s="353"/>
      <c r="I288" s="352"/>
      <c r="J288" s="364"/>
      <c r="K288" s="74">
        <f t="shared" si="5"/>
        <v>0</v>
      </c>
    </row>
    <row r="289" spans="1:11" x14ac:dyDescent="0.2">
      <c r="A289" s="357">
        <v>284</v>
      </c>
      <c r="B289" s="347"/>
      <c r="C289" s="349"/>
      <c r="D289" s="350"/>
      <c r="E289" s="349"/>
      <c r="F289" s="351"/>
      <c r="G289" s="352"/>
      <c r="H289" s="353"/>
      <c r="I289" s="352"/>
      <c r="J289" s="364"/>
      <c r="K289" s="74">
        <f t="shared" si="5"/>
        <v>0</v>
      </c>
    </row>
    <row r="290" spans="1:11" x14ac:dyDescent="0.2">
      <c r="A290" s="357">
        <v>285</v>
      </c>
      <c r="B290" s="347"/>
      <c r="C290" s="349"/>
      <c r="D290" s="350"/>
      <c r="E290" s="349"/>
      <c r="F290" s="351"/>
      <c r="G290" s="352"/>
      <c r="H290" s="353"/>
      <c r="I290" s="352"/>
      <c r="J290" s="364"/>
      <c r="K290" s="74">
        <f t="shared" si="5"/>
        <v>0</v>
      </c>
    </row>
    <row r="291" spans="1:11" x14ac:dyDescent="0.2">
      <c r="A291" s="357">
        <v>286</v>
      </c>
      <c r="B291" s="347"/>
      <c r="C291" s="349"/>
      <c r="D291" s="350"/>
      <c r="E291" s="349"/>
      <c r="F291" s="351"/>
      <c r="G291" s="352"/>
      <c r="H291" s="353"/>
      <c r="I291" s="352"/>
      <c r="J291" s="364"/>
      <c r="K291" s="74">
        <f t="shared" si="5"/>
        <v>0</v>
      </c>
    </row>
    <row r="292" spans="1:11" x14ac:dyDescent="0.2">
      <c r="A292" s="357">
        <v>287</v>
      </c>
      <c r="B292" s="347"/>
      <c r="C292" s="349"/>
      <c r="D292" s="350"/>
      <c r="E292" s="349"/>
      <c r="F292" s="351"/>
      <c r="G292" s="352"/>
      <c r="H292" s="353"/>
      <c r="I292" s="352"/>
      <c r="J292" s="364"/>
      <c r="K292" s="74">
        <f t="shared" si="5"/>
        <v>0</v>
      </c>
    </row>
    <row r="293" spans="1:11" x14ac:dyDescent="0.2">
      <c r="A293" s="357">
        <v>288</v>
      </c>
      <c r="B293" s="347"/>
      <c r="C293" s="349"/>
      <c r="D293" s="350"/>
      <c r="E293" s="349"/>
      <c r="F293" s="351"/>
      <c r="G293" s="352"/>
      <c r="H293" s="353"/>
      <c r="I293" s="352"/>
      <c r="J293" s="364"/>
      <c r="K293" s="74">
        <f t="shared" si="5"/>
        <v>0</v>
      </c>
    </row>
    <row r="294" spans="1:11" x14ac:dyDescent="0.2">
      <c r="A294" s="357">
        <v>289</v>
      </c>
      <c r="B294" s="347"/>
      <c r="C294" s="349"/>
      <c r="D294" s="350"/>
      <c r="E294" s="349"/>
      <c r="F294" s="351"/>
      <c r="G294" s="352"/>
      <c r="H294" s="353"/>
      <c r="I294" s="352"/>
      <c r="J294" s="364"/>
      <c r="K294" s="74">
        <f t="shared" si="5"/>
        <v>0</v>
      </c>
    </row>
    <row r="295" spans="1:11" x14ac:dyDescent="0.2">
      <c r="A295" s="357">
        <v>290</v>
      </c>
      <c r="B295" s="347"/>
      <c r="C295" s="349"/>
      <c r="D295" s="350"/>
      <c r="E295" s="349"/>
      <c r="F295" s="351"/>
      <c r="G295" s="352"/>
      <c r="H295" s="353"/>
      <c r="I295" s="352"/>
      <c r="J295" s="364"/>
      <c r="K295" s="74">
        <f t="shared" si="5"/>
        <v>0</v>
      </c>
    </row>
    <row r="296" spans="1:11" x14ac:dyDescent="0.2">
      <c r="A296" s="357">
        <v>291</v>
      </c>
      <c r="B296" s="347"/>
      <c r="C296" s="349"/>
      <c r="D296" s="350"/>
      <c r="E296" s="349"/>
      <c r="F296" s="351"/>
      <c r="G296" s="352"/>
      <c r="H296" s="353"/>
      <c r="I296" s="352"/>
      <c r="J296" s="364"/>
      <c r="K296" s="74">
        <f t="shared" si="5"/>
        <v>0</v>
      </c>
    </row>
    <row r="297" spans="1:11" x14ac:dyDescent="0.2">
      <c r="A297" s="357">
        <v>292</v>
      </c>
      <c r="B297" s="347"/>
      <c r="C297" s="349"/>
      <c r="D297" s="350"/>
      <c r="E297" s="349"/>
      <c r="F297" s="351"/>
      <c r="G297" s="352"/>
      <c r="H297" s="353"/>
      <c r="I297" s="352"/>
      <c r="J297" s="364"/>
      <c r="K297" s="74">
        <f t="shared" si="5"/>
        <v>0</v>
      </c>
    </row>
    <row r="298" spans="1:11" x14ac:dyDescent="0.2">
      <c r="A298" s="357">
        <v>293</v>
      </c>
      <c r="B298" s="347"/>
      <c r="C298" s="349"/>
      <c r="D298" s="350"/>
      <c r="E298" s="349"/>
      <c r="F298" s="351"/>
      <c r="G298" s="352"/>
      <c r="H298" s="353"/>
      <c r="I298" s="352"/>
      <c r="J298" s="364"/>
      <c r="K298" s="74">
        <f t="shared" si="5"/>
        <v>0</v>
      </c>
    </row>
    <row r="299" spans="1:11" x14ac:dyDescent="0.2">
      <c r="A299" s="357">
        <v>294</v>
      </c>
      <c r="B299" s="347"/>
      <c r="C299" s="349"/>
      <c r="D299" s="350"/>
      <c r="E299" s="349"/>
      <c r="F299" s="351"/>
      <c r="G299" s="352"/>
      <c r="H299" s="353"/>
      <c r="I299" s="352"/>
      <c r="J299" s="364"/>
      <c r="K299" s="74">
        <f t="shared" si="5"/>
        <v>0</v>
      </c>
    </row>
    <row r="300" spans="1:11" x14ac:dyDescent="0.2">
      <c r="A300" s="357">
        <v>295</v>
      </c>
      <c r="B300" s="347"/>
      <c r="C300" s="349"/>
      <c r="D300" s="350"/>
      <c r="E300" s="349"/>
      <c r="F300" s="351"/>
      <c r="G300" s="352"/>
      <c r="H300" s="353"/>
      <c r="I300" s="352"/>
      <c r="J300" s="364"/>
      <c r="K300" s="74">
        <f t="shared" si="5"/>
        <v>0</v>
      </c>
    </row>
    <row r="301" spans="1:11" x14ac:dyDescent="0.2">
      <c r="A301" s="357">
        <v>296</v>
      </c>
      <c r="B301" s="347"/>
      <c r="C301" s="349"/>
      <c r="D301" s="350"/>
      <c r="E301" s="349"/>
      <c r="F301" s="351"/>
      <c r="G301" s="352"/>
      <c r="H301" s="353"/>
      <c r="I301" s="352"/>
      <c r="J301" s="364"/>
      <c r="K301" s="74">
        <f t="shared" si="5"/>
        <v>0</v>
      </c>
    </row>
    <row r="302" spans="1:11" x14ac:dyDescent="0.2">
      <c r="A302" s="357">
        <v>297</v>
      </c>
      <c r="B302" s="347"/>
      <c r="C302" s="349"/>
      <c r="D302" s="350"/>
      <c r="E302" s="349"/>
      <c r="F302" s="351"/>
      <c r="G302" s="352"/>
      <c r="H302" s="353"/>
      <c r="I302" s="352"/>
      <c r="J302" s="364"/>
      <c r="K302" s="74">
        <f t="shared" si="5"/>
        <v>0</v>
      </c>
    </row>
    <row r="303" spans="1:11" x14ac:dyDescent="0.2">
      <c r="A303" s="357">
        <v>298</v>
      </c>
      <c r="B303" s="347"/>
      <c r="C303" s="349"/>
      <c r="D303" s="350"/>
      <c r="E303" s="349"/>
      <c r="F303" s="351"/>
      <c r="G303" s="352"/>
      <c r="H303" s="353"/>
      <c r="I303" s="352"/>
      <c r="J303" s="364"/>
      <c r="K303" s="74">
        <f t="shared" si="5"/>
        <v>0</v>
      </c>
    </row>
    <row r="304" spans="1:11" x14ac:dyDescent="0.2">
      <c r="A304" s="357">
        <v>299</v>
      </c>
      <c r="B304" s="347"/>
      <c r="C304" s="349"/>
      <c r="D304" s="350"/>
      <c r="E304" s="349"/>
      <c r="F304" s="351"/>
      <c r="G304" s="352"/>
      <c r="H304" s="353"/>
      <c r="I304" s="352"/>
      <c r="J304" s="364"/>
      <c r="K304" s="74">
        <f t="shared" si="5"/>
        <v>0</v>
      </c>
    </row>
    <row r="305" spans="1:11" x14ac:dyDescent="0.2">
      <c r="A305" s="357">
        <v>300</v>
      </c>
      <c r="B305" s="347"/>
      <c r="C305" s="349"/>
      <c r="D305" s="350"/>
      <c r="E305" s="349"/>
      <c r="F305" s="351"/>
      <c r="G305" s="352"/>
      <c r="H305" s="353"/>
      <c r="I305" s="352"/>
      <c r="J305" s="364"/>
      <c r="K305" s="74">
        <f t="shared" si="5"/>
        <v>0</v>
      </c>
    </row>
    <row r="306" spans="1:11" x14ac:dyDescent="0.2">
      <c r="A306" s="357">
        <v>301</v>
      </c>
      <c r="B306" s="347"/>
      <c r="C306" s="349"/>
      <c r="D306" s="350"/>
      <c r="E306" s="349"/>
      <c r="F306" s="351"/>
      <c r="G306" s="352"/>
      <c r="H306" s="353"/>
      <c r="I306" s="352"/>
      <c r="J306" s="364"/>
      <c r="K306" s="74">
        <f t="shared" si="5"/>
        <v>0</v>
      </c>
    </row>
    <row r="307" spans="1:11" x14ac:dyDescent="0.2">
      <c r="A307" s="357">
        <v>302</v>
      </c>
      <c r="B307" s="347"/>
      <c r="C307" s="349"/>
      <c r="D307" s="350"/>
      <c r="E307" s="349"/>
      <c r="F307" s="351"/>
      <c r="G307" s="352"/>
      <c r="H307" s="353"/>
      <c r="I307" s="352"/>
      <c r="J307" s="364"/>
      <c r="K307" s="74">
        <f t="shared" si="5"/>
        <v>0</v>
      </c>
    </row>
    <row r="308" spans="1:11" x14ac:dyDescent="0.2">
      <c r="A308" s="357">
        <v>303</v>
      </c>
      <c r="B308" s="347"/>
      <c r="C308" s="349"/>
      <c r="D308" s="350"/>
      <c r="E308" s="349"/>
      <c r="F308" s="351"/>
      <c r="G308" s="352"/>
      <c r="H308" s="353"/>
      <c r="I308" s="352"/>
      <c r="J308" s="364"/>
      <c r="K308" s="74">
        <f t="shared" si="5"/>
        <v>0</v>
      </c>
    </row>
    <row r="309" spans="1:11" x14ac:dyDescent="0.2">
      <c r="A309" s="357">
        <v>304</v>
      </c>
      <c r="B309" s="347"/>
      <c r="C309" s="349"/>
      <c r="D309" s="350"/>
      <c r="E309" s="349"/>
      <c r="F309" s="351"/>
      <c r="G309" s="352"/>
      <c r="H309" s="353"/>
      <c r="I309" s="352"/>
      <c r="J309" s="364"/>
      <c r="K309" s="74">
        <f t="shared" si="5"/>
        <v>0</v>
      </c>
    </row>
    <row r="310" spans="1:11" x14ac:dyDescent="0.2">
      <c r="A310" s="357">
        <v>305</v>
      </c>
      <c r="B310" s="347"/>
      <c r="C310" s="349"/>
      <c r="D310" s="350"/>
      <c r="E310" s="349"/>
      <c r="F310" s="351"/>
      <c r="G310" s="352"/>
      <c r="H310" s="353"/>
      <c r="I310" s="352"/>
      <c r="J310" s="364"/>
      <c r="K310" s="74">
        <f t="shared" si="5"/>
        <v>0</v>
      </c>
    </row>
    <row r="311" spans="1:11" x14ac:dyDescent="0.2">
      <c r="A311" s="357">
        <v>306</v>
      </c>
      <c r="B311" s="347"/>
      <c r="C311" s="349"/>
      <c r="D311" s="350"/>
      <c r="E311" s="349"/>
      <c r="F311" s="351"/>
      <c r="G311" s="352"/>
      <c r="H311" s="353"/>
      <c r="I311" s="352"/>
      <c r="J311" s="364"/>
      <c r="K311" s="74">
        <f t="shared" si="5"/>
        <v>0</v>
      </c>
    </row>
    <row r="312" spans="1:11" x14ac:dyDescent="0.2">
      <c r="A312" s="357">
        <v>307</v>
      </c>
      <c r="B312" s="347"/>
      <c r="C312" s="349"/>
      <c r="D312" s="350"/>
      <c r="E312" s="349"/>
      <c r="F312" s="351"/>
      <c r="G312" s="352"/>
      <c r="H312" s="353"/>
      <c r="I312" s="352"/>
      <c r="J312" s="364"/>
      <c r="K312" s="74">
        <f t="shared" si="5"/>
        <v>0</v>
      </c>
    </row>
    <row r="313" spans="1:11" x14ac:dyDescent="0.2">
      <c r="A313" s="357">
        <v>308</v>
      </c>
      <c r="B313" s="347"/>
      <c r="C313" s="349"/>
      <c r="D313" s="350"/>
      <c r="E313" s="349"/>
      <c r="F313" s="351"/>
      <c r="G313" s="352"/>
      <c r="H313" s="353"/>
      <c r="I313" s="352"/>
      <c r="J313" s="364"/>
      <c r="K313" s="74">
        <f t="shared" si="5"/>
        <v>0</v>
      </c>
    </row>
    <row r="314" spans="1:11" x14ac:dyDescent="0.2">
      <c r="A314" s="357">
        <v>309</v>
      </c>
      <c r="B314" s="347"/>
      <c r="C314" s="349"/>
      <c r="D314" s="350"/>
      <c r="E314" s="349"/>
      <c r="F314" s="351"/>
      <c r="G314" s="352"/>
      <c r="H314" s="353"/>
      <c r="I314" s="352"/>
      <c r="J314" s="364"/>
      <c r="K314" s="74">
        <f t="shared" si="5"/>
        <v>0</v>
      </c>
    </row>
    <row r="315" spans="1:11" x14ac:dyDescent="0.2">
      <c r="A315" s="357">
        <v>310</v>
      </c>
      <c r="B315" s="347"/>
      <c r="C315" s="349"/>
      <c r="D315" s="350"/>
      <c r="E315" s="349"/>
      <c r="F315" s="351"/>
      <c r="G315" s="352"/>
      <c r="H315" s="353"/>
      <c r="I315" s="352"/>
      <c r="J315" s="364"/>
      <c r="K315" s="74">
        <f t="shared" si="5"/>
        <v>0</v>
      </c>
    </row>
    <row r="316" spans="1:11" x14ac:dyDescent="0.2">
      <c r="A316" s="357">
        <v>311</v>
      </c>
      <c r="B316" s="347"/>
      <c r="C316" s="349"/>
      <c r="D316" s="350"/>
      <c r="E316" s="349"/>
      <c r="F316" s="351"/>
      <c r="G316" s="352"/>
      <c r="H316" s="353"/>
      <c r="I316" s="352"/>
      <c r="J316" s="364"/>
      <c r="K316" s="74">
        <f t="shared" si="5"/>
        <v>0</v>
      </c>
    </row>
    <row r="317" spans="1:11" x14ac:dyDescent="0.2">
      <c r="A317" s="357">
        <v>312</v>
      </c>
      <c r="B317" s="347"/>
      <c r="C317" s="349"/>
      <c r="D317" s="350"/>
      <c r="E317" s="349"/>
      <c r="F317" s="351"/>
      <c r="G317" s="352"/>
      <c r="H317" s="353"/>
      <c r="I317" s="352"/>
      <c r="J317" s="364"/>
      <c r="K317" s="74">
        <f t="shared" si="5"/>
        <v>0</v>
      </c>
    </row>
    <row r="318" spans="1:11" x14ac:dyDescent="0.2">
      <c r="A318" s="357">
        <v>313</v>
      </c>
      <c r="B318" s="347"/>
      <c r="C318" s="349"/>
      <c r="D318" s="350"/>
      <c r="E318" s="349"/>
      <c r="F318" s="351"/>
      <c r="G318" s="352"/>
      <c r="H318" s="353"/>
      <c r="I318" s="352"/>
      <c r="J318" s="364"/>
      <c r="K318" s="74">
        <f t="shared" si="5"/>
        <v>0</v>
      </c>
    </row>
    <row r="319" spans="1:11" x14ac:dyDescent="0.2">
      <c r="A319" s="357">
        <v>314</v>
      </c>
      <c r="B319" s="347"/>
      <c r="C319" s="349"/>
      <c r="D319" s="350"/>
      <c r="E319" s="349"/>
      <c r="F319" s="351"/>
      <c r="G319" s="352"/>
      <c r="H319" s="353"/>
      <c r="I319" s="352"/>
      <c r="J319" s="364"/>
      <c r="K319" s="74">
        <f t="shared" si="5"/>
        <v>0</v>
      </c>
    </row>
    <row r="320" spans="1:11" x14ac:dyDescent="0.2">
      <c r="A320" s="357">
        <v>315</v>
      </c>
      <c r="B320" s="347"/>
      <c r="C320" s="349"/>
      <c r="D320" s="350"/>
      <c r="E320" s="349"/>
      <c r="F320" s="351"/>
      <c r="G320" s="352"/>
      <c r="H320" s="353"/>
      <c r="I320" s="352"/>
      <c r="J320" s="364"/>
      <c r="K320" s="74">
        <f t="shared" si="5"/>
        <v>0</v>
      </c>
    </row>
    <row r="321" spans="1:11" x14ac:dyDescent="0.2">
      <c r="A321" s="357">
        <v>316</v>
      </c>
      <c r="B321" s="347"/>
      <c r="C321" s="349"/>
      <c r="D321" s="350"/>
      <c r="E321" s="349"/>
      <c r="F321" s="351"/>
      <c r="G321" s="352"/>
      <c r="H321" s="353"/>
      <c r="I321" s="352"/>
      <c r="J321" s="364"/>
      <c r="K321" s="74">
        <f t="shared" si="5"/>
        <v>0</v>
      </c>
    </row>
    <row r="322" spans="1:11" x14ac:dyDescent="0.2">
      <c r="A322" s="357">
        <v>317</v>
      </c>
      <c r="B322" s="347"/>
      <c r="C322" s="349"/>
      <c r="D322" s="350"/>
      <c r="E322" s="349"/>
      <c r="F322" s="351"/>
      <c r="G322" s="352"/>
      <c r="H322" s="353"/>
      <c r="I322" s="352"/>
      <c r="J322" s="364"/>
      <c r="K322" s="74">
        <f t="shared" si="5"/>
        <v>0</v>
      </c>
    </row>
    <row r="323" spans="1:11" x14ac:dyDescent="0.2">
      <c r="A323" s="357">
        <v>318</v>
      </c>
      <c r="B323" s="347"/>
      <c r="C323" s="349"/>
      <c r="D323" s="350"/>
      <c r="E323" s="349"/>
      <c r="F323" s="351"/>
      <c r="G323" s="352"/>
      <c r="H323" s="353"/>
      <c r="I323" s="352"/>
      <c r="J323" s="364"/>
      <c r="K323" s="74">
        <f t="shared" si="5"/>
        <v>0</v>
      </c>
    </row>
    <row r="324" spans="1:11" x14ac:dyDescent="0.2">
      <c r="A324" s="357">
        <v>319</v>
      </c>
      <c r="B324" s="347"/>
      <c r="C324" s="349"/>
      <c r="D324" s="350"/>
      <c r="E324" s="349"/>
      <c r="F324" s="351"/>
      <c r="G324" s="352"/>
      <c r="H324" s="353"/>
      <c r="I324" s="352"/>
      <c r="J324" s="364"/>
      <c r="K324" s="74">
        <f t="shared" si="5"/>
        <v>0</v>
      </c>
    </row>
    <row r="325" spans="1:11" x14ac:dyDescent="0.2">
      <c r="A325" s="357">
        <v>320</v>
      </c>
      <c r="B325" s="347"/>
      <c r="C325" s="349"/>
      <c r="D325" s="350"/>
      <c r="E325" s="349"/>
      <c r="F325" s="351"/>
      <c r="G325" s="352"/>
      <c r="H325" s="353"/>
      <c r="I325" s="352"/>
      <c r="J325" s="364"/>
      <c r="K325" s="74">
        <f t="shared" si="5"/>
        <v>0</v>
      </c>
    </row>
    <row r="326" spans="1:11" x14ac:dyDescent="0.2">
      <c r="A326" s="357">
        <v>321</v>
      </c>
      <c r="B326" s="347"/>
      <c r="C326" s="349"/>
      <c r="D326" s="350"/>
      <c r="E326" s="349"/>
      <c r="F326" s="351"/>
      <c r="G326" s="352"/>
      <c r="H326" s="353"/>
      <c r="I326" s="352"/>
      <c r="J326" s="364"/>
      <c r="K326" s="74">
        <f t="shared" si="5"/>
        <v>0</v>
      </c>
    </row>
    <row r="327" spans="1:11" x14ac:dyDescent="0.2">
      <c r="A327" s="357">
        <v>322</v>
      </c>
      <c r="B327" s="347"/>
      <c r="C327" s="349"/>
      <c r="D327" s="350"/>
      <c r="E327" s="349"/>
      <c r="F327" s="351"/>
      <c r="G327" s="352"/>
      <c r="H327" s="353"/>
      <c r="I327" s="352"/>
      <c r="J327" s="364"/>
      <c r="K327" s="74">
        <f t="shared" si="5"/>
        <v>0</v>
      </c>
    </row>
    <row r="328" spans="1:11" x14ac:dyDescent="0.2">
      <c r="A328" s="357">
        <v>323</v>
      </c>
      <c r="B328" s="347"/>
      <c r="C328" s="349"/>
      <c r="D328" s="350"/>
      <c r="E328" s="349"/>
      <c r="F328" s="351"/>
      <c r="G328" s="352"/>
      <c r="H328" s="353"/>
      <c r="I328" s="352"/>
      <c r="J328" s="364"/>
      <c r="K328" s="74">
        <f t="shared" si="5"/>
        <v>0</v>
      </c>
    </row>
    <row r="329" spans="1:11" x14ac:dyDescent="0.2">
      <c r="A329" s="357">
        <v>324</v>
      </c>
      <c r="B329" s="347"/>
      <c r="C329" s="349"/>
      <c r="D329" s="350"/>
      <c r="E329" s="349"/>
      <c r="F329" s="351"/>
      <c r="G329" s="352"/>
      <c r="H329" s="353"/>
      <c r="I329" s="352"/>
      <c r="J329" s="364"/>
      <c r="K329" s="74">
        <f t="shared" si="5"/>
        <v>0</v>
      </c>
    </row>
    <row r="330" spans="1:11" x14ac:dyDescent="0.2">
      <c r="A330" s="357">
        <v>325</v>
      </c>
      <c r="B330" s="347"/>
      <c r="C330" s="349"/>
      <c r="D330" s="350"/>
      <c r="E330" s="349"/>
      <c r="F330" s="351"/>
      <c r="G330" s="352"/>
      <c r="H330" s="353"/>
      <c r="I330" s="352"/>
      <c r="J330" s="364"/>
      <c r="K330" s="74">
        <f t="shared" ref="K330:K393" si="6">IF(B330=0,0,MONTH(B330)-$K$1+1)</f>
        <v>0</v>
      </c>
    </row>
    <row r="331" spans="1:11" x14ac:dyDescent="0.2">
      <c r="A331" s="357">
        <v>326</v>
      </c>
      <c r="B331" s="347"/>
      <c r="C331" s="349"/>
      <c r="D331" s="350"/>
      <c r="E331" s="349"/>
      <c r="F331" s="351"/>
      <c r="G331" s="352"/>
      <c r="H331" s="353"/>
      <c r="I331" s="352"/>
      <c r="J331" s="364"/>
      <c r="K331" s="74">
        <f t="shared" si="6"/>
        <v>0</v>
      </c>
    </row>
    <row r="332" spans="1:11" x14ac:dyDescent="0.2">
      <c r="A332" s="357">
        <v>327</v>
      </c>
      <c r="B332" s="347"/>
      <c r="C332" s="349"/>
      <c r="D332" s="350"/>
      <c r="E332" s="349"/>
      <c r="F332" s="351"/>
      <c r="G332" s="352"/>
      <c r="H332" s="353"/>
      <c r="I332" s="352"/>
      <c r="J332" s="364"/>
      <c r="K332" s="74">
        <f t="shared" si="6"/>
        <v>0</v>
      </c>
    </row>
    <row r="333" spans="1:11" x14ac:dyDescent="0.2">
      <c r="A333" s="357">
        <v>328</v>
      </c>
      <c r="B333" s="347"/>
      <c r="C333" s="349"/>
      <c r="D333" s="350"/>
      <c r="E333" s="349"/>
      <c r="F333" s="351"/>
      <c r="G333" s="352"/>
      <c r="H333" s="353"/>
      <c r="I333" s="352"/>
      <c r="J333" s="364"/>
      <c r="K333" s="74">
        <f t="shared" si="6"/>
        <v>0</v>
      </c>
    </row>
    <row r="334" spans="1:11" x14ac:dyDescent="0.2">
      <c r="A334" s="357">
        <v>329</v>
      </c>
      <c r="B334" s="347"/>
      <c r="C334" s="349"/>
      <c r="D334" s="350"/>
      <c r="E334" s="349"/>
      <c r="F334" s="351"/>
      <c r="G334" s="352"/>
      <c r="H334" s="353"/>
      <c r="I334" s="352"/>
      <c r="J334" s="364"/>
      <c r="K334" s="74">
        <f t="shared" si="6"/>
        <v>0</v>
      </c>
    </row>
    <row r="335" spans="1:11" x14ac:dyDescent="0.2">
      <c r="A335" s="357">
        <v>330</v>
      </c>
      <c r="B335" s="347"/>
      <c r="C335" s="349"/>
      <c r="D335" s="350"/>
      <c r="E335" s="349"/>
      <c r="F335" s="351"/>
      <c r="G335" s="352"/>
      <c r="H335" s="353"/>
      <c r="I335" s="352"/>
      <c r="J335" s="364"/>
      <c r="K335" s="74">
        <f t="shared" si="6"/>
        <v>0</v>
      </c>
    </row>
    <row r="336" spans="1:11" x14ac:dyDescent="0.2">
      <c r="A336" s="357">
        <v>331</v>
      </c>
      <c r="B336" s="347"/>
      <c r="C336" s="349"/>
      <c r="D336" s="350"/>
      <c r="E336" s="349"/>
      <c r="F336" s="351"/>
      <c r="G336" s="352"/>
      <c r="H336" s="353"/>
      <c r="I336" s="352"/>
      <c r="J336" s="364"/>
      <c r="K336" s="74">
        <f t="shared" si="6"/>
        <v>0</v>
      </c>
    </row>
    <row r="337" spans="1:11" x14ac:dyDescent="0.2">
      <c r="A337" s="357">
        <v>332</v>
      </c>
      <c r="B337" s="347"/>
      <c r="C337" s="349"/>
      <c r="D337" s="350"/>
      <c r="E337" s="349"/>
      <c r="F337" s="351"/>
      <c r="G337" s="352"/>
      <c r="H337" s="353"/>
      <c r="I337" s="352"/>
      <c r="J337" s="364"/>
      <c r="K337" s="74">
        <f t="shared" si="6"/>
        <v>0</v>
      </c>
    </row>
    <row r="338" spans="1:11" x14ac:dyDescent="0.2">
      <c r="A338" s="357">
        <v>333</v>
      </c>
      <c r="B338" s="347"/>
      <c r="C338" s="349"/>
      <c r="D338" s="350"/>
      <c r="E338" s="349"/>
      <c r="F338" s="351"/>
      <c r="G338" s="352"/>
      <c r="H338" s="353"/>
      <c r="I338" s="352"/>
      <c r="J338" s="364"/>
      <c r="K338" s="74">
        <f t="shared" si="6"/>
        <v>0</v>
      </c>
    </row>
    <row r="339" spans="1:11" x14ac:dyDescent="0.2">
      <c r="A339" s="357">
        <v>334</v>
      </c>
      <c r="B339" s="347"/>
      <c r="C339" s="349"/>
      <c r="D339" s="350"/>
      <c r="E339" s="349"/>
      <c r="F339" s="351"/>
      <c r="G339" s="352"/>
      <c r="H339" s="353"/>
      <c r="I339" s="352"/>
      <c r="J339" s="364"/>
      <c r="K339" s="74">
        <f t="shared" si="6"/>
        <v>0</v>
      </c>
    </row>
    <row r="340" spans="1:11" x14ac:dyDescent="0.2">
      <c r="A340" s="357">
        <v>335</v>
      </c>
      <c r="B340" s="347"/>
      <c r="C340" s="349"/>
      <c r="D340" s="350"/>
      <c r="E340" s="349"/>
      <c r="F340" s="351"/>
      <c r="G340" s="352"/>
      <c r="H340" s="353"/>
      <c r="I340" s="352"/>
      <c r="J340" s="364"/>
      <c r="K340" s="74">
        <f t="shared" si="6"/>
        <v>0</v>
      </c>
    </row>
    <row r="341" spans="1:11" x14ac:dyDescent="0.2">
      <c r="A341" s="357">
        <v>336</v>
      </c>
      <c r="B341" s="347"/>
      <c r="C341" s="349"/>
      <c r="D341" s="350"/>
      <c r="E341" s="349"/>
      <c r="F341" s="351"/>
      <c r="G341" s="352"/>
      <c r="H341" s="353"/>
      <c r="I341" s="352"/>
      <c r="J341" s="364"/>
      <c r="K341" s="74">
        <f t="shared" si="6"/>
        <v>0</v>
      </c>
    </row>
    <row r="342" spans="1:11" x14ac:dyDescent="0.2">
      <c r="A342" s="357">
        <v>337</v>
      </c>
      <c r="B342" s="347"/>
      <c r="C342" s="349"/>
      <c r="D342" s="350"/>
      <c r="E342" s="349"/>
      <c r="F342" s="351"/>
      <c r="G342" s="352"/>
      <c r="H342" s="353"/>
      <c r="I342" s="352"/>
      <c r="J342" s="364"/>
      <c r="K342" s="74">
        <f t="shared" si="6"/>
        <v>0</v>
      </c>
    </row>
    <row r="343" spans="1:11" x14ac:dyDescent="0.2">
      <c r="A343" s="357">
        <v>338</v>
      </c>
      <c r="B343" s="347"/>
      <c r="C343" s="349"/>
      <c r="D343" s="350"/>
      <c r="E343" s="349"/>
      <c r="F343" s="351"/>
      <c r="G343" s="352"/>
      <c r="H343" s="353"/>
      <c r="I343" s="352"/>
      <c r="J343" s="364"/>
      <c r="K343" s="74">
        <f t="shared" si="6"/>
        <v>0</v>
      </c>
    </row>
    <row r="344" spans="1:11" x14ac:dyDescent="0.2">
      <c r="A344" s="357">
        <v>339</v>
      </c>
      <c r="B344" s="347"/>
      <c r="C344" s="349"/>
      <c r="D344" s="350"/>
      <c r="E344" s="349"/>
      <c r="F344" s="351"/>
      <c r="G344" s="352"/>
      <c r="H344" s="353"/>
      <c r="I344" s="352"/>
      <c r="J344" s="364"/>
      <c r="K344" s="74">
        <f t="shared" si="6"/>
        <v>0</v>
      </c>
    </row>
    <row r="345" spans="1:11" x14ac:dyDescent="0.2">
      <c r="A345" s="357">
        <v>340</v>
      </c>
      <c r="B345" s="347"/>
      <c r="C345" s="349"/>
      <c r="D345" s="350"/>
      <c r="E345" s="349"/>
      <c r="F345" s="351"/>
      <c r="G345" s="352"/>
      <c r="H345" s="353"/>
      <c r="I345" s="352"/>
      <c r="J345" s="364"/>
      <c r="K345" s="74">
        <f t="shared" si="6"/>
        <v>0</v>
      </c>
    </row>
    <row r="346" spans="1:11" x14ac:dyDescent="0.2">
      <c r="A346" s="357">
        <v>341</v>
      </c>
      <c r="B346" s="347"/>
      <c r="C346" s="349"/>
      <c r="D346" s="350"/>
      <c r="E346" s="349"/>
      <c r="F346" s="351"/>
      <c r="G346" s="352"/>
      <c r="H346" s="353"/>
      <c r="I346" s="352"/>
      <c r="J346" s="364"/>
      <c r="K346" s="74">
        <f t="shared" si="6"/>
        <v>0</v>
      </c>
    </row>
    <row r="347" spans="1:11" x14ac:dyDescent="0.2">
      <c r="A347" s="357">
        <v>342</v>
      </c>
      <c r="B347" s="347"/>
      <c r="C347" s="349"/>
      <c r="D347" s="350"/>
      <c r="E347" s="349"/>
      <c r="F347" s="351"/>
      <c r="G347" s="352"/>
      <c r="H347" s="353"/>
      <c r="I347" s="352"/>
      <c r="J347" s="364"/>
      <c r="K347" s="74">
        <f t="shared" si="6"/>
        <v>0</v>
      </c>
    </row>
    <row r="348" spans="1:11" x14ac:dyDescent="0.2">
      <c r="A348" s="357">
        <v>343</v>
      </c>
      <c r="B348" s="347"/>
      <c r="C348" s="349"/>
      <c r="D348" s="350"/>
      <c r="E348" s="349"/>
      <c r="F348" s="351"/>
      <c r="G348" s="352"/>
      <c r="H348" s="353"/>
      <c r="I348" s="352"/>
      <c r="J348" s="364"/>
      <c r="K348" s="74">
        <f t="shared" si="6"/>
        <v>0</v>
      </c>
    </row>
    <row r="349" spans="1:11" x14ac:dyDescent="0.2">
      <c r="A349" s="357">
        <v>344</v>
      </c>
      <c r="B349" s="347"/>
      <c r="C349" s="349"/>
      <c r="D349" s="350"/>
      <c r="E349" s="349"/>
      <c r="F349" s="351"/>
      <c r="G349" s="352"/>
      <c r="H349" s="353"/>
      <c r="I349" s="352"/>
      <c r="J349" s="364"/>
      <c r="K349" s="74">
        <f t="shared" si="6"/>
        <v>0</v>
      </c>
    </row>
    <row r="350" spans="1:11" x14ac:dyDescent="0.2">
      <c r="A350" s="357">
        <v>345</v>
      </c>
      <c r="B350" s="347"/>
      <c r="C350" s="349"/>
      <c r="D350" s="350"/>
      <c r="E350" s="349"/>
      <c r="F350" s="351"/>
      <c r="G350" s="352"/>
      <c r="H350" s="353"/>
      <c r="I350" s="352"/>
      <c r="J350" s="364"/>
      <c r="K350" s="74">
        <f t="shared" si="6"/>
        <v>0</v>
      </c>
    </row>
    <row r="351" spans="1:11" x14ac:dyDescent="0.2">
      <c r="A351" s="357">
        <v>346</v>
      </c>
      <c r="B351" s="347"/>
      <c r="C351" s="349"/>
      <c r="D351" s="350"/>
      <c r="E351" s="349"/>
      <c r="F351" s="351"/>
      <c r="G351" s="352"/>
      <c r="H351" s="353"/>
      <c r="I351" s="352"/>
      <c r="J351" s="364"/>
      <c r="K351" s="74">
        <f t="shared" si="6"/>
        <v>0</v>
      </c>
    </row>
    <row r="352" spans="1:11" x14ac:dyDescent="0.2">
      <c r="A352" s="357">
        <v>347</v>
      </c>
      <c r="B352" s="347"/>
      <c r="C352" s="349"/>
      <c r="D352" s="350"/>
      <c r="E352" s="349"/>
      <c r="F352" s="351"/>
      <c r="G352" s="352"/>
      <c r="H352" s="353"/>
      <c r="I352" s="352"/>
      <c r="J352" s="364"/>
      <c r="K352" s="74">
        <f t="shared" si="6"/>
        <v>0</v>
      </c>
    </row>
    <row r="353" spans="1:11" x14ac:dyDescent="0.2">
      <c r="A353" s="357">
        <v>348</v>
      </c>
      <c r="B353" s="347"/>
      <c r="C353" s="349"/>
      <c r="D353" s="350"/>
      <c r="E353" s="349"/>
      <c r="F353" s="351"/>
      <c r="G353" s="352"/>
      <c r="H353" s="353"/>
      <c r="I353" s="352"/>
      <c r="J353" s="364"/>
      <c r="K353" s="74">
        <f t="shared" si="6"/>
        <v>0</v>
      </c>
    </row>
    <row r="354" spans="1:11" x14ac:dyDescent="0.2">
      <c r="A354" s="357">
        <v>349</v>
      </c>
      <c r="B354" s="347"/>
      <c r="C354" s="349"/>
      <c r="D354" s="350"/>
      <c r="E354" s="349"/>
      <c r="F354" s="351"/>
      <c r="G354" s="352"/>
      <c r="H354" s="353"/>
      <c r="I354" s="352"/>
      <c r="J354" s="364"/>
      <c r="K354" s="74">
        <f t="shared" si="6"/>
        <v>0</v>
      </c>
    </row>
    <row r="355" spans="1:11" x14ac:dyDescent="0.2">
      <c r="A355" s="357">
        <v>350</v>
      </c>
      <c r="B355" s="347"/>
      <c r="C355" s="349"/>
      <c r="D355" s="350"/>
      <c r="E355" s="349"/>
      <c r="F355" s="351"/>
      <c r="G355" s="352"/>
      <c r="H355" s="353"/>
      <c r="I355" s="352"/>
      <c r="J355" s="364"/>
      <c r="K355" s="74">
        <f t="shared" si="6"/>
        <v>0</v>
      </c>
    </row>
    <row r="356" spans="1:11" x14ac:dyDescent="0.2">
      <c r="A356" s="357">
        <v>351</v>
      </c>
      <c r="B356" s="347"/>
      <c r="C356" s="349"/>
      <c r="D356" s="350"/>
      <c r="E356" s="349"/>
      <c r="F356" s="351"/>
      <c r="G356" s="352"/>
      <c r="H356" s="353"/>
      <c r="I356" s="352"/>
      <c r="J356" s="364"/>
      <c r="K356" s="74">
        <f t="shared" si="6"/>
        <v>0</v>
      </c>
    </row>
    <row r="357" spans="1:11" x14ac:dyDescent="0.2">
      <c r="A357" s="357">
        <v>352</v>
      </c>
      <c r="B357" s="347"/>
      <c r="C357" s="349"/>
      <c r="D357" s="350"/>
      <c r="E357" s="349"/>
      <c r="F357" s="351"/>
      <c r="G357" s="352"/>
      <c r="H357" s="353"/>
      <c r="I357" s="352"/>
      <c r="J357" s="364"/>
      <c r="K357" s="74">
        <f t="shared" si="6"/>
        <v>0</v>
      </c>
    </row>
    <row r="358" spans="1:11" x14ac:dyDescent="0.2">
      <c r="A358" s="357">
        <v>353</v>
      </c>
      <c r="B358" s="347"/>
      <c r="C358" s="349"/>
      <c r="D358" s="350"/>
      <c r="E358" s="349"/>
      <c r="F358" s="351"/>
      <c r="G358" s="352"/>
      <c r="H358" s="353"/>
      <c r="I358" s="352"/>
      <c r="J358" s="364"/>
      <c r="K358" s="74">
        <f t="shared" si="6"/>
        <v>0</v>
      </c>
    </row>
    <row r="359" spans="1:11" x14ac:dyDescent="0.2">
      <c r="A359" s="357">
        <v>354</v>
      </c>
      <c r="B359" s="347"/>
      <c r="C359" s="349"/>
      <c r="D359" s="350"/>
      <c r="E359" s="349"/>
      <c r="F359" s="351"/>
      <c r="G359" s="352"/>
      <c r="H359" s="353"/>
      <c r="I359" s="352"/>
      <c r="J359" s="364"/>
      <c r="K359" s="74">
        <f t="shared" si="6"/>
        <v>0</v>
      </c>
    </row>
    <row r="360" spans="1:11" x14ac:dyDescent="0.2">
      <c r="A360" s="357">
        <v>355</v>
      </c>
      <c r="B360" s="347"/>
      <c r="C360" s="349"/>
      <c r="D360" s="350"/>
      <c r="E360" s="349"/>
      <c r="F360" s="351"/>
      <c r="G360" s="352"/>
      <c r="H360" s="353"/>
      <c r="I360" s="352"/>
      <c r="J360" s="364"/>
      <c r="K360" s="74">
        <f t="shared" si="6"/>
        <v>0</v>
      </c>
    </row>
    <row r="361" spans="1:11" x14ac:dyDescent="0.2">
      <c r="A361" s="357">
        <v>356</v>
      </c>
      <c r="B361" s="347"/>
      <c r="C361" s="349"/>
      <c r="D361" s="350"/>
      <c r="E361" s="349"/>
      <c r="F361" s="351"/>
      <c r="G361" s="352"/>
      <c r="H361" s="353"/>
      <c r="I361" s="352"/>
      <c r="J361" s="364"/>
      <c r="K361" s="74">
        <f t="shared" si="6"/>
        <v>0</v>
      </c>
    </row>
    <row r="362" spans="1:11" x14ac:dyDescent="0.2">
      <c r="A362" s="357">
        <v>357</v>
      </c>
      <c r="B362" s="347"/>
      <c r="C362" s="349"/>
      <c r="D362" s="350"/>
      <c r="E362" s="349"/>
      <c r="F362" s="351"/>
      <c r="G362" s="352"/>
      <c r="H362" s="353"/>
      <c r="I362" s="352"/>
      <c r="J362" s="364"/>
      <c r="K362" s="74">
        <f t="shared" si="6"/>
        <v>0</v>
      </c>
    </row>
    <row r="363" spans="1:11" x14ac:dyDescent="0.2">
      <c r="A363" s="357">
        <v>358</v>
      </c>
      <c r="B363" s="347"/>
      <c r="C363" s="349"/>
      <c r="D363" s="350"/>
      <c r="E363" s="349"/>
      <c r="F363" s="351"/>
      <c r="G363" s="352"/>
      <c r="H363" s="353"/>
      <c r="I363" s="352"/>
      <c r="J363" s="364"/>
      <c r="K363" s="74">
        <f t="shared" si="6"/>
        <v>0</v>
      </c>
    </row>
    <row r="364" spans="1:11" x14ac:dyDescent="0.2">
      <c r="A364" s="357">
        <v>359</v>
      </c>
      <c r="B364" s="347"/>
      <c r="C364" s="349"/>
      <c r="D364" s="350"/>
      <c r="E364" s="349"/>
      <c r="F364" s="351"/>
      <c r="G364" s="352"/>
      <c r="H364" s="353"/>
      <c r="I364" s="352"/>
      <c r="J364" s="364"/>
      <c r="K364" s="74">
        <f t="shared" si="6"/>
        <v>0</v>
      </c>
    </row>
    <row r="365" spans="1:11" x14ac:dyDescent="0.2">
      <c r="A365" s="357">
        <v>360</v>
      </c>
      <c r="B365" s="347"/>
      <c r="C365" s="349"/>
      <c r="D365" s="350"/>
      <c r="E365" s="349"/>
      <c r="F365" s="351"/>
      <c r="G365" s="352"/>
      <c r="H365" s="353"/>
      <c r="I365" s="352"/>
      <c r="J365" s="364"/>
      <c r="K365" s="74">
        <f t="shared" si="6"/>
        <v>0</v>
      </c>
    </row>
    <row r="366" spans="1:11" x14ac:dyDescent="0.2">
      <c r="A366" s="357">
        <v>361</v>
      </c>
      <c r="B366" s="347"/>
      <c r="C366" s="349"/>
      <c r="D366" s="350"/>
      <c r="E366" s="349"/>
      <c r="F366" s="351"/>
      <c r="G366" s="352"/>
      <c r="H366" s="353"/>
      <c r="I366" s="352"/>
      <c r="J366" s="364"/>
      <c r="K366" s="74">
        <f t="shared" si="6"/>
        <v>0</v>
      </c>
    </row>
    <row r="367" spans="1:11" x14ac:dyDescent="0.2">
      <c r="A367" s="357">
        <v>362</v>
      </c>
      <c r="B367" s="347"/>
      <c r="C367" s="349"/>
      <c r="D367" s="350"/>
      <c r="E367" s="349"/>
      <c r="F367" s="351"/>
      <c r="G367" s="352"/>
      <c r="H367" s="353"/>
      <c r="I367" s="352"/>
      <c r="J367" s="364"/>
      <c r="K367" s="74">
        <f t="shared" si="6"/>
        <v>0</v>
      </c>
    </row>
    <row r="368" spans="1:11" x14ac:dyDescent="0.2">
      <c r="A368" s="357">
        <v>363</v>
      </c>
      <c r="B368" s="347"/>
      <c r="C368" s="349"/>
      <c r="D368" s="350"/>
      <c r="E368" s="349"/>
      <c r="F368" s="351"/>
      <c r="G368" s="352"/>
      <c r="H368" s="353"/>
      <c r="I368" s="352"/>
      <c r="J368" s="364"/>
      <c r="K368" s="74">
        <f t="shared" si="6"/>
        <v>0</v>
      </c>
    </row>
    <row r="369" spans="1:11" x14ac:dyDescent="0.2">
      <c r="A369" s="357">
        <v>364</v>
      </c>
      <c r="B369" s="347"/>
      <c r="C369" s="349"/>
      <c r="D369" s="350"/>
      <c r="E369" s="349"/>
      <c r="F369" s="351"/>
      <c r="G369" s="352"/>
      <c r="H369" s="353"/>
      <c r="I369" s="352"/>
      <c r="J369" s="364"/>
      <c r="K369" s="74">
        <f t="shared" si="6"/>
        <v>0</v>
      </c>
    </row>
    <row r="370" spans="1:11" x14ac:dyDescent="0.2">
      <c r="A370" s="357">
        <v>365</v>
      </c>
      <c r="B370" s="347"/>
      <c r="C370" s="349"/>
      <c r="D370" s="350"/>
      <c r="E370" s="349"/>
      <c r="F370" s="351"/>
      <c r="G370" s="352"/>
      <c r="H370" s="353"/>
      <c r="I370" s="352"/>
      <c r="J370" s="364"/>
      <c r="K370" s="74">
        <f t="shared" si="6"/>
        <v>0</v>
      </c>
    </row>
    <row r="371" spans="1:11" x14ac:dyDescent="0.2">
      <c r="A371" s="357">
        <v>366</v>
      </c>
      <c r="B371" s="347"/>
      <c r="C371" s="349"/>
      <c r="D371" s="350"/>
      <c r="E371" s="349"/>
      <c r="F371" s="351"/>
      <c r="G371" s="352"/>
      <c r="H371" s="353"/>
      <c r="I371" s="352"/>
      <c r="J371" s="364"/>
      <c r="K371" s="74">
        <f t="shared" si="6"/>
        <v>0</v>
      </c>
    </row>
    <row r="372" spans="1:11" x14ac:dyDescent="0.2">
      <c r="A372" s="357">
        <v>367</v>
      </c>
      <c r="B372" s="347"/>
      <c r="C372" s="349"/>
      <c r="D372" s="350"/>
      <c r="E372" s="349"/>
      <c r="F372" s="351"/>
      <c r="G372" s="352"/>
      <c r="H372" s="353"/>
      <c r="I372" s="352"/>
      <c r="J372" s="364"/>
      <c r="K372" s="74">
        <f t="shared" si="6"/>
        <v>0</v>
      </c>
    </row>
    <row r="373" spans="1:11" x14ac:dyDescent="0.2">
      <c r="A373" s="357">
        <v>368</v>
      </c>
      <c r="B373" s="347"/>
      <c r="C373" s="349"/>
      <c r="D373" s="350"/>
      <c r="E373" s="349"/>
      <c r="F373" s="351"/>
      <c r="G373" s="352"/>
      <c r="H373" s="353"/>
      <c r="I373" s="352"/>
      <c r="J373" s="364"/>
      <c r="K373" s="74">
        <f t="shared" si="6"/>
        <v>0</v>
      </c>
    </row>
    <row r="374" spans="1:11" x14ac:dyDescent="0.2">
      <c r="A374" s="357">
        <v>369</v>
      </c>
      <c r="B374" s="347"/>
      <c r="C374" s="349"/>
      <c r="D374" s="350"/>
      <c r="E374" s="349"/>
      <c r="F374" s="351"/>
      <c r="G374" s="352"/>
      <c r="H374" s="353"/>
      <c r="I374" s="352"/>
      <c r="J374" s="364"/>
      <c r="K374" s="74">
        <f t="shared" si="6"/>
        <v>0</v>
      </c>
    </row>
    <row r="375" spans="1:11" x14ac:dyDescent="0.2">
      <c r="A375" s="357">
        <v>370</v>
      </c>
      <c r="B375" s="347"/>
      <c r="C375" s="349"/>
      <c r="D375" s="350"/>
      <c r="E375" s="349"/>
      <c r="F375" s="351"/>
      <c r="G375" s="352"/>
      <c r="H375" s="353"/>
      <c r="I375" s="352"/>
      <c r="J375" s="364"/>
      <c r="K375" s="74">
        <f t="shared" si="6"/>
        <v>0</v>
      </c>
    </row>
    <row r="376" spans="1:11" x14ac:dyDescent="0.2">
      <c r="A376" s="357">
        <v>371</v>
      </c>
      <c r="B376" s="347"/>
      <c r="C376" s="349"/>
      <c r="D376" s="350"/>
      <c r="E376" s="349"/>
      <c r="F376" s="351"/>
      <c r="G376" s="352"/>
      <c r="H376" s="353"/>
      <c r="I376" s="352"/>
      <c r="J376" s="364"/>
      <c r="K376" s="74">
        <f t="shared" si="6"/>
        <v>0</v>
      </c>
    </row>
    <row r="377" spans="1:11" x14ac:dyDescent="0.2">
      <c r="A377" s="357">
        <v>372</v>
      </c>
      <c r="B377" s="347"/>
      <c r="C377" s="349"/>
      <c r="D377" s="350"/>
      <c r="E377" s="349"/>
      <c r="F377" s="351"/>
      <c r="G377" s="352"/>
      <c r="H377" s="353"/>
      <c r="I377" s="352"/>
      <c r="J377" s="364"/>
      <c r="K377" s="74">
        <f t="shared" si="6"/>
        <v>0</v>
      </c>
    </row>
    <row r="378" spans="1:11" x14ac:dyDescent="0.2">
      <c r="A378" s="357">
        <v>373</v>
      </c>
      <c r="B378" s="347"/>
      <c r="C378" s="349"/>
      <c r="D378" s="350"/>
      <c r="E378" s="349"/>
      <c r="F378" s="351"/>
      <c r="G378" s="352"/>
      <c r="H378" s="353"/>
      <c r="I378" s="352"/>
      <c r="J378" s="364"/>
      <c r="K378" s="74">
        <f t="shared" si="6"/>
        <v>0</v>
      </c>
    </row>
    <row r="379" spans="1:11" x14ac:dyDescent="0.2">
      <c r="A379" s="357">
        <v>374</v>
      </c>
      <c r="B379" s="347"/>
      <c r="C379" s="349"/>
      <c r="D379" s="350"/>
      <c r="E379" s="349"/>
      <c r="F379" s="351"/>
      <c r="G379" s="352"/>
      <c r="H379" s="353"/>
      <c r="I379" s="352"/>
      <c r="J379" s="364"/>
      <c r="K379" s="74">
        <f t="shared" si="6"/>
        <v>0</v>
      </c>
    </row>
    <row r="380" spans="1:11" x14ac:dyDescent="0.2">
      <c r="A380" s="357">
        <v>375</v>
      </c>
      <c r="B380" s="347"/>
      <c r="C380" s="349"/>
      <c r="D380" s="350"/>
      <c r="E380" s="349"/>
      <c r="F380" s="351"/>
      <c r="G380" s="352"/>
      <c r="H380" s="353"/>
      <c r="I380" s="352"/>
      <c r="J380" s="364"/>
      <c r="K380" s="74">
        <f t="shared" si="6"/>
        <v>0</v>
      </c>
    </row>
    <row r="381" spans="1:11" x14ac:dyDescent="0.2">
      <c r="A381" s="357">
        <v>376</v>
      </c>
      <c r="B381" s="347"/>
      <c r="C381" s="349"/>
      <c r="D381" s="350"/>
      <c r="E381" s="349"/>
      <c r="F381" s="351"/>
      <c r="G381" s="352"/>
      <c r="H381" s="353"/>
      <c r="I381" s="352"/>
      <c r="J381" s="364"/>
      <c r="K381" s="74">
        <f t="shared" si="6"/>
        <v>0</v>
      </c>
    </row>
    <row r="382" spans="1:11" x14ac:dyDescent="0.2">
      <c r="A382" s="357">
        <v>377</v>
      </c>
      <c r="B382" s="347"/>
      <c r="C382" s="349"/>
      <c r="D382" s="350"/>
      <c r="E382" s="349"/>
      <c r="F382" s="351"/>
      <c r="G382" s="352"/>
      <c r="H382" s="353"/>
      <c r="I382" s="352"/>
      <c r="J382" s="364"/>
      <c r="K382" s="74">
        <f t="shared" si="6"/>
        <v>0</v>
      </c>
    </row>
    <row r="383" spans="1:11" x14ac:dyDescent="0.2">
      <c r="A383" s="357">
        <v>378</v>
      </c>
      <c r="B383" s="347"/>
      <c r="C383" s="349"/>
      <c r="D383" s="350"/>
      <c r="E383" s="349"/>
      <c r="F383" s="351"/>
      <c r="G383" s="352"/>
      <c r="H383" s="353"/>
      <c r="I383" s="352"/>
      <c r="J383" s="364"/>
      <c r="K383" s="74">
        <f t="shared" si="6"/>
        <v>0</v>
      </c>
    </row>
    <row r="384" spans="1:11" x14ac:dyDescent="0.2">
      <c r="A384" s="357">
        <v>379</v>
      </c>
      <c r="B384" s="347"/>
      <c r="C384" s="349"/>
      <c r="D384" s="350"/>
      <c r="E384" s="349"/>
      <c r="F384" s="351"/>
      <c r="G384" s="352"/>
      <c r="H384" s="353"/>
      <c r="I384" s="352"/>
      <c r="J384" s="364"/>
      <c r="K384" s="74">
        <f t="shared" si="6"/>
        <v>0</v>
      </c>
    </row>
    <row r="385" spans="1:11" x14ac:dyDescent="0.2">
      <c r="A385" s="357">
        <v>380</v>
      </c>
      <c r="B385" s="347"/>
      <c r="C385" s="349"/>
      <c r="D385" s="350"/>
      <c r="E385" s="349"/>
      <c r="F385" s="351"/>
      <c r="G385" s="352"/>
      <c r="H385" s="353"/>
      <c r="I385" s="352"/>
      <c r="J385" s="364"/>
      <c r="K385" s="74">
        <f t="shared" si="6"/>
        <v>0</v>
      </c>
    </row>
    <row r="386" spans="1:11" x14ac:dyDescent="0.2">
      <c r="A386" s="357">
        <v>381</v>
      </c>
      <c r="B386" s="347"/>
      <c r="C386" s="349"/>
      <c r="D386" s="350"/>
      <c r="E386" s="349"/>
      <c r="F386" s="351"/>
      <c r="G386" s="352"/>
      <c r="H386" s="353"/>
      <c r="I386" s="352"/>
      <c r="J386" s="364"/>
      <c r="K386" s="74">
        <f t="shared" si="6"/>
        <v>0</v>
      </c>
    </row>
    <row r="387" spans="1:11" x14ac:dyDescent="0.2">
      <c r="A387" s="357">
        <v>382</v>
      </c>
      <c r="B387" s="347"/>
      <c r="C387" s="349"/>
      <c r="D387" s="350"/>
      <c r="E387" s="349"/>
      <c r="F387" s="351"/>
      <c r="G387" s="352"/>
      <c r="H387" s="353"/>
      <c r="I387" s="352"/>
      <c r="J387" s="364"/>
      <c r="K387" s="74">
        <f t="shared" si="6"/>
        <v>0</v>
      </c>
    </row>
    <row r="388" spans="1:11" x14ac:dyDescent="0.2">
      <c r="A388" s="357">
        <v>383</v>
      </c>
      <c r="B388" s="347"/>
      <c r="C388" s="349"/>
      <c r="D388" s="350"/>
      <c r="E388" s="349"/>
      <c r="F388" s="351"/>
      <c r="G388" s="352"/>
      <c r="H388" s="353"/>
      <c r="I388" s="352"/>
      <c r="J388" s="364"/>
      <c r="K388" s="74">
        <f t="shared" si="6"/>
        <v>0</v>
      </c>
    </row>
    <row r="389" spans="1:11" x14ac:dyDescent="0.2">
      <c r="A389" s="357">
        <v>384</v>
      </c>
      <c r="B389" s="347"/>
      <c r="C389" s="349"/>
      <c r="D389" s="350"/>
      <c r="E389" s="349"/>
      <c r="F389" s="351"/>
      <c r="G389" s="352"/>
      <c r="H389" s="353"/>
      <c r="I389" s="352"/>
      <c r="J389" s="364"/>
      <c r="K389" s="74">
        <f t="shared" si="6"/>
        <v>0</v>
      </c>
    </row>
    <row r="390" spans="1:11" x14ac:dyDescent="0.2">
      <c r="A390" s="357">
        <v>385</v>
      </c>
      <c r="B390" s="347"/>
      <c r="C390" s="349"/>
      <c r="D390" s="350"/>
      <c r="E390" s="349"/>
      <c r="F390" s="351"/>
      <c r="G390" s="352"/>
      <c r="H390" s="353"/>
      <c r="I390" s="352"/>
      <c r="J390" s="364"/>
      <c r="K390" s="74">
        <f t="shared" si="6"/>
        <v>0</v>
      </c>
    </row>
    <row r="391" spans="1:11" x14ac:dyDescent="0.2">
      <c r="A391" s="357">
        <v>386</v>
      </c>
      <c r="B391" s="347"/>
      <c r="C391" s="349"/>
      <c r="D391" s="350"/>
      <c r="E391" s="349"/>
      <c r="F391" s="351"/>
      <c r="G391" s="352"/>
      <c r="H391" s="353"/>
      <c r="I391" s="352"/>
      <c r="J391" s="364"/>
      <c r="K391" s="74">
        <f t="shared" si="6"/>
        <v>0</v>
      </c>
    </row>
    <row r="392" spans="1:11" x14ac:dyDescent="0.2">
      <c r="A392" s="357">
        <v>387</v>
      </c>
      <c r="B392" s="347"/>
      <c r="C392" s="349"/>
      <c r="D392" s="350"/>
      <c r="E392" s="349"/>
      <c r="F392" s="351"/>
      <c r="G392" s="352"/>
      <c r="H392" s="353"/>
      <c r="I392" s="352"/>
      <c r="J392" s="364"/>
      <c r="K392" s="74">
        <f t="shared" si="6"/>
        <v>0</v>
      </c>
    </row>
    <row r="393" spans="1:11" x14ac:dyDescent="0.2">
      <c r="A393" s="357">
        <v>388</v>
      </c>
      <c r="B393" s="347"/>
      <c r="C393" s="349"/>
      <c r="D393" s="350"/>
      <c r="E393" s="349"/>
      <c r="F393" s="351"/>
      <c r="G393" s="352"/>
      <c r="H393" s="353"/>
      <c r="I393" s="352"/>
      <c r="J393" s="364"/>
      <c r="K393" s="74">
        <f t="shared" si="6"/>
        <v>0</v>
      </c>
    </row>
    <row r="394" spans="1:11" x14ac:dyDescent="0.2">
      <c r="A394" s="357">
        <v>389</v>
      </c>
      <c r="B394" s="347"/>
      <c r="C394" s="349"/>
      <c r="D394" s="350"/>
      <c r="E394" s="349"/>
      <c r="F394" s="351"/>
      <c r="G394" s="352"/>
      <c r="H394" s="353"/>
      <c r="I394" s="352"/>
      <c r="J394" s="364"/>
      <c r="K394" s="74">
        <f t="shared" ref="K394:K457" si="7">IF(B394=0,0,MONTH(B394)-$K$1+1)</f>
        <v>0</v>
      </c>
    </row>
    <row r="395" spans="1:11" x14ac:dyDescent="0.2">
      <c r="A395" s="357">
        <v>390</v>
      </c>
      <c r="B395" s="347"/>
      <c r="C395" s="349"/>
      <c r="D395" s="350"/>
      <c r="E395" s="349"/>
      <c r="F395" s="351"/>
      <c r="G395" s="352"/>
      <c r="H395" s="353"/>
      <c r="I395" s="352"/>
      <c r="J395" s="364"/>
      <c r="K395" s="74">
        <f t="shared" si="7"/>
        <v>0</v>
      </c>
    </row>
    <row r="396" spans="1:11" x14ac:dyDescent="0.2">
      <c r="A396" s="357">
        <v>391</v>
      </c>
      <c r="B396" s="347"/>
      <c r="C396" s="349"/>
      <c r="D396" s="350"/>
      <c r="E396" s="349"/>
      <c r="F396" s="351"/>
      <c r="G396" s="352"/>
      <c r="H396" s="353"/>
      <c r="I396" s="352"/>
      <c r="J396" s="364"/>
      <c r="K396" s="74">
        <f t="shared" si="7"/>
        <v>0</v>
      </c>
    </row>
    <row r="397" spans="1:11" x14ac:dyDescent="0.2">
      <c r="A397" s="357">
        <v>392</v>
      </c>
      <c r="B397" s="347"/>
      <c r="C397" s="349"/>
      <c r="D397" s="350"/>
      <c r="E397" s="349"/>
      <c r="F397" s="351"/>
      <c r="G397" s="352"/>
      <c r="H397" s="353"/>
      <c r="I397" s="352"/>
      <c r="J397" s="364"/>
      <c r="K397" s="74">
        <f t="shared" si="7"/>
        <v>0</v>
      </c>
    </row>
    <row r="398" spans="1:11" x14ac:dyDescent="0.2">
      <c r="A398" s="357">
        <v>393</v>
      </c>
      <c r="B398" s="347"/>
      <c r="C398" s="349"/>
      <c r="D398" s="350"/>
      <c r="E398" s="349"/>
      <c r="F398" s="351"/>
      <c r="G398" s="352"/>
      <c r="H398" s="353"/>
      <c r="I398" s="352"/>
      <c r="J398" s="364"/>
      <c r="K398" s="74">
        <f t="shared" si="7"/>
        <v>0</v>
      </c>
    </row>
    <row r="399" spans="1:11" x14ac:dyDescent="0.2">
      <c r="A399" s="357">
        <v>394</v>
      </c>
      <c r="B399" s="347"/>
      <c r="C399" s="349"/>
      <c r="D399" s="350"/>
      <c r="E399" s="349"/>
      <c r="F399" s="351"/>
      <c r="G399" s="352"/>
      <c r="H399" s="353"/>
      <c r="I399" s="352"/>
      <c r="J399" s="364"/>
      <c r="K399" s="74">
        <f t="shared" si="7"/>
        <v>0</v>
      </c>
    </row>
    <row r="400" spans="1:11" x14ac:dyDescent="0.2">
      <c r="A400" s="357">
        <v>395</v>
      </c>
      <c r="B400" s="347"/>
      <c r="C400" s="349"/>
      <c r="D400" s="350"/>
      <c r="E400" s="349"/>
      <c r="F400" s="351"/>
      <c r="G400" s="352"/>
      <c r="H400" s="353"/>
      <c r="I400" s="352"/>
      <c r="J400" s="364"/>
      <c r="K400" s="74">
        <f t="shared" si="7"/>
        <v>0</v>
      </c>
    </row>
    <row r="401" spans="1:11" x14ac:dyDescent="0.2">
      <c r="A401" s="357">
        <v>396</v>
      </c>
      <c r="B401" s="347"/>
      <c r="C401" s="349"/>
      <c r="D401" s="350"/>
      <c r="E401" s="349"/>
      <c r="F401" s="351"/>
      <c r="G401" s="352"/>
      <c r="H401" s="353"/>
      <c r="I401" s="352"/>
      <c r="J401" s="364"/>
      <c r="K401" s="74">
        <f t="shared" si="7"/>
        <v>0</v>
      </c>
    </row>
    <row r="402" spans="1:11" x14ac:dyDescent="0.2">
      <c r="A402" s="357">
        <v>397</v>
      </c>
      <c r="B402" s="347"/>
      <c r="C402" s="349"/>
      <c r="D402" s="350"/>
      <c r="E402" s="349"/>
      <c r="F402" s="351"/>
      <c r="G402" s="352"/>
      <c r="H402" s="353"/>
      <c r="I402" s="352"/>
      <c r="J402" s="364"/>
      <c r="K402" s="74">
        <f t="shared" si="7"/>
        <v>0</v>
      </c>
    </row>
    <row r="403" spans="1:11" x14ac:dyDescent="0.2">
      <c r="A403" s="357">
        <v>398</v>
      </c>
      <c r="B403" s="347"/>
      <c r="C403" s="349"/>
      <c r="D403" s="350"/>
      <c r="E403" s="349"/>
      <c r="F403" s="351"/>
      <c r="G403" s="352"/>
      <c r="H403" s="353"/>
      <c r="I403" s="352"/>
      <c r="J403" s="364"/>
      <c r="K403" s="74">
        <f t="shared" si="7"/>
        <v>0</v>
      </c>
    </row>
    <row r="404" spans="1:11" x14ac:dyDescent="0.2">
      <c r="A404" s="357">
        <v>399</v>
      </c>
      <c r="B404" s="347"/>
      <c r="C404" s="349"/>
      <c r="D404" s="350"/>
      <c r="E404" s="349"/>
      <c r="F404" s="351"/>
      <c r="G404" s="352"/>
      <c r="H404" s="353"/>
      <c r="I404" s="352"/>
      <c r="J404" s="364"/>
      <c r="K404" s="74">
        <f t="shared" si="7"/>
        <v>0</v>
      </c>
    </row>
    <row r="405" spans="1:11" x14ac:dyDescent="0.2">
      <c r="A405" s="357">
        <v>400</v>
      </c>
      <c r="B405" s="347"/>
      <c r="C405" s="349"/>
      <c r="D405" s="350"/>
      <c r="E405" s="349"/>
      <c r="F405" s="351"/>
      <c r="G405" s="352"/>
      <c r="H405" s="353"/>
      <c r="I405" s="352"/>
      <c r="J405" s="364"/>
      <c r="K405" s="74">
        <f t="shared" si="7"/>
        <v>0</v>
      </c>
    </row>
    <row r="406" spans="1:11" x14ac:dyDescent="0.2">
      <c r="A406" s="357">
        <v>401</v>
      </c>
      <c r="B406" s="347"/>
      <c r="C406" s="349"/>
      <c r="D406" s="350"/>
      <c r="E406" s="349"/>
      <c r="F406" s="351"/>
      <c r="G406" s="352"/>
      <c r="H406" s="353"/>
      <c r="I406" s="352"/>
      <c r="J406" s="364"/>
      <c r="K406" s="74">
        <f t="shared" si="7"/>
        <v>0</v>
      </c>
    </row>
    <row r="407" spans="1:11" x14ac:dyDescent="0.2">
      <c r="A407" s="357">
        <v>402</v>
      </c>
      <c r="B407" s="347"/>
      <c r="C407" s="349"/>
      <c r="D407" s="350"/>
      <c r="E407" s="349"/>
      <c r="F407" s="351"/>
      <c r="G407" s="352"/>
      <c r="H407" s="353"/>
      <c r="I407" s="352"/>
      <c r="J407" s="364"/>
      <c r="K407" s="74">
        <f t="shared" si="7"/>
        <v>0</v>
      </c>
    </row>
    <row r="408" spans="1:11" x14ac:dyDescent="0.2">
      <c r="A408" s="357">
        <v>403</v>
      </c>
      <c r="B408" s="347"/>
      <c r="C408" s="349"/>
      <c r="D408" s="350"/>
      <c r="E408" s="349"/>
      <c r="F408" s="351"/>
      <c r="G408" s="352"/>
      <c r="H408" s="353"/>
      <c r="I408" s="352"/>
      <c r="J408" s="364"/>
      <c r="K408" s="74">
        <f t="shared" si="7"/>
        <v>0</v>
      </c>
    </row>
    <row r="409" spans="1:11" x14ac:dyDescent="0.2">
      <c r="A409" s="357">
        <v>404</v>
      </c>
      <c r="B409" s="347"/>
      <c r="C409" s="349"/>
      <c r="D409" s="350"/>
      <c r="E409" s="349"/>
      <c r="F409" s="351"/>
      <c r="G409" s="352"/>
      <c r="H409" s="353"/>
      <c r="I409" s="352"/>
      <c r="J409" s="364"/>
      <c r="K409" s="74">
        <f t="shared" si="7"/>
        <v>0</v>
      </c>
    </row>
    <row r="410" spans="1:11" x14ac:dyDescent="0.2">
      <c r="A410" s="357">
        <v>405</v>
      </c>
      <c r="B410" s="347"/>
      <c r="C410" s="349"/>
      <c r="D410" s="350"/>
      <c r="E410" s="349"/>
      <c r="F410" s="351"/>
      <c r="G410" s="352"/>
      <c r="H410" s="353"/>
      <c r="I410" s="352"/>
      <c r="J410" s="364"/>
      <c r="K410" s="74">
        <f t="shared" si="7"/>
        <v>0</v>
      </c>
    </row>
    <row r="411" spans="1:11" x14ac:dyDescent="0.2">
      <c r="A411" s="357">
        <v>406</v>
      </c>
      <c r="B411" s="347"/>
      <c r="C411" s="349"/>
      <c r="D411" s="350"/>
      <c r="E411" s="349"/>
      <c r="F411" s="351"/>
      <c r="G411" s="352"/>
      <c r="H411" s="353"/>
      <c r="I411" s="352"/>
      <c r="J411" s="364"/>
      <c r="K411" s="74">
        <f t="shared" si="7"/>
        <v>0</v>
      </c>
    </row>
    <row r="412" spans="1:11" x14ac:dyDescent="0.2">
      <c r="A412" s="357">
        <v>407</v>
      </c>
      <c r="B412" s="347"/>
      <c r="C412" s="349"/>
      <c r="D412" s="350"/>
      <c r="E412" s="349"/>
      <c r="F412" s="351"/>
      <c r="G412" s="352"/>
      <c r="H412" s="353"/>
      <c r="I412" s="352"/>
      <c r="J412" s="364"/>
      <c r="K412" s="74">
        <f t="shared" si="7"/>
        <v>0</v>
      </c>
    </row>
    <row r="413" spans="1:11" x14ac:dyDescent="0.2">
      <c r="A413" s="357">
        <v>408</v>
      </c>
      <c r="B413" s="347"/>
      <c r="C413" s="349"/>
      <c r="D413" s="350"/>
      <c r="E413" s="349"/>
      <c r="F413" s="351"/>
      <c r="G413" s="352"/>
      <c r="H413" s="353"/>
      <c r="I413" s="352"/>
      <c r="J413" s="364"/>
      <c r="K413" s="74">
        <f t="shared" si="7"/>
        <v>0</v>
      </c>
    </row>
    <row r="414" spans="1:11" x14ac:dyDescent="0.2">
      <c r="A414" s="357">
        <v>409</v>
      </c>
      <c r="B414" s="347"/>
      <c r="C414" s="349"/>
      <c r="D414" s="350"/>
      <c r="E414" s="349"/>
      <c r="F414" s="351"/>
      <c r="G414" s="352"/>
      <c r="H414" s="353"/>
      <c r="I414" s="352"/>
      <c r="J414" s="364"/>
      <c r="K414" s="74">
        <f t="shared" si="7"/>
        <v>0</v>
      </c>
    </row>
    <row r="415" spans="1:11" x14ac:dyDescent="0.2">
      <c r="A415" s="357">
        <v>410</v>
      </c>
      <c r="B415" s="347"/>
      <c r="C415" s="349"/>
      <c r="D415" s="350"/>
      <c r="E415" s="349"/>
      <c r="F415" s="351"/>
      <c r="G415" s="352"/>
      <c r="H415" s="353"/>
      <c r="I415" s="352"/>
      <c r="J415" s="364"/>
      <c r="K415" s="74">
        <f t="shared" si="7"/>
        <v>0</v>
      </c>
    </row>
    <row r="416" spans="1:11" x14ac:dyDescent="0.2">
      <c r="A416" s="357">
        <v>411</v>
      </c>
      <c r="B416" s="347"/>
      <c r="C416" s="349"/>
      <c r="D416" s="350"/>
      <c r="E416" s="349"/>
      <c r="F416" s="351"/>
      <c r="G416" s="352"/>
      <c r="H416" s="353"/>
      <c r="I416" s="352"/>
      <c r="J416" s="364"/>
      <c r="K416" s="74">
        <f t="shared" si="7"/>
        <v>0</v>
      </c>
    </row>
    <row r="417" spans="1:11" x14ac:dyDescent="0.2">
      <c r="A417" s="357">
        <v>412</v>
      </c>
      <c r="B417" s="347"/>
      <c r="C417" s="349"/>
      <c r="D417" s="350"/>
      <c r="E417" s="349"/>
      <c r="F417" s="351"/>
      <c r="G417" s="352"/>
      <c r="H417" s="353"/>
      <c r="I417" s="352"/>
      <c r="J417" s="364"/>
      <c r="K417" s="74">
        <f t="shared" si="7"/>
        <v>0</v>
      </c>
    </row>
    <row r="418" spans="1:11" x14ac:dyDescent="0.2">
      <c r="A418" s="357">
        <v>413</v>
      </c>
      <c r="B418" s="347"/>
      <c r="C418" s="349"/>
      <c r="D418" s="350"/>
      <c r="E418" s="349"/>
      <c r="F418" s="351"/>
      <c r="G418" s="352"/>
      <c r="H418" s="353"/>
      <c r="I418" s="352"/>
      <c r="J418" s="364"/>
      <c r="K418" s="74">
        <f t="shared" si="7"/>
        <v>0</v>
      </c>
    </row>
    <row r="419" spans="1:11" x14ac:dyDescent="0.2">
      <c r="A419" s="357">
        <v>414</v>
      </c>
      <c r="B419" s="347"/>
      <c r="C419" s="349"/>
      <c r="D419" s="350"/>
      <c r="E419" s="349"/>
      <c r="F419" s="351"/>
      <c r="G419" s="352"/>
      <c r="H419" s="353"/>
      <c r="I419" s="352"/>
      <c r="J419" s="364"/>
      <c r="K419" s="74">
        <f t="shared" si="7"/>
        <v>0</v>
      </c>
    </row>
    <row r="420" spans="1:11" x14ac:dyDescent="0.2">
      <c r="A420" s="357">
        <v>415</v>
      </c>
      <c r="B420" s="347"/>
      <c r="C420" s="349"/>
      <c r="D420" s="350"/>
      <c r="E420" s="349"/>
      <c r="F420" s="351"/>
      <c r="G420" s="352"/>
      <c r="H420" s="353"/>
      <c r="I420" s="352"/>
      <c r="J420" s="364"/>
      <c r="K420" s="74">
        <f t="shared" si="7"/>
        <v>0</v>
      </c>
    </row>
    <row r="421" spans="1:11" x14ac:dyDescent="0.2">
      <c r="A421" s="357">
        <v>416</v>
      </c>
      <c r="B421" s="347"/>
      <c r="C421" s="349"/>
      <c r="D421" s="350"/>
      <c r="E421" s="349"/>
      <c r="F421" s="351"/>
      <c r="G421" s="352"/>
      <c r="H421" s="353"/>
      <c r="I421" s="352"/>
      <c r="J421" s="364"/>
      <c r="K421" s="74">
        <f t="shared" si="7"/>
        <v>0</v>
      </c>
    </row>
    <row r="422" spans="1:11" x14ac:dyDescent="0.2">
      <c r="A422" s="357">
        <v>417</v>
      </c>
      <c r="B422" s="347"/>
      <c r="C422" s="349"/>
      <c r="D422" s="350"/>
      <c r="E422" s="349"/>
      <c r="F422" s="351"/>
      <c r="G422" s="352"/>
      <c r="H422" s="353"/>
      <c r="I422" s="352"/>
      <c r="J422" s="364"/>
      <c r="K422" s="74">
        <f t="shared" si="7"/>
        <v>0</v>
      </c>
    </row>
    <row r="423" spans="1:11" x14ac:dyDescent="0.2">
      <c r="A423" s="357">
        <v>418</v>
      </c>
      <c r="B423" s="347"/>
      <c r="C423" s="349"/>
      <c r="D423" s="350"/>
      <c r="E423" s="349"/>
      <c r="F423" s="351"/>
      <c r="G423" s="352"/>
      <c r="H423" s="353"/>
      <c r="I423" s="352"/>
      <c r="J423" s="364"/>
      <c r="K423" s="74">
        <f t="shared" si="7"/>
        <v>0</v>
      </c>
    </row>
    <row r="424" spans="1:11" x14ac:dyDescent="0.2">
      <c r="A424" s="357">
        <v>419</v>
      </c>
      <c r="B424" s="347"/>
      <c r="C424" s="349"/>
      <c r="D424" s="350"/>
      <c r="E424" s="349"/>
      <c r="F424" s="351"/>
      <c r="G424" s="352"/>
      <c r="H424" s="353"/>
      <c r="I424" s="352"/>
      <c r="J424" s="364"/>
      <c r="K424" s="74">
        <f t="shared" si="7"/>
        <v>0</v>
      </c>
    </row>
    <row r="425" spans="1:11" x14ac:dyDescent="0.2">
      <c r="A425" s="357">
        <v>420</v>
      </c>
      <c r="B425" s="347"/>
      <c r="C425" s="349"/>
      <c r="D425" s="350"/>
      <c r="E425" s="349"/>
      <c r="F425" s="351"/>
      <c r="G425" s="352"/>
      <c r="H425" s="353"/>
      <c r="I425" s="352"/>
      <c r="J425" s="364"/>
      <c r="K425" s="74">
        <f t="shared" si="7"/>
        <v>0</v>
      </c>
    </row>
    <row r="426" spans="1:11" x14ac:dyDescent="0.2">
      <c r="A426" s="357">
        <v>421</v>
      </c>
      <c r="B426" s="347"/>
      <c r="C426" s="349"/>
      <c r="D426" s="350"/>
      <c r="E426" s="349"/>
      <c r="F426" s="351"/>
      <c r="G426" s="352"/>
      <c r="H426" s="353"/>
      <c r="I426" s="352"/>
      <c r="J426" s="364"/>
      <c r="K426" s="74">
        <f t="shared" si="7"/>
        <v>0</v>
      </c>
    </row>
    <row r="427" spans="1:11" x14ac:dyDescent="0.2">
      <c r="A427" s="357">
        <v>422</v>
      </c>
      <c r="B427" s="347"/>
      <c r="C427" s="349"/>
      <c r="D427" s="350"/>
      <c r="E427" s="349"/>
      <c r="F427" s="351"/>
      <c r="G427" s="352"/>
      <c r="H427" s="353"/>
      <c r="I427" s="352"/>
      <c r="J427" s="364"/>
      <c r="K427" s="74">
        <f t="shared" si="7"/>
        <v>0</v>
      </c>
    </row>
    <row r="428" spans="1:11" x14ac:dyDescent="0.2">
      <c r="A428" s="357">
        <v>423</v>
      </c>
      <c r="B428" s="347"/>
      <c r="C428" s="349"/>
      <c r="D428" s="350"/>
      <c r="E428" s="349"/>
      <c r="F428" s="351"/>
      <c r="G428" s="352"/>
      <c r="H428" s="353"/>
      <c r="I428" s="352"/>
      <c r="J428" s="364"/>
      <c r="K428" s="74">
        <f t="shared" si="7"/>
        <v>0</v>
      </c>
    </row>
    <row r="429" spans="1:11" x14ac:dyDescent="0.2">
      <c r="A429" s="357">
        <v>424</v>
      </c>
      <c r="B429" s="347"/>
      <c r="C429" s="349"/>
      <c r="D429" s="350"/>
      <c r="E429" s="349"/>
      <c r="F429" s="351"/>
      <c r="G429" s="352"/>
      <c r="H429" s="353"/>
      <c r="I429" s="352"/>
      <c r="J429" s="364"/>
      <c r="K429" s="74">
        <f t="shared" si="7"/>
        <v>0</v>
      </c>
    </row>
    <row r="430" spans="1:11" x14ac:dyDescent="0.2">
      <c r="A430" s="357">
        <v>425</v>
      </c>
      <c r="B430" s="347"/>
      <c r="C430" s="349"/>
      <c r="D430" s="350"/>
      <c r="E430" s="349"/>
      <c r="F430" s="351"/>
      <c r="G430" s="352"/>
      <c r="H430" s="353"/>
      <c r="I430" s="352"/>
      <c r="J430" s="364"/>
      <c r="K430" s="74">
        <f t="shared" si="7"/>
        <v>0</v>
      </c>
    </row>
    <row r="431" spans="1:11" x14ac:dyDescent="0.2">
      <c r="A431" s="357">
        <v>426</v>
      </c>
      <c r="B431" s="347"/>
      <c r="C431" s="349"/>
      <c r="D431" s="350"/>
      <c r="E431" s="349"/>
      <c r="F431" s="351"/>
      <c r="G431" s="352"/>
      <c r="H431" s="353"/>
      <c r="I431" s="352"/>
      <c r="J431" s="364"/>
      <c r="K431" s="74">
        <f t="shared" si="7"/>
        <v>0</v>
      </c>
    </row>
    <row r="432" spans="1:11" x14ac:dyDescent="0.2">
      <c r="A432" s="357">
        <v>427</v>
      </c>
      <c r="B432" s="347"/>
      <c r="C432" s="349"/>
      <c r="D432" s="350"/>
      <c r="E432" s="349"/>
      <c r="F432" s="351"/>
      <c r="G432" s="352"/>
      <c r="H432" s="353"/>
      <c r="I432" s="352"/>
      <c r="J432" s="364"/>
      <c r="K432" s="74">
        <f t="shared" si="7"/>
        <v>0</v>
      </c>
    </row>
    <row r="433" spans="1:11" x14ac:dyDescent="0.2">
      <c r="A433" s="357">
        <v>428</v>
      </c>
      <c r="B433" s="347"/>
      <c r="C433" s="349"/>
      <c r="D433" s="350"/>
      <c r="E433" s="349"/>
      <c r="F433" s="351"/>
      <c r="G433" s="352"/>
      <c r="H433" s="353"/>
      <c r="I433" s="352"/>
      <c r="J433" s="364"/>
      <c r="K433" s="74">
        <f t="shared" si="7"/>
        <v>0</v>
      </c>
    </row>
    <row r="434" spans="1:11" x14ac:dyDescent="0.2">
      <c r="A434" s="357">
        <v>429</v>
      </c>
      <c r="B434" s="347"/>
      <c r="C434" s="349"/>
      <c r="D434" s="350"/>
      <c r="E434" s="349"/>
      <c r="F434" s="351"/>
      <c r="G434" s="352"/>
      <c r="H434" s="353"/>
      <c r="I434" s="352"/>
      <c r="J434" s="364"/>
      <c r="K434" s="74">
        <f t="shared" si="7"/>
        <v>0</v>
      </c>
    </row>
    <row r="435" spans="1:11" x14ac:dyDescent="0.2">
      <c r="A435" s="357">
        <v>430</v>
      </c>
      <c r="B435" s="347"/>
      <c r="C435" s="349"/>
      <c r="D435" s="350"/>
      <c r="E435" s="349"/>
      <c r="F435" s="351"/>
      <c r="G435" s="352"/>
      <c r="H435" s="353"/>
      <c r="I435" s="352"/>
      <c r="J435" s="364"/>
      <c r="K435" s="74">
        <f t="shared" si="7"/>
        <v>0</v>
      </c>
    </row>
    <row r="436" spans="1:11" x14ac:dyDescent="0.2">
      <c r="A436" s="357">
        <v>431</v>
      </c>
      <c r="B436" s="347"/>
      <c r="C436" s="349"/>
      <c r="D436" s="350"/>
      <c r="E436" s="349"/>
      <c r="F436" s="351"/>
      <c r="G436" s="352"/>
      <c r="H436" s="353"/>
      <c r="I436" s="352"/>
      <c r="J436" s="364"/>
      <c r="K436" s="74">
        <f t="shared" si="7"/>
        <v>0</v>
      </c>
    </row>
    <row r="437" spans="1:11" x14ac:dyDescent="0.2">
      <c r="A437" s="357">
        <v>432</v>
      </c>
      <c r="B437" s="347"/>
      <c r="C437" s="349"/>
      <c r="D437" s="350"/>
      <c r="E437" s="349"/>
      <c r="F437" s="351"/>
      <c r="G437" s="352"/>
      <c r="H437" s="353"/>
      <c r="I437" s="352"/>
      <c r="J437" s="364"/>
      <c r="K437" s="74">
        <f t="shared" si="7"/>
        <v>0</v>
      </c>
    </row>
    <row r="438" spans="1:11" x14ac:dyDescent="0.2">
      <c r="A438" s="357">
        <v>433</v>
      </c>
      <c r="B438" s="347"/>
      <c r="C438" s="349"/>
      <c r="D438" s="350"/>
      <c r="E438" s="349"/>
      <c r="F438" s="351"/>
      <c r="G438" s="352"/>
      <c r="H438" s="353"/>
      <c r="I438" s="352"/>
      <c r="J438" s="364"/>
      <c r="K438" s="74">
        <f t="shared" si="7"/>
        <v>0</v>
      </c>
    </row>
    <row r="439" spans="1:11" x14ac:dyDescent="0.2">
      <c r="A439" s="357">
        <v>434</v>
      </c>
      <c r="B439" s="347"/>
      <c r="C439" s="349"/>
      <c r="D439" s="350"/>
      <c r="E439" s="349"/>
      <c r="F439" s="351"/>
      <c r="G439" s="352"/>
      <c r="H439" s="353"/>
      <c r="I439" s="352"/>
      <c r="J439" s="364"/>
      <c r="K439" s="74">
        <f t="shared" si="7"/>
        <v>0</v>
      </c>
    </row>
    <row r="440" spans="1:11" x14ac:dyDescent="0.2">
      <c r="A440" s="357">
        <v>435</v>
      </c>
      <c r="B440" s="347"/>
      <c r="C440" s="349"/>
      <c r="D440" s="350"/>
      <c r="E440" s="349"/>
      <c r="F440" s="351"/>
      <c r="G440" s="352"/>
      <c r="H440" s="353"/>
      <c r="I440" s="352"/>
      <c r="J440" s="364"/>
      <c r="K440" s="74">
        <f t="shared" si="7"/>
        <v>0</v>
      </c>
    </row>
    <row r="441" spans="1:11" x14ac:dyDescent="0.2">
      <c r="A441" s="357">
        <v>436</v>
      </c>
      <c r="B441" s="347"/>
      <c r="C441" s="349"/>
      <c r="D441" s="350"/>
      <c r="E441" s="349"/>
      <c r="F441" s="351"/>
      <c r="G441" s="352"/>
      <c r="H441" s="353"/>
      <c r="I441" s="352"/>
      <c r="J441" s="364"/>
      <c r="K441" s="74">
        <f t="shared" si="7"/>
        <v>0</v>
      </c>
    </row>
    <row r="442" spans="1:11" x14ac:dyDescent="0.2">
      <c r="A442" s="357">
        <v>437</v>
      </c>
      <c r="B442" s="347"/>
      <c r="C442" s="349"/>
      <c r="D442" s="350"/>
      <c r="E442" s="349"/>
      <c r="F442" s="351"/>
      <c r="G442" s="352"/>
      <c r="H442" s="353"/>
      <c r="I442" s="352"/>
      <c r="J442" s="364"/>
      <c r="K442" s="74">
        <f t="shared" si="7"/>
        <v>0</v>
      </c>
    </row>
    <row r="443" spans="1:11" x14ac:dyDescent="0.2">
      <c r="A443" s="357">
        <v>438</v>
      </c>
      <c r="B443" s="347"/>
      <c r="C443" s="349"/>
      <c r="D443" s="350"/>
      <c r="E443" s="349"/>
      <c r="F443" s="351"/>
      <c r="G443" s="352"/>
      <c r="H443" s="353"/>
      <c r="I443" s="352"/>
      <c r="J443" s="364"/>
      <c r="K443" s="74">
        <f t="shared" si="7"/>
        <v>0</v>
      </c>
    </row>
    <row r="444" spans="1:11" x14ac:dyDescent="0.2">
      <c r="A444" s="357">
        <v>439</v>
      </c>
      <c r="B444" s="347"/>
      <c r="C444" s="349"/>
      <c r="D444" s="350"/>
      <c r="E444" s="349"/>
      <c r="F444" s="351"/>
      <c r="G444" s="352"/>
      <c r="H444" s="353"/>
      <c r="I444" s="352"/>
      <c r="J444" s="364"/>
      <c r="K444" s="74">
        <f t="shared" si="7"/>
        <v>0</v>
      </c>
    </row>
    <row r="445" spans="1:11" x14ac:dyDescent="0.2">
      <c r="A445" s="357">
        <v>440</v>
      </c>
      <c r="B445" s="347"/>
      <c r="C445" s="349"/>
      <c r="D445" s="350"/>
      <c r="E445" s="349"/>
      <c r="F445" s="351"/>
      <c r="G445" s="352"/>
      <c r="H445" s="353"/>
      <c r="I445" s="352"/>
      <c r="J445" s="364"/>
      <c r="K445" s="74">
        <f t="shared" si="7"/>
        <v>0</v>
      </c>
    </row>
    <row r="446" spans="1:11" x14ac:dyDescent="0.2">
      <c r="A446" s="357">
        <v>441</v>
      </c>
      <c r="B446" s="347"/>
      <c r="C446" s="349"/>
      <c r="D446" s="350"/>
      <c r="E446" s="349"/>
      <c r="F446" s="351"/>
      <c r="G446" s="352"/>
      <c r="H446" s="353"/>
      <c r="I446" s="352"/>
      <c r="J446" s="364"/>
      <c r="K446" s="74">
        <f t="shared" si="7"/>
        <v>0</v>
      </c>
    </row>
    <row r="447" spans="1:11" x14ac:dyDescent="0.2">
      <c r="A447" s="357">
        <v>442</v>
      </c>
      <c r="B447" s="347"/>
      <c r="C447" s="349"/>
      <c r="D447" s="350"/>
      <c r="E447" s="349"/>
      <c r="F447" s="351"/>
      <c r="G447" s="352"/>
      <c r="H447" s="353"/>
      <c r="I447" s="352"/>
      <c r="J447" s="364"/>
      <c r="K447" s="74">
        <f t="shared" si="7"/>
        <v>0</v>
      </c>
    </row>
    <row r="448" spans="1:11" x14ac:dyDescent="0.2">
      <c r="A448" s="357">
        <v>443</v>
      </c>
      <c r="B448" s="347"/>
      <c r="C448" s="349"/>
      <c r="D448" s="350"/>
      <c r="E448" s="349"/>
      <c r="F448" s="351"/>
      <c r="G448" s="352"/>
      <c r="H448" s="353"/>
      <c r="I448" s="352"/>
      <c r="J448" s="364"/>
      <c r="K448" s="74">
        <f t="shared" si="7"/>
        <v>0</v>
      </c>
    </row>
    <row r="449" spans="1:11" x14ac:dyDescent="0.2">
      <c r="A449" s="357">
        <v>444</v>
      </c>
      <c r="B449" s="347"/>
      <c r="C449" s="349"/>
      <c r="D449" s="350"/>
      <c r="E449" s="349"/>
      <c r="F449" s="351"/>
      <c r="G449" s="352"/>
      <c r="H449" s="353"/>
      <c r="I449" s="352"/>
      <c r="J449" s="364"/>
      <c r="K449" s="74">
        <f t="shared" si="7"/>
        <v>0</v>
      </c>
    </row>
    <row r="450" spans="1:11" x14ac:dyDescent="0.2">
      <c r="A450" s="357">
        <v>445</v>
      </c>
      <c r="B450" s="347"/>
      <c r="C450" s="349"/>
      <c r="D450" s="350"/>
      <c r="E450" s="349"/>
      <c r="F450" s="351"/>
      <c r="G450" s="352"/>
      <c r="H450" s="353"/>
      <c r="I450" s="352"/>
      <c r="J450" s="364"/>
      <c r="K450" s="74">
        <f t="shared" si="7"/>
        <v>0</v>
      </c>
    </row>
    <row r="451" spans="1:11" x14ac:dyDescent="0.2">
      <c r="A451" s="357">
        <v>446</v>
      </c>
      <c r="B451" s="347"/>
      <c r="C451" s="349"/>
      <c r="D451" s="350"/>
      <c r="E451" s="349"/>
      <c r="F451" s="351"/>
      <c r="G451" s="352"/>
      <c r="H451" s="353"/>
      <c r="I451" s="352"/>
      <c r="J451" s="364"/>
      <c r="K451" s="74">
        <f t="shared" si="7"/>
        <v>0</v>
      </c>
    </row>
    <row r="452" spans="1:11" x14ac:dyDescent="0.2">
      <c r="A452" s="357">
        <v>447</v>
      </c>
      <c r="B452" s="347"/>
      <c r="C452" s="349"/>
      <c r="D452" s="350"/>
      <c r="E452" s="349"/>
      <c r="F452" s="351"/>
      <c r="G452" s="352"/>
      <c r="H452" s="353"/>
      <c r="I452" s="352"/>
      <c r="J452" s="364"/>
      <c r="K452" s="74">
        <f t="shared" si="7"/>
        <v>0</v>
      </c>
    </row>
    <row r="453" spans="1:11" x14ac:dyDescent="0.2">
      <c r="A453" s="357">
        <v>448</v>
      </c>
      <c r="B453" s="347"/>
      <c r="C453" s="349"/>
      <c r="D453" s="350"/>
      <c r="E453" s="349"/>
      <c r="F453" s="351"/>
      <c r="G453" s="352"/>
      <c r="H453" s="353"/>
      <c r="I453" s="352"/>
      <c r="J453" s="364"/>
      <c r="K453" s="74">
        <f t="shared" si="7"/>
        <v>0</v>
      </c>
    </row>
    <row r="454" spans="1:11" x14ac:dyDescent="0.2">
      <c r="A454" s="357">
        <v>449</v>
      </c>
      <c r="B454" s="347"/>
      <c r="C454" s="349"/>
      <c r="D454" s="350"/>
      <c r="E454" s="349"/>
      <c r="F454" s="351"/>
      <c r="G454" s="352"/>
      <c r="H454" s="353"/>
      <c r="I454" s="352"/>
      <c r="J454" s="364"/>
      <c r="K454" s="74">
        <f t="shared" si="7"/>
        <v>0</v>
      </c>
    </row>
    <row r="455" spans="1:11" x14ac:dyDescent="0.2">
      <c r="A455" s="357">
        <v>450</v>
      </c>
      <c r="B455" s="347"/>
      <c r="C455" s="349"/>
      <c r="D455" s="350"/>
      <c r="E455" s="349"/>
      <c r="F455" s="351"/>
      <c r="G455" s="352"/>
      <c r="H455" s="353"/>
      <c r="I455" s="352"/>
      <c r="J455" s="364"/>
      <c r="K455" s="74">
        <f t="shared" si="7"/>
        <v>0</v>
      </c>
    </row>
    <row r="456" spans="1:11" x14ac:dyDescent="0.2">
      <c r="A456" s="357">
        <v>451</v>
      </c>
      <c r="B456" s="347"/>
      <c r="C456" s="349"/>
      <c r="D456" s="350"/>
      <c r="E456" s="349"/>
      <c r="F456" s="351"/>
      <c r="G456" s="352"/>
      <c r="H456" s="353"/>
      <c r="I456" s="352"/>
      <c r="J456" s="364"/>
      <c r="K456" s="74">
        <f t="shared" si="7"/>
        <v>0</v>
      </c>
    </row>
    <row r="457" spans="1:11" x14ac:dyDescent="0.2">
      <c r="A457" s="357">
        <v>452</v>
      </c>
      <c r="B457" s="347"/>
      <c r="C457" s="349"/>
      <c r="D457" s="350"/>
      <c r="E457" s="349"/>
      <c r="F457" s="351"/>
      <c r="G457" s="352"/>
      <c r="H457" s="353"/>
      <c r="I457" s="352"/>
      <c r="J457" s="364"/>
      <c r="K457" s="74">
        <f t="shared" si="7"/>
        <v>0</v>
      </c>
    </row>
    <row r="458" spans="1:11" x14ac:dyDescent="0.2">
      <c r="A458" s="357">
        <v>453</v>
      </c>
      <c r="B458" s="347"/>
      <c r="C458" s="349"/>
      <c r="D458" s="350"/>
      <c r="E458" s="349"/>
      <c r="F458" s="351"/>
      <c r="G458" s="352"/>
      <c r="H458" s="353"/>
      <c r="I458" s="352"/>
      <c r="J458" s="364"/>
      <c r="K458" s="74">
        <f t="shared" ref="K458:K521" si="8">IF(B458=0,0,MONTH(B458)-$K$1+1)</f>
        <v>0</v>
      </c>
    </row>
    <row r="459" spans="1:11" x14ac:dyDescent="0.2">
      <c r="A459" s="357">
        <v>454</v>
      </c>
      <c r="B459" s="347"/>
      <c r="C459" s="349"/>
      <c r="D459" s="350"/>
      <c r="E459" s="349"/>
      <c r="F459" s="351"/>
      <c r="G459" s="352"/>
      <c r="H459" s="353"/>
      <c r="I459" s="352"/>
      <c r="J459" s="364"/>
      <c r="K459" s="74">
        <f t="shared" si="8"/>
        <v>0</v>
      </c>
    </row>
    <row r="460" spans="1:11" x14ac:dyDescent="0.2">
      <c r="A460" s="357">
        <v>455</v>
      </c>
      <c r="B460" s="347"/>
      <c r="C460" s="349"/>
      <c r="D460" s="350"/>
      <c r="E460" s="349"/>
      <c r="F460" s="351"/>
      <c r="G460" s="352"/>
      <c r="H460" s="353"/>
      <c r="I460" s="352"/>
      <c r="J460" s="364"/>
      <c r="K460" s="74">
        <f t="shared" si="8"/>
        <v>0</v>
      </c>
    </row>
    <row r="461" spans="1:11" x14ac:dyDescent="0.2">
      <c r="A461" s="357">
        <v>456</v>
      </c>
      <c r="B461" s="347"/>
      <c r="C461" s="349"/>
      <c r="D461" s="350"/>
      <c r="E461" s="349"/>
      <c r="F461" s="351"/>
      <c r="G461" s="352"/>
      <c r="H461" s="353"/>
      <c r="I461" s="352"/>
      <c r="J461" s="364"/>
      <c r="K461" s="74">
        <f t="shared" si="8"/>
        <v>0</v>
      </c>
    </row>
    <row r="462" spans="1:11" x14ac:dyDescent="0.2">
      <c r="A462" s="357">
        <v>457</v>
      </c>
      <c r="B462" s="347"/>
      <c r="C462" s="349"/>
      <c r="D462" s="350"/>
      <c r="E462" s="349"/>
      <c r="F462" s="351"/>
      <c r="G462" s="352"/>
      <c r="H462" s="353"/>
      <c r="I462" s="352"/>
      <c r="J462" s="364"/>
      <c r="K462" s="74">
        <f t="shared" si="8"/>
        <v>0</v>
      </c>
    </row>
    <row r="463" spans="1:11" x14ac:dyDescent="0.2">
      <c r="A463" s="357">
        <v>458</v>
      </c>
      <c r="B463" s="347"/>
      <c r="C463" s="349"/>
      <c r="D463" s="350"/>
      <c r="E463" s="349"/>
      <c r="F463" s="351"/>
      <c r="G463" s="352"/>
      <c r="H463" s="353"/>
      <c r="I463" s="352"/>
      <c r="J463" s="364"/>
      <c r="K463" s="74">
        <f t="shared" si="8"/>
        <v>0</v>
      </c>
    </row>
    <row r="464" spans="1:11" x14ac:dyDescent="0.2">
      <c r="A464" s="357">
        <v>459</v>
      </c>
      <c r="B464" s="347"/>
      <c r="C464" s="349"/>
      <c r="D464" s="350"/>
      <c r="E464" s="349"/>
      <c r="F464" s="351"/>
      <c r="G464" s="352"/>
      <c r="H464" s="353"/>
      <c r="I464" s="352"/>
      <c r="J464" s="364"/>
      <c r="K464" s="74">
        <f t="shared" si="8"/>
        <v>0</v>
      </c>
    </row>
    <row r="465" spans="1:11" x14ac:dyDescent="0.2">
      <c r="A465" s="357">
        <v>460</v>
      </c>
      <c r="B465" s="347"/>
      <c r="C465" s="349"/>
      <c r="D465" s="350"/>
      <c r="E465" s="349"/>
      <c r="F465" s="351"/>
      <c r="G465" s="352"/>
      <c r="H465" s="353"/>
      <c r="I465" s="352"/>
      <c r="J465" s="364"/>
      <c r="K465" s="74">
        <f t="shared" si="8"/>
        <v>0</v>
      </c>
    </row>
    <row r="466" spans="1:11" x14ac:dyDescent="0.2">
      <c r="A466" s="357">
        <v>461</v>
      </c>
      <c r="B466" s="347"/>
      <c r="C466" s="349"/>
      <c r="D466" s="350"/>
      <c r="E466" s="349"/>
      <c r="F466" s="351"/>
      <c r="G466" s="352"/>
      <c r="H466" s="353"/>
      <c r="I466" s="352"/>
      <c r="J466" s="364"/>
      <c r="K466" s="74">
        <f t="shared" si="8"/>
        <v>0</v>
      </c>
    </row>
    <row r="467" spans="1:11" x14ac:dyDescent="0.2">
      <c r="A467" s="357">
        <v>462</v>
      </c>
      <c r="B467" s="347"/>
      <c r="C467" s="349"/>
      <c r="D467" s="350"/>
      <c r="E467" s="349"/>
      <c r="F467" s="351"/>
      <c r="G467" s="352"/>
      <c r="H467" s="353"/>
      <c r="I467" s="352"/>
      <c r="J467" s="364"/>
      <c r="K467" s="74">
        <f t="shared" si="8"/>
        <v>0</v>
      </c>
    </row>
    <row r="468" spans="1:11" x14ac:dyDescent="0.2">
      <c r="A468" s="357">
        <v>463</v>
      </c>
      <c r="B468" s="347"/>
      <c r="C468" s="349"/>
      <c r="D468" s="350"/>
      <c r="E468" s="349"/>
      <c r="F468" s="351"/>
      <c r="G468" s="352"/>
      <c r="H468" s="353"/>
      <c r="I468" s="352"/>
      <c r="J468" s="364"/>
      <c r="K468" s="74">
        <f t="shared" si="8"/>
        <v>0</v>
      </c>
    </row>
    <row r="469" spans="1:11" x14ac:dyDescent="0.2">
      <c r="A469" s="357">
        <v>464</v>
      </c>
      <c r="B469" s="347"/>
      <c r="C469" s="349"/>
      <c r="D469" s="350"/>
      <c r="E469" s="349"/>
      <c r="F469" s="351"/>
      <c r="G469" s="352"/>
      <c r="H469" s="353"/>
      <c r="I469" s="352"/>
      <c r="J469" s="364"/>
      <c r="K469" s="74">
        <f t="shared" si="8"/>
        <v>0</v>
      </c>
    </row>
    <row r="470" spans="1:11" x14ac:dyDescent="0.2">
      <c r="A470" s="357">
        <v>465</v>
      </c>
      <c r="B470" s="347"/>
      <c r="C470" s="349"/>
      <c r="D470" s="350"/>
      <c r="E470" s="349"/>
      <c r="F470" s="351"/>
      <c r="G470" s="352"/>
      <c r="H470" s="353"/>
      <c r="I470" s="352"/>
      <c r="J470" s="364"/>
      <c r="K470" s="74">
        <f t="shared" si="8"/>
        <v>0</v>
      </c>
    </row>
    <row r="471" spans="1:11" x14ac:dyDescent="0.2">
      <c r="A471" s="357">
        <v>466</v>
      </c>
      <c r="B471" s="347"/>
      <c r="C471" s="349"/>
      <c r="D471" s="350"/>
      <c r="E471" s="349"/>
      <c r="F471" s="351"/>
      <c r="G471" s="352"/>
      <c r="H471" s="353"/>
      <c r="I471" s="352"/>
      <c r="J471" s="364"/>
      <c r="K471" s="74">
        <f t="shared" si="8"/>
        <v>0</v>
      </c>
    </row>
    <row r="472" spans="1:11" x14ac:dyDescent="0.2">
      <c r="A472" s="357">
        <v>467</v>
      </c>
      <c r="B472" s="347"/>
      <c r="C472" s="349"/>
      <c r="D472" s="350"/>
      <c r="E472" s="349"/>
      <c r="F472" s="351"/>
      <c r="G472" s="352"/>
      <c r="H472" s="353"/>
      <c r="I472" s="352"/>
      <c r="J472" s="364"/>
      <c r="K472" s="74">
        <f t="shared" si="8"/>
        <v>0</v>
      </c>
    </row>
    <row r="473" spans="1:11" x14ac:dyDescent="0.2">
      <c r="A473" s="357">
        <v>468</v>
      </c>
      <c r="B473" s="347"/>
      <c r="C473" s="349"/>
      <c r="D473" s="350"/>
      <c r="E473" s="349"/>
      <c r="F473" s="351"/>
      <c r="G473" s="352"/>
      <c r="H473" s="353"/>
      <c r="I473" s="352"/>
      <c r="J473" s="364"/>
      <c r="K473" s="74">
        <f t="shared" si="8"/>
        <v>0</v>
      </c>
    </row>
    <row r="474" spans="1:11" x14ac:dyDescent="0.2">
      <c r="A474" s="357">
        <v>469</v>
      </c>
      <c r="B474" s="347"/>
      <c r="C474" s="349"/>
      <c r="D474" s="350"/>
      <c r="E474" s="349"/>
      <c r="F474" s="351"/>
      <c r="G474" s="352"/>
      <c r="H474" s="353"/>
      <c r="I474" s="352"/>
      <c r="J474" s="364"/>
      <c r="K474" s="74">
        <f t="shared" si="8"/>
        <v>0</v>
      </c>
    </row>
    <row r="475" spans="1:11" x14ac:dyDescent="0.2">
      <c r="A475" s="357">
        <v>470</v>
      </c>
      <c r="B475" s="347"/>
      <c r="C475" s="349"/>
      <c r="D475" s="350"/>
      <c r="E475" s="349"/>
      <c r="F475" s="351"/>
      <c r="G475" s="352"/>
      <c r="H475" s="353"/>
      <c r="I475" s="352"/>
      <c r="J475" s="364"/>
      <c r="K475" s="74">
        <f t="shared" si="8"/>
        <v>0</v>
      </c>
    </row>
    <row r="476" spans="1:11" x14ac:dyDescent="0.2">
      <c r="A476" s="357">
        <v>471</v>
      </c>
      <c r="B476" s="347"/>
      <c r="C476" s="349"/>
      <c r="D476" s="350"/>
      <c r="E476" s="349"/>
      <c r="F476" s="351"/>
      <c r="G476" s="352"/>
      <c r="H476" s="353"/>
      <c r="I476" s="352"/>
      <c r="J476" s="364"/>
      <c r="K476" s="74">
        <f t="shared" si="8"/>
        <v>0</v>
      </c>
    </row>
    <row r="477" spans="1:11" x14ac:dyDescent="0.2">
      <c r="A477" s="357">
        <v>472</v>
      </c>
      <c r="B477" s="347"/>
      <c r="C477" s="349"/>
      <c r="D477" s="350"/>
      <c r="E477" s="349"/>
      <c r="F477" s="351"/>
      <c r="G477" s="352"/>
      <c r="H477" s="353"/>
      <c r="I477" s="352"/>
      <c r="J477" s="364"/>
      <c r="K477" s="74">
        <f t="shared" si="8"/>
        <v>0</v>
      </c>
    </row>
    <row r="478" spans="1:11" x14ac:dyDescent="0.2">
      <c r="A478" s="357">
        <v>473</v>
      </c>
      <c r="B478" s="347"/>
      <c r="C478" s="349"/>
      <c r="D478" s="350"/>
      <c r="E478" s="349"/>
      <c r="F478" s="351"/>
      <c r="G478" s="352"/>
      <c r="H478" s="353"/>
      <c r="I478" s="352"/>
      <c r="J478" s="364"/>
      <c r="K478" s="74">
        <f t="shared" si="8"/>
        <v>0</v>
      </c>
    </row>
    <row r="479" spans="1:11" x14ac:dyDescent="0.2">
      <c r="A479" s="357">
        <v>474</v>
      </c>
      <c r="B479" s="347"/>
      <c r="C479" s="349"/>
      <c r="D479" s="350"/>
      <c r="E479" s="349"/>
      <c r="F479" s="351"/>
      <c r="G479" s="352"/>
      <c r="H479" s="353"/>
      <c r="I479" s="352"/>
      <c r="J479" s="364"/>
      <c r="K479" s="74">
        <f t="shared" si="8"/>
        <v>0</v>
      </c>
    </row>
    <row r="480" spans="1:11" x14ac:dyDescent="0.2">
      <c r="A480" s="357">
        <v>475</v>
      </c>
      <c r="B480" s="347"/>
      <c r="C480" s="349"/>
      <c r="D480" s="350"/>
      <c r="E480" s="349"/>
      <c r="F480" s="351"/>
      <c r="G480" s="352"/>
      <c r="H480" s="353"/>
      <c r="I480" s="352"/>
      <c r="J480" s="364"/>
      <c r="K480" s="74">
        <f t="shared" si="8"/>
        <v>0</v>
      </c>
    </row>
    <row r="481" spans="1:11" x14ac:dyDescent="0.2">
      <c r="A481" s="357">
        <v>476</v>
      </c>
      <c r="B481" s="347"/>
      <c r="C481" s="349"/>
      <c r="D481" s="350"/>
      <c r="E481" s="349"/>
      <c r="F481" s="351"/>
      <c r="G481" s="352"/>
      <c r="H481" s="353"/>
      <c r="I481" s="352"/>
      <c r="J481" s="364"/>
      <c r="K481" s="74">
        <f t="shared" si="8"/>
        <v>0</v>
      </c>
    </row>
    <row r="482" spans="1:11" x14ac:dyDescent="0.2">
      <c r="A482" s="357">
        <v>477</v>
      </c>
      <c r="B482" s="347"/>
      <c r="C482" s="349"/>
      <c r="D482" s="350"/>
      <c r="E482" s="349"/>
      <c r="F482" s="351"/>
      <c r="G482" s="352"/>
      <c r="H482" s="353"/>
      <c r="I482" s="352"/>
      <c r="J482" s="364"/>
      <c r="K482" s="74">
        <f t="shared" si="8"/>
        <v>0</v>
      </c>
    </row>
    <row r="483" spans="1:11" x14ac:dyDescent="0.2">
      <c r="A483" s="357">
        <v>478</v>
      </c>
      <c r="B483" s="347"/>
      <c r="C483" s="349"/>
      <c r="D483" s="350"/>
      <c r="E483" s="349"/>
      <c r="F483" s="351"/>
      <c r="G483" s="352"/>
      <c r="H483" s="353"/>
      <c r="I483" s="352"/>
      <c r="J483" s="364"/>
      <c r="K483" s="74">
        <f t="shared" si="8"/>
        <v>0</v>
      </c>
    </row>
    <row r="484" spans="1:11" x14ac:dyDescent="0.2">
      <c r="A484" s="357">
        <v>479</v>
      </c>
      <c r="B484" s="347"/>
      <c r="C484" s="349"/>
      <c r="D484" s="350"/>
      <c r="E484" s="349"/>
      <c r="F484" s="351"/>
      <c r="G484" s="352"/>
      <c r="H484" s="353"/>
      <c r="I484" s="352"/>
      <c r="J484" s="364"/>
      <c r="K484" s="74">
        <f t="shared" si="8"/>
        <v>0</v>
      </c>
    </row>
    <row r="485" spans="1:11" x14ac:dyDescent="0.2">
      <c r="A485" s="357">
        <v>480</v>
      </c>
      <c r="B485" s="347"/>
      <c r="C485" s="349"/>
      <c r="D485" s="350"/>
      <c r="E485" s="349"/>
      <c r="F485" s="351"/>
      <c r="G485" s="352"/>
      <c r="H485" s="353"/>
      <c r="I485" s="352"/>
      <c r="J485" s="364"/>
      <c r="K485" s="74">
        <f t="shared" si="8"/>
        <v>0</v>
      </c>
    </row>
    <row r="486" spans="1:11" x14ac:dyDescent="0.2">
      <c r="A486" s="357">
        <v>481</v>
      </c>
      <c r="B486" s="347"/>
      <c r="C486" s="349"/>
      <c r="D486" s="350"/>
      <c r="E486" s="349"/>
      <c r="F486" s="351"/>
      <c r="G486" s="352"/>
      <c r="H486" s="353"/>
      <c r="I486" s="352"/>
      <c r="J486" s="364"/>
      <c r="K486" s="74">
        <f t="shared" si="8"/>
        <v>0</v>
      </c>
    </row>
    <row r="487" spans="1:11" x14ac:dyDescent="0.2">
      <c r="A487" s="357">
        <v>482</v>
      </c>
      <c r="B487" s="347"/>
      <c r="C487" s="349"/>
      <c r="D487" s="350"/>
      <c r="E487" s="349"/>
      <c r="F487" s="351"/>
      <c r="G487" s="352"/>
      <c r="H487" s="353"/>
      <c r="I487" s="352"/>
      <c r="J487" s="364"/>
      <c r="K487" s="74">
        <f t="shared" si="8"/>
        <v>0</v>
      </c>
    </row>
    <row r="488" spans="1:11" x14ac:dyDescent="0.2">
      <c r="A488" s="357">
        <v>483</v>
      </c>
      <c r="B488" s="347"/>
      <c r="C488" s="349"/>
      <c r="D488" s="350"/>
      <c r="E488" s="349"/>
      <c r="F488" s="351"/>
      <c r="G488" s="352"/>
      <c r="H488" s="353"/>
      <c r="I488" s="352"/>
      <c r="J488" s="364"/>
      <c r="K488" s="74">
        <f t="shared" si="8"/>
        <v>0</v>
      </c>
    </row>
    <row r="489" spans="1:11" x14ac:dyDescent="0.2">
      <c r="A489" s="357">
        <v>484</v>
      </c>
      <c r="B489" s="347"/>
      <c r="C489" s="349"/>
      <c r="D489" s="350"/>
      <c r="E489" s="349"/>
      <c r="F489" s="351"/>
      <c r="G489" s="352"/>
      <c r="H489" s="353"/>
      <c r="I489" s="352"/>
      <c r="J489" s="364"/>
      <c r="K489" s="74">
        <f t="shared" si="8"/>
        <v>0</v>
      </c>
    </row>
    <row r="490" spans="1:11" x14ac:dyDescent="0.2">
      <c r="A490" s="357">
        <v>485</v>
      </c>
      <c r="B490" s="347"/>
      <c r="C490" s="349"/>
      <c r="D490" s="350"/>
      <c r="E490" s="349"/>
      <c r="F490" s="351"/>
      <c r="G490" s="352"/>
      <c r="H490" s="353"/>
      <c r="I490" s="352"/>
      <c r="J490" s="364"/>
      <c r="K490" s="74">
        <f t="shared" si="8"/>
        <v>0</v>
      </c>
    </row>
    <row r="491" spans="1:11" x14ac:dyDescent="0.2">
      <c r="A491" s="357">
        <v>486</v>
      </c>
      <c r="B491" s="347"/>
      <c r="C491" s="349"/>
      <c r="D491" s="350"/>
      <c r="E491" s="349"/>
      <c r="F491" s="351"/>
      <c r="G491" s="352"/>
      <c r="H491" s="353"/>
      <c r="I491" s="352"/>
      <c r="J491" s="364"/>
      <c r="K491" s="74">
        <f t="shared" si="8"/>
        <v>0</v>
      </c>
    </row>
    <row r="492" spans="1:11" x14ac:dyDescent="0.2">
      <c r="A492" s="357">
        <v>487</v>
      </c>
      <c r="B492" s="347"/>
      <c r="C492" s="349"/>
      <c r="D492" s="350"/>
      <c r="E492" s="349"/>
      <c r="F492" s="351"/>
      <c r="G492" s="352"/>
      <c r="H492" s="353"/>
      <c r="I492" s="352"/>
      <c r="J492" s="364"/>
      <c r="K492" s="74">
        <f t="shared" si="8"/>
        <v>0</v>
      </c>
    </row>
    <row r="493" spans="1:11" x14ac:dyDescent="0.2">
      <c r="A493" s="357">
        <v>488</v>
      </c>
      <c r="B493" s="347"/>
      <c r="C493" s="349"/>
      <c r="D493" s="350"/>
      <c r="E493" s="349"/>
      <c r="F493" s="351"/>
      <c r="G493" s="352"/>
      <c r="H493" s="353"/>
      <c r="I493" s="352"/>
      <c r="J493" s="364"/>
      <c r="K493" s="74">
        <f t="shared" si="8"/>
        <v>0</v>
      </c>
    </row>
    <row r="494" spans="1:11" x14ac:dyDescent="0.2">
      <c r="A494" s="357">
        <v>489</v>
      </c>
      <c r="B494" s="347"/>
      <c r="C494" s="349"/>
      <c r="D494" s="350"/>
      <c r="E494" s="349"/>
      <c r="F494" s="351"/>
      <c r="G494" s="352"/>
      <c r="H494" s="353"/>
      <c r="I494" s="352"/>
      <c r="J494" s="364"/>
      <c r="K494" s="74">
        <f t="shared" si="8"/>
        <v>0</v>
      </c>
    </row>
    <row r="495" spans="1:11" x14ac:dyDescent="0.2">
      <c r="A495" s="357">
        <v>490</v>
      </c>
      <c r="B495" s="347"/>
      <c r="C495" s="349"/>
      <c r="D495" s="350"/>
      <c r="E495" s="349"/>
      <c r="F495" s="351"/>
      <c r="G495" s="352"/>
      <c r="H495" s="353"/>
      <c r="I495" s="352"/>
      <c r="J495" s="364"/>
      <c r="K495" s="74">
        <f t="shared" si="8"/>
        <v>0</v>
      </c>
    </row>
    <row r="496" spans="1:11" x14ac:dyDescent="0.2">
      <c r="A496" s="357">
        <v>491</v>
      </c>
      <c r="B496" s="347"/>
      <c r="C496" s="349"/>
      <c r="D496" s="350"/>
      <c r="E496" s="349"/>
      <c r="F496" s="351"/>
      <c r="G496" s="352"/>
      <c r="H496" s="353"/>
      <c r="I496" s="352"/>
      <c r="J496" s="364"/>
      <c r="K496" s="74">
        <f t="shared" si="8"/>
        <v>0</v>
      </c>
    </row>
    <row r="497" spans="1:11" x14ac:dyDescent="0.2">
      <c r="A497" s="357">
        <v>492</v>
      </c>
      <c r="B497" s="347"/>
      <c r="C497" s="349"/>
      <c r="D497" s="350"/>
      <c r="E497" s="349"/>
      <c r="F497" s="351"/>
      <c r="G497" s="352"/>
      <c r="H497" s="353"/>
      <c r="I497" s="352"/>
      <c r="J497" s="364"/>
      <c r="K497" s="74">
        <f t="shared" si="8"/>
        <v>0</v>
      </c>
    </row>
    <row r="498" spans="1:11" x14ac:dyDescent="0.2">
      <c r="A498" s="357">
        <v>493</v>
      </c>
      <c r="B498" s="347"/>
      <c r="C498" s="349"/>
      <c r="D498" s="350"/>
      <c r="E498" s="349"/>
      <c r="F498" s="351"/>
      <c r="G498" s="352"/>
      <c r="H498" s="353"/>
      <c r="I498" s="352"/>
      <c r="J498" s="364"/>
      <c r="K498" s="74">
        <f t="shared" si="8"/>
        <v>0</v>
      </c>
    </row>
    <row r="499" spans="1:11" x14ac:dyDescent="0.2">
      <c r="A499" s="357">
        <v>494</v>
      </c>
      <c r="B499" s="347"/>
      <c r="C499" s="349"/>
      <c r="D499" s="350"/>
      <c r="E499" s="349"/>
      <c r="F499" s="351"/>
      <c r="G499" s="352"/>
      <c r="H499" s="353"/>
      <c r="I499" s="352"/>
      <c r="J499" s="364"/>
      <c r="K499" s="74">
        <f t="shared" si="8"/>
        <v>0</v>
      </c>
    </row>
    <row r="500" spans="1:11" x14ac:dyDescent="0.2">
      <c r="A500" s="357">
        <v>495</v>
      </c>
      <c r="B500" s="347"/>
      <c r="C500" s="349"/>
      <c r="D500" s="350"/>
      <c r="E500" s="349"/>
      <c r="F500" s="351"/>
      <c r="G500" s="352"/>
      <c r="H500" s="353"/>
      <c r="I500" s="352"/>
      <c r="J500" s="364"/>
      <c r="K500" s="74">
        <f t="shared" si="8"/>
        <v>0</v>
      </c>
    </row>
    <row r="501" spans="1:11" x14ac:dyDescent="0.2">
      <c r="A501" s="357">
        <v>496</v>
      </c>
      <c r="B501" s="347"/>
      <c r="C501" s="349"/>
      <c r="D501" s="350"/>
      <c r="E501" s="349"/>
      <c r="F501" s="351"/>
      <c r="G501" s="352"/>
      <c r="H501" s="353"/>
      <c r="I501" s="352"/>
      <c r="J501" s="364"/>
      <c r="K501" s="74">
        <f t="shared" si="8"/>
        <v>0</v>
      </c>
    </row>
    <row r="502" spans="1:11" x14ac:dyDescent="0.2">
      <c r="A502" s="357">
        <v>497</v>
      </c>
      <c r="B502" s="347"/>
      <c r="C502" s="349"/>
      <c r="D502" s="350"/>
      <c r="E502" s="349"/>
      <c r="F502" s="351"/>
      <c r="G502" s="352"/>
      <c r="H502" s="353"/>
      <c r="I502" s="352"/>
      <c r="J502" s="364"/>
      <c r="K502" s="74">
        <f t="shared" si="8"/>
        <v>0</v>
      </c>
    </row>
    <row r="503" spans="1:11" x14ac:dyDescent="0.2">
      <c r="A503" s="357">
        <v>498</v>
      </c>
      <c r="B503" s="347"/>
      <c r="C503" s="349"/>
      <c r="D503" s="350"/>
      <c r="E503" s="349"/>
      <c r="F503" s="351"/>
      <c r="G503" s="352"/>
      <c r="H503" s="353"/>
      <c r="I503" s="352"/>
      <c r="J503" s="364"/>
      <c r="K503" s="74">
        <f t="shared" si="8"/>
        <v>0</v>
      </c>
    </row>
    <row r="504" spans="1:11" x14ac:dyDescent="0.2">
      <c r="A504" s="357">
        <v>499</v>
      </c>
      <c r="B504" s="347"/>
      <c r="C504" s="349"/>
      <c r="D504" s="350"/>
      <c r="E504" s="349"/>
      <c r="F504" s="351"/>
      <c r="G504" s="352"/>
      <c r="H504" s="353"/>
      <c r="I504" s="352"/>
      <c r="J504" s="364"/>
      <c r="K504" s="74">
        <f t="shared" si="8"/>
        <v>0</v>
      </c>
    </row>
    <row r="505" spans="1:11" x14ac:dyDescent="0.2">
      <c r="A505" s="357">
        <v>500</v>
      </c>
      <c r="B505" s="347"/>
      <c r="C505" s="349"/>
      <c r="D505" s="350"/>
      <c r="E505" s="349"/>
      <c r="F505" s="351"/>
      <c r="G505" s="352"/>
      <c r="H505" s="353"/>
      <c r="I505" s="352"/>
      <c r="J505" s="364"/>
      <c r="K505" s="74">
        <f t="shared" si="8"/>
        <v>0</v>
      </c>
    </row>
    <row r="506" spans="1:11" x14ac:dyDescent="0.2">
      <c r="A506" s="357">
        <v>501</v>
      </c>
      <c r="B506" s="347"/>
      <c r="C506" s="349"/>
      <c r="D506" s="350"/>
      <c r="E506" s="349"/>
      <c r="F506" s="351"/>
      <c r="G506" s="352"/>
      <c r="H506" s="353"/>
      <c r="I506" s="352"/>
      <c r="J506" s="364"/>
      <c r="K506" s="74">
        <f t="shared" si="8"/>
        <v>0</v>
      </c>
    </row>
    <row r="507" spans="1:11" x14ac:dyDescent="0.2">
      <c r="A507" s="357">
        <v>502</v>
      </c>
      <c r="B507" s="347"/>
      <c r="C507" s="349"/>
      <c r="D507" s="350"/>
      <c r="E507" s="349"/>
      <c r="F507" s="351"/>
      <c r="G507" s="352"/>
      <c r="H507" s="353"/>
      <c r="I507" s="352"/>
      <c r="J507" s="364"/>
      <c r="K507" s="74">
        <f t="shared" si="8"/>
        <v>0</v>
      </c>
    </row>
    <row r="508" spans="1:11" x14ac:dyDescent="0.2">
      <c r="A508" s="357">
        <v>503</v>
      </c>
      <c r="B508" s="347"/>
      <c r="C508" s="349"/>
      <c r="D508" s="350"/>
      <c r="E508" s="349"/>
      <c r="F508" s="351"/>
      <c r="G508" s="352"/>
      <c r="H508" s="353"/>
      <c r="I508" s="352"/>
      <c r="J508" s="364"/>
      <c r="K508" s="74">
        <f t="shared" si="8"/>
        <v>0</v>
      </c>
    </row>
    <row r="509" spans="1:11" x14ac:dyDescent="0.2">
      <c r="A509" s="357">
        <v>504</v>
      </c>
      <c r="B509" s="347"/>
      <c r="C509" s="349"/>
      <c r="D509" s="350"/>
      <c r="E509" s="349"/>
      <c r="F509" s="351"/>
      <c r="G509" s="352"/>
      <c r="H509" s="353"/>
      <c r="I509" s="352"/>
      <c r="J509" s="364"/>
      <c r="K509" s="74">
        <f t="shared" si="8"/>
        <v>0</v>
      </c>
    </row>
    <row r="510" spans="1:11" x14ac:dyDescent="0.2">
      <c r="A510" s="357">
        <v>505</v>
      </c>
      <c r="B510" s="347"/>
      <c r="C510" s="349"/>
      <c r="D510" s="350"/>
      <c r="E510" s="349"/>
      <c r="F510" s="351"/>
      <c r="G510" s="352"/>
      <c r="H510" s="353"/>
      <c r="I510" s="352"/>
      <c r="J510" s="364"/>
      <c r="K510" s="74">
        <f t="shared" si="8"/>
        <v>0</v>
      </c>
    </row>
    <row r="511" spans="1:11" x14ac:dyDescent="0.2">
      <c r="A511" s="357">
        <v>506</v>
      </c>
      <c r="B511" s="347"/>
      <c r="C511" s="349"/>
      <c r="D511" s="350"/>
      <c r="E511" s="349"/>
      <c r="F511" s="351"/>
      <c r="G511" s="352"/>
      <c r="H511" s="353"/>
      <c r="I511" s="352"/>
      <c r="J511" s="364"/>
      <c r="K511" s="74">
        <f t="shared" si="8"/>
        <v>0</v>
      </c>
    </row>
    <row r="512" spans="1:11" x14ac:dyDescent="0.2">
      <c r="A512" s="357">
        <v>507</v>
      </c>
      <c r="B512" s="347"/>
      <c r="C512" s="349"/>
      <c r="D512" s="350"/>
      <c r="E512" s="349"/>
      <c r="F512" s="351"/>
      <c r="G512" s="352"/>
      <c r="H512" s="353"/>
      <c r="I512" s="352"/>
      <c r="J512" s="364"/>
      <c r="K512" s="74">
        <f t="shared" si="8"/>
        <v>0</v>
      </c>
    </row>
    <row r="513" spans="1:11" x14ac:dyDescent="0.2">
      <c r="A513" s="357">
        <v>508</v>
      </c>
      <c r="B513" s="347"/>
      <c r="C513" s="349"/>
      <c r="D513" s="350"/>
      <c r="E513" s="349"/>
      <c r="F513" s="351"/>
      <c r="G513" s="352"/>
      <c r="H513" s="353"/>
      <c r="I513" s="352"/>
      <c r="J513" s="364"/>
      <c r="K513" s="74">
        <f t="shared" si="8"/>
        <v>0</v>
      </c>
    </row>
    <row r="514" spans="1:11" x14ac:dyDescent="0.2">
      <c r="A514" s="357">
        <v>509</v>
      </c>
      <c r="B514" s="347"/>
      <c r="C514" s="349"/>
      <c r="D514" s="350"/>
      <c r="E514" s="349"/>
      <c r="F514" s="351"/>
      <c r="G514" s="352"/>
      <c r="H514" s="353"/>
      <c r="I514" s="352"/>
      <c r="J514" s="364"/>
      <c r="K514" s="74">
        <f t="shared" si="8"/>
        <v>0</v>
      </c>
    </row>
    <row r="515" spans="1:11" x14ac:dyDescent="0.2">
      <c r="A515" s="357">
        <v>510</v>
      </c>
      <c r="B515" s="347"/>
      <c r="C515" s="349"/>
      <c r="D515" s="350"/>
      <c r="E515" s="349"/>
      <c r="F515" s="351"/>
      <c r="G515" s="352"/>
      <c r="H515" s="353"/>
      <c r="I515" s="352"/>
      <c r="J515" s="364"/>
      <c r="K515" s="74">
        <f t="shared" si="8"/>
        <v>0</v>
      </c>
    </row>
    <row r="516" spans="1:11" x14ac:dyDescent="0.2">
      <c r="A516" s="357">
        <v>511</v>
      </c>
      <c r="B516" s="347"/>
      <c r="C516" s="349"/>
      <c r="D516" s="350"/>
      <c r="E516" s="349"/>
      <c r="F516" s="351"/>
      <c r="G516" s="352"/>
      <c r="H516" s="353"/>
      <c r="I516" s="352"/>
      <c r="J516" s="364"/>
      <c r="K516" s="74">
        <f t="shared" si="8"/>
        <v>0</v>
      </c>
    </row>
    <row r="517" spans="1:11" x14ac:dyDescent="0.2">
      <c r="A517" s="357">
        <v>512</v>
      </c>
      <c r="B517" s="347"/>
      <c r="C517" s="349"/>
      <c r="D517" s="350"/>
      <c r="E517" s="349"/>
      <c r="F517" s="351"/>
      <c r="G517" s="352"/>
      <c r="H517" s="353"/>
      <c r="I517" s="352"/>
      <c r="J517" s="364"/>
      <c r="K517" s="74">
        <f t="shared" si="8"/>
        <v>0</v>
      </c>
    </row>
    <row r="518" spans="1:11" x14ac:dyDescent="0.2">
      <c r="A518" s="357">
        <v>513</v>
      </c>
      <c r="B518" s="347"/>
      <c r="C518" s="349"/>
      <c r="D518" s="350"/>
      <c r="E518" s="349"/>
      <c r="F518" s="351"/>
      <c r="G518" s="352"/>
      <c r="H518" s="353"/>
      <c r="I518" s="352"/>
      <c r="J518" s="364"/>
      <c r="K518" s="74">
        <f t="shared" si="8"/>
        <v>0</v>
      </c>
    </row>
    <row r="519" spans="1:11" x14ac:dyDescent="0.2">
      <c r="A519" s="357">
        <v>514</v>
      </c>
      <c r="B519" s="347"/>
      <c r="C519" s="349"/>
      <c r="D519" s="350"/>
      <c r="E519" s="349"/>
      <c r="F519" s="351"/>
      <c r="G519" s="352"/>
      <c r="H519" s="353"/>
      <c r="I519" s="352"/>
      <c r="J519" s="364"/>
      <c r="K519" s="74">
        <f t="shared" si="8"/>
        <v>0</v>
      </c>
    </row>
    <row r="520" spans="1:11" x14ac:dyDescent="0.2">
      <c r="A520" s="357">
        <v>515</v>
      </c>
      <c r="B520" s="347"/>
      <c r="C520" s="349"/>
      <c r="D520" s="350"/>
      <c r="E520" s="349"/>
      <c r="F520" s="351"/>
      <c r="G520" s="352"/>
      <c r="H520" s="353"/>
      <c r="I520" s="352"/>
      <c r="J520" s="364"/>
      <c r="K520" s="74">
        <f t="shared" si="8"/>
        <v>0</v>
      </c>
    </row>
    <row r="521" spans="1:11" x14ac:dyDescent="0.2">
      <c r="A521" s="357">
        <v>516</v>
      </c>
      <c r="B521" s="347"/>
      <c r="C521" s="349"/>
      <c r="D521" s="350"/>
      <c r="E521" s="349"/>
      <c r="F521" s="351"/>
      <c r="G521" s="352"/>
      <c r="H521" s="353"/>
      <c r="I521" s="352"/>
      <c r="J521" s="364"/>
      <c r="K521" s="74">
        <f t="shared" si="8"/>
        <v>0</v>
      </c>
    </row>
    <row r="522" spans="1:11" x14ac:dyDescent="0.2">
      <c r="A522" s="357">
        <v>517</v>
      </c>
      <c r="B522" s="347"/>
      <c r="C522" s="349"/>
      <c r="D522" s="350"/>
      <c r="E522" s="349"/>
      <c r="F522" s="351"/>
      <c r="G522" s="352"/>
      <c r="H522" s="353"/>
      <c r="I522" s="352"/>
      <c r="J522" s="364"/>
      <c r="K522" s="74">
        <f t="shared" ref="K522:K585" si="9">IF(B522=0,0,MONTH(B522)-$K$1+1)</f>
        <v>0</v>
      </c>
    </row>
    <row r="523" spans="1:11" x14ac:dyDescent="0.2">
      <c r="A523" s="357">
        <v>518</v>
      </c>
      <c r="B523" s="347"/>
      <c r="C523" s="349"/>
      <c r="D523" s="350"/>
      <c r="E523" s="349"/>
      <c r="F523" s="351"/>
      <c r="G523" s="352"/>
      <c r="H523" s="353"/>
      <c r="I523" s="352"/>
      <c r="J523" s="364"/>
      <c r="K523" s="74">
        <f t="shared" si="9"/>
        <v>0</v>
      </c>
    </row>
    <row r="524" spans="1:11" x14ac:dyDescent="0.2">
      <c r="A524" s="357">
        <v>519</v>
      </c>
      <c r="B524" s="347"/>
      <c r="C524" s="349"/>
      <c r="D524" s="350"/>
      <c r="E524" s="349"/>
      <c r="F524" s="351"/>
      <c r="G524" s="352"/>
      <c r="H524" s="353"/>
      <c r="I524" s="352"/>
      <c r="J524" s="364"/>
      <c r="K524" s="74">
        <f t="shared" si="9"/>
        <v>0</v>
      </c>
    </row>
    <row r="525" spans="1:11" x14ac:dyDescent="0.2">
      <c r="A525" s="357">
        <v>520</v>
      </c>
      <c r="B525" s="347"/>
      <c r="C525" s="349"/>
      <c r="D525" s="350"/>
      <c r="E525" s="349"/>
      <c r="F525" s="351"/>
      <c r="G525" s="352"/>
      <c r="H525" s="353"/>
      <c r="I525" s="352"/>
      <c r="J525" s="364"/>
      <c r="K525" s="74">
        <f t="shared" si="9"/>
        <v>0</v>
      </c>
    </row>
    <row r="526" spans="1:11" x14ac:dyDescent="0.2">
      <c r="A526" s="357">
        <v>521</v>
      </c>
      <c r="B526" s="347"/>
      <c r="C526" s="349"/>
      <c r="D526" s="350"/>
      <c r="E526" s="349"/>
      <c r="F526" s="351"/>
      <c r="G526" s="352"/>
      <c r="H526" s="353"/>
      <c r="I526" s="352"/>
      <c r="J526" s="364"/>
      <c r="K526" s="74">
        <f t="shared" si="9"/>
        <v>0</v>
      </c>
    </row>
    <row r="527" spans="1:11" x14ac:dyDescent="0.2">
      <c r="A527" s="357">
        <v>522</v>
      </c>
      <c r="B527" s="347"/>
      <c r="C527" s="349"/>
      <c r="D527" s="350"/>
      <c r="E527" s="349"/>
      <c r="F527" s="351"/>
      <c r="G527" s="352"/>
      <c r="H527" s="353"/>
      <c r="I527" s="352"/>
      <c r="J527" s="364"/>
      <c r="K527" s="74">
        <f t="shared" si="9"/>
        <v>0</v>
      </c>
    </row>
    <row r="528" spans="1:11" x14ac:dyDescent="0.2">
      <c r="A528" s="357">
        <v>523</v>
      </c>
      <c r="B528" s="347"/>
      <c r="C528" s="349"/>
      <c r="D528" s="350"/>
      <c r="E528" s="349"/>
      <c r="F528" s="351"/>
      <c r="G528" s="352"/>
      <c r="H528" s="353"/>
      <c r="I528" s="352"/>
      <c r="J528" s="364"/>
      <c r="K528" s="74">
        <f t="shared" si="9"/>
        <v>0</v>
      </c>
    </row>
    <row r="529" spans="1:11" x14ac:dyDescent="0.2">
      <c r="A529" s="357">
        <v>524</v>
      </c>
      <c r="B529" s="347"/>
      <c r="C529" s="349"/>
      <c r="D529" s="350"/>
      <c r="E529" s="349"/>
      <c r="F529" s="351"/>
      <c r="G529" s="352"/>
      <c r="H529" s="353"/>
      <c r="I529" s="352"/>
      <c r="J529" s="364"/>
      <c r="K529" s="74">
        <f t="shared" si="9"/>
        <v>0</v>
      </c>
    </row>
    <row r="530" spans="1:11" x14ac:dyDescent="0.2">
      <c r="A530" s="357">
        <v>525</v>
      </c>
      <c r="B530" s="347"/>
      <c r="C530" s="349"/>
      <c r="D530" s="350"/>
      <c r="E530" s="349"/>
      <c r="F530" s="351"/>
      <c r="G530" s="352"/>
      <c r="H530" s="353"/>
      <c r="I530" s="352"/>
      <c r="J530" s="364"/>
      <c r="K530" s="74">
        <f t="shared" si="9"/>
        <v>0</v>
      </c>
    </row>
    <row r="531" spans="1:11" x14ac:dyDescent="0.2">
      <c r="A531" s="357">
        <v>526</v>
      </c>
      <c r="B531" s="347"/>
      <c r="C531" s="349"/>
      <c r="D531" s="350"/>
      <c r="E531" s="349"/>
      <c r="F531" s="351"/>
      <c r="G531" s="352"/>
      <c r="H531" s="353"/>
      <c r="I531" s="352"/>
      <c r="J531" s="364"/>
      <c r="K531" s="74">
        <f t="shared" si="9"/>
        <v>0</v>
      </c>
    </row>
    <row r="532" spans="1:11" x14ac:dyDescent="0.2">
      <c r="A532" s="357">
        <v>527</v>
      </c>
      <c r="B532" s="347"/>
      <c r="C532" s="349"/>
      <c r="D532" s="350"/>
      <c r="E532" s="349"/>
      <c r="F532" s="351"/>
      <c r="G532" s="352"/>
      <c r="H532" s="353"/>
      <c r="I532" s="352"/>
      <c r="J532" s="364"/>
      <c r="K532" s="74">
        <f t="shared" si="9"/>
        <v>0</v>
      </c>
    </row>
    <row r="533" spans="1:11" x14ac:dyDescent="0.2">
      <c r="A533" s="357">
        <v>528</v>
      </c>
      <c r="B533" s="347"/>
      <c r="C533" s="349"/>
      <c r="D533" s="350"/>
      <c r="E533" s="349"/>
      <c r="F533" s="351"/>
      <c r="G533" s="352"/>
      <c r="H533" s="353"/>
      <c r="I533" s="352"/>
      <c r="J533" s="364"/>
      <c r="K533" s="74">
        <f t="shared" si="9"/>
        <v>0</v>
      </c>
    </row>
    <row r="534" spans="1:11" x14ac:dyDescent="0.2">
      <c r="A534" s="357">
        <v>529</v>
      </c>
      <c r="B534" s="347"/>
      <c r="C534" s="349"/>
      <c r="D534" s="350"/>
      <c r="E534" s="349"/>
      <c r="F534" s="351"/>
      <c r="G534" s="352"/>
      <c r="H534" s="353"/>
      <c r="I534" s="352"/>
      <c r="J534" s="364"/>
      <c r="K534" s="74">
        <f t="shared" si="9"/>
        <v>0</v>
      </c>
    </row>
    <row r="535" spans="1:11" x14ac:dyDescent="0.2">
      <c r="A535" s="357">
        <v>530</v>
      </c>
      <c r="B535" s="347"/>
      <c r="C535" s="349"/>
      <c r="D535" s="350"/>
      <c r="E535" s="349"/>
      <c r="F535" s="351"/>
      <c r="G535" s="352"/>
      <c r="H535" s="353"/>
      <c r="I535" s="352"/>
      <c r="J535" s="364"/>
      <c r="K535" s="74">
        <f t="shared" si="9"/>
        <v>0</v>
      </c>
    </row>
    <row r="536" spans="1:11" x14ac:dyDescent="0.2">
      <c r="A536" s="357">
        <v>531</v>
      </c>
      <c r="B536" s="347"/>
      <c r="C536" s="349"/>
      <c r="D536" s="350"/>
      <c r="E536" s="349"/>
      <c r="F536" s="351"/>
      <c r="G536" s="352"/>
      <c r="H536" s="353"/>
      <c r="I536" s="352"/>
      <c r="J536" s="364"/>
      <c r="K536" s="74">
        <f t="shared" si="9"/>
        <v>0</v>
      </c>
    </row>
    <row r="537" spans="1:11" x14ac:dyDescent="0.2">
      <c r="A537" s="357">
        <v>532</v>
      </c>
      <c r="B537" s="347"/>
      <c r="C537" s="349"/>
      <c r="D537" s="350"/>
      <c r="E537" s="349"/>
      <c r="F537" s="351"/>
      <c r="G537" s="352"/>
      <c r="H537" s="353"/>
      <c r="I537" s="352"/>
      <c r="J537" s="364"/>
      <c r="K537" s="74">
        <f t="shared" si="9"/>
        <v>0</v>
      </c>
    </row>
    <row r="538" spans="1:11" x14ac:dyDescent="0.2">
      <c r="A538" s="357">
        <v>533</v>
      </c>
      <c r="B538" s="347"/>
      <c r="C538" s="349"/>
      <c r="D538" s="350"/>
      <c r="E538" s="349"/>
      <c r="F538" s="351"/>
      <c r="G538" s="352"/>
      <c r="H538" s="353"/>
      <c r="I538" s="352"/>
      <c r="J538" s="364"/>
      <c r="K538" s="74">
        <f t="shared" si="9"/>
        <v>0</v>
      </c>
    </row>
    <row r="539" spans="1:11" x14ac:dyDescent="0.2">
      <c r="A539" s="357">
        <v>534</v>
      </c>
      <c r="B539" s="347"/>
      <c r="C539" s="349"/>
      <c r="D539" s="350"/>
      <c r="E539" s="349"/>
      <c r="F539" s="351"/>
      <c r="G539" s="352"/>
      <c r="H539" s="353"/>
      <c r="I539" s="352"/>
      <c r="J539" s="364"/>
      <c r="K539" s="74">
        <f t="shared" si="9"/>
        <v>0</v>
      </c>
    </row>
    <row r="540" spans="1:11" x14ac:dyDescent="0.2">
      <c r="A540" s="357">
        <v>535</v>
      </c>
      <c r="B540" s="347"/>
      <c r="C540" s="349"/>
      <c r="D540" s="350"/>
      <c r="E540" s="349"/>
      <c r="F540" s="351"/>
      <c r="G540" s="352"/>
      <c r="H540" s="353"/>
      <c r="I540" s="352"/>
      <c r="J540" s="364"/>
      <c r="K540" s="74">
        <f t="shared" si="9"/>
        <v>0</v>
      </c>
    </row>
    <row r="541" spans="1:11" x14ac:dyDescent="0.2">
      <c r="A541" s="357">
        <v>536</v>
      </c>
      <c r="B541" s="347"/>
      <c r="C541" s="349"/>
      <c r="D541" s="350"/>
      <c r="E541" s="349"/>
      <c r="F541" s="351"/>
      <c r="G541" s="352"/>
      <c r="H541" s="353"/>
      <c r="I541" s="352"/>
      <c r="J541" s="364"/>
      <c r="K541" s="74">
        <f t="shared" si="9"/>
        <v>0</v>
      </c>
    </row>
    <row r="542" spans="1:11" x14ac:dyDescent="0.2">
      <c r="A542" s="357">
        <v>537</v>
      </c>
      <c r="B542" s="347"/>
      <c r="C542" s="349"/>
      <c r="D542" s="350"/>
      <c r="E542" s="349"/>
      <c r="F542" s="351"/>
      <c r="G542" s="352"/>
      <c r="H542" s="353"/>
      <c r="I542" s="352"/>
      <c r="J542" s="364"/>
      <c r="K542" s="74">
        <f t="shared" si="9"/>
        <v>0</v>
      </c>
    </row>
    <row r="543" spans="1:11" x14ac:dyDescent="0.2">
      <c r="A543" s="357">
        <v>538</v>
      </c>
      <c r="B543" s="347"/>
      <c r="C543" s="349"/>
      <c r="D543" s="350"/>
      <c r="E543" s="349"/>
      <c r="F543" s="351"/>
      <c r="G543" s="352"/>
      <c r="H543" s="353"/>
      <c r="I543" s="352"/>
      <c r="J543" s="364"/>
      <c r="K543" s="74">
        <f t="shared" si="9"/>
        <v>0</v>
      </c>
    </row>
    <row r="544" spans="1:11" x14ac:dyDescent="0.2">
      <c r="A544" s="357">
        <v>539</v>
      </c>
      <c r="B544" s="347"/>
      <c r="C544" s="349"/>
      <c r="D544" s="350"/>
      <c r="E544" s="349"/>
      <c r="F544" s="351"/>
      <c r="G544" s="352"/>
      <c r="H544" s="353"/>
      <c r="I544" s="352"/>
      <c r="J544" s="364"/>
      <c r="K544" s="74">
        <f t="shared" si="9"/>
        <v>0</v>
      </c>
    </row>
    <row r="545" spans="1:11" x14ac:dyDescent="0.2">
      <c r="A545" s="357">
        <v>540</v>
      </c>
      <c r="B545" s="347"/>
      <c r="C545" s="349"/>
      <c r="D545" s="350"/>
      <c r="E545" s="349"/>
      <c r="F545" s="351"/>
      <c r="G545" s="352"/>
      <c r="H545" s="353"/>
      <c r="I545" s="352"/>
      <c r="J545" s="364"/>
      <c r="K545" s="74">
        <f t="shared" si="9"/>
        <v>0</v>
      </c>
    </row>
    <row r="546" spans="1:11" x14ac:dyDescent="0.2">
      <c r="A546" s="357">
        <v>541</v>
      </c>
      <c r="B546" s="347"/>
      <c r="C546" s="349"/>
      <c r="D546" s="350"/>
      <c r="E546" s="349"/>
      <c r="F546" s="351"/>
      <c r="G546" s="352"/>
      <c r="H546" s="353"/>
      <c r="I546" s="352"/>
      <c r="J546" s="364"/>
      <c r="K546" s="74">
        <f t="shared" si="9"/>
        <v>0</v>
      </c>
    </row>
    <row r="547" spans="1:11" x14ac:dyDescent="0.2">
      <c r="A547" s="357">
        <v>542</v>
      </c>
      <c r="B547" s="347"/>
      <c r="C547" s="349"/>
      <c r="D547" s="350"/>
      <c r="E547" s="349"/>
      <c r="F547" s="351"/>
      <c r="G547" s="352"/>
      <c r="H547" s="353"/>
      <c r="I547" s="352"/>
      <c r="J547" s="364"/>
      <c r="K547" s="74">
        <f t="shared" si="9"/>
        <v>0</v>
      </c>
    </row>
    <row r="548" spans="1:11" x14ac:dyDescent="0.2">
      <c r="A548" s="357">
        <v>543</v>
      </c>
      <c r="B548" s="347"/>
      <c r="C548" s="349"/>
      <c r="D548" s="350"/>
      <c r="E548" s="349"/>
      <c r="F548" s="351"/>
      <c r="G548" s="352"/>
      <c r="H548" s="353"/>
      <c r="I548" s="352"/>
      <c r="J548" s="364"/>
      <c r="K548" s="74">
        <f t="shared" si="9"/>
        <v>0</v>
      </c>
    </row>
    <row r="549" spans="1:11" x14ac:dyDescent="0.2">
      <c r="A549" s="357">
        <v>544</v>
      </c>
      <c r="B549" s="347"/>
      <c r="C549" s="349"/>
      <c r="D549" s="350"/>
      <c r="E549" s="349"/>
      <c r="F549" s="351"/>
      <c r="G549" s="352"/>
      <c r="H549" s="353"/>
      <c r="I549" s="352"/>
      <c r="J549" s="364"/>
      <c r="K549" s="74">
        <f t="shared" si="9"/>
        <v>0</v>
      </c>
    </row>
    <row r="550" spans="1:11" x14ac:dyDescent="0.2">
      <c r="A550" s="357">
        <v>545</v>
      </c>
      <c r="B550" s="347"/>
      <c r="C550" s="349"/>
      <c r="D550" s="350"/>
      <c r="E550" s="349"/>
      <c r="F550" s="351"/>
      <c r="G550" s="352"/>
      <c r="H550" s="353"/>
      <c r="I550" s="352"/>
      <c r="J550" s="364"/>
      <c r="K550" s="74">
        <f t="shared" si="9"/>
        <v>0</v>
      </c>
    </row>
    <row r="551" spans="1:11" x14ac:dyDescent="0.2">
      <c r="A551" s="357">
        <v>546</v>
      </c>
      <c r="B551" s="347"/>
      <c r="C551" s="349"/>
      <c r="D551" s="350"/>
      <c r="E551" s="349"/>
      <c r="F551" s="351"/>
      <c r="G551" s="352"/>
      <c r="H551" s="353"/>
      <c r="I551" s="352"/>
      <c r="J551" s="364"/>
      <c r="K551" s="74">
        <f t="shared" si="9"/>
        <v>0</v>
      </c>
    </row>
    <row r="552" spans="1:11" x14ac:dyDescent="0.2">
      <c r="A552" s="357">
        <v>547</v>
      </c>
      <c r="B552" s="347"/>
      <c r="C552" s="349"/>
      <c r="D552" s="350"/>
      <c r="E552" s="349"/>
      <c r="F552" s="351"/>
      <c r="G552" s="352"/>
      <c r="H552" s="353"/>
      <c r="I552" s="352"/>
      <c r="J552" s="364"/>
      <c r="K552" s="74">
        <f t="shared" si="9"/>
        <v>0</v>
      </c>
    </row>
    <row r="553" spans="1:11" x14ac:dyDescent="0.2">
      <c r="A553" s="357">
        <v>548</v>
      </c>
      <c r="B553" s="347"/>
      <c r="C553" s="349"/>
      <c r="D553" s="350"/>
      <c r="E553" s="349"/>
      <c r="F553" s="351"/>
      <c r="G553" s="352"/>
      <c r="H553" s="353"/>
      <c r="I553" s="352"/>
      <c r="J553" s="364"/>
      <c r="K553" s="74">
        <f t="shared" si="9"/>
        <v>0</v>
      </c>
    </row>
    <row r="554" spans="1:11" x14ac:dyDescent="0.2">
      <c r="A554" s="357">
        <v>549</v>
      </c>
      <c r="B554" s="347"/>
      <c r="C554" s="349"/>
      <c r="D554" s="350"/>
      <c r="E554" s="349"/>
      <c r="F554" s="351"/>
      <c r="G554" s="352"/>
      <c r="H554" s="353"/>
      <c r="I554" s="352"/>
      <c r="J554" s="364"/>
      <c r="K554" s="74">
        <f t="shared" si="9"/>
        <v>0</v>
      </c>
    </row>
    <row r="555" spans="1:11" x14ac:dyDescent="0.2">
      <c r="A555" s="357">
        <v>550</v>
      </c>
      <c r="B555" s="347"/>
      <c r="C555" s="349"/>
      <c r="D555" s="350"/>
      <c r="E555" s="349"/>
      <c r="F555" s="351"/>
      <c r="G555" s="352"/>
      <c r="H555" s="353"/>
      <c r="I555" s="352"/>
      <c r="J555" s="364"/>
      <c r="K555" s="74">
        <f t="shared" si="9"/>
        <v>0</v>
      </c>
    </row>
    <row r="556" spans="1:11" x14ac:dyDescent="0.2">
      <c r="A556" s="357">
        <v>551</v>
      </c>
      <c r="B556" s="347"/>
      <c r="C556" s="349"/>
      <c r="D556" s="350"/>
      <c r="E556" s="349"/>
      <c r="F556" s="351"/>
      <c r="G556" s="352"/>
      <c r="H556" s="353"/>
      <c r="I556" s="352"/>
      <c r="J556" s="364"/>
      <c r="K556" s="74">
        <f t="shared" si="9"/>
        <v>0</v>
      </c>
    </row>
    <row r="557" spans="1:11" x14ac:dyDescent="0.2">
      <c r="A557" s="357">
        <v>552</v>
      </c>
      <c r="B557" s="347"/>
      <c r="C557" s="349"/>
      <c r="D557" s="350"/>
      <c r="E557" s="349"/>
      <c r="F557" s="351"/>
      <c r="G557" s="352"/>
      <c r="H557" s="353"/>
      <c r="I557" s="352"/>
      <c r="J557" s="364"/>
      <c r="K557" s="74">
        <f t="shared" si="9"/>
        <v>0</v>
      </c>
    </row>
    <row r="558" spans="1:11" x14ac:dyDescent="0.2">
      <c r="A558" s="357">
        <v>553</v>
      </c>
      <c r="B558" s="347"/>
      <c r="C558" s="349"/>
      <c r="D558" s="350"/>
      <c r="E558" s="349"/>
      <c r="F558" s="351"/>
      <c r="G558" s="352"/>
      <c r="H558" s="353"/>
      <c r="I558" s="352"/>
      <c r="J558" s="364"/>
      <c r="K558" s="74">
        <f t="shared" si="9"/>
        <v>0</v>
      </c>
    </row>
    <row r="559" spans="1:11" x14ac:dyDescent="0.2">
      <c r="A559" s="357">
        <v>554</v>
      </c>
      <c r="B559" s="347"/>
      <c r="C559" s="349"/>
      <c r="D559" s="350"/>
      <c r="E559" s="349"/>
      <c r="F559" s="351"/>
      <c r="G559" s="352"/>
      <c r="H559" s="353"/>
      <c r="I559" s="352"/>
      <c r="J559" s="364"/>
      <c r="K559" s="74">
        <f t="shared" si="9"/>
        <v>0</v>
      </c>
    </row>
    <row r="560" spans="1:11" x14ac:dyDescent="0.2">
      <c r="A560" s="357">
        <v>555</v>
      </c>
      <c r="B560" s="347"/>
      <c r="C560" s="349"/>
      <c r="D560" s="350"/>
      <c r="E560" s="349"/>
      <c r="F560" s="351"/>
      <c r="G560" s="352"/>
      <c r="H560" s="353"/>
      <c r="I560" s="352"/>
      <c r="J560" s="364"/>
      <c r="K560" s="74">
        <f t="shared" si="9"/>
        <v>0</v>
      </c>
    </row>
    <row r="561" spans="1:11" x14ac:dyDescent="0.2">
      <c r="A561" s="357">
        <v>556</v>
      </c>
      <c r="B561" s="347"/>
      <c r="C561" s="349"/>
      <c r="D561" s="350"/>
      <c r="E561" s="349"/>
      <c r="F561" s="351"/>
      <c r="G561" s="352"/>
      <c r="H561" s="353"/>
      <c r="I561" s="352"/>
      <c r="J561" s="364"/>
      <c r="K561" s="74">
        <f t="shared" si="9"/>
        <v>0</v>
      </c>
    </row>
    <row r="562" spans="1:11" x14ac:dyDescent="0.2">
      <c r="A562" s="357">
        <v>557</v>
      </c>
      <c r="B562" s="347"/>
      <c r="C562" s="349"/>
      <c r="D562" s="350"/>
      <c r="E562" s="349"/>
      <c r="F562" s="351"/>
      <c r="G562" s="352"/>
      <c r="H562" s="353"/>
      <c r="I562" s="352"/>
      <c r="J562" s="364"/>
      <c r="K562" s="74">
        <f t="shared" si="9"/>
        <v>0</v>
      </c>
    </row>
    <row r="563" spans="1:11" x14ac:dyDescent="0.2">
      <c r="A563" s="357">
        <v>558</v>
      </c>
      <c r="B563" s="347"/>
      <c r="C563" s="349"/>
      <c r="D563" s="350"/>
      <c r="E563" s="349"/>
      <c r="F563" s="351"/>
      <c r="G563" s="352"/>
      <c r="H563" s="353"/>
      <c r="I563" s="352"/>
      <c r="J563" s="364"/>
      <c r="K563" s="74">
        <f t="shared" si="9"/>
        <v>0</v>
      </c>
    </row>
    <row r="564" spans="1:11" x14ac:dyDescent="0.2">
      <c r="A564" s="357">
        <v>559</v>
      </c>
      <c r="B564" s="347"/>
      <c r="C564" s="349"/>
      <c r="D564" s="350"/>
      <c r="E564" s="349"/>
      <c r="F564" s="351"/>
      <c r="G564" s="352"/>
      <c r="H564" s="353"/>
      <c r="I564" s="352"/>
      <c r="J564" s="364"/>
      <c r="K564" s="74">
        <f t="shared" si="9"/>
        <v>0</v>
      </c>
    </row>
    <row r="565" spans="1:11" x14ac:dyDescent="0.2">
      <c r="A565" s="357">
        <v>560</v>
      </c>
      <c r="B565" s="347"/>
      <c r="C565" s="349"/>
      <c r="D565" s="350"/>
      <c r="E565" s="349"/>
      <c r="F565" s="351"/>
      <c r="G565" s="352"/>
      <c r="H565" s="353"/>
      <c r="I565" s="352"/>
      <c r="J565" s="364"/>
      <c r="K565" s="74">
        <f t="shared" si="9"/>
        <v>0</v>
      </c>
    </row>
    <row r="566" spans="1:11" x14ac:dyDescent="0.2">
      <c r="A566" s="357">
        <v>561</v>
      </c>
      <c r="B566" s="347"/>
      <c r="C566" s="349"/>
      <c r="D566" s="350"/>
      <c r="E566" s="349"/>
      <c r="F566" s="351"/>
      <c r="G566" s="352"/>
      <c r="H566" s="353"/>
      <c r="I566" s="352"/>
      <c r="J566" s="364"/>
      <c r="K566" s="74">
        <f t="shared" si="9"/>
        <v>0</v>
      </c>
    </row>
    <row r="567" spans="1:11" x14ac:dyDescent="0.2">
      <c r="A567" s="357">
        <v>562</v>
      </c>
      <c r="B567" s="347"/>
      <c r="C567" s="349"/>
      <c r="D567" s="350"/>
      <c r="E567" s="349"/>
      <c r="F567" s="351"/>
      <c r="G567" s="352"/>
      <c r="H567" s="353"/>
      <c r="I567" s="352"/>
      <c r="J567" s="364"/>
      <c r="K567" s="74">
        <f t="shared" si="9"/>
        <v>0</v>
      </c>
    </row>
    <row r="568" spans="1:11" x14ac:dyDescent="0.2">
      <c r="A568" s="357">
        <v>563</v>
      </c>
      <c r="B568" s="347"/>
      <c r="C568" s="349"/>
      <c r="D568" s="350"/>
      <c r="E568" s="349"/>
      <c r="F568" s="351"/>
      <c r="G568" s="352"/>
      <c r="H568" s="353"/>
      <c r="I568" s="352"/>
      <c r="J568" s="364"/>
      <c r="K568" s="74">
        <f t="shared" si="9"/>
        <v>0</v>
      </c>
    </row>
    <row r="569" spans="1:11" x14ac:dyDescent="0.2">
      <c r="A569" s="357">
        <v>564</v>
      </c>
      <c r="B569" s="347"/>
      <c r="C569" s="349"/>
      <c r="D569" s="350"/>
      <c r="E569" s="349"/>
      <c r="F569" s="351"/>
      <c r="G569" s="352"/>
      <c r="H569" s="353"/>
      <c r="I569" s="352"/>
      <c r="J569" s="364"/>
      <c r="K569" s="74">
        <f t="shared" si="9"/>
        <v>0</v>
      </c>
    </row>
    <row r="570" spans="1:11" x14ac:dyDescent="0.2">
      <c r="A570" s="357">
        <v>565</v>
      </c>
      <c r="B570" s="347"/>
      <c r="C570" s="349"/>
      <c r="D570" s="350"/>
      <c r="E570" s="349"/>
      <c r="F570" s="351"/>
      <c r="G570" s="352"/>
      <c r="H570" s="353"/>
      <c r="I570" s="352"/>
      <c r="J570" s="364"/>
      <c r="K570" s="74">
        <f t="shared" si="9"/>
        <v>0</v>
      </c>
    </row>
    <row r="571" spans="1:11" x14ac:dyDescent="0.2">
      <c r="A571" s="357">
        <v>566</v>
      </c>
      <c r="B571" s="347"/>
      <c r="C571" s="349"/>
      <c r="D571" s="350"/>
      <c r="E571" s="349"/>
      <c r="F571" s="351"/>
      <c r="G571" s="352"/>
      <c r="H571" s="353"/>
      <c r="I571" s="352"/>
      <c r="J571" s="364"/>
      <c r="K571" s="74">
        <f t="shared" si="9"/>
        <v>0</v>
      </c>
    </row>
    <row r="572" spans="1:11" x14ac:dyDescent="0.2">
      <c r="A572" s="357">
        <v>567</v>
      </c>
      <c r="B572" s="347"/>
      <c r="C572" s="349"/>
      <c r="D572" s="350"/>
      <c r="E572" s="349"/>
      <c r="F572" s="351"/>
      <c r="G572" s="352"/>
      <c r="H572" s="353"/>
      <c r="I572" s="352"/>
      <c r="J572" s="364"/>
      <c r="K572" s="74">
        <f t="shared" si="9"/>
        <v>0</v>
      </c>
    </row>
    <row r="573" spans="1:11" x14ac:dyDescent="0.2">
      <c r="A573" s="357">
        <v>568</v>
      </c>
      <c r="B573" s="347"/>
      <c r="C573" s="349"/>
      <c r="D573" s="350"/>
      <c r="E573" s="349"/>
      <c r="F573" s="351"/>
      <c r="G573" s="352"/>
      <c r="H573" s="353"/>
      <c r="I573" s="352"/>
      <c r="J573" s="364"/>
      <c r="K573" s="74">
        <f t="shared" si="9"/>
        <v>0</v>
      </c>
    </row>
    <row r="574" spans="1:11" x14ac:dyDescent="0.2">
      <c r="A574" s="357">
        <v>569</v>
      </c>
      <c r="B574" s="347"/>
      <c r="C574" s="349"/>
      <c r="D574" s="350"/>
      <c r="E574" s="349"/>
      <c r="F574" s="351"/>
      <c r="G574" s="352"/>
      <c r="H574" s="353"/>
      <c r="I574" s="352"/>
      <c r="J574" s="364"/>
      <c r="K574" s="74">
        <f t="shared" si="9"/>
        <v>0</v>
      </c>
    </row>
    <row r="575" spans="1:11" x14ac:dyDescent="0.2">
      <c r="A575" s="357">
        <v>570</v>
      </c>
      <c r="B575" s="347"/>
      <c r="C575" s="349"/>
      <c r="D575" s="350"/>
      <c r="E575" s="349"/>
      <c r="F575" s="351"/>
      <c r="G575" s="352"/>
      <c r="H575" s="353"/>
      <c r="I575" s="352"/>
      <c r="J575" s="364"/>
      <c r="K575" s="74">
        <f t="shared" si="9"/>
        <v>0</v>
      </c>
    </row>
    <row r="576" spans="1:11" x14ac:dyDescent="0.2">
      <c r="A576" s="357">
        <v>571</v>
      </c>
      <c r="B576" s="347"/>
      <c r="C576" s="349"/>
      <c r="D576" s="350"/>
      <c r="E576" s="349"/>
      <c r="F576" s="351"/>
      <c r="G576" s="352"/>
      <c r="H576" s="353"/>
      <c r="I576" s="352"/>
      <c r="J576" s="364"/>
      <c r="K576" s="74">
        <f t="shared" si="9"/>
        <v>0</v>
      </c>
    </row>
    <row r="577" spans="1:11" x14ac:dyDescent="0.2">
      <c r="A577" s="357">
        <v>572</v>
      </c>
      <c r="B577" s="347"/>
      <c r="C577" s="349"/>
      <c r="D577" s="350"/>
      <c r="E577" s="349"/>
      <c r="F577" s="351"/>
      <c r="G577" s="352"/>
      <c r="H577" s="353"/>
      <c r="I577" s="352"/>
      <c r="J577" s="364"/>
      <c r="K577" s="74">
        <f t="shared" si="9"/>
        <v>0</v>
      </c>
    </row>
    <row r="578" spans="1:11" x14ac:dyDescent="0.2">
      <c r="A578" s="357">
        <v>573</v>
      </c>
      <c r="B578" s="347"/>
      <c r="C578" s="349"/>
      <c r="D578" s="350"/>
      <c r="E578" s="349"/>
      <c r="F578" s="351"/>
      <c r="G578" s="352"/>
      <c r="H578" s="353"/>
      <c r="I578" s="352"/>
      <c r="J578" s="364"/>
      <c r="K578" s="74">
        <f t="shared" si="9"/>
        <v>0</v>
      </c>
    </row>
    <row r="579" spans="1:11" x14ac:dyDescent="0.2">
      <c r="A579" s="357">
        <v>574</v>
      </c>
      <c r="B579" s="347"/>
      <c r="C579" s="349"/>
      <c r="D579" s="350"/>
      <c r="E579" s="349"/>
      <c r="F579" s="351"/>
      <c r="G579" s="352"/>
      <c r="H579" s="353"/>
      <c r="I579" s="352"/>
      <c r="J579" s="364"/>
      <c r="K579" s="74">
        <f t="shared" si="9"/>
        <v>0</v>
      </c>
    </row>
    <row r="580" spans="1:11" x14ac:dyDescent="0.2">
      <c r="A580" s="357">
        <v>575</v>
      </c>
      <c r="B580" s="347"/>
      <c r="C580" s="349"/>
      <c r="D580" s="350"/>
      <c r="E580" s="349"/>
      <c r="F580" s="351"/>
      <c r="G580" s="352"/>
      <c r="H580" s="353"/>
      <c r="I580" s="352"/>
      <c r="J580" s="364"/>
      <c r="K580" s="74">
        <f t="shared" si="9"/>
        <v>0</v>
      </c>
    </row>
    <row r="581" spans="1:11" x14ac:dyDescent="0.2">
      <c r="A581" s="357">
        <v>576</v>
      </c>
      <c r="B581" s="347"/>
      <c r="C581" s="349"/>
      <c r="D581" s="350"/>
      <c r="E581" s="349"/>
      <c r="F581" s="351"/>
      <c r="G581" s="352"/>
      <c r="H581" s="353"/>
      <c r="I581" s="352"/>
      <c r="J581" s="364"/>
      <c r="K581" s="74">
        <f t="shared" si="9"/>
        <v>0</v>
      </c>
    </row>
    <row r="582" spans="1:11" x14ac:dyDescent="0.2">
      <c r="A582" s="357">
        <v>577</v>
      </c>
      <c r="B582" s="347"/>
      <c r="C582" s="349"/>
      <c r="D582" s="350"/>
      <c r="E582" s="349"/>
      <c r="F582" s="351"/>
      <c r="G582" s="352"/>
      <c r="H582" s="353"/>
      <c r="I582" s="352"/>
      <c r="J582" s="364"/>
      <c r="K582" s="74">
        <f t="shared" si="9"/>
        <v>0</v>
      </c>
    </row>
    <row r="583" spans="1:11" x14ac:dyDescent="0.2">
      <c r="A583" s="357">
        <v>578</v>
      </c>
      <c r="B583" s="347"/>
      <c r="C583" s="349"/>
      <c r="D583" s="350"/>
      <c r="E583" s="349"/>
      <c r="F583" s="351"/>
      <c r="G583" s="352"/>
      <c r="H583" s="353"/>
      <c r="I583" s="352"/>
      <c r="J583" s="364"/>
      <c r="K583" s="74">
        <f t="shared" si="9"/>
        <v>0</v>
      </c>
    </row>
    <row r="584" spans="1:11" x14ac:dyDescent="0.2">
      <c r="A584" s="357">
        <v>579</v>
      </c>
      <c r="B584" s="347"/>
      <c r="C584" s="349"/>
      <c r="D584" s="350"/>
      <c r="E584" s="349"/>
      <c r="F584" s="351"/>
      <c r="G584" s="352"/>
      <c r="H584" s="353"/>
      <c r="I584" s="352"/>
      <c r="J584" s="364"/>
      <c r="K584" s="74">
        <f t="shared" si="9"/>
        <v>0</v>
      </c>
    </row>
    <row r="585" spans="1:11" x14ac:dyDescent="0.2">
      <c r="A585" s="357">
        <v>580</v>
      </c>
      <c r="B585" s="347"/>
      <c r="C585" s="349"/>
      <c r="D585" s="350"/>
      <c r="E585" s="349"/>
      <c r="F585" s="351"/>
      <c r="G585" s="352"/>
      <c r="H585" s="353"/>
      <c r="I585" s="352"/>
      <c r="J585" s="364"/>
      <c r="K585" s="74">
        <f t="shared" si="9"/>
        <v>0</v>
      </c>
    </row>
    <row r="586" spans="1:11" x14ac:dyDescent="0.2">
      <c r="A586" s="357">
        <v>581</v>
      </c>
      <c r="B586" s="347"/>
      <c r="C586" s="349"/>
      <c r="D586" s="350"/>
      <c r="E586" s="349"/>
      <c r="F586" s="351"/>
      <c r="G586" s="352"/>
      <c r="H586" s="353"/>
      <c r="I586" s="352"/>
      <c r="J586" s="364"/>
      <c r="K586" s="74">
        <f t="shared" ref="K586:K649" si="10">IF(B586=0,0,MONTH(B586)-$K$1+1)</f>
        <v>0</v>
      </c>
    </row>
    <row r="587" spans="1:11" x14ac:dyDescent="0.2">
      <c r="A587" s="357">
        <v>582</v>
      </c>
      <c r="B587" s="347"/>
      <c r="C587" s="349"/>
      <c r="D587" s="350"/>
      <c r="E587" s="349"/>
      <c r="F587" s="351"/>
      <c r="G587" s="352"/>
      <c r="H587" s="353"/>
      <c r="I587" s="352"/>
      <c r="J587" s="364"/>
      <c r="K587" s="74">
        <f t="shared" si="10"/>
        <v>0</v>
      </c>
    </row>
    <row r="588" spans="1:11" x14ac:dyDescent="0.2">
      <c r="A588" s="357">
        <v>583</v>
      </c>
      <c r="B588" s="347"/>
      <c r="C588" s="349"/>
      <c r="D588" s="350"/>
      <c r="E588" s="349"/>
      <c r="F588" s="351"/>
      <c r="G588" s="352"/>
      <c r="H588" s="353"/>
      <c r="I588" s="352"/>
      <c r="J588" s="364"/>
      <c r="K588" s="74">
        <f t="shared" si="10"/>
        <v>0</v>
      </c>
    </row>
    <row r="589" spans="1:11" x14ac:dyDescent="0.2">
      <c r="A589" s="357">
        <v>584</v>
      </c>
      <c r="B589" s="347"/>
      <c r="C589" s="349"/>
      <c r="D589" s="350"/>
      <c r="E589" s="349"/>
      <c r="F589" s="351"/>
      <c r="G589" s="352"/>
      <c r="H589" s="353"/>
      <c r="I589" s="352"/>
      <c r="J589" s="364"/>
      <c r="K589" s="74">
        <f t="shared" si="10"/>
        <v>0</v>
      </c>
    </row>
    <row r="590" spans="1:11" x14ac:dyDescent="0.2">
      <c r="A590" s="357">
        <v>585</v>
      </c>
      <c r="B590" s="347"/>
      <c r="C590" s="349"/>
      <c r="D590" s="350"/>
      <c r="E590" s="349"/>
      <c r="F590" s="351"/>
      <c r="G590" s="352"/>
      <c r="H590" s="353"/>
      <c r="I590" s="352"/>
      <c r="J590" s="364"/>
      <c r="K590" s="74">
        <f t="shared" si="10"/>
        <v>0</v>
      </c>
    </row>
    <row r="591" spans="1:11" x14ac:dyDescent="0.2">
      <c r="A591" s="357">
        <v>586</v>
      </c>
      <c r="B591" s="347"/>
      <c r="C591" s="349"/>
      <c r="D591" s="350"/>
      <c r="E591" s="349"/>
      <c r="F591" s="351"/>
      <c r="G591" s="352"/>
      <c r="H591" s="353"/>
      <c r="I591" s="352"/>
      <c r="J591" s="364"/>
      <c r="K591" s="74">
        <f t="shared" si="10"/>
        <v>0</v>
      </c>
    </row>
    <row r="592" spans="1:11" x14ac:dyDescent="0.2">
      <c r="A592" s="357">
        <v>587</v>
      </c>
      <c r="B592" s="347"/>
      <c r="C592" s="349"/>
      <c r="D592" s="350"/>
      <c r="E592" s="349"/>
      <c r="F592" s="351"/>
      <c r="G592" s="352"/>
      <c r="H592" s="353"/>
      <c r="I592" s="352"/>
      <c r="J592" s="364"/>
      <c r="K592" s="74">
        <f t="shared" si="10"/>
        <v>0</v>
      </c>
    </row>
    <row r="593" spans="1:11" x14ac:dyDescent="0.2">
      <c r="A593" s="357">
        <v>588</v>
      </c>
      <c r="B593" s="347"/>
      <c r="C593" s="349"/>
      <c r="D593" s="350"/>
      <c r="E593" s="349"/>
      <c r="F593" s="351"/>
      <c r="G593" s="352"/>
      <c r="H593" s="353"/>
      <c r="I593" s="352"/>
      <c r="J593" s="364"/>
      <c r="K593" s="74">
        <f t="shared" si="10"/>
        <v>0</v>
      </c>
    </row>
    <row r="594" spans="1:11" x14ac:dyDescent="0.2">
      <c r="A594" s="357">
        <v>589</v>
      </c>
      <c r="B594" s="347"/>
      <c r="C594" s="349"/>
      <c r="D594" s="350"/>
      <c r="E594" s="349"/>
      <c r="F594" s="351"/>
      <c r="G594" s="352"/>
      <c r="H594" s="353"/>
      <c r="I594" s="352"/>
      <c r="J594" s="364"/>
      <c r="K594" s="74">
        <f t="shared" si="10"/>
        <v>0</v>
      </c>
    </row>
    <row r="595" spans="1:11" x14ac:dyDescent="0.2">
      <c r="A595" s="357">
        <v>590</v>
      </c>
      <c r="B595" s="347"/>
      <c r="C595" s="349"/>
      <c r="D595" s="350"/>
      <c r="E595" s="349"/>
      <c r="F595" s="351"/>
      <c r="G595" s="352"/>
      <c r="H595" s="353"/>
      <c r="I595" s="352"/>
      <c r="J595" s="364"/>
      <c r="K595" s="74">
        <f t="shared" si="10"/>
        <v>0</v>
      </c>
    </row>
    <row r="596" spans="1:11" x14ac:dyDescent="0.2">
      <c r="A596" s="357">
        <v>591</v>
      </c>
      <c r="B596" s="347"/>
      <c r="C596" s="349"/>
      <c r="D596" s="350"/>
      <c r="E596" s="349"/>
      <c r="F596" s="351"/>
      <c r="G596" s="352"/>
      <c r="H596" s="353"/>
      <c r="I596" s="352"/>
      <c r="J596" s="364"/>
      <c r="K596" s="74">
        <f t="shared" si="10"/>
        <v>0</v>
      </c>
    </row>
    <row r="597" spans="1:11" x14ac:dyDescent="0.2">
      <c r="A597" s="357">
        <v>592</v>
      </c>
      <c r="B597" s="347"/>
      <c r="C597" s="349"/>
      <c r="D597" s="350"/>
      <c r="E597" s="349"/>
      <c r="F597" s="351"/>
      <c r="G597" s="352"/>
      <c r="H597" s="353"/>
      <c r="I597" s="352"/>
      <c r="J597" s="364"/>
      <c r="K597" s="74">
        <f t="shared" si="10"/>
        <v>0</v>
      </c>
    </row>
    <row r="598" spans="1:11" x14ac:dyDescent="0.2">
      <c r="A598" s="357">
        <v>593</v>
      </c>
      <c r="B598" s="347"/>
      <c r="C598" s="349"/>
      <c r="D598" s="350"/>
      <c r="E598" s="349"/>
      <c r="F598" s="351"/>
      <c r="G598" s="352"/>
      <c r="H598" s="353"/>
      <c r="I598" s="352"/>
      <c r="J598" s="364"/>
      <c r="K598" s="74">
        <f t="shared" si="10"/>
        <v>0</v>
      </c>
    </row>
    <row r="599" spans="1:11" x14ac:dyDescent="0.2">
      <c r="A599" s="357">
        <v>594</v>
      </c>
      <c r="B599" s="347"/>
      <c r="C599" s="349"/>
      <c r="D599" s="350"/>
      <c r="E599" s="349"/>
      <c r="F599" s="351"/>
      <c r="G599" s="352"/>
      <c r="H599" s="353"/>
      <c r="I599" s="352"/>
      <c r="J599" s="364"/>
      <c r="K599" s="74">
        <f t="shared" si="10"/>
        <v>0</v>
      </c>
    </row>
    <row r="600" spans="1:11" x14ac:dyDescent="0.2">
      <c r="A600" s="357">
        <v>595</v>
      </c>
      <c r="B600" s="347"/>
      <c r="C600" s="349"/>
      <c r="D600" s="350"/>
      <c r="E600" s="349"/>
      <c r="F600" s="351"/>
      <c r="G600" s="352"/>
      <c r="H600" s="353"/>
      <c r="I600" s="352"/>
      <c r="J600" s="364"/>
      <c r="K600" s="74">
        <f t="shared" si="10"/>
        <v>0</v>
      </c>
    </row>
    <row r="601" spans="1:11" x14ac:dyDescent="0.2">
      <c r="A601" s="357">
        <v>596</v>
      </c>
      <c r="B601" s="347"/>
      <c r="C601" s="349"/>
      <c r="D601" s="350"/>
      <c r="E601" s="349"/>
      <c r="F601" s="351"/>
      <c r="G601" s="352"/>
      <c r="H601" s="353"/>
      <c r="I601" s="352"/>
      <c r="J601" s="364"/>
      <c r="K601" s="74">
        <f t="shared" si="10"/>
        <v>0</v>
      </c>
    </row>
    <row r="602" spans="1:11" x14ac:dyDescent="0.2">
      <c r="A602" s="357">
        <v>597</v>
      </c>
      <c r="B602" s="347"/>
      <c r="C602" s="349"/>
      <c r="D602" s="350"/>
      <c r="E602" s="349"/>
      <c r="F602" s="351"/>
      <c r="G602" s="352"/>
      <c r="H602" s="353"/>
      <c r="I602" s="352"/>
      <c r="J602" s="364"/>
      <c r="K602" s="74">
        <f t="shared" si="10"/>
        <v>0</v>
      </c>
    </row>
    <row r="603" spans="1:11" x14ac:dyDescent="0.2">
      <c r="A603" s="357">
        <v>598</v>
      </c>
      <c r="B603" s="347"/>
      <c r="C603" s="349"/>
      <c r="D603" s="350"/>
      <c r="E603" s="349"/>
      <c r="F603" s="351"/>
      <c r="G603" s="352"/>
      <c r="H603" s="353"/>
      <c r="I603" s="352"/>
      <c r="J603" s="364"/>
      <c r="K603" s="74">
        <f t="shared" si="10"/>
        <v>0</v>
      </c>
    </row>
    <row r="604" spans="1:11" x14ac:dyDescent="0.2">
      <c r="A604" s="357">
        <v>599</v>
      </c>
      <c r="B604" s="347"/>
      <c r="C604" s="349"/>
      <c r="D604" s="350"/>
      <c r="E604" s="349"/>
      <c r="F604" s="351"/>
      <c r="G604" s="352"/>
      <c r="H604" s="353"/>
      <c r="I604" s="352"/>
      <c r="J604" s="364"/>
      <c r="K604" s="74">
        <f t="shared" si="10"/>
        <v>0</v>
      </c>
    </row>
    <row r="605" spans="1:11" x14ac:dyDescent="0.2">
      <c r="A605" s="357">
        <v>600</v>
      </c>
      <c r="B605" s="347"/>
      <c r="C605" s="349"/>
      <c r="D605" s="350"/>
      <c r="E605" s="349"/>
      <c r="F605" s="351"/>
      <c r="G605" s="352"/>
      <c r="H605" s="353"/>
      <c r="I605" s="352"/>
      <c r="J605" s="364"/>
      <c r="K605" s="74">
        <f t="shared" si="10"/>
        <v>0</v>
      </c>
    </row>
    <row r="606" spans="1:11" x14ac:dyDescent="0.2">
      <c r="A606" s="357">
        <v>601</v>
      </c>
      <c r="B606" s="347"/>
      <c r="C606" s="349"/>
      <c r="D606" s="350"/>
      <c r="E606" s="349"/>
      <c r="F606" s="351"/>
      <c r="G606" s="352"/>
      <c r="H606" s="353"/>
      <c r="I606" s="352"/>
      <c r="J606" s="364"/>
      <c r="K606" s="74">
        <f t="shared" si="10"/>
        <v>0</v>
      </c>
    </row>
    <row r="607" spans="1:11" x14ac:dyDescent="0.2">
      <c r="A607" s="357">
        <v>602</v>
      </c>
      <c r="B607" s="347"/>
      <c r="C607" s="349"/>
      <c r="D607" s="350"/>
      <c r="E607" s="349"/>
      <c r="F607" s="351"/>
      <c r="G607" s="352"/>
      <c r="H607" s="353"/>
      <c r="I607" s="352"/>
      <c r="J607" s="364"/>
      <c r="K607" s="74">
        <f t="shared" si="10"/>
        <v>0</v>
      </c>
    </row>
    <row r="608" spans="1:11" x14ac:dyDescent="0.2">
      <c r="A608" s="357">
        <v>603</v>
      </c>
      <c r="B608" s="347"/>
      <c r="C608" s="349"/>
      <c r="D608" s="350"/>
      <c r="E608" s="349"/>
      <c r="F608" s="351"/>
      <c r="G608" s="352"/>
      <c r="H608" s="353"/>
      <c r="I608" s="352"/>
      <c r="J608" s="364"/>
      <c r="K608" s="74">
        <f t="shared" si="10"/>
        <v>0</v>
      </c>
    </row>
    <row r="609" spans="1:11" x14ac:dyDescent="0.2">
      <c r="A609" s="357">
        <v>604</v>
      </c>
      <c r="B609" s="347"/>
      <c r="C609" s="349"/>
      <c r="D609" s="350"/>
      <c r="E609" s="349"/>
      <c r="F609" s="351"/>
      <c r="G609" s="352"/>
      <c r="H609" s="353"/>
      <c r="I609" s="352"/>
      <c r="J609" s="364"/>
      <c r="K609" s="74">
        <f t="shared" si="10"/>
        <v>0</v>
      </c>
    </row>
    <row r="610" spans="1:11" x14ac:dyDescent="0.2">
      <c r="A610" s="357">
        <v>605</v>
      </c>
      <c r="B610" s="347"/>
      <c r="C610" s="349"/>
      <c r="D610" s="350"/>
      <c r="E610" s="349"/>
      <c r="F610" s="351"/>
      <c r="G610" s="352"/>
      <c r="H610" s="353"/>
      <c r="I610" s="352"/>
      <c r="J610" s="364"/>
      <c r="K610" s="74">
        <f t="shared" si="10"/>
        <v>0</v>
      </c>
    </row>
    <row r="611" spans="1:11" x14ac:dyDescent="0.2">
      <c r="A611" s="357">
        <v>606</v>
      </c>
      <c r="B611" s="347"/>
      <c r="C611" s="349"/>
      <c r="D611" s="350"/>
      <c r="E611" s="349"/>
      <c r="F611" s="351"/>
      <c r="G611" s="352"/>
      <c r="H611" s="353"/>
      <c r="I611" s="352"/>
      <c r="J611" s="364"/>
      <c r="K611" s="74">
        <f t="shared" si="10"/>
        <v>0</v>
      </c>
    </row>
    <row r="612" spans="1:11" x14ac:dyDescent="0.2">
      <c r="A612" s="357">
        <v>607</v>
      </c>
      <c r="B612" s="347"/>
      <c r="C612" s="349"/>
      <c r="D612" s="350"/>
      <c r="E612" s="349"/>
      <c r="F612" s="351"/>
      <c r="G612" s="352"/>
      <c r="H612" s="353"/>
      <c r="I612" s="352"/>
      <c r="J612" s="364"/>
      <c r="K612" s="74">
        <f t="shared" si="10"/>
        <v>0</v>
      </c>
    </row>
    <row r="613" spans="1:11" x14ac:dyDescent="0.2">
      <c r="A613" s="357">
        <v>608</v>
      </c>
      <c r="B613" s="347"/>
      <c r="C613" s="349"/>
      <c r="D613" s="350"/>
      <c r="E613" s="349"/>
      <c r="F613" s="351"/>
      <c r="G613" s="352"/>
      <c r="H613" s="353"/>
      <c r="I613" s="352"/>
      <c r="J613" s="364"/>
      <c r="K613" s="74">
        <f t="shared" si="10"/>
        <v>0</v>
      </c>
    </row>
    <row r="614" spans="1:11" x14ac:dyDescent="0.2">
      <c r="A614" s="357">
        <v>609</v>
      </c>
      <c r="B614" s="347"/>
      <c r="C614" s="349"/>
      <c r="D614" s="350"/>
      <c r="E614" s="349"/>
      <c r="F614" s="351"/>
      <c r="G614" s="352"/>
      <c r="H614" s="353"/>
      <c r="I614" s="352"/>
      <c r="J614" s="364"/>
      <c r="K614" s="74">
        <f t="shared" si="10"/>
        <v>0</v>
      </c>
    </row>
    <row r="615" spans="1:11" x14ac:dyDescent="0.2">
      <c r="A615" s="357">
        <v>610</v>
      </c>
      <c r="B615" s="347"/>
      <c r="C615" s="349"/>
      <c r="D615" s="350"/>
      <c r="E615" s="349"/>
      <c r="F615" s="351"/>
      <c r="G615" s="352"/>
      <c r="H615" s="353"/>
      <c r="I615" s="352"/>
      <c r="J615" s="364"/>
      <c r="K615" s="74">
        <f t="shared" si="10"/>
        <v>0</v>
      </c>
    </row>
    <row r="616" spans="1:11" x14ac:dyDescent="0.2">
      <c r="A616" s="357">
        <v>611</v>
      </c>
      <c r="B616" s="347"/>
      <c r="C616" s="349"/>
      <c r="D616" s="350"/>
      <c r="E616" s="349"/>
      <c r="F616" s="351"/>
      <c r="G616" s="352"/>
      <c r="H616" s="353"/>
      <c r="I616" s="352"/>
      <c r="J616" s="364"/>
      <c r="K616" s="74">
        <f t="shared" si="10"/>
        <v>0</v>
      </c>
    </row>
    <row r="617" spans="1:11" x14ac:dyDescent="0.2">
      <c r="A617" s="357">
        <v>612</v>
      </c>
      <c r="B617" s="347"/>
      <c r="C617" s="349"/>
      <c r="D617" s="350"/>
      <c r="E617" s="349"/>
      <c r="F617" s="351"/>
      <c r="G617" s="352"/>
      <c r="H617" s="353"/>
      <c r="I617" s="352"/>
      <c r="J617" s="364"/>
      <c r="K617" s="74">
        <f t="shared" si="10"/>
        <v>0</v>
      </c>
    </row>
    <row r="618" spans="1:11" x14ac:dyDescent="0.2">
      <c r="A618" s="357">
        <v>613</v>
      </c>
      <c r="B618" s="347"/>
      <c r="C618" s="349"/>
      <c r="D618" s="350"/>
      <c r="E618" s="349"/>
      <c r="F618" s="351"/>
      <c r="G618" s="352"/>
      <c r="H618" s="353"/>
      <c r="I618" s="352"/>
      <c r="J618" s="364"/>
      <c r="K618" s="74">
        <f t="shared" si="10"/>
        <v>0</v>
      </c>
    </row>
    <row r="619" spans="1:11" x14ac:dyDescent="0.2">
      <c r="A619" s="357">
        <v>614</v>
      </c>
      <c r="B619" s="347"/>
      <c r="C619" s="349"/>
      <c r="D619" s="350"/>
      <c r="E619" s="349"/>
      <c r="F619" s="351"/>
      <c r="G619" s="352"/>
      <c r="H619" s="353"/>
      <c r="I619" s="352"/>
      <c r="J619" s="364"/>
      <c r="K619" s="74">
        <f t="shared" si="10"/>
        <v>0</v>
      </c>
    </row>
    <row r="620" spans="1:11" x14ac:dyDescent="0.2">
      <c r="A620" s="357">
        <v>615</v>
      </c>
      <c r="B620" s="347"/>
      <c r="C620" s="349"/>
      <c r="D620" s="350"/>
      <c r="E620" s="349"/>
      <c r="F620" s="351"/>
      <c r="G620" s="352"/>
      <c r="H620" s="353"/>
      <c r="I620" s="352"/>
      <c r="J620" s="364"/>
      <c r="K620" s="74">
        <f t="shared" si="10"/>
        <v>0</v>
      </c>
    </row>
    <row r="621" spans="1:11" x14ac:dyDescent="0.2">
      <c r="A621" s="357">
        <v>616</v>
      </c>
      <c r="B621" s="347"/>
      <c r="C621" s="349"/>
      <c r="D621" s="350"/>
      <c r="E621" s="349"/>
      <c r="F621" s="351"/>
      <c r="G621" s="352"/>
      <c r="H621" s="353"/>
      <c r="I621" s="352"/>
      <c r="J621" s="364"/>
      <c r="K621" s="74">
        <f t="shared" si="10"/>
        <v>0</v>
      </c>
    </row>
    <row r="622" spans="1:11" x14ac:dyDescent="0.2">
      <c r="A622" s="357">
        <v>617</v>
      </c>
      <c r="B622" s="347"/>
      <c r="C622" s="349"/>
      <c r="D622" s="350"/>
      <c r="E622" s="349"/>
      <c r="F622" s="351"/>
      <c r="G622" s="352"/>
      <c r="H622" s="353"/>
      <c r="I622" s="352"/>
      <c r="J622" s="364"/>
      <c r="K622" s="74">
        <f t="shared" si="10"/>
        <v>0</v>
      </c>
    </row>
    <row r="623" spans="1:11" x14ac:dyDescent="0.2">
      <c r="A623" s="357">
        <v>618</v>
      </c>
      <c r="B623" s="347"/>
      <c r="C623" s="349"/>
      <c r="D623" s="350"/>
      <c r="E623" s="349"/>
      <c r="F623" s="351"/>
      <c r="G623" s="352"/>
      <c r="H623" s="353"/>
      <c r="I623" s="352"/>
      <c r="J623" s="364"/>
      <c r="K623" s="74">
        <f t="shared" si="10"/>
        <v>0</v>
      </c>
    </row>
    <row r="624" spans="1:11" x14ac:dyDescent="0.2">
      <c r="A624" s="357">
        <v>619</v>
      </c>
      <c r="B624" s="347"/>
      <c r="C624" s="349"/>
      <c r="D624" s="350"/>
      <c r="E624" s="349"/>
      <c r="F624" s="351"/>
      <c r="G624" s="352"/>
      <c r="H624" s="353"/>
      <c r="I624" s="352"/>
      <c r="J624" s="364"/>
      <c r="K624" s="74">
        <f t="shared" si="10"/>
        <v>0</v>
      </c>
    </row>
    <row r="625" spans="1:11" x14ac:dyDescent="0.2">
      <c r="A625" s="357">
        <v>620</v>
      </c>
      <c r="B625" s="347"/>
      <c r="C625" s="349"/>
      <c r="D625" s="350"/>
      <c r="E625" s="349"/>
      <c r="F625" s="351"/>
      <c r="G625" s="352"/>
      <c r="H625" s="353"/>
      <c r="I625" s="352"/>
      <c r="J625" s="364"/>
      <c r="K625" s="74">
        <f t="shared" si="10"/>
        <v>0</v>
      </c>
    </row>
    <row r="626" spans="1:11" x14ac:dyDescent="0.2">
      <c r="A626" s="357">
        <v>621</v>
      </c>
      <c r="B626" s="347"/>
      <c r="C626" s="349"/>
      <c r="D626" s="350"/>
      <c r="E626" s="349"/>
      <c r="F626" s="351"/>
      <c r="G626" s="352"/>
      <c r="H626" s="353"/>
      <c r="I626" s="352"/>
      <c r="J626" s="364"/>
      <c r="K626" s="74">
        <f t="shared" si="10"/>
        <v>0</v>
      </c>
    </row>
    <row r="627" spans="1:11" x14ac:dyDescent="0.2">
      <c r="A627" s="357">
        <v>622</v>
      </c>
      <c r="B627" s="347"/>
      <c r="C627" s="349"/>
      <c r="D627" s="350"/>
      <c r="E627" s="349"/>
      <c r="F627" s="351"/>
      <c r="G627" s="352"/>
      <c r="H627" s="353"/>
      <c r="I627" s="352"/>
      <c r="J627" s="364"/>
      <c r="K627" s="74">
        <f t="shared" si="10"/>
        <v>0</v>
      </c>
    </row>
    <row r="628" spans="1:11" x14ac:dyDescent="0.2">
      <c r="A628" s="357">
        <v>623</v>
      </c>
      <c r="B628" s="347"/>
      <c r="C628" s="349"/>
      <c r="D628" s="350"/>
      <c r="E628" s="349"/>
      <c r="F628" s="351"/>
      <c r="G628" s="352"/>
      <c r="H628" s="353"/>
      <c r="I628" s="352"/>
      <c r="J628" s="364"/>
      <c r="K628" s="74">
        <f t="shared" si="10"/>
        <v>0</v>
      </c>
    </row>
    <row r="629" spans="1:11" x14ac:dyDescent="0.2">
      <c r="A629" s="357">
        <v>624</v>
      </c>
      <c r="B629" s="347"/>
      <c r="C629" s="349"/>
      <c r="D629" s="350"/>
      <c r="E629" s="349"/>
      <c r="F629" s="351"/>
      <c r="G629" s="352"/>
      <c r="H629" s="353"/>
      <c r="I629" s="352"/>
      <c r="J629" s="364"/>
      <c r="K629" s="74">
        <f t="shared" si="10"/>
        <v>0</v>
      </c>
    </row>
    <row r="630" spans="1:11" x14ac:dyDescent="0.2">
      <c r="A630" s="357">
        <v>625</v>
      </c>
      <c r="B630" s="347"/>
      <c r="C630" s="349"/>
      <c r="D630" s="350"/>
      <c r="E630" s="349"/>
      <c r="F630" s="351"/>
      <c r="G630" s="352"/>
      <c r="H630" s="353"/>
      <c r="I630" s="352"/>
      <c r="J630" s="364"/>
      <c r="K630" s="74">
        <f t="shared" si="10"/>
        <v>0</v>
      </c>
    </row>
    <row r="631" spans="1:11" x14ac:dyDescent="0.2">
      <c r="A631" s="357">
        <v>626</v>
      </c>
      <c r="B631" s="347"/>
      <c r="C631" s="349"/>
      <c r="D631" s="350"/>
      <c r="E631" s="349"/>
      <c r="F631" s="351"/>
      <c r="G631" s="352"/>
      <c r="H631" s="353"/>
      <c r="I631" s="352"/>
      <c r="J631" s="364"/>
      <c r="K631" s="74">
        <f t="shared" si="10"/>
        <v>0</v>
      </c>
    </row>
    <row r="632" spans="1:11" x14ac:dyDescent="0.2">
      <c r="A632" s="357">
        <v>627</v>
      </c>
      <c r="B632" s="347"/>
      <c r="C632" s="349"/>
      <c r="D632" s="350"/>
      <c r="E632" s="349"/>
      <c r="F632" s="351"/>
      <c r="G632" s="352"/>
      <c r="H632" s="353"/>
      <c r="I632" s="352"/>
      <c r="J632" s="364"/>
      <c r="K632" s="74">
        <f t="shared" si="10"/>
        <v>0</v>
      </c>
    </row>
    <row r="633" spans="1:11" x14ac:dyDescent="0.2">
      <c r="A633" s="357">
        <v>628</v>
      </c>
      <c r="B633" s="347"/>
      <c r="C633" s="349"/>
      <c r="D633" s="350"/>
      <c r="E633" s="349"/>
      <c r="F633" s="351"/>
      <c r="G633" s="352"/>
      <c r="H633" s="353"/>
      <c r="I633" s="352"/>
      <c r="J633" s="364"/>
      <c r="K633" s="74">
        <f t="shared" si="10"/>
        <v>0</v>
      </c>
    </row>
    <row r="634" spans="1:11" x14ac:dyDescent="0.2">
      <c r="A634" s="357">
        <v>629</v>
      </c>
      <c r="B634" s="347"/>
      <c r="C634" s="349"/>
      <c r="D634" s="350"/>
      <c r="E634" s="349"/>
      <c r="F634" s="351"/>
      <c r="G634" s="352"/>
      <c r="H634" s="353"/>
      <c r="I634" s="352"/>
      <c r="J634" s="364"/>
      <c r="K634" s="74">
        <f t="shared" si="10"/>
        <v>0</v>
      </c>
    </row>
    <row r="635" spans="1:11" x14ac:dyDescent="0.2">
      <c r="A635" s="357">
        <v>630</v>
      </c>
      <c r="B635" s="347"/>
      <c r="C635" s="349"/>
      <c r="D635" s="350"/>
      <c r="E635" s="349"/>
      <c r="F635" s="351"/>
      <c r="G635" s="352"/>
      <c r="H635" s="353"/>
      <c r="I635" s="352"/>
      <c r="J635" s="364"/>
      <c r="K635" s="74">
        <f t="shared" si="10"/>
        <v>0</v>
      </c>
    </row>
    <row r="636" spans="1:11" x14ac:dyDescent="0.2">
      <c r="A636" s="357">
        <v>631</v>
      </c>
      <c r="B636" s="347"/>
      <c r="C636" s="349"/>
      <c r="D636" s="350"/>
      <c r="E636" s="349"/>
      <c r="F636" s="351"/>
      <c r="G636" s="352"/>
      <c r="H636" s="353"/>
      <c r="I636" s="352"/>
      <c r="J636" s="364"/>
      <c r="K636" s="74">
        <f t="shared" si="10"/>
        <v>0</v>
      </c>
    </row>
    <row r="637" spans="1:11" x14ac:dyDescent="0.2">
      <c r="A637" s="357">
        <v>632</v>
      </c>
      <c r="B637" s="347"/>
      <c r="C637" s="349"/>
      <c r="D637" s="350"/>
      <c r="E637" s="349"/>
      <c r="F637" s="351"/>
      <c r="G637" s="352"/>
      <c r="H637" s="353"/>
      <c r="I637" s="352"/>
      <c r="J637" s="364"/>
      <c r="K637" s="74">
        <f t="shared" si="10"/>
        <v>0</v>
      </c>
    </row>
    <row r="638" spans="1:11" x14ac:dyDescent="0.2">
      <c r="A638" s="357">
        <v>633</v>
      </c>
      <c r="B638" s="347"/>
      <c r="C638" s="349"/>
      <c r="D638" s="350"/>
      <c r="E638" s="349"/>
      <c r="F638" s="351"/>
      <c r="G638" s="352"/>
      <c r="H638" s="353"/>
      <c r="I638" s="352"/>
      <c r="J638" s="364"/>
      <c r="K638" s="74">
        <f t="shared" si="10"/>
        <v>0</v>
      </c>
    </row>
    <row r="639" spans="1:11" x14ac:dyDescent="0.2">
      <c r="A639" s="357">
        <v>634</v>
      </c>
      <c r="B639" s="347"/>
      <c r="C639" s="349"/>
      <c r="D639" s="350"/>
      <c r="E639" s="349"/>
      <c r="F639" s="351"/>
      <c r="G639" s="352"/>
      <c r="H639" s="353"/>
      <c r="I639" s="352"/>
      <c r="J639" s="364"/>
      <c r="K639" s="74">
        <f t="shared" si="10"/>
        <v>0</v>
      </c>
    </row>
    <row r="640" spans="1:11" x14ac:dyDescent="0.2">
      <c r="A640" s="357">
        <v>635</v>
      </c>
      <c r="B640" s="347"/>
      <c r="C640" s="349"/>
      <c r="D640" s="350"/>
      <c r="E640" s="349"/>
      <c r="F640" s="351"/>
      <c r="G640" s="352"/>
      <c r="H640" s="353"/>
      <c r="I640" s="352"/>
      <c r="J640" s="364"/>
      <c r="K640" s="74">
        <f t="shared" si="10"/>
        <v>0</v>
      </c>
    </row>
    <row r="641" spans="1:11" x14ac:dyDescent="0.2">
      <c r="A641" s="357">
        <v>636</v>
      </c>
      <c r="B641" s="347"/>
      <c r="C641" s="349"/>
      <c r="D641" s="350"/>
      <c r="E641" s="349"/>
      <c r="F641" s="351"/>
      <c r="G641" s="352"/>
      <c r="H641" s="353"/>
      <c r="I641" s="352"/>
      <c r="J641" s="364"/>
      <c r="K641" s="74">
        <f t="shared" si="10"/>
        <v>0</v>
      </c>
    </row>
    <row r="642" spans="1:11" x14ac:dyDescent="0.2">
      <c r="A642" s="357">
        <v>637</v>
      </c>
      <c r="B642" s="347"/>
      <c r="C642" s="349"/>
      <c r="D642" s="350"/>
      <c r="E642" s="349"/>
      <c r="F642" s="351"/>
      <c r="G642" s="352"/>
      <c r="H642" s="353"/>
      <c r="I642" s="352"/>
      <c r="J642" s="364"/>
      <c r="K642" s="74">
        <f t="shared" si="10"/>
        <v>0</v>
      </c>
    </row>
    <row r="643" spans="1:11" x14ac:dyDescent="0.2">
      <c r="A643" s="357">
        <v>638</v>
      </c>
      <c r="B643" s="347"/>
      <c r="C643" s="349"/>
      <c r="D643" s="350"/>
      <c r="E643" s="349"/>
      <c r="F643" s="351"/>
      <c r="G643" s="352"/>
      <c r="H643" s="353"/>
      <c r="I643" s="352"/>
      <c r="J643" s="364"/>
      <c r="K643" s="74">
        <f t="shared" si="10"/>
        <v>0</v>
      </c>
    </row>
    <row r="644" spans="1:11" x14ac:dyDescent="0.2">
      <c r="A644" s="357">
        <v>639</v>
      </c>
      <c r="B644" s="347"/>
      <c r="C644" s="349"/>
      <c r="D644" s="350"/>
      <c r="E644" s="349"/>
      <c r="F644" s="351"/>
      <c r="G644" s="352"/>
      <c r="H644" s="353"/>
      <c r="I644" s="352"/>
      <c r="J644" s="364"/>
      <c r="K644" s="74">
        <f t="shared" si="10"/>
        <v>0</v>
      </c>
    </row>
    <row r="645" spans="1:11" x14ac:dyDescent="0.2">
      <c r="A645" s="357">
        <v>640</v>
      </c>
      <c r="B645" s="347"/>
      <c r="C645" s="349"/>
      <c r="D645" s="350"/>
      <c r="E645" s="349"/>
      <c r="F645" s="351"/>
      <c r="G645" s="352"/>
      <c r="H645" s="353"/>
      <c r="I645" s="352"/>
      <c r="J645" s="364"/>
      <c r="K645" s="74">
        <f t="shared" si="10"/>
        <v>0</v>
      </c>
    </row>
    <row r="646" spans="1:11" x14ac:dyDescent="0.2">
      <c r="A646" s="357">
        <v>641</v>
      </c>
      <c r="B646" s="347"/>
      <c r="C646" s="349"/>
      <c r="D646" s="350"/>
      <c r="E646" s="349"/>
      <c r="F646" s="351"/>
      <c r="G646" s="352"/>
      <c r="H646" s="353"/>
      <c r="I646" s="352"/>
      <c r="J646" s="364"/>
      <c r="K646" s="74">
        <f t="shared" si="10"/>
        <v>0</v>
      </c>
    </row>
    <row r="647" spans="1:11" x14ac:dyDescent="0.2">
      <c r="A647" s="357">
        <v>642</v>
      </c>
      <c r="B647" s="347"/>
      <c r="C647" s="349"/>
      <c r="D647" s="350"/>
      <c r="E647" s="349"/>
      <c r="F647" s="351"/>
      <c r="G647" s="352"/>
      <c r="H647" s="353"/>
      <c r="I647" s="352"/>
      <c r="J647" s="364"/>
      <c r="K647" s="74">
        <f t="shared" si="10"/>
        <v>0</v>
      </c>
    </row>
    <row r="648" spans="1:11" x14ac:dyDescent="0.2">
      <c r="A648" s="357">
        <v>643</v>
      </c>
      <c r="B648" s="347"/>
      <c r="C648" s="349"/>
      <c r="D648" s="350"/>
      <c r="E648" s="349"/>
      <c r="F648" s="351"/>
      <c r="G648" s="352"/>
      <c r="H648" s="353"/>
      <c r="I648" s="352"/>
      <c r="J648" s="364"/>
      <c r="K648" s="74">
        <f t="shared" si="10"/>
        <v>0</v>
      </c>
    </row>
    <row r="649" spans="1:11" x14ac:dyDescent="0.2">
      <c r="A649" s="357">
        <v>644</v>
      </c>
      <c r="B649" s="347"/>
      <c r="C649" s="349"/>
      <c r="D649" s="350"/>
      <c r="E649" s="349"/>
      <c r="F649" s="351"/>
      <c r="G649" s="352"/>
      <c r="H649" s="353"/>
      <c r="I649" s="352"/>
      <c r="J649" s="364"/>
      <c r="K649" s="74">
        <f t="shared" si="10"/>
        <v>0</v>
      </c>
    </row>
    <row r="650" spans="1:11" x14ac:dyDescent="0.2">
      <c r="A650" s="357">
        <v>645</v>
      </c>
      <c r="B650" s="347"/>
      <c r="C650" s="349"/>
      <c r="D650" s="350"/>
      <c r="E650" s="349"/>
      <c r="F650" s="351"/>
      <c r="G650" s="352"/>
      <c r="H650" s="353"/>
      <c r="I650" s="352"/>
      <c r="J650" s="364"/>
      <c r="K650" s="74">
        <f t="shared" ref="K650:K713" si="11">IF(B650=0,0,MONTH(B650)-$K$1+1)</f>
        <v>0</v>
      </c>
    </row>
    <row r="651" spans="1:11" x14ac:dyDescent="0.2">
      <c r="A651" s="357">
        <v>646</v>
      </c>
      <c r="B651" s="347"/>
      <c r="C651" s="349"/>
      <c r="D651" s="350"/>
      <c r="E651" s="349"/>
      <c r="F651" s="351"/>
      <c r="G651" s="352"/>
      <c r="H651" s="353"/>
      <c r="I651" s="352"/>
      <c r="J651" s="364"/>
      <c r="K651" s="74">
        <f t="shared" si="11"/>
        <v>0</v>
      </c>
    </row>
    <row r="652" spans="1:11" x14ac:dyDescent="0.2">
      <c r="A652" s="357">
        <v>647</v>
      </c>
      <c r="B652" s="347"/>
      <c r="C652" s="349"/>
      <c r="D652" s="350"/>
      <c r="E652" s="349"/>
      <c r="F652" s="351"/>
      <c r="G652" s="352"/>
      <c r="H652" s="353"/>
      <c r="I652" s="352"/>
      <c r="J652" s="364"/>
      <c r="K652" s="74">
        <f t="shared" si="11"/>
        <v>0</v>
      </c>
    </row>
    <row r="653" spans="1:11" x14ac:dyDescent="0.2">
      <c r="A653" s="357">
        <v>648</v>
      </c>
      <c r="B653" s="347"/>
      <c r="C653" s="349"/>
      <c r="D653" s="350"/>
      <c r="E653" s="349"/>
      <c r="F653" s="351"/>
      <c r="G653" s="352"/>
      <c r="H653" s="353"/>
      <c r="I653" s="352"/>
      <c r="J653" s="364"/>
      <c r="K653" s="74">
        <f t="shared" si="11"/>
        <v>0</v>
      </c>
    </row>
    <row r="654" spans="1:11" x14ac:dyDescent="0.2">
      <c r="A654" s="357">
        <v>649</v>
      </c>
      <c r="B654" s="347"/>
      <c r="C654" s="349"/>
      <c r="D654" s="350"/>
      <c r="E654" s="349"/>
      <c r="F654" s="351"/>
      <c r="G654" s="352"/>
      <c r="H654" s="353"/>
      <c r="I654" s="352"/>
      <c r="J654" s="364"/>
      <c r="K654" s="74">
        <f t="shared" si="11"/>
        <v>0</v>
      </c>
    </row>
    <row r="655" spans="1:11" x14ac:dyDescent="0.2">
      <c r="A655" s="357">
        <v>650</v>
      </c>
      <c r="B655" s="347"/>
      <c r="C655" s="349"/>
      <c r="D655" s="350"/>
      <c r="E655" s="349"/>
      <c r="F655" s="351"/>
      <c r="G655" s="352"/>
      <c r="H655" s="353"/>
      <c r="I655" s="352"/>
      <c r="J655" s="364"/>
      <c r="K655" s="74">
        <f t="shared" si="11"/>
        <v>0</v>
      </c>
    </row>
    <row r="656" spans="1:11" x14ac:dyDescent="0.2">
      <c r="A656" s="357">
        <v>651</v>
      </c>
      <c r="B656" s="347"/>
      <c r="C656" s="349"/>
      <c r="D656" s="350"/>
      <c r="E656" s="349"/>
      <c r="F656" s="351"/>
      <c r="G656" s="352"/>
      <c r="H656" s="353"/>
      <c r="I656" s="352"/>
      <c r="J656" s="364"/>
      <c r="K656" s="74">
        <f t="shared" si="11"/>
        <v>0</v>
      </c>
    </row>
    <row r="657" spans="1:11" x14ac:dyDescent="0.2">
      <c r="A657" s="357">
        <v>652</v>
      </c>
      <c r="B657" s="347"/>
      <c r="C657" s="349"/>
      <c r="D657" s="350"/>
      <c r="E657" s="349"/>
      <c r="F657" s="351"/>
      <c r="G657" s="352"/>
      <c r="H657" s="353"/>
      <c r="I657" s="352"/>
      <c r="J657" s="364"/>
      <c r="K657" s="74">
        <f t="shared" si="11"/>
        <v>0</v>
      </c>
    </row>
    <row r="658" spans="1:11" x14ac:dyDescent="0.2">
      <c r="A658" s="357">
        <v>653</v>
      </c>
      <c r="B658" s="347"/>
      <c r="C658" s="349"/>
      <c r="D658" s="350"/>
      <c r="E658" s="349"/>
      <c r="F658" s="351"/>
      <c r="G658" s="352"/>
      <c r="H658" s="353"/>
      <c r="I658" s="352"/>
      <c r="J658" s="364"/>
      <c r="K658" s="74">
        <f t="shared" si="11"/>
        <v>0</v>
      </c>
    </row>
    <row r="659" spans="1:11" x14ac:dyDescent="0.2">
      <c r="A659" s="357">
        <v>654</v>
      </c>
      <c r="B659" s="347"/>
      <c r="C659" s="349"/>
      <c r="D659" s="350"/>
      <c r="E659" s="349"/>
      <c r="F659" s="351"/>
      <c r="G659" s="352"/>
      <c r="H659" s="353"/>
      <c r="I659" s="352"/>
      <c r="J659" s="364"/>
      <c r="K659" s="74">
        <f t="shared" si="11"/>
        <v>0</v>
      </c>
    </row>
    <row r="660" spans="1:11" x14ac:dyDescent="0.2">
      <c r="A660" s="357">
        <v>655</v>
      </c>
      <c r="B660" s="347"/>
      <c r="C660" s="349"/>
      <c r="D660" s="350"/>
      <c r="E660" s="349"/>
      <c r="F660" s="351"/>
      <c r="G660" s="352"/>
      <c r="H660" s="353"/>
      <c r="I660" s="352"/>
      <c r="J660" s="364"/>
      <c r="K660" s="74">
        <f t="shared" si="11"/>
        <v>0</v>
      </c>
    </row>
    <row r="661" spans="1:11" x14ac:dyDescent="0.2">
      <c r="A661" s="357">
        <v>656</v>
      </c>
      <c r="B661" s="347"/>
      <c r="C661" s="349"/>
      <c r="D661" s="350"/>
      <c r="E661" s="349"/>
      <c r="F661" s="351"/>
      <c r="G661" s="352"/>
      <c r="H661" s="353"/>
      <c r="I661" s="352"/>
      <c r="J661" s="364"/>
      <c r="K661" s="74">
        <f t="shared" si="11"/>
        <v>0</v>
      </c>
    </row>
    <row r="662" spans="1:11" x14ac:dyDescent="0.2">
      <c r="A662" s="357">
        <v>657</v>
      </c>
      <c r="B662" s="347"/>
      <c r="C662" s="349"/>
      <c r="D662" s="350"/>
      <c r="E662" s="349"/>
      <c r="F662" s="351"/>
      <c r="G662" s="352"/>
      <c r="H662" s="353"/>
      <c r="I662" s="352"/>
      <c r="J662" s="364"/>
      <c r="K662" s="74">
        <f t="shared" si="11"/>
        <v>0</v>
      </c>
    </row>
    <row r="663" spans="1:11" x14ac:dyDescent="0.2">
      <c r="A663" s="357">
        <v>658</v>
      </c>
      <c r="B663" s="347"/>
      <c r="C663" s="349"/>
      <c r="D663" s="350"/>
      <c r="E663" s="349"/>
      <c r="F663" s="351"/>
      <c r="G663" s="352"/>
      <c r="H663" s="353"/>
      <c r="I663" s="352"/>
      <c r="J663" s="364"/>
      <c r="K663" s="74">
        <f t="shared" si="11"/>
        <v>0</v>
      </c>
    </row>
    <row r="664" spans="1:11" x14ac:dyDescent="0.2">
      <c r="A664" s="357">
        <v>659</v>
      </c>
      <c r="B664" s="347"/>
      <c r="C664" s="349"/>
      <c r="D664" s="350"/>
      <c r="E664" s="349"/>
      <c r="F664" s="351"/>
      <c r="G664" s="352"/>
      <c r="H664" s="353"/>
      <c r="I664" s="352"/>
      <c r="J664" s="364"/>
      <c r="K664" s="74">
        <f t="shared" si="11"/>
        <v>0</v>
      </c>
    </row>
    <row r="665" spans="1:11" x14ac:dyDescent="0.2">
      <c r="A665" s="357">
        <v>660</v>
      </c>
      <c r="B665" s="347"/>
      <c r="C665" s="349"/>
      <c r="D665" s="350"/>
      <c r="E665" s="349"/>
      <c r="F665" s="351"/>
      <c r="G665" s="352"/>
      <c r="H665" s="353"/>
      <c r="I665" s="352"/>
      <c r="J665" s="364"/>
      <c r="K665" s="74">
        <f t="shared" si="11"/>
        <v>0</v>
      </c>
    </row>
    <row r="666" spans="1:11" x14ac:dyDescent="0.2">
      <c r="A666" s="357">
        <v>661</v>
      </c>
      <c r="B666" s="347"/>
      <c r="C666" s="349"/>
      <c r="D666" s="350"/>
      <c r="E666" s="349"/>
      <c r="F666" s="351"/>
      <c r="G666" s="352"/>
      <c r="H666" s="353"/>
      <c r="I666" s="352"/>
      <c r="J666" s="364"/>
      <c r="K666" s="74">
        <f t="shared" si="11"/>
        <v>0</v>
      </c>
    </row>
    <row r="667" spans="1:11" x14ac:dyDescent="0.2">
      <c r="A667" s="357">
        <v>662</v>
      </c>
      <c r="B667" s="347"/>
      <c r="C667" s="349"/>
      <c r="D667" s="350"/>
      <c r="E667" s="349"/>
      <c r="F667" s="351"/>
      <c r="G667" s="352"/>
      <c r="H667" s="353"/>
      <c r="I667" s="352"/>
      <c r="J667" s="364"/>
      <c r="K667" s="74">
        <f t="shared" si="11"/>
        <v>0</v>
      </c>
    </row>
    <row r="668" spans="1:11" x14ac:dyDescent="0.2">
      <c r="A668" s="357">
        <v>663</v>
      </c>
      <c r="B668" s="347"/>
      <c r="C668" s="349"/>
      <c r="D668" s="350"/>
      <c r="E668" s="349"/>
      <c r="F668" s="351"/>
      <c r="G668" s="352"/>
      <c r="H668" s="353"/>
      <c r="I668" s="352"/>
      <c r="J668" s="364"/>
      <c r="K668" s="74">
        <f t="shared" si="11"/>
        <v>0</v>
      </c>
    </row>
    <row r="669" spans="1:11" x14ac:dyDescent="0.2">
      <c r="A669" s="357">
        <v>664</v>
      </c>
      <c r="B669" s="347"/>
      <c r="C669" s="349"/>
      <c r="D669" s="350"/>
      <c r="E669" s="349"/>
      <c r="F669" s="351"/>
      <c r="G669" s="352"/>
      <c r="H669" s="353"/>
      <c r="I669" s="352"/>
      <c r="J669" s="364"/>
      <c r="K669" s="74">
        <f t="shared" si="11"/>
        <v>0</v>
      </c>
    </row>
    <row r="670" spans="1:11" x14ac:dyDescent="0.2">
      <c r="A670" s="357">
        <v>665</v>
      </c>
      <c r="B670" s="347"/>
      <c r="C670" s="349"/>
      <c r="D670" s="350"/>
      <c r="E670" s="349"/>
      <c r="F670" s="351"/>
      <c r="G670" s="352"/>
      <c r="H670" s="353"/>
      <c r="I670" s="352"/>
      <c r="J670" s="364"/>
      <c r="K670" s="74">
        <f t="shared" si="11"/>
        <v>0</v>
      </c>
    </row>
    <row r="671" spans="1:11" x14ac:dyDescent="0.2">
      <c r="A671" s="357">
        <v>666</v>
      </c>
      <c r="B671" s="347"/>
      <c r="C671" s="349"/>
      <c r="D671" s="350"/>
      <c r="E671" s="349"/>
      <c r="F671" s="351"/>
      <c r="G671" s="352"/>
      <c r="H671" s="353"/>
      <c r="I671" s="352"/>
      <c r="J671" s="364"/>
      <c r="K671" s="74">
        <f t="shared" si="11"/>
        <v>0</v>
      </c>
    </row>
    <row r="672" spans="1:11" x14ac:dyDescent="0.2">
      <c r="A672" s="357">
        <v>667</v>
      </c>
      <c r="B672" s="347"/>
      <c r="C672" s="349"/>
      <c r="D672" s="350"/>
      <c r="E672" s="349"/>
      <c r="F672" s="351"/>
      <c r="G672" s="352"/>
      <c r="H672" s="353"/>
      <c r="I672" s="352"/>
      <c r="J672" s="364"/>
      <c r="K672" s="74">
        <f t="shared" si="11"/>
        <v>0</v>
      </c>
    </row>
    <row r="673" spans="1:11" x14ac:dyDescent="0.2">
      <c r="A673" s="357">
        <v>668</v>
      </c>
      <c r="B673" s="347"/>
      <c r="C673" s="349"/>
      <c r="D673" s="350"/>
      <c r="E673" s="349"/>
      <c r="F673" s="351"/>
      <c r="G673" s="352"/>
      <c r="H673" s="353"/>
      <c r="I673" s="352"/>
      <c r="J673" s="364"/>
      <c r="K673" s="74">
        <f t="shared" si="11"/>
        <v>0</v>
      </c>
    </row>
    <row r="674" spans="1:11" x14ac:dyDescent="0.2">
      <c r="A674" s="357">
        <v>669</v>
      </c>
      <c r="B674" s="347"/>
      <c r="C674" s="349"/>
      <c r="D674" s="350"/>
      <c r="E674" s="349"/>
      <c r="F674" s="351"/>
      <c r="G674" s="352"/>
      <c r="H674" s="353"/>
      <c r="I674" s="352"/>
      <c r="J674" s="364"/>
      <c r="K674" s="74">
        <f t="shared" si="11"/>
        <v>0</v>
      </c>
    </row>
    <row r="675" spans="1:11" x14ac:dyDescent="0.2">
      <c r="A675" s="357">
        <v>670</v>
      </c>
      <c r="B675" s="347"/>
      <c r="C675" s="349"/>
      <c r="D675" s="350"/>
      <c r="E675" s="349"/>
      <c r="F675" s="351"/>
      <c r="G675" s="352"/>
      <c r="H675" s="353"/>
      <c r="I675" s="352"/>
      <c r="J675" s="364"/>
      <c r="K675" s="74">
        <f t="shared" si="11"/>
        <v>0</v>
      </c>
    </row>
    <row r="676" spans="1:11" x14ac:dyDescent="0.2">
      <c r="A676" s="357">
        <v>671</v>
      </c>
      <c r="B676" s="347"/>
      <c r="C676" s="349"/>
      <c r="D676" s="350"/>
      <c r="E676" s="349"/>
      <c r="F676" s="351"/>
      <c r="G676" s="352"/>
      <c r="H676" s="353"/>
      <c r="I676" s="352"/>
      <c r="J676" s="364"/>
      <c r="K676" s="74">
        <f t="shared" si="11"/>
        <v>0</v>
      </c>
    </row>
    <row r="677" spans="1:11" x14ac:dyDescent="0.2">
      <c r="A677" s="357">
        <v>672</v>
      </c>
      <c r="B677" s="347"/>
      <c r="C677" s="349"/>
      <c r="D677" s="350"/>
      <c r="E677" s="349"/>
      <c r="F677" s="351"/>
      <c r="G677" s="352"/>
      <c r="H677" s="353"/>
      <c r="I677" s="352"/>
      <c r="J677" s="364"/>
      <c r="K677" s="74">
        <f t="shared" si="11"/>
        <v>0</v>
      </c>
    </row>
    <row r="678" spans="1:11" x14ac:dyDescent="0.2">
      <c r="A678" s="357">
        <v>673</v>
      </c>
      <c r="B678" s="347"/>
      <c r="C678" s="349"/>
      <c r="D678" s="350"/>
      <c r="E678" s="349"/>
      <c r="F678" s="351"/>
      <c r="G678" s="352"/>
      <c r="H678" s="353"/>
      <c r="I678" s="352"/>
      <c r="J678" s="364"/>
      <c r="K678" s="74">
        <f t="shared" si="11"/>
        <v>0</v>
      </c>
    </row>
    <row r="679" spans="1:11" x14ac:dyDescent="0.2">
      <c r="A679" s="357">
        <v>674</v>
      </c>
      <c r="B679" s="347"/>
      <c r="C679" s="349"/>
      <c r="D679" s="350"/>
      <c r="E679" s="349"/>
      <c r="F679" s="351"/>
      <c r="G679" s="352"/>
      <c r="H679" s="353"/>
      <c r="I679" s="352"/>
      <c r="J679" s="364"/>
      <c r="K679" s="74">
        <f t="shared" si="11"/>
        <v>0</v>
      </c>
    </row>
    <row r="680" spans="1:11" x14ac:dyDescent="0.2">
      <c r="A680" s="357">
        <v>675</v>
      </c>
      <c r="B680" s="347"/>
      <c r="C680" s="349"/>
      <c r="D680" s="350"/>
      <c r="E680" s="349"/>
      <c r="F680" s="351"/>
      <c r="G680" s="352"/>
      <c r="H680" s="353"/>
      <c r="I680" s="352"/>
      <c r="J680" s="364"/>
      <c r="K680" s="74">
        <f t="shared" si="11"/>
        <v>0</v>
      </c>
    </row>
    <row r="681" spans="1:11" x14ac:dyDescent="0.2">
      <c r="A681" s="357">
        <v>676</v>
      </c>
      <c r="B681" s="347"/>
      <c r="C681" s="349"/>
      <c r="D681" s="350"/>
      <c r="E681" s="349"/>
      <c r="F681" s="351"/>
      <c r="G681" s="352"/>
      <c r="H681" s="353"/>
      <c r="I681" s="352"/>
      <c r="J681" s="364"/>
      <c r="K681" s="74">
        <f t="shared" si="11"/>
        <v>0</v>
      </c>
    </row>
    <row r="682" spans="1:11" x14ac:dyDescent="0.2">
      <c r="A682" s="357">
        <v>677</v>
      </c>
      <c r="B682" s="347"/>
      <c r="C682" s="349"/>
      <c r="D682" s="350"/>
      <c r="E682" s="349"/>
      <c r="F682" s="351"/>
      <c r="G682" s="352"/>
      <c r="H682" s="353"/>
      <c r="I682" s="352"/>
      <c r="J682" s="364"/>
      <c r="K682" s="74">
        <f t="shared" si="11"/>
        <v>0</v>
      </c>
    </row>
    <row r="683" spans="1:11" x14ac:dyDescent="0.2">
      <c r="A683" s="357">
        <v>678</v>
      </c>
      <c r="B683" s="347"/>
      <c r="C683" s="349"/>
      <c r="D683" s="350"/>
      <c r="E683" s="349"/>
      <c r="F683" s="351"/>
      <c r="G683" s="352"/>
      <c r="H683" s="353"/>
      <c r="I683" s="352"/>
      <c r="J683" s="364"/>
      <c r="K683" s="74">
        <f t="shared" si="11"/>
        <v>0</v>
      </c>
    </row>
    <row r="684" spans="1:11" x14ac:dyDescent="0.2">
      <c r="A684" s="357">
        <v>679</v>
      </c>
      <c r="B684" s="347"/>
      <c r="C684" s="349"/>
      <c r="D684" s="350"/>
      <c r="E684" s="349"/>
      <c r="F684" s="351"/>
      <c r="G684" s="352"/>
      <c r="H684" s="353"/>
      <c r="I684" s="352"/>
      <c r="J684" s="364"/>
      <c r="K684" s="74">
        <f t="shared" si="11"/>
        <v>0</v>
      </c>
    </row>
    <row r="685" spans="1:11" x14ac:dyDescent="0.2">
      <c r="A685" s="357">
        <v>680</v>
      </c>
      <c r="B685" s="347"/>
      <c r="C685" s="349"/>
      <c r="D685" s="350"/>
      <c r="E685" s="349"/>
      <c r="F685" s="351"/>
      <c r="G685" s="352"/>
      <c r="H685" s="353"/>
      <c r="I685" s="352"/>
      <c r="J685" s="364"/>
      <c r="K685" s="74">
        <f t="shared" si="11"/>
        <v>0</v>
      </c>
    </row>
    <row r="686" spans="1:11" x14ac:dyDescent="0.2">
      <c r="A686" s="357">
        <v>681</v>
      </c>
      <c r="B686" s="347"/>
      <c r="C686" s="349"/>
      <c r="D686" s="350"/>
      <c r="E686" s="349"/>
      <c r="F686" s="351"/>
      <c r="G686" s="352"/>
      <c r="H686" s="353"/>
      <c r="I686" s="352"/>
      <c r="J686" s="364"/>
      <c r="K686" s="74">
        <f t="shared" si="11"/>
        <v>0</v>
      </c>
    </row>
    <row r="687" spans="1:11" x14ac:dyDescent="0.2">
      <c r="A687" s="357">
        <v>682</v>
      </c>
      <c r="B687" s="347"/>
      <c r="C687" s="349"/>
      <c r="D687" s="350"/>
      <c r="E687" s="349"/>
      <c r="F687" s="351"/>
      <c r="G687" s="352"/>
      <c r="H687" s="353"/>
      <c r="I687" s="352"/>
      <c r="J687" s="364"/>
      <c r="K687" s="74">
        <f t="shared" si="11"/>
        <v>0</v>
      </c>
    </row>
    <row r="688" spans="1:11" x14ac:dyDescent="0.2">
      <c r="A688" s="357">
        <v>683</v>
      </c>
      <c r="B688" s="347"/>
      <c r="C688" s="349"/>
      <c r="D688" s="350"/>
      <c r="E688" s="349"/>
      <c r="F688" s="351"/>
      <c r="G688" s="352"/>
      <c r="H688" s="353"/>
      <c r="I688" s="352"/>
      <c r="J688" s="364"/>
      <c r="K688" s="74">
        <f t="shared" si="11"/>
        <v>0</v>
      </c>
    </row>
    <row r="689" spans="1:11" x14ac:dyDescent="0.2">
      <c r="A689" s="357">
        <v>684</v>
      </c>
      <c r="B689" s="347"/>
      <c r="C689" s="349"/>
      <c r="D689" s="350"/>
      <c r="E689" s="349"/>
      <c r="F689" s="351"/>
      <c r="G689" s="352"/>
      <c r="H689" s="353"/>
      <c r="I689" s="352"/>
      <c r="J689" s="364"/>
      <c r="K689" s="74">
        <f t="shared" si="11"/>
        <v>0</v>
      </c>
    </row>
    <row r="690" spans="1:11" x14ac:dyDescent="0.2">
      <c r="A690" s="357">
        <v>685</v>
      </c>
      <c r="B690" s="347"/>
      <c r="C690" s="349"/>
      <c r="D690" s="350"/>
      <c r="E690" s="349"/>
      <c r="F690" s="351"/>
      <c r="G690" s="352"/>
      <c r="H690" s="353"/>
      <c r="I690" s="352"/>
      <c r="J690" s="364"/>
      <c r="K690" s="74">
        <f t="shared" si="11"/>
        <v>0</v>
      </c>
    </row>
    <row r="691" spans="1:11" x14ac:dyDescent="0.2">
      <c r="A691" s="357">
        <v>686</v>
      </c>
      <c r="B691" s="347"/>
      <c r="C691" s="349"/>
      <c r="D691" s="350"/>
      <c r="E691" s="349"/>
      <c r="F691" s="351"/>
      <c r="G691" s="352"/>
      <c r="H691" s="353"/>
      <c r="I691" s="352"/>
      <c r="J691" s="364"/>
      <c r="K691" s="74">
        <f t="shared" si="11"/>
        <v>0</v>
      </c>
    </row>
    <row r="692" spans="1:11" x14ac:dyDescent="0.2">
      <c r="A692" s="357">
        <v>687</v>
      </c>
      <c r="B692" s="347"/>
      <c r="C692" s="349"/>
      <c r="D692" s="350"/>
      <c r="E692" s="349"/>
      <c r="F692" s="351"/>
      <c r="G692" s="352"/>
      <c r="H692" s="353"/>
      <c r="I692" s="352"/>
      <c r="J692" s="364"/>
      <c r="K692" s="74">
        <f t="shared" si="11"/>
        <v>0</v>
      </c>
    </row>
    <row r="693" spans="1:11" x14ac:dyDescent="0.2">
      <c r="A693" s="357">
        <v>688</v>
      </c>
      <c r="B693" s="347"/>
      <c r="C693" s="349"/>
      <c r="D693" s="350"/>
      <c r="E693" s="349"/>
      <c r="F693" s="351"/>
      <c r="G693" s="352"/>
      <c r="H693" s="353"/>
      <c r="I693" s="352"/>
      <c r="J693" s="364"/>
      <c r="K693" s="74">
        <f t="shared" si="11"/>
        <v>0</v>
      </c>
    </row>
    <row r="694" spans="1:11" x14ac:dyDescent="0.2">
      <c r="A694" s="357">
        <v>689</v>
      </c>
      <c r="B694" s="347"/>
      <c r="C694" s="349"/>
      <c r="D694" s="350"/>
      <c r="E694" s="349"/>
      <c r="F694" s="351"/>
      <c r="G694" s="352"/>
      <c r="H694" s="353"/>
      <c r="I694" s="352"/>
      <c r="J694" s="364"/>
      <c r="K694" s="74">
        <f t="shared" si="11"/>
        <v>0</v>
      </c>
    </row>
    <row r="695" spans="1:11" x14ac:dyDescent="0.2">
      <c r="A695" s="357">
        <v>690</v>
      </c>
      <c r="B695" s="347"/>
      <c r="C695" s="349"/>
      <c r="D695" s="350"/>
      <c r="E695" s="349"/>
      <c r="F695" s="351"/>
      <c r="G695" s="352"/>
      <c r="H695" s="353"/>
      <c r="I695" s="352"/>
      <c r="J695" s="364"/>
      <c r="K695" s="74">
        <f t="shared" si="11"/>
        <v>0</v>
      </c>
    </row>
    <row r="696" spans="1:11" x14ac:dyDescent="0.2">
      <c r="A696" s="357">
        <v>691</v>
      </c>
      <c r="B696" s="347"/>
      <c r="C696" s="349"/>
      <c r="D696" s="350"/>
      <c r="E696" s="349"/>
      <c r="F696" s="351"/>
      <c r="G696" s="352"/>
      <c r="H696" s="353"/>
      <c r="I696" s="352"/>
      <c r="J696" s="364"/>
      <c r="K696" s="74">
        <f t="shared" si="11"/>
        <v>0</v>
      </c>
    </row>
    <row r="697" spans="1:11" x14ac:dyDescent="0.2">
      <c r="A697" s="357">
        <v>692</v>
      </c>
      <c r="B697" s="347"/>
      <c r="C697" s="349"/>
      <c r="D697" s="350"/>
      <c r="E697" s="349"/>
      <c r="F697" s="351"/>
      <c r="G697" s="352"/>
      <c r="H697" s="353"/>
      <c r="I697" s="352"/>
      <c r="J697" s="364"/>
      <c r="K697" s="74">
        <f t="shared" si="11"/>
        <v>0</v>
      </c>
    </row>
    <row r="698" spans="1:11" x14ac:dyDescent="0.2">
      <c r="A698" s="357">
        <v>693</v>
      </c>
      <c r="B698" s="347"/>
      <c r="C698" s="349"/>
      <c r="D698" s="350"/>
      <c r="E698" s="349"/>
      <c r="F698" s="351"/>
      <c r="G698" s="352"/>
      <c r="H698" s="353"/>
      <c r="I698" s="352"/>
      <c r="J698" s="364"/>
      <c r="K698" s="74">
        <f t="shared" si="11"/>
        <v>0</v>
      </c>
    </row>
    <row r="699" spans="1:11" x14ac:dyDescent="0.2">
      <c r="A699" s="357">
        <v>694</v>
      </c>
      <c r="B699" s="347"/>
      <c r="C699" s="349"/>
      <c r="D699" s="350"/>
      <c r="E699" s="349"/>
      <c r="F699" s="351"/>
      <c r="G699" s="352"/>
      <c r="H699" s="353"/>
      <c r="I699" s="352"/>
      <c r="J699" s="364"/>
      <c r="K699" s="74">
        <f t="shared" si="11"/>
        <v>0</v>
      </c>
    </row>
    <row r="700" spans="1:11" x14ac:dyDescent="0.2">
      <c r="A700" s="357">
        <v>695</v>
      </c>
      <c r="B700" s="347"/>
      <c r="C700" s="349"/>
      <c r="D700" s="350"/>
      <c r="E700" s="349"/>
      <c r="F700" s="351"/>
      <c r="G700" s="352"/>
      <c r="H700" s="353"/>
      <c r="I700" s="352"/>
      <c r="J700" s="364"/>
      <c r="K700" s="74">
        <f t="shared" si="11"/>
        <v>0</v>
      </c>
    </row>
    <row r="701" spans="1:11" x14ac:dyDescent="0.2">
      <c r="A701" s="357">
        <v>696</v>
      </c>
      <c r="B701" s="347"/>
      <c r="C701" s="349"/>
      <c r="D701" s="350"/>
      <c r="E701" s="349"/>
      <c r="F701" s="351"/>
      <c r="G701" s="352"/>
      <c r="H701" s="353"/>
      <c r="I701" s="352"/>
      <c r="J701" s="364"/>
      <c r="K701" s="74">
        <f t="shared" si="11"/>
        <v>0</v>
      </c>
    </row>
    <row r="702" spans="1:11" x14ac:dyDescent="0.2">
      <c r="A702" s="357">
        <v>697</v>
      </c>
      <c r="B702" s="347"/>
      <c r="C702" s="349"/>
      <c r="D702" s="350"/>
      <c r="E702" s="349"/>
      <c r="F702" s="351"/>
      <c r="G702" s="352"/>
      <c r="H702" s="353"/>
      <c r="I702" s="352"/>
      <c r="J702" s="364"/>
      <c r="K702" s="74">
        <f t="shared" si="11"/>
        <v>0</v>
      </c>
    </row>
    <row r="703" spans="1:11" x14ac:dyDescent="0.2">
      <c r="A703" s="357">
        <v>698</v>
      </c>
      <c r="B703" s="347"/>
      <c r="C703" s="349"/>
      <c r="D703" s="350"/>
      <c r="E703" s="349"/>
      <c r="F703" s="351"/>
      <c r="G703" s="352"/>
      <c r="H703" s="353"/>
      <c r="I703" s="352"/>
      <c r="J703" s="364"/>
      <c r="K703" s="74">
        <f t="shared" si="11"/>
        <v>0</v>
      </c>
    </row>
    <row r="704" spans="1:11" x14ac:dyDescent="0.2">
      <c r="A704" s="357">
        <v>699</v>
      </c>
      <c r="B704" s="347"/>
      <c r="C704" s="349"/>
      <c r="D704" s="350"/>
      <c r="E704" s="349"/>
      <c r="F704" s="351"/>
      <c r="G704" s="352"/>
      <c r="H704" s="353"/>
      <c r="I704" s="352"/>
      <c r="J704" s="364"/>
      <c r="K704" s="74">
        <f t="shared" si="11"/>
        <v>0</v>
      </c>
    </row>
    <row r="705" spans="1:11" x14ac:dyDescent="0.2">
      <c r="A705" s="357">
        <v>700</v>
      </c>
      <c r="B705" s="347"/>
      <c r="C705" s="349"/>
      <c r="D705" s="350"/>
      <c r="E705" s="349"/>
      <c r="F705" s="351"/>
      <c r="G705" s="352"/>
      <c r="H705" s="353"/>
      <c r="I705" s="352"/>
      <c r="J705" s="364"/>
      <c r="K705" s="74">
        <f t="shared" si="11"/>
        <v>0</v>
      </c>
    </row>
    <row r="706" spans="1:11" x14ac:dyDescent="0.2">
      <c r="A706" s="357">
        <v>701</v>
      </c>
      <c r="B706" s="347"/>
      <c r="C706" s="349"/>
      <c r="D706" s="350"/>
      <c r="E706" s="349"/>
      <c r="F706" s="351"/>
      <c r="G706" s="352"/>
      <c r="H706" s="353"/>
      <c r="I706" s="352"/>
      <c r="J706" s="364"/>
      <c r="K706" s="74">
        <f t="shared" si="11"/>
        <v>0</v>
      </c>
    </row>
    <row r="707" spans="1:11" x14ac:dyDescent="0.2">
      <c r="A707" s="357">
        <v>702</v>
      </c>
      <c r="B707" s="347"/>
      <c r="C707" s="349"/>
      <c r="D707" s="350"/>
      <c r="E707" s="349"/>
      <c r="F707" s="351"/>
      <c r="G707" s="352"/>
      <c r="H707" s="353"/>
      <c r="I707" s="352"/>
      <c r="J707" s="364"/>
      <c r="K707" s="74">
        <f t="shared" si="11"/>
        <v>0</v>
      </c>
    </row>
    <row r="708" spans="1:11" x14ac:dyDescent="0.2">
      <c r="A708" s="357">
        <v>703</v>
      </c>
      <c r="B708" s="347"/>
      <c r="C708" s="349"/>
      <c r="D708" s="350"/>
      <c r="E708" s="349"/>
      <c r="F708" s="351"/>
      <c r="G708" s="352"/>
      <c r="H708" s="353"/>
      <c r="I708" s="352"/>
      <c r="J708" s="364"/>
      <c r="K708" s="74">
        <f t="shared" si="11"/>
        <v>0</v>
      </c>
    </row>
    <row r="709" spans="1:11" x14ac:dyDescent="0.2">
      <c r="A709" s="357">
        <v>704</v>
      </c>
      <c r="B709" s="347"/>
      <c r="C709" s="349"/>
      <c r="D709" s="350"/>
      <c r="E709" s="349"/>
      <c r="F709" s="351"/>
      <c r="G709" s="352"/>
      <c r="H709" s="353"/>
      <c r="I709" s="352"/>
      <c r="J709" s="364"/>
      <c r="K709" s="74">
        <f t="shared" si="11"/>
        <v>0</v>
      </c>
    </row>
    <row r="710" spans="1:11" x14ac:dyDescent="0.2">
      <c r="A710" s="357">
        <v>705</v>
      </c>
      <c r="B710" s="347"/>
      <c r="C710" s="349"/>
      <c r="D710" s="350"/>
      <c r="E710" s="349"/>
      <c r="F710" s="351"/>
      <c r="G710" s="352"/>
      <c r="H710" s="353"/>
      <c r="I710" s="352"/>
      <c r="J710" s="364"/>
      <c r="K710" s="74">
        <f t="shared" si="11"/>
        <v>0</v>
      </c>
    </row>
    <row r="711" spans="1:11" x14ac:dyDescent="0.2">
      <c r="A711" s="357">
        <v>706</v>
      </c>
      <c r="B711" s="347"/>
      <c r="C711" s="349"/>
      <c r="D711" s="350"/>
      <c r="E711" s="349"/>
      <c r="F711" s="351"/>
      <c r="G711" s="352"/>
      <c r="H711" s="353"/>
      <c r="I711" s="352"/>
      <c r="J711" s="364"/>
      <c r="K711" s="74">
        <f t="shared" si="11"/>
        <v>0</v>
      </c>
    </row>
    <row r="712" spans="1:11" x14ac:dyDescent="0.2">
      <c r="A712" s="357">
        <v>707</v>
      </c>
      <c r="B712" s="347"/>
      <c r="C712" s="349"/>
      <c r="D712" s="350"/>
      <c r="E712" s="349"/>
      <c r="F712" s="351"/>
      <c r="G712" s="352"/>
      <c r="H712" s="353"/>
      <c r="I712" s="352"/>
      <c r="J712" s="364"/>
      <c r="K712" s="74">
        <f t="shared" si="11"/>
        <v>0</v>
      </c>
    </row>
    <row r="713" spans="1:11" x14ac:dyDescent="0.2">
      <c r="A713" s="357">
        <v>708</v>
      </c>
      <c r="B713" s="347"/>
      <c r="C713" s="349"/>
      <c r="D713" s="350"/>
      <c r="E713" s="349"/>
      <c r="F713" s="351"/>
      <c r="G713" s="352"/>
      <c r="H713" s="353"/>
      <c r="I713" s="352"/>
      <c r="J713" s="364"/>
      <c r="K713" s="74">
        <f t="shared" si="11"/>
        <v>0</v>
      </c>
    </row>
    <row r="714" spans="1:11" x14ac:dyDescent="0.2">
      <c r="A714" s="357">
        <v>709</v>
      </c>
      <c r="B714" s="347"/>
      <c r="C714" s="349"/>
      <c r="D714" s="350"/>
      <c r="E714" s="349"/>
      <c r="F714" s="351"/>
      <c r="G714" s="352"/>
      <c r="H714" s="353"/>
      <c r="I714" s="352"/>
      <c r="J714" s="364"/>
      <c r="K714" s="74">
        <f t="shared" ref="K714:K777" si="12">IF(B714=0,0,MONTH(B714)-$K$1+1)</f>
        <v>0</v>
      </c>
    </row>
    <row r="715" spans="1:11" x14ac:dyDescent="0.2">
      <c r="A715" s="357">
        <v>710</v>
      </c>
      <c r="B715" s="347"/>
      <c r="C715" s="349"/>
      <c r="D715" s="350"/>
      <c r="E715" s="349"/>
      <c r="F715" s="351"/>
      <c r="G715" s="352"/>
      <c r="H715" s="353"/>
      <c r="I715" s="352"/>
      <c r="J715" s="364"/>
      <c r="K715" s="74">
        <f t="shared" si="12"/>
        <v>0</v>
      </c>
    </row>
    <row r="716" spans="1:11" x14ac:dyDescent="0.2">
      <c r="A716" s="357">
        <v>711</v>
      </c>
      <c r="B716" s="347"/>
      <c r="C716" s="349"/>
      <c r="D716" s="350"/>
      <c r="E716" s="349"/>
      <c r="F716" s="351"/>
      <c r="G716" s="352"/>
      <c r="H716" s="353"/>
      <c r="I716" s="352"/>
      <c r="J716" s="364"/>
      <c r="K716" s="74">
        <f t="shared" si="12"/>
        <v>0</v>
      </c>
    </row>
    <row r="717" spans="1:11" x14ac:dyDescent="0.2">
      <c r="A717" s="357">
        <v>712</v>
      </c>
      <c r="B717" s="347"/>
      <c r="C717" s="349"/>
      <c r="D717" s="350"/>
      <c r="E717" s="349"/>
      <c r="F717" s="351"/>
      <c r="G717" s="352"/>
      <c r="H717" s="353"/>
      <c r="I717" s="352"/>
      <c r="J717" s="364"/>
      <c r="K717" s="74">
        <f t="shared" si="12"/>
        <v>0</v>
      </c>
    </row>
    <row r="718" spans="1:11" x14ac:dyDescent="0.2">
      <c r="A718" s="357">
        <v>713</v>
      </c>
      <c r="B718" s="347"/>
      <c r="C718" s="349"/>
      <c r="D718" s="350"/>
      <c r="E718" s="349"/>
      <c r="F718" s="351"/>
      <c r="G718" s="352"/>
      <c r="H718" s="353"/>
      <c r="I718" s="352"/>
      <c r="J718" s="364"/>
      <c r="K718" s="74">
        <f t="shared" si="12"/>
        <v>0</v>
      </c>
    </row>
    <row r="719" spans="1:11" x14ac:dyDescent="0.2">
      <c r="A719" s="357">
        <v>714</v>
      </c>
      <c r="B719" s="347"/>
      <c r="C719" s="349"/>
      <c r="D719" s="350"/>
      <c r="E719" s="349"/>
      <c r="F719" s="351"/>
      <c r="G719" s="352"/>
      <c r="H719" s="353"/>
      <c r="I719" s="352"/>
      <c r="J719" s="364"/>
      <c r="K719" s="74">
        <f t="shared" si="12"/>
        <v>0</v>
      </c>
    </row>
    <row r="720" spans="1:11" x14ac:dyDescent="0.2">
      <c r="A720" s="357">
        <v>715</v>
      </c>
      <c r="B720" s="347"/>
      <c r="C720" s="349"/>
      <c r="D720" s="350"/>
      <c r="E720" s="349"/>
      <c r="F720" s="351"/>
      <c r="G720" s="352"/>
      <c r="H720" s="353"/>
      <c r="I720" s="352"/>
      <c r="J720" s="364"/>
      <c r="K720" s="74">
        <f t="shared" si="12"/>
        <v>0</v>
      </c>
    </row>
    <row r="721" spans="1:11" x14ac:dyDescent="0.2">
      <c r="A721" s="357">
        <v>716</v>
      </c>
      <c r="B721" s="347"/>
      <c r="C721" s="349"/>
      <c r="D721" s="350"/>
      <c r="E721" s="349"/>
      <c r="F721" s="351"/>
      <c r="G721" s="352"/>
      <c r="H721" s="353"/>
      <c r="I721" s="352"/>
      <c r="J721" s="364"/>
      <c r="K721" s="74">
        <f t="shared" si="12"/>
        <v>0</v>
      </c>
    </row>
    <row r="722" spans="1:11" x14ac:dyDescent="0.2">
      <c r="A722" s="357">
        <v>717</v>
      </c>
      <c r="B722" s="347"/>
      <c r="C722" s="349"/>
      <c r="D722" s="350"/>
      <c r="E722" s="349"/>
      <c r="F722" s="351"/>
      <c r="G722" s="352"/>
      <c r="H722" s="353"/>
      <c r="I722" s="352"/>
      <c r="J722" s="364"/>
      <c r="K722" s="74">
        <f t="shared" si="12"/>
        <v>0</v>
      </c>
    </row>
    <row r="723" spans="1:11" x14ac:dyDescent="0.2">
      <c r="A723" s="357">
        <v>718</v>
      </c>
      <c r="B723" s="347"/>
      <c r="C723" s="349"/>
      <c r="D723" s="350"/>
      <c r="E723" s="349"/>
      <c r="F723" s="351"/>
      <c r="G723" s="352"/>
      <c r="H723" s="353"/>
      <c r="I723" s="352"/>
      <c r="J723" s="364"/>
      <c r="K723" s="74">
        <f t="shared" si="12"/>
        <v>0</v>
      </c>
    </row>
    <row r="724" spans="1:11" x14ac:dyDescent="0.2">
      <c r="A724" s="357">
        <v>719</v>
      </c>
      <c r="B724" s="347"/>
      <c r="C724" s="349"/>
      <c r="D724" s="350"/>
      <c r="E724" s="349"/>
      <c r="F724" s="351"/>
      <c r="G724" s="352"/>
      <c r="H724" s="353"/>
      <c r="I724" s="352"/>
      <c r="J724" s="364"/>
      <c r="K724" s="74">
        <f t="shared" si="12"/>
        <v>0</v>
      </c>
    </row>
    <row r="725" spans="1:11" x14ac:dyDescent="0.2">
      <c r="A725" s="357">
        <v>720</v>
      </c>
      <c r="B725" s="347"/>
      <c r="C725" s="349"/>
      <c r="D725" s="350"/>
      <c r="E725" s="349"/>
      <c r="F725" s="351"/>
      <c r="G725" s="352"/>
      <c r="H725" s="353"/>
      <c r="I725" s="352"/>
      <c r="J725" s="364"/>
      <c r="K725" s="74">
        <f t="shared" si="12"/>
        <v>0</v>
      </c>
    </row>
    <row r="726" spans="1:11" x14ac:dyDescent="0.2">
      <c r="A726" s="357">
        <v>721</v>
      </c>
      <c r="B726" s="347"/>
      <c r="C726" s="349"/>
      <c r="D726" s="350"/>
      <c r="E726" s="349"/>
      <c r="F726" s="351"/>
      <c r="G726" s="352"/>
      <c r="H726" s="353"/>
      <c r="I726" s="352"/>
      <c r="J726" s="364"/>
      <c r="K726" s="74">
        <f t="shared" si="12"/>
        <v>0</v>
      </c>
    </row>
    <row r="727" spans="1:11" x14ac:dyDescent="0.2">
      <c r="A727" s="357">
        <v>722</v>
      </c>
      <c r="B727" s="347"/>
      <c r="C727" s="349"/>
      <c r="D727" s="350"/>
      <c r="E727" s="349"/>
      <c r="F727" s="351"/>
      <c r="G727" s="352"/>
      <c r="H727" s="353"/>
      <c r="I727" s="352"/>
      <c r="J727" s="364"/>
      <c r="K727" s="74">
        <f t="shared" si="12"/>
        <v>0</v>
      </c>
    </row>
    <row r="728" spans="1:11" x14ac:dyDescent="0.2">
      <c r="A728" s="357">
        <v>723</v>
      </c>
      <c r="B728" s="347"/>
      <c r="C728" s="349"/>
      <c r="D728" s="350"/>
      <c r="E728" s="349"/>
      <c r="F728" s="351"/>
      <c r="G728" s="352"/>
      <c r="H728" s="353"/>
      <c r="I728" s="352"/>
      <c r="J728" s="364"/>
      <c r="K728" s="74">
        <f t="shared" si="12"/>
        <v>0</v>
      </c>
    </row>
    <row r="729" spans="1:11" x14ac:dyDescent="0.2">
      <c r="A729" s="357">
        <v>724</v>
      </c>
      <c r="B729" s="347"/>
      <c r="C729" s="349"/>
      <c r="D729" s="350"/>
      <c r="E729" s="349"/>
      <c r="F729" s="351"/>
      <c r="G729" s="352"/>
      <c r="H729" s="353"/>
      <c r="I729" s="352"/>
      <c r="J729" s="364"/>
      <c r="K729" s="74">
        <f t="shared" si="12"/>
        <v>0</v>
      </c>
    </row>
    <row r="730" spans="1:11" x14ac:dyDescent="0.2">
      <c r="A730" s="357">
        <v>725</v>
      </c>
      <c r="B730" s="347"/>
      <c r="C730" s="349"/>
      <c r="D730" s="350"/>
      <c r="E730" s="349"/>
      <c r="F730" s="351"/>
      <c r="G730" s="352"/>
      <c r="H730" s="353"/>
      <c r="I730" s="352"/>
      <c r="J730" s="364"/>
      <c r="K730" s="74">
        <f t="shared" si="12"/>
        <v>0</v>
      </c>
    </row>
    <row r="731" spans="1:11" x14ac:dyDescent="0.2">
      <c r="A731" s="357">
        <v>726</v>
      </c>
      <c r="B731" s="347"/>
      <c r="C731" s="349"/>
      <c r="D731" s="350"/>
      <c r="E731" s="349"/>
      <c r="F731" s="351"/>
      <c r="G731" s="352"/>
      <c r="H731" s="353"/>
      <c r="I731" s="352"/>
      <c r="J731" s="364"/>
      <c r="K731" s="74">
        <f t="shared" si="12"/>
        <v>0</v>
      </c>
    </row>
    <row r="732" spans="1:11" x14ac:dyDescent="0.2">
      <c r="A732" s="357">
        <v>727</v>
      </c>
      <c r="B732" s="347"/>
      <c r="C732" s="349"/>
      <c r="D732" s="350"/>
      <c r="E732" s="349"/>
      <c r="F732" s="351"/>
      <c r="G732" s="352"/>
      <c r="H732" s="353"/>
      <c r="I732" s="352"/>
      <c r="J732" s="364"/>
      <c r="K732" s="74">
        <f t="shared" si="12"/>
        <v>0</v>
      </c>
    </row>
    <row r="733" spans="1:11" x14ac:dyDescent="0.2">
      <c r="A733" s="357">
        <v>728</v>
      </c>
      <c r="B733" s="347"/>
      <c r="C733" s="349"/>
      <c r="D733" s="350"/>
      <c r="E733" s="349"/>
      <c r="F733" s="351"/>
      <c r="G733" s="352"/>
      <c r="H733" s="353"/>
      <c r="I733" s="352"/>
      <c r="J733" s="364"/>
      <c r="K733" s="74">
        <f t="shared" si="12"/>
        <v>0</v>
      </c>
    </row>
    <row r="734" spans="1:11" x14ac:dyDescent="0.2">
      <c r="A734" s="357">
        <v>729</v>
      </c>
      <c r="B734" s="347"/>
      <c r="C734" s="349"/>
      <c r="D734" s="350"/>
      <c r="E734" s="349"/>
      <c r="F734" s="351"/>
      <c r="G734" s="352"/>
      <c r="H734" s="353"/>
      <c r="I734" s="352"/>
      <c r="J734" s="364"/>
      <c r="K734" s="74">
        <f t="shared" si="12"/>
        <v>0</v>
      </c>
    </row>
    <row r="735" spans="1:11" x14ac:dyDescent="0.2">
      <c r="A735" s="357">
        <v>730</v>
      </c>
      <c r="B735" s="347"/>
      <c r="C735" s="349"/>
      <c r="D735" s="350"/>
      <c r="E735" s="349"/>
      <c r="F735" s="351"/>
      <c r="G735" s="352"/>
      <c r="H735" s="353"/>
      <c r="I735" s="352"/>
      <c r="J735" s="364"/>
      <c r="K735" s="74">
        <f t="shared" si="12"/>
        <v>0</v>
      </c>
    </row>
    <row r="736" spans="1:11" x14ac:dyDescent="0.2">
      <c r="A736" s="357">
        <v>731</v>
      </c>
      <c r="B736" s="347"/>
      <c r="C736" s="349"/>
      <c r="D736" s="350"/>
      <c r="E736" s="349"/>
      <c r="F736" s="351"/>
      <c r="G736" s="352"/>
      <c r="H736" s="353"/>
      <c r="I736" s="352"/>
      <c r="J736" s="364"/>
      <c r="K736" s="74">
        <f t="shared" si="12"/>
        <v>0</v>
      </c>
    </row>
    <row r="737" spans="1:11" x14ac:dyDescent="0.2">
      <c r="A737" s="357">
        <v>732</v>
      </c>
      <c r="B737" s="347"/>
      <c r="C737" s="349"/>
      <c r="D737" s="350"/>
      <c r="E737" s="349"/>
      <c r="F737" s="351"/>
      <c r="G737" s="352"/>
      <c r="H737" s="353"/>
      <c r="I737" s="352"/>
      <c r="J737" s="364"/>
      <c r="K737" s="74">
        <f t="shared" si="12"/>
        <v>0</v>
      </c>
    </row>
    <row r="738" spans="1:11" x14ac:dyDescent="0.2">
      <c r="A738" s="357">
        <v>733</v>
      </c>
      <c r="B738" s="347"/>
      <c r="C738" s="349"/>
      <c r="D738" s="350"/>
      <c r="E738" s="349"/>
      <c r="F738" s="351"/>
      <c r="G738" s="352"/>
      <c r="H738" s="353"/>
      <c r="I738" s="352"/>
      <c r="J738" s="364"/>
      <c r="K738" s="74">
        <f t="shared" si="12"/>
        <v>0</v>
      </c>
    </row>
    <row r="739" spans="1:11" x14ac:dyDescent="0.2">
      <c r="A739" s="357">
        <v>734</v>
      </c>
      <c r="B739" s="347"/>
      <c r="C739" s="349"/>
      <c r="D739" s="350"/>
      <c r="E739" s="349"/>
      <c r="F739" s="351"/>
      <c r="G739" s="352"/>
      <c r="H739" s="353"/>
      <c r="I739" s="352"/>
      <c r="J739" s="364"/>
      <c r="K739" s="74">
        <f t="shared" si="12"/>
        <v>0</v>
      </c>
    </row>
    <row r="740" spans="1:11" x14ac:dyDescent="0.2">
      <c r="A740" s="357">
        <v>735</v>
      </c>
      <c r="B740" s="347"/>
      <c r="C740" s="349"/>
      <c r="D740" s="350"/>
      <c r="E740" s="349"/>
      <c r="F740" s="351"/>
      <c r="G740" s="352"/>
      <c r="H740" s="353"/>
      <c r="I740" s="352"/>
      <c r="J740" s="364"/>
      <c r="K740" s="74">
        <f t="shared" si="12"/>
        <v>0</v>
      </c>
    </row>
    <row r="741" spans="1:11" x14ac:dyDescent="0.2">
      <c r="A741" s="357">
        <v>736</v>
      </c>
      <c r="B741" s="347"/>
      <c r="C741" s="349"/>
      <c r="D741" s="350"/>
      <c r="E741" s="349"/>
      <c r="F741" s="351"/>
      <c r="G741" s="352"/>
      <c r="H741" s="353"/>
      <c r="I741" s="352"/>
      <c r="J741" s="364"/>
      <c r="K741" s="74">
        <f t="shared" si="12"/>
        <v>0</v>
      </c>
    </row>
    <row r="742" spans="1:11" x14ac:dyDescent="0.2">
      <c r="A742" s="357">
        <v>737</v>
      </c>
      <c r="B742" s="347"/>
      <c r="C742" s="349"/>
      <c r="D742" s="350"/>
      <c r="E742" s="349"/>
      <c r="F742" s="351"/>
      <c r="G742" s="352"/>
      <c r="H742" s="353"/>
      <c r="I742" s="352"/>
      <c r="J742" s="364"/>
      <c r="K742" s="74">
        <f t="shared" si="12"/>
        <v>0</v>
      </c>
    </row>
    <row r="743" spans="1:11" x14ac:dyDescent="0.2">
      <c r="A743" s="357">
        <v>738</v>
      </c>
      <c r="B743" s="347"/>
      <c r="C743" s="349"/>
      <c r="D743" s="350"/>
      <c r="E743" s="349"/>
      <c r="F743" s="351"/>
      <c r="G743" s="352"/>
      <c r="H743" s="353"/>
      <c r="I743" s="352"/>
      <c r="J743" s="364"/>
      <c r="K743" s="74">
        <f t="shared" si="12"/>
        <v>0</v>
      </c>
    </row>
    <row r="744" spans="1:11" x14ac:dyDescent="0.2">
      <c r="A744" s="357">
        <v>739</v>
      </c>
      <c r="B744" s="347"/>
      <c r="C744" s="349"/>
      <c r="D744" s="350"/>
      <c r="E744" s="349"/>
      <c r="F744" s="351"/>
      <c r="G744" s="352"/>
      <c r="H744" s="353"/>
      <c r="I744" s="352"/>
      <c r="J744" s="364"/>
      <c r="K744" s="74">
        <f t="shared" si="12"/>
        <v>0</v>
      </c>
    </row>
    <row r="745" spans="1:11" x14ac:dyDescent="0.2">
      <c r="A745" s="357">
        <v>740</v>
      </c>
      <c r="B745" s="347"/>
      <c r="C745" s="349"/>
      <c r="D745" s="350"/>
      <c r="E745" s="349"/>
      <c r="F745" s="351"/>
      <c r="G745" s="352"/>
      <c r="H745" s="353"/>
      <c r="I745" s="352"/>
      <c r="J745" s="364"/>
      <c r="K745" s="74">
        <f t="shared" si="12"/>
        <v>0</v>
      </c>
    </row>
    <row r="746" spans="1:11" x14ac:dyDescent="0.2">
      <c r="A746" s="357">
        <v>741</v>
      </c>
      <c r="B746" s="347"/>
      <c r="C746" s="349"/>
      <c r="D746" s="350"/>
      <c r="E746" s="349"/>
      <c r="F746" s="351"/>
      <c r="G746" s="352"/>
      <c r="H746" s="353"/>
      <c r="I746" s="352"/>
      <c r="J746" s="364"/>
      <c r="K746" s="74">
        <f t="shared" si="12"/>
        <v>0</v>
      </c>
    </row>
    <row r="747" spans="1:11" x14ac:dyDescent="0.2">
      <c r="A747" s="357">
        <v>742</v>
      </c>
      <c r="B747" s="347"/>
      <c r="C747" s="349"/>
      <c r="D747" s="350"/>
      <c r="E747" s="349"/>
      <c r="F747" s="351"/>
      <c r="G747" s="352"/>
      <c r="H747" s="353"/>
      <c r="I747" s="352"/>
      <c r="J747" s="364"/>
      <c r="K747" s="74">
        <f t="shared" si="12"/>
        <v>0</v>
      </c>
    </row>
    <row r="748" spans="1:11" x14ac:dyDescent="0.2">
      <c r="A748" s="357">
        <v>743</v>
      </c>
      <c r="B748" s="347"/>
      <c r="C748" s="349"/>
      <c r="D748" s="350"/>
      <c r="E748" s="349"/>
      <c r="F748" s="351"/>
      <c r="G748" s="352"/>
      <c r="H748" s="353"/>
      <c r="I748" s="352"/>
      <c r="J748" s="364"/>
      <c r="K748" s="74">
        <f t="shared" si="12"/>
        <v>0</v>
      </c>
    </row>
    <row r="749" spans="1:11" x14ac:dyDescent="0.2">
      <c r="A749" s="357">
        <v>744</v>
      </c>
      <c r="B749" s="347"/>
      <c r="C749" s="349"/>
      <c r="D749" s="350"/>
      <c r="E749" s="349"/>
      <c r="F749" s="351"/>
      <c r="G749" s="352"/>
      <c r="H749" s="353"/>
      <c r="I749" s="352"/>
      <c r="J749" s="364"/>
      <c r="K749" s="74">
        <f t="shared" si="12"/>
        <v>0</v>
      </c>
    </row>
    <row r="750" spans="1:11" x14ac:dyDescent="0.2">
      <c r="A750" s="357">
        <v>745</v>
      </c>
      <c r="B750" s="347"/>
      <c r="C750" s="349"/>
      <c r="D750" s="350"/>
      <c r="E750" s="349"/>
      <c r="F750" s="351"/>
      <c r="G750" s="352"/>
      <c r="H750" s="353"/>
      <c r="I750" s="352"/>
      <c r="J750" s="364"/>
      <c r="K750" s="74">
        <f t="shared" si="12"/>
        <v>0</v>
      </c>
    </row>
    <row r="751" spans="1:11" x14ac:dyDescent="0.2">
      <c r="A751" s="357">
        <v>746</v>
      </c>
      <c r="B751" s="347"/>
      <c r="C751" s="349"/>
      <c r="D751" s="350"/>
      <c r="E751" s="349"/>
      <c r="F751" s="351"/>
      <c r="G751" s="352"/>
      <c r="H751" s="353"/>
      <c r="I751" s="352"/>
      <c r="J751" s="364"/>
      <c r="K751" s="74">
        <f t="shared" si="12"/>
        <v>0</v>
      </c>
    </row>
    <row r="752" spans="1:11" x14ac:dyDescent="0.2">
      <c r="A752" s="357">
        <v>747</v>
      </c>
      <c r="B752" s="347"/>
      <c r="C752" s="349"/>
      <c r="D752" s="350"/>
      <c r="E752" s="349"/>
      <c r="F752" s="351"/>
      <c r="G752" s="352"/>
      <c r="H752" s="353"/>
      <c r="I752" s="352"/>
      <c r="J752" s="364"/>
      <c r="K752" s="74">
        <f t="shared" si="12"/>
        <v>0</v>
      </c>
    </row>
    <row r="753" spans="1:11" x14ac:dyDescent="0.2">
      <c r="A753" s="357">
        <v>748</v>
      </c>
      <c r="B753" s="347"/>
      <c r="C753" s="349"/>
      <c r="D753" s="350"/>
      <c r="E753" s="349"/>
      <c r="F753" s="351"/>
      <c r="G753" s="352"/>
      <c r="H753" s="353"/>
      <c r="I753" s="352"/>
      <c r="J753" s="364"/>
      <c r="K753" s="74">
        <f t="shared" si="12"/>
        <v>0</v>
      </c>
    </row>
    <row r="754" spans="1:11" x14ac:dyDescent="0.2">
      <c r="A754" s="357">
        <v>749</v>
      </c>
      <c r="B754" s="347"/>
      <c r="C754" s="349"/>
      <c r="D754" s="350"/>
      <c r="E754" s="349"/>
      <c r="F754" s="351"/>
      <c r="G754" s="352"/>
      <c r="H754" s="353"/>
      <c r="I754" s="352"/>
      <c r="J754" s="364"/>
      <c r="K754" s="74">
        <f t="shared" si="12"/>
        <v>0</v>
      </c>
    </row>
    <row r="755" spans="1:11" x14ac:dyDescent="0.2">
      <c r="A755" s="357">
        <v>750</v>
      </c>
      <c r="B755" s="347"/>
      <c r="C755" s="349"/>
      <c r="D755" s="350"/>
      <c r="E755" s="349"/>
      <c r="F755" s="351"/>
      <c r="G755" s="352"/>
      <c r="H755" s="353"/>
      <c r="I755" s="352"/>
      <c r="J755" s="364"/>
      <c r="K755" s="74">
        <f t="shared" si="12"/>
        <v>0</v>
      </c>
    </row>
    <row r="756" spans="1:11" x14ac:dyDescent="0.2">
      <c r="A756" s="357">
        <v>751</v>
      </c>
      <c r="B756" s="347"/>
      <c r="C756" s="349"/>
      <c r="D756" s="350"/>
      <c r="E756" s="349"/>
      <c r="F756" s="351"/>
      <c r="G756" s="352"/>
      <c r="H756" s="353"/>
      <c r="I756" s="352"/>
      <c r="J756" s="364"/>
      <c r="K756" s="74">
        <f t="shared" si="12"/>
        <v>0</v>
      </c>
    </row>
    <row r="757" spans="1:11" x14ac:dyDescent="0.2">
      <c r="A757" s="357">
        <v>752</v>
      </c>
      <c r="B757" s="347"/>
      <c r="C757" s="349"/>
      <c r="D757" s="350"/>
      <c r="E757" s="349"/>
      <c r="F757" s="351"/>
      <c r="G757" s="352"/>
      <c r="H757" s="353"/>
      <c r="I757" s="352"/>
      <c r="J757" s="364"/>
      <c r="K757" s="74">
        <f t="shared" si="12"/>
        <v>0</v>
      </c>
    </row>
    <row r="758" spans="1:11" x14ac:dyDescent="0.2">
      <c r="A758" s="357">
        <v>753</v>
      </c>
      <c r="B758" s="347"/>
      <c r="C758" s="349"/>
      <c r="D758" s="350"/>
      <c r="E758" s="349"/>
      <c r="F758" s="351"/>
      <c r="G758" s="352"/>
      <c r="H758" s="353"/>
      <c r="I758" s="352"/>
      <c r="J758" s="364"/>
      <c r="K758" s="74">
        <f t="shared" si="12"/>
        <v>0</v>
      </c>
    </row>
    <row r="759" spans="1:11" x14ac:dyDescent="0.2">
      <c r="A759" s="357">
        <v>754</v>
      </c>
      <c r="B759" s="347"/>
      <c r="C759" s="349"/>
      <c r="D759" s="350"/>
      <c r="E759" s="349"/>
      <c r="F759" s="351"/>
      <c r="G759" s="352"/>
      <c r="H759" s="353"/>
      <c r="I759" s="352"/>
      <c r="J759" s="364"/>
      <c r="K759" s="74">
        <f t="shared" si="12"/>
        <v>0</v>
      </c>
    </row>
    <row r="760" spans="1:11" x14ac:dyDescent="0.2">
      <c r="A760" s="357">
        <v>755</v>
      </c>
      <c r="B760" s="347"/>
      <c r="C760" s="349"/>
      <c r="D760" s="350"/>
      <c r="E760" s="349"/>
      <c r="F760" s="351"/>
      <c r="G760" s="352"/>
      <c r="H760" s="353"/>
      <c r="I760" s="352"/>
      <c r="J760" s="364"/>
      <c r="K760" s="74">
        <f t="shared" si="12"/>
        <v>0</v>
      </c>
    </row>
    <row r="761" spans="1:11" x14ac:dyDescent="0.2">
      <c r="A761" s="357">
        <v>756</v>
      </c>
      <c r="B761" s="347"/>
      <c r="C761" s="349"/>
      <c r="D761" s="350"/>
      <c r="E761" s="349"/>
      <c r="F761" s="351"/>
      <c r="G761" s="352"/>
      <c r="H761" s="353"/>
      <c r="I761" s="352"/>
      <c r="J761" s="364"/>
      <c r="K761" s="74">
        <f t="shared" si="12"/>
        <v>0</v>
      </c>
    </row>
    <row r="762" spans="1:11" x14ac:dyDescent="0.2">
      <c r="A762" s="357">
        <v>757</v>
      </c>
      <c r="B762" s="347"/>
      <c r="C762" s="349"/>
      <c r="D762" s="350"/>
      <c r="E762" s="349"/>
      <c r="F762" s="351"/>
      <c r="G762" s="352"/>
      <c r="H762" s="353"/>
      <c r="I762" s="352"/>
      <c r="J762" s="364"/>
      <c r="K762" s="74">
        <f t="shared" si="12"/>
        <v>0</v>
      </c>
    </row>
    <row r="763" spans="1:11" x14ac:dyDescent="0.2">
      <c r="A763" s="357">
        <v>758</v>
      </c>
      <c r="B763" s="347"/>
      <c r="C763" s="349"/>
      <c r="D763" s="350"/>
      <c r="E763" s="349"/>
      <c r="F763" s="351"/>
      <c r="G763" s="352"/>
      <c r="H763" s="353"/>
      <c r="I763" s="352"/>
      <c r="J763" s="364"/>
      <c r="K763" s="74">
        <f t="shared" si="12"/>
        <v>0</v>
      </c>
    </row>
    <row r="764" spans="1:11" x14ac:dyDescent="0.2">
      <c r="A764" s="357">
        <v>759</v>
      </c>
      <c r="B764" s="347"/>
      <c r="C764" s="349"/>
      <c r="D764" s="350"/>
      <c r="E764" s="349"/>
      <c r="F764" s="351"/>
      <c r="G764" s="352"/>
      <c r="H764" s="353"/>
      <c r="I764" s="352"/>
      <c r="J764" s="364"/>
      <c r="K764" s="74">
        <f t="shared" si="12"/>
        <v>0</v>
      </c>
    </row>
    <row r="765" spans="1:11" x14ac:dyDescent="0.2">
      <c r="A765" s="357">
        <v>760</v>
      </c>
      <c r="B765" s="347"/>
      <c r="C765" s="349"/>
      <c r="D765" s="350"/>
      <c r="E765" s="349"/>
      <c r="F765" s="351"/>
      <c r="G765" s="352"/>
      <c r="H765" s="353"/>
      <c r="I765" s="352"/>
      <c r="J765" s="364"/>
      <c r="K765" s="74">
        <f t="shared" si="12"/>
        <v>0</v>
      </c>
    </row>
    <row r="766" spans="1:11" x14ac:dyDescent="0.2">
      <c r="A766" s="357">
        <v>761</v>
      </c>
      <c r="B766" s="347"/>
      <c r="C766" s="349"/>
      <c r="D766" s="350"/>
      <c r="E766" s="349"/>
      <c r="F766" s="351"/>
      <c r="G766" s="352"/>
      <c r="H766" s="353"/>
      <c r="I766" s="352"/>
      <c r="J766" s="364"/>
      <c r="K766" s="74">
        <f t="shared" si="12"/>
        <v>0</v>
      </c>
    </row>
    <row r="767" spans="1:11" x14ac:dyDescent="0.2">
      <c r="A767" s="357">
        <v>762</v>
      </c>
      <c r="B767" s="347"/>
      <c r="C767" s="349"/>
      <c r="D767" s="350"/>
      <c r="E767" s="349"/>
      <c r="F767" s="351"/>
      <c r="G767" s="352"/>
      <c r="H767" s="353"/>
      <c r="I767" s="352"/>
      <c r="J767" s="364"/>
      <c r="K767" s="74">
        <f t="shared" si="12"/>
        <v>0</v>
      </c>
    </row>
    <row r="768" spans="1:11" x14ac:dyDescent="0.2">
      <c r="A768" s="357">
        <v>763</v>
      </c>
      <c r="B768" s="347"/>
      <c r="C768" s="349"/>
      <c r="D768" s="350"/>
      <c r="E768" s="349"/>
      <c r="F768" s="351"/>
      <c r="G768" s="352"/>
      <c r="H768" s="353"/>
      <c r="I768" s="352"/>
      <c r="J768" s="364"/>
      <c r="K768" s="74">
        <f t="shared" si="12"/>
        <v>0</v>
      </c>
    </row>
    <row r="769" spans="1:11" x14ac:dyDescent="0.2">
      <c r="A769" s="357">
        <v>764</v>
      </c>
      <c r="B769" s="347"/>
      <c r="C769" s="349"/>
      <c r="D769" s="350"/>
      <c r="E769" s="349"/>
      <c r="F769" s="351"/>
      <c r="G769" s="352"/>
      <c r="H769" s="353"/>
      <c r="I769" s="352"/>
      <c r="J769" s="364"/>
      <c r="K769" s="74">
        <f t="shared" si="12"/>
        <v>0</v>
      </c>
    </row>
    <row r="770" spans="1:11" x14ac:dyDescent="0.2">
      <c r="A770" s="357">
        <v>765</v>
      </c>
      <c r="B770" s="347"/>
      <c r="C770" s="349"/>
      <c r="D770" s="350"/>
      <c r="E770" s="349"/>
      <c r="F770" s="351"/>
      <c r="G770" s="352"/>
      <c r="H770" s="353"/>
      <c r="I770" s="352"/>
      <c r="J770" s="364"/>
      <c r="K770" s="74">
        <f t="shared" si="12"/>
        <v>0</v>
      </c>
    </row>
    <row r="771" spans="1:11" x14ac:dyDescent="0.2">
      <c r="A771" s="357">
        <v>766</v>
      </c>
      <c r="B771" s="347"/>
      <c r="C771" s="349"/>
      <c r="D771" s="350"/>
      <c r="E771" s="349"/>
      <c r="F771" s="351"/>
      <c r="G771" s="352"/>
      <c r="H771" s="353"/>
      <c r="I771" s="352"/>
      <c r="J771" s="364"/>
      <c r="K771" s="74">
        <f t="shared" si="12"/>
        <v>0</v>
      </c>
    </row>
    <row r="772" spans="1:11" x14ac:dyDescent="0.2">
      <c r="A772" s="357">
        <v>767</v>
      </c>
      <c r="B772" s="347"/>
      <c r="C772" s="349"/>
      <c r="D772" s="350"/>
      <c r="E772" s="349"/>
      <c r="F772" s="351"/>
      <c r="G772" s="352"/>
      <c r="H772" s="353"/>
      <c r="I772" s="352"/>
      <c r="J772" s="364"/>
      <c r="K772" s="74">
        <f t="shared" si="12"/>
        <v>0</v>
      </c>
    </row>
    <row r="773" spans="1:11" x14ac:dyDescent="0.2">
      <c r="A773" s="357">
        <v>768</v>
      </c>
      <c r="B773" s="347"/>
      <c r="C773" s="349"/>
      <c r="D773" s="350"/>
      <c r="E773" s="349"/>
      <c r="F773" s="351"/>
      <c r="G773" s="352"/>
      <c r="H773" s="353"/>
      <c r="I773" s="352"/>
      <c r="J773" s="364"/>
      <c r="K773" s="74">
        <f t="shared" si="12"/>
        <v>0</v>
      </c>
    </row>
    <row r="774" spans="1:11" x14ac:dyDescent="0.2">
      <c r="A774" s="357">
        <v>769</v>
      </c>
      <c r="B774" s="347"/>
      <c r="C774" s="349"/>
      <c r="D774" s="350"/>
      <c r="E774" s="349"/>
      <c r="F774" s="351"/>
      <c r="G774" s="352"/>
      <c r="H774" s="353"/>
      <c r="I774" s="352"/>
      <c r="J774" s="364"/>
      <c r="K774" s="74">
        <f t="shared" si="12"/>
        <v>0</v>
      </c>
    </row>
    <row r="775" spans="1:11" x14ac:dyDescent="0.2">
      <c r="A775" s="357">
        <v>770</v>
      </c>
      <c r="B775" s="347"/>
      <c r="C775" s="349"/>
      <c r="D775" s="350"/>
      <c r="E775" s="349"/>
      <c r="F775" s="351"/>
      <c r="G775" s="352"/>
      <c r="H775" s="353"/>
      <c r="I775" s="352"/>
      <c r="J775" s="364"/>
      <c r="K775" s="74">
        <f t="shared" si="12"/>
        <v>0</v>
      </c>
    </row>
    <row r="776" spans="1:11" x14ac:dyDescent="0.2">
      <c r="A776" s="357">
        <v>771</v>
      </c>
      <c r="B776" s="347"/>
      <c r="C776" s="349"/>
      <c r="D776" s="350"/>
      <c r="E776" s="349"/>
      <c r="F776" s="351"/>
      <c r="G776" s="352"/>
      <c r="H776" s="353"/>
      <c r="I776" s="352"/>
      <c r="J776" s="364"/>
      <c r="K776" s="74">
        <f t="shared" si="12"/>
        <v>0</v>
      </c>
    </row>
    <row r="777" spans="1:11" x14ac:dyDescent="0.2">
      <c r="A777" s="357">
        <v>772</v>
      </c>
      <c r="B777" s="347"/>
      <c r="C777" s="349"/>
      <c r="D777" s="350"/>
      <c r="E777" s="349"/>
      <c r="F777" s="351"/>
      <c r="G777" s="352"/>
      <c r="H777" s="353"/>
      <c r="I777" s="352"/>
      <c r="J777" s="364"/>
      <c r="K777" s="74">
        <f t="shared" si="12"/>
        <v>0</v>
      </c>
    </row>
    <row r="778" spans="1:11" x14ac:dyDescent="0.2">
      <c r="A778" s="357">
        <v>773</v>
      </c>
      <c r="B778" s="347"/>
      <c r="C778" s="349"/>
      <c r="D778" s="350"/>
      <c r="E778" s="349"/>
      <c r="F778" s="351"/>
      <c r="G778" s="352"/>
      <c r="H778" s="353"/>
      <c r="I778" s="352"/>
      <c r="J778" s="364"/>
      <c r="K778" s="74">
        <f t="shared" ref="K778:K841" si="13">IF(B778=0,0,MONTH(B778)-$K$1+1)</f>
        <v>0</v>
      </c>
    </row>
    <row r="779" spans="1:11" x14ac:dyDescent="0.2">
      <c r="A779" s="357">
        <v>774</v>
      </c>
      <c r="B779" s="347"/>
      <c r="C779" s="349"/>
      <c r="D779" s="350"/>
      <c r="E779" s="349"/>
      <c r="F779" s="351"/>
      <c r="G779" s="352"/>
      <c r="H779" s="353"/>
      <c r="I779" s="352"/>
      <c r="J779" s="364"/>
      <c r="K779" s="74">
        <f t="shared" si="13"/>
        <v>0</v>
      </c>
    </row>
    <row r="780" spans="1:11" x14ac:dyDescent="0.2">
      <c r="A780" s="357">
        <v>775</v>
      </c>
      <c r="B780" s="347"/>
      <c r="C780" s="349"/>
      <c r="D780" s="350"/>
      <c r="E780" s="349"/>
      <c r="F780" s="351"/>
      <c r="G780" s="352"/>
      <c r="H780" s="353"/>
      <c r="I780" s="352"/>
      <c r="J780" s="364"/>
      <c r="K780" s="74">
        <f t="shared" si="13"/>
        <v>0</v>
      </c>
    </row>
    <row r="781" spans="1:11" x14ac:dyDescent="0.2">
      <c r="A781" s="357">
        <v>776</v>
      </c>
      <c r="B781" s="347"/>
      <c r="C781" s="349"/>
      <c r="D781" s="350"/>
      <c r="E781" s="349"/>
      <c r="F781" s="351"/>
      <c r="G781" s="352"/>
      <c r="H781" s="353"/>
      <c r="I781" s="352"/>
      <c r="J781" s="364"/>
      <c r="K781" s="74">
        <f t="shared" si="13"/>
        <v>0</v>
      </c>
    </row>
    <row r="782" spans="1:11" x14ac:dyDescent="0.2">
      <c r="A782" s="357">
        <v>777</v>
      </c>
      <c r="B782" s="347"/>
      <c r="C782" s="349"/>
      <c r="D782" s="350"/>
      <c r="E782" s="349"/>
      <c r="F782" s="351"/>
      <c r="G782" s="352"/>
      <c r="H782" s="353"/>
      <c r="I782" s="352"/>
      <c r="J782" s="364"/>
      <c r="K782" s="74">
        <f t="shared" si="13"/>
        <v>0</v>
      </c>
    </row>
    <row r="783" spans="1:11" x14ac:dyDescent="0.2">
      <c r="A783" s="357">
        <v>778</v>
      </c>
      <c r="B783" s="347"/>
      <c r="C783" s="349"/>
      <c r="D783" s="350"/>
      <c r="E783" s="349"/>
      <c r="F783" s="351"/>
      <c r="G783" s="352"/>
      <c r="H783" s="353"/>
      <c r="I783" s="352"/>
      <c r="J783" s="364"/>
      <c r="K783" s="74">
        <f t="shared" si="13"/>
        <v>0</v>
      </c>
    </row>
    <row r="784" spans="1:11" x14ac:dyDescent="0.2">
      <c r="A784" s="357">
        <v>779</v>
      </c>
      <c r="B784" s="347"/>
      <c r="C784" s="349"/>
      <c r="D784" s="350"/>
      <c r="E784" s="349"/>
      <c r="F784" s="351"/>
      <c r="G784" s="352"/>
      <c r="H784" s="353"/>
      <c r="I784" s="352"/>
      <c r="J784" s="364"/>
      <c r="K784" s="74">
        <f t="shared" si="13"/>
        <v>0</v>
      </c>
    </row>
    <row r="785" spans="1:11" x14ac:dyDescent="0.2">
      <c r="A785" s="357">
        <v>780</v>
      </c>
      <c r="B785" s="347"/>
      <c r="C785" s="349"/>
      <c r="D785" s="350"/>
      <c r="E785" s="349"/>
      <c r="F785" s="351"/>
      <c r="G785" s="352"/>
      <c r="H785" s="353"/>
      <c r="I785" s="352"/>
      <c r="J785" s="364"/>
      <c r="K785" s="74">
        <f t="shared" si="13"/>
        <v>0</v>
      </c>
    </row>
    <row r="786" spans="1:11" x14ac:dyDescent="0.2">
      <c r="A786" s="357">
        <v>781</v>
      </c>
      <c r="B786" s="347"/>
      <c r="C786" s="349"/>
      <c r="D786" s="350"/>
      <c r="E786" s="349"/>
      <c r="F786" s="351"/>
      <c r="G786" s="352"/>
      <c r="H786" s="353"/>
      <c r="I786" s="352"/>
      <c r="J786" s="364"/>
      <c r="K786" s="74">
        <f t="shared" si="13"/>
        <v>0</v>
      </c>
    </row>
    <row r="787" spans="1:11" x14ac:dyDescent="0.2">
      <c r="A787" s="357">
        <v>782</v>
      </c>
      <c r="B787" s="347"/>
      <c r="C787" s="349"/>
      <c r="D787" s="350"/>
      <c r="E787" s="349"/>
      <c r="F787" s="351"/>
      <c r="G787" s="352"/>
      <c r="H787" s="353"/>
      <c r="I787" s="352"/>
      <c r="J787" s="364"/>
      <c r="K787" s="74">
        <f t="shared" si="13"/>
        <v>0</v>
      </c>
    </row>
    <row r="788" spans="1:11" x14ac:dyDescent="0.2">
      <c r="A788" s="357">
        <v>783</v>
      </c>
      <c r="B788" s="347"/>
      <c r="C788" s="349"/>
      <c r="D788" s="350"/>
      <c r="E788" s="349"/>
      <c r="F788" s="351"/>
      <c r="G788" s="352"/>
      <c r="H788" s="353"/>
      <c r="I788" s="352"/>
      <c r="J788" s="364"/>
      <c r="K788" s="74">
        <f t="shared" si="13"/>
        <v>0</v>
      </c>
    </row>
    <row r="789" spans="1:11" x14ac:dyDescent="0.2">
      <c r="A789" s="357">
        <v>784</v>
      </c>
      <c r="B789" s="347"/>
      <c r="C789" s="349"/>
      <c r="D789" s="350"/>
      <c r="E789" s="349"/>
      <c r="F789" s="351"/>
      <c r="G789" s="352"/>
      <c r="H789" s="353"/>
      <c r="I789" s="352"/>
      <c r="J789" s="364"/>
      <c r="K789" s="74">
        <f t="shared" si="13"/>
        <v>0</v>
      </c>
    </row>
    <row r="790" spans="1:11" x14ac:dyDescent="0.2">
      <c r="A790" s="357">
        <v>785</v>
      </c>
      <c r="B790" s="347"/>
      <c r="C790" s="349"/>
      <c r="D790" s="350"/>
      <c r="E790" s="349"/>
      <c r="F790" s="351"/>
      <c r="G790" s="352"/>
      <c r="H790" s="353"/>
      <c r="I790" s="352"/>
      <c r="J790" s="364"/>
      <c r="K790" s="74">
        <f t="shared" si="13"/>
        <v>0</v>
      </c>
    </row>
    <row r="791" spans="1:11" x14ac:dyDescent="0.2">
      <c r="A791" s="357">
        <v>786</v>
      </c>
      <c r="B791" s="347"/>
      <c r="C791" s="349"/>
      <c r="D791" s="350"/>
      <c r="E791" s="349"/>
      <c r="F791" s="351"/>
      <c r="G791" s="352"/>
      <c r="H791" s="353"/>
      <c r="I791" s="352"/>
      <c r="J791" s="364"/>
      <c r="K791" s="74">
        <f t="shared" si="13"/>
        <v>0</v>
      </c>
    </row>
    <row r="792" spans="1:11" x14ac:dyDescent="0.2">
      <c r="A792" s="357">
        <v>787</v>
      </c>
      <c r="B792" s="347"/>
      <c r="C792" s="349"/>
      <c r="D792" s="350"/>
      <c r="E792" s="349"/>
      <c r="F792" s="351"/>
      <c r="G792" s="352"/>
      <c r="H792" s="353"/>
      <c r="I792" s="352"/>
      <c r="J792" s="364"/>
      <c r="K792" s="74">
        <f t="shared" si="13"/>
        <v>0</v>
      </c>
    </row>
    <row r="793" spans="1:11" x14ac:dyDescent="0.2">
      <c r="A793" s="357">
        <v>788</v>
      </c>
      <c r="B793" s="347"/>
      <c r="C793" s="349"/>
      <c r="D793" s="350"/>
      <c r="E793" s="349"/>
      <c r="F793" s="351"/>
      <c r="G793" s="352"/>
      <c r="H793" s="353"/>
      <c r="I793" s="352"/>
      <c r="J793" s="364"/>
      <c r="K793" s="74">
        <f t="shared" si="13"/>
        <v>0</v>
      </c>
    </row>
    <row r="794" spans="1:11" x14ac:dyDescent="0.2">
      <c r="A794" s="357">
        <v>789</v>
      </c>
      <c r="B794" s="347"/>
      <c r="C794" s="349"/>
      <c r="D794" s="350"/>
      <c r="E794" s="349"/>
      <c r="F794" s="351"/>
      <c r="G794" s="352"/>
      <c r="H794" s="353"/>
      <c r="I794" s="352"/>
      <c r="J794" s="364"/>
      <c r="K794" s="74">
        <f t="shared" si="13"/>
        <v>0</v>
      </c>
    </row>
    <row r="795" spans="1:11" x14ac:dyDescent="0.2">
      <c r="A795" s="357">
        <v>790</v>
      </c>
      <c r="B795" s="347"/>
      <c r="C795" s="349"/>
      <c r="D795" s="350"/>
      <c r="E795" s="349"/>
      <c r="F795" s="351"/>
      <c r="G795" s="352"/>
      <c r="H795" s="353"/>
      <c r="I795" s="352"/>
      <c r="J795" s="364"/>
      <c r="K795" s="74">
        <f t="shared" si="13"/>
        <v>0</v>
      </c>
    </row>
    <row r="796" spans="1:11" x14ac:dyDescent="0.2">
      <c r="A796" s="357">
        <v>791</v>
      </c>
      <c r="B796" s="347"/>
      <c r="C796" s="349"/>
      <c r="D796" s="350"/>
      <c r="E796" s="349"/>
      <c r="F796" s="351"/>
      <c r="G796" s="352"/>
      <c r="H796" s="353"/>
      <c r="I796" s="352"/>
      <c r="J796" s="364"/>
      <c r="K796" s="74">
        <f t="shared" si="13"/>
        <v>0</v>
      </c>
    </row>
    <row r="797" spans="1:11" x14ac:dyDescent="0.2">
      <c r="A797" s="357">
        <v>792</v>
      </c>
      <c r="B797" s="347"/>
      <c r="C797" s="349"/>
      <c r="D797" s="350"/>
      <c r="E797" s="349"/>
      <c r="F797" s="351"/>
      <c r="G797" s="352"/>
      <c r="H797" s="353"/>
      <c r="I797" s="352"/>
      <c r="J797" s="364"/>
      <c r="K797" s="74">
        <f t="shared" si="13"/>
        <v>0</v>
      </c>
    </row>
    <row r="798" spans="1:11" x14ac:dyDescent="0.2">
      <c r="A798" s="357">
        <v>793</v>
      </c>
      <c r="B798" s="347"/>
      <c r="C798" s="349"/>
      <c r="D798" s="350"/>
      <c r="E798" s="349"/>
      <c r="F798" s="351"/>
      <c r="G798" s="352"/>
      <c r="H798" s="353"/>
      <c r="I798" s="352"/>
      <c r="J798" s="364"/>
      <c r="K798" s="74">
        <f t="shared" si="13"/>
        <v>0</v>
      </c>
    </row>
    <row r="799" spans="1:11" x14ac:dyDescent="0.2">
      <c r="A799" s="357">
        <v>794</v>
      </c>
      <c r="B799" s="347"/>
      <c r="C799" s="349"/>
      <c r="D799" s="350"/>
      <c r="E799" s="349"/>
      <c r="F799" s="351"/>
      <c r="G799" s="352"/>
      <c r="H799" s="353"/>
      <c r="I799" s="352"/>
      <c r="J799" s="364"/>
      <c r="K799" s="74">
        <f t="shared" si="13"/>
        <v>0</v>
      </c>
    </row>
    <row r="800" spans="1:11" x14ac:dyDescent="0.2">
      <c r="A800" s="357">
        <v>795</v>
      </c>
      <c r="B800" s="347"/>
      <c r="C800" s="349"/>
      <c r="D800" s="350"/>
      <c r="E800" s="349"/>
      <c r="F800" s="351"/>
      <c r="G800" s="352"/>
      <c r="H800" s="353"/>
      <c r="I800" s="352"/>
      <c r="J800" s="364"/>
      <c r="K800" s="74">
        <f t="shared" si="13"/>
        <v>0</v>
      </c>
    </row>
    <row r="801" spans="1:11" x14ac:dyDescent="0.2">
      <c r="A801" s="357">
        <v>796</v>
      </c>
      <c r="B801" s="347"/>
      <c r="C801" s="349"/>
      <c r="D801" s="350"/>
      <c r="E801" s="349"/>
      <c r="F801" s="351"/>
      <c r="G801" s="352"/>
      <c r="H801" s="353"/>
      <c r="I801" s="352"/>
      <c r="J801" s="364"/>
      <c r="K801" s="74">
        <f t="shared" si="13"/>
        <v>0</v>
      </c>
    </row>
    <row r="802" spans="1:11" x14ac:dyDescent="0.2">
      <c r="A802" s="357">
        <v>797</v>
      </c>
      <c r="B802" s="347"/>
      <c r="C802" s="349"/>
      <c r="D802" s="350"/>
      <c r="E802" s="349"/>
      <c r="F802" s="351"/>
      <c r="G802" s="352"/>
      <c r="H802" s="353"/>
      <c r="I802" s="352"/>
      <c r="J802" s="364"/>
      <c r="K802" s="74">
        <f t="shared" si="13"/>
        <v>0</v>
      </c>
    </row>
    <row r="803" spans="1:11" x14ac:dyDescent="0.2">
      <c r="A803" s="357">
        <v>798</v>
      </c>
      <c r="B803" s="347"/>
      <c r="C803" s="349"/>
      <c r="D803" s="350"/>
      <c r="E803" s="349"/>
      <c r="F803" s="351"/>
      <c r="G803" s="352"/>
      <c r="H803" s="353"/>
      <c r="I803" s="352"/>
      <c r="J803" s="364"/>
      <c r="K803" s="74">
        <f t="shared" si="13"/>
        <v>0</v>
      </c>
    </row>
    <row r="804" spans="1:11" x14ac:dyDescent="0.2">
      <c r="A804" s="357">
        <v>799</v>
      </c>
      <c r="B804" s="347"/>
      <c r="C804" s="349"/>
      <c r="D804" s="350"/>
      <c r="E804" s="349"/>
      <c r="F804" s="351"/>
      <c r="G804" s="352"/>
      <c r="H804" s="353"/>
      <c r="I804" s="352"/>
      <c r="J804" s="364"/>
      <c r="K804" s="74">
        <f t="shared" si="13"/>
        <v>0</v>
      </c>
    </row>
    <row r="805" spans="1:11" x14ac:dyDescent="0.2">
      <c r="A805" s="357">
        <v>800</v>
      </c>
      <c r="B805" s="347"/>
      <c r="C805" s="349"/>
      <c r="D805" s="350"/>
      <c r="E805" s="349"/>
      <c r="F805" s="351"/>
      <c r="G805" s="352"/>
      <c r="H805" s="353"/>
      <c r="I805" s="352"/>
      <c r="J805" s="364"/>
      <c r="K805" s="74">
        <f t="shared" si="13"/>
        <v>0</v>
      </c>
    </row>
    <row r="806" spans="1:11" x14ac:dyDescent="0.2">
      <c r="A806" s="357">
        <v>801</v>
      </c>
      <c r="B806" s="347"/>
      <c r="C806" s="349"/>
      <c r="D806" s="350"/>
      <c r="E806" s="349"/>
      <c r="F806" s="351"/>
      <c r="G806" s="352"/>
      <c r="H806" s="353"/>
      <c r="I806" s="352"/>
      <c r="J806" s="364"/>
      <c r="K806" s="74">
        <f t="shared" si="13"/>
        <v>0</v>
      </c>
    </row>
    <row r="807" spans="1:11" x14ac:dyDescent="0.2">
      <c r="A807" s="357">
        <v>802</v>
      </c>
      <c r="B807" s="347"/>
      <c r="C807" s="349"/>
      <c r="D807" s="350"/>
      <c r="E807" s="349"/>
      <c r="F807" s="351"/>
      <c r="G807" s="352"/>
      <c r="H807" s="353"/>
      <c r="I807" s="352"/>
      <c r="J807" s="364"/>
      <c r="K807" s="74">
        <f t="shared" si="13"/>
        <v>0</v>
      </c>
    </row>
    <row r="808" spans="1:11" x14ac:dyDescent="0.2">
      <c r="A808" s="357">
        <v>803</v>
      </c>
      <c r="B808" s="347"/>
      <c r="C808" s="349"/>
      <c r="D808" s="350"/>
      <c r="E808" s="349"/>
      <c r="F808" s="351"/>
      <c r="G808" s="352"/>
      <c r="H808" s="353"/>
      <c r="I808" s="352"/>
      <c r="J808" s="364"/>
      <c r="K808" s="74">
        <f t="shared" si="13"/>
        <v>0</v>
      </c>
    </row>
    <row r="809" spans="1:11" x14ac:dyDescent="0.2">
      <c r="A809" s="357">
        <v>804</v>
      </c>
      <c r="B809" s="347"/>
      <c r="C809" s="349"/>
      <c r="D809" s="350"/>
      <c r="E809" s="349"/>
      <c r="F809" s="351"/>
      <c r="G809" s="352"/>
      <c r="H809" s="353"/>
      <c r="I809" s="352"/>
      <c r="J809" s="364"/>
      <c r="K809" s="74">
        <f t="shared" si="13"/>
        <v>0</v>
      </c>
    </row>
    <row r="810" spans="1:11" x14ac:dyDescent="0.2">
      <c r="A810" s="357">
        <v>805</v>
      </c>
      <c r="B810" s="347"/>
      <c r="C810" s="349"/>
      <c r="D810" s="350"/>
      <c r="E810" s="349"/>
      <c r="F810" s="351"/>
      <c r="G810" s="352"/>
      <c r="H810" s="353"/>
      <c r="I810" s="352"/>
      <c r="J810" s="364"/>
      <c r="K810" s="74">
        <f t="shared" si="13"/>
        <v>0</v>
      </c>
    </row>
    <row r="811" spans="1:11" x14ac:dyDescent="0.2">
      <c r="A811" s="357">
        <v>806</v>
      </c>
      <c r="B811" s="347"/>
      <c r="C811" s="349"/>
      <c r="D811" s="350"/>
      <c r="E811" s="349"/>
      <c r="F811" s="351"/>
      <c r="G811" s="352"/>
      <c r="H811" s="353"/>
      <c r="I811" s="352"/>
      <c r="J811" s="364"/>
      <c r="K811" s="74">
        <f t="shared" si="13"/>
        <v>0</v>
      </c>
    </row>
    <row r="812" spans="1:11" x14ac:dyDescent="0.2">
      <c r="A812" s="357">
        <v>807</v>
      </c>
      <c r="B812" s="347"/>
      <c r="C812" s="349"/>
      <c r="D812" s="350"/>
      <c r="E812" s="349"/>
      <c r="F812" s="351"/>
      <c r="G812" s="352"/>
      <c r="H812" s="353"/>
      <c r="I812" s="352"/>
      <c r="J812" s="364"/>
      <c r="K812" s="74">
        <f t="shared" si="13"/>
        <v>0</v>
      </c>
    </row>
    <row r="813" spans="1:11" x14ac:dyDescent="0.2">
      <c r="A813" s="357">
        <v>808</v>
      </c>
      <c r="B813" s="347"/>
      <c r="C813" s="349"/>
      <c r="D813" s="350"/>
      <c r="E813" s="349"/>
      <c r="F813" s="351"/>
      <c r="G813" s="352"/>
      <c r="H813" s="353"/>
      <c r="I813" s="352"/>
      <c r="J813" s="364"/>
      <c r="K813" s="74">
        <f t="shared" si="13"/>
        <v>0</v>
      </c>
    </row>
    <row r="814" spans="1:11" x14ac:dyDescent="0.2">
      <c r="A814" s="357">
        <v>809</v>
      </c>
      <c r="B814" s="347"/>
      <c r="C814" s="349"/>
      <c r="D814" s="350"/>
      <c r="E814" s="349"/>
      <c r="F814" s="351"/>
      <c r="G814" s="352"/>
      <c r="H814" s="353"/>
      <c r="I814" s="352"/>
      <c r="J814" s="364"/>
      <c r="K814" s="74">
        <f t="shared" si="13"/>
        <v>0</v>
      </c>
    </row>
    <row r="815" spans="1:11" x14ac:dyDescent="0.2">
      <c r="A815" s="357">
        <v>810</v>
      </c>
      <c r="B815" s="347"/>
      <c r="C815" s="349"/>
      <c r="D815" s="350"/>
      <c r="E815" s="349"/>
      <c r="F815" s="351"/>
      <c r="G815" s="352"/>
      <c r="H815" s="353"/>
      <c r="I815" s="352"/>
      <c r="J815" s="364"/>
      <c r="K815" s="74">
        <f t="shared" si="13"/>
        <v>0</v>
      </c>
    </row>
    <row r="816" spans="1:11" x14ac:dyDescent="0.2">
      <c r="A816" s="357">
        <v>811</v>
      </c>
      <c r="B816" s="347"/>
      <c r="C816" s="349"/>
      <c r="D816" s="350"/>
      <c r="E816" s="349"/>
      <c r="F816" s="351"/>
      <c r="G816" s="352"/>
      <c r="H816" s="353"/>
      <c r="I816" s="352"/>
      <c r="J816" s="364"/>
      <c r="K816" s="74">
        <f t="shared" si="13"/>
        <v>0</v>
      </c>
    </row>
    <row r="817" spans="1:11" x14ac:dyDescent="0.2">
      <c r="A817" s="357">
        <v>812</v>
      </c>
      <c r="B817" s="347"/>
      <c r="C817" s="349"/>
      <c r="D817" s="350"/>
      <c r="E817" s="349"/>
      <c r="F817" s="351"/>
      <c r="G817" s="352"/>
      <c r="H817" s="353"/>
      <c r="I817" s="352"/>
      <c r="J817" s="364"/>
      <c r="K817" s="74">
        <f t="shared" si="13"/>
        <v>0</v>
      </c>
    </row>
    <row r="818" spans="1:11" x14ac:dyDescent="0.2">
      <c r="A818" s="357">
        <v>813</v>
      </c>
      <c r="B818" s="347"/>
      <c r="C818" s="349"/>
      <c r="D818" s="350"/>
      <c r="E818" s="349"/>
      <c r="F818" s="351"/>
      <c r="G818" s="352"/>
      <c r="H818" s="353"/>
      <c r="I818" s="352"/>
      <c r="J818" s="364"/>
      <c r="K818" s="74">
        <f t="shared" si="13"/>
        <v>0</v>
      </c>
    </row>
    <row r="819" spans="1:11" x14ac:dyDescent="0.2">
      <c r="A819" s="357">
        <v>814</v>
      </c>
      <c r="B819" s="347"/>
      <c r="C819" s="349"/>
      <c r="D819" s="350"/>
      <c r="E819" s="349"/>
      <c r="F819" s="351"/>
      <c r="G819" s="352"/>
      <c r="H819" s="353"/>
      <c r="I819" s="352"/>
      <c r="J819" s="364"/>
      <c r="K819" s="74">
        <f t="shared" si="13"/>
        <v>0</v>
      </c>
    </row>
    <row r="820" spans="1:11" x14ac:dyDescent="0.2">
      <c r="A820" s="357">
        <v>815</v>
      </c>
      <c r="B820" s="347"/>
      <c r="C820" s="349"/>
      <c r="D820" s="350"/>
      <c r="E820" s="349"/>
      <c r="F820" s="351"/>
      <c r="G820" s="352"/>
      <c r="H820" s="353"/>
      <c r="I820" s="352"/>
      <c r="J820" s="364"/>
      <c r="K820" s="74">
        <f t="shared" si="13"/>
        <v>0</v>
      </c>
    </row>
    <row r="821" spans="1:11" x14ac:dyDescent="0.2">
      <c r="A821" s="357">
        <v>816</v>
      </c>
      <c r="B821" s="347"/>
      <c r="C821" s="349"/>
      <c r="D821" s="350"/>
      <c r="E821" s="349"/>
      <c r="F821" s="351"/>
      <c r="G821" s="352"/>
      <c r="H821" s="353"/>
      <c r="I821" s="352"/>
      <c r="J821" s="364"/>
      <c r="K821" s="74">
        <f t="shared" si="13"/>
        <v>0</v>
      </c>
    </row>
    <row r="822" spans="1:11" x14ac:dyDescent="0.2">
      <c r="A822" s="357">
        <v>817</v>
      </c>
      <c r="B822" s="347"/>
      <c r="C822" s="349"/>
      <c r="D822" s="350"/>
      <c r="E822" s="349"/>
      <c r="F822" s="351"/>
      <c r="G822" s="352"/>
      <c r="H822" s="353"/>
      <c r="I822" s="352"/>
      <c r="J822" s="364"/>
      <c r="K822" s="74">
        <f t="shared" si="13"/>
        <v>0</v>
      </c>
    </row>
    <row r="823" spans="1:11" x14ac:dyDescent="0.2">
      <c r="A823" s="357">
        <v>818</v>
      </c>
      <c r="B823" s="347"/>
      <c r="C823" s="349"/>
      <c r="D823" s="350"/>
      <c r="E823" s="349"/>
      <c r="F823" s="351"/>
      <c r="G823" s="352"/>
      <c r="H823" s="353"/>
      <c r="I823" s="352"/>
      <c r="J823" s="364"/>
      <c r="K823" s="74">
        <f t="shared" si="13"/>
        <v>0</v>
      </c>
    </row>
    <row r="824" spans="1:11" x14ac:dyDescent="0.2">
      <c r="A824" s="357">
        <v>819</v>
      </c>
      <c r="B824" s="347"/>
      <c r="C824" s="349"/>
      <c r="D824" s="350"/>
      <c r="E824" s="349"/>
      <c r="F824" s="351"/>
      <c r="G824" s="352"/>
      <c r="H824" s="353"/>
      <c r="I824" s="352"/>
      <c r="J824" s="364"/>
      <c r="K824" s="74">
        <f t="shared" si="13"/>
        <v>0</v>
      </c>
    </row>
    <row r="825" spans="1:11" x14ac:dyDescent="0.2">
      <c r="A825" s="357">
        <v>820</v>
      </c>
      <c r="B825" s="347"/>
      <c r="C825" s="349"/>
      <c r="D825" s="350"/>
      <c r="E825" s="349"/>
      <c r="F825" s="351"/>
      <c r="G825" s="352"/>
      <c r="H825" s="353"/>
      <c r="I825" s="352"/>
      <c r="J825" s="364"/>
      <c r="K825" s="74">
        <f t="shared" si="13"/>
        <v>0</v>
      </c>
    </row>
    <row r="826" spans="1:11" x14ac:dyDescent="0.2">
      <c r="A826" s="357">
        <v>821</v>
      </c>
      <c r="B826" s="347"/>
      <c r="C826" s="349"/>
      <c r="D826" s="350"/>
      <c r="E826" s="349"/>
      <c r="F826" s="351"/>
      <c r="G826" s="352"/>
      <c r="H826" s="353"/>
      <c r="I826" s="352"/>
      <c r="J826" s="364"/>
      <c r="K826" s="74">
        <f t="shared" si="13"/>
        <v>0</v>
      </c>
    </row>
    <row r="827" spans="1:11" x14ac:dyDescent="0.2">
      <c r="A827" s="357">
        <v>822</v>
      </c>
      <c r="B827" s="347"/>
      <c r="C827" s="349"/>
      <c r="D827" s="350"/>
      <c r="E827" s="349"/>
      <c r="F827" s="351"/>
      <c r="G827" s="352"/>
      <c r="H827" s="353"/>
      <c r="I827" s="352"/>
      <c r="J827" s="364"/>
      <c r="K827" s="74">
        <f t="shared" si="13"/>
        <v>0</v>
      </c>
    </row>
    <row r="828" spans="1:11" x14ac:dyDescent="0.2">
      <c r="A828" s="357">
        <v>823</v>
      </c>
      <c r="B828" s="347"/>
      <c r="C828" s="349"/>
      <c r="D828" s="350"/>
      <c r="E828" s="349"/>
      <c r="F828" s="351"/>
      <c r="G828" s="352"/>
      <c r="H828" s="353"/>
      <c r="I828" s="352"/>
      <c r="J828" s="364"/>
      <c r="K828" s="74">
        <f t="shared" si="13"/>
        <v>0</v>
      </c>
    </row>
    <row r="829" spans="1:11" x14ac:dyDescent="0.2">
      <c r="A829" s="357">
        <v>824</v>
      </c>
      <c r="B829" s="347"/>
      <c r="C829" s="349"/>
      <c r="D829" s="350"/>
      <c r="E829" s="349"/>
      <c r="F829" s="351"/>
      <c r="G829" s="352"/>
      <c r="H829" s="353"/>
      <c r="I829" s="352"/>
      <c r="J829" s="364"/>
      <c r="K829" s="74">
        <f t="shared" si="13"/>
        <v>0</v>
      </c>
    </row>
    <row r="830" spans="1:11" x14ac:dyDescent="0.2">
      <c r="A830" s="357">
        <v>825</v>
      </c>
      <c r="B830" s="347"/>
      <c r="C830" s="349"/>
      <c r="D830" s="350"/>
      <c r="E830" s="349"/>
      <c r="F830" s="351"/>
      <c r="G830" s="352"/>
      <c r="H830" s="353"/>
      <c r="I830" s="352"/>
      <c r="J830" s="364"/>
      <c r="K830" s="74">
        <f t="shared" si="13"/>
        <v>0</v>
      </c>
    </row>
    <row r="831" spans="1:11" x14ac:dyDescent="0.2">
      <c r="A831" s="357">
        <v>826</v>
      </c>
      <c r="B831" s="347"/>
      <c r="C831" s="349"/>
      <c r="D831" s="350"/>
      <c r="E831" s="349"/>
      <c r="F831" s="351"/>
      <c r="G831" s="352"/>
      <c r="H831" s="353"/>
      <c r="I831" s="352"/>
      <c r="J831" s="364"/>
      <c r="K831" s="74">
        <f t="shared" si="13"/>
        <v>0</v>
      </c>
    </row>
    <row r="832" spans="1:11" x14ac:dyDescent="0.2">
      <c r="A832" s="357">
        <v>827</v>
      </c>
      <c r="B832" s="347"/>
      <c r="C832" s="349"/>
      <c r="D832" s="350"/>
      <c r="E832" s="349"/>
      <c r="F832" s="351"/>
      <c r="G832" s="352"/>
      <c r="H832" s="353"/>
      <c r="I832" s="352"/>
      <c r="J832" s="364"/>
      <c r="K832" s="74">
        <f t="shared" si="13"/>
        <v>0</v>
      </c>
    </row>
    <row r="833" spans="1:11" x14ac:dyDescent="0.2">
      <c r="A833" s="357">
        <v>828</v>
      </c>
      <c r="B833" s="347"/>
      <c r="C833" s="349"/>
      <c r="D833" s="350"/>
      <c r="E833" s="349"/>
      <c r="F833" s="351"/>
      <c r="G833" s="352"/>
      <c r="H833" s="353"/>
      <c r="I833" s="352"/>
      <c r="J833" s="364"/>
      <c r="K833" s="74">
        <f t="shared" si="13"/>
        <v>0</v>
      </c>
    </row>
    <row r="834" spans="1:11" x14ac:dyDescent="0.2">
      <c r="A834" s="357">
        <v>829</v>
      </c>
      <c r="B834" s="347"/>
      <c r="C834" s="349"/>
      <c r="D834" s="350"/>
      <c r="E834" s="349"/>
      <c r="F834" s="351"/>
      <c r="G834" s="352"/>
      <c r="H834" s="353"/>
      <c r="I834" s="352"/>
      <c r="J834" s="364"/>
      <c r="K834" s="74">
        <f t="shared" si="13"/>
        <v>0</v>
      </c>
    </row>
    <row r="835" spans="1:11" x14ac:dyDescent="0.2">
      <c r="A835" s="357">
        <v>830</v>
      </c>
      <c r="B835" s="347"/>
      <c r="C835" s="349"/>
      <c r="D835" s="350"/>
      <c r="E835" s="349"/>
      <c r="F835" s="351"/>
      <c r="G835" s="352"/>
      <c r="H835" s="353"/>
      <c r="I835" s="352"/>
      <c r="J835" s="364"/>
      <c r="K835" s="74">
        <f t="shared" si="13"/>
        <v>0</v>
      </c>
    </row>
    <row r="836" spans="1:11" x14ac:dyDescent="0.2">
      <c r="A836" s="357">
        <v>831</v>
      </c>
      <c r="B836" s="347"/>
      <c r="C836" s="349"/>
      <c r="D836" s="350"/>
      <c r="E836" s="349"/>
      <c r="F836" s="351"/>
      <c r="G836" s="352"/>
      <c r="H836" s="353"/>
      <c r="I836" s="352"/>
      <c r="J836" s="364"/>
      <c r="K836" s="74">
        <f t="shared" si="13"/>
        <v>0</v>
      </c>
    </row>
    <row r="837" spans="1:11" x14ac:dyDescent="0.2">
      <c r="A837" s="357">
        <v>832</v>
      </c>
      <c r="B837" s="347"/>
      <c r="C837" s="349"/>
      <c r="D837" s="350"/>
      <c r="E837" s="349"/>
      <c r="F837" s="351"/>
      <c r="G837" s="352"/>
      <c r="H837" s="353"/>
      <c r="I837" s="352"/>
      <c r="J837" s="364"/>
      <c r="K837" s="74">
        <f t="shared" si="13"/>
        <v>0</v>
      </c>
    </row>
    <row r="838" spans="1:11" x14ac:dyDescent="0.2">
      <c r="A838" s="357">
        <v>833</v>
      </c>
      <c r="B838" s="347"/>
      <c r="C838" s="349"/>
      <c r="D838" s="350"/>
      <c r="E838" s="349"/>
      <c r="F838" s="351"/>
      <c r="G838" s="352"/>
      <c r="H838" s="353"/>
      <c r="I838" s="352"/>
      <c r="J838" s="364"/>
      <c r="K838" s="74">
        <f t="shared" si="13"/>
        <v>0</v>
      </c>
    </row>
    <row r="839" spans="1:11" x14ac:dyDescent="0.2">
      <c r="A839" s="357">
        <v>834</v>
      </c>
      <c r="B839" s="347"/>
      <c r="C839" s="349"/>
      <c r="D839" s="350"/>
      <c r="E839" s="349"/>
      <c r="F839" s="351"/>
      <c r="G839" s="352"/>
      <c r="H839" s="353"/>
      <c r="I839" s="352"/>
      <c r="J839" s="364"/>
      <c r="K839" s="74">
        <f t="shared" si="13"/>
        <v>0</v>
      </c>
    </row>
    <row r="840" spans="1:11" x14ac:dyDescent="0.2">
      <c r="A840" s="357">
        <v>835</v>
      </c>
      <c r="B840" s="347"/>
      <c r="C840" s="349"/>
      <c r="D840" s="350"/>
      <c r="E840" s="349"/>
      <c r="F840" s="351"/>
      <c r="G840" s="352"/>
      <c r="H840" s="353"/>
      <c r="I840" s="352"/>
      <c r="J840" s="364"/>
      <c r="K840" s="74">
        <f t="shared" si="13"/>
        <v>0</v>
      </c>
    </row>
    <row r="841" spans="1:11" x14ac:dyDescent="0.2">
      <c r="A841" s="357">
        <v>836</v>
      </c>
      <c r="B841" s="347"/>
      <c r="C841" s="349"/>
      <c r="D841" s="350"/>
      <c r="E841" s="349"/>
      <c r="F841" s="351"/>
      <c r="G841" s="352"/>
      <c r="H841" s="353"/>
      <c r="I841" s="352"/>
      <c r="J841" s="364"/>
      <c r="K841" s="74">
        <f t="shared" si="13"/>
        <v>0</v>
      </c>
    </row>
    <row r="842" spans="1:11" x14ac:dyDescent="0.2">
      <c r="A842" s="357">
        <v>837</v>
      </c>
      <c r="B842" s="347"/>
      <c r="C842" s="349"/>
      <c r="D842" s="350"/>
      <c r="E842" s="349"/>
      <c r="F842" s="351"/>
      <c r="G842" s="352"/>
      <c r="H842" s="353"/>
      <c r="I842" s="352"/>
      <c r="J842" s="364"/>
      <c r="K842" s="74">
        <f t="shared" ref="K842:K905" si="14">IF(B842=0,0,MONTH(B842)-$K$1+1)</f>
        <v>0</v>
      </c>
    </row>
    <row r="843" spans="1:11" x14ac:dyDescent="0.2">
      <c r="A843" s="357">
        <v>838</v>
      </c>
      <c r="B843" s="347"/>
      <c r="C843" s="349"/>
      <c r="D843" s="350"/>
      <c r="E843" s="349"/>
      <c r="F843" s="351"/>
      <c r="G843" s="352"/>
      <c r="H843" s="353"/>
      <c r="I843" s="352"/>
      <c r="J843" s="364"/>
      <c r="K843" s="74">
        <f t="shared" si="14"/>
        <v>0</v>
      </c>
    </row>
    <row r="844" spans="1:11" x14ac:dyDescent="0.2">
      <c r="A844" s="357">
        <v>839</v>
      </c>
      <c r="B844" s="347"/>
      <c r="C844" s="349"/>
      <c r="D844" s="350"/>
      <c r="E844" s="349"/>
      <c r="F844" s="351"/>
      <c r="G844" s="352"/>
      <c r="H844" s="353"/>
      <c r="I844" s="352"/>
      <c r="J844" s="364"/>
      <c r="K844" s="74">
        <f t="shared" si="14"/>
        <v>0</v>
      </c>
    </row>
    <row r="845" spans="1:11" x14ac:dyDescent="0.2">
      <c r="A845" s="357">
        <v>840</v>
      </c>
      <c r="B845" s="347"/>
      <c r="C845" s="349"/>
      <c r="D845" s="350"/>
      <c r="E845" s="349"/>
      <c r="F845" s="351"/>
      <c r="G845" s="352"/>
      <c r="H845" s="353"/>
      <c r="I845" s="352"/>
      <c r="J845" s="364"/>
      <c r="K845" s="74">
        <f t="shared" si="14"/>
        <v>0</v>
      </c>
    </row>
    <row r="846" spans="1:11" x14ac:dyDescent="0.2">
      <c r="A846" s="357">
        <v>841</v>
      </c>
      <c r="B846" s="347"/>
      <c r="C846" s="349"/>
      <c r="D846" s="350"/>
      <c r="E846" s="349"/>
      <c r="F846" s="351"/>
      <c r="G846" s="352"/>
      <c r="H846" s="353"/>
      <c r="I846" s="352"/>
      <c r="J846" s="364"/>
      <c r="K846" s="74">
        <f t="shared" si="14"/>
        <v>0</v>
      </c>
    </row>
    <row r="847" spans="1:11" x14ac:dyDescent="0.2">
      <c r="A847" s="357">
        <v>842</v>
      </c>
      <c r="B847" s="347"/>
      <c r="C847" s="349"/>
      <c r="D847" s="350"/>
      <c r="E847" s="349"/>
      <c r="F847" s="351"/>
      <c r="G847" s="352"/>
      <c r="H847" s="353"/>
      <c r="I847" s="352"/>
      <c r="J847" s="364"/>
      <c r="K847" s="74">
        <f t="shared" si="14"/>
        <v>0</v>
      </c>
    </row>
    <row r="848" spans="1:11" x14ac:dyDescent="0.2">
      <c r="A848" s="357">
        <v>843</v>
      </c>
      <c r="B848" s="347"/>
      <c r="C848" s="349"/>
      <c r="D848" s="350"/>
      <c r="E848" s="349"/>
      <c r="F848" s="351"/>
      <c r="G848" s="352"/>
      <c r="H848" s="353"/>
      <c r="I848" s="352"/>
      <c r="J848" s="364"/>
      <c r="K848" s="74">
        <f t="shared" si="14"/>
        <v>0</v>
      </c>
    </row>
    <row r="849" spans="1:11" x14ac:dyDescent="0.2">
      <c r="A849" s="357">
        <v>844</v>
      </c>
      <c r="B849" s="347"/>
      <c r="C849" s="349"/>
      <c r="D849" s="350"/>
      <c r="E849" s="349"/>
      <c r="F849" s="351"/>
      <c r="G849" s="352"/>
      <c r="H849" s="353"/>
      <c r="I849" s="352"/>
      <c r="J849" s="364"/>
      <c r="K849" s="74">
        <f t="shared" si="14"/>
        <v>0</v>
      </c>
    </row>
    <row r="850" spans="1:11" x14ac:dyDescent="0.2">
      <c r="A850" s="357">
        <v>845</v>
      </c>
      <c r="B850" s="347"/>
      <c r="C850" s="349"/>
      <c r="D850" s="350"/>
      <c r="E850" s="349"/>
      <c r="F850" s="351"/>
      <c r="G850" s="352"/>
      <c r="H850" s="353"/>
      <c r="I850" s="352"/>
      <c r="J850" s="364"/>
      <c r="K850" s="74">
        <f t="shared" si="14"/>
        <v>0</v>
      </c>
    </row>
    <row r="851" spans="1:11" x14ac:dyDescent="0.2">
      <c r="A851" s="357">
        <v>846</v>
      </c>
      <c r="B851" s="347"/>
      <c r="C851" s="349"/>
      <c r="D851" s="350"/>
      <c r="E851" s="349"/>
      <c r="F851" s="351"/>
      <c r="G851" s="352"/>
      <c r="H851" s="353"/>
      <c r="I851" s="352"/>
      <c r="J851" s="364"/>
      <c r="K851" s="74">
        <f t="shared" si="14"/>
        <v>0</v>
      </c>
    </row>
    <row r="852" spans="1:11" x14ac:dyDescent="0.2">
      <c r="A852" s="357">
        <v>847</v>
      </c>
      <c r="B852" s="347"/>
      <c r="C852" s="349"/>
      <c r="D852" s="350"/>
      <c r="E852" s="349"/>
      <c r="F852" s="351"/>
      <c r="G852" s="352"/>
      <c r="H852" s="353"/>
      <c r="I852" s="352"/>
      <c r="J852" s="364"/>
      <c r="K852" s="74">
        <f t="shared" si="14"/>
        <v>0</v>
      </c>
    </row>
    <row r="853" spans="1:11" x14ac:dyDescent="0.2">
      <c r="A853" s="357">
        <v>848</v>
      </c>
      <c r="B853" s="347"/>
      <c r="C853" s="349"/>
      <c r="D853" s="350"/>
      <c r="E853" s="349"/>
      <c r="F853" s="351"/>
      <c r="G853" s="352"/>
      <c r="H853" s="353"/>
      <c r="I853" s="352"/>
      <c r="J853" s="364"/>
      <c r="K853" s="74">
        <f t="shared" si="14"/>
        <v>0</v>
      </c>
    </row>
    <row r="854" spans="1:11" x14ac:dyDescent="0.2">
      <c r="A854" s="357">
        <v>849</v>
      </c>
      <c r="B854" s="347"/>
      <c r="C854" s="349"/>
      <c r="D854" s="350"/>
      <c r="E854" s="349"/>
      <c r="F854" s="351"/>
      <c r="G854" s="352"/>
      <c r="H854" s="353"/>
      <c r="I854" s="352"/>
      <c r="J854" s="364"/>
      <c r="K854" s="74">
        <f t="shared" si="14"/>
        <v>0</v>
      </c>
    </row>
    <row r="855" spans="1:11" x14ac:dyDescent="0.2">
      <c r="A855" s="357">
        <v>850</v>
      </c>
      <c r="B855" s="347"/>
      <c r="C855" s="349"/>
      <c r="D855" s="350"/>
      <c r="E855" s="349"/>
      <c r="F855" s="351"/>
      <c r="G855" s="352"/>
      <c r="H855" s="353"/>
      <c r="I855" s="352"/>
      <c r="J855" s="364"/>
      <c r="K855" s="74">
        <f t="shared" si="14"/>
        <v>0</v>
      </c>
    </row>
    <row r="856" spans="1:11" x14ac:dyDescent="0.2">
      <c r="A856" s="357">
        <v>851</v>
      </c>
      <c r="B856" s="347"/>
      <c r="C856" s="349"/>
      <c r="D856" s="350"/>
      <c r="E856" s="349"/>
      <c r="F856" s="351"/>
      <c r="G856" s="352"/>
      <c r="H856" s="353"/>
      <c r="I856" s="352"/>
      <c r="J856" s="364"/>
      <c r="K856" s="74">
        <f t="shared" si="14"/>
        <v>0</v>
      </c>
    </row>
    <row r="857" spans="1:11" x14ac:dyDescent="0.2">
      <c r="A857" s="357">
        <v>852</v>
      </c>
      <c r="B857" s="347"/>
      <c r="C857" s="349"/>
      <c r="D857" s="350"/>
      <c r="E857" s="349"/>
      <c r="F857" s="351"/>
      <c r="G857" s="352"/>
      <c r="H857" s="353"/>
      <c r="I857" s="352"/>
      <c r="J857" s="364"/>
      <c r="K857" s="74">
        <f t="shared" si="14"/>
        <v>0</v>
      </c>
    </row>
    <row r="858" spans="1:11" x14ac:dyDescent="0.2">
      <c r="A858" s="357">
        <v>853</v>
      </c>
      <c r="B858" s="347"/>
      <c r="C858" s="349"/>
      <c r="D858" s="350"/>
      <c r="E858" s="349"/>
      <c r="F858" s="351"/>
      <c r="G858" s="352"/>
      <c r="H858" s="353"/>
      <c r="I858" s="352"/>
      <c r="J858" s="364"/>
      <c r="K858" s="74">
        <f t="shared" si="14"/>
        <v>0</v>
      </c>
    </row>
    <row r="859" spans="1:11" x14ac:dyDescent="0.2">
      <c r="A859" s="357">
        <v>854</v>
      </c>
      <c r="B859" s="347"/>
      <c r="C859" s="349"/>
      <c r="D859" s="350"/>
      <c r="E859" s="349"/>
      <c r="F859" s="351"/>
      <c r="G859" s="352"/>
      <c r="H859" s="353"/>
      <c r="I859" s="352"/>
      <c r="J859" s="364"/>
      <c r="K859" s="74">
        <f t="shared" si="14"/>
        <v>0</v>
      </c>
    </row>
    <row r="860" spans="1:11" x14ac:dyDescent="0.2">
      <c r="A860" s="357">
        <v>855</v>
      </c>
      <c r="B860" s="347"/>
      <c r="C860" s="349"/>
      <c r="D860" s="350"/>
      <c r="E860" s="349"/>
      <c r="F860" s="351"/>
      <c r="G860" s="352"/>
      <c r="H860" s="353"/>
      <c r="I860" s="352"/>
      <c r="J860" s="364"/>
      <c r="K860" s="74">
        <f t="shared" si="14"/>
        <v>0</v>
      </c>
    </row>
    <row r="861" spans="1:11" x14ac:dyDescent="0.2">
      <c r="A861" s="357">
        <v>856</v>
      </c>
      <c r="B861" s="347"/>
      <c r="C861" s="349"/>
      <c r="D861" s="350"/>
      <c r="E861" s="349"/>
      <c r="F861" s="351"/>
      <c r="G861" s="352"/>
      <c r="H861" s="353"/>
      <c r="I861" s="352"/>
      <c r="J861" s="364"/>
      <c r="K861" s="74">
        <f t="shared" si="14"/>
        <v>0</v>
      </c>
    </row>
    <row r="862" spans="1:11" x14ac:dyDescent="0.2">
      <c r="A862" s="357">
        <v>857</v>
      </c>
      <c r="B862" s="347"/>
      <c r="C862" s="349"/>
      <c r="D862" s="350"/>
      <c r="E862" s="349"/>
      <c r="F862" s="351"/>
      <c r="G862" s="352"/>
      <c r="H862" s="353"/>
      <c r="I862" s="352"/>
      <c r="J862" s="364"/>
      <c r="K862" s="74">
        <f t="shared" si="14"/>
        <v>0</v>
      </c>
    </row>
    <row r="863" spans="1:11" x14ac:dyDescent="0.2">
      <c r="A863" s="357">
        <v>858</v>
      </c>
      <c r="B863" s="347"/>
      <c r="C863" s="349"/>
      <c r="D863" s="350"/>
      <c r="E863" s="349"/>
      <c r="F863" s="351"/>
      <c r="G863" s="352"/>
      <c r="H863" s="353"/>
      <c r="I863" s="352"/>
      <c r="J863" s="364"/>
      <c r="K863" s="74">
        <f t="shared" si="14"/>
        <v>0</v>
      </c>
    </row>
    <row r="864" spans="1:11" x14ac:dyDescent="0.2">
      <c r="A864" s="357">
        <v>859</v>
      </c>
      <c r="B864" s="347"/>
      <c r="C864" s="349"/>
      <c r="D864" s="350"/>
      <c r="E864" s="349"/>
      <c r="F864" s="351"/>
      <c r="G864" s="352"/>
      <c r="H864" s="353"/>
      <c r="I864" s="352"/>
      <c r="J864" s="364"/>
      <c r="K864" s="74">
        <f t="shared" si="14"/>
        <v>0</v>
      </c>
    </row>
    <row r="865" spans="1:11" x14ac:dyDescent="0.2">
      <c r="A865" s="357">
        <v>860</v>
      </c>
      <c r="B865" s="347"/>
      <c r="C865" s="349"/>
      <c r="D865" s="350"/>
      <c r="E865" s="349"/>
      <c r="F865" s="351"/>
      <c r="G865" s="352"/>
      <c r="H865" s="353"/>
      <c r="I865" s="352"/>
      <c r="J865" s="364"/>
      <c r="K865" s="74">
        <f t="shared" si="14"/>
        <v>0</v>
      </c>
    </row>
    <row r="866" spans="1:11" x14ac:dyDescent="0.2">
      <c r="A866" s="357">
        <v>861</v>
      </c>
      <c r="B866" s="347"/>
      <c r="C866" s="349"/>
      <c r="D866" s="350"/>
      <c r="E866" s="349"/>
      <c r="F866" s="351"/>
      <c r="G866" s="352"/>
      <c r="H866" s="353"/>
      <c r="I866" s="352"/>
      <c r="J866" s="364"/>
      <c r="K866" s="74">
        <f t="shared" si="14"/>
        <v>0</v>
      </c>
    </row>
    <row r="867" spans="1:11" x14ac:dyDescent="0.2">
      <c r="A867" s="357">
        <v>862</v>
      </c>
      <c r="B867" s="347"/>
      <c r="C867" s="349"/>
      <c r="D867" s="350"/>
      <c r="E867" s="349"/>
      <c r="F867" s="351"/>
      <c r="G867" s="352"/>
      <c r="H867" s="353"/>
      <c r="I867" s="352"/>
      <c r="J867" s="364"/>
      <c r="K867" s="74">
        <f t="shared" si="14"/>
        <v>0</v>
      </c>
    </row>
    <row r="868" spans="1:11" x14ac:dyDescent="0.2">
      <c r="A868" s="357">
        <v>863</v>
      </c>
      <c r="B868" s="347"/>
      <c r="C868" s="349"/>
      <c r="D868" s="350"/>
      <c r="E868" s="349"/>
      <c r="F868" s="351"/>
      <c r="G868" s="352"/>
      <c r="H868" s="353"/>
      <c r="I868" s="352"/>
      <c r="J868" s="364"/>
      <c r="K868" s="74">
        <f t="shared" si="14"/>
        <v>0</v>
      </c>
    </row>
    <row r="869" spans="1:11" x14ac:dyDescent="0.2">
      <c r="A869" s="357">
        <v>864</v>
      </c>
      <c r="B869" s="347"/>
      <c r="C869" s="349"/>
      <c r="D869" s="350"/>
      <c r="E869" s="349"/>
      <c r="F869" s="351"/>
      <c r="G869" s="352"/>
      <c r="H869" s="353"/>
      <c r="I869" s="352"/>
      <c r="J869" s="364"/>
      <c r="K869" s="74">
        <f t="shared" si="14"/>
        <v>0</v>
      </c>
    </row>
    <row r="870" spans="1:11" x14ac:dyDescent="0.2">
      <c r="A870" s="357">
        <v>865</v>
      </c>
      <c r="B870" s="347"/>
      <c r="C870" s="349"/>
      <c r="D870" s="350"/>
      <c r="E870" s="349"/>
      <c r="F870" s="351"/>
      <c r="G870" s="352"/>
      <c r="H870" s="353"/>
      <c r="I870" s="352"/>
      <c r="J870" s="364"/>
      <c r="K870" s="74">
        <f t="shared" si="14"/>
        <v>0</v>
      </c>
    </row>
    <row r="871" spans="1:11" x14ac:dyDescent="0.2">
      <c r="A871" s="357">
        <v>866</v>
      </c>
      <c r="B871" s="347"/>
      <c r="C871" s="349"/>
      <c r="D871" s="350"/>
      <c r="E871" s="349"/>
      <c r="F871" s="351"/>
      <c r="G871" s="352"/>
      <c r="H871" s="353"/>
      <c r="I871" s="352"/>
      <c r="J871" s="364"/>
      <c r="K871" s="74">
        <f t="shared" si="14"/>
        <v>0</v>
      </c>
    </row>
    <row r="872" spans="1:11" x14ac:dyDescent="0.2">
      <c r="A872" s="357">
        <v>867</v>
      </c>
      <c r="B872" s="347"/>
      <c r="C872" s="349"/>
      <c r="D872" s="350"/>
      <c r="E872" s="349"/>
      <c r="F872" s="351"/>
      <c r="G872" s="352"/>
      <c r="H872" s="353"/>
      <c r="I872" s="352"/>
      <c r="J872" s="364"/>
      <c r="K872" s="74">
        <f t="shared" si="14"/>
        <v>0</v>
      </c>
    </row>
    <row r="873" spans="1:11" x14ac:dyDescent="0.2">
      <c r="A873" s="357">
        <v>868</v>
      </c>
      <c r="B873" s="347"/>
      <c r="C873" s="349"/>
      <c r="D873" s="350"/>
      <c r="E873" s="349"/>
      <c r="F873" s="351"/>
      <c r="G873" s="352"/>
      <c r="H873" s="353"/>
      <c r="I873" s="352"/>
      <c r="J873" s="364"/>
      <c r="K873" s="74">
        <f t="shared" si="14"/>
        <v>0</v>
      </c>
    </row>
    <row r="874" spans="1:11" x14ac:dyDescent="0.2">
      <c r="A874" s="357">
        <v>869</v>
      </c>
      <c r="B874" s="347"/>
      <c r="C874" s="349"/>
      <c r="D874" s="350"/>
      <c r="E874" s="349"/>
      <c r="F874" s="351"/>
      <c r="G874" s="352"/>
      <c r="H874" s="353"/>
      <c r="I874" s="352"/>
      <c r="J874" s="364"/>
      <c r="K874" s="74">
        <f t="shared" si="14"/>
        <v>0</v>
      </c>
    </row>
    <row r="875" spans="1:11" x14ac:dyDescent="0.2">
      <c r="A875" s="357">
        <v>870</v>
      </c>
      <c r="B875" s="347"/>
      <c r="C875" s="349"/>
      <c r="D875" s="350"/>
      <c r="E875" s="349"/>
      <c r="F875" s="351"/>
      <c r="G875" s="352"/>
      <c r="H875" s="353"/>
      <c r="I875" s="352"/>
      <c r="J875" s="364"/>
      <c r="K875" s="74">
        <f t="shared" si="14"/>
        <v>0</v>
      </c>
    </row>
    <row r="876" spans="1:11" x14ac:dyDescent="0.2">
      <c r="A876" s="357">
        <v>871</v>
      </c>
      <c r="B876" s="347"/>
      <c r="C876" s="349"/>
      <c r="D876" s="350"/>
      <c r="E876" s="349"/>
      <c r="F876" s="351"/>
      <c r="G876" s="352"/>
      <c r="H876" s="353"/>
      <c r="I876" s="352"/>
      <c r="J876" s="364"/>
      <c r="K876" s="74">
        <f t="shared" si="14"/>
        <v>0</v>
      </c>
    </row>
    <row r="877" spans="1:11" x14ac:dyDescent="0.2">
      <c r="A877" s="357">
        <v>872</v>
      </c>
      <c r="B877" s="347"/>
      <c r="C877" s="349"/>
      <c r="D877" s="350"/>
      <c r="E877" s="349"/>
      <c r="F877" s="351"/>
      <c r="G877" s="352"/>
      <c r="H877" s="353"/>
      <c r="I877" s="352"/>
      <c r="J877" s="364"/>
      <c r="K877" s="74">
        <f t="shared" si="14"/>
        <v>0</v>
      </c>
    </row>
    <row r="878" spans="1:11" x14ac:dyDescent="0.2">
      <c r="A878" s="357">
        <v>873</v>
      </c>
      <c r="B878" s="347"/>
      <c r="C878" s="349"/>
      <c r="D878" s="350"/>
      <c r="E878" s="349"/>
      <c r="F878" s="351"/>
      <c r="G878" s="352"/>
      <c r="H878" s="353"/>
      <c r="I878" s="352"/>
      <c r="J878" s="364"/>
      <c r="K878" s="74">
        <f t="shared" si="14"/>
        <v>0</v>
      </c>
    </row>
    <row r="879" spans="1:11" x14ac:dyDescent="0.2">
      <c r="A879" s="357">
        <v>874</v>
      </c>
      <c r="B879" s="347"/>
      <c r="C879" s="349"/>
      <c r="D879" s="350"/>
      <c r="E879" s="349"/>
      <c r="F879" s="351"/>
      <c r="G879" s="352"/>
      <c r="H879" s="353"/>
      <c r="I879" s="352"/>
      <c r="J879" s="364"/>
      <c r="K879" s="74">
        <f t="shared" si="14"/>
        <v>0</v>
      </c>
    </row>
    <row r="880" spans="1:11" x14ac:dyDescent="0.2">
      <c r="A880" s="357">
        <v>875</v>
      </c>
      <c r="B880" s="347"/>
      <c r="C880" s="349"/>
      <c r="D880" s="350"/>
      <c r="E880" s="349"/>
      <c r="F880" s="351"/>
      <c r="G880" s="352"/>
      <c r="H880" s="353"/>
      <c r="I880" s="352"/>
      <c r="J880" s="364"/>
      <c r="K880" s="74">
        <f t="shared" si="14"/>
        <v>0</v>
      </c>
    </row>
    <row r="881" spans="1:11" x14ac:dyDescent="0.2">
      <c r="A881" s="357">
        <v>876</v>
      </c>
      <c r="B881" s="347"/>
      <c r="C881" s="349"/>
      <c r="D881" s="350"/>
      <c r="E881" s="349"/>
      <c r="F881" s="351"/>
      <c r="G881" s="352"/>
      <c r="H881" s="353"/>
      <c r="I881" s="352"/>
      <c r="J881" s="364"/>
      <c r="K881" s="74">
        <f t="shared" si="14"/>
        <v>0</v>
      </c>
    </row>
    <row r="882" spans="1:11" x14ac:dyDescent="0.2">
      <c r="A882" s="357">
        <v>877</v>
      </c>
      <c r="B882" s="347"/>
      <c r="C882" s="349"/>
      <c r="D882" s="350"/>
      <c r="E882" s="349"/>
      <c r="F882" s="351"/>
      <c r="G882" s="352"/>
      <c r="H882" s="353"/>
      <c r="I882" s="352"/>
      <c r="J882" s="364"/>
      <c r="K882" s="74">
        <f t="shared" si="14"/>
        <v>0</v>
      </c>
    </row>
    <row r="883" spans="1:11" x14ac:dyDescent="0.2">
      <c r="A883" s="357">
        <v>878</v>
      </c>
      <c r="B883" s="347"/>
      <c r="C883" s="349"/>
      <c r="D883" s="350"/>
      <c r="E883" s="349"/>
      <c r="F883" s="351"/>
      <c r="G883" s="352"/>
      <c r="H883" s="353"/>
      <c r="I883" s="352"/>
      <c r="J883" s="364"/>
      <c r="K883" s="74">
        <f t="shared" si="14"/>
        <v>0</v>
      </c>
    </row>
    <row r="884" spans="1:11" x14ac:dyDescent="0.2">
      <c r="A884" s="357">
        <v>879</v>
      </c>
      <c r="B884" s="347"/>
      <c r="C884" s="349"/>
      <c r="D884" s="350"/>
      <c r="E884" s="349"/>
      <c r="F884" s="351"/>
      <c r="G884" s="352"/>
      <c r="H884" s="353"/>
      <c r="I884" s="352"/>
      <c r="J884" s="364"/>
      <c r="K884" s="74">
        <f t="shared" si="14"/>
        <v>0</v>
      </c>
    </row>
    <row r="885" spans="1:11" x14ac:dyDescent="0.2">
      <c r="A885" s="357">
        <v>880</v>
      </c>
      <c r="B885" s="347"/>
      <c r="C885" s="349"/>
      <c r="D885" s="350"/>
      <c r="E885" s="349"/>
      <c r="F885" s="351"/>
      <c r="G885" s="352"/>
      <c r="H885" s="353"/>
      <c r="I885" s="352"/>
      <c r="J885" s="364"/>
      <c r="K885" s="74">
        <f t="shared" si="14"/>
        <v>0</v>
      </c>
    </row>
    <row r="886" spans="1:11" x14ac:dyDescent="0.2">
      <c r="A886" s="357">
        <v>881</v>
      </c>
      <c r="B886" s="347"/>
      <c r="C886" s="349"/>
      <c r="D886" s="350"/>
      <c r="E886" s="349"/>
      <c r="F886" s="351"/>
      <c r="G886" s="352"/>
      <c r="H886" s="353"/>
      <c r="I886" s="352"/>
      <c r="J886" s="364"/>
      <c r="K886" s="74">
        <f t="shared" si="14"/>
        <v>0</v>
      </c>
    </row>
    <row r="887" spans="1:11" x14ac:dyDescent="0.2">
      <c r="A887" s="357">
        <v>882</v>
      </c>
      <c r="B887" s="347"/>
      <c r="C887" s="349"/>
      <c r="D887" s="350"/>
      <c r="E887" s="349"/>
      <c r="F887" s="351"/>
      <c r="G887" s="352"/>
      <c r="H887" s="353"/>
      <c r="I887" s="352"/>
      <c r="J887" s="364"/>
      <c r="K887" s="74">
        <f t="shared" si="14"/>
        <v>0</v>
      </c>
    </row>
    <row r="888" spans="1:11" x14ac:dyDescent="0.2">
      <c r="A888" s="357">
        <v>883</v>
      </c>
      <c r="B888" s="347"/>
      <c r="C888" s="349"/>
      <c r="D888" s="350"/>
      <c r="E888" s="349"/>
      <c r="F888" s="351"/>
      <c r="G888" s="352"/>
      <c r="H888" s="353"/>
      <c r="I888" s="352"/>
      <c r="J888" s="364"/>
      <c r="K888" s="74">
        <f t="shared" si="14"/>
        <v>0</v>
      </c>
    </row>
    <row r="889" spans="1:11" x14ac:dyDescent="0.2">
      <c r="A889" s="357">
        <v>884</v>
      </c>
      <c r="B889" s="347"/>
      <c r="C889" s="349"/>
      <c r="D889" s="350"/>
      <c r="E889" s="349"/>
      <c r="F889" s="351"/>
      <c r="G889" s="352"/>
      <c r="H889" s="353"/>
      <c r="I889" s="352"/>
      <c r="J889" s="364"/>
      <c r="K889" s="74">
        <f t="shared" si="14"/>
        <v>0</v>
      </c>
    </row>
    <row r="890" spans="1:11" x14ac:dyDescent="0.2">
      <c r="A890" s="357">
        <v>885</v>
      </c>
      <c r="B890" s="347"/>
      <c r="C890" s="349"/>
      <c r="D890" s="350"/>
      <c r="E890" s="349"/>
      <c r="F890" s="351"/>
      <c r="G890" s="352"/>
      <c r="H890" s="353"/>
      <c r="I890" s="352"/>
      <c r="J890" s="364"/>
      <c r="K890" s="74">
        <f t="shared" si="14"/>
        <v>0</v>
      </c>
    </row>
    <row r="891" spans="1:11" x14ac:dyDescent="0.2">
      <c r="A891" s="357">
        <v>886</v>
      </c>
      <c r="B891" s="347"/>
      <c r="C891" s="349"/>
      <c r="D891" s="350"/>
      <c r="E891" s="349"/>
      <c r="F891" s="351"/>
      <c r="G891" s="352"/>
      <c r="H891" s="353"/>
      <c r="I891" s="352"/>
      <c r="J891" s="364"/>
      <c r="K891" s="74">
        <f t="shared" si="14"/>
        <v>0</v>
      </c>
    </row>
    <row r="892" spans="1:11" x14ac:dyDescent="0.2">
      <c r="A892" s="357">
        <v>887</v>
      </c>
      <c r="B892" s="347"/>
      <c r="C892" s="349"/>
      <c r="D892" s="350"/>
      <c r="E892" s="349"/>
      <c r="F892" s="351"/>
      <c r="G892" s="352"/>
      <c r="H892" s="353"/>
      <c r="I892" s="352"/>
      <c r="J892" s="364"/>
      <c r="K892" s="74">
        <f t="shared" si="14"/>
        <v>0</v>
      </c>
    </row>
    <row r="893" spans="1:11" x14ac:dyDescent="0.2">
      <c r="A893" s="357">
        <v>888</v>
      </c>
      <c r="B893" s="347"/>
      <c r="C893" s="349"/>
      <c r="D893" s="350"/>
      <c r="E893" s="349"/>
      <c r="F893" s="351"/>
      <c r="G893" s="352"/>
      <c r="H893" s="353"/>
      <c r="I893" s="352"/>
      <c r="J893" s="364"/>
      <c r="K893" s="74">
        <f t="shared" si="14"/>
        <v>0</v>
      </c>
    </row>
    <row r="894" spans="1:11" x14ac:dyDescent="0.2">
      <c r="A894" s="357">
        <v>889</v>
      </c>
      <c r="B894" s="347"/>
      <c r="C894" s="349"/>
      <c r="D894" s="350"/>
      <c r="E894" s="349"/>
      <c r="F894" s="351"/>
      <c r="G894" s="352"/>
      <c r="H894" s="353"/>
      <c r="I894" s="352"/>
      <c r="J894" s="364"/>
      <c r="K894" s="74">
        <f t="shared" si="14"/>
        <v>0</v>
      </c>
    </row>
    <row r="895" spans="1:11" x14ac:dyDescent="0.2">
      <c r="A895" s="357">
        <v>890</v>
      </c>
      <c r="B895" s="347"/>
      <c r="C895" s="349"/>
      <c r="D895" s="350"/>
      <c r="E895" s="349"/>
      <c r="F895" s="351"/>
      <c r="G895" s="352"/>
      <c r="H895" s="353"/>
      <c r="I895" s="352"/>
      <c r="J895" s="364"/>
      <c r="K895" s="74">
        <f t="shared" si="14"/>
        <v>0</v>
      </c>
    </row>
    <row r="896" spans="1:11" x14ac:dyDescent="0.2">
      <c r="A896" s="357">
        <v>891</v>
      </c>
      <c r="B896" s="347"/>
      <c r="C896" s="349"/>
      <c r="D896" s="350"/>
      <c r="E896" s="349"/>
      <c r="F896" s="351"/>
      <c r="G896" s="352"/>
      <c r="H896" s="353"/>
      <c r="I896" s="352"/>
      <c r="J896" s="364"/>
      <c r="K896" s="74">
        <f t="shared" si="14"/>
        <v>0</v>
      </c>
    </row>
    <row r="897" spans="1:11" x14ac:dyDescent="0.2">
      <c r="A897" s="357">
        <v>892</v>
      </c>
      <c r="B897" s="347"/>
      <c r="C897" s="349"/>
      <c r="D897" s="350"/>
      <c r="E897" s="349"/>
      <c r="F897" s="351"/>
      <c r="G897" s="352"/>
      <c r="H897" s="353"/>
      <c r="I897" s="352"/>
      <c r="J897" s="364"/>
      <c r="K897" s="74">
        <f t="shared" si="14"/>
        <v>0</v>
      </c>
    </row>
    <row r="898" spans="1:11" x14ac:dyDescent="0.2">
      <c r="A898" s="357">
        <v>893</v>
      </c>
      <c r="B898" s="347"/>
      <c r="C898" s="349"/>
      <c r="D898" s="350"/>
      <c r="E898" s="349"/>
      <c r="F898" s="351"/>
      <c r="G898" s="352"/>
      <c r="H898" s="353"/>
      <c r="I898" s="352"/>
      <c r="J898" s="364"/>
      <c r="K898" s="74">
        <f t="shared" si="14"/>
        <v>0</v>
      </c>
    </row>
    <row r="899" spans="1:11" x14ac:dyDescent="0.2">
      <c r="A899" s="357">
        <v>894</v>
      </c>
      <c r="B899" s="347"/>
      <c r="C899" s="349"/>
      <c r="D899" s="350"/>
      <c r="E899" s="349"/>
      <c r="F899" s="351"/>
      <c r="G899" s="352"/>
      <c r="H899" s="353"/>
      <c r="I899" s="352"/>
      <c r="J899" s="364"/>
      <c r="K899" s="74">
        <f t="shared" si="14"/>
        <v>0</v>
      </c>
    </row>
    <row r="900" spans="1:11" x14ac:dyDescent="0.2">
      <c r="A900" s="357">
        <v>895</v>
      </c>
      <c r="B900" s="347"/>
      <c r="C900" s="349"/>
      <c r="D900" s="350"/>
      <c r="E900" s="349"/>
      <c r="F900" s="351"/>
      <c r="G900" s="352"/>
      <c r="H900" s="353"/>
      <c r="I900" s="352"/>
      <c r="J900" s="364"/>
      <c r="K900" s="74">
        <f t="shared" si="14"/>
        <v>0</v>
      </c>
    </row>
    <row r="901" spans="1:11" x14ac:dyDescent="0.2">
      <c r="A901" s="357">
        <v>896</v>
      </c>
      <c r="B901" s="347"/>
      <c r="C901" s="349"/>
      <c r="D901" s="350"/>
      <c r="E901" s="349"/>
      <c r="F901" s="351"/>
      <c r="G901" s="352"/>
      <c r="H901" s="353"/>
      <c r="I901" s="352"/>
      <c r="J901" s="364"/>
      <c r="K901" s="74">
        <f t="shared" si="14"/>
        <v>0</v>
      </c>
    </row>
    <row r="902" spans="1:11" x14ac:dyDescent="0.2">
      <c r="A902" s="357">
        <v>897</v>
      </c>
      <c r="B902" s="347"/>
      <c r="C902" s="349"/>
      <c r="D902" s="350"/>
      <c r="E902" s="349"/>
      <c r="F902" s="351"/>
      <c r="G902" s="352"/>
      <c r="H902" s="353"/>
      <c r="I902" s="352"/>
      <c r="J902" s="364"/>
      <c r="K902" s="74">
        <f t="shared" si="14"/>
        <v>0</v>
      </c>
    </row>
    <row r="903" spans="1:11" x14ac:dyDescent="0.2">
      <c r="A903" s="357">
        <v>898</v>
      </c>
      <c r="B903" s="347"/>
      <c r="C903" s="349"/>
      <c r="D903" s="350"/>
      <c r="E903" s="349"/>
      <c r="F903" s="351"/>
      <c r="G903" s="352"/>
      <c r="H903" s="353"/>
      <c r="I903" s="352"/>
      <c r="J903" s="364"/>
      <c r="K903" s="74">
        <f t="shared" si="14"/>
        <v>0</v>
      </c>
    </row>
    <row r="904" spans="1:11" x14ac:dyDescent="0.2">
      <c r="A904" s="357">
        <v>899</v>
      </c>
      <c r="B904" s="347"/>
      <c r="C904" s="349"/>
      <c r="D904" s="350"/>
      <c r="E904" s="349"/>
      <c r="F904" s="351"/>
      <c r="G904" s="352"/>
      <c r="H904" s="353"/>
      <c r="I904" s="352"/>
      <c r="J904" s="364"/>
      <c r="K904" s="74">
        <f t="shared" si="14"/>
        <v>0</v>
      </c>
    </row>
    <row r="905" spans="1:11" x14ac:dyDescent="0.2">
      <c r="A905" s="357">
        <v>900</v>
      </c>
      <c r="B905" s="347"/>
      <c r="C905" s="349"/>
      <c r="D905" s="350"/>
      <c r="E905" s="349"/>
      <c r="F905" s="351"/>
      <c r="G905" s="352"/>
      <c r="H905" s="353"/>
      <c r="I905" s="352"/>
      <c r="J905" s="364"/>
      <c r="K905" s="74">
        <f t="shared" si="14"/>
        <v>0</v>
      </c>
    </row>
    <row r="906" spans="1:11" x14ac:dyDescent="0.2">
      <c r="A906" s="357">
        <v>901</v>
      </c>
      <c r="B906" s="347"/>
      <c r="C906" s="349"/>
      <c r="D906" s="350"/>
      <c r="E906" s="349"/>
      <c r="F906" s="351"/>
      <c r="G906" s="352"/>
      <c r="H906" s="353"/>
      <c r="I906" s="352"/>
      <c r="J906" s="364"/>
      <c r="K906" s="74">
        <f t="shared" ref="K906:K969" si="15">IF(B906=0,0,MONTH(B906)-$K$1+1)</f>
        <v>0</v>
      </c>
    </row>
    <row r="907" spans="1:11" x14ac:dyDescent="0.2">
      <c r="A907" s="357">
        <v>902</v>
      </c>
      <c r="B907" s="347"/>
      <c r="C907" s="349"/>
      <c r="D907" s="350"/>
      <c r="E907" s="349"/>
      <c r="F907" s="351"/>
      <c r="G907" s="352"/>
      <c r="H907" s="353"/>
      <c r="I907" s="352"/>
      <c r="J907" s="364"/>
      <c r="K907" s="74">
        <f t="shared" si="15"/>
        <v>0</v>
      </c>
    </row>
    <row r="908" spans="1:11" x14ac:dyDescent="0.2">
      <c r="A908" s="357">
        <v>903</v>
      </c>
      <c r="B908" s="347"/>
      <c r="C908" s="349"/>
      <c r="D908" s="350"/>
      <c r="E908" s="349"/>
      <c r="F908" s="351"/>
      <c r="G908" s="352"/>
      <c r="H908" s="353"/>
      <c r="I908" s="352"/>
      <c r="J908" s="364"/>
      <c r="K908" s="74">
        <f t="shared" si="15"/>
        <v>0</v>
      </c>
    </row>
    <row r="909" spans="1:11" x14ac:dyDescent="0.2">
      <c r="A909" s="357">
        <v>904</v>
      </c>
      <c r="B909" s="347"/>
      <c r="C909" s="349"/>
      <c r="D909" s="350"/>
      <c r="E909" s="349"/>
      <c r="F909" s="351"/>
      <c r="G909" s="352"/>
      <c r="H909" s="353"/>
      <c r="I909" s="352"/>
      <c r="J909" s="364"/>
      <c r="K909" s="74">
        <f t="shared" si="15"/>
        <v>0</v>
      </c>
    </row>
    <row r="910" spans="1:11" x14ac:dyDescent="0.2">
      <c r="A910" s="357">
        <v>905</v>
      </c>
      <c r="B910" s="347"/>
      <c r="C910" s="349"/>
      <c r="D910" s="350"/>
      <c r="E910" s="349"/>
      <c r="F910" s="351"/>
      <c r="G910" s="352"/>
      <c r="H910" s="353"/>
      <c r="I910" s="352"/>
      <c r="J910" s="364"/>
      <c r="K910" s="74">
        <f t="shared" si="15"/>
        <v>0</v>
      </c>
    </row>
    <row r="911" spans="1:11" x14ac:dyDescent="0.2">
      <c r="A911" s="357">
        <v>906</v>
      </c>
      <c r="B911" s="347"/>
      <c r="C911" s="349"/>
      <c r="D911" s="350"/>
      <c r="E911" s="349"/>
      <c r="F911" s="351"/>
      <c r="G911" s="352"/>
      <c r="H911" s="353"/>
      <c r="I911" s="352"/>
      <c r="J911" s="364"/>
      <c r="K911" s="74">
        <f t="shared" si="15"/>
        <v>0</v>
      </c>
    </row>
    <row r="912" spans="1:11" x14ac:dyDescent="0.2">
      <c r="A912" s="357">
        <v>907</v>
      </c>
      <c r="B912" s="347"/>
      <c r="C912" s="349"/>
      <c r="D912" s="350"/>
      <c r="E912" s="349"/>
      <c r="F912" s="351"/>
      <c r="G912" s="352"/>
      <c r="H912" s="353"/>
      <c r="I912" s="352"/>
      <c r="J912" s="364"/>
      <c r="K912" s="74">
        <f t="shared" si="15"/>
        <v>0</v>
      </c>
    </row>
    <row r="913" spans="1:11" x14ac:dyDescent="0.2">
      <c r="A913" s="357">
        <v>908</v>
      </c>
      <c r="B913" s="347"/>
      <c r="C913" s="349"/>
      <c r="D913" s="350"/>
      <c r="E913" s="349"/>
      <c r="F913" s="351"/>
      <c r="G913" s="352"/>
      <c r="H913" s="353"/>
      <c r="I913" s="352"/>
      <c r="J913" s="364"/>
      <c r="K913" s="74">
        <f t="shared" si="15"/>
        <v>0</v>
      </c>
    </row>
    <row r="914" spans="1:11" x14ac:dyDescent="0.2">
      <c r="A914" s="357">
        <v>909</v>
      </c>
      <c r="B914" s="347"/>
      <c r="C914" s="349"/>
      <c r="D914" s="350"/>
      <c r="E914" s="349"/>
      <c r="F914" s="351"/>
      <c r="G914" s="352"/>
      <c r="H914" s="353"/>
      <c r="I914" s="352"/>
      <c r="J914" s="364"/>
      <c r="K914" s="74">
        <f t="shared" si="15"/>
        <v>0</v>
      </c>
    </row>
    <row r="915" spans="1:11" x14ac:dyDescent="0.2">
      <c r="A915" s="357">
        <v>910</v>
      </c>
      <c r="B915" s="347"/>
      <c r="C915" s="349"/>
      <c r="D915" s="350"/>
      <c r="E915" s="349"/>
      <c r="F915" s="351"/>
      <c r="G915" s="352"/>
      <c r="H915" s="353"/>
      <c r="I915" s="352"/>
      <c r="J915" s="364"/>
      <c r="K915" s="74">
        <f t="shared" si="15"/>
        <v>0</v>
      </c>
    </row>
    <row r="916" spans="1:11" x14ac:dyDescent="0.2">
      <c r="A916" s="357">
        <v>911</v>
      </c>
      <c r="B916" s="347"/>
      <c r="C916" s="349"/>
      <c r="D916" s="350"/>
      <c r="E916" s="349"/>
      <c r="F916" s="351"/>
      <c r="G916" s="352"/>
      <c r="H916" s="353"/>
      <c r="I916" s="352"/>
      <c r="J916" s="364"/>
      <c r="K916" s="74">
        <f t="shared" si="15"/>
        <v>0</v>
      </c>
    </row>
    <row r="917" spans="1:11" x14ac:dyDescent="0.2">
      <c r="A917" s="357">
        <v>912</v>
      </c>
      <c r="B917" s="347"/>
      <c r="C917" s="349"/>
      <c r="D917" s="350"/>
      <c r="E917" s="349"/>
      <c r="F917" s="351"/>
      <c r="G917" s="352"/>
      <c r="H917" s="353"/>
      <c r="I917" s="352"/>
      <c r="J917" s="364"/>
      <c r="K917" s="74">
        <f t="shared" si="15"/>
        <v>0</v>
      </c>
    </row>
    <row r="918" spans="1:11" x14ac:dyDescent="0.2">
      <c r="A918" s="357">
        <v>913</v>
      </c>
      <c r="B918" s="347"/>
      <c r="C918" s="349"/>
      <c r="D918" s="350"/>
      <c r="E918" s="349"/>
      <c r="F918" s="351"/>
      <c r="G918" s="352"/>
      <c r="H918" s="353"/>
      <c r="I918" s="352"/>
      <c r="J918" s="364"/>
      <c r="K918" s="74">
        <f t="shared" si="15"/>
        <v>0</v>
      </c>
    </row>
    <row r="919" spans="1:11" x14ac:dyDescent="0.2">
      <c r="A919" s="357">
        <v>914</v>
      </c>
      <c r="B919" s="347"/>
      <c r="C919" s="349"/>
      <c r="D919" s="350"/>
      <c r="E919" s="349"/>
      <c r="F919" s="351"/>
      <c r="G919" s="352"/>
      <c r="H919" s="353"/>
      <c r="I919" s="352"/>
      <c r="J919" s="364"/>
      <c r="K919" s="74">
        <f t="shared" si="15"/>
        <v>0</v>
      </c>
    </row>
    <row r="920" spans="1:11" x14ac:dyDescent="0.2">
      <c r="A920" s="357">
        <v>915</v>
      </c>
      <c r="B920" s="347"/>
      <c r="C920" s="349"/>
      <c r="D920" s="350"/>
      <c r="E920" s="349"/>
      <c r="F920" s="351"/>
      <c r="G920" s="352"/>
      <c r="H920" s="353"/>
      <c r="I920" s="352"/>
      <c r="J920" s="364"/>
      <c r="K920" s="74">
        <f t="shared" si="15"/>
        <v>0</v>
      </c>
    </row>
    <row r="921" spans="1:11" x14ac:dyDescent="0.2">
      <c r="A921" s="357">
        <v>916</v>
      </c>
      <c r="B921" s="347"/>
      <c r="C921" s="349"/>
      <c r="D921" s="350"/>
      <c r="E921" s="349"/>
      <c r="F921" s="351"/>
      <c r="G921" s="352"/>
      <c r="H921" s="353"/>
      <c r="I921" s="352"/>
      <c r="J921" s="364"/>
      <c r="K921" s="74">
        <f t="shared" si="15"/>
        <v>0</v>
      </c>
    </row>
    <row r="922" spans="1:11" x14ac:dyDescent="0.2">
      <c r="A922" s="357">
        <v>917</v>
      </c>
      <c r="B922" s="347"/>
      <c r="C922" s="349"/>
      <c r="D922" s="350"/>
      <c r="E922" s="349"/>
      <c r="F922" s="351"/>
      <c r="G922" s="352"/>
      <c r="H922" s="353"/>
      <c r="I922" s="352"/>
      <c r="J922" s="364"/>
      <c r="K922" s="74">
        <f t="shared" si="15"/>
        <v>0</v>
      </c>
    </row>
    <row r="923" spans="1:11" x14ac:dyDescent="0.2">
      <c r="A923" s="357">
        <v>918</v>
      </c>
      <c r="B923" s="347"/>
      <c r="C923" s="349"/>
      <c r="D923" s="350"/>
      <c r="E923" s="349"/>
      <c r="F923" s="351"/>
      <c r="G923" s="352"/>
      <c r="H923" s="353"/>
      <c r="I923" s="352"/>
      <c r="J923" s="364"/>
      <c r="K923" s="74">
        <f t="shared" si="15"/>
        <v>0</v>
      </c>
    </row>
    <row r="924" spans="1:11" x14ac:dyDescent="0.2">
      <c r="A924" s="357">
        <v>919</v>
      </c>
      <c r="B924" s="347"/>
      <c r="C924" s="349"/>
      <c r="D924" s="350"/>
      <c r="E924" s="349"/>
      <c r="F924" s="351"/>
      <c r="G924" s="352"/>
      <c r="H924" s="353"/>
      <c r="I924" s="352"/>
      <c r="J924" s="364"/>
      <c r="K924" s="74">
        <f t="shared" si="15"/>
        <v>0</v>
      </c>
    </row>
    <row r="925" spans="1:11" x14ac:dyDescent="0.2">
      <c r="A925" s="357">
        <v>920</v>
      </c>
      <c r="B925" s="347"/>
      <c r="C925" s="349"/>
      <c r="D925" s="350"/>
      <c r="E925" s="349"/>
      <c r="F925" s="351"/>
      <c r="G925" s="352"/>
      <c r="H925" s="353"/>
      <c r="I925" s="352"/>
      <c r="J925" s="364"/>
      <c r="K925" s="74">
        <f t="shared" si="15"/>
        <v>0</v>
      </c>
    </row>
    <row r="926" spans="1:11" x14ac:dyDescent="0.2">
      <c r="A926" s="357">
        <v>921</v>
      </c>
      <c r="B926" s="347"/>
      <c r="C926" s="349"/>
      <c r="D926" s="350"/>
      <c r="E926" s="349"/>
      <c r="F926" s="351"/>
      <c r="G926" s="352"/>
      <c r="H926" s="353"/>
      <c r="I926" s="352"/>
      <c r="J926" s="364"/>
      <c r="K926" s="74">
        <f t="shared" si="15"/>
        <v>0</v>
      </c>
    </row>
    <row r="927" spans="1:11" x14ac:dyDescent="0.2">
      <c r="A927" s="357">
        <v>922</v>
      </c>
      <c r="B927" s="347"/>
      <c r="C927" s="349"/>
      <c r="D927" s="350"/>
      <c r="E927" s="349"/>
      <c r="F927" s="351"/>
      <c r="G927" s="352"/>
      <c r="H927" s="353"/>
      <c r="I927" s="352"/>
      <c r="J927" s="364"/>
      <c r="K927" s="74">
        <f t="shared" si="15"/>
        <v>0</v>
      </c>
    </row>
    <row r="928" spans="1:11" x14ac:dyDescent="0.2">
      <c r="A928" s="357">
        <v>923</v>
      </c>
      <c r="B928" s="347"/>
      <c r="C928" s="349"/>
      <c r="D928" s="350"/>
      <c r="E928" s="349"/>
      <c r="F928" s="351"/>
      <c r="G928" s="352"/>
      <c r="H928" s="353"/>
      <c r="I928" s="352"/>
      <c r="J928" s="364"/>
      <c r="K928" s="74">
        <f t="shared" si="15"/>
        <v>0</v>
      </c>
    </row>
    <row r="929" spans="1:11" x14ac:dyDescent="0.2">
      <c r="A929" s="357">
        <v>924</v>
      </c>
      <c r="B929" s="347"/>
      <c r="C929" s="349"/>
      <c r="D929" s="350"/>
      <c r="E929" s="349"/>
      <c r="F929" s="351"/>
      <c r="G929" s="352"/>
      <c r="H929" s="353"/>
      <c r="I929" s="352"/>
      <c r="J929" s="364"/>
      <c r="K929" s="74">
        <f t="shared" si="15"/>
        <v>0</v>
      </c>
    </row>
    <row r="930" spans="1:11" x14ac:dyDescent="0.2">
      <c r="A930" s="357">
        <v>925</v>
      </c>
      <c r="B930" s="347"/>
      <c r="C930" s="349"/>
      <c r="D930" s="350"/>
      <c r="E930" s="349"/>
      <c r="F930" s="351"/>
      <c r="G930" s="352"/>
      <c r="H930" s="353"/>
      <c r="I930" s="352"/>
      <c r="J930" s="364"/>
      <c r="K930" s="74">
        <f t="shared" si="15"/>
        <v>0</v>
      </c>
    </row>
    <row r="931" spans="1:11" x14ac:dyDescent="0.2">
      <c r="A931" s="357">
        <v>926</v>
      </c>
      <c r="B931" s="347"/>
      <c r="C931" s="349"/>
      <c r="D931" s="350"/>
      <c r="E931" s="349"/>
      <c r="F931" s="351"/>
      <c r="G931" s="352"/>
      <c r="H931" s="353"/>
      <c r="I931" s="352"/>
      <c r="J931" s="364"/>
      <c r="K931" s="74">
        <f t="shared" si="15"/>
        <v>0</v>
      </c>
    </row>
    <row r="932" spans="1:11" x14ac:dyDescent="0.2">
      <c r="A932" s="357">
        <v>927</v>
      </c>
      <c r="B932" s="347"/>
      <c r="C932" s="349"/>
      <c r="D932" s="350"/>
      <c r="E932" s="349"/>
      <c r="F932" s="351"/>
      <c r="G932" s="352"/>
      <c r="H932" s="353"/>
      <c r="I932" s="352"/>
      <c r="J932" s="364"/>
      <c r="K932" s="74">
        <f t="shared" si="15"/>
        <v>0</v>
      </c>
    </row>
    <row r="933" spans="1:11" x14ac:dyDescent="0.2">
      <c r="A933" s="357">
        <v>928</v>
      </c>
      <c r="B933" s="347"/>
      <c r="C933" s="349"/>
      <c r="D933" s="350"/>
      <c r="E933" s="349"/>
      <c r="F933" s="351"/>
      <c r="G933" s="352"/>
      <c r="H933" s="353"/>
      <c r="I933" s="352"/>
      <c r="J933" s="364"/>
      <c r="K933" s="74">
        <f t="shared" si="15"/>
        <v>0</v>
      </c>
    </row>
    <row r="934" spans="1:11" x14ac:dyDescent="0.2">
      <c r="A934" s="357">
        <v>929</v>
      </c>
      <c r="B934" s="347"/>
      <c r="C934" s="349"/>
      <c r="D934" s="350"/>
      <c r="E934" s="349"/>
      <c r="F934" s="351"/>
      <c r="G934" s="352"/>
      <c r="H934" s="353"/>
      <c r="I934" s="352"/>
      <c r="J934" s="364"/>
      <c r="K934" s="74">
        <f t="shared" si="15"/>
        <v>0</v>
      </c>
    </row>
    <row r="935" spans="1:11" x14ac:dyDescent="0.2">
      <c r="A935" s="357">
        <v>930</v>
      </c>
      <c r="B935" s="347"/>
      <c r="C935" s="349"/>
      <c r="D935" s="350"/>
      <c r="E935" s="349"/>
      <c r="F935" s="351"/>
      <c r="G935" s="352"/>
      <c r="H935" s="353"/>
      <c r="I935" s="352"/>
      <c r="J935" s="364"/>
      <c r="K935" s="74">
        <f t="shared" si="15"/>
        <v>0</v>
      </c>
    </row>
    <row r="936" spans="1:11" x14ac:dyDescent="0.2">
      <c r="A936" s="357">
        <v>931</v>
      </c>
      <c r="B936" s="347"/>
      <c r="C936" s="349"/>
      <c r="D936" s="350"/>
      <c r="E936" s="349"/>
      <c r="F936" s="351"/>
      <c r="G936" s="352"/>
      <c r="H936" s="353"/>
      <c r="I936" s="352"/>
      <c r="J936" s="364"/>
      <c r="K936" s="74">
        <f t="shared" si="15"/>
        <v>0</v>
      </c>
    </row>
    <row r="937" spans="1:11" x14ac:dyDescent="0.2">
      <c r="A937" s="357">
        <v>932</v>
      </c>
      <c r="B937" s="347"/>
      <c r="C937" s="349"/>
      <c r="D937" s="350"/>
      <c r="E937" s="349"/>
      <c r="F937" s="351"/>
      <c r="G937" s="352"/>
      <c r="H937" s="353"/>
      <c r="I937" s="352"/>
      <c r="J937" s="364"/>
      <c r="K937" s="74">
        <f t="shared" si="15"/>
        <v>0</v>
      </c>
    </row>
    <row r="938" spans="1:11" x14ac:dyDescent="0.2">
      <c r="A938" s="357">
        <v>933</v>
      </c>
      <c r="B938" s="347"/>
      <c r="C938" s="349"/>
      <c r="D938" s="350"/>
      <c r="E938" s="349"/>
      <c r="F938" s="351"/>
      <c r="G938" s="352"/>
      <c r="H938" s="353"/>
      <c r="I938" s="352"/>
      <c r="J938" s="364"/>
      <c r="K938" s="74">
        <f t="shared" si="15"/>
        <v>0</v>
      </c>
    </row>
    <row r="939" spans="1:11" x14ac:dyDescent="0.2">
      <c r="A939" s="357">
        <v>934</v>
      </c>
      <c r="B939" s="347"/>
      <c r="C939" s="349"/>
      <c r="D939" s="350"/>
      <c r="E939" s="349"/>
      <c r="F939" s="351"/>
      <c r="G939" s="352"/>
      <c r="H939" s="353"/>
      <c r="I939" s="352"/>
      <c r="J939" s="364"/>
      <c r="K939" s="74">
        <f t="shared" si="15"/>
        <v>0</v>
      </c>
    </row>
    <row r="940" spans="1:11" x14ac:dyDescent="0.2">
      <c r="A940" s="357">
        <v>935</v>
      </c>
      <c r="B940" s="347"/>
      <c r="C940" s="349"/>
      <c r="D940" s="350"/>
      <c r="E940" s="349"/>
      <c r="F940" s="351"/>
      <c r="G940" s="352"/>
      <c r="H940" s="353"/>
      <c r="I940" s="352"/>
      <c r="J940" s="364"/>
      <c r="K940" s="74">
        <f t="shared" si="15"/>
        <v>0</v>
      </c>
    </row>
    <row r="941" spans="1:11" x14ac:dyDescent="0.2">
      <c r="A941" s="357">
        <v>936</v>
      </c>
      <c r="B941" s="347"/>
      <c r="C941" s="349"/>
      <c r="D941" s="350"/>
      <c r="E941" s="349"/>
      <c r="F941" s="351"/>
      <c r="G941" s="352"/>
      <c r="H941" s="353"/>
      <c r="I941" s="352"/>
      <c r="J941" s="364"/>
      <c r="K941" s="74">
        <f t="shared" si="15"/>
        <v>0</v>
      </c>
    </row>
    <row r="942" spans="1:11" x14ac:dyDescent="0.2">
      <c r="A942" s="357">
        <v>937</v>
      </c>
      <c r="B942" s="347"/>
      <c r="C942" s="349"/>
      <c r="D942" s="350"/>
      <c r="E942" s="349"/>
      <c r="F942" s="351"/>
      <c r="G942" s="352"/>
      <c r="H942" s="353"/>
      <c r="I942" s="352"/>
      <c r="J942" s="364"/>
      <c r="K942" s="74">
        <f t="shared" si="15"/>
        <v>0</v>
      </c>
    </row>
    <row r="943" spans="1:11" x14ac:dyDescent="0.2">
      <c r="A943" s="357">
        <v>938</v>
      </c>
      <c r="B943" s="347"/>
      <c r="C943" s="349"/>
      <c r="D943" s="350"/>
      <c r="E943" s="349"/>
      <c r="F943" s="351"/>
      <c r="G943" s="352"/>
      <c r="H943" s="353"/>
      <c r="I943" s="352"/>
      <c r="J943" s="364"/>
      <c r="K943" s="74">
        <f t="shared" si="15"/>
        <v>0</v>
      </c>
    </row>
    <row r="944" spans="1:11" x14ac:dyDescent="0.2">
      <c r="A944" s="357">
        <v>939</v>
      </c>
      <c r="B944" s="347"/>
      <c r="C944" s="349"/>
      <c r="D944" s="350"/>
      <c r="E944" s="349"/>
      <c r="F944" s="351"/>
      <c r="G944" s="352"/>
      <c r="H944" s="353"/>
      <c r="I944" s="352"/>
      <c r="J944" s="364"/>
      <c r="K944" s="74">
        <f t="shared" si="15"/>
        <v>0</v>
      </c>
    </row>
    <row r="945" spans="1:11" x14ac:dyDescent="0.2">
      <c r="A945" s="357">
        <v>940</v>
      </c>
      <c r="B945" s="347"/>
      <c r="C945" s="349"/>
      <c r="D945" s="350"/>
      <c r="E945" s="349"/>
      <c r="F945" s="351"/>
      <c r="G945" s="352"/>
      <c r="H945" s="353"/>
      <c r="I945" s="352"/>
      <c r="J945" s="364"/>
      <c r="K945" s="74">
        <f t="shared" si="15"/>
        <v>0</v>
      </c>
    </row>
    <row r="946" spans="1:11" x14ac:dyDescent="0.2">
      <c r="A946" s="357">
        <v>941</v>
      </c>
      <c r="B946" s="347"/>
      <c r="C946" s="349"/>
      <c r="D946" s="350"/>
      <c r="E946" s="349"/>
      <c r="F946" s="351"/>
      <c r="G946" s="352"/>
      <c r="H946" s="353"/>
      <c r="I946" s="352"/>
      <c r="J946" s="364"/>
      <c r="K946" s="74">
        <f t="shared" si="15"/>
        <v>0</v>
      </c>
    </row>
    <row r="947" spans="1:11" x14ac:dyDescent="0.2">
      <c r="A947" s="357">
        <v>942</v>
      </c>
      <c r="B947" s="347"/>
      <c r="C947" s="349"/>
      <c r="D947" s="350"/>
      <c r="E947" s="349"/>
      <c r="F947" s="351"/>
      <c r="G947" s="352"/>
      <c r="H947" s="353"/>
      <c r="I947" s="352"/>
      <c r="J947" s="364"/>
      <c r="K947" s="74">
        <f t="shared" si="15"/>
        <v>0</v>
      </c>
    </row>
    <row r="948" spans="1:11" x14ac:dyDescent="0.2">
      <c r="A948" s="357">
        <v>943</v>
      </c>
      <c r="B948" s="347"/>
      <c r="C948" s="349"/>
      <c r="D948" s="350"/>
      <c r="E948" s="349"/>
      <c r="F948" s="351"/>
      <c r="G948" s="352"/>
      <c r="H948" s="353"/>
      <c r="I948" s="352"/>
      <c r="J948" s="364"/>
      <c r="K948" s="74">
        <f t="shared" si="15"/>
        <v>0</v>
      </c>
    </row>
    <row r="949" spans="1:11" x14ac:dyDescent="0.2">
      <c r="A949" s="357">
        <v>944</v>
      </c>
      <c r="B949" s="347"/>
      <c r="C949" s="349"/>
      <c r="D949" s="350"/>
      <c r="E949" s="349"/>
      <c r="F949" s="351"/>
      <c r="G949" s="352"/>
      <c r="H949" s="353"/>
      <c r="I949" s="352"/>
      <c r="J949" s="364"/>
      <c r="K949" s="74">
        <f t="shared" si="15"/>
        <v>0</v>
      </c>
    </row>
    <row r="950" spans="1:11" x14ac:dyDescent="0.2">
      <c r="A950" s="357">
        <v>945</v>
      </c>
      <c r="B950" s="347"/>
      <c r="C950" s="349"/>
      <c r="D950" s="350"/>
      <c r="E950" s="349"/>
      <c r="F950" s="351"/>
      <c r="G950" s="352"/>
      <c r="H950" s="353"/>
      <c r="I950" s="352"/>
      <c r="J950" s="364"/>
      <c r="K950" s="74">
        <f t="shared" si="15"/>
        <v>0</v>
      </c>
    </row>
    <row r="951" spans="1:11" x14ac:dyDescent="0.2">
      <c r="A951" s="357">
        <v>946</v>
      </c>
      <c r="B951" s="347"/>
      <c r="C951" s="349"/>
      <c r="D951" s="350"/>
      <c r="E951" s="349"/>
      <c r="F951" s="351"/>
      <c r="G951" s="352"/>
      <c r="H951" s="353"/>
      <c r="I951" s="352"/>
      <c r="J951" s="364"/>
      <c r="K951" s="74">
        <f t="shared" si="15"/>
        <v>0</v>
      </c>
    </row>
    <row r="952" spans="1:11" x14ac:dyDescent="0.2">
      <c r="A952" s="357">
        <v>947</v>
      </c>
      <c r="B952" s="347"/>
      <c r="C952" s="349"/>
      <c r="D952" s="350"/>
      <c r="E952" s="349"/>
      <c r="F952" s="351"/>
      <c r="G952" s="352"/>
      <c r="H952" s="353"/>
      <c r="I952" s="352"/>
      <c r="J952" s="364"/>
      <c r="K952" s="74">
        <f t="shared" si="15"/>
        <v>0</v>
      </c>
    </row>
    <row r="953" spans="1:11" x14ac:dyDescent="0.2">
      <c r="A953" s="357">
        <v>948</v>
      </c>
      <c r="B953" s="347"/>
      <c r="C953" s="349"/>
      <c r="D953" s="350"/>
      <c r="E953" s="349"/>
      <c r="F953" s="351"/>
      <c r="G953" s="352"/>
      <c r="H953" s="353"/>
      <c r="I953" s="352"/>
      <c r="J953" s="364"/>
      <c r="K953" s="74">
        <f t="shared" si="15"/>
        <v>0</v>
      </c>
    </row>
    <row r="954" spans="1:11" x14ac:dyDescent="0.2">
      <c r="A954" s="357">
        <v>949</v>
      </c>
      <c r="B954" s="347"/>
      <c r="C954" s="349"/>
      <c r="D954" s="350"/>
      <c r="E954" s="349"/>
      <c r="F954" s="351"/>
      <c r="G954" s="352"/>
      <c r="H954" s="353"/>
      <c r="I954" s="352"/>
      <c r="J954" s="364"/>
      <c r="K954" s="74">
        <f t="shared" si="15"/>
        <v>0</v>
      </c>
    </row>
    <row r="955" spans="1:11" x14ac:dyDescent="0.2">
      <c r="A955" s="357">
        <v>950</v>
      </c>
      <c r="B955" s="347"/>
      <c r="C955" s="349"/>
      <c r="D955" s="350"/>
      <c r="E955" s="349"/>
      <c r="F955" s="351"/>
      <c r="G955" s="352"/>
      <c r="H955" s="353"/>
      <c r="I955" s="352"/>
      <c r="J955" s="364"/>
      <c r="K955" s="74">
        <f t="shared" si="15"/>
        <v>0</v>
      </c>
    </row>
    <row r="956" spans="1:11" x14ac:dyDescent="0.2">
      <c r="A956" s="357">
        <v>951</v>
      </c>
      <c r="B956" s="347"/>
      <c r="C956" s="349"/>
      <c r="D956" s="350"/>
      <c r="E956" s="349"/>
      <c r="F956" s="351"/>
      <c r="G956" s="352"/>
      <c r="H956" s="353"/>
      <c r="I956" s="352"/>
      <c r="J956" s="364"/>
      <c r="K956" s="74">
        <f t="shared" si="15"/>
        <v>0</v>
      </c>
    </row>
    <row r="957" spans="1:11" x14ac:dyDescent="0.2">
      <c r="A957" s="357">
        <v>952</v>
      </c>
      <c r="B957" s="347"/>
      <c r="C957" s="349"/>
      <c r="D957" s="350"/>
      <c r="E957" s="349"/>
      <c r="F957" s="351"/>
      <c r="G957" s="352"/>
      <c r="H957" s="353"/>
      <c r="I957" s="352"/>
      <c r="J957" s="364"/>
      <c r="K957" s="74">
        <f t="shared" si="15"/>
        <v>0</v>
      </c>
    </row>
    <row r="958" spans="1:11" x14ac:dyDescent="0.2">
      <c r="A958" s="357">
        <v>953</v>
      </c>
      <c r="B958" s="347"/>
      <c r="C958" s="349"/>
      <c r="D958" s="350"/>
      <c r="E958" s="349"/>
      <c r="F958" s="351"/>
      <c r="G958" s="352"/>
      <c r="H958" s="353"/>
      <c r="I958" s="352"/>
      <c r="J958" s="364"/>
      <c r="K958" s="74">
        <f t="shared" si="15"/>
        <v>0</v>
      </c>
    </row>
    <row r="959" spans="1:11" x14ac:dyDescent="0.2">
      <c r="A959" s="357">
        <v>954</v>
      </c>
      <c r="B959" s="347"/>
      <c r="C959" s="349"/>
      <c r="D959" s="350"/>
      <c r="E959" s="349"/>
      <c r="F959" s="351"/>
      <c r="G959" s="352"/>
      <c r="H959" s="353"/>
      <c r="I959" s="352"/>
      <c r="J959" s="364"/>
      <c r="K959" s="74">
        <f t="shared" si="15"/>
        <v>0</v>
      </c>
    </row>
    <row r="960" spans="1:11" x14ac:dyDescent="0.2">
      <c r="A960" s="357">
        <v>955</v>
      </c>
      <c r="B960" s="347"/>
      <c r="C960" s="349"/>
      <c r="D960" s="350"/>
      <c r="E960" s="349"/>
      <c r="F960" s="351"/>
      <c r="G960" s="352"/>
      <c r="H960" s="353"/>
      <c r="I960" s="352"/>
      <c r="J960" s="364"/>
      <c r="K960" s="74">
        <f t="shared" si="15"/>
        <v>0</v>
      </c>
    </row>
    <row r="961" spans="1:11" x14ac:dyDescent="0.2">
      <c r="A961" s="357">
        <v>956</v>
      </c>
      <c r="B961" s="347"/>
      <c r="C961" s="349"/>
      <c r="D961" s="350"/>
      <c r="E961" s="349"/>
      <c r="F961" s="351"/>
      <c r="G961" s="352"/>
      <c r="H961" s="353"/>
      <c r="I961" s="352"/>
      <c r="J961" s="364"/>
      <c r="K961" s="74">
        <f t="shared" si="15"/>
        <v>0</v>
      </c>
    </row>
    <row r="962" spans="1:11" x14ac:dyDescent="0.2">
      <c r="A962" s="357">
        <v>957</v>
      </c>
      <c r="B962" s="347"/>
      <c r="C962" s="349"/>
      <c r="D962" s="350"/>
      <c r="E962" s="349"/>
      <c r="F962" s="351"/>
      <c r="G962" s="352"/>
      <c r="H962" s="353"/>
      <c r="I962" s="352"/>
      <c r="J962" s="364"/>
      <c r="K962" s="74">
        <f t="shared" si="15"/>
        <v>0</v>
      </c>
    </row>
    <row r="963" spans="1:11" x14ac:dyDescent="0.2">
      <c r="A963" s="357">
        <v>958</v>
      </c>
      <c r="B963" s="347"/>
      <c r="C963" s="349"/>
      <c r="D963" s="350"/>
      <c r="E963" s="349"/>
      <c r="F963" s="351"/>
      <c r="G963" s="352"/>
      <c r="H963" s="353"/>
      <c r="I963" s="352"/>
      <c r="J963" s="364"/>
      <c r="K963" s="74">
        <f t="shared" si="15"/>
        <v>0</v>
      </c>
    </row>
    <row r="964" spans="1:11" x14ac:dyDescent="0.2">
      <c r="A964" s="357">
        <v>959</v>
      </c>
      <c r="B964" s="347"/>
      <c r="C964" s="349"/>
      <c r="D964" s="350"/>
      <c r="E964" s="349"/>
      <c r="F964" s="351"/>
      <c r="G964" s="352"/>
      <c r="H964" s="353"/>
      <c r="I964" s="352"/>
      <c r="J964" s="364"/>
      <c r="K964" s="74">
        <f t="shared" si="15"/>
        <v>0</v>
      </c>
    </row>
    <row r="965" spans="1:11" x14ac:dyDescent="0.2">
      <c r="A965" s="357">
        <v>960</v>
      </c>
      <c r="B965" s="347"/>
      <c r="C965" s="349"/>
      <c r="D965" s="350"/>
      <c r="E965" s="349"/>
      <c r="F965" s="351"/>
      <c r="G965" s="352"/>
      <c r="H965" s="353"/>
      <c r="I965" s="352"/>
      <c r="J965" s="364"/>
      <c r="K965" s="74">
        <f t="shared" si="15"/>
        <v>0</v>
      </c>
    </row>
    <row r="966" spans="1:11" x14ac:dyDescent="0.2">
      <c r="A966" s="357">
        <v>961</v>
      </c>
      <c r="B966" s="347"/>
      <c r="C966" s="349"/>
      <c r="D966" s="350"/>
      <c r="E966" s="349"/>
      <c r="F966" s="351"/>
      <c r="G966" s="352"/>
      <c r="H966" s="353"/>
      <c r="I966" s="352"/>
      <c r="J966" s="364"/>
      <c r="K966" s="74">
        <f t="shared" si="15"/>
        <v>0</v>
      </c>
    </row>
    <row r="967" spans="1:11" x14ac:dyDescent="0.2">
      <c r="A967" s="357">
        <v>962</v>
      </c>
      <c r="B967" s="347"/>
      <c r="C967" s="349"/>
      <c r="D967" s="350"/>
      <c r="E967" s="349"/>
      <c r="F967" s="351"/>
      <c r="G967" s="352"/>
      <c r="H967" s="353"/>
      <c r="I967" s="352"/>
      <c r="J967" s="364"/>
      <c r="K967" s="74">
        <f t="shared" si="15"/>
        <v>0</v>
      </c>
    </row>
    <row r="968" spans="1:11" x14ac:dyDescent="0.2">
      <c r="A968" s="357">
        <v>963</v>
      </c>
      <c r="B968" s="347"/>
      <c r="C968" s="349"/>
      <c r="D968" s="350"/>
      <c r="E968" s="349"/>
      <c r="F968" s="351"/>
      <c r="G968" s="352"/>
      <c r="H968" s="353"/>
      <c r="I968" s="352"/>
      <c r="J968" s="364"/>
      <c r="K968" s="74">
        <f t="shared" si="15"/>
        <v>0</v>
      </c>
    </row>
    <row r="969" spans="1:11" x14ac:dyDescent="0.2">
      <c r="A969" s="357">
        <v>964</v>
      </c>
      <c r="B969" s="347"/>
      <c r="C969" s="349"/>
      <c r="D969" s="350"/>
      <c r="E969" s="349"/>
      <c r="F969" s="351"/>
      <c r="G969" s="352"/>
      <c r="H969" s="353"/>
      <c r="I969" s="352"/>
      <c r="J969" s="364"/>
      <c r="K969" s="74">
        <f t="shared" si="15"/>
        <v>0</v>
      </c>
    </row>
    <row r="970" spans="1:11" x14ac:dyDescent="0.2">
      <c r="A970" s="357">
        <v>965</v>
      </c>
      <c r="B970" s="347"/>
      <c r="C970" s="349"/>
      <c r="D970" s="350"/>
      <c r="E970" s="349"/>
      <c r="F970" s="351"/>
      <c r="G970" s="352"/>
      <c r="H970" s="353"/>
      <c r="I970" s="352"/>
      <c r="J970" s="364"/>
      <c r="K970" s="74">
        <f t="shared" ref="K970:K1012" si="16">IF(B970=0,0,MONTH(B970)-$K$1+1)</f>
        <v>0</v>
      </c>
    </row>
    <row r="971" spans="1:11" x14ac:dyDescent="0.2">
      <c r="A971" s="357">
        <v>966</v>
      </c>
      <c r="B971" s="347"/>
      <c r="C971" s="349"/>
      <c r="D971" s="350"/>
      <c r="E971" s="349"/>
      <c r="F971" s="351"/>
      <c r="G971" s="352"/>
      <c r="H971" s="353"/>
      <c r="I971" s="352"/>
      <c r="J971" s="364"/>
      <c r="K971" s="74">
        <f t="shared" si="16"/>
        <v>0</v>
      </c>
    </row>
    <row r="972" spans="1:11" x14ac:dyDescent="0.2">
      <c r="A972" s="357">
        <v>967</v>
      </c>
      <c r="B972" s="347"/>
      <c r="C972" s="349"/>
      <c r="D972" s="350"/>
      <c r="E972" s="349"/>
      <c r="F972" s="351"/>
      <c r="G972" s="352"/>
      <c r="H972" s="353"/>
      <c r="I972" s="352"/>
      <c r="J972" s="364"/>
      <c r="K972" s="74">
        <f t="shared" si="16"/>
        <v>0</v>
      </c>
    </row>
    <row r="973" spans="1:11" x14ac:dyDescent="0.2">
      <c r="A973" s="357">
        <v>968</v>
      </c>
      <c r="B973" s="347"/>
      <c r="C973" s="349"/>
      <c r="D973" s="350"/>
      <c r="E973" s="349"/>
      <c r="F973" s="351"/>
      <c r="G973" s="352"/>
      <c r="H973" s="353"/>
      <c r="I973" s="352"/>
      <c r="J973" s="364"/>
      <c r="K973" s="74">
        <f t="shared" si="16"/>
        <v>0</v>
      </c>
    </row>
    <row r="974" spans="1:11" x14ac:dyDescent="0.2">
      <c r="A974" s="357">
        <v>969</v>
      </c>
      <c r="B974" s="347"/>
      <c r="C974" s="349"/>
      <c r="D974" s="350"/>
      <c r="E974" s="349"/>
      <c r="F974" s="351"/>
      <c r="G974" s="352"/>
      <c r="H974" s="353"/>
      <c r="I974" s="352"/>
      <c r="J974" s="364"/>
      <c r="K974" s="74">
        <f t="shared" si="16"/>
        <v>0</v>
      </c>
    </row>
    <row r="975" spans="1:11" x14ac:dyDescent="0.2">
      <c r="A975" s="357">
        <v>970</v>
      </c>
      <c r="B975" s="347"/>
      <c r="C975" s="349"/>
      <c r="D975" s="350"/>
      <c r="E975" s="349"/>
      <c r="F975" s="351"/>
      <c r="G975" s="352"/>
      <c r="H975" s="353"/>
      <c r="I975" s="352"/>
      <c r="J975" s="364"/>
      <c r="K975" s="74">
        <f t="shared" si="16"/>
        <v>0</v>
      </c>
    </row>
    <row r="976" spans="1:11" x14ac:dyDescent="0.2">
      <c r="A976" s="357">
        <v>971</v>
      </c>
      <c r="B976" s="347"/>
      <c r="C976" s="349"/>
      <c r="D976" s="350"/>
      <c r="E976" s="349"/>
      <c r="F976" s="351"/>
      <c r="G976" s="352"/>
      <c r="H976" s="353"/>
      <c r="I976" s="352"/>
      <c r="J976" s="364"/>
      <c r="K976" s="74">
        <f t="shared" si="16"/>
        <v>0</v>
      </c>
    </row>
    <row r="977" spans="1:11" x14ac:dyDescent="0.2">
      <c r="A977" s="357">
        <v>972</v>
      </c>
      <c r="B977" s="347"/>
      <c r="C977" s="349"/>
      <c r="D977" s="350"/>
      <c r="E977" s="349"/>
      <c r="F977" s="351"/>
      <c r="G977" s="352"/>
      <c r="H977" s="353"/>
      <c r="I977" s="352"/>
      <c r="J977" s="364"/>
      <c r="K977" s="74">
        <f t="shared" si="16"/>
        <v>0</v>
      </c>
    </row>
    <row r="978" spans="1:11" x14ac:dyDescent="0.2">
      <c r="A978" s="357">
        <v>973</v>
      </c>
      <c r="B978" s="347"/>
      <c r="C978" s="349"/>
      <c r="D978" s="350"/>
      <c r="E978" s="349"/>
      <c r="F978" s="351"/>
      <c r="G978" s="352"/>
      <c r="H978" s="353"/>
      <c r="I978" s="352"/>
      <c r="J978" s="364"/>
      <c r="K978" s="74">
        <f t="shared" si="16"/>
        <v>0</v>
      </c>
    </row>
    <row r="979" spans="1:11" x14ac:dyDescent="0.2">
      <c r="A979" s="357">
        <v>974</v>
      </c>
      <c r="B979" s="347"/>
      <c r="C979" s="349"/>
      <c r="D979" s="350"/>
      <c r="E979" s="349"/>
      <c r="F979" s="351"/>
      <c r="G979" s="352"/>
      <c r="H979" s="353"/>
      <c r="I979" s="352"/>
      <c r="J979" s="364"/>
      <c r="K979" s="74">
        <f t="shared" si="16"/>
        <v>0</v>
      </c>
    </row>
    <row r="980" spans="1:11" x14ac:dyDescent="0.2">
      <c r="A980" s="357">
        <v>975</v>
      </c>
      <c r="B980" s="347"/>
      <c r="C980" s="349"/>
      <c r="D980" s="350"/>
      <c r="E980" s="349"/>
      <c r="F980" s="351"/>
      <c r="G980" s="352"/>
      <c r="H980" s="353"/>
      <c r="I980" s="352"/>
      <c r="J980" s="364"/>
      <c r="K980" s="74">
        <f t="shared" si="16"/>
        <v>0</v>
      </c>
    </row>
    <row r="981" spans="1:11" x14ac:dyDescent="0.2">
      <c r="A981" s="357">
        <v>976</v>
      </c>
      <c r="B981" s="347"/>
      <c r="C981" s="349"/>
      <c r="D981" s="350"/>
      <c r="E981" s="349"/>
      <c r="F981" s="351"/>
      <c r="G981" s="352"/>
      <c r="H981" s="353"/>
      <c r="I981" s="352"/>
      <c r="J981" s="364"/>
      <c r="K981" s="74">
        <f t="shared" si="16"/>
        <v>0</v>
      </c>
    </row>
    <row r="982" spans="1:11" x14ac:dyDescent="0.2">
      <c r="A982" s="357">
        <v>977</v>
      </c>
      <c r="B982" s="347"/>
      <c r="C982" s="349"/>
      <c r="D982" s="350"/>
      <c r="E982" s="349"/>
      <c r="F982" s="351"/>
      <c r="G982" s="352"/>
      <c r="H982" s="353"/>
      <c r="I982" s="352"/>
      <c r="J982" s="364"/>
      <c r="K982" s="74">
        <f t="shared" si="16"/>
        <v>0</v>
      </c>
    </row>
    <row r="983" spans="1:11" x14ac:dyDescent="0.2">
      <c r="A983" s="357">
        <v>978</v>
      </c>
      <c r="B983" s="347"/>
      <c r="C983" s="349"/>
      <c r="D983" s="350"/>
      <c r="E983" s="349"/>
      <c r="F983" s="351"/>
      <c r="G983" s="352"/>
      <c r="H983" s="353"/>
      <c r="I983" s="352"/>
      <c r="J983" s="364"/>
      <c r="K983" s="74">
        <f t="shared" si="16"/>
        <v>0</v>
      </c>
    </row>
    <row r="984" spans="1:11" x14ac:dyDescent="0.2">
      <c r="A984" s="357">
        <v>979</v>
      </c>
      <c r="B984" s="347"/>
      <c r="C984" s="349"/>
      <c r="D984" s="350"/>
      <c r="E984" s="349"/>
      <c r="F984" s="351"/>
      <c r="G984" s="352"/>
      <c r="H984" s="353"/>
      <c r="I984" s="352"/>
      <c r="J984" s="364"/>
      <c r="K984" s="74">
        <f t="shared" si="16"/>
        <v>0</v>
      </c>
    </row>
    <row r="985" spans="1:11" x14ac:dyDescent="0.2">
      <c r="A985" s="357">
        <v>980</v>
      </c>
      <c r="B985" s="347"/>
      <c r="C985" s="349"/>
      <c r="D985" s="350"/>
      <c r="E985" s="349"/>
      <c r="F985" s="351"/>
      <c r="G985" s="352"/>
      <c r="H985" s="353"/>
      <c r="I985" s="352"/>
      <c r="J985" s="364"/>
      <c r="K985" s="74">
        <f t="shared" si="16"/>
        <v>0</v>
      </c>
    </row>
    <row r="986" spans="1:11" x14ac:dyDescent="0.2">
      <c r="A986" s="357">
        <v>981</v>
      </c>
      <c r="B986" s="347"/>
      <c r="C986" s="349"/>
      <c r="D986" s="350"/>
      <c r="E986" s="349"/>
      <c r="F986" s="351"/>
      <c r="G986" s="352"/>
      <c r="H986" s="353"/>
      <c r="I986" s="352"/>
      <c r="J986" s="364"/>
      <c r="K986" s="74">
        <f t="shared" si="16"/>
        <v>0</v>
      </c>
    </row>
    <row r="987" spans="1:11" x14ac:dyDescent="0.2">
      <c r="A987" s="357">
        <v>982</v>
      </c>
      <c r="B987" s="347"/>
      <c r="C987" s="349"/>
      <c r="D987" s="350"/>
      <c r="E987" s="349"/>
      <c r="F987" s="351"/>
      <c r="G987" s="352"/>
      <c r="H987" s="353"/>
      <c r="I987" s="352"/>
      <c r="J987" s="364"/>
      <c r="K987" s="74">
        <f t="shared" si="16"/>
        <v>0</v>
      </c>
    </row>
    <row r="988" spans="1:11" x14ac:dyDescent="0.2">
      <c r="A988" s="357">
        <v>983</v>
      </c>
      <c r="B988" s="347"/>
      <c r="C988" s="349"/>
      <c r="D988" s="350"/>
      <c r="E988" s="349"/>
      <c r="F988" s="351"/>
      <c r="G988" s="352"/>
      <c r="H988" s="353"/>
      <c r="I988" s="352"/>
      <c r="J988" s="364"/>
      <c r="K988" s="74">
        <f t="shared" si="16"/>
        <v>0</v>
      </c>
    </row>
    <row r="989" spans="1:11" x14ac:dyDescent="0.2">
      <c r="A989" s="357">
        <v>984</v>
      </c>
      <c r="B989" s="347"/>
      <c r="C989" s="349"/>
      <c r="D989" s="350"/>
      <c r="E989" s="349"/>
      <c r="F989" s="351"/>
      <c r="G989" s="352"/>
      <c r="H989" s="353"/>
      <c r="I989" s="352"/>
      <c r="J989" s="364"/>
      <c r="K989" s="74">
        <f t="shared" si="16"/>
        <v>0</v>
      </c>
    </row>
    <row r="990" spans="1:11" x14ac:dyDescent="0.2">
      <c r="A990" s="357">
        <v>985</v>
      </c>
      <c r="B990" s="347"/>
      <c r="C990" s="349"/>
      <c r="D990" s="350"/>
      <c r="E990" s="349"/>
      <c r="F990" s="351"/>
      <c r="G990" s="352"/>
      <c r="H990" s="353"/>
      <c r="I990" s="352"/>
      <c r="J990" s="364"/>
      <c r="K990" s="74">
        <f t="shared" si="16"/>
        <v>0</v>
      </c>
    </row>
    <row r="991" spans="1:11" x14ac:dyDescent="0.2">
      <c r="A991" s="357">
        <v>986</v>
      </c>
      <c r="B991" s="347"/>
      <c r="C991" s="349"/>
      <c r="D991" s="350"/>
      <c r="E991" s="349"/>
      <c r="F991" s="351"/>
      <c r="G991" s="352"/>
      <c r="H991" s="353"/>
      <c r="I991" s="352"/>
      <c r="J991" s="364"/>
      <c r="K991" s="74">
        <f t="shared" si="16"/>
        <v>0</v>
      </c>
    </row>
    <row r="992" spans="1:11" x14ac:dyDescent="0.2">
      <c r="A992" s="357">
        <v>987</v>
      </c>
      <c r="B992" s="347"/>
      <c r="C992" s="349"/>
      <c r="D992" s="350"/>
      <c r="E992" s="349"/>
      <c r="F992" s="351"/>
      <c r="G992" s="352"/>
      <c r="H992" s="353"/>
      <c r="I992" s="352"/>
      <c r="J992" s="364"/>
      <c r="K992" s="74">
        <f t="shared" si="16"/>
        <v>0</v>
      </c>
    </row>
    <row r="993" spans="1:11" x14ac:dyDescent="0.2">
      <c r="A993" s="357">
        <v>988</v>
      </c>
      <c r="B993" s="347"/>
      <c r="C993" s="349"/>
      <c r="D993" s="350"/>
      <c r="E993" s="349"/>
      <c r="F993" s="351"/>
      <c r="G993" s="352"/>
      <c r="H993" s="353"/>
      <c r="I993" s="352"/>
      <c r="J993" s="364"/>
      <c r="K993" s="74">
        <f t="shared" si="16"/>
        <v>0</v>
      </c>
    </row>
    <row r="994" spans="1:11" x14ac:dyDescent="0.2">
      <c r="A994" s="357">
        <v>989</v>
      </c>
      <c r="B994" s="347"/>
      <c r="C994" s="349"/>
      <c r="D994" s="350"/>
      <c r="E994" s="349"/>
      <c r="F994" s="351"/>
      <c r="G994" s="352"/>
      <c r="H994" s="353"/>
      <c r="I994" s="352"/>
      <c r="J994" s="364"/>
      <c r="K994" s="74">
        <f t="shared" si="16"/>
        <v>0</v>
      </c>
    </row>
    <row r="995" spans="1:11" x14ac:dyDescent="0.2">
      <c r="A995" s="357">
        <v>990</v>
      </c>
      <c r="B995" s="347"/>
      <c r="C995" s="349"/>
      <c r="D995" s="350"/>
      <c r="E995" s="349"/>
      <c r="F995" s="351"/>
      <c r="G995" s="352"/>
      <c r="H995" s="353"/>
      <c r="I995" s="352"/>
      <c r="J995" s="364"/>
      <c r="K995" s="74">
        <f t="shared" si="16"/>
        <v>0</v>
      </c>
    </row>
    <row r="996" spans="1:11" x14ac:dyDescent="0.2">
      <c r="A996" s="357">
        <v>991</v>
      </c>
      <c r="B996" s="347"/>
      <c r="C996" s="349"/>
      <c r="D996" s="350"/>
      <c r="E996" s="349"/>
      <c r="F996" s="351"/>
      <c r="G996" s="352"/>
      <c r="H996" s="353"/>
      <c r="I996" s="352"/>
      <c r="J996" s="364"/>
      <c r="K996" s="74">
        <f t="shared" si="16"/>
        <v>0</v>
      </c>
    </row>
    <row r="997" spans="1:11" x14ac:dyDescent="0.2">
      <c r="A997" s="357">
        <v>992</v>
      </c>
      <c r="B997" s="347"/>
      <c r="C997" s="349"/>
      <c r="D997" s="350"/>
      <c r="E997" s="349"/>
      <c r="F997" s="351"/>
      <c r="G997" s="352"/>
      <c r="H997" s="353"/>
      <c r="I997" s="352"/>
      <c r="J997" s="364"/>
      <c r="K997" s="74">
        <f t="shared" si="16"/>
        <v>0</v>
      </c>
    </row>
    <row r="998" spans="1:11" x14ac:dyDescent="0.2">
      <c r="A998" s="357">
        <v>993</v>
      </c>
      <c r="B998" s="347"/>
      <c r="C998" s="349"/>
      <c r="D998" s="350"/>
      <c r="E998" s="349"/>
      <c r="F998" s="351"/>
      <c r="G998" s="352"/>
      <c r="H998" s="353"/>
      <c r="I998" s="352"/>
      <c r="J998" s="364"/>
      <c r="K998" s="74">
        <f t="shared" si="16"/>
        <v>0</v>
      </c>
    </row>
    <row r="999" spans="1:11" x14ac:dyDescent="0.2">
      <c r="A999" s="357">
        <v>994</v>
      </c>
      <c r="B999" s="347"/>
      <c r="C999" s="349"/>
      <c r="D999" s="350"/>
      <c r="E999" s="349"/>
      <c r="F999" s="351"/>
      <c r="G999" s="352"/>
      <c r="H999" s="353"/>
      <c r="I999" s="352"/>
      <c r="J999" s="364"/>
      <c r="K999" s="74">
        <f t="shared" si="16"/>
        <v>0</v>
      </c>
    </row>
    <row r="1000" spans="1:11" x14ac:dyDescent="0.2">
      <c r="A1000" s="357">
        <v>995</v>
      </c>
      <c r="B1000" s="347"/>
      <c r="C1000" s="349"/>
      <c r="D1000" s="350"/>
      <c r="E1000" s="349"/>
      <c r="F1000" s="351"/>
      <c r="G1000" s="352"/>
      <c r="H1000" s="353"/>
      <c r="I1000" s="352"/>
      <c r="J1000" s="364"/>
      <c r="K1000" s="74">
        <f t="shared" si="16"/>
        <v>0</v>
      </c>
    </row>
    <row r="1001" spans="1:11" x14ac:dyDescent="0.2">
      <c r="A1001" s="357">
        <v>996</v>
      </c>
      <c r="B1001" s="347"/>
      <c r="C1001" s="349"/>
      <c r="D1001" s="350"/>
      <c r="E1001" s="349"/>
      <c r="F1001" s="351"/>
      <c r="G1001" s="352"/>
      <c r="H1001" s="353"/>
      <c r="I1001" s="352"/>
      <c r="J1001" s="364"/>
      <c r="K1001" s="74">
        <f t="shared" si="16"/>
        <v>0</v>
      </c>
    </row>
    <row r="1002" spans="1:11" x14ac:dyDescent="0.2">
      <c r="A1002" s="357">
        <v>997</v>
      </c>
      <c r="B1002" s="347"/>
      <c r="C1002" s="349"/>
      <c r="D1002" s="350"/>
      <c r="E1002" s="349"/>
      <c r="F1002" s="351"/>
      <c r="G1002" s="352"/>
      <c r="H1002" s="353"/>
      <c r="I1002" s="352"/>
      <c r="J1002" s="364"/>
      <c r="K1002" s="74">
        <f t="shared" si="16"/>
        <v>0</v>
      </c>
    </row>
    <row r="1003" spans="1:11" x14ac:dyDescent="0.2">
      <c r="A1003" s="357">
        <v>998</v>
      </c>
      <c r="B1003" s="347"/>
      <c r="C1003" s="349"/>
      <c r="D1003" s="350"/>
      <c r="E1003" s="349"/>
      <c r="F1003" s="351"/>
      <c r="G1003" s="352"/>
      <c r="H1003" s="353"/>
      <c r="I1003" s="352"/>
      <c r="J1003" s="364"/>
      <c r="K1003" s="74">
        <f t="shared" si="16"/>
        <v>0</v>
      </c>
    </row>
    <row r="1004" spans="1:11" x14ac:dyDescent="0.2">
      <c r="A1004" s="357">
        <v>999</v>
      </c>
      <c r="B1004" s="347"/>
      <c r="C1004" s="349"/>
      <c r="D1004" s="350"/>
      <c r="E1004" s="349"/>
      <c r="F1004" s="351"/>
      <c r="G1004" s="352"/>
      <c r="H1004" s="353"/>
      <c r="I1004" s="352"/>
      <c r="J1004" s="364"/>
      <c r="K1004" s="74">
        <f t="shared" si="16"/>
        <v>0</v>
      </c>
    </row>
    <row r="1005" spans="1:11" x14ac:dyDescent="0.2">
      <c r="A1005" s="357">
        <v>1000</v>
      </c>
      <c r="B1005" s="347"/>
      <c r="C1005" s="349"/>
      <c r="D1005" s="350"/>
      <c r="E1005" s="349"/>
      <c r="F1005" s="351"/>
      <c r="G1005" s="352"/>
      <c r="H1005" s="353"/>
      <c r="I1005" s="352"/>
      <c r="J1005" s="364"/>
      <c r="K1005" s="74">
        <f t="shared" si="16"/>
        <v>0</v>
      </c>
    </row>
    <row r="1006" spans="1:11" x14ac:dyDescent="0.2">
      <c r="A1006" s="357">
        <v>1001</v>
      </c>
      <c r="B1006" s="347"/>
      <c r="C1006" s="349"/>
      <c r="D1006" s="350"/>
      <c r="E1006" s="349"/>
      <c r="F1006" s="351"/>
      <c r="G1006" s="352"/>
      <c r="H1006" s="353"/>
      <c r="I1006" s="352"/>
      <c r="J1006" s="364"/>
      <c r="K1006" s="74">
        <f t="shared" si="16"/>
        <v>0</v>
      </c>
    </row>
    <row r="1007" spans="1:11" x14ac:dyDescent="0.2">
      <c r="A1007" s="357">
        <v>1002</v>
      </c>
      <c r="B1007" s="347"/>
      <c r="C1007" s="349"/>
      <c r="D1007" s="350"/>
      <c r="E1007" s="349"/>
      <c r="F1007" s="351"/>
      <c r="G1007" s="352"/>
      <c r="H1007" s="353"/>
      <c r="I1007" s="352"/>
      <c r="J1007" s="364"/>
      <c r="K1007" s="74">
        <f t="shared" si="16"/>
        <v>0</v>
      </c>
    </row>
    <row r="1008" spans="1:11" x14ac:dyDescent="0.2">
      <c r="A1008" s="357">
        <v>1003</v>
      </c>
      <c r="B1008" s="347"/>
      <c r="C1008" s="349"/>
      <c r="D1008" s="350"/>
      <c r="E1008" s="349"/>
      <c r="F1008" s="351"/>
      <c r="G1008" s="352"/>
      <c r="H1008" s="353"/>
      <c r="I1008" s="352"/>
      <c r="J1008" s="364"/>
      <c r="K1008" s="74">
        <f t="shared" si="16"/>
        <v>0</v>
      </c>
    </row>
    <row r="1009" spans="1:11" x14ac:dyDescent="0.2">
      <c r="A1009" s="357">
        <v>1004</v>
      </c>
      <c r="B1009" s="347"/>
      <c r="C1009" s="349"/>
      <c r="D1009" s="350"/>
      <c r="E1009" s="349"/>
      <c r="F1009" s="351"/>
      <c r="G1009" s="352"/>
      <c r="H1009" s="353"/>
      <c r="I1009" s="352"/>
      <c r="J1009" s="364"/>
      <c r="K1009" s="74">
        <f t="shared" si="16"/>
        <v>0</v>
      </c>
    </row>
    <row r="1010" spans="1:11" x14ac:dyDescent="0.2">
      <c r="A1010" s="357">
        <v>1005</v>
      </c>
      <c r="B1010" s="347"/>
      <c r="C1010" s="349"/>
      <c r="D1010" s="350"/>
      <c r="E1010" s="349"/>
      <c r="F1010" s="351"/>
      <c r="G1010" s="352"/>
      <c r="H1010" s="353"/>
      <c r="I1010" s="352"/>
      <c r="J1010" s="364"/>
      <c r="K1010" s="74">
        <f t="shared" si="16"/>
        <v>0</v>
      </c>
    </row>
    <row r="1011" spans="1:11" x14ac:dyDescent="0.2">
      <c r="A1011" s="357">
        <v>1006</v>
      </c>
      <c r="B1011" s="347"/>
      <c r="C1011" s="349"/>
      <c r="D1011" s="350"/>
      <c r="E1011" s="349"/>
      <c r="F1011" s="351"/>
      <c r="G1011" s="352"/>
      <c r="H1011" s="353"/>
      <c r="I1011" s="352"/>
      <c r="J1011" s="364"/>
      <c r="K1011" s="74">
        <f t="shared" si="16"/>
        <v>0</v>
      </c>
    </row>
    <row r="1012" spans="1:11" x14ac:dyDescent="0.2">
      <c r="A1012" s="357">
        <v>1007</v>
      </c>
      <c r="B1012" s="347"/>
      <c r="C1012" s="349"/>
      <c r="D1012" s="350"/>
      <c r="E1012" s="349"/>
      <c r="F1012" s="351"/>
      <c r="G1012" s="352"/>
      <c r="H1012" s="353"/>
      <c r="I1012" s="352"/>
      <c r="J1012" s="364"/>
      <c r="K1012" s="74">
        <f t="shared" si="16"/>
        <v>0</v>
      </c>
    </row>
    <row r="1013" spans="1:11" x14ac:dyDescent="0.2">
      <c r="A1013" s="357">
        <v>1008</v>
      </c>
      <c r="B1013" s="347"/>
      <c r="C1013" s="349"/>
      <c r="D1013" s="350"/>
      <c r="E1013" s="349"/>
      <c r="F1013" s="351"/>
      <c r="G1013" s="352"/>
      <c r="H1013" s="353"/>
      <c r="I1013" s="352"/>
      <c r="J1013" s="364"/>
      <c r="K1013" s="74">
        <f>IF(B1013=0,0,MONTH(B1013)-$K$1+1)</f>
        <v>0</v>
      </c>
    </row>
    <row r="1014" spans="1:11" x14ac:dyDescent="0.2">
      <c r="B1014" s="97"/>
      <c r="C1014" s="98"/>
      <c r="D1014" s="99"/>
      <c r="E1014" s="98"/>
      <c r="F1014" s="100"/>
      <c r="G1014" s="318"/>
      <c r="H1014" s="319"/>
      <c r="I1014" s="318"/>
      <c r="J1014" s="97"/>
    </row>
    <row r="1015" spans="1:11" x14ac:dyDescent="0.2">
      <c r="B1015" s="97"/>
      <c r="C1015" s="98"/>
      <c r="D1015" s="99"/>
      <c r="E1015" s="98"/>
      <c r="F1015" s="100"/>
      <c r="G1015" s="318"/>
      <c r="H1015" s="319"/>
      <c r="I1015" s="318"/>
      <c r="J1015" s="97"/>
    </row>
    <row r="1016" spans="1:11" x14ac:dyDescent="0.2">
      <c r="B1016" s="97"/>
      <c r="C1016" s="98"/>
      <c r="D1016" s="99"/>
      <c r="E1016" s="98"/>
      <c r="F1016" s="100"/>
      <c r="G1016" s="318"/>
      <c r="H1016" s="319"/>
      <c r="I1016" s="318"/>
      <c r="J1016" s="97"/>
    </row>
    <row r="1017" spans="1:11" x14ac:dyDescent="0.2">
      <c r="B1017" s="97"/>
      <c r="C1017" s="98"/>
      <c r="D1017" s="99"/>
      <c r="E1017" s="98"/>
      <c r="F1017" s="100"/>
      <c r="G1017" s="318"/>
      <c r="H1017" s="319"/>
      <c r="I1017" s="318"/>
      <c r="J1017" s="97"/>
    </row>
    <row r="1018" spans="1:11" x14ac:dyDescent="0.2">
      <c r="B1018" s="97"/>
      <c r="C1018" s="98"/>
      <c r="D1018" s="99"/>
      <c r="E1018" s="98"/>
      <c r="F1018" s="100"/>
      <c r="G1018" s="318"/>
      <c r="H1018" s="319"/>
      <c r="I1018" s="318"/>
      <c r="J1018" s="97"/>
    </row>
    <row r="1019" spans="1:11" x14ac:dyDescent="0.2">
      <c r="B1019" s="97"/>
      <c r="C1019" s="98"/>
      <c r="D1019" s="99"/>
      <c r="E1019" s="98"/>
      <c r="F1019" s="100"/>
      <c r="G1019" s="318"/>
      <c r="H1019" s="319"/>
      <c r="I1019" s="318"/>
      <c r="J1019" s="97"/>
    </row>
    <row r="1020" spans="1:11" x14ac:dyDescent="0.2">
      <c r="B1020" s="97"/>
      <c r="C1020" s="98"/>
      <c r="D1020" s="99"/>
      <c r="E1020" s="98"/>
      <c r="F1020" s="100"/>
      <c r="G1020" s="318"/>
      <c r="H1020" s="319"/>
      <c r="I1020" s="318"/>
      <c r="J1020" s="97"/>
    </row>
    <row r="1021" spans="1:11" x14ac:dyDescent="0.2">
      <c r="B1021" s="97"/>
      <c r="C1021" s="98"/>
      <c r="D1021" s="99"/>
      <c r="E1021" s="98"/>
      <c r="F1021" s="100"/>
      <c r="G1021" s="318"/>
      <c r="H1021" s="319"/>
      <c r="I1021" s="318"/>
      <c r="J1021" s="97"/>
    </row>
    <row r="1022" spans="1:11" x14ac:dyDescent="0.2">
      <c r="B1022" s="97"/>
      <c r="C1022" s="98"/>
      <c r="D1022" s="99"/>
      <c r="E1022" s="98"/>
      <c r="F1022" s="100"/>
      <c r="G1022" s="318"/>
      <c r="H1022" s="319"/>
      <c r="I1022" s="318"/>
      <c r="J1022" s="97"/>
    </row>
  </sheetData>
  <sheetProtection formatColumns="0" formatRows="0" insertColumns="0" insertRows="0" deleteRows="0" autoFilter="0"/>
  <autoFilter ref="A3:J1013"/>
  <mergeCells count="2">
    <mergeCell ref="A1:J1"/>
    <mergeCell ref="A2:J2"/>
  </mergeCells>
  <dataValidations count="2">
    <dataValidation type="list" allowBlank="1" showInputMessage="1" showErrorMessage="1" sqref="C52:C1013 C38 C4:C36 C40:C44 C46:C49">
      <formula1>Reserva</formula1>
    </dataValidation>
    <dataValidation type="list" allowBlank="1" showInputMessage="1" showErrorMessage="1" sqref="C50:C51 C39 C37 C45">
      <formula1>Categorias</formula1>
    </dataValidation>
  </dataValidations>
  <printOptions horizontalCentered="1"/>
  <pageMargins left="0.59055118110236227" right="0.59055118110236227" top="0.59055118110236227" bottom="0.59055118110236227" header="0" footer="0"/>
  <pageSetup paperSize="9" scale="70"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1"/>
  <sheetViews>
    <sheetView showGridLines="0" zoomScaleSheetLayoutView="100" workbookViewId="0">
      <selection sqref="A1:A9"/>
    </sheetView>
  </sheetViews>
  <sheetFormatPr defaultRowHeight="12.75" x14ac:dyDescent="0.2"/>
  <cols>
    <col min="1" max="1" width="135.28515625" customWidth="1"/>
  </cols>
  <sheetData>
    <row r="1" spans="1:1" s="1" customFormat="1" ht="18" x14ac:dyDescent="0.2">
      <c r="A1" s="38" t="s">
        <v>327</v>
      </c>
    </row>
    <row r="2" spans="1:1" s="1" customFormat="1" ht="39" customHeight="1" x14ac:dyDescent="0.2">
      <c r="A2" s="4"/>
    </row>
    <row r="3" spans="1:1" s="1" customFormat="1" ht="28.5" x14ac:dyDescent="0.2">
      <c r="A3" s="291"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53" t="s">
        <v>21</v>
      </c>
    </row>
    <row r="5" spans="1:1" s="1" customFormat="1" ht="14.25" x14ac:dyDescent="0.2">
      <c r="A5" s="422" t="s">
        <v>991</v>
      </c>
    </row>
    <row r="6" spans="1:1" s="1" customFormat="1" ht="14.25" x14ac:dyDescent="0.2">
      <c r="A6" s="422" t="s">
        <v>992</v>
      </c>
    </row>
    <row r="7" spans="1:1" s="1" customFormat="1" ht="14.25" x14ac:dyDescent="0.2">
      <c r="A7" s="290"/>
    </row>
    <row r="8" spans="1:1" s="1" customFormat="1" ht="14.25" x14ac:dyDescent="0.2">
      <c r="A8" s="53" t="s">
        <v>11741</v>
      </c>
    </row>
    <row r="9" spans="1:1" s="1" customFormat="1" ht="48.75" customHeight="1" x14ac:dyDescent="0.2">
      <c r="A9" s="6"/>
    </row>
    <row r="10" spans="1:1" s="1" customFormat="1" x14ac:dyDescent="0.2">
      <c r="A10" s="2"/>
    </row>
    <row r="11" spans="1:1" s="1" customFormat="1" ht="9.75" customHeight="1" x14ac:dyDescent="0.2">
      <c r="A11" s="2"/>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S85"/>
  <sheetViews>
    <sheetView zoomScaleSheetLayoutView="100" workbookViewId="0"/>
  </sheetViews>
  <sheetFormatPr defaultColWidth="9.140625" defaultRowHeight="12.75" x14ac:dyDescent="0.2"/>
  <cols>
    <col min="1" max="1" width="47.85546875" style="201" customWidth="1"/>
    <col min="2" max="2" width="26.28515625" style="201" customWidth="1"/>
    <col min="3" max="3" width="29.5703125" style="201" customWidth="1"/>
    <col min="4" max="4" width="31.42578125" style="201" customWidth="1"/>
    <col min="5" max="6" width="31" style="201" customWidth="1"/>
    <col min="7" max="7" width="3.85546875" style="201" customWidth="1"/>
    <col min="8" max="8" width="10.140625" style="201" customWidth="1"/>
    <col min="9" max="9" width="15.140625" style="201" customWidth="1"/>
    <col min="10" max="10" width="2.7109375" style="201" customWidth="1"/>
    <col min="11" max="11" width="9.140625" style="201"/>
    <col min="12" max="14" width="13.28515625" style="201" customWidth="1"/>
    <col min="15" max="15" width="0.7109375" style="201" customWidth="1"/>
    <col min="16" max="16" width="10.28515625" style="201" bestFit="1" customWidth="1"/>
    <col min="17" max="17" width="13.28515625" style="201" customWidth="1"/>
    <col min="18" max="18" width="5.85546875" style="201" customWidth="1"/>
    <col min="19" max="19" width="9.140625" style="201"/>
    <col min="20" max="22" width="13.28515625" style="201" customWidth="1"/>
    <col min="23" max="23" width="1.85546875" style="201" customWidth="1"/>
    <col min="24" max="24" width="9.140625" style="201"/>
    <col min="25" max="25" width="13.28515625" style="201" customWidth="1"/>
    <col min="26" max="16384" width="9.140625" style="201"/>
  </cols>
  <sheetData>
    <row r="1" spans="1:19" s="200" customFormat="1" ht="35.25" customHeight="1" x14ac:dyDescent="0.2">
      <c r="A1" s="195" t="s">
        <v>33</v>
      </c>
      <c r="B1" s="195" t="s">
        <v>288</v>
      </c>
      <c r="C1" s="195" t="s">
        <v>176</v>
      </c>
      <c r="D1" s="195" t="s">
        <v>264</v>
      </c>
      <c r="E1" s="195" t="s">
        <v>141</v>
      </c>
      <c r="F1" s="195" t="s">
        <v>308</v>
      </c>
      <c r="H1" s="201"/>
      <c r="I1" s="201"/>
      <c r="K1" s="201"/>
      <c r="L1" s="201"/>
      <c r="M1" s="201"/>
      <c r="N1" s="201"/>
      <c r="O1" s="201"/>
      <c r="P1" s="201"/>
      <c r="Q1" s="201"/>
      <c r="R1" s="201"/>
      <c r="S1" s="201"/>
    </row>
    <row r="2" spans="1:19" ht="42.75" x14ac:dyDescent="0.2">
      <c r="A2" s="196" t="s">
        <v>323</v>
      </c>
      <c r="B2" s="202"/>
      <c r="C2" s="196" t="s">
        <v>1</v>
      </c>
      <c r="D2" s="197" t="s">
        <v>2</v>
      </c>
      <c r="E2" s="196" t="s">
        <v>225</v>
      </c>
      <c r="F2" s="196" t="s">
        <v>317</v>
      </c>
    </row>
    <row r="3" spans="1:19" ht="28.5" x14ac:dyDescent="0.2">
      <c r="A3" s="196" t="s">
        <v>324</v>
      </c>
      <c r="B3" s="202"/>
      <c r="C3" s="197" t="s">
        <v>607</v>
      </c>
      <c r="D3" s="197" t="s">
        <v>152</v>
      </c>
      <c r="E3" s="196" t="s">
        <v>219</v>
      </c>
      <c r="F3" s="196" t="s">
        <v>313</v>
      </c>
    </row>
    <row r="4" spans="1:19" ht="14.25" x14ac:dyDescent="0.2">
      <c r="A4" s="196" t="s">
        <v>164</v>
      </c>
      <c r="B4" s="202"/>
      <c r="C4" s="197" t="s">
        <v>165</v>
      </c>
      <c r="D4" s="197" t="s">
        <v>3</v>
      </c>
      <c r="E4" s="196" t="s">
        <v>220</v>
      </c>
    </row>
    <row r="5" spans="1:19" ht="28.5" customHeight="1" x14ac:dyDescent="0.2">
      <c r="A5" s="202"/>
      <c r="C5" s="197" t="s">
        <v>608</v>
      </c>
      <c r="D5" s="197" t="s">
        <v>63</v>
      </c>
      <c r="E5" s="196" t="s">
        <v>222</v>
      </c>
      <c r="F5" s="280"/>
    </row>
    <row r="6" spans="1:19" ht="42.75" x14ac:dyDescent="0.2">
      <c r="A6" s="202"/>
      <c r="B6" s="202"/>
      <c r="C6" s="197" t="s">
        <v>609</v>
      </c>
      <c r="D6" s="197" t="s">
        <v>83</v>
      </c>
      <c r="E6" s="196" t="s">
        <v>224</v>
      </c>
      <c r="F6" s="280"/>
    </row>
    <row r="7" spans="1:19" ht="14.25" x14ac:dyDescent="0.2">
      <c r="A7" s="202"/>
      <c r="B7" s="202"/>
      <c r="C7" s="197" t="s">
        <v>610</v>
      </c>
      <c r="D7" s="197" t="s">
        <v>82</v>
      </c>
      <c r="E7" s="196" t="s">
        <v>227</v>
      </c>
      <c r="F7" s="280"/>
    </row>
    <row r="8" spans="1:19" ht="14.25" x14ac:dyDescent="0.2">
      <c r="A8" s="202"/>
      <c r="B8" s="202"/>
      <c r="C8" s="197" t="s">
        <v>440</v>
      </c>
      <c r="D8" s="197" t="s">
        <v>160</v>
      </c>
      <c r="E8" s="196" t="s">
        <v>228</v>
      </c>
      <c r="F8" s="280"/>
    </row>
    <row r="9" spans="1:19" ht="14.25" x14ac:dyDescent="0.2">
      <c r="A9" s="202"/>
      <c r="B9" s="202"/>
      <c r="C9" s="197" t="s">
        <v>441</v>
      </c>
      <c r="D9" s="197" t="s">
        <v>161</v>
      </c>
      <c r="E9" s="196" t="s">
        <v>70</v>
      </c>
      <c r="F9" s="280"/>
    </row>
    <row r="10" spans="1:19" ht="28.5" x14ac:dyDescent="0.2">
      <c r="A10" s="202"/>
      <c r="B10" s="202"/>
      <c r="C10" s="197" t="s">
        <v>91</v>
      </c>
      <c r="D10" s="197" t="s">
        <v>177</v>
      </c>
      <c r="E10" s="196" t="s">
        <v>218</v>
      </c>
      <c r="F10" s="280"/>
    </row>
    <row r="11" spans="1:19" ht="42.75" x14ac:dyDescent="0.2">
      <c r="A11" s="202"/>
      <c r="B11" s="202"/>
      <c r="C11" s="196" t="s">
        <v>242</v>
      </c>
      <c r="D11" s="197" t="s">
        <v>174</v>
      </c>
      <c r="E11" s="196" t="s">
        <v>223</v>
      </c>
      <c r="F11" s="280"/>
    </row>
    <row r="12" spans="1:19" ht="28.5" x14ac:dyDescent="0.2">
      <c r="A12" s="202"/>
      <c r="B12" s="202"/>
      <c r="C12" s="196" t="s">
        <v>244</v>
      </c>
      <c r="D12" s="197" t="s">
        <v>57</v>
      </c>
      <c r="E12" s="196" t="s">
        <v>221</v>
      </c>
      <c r="F12" s="280"/>
    </row>
    <row r="13" spans="1:19" ht="14.25" x14ac:dyDescent="0.2">
      <c r="A13" s="202"/>
      <c r="B13" s="202"/>
      <c r="C13" s="196" t="s">
        <v>245</v>
      </c>
      <c r="D13" s="197" t="s">
        <v>9</v>
      </c>
      <c r="E13" s="196" t="s">
        <v>226</v>
      </c>
      <c r="F13" s="280"/>
    </row>
    <row r="14" spans="1:19" ht="28.5" x14ac:dyDescent="0.2">
      <c r="A14" s="202"/>
      <c r="B14" s="202"/>
      <c r="C14" s="196" t="s">
        <v>260</v>
      </c>
      <c r="D14" s="197" t="s">
        <v>319</v>
      </c>
      <c r="E14" s="196" t="s">
        <v>400</v>
      </c>
      <c r="F14" s="280"/>
    </row>
    <row r="15" spans="1:19" ht="28.5" x14ac:dyDescent="0.2">
      <c r="A15" s="202"/>
      <c r="B15" s="202"/>
      <c r="C15" s="196" t="s">
        <v>4</v>
      </c>
      <c r="D15" s="197" t="s">
        <v>171</v>
      </c>
      <c r="E15" s="196" t="s">
        <v>413</v>
      </c>
      <c r="F15" s="280"/>
    </row>
    <row r="16" spans="1:19" ht="28.5" x14ac:dyDescent="0.2">
      <c r="A16" s="202"/>
      <c r="B16" s="202"/>
      <c r="C16" s="196" t="s">
        <v>10</v>
      </c>
      <c r="D16" s="197" t="s">
        <v>178</v>
      </c>
      <c r="E16" s="196" t="s">
        <v>229</v>
      </c>
      <c r="F16" s="202"/>
    </row>
    <row r="17" spans="1:6" ht="28.5" x14ac:dyDescent="0.2">
      <c r="A17" s="202"/>
      <c r="B17" s="202"/>
      <c r="C17" s="196" t="s">
        <v>261</v>
      </c>
      <c r="D17" s="198" t="s">
        <v>216</v>
      </c>
      <c r="E17" s="202"/>
      <c r="F17" s="202"/>
    </row>
    <row r="18" spans="1:6" ht="14.25" x14ac:dyDescent="0.2">
      <c r="A18" s="202"/>
      <c r="B18" s="202"/>
      <c r="C18" s="196" t="s">
        <v>280</v>
      </c>
      <c r="D18" s="197" t="s">
        <v>64</v>
      </c>
      <c r="E18" s="202"/>
      <c r="F18" s="202"/>
    </row>
    <row r="19" spans="1:6" ht="28.5" x14ac:dyDescent="0.2">
      <c r="A19" s="202"/>
      <c r="B19" s="202"/>
      <c r="C19" s="196" t="s">
        <v>262</v>
      </c>
      <c r="D19" s="197" t="s">
        <v>179</v>
      </c>
      <c r="E19" s="202"/>
      <c r="F19" s="202"/>
    </row>
    <row r="20" spans="1:6" ht="28.5" x14ac:dyDescent="0.2">
      <c r="A20" s="202"/>
      <c r="B20" s="202"/>
      <c r="C20" s="196" t="s">
        <v>169</v>
      </c>
      <c r="D20" s="197" t="s">
        <v>180</v>
      </c>
      <c r="E20" s="202"/>
      <c r="F20" s="202"/>
    </row>
    <row r="21" spans="1:6" ht="28.5" x14ac:dyDescent="0.2">
      <c r="A21" s="202"/>
      <c r="B21" s="202"/>
      <c r="C21" s="196" t="s">
        <v>173</v>
      </c>
      <c r="D21" s="198" t="s">
        <v>181</v>
      </c>
      <c r="E21" s="202"/>
      <c r="F21" s="202"/>
    </row>
    <row r="22" spans="1:6" ht="42.75" x14ac:dyDescent="0.2">
      <c r="A22" s="202"/>
      <c r="B22" s="202"/>
      <c r="C22" s="196" t="s">
        <v>279</v>
      </c>
      <c r="D22" s="198" t="s">
        <v>182</v>
      </c>
      <c r="E22" s="202"/>
      <c r="F22" s="202"/>
    </row>
    <row r="23" spans="1:6" ht="28.5" x14ac:dyDescent="0.2">
      <c r="A23" s="202"/>
      <c r="B23" s="202"/>
      <c r="C23" s="196" t="s">
        <v>170</v>
      </c>
      <c r="D23" s="198" t="s">
        <v>183</v>
      </c>
      <c r="E23" s="202"/>
      <c r="F23" s="202"/>
    </row>
    <row r="24" spans="1:6" ht="28.5" x14ac:dyDescent="0.2">
      <c r="A24" s="202"/>
      <c r="B24" s="202"/>
      <c r="C24" s="196" t="s">
        <v>289</v>
      </c>
      <c r="D24" s="198" t="s">
        <v>246</v>
      </c>
      <c r="E24" s="202"/>
      <c r="F24" s="202"/>
    </row>
    <row r="25" spans="1:6" ht="28.5" x14ac:dyDescent="0.2">
      <c r="A25" s="202"/>
      <c r="B25" s="202"/>
      <c r="C25" s="196" t="s">
        <v>158</v>
      </c>
      <c r="D25" s="198" t="s">
        <v>90</v>
      </c>
      <c r="E25" s="202"/>
      <c r="F25" s="202"/>
    </row>
    <row r="26" spans="1:6" ht="28.5" x14ac:dyDescent="0.2">
      <c r="A26" s="202"/>
      <c r="B26" s="202"/>
      <c r="C26" s="196" t="s">
        <v>6</v>
      </c>
      <c r="D26" s="198" t="s">
        <v>320</v>
      </c>
      <c r="E26" s="202"/>
      <c r="F26" s="202"/>
    </row>
    <row r="27" spans="1:6" ht="14.25" x14ac:dyDescent="0.2">
      <c r="A27" s="202"/>
      <c r="B27" s="202"/>
      <c r="C27" s="196" t="s">
        <v>318</v>
      </c>
      <c r="D27" s="198" t="s">
        <v>80</v>
      </c>
      <c r="E27" s="202"/>
      <c r="F27" s="202"/>
    </row>
    <row r="28" spans="1:6" ht="28.5" x14ac:dyDescent="0.2">
      <c r="A28" s="202"/>
      <c r="B28" s="202"/>
      <c r="C28" s="196" t="s">
        <v>8</v>
      </c>
      <c r="D28" s="198" t="s">
        <v>184</v>
      </c>
      <c r="E28" s="202"/>
      <c r="F28" s="202"/>
    </row>
    <row r="29" spans="1:6" ht="28.5" x14ac:dyDescent="0.2">
      <c r="A29" s="202"/>
      <c r="B29" s="202"/>
      <c r="C29" s="196" t="s">
        <v>55</v>
      </c>
      <c r="D29" s="198" t="s">
        <v>88</v>
      </c>
      <c r="E29" s="202"/>
      <c r="F29" s="202"/>
    </row>
    <row r="30" spans="1:6" ht="14.25" x14ac:dyDescent="0.2">
      <c r="A30" s="202"/>
      <c r="B30" s="202"/>
      <c r="C30" s="196" t="s">
        <v>56</v>
      </c>
      <c r="D30" s="198" t="s">
        <v>84</v>
      </c>
      <c r="E30" s="202"/>
      <c r="F30" s="202"/>
    </row>
    <row r="31" spans="1:6" ht="14.25" x14ac:dyDescent="0.2">
      <c r="A31" s="202"/>
      <c r="B31" s="202"/>
      <c r="C31" s="196" t="s">
        <v>331</v>
      </c>
      <c r="D31" s="198" t="s">
        <v>172</v>
      </c>
      <c r="E31" s="202"/>
      <c r="F31" s="202"/>
    </row>
    <row r="32" spans="1:6" ht="14.25" x14ac:dyDescent="0.2">
      <c r="A32" s="202"/>
      <c r="B32" s="202"/>
      <c r="C32" s="196" t="s">
        <v>75</v>
      </c>
      <c r="D32" s="198" t="s">
        <v>59</v>
      </c>
      <c r="E32" s="202"/>
      <c r="F32" s="202"/>
    </row>
    <row r="33" spans="1:6" ht="14.25" x14ac:dyDescent="0.2">
      <c r="A33" s="202"/>
      <c r="B33" s="202"/>
      <c r="C33" s="202"/>
      <c r="D33" s="198" t="s">
        <v>58</v>
      </c>
      <c r="E33" s="202"/>
      <c r="F33" s="202"/>
    </row>
    <row r="34" spans="1:6" ht="14.25" x14ac:dyDescent="0.2">
      <c r="A34" s="202"/>
      <c r="B34" s="202"/>
      <c r="C34" s="202"/>
      <c r="D34" s="198" t="s">
        <v>69</v>
      </c>
      <c r="E34" s="202"/>
      <c r="F34" s="202"/>
    </row>
    <row r="35" spans="1:6" ht="14.25" x14ac:dyDescent="0.2">
      <c r="A35" s="202"/>
      <c r="B35" s="202"/>
      <c r="C35" s="202"/>
      <c r="D35" s="198" t="s">
        <v>67</v>
      </c>
      <c r="E35" s="202"/>
      <c r="F35" s="202"/>
    </row>
    <row r="36" spans="1:6" ht="28.5" x14ac:dyDescent="0.2">
      <c r="A36" s="202"/>
      <c r="B36" s="202"/>
      <c r="C36" s="202"/>
      <c r="D36" s="198" t="s">
        <v>65</v>
      </c>
      <c r="E36" s="202"/>
      <c r="F36" s="202"/>
    </row>
    <row r="37" spans="1:6" ht="14.25" x14ac:dyDescent="0.2">
      <c r="A37" s="202"/>
      <c r="B37" s="202"/>
      <c r="C37" s="202"/>
      <c r="D37" s="198" t="s">
        <v>66</v>
      </c>
      <c r="E37" s="202"/>
      <c r="F37" s="202"/>
    </row>
    <row r="38" spans="1:6" ht="14.25" x14ac:dyDescent="0.2">
      <c r="A38" s="202"/>
      <c r="B38" s="202"/>
      <c r="C38" s="202"/>
      <c r="D38" s="198" t="s">
        <v>76</v>
      </c>
      <c r="E38" s="202"/>
      <c r="F38" s="202"/>
    </row>
    <row r="39" spans="1:6" ht="14.25" x14ac:dyDescent="0.2">
      <c r="A39" s="202"/>
      <c r="B39" s="202"/>
      <c r="C39" s="202"/>
      <c r="D39" s="198" t="s">
        <v>68</v>
      </c>
      <c r="E39" s="202"/>
      <c r="F39" s="202"/>
    </row>
    <row r="40" spans="1:6" ht="14.25" x14ac:dyDescent="0.2">
      <c r="A40" s="202"/>
      <c r="B40" s="202"/>
      <c r="C40" s="202"/>
      <c r="D40" s="198" t="s">
        <v>138</v>
      </c>
      <c r="E40" s="202"/>
      <c r="F40" s="202"/>
    </row>
    <row r="41" spans="1:6" ht="14.25" x14ac:dyDescent="0.2">
      <c r="A41" s="202"/>
      <c r="B41" s="202"/>
      <c r="C41" s="202"/>
      <c r="D41" s="198" t="s">
        <v>136</v>
      </c>
      <c r="E41" s="202"/>
      <c r="F41" s="202"/>
    </row>
    <row r="42" spans="1:6" ht="14.25" x14ac:dyDescent="0.2">
      <c r="A42" s="202"/>
      <c r="B42" s="202"/>
      <c r="C42" s="202"/>
      <c r="D42" s="198" t="s">
        <v>60</v>
      </c>
      <c r="E42" s="202"/>
      <c r="F42" s="202"/>
    </row>
    <row r="43" spans="1:6" ht="14.25" x14ac:dyDescent="0.2">
      <c r="A43" s="202"/>
      <c r="B43" s="202"/>
      <c r="C43" s="202"/>
      <c r="D43" s="198" t="s">
        <v>86</v>
      </c>
      <c r="E43" s="202"/>
      <c r="F43" s="202"/>
    </row>
    <row r="44" spans="1:6" ht="14.25" x14ac:dyDescent="0.2">
      <c r="A44" s="202"/>
      <c r="B44" s="202"/>
      <c r="C44" s="202"/>
      <c r="D44" s="198" t="s">
        <v>247</v>
      </c>
      <c r="E44" s="202"/>
      <c r="F44" s="202"/>
    </row>
    <row r="45" spans="1:6" ht="14.25" x14ac:dyDescent="0.2">
      <c r="A45" s="202"/>
      <c r="B45" s="202"/>
      <c r="C45" s="202"/>
      <c r="D45" s="198" t="s">
        <v>0</v>
      </c>
      <c r="E45" s="202"/>
      <c r="F45" s="202"/>
    </row>
    <row r="46" spans="1:6" ht="14.25" x14ac:dyDescent="0.2">
      <c r="A46" s="202"/>
      <c r="B46" s="202"/>
      <c r="C46" s="202"/>
      <c r="D46" s="198" t="s">
        <v>87</v>
      </c>
      <c r="E46" s="202"/>
      <c r="F46" s="202"/>
    </row>
    <row r="47" spans="1:6" ht="14.25" x14ac:dyDescent="0.2">
      <c r="A47" s="202"/>
      <c r="B47" s="202"/>
      <c r="C47" s="202"/>
      <c r="D47" s="199" t="s">
        <v>217</v>
      </c>
      <c r="E47" s="202"/>
      <c r="F47" s="202"/>
    </row>
    <row r="48" spans="1:6" ht="14.25" x14ac:dyDescent="0.2">
      <c r="A48" s="202"/>
      <c r="B48" s="202"/>
      <c r="C48" s="202"/>
      <c r="D48" s="198" t="s">
        <v>257</v>
      </c>
      <c r="E48" s="202"/>
      <c r="F48" s="202"/>
    </row>
    <row r="49" spans="1:6" ht="14.25" x14ac:dyDescent="0.2">
      <c r="A49" s="202"/>
      <c r="B49" s="202"/>
      <c r="C49" s="202"/>
      <c r="D49" s="198" t="s">
        <v>95</v>
      </c>
      <c r="E49" s="202"/>
      <c r="F49" s="202"/>
    </row>
    <row r="50" spans="1:6" ht="14.25" x14ac:dyDescent="0.2">
      <c r="A50" s="202"/>
      <c r="B50" s="202"/>
      <c r="C50" s="202"/>
      <c r="D50" s="198" t="s">
        <v>96</v>
      </c>
      <c r="E50" s="202"/>
      <c r="F50" s="202"/>
    </row>
    <row r="51" spans="1:6" ht="14.25" x14ac:dyDescent="0.2">
      <c r="A51" s="202"/>
      <c r="B51" s="202"/>
      <c r="C51" s="202"/>
      <c r="D51" s="198" t="s">
        <v>62</v>
      </c>
      <c r="E51" s="202"/>
      <c r="F51" s="202"/>
    </row>
    <row r="52" spans="1:6" ht="14.25" x14ac:dyDescent="0.2">
      <c r="A52" s="202"/>
      <c r="B52" s="202"/>
      <c r="C52" s="202"/>
      <c r="D52" s="198" t="s">
        <v>85</v>
      </c>
      <c r="E52" s="202"/>
      <c r="F52" s="202"/>
    </row>
    <row r="53" spans="1:6" ht="28.5" x14ac:dyDescent="0.2">
      <c r="A53" s="202"/>
      <c r="B53" s="202"/>
      <c r="C53" s="202"/>
      <c r="D53" s="198" t="s">
        <v>199</v>
      </c>
      <c r="E53" s="202"/>
      <c r="F53" s="202"/>
    </row>
    <row r="54" spans="1:6" ht="14.25" x14ac:dyDescent="0.2">
      <c r="A54" s="202"/>
      <c r="B54" s="202"/>
      <c r="C54" s="202"/>
      <c r="D54" s="198" t="s">
        <v>89</v>
      </c>
      <c r="E54" s="202"/>
      <c r="F54" s="202"/>
    </row>
    <row r="55" spans="1:6" ht="14.25" x14ac:dyDescent="0.2">
      <c r="A55" s="202"/>
      <c r="B55" s="202"/>
      <c r="C55" s="202"/>
      <c r="D55" s="198" t="s">
        <v>81</v>
      </c>
      <c r="E55" s="202"/>
      <c r="F55" s="202"/>
    </row>
    <row r="56" spans="1:6" ht="14.25" x14ac:dyDescent="0.2">
      <c r="A56" s="202"/>
      <c r="B56" s="202"/>
      <c r="C56" s="202"/>
      <c r="D56" s="198" t="s">
        <v>61</v>
      </c>
      <c r="E56" s="202"/>
      <c r="F56" s="202"/>
    </row>
    <row r="57" spans="1:6" ht="28.5" x14ac:dyDescent="0.2">
      <c r="A57" s="202"/>
      <c r="B57" s="202"/>
      <c r="C57" s="202"/>
      <c r="D57" s="198" t="s">
        <v>204</v>
      </c>
      <c r="E57" s="202"/>
      <c r="F57" s="202"/>
    </row>
    <row r="58" spans="1:6" ht="14.25" x14ac:dyDescent="0.2">
      <c r="A58" s="202"/>
      <c r="B58" s="202"/>
      <c r="C58" s="202"/>
      <c r="D58" s="198" t="s">
        <v>206</v>
      </c>
      <c r="E58" s="202"/>
      <c r="F58" s="202"/>
    </row>
    <row r="59" spans="1:6" ht="14.25" x14ac:dyDescent="0.2">
      <c r="A59" s="202"/>
      <c r="B59" s="202"/>
      <c r="C59" s="202"/>
      <c r="D59" s="198" t="s">
        <v>208</v>
      </c>
      <c r="E59" s="202"/>
      <c r="F59" s="202"/>
    </row>
    <row r="60" spans="1:6" ht="28.5" x14ac:dyDescent="0.2">
      <c r="A60" s="202"/>
      <c r="B60" s="202"/>
      <c r="C60" s="202"/>
      <c r="D60" s="198" t="s">
        <v>321</v>
      </c>
      <c r="E60" s="202"/>
      <c r="F60" s="202"/>
    </row>
    <row r="61" spans="1:6" ht="28.5" x14ac:dyDescent="0.2">
      <c r="A61" s="202"/>
      <c r="B61" s="202"/>
      <c r="C61" s="202"/>
      <c r="D61" s="198" t="s">
        <v>211</v>
      </c>
      <c r="E61" s="202"/>
      <c r="F61" s="202"/>
    </row>
    <row r="62" spans="1:6" ht="14.25" x14ac:dyDescent="0.2">
      <c r="A62" s="202"/>
      <c r="B62" s="202"/>
      <c r="C62" s="202"/>
      <c r="D62" s="198" t="s">
        <v>293</v>
      </c>
      <c r="E62" s="202"/>
      <c r="F62" s="202"/>
    </row>
    <row r="63" spans="1:6" ht="28.5" x14ac:dyDescent="0.2">
      <c r="A63" s="202"/>
      <c r="B63" s="202"/>
      <c r="C63" s="202"/>
      <c r="D63" s="198" t="s">
        <v>378</v>
      </c>
      <c r="E63" s="202"/>
      <c r="F63" s="202"/>
    </row>
    <row r="64" spans="1:6" ht="28.5" x14ac:dyDescent="0.2">
      <c r="A64" s="202"/>
      <c r="B64" s="202"/>
      <c r="C64" s="202"/>
      <c r="D64" s="198" t="s">
        <v>380</v>
      </c>
      <c r="E64" s="202"/>
      <c r="F64" s="202"/>
    </row>
    <row r="65" spans="1:6" ht="28.5" x14ac:dyDescent="0.2">
      <c r="A65" s="202"/>
      <c r="B65" s="202"/>
      <c r="C65" s="202"/>
      <c r="D65" s="198" t="s">
        <v>382</v>
      </c>
      <c r="E65" s="202"/>
      <c r="F65" s="202"/>
    </row>
    <row r="66" spans="1:6" ht="28.5" x14ac:dyDescent="0.2">
      <c r="A66" s="202"/>
      <c r="B66" s="202"/>
      <c r="C66" s="202"/>
      <c r="D66" s="198" t="s">
        <v>384</v>
      </c>
      <c r="E66" s="202"/>
      <c r="F66" s="202"/>
    </row>
    <row r="67" spans="1:6" ht="42.75" x14ac:dyDescent="0.2">
      <c r="A67" s="202"/>
      <c r="B67" s="202"/>
      <c r="C67" s="202"/>
      <c r="D67" s="198" t="s">
        <v>386</v>
      </c>
      <c r="E67" s="202"/>
      <c r="F67" s="202"/>
    </row>
    <row r="68" spans="1:6" ht="28.5" x14ac:dyDescent="0.2">
      <c r="A68" s="202"/>
      <c r="B68" s="202"/>
      <c r="C68" s="202"/>
      <c r="D68" s="198" t="s">
        <v>388</v>
      </c>
      <c r="E68" s="202"/>
      <c r="F68" s="202"/>
    </row>
    <row r="69" spans="1:6" ht="28.5" x14ac:dyDescent="0.2">
      <c r="A69" s="202"/>
      <c r="B69" s="202"/>
      <c r="C69" s="202"/>
      <c r="D69" s="198" t="s">
        <v>390</v>
      </c>
      <c r="E69" s="202"/>
      <c r="F69" s="202"/>
    </row>
    <row r="70" spans="1:6" ht="14.25" x14ac:dyDescent="0.2">
      <c r="A70" s="202"/>
      <c r="B70" s="202"/>
      <c r="C70" s="202"/>
      <c r="D70" s="198" t="s">
        <v>392</v>
      </c>
      <c r="E70" s="202"/>
      <c r="F70" s="202"/>
    </row>
    <row r="71" spans="1:6" ht="42.75" x14ac:dyDescent="0.2">
      <c r="A71" s="202"/>
      <c r="B71" s="202"/>
      <c r="C71" s="202"/>
      <c r="D71" s="198" t="s">
        <v>394</v>
      </c>
      <c r="E71" s="202"/>
      <c r="F71" s="202"/>
    </row>
    <row r="72" spans="1:6" ht="14.25" x14ac:dyDescent="0.2">
      <c r="A72" s="202"/>
      <c r="B72" s="202"/>
      <c r="C72" s="202"/>
      <c r="D72" s="198" t="s">
        <v>396</v>
      </c>
      <c r="E72" s="202"/>
      <c r="F72" s="202"/>
    </row>
    <row r="73" spans="1:6" ht="14.25" x14ac:dyDescent="0.2">
      <c r="A73" s="202"/>
      <c r="B73" s="202"/>
      <c r="C73" s="202"/>
      <c r="D73" s="198" t="s">
        <v>398</v>
      </c>
      <c r="E73" s="202"/>
      <c r="F73" s="202"/>
    </row>
    <row r="74" spans="1:6" ht="28.5" x14ac:dyDescent="0.2">
      <c r="A74" s="202"/>
      <c r="B74" s="202"/>
      <c r="C74" s="202"/>
      <c r="D74" s="198" t="s">
        <v>402</v>
      </c>
      <c r="E74" s="202"/>
      <c r="F74" s="202"/>
    </row>
    <row r="75" spans="1:6" ht="14.25" x14ac:dyDescent="0.2">
      <c r="A75" s="202"/>
      <c r="B75" s="202"/>
      <c r="C75" s="202"/>
      <c r="D75" s="198" t="s">
        <v>404</v>
      </c>
      <c r="E75" s="202"/>
      <c r="F75" s="202"/>
    </row>
    <row r="76" spans="1:6" ht="14.25" x14ac:dyDescent="0.2">
      <c r="A76" s="202"/>
      <c r="B76" s="202"/>
      <c r="C76" s="202"/>
      <c r="D76" s="198" t="s">
        <v>406</v>
      </c>
      <c r="E76" s="202"/>
      <c r="F76" s="202"/>
    </row>
    <row r="77" spans="1:6" ht="14.25" x14ac:dyDescent="0.2">
      <c r="A77" s="202"/>
      <c r="B77" s="202"/>
      <c r="C77" s="202"/>
      <c r="D77" s="198" t="s">
        <v>408</v>
      </c>
      <c r="E77" s="202"/>
      <c r="F77" s="202"/>
    </row>
    <row r="78" spans="1:6" ht="14.25" x14ac:dyDescent="0.2">
      <c r="A78" s="202"/>
      <c r="B78" s="202"/>
      <c r="C78" s="202"/>
      <c r="D78" s="198" t="s">
        <v>410</v>
      </c>
      <c r="E78" s="202"/>
      <c r="F78" s="202"/>
    </row>
    <row r="79" spans="1:6" ht="14.25" x14ac:dyDescent="0.2">
      <c r="A79" s="202"/>
      <c r="B79" s="202"/>
      <c r="C79" s="202"/>
      <c r="D79" s="198" t="s">
        <v>412</v>
      </c>
      <c r="E79" s="202"/>
      <c r="F79" s="202"/>
    </row>
    <row r="80" spans="1:6" ht="14.25" x14ac:dyDescent="0.2">
      <c r="A80" s="202"/>
      <c r="B80" s="202"/>
      <c r="C80" s="202"/>
      <c r="D80" s="198" t="s">
        <v>290</v>
      </c>
      <c r="E80" s="202"/>
      <c r="F80" s="202"/>
    </row>
    <row r="81" spans="1:6" x14ac:dyDescent="0.2">
      <c r="A81" s="202"/>
      <c r="B81" s="202"/>
      <c r="C81" s="202"/>
      <c r="E81" s="202"/>
      <c r="F81" s="202"/>
    </row>
    <row r="82" spans="1:6" x14ac:dyDescent="0.2">
      <c r="C82" s="202"/>
      <c r="E82" s="202"/>
    </row>
    <row r="83" spans="1:6" x14ac:dyDescent="0.2">
      <c r="C83" s="202"/>
      <c r="E83" s="202"/>
    </row>
    <row r="84" spans="1:6" x14ac:dyDescent="0.2">
      <c r="C84" s="202"/>
    </row>
    <row r="85" spans="1:6" x14ac:dyDescent="0.2">
      <c r="C85" s="202"/>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showWhiteSpace="0" view="pageLayout" zoomScaleNormal="100" workbookViewId="0">
      <selection sqref="A1:A12"/>
    </sheetView>
  </sheetViews>
  <sheetFormatPr defaultColWidth="0" defaultRowHeight="12.75" x14ac:dyDescent="0.2"/>
  <cols>
    <col min="1" max="1" width="95.28515625" style="289" customWidth="1"/>
    <col min="2" max="2" width="18.28515625" hidden="1" customWidth="1"/>
    <col min="3" max="16384" width="9.140625" hidden="1"/>
  </cols>
  <sheetData>
    <row r="1" spans="1:8" s="1" customFormat="1" ht="31.5" x14ac:dyDescent="0.2">
      <c r="A1" s="286" t="str">
        <f>Capa!A1</f>
        <v>Contrato de Gestão nº. 008/2021 celebrado entre a Secretaria de Justiça e Segurança Pública do Estado de Minas Gerais - SEJUSP e o Instituto Elo</v>
      </c>
      <c r="B1" s="661" t="str">
        <f>Capa!A1</f>
        <v>Contrato de Gestão nº. 008/2021 celebrado entre a Secretaria de Justiça e Segurança Pública do Estado de Minas Gerais - SEJUSP e o Instituto Elo</v>
      </c>
      <c r="C1" s="661"/>
      <c r="D1" s="661"/>
      <c r="E1" s="661"/>
      <c r="F1" s="661"/>
      <c r="G1" s="661"/>
      <c r="H1" s="661"/>
    </row>
    <row r="2" spans="1:8" s="1" customFormat="1" ht="15.75" x14ac:dyDescent="0.2">
      <c r="A2" s="287" t="str">
        <f>Capa!A3</f>
        <v>10º Relatório Gerencial Financeiro</v>
      </c>
      <c r="B2" s="662" t="str">
        <f>Capa!A3</f>
        <v>10º Relatório Gerencial Financeiro</v>
      </c>
      <c r="C2" s="662"/>
      <c r="D2" s="662"/>
      <c r="E2" s="662"/>
      <c r="F2" s="662"/>
      <c r="G2" s="662"/>
      <c r="H2" s="662"/>
    </row>
    <row r="3" spans="1:8" s="1" customFormat="1" ht="15.75" x14ac:dyDescent="0.2">
      <c r="A3" s="287" t="s">
        <v>372</v>
      </c>
      <c r="B3" s="287"/>
      <c r="C3" s="287"/>
      <c r="D3" s="287"/>
      <c r="E3" s="287"/>
      <c r="F3" s="287"/>
      <c r="G3" s="287"/>
      <c r="H3" s="287"/>
    </row>
    <row r="4" spans="1:8" ht="113.25" customHeight="1" x14ac:dyDescent="0.2">
      <c r="A4" s="288"/>
    </row>
    <row r="5" spans="1:8" ht="125.25" customHeight="1" x14ac:dyDescent="0.2">
      <c r="A5" s="288" t="s">
        <v>11742</v>
      </c>
    </row>
    <row r="6" spans="1:8" ht="46.5" hidden="1" customHeight="1" x14ac:dyDescent="0.2">
      <c r="A6" s="288"/>
    </row>
    <row r="7" spans="1:8" ht="113.25" customHeight="1" x14ac:dyDescent="0.2">
      <c r="A7" s="288" t="s">
        <v>11743</v>
      </c>
    </row>
    <row r="8" spans="1:8" ht="112.5" customHeight="1" x14ac:dyDescent="0.2">
      <c r="A8" s="288" t="s">
        <v>11744</v>
      </c>
    </row>
    <row r="9" spans="1:8" ht="21" customHeight="1" x14ac:dyDescent="0.2">
      <c r="A9" s="288"/>
    </row>
    <row r="10" spans="1:8" ht="28.35" customHeight="1" x14ac:dyDescent="0.2">
      <c r="A10" s="658" t="s">
        <v>11745</v>
      </c>
    </row>
    <row r="11" spans="1:8" ht="0.75" customHeight="1" x14ac:dyDescent="0.2">
      <c r="A11" s="659"/>
    </row>
    <row r="12" spans="1:8" ht="117" customHeight="1" x14ac:dyDescent="0.2">
      <c r="A12" s="660" t="s">
        <v>11746</v>
      </c>
    </row>
    <row r="13" spans="1:8" ht="131.25" customHeight="1" x14ac:dyDescent="0.2">
      <c r="A13" s="288"/>
    </row>
    <row r="14" spans="1:8" ht="75" customHeight="1" x14ac:dyDescent="0.2">
      <c r="A14" s="288"/>
    </row>
    <row r="15" spans="1:8" ht="113.25" customHeight="1" x14ac:dyDescent="0.2">
      <c r="A15" s="288"/>
    </row>
    <row r="16" spans="1:8" ht="81.75" customHeight="1" x14ac:dyDescent="0.2">
      <c r="A16" s="288"/>
    </row>
    <row r="17" spans="1:1" ht="84" customHeight="1" x14ac:dyDescent="0.2">
      <c r="A17" s="288"/>
    </row>
    <row r="18" spans="1:1" ht="48.75" customHeight="1" x14ac:dyDescent="0.2">
      <c r="A18" s="288"/>
    </row>
    <row r="19" spans="1:1" ht="102.75" customHeight="1" x14ac:dyDescent="0.2">
      <c r="A19" s="288"/>
    </row>
    <row r="20" spans="1:1" ht="129" customHeight="1" x14ac:dyDescent="0.2">
      <c r="A20" s="288"/>
    </row>
    <row r="21" spans="1:1" ht="101.25" customHeight="1" x14ac:dyDescent="0.2">
      <c r="A21" s="288"/>
    </row>
    <row r="22" spans="1:1" ht="91.5" customHeight="1" x14ac:dyDescent="0.2">
      <c r="A22" s="288"/>
    </row>
    <row r="23" spans="1:1" ht="0.75" customHeight="1" x14ac:dyDescent="0.2">
      <c r="A23" s="288"/>
    </row>
    <row r="24" spans="1:1" ht="81.75" customHeight="1" x14ac:dyDescent="0.2">
      <c r="A24" s="288"/>
    </row>
    <row r="25" spans="1:1" ht="83.25" customHeight="1" x14ac:dyDescent="0.2">
      <c r="A25" s="288"/>
    </row>
    <row r="26" spans="1:1" ht="77.25" customHeight="1" x14ac:dyDescent="0.2">
      <c r="A26" s="288"/>
    </row>
    <row r="27" spans="1:1" ht="34.5" customHeight="1" x14ac:dyDescent="0.2">
      <c r="A27" s="288"/>
    </row>
    <row r="28" spans="1:1" ht="109.5" customHeight="1" x14ac:dyDescent="0.2">
      <c r="A28" s="288"/>
    </row>
    <row r="29" spans="1:1" ht="61.5" customHeight="1" x14ac:dyDescent="0.2">
      <c r="A29" s="338"/>
    </row>
    <row r="30" spans="1:1" ht="49.5" customHeight="1" x14ac:dyDescent="0.2">
      <c r="A30" s="338"/>
    </row>
    <row r="31" spans="1:1" ht="320.25" customHeight="1" x14ac:dyDescent="0.2">
      <c r="A31" s="288"/>
    </row>
    <row r="32" spans="1:1" ht="115.5" customHeight="1" x14ac:dyDescent="0.2">
      <c r="A32" s="288"/>
    </row>
    <row r="33" spans="1:1" ht="72" hidden="1" customHeight="1" x14ac:dyDescent="0.2">
      <c r="A33" s="288"/>
    </row>
    <row r="34" spans="1:1" ht="87" customHeight="1" x14ac:dyDescent="0.2">
      <c r="A34" s="288"/>
    </row>
    <row r="35" spans="1:1" ht="129.75" customHeight="1" x14ac:dyDescent="0.2">
      <c r="A35" s="288"/>
    </row>
    <row r="36" spans="1:1" ht="105.75" hidden="1" customHeight="1" x14ac:dyDescent="0.2">
      <c r="A36" s="288"/>
    </row>
    <row r="37" spans="1:1" ht="117.75" customHeight="1" x14ac:dyDescent="0.2">
      <c r="A37" s="288"/>
    </row>
    <row r="38" spans="1:1" ht="1.5" customHeight="1" x14ac:dyDescent="0.2">
      <c r="A38" s="288"/>
    </row>
    <row r="39" spans="1:1" ht="131.25" customHeight="1" x14ac:dyDescent="0.2">
      <c r="A39" s="288"/>
    </row>
    <row r="40" spans="1:1" ht="99" customHeight="1" x14ac:dyDescent="0.2">
      <c r="A40" s="288"/>
    </row>
    <row r="41" spans="1:1" ht="79.5" hidden="1" customHeight="1" x14ac:dyDescent="0.2">
      <c r="A41" s="288"/>
    </row>
    <row r="42" spans="1:1" ht="100.5" customHeight="1" x14ac:dyDescent="0.2">
      <c r="A42" s="288"/>
    </row>
    <row r="43" spans="1:1" ht="154.5" customHeight="1" x14ac:dyDescent="0.2">
      <c r="A43" s="288"/>
    </row>
    <row r="44" spans="1:1" ht="135" customHeight="1" x14ac:dyDescent="0.2">
      <c r="A44" s="288"/>
    </row>
    <row r="45" spans="1:1" ht="139.5" customHeight="1" x14ac:dyDescent="0.2">
      <c r="A45" s="288"/>
    </row>
    <row r="46" spans="1:1" ht="105.75" customHeight="1" x14ac:dyDescent="0.2">
      <c r="A46" s="288"/>
    </row>
    <row r="47" spans="1:1" ht="172.5" customHeight="1" x14ac:dyDescent="0.2">
      <c r="A47" s="288"/>
    </row>
    <row r="48" spans="1:1" ht="123" customHeight="1" x14ac:dyDescent="0.2">
      <c r="A48" s="288"/>
    </row>
    <row r="49" spans="1:1" ht="121.5" customHeight="1" x14ac:dyDescent="0.2">
      <c r="A49" s="288"/>
    </row>
    <row r="50" spans="1:1" ht="83.25" customHeight="1" x14ac:dyDescent="0.2">
      <c r="A50" s="288"/>
    </row>
    <row r="51" spans="1:1" ht="84.75" customHeight="1" x14ac:dyDescent="0.2">
      <c r="A51" s="288"/>
    </row>
    <row r="52" spans="1:1" ht="94.5" customHeight="1" x14ac:dyDescent="0.2">
      <c r="A52" s="288"/>
    </row>
    <row r="53" spans="1:1" ht="106.5" customHeight="1" x14ac:dyDescent="0.2">
      <c r="A53" s="288"/>
    </row>
    <row r="54" spans="1:1" ht="82.5" customHeight="1" x14ac:dyDescent="0.2">
      <c r="A54" s="288"/>
    </row>
    <row r="55" spans="1:1" ht="96" customHeight="1" x14ac:dyDescent="0.2">
      <c r="A55" s="288"/>
    </row>
    <row r="56" spans="1:1" ht="81.75" customHeight="1" x14ac:dyDescent="0.2">
      <c r="A56" s="288"/>
    </row>
    <row r="57" spans="1:1" ht="90.75" customHeight="1" x14ac:dyDescent="0.2">
      <c r="A57" s="288"/>
    </row>
    <row r="58" spans="1:1" ht="99" customHeight="1" x14ac:dyDescent="0.2">
      <c r="A58" s="288"/>
    </row>
    <row r="59" spans="1:1" ht="81.75" customHeight="1" x14ac:dyDescent="0.2">
      <c r="A59" s="288"/>
    </row>
    <row r="60" spans="1:1" ht="115.5" customHeight="1" x14ac:dyDescent="0.2">
      <c r="A60" s="288"/>
    </row>
    <row r="61" spans="1:1" ht="66.75" customHeight="1" x14ac:dyDescent="0.2">
      <c r="A61" s="288"/>
    </row>
    <row r="62" spans="1:1" ht="81" customHeight="1" x14ac:dyDescent="0.2">
      <c r="A62" s="288"/>
    </row>
    <row r="63" spans="1:1" ht="60.75" customHeight="1" x14ac:dyDescent="0.2">
      <c r="A63" s="288"/>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8"/>
  <sheetViews>
    <sheetView view="pageBreakPreview" topLeftCell="A13" zoomScale="85" zoomScaleNormal="85" zoomScaleSheetLayoutView="85" workbookViewId="0">
      <selection activeCell="C17" sqref="C17"/>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x14ac:dyDescent="0.2">
      <c r="A1" s="661" t="str">
        <f>Capa!A1</f>
        <v>Contrato de Gestão nº. 008/2021 celebrado entre a Secretaria de Justiça e Segurança Pública do Estado de Minas Gerais - SEJUSP e o Instituto Elo</v>
      </c>
      <c r="B1" s="661"/>
      <c r="C1" s="661"/>
      <c r="D1" s="661"/>
      <c r="E1" s="661"/>
      <c r="F1" s="661"/>
      <c r="G1" s="661"/>
      <c r="H1" s="661"/>
      <c r="I1" s="661"/>
      <c r="J1" s="661"/>
      <c r="K1" s="661"/>
      <c r="L1" s="661"/>
      <c r="M1" s="661"/>
      <c r="N1" s="661"/>
    </row>
    <row r="2" spans="1:14" ht="24" customHeight="1" x14ac:dyDescent="0.2">
      <c r="A2" s="662" t="str">
        <f>Capa!A3</f>
        <v>10º Relatório Gerencial Financeiro</v>
      </c>
      <c r="B2" s="662"/>
      <c r="C2" s="662"/>
      <c r="D2" s="662"/>
      <c r="E2" s="662"/>
      <c r="F2" s="662"/>
      <c r="G2" s="662"/>
      <c r="H2" s="662"/>
      <c r="I2" s="662"/>
      <c r="J2" s="662"/>
      <c r="K2" s="662"/>
      <c r="L2" s="662"/>
      <c r="M2" s="662"/>
      <c r="N2" s="662"/>
    </row>
    <row r="3" spans="1:14" ht="25.5" customHeight="1" thickBot="1" x14ac:dyDescent="0.25">
      <c r="A3" s="665" t="s">
        <v>283</v>
      </c>
      <c r="B3" s="665"/>
      <c r="C3" s="665"/>
      <c r="D3" s="665"/>
      <c r="E3" s="665"/>
      <c r="F3" s="665"/>
      <c r="G3" s="665"/>
      <c r="H3" s="665"/>
      <c r="I3" s="665"/>
      <c r="J3" s="665"/>
      <c r="K3" s="665"/>
      <c r="L3" s="665"/>
      <c r="M3" s="665"/>
      <c r="N3" s="665"/>
    </row>
    <row r="4" spans="1:14" ht="24" customHeight="1" thickTop="1" x14ac:dyDescent="0.2">
      <c r="A4" s="5"/>
      <c r="B4" s="664"/>
      <c r="C4" s="345" t="str">
        <f>VLOOKUP(MONTH(C5),Capa!$C$16:$D$27,2,FALSE)</f>
        <v>Janeiro</v>
      </c>
      <c r="D4" s="345" t="str">
        <f>VLOOKUP(MONTH(D5),Capa!$C$16:$D$27,2,FALSE)</f>
        <v>Fevereiro</v>
      </c>
      <c r="E4" s="345" t="str">
        <f>VLOOKUP(MONTH(E5),Capa!$C$16:$D$27,2,FALSE)</f>
        <v>Março</v>
      </c>
      <c r="F4" s="345" t="str">
        <f>VLOOKUP(MONTH(F5),Capa!$C$16:$D$27,2,FALSE)</f>
        <v>Abril</v>
      </c>
      <c r="G4" s="345" t="str">
        <f>VLOOKUP(MONTH(G5),Capa!$C$16:$D$27,2,FALSE)</f>
        <v>Maio</v>
      </c>
      <c r="H4" s="345" t="str">
        <f>VLOOKUP(MONTH(H5),Capa!$C$16:$D$27,2,FALSE)</f>
        <v>Junho</v>
      </c>
      <c r="I4" s="345" t="str">
        <f>VLOOKUP(MONTH(I5),Capa!$C$16:$D$27,2,FALSE)</f>
        <v>Julho</v>
      </c>
      <c r="J4" s="345" t="str">
        <f>VLOOKUP(MONTH(J5),Capa!$C$16:$D$27,2,FALSE)</f>
        <v>Agosto</v>
      </c>
      <c r="K4" s="345" t="str">
        <f>VLOOKUP(MONTH(K5),Capa!$C$16:$D$27,2,FALSE)</f>
        <v>Setembro</v>
      </c>
      <c r="L4" s="345" t="str">
        <f>VLOOKUP(MONTH(L5),Capa!$C$16:$D$27,2,FALSE)</f>
        <v>Outubro</v>
      </c>
      <c r="M4" s="345" t="str">
        <f>VLOOKUP(MONTH(M5),Capa!$C$16:$D$27,2,FALSE)</f>
        <v>Novembro</v>
      </c>
      <c r="N4" s="345" t="str">
        <f>VLOOKUP(MONTH(N5),Capa!$C$16:$D$27,2,FALSE)</f>
        <v>Dezembro</v>
      </c>
    </row>
    <row r="5" spans="1:14" ht="15" x14ac:dyDescent="0.2">
      <c r="A5" s="5"/>
      <c r="B5" s="665"/>
      <c r="C5" s="300">
        <v>44927</v>
      </c>
      <c r="D5" s="346">
        <f>DATE(YEAR(C5),MONTH(C5)+1,1)</f>
        <v>44958</v>
      </c>
      <c r="E5" s="346">
        <f t="shared" ref="E5:N5" si="0">DATE(YEAR(D5),MONTH(D5)+1,1)</f>
        <v>44986</v>
      </c>
      <c r="F5" s="346">
        <f t="shared" si="0"/>
        <v>45017</v>
      </c>
      <c r="G5" s="346">
        <f t="shared" si="0"/>
        <v>45047</v>
      </c>
      <c r="H5" s="346">
        <f t="shared" si="0"/>
        <v>45078</v>
      </c>
      <c r="I5" s="346">
        <f t="shared" si="0"/>
        <v>45108</v>
      </c>
      <c r="J5" s="346">
        <f t="shared" si="0"/>
        <v>45139</v>
      </c>
      <c r="K5" s="346">
        <f t="shared" si="0"/>
        <v>45170</v>
      </c>
      <c r="L5" s="346">
        <f t="shared" si="0"/>
        <v>45200</v>
      </c>
      <c r="M5" s="346">
        <f t="shared" si="0"/>
        <v>45231</v>
      </c>
      <c r="N5" s="346">
        <f t="shared" si="0"/>
        <v>45261</v>
      </c>
    </row>
    <row r="6" spans="1:14" ht="15" x14ac:dyDescent="0.2">
      <c r="A6" s="5"/>
      <c r="B6" s="665"/>
      <c r="C6" s="311" t="s">
        <v>328</v>
      </c>
      <c r="D6" s="311" t="s">
        <v>328</v>
      </c>
      <c r="E6" s="311" t="s">
        <v>328</v>
      </c>
      <c r="F6" s="311" t="s">
        <v>328</v>
      </c>
      <c r="G6" s="311" t="s">
        <v>328</v>
      </c>
      <c r="H6" s="311" t="s">
        <v>328</v>
      </c>
      <c r="I6" s="311" t="s">
        <v>328</v>
      </c>
      <c r="J6" s="311" t="s">
        <v>328</v>
      </c>
      <c r="K6" s="311" t="s">
        <v>328</v>
      </c>
      <c r="L6" s="311" t="s">
        <v>328</v>
      </c>
      <c r="M6" s="311" t="s">
        <v>328</v>
      </c>
      <c r="N6" s="311" t="s">
        <v>328</v>
      </c>
    </row>
    <row r="7" spans="1:14" ht="15.75" thickBot="1" x14ac:dyDescent="0.25">
      <c r="A7" s="5"/>
      <c r="B7" s="663"/>
      <c r="C7" s="344">
        <f>EOMONTH(C5,0)</f>
        <v>44957</v>
      </c>
      <c r="D7" s="344">
        <f t="shared" ref="D7:N7" si="1">EOMONTH(D5,0)</f>
        <v>44985</v>
      </c>
      <c r="E7" s="344">
        <f t="shared" si="1"/>
        <v>45016</v>
      </c>
      <c r="F7" s="344">
        <f t="shared" si="1"/>
        <v>45046</v>
      </c>
      <c r="G7" s="344">
        <f t="shared" si="1"/>
        <v>45077</v>
      </c>
      <c r="H7" s="344">
        <f t="shared" si="1"/>
        <v>45107</v>
      </c>
      <c r="I7" s="344">
        <f t="shared" si="1"/>
        <v>45138</v>
      </c>
      <c r="J7" s="344">
        <f t="shared" si="1"/>
        <v>45169</v>
      </c>
      <c r="K7" s="344">
        <f t="shared" si="1"/>
        <v>45199</v>
      </c>
      <c r="L7" s="344">
        <f t="shared" si="1"/>
        <v>45230</v>
      </c>
      <c r="M7" s="344">
        <f t="shared" si="1"/>
        <v>45260</v>
      </c>
      <c r="N7" s="344">
        <f t="shared" si="1"/>
        <v>45291</v>
      </c>
    </row>
    <row r="8" spans="1:14" ht="24" customHeight="1" thickTop="1" thickBot="1" x14ac:dyDescent="0.25">
      <c r="A8" s="11" t="s">
        <v>46</v>
      </c>
      <c r="B8" s="87" t="s">
        <v>163</v>
      </c>
      <c r="C8" s="81">
        <v>31304665.16</v>
      </c>
      <c r="D8" s="77">
        <f>'Analítico Cx.'!D10</f>
        <v>26007498.850000001</v>
      </c>
      <c r="E8" s="77">
        <f>'Analítico Cx.'!E10</f>
        <v>20774165</v>
      </c>
      <c r="F8" s="77">
        <f>'Analítico Cx.'!F10</f>
        <v>19566518.889999997</v>
      </c>
      <c r="G8" s="77">
        <f>'Analítico Cx.'!G10</f>
        <v>14478107.119999999</v>
      </c>
      <c r="H8" s="77">
        <f>'Analítico Cx.'!H10</f>
        <v>41159252.719999999</v>
      </c>
      <c r="I8" s="77">
        <f>'Analítico Cx.'!I10</f>
        <v>35747089.209999993</v>
      </c>
      <c r="J8" s="77">
        <f>'Analítico Cx.'!J10</f>
        <v>30280447.75999999</v>
      </c>
      <c r="K8" s="77">
        <f>'Analítico Cx.'!K10</f>
        <v>24909297.159999993</v>
      </c>
      <c r="L8" s="77">
        <f>'Analítico Cx.'!L10</f>
        <v>19147586.959999993</v>
      </c>
      <c r="M8" s="77">
        <f>'Analítico Cx.'!M10</f>
        <v>29758004.75999999</v>
      </c>
      <c r="N8" s="77">
        <f>'Analítico Cx.'!N10</f>
        <v>20395553.329999991</v>
      </c>
    </row>
    <row r="9" spans="1:14" ht="16.5" thickTop="1" thickBot="1" x14ac:dyDescent="0.25">
      <c r="A9" s="11"/>
      <c r="B9" s="88"/>
      <c r="C9" s="78"/>
      <c r="D9" s="78"/>
      <c r="E9" s="78"/>
      <c r="F9" s="78"/>
      <c r="G9" s="78"/>
      <c r="H9" s="78"/>
      <c r="I9" s="78"/>
      <c r="J9" s="78"/>
      <c r="K9" s="78"/>
      <c r="L9" s="78"/>
      <c r="M9" s="78"/>
      <c r="N9" s="78"/>
    </row>
    <row r="10" spans="1:14" ht="24" customHeight="1" thickTop="1" x14ac:dyDescent="0.2">
      <c r="A10" s="11" t="s">
        <v>48</v>
      </c>
      <c r="B10" s="89" t="s">
        <v>291</v>
      </c>
      <c r="C10" s="79">
        <f>'Analítico Cx.'!C18</f>
        <v>11257.33</v>
      </c>
      <c r="D10" s="79">
        <f>'Analítico Cx.'!D18</f>
        <v>185406.27</v>
      </c>
      <c r="E10" s="79">
        <f>'Analítico Cx.'!E18</f>
        <v>4234619.72</v>
      </c>
      <c r="F10" s="79">
        <f>'Analítico Cx.'!F18</f>
        <v>141624.41999999998</v>
      </c>
      <c r="G10" s="79">
        <f>'Analítico Cx.'!G18</f>
        <v>32178899.129999999</v>
      </c>
      <c r="H10" s="79">
        <f>'Analítico Cx.'!H18</f>
        <v>424837.32</v>
      </c>
      <c r="I10" s="79">
        <f>'Analítico Cx.'!I18</f>
        <v>354987.3</v>
      </c>
      <c r="J10" s="79">
        <f>'Analítico Cx.'!J18</f>
        <v>335389.02999999997</v>
      </c>
      <c r="K10" s="79">
        <f>'Analítico Cx.'!K18</f>
        <v>219624.1</v>
      </c>
      <c r="L10" s="79">
        <f>'Analítico Cx.'!L18</f>
        <v>16930689.16</v>
      </c>
      <c r="M10" s="79">
        <f>'Analítico Cx.'!M18</f>
        <v>252972.81</v>
      </c>
      <c r="N10" s="79">
        <f>'Analítico Cx.'!N18</f>
        <v>24246575.930000003</v>
      </c>
    </row>
    <row r="11" spans="1:14" ht="24" customHeight="1" thickBot="1" x14ac:dyDescent="0.25">
      <c r="A11" s="11" t="s">
        <v>230</v>
      </c>
      <c r="B11" s="90" t="s">
        <v>292</v>
      </c>
      <c r="C11" s="80">
        <f>'Analítico Cx.'!C160</f>
        <v>5308423.6399999987</v>
      </c>
      <c r="D11" s="80">
        <f>'Analítico Cx.'!D160</f>
        <v>5418740.1200000001</v>
      </c>
      <c r="E11" s="80">
        <f>'Analítico Cx.'!E160</f>
        <v>5442265.830000001</v>
      </c>
      <c r="F11" s="80">
        <f>'Analítico Cx.'!F160</f>
        <v>5230036.1899999995</v>
      </c>
      <c r="G11" s="80">
        <f>'Analítico Cx.'!G160</f>
        <v>5497753.5300000003</v>
      </c>
      <c r="H11" s="80">
        <f>'Analítico Cx.'!H160</f>
        <v>5837000.8300000019</v>
      </c>
      <c r="I11" s="80">
        <f>'Analítico Cx.'!I160</f>
        <v>5821628.7500000009</v>
      </c>
      <c r="J11" s="80">
        <f>'Analítico Cx.'!J160</f>
        <v>5706539.629999998</v>
      </c>
      <c r="K11" s="80">
        <f>'Analítico Cx.'!K160</f>
        <v>5981334.3000000026</v>
      </c>
      <c r="L11" s="80">
        <f>'Analítico Cx.'!L160</f>
        <v>6320271.3599999985</v>
      </c>
      <c r="M11" s="80">
        <f>'Analítico Cx.'!M160</f>
        <v>9615424.2400000002</v>
      </c>
      <c r="N11" s="80">
        <f>'Analítico Cx.'!N160</f>
        <v>8540755.0299999993</v>
      </c>
    </row>
    <row r="12" spans="1:14" ht="16.5" thickTop="1" thickBot="1" x14ac:dyDescent="0.25">
      <c r="A12" s="11"/>
      <c r="B12" s="3"/>
      <c r="C12" s="10"/>
      <c r="D12" s="10"/>
      <c r="E12" s="10"/>
      <c r="F12" s="10"/>
      <c r="G12" s="10"/>
      <c r="H12" s="10"/>
      <c r="I12" s="10"/>
      <c r="J12" s="10"/>
      <c r="K12" s="10"/>
      <c r="L12" s="10"/>
      <c r="M12" s="10"/>
      <c r="N12" s="10"/>
    </row>
    <row r="13" spans="1:14" ht="24" customHeight="1" thickTop="1" thickBot="1" x14ac:dyDescent="0.25">
      <c r="A13" s="11" t="s">
        <v>231</v>
      </c>
      <c r="B13" s="87" t="s">
        <v>250</v>
      </c>
      <c r="C13" s="77">
        <f t="shared" ref="C13:H13" si="2">C8+C10-C11</f>
        <v>26007498.850000001</v>
      </c>
      <c r="D13" s="77">
        <f t="shared" si="2"/>
        <v>20774165</v>
      </c>
      <c r="E13" s="77">
        <f t="shared" si="2"/>
        <v>19566518.889999997</v>
      </c>
      <c r="F13" s="77">
        <f t="shared" si="2"/>
        <v>14478107.119999999</v>
      </c>
      <c r="G13" s="77">
        <f t="shared" si="2"/>
        <v>41159252.719999999</v>
      </c>
      <c r="H13" s="77">
        <f t="shared" si="2"/>
        <v>35747089.209999993</v>
      </c>
      <c r="I13" s="77">
        <f t="shared" ref="I13:N13" si="3">I8+I10-I11</f>
        <v>30280447.75999999</v>
      </c>
      <c r="J13" s="77">
        <f t="shared" si="3"/>
        <v>24909297.159999993</v>
      </c>
      <c r="K13" s="77">
        <f t="shared" si="3"/>
        <v>19147586.959999993</v>
      </c>
      <c r="L13" s="77">
        <f t="shared" si="3"/>
        <v>29758004.75999999</v>
      </c>
      <c r="M13" s="77">
        <f t="shared" si="3"/>
        <v>20395553.329999991</v>
      </c>
      <c r="N13" s="77">
        <f t="shared" si="3"/>
        <v>36101374.229999989</v>
      </c>
    </row>
    <row r="14" spans="1:14" ht="16.5" thickTop="1" thickBot="1" x14ac:dyDescent="0.25">
      <c r="A14" s="11"/>
      <c r="B14" s="3"/>
      <c r="C14" s="10"/>
      <c r="D14" s="10"/>
      <c r="E14" s="10"/>
      <c r="F14" s="10"/>
      <c r="G14" s="10"/>
      <c r="H14" s="10"/>
    </row>
    <row r="15" spans="1:14" ht="24" customHeight="1" thickTop="1" thickBot="1" x14ac:dyDescent="0.25">
      <c r="A15" s="11" t="s">
        <v>47</v>
      </c>
      <c r="B15" s="87" t="s">
        <v>329</v>
      </c>
      <c r="C15" s="81">
        <v>0</v>
      </c>
      <c r="D15" s="10"/>
      <c r="E15" s="10"/>
      <c r="F15" s="10"/>
      <c r="G15" s="10"/>
      <c r="H15" s="10"/>
    </row>
    <row r="16" spans="1:14" ht="24" customHeight="1" thickTop="1" thickBot="1" x14ac:dyDescent="0.25">
      <c r="A16" s="11" t="s">
        <v>272</v>
      </c>
      <c r="B16" s="87" t="s">
        <v>271</v>
      </c>
      <c r="C16" s="77">
        <f>'Prov. Pessoal'!N39</f>
        <v>9479186.5197000019</v>
      </c>
      <c r="D16" s="10"/>
      <c r="E16" s="10"/>
      <c r="F16" s="10"/>
      <c r="G16" s="10"/>
      <c r="H16" s="10"/>
    </row>
    <row r="17" spans="1:8" ht="24" customHeight="1" thickTop="1" thickBot="1" x14ac:dyDescent="0.25">
      <c r="A17" s="11" t="s">
        <v>49</v>
      </c>
      <c r="B17" s="87" t="s">
        <v>253</v>
      </c>
      <c r="C17" s="77">
        <f>SUM('Comp.'!E5:E238)</f>
        <v>11870616.289999999</v>
      </c>
      <c r="D17" s="10"/>
      <c r="E17" s="10"/>
      <c r="F17" s="10"/>
      <c r="G17" s="10"/>
      <c r="H17" s="10"/>
    </row>
    <row r="18" spans="1:8" ht="24" customHeight="1" thickTop="1" thickBot="1" x14ac:dyDescent="0.25">
      <c r="A18" s="11" t="s">
        <v>376</v>
      </c>
      <c r="B18" s="407" t="s">
        <v>375</v>
      </c>
      <c r="C18" s="81"/>
      <c r="D18" s="10"/>
      <c r="E18" s="10"/>
      <c r="F18" s="10"/>
      <c r="G18" s="10"/>
      <c r="H18" s="10"/>
    </row>
    <row r="19" spans="1:8" ht="24" customHeight="1" thickTop="1" thickBot="1" x14ac:dyDescent="0.25">
      <c r="A19" s="11" t="s">
        <v>232</v>
      </c>
      <c r="B19" s="87" t="s">
        <v>377</v>
      </c>
      <c r="C19" s="77">
        <f>N13-C15-C16-C17-C18</f>
        <v>14751571.420299988</v>
      </c>
      <c r="D19" s="10"/>
      <c r="E19" s="10"/>
      <c r="F19" s="10"/>
      <c r="G19" s="10"/>
      <c r="H19" s="10"/>
    </row>
    <row r="20" spans="1:8" ht="15" thickTop="1" x14ac:dyDescent="0.2">
      <c r="A20" s="5"/>
      <c r="B20" s="7"/>
      <c r="C20" s="82"/>
      <c r="D20" s="82"/>
      <c r="E20" s="82"/>
      <c r="F20" s="82"/>
      <c r="G20" s="82"/>
      <c r="H20" s="82"/>
    </row>
    <row r="21" spans="1:8" x14ac:dyDescent="0.2">
      <c r="B21" s="7"/>
      <c r="C21" s="7"/>
      <c r="D21" s="7"/>
      <c r="E21" s="7"/>
      <c r="F21" s="7"/>
      <c r="G21" s="7"/>
      <c r="H21" s="7"/>
    </row>
    <row r="22" spans="1:8" ht="24" customHeight="1" x14ac:dyDescent="0.2">
      <c r="B22" s="665" t="s">
        <v>263</v>
      </c>
      <c r="C22" s="665"/>
      <c r="D22" s="665"/>
      <c r="E22" s="665"/>
      <c r="F22" s="665"/>
      <c r="G22" s="8"/>
      <c r="H22" s="8"/>
    </row>
    <row r="23" spans="1:8" ht="24" customHeight="1" x14ac:dyDescent="0.2">
      <c r="B23" s="11"/>
      <c r="C23" s="11" t="str">
        <f>LEFT(Capa!$A$14,1)+COLUMN()-3&amp;"º PA"</f>
        <v>7º PA</v>
      </c>
      <c r="D23" s="11" t="str">
        <f>LEFT(Capa!$A$14,1)+COLUMN()-3&amp;"º PA"</f>
        <v>8º PA</v>
      </c>
      <c r="E23" s="11" t="str">
        <f>LEFT(Capa!$A$14,1)+COLUMN()-3&amp;"º PA"</f>
        <v>9º PA</v>
      </c>
      <c r="F23" s="11" t="str">
        <f>LEFT(Capa!$A$14,1)+COLUMN()-3&amp;"º PA"</f>
        <v>10º PA</v>
      </c>
      <c r="G23" s="8"/>
      <c r="H23" s="8"/>
    </row>
    <row r="24" spans="1:8" ht="24" customHeight="1" x14ac:dyDescent="0.2">
      <c r="B24" s="85" t="s">
        <v>77</v>
      </c>
      <c r="C24" s="75">
        <v>2803.3</v>
      </c>
      <c r="D24" s="75">
        <v>3537.98</v>
      </c>
      <c r="E24" s="75">
        <v>0</v>
      </c>
      <c r="F24" s="75">
        <v>2000.62</v>
      </c>
      <c r="G24" s="9"/>
      <c r="H24" s="9"/>
    </row>
    <row r="25" spans="1:8" ht="24" customHeight="1" x14ac:dyDescent="0.2">
      <c r="B25" s="85" t="s">
        <v>78</v>
      </c>
      <c r="C25" s="75">
        <v>19563715.59</v>
      </c>
      <c r="D25" s="75">
        <v>35743551.229999997</v>
      </c>
      <c r="E25" s="75">
        <v>19147586.960000001</v>
      </c>
      <c r="F25" s="75">
        <v>36099373.609999999</v>
      </c>
      <c r="G25" s="9"/>
      <c r="H25" s="9"/>
    </row>
    <row r="26" spans="1:8" ht="24" customHeight="1" x14ac:dyDescent="0.2">
      <c r="B26" s="85" t="s">
        <v>282</v>
      </c>
      <c r="C26" s="75">
        <v>0</v>
      </c>
      <c r="D26" s="75">
        <v>0</v>
      </c>
      <c r="E26" s="75">
        <v>0</v>
      </c>
      <c r="F26" s="75">
        <v>0</v>
      </c>
      <c r="G26" s="9"/>
      <c r="H26" s="9"/>
    </row>
    <row r="27" spans="1:8" ht="24" customHeight="1" thickBot="1" x14ac:dyDescent="0.25">
      <c r="A27" s="11" t="s">
        <v>251</v>
      </c>
      <c r="B27" s="86" t="s">
        <v>79</v>
      </c>
      <c r="C27" s="76">
        <f>SUM(C24:C26)</f>
        <v>19566518.890000001</v>
      </c>
      <c r="D27" s="76">
        <f>SUM(D24:D26)</f>
        <v>35747089.209999993</v>
      </c>
      <c r="E27" s="76">
        <f>SUM(E24:E26)</f>
        <v>19147586.960000001</v>
      </c>
      <c r="F27" s="76">
        <f>SUM(F24:F26)</f>
        <v>36101374.229999997</v>
      </c>
      <c r="G27" s="9"/>
      <c r="H27" s="9"/>
    </row>
    <row r="28" spans="1:8" ht="13.5" thickTop="1" x14ac:dyDescent="0.2">
      <c r="B28" s="3"/>
      <c r="C28" s="83"/>
      <c r="D28" s="83"/>
      <c r="E28" s="83"/>
      <c r="F28" s="83"/>
      <c r="G28" s="9"/>
      <c r="H28" s="9"/>
    </row>
    <row r="29" spans="1:8" ht="24" customHeight="1" thickBot="1" x14ac:dyDescent="0.25">
      <c r="A29" s="11" t="s">
        <v>93</v>
      </c>
      <c r="B29" s="86" t="s">
        <v>252</v>
      </c>
      <c r="C29" s="84">
        <f>E13-C27</f>
        <v>0</v>
      </c>
      <c r="D29" s="84">
        <f>H13-D27</f>
        <v>0</v>
      </c>
      <c r="E29" s="84">
        <f>K13-E27</f>
        <v>0</v>
      </c>
      <c r="F29" s="84">
        <f>N13-F27</f>
        <v>0</v>
      </c>
      <c r="G29" s="9"/>
      <c r="H29" s="9"/>
    </row>
    <row r="30" spans="1:8" ht="13.5" thickTop="1" x14ac:dyDescent="0.2"/>
    <row r="32" spans="1:8" ht="24.75" customHeight="1" thickBot="1" x14ac:dyDescent="0.25">
      <c r="B32" s="663" t="s">
        <v>315</v>
      </c>
      <c r="C32" s="663"/>
    </row>
    <row r="33" spans="2:3" ht="24.75" customHeight="1" thickTop="1" x14ac:dyDescent="0.2">
      <c r="B33" s="89" t="s">
        <v>316</v>
      </c>
      <c r="C33" s="282">
        <v>2585416.7999999998</v>
      </c>
    </row>
    <row r="34" spans="2:3" ht="24.75" customHeight="1" x14ac:dyDescent="0.2">
      <c r="B34" s="281" t="s">
        <v>308</v>
      </c>
      <c r="C34" s="283">
        <f>SUMPRODUCT(-(Reserva!$C$4:$C$1013=Resumo!$B34),-(Reserva!$D$4:$D$1013))</f>
        <v>3093509.1300000004</v>
      </c>
    </row>
    <row r="35" spans="2:3" ht="25.5" x14ac:dyDescent="0.2">
      <c r="B35" s="285" t="s">
        <v>317</v>
      </c>
      <c r="C35" s="283">
        <f>SUMPRODUCT(-(Reserva!$C$4:$C$1013=Resumo!$B35),-(Reserva!$D$4:$D$1013))</f>
        <v>513934.02999999991</v>
      </c>
    </row>
    <row r="36" spans="2:3" ht="24.75" customHeight="1" x14ac:dyDescent="0.2">
      <c r="B36" s="281" t="s">
        <v>313</v>
      </c>
      <c r="C36" s="283">
        <f>SUMPRODUCT(-(Reserva!$C$4:$C$1013=Resumo!$B36),-(Reserva!$D$4:$D$1013))</f>
        <v>82752.670000000013</v>
      </c>
    </row>
    <row r="37" spans="2:3" ht="24.75" customHeight="1" thickBot="1" x14ac:dyDescent="0.25">
      <c r="B37" s="90" t="s">
        <v>314</v>
      </c>
      <c r="C37" s="284">
        <f>C33+C34+C35-C36</f>
        <v>6110107.29</v>
      </c>
    </row>
    <row r="38" spans="2:3" ht="13.5" thickTop="1" x14ac:dyDescent="0.2"/>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topLeftCell="D37" zoomScale="115" zoomScaleNormal="115" zoomScaleSheetLayoutView="100" workbookViewId="0">
      <selection activeCell="I49" sqref="I49:K49"/>
    </sheetView>
  </sheetViews>
  <sheetFormatPr defaultColWidth="17" defaultRowHeight="30" customHeight="1" x14ac:dyDescent="0.2"/>
  <cols>
    <col min="1" max="1" width="3.42578125" style="250" customWidth="1"/>
    <col min="2" max="2" width="15" style="250" customWidth="1"/>
    <col min="3" max="3" width="16.5703125" style="250" customWidth="1"/>
    <col min="4" max="14" width="12.5703125" style="250" customWidth="1"/>
    <col min="15" max="15" width="13.7109375" style="255" bestFit="1" customWidth="1"/>
    <col min="16" max="16" width="2.42578125" style="255" customWidth="1"/>
    <col min="17" max="17" width="12.5703125" style="250" customWidth="1"/>
    <col min="18" max="18" width="14.140625" style="250" customWidth="1"/>
    <col min="19" max="19" width="12.5703125" style="250" customWidth="1"/>
    <col min="20" max="20" width="12.5703125" style="256" customWidth="1"/>
    <col min="21" max="22" width="12.5703125" style="250" customWidth="1"/>
    <col min="23" max="23" width="12" style="250" customWidth="1"/>
    <col min="24" max="24" width="2.28515625" style="250" customWidth="1"/>
    <col min="25" max="25" width="10.7109375" style="250" customWidth="1"/>
    <col min="26" max="26" width="13" style="250" bestFit="1" customWidth="1"/>
    <col min="27" max="16384" width="17" style="250"/>
  </cols>
  <sheetData>
    <row r="1" spans="1:26" s="252" customFormat="1" ht="30.75" customHeight="1" x14ac:dyDescent="0.2">
      <c r="A1" s="666" t="str">
        <f>Capa!A1</f>
        <v>Contrato de Gestão nº. 008/2021 celebrado entre a Secretaria de Justiça e Segurança Pública do Estado de Minas Gerais - SEJUSP e o Instituto Elo</v>
      </c>
      <c r="B1" s="666"/>
      <c r="C1" s="666"/>
      <c r="D1" s="666"/>
      <c r="E1" s="666"/>
      <c r="F1" s="666"/>
      <c r="G1" s="666"/>
      <c r="H1" s="666"/>
      <c r="I1" s="666"/>
      <c r="J1" s="666"/>
      <c r="K1" s="666"/>
      <c r="L1" s="666"/>
      <c r="M1" s="666"/>
      <c r="N1" s="666"/>
      <c r="O1" s="666"/>
      <c r="P1" s="296"/>
      <c r="Q1" s="296"/>
      <c r="R1" s="296"/>
      <c r="S1" s="296"/>
      <c r="T1" s="296"/>
      <c r="U1" s="296"/>
      <c r="V1" s="296"/>
      <c r="W1" s="296"/>
      <c r="X1" s="296"/>
      <c r="Y1" s="296"/>
      <c r="Z1" s="296"/>
    </row>
    <row r="2" spans="1:26" s="252" customFormat="1" ht="18" customHeight="1" x14ac:dyDescent="0.2">
      <c r="A2" s="666" t="str">
        <f>Capa!A3</f>
        <v>10º Relatório Gerencial Financeiro</v>
      </c>
      <c r="B2" s="666"/>
      <c r="C2" s="666"/>
      <c r="D2" s="666"/>
      <c r="E2" s="666"/>
      <c r="F2" s="666"/>
      <c r="G2" s="666"/>
      <c r="H2" s="666"/>
      <c r="I2" s="666"/>
      <c r="J2" s="666"/>
      <c r="K2" s="666"/>
      <c r="L2" s="666"/>
      <c r="M2" s="666"/>
      <c r="N2" s="666"/>
      <c r="O2" s="666"/>
      <c r="P2" s="296"/>
      <c r="Q2" s="296"/>
      <c r="R2" s="296"/>
      <c r="S2" s="296"/>
      <c r="T2" s="296"/>
      <c r="U2" s="296"/>
      <c r="V2" s="296"/>
      <c r="W2" s="296"/>
      <c r="X2" s="296"/>
      <c r="Y2" s="296"/>
      <c r="Z2" s="296"/>
    </row>
    <row r="3" spans="1:26" s="252" customFormat="1" ht="18" customHeight="1" thickBot="1" x14ac:dyDescent="0.25">
      <c r="A3" s="672" t="s">
        <v>287</v>
      </c>
      <c r="B3" s="672"/>
      <c r="C3" s="672"/>
      <c r="D3" s="672"/>
      <c r="E3" s="672"/>
      <c r="F3" s="672"/>
      <c r="G3" s="672"/>
      <c r="H3" s="672"/>
      <c r="I3" s="672"/>
      <c r="J3" s="672"/>
      <c r="K3" s="672"/>
      <c r="L3" s="672"/>
      <c r="M3" s="672"/>
      <c r="N3" s="672"/>
      <c r="O3" s="672"/>
      <c r="P3" s="297"/>
      <c r="Q3" s="297"/>
      <c r="R3" s="297"/>
      <c r="S3" s="297"/>
      <c r="T3" s="297"/>
      <c r="U3" s="297"/>
      <c r="V3" s="297"/>
      <c r="W3" s="297"/>
      <c r="X3" s="297"/>
      <c r="Y3" s="297"/>
      <c r="Z3" s="297"/>
    </row>
    <row r="4" spans="1:26" s="252" customFormat="1" ht="16.5" customHeight="1" thickBot="1" x14ac:dyDescent="0.25">
      <c r="A4" s="111"/>
      <c r="B4" s="111"/>
      <c r="C4" s="679" t="s">
        <v>156</v>
      </c>
      <c r="D4" s="679"/>
      <c r="E4" s="679"/>
      <c r="F4" s="679"/>
      <c r="G4" s="679"/>
      <c r="H4" s="679"/>
      <c r="I4" s="679"/>
      <c r="J4" s="679"/>
      <c r="K4" s="679"/>
      <c r="L4" s="679"/>
      <c r="M4" s="679"/>
      <c r="N4" s="679"/>
      <c r="O4" s="679"/>
    </row>
    <row r="5" spans="1:26" s="252" customFormat="1" ht="11.25" x14ac:dyDescent="0.2">
      <c r="A5" s="673">
        <v>1</v>
      </c>
      <c r="B5" s="667" t="s">
        <v>153</v>
      </c>
      <c r="C5" s="112" t="str">
        <f>Resumo!C4</f>
        <v>Janeiro</v>
      </c>
      <c r="D5" s="112" t="str">
        <f>Resumo!D4</f>
        <v>Fevereiro</v>
      </c>
      <c r="E5" s="112" t="str">
        <f>Resumo!E4</f>
        <v>Março</v>
      </c>
      <c r="F5" s="112" t="str">
        <f>Resumo!F4</f>
        <v>Abril</v>
      </c>
      <c r="G5" s="112" t="str">
        <f>Resumo!G4</f>
        <v>Maio</v>
      </c>
      <c r="H5" s="112" t="str">
        <f>Resumo!H4</f>
        <v>Junho</v>
      </c>
      <c r="I5" s="112" t="str">
        <f>Resumo!I4</f>
        <v>Julho</v>
      </c>
      <c r="J5" s="112" t="str">
        <f>Resumo!J4</f>
        <v>Agosto</v>
      </c>
      <c r="K5" s="112" t="str">
        <f>Resumo!K4</f>
        <v>Setembro</v>
      </c>
      <c r="L5" s="112" t="str">
        <f>Resumo!L4</f>
        <v>Outubro</v>
      </c>
      <c r="M5" s="112" t="str">
        <f>Resumo!M4</f>
        <v>Novembro</v>
      </c>
      <c r="N5" s="112" t="str">
        <f>Resumo!N4</f>
        <v>Dezembro</v>
      </c>
      <c r="O5" s="677" t="s">
        <v>5</v>
      </c>
    </row>
    <row r="6" spans="1:26" s="252" customFormat="1" ht="11.25" x14ac:dyDescent="0.2">
      <c r="A6" s="673"/>
      <c r="B6" s="668"/>
      <c r="C6" s="301">
        <f>Resumo!C5</f>
        <v>44927</v>
      </c>
      <c r="D6" s="301">
        <f>Resumo!D5</f>
        <v>44958</v>
      </c>
      <c r="E6" s="301">
        <f>Resumo!E5</f>
        <v>44986</v>
      </c>
      <c r="F6" s="301">
        <f>Resumo!F5</f>
        <v>45017</v>
      </c>
      <c r="G6" s="301">
        <f>Resumo!G5</f>
        <v>45047</v>
      </c>
      <c r="H6" s="301">
        <f>Resumo!H5</f>
        <v>45078</v>
      </c>
      <c r="I6" s="301">
        <f>Resumo!I5</f>
        <v>45108</v>
      </c>
      <c r="J6" s="301">
        <f>Resumo!J5</f>
        <v>45139</v>
      </c>
      <c r="K6" s="301">
        <f>Resumo!K5</f>
        <v>45170</v>
      </c>
      <c r="L6" s="301">
        <f>Resumo!L5</f>
        <v>45200</v>
      </c>
      <c r="M6" s="301">
        <f>Resumo!M5</f>
        <v>45231</v>
      </c>
      <c r="N6" s="301">
        <f>Resumo!N5</f>
        <v>45261</v>
      </c>
      <c r="O6" s="677"/>
    </row>
    <row r="7" spans="1:26" s="252" customFormat="1" ht="11.25" x14ac:dyDescent="0.2">
      <c r="A7" s="673"/>
      <c r="B7" s="668"/>
      <c r="C7" s="306" t="str">
        <f>Resumo!C6</f>
        <v>a</v>
      </c>
      <c r="D7" s="306" t="str">
        <f>Resumo!D6</f>
        <v>a</v>
      </c>
      <c r="E7" s="306" t="str">
        <f>Resumo!E6</f>
        <v>a</v>
      </c>
      <c r="F7" s="306" t="str">
        <f>Resumo!F6</f>
        <v>a</v>
      </c>
      <c r="G7" s="306" t="str">
        <f>Resumo!G6</f>
        <v>a</v>
      </c>
      <c r="H7" s="306" t="str">
        <f>Resumo!H6</f>
        <v>a</v>
      </c>
      <c r="I7" s="306" t="str">
        <f>Resumo!I6</f>
        <v>a</v>
      </c>
      <c r="J7" s="306" t="str">
        <f>Resumo!J6</f>
        <v>a</v>
      </c>
      <c r="K7" s="306" t="str">
        <f>Resumo!K6</f>
        <v>a</v>
      </c>
      <c r="L7" s="306" t="str">
        <f>Resumo!L6</f>
        <v>a</v>
      </c>
      <c r="M7" s="306" t="str">
        <f>Resumo!M6</f>
        <v>a</v>
      </c>
      <c r="N7" s="306" t="str">
        <f>Resumo!N6</f>
        <v>a</v>
      </c>
      <c r="O7" s="677"/>
    </row>
    <row r="8" spans="1:26" ht="12" thickBot="1" x14ac:dyDescent="0.25">
      <c r="A8" s="674"/>
      <c r="B8" s="669"/>
      <c r="C8" s="302">
        <f>Resumo!C7</f>
        <v>44957</v>
      </c>
      <c r="D8" s="302">
        <f>Resumo!D7</f>
        <v>44985</v>
      </c>
      <c r="E8" s="302">
        <f>Resumo!E7</f>
        <v>45016</v>
      </c>
      <c r="F8" s="302">
        <f>Resumo!F7</f>
        <v>45046</v>
      </c>
      <c r="G8" s="302">
        <f>Resumo!G7</f>
        <v>45077</v>
      </c>
      <c r="H8" s="302">
        <f>Resumo!H7</f>
        <v>45107</v>
      </c>
      <c r="I8" s="302">
        <f>Resumo!I7</f>
        <v>45138</v>
      </c>
      <c r="J8" s="302">
        <f>Resumo!J7</f>
        <v>45169</v>
      </c>
      <c r="K8" s="302">
        <f>Resumo!K7</f>
        <v>45199</v>
      </c>
      <c r="L8" s="302">
        <f>Resumo!L7</f>
        <v>45230</v>
      </c>
      <c r="M8" s="302">
        <f>Resumo!M7</f>
        <v>45260</v>
      </c>
      <c r="N8" s="302">
        <f>Resumo!N7</f>
        <v>45291</v>
      </c>
      <c r="O8" s="678"/>
    </row>
    <row r="9" spans="1:26" ht="11.25" x14ac:dyDescent="0.2">
      <c r="A9" s="116" t="s">
        <v>15</v>
      </c>
      <c r="B9" s="117" t="s">
        <v>33</v>
      </c>
      <c r="C9" s="118"/>
      <c r="D9" s="118"/>
      <c r="E9" s="118"/>
      <c r="F9" s="118"/>
      <c r="G9" s="118"/>
      <c r="H9" s="118"/>
      <c r="I9" s="118"/>
      <c r="J9" s="118"/>
      <c r="K9" s="118"/>
      <c r="L9" s="118"/>
      <c r="M9" s="118"/>
      <c r="N9" s="118"/>
      <c r="O9" s="113"/>
    </row>
    <row r="10" spans="1:26" ht="22.5" x14ac:dyDescent="0.2">
      <c r="A10" s="119" t="s">
        <v>40</v>
      </c>
      <c r="B10" s="62" t="s">
        <v>323</v>
      </c>
      <c r="C10" s="134">
        <v>0</v>
      </c>
      <c r="D10" s="134">
        <v>17026108.77</v>
      </c>
      <c r="E10" s="134">
        <v>0</v>
      </c>
      <c r="F10" s="134">
        <v>14774942.699999999</v>
      </c>
      <c r="G10" s="134">
        <v>0</v>
      </c>
      <c r="H10" s="134"/>
      <c r="I10" s="134">
        <v>16624120.15</v>
      </c>
      <c r="J10" s="134">
        <v>0</v>
      </c>
      <c r="K10" s="134">
        <v>0</v>
      </c>
      <c r="L10" s="134">
        <v>0</v>
      </c>
      <c r="M10" s="134">
        <v>24077990.530000001</v>
      </c>
      <c r="N10" s="134">
        <v>0</v>
      </c>
      <c r="O10" s="120">
        <f>SUM(C10:N10)</f>
        <v>72503162.150000006</v>
      </c>
    </row>
    <row r="11" spans="1:26" ht="22.5" x14ac:dyDescent="0.2">
      <c r="A11" s="119" t="s">
        <v>41</v>
      </c>
      <c r="B11" s="62" t="s">
        <v>324</v>
      </c>
      <c r="C11" s="134">
        <v>0</v>
      </c>
      <c r="D11" s="134">
        <v>0</v>
      </c>
      <c r="E11" s="134">
        <v>0</v>
      </c>
      <c r="F11" s="134">
        <v>0</v>
      </c>
      <c r="G11" s="134">
        <v>0</v>
      </c>
      <c r="H11" s="134">
        <v>0</v>
      </c>
      <c r="I11" s="134">
        <v>0</v>
      </c>
      <c r="J11" s="134">
        <v>0</v>
      </c>
      <c r="K11" s="134">
        <v>0</v>
      </c>
      <c r="L11" s="134">
        <v>0</v>
      </c>
      <c r="M11" s="134">
        <v>0</v>
      </c>
      <c r="N11" s="134">
        <v>0</v>
      </c>
      <c r="O11" s="120">
        <f>SUM(C11:N11)</f>
        <v>0</v>
      </c>
    </row>
    <row r="12" spans="1:26" ht="11.25" x14ac:dyDescent="0.2">
      <c r="A12" s="119" t="s">
        <v>43</v>
      </c>
      <c r="B12" s="62" t="s">
        <v>164</v>
      </c>
      <c r="C12" s="135">
        <v>0</v>
      </c>
      <c r="D12" s="135">
        <v>0</v>
      </c>
      <c r="E12" s="135">
        <v>0</v>
      </c>
      <c r="F12" s="135">
        <v>0</v>
      </c>
      <c r="G12" s="135">
        <v>0</v>
      </c>
      <c r="H12" s="135">
        <v>0</v>
      </c>
      <c r="I12" s="135">
        <v>0</v>
      </c>
      <c r="J12" s="135">
        <v>0</v>
      </c>
      <c r="K12" s="135">
        <v>0</v>
      </c>
      <c r="L12" s="135">
        <v>0</v>
      </c>
      <c r="M12" s="135">
        <v>0</v>
      </c>
      <c r="N12" s="135">
        <v>0</v>
      </c>
      <c r="O12" s="120">
        <f>SUM(C12:N12)</f>
        <v>0</v>
      </c>
    </row>
    <row r="13" spans="1:26" ht="23.25" thickBot="1" x14ac:dyDescent="0.25">
      <c r="A13" s="270" t="s">
        <v>37</v>
      </c>
      <c r="B13" s="271" t="s">
        <v>288</v>
      </c>
      <c r="C13" s="134">
        <v>0</v>
      </c>
      <c r="D13" s="134">
        <v>0</v>
      </c>
      <c r="E13" s="134">
        <v>0</v>
      </c>
      <c r="F13" s="134">
        <v>0</v>
      </c>
      <c r="G13" s="134">
        <v>0</v>
      </c>
      <c r="H13" s="134">
        <v>0</v>
      </c>
      <c r="I13" s="134">
        <v>0</v>
      </c>
      <c r="J13" s="134">
        <v>0</v>
      </c>
      <c r="K13" s="134">
        <v>0</v>
      </c>
      <c r="L13" s="134">
        <v>0</v>
      </c>
      <c r="M13" s="134">
        <v>0</v>
      </c>
      <c r="N13" s="134">
        <v>0</v>
      </c>
      <c r="O13" s="267">
        <f>SUM(C13:N13)</f>
        <v>0</v>
      </c>
    </row>
    <row r="14" spans="1:26" ht="12" thickBot="1" x14ac:dyDescent="0.25">
      <c r="A14" s="670" t="s">
        <v>249</v>
      </c>
      <c r="B14" s="670"/>
      <c r="C14" s="122">
        <f t="shared" ref="C14:H14" si="0">SUM(C10:C13)</f>
        <v>0</v>
      </c>
      <c r="D14" s="122">
        <f t="shared" si="0"/>
        <v>17026108.77</v>
      </c>
      <c r="E14" s="122">
        <f t="shared" si="0"/>
        <v>0</v>
      </c>
      <c r="F14" s="122">
        <f t="shared" si="0"/>
        <v>14774942.699999999</v>
      </c>
      <c r="G14" s="122">
        <f t="shared" si="0"/>
        <v>0</v>
      </c>
      <c r="H14" s="122">
        <f t="shared" si="0"/>
        <v>0</v>
      </c>
      <c r="I14" s="122">
        <f t="shared" ref="I14:N14" si="1">SUM(I10:I13)</f>
        <v>16624120.15</v>
      </c>
      <c r="J14" s="122">
        <f t="shared" si="1"/>
        <v>0</v>
      </c>
      <c r="K14" s="122">
        <f t="shared" si="1"/>
        <v>0</v>
      </c>
      <c r="L14" s="122">
        <f t="shared" si="1"/>
        <v>0</v>
      </c>
      <c r="M14" s="122">
        <f t="shared" si="1"/>
        <v>24077990.530000001</v>
      </c>
      <c r="N14" s="122">
        <f t="shared" si="1"/>
        <v>0</v>
      </c>
      <c r="O14" s="120">
        <f>SUM(C14:N14)</f>
        <v>72503162.150000006</v>
      </c>
    </row>
    <row r="15" spans="1:26" s="252" customFormat="1" ht="12" customHeight="1" thickBot="1" x14ac:dyDescent="0.25">
      <c r="A15" s="123"/>
      <c r="B15" s="124"/>
      <c r="C15" s="179"/>
      <c r="D15" s="179"/>
      <c r="E15" s="179"/>
      <c r="F15" s="179"/>
      <c r="G15" s="179"/>
      <c r="H15" s="179"/>
      <c r="I15" s="179"/>
      <c r="J15" s="179"/>
      <c r="K15" s="179"/>
      <c r="L15" s="179"/>
      <c r="M15" s="179"/>
      <c r="N15" s="179"/>
      <c r="O15" s="179"/>
    </row>
    <row r="16" spans="1:26" ht="24" customHeight="1" thickBot="1" x14ac:dyDescent="0.25">
      <c r="A16" s="114">
        <v>2</v>
      </c>
      <c r="B16" s="115" t="s">
        <v>154</v>
      </c>
      <c r="C16" s="126" t="str">
        <f t="shared" ref="C16:H16" si="2">C5</f>
        <v>Janeiro</v>
      </c>
      <c r="D16" s="126" t="str">
        <f t="shared" si="2"/>
        <v>Fevereiro</v>
      </c>
      <c r="E16" s="126" t="str">
        <f t="shared" si="2"/>
        <v>Março</v>
      </c>
      <c r="F16" s="126" t="str">
        <f t="shared" si="2"/>
        <v>Abril</v>
      </c>
      <c r="G16" s="126" t="str">
        <f t="shared" si="2"/>
        <v>Maio</v>
      </c>
      <c r="H16" s="126" t="str">
        <f t="shared" si="2"/>
        <v>Junho</v>
      </c>
      <c r="I16" s="126" t="str">
        <f t="shared" ref="I16:N16" si="3">I5</f>
        <v>Julho</v>
      </c>
      <c r="J16" s="126" t="str">
        <f t="shared" si="3"/>
        <v>Agosto</v>
      </c>
      <c r="K16" s="126" t="str">
        <f t="shared" si="3"/>
        <v>Setembro</v>
      </c>
      <c r="L16" s="126" t="str">
        <f t="shared" si="3"/>
        <v>Outubro</v>
      </c>
      <c r="M16" s="126" t="str">
        <f t="shared" si="3"/>
        <v>Novembro</v>
      </c>
      <c r="N16" s="126" t="str">
        <f t="shared" si="3"/>
        <v>Dezembro</v>
      </c>
      <c r="O16" s="127" t="str">
        <f>O5</f>
        <v>TOTAL</v>
      </c>
    </row>
    <row r="17" spans="1:26" ht="22.5" x14ac:dyDescent="0.2">
      <c r="A17" s="116" t="s">
        <v>37</v>
      </c>
      <c r="B17" s="117" t="s">
        <v>176</v>
      </c>
      <c r="C17" s="180"/>
      <c r="D17" s="180"/>
      <c r="E17" s="180"/>
      <c r="F17" s="180"/>
      <c r="G17" s="180"/>
      <c r="H17" s="180"/>
      <c r="I17" s="180"/>
      <c r="J17" s="180"/>
      <c r="K17" s="180"/>
      <c r="L17" s="180"/>
      <c r="M17" s="180"/>
      <c r="N17" s="180"/>
      <c r="O17" s="180"/>
    </row>
    <row r="18" spans="1:26" ht="11.25" x14ac:dyDescent="0.2">
      <c r="A18" s="129" t="s">
        <v>11</v>
      </c>
      <c r="B18" s="117" t="s">
        <v>1</v>
      </c>
      <c r="C18" s="54">
        <v>3444570.6</v>
      </c>
      <c r="D18" s="54">
        <v>3444570.6</v>
      </c>
      <c r="E18" s="54">
        <v>3444570.6</v>
      </c>
      <c r="F18" s="54">
        <v>3444570.6</v>
      </c>
      <c r="G18" s="54">
        <v>3444570.6</v>
      </c>
      <c r="H18" s="54">
        <v>3444570.6</v>
      </c>
      <c r="I18" s="54">
        <v>3871680.13</v>
      </c>
      <c r="J18" s="54">
        <v>3871680.13</v>
      </c>
      <c r="K18" s="54">
        <v>3916897.14</v>
      </c>
      <c r="L18" s="54">
        <v>3916897.14</v>
      </c>
      <c r="M18" s="54">
        <v>3916897.14</v>
      </c>
      <c r="N18" s="54">
        <v>3916897.14</v>
      </c>
      <c r="O18" s="120">
        <f>SUM(C18:N18)</f>
        <v>44078372.420000002</v>
      </c>
    </row>
    <row r="19" spans="1:26" ht="11.25" x14ac:dyDescent="0.2">
      <c r="A19" s="129" t="s">
        <v>12</v>
      </c>
      <c r="B19" s="117" t="s">
        <v>7</v>
      </c>
      <c r="C19" s="54">
        <v>0</v>
      </c>
      <c r="D19" s="54">
        <v>0</v>
      </c>
      <c r="E19" s="54">
        <v>0</v>
      </c>
      <c r="F19" s="54">
        <v>0</v>
      </c>
      <c r="G19" s="54">
        <v>0</v>
      </c>
      <c r="H19" s="54">
        <v>0</v>
      </c>
      <c r="I19" s="54">
        <v>0</v>
      </c>
      <c r="J19" s="54">
        <v>0</v>
      </c>
      <c r="K19" s="54">
        <v>0</v>
      </c>
      <c r="L19" s="54">
        <v>0</v>
      </c>
      <c r="M19" s="54">
        <v>0</v>
      </c>
      <c r="N19" s="54">
        <v>0</v>
      </c>
      <c r="O19" s="120">
        <f t="shared" ref="O19:O26" si="4">SUM(C19:N19)</f>
        <v>0</v>
      </c>
    </row>
    <row r="20" spans="1:26" ht="11.25" x14ac:dyDescent="0.2">
      <c r="A20" s="129" t="s">
        <v>13</v>
      </c>
      <c r="B20" s="117" t="s">
        <v>35</v>
      </c>
      <c r="C20" s="54">
        <v>1318105.1000000001</v>
      </c>
      <c r="D20" s="54">
        <v>1318105.1000000001</v>
      </c>
      <c r="E20" s="54">
        <v>1318105.1000000001</v>
      </c>
      <c r="F20" s="54">
        <v>1318105.1000000001</v>
      </c>
      <c r="G20" s="54">
        <v>1318105.1000000001</v>
      </c>
      <c r="H20" s="54">
        <v>1318105.1000000001</v>
      </c>
      <c r="I20" s="54">
        <v>1541737.22</v>
      </c>
      <c r="J20" s="54">
        <v>1541737.22</v>
      </c>
      <c r="K20" s="54">
        <v>1559762.48</v>
      </c>
      <c r="L20" s="54">
        <v>1559762.48</v>
      </c>
      <c r="M20" s="54">
        <v>1559762.48</v>
      </c>
      <c r="N20" s="54">
        <v>1559762.48</v>
      </c>
      <c r="O20" s="120">
        <f t="shared" si="4"/>
        <v>17231154.960000001</v>
      </c>
    </row>
    <row r="21" spans="1:26" ht="11.25" x14ac:dyDescent="0.2">
      <c r="A21" s="129" t="s">
        <v>14</v>
      </c>
      <c r="B21" s="117" t="s">
        <v>36</v>
      </c>
      <c r="C21" s="54">
        <v>279040.98</v>
      </c>
      <c r="D21" s="54">
        <v>279040.98</v>
      </c>
      <c r="E21" s="54">
        <v>279040.98</v>
      </c>
      <c r="F21" s="54">
        <v>279040.98</v>
      </c>
      <c r="G21" s="54">
        <v>279040.98</v>
      </c>
      <c r="H21" s="54">
        <v>279040.98</v>
      </c>
      <c r="I21" s="54">
        <v>635879.6</v>
      </c>
      <c r="J21" s="54">
        <v>635879.6</v>
      </c>
      <c r="K21" s="54">
        <v>637796.13</v>
      </c>
      <c r="L21" s="54">
        <v>637796.13</v>
      </c>
      <c r="M21" s="54">
        <v>637796.13</v>
      </c>
      <c r="N21" s="54">
        <v>637796.13</v>
      </c>
      <c r="O21" s="120">
        <f t="shared" si="4"/>
        <v>5497189.5999999996</v>
      </c>
    </row>
    <row r="22" spans="1:26" ht="12.75" customHeight="1" x14ac:dyDescent="0.2">
      <c r="A22" s="671" t="s">
        <v>51</v>
      </c>
      <c r="B22" s="671"/>
      <c r="C22" s="130">
        <f t="shared" ref="C22:H22" si="5">SUM(C18:C21)</f>
        <v>5041716.68</v>
      </c>
      <c r="D22" s="130">
        <f t="shared" si="5"/>
        <v>5041716.68</v>
      </c>
      <c r="E22" s="130">
        <f t="shared" si="5"/>
        <v>5041716.68</v>
      </c>
      <c r="F22" s="130">
        <f t="shared" si="5"/>
        <v>5041716.68</v>
      </c>
      <c r="G22" s="130">
        <f t="shared" si="5"/>
        <v>5041716.68</v>
      </c>
      <c r="H22" s="130">
        <f t="shared" si="5"/>
        <v>5041716.68</v>
      </c>
      <c r="I22" s="130">
        <f t="shared" ref="I22:N22" si="6">SUM(I18:I21)</f>
        <v>6049296.9499999993</v>
      </c>
      <c r="J22" s="130">
        <f t="shared" si="6"/>
        <v>6049296.9499999993</v>
      </c>
      <c r="K22" s="130">
        <f t="shared" si="6"/>
        <v>6114455.75</v>
      </c>
      <c r="L22" s="130">
        <f t="shared" si="6"/>
        <v>6114455.75</v>
      </c>
      <c r="M22" s="130">
        <f t="shared" si="6"/>
        <v>6114455.75</v>
      </c>
      <c r="N22" s="130">
        <f t="shared" si="6"/>
        <v>6114455.75</v>
      </c>
      <c r="O22" s="130">
        <f t="shared" si="4"/>
        <v>66806716.980000004</v>
      </c>
    </row>
    <row r="23" spans="1:26" ht="11.25" x14ac:dyDescent="0.2">
      <c r="A23" s="116" t="s">
        <v>38</v>
      </c>
      <c r="B23" s="117" t="s">
        <v>264</v>
      </c>
      <c r="C23" s="54">
        <v>2537379.81</v>
      </c>
      <c r="D23" s="54">
        <v>1975054.81</v>
      </c>
      <c r="E23" s="54">
        <v>1975554.81</v>
      </c>
      <c r="F23" s="54">
        <v>1971554.81</v>
      </c>
      <c r="G23" s="54">
        <v>1991554.81</v>
      </c>
      <c r="H23" s="54">
        <v>1971554.81</v>
      </c>
      <c r="I23" s="54">
        <v>5815007.8499999996</v>
      </c>
      <c r="J23" s="54">
        <v>2305460.71</v>
      </c>
      <c r="K23" s="54">
        <v>2973660.71</v>
      </c>
      <c r="L23" s="54">
        <v>2328860.71</v>
      </c>
      <c r="M23" s="54">
        <v>1961960.71</v>
      </c>
      <c r="N23" s="54">
        <v>2009460.71</v>
      </c>
      <c r="O23" s="120">
        <f t="shared" si="4"/>
        <v>29817065.260000005</v>
      </c>
    </row>
    <row r="24" spans="1:26" ht="22.5" x14ac:dyDescent="0.2">
      <c r="A24" s="116" t="s">
        <v>39</v>
      </c>
      <c r="B24" s="117" t="s">
        <v>141</v>
      </c>
      <c r="C24" s="54">
        <v>0</v>
      </c>
      <c r="D24" s="54">
        <v>0</v>
      </c>
      <c r="E24" s="54">
        <v>0</v>
      </c>
      <c r="F24" s="54">
        <v>0</v>
      </c>
      <c r="G24" s="54">
        <v>0</v>
      </c>
      <c r="H24" s="54">
        <v>0</v>
      </c>
      <c r="I24" s="54">
        <v>2819800</v>
      </c>
      <c r="J24" s="54">
        <v>0</v>
      </c>
      <c r="K24" s="54">
        <v>0</v>
      </c>
      <c r="L24" s="54">
        <v>0</v>
      </c>
      <c r="M24" s="54">
        <v>0</v>
      </c>
      <c r="N24" s="54">
        <v>0</v>
      </c>
      <c r="O24" s="120">
        <f t="shared" si="4"/>
        <v>2819800</v>
      </c>
    </row>
    <row r="25" spans="1:26" ht="34.5" thickBot="1" x14ac:dyDescent="0.25">
      <c r="A25" s="263" t="s">
        <v>311</v>
      </c>
      <c r="B25" s="264" t="s">
        <v>308</v>
      </c>
      <c r="C25" s="419">
        <v>0</v>
      </c>
      <c r="D25" s="419">
        <v>0</v>
      </c>
      <c r="E25" s="419">
        <v>0</v>
      </c>
      <c r="F25" s="419">
        <v>0</v>
      </c>
      <c r="G25" s="419">
        <v>0</v>
      </c>
      <c r="H25" s="419">
        <v>0</v>
      </c>
      <c r="I25" s="419">
        <v>0</v>
      </c>
      <c r="J25" s="419">
        <v>0</v>
      </c>
      <c r="K25" s="419">
        <v>0</v>
      </c>
      <c r="L25" s="265">
        <v>0</v>
      </c>
      <c r="M25" s="265">
        <v>0</v>
      </c>
      <c r="N25" s="265">
        <v>0</v>
      </c>
      <c r="O25" s="267">
        <f t="shared" si="4"/>
        <v>0</v>
      </c>
    </row>
    <row r="26" spans="1:26" ht="12" thickBot="1" x14ac:dyDescent="0.25">
      <c r="A26" s="132" t="s">
        <v>248</v>
      </c>
      <c r="B26" s="133"/>
      <c r="C26" s="122">
        <f t="shared" ref="C26:H26" si="7">SUM(C22:C25)</f>
        <v>7579096.4900000002</v>
      </c>
      <c r="D26" s="122">
        <f t="shared" si="7"/>
        <v>7016771.4900000002</v>
      </c>
      <c r="E26" s="122">
        <f t="shared" si="7"/>
        <v>7017271.4900000002</v>
      </c>
      <c r="F26" s="122">
        <f t="shared" si="7"/>
        <v>7013271.4900000002</v>
      </c>
      <c r="G26" s="122">
        <f t="shared" si="7"/>
        <v>7033271.4900000002</v>
      </c>
      <c r="H26" s="122">
        <f t="shared" si="7"/>
        <v>7013271.4900000002</v>
      </c>
      <c r="I26" s="122">
        <f t="shared" ref="I26:N26" si="8">SUM(I22:I25)</f>
        <v>14684104.799999999</v>
      </c>
      <c r="J26" s="122">
        <f t="shared" si="8"/>
        <v>8354757.6599999992</v>
      </c>
      <c r="K26" s="122">
        <f t="shared" si="8"/>
        <v>9088116.4600000009</v>
      </c>
      <c r="L26" s="122">
        <f t="shared" si="8"/>
        <v>8443316.4600000009</v>
      </c>
      <c r="M26" s="122">
        <f t="shared" si="8"/>
        <v>8076416.46</v>
      </c>
      <c r="N26" s="122">
        <f t="shared" si="8"/>
        <v>8123916.46</v>
      </c>
      <c r="O26" s="122">
        <f t="shared" si="4"/>
        <v>99443582.23999998</v>
      </c>
    </row>
    <row r="27" spans="1:26" ht="12.75" customHeight="1" thickBot="1" x14ac:dyDescent="0.25">
      <c r="A27" s="247"/>
      <c r="B27" s="248"/>
      <c r="C27" s="227"/>
      <c r="D27" s="227"/>
      <c r="E27" s="227"/>
      <c r="F27" s="227"/>
      <c r="G27" s="227"/>
      <c r="H27" s="227"/>
      <c r="I27" s="227"/>
      <c r="J27" s="227"/>
      <c r="K27" s="227"/>
      <c r="L27" s="227"/>
      <c r="M27" s="227"/>
      <c r="N27" s="227"/>
      <c r="O27" s="227"/>
      <c r="P27" s="227"/>
      <c r="Q27" s="227"/>
      <c r="R27" s="227"/>
      <c r="S27" s="227"/>
      <c r="T27" s="227"/>
      <c r="U27" s="227"/>
      <c r="V27" s="227"/>
      <c r="W27" s="227"/>
      <c r="X27" s="227"/>
      <c r="Y27" s="249"/>
      <c r="Z27" s="227"/>
    </row>
    <row r="28" spans="1:26" ht="12.75" customHeight="1" thickBot="1" x14ac:dyDescent="0.25">
      <c r="A28" s="565"/>
      <c r="B28" s="566"/>
      <c r="C28" s="679" t="s">
        <v>157</v>
      </c>
      <c r="D28" s="679"/>
      <c r="E28" s="679"/>
      <c r="F28" s="679"/>
      <c r="G28" s="679"/>
      <c r="H28" s="679"/>
      <c r="I28" s="679"/>
      <c r="J28" s="679"/>
      <c r="K28" s="679"/>
      <c r="L28" s="679"/>
      <c r="M28" s="679"/>
      <c r="N28" s="679"/>
      <c r="O28" s="679"/>
      <c r="P28" s="137"/>
      <c r="Q28" s="676" t="s">
        <v>285</v>
      </c>
      <c r="R28" s="676" t="s">
        <v>155</v>
      </c>
      <c r="S28" s="227"/>
      <c r="T28" s="227"/>
      <c r="U28" s="227"/>
      <c r="V28" s="227"/>
      <c r="W28" s="227"/>
      <c r="X28" s="227"/>
      <c r="Y28" s="249"/>
      <c r="Z28" s="227"/>
    </row>
    <row r="29" spans="1:26" ht="12.75" customHeight="1" x14ac:dyDescent="0.2">
      <c r="A29" s="675">
        <v>1</v>
      </c>
      <c r="B29" s="667" t="s">
        <v>153</v>
      </c>
      <c r="C29" s="112" t="str">
        <f>Resumo!C4</f>
        <v>Janeiro</v>
      </c>
      <c r="D29" s="112" t="str">
        <f>Resumo!D4</f>
        <v>Fevereiro</v>
      </c>
      <c r="E29" s="112" t="str">
        <f>Resumo!E4</f>
        <v>Março</v>
      </c>
      <c r="F29" s="112" t="str">
        <f>Resumo!F4</f>
        <v>Abril</v>
      </c>
      <c r="G29" s="112" t="str">
        <f>Resumo!G4</f>
        <v>Maio</v>
      </c>
      <c r="H29" s="112" t="str">
        <f>Resumo!H4</f>
        <v>Junho</v>
      </c>
      <c r="I29" s="112" t="str">
        <f>Resumo!I4</f>
        <v>Julho</v>
      </c>
      <c r="J29" s="112" t="str">
        <f>Resumo!J4</f>
        <v>Agosto</v>
      </c>
      <c r="K29" s="112" t="str">
        <f>Resumo!K4</f>
        <v>Setembro</v>
      </c>
      <c r="L29" s="112" t="str">
        <f>Resumo!L4</f>
        <v>Outubro</v>
      </c>
      <c r="M29" s="112" t="str">
        <f>Resumo!M4</f>
        <v>Novembro</v>
      </c>
      <c r="N29" s="112" t="str">
        <f>Resumo!N4</f>
        <v>Dezembro</v>
      </c>
      <c r="O29" s="677" t="s">
        <v>5</v>
      </c>
      <c r="P29" s="113"/>
      <c r="Q29" s="677"/>
      <c r="R29" s="677"/>
      <c r="T29" s="250"/>
    </row>
    <row r="30" spans="1:26" ht="12.75" customHeight="1" x14ac:dyDescent="0.2">
      <c r="A30" s="673"/>
      <c r="B30" s="668"/>
      <c r="C30" s="301">
        <f>Resumo!C5</f>
        <v>44927</v>
      </c>
      <c r="D30" s="301">
        <f>Resumo!D5</f>
        <v>44958</v>
      </c>
      <c r="E30" s="301">
        <f>Resumo!E5</f>
        <v>44986</v>
      </c>
      <c r="F30" s="301">
        <f>Resumo!F5</f>
        <v>45017</v>
      </c>
      <c r="G30" s="301">
        <f>Resumo!G5</f>
        <v>45047</v>
      </c>
      <c r="H30" s="301">
        <f>Resumo!H5</f>
        <v>45078</v>
      </c>
      <c r="I30" s="301">
        <f>Resumo!I5</f>
        <v>45108</v>
      </c>
      <c r="J30" s="301">
        <f>Resumo!J5</f>
        <v>45139</v>
      </c>
      <c r="K30" s="301">
        <f>Resumo!K5</f>
        <v>45170</v>
      </c>
      <c r="L30" s="301">
        <f>Resumo!L5</f>
        <v>45200</v>
      </c>
      <c r="M30" s="301">
        <f>Resumo!M5</f>
        <v>45231</v>
      </c>
      <c r="N30" s="301">
        <f>Resumo!N5</f>
        <v>45261</v>
      </c>
      <c r="O30" s="677"/>
      <c r="P30" s="113"/>
      <c r="Q30" s="677"/>
      <c r="R30" s="677"/>
      <c r="T30" s="250"/>
    </row>
    <row r="31" spans="1:26" ht="12.75" customHeight="1" x14ac:dyDescent="0.2">
      <c r="A31" s="673"/>
      <c r="B31" s="668"/>
      <c r="C31" s="306" t="str">
        <f>Resumo!C6</f>
        <v>a</v>
      </c>
      <c r="D31" s="306" t="str">
        <f>Resumo!D6</f>
        <v>a</v>
      </c>
      <c r="E31" s="306" t="str">
        <f>Resumo!E6</f>
        <v>a</v>
      </c>
      <c r="F31" s="306" t="str">
        <f>Resumo!F6</f>
        <v>a</v>
      </c>
      <c r="G31" s="306" t="str">
        <f>Resumo!G6</f>
        <v>a</v>
      </c>
      <c r="H31" s="306" t="str">
        <f>Resumo!H6</f>
        <v>a</v>
      </c>
      <c r="I31" s="306" t="str">
        <f>Resumo!I6</f>
        <v>a</v>
      </c>
      <c r="J31" s="306" t="str">
        <f>Resumo!J6</f>
        <v>a</v>
      </c>
      <c r="K31" s="306" t="str">
        <f>Resumo!K6</f>
        <v>a</v>
      </c>
      <c r="L31" s="306" t="str">
        <f>Resumo!L6</f>
        <v>a</v>
      </c>
      <c r="M31" s="306" t="str">
        <f>Resumo!M6</f>
        <v>a</v>
      </c>
      <c r="N31" s="306" t="str">
        <f>Resumo!N6</f>
        <v>a</v>
      </c>
      <c r="O31" s="677"/>
      <c r="P31" s="113"/>
      <c r="Q31" s="677"/>
      <c r="R31" s="677"/>
      <c r="T31" s="250"/>
    </row>
    <row r="32" spans="1:26" s="252" customFormat="1" ht="15.75" thickBot="1" x14ac:dyDescent="0.25">
      <c r="A32" s="674"/>
      <c r="B32" s="669"/>
      <c r="C32" s="302">
        <f>Resumo!C7</f>
        <v>44957</v>
      </c>
      <c r="D32" s="302">
        <f>Resumo!D7</f>
        <v>44985</v>
      </c>
      <c r="E32" s="302">
        <f>Resumo!E7</f>
        <v>45016</v>
      </c>
      <c r="F32" s="302">
        <f>Resumo!F7</f>
        <v>45046</v>
      </c>
      <c r="G32" s="302">
        <f>Resumo!G7</f>
        <v>45077</v>
      </c>
      <c r="H32" s="302">
        <f>Resumo!H7</f>
        <v>45107</v>
      </c>
      <c r="I32" s="302">
        <f>Resumo!I7</f>
        <v>45138</v>
      </c>
      <c r="J32" s="302">
        <f>Resumo!J7</f>
        <v>45169</v>
      </c>
      <c r="K32" s="302">
        <f>Resumo!K7</f>
        <v>45199</v>
      </c>
      <c r="L32" s="302">
        <f>Resumo!L7</f>
        <v>45230</v>
      </c>
      <c r="M32" s="302">
        <f>Resumo!M7</f>
        <v>45260</v>
      </c>
      <c r="N32" s="302">
        <f>Resumo!N7</f>
        <v>45291</v>
      </c>
      <c r="O32" s="678"/>
      <c r="P32" s="113"/>
      <c r="Q32" s="678"/>
      <c r="R32" s="678"/>
      <c r="S32" s="253"/>
      <c r="T32" s="254"/>
    </row>
    <row r="33" spans="1:20" ht="39" customHeight="1" x14ac:dyDescent="0.2">
      <c r="A33" s="116" t="s">
        <v>15</v>
      </c>
      <c r="B33" s="117" t="s">
        <v>33</v>
      </c>
      <c r="C33" s="118"/>
      <c r="D33" s="118"/>
      <c r="E33" s="118"/>
      <c r="F33" s="118"/>
      <c r="G33" s="118"/>
      <c r="H33" s="118"/>
      <c r="I33" s="118"/>
      <c r="J33" s="118"/>
      <c r="K33" s="118"/>
      <c r="L33" s="118"/>
      <c r="M33" s="118"/>
      <c r="N33" s="118"/>
      <c r="O33" s="118"/>
      <c r="P33" s="118"/>
      <c r="Q33" s="113"/>
      <c r="R33" s="113"/>
    </row>
    <row r="34" spans="1:20" ht="22.5" x14ac:dyDescent="0.2">
      <c r="A34" s="119" t="s">
        <v>40</v>
      </c>
      <c r="B34" s="62" t="s">
        <v>323</v>
      </c>
      <c r="C34" s="118">
        <f>'Analítico Cp.'!C11</f>
        <v>0</v>
      </c>
      <c r="D34" s="118">
        <f>'Analítico Cp.'!D11</f>
        <v>17026108.77</v>
      </c>
      <c r="E34" s="118">
        <f>'Analítico Cp.'!E11</f>
        <v>0</v>
      </c>
      <c r="F34" s="118">
        <f>'Analítico Cp.'!F11</f>
        <v>0</v>
      </c>
      <c r="G34" s="118">
        <f>'Analítico Cp.'!G11</f>
        <v>14774942.699999999</v>
      </c>
      <c r="H34" s="118">
        <f>'Analítico Cp.'!H11</f>
        <v>0</v>
      </c>
      <c r="I34" s="118">
        <f>'Analítico Cp.'!I11</f>
        <v>0</v>
      </c>
      <c r="J34" s="118">
        <f>'Analítico Cp.'!J11</f>
        <v>0</v>
      </c>
      <c r="K34" s="118">
        <f>'Analítico Cp.'!K11</f>
        <v>0</v>
      </c>
      <c r="L34" s="118">
        <f>'Analítico Cp.'!L11</f>
        <v>16624120.15</v>
      </c>
      <c r="M34" s="118">
        <f>'Analítico Cp.'!M11</f>
        <v>24077990.530000001</v>
      </c>
      <c r="N34" s="118">
        <f>'Analítico Cp.'!N11</f>
        <v>0</v>
      </c>
      <c r="O34" s="120">
        <f>SUM(C34:N34)</f>
        <v>72503162.150000006</v>
      </c>
      <c r="P34" s="118"/>
      <c r="Q34" s="147">
        <f>IF(O10=0,"-",O34/O10)</f>
        <v>1</v>
      </c>
      <c r="R34" s="118">
        <f>O10-O34</f>
        <v>0</v>
      </c>
      <c r="S34" s="257"/>
    </row>
    <row r="35" spans="1:20" ht="22.5" x14ac:dyDescent="0.2">
      <c r="A35" s="119" t="s">
        <v>41</v>
      </c>
      <c r="B35" s="62" t="s">
        <v>324</v>
      </c>
      <c r="C35" s="118">
        <f>'Analítico Cp.'!C12</f>
        <v>0</v>
      </c>
      <c r="D35" s="118">
        <f>'Analítico Cp.'!D12</f>
        <v>0</v>
      </c>
      <c r="E35" s="118">
        <f>'Analítico Cp.'!E12</f>
        <v>4200</v>
      </c>
      <c r="F35" s="118">
        <f>'Analítico Cp.'!F12</f>
        <v>0</v>
      </c>
      <c r="G35" s="118">
        <f>'Analítico Cp.'!G12</f>
        <v>4450</v>
      </c>
      <c r="H35" s="118">
        <f>'Analítico Cp.'!H12</f>
        <v>0</v>
      </c>
      <c r="I35" s="118">
        <f>'Analítico Cp.'!I12</f>
        <v>0.29000000000000004</v>
      </c>
      <c r="J35" s="118">
        <f>'Analítico Cp.'!J12</f>
        <v>1.05</v>
      </c>
      <c r="K35" s="118">
        <f>'Analítico Cp.'!K12</f>
        <v>1.38</v>
      </c>
      <c r="L35" s="118">
        <f>'Analítico Cp.'!L12</f>
        <v>0</v>
      </c>
      <c r="M35" s="118">
        <f>'Analítico Cp.'!M12</f>
        <v>0</v>
      </c>
      <c r="N35" s="118">
        <f>'Analítico Cp.'!N12</f>
        <v>0</v>
      </c>
      <c r="O35" s="120">
        <f>SUM(C35:N35)</f>
        <v>8652.7199999999993</v>
      </c>
      <c r="P35" s="118"/>
      <c r="Q35" s="147" t="str">
        <f>IF(O11=0,"-",O35/O11)</f>
        <v>-</v>
      </c>
      <c r="R35" s="118">
        <f>O11-O35</f>
        <v>-8652.7199999999993</v>
      </c>
      <c r="S35" s="257"/>
    </row>
    <row r="36" spans="1:20" ht="11.25" x14ac:dyDescent="0.2">
      <c r="A36" s="119" t="s">
        <v>43</v>
      </c>
      <c r="B36" s="62" t="s">
        <v>164</v>
      </c>
      <c r="C36" s="121">
        <f>'Analítico Cp.'!C13</f>
        <v>350</v>
      </c>
      <c r="D36" s="121">
        <f>'Analítico Cp.'!D13</f>
        <v>0</v>
      </c>
      <c r="E36" s="121">
        <f>'Analítico Cp.'!E13</f>
        <v>1.3</v>
      </c>
      <c r="F36" s="121">
        <f>'Analítico Cp.'!F13</f>
        <v>30.61</v>
      </c>
      <c r="G36" s="121">
        <f>'Analítico Cp.'!G13</f>
        <v>0</v>
      </c>
      <c r="H36" s="121">
        <f>'Analítico Cp.'!H13</f>
        <v>0</v>
      </c>
      <c r="I36" s="121">
        <f>'Analítico Cp.'!I13</f>
        <v>0</v>
      </c>
      <c r="J36" s="121">
        <f>'Analítico Cp.'!J13</f>
        <v>0</v>
      </c>
      <c r="K36" s="121">
        <f>'Analítico Cp.'!K13</f>
        <v>0</v>
      </c>
      <c r="L36" s="121">
        <f>'Analítico Cp.'!L13</f>
        <v>0</v>
      </c>
      <c r="M36" s="121">
        <f>'Analítico Cp.'!M13</f>
        <v>656.18000000000006</v>
      </c>
      <c r="N36" s="121">
        <f>'Analítico Cp.'!N13</f>
        <v>501.8</v>
      </c>
      <c r="O36" s="165">
        <f>SUM(C36:N36)</f>
        <v>1539.89</v>
      </c>
      <c r="P36" s="118"/>
      <c r="Q36" s="148" t="str">
        <f>IF(O12=0,"-",O36/O12)</f>
        <v>-</v>
      </c>
      <c r="R36" s="121">
        <f>O12-O36</f>
        <v>-1539.89</v>
      </c>
    </row>
    <row r="37" spans="1:20" ht="23.25" thickBot="1" x14ac:dyDescent="0.25">
      <c r="A37" s="270" t="s">
        <v>37</v>
      </c>
      <c r="B37" s="271" t="s">
        <v>288</v>
      </c>
      <c r="C37" s="118">
        <f>'Analítico Cp.'!C14</f>
        <v>10907.33</v>
      </c>
      <c r="D37" s="118">
        <f>'Analítico Cp.'!D14</f>
        <v>185406.27</v>
      </c>
      <c r="E37" s="118">
        <f>'Analítico Cp.'!E14</f>
        <v>218417.72</v>
      </c>
      <c r="F37" s="118">
        <f>'Analítico Cp.'!F14</f>
        <v>141593.81</v>
      </c>
      <c r="G37" s="118">
        <f>'Analítico Cp.'!G14</f>
        <v>373397.66</v>
      </c>
      <c r="H37" s="118">
        <f>'Analítico Cp.'!H14</f>
        <v>424837.32</v>
      </c>
      <c r="I37" s="118">
        <f>'Analítico Cp.'!I14</f>
        <v>354987.01</v>
      </c>
      <c r="J37" s="118">
        <f>'Analítico Cp.'!J14</f>
        <v>335387.98</v>
      </c>
      <c r="K37" s="118">
        <f>'Analítico Cp.'!K14</f>
        <v>219622.72</v>
      </c>
      <c r="L37" s="118">
        <f>'Analítico Cp.'!L14</f>
        <v>306569.01</v>
      </c>
      <c r="M37" s="118">
        <f>'Analítico Cp.'!M14</f>
        <v>252316.63</v>
      </c>
      <c r="N37" s="118">
        <f>'Analítico Cp.'!N14</f>
        <v>168083.6</v>
      </c>
      <c r="O37" s="120">
        <f>SUM(C37:N37)</f>
        <v>2991527.06</v>
      </c>
      <c r="P37" s="118"/>
      <c r="Q37" s="147" t="str">
        <f>IF(O13=0,"-",O37/O13)</f>
        <v>-</v>
      </c>
      <c r="R37" s="118">
        <f>O13-O37</f>
        <v>-2991527.06</v>
      </c>
    </row>
    <row r="38" spans="1:20" ht="12" thickBot="1" x14ac:dyDescent="0.25">
      <c r="A38" s="670" t="s">
        <v>249</v>
      </c>
      <c r="B38" s="670"/>
      <c r="C38" s="122">
        <f t="shared" ref="C38:H38" si="9">SUM(C34:C37)</f>
        <v>11257.33</v>
      </c>
      <c r="D38" s="122">
        <f t="shared" si="9"/>
        <v>17211515.039999999</v>
      </c>
      <c r="E38" s="122">
        <f t="shared" si="9"/>
        <v>222619.02</v>
      </c>
      <c r="F38" s="122">
        <f t="shared" si="9"/>
        <v>141624.41999999998</v>
      </c>
      <c r="G38" s="122">
        <f t="shared" si="9"/>
        <v>15152790.359999999</v>
      </c>
      <c r="H38" s="122">
        <f t="shared" si="9"/>
        <v>424837.32</v>
      </c>
      <c r="I38" s="122">
        <f t="shared" ref="I38:N38" si="10">SUM(I34:I37)</f>
        <v>354987.3</v>
      </c>
      <c r="J38" s="122">
        <f t="shared" si="10"/>
        <v>335389.02999999997</v>
      </c>
      <c r="K38" s="122">
        <f t="shared" si="10"/>
        <v>219624.1</v>
      </c>
      <c r="L38" s="122">
        <f t="shared" si="10"/>
        <v>16930689.16</v>
      </c>
      <c r="M38" s="122">
        <f t="shared" si="10"/>
        <v>24330963.34</v>
      </c>
      <c r="N38" s="122">
        <f t="shared" si="10"/>
        <v>168585.4</v>
      </c>
      <c r="O38" s="122">
        <f>SUM(C38:N38)</f>
        <v>75504881.820000008</v>
      </c>
      <c r="P38" s="120"/>
      <c r="Q38" s="146">
        <f>IF(O14=0,"-",O38/O14)</f>
        <v>1.0414012241809512</v>
      </c>
      <c r="R38" s="122">
        <f>O14-O38</f>
        <v>-3001719.6700000018</v>
      </c>
    </row>
    <row r="39" spans="1:20" ht="12" customHeight="1" thickBot="1" x14ac:dyDescent="0.25">
      <c r="A39" s="123"/>
      <c r="B39" s="124"/>
      <c r="C39" s="125"/>
      <c r="D39" s="125"/>
      <c r="E39" s="125"/>
      <c r="F39" s="125"/>
      <c r="G39" s="125"/>
      <c r="H39" s="125"/>
      <c r="I39" s="125"/>
      <c r="J39" s="125"/>
      <c r="K39" s="125"/>
      <c r="L39" s="125"/>
      <c r="M39" s="125"/>
      <c r="N39" s="125"/>
      <c r="O39" s="125"/>
      <c r="P39" s="138"/>
      <c r="Q39" s="125"/>
      <c r="R39" s="125"/>
    </row>
    <row r="40" spans="1:20" s="252" customFormat="1" ht="23.25" thickBot="1" x14ac:dyDescent="0.25">
      <c r="A40" s="114">
        <v>2</v>
      </c>
      <c r="B40" s="115" t="s">
        <v>154</v>
      </c>
      <c r="C40" s="126" t="str">
        <f t="shared" ref="C40:H40" si="11">C29</f>
        <v>Janeiro</v>
      </c>
      <c r="D40" s="126" t="str">
        <f t="shared" si="11"/>
        <v>Fevereiro</v>
      </c>
      <c r="E40" s="126" t="str">
        <f t="shared" si="11"/>
        <v>Março</v>
      </c>
      <c r="F40" s="126" t="str">
        <f t="shared" si="11"/>
        <v>Abril</v>
      </c>
      <c r="G40" s="126" t="str">
        <f t="shared" si="11"/>
        <v>Maio</v>
      </c>
      <c r="H40" s="126" t="str">
        <f t="shared" si="11"/>
        <v>Junho</v>
      </c>
      <c r="I40" s="126" t="str">
        <f t="shared" ref="I40:N40" si="12">I29</f>
        <v>Julho</v>
      </c>
      <c r="J40" s="126" t="str">
        <f t="shared" si="12"/>
        <v>Agosto</v>
      </c>
      <c r="K40" s="126" t="str">
        <f t="shared" si="12"/>
        <v>Setembro</v>
      </c>
      <c r="L40" s="126" t="str">
        <f t="shared" si="12"/>
        <v>Outubro</v>
      </c>
      <c r="M40" s="126" t="str">
        <f t="shared" si="12"/>
        <v>Novembro</v>
      </c>
      <c r="N40" s="126" t="str">
        <f t="shared" si="12"/>
        <v>Dezembro</v>
      </c>
      <c r="O40" s="126" t="str">
        <f>O29</f>
        <v>TOTAL</v>
      </c>
      <c r="P40" s="112"/>
      <c r="Q40" s="127" t="str">
        <f>Q28</f>
        <v>Realizado
(/) Previsto</v>
      </c>
      <c r="R40" s="127" t="str">
        <f>R28</f>
        <v>Previsto
(-) Realizado</v>
      </c>
      <c r="T40" s="258"/>
    </row>
    <row r="41" spans="1:20" ht="21" customHeight="1" x14ac:dyDescent="0.2">
      <c r="A41" s="116" t="s">
        <v>37</v>
      </c>
      <c r="B41" s="117" t="s">
        <v>176</v>
      </c>
      <c r="C41" s="128"/>
      <c r="D41" s="128"/>
      <c r="E41" s="128"/>
      <c r="F41" s="128"/>
      <c r="G41" s="128"/>
      <c r="H41" s="128"/>
      <c r="I41" s="128"/>
      <c r="J41" s="128"/>
      <c r="K41" s="128"/>
      <c r="L41" s="128"/>
      <c r="M41" s="128"/>
      <c r="N41" s="128"/>
      <c r="O41" s="128"/>
      <c r="P41" s="128"/>
      <c r="Q41" s="128"/>
      <c r="R41" s="128"/>
    </row>
    <row r="42" spans="1:20" ht="11.25" x14ac:dyDescent="0.2">
      <c r="A42" s="129" t="s">
        <v>11</v>
      </c>
      <c r="B42" s="117" t="s">
        <v>1</v>
      </c>
      <c r="C42" s="564">
        <f>'Analítico Cp.'!C28</f>
        <v>2727256.669999999</v>
      </c>
      <c r="D42" s="118">
        <f>'Analítico Cp.'!D28</f>
        <v>2649094.2999999993</v>
      </c>
      <c r="E42" s="118">
        <f>'Analítico Cp.'!E28</f>
        <v>2710971.2899999996</v>
      </c>
      <c r="F42" s="118">
        <f>'Analítico Cp.'!F28</f>
        <v>2787428.0399999996</v>
      </c>
      <c r="G42" s="118">
        <f>'Analítico Cp.'!G28</f>
        <v>2901019.2800000003</v>
      </c>
      <c r="H42" s="118">
        <f>'Analítico Cp.'!H28</f>
        <v>2871922.41</v>
      </c>
      <c r="I42" s="118">
        <f>'Analítico Cp.'!I28</f>
        <v>2662033.2000000007</v>
      </c>
      <c r="J42" s="118">
        <f>'Analítico Cp.'!J28</f>
        <v>2909998.9400000004</v>
      </c>
      <c r="K42" s="118">
        <f>'Analítico Cp.'!K28</f>
        <v>3027820.58</v>
      </c>
      <c r="L42" s="118">
        <f>'Analítico Cp.'!L28</f>
        <v>3001845.7199999997</v>
      </c>
      <c r="M42" s="118">
        <f>'Analítico Cp.'!M28</f>
        <v>3391103.4000000004</v>
      </c>
      <c r="N42" s="118">
        <f>'Analítico Cp.'!N28</f>
        <v>2741944.07</v>
      </c>
      <c r="O42" s="120">
        <f>SUM(C42:N42)</f>
        <v>34382437.899999999</v>
      </c>
      <c r="P42" s="118"/>
      <c r="Q42" s="149">
        <f t="shared" ref="Q42:Q50" si="13">IF(O18=0,"-",O42/O18)</f>
        <v>0.78002966108611138</v>
      </c>
      <c r="R42" s="118">
        <f t="shared" ref="R42:R50" si="14">O18-O42</f>
        <v>9695934.5200000033</v>
      </c>
    </row>
    <row r="43" spans="1:20" ht="11.25" x14ac:dyDescent="0.2">
      <c r="A43" s="129" t="s">
        <v>12</v>
      </c>
      <c r="B43" s="117" t="s">
        <v>7</v>
      </c>
      <c r="C43" s="118">
        <f>'Analítico Cp.'!C32</f>
        <v>0</v>
      </c>
      <c r="D43" s="118">
        <f>'Analítico Cp.'!D32</f>
        <v>0</v>
      </c>
      <c r="E43" s="118">
        <f>'Analítico Cp.'!E32</f>
        <v>0</v>
      </c>
      <c r="F43" s="118">
        <f>'Analítico Cp.'!F32</f>
        <v>0</v>
      </c>
      <c r="G43" s="118">
        <f>'Analítico Cp.'!G32</f>
        <v>0</v>
      </c>
      <c r="H43" s="118">
        <f>'Analítico Cp.'!H32</f>
        <v>0</v>
      </c>
      <c r="I43" s="118">
        <f>'Analítico Cp.'!I32</f>
        <v>0</v>
      </c>
      <c r="J43" s="118">
        <f>'Analítico Cp.'!J32</f>
        <v>0</v>
      </c>
      <c r="K43" s="118">
        <f>'Analítico Cp.'!K32</f>
        <v>0</v>
      </c>
      <c r="L43" s="118">
        <f>'Analítico Cp.'!L32</f>
        <v>0</v>
      </c>
      <c r="M43" s="118">
        <f>'Analítico Cp.'!M32</f>
        <v>0</v>
      </c>
      <c r="N43" s="118">
        <f>'Analítico Cp.'!N32</f>
        <v>0</v>
      </c>
      <c r="O43" s="120">
        <f t="shared" ref="O43:O49" si="15">SUM(C43:N43)</f>
        <v>0</v>
      </c>
      <c r="P43" s="118"/>
      <c r="Q43" s="149" t="str">
        <f t="shared" si="13"/>
        <v>-</v>
      </c>
      <c r="R43" s="118">
        <f t="shared" si="14"/>
        <v>0</v>
      </c>
    </row>
    <row r="44" spans="1:20" ht="11.25" x14ac:dyDescent="0.2">
      <c r="A44" s="129" t="s">
        <v>13</v>
      </c>
      <c r="B44" s="117" t="s">
        <v>35</v>
      </c>
      <c r="C44" s="118">
        <f>'Analítico Cp.'!C46</f>
        <v>1346929.1529000001</v>
      </c>
      <c r="D44" s="118">
        <f>'Analítico Cp.'!D46</f>
        <v>1276889.3561000002</v>
      </c>
      <c r="E44" s="118">
        <f>'Analítico Cp.'!E46</f>
        <v>1228881.9059000001</v>
      </c>
      <c r="F44" s="118">
        <f>'Analítico Cp.'!F46</f>
        <v>1280334.2259000002</v>
      </c>
      <c r="G44" s="118">
        <f>'Analítico Cp.'!G46</f>
        <v>1287513.7751000002</v>
      </c>
      <c r="H44" s="118">
        <f>'Analítico Cp.'!H46</f>
        <v>1290259.8223000001</v>
      </c>
      <c r="I44" s="118">
        <f>'Analítico Cp.'!I46</f>
        <v>1367456.57485</v>
      </c>
      <c r="J44" s="118">
        <f>'Analítico Cp.'!J46</f>
        <v>1375693.07565</v>
      </c>
      <c r="K44" s="118">
        <f>'Analítico Cp.'!K46</f>
        <v>1384273.2940000002</v>
      </c>
      <c r="L44" s="118">
        <f>'Analítico Cp.'!L46</f>
        <v>1379862.2302000001</v>
      </c>
      <c r="M44" s="118">
        <f>'Analítico Cp.'!M46</f>
        <v>2183084.6772000003</v>
      </c>
      <c r="N44" s="118">
        <f>'Analítico Cp.'!N46</f>
        <v>2419181.0696</v>
      </c>
      <c r="O44" s="120">
        <f t="shared" si="15"/>
        <v>17820359.159700003</v>
      </c>
      <c r="P44" s="118"/>
      <c r="Q44" s="149">
        <f t="shared" si="13"/>
        <v>1.0341941211176944</v>
      </c>
      <c r="R44" s="118">
        <f t="shared" si="14"/>
        <v>-589204.19970000163</v>
      </c>
    </row>
    <row r="45" spans="1:20" ht="11.25" x14ac:dyDescent="0.2">
      <c r="A45" s="129" t="s">
        <v>14</v>
      </c>
      <c r="B45" s="117" t="s">
        <v>36</v>
      </c>
      <c r="C45" s="118">
        <f>'Analítico Cp.'!C56</f>
        <v>55233.45</v>
      </c>
      <c r="D45" s="118">
        <f>'Analítico Cp.'!D56</f>
        <v>158765.09999999998</v>
      </c>
      <c r="E45" s="118">
        <f>'Analítico Cp.'!E56</f>
        <v>168585.04</v>
      </c>
      <c r="F45" s="118">
        <f>'Analítico Cp.'!F56</f>
        <v>159928.67000000001</v>
      </c>
      <c r="G45" s="118">
        <f>'Analítico Cp.'!G56</f>
        <v>187837.04000000004</v>
      </c>
      <c r="H45" s="118">
        <f>'Analítico Cp.'!H56</f>
        <v>200526.32000000004</v>
      </c>
      <c r="I45" s="118">
        <f>'Analítico Cp.'!I56</f>
        <v>178303.34999999995</v>
      </c>
      <c r="J45" s="118">
        <f>'Analítico Cp.'!J56</f>
        <v>116781.12</v>
      </c>
      <c r="K45" s="118">
        <f>'Analítico Cp.'!K56</f>
        <v>316997.20999999996</v>
      </c>
      <c r="L45" s="118">
        <f>'Analítico Cp.'!L56</f>
        <v>450199.45</v>
      </c>
      <c r="M45" s="118">
        <f>'Analítico Cp.'!M56</f>
        <v>435214.46</v>
      </c>
      <c r="N45" s="118">
        <f>'Analítico Cp.'!N56</f>
        <v>837347.44000000006</v>
      </c>
      <c r="O45" s="120">
        <f t="shared" si="15"/>
        <v>3265718.65</v>
      </c>
      <c r="P45" s="118"/>
      <c r="Q45" s="149">
        <f t="shared" si="13"/>
        <v>0.5940705865411664</v>
      </c>
      <c r="R45" s="118">
        <f t="shared" si="14"/>
        <v>2231470.9499999997</v>
      </c>
    </row>
    <row r="46" spans="1:20" ht="11.25" x14ac:dyDescent="0.2">
      <c r="A46" s="671" t="s">
        <v>51</v>
      </c>
      <c r="B46" s="671"/>
      <c r="C46" s="130">
        <f t="shared" ref="C46:H46" si="16">SUM(C42:C45)</f>
        <v>4129419.2728999993</v>
      </c>
      <c r="D46" s="130">
        <f t="shared" si="16"/>
        <v>4084748.7560999994</v>
      </c>
      <c r="E46" s="130">
        <f t="shared" si="16"/>
        <v>4108438.2358999997</v>
      </c>
      <c r="F46" s="130">
        <f t="shared" si="16"/>
        <v>4227690.9358999999</v>
      </c>
      <c r="G46" s="130">
        <f t="shared" si="16"/>
        <v>4376370.0951000005</v>
      </c>
      <c r="H46" s="130">
        <f t="shared" si="16"/>
        <v>4362708.5523000006</v>
      </c>
      <c r="I46" s="130">
        <f t="shared" ref="I46:N46" si="17">SUM(I42:I45)</f>
        <v>4207793.1248500003</v>
      </c>
      <c r="J46" s="130">
        <f t="shared" si="17"/>
        <v>4402473.1356500005</v>
      </c>
      <c r="K46" s="130">
        <f t="shared" si="17"/>
        <v>4729091.0839999998</v>
      </c>
      <c r="L46" s="130">
        <f t="shared" si="17"/>
        <v>4831907.4002</v>
      </c>
      <c r="M46" s="130">
        <f t="shared" si="17"/>
        <v>6009402.5372000011</v>
      </c>
      <c r="N46" s="130">
        <f t="shared" si="17"/>
        <v>5998472.5795999998</v>
      </c>
      <c r="O46" s="130">
        <f t="shared" si="15"/>
        <v>55468515.709700003</v>
      </c>
      <c r="P46" s="120"/>
      <c r="Q46" s="145">
        <f t="shared" si="13"/>
        <v>0.83028351365186337</v>
      </c>
      <c r="R46" s="131">
        <f t="shared" si="14"/>
        <v>11338201.270300001</v>
      </c>
    </row>
    <row r="47" spans="1:20" ht="11.25" x14ac:dyDescent="0.2">
      <c r="A47" s="116" t="s">
        <v>38</v>
      </c>
      <c r="B47" s="117" t="s">
        <v>264</v>
      </c>
      <c r="C47" s="118">
        <f>'Analítico Cp.'!C138</f>
        <v>1353078.24</v>
      </c>
      <c r="D47" s="118">
        <f>'Analítico Cp.'!D138</f>
        <v>1417535.34</v>
      </c>
      <c r="E47" s="118">
        <f>'Analítico Cp.'!E138</f>
        <v>1807078.89</v>
      </c>
      <c r="F47" s="118">
        <f>'Analítico Cp.'!F138</f>
        <v>1167339.0899999999</v>
      </c>
      <c r="G47" s="118">
        <f>'Analítico Cp.'!G138</f>
        <v>1635578.1699999997</v>
      </c>
      <c r="H47" s="118">
        <f>'Analítico Cp.'!H138</f>
        <v>1326655.03</v>
      </c>
      <c r="I47" s="118">
        <f>'Analítico Cp.'!I138</f>
        <v>1569493.1500000001</v>
      </c>
      <c r="J47" s="118">
        <f>'Analítico Cp.'!J138</f>
        <v>1148522.8799999997</v>
      </c>
      <c r="K47" s="118">
        <f>'Analítico Cp.'!K138</f>
        <v>1707624.4500000007</v>
      </c>
      <c r="L47" s="118">
        <f>'Analítico Cp.'!L138</f>
        <v>1642310.1799999997</v>
      </c>
      <c r="M47" s="118">
        <f>'Analítico Cp.'!M138</f>
        <v>2166526.4799999995</v>
      </c>
      <c r="N47" s="118">
        <f>'Analítico Cp.'!N138</f>
        <v>7989373.2599999998</v>
      </c>
      <c r="O47" s="120">
        <f t="shared" si="15"/>
        <v>24931115.159999996</v>
      </c>
      <c r="P47" s="118"/>
      <c r="Q47" s="149">
        <f t="shared" si="13"/>
        <v>0.83613578139245726</v>
      </c>
      <c r="R47" s="118">
        <f t="shared" si="14"/>
        <v>4885950.1000000089</v>
      </c>
    </row>
    <row r="48" spans="1:20" ht="22.5" x14ac:dyDescent="0.2">
      <c r="A48" s="116" t="s">
        <v>39</v>
      </c>
      <c r="B48" s="117" t="s">
        <v>141</v>
      </c>
      <c r="C48" s="262">
        <f>'Analítico Cp.'!C155</f>
        <v>423564.75</v>
      </c>
      <c r="D48" s="262">
        <f>'Analítico Cp.'!D155</f>
        <v>45250.79</v>
      </c>
      <c r="E48" s="262">
        <f>'Analítico Cp.'!E155</f>
        <v>23967.989999999998</v>
      </c>
      <c r="F48" s="262">
        <f>'Analítico Cp.'!F155</f>
        <v>13972</v>
      </c>
      <c r="G48" s="262">
        <f>'Analítico Cp.'!G155</f>
        <v>71844.47</v>
      </c>
      <c r="H48" s="262">
        <f>'Analítico Cp.'!H155</f>
        <v>96017.53</v>
      </c>
      <c r="I48" s="262">
        <f>'Analítico Cp.'!I155</f>
        <v>93446.609999999986</v>
      </c>
      <c r="J48" s="262">
        <f>'Analítico Cp.'!J155</f>
        <v>24299.59</v>
      </c>
      <c r="K48" s="262">
        <f>'Analítico Cp.'!K155</f>
        <v>190576.19</v>
      </c>
      <c r="L48" s="262">
        <f>'Analítico Cp.'!L155</f>
        <v>68629.66</v>
      </c>
      <c r="M48" s="262">
        <f>'Analítico Cp.'!M155</f>
        <v>1266802.27</v>
      </c>
      <c r="N48" s="262">
        <f>'Analítico Cp.'!N155</f>
        <v>1420431.48</v>
      </c>
      <c r="O48" s="120">
        <f t="shared" si="15"/>
        <v>3738803.3299999996</v>
      </c>
      <c r="P48" s="118"/>
      <c r="Q48" s="149">
        <f t="shared" si="13"/>
        <v>1.3259108199163059</v>
      </c>
      <c r="R48" s="118">
        <f t="shared" si="14"/>
        <v>-919003.32999999961</v>
      </c>
    </row>
    <row r="49" spans="1:20" ht="34.5" thickBot="1" x14ac:dyDescent="0.25">
      <c r="A49" s="263" t="s">
        <v>311</v>
      </c>
      <c r="B49" s="264" t="s">
        <v>308</v>
      </c>
      <c r="C49" s="266">
        <f>'Analítico Cp.'!C156</f>
        <v>264405.21999999997</v>
      </c>
      <c r="D49" s="266">
        <f>'Analítico Cp.'!D156</f>
        <v>10907.33</v>
      </c>
      <c r="E49" s="266">
        <f>'Analítico Cp.'!E156</f>
        <v>403823.99</v>
      </c>
      <c r="F49" s="266">
        <f>'Analítico Cp.'!F156</f>
        <v>141593.81</v>
      </c>
      <c r="G49" s="266">
        <f>'Analítico Cp.'!G156</f>
        <v>373397.66</v>
      </c>
      <c r="H49" s="266">
        <f>'Analítico Cp.'!H156</f>
        <v>424837.32</v>
      </c>
      <c r="I49" s="266">
        <f>'Analítico Cp.'!I156</f>
        <v>354987.01</v>
      </c>
      <c r="J49" s="266">
        <f>'Analítico Cp.'!J156</f>
        <v>335387.98</v>
      </c>
      <c r="K49" s="266">
        <f>'Analítico Cp.'!K156</f>
        <v>219622.72</v>
      </c>
      <c r="L49" s="266">
        <f>'Analítico Cp.'!L156</f>
        <v>306545.58</v>
      </c>
      <c r="M49" s="266">
        <f>'Analítico Cp.'!M156</f>
        <v>252313.9</v>
      </c>
      <c r="N49" s="266">
        <f>'Analítico Cp.'!N156</f>
        <v>168083.19</v>
      </c>
      <c r="O49" s="267">
        <f t="shared" si="15"/>
        <v>3255905.7100000004</v>
      </c>
      <c r="P49" s="118"/>
      <c r="Q49" s="268" t="str">
        <f t="shared" si="13"/>
        <v>-</v>
      </c>
      <c r="R49" s="269">
        <f t="shared" si="14"/>
        <v>-3255905.7100000004</v>
      </c>
      <c r="T49" s="250"/>
    </row>
    <row r="50" spans="1:20" ht="12" thickBot="1" x14ac:dyDescent="0.25">
      <c r="A50" s="132" t="s">
        <v>248</v>
      </c>
      <c r="B50" s="133"/>
      <c r="C50" s="122">
        <f t="shared" ref="C50:H50" si="18">SUM(C46:C49)</f>
        <v>6170467.4828999992</v>
      </c>
      <c r="D50" s="122">
        <f t="shared" si="18"/>
        <v>5558442.2160999998</v>
      </c>
      <c r="E50" s="122">
        <f t="shared" si="18"/>
        <v>6343309.1058999998</v>
      </c>
      <c r="F50" s="122">
        <f t="shared" si="18"/>
        <v>5550595.8358999994</v>
      </c>
      <c r="G50" s="122">
        <f t="shared" si="18"/>
        <v>6457190.3951000003</v>
      </c>
      <c r="H50" s="122">
        <f t="shared" si="18"/>
        <v>6210218.4323000014</v>
      </c>
      <c r="I50" s="122">
        <f t="shared" ref="I50:N50" si="19">SUM(I46:I49)</f>
        <v>6225719.8948500007</v>
      </c>
      <c r="J50" s="122">
        <f t="shared" si="19"/>
        <v>5910683.5856500007</v>
      </c>
      <c r="K50" s="122">
        <f t="shared" si="19"/>
        <v>6846914.4440000001</v>
      </c>
      <c r="L50" s="122">
        <f t="shared" si="19"/>
        <v>6849392.8202</v>
      </c>
      <c r="M50" s="122">
        <f t="shared" si="19"/>
        <v>9695045.1872000005</v>
      </c>
      <c r="N50" s="122">
        <f t="shared" si="19"/>
        <v>15576360.5096</v>
      </c>
      <c r="O50" s="122">
        <f>SUM(C50:N50)</f>
        <v>87394339.909699991</v>
      </c>
      <c r="P50" s="120"/>
      <c r="Q50" s="146">
        <f t="shared" si="13"/>
        <v>0.87883338412709222</v>
      </c>
      <c r="R50" s="122">
        <f t="shared" si="14"/>
        <v>12049242.330299988</v>
      </c>
      <c r="T50" s="250"/>
    </row>
    <row r="51" spans="1:20" ht="15.75" x14ac:dyDescent="0.2">
      <c r="A51" s="259"/>
      <c r="B51" s="259"/>
      <c r="C51" s="259"/>
      <c r="D51" s="259"/>
      <c r="E51" s="259"/>
      <c r="F51" s="259"/>
      <c r="G51" s="259"/>
      <c r="H51" s="259"/>
      <c r="I51" s="259"/>
      <c r="J51" s="259"/>
      <c r="K51" s="259"/>
      <c r="L51" s="259"/>
      <c r="M51" s="259"/>
      <c r="N51" s="259"/>
      <c r="O51" s="251"/>
      <c r="P51" s="251"/>
      <c r="T51" s="250"/>
    </row>
    <row r="52" spans="1:20" ht="63.75" customHeight="1" x14ac:dyDescent="0.2">
      <c r="A52" s="259"/>
      <c r="B52" s="259"/>
      <c r="C52" s="259"/>
      <c r="D52" s="259"/>
      <c r="E52" s="259"/>
      <c r="F52" s="259"/>
      <c r="G52" s="259"/>
      <c r="H52" s="259"/>
      <c r="I52" s="259"/>
      <c r="J52" s="259"/>
      <c r="K52" s="259"/>
      <c r="L52" s="259"/>
      <c r="M52" s="259"/>
      <c r="N52" s="259"/>
      <c r="O52" s="259"/>
      <c r="P52" s="259"/>
      <c r="T52" s="250"/>
    </row>
    <row r="53" spans="1:20" ht="30" customHeight="1" x14ac:dyDescent="0.2">
      <c r="A53" s="259"/>
      <c r="B53" s="259"/>
      <c r="C53" s="259"/>
      <c r="D53" s="259"/>
      <c r="E53" s="259"/>
      <c r="F53" s="259"/>
      <c r="G53" s="259"/>
      <c r="H53" s="259"/>
      <c r="I53" s="259"/>
      <c r="J53" s="259"/>
      <c r="K53" s="259"/>
      <c r="L53" s="259"/>
      <c r="M53" s="259"/>
      <c r="N53" s="259"/>
      <c r="O53" s="259"/>
      <c r="P53" s="259"/>
      <c r="T53" s="250"/>
    </row>
    <row r="54" spans="1:20" ht="46.5" customHeight="1" x14ac:dyDescent="0.2">
      <c r="A54" s="259"/>
      <c r="B54" s="259"/>
      <c r="C54" s="259"/>
      <c r="D54" s="259"/>
      <c r="E54" s="259"/>
      <c r="F54" s="259"/>
      <c r="G54" s="259"/>
      <c r="H54" s="259"/>
      <c r="I54" s="259"/>
      <c r="J54" s="259"/>
      <c r="K54" s="259"/>
      <c r="L54" s="259"/>
      <c r="M54" s="259"/>
      <c r="N54" s="259"/>
      <c r="O54" s="259"/>
      <c r="P54" s="259"/>
      <c r="T54" s="250"/>
    </row>
    <row r="55" spans="1:20" ht="30" customHeight="1" x14ac:dyDescent="0.2">
      <c r="A55" s="259"/>
      <c r="B55" s="259"/>
      <c r="C55" s="259"/>
      <c r="D55" s="259"/>
      <c r="E55" s="259"/>
      <c r="F55" s="259"/>
      <c r="G55" s="259"/>
      <c r="H55" s="259"/>
      <c r="I55" s="259"/>
      <c r="J55" s="259"/>
      <c r="K55" s="259"/>
      <c r="L55" s="259"/>
      <c r="M55" s="259"/>
      <c r="N55" s="259"/>
      <c r="O55" s="259"/>
      <c r="P55" s="259"/>
      <c r="T55" s="250"/>
    </row>
    <row r="56" spans="1:20" ht="30" customHeight="1" x14ac:dyDescent="0.2">
      <c r="A56" s="259"/>
      <c r="B56" s="259"/>
      <c r="C56" s="259"/>
      <c r="D56" s="259"/>
      <c r="E56" s="259"/>
      <c r="F56" s="259"/>
      <c r="G56" s="259"/>
      <c r="H56" s="259"/>
      <c r="I56" s="259"/>
      <c r="J56" s="259"/>
      <c r="K56" s="259"/>
      <c r="L56" s="259"/>
      <c r="M56" s="259"/>
      <c r="N56" s="259"/>
      <c r="O56" s="259"/>
      <c r="P56" s="259"/>
      <c r="T56" s="250"/>
    </row>
    <row r="57" spans="1:20" ht="30" customHeight="1" x14ac:dyDescent="0.2">
      <c r="O57" s="259"/>
      <c r="P57" s="259"/>
      <c r="T57" s="250"/>
    </row>
  </sheetData>
  <sheetProtection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view="pageBreakPreview" zoomScaleSheetLayoutView="100" workbookViewId="0">
      <pane xSplit="1" ySplit="5" topLeftCell="B6" activePane="bottomRight" state="frozen"/>
      <selection activeCell="G29" sqref="G29"/>
      <selection pane="topRight" activeCell="G29" sqref="G29"/>
      <selection pane="bottomLeft" activeCell="G29" sqref="G29"/>
      <selection pane="bottomRight" sqref="A1:E37"/>
    </sheetView>
  </sheetViews>
  <sheetFormatPr defaultColWidth="9.140625" defaultRowHeight="12.75" x14ac:dyDescent="0.2"/>
  <cols>
    <col min="1" max="1" width="4.7109375" style="213" customWidth="1"/>
    <col min="2" max="2" width="49.42578125" style="213" customWidth="1"/>
    <col min="3" max="3" width="14.85546875" style="213" customWidth="1"/>
    <col min="4" max="4" width="20.42578125" style="213" customWidth="1"/>
    <col min="5" max="5" width="22.28515625" style="213" customWidth="1"/>
    <col min="6" max="16384" width="9.140625" style="213"/>
  </cols>
  <sheetData>
    <row r="1" spans="1:5" ht="27" customHeight="1" x14ac:dyDescent="0.2">
      <c r="A1" s="681" t="str">
        <f>Capa!A1</f>
        <v>Contrato de Gestão nº. 008/2021 celebrado entre a Secretaria de Justiça e Segurança Pública do Estado de Minas Gerais - SEJUSP e o Instituto Elo</v>
      </c>
      <c r="B1" s="681"/>
      <c r="C1" s="681"/>
      <c r="D1" s="681"/>
      <c r="E1" s="681"/>
    </row>
    <row r="2" spans="1:5" ht="15" customHeight="1" x14ac:dyDescent="0.2">
      <c r="A2" s="681" t="str">
        <f>Capa!A3</f>
        <v>10º Relatório Gerencial Financeiro</v>
      </c>
      <c r="B2" s="681"/>
      <c r="C2" s="681"/>
      <c r="D2" s="681"/>
      <c r="E2" s="681"/>
    </row>
    <row r="3" spans="1:5" ht="17.25" customHeight="1" thickBot="1" x14ac:dyDescent="0.25">
      <c r="A3" s="681" t="s">
        <v>325</v>
      </c>
      <c r="B3" s="681"/>
      <c r="C3" s="681"/>
      <c r="D3" s="681"/>
      <c r="E3" s="681"/>
    </row>
    <row r="4" spans="1:5" ht="33" customHeight="1" thickBot="1" x14ac:dyDescent="0.25">
      <c r="A4" s="394" t="s">
        <v>301</v>
      </c>
      <c r="B4" s="395" t="s">
        <v>326</v>
      </c>
      <c r="C4" s="343" t="s">
        <v>156</v>
      </c>
      <c r="D4" s="398" t="s">
        <v>157</v>
      </c>
      <c r="E4" s="406" t="s">
        <v>374</v>
      </c>
    </row>
    <row r="5" spans="1:5" ht="13.5" hidden="1" thickBot="1" x14ac:dyDescent="0.25">
      <c r="A5" s="394"/>
      <c r="B5" s="396" t="s">
        <v>303</v>
      </c>
      <c r="C5" s="214"/>
      <c r="D5" s="399"/>
      <c r="E5" s="400"/>
    </row>
    <row r="6" spans="1:5" x14ac:dyDescent="0.2">
      <c r="A6" s="236">
        <v>1</v>
      </c>
      <c r="B6" s="260" t="s">
        <v>302</v>
      </c>
      <c r="C6" s="316">
        <v>7142387.2800000003</v>
      </c>
      <c r="D6" s="401">
        <f>SUMPRODUCT(-('Diário 7º PA'!$H$4:$H$5383='Gasto das Atividades'!B6),-('Diário 7º PA'!$P$4:$P$5383&gt;=1),('Diário 7º PA'!$F$4:$F$5383))+
SUMPRODUCT(-('Diário 8º PA'!$H$4:$H$5817='Gasto das Atividades'!B6),-('Diário 8º PA'!$P$4:$P$5817&gt;=1),('Diário 8º PA'!$F$4:$F$5817))+
SUMPRODUCT(-('Diário 9º PA'!$H$4:$H$6236='Gasto das Atividades'!B6),-('Diário 9º PA'!$P$4:$P$6236&gt;=1),('Diário 9º PA'!$F$4:$F$6236))+
SUMPRODUCT(-('Diário 10º PA'!$H$4:$H$6221='Gasto das Atividades'!B6),-('Diário 10º PA'!$O$4:$O$6221&gt;=1),('Diário 10º PA'!$F$4:$F$6221))+
SUMPRODUCT(-('Comp.'!$F$5:$F$238='Gasto das Atividades'!B6),-('Comp.'!$J$5:'Comp.'!$J$238&gt;=1),('Comp.'!$E$5:$E$238))</f>
        <v>2194310.5800000005</v>
      </c>
      <c r="E6" s="402">
        <f t="shared" ref="E6:E35" si="0">IF(OR(D6=0,C6=0),"-",D6/C6)</f>
        <v>0.30722369062014804</v>
      </c>
    </row>
    <row r="7" spans="1:5" x14ac:dyDescent="0.2">
      <c r="A7" s="237">
        <v>2</v>
      </c>
      <c r="B7" s="261" t="s">
        <v>416</v>
      </c>
      <c r="C7" s="317">
        <v>10132148.82</v>
      </c>
      <c r="D7" s="403">
        <f>SUMPRODUCT(-('Diário 7º PA'!$H$4:$H$5383='Gasto das Atividades'!B7),-('Diário 7º PA'!$P$4:$P$5383&gt;=1),('Diário 7º PA'!$F$4:$F$5383))+
SUMPRODUCT(-('Diário 8º PA'!$H$4:$H$5817='Gasto das Atividades'!B7),-('Diário 8º PA'!$P$4:$P$5817&gt;=1),('Diário 8º PA'!$F$4:$F$5817))+
SUMPRODUCT(-('Diário 9º PA'!$H$4:$H$6236='Gasto das Atividades'!B7),-('Diário 9º PA'!$P$4:$P$6236&gt;=1),('Diário 9º PA'!$F$4:$F$6236))+
SUMPRODUCT(-('Diário 10º PA'!$H$4:$H$6221='Gasto das Atividades'!B7),-('Diário 10º PA'!$O$4:$O$6221&gt;=1),('Diário 10º PA'!$F$4:$F$6221))+
SUMPRODUCT(-('Comp.'!$F$5:$F$238='Gasto das Atividades'!B7),-('Comp.'!$J$5:'Comp.'!$J$238&gt;=1),('Comp.'!$E$5:$E$238))</f>
        <v>3166625.8000000003</v>
      </c>
      <c r="E7" s="404">
        <f t="shared" si="0"/>
        <v>0.31253249989275228</v>
      </c>
    </row>
    <row r="8" spans="1:5" x14ac:dyDescent="0.2">
      <c r="A8" s="237">
        <v>3</v>
      </c>
      <c r="B8" s="261" t="s">
        <v>420</v>
      </c>
      <c r="C8" s="317">
        <v>9218402.3699999992</v>
      </c>
      <c r="D8" s="403">
        <f>SUMPRODUCT(-('Diário 7º PA'!$H$4:$H$5383='Gasto das Atividades'!B8),-('Diário 7º PA'!$P$4:$P$5383&gt;=1),('Diário 7º PA'!$F$4:$F$5383))+
SUMPRODUCT(-('Diário 8º PA'!$H$4:$H$5817='Gasto das Atividades'!B8),-('Diário 8º PA'!$P$4:$P$5817&gt;=1),('Diário 8º PA'!$F$4:$F$5817))+
SUMPRODUCT(-('Diário 9º PA'!$H$4:$H$6236='Gasto das Atividades'!B8),-('Diário 9º PA'!$P$4:$P$6236&gt;=1),('Diário 9º PA'!$F$4:$F$6236))+
SUMPRODUCT(-('Diário 10º PA'!$H$4:$H$6221='Gasto das Atividades'!B8),-('Diário 10º PA'!$O$4:$O$6221&gt;=1),('Diário 10º PA'!$F$4:$F$6221))+
SUMPRODUCT(-('Comp.'!$F$5:$F$238='Gasto das Atividades'!B8),-('Comp.'!$J$5:'Comp.'!$J$238&gt;=1),('Comp.'!$E$5:$E$238))</f>
        <v>2246815.4700000002</v>
      </c>
      <c r="E8" s="404">
        <f t="shared" si="0"/>
        <v>0.24373154694483143</v>
      </c>
    </row>
    <row r="9" spans="1:5" x14ac:dyDescent="0.2">
      <c r="A9" s="237">
        <v>4</v>
      </c>
      <c r="B9" s="261" t="s">
        <v>419</v>
      </c>
      <c r="C9" s="317">
        <v>13780642.449999999</v>
      </c>
      <c r="D9" s="403">
        <f>SUMPRODUCT(-('Diário 7º PA'!$H$4:$H$5383='Gasto das Atividades'!B9),-('Diário 7º PA'!$P$4:$P$5383&gt;=1),('Diário 7º PA'!$F$4:$F$5383))+
SUMPRODUCT(-('Diário 8º PA'!$H$4:$H$5817='Gasto das Atividades'!B9),-('Diário 8º PA'!$P$4:$P$5817&gt;=1),('Diário 8º PA'!$F$4:$F$5817))+
SUMPRODUCT(-('Diário 9º PA'!$H$4:$H$6236='Gasto das Atividades'!B9),-('Diário 9º PA'!$P$4:$P$6236&gt;=1),('Diário 9º PA'!$F$4:$F$6236))+
SUMPRODUCT(-('Diário 10º PA'!$H$4:$H$6221='Gasto das Atividades'!B9),-('Diário 10º PA'!$O$4:$O$6221&gt;=1),('Diário 10º PA'!$F$4:$F$6221))+
SUMPRODUCT(-('Comp.'!$F$5:$F$238='Gasto das Atividades'!B9),-('Comp.'!$J$5:'Comp.'!$J$238&gt;=1),('Comp.'!$E$5:$E$238))</f>
        <v>4934575.7</v>
      </c>
      <c r="E9" s="404">
        <f t="shared" si="0"/>
        <v>0.35808023594720001</v>
      </c>
    </row>
    <row r="10" spans="1:5" x14ac:dyDescent="0.2">
      <c r="A10" s="237">
        <v>5</v>
      </c>
      <c r="B10" s="261" t="s">
        <v>417</v>
      </c>
      <c r="C10" s="317">
        <v>5383160.3200000003</v>
      </c>
      <c r="D10" s="403">
        <f>SUMPRODUCT(-('Diário 7º PA'!$H$4:$H$5383='Gasto das Atividades'!B10),-('Diário 7º PA'!$P$4:$P$5383&gt;=1),('Diário 7º PA'!$F$4:$F$5383))+
SUMPRODUCT(-('Diário 8º PA'!$H$4:$H$5817='Gasto das Atividades'!B10),-('Diário 8º PA'!$P$4:$P$5817&gt;=1),('Diário 8º PA'!$F$4:$F$5817))+
SUMPRODUCT(-('Diário 9º PA'!$H$4:$H$6236='Gasto das Atividades'!B10),-('Diário 9º PA'!$P$4:$P$6236&gt;=1),('Diário 9º PA'!$F$4:$F$6236))+
SUMPRODUCT(-('Diário 10º PA'!$H$4:$H$6221='Gasto das Atividades'!B10),-('Diário 10º PA'!$O$4:$O$6221&gt;=1),('Diário 10º PA'!$F$4:$F$6221))+
SUMPRODUCT(-('Comp.'!$F$5:$F$238='Gasto das Atividades'!B10),-('Comp.'!$J$5:'Comp.'!$J$238&gt;=1),('Comp.'!$E$5:$E$238))</f>
        <v>1106232.07</v>
      </c>
      <c r="E10" s="404">
        <f t="shared" si="0"/>
        <v>0.20549862984574829</v>
      </c>
    </row>
    <row r="11" spans="1:5" x14ac:dyDescent="0.2">
      <c r="A11" s="237">
        <v>6</v>
      </c>
      <c r="B11" s="261" t="s">
        <v>1032</v>
      </c>
      <c r="C11" s="317">
        <v>13137041.67</v>
      </c>
      <c r="D11" s="403">
        <f>SUMPRODUCT(-('Diário 7º PA'!$H$4:$H$5383='Gasto das Atividades'!B11),-('Diário 7º PA'!$P$4:$P$5383&gt;=1),('Diário 7º PA'!$F$4:$F$5383))+
SUMPRODUCT(-('Diário 8º PA'!$H$4:$H$5817='Gasto das Atividades'!B11),-('Diário 8º PA'!$P$4:$P$5817&gt;=1),('Diário 8º PA'!$F$4:$F$5817))+
SUMPRODUCT(-('Diário 9º PA'!$H$4:$H$6236='Gasto das Atividades'!B11),-('Diário 9º PA'!$P$4:$P$6236&gt;=1),('Diário 9º PA'!$F$4:$F$6236))+
SUMPRODUCT(-('Diário 10º PA'!$H$4:$H$6221='Gasto das Atividades'!B11),-('Diário 10º PA'!$O$4:$O$6221&gt;=1),('Diário 10º PA'!$F$4:$F$6221))+
SUMPRODUCT(-('Comp.'!$F$5:$F$238='Gasto das Atividades'!B11),-('Comp.'!$J$5:'Comp.'!$J$238&gt;=1),('Comp.'!$E$5:$E$238))</f>
        <v>2938225.0999999996</v>
      </c>
      <c r="E11" s="404">
        <f t="shared" si="0"/>
        <v>0.2236595706862822</v>
      </c>
    </row>
    <row r="12" spans="1:5" x14ac:dyDescent="0.2">
      <c r="A12" s="237">
        <v>7</v>
      </c>
      <c r="B12" s="261" t="s">
        <v>415</v>
      </c>
      <c r="C12" s="317">
        <v>0</v>
      </c>
      <c r="D12" s="403">
        <f>SUMPRODUCT(-('Diário 7º PA'!$H$4:$H$5383='Gasto das Atividades'!B12),-('Diário 7º PA'!$P$4:$P$5383&gt;=1),('Diário 7º PA'!$F$4:$F$5383))+
SUMPRODUCT(-('Diário 8º PA'!$H$4:$H$5817='Gasto das Atividades'!B12),-('Diário 8º PA'!$P$4:$P$5817&gt;=1),('Diário 8º PA'!$F$4:$F$5817))+
SUMPRODUCT(-('Diário 9º PA'!$H$4:$H$6236='Gasto das Atividades'!B12),-('Diário 9º PA'!$P$4:$P$6236&gt;=1),('Diário 9º PA'!$F$4:$F$6236))+
SUMPRODUCT(-('Diário 10º PA'!$H$4:$H$6221='Gasto das Atividades'!B12),-('Diário 10º PA'!$O$4:$O$6221&gt;=1),('Diário 10º PA'!$F$4:$F$6221))+
SUMPRODUCT(-('Comp.'!$F$5:$F$238='Gasto das Atividades'!B12),-('Comp.'!$J$5:'Comp.'!$J$238&gt;=1),('Comp.'!$E$5:$E$238))</f>
        <v>0</v>
      </c>
      <c r="E12" s="404" t="str">
        <f t="shared" si="0"/>
        <v>-</v>
      </c>
    </row>
    <row r="13" spans="1:5" ht="12" customHeight="1" x14ac:dyDescent="0.2">
      <c r="A13" s="237">
        <v>8</v>
      </c>
      <c r="B13" s="335" t="s">
        <v>414</v>
      </c>
      <c r="C13" s="317">
        <v>5723378.2000000002</v>
      </c>
      <c r="D13" s="403">
        <f>SUMPRODUCT(-('Diário 7º PA'!$H$4:$H$5383='Gasto das Atividades'!B13),-('Diário 7º PA'!$P$4:$P$5383&gt;=1),('Diário 7º PA'!$F$4:$F$5383))+
SUMPRODUCT(-('Diário 8º PA'!$H$4:$H$5817='Gasto das Atividades'!B13),-('Diário 8º PA'!$P$4:$P$5817&gt;=1),('Diário 8º PA'!$F$4:$F$5817))+
SUMPRODUCT(-('Diário 9º PA'!$H$4:$H$6236='Gasto das Atividades'!B13),-('Diário 9º PA'!$P$4:$P$6236&gt;=1),('Diário 9º PA'!$F$4:$F$6236))+
SUMPRODUCT(-('Diário 10º PA'!$H$4:$H$6221='Gasto das Atividades'!B13),-('Diário 10º PA'!$O$4:$O$6221&gt;=1),('Diário 10º PA'!$F$4:$F$6221))+
SUMPRODUCT(-('Comp.'!$F$5:$F$238='Gasto das Atividades'!B13),-('Comp.'!$J$5:'Comp.'!$J$238&gt;=1),('Comp.'!$E$5:$E$238))</f>
        <v>3163903.1199999996</v>
      </c>
      <c r="E13" s="404">
        <f t="shared" si="0"/>
        <v>0.55280343346871597</v>
      </c>
    </row>
    <row r="14" spans="1:5" x14ac:dyDescent="0.2">
      <c r="A14" s="237">
        <v>9</v>
      </c>
      <c r="B14" s="336" t="s">
        <v>421</v>
      </c>
      <c r="C14" s="317">
        <v>9999487.6600000001</v>
      </c>
      <c r="D14" s="403">
        <f>SUMPRODUCT(-('Diário 7º PA'!$H$4:$H$5383='Gasto das Atividades'!B14),-('Diário 7º PA'!$P$4:$P$5383&gt;=1),('Diário 7º PA'!$F$4:$F$5383))+
SUMPRODUCT(-('Diário 8º PA'!$H$4:$H$5817='Gasto das Atividades'!B14),-('Diário 8º PA'!$P$4:$P$5817&gt;=1),('Diário 8º PA'!$F$4:$F$5817))+
SUMPRODUCT(-('Diário 9º PA'!$H$4:$H$6236='Gasto das Atividades'!B14),-('Diário 9º PA'!$P$4:$P$6236&gt;=1),('Diário 9º PA'!$F$4:$F$6236))+
SUMPRODUCT(-('Diário 10º PA'!$H$4:$H$6221='Gasto das Atividades'!B14),-('Diário 10º PA'!$O$4:$O$6221&gt;=1),('Diário 10º PA'!$F$4:$F$6221))+
SUMPRODUCT(-('Comp.'!$F$5:$F$238='Gasto das Atividades'!B14),-('Comp.'!$J$5:'Comp.'!$J$238&gt;=1),('Comp.'!$E$5:$E$238))</f>
        <v>2966630.5799999991</v>
      </c>
      <c r="E14" s="404">
        <f t="shared" si="0"/>
        <v>0.29667825801387099</v>
      </c>
    </row>
    <row r="15" spans="1:5" ht="14.45" customHeight="1" x14ac:dyDescent="0.2">
      <c r="A15" s="237">
        <v>10</v>
      </c>
      <c r="B15" s="336" t="s">
        <v>493</v>
      </c>
      <c r="C15" s="317">
        <v>6276509.7000000002</v>
      </c>
      <c r="D15" s="403">
        <f>SUMPRODUCT(-('Diário 7º PA'!$H$4:$H$5383='Gasto das Atividades'!B15),-('Diário 7º PA'!$P$4:$P$5383&gt;=1),('Diário 7º PA'!$F$4:$F$5383))+
SUMPRODUCT(-('Diário 8º PA'!$H$4:$H$5817='Gasto das Atividades'!B15),-('Diário 8º PA'!$P$4:$P$5817&gt;=1),('Diário 8º PA'!$F$4:$F$5817))+
SUMPRODUCT(-('Diário 9º PA'!$H$4:$H$6236='Gasto das Atividades'!B15),-('Diário 9º PA'!$P$4:$P$6236&gt;=1),('Diário 9º PA'!$F$4:$F$6236))+
SUMPRODUCT(-('Diário 10º PA'!$H$4:$H$6221='Gasto das Atividades'!B15),-('Diário 10º PA'!$O$4:$O$6221&gt;=1),('Diário 10º PA'!$F$4:$F$6221))+
SUMPRODUCT(-('Comp.'!$F$5:$F$238='Gasto das Atividades'!B15),-('Comp.'!$J$5:'Comp.'!$J$238&gt;=1),('Comp.'!$E$5:$E$238))</f>
        <v>1606692.81</v>
      </c>
      <c r="E15" s="404">
        <f t="shared" si="0"/>
        <v>0.25598507559065831</v>
      </c>
    </row>
    <row r="16" spans="1:5" x14ac:dyDescent="0.2">
      <c r="A16" s="237">
        <v>11</v>
      </c>
      <c r="B16" s="336" t="s">
        <v>423</v>
      </c>
      <c r="C16" s="317">
        <v>7765512.5700000003</v>
      </c>
      <c r="D16" s="403">
        <f>SUMPRODUCT(-('Diário 7º PA'!$H$4:$H$5383='Gasto das Atividades'!B16),-('Diário 7º PA'!$P$4:$P$5383&gt;=1),('Diário 7º PA'!$F$4:$F$5383))+
SUMPRODUCT(-('Diário 8º PA'!$H$4:$H$5817='Gasto das Atividades'!B16),-('Diário 8º PA'!$P$4:$P$5817&gt;=1),('Diário 8º PA'!$F$4:$F$5817))+
SUMPRODUCT(-('Diário 9º PA'!$H$4:$H$6236='Gasto das Atividades'!B16),-('Diário 9º PA'!$P$4:$P$6236&gt;=1),('Diário 9º PA'!$F$4:$F$6236))+
SUMPRODUCT(-('Diário 10º PA'!$H$4:$H$6221='Gasto das Atividades'!B16),-('Diário 10º PA'!$O$4:$O$6221&gt;=1),('Diário 10º PA'!$F$4:$F$6221))+
SUMPRODUCT(-('Comp.'!$F$5:$F$238='Gasto das Atividades'!B16),-('Comp.'!$J$5:'Comp.'!$J$238&gt;=1),('Comp.'!$E$5:$E$238))</f>
        <v>2066304.12</v>
      </c>
      <c r="E16" s="404">
        <f t="shared" si="0"/>
        <v>0.26608728031458201</v>
      </c>
    </row>
    <row r="17" spans="1:5" x14ac:dyDescent="0.2">
      <c r="A17" s="237">
        <v>12</v>
      </c>
      <c r="B17" s="261" t="s">
        <v>418</v>
      </c>
      <c r="C17" s="317">
        <v>5040954.07</v>
      </c>
      <c r="D17" s="403">
        <f>SUMPRODUCT(-('Diário 7º PA'!$H$4:$H$5383='Gasto das Atividades'!B17),-('Diário 7º PA'!$P$4:$P$5383&gt;=1),('Diário 7º PA'!$F$4:$F$5383))+
SUMPRODUCT(-('Diário 8º PA'!$H$4:$H$5817='Gasto das Atividades'!B17),-('Diário 8º PA'!$P$4:$P$5817&gt;=1),('Diário 8º PA'!$F$4:$F$5817))+
SUMPRODUCT(-('Diário 9º PA'!$H$4:$H$6236='Gasto das Atividades'!B17),-('Diário 9º PA'!$P$4:$P$6236&gt;=1),('Diário 9º PA'!$F$4:$F$6236))+
SUMPRODUCT(-('Diário 10º PA'!$H$4:$H$6221='Gasto das Atividades'!B17),-('Diário 10º PA'!$O$4:$O$6221&gt;=1),('Diário 10º PA'!$F$4:$F$6221))+
SUMPRODUCT(-('Comp.'!$F$5:$F$238='Gasto das Atividades'!B17),-('Comp.'!$J$5:'Comp.'!$J$238&gt;=1),('Comp.'!$E$5:$E$238))</f>
        <v>1415865.89</v>
      </c>
      <c r="E17" s="404">
        <f t="shared" si="0"/>
        <v>0.28087260275315301</v>
      </c>
    </row>
    <row r="18" spans="1:5" x14ac:dyDescent="0.2">
      <c r="A18" s="237">
        <v>13</v>
      </c>
      <c r="B18" s="261" t="s">
        <v>422</v>
      </c>
      <c r="C18" s="239">
        <v>7130323.7000000002</v>
      </c>
      <c r="D18" s="403">
        <f>SUMPRODUCT(-('Diário 7º PA'!$H$4:$H$5383='Gasto das Atividades'!B18),-('Diário 7º PA'!$P$4:$P$5383&gt;=1),('Diário 7º PA'!$F$4:$F$5383))+
SUMPRODUCT(-('Diário 8º PA'!$H$4:$H$5817='Gasto das Atividades'!B18),-('Diário 8º PA'!$P$4:$P$5817&gt;=1),('Diário 8º PA'!$F$4:$F$5817))+
SUMPRODUCT(-('Diário 9º PA'!$H$4:$H$6236='Gasto das Atividades'!B18),-('Diário 9º PA'!$P$4:$P$6236&gt;=1),('Diário 9º PA'!$F$4:$F$6236))+
SUMPRODUCT(-('Diário 10º PA'!$H$4:$H$6221='Gasto das Atividades'!B18),-('Diário 10º PA'!$O$4:$O$6221&gt;=1),('Diário 10º PA'!$F$4:$F$6221))+
SUMPRODUCT(-('Comp.'!$F$5:$F$238='Gasto das Atividades'!B18),-('Comp.'!$J$5:'Comp.'!$J$238&gt;=1),('Comp.'!$E$5:$E$238))</f>
        <v>1881000.1300000001</v>
      </c>
      <c r="E18" s="404">
        <f t="shared" si="0"/>
        <v>0.26380290841494336</v>
      </c>
    </row>
    <row r="19" spans="1:5" hidden="1" x14ac:dyDescent="0.2">
      <c r="A19" s="237">
        <v>14</v>
      </c>
      <c r="B19" s="261"/>
      <c r="C19" s="239">
        <v>0</v>
      </c>
      <c r="D19" s="403">
        <f>SUMPRODUCT(-('Diário 7º PA'!$H$4:$H$5383='Gasto das Atividades'!B19),-('Diário 7º PA'!$P$4:$P$5383&gt;=1),('Diário 7º PA'!$F$4:$F$5383))+
SUMPRODUCT(-('Diário 8º PA'!$H$4:$H$5817='Gasto das Atividades'!B19),-('Diário 8º PA'!$P$4:$P$5817&gt;=1),('Diário 8º PA'!$F$4:$F$5817))+
SUMPRODUCT(-('Diário 9º PA'!$H$4:$H$6236='Gasto das Atividades'!B19),-('Diário 9º PA'!$P$4:$P$6236&gt;=1),('Diário 9º PA'!$F$4:$F$6236))+
SUMPRODUCT(-('Diário 10º PA'!$H$4:$H$6221='Gasto das Atividades'!B19),-('Diário 10º PA'!$O$4:$O$6221&gt;=1),('Diário 10º PA'!$F$4:$F$6221))+
SUMPRODUCT(-('Comp.'!$F$5:$F$238='Gasto das Atividades'!B19),-('Comp.'!$J$5:'Comp.'!$J$238&gt;=1),('Comp.'!$E$5:$E$238))</f>
        <v>0</v>
      </c>
      <c r="E19" s="404" t="str">
        <f t="shared" si="0"/>
        <v>-</v>
      </c>
    </row>
    <row r="20" spans="1:5" hidden="1" x14ac:dyDescent="0.2">
      <c r="A20" s="237">
        <v>15</v>
      </c>
      <c r="B20" s="261"/>
      <c r="C20" s="239">
        <v>0</v>
      </c>
      <c r="D20" s="403">
        <f>SUMPRODUCT(-('Diário 7º PA'!$H$4:$H$5383='Gasto das Atividades'!B20),-('Diário 7º PA'!$P$4:$P$5383&gt;=1),('Diário 7º PA'!$F$4:$F$5383))+
SUMPRODUCT(-('Diário 8º PA'!$H$4:$H$5817='Gasto das Atividades'!B20),-('Diário 8º PA'!$P$4:$P$5817&gt;=1),('Diário 8º PA'!$F$4:$F$5817))+
SUMPRODUCT(-('Diário 9º PA'!$H$4:$H$6236='Gasto das Atividades'!B20),-('Diário 9º PA'!$P$4:$P$6236&gt;=1),('Diário 9º PA'!$F$4:$F$6236))+
SUMPRODUCT(-('Diário 10º PA'!$H$4:$H$6221='Gasto das Atividades'!B20),-('Diário 10º PA'!$O$4:$O$6221&gt;=1),('Diário 10º PA'!$F$4:$F$6221))+
SUMPRODUCT(-('Comp.'!$F$5:$F$238='Gasto das Atividades'!B20),-('Comp.'!$J$5:'Comp.'!$J$238&gt;=1),('Comp.'!$E$5:$E$238))</f>
        <v>0</v>
      </c>
      <c r="E20" s="404" t="str">
        <f t="shared" si="0"/>
        <v>-</v>
      </c>
    </row>
    <row r="21" spans="1:5" hidden="1" x14ac:dyDescent="0.2">
      <c r="A21" s="237">
        <v>16</v>
      </c>
      <c r="B21" s="261"/>
      <c r="C21" s="239">
        <v>0</v>
      </c>
      <c r="D21" s="403">
        <f>SUMPRODUCT(-('Diário 7º PA'!$H$4:$H$5383='Gasto das Atividades'!B21),-('Diário 7º PA'!$P$4:$P$5383&gt;=1),('Diário 7º PA'!$F$4:$F$5383))+
SUMPRODUCT(-('Diário 8º PA'!$H$4:$H$5817='Gasto das Atividades'!B21),-('Diário 8º PA'!$P$4:$P$5817&gt;=1),('Diário 8º PA'!$F$4:$F$5817))+
SUMPRODUCT(-('Diário 9º PA'!$H$4:$H$6236='Gasto das Atividades'!B21),-('Diário 9º PA'!$P$4:$P$6236&gt;=1),('Diário 9º PA'!$F$4:$F$6236))+
SUMPRODUCT(-('Diário 10º PA'!$H$4:$H$6221='Gasto das Atividades'!B21),-('Diário 10º PA'!$O$4:$O$6221&gt;=1),('Diário 10º PA'!$F$4:$F$6221))+
SUMPRODUCT(-('Comp.'!$F$5:$F$238='Gasto das Atividades'!B21),-('Comp.'!$J$5:'Comp.'!$J$238&gt;=1),('Comp.'!$E$5:$E$238))</f>
        <v>0</v>
      </c>
      <c r="E21" s="404" t="str">
        <f t="shared" si="0"/>
        <v>-</v>
      </c>
    </row>
    <row r="22" spans="1:5" hidden="1" x14ac:dyDescent="0.2">
      <c r="A22" s="237">
        <v>17</v>
      </c>
      <c r="B22" s="261"/>
      <c r="C22" s="239">
        <v>0</v>
      </c>
      <c r="D22" s="403">
        <f>SUMPRODUCT(-('Diário 7º PA'!$H$4:$H$5383='Gasto das Atividades'!B22),-('Diário 7º PA'!$P$4:$P$5383&gt;=1),('Diário 7º PA'!$F$4:$F$5383))+
SUMPRODUCT(-('Diário 8º PA'!$H$4:$H$5817='Gasto das Atividades'!B22),-('Diário 8º PA'!$P$4:$P$5817&gt;=1),('Diário 8º PA'!$F$4:$F$5817))+
SUMPRODUCT(-('Diário 9º PA'!$H$4:$H$6236='Gasto das Atividades'!B22),-('Diário 9º PA'!$P$4:$P$6236&gt;=1),('Diário 9º PA'!$F$4:$F$6236))+
SUMPRODUCT(-('Diário 10º PA'!$H$4:$H$6221='Gasto das Atividades'!B22),-('Diário 10º PA'!$O$4:$O$6221&gt;=1),('Diário 10º PA'!$F$4:$F$6221))+
SUMPRODUCT(-('Comp.'!$F$5:$F$238='Gasto das Atividades'!B22),-('Comp.'!$J$5:'Comp.'!$J$238&gt;=1),('Comp.'!$E$5:$E$238))</f>
        <v>0</v>
      </c>
      <c r="E22" s="404" t="str">
        <f t="shared" si="0"/>
        <v>-</v>
      </c>
    </row>
    <row r="23" spans="1:5" hidden="1" x14ac:dyDescent="0.2">
      <c r="A23" s="237">
        <v>18</v>
      </c>
      <c r="B23" s="261"/>
      <c r="C23" s="239">
        <v>0</v>
      </c>
      <c r="D23" s="403">
        <f>SUMPRODUCT(-('Diário 7º PA'!$H$4:$H$5383='Gasto das Atividades'!B23),-('Diário 7º PA'!$P$4:$P$5383&gt;=1),('Diário 7º PA'!$F$4:$F$5383))+
SUMPRODUCT(-('Diário 8º PA'!$H$4:$H$5817='Gasto das Atividades'!B23),-('Diário 8º PA'!$P$4:$P$5817&gt;=1),('Diário 8º PA'!$F$4:$F$5817))+
SUMPRODUCT(-('Diário 9º PA'!$H$4:$H$6236='Gasto das Atividades'!B23),-('Diário 9º PA'!$P$4:$P$6236&gt;=1),('Diário 9º PA'!$F$4:$F$6236))+
SUMPRODUCT(-('Diário 10º PA'!$H$4:$H$6221='Gasto das Atividades'!B23),-('Diário 10º PA'!$O$4:$O$6221&gt;=1),('Diário 10º PA'!$F$4:$F$6221))+
SUMPRODUCT(-('Comp.'!$F$5:$F$238='Gasto das Atividades'!B23),-('Comp.'!$J$5:'Comp.'!$J$238&gt;=1),('Comp.'!$E$5:$E$238))</f>
        <v>0</v>
      </c>
      <c r="E23" s="404" t="str">
        <f t="shared" si="0"/>
        <v>-</v>
      </c>
    </row>
    <row r="24" spans="1:5" hidden="1" x14ac:dyDescent="0.2">
      <c r="A24" s="237">
        <v>19</v>
      </c>
      <c r="B24" s="261"/>
      <c r="C24" s="239">
        <v>0</v>
      </c>
      <c r="D24" s="403">
        <f>SUMPRODUCT(-('Diário 7º PA'!$H$4:$H$5383='Gasto das Atividades'!B24),-('Diário 7º PA'!$P$4:$P$5383&gt;=1),('Diário 7º PA'!$F$4:$F$5383))+
SUMPRODUCT(-('Diário 8º PA'!$H$4:$H$5817='Gasto das Atividades'!B24),-('Diário 8º PA'!$P$4:$P$5817&gt;=1),('Diário 8º PA'!$F$4:$F$5817))+
SUMPRODUCT(-('Diário 9º PA'!$H$4:$H$6236='Gasto das Atividades'!B24),-('Diário 9º PA'!$P$4:$P$6236&gt;=1),('Diário 9º PA'!$F$4:$F$6236))+
SUMPRODUCT(-('Diário 10º PA'!$H$4:$H$6221='Gasto das Atividades'!B24),-('Diário 10º PA'!$O$4:$O$6221&gt;=1),('Diário 10º PA'!$F$4:$F$6221))+
SUMPRODUCT(-('Comp.'!$F$5:$F$238='Gasto das Atividades'!B24),-('Comp.'!$J$5:'Comp.'!$J$238&gt;=1),('Comp.'!$E$5:$E$238))</f>
        <v>0</v>
      </c>
      <c r="E24" s="404" t="str">
        <f t="shared" si="0"/>
        <v>-</v>
      </c>
    </row>
    <row r="25" spans="1:5" hidden="1" x14ac:dyDescent="0.2">
      <c r="A25" s="237">
        <v>20</v>
      </c>
      <c r="B25" s="261"/>
      <c r="C25" s="239">
        <v>0</v>
      </c>
      <c r="D25" s="403">
        <f>SUMPRODUCT(-('Diário 7º PA'!$H$4:$H$5383='Gasto das Atividades'!B25),-('Diário 7º PA'!$P$4:$P$5383&gt;=1),('Diário 7º PA'!$F$4:$F$5383))+
SUMPRODUCT(-('Diário 8º PA'!$H$4:$H$5817='Gasto das Atividades'!B25),-('Diário 8º PA'!$P$4:$P$5817&gt;=1),('Diário 8º PA'!$F$4:$F$5817))+
SUMPRODUCT(-('Diário 9º PA'!$H$4:$H$6236='Gasto das Atividades'!B25),-('Diário 9º PA'!$P$4:$P$6236&gt;=1),('Diário 9º PA'!$F$4:$F$6236))+
SUMPRODUCT(-('Diário 10º PA'!$H$4:$H$6221='Gasto das Atividades'!B25),-('Diário 10º PA'!$O$4:$O$6221&gt;=1),('Diário 10º PA'!$F$4:$F$6221))+
SUMPRODUCT(-('Comp.'!$F$5:$F$238='Gasto das Atividades'!B25),-('Comp.'!$J$5:'Comp.'!$J$238&gt;=1),('Comp.'!$E$5:$E$238))</f>
        <v>0</v>
      </c>
      <c r="E25" s="404" t="str">
        <f t="shared" si="0"/>
        <v>-</v>
      </c>
    </row>
    <row r="26" spans="1:5" hidden="1" x14ac:dyDescent="0.2">
      <c r="A26" s="237">
        <v>21</v>
      </c>
      <c r="B26" s="261"/>
      <c r="C26" s="239">
        <v>0</v>
      </c>
      <c r="D26" s="403">
        <f>SUMPRODUCT(-('Diário 7º PA'!$H$4:$H$5383='Gasto das Atividades'!B26),-('Diário 7º PA'!$P$4:$P$5383&gt;=1),('Diário 7º PA'!$F$4:$F$5383))+
SUMPRODUCT(-('Diário 8º PA'!$H$4:$H$5817='Gasto das Atividades'!B26),-('Diário 8º PA'!$P$4:$P$5817&gt;=1),('Diário 8º PA'!$F$4:$F$5817))+
SUMPRODUCT(-('Diário 9º PA'!$H$4:$H$6236='Gasto das Atividades'!B26),-('Diário 9º PA'!$P$4:$P$6236&gt;=1),('Diário 9º PA'!$F$4:$F$6236))+
SUMPRODUCT(-('Diário 10º PA'!$H$4:$H$6221='Gasto das Atividades'!B26),-('Diário 10º PA'!$O$4:$O$6221&gt;=1),('Diário 10º PA'!$F$4:$F$6221))+
SUMPRODUCT(-('Comp.'!$F$5:$F$238='Gasto das Atividades'!B26),-('Comp.'!$J$5:'Comp.'!$J$238&gt;=1),('Comp.'!$E$5:$E$238))</f>
        <v>0</v>
      </c>
      <c r="E26" s="404" t="str">
        <f t="shared" si="0"/>
        <v>-</v>
      </c>
    </row>
    <row r="27" spans="1:5" hidden="1" x14ac:dyDescent="0.2">
      <c r="A27" s="237">
        <v>22</v>
      </c>
      <c r="B27" s="261"/>
      <c r="C27" s="239">
        <v>0</v>
      </c>
      <c r="D27" s="403">
        <f>SUMPRODUCT(-('Diário 7º PA'!$H$4:$H$5383='Gasto das Atividades'!B27),-('Diário 7º PA'!$P$4:$P$5383&gt;=1),('Diário 7º PA'!$F$4:$F$5383))+
SUMPRODUCT(-('Diário 8º PA'!$H$4:$H$5817='Gasto das Atividades'!B27),-('Diário 8º PA'!$P$4:$P$5817&gt;=1),('Diário 8º PA'!$F$4:$F$5817))+
SUMPRODUCT(-('Diário 9º PA'!$H$4:$H$6236='Gasto das Atividades'!B27),-('Diário 9º PA'!$P$4:$P$6236&gt;=1),('Diário 9º PA'!$F$4:$F$6236))+
SUMPRODUCT(-('Diário 10º PA'!$H$4:$H$6221='Gasto das Atividades'!B27),-('Diário 10º PA'!$O$4:$O$6221&gt;=1),('Diário 10º PA'!$F$4:$F$6221))+
SUMPRODUCT(-('Comp.'!$F$5:$F$238='Gasto das Atividades'!B27),-('Comp.'!$J$5:'Comp.'!$J$238&gt;=1),('Comp.'!$E$5:$E$238))</f>
        <v>0</v>
      </c>
      <c r="E27" s="404" t="str">
        <f t="shared" si="0"/>
        <v>-</v>
      </c>
    </row>
    <row r="28" spans="1:5" hidden="1" x14ac:dyDescent="0.2">
      <c r="A28" s="237">
        <v>23</v>
      </c>
      <c r="B28" s="261"/>
      <c r="C28" s="239">
        <v>0</v>
      </c>
      <c r="D28" s="403">
        <f>SUMPRODUCT(-('Diário 7º PA'!$H$4:$H$5383='Gasto das Atividades'!B28),-('Diário 7º PA'!$P$4:$P$5383&gt;=1),('Diário 7º PA'!$F$4:$F$5383))+
SUMPRODUCT(-('Diário 8º PA'!$H$4:$H$5817='Gasto das Atividades'!B28),-('Diário 8º PA'!$P$4:$P$5817&gt;=1),('Diário 8º PA'!$F$4:$F$5817))+
SUMPRODUCT(-('Diário 9º PA'!$H$4:$H$6236='Gasto das Atividades'!B28),-('Diário 9º PA'!$P$4:$P$6236&gt;=1),('Diário 9º PA'!$F$4:$F$6236))+
SUMPRODUCT(-('Diário 10º PA'!$H$4:$H$6221='Gasto das Atividades'!B28),-('Diário 10º PA'!$O$4:$O$6221&gt;=1),('Diário 10º PA'!$F$4:$F$6221))+
SUMPRODUCT(-('Comp.'!$F$5:$F$238='Gasto das Atividades'!B28),-('Comp.'!$J$5:'Comp.'!$J$238&gt;=1),('Comp.'!$E$5:$E$238))</f>
        <v>0</v>
      </c>
      <c r="E28" s="404" t="str">
        <f t="shared" si="0"/>
        <v>-</v>
      </c>
    </row>
    <row r="29" spans="1:5" hidden="1" x14ac:dyDescent="0.2">
      <c r="A29" s="237">
        <v>24</v>
      </c>
      <c r="B29" s="261"/>
      <c r="C29" s="239">
        <v>0</v>
      </c>
      <c r="D29" s="403">
        <f>SUMPRODUCT(-('Diário 7º PA'!$H$4:$H$5383='Gasto das Atividades'!B29),-('Diário 7º PA'!$P$4:$P$5383&gt;=1),('Diário 7º PA'!$F$4:$F$5383))+
SUMPRODUCT(-('Diário 8º PA'!$H$4:$H$5817='Gasto das Atividades'!B29),-('Diário 8º PA'!$P$4:$P$5817&gt;=1),('Diário 8º PA'!$F$4:$F$5817))+
SUMPRODUCT(-('Diário 9º PA'!$H$4:$H$6236='Gasto das Atividades'!B29),-('Diário 9º PA'!$P$4:$P$6236&gt;=1),('Diário 9º PA'!$F$4:$F$6236))+
SUMPRODUCT(-('Diário 10º PA'!$H$4:$H$6221='Gasto das Atividades'!B29),-('Diário 10º PA'!$O$4:$O$6221&gt;=1),('Diário 10º PA'!$F$4:$F$6221))+
SUMPRODUCT(-('Comp.'!$F$5:$F$238='Gasto das Atividades'!B29),-('Comp.'!$J$5:'Comp.'!$J$238&gt;=1),('Comp.'!$E$5:$E$238))</f>
        <v>0</v>
      </c>
      <c r="E29" s="404" t="str">
        <f t="shared" si="0"/>
        <v>-</v>
      </c>
    </row>
    <row r="30" spans="1:5" hidden="1" x14ac:dyDescent="0.2">
      <c r="A30" s="237">
        <v>25</v>
      </c>
      <c r="B30" s="261"/>
      <c r="C30" s="239">
        <v>0</v>
      </c>
      <c r="D30" s="403">
        <f>SUMPRODUCT(-('Diário 7º PA'!$H$4:$H$5383='Gasto das Atividades'!B30),-('Diário 7º PA'!$P$4:$P$5383&gt;=1),('Diário 7º PA'!$F$4:$F$5383))+
SUMPRODUCT(-('Diário 8º PA'!$H$4:$H$5817='Gasto das Atividades'!B30),-('Diário 8º PA'!$P$4:$P$5817&gt;=1),('Diário 8º PA'!$F$4:$F$5817))+
SUMPRODUCT(-('Diário 9º PA'!$H$4:$H$6236='Gasto das Atividades'!B30),-('Diário 9º PA'!$P$4:$P$6236&gt;=1),('Diário 9º PA'!$F$4:$F$6236))+
SUMPRODUCT(-('Diário 10º PA'!$H$4:$H$6221='Gasto das Atividades'!B30),-('Diário 10º PA'!$O$4:$O$6221&gt;=1),('Diário 10º PA'!$F$4:$F$6221))+
SUMPRODUCT(-('Comp.'!$F$5:$F$238='Gasto das Atividades'!B30),-('Comp.'!$J$5:'Comp.'!$J$238&gt;=1),('Comp.'!$E$5:$E$238))</f>
        <v>0</v>
      </c>
      <c r="E30" s="404" t="str">
        <f t="shared" si="0"/>
        <v>-</v>
      </c>
    </row>
    <row r="31" spans="1:5" hidden="1" x14ac:dyDescent="0.2">
      <c r="A31" s="237">
        <v>26</v>
      </c>
      <c r="B31" s="261"/>
      <c r="C31" s="239">
        <v>0</v>
      </c>
      <c r="D31" s="403">
        <f>SUMPRODUCT(-('Diário 7º PA'!$H$4:$H$5383='Gasto das Atividades'!B31),-('Diário 7º PA'!$P$4:$P$5383&gt;=1),('Diário 7º PA'!$F$4:$F$5383))+
SUMPRODUCT(-('Diário 8º PA'!$H$4:$H$5817='Gasto das Atividades'!B31),-('Diário 8º PA'!$P$4:$P$5817&gt;=1),('Diário 8º PA'!$F$4:$F$5817))+
SUMPRODUCT(-('Diário 9º PA'!$H$4:$H$6236='Gasto das Atividades'!B31),-('Diário 9º PA'!$P$4:$P$6236&gt;=1),('Diário 9º PA'!$F$4:$F$6236))+
SUMPRODUCT(-('Diário 10º PA'!$H$4:$H$6221='Gasto das Atividades'!B31),-('Diário 10º PA'!$O$4:$O$6221&gt;=1),('Diário 10º PA'!$F$4:$F$6221))+
SUMPRODUCT(-('Comp.'!$F$5:$F$238='Gasto das Atividades'!B31),-('Comp.'!$J$5:'Comp.'!$J$238&gt;=1),('Comp.'!$E$5:$E$238))</f>
        <v>0</v>
      </c>
      <c r="E31" s="404" t="str">
        <f t="shared" si="0"/>
        <v>-</v>
      </c>
    </row>
    <row r="32" spans="1:5" hidden="1" x14ac:dyDescent="0.2">
      <c r="A32" s="237">
        <v>27</v>
      </c>
      <c r="B32" s="261"/>
      <c r="C32" s="239">
        <v>0</v>
      </c>
      <c r="D32" s="403">
        <f>SUMPRODUCT(-('Diário 7º PA'!$H$4:$H$5383='Gasto das Atividades'!B32),-('Diário 7º PA'!$P$4:$P$5383&gt;=1),('Diário 7º PA'!$F$4:$F$5383))+
SUMPRODUCT(-('Diário 8º PA'!$H$4:$H$5817='Gasto das Atividades'!B32),-('Diário 8º PA'!$P$4:$P$5817&gt;=1),('Diário 8º PA'!$F$4:$F$5817))+
SUMPRODUCT(-('Diário 9º PA'!$H$4:$H$6236='Gasto das Atividades'!B32),-('Diário 9º PA'!$P$4:$P$6236&gt;=1),('Diário 9º PA'!$F$4:$F$6236))+
SUMPRODUCT(-('Diário 10º PA'!$H$4:$H$6221='Gasto das Atividades'!B32),-('Diário 10º PA'!$O$4:$O$6221&gt;=1),('Diário 10º PA'!$F$4:$F$6221))+
SUMPRODUCT(-('Comp.'!$F$5:$F$238='Gasto das Atividades'!B32),-('Comp.'!$J$5:'Comp.'!$J$238&gt;=1),('Comp.'!$E$5:$E$238))</f>
        <v>0</v>
      </c>
      <c r="E32" s="404" t="str">
        <f t="shared" si="0"/>
        <v>-</v>
      </c>
    </row>
    <row r="33" spans="1:5" x14ac:dyDescent="0.2">
      <c r="A33" s="237">
        <v>28</v>
      </c>
      <c r="B33" s="261"/>
      <c r="C33" s="239">
        <v>0</v>
      </c>
      <c r="D33" s="403">
        <f>SUMPRODUCT(-('Diário 7º PA'!$H$4:$H$5383='Gasto das Atividades'!B33),-('Diário 7º PA'!$P$4:$P$5383&gt;=1),('Diário 7º PA'!$F$4:$F$5383))+
SUMPRODUCT(-('Diário 8º PA'!$H$4:$H$5817='Gasto das Atividades'!B33),-('Diário 8º PA'!$P$4:$P$5817&gt;=1),('Diário 8º PA'!$F$4:$F$5817))+
SUMPRODUCT(-('Diário 9º PA'!$H$4:$H$6236='Gasto das Atividades'!B33),-('Diário 9º PA'!$P$4:$P$6236&gt;=1),('Diário 9º PA'!$F$4:$F$6236))+
SUMPRODUCT(-('Diário 10º PA'!$H$4:$H$6221='Gasto das Atividades'!B33),-('Diário 10º PA'!$O$4:$O$6221&gt;=1),('Diário 10º PA'!$F$4:$F$6221))+
SUMPRODUCT(-('Comp.'!$F$5:$F$238='Gasto das Atividades'!B33),-('Comp.'!$J$5:'Comp.'!$J$238&gt;=1),('Comp.'!$E$5:$E$238))</f>
        <v>0</v>
      </c>
      <c r="E33" s="404" t="str">
        <f t="shared" si="0"/>
        <v>-</v>
      </c>
    </row>
    <row r="34" spans="1:5" x14ac:dyDescent="0.2">
      <c r="A34" s="237">
        <v>29</v>
      </c>
      <c r="B34" s="261"/>
      <c r="C34" s="239">
        <v>0</v>
      </c>
      <c r="D34" s="403">
        <f>SUMPRODUCT(-('Diário 7º PA'!$H$4:$H$5383='Gasto das Atividades'!B34),-('Diário 7º PA'!$P$4:$P$5383&gt;=1),('Diário 7º PA'!$F$4:$F$5383))+
SUMPRODUCT(-('Diário 8º PA'!$H$4:$H$5817='Gasto das Atividades'!B34),-('Diário 8º PA'!$P$4:$P$5817&gt;=1),('Diário 8º PA'!$F$4:$F$5817))+
SUMPRODUCT(-('Diário 9º PA'!$H$4:$H$6236='Gasto das Atividades'!B34),-('Diário 9º PA'!$P$4:$P$6236&gt;=1),('Diário 9º PA'!$F$4:$F$6236))+
SUMPRODUCT(-('Diário 10º PA'!$H$4:$H$6221='Gasto das Atividades'!B34),-('Diário 10º PA'!$O$4:$O$6221&gt;=1),('Diário 10º PA'!$F$4:$F$6221))+
SUMPRODUCT(-('Comp.'!$F$5:$F$238='Gasto das Atividades'!B34),-('Comp.'!$J$5:'Comp.'!$J$238&gt;=1),('Comp.'!$E$5:$E$238))</f>
        <v>0</v>
      </c>
      <c r="E34" s="404" t="str">
        <f t="shared" si="0"/>
        <v>-</v>
      </c>
    </row>
    <row r="35" spans="1:5" ht="13.5" thickBot="1" x14ac:dyDescent="0.25">
      <c r="A35" s="238">
        <v>30</v>
      </c>
      <c r="B35" s="261"/>
      <c r="C35" s="240">
        <v>0</v>
      </c>
      <c r="D35" s="403">
        <f>SUMPRODUCT(-('Diário 7º PA'!$H$4:$H$5383='Gasto das Atividades'!B35),-('Diário 7º PA'!$P$4:$P$5383&gt;=1),('Diário 7º PA'!$F$4:$F$5383))+
SUMPRODUCT(-('Diário 8º PA'!$H$4:$H$5817='Gasto das Atividades'!B35),-('Diário 8º PA'!$P$4:$P$5817&gt;=1),('Diário 8º PA'!$F$4:$F$5817))+
SUMPRODUCT(-('Diário 9º PA'!$H$4:$H$6236='Gasto das Atividades'!B35),-('Diário 9º PA'!$P$4:$P$6236&gt;=1),('Diário 9º PA'!$F$4:$F$6236))+
SUMPRODUCT(-('Diário 10º PA'!$H$4:$H$6221='Gasto das Atividades'!B35),-('Diário 10º PA'!$O$4:$O$6221&gt;=1),('Diário 10º PA'!$F$4:$F$6221))+
SUMPRODUCT(-('Comp.'!$F$5:$F$238='Gasto das Atividades'!B35),-('Comp.'!$J$5:'Comp.'!$J$238&gt;=1),('Comp.'!$E$5:$E$238))</f>
        <v>0</v>
      </c>
      <c r="E35" s="405" t="str">
        <f t="shared" si="0"/>
        <v>-</v>
      </c>
    </row>
    <row r="36" spans="1:5" ht="13.5" thickBot="1" x14ac:dyDescent="0.25">
      <c r="A36" s="292"/>
      <c r="B36" s="294" t="s">
        <v>266</v>
      </c>
      <c r="C36" s="295">
        <f>SUM(C6:C35)</f>
        <v>100729948.81000002</v>
      </c>
      <c r="D36" s="293">
        <f>SUM(D6:D35)</f>
        <v>29687181.369999997</v>
      </c>
      <c r="E36" s="203"/>
    </row>
    <row r="37" spans="1:5" x14ac:dyDescent="0.2">
      <c r="A37" s="241"/>
      <c r="B37" s="241"/>
      <c r="C37" s="203"/>
      <c r="D37" s="203"/>
      <c r="E37" s="203"/>
    </row>
    <row r="38" spans="1:5" ht="13.5" hidden="1" customHeight="1" thickBot="1" x14ac:dyDescent="0.3">
      <c r="A38" s="203"/>
      <c r="B38" s="680" t="s">
        <v>306</v>
      </c>
      <c r="C38" s="680"/>
      <c r="D38" s="203"/>
      <c r="E38" s="203"/>
    </row>
    <row r="39" spans="1:5" hidden="1" x14ac:dyDescent="0.2">
      <c r="A39" s="203"/>
      <c r="B39" s="228" t="s">
        <v>305</v>
      </c>
      <c r="C39" s="242" t="s">
        <v>307</v>
      </c>
      <c r="D39" s="203"/>
      <c r="E39" s="203"/>
    </row>
    <row r="40" spans="1:5" hidden="1" x14ac:dyDescent="0.2">
      <c r="A40" s="203"/>
      <c r="B40" s="243" t="s">
        <v>300</v>
      </c>
      <c r="C40" s="229">
        <v>9.9500000000000005E-2</v>
      </c>
      <c r="D40" s="203"/>
      <c r="E40" s="203"/>
    </row>
    <row r="41" spans="1:5" ht="13.5" hidden="1" customHeight="1" thickBot="1" x14ac:dyDescent="0.25">
      <c r="A41" s="203"/>
      <c r="B41" s="245" t="s">
        <v>299</v>
      </c>
      <c r="C41" s="230">
        <v>0.90049999999999997</v>
      </c>
      <c r="D41" s="203"/>
      <c r="E41" s="203"/>
    </row>
    <row r="42" spans="1:5" ht="12.75" hidden="1" customHeight="1" x14ac:dyDescent="0.2">
      <c r="A42" s="203"/>
      <c r="B42" s="203"/>
      <c r="C42" s="203"/>
      <c r="D42" s="203"/>
      <c r="E42" s="203"/>
    </row>
    <row r="43" spans="1:5" ht="15.75" hidden="1" thickBot="1" x14ac:dyDescent="0.3">
      <c r="A43" s="203"/>
      <c r="B43" s="680" t="s">
        <v>304</v>
      </c>
      <c r="C43" s="680"/>
      <c r="D43" s="203"/>
      <c r="E43" s="203"/>
    </row>
    <row r="44" spans="1:5" hidden="1" x14ac:dyDescent="0.2">
      <c r="A44" s="203"/>
      <c r="B44" s="228" t="s">
        <v>305</v>
      </c>
      <c r="C44" s="242" t="s">
        <v>159</v>
      </c>
      <c r="D44" s="203"/>
      <c r="E44" s="203"/>
    </row>
    <row r="45" spans="1:5" hidden="1" x14ac:dyDescent="0.2">
      <c r="A45" s="203"/>
      <c r="B45" s="243" t="s">
        <v>300</v>
      </c>
      <c r="C45" s="244" t="e">
        <f>#REF!+D6</f>
        <v>#REF!</v>
      </c>
      <c r="D45" s="203"/>
      <c r="E45" s="203"/>
    </row>
    <row r="46" spans="1:5" ht="13.5" hidden="1" thickBot="1" x14ac:dyDescent="0.25">
      <c r="A46" s="203"/>
      <c r="B46" s="245" t="s">
        <v>299</v>
      </c>
      <c r="C46" s="246" t="e">
        <f>#REF!+SUM(D7:D35)</f>
        <v>#REF!</v>
      </c>
      <c r="D46" s="203"/>
      <c r="E46" s="203"/>
    </row>
  </sheetData>
  <sheetProtection algorithmName="SHA-512" hashValue="jpOps5w4dtzgmNnC9rOOnc7+2TVM6FIrYkefmA9Wi9ejFHCQFG3l6GPCGR/8awqww4F+K7BtgFMjum/ciMbRGw==" saltValue="03x5EHuTuv4UPBpuQ1VwEw=="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P161"/>
  <sheetViews>
    <sheetView showGridLines="0" topLeftCell="A2" zoomScaleSheetLayoutView="85" workbookViewId="0">
      <pane xSplit="2" ySplit="7" topLeftCell="C154" activePane="bottomRight" state="frozen"/>
      <selection activeCell="G29" sqref="G29"/>
      <selection pane="topRight" activeCell="G29" sqref="G29"/>
      <selection pane="bottomLeft" activeCell="G29" sqref="G29"/>
      <selection pane="bottomRight" activeCell="A2" sqref="A2:P160"/>
    </sheetView>
  </sheetViews>
  <sheetFormatPr defaultColWidth="9.140625" defaultRowHeight="12.75" x14ac:dyDescent="0.2"/>
  <cols>
    <col min="1" max="1" width="7.28515625" style="19" customWidth="1"/>
    <col min="2" max="2" width="25" style="19" bestFit="1" customWidth="1"/>
    <col min="3" max="12" width="12.42578125" style="19" bestFit="1" customWidth="1"/>
    <col min="13" max="14" width="12.42578125" style="19" customWidth="1"/>
    <col min="15" max="16" width="12" style="19" bestFit="1" customWidth="1"/>
    <col min="17" max="16384" width="9.140625" style="19"/>
  </cols>
  <sheetData>
    <row r="1" spans="1:16" ht="15.75" hidden="1" x14ac:dyDescent="0.2">
      <c r="A1" s="39"/>
      <c r="B1" s="40" t="s">
        <v>142</v>
      </c>
      <c r="C1" s="41">
        <v>1</v>
      </c>
      <c r="D1" s="41">
        <v>2</v>
      </c>
      <c r="E1" s="41">
        <v>3</v>
      </c>
      <c r="F1" s="41">
        <v>4</v>
      </c>
      <c r="G1" s="41">
        <v>5</v>
      </c>
      <c r="H1" s="41">
        <v>6</v>
      </c>
      <c r="I1" s="41">
        <v>7</v>
      </c>
      <c r="J1" s="41">
        <v>8</v>
      </c>
      <c r="K1" s="41">
        <v>9</v>
      </c>
      <c r="L1" s="41">
        <v>10</v>
      </c>
      <c r="M1" s="41">
        <v>11</v>
      </c>
      <c r="N1" s="41">
        <v>12</v>
      </c>
      <c r="O1" s="39"/>
    </row>
    <row r="2" spans="1:16" ht="27.75" customHeight="1" x14ac:dyDescent="0.2">
      <c r="A2" s="661" t="str">
        <f>Capa!A1</f>
        <v>Contrato de Gestão nº. 008/2021 celebrado entre a Secretaria de Justiça e Segurança Pública do Estado de Minas Gerais - SEJUSP e o Instituto Elo</v>
      </c>
      <c r="B2" s="661"/>
      <c r="C2" s="661"/>
      <c r="D2" s="661"/>
      <c r="E2" s="661"/>
      <c r="F2" s="661"/>
      <c r="G2" s="661"/>
      <c r="H2" s="661"/>
      <c r="I2" s="661"/>
      <c r="J2" s="661"/>
      <c r="K2" s="661"/>
      <c r="L2" s="661"/>
      <c r="M2" s="661"/>
      <c r="N2" s="661"/>
      <c r="O2" s="661"/>
      <c r="P2" s="661"/>
    </row>
    <row r="3" spans="1:16" ht="19.5" customHeight="1" x14ac:dyDescent="0.2">
      <c r="A3" s="661" t="str">
        <f>Capa!A3</f>
        <v>10º Relatório Gerencial Financeiro</v>
      </c>
      <c r="B3" s="661"/>
      <c r="C3" s="661"/>
      <c r="D3" s="661"/>
      <c r="E3" s="661"/>
      <c r="F3" s="661"/>
      <c r="G3" s="661"/>
      <c r="H3" s="661"/>
      <c r="I3" s="661"/>
      <c r="J3" s="661"/>
      <c r="K3" s="661"/>
      <c r="L3" s="661"/>
      <c r="M3" s="661"/>
      <c r="N3" s="661"/>
      <c r="O3" s="661"/>
      <c r="P3" s="661"/>
    </row>
    <row r="4" spans="1:16" ht="19.5" customHeight="1" thickBot="1" x14ac:dyDescent="0.25">
      <c r="A4" s="688" t="s">
        <v>309</v>
      </c>
      <c r="B4" s="688"/>
      <c r="C4" s="688"/>
      <c r="D4" s="688"/>
      <c r="E4" s="688"/>
      <c r="F4" s="688"/>
      <c r="G4" s="688"/>
      <c r="H4" s="688"/>
      <c r="I4" s="688"/>
      <c r="J4" s="688"/>
      <c r="K4" s="688"/>
      <c r="L4" s="688"/>
      <c r="M4" s="688"/>
      <c r="N4" s="688"/>
      <c r="O4" s="688"/>
      <c r="P4" s="688"/>
    </row>
    <row r="5" spans="1:16" ht="15" x14ac:dyDescent="0.2">
      <c r="A5" s="43"/>
      <c r="B5" s="43"/>
      <c r="C5" s="44" t="str">
        <f>Resumo!C4</f>
        <v>Janeiro</v>
      </c>
      <c r="D5" s="44" t="str">
        <f>Resumo!D4</f>
        <v>Fevereiro</v>
      </c>
      <c r="E5" s="44" t="str">
        <f>Resumo!E4</f>
        <v>Março</v>
      </c>
      <c r="F5" s="44" t="str">
        <f>Resumo!F4</f>
        <v>Abril</v>
      </c>
      <c r="G5" s="44" t="str">
        <f>Resumo!G4</f>
        <v>Maio</v>
      </c>
      <c r="H5" s="44" t="str">
        <f>Resumo!H4</f>
        <v>Junho</v>
      </c>
      <c r="I5" s="44" t="str">
        <f>Resumo!I4</f>
        <v>Julho</v>
      </c>
      <c r="J5" s="44" t="str">
        <f>Resumo!J4</f>
        <v>Agosto</v>
      </c>
      <c r="K5" s="44" t="str">
        <f>Resumo!K4</f>
        <v>Setembro</v>
      </c>
      <c r="L5" s="44" t="str">
        <f>Resumo!L4</f>
        <v>Outubro</v>
      </c>
      <c r="M5" s="44" t="str">
        <f>Resumo!M4</f>
        <v>Novembro</v>
      </c>
      <c r="N5" s="44" t="str">
        <f>Resumo!N4</f>
        <v>Dezembro</v>
      </c>
      <c r="O5" s="682" t="s">
        <v>5</v>
      </c>
      <c r="P5" s="685" t="s">
        <v>286</v>
      </c>
    </row>
    <row r="6" spans="1:16" ht="15" x14ac:dyDescent="0.2">
      <c r="A6" s="11"/>
      <c r="B6" s="11"/>
      <c r="C6" s="303">
        <f>Resumo!C5</f>
        <v>44927</v>
      </c>
      <c r="D6" s="303">
        <f>Resumo!D5</f>
        <v>44958</v>
      </c>
      <c r="E6" s="303">
        <f>Resumo!E5</f>
        <v>44986</v>
      </c>
      <c r="F6" s="303">
        <f>Resumo!F5</f>
        <v>45017</v>
      </c>
      <c r="G6" s="303">
        <f>Resumo!G5</f>
        <v>45047</v>
      </c>
      <c r="H6" s="303">
        <f>Resumo!H5</f>
        <v>45078</v>
      </c>
      <c r="I6" s="303">
        <f>Resumo!I5</f>
        <v>45108</v>
      </c>
      <c r="J6" s="303">
        <f>Resumo!J5</f>
        <v>45139</v>
      </c>
      <c r="K6" s="303">
        <f>Resumo!K5</f>
        <v>45170</v>
      </c>
      <c r="L6" s="303">
        <f>Resumo!L5</f>
        <v>45200</v>
      </c>
      <c r="M6" s="303">
        <f>Resumo!M5</f>
        <v>45231</v>
      </c>
      <c r="N6" s="303">
        <f>Resumo!N5</f>
        <v>45261</v>
      </c>
      <c r="O6" s="683"/>
      <c r="P6" s="686"/>
    </row>
    <row r="7" spans="1:16" ht="15" x14ac:dyDescent="0.2">
      <c r="A7" s="11"/>
      <c r="B7" s="11"/>
      <c r="C7" s="305" t="str">
        <f>Resumo!C6</f>
        <v>a</v>
      </c>
      <c r="D7" s="305" t="str">
        <f>Resumo!D6</f>
        <v>a</v>
      </c>
      <c r="E7" s="305" t="str">
        <f>Resumo!E6</f>
        <v>a</v>
      </c>
      <c r="F7" s="305" t="str">
        <f>Resumo!F6</f>
        <v>a</v>
      </c>
      <c r="G7" s="305" t="str">
        <f>Resumo!G6</f>
        <v>a</v>
      </c>
      <c r="H7" s="305" t="str">
        <f>Resumo!H6</f>
        <v>a</v>
      </c>
      <c r="I7" s="305" t="str">
        <f>Resumo!I6</f>
        <v>a</v>
      </c>
      <c r="J7" s="305" t="str">
        <f>Resumo!J6</f>
        <v>a</v>
      </c>
      <c r="K7" s="305" t="str">
        <f>Resumo!K6</f>
        <v>a</v>
      </c>
      <c r="L7" s="305" t="str">
        <f>Resumo!L6</f>
        <v>a</v>
      </c>
      <c r="M7" s="305" t="str">
        <f>Resumo!M6</f>
        <v>a</v>
      </c>
      <c r="N7" s="305" t="str">
        <f>Resumo!N6</f>
        <v>a</v>
      </c>
      <c r="O7" s="683"/>
      <c r="P7" s="686"/>
    </row>
    <row r="8" spans="1:16" ht="15.75" thickBot="1" x14ac:dyDescent="0.25">
      <c r="A8" s="42"/>
      <c r="B8" s="42"/>
      <c r="C8" s="304">
        <f>Resumo!C7</f>
        <v>44957</v>
      </c>
      <c r="D8" s="304">
        <f>Resumo!D7</f>
        <v>44985</v>
      </c>
      <c r="E8" s="304">
        <f>Resumo!E7</f>
        <v>45016</v>
      </c>
      <c r="F8" s="304">
        <f>Resumo!F7</f>
        <v>45046</v>
      </c>
      <c r="G8" s="304">
        <f>Resumo!G7</f>
        <v>45077</v>
      </c>
      <c r="H8" s="304">
        <f>Resumo!H7</f>
        <v>45107</v>
      </c>
      <c r="I8" s="304">
        <f>Resumo!I7</f>
        <v>45138</v>
      </c>
      <c r="J8" s="304">
        <f>Resumo!J7</f>
        <v>45169</v>
      </c>
      <c r="K8" s="304">
        <f>Resumo!K7</f>
        <v>45199</v>
      </c>
      <c r="L8" s="304">
        <f>Resumo!L7</f>
        <v>45230</v>
      </c>
      <c r="M8" s="304">
        <f>Resumo!M7</f>
        <v>45260</v>
      </c>
      <c r="N8" s="304">
        <f>Resumo!N7</f>
        <v>45291</v>
      </c>
      <c r="O8" s="684"/>
      <c r="P8" s="687"/>
    </row>
    <row r="9" spans="1:16" ht="23.25" customHeight="1" thickBot="1" x14ac:dyDescent="0.25">
      <c r="A9" s="181"/>
      <c r="B9" s="27"/>
      <c r="C9" s="182"/>
      <c r="D9" s="182"/>
      <c r="E9" s="182"/>
      <c r="F9" s="182"/>
      <c r="G9" s="182"/>
      <c r="H9" s="182"/>
      <c r="I9" s="69"/>
      <c r="J9" s="69"/>
      <c r="K9" s="69"/>
      <c r="L9" s="69"/>
      <c r="M9" s="69"/>
      <c r="N9" s="69"/>
      <c r="O9" s="69"/>
    </row>
    <row r="10" spans="1:16" ht="23.25" customHeight="1" thickBot="1" x14ac:dyDescent="0.25">
      <c r="A10" s="132" t="s">
        <v>45</v>
      </c>
      <c r="B10" s="183" t="s">
        <v>284</v>
      </c>
      <c r="C10" s="166">
        <f>Resumo!C8</f>
        <v>31304665.16</v>
      </c>
      <c r="D10" s="166">
        <f t="shared" ref="D10:N10" si="0">C10+C18-C160</f>
        <v>26007498.850000001</v>
      </c>
      <c r="E10" s="166">
        <f t="shared" si="0"/>
        <v>20774165</v>
      </c>
      <c r="F10" s="166">
        <f t="shared" si="0"/>
        <v>19566518.889999997</v>
      </c>
      <c r="G10" s="166">
        <f t="shared" si="0"/>
        <v>14478107.119999999</v>
      </c>
      <c r="H10" s="166">
        <f t="shared" si="0"/>
        <v>41159252.719999999</v>
      </c>
      <c r="I10" s="166">
        <f t="shared" si="0"/>
        <v>35747089.209999993</v>
      </c>
      <c r="J10" s="166">
        <f t="shared" si="0"/>
        <v>30280447.75999999</v>
      </c>
      <c r="K10" s="166">
        <f t="shared" si="0"/>
        <v>24909297.159999993</v>
      </c>
      <c r="L10" s="166">
        <f t="shared" si="0"/>
        <v>19147586.959999993</v>
      </c>
      <c r="M10" s="166">
        <f t="shared" si="0"/>
        <v>29758004.75999999</v>
      </c>
      <c r="N10" s="166">
        <f t="shared" si="0"/>
        <v>20395553.329999991</v>
      </c>
      <c r="O10" s="298">
        <f>SUM(C10:N10)</f>
        <v>313528186.91999996</v>
      </c>
      <c r="P10" s="299">
        <f>IF($O$18=0,0,O10/$O$18)</f>
        <v>3.9429134667237702</v>
      </c>
    </row>
    <row r="11" spans="1:16" ht="23.25" customHeight="1" thickBot="1" x14ac:dyDescent="0.25">
      <c r="A11" s="11"/>
      <c r="B11" s="11"/>
      <c r="C11" s="185"/>
      <c r="D11" s="185"/>
      <c r="E11" s="185"/>
      <c r="F11" s="185"/>
      <c r="G11" s="185"/>
      <c r="H11" s="185"/>
      <c r="I11" s="185"/>
      <c r="J11" s="185"/>
      <c r="K11" s="185"/>
      <c r="L11" s="185"/>
      <c r="M11" s="185"/>
      <c r="N11" s="185"/>
      <c r="O11" s="184"/>
    </row>
    <row r="12" spans="1:16" ht="23.25" customHeight="1" thickBot="1" x14ac:dyDescent="0.25">
      <c r="A12" s="37">
        <v>1</v>
      </c>
      <c r="B12" s="37" t="s">
        <v>153</v>
      </c>
      <c r="C12" s="70"/>
      <c r="D12" s="70"/>
      <c r="E12" s="70"/>
      <c r="F12" s="70"/>
      <c r="G12" s="70"/>
      <c r="H12" s="70"/>
      <c r="I12" s="70"/>
      <c r="J12" s="70"/>
      <c r="K12" s="70"/>
      <c r="L12" s="70"/>
      <c r="M12" s="70"/>
      <c r="N12" s="70"/>
      <c r="O12" s="70"/>
      <c r="P12" s="170"/>
    </row>
    <row r="13" spans="1:16" ht="23.25" customHeight="1" x14ac:dyDescent="0.2">
      <c r="A13" s="21" t="s">
        <v>15</v>
      </c>
      <c r="B13" s="21" t="s">
        <v>33</v>
      </c>
      <c r="C13" s="186"/>
      <c r="D13" s="186"/>
      <c r="E13" s="186"/>
      <c r="F13" s="186"/>
      <c r="G13" s="186"/>
      <c r="H13" s="186"/>
      <c r="I13" s="186"/>
      <c r="J13" s="186"/>
      <c r="K13" s="186"/>
      <c r="L13" s="186"/>
      <c r="M13" s="186"/>
      <c r="N13" s="186"/>
      <c r="O13" s="186"/>
      <c r="P13" s="171"/>
    </row>
    <row r="14" spans="1:16" ht="23.25" customHeight="1" x14ac:dyDescent="0.2">
      <c r="A14" s="22" t="s">
        <v>40</v>
      </c>
      <c r="B14" s="62" t="s">
        <v>323</v>
      </c>
      <c r="C14" s="187">
        <f>SUMPRODUCT(-('Diário 7º PA'!$E$4:$E$5383='Analítico Cx.'!$B14),-('Diário 7º PA'!$O$4:$O$5383=C$1),('Diário 7º PA'!$F$4:$F$5383))+SUMPRODUCT(-('Diário 8º PA'!$E$4:$E$5041='Analítico Cx.'!$B14),-('Diário 8º PA'!$O$4:$O$5041=C$1),('Diário 8º PA'!$F$4:$F$5041))+SUMPRODUCT(-('Diário 9º PA'!$E$4:$E$5236='Analítico Cx.'!$B14),-('Diário 9º PA'!$O$4:$O$5236=C$1),('Diário 9º PA'!$F$4:$F$5236))+SUMPRODUCT(-('Diário 10º PA'!$E$4:$E$5221='Analítico Cx.'!$B14),-('Diário 10º PA'!$N$4:$N$5221=C$1),('Diário 10º PA'!$F$4:$F$5221))</f>
        <v>0</v>
      </c>
      <c r="D14" s="187">
        <f>SUMPRODUCT(-('Diário 7º PA'!$E$4:$E$5383='Analítico Cx.'!$B14),-('Diário 7º PA'!$O$4:$O$5383=D$1),('Diário 7º PA'!$F$4:$F$5383))+SUMPRODUCT(-('Diário 8º PA'!$E$4:$E$5041='Analítico Cx.'!$B14),-('Diário 8º PA'!$O$4:$O$5041=D$1),('Diário 8º PA'!$F$4:$F$5041))+SUMPRODUCT(-('Diário 9º PA'!$E$4:$E$5236='Analítico Cx.'!$B14),-('Diário 9º PA'!$O$4:$O$5236=D$1),('Diário 9º PA'!$F$4:$F$5236))+SUMPRODUCT(-('Diário 10º PA'!$E$4:$E$5221='Analítico Cx.'!$B14),-('Diário 10º PA'!$N$4:$N$5221=D$1),('Diário 10º PA'!$F$4:$F$5221))</f>
        <v>0</v>
      </c>
      <c r="E14" s="187">
        <f>SUMPRODUCT(-('Diário 7º PA'!$E$4:$E$5383='Analítico Cx.'!$B14),-('Diário 7º PA'!$O$4:$O$5383=E$1),('Diário 7º PA'!$F$4:$F$5383))+SUMPRODUCT(-('Diário 8º PA'!$E$4:$E$5041='Analítico Cx.'!$B14),-('Diário 8º PA'!$O$4:$O$5041=E$1),('Diário 8º PA'!$F$4:$F$5041))+SUMPRODUCT(-('Diário 9º PA'!$E$4:$E$5236='Analítico Cx.'!$B14),-('Diário 9º PA'!$O$4:$O$5236=E$1),('Diário 9º PA'!$F$4:$F$5236))+SUMPRODUCT(-('Diário 10º PA'!$E$4:$E$5221='Analítico Cx.'!$B14),-('Diário 10º PA'!$N$4:$N$5221=E$1),('Diário 10º PA'!$F$4:$F$5221))</f>
        <v>4012000.7</v>
      </c>
      <c r="F14" s="187">
        <f>SUMPRODUCT(-('Diário 7º PA'!$E$4:$E$5383='Analítico Cx.'!$B14),-('Diário 7º PA'!$O$4:$O$5383=F$1),('Diário 7º PA'!$F$4:$F$5383))+SUMPRODUCT(-('Diário 8º PA'!$E$4:$E$5041='Analítico Cx.'!$B14),-('Diário 8º PA'!$O$4:$O$5041=F$1),('Diário 8º PA'!$F$4:$F$5041))+SUMPRODUCT(-('Diário 9º PA'!$E$4:$E$5236='Analítico Cx.'!$B14),-('Diário 9º PA'!$O$4:$O$5236=F$1),('Diário 9º PA'!$F$4:$F$5236))+SUMPRODUCT(-('Diário 10º PA'!$E$4:$E$5221='Analítico Cx.'!$B14),-('Diário 10º PA'!$N$4:$N$5221=F$1),('Diário 10º PA'!$F$4:$F$5221))</f>
        <v>0</v>
      </c>
      <c r="G14" s="187">
        <f>SUMPRODUCT(-('Diário 7º PA'!$E$4:$E$5383='Analítico Cx.'!$B14),-('Diário 7º PA'!$O$4:$O$5383=G$1),('Diário 7º PA'!$F$4:$F$5383))+SUMPRODUCT(-('Diário 8º PA'!$E$4:$E$5041='Analítico Cx.'!$B14),-('Diário 8º PA'!$O$4:$O$5041=G$1),('Diário 8º PA'!$F$4:$F$5041))+SUMPRODUCT(-('Diário 9º PA'!$E$4:$E$5236='Analítico Cx.'!$B14),-('Diário 9º PA'!$O$4:$O$5236=G$1),('Diário 9º PA'!$F$4:$F$5236))+SUMPRODUCT(-('Diário 10º PA'!$E$4:$E$5221='Analítico Cx.'!$B14),-('Diário 10º PA'!$N$4:$N$5221=G$1),('Diário 10º PA'!$F$4:$F$5221))</f>
        <v>31801051.469999999</v>
      </c>
      <c r="H14" s="187">
        <f>SUMPRODUCT(-('Diário 7º PA'!$E$4:$E$5383='Analítico Cx.'!$B14),-('Diário 7º PA'!$O$4:$O$5383=H$1),('Diário 7º PA'!$F$4:$F$5383))+SUMPRODUCT(-('Diário 8º PA'!$E$4:$E$5041='Analítico Cx.'!$B14),-('Diário 8º PA'!$O$4:$O$5041=H$1),('Diário 8º PA'!$F$4:$F$5041))+SUMPRODUCT(-('Diário 9º PA'!$E$4:$E$5236='Analítico Cx.'!$B14),-('Diário 9º PA'!$O$4:$O$5236=H$1),('Diário 9º PA'!$F$4:$F$5236))+SUMPRODUCT(-('Diário 10º PA'!$E$4:$E$5221='Analítico Cx.'!$B14),-('Diário 10º PA'!$N$4:$N$5221=H$1),('Diário 10º PA'!$F$4:$F$5221))</f>
        <v>0</v>
      </c>
      <c r="I14" s="187">
        <f>SUMPRODUCT(-('Diário 7º PA'!$E$4:$E$5383='Analítico Cx.'!$B14),-('Diário 7º PA'!$O$4:$O$5383=I$1),('Diário 7º PA'!$F$4:$F$5383))+SUMPRODUCT(-('Diário 8º PA'!$E$4:$E$5041='Analítico Cx.'!$B14),-('Diário 8º PA'!$O$4:$O$5041=I$1),('Diário 8º PA'!$F$4:$F$5041))+SUMPRODUCT(-('Diário 9º PA'!$E$4:$E$5236='Analítico Cx.'!$B14),-('Diário 9º PA'!$O$4:$O$5236=I$1),('Diário 9º PA'!$F$4:$F$5236))+SUMPRODUCT(-('Diário 10º PA'!$E$4:$E$5221='Analítico Cx.'!$B14),-('Diário 10º PA'!$N$4:$N$5221=I$1),('Diário 10º PA'!$F$4:$F$5221))</f>
        <v>0</v>
      </c>
      <c r="J14" s="187">
        <f>SUMPRODUCT(-('Diário 7º PA'!$E$4:$E$5383='Analítico Cx.'!$B14),-('Diário 7º PA'!$O$4:$O$5383=J$1),('Diário 7º PA'!$F$4:$F$5383))+SUMPRODUCT(-('Diário 8º PA'!$E$4:$E$5041='Analítico Cx.'!$B14),-('Diário 8º PA'!$O$4:$O$5041=J$1),('Diário 8º PA'!$F$4:$F$5041))+SUMPRODUCT(-('Diário 9º PA'!$E$4:$E$5236='Analítico Cx.'!$B14),-('Diário 9º PA'!$O$4:$O$5236=J$1),('Diário 9º PA'!$F$4:$F$5236))+SUMPRODUCT(-('Diário 10º PA'!$E$4:$E$5221='Analítico Cx.'!$B14),-('Diário 10º PA'!$N$4:$N$5221=J$1),('Diário 10º PA'!$F$4:$F$5221))</f>
        <v>0</v>
      </c>
      <c r="K14" s="187">
        <f>SUMPRODUCT(-('Diário 7º PA'!$E$4:$E$5383='Analítico Cx.'!$B14),-('Diário 7º PA'!$O$4:$O$5383=K$1),('Diário 7º PA'!$F$4:$F$5383))+SUMPRODUCT(-('Diário 8º PA'!$E$4:$E$5041='Analítico Cx.'!$B14),-('Diário 8º PA'!$O$4:$O$5041=K$1),('Diário 8º PA'!$F$4:$F$5041))+SUMPRODUCT(-('Diário 9º PA'!$E$4:$E$5236='Analítico Cx.'!$B14),-('Diário 9º PA'!$O$4:$O$5236=K$1),('Diário 9º PA'!$F$4:$F$5236))+SUMPRODUCT(-('Diário 10º PA'!$E$4:$E$5221='Analítico Cx.'!$B14),-('Diário 10º PA'!$N$4:$N$5221=K$1),('Diário 10º PA'!$F$4:$F$5221))</f>
        <v>0</v>
      </c>
      <c r="L14" s="187">
        <f>SUMPRODUCT(-('Diário 7º PA'!$E$4:$E$5383='Analítico Cx.'!$B14),-('Diário 7º PA'!$O$4:$O$5383=L$1),('Diário 7º PA'!$F$4:$F$5383))+SUMPRODUCT(-('Diário 8º PA'!$E$4:$E$5041='Analítico Cx.'!$B14),-('Diário 8º PA'!$O$4:$O$5041=L$1),('Diário 8º PA'!$F$4:$F$5041))+SUMPRODUCT(-('Diário 9º PA'!$E$4:$E$5236='Analítico Cx.'!$B14),-('Diário 9º PA'!$O$4:$O$5236=L$1),('Diário 9º PA'!$F$4:$F$5236))+SUMPRODUCT(-('Diário 10º PA'!$E$4:$E$5221='Analítico Cx.'!$B14),-('Diário 10º PA'!$N$4:$N$5221=L$1),('Diário 10º PA'!$F$4:$F$5221))</f>
        <v>16624120.15</v>
      </c>
      <c r="M14" s="187">
        <f>SUMPRODUCT(-('Diário 7º PA'!$E$4:$E$5383='Analítico Cx.'!$B14),-('Diário 7º PA'!$O$4:$O$5383=M$1),('Diário 7º PA'!$F$4:$F$5383))+SUMPRODUCT(-('Diário 8º PA'!$E$4:$E$5041='Analítico Cx.'!$B14),-('Diário 8º PA'!$O$4:$O$5041=M$1),('Diário 8º PA'!$F$4:$F$5041))+SUMPRODUCT(-('Diário 9º PA'!$E$4:$E$5236='Analítico Cx.'!$B14),-('Diário 9º PA'!$O$4:$O$5236=M$1),('Diário 9º PA'!$F$4:$F$5236))+SUMPRODUCT(-('Diário 10º PA'!$E$4:$E$5221='Analítico Cx.'!$B14),-('Diário 10º PA'!$N$4:$N$5221=M$1),('Diário 10º PA'!$F$4:$F$5221))</f>
        <v>0</v>
      </c>
      <c r="N14" s="187">
        <f>SUMPRODUCT(-('Diário 7º PA'!$E$4:$E$5383='Analítico Cx.'!$B14),-('Diário 7º PA'!$O$4:$O$5383=N$1),('Diário 7º PA'!$F$4:$F$5383))+SUMPRODUCT(-('Diário 8º PA'!$E$4:$E$5041='Analítico Cx.'!$B14),-('Diário 8º PA'!$O$4:$O$5041=N$1),('Diário 8º PA'!$F$4:$F$5041))+SUMPRODUCT(-('Diário 9º PA'!$E$4:$E$5236='Analítico Cx.'!$B14),-('Diário 9º PA'!$O$4:$O$5236=N$1),('Diário 9º PA'!$F$4:$F$5236))+SUMPRODUCT(-('Diário 10º PA'!$E$4:$E$5221='Analítico Cx.'!$B14),-('Diário 10º PA'!$N$4:$N$5221=N$1),('Diário 10º PA'!$F$4:$F$5221))</f>
        <v>24077990.530000001</v>
      </c>
      <c r="O14" s="188">
        <f>SUM(C14:N14)</f>
        <v>76515162.849999994</v>
      </c>
      <c r="P14" s="172">
        <f>IF($O$18=0,0,O14/$O$18)</f>
        <v>0.96225053630284096</v>
      </c>
    </row>
    <row r="15" spans="1:16" ht="23.25" customHeight="1" x14ac:dyDescent="0.2">
      <c r="A15" s="22" t="s">
        <v>41</v>
      </c>
      <c r="B15" s="62" t="s">
        <v>324</v>
      </c>
      <c r="C15" s="187">
        <f>SUMPRODUCT(-('Diário 7º PA'!$E$4:$E$5383='Analítico Cx.'!$B15),-('Diário 7º PA'!$O$4:$O$5383=C$1),('Diário 7º PA'!$F$4:$F$5383))+SUMPRODUCT(-('Diário 8º PA'!$E$4:$E$5041='Analítico Cx.'!$B15),-('Diário 8º PA'!$O$4:$O$5041=C$1),('Diário 8º PA'!$F$4:$F$5041))+SUMPRODUCT(-('Diário 9º PA'!$E$4:$E$5236='Analítico Cx.'!$B15),-('Diário 9º PA'!$O$4:$O$5236=C$1),('Diário 9º PA'!$F$4:$F$5236))+SUMPRODUCT(-('Diário 10º PA'!$E$4:$E$5221='Analítico Cx.'!$B15),-('Diário 10º PA'!$N$4:$N$5221=C$1),('Diário 10º PA'!$F$4:$F$5221))</f>
        <v>0</v>
      </c>
      <c r="D15" s="187">
        <f>SUMPRODUCT(-('Diário 7º PA'!$E$4:$E$5383='Analítico Cx.'!$B15),-('Diário 7º PA'!$O$4:$O$5383=D$1),('Diário 7º PA'!$F$4:$F$5383))+SUMPRODUCT(-('Diário 8º PA'!$E$4:$E$5041='Analítico Cx.'!$B15),-('Diário 8º PA'!$O$4:$O$5041=D$1),('Diário 8º PA'!$F$4:$F$5041))+SUMPRODUCT(-('Diário 9º PA'!$E$4:$E$5236='Analítico Cx.'!$B15),-('Diário 9º PA'!$O$4:$O$5236=D$1),('Diário 9º PA'!$F$4:$F$5236))+SUMPRODUCT(-('Diário 10º PA'!$E$4:$E$5221='Analítico Cx.'!$B15),-('Diário 10º PA'!$N$4:$N$5221=D$1),('Diário 10º PA'!$F$4:$F$5221))</f>
        <v>0</v>
      </c>
      <c r="E15" s="187">
        <f>SUMPRODUCT(-('Diário 7º PA'!$E$4:$E$5383='Analítico Cx.'!$B15),-('Diário 7º PA'!$O$4:$O$5383=E$1),('Diário 7º PA'!$F$4:$F$5383))+SUMPRODUCT(-('Diário 8º PA'!$E$4:$E$5041='Analítico Cx.'!$B15),-('Diário 8º PA'!$O$4:$O$5041=E$1),('Diário 8º PA'!$F$4:$F$5041))+SUMPRODUCT(-('Diário 9º PA'!$E$4:$E$5236='Analítico Cx.'!$B15),-('Diário 9º PA'!$O$4:$O$5236=E$1),('Diário 9º PA'!$F$4:$F$5236))+SUMPRODUCT(-('Diário 10º PA'!$E$4:$E$5221='Analítico Cx.'!$B15),-('Diário 10º PA'!$N$4:$N$5221=E$1),('Diário 10º PA'!$F$4:$F$5221))</f>
        <v>4200</v>
      </c>
      <c r="F15" s="187">
        <f>SUMPRODUCT(-('Diário 7º PA'!$E$4:$E$5383='Analítico Cx.'!$B15),-('Diário 7º PA'!$O$4:$O$5383=F$1),('Diário 7º PA'!$F$4:$F$5383))+SUMPRODUCT(-('Diário 8º PA'!$E$4:$E$5041='Analítico Cx.'!$B15),-('Diário 8º PA'!$O$4:$O$5041=F$1),('Diário 8º PA'!$F$4:$F$5041))+SUMPRODUCT(-('Diário 9º PA'!$E$4:$E$5236='Analítico Cx.'!$B15),-('Diário 9º PA'!$O$4:$O$5236=F$1),('Diário 9º PA'!$F$4:$F$5236))+SUMPRODUCT(-('Diário 10º PA'!$E$4:$E$5221='Analítico Cx.'!$B15),-('Diário 10º PA'!$N$4:$N$5221=F$1),('Diário 10º PA'!$F$4:$F$5221))</f>
        <v>0</v>
      </c>
      <c r="G15" s="187">
        <f>SUMPRODUCT(-('Diário 7º PA'!$E$4:$E$5383='Analítico Cx.'!$B15),-('Diário 7º PA'!$O$4:$O$5383=G$1),('Diário 7º PA'!$F$4:$F$5383))+SUMPRODUCT(-('Diário 8º PA'!$E$4:$E$5041='Analítico Cx.'!$B15),-('Diário 8º PA'!$O$4:$O$5041=G$1),('Diário 8º PA'!$F$4:$F$5041))+SUMPRODUCT(-('Diário 9º PA'!$E$4:$E$5236='Analítico Cx.'!$B15),-('Diário 9º PA'!$O$4:$O$5236=G$1),('Diário 9º PA'!$F$4:$F$5236))+SUMPRODUCT(-('Diário 10º PA'!$E$4:$E$5221='Analítico Cx.'!$B15),-('Diário 10º PA'!$N$4:$N$5221=G$1),('Diário 10º PA'!$F$4:$F$5221))</f>
        <v>4450</v>
      </c>
      <c r="H15" s="187">
        <f>SUMPRODUCT(-('Diário 7º PA'!$E$4:$E$5383='Analítico Cx.'!$B15),-('Diário 7º PA'!$O$4:$O$5383=H$1),('Diário 7º PA'!$F$4:$F$5383))+SUMPRODUCT(-('Diário 8º PA'!$E$4:$E$5041='Analítico Cx.'!$B15),-('Diário 8º PA'!$O$4:$O$5041=H$1),('Diário 8º PA'!$F$4:$F$5041))+SUMPRODUCT(-('Diário 9º PA'!$E$4:$E$5236='Analítico Cx.'!$B15),-('Diário 9º PA'!$O$4:$O$5236=H$1),('Diário 9º PA'!$F$4:$F$5236))+SUMPRODUCT(-('Diário 10º PA'!$E$4:$E$5221='Analítico Cx.'!$B15),-('Diário 10º PA'!$N$4:$N$5221=H$1),('Diário 10º PA'!$F$4:$F$5221))</f>
        <v>0</v>
      </c>
      <c r="I15" s="187">
        <f>SUMPRODUCT(-('Diário 7º PA'!$E$4:$E$5383='Analítico Cx.'!$B15),-('Diário 7º PA'!$O$4:$O$5383=I$1),('Diário 7º PA'!$F$4:$F$5383))+SUMPRODUCT(-('Diário 8º PA'!$E$4:$E$5041='Analítico Cx.'!$B15),-('Diário 8º PA'!$O$4:$O$5041=I$1),('Diário 8º PA'!$F$4:$F$5041))+SUMPRODUCT(-('Diário 9º PA'!$E$4:$E$5236='Analítico Cx.'!$B15),-('Diário 9º PA'!$O$4:$O$5236=I$1),('Diário 9º PA'!$F$4:$F$5236))+SUMPRODUCT(-('Diário 10º PA'!$E$4:$E$5221='Analítico Cx.'!$B15),-('Diário 10º PA'!$N$4:$N$5221=I$1),('Diário 10º PA'!$F$4:$F$5221))</f>
        <v>0.29000000000000004</v>
      </c>
      <c r="J15" s="187">
        <f>SUMPRODUCT(-('Diário 7º PA'!$E$4:$E$5383='Analítico Cx.'!$B15),-('Diário 7º PA'!$O$4:$O$5383=J$1),('Diário 7º PA'!$F$4:$F$5383))+SUMPRODUCT(-('Diário 8º PA'!$E$4:$E$5041='Analítico Cx.'!$B15),-('Diário 8º PA'!$O$4:$O$5041=J$1),('Diário 8º PA'!$F$4:$F$5041))+SUMPRODUCT(-('Diário 9º PA'!$E$4:$E$5236='Analítico Cx.'!$B15),-('Diário 9º PA'!$O$4:$O$5236=J$1),('Diário 9º PA'!$F$4:$F$5236))+SUMPRODUCT(-('Diário 10º PA'!$E$4:$E$5221='Analítico Cx.'!$B15),-('Diário 10º PA'!$N$4:$N$5221=J$1),('Diário 10º PA'!$F$4:$F$5221))</f>
        <v>1.05</v>
      </c>
      <c r="K15" s="187">
        <f>SUMPRODUCT(-('Diário 7º PA'!$E$4:$E$5383='Analítico Cx.'!$B15),-('Diário 7º PA'!$O$4:$O$5383=K$1),('Diário 7º PA'!$F$4:$F$5383))+SUMPRODUCT(-('Diário 8º PA'!$E$4:$E$5041='Analítico Cx.'!$B15),-('Diário 8º PA'!$O$4:$O$5041=K$1),('Diário 8º PA'!$F$4:$F$5041))+SUMPRODUCT(-('Diário 9º PA'!$E$4:$E$5236='Analítico Cx.'!$B15),-('Diário 9º PA'!$O$4:$O$5236=K$1),('Diário 9º PA'!$F$4:$F$5236))+SUMPRODUCT(-('Diário 10º PA'!$E$4:$E$5221='Analítico Cx.'!$B15),-('Diário 10º PA'!$N$4:$N$5221=K$1),('Diário 10º PA'!$F$4:$F$5221))</f>
        <v>1.38</v>
      </c>
      <c r="L15" s="187">
        <f>SUMPRODUCT(-('Diário 7º PA'!$E$4:$E$5383='Analítico Cx.'!$B15),-('Diário 7º PA'!$O$4:$O$5383=L$1),('Diário 7º PA'!$F$4:$F$5383))+SUMPRODUCT(-('Diário 8º PA'!$E$4:$E$5041='Analítico Cx.'!$B15),-('Diário 8º PA'!$O$4:$O$5041=L$1),('Diário 8º PA'!$F$4:$F$5041))+SUMPRODUCT(-('Diário 9º PA'!$E$4:$E$5236='Analítico Cx.'!$B15),-('Diário 9º PA'!$O$4:$O$5236=L$1),('Diário 9º PA'!$F$4:$F$5236))+SUMPRODUCT(-('Diário 10º PA'!$E$4:$E$5221='Analítico Cx.'!$B15),-('Diário 10º PA'!$N$4:$N$5221=L$1),('Diário 10º PA'!$F$4:$F$5221))</f>
        <v>0</v>
      </c>
      <c r="M15" s="187">
        <f>SUMPRODUCT(-('Diário 7º PA'!$E$4:$E$5383='Analítico Cx.'!$B15),-('Diário 7º PA'!$O$4:$O$5383=M$1),('Diário 7º PA'!$F$4:$F$5383))+SUMPRODUCT(-('Diário 8º PA'!$E$4:$E$5041='Analítico Cx.'!$B15),-('Diário 8º PA'!$O$4:$O$5041=M$1),('Diário 8º PA'!$F$4:$F$5041))+SUMPRODUCT(-('Diário 9º PA'!$E$4:$E$5236='Analítico Cx.'!$B15),-('Diário 9º PA'!$O$4:$O$5236=M$1),('Diário 9º PA'!$F$4:$F$5236))+SUMPRODUCT(-('Diário 10º PA'!$E$4:$E$5221='Analítico Cx.'!$B15),-('Diário 10º PA'!$N$4:$N$5221=M$1),('Diário 10º PA'!$F$4:$F$5221))</f>
        <v>0</v>
      </c>
      <c r="N15" s="187">
        <f>SUMPRODUCT(-('Diário 7º PA'!$E$4:$E$5383='Analítico Cx.'!$B15),-('Diário 7º PA'!$O$4:$O$5383=N$1),('Diário 7º PA'!$F$4:$F$5383))+SUMPRODUCT(-('Diário 8º PA'!$E$4:$E$5041='Analítico Cx.'!$B15),-('Diário 8º PA'!$O$4:$O$5041=N$1),('Diário 8º PA'!$F$4:$F$5041))+SUMPRODUCT(-('Diário 9º PA'!$E$4:$E$5236='Analítico Cx.'!$B15),-('Diário 9º PA'!$O$4:$O$5236=N$1),('Diário 9º PA'!$F$4:$F$5236))+SUMPRODUCT(-('Diário 10º PA'!$E$4:$E$5221='Analítico Cx.'!$B15),-('Diário 10º PA'!$N$4:$N$5221=N$1),('Diário 10º PA'!$F$4:$F$5221))</f>
        <v>0</v>
      </c>
      <c r="O15" s="188">
        <f>SUM(C15:N15)</f>
        <v>8652.7199999999993</v>
      </c>
      <c r="P15" s="172">
        <f>IF($O$18=0,0,O15/$O$18)</f>
        <v>1.0881613722499341E-4</v>
      </c>
    </row>
    <row r="16" spans="1:16" ht="23.25" customHeight="1" x14ac:dyDescent="0.2">
      <c r="A16" s="22" t="s">
        <v>43</v>
      </c>
      <c r="B16" s="62" t="s">
        <v>164</v>
      </c>
      <c r="C16" s="187">
        <f>SUMPRODUCT(-('Diário 7º PA'!$E$4:$E$5383='Analítico Cx.'!$B16),-('Diário 7º PA'!$O$4:$O$5383=C$1),('Diário 7º PA'!$F$4:$F$5383))+SUMPRODUCT(-('Diário 8º PA'!$E$4:$E$5041='Analítico Cx.'!$B16),-('Diário 8º PA'!$O$4:$O$5041=C$1),('Diário 8º PA'!$F$4:$F$5041))+SUMPRODUCT(-('Diário 9º PA'!$E$4:$E$5236='Analítico Cx.'!$B16),-('Diário 9º PA'!$O$4:$O$5236=C$1),('Diário 9º PA'!$F$4:$F$5236))+SUMPRODUCT(-('Diário 10º PA'!$E$4:$E$5221='Analítico Cx.'!$B16),-('Diário 10º PA'!$N$4:$N$5221=C$1),('Diário 10º PA'!$F$4:$F$5221))</f>
        <v>350</v>
      </c>
      <c r="D16" s="187">
        <f>SUMPRODUCT(-('Diário 7º PA'!$E$4:$E$5383='Analítico Cx.'!$B16),-('Diário 7º PA'!$O$4:$O$5383=D$1),('Diário 7º PA'!$F$4:$F$5383))+SUMPRODUCT(-('Diário 8º PA'!$E$4:$E$5041='Analítico Cx.'!$B16),-('Diário 8º PA'!$O$4:$O$5041=D$1),('Diário 8º PA'!$F$4:$F$5041))+SUMPRODUCT(-('Diário 9º PA'!$E$4:$E$5236='Analítico Cx.'!$B16),-('Diário 9º PA'!$O$4:$O$5236=D$1),('Diário 9º PA'!$F$4:$F$5236))+SUMPRODUCT(-('Diário 10º PA'!$E$4:$E$5221='Analítico Cx.'!$B16),-('Diário 10º PA'!$N$4:$N$5221=D$1),('Diário 10º PA'!$F$4:$F$5221))</f>
        <v>0</v>
      </c>
      <c r="E16" s="187">
        <f>SUMPRODUCT(-('Diário 7º PA'!$E$4:$E$5383='Analítico Cx.'!$B16),-('Diário 7º PA'!$O$4:$O$5383=E$1),('Diário 7º PA'!$F$4:$F$5383))+SUMPRODUCT(-('Diário 8º PA'!$E$4:$E$5041='Analítico Cx.'!$B16),-('Diário 8º PA'!$O$4:$O$5041=E$1),('Diário 8º PA'!$F$4:$F$5041))+SUMPRODUCT(-('Diário 9º PA'!$E$4:$E$5236='Analítico Cx.'!$B16),-('Diário 9º PA'!$O$4:$O$5236=E$1),('Diário 9º PA'!$F$4:$F$5236))+SUMPRODUCT(-('Diário 10º PA'!$E$4:$E$5221='Analítico Cx.'!$B16),-('Diário 10º PA'!$N$4:$N$5221=E$1),('Diário 10º PA'!$F$4:$F$5221))</f>
        <v>1.3</v>
      </c>
      <c r="F16" s="187">
        <f>SUMPRODUCT(-('Diário 7º PA'!$E$4:$E$5383='Analítico Cx.'!$B16),-('Diário 7º PA'!$O$4:$O$5383=F$1),('Diário 7º PA'!$F$4:$F$5383))+SUMPRODUCT(-('Diário 8º PA'!$E$4:$E$5041='Analítico Cx.'!$B16),-('Diário 8º PA'!$O$4:$O$5041=F$1),('Diário 8º PA'!$F$4:$F$5041))+SUMPRODUCT(-('Diário 9º PA'!$E$4:$E$5236='Analítico Cx.'!$B16),-('Diário 9º PA'!$O$4:$O$5236=F$1),('Diário 9º PA'!$F$4:$F$5236))+SUMPRODUCT(-('Diário 10º PA'!$E$4:$E$5221='Analítico Cx.'!$B16),-('Diário 10º PA'!$N$4:$N$5221=F$1),('Diário 10º PA'!$F$4:$F$5221))</f>
        <v>30.61</v>
      </c>
      <c r="G16" s="187">
        <f>SUMPRODUCT(-('Diário 7º PA'!$E$4:$E$5383='Analítico Cx.'!$B16),-('Diário 7º PA'!$O$4:$O$5383=G$1),('Diário 7º PA'!$F$4:$F$5383))+SUMPRODUCT(-('Diário 8º PA'!$E$4:$E$5041='Analítico Cx.'!$B16),-('Diário 8º PA'!$O$4:$O$5041=G$1),('Diário 8º PA'!$F$4:$F$5041))+SUMPRODUCT(-('Diário 9º PA'!$E$4:$E$5236='Analítico Cx.'!$B16),-('Diário 9º PA'!$O$4:$O$5236=G$1),('Diário 9º PA'!$F$4:$F$5236))+SUMPRODUCT(-('Diário 10º PA'!$E$4:$E$5221='Analítico Cx.'!$B16),-('Diário 10º PA'!$N$4:$N$5221=G$1),('Diário 10º PA'!$F$4:$F$5221))</f>
        <v>0</v>
      </c>
      <c r="H16" s="187">
        <f>SUMPRODUCT(-('Diário 7º PA'!$E$4:$E$5383='Analítico Cx.'!$B16),-('Diário 7º PA'!$O$4:$O$5383=H$1),('Diário 7º PA'!$F$4:$F$5383))+SUMPRODUCT(-('Diário 8º PA'!$E$4:$E$5041='Analítico Cx.'!$B16),-('Diário 8º PA'!$O$4:$O$5041=H$1),('Diário 8º PA'!$F$4:$F$5041))+SUMPRODUCT(-('Diário 9º PA'!$E$4:$E$5236='Analítico Cx.'!$B16),-('Diário 9º PA'!$O$4:$O$5236=H$1),('Diário 9º PA'!$F$4:$F$5236))+SUMPRODUCT(-('Diário 10º PA'!$E$4:$E$5221='Analítico Cx.'!$B16),-('Diário 10º PA'!$N$4:$N$5221=H$1),('Diário 10º PA'!$F$4:$F$5221))</f>
        <v>0</v>
      </c>
      <c r="I16" s="187">
        <f>SUMPRODUCT(-('Diário 7º PA'!$E$4:$E$5383='Analítico Cx.'!$B16),-('Diário 7º PA'!$O$4:$O$5383=I$1),('Diário 7º PA'!$F$4:$F$5383))+SUMPRODUCT(-('Diário 8º PA'!$E$4:$E$5041='Analítico Cx.'!$B16),-('Diário 8º PA'!$O$4:$O$5041=I$1),('Diário 8º PA'!$F$4:$F$5041))+SUMPRODUCT(-('Diário 9º PA'!$E$4:$E$5236='Analítico Cx.'!$B16),-('Diário 9º PA'!$O$4:$O$5236=I$1),('Diário 9º PA'!$F$4:$F$5236))+SUMPRODUCT(-('Diário 10º PA'!$E$4:$E$5221='Analítico Cx.'!$B16),-('Diário 10º PA'!$N$4:$N$5221=I$1),('Diário 10º PA'!$F$4:$F$5221))</f>
        <v>0</v>
      </c>
      <c r="J16" s="187">
        <f>SUMPRODUCT(-('Diário 7º PA'!$E$4:$E$5383='Analítico Cx.'!$B16),-('Diário 7º PA'!$O$4:$O$5383=J$1),('Diário 7º PA'!$F$4:$F$5383))+SUMPRODUCT(-('Diário 8º PA'!$E$4:$E$5041='Analítico Cx.'!$B16),-('Diário 8º PA'!$O$4:$O$5041=J$1),('Diário 8º PA'!$F$4:$F$5041))+SUMPRODUCT(-('Diário 9º PA'!$E$4:$E$5236='Analítico Cx.'!$B16),-('Diário 9º PA'!$O$4:$O$5236=J$1),('Diário 9º PA'!$F$4:$F$5236))+SUMPRODUCT(-('Diário 10º PA'!$E$4:$E$5221='Analítico Cx.'!$B16),-('Diário 10º PA'!$N$4:$N$5221=J$1),('Diário 10º PA'!$F$4:$F$5221))</f>
        <v>0</v>
      </c>
      <c r="K16" s="187">
        <f>SUMPRODUCT(-('Diário 7º PA'!$E$4:$E$5383='Analítico Cx.'!$B16),-('Diário 7º PA'!$O$4:$O$5383=K$1),('Diário 7º PA'!$F$4:$F$5383))+SUMPRODUCT(-('Diário 8º PA'!$E$4:$E$5041='Analítico Cx.'!$B16),-('Diário 8º PA'!$O$4:$O$5041=K$1),('Diário 8º PA'!$F$4:$F$5041))+SUMPRODUCT(-('Diário 9º PA'!$E$4:$E$5236='Analítico Cx.'!$B16),-('Diário 9º PA'!$O$4:$O$5236=K$1),('Diário 9º PA'!$F$4:$F$5236))+SUMPRODUCT(-('Diário 10º PA'!$E$4:$E$5221='Analítico Cx.'!$B16),-('Diário 10º PA'!$N$4:$N$5221=K$1),('Diário 10º PA'!$F$4:$F$5221))</f>
        <v>0</v>
      </c>
      <c r="L16" s="187">
        <f>SUMPRODUCT(-('Diário 7º PA'!$E$4:$E$5383='Analítico Cx.'!$B16),-('Diário 7º PA'!$O$4:$O$5383=L$1),('Diário 7º PA'!$F$4:$F$5383))+SUMPRODUCT(-('Diário 8º PA'!$E$4:$E$5041='Analítico Cx.'!$B16),-('Diário 8º PA'!$O$4:$O$5041=L$1),('Diário 8º PA'!$F$4:$F$5041))+SUMPRODUCT(-('Diário 9º PA'!$E$4:$E$5236='Analítico Cx.'!$B16),-('Diário 9º PA'!$O$4:$O$5236=L$1),('Diário 9º PA'!$F$4:$F$5236))+SUMPRODUCT(-('Diário 10º PA'!$E$4:$E$5221='Analítico Cx.'!$B16),-('Diário 10º PA'!$N$4:$N$5221=L$1),('Diário 10º PA'!$F$4:$F$5221))</f>
        <v>0</v>
      </c>
      <c r="M16" s="187">
        <f>SUMPRODUCT(-('Diário 7º PA'!$E$4:$E$5383='Analítico Cx.'!$B16),-('Diário 7º PA'!$O$4:$O$5383=M$1),('Diário 7º PA'!$F$4:$F$5383))+SUMPRODUCT(-('Diário 8º PA'!$E$4:$E$5041='Analítico Cx.'!$B16),-('Diário 8º PA'!$O$4:$O$5041=M$1),('Diário 8º PA'!$F$4:$F$5041))+SUMPRODUCT(-('Diário 9º PA'!$E$4:$E$5236='Analítico Cx.'!$B16),-('Diário 9º PA'!$O$4:$O$5236=M$1),('Diário 9º PA'!$F$4:$F$5236))+SUMPRODUCT(-('Diário 10º PA'!$E$4:$E$5221='Analítico Cx.'!$B16),-('Diário 10º PA'!$N$4:$N$5221=M$1),('Diário 10º PA'!$F$4:$F$5221))</f>
        <v>656.18000000000006</v>
      </c>
      <c r="N16" s="187">
        <f>SUMPRODUCT(-('Diário 7º PA'!$E$4:$E$5383='Analítico Cx.'!$B16),-('Diário 7º PA'!$O$4:$O$5383=N$1),('Diário 7º PA'!$F$4:$F$5383))+SUMPRODUCT(-('Diário 8º PA'!$E$4:$E$5041='Analítico Cx.'!$B16),-('Diário 8º PA'!$O$4:$O$5041=N$1),('Diário 8º PA'!$F$4:$F$5041))+SUMPRODUCT(-('Diário 9º PA'!$E$4:$E$5236='Analítico Cx.'!$B16),-('Diário 9º PA'!$O$4:$O$5236=N$1),('Diário 9º PA'!$F$4:$F$5236))+SUMPRODUCT(-('Diário 10º PA'!$E$4:$E$5221='Analítico Cx.'!$B16),-('Diário 10º PA'!$N$4:$N$5221=N$1),('Diário 10º PA'!$F$4:$F$5221))</f>
        <v>501.8</v>
      </c>
      <c r="O16" s="188">
        <f>SUM(C16:N16)</f>
        <v>1539.89</v>
      </c>
      <c r="P16" s="172">
        <f>IF($O$18=0,0,O16/$O$18)</f>
        <v>1.9365573085849899E-5</v>
      </c>
    </row>
    <row r="17" spans="1:16" ht="23.25" customHeight="1" thickBot="1" x14ac:dyDescent="0.25">
      <c r="A17" s="275" t="s">
        <v>312</v>
      </c>
      <c r="B17" s="276" t="s">
        <v>288</v>
      </c>
      <c r="C17" s="272">
        <f>SUMPRODUCT(-('Diário 7º PA'!$E$4:$E$5383='Analítico Cx.'!$B17),-('Diário 7º PA'!$O$4:$O$5383=C$1),('Diário 7º PA'!$F$4:$F$5383))+SUMPRODUCT(-('Diário 8º PA'!$E$4:$E$5041='Analítico Cx.'!$B17),-('Diário 8º PA'!$O$4:$O$5041=C$1),('Diário 8º PA'!$F$4:$F$5041))+SUMPRODUCT(-('Diário 9º PA'!$E$4:$E$5236='Analítico Cx.'!$B17),-('Diário 9º PA'!$O$4:$O$5236=C$1),('Diário 9º PA'!$F$4:$F$5236))+SUMPRODUCT(-('Diário 10º PA'!$E$4:$E$5221='Analítico Cx.'!$B17),-('Diário 10º PA'!$N$4:$N$5221=C$1),('Diário 10º PA'!$F$4:$F$5221))</f>
        <v>10907.33</v>
      </c>
      <c r="D17" s="272">
        <f>SUMPRODUCT(-('Diário 7º PA'!$E$4:$E$5383='Analítico Cx.'!$B17),-('Diário 7º PA'!$O$4:$O$5383=D$1),('Diário 7º PA'!$F$4:$F$5383))+SUMPRODUCT(-('Diário 8º PA'!$E$4:$E$5041='Analítico Cx.'!$B17),-('Diário 8º PA'!$O$4:$O$5041=D$1),('Diário 8º PA'!$F$4:$F$5041))+SUMPRODUCT(-('Diário 9º PA'!$E$4:$E$5236='Analítico Cx.'!$B17),-('Diário 9º PA'!$O$4:$O$5236=D$1),('Diário 9º PA'!$F$4:$F$5236))+SUMPRODUCT(-('Diário 10º PA'!$E$4:$E$5221='Analítico Cx.'!$B17),-('Diário 10º PA'!$N$4:$N$5221=D$1),('Diário 10º PA'!$F$4:$F$5221))</f>
        <v>185406.27</v>
      </c>
      <c r="E17" s="272">
        <f>SUMPRODUCT(-('Diário 7º PA'!$E$4:$E$5383='Analítico Cx.'!$B17),-('Diário 7º PA'!$O$4:$O$5383=E$1),('Diário 7º PA'!$F$4:$F$5383))+SUMPRODUCT(-('Diário 8º PA'!$E$4:$E$5041='Analítico Cx.'!$B17),-('Diário 8º PA'!$O$4:$O$5041=E$1),('Diário 8º PA'!$F$4:$F$5041))+SUMPRODUCT(-('Diário 9º PA'!$E$4:$E$5236='Analítico Cx.'!$B17),-('Diário 9º PA'!$O$4:$O$5236=E$1),('Diário 9º PA'!$F$4:$F$5236))+SUMPRODUCT(-('Diário 10º PA'!$E$4:$E$5221='Analítico Cx.'!$B17),-('Diário 10º PA'!$N$4:$N$5221=E$1),('Diário 10º PA'!$F$4:$F$5221))</f>
        <v>218417.72</v>
      </c>
      <c r="F17" s="272">
        <f>SUMPRODUCT(-('Diário 7º PA'!$E$4:$E$5383='Analítico Cx.'!$B17),-('Diário 7º PA'!$O$4:$O$5383=F$1),('Diário 7º PA'!$F$4:$F$5383))+SUMPRODUCT(-('Diário 8º PA'!$E$4:$E$5041='Analítico Cx.'!$B17),-('Diário 8º PA'!$O$4:$O$5041=F$1),('Diário 8º PA'!$F$4:$F$5041))+SUMPRODUCT(-('Diário 9º PA'!$E$4:$E$5236='Analítico Cx.'!$B17),-('Diário 9º PA'!$O$4:$O$5236=F$1),('Diário 9º PA'!$F$4:$F$5236))+SUMPRODUCT(-('Diário 10º PA'!$E$4:$E$5221='Analítico Cx.'!$B17),-('Diário 10º PA'!$N$4:$N$5221=F$1),('Diário 10º PA'!$F$4:$F$5221))</f>
        <v>141593.81</v>
      </c>
      <c r="G17" s="272">
        <f>SUMPRODUCT(-('Diário 7º PA'!$E$4:$E$5383='Analítico Cx.'!$B17),-('Diário 7º PA'!$O$4:$O$5383=G$1),('Diário 7º PA'!$F$4:$F$5383))+SUMPRODUCT(-('Diário 8º PA'!$E$4:$E$5041='Analítico Cx.'!$B17),-('Diário 8º PA'!$O$4:$O$5041=G$1),('Diário 8º PA'!$F$4:$F$5041))+SUMPRODUCT(-('Diário 9º PA'!$E$4:$E$5236='Analítico Cx.'!$B17),-('Diário 9º PA'!$O$4:$O$5236=G$1),('Diário 9º PA'!$F$4:$F$5236))+SUMPRODUCT(-('Diário 10º PA'!$E$4:$E$5221='Analítico Cx.'!$B17),-('Diário 10º PA'!$N$4:$N$5221=G$1),('Diário 10º PA'!$F$4:$F$5221))</f>
        <v>373397.66</v>
      </c>
      <c r="H17" s="272">
        <f>SUMPRODUCT(-('Diário 7º PA'!$E$4:$E$5383='Analítico Cx.'!$B17),-('Diário 7º PA'!$O$4:$O$5383=H$1),('Diário 7º PA'!$F$4:$F$5383))+SUMPRODUCT(-('Diário 8º PA'!$E$4:$E$5041='Analítico Cx.'!$B17),-('Diário 8º PA'!$O$4:$O$5041=H$1),('Diário 8º PA'!$F$4:$F$5041))+SUMPRODUCT(-('Diário 9º PA'!$E$4:$E$5236='Analítico Cx.'!$B17),-('Diário 9º PA'!$O$4:$O$5236=H$1),('Diário 9º PA'!$F$4:$F$5236))+SUMPRODUCT(-('Diário 10º PA'!$E$4:$E$5221='Analítico Cx.'!$B17),-('Diário 10º PA'!$N$4:$N$5221=H$1),('Diário 10º PA'!$F$4:$F$5221))</f>
        <v>424837.32</v>
      </c>
      <c r="I17" s="272">
        <f>SUMPRODUCT(-('Diário 7º PA'!$E$4:$E$5383='Analítico Cx.'!$B17),-('Diário 7º PA'!$O$4:$O$5383=I$1),('Diário 7º PA'!$F$4:$F$5383))+SUMPRODUCT(-('Diário 8º PA'!$E$4:$E$5041='Analítico Cx.'!$B17),-('Diário 8º PA'!$O$4:$O$5041=I$1),('Diário 8º PA'!$F$4:$F$5041))+SUMPRODUCT(-('Diário 9º PA'!$E$4:$E$5236='Analítico Cx.'!$B17),-('Diário 9º PA'!$O$4:$O$5236=I$1),('Diário 9º PA'!$F$4:$F$5236))+SUMPRODUCT(-('Diário 10º PA'!$E$4:$E$5221='Analítico Cx.'!$B17),-('Diário 10º PA'!$N$4:$N$5221=I$1),('Diário 10º PA'!$F$4:$F$5221))</f>
        <v>354987.01</v>
      </c>
      <c r="J17" s="272">
        <f>SUMPRODUCT(-('Diário 7º PA'!$E$4:$E$5383='Analítico Cx.'!$B17),-('Diário 7º PA'!$O$4:$O$5383=J$1),('Diário 7º PA'!$F$4:$F$5383))+SUMPRODUCT(-('Diário 8º PA'!$E$4:$E$5041='Analítico Cx.'!$B17),-('Diário 8º PA'!$O$4:$O$5041=J$1),('Diário 8º PA'!$F$4:$F$5041))+SUMPRODUCT(-('Diário 9º PA'!$E$4:$E$5236='Analítico Cx.'!$B17),-('Diário 9º PA'!$O$4:$O$5236=J$1),('Diário 9º PA'!$F$4:$F$5236))+SUMPRODUCT(-('Diário 10º PA'!$E$4:$E$5221='Analítico Cx.'!$B17),-('Diário 10º PA'!$N$4:$N$5221=J$1),('Diário 10º PA'!$F$4:$F$5221))</f>
        <v>335387.98</v>
      </c>
      <c r="K17" s="272">
        <f>SUMPRODUCT(-('Diário 7º PA'!$E$4:$E$5383='Analítico Cx.'!$B17),-('Diário 7º PA'!$O$4:$O$5383=K$1),('Diário 7º PA'!$F$4:$F$5383))+SUMPRODUCT(-('Diário 8º PA'!$E$4:$E$5041='Analítico Cx.'!$B17),-('Diário 8º PA'!$O$4:$O$5041=K$1),('Diário 8º PA'!$F$4:$F$5041))+SUMPRODUCT(-('Diário 9º PA'!$E$4:$E$5236='Analítico Cx.'!$B17),-('Diário 9º PA'!$O$4:$O$5236=K$1),('Diário 9º PA'!$F$4:$F$5236))+SUMPRODUCT(-('Diário 10º PA'!$E$4:$E$5221='Analítico Cx.'!$B17),-('Diário 10º PA'!$N$4:$N$5221=K$1),('Diário 10º PA'!$F$4:$F$5221))</f>
        <v>219622.72</v>
      </c>
      <c r="L17" s="272">
        <f>SUMPRODUCT(-('Diário 7º PA'!$E$4:$E$5383='Analítico Cx.'!$B17),-('Diário 7º PA'!$O$4:$O$5383=L$1),('Diário 7º PA'!$F$4:$F$5383))+SUMPRODUCT(-('Diário 8º PA'!$E$4:$E$5041='Analítico Cx.'!$B17),-('Diário 8º PA'!$O$4:$O$5041=L$1),('Diário 8º PA'!$F$4:$F$5041))+SUMPRODUCT(-('Diário 9º PA'!$E$4:$E$5236='Analítico Cx.'!$B17),-('Diário 9º PA'!$O$4:$O$5236=L$1),('Diário 9º PA'!$F$4:$F$5236))+SUMPRODUCT(-('Diário 10º PA'!$E$4:$E$5221='Analítico Cx.'!$B17),-('Diário 10º PA'!$N$4:$N$5221=L$1),('Diário 10º PA'!$F$4:$F$5221))</f>
        <v>306569.01</v>
      </c>
      <c r="M17" s="272">
        <f>SUMPRODUCT(-('Diário 7º PA'!$E$4:$E$5383='Analítico Cx.'!$B17),-('Diário 7º PA'!$O$4:$O$5383=M$1),('Diário 7º PA'!$F$4:$F$5383))+SUMPRODUCT(-('Diário 8º PA'!$E$4:$E$5041='Analítico Cx.'!$B17),-('Diário 8º PA'!$O$4:$O$5041=M$1),('Diário 8º PA'!$F$4:$F$5041))+SUMPRODUCT(-('Diário 9º PA'!$E$4:$E$5236='Analítico Cx.'!$B17),-('Diário 9º PA'!$O$4:$O$5236=M$1),('Diário 9º PA'!$F$4:$F$5236))+SUMPRODUCT(-('Diário 10º PA'!$E$4:$E$5221='Analítico Cx.'!$B17),-('Diário 10º PA'!$N$4:$N$5221=M$1),('Diário 10º PA'!$F$4:$F$5221))</f>
        <v>252316.63</v>
      </c>
      <c r="N17" s="272">
        <f>SUMPRODUCT(-('Diário 7º PA'!$E$4:$E$5383='Analítico Cx.'!$B17),-('Diário 7º PA'!$O$4:$O$5383=N$1),('Diário 7º PA'!$F$4:$F$5383))+SUMPRODUCT(-('Diário 8º PA'!$E$4:$E$5041='Analítico Cx.'!$B17),-('Diário 8º PA'!$O$4:$O$5041=N$1),('Diário 8º PA'!$F$4:$F$5041))+SUMPRODUCT(-('Diário 9º PA'!$E$4:$E$5236='Analítico Cx.'!$B17),-('Diário 9º PA'!$O$4:$O$5236=N$1),('Diário 9º PA'!$F$4:$F$5236))+SUMPRODUCT(-('Diário 10º PA'!$E$4:$E$5221='Analítico Cx.'!$B17),-('Diário 10º PA'!$N$4:$N$5221=N$1),('Diário 10º PA'!$F$4:$F$5221))</f>
        <v>168083.6</v>
      </c>
      <c r="O17" s="194">
        <f>SUM(C17:N17)</f>
        <v>2991527.06</v>
      </c>
      <c r="P17" s="273">
        <f>IF($O$18=0,0,O17/$O$18)</f>
        <v>3.7621281986848193E-2</v>
      </c>
    </row>
    <row r="18" spans="1:16" ht="23.25" customHeight="1" thickBot="1" x14ac:dyDescent="0.25">
      <c r="A18" s="27" t="s">
        <v>256</v>
      </c>
      <c r="B18" s="28"/>
      <c r="C18" s="189">
        <f>SUBTOTAL(109,C14:C17)</f>
        <v>11257.33</v>
      </c>
      <c r="D18" s="189">
        <f t="shared" ref="D18:O18" si="1">SUBTOTAL(109,D14:D17)</f>
        <v>185406.27</v>
      </c>
      <c r="E18" s="189">
        <f t="shared" si="1"/>
        <v>4234619.72</v>
      </c>
      <c r="F18" s="189">
        <f t="shared" si="1"/>
        <v>141624.41999999998</v>
      </c>
      <c r="G18" s="189">
        <f t="shared" si="1"/>
        <v>32178899.129999999</v>
      </c>
      <c r="H18" s="189">
        <f t="shared" si="1"/>
        <v>424837.32</v>
      </c>
      <c r="I18" s="189">
        <f t="shared" ref="I18:N18" si="2">SUBTOTAL(109,I14:I17)</f>
        <v>354987.3</v>
      </c>
      <c r="J18" s="189">
        <f t="shared" si="2"/>
        <v>335389.02999999997</v>
      </c>
      <c r="K18" s="189">
        <f t="shared" si="2"/>
        <v>219624.1</v>
      </c>
      <c r="L18" s="189">
        <f t="shared" si="2"/>
        <v>16930689.16</v>
      </c>
      <c r="M18" s="189">
        <f t="shared" si="2"/>
        <v>252972.81</v>
      </c>
      <c r="N18" s="189">
        <f t="shared" si="2"/>
        <v>24246575.930000003</v>
      </c>
      <c r="O18" s="189">
        <f t="shared" si="1"/>
        <v>79516882.519999996</v>
      </c>
      <c r="P18" s="169">
        <f>IF($O$18=0,0,O18/$O$18)</f>
        <v>1</v>
      </c>
    </row>
    <row r="19" spans="1:16" ht="23.25" customHeight="1" thickBot="1" x14ac:dyDescent="0.25">
      <c r="A19" s="29"/>
      <c r="B19" s="20"/>
      <c r="C19" s="30"/>
      <c r="D19" s="30"/>
      <c r="E19" s="30"/>
      <c r="F19" s="30"/>
      <c r="G19" s="30"/>
      <c r="H19" s="30"/>
      <c r="I19" s="30"/>
      <c r="J19" s="30"/>
      <c r="K19" s="30"/>
      <c r="L19" s="30"/>
      <c r="M19" s="30"/>
      <c r="N19" s="30"/>
      <c r="O19" s="30"/>
    </row>
    <row r="20" spans="1:16" ht="23.25" customHeight="1" thickBot="1" x14ac:dyDescent="0.25">
      <c r="A20" s="31">
        <v>2</v>
      </c>
      <c r="B20" s="20" t="s">
        <v>154</v>
      </c>
      <c r="C20" s="70"/>
      <c r="D20" s="70"/>
      <c r="E20" s="70"/>
      <c r="F20" s="70"/>
      <c r="G20" s="70"/>
      <c r="H20" s="70"/>
      <c r="I20" s="70"/>
      <c r="J20" s="70"/>
      <c r="K20" s="70"/>
      <c r="L20" s="70"/>
      <c r="M20" s="70"/>
      <c r="N20" s="70"/>
      <c r="O20" s="70"/>
      <c r="P20" s="70"/>
    </row>
    <row r="21" spans="1:16" ht="23.25" customHeight="1" x14ac:dyDescent="0.2">
      <c r="A21" s="21" t="s">
        <v>37</v>
      </c>
      <c r="B21" s="105" t="s">
        <v>176</v>
      </c>
      <c r="C21" s="69"/>
      <c r="D21" s="69"/>
      <c r="E21" s="69"/>
      <c r="F21" s="69"/>
      <c r="G21" s="69"/>
      <c r="H21" s="69"/>
      <c r="I21" s="69"/>
      <c r="J21" s="69"/>
      <c r="K21" s="69"/>
      <c r="L21" s="69"/>
      <c r="M21" s="69"/>
      <c r="N21" s="69"/>
      <c r="O21" s="69"/>
      <c r="P21" s="174"/>
    </row>
    <row r="22" spans="1:16" ht="23.25" customHeight="1" x14ac:dyDescent="0.2">
      <c r="A22" s="32" t="s">
        <v>11</v>
      </c>
      <c r="B22" s="33" t="s">
        <v>1</v>
      </c>
      <c r="C22" s="188">
        <f>SUMPRODUCT(-('Diário 7º PA'!$E$4:$E$5383='Analítico Cx.'!$B22),-('Diário 7º PA'!$O$4:$O$5383=C$1),('Diário 7º PA'!$F$4:$F$5383))+SUMPRODUCT(-('Diário 8º PA'!$E$4:$E$5041='Analítico Cx.'!$B22),-('Diário 8º PA'!$O$4:$O$5041=C$1),('Diário 8º PA'!$F$4:$F$5041))+SUMPRODUCT(-('Diário 9º PA'!$E$4:$E$5236='Analítico Cx.'!$B22),-('Diário 9º PA'!$O$4:$O$5236=C$1),('Diário 9º PA'!$F$4:$F$5236))+SUMPRODUCT(-('Diário 10º PA'!$E$4:$E$5221='Analítico Cx.'!$B22),-('Diário 10º PA'!$N$4:$N$5221=C$1),('Diário 10º PA'!$F$4:$F$5221))</f>
        <v>2531697.63</v>
      </c>
      <c r="D22" s="188">
        <f>SUMPRODUCT(-('Diário 7º PA'!$E$4:$E$5383='Analítico Cx.'!$B22),-('Diário 7º PA'!$O$4:$O$5383=D$1),('Diário 7º PA'!$F$4:$F$5383))+SUMPRODUCT(-('Diário 8º PA'!$E$4:$E$5041='Analítico Cx.'!$B22),-('Diário 8º PA'!$O$4:$O$5041=D$1),('Diário 8º PA'!$F$4:$F$5041))+SUMPRODUCT(-('Diário 9º PA'!$E$4:$E$5236='Analítico Cx.'!$B22),-('Diário 9º PA'!$O$4:$O$5236=D$1),('Diário 9º PA'!$F$4:$F$5236))+SUMPRODUCT(-('Diário 10º PA'!$E$4:$E$5221='Analítico Cx.'!$B22),-('Diário 10º PA'!$N$4:$N$5221=D$1),('Diário 10º PA'!$F$4:$F$5221))</f>
        <v>2724445.2599999988</v>
      </c>
      <c r="E22" s="188">
        <f>SUMPRODUCT(-('Diário 7º PA'!$E$4:$E$5383='Analítico Cx.'!$B22),-('Diário 7º PA'!$O$4:$O$5383=E$1),('Diário 7º PA'!$F$4:$F$5383))+SUMPRODUCT(-('Diário 8º PA'!$E$4:$E$5041='Analítico Cx.'!$B22),-('Diário 8º PA'!$O$4:$O$5041=E$1),('Diário 8º PA'!$F$4:$F$5041))+SUMPRODUCT(-('Diário 9º PA'!$E$4:$E$5236='Analítico Cx.'!$B22),-('Diário 9º PA'!$O$4:$O$5236=E$1),('Diário 9º PA'!$F$4:$F$5236))+SUMPRODUCT(-('Diário 10º PA'!$E$4:$E$5221='Analítico Cx.'!$B22),-('Diário 10º PA'!$N$4:$N$5221=E$1),('Diário 10º PA'!$F$4:$F$5221))</f>
        <v>2650061.7399999993</v>
      </c>
      <c r="F22" s="188">
        <f>SUMPRODUCT(-('Diário 7º PA'!$E$4:$E$5383='Analítico Cx.'!$B22),-('Diário 7º PA'!$O$4:$O$5383=F$1),('Diário 7º PA'!$F$4:$F$5383))+SUMPRODUCT(-('Diário 8º PA'!$E$4:$E$5041='Analítico Cx.'!$B22),-('Diário 8º PA'!$O$4:$O$5041=F$1),('Diário 8º PA'!$F$4:$F$5041))+SUMPRODUCT(-('Diário 9º PA'!$E$4:$E$5236='Analítico Cx.'!$B22),-('Diário 9º PA'!$O$4:$O$5236=F$1),('Diário 9º PA'!$F$4:$F$5236))+SUMPRODUCT(-('Diário 10º PA'!$E$4:$E$5221='Analítico Cx.'!$B22),-('Diário 10º PA'!$N$4:$N$5221=F$1),('Diário 10º PA'!$F$4:$F$5221))</f>
        <v>2710003.8499999996</v>
      </c>
      <c r="G22" s="188">
        <f>SUMPRODUCT(-('Diário 7º PA'!$E$4:$E$5383='Analítico Cx.'!$B22),-('Diário 7º PA'!$O$4:$O$5383=G$1),('Diário 7º PA'!$F$4:$F$5383))+SUMPRODUCT(-('Diário 8º PA'!$E$4:$E$5041='Analítico Cx.'!$B22),-('Diário 8º PA'!$O$4:$O$5041=G$1),('Diário 8º PA'!$F$4:$F$5041))+SUMPRODUCT(-('Diário 9º PA'!$E$4:$E$5236='Analítico Cx.'!$B22),-('Diário 9º PA'!$O$4:$O$5236=G$1),('Diário 9º PA'!$F$4:$F$5236))+SUMPRODUCT(-('Diário 10º PA'!$E$4:$E$5221='Analítico Cx.'!$B22),-('Diário 10º PA'!$N$4:$N$5221=G$1),('Diário 10º PA'!$F$4:$F$5221))</f>
        <v>2780512.4999999995</v>
      </c>
      <c r="H22" s="188">
        <f>SUMPRODUCT(-('Diário 7º PA'!$E$4:$E$5383='Analítico Cx.'!$B22),-('Diário 7º PA'!$O$4:$O$5383=H$1),('Diário 7º PA'!$F$4:$F$5383))+SUMPRODUCT(-('Diário 8º PA'!$E$4:$E$5041='Analítico Cx.'!$B22),-('Diário 8º PA'!$O$4:$O$5041=H$1),('Diário 8º PA'!$F$4:$F$5041))+SUMPRODUCT(-('Diário 9º PA'!$E$4:$E$5236='Analítico Cx.'!$B22),-('Diário 9º PA'!$O$4:$O$5236=H$1),('Diário 9º PA'!$F$4:$F$5236))+SUMPRODUCT(-('Diário 10º PA'!$E$4:$E$5221='Analítico Cx.'!$B22),-('Diário 10º PA'!$N$4:$N$5221=H$1),('Diário 10º PA'!$F$4:$F$5221))</f>
        <v>2910079.8300000005</v>
      </c>
      <c r="I22" s="188">
        <f>SUMPRODUCT(-('Diário 7º PA'!$E$4:$E$5383='Analítico Cx.'!$B22),-('Diário 7º PA'!$O$4:$O$5383=I$1),('Diário 7º PA'!$F$4:$F$5383))+SUMPRODUCT(-('Diário 8º PA'!$E$4:$E$5041='Analítico Cx.'!$B22),-('Diário 8º PA'!$O$4:$O$5041=I$1),('Diário 8º PA'!$F$4:$F$5041))+SUMPRODUCT(-('Diário 9º PA'!$E$4:$E$5236='Analítico Cx.'!$B22),-('Diário 9º PA'!$O$4:$O$5236=I$1),('Diário 9º PA'!$F$4:$F$5236))+SUMPRODUCT(-('Diário 10º PA'!$E$4:$E$5221='Analítico Cx.'!$B22),-('Diário 10º PA'!$N$4:$N$5221=I$1),('Diário 10º PA'!$F$4:$F$5221))</f>
        <v>2869777.4000000004</v>
      </c>
      <c r="J22" s="188">
        <f>SUMPRODUCT(-('Diário 7º PA'!$E$4:$E$5383='Analítico Cx.'!$B22),-('Diário 7º PA'!$O$4:$O$5383=J$1),('Diário 7º PA'!$F$4:$F$5383))+SUMPRODUCT(-('Diário 8º PA'!$E$4:$E$5041='Analítico Cx.'!$B22),-('Diário 8º PA'!$O$4:$O$5041=J$1),('Diário 8º PA'!$F$4:$F$5041))+SUMPRODUCT(-('Diário 9º PA'!$E$4:$E$5236='Analítico Cx.'!$B22),-('Diário 9º PA'!$O$4:$O$5236=J$1),('Diário 9º PA'!$F$4:$F$5236))+SUMPRODUCT(-('Diário 10º PA'!$E$4:$E$5221='Analítico Cx.'!$B22),-('Diário 10º PA'!$N$4:$N$5221=J$1),('Diário 10º PA'!$F$4:$F$5221))</f>
        <v>2663136.8100000005</v>
      </c>
      <c r="K22" s="188">
        <f>SUMPRODUCT(-('Diário 7º PA'!$E$4:$E$5383='Analítico Cx.'!$B22),-('Diário 7º PA'!$O$4:$O$5383=K$1),('Diário 7º PA'!$F$4:$F$5383))+SUMPRODUCT(-('Diário 8º PA'!$E$4:$E$5041='Analítico Cx.'!$B22),-('Diário 8º PA'!$O$4:$O$5041=K$1),('Diário 8º PA'!$F$4:$F$5041))+SUMPRODUCT(-('Diário 9º PA'!$E$4:$E$5236='Analítico Cx.'!$B22),-('Diário 9º PA'!$O$4:$O$5236=K$1),('Diário 9º PA'!$F$4:$F$5236))+SUMPRODUCT(-('Diário 10º PA'!$E$4:$E$5221='Analítico Cx.'!$B22),-('Diário 10º PA'!$N$4:$N$5221=K$1),('Diário 10º PA'!$F$4:$F$5221))</f>
        <v>2910384.4900000007</v>
      </c>
      <c r="L22" s="188">
        <f>SUMPRODUCT(-('Diário 7º PA'!$E$4:$E$5383='Analítico Cx.'!$B22),-('Diário 7º PA'!$O$4:$O$5383=L$1),('Diário 7º PA'!$F$4:$F$5383))+SUMPRODUCT(-('Diário 8º PA'!$E$4:$E$5041='Analítico Cx.'!$B22),-('Diário 8º PA'!$O$4:$O$5041=L$1),('Diário 8º PA'!$F$4:$F$5041))+SUMPRODUCT(-('Diário 9º PA'!$E$4:$E$5236='Analítico Cx.'!$B22),-('Diário 9º PA'!$O$4:$O$5236=L$1),('Diário 9º PA'!$F$4:$F$5236))+SUMPRODUCT(-('Diário 10º PA'!$E$4:$E$5221='Analítico Cx.'!$B22),-('Diário 10º PA'!$N$4:$N$5221=L$1),('Diário 10º PA'!$F$4:$F$5221))</f>
        <v>3027698.57</v>
      </c>
      <c r="M22" s="188">
        <f>SUMPRODUCT(-('Diário 7º PA'!$E$4:$E$5383='Analítico Cx.'!$B22),-('Diário 7º PA'!$O$4:$O$5383=M$1),('Diário 7º PA'!$F$4:$F$5383))+SUMPRODUCT(-('Diário 8º PA'!$E$4:$E$5041='Analítico Cx.'!$B22),-('Diário 8º PA'!$O$4:$O$5041=M$1),('Diário 8º PA'!$F$4:$F$5041))+SUMPRODUCT(-('Diário 9º PA'!$E$4:$E$5236='Analítico Cx.'!$B22),-('Diário 9º PA'!$O$4:$O$5236=M$1),('Diário 9º PA'!$F$4:$F$5236))+SUMPRODUCT(-('Diário 10º PA'!$E$4:$E$5221='Analítico Cx.'!$B22),-('Diário 10º PA'!$N$4:$N$5221=M$1),('Diário 10º PA'!$F$4:$F$5221))</f>
        <v>3001907.57</v>
      </c>
      <c r="N22" s="188">
        <f>SUMPRODUCT(-('Diário 7º PA'!$E$4:$E$5383='Analítico Cx.'!$B22),-('Diário 7º PA'!$O$4:$O$5383=N$1),('Diário 7º PA'!$F$4:$F$5383))+SUMPRODUCT(-('Diário 8º PA'!$E$4:$E$5041='Analítico Cx.'!$B22),-('Diário 8º PA'!$O$4:$O$5041=N$1),('Diário 8º PA'!$F$4:$F$5041))+SUMPRODUCT(-('Diário 9º PA'!$E$4:$E$5236='Analítico Cx.'!$B22),-('Diário 9º PA'!$O$4:$O$5236=N$1),('Diário 9º PA'!$F$4:$F$5236))+SUMPRODUCT(-('Diário 10º PA'!$E$4:$E$5221='Analítico Cx.'!$B22),-('Diário 10º PA'!$N$4:$N$5221=N$1),('Diário 10º PA'!$F$4:$F$5221))</f>
        <v>3394746.15</v>
      </c>
      <c r="O22" s="188">
        <f>SUM(C22:N22)</f>
        <v>34174451.799999997</v>
      </c>
      <c r="P22" s="172">
        <f t="shared" ref="P22:P31" si="3">IF($O$160=0,0,O22/$O$160)</f>
        <v>0.4573657985800621</v>
      </c>
    </row>
    <row r="23" spans="1:16" ht="23.25" customHeight="1" x14ac:dyDescent="0.2">
      <c r="A23" s="63" t="s">
        <v>97</v>
      </c>
      <c r="B23" s="62" t="s">
        <v>607</v>
      </c>
      <c r="C23" s="187">
        <f>SUMPRODUCT(-('Diário 7º PA'!$E$4:$E$5383='Analítico Cx.'!$B23),-('Diário 7º PA'!$O$4:$O$5383=C$1),('Diário 7º PA'!$F$4:$F$5383))+SUMPRODUCT(-('Diário 8º PA'!$E$4:$E$5041='Analítico Cx.'!$B23),-('Diário 8º PA'!$O$4:$O$5041=C$1),('Diário 8º PA'!$F$4:$F$5041))+SUMPRODUCT(-('Diário 9º PA'!$E$4:$E$5236='Analítico Cx.'!$B23),-('Diário 9º PA'!$O$4:$O$5236=C$1),('Diário 9º PA'!$F$4:$F$5236))+SUMPRODUCT(-('Diário 10º PA'!$E$4:$E$5221='Analítico Cx.'!$B23),-('Diário 10º PA'!$N$4:$N$5221=C$1),('Diário 10º PA'!$F$4:$F$5221))</f>
        <v>0</v>
      </c>
      <c r="D23" s="187">
        <f>SUMPRODUCT(-('Diário 7º PA'!$E$4:$E$5383='Analítico Cx.'!$B23),-('Diário 7º PA'!$O$4:$O$5383=D$1),('Diário 7º PA'!$F$4:$F$5383))+SUMPRODUCT(-('Diário 8º PA'!$E$4:$E$5041='Analítico Cx.'!$B23),-('Diário 8º PA'!$O$4:$O$5041=D$1),('Diário 8º PA'!$F$4:$F$5041))+SUMPRODUCT(-('Diário 9º PA'!$E$4:$E$5236='Analítico Cx.'!$B23),-('Diário 9º PA'!$O$4:$O$5236=D$1),('Diário 9º PA'!$F$4:$F$5236))+SUMPRODUCT(-('Diário 10º PA'!$E$4:$E$5221='Analítico Cx.'!$B23),-('Diário 10º PA'!$N$4:$N$5221=D$1),('Diário 10º PA'!$F$4:$F$5221))</f>
        <v>0</v>
      </c>
      <c r="E23" s="187">
        <f>SUMPRODUCT(-('Diário 7º PA'!$E$4:$E$5383='Analítico Cx.'!$B23),-('Diário 7º PA'!$O$4:$O$5383=E$1),('Diário 7º PA'!$F$4:$F$5383))+SUMPRODUCT(-('Diário 8º PA'!$E$4:$E$5041='Analítico Cx.'!$B23),-('Diário 8º PA'!$O$4:$O$5041=E$1),('Diário 8º PA'!$F$4:$F$5041))+SUMPRODUCT(-('Diário 9º PA'!$E$4:$E$5236='Analítico Cx.'!$B23),-('Diário 9º PA'!$O$4:$O$5236=E$1),('Diário 9º PA'!$F$4:$F$5236))+SUMPRODUCT(-('Diário 10º PA'!$E$4:$E$5221='Analítico Cx.'!$B23),-('Diário 10º PA'!$N$4:$N$5221=E$1),('Diário 10º PA'!$F$4:$F$5221))</f>
        <v>0</v>
      </c>
      <c r="F23" s="187">
        <f>SUMPRODUCT(-('Diário 7º PA'!$E$4:$E$5383='Analítico Cx.'!$B23),-('Diário 7º PA'!$O$4:$O$5383=F$1),('Diário 7º PA'!$F$4:$F$5383))+SUMPRODUCT(-('Diário 8º PA'!$E$4:$E$5041='Analítico Cx.'!$B23),-('Diário 8º PA'!$O$4:$O$5041=F$1),('Diário 8º PA'!$F$4:$F$5041))+SUMPRODUCT(-('Diário 9º PA'!$E$4:$E$5236='Analítico Cx.'!$B23),-('Diário 9º PA'!$O$4:$O$5236=F$1),('Diário 9º PA'!$F$4:$F$5236))+SUMPRODUCT(-('Diário 10º PA'!$E$4:$E$5221='Analítico Cx.'!$B23),-('Diário 10º PA'!$N$4:$N$5221=F$1),('Diário 10º PA'!$F$4:$F$5221))</f>
        <v>0</v>
      </c>
      <c r="G23" s="187">
        <f>SUMPRODUCT(-('Diário 7º PA'!$E$4:$E$5383='Analítico Cx.'!$B23),-('Diário 7º PA'!$O$4:$O$5383=G$1),('Diário 7º PA'!$F$4:$F$5383))+SUMPRODUCT(-('Diário 8º PA'!$E$4:$E$5041='Analítico Cx.'!$B23),-('Diário 8º PA'!$O$4:$O$5041=G$1),('Diário 8º PA'!$F$4:$F$5041))+SUMPRODUCT(-('Diário 9º PA'!$E$4:$E$5236='Analítico Cx.'!$B23),-('Diário 9º PA'!$O$4:$O$5236=G$1),('Diário 9º PA'!$F$4:$F$5236))+SUMPRODUCT(-('Diário 10º PA'!$E$4:$E$5221='Analítico Cx.'!$B23),-('Diário 10º PA'!$N$4:$N$5221=G$1),('Diário 10º PA'!$F$4:$F$5221))</f>
        <v>0</v>
      </c>
      <c r="H23" s="187">
        <f>SUMPRODUCT(-('Diário 7º PA'!$E$4:$E$5383='Analítico Cx.'!$B23),-('Diário 7º PA'!$O$4:$O$5383=H$1),('Diário 7º PA'!$F$4:$F$5383))+SUMPRODUCT(-('Diário 8º PA'!$E$4:$E$5041='Analítico Cx.'!$B23),-('Diário 8º PA'!$O$4:$O$5041=H$1),('Diário 8º PA'!$F$4:$F$5041))+SUMPRODUCT(-('Diário 9º PA'!$E$4:$E$5236='Analítico Cx.'!$B23),-('Diário 9º PA'!$O$4:$O$5236=H$1),('Diário 9º PA'!$F$4:$F$5236))+SUMPRODUCT(-('Diário 10º PA'!$E$4:$E$5221='Analítico Cx.'!$B23),-('Diário 10º PA'!$N$4:$N$5221=H$1),('Diário 10º PA'!$F$4:$F$5221))</f>
        <v>0</v>
      </c>
      <c r="I23" s="187">
        <f>SUMPRODUCT(-('Diário 7º PA'!$E$4:$E$5383='Analítico Cx.'!$B23),-('Diário 7º PA'!$O$4:$O$5383=I$1),('Diário 7º PA'!$F$4:$F$5383))+SUMPRODUCT(-('Diário 8º PA'!$E$4:$E$5041='Analítico Cx.'!$B23),-('Diário 8º PA'!$O$4:$O$5041=I$1),('Diário 8º PA'!$F$4:$F$5041))+SUMPRODUCT(-('Diário 9º PA'!$E$4:$E$5236='Analítico Cx.'!$B23),-('Diário 9º PA'!$O$4:$O$5236=I$1),('Diário 9º PA'!$F$4:$F$5236))+SUMPRODUCT(-('Diário 10º PA'!$E$4:$E$5221='Analítico Cx.'!$B23),-('Diário 10º PA'!$N$4:$N$5221=I$1),('Diário 10º PA'!$F$4:$F$5221))</f>
        <v>0</v>
      </c>
      <c r="J23" s="187">
        <f>SUMPRODUCT(-('Diário 7º PA'!$E$4:$E$5383='Analítico Cx.'!$B23),-('Diário 7º PA'!$O$4:$O$5383=J$1),('Diário 7º PA'!$F$4:$F$5383))+SUMPRODUCT(-('Diário 8º PA'!$E$4:$E$5041='Analítico Cx.'!$B23),-('Diário 8º PA'!$O$4:$O$5041=J$1),('Diário 8º PA'!$F$4:$F$5041))+SUMPRODUCT(-('Diário 9º PA'!$E$4:$E$5236='Analítico Cx.'!$B23),-('Diário 9º PA'!$O$4:$O$5236=J$1),('Diário 9º PA'!$F$4:$F$5236))+SUMPRODUCT(-('Diário 10º PA'!$E$4:$E$5221='Analítico Cx.'!$B23),-('Diário 10º PA'!$N$4:$N$5221=J$1),('Diário 10º PA'!$F$4:$F$5221))</f>
        <v>0</v>
      </c>
      <c r="K23" s="187">
        <f>SUMPRODUCT(-('Diário 7º PA'!$E$4:$E$5383='Analítico Cx.'!$B23),-('Diário 7º PA'!$O$4:$O$5383=K$1),('Diário 7º PA'!$F$4:$F$5383))+SUMPRODUCT(-('Diário 8º PA'!$E$4:$E$5041='Analítico Cx.'!$B23),-('Diário 8º PA'!$O$4:$O$5041=K$1),('Diário 8º PA'!$F$4:$F$5041))+SUMPRODUCT(-('Diário 9º PA'!$E$4:$E$5236='Analítico Cx.'!$B23),-('Diário 9º PA'!$O$4:$O$5236=K$1),('Diário 9º PA'!$F$4:$F$5236))+SUMPRODUCT(-('Diário 10º PA'!$E$4:$E$5221='Analítico Cx.'!$B23),-('Diário 10º PA'!$N$4:$N$5221=K$1),('Diário 10º PA'!$F$4:$F$5221))</f>
        <v>0</v>
      </c>
      <c r="L23" s="187">
        <f>SUMPRODUCT(-('Diário 7º PA'!$E$4:$E$5383='Analítico Cx.'!$B23),-('Diário 7º PA'!$O$4:$O$5383=L$1),('Diário 7º PA'!$F$4:$F$5383))+SUMPRODUCT(-('Diário 8º PA'!$E$4:$E$5041='Analítico Cx.'!$B23),-('Diário 8º PA'!$O$4:$O$5041=L$1),('Diário 8º PA'!$F$4:$F$5041))+SUMPRODUCT(-('Diário 9º PA'!$E$4:$E$5236='Analítico Cx.'!$B23),-('Diário 9º PA'!$O$4:$O$5236=L$1),('Diário 9º PA'!$F$4:$F$5236))+SUMPRODUCT(-('Diário 10º PA'!$E$4:$E$5221='Analítico Cx.'!$B23),-('Diário 10º PA'!$N$4:$N$5221=L$1),('Diário 10º PA'!$F$4:$F$5221))</f>
        <v>0</v>
      </c>
      <c r="M23" s="187">
        <f>SUMPRODUCT(-('Diário 7º PA'!$E$4:$E$5383='Analítico Cx.'!$B23),-('Diário 7º PA'!$O$4:$O$5383=M$1),('Diário 7º PA'!$F$4:$F$5383))+SUMPRODUCT(-('Diário 8º PA'!$E$4:$E$5041='Analítico Cx.'!$B23),-('Diário 8º PA'!$O$4:$O$5041=M$1),('Diário 8º PA'!$F$4:$F$5041))+SUMPRODUCT(-('Diário 9º PA'!$E$4:$E$5236='Analítico Cx.'!$B23),-('Diário 9º PA'!$O$4:$O$5236=M$1),('Diário 9º PA'!$F$4:$F$5236))+SUMPRODUCT(-('Diário 10º PA'!$E$4:$E$5221='Analítico Cx.'!$B23),-('Diário 10º PA'!$N$4:$N$5221=M$1),('Diário 10º PA'!$F$4:$F$5221))</f>
        <v>0</v>
      </c>
      <c r="N23" s="187">
        <f>SUMPRODUCT(-('Diário 7º PA'!$E$4:$E$5383='Analítico Cx.'!$B23),-('Diário 7º PA'!$O$4:$O$5383=N$1),('Diário 7º PA'!$F$4:$F$5383))+SUMPRODUCT(-('Diário 8º PA'!$E$4:$E$5041='Analítico Cx.'!$B23),-('Diário 8º PA'!$O$4:$O$5041=N$1),('Diário 8º PA'!$F$4:$F$5041))+SUMPRODUCT(-('Diário 9º PA'!$E$4:$E$5236='Analítico Cx.'!$B23),-('Diário 9º PA'!$O$4:$O$5236=N$1),('Diário 9º PA'!$F$4:$F$5236))+SUMPRODUCT(-('Diário 10º PA'!$E$4:$E$5221='Analítico Cx.'!$B23),-('Diário 10º PA'!$N$4:$N$5221=N$1),('Diário 10º PA'!$F$4:$F$5221))</f>
        <v>0</v>
      </c>
      <c r="O23" s="188">
        <f>SUM(C23:N23)</f>
        <v>0</v>
      </c>
      <c r="P23" s="172">
        <f t="shared" si="3"/>
        <v>0</v>
      </c>
    </row>
    <row r="24" spans="1:16" ht="23.25" customHeight="1" x14ac:dyDescent="0.2">
      <c r="A24" s="63" t="s">
        <v>98</v>
      </c>
      <c r="B24" s="61" t="s">
        <v>165</v>
      </c>
      <c r="C24" s="187">
        <f>SUMPRODUCT(-('Diário 7º PA'!$E$4:$E$5383='Analítico Cx.'!$B24),-('Diário 7º PA'!$O$4:$O$5383=C$1),('Diário 7º PA'!$F$4:$F$5383))+SUMPRODUCT(-('Diário 8º PA'!$E$4:$E$5041='Analítico Cx.'!$B24),-('Diário 8º PA'!$O$4:$O$5041=C$1),('Diário 8º PA'!$F$4:$F$5041))+SUMPRODUCT(-('Diário 9º PA'!$E$4:$E$5236='Analítico Cx.'!$B24),-('Diário 9º PA'!$O$4:$O$5236=C$1),('Diário 9º PA'!$F$4:$F$5236))+SUMPRODUCT(-('Diário 10º PA'!$E$4:$E$5221='Analítico Cx.'!$B24),-('Diário 10º PA'!$N$4:$N$5221=C$1),('Diário 10º PA'!$F$4:$F$5221))</f>
        <v>0</v>
      </c>
      <c r="D24" s="187">
        <f>SUMPRODUCT(-('Diário 7º PA'!$E$4:$E$5383='Analítico Cx.'!$B24),-('Diário 7º PA'!$O$4:$O$5383=D$1),('Diário 7º PA'!$F$4:$F$5383))+SUMPRODUCT(-('Diário 8º PA'!$E$4:$E$5041='Analítico Cx.'!$B24),-('Diário 8º PA'!$O$4:$O$5041=D$1),('Diário 8º PA'!$F$4:$F$5041))+SUMPRODUCT(-('Diário 9º PA'!$E$4:$E$5236='Analítico Cx.'!$B24),-('Diário 9º PA'!$O$4:$O$5236=D$1),('Diário 9º PA'!$F$4:$F$5236))+SUMPRODUCT(-('Diário 10º PA'!$E$4:$E$5221='Analítico Cx.'!$B24),-('Diário 10º PA'!$N$4:$N$5221=D$1),('Diário 10º PA'!$F$4:$F$5221))</f>
        <v>0</v>
      </c>
      <c r="E24" s="187">
        <f>SUMPRODUCT(-('Diário 7º PA'!$E$4:$E$5383='Analítico Cx.'!$B24),-('Diário 7º PA'!$O$4:$O$5383=E$1),('Diário 7º PA'!$F$4:$F$5383))+SUMPRODUCT(-('Diário 8º PA'!$E$4:$E$5041='Analítico Cx.'!$B24),-('Diário 8º PA'!$O$4:$O$5041=E$1),('Diário 8º PA'!$F$4:$F$5041))+SUMPRODUCT(-('Diário 9º PA'!$E$4:$E$5236='Analítico Cx.'!$B24),-('Diário 9º PA'!$O$4:$O$5236=E$1),('Diário 9º PA'!$F$4:$F$5236))+SUMPRODUCT(-('Diário 10º PA'!$E$4:$E$5221='Analítico Cx.'!$B24),-('Diário 10º PA'!$N$4:$N$5221=E$1),('Diário 10º PA'!$F$4:$F$5221))</f>
        <v>0</v>
      </c>
      <c r="F24" s="187">
        <f>SUMPRODUCT(-('Diário 7º PA'!$E$4:$E$5383='Analítico Cx.'!$B24),-('Diário 7º PA'!$O$4:$O$5383=F$1),('Diário 7º PA'!$F$4:$F$5383))+SUMPRODUCT(-('Diário 8º PA'!$E$4:$E$5041='Analítico Cx.'!$B24),-('Diário 8º PA'!$O$4:$O$5041=F$1),('Diário 8º PA'!$F$4:$F$5041))+SUMPRODUCT(-('Diário 9º PA'!$E$4:$E$5236='Analítico Cx.'!$B24),-('Diário 9º PA'!$O$4:$O$5236=F$1),('Diário 9º PA'!$F$4:$F$5236))+SUMPRODUCT(-('Diário 10º PA'!$E$4:$E$5221='Analítico Cx.'!$B24),-('Diário 10º PA'!$N$4:$N$5221=F$1),('Diário 10º PA'!$F$4:$F$5221))</f>
        <v>0</v>
      </c>
      <c r="G24" s="187">
        <f>SUMPRODUCT(-('Diário 7º PA'!$E$4:$E$5383='Analítico Cx.'!$B24),-('Diário 7º PA'!$O$4:$O$5383=G$1),('Diário 7º PA'!$F$4:$F$5383))+SUMPRODUCT(-('Diário 8º PA'!$E$4:$E$5041='Analítico Cx.'!$B24),-('Diário 8º PA'!$O$4:$O$5041=G$1),('Diário 8º PA'!$F$4:$F$5041))+SUMPRODUCT(-('Diário 9º PA'!$E$4:$E$5236='Analítico Cx.'!$B24),-('Diário 9º PA'!$O$4:$O$5236=G$1),('Diário 9º PA'!$F$4:$F$5236))+SUMPRODUCT(-('Diário 10º PA'!$E$4:$E$5221='Analítico Cx.'!$B24),-('Diário 10º PA'!$N$4:$N$5221=G$1),('Diário 10º PA'!$F$4:$F$5221))</f>
        <v>0</v>
      </c>
      <c r="H24" s="187">
        <f>SUMPRODUCT(-('Diário 7º PA'!$E$4:$E$5383='Analítico Cx.'!$B24),-('Diário 7º PA'!$O$4:$O$5383=H$1),('Diário 7º PA'!$F$4:$F$5383))+SUMPRODUCT(-('Diário 8º PA'!$E$4:$E$5041='Analítico Cx.'!$B24),-('Diário 8º PA'!$O$4:$O$5041=H$1),('Diário 8º PA'!$F$4:$F$5041))+SUMPRODUCT(-('Diário 9º PA'!$E$4:$E$5236='Analítico Cx.'!$B24),-('Diário 9º PA'!$O$4:$O$5236=H$1),('Diário 9º PA'!$F$4:$F$5236))+SUMPRODUCT(-('Diário 10º PA'!$E$4:$E$5221='Analítico Cx.'!$B24),-('Diário 10º PA'!$N$4:$N$5221=H$1),('Diário 10º PA'!$F$4:$F$5221))</f>
        <v>0</v>
      </c>
      <c r="I24" s="187">
        <f>SUMPRODUCT(-('Diário 7º PA'!$E$4:$E$5383='Analítico Cx.'!$B24),-('Diário 7º PA'!$O$4:$O$5383=I$1),('Diário 7º PA'!$F$4:$F$5383))+SUMPRODUCT(-('Diário 8º PA'!$E$4:$E$5041='Analítico Cx.'!$B24),-('Diário 8º PA'!$O$4:$O$5041=I$1),('Diário 8º PA'!$F$4:$F$5041))+SUMPRODUCT(-('Diário 9º PA'!$E$4:$E$5236='Analítico Cx.'!$B24),-('Diário 9º PA'!$O$4:$O$5236=I$1),('Diário 9º PA'!$F$4:$F$5236))+SUMPRODUCT(-('Diário 10º PA'!$E$4:$E$5221='Analítico Cx.'!$B24),-('Diário 10º PA'!$N$4:$N$5221=I$1),('Diário 10º PA'!$F$4:$F$5221))</f>
        <v>0</v>
      </c>
      <c r="J24" s="187">
        <f>SUMPRODUCT(-('Diário 7º PA'!$E$4:$E$5383='Analítico Cx.'!$B24),-('Diário 7º PA'!$O$4:$O$5383=J$1),('Diário 7º PA'!$F$4:$F$5383))+SUMPRODUCT(-('Diário 8º PA'!$E$4:$E$5041='Analítico Cx.'!$B24),-('Diário 8º PA'!$O$4:$O$5041=J$1),('Diário 8º PA'!$F$4:$F$5041))+SUMPRODUCT(-('Diário 9º PA'!$E$4:$E$5236='Analítico Cx.'!$B24),-('Diário 9º PA'!$O$4:$O$5236=J$1),('Diário 9º PA'!$F$4:$F$5236))+SUMPRODUCT(-('Diário 10º PA'!$E$4:$E$5221='Analítico Cx.'!$B24),-('Diário 10º PA'!$N$4:$N$5221=J$1),('Diário 10º PA'!$F$4:$F$5221))</f>
        <v>0</v>
      </c>
      <c r="K24" s="187">
        <f>SUMPRODUCT(-('Diário 7º PA'!$E$4:$E$5383='Analítico Cx.'!$B24),-('Diário 7º PA'!$O$4:$O$5383=K$1),('Diário 7º PA'!$F$4:$F$5383))+SUMPRODUCT(-('Diário 8º PA'!$E$4:$E$5041='Analítico Cx.'!$B24),-('Diário 8º PA'!$O$4:$O$5041=K$1),('Diário 8º PA'!$F$4:$F$5041))+SUMPRODUCT(-('Diário 9º PA'!$E$4:$E$5236='Analítico Cx.'!$B24),-('Diário 9º PA'!$O$4:$O$5236=K$1),('Diário 9º PA'!$F$4:$F$5236))+SUMPRODUCT(-('Diário 10º PA'!$E$4:$E$5221='Analítico Cx.'!$B24),-('Diário 10º PA'!$N$4:$N$5221=K$1),('Diário 10º PA'!$F$4:$F$5221))</f>
        <v>0</v>
      </c>
      <c r="L24" s="187">
        <f>SUMPRODUCT(-('Diário 7º PA'!$E$4:$E$5383='Analítico Cx.'!$B24),-('Diário 7º PA'!$O$4:$O$5383=L$1),('Diário 7º PA'!$F$4:$F$5383))+SUMPRODUCT(-('Diário 8º PA'!$E$4:$E$5041='Analítico Cx.'!$B24),-('Diário 8º PA'!$O$4:$O$5041=L$1),('Diário 8º PA'!$F$4:$F$5041))+SUMPRODUCT(-('Diário 9º PA'!$E$4:$E$5236='Analítico Cx.'!$B24),-('Diário 9º PA'!$O$4:$O$5236=L$1),('Diário 9º PA'!$F$4:$F$5236))+SUMPRODUCT(-('Diário 10º PA'!$E$4:$E$5221='Analítico Cx.'!$B24),-('Diário 10º PA'!$N$4:$N$5221=L$1),('Diário 10º PA'!$F$4:$F$5221))</f>
        <v>0</v>
      </c>
      <c r="M24" s="187">
        <f>SUMPRODUCT(-('Diário 7º PA'!$E$4:$E$5383='Analítico Cx.'!$B24),-('Diário 7º PA'!$O$4:$O$5383=M$1),('Diário 7º PA'!$F$4:$F$5383))+SUMPRODUCT(-('Diário 8º PA'!$E$4:$E$5041='Analítico Cx.'!$B24),-('Diário 8º PA'!$O$4:$O$5041=M$1),('Diário 8º PA'!$F$4:$F$5041))+SUMPRODUCT(-('Diário 9º PA'!$E$4:$E$5236='Analítico Cx.'!$B24),-('Diário 9º PA'!$O$4:$O$5236=M$1),('Diário 9º PA'!$F$4:$F$5236))+SUMPRODUCT(-('Diário 10º PA'!$E$4:$E$5221='Analítico Cx.'!$B24),-('Diário 10º PA'!$N$4:$N$5221=M$1),('Diário 10º PA'!$F$4:$F$5221))</f>
        <v>0</v>
      </c>
      <c r="N24" s="187">
        <f>SUMPRODUCT(-('Diário 7º PA'!$E$4:$E$5383='Analítico Cx.'!$B24),-('Diário 7º PA'!$O$4:$O$5383=N$1),('Diário 7º PA'!$F$4:$F$5383))+SUMPRODUCT(-('Diário 8º PA'!$E$4:$E$5041='Analítico Cx.'!$B24),-('Diário 8º PA'!$O$4:$O$5041=N$1),('Diário 8º PA'!$F$4:$F$5041))+SUMPRODUCT(-('Diário 9º PA'!$E$4:$E$5236='Analítico Cx.'!$B24),-('Diário 9º PA'!$O$4:$O$5236=N$1),('Diário 9º PA'!$F$4:$F$5236))+SUMPRODUCT(-('Diário 10º PA'!$E$4:$E$5221='Analítico Cx.'!$B24),-('Diário 10º PA'!$N$4:$N$5221=N$1),('Diário 10º PA'!$F$4:$F$5221))</f>
        <v>0</v>
      </c>
      <c r="O24" s="188">
        <f>SUM(C24:N24)</f>
        <v>0</v>
      </c>
      <c r="P24" s="172">
        <f t="shared" si="3"/>
        <v>0</v>
      </c>
    </row>
    <row r="25" spans="1:16" ht="23.25" customHeight="1" x14ac:dyDescent="0.2">
      <c r="A25" s="63" t="s">
        <v>99</v>
      </c>
      <c r="B25" s="61" t="s">
        <v>608</v>
      </c>
      <c r="C25" s="187">
        <f>SUMPRODUCT(-('Diário 7º PA'!$E$4:$E$5383='Analítico Cx.'!$B25),-('Diário 7º PA'!$O$4:$O$5383=C$1),('Diário 7º PA'!$F$4:$F$5383))+SUMPRODUCT(-('Diário 8º PA'!$E$4:$E$5041='Analítico Cx.'!$B25),-('Diário 8º PA'!$O$4:$O$5041=C$1),('Diário 8º PA'!$F$4:$F$5041))+SUMPRODUCT(-('Diário 9º PA'!$E$4:$E$5236='Analítico Cx.'!$B25),-('Diário 9º PA'!$O$4:$O$5236=C$1),('Diário 9º PA'!$F$4:$F$5236))+SUMPRODUCT(-('Diário 10º PA'!$E$4:$E$5221='Analítico Cx.'!$B25),-('Diário 10º PA'!$N$4:$N$5221=C$1),('Diário 10º PA'!$F$4:$F$5221))</f>
        <v>0</v>
      </c>
      <c r="D25" s="187">
        <f>SUMPRODUCT(-('Diário 7º PA'!$E$4:$E$5383='Analítico Cx.'!$B25),-('Diário 7º PA'!$O$4:$O$5383=D$1),('Diário 7º PA'!$F$4:$F$5383))+SUMPRODUCT(-('Diário 8º PA'!$E$4:$E$5041='Analítico Cx.'!$B25),-('Diário 8º PA'!$O$4:$O$5041=D$1),('Diário 8º PA'!$F$4:$F$5041))+SUMPRODUCT(-('Diário 9º PA'!$E$4:$E$5236='Analítico Cx.'!$B25),-('Diário 9º PA'!$O$4:$O$5236=D$1),('Diário 9º PA'!$F$4:$F$5236))+SUMPRODUCT(-('Diário 10º PA'!$E$4:$E$5221='Analítico Cx.'!$B25),-('Diário 10º PA'!$N$4:$N$5221=D$1),('Diário 10º PA'!$F$4:$F$5221))</f>
        <v>0</v>
      </c>
      <c r="E25" s="187">
        <f>SUMPRODUCT(-('Diário 7º PA'!$E$4:$E$5383='Analítico Cx.'!$B25),-('Diário 7º PA'!$O$4:$O$5383=E$1),('Diário 7º PA'!$F$4:$F$5383))+SUMPRODUCT(-('Diário 8º PA'!$E$4:$E$5041='Analítico Cx.'!$B25),-('Diário 8º PA'!$O$4:$O$5041=E$1),('Diário 8º PA'!$F$4:$F$5041))+SUMPRODUCT(-('Diário 9º PA'!$E$4:$E$5236='Analítico Cx.'!$B25),-('Diário 9º PA'!$O$4:$O$5236=E$1),('Diário 9º PA'!$F$4:$F$5236))+SUMPRODUCT(-('Diário 10º PA'!$E$4:$E$5221='Analítico Cx.'!$B25),-('Diário 10º PA'!$N$4:$N$5221=E$1),('Diário 10º PA'!$F$4:$F$5221))</f>
        <v>0</v>
      </c>
      <c r="F25" s="187">
        <f>SUMPRODUCT(-('Diário 7º PA'!$E$4:$E$5383='Analítico Cx.'!$B25),-('Diário 7º PA'!$O$4:$O$5383=F$1),('Diário 7º PA'!$F$4:$F$5383))+SUMPRODUCT(-('Diário 8º PA'!$E$4:$E$5041='Analítico Cx.'!$B25),-('Diário 8º PA'!$O$4:$O$5041=F$1),('Diário 8º PA'!$F$4:$F$5041))+SUMPRODUCT(-('Diário 9º PA'!$E$4:$E$5236='Analítico Cx.'!$B25),-('Diário 9º PA'!$O$4:$O$5236=F$1),('Diário 9º PA'!$F$4:$F$5236))+SUMPRODUCT(-('Diário 10º PA'!$E$4:$E$5221='Analítico Cx.'!$B25),-('Diário 10º PA'!$N$4:$N$5221=F$1),('Diário 10º PA'!$F$4:$F$5221))</f>
        <v>0</v>
      </c>
      <c r="G25" s="187">
        <f>SUMPRODUCT(-('Diário 7º PA'!$E$4:$E$5383='Analítico Cx.'!$B25),-('Diário 7º PA'!$O$4:$O$5383=G$1),('Diário 7º PA'!$F$4:$F$5383))+SUMPRODUCT(-('Diário 8º PA'!$E$4:$E$5041='Analítico Cx.'!$B25),-('Diário 8º PA'!$O$4:$O$5041=G$1),('Diário 8º PA'!$F$4:$F$5041))+SUMPRODUCT(-('Diário 9º PA'!$E$4:$E$5236='Analítico Cx.'!$B25),-('Diário 9º PA'!$O$4:$O$5236=G$1),('Diário 9º PA'!$F$4:$F$5236))+SUMPRODUCT(-('Diário 10º PA'!$E$4:$E$5221='Analítico Cx.'!$B25),-('Diário 10º PA'!$N$4:$N$5221=G$1),('Diário 10º PA'!$F$4:$F$5221))</f>
        <v>0</v>
      </c>
      <c r="H25" s="187">
        <f>SUMPRODUCT(-('Diário 7º PA'!$E$4:$E$5383='Analítico Cx.'!$B25),-('Diário 7º PA'!$O$4:$O$5383=H$1),('Diário 7º PA'!$F$4:$F$5383))+SUMPRODUCT(-('Diário 8º PA'!$E$4:$E$5041='Analítico Cx.'!$B25),-('Diário 8º PA'!$O$4:$O$5041=H$1),('Diário 8º PA'!$F$4:$F$5041))+SUMPRODUCT(-('Diário 9º PA'!$E$4:$E$5236='Analítico Cx.'!$B25),-('Diário 9º PA'!$O$4:$O$5236=H$1),('Diário 9º PA'!$F$4:$F$5236))+SUMPRODUCT(-('Diário 10º PA'!$E$4:$E$5221='Analítico Cx.'!$B25),-('Diário 10º PA'!$N$4:$N$5221=H$1),('Diário 10º PA'!$F$4:$F$5221))</f>
        <v>0</v>
      </c>
      <c r="I25" s="187">
        <f>SUMPRODUCT(-('Diário 7º PA'!$E$4:$E$5383='Analítico Cx.'!$B25),-('Diário 7º PA'!$O$4:$O$5383=I$1),('Diário 7º PA'!$F$4:$F$5383))+SUMPRODUCT(-('Diário 8º PA'!$E$4:$E$5041='Analítico Cx.'!$B25),-('Diário 8º PA'!$O$4:$O$5041=I$1),('Diário 8º PA'!$F$4:$F$5041))+SUMPRODUCT(-('Diário 9º PA'!$E$4:$E$5236='Analítico Cx.'!$B25),-('Diário 9º PA'!$O$4:$O$5236=I$1),('Diário 9º PA'!$F$4:$F$5236))+SUMPRODUCT(-('Diário 10º PA'!$E$4:$E$5221='Analítico Cx.'!$B25),-('Diário 10º PA'!$N$4:$N$5221=I$1),('Diário 10º PA'!$F$4:$F$5221))</f>
        <v>0</v>
      </c>
      <c r="J25" s="187">
        <f>SUMPRODUCT(-('Diário 7º PA'!$E$4:$E$5383='Analítico Cx.'!$B25),-('Diário 7º PA'!$O$4:$O$5383=J$1),('Diário 7º PA'!$F$4:$F$5383))+SUMPRODUCT(-('Diário 8º PA'!$E$4:$E$5041='Analítico Cx.'!$B25),-('Diário 8º PA'!$O$4:$O$5041=J$1),('Diário 8º PA'!$F$4:$F$5041))+SUMPRODUCT(-('Diário 9º PA'!$E$4:$E$5236='Analítico Cx.'!$B25),-('Diário 9º PA'!$O$4:$O$5236=J$1),('Diário 9º PA'!$F$4:$F$5236))+SUMPRODUCT(-('Diário 10º PA'!$E$4:$E$5221='Analítico Cx.'!$B25),-('Diário 10º PA'!$N$4:$N$5221=J$1),('Diário 10º PA'!$F$4:$F$5221))</f>
        <v>0</v>
      </c>
      <c r="K25" s="187">
        <f>SUMPRODUCT(-('Diário 7º PA'!$E$4:$E$5383='Analítico Cx.'!$B25),-('Diário 7º PA'!$O$4:$O$5383=K$1),('Diário 7º PA'!$F$4:$F$5383))+SUMPRODUCT(-('Diário 8º PA'!$E$4:$E$5041='Analítico Cx.'!$B25),-('Diário 8º PA'!$O$4:$O$5041=K$1),('Diário 8º PA'!$F$4:$F$5041))+SUMPRODUCT(-('Diário 9º PA'!$E$4:$E$5236='Analítico Cx.'!$B25),-('Diário 9º PA'!$O$4:$O$5236=K$1),('Diário 9º PA'!$F$4:$F$5236))+SUMPRODUCT(-('Diário 10º PA'!$E$4:$E$5221='Analítico Cx.'!$B25),-('Diário 10º PA'!$N$4:$N$5221=K$1),('Diário 10º PA'!$F$4:$F$5221))</f>
        <v>0</v>
      </c>
      <c r="L25" s="187">
        <f>SUMPRODUCT(-('Diário 7º PA'!$E$4:$E$5383='Analítico Cx.'!$B25),-('Diário 7º PA'!$O$4:$O$5383=L$1),('Diário 7º PA'!$F$4:$F$5383))+SUMPRODUCT(-('Diário 8º PA'!$E$4:$E$5041='Analítico Cx.'!$B25),-('Diário 8º PA'!$O$4:$O$5041=L$1),('Diário 8º PA'!$F$4:$F$5041))+SUMPRODUCT(-('Diário 9º PA'!$E$4:$E$5236='Analítico Cx.'!$B25),-('Diário 9º PA'!$O$4:$O$5236=L$1),('Diário 9º PA'!$F$4:$F$5236))+SUMPRODUCT(-('Diário 10º PA'!$E$4:$E$5221='Analítico Cx.'!$B25),-('Diário 10º PA'!$N$4:$N$5221=L$1),('Diário 10º PA'!$F$4:$F$5221))</f>
        <v>0</v>
      </c>
      <c r="M25" s="187">
        <f>SUMPRODUCT(-('Diário 7º PA'!$E$4:$E$5383='Analítico Cx.'!$B25),-('Diário 7º PA'!$O$4:$O$5383=M$1),('Diário 7º PA'!$F$4:$F$5383))+SUMPRODUCT(-('Diário 8º PA'!$E$4:$E$5041='Analítico Cx.'!$B25),-('Diário 8º PA'!$O$4:$O$5041=M$1),('Diário 8º PA'!$F$4:$F$5041))+SUMPRODUCT(-('Diário 9º PA'!$E$4:$E$5236='Analítico Cx.'!$B25),-('Diário 9º PA'!$O$4:$O$5236=M$1),('Diário 9º PA'!$F$4:$F$5236))+SUMPRODUCT(-('Diário 10º PA'!$E$4:$E$5221='Analítico Cx.'!$B25),-('Diário 10º PA'!$N$4:$N$5221=M$1),('Diário 10º PA'!$F$4:$F$5221))</f>
        <v>0</v>
      </c>
      <c r="N25" s="187">
        <f>SUMPRODUCT(-('Diário 7º PA'!$E$4:$E$5383='Analítico Cx.'!$B25),-('Diário 7º PA'!$O$4:$O$5383=N$1),('Diário 7º PA'!$F$4:$F$5383))+SUMPRODUCT(-('Diário 8º PA'!$E$4:$E$5041='Analítico Cx.'!$B25),-('Diário 8º PA'!$O$4:$O$5041=N$1),('Diário 8º PA'!$F$4:$F$5041))+SUMPRODUCT(-('Diário 9º PA'!$E$4:$E$5236='Analítico Cx.'!$B25),-('Diário 9º PA'!$O$4:$O$5236=N$1),('Diário 9º PA'!$F$4:$F$5236))+SUMPRODUCT(-('Diário 10º PA'!$E$4:$E$5221='Analítico Cx.'!$B25),-('Diário 10º PA'!$N$4:$N$5221=N$1),('Diário 10º PA'!$F$4:$F$5221))</f>
        <v>0</v>
      </c>
      <c r="O25" s="188">
        <f>SUM(C25:N25)</f>
        <v>0</v>
      </c>
      <c r="P25" s="172">
        <f t="shared" si="3"/>
        <v>0</v>
      </c>
    </row>
    <row r="26" spans="1:16" ht="23.25" customHeight="1" x14ac:dyDescent="0.2">
      <c r="A26" s="63" t="s">
        <v>100</v>
      </c>
      <c r="B26" s="61" t="s">
        <v>609</v>
      </c>
      <c r="C26" s="187">
        <f>SUMPRODUCT(-('Diário 7º PA'!$E$4:$E$5383='Analítico Cx.'!$B26),-('Diário 7º PA'!$O$4:$O$5383=C$1),('Diário 7º PA'!$F$4:$F$5383))+SUMPRODUCT(-('Diário 8º PA'!$E$4:$E$5041='Analítico Cx.'!$B26),-('Diário 8º PA'!$O$4:$O$5041=C$1),('Diário 8º PA'!$F$4:$F$5041))+SUMPRODUCT(-('Diário 9º PA'!$E$4:$E$5236='Analítico Cx.'!$B26),-('Diário 9º PA'!$O$4:$O$5236=C$1),('Diário 9º PA'!$F$4:$F$5236))+SUMPRODUCT(-('Diário 10º PA'!$E$4:$E$5221='Analítico Cx.'!$B26),-('Diário 10º PA'!$N$4:$N$5221=C$1),('Diário 10º PA'!$F$4:$F$5221))</f>
        <v>0</v>
      </c>
      <c r="D26" s="187">
        <f>SUMPRODUCT(-('Diário 7º PA'!$E$4:$E$5383='Analítico Cx.'!$B26),-('Diário 7º PA'!$O$4:$O$5383=D$1),('Diário 7º PA'!$F$4:$F$5383))+SUMPRODUCT(-('Diário 8º PA'!$E$4:$E$5041='Analítico Cx.'!$B26),-('Diário 8º PA'!$O$4:$O$5041=D$1),('Diário 8º PA'!$F$4:$F$5041))+SUMPRODUCT(-('Diário 9º PA'!$E$4:$E$5236='Analítico Cx.'!$B26),-('Diário 9º PA'!$O$4:$O$5236=D$1),('Diário 9º PA'!$F$4:$F$5236))+SUMPRODUCT(-('Diário 10º PA'!$E$4:$E$5221='Analítico Cx.'!$B26),-('Diário 10º PA'!$N$4:$N$5221=D$1),('Diário 10º PA'!$F$4:$F$5221))</f>
        <v>0</v>
      </c>
      <c r="E26" s="187">
        <f>SUMPRODUCT(-('Diário 7º PA'!$E$4:$E$5383='Analítico Cx.'!$B26),-('Diário 7º PA'!$O$4:$O$5383=E$1),('Diário 7º PA'!$F$4:$F$5383))+SUMPRODUCT(-('Diário 8º PA'!$E$4:$E$5041='Analítico Cx.'!$B26),-('Diário 8º PA'!$O$4:$O$5041=E$1),('Diário 8º PA'!$F$4:$F$5041))+SUMPRODUCT(-('Diário 9º PA'!$E$4:$E$5236='Analítico Cx.'!$B26),-('Diário 9º PA'!$O$4:$O$5236=E$1),('Diário 9º PA'!$F$4:$F$5236))+SUMPRODUCT(-('Diário 10º PA'!$E$4:$E$5221='Analítico Cx.'!$B26),-('Diário 10º PA'!$N$4:$N$5221=E$1),('Diário 10º PA'!$F$4:$F$5221))</f>
        <v>0</v>
      </c>
      <c r="F26" s="187">
        <f>SUMPRODUCT(-('Diário 7º PA'!$E$4:$E$5383='Analítico Cx.'!$B26),-('Diário 7º PA'!$O$4:$O$5383=F$1),('Diário 7º PA'!$F$4:$F$5383))+SUMPRODUCT(-('Diário 8º PA'!$E$4:$E$5041='Analítico Cx.'!$B26),-('Diário 8º PA'!$O$4:$O$5041=F$1),('Diário 8º PA'!$F$4:$F$5041))+SUMPRODUCT(-('Diário 9º PA'!$E$4:$E$5236='Analítico Cx.'!$B26),-('Diário 9º PA'!$O$4:$O$5236=F$1),('Diário 9º PA'!$F$4:$F$5236))+SUMPRODUCT(-('Diário 10º PA'!$E$4:$E$5221='Analítico Cx.'!$B26),-('Diário 10º PA'!$N$4:$N$5221=F$1),('Diário 10º PA'!$F$4:$F$5221))</f>
        <v>0</v>
      </c>
      <c r="G26" s="187">
        <f>SUMPRODUCT(-('Diário 7º PA'!$E$4:$E$5383='Analítico Cx.'!$B26),-('Diário 7º PA'!$O$4:$O$5383=G$1),('Diário 7º PA'!$F$4:$F$5383))+SUMPRODUCT(-('Diário 8º PA'!$E$4:$E$5041='Analítico Cx.'!$B26),-('Diário 8º PA'!$O$4:$O$5041=G$1),('Diário 8º PA'!$F$4:$F$5041))+SUMPRODUCT(-('Diário 9º PA'!$E$4:$E$5236='Analítico Cx.'!$B26),-('Diário 9º PA'!$O$4:$O$5236=G$1),('Diário 9º PA'!$F$4:$F$5236))+SUMPRODUCT(-('Diário 10º PA'!$E$4:$E$5221='Analítico Cx.'!$B26),-('Diário 10º PA'!$N$4:$N$5221=G$1),('Diário 10º PA'!$F$4:$F$5221))</f>
        <v>0</v>
      </c>
      <c r="H26" s="187">
        <f>SUMPRODUCT(-('Diário 7º PA'!$E$4:$E$5383='Analítico Cx.'!$B26),-('Diário 7º PA'!$O$4:$O$5383=H$1),('Diário 7º PA'!$F$4:$F$5383))+SUMPRODUCT(-('Diário 8º PA'!$E$4:$E$5041='Analítico Cx.'!$B26),-('Diário 8º PA'!$O$4:$O$5041=H$1),('Diário 8º PA'!$F$4:$F$5041))+SUMPRODUCT(-('Diário 9º PA'!$E$4:$E$5236='Analítico Cx.'!$B26),-('Diário 9º PA'!$O$4:$O$5236=H$1),('Diário 9º PA'!$F$4:$F$5236))+SUMPRODUCT(-('Diário 10º PA'!$E$4:$E$5221='Analítico Cx.'!$B26),-('Diário 10º PA'!$N$4:$N$5221=H$1),('Diário 10º PA'!$F$4:$F$5221))</f>
        <v>0</v>
      </c>
      <c r="I26" s="187">
        <f>SUMPRODUCT(-('Diário 7º PA'!$E$4:$E$5383='Analítico Cx.'!$B26),-('Diário 7º PA'!$O$4:$O$5383=I$1),('Diário 7º PA'!$F$4:$F$5383))+SUMPRODUCT(-('Diário 8º PA'!$E$4:$E$5041='Analítico Cx.'!$B26),-('Diário 8º PA'!$O$4:$O$5041=I$1),('Diário 8º PA'!$F$4:$F$5041))+SUMPRODUCT(-('Diário 9º PA'!$E$4:$E$5236='Analítico Cx.'!$B26),-('Diário 9º PA'!$O$4:$O$5236=I$1),('Diário 9º PA'!$F$4:$F$5236))+SUMPRODUCT(-('Diário 10º PA'!$E$4:$E$5221='Analítico Cx.'!$B26),-('Diário 10º PA'!$N$4:$N$5221=I$1),('Diário 10º PA'!$F$4:$F$5221))</f>
        <v>0</v>
      </c>
      <c r="J26" s="187">
        <f>SUMPRODUCT(-('Diário 7º PA'!$E$4:$E$5383='Analítico Cx.'!$B26),-('Diário 7º PA'!$O$4:$O$5383=J$1),('Diário 7º PA'!$F$4:$F$5383))+SUMPRODUCT(-('Diário 8º PA'!$E$4:$E$5041='Analítico Cx.'!$B26),-('Diário 8º PA'!$O$4:$O$5041=J$1),('Diário 8º PA'!$F$4:$F$5041))+SUMPRODUCT(-('Diário 9º PA'!$E$4:$E$5236='Analítico Cx.'!$B26),-('Diário 9º PA'!$O$4:$O$5236=J$1),('Diário 9º PA'!$F$4:$F$5236))+SUMPRODUCT(-('Diário 10º PA'!$E$4:$E$5221='Analítico Cx.'!$B26),-('Diário 10º PA'!$N$4:$N$5221=J$1),('Diário 10º PA'!$F$4:$F$5221))</f>
        <v>0</v>
      </c>
      <c r="K26" s="187">
        <f>SUMPRODUCT(-('Diário 7º PA'!$E$4:$E$5383='Analítico Cx.'!$B26),-('Diário 7º PA'!$O$4:$O$5383=K$1),('Diário 7º PA'!$F$4:$F$5383))+SUMPRODUCT(-('Diário 8º PA'!$E$4:$E$5041='Analítico Cx.'!$B26),-('Diário 8º PA'!$O$4:$O$5041=K$1),('Diário 8º PA'!$F$4:$F$5041))+SUMPRODUCT(-('Diário 9º PA'!$E$4:$E$5236='Analítico Cx.'!$B26),-('Diário 9º PA'!$O$4:$O$5236=K$1),('Diário 9º PA'!$F$4:$F$5236))+SUMPRODUCT(-('Diário 10º PA'!$E$4:$E$5221='Analítico Cx.'!$B26),-('Diário 10º PA'!$N$4:$N$5221=K$1),('Diário 10º PA'!$F$4:$F$5221))</f>
        <v>0</v>
      </c>
      <c r="L26" s="187">
        <f>SUMPRODUCT(-('Diário 7º PA'!$E$4:$E$5383='Analítico Cx.'!$B26),-('Diário 7º PA'!$O$4:$O$5383=L$1),('Diário 7º PA'!$F$4:$F$5383))+SUMPRODUCT(-('Diário 8º PA'!$E$4:$E$5041='Analítico Cx.'!$B26),-('Diário 8º PA'!$O$4:$O$5041=L$1),('Diário 8º PA'!$F$4:$F$5041))+SUMPRODUCT(-('Diário 9º PA'!$E$4:$E$5236='Analítico Cx.'!$B26),-('Diário 9º PA'!$O$4:$O$5236=L$1),('Diário 9º PA'!$F$4:$F$5236))+SUMPRODUCT(-('Diário 10º PA'!$E$4:$E$5221='Analítico Cx.'!$B26),-('Diário 10º PA'!$N$4:$N$5221=L$1),('Diário 10º PA'!$F$4:$F$5221))</f>
        <v>0</v>
      </c>
      <c r="M26" s="187">
        <f>SUMPRODUCT(-('Diário 7º PA'!$E$4:$E$5383='Analítico Cx.'!$B26),-('Diário 7º PA'!$O$4:$O$5383=M$1),('Diário 7º PA'!$F$4:$F$5383))+SUMPRODUCT(-('Diário 8º PA'!$E$4:$E$5041='Analítico Cx.'!$B26),-('Diário 8º PA'!$O$4:$O$5041=M$1),('Diário 8º PA'!$F$4:$F$5041))+SUMPRODUCT(-('Diário 9º PA'!$E$4:$E$5236='Analítico Cx.'!$B26),-('Diário 9º PA'!$O$4:$O$5236=M$1),('Diário 9º PA'!$F$4:$F$5236))+SUMPRODUCT(-('Diário 10º PA'!$E$4:$E$5221='Analítico Cx.'!$B26),-('Diário 10º PA'!$N$4:$N$5221=M$1),('Diário 10º PA'!$F$4:$F$5221))</f>
        <v>0</v>
      </c>
      <c r="N26" s="187">
        <f>SUMPRODUCT(-('Diário 7º PA'!$E$4:$E$5383='Analítico Cx.'!$B26),-('Diário 7º PA'!$O$4:$O$5383=N$1),('Diário 7º PA'!$F$4:$F$5383))+SUMPRODUCT(-('Diário 8º PA'!$E$4:$E$5041='Analítico Cx.'!$B26),-('Diário 8º PA'!$O$4:$O$5041=N$1),('Diário 8º PA'!$F$4:$F$5041))+SUMPRODUCT(-('Diário 9º PA'!$E$4:$E$5236='Analítico Cx.'!$B26),-('Diário 9º PA'!$O$4:$O$5236=N$1),('Diário 9º PA'!$F$4:$F$5236))+SUMPRODUCT(-('Diário 10º PA'!$E$4:$E$5221='Analítico Cx.'!$B26),-('Diário 10º PA'!$N$4:$N$5221=N$1),('Diário 10º PA'!$F$4:$F$5221))</f>
        <v>0</v>
      </c>
      <c r="O26" s="188">
        <f t="shared" ref="O26:O29" si="4">SUM(C26:N26)</f>
        <v>0</v>
      </c>
      <c r="P26" s="172">
        <f t="shared" si="3"/>
        <v>0</v>
      </c>
    </row>
    <row r="27" spans="1:16" ht="23.25" customHeight="1" x14ac:dyDescent="0.2">
      <c r="A27" s="63" t="s">
        <v>101</v>
      </c>
      <c r="B27" s="61" t="s">
        <v>610</v>
      </c>
      <c r="C27" s="187">
        <f>SUMPRODUCT(-('Diário 7º PA'!$E$4:$E$5383='Analítico Cx.'!$B27),-('Diário 7º PA'!$O$4:$O$5383=C$1),('Diário 7º PA'!$F$4:$F$5383))+SUMPRODUCT(-('Diário 8º PA'!$E$4:$E$5041='Analítico Cx.'!$B27),-('Diário 8º PA'!$O$4:$O$5041=C$1),('Diário 8º PA'!$F$4:$F$5041))+SUMPRODUCT(-('Diário 9º PA'!$E$4:$E$5236='Analítico Cx.'!$B27),-('Diário 9º PA'!$O$4:$O$5236=C$1),('Diário 9º PA'!$F$4:$F$5236))+SUMPRODUCT(-('Diário 10º PA'!$E$4:$E$5221='Analítico Cx.'!$B27),-('Diário 10º PA'!$N$4:$N$5221=C$1),('Diário 10º PA'!$F$4:$F$5221))</f>
        <v>0</v>
      </c>
      <c r="D27" s="187">
        <f>SUMPRODUCT(-('Diário 7º PA'!$E$4:$E$5383='Analítico Cx.'!$B27),-('Diário 7º PA'!$O$4:$O$5383=D$1),('Diário 7º PA'!$F$4:$F$5383))+SUMPRODUCT(-('Diário 8º PA'!$E$4:$E$5041='Analítico Cx.'!$B27),-('Diário 8º PA'!$O$4:$O$5041=D$1),('Diário 8º PA'!$F$4:$F$5041))+SUMPRODUCT(-('Diário 9º PA'!$E$4:$E$5236='Analítico Cx.'!$B27),-('Diário 9º PA'!$O$4:$O$5236=D$1),('Diário 9º PA'!$F$4:$F$5236))+SUMPRODUCT(-('Diário 10º PA'!$E$4:$E$5221='Analítico Cx.'!$B27),-('Diário 10º PA'!$N$4:$N$5221=D$1),('Diário 10º PA'!$F$4:$F$5221))</f>
        <v>0</v>
      </c>
      <c r="E27" s="187">
        <f>SUMPRODUCT(-('Diário 7º PA'!$E$4:$E$5383='Analítico Cx.'!$B27),-('Diário 7º PA'!$O$4:$O$5383=E$1),('Diário 7º PA'!$F$4:$F$5383))+SUMPRODUCT(-('Diário 8º PA'!$E$4:$E$5041='Analítico Cx.'!$B27),-('Diário 8º PA'!$O$4:$O$5041=E$1),('Diário 8º PA'!$F$4:$F$5041))+SUMPRODUCT(-('Diário 9º PA'!$E$4:$E$5236='Analítico Cx.'!$B27),-('Diário 9º PA'!$O$4:$O$5236=E$1),('Diário 9º PA'!$F$4:$F$5236))+SUMPRODUCT(-('Diário 10º PA'!$E$4:$E$5221='Analítico Cx.'!$B27),-('Diário 10º PA'!$N$4:$N$5221=E$1),('Diário 10º PA'!$F$4:$F$5221))</f>
        <v>0</v>
      </c>
      <c r="F27" s="187">
        <f>SUMPRODUCT(-('Diário 7º PA'!$E$4:$E$5383='Analítico Cx.'!$B27),-('Diário 7º PA'!$O$4:$O$5383=F$1),('Diário 7º PA'!$F$4:$F$5383))+SUMPRODUCT(-('Diário 8º PA'!$E$4:$E$5041='Analítico Cx.'!$B27),-('Diário 8º PA'!$O$4:$O$5041=F$1),('Diário 8º PA'!$F$4:$F$5041))+SUMPRODUCT(-('Diário 9º PA'!$E$4:$E$5236='Analítico Cx.'!$B27),-('Diário 9º PA'!$O$4:$O$5236=F$1),('Diário 9º PA'!$F$4:$F$5236))+SUMPRODUCT(-('Diário 10º PA'!$E$4:$E$5221='Analítico Cx.'!$B27),-('Diário 10º PA'!$N$4:$N$5221=F$1),('Diário 10º PA'!$F$4:$F$5221))</f>
        <v>0</v>
      </c>
      <c r="G27" s="187">
        <f>SUMPRODUCT(-('Diário 7º PA'!$E$4:$E$5383='Analítico Cx.'!$B27),-('Diário 7º PA'!$O$4:$O$5383=G$1),('Diário 7º PA'!$F$4:$F$5383))+SUMPRODUCT(-('Diário 8º PA'!$E$4:$E$5041='Analítico Cx.'!$B27),-('Diário 8º PA'!$O$4:$O$5041=G$1),('Diário 8º PA'!$F$4:$F$5041))+SUMPRODUCT(-('Diário 9º PA'!$E$4:$E$5236='Analítico Cx.'!$B27),-('Diário 9º PA'!$O$4:$O$5236=G$1),('Diário 9º PA'!$F$4:$F$5236))+SUMPRODUCT(-('Diário 10º PA'!$E$4:$E$5221='Analítico Cx.'!$B27),-('Diário 10º PA'!$N$4:$N$5221=G$1),('Diário 10º PA'!$F$4:$F$5221))</f>
        <v>0</v>
      </c>
      <c r="H27" s="187">
        <f>SUMPRODUCT(-('Diário 7º PA'!$E$4:$E$5383='Analítico Cx.'!$B27),-('Diário 7º PA'!$O$4:$O$5383=H$1),('Diário 7º PA'!$F$4:$F$5383))+SUMPRODUCT(-('Diário 8º PA'!$E$4:$E$5041='Analítico Cx.'!$B27),-('Diário 8º PA'!$O$4:$O$5041=H$1),('Diário 8º PA'!$F$4:$F$5041))+SUMPRODUCT(-('Diário 9º PA'!$E$4:$E$5236='Analítico Cx.'!$B27),-('Diário 9º PA'!$O$4:$O$5236=H$1),('Diário 9º PA'!$F$4:$F$5236))+SUMPRODUCT(-('Diário 10º PA'!$E$4:$E$5221='Analítico Cx.'!$B27),-('Diário 10º PA'!$N$4:$N$5221=H$1),('Diário 10º PA'!$F$4:$F$5221))</f>
        <v>0</v>
      </c>
      <c r="I27" s="187">
        <f>SUMPRODUCT(-('Diário 7º PA'!$E$4:$E$5383='Analítico Cx.'!$B27),-('Diário 7º PA'!$O$4:$O$5383=I$1),('Diário 7º PA'!$F$4:$F$5383))+SUMPRODUCT(-('Diário 8º PA'!$E$4:$E$5041='Analítico Cx.'!$B27),-('Diário 8º PA'!$O$4:$O$5041=I$1),('Diário 8º PA'!$F$4:$F$5041))+SUMPRODUCT(-('Diário 9º PA'!$E$4:$E$5236='Analítico Cx.'!$B27),-('Diário 9º PA'!$O$4:$O$5236=I$1),('Diário 9º PA'!$F$4:$F$5236))+SUMPRODUCT(-('Diário 10º PA'!$E$4:$E$5221='Analítico Cx.'!$B27),-('Diário 10º PA'!$N$4:$N$5221=I$1),('Diário 10º PA'!$F$4:$F$5221))</f>
        <v>0</v>
      </c>
      <c r="J27" s="187">
        <f>SUMPRODUCT(-('Diário 7º PA'!$E$4:$E$5383='Analítico Cx.'!$B27),-('Diário 7º PA'!$O$4:$O$5383=J$1),('Diário 7º PA'!$F$4:$F$5383))+SUMPRODUCT(-('Diário 8º PA'!$E$4:$E$5041='Analítico Cx.'!$B27),-('Diário 8º PA'!$O$4:$O$5041=J$1),('Diário 8º PA'!$F$4:$F$5041))+SUMPRODUCT(-('Diário 9º PA'!$E$4:$E$5236='Analítico Cx.'!$B27),-('Diário 9º PA'!$O$4:$O$5236=J$1),('Diário 9º PA'!$F$4:$F$5236))+SUMPRODUCT(-('Diário 10º PA'!$E$4:$E$5221='Analítico Cx.'!$B27),-('Diário 10º PA'!$N$4:$N$5221=J$1),('Diário 10º PA'!$F$4:$F$5221))</f>
        <v>0</v>
      </c>
      <c r="K27" s="187">
        <f>SUMPRODUCT(-('Diário 7º PA'!$E$4:$E$5383='Analítico Cx.'!$B27),-('Diário 7º PA'!$O$4:$O$5383=K$1),('Diário 7º PA'!$F$4:$F$5383))+SUMPRODUCT(-('Diário 8º PA'!$E$4:$E$5041='Analítico Cx.'!$B27),-('Diário 8º PA'!$O$4:$O$5041=K$1),('Diário 8º PA'!$F$4:$F$5041))+SUMPRODUCT(-('Diário 9º PA'!$E$4:$E$5236='Analítico Cx.'!$B27),-('Diário 9º PA'!$O$4:$O$5236=K$1),('Diário 9º PA'!$F$4:$F$5236))+SUMPRODUCT(-('Diário 10º PA'!$E$4:$E$5221='Analítico Cx.'!$B27),-('Diário 10º PA'!$N$4:$N$5221=K$1),('Diário 10º PA'!$F$4:$F$5221))</f>
        <v>0</v>
      </c>
      <c r="L27" s="187">
        <f>SUMPRODUCT(-('Diário 7º PA'!$E$4:$E$5383='Analítico Cx.'!$B27),-('Diário 7º PA'!$O$4:$O$5383=L$1),('Diário 7º PA'!$F$4:$F$5383))+SUMPRODUCT(-('Diário 8º PA'!$E$4:$E$5041='Analítico Cx.'!$B27),-('Diário 8º PA'!$O$4:$O$5041=L$1),('Diário 8º PA'!$F$4:$F$5041))+SUMPRODUCT(-('Diário 9º PA'!$E$4:$E$5236='Analítico Cx.'!$B27),-('Diário 9º PA'!$O$4:$O$5236=L$1),('Diário 9º PA'!$F$4:$F$5236))+SUMPRODUCT(-('Diário 10º PA'!$E$4:$E$5221='Analítico Cx.'!$B27),-('Diário 10º PA'!$N$4:$N$5221=L$1),('Diário 10º PA'!$F$4:$F$5221))</f>
        <v>0</v>
      </c>
      <c r="M27" s="187">
        <f>SUMPRODUCT(-('Diário 7º PA'!$E$4:$E$5383='Analítico Cx.'!$B27),-('Diário 7º PA'!$O$4:$O$5383=M$1),('Diário 7º PA'!$F$4:$F$5383))+SUMPRODUCT(-('Diário 8º PA'!$E$4:$E$5041='Analítico Cx.'!$B27),-('Diário 8º PA'!$O$4:$O$5041=M$1),('Diário 8º PA'!$F$4:$F$5041))+SUMPRODUCT(-('Diário 9º PA'!$E$4:$E$5236='Analítico Cx.'!$B27),-('Diário 9º PA'!$O$4:$O$5236=M$1),('Diário 9º PA'!$F$4:$F$5236))+SUMPRODUCT(-('Diário 10º PA'!$E$4:$E$5221='Analítico Cx.'!$B27),-('Diário 10º PA'!$N$4:$N$5221=M$1),('Diário 10º PA'!$F$4:$F$5221))</f>
        <v>0</v>
      </c>
      <c r="N27" s="187">
        <f>SUMPRODUCT(-('Diário 7º PA'!$E$4:$E$5383='Analítico Cx.'!$B27),-('Diário 7º PA'!$O$4:$O$5383=N$1),('Diário 7º PA'!$F$4:$F$5383))+SUMPRODUCT(-('Diário 8º PA'!$E$4:$E$5041='Analítico Cx.'!$B27),-('Diário 8º PA'!$O$4:$O$5041=N$1),('Diário 8º PA'!$F$4:$F$5041))+SUMPRODUCT(-('Diário 9º PA'!$E$4:$E$5236='Analítico Cx.'!$B27),-('Diário 9º PA'!$O$4:$O$5236=N$1),('Diário 9º PA'!$F$4:$F$5236))+SUMPRODUCT(-('Diário 10º PA'!$E$4:$E$5221='Analítico Cx.'!$B27),-('Diário 10º PA'!$N$4:$N$5221=N$1),('Diário 10º PA'!$F$4:$F$5221))</f>
        <v>0</v>
      </c>
      <c r="O27" s="188">
        <f t="shared" si="4"/>
        <v>0</v>
      </c>
      <c r="P27" s="172">
        <f t="shared" si="3"/>
        <v>0</v>
      </c>
    </row>
    <row r="28" spans="1:16" ht="23.25" customHeight="1" x14ac:dyDescent="0.2">
      <c r="A28" s="63" t="s">
        <v>611</v>
      </c>
      <c r="B28" s="61" t="s">
        <v>440</v>
      </c>
      <c r="C28" s="187">
        <f>SUMPRODUCT(-('Diário 7º PA'!$E$4:$E$5383='Analítico Cx.'!$B28),-('Diário 7º PA'!$O$4:$O$5383=C$1),('Diário 7º PA'!$F$4:$F$5383))+SUMPRODUCT(-('Diário 8º PA'!$E$4:$E$5041='Analítico Cx.'!$B28),-('Diário 8º PA'!$O$4:$O$5041=C$1),('Diário 8º PA'!$F$4:$F$5041))+SUMPRODUCT(-('Diário 9º PA'!$E$4:$E$5236='Analítico Cx.'!$B28),-('Diário 9º PA'!$O$4:$O$5236=C$1),('Diário 9º PA'!$F$4:$F$5236))+SUMPRODUCT(-('Diário 10º PA'!$E$4:$E$5221='Analítico Cx.'!$B28),-('Diário 10º PA'!$N$4:$N$5221=C$1),('Diário 10º PA'!$F$4:$F$5221))</f>
        <v>0</v>
      </c>
      <c r="D28" s="187">
        <f>SUMPRODUCT(-('Diário 7º PA'!$E$4:$E$5383='Analítico Cx.'!$B28),-('Diário 7º PA'!$O$4:$O$5383=D$1),('Diário 7º PA'!$F$4:$F$5383))+SUMPRODUCT(-('Diário 8º PA'!$E$4:$E$5041='Analítico Cx.'!$B28),-('Diário 8º PA'!$O$4:$O$5041=D$1),('Diário 8º PA'!$F$4:$F$5041))+SUMPRODUCT(-('Diário 9º PA'!$E$4:$E$5236='Analítico Cx.'!$B28),-('Diário 9º PA'!$O$4:$O$5236=D$1),('Diário 9º PA'!$F$4:$F$5236))+SUMPRODUCT(-('Diário 10º PA'!$E$4:$E$5221='Analítico Cx.'!$B28),-('Diário 10º PA'!$N$4:$N$5221=D$1),('Diário 10º PA'!$F$4:$F$5221))</f>
        <v>0</v>
      </c>
      <c r="E28" s="187">
        <f>SUMPRODUCT(-('Diário 7º PA'!$E$4:$E$5383='Analítico Cx.'!$B28),-('Diário 7º PA'!$O$4:$O$5383=E$1),('Diário 7º PA'!$F$4:$F$5383))+SUMPRODUCT(-('Diário 8º PA'!$E$4:$E$5041='Analítico Cx.'!$B28),-('Diário 8º PA'!$O$4:$O$5041=E$1),('Diário 8º PA'!$F$4:$F$5041))+SUMPRODUCT(-('Diário 9º PA'!$E$4:$E$5236='Analítico Cx.'!$B28),-('Diário 9º PA'!$O$4:$O$5236=E$1),('Diário 9º PA'!$F$4:$F$5236))+SUMPRODUCT(-('Diário 10º PA'!$E$4:$E$5221='Analítico Cx.'!$B28),-('Diário 10º PA'!$N$4:$N$5221=E$1),('Diário 10º PA'!$F$4:$F$5221))</f>
        <v>0</v>
      </c>
      <c r="F28" s="187">
        <f>SUMPRODUCT(-('Diário 7º PA'!$E$4:$E$5383='Analítico Cx.'!$B28),-('Diário 7º PA'!$O$4:$O$5383=F$1),('Diário 7º PA'!$F$4:$F$5383))+SUMPRODUCT(-('Diário 8º PA'!$E$4:$E$5041='Analítico Cx.'!$B28),-('Diário 8º PA'!$O$4:$O$5041=F$1),('Diário 8º PA'!$F$4:$F$5041))+SUMPRODUCT(-('Diário 9º PA'!$E$4:$E$5236='Analítico Cx.'!$B28),-('Diário 9º PA'!$O$4:$O$5236=F$1),('Diário 9º PA'!$F$4:$F$5236))+SUMPRODUCT(-('Diário 10º PA'!$E$4:$E$5221='Analítico Cx.'!$B28),-('Diário 10º PA'!$N$4:$N$5221=F$1),('Diário 10º PA'!$F$4:$F$5221))</f>
        <v>0</v>
      </c>
      <c r="G28" s="187">
        <f>SUMPRODUCT(-('Diário 7º PA'!$E$4:$E$5383='Analítico Cx.'!$B28),-('Diário 7º PA'!$O$4:$O$5383=G$1),('Diário 7º PA'!$F$4:$F$5383))+SUMPRODUCT(-('Diário 8º PA'!$E$4:$E$5041='Analítico Cx.'!$B28),-('Diário 8º PA'!$O$4:$O$5041=G$1),('Diário 8º PA'!$F$4:$F$5041))+SUMPRODUCT(-('Diário 9º PA'!$E$4:$E$5236='Analítico Cx.'!$B28),-('Diário 9º PA'!$O$4:$O$5236=G$1),('Diário 9º PA'!$F$4:$F$5236))+SUMPRODUCT(-('Diário 10º PA'!$E$4:$E$5221='Analítico Cx.'!$B28),-('Diário 10º PA'!$N$4:$N$5221=G$1),('Diário 10º PA'!$F$4:$F$5221))</f>
        <v>0</v>
      </c>
      <c r="H28" s="187">
        <f>SUMPRODUCT(-('Diário 7º PA'!$E$4:$E$5383='Analítico Cx.'!$B28),-('Diário 7º PA'!$O$4:$O$5383=H$1),('Diário 7º PA'!$F$4:$F$5383))+SUMPRODUCT(-('Diário 8º PA'!$E$4:$E$5041='Analítico Cx.'!$B28),-('Diário 8º PA'!$O$4:$O$5041=H$1),('Diário 8º PA'!$F$4:$F$5041))+SUMPRODUCT(-('Diário 9º PA'!$E$4:$E$5236='Analítico Cx.'!$B28),-('Diário 9º PA'!$O$4:$O$5236=H$1),('Diário 9º PA'!$F$4:$F$5236))+SUMPRODUCT(-('Diário 10º PA'!$E$4:$E$5221='Analítico Cx.'!$B28),-('Diário 10º PA'!$N$4:$N$5221=H$1),('Diário 10º PA'!$F$4:$F$5221))</f>
        <v>0</v>
      </c>
      <c r="I28" s="187">
        <f>SUMPRODUCT(-('Diário 7º PA'!$E$4:$E$5383='Analítico Cx.'!$B28),-('Diário 7º PA'!$O$4:$O$5383=I$1),('Diário 7º PA'!$F$4:$F$5383))+SUMPRODUCT(-('Diário 8º PA'!$E$4:$E$5041='Analítico Cx.'!$B28),-('Diário 8º PA'!$O$4:$O$5041=I$1),('Diário 8º PA'!$F$4:$F$5041))+SUMPRODUCT(-('Diário 9º PA'!$E$4:$E$5236='Analítico Cx.'!$B28),-('Diário 9º PA'!$O$4:$O$5236=I$1),('Diário 9º PA'!$F$4:$F$5236))+SUMPRODUCT(-('Diário 10º PA'!$E$4:$E$5221='Analítico Cx.'!$B28),-('Diário 10º PA'!$N$4:$N$5221=I$1),('Diário 10º PA'!$F$4:$F$5221))</f>
        <v>0</v>
      </c>
      <c r="J28" s="187">
        <f>SUMPRODUCT(-('Diário 7º PA'!$E$4:$E$5383='Analítico Cx.'!$B28),-('Diário 7º PA'!$O$4:$O$5383=J$1),('Diário 7º PA'!$F$4:$F$5383))+SUMPRODUCT(-('Diário 8º PA'!$E$4:$E$5041='Analítico Cx.'!$B28),-('Diário 8º PA'!$O$4:$O$5041=J$1),('Diário 8º PA'!$F$4:$F$5041))+SUMPRODUCT(-('Diário 9º PA'!$E$4:$E$5236='Analítico Cx.'!$B28),-('Diário 9º PA'!$O$4:$O$5236=J$1),('Diário 9º PA'!$F$4:$F$5236))+SUMPRODUCT(-('Diário 10º PA'!$E$4:$E$5221='Analítico Cx.'!$B28),-('Diário 10º PA'!$N$4:$N$5221=J$1),('Diário 10º PA'!$F$4:$F$5221))</f>
        <v>0</v>
      </c>
      <c r="K28" s="187">
        <f>SUMPRODUCT(-('Diário 7º PA'!$E$4:$E$5383='Analítico Cx.'!$B28),-('Diário 7º PA'!$O$4:$O$5383=K$1),('Diário 7º PA'!$F$4:$F$5383))+SUMPRODUCT(-('Diário 8º PA'!$E$4:$E$5041='Analítico Cx.'!$B28),-('Diário 8º PA'!$O$4:$O$5041=K$1),('Diário 8º PA'!$F$4:$F$5041))+SUMPRODUCT(-('Diário 9º PA'!$E$4:$E$5236='Analítico Cx.'!$B28),-('Diário 9º PA'!$O$4:$O$5236=K$1),('Diário 9º PA'!$F$4:$F$5236))+SUMPRODUCT(-('Diário 10º PA'!$E$4:$E$5221='Analítico Cx.'!$B28),-('Diário 10º PA'!$N$4:$N$5221=K$1),('Diário 10º PA'!$F$4:$F$5221))</f>
        <v>0</v>
      </c>
      <c r="L28" s="187">
        <f>SUMPRODUCT(-('Diário 7º PA'!$E$4:$E$5383='Analítico Cx.'!$B28),-('Diário 7º PA'!$O$4:$O$5383=L$1),('Diário 7º PA'!$F$4:$F$5383))+SUMPRODUCT(-('Diário 8º PA'!$E$4:$E$5041='Analítico Cx.'!$B28),-('Diário 8º PA'!$O$4:$O$5041=L$1),('Diário 8º PA'!$F$4:$F$5041))+SUMPRODUCT(-('Diário 9º PA'!$E$4:$E$5236='Analítico Cx.'!$B28),-('Diário 9º PA'!$O$4:$O$5236=L$1),('Diário 9º PA'!$F$4:$F$5236))+SUMPRODUCT(-('Diário 10º PA'!$E$4:$E$5221='Analítico Cx.'!$B28),-('Diário 10º PA'!$N$4:$N$5221=L$1),('Diário 10º PA'!$F$4:$F$5221))</f>
        <v>0</v>
      </c>
      <c r="M28" s="187">
        <f>SUMPRODUCT(-('Diário 7º PA'!$E$4:$E$5383='Analítico Cx.'!$B28),-('Diário 7º PA'!$O$4:$O$5383=M$1),('Diário 7º PA'!$F$4:$F$5383))+SUMPRODUCT(-('Diário 8º PA'!$E$4:$E$5041='Analítico Cx.'!$B28),-('Diário 8º PA'!$O$4:$O$5041=M$1),('Diário 8º PA'!$F$4:$F$5041))+SUMPRODUCT(-('Diário 9º PA'!$E$4:$E$5236='Analítico Cx.'!$B28),-('Diário 9º PA'!$O$4:$O$5236=M$1),('Diário 9º PA'!$F$4:$F$5236))+SUMPRODUCT(-('Diário 10º PA'!$E$4:$E$5221='Analítico Cx.'!$B28),-('Diário 10º PA'!$N$4:$N$5221=M$1),('Diário 10º PA'!$F$4:$F$5221))</f>
        <v>0</v>
      </c>
      <c r="N28" s="187">
        <f>SUMPRODUCT(-('Diário 7º PA'!$E$4:$E$5383='Analítico Cx.'!$B28),-('Diário 7º PA'!$O$4:$O$5383=N$1),('Diário 7º PA'!$F$4:$F$5383))+SUMPRODUCT(-('Diário 8º PA'!$E$4:$E$5041='Analítico Cx.'!$B28),-('Diário 8º PA'!$O$4:$O$5041=N$1),('Diário 8º PA'!$F$4:$F$5041))+SUMPRODUCT(-('Diário 9º PA'!$E$4:$E$5236='Analítico Cx.'!$B28),-('Diário 9º PA'!$O$4:$O$5236=N$1),('Diário 9º PA'!$F$4:$F$5236))+SUMPRODUCT(-('Diário 10º PA'!$E$4:$E$5221='Analítico Cx.'!$B28),-('Diário 10º PA'!$N$4:$N$5221=N$1),('Diário 10º PA'!$F$4:$F$5221))</f>
        <v>0</v>
      </c>
      <c r="O28" s="188">
        <f t="shared" si="4"/>
        <v>0</v>
      </c>
      <c r="P28" s="172">
        <f t="shared" si="3"/>
        <v>0</v>
      </c>
    </row>
    <row r="29" spans="1:16" ht="23.25" customHeight="1" x14ac:dyDescent="0.2">
      <c r="A29" s="63" t="s">
        <v>612</v>
      </c>
      <c r="B29" s="61" t="s">
        <v>441</v>
      </c>
      <c r="C29" s="187">
        <f>SUMPRODUCT(-('Diário 7º PA'!$E$4:$E$5383='Analítico Cx.'!$B29),-('Diário 7º PA'!$O$4:$O$5383=C$1),('Diário 7º PA'!$F$4:$F$5383))+SUMPRODUCT(-('Diário 8º PA'!$E$4:$E$5041='Analítico Cx.'!$B29),-('Diário 8º PA'!$O$4:$O$5041=C$1),('Diário 8º PA'!$F$4:$F$5041))+SUMPRODUCT(-('Diário 9º PA'!$E$4:$E$5236='Analítico Cx.'!$B29),-('Diário 9º PA'!$O$4:$O$5236=C$1),('Diário 9º PA'!$F$4:$F$5236))+SUMPRODUCT(-('Diário 10º PA'!$E$4:$E$5221='Analítico Cx.'!$B29),-('Diário 10º PA'!$N$4:$N$5221=C$1),('Diário 10º PA'!$F$4:$F$5221))</f>
        <v>0</v>
      </c>
      <c r="D29" s="187">
        <f>SUMPRODUCT(-('Diário 7º PA'!$E$4:$E$5383='Analítico Cx.'!$B29),-('Diário 7º PA'!$O$4:$O$5383=D$1),('Diário 7º PA'!$F$4:$F$5383))+SUMPRODUCT(-('Diário 8º PA'!$E$4:$E$5041='Analítico Cx.'!$B29),-('Diário 8º PA'!$O$4:$O$5041=D$1),('Diário 8º PA'!$F$4:$F$5041))+SUMPRODUCT(-('Diário 9º PA'!$E$4:$E$5236='Analítico Cx.'!$B29),-('Diário 9º PA'!$O$4:$O$5236=D$1),('Diário 9º PA'!$F$4:$F$5236))+SUMPRODUCT(-('Diário 10º PA'!$E$4:$E$5221='Analítico Cx.'!$B29),-('Diário 10º PA'!$N$4:$N$5221=D$1),('Diário 10º PA'!$F$4:$F$5221))</f>
        <v>0</v>
      </c>
      <c r="E29" s="187">
        <f>SUMPRODUCT(-('Diário 7º PA'!$E$4:$E$5383='Analítico Cx.'!$B29),-('Diário 7º PA'!$O$4:$O$5383=E$1),('Diário 7º PA'!$F$4:$F$5383))+SUMPRODUCT(-('Diário 8º PA'!$E$4:$E$5041='Analítico Cx.'!$B29),-('Diário 8º PA'!$O$4:$O$5041=E$1),('Diário 8º PA'!$F$4:$F$5041))+SUMPRODUCT(-('Diário 9º PA'!$E$4:$E$5236='Analítico Cx.'!$B29),-('Diário 9º PA'!$O$4:$O$5236=E$1),('Diário 9º PA'!$F$4:$F$5236))+SUMPRODUCT(-('Diário 10º PA'!$E$4:$E$5221='Analítico Cx.'!$B29),-('Diário 10º PA'!$N$4:$N$5221=E$1),('Diário 10º PA'!$F$4:$F$5221))</f>
        <v>0</v>
      </c>
      <c r="F29" s="187">
        <f>SUMPRODUCT(-('Diário 7º PA'!$E$4:$E$5383='Analítico Cx.'!$B29),-('Diário 7º PA'!$O$4:$O$5383=F$1),('Diário 7º PA'!$F$4:$F$5383))+SUMPRODUCT(-('Diário 8º PA'!$E$4:$E$5041='Analítico Cx.'!$B29),-('Diário 8º PA'!$O$4:$O$5041=F$1),('Diário 8º PA'!$F$4:$F$5041))+SUMPRODUCT(-('Diário 9º PA'!$E$4:$E$5236='Analítico Cx.'!$B29),-('Diário 9º PA'!$O$4:$O$5236=F$1),('Diário 9º PA'!$F$4:$F$5236))+SUMPRODUCT(-('Diário 10º PA'!$E$4:$E$5221='Analítico Cx.'!$B29),-('Diário 10º PA'!$N$4:$N$5221=F$1),('Diário 10º PA'!$F$4:$F$5221))</f>
        <v>0</v>
      </c>
      <c r="G29" s="187">
        <f>SUMPRODUCT(-('Diário 7º PA'!$E$4:$E$5383='Analítico Cx.'!$B29),-('Diário 7º PA'!$O$4:$O$5383=G$1),('Diário 7º PA'!$F$4:$F$5383))+SUMPRODUCT(-('Diário 8º PA'!$E$4:$E$5041='Analítico Cx.'!$B29),-('Diário 8º PA'!$O$4:$O$5041=G$1),('Diário 8º PA'!$F$4:$F$5041))+SUMPRODUCT(-('Diário 9º PA'!$E$4:$E$5236='Analítico Cx.'!$B29),-('Diário 9º PA'!$O$4:$O$5236=G$1),('Diário 9º PA'!$F$4:$F$5236))+SUMPRODUCT(-('Diário 10º PA'!$E$4:$E$5221='Analítico Cx.'!$B29),-('Diário 10º PA'!$N$4:$N$5221=G$1),('Diário 10º PA'!$F$4:$F$5221))</f>
        <v>0</v>
      </c>
      <c r="H29" s="187">
        <f>SUMPRODUCT(-('Diário 7º PA'!$E$4:$E$5383='Analítico Cx.'!$B29),-('Diário 7º PA'!$O$4:$O$5383=H$1),('Diário 7º PA'!$F$4:$F$5383))+SUMPRODUCT(-('Diário 8º PA'!$E$4:$E$5041='Analítico Cx.'!$B29),-('Diário 8º PA'!$O$4:$O$5041=H$1),('Diário 8º PA'!$F$4:$F$5041))+SUMPRODUCT(-('Diário 9º PA'!$E$4:$E$5236='Analítico Cx.'!$B29),-('Diário 9º PA'!$O$4:$O$5236=H$1),('Diário 9º PA'!$F$4:$F$5236))+SUMPRODUCT(-('Diário 10º PA'!$E$4:$E$5221='Analítico Cx.'!$B29),-('Diário 10º PA'!$N$4:$N$5221=H$1),('Diário 10º PA'!$F$4:$F$5221))</f>
        <v>0</v>
      </c>
      <c r="I29" s="187">
        <f>SUMPRODUCT(-('Diário 7º PA'!$E$4:$E$5383='Analítico Cx.'!$B29),-('Diário 7º PA'!$O$4:$O$5383=I$1),('Diário 7º PA'!$F$4:$F$5383))+SUMPRODUCT(-('Diário 8º PA'!$E$4:$E$5041='Analítico Cx.'!$B29),-('Diário 8º PA'!$O$4:$O$5041=I$1),('Diário 8º PA'!$F$4:$F$5041))+SUMPRODUCT(-('Diário 9º PA'!$E$4:$E$5236='Analítico Cx.'!$B29),-('Diário 9º PA'!$O$4:$O$5236=I$1),('Diário 9º PA'!$F$4:$F$5236))+SUMPRODUCT(-('Diário 10º PA'!$E$4:$E$5221='Analítico Cx.'!$B29),-('Diário 10º PA'!$N$4:$N$5221=I$1),('Diário 10º PA'!$F$4:$F$5221))</f>
        <v>0</v>
      </c>
      <c r="J29" s="187">
        <f>SUMPRODUCT(-('Diário 7º PA'!$E$4:$E$5383='Analítico Cx.'!$B29),-('Diário 7º PA'!$O$4:$O$5383=J$1),('Diário 7º PA'!$F$4:$F$5383))+SUMPRODUCT(-('Diário 8º PA'!$E$4:$E$5041='Analítico Cx.'!$B29),-('Diário 8º PA'!$O$4:$O$5041=J$1),('Diário 8º PA'!$F$4:$F$5041))+SUMPRODUCT(-('Diário 9º PA'!$E$4:$E$5236='Analítico Cx.'!$B29),-('Diário 9º PA'!$O$4:$O$5236=J$1),('Diário 9º PA'!$F$4:$F$5236))+SUMPRODUCT(-('Diário 10º PA'!$E$4:$E$5221='Analítico Cx.'!$B29),-('Diário 10º PA'!$N$4:$N$5221=J$1),('Diário 10º PA'!$F$4:$F$5221))</f>
        <v>0</v>
      </c>
      <c r="K29" s="187">
        <f>SUMPRODUCT(-('Diário 7º PA'!$E$4:$E$5383='Analítico Cx.'!$B29),-('Diário 7º PA'!$O$4:$O$5383=K$1),('Diário 7º PA'!$F$4:$F$5383))+SUMPRODUCT(-('Diário 8º PA'!$E$4:$E$5041='Analítico Cx.'!$B29),-('Diário 8º PA'!$O$4:$O$5041=K$1),('Diário 8º PA'!$F$4:$F$5041))+SUMPRODUCT(-('Diário 9º PA'!$E$4:$E$5236='Analítico Cx.'!$B29),-('Diário 9º PA'!$O$4:$O$5236=K$1),('Diário 9º PA'!$F$4:$F$5236))+SUMPRODUCT(-('Diário 10º PA'!$E$4:$E$5221='Analítico Cx.'!$B29),-('Diário 10º PA'!$N$4:$N$5221=K$1),('Diário 10º PA'!$F$4:$F$5221))</f>
        <v>0</v>
      </c>
      <c r="L29" s="187">
        <f>SUMPRODUCT(-('Diário 7º PA'!$E$4:$E$5383='Analítico Cx.'!$B29),-('Diário 7º PA'!$O$4:$O$5383=L$1),('Diário 7º PA'!$F$4:$F$5383))+SUMPRODUCT(-('Diário 8º PA'!$E$4:$E$5041='Analítico Cx.'!$B29),-('Diário 8º PA'!$O$4:$O$5041=L$1),('Diário 8º PA'!$F$4:$F$5041))+SUMPRODUCT(-('Diário 9º PA'!$E$4:$E$5236='Analítico Cx.'!$B29),-('Diário 9º PA'!$O$4:$O$5236=L$1),('Diário 9º PA'!$F$4:$F$5236))+SUMPRODUCT(-('Diário 10º PA'!$E$4:$E$5221='Analítico Cx.'!$B29),-('Diário 10º PA'!$N$4:$N$5221=L$1),('Diário 10º PA'!$F$4:$F$5221))</f>
        <v>0</v>
      </c>
      <c r="M29" s="187">
        <f>SUMPRODUCT(-('Diário 7º PA'!$E$4:$E$5383='Analítico Cx.'!$B29),-('Diário 7º PA'!$O$4:$O$5383=M$1),('Diário 7º PA'!$F$4:$F$5383))+SUMPRODUCT(-('Diário 8º PA'!$E$4:$E$5041='Analítico Cx.'!$B29),-('Diário 8º PA'!$O$4:$O$5041=M$1),('Diário 8º PA'!$F$4:$F$5041))+SUMPRODUCT(-('Diário 9º PA'!$E$4:$E$5236='Analítico Cx.'!$B29),-('Diário 9º PA'!$O$4:$O$5236=M$1),('Diário 9º PA'!$F$4:$F$5236))+SUMPRODUCT(-('Diário 10º PA'!$E$4:$E$5221='Analítico Cx.'!$B29),-('Diário 10º PA'!$N$4:$N$5221=M$1),('Diário 10º PA'!$F$4:$F$5221))</f>
        <v>0</v>
      </c>
      <c r="N29" s="187">
        <f>SUMPRODUCT(-('Diário 7º PA'!$E$4:$E$5383='Analítico Cx.'!$B29),-('Diário 7º PA'!$O$4:$O$5383=N$1),('Diário 7º PA'!$F$4:$F$5383))+SUMPRODUCT(-('Diário 8º PA'!$E$4:$E$5041='Analítico Cx.'!$B29),-('Diário 8º PA'!$O$4:$O$5041=N$1),('Diário 8º PA'!$F$4:$F$5041))+SUMPRODUCT(-('Diário 9º PA'!$E$4:$E$5236='Analítico Cx.'!$B29),-('Diário 9º PA'!$O$4:$O$5236=N$1),('Diário 9º PA'!$F$4:$F$5236))+SUMPRODUCT(-('Diário 10º PA'!$E$4:$E$5221='Analítico Cx.'!$B29),-('Diário 10º PA'!$N$4:$N$5221=N$1),('Diário 10º PA'!$F$4:$F$5221))</f>
        <v>0</v>
      </c>
      <c r="O29" s="188">
        <f t="shared" si="4"/>
        <v>0</v>
      </c>
      <c r="P29" s="172">
        <f t="shared" si="3"/>
        <v>0</v>
      </c>
    </row>
    <row r="30" spans="1:16" ht="23.25" customHeight="1" x14ac:dyDescent="0.2">
      <c r="A30" s="63" t="s">
        <v>613</v>
      </c>
      <c r="B30" s="61" t="s">
        <v>91</v>
      </c>
      <c r="C30" s="187">
        <f>SUMPRODUCT(-('Diário 7º PA'!$E$4:$E$5383='Analítico Cx.'!$B30),-('Diário 7º PA'!$O$4:$O$5383=C$1),('Diário 7º PA'!$F$4:$F$5383))+SUMPRODUCT(-('Diário 8º PA'!$E$4:$E$5041='Analítico Cx.'!$B30),-('Diário 8º PA'!$O$4:$O$5041=C$1),('Diário 8º PA'!$F$4:$F$5041))+SUMPRODUCT(-('Diário 9º PA'!$E$4:$E$5236='Analítico Cx.'!$B30),-('Diário 9º PA'!$O$4:$O$5236=C$1),('Diário 9º PA'!$F$4:$F$5236))+SUMPRODUCT(-('Diário 10º PA'!$E$4:$E$5221='Analítico Cx.'!$B30),-('Diário 10º PA'!$N$4:$N$5221=C$1),('Diário 10º PA'!$F$4:$F$5221))</f>
        <v>1077.58</v>
      </c>
      <c r="D30" s="187">
        <f>SUMPRODUCT(-('Diário 7º PA'!$E$4:$E$5383='Analítico Cx.'!$B30),-('Diário 7º PA'!$O$4:$O$5383=D$1),('Diário 7º PA'!$F$4:$F$5383))+SUMPRODUCT(-('Diário 8º PA'!$E$4:$E$5041='Analítico Cx.'!$B30),-('Diário 8º PA'!$O$4:$O$5041=D$1),('Diário 8º PA'!$F$4:$F$5041))+SUMPRODUCT(-('Diário 9º PA'!$E$4:$E$5236='Analítico Cx.'!$B30),-('Diário 9º PA'!$O$4:$O$5236=D$1),('Diário 9º PA'!$F$4:$F$5236))+SUMPRODUCT(-('Diário 10º PA'!$E$4:$E$5221='Analítico Cx.'!$B30),-('Diário 10º PA'!$N$4:$N$5221=D$1),('Diário 10º PA'!$F$4:$F$5221))</f>
        <v>0</v>
      </c>
      <c r="E30" s="187">
        <f>SUMPRODUCT(-('Diário 7º PA'!$E$4:$E$5383='Analítico Cx.'!$B30),-('Diário 7º PA'!$O$4:$O$5383=E$1),('Diário 7º PA'!$F$4:$F$5383))+SUMPRODUCT(-('Diário 8º PA'!$E$4:$E$5041='Analítico Cx.'!$B30),-('Diário 8º PA'!$O$4:$O$5041=E$1),('Diário 8º PA'!$F$4:$F$5041))+SUMPRODUCT(-('Diário 9º PA'!$E$4:$E$5236='Analítico Cx.'!$B30),-('Diário 9º PA'!$O$4:$O$5236=E$1),('Diário 9º PA'!$F$4:$F$5236))+SUMPRODUCT(-('Diário 10º PA'!$E$4:$E$5221='Analítico Cx.'!$B30),-('Diário 10º PA'!$N$4:$N$5221=E$1),('Diário 10º PA'!$F$4:$F$5221))</f>
        <v>0</v>
      </c>
      <c r="F30" s="187">
        <f>SUMPRODUCT(-('Diário 7º PA'!$E$4:$E$5383='Analítico Cx.'!$B30),-('Diário 7º PA'!$O$4:$O$5383=F$1),('Diário 7º PA'!$F$4:$F$5383))+SUMPRODUCT(-('Diário 8º PA'!$E$4:$E$5041='Analítico Cx.'!$B30),-('Diário 8º PA'!$O$4:$O$5041=F$1),('Diário 8º PA'!$F$4:$F$5041))+SUMPRODUCT(-('Diário 9º PA'!$E$4:$E$5236='Analítico Cx.'!$B30),-('Diário 9º PA'!$O$4:$O$5236=F$1),('Diário 9º PA'!$F$4:$F$5236))+SUMPRODUCT(-('Diário 10º PA'!$E$4:$E$5221='Analítico Cx.'!$B30),-('Diário 10º PA'!$N$4:$N$5221=F$1),('Diário 10º PA'!$F$4:$F$5221))</f>
        <v>0</v>
      </c>
      <c r="G30" s="187">
        <f>SUMPRODUCT(-('Diário 7º PA'!$E$4:$E$5383='Analítico Cx.'!$B30),-('Diário 7º PA'!$O$4:$O$5383=G$1),('Diário 7º PA'!$F$4:$F$5383))+SUMPRODUCT(-('Diário 8º PA'!$E$4:$E$5041='Analítico Cx.'!$B30),-('Diário 8º PA'!$O$4:$O$5041=G$1),('Diário 8º PA'!$F$4:$F$5041))+SUMPRODUCT(-('Diário 9º PA'!$E$4:$E$5236='Analítico Cx.'!$B30),-('Diário 9º PA'!$O$4:$O$5236=G$1),('Diário 9º PA'!$F$4:$F$5236))+SUMPRODUCT(-('Diário 10º PA'!$E$4:$E$5221='Analítico Cx.'!$B30),-('Diário 10º PA'!$N$4:$N$5221=G$1),('Diário 10º PA'!$F$4:$F$5221))</f>
        <v>0</v>
      </c>
      <c r="H30" s="187">
        <f>SUMPRODUCT(-('Diário 7º PA'!$E$4:$E$5383='Analítico Cx.'!$B30),-('Diário 7º PA'!$O$4:$O$5383=H$1),('Diário 7º PA'!$F$4:$F$5383))+SUMPRODUCT(-('Diário 8º PA'!$E$4:$E$5041='Analítico Cx.'!$B30),-('Diário 8º PA'!$O$4:$O$5041=H$1),('Diário 8º PA'!$F$4:$F$5041))+SUMPRODUCT(-('Diário 9º PA'!$E$4:$E$5236='Analítico Cx.'!$B30),-('Diário 9º PA'!$O$4:$O$5236=H$1),('Diário 9º PA'!$F$4:$F$5236))+SUMPRODUCT(-('Diário 10º PA'!$E$4:$E$5221='Analítico Cx.'!$B30),-('Diário 10º PA'!$N$4:$N$5221=H$1),('Diário 10º PA'!$F$4:$F$5221))</f>
        <v>0</v>
      </c>
      <c r="I30" s="187">
        <f>SUMPRODUCT(-('Diário 7º PA'!$E$4:$E$5383='Analítico Cx.'!$B30),-('Diário 7º PA'!$O$4:$O$5383=I$1),('Diário 7º PA'!$F$4:$F$5383))+SUMPRODUCT(-('Diário 8º PA'!$E$4:$E$5041='Analítico Cx.'!$B30),-('Diário 8º PA'!$O$4:$O$5041=I$1),('Diário 8º PA'!$F$4:$F$5041))+SUMPRODUCT(-('Diário 9º PA'!$E$4:$E$5236='Analítico Cx.'!$B30),-('Diário 9º PA'!$O$4:$O$5236=I$1),('Diário 9º PA'!$F$4:$F$5236))+SUMPRODUCT(-('Diário 10º PA'!$E$4:$E$5221='Analítico Cx.'!$B30),-('Diário 10º PA'!$N$4:$N$5221=I$1),('Diário 10º PA'!$F$4:$F$5221))</f>
        <v>0</v>
      </c>
      <c r="J30" s="187">
        <f>SUMPRODUCT(-('Diário 7º PA'!$E$4:$E$5383='Analítico Cx.'!$B30),-('Diário 7º PA'!$O$4:$O$5383=J$1),('Diário 7º PA'!$F$4:$F$5383))+SUMPRODUCT(-('Diário 8º PA'!$E$4:$E$5041='Analítico Cx.'!$B30),-('Diário 8º PA'!$O$4:$O$5041=J$1),('Diário 8º PA'!$F$4:$F$5041))+SUMPRODUCT(-('Diário 9º PA'!$E$4:$E$5236='Analítico Cx.'!$B30),-('Diário 9º PA'!$O$4:$O$5236=J$1),('Diário 9º PA'!$F$4:$F$5236))+SUMPRODUCT(-('Diário 10º PA'!$E$4:$E$5221='Analítico Cx.'!$B30),-('Diário 10º PA'!$N$4:$N$5221=J$1),('Diário 10º PA'!$F$4:$F$5221))</f>
        <v>0</v>
      </c>
      <c r="K30" s="187">
        <f>SUMPRODUCT(-('Diário 7º PA'!$E$4:$E$5383='Analítico Cx.'!$B30),-('Diário 7º PA'!$O$4:$O$5383=K$1),('Diário 7º PA'!$F$4:$F$5383))+SUMPRODUCT(-('Diário 8º PA'!$E$4:$E$5041='Analítico Cx.'!$B30),-('Diário 8º PA'!$O$4:$O$5041=K$1),('Diário 8º PA'!$F$4:$F$5041))+SUMPRODUCT(-('Diário 9º PA'!$E$4:$E$5236='Analítico Cx.'!$B30),-('Diário 9º PA'!$O$4:$O$5236=K$1),('Diário 9º PA'!$F$4:$F$5236))+SUMPRODUCT(-('Diário 10º PA'!$E$4:$E$5221='Analítico Cx.'!$B30),-('Diário 10º PA'!$N$4:$N$5221=K$1),('Diário 10º PA'!$F$4:$F$5221))</f>
        <v>0</v>
      </c>
      <c r="L30" s="187">
        <f>SUMPRODUCT(-('Diário 7º PA'!$E$4:$E$5383='Analítico Cx.'!$B30),-('Diário 7º PA'!$O$4:$O$5383=L$1),('Diário 7º PA'!$F$4:$F$5383))+SUMPRODUCT(-('Diário 8º PA'!$E$4:$E$5041='Analítico Cx.'!$B30),-('Diário 8º PA'!$O$4:$O$5041=L$1),('Diário 8º PA'!$F$4:$F$5041))+SUMPRODUCT(-('Diário 9º PA'!$E$4:$E$5236='Analítico Cx.'!$B30),-('Diário 9º PA'!$O$4:$O$5236=L$1),('Diário 9º PA'!$F$4:$F$5236))+SUMPRODUCT(-('Diário 10º PA'!$E$4:$E$5221='Analítico Cx.'!$B30),-('Diário 10º PA'!$N$4:$N$5221=L$1),('Diário 10º PA'!$F$4:$F$5221))</f>
        <v>0</v>
      </c>
      <c r="M30" s="187">
        <f>SUMPRODUCT(-('Diário 7º PA'!$E$4:$E$5383='Analítico Cx.'!$B30),-('Diário 7º PA'!$O$4:$O$5383=M$1),('Diário 7º PA'!$F$4:$F$5383))+SUMPRODUCT(-('Diário 8º PA'!$E$4:$E$5041='Analítico Cx.'!$B30),-('Diário 8º PA'!$O$4:$O$5041=M$1),('Diário 8º PA'!$F$4:$F$5041))+SUMPRODUCT(-('Diário 9º PA'!$E$4:$E$5236='Analítico Cx.'!$B30),-('Diário 9º PA'!$O$4:$O$5236=M$1),('Diário 9º PA'!$F$4:$F$5236))+SUMPRODUCT(-('Diário 10º PA'!$E$4:$E$5221='Analítico Cx.'!$B30),-('Diário 10º PA'!$N$4:$N$5221=M$1),('Diário 10º PA'!$F$4:$F$5221))</f>
        <v>0</v>
      </c>
      <c r="N30" s="187">
        <f>SUMPRODUCT(-('Diário 7º PA'!$E$4:$E$5383='Analítico Cx.'!$B30),-('Diário 7º PA'!$O$4:$O$5383=N$1),('Diário 7º PA'!$F$4:$F$5383))+SUMPRODUCT(-('Diário 8º PA'!$E$4:$E$5041='Analítico Cx.'!$B30),-('Diário 8º PA'!$O$4:$O$5041=N$1),('Diário 8º PA'!$F$4:$F$5041))+SUMPRODUCT(-('Diário 9º PA'!$E$4:$E$5236='Analítico Cx.'!$B30),-('Diário 9º PA'!$O$4:$O$5236=N$1),('Diário 9º PA'!$F$4:$F$5236))+SUMPRODUCT(-('Diário 10º PA'!$E$4:$E$5221='Analítico Cx.'!$B30),-('Diário 10º PA'!$N$4:$N$5221=N$1),('Diário 10º PA'!$F$4:$F$5221))</f>
        <v>0</v>
      </c>
      <c r="O30" s="188">
        <f>SUM(C30:N30)</f>
        <v>1077.58</v>
      </c>
      <c r="P30" s="172">
        <f t="shared" si="3"/>
        <v>1.4421540398605701E-5</v>
      </c>
    </row>
    <row r="31" spans="1:16" ht="23.25" customHeight="1" x14ac:dyDescent="0.2">
      <c r="A31" s="23"/>
      <c r="B31" s="24" t="s">
        <v>102</v>
      </c>
      <c r="C31" s="190">
        <f>SUBTOTAL(109,C22:C30)</f>
        <v>2532775.21</v>
      </c>
      <c r="D31" s="190">
        <f>SUBTOTAL(109,D22:D30)</f>
        <v>2724445.2599999988</v>
      </c>
      <c r="E31" s="190">
        <f t="shared" ref="E31:O31" si="5">SUBTOTAL(109,E22:E30)</f>
        <v>2650061.7399999993</v>
      </c>
      <c r="F31" s="190">
        <f t="shared" si="5"/>
        <v>2710003.8499999996</v>
      </c>
      <c r="G31" s="190">
        <f t="shared" si="5"/>
        <v>2780512.4999999995</v>
      </c>
      <c r="H31" s="190">
        <f t="shared" si="5"/>
        <v>2910079.8300000005</v>
      </c>
      <c r="I31" s="190">
        <f t="shared" si="5"/>
        <v>2869777.4000000004</v>
      </c>
      <c r="J31" s="190">
        <f t="shared" si="5"/>
        <v>2663136.8100000005</v>
      </c>
      <c r="K31" s="190">
        <f t="shared" si="5"/>
        <v>2910384.4900000007</v>
      </c>
      <c r="L31" s="190">
        <f t="shared" si="5"/>
        <v>3027698.57</v>
      </c>
      <c r="M31" s="190">
        <f t="shared" si="5"/>
        <v>3001907.57</v>
      </c>
      <c r="N31" s="190">
        <f t="shared" si="5"/>
        <v>3394746.15</v>
      </c>
      <c r="O31" s="190">
        <f t="shared" si="5"/>
        <v>34175529.379999995</v>
      </c>
      <c r="P31" s="175">
        <f t="shared" si="3"/>
        <v>0.45738022012046065</v>
      </c>
    </row>
    <row r="32" spans="1:16" s="34" customFormat="1" ht="23.25" customHeight="1" x14ac:dyDescent="0.2">
      <c r="A32" s="103" t="s">
        <v>12</v>
      </c>
      <c r="B32" s="104" t="s">
        <v>7</v>
      </c>
      <c r="C32" s="191"/>
      <c r="D32" s="191"/>
      <c r="E32" s="191"/>
      <c r="F32" s="191"/>
      <c r="G32" s="191"/>
      <c r="H32" s="191"/>
      <c r="I32" s="191"/>
      <c r="J32" s="191"/>
      <c r="K32" s="191"/>
      <c r="L32" s="191"/>
      <c r="M32" s="191"/>
      <c r="N32" s="191"/>
      <c r="O32" s="191"/>
      <c r="P32" s="176"/>
    </row>
    <row r="33" spans="1:16" ht="23.25" customHeight="1" x14ac:dyDescent="0.2">
      <c r="A33" s="63" t="s">
        <v>103</v>
      </c>
      <c r="B33" s="62" t="s">
        <v>242</v>
      </c>
      <c r="C33" s="187">
        <f>SUMPRODUCT(-('Diário 7º PA'!$E$4:$E$5383='Analítico Cx.'!$B33),-('Diário 7º PA'!$O$4:$O$5383=C$1),('Diário 7º PA'!$F$4:$F$5383))+SUMPRODUCT(-('Diário 8º PA'!$E$4:$E$5041='Analítico Cx.'!$B33),-('Diário 8º PA'!$O$4:$O$5041=C$1),('Diário 8º PA'!$F$4:$F$5041))+SUMPRODUCT(-('Diário 9º PA'!$E$4:$E$5236='Analítico Cx.'!$B33),-('Diário 9º PA'!$O$4:$O$5236=C$1),('Diário 9º PA'!$F$4:$F$5236))+SUMPRODUCT(-('Diário 10º PA'!$E$4:$E$5221='Analítico Cx.'!$B33),-('Diário 10º PA'!$N$4:$N$5221=C$1),('Diário 10º PA'!$F$4:$F$5221))</f>
        <v>0</v>
      </c>
      <c r="D33" s="187">
        <f>SUMPRODUCT(-('Diário 7º PA'!$E$4:$E$5383='Analítico Cx.'!$B33),-('Diário 7º PA'!$O$4:$O$5383=D$1),('Diário 7º PA'!$F$4:$F$5383))+SUMPRODUCT(-('Diário 8º PA'!$E$4:$E$5041='Analítico Cx.'!$B33),-('Diário 8º PA'!$O$4:$O$5041=D$1),('Diário 8º PA'!$F$4:$F$5041))+SUMPRODUCT(-('Diário 9º PA'!$E$4:$E$5236='Analítico Cx.'!$B33),-('Diário 9º PA'!$O$4:$O$5236=D$1),('Diário 9º PA'!$F$4:$F$5236))+SUMPRODUCT(-('Diário 10º PA'!$E$4:$E$5221='Analítico Cx.'!$B33),-('Diário 10º PA'!$N$4:$N$5221=D$1),('Diário 10º PA'!$F$4:$F$5221))</f>
        <v>0</v>
      </c>
      <c r="E33" s="187">
        <f>SUMPRODUCT(-('Diário 7º PA'!$E$4:$E$5383='Analítico Cx.'!$B33),-('Diário 7º PA'!$O$4:$O$5383=E$1),('Diário 7º PA'!$F$4:$F$5383))+SUMPRODUCT(-('Diário 8º PA'!$E$4:$E$5041='Analítico Cx.'!$B33),-('Diário 8º PA'!$O$4:$O$5041=E$1),('Diário 8º PA'!$F$4:$F$5041))+SUMPRODUCT(-('Diário 9º PA'!$E$4:$E$5236='Analítico Cx.'!$B33),-('Diário 9º PA'!$O$4:$O$5236=E$1),('Diário 9º PA'!$F$4:$F$5236))+SUMPRODUCT(-('Diário 10º PA'!$E$4:$E$5221='Analítico Cx.'!$B33),-('Diário 10º PA'!$N$4:$N$5221=E$1),('Diário 10º PA'!$F$4:$F$5221))</f>
        <v>0</v>
      </c>
      <c r="F33" s="187">
        <f>SUMPRODUCT(-('Diário 7º PA'!$E$4:$E$5383='Analítico Cx.'!$B33),-('Diário 7º PA'!$O$4:$O$5383=F$1),('Diário 7º PA'!$F$4:$F$5383))+SUMPRODUCT(-('Diário 8º PA'!$E$4:$E$5041='Analítico Cx.'!$B33),-('Diário 8º PA'!$O$4:$O$5041=F$1),('Diário 8º PA'!$F$4:$F$5041))+SUMPRODUCT(-('Diário 9º PA'!$E$4:$E$5236='Analítico Cx.'!$B33),-('Diário 9º PA'!$O$4:$O$5236=F$1),('Diário 9º PA'!$F$4:$F$5236))+SUMPRODUCT(-('Diário 10º PA'!$E$4:$E$5221='Analítico Cx.'!$B33),-('Diário 10º PA'!$N$4:$N$5221=F$1),('Diário 10º PA'!$F$4:$F$5221))</f>
        <v>0</v>
      </c>
      <c r="G33" s="187">
        <f>SUMPRODUCT(-('Diário 7º PA'!$E$4:$E$5383='Analítico Cx.'!$B33),-('Diário 7º PA'!$O$4:$O$5383=G$1),('Diário 7º PA'!$F$4:$F$5383))+SUMPRODUCT(-('Diário 8º PA'!$E$4:$E$5041='Analítico Cx.'!$B33),-('Diário 8º PA'!$O$4:$O$5041=G$1),('Diário 8º PA'!$F$4:$F$5041))+SUMPRODUCT(-('Diário 9º PA'!$E$4:$E$5236='Analítico Cx.'!$B33),-('Diário 9º PA'!$O$4:$O$5236=G$1),('Diário 9º PA'!$F$4:$F$5236))+SUMPRODUCT(-('Diário 10º PA'!$E$4:$E$5221='Analítico Cx.'!$B33),-('Diário 10º PA'!$N$4:$N$5221=G$1),('Diário 10º PA'!$F$4:$F$5221))</f>
        <v>0</v>
      </c>
      <c r="H33" s="187">
        <f>SUMPRODUCT(-('Diário 7º PA'!$E$4:$E$5383='Analítico Cx.'!$B33),-('Diário 7º PA'!$O$4:$O$5383=H$1),('Diário 7º PA'!$F$4:$F$5383))+SUMPRODUCT(-('Diário 8º PA'!$E$4:$E$5041='Analítico Cx.'!$B33),-('Diário 8º PA'!$O$4:$O$5041=H$1),('Diário 8º PA'!$F$4:$F$5041))+SUMPRODUCT(-('Diário 9º PA'!$E$4:$E$5236='Analítico Cx.'!$B33),-('Diário 9º PA'!$O$4:$O$5236=H$1),('Diário 9º PA'!$F$4:$F$5236))+SUMPRODUCT(-('Diário 10º PA'!$E$4:$E$5221='Analítico Cx.'!$B33),-('Diário 10º PA'!$N$4:$N$5221=H$1),('Diário 10º PA'!$F$4:$F$5221))</f>
        <v>0</v>
      </c>
      <c r="I33" s="187">
        <f>SUMPRODUCT(-('Diário 7º PA'!$E$4:$E$5383='Analítico Cx.'!$B33),-('Diário 7º PA'!$O$4:$O$5383=I$1),('Diário 7º PA'!$F$4:$F$5383))+SUMPRODUCT(-('Diário 8º PA'!$E$4:$E$5041='Analítico Cx.'!$B33),-('Diário 8º PA'!$O$4:$O$5041=I$1),('Diário 8º PA'!$F$4:$F$5041))+SUMPRODUCT(-('Diário 9º PA'!$E$4:$E$5236='Analítico Cx.'!$B33),-('Diário 9º PA'!$O$4:$O$5236=I$1),('Diário 9º PA'!$F$4:$F$5236))+SUMPRODUCT(-('Diário 10º PA'!$E$4:$E$5221='Analítico Cx.'!$B33),-('Diário 10º PA'!$N$4:$N$5221=I$1),('Diário 10º PA'!$F$4:$F$5221))</f>
        <v>0</v>
      </c>
      <c r="J33" s="187">
        <f>SUMPRODUCT(-('Diário 7º PA'!$E$4:$E$5383='Analítico Cx.'!$B33),-('Diário 7º PA'!$O$4:$O$5383=J$1),('Diário 7º PA'!$F$4:$F$5383))+SUMPRODUCT(-('Diário 8º PA'!$E$4:$E$5041='Analítico Cx.'!$B33),-('Diário 8º PA'!$O$4:$O$5041=J$1),('Diário 8º PA'!$F$4:$F$5041))+SUMPRODUCT(-('Diário 9º PA'!$E$4:$E$5236='Analítico Cx.'!$B33),-('Diário 9º PA'!$O$4:$O$5236=J$1),('Diário 9º PA'!$F$4:$F$5236))+SUMPRODUCT(-('Diário 10º PA'!$E$4:$E$5221='Analítico Cx.'!$B33),-('Diário 10º PA'!$N$4:$N$5221=J$1),('Diário 10º PA'!$F$4:$F$5221))</f>
        <v>0</v>
      </c>
      <c r="K33" s="187">
        <f>SUMPRODUCT(-('Diário 7º PA'!$E$4:$E$5383='Analítico Cx.'!$B33),-('Diário 7º PA'!$O$4:$O$5383=K$1),('Diário 7º PA'!$F$4:$F$5383))+SUMPRODUCT(-('Diário 8º PA'!$E$4:$E$5041='Analítico Cx.'!$B33),-('Diário 8º PA'!$O$4:$O$5041=K$1),('Diário 8º PA'!$F$4:$F$5041))+SUMPRODUCT(-('Diário 9º PA'!$E$4:$E$5236='Analítico Cx.'!$B33),-('Diário 9º PA'!$O$4:$O$5236=K$1),('Diário 9º PA'!$F$4:$F$5236))+SUMPRODUCT(-('Diário 10º PA'!$E$4:$E$5221='Analítico Cx.'!$B33),-('Diário 10º PA'!$N$4:$N$5221=K$1),('Diário 10º PA'!$F$4:$F$5221))</f>
        <v>0</v>
      </c>
      <c r="L33" s="187">
        <f>SUMPRODUCT(-('Diário 7º PA'!$E$4:$E$5383='Analítico Cx.'!$B33),-('Diário 7º PA'!$O$4:$O$5383=L$1),('Diário 7º PA'!$F$4:$F$5383))+SUMPRODUCT(-('Diário 8º PA'!$E$4:$E$5041='Analítico Cx.'!$B33),-('Diário 8º PA'!$O$4:$O$5041=L$1),('Diário 8º PA'!$F$4:$F$5041))+SUMPRODUCT(-('Diário 9º PA'!$E$4:$E$5236='Analítico Cx.'!$B33),-('Diário 9º PA'!$O$4:$O$5236=L$1),('Diário 9º PA'!$F$4:$F$5236))+SUMPRODUCT(-('Diário 10º PA'!$E$4:$E$5221='Analítico Cx.'!$B33),-('Diário 10º PA'!$N$4:$N$5221=L$1),('Diário 10º PA'!$F$4:$F$5221))</f>
        <v>0</v>
      </c>
      <c r="M33" s="187">
        <f>SUMPRODUCT(-('Diário 7º PA'!$E$4:$E$5383='Analítico Cx.'!$B33),-('Diário 7º PA'!$O$4:$O$5383=M$1),('Diário 7º PA'!$F$4:$F$5383))+SUMPRODUCT(-('Diário 8º PA'!$E$4:$E$5041='Analítico Cx.'!$B33),-('Diário 8º PA'!$O$4:$O$5041=M$1),('Diário 8º PA'!$F$4:$F$5041))+SUMPRODUCT(-('Diário 9º PA'!$E$4:$E$5236='Analítico Cx.'!$B33),-('Diário 9º PA'!$O$4:$O$5236=M$1),('Diário 9º PA'!$F$4:$F$5236))+SUMPRODUCT(-('Diário 10º PA'!$E$4:$E$5221='Analítico Cx.'!$B33),-('Diário 10º PA'!$N$4:$N$5221=M$1),('Diário 10º PA'!$F$4:$F$5221))</f>
        <v>0</v>
      </c>
      <c r="N33" s="187">
        <f>SUMPRODUCT(-('Diário 7º PA'!$E$4:$E$5383='Analítico Cx.'!$B33),-('Diário 7º PA'!$O$4:$O$5383=N$1),('Diário 7º PA'!$F$4:$F$5383))+SUMPRODUCT(-('Diário 8º PA'!$E$4:$E$5041='Analítico Cx.'!$B33),-('Diário 8º PA'!$O$4:$O$5041=N$1),('Diário 8º PA'!$F$4:$F$5041))+SUMPRODUCT(-('Diário 9º PA'!$E$4:$E$5236='Analítico Cx.'!$B33),-('Diário 9º PA'!$O$4:$O$5236=N$1),('Diário 9º PA'!$F$4:$F$5236))+SUMPRODUCT(-('Diário 10º PA'!$E$4:$E$5221='Analítico Cx.'!$B33),-('Diário 10º PA'!$N$4:$N$5221=N$1),('Diário 10º PA'!$F$4:$F$5221))</f>
        <v>0</v>
      </c>
      <c r="O33" s="188">
        <f>SUM(C33:N33)</f>
        <v>0</v>
      </c>
      <c r="P33" s="172">
        <f>IF($O$160=0,0,O33/$O$160)</f>
        <v>0</v>
      </c>
    </row>
    <row r="34" spans="1:16" ht="23.25" customHeight="1" x14ac:dyDescent="0.2">
      <c r="A34" s="63" t="s">
        <v>243</v>
      </c>
      <c r="B34" s="62" t="s">
        <v>244</v>
      </c>
      <c r="C34" s="187">
        <f>SUMPRODUCT(-('Diário 7º PA'!$E$4:$E$5383='Analítico Cx.'!$B34),-('Diário 7º PA'!$O$4:$O$5383=C$1),('Diário 7º PA'!$F$4:$F$5383))+SUMPRODUCT(-('Diário 8º PA'!$E$4:$E$5041='Analítico Cx.'!$B34),-('Diário 8º PA'!$O$4:$O$5041=C$1),('Diário 8º PA'!$F$4:$F$5041))+SUMPRODUCT(-('Diário 9º PA'!$E$4:$E$5236='Analítico Cx.'!$B34),-('Diário 9º PA'!$O$4:$O$5236=C$1),('Diário 9º PA'!$F$4:$F$5236))+SUMPRODUCT(-('Diário 10º PA'!$E$4:$E$5221='Analítico Cx.'!$B34),-('Diário 10º PA'!$N$4:$N$5221=C$1),('Diário 10º PA'!$F$4:$F$5221))</f>
        <v>0</v>
      </c>
      <c r="D34" s="187">
        <f>SUMPRODUCT(-('Diário 7º PA'!$E$4:$E$5383='Analítico Cx.'!$B34),-('Diário 7º PA'!$O$4:$O$5383=D$1),('Diário 7º PA'!$F$4:$F$5383))+SUMPRODUCT(-('Diário 8º PA'!$E$4:$E$5041='Analítico Cx.'!$B34),-('Diário 8º PA'!$O$4:$O$5041=D$1),('Diário 8º PA'!$F$4:$F$5041))+SUMPRODUCT(-('Diário 9º PA'!$E$4:$E$5236='Analítico Cx.'!$B34),-('Diário 9º PA'!$O$4:$O$5236=D$1),('Diário 9º PA'!$F$4:$F$5236))+SUMPRODUCT(-('Diário 10º PA'!$E$4:$E$5221='Analítico Cx.'!$B34),-('Diário 10º PA'!$N$4:$N$5221=D$1),('Diário 10º PA'!$F$4:$F$5221))</f>
        <v>0</v>
      </c>
      <c r="E34" s="187">
        <f>SUMPRODUCT(-('Diário 7º PA'!$E$4:$E$5383='Analítico Cx.'!$B34),-('Diário 7º PA'!$O$4:$O$5383=E$1),('Diário 7º PA'!$F$4:$F$5383))+SUMPRODUCT(-('Diário 8º PA'!$E$4:$E$5041='Analítico Cx.'!$B34),-('Diário 8º PA'!$O$4:$O$5041=E$1),('Diário 8º PA'!$F$4:$F$5041))+SUMPRODUCT(-('Diário 9º PA'!$E$4:$E$5236='Analítico Cx.'!$B34),-('Diário 9º PA'!$O$4:$O$5236=E$1),('Diário 9º PA'!$F$4:$F$5236))+SUMPRODUCT(-('Diário 10º PA'!$E$4:$E$5221='Analítico Cx.'!$B34),-('Diário 10º PA'!$N$4:$N$5221=E$1),('Diário 10º PA'!$F$4:$F$5221))</f>
        <v>0</v>
      </c>
      <c r="F34" s="187">
        <f>SUMPRODUCT(-('Diário 7º PA'!$E$4:$E$5383='Analítico Cx.'!$B34),-('Diário 7º PA'!$O$4:$O$5383=F$1),('Diário 7º PA'!$F$4:$F$5383))+SUMPRODUCT(-('Diário 8º PA'!$E$4:$E$5041='Analítico Cx.'!$B34),-('Diário 8º PA'!$O$4:$O$5041=F$1),('Diário 8º PA'!$F$4:$F$5041))+SUMPRODUCT(-('Diário 9º PA'!$E$4:$E$5236='Analítico Cx.'!$B34),-('Diário 9º PA'!$O$4:$O$5236=F$1),('Diário 9º PA'!$F$4:$F$5236))+SUMPRODUCT(-('Diário 10º PA'!$E$4:$E$5221='Analítico Cx.'!$B34),-('Diário 10º PA'!$N$4:$N$5221=F$1),('Diário 10º PA'!$F$4:$F$5221))</f>
        <v>0</v>
      </c>
      <c r="G34" s="187">
        <f>SUMPRODUCT(-('Diário 7º PA'!$E$4:$E$5383='Analítico Cx.'!$B34),-('Diário 7º PA'!$O$4:$O$5383=G$1),('Diário 7º PA'!$F$4:$F$5383))+SUMPRODUCT(-('Diário 8º PA'!$E$4:$E$5041='Analítico Cx.'!$B34),-('Diário 8º PA'!$O$4:$O$5041=G$1),('Diário 8º PA'!$F$4:$F$5041))+SUMPRODUCT(-('Diário 9º PA'!$E$4:$E$5236='Analítico Cx.'!$B34),-('Diário 9º PA'!$O$4:$O$5236=G$1),('Diário 9º PA'!$F$4:$F$5236))+SUMPRODUCT(-('Diário 10º PA'!$E$4:$E$5221='Analítico Cx.'!$B34),-('Diário 10º PA'!$N$4:$N$5221=G$1),('Diário 10º PA'!$F$4:$F$5221))</f>
        <v>0</v>
      </c>
      <c r="H34" s="187">
        <f>SUMPRODUCT(-('Diário 7º PA'!$E$4:$E$5383='Analítico Cx.'!$B34),-('Diário 7º PA'!$O$4:$O$5383=H$1),('Diário 7º PA'!$F$4:$F$5383))+SUMPRODUCT(-('Diário 8º PA'!$E$4:$E$5041='Analítico Cx.'!$B34),-('Diário 8º PA'!$O$4:$O$5041=H$1),('Diário 8º PA'!$F$4:$F$5041))+SUMPRODUCT(-('Diário 9º PA'!$E$4:$E$5236='Analítico Cx.'!$B34),-('Diário 9º PA'!$O$4:$O$5236=H$1),('Diário 9º PA'!$F$4:$F$5236))+SUMPRODUCT(-('Diário 10º PA'!$E$4:$E$5221='Analítico Cx.'!$B34),-('Diário 10º PA'!$N$4:$N$5221=H$1),('Diário 10º PA'!$F$4:$F$5221))</f>
        <v>0</v>
      </c>
      <c r="I34" s="187">
        <f>SUMPRODUCT(-('Diário 7º PA'!$E$4:$E$5383='Analítico Cx.'!$B34),-('Diário 7º PA'!$O$4:$O$5383=I$1),('Diário 7º PA'!$F$4:$F$5383))+SUMPRODUCT(-('Diário 8º PA'!$E$4:$E$5041='Analítico Cx.'!$B34),-('Diário 8º PA'!$O$4:$O$5041=I$1),('Diário 8º PA'!$F$4:$F$5041))+SUMPRODUCT(-('Diário 9º PA'!$E$4:$E$5236='Analítico Cx.'!$B34),-('Diário 9º PA'!$O$4:$O$5236=I$1),('Diário 9º PA'!$F$4:$F$5236))+SUMPRODUCT(-('Diário 10º PA'!$E$4:$E$5221='Analítico Cx.'!$B34),-('Diário 10º PA'!$N$4:$N$5221=I$1),('Diário 10º PA'!$F$4:$F$5221))</f>
        <v>0</v>
      </c>
      <c r="J34" s="187">
        <f>SUMPRODUCT(-('Diário 7º PA'!$E$4:$E$5383='Analítico Cx.'!$B34),-('Diário 7º PA'!$O$4:$O$5383=J$1),('Diário 7º PA'!$F$4:$F$5383))+SUMPRODUCT(-('Diário 8º PA'!$E$4:$E$5041='Analítico Cx.'!$B34),-('Diário 8º PA'!$O$4:$O$5041=J$1),('Diário 8º PA'!$F$4:$F$5041))+SUMPRODUCT(-('Diário 9º PA'!$E$4:$E$5236='Analítico Cx.'!$B34),-('Diário 9º PA'!$O$4:$O$5236=J$1),('Diário 9º PA'!$F$4:$F$5236))+SUMPRODUCT(-('Diário 10º PA'!$E$4:$E$5221='Analítico Cx.'!$B34),-('Diário 10º PA'!$N$4:$N$5221=J$1),('Diário 10º PA'!$F$4:$F$5221))</f>
        <v>0</v>
      </c>
      <c r="K34" s="187">
        <f>SUMPRODUCT(-('Diário 7º PA'!$E$4:$E$5383='Analítico Cx.'!$B34),-('Diário 7º PA'!$O$4:$O$5383=K$1),('Diário 7º PA'!$F$4:$F$5383))+SUMPRODUCT(-('Diário 8º PA'!$E$4:$E$5041='Analítico Cx.'!$B34),-('Diário 8º PA'!$O$4:$O$5041=K$1),('Diário 8º PA'!$F$4:$F$5041))+SUMPRODUCT(-('Diário 9º PA'!$E$4:$E$5236='Analítico Cx.'!$B34),-('Diário 9º PA'!$O$4:$O$5236=K$1),('Diário 9º PA'!$F$4:$F$5236))+SUMPRODUCT(-('Diário 10º PA'!$E$4:$E$5221='Analítico Cx.'!$B34),-('Diário 10º PA'!$N$4:$N$5221=K$1),('Diário 10º PA'!$F$4:$F$5221))</f>
        <v>0</v>
      </c>
      <c r="L34" s="187">
        <f>SUMPRODUCT(-('Diário 7º PA'!$E$4:$E$5383='Analítico Cx.'!$B34),-('Diário 7º PA'!$O$4:$O$5383=L$1),('Diário 7º PA'!$F$4:$F$5383))+SUMPRODUCT(-('Diário 8º PA'!$E$4:$E$5041='Analítico Cx.'!$B34),-('Diário 8º PA'!$O$4:$O$5041=L$1),('Diário 8º PA'!$F$4:$F$5041))+SUMPRODUCT(-('Diário 9º PA'!$E$4:$E$5236='Analítico Cx.'!$B34),-('Diário 9º PA'!$O$4:$O$5236=L$1),('Diário 9º PA'!$F$4:$F$5236))+SUMPRODUCT(-('Diário 10º PA'!$E$4:$E$5221='Analítico Cx.'!$B34),-('Diário 10º PA'!$N$4:$N$5221=L$1),('Diário 10º PA'!$F$4:$F$5221))</f>
        <v>0</v>
      </c>
      <c r="M34" s="187">
        <f>SUMPRODUCT(-('Diário 7º PA'!$E$4:$E$5383='Analítico Cx.'!$B34),-('Diário 7º PA'!$O$4:$O$5383=M$1),('Diário 7º PA'!$F$4:$F$5383))+SUMPRODUCT(-('Diário 8º PA'!$E$4:$E$5041='Analítico Cx.'!$B34),-('Diário 8º PA'!$O$4:$O$5041=M$1),('Diário 8º PA'!$F$4:$F$5041))+SUMPRODUCT(-('Diário 9º PA'!$E$4:$E$5236='Analítico Cx.'!$B34),-('Diário 9º PA'!$O$4:$O$5236=M$1),('Diário 9º PA'!$F$4:$F$5236))+SUMPRODUCT(-('Diário 10º PA'!$E$4:$E$5221='Analítico Cx.'!$B34),-('Diário 10º PA'!$N$4:$N$5221=M$1),('Diário 10º PA'!$F$4:$F$5221))</f>
        <v>0</v>
      </c>
      <c r="N34" s="187">
        <f>SUMPRODUCT(-('Diário 7º PA'!$E$4:$E$5383='Analítico Cx.'!$B34),-('Diário 7º PA'!$O$4:$O$5383=N$1),('Diário 7º PA'!$F$4:$F$5383))+SUMPRODUCT(-('Diário 8º PA'!$E$4:$E$5041='Analítico Cx.'!$B34),-('Diário 8º PA'!$O$4:$O$5041=N$1),('Diário 8º PA'!$F$4:$F$5041))+SUMPRODUCT(-('Diário 9º PA'!$E$4:$E$5236='Analítico Cx.'!$B34),-('Diário 9º PA'!$O$4:$O$5236=N$1),('Diário 9º PA'!$F$4:$F$5236))+SUMPRODUCT(-('Diário 10º PA'!$E$4:$E$5221='Analítico Cx.'!$B34),-('Diário 10º PA'!$N$4:$N$5221=N$1),('Diário 10º PA'!$F$4:$F$5221))</f>
        <v>0</v>
      </c>
      <c r="O34" s="188">
        <f>SUM(C34:N34)</f>
        <v>0</v>
      </c>
      <c r="P34" s="172">
        <f>IF($O$160=0,0,O34/$O$160)</f>
        <v>0</v>
      </c>
    </row>
    <row r="35" spans="1:16" ht="23.25" customHeight="1" x14ac:dyDescent="0.2">
      <c r="A35" s="23"/>
      <c r="B35" s="24" t="s">
        <v>104</v>
      </c>
      <c r="C35" s="190">
        <f>SUBTOTAL(109,C33:C34)</f>
        <v>0</v>
      </c>
      <c r="D35" s="190">
        <f t="shared" ref="D35:O35" si="6">SUBTOTAL(109,D33:D34)</f>
        <v>0</v>
      </c>
      <c r="E35" s="190">
        <f t="shared" si="6"/>
        <v>0</v>
      </c>
      <c r="F35" s="190">
        <f t="shared" si="6"/>
        <v>0</v>
      </c>
      <c r="G35" s="190">
        <f t="shared" si="6"/>
        <v>0</v>
      </c>
      <c r="H35" s="190">
        <f t="shared" si="6"/>
        <v>0</v>
      </c>
      <c r="I35" s="190">
        <f t="shared" ref="I35:N35" si="7">SUBTOTAL(109,I33:I34)</f>
        <v>0</v>
      </c>
      <c r="J35" s="190">
        <f t="shared" si="7"/>
        <v>0</v>
      </c>
      <c r="K35" s="190">
        <f t="shared" si="7"/>
        <v>0</v>
      </c>
      <c r="L35" s="190">
        <f t="shared" si="7"/>
        <v>0</v>
      </c>
      <c r="M35" s="190">
        <f t="shared" si="7"/>
        <v>0</v>
      </c>
      <c r="N35" s="190">
        <f t="shared" si="7"/>
        <v>0</v>
      </c>
      <c r="O35" s="190">
        <f t="shared" si="6"/>
        <v>0</v>
      </c>
      <c r="P35" s="175">
        <f>IF($O$160=0,0,O35/$O$160)</f>
        <v>0</v>
      </c>
    </row>
    <row r="36" spans="1:16" ht="23.25" customHeight="1" x14ac:dyDescent="0.2">
      <c r="A36" s="21" t="s">
        <v>13</v>
      </c>
      <c r="B36" s="33" t="s">
        <v>35</v>
      </c>
      <c r="C36" s="191"/>
      <c r="D36" s="191"/>
      <c r="E36" s="191"/>
      <c r="F36" s="191"/>
      <c r="G36" s="191"/>
      <c r="H36" s="191"/>
      <c r="I36" s="191"/>
      <c r="J36" s="191"/>
      <c r="K36" s="191"/>
      <c r="L36" s="191"/>
      <c r="M36" s="191"/>
      <c r="N36" s="191"/>
      <c r="O36" s="191"/>
      <c r="P36" s="176"/>
    </row>
    <row r="37" spans="1:16" ht="23.25" customHeight="1" x14ac:dyDescent="0.2">
      <c r="A37" s="63" t="s">
        <v>105</v>
      </c>
      <c r="B37" s="62" t="s">
        <v>245</v>
      </c>
      <c r="C37" s="187">
        <f>SUMPRODUCT(-('Diário 7º PA'!$E$4:$E$5383='Analítico Cx.'!$B37),-('Diário 7º PA'!$O$4:$O$5383=C$1),('Diário 7º PA'!$F$4:$F$5383))+SUMPRODUCT(-('Diário 8º PA'!$E$4:$E$5041='Analítico Cx.'!$B37),-('Diário 8º PA'!$O$4:$O$5041=C$1),('Diário 8º PA'!$F$4:$F$5041))+SUMPRODUCT(-('Diário 9º PA'!$E$4:$E$5236='Analítico Cx.'!$B37),-('Diário 9º PA'!$O$4:$O$5236=C$1),('Diário 9º PA'!$F$4:$F$5236))+SUMPRODUCT(-('Diário 10º PA'!$E$4:$E$5221='Analítico Cx.'!$B37),-('Diário 10º PA'!$N$4:$N$5221=C$1),('Diário 10º PA'!$F$4:$F$5221))</f>
        <v>124634.27</v>
      </c>
      <c r="D37" s="187">
        <f>SUMPRODUCT(-('Diário 7º PA'!$E$4:$E$5383='Analítico Cx.'!$B37),-('Diário 7º PA'!$O$4:$O$5383=D$1),('Diário 7º PA'!$F$4:$F$5383))+SUMPRODUCT(-('Diário 8º PA'!$E$4:$E$5041='Analítico Cx.'!$B37),-('Diário 8º PA'!$O$4:$O$5041=D$1),('Diário 8º PA'!$F$4:$F$5041))+SUMPRODUCT(-('Diário 9º PA'!$E$4:$E$5236='Analítico Cx.'!$B37),-('Diário 9º PA'!$O$4:$O$5236=D$1),('Diário 9º PA'!$F$4:$F$5236))+SUMPRODUCT(-('Diário 10º PA'!$E$4:$E$5221='Analítico Cx.'!$B37),-('Diário 10º PA'!$N$4:$N$5221=D$1),('Diário 10º PA'!$F$4:$F$5221))</f>
        <v>137240.01</v>
      </c>
      <c r="E37" s="187">
        <f>SUMPRODUCT(-('Diário 7º PA'!$E$4:$E$5383='Analítico Cx.'!$B37),-('Diário 7º PA'!$O$4:$O$5383=E$1),('Diário 7º PA'!$F$4:$F$5383))+SUMPRODUCT(-('Diário 8º PA'!$E$4:$E$5041='Analítico Cx.'!$B37),-('Diário 8º PA'!$O$4:$O$5041=E$1),('Diário 8º PA'!$F$4:$F$5041))+SUMPRODUCT(-('Diário 9º PA'!$E$4:$E$5236='Analítico Cx.'!$B37),-('Diário 9º PA'!$O$4:$O$5236=E$1),('Diário 9º PA'!$F$4:$F$5236))+SUMPRODUCT(-('Diário 10º PA'!$E$4:$E$5221='Analítico Cx.'!$B37),-('Diário 10º PA'!$N$4:$N$5221=E$1),('Diário 10º PA'!$F$4:$F$5221))</f>
        <v>127343.22</v>
      </c>
      <c r="F37" s="187">
        <f>SUMPRODUCT(-('Diário 7º PA'!$E$4:$E$5383='Analítico Cx.'!$B37),-('Diário 7º PA'!$O$4:$O$5383=F$1),('Diário 7º PA'!$F$4:$F$5383))+SUMPRODUCT(-('Diário 8º PA'!$E$4:$E$5041='Analítico Cx.'!$B37),-('Diário 8º PA'!$O$4:$O$5041=F$1),('Diário 8º PA'!$F$4:$F$5041))+SUMPRODUCT(-('Diário 9º PA'!$E$4:$E$5236='Analítico Cx.'!$B37),-('Diário 9º PA'!$O$4:$O$5236=F$1),('Diário 9º PA'!$F$4:$F$5236))+SUMPRODUCT(-('Diário 10º PA'!$E$4:$E$5221='Analítico Cx.'!$B37),-('Diário 10º PA'!$N$4:$N$5221=F$1),('Diário 10º PA'!$F$4:$F$5221))</f>
        <v>136740.37</v>
      </c>
      <c r="G37" s="187">
        <f>SUMPRODUCT(-('Diário 7º PA'!$E$4:$E$5383='Analítico Cx.'!$B37),-('Diário 7º PA'!$O$4:$O$5383=G$1),('Diário 7º PA'!$F$4:$F$5383))+SUMPRODUCT(-('Diário 8º PA'!$E$4:$E$5041='Analítico Cx.'!$B37),-('Diário 8º PA'!$O$4:$O$5041=G$1),('Diário 8º PA'!$F$4:$F$5041))+SUMPRODUCT(-('Diário 9º PA'!$E$4:$E$5236='Analítico Cx.'!$B37),-('Diário 9º PA'!$O$4:$O$5236=G$1),('Diário 9º PA'!$F$4:$F$5236))+SUMPRODUCT(-('Diário 10º PA'!$E$4:$E$5221='Analítico Cx.'!$B37),-('Diário 10º PA'!$N$4:$N$5221=G$1),('Diário 10º PA'!$F$4:$F$5221))</f>
        <v>138949.76999999999</v>
      </c>
      <c r="H37" s="187">
        <f>SUMPRODUCT(-('Diário 7º PA'!$E$4:$E$5383='Analítico Cx.'!$B37),-('Diário 7º PA'!$O$4:$O$5383=H$1),('Diário 7º PA'!$F$4:$F$5383))+SUMPRODUCT(-('Diário 8º PA'!$E$4:$E$5041='Analítico Cx.'!$B37),-('Diário 8º PA'!$O$4:$O$5041=H$1),('Diário 8º PA'!$F$4:$F$5041))+SUMPRODUCT(-('Diário 9º PA'!$E$4:$E$5236='Analítico Cx.'!$B37),-('Diário 9º PA'!$O$4:$O$5236=H$1),('Diário 9º PA'!$F$4:$F$5236))+SUMPRODUCT(-('Diário 10º PA'!$E$4:$E$5221='Analítico Cx.'!$B37),-('Diário 10º PA'!$N$4:$N$5221=H$1),('Diário 10º PA'!$F$4:$F$5221))</f>
        <v>144325.76000000001</v>
      </c>
      <c r="I37" s="187">
        <f>SUMPRODUCT(-('Diário 7º PA'!$E$4:$E$5383='Analítico Cx.'!$B37),-('Diário 7º PA'!$O$4:$O$5383=I$1),('Diário 7º PA'!$F$4:$F$5383))+SUMPRODUCT(-('Diário 8º PA'!$E$4:$E$5041='Analítico Cx.'!$B37),-('Diário 8º PA'!$O$4:$O$5041=I$1),('Diário 8º PA'!$F$4:$F$5041))+SUMPRODUCT(-('Diário 9º PA'!$E$4:$E$5236='Analítico Cx.'!$B37),-('Diário 9º PA'!$O$4:$O$5236=I$1),('Diário 9º PA'!$F$4:$F$5236))+SUMPRODUCT(-('Diário 10º PA'!$E$4:$E$5221='Analítico Cx.'!$B37),-('Diário 10º PA'!$N$4:$N$5221=I$1),('Diário 10º PA'!$F$4:$F$5221))</f>
        <v>141621.89000000001</v>
      </c>
      <c r="J37" s="187">
        <f>SUMPRODUCT(-('Diário 7º PA'!$E$4:$E$5383='Analítico Cx.'!$B37),-('Diário 7º PA'!$O$4:$O$5383=J$1),('Diário 7º PA'!$F$4:$F$5383))+SUMPRODUCT(-('Diário 8º PA'!$E$4:$E$5041='Analítico Cx.'!$B37),-('Diário 8º PA'!$O$4:$O$5041=J$1),('Diário 8º PA'!$F$4:$F$5041))+SUMPRODUCT(-('Diário 9º PA'!$E$4:$E$5236='Analítico Cx.'!$B37),-('Diário 9º PA'!$O$4:$O$5236=J$1),('Diário 9º PA'!$F$4:$F$5236))+SUMPRODUCT(-('Diário 10º PA'!$E$4:$E$5221='Analítico Cx.'!$B37),-('Diário 10º PA'!$N$4:$N$5221=J$1),('Diário 10º PA'!$F$4:$F$5221))</f>
        <v>140861.5</v>
      </c>
      <c r="K37" s="187">
        <f>SUMPRODUCT(-('Diário 7º PA'!$E$4:$E$5383='Analítico Cx.'!$B37),-('Diário 7º PA'!$O$4:$O$5383=K$1),('Diário 7º PA'!$F$4:$F$5383))+SUMPRODUCT(-('Diário 8º PA'!$E$4:$E$5041='Analítico Cx.'!$B37),-('Diário 8º PA'!$O$4:$O$5041=K$1),('Diário 8º PA'!$F$4:$F$5041))+SUMPRODUCT(-('Diário 9º PA'!$E$4:$E$5236='Analítico Cx.'!$B37),-('Diário 9º PA'!$O$4:$O$5236=K$1),('Diário 9º PA'!$F$4:$F$5236))+SUMPRODUCT(-('Diário 10º PA'!$E$4:$E$5221='Analítico Cx.'!$B37),-('Diário 10º PA'!$N$4:$N$5221=K$1),('Diário 10º PA'!$F$4:$F$5221))</f>
        <v>144038.31</v>
      </c>
      <c r="L37" s="187">
        <f>SUMPRODUCT(-('Diário 7º PA'!$E$4:$E$5383='Analítico Cx.'!$B37),-('Diário 7º PA'!$O$4:$O$5383=L$1),('Diário 7º PA'!$F$4:$F$5383))+SUMPRODUCT(-('Diário 8º PA'!$E$4:$E$5041='Analítico Cx.'!$B37),-('Diário 8º PA'!$O$4:$O$5041=L$1),('Diário 8º PA'!$F$4:$F$5041))+SUMPRODUCT(-('Diário 9º PA'!$E$4:$E$5236='Analítico Cx.'!$B37),-('Diário 9º PA'!$O$4:$O$5236=L$1),('Diário 9º PA'!$F$4:$F$5236))+SUMPRODUCT(-('Diário 10º PA'!$E$4:$E$5221='Analítico Cx.'!$B37),-('Diário 10º PA'!$N$4:$N$5221=L$1),('Diário 10º PA'!$F$4:$F$5221))</f>
        <v>151241.22</v>
      </c>
      <c r="M37" s="187">
        <f>SUMPRODUCT(-('Diário 7º PA'!$E$4:$E$5383='Analítico Cx.'!$B37),-('Diário 7º PA'!$O$4:$O$5383=M$1),('Diário 7º PA'!$F$4:$F$5383))+SUMPRODUCT(-('Diário 8º PA'!$E$4:$E$5041='Analítico Cx.'!$B37),-('Diário 8º PA'!$O$4:$O$5041=M$1),('Diário 8º PA'!$F$4:$F$5041))+SUMPRODUCT(-('Diário 9º PA'!$E$4:$E$5236='Analítico Cx.'!$B37),-('Diário 9º PA'!$O$4:$O$5236=M$1),('Diário 9º PA'!$F$4:$F$5236))+SUMPRODUCT(-('Diário 10º PA'!$E$4:$E$5221='Analítico Cx.'!$B37),-('Diário 10º PA'!$N$4:$N$5221=M$1),('Diário 10º PA'!$F$4:$F$5221))</f>
        <v>154035.93</v>
      </c>
      <c r="N37" s="187">
        <f>SUMPRODUCT(-('Diário 7º PA'!$E$4:$E$5383='Analítico Cx.'!$B37),-('Diário 7º PA'!$O$4:$O$5383=N$1),('Diário 7º PA'!$F$4:$F$5383))+SUMPRODUCT(-('Diário 8º PA'!$E$4:$E$5041='Analítico Cx.'!$B37),-('Diário 8º PA'!$O$4:$O$5041=N$1),('Diário 8º PA'!$F$4:$F$5041))+SUMPRODUCT(-('Diário 9º PA'!$E$4:$E$5236='Analítico Cx.'!$B37),-('Diário 9º PA'!$O$4:$O$5236=N$1),('Diário 9º PA'!$F$4:$F$5236))+SUMPRODUCT(-('Diário 10º PA'!$E$4:$E$5221='Analítico Cx.'!$B37),-('Diário 10º PA'!$N$4:$N$5221=N$1),('Diário 10º PA'!$F$4:$F$5221))</f>
        <v>280147.71999999997</v>
      </c>
      <c r="O37" s="188">
        <f>SUM(C37:N37)</f>
        <v>1821179.97</v>
      </c>
      <c r="P37" s="172">
        <f t="shared" ref="P37:P60" si="8">IF($O$160=0,0,O37/$O$160)</f>
        <v>2.4373337024152748E-2</v>
      </c>
    </row>
    <row r="38" spans="1:16" ht="23.25" customHeight="1" x14ac:dyDescent="0.2">
      <c r="A38" s="63" t="s">
        <v>168</v>
      </c>
      <c r="B38" s="62" t="s">
        <v>260</v>
      </c>
      <c r="C38" s="187">
        <f>SUMPRODUCT(-('Diário 7º PA'!$E$4:$E$5383='Analítico Cx.'!$B38),-('Diário 7º PA'!$O$4:$O$5383=C$1),('Diário 7º PA'!$F$4:$F$5383))+SUMPRODUCT(-('Diário 8º PA'!$E$4:$E$5041='Analítico Cx.'!$B38),-('Diário 8º PA'!$O$4:$O$5041=C$1),('Diário 8º PA'!$F$4:$F$5041))+SUMPRODUCT(-('Diário 9º PA'!$E$4:$E$5236='Analítico Cx.'!$B38),-('Diário 9º PA'!$O$4:$O$5236=C$1),('Diário 9º PA'!$F$4:$F$5236))+SUMPRODUCT(-('Diário 10º PA'!$E$4:$E$5221='Analítico Cx.'!$B38),-('Diário 10º PA'!$N$4:$N$5221=C$1),('Diário 10º PA'!$F$4:$F$5221))</f>
        <v>0</v>
      </c>
      <c r="D38" s="187">
        <f>SUMPRODUCT(-('Diário 7º PA'!$E$4:$E$5383='Analítico Cx.'!$B38),-('Diário 7º PA'!$O$4:$O$5383=D$1),('Diário 7º PA'!$F$4:$F$5383))+SUMPRODUCT(-('Diário 8º PA'!$E$4:$E$5041='Analítico Cx.'!$B38),-('Diário 8º PA'!$O$4:$O$5041=D$1),('Diário 8º PA'!$F$4:$F$5041))+SUMPRODUCT(-('Diário 9º PA'!$E$4:$E$5236='Analítico Cx.'!$B38),-('Diário 9º PA'!$O$4:$O$5236=D$1),('Diário 9º PA'!$F$4:$F$5236))+SUMPRODUCT(-('Diário 10º PA'!$E$4:$E$5221='Analítico Cx.'!$B38),-('Diário 10º PA'!$N$4:$N$5221=D$1),('Diário 10º PA'!$F$4:$F$5221))</f>
        <v>0</v>
      </c>
      <c r="E38" s="187">
        <f>SUMPRODUCT(-('Diário 7º PA'!$E$4:$E$5383='Analítico Cx.'!$B38),-('Diário 7º PA'!$O$4:$O$5383=E$1),('Diário 7º PA'!$F$4:$F$5383))+SUMPRODUCT(-('Diário 8º PA'!$E$4:$E$5041='Analítico Cx.'!$B38),-('Diário 8º PA'!$O$4:$O$5041=E$1),('Diário 8º PA'!$F$4:$F$5041))+SUMPRODUCT(-('Diário 9º PA'!$E$4:$E$5236='Analítico Cx.'!$B38),-('Diário 9º PA'!$O$4:$O$5236=E$1),('Diário 9º PA'!$F$4:$F$5236))+SUMPRODUCT(-('Diário 10º PA'!$E$4:$E$5221='Analítico Cx.'!$B38),-('Diário 10º PA'!$N$4:$N$5221=E$1),('Diário 10º PA'!$F$4:$F$5221))</f>
        <v>0</v>
      </c>
      <c r="F38" s="187">
        <f>SUMPRODUCT(-('Diário 7º PA'!$E$4:$E$5383='Analítico Cx.'!$B38),-('Diário 7º PA'!$O$4:$O$5383=F$1),('Diário 7º PA'!$F$4:$F$5383))+SUMPRODUCT(-('Diário 8º PA'!$E$4:$E$5041='Analítico Cx.'!$B38),-('Diário 8º PA'!$O$4:$O$5041=F$1),('Diário 8º PA'!$F$4:$F$5041))+SUMPRODUCT(-('Diário 9º PA'!$E$4:$E$5236='Analítico Cx.'!$B38),-('Diário 9º PA'!$O$4:$O$5236=F$1),('Diário 9º PA'!$F$4:$F$5236))+SUMPRODUCT(-('Diário 10º PA'!$E$4:$E$5221='Analítico Cx.'!$B38),-('Diário 10º PA'!$N$4:$N$5221=F$1),('Diário 10º PA'!$F$4:$F$5221))</f>
        <v>0</v>
      </c>
      <c r="G38" s="187">
        <f>SUMPRODUCT(-('Diário 7º PA'!$E$4:$E$5383='Analítico Cx.'!$B38),-('Diário 7º PA'!$O$4:$O$5383=G$1),('Diário 7º PA'!$F$4:$F$5383))+SUMPRODUCT(-('Diário 8º PA'!$E$4:$E$5041='Analítico Cx.'!$B38),-('Diário 8º PA'!$O$4:$O$5041=G$1),('Diário 8º PA'!$F$4:$F$5041))+SUMPRODUCT(-('Diário 9º PA'!$E$4:$E$5236='Analítico Cx.'!$B38),-('Diário 9º PA'!$O$4:$O$5236=G$1),('Diário 9º PA'!$F$4:$F$5236))+SUMPRODUCT(-('Diário 10º PA'!$E$4:$E$5221='Analítico Cx.'!$B38),-('Diário 10º PA'!$N$4:$N$5221=G$1),('Diário 10º PA'!$F$4:$F$5221))</f>
        <v>0</v>
      </c>
      <c r="H38" s="187">
        <f>SUMPRODUCT(-('Diário 7º PA'!$E$4:$E$5383='Analítico Cx.'!$B38),-('Diário 7º PA'!$O$4:$O$5383=H$1),('Diário 7º PA'!$F$4:$F$5383))+SUMPRODUCT(-('Diário 8º PA'!$E$4:$E$5041='Analítico Cx.'!$B38),-('Diário 8º PA'!$O$4:$O$5041=H$1),('Diário 8º PA'!$F$4:$F$5041))+SUMPRODUCT(-('Diário 9º PA'!$E$4:$E$5236='Analítico Cx.'!$B38),-('Diário 9º PA'!$O$4:$O$5236=H$1),('Diário 9º PA'!$F$4:$F$5236))+SUMPRODUCT(-('Diário 10º PA'!$E$4:$E$5221='Analítico Cx.'!$B38),-('Diário 10º PA'!$N$4:$N$5221=H$1),('Diário 10º PA'!$F$4:$F$5221))</f>
        <v>0</v>
      </c>
      <c r="I38" s="187">
        <f>SUMPRODUCT(-('Diário 7º PA'!$E$4:$E$5383='Analítico Cx.'!$B38),-('Diário 7º PA'!$O$4:$O$5383=I$1),('Diário 7º PA'!$F$4:$F$5383))+SUMPRODUCT(-('Diário 8º PA'!$E$4:$E$5041='Analítico Cx.'!$B38),-('Diário 8º PA'!$O$4:$O$5041=I$1),('Diário 8º PA'!$F$4:$F$5041))+SUMPRODUCT(-('Diário 9º PA'!$E$4:$E$5236='Analítico Cx.'!$B38),-('Diário 9º PA'!$O$4:$O$5236=I$1),('Diário 9º PA'!$F$4:$F$5236))+SUMPRODUCT(-('Diário 10º PA'!$E$4:$E$5221='Analítico Cx.'!$B38),-('Diário 10º PA'!$N$4:$N$5221=I$1),('Diário 10º PA'!$F$4:$F$5221))</f>
        <v>0</v>
      </c>
      <c r="J38" s="187">
        <f>SUMPRODUCT(-('Diário 7º PA'!$E$4:$E$5383='Analítico Cx.'!$B38),-('Diário 7º PA'!$O$4:$O$5383=J$1),('Diário 7º PA'!$F$4:$F$5383))+SUMPRODUCT(-('Diário 8º PA'!$E$4:$E$5041='Analítico Cx.'!$B38),-('Diário 8º PA'!$O$4:$O$5041=J$1),('Diário 8º PA'!$F$4:$F$5041))+SUMPRODUCT(-('Diário 9º PA'!$E$4:$E$5236='Analítico Cx.'!$B38),-('Diário 9º PA'!$O$4:$O$5236=J$1),('Diário 9º PA'!$F$4:$F$5236))+SUMPRODUCT(-('Diário 10º PA'!$E$4:$E$5221='Analítico Cx.'!$B38),-('Diário 10º PA'!$N$4:$N$5221=J$1),('Diário 10º PA'!$F$4:$F$5221))</f>
        <v>0</v>
      </c>
      <c r="K38" s="187">
        <f>SUMPRODUCT(-('Diário 7º PA'!$E$4:$E$5383='Analítico Cx.'!$B38),-('Diário 7º PA'!$O$4:$O$5383=K$1),('Diário 7º PA'!$F$4:$F$5383))+SUMPRODUCT(-('Diário 8º PA'!$E$4:$E$5041='Analítico Cx.'!$B38),-('Diário 8º PA'!$O$4:$O$5041=K$1),('Diário 8º PA'!$F$4:$F$5041))+SUMPRODUCT(-('Diário 9º PA'!$E$4:$E$5236='Analítico Cx.'!$B38),-('Diário 9º PA'!$O$4:$O$5236=K$1),('Diário 9º PA'!$F$4:$F$5236))+SUMPRODUCT(-('Diário 10º PA'!$E$4:$E$5221='Analítico Cx.'!$B38),-('Diário 10º PA'!$N$4:$N$5221=K$1),('Diário 10º PA'!$F$4:$F$5221))</f>
        <v>0</v>
      </c>
      <c r="L38" s="187">
        <f>SUMPRODUCT(-('Diário 7º PA'!$E$4:$E$5383='Analítico Cx.'!$B38),-('Diário 7º PA'!$O$4:$O$5383=L$1),('Diário 7º PA'!$F$4:$F$5383))+SUMPRODUCT(-('Diário 8º PA'!$E$4:$E$5041='Analítico Cx.'!$B38),-('Diário 8º PA'!$O$4:$O$5041=L$1),('Diário 8º PA'!$F$4:$F$5041))+SUMPRODUCT(-('Diário 9º PA'!$E$4:$E$5236='Analítico Cx.'!$B38),-('Diário 9º PA'!$O$4:$O$5236=L$1),('Diário 9º PA'!$F$4:$F$5236))+SUMPRODUCT(-('Diário 10º PA'!$E$4:$E$5221='Analítico Cx.'!$B38),-('Diário 10º PA'!$N$4:$N$5221=L$1),('Diário 10º PA'!$F$4:$F$5221))</f>
        <v>0</v>
      </c>
      <c r="M38" s="187">
        <f>SUMPRODUCT(-('Diário 7º PA'!$E$4:$E$5383='Analítico Cx.'!$B38),-('Diário 7º PA'!$O$4:$O$5383=M$1),('Diário 7º PA'!$F$4:$F$5383))+SUMPRODUCT(-('Diário 8º PA'!$E$4:$E$5041='Analítico Cx.'!$B38),-('Diário 8º PA'!$O$4:$O$5041=M$1),('Diário 8º PA'!$F$4:$F$5041))+SUMPRODUCT(-('Diário 9º PA'!$E$4:$E$5236='Analítico Cx.'!$B38),-('Diário 9º PA'!$O$4:$O$5236=M$1),('Diário 9º PA'!$F$4:$F$5236))+SUMPRODUCT(-('Diário 10º PA'!$E$4:$E$5221='Analítico Cx.'!$B38),-('Diário 10º PA'!$N$4:$N$5221=M$1),('Diário 10º PA'!$F$4:$F$5221))</f>
        <v>0</v>
      </c>
      <c r="N38" s="187">
        <f>SUMPRODUCT(-('Diário 7º PA'!$E$4:$E$5383='Analítico Cx.'!$B38),-('Diário 7º PA'!$O$4:$O$5383=N$1),('Diário 7º PA'!$F$4:$F$5383))+SUMPRODUCT(-('Diário 8º PA'!$E$4:$E$5041='Analítico Cx.'!$B38),-('Diário 8º PA'!$O$4:$O$5041=N$1),('Diário 8º PA'!$F$4:$F$5041))+SUMPRODUCT(-('Diário 9º PA'!$E$4:$E$5236='Analítico Cx.'!$B38),-('Diário 9º PA'!$O$4:$O$5236=N$1),('Diário 9º PA'!$F$4:$F$5236))+SUMPRODUCT(-('Diário 10º PA'!$E$4:$E$5221='Analítico Cx.'!$B38),-('Diário 10º PA'!$N$4:$N$5221=N$1),('Diário 10º PA'!$F$4:$F$5221))</f>
        <v>0</v>
      </c>
      <c r="O38" s="188">
        <f t="shared" ref="O38:O46" si="9">SUM(C38:N38)</f>
        <v>0</v>
      </c>
      <c r="P38" s="172">
        <f t="shared" si="8"/>
        <v>0</v>
      </c>
    </row>
    <row r="39" spans="1:16" ht="23.25" customHeight="1" x14ac:dyDescent="0.2">
      <c r="A39" s="63" t="s">
        <v>233</v>
      </c>
      <c r="B39" s="62" t="s">
        <v>4</v>
      </c>
      <c r="C39" s="187">
        <f>SUMPRODUCT(-('Diário 7º PA'!$E$4:$E$5383='Analítico Cx.'!$B39),-('Diário 7º PA'!$O$4:$O$5383=C$1),('Diário 7º PA'!$F$4:$F$5383))+SUMPRODUCT(-('Diário 8º PA'!$E$4:$E$5041='Analítico Cx.'!$B39),-('Diário 8º PA'!$O$4:$O$5041=C$1),('Diário 8º PA'!$F$4:$F$5041))+SUMPRODUCT(-('Diário 9º PA'!$E$4:$E$5236='Analítico Cx.'!$B39),-('Diário 9º PA'!$O$4:$O$5236=C$1),('Diário 9º PA'!$F$4:$F$5236))+SUMPRODUCT(-('Diário 10º PA'!$E$4:$E$5221='Analítico Cx.'!$B39),-('Diário 10º PA'!$N$4:$N$5221=C$1),('Diário 10º PA'!$F$4:$F$5221))</f>
        <v>310147.64</v>
      </c>
      <c r="D39" s="187">
        <f>SUMPRODUCT(-('Diário 7º PA'!$E$4:$E$5383='Analítico Cx.'!$B39),-('Diário 7º PA'!$O$4:$O$5383=D$1),('Diário 7º PA'!$F$4:$F$5383))+SUMPRODUCT(-('Diário 8º PA'!$E$4:$E$5041='Analítico Cx.'!$B39),-('Diário 8º PA'!$O$4:$O$5041=D$1),('Diário 8º PA'!$F$4:$F$5041))+SUMPRODUCT(-('Diário 9º PA'!$E$4:$E$5236='Analítico Cx.'!$B39),-('Diário 9º PA'!$O$4:$O$5236=D$1),('Diário 9º PA'!$F$4:$F$5236))+SUMPRODUCT(-('Diário 10º PA'!$E$4:$E$5221='Analítico Cx.'!$B39),-('Diário 10º PA'!$N$4:$N$5221=D$1),('Diário 10º PA'!$F$4:$F$5221))</f>
        <v>242161.48</v>
      </c>
      <c r="E39" s="187">
        <f>SUMPRODUCT(-('Diário 7º PA'!$E$4:$E$5383='Analítico Cx.'!$B39),-('Diário 7º PA'!$O$4:$O$5383=E$1),('Diário 7º PA'!$F$4:$F$5383))+SUMPRODUCT(-('Diário 8º PA'!$E$4:$E$5041='Analítico Cx.'!$B39),-('Diário 8º PA'!$O$4:$O$5041=E$1),('Diário 8º PA'!$F$4:$F$5041))+SUMPRODUCT(-('Diário 9º PA'!$E$4:$E$5236='Analítico Cx.'!$B39),-('Diário 9º PA'!$O$4:$O$5236=E$1),('Diário 9º PA'!$F$4:$F$5236))+SUMPRODUCT(-('Diário 10º PA'!$E$4:$E$5221='Analítico Cx.'!$B39),-('Diário 10º PA'!$N$4:$N$5221=E$1),('Diário 10º PA'!$F$4:$F$5221))</f>
        <v>225140.45</v>
      </c>
      <c r="F39" s="187">
        <f>SUMPRODUCT(-('Diário 7º PA'!$E$4:$E$5383='Analítico Cx.'!$B39),-('Diário 7º PA'!$O$4:$O$5383=F$1),('Diário 7º PA'!$F$4:$F$5383))+SUMPRODUCT(-('Diário 8º PA'!$E$4:$E$5041='Analítico Cx.'!$B39),-('Diário 8º PA'!$O$4:$O$5041=F$1),('Diário 8º PA'!$F$4:$F$5041))+SUMPRODUCT(-('Diário 9º PA'!$E$4:$E$5236='Analítico Cx.'!$B39),-('Diário 9º PA'!$O$4:$O$5236=F$1),('Diário 9º PA'!$F$4:$F$5236))+SUMPRODUCT(-('Diário 10º PA'!$E$4:$E$5221='Analítico Cx.'!$B39),-('Diário 10º PA'!$N$4:$N$5221=F$1),('Diário 10º PA'!$F$4:$F$5221))</f>
        <v>243117.99</v>
      </c>
      <c r="G39" s="187">
        <f>SUMPRODUCT(-('Diário 7º PA'!$E$4:$E$5383='Analítico Cx.'!$B39),-('Diário 7º PA'!$O$4:$O$5383=G$1),('Diário 7º PA'!$F$4:$F$5383))+SUMPRODUCT(-('Diário 8º PA'!$E$4:$E$5041='Analítico Cx.'!$B39),-('Diário 8º PA'!$O$4:$O$5041=G$1),('Diário 8º PA'!$F$4:$F$5041))+SUMPRODUCT(-('Diário 9º PA'!$E$4:$E$5236='Analítico Cx.'!$B39),-('Diário 9º PA'!$O$4:$O$5236=G$1),('Diário 9º PA'!$F$4:$F$5236))+SUMPRODUCT(-('Diário 10º PA'!$E$4:$E$5221='Analítico Cx.'!$B39),-('Diário 10º PA'!$N$4:$N$5221=G$1),('Diário 10º PA'!$F$4:$F$5221))</f>
        <v>245486.59</v>
      </c>
      <c r="H39" s="187">
        <f>SUMPRODUCT(-('Diário 7º PA'!$E$4:$E$5383='Analítico Cx.'!$B39),-('Diário 7º PA'!$O$4:$O$5383=H$1),('Diário 7º PA'!$F$4:$F$5383))+SUMPRODUCT(-('Diário 8º PA'!$E$4:$E$5041='Analítico Cx.'!$B39),-('Diário 8º PA'!$O$4:$O$5041=H$1),('Diário 8º PA'!$F$4:$F$5041))+SUMPRODUCT(-('Diário 9º PA'!$E$4:$E$5236='Analítico Cx.'!$B39),-('Diário 9º PA'!$O$4:$O$5236=H$1),('Diário 9º PA'!$F$4:$F$5236))+SUMPRODUCT(-('Diário 10º PA'!$E$4:$E$5221='Analítico Cx.'!$B39),-('Diário 10º PA'!$N$4:$N$5221=H$1),('Diário 10º PA'!$F$4:$F$5221))</f>
        <v>255601.57</v>
      </c>
      <c r="I39" s="187">
        <f>SUMPRODUCT(-('Diário 7º PA'!$E$4:$E$5383='Analítico Cx.'!$B39),-('Diário 7º PA'!$O$4:$O$5383=I$1),('Diário 7º PA'!$F$4:$F$5383))+SUMPRODUCT(-('Diário 8º PA'!$E$4:$E$5041='Analítico Cx.'!$B39),-('Diário 8º PA'!$O$4:$O$5041=I$1),('Diário 8º PA'!$F$4:$F$5041))+SUMPRODUCT(-('Diário 9º PA'!$E$4:$E$5236='Analítico Cx.'!$B39),-('Diário 9º PA'!$O$4:$O$5236=I$1),('Diário 9º PA'!$F$4:$F$5236))+SUMPRODUCT(-('Diário 10º PA'!$E$4:$E$5221='Analítico Cx.'!$B39),-('Diário 10º PA'!$N$4:$N$5221=I$1),('Diário 10º PA'!$F$4:$F$5221))</f>
        <v>249393.28</v>
      </c>
      <c r="J39" s="187">
        <f>SUMPRODUCT(-('Diário 7º PA'!$E$4:$E$5383='Analítico Cx.'!$B39),-('Diário 7º PA'!$O$4:$O$5383=J$1),('Diário 7º PA'!$F$4:$F$5383))+SUMPRODUCT(-('Diário 8º PA'!$E$4:$E$5041='Analítico Cx.'!$B39),-('Diário 8º PA'!$O$4:$O$5041=J$1),('Diário 8º PA'!$F$4:$F$5041))+SUMPRODUCT(-('Diário 9º PA'!$E$4:$E$5236='Analítico Cx.'!$B39),-('Diário 9º PA'!$O$4:$O$5236=J$1),('Diário 9º PA'!$F$4:$F$5236))+SUMPRODUCT(-('Diário 10º PA'!$E$4:$E$5221='Analítico Cx.'!$B39),-('Diário 10º PA'!$N$4:$N$5221=J$1),('Diário 10º PA'!$F$4:$F$5221))</f>
        <v>244893.72</v>
      </c>
      <c r="K39" s="187">
        <f>SUMPRODUCT(-('Diário 7º PA'!$E$4:$E$5383='Analítico Cx.'!$B39),-('Diário 7º PA'!$O$4:$O$5383=K$1),('Diário 7º PA'!$F$4:$F$5383))+SUMPRODUCT(-('Diário 8º PA'!$E$4:$E$5041='Analítico Cx.'!$B39),-('Diário 8º PA'!$O$4:$O$5041=K$1),('Diário 8º PA'!$F$4:$F$5041))+SUMPRODUCT(-('Diário 9º PA'!$E$4:$E$5236='Analítico Cx.'!$B39),-('Diário 9º PA'!$O$4:$O$5236=K$1),('Diário 9º PA'!$F$4:$F$5236))+SUMPRODUCT(-('Diário 10º PA'!$E$4:$E$5221='Analítico Cx.'!$B39),-('Diário 10º PA'!$N$4:$N$5221=K$1),('Diário 10º PA'!$F$4:$F$5221))</f>
        <v>254591.47000000003</v>
      </c>
      <c r="L39" s="187">
        <f>SUMPRODUCT(-('Diário 7º PA'!$E$4:$E$5383='Analítico Cx.'!$B39),-('Diário 7º PA'!$O$4:$O$5383=L$1),('Diário 7º PA'!$F$4:$F$5383))+SUMPRODUCT(-('Diário 8º PA'!$E$4:$E$5041='Analítico Cx.'!$B39),-('Diário 8º PA'!$O$4:$O$5041=L$1),('Diário 8º PA'!$F$4:$F$5041))+SUMPRODUCT(-('Diário 9º PA'!$E$4:$E$5236='Analítico Cx.'!$B39),-('Diário 9º PA'!$O$4:$O$5236=L$1),('Diário 9º PA'!$F$4:$F$5236))+SUMPRODUCT(-('Diário 10º PA'!$E$4:$E$5221='Analítico Cx.'!$B39),-('Diário 10º PA'!$N$4:$N$5221=L$1),('Diário 10º PA'!$F$4:$F$5221))</f>
        <v>262884.93</v>
      </c>
      <c r="M39" s="187">
        <f>SUMPRODUCT(-('Diário 7º PA'!$E$4:$E$5383='Analítico Cx.'!$B39),-('Diário 7º PA'!$O$4:$O$5383=M$1),('Diário 7º PA'!$F$4:$F$5383))+SUMPRODUCT(-('Diário 8º PA'!$E$4:$E$5041='Analítico Cx.'!$B39),-('Diário 8º PA'!$O$4:$O$5041=M$1),('Diário 8º PA'!$F$4:$F$5041))+SUMPRODUCT(-('Diário 9º PA'!$E$4:$E$5236='Analítico Cx.'!$B39),-('Diário 9º PA'!$O$4:$O$5236=M$1),('Diário 9º PA'!$F$4:$F$5236))+SUMPRODUCT(-('Diário 10º PA'!$E$4:$E$5221='Analítico Cx.'!$B39),-('Diário 10º PA'!$N$4:$N$5221=M$1),('Diário 10º PA'!$F$4:$F$5221))</f>
        <v>267202.36</v>
      </c>
      <c r="N39" s="187">
        <f>SUMPRODUCT(-('Diário 7º PA'!$E$4:$E$5383='Analítico Cx.'!$B39),-('Diário 7º PA'!$O$4:$O$5383=N$1),('Diário 7º PA'!$F$4:$F$5383))+SUMPRODUCT(-('Diário 8º PA'!$E$4:$E$5041='Analítico Cx.'!$B39),-('Diário 8º PA'!$O$4:$O$5041=N$1),('Diário 8º PA'!$F$4:$F$5041))+SUMPRODUCT(-('Diário 9º PA'!$E$4:$E$5236='Analítico Cx.'!$B39),-('Diário 9º PA'!$O$4:$O$5236=N$1),('Diário 9º PA'!$F$4:$F$5236))+SUMPRODUCT(-('Diário 10º PA'!$E$4:$E$5221='Analítico Cx.'!$B39),-('Diário 10º PA'!$N$4:$N$5221=N$1),('Diário 10º PA'!$F$4:$F$5221))</f>
        <v>388705.73</v>
      </c>
      <c r="O39" s="188">
        <f t="shared" si="9"/>
        <v>3189327.2100000004</v>
      </c>
      <c r="P39" s="172">
        <f t="shared" si="8"/>
        <v>4.2683616254373148E-2</v>
      </c>
    </row>
    <row r="40" spans="1:16" ht="23.25" customHeight="1" x14ac:dyDescent="0.2">
      <c r="A40" s="63" t="s">
        <v>234</v>
      </c>
      <c r="B40" s="62" t="s">
        <v>10</v>
      </c>
      <c r="C40" s="187">
        <f>SUMPRODUCT(-('Diário 7º PA'!$E$4:$E$5383='Analítico Cx.'!$B40),-('Diário 7º PA'!$O$4:$O$5383=C$1),('Diário 7º PA'!$F$4:$F$5383))+SUMPRODUCT(-('Diário 8º PA'!$E$4:$E$5041='Analítico Cx.'!$B40),-('Diário 8º PA'!$O$4:$O$5041=C$1),('Diário 8º PA'!$F$4:$F$5041))+SUMPRODUCT(-('Diário 9º PA'!$E$4:$E$5236='Analítico Cx.'!$B40),-('Diário 9º PA'!$O$4:$O$5236=C$1),('Diário 9º PA'!$F$4:$F$5236))+SUMPRODUCT(-('Diário 10º PA'!$E$4:$E$5221='Analítico Cx.'!$B40),-('Diário 10º PA'!$N$4:$N$5221=C$1),('Diário 10º PA'!$F$4:$F$5221))</f>
        <v>33386</v>
      </c>
      <c r="D40" s="187">
        <f>SUMPRODUCT(-('Diário 7º PA'!$E$4:$E$5383='Analítico Cx.'!$B40),-('Diário 7º PA'!$O$4:$O$5383=D$1),('Diário 7º PA'!$F$4:$F$5383))+SUMPRODUCT(-('Diário 8º PA'!$E$4:$E$5041='Analítico Cx.'!$B40),-('Diário 8º PA'!$O$4:$O$5041=D$1),('Diário 8º PA'!$F$4:$F$5041))+SUMPRODUCT(-('Diário 9º PA'!$E$4:$E$5236='Analítico Cx.'!$B40),-('Diário 9º PA'!$O$4:$O$5236=D$1),('Diário 9º PA'!$F$4:$F$5236))+SUMPRODUCT(-('Diário 10º PA'!$E$4:$E$5221='Analítico Cx.'!$B40),-('Diário 10º PA'!$N$4:$N$5221=D$1),('Diário 10º PA'!$F$4:$F$5221))</f>
        <v>30313.91</v>
      </c>
      <c r="E40" s="187">
        <f>SUMPRODUCT(-('Diário 7º PA'!$E$4:$E$5383='Analítico Cx.'!$B40),-('Diário 7º PA'!$O$4:$O$5383=E$1),('Diário 7º PA'!$F$4:$F$5383))+SUMPRODUCT(-('Diário 8º PA'!$E$4:$E$5041='Analítico Cx.'!$B40),-('Diário 8º PA'!$O$4:$O$5041=E$1),('Diário 8º PA'!$F$4:$F$5041))+SUMPRODUCT(-('Diário 9º PA'!$E$4:$E$5236='Analítico Cx.'!$B40),-('Diário 9º PA'!$O$4:$O$5236=E$1),('Diário 9º PA'!$F$4:$F$5236))+SUMPRODUCT(-('Diário 10º PA'!$E$4:$E$5221='Analítico Cx.'!$B40),-('Diário 10º PA'!$N$4:$N$5221=E$1),('Diário 10º PA'!$F$4:$F$5221))</f>
        <v>19204.830000000002</v>
      </c>
      <c r="F40" s="187">
        <f>SUMPRODUCT(-('Diário 7º PA'!$E$4:$E$5383='Analítico Cx.'!$B40),-('Diário 7º PA'!$O$4:$O$5383=F$1),('Diário 7º PA'!$F$4:$F$5383))+SUMPRODUCT(-('Diário 8º PA'!$E$4:$E$5041='Analítico Cx.'!$B40),-('Diário 8º PA'!$O$4:$O$5041=F$1),('Diário 8º PA'!$F$4:$F$5041))+SUMPRODUCT(-('Diário 9º PA'!$E$4:$E$5236='Analítico Cx.'!$B40),-('Diário 9º PA'!$O$4:$O$5236=F$1),('Diário 9º PA'!$F$4:$F$5236))+SUMPRODUCT(-('Diário 10º PA'!$E$4:$E$5221='Analítico Cx.'!$B40),-('Diário 10º PA'!$N$4:$N$5221=F$1),('Diário 10º PA'!$F$4:$F$5221))</f>
        <v>25528.749999999996</v>
      </c>
      <c r="G40" s="187">
        <f>SUMPRODUCT(-('Diário 7º PA'!$E$4:$E$5383='Analítico Cx.'!$B40),-('Diário 7º PA'!$O$4:$O$5383=G$1),('Diário 7º PA'!$F$4:$F$5383))+SUMPRODUCT(-('Diário 8º PA'!$E$4:$E$5041='Analítico Cx.'!$B40),-('Diário 8º PA'!$O$4:$O$5041=G$1),('Diário 8º PA'!$F$4:$F$5041))+SUMPRODUCT(-('Diário 9º PA'!$E$4:$E$5236='Analítico Cx.'!$B40),-('Diário 9º PA'!$O$4:$O$5236=G$1),('Diário 9º PA'!$F$4:$F$5236))+SUMPRODUCT(-('Diário 10º PA'!$E$4:$E$5221='Analítico Cx.'!$B40),-('Diário 10º PA'!$N$4:$N$5221=G$1),('Diário 10º PA'!$F$4:$F$5221))</f>
        <v>37653.199999999997</v>
      </c>
      <c r="H40" s="187">
        <f>SUMPRODUCT(-('Diário 7º PA'!$E$4:$E$5383='Analítico Cx.'!$B40),-('Diário 7º PA'!$O$4:$O$5383=H$1),('Diário 7º PA'!$F$4:$F$5383))+SUMPRODUCT(-('Diário 8º PA'!$E$4:$E$5041='Analítico Cx.'!$B40),-('Diário 8º PA'!$O$4:$O$5041=H$1),('Diário 8º PA'!$F$4:$F$5041))+SUMPRODUCT(-('Diário 9º PA'!$E$4:$E$5236='Analítico Cx.'!$B40),-('Diário 9º PA'!$O$4:$O$5236=H$1),('Diário 9º PA'!$F$4:$F$5236))+SUMPRODUCT(-('Diário 10º PA'!$E$4:$E$5221='Analítico Cx.'!$B40),-('Diário 10º PA'!$N$4:$N$5221=H$1),('Diário 10º PA'!$F$4:$F$5221))</f>
        <v>45467.079999999994</v>
      </c>
      <c r="I40" s="187">
        <f>SUMPRODUCT(-('Diário 7º PA'!$E$4:$E$5383='Analítico Cx.'!$B40),-('Diário 7º PA'!$O$4:$O$5383=I$1),('Diário 7º PA'!$F$4:$F$5383))+SUMPRODUCT(-('Diário 8º PA'!$E$4:$E$5041='Analítico Cx.'!$B40),-('Diário 8º PA'!$O$4:$O$5041=I$1),('Diário 8º PA'!$F$4:$F$5041))+SUMPRODUCT(-('Diário 9º PA'!$E$4:$E$5236='Analítico Cx.'!$B40),-('Diário 9º PA'!$O$4:$O$5236=I$1),('Diário 9º PA'!$F$4:$F$5236))+SUMPRODUCT(-('Diário 10º PA'!$E$4:$E$5221='Analítico Cx.'!$B40),-('Diário 10º PA'!$N$4:$N$5221=I$1),('Diário 10º PA'!$F$4:$F$5221))</f>
        <v>40668.32</v>
      </c>
      <c r="J40" s="187">
        <f>SUMPRODUCT(-('Diário 7º PA'!$E$4:$E$5383='Analítico Cx.'!$B40),-('Diário 7º PA'!$O$4:$O$5383=J$1),('Diário 7º PA'!$F$4:$F$5383))+SUMPRODUCT(-('Diário 8º PA'!$E$4:$E$5041='Analítico Cx.'!$B40),-('Diário 8º PA'!$O$4:$O$5041=J$1),('Diário 8º PA'!$F$4:$F$5041))+SUMPRODUCT(-('Diário 9º PA'!$E$4:$E$5236='Analítico Cx.'!$B40),-('Diário 9º PA'!$O$4:$O$5236=J$1),('Diário 9º PA'!$F$4:$F$5236))+SUMPRODUCT(-('Diário 10º PA'!$E$4:$E$5221='Analítico Cx.'!$B40),-('Diário 10º PA'!$N$4:$N$5221=J$1),('Diário 10º PA'!$F$4:$F$5221))</f>
        <v>60262.85</v>
      </c>
      <c r="K40" s="187">
        <f>SUMPRODUCT(-('Diário 7º PA'!$E$4:$E$5383='Analítico Cx.'!$B40),-('Diário 7º PA'!$O$4:$O$5383=K$1),('Diário 7º PA'!$F$4:$F$5383))+SUMPRODUCT(-('Diário 8º PA'!$E$4:$E$5041='Analítico Cx.'!$B40),-('Diário 8º PA'!$O$4:$O$5041=K$1),('Diário 8º PA'!$F$4:$F$5041))+SUMPRODUCT(-('Diário 9º PA'!$E$4:$E$5236='Analítico Cx.'!$B40),-('Diário 9º PA'!$O$4:$O$5236=K$1),('Diário 9º PA'!$F$4:$F$5236))+SUMPRODUCT(-('Diário 10º PA'!$E$4:$E$5221='Analítico Cx.'!$B40),-('Diário 10º PA'!$N$4:$N$5221=K$1),('Diário 10º PA'!$F$4:$F$5221))</f>
        <v>68191.26999999999</v>
      </c>
      <c r="L40" s="187">
        <f>SUMPRODUCT(-('Diário 7º PA'!$E$4:$E$5383='Analítico Cx.'!$B40),-('Diário 7º PA'!$O$4:$O$5383=L$1),('Diário 7º PA'!$F$4:$F$5383))+SUMPRODUCT(-('Diário 8º PA'!$E$4:$E$5041='Analítico Cx.'!$B40),-('Diário 8º PA'!$O$4:$O$5041=L$1),('Diário 8º PA'!$F$4:$F$5041))+SUMPRODUCT(-('Diário 9º PA'!$E$4:$E$5236='Analítico Cx.'!$B40),-('Diário 9º PA'!$O$4:$O$5236=L$1),('Diário 9º PA'!$F$4:$F$5236))+SUMPRODUCT(-('Diário 10º PA'!$E$4:$E$5221='Analítico Cx.'!$B40),-('Diário 10º PA'!$N$4:$N$5221=L$1),('Diário 10º PA'!$F$4:$F$5221))</f>
        <v>86189.87000000001</v>
      </c>
      <c r="M40" s="187">
        <f>SUMPRODUCT(-('Diário 7º PA'!$E$4:$E$5383='Analítico Cx.'!$B40),-('Diário 7º PA'!$O$4:$O$5383=M$1),('Diário 7º PA'!$F$4:$F$5383))+SUMPRODUCT(-('Diário 8º PA'!$E$4:$E$5041='Analítico Cx.'!$B40),-('Diário 8º PA'!$O$4:$O$5041=M$1),('Diário 8º PA'!$F$4:$F$5041))+SUMPRODUCT(-('Diário 9º PA'!$E$4:$E$5236='Analítico Cx.'!$B40),-('Diário 9º PA'!$O$4:$O$5236=M$1),('Diário 9º PA'!$F$4:$F$5236))+SUMPRODUCT(-('Diário 10º PA'!$E$4:$E$5221='Analítico Cx.'!$B40),-('Diário 10º PA'!$N$4:$N$5221=M$1),('Diário 10º PA'!$F$4:$F$5221))</f>
        <v>1602.1200000000001</v>
      </c>
      <c r="N40" s="187">
        <f>SUMPRODUCT(-('Diário 7º PA'!$E$4:$E$5383='Analítico Cx.'!$B40),-('Diário 7º PA'!$O$4:$O$5383=N$1),('Diário 7º PA'!$F$4:$F$5383))+SUMPRODUCT(-('Diário 8º PA'!$E$4:$E$5041='Analítico Cx.'!$B40),-('Diário 8º PA'!$O$4:$O$5041=N$1),('Diário 8º PA'!$F$4:$F$5041))+SUMPRODUCT(-('Diário 9º PA'!$E$4:$E$5236='Analítico Cx.'!$B40),-('Diário 9º PA'!$O$4:$O$5236=N$1),('Diário 9º PA'!$F$4:$F$5236))+SUMPRODUCT(-('Diário 10º PA'!$E$4:$E$5221='Analítico Cx.'!$B40),-('Diário 10º PA'!$N$4:$N$5221=N$1),('Diário 10º PA'!$F$4:$F$5221))</f>
        <v>85295.3</v>
      </c>
      <c r="O40" s="188">
        <f t="shared" si="9"/>
        <v>533763.5</v>
      </c>
      <c r="P40" s="172">
        <f t="shared" si="8"/>
        <v>7.1434992098509389E-3</v>
      </c>
    </row>
    <row r="41" spans="1:16" ht="23.25" customHeight="1" x14ac:dyDescent="0.2">
      <c r="A41" s="63" t="s">
        <v>235</v>
      </c>
      <c r="B41" s="62" t="s">
        <v>261</v>
      </c>
      <c r="C41" s="187">
        <f>SUMPRODUCT(-('Diário 7º PA'!$E$4:$E$5383='Analítico Cx.'!$B41),-('Diário 7º PA'!$O$4:$O$5383=C$1),('Diário 7º PA'!$F$4:$F$5383))+SUMPRODUCT(-('Diário 8º PA'!$E$4:$E$5041='Analítico Cx.'!$B41),-('Diário 8º PA'!$O$4:$O$5041=C$1),('Diário 8º PA'!$F$4:$F$5041))+SUMPRODUCT(-('Diário 9º PA'!$E$4:$E$5236='Analítico Cx.'!$B41),-('Diário 9º PA'!$O$4:$O$5236=C$1),('Diário 9º PA'!$F$4:$F$5236))+SUMPRODUCT(-('Diário 10º PA'!$E$4:$E$5221='Analítico Cx.'!$B41),-('Diário 10º PA'!$N$4:$N$5221=C$1),('Diário 10º PA'!$F$4:$F$5221))</f>
        <v>6067.62</v>
      </c>
      <c r="D41" s="187">
        <f>SUMPRODUCT(-('Diário 7º PA'!$E$4:$E$5383='Analítico Cx.'!$B41),-('Diário 7º PA'!$O$4:$O$5383=D$1),('Diário 7º PA'!$F$4:$F$5383))+SUMPRODUCT(-('Diário 8º PA'!$E$4:$E$5041='Analítico Cx.'!$B41),-('Diário 8º PA'!$O$4:$O$5041=D$1),('Diário 8º PA'!$F$4:$F$5041))+SUMPRODUCT(-('Diário 9º PA'!$E$4:$E$5236='Analítico Cx.'!$B41),-('Diário 9º PA'!$O$4:$O$5236=D$1),('Diário 9º PA'!$F$4:$F$5236))+SUMPRODUCT(-('Diário 10º PA'!$E$4:$E$5221='Analítico Cx.'!$B41),-('Diário 10º PA'!$N$4:$N$5221=D$1),('Diário 10º PA'!$F$4:$F$5221))</f>
        <v>8466.2400000000034</v>
      </c>
      <c r="E41" s="187">
        <f>SUMPRODUCT(-('Diário 7º PA'!$E$4:$E$5383='Analítico Cx.'!$B41),-('Diário 7º PA'!$O$4:$O$5383=E$1),('Diário 7º PA'!$F$4:$F$5383))+SUMPRODUCT(-('Diário 8º PA'!$E$4:$E$5041='Analítico Cx.'!$B41),-('Diário 8º PA'!$O$4:$O$5041=E$1),('Diário 8º PA'!$F$4:$F$5041))+SUMPRODUCT(-('Diário 9º PA'!$E$4:$E$5236='Analítico Cx.'!$B41),-('Diário 9º PA'!$O$4:$O$5236=E$1),('Diário 9º PA'!$F$4:$F$5236))+SUMPRODUCT(-('Diário 10º PA'!$E$4:$E$5221='Analítico Cx.'!$B41),-('Diário 10º PA'!$N$4:$N$5221=E$1),('Diário 10º PA'!$F$4:$F$5221))</f>
        <v>12025.8</v>
      </c>
      <c r="F41" s="187">
        <f>SUMPRODUCT(-('Diário 7º PA'!$E$4:$E$5383='Analítico Cx.'!$B41),-('Diário 7º PA'!$O$4:$O$5383=F$1),('Diário 7º PA'!$F$4:$F$5383))+SUMPRODUCT(-('Diário 8º PA'!$E$4:$E$5041='Analítico Cx.'!$B41),-('Diário 8º PA'!$O$4:$O$5041=F$1),('Diário 8º PA'!$F$4:$F$5041))+SUMPRODUCT(-('Diário 9º PA'!$E$4:$E$5236='Analítico Cx.'!$B41),-('Diário 9º PA'!$O$4:$O$5236=F$1),('Diário 9º PA'!$F$4:$F$5236))+SUMPRODUCT(-('Diário 10º PA'!$E$4:$E$5221='Analítico Cx.'!$B41),-('Diário 10º PA'!$N$4:$N$5221=F$1),('Diário 10º PA'!$F$4:$F$5221))</f>
        <v>16588.440000000002</v>
      </c>
      <c r="G41" s="187">
        <f>SUMPRODUCT(-('Diário 7º PA'!$E$4:$E$5383='Analítico Cx.'!$B41),-('Diário 7º PA'!$O$4:$O$5383=G$1),('Diário 7º PA'!$F$4:$F$5383))+SUMPRODUCT(-('Diário 8º PA'!$E$4:$E$5041='Analítico Cx.'!$B41),-('Diário 8º PA'!$O$4:$O$5041=G$1),('Diário 8º PA'!$F$4:$F$5041))+SUMPRODUCT(-('Diário 9º PA'!$E$4:$E$5236='Analítico Cx.'!$B41),-('Diário 9º PA'!$O$4:$O$5236=G$1),('Diário 9º PA'!$F$4:$F$5236))+SUMPRODUCT(-('Diário 10º PA'!$E$4:$E$5221='Analítico Cx.'!$B41),-('Diário 10º PA'!$N$4:$N$5221=G$1),('Diário 10º PA'!$F$4:$F$5221))</f>
        <v>25624.129999999997</v>
      </c>
      <c r="H41" s="187">
        <f>SUMPRODUCT(-('Diário 7º PA'!$E$4:$E$5383='Analítico Cx.'!$B41),-('Diário 7º PA'!$O$4:$O$5383=H$1),('Diário 7º PA'!$F$4:$F$5383))+SUMPRODUCT(-('Diário 8º PA'!$E$4:$E$5041='Analítico Cx.'!$B41),-('Diário 8º PA'!$O$4:$O$5041=H$1),('Diário 8º PA'!$F$4:$F$5041))+SUMPRODUCT(-('Diário 9º PA'!$E$4:$E$5236='Analítico Cx.'!$B41),-('Diário 9º PA'!$O$4:$O$5236=H$1),('Diário 9º PA'!$F$4:$F$5236))+SUMPRODUCT(-('Diário 10º PA'!$E$4:$E$5221='Analítico Cx.'!$B41),-('Diário 10º PA'!$N$4:$N$5221=H$1),('Diário 10º PA'!$F$4:$F$5221))</f>
        <v>36328.999999999993</v>
      </c>
      <c r="I41" s="187">
        <f>SUMPRODUCT(-('Diário 7º PA'!$E$4:$E$5383='Analítico Cx.'!$B41),-('Diário 7º PA'!$O$4:$O$5383=I$1),('Diário 7º PA'!$F$4:$F$5383))+SUMPRODUCT(-('Diário 8º PA'!$E$4:$E$5041='Analítico Cx.'!$B41),-('Diário 8º PA'!$O$4:$O$5041=I$1),('Diário 8º PA'!$F$4:$F$5041))+SUMPRODUCT(-('Diário 9º PA'!$E$4:$E$5236='Analítico Cx.'!$B41),-('Diário 9º PA'!$O$4:$O$5236=I$1),('Diário 9º PA'!$F$4:$F$5236))+SUMPRODUCT(-('Diário 10º PA'!$E$4:$E$5221='Analítico Cx.'!$B41),-('Diário 10º PA'!$N$4:$N$5221=I$1),('Diário 10º PA'!$F$4:$F$5221))</f>
        <v>43120.97</v>
      </c>
      <c r="J41" s="187">
        <f>SUMPRODUCT(-('Diário 7º PA'!$E$4:$E$5383='Analítico Cx.'!$B41),-('Diário 7º PA'!$O$4:$O$5383=J$1),('Diário 7º PA'!$F$4:$F$5383))+SUMPRODUCT(-('Diário 8º PA'!$E$4:$E$5041='Analítico Cx.'!$B41),-('Diário 8º PA'!$O$4:$O$5041=J$1),('Diário 8º PA'!$F$4:$F$5041))+SUMPRODUCT(-('Diário 9º PA'!$E$4:$E$5236='Analítico Cx.'!$B41),-('Diário 9º PA'!$O$4:$O$5236=J$1),('Diário 9º PA'!$F$4:$F$5236))+SUMPRODUCT(-('Diário 10º PA'!$E$4:$E$5221='Analítico Cx.'!$B41),-('Diário 10º PA'!$N$4:$N$5221=J$1),('Diário 10º PA'!$F$4:$F$5221))</f>
        <v>52711.430000000015</v>
      </c>
      <c r="K41" s="187">
        <f>SUMPRODUCT(-('Diário 7º PA'!$E$4:$E$5383='Analítico Cx.'!$B41),-('Diário 7º PA'!$O$4:$O$5383=K$1),('Diário 7º PA'!$F$4:$F$5383))+SUMPRODUCT(-('Diário 8º PA'!$E$4:$E$5041='Analítico Cx.'!$B41),-('Diário 8º PA'!$O$4:$O$5041=K$1),('Diário 8º PA'!$F$4:$F$5041))+SUMPRODUCT(-('Diário 9º PA'!$E$4:$E$5236='Analítico Cx.'!$B41),-('Diário 9º PA'!$O$4:$O$5236=K$1),('Diário 9º PA'!$F$4:$F$5236))+SUMPRODUCT(-('Diário 10º PA'!$E$4:$E$5221='Analítico Cx.'!$B41),-('Diário 10º PA'!$N$4:$N$5221=K$1),('Diário 10º PA'!$F$4:$F$5221))</f>
        <v>63255.96</v>
      </c>
      <c r="L41" s="187">
        <f>SUMPRODUCT(-('Diário 7º PA'!$E$4:$E$5383='Analítico Cx.'!$B41),-('Diário 7º PA'!$O$4:$O$5383=L$1),('Diário 7º PA'!$F$4:$F$5383))+SUMPRODUCT(-('Diário 8º PA'!$E$4:$E$5041='Analítico Cx.'!$B41),-('Diário 8º PA'!$O$4:$O$5041=L$1),('Diário 8º PA'!$F$4:$F$5041))+SUMPRODUCT(-('Diário 9º PA'!$E$4:$E$5236='Analítico Cx.'!$B41),-('Diário 9º PA'!$O$4:$O$5236=L$1),('Diário 9º PA'!$F$4:$F$5236))+SUMPRODUCT(-('Diário 10º PA'!$E$4:$E$5221='Analítico Cx.'!$B41),-('Diário 10º PA'!$N$4:$N$5221=L$1),('Diário 10º PA'!$F$4:$F$5221))</f>
        <v>79841.019999999975</v>
      </c>
      <c r="M41" s="187">
        <f>SUMPRODUCT(-('Diário 7º PA'!$E$4:$E$5383='Analítico Cx.'!$B41),-('Diário 7º PA'!$O$4:$O$5383=M$1),('Diário 7º PA'!$F$4:$F$5383))+SUMPRODUCT(-('Diário 8º PA'!$E$4:$E$5041='Analítico Cx.'!$B41),-('Diário 8º PA'!$O$4:$O$5041=M$1),('Diário 8º PA'!$F$4:$F$5041))+SUMPRODUCT(-('Diário 9º PA'!$E$4:$E$5236='Analítico Cx.'!$B41),-('Diário 9º PA'!$O$4:$O$5236=M$1),('Diário 9º PA'!$F$4:$F$5236))+SUMPRODUCT(-('Diário 10º PA'!$E$4:$E$5221='Analítico Cx.'!$B41),-('Diário 10º PA'!$N$4:$N$5221=M$1),('Diário 10º PA'!$F$4:$F$5221))</f>
        <v>1421603.3</v>
      </c>
      <c r="N41" s="187">
        <f>SUMPRODUCT(-('Diário 7º PA'!$E$4:$E$5383='Analítico Cx.'!$B41),-('Diário 7º PA'!$O$4:$O$5383=N$1),('Diário 7º PA'!$F$4:$F$5383))+SUMPRODUCT(-('Diário 8º PA'!$E$4:$E$5041='Analítico Cx.'!$B41),-('Diário 8º PA'!$O$4:$O$5041=N$1),('Diário 8º PA'!$F$4:$F$5041))+SUMPRODUCT(-('Diário 9º PA'!$E$4:$E$5236='Analítico Cx.'!$B41),-('Diário 9º PA'!$O$4:$O$5236=N$1),('Diário 9º PA'!$F$4:$F$5236))+SUMPRODUCT(-('Diário 10º PA'!$E$4:$E$5221='Analítico Cx.'!$B41),-('Diário 10º PA'!$N$4:$N$5221=N$1),('Diário 10º PA'!$F$4:$F$5221))</f>
        <v>1126559.5900000001</v>
      </c>
      <c r="O41" s="188">
        <f t="shared" si="9"/>
        <v>2892193.5</v>
      </c>
      <c r="P41" s="172">
        <f t="shared" si="8"/>
        <v>3.8706996604275151E-2</v>
      </c>
    </row>
    <row r="42" spans="1:16" ht="23.25" customHeight="1" x14ac:dyDescent="0.2">
      <c r="A42" s="63" t="s">
        <v>236</v>
      </c>
      <c r="B42" s="62" t="s">
        <v>280</v>
      </c>
      <c r="C42" s="187">
        <f>SUMPRODUCT(-('Diário 7º PA'!$E$4:$E$5383='Analítico Cx.'!$B42),-('Diário 7º PA'!$O$4:$O$5383=C$1),('Diário 7º PA'!$F$4:$F$5383))+SUMPRODUCT(-('Diário 8º PA'!$E$4:$E$5041='Analítico Cx.'!$B42),-('Diário 8º PA'!$O$4:$O$5041=C$1),('Diário 8º PA'!$F$4:$F$5041))+SUMPRODUCT(-('Diário 9º PA'!$E$4:$E$5236='Analítico Cx.'!$B42),-('Diário 9º PA'!$O$4:$O$5236=C$1),('Diário 9º PA'!$F$4:$F$5236))+SUMPRODUCT(-('Diário 10º PA'!$E$4:$E$5221='Analítico Cx.'!$B42),-('Diário 10º PA'!$N$4:$N$5221=C$1),('Diário 10º PA'!$F$4:$F$5221))</f>
        <v>143723.06</v>
      </c>
      <c r="D42" s="187">
        <f>SUMPRODUCT(-('Diário 7º PA'!$E$4:$E$5383='Analítico Cx.'!$B42),-('Diário 7º PA'!$O$4:$O$5383=D$1),('Diário 7º PA'!$F$4:$F$5383))+SUMPRODUCT(-('Diário 8º PA'!$E$4:$E$5041='Analítico Cx.'!$B42),-('Diário 8º PA'!$O$4:$O$5041=D$1),('Diário 8º PA'!$F$4:$F$5041))+SUMPRODUCT(-('Diário 9º PA'!$E$4:$E$5236='Analítico Cx.'!$B42),-('Diário 9º PA'!$O$4:$O$5236=D$1),('Diário 9º PA'!$F$4:$F$5236))+SUMPRODUCT(-('Diário 10º PA'!$E$4:$E$5221='Analítico Cx.'!$B42),-('Diário 10º PA'!$N$4:$N$5221=D$1),('Diário 10º PA'!$F$4:$F$5221))</f>
        <v>149700.89000000001</v>
      </c>
      <c r="E42" s="187">
        <f>SUMPRODUCT(-('Diário 7º PA'!$E$4:$E$5383='Analítico Cx.'!$B42),-('Diário 7º PA'!$O$4:$O$5383=E$1),('Diário 7º PA'!$F$4:$F$5383))+SUMPRODUCT(-('Diário 8º PA'!$E$4:$E$5041='Analítico Cx.'!$B42),-('Diário 8º PA'!$O$4:$O$5041=E$1),('Diário 8º PA'!$F$4:$F$5041))+SUMPRODUCT(-('Diário 9º PA'!$E$4:$E$5236='Analítico Cx.'!$B42),-('Diário 9º PA'!$O$4:$O$5236=E$1),('Diário 9º PA'!$F$4:$F$5236))+SUMPRODUCT(-('Diário 10º PA'!$E$4:$E$5221='Analítico Cx.'!$B42),-('Diário 10º PA'!$N$4:$N$5221=E$1),('Diário 10º PA'!$F$4:$F$5221))</f>
        <v>245641.00999999995</v>
      </c>
      <c r="F42" s="187">
        <f>SUMPRODUCT(-('Diário 7º PA'!$E$4:$E$5383='Analítico Cx.'!$B42),-('Diário 7º PA'!$O$4:$O$5383=F$1),('Diário 7º PA'!$F$4:$F$5383))+SUMPRODUCT(-('Diário 8º PA'!$E$4:$E$5041='Analítico Cx.'!$B42),-('Diário 8º PA'!$O$4:$O$5041=F$1),('Diário 8º PA'!$F$4:$F$5041))+SUMPRODUCT(-('Diário 9º PA'!$E$4:$E$5236='Analítico Cx.'!$B42),-('Diário 9º PA'!$O$4:$O$5236=F$1),('Diário 9º PA'!$F$4:$F$5236))+SUMPRODUCT(-('Diário 10º PA'!$E$4:$E$5221='Analítico Cx.'!$B42),-('Diário 10º PA'!$N$4:$N$5221=F$1),('Diário 10º PA'!$F$4:$F$5221))</f>
        <v>157191.88000000003</v>
      </c>
      <c r="G42" s="187">
        <f>SUMPRODUCT(-('Diário 7º PA'!$E$4:$E$5383='Analítico Cx.'!$B42),-('Diário 7º PA'!$O$4:$O$5383=G$1),('Diário 7º PA'!$F$4:$F$5383))+SUMPRODUCT(-('Diário 8º PA'!$E$4:$E$5041='Analítico Cx.'!$B42),-('Diário 8º PA'!$O$4:$O$5041=G$1),('Diário 8º PA'!$F$4:$F$5041))+SUMPRODUCT(-('Diário 9º PA'!$E$4:$E$5236='Analítico Cx.'!$B42),-('Diário 9º PA'!$O$4:$O$5236=G$1),('Diário 9º PA'!$F$4:$F$5236))+SUMPRODUCT(-('Diário 10º PA'!$E$4:$E$5221='Analítico Cx.'!$B42),-('Diário 10º PA'!$N$4:$N$5221=G$1),('Diário 10º PA'!$F$4:$F$5221))</f>
        <v>154806.71000000002</v>
      </c>
      <c r="H42" s="187">
        <f>SUMPRODUCT(-('Diário 7º PA'!$E$4:$E$5383='Analítico Cx.'!$B42),-('Diário 7º PA'!$O$4:$O$5383=H$1),('Diário 7º PA'!$F$4:$F$5383))+SUMPRODUCT(-('Diário 8º PA'!$E$4:$E$5041='Analítico Cx.'!$B42),-('Diário 8º PA'!$O$4:$O$5041=H$1),('Diário 8º PA'!$F$4:$F$5041))+SUMPRODUCT(-('Diário 9º PA'!$E$4:$E$5236='Analítico Cx.'!$B42),-('Diário 9º PA'!$O$4:$O$5236=H$1),('Diário 9º PA'!$F$4:$F$5236))+SUMPRODUCT(-('Diário 10º PA'!$E$4:$E$5221='Analítico Cx.'!$B42),-('Diário 10º PA'!$N$4:$N$5221=H$1),('Diário 10º PA'!$F$4:$F$5221))</f>
        <v>255149.06</v>
      </c>
      <c r="I42" s="187">
        <f>SUMPRODUCT(-('Diário 7º PA'!$E$4:$E$5383='Analítico Cx.'!$B42),-('Diário 7º PA'!$O$4:$O$5383=I$1),('Diário 7º PA'!$F$4:$F$5383))+SUMPRODUCT(-('Diário 8º PA'!$E$4:$E$5041='Analítico Cx.'!$B42),-('Diário 8º PA'!$O$4:$O$5041=I$1),('Diário 8º PA'!$F$4:$F$5041))+SUMPRODUCT(-('Diário 9º PA'!$E$4:$E$5236='Analítico Cx.'!$B42),-('Diário 9º PA'!$O$4:$O$5236=I$1),('Diário 9º PA'!$F$4:$F$5236))+SUMPRODUCT(-('Diário 10º PA'!$E$4:$E$5221='Analítico Cx.'!$B42),-('Diário 10º PA'!$N$4:$N$5221=I$1),('Diário 10º PA'!$F$4:$F$5221))</f>
        <v>255420.21000000017</v>
      </c>
      <c r="J42" s="187">
        <f>SUMPRODUCT(-('Diário 7º PA'!$E$4:$E$5383='Analítico Cx.'!$B42),-('Diário 7º PA'!$O$4:$O$5383=J$1),('Diário 7º PA'!$F$4:$F$5383))+SUMPRODUCT(-('Diário 8º PA'!$E$4:$E$5041='Analítico Cx.'!$B42),-('Diário 8º PA'!$O$4:$O$5041=J$1),('Diário 8º PA'!$F$4:$F$5041))+SUMPRODUCT(-('Diário 9º PA'!$E$4:$E$5236='Analítico Cx.'!$B42),-('Diário 9º PA'!$O$4:$O$5236=J$1),('Diário 9º PA'!$F$4:$F$5236))+SUMPRODUCT(-('Diário 10º PA'!$E$4:$E$5221='Analítico Cx.'!$B42),-('Diário 10º PA'!$N$4:$N$5221=J$1),('Diário 10º PA'!$F$4:$F$5221))</f>
        <v>147680.10000000003</v>
      </c>
      <c r="K42" s="187">
        <f>SUMPRODUCT(-('Diário 7º PA'!$E$4:$E$5383='Analítico Cx.'!$B42),-('Diário 7º PA'!$O$4:$O$5383=K$1),('Diário 7º PA'!$F$4:$F$5383))+SUMPRODUCT(-('Diário 8º PA'!$E$4:$E$5041='Analítico Cx.'!$B42),-('Diário 8º PA'!$O$4:$O$5041=K$1),('Diário 8º PA'!$F$4:$F$5041))+SUMPRODUCT(-('Diário 9º PA'!$E$4:$E$5236='Analítico Cx.'!$B42),-('Diário 9º PA'!$O$4:$O$5236=K$1),('Diário 9º PA'!$F$4:$F$5236))+SUMPRODUCT(-('Diário 10º PA'!$E$4:$E$5221='Analítico Cx.'!$B42),-('Diário 10º PA'!$N$4:$N$5221=K$1),('Diário 10º PA'!$F$4:$F$5221))</f>
        <v>288601.8</v>
      </c>
      <c r="L42" s="187">
        <f>SUMPRODUCT(-('Diário 7º PA'!$E$4:$E$5383='Analítico Cx.'!$B42),-('Diário 7º PA'!$O$4:$O$5383=L$1),('Diário 7º PA'!$F$4:$F$5383))+SUMPRODUCT(-('Diário 8º PA'!$E$4:$E$5041='Analítico Cx.'!$B42),-('Diário 8º PA'!$O$4:$O$5041=L$1),('Diário 8º PA'!$F$4:$F$5041))+SUMPRODUCT(-('Diário 9º PA'!$E$4:$E$5236='Analítico Cx.'!$B42),-('Diário 9º PA'!$O$4:$O$5236=L$1),('Diário 9º PA'!$F$4:$F$5236))+SUMPRODUCT(-('Diário 10º PA'!$E$4:$E$5221='Analítico Cx.'!$B42),-('Diário 10º PA'!$N$4:$N$5221=L$1),('Diário 10º PA'!$F$4:$F$5221))</f>
        <v>203440.25</v>
      </c>
      <c r="M42" s="187">
        <f>SUMPRODUCT(-('Diário 7º PA'!$E$4:$E$5383='Analítico Cx.'!$B42),-('Diário 7º PA'!$O$4:$O$5383=M$1),('Diário 7º PA'!$F$4:$F$5383))+SUMPRODUCT(-('Diário 8º PA'!$E$4:$E$5041='Analítico Cx.'!$B42),-('Diário 8º PA'!$O$4:$O$5041=M$1),('Diário 8º PA'!$F$4:$F$5041))+SUMPRODUCT(-('Diário 9º PA'!$E$4:$E$5236='Analítico Cx.'!$B42),-('Diário 9º PA'!$O$4:$O$5236=M$1),('Diário 9º PA'!$F$4:$F$5236))+SUMPRODUCT(-('Diário 10º PA'!$E$4:$E$5221='Analítico Cx.'!$B42),-('Diário 10º PA'!$N$4:$N$5221=M$1),('Diário 10º PA'!$F$4:$F$5221))</f>
        <v>182932.81</v>
      </c>
      <c r="N42" s="187">
        <f>SUMPRODUCT(-('Diário 7º PA'!$E$4:$E$5383='Analítico Cx.'!$B42),-('Diário 7º PA'!$O$4:$O$5383=N$1),('Diário 7º PA'!$F$4:$F$5383))+SUMPRODUCT(-('Diário 8º PA'!$E$4:$E$5041='Analítico Cx.'!$B42),-('Diário 8º PA'!$O$4:$O$5041=N$1),('Diário 8º PA'!$F$4:$F$5041))+SUMPRODUCT(-('Diário 9º PA'!$E$4:$E$5236='Analítico Cx.'!$B42),-('Diário 9º PA'!$O$4:$O$5236=N$1),('Diário 9º PA'!$F$4:$F$5236))+SUMPRODUCT(-('Diário 10º PA'!$E$4:$E$5221='Analítico Cx.'!$B42),-('Diário 10º PA'!$N$4:$N$5221=N$1),('Diário 10º PA'!$F$4:$F$5221))</f>
        <v>303480.87000000005</v>
      </c>
      <c r="O42" s="188">
        <f t="shared" si="9"/>
        <v>2487768.6500000004</v>
      </c>
      <c r="P42" s="172">
        <f t="shared" si="8"/>
        <v>3.3294471026150983E-2</v>
      </c>
    </row>
    <row r="43" spans="1:16" ht="23.25" customHeight="1" x14ac:dyDescent="0.2">
      <c r="A43" s="63" t="s">
        <v>237</v>
      </c>
      <c r="B43" s="62" t="s">
        <v>262</v>
      </c>
      <c r="C43" s="187">
        <f>SUMPRODUCT(-('Diário 7º PA'!$E$4:$E$5383='Analítico Cx.'!$B43),-('Diário 7º PA'!$O$4:$O$5383=C$1),('Diário 7º PA'!$F$4:$F$5383))+SUMPRODUCT(-('Diário 8º PA'!$E$4:$E$5041='Analítico Cx.'!$B43),-('Diário 8º PA'!$O$4:$O$5041=C$1),('Diário 8º PA'!$F$4:$F$5041))+SUMPRODUCT(-('Diário 9º PA'!$E$4:$E$5236='Analítico Cx.'!$B43),-('Diário 9º PA'!$O$4:$O$5236=C$1),('Diário 9º PA'!$F$4:$F$5236))+SUMPRODUCT(-('Diário 10º PA'!$E$4:$E$5221='Analítico Cx.'!$B43),-('Diário 10º PA'!$N$4:$N$5221=C$1),('Diário 10º PA'!$F$4:$F$5221))</f>
        <v>48385.580000000024</v>
      </c>
      <c r="D43" s="187">
        <f>SUMPRODUCT(-('Diário 7º PA'!$E$4:$E$5383='Analítico Cx.'!$B43),-('Diário 7º PA'!$O$4:$O$5383=D$1),('Diário 7º PA'!$F$4:$F$5383))+SUMPRODUCT(-('Diário 8º PA'!$E$4:$E$5041='Analítico Cx.'!$B43),-('Diário 8º PA'!$O$4:$O$5041=D$1),('Diário 8º PA'!$F$4:$F$5041))+SUMPRODUCT(-('Diário 9º PA'!$E$4:$E$5236='Analítico Cx.'!$B43),-('Diário 9º PA'!$O$4:$O$5236=D$1),('Diário 9º PA'!$F$4:$F$5236))+SUMPRODUCT(-('Diário 10º PA'!$E$4:$E$5221='Analítico Cx.'!$B43),-('Diário 10º PA'!$N$4:$N$5221=D$1),('Diário 10º PA'!$F$4:$F$5221))</f>
        <v>53660.13</v>
      </c>
      <c r="E43" s="187">
        <f>SUMPRODUCT(-('Diário 7º PA'!$E$4:$E$5383='Analítico Cx.'!$B43),-('Diário 7º PA'!$O$4:$O$5383=E$1),('Diário 7º PA'!$F$4:$F$5383))+SUMPRODUCT(-('Diário 8º PA'!$E$4:$E$5041='Analítico Cx.'!$B43),-('Diário 8º PA'!$O$4:$O$5041=E$1),('Diário 8º PA'!$F$4:$F$5041))+SUMPRODUCT(-('Diário 9º PA'!$E$4:$E$5236='Analítico Cx.'!$B43),-('Diário 9º PA'!$O$4:$O$5236=E$1),('Diário 9º PA'!$F$4:$F$5236))+SUMPRODUCT(-('Diário 10º PA'!$E$4:$E$5221='Analítico Cx.'!$B43),-('Diário 10º PA'!$N$4:$N$5221=E$1),('Diário 10º PA'!$F$4:$F$5221))</f>
        <v>87168.550000000061</v>
      </c>
      <c r="F43" s="187">
        <f>SUMPRODUCT(-('Diário 7º PA'!$E$4:$E$5383='Analítico Cx.'!$B43),-('Diário 7º PA'!$O$4:$O$5383=F$1),('Diário 7º PA'!$F$4:$F$5383))+SUMPRODUCT(-('Diário 8º PA'!$E$4:$E$5041='Analítico Cx.'!$B43),-('Diário 8º PA'!$O$4:$O$5041=F$1),('Diário 8º PA'!$F$4:$F$5041))+SUMPRODUCT(-('Diário 9º PA'!$E$4:$E$5236='Analítico Cx.'!$B43),-('Diário 9º PA'!$O$4:$O$5236=F$1),('Diário 9º PA'!$F$4:$F$5236))+SUMPRODUCT(-('Diário 10º PA'!$E$4:$E$5221='Analítico Cx.'!$B43),-('Diário 10º PA'!$N$4:$N$5221=F$1),('Diário 10º PA'!$F$4:$F$5221))</f>
        <v>55321.509999999995</v>
      </c>
      <c r="G43" s="187">
        <f>SUMPRODUCT(-('Diário 7º PA'!$E$4:$E$5383='Analítico Cx.'!$B43),-('Diário 7º PA'!$O$4:$O$5383=G$1),('Diário 7º PA'!$F$4:$F$5383))+SUMPRODUCT(-('Diário 8º PA'!$E$4:$E$5041='Analítico Cx.'!$B43),-('Diário 8º PA'!$O$4:$O$5041=G$1),('Diário 8º PA'!$F$4:$F$5041))+SUMPRODUCT(-('Diário 9º PA'!$E$4:$E$5236='Analítico Cx.'!$B43),-('Diário 9º PA'!$O$4:$O$5236=G$1),('Diário 9º PA'!$F$4:$F$5236))+SUMPRODUCT(-('Diário 10º PA'!$E$4:$E$5221='Analítico Cx.'!$B43),-('Diário 10º PA'!$N$4:$N$5221=G$1),('Diário 10º PA'!$F$4:$F$5221))</f>
        <v>54375.119999999995</v>
      </c>
      <c r="H43" s="187">
        <f>SUMPRODUCT(-('Diário 7º PA'!$E$4:$E$5383='Analítico Cx.'!$B43),-('Diário 7º PA'!$O$4:$O$5383=H$1),('Diário 7º PA'!$F$4:$F$5383))+SUMPRODUCT(-('Diário 8º PA'!$E$4:$E$5041='Analítico Cx.'!$B43),-('Diário 8º PA'!$O$4:$O$5041=H$1),('Diário 8º PA'!$F$4:$F$5041))+SUMPRODUCT(-('Diário 9º PA'!$E$4:$E$5236='Analítico Cx.'!$B43),-('Diário 9º PA'!$O$4:$O$5236=H$1),('Diário 9º PA'!$F$4:$F$5236))+SUMPRODUCT(-('Diário 10º PA'!$E$4:$E$5221='Analítico Cx.'!$B43),-('Diário 10º PA'!$N$4:$N$5221=H$1),('Diário 10º PA'!$F$4:$F$5221))</f>
        <v>89197.720000000016</v>
      </c>
      <c r="I43" s="187">
        <f>SUMPRODUCT(-('Diário 7º PA'!$E$4:$E$5383='Analítico Cx.'!$B43),-('Diário 7º PA'!$O$4:$O$5383=I$1),('Diário 7º PA'!$F$4:$F$5383))+SUMPRODUCT(-('Diário 8º PA'!$E$4:$E$5041='Analítico Cx.'!$B43),-('Diário 8º PA'!$O$4:$O$5041=I$1),('Diário 8º PA'!$F$4:$F$5041))+SUMPRODUCT(-('Diário 9º PA'!$E$4:$E$5236='Analítico Cx.'!$B43),-('Diário 9º PA'!$O$4:$O$5236=I$1),('Diário 9º PA'!$F$4:$F$5236))+SUMPRODUCT(-('Diário 10º PA'!$E$4:$E$5221='Analítico Cx.'!$B43),-('Diário 10º PA'!$N$4:$N$5221=I$1),('Diário 10º PA'!$F$4:$F$5221))</f>
        <v>90326.189999999973</v>
      </c>
      <c r="J43" s="187">
        <f>SUMPRODUCT(-('Diário 7º PA'!$E$4:$E$5383='Analítico Cx.'!$B43),-('Diário 7º PA'!$O$4:$O$5383=J$1),('Diário 7º PA'!$F$4:$F$5383))+SUMPRODUCT(-('Diário 8º PA'!$E$4:$E$5041='Analítico Cx.'!$B43),-('Diário 8º PA'!$O$4:$O$5041=J$1),('Diário 8º PA'!$F$4:$F$5041))+SUMPRODUCT(-('Diário 9º PA'!$E$4:$E$5236='Analítico Cx.'!$B43),-('Diário 9º PA'!$O$4:$O$5236=J$1),('Diário 9º PA'!$F$4:$F$5236))+SUMPRODUCT(-('Diário 10º PA'!$E$4:$E$5221='Analítico Cx.'!$B43),-('Diário 10º PA'!$N$4:$N$5221=J$1),('Diário 10º PA'!$F$4:$F$5221))</f>
        <v>50371.94</v>
      </c>
      <c r="K43" s="187">
        <f>SUMPRODUCT(-('Diário 7º PA'!$E$4:$E$5383='Analítico Cx.'!$B43),-('Diário 7º PA'!$O$4:$O$5383=K$1),('Diário 7º PA'!$F$4:$F$5383))+SUMPRODUCT(-('Diário 8º PA'!$E$4:$E$5041='Analítico Cx.'!$B43),-('Diário 8º PA'!$O$4:$O$5041=K$1),('Diário 8º PA'!$F$4:$F$5041))+SUMPRODUCT(-('Diário 9º PA'!$E$4:$E$5236='Analítico Cx.'!$B43),-('Diário 9º PA'!$O$4:$O$5236=K$1),('Diário 9º PA'!$F$4:$F$5236))+SUMPRODUCT(-('Diário 10º PA'!$E$4:$E$5221='Analítico Cx.'!$B43),-('Diário 10º PA'!$N$4:$N$5221=K$1),('Diário 10º PA'!$F$4:$F$5221))</f>
        <v>104018.21999999996</v>
      </c>
      <c r="L43" s="187">
        <f>SUMPRODUCT(-('Diário 7º PA'!$E$4:$E$5383='Analítico Cx.'!$B43),-('Diário 7º PA'!$O$4:$O$5383=L$1),('Diário 7º PA'!$F$4:$F$5383))+SUMPRODUCT(-('Diário 8º PA'!$E$4:$E$5041='Analítico Cx.'!$B43),-('Diário 8º PA'!$O$4:$O$5041=L$1),('Diário 8º PA'!$F$4:$F$5041))+SUMPRODUCT(-('Diário 9º PA'!$E$4:$E$5236='Analítico Cx.'!$B43),-('Diário 9º PA'!$O$4:$O$5236=L$1),('Diário 9º PA'!$F$4:$F$5236))+SUMPRODUCT(-('Diário 10º PA'!$E$4:$E$5221='Analítico Cx.'!$B43),-('Diário 10º PA'!$N$4:$N$5221=L$1),('Diário 10º PA'!$F$4:$F$5221))</f>
        <v>70712.12000000001</v>
      </c>
      <c r="M43" s="187">
        <f>SUMPRODUCT(-('Diário 7º PA'!$E$4:$E$5383='Analítico Cx.'!$B43),-('Diário 7º PA'!$O$4:$O$5383=M$1),('Diário 7º PA'!$F$4:$F$5383))+SUMPRODUCT(-('Diário 8º PA'!$E$4:$E$5041='Analítico Cx.'!$B43),-('Diário 8º PA'!$O$4:$O$5041=M$1),('Diário 8º PA'!$F$4:$F$5041))+SUMPRODUCT(-('Diário 9º PA'!$E$4:$E$5236='Analítico Cx.'!$B43),-('Diário 9º PA'!$O$4:$O$5236=M$1),('Diário 9º PA'!$F$4:$F$5236))+SUMPRODUCT(-('Diário 10º PA'!$E$4:$E$5221='Analítico Cx.'!$B43),-('Diário 10º PA'!$N$4:$N$5221=M$1),('Diário 10º PA'!$F$4:$F$5221))</f>
        <v>76669.809999999954</v>
      </c>
      <c r="N43" s="187">
        <f>SUMPRODUCT(-('Diário 7º PA'!$E$4:$E$5383='Analítico Cx.'!$B43),-('Diário 7º PA'!$O$4:$O$5383=N$1),('Diário 7º PA'!$F$4:$F$5383))+SUMPRODUCT(-('Diário 8º PA'!$E$4:$E$5041='Analítico Cx.'!$B43),-('Diário 8º PA'!$O$4:$O$5041=N$1),('Diário 8º PA'!$F$4:$F$5041))+SUMPRODUCT(-('Diário 9º PA'!$E$4:$E$5236='Analítico Cx.'!$B43),-('Diário 9º PA'!$O$4:$O$5236=N$1),('Diário 9º PA'!$F$4:$F$5236))+SUMPRODUCT(-('Diário 10º PA'!$E$4:$E$5221='Analítico Cx.'!$B43),-('Diário 10º PA'!$N$4:$N$5221=N$1),('Diário 10º PA'!$F$4:$F$5221))</f>
        <v>106484.46</v>
      </c>
      <c r="O43" s="188">
        <f t="shared" si="9"/>
        <v>886691.34999999986</v>
      </c>
      <c r="P43" s="172">
        <f t="shared" si="8"/>
        <v>1.1866826709032486E-2</v>
      </c>
    </row>
    <row r="44" spans="1:16" ht="23.25" customHeight="1" x14ac:dyDescent="0.2">
      <c r="A44" s="63" t="s">
        <v>238</v>
      </c>
      <c r="B44" s="62" t="s">
        <v>169</v>
      </c>
      <c r="C44" s="187">
        <f>SUMPRODUCT(-('Diário 7º PA'!$E$4:$E$5383='Analítico Cx.'!$B44),-('Diário 7º PA'!$O$4:$O$5383=C$1),('Diário 7º PA'!$F$4:$F$5383))+SUMPRODUCT(-('Diário 8º PA'!$E$4:$E$5041='Analítico Cx.'!$B44),-('Diário 8º PA'!$O$4:$O$5041=C$1),('Diário 8º PA'!$F$4:$F$5041))+SUMPRODUCT(-('Diário 9º PA'!$E$4:$E$5236='Analítico Cx.'!$B44),-('Diário 9º PA'!$O$4:$O$5236=C$1),('Diário 9º PA'!$F$4:$F$5236))+SUMPRODUCT(-('Diário 10º PA'!$E$4:$E$5221='Analítico Cx.'!$B44),-('Diário 10º PA'!$N$4:$N$5221=C$1),('Diário 10º PA'!$F$4:$F$5221))</f>
        <v>68223.719999999987</v>
      </c>
      <c r="D44" s="187">
        <f>SUMPRODUCT(-('Diário 7º PA'!$E$4:$E$5383='Analítico Cx.'!$B44),-('Diário 7º PA'!$O$4:$O$5383=D$1),('Diário 7º PA'!$F$4:$F$5383))+SUMPRODUCT(-('Diário 8º PA'!$E$4:$E$5041='Analítico Cx.'!$B44),-('Diário 8º PA'!$O$4:$O$5041=D$1),('Diário 8º PA'!$F$4:$F$5041))+SUMPRODUCT(-('Diário 9º PA'!$E$4:$E$5236='Analítico Cx.'!$B44),-('Diário 9º PA'!$O$4:$O$5236=D$1),('Diário 9º PA'!$F$4:$F$5236))+SUMPRODUCT(-('Diário 10º PA'!$E$4:$E$5221='Analítico Cx.'!$B44),-('Diário 10º PA'!$N$4:$N$5221=D$1),('Diário 10º PA'!$F$4:$F$5221))</f>
        <v>66120.740000000005</v>
      </c>
      <c r="E44" s="187">
        <f>SUMPRODUCT(-('Diário 7º PA'!$E$4:$E$5383='Analítico Cx.'!$B44),-('Diário 7º PA'!$O$4:$O$5383=E$1),('Diário 7º PA'!$F$4:$F$5383))+SUMPRODUCT(-('Diário 8º PA'!$E$4:$E$5041='Analítico Cx.'!$B44),-('Diário 8º PA'!$O$4:$O$5041=E$1),('Diário 8º PA'!$F$4:$F$5041))+SUMPRODUCT(-('Diário 9º PA'!$E$4:$E$5236='Analítico Cx.'!$B44),-('Diário 9º PA'!$O$4:$O$5236=E$1),('Diário 9º PA'!$F$4:$F$5236))+SUMPRODUCT(-('Diário 10º PA'!$E$4:$E$5221='Analítico Cx.'!$B44),-('Diário 10º PA'!$N$4:$N$5221=E$1),('Diário 10º PA'!$F$4:$F$5221))</f>
        <v>52744.910000000011</v>
      </c>
      <c r="F44" s="187">
        <f>SUMPRODUCT(-('Diário 7º PA'!$E$4:$E$5383='Analítico Cx.'!$B44),-('Diário 7º PA'!$O$4:$O$5383=F$1),('Diário 7º PA'!$F$4:$F$5383))+SUMPRODUCT(-('Diário 8º PA'!$E$4:$E$5041='Analítico Cx.'!$B44),-('Diário 8º PA'!$O$4:$O$5041=F$1),('Diário 8º PA'!$F$4:$F$5041))+SUMPRODUCT(-('Diário 9º PA'!$E$4:$E$5236='Analítico Cx.'!$B44),-('Diário 9º PA'!$O$4:$O$5236=F$1),('Diário 9º PA'!$F$4:$F$5236))+SUMPRODUCT(-('Diário 10º PA'!$E$4:$E$5221='Analítico Cx.'!$B44),-('Diário 10º PA'!$N$4:$N$5221=F$1),('Diário 10º PA'!$F$4:$F$5221))</f>
        <v>51762.329999999994</v>
      </c>
      <c r="G44" s="187">
        <f>SUMPRODUCT(-('Diário 7º PA'!$E$4:$E$5383='Analítico Cx.'!$B44),-('Diário 7º PA'!$O$4:$O$5383=G$1),('Diário 7º PA'!$F$4:$F$5383))+SUMPRODUCT(-('Diário 8º PA'!$E$4:$E$5041='Analítico Cx.'!$B44),-('Diário 8º PA'!$O$4:$O$5041=G$1),('Diário 8º PA'!$F$4:$F$5041))+SUMPRODUCT(-('Diário 9º PA'!$E$4:$E$5236='Analítico Cx.'!$B44),-('Diário 9º PA'!$O$4:$O$5236=G$1),('Diário 9º PA'!$F$4:$F$5236))+SUMPRODUCT(-('Diário 10º PA'!$E$4:$E$5221='Analítico Cx.'!$B44),-('Diário 10º PA'!$N$4:$N$5221=G$1),('Diário 10º PA'!$F$4:$F$5221))</f>
        <v>72191.73</v>
      </c>
      <c r="H44" s="187">
        <f>SUMPRODUCT(-('Diário 7º PA'!$E$4:$E$5383='Analítico Cx.'!$B44),-('Diário 7º PA'!$O$4:$O$5383=H$1),('Diário 7º PA'!$F$4:$F$5383))+SUMPRODUCT(-('Diário 8º PA'!$E$4:$E$5041='Analítico Cx.'!$B44),-('Diário 8º PA'!$O$4:$O$5041=H$1),('Diário 8º PA'!$F$4:$F$5041))+SUMPRODUCT(-('Diário 9º PA'!$E$4:$E$5236='Analítico Cx.'!$B44),-('Diário 9º PA'!$O$4:$O$5236=H$1),('Diário 9º PA'!$F$4:$F$5236))+SUMPRODUCT(-('Diário 10º PA'!$E$4:$E$5221='Analítico Cx.'!$B44),-('Diário 10º PA'!$N$4:$N$5221=H$1),('Diário 10º PA'!$F$4:$F$5221))</f>
        <v>79450.720000000016</v>
      </c>
      <c r="I44" s="187">
        <f>SUMPRODUCT(-('Diário 7º PA'!$E$4:$E$5383='Analítico Cx.'!$B44),-('Diário 7º PA'!$O$4:$O$5383=I$1),('Diário 7º PA'!$F$4:$F$5383))+SUMPRODUCT(-('Diário 8º PA'!$E$4:$E$5041='Analítico Cx.'!$B44),-('Diário 8º PA'!$O$4:$O$5041=I$1),('Diário 8º PA'!$F$4:$F$5041))+SUMPRODUCT(-('Diário 9º PA'!$E$4:$E$5236='Analítico Cx.'!$B44),-('Diário 9º PA'!$O$4:$O$5236=I$1),('Diário 9º PA'!$F$4:$F$5236))+SUMPRODUCT(-('Diário 10º PA'!$E$4:$E$5221='Analítico Cx.'!$B44),-('Diário 10º PA'!$N$4:$N$5221=I$1),('Diário 10º PA'!$F$4:$F$5221))</f>
        <v>84016.800000000017</v>
      </c>
      <c r="J44" s="187">
        <f>SUMPRODUCT(-('Diário 7º PA'!$E$4:$E$5383='Analítico Cx.'!$B44),-('Diário 7º PA'!$O$4:$O$5383=J$1),('Diário 7º PA'!$F$4:$F$5383))+SUMPRODUCT(-('Diário 8º PA'!$E$4:$E$5041='Analítico Cx.'!$B44),-('Diário 8º PA'!$O$4:$O$5041=J$1),('Diário 8º PA'!$F$4:$F$5041))+SUMPRODUCT(-('Diário 9º PA'!$E$4:$E$5236='Analítico Cx.'!$B44),-('Diário 9º PA'!$O$4:$O$5236=J$1),('Diário 9º PA'!$F$4:$F$5236))+SUMPRODUCT(-('Diário 10º PA'!$E$4:$E$5221='Analítico Cx.'!$B44),-('Diário 10º PA'!$N$4:$N$5221=J$1),('Diário 10º PA'!$F$4:$F$5221))</f>
        <v>105937.81999999999</v>
      </c>
      <c r="K44" s="187">
        <f>SUMPRODUCT(-('Diário 7º PA'!$E$4:$E$5383='Analítico Cx.'!$B44),-('Diário 7º PA'!$O$4:$O$5383=K$1),('Diário 7º PA'!$F$4:$F$5383))+SUMPRODUCT(-('Diário 8º PA'!$E$4:$E$5041='Analítico Cx.'!$B44),-('Diário 8º PA'!$O$4:$O$5041=K$1),('Diário 8º PA'!$F$4:$F$5041))+SUMPRODUCT(-('Diário 9º PA'!$E$4:$E$5236='Analítico Cx.'!$B44),-('Diário 9º PA'!$O$4:$O$5236=K$1),('Diário 9º PA'!$F$4:$F$5236))+SUMPRODUCT(-('Diário 10º PA'!$E$4:$E$5221='Analítico Cx.'!$B44),-('Diário 10º PA'!$N$4:$N$5221=K$1),('Diário 10º PA'!$F$4:$F$5221))</f>
        <v>99288.990000000034</v>
      </c>
      <c r="L44" s="187">
        <f>SUMPRODUCT(-('Diário 7º PA'!$E$4:$E$5383='Analítico Cx.'!$B44),-('Diário 7º PA'!$O$4:$O$5383=L$1),('Diário 7º PA'!$F$4:$F$5383))+SUMPRODUCT(-('Diário 8º PA'!$E$4:$E$5041='Analítico Cx.'!$B44),-('Diário 8º PA'!$O$4:$O$5041=L$1),('Diário 8º PA'!$F$4:$F$5041))+SUMPRODUCT(-('Diário 9º PA'!$E$4:$E$5236='Analítico Cx.'!$B44),-('Diário 9º PA'!$O$4:$O$5236=L$1),('Diário 9º PA'!$F$4:$F$5236))+SUMPRODUCT(-('Diário 10º PA'!$E$4:$E$5221='Analítico Cx.'!$B44),-('Diário 10º PA'!$N$4:$N$5221=L$1),('Diário 10º PA'!$F$4:$F$5221))</f>
        <v>138896.88000000003</v>
      </c>
      <c r="M44" s="187">
        <f>SUMPRODUCT(-('Diário 7º PA'!$E$4:$E$5383='Analítico Cx.'!$B44),-('Diário 7º PA'!$O$4:$O$5383=M$1),('Diário 7º PA'!$F$4:$F$5383))+SUMPRODUCT(-('Diário 8º PA'!$E$4:$E$5041='Analítico Cx.'!$B44),-('Diário 8º PA'!$O$4:$O$5041=M$1),('Diário 8º PA'!$F$4:$F$5041))+SUMPRODUCT(-('Diário 9º PA'!$E$4:$E$5236='Analítico Cx.'!$B44),-('Diário 9º PA'!$O$4:$O$5236=M$1),('Diário 9º PA'!$F$4:$F$5236))+SUMPRODUCT(-('Diário 10º PA'!$E$4:$E$5221='Analítico Cx.'!$B44),-('Diário 10º PA'!$N$4:$N$5221=M$1),('Diário 10º PA'!$F$4:$F$5221))</f>
        <v>17370.03</v>
      </c>
      <c r="N44" s="187">
        <f>SUMPRODUCT(-('Diário 7º PA'!$E$4:$E$5383='Analítico Cx.'!$B44),-('Diário 7º PA'!$O$4:$O$5383=N$1),('Diário 7º PA'!$F$4:$F$5383))+SUMPRODUCT(-('Diário 8º PA'!$E$4:$E$5041='Analítico Cx.'!$B44),-('Diário 8º PA'!$O$4:$O$5041=N$1),('Diário 8º PA'!$F$4:$F$5041))+SUMPRODUCT(-('Diário 9º PA'!$E$4:$E$5236='Analítico Cx.'!$B44),-('Diário 9º PA'!$O$4:$O$5236=N$1),('Diário 9º PA'!$F$4:$F$5236))+SUMPRODUCT(-('Diário 10º PA'!$E$4:$E$5221='Analítico Cx.'!$B44),-('Diário 10º PA'!$N$4:$N$5221=N$1),('Diário 10º PA'!$F$4:$F$5221))</f>
        <v>101965.53000000001</v>
      </c>
      <c r="O44" s="188">
        <f t="shared" si="9"/>
        <v>937970.20000000007</v>
      </c>
      <c r="P44" s="172">
        <f t="shared" si="8"/>
        <v>1.255310522837123E-2</v>
      </c>
    </row>
    <row r="45" spans="1:16" ht="23.25" customHeight="1" x14ac:dyDescent="0.2">
      <c r="A45" s="63" t="s">
        <v>239</v>
      </c>
      <c r="B45" s="62" t="s">
        <v>173</v>
      </c>
      <c r="C45" s="187">
        <f>SUMPRODUCT(-('Diário 7º PA'!$E$4:$E$5383='Analítico Cx.'!$B45),-('Diário 7º PA'!$O$4:$O$5383=C$1),('Diário 7º PA'!$F$4:$F$5383))+SUMPRODUCT(-('Diário 8º PA'!$E$4:$E$5041='Analítico Cx.'!$B45),-('Diário 8º PA'!$O$4:$O$5041=C$1),('Diário 8º PA'!$F$4:$F$5041))+SUMPRODUCT(-('Diário 9º PA'!$E$4:$E$5236='Analítico Cx.'!$B45),-('Diário 9º PA'!$O$4:$O$5236=C$1),('Diário 9º PA'!$F$4:$F$5236))+SUMPRODUCT(-('Diário 10º PA'!$E$4:$E$5221='Analítico Cx.'!$B45),-('Diário 10º PA'!$N$4:$N$5221=C$1),('Diário 10º PA'!$F$4:$F$5221))</f>
        <v>11857.88</v>
      </c>
      <c r="D45" s="187">
        <f>SUMPRODUCT(-('Diário 7º PA'!$E$4:$E$5383='Analítico Cx.'!$B45),-('Diário 7º PA'!$O$4:$O$5383=D$1),('Diário 7º PA'!$F$4:$F$5383))+SUMPRODUCT(-('Diário 8º PA'!$E$4:$E$5041='Analítico Cx.'!$B45),-('Diário 8º PA'!$O$4:$O$5041=D$1),('Diário 8º PA'!$F$4:$F$5041))+SUMPRODUCT(-('Diário 9º PA'!$E$4:$E$5236='Analítico Cx.'!$B45),-('Diário 9º PA'!$O$4:$O$5236=D$1),('Diário 9º PA'!$F$4:$F$5236))+SUMPRODUCT(-('Diário 10º PA'!$E$4:$E$5221='Analítico Cx.'!$B45),-('Diário 10º PA'!$N$4:$N$5221=D$1),('Diário 10º PA'!$F$4:$F$5221))</f>
        <v>8110.4600000000009</v>
      </c>
      <c r="E45" s="187">
        <f>SUMPRODUCT(-('Diário 7º PA'!$E$4:$E$5383='Analítico Cx.'!$B45),-('Diário 7º PA'!$O$4:$O$5383=E$1),('Diário 7º PA'!$F$4:$F$5383))+SUMPRODUCT(-('Diário 8º PA'!$E$4:$E$5041='Analítico Cx.'!$B45),-('Diário 8º PA'!$O$4:$O$5041=E$1),('Diário 8º PA'!$F$4:$F$5041))+SUMPRODUCT(-('Diário 9º PA'!$E$4:$E$5236='Analítico Cx.'!$B45),-('Diário 9º PA'!$O$4:$O$5236=E$1),('Diário 9º PA'!$F$4:$F$5236))+SUMPRODUCT(-('Diário 10º PA'!$E$4:$E$5221='Analítico Cx.'!$B45),-('Diário 10º PA'!$N$4:$N$5221=E$1),('Diário 10º PA'!$F$4:$F$5221))</f>
        <v>14854.18</v>
      </c>
      <c r="F45" s="187">
        <f>SUMPRODUCT(-('Diário 7º PA'!$E$4:$E$5383='Analítico Cx.'!$B45),-('Diário 7º PA'!$O$4:$O$5383=F$1),('Diário 7º PA'!$F$4:$F$5383))+SUMPRODUCT(-('Diário 8º PA'!$E$4:$E$5041='Analítico Cx.'!$B45),-('Diário 8º PA'!$O$4:$O$5041=F$1),('Diário 8º PA'!$F$4:$F$5041))+SUMPRODUCT(-('Diário 9º PA'!$E$4:$E$5236='Analítico Cx.'!$B45),-('Diário 9º PA'!$O$4:$O$5236=F$1),('Diário 9º PA'!$F$4:$F$5236))+SUMPRODUCT(-('Diário 10º PA'!$E$4:$E$5221='Analítico Cx.'!$B45),-('Diário 10º PA'!$N$4:$N$5221=F$1),('Diário 10º PA'!$F$4:$F$5221))</f>
        <v>11937.09</v>
      </c>
      <c r="G45" s="187">
        <f>SUMPRODUCT(-('Diário 7º PA'!$E$4:$E$5383='Analítico Cx.'!$B45),-('Diário 7º PA'!$O$4:$O$5383=G$1),('Diário 7º PA'!$F$4:$F$5383))+SUMPRODUCT(-('Diário 8º PA'!$E$4:$E$5041='Analítico Cx.'!$B45),-('Diário 8º PA'!$O$4:$O$5041=G$1),('Diário 8º PA'!$F$4:$F$5041))+SUMPRODUCT(-('Diário 9º PA'!$E$4:$E$5236='Analítico Cx.'!$B45),-('Diário 9º PA'!$O$4:$O$5236=G$1),('Diário 9º PA'!$F$4:$F$5236))+SUMPRODUCT(-('Diário 10º PA'!$E$4:$E$5221='Analítico Cx.'!$B45),-('Diário 10º PA'!$N$4:$N$5221=G$1),('Diário 10º PA'!$F$4:$F$5221))</f>
        <v>15102.49</v>
      </c>
      <c r="H45" s="187">
        <f>SUMPRODUCT(-('Diário 7º PA'!$E$4:$E$5383='Analítico Cx.'!$B45),-('Diário 7º PA'!$O$4:$O$5383=H$1),('Diário 7º PA'!$F$4:$F$5383))+SUMPRODUCT(-('Diário 8º PA'!$E$4:$E$5041='Analítico Cx.'!$B45),-('Diário 8º PA'!$O$4:$O$5041=H$1),('Diário 8º PA'!$F$4:$F$5041))+SUMPRODUCT(-('Diário 9º PA'!$E$4:$E$5236='Analítico Cx.'!$B45),-('Diário 9º PA'!$O$4:$O$5236=H$1),('Diário 9º PA'!$F$4:$F$5236))+SUMPRODUCT(-('Diário 10º PA'!$E$4:$E$5221='Analítico Cx.'!$B45),-('Diário 10º PA'!$N$4:$N$5221=H$1),('Diário 10º PA'!$F$4:$F$5221))</f>
        <v>14090.78</v>
      </c>
      <c r="I45" s="187">
        <f>SUMPRODUCT(-('Diário 7º PA'!$E$4:$E$5383='Analítico Cx.'!$B45),-('Diário 7º PA'!$O$4:$O$5383=I$1),('Diário 7º PA'!$F$4:$F$5383))+SUMPRODUCT(-('Diário 8º PA'!$E$4:$E$5041='Analítico Cx.'!$B45),-('Diário 8º PA'!$O$4:$O$5041=I$1),('Diário 8º PA'!$F$4:$F$5041))+SUMPRODUCT(-('Diário 9º PA'!$E$4:$E$5236='Analítico Cx.'!$B45),-('Diário 9º PA'!$O$4:$O$5236=I$1),('Diário 9º PA'!$F$4:$F$5236))+SUMPRODUCT(-('Diário 10º PA'!$E$4:$E$5221='Analítico Cx.'!$B45),-('Diário 10º PA'!$N$4:$N$5221=I$1),('Diário 10º PA'!$F$4:$F$5221))</f>
        <v>12104.89</v>
      </c>
      <c r="J45" s="187">
        <f>SUMPRODUCT(-('Diário 7º PA'!$E$4:$E$5383='Analítico Cx.'!$B45),-('Diário 7º PA'!$O$4:$O$5383=J$1),('Diário 7º PA'!$F$4:$F$5383))+SUMPRODUCT(-('Diário 8º PA'!$E$4:$E$5041='Analítico Cx.'!$B45),-('Diário 8º PA'!$O$4:$O$5041=J$1),('Diário 8º PA'!$F$4:$F$5041))+SUMPRODUCT(-('Diário 9º PA'!$E$4:$E$5236='Analítico Cx.'!$B45),-('Diário 9º PA'!$O$4:$O$5236=J$1),('Diário 9º PA'!$F$4:$F$5236))+SUMPRODUCT(-('Diário 10º PA'!$E$4:$E$5221='Analítico Cx.'!$B45),-('Diário 10º PA'!$N$4:$N$5221=J$1),('Diário 10º PA'!$F$4:$F$5221))</f>
        <v>12366.330000000002</v>
      </c>
      <c r="K45" s="187">
        <f>SUMPRODUCT(-('Diário 7º PA'!$E$4:$E$5383='Analítico Cx.'!$B45),-('Diário 7º PA'!$O$4:$O$5383=K$1),('Diário 7º PA'!$F$4:$F$5383))+SUMPRODUCT(-('Diário 8º PA'!$E$4:$E$5041='Analítico Cx.'!$B45),-('Diário 8º PA'!$O$4:$O$5041=K$1),('Diário 8º PA'!$F$4:$F$5041))+SUMPRODUCT(-('Diário 9º PA'!$E$4:$E$5236='Analítico Cx.'!$B45),-('Diário 9º PA'!$O$4:$O$5236=K$1),('Diário 9º PA'!$F$4:$F$5236))+SUMPRODUCT(-('Diário 10º PA'!$E$4:$E$5221='Analítico Cx.'!$B45),-('Diário 10º PA'!$N$4:$N$5221=K$1),('Diário 10º PA'!$F$4:$F$5221))</f>
        <v>11252.289999999999</v>
      </c>
      <c r="L45" s="187">
        <f>SUMPRODUCT(-('Diário 7º PA'!$E$4:$E$5383='Analítico Cx.'!$B45),-('Diário 7º PA'!$O$4:$O$5383=L$1),('Diário 7º PA'!$F$4:$F$5383))+SUMPRODUCT(-('Diário 8º PA'!$E$4:$E$5041='Analítico Cx.'!$B45),-('Diário 8º PA'!$O$4:$O$5041=L$1),('Diário 8º PA'!$F$4:$F$5041))+SUMPRODUCT(-('Diário 9º PA'!$E$4:$E$5236='Analítico Cx.'!$B45),-('Diário 9º PA'!$O$4:$O$5236=L$1),('Diário 9º PA'!$F$4:$F$5236))+SUMPRODUCT(-('Diário 10º PA'!$E$4:$E$5221='Analítico Cx.'!$B45),-('Diário 10º PA'!$N$4:$N$5221=L$1),('Diário 10º PA'!$F$4:$F$5221))</f>
        <v>19250.649999999998</v>
      </c>
      <c r="M45" s="187">
        <f>SUMPRODUCT(-('Diário 7º PA'!$E$4:$E$5383='Analítico Cx.'!$B45),-('Diário 7º PA'!$O$4:$O$5383=M$1),('Diário 7º PA'!$F$4:$F$5383))+SUMPRODUCT(-('Diário 8º PA'!$E$4:$E$5041='Analítico Cx.'!$B45),-('Diário 8º PA'!$O$4:$O$5041=M$1),('Diário 8º PA'!$F$4:$F$5041))+SUMPRODUCT(-('Diário 9º PA'!$E$4:$E$5236='Analítico Cx.'!$B45),-('Diário 9º PA'!$O$4:$O$5236=M$1),('Diário 9º PA'!$F$4:$F$5236))+SUMPRODUCT(-('Diário 10º PA'!$E$4:$E$5221='Analítico Cx.'!$B45),-('Diário 10º PA'!$N$4:$N$5221=M$1),('Diário 10º PA'!$F$4:$F$5221))</f>
        <v>12783.960000000001</v>
      </c>
      <c r="N45" s="187">
        <f>SUMPRODUCT(-('Diário 7º PA'!$E$4:$E$5383='Analítico Cx.'!$B45),-('Diário 7º PA'!$O$4:$O$5383=N$1),('Diário 7º PA'!$F$4:$F$5383))+SUMPRODUCT(-('Diário 8º PA'!$E$4:$E$5041='Analítico Cx.'!$B45),-('Diário 8º PA'!$O$4:$O$5041=N$1),('Diário 8º PA'!$F$4:$F$5041))+SUMPRODUCT(-('Diário 9º PA'!$E$4:$E$5236='Analítico Cx.'!$B45),-('Diário 9º PA'!$O$4:$O$5236=N$1),('Diário 9º PA'!$F$4:$F$5236))+SUMPRODUCT(-('Diário 10º PA'!$E$4:$E$5221='Analítico Cx.'!$B45),-('Diário 10º PA'!$N$4:$N$5221=N$1),('Diário 10º PA'!$F$4:$F$5221))</f>
        <v>15349.000000000002</v>
      </c>
      <c r="O45" s="188">
        <f t="shared" si="9"/>
        <v>159060</v>
      </c>
      <c r="P45" s="172">
        <f t="shared" si="8"/>
        <v>2.128742381820582E-3</v>
      </c>
    </row>
    <row r="46" spans="1:16" ht="23.25" customHeight="1" x14ac:dyDescent="0.2">
      <c r="A46" s="63" t="s">
        <v>240</v>
      </c>
      <c r="B46" s="62" t="s">
        <v>279</v>
      </c>
      <c r="C46" s="187">
        <f>SUMPRODUCT(-('Diário 7º PA'!$E$4:$E$5383='Analítico Cx.'!$B46),-('Diário 7º PA'!$O$4:$O$5383=C$1),('Diário 7º PA'!$F$4:$F$5383))+SUMPRODUCT(-('Diário 8º PA'!$E$4:$E$5041='Analítico Cx.'!$B46),-('Diário 8º PA'!$O$4:$O$5041=C$1),('Diário 8º PA'!$F$4:$F$5041))+SUMPRODUCT(-('Diário 9º PA'!$E$4:$E$5236='Analítico Cx.'!$B46),-('Diário 9º PA'!$O$4:$O$5236=C$1),('Diário 9º PA'!$F$4:$F$5236))+SUMPRODUCT(-('Diário 10º PA'!$E$4:$E$5221='Analítico Cx.'!$B46),-('Diário 10º PA'!$N$4:$N$5221=C$1),('Diário 10º PA'!$F$4:$F$5221))</f>
        <v>0</v>
      </c>
      <c r="D46" s="187">
        <f>SUMPRODUCT(-('Diário 7º PA'!$E$4:$E$5383='Analítico Cx.'!$B46),-('Diário 7º PA'!$O$4:$O$5383=D$1),('Diário 7º PA'!$F$4:$F$5383))+SUMPRODUCT(-('Diário 8º PA'!$E$4:$E$5041='Analítico Cx.'!$B46),-('Diário 8º PA'!$O$4:$O$5041=D$1),('Diário 8º PA'!$F$4:$F$5041))+SUMPRODUCT(-('Diário 9º PA'!$E$4:$E$5236='Analítico Cx.'!$B46),-('Diário 9º PA'!$O$4:$O$5236=D$1),('Diário 9º PA'!$F$4:$F$5236))+SUMPRODUCT(-('Diário 10º PA'!$E$4:$E$5221='Analítico Cx.'!$B46),-('Diário 10º PA'!$N$4:$N$5221=D$1),('Diário 10º PA'!$F$4:$F$5221))</f>
        <v>0</v>
      </c>
      <c r="E46" s="187">
        <f>SUMPRODUCT(-('Diário 7º PA'!$E$4:$E$5383='Analítico Cx.'!$B46),-('Diário 7º PA'!$O$4:$O$5383=E$1),('Diário 7º PA'!$F$4:$F$5383))+SUMPRODUCT(-('Diário 8º PA'!$E$4:$E$5041='Analítico Cx.'!$B46),-('Diário 8º PA'!$O$4:$O$5041=E$1),('Diário 8º PA'!$F$4:$F$5041))+SUMPRODUCT(-('Diário 9º PA'!$E$4:$E$5236='Analítico Cx.'!$B46),-('Diário 9º PA'!$O$4:$O$5236=E$1),('Diário 9º PA'!$F$4:$F$5236))+SUMPRODUCT(-('Diário 10º PA'!$E$4:$E$5221='Analítico Cx.'!$B46),-('Diário 10º PA'!$N$4:$N$5221=E$1),('Diário 10º PA'!$F$4:$F$5221))</f>
        <v>0</v>
      </c>
      <c r="F46" s="187">
        <f>SUMPRODUCT(-('Diário 7º PA'!$E$4:$E$5383='Analítico Cx.'!$B46),-('Diário 7º PA'!$O$4:$O$5383=F$1),('Diário 7º PA'!$F$4:$F$5383))+SUMPRODUCT(-('Diário 8º PA'!$E$4:$E$5041='Analítico Cx.'!$B46),-('Diário 8º PA'!$O$4:$O$5041=F$1),('Diário 8º PA'!$F$4:$F$5041))+SUMPRODUCT(-('Diário 9º PA'!$E$4:$E$5236='Analítico Cx.'!$B46),-('Diário 9º PA'!$O$4:$O$5236=F$1),('Diário 9º PA'!$F$4:$F$5236))+SUMPRODUCT(-('Diário 10º PA'!$E$4:$E$5221='Analítico Cx.'!$B46),-('Diário 10º PA'!$N$4:$N$5221=F$1),('Diário 10º PA'!$F$4:$F$5221))</f>
        <v>0</v>
      </c>
      <c r="G46" s="187">
        <f>SUMPRODUCT(-('Diário 7º PA'!$E$4:$E$5383='Analítico Cx.'!$B46),-('Diário 7º PA'!$O$4:$O$5383=G$1),('Diário 7º PA'!$F$4:$F$5383))+SUMPRODUCT(-('Diário 8º PA'!$E$4:$E$5041='Analítico Cx.'!$B46),-('Diário 8º PA'!$O$4:$O$5041=G$1),('Diário 8º PA'!$F$4:$F$5041))+SUMPRODUCT(-('Diário 9º PA'!$E$4:$E$5236='Analítico Cx.'!$B46),-('Diário 9º PA'!$O$4:$O$5236=G$1),('Diário 9º PA'!$F$4:$F$5236))+SUMPRODUCT(-('Diário 10º PA'!$E$4:$E$5221='Analítico Cx.'!$B46),-('Diário 10º PA'!$N$4:$N$5221=G$1),('Diário 10º PA'!$F$4:$F$5221))</f>
        <v>0</v>
      </c>
      <c r="H46" s="187">
        <f>SUMPRODUCT(-('Diário 7º PA'!$E$4:$E$5383='Analítico Cx.'!$B46),-('Diário 7º PA'!$O$4:$O$5383=H$1),('Diário 7º PA'!$F$4:$F$5383))+SUMPRODUCT(-('Diário 8º PA'!$E$4:$E$5041='Analítico Cx.'!$B46),-('Diário 8º PA'!$O$4:$O$5041=H$1),('Diário 8º PA'!$F$4:$F$5041))+SUMPRODUCT(-('Diário 9º PA'!$E$4:$E$5236='Analítico Cx.'!$B46),-('Diário 9º PA'!$O$4:$O$5236=H$1),('Diário 9º PA'!$F$4:$F$5236))+SUMPRODUCT(-('Diário 10º PA'!$E$4:$E$5221='Analítico Cx.'!$B46),-('Diário 10º PA'!$N$4:$N$5221=H$1),('Diário 10º PA'!$F$4:$F$5221))</f>
        <v>0</v>
      </c>
      <c r="I46" s="187">
        <f>SUMPRODUCT(-('Diário 7º PA'!$E$4:$E$5383='Analítico Cx.'!$B46),-('Diário 7º PA'!$O$4:$O$5383=I$1),('Diário 7º PA'!$F$4:$F$5383))+SUMPRODUCT(-('Diário 8º PA'!$E$4:$E$5041='Analítico Cx.'!$B46),-('Diário 8º PA'!$O$4:$O$5041=I$1),('Diário 8º PA'!$F$4:$F$5041))+SUMPRODUCT(-('Diário 9º PA'!$E$4:$E$5236='Analítico Cx.'!$B46),-('Diário 9º PA'!$O$4:$O$5236=I$1),('Diário 9º PA'!$F$4:$F$5236))+SUMPRODUCT(-('Diário 10º PA'!$E$4:$E$5221='Analítico Cx.'!$B46),-('Diário 10º PA'!$N$4:$N$5221=I$1),('Diário 10º PA'!$F$4:$F$5221))</f>
        <v>0</v>
      </c>
      <c r="J46" s="187">
        <f>SUMPRODUCT(-('Diário 7º PA'!$E$4:$E$5383='Analítico Cx.'!$B46),-('Diário 7º PA'!$O$4:$O$5383=J$1),('Diário 7º PA'!$F$4:$F$5383))+SUMPRODUCT(-('Diário 8º PA'!$E$4:$E$5041='Analítico Cx.'!$B46),-('Diário 8º PA'!$O$4:$O$5041=J$1),('Diário 8º PA'!$F$4:$F$5041))+SUMPRODUCT(-('Diário 9º PA'!$E$4:$E$5236='Analítico Cx.'!$B46),-('Diário 9º PA'!$O$4:$O$5236=J$1),('Diário 9º PA'!$F$4:$F$5236))+SUMPRODUCT(-('Diário 10º PA'!$E$4:$E$5221='Analítico Cx.'!$B46),-('Diário 10º PA'!$N$4:$N$5221=J$1),('Diário 10º PA'!$F$4:$F$5221))</f>
        <v>0</v>
      </c>
      <c r="K46" s="187">
        <f>SUMPRODUCT(-('Diário 7º PA'!$E$4:$E$5383='Analítico Cx.'!$B46),-('Diário 7º PA'!$O$4:$O$5383=K$1),('Diário 7º PA'!$F$4:$F$5383))+SUMPRODUCT(-('Diário 8º PA'!$E$4:$E$5041='Analítico Cx.'!$B46),-('Diário 8º PA'!$O$4:$O$5041=K$1),('Diário 8º PA'!$F$4:$F$5041))+SUMPRODUCT(-('Diário 9º PA'!$E$4:$E$5236='Analítico Cx.'!$B46),-('Diário 9º PA'!$O$4:$O$5236=K$1),('Diário 9º PA'!$F$4:$F$5236))+SUMPRODUCT(-('Diário 10º PA'!$E$4:$E$5221='Analítico Cx.'!$B46),-('Diário 10º PA'!$N$4:$N$5221=K$1),('Diário 10º PA'!$F$4:$F$5221))</f>
        <v>0</v>
      </c>
      <c r="L46" s="187">
        <f>SUMPRODUCT(-('Diário 7º PA'!$E$4:$E$5383='Analítico Cx.'!$B46),-('Diário 7º PA'!$O$4:$O$5383=L$1),('Diário 7º PA'!$F$4:$F$5383))+SUMPRODUCT(-('Diário 8º PA'!$E$4:$E$5041='Analítico Cx.'!$B46),-('Diário 8º PA'!$O$4:$O$5041=L$1),('Diário 8º PA'!$F$4:$F$5041))+SUMPRODUCT(-('Diário 9º PA'!$E$4:$E$5236='Analítico Cx.'!$B46),-('Diário 9º PA'!$O$4:$O$5236=L$1),('Diário 9º PA'!$F$4:$F$5236))+SUMPRODUCT(-('Diário 10º PA'!$E$4:$E$5221='Analítico Cx.'!$B46),-('Diário 10º PA'!$N$4:$N$5221=L$1),('Diário 10º PA'!$F$4:$F$5221))</f>
        <v>0</v>
      </c>
      <c r="M46" s="187">
        <f>SUMPRODUCT(-('Diário 7º PA'!$E$4:$E$5383='Analítico Cx.'!$B46),-('Diário 7º PA'!$O$4:$O$5383=M$1),('Diário 7º PA'!$F$4:$F$5383))+SUMPRODUCT(-('Diário 8º PA'!$E$4:$E$5041='Analítico Cx.'!$B46),-('Diário 8º PA'!$O$4:$O$5041=M$1),('Diário 8º PA'!$F$4:$F$5041))+SUMPRODUCT(-('Diário 9º PA'!$E$4:$E$5236='Analítico Cx.'!$B46),-('Diário 9º PA'!$O$4:$O$5236=M$1),('Diário 9º PA'!$F$4:$F$5236))+SUMPRODUCT(-('Diário 10º PA'!$E$4:$E$5221='Analítico Cx.'!$B46),-('Diário 10º PA'!$N$4:$N$5221=M$1),('Diário 10º PA'!$F$4:$F$5221))</f>
        <v>0</v>
      </c>
      <c r="N46" s="187">
        <f>SUMPRODUCT(-('Diário 7º PA'!$E$4:$E$5383='Analítico Cx.'!$B46),-('Diário 7º PA'!$O$4:$O$5383=N$1),('Diário 7º PA'!$F$4:$F$5383))+SUMPRODUCT(-('Diário 8º PA'!$E$4:$E$5041='Analítico Cx.'!$B46),-('Diário 8º PA'!$O$4:$O$5041=N$1),('Diário 8º PA'!$F$4:$F$5041))+SUMPRODUCT(-('Diário 9º PA'!$E$4:$E$5236='Analítico Cx.'!$B46),-('Diário 9º PA'!$O$4:$O$5236=N$1),('Diário 9º PA'!$F$4:$F$5236))+SUMPRODUCT(-('Diário 10º PA'!$E$4:$E$5221='Analítico Cx.'!$B46),-('Diário 10º PA'!$N$4:$N$5221=N$1),('Diário 10º PA'!$F$4:$F$5221))</f>
        <v>0</v>
      </c>
      <c r="O46" s="188">
        <f t="shared" si="9"/>
        <v>0</v>
      </c>
      <c r="P46" s="172">
        <f t="shared" si="8"/>
        <v>0</v>
      </c>
    </row>
    <row r="47" spans="1:16" ht="23.25" customHeight="1" x14ac:dyDescent="0.2">
      <c r="A47" s="63" t="s">
        <v>241</v>
      </c>
      <c r="B47" s="62" t="s">
        <v>170</v>
      </c>
      <c r="C47" s="187">
        <f>SUMPRODUCT(-('Diário 7º PA'!$E$4:$E$5383='Analítico Cx.'!$B47),-('Diário 7º PA'!$O$4:$O$5383=C$1),('Diário 7º PA'!$F$4:$F$5383))+SUMPRODUCT(-('Diário 8º PA'!$E$4:$E$5041='Analítico Cx.'!$B47),-('Diário 8º PA'!$O$4:$O$5041=C$1),('Diário 8º PA'!$F$4:$F$5041))+SUMPRODUCT(-('Diário 9º PA'!$E$4:$E$5236='Analítico Cx.'!$B47),-('Diário 9º PA'!$O$4:$O$5236=C$1),('Diário 9º PA'!$F$4:$F$5236))+SUMPRODUCT(-('Diário 10º PA'!$E$4:$E$5221='Analítico Cx.'!$B47),-('Diário 10º PA'!$N$4:$N$5221=C$1),('Diário 10º PA'!$F$4:$F$5221))</f>
        <v>46025.3</v>
      </c>
      <c r="D47" s="187">
        <f>SUMPRODUCT(-('Diário 7º PA'!$E$4:$E$5383='Analítico Cx.'!$B47),-('Diário 7º PA'!$O$4:$O$5383=D$1),('Diário 7º PA'!$F$4:$F$5383))+SUMPRODUCT(-('Diário 8º PA'!$E$4:$E$5041='Analítico Cx.'!$B47),-('Diário 8º PA'!$O$4:$O$5041=D$1),('Diário 8º PA'!$F$4:$F$5041))+SUMPRODUCT(-('Diário 9º PA'!$E$4:$E$5236='Analítico Cx.'!$B47),-('Diário 9º PA'!$O$4:$O$5236=D$1),('Diário 9º PA'!$F$4:$F$5236))+SUMPRODUCT(-('Diário 10º PA'!$E$4:$E$5221='Analítico Cx.'!$B47),-('Diário 10º PA'!$N$4:$N$5221=D$1),('Diário 10º PA'!$F$4:$F$5221))</f>
        <v>49677.49</v>
      </c>
      <c r="E47" s="187">
        <f>SUMPRODUCT(-('Diário 7º PA'!$E$4:$E$5383='Analítico Cx.'!$B47),-('Diário 7º PA'!$O$4:$O$5383=E$1),('Diário 7º PA'!$F$4:$F$5383))+SUMPRODUCT(-('Diário 8º PA'!$E$4:$E$5041='Analítico Cx.'!$B47),-('Diário 8º PA'!$O$4:$O$5041=E$1),('Diário 8º PA'!$F$4:$F$5041))+SUMPRODUCT(-('Diário 9º PA'!$E$4:$E$5236='Analítico Cx.'!$B47),-('Diário 9º PA'!$O$4:$O$5236=E$1),('Diário 9º PA'!$F$4:$F$5236))+SUMPRODUCT(-('Diário 10º PA'!$E$4:$E$5221='Analítico Cx.'!$B47),-('Diário 10º PA'!$N$4:$N$5221=E$1),('Diário 10º PA'!$F$4:$F$5221))</f>
        <v>50596.460000000006</v>
      </c>
      <c r="F47" s="187">
        <f>SUMPRODUCT(-('Diário 7º PA'!$E$4:$E$5383='Analítico Cx.'!$B47),-('Diário 7º PA'!$O$4:$O$5383=F$1),('Diário 7º PA'!$F$4:$F$5383))+SUMPRODUCT(-('Diário 8º PA'!$E$4:$E$5041='Analítico Cx.'!$B47),-('Diário 8º PA'!$O$4:$O$5041=F$1),('Diário 8º PA'!$F$4:$F$5041))+SUMPRODUCT(-('Diário 9º PA'!$E$4:$E$5236='Analítico Cx.'!$B47),-('Diário 9º PA'!$O$4:$O$5236=F$1),('Diário 9º PA'!$F$4:$F$5236))+SUMPRODUCT(-('Diário 10º PA'!$E$4:$E$5221='Analítico Cx.'!$B47),-('Diário 10º PA'!$N$4:$N$5221=F$1),('Diário 10º PA'!$F$4:$F$5221))</f>
        <v>50525.61</v>
      </c>
      <c r="G47" s="187">
        <f>SUMPRODUCT(-('Diário 7º PA'!$E$4:$E$5383='Analítico Cx.'!$B47),-('Diário 7º PA'!$O$4:$O$5383=G$1),('Diário 7º PA'!$F$4:$F$5383))+SUMPRODUCT(-('Diário 8º PA'!$E$4:$E$5041='Analítico Cx.'!$B47),-('Diário 8º PA'!$O$4:$O$5041=G$1),('Diário 8º PA'!$F$4:$F$5041))+SUMPRODUCT(-('Diário 9º PA'!$E$4:$E$5236='Analítico Cx.'!$B47),-('Diário 9º PA'!$O$4:$O$5236=G$1),('Diário 9º PA'!$F$4:$F$5236))+SUMPRODUCT(-('Diário 10º PA'!$E$4:$E$5221='Analítico Cx.'!$B47),-('Diário 10º PA'!$N$4:$N$5221=G$1),('Diário 10º PA'!$F$4:$F$5221))</f>
        <v>51316.729999999996</v>
      </c>
      <c r="H47" s="187">
        <f>SUMPRODUCT(-('Diário 7º PA'!$E$4:$E$5383='Analítico Cx.'!$B47),-('Diário 7º PA'!$O$4:$O$5383=H$1),('Diário 7º PA'!$F$4:$F$5383))+SUMPRODUCT(-('Diário 8º PA'!$E$4:$E$5041='Analítico Cx.'!$B47),-('Diário 8º PA'!$O$4:$O$5041=H$1),('Diário 8º PA'!$F$4:$F$5041))+SUMPRODUCT(-('Diário 9º PA'!$E$4:$E$5236='Analítico Cx.'!$B47),-('Diário 9º PA'!$O$4:$O$5236=H$1),('Diário 9º PA'!$F$4:$F$5236))+SUMPRODUCT(-('Diário 10º PA'!$E$4:$E$5221='Analítico Cx.'!$B47),-('Diário 10º PA'!$N$4:$N$5221=H$1),('Diário 10º PA'!$F$4:$F$5221))</f>
        <v>51620.32</v>
      </c>
      <c r="I47" s="187">
        <f>SUMPRODUCT(-('Diário 7º PA'!$E$4:$E$5383='Analítico Cx.'!$B47),-('Diário 7º PA'!$O$4:$O$5383=I$1),('Diário 7º PA'!$F$4:$F$5383))+SUMPRODUCT(-('Diário 8º PA'!$E$4:$E$5041='Analítico Cx.'!$B47),-('Diário 8º PA'!$O$4:$O$5041=I$1),('Diário 8º PA'!$F$4:$F$5041))+SUMPRODUCT(-('Diário 9º PA'!$E$4:$E$5236='Analítico Cx.'!$B47),-('Diário 9º PA'!$O$4:$O$5236=I$1),('Diário 9º PA'!$F$4:$F$5236))+SUMPRODUCT(-('Diário 10º PA'!$E$4:$E$5221='Analítico Cx.'!$B47),-('Diário 10º PA'!$N$4:$N$5221=I$1),('Diário 10º PA'!$F$4:$F$5221))</f>
        <v>51920.49</v>
      </c>
      <c r="J47" s="187">
        <f>SUMPRODUCT(-('Diário 7º PA'!$E$4:$E$5383='Analítico Cx.'!$B47),-('Diário 7º PA'!$O$4:$O$5383=J$1),('Diário 7º PA'!$F$4:$F$5383))+SUMPRODUCT(-('Diário 8º PA'!$E$4:$E$5041='Analítico Cx.'!$B47),-('Diário 8º PA'!$O$4:$O$5041=J$1),('Diário 8º PA'!$F$4:$F$5041))+SUMPRODUCT(-('Diário 9º PA'!$E$4:$E$5236='Analítico Cx.'!$B47),-('Diário 9º PA'!$O$4:$O$5236=J$1),('Diário 9º PA'!$F$4:$F$5236))+SUMPRODUCT(-('Diário 10º PA'!$E$4:$E$5221='Analítico Cx.'!$B47),-('Diário 10º PA'!$N$4:$N$5221=J$1),('Diário 10º PA'!$F$4:$F$5221))</f>
        <v>52475.820000000007</v>
      </c>
      <c r="K47" s="187">
        <f>SUMPRODUCT(-('Diário 7º PA'!$E$4:$E$5383='Analítico Cx.'!$B47),-('Diário 7º PA'!$O$4:$O$5383=K$1),('Diário 7º PA'!$F$4:$F$5383))+SUMPRODUCT(-('Diário 8º PA'!$E$4:$E$5041='Analítico Cx.'!$B47),-('Diário 8º PA'!$O$4:$O$5041=K$1),('Diário 8º PA'!$F$4:$F$5041))+SUMPRODUCT(-('Diário 9º PA'!$E$4:$E$5236='Analítico Cx.'!$B47),-('Diário 9º PA'!$O$4:$O$5236=K$1),('Diário 9º PA'!$F$4:$F$5236))+SUMPRODUCT(-('Diário 10º PA'!$E$4:$E$5221='Analítico Cx.'!$B47),-('Diário 10º PA'!$N$4:$N$5221=K$1),('Diário 10º PA'!$F$4:$F$5221))</f>
        <v>52867.810000000005</v>
      </c>
      <c r="L47" s="187">
        <f>SUMPRODUCT(-('Diário 7º PA'!$E$4:$E$5383='Analítico Cx.'!$B47),-('Diário 7º PA'!$O$4:$O$5383=L$1),('Diário 7º PA'!$F$4:$F$5383))+SUMPRODUCT(-('Diário 8º PA'!$E$4:$E$5041='Analítico Cx.'!$B47),-('Diário 8º PA'!$O$4:$O$5041=L$1),('Diário 8º PA'!$F$4:$F$5041))+SUMPRODUCT(-('Diário 9º PA'!$E$4:$E$5236='Analítico Cx.'!$B47),-('Diário 9º PA'!$O$4:$O$5236=L$1),('Diário 9º PA'!$F$4:$F$5236))+SUMPRODUCT(-('Diário 10º PA'!$E$4:$E$5221='Analítico Cx.'!$B47),-('Diário 10º PA'!$N$4:$N$5221=L$1),('Diário 10º PA'!$F$4:$F$5221))</f>
        <v>53548.37</v>
      </c>
      <c r="M47" s="187">
        <f>SUMPRODUCT(-('Diário 7º PA'!$E$4:$E$5383='Analítico Cx.'!$B47),-('Diário 7º PA'!$O$4:$O$5383=M$1),('Diário 7º PA'!$F$4:$F$5383))+SUMPRODUCT(-('Diário 8º PA'!$E$4:$E$5041='Analítico Cx.'!$B47),-('Diário 8º PA'!$O$4:$O$5041=M$1),('Diário 8º PA'!$F$4:$F$5041))+SUMPRODUCT(-('Diário 9º PA'!$E$4:$E$5236='Analítico Cx.'!$B47),-('Diário 9º PA'!$O$4:$O$5236=M$1),('Diário 9º PA'!$F$4:$F$5236))+SUMPRODUCT(-('Diário 10º PA'!$E$4:$E$5221='Analítico Cx.'!$B47),-('Diário 10º PA'!$N$4:$N$5221=M$1),('Diário 10º PA'!$F$4:$F$5221))</f>
        <v>19660.070000000003</v>
      </c>
      <c r="N47" s="187">
        <f>SUMPRODUCT(-('Diário 7º PA'!$E$4:$E$5383='Analítico Cx.'!$B47),-('Diário 7º PA'!$O$4:$O$5383=N$1),('Diário 7º PA'!$F$4:$F$5383))+SUMPRODUCT(-('Diário 8º PA'!$E$4:$E$5041='Analítico Cx.'!$B47),-('Diário 8º PA'!$O$4:$O$5041=N$1),('Diário 8º PA'!$F$4:$F$5041))+SUMPRODUCT(-('Diário 9º PA'!$E$4:$E$5236='Analítico Cx.'!$B47),-('Diário 9º PA'!$O$4:$O$5236=N$1),('Diário 9º PA'!$F$4:$F$5236))+SUMPRODUCT(-('Diário 10º PA'!$E$4:$E$5221='Analítico Cx.'!$B47),-('Diário 10º PA'!$N$4:$N$5221=N$1),('Diário 10º PA'!$F$4:$F$5221))</f>
        <v>0</v>
      </c>
      <c r="O47" s="188">
        <f t="shared" ref="O47:O48" si="10">SUM(C47:N47)</f>
        <v>530234.47</v>
      </c>
      <c r="P47" s="172">
        <f t="shared" si="8"/>
        <v>7.0962692606008669E-3</v>
      </c>
    </row>
    <row r="48" spans="1:16" s="34" customFormat="1" ht="23.25" customHeight="1" x14ac:dyDescent="0.2">
      <c r="A48" s="63" t="s">
        <v>442</v>
      </c>
      <c r="B48" s="61" t="s">
        <v>289</v>
      </c>
      <c r="C48" s="187">
        <f>SUMPRODUCT(-('Diário 7º PA'!$E$4:$E$5383='Analítico Cx.'!$B48),-('Diário 7º PA'!$O$4:$O$5383=C$1),('Diário 7º PA'!$F$4:$F$5383))+SUMPRODUCT(-('Diário 8º PA'!$E$4:$E$5041='Analítico Cx.'!$B48),-('Diário 8º PA'!$O$4:$O$5041=C$1),('Diário 8º PA'!$F$4:$F$5041))+SUMPRODUCT(-('Diário 9º PA'!$E$4:$E$5236='Analítico Cx.'!$B48),-('Diário 9º PA'!$O$4:$O$5236=C$1),('Diário 9º PA'!$F$4:$F$5236))+SUMPRODUCT(-('Diário 10º PA'!$E$4:$E$5221='Analítico Cx.'!$B48),-('Diário 10º PA'!$N$4:$N$5221=C$1),('Diário 10º PA'!$F$4:$F$5221))</f>
        <v>0</v>
      </c>
      <c r="D48" s="187">
        <f>SUMPRODUCT(-('Diário 7º PA'!$E$4:$E$5383='Analítico Cx.'!$B48),-('Diário 7º PA'!$O$4:$O$5383=D$1),('Diário 7º PA'!$F$4:$F$5383))+SUMPRODUCT(-('Diário 8º PA'!$E$4:$E$5041='Analítico Cx.'!$B48),-('Diário 8º PA'!$O$4:$O$5041=D$1),('Diário 8º PA'!$F$4:$F$5041))+SUMPRODUCT(-('Diário 9º PA'!$E$4:$E$5236='Analítico Cx.'!$B48),-('Diário 9º PA'!$O$4:$O$5236=D$1),('Diário 9º PA'!$F$4:$F$5236))+SUMPRODUCT(-('Diário 10º PA'!$E$4:$E$5221='Analítico Cx.'!$B48),-('Diário 10º PA'!$N$4:$N$5221=D$1),('Diário 10º PA'!$F$4:$F$5221))</f>
        <v>0</v>
      </c>
      <c r="E48" s="187">
        <f>SUMPRODUCT(-('Diário 7º PA'!$E$4:$E$5383='Analítico Cx.'!$B48),-('Diário 7º PA'!$O$4:$O$5383=E$1),('Diário 7º PA'!$F$4:$F$5383))+SUMPRODUCT(-('Diário 8º PA'!$E$4:$E$5041='Analítico Cx.'!$B48),-('Diário 8º PA'!$O$4:$O$5041=E$1),('Diário 8º PA'!$F$4:$F$5041))+SUMPRODUCT(-('Diário 9º PA'!$E$4:$E$5236='Analítico Cx.'!$B48),-('Diário 9º PA'!$O$4:$O$5236=E$1),('Diário 9º PA'!$F$4:$F$5236))+SUMPRODUCT(-('Diário 10º PA'!$E$4:$E$5221='Analítico Cx.'!$B48),-('Diário 10º PA'!$N$4:$N$5221=E$1),('Diário 10º PA'!$F$4:$F$5221))</f>
        <v>0</v>
      </c>
      <c r="F48" s="187">
        <f>SUMPRODUCT(-('Diário 7º PA'!$E$4:$E$5383='Analítico Cx.'!$B48),-('Diário 7º PA'!$O$4:$O$5383=F$1),('Diário 7º PA'!$F$4:$F$5383))+SUMPRODUCT(-('Diário 8º PA'!$E$4:$E$5041='Analítico Cx.'!$B48),-('Diário 8º PA'!$O$4:$O$5041=F$1),('Diário 8º PA'!$F$4:$F$5041))+SUMPRODUCT(-('Diário 9º PA'!$E$4:$E$5236='Analítico Cx.'!$B48),-('Diário 9º PA'!$O$4:$O$5236=F$1),('Diário 9º PA'!$F$4:$F$5236))+SUMPRODUCT(-('Diário 10º PA'!$E$4:$E$5221='Analítico Cx.'!$B48),-('Diário 10º PA'!$N$4:$N$5221=F$1),('Diário 10º PA'!$F$4:$F$5221))</f>
        <v>0</v>
      </c>
      <c r="G48" s="187">
        <f>SUMPRODUCT(-('Diário 7º PA'!$E$4:$E$5383='Analítico Cx.'!$B48),-('Diário 7º PA'!$O$4:$O$5383=G$1),('Diário 7º PA'!$F$4:$F$5383))+SUMPRODUCT(-('Diário 8º PA'!$E$4:$E$5041='Analítico Cx.'!$B48),-('Diário 8º PA'!$O$4:$O$5041=G$1),('Diário 8º PA'!$F$4:$F$5041))+SUMPRODUCT(-('Diário 9º PA'!$E$4:$E$5236='Analítico Cx.'!$B48),-('Diário 9º PA'!$O$4:$O$5236=G$1),('Diário 9º PA'!$F$4:$F$5236))+SUMPRODUCT(-('Diário 10º PA'!$E$4:$E$5221='Analítico Cx.'!$B48),-('Diário 10º PA'!$N$4:$N$5221=G$1),('Diário 10º PA'!$F$4:$F$5221))</f>
        <v>0</v>
      </c>
      <c r="H48" s="187">
        <f>SUMPRODUCT(-('Diário 7º PA'!$E$4:$E$5383='Analítico Cx.'!$B48),-('Diário 7º PA'!$O$4:$O$5383=H$1),('Diário 7º PA'!$F$4:$F$5383))+SUMPRODUCT(-('Diário 8º PA'!$E$4:$E$5041='Analítico Cx.'!$B48),-('Diário 8º PA'!$O$4:$O$5041=H$1),('Diário 8º PA'!$F$4:$F$5041))+SUMPRODUCT(-('Diário 9º PA'!$E$4:$E$5236='Analítico Cx.'!$B48),-('Diário 9º PA'!$O$4:$O$5236=H$1),('Diário 9º PA'!$F$4:$F$5236))+SUMPRODUCT(-('Diário 10º PA'!$E$4:$E$5221='Analítico Cx.'!$B48),-('Diário 10º PA'!$N$4:$N$5221=H$1),('Diário 10º PA'!$F$4:$F$5221))</f>
        <v>0</v>
      </c>
      <c r="I48" s="187">
        <f>SUMPRODUCT(-('Diário 7º PA'!$E$4:$E$5383='Analítico Cx.'!$B48),-('Diário 7º PA'!$O$4:$O$5383=I$1),('Diário 7º PA'!$F$4:$F$5383))+SUMPRODUCT(-('Diário 8º PA'!$E$4:$E$5041='Analítico Cx.'!$B48),-('Diário 8º PA'!$O$4:$O$5041=I$1),('Diário 8º PA'!$F$4:$F$5041))+SUMPRODUCT(-('Diário 9º PA'!$E$4:$E$5236='Analítico Cx.'!$B48),-('Diário 9º PA'!$O$4:$O$5236=I$1),('Diário 9º PA'!$F$4:$F$5236))+SUMPRODUCT(-('Diário 10º PA'!$E$4:$E$5221='Analítico Cx.'!$B48),-('Diário 10º PA'!$N$4:$N$5221=I$1),('Diário 10º PA'!$F$4:$F$5221))</f>
        <v>0</v>
      </c>
      <c r="J48" s="187">
        <f>SUMPRODUCT(-('Diário 7º PA'!$E$4:$E$5383='Analítico Cx.'!$B48),-('Diário 7º PA'!$O$4:$O$5383=J$1),('Diário 7º PA'!$F$4:$F$5383))+SUMPRODUCT(-('Diário 8º PA'!$E$4:$E$5041='Analítico Cx.'!$B48),-('Diário 8º PA'!$O$4:$O$5041=J$1),('Diário 8º PA'!$F$4:$F$5041))+SUMPRODUCT(-('Diário 9º PA'!$E$4:$E$5236='Analítico Cx.'!$B48),-('Diário 9º PA'!$O$4:$O$5236=J$1),('Diário 9º PA'!$F$4:$F$5236))+SUMPRODUCT(-('Diário 10º PA'!$E$4:$E$5221='Analítico Cx.'!$B48),-('Diário 10º PA'!$N$4:$N$5221=J$1),('Diário 10º PA'!$F$4:$F$5221))</f>
        <v>0</v>
      </c>
      <c r="K48" s="187">
        <f>SUMPRODUCT(-('Diário 7º PA'!$E$4:$E$5383='Analítico Cx.'!$B48),-('Diário 7º PA'!$O$4:$O$5383=K$1),('Diário 7º PA'!$F$4:$F$5383))+SUMPRODUCT(-('Diário 8º PA'!$E$4:$E$5041='Analítico Cx.'!$B48),-('Diário 8º PA'!$O$4:$O$5041=K$1),('Diário 8º PA'!$F$4:$F$5041))+SUMPRODUCT(-('Diário 9º PA'!$E$4:$E$5236='Analítico Cx.'!$B48),-('Diário 9º PA'!$O$4:$O$5236=K$1),('Diário 9º PA'!$F$4:$F$5236))+SUMPRODUCT(-('Diário 10º PA'!$E$4:$E$5221='Analítico Cx.'!$B48),-('Diário 10º PA'!$N$4:$N$5221=K$1),('Diário 10º PA'!$F$4:$F$5221))</f>
        <v>0</v>
      </c>
      <c r="L48" s="187">
        <f>SUMPRODUCT(-('Diário 7º PA'!$E$4:$E$5383='Analítico Cx.'!$B48),-('Diário 7º PA'!$O$4:$O$5383=L$1),('Diário 7º PA'!$F$4:$F$5383))+SUMPRODUCT(-('Diário 8º PA'!$E$4:$E$5041='Analítico Cx.'!$B48),-('Diário 8º PA'!$O$4:$O$5041=L$1),('Diário 8º PA'!$F$4:$F$5041))+SUMPRODUCT(-('Diário 9º PA'!$E$4:$E$5236='Analítico Cx.'!$B48),-('Diário 9º PA'!$O$4:$O$5236=L$1),('Diário 9º PA'!$F$4:$F$5236))+SUMPRODUCT(-('Diário 10º PA'!$E$4:$E$5221='Analítico Cx.'!$B48),-('Diário 10º PA'!$N$4:$N$5221=L$1),('Diário 10º PA'!$F$4:$F$5221))</f>
        <v>0</v>
      </c>
      <c r="M48" s="187">
        <f>SUMPRODUCT(-('Diário 7º PA'!$E$4:$E$5383='Analítico Cx.'!$B48),-('Diário 7º PA'!$O$4:$O$5383=M$1),('Diário 7º PA'!$F$4:$F$5383))+SUMPRODUCT(-('Diário 8º PA'!$E$4:$E$5041='Analítico Cx.'!$B48),-('Diário 8º PA'!$O$4:$O$5041=M$1),('Diário 8º PA'!$F$4:$F$5041))+SUMPRODUCT(-('Diário 9º PA'!$E$4:$E$5236='Analítico Cx.'!$B48),-('Diário 9º PA'!$O$4:$O$5236=M$1),('Diário 9º PA'!$F$4:$F$5236))+SUMPRODUCT(-('Diário 10º PA'!$E$4:$E$5221='Analítico Cx.'!$B48),-('Diário 10º PA'!$N$4:$N$5221=M$1),('Diário 10º PA'!$F$4:$F$5221))</f>
        <v>0</v>
      </c>
      <c r="N48" s="187">
        <f>SUMPRODUCT(-('Diário 7º PA'!$E$4:$E$5383='Analítico Cx.'!$B48),-('Diário 7º PA'!$O$4:$O$5383=N$1),('Diário 7º PA'!$F$4:$F$5383))+SUMPRODUCT(-('Diário 8º PA'!$E$4:$E$5041='Analítico Cx.'!$B48),-('Diário 8º PA'!$O$4:$O$5041=N$1),('Diário 8º PA'!$F$4:$F$5041))+SUMPRODUCT(-('Diário 9º PA'!$E$4:$E$5236='Analítico Cx.'!$B48),-('Diário 9º PA'!$O$4:$O$5236=N$1),('Diário 9º PA'!$F$4:$F$5236))+SUMPRODUCT(-('Diário 10º PA'!$E$4:$E$5221='Analítico Cx.'!$B48),-('Diário 10º PA'!$N$4:$N$5221=N$1),('Diário 10º PA'!$F$4:$F$5221))</f>
        <v>0</v>
      </c>
      <c r="O48" s="188">
        <f t="shared" si="10"/>
        <v>0</v>
      </c>
      <c r="P48" s="172">
        <f t="shared" si="8"/>
        <v>0</v>
      </c>
    </row>
    <row r="49" spans="1:16" ht="23.25" customHeight="1" x14ac:dyDescent="0.2">
      <c r="A49" s="23"/>
      <c r="B49" s="24" t="s">
        <v>111</v>
      </c>
      <c r="C49" s="190">
        <f t="shared" ref="C49:O49" si="11">SUBTOTAL(109,C37:C48)</f>
        <v>792451.07000000018</v>
      </c>
      <c r="D49" s="190">
        <f t="shared" si="11"/>
        <v>745451.35</v>
      </c>
      <c r="E49" s="190">
        <f t="shared" si="11"/>
        <v>834719.41000000015</v>
      </c>
      <c r="F49" s="190">
        <f t="shared" si="11"/>
        <v>748713.97</v>
      </c>
      <c r="G49" s="190">
        <f t="shared" si="11"/>
        <v>795506.47</v>
      </c>
      <c r="H49" s="190">
        <f t="shared" si="11"/>
        <v>971232.00999999989</v>
      </c>
      <c r="I49" s="190">
        <f t="shared" si="11"/>
        <v>968593.04000000027</v>
      </c>
      <c r="J49" s="190">
        <f t="shared" si="11"/>
        <v>867561.51</v>
      </c>
      <c r="K49" s="190">
        <f t="shared" si="11"/>
        <v>1086106.1200000001</v>
      </c>
      <c r="L49" s="190">
        <f t="shared" si="11"/>
        <v>1066005.31</v>
      </c>
      <c r="M49" s="190">
        <f t="shared" si="11"/>
        <v>2153860.3899999997</v>
      </c>
      <c r="N49" s="190">
        <f t="shared" si="11"/>
        <v>2407988.1999999997</v>
      </c>
      <c r="O49" s="190">
        <f t="shared" si="11"/>
        <v>13438188.85</v>
      </c>
      <c r="P49" s="177">
        <f t="shared" si="8"/>
        <v>0.17984686369862812</v>
      </c>
    </row>
    <row r="50" spans="1:16" ht="23.25" customHeight="1" x14ac:dyDescent="0.2">
      <c r="A50" s="21" t="s">
        <v>14</v>
      </c>
      <c r="B50" s="33" t="s">
        <v>36</v>
      </c>
      <c r="C50" s="191"/>
      <c r="D50" s="191"/>
      <c r="E50" s="191"/>
      <c r="F50" s="191"/>
      <c r="G50" s="191"/>
      <c r="H50" s="191"/>
      <c r="I50" s="191"/>
      <c r="J50" s="191"/>
      <c r="K50" s="191"/>
      <c r="L50" s="191"/>
      <c r="M50" s="191"/>
      <c r="N50" s="191"/>
      <c r="O50" s="191"/>
      <c r="P50" s="172">
        <f t="shared" si="8"/>
        <v>0</v>
      </c>
    </row>
    <row r="51" spans="1:16" ht="23.25" customHeight="1" x14ac:dyDescent="0.2">
      <c r="A51" s="64" t="s">
        <v>106</v>
      </c>
      <c r="B51" s="62" t="s">
        <v>158</v>
      </c>
      <c r="C51" s="187">
        <f>SUMPRODUCT(-('Diário 7º PA'!$E$4:$E$5383='Analítico Cx.'!$B51),-('Diário 7º PA'!$O$4:$O$5383=C$1),('Diário 7º PA'!$F$4:$F$5383))+SUMPRODUCT(-('Diário 8º PA'!$E$4:$E$5041='Analítico Cx.'!$B51),-('Diário 8º PA'!$O$4:$O$5041=C$1),('Diário 8º PA'!$F$4:$F$5041))+SUMPRODUCT(-('Diário 9º PA'!$E$4:$E$5236='Analítico Cx.'!$B51),-('Diário 9º PA'!$O$4:$O$5236=C$1),('Diário 9º PA'!$F$4:$F$5236))+SUMPRODUCT(-('Diário 10º PA'!$E$4:$E$5221='Analítico Cx.'!$B51),-('Diário 10º PA'!$N$4:$N$5221=C$1),('Diário 10º PA'!$F$4:$F$5221))</f>
        <v>87510.34</v>
      </c>
      <c r="D51" s="187">
        <f>SUMPRODUCT(-('Diário 7º PA'!$E$4:$E$5383='Analítico Cx.'!$B51),-('Diário 7º PA'!$O$4:$O$5383=D$1),('Diário 7º PA'!$F$4:$F$5383))+SUMPRODUCT(-('Diário 8º PA'!$E$4:$E$5041='Analítico Cx.'!$B51),-('Diário 8º PA'!$O$4:$O$5041=D$1),('Diário 8º PA'!$F$4:$F$5041))+SUMPRODUCT(-('Diário 9º PA'!$E$4:$E$5236='Analítico Cx.'!$B51),-('Diário 9º PA'!$O$4:$O$5236=D$1),('Diário 9º PA'!$F$4:$F$5236))+SUMPRODUCT(-('Diário 10º PA'!$E$4:$E$5221='Analítico Cx.'!$B51),-('Diário 10º PA'!$N$4:$N$5221=D$1),('Diário 10º PA'!$F$4:$F$5221))</f>
        <v>103201.74</v>
      </c>
      <c r="E51" s="187">
        <f>SUMPRODUCT(-('Diário 7º PA'!$E$4:$E$5383='Analítico Cx.'!$B51),-('Diário 7º PA'!$O$4:$O$5383=E$1),('Diário 7º PA'!$F$4:$F$5383))+SUMPRODUCT(-('Diário 8º PA'!$E$4:$E$5041='Analítico Cx.'!$B51),-('Diário 8º PA'!$O$4:$O$5041=E$1),('Diário 8º PA'!$F$4:$F$5041))+SUMPRODUCT(-('Diário 9º PA'!$E$4:$E$5236='Analítico Cx.'!$B51),-('Diário 9º PA'!$O$4:$O$5236=E$1),('Diário 9º PA'!$F$4:$F$5236))+SUMPRODUCT(-('Diário 10º PA'!$E$4:$E$5221='Analítico Cx.'!$B51),-('Diário 10º PA'!$N$4:$N$5221=E$1),('Diário 10º PA'!$F$4:$F$5221))</f>
        <v>89866.74000000002</v>
      </c>
      <c r="F51" s="187">
        <f>SUMPRODUCT(-('Diário 7º PA'!$E$4:$E$5383='Analítico Cx.'!$B51),-('Diário 7º PA'!$O$4:$O$5383=F$1),('Diário 7º PA'!$F$4:$F$5383))+SUMPRODUCT(-('Diário 8º PA'!$E$4:$E$5041='Analítico Cx.'!$B51),-('Diário 8º PA'!$O$4:$O$5041=F$1),('Diário 8º PA'!$F$4:$F$5041))+SUMPRODUCT(-('Diário 9º PA'!$E$4:$E$5236='Analítico Cx.'!$B51),-('Diário 9º PA'!$O$4:$O$5236=F$1),('Diário 9º PA'!$F$4:$F$5236))+SUMPRODUCT(-('Diário 10º PA'!$E$4:$E$5221='Analítico Cx.'!$B51),-('Diário 10º PA'!$N$4:$N$5221=F$1),('Diário 10º PA'!$F$4:$F$5221))</f>
        <v>104016.75000000001</v>
      </c>
      <c r="G51" s="187">
        <f>SUMPRODUCT(-('Diário 7º PA'!$E$4:$E$5383='Analítico Cx.'!$B51),-('Diário 7º PA'!$O$4:$O$5383=G$1),('Diário 7º PA'!$F$4:$F$5383))+SUMPRODUCT(-('Diário 8º PA'!$E$4:$E$5041='Analítico Cx.'!$B51),-('Diário 8º PA'!$O$4:$O$5041=G$1),('Diário 8º PA'!$F$4:$F$5041))+SUMPRODUCT(-('Diário 9º PA'!$E$4:$E$5236='Analítico Cx.'!$B51),-('Diário 9º PA'!$O$4:$O$5236=G$1),('Diário 9º PA'!$F$4:$F$5236))+SUMPRODUCT(-('Diário 10º PA'!$E$4:$E$5221='Analítico Cx.'!$B51),-('Diário 10º PA'!$N$4:$N$5221=G$1),('Diário 10º PA'!$F$4:$F$5221))</f>
        <v>120131.98000000001</v>
      </c>
      <c r="H51" s="187">
        <f>SUMPRODUCT(-('Diário 7º PA'!$E$4:$E$5383='Analítico Cx.'!$B51),-('Diário 7º PA'!$O$4:$O$5383=H$1),('Diário 7º PA'!$F$4:$F$5383))+SUMPRODUCT(-('Diário 8º PA'!$E$4:$E$5041='Analítico Cx.'!$B51),-('Diário 8º PA'!$O$4:$O$5041=H$1),('Diário 8º PA'!$F$4:$F$5041))+SUMPRODUCT(-('Diário 9º PA'!$E$4:$E$5236='Analítico Cx.'!$B51),-('Diário 9º PA'!$O$4:$O$5236=H$1),('Diário 9º PA'!$F$4:$F$5236))+SUMPRODUCT(-('Diário 10º PA'!$E$4:$E$5221='Analítico Cx.'!$B51),-('Diário 10º PA'!$N$4:$N$5221=H$1),('Diário 10º PA'!$F$4:$F$5221))</f>
        <v>107663.90999999999</v>
      </c>
      <c r="I51" s="187">
        <f>SUMPRODUCT(-('Diário 7º PA'!$E$4:$E$5383='Analítico Cx.'!$B51),-('Diário 7º PA'!$O$4:$O$5383=I$1),('Diário 7º PA'!$F$4:$F$5383))+SUMPRODUCT(-('Diário 8º PA'!$E$4:$E$5041='Analítico Cx.'!$B51),-('Diário 8º PA'!$O$4:$O$5041=I$1),('Diário 8º PA'!$F$4:$F$5041))+SUMPRODUCT(-('Diário 9º PA'!$E$4:$E$5236='Analítico Cx.'!$B51),-('Diário 9º PA'!$O$4:$O$5236=I$1),('Diário 9º PA'!$F$4:$F$5236))+SUMPRODUCT(-('Diário 10º PA'!$E$4:$E$5221='Analítico Cx.'!$B51),-('Diário 10º PA'!$N$4:$N$5221=I$1),('Diário 10º PA'!$F$4:$F$5221))</f>
        <v>44174.15</v>
      </c>
      <c r="J51" s="187">
        <f>SUMPRODUCT(-('Diário 7º PA'!$E$4:$E$5383='Analítico Cx.'!$B51),-('Diário 7º PA'!$O$4:$O$5383=J$1),('Diário 7º PA'!$F$4:$F$5383))+SUMPRODUCT(-('Diário 8º PA'!$E$4:$E$5041='Analítico Cx.'!$B51),-('Diário 8º PA'!$O$4:$O$5041=J$1),('Diário 8º PA'!$F$4:$F$5041))+SUMPRODUCT(-('Diário 9º PA'!$E$4:$E$5236='Analítico Cx.'!$B51),-('Diário 9º PA'!$O$4:$O$5236=J$1),('Diário 9º PA'!$F$4:$F$5236))+SUMPRODUCT(-('Diário 10º PA'!$E$4:$E$5221='Analítico Cx.'!$B51),-('Diário 10º PA'!$N$4:$N$5221=J$1),('Diário 10º PA'!$F$4:$F$5221))</f>
        <v>47222.509999999995</v>
      </c>
      <c r="K51" s="187">
        <f>SUMPRODUCT(-('Diário 7º PA'!$E$4:$E$5383='Analítico Cx.'!$B51),-('Diário 7º PA'!$O$4:$O$5383=K$1),('Diário 7º PA'!$F$4:$F$5383))+SUMPRODUCT(-('Diário 8º PA'!$E$4:$E$5041='Analítico Cx.'!$B51),-('Diário 8º PA'!$O$4:$O$5041=K$1),('Diário 8º PA'!$F$4:$F$5041))+SUMPRODUCT(-('Diário 9º PA'!$E$4:$E$5236='Analítico Cx.'!$B51),-('Diário 9º PA'!$O$4:$O$5236=K$1),('Diário 9º PA'!$F$4:$F$5236))+SUMPRODUCT(-('Diário 10º PA'!$E$4:$E$5221='Analítico Cx.'!$B51),-('Diário 10º PA'!$N$4:$N$5221=K$1),('Diário 10º PA'!$F$4:$F$5221))</f>
        <v>71255.37</v>
      </c>
      <c r="L51" s="187">
        <f>SUMPRODUCT(-('Diário 7º PA'!$E$4:$E$5383='Analítico Cx.'!$B51),-('Diário 7º PA'!$O$4:$O$5383=L$1),('Diário 7º PA'!$F$4:$F$5383))+SUMPRODUCT(-('Diário 8º PA'!$E$4:$E$5041='Analítico Cx.'!$B51),-('Diário 8º PA'!$O$4:$O$5041=L$1),('Diário 8º PA'!$F$4:$F$5041))+SUMPRODUCT(-('Diário 9º PA'!$E$4:$E$5236='Analítico Cx.'!$B51),-('Diário 9º PA'!$O$4:$O$5236=L$1),('Diário 9º PA'!$F$4:$F$5236))+SUMPRODUCT(-('Diário 10º PA'!$E$4:$E$5221='Analítico Cx.'!$B51),-('Diário 10º PA'!$N$4:$N$5221=L$1),('Diário 10º PA'!$F$4:$F$5221))</f>
        <v>74991.189999999988</v>
      </c>
      <c r="M51" s="187">
        <f>SUMPRODUCT(-('Diário 7º PA'!$E$4:$E$5383='Analítico Cx.'!$B51),-('Diário 7º PA'!$O$4:$O$5383=M$1),('Diário 7º PA'!$F$4:$F$5383))+SUMPRODUCT(-('Diário 8º PA'!$E$4:$E$5041='Analítico Cx.'!$B51),-('Diário 8º PA'!$O$4:$O$5041=M$1),('Diário 8º PA'!$F$4:$F$5041))+SUMPRODUCT(-('Diário 9º PA'!$E$4:$E$5236='Analítico Cx.'!$B51),-('Diário 9º PA'!$O$4:$O$5236=M$1),('Diário 9º PA'!$F$4:$F$5236))+SUMPRODUCT(-('Diário 10º PA'!$E$4:$E$5221='Analítico Cx.'!$B51),-('Diário 10º PA'!$N$4:$N$5221=M$1),('Diário 10º PA'!$F$4:$F$5221))</f>
        <v>79161.549999999988</v>
      </c>
      <c r="N51" s="187">
        <f>SUMPRODUCT(-('Diário 7º PA'!$E$4:$E$5383='Analítico Cx.'!$B51),-('Diário 7º PA'!$O$4:$O$5383=N$1),('Diário 7º PA'!$F$4:$F$5383))+SUMPRODUCT(-('Diário 8º PA'!$E$4:$E$5041='Analítico Cx.'!$B51),-('Diário 8º PA'!$O$4:$O$5041=N$1),('Diário 8º PA'!$F$4:$F$5041))+SUMPRODUCT(-('Diário 9º PA'!$E$4:$E$5236='Analítico Cx.'!$B51),-('Diário 9º PA'!$O$4:$O$5236=N$1),('Diário 9º PA'!$F$4:$F$5236))+SUMPRODUCT(-('Diário 10º PA'!$E$4:$E$5221='Analítico Cx.'!$B51),-('Diário 10º PA'!$N$4:$N$5221=N$1),('Diário 10º PA'!$F$4:$F$5221))</f>
        <v>80935.289999999994</v>
      </c>
      <c r="O51" s="188">
        <f>SUM(C51:N51)</f>
        <v>1010131.52</v>
      </c>
      <c r="P51" s="172">
        <f t="shared" si="8"/>
        <v>1.3518859410517069E-2</v>
      </c>
    </row>
    <row r="52" spans="1:16" ht="23.25" customHeight="1" x14ac:dyDescent="0.2">
      <c r="A52" s="64" t="s">
        <v>107</v>
      </c>
      <c r="B52" s="62" t="s">
        <v>6</v>
      </c>
      <c r="C52" s="187">
        <f>SUMPRODUCT(-('Diário 7º PA'!$E$4:$E$5383='Analítico Cx.'!$B52),-('Diário 7º PA'!$O$4:$O$5383=C$1),('Diário 7º PA'!$F$4:$F$5383))+SUMPRODUCT(-('Diário 8º PA'!$E$4:$E$5041='Analítico Cx.'!$B52),-('Diário 8º PA'!$O$4:$O$5041=C$1),('Diário 8º PA'!$F$4:$F$5041))+SUMPRODUCT(-('Diário 9º PA'!$E$4:$E$5236='Analítico Cx.'!$B52),-('Diário 9º PA'!$O$4:$O$5236=C$1),('Diário 9º PA'!$F$4:$F$5236))+SUMPRODUCT(-('Diário 10º PA'!$E$4:$E$5221='Analítico Cx.'!$B52),-('Diário 10º PA'!$N$4:$N$5221=C$1),('Diário 10º PA'!$F$4:$F$5221))</f>
        <v>14940.320000000002</v>
      </c>
      <c r="D52" s="187">
        <f>SUMPRODUCT(-('Diário 7º PA'!$E$4:$E$5383='Analítico Cx.'!$B52),-('Diário 7º PA'!$O$4:$O$5383=D$1),('Diário 7º PA'!$F$4:$F$5383))+SUMPRODUCT(-('Diário 8º PA'!$E$4:$E$5041='Analítico Cx.'!$B52),-('Diário 8º PA'!$O$4:$O$5041=D$1),('Diário 8º PA'!$F$4:$F$5041))+SUMPRODUCT(-('Diário 9º PA'!$E$4:$E$5236='Analítico Cx.'!$B52),-('Diário 9º PA'!$O$4:$O$5236=D$1),('Diário 9º PA'!$F$4:$F$5236))+SUMPRODUCT(-('Diário 10º PA'!$E$4:$E$5221='Analítico Cx.'!$B52),-('Diário 10º PA'!$N$4:$N$5221=D$1),('Diário 10º PA'!$F$4:$F$5221))</f>
        <v>18083.88</v>
      </c>
      <c r="E52" s="187">
        <f>SUMPRODUCT(-('Diário 7º PA'!$E$4:$E$5383='Analítico Cx.'!$B52),-('Diário 7º PA'!$O$4:$O$5383=E$1),('Diário 7º PA'!$F$4:$F$5383))+SUMPRODUCT(-('Diário 8º PA'!$E$4:$E$5041='Analítico Cx.'!$B52),-('Diário 8º PA'!$O$4:$O$5041=E$1),('Diário 8º PA'!$F$4:$F$5041))+SUMPRODUCT(-('Diário 9º PA'!$E$4:$E$5236='Analítico Cx.'!$B52),-('Diário 9º PA'!$O$4:$O$5236=E$1),('Diário 9º PA'!$F$4:$F$5236))+SUMPRODUCT(-('Diário 10º PA'!$E$4:$E$5221='Analítico Cx.'!$B52),-('Diário 10º PA'!$N$4:$N$5221=E$1),('Diário 10º PA'!$F$4:$F$5221))</f>
        <v>15343.919999999998</v>
      </c>
      <c r="F52" s="187">
        <f>SUMPRODUCT(-('Diário 7º PA'!$E$4:$E$5383='Analítico Cx.'!$B52),-('Diário 7º PA'!$O$4:$O$5383=F$1),('Diário 7º PA'!$F$4:$F$5383))+SUMPRODUCT(-('Diário 8º PA'!$E$4:$E$5041='Analítico Cx.'!$B52),-('Diário 8º PA'!$O$4:$O$5041=F$1),('Diário 8º PA'!$F$4:$F$5041))+SUMPRODUCT(-('Diário 9º PA'!$E$4:$E$5236='Analítico Cx.'!$B52),-('Diário 9º PA'!$O$4:$O$5236=F$1),('Diário 9º PA'!$F$4:$F$5236))+SUMPRODUCT(-('Diário 10º PA'!$E$4:$E$5221='Analítico Cx.'!$B52),-('Diário 10º PA'!$N$4:$N$5221=F$1),('Diário 10º PA'!$F$4:$F$5221))</f>
        <v>14508</v>
      </c>
      <c r="G52" s="187">
        <f>SUMPRODUCT(-('Diário 7º PA'!$E$4:$E$5383='Analítico Cx.'!$B52),-('Diário 7º PA'!$O$4:$O$5383=G$1),('Diário 7º PA'!$F$4:$F$5383))+SUMPRODUCT(-('Diário 8º PA'!$E$4:$E$5041='Analítico Cx.'!$B52),-('Diário 8º PA'!$O$4:$O$5041=G$1),('Diário 8º PA'!$F$4:$F$5041))+SUMPRODUCT(-('Diário 9º PA'!$E$4:$E$5236='Analítico Cx.'!$B52),-('Diário 9º PA'!$O$4:$O$5236=G$1),('Diário 9º PA'!$F$4:$F$5236))+SUMPRODUCT(-('Diário 10º PA'!$E$4:$E$5221='Analítico Cx.'!$B52),-('Diário 10º PA'!$N$4:$N$5221=G$1),('Diário 10º PA'!$F$4:$F$5221))</f>
        <v>15075</v>
      </c>
      <c r="H52" s="187">
        <f>SUMPRODUCT(-('Diário 7º PA'!$E$4:$E$5383='Analítico Cx.'!$B52),-('Diário 7º PA'!$O$4:$O$5383=H$1),('Diário 7º PA'!$F$4:$F$5383))+SUMPRODUCT(-('Diário 8º PA'!$E$4:$E$5041='Analítico Cx.'!$B52),-('Diário 8º PA'!$O$4:$O$5041=H$1),('Diário 8º PA'!$F$4:$F$5041))+SUMPRODUCT(-('Diário 9º PA'!$E$4:$E$5236='Analítico Cx.'!$B52),-('Diário 9º PA'!$O$4:$O$5236=H$1),('Diário 9º PA'!$F$4:$F$5236))+SUMPRODUCT(-('Diário 10º PA'!$E$4:$E$5221='Analítico Cx.'!$B52),-('Diário 10º PA'!$N$4:$N$5221=H$1),('Diário 10º PA'!$F$4:$F$5221))</f>
        <v>13155</v>
      </c>
      <c r="I52" s="187">
        <f>SUMPRODUCT(-('Diário 7º PA'!$E$4:$E$5383='Analítico Cx.'!$B52),-('Diário 7º PA'!$O$4:$O$5383=I$1),('Diário 7º PA'!$F$4:$F$5383))+SUMPRODUCT(-('Diário 8º PA'!$E$4:$E$5041='Analítico Cx.'!$B52),-('Diário 8º PA'!$O$4:$O$5041=I$1),('Diário 8º PA'!$F$4:$F$5041))+SUMPRODUCT(-('Diário 9º PA'!$E$4:$E$5236='Analítico Cx.'!$B52),-('Diário 9º PA'!$O$4:$O$5236=I$1),('Diário 9º PA'!$F$4:$F$5236))+SUMPRODUCT(-('Diário 10º PA'!$E$4:$E$5221='Analítico Cx.'!$B52),-('Diário 10º PA'!$N$4:$N$5221=I$1),('Diário 10º PA'!$F$4:$F$5221))</f>
        <v>15540.01</v>
      </c>
      <c r="J52" s="187">
        <f>SUMPRODUCT(-('Diário 7º PA'!$E$4:$E$5383='Analítico Cx.'!$B52),-('Diário 7º PA'!$O$4:$O$5383=J$1),('Diário 7º PA'!$F$4:$F$5383))+SUMPRODUCT(-('Diário 8º PA'!$E$4:$E$5041='Analítico Cx.'!$B52),-('Diário 8º PA'!$O$4:$O$5041=J$1),('Diário 8º PA'!$F$4:$F$5041))+SUMPRODUCT(-('Diário 9º PA'!$E$4:$E$5236='Analítico Cx.'!$B52),-('Diário 9º PA'!$O$4:$O$5236=J$1),('Diário 9º PA'!$F$4:$F$5236))+SUMPRODUCT(-('Diário 10º PA'!$E$4:$E$5221='Analítico Cx.'!$B52),-('Diário 10º PA'!$N$4:$N$5221=J$1),('Diário 10º PA'!$F$4:$F$5221))</f>
        <v>13410</v>
      </c>
      <c r="K52" s="187">
        <f>SUMPRODUCT(-('Diário 7º PA'!$E$4:$E$5383='Analítico Cx.'!$B52),-('Diário 7º PA'!$O$4:$O$5383=K$1),('Diário 7º PA'!$F$4:$F$5383))+SUMPRODUCT(-('Diário 8º PA'!$E$4:$E$5041='Analítico Cx.'!$B52),-('Diário 8º PA'!$O$4:$O$5041=K$1),('Diário 8º PA'!$F$4:$F$5041))+SUMPRODUCT(-('Diário 9º PA'!$E$4:$E$5236='Analítico Cx.'!$B52),-('Diário 9º PA'!$O$4:$O$5236=K$1),('Diário 9º PA'!$F$4:$F$5236))+SUMPRODUCT(-('Diário 10º PA'!$E$4:$E$5221='Analítico Cx.'!$B52),-('Diário 10º PA'!$N$4:$N$5221=K$1),('Diário 10º PA'!$F$4:$F$5221))</f>
        <v>15990</v>
      </c>
      <c r="L52" s="187">
        <f>SUMPRODUCT(-('Diário 7º PA'!$E$4:$E$5383='Analítico Cx.'!$B52),-('Diário 7º PA'!$O$4:$O$5383=L$1),('Diário 7º PA'!$F$4:$F$5383))+SUMPRODUCT(-('Diário 8º PA'!$E$4:$E$5041='Analítico Cx.'!$B52),-('Diário 8º PA'!$O$4:$O$5041=L$1),('Diário 8º PA'!$F$4:$F$5041))+SUMPRODUCT(-('Diário 9º PA'!$E$4:$E$5236='Analítico Cx.'!$B52),-('Diário 9º PA'!$O$4:$O$5236=L$1),('Diário 9º PA'!$F$4:$F$5236))+SUMPRODUCT(-('Diário 10º PA'!$E$4:$E$5221='Analítico Cx.'!$B52),-('Diário 10º PA'!$N$4:$N$5221=L$1),('Diário 10º PA'!$F$4:$F$5221))</f>
        <v>16560</v>
      </c>
      <c r="M52" s="187">
        <f>SUMPRODUCT(-('Diário 7º PA'!$E$4:$E$5383='Analítico Cx.'!$B52),-('Diário 7º PA'!$O$4:$O$5383=M$1),('Diário 7º PA'!$F$4:$F$5383))+SUMPRODUCT(-('Diário 8º PA'!$E$4:$E$5041='Analítico Cx.'!$B52),-('Diário 8º PA'!$O$4:$O$5041=M$1),('Diário 8º PA'!$F$4:$F$5041))+SUMPRODUCT(-('Diário 9º PA'!$E$4:$E$5236='Analítico Cx.'!$B52),-('Diário 9º PA'!$O$4:$O$5236=M$1),('Diário 9º PA'!$F$4:$F$5236))+SUMPRODUCT(-('Diário 10º PA'!$E$4:$E$5221='Analítico Cx.'!$B52),-('Diário 10º PA'!$N$4:$N$5221=M$1),('Diário 10º PA'!$F$4:$F$5221))</f>
        <v>16080</v>
      </c>
      <c r="N52" s="187">
        <f>SUMPRODUCT(-('Diário 7º PA'!$E$4:$E$5383='Analítico Cx.'!$B52),-('Diário 7º PA'!$O$4:$O$5383=N$1),('Diário 7º PA'!$F$4:$F$5383))+SUMPRODUCT(-('Diário 8º PA'!$E$4:$E$5041='Analítico Cx.'!$B52),-('Diário 8º PA'!$O$4:$O$5041=N$1),('Diário 8º PA'!$F$4:$F$5041))+SUMPRODUCT(-('Diário 9º PA'!$E$4:$E$5236='Analítico Cx.'!$B52),-('Diário 9º PA'!$O$4:$O$5236=N$1),('Diário 9º PA'!$F$4:$F$5236))+SUMPRODUCT(-('Diário 10º PA'!$E$4:$E$5221='Analítico Cx.'!$B52),-('Diário 10º PA'!$N$4:$N$5221=N$1),('Diário 10º PA'!$F$4:$F$5221))</f>
        <v>23640</v>
      </c>
      <c r="O52" s="188">
        <f t="shared" ref="O52:O58" si="12">SUM(C52:N52)</f>
        <v>192326.13</v>
      </c>
      <c r="P52" s="172">
        <f t="shared" si="8"/>
        <v>2.57395186761307E-3</v>
      </c>
    </row>
    <row r="53" spans="1:16" ht="23.25" customHeight="1" x14ac:dyDescent="0.2">
      <c r="A53" s="64" t="s">
        <v>108</v>
      </c>
      <c r="B53" s="62" t="s">
        <v>318</v>
      </c>
      <c r="C53" s="187">
        <f>SUMPRODUCT(-('Diário 7º PA'!$E$4:$E$5383='Analítico Cx.'!$B53),-('Diário 7º PA'!$O$4:$O$5383=C$1),('Diário 7º PA'!$F$4:$F$5383))+SUMPRODUCT(-('Diário 8º PA'!$E$4:$E$5041='Analítico Cx.'!$B53),-('Diário 8º PA'!$O$4:$O$5041=C$1),('Diário 8º PA'!$F$4:$F$5041))+SUMPRODUCT(-('Diário 9º PA'!$E$4:$E$5236='Analítico Cx.'!$B53),-('Diário 9º PA'!$O$4:$O$5236=C$1),('Diário 9º PA'!$F$4:$F$5236))+SUMPRODUCT(-('Diário 10º PA'!$E$4:$E$5221='Analítico Cx.'!$B53),-('Diário 10º PA'!$N$4:$N$5221=C$1),('Diário 10º PA'!$F$4:$F$5221))</f>
        <v>0</v>
      </c>
      <c r="D53" s="187">
        <f>SUMPRODUCT(-('Diário 7º PA'!$E$4:$E$5383='Analítico Cx.'!$B53),-('Diário 7º PA'!$O$4:$O$5383=D$1),('Diário 7º PA'!$F$4:$F$5383))+SUMPRODUCT(-('Diário 8º PA'!$E$4:$E$5041='Analítico Cx.'!$B53),-('Diário 8º PA'!$O$4:$O$5041=D$1),('Diário 8º PA'!$F$4:$F$5041))+SUMPRODUCT(-('Diário 9º PA'!$E$4:$E$5236='Analítico Cx.'!$B53),-('Diário 9º PA'!$O$4:$O$5236=D$1),('Diário 9º PA'!$F$4:$F$5236))+SUMPRODUCT(-('Diário 10º PA'!$E$4:$E$5221='Analítico Cx.'!$B53),-('Diário 10º PA'!$N$4:$N$5221=D$1),('Diário 10º PA'!$F$4:$F$5221))</f>
        <v>0</v>
      </c>
      <c r="E53" s="187">
        <f>SUMPRODUCT(-('Diário 7º PA'!$E$4:$E$5383='Analítico Cx.'!$B53),-('Diário 7º PA'!$O$4:$O$5383=E$1),('Diário 7º PA'!$F$4:$F$5383))+SUMPRODUCT(-('Diário 8º PA'!$E$4:$E$5041='Analítico Cx.'!$B53),-('Diário 8º PA'!$O$4:$O$5041=E$1),('Diário 8º PA'!$F$4:$F$5041))+SUMPRODUCT(-('Diário 9º PA'!$E$4:$E$5236='Analítico Cx.'!$B53),-('Diário 9º PA'!$O$4:$O$5236=E$1),('Diário 9º PA'!$F$4:$F$5236))+SUMPRODUCT(-('Diário 10º PA'!$E$4:$E$5221='Analítico Cx.'!$B53),-('Diário 10º PA'!$N$4:$N$5221=E$1),('Diário 10º PA'!$F$4:$F$5221))</f>
        <v>0</v>
      </c>
      <c r="F53" s="187">
        <f>SUMPRODUCT(-('Diário 7º PA'!$E$4:$E$5383='Analítico Cx.'!$B53),-('Diário 7º PA'!$O$4:$O$5383=F$1),('Diário 7º PA'!$F$4:$F$5383))+SUMPRODUCT(-('Diário 8º PA'!$E$4:$E$5041='Analítico Cx.'!$B53),-('Diário 8º PA'!$O$4:$O$5041=F$1),('Diário 8º PA'!$F$4:$F$5041))+SUMPRODUCT(-('Diário 9º PA'!$E$4:$E$5236='Analítico Cx.'!$B53),-('Diário 9º PA'!$O$4:$O$5236=F$1),('Diário 9º PA'!$F$4:$F$5236))+SUMPRODUCT(-('Diário 10º PA'!$E$4:$E$5221='Analítico Cx.'!$B53),-('Diário 10º PA'!$N$4:$N$5221=F$1),('Diário 10º PA'!$F$4:$F$5221))</f>
        <v>0</v>
      </c>
      <c r="G53" s="187">
        <f>SUMPRODUCT(-('Diário 7º PA'!$E$4:$E$5383='Analítico Cx.'!$B53),-('Diário 7º PA'!$O$4:$O$5383=G$1),('Diário 7º PA'!$F$4:$F$5383))+SUMPRODUCT(-('Diário 8º PA'!$E$4:$E$5041='Analítico Cx.'!$B53),-('Diário 8º PA'!$O$4:$O$5041=G$1),('Diário 8º PA'!$F$4:$F$5041))+SUMPRODUCT(-('Diário 9º PA'!$E$4:$E$5236='Analítico Cx.'!$B53),-('Diário 9º PA'!$O$4:$O$5236=G$1),('Diário 9º PA'!$F$4:$F$5236))+SUMPRODUCT(-('Diário 10º PA'!$E$4:$E$5221='Analítico Cx.'!$B53),-('Diário 10º PA'!$N$4:$N$5221=G$1),('Diário 10º PA'!$F$4:$F$5221))</f>
        <v>0</v>
      </c>
      <c r="H53" s="187">
        <f>SUMPRODUCT(-('Diário 7º PA'!$E$4:$E$5383='Analítico Cx.'!$B53),-('Diário 7º PA'!$O$4:$O$5383=H$1),('Diário 7º PA'!$F$4:$F$5383))+SUMPRODUCT(-('Diário 8º PA'!$E$4:$E$5041='Analítico Cx.'!$B53),-('Diário 8º PA'!$O$4:$O$5041=H$1),('Diário 8º PA'!$F$4:$F$5041))+SUMPRODUCT(-('Diário 9º PA'!$E$4:$E$5236='Analítico Cx.'!$B53),-('Diário 9º PA'!$O$4:$O$5236=H$1),('Diário 9º PA'!$F$4:$F$5236))+SUMPRODUCT(-('Diário 10º PA'!$E$4:$E$5221='Analítico Cx.'!$B53),-('Diário 10º PA'!$N$4:$N$5221=H$1),('Diário 10º PA'!$F$4:$F$5221))</f>
        <v>0</v>
      </c>
      <c r="I53" s="187">
        <f>SUMPRODUCT(-('Diário 7º PA'!$E$4:$E$5383='Analítico Cx.'!$B53),-('Diário 7º PA'!$O$4:$O$5383=I$1),('Diário 7º PA'!$F$4:$F$5383))+SUMPRODUCT(-('Diário 8º PA'!$E$4:$E$5041='Analítico Cx.'!$B53),-('Diário 8º PA'!$O$4:$O$5041=I$1),('Diário 8º PA'!$F$4:$F$5041))+SUMPRODUCT(-('Diário 9º PA'!$E$4:$E$5236='Analítico Cx.'!$B53),-('Diário 9º PA'!$O$4:$O$5236=I$1),('Diário 9º PA'!$F$4:$F$5236))+SUMPRODUCT(-('Diário 10º PA'!$E$4:$E$5221='Analítico Cx.'!$B53),-('Diário 10º PA'!$N$4:$N$5221=I$1),('Diário 10º PA'!$F$4:$F$5221))</f>
        <v>0</v>
      </c>
      <c r="J53" s="187">
        <f>SUMPRODUCT(-('Diário 7º PA'!$E$4:$E$5383='Analítico Cx.'!$B53),-('Diário 7º PA'!$O$4:$O$5383=J$1),('Diário 7º PA'!$F$4:$F$5383))+SUMPRODUCT(-('Diário 8º PA'!$E$4:$E$5041='Analítico Cx.'!$B53),-('Diário 8º PA'!$O$4:$O$5041=J$1),('Diário 8º PA'!$F$4:$F$5041))+SUMPRODUCT(-('Diário 9º PA'!$E$4:$E$5236='Analítico Cx.'!$B53),-('Diário 9º PA'!$O$4:$O$5236=J$1),('Diário 9º PA'!$F$4:$F$5236))+SUMPRODUCT(-('Diário 10º PA'!$E$4:$E$5221='Analítico Cx.'!$B53),-('Diário 10º PA'!$N$4:$N$5221=J$1),('Diário 10º PA'!$F$4:$F$5221))</f>
        <v>0</v>
      </c>
      <c r="K53" s="187">
        <f>SUMPRODUCT(-('Diário 7º PA'!$E$4:$E$5383='Analítico Cx.'!$B53),-('Diário 7º PA'!$O$4:$O$5383=K$1),('Diário 7º PA'!$F$4:$F$5383))+SUMPRODUCT(-('Diário 8º PA'!$E$4:$E$5041='Analítico Cx.'!$B53),-('Diário 8º PA'!$O$4:$O$5041=K$1),('Diário 8º PA'!$F$4:$F$5041))+SUMPRODUCT(-('Diário 9º PA'!$E$4:$E$5236='Analítico Cx.'!$B53),-('Diário 9º PA'!$O$4:$O$5236=K$1),('Diário 9º PA'!$F$4:$F$5236))+SUMPRODUCT(-('Diário 10º PA'!$E$4:$E$5221='Analítico Cx.'!$B53),-('Diário 10º PA'!$N$4:$N$5221=K$1),('Diário 10º PA'!$F$4:$F$5221))</f>
        <v>0</v>
      </c>
      <c r="L53" s="187">
        <f>SUMPRODUCT(-('Diário 7º PA'!$E$4:$E$5383='Analítico Cx.'!$B53),-('Diário 7º PA'!$O$4:$O$5383=L$1),('Diário 7º PA'!$F$4:$F$5383))+SUMPRODUCT(-('Diário 8º PA'!$E$4:$E$5041='Analítico Cx.'!$B53),-('Diário 8º PA'!$O$4:$O$5041=L$1),('Diário 8º PA'!$F$4:$F$5041))+SUMPRODUCT(-('Diário 9º PA'!$E$4:$E$5236='Analítico Cx.'!$B53),-('Diário 9º PA'!$O$4:$O$5236=L$1),('Diário 9º PA'!$F$4:$F$5236))+SUMPRODUCT(-('Diário 10º PA'!$E$4:$E$5221='Analítico Cx.'!$B53),-('Diário 10º PA'!$N$4:$N$5221=L$1),('Diário 10º PA'!$F$4:$F$5221))</f>
        <v>190178.37</v>
      </c>
      <c r="M53" s="187">
        <f>SUMPRODUCT(-('Diário 7º PA'!$E$4:$E$5383='Analítico Cx.'!$B53),-('Diário 7º PA'!$O$4:$O$5383=M$1),('Diário 7º PA'!$F$4:$F$5383))+SUMPRODUCT(-('Diário 8º PA'!$E$4:$E$5041='Analítico Cx.'!$B53),-('Diário 8º PA'!$O$4:$O$5041=M$1),('Diário 8º PA'!$F$4:$F$5041))+SUMPRODUCT(-('Diário 9º PA'!$E$4:$E$5236='Analítico Cx.'!$B53),-('Diário 9º PA'!$O$4:$O$5236=M$1),('Diário 9º PA'!$F$4:$F$5236))+SUMPRODUCT(-('Diário 10º PA'!$E$4:$E$5221='Analítico Cx.'!$B53),-('Diário 10º PA'!$N$4:$N$5221=M$1),('Diário 10º PA'!$F$4:$F$5221))</f>
        <v>577273.4</v>
      </c>
      <c r="N53" s="187">
        <f>SUMPRODUCT(-('Diário 7º PA'!$E$4:$E$5383='Analítico Cx.'!$B53),-('Diário 7º PA'!$O$4:$O$5383=N$1),('Diário 7º PA'!$F$4:$F$5383))+SUMPRODUCT(-('Diário 8º PA'!$E$4:$E$5041='Analítico Cx.'!$B53),-('Diário 8º PA'!$O$4:$O$5041=N$1),('Diário 8º PA'!$F$4:$F$5041))+SUMPRODUCT(-('Diário 9º PA'!$E$4:$E$5236='Analítico Cx.'!$B53),-('Diário 9º PA'!$O$4:$O$5236=N$1),('Diário 9º PA'!$F$4:$F$5236))+SUMPRODUCT(-('Diário 10º PA'!$E$4:$E$5221='Analítico Cx.'!$B53),-('Diário 10º PA'!$N$4:$N$5221=N$1),('Diário 10º PA'!$F$4:$F$5221))</f>
        <v>371699.16</v>
      </c>
      <c r="O53" s="188">
        <f t="shared" si="12"/>
        <v>1139150.93</v>
      </c>
      <c r="P53" s="172">
        <f t="shared" si="8"/>
        <v>1.5245560568221621E-2</v>
      </c>
    </row>
    <row r="54" spans="1:16" ht="23.25" customHeight="1" x14ac:dyDescent="0.2">
      <c r="A54" s="64" t="s">
        <v>109</v>
      </c>
      <c r="B54" s="62" t="s">
        <v>8</v>
      </c>
      <c r="C54" s="187">
        <f>SUMPRODUCT(-('Diário 7º PA'!$E$4:$E$5383='Analítico Cx.'!$B54),-('Diário 7º PA'!$O$4:$O$5383=C$1),('Diário 7º PA'!$F$4:$F$5383))+SUMPRODUCT(-('Diário 8º PA'!$E$4:$E$5041='Analítico Cx.'!$B54),-('Diário 8º PA'!$O$4:$O$5041=C$1),('Diário 8º PA'!$F$4:$F$5041))+SUMPRODUCT(-('Diário 9º PA'!$E$4:$E$5236='Analítico Cx.'!$B54),-('Diário 9º PA'!$O$4:$O$5236=C$1),('Diário 9º PA'!$F$4:$F$5236))+SUMPRODUCT(-('Diário 10º PA'!$E$4:$E$5221='Analítico Cx.'!$B54),-('Diário 10º PA'!$N$4:$N$5221=C$1),('Diário 10º PA'!$F$4:$F$5221))</f>
        <v>9153.2000000000007</v>
      </c>
      <c r="D54" s="187">
        <f>SUMPRODUCT(-('Diário 7º PA'!$E$4:$E$5383='Analítico Cx.'!$B54),-('Diário 7º PA'!$O$4:$O$5383=D$1),('Diário 7º PA'!$F$4:$F$5383))+SUMPRODUCT(-('Diário 8º PA'!$E$4:$E$5041='Analítico Cx.'!$B54),-('Diário 8º PA'!$O$4:$O$5041=D$1),('Diário 8º PA'!$F$4:$F$5041))+SUMPRODUCT(-('Diário 9º PA'!$E$4:$E$5236='Analítico Cx.'!$B54),-('Diário 9º PA'!$O$4:$O$5236=D$1),('Diário 9º PA'!$F$4:$F$5236))+SUMPRODUCT(-('Diário 10º PA'!$E$4:$E$5221='Analítico Cx.'!$B54),-('Diário 10º PA'!$N$4:$N$5221=D$1),('Diário 10º PA'!$F$4:$F$5221))</f>
        <v>9574.48</v>
      </c>
      <c r="E54" s="187">
        <f>SUMPRODUCT(-('Diário 7º PA'!$E$4:$E$5383='Analítico Cx.'!$B54),-('Diário 7º PA'!$O$4:$O$5383=E$1),('Diário 7º PA'!$F$4:$F$5383))+SUMPRODUCT(-('Diário 8º PA'!$E$4:$E$5041='Analítico Cx.'!$B54),-('Diário 8º PA'!$O$4:$O$5041=E$1),('Diário 8º PA'!$F$4:$F$5041))+SUMPRODUCT(-('Diário 9º PA'!$E$4:$E$5236='Analítico Cx.'!$B54),-('Diário 9º PA'!$O$4:$O$5236=E$1),('Diário 9º PA'!$F$4:$F$5236))+SUMPRODUCT(-('Diário 10º PA'!$E$4:$E$5221='Analítico Cx.'!$B54),-('Diário 10º PA'!$N$4:$N$5221=E$1),('Diário 10º PA'!$F$4:$F$5221))</f>
        <v>9644.36</v>
      </c>
      <c r="F54" s="187">
        <f>SUMPRODUCT(-('Diário 7º PA'!$E$4:$E$5383='Analítico Cx.'!$B54),-('Diário 7º PA'!$O$4:$O$5383=F$1),('Diário 7º PA'!$F$4:$F$5383))+SUMPRODUCT(-('Diário 8º PA'!$E$4:$E$5041='Analítico Cx.'!$B54),-('Diário 8º PA'!$O$4:$O$5041=F$1),('Diário 8º PA'!$F$4:$F$5041))+SUMPRODUCT(-('Diário 9º PA'!$E$4:$E$5236='Analítico Cx.'!$B54),-('Diário 9º PA'!$O$4:$O$5236=F$1),('Diário 9º PA'!$F$4:$F$5236))+SUMPRODUCT(-('Diário 10º PA'!$E$4:$E$5221='Analítico Cx.'!$B54),-('Diário 10º PA'!$N$4:$N$5221=F$1),('Diário 10º PA'!$F$4:$F$5221))</f>
        <v>9735.44</v>
      </c>
      <c r="G54" s="187">
        <f>SUMPRODUCT(-('Diário 7º PA'!$E$4:$E$5383='Analítico Cx.'!$B54),-('Diário 7º PA'!$O$4:$O$5383=G$1),('Diário 7º PA'!$F$4:$F$5383))+SUMPRODUCT(-('Diário 8º PA'!$E$4:$E$5041='Analítico Cx.'!$B54),-('Diário 8º PA'!$O$4:$O$5041=G$1),('Diário 8º PA'!$F$4:$F$5041))+SUMPRODUCT(-('Diário 9º PA'!$E$4:$E$5236='Analítico Cx.'!$B54),-('Diário 9º PA'!$O$4:$O$5236=G$1),('Diário 9º PA'!$F$4:$F$5236))+SUMPRODUCT(-('Diário 10º PA'!$E$4:$E$5221='Analítico Cx.'!$B54),-('Diário 10º PA'!$N$4:$N$5221=G$1),('Diário 10º PA'!$F$4:$F$5221))</f>
        <v>9927.7199999999993</v>
      </c>
      <c r="H54" s="187">
        <f>SUMPRODUCT(-('Diário 7º PA'!$E$4:$E$5383='Analítico Cx.'!$B54),-('Diário 7º PA'!$O$4:$O$5383=H$1),('Diário 7º PA'!$F$4:$F$5383))+SUMPRODUCT(-('Diário 8º PA'!$E$4:$E$5041='Analítico Cx.'!$B54),-('Diário 8º PA'!$O$4:$O$5041=H$1),('Diário 8º PA'!$F$4:$F$5041))+SUMPRODUCT(-('Diário 9º PA'!$E$4:$E$5236='Analítico Cx.'!$B54),-('Diário 9º PA'!$O$4:$O$5236=H$1),('Diário 9º PA'!$F$4:$F$5236))+SUMPRODUCT(-('Diário 10º PA'!$E$4:$E$5221='Analítico Cx.'!$B54),-('Diário 10º PA'!$N$4:$N$5221=H$1),('Diário 10º PA'!$F$4:$F$5221))</f>
        <v>10028.92</v>
      </c>
      <c r="I54" s="187">
        <f>SUMPRODUCT(-('Diário 7º PA'!$E$4:$E$5383='Analítico Cx.'!$B54),-('Diário 7º PA'!$O$4:$O$5383=I$1),('Diário 7º PA'!$F$4:$F$5383))+SUMPRODUCT(-('Diário 8º PA'!$E$4:$E$5041='Analítico Cx.'!$B54),-('Diário 8º PA'!$O$4:$O$5041=I$1),('Diário 8º PA'!$F$4:$F$5041))+SUMPRODUCT(-('Diário 9º PA'!$E$4:$E$5236='Analítico Cx.'!$B54),-('Diário 9º PA'!$O$4:$O$5236=I$1),('Diário 9º PA'!$F$4:$F$5236))+SUMPRODUCT(-('Diário 10º PA'!$E$4:$E$5221='Analítico Cx.'!$B54),-('Diário 10º PA'!$N$4:$N$5221=I$1),('Diário 10º PA'!$F$4:$F$5221))</f>
        <v>10130.120000000001</v>
      </c>
      <c r="J54" s="187">
        <f>SUMPRODUCT(-('Diário 7º PA'!$E$4:$E$5383='Analítico Cx.'!$B54),-('Diário 7º PA'!$O$4:$O$5383=J$1),('Diário 7º PA'!$F$4:$F$5383))+SUMPRODUCT(-('Diário 8º PA'!$E$4:$E$5041='Analítico Cx.'!$B54),-('Diário 8º PA'!$O$4:$O$5041=J$1),('Diário 8º PA'!$F$4:$F$5041))+SUMPRODUCT(-('Diário 9º PA'!$E$4:$E$5236='Analítico Cx.'!$B54),-('Diário 9º PA'!$O$4:$O$5236=J$1),('Diário 9º PA'!$F$4:$F$5236))+SUMPRODUCT(-('Diário 10º PA'!$E$4:$E$5221='Analítico Cx.'!$B54),-('Diário 10º PA'!$N$4:$N$5221=J$1),('Diário 10º PA'!$F$4:$F$5221))</f>
        <v>10170.6</v>
      </c>
      <c r="K54" s="187">
        <f>SUMPRODUCT(-('Diário 7º PA'!$E$4:$E$5383='Analítico Cx.'!$B54),-('Diário 7º PA'!$O$4:$O$5383=K$1),('Diário 7º PA'!$F$4:$F$5383))+SUMPRODUCT(-('Diário 8º PA'!$E$4:$E$5041='Analítico Cx.'!$B54),-('Diário 8º PA'!$O$4:$O$5041=K$1),('Diário 8º PA'!$F$4:$F$5041))+SUMPRODUCT(-('Diário 9º PA'!$E$4:$E$5236='Analítico Cx.'!$B54),-('Diário 9º PA'!$O$4:$O$5236=K$1),('Diário 9º PA'!$F$4:$F$5236))+SUMPRODUCT(-('Diário 10º PA'!$E$4:$E$5221='Analítico Cx.'!$B54),-('Diário 10º PA'!$N$4:$N$5221=K$1),('Diário 10º PA'!$F$4:$F$5221))</f>
        <v>10200.959999999999</v>
      </c>
      <c r="L54" s="187">
        <f>SUMPRODUCT(-('Diário 7º PA'!$E$4:$E$5383='Analítico Cx.'!$B54),-('Diário 7º PA'!$O$4:$O$5383=L$1),('Diário 7º PA'!$F$4:$F$5383))+SUMPRODUCT(-('Diário 8º PA'!$E$4:$E$5041='Analítico Cx.'!$B54),-('Diário 8º PA'!$O$4:$O$5041=L$1),('Diário 8º PA'!$F$4:$F$5041))+SUMPRODUCT(-('Diário 9º PA'!$E$4:$E$5236='Analítico Cx.'!$B54),-('Diário 9º PA'!$O$4:$O$5236=L$1),('Diário 9º PA'!$F$4:$F$5236))+SUMPRODUCT(-('Diário 10º PA'!$E$4:$E$5221='Analítico Cx.'!$B54),-('Diário 10º PA'!$N$4:$N$5221=L$1),('Diário 10º PA'!$F$4:$F$5221))</f>
        <v>10393.24</v>
      </c>
      <c r="M54" s="187">
        <f>SUMPRODUCT(-('Diário 7º PA'!$E$4:$E$5383='Analítico Cx.'!$B54),-('Diário 7º PA'!$O$4:$O$5383=M$1),('Diário 7º PA'!$F$4:$F$5383))+SUMPRODUCT(-('Diário 8º PA'!$E$4:$E$5041='Analítico Cx.'!$B54),-('Diário 8º PA'!$O$4:$O$5041=M$1),('Diário 8º PA'!$F$4:$F$5041))+SUMPRODUCT(-('Diário 9º PA'!$E$4:$E$5236='Analítico Cx.'!$B54),-('Diário 9º PA'!$O$4:$O$5236=M$1),('Diário 9º PA'!$F$4:$F$5236))+SUMPRODUCT(-('Diário 10º PA'!$E$4:$E$5221='Analítico Cx.'!$B54),-('Diário 10º PA'!$N$4:$N$5221=M$1),('Diário 10º PA'!$F$4:$F$5221))</f>
        <v>10615.88</v>
      </c>
      <c r="N54" s="187">
        <f>SUMPRODUCT(-('Diário 7º PA'!$E$4:$E$5383='Analítico Cx.'!$B54),-('Diário 7º PA'!$O$4:$O$5383=N$1),('Diário 7º PA'!$F$4:$F$5383))+SUMPRODUCT(-('Diário 8º PA'!$E$4:$E$5041='Analítico Cx.'!$B54),-('Diário 8º PA'!$O$4:$O$5041=N$1),('Diário 8º PA'!$F$4:$F$5041))+SUMPRODUCT(-('Diário 9º PA'!$E$4:$E$5236='Analítico Cx.'!$B54),-('Diário 9º PA'!$O$4:$O$5236=N$1),('Diário 9º PA'!$F$4:$F$5236))+SUMPRODUCT(-('Diário 10º PA'!$E$4:$E$5221='Analítico Cx.'!$B54),-('Diário 10º PA'!$N$4:$N$5221=N$1),('Diário 10º PA'!$F$4:$F$5221))</f>
        <v>10615.88</v>
      </c>
      <c r="O54" s="188">
        <f t="shared" si="12"/>
        <v>120190.80000000003</v>
      </c>
      <c r="P54" s="172">
        <f t="shared" si="8"/>
        <v>1.608545516565581E-3</v>
      </c>
    </row>
    <row r="55" spans="1:16" ht="23.25" customHeight="1" x14ac:dyDescent="0.2">
      <c r="A55" s="64" t="s">
        <v>110</v>
      </c>
      <c r="B55" s="62" t="s">
        <v>55</v>
      </c>
      <c r="C55" s="187">
        <f>SUMPRODUCT(-('Diário 7º PA'!$E$4:$E$5383='Analítico Cx.'!$B55),-('Diário 7º PA'!$O$4:$O$5383=C$1),('Diário 7º PA'!$F$4:$F$5383))+SUMPRODUCT(-('Diário 8º PA'!$E$4:$E$5041='Analítico Cx.'!$B55),-('Diário 8º PA'!$O$4:$O$5041=C$1),('Diário 8º PA'!$F$4:$F$5041))+SUMPRODUCT(-('Diário 9º PA'!$E$4:$E$5236='Analítico Cx.'!$B55),-('Diário 9º PA'!$O$4:$O$5236=C$1),('Diário 9º PA'!$F$4:$F$5236))+SUMPRODUCT(-('Diário 10º PA'!$E$4:$E$5221='Analítico Cx.'!$B55),-('Diário 10º PA'!$N$4:$N$5221=C$1),('Diário 10º PA'!$F$4:$F$5221))</f>
        <v>19661.8</v>
      </c>
      <c r="D55" s="187">
        <f>SUMPRODUCT(-('Diário 7º PA'!$E$4:$E$5383='Analítico Cx.'!$B55),-('Diário 7º PA'!$O$4:$O$5383=D$1),('Diário 7º PA'!$F$4:$F$5383))+SUMPRODUCT(-('Diário 8º PA'!$E$4:$E$5041='Analítico Cx.'!$B55),-('Diário 8º PA'!$O$4:$O$5041=D$1),('Diário 8º PA'!$F$4:$F$5041))+SUMPRODUCT(-('Diário 9º PA'!$E$4:$E$5236='Analítico Cx.'!$B55),-('Diário 9º PA'!$O$4:$O$5236=D$1),('Diário 9º PA'!$F$4:$F$5236))+SUMPRODUCT(-('Diário 10º PA'!$E$4:$E$5221='Analítico Cx.'!$B55),-('Diário 10º PA'!$N$4:$N$5221=D$1),('Diário 10º PA'!$F$4:$F$5221))</f>
        <v>20968.89</v>
      </c>
      <c r="E55" s="187">
        <f>SUMPRODUCT(-('Diário 7º PA'!$E$4:$E$5383='Analítico Cx.'!$B55),-('Diário 7º PA'!$O$4:$O$5383=E$1),('Diário 7º PA'!$F$4:$F$5383))+SUMPRODUCT(-('Diário 8º PA'!$E$4:$E$5041='Analítico Cx.'!$B55),-('Diário 8º PA'!$O$4:$O$5041=E$1),('Diário 8º PA'!$F$4:$F$5041))+SUMPRODUCT(-('Diário 9º PA'!$E$4:$E$5236='Analítico Cx.'!$B55),-('Diário 9º PA'!$O$4:$O$5236=E$1),('Diário 9º PA'!$F$4:$F$5236))+SUMPRODUCT(-('Diário 10º PA'!$E$4:$E$5221='Analítico Cx.'!$B55),-('Diário 10º PA'!$N$4:$N$5221=E$1),('Diário 10º PA'!$F$4:$F$5221))</f>
        <v>21259.19</v>
      </c>
      <c r="F55" s="187">
        <f>SUMPRODUCT(-('Diário 7º PA'!$E$4:$E$5383='Analítico Cx.'!$B55),-('Diário 7º PA'!$O$4:$O$5383=F$1),('Diário 7º PA'!$F$4:$F$5383))+SUMPRODUCT(-('Diário 8º PA'!$E$4:$E$5041='Analítico Cx.'!$B55),-('Diário 8º PA'!$O$4:$O$5041=F$1),('Diário 8º PA'!$F$4:$F$5041))+SUMPRODUCT(-('Diário 9º PA'!$E$4:$E$5236='Analítico Cx.'!$B55),-('Diário 9º PA'!$O$4:$O$5236=F$1),('Diário 9º PA'!$F$4:$F$5236))+SUMPRODUCT(-('Diário 10º PA'!$E$4:$E$5221='Analítico Cx.'!$B55),-('Diário 10º PA'!$N$4:$N$5221=F$1),('Diário 10º PA'!$F$4:$F$5221))</f>
        <v>21498.240000000002</v>
      </c>
      <c r="G55" s="187">
        <f>SUMPRODUCT(-('Diário 7º PA'!$E$4:$E$5383='Analítico Cx.'!$B55),-('Diário 7º PA'!$O$4:$O$5383=G$1),('Diário 7º PA'!$F$4:$F$5383))+SUMPRODUCT(-('Diário 8º PA'!$E$4:$E$5041='Analítico Cx.'!$B55),-('Diário 8º PA'!$O$4:$O$5041=G$1),('Diário 8º PA'!$F$4:$F$5041))+SUMPRODUCT(-('Diário 9º PA'!$E$4:$E$5236='Analítico Cx.'!$B55),-('Diário 9º PA'!$O$4:$O$5236=G$1),('Diário 9º PA'!$F$4:$F$5236))+SUMPRODUCT(-('Diário 10º PA'!$E$4:$E$5221='Analítico Cx.'!$B55),-('Diário 10º PA'!$N$4:$N$5221=G$1),('Diário 10º PA'!$F$4:$F$5221))</f>
        <v>21771.46</v>
      </c>
      <c r="H55" s="187">
        <f>SUMPRODUCT(-('Diário 7º PA'!$E$4:$E$5383='Analítico Cx.'!$B55),-('Diário 7º PA'!$O$4:$O$5383=H$1),('Diário 7º PA'!$F$4:$F$5383))+SUMPRODUCT(-('Diário 8º PA'!$E$4:$E$5041='Analítico Cx.'!$B55),-('Diário 8º PA'!$O$4:$O$5041=H$1),('Diário 8º PA'!$F$4:$F$5041))+SUMPRODUCT(-('Diário 9º PA'!$E$4:$E$5236='Analítico Cx.'!$B55),-('Diário 9º PA'!$O$4:$O$5236=H$1),('Diário 9º PA'!$F$4:$F$5236))+SUMPRODUCT(-('Diário 10º PA'!$E$4:$E$5221='Analítico Cx.'!$B55),-('Diário 10º PA'!$N$4:$N$5221=H$1),('Diário 10º PA'!$F$4:$F$5221))</f>
        <v>22011.040000000001</v>
      </c>
      <c r="I55" s="187">
        <f>SUMPRODUCT(-('Diário 7º PA'!$E$4:$E$5383='Analítico Cx.'!$B55),-('Diário 7º PA'!$O$4:$O$5383=I$1),('Diário 7º PA'!$F$4:$F$5383))+SUMPRODUCT(-('Diário 8º PA'!$E$4:$E$5041='Analítico Cx.'!$B55),-('Diário 8º PA'!$O$4:$O$5041=I$1),('Diário 8º PA'!$F$4:$F$5041))+SUMPRODUCT(-('Diário 9º PA'!$E$4:$E$5236='Analítico Cx.'!$B55),-('Diário 9º PA'!$O$4:$O$5236=I$1),('Diário 9º PA'!$F$4:$F$5236))+SUMPRODUCT(-('Diário 10º PA'!$E$4:$E$5221='Analítico Cx.'!$B55),-('Diário 10º PA'!$N$4:$N$5221=I$1),('Diário 10º PA'!$F$4:$F$5221))</f>
        <v>22061.74</v>
      </c>
      <c r="J55" s="187">
        <f>SUMPRODUCT(-('Diário 7º PA'!$E$4:$E$5383='Analítico Cx.'!$B55),-('Diário 7º PA'!$O$4:$O$5383=J$1),('Diário 7º PA'!$F$4:$F$5383))+SUMPRODUCT(-('Diário 8º PA'!$E$4:$E$5041='Analítico Cx.'!$B55),-('Diário 8º PA'!$O$4:$O$5041=J$1),('Diário 8º PA'!$F$4:$F$5041))+SUMPRODUCT(-('Diário 9º PA'!$E$4:$E$5236='Analítico Cx.'!$B55),-('Diário 9º PA'!$O$4:$O$5236=J$1),('Diário 9º PA'!$F$4:$F$5236))+SUMPRODUCT(-('Diário 10º PA'!$E$4:$E$5221='Analítico Cx.'!$B55),-('Diário 10º PA'!$N$4:$N$5221=J$1),('Diário 10º PA'!$F$4:$F$5221))</f>
        <v>22147.119999999999</v>
      </c>
      <c r="K55" s="187">
        <f>SUMPRODUCT(-('Diário 7º PA'!$E$4:$E$5383='Analítico Cx.'!$B55),-('Diário 7º PA'!$O$4:$O$5383=K$1),('Diário 7º PA'!$F$4:$F$5383))+SUMPRODUCT(-('Diário 8º PA'!$E$4:$E$5041='Analítico Cx.'!$B55),-('Diário 8º PA'!$O$4:$O$5041=K$1),('Diário 8º PA'!$F$4:$F$5041))+SUMPRODUCT(-('Diário 9º PA'!$E$4:$E$5236='Analítico Cx.'!$B55),-('Diário 9º PA'!$O$4:$O$5236=K$1),('Diário 9º PA'!$F$4:$F$5236))+SUMPRODUCT(-('Diário 10º PA'!$E$4:$E$5221='Analítico Cx.'!$B55),-('Diário 10º PA'!$N$4:$N$5221=K$1),('Diário 10º PA'!$F$4:$F$5221))</f>
        <v>22181.27</v>
      </c>
      <c r="L55" s="187">
        <f>SUMPRODUCT(-('Diário 7º PA'!$E$4:$E$5383='Analítico Cx.'!$B55),-('Diário 7º PA'!$O$4:$O$5383=L$1),('Diário 7º PA'!$F$4:$F$5383))+SUMPRODUCT(-('Diário 8º PA'!$E$4:$E$5041='Analítico Cx.'!$B55),-('Diário 8º PA'!$O$4:$O$5041=L$1),('Diário 8º PA'!$F$4:$F$5041))+SUMPRODUCT(-('Diário 9º PA'!$E$4:$E$5236='Analítico Cx.'!$B55),-('Diário 9º PA'!$O$4:$O$5236=L$1),('Diário 9º PA'!$F$4:$F$5236))+SUMPRODUCT(-('Diário 10º PA'!$E$4:$E$5221='Analítico Cx.'!$B55),-('Diário 10º PA'!$N$4:$N$5221=L$1),('Diário 10º PA'!$F$4:$F$5221))</f>
        <v>22352.03</v>
      </c>
      <c r="M55" s="187">
        <f>SUMPRODUCT(-('Diário 7º PA'!$E$4:$E$5383='Analítico Cx.'!$B55),-('Diário 7º PA'!$O$4:$O$5383=M$1),('Diário 7º PA'!$F$4:$F$5383))+SUMPRODUCT(-('Diário 8º PA'!$E$4:$E$5041='Analítico Cx.'!$B55),-('Diário 8º PA'!$O$4:$O$5041=M$1),('Diário 8º PA'!$F$4:$F$5041))+SUMPRODUCT(-('Diário 9º PA'!$E$4:$E$5236='Analítico Cx.'!$B55),-('Diário 9º PA'!$O$4:$O$5236=M$1),('Diário 9º PA'!$F$4:$F$5236))+SUMPRODUCT(-('Diário 10º PA'!$E$4:$E$5221='Analítico Cx.'!$B55),-('Diário 10º PA'!$N$4:$N$5221=M$1),('Diário 10º PA'!$F$4:$F$5221))</f>
        <v>23000.91</v>
      </c>
      <c r="N55" s="187">
        <f>SUMPRODUCT(-('Diário 7º PA'!$E$4:$E$5383='Analítico Cx.'!$B55),-('Diário 7º PA'!$O$4:$O$5383=N$1),('Diário 7º PA'!$F$4:$F$5383))+SUMPRODUCT(-('Diário 8º PA'!$E$4:$E$5041='Analítico Cx.'!$B55),-('Diário 8º PA'!$O$4:$O$5041=N$1),('Diário 8º PA'!$F$4:$F$5041))+SUMPRODUCT(-('Diário 9º PA'!$E$4:$E$5236='Analítico Cx.'!$B55),-('Diário 9º PA'!$O$4:$O$5236=N$1),('Diário 9º PA'!$F$4:$F$5236))+SUMPRODUCT(-('Diário 10º PA'!$E$4:$E$5221='Analítico Cx.'!$B55),-('Diário 10º PA'!$N$4:$N$5221=N$1),('Diário 10º PA'!$F$4:$F$5221))</f>
        <v>23410.71</v>
      </c>
      <c r="O55" s="188">
        <f t="shared" si="12"/>
        <v>262324.40000000002</v>
      </c>
      <c r="P55" s="172">
        <f t="shared" si="8"/>
        <v>3.5107573749884016E-3</v>
      </c>
    </row>
    <row r="56" spans="1:16" ht="23.25" customHeight="1" x14ac:dyDescent="0.2">
      <c r="A56" s="64" t="s">
        <v>166</v>
      </c>
      <c r="B56" s="62" t="s">
        <v>56</v>
      </c>
      <c r="C56" s="187">
        <f>SUMPRODUCT(-('Diário 7º PA'!$E$4:$E$5383='Analítico Cx.'!$B56),-('Diário 7º PA'!$O$4:$O$5383=C$1),('Diário 7º PA'!$F$4:$F$5383))+SUMPRODUCT(-('Diário 8º PA'!$E$4:$E$5041='Analítico Cx.'!$B56),-('Diário 8º PA'!$O$4:$O$5041=C$1),('Diário 8º PA'!$F$4:$F$5041))+SUMPRODUCT(-('Diário 9º PA'!$E$4:$E$5236='Analítico Cx.'!$B56),-('Diário 9º PA'!$O$4:$O$5236=C$1),('Diário 9º PA'!$F$4:$F$5236))+SUMPRODUCT(-('Diário 10º PA'!$E$4:$E$5221='Analítico Cx.'!$B56),-('Diário 10º PA'!$N$4:$N$5221=C$1),('Diário 10º PA'!$F$4:$F$5221))</f>
        <v>0</v>
      </c>
      <c r="D56" s="187">
        <f>SUMPRODUCT(-('Diário 7º PA'!$E$4:$E$5383='Analítico Cx.'!$B56),-('Diário 7º PA'!$O$4:$O$5383=D$1),('Diário 7º PA'!$F$4:$F$5383))+SUMPRODUCT(-('Diário 8º PA'!$E$4:$E$5041='Analítico Cx.'!$B56),-('Diário 8º PA'!$O$4:$O$5041=D$1),('Diário 8º PA'!$F$4:$F$5041))+SUMPRODUCT(-('Diário 9º PA'!$E$4:$E$5236='Analítico Cx.'!$B56),-('Diário 9º PA'!$O$4:$O$5236=D$1),('Diário 9º PA'!$F$4:$F$5236))+SUMPRODUCT(-('Diário 10º PA'!$E$4:$E$5221='Analítico Cx.'!$B56),-('Diário 10º PA'!$N$4:$N$5221=D$1),('Diário 10º PA'!$F$4:$F$5221))</f>
        <v>0</v>
      </c>
      <c r="E56" s="187">
        <f>SUMPRODUCT(-('Diário 7º PA'!$E$4:$E$5383='Analítico Cx.'!$B56),-('Diário 7º PA'!$O$4:$O$5383=E$1),('Diário 7º PA'!$F$4:$F$5383))+SUMPRODUCT(-('Diário 8º PA'!$E$4:$E$5041='Analítico Cx.'!$B56),-('Diário 8º PA'!$O$4:$O$5041=E$1),('Diário 8º PA'!$F$4:$F$5041))+SUMPRODUCT(-('Diário 9º PA'!$E$4:$E$5236='Analítico Cx.'!$B56),-('Diário 9º PA'!$O$4:$O$5236=E$1),('Diário 9º PA'!$F$4:$F$5236))+SUMPRODUCT(-('Diário 10º PA'!$E$4:$E$5221='Analítico Cx.'!$B56),-('Diário 10º PA'!$N$4:$N$5221=E$1),('Diário 10º PA'!$F$4:$F$5221))</f>
        <v>0</v>
      </c>
      <c r="F56" s="187">
        <f>SUMPRODUCT(-('Diário 7º PA'!$E$4:$E$5383='Analítico Cx.'!$B56),-('Diário 7º PA'!$O$4:$O$5383=F$1),('Diário 7º PA'!$F$4:$F$5383))+SUMPRODUCT(-('Diário 8º PA'!$E$4:$E$5041='Analítico Cx.'!$B56),-('Diário 8º PA'!$O$4:$O$5041=F$1),('Diário 8º PA'!$F$4:$F$5041))+SUMPRODUCT(-('Diário 9º PA'!$E$4:$E$5236='Analítico Cx.'!$B56),-('Diário 9º PA'!$O$4:$O$5236=F$1),('Diário 9º PA'!$F$4:$F$5236))+SUMPRODUCT(-('Diário 10º PA'!$E$4:$E$5221='Analítico Cx.'!$B56),-('Diário 10º PA'!$N$4:$N$5221=F$1),('Diário 10º PA'!$F$4:$F$5221))</f>
        <v>0</v>
      </c>
      <c r="G56" s="187">
        <f>SUMPRODUCT(-('Diário 7º PA'!$E$4:$E$5383='Analítico Cx.'!$B56),-('Diário 7º PA'!$O$4:$O$5383=G$1),('Diário 7º PA'!$F$4:$F$5383))+SUMPRODUCT(-('Diário 8º PA'!$E$4:$E$5041='Analítico Cx.'!$B56),-('Diário 8º PA'!$O$4:$O$5041=G$1),('Diário 8º PA'!$F$4:$F$5041))+SUMPRODUCT(-('Diário 9º PA'!$E$4:$E$5236='Analítico Cx.'!$B56),-('Diário 9º PA'!$O$4:$O$5236=G$1),('Diário 9º PA'!$F$4:$F$5236))+SUMPRODUCT(-('Diário 10º PA'!$E$4:$E$5221='Analítico Cx.'!$B56),-('Diário 10º PA'!$N$4:$N$5221=G$1),('Diário 10º PA'!$F$4:$F$5221))</f>
        <v>0</v>
      </c>
      <c r="H56" s="187">
        <f>SUMPRODUCT(-('Diário 7º PA'!$E$4:$E$5383='Analítico Cx.'!$B56),-('Diário 7º PA'!$O$4:$O$5383=H$1),('Diário 7º PA'!$F$4:$F$5383))+SUMPRODUCT(-('Diário 8º PA'!$E$4:$E$5041='Analítico Cx.'!$B56),-('Diário 8º PA'!$O$4:$O$5041=H$1),('Diário 8º PA'!$F$4:$F$5041))+SUMPRODUCT(-('Diário 9º PA'!$E$4:$E$5236='Analítico Cx.'!$B56),-('Diário 9º PA'!$O$4:$O$5236=H$1),('Diário 9º PA'!$F$4:$F$5236))+SUMPRODUCT(-('Diário 10º PA'!$E$4:$E$5221='Analítico Cx.'!$B56),-('Diário 10º PA'!$N$4:$N$5221=H$1),('Diário 10º PA'!$F$4:$F$5221))</f>
        <v>0</v>
      </c>
      <c r="I56" s="187">
        <f>SUMPRODUCT(-('Diário 7º PA'!$E$4:$E$5383='Analítico Cx.'!$B56),-('Diário 7º PA'!$O$4:$O$5383=I$1),('Diário 7º PA'!$F$4:$F$5383))+SUMPRODUCT(-('Diário 8º PA'!$E$4:$E$5041='Analítico Cx.'!$B56),-('Diário 8º PA'!$O$4:$O$5041=I$1),('Diário 8º PA'!$F$4:$F$5041))+SUMPRODUCT(-('Diário 9º PA'!$E$4:$E$5236='Analítico Cx.'!$B56),-('Diário 9º PA'!$O$4:$O$5236=I$1),('Diário 9º PA'!$F$4:$F$5236))+SUMPRODUCT(-('Diário 10º PA'!$E$4:$E$5221='Analítico Cx.'!$B56),-('Diário 10º PA'!$N$4:$N$5221=I$1),('Diário 10º PA'!$F$4:$F$5221))</f>
        <v>0</v>
      </c>
      <c r="J56" s="187">
        <f>SUMPRODUCT(-('Diário 7º PA'!$E$4:$E$5383='Analítico Cx.'!$B56),-('Diário 7º PA'!$O$4:$O$5383=J$1),('Diário 7º PA'!$F$4:$F$5383))+SUMPRODUCT(-('Diário 8º PA'!$E$4:$E$5041='Analítico Cx.'!$B56),-('Diário 8º PA'!$O$4:$O$5041=J$1),('Diário 8º PA'!$F$4:$F$5041))+SUMPRODUCT(-('Diário 9º PA'!$E$4:$E$5236='Analítico Cx.'!$B56),-('Diário 9º PA'!$O$4:$O$5236=J$1),('Diário 9º PA'!$F$4:$F$5236))+SUMPRODUCT(-('Diário 10º PA'!$E$4:$E$5221='Analítico Cx.'!$B56),-('Diário 10º PA'!$N$4:$N$5221=J$1),('Diário 10º PA'!$F$4:$F$5221))</f>
        <v>0</v>
      </c>
      <c r="K56" s="187">
        <f>SUMPRODUCT(-('Diário 7º PA'!$E$4:$E$5383='Analítico Cx.'!$B56),-('Diário 7º PA'!$O$4:$O$5383=K$1),('Diário 7º PA'!$F$4:$F$5383))+SUMPRODUCT(-('Diário 8º PA'!$E$4:$E$5041='Analítico Cx.'!$B56),-('Diário 8º PA'!$O$4:$O$5041=K$1),('Diário 8º PA'!$F$4:$F$5041))+SUMPRODUCT(-('Diário 9º PA'!$E$4:$E$5236='Analítico Cx.'!$B56),-('Diário 9º PA'!$O$4:$O$5236=K$1),('Diário 9º PA'!$F$4:$F$5236))+SUMPRODUCT(-('Diário 10º PA'!$E$4:$E$5221='Analítico Cx.'!$B56),-('Diário 10º PA'!$N$4:$N$5221=K$1),('Diário 10º PA'!$F$4:$F$5221))</f>
        <v>0</v>
      </c>
      <c r="L56" s="187">
        <f>SUMPRODUCT(-('Diário 7º PA'!$E$4:$E$5383='Analítico Cx.'!$B56),-('Diário 7º PA'!$O$4:$O$5383=L$1),('Diário 7º PA'!$F$4:$F$5383))+SUMPRODUCT(-('Diário 8º PA'!$E$4:$E$5041='Analítico Cx.'!$B56),-('Diário 8º PA'!$O$4:$O$5041=L$1),('Diário 8º PA'!$F$4:$F$5041))+SUMPRODUCT(-('Diário 9º PA'!$E$4:$E$5236='Analítico Cx.'!$B56),-('Diário 9º PA'!$O$4:$O$5236=L$1),('Diário 9º PA'!$F$4:$F$5236))+SUMPRODUCT(-('Diário 10º PA'!$E$4:$E$5221='Analítico Cx.'!$B56),-('Diário 10º PA'!$N$4:$N$5221=L$1),('Diário 10º PA'!$F$4:$F$5221))</f>
        <v>0</v>
      </c>
      <c r="M56" s="187">
        <f>SUMPRODUCT(-('Diário 7º PA'!$E$4:$E$5383='Analítico Cx.'!$B56),-('Diário 7º PA'!$O$4:$O$5383=M$1),('Diário 7º PA'!$F$4:$F$5383))+SUMPRODUCT(-('Diário 8º PA'!$E$4:$E$5041='Analítico Cx.'!$B56),-('Diário 8º PA'!$O$4:$O$5041=M$1),('Diário 8º PA'!$F$4:$F$5041))+SUMPRODUCT(-('Diário 9º PA'!$E$4:$E$5236='Analítico Cx.'!$B56),-('Diário 9º PA'!$O$4:$O$5236=M$1),('Diário 9º PA'!$F$4:$F$5236))+SUMPRODUCT(-('Diário 10º PA'!$E$4:$E$5221='Analítico Cx.'!$B56),-('Diário 10º PA'!$N$4:$N$5221=M$1),('Diário 10º PA'!$F$4:$F$5221))</f>
        <v>0</v>
      </c>
      <c r="N56" s="187">
        <f>SUMPRODUCT(-('Diário 7º PA'!$E$4:$E$5383='Analítico Cx.'!$B56),-('Diário 7º PA'!$O$4:$O$5383=N$1),('Diário 7º PA'!$F$4:$F$5383))+SUMPRODUCT(-('Diário 8º PA'!$E$4:$E$5041='Analítico Cx.'!$B56),-('Diário 8º PA'!$O$4:$O$5041=N$1),('Diário 8º PA'!$F$4:$F$5041))+SUMPRODUCT(-('Diário 9º PA'!$E$4:$E$5236='Analítico Cx.'!$B56),-('Diário 9º PA'!$O$4:$O$5236=N$1),('Diário 9º PA'!$F$4:$F$5236))+SUMPRODUCT(-('Diário 10º PA'!$E$4:$E$5221='Analítico Cx.'!$B56),-('Diário 10º PA'!$N$4:$N$5221=N$1),('Diário 10º PA'!$F$4:$F$5221))</f>
        <v>0</v>
      </c>
      <c r="O56" s="188">
        <f t="shared" si="12"/>
        <v>0</v>
      </c>
      <c r="P56" s="172">
        <f t="shared" si="8"/>
        <v>0</v>
      </c>
    </row>
    <row r="57" spans="1:16" ht="23.25" customHeight="1" x14ac:dyDescent="0.2">
      <c r="A57" s="64" t="s">
        <v>167</v>
      </c>
      <c r="B57" s="62" t="s">
        <v>331</v>
      </c>
      <c r="C57" s="187">
        <f>SUMPRODUCT(-('Diário 7º PA'!$E$4:$E$5383='Analítico Cx.'!$B57),-('Diário 7º PA'!$O$4:$O$5383=C$1),('Diário 7º PA'!$F$4:$F$5383))+SUMPRODUCT(-('Diário 8º PA'!$E$4:$E$5041='Analítico Cx.'!$B57),-('Diário 8º PA'!$O$4:$O$5041=C$1),('Diário 8º PA'!$F$4:$F$5041))+SUMPRODUCT(-('Diário 9º PA'!$E$4:$E$5236='Analítico Cx.'!$B57),-('Diário 9º PA'!$O$4:$O$5236=C$1),('Diário 9º PA'!$F$4:$F$5236))+SUMPRODUCT(-('Diário 10º PA'!$E$4:$E$5221='Analítico Cx.'!$B57),-('Diário 10º PA'!$N$4:$N$5221=C$1),('Diário 10º PA'!$F$4:$F$5221))</f>
        <v>20025.400000000001</v>
      </c>
      <c r="D57" s="187">
        <f>SUMPRODUCT(-('Diário 7º PA'!$E$4:$E$5383='Analítico Cx.'!$B57),-('Diário 7º PA'!$O$4:$O$5383=D$1),('Diário 7º PA'!$F$4:$F$5383))+SUMPRODUCT(-('Diário 8º PA'!$E$4:$E$5041='Analítico Cx.'!$B57),-('Diário 8º PA'!$O$4:$O$5041=D$1),('Diário 8º PA'!$F$4:$F$5041))+SUMPRODUCT(-('Diário 9º PA'!$E$4:$E$5236='Analítico Cx.'!$B57),-('Diário 9º PA'!$O$4:$O$5236=D$1),('Diário 9º PA'!$F$4:$F$5236))+SUMPRODUCT(-('Diário 10º PA'!$E$4:$E$5221='Analítico Cx.'!$B57),-('Diário 10º PA'!$N$4:$N$5221=D$1),('Diário 10º PA'!$F$4:$F$5221))</f>
        <v>22423.8</v>
      </c>
      <c r="E57" s="187">
        <f>SUMPRODUCT(-('Diário 7º PA'!$E$4:$E$5383='Analítico Cx.'!$B57),-('Diário 7º PA'!$O$4:$O$5383=E$1),('Diário 7º PA'!$F$4:$F$5383))+SUMPRODUCT(-('Diário 8º PA'!$E$4:$E$5041='Analítico Cx.'!$B57),-('Diário 8º PA'!$O$4:$O$5041=E$1),('Diário 8º PA'!$F$4:$F$5041))+SUMPRODUCT(-('Diário 9º PA'!$E$4:$E$5236='Analítico Cx.'!$B57),-('Diário 9º PA'!$O$4:$O$5236=E$1),('Diário 9º PA'!$F$4:$F$5236))+SUMPRODUCT(-('Diário 10º PA'!$E$4:$E$5221='Analítico Cx.'!$B57),-('Diário 10º PA'!$N$4:$N$5221=E$1),('Diário 10º PA'!$F$4:$F$5221))</f>
        <v>22538.45</v>
      </c>
      <c r="F57" s="187">
        <f>SUMPRODUCT(-('Diário 7º PA'!$E$4:$E$5383='Analítico Cx.'!$B57),-('Diário 7º PA'!$O$4:$O$5383=F$1),('Diário 7º PA'!$F$4:$F$5383))+SUMPRODUCT(-('Diário 8º PA'!$E$4:$E$5041='Analítico Cx.'!$B57),-('Diário 8º PA'!$O$4:$O$5041=F$1),('Diário 8º PA'!$F$4:$F$5041))+SUMPRODUCT(-('Diário 9º PA'!$E$4:$E$5236='Analítico Cx.'!$B57),-('Diário 9º PA'!$O$4:$O$5236=F$1),('Diário 9º PA'!$F$4:$F$5236))+SUMPRODUCT(-('Diário 10º PA'!$E$4:$E$5221='Analítico Cx.'!$B57),-('Diário 10º PA'!$N$4:$N$5221=F$1),('Diário 10º PA'!$F$4:$F$5221))</f>
        <v>22727.65</v>
      </c>
      <c r="G57" s="187">
        <f>SUMPRODUCT(-('Diário 7º PA'!$E$4:$E$5383='Analítico Cx.'!$B57),-('Diário 7º PA'!$O$4:$O$5383=G$1),('Diário 7º PA'!$F$4:$F$5383))+SUMPRODUCT(-('Diário 8º PA'!$E$4:$E$5041='Analítico Cx.'!$B57),-('Diário 8º PA'!$O$4:$O$5041=G$1),('Diário 8º PA'!$F$4:$F$5041))+SUMPRODUCT(-('Diário 9º PA'!$E$4:$E$5236='Analítico Cx.'!$B57),-('Diário 9º PA'!$O$4:$O$5236=G$1),('Diário 9º PA'!$F$4:$F$5236))+SUMPRODUCT(-('Diário 10º PA'!$E$4:$E$5221='Analítico Cx.'!$B57),-('Diário 10º PA'!$N$4:$N$5221=G$1),('Diário 10º PA'!$F$4:$F$5221))</f>
        <v>23224.3</v>
      </c>
      <c r="H57" s="187">
        <f>SUMPRODUCT(-('Diário 7º PA'!$E$4:$E$5383='Analítico Cx.'!$B57),-('Diário 7º PA'!$O$4:$O$5383=H$1),('Diário 7º PA'!$F$4:$F$5383))+SUMPRODUCT(-('Diário 8º PA'!$E$4:$E$5041='Analítico Cx.'!$B57),-('Diário 8º PA'!$O$4:$O$5041=H$1),('Diário 8º PA'!$F$4:$F$5041))+SUMPRODUCT(-('Diário 9º PA'!$E$4:$E$5236='Analítico Cx.'!$B57),-('Diário 9º PA'!$O$4:$O$5236=H$1),('Diário 9º PA'!$F$4:$F$5236))+SUMPRODUCT(-('Diário 10º PA'!$E$4:$E$5221='Analítico Cx.'!$B57),-('Diário 10º PA'!$N$4:$N$5221=H$1),('Diário 10º PA'!$F$4:$F$5221))</f>
        <v>23484.45</v>
      </c>
      <c r="I57" s="187">
        <f>SUMPRODUCT(-('Diário 7º PA'!$E$4:$E$5383='Analítico Cx.'!$B57),-('Diário 7º PA'!$O$4:$O$5383=I$1),('Diário 7º PA'!$F$4:$F$5383))+SUMPRODUCT(-('Diário 8º PA'!$E$4:$E$5041='Analítico Cx.'!$B57),-('Diário 8º PA'!$O$4:$O$5041=I$1),('Diário 8º PA'!$F$4:$F$5041))+SUMPRODUCT(-('Diário 9º PA'!$E$4:$E$5236='Analítico Cx.'!$B57),-('Diário 9º PA'!$O$4:$O$5236=I$1),('Diário 9º PA'!$F$4:$F$5236))+SUMPRODUCT(-('Diário 10º PA'!$E$4:$E$5221='Analítico Cx.'!$B57),-('Diário 10º PA'!$N$4:$N$5221=I$1),('Diário 10º PA'!$F$4:$F$5221))</f>
        <v>23720.95</v>
      </c>
      <c r="J57" s="187">
        <f>SUMPRODUCT(-('Diário 7º PA'!$E$4:$E$5383='Analítico Cx.'!$B57),-('Diário 7º PA'!$O$4:$O$5383=J$1),('Diário 7º PA'!$F$4:$F$5383))+SUMPRODUCT(-('Diário 8º PA'!$E$4:$E$5041='Analítico Cx.'!$B57),-('Diário 8º PA'!$O$4:$O$5041=J$1),('Diário 8º PA'!$F$4:$F$5041))+SUMPRODUCT(-('Diário 9º PA'!$E$4:$E$5236='Analítico Cx.'!$B57),-('Diário 9º PA'!$O$4:$O$5236=J$1),('Diário 9º PA'!$F$4:$F$5236))+SUMPRODUCT(-('Diário 10º PA'!$E$4:$E$5221='Analítico Cx.'!$B57),-('Diário 10º PA'!$N$4:$N$5221=J$1),('Diário 10º PA'!$F$4:$F$5221))</f>
        <v>23815.55</v>
      </c>
      <c r="K57" s="187">
        <f>SUMPRODUCT(-('Diário 7º PA'!$E$4:$E$5383='Analítico Cx.'!$B57),-('Diário 7º PA'!$O$4:$O$5383=K$1),('Diário 7º PA'!$F$4:$F$5383))+SUMPRODUCT(-('Diário 8º PA'!$E$4:$E$5041='Analítico Cx.'!$B57),-('Diário 8º PA'!$O$4:$O$5041=K$1),('Diário 8º PA'!$F$4:$F$5041))+SUMPRODUCT(-('Diário 9º PA'!$E$4:$E$5236='Analítico Cx.'!$B57),-('Diário 9º PA'!$O$4:$O$5236=K$1),('Diário 9º PA'!$F$4:$F$5236))+SUMPRODUCT(-('Diário 10º PA'!$E$4:$E$5221='Analítico Cx.'!$B57),-('Diário 10º PA'!$N$4:$N$5221=K$1),('Diário 10º PA'!$F$4:$F$5221))</f>
        <v>23862.85</v>
      </c>
      <c r="L57" s="187">
        <f>SUMPRODUCT(-('Diário 7º PA'!$E$4:$E$5383='Analítico Cx.'!$B57),-('Diário 7º PA'!$O$4:$O$5383=L$1),('Diário 7º PA'!$F$4:$F$5383))+SUMPRODUCT(-('Diário 8º PA'!$E$4:$E$5041='Analítico Cx.'!$B57),-('Diário 8º PA'!$O$4:$O$5041=L$1),('Diário 8º PA'!$F$4:$F$5041))+SUMPRODUCT(-('Diário 9º PA'!$E$4:$E$5236='Analítico Cx.'!$B57),-('Diário 9º PA'!$O$4:$O$5236=L$1),('Diário 9º PA'!$F$4:$F$5236))+SUMPRODUCT(-('Diário 10º PA'!$E$4:$E$5221='Analítico Cx.'!$B57),-('Diário 10º PA'!$N$4:$N$5221=L$1),('Diário 10º PA'!$F$4:$F$5221))</f>
        <v>24335.85</v>
      </c>
      <c r="M57" s="187">
        <f>SUMPRODUCT(-('Diário 7º PA'!$E$4:$E$5383='Analítico Cx.'!$B57),-('Diário 7º PA'!$O$4:$O$5383=M$1),('Diário 7º PA'!$F$4:$F$5383))+SUMPRODUCT(-('Diário 8º PA'!$E$4:$E$5041='Analítico Cx.'!$B57),-('Diário 8º PA'!$O$4:$O$5041=M$1),('Diário 8º PA'!$F$4:$F$5041))+SUMPRODUCT(-('Diário 9º PA'!$E$4:$E$5236='Analítico Cx.'!$B57),-('Diário 9º PA'!$O$4:$O$5236=M$1),('Diário 9º PA'!$F$4:$F$5236))+SUMPRODUCT(-('Diário 10º PA'!$E$4:$E$5221='Analítico Cx.'!$B57),-('Diário 10º PA'!$N$4:$N$5221=M$1),('Diário 10º PA'!$F$4:$F$5221))</f>
        <v>24856.15</v>
      </c>
      <c r="N57" s="187">
        <f>SUMPRODUCT(-('Diário 7º PA'!$E$4:$E$5383='Analítico Cx.'!$B57),-('Diário 7º PA'!$O$4:$O$5383=N$1),('Diário 7º PA'!$F$4:$F$5383))+SUMPRODUCT(-('Diário 8º PA'!$E$4:$E$5041='Analítico Cx.'!$B57),-('Diário 8º PA'!$O$4:$O$5041=N$1),('Diário 8º PA'!$F$4:$F$5041))+SUMPRODUCT(-('Diário 9º PA'!$E$4:$E$5236='Analítico Cx.'!$B57),-('Diário 9º PA'!$O$4:$O$5236=N$1),('Diário 9º PA'!$F$4:$F$5236))+SUMPRODUCT(-('Diário 10º PA'!$E$4:$E$5221='Analítico Cx.'!$B57),-('Diário 10º PA'!$N$4:$N$5221=N$1),('Diário 10º PA'!$F$4:$F$5221))</f>
        <v>24950.75</v>
      </c>
      <c r="O57" s="188">
        <f>SUM(C57:N57)</f>
        <v>279966.15000000002</v>
      </c>
      <c r="P57" s="172">
        <f t="shared" si="8"/>
        <v>3.7468616181323931E-3</v>
      </c>
    </row>
    <row r="58" spans="1:16" ht="23.25" customHeight="1" x14ac:dyDescent="0.2">
      <c r="A58" s="64" t="s">
        <v>330</v>
      </c>
      <c r="B58" s="65" t="s">
        <v>75</v>
      </c>
      <c r="C58" s="187">
        <f>SUMPRODUCT(-('Diário 7º PA'!$E$4:$E$5383='Analítico Cx.'!$B58),-('Diário 7º PA'!$O$4:$O$5383=C$1),('Diário 7º PA'!$F$4:$F$5383))+SUMPRODUCT(-('Diário 8º PA'!$E$4:$E$5041='Analítico Cx.'!$B58),-('Diário 8º PA'!$O$4:$O$5041=C$1),('Diário 8º PA'!$F$4:$F$5041))+SUMPRODUCT(-('Diário 9º PA'!$E$4:$E$5236='Analítico Cx.'!$B58),-('Diário 9º PA'!$O$4:$O$5236=C$1),('Diário 9º PA'!$F$4:$F$5236))+SUMPRODUCT(-('Diário 10º PA'!$E$4:$E$5221='Analítico Cx.'!$B58),-('Diário 10º PA'!$N$4:$N$5221=C$1),('Diário 10º PA'!$F$4:$F$5221))</f>
        <v>0</v>
      </c>
      <c r="D58" s="187">
        <f>SUMPRODUCT(-('Diário 7º PA'!$E$4:$E$5383='Analítico Cx.'!$B58),-('Diário 7º PA'!$O$4:$O$5383=D$1),('Diário 7º PA'!$F$4:$F$5383))+SUMPRODUCT(-('Diário 8º PA'!$E$4:$E$5041='Analítico Cx.'!$B58),-('Diário 8º PA'!$O$4:$O$5041=D$1),('Diário 8º PA'!$F$4:$F$5041))+SUMPRODUCT(-('Diário 9º PA'!$E$4:$E$5236='Analítico Cx.'!$B58),-('Diário 9º PA'!$O$4:$O$5236=D$1),('Diário 9º PA'!$F$4:$F$5236))+SUMPRODUCT(-('Diário 10º PA'!$E$4:$E$5221='Analítico Cx.'!$B58),-('Diário 10º PA'!$N$4:$N$5221=D$1),('Diário 10º PA'!$F$4:$F$5221))</f>
        <v>0</v>
      </c>
      <c r="E58" s="187">
        <f>SUMPRODUCT(-('Diário 7º PA'!$E$4:$E$5383='Analítico Cx.'!$B58),-('Diário 7º PA'!$O$4:$O$5383=E$1),('Diário 7º PA'!$F$4:$F$5383))+SUMPRODUCT(-('Diário 8º PA'!$E$4:$E$5041='Analítico Cx.'!$B58),-('Diário 8º PA'!$O$4:$O$5041=E$1),('Diário 8º PA'!$F$4:$F$5041))+SUMPRODUCT(-('Diário 9º PA'!$E$4:$E$5236='Analítico Cx.'!$B58),-('Diário 9º PA'!$O$4:$O$5236=E$1),('Diário 9º PA'!$F$4:$F$5236))+SUMPRODUCT(-('Diário 10º PA'!$E$4:$E$5221='Analítico Cx.'!$B58),-('Diário 10º PA'!$N$4:$N$5221=E$1),('Diário 10º PA'!$F$4:$F$5221))</f>
        <v>0</v>
      </c>
      <c r="F58" s="187">
        <f>SUMPRODUCT(-('Diário 7º PA'!$E$4:$E$5383='Analítico Cx.'!$B58),-('Diário 7º PA'!$O$4:$O$5383=F$1),('Diário 7º PA'!$F$4:$F$5383))+SUMPRODUCT(-('Diário 8º PA'!$E$4:$E$5041='Analítico Cx.'!$B58),-('Diário 8º PA'!$O$4:$O$5041=F$1),('Diário 8º PA'!$F$4:$F$5041))+SUMPRODUCT(-('Diário 9º PA'!$E$4:$E$5236='Analítico Cx.'!$B58),-('Diário 9º PA'!$O$4:$O$5236=F$1),('Diário 9º PA'!$F$4:$F$5236))+SUMPRODUCT(-('Diário 10º PA'!$E$4:$E$5221='Analítico Cx.'!$B58),-('Diário 10º PA'!$N$4:$N$5221=F$1),('Diário 10º PA'!$F$4:$F$5221))</f>
        <v>0</v>
      </c>
      <c r="G58" s="187">
        <f>SUMPRODUCT(-('Diário 7º PA'!$E$4:$E$5383='Analítico Cx.'!$B58),-('Diário 7º PA'!$O$4:$O$5383=G$1),('Diário 7º PA'!$F$4:$F$5383))+SUMPRODUCT(-('Diário 8º PA'!$E$4:$E$5041='Analítico Cx.'!$B58),-('Diário 8º PA'!$O$4:$O$5041=G$1),('Diário 8º PA'!$F$4:$F$5041))+SUMPRODUCT(-('Diário 9º PA'!$E$4:$E$5236='Analítico Cx.'!$B58),-('Diário 9º PA'!$O$4:$O$5236=G$1),('Diário 9º PA'!$F$4:$F$5236))+SUMPRODUCT(-('Diário 10º PA'!$E$4:$E$5221='Analítico Cx.'!$B58),-('Diário 10º PA'!$N$4:$N$5221=G$1),('Diário 10º PA'!$F$4:$F$5221))</f>
        <v>0</v>
      </c>
      <c r="H58" s="187">
        <f>SUMPRODUCT(-('Diário 7º PA'!$E$4:$E$5383='Analítico Cx.'!$B58),-('Diário 7º PA'!$O$4:$O$5383=H$1),('Diário 7º PA'!$F$4:$F$5383))+SUMPRODUCT(-('Diário 8º PA'!$E$4:$E$5041='Analítico Cx.'!$B58),-('Diário 8º PA'!$O$4:$O$5041=H$1),('Diário 8º PA'!$F$4:$F$5041))+SUMPRODUCT(-('Diário 9º PA'!$E$4:$E$5236='Analítico Cx.'!$B58),-('Diário 9º PA'!$O$4:$O$5236=H$1),('Diário 9º PA'!$F$4:$F$5236))+SUMPRODUCT(-('Diário 10º PA'!$E$4:$E$5221='Analítico Cx.'!$B58),-('Diário 10º PA'!$N$4:$N$5221=H$1),('Diário 10º PA'!$F$4:$F$5221))</f>
        <v>0</v>
      </c>
      <c r="I58" s="187">
        <f>SUMPRODUCT(-('Diário 7º PA'!$E$4:$E$5383='Analítico Cx.'!$B58),-('Diário 7º PA'!$O$4:$O$5383=I$1),('Diário 7º PA'!$F$4:$F$5383))+SUMPRODUCT(-('Diário 8º PA'!$E$4:$E$5041='Analítico Cx.'!$B58),-('Diário 8º PA'!$O$4:$O$5041=I$1),('Diário 8º PA'!$F$4:$F$5041))+SUMPRODUCT(-('Diário 9º PA'!$E$4:$E$5236='Analítico Cx.'!$B58),-('Diário 9º PA'!$O$4:$O$5236=I$1),('Diário 9º PA'!$F$4:$F$5236))+SUMPRODUCT(-('Diário 10º PA'!$E$4:$E$5221='Analítico Cx.'!$B58),-('Diário 10º PA'!$N$4:$N$5221=I$1),('Diário 10º PA'!$F$4:$F$5221))</f>
        <v>0</v>
      </c>
      <c r="J58" s="187">
        <f>SUMPRODUCT(-('Diário 7º PA'!$E$4:$E$5383='Analítico Cx.'!$B58),-('Diário 7º PA'!$O$4:$O$5383=J$1),('Diário 7º PA'!$F$4:$F$5383))+SUMPRODUCT(-('Diário 8º PA'!$E$4:$E$5041='Analítico Cx.'!$B58),-('Diário 8º PA'!$O$4:$O$5041=J$1),('Diário 8º PA'!$F$4:$F$5041))+SUMPRODUCT(-('Diário 9º PA'!$E$4:$E$5236='Analítico Cx.'!$B58),-('Diário 9º PA'!$O$4:$O$5236=J$1),('Diário 9º PA'!$F$4:$F$5236))+SUMPRODUCT(-('Diário 10º PA'!$E$4:$E$5221='Analítico Cx.'!$B58),-('Diário 10º PA'!$N$4:$N$5221=J$1),('Diário 10º PA'!$F$4:$F$5221))</f>
        <v>0</v>
      </c>
      <c r="K58" s="187">
        <f>SUMPRODUCT(-('Diário 7º PA'!$E$4:$E$5383='Analítico Cx.'!$B58),-('Diário 7º PA'!$O$4:$O$5383=K$1),('Diário 7º PA'!$F$4:$F$5383))+SUMPRODUCT(-('Diário 8º PA'!$E$4:$E$5041='Analítico Cx.'!$B58),-('Diário 8º PA'!$O$4:$O$5041=K$1),('Diário 8º PA'!$F$4:$F$5041))+SUMPRODUCT(-('Diário 9º PA'!$E$4:$E$5236='Analítico Cx.'!$B58),-('Diário 9º PA'!$O$4:$O$5236=K$1),('Diário 9º PA'!$F$4:$F$5236))+SUMPRODUCT(-('Diário 10º PA'!$E$4:$E$5221='Analítico Cx.'!$B58),-('Diário 10º PA'!$N$4:$N$5221=K$1),('Diário 10º PA'!$F$4:$F$5221))</f>
        <v>0</v>
      </c>
      <c r="L58" s="187">
        <f>SUMPRODUCT(-('Diário 7º PA'!$E$4:$E$5383='Analítico Cx.'!$B58),-('Diário 7º PA'!$O$4:$O$5383=L$1),('Diário 7º PA'!$F$4:$F$5383))+SUMPRODUCT(-('Diário 8º PA'!$E$4:$E$5041='Analítico Cx.'!$B58),-('Diário 8º PA'!$O$4:$O$5041=L$1),('Diário 8º PA'!$F$4:$F$5041))+SUMPRODUCT(-('Diário 9º PA'!$E$4:$E$5236='Analítico Cx.'!$B58),-('Diário 9º PA'!$O$4:$O$5236=L$1),('Diário 9º PA'!$F$4:$F$5236))+SUMPRODUCT(-('Diário 10º PA'!$E$4:$E$5221='Analítico Cx.'!$B58),-('Diário 10º PA'!$N$4:$N$5221=L$1),('Diário 10º PA'!$F$4:$F$5221))</f>
        <v>0</v>
      </c>
      <c r="M58" s="187">
        <f>SUMPRODUCT(-('Diário 7º PA'!$E$4:$E$5383='Analítico Cx.'!$B58),-('Diário 7º PA'!$O$4:$O$5383=M$1),('Diário 7º PA'!$F$4:$F$5383))+SUMPRODUCT(-('Diário 8º PA'!$E$4:$E$5041='Analítico Cx.'!$B58),-('Diário 8º PA'!$O$4:$O$5041=M$1),('Diário 8º PA'!$F$4:$F$5041))+SUMPRODUCT(-('Diário 9º PA'!$E$4:$E$5236='Analítico Cx.'!$B58),-('Diário 9º PA'!$O$4:$O$5236=M$1),('Diário 9º PA'!$F$4:$F$5236))+SUMPRODUCT(-('Diário 10º PA'!$E$4:$E$5221='Analítico Cx.'!$B58),-('Diário 10º PA'!$N$4:$N$5221=M$1),('Diário 10º PA'!$F$4:$F$5221))</f>
        <v>0</v>
      </c>
      <c r="N58" s="187">
        <f>SUMPRODUCT(-('Diário 7º PA'!$E$4:$E$5383='Analítico Cx.'!$B58),-('Diário 7º PA'!$O$4:$O$5383=N$1),('Diário 7º PA'!$F$4:$F$5383))+SUMPRODUCT(-('Diário 8º PA'!$E$4:$E$5041='Analítico Cx.'!$B58),-('Diário 8º PA'!$O$4:$O$5041=N$1),('Diário 8º PA'!$F$4:$F$5041))+SUMPRODUCT(-('Diário 9º PA'!$E$4:$E$5236='Analítico Cx.'!$B58),-('Diário 9º PA'!$O$4:$O$5236=N$1),('Diário 9º PA'!$F$4:$F$5236))+SUMPRODUCT(-('Diário 10º PA'!$E$4:$E$5221='Analítico Cx.'!$B58),-('Diário 10º PA'!$N$4:$N$5221=N$1),('Diário 10º PA'!$F$4:$F$5221))</f>
        <v>0</v>
      </c>
      <c r="O58" s="188">
        <f t="shared" si="12"/>
        <v>0</v>
      </c>
      <c r="P58" s="172">
        <f t="shared" si="8"/>
        <v>0</v>
      </c>
    </row>
    <row r="59" spans="1:16" ht="23.25" customHeight="1" x14ac:dyDescent="0.2">
      <c r="A59" s="23"/>
      <c r="B59" s="24" t="s">
        <v>112</v>
      </c>
      <c r="C59" s="190">
        <f t="shared" ref="C59:O59" si="13">SUBTOTAL(109,C51:C58)</f>
        <v>151291.06</v>
      </c>
      <c r="D59" s="190">
        <f t="shared" si="13"/>
        <v>174252.78999999998</v>
      </c>
      <c r="E59" s="190">
        <f t="shared" si="13"/>
        <v>158652.66000000003</v>
      </c>
      <c r="F59" s="190">
        <f t="shared" si="13"/>
        <v>172486.08000000002</v>
      </c>
      <c r="G59" s="190">
        <f t="shared" si="13"/>
        <v>190130.46</v>
      </c>
      <c r="H59" s="190">
        <f t="shared" si="13"/>
        <v>176343.32</v>
      </c>
      <c r="I59" s="190">
        <f t="shared" ref="I59:N59" si="14">SUBTOTAL(109,I51:I58)</f>
        <v>115626.97</v>
      </c>
      <c r="J59" s="190">
        <f t="shared" si="14"/>
        <v>116765.78</v>
      </c>
      <c r="K59" s="190">
        <f t="shared" si="14"/>
        <v>143490.44999999998</v>
      </c>
      <c r="L59" s="190">
        <f t="shared" si="14"/>
        <v>338810.67999999993</v>
      </c>
      <c r="M59" s="190">
        <f t="shared" si="14"/>
        <v>730987.89</v>
      </c>
      <c r="N59" s="190">
        <f t="shared" si="14"/>
        <v>535251.79</v>
      </c>
      <c r="O59" s="190">
        <f t="shared" si="13"/>
        <v>3004089.9299999997</v>
      </c>
      <c r="P59" s="175">
        <f t="shared" si="8"/>
        <v>4.0204536356038129E-2</v>
      </c>
    </row>
    <row r="60" spans="1:16" ht="23.25" customHeight="1" thickBot="1" x14ac:dyDescent="0.25">
      <c r="A60" s="29"/>
      <c r="B60" s="35" t="s">
        <v>255</v>
      </c>
      <c r="C60" s="192">
        <f>SUBTOTAL(109,C22:C59)</f>
        <v>3476517.34</v>
      </c>
      <c r="D60" s="192">
        <f t="shared" ref="D60:O60" si="15">SUBTOTAL(109,D22:D59)</f>
        <v>3644149.3999999994</v>
      </c>
      <c r="E60" s="192">
        <f t="shared" si="15"/>
        <v>3643433.81</v>
      </c>
      <c r="F60" s="192">
        <f t="shared" si="15"/>
        <v>3631203.8999999994</v>
      </c>
      <c r="G60" s="192">
        <f t="shared" si="15"/>
        <v>3766149.4299999997</v>
      </c>
      <c r="H60" s="192">
        <f t="shared" si="15"/>
        <v>4057655.1600000011</v>
      </c>
      <c r="I60" s="192">
        <f t="shared" si="15"/>
        <v>3953997.4100000006</v>
      </c>
      <c r="J60" s="192">
        <f t="shared" si="15"/>
        <v>3647464.1000000006</v>
      </c>
      <c r="K60" s="192">
        <f t="shared" si="15"/>
        <v>4139981.060000001</v>
      </c>
      <c r="L60" s="192">
        <f t="shared" si="15"/>
        <v>4432514.5600000005</v>
      </c>
      <c r="M60" s="192">
        <f t="shared" si="15"/>
        <v>5886755.8500000006</v>
      </c>
      <c r="N60" s="192">
        <f t="shared" si="15"/>
        <v>6337986.1400000006</v>
      </c>
      <c r="O60" s="192">
        <f t="shared" si="15"/>
        <v>50617808.159999996</v>
      </c>
      <c r="P60" s="173">
        <f t="shared" si="8"/>
        <v>0.67743162017512693</v>
      </c>
    </row>
    <row r="61" spans="1:16" ht="23.25" customHeight="1" thickBot="1" x14ac:dyDescent="0.25">
      <c r="A61" s="72" t="s">
        <v>38</v>
      </c>
      <c r="B61" s="136" t="s">
        <v>264</v>
      </c>
      <c r="C61" s="193"/>
      <c r="D61" s="193"/>
      <c r="E61" s="193"/>
      <c r="F61" s="193"/>
      <c r="G61" s="193"/>
      <c r="H61" s="193"/>
      <c r="I61" s="193"/>
      <c r="J61" s="193"/>
      <c r="K61" s="193"/>
      <c r="L61" s="193"/>
      <c r="M61" s="193"/>
      <c r="N61" s="193"/>
      <c r="O61" s="193"/>
      <c r="P61" s="170"/>
    </row>
    <row r="62" spans="1:16" ht="23.25" customHeight="1" x14ac:dyDescent="0.2">
      <c r="A62" s="63" t="s">
        <v>16</v>
      </c>
      <c r="B62" s="106" t="s">
        <v>2</v>
      </c>
      <c r="C62" s="187">
        <f>SUMPRODUCT(-('Diário 7º PA'!$E$4:$E$5383='Analítico Cx.'!$B62),-('Diário 7º PA'!$O$4:$O$5383=C$1),('Diário 7º PA'!$F$4:$F$5383))+SUMPRODUCT(-('Diário 8º PA'!$E$4:$E$5041='Analítico Cx.'!$B62),-('Diário 8º PA'!$O$4:$O$5041=C$1),('Diário 8º PA'!$F$4:$F$5041))+SUMPRODUCT(-('Diário 9º PA'!$E$4:$E$5236='Analítico Cx.'!$B62),-('Diário 9º PA'!$O$4:$O$5236=C$1),('Diário 9º PA'!$F$4:$F$5236))+SUMPRODUCT(-('Diário 10º PA'!$E$4:$E$5221='Analítico Cx.'!$B62),-('Diário 10º PA'!$N$4:$N$5221=C$1),('Diário 10º PA'!$F$4:$F$5221))</f>
        <v>6300</v>
      </c>
      <c r="D62" s="187">
        <f>SUMPRODUCT(-('Diário 7º PA'!$E$4:$E$5383='Analítico Cx.'!$B62),-('Diário 7º PA'!$O$4:$O$5383=D$1),('Diário 7º PA'!$F$4:$F$5383))+SUMPRODUCT(-('Diário 8º PA'!$E$4:$E$5041='Analítico Cx.'!$B62),-('Diário 8º PA'!$O$4:$O$5041=D$1),('Diário 8º PA'!$F$4:$F$5041))+SUMPRODUCT(-('Diário 9º PA'!$E$4:$E$5236='Analítico Cx.'!$B62),-('Diário 9º PA'!$O$4:$O$5236=D$1),('Diário 9º PA'!$F$4:$F$5236))+SUMPRODUCT(-('Diário 10º PA'!$E$4:$E$5221='Analítico Cx.'!$B62),-('Diário 10º PA'!$N$4:$N$5221=D$1),('Diário 10º PA'!$F$4:$F$5221))</f>
        <v>6300</v>
      </c>
      <c r="E62" s="187">
        <f>SUMPRODUCT(-('Diário 7º PA'!$E$4:$E$5383='Analítico Cx.'!$B62),-('Diário 7º PA'!$O$4:$O$5383=E$1),('Diário 7º PA'!$F$4:$F$5383))+SUMPRODUCT(-('Diário 8º PA'!$E$4:$E$5041='Analítico Cx.'!$B62),-('Diário 8º PA'!$O$4:$O$5041=E$1),('Diário 8º PA'!$F$4:$F$5041))+SUMPRODUCT(-('Diário 9º PA'!$E$4:$E$5236='Analítico Cx.'!$B62),-('Diário 9º PA'!$O$4:$O$5236=E$1),('Diário 9º PA'!$F$4:$F$5236))+SUMPRODUCT(-('Diário 10º PA'!$E$4:$E$5221='Analítico Cx.'!$B62),-('Diário 10º PA'!$N$4:$N$5221=E$1),('Diário 10º PA'!$F$4:$F$5221))</f>
        <v>6300</v>
      </c>
      <c r="F62" s="187">
        <f>SUMPRODUCT(-('Diário 7º PA'!$E$4:$E$5383='Analítico Cx.'!$B62),-('Diário 7º PA'!$O$4:$O$5383=F$1),('Diário 7º PA'!$F$4:$F$5383))+SUMPRODUCT(-('Diário 8º PA'!$E$4:$E$5041='Analítico Cx.'!$B62),-('Diário 8º PA'!$O$4:$O$5041=F$1),('Diário 8º PA'!$F$4:$F$5041))+SUMPRODUCT(-('Diário 9º PA'!$E$4:$E$5236='Analítico Cx.'!$B62),-('Diário 9º PA'!$O$4:$O$5236=F$1),('Diário 9º PA'!$F$4:$F$5236))+SUMPRODUCT(-('Diário 10º PA'!$E$4:$E$5221='Analítico Cx.'!$B62),-('Diário 10º PA'!$N$4:$N$5221=F$1),('Diário 10º PA'!$F$4:$F$5221))</f>
        <v>6300</v>
      </c>
      <c r="G62" s="187">
        <f>SUMPRODUCT(-('Diário 7º PA'!$E$4:$E$5383='Analítico Cx.'!$B62),-('Diário 7º PA'!$O$4:$O$5383=G$1),('Diário 7º PA'!$F$4:$F$5383))+SUMPRODUCT(-('Diário 8º PA'!$E$4:$E$5041='Analítico Cx.'!$B62),-('Diário 8º PA'!$O$4:$O$5041=G$1),('Diário 8º PA'!$F$4:$F$5041))+SUMPRODUCT(-('Diário 9º PA'!$E$4:$E$5236='Analítico Cx.'!$B62),-('Diário 9º PA'!$O$4:$O$5236=G$1),('Diário 9º PA'!$F$4:$F$5236))+SUMPRODUCT(-('Diário 10º PA'!$E$4:$E$5221='Analítico Cx.'!$B62),-('Diário 10º PA'!$N$4:$N$5221=G$1),('Diário 10º PA'!$F$4:$F$5221))</f>
        <v>6300</v>
      </c>
      <c r="H62" s="187">
        <f>SUMPRODUCT(-('Diário 7º PA'!$E$4:$E$5383='Analítico Cx.'!$B62),-('Diário 7º PA'!$O$4:$O$5383=H$1),('Diário 7º PA'!$F$4:$F$5383))+SUMPRODUCT(-('Diário 8º PA'!$E$4:$E$5041='Analítico Cx.'!$B62),-('Diário 8º PA'!$O$4:$O$5041=H$1),('Diário 8º PA'!$F$4:$F$5041))+SUMPRODUCT(-('Diário 9º PA'!$E$4:$E$5236='Analítico Cx.'!$B62),-('Diário 9º PA'!$O$4:$O$5236=H$1),('Diário 9º PA'!$F$4:$F$5236))+SUMPRODUCT(-('Diário 10º PA'!$E$4:$E$5221='Analítico Cx.'!$B62),-('Diário 10º PA'!$N$4:$N$5221=H$1),('Diário 10º PA'!$F$4:$F$5221))</f>
        <v>6300</v>
      </c>
      <c r="I62" s="187">
        <f>SUMPRODUCT(-('Diário 7º PA'!$E$4:$E$5383='Analítico Cx.'!$B62),-('Diário 7º PA'!$O$4:$O$5383=I$1),('Diário 7º PA'!$F$4:$F$5383))+SUMPRODUCT(-('Diário 8º PA'!$E$4:$E$5041='Analítico Cx.'!$B62),-('Diário 8º PA'!$O$4:$O$5041=I$1),('Diário 8º PA'!$F$4:$F$5041))+SUMPRODUCT(-('Diário 9º PA'!$E$4:$E$5236='Analítico Cx.'!$B62),-('Diário 9º PA'!$O$4:$O$5236=I$1),('Diário 9º PA'!$F$4:$F$5236))+SUMPRODUCT(-('Diário 10º PA'!$E$4:$E$5221='Analítico Cx.'!$B62),-('Diário 10º PA'!$N$4:$N$5221=I$1),('Diário 10º PA'!$F$4:$F$5221))</f>
        <v>6300</v>
      </c>
      <c r="J62" s="187">
        <f>SUMPRODUCT(-('Diário 7º PA'!$E$4:$E$5383='Analítico Cx.'!$B62),-('Diário 7º PA'!$O$4:$O$5383=J$1),('Diário 7º PA'!$F$4:$F$5383))+SUMPRODUCT(-('Diário 8º PA'!$E$4:$E$5041='Analítico Cx.'!$B62),-('Diário 8º PA'!$O$4:$O$5041=J$1),('Diário 8º PA'!$F$4:$F$5041))+SUMPRODUCT(-('Diário 9º PA'!$E$4:$E$5236='Analítico Cx.'!$B62),-('Diário 9º PA'!$O$4:$O$5236=J$1),('Diário 9º PA'!$F$4:$F$5236))+SUMPRODUCT(-('Diário 10º PA'!$E$4:$E$5221='Analítico Cx.'!$B62),-('Diário 10º PA'!$N$4:$N$5221=J$1),('Diário 10º PA'!$F$4:$F$5221))</f>
        <v>8073.32</v>
      </c>
      <c r="K62" s="187">
        <f>SUMPRODUCT(-('Diário 7º PA'!$E$4:$E$5383='Analítico Cx.'!$B62),-('Diário 7º PA'!$O$4:$O$5383=K$1),('Diário 7º PA'!$F$4:$F$5383))+SUMPRODUCT(-('Diário 8º PA'!$E$4:$E$5041='Analítico Cx.'!$B62),-('Diário 8º PA'!$O$4:$O$5041=K$1),('Diário 8º PA'!$F$4:$F$5041))+SUMPRODUCT(-('Diário 9º PA'!$E$4:$E$5236='Analítico Cx.'!$B62),-('Diário 9º PA'!$O$4:$O$5236=K$1),('Diário 9º PA'!$F$4:$F$5236))+SUMPRODUCT(-('Diário 10º PA'!$E$4:$E$5221='Analítico Cx.'!$B62),-('Diário 10º PA'!$N$4:$N$5221=K$1),('Diário 10º PA'!$F$4:$F$5221))</f>
        <v>13600</v>
      </c>
      <c r="L62" s="187">
        <f>SUMPRODUCT(-('Diário 7º PA'!$E$4:$E$5383='Analítico Cx.'!$B62),-('Diário 7º PA'!$O$4:$O$5383=L$1),('Diário 7º PA'!$F$4:$F$5383))+SUMPRODUCT(-('Diário 8º PA'!$E$4:$E$5041='Analítico Cx.'!$B62),-('Diário 8º PA'!$O$4:$O$5041=L$1),('Diário 8º PA'!$F$4:$F$5041))+SUMPRODUCT(-('Diário 9º PA'!$E$4:$E$5236='Analítico Cx.'!$B62),-('Diário 9º PA'!$O$4:$O$5236=L$1),('Diário 9º PA'!$F$4:$F$5236))+SUMPRODUCT(-('Diário 10º PA'!$E$4:$E$5221='Analítico Cx.'!$B62),-('Diário 10º PA'!$N$4:$N$5221=L$1),('Diário 10º PA'!$F$4:$F$5221))</f>
        <v>13373.33</v>
      </c>
      <c r="M62" s="187">
        <f>SUMPRODUCT(-('Diário 7º PA'!$E$4:$E$5383='Analítico Cx.'!$B62),-('Diário 7º PA'!$O$4:$O$5383=M$1),('Diário 7º PA'!$F$4:$F$5383))+SUMPRODUCT(-('Diário 8º PA'!$E$4:$E$5041='Analítico Cx.'!$B62),-('Diário 8º PA'!$O$4:$O$5041=M$1),('Diário 8º PA'!$F$4:$F$5041))+SUMPRODUCT(-('Diário 9º PA'!$E$4:$E$5236='Analítico Cx.'!$B62),-('Diário 9º PA'!$O$4:$O$5236=M$1),('Diário 9º PA'!$F$4:$F$5236))+SUMPRODUCT(-('Diário 10º PA'!$E$4:$E$5221='Analítico Cx.'!$B62),-('Diário 10º PA'!$N$4:$N$5221=M$1),('Diário 10º PA'!$F$4:$F$5221))</f>
        <v>14100</v>
      </c>
      <c r="N62" s="187">
        <f>SUMPRODUCT(-('Diário 7º PA'!$E$4:$E$5383='Analítico Cx.'!$B62),-('Diário 7º PA'!$O$4:$O$5383=N$1),('Diário 7º PA'!$F$4:$F$5383))+SUMPRODUCT(-('Diário 8º PA'!$E$4:$E$5041='Analítico Cx.'!$B62),-('Diário 8º PA'!$O$4:$O$5041=N$1),('Diário 8º PA'!$F$4:$F$5041))+SUMPRODUCT(-('Diário 9º PA'!$E$4:$E$5236='Analítico Cx.'!$B62),-('Diário 9º PA'!$O$4:$O$5236=N$1),('Diário 9º PA'!$F$4:$F$5236))+SUMPRODUCT(-('Diário 10º PA'!$E$4:$E$5221='Analítico Cx.'!$B62),-('Diário 10º PA'!$N$4:$N$5221=N$1),('Diário 10º PA'!$F$4:$F$5221))</f>
        <v>14100</v>
      </c>
      <c r="O62" s="188">
        <f>SUM(C62:N62)</f>
        <v>107346.65000000001</v>
      </c>
      <c r="P62" s="172">
        <f t="shared" ref="P62:P93" si="16">IF($O$160=0,0,O62/$O$160)</f>
        <v>1.4366488331539068E-3</v>
      </c>
    </row>
    <row r="63" spans="1:16" ht="23.25" customHeight="1" x14ac:dyDescent="0.2">
      <c r="A63" s="63" t="s">
        <v>17</v>
      </c>
      <c r="B63" s="106" t="s">
        <v>152</v>
      </c>
      <c r="C63" s="187">
        <f>SUMPRODUCT(-('Diário 7º PA'!$E$4:$E$5383='Analítico Cx.'!$B63),-('Diário 7º PA'!$O$4:$O$5383=C$1),('Diário 7º PA'!$F$4:$F$5383))+SUMPRODUCT(-('Diário 8º PA'!$E$4:$E$5041='Analítico Cx.'!$B63),-('Diário 8º PA'!$O$4:$O$5041=C$1),('Diário 8º PA'!$F$4:$F$5041))+SUMPRODUCT(-('Diário 9º PA'!$E$4:$E$5236='Analítico Cx.'!$B63),-('Diário 9º PA'!$O$4:$O$5236=C$1),('Diário 9º PA'!$F$4:$F$5236))+SUMPRODUCT(-('Diário 10º PA'!$E$4:$E$5221='Analítico Cx.'!$B63),-('Diário 10º PA'!$N$4:$N$5221=C$1),('Diário 10º PA'!$F$4:$F$5221))</f>
        <v>1392.53</v>
      </c>
      <c r="D63" s="187">
        <f>SUMPRODUCT(-('Diário 7º PA'!$E$4:$E$5383='Analítico Cx.'!$B63),-('Diário 7º PA'!$O$4:$O$5383=D$1),('Diário 7º PA'!$F$4:$F$5383))+SUMPRODUCT(-('Diário 8º PA'!$E$4:$E$5041='Analítico Cx.'!$B63),-('Diário 8º PA'!$O$4:$O$5041=D$1),('Diário 8º PA'!$F$4:$F$5041))+SUMPRODUCT(-('Diário 9º PA'!$E$4:$E$5236='Analítico Cx.'!$B63),-('Diário 9º PA'!$O$4:$O$5236=D$1),('Diário 9º PA'!$F$4:$F$5236))+SUMPRODUCT(-('Diário 10º PA'!$E$4:$E$5221='Analítico Cx.'!$B63),-('Diário 10º PA'!$N$4:$N$5221=D$1),('Diário 10º PA'!$F$4:$F$5221))</f>
        <v>1388.26</v>
      </c>
      <c r="E63" s="187">
        <f>SUMPRODUCT(-('Diário 7º PA'!$E$4:$E$5383='Analítico Cx.'!$B63),-('Diário 7º PA'!$O$4:$O$5383=E$1),('Diário 7º PA'!$F$4:$F$5383))+SUMPRODUCT(-('Diário 8º PA'!$E$4:$E$5041='Analítico Cx.'!$B63),-('Diário 8º PA'!$O$4:$O$5041=E$1),('Diário 8º PA'!$F$4:$F$5041))+SUMPRODUCT(-('Diário 9º PA'!$E$4:$E$5236='Analítico Cx.'!$B63),-('Diário 9º PA'!$O$4:$O$5236=E$1),('Diário 9º PA'!$F$4:$F$5236))+SUMPRODUCT(-('Diário 10º PA'!$E$4:$E$5221='Analítico Cx.'!$B63),-('Diário 10º PA'!$N$4:$N$5221=E$1),('Diário 10º PA'!$F$4:$F$5221))</f>
        <v>1187.92</v>
      </c>
      <c r="F63" s="187">
        <f>SUMPRODUCT(-('Diário 7º PA'!$E$4:$E$5383='Analítico Cx.'!$B63),-('Diário 7º PA'!$O$4:$O$5383=F$1),('Diário 7º PA'!$F$4:$F$5383))+SUMPRODUCT(-('Diário 8º PA'!$E$4:$E$5041='Analítico Cx.'!$B63),-('Diário 8º PA'!$O$4:$O$5041=F$1),('Diário 8º PA'!$F$4:$F$5041))+SUMPRODUCT(-('Diário 9º PA'!$E$4:$E$5236='Analítico Cx.'!$B63),-('Diário 9º PA'!$O$4:$O$5236=F$1),('Diário 9º PA'!$F$4:$F$5236))+SUMPRODUCT(-('Diário 10º PA'!$E$4:$E$5221='Analítico Cx.'!$B63),-('Diário 10º PA'!$N$4:$N$5221=F$1),('Diário 10º PA'!$F$4:$F$5221))</f>
        <v>819.47</v>
      </c>
      <c r="G63" s="187">
        <f>SUMPRODUCT(-('Diário 7º PA'!$E$4:$E$5383='Analítico Cx.'!$B63),-('Diário 7º PA'!$O$4:$O$5383=G$1),('Diário 7º PA'!$F$4:$F$5383))+SUMPRODUCT(-('Diário 8º PA'!$E$4:$E$5041='Analítico Cx.'!$B63),-('Diário 8º PA'!$O$4:$O$5041=G$1),('Diário 8º PA'!$F$4:$F$5041))+SUMPRODUCT(-('Diário 9º PA'!$E$4:$E$5236='Analítico Cx.'!$B63),-('Diário 9º PA'!$O$4:$O$5236=G$1),('Diário 9º PA'!$F$4:$F$5236))+SUMPRODUCT(-('Diário 10º PA'!$E$4:$E$5221='Analítico Cx.'!$B63),-('Diário 10º PA'!$N$4:$N$5221=G$1),('Diário 10º PA'!$F$4:$F$5221))</f>
        <v>1105.1199999999999</v>
      </c>
      <c r="H63" s="187">
        <f>SUMPRODUCT(-('Diário 7º PA'!$E$4:$E$5383='Analítico Cx.'!$B63),-('Diário 7º PA'!$O$4:$O$5383=H$1),('Diário 7º PA'!$F$4:$F$5383))+SUMPRODUCT(-('Diário 8º PA'!$E$4:$E$5041='Analítico Cx.'!$B63),-('Diário 8º PA'!$O$4:$O$5041=H$1),('Diário 8º PA'!$F$4:$F$5041))+SUMPRODUCT(-('Diário 9º PA'!$E$4:$E$5236='Analítico Cx.'!$B63),-('Diário 9º PA'!$O$4:$O$5236=H$1),('Diário 9º PA'!$F$4:$F$5236))+SUMPRODUCT(-('Diário 10º PA'!$E$4:$E$5221='Analítico Cx.'!$B63),-('Diário 10º PA'!$N$4:$N$5221=H$1),('Diário 10º PA'!$F$4:$F$5221))</f>
        <v>1356.19</v>
      </c>
      <c r="I63" s="187">
        <f>SUMPRODUCT(-('Diário 7º PA'!$E$4:$E$5383='Analítico Cx.'!$B63),-('Diário 7º PA'!$O$4:$O$5383=I$1),('Diário 7º PA'!$F$4:$F$5383))+SUMPRODUCT(-('Diário 8º PA'!$E$4:$E$5041='Analítico Cx.'!$B63),-('Diário 8º PA'!$O$4:$O$5041=I$1),('Diário 8º PA'!$F$4:$F$5041))+SUMPRODUCT(-('Diário 9º PA'!$E$4:$E$5236='Analítico Cx.'!$B63),-('Diário 9º PA'!$O$4:$O$5236=I$1),('Diário 9º PA'!$F$4:$F$5236))+SUMPRODUCT(-('Diário 10º PA'!$E$4:$E$5221='Analítico Cx.'!$B63),-('Diário 10º PA'!$N$4:$N$5221=I$1),('Diário 10º PA'!$F$4:$F$5221))</f>
        <v>2261.83</v>
      </c>
      <c r="J63" s="187">
        <f>SUMPRODUCT(-('Diário 7º PA'!$E$4:$E$5383='Analítico Cx.'!$B63),-('Diário 7º PA'!$O$4:$O$5383=J$1),('Diário 7º PA'!$F$4:$F$5383))+SUMPRODUCT(-('Diário 8º PA'!$E$4:$E$5041='Analítico Cx.'!$B63),-('Diário 8º PA'!$O$4:$O$5041=J$1),('Diário 8º PA'!$F$4:$F$5041))+SUMPRODUCT(-('Diário 9º PA'!$E$4:$E$5236='Analítico Cx.'!$B63),-('Diário 9º PA'!$O$4:$O$5236=J$1),('Diário 9º PA'!$F$4:$F$5236))+SUMPRODUCT(-('Diário 10º PA'!$E$4:$E$5221='Analítico Cx.'!$B63),-('Diário 10º PA'!$N$4:$N$5221=J$1),('Diário 10º PA'!$F$4:$F$5221))</f>
        <v>2438.19</v>
      </c>
      <c r="K63" s="187">
        <f>SUMPRODUCT(-('Diário 7º PA'!$E$4:$E$5383='Analítico Cx.'!$B63),-('Diário 7º PA'!$O$4:$O$5383=K$1),('Diário 7º PA'!$F$4:$F$5383))+SUMPRODUCT(-('Diário 8º PA'!$E$4:$E$5041='Analítico Cx.'!$B63),-('Diário 8º PA'!$O$4:$O$5041=K$1),('Diário 8º PA'!$F$4:$F$5041))+SUMPRODUCT(-('Diário 9º PA'!$E$4:$E$5236='Analítico Cx.'!$B63),-('Diário 9º PA'!$O$4:$O$5236=K$1),('Diário 9º PA'!$F$4:$F$5236))+SUMPRODUCT(-('Diário 10º PA'!$E$4:$E$5221='Analítico Cx.'!$B63),-('Diário 10º PA'!$N$4:$N$5221=K$1),('Diário 10º PA'!$F$4:$F$5221))</f>
        <v>2389.6</v>
      </c>
      <c r="L63" s="187">
        <f>SUMPRODUCT(-('Diário 7º PA'!$E$4:$E$5383='Analítico Cx.'!$B63),-('Diário 7º PA'!$O$4:$O$5383=L$1),('Diário 7º PA'!$F$4:$F$5383))+SUMPRODUCT(-('Diário 8º PA'!$E$4:$E$5041='Analítico Cx.'!$B63),-('Diário 8º PA'!$O$4:$O$5041=L$1),('Diário 8º PA'!$F$4:$F$5041))+SUMPRODUCT(-('Diário 9º PA'!$E$4:$E$5236='Analítico Cx.'!$B63),-('Diário 9º PA'!$O$4:$O$5236=L$1),('Diário 9º PA'!$F$4:$F$5236))+SUMPRODUCT(-('Diário 10º PA'!$E$4:$E$5221='Analítico Cx.'!$B63),-('Diário 10º PA'!$N$4:$N$5221=L$1),('Diário 10º PA'!$F$4:$F$5221))</f>
        <v>2083.7600000000002</v>
      </c>
      <c r="M63" s="187">
        <f>SUMPRODUCT(-('Diário 7º PA'!$E$4:$E$5383='Analítico Cx.'!$B63),-('Diário 7º PA'!$O$4:$O$5383=M$1),('Diário 7º PA'!$F$4:$F$5383))+SUMPRODUCT(-('Diário 8º PA'!$E$4:$E$5041='Analítico Cx.'!$B63),-('Diário 8º PA'!$O$4:$O$5041=M$1),('Diário 8º PA'!$F$4:$F$5041))+SUMPRODUCT(-('Diário 9º PA'!$E$4:$E$5236='Analítico Cx.'!$B63),-('Diário 9º PA'!$O$4:$O$5236=M$1),('Diário 9º PA'!$F$4:$F$5236))+SUMPRODUCT(-('Diário 10º PA'!$E$4:$E$5221='Analítico Cx.'!$B63),-('Diário 10º PA'!$N$4:$N$5221=M$1),('Diário 10º PA'!$F$4:$F$5221))</f>
        <v>2687.6099999999997</v>
      </c>
      <c r="N63" s="187">
        <f>SUMPRODUCT(-('Diário 7º PA'!$E$4:$E$5383='Analítico Cx.'!$B63),-('Diário 7º PA'!$O$4:$O$5383=N$1),('Diário 7º PA'!$F$4:$F$5383))+SUMPRODUCT(-('Diário 8º PA'!$E$4:$E$5041='Analítico Cx.'!$B63),-('Diário 8º PA'!$O$4:$O$5041=N$1),('Diário 8º PA'!$F$4:$F$5041))+SUMPRODUCT(-('Diário 9º PA'!$E$4:$E$5236='Analítico Cx.'!$B63),-('Diário 9º PA'!$O$4:$O$5236=N$1),('Diário 9º PA'!$F$4:$F$5236))+SUMPRODUCT(-('Diário 10º PA'!$E$4:$E$5221='Analítico Cx.'!$B63),-('Diário 10º PA'!$N$4:$N$5221=N$1),('Diário 10º PA'!$F$4:$F$5221))</f>
        <v>2732.1800000000003</v>
      </c>
      <c r="O63" s="188">
        <f t="shared" ref="O63:O122" si="17">SUM(C63:N63)</f>
        <v>21842.660000000003</v>
      </c>
      <c r="P63" s="172">
        <f t="shared" si="16"/>
        <v>2.9232614154216751E-4</v>
      </c>
    </row>
    <row r="64" spans="1:16" ht="23.25" customHeight="1" x14ac:dyDescent="0.2">
      <c r="A64" s="63" t="s">
        <v>18</v>
      </c>
      <c r="B64" s="106" t="s">
        <v>3</v>
      </c>
      <c r="C64" s="187">
        <f>SUMPRODUCT(-('Diário 7º PA'!$E$4:$E$5383='Analítico Cx.'!$B64),-('Diário 7º PA'!$O$4:$O$5383=C$1),('Diário 7º PA'!$F$4:$F$5383))+SUMPRODUCT(-('Diário 8º PA'!$E$4:$E$5041='Analítico Cx.'!$B64),-('Diário 8º PA'!$O$4:$O$5041=C$1),('Diário 8º PA'!$F$4:$F$5041))+SUMPRODUCT(-('Diário 9º PA'!$E$4:$E$5236='Analítico Cx.'!$B64),-('Diário 9º PA'!$O$4:$O$5236=C$1),('Diário 9º PA'!$F$4:$F$5236))+SUMPRODUCT(-('Diário 10º PA'!$E$4:$E$5221='Analítico Cx.'!$B64),-('Diário 10º PA'!$N$4:$N$5221=C$1),('Diário 10º PA'!$F$4:$F$5221))</f>
        <v>1142.3599999999999</v>
      </c>
      <c r="D64" s="187">
        <f>SUMPRODUCT(-('Diário 7º PA'!$E$4:$E$5383='Analítico Cx.'!$B64),-('Diário 7º PA'!$O$4:$O$5383=D$1),('Diário 7º PA'!$F$4:$F$5383))+SUMPRODUCT(-('Diário 8º PA'!$E$4:$E$5041='Analítico Cx.'!$B64),-('Diário 8º PA'!$O$4:$O$5041=D$1),('Diário 8º PA'!$F$4:$F$5041))+SUMPRODUCT(-('Diário 9º PA'!$E$4:$E$5236='Analítico Cx.'!$B64),-('Diário 9º PA'!$O$4:$O$5236=D$1),('Diário 9º PA'!$F$4:$F$5236))+SUMPRODUCT(-('Diário 10º PA'!$E$4:$E$5221='Analítico Cx.'!$B64),-('Diário 10º PA'!$N$4:$N$5221=D$1),('Diário 10º PA'!$F$4:$F$5221))</f>
        <v>881.93</v>
      </c>
      <c r="E64" s="187">
        <f>SUMPRODUCT(-('Diário 7º PA'!$E$4:$E$5383='Analítico Cx.'!$B64),-('Diário 7º PA'!$O$4:$O$5383=E$1),('Diário 7º PA'!$F$4:$F$5383))+SUMPRODUCT(-('Diário 8º PA'!$E$4:$E$5041='Analítico Cx.'!$B64),-('Diário 8º PA'!$O$4:$O$5041=E$1),('Diário 8º PA'!$F$4:$F$5041))+SUMPRODUCT(-('Diário 9º PA'!$E$4:$E$5236='Analítico Cx.'!$B64),-('Diário 9º PA'!$O$4:$O$5236=E$1),('Diário 9º PA'!$F$4:$F$5236))+SUMPRODUCT(-('Diário 10º PA'!$E$4:$E$5221='Analítico Cx.'!$B64),-('Diário 10º PA'!$N$4:$N$5221=E$1),('Diário 10º PA'!$F$4:$F$5221))</f>
        <v>881.93</v>
      </c>
      <c r="F64" s="187">
        <f>SUMPRODUCT(-('Diário 7º PA'!$E$4:$E$5383='Analítico Cx.'!$B64),-('Diário 7º PA'!$O$4:$O$5383=F$1),('Diário 7º PA'!$F$4:$F$5383))+SUMPRODUCT(-('Diário 8º PA'!$E$4:$E$5041='Analítico Cx.'!$B64),-('Diário 8º PA'!$O$4:$O$5041=F$1),('Diário 8º PA'!$F$4:$F$5041))+SUMPRODUCT(-('Diário 9º PA'!$E$4:$E$5236='Analítico Cx.'!$B64),-('Diário 9º PA'!$O$4:$O$5236=F$1),('Diário 9º PA'!$F$4:$F$5236))+SUMPRODUCT(-('Diário 10º PA'!$E$4:$E$5221='Analítico Cx.'!$B64),-('Diário 10º PA'!$N$4:$N$5221=F$1),('Diário 10º PA'!$F$4:$F$5221))</f>
        <v>881.93</v>
      </c>
      <c r="G64" s="187">
        <f>SUMPRODUCT(-('Diário 7º PA'!$E$4:$E$5383='Analítico Cx.'!$B64),-('Diário 7º PA'!$O$4:$O$5383=G$1),('Diário 7º PA'!$F$4:$F$5383))+SUMPRODUCT(-('Diário 8º PA'!$E$4:$E$5041='Analítico Cx.'!$B64),-('Diário 8º PA'!$O$4:$O$5041=G$1),('Diário 8º PA'!$F$4:$F$5041))+SUMPRODUCT(-('Diário 9º PA'!$E$4:$E$5236='Analítico Cx.'!$B64),-('Diário 9º PA'!$O$4:$O$5236=G$1),('Diário 9º PA'!$F$4:$F$5236))+SUMPRODUCT(-('Diário 10º PA'!$E$4:$E$5221='Analítico Cx.'!$B64),-('Diário 10º PA'!$N$4:$N$5221=G$1),('Diário 10º PA'!$F$4:$F$5221))</f>
        <v>881.93</v>
      </c>
      <c r="H64" s="187">
        <f>SUMPRODUCT(-('Diário 7º PA'!$E$4:$E$5383='Analítico Cx.'!$B64),-('Diário 7º PA'!$O$4:$O$5383=H$1),('Diário 7º PA'!$F$4:$F$5383))+SUMPRODUCT(-('Diário 8º PA'!$E$4:$E$5041='Analítico Cx.'!$B64),-('Diário 8º PA'!$O$4:$O$5041=H$1),('Diário 8º PA'!$F$4:$F$5041))+SUMPRODUCT(-('Diário 9º PA'!$E$4:$E$5236='Analítico Cx.'!$B64),-('Diário 9º PA'!$O$4:$O$5236=H$1),('Diário 9º PA'!$F$4:$F$5236))+SUMPRODUCT(-('Diário 10º PA'!$E$4:$E$5221='Analítico Cx.'!$B64),-('Diário 10º PA'!$N$4:$N$5221=H$1),('Diário 10º PA'!$F$4:$F$5221))</f>
        <v>881.93</v>
      </c>
      <c r="I64" s="187">
        <f>SUMPRODUCT(-('Diário 7º PA'!$E$4:$E$5383='Analítico Cx.'!$B64),-('Diário 7º PA'!$O$4:$O$5383=I$1),('Diário 7º PA'!$F$4:$F$5383))+SUMPRODUCT(-('Diário 8º PA'!$E$4:$E$5041='Analítico Cx.'!$B64),-('Diário 8º PA'!$O$4:$O$5041=I$1),('Diário 8º PA'!$F$4:$F$5041))+SUMPRODUCT(-('Diário 9º PA'!$E$4:$E$5236='Analítico Cx.'!$B64),-('Diário 9º PA'!$O$4:$O$5236=I$1),('Diário 9º PA'!$F$4:$F$5236))+SUMPRODUCT(-('Diário 10º PA'!$E$4:$E$5221='Analítico Cx.'!$B64),-('Diário 10º PA'!$N$4:$N$5221=I$1),('Diário 10º PA'!$F$4:$F$5221))</f>
        <v>1817.76</v>
      </c>
      <c r="J64" s="187">
        <f>SUMPRODUCT(-('Diário 7º PA'!$E$4:$E$5383='Analítico Cx.'!$B64),-('Diário 7º PA'!$O$4:$O$5383=J$1),('Diário 7º PA'!$F$4:$F$5383))+SUMPRODUCT(-('Diário 8º PA'!$E$4:$E$5041='Analítico Cx.'!$B64),-('Diário 8º PA'!$O$4:$O$5041=J$1),('Diário 8º PA'!$F$4:$F$5041))+SUMPRODUCT(-('Diário 9º PA'!$E$4:$E$5236='Analítico Cx.'!$B64),-('Diário 9º PA'!$O$4:$O$5236=J$1),('Diário 9º PA'!$F$4:$F$5236))+SUMPRODUCT(-('Diário 10º PA'!$E$4:$E$5221='Analítico Cx.'!$B64),-('Diário 10º PA'!$N$4:$N$5221=J$1),('Diário 10º PA'!$F$4:$F$5221))</f>
        <v>1787.56</v>
      </c>
      <c r="K64" s="187">
        <f>SUMPRODUCT(-('Diário 7º PA'!$E$4:$E$5383='Analítico Cx.'!$B64),-('Diário 7º PA'!$O$4:$O$5383=K$1),('Diário 7º PA'!$F$4:$F$5383))+SUMPRODUCT(-('Diário 8º PA'!$E$4:$E$5041='Analítico Cx.'!$B64),-('Diário 8º PA'!$O$4:$O$5041=K$1),('Diário 8º PA'!$F$4:$F$5041))+SUMPRODUCT(-('Diário 9º PA'!$E$4:$E$5236='Analítico Cx.'!$B64),-('Diário 9º PA'!$O$4:$O$5236=K$1),('Diário 9º PA'!$F$4:$F$5236))+SUMPRODUCT(-('Diário 10º PA'!$E$4:$E$5221='Analítico Cx.'!$B64),-('Diário 10º PA'!$N$4:$N$5221=K$1),('Diário 10º PA'!$F$4:$F$5221))</f>
        <v>1787.56</v>
      </c>
      <c r="L64" s="187">
        <f>SUMPRODUCT(-('Diário 7º PA'!$E$4:$E$5383='Analítico Cx.'!$B64),-('Diário 7º PA'!$O$4:$O$5383=L$1),('Diário 7º PA'!$F$4:$F$5383))+SUMPRODUCT(-('Diário 8º PA'!$E$4:$E$5041='Analítico Cx.'!$B64),-('Diário 8º PA'!$O$4:$O$5041=L$1),('Diário 8º PA'!$F$4:$F$5041))+SUMPRODUCT(-('Diário 9º PA'!$E$4:$E$5236='Analítico Cx.'!$B64),-('Diário 9º PA'!$O$4:$O$5236=L$1),('Diário 9º PA'!$F$4:$F$5236))+SUMPRODUCT(-('Diário 10º PA'!$E$4:$E$5221='Analítico Cx.'!$B64),-('Diário 10º PA'!$N$4:$N$5221=L$1),('Diário 10º PA'!$F$4:$F$5221))</f>
        <v>1872.1799999999998</v>
      </c>
      <c r="M64" s="187">
        <f>SUMPRODUCT(-('Diário 7º PA'!$E$4:$E$5383='Analítico Cx.'!$B64),-('Diário 7º PA'!$O$4:$O$5383=M$1),('Diário 7º PA'!$F$4:$F$5383))+SUMPRODUCT(-('Diário 8º PA'!$E$4:$E$5041='Analítico Cx.'!$B64),-('Diário 8º PA'!$O$4:$O$5041=M$1),('Diário 8º PA'!$F$4:$F$5041))+SUMPRODUCT(-('Diário 9º PA'!$E$4:$E$5236='Analítico Cx.'!$B64),-('Diário 9º PA'!$O$4:$O$5236=M$1),('Diário 9º PA'!$F$4:$F$5236))+SUMPRODUCT(-('Diário 10º PA'!$E$4:$E$5221='Analítico Cx.'!$B64),-('Diário 10º PA'!$N$4:$N$5221=M$1),('Diário 10º PA'!$F$4:$F$5221))</f>
        <v>1810.29</v>
      </c>
      <c r="N64" s="187">
        <f>SUMPRODUCT(-('Diário 7º PA'!$E$4:$E$5383='Analítico Cx.'!$B64),-('Diário 7º PA'!$O$4:$O$5383=N$1),('Diário 7º PA'!$F$4:$F$5383))+SUMPRODUCT(-('Diário 8º PA'!$E$4:$E$5041='Analítico Cx.'!$B64),-('Diário 8º PA'!$O$4:$O$5041=N$1),('Diário 8º PA'!$F$4:$F$5041))+SUMPRODUCT(-('Diário 9º PA'!$E$4:$E$5236='Analítico Cx.'!$B64),-('Diário 9º PA'!$O$4:$O$5236=N$1),('Diário 9º PA'!$F$4:$F$5236))+SUMPRODUCT(-('Diário 10º PA'!$E$4:$E$5221='Analítico Cx.'!$B64),-('Diário 10º PA'!$N$4:$N$5221=N$1),('Diário 10º PA'!$F$4:$F$5221))</f>
        <v>1810.29</v>
      </c>
      <c r="O64" s="188">
        <f t="shared" si="17"/>
        <v>16437.650000000001</v>
      </c>
      <c r="P64" s="172">
        <f t="shared" si="16"/>
        <v>2.1998945185799758E-4</v>
      </c>
    </row>
    <row r="65" spans="1:16" ht="23.25" customHeight="1" x14ac:dyDescent="0.2">
      <c r="A65" s="63" t="s">
        <v>19</v>
      </c>
      <c r="B65" s="106" t="s">
        <v>63</v>
      </c>
      <c r="C65" s="187">
        <f>SUMPRODUCT(-('Diário 7º PA'!$E$4:$E$5383='Analítico Cx.'!$B65),-('Diário 7º PA'!$O$4:$O$5383=C$1),('Diário 7º PA'!$F$4:$F$5383))+SUMPRODUCT(-('Diário 8º PA'!$E$4:$E$5041='Analítico Cx.'!$B65),-('Diário 8º PA'!$O$4:$O$5041=C$1),('Diário 8º PA'!$F$4:$F$5041))+SUMPRODUCT(-('Diário 9º PA'!$E$4:$E$5236='Analítico Cx.'!$B65),-('Diário 9º PA'!$O$4:$O$5236=C$1),('Diário 9º PA'!$F$4:$F$5236))+SUMPRODUCT(-('Diário 10º PA'!$E$4:$E$5221='Analítico Cx.'!$B65),-('Diário 10º PA'!$N$4:$N$5221=C$1),('Diário 10º PA'!$F$4:$F$5221))</f>
        <v>555.97</v>
      </c>
      <c r="D65" s="187">
        <f>SUMPRODUCT(-('Diário 7º PA'!$E$4:$E$5383='Analítico Cx.'!$B65),-('Diário 7º PA'!$O$4:$O$5383=D$1),('Diário 7º PA'!$F$4:$F$5383))+SUMPRODUCT(-('Diário 8º PA'!$E$4:$E$5041='Analítico Cx.'!$B65),-('Diário 8º PA'!$O$4:$O$5041=D$1),('Diário 8º PA'!$F$4:$F$5041))+SUMPRODUCT(-('Diário 9º PA'!$E$4:$E$5236='Analítico Cx.'!$B65),-('Diário 9º PA'!$O$4:$O$5236=D$1),('Diário 9º PA'!$F$4:$F$5236))+SUMPRODUCT(-('Diário 10º PA'!$E$4:$E$5221='Analítico Cx.'!$B65),-('Diário 10º PA'!$N$4:$N$5221=D$1),('Diário 10º PA'!$F$4:$F$5221))</f>
        <v>555.97</v>
      </c>
      <c r="E65" s="187">
        <f>SUMPRODUCT(-('Diário 7º PA'!$E$4:$E$5383='Analítico Cx.'!$B65),-('Diário 7º PA'!$O$4:$O$5383=E$1),('Diário 7º PA'!$F$4:$F$5383))+SUMPRODUCT(-('Diário 8º PA'!$E$4:$E$5041='Analítico Cx.'!$B65),-('Diário 8º PA'!$O$4:$O$5041=E$1),('Diário 8º PA'!$F$4:$F$5041))+SUMPRODUCT(-('Diário 9º PA'!$E$4:$E$5236='Analítico Cx.'!$B65),-('Diário 9º PA'!$O$4:$O$5236=E$1),('Diário 9º PA'!$F$4:$F$5236))+SUMPRODUCT(-('Diário 10º PA'!$E$4:$E$5221='Analítico Cx.'!$B65),-('Diário 10º PA'!$N$4:$N$5221=E$1),('Diário 10º PA'!$F$4:$F$5221))</f>
        <v>555.97</v>
      </c>
      <c r="F65" s="187">
        <f>SUMPRODUCT(-('Diário 7º PA'!$E$4:$E$5383='Analítico Cx.'!$B65),-('Diário 7º PA'!$O$4:$O$5383=F$1),('Diário 7º PA'!$F$4:$F$5383))+SUMPRODUCT(-('Diário 8º PA'!$E$4:$E$5041='Analítico Cx.'!$B65),-('Diário 8º PA'!$O$4:$O$5041=F$1),('Diário 8º PA'!$F$4:$F$5041))+SUMPRODUCT(-('Diário 9º PA'!$E$4:$E$5236='Analítico Cx.'!$B65),-('Diário 9º PA'!$O$4:$O$5236=F$1),('Diário 9º PA'!$F$4:$F$5236))+SUMPRODUCT(-('Diário 10º PA'!$E$4:$E$5221='Analítico Cx.'!$B65),-('Diário 10º PA'!$N$4:$N$5221=F$1),('Diário 10º PA'!$F$4:$F$5221))</f>
        <v>555.97</v>
      </c>
      <c r="G65" s="187">
        <f>SUMPRODUCT(-('Diário 7º PA'!$E$4:$E$5383='Analítico Cx.'!$B65),-('Diário 7º PA'!$O$4:$O$5383=G$1),('Diário 7º PA'!$F$4:$F$5383))+SUMPRODUCT(-('Diário 8º PA'!$E$4:$E$5041='Analítico Cx.'!$B65),-('Diário 8º PA'!$O$4:$O$5041=G$1),('Diário 8º PA'!$F$4:$F$5041))+SUMPRODUCT(-('Diário 9º PA'!$E$4:$E$5236='Analítico Cx.'!$B65),-('Diário 9º PA'!$O$4:$O$5236=G$1),('Diário 9º PA'!$F$4:$F$5236))+SUMPRODUCT(-('Diário 10º PA'!$E$4:$E$5221='Analítico Cx.'!$B65),-('Diário 10º PA'!$N$4:$N$5221=G$1),('Diário 10º PA'!$F$4:$F$5221))</f>
        <v>508.93</v>
      </c>
      <c r="H65" s="187">
        <f>SUMPRODUCT(-('Diário 7º PA'!$E$4:$E$5383='Analítico Cx.'!$B65),-('Diário 7º PA'!$O$4:$O$5383=H$1),('Diário 7º PA'!$F$4:$F$5383))+SUMPRODUCT(-('Diário 8º PA'!$E$4:$E$5041='Analítico Cx.'!$B65),-('Diário 8º PA'!$O$4:$O$5041=H$1),('Diário 8º PA'!$F$4:$F$5041))+SUMPRODUCT(-('Diário 9º PA'!$E$4:$E$5236='Analítico Cx.'!$B65),-('Diário 9º PA'!$O$4:$O$5236=H$1),('Diário 9º PA'!$F$4:$F$5236))+SUMPRODUCT(-('Diário 10º PA'!$E$4:$E$5221='Analítico Cx.'!$B65),-('Diário 10º PA'!$N$4:$N$5221=H$1),('Diário 10º PA'!$F$4:$F$5221))</f>
        <v>1589.8200000000002</v>
      </c>
      <c r="I65" s="187">
        <f>SUMPRODUCT(-('Diário 7º PA'!$E$4:$E$5383='Analítico Cx.'!$B65),-('Diário 7º PA'!$O$4:$O$5383=I$1),('Diário 7º PA'!$F$4:$F$5383))+SUMPRODUCT(-('Diário 8º PA'!$E$4:$E$5041='Analítico Cx.'!$B65),-('Diário 8º PA'!$O$4:$O$5041=I$1),('Diário 8º PA'!$F$4:$F$5041))+SUMPRODUCT(-('Diário 9º PA'!$E$4:$E$5236='Analítico Cx.'!$B65),-('Diário 9º PA'!$O$4:$O$5236=I$1),('Diário 9º PA'!$F$4:$F$5236))+SUMPRODUCT(-('Diário 10º PA'!$E$4:$E$5221='Analítico Cx.'!$B65),-('Diário 10º PA'!$N$4:$N$5221=I$1),('Diário 10º PA'!$F$4:$F$5221))</f>
        <v>1812.75</v>
      </c>
      <c r="J65" s="187">
        <f>SUMPRODUCT(-('Diário 7º PA'!$E$4:$E$5383='Analítico Cx.'!$B65),-('Diário 7º PA'!$O$4:$O$5383=J$1),('Diário 7º PA'!$F$4:$F$5383))+SUMPRODUCT(-('Diário 8º PA'!$E$4:$E$5041='Analítico Cx.'!$B65),-('Diário 8º PA'!$O$4:$O$5041=J$1),('Diário 8º PA'!$F$4:$F$5041))+SUMPRODUCT(-('Diário 9º PA'!$E$4:$E$5236='Analítico Cx.'!$B65),-('Diário 9º PA'!$O$4:$O$5236=J$1),('Diário 9º PA'!$F$4:$F$5236))+SUMPRODUCT(-('Diário 10º PA'!$E$4:$E$5221='Analítico Cx.'!$B65),-('Diário 10º PA'!$N$4:$N$5221=J$1),('Diário 10º PA'!$F$4:$F$5221))</f>
        <v>1650.9</v>
      </c>
      <c r="K65" s="187">
        <f>SUMPRODUCT(-('Diário 7º PA'!$E$4:$E$5383='Analítico Cx.'!$B65),-('Diário 7º PA'!$O$4:$O$5383=K$1),('Diário 7º PA'!$F$4:$F$5383))+SUMPRODUCT(-('Diário 8º PA'!$E$4:$E$5041='Analítico Cx.'!$B65),-('Diário 8º PA'!$O$4:$O$5041=K$1),('Diário 8º PA'!$F$4:$F$5041))+SUMPRODUCT(-('Diário 9º PA'!$E$4:$E$5236='Analítico Cx.'!$B65),-('Diário 9º PA'!$O$4:$O$5236=K$1),('Diário 9º PA'!$F$4:$F$5236))+SUMPRODUCT(-('Diário 10º PA'!$E$4:$E$5221='Analítico Cx.'!$B65),-('Diário 10º PA'!$N$4:$N$5221=K$1),('Diário 10º PA'!$F$4:$F$5221))</f>
        <v>2830.1000000000004</v>
      </c>
      <c r="L65" s="187">
        <f>SUMPRODUCT(-('Diário 7º PA'!$E$4:$E$5383='Analítico Cx.'!$B65),-('Diário 7º PA'!$O$4:$O$5383=L$1),('Diário 7º PA'!$F$4:$F$5383))+SUMPRODUCT(-('Diário 8º PA'!$E$4:$E$5041='Analítico Cx.'!$B65),-('Diário 8º PA'!$O$4:$O$5041=L$1),('Diário 8º PA'!$F$4:$F$5041))+SUMPRODUCT(-('Diário 9º PA'!$E$4:$E$5236='Analítico Cx.'!$B65),-('Diário 9º PA'!$O$4:$O$5236=L$1),('Diário 9º PA'!$F$4:$F$5236))+SUMPRODUCT(-('Diário 10º PA'!$E$4:$E$5221='Analítico Cx.'!$B65),-('Diário 10º PA'!$N$4:$N$5221=L$1),('Diário 10º PA'!$F$4:$F$5221))</f>
        <v>1592.16</v>
      </c>
      <c r="M65" s="187">
        <f>SUMPRODUCT(-('Diário 7º PA'!$E$4:$E$5383='Analítico Cx.'!$B65),-('Diário 7º PA'!$O$4:$O$5383=M$1),('Diário 7º PA'!$F$4:$F$5383))+SUMPRODUCT(-('Diário 8º PA'!$E$4:$E$5041='Analítico Cx.'!$B65),-('Diário 8º PA'!$O$4:$O$5041=M$1),('Diário 8º PA'!$F$4:$F$5041))+SUMPRODUCT(-('Diário 9º PA'!$E$4:$E$5236='Analítico Cx.'!$B65),-('Diário 9º PA'!$O$4:$O$5236=M$1),('Diário 9º PA'!$F$4:$F$5236))+SUMPRODUCT(-('Diário 10º PA'!$E$4:$E$5221='Analítico Cx.'!$B65),-('Diário 10º PA'!$N$4:$N$5221=M$1),('Diário 10º PA'!$F$4:$F$5221))</f>
        <v>1587.3600000000001</v>
      </c>
      <c r="N65" s="187">
        <f>SUMPRODUCT(-('Diário 7º PA'!$E$4:$E$5383='Analítico Cx.'!$B65),-('Diário 7º PA'!$O$4:$O$5383=N$1),('Diário 7º PA'!$F$4:$F$5383))+SUMPRODUCT(-('Diário 8º PA'!$E$4:$E$5041='Analítico Cx.'!$B65),-('Diário 8º PA'!$O$4:$O$5041=N$1),('Diário 8º PA'!$F$4:$F$5041))+SUMPRODUCT(-('Diário 9º PA'!$E$4:$E$5236='Analítico Cx.'!$B65),-('Diário 9º PA'!$O$4:$O$5236=N$1),('Diário 9º PA'!$F$4:$F$5236))+SUMPRODUCT(-('Diário 10º PA'!$E$4:$E$5221='Analítico Cx.'!$B65),-('Diário 10º PA'!$N$4:$N$5221=N$1),('Diário 10º PA'!$F$4:$F$5221))</f>
        <v>1587.3600000000001</v>
      </c>
      <c r="O65" s="188">
        <f t="shared" si="17"/>
        <v>15383.260000000002</v>
      </c>
      <c r="P65" s="172">
        <f t="shared" si="16"/>
        <v>2.0587826941132463E-4</v>
      </c>
    </row>
    <row r="66" spans="1:16" ht="23.25" customHeight="1" x14ac:dyDescent="0.2">
      <c r="A66" s="63" t="s">
        <v>20</v>
      </c>
      <c r="B66" s="106" t="s">
        <v>83</v>
      </c>
      <c r="C66" s="187">
        <f>SUMPRODUCT(-('Diário 7º PA'!$E$4:$E$5383='Analítico Cx.'!$B66),-('Diário 7º PA'!$O$4:$O$5383=C$1),('Diário 7º PA'!$F$4:$F$5383))+SUMPRODUCT(-('Diário 8º PA'!$E$4:$E$5041='Analítico Cx.'!$B66),-('Diário 8º PA'!$O$4:$O$5041=C$1),('Diário 8º PA'!$F$4:$F$5041))+SUMPRODUCT(-('Diário 9º PA'!$E$4:$E$5236='Analítico Cx.'!$B66),-('Diário 9º PA'!$O$4:$O$5236=C$1),('Diário 9º PA'!$F$4:$F$5236))+SUMPRODUCT(-('Diário 10º PA'!$E$4:$E$5221='Analítico Cx.'!$B66),-('Diário 10º PA'!$N$4:$N$5221=C$1),('Diário 10º PA'!$F$4:$F$5221))</f>
        <v>48283.890000000014</v>
      </c>
      <c r="D66" s="187">
        <f>SUMPRODUCT(-('Diário 7º PA'!$E$4:$E$5383='Analítico Cx.'!$B66),-('Diário 7º PA'!$O$4:$O$5383=D$1),('Diário 7º PA'!$F$4:$F$5383))+SUMPRODUCT(-('Diário 8º PA'!$E$4:$E$5041='Analítico Cx.'!$B66),-('Diário 8º PA'!$O$4:$O$5041=D$1),('Diário 8º PA'!$F$4:$F$5041))+SUMPRODUCT(-('Diário 9º PA'!$E$4:$E$5236='Analítico Cx.'!$B66),-('Diário 9º PA'!$O$4:$O$5236=D$1),('Diário 9º PA'!$F$4:$F$5236))+SUMPRODUCT(-('Diário 10º PA'!$E$4:$E$5221='Analítico Cx.'!$B66),-('Diário 10º PA'!$N$4:$N$5221=D$1),('Diário 10º PA'!$F$4:$F$5221))</f>
        <v>35906.880000000005</v>
      </c>
      <c r="E66" s="187">
        <f>SUMPRODUCT(-('Diário 7º PA'!$E$4:$E$5383='Analítico Cx.'!$B66),-('Diário 7º PA'!$O$4:$O$5383=E$1),('Diário 7º PA'!$F$4:$F$5383))+SUMPRODUCT(-('Diário 8º PA'!$E$4:$E$5041='Analítico Cx.'!$B66),-('Diário 8º PA'!$O$4:$O$5041=E$1),('Diário 8º PA'!$F$4:$F$5041))+SUMPRODUCT(-('Diário 9º PA'!$E$4:$E$5236='Analítico Cx.'!$B66),-('Diário 9º PA'!$O$4:$O$5236=E$1),('Diário 9º PA'!$F$4:$F$5236))+SUMPRODUCT(-('Diário 10º PA'!$E$4:$E$5221='Analítico Cx.'!$B66),-('Diário 10º PA'!$N$4:$N$5221=E$1),('Diário 10º PA'!$F$4:$F$5221))</f>
        <v>43339.61</v>
      </c>
      <c r="F66" s="187">
        <f>SUMPRODUCT(-('Diário 7º PA'!$E$4:$E$5383='Analítico Cx.'!$B66),-('Diário 7º PA'!$O$4:$O$5383=F$1),('Diário 7º PA'!$F$4:$F$5383))+SUMPRODUCT(-('Diário 8º PA'!$E$4:$E$5041='Analítico Cx.'!$B66),-('Diário 8º PA'!$O$4:$O$5041=F$1),('Diário 8º PA'!$F$4:$F$5041))+SUMPRODUCT(-('Diário 9º PA'!$E$4:$E$5236='Analítico Cx.'!$B66),-('Diário 9º PA'!$O$4:$O$5236=F$1),('Diário 9º PA'!$F$4:$F$5236))+SUMPRODUCT(-('Diário 10º PA'!$E$4:$E$5221='Analítico Cx.'!$B66),-('Diário 10º PA'!$N$4:$N$5221=F$1),('Diário 10º PA'!$F$4:$F$5221))</f>
        <v>19959.690000000002</v>
      </c>
      <c r="G66" s="187">
        <f>SUMPRODUCT(-('Diário 7º PA'!$E$4:$E$5383='Analítico Cx.'!$B66),-('Diário 7º PA'!$O$4:$O$5383=G$1),('Diário 7º PA'!$F$4:$F$5383))+SUMPRODUCT(-('Diário 8º PA'!$E$4:$E$5041='Analítico Cx.'!$B66),-('Diário 8º PA'!$O$4:$O$5041=G$1),('Diário 8º PA'!$F$4:$F$5041))+SUMPRODUCT(-('Diário 9º PA'!$E$4:$E$5236='Analítico Cx.'!$B66),-('Diário 9º PA'!$O$4:$O$5236=G$1),('Diário 9º PA'!$F$4:$F$5236))+SUMPRODUCT(-('Diário 10º PA'!$E$4:$E$5221='Analítico Cx.'!$B66),-('Diário 10º PA'!$N$4:$N$5221=G$1),('Diário 10º PA'!$F$4:$F$5221))</f>
        <v>30426.36</v>
      </c>
      <c r="H66" s="187">
        <f>SUMPRODUCT(-('Diário 7º PA'!$E$4:$E$5383='Analítico Cx.'!$B66),-('Diário 7º PA'!$O$4:$O$5383=H$1),('Diário 7º PA'!$F$4:$F$5383))+SUMPRODUCT(-('Diário 8º PA'!$E$4:$E$5041='Analítico Cx.'!$B66),-('Diário 8º PA'!$O$4:$O$5041=H$1),('Diário 8º PA'!$F$4:$F$5041))+SUMPRODUCT(-('Diário 9º PA'!$E$4:$E$5236='Analítico Cx.'!$B66),-('Diário 9º PA'!$O$4:$O$5236=H$1),('Diário 9º PA'!$F$4:$F$5236))+SUMPRODUCT(-('Diário 10º PA'!$E$4:$E$5221='Analítico Cx.'!$B66),-('Diário 10º PA'!$N$4:$N$5221=H$1),('Diário 10º PA'!$F$4:$F$5221))</f>
        <v>23743.07</v>
      </c>
      <c r="I66" s="187">
        <f>SUMPRODUCT(-('Diário 7º PA'!$E$4:$E$5383='Analítico Cx.'!$B66),-('Diário 7º PA'!$O$4:$O$5383=I$1),('Diário 7º PA'!$F$4:$F$5383))+SUMPRODUCT(-('Diário 8º PA'!$E$4:$E$5041='Analítico Cx.'!$B66),-('Diário 8º PA'!$O$4:$O$5041=I$1),('Diário 8º PA'!$F$4:$F$5041))+SUMPRODUCT(-('Diário 9º PA'!$E$4:$E$5236='Analítico Cx.'!$B66),-('Diário 9º PA'!$O$4:$O$5236=I$1),('Diário 9º PA'!$F$4:$F$5236))+SUMPRODUCT(-('Diário 10º PA'!$E$4:$E$5221='Analítico Cx.'!$B66),-('Diário 10º PA'!$N$4:$N$5221=I$1),('Diário 10º PA'!$F$4:$F$5221))</f>
        <v>32903.829999999994</v>
      </c>
      <c r="J66" s="187">
        <f>SUMPRODUCT(-('Diário 7º PA'!$E$4:$E$5383='Analítico Cx.'!$B66),-('Diário 7º PA'!$O$4:$O$5383=J$1),('Diário 7º PA'!$F$4:$F$5383))+SUMPRODUCT(-('Diário 8º PA'!$E$4:$E$5041='Analítico Cx.'!$B66),-('Diário 8º PA'!$O$4:$O$5041=J$1),('Diário 8º PA'!$F$4:$F$5041))+SUMPRODUCT(-('Diário 9º PA'!$E$4:$E$5236='Analítico Cx.'!$B66),-('Diário 9º PA'!$O$4:$O$5236=J$1),('Diário 9º PA'!$F$4:$F$5236))+SUMPRODUCT(-('Diário 10º PA'!$E$4:$E$5221='Analítico Cx.'!$B66),-('Diário 10º PA'!$N$4:$N$5221=J$1),('Diário 10º PA'!$F$4:$F$5221))</f>
        <v>127710.30000000005</v>
      </c>
      <c r="K66" s="187">
        <f>SUMPRODUCT(-('Diário 7º PA'!$E$4:$E$5383='Analítico Cx.'!$B66),-('Diário 7º PA'!$O$4:$O$5383=K$1),('Diário 7º PA'!$F$4:$F$5383))+SUMPRODUCT(-('Diário 8º PA'!$E$4:$E$5041='Analítico Cx.'!$B66),-('Diário 8º PA'!$O$4:$O$5041=K$1),('Diário 8º PA'!$F$4:$F$5041))+SUMPRODUCT(-('Diário 9º PA'!$E$4:$E$5236='Analítico Cx.'!$B66),-('Diário 9º PA'!$O$4:$O$5236=K$1),('Diário 9º PA'!$F$4:$F$5236))+SUMPRODUCT(-('Diário 10º PA'!$E$4:$E$5221='Analítico Cx.'!$B66),-('Diário 10º PA'!$N$4:$N$5221=K$1),('Diário 10º PA'!$F$4:$F$5221))</f>
        <v>58078.96</v>
      </c>
      <c r="L66" s="187">
        <f>SUMPRODUCT(-('Diário 7º PA'!$E$4:$E$5383='Analítico Cx.'!$B66),-('Diário 7º PA'!$O$4:$O$5383=L$1),('Diário 7º PA'!$F$4:$F$5383))+SUMPRODUCT(-('Diário 8º PA'!$E$4:$E$5041='Analítico Cx.'!$B66),-('Diário 8º PA'!$O$4:$O$5041=L$1),('Diário 8º PA'!$F$4:$F$5041))+SUMPRODUCT(-('Diário 9º PA'!$E$4:$E$5236='Analítico Cx.'!$B66),-('Diário 9º PA'!$O$4:$O$5236=L$1),('Diário 9º PA'!$F$4:$F$5236))+SUMPRODUCT(-('Diário 10º PA'!$E$4:$E$5221='Analítico Cx.'!$B66),-('Diário 10º PA'!$N$4:$N$5221=L$1),('Diário 10º PA'!$F$4:$F$5221))</f>
        <v>57219.590000000004</v>
      </c>
      <c r="M66" s="187">
        <f>SUMPRODUCT(-('Diário 7º PA'!$E$4:$E$5383='Analítico Cx.'!$B66),-('Diário 7º PA'!$O$4:$O$5383=M$1),('Diário 7º PA'!$F$4:$F$5383))+SUMPRODUCT(-('Diário 8º PA'!$E$4:$E$5041='Analítico Cx.'!$B66),-('Diário 8º PA'!$O$4:$O$5041=M$1),('Diário 8º PA'!$F$4:$F$5041))+SUMPRODUCT(-('Diário 9º PA'!$E$4:$E$5236='Analítico Cx.'!$B66),-('Diário 9º PA'!$O$4:$O$5236=M$1),('Diário 9º PA'!$F$4:$F$5236))+SUMPRODUCT(-('Diário 10º PA'!$E$4:$E$5221='Analítico Cx.'!$B66),-('Diário 10º PA'!$N$4:$N$5221=M$1),('Diário 10º PA'!$F$4:$F$5221))</f>
        <v>78985.179999999993</v>
      </c>
      <c r="N66" s="187">
        <f>SUMPRODUCT(-('Diário 7º PA'!$E$4:$E$5383='Analítico Cx.'!$B66),-('Diário 7º PA'!$O$4:$O$5383=N$1),('Diário 7º PA'!$F$4:$F$5383))+SUMPRODUCT(-('Diário 8º PA'!$E$4:$E$5041='Analítico Cx.'!$B66),-('Diário 8º PA'!$O$4:$O$5041=N$1),('Diário 8º PA'!$F$4:$F$5041))+SUMPRODUCT(-('Diário 9º PA'!$E$4:$E$5236='Analítico Cx.'!$B66),-('Diário 9º PA'!$O$4:$O$5236=N$1),('Diário 9º PA'!$F$4:$F$5236))+SUMPRODUCT(-('Diário 10º PA'!$E$4:$E$5221='Analítico Cx.'!$B66),-('Diário 10º PA'!$N$4:$N$5221=N$1),('Diário 10º PA'!$F$4:$F$5221))</f>
        <v>61134.840000000004</v>
      </c>
      <c r="O66" s="188">
        <f t="shared" si="17"/>
        <v>617692.20000000007</v>
      </c>
      <c r="P66" s="172">
        <f t="shared" si="16"/>
        <v>8.2667393754557745E-3</v>
      </c>
    </row>
    <row r="67" spans="1:16" ht="23.25" customHeight="1" x14ac:dyDescent="0.2">
      <c r="A67" s="63" t="s">
        <v>113</v>
      </c>
      <c r="B67" s="106" t="s">
        <v>82</v>
      </c>
      <c r="C67" s="187">
        <f>SUMPRODUCT(-('Diário 7º PA'!$E$4:$E$5383='Analítico Cx.'!$B67),-('Diário 7º PA'!$O$4:$O$5383=C$1),('Diário 7º PA'!$F$4:$F$5383))+SUMPRODUCT(-('Diário 8º PA'!$E$4:$E$5041='Analítico Cx.'!$B67),-('Diário 8º PA'!$O$4:$O$5041=C$1),('Diário 8º PA'!$F$4:$F$5041))+SUMPRODUCT(-('Diário 9º PA'!$E$4:$E$5236='Analítico Cx.'!$B67),-('Diário 9º PA'!$O$4:$O$5236=C$1),('Diário 9º PA'!$F$4:$F$5236))+SUMPRODUCT(-('Diário 10º PA'!$E$4:$E$5221='Analítico Cx.'!$B67),-('Diário 10º PA'!$N$4:$N$5221=C$1),('Diário 10º PA'!$F$4:$F$5221))</f>
        <v>104351.13</v>
      </c>
      <c r="D67" s="187">
        <f>SUMPRODUCT(-('Diário 7º PA'!$E$4:$E$5383='Analítico Cx.'!$B67),-('Diário 7º PA'!$O$4:$O$5383=D$1),('Diário 7º PA'!$F$4:$F$5383))+SUMPRODUCT(-('Diário 8º PA'!$E$4:$E$5041='Analítico Cx.'!$B67),-('Diário 8º PA'!$O$4:$O$5041=D$1),('Diário 8º PA'!$F$4:$F$5041))+SUMPRODUCT(-('Diário 9º PA'!$E$4:$E$5236='Analítico Cx.'!$B67),-('Diário 9º PA'!$O$4:$O$5236=D$1),('Diário 9º PA'!$F$4:$F$5236))+SUMPRODUCT(-('Diário 10º PA'!$E$4:$E$5221='Analítico Cx.'!$B67),-('Diário 10º PA'!$N$4:$N$5221=D$1),('Diário 10º PA'!$F$4:$F$5221))</f>
        <v>102807.27</v>
      </c>
      <c r="E67" s="187">
        <f>SUMPRODUCT(-('Diário 7º PA'!$E$4:$E$5383='Analítico Cx.'!$B67),-('Diário 7º PA'!$O$4:$O$5383=E$1),('Diário 7º PA'!$F$4:$F$5383))+SUMPRODUCT(-('Diário 8º PA'!$E$4:$E$5041='Analítico Cx.'!$B67),-('Diário 8º PA'!$O$4:$O$5041=E$1),('Diário 8º PA'!$F$4:$F$5041))+SUMPRODUCT(-('Diário 9º PA'!$E$4:$E$5236='Analítico Cx.'!$B67),-('Diário 9º PA'!$O$4:$O$5236=E$1),('Diário 9º PA'!$F$4:$F$5236))+SUMPRODUCT(-('Diário 10º PA'!$E$4:$E$5221='Analítico Cx.'!$B67),-('Diário 10º PA'!$N$4:$N$5221=E$1),('Diário 10º PA'!$F$4:$F$5221))</f>
        <v>96157.48</v>
      </c>
      <c r="F67" s="187">
        <f>SUMPRODUCT(-('Diário 7º PA'!$E$4:$E$5383='Analítico Cx.'!$B67),-('Diário 7º PA'!$O$4:$O$5383=F$1),('Diário 7º PA'!$F$4:$F$5383))+SUMPRODUCT(-('Diário 8º PA'!$E$4:$E$5041='Analítico Cx.'!$B67),-('Diário 8º PA'!$O$4:$O$5041=F$1),('Diário 8º PA'!$F$4:$F$5041))+SUMPRODUCT(-('Diário 9º PA'!$E$4:$E$5236='Analítico Cx.'!$B67),-('Diário 9º PA'!$O$4:$O$5236=F$1),('Diário 9º PA'!$F$4:$F$5236))+SUMPRODUCT(-('Diário 10º PA'!$E$4:$E$5221='Analítico Cx.'!$B67),-('Diário 10º PA'!$N$4:$N$5221=F$1),('Diário 10º PA'!$F$4:$F$5221))</f>
        <v>157522.44999999998</v>
      </c>
      <c r="G67" s="187">
        <f>SUMPRODUCT(-('Diário 7º PA'!$E$4:$E$5383='Analítico Cx.'!$B67),-('Diário 7º PA'!$O$4:$O$5383=G$1),('Diário 7º PA'!$F$4:$F$5383))+SUMPRODUCT(-('Diário 8º PA'!$E$4:$E$5041='Analítico Cx.'!$B67),-('Diário 8º PA'!$O$4:$O$5041=G$1),('Diário 8º PA'!$F$4:$F$5041))+SUMPRODUCT(-('Diário 9º PA'!$E$4:$E$5236='Analítico Cx.'!$B67),-('Diário 9º PA'!$O$4:$O$5236=G$1),('Diário 9º PA'!$F$4:$F$5236))+SUMPRODUCT(-('Diário 10º PA'!$E$4:$E$5221='Analítico Cx.'!$B67),-('Diário 10º PA'!$N$4:$N$5221=G$1),('Diário 10º PA'!$F$4:$F$5221))</f>
        <v>94549.79</v>
      </c>
      <c r="H67" s="187">
        <f>SUMPRODUCT(-('Diário 7º PA'!$E$4:$E$5383='Analítico Cx.'!$B67),-('Diário 7º PA'!$O$4:$O$5383=H$1),('Diário 7º PA'!$F$4:$F$5383))+SUMPRODUCT(-('Diário 8º PA'!$E$4:$E$5041='Analítico Cx.'!$B67),-('Diário 8º PA'!$O$4:$O$5041=H$1),('Diário 8º PA'!$F$4:$F$5041))+SUMPRODUCT(-('Diário 9º PA'!$E$4:$E$5236='Analítico Cx.'!$B67),-('Diário 9º PA'!$O$4:$O$5236=H$1),('Diário 9º PA'!$F$4:$F$5236))+SUMPRODUCT(-('Diário 10º PA'!$E$4:$E$5221='Analítico Cx.'!$B67),-('Diário 10º PA'!$N$4:$N$5221=H$1),('Diário 10º PA'!$F$4:$F$5221))</f>
        <v>115380.02</v>
      </c>
      <c r="I67" s="187">
        <f>SUMPRODUCT(-('Diário 7º PA'!$E$4:$E$5383='Analítico Cx.'!$B67),-('Diário 7º PA'!$O$4:$O$5383=I$1),('Diário 7º PA'!$F$4:$F$5383))+SUMPRODUCT(-('Diário 8º PA'!$E$4:$E$5041='Analítico Cx.'!$B67),-('Diário 8º PA'!$O$4:$O$5041=I$1),('Diário 8º PA'!$F$4:$F$5041))+SUMPRODUCT(-('Diário 9º PA'!$E$4:$E$5236='Analítico Cx.'!$B67),-('Diário 9º PA'!$O$4:$O$5236=I$1),('Diário 9º PA'!$F$4:$F$5236))+SUMPRODUCT(-('Diário 10º PA'!$E$4:$E$5221='Analítico Cx.'!$B67),-('Diário 10º PA'!$N$4:$N$5221=I$1),('Diário 10º PA'!$F$4:$F$5221))</f>
        <v>71685.14</v>
      </c>
      <c r="J67" s="187">
        <f>SUMPRODUCT(-('Diário 7º PA'!$E$4:$E$5383='Analítico Cx.'!$B67),-('Diário 7º PA'!$O$4:$O$5383=J$1),('Diário 7º PA'!$F$4:$F$5383))+SUMPRODUCT(-('Diário 8º PA'!$E$4:$E$5041='Analítico Cx.'!$B67),-('Diário 8º PA'!$O$4:$O$5041=J$1),('Diário 8º PA'!$F$4:$F$5041))+SUMPRODUCT(-('Diário 9º PA'!$E$4:$E$5236='Analítico Cx.'!$B67),-('Diário 9º PA'!$O$4:$O$5236=J$1),('Diário 9º PA'!$F$4:$F$5236))+SUMPRODUCT(-('Diário 10º PA'!$E$4:$E$5221='Analítico Cx.'!$B67),-('Diário 10º PA'!$N$4:$N$5221=J$1),('Diário 10º PA'!$F$4:$F$5221))</f>
        <v>179636.71</v>
      </c>
      <c r="K67" s="187">
        <f>SUMPRODUCT(-('Diário 7º PA'!$E$4:$E$5383='Analítico Cx.'!$B67),-('Diário 7º PA'!$O$4:$O$5383=K$1),('Diário 7º PA'!$F$4:$F$5383))+SUMPRODUCT(-('Diário 8º PA'!$E$4:$E$5041='Analítico Cx.'!$B67),-('Diário 8º PA'!$O$4:$O$5041=K$1),('Diário 8º PA'!$F$4:$F$5041))+SUMPRODUCT(-('Diário 9º PA'!$E$4:$E$5236='Analítico Cx.'!$B67),-('Diário 9º PA'!$O$4:$O$5236=K$1),('Diário 9º PA'!$F$4:$F$5236))+SUMPRODUCT(-('Diário 10º PA'!$E$4:$E$5221='Analítico Cx.'!$B67),-('Diário 10º PA'!$N$4:$N$5221=K$1),('Diário 10º PA'!$F$4:$F$5221))</f>
        <v>66286.509999999995</v>
      </c>
      <c r="L67" s="187">
        <f>SUMPRODUCT(-('Diário 7º PA'!$E$4:$E$5383='Analítico Cx.'!$B67),-('Diário 7º PA'!$O$4:$O$5383=L$1),('Diário 7º PA'!$F$4:$F$5383))+SUMPRODUCT(-('Diário 8º PA'!$E$4:$E$5041='Analítico Cx.'!$B67),-('Diário 8º PA'!$O$4:$O$5041=L$1),('Diário 8º PA'!$F$4:$F$5041))+SUMPRODUCT(-('Diário 9º PA'!$E$4:$E$5236='Analítico Cx.'!$B67),-('Diário 9º PA'!$O$4:$O$5236=L$1),('Diário 9º PA'!$F$4:$F$5236))+SUMPRODUCT(-('Diário 10º PA'!$E$4:$E$5221='Analítico Cx.'!$B67),-('Diário 10º PA'!$N$4:$N$5221=L$1),('Diário 10º PA'!$F$4:$F$5221))</f>
        <v>232259.20000000004</v>
      </c>
      <c r="M67" s="187">
        <f>SUMPRODUCT(-('Diário 7º PA'!$E$4:$E$5383='Analítico Cx.'!$B67),-('Diário 7º PA'!$O$4:$O$5383=M$1),('Diário 7º PA'!$F$4:$F$5383))+SUMPRODUCT(-('Diário 8º PA'!$E$4:$E$5041='Analítico Cx.'!$B67),-('Diário 8º PA'!$O$4:$O$5041=M$1),('Diário 8º PA'!$F$4:$F$5041))+SUMPRODUCT(-('Diário 9º PA'!$E$4:$E$5236='Analítico Cx.'!$B67),-('Diário 9º PA'!$O$4:$O$5236=M$1),('Diário 9º PA'!$F$4:$F$5236))+SUMPRODUCT(-('Diário 10º PA'!$E$4:$E$5221='Analítico Cx.'!$B67),-('Diário 10º PA'!$N$4:$N$5221=M$1),('Diário 10º PA'!$F$4:$F$5221))</f>
        <v>127875.1</v>
      </c>
      <c r="N67" s="187">
        <f>SUMPRODUCT(-('Diário 7º PA'!$E$4:$E$5383='Analítico Cx.'!$B67),-('Diário 7º PA'!$O$4:$O$5383=N$1),('Diário 7º PA'!$F$4:$F$5383))+SUMPRODUCT(-('Diário 8º PA'!$E$4:$E$5041='Analítico Cx.'!$B67),-('Diário 8º PA'!$O$4:$O$5041=N$1),('Diário 8º PA'!$F$4:$F$5041))+SUMPRODUCT(-('Diário 9º PA'!$E$4:$E$5236='Analítico Cx.'!$B67),-('Diário 9º PA'!$O$4:$O$5236=N$1),('Diário 9º PA'!$F$4:$F$5236))+SUMPRODUCT(-('Diário 10º PA'!$E$4:$E$5221='Analítico Cx.'!$B67),-('Diário 10º PA'!$N$4:$N$5221=N$1),('Diário 10º PA'!$F$4:$F$5221))</f>
        <v>179479.46000000002</v>
      </c>
      <c r="O67" s="188">
        <f t="shared" si="17"/>
        <v>1527990.26</v>
      </c>
      <c r="P67" s="172">
        <f t="shared" si="16"/>
        <v>2.0449500977436506E-2</v>
      </c>
    </row>
    <row r="68" spans="1:16" ht="23.25" customHeight="1" x14ac:dyDescent="0.2">
      <c r="A68" s="63" t="s">
        <v>114</v>
      </c>
      <c r="B68" s="106" t="s">
        <v>160</v>
      </c>
      <c r="C68" s="187">
        <f>SUMPRODUCT(-('Diário 7º PA'!$E$4:$E$5383='Analítico Cx.'!$B68),-('Diário 7º PA'!$O$4:$O$5383=C$1),('Diário 7º PA'!$F$4:$F$5383))+SUMPRODUCT(-('Diário 8º PA'!$E$4:$E$5041='Analítico Cx.'!$B68),-('Diário 8º PA'!$O$4:$O$5041=C$1),('Diário 8º PA'!$F$4:$F$5041))+SUMPRODUCT(-('Diário 9º PA'!$E$4:$E$5236='Analítico Cx.'!$B68),-('Diário 9º PA'!$O$4:$O$5236=C$1),('Diário 9º PA'!$F$4:$F$5236))+SUMPRODUCT(-('Diário 10º PA'!$E$4:$E$5221='Analítico Cx.'!$B68),-('Diário 10º PA'!$N$4:$N$5221=C$1),('Diário 10º PA'!$F$4:$F$5221))</f>
        <v>2000.53</v>
      </c>
      <c r="D68" s="187">
        <f>SUMPRODUCT(-('Diário 7º PA'!$E$4:$E$5383='Analítico Cx.'!$B68),-('Diário 7º PA'!$O$4:$O$5383=D$1),('Diário 7º PA'!$F$4:$F$5383))+SUMPRODUCT(-('Diário 8º PA'!$E$4:$E$5041='Analítico Cx.'!$B68),-('Diário 8º PA'!$O$4:$O$5041=D$1),('Diário 8º PA'!$F$4:$F$5041))+SUMPRODUCT(-('Diário 9º PA'!$E$4:$E$5236='Analítico Cx.'!$B68),-('Diário 9º PA'!$O$4:$O$5236=D$1),('Diário 9º PA'!$F$4:$F$5236))+SUMPRODUCT(-('Diário 10º PA'!$E$4:$E$5221='Analítico Cx.'!$B68),-('Diário 10º PA'!$N$4:$N$5221=D$1),('Diário 10º PA'!$F$4:$F$5221))</f>
        <v>2030.91</v>
      </c>
      <c r="E68" s="187">
        <f>SUMPRODUCT(-('Diário 7º PA'!$E$4:$E$5383='Analítico Cx.'!$B68),-('Diário 7º PA'!$O$4:$O$5383=E$1),('Diário 7º PA'!$F$4:$F$5383))+SUMPRODUCT(-('Diário 8º PA'!$E$4:$E$5041='Analítico Cx.'!$B68),-('Diário 8º PA'!$O$4:$O$5041=E$1),('Diário 8º PA'!$F$4:$F$5041))+SUMPRODUCT(-('Diário 9º PA'!$E$4:$E$5236='Analítico Cx.'!$B68),-('Diário 9º PA'!$O$4:$O$5236=E$1),('Diário 9º PA'!$F$4:$F$5236))+SUMPRODUCT(-('Diário 10º PA'!$E$4:$E$5221='Analítico Cx.'!$B68),-('Diário 10º PA'!$N$4:$N$5221=E$1),('Diário 10º PA'!$F$4:$F$5221))</f>
        <v>2206.09</v>
      </c>
      <c r="F68" s="187">
        <f>SUMPRODUCT(-('Diário 7º PA'!$E$4:$E$5383='Analítico Cx.'!$B68),-('Diário 7º PA'!$O$4:$O$5383=F$1),('Diário 7º PA'!$F$4:$F$5383))+SUMPRODUCT(-('Diário 8º PA'!$E$4:$E$5041='Analítico Cx.'!$B68),-('Diário 8º PA'!$O$4:$O$5041=F$1),('Diário 8º PA'!$F$4:$F$5041))+SUMPRODUCT(-('Diário 9º PA'!$E$4:$E$5236='Analítico Cx.'!$B68),-('Diário 9º PA'!$O$4:$O$5236=F$1),('Diário 9º PA'!$F$4:$F$5236))+SUMPRODUCT(-('Diário 10º PA'!$E$4:$E$5221='Analítico Cx.'!$B68),-('Diário 10º PA'!$N$4:$N$5221=F$1),('Diário 10º PA'!$F$4:$F$5221))</f>
        <v>2204.23</v>
      </c>
      <c r="G68" s="187">
        <f>SUMPRODUCT(-('Diário 7º PA'!$E$4:$E$5383='Analítico Cx.'!$B68),-('Diário 7º PA'!$O$4:$O$5383=G$1),('Diário 7º PA'!$F$4:$F$5383))+SUMPRODUCT(-('Diário 8º PA'!$E$4:$E$5041='Analítico Cx.'!$B68),-('Diário 8º PA'!$O$4:$O$5041=G$1),('Diário 8º PA'!$F$4:$F$5041))+SUMPRODUCT(-('Diário 9º PA'!$E$4:$E$5236='Analítico Cx.'!$B68),-('Diário 9º PA'!$O$4:$O$5236=G$1),('Diário 9º PA'!$F$4:$F$5236))+SUMPRODUCT(-('Diário 10º PA'!$E$4:$E$5221='Analítico Cx.'!$B68),-('Diário 10º PA'!$N$4:$N$5221=G$1),('Diário 10º PA'!$F$4:$F$5221))</f>
        <v>1798.87</v>
      </c>
      <c r="H68" s="187">
        <f>SUMPRODUCT(-('Diário 7º PA'!$E$4:$E$5383='Analítico Cx.'!$B68),-('Diário 7º PA'!$O$4:$O$5383=H$1),('Diário 7º PA'!$F$4:$F$5383))+SUMPRODUCT(-('Diário 8º PA'!$E$4:$E$5041='Analítico Cx.'!$B68),-('Diário 8º PA'!$O$4:$O$5041=H$1),('Diário 8º PA'!$F$4:$F$5041))+SUMPRODUCT(-('Diário 9º PA'!$E$4:$E$5236='Analítico Cx.'!$B68),-('Diário 9º PA'!$O$4:$O$5236=H$1),('Diário 9º PA'!$F$4:$F$5236))+SUMPRODUCT(-('Diário 10º PA'!$E$4:$E$5221='Analítico Cx.'!$B68),-('Diário 10º PA'!$N$4:$N$5221=H$1),('Diário 10º PA'!$F$4:$F$5221))</f>
        <v>1480.3999999999999</v>
      </c>
      <c r="I68" s="187">
        <f>SUMPRODUCT(-('Diário 7º PA'!$E$4:$E$5383='Analítico Cx.'!$B68),-('Diário 7º PA'!$O$4:$O$5383=I$1),('Diário 7º PA'!$F$4:$F$5383))+SUMPRODUCT(-('Diário 8º PA'!$E$4:$E$5041='Analítico Cx.'!$B68),-('Diário 8º PA'!$O$4:$O$5041=I$1),('Diário 8º PA'!$F$4:$F$5041))+SUMPRODUCT(-('Diário 9º PA'!$E$4:$E$5236='Analítico Cx.'!$B68),-('Diário 9º PA'!$O$4:$O$5236=I$1),('Diário 9º PA'!$F$4:$F$5236))+SUMPRODUCT(-('Diário 10º PA'!$E$4:$E$5221='Analítico Cx.'!$B68),-('Diário 10º PA'!$N$4:$N$5221=I$1),('Diário 10º PA'!$F$4:$F$5221))</f>
        <v>2472.2800000000002</v>
      </c>
      <c r="J68" s="187">
        <f>SUMPRODUCT(-('Diário 7º PA'!$E$4:$E$5383='Analítico Cx.'!$B68),-('Diário 7º PA'!$O$4:$O$5383=J$1),('Diário 7º PA'!$F$4:$F$5383))+SUMPRODUCT(-('Diário 8º PA'!$E$4:$E$5041='Analítico Cx.'!$B68),-('Diário 8º PA'!$O$4:$O$5041=J$1),('Diário 8º PA'!$F$4:$F$5041))+SUMPRODUCT(-('Diário 9º PA'!$E$4:$E$5236='Analítico Cx.'!$B68),-('Diário 9º PA'!$O$4:$O$5236=J$1),('Diário 9º PA'!$F$4:$F$5236))+SUMPRODUCT(-('Diário 10º PA'!$E$4:$E$5221='Analítico Cx.'!$B68),-('Diário 10º PA'!$N$4:$N$5221=J$1),('Diário 10º PA'!$F$4:$F$5221))</f>
        <v>3448.3600000000006</v>
      </c>
      <c r="K68" s="187">
        <f>SUMPRODUCT(-('Diário 7º PA'!$E$4:$E$5383='Analítico Cx.'!$B68),-('Diário 7º PA'!$O$4:$O$5383=K$1),('Diário 7º PA'!$F$4:$F$5383))+SUMPRODUCT(-('Diário 8º PA'!$E$4:$E$5041='Analítico Cx.'!$B68),-('Diário 8º PA'!$O$4:$O$5041=K$1),('Diário 8º PA'!$F$4:$F$5041))+SUMPRODUCT(-('Diário 9º PA'!$E$4:$E$5236='Analítico Cx.'!$B68),-('Diário 9º PA'!$O$4:$O$5236=K$1),('Diário 9º PA'!$F$4:$F$5236))+SUMPRODUCT(-('Diário 10º PA'!$E$4:$E$5221='Analítico Cx.'!$B68),-('Diário 10º PA'!$N$4:$N$5221=K$1),('Diário 10º PA'!$F$4:$F$5221))</f>
        <v>2229.08</v>
      </c>
      <c r="L68" s="187">
        <f>SUMPRODUCT(-('Diário 7º PA'!$E$4:$E$5383='Analítico Cx.'!$B68),-('Diário 7º PA'!$O$4:$O$5383=L$1),('Diário 7º PA'!$F$4:$F$5383))+SUMPRODUCT(-('Diário 8º PA'!$E$4:$E$5041='Analítico Cx.'!$B68),-('Diário 8º PA'!$O$4:$O$5041=L$1),('Diário 8º PA'!$F$4:$F$5041))+SUMPRODUCT(-('Diário 9º PA'!$E$4:$E$5236='Analítico Cx.'!$B68),-('Diário 9º PA'!$O$4:$O$5236=L$1),('Diário 9º PA'!$F$4:$F$5236))+SUMPRODUCT(-('Diário 10º PA'!$E$4:$E$5221='Analítico Cx.'!$B68),-('Diário 10º PA'!$N$4:$N$5221=L$1),('Diário 10º PA'!$F$4:$F$5221))</f>
        <v>2216.6299999999997</v>
      </c>
      <c r="M68" s="187">
        <f>SUMPRODUCT(-('Diário 7º PA'!$E$4:$E$5383='Analítico Cx.'!$B68),-('Diário 7º PA'!$O$4:$O$5383=M$1),('Diário 7º PA'!$F$4:$F$5383))+SUMPRODUCT(-('Diário 8º PA'!$E$4:$E$5041='Analítico Cx.'!$B68),-('Diário 8º PA'!$O$4:$O$5041=M$1),('Diário 8º PA'!$F$4:$F$5041))+SUMPRODUCT(-('Diário 9º PA'!$E$4:$E$5236='Analítico Cx.'!$B68),-('Diário 9º PA'!$O$4:$O$5236=M$1),('Diário 9º PA'!$F$4:$F$5236))+SUMPRODUCT(-('Diário 10º PA'!$E$4:$E$5221='Analítico Cx.'!$B68),-('Diário 10º PA'!$N$4:$N$5221=M$1),('Diário 10º PA'!$F$4:$F$5221))</f>
        <v>3382.25</v>
      </c>
      <c r="N68" s="187">
        <f>SUMPRODUCT(-('Diário 7º PA'!$E$4:$E$5383='Analítico Cx.'!$B68),-('Diário 7º PA'!$O$4:$O$5383=N$1),('Diário 7º PA'!$F$4:$F$5383))+SUMPRODUCT(-('Diário 8º PA'!$E$4:$E$5041='Analítico Cx.'!$B68),-('Diário 8º PA'!$O$4:$O$5041=N$1),('Diário 8º PA'!$F$4:$F$5041))+SUMPRODUCT(-('Diário 9º PA'!$E$4:$E$5236='Analítico Cx.'!$B68),-('Diário 9º PA'!$O$4:$O$5236=N$1),('Diário 9º PA'!$F$4:$F$5236))+SUMPRODUCT(-('Diário 10º PA'!$E$4:$E$5221='Analítico Cx.'!$B68),-('Diário 10º PA'!$N$4:$N$5221=N$1),('Diário 10º PA'!$F$4:$F$5221))</f>
        <v>3365.3699999999994</v>
      </c>
      <c r="O68" s="188">
        <f t="shared" si="17"/>
        <v>28835</v>
      </c>
      <c r="P68" s="172">
        <f t="shared" si="16"/>
        <v>3.8590649176283471E-4</v>
      </c>
    </row>
    <row r="69" spans="1:16" ht="23.25" customHeight="1" x14ac:dyDescent="0.2">
      <c r="A69" s="63" t="s">
        <v>115</v>
      </c>
      <c r="B69" s="106" t="s">
        <v>161</v>
      </c>
      <c r="C69" s="187">
        <f>SUMPRODUCT(-('Diário 7º PA'!$E$4:$E$5383='Analítico Cx.'!$B69),-('Diário 7º PA'!$O$4:$O$5383=C$1),('Diário 7º PA'!$F$4:$F$5383))+SUMPRODUCT(-('Diário 8º PA'!$E$4:$E$5041='Analítico Cx.'!$B69),-('Diário 8º PA'!$O$4:$O$5041=C$1),('Diário 8º PA'!$F$4:$F$5041))+SUMPRODUCT(-('Diário 9º PA'!$E$4:$E$5236='Analítico Cx.'!$B69),-('Diário 9º PA'!$O$4:$O$5236=C$1),('Diário 9º PA'!$F$4:$F$5236))+SUMPRODUCT(-('Diário 10º PA'!$E$4:$E$5221='Analítico Cx.'!$B69),-('Diário 10º PA'!$N$4:$N$5221=C$1),('Diário 10º PA'!$F$4:$F$5221))</f>
        <v>4813.99</v>
      </c>
      <c r="D69" s="187">
        <f>SUMPRODUCT(-('Diário 7º PA'!$E$4:$E$5383='Analítico Cx.'!$B69),-('Diário 7º PA'!$O$4:$O$5383=D$1),('Diário 7º PA'!$F$4:$F$5383))+SUMPRODUCT(-('Diário 8º PA'!$E$4:$E$5041='Analítico Cx.'!$B69),-('Diário 8º PA'!$O$4:$O$5041=D$1),('Diário 8º PA'!$F$4:$F$5041))+SUMPRODUCT(-('Diário 9º PA'!$E$4:$E$5236='Analítico Cx.'!$B69),-('Diário 9º PA'!$O$4:$O$5236=D$1),('Diário 9º PA'!$F$4:$F$5236))+SUMPRODUCT(-('Diário 10º PA'!$E$4:$E$5221='Analítico Cx.'!$B69),-('Diário 10º PA'!$N$4:$N$5221=D$1),('Diário 10º PA'!$F$4:$F$5221))</f>
        <v>4792.12</v>
      </c>
      <c r="E69" s="187">
        <f>SUMPRODUCT(-('Diário 7º PA'!$E$4:$E$5383='Analítico Cx.'!$B69),-('Diário 7º PA'!$O$4:$O$5383=E$1),('Diário 7º PA'!$F$4:$F$5383))+SUMPRODUCT(-('Diário 8º PA'!$E$4:$E$5041='Analítico Cx.'!$B69),-('Diário 8º PA'!$O$4:$O$5041=E$1),('Diário 8º PA'!$F$4:$F$5041))+SUMPRODUCT(-('Diário 9º PA'!$E$4:$E$5236='Analítico Cx.'!$B69),-('Diário 9º PA'!$O$4:$O$5236=E$1),('Diário 9º PA'!$F$4:$F$5236))+SUMPRODUCT(-('Diário 10º PA'!$E$4:$E$5221='Analítico Cx.'!$B69),-('Diário 10º PA'!$N$4:$N$5221=E$1),('Diário 10º PA'!$F$4:$F$5221))</f>
        <v>4791.24</v>
      </c>
      <c r="F69" s="187">
        <f>SUMPRODUCT(-('Diário 7º PA'!$E$4:$E$5383='Analítico Cx.'!$B69),-('Diário 7º PA'!$O$4:$O$5383=F$1),('Diário 7º PA'!$F$4:$F$5383))+SUMPRODUCT(-('Diário 8º PA'!$E$4:$E$5041='Analítico Cx.'!$B69),-('Diário 8º PA'!$O$4:$O$5041=F$1),('Diário 8º PA'!$F$4:$F$5041))+SUMPRODUCT(-('Diário 9º PA'!$E$4:$E$5236='Analítico Cx.'!$B69),-('Diário 9º PA'!$O$4:$O$5236=F$1),('Diário 9º PA'!$F$4:$F$5236))+SUMPRODUCT(-('Diário 10º PA'!$E$4:$E$5221='Analítico Cx.'!$B69),-('Diário 10º PA'!$N$4:$N$5221=F$1),('Diário 10º PA'!$F$4:$F$5221))</f>
        <v>4736.1500000000005</v>
      </c>
      <c r="G69" s="187">
        <f>SUMPRODUCT(-('Diário 7º PA'!$E$4:$E$5383='Analítico Cx.'!$B69),-('Diário 7º PA'!$O$4:$O$5383=G$1),('Diário 7º PA'!$F$4:$F$5383))+SUMPRODUCT(-('Diário 8º PA'!$E$4:$E$5041='Analítico Cx.'!$B69),-('Diário 8º PA'!$O$4:$O$5041=G$1),('Diário 8º PA'!$F$4:$F$5041))+SUMPRODUCT(-('Diário 9º PA'!$E$4:$E$5236='Analítico Cx.'!$B69),-('Diário 9º PA'!$O$4:$O$5236=G$1),('Diário 9º PA'!$F$4:$F$5236))+SUMPRODUCT(-('Diário 10º PA'!$E$4:$E$5221='Analítico Cx.'!$B69),-('Diário 10º PA'!$N$4:$N$5221=G$1),('Diário 10º PA'!$F$4:$F$5221))</f>
        <v>4802.9399999999996</v>
      </c>
      <c r="H69" s="187">
        <f>SUMPRODUCT(-('Diário 7º PA'!$E$4:$E$5383='Analítico Cx.'!$B69),-('Diário 7º PA'!$O$4:$O$5383=H$1),('Diário 7º PA'!$F$4:$F$5383))+SUMPRODUCT(-('Diário 8º PA'!$E$4:$E$5041='Analítico Cx.'!$B69),-('Diário 8º PA'!$O$4:$O$5041=H$1),('Diário 8º PA'!$F$4:$F$5041))+SUMPRODUCT(-('Diário 9º PA'!$E$4:$E$5236='Analítico Cx.'!$B69),-('Diário 9º PA'!$O$4:$O$5236=H$1),('Diário 9º PA'!$F$4:$F$5236))+SUMPRODUCT(-('Diário 10º PA'!$E$4:$E$5221='Analítico Cx.'!$B69),-('Diário 10º PA'!$N$4:$N$5221=H$1),('Diário 10º PA'!$F$4:$F$5221))</f>
        <v>3982.09</v>
      </c>
      <c r="I69" s="187">
        <f>SUMPRODUCT(-('Diário 7º PA'!$E$4:$E$5383='Analítico Cx.'!$B69),-('Diário 7º PA'!$O$4:$O$5383=I$1),('Diário 7º PA'!$F$4:$F$5383))+SUMPRODUCT(-('Diário 8º PA'!$E$4:$E$5041='Analítico Cx.'!$B69),-('Diário 8º PA'!$O$4:$O$5041=I$1),('Diário 8º PA'!$F$4:$F$5041))+SUMPRODUCT(-('Diário 9º PA'!$E$4:$E$5236='Analítico Cx.'!$B69),-('Diário 9º PA'!$O$4:$O$5236=I$1),('Diário 9º PA'!$F$4:$F$5236))+SUMPRODUCT(-('Diário 10º PA'!$E$4:$E$5221='Analítico Cx.'!$B69),-('Diário 10º PA'!$N$4:$N$5221=I$1),('Diário 10º PA'!$F$4:$F$5221))</f>
        <v>3991.9599999999996</v>
      </c>
      <c r="J69" s="187">
        <f>SUMPRODUCT(-('Diário 7º PA'!$E$4:$E$5383='Analítico Cx.'!$B69),-('Diário 7º PA'!$O$4:$O$5383=J$1),('Diário 7º PA'!$F$4:$F$5383))+SUMPRODUCT(-('Diário 8º PA'!$E$4:$E$5041='Analítico Cx.'!$B69),-('Diário 8º PA'!$O$4:$O$5041=J$1),('Diário 8º PA'!$F$4:$F$5041))+SUMPRODUCT(-('Diário 9º PA'!$E$4:$E$5236='Analítico Cx.'!$B69),-('Diário 9º PA'!$O$4:$O$5236=J$1),('Diário 9º PA'!$F$4:$F$5236))+SUMPRODUCT(-('Diário 10º PA'!$E$4:$E$5221='Analítico Cx.'!$B69),-('Diário 10º PA'!$N$4:$N$5221=J$1),('Diário 10º PA'!$F$4:$F$5221))</f>
        <v>3145.4100000000003</v>
      </c>
      <c r="K69" s="187">
        <f>SUMPRODUCT(-('Diário 7º PA'!$E$4:$E$5383='Analítico Cx.'!$B69),-('Diário 7º PA'!$O$4:$O$5383=K$1),('Diário 7º PA'!$F$4:$F$5383))+SUMPRODUCT(-('Diário 8º PA'!$E$4:$E$5041='Analítico Cx.'!$B69),-('Diário 8º PA'!$O$4:$O$5041=K$1),('Diário 8º PA'!$F$4:$F$5041))+SUMPRODUCT(-('Diário 9º PA'!$E$4:$E$5236='Analítico Cx.'!$B69),-('Diário 9º PA'!$O$4:$O$5236=K$1),('Diário 9º PA'!$F$4:$F$5236))+SUMPRODUCT(-('Diário 10º PA'!$E$4:$E$5221='Analítico Cx.'!$B69),-('Diário 10º PA'!$N$4:$N$5221=K$1),('Diário 10º PA'!$F$4:$F$5221))</f>
        <v>2883.05</v>
      </c>
      <c r="L69" s="187">
        <f>SUMPRODUCT(-('Diário 7º PA'!$E$4:$E$5383='Analítico Cx.'!$B69),-('Diário 7º PA'!$O$4:$O$5383=L$1),('Diário 7º PA'!$F$4:$F$5383))+SUMPRODUCT(-('Diário 8º PA'!$E$4:$E$5041='Analítico Cx.'!$B69),-('Diário 8º PA'!$O$4:$O$5041=L$1),('Diário 8º PA'!$F$4:$F$5041))+SUMPRODUCT(-('Diário 9º PA'!$E$4:$E$5236='Analítico Cx.'!$B69),-('Diário 9º PA'!$O$4:$O$5236=L$1),('Diário 9º PA'!$F$4:$F$5236))+SUMPRODUCT(-('Diário 10º PA'!$E$4:$E$5221='Analítico Cx.'!$B69),-('Diário 10º PA'!$N$4:$N$5221=L$1),('Diário 10º PA'!$F$4:$F$5221))</f>
        <v>3103.85</v>
      </c>
      <c r="M69" s="187">
        <f>SUMPRODUCT(-('Diário 7º PA'!$E$4:$E$5383='Analítico Cx.'!$B69),-('Diário 7º PA'!$O$4:$O$5383=M$1),('Diário 7º PA'!$F$4:$F$5383))+SUMPRODUCT(-('Diário 8º PA'!$E$4:$E$5041='Analítico Cx.'!$B69),-('Diário 8º PA'!$O$4:$O$5041=M$1),('Diário 8º PA'!$F$4:$F$5041))+SUMPRODUCT(-('Diário 9º PA'!$E$4:$E$5236='Analítico Cx.'!$B69),-('Diário 9º PA'!$O$4:$O$5236=M$1),('Diário 9º PA'!$F$4:$F$5236))+SUMPRODUCT(-('Diário 10º PA'!$E$4:$E$5221='Analítico Cx.'!$B69),-('Diário 10º PA'!$N$4:$N$5221=M$1),('Diário 10º PA'!$F$4:$F$5221))</f>
        <v>3097.82</v>
      </c>
      <c r="N69" s="187">
        <f>SUMPRODUCT(-('Diário 7º PA'!$E$4:$E$5383='Analítico Cx.'!$B69),-('Diário 7º PA'!$O$4:$O$5383=N$1),('Diário 7º PA'!$F$4:$F$5383))+SUMPRODUCT(-('Diário 8º PA'!$E$4:$E$5041='Analítico Cx.'!$B69),-('Diário 8º PA'!$O$4:$O$5041=N$1),('Diário 8º PA'!$F$4:$F$5041))+SUMPRODUCT(-('Diário 9º PA'!$E$4:$E$5236='Analítico Cx.'!$B69),-('Diário 9º PA'!$O$4:$O$5236=N$1),('Diário 9º PA'!$F$4:$F$5236))+SUMPRODUCT(-('Diário 10º PA'!$E$4:$E$5221='Analítico Cx.'!$B69),-('Diário 10º PA'!$N$4:$N$5221=N$1),('Diário 10º PA'!$F$4:$F$5221))</f>
        <v>4152.5</v>
      </c>
      <c r="O69" s="188">
        <f t="shared" si="17"/>
        <v>48293.120000000003</v>
      </c>
      <c r="P69" s="172">
        <f t="shared" si="16"/>
        <v>6.4631969882023889E-4</v>
      </c>
    </row>
    <row r="70" spans="1:16" ht="23.25" customHeight="1" x14ac:dyDescent="0.2">
      <c r="A70" s="63" t="s">
        <v>116</v>
      </c>
      <c r="B70" s="106" t="s">
        <v>177</v>
      </c>
      <c r="C70" s="187">
        <f>SUMPRODUCT(-('Diário 7º PA'!$E$4:$E$5383='Analítico Cx.'!$B70),-('Diário 7º PA'!$O$4:$O$5383=C$1),('Diário 7º PA'!$F$4:$F$5383))+SUMPRODUCT(-('Diário 8º PA'!$E$4:$E$5041='Analítico Cx.'!$B70),-('Diário 8º PA'!$O$4:$O$5041=C$1),('Diário 8º PA'!$F$4:$F$5041))+SUMPRODUCT(-('Diário 9º PA'!$E$4:$E$5236='Analítico Cx.'!$B70),-('Diário 9º PA'!$O$4:$O$5236=C$1),('Diário 9º PA'!$F$4:$F$5236))+SUMPRODUCT(-('Diário 10º PA'!$E$4:$E$5221='Analítico Cx.'!$B70),-('Diário 10º PA'!$N$4:$N$5221=C$1),('Diário 10º PA'!$F$4:$F$5221))</f>
        <v>10904.410000000002</v>
      </c>
      <c r="D70" s="187">
        <f>SUMPRODUCT(-('Diário 7º PA'!$E$4:$E$5383='Analítico Cx.'!$B70),-('Diário 7º PA'!$O$4:$O$5383=D$1),('Diário 7º PA'!$F$4:$F$5383))+SUMPRODUCT(-('Diário 8º PA'!$E$4:$E$5041='Analítico Cx.'!$B70),-('Diário 8º PA'!$O$4:$O$5041=D$1),('Diário 8º PA'!$F$4:$F$5041))+SUMPRODUCT(-('Diário 9º PA'!$E$4:$E$5236='Analítico Cx.'!$B70),-('Diário 9º PA'!$O$4:$O$5236=D$1),('Diário 9º PA'!$F$4:$F$5236))+SUMPRODUCT(-('Diário 10º PA'!$E$4:$E$5221='Analítico Cx.'!$B70),-('Diário 10º PA'!$N$4:$N$5221=D$1),('Diário 10º PA'!$F$4:$F$5221))</f>
        <v>10902.45</v>
      </c>
      <c r="E70" s="187">
        <f>SUMPRODUCT(-('Diário 7º PA'!$E$4:$E$5383='Analítico Cx.'!$B70),-('Diário 7º PA'!$O$4:$O$5383=E$1),('Diário 7º PA'!$F$4:$F$5383))+SUMPRODUCT(-('Diário 8º PA'!$E$4:$E$5041='Analítico Cx.'!$B70),-('Diário 8º PA'!$O$4:$O$5041=E$1),('Diário 8º PA'!$F$4:$F$5041))+SUMPRODUCT(-('Diário 9º PA'!$E$4:$E$5236='Analítico Cx.'!$B70),-('Diário 9º PA'!$O$4:$O$5236=E$1),('Diário 9º PA'!$F$4:$F$5236))+SUMPRODUCT(-('Diário 10º PA'!$E$4:$E$5221='Analítico Cx.'!$B70),-('Diário 10º PA'!$N$4:$N$5221=E$1),('Diário 10º PA'!$F$4:$F$5221))</f>
        <v>10902.45</v>
      </c>
      <c r="F70" s="187">
        <f>SUMPRODUCT(-('Diário 7º PA'!$E$4:$E$5383='Analítico Cx.'!$B70),-('Diário 7º PA'!$O$4:$O$5383=F$1),('Diário 7º PA'!$F$4:$F$5383))+SUMPRODUCT(-('Diário 8º PA'!$E$4:$E$5041='Analítico Cx.'!$B70),-('Diário 8º PA'!$O$4:$O$5041=F$1),('Diário 8º PA'!$F$4:$F$5041))+SUMPRODUCT(-('Diário 9º PA'!$E$4:$E$5236='Analítico Cx.'!$B70),-('Diário 9º PA'!$O$4:$O$5236=F$1),('Diário 9º PA'!$F$4:$F$5236))+SUMPRODUCT(-('Diário 10º PA'!$E$4:$E$5221='Analítico Cx.'!$B70),-('Diário 10º PA'!$N$4:$N$5221=F$1),('Diário 10º PA'!$F$4:$F$5221))</f>
        <v>10902.449999999999</v>
      </c>
      <c r="G70" s="187">
        <f>SUMPRODUCT(-('Diário 7º PA'!$E$4:$E$5383='Analítico Cx.'!$B70),-('Diário 7º PA'!$O$4:$O$5383=G$1),('Diário 7º PA'!$F$4:$F$5383))+SUMPRODUCT(-('Diário 8º PA'!$E$4:$E$5041='Analítico Cx.'!$B70),-('Diário 8º PA'!$O$4:$O$5041=G$1),('Diário 8º PA'!$F$4:$F$5041))+SUMPRODUCT(-('Diário 9º PA'!$E$4:$E$5236='Analítico Cx.'!$B70),-('Diário 9º PA'!$O$4:$O$5236=G$1),('Diário 9º PA'!$F$4:$F$5236))+SUMPRODUCT(-('Diário 10º PA'!$E$4:$E$5221='Analítico Cx.'!$B70),-('Diário 10º PA'!$N$4:$N$5221=G$1),('Diário 10º PA'!$F$4:$F$5221))</f>
        <v>10901.600000000002</v>
      </c>
      <c r="H70" s="187">
        <f>SUMPRODUCT(-('Diário 7º PA'!$E$4:$E$5383='Analítico Cx.'!$B70),-('Diário 7º PA'!$O$4:$O$5383=H$1),('Diário 7º PA'!$F$4:$F$5383))+SUMPRODUCT(-('Diário 8º PA'!$E$4:$E$5041='Analítico Cx.'!$B70),-('Diário 8º PA'!$O$4:$O$5041=H$1),('Diário 8º PA'!$F$4:$F$5041))+SUMPRODUCT(-('Diário 9º PA'!$E$4:$E$5236='Analítico Cx.'!$B70),-('Diário 9º PA'!$O$4:$O$5236=H$1),('Diário 9º PA'!$F$4:$F$5236))+SUMPRODUCT(-('Diário 10º PA'!$E$4:$E$5221='Analítico Cx.'!$B70),-('Diário 10º PA'!$N$4:$N$5221=H$1),('Diário 10º PA'!$F$4:$F$5221))</f>
        <v>10891.09</v>
      </c>
      <c r="I70" s="187">
        <f>SUMPRODUCT(-('Diário 7º PA'!$E$4:$E$5383='Analítico Cx.'!$B70),-('Diário 7º PA'!$O$4:$O$5383=I$1),('Diário 7º PA'!$F$4:$F$5383))+SUMPRODUCT(-('Diário 8º PA'!$E$4:$E$5041='Analítico Cx.'!$B70),-('Diário 8º PA'!$O$4:$O$5041=I$1),('Diário 8º PA'!$F$4:$F$5041))+SUMPRODUCT(-('Diário 9º PA'!$E$4:$E$5236='Analítico Cx.'!$B70),-('Diário 9º PA'!$O$4:$O$5236=I$1),('Diário 9º PA'!$F$4:$F$5236))+SUMPRODUCT(-('Diário 10º PA'!$E$4:$E$5221='Analítico Cx.'!$B70),-('Diário 10º PA'!$N$4:$N$5221=I$1),('Diário 10º PA'!$F$4:$F$5221))</f>
        <v>10894.4</v>
      </c>
      <c r="J70" s="187">
        <f>SUMPRODUCT(-('Diário 7º PA'!$E$4:$E$5383='Analítico Cx.'!$B70),-('Diário 7º PA'!$O$4:$O$5383=J$1),('Diário 7º PA'!$F$4:$F$5383))+SUMPRODUCT(-('Diário 8º PA'!$E$4:$E$5041='Analítico Cx.'!$B70),-('Diário 8º PA'!$O$4:$O$5041=J$1),('Diário 8º PA'!$F$4:$F$5041))+SUMPRODUCT(-('Diário 9º PA'!$E$4:$E$5236='Analítico Cx.'!$B70),-('Diário 9º PA'!$O$4:$O$5236=J$1),('Diário 9º PA'!$F$4:$F$5236))+SUMPRODUCT(-('Diário 10º PA'!$E$4:$E$5221='Analítico Cx.'!$B70),-('Diário 10º PA'!$N$4:$N$5221=J$1),('Diário 10º PA'!$F$4:$F$5221))</f>
        <v>9622.84</v>
      </c>
      <c r="K70" s="187">
        <f>SUMPRODUCT(-('Diário 7º PA'!$E$4:$E$5383='Analítico Cx.'!$B70),-('Diário 7º PA'!$O$4:$O$5383=K$1),('Diário 7º PA'!$F$4:$F$5383))+SUMPRODUCT(-('Diário 8º PA'!$E$4:$E$5041='Analítico Cx.'!$B70),-('Diário 8º PA'!$O$4:$O$5041=K$1),('Diário 8º PA'!$F$4:$F$5041))+SUMPRODUCT(-('Diário 9º PA'!$E$4:$E$5236='Analítico Cx.'!$B70),-('Diário 9º PA'!$O$4:$O$5236=K$1),('Diário 9º PA'!$F$4:$F$5236))+SUMPRODUCT(-('Diário 10º PA'!$E$4:$E$5221='Analítico Cx.'!$B70),-('Diário 10º PA'!$N$4:$N$5221=K$1),('Diário 10º PA'!$F$4:$F$5221))</f>
        <v>10773.55</v>
      </c>
      <c r="L70" s="187">
        <f>SUMPRODUCT(-('Diário 7º PA'!$E$4:$E$5383='Analítico Cx.'!$B70),-('Diário 7º PA'!$O$4:$O$5383=L$1),('Diário 7º PA'!$F$4:$F$5383))+SUMPRODUCT(-('Diário 8º PA'!$E$4:$E$5041='Analítico Cx.'!$B70),-('Diário 8º PA'!$O$4:$O$5041=L$1),('Diário 8º PA'!$F$4:$F$5041))+SUMPRODUCT(-('Diário 9º PA'!$E$4:$E$5236='Analítico Cx.'!$B70),-('Diário 9º PA'!$O$4:$O$5236=L$1),('Diário 9º PA'!$F$4:$F$5236))+SUMPRODUCT(-('Diário 10º PA'!$E$4:$E$5221='Analítico Cx.'!$B70),-('Diário 10º PA'!$N$4:$N$5221=L$1),('Diário 10º PA'!$F$4:$F$5221))</f>
        <v>10810</v>
      </c>
      <c r="M70" s="187">
        <f>SUMPRODUCT(-('Diário 7º PA'!$E$4:$E$5383='Analítico Cx.'!$B70),-('Diário 7º PA'!$O$4:$O$5383=M$1),('Diário 7º PA'!$F$4:$F$5383))+SUMPRODUCT(-('Diário 8º PA'!$E$4:$E$5041='Analítico Cx.'!$B70),-('Diário 8º PA'!$O$4:$O$5041=M$1),('Diário 8º PA'!$F$4:$F$5041))+SUMPRODUCT(-('Diário 9º PA'!$E$4:$E$5236='Analítico Cx.'!$B70),-('Diário 9º PA'!$O$4:$O$5236=M$1),('Diário 9º PA'!$F$4:$F$5236))+SUMPRODUCT(-('Diário 10º PA'!$E$4:$E$5221='Analítico Cx.'!$B70),-('Diário 10º PA'!$N$4:$N$5221=M$1),('Diário 10º PA'!$F$4:$F$5221))</f>
        <v>9683.34</v>
      </c>
      <c r="N70" s="187">
        <f>SUMPRODUCT(-('Diário 7º PA'!$E$4:$E$5383='Analítico Cx.'!$B70),-('Diário 7º PA'!$O$4:$O$5383=N$1),('Diário 7º PA'!$F$4:$F$5383))+SUMPRODUCT(-('Diário 8º PA'!$E$4:$E$5041='Analítico Cx.'!$B70),-('Diário 8º PA'!$O$4:$O$5041=N$1),('Diário 8º PA'!$F$4:$F$5041))+SUMPRODUCT(-('Diário 9º PA'!$E$4:$E$5236='Analítico Cx.'!$B70),-('Diário 9º PA'!$O$4:$O$5236=N$1),('Diário 9º PA'!$F$4:$F$5236))+SUMPRODUCT(-('Diário 10º PA'!$E$4:$E$5221='Analítico Cx.'!$B70),-('Diário 10º PA'!$N$4:$N$5221=N$1),('Diário 10º PA'!$F$4:$F$5221))</f>
        <v>9354.2699999999986</v>
      </c>
      <c r="O70" s="188">
        <f t="shared" si="17"/>
        <v>126542.84999999999</v>
      </c>
      <c r="P70" s="172">
        <f t="shared" si="16"/>
        <v>1.6935566950293263E-3</v>
      </c>
    </row>
    <row r="71" spans="1:16" ht="23.25" customHeight="1" x14ac:dyDescent="0.2">
      <c r="A71" s="63" t="s">
        <v>117</v>
      </c>
      <c r="B71" s="106" t="s">
        <v>174</v>
      </c>
      <c r="C71" s="187">
        <f>SUMPRODUCT(-('Diário 7º PA'!$E$4:$E$5383='Analítico Cx.'!$B71),-('Diário 7º PA'!$O$4:$O$5383=C$1),('Diário 7º PA'!$F$4:$F$5383))+SUMPRODUCT(-('Diário 8º PA'!$E$4:$E$5041='Analítico Cx.'!$B71),-('Diário 8º PA'!$O$4:$O$5041=C$1),('Diário 8º PA'!$F$4:$F$5041))+SUMPRODUCT(-('Diário 9º PA'!$E$4:$E$5236='Analítico Cx.'!$B71),-('Diário 9º PA'!$O$4:$O$5236=C$1),('Diário 9º PA'!$F$4:$F$5236))+SUMPRODUCT(-('Diário 10º PA'!$E$4:$E$5221='Analítico Cx.'!$B71),-('Diário 10º PA'!$N$4:$N$5221=C$1),('Diário 10º PA'!$F$4:$F$5221))</f>
        <v>0</v>
      </c>
      <c r="D71" s="187">
        <f>SUMPRODUCT(-('Diário 7º PA'!$E$4:$E$5383='Analítico Cx.'!$B71),-('Diário 7º PA'!$O$4:$O$5383=D$1),('Diário 7º PA'!$F$4:$F$5383))+SUMPRODUCT(-('Diário 8º PA'!$E$4:$E$5041='Analítico Cx.'!$B71),-('Diário 8º PA'!$O$4:$O$5041=D$1),('Diário 8º PA'!$F$4:$F$5041))+SUMPRODUCT(-('Diário 9º PA'!$E$4:$E$5236='Analítico Cx.'!$B71),-('Diário 9º PA'!$O$4:$O$5236=D$1),('Diário 9º PA'!$F$4:$F$5236))+SUMPRODUCT(-('Diário 10º PA'!$E$4:$E$5221='Analítico Cx.'!$B71),-('Diário 10º PA'!$N$4:$N$5221=D$1),('Diário 10º PA'!$F$4:$F$5221))</f>
        <v>0</v>
      </c>
      <c r="E71" s="187">
        <f>SUMPRODUCT(-('Diário 7º PA'!$E$4:$E$5383='Analítico Cx.'!$B71),-('Diário 7º PA'!$O$4:$O$5383=E$1),('Diário 7º PA'!$F$4:$F$5383))+SUMPRODUCT(-('Diário 8º PA'!$E$4:$E$5041='Analítico Cx.'!$B71),-('Diário 8º PA'!$O$4:$O$5041=E$1),('Diário 8º PA'!$F$4:$F$5041))+SUMPRODUCT(-('Diário 9º PA'!$E$4:$E$5236='Analítico Cx.'!$B71),-('Diário 9º PA'!$O$4:$O$5236=E$1),('Diário 9º PA'!$F$4:$F$5236))+SUMPRODUCT(-('Diário 10º PA'!$E$4:$E$5221='Analítico Cx.'!$B71),-('Diário 10º PA'!$N$4:$N$5221=E$1),('Diário 10º PA'!$F$4:$F$5221))</f>
        <v>0</v>
      </c>
      <c r="F71" s="187">
        <f>SUMPRODUCT(-('Diário 7º PA'!$E$4:$E$5383='Analítico Cx.'!$B71),-('Diário 7º PA'!$O$4:$O$5383=F$1),('Diário 7º PA'!$F$4:$F$5383))+SUMPRODUCT(-('Diário 8º PA'!$E$4:$E$5041='Analítico Cx.'!$B71),-('Diário 8º PA'!$O$4:$O$5041=F$1),('Diário 8º PA'!$F$4:$F$5041))+SUMPRODUCT(-('Diário 9º PA'!$E$4:$E$5236='Analítico Cx.'!$B71),-('Diário 9º PA'!$O$4:$O$5236=F$1),('Diário 9º PA'!$F$4:$F$5236))+SUMPRODUCT(-('Diário 10º PA'!$E$4:$E$5221='Analítico Cx.'!$B71),-('Diário 10º PA'!$N$4:$N$5221=F$1),('Diário 10º PA'!$F$4:$F$5221))</f>
        <v>0</v>
      </c>
      <c r="G71" s="187">
        <f>SUMPRODUCT(-('Diário 7º PA'!$E$4:$E$5383='Analítico Cx.'!$B71),-('Diário 7º PA'!$O$4:$O$5383=G$1),('Diário 7º PA'!$F$4:$F$5383))+SUMPRODUCT(-('Diário 8º PA'!$E$4:$E$5041='Analítico Cx.'!$B71),-('Diário 8º PA'!$O$4:$O$5041=G$1),('Diário 8º PA'!$F$4:$F$5041))+SUMPRODUCT(-('Diário 9º PA'!$E$4:$E$5236='Analítico Cx.'!$B71),-('Diário 9º PA'!$O$4:$O$5236=G$1),('Diário 9º PA'!$F$4:$F$5236))+SUMPRODUCT(-('Diário 10º PA'!$E$4:$E$5221='Analítico Cx.'!$B71),-('Diário 10º PA'!$N$4:$N$5221=G$1),('Diário 10º PA'!$F$4:$F$5221))</f>
        <v>0</v>
      </c>
      <c r="H71" s="187">
        <f>SUMPRODUCT(-('Diário 7º PA'!$E$4:$E$5383='Analítico Cx.'!$B71),-('Diário 7º PA'!$O$4:$O$5383=H$1),('Diário 7º PA'!$F$4:$F$5383))+SUMPRODUCT(-('Diário 8º PA'!$E$4:$E$5041='Analítico Cx.'!$B71),-('Diário 8º PA'!$O$4:$O$5041=H$1),('Diário 8º PA'!$F$4:$F$5041))+SUMPRODUCT(-('Diário 9º PA'!$E$4:$E$5236='Analítico Cx.'!$B71),-('Diário 9º PA'!$O$4:$O$5236=H$1),('Diário 9º PA'!$F$4:$F$5236))+SUMPRODUCT(-('Diário 10º PA'!$E$4:$E$5221='Analítico Cx.'!$B71),-('Diário 10º PA'!$N$4:$N$5221=H$1),('Diário 10º PA'!$F$4:$F$5221))</f>
        <v>0</v>
      </c>
      <c r="I71" s="187">
        <f>SUMPRODUCT(-('Diário 7º PA'!$E$4:$E$5383='Analítico Cx.'!$B71),-('Diário 7º PA'!$O$4:$O$5383=I$1),('Diário 7º PA'!$F$4:$F$5383))+SUMPRODUCT(-('Diário 8º PA'!$E$4:$E$5041='Analítico Cx.'!$B71),-('Diário 8º PA'!$O$4:$O$5041=I$1),('Diário 8º PA'!$F$4:$F$5041))+SUMPRODUCT(-('Diário 9º PA'!$E$4:$E$5236='Analítico Cx.'!$B71),-('Diário 9º PA'!$O$4:$O$5236=I$1),('Diário 9º PA'!$F$4:$F$5236))+SUMPRODUCT(-('Diário 10º PA'!$E$4:$E$5221='Analítico Cx.'!$B71),-('Diário 10º PA'!$N$4:$N$5221=I$1),('Diário 10º PA'!$F$4:$F$5221))</f>
        <v>0</v>
      </c>
      <c r="J71" s="187">
        <f>SUMPRODUCT(-('Diário 7º PA'!$E$4:$E$5383='Analítico Cx.'!$B71),-('Diário 7º PA'!$O$4:$O$5383=J$1),('Diário 7º PA'!$F$4:$F$5383))+SUMPRODUCT(-('Diário 8º PA'!$E$4:$E$5041='Analítico Cx.'!$B71),-('Diário 8º PA'!$O$4:$O$5041=J$1),('Diário 8º PA'!$F$4:$F$5041))+SUMPRODUCT(-('Diário 9º PA'!$E$4:$E$5236='Analítico Cx.'!$B71),-('Diário 9º PA'!$O$4:$O$5236=J$1),('Diário 9º PA'!$F$4:$F$5236))+SUMPRODUCT(-('Diário 10º PA'!$E$4:$E$5221='Analítico Cx.'!$B71),-('Diário 10º PA'!$N$4:$N$5221=J$1),('Diário 10º PA'!$F$4:$F$5221))</f>
        <v>0</v>
      </c>
      <c r="K71" s="187">
        <f>SUMPRODUCT(-('Diário 7º PA'!$E$4:$E$5383='Analítico Cx.'!$B71),-('Diário 7º PA'!$O$4:$O$5383=K$1),('Diário 7º PA'!$F$4:$F$5383))+SUMPRODUCT(-('Diário 8º PA'!$E$4:$E$5041='Analítico Cx.'!$B71),-('Diário 8º PA'!$O$4:$O$5041=K$1),('Diário 8º PA'!$F$4:$F$5041))+SUMPRODUCT(-('Diário 9º PA'!$E$4:$E$5236='Analítico Cx.'!$B71),-('Diário 9º PA'!$O$4:$O$5236=K$1),('Diário 9º PA'!$F$4:$F$5236))+SUMPRODUCT(-('Diário 10º PA'!$E$4:$E$5221='Analítico Cx.'!$B71),-('Diário 10º PA'!$N$4:$N$5221=K$1),('Diário 10º PA'!$F$4:$F$5221))</f>
        <v>0</v>
      </c>
      <c r="L71" s="187">
        <f>SUMPRODUCT(-('Diário 7º PA'!$E$4:$E$5383='Analítico Cx.'!$B71),-('Diário 7º PA'!$O$4:$O$5383=L$1),('Diário 7º PA'!$F$4:$F$5383))+SUMPRODUCT(-('Diário 8º PA'!$E$4:$E$5041='Analítico Cx.'!$B71),-('Diário 8º PA'!$O$4:$O$5041=L$1),('Diário 8º PA'!$F$4:$F$5041))+SUMPRODUCT(-('Diário 9º PA'!$E$4:$E$5236='Analítico Cx.'!$B71),-('Diário 9º PA'!$O$4:$O$5236=L$1),('Diário 9º PA'!$F$4:$F$5236))+SUMPRODUCT(-('Diário 10º PA'!$E$4:$E$5221='Analítico Cx.'!$B71),-('Diário 10º PA'!$N$4:$N$5221=L$1),('Diário 10º PA'!$F$4:$F$5221))</f>
        <v>0</v>
      </c>
      <c r="M71" s="187">
        <f>SUMPRODUCT(-('Diário 7º PA'!$E$4:$E$5383='Analítico Cx.'!$B71),-('Diário 7º PA'!$O$4:$O$5383=M$1),('Diário 7º PA'!$F$4:$F$5383))+SUMPRODUCT(-('Diário 8º PA'!$E$4:$E$5041='Analítico Cx.'!$B71),-('Diário 8º PA'!$O$4:$O$5041=M$1),('Diário 8º PA'!$F$4:$F$5041))+SUMPRODUCT(-('Diário 9º PA'!$E$4:$E$5236='Analítico Cx.'!$B71),-('Diário 9º PA'!$O$4:$O$5236=M$1),('Diário 9º PA'!$F$4:$F$5236))+SUMPRODUCT(-('Diário 10º PA'!$E$4:$E$5221='Analítico Cx.'!$B71),-('Diário 10º PA'!$N$4:$N$5221=M$1),('Diário 10º PA'!$F$4:$F$5221))</f>
        <v>0</v>
      </c>
      <c r="N71" s="187">
        <f>SUMPRODUCT(-('Diário 7º PA'!$E$4:$E$5383='Analítico Cx.'!$B71),-('Diário 7º PA'!$O$4:$O$5383=N$1),('Diário 7º PA'!$F$4:$F$5383))+SUMPRODUCT(-('Diário 8º PA'!$E$4:$E$5041='Analítico Cx.'!$B71),-('Diário 8º PA'!$O$4:$O$5041=N$1),('Diário 8º PA'!$F$4:$F$5041))+SUMPRODUCT(-('Diário 9º PA'!$E$4:$E$5236='Analítico Cx.'!$B71),-('Diário 9º PA'!$O$4:$O$5236=N$1),('Diário 9º PA'!$F$4:$F$5236))+SUMPRODUCT(-('Diário 10º PA'!$E$4:$E$5221='Analítico Cx.'!$B71),-('Diário 10º PA'!$N$4:$N$5221=N$1),('Diário 10º PA'!$F$4:$F$5221))</f>
        <v>0</v>
      </c>
      <c r="O71" s="188">
        <f t="shared" si="17"/>
        <v>0</v>
      </c>
      <c r="P71" s="172">
        <f t="shared" si="16"/>
        <v>0</v>
      </c>
    </row>
    <row r="72" spans="1:16" ht="23.25" customHeight="1" x14ac:dyDescent="0.2">
      <c r="A72" s="63" t="s">
        <v>118</v>
      </c>
      <c r="B72" s="106" t="s">
        <v>57</v>
      </c>
      <c r="C72" s="187">
        <f>SUMPRODUCT(-('Diário 7º PA'!$E$4:$E$5383='Analítico Cx.'!$B72),-('Diário 7º PA'!$O$4:$O$5383=C$1),('Diário 7º PA'!$F$4:$F$5383))+SUMPRODUCT(-('Diário 8º PA'!$E$4:$E$5041='Analítico Cx.'!$B72),-('Diário 8º PA'!$O$4:$O$5041=C$1),('Diário 8º PA'!$F$4:$F$5041))+SUMPRODUCT(-('Diário 9º PA'!$E$4:$E$5236='Analítico Cx.'!$B72),-('Diário 9º PA'!$O$4:$O$5236=C$1),('Diário 9º PA'!$F$4:$F$5236))+SUMPRODUCT(-('Diário 10º PA'!$E$4:$E$5221='Analítico Cx.'!$B72),-('Diário 10º PA'!$N$4:$N$5221=C$1),('Diário 10º PA'!$F$4:$F$5221))</f>
        <v>45124.65</v>
      </c>
      <c r="D72" s="187">
        <f>SUMPRODUCT(-('Diário 7º PA'!$E$4:$E$5383='Analítico Cx.'!$B72),-('Diário 7º PA'!$O$4:$O$5383=D$1),('Diário 7º PA'!$F$4:$F$5383))+SUMPRODUCT(-('Diário 8º PA'!$E$4:$E$5041='Analítico Cx.'!$B72),-('Diário 8º PA'!$O$4:$O$5041=D$1),('Diário 8º PA'!$F$4:$F$5041))+SUMPRODUCT(-('Diário 9º PA'!$E$4:$E$5236='Analítico Cx.'!$B72),-('Diário 9º PA'!$O$4:$O$5236=D$1),('Diário 9º PA'!$F$4:$F$5236))+SUMPRODUCT(-('Diário 10º PA'!$E$4:$E$5221='Analítico Cx.'!$B72),-('Diário 10º PA'!$N$4:$N$5221=D$1),('Diário 10º PA'!$F$4:$F$5221))</f>
        <v>45124.65</v>
      </c>
      <c r="E72" s="187">
        <f>SUMPRODUCT(-('Diário 7º PA'!$E$4:$E$5383='Analítico Cx.'!$B72),-('Diário 7º PA'!$O$4:$O$5383=E$1),('Diário 7º PA'!$F$4:$F$5383))+SUMPRODUCT(-('Diário 8º PA'!$E$4:$E$5041='Analítico Cx.'!$B72),-('Diário 8º PA'!$O$4:$O$5041=E$1),('Diário 8º PA'!$F$4:$F$5041))+SUMPRODUCT(-('Diário 9º PA'!$E$4:$E$5236='Analítico Cx.'!$B72),-('Diário 9º PA'!$O$4:$O$5236=E$1),('Diário 9º PA'!$F$4:$F$5236))+SUMPRODUCT(-('Diário 10º PA'!$E$4:$E$5221='Analítico Cx.'!$B72),-('Diário 10º PA'!$N$4:$N$5221=E$1),('Diário 10º PA'!$F$4:$F$5221))</f>
        <v>45124.65</v>
      </c>
      <c r="F72" s="187">
        <f>SUMPRODUCT(-('Diário 7º PA'!$E$4:$E$5383='Analítico Cx.'!$B72),-('Diário 7º PA'!$O$4:$O$5383=F$1),('Diário 7º PA'!$F$4:$F$5383))+SUMPRODUCT(-('Diário 8º PA'!$E$4:$E$5041='Analítico Cx.'!$B72),-('Diário 8º PA'!$O$4:$O$5041=F$1),('Diário 8º PA'!$F$4:$F$5041))+SUMPRODUCT(-('Diário 9º PA'!$E$4:$E$5236='Analítico Cx.'!$B72),-('Diário 9º PA'!$O$4:$O$5236=F$1),('Diário 9º PA'!$F$4:$F$5236))+SUMPRODUCT(-('Diário 10º PA'!$E$4:$E$5221='Analítico Cx.'!$B72),-('Diário 10º PA'!$N$4:$N$5221=F$1),('Diário 10º PA'!$F$4:$F$5221))</f>
        <v>45124.65</v>
      </c>
      <c r="G72" s="187">
        <f>SUMPRODUCT(-('Diário 7º PA'!$E$4:$E$5383='Analítico Cx.'!$B72),-('Diário 7º PA'!$O$4:$O$5383=G$1),('Diário 7º PA'!$F$4:$F$5383))+SUMPRODUCT(-('Diário 8º PA'!$E$4:$E$5041='Analítico Cx.'!$B72),-('Diário 8º PA'!$O$4:$O$5041=G$1),('Diário 8º PA'!$F$4:$F$5041))+SUMPRODUCT(-('Diário 9º PA'!$E$4:$E$5236='Analítico Cx.'!$B72),-('Diário 9º PA'!$O$4:$O$5236=G$1),('Diário 9º PA'!$F$4:$F$5236))+SUMPRODUCT(-('Diário 10º PA'!$E$4:$E$5221='Analítico Cx.'!$B72),-('Diário 10º PA'!$N$4:$N$5221=G$1),('Diário 10º PA'!$F$4:$F$5221))</f>
        <v>45124.65</v>
      </c>
      <c r="H72" s="187">
        <f>SUMPRODUCT(-('Diário 7º PA'!$E$4:$E$5383='Analítico Cx.'!$B72),-('Diário 7º PA'!$O$4:$O$5383=H$1),('Diário 7º PA'!$F$4:$F$5383))+SUMPRODUCT(-('Diário 8º PA'!$E$4:$E$5041='Analítico Cx.'!$B72),-('Diário 8º PA'!$O$4:$O$5041=H$1),('Diário 8º PA'!$F$4:$F$5041))+SUMPRODUCT(-('Diário 9º PA'!$E$4:$E$5236='Analítico Cx.'!$B72),-('Diário 9º PA'!$O$4:$O$5236=H$1),('Diário 9º PA'!$F$4:$F$5236))+SUMPRODUCT(-('Diário 10º PA'!$E$4:$E$5221='Analítico Cx.'!$B72),-('Diário 10º PA'!$N$4:$N$5221=H$1),('Diário 10º PA'!$F$4:$F$5221))</f>
        <v>45124.65</v>
      </c>
      <c r="I72" s="187">
        <f>SUMPRODUCT(-('Diário 7º PA'!$E$4:$E$5383='Analítico Cx.'!$B72),-('Diário 7º PA'!$O$4:$O$5383=I$1),('Diário 7º PA'!$F$4:$F$5383))+SUMPRODUCT(-('Diário 8º PA'!$E$4:$E$5041='Analítico Cx.'!$B72),-('Diário 8º PA'!$O$4:$O$5041=I$1),('Diário 8º PA'!$F$4:$F$5041))+SUMPRODUCT(-('Diário 9º PA'!$E$4:$E$5236='Analítico Cx.'!$B72),-('Diário 9º PA'!$O$4:$O$5236=I$1),('Diário 9º PA'!$F$4:$F$5236))+SUMPRODUCT(-('Diário 10º PA'!$E$4:$E$5221='Analítico Cx.'!$B72),-('Diário 10º PA'!$N$4:$N$5221=I$1),('Diário 10º PA'!$F$4:$F$5221))</f>
        <v>45124.65</v>
      </c>
      <c r="J72" s="187">
        <f>SUMPRODUCT(-('Diário 7º PA'!$E$4:$E$5383='Analítico Cx.'!$B72),-('Diário 7º PA'!$O$4:$O$5383=J$1),('Diário 7º PA'!$F$4:$F$5383))+SUMPRODUCT(-('Diário 8º PA'!$E$4:$E$5041='Analítico Cx.'!$B72),-('Diário 8º PA'!$O$4:$O$5041=J$1),('Diário 8º PA'!$F$4:$F$5041))+SUMPRODUCT(-('Diário 9º PA'!$E$4:$E$5236='Analítico Cx.'!$B72),-('Diário 9º PA'!$O$4:$O$5236=J$1),('Diário 9º PA'!$F$4:$F$5236))+SUMPRODUCT(-('Diário 10º PA'!$E$4:$E$5221='Analítico Cx.'!$B72),-('Diário 10º PA'!$N$4:$N$5221=J$1),('Diário 10º PA'!$F$4:$F$5221))</f>
        <v>47023.55</v>
      </c>
      <c r="K72" s="187">
        <f>SUMPRODUCT(-('Diário 7º PA'!$E$4:$E$5383='Analítico Cx.'!$B72),-('Diário 7º PA'!$O$4:$O$5383=K$1),('Diário 7º PA'!$F$4:$F$5383))+SUMPRODUCT(-('Diário 8º PA'!$E$4:$E$5041='Analítico Cx.'!$B72),-('Diário 8º PA'!$O$4:$O$5041=K$1),('Diário 8º PA'!$F$4:$F$5041))+SUMPRODUCT(-('Diário 9º PA'!$E$4:$E$5236='Analítico Cx.'!$B72),-('Diário 9º PA'!$O$4:$O$5236=K$1),('Diário 9º PA'!$F$4:$F$5236))+SUMPRODUCT(-('Diário 10º PA'!$E$4:$E$5221='Analítico Cx.'!$B72),-('Diário 10º PA'!$N$4:$N$5221=K$1),('Diário 10º PA'!$F$4:$F$5221))</f>
        <v>47023.55</v>
      </c>
      <c r="L72" s="187">
        <f>SUMPRODUCT(-('Diário 7º PA'!$E$4:$E$5383='Analítico Cx.'!$B72),-('Diário 7º PA'!$O$4:$O$5383=L$1),('Diário 7º PA'!$F$4:$F$5383))+SUMPRODUCT(-('Diário 8º PA'!$E$4:$E$5041='Analítico Cx.'!$B72),-('Diário 8º PA'!$O$4:$O$5041=L$1),('Diário 8º PA'!$F$4:$F$5041))+SUMPRODUCT(-('Diário 9º PA'!$E$4:$E$5236='Analítico Cx.'!$B72),-('Diário 9º PA'!$O$4:$O$5236=L$1),('Diário 9º PA'!$F$4:$F$5236))+SUMPRODUCT(-('Diário 10º PA'!$E$4:$E$5221='Analítico Cx.'!$B72),-('Diário 10º PA'!$N$4:$N$5221=L$1),('Diário 10º PA'!$F$4:$F$5221))</f>
        <v>47023.55</v>
      </c>
      <c r="M72" s="187">
        <f>SUMPRODUCT(-('Diário 7º PA'!$E$4:$E$5383='Analítico Cx.'!$B72),-('Diário 7º PA'!$O$4:$O$5383=M$1),('Diário 7º PA'!$F$4:$F$5383))+SUMPRODUCT(-('Diário 8º PA'!$E$4:$E$5041='Analítico Cx.'!$B72),-('Diário 8º PA'!$O$4:$O$5041=M$1),('Diário 8º PA'!$F$4:$F$5041))+SUMPRODUCT(-('Diário 9º PA'!$E$4:$E$5236='Analítico Cx.'!$B72),-('Diário 9º PA'!$O$4:$O$5236=M$1),('Diário 9º PA'!$F$4:$F$5236))+SUMPRODUCT(-('Diário 10º PA'!$E$4:$E$5221='Analítico Cx.'!$B72),-('Diário 10º PA'!$N$4:$N$5221=M$1),('Diário 10º PA'!$F$4:$F$5221))</f>
        <v>47023.55</v>
      </c>
      <c r="N72" s="187">
        <f>SUMPRODUCT(-('Diário 7º PA'!$E$4:$E$5383='Analítico Cx.'!$B72),-('Diário 7º PA'!$O$4:$O$5383=N$1),('Diário 7º PA'!$F$4:$F$5383))+SUMPRODUCT(-('Diário 8º PA'!$E$4:$E$5041='Analítico Cx.'!$B72),-('Diário 8º PA'!$O$4:$O$5041=N$1),('Diário 8º PA'!$F$4:$F$5041))+SUMPRODUCT(-('Diário 9º PA'!$E$4:$E$5236='Analítico Cx.'!$B72),-('Diário 9º PA'!$O$4:$O$5236=N$1),('Diário 9º PA'!$F$4:$F$5236))+SUMPRODUCT(-('Diário 10º PA'!$E$4:$E$5221='Analítico Cx.'!$B72),-('Diário 10º PA'!$N$4:$N$5221=N$1),('Diário 10º PA'!$F$4:$F$5221))</f>
        <v>94047.1</v>
      </c>
      <c r="O72" s="188">
        <f t="shared" si="17"/>
        <v>598013.85</v>
      </c>
      <c r="P72" s="172">
        <f t="shared" si="16"/>
        <v>8.0033787716000011E-3</v>
      </c>
    </row>
    <row r="73" spans="1:16" ht="23.25" customHeight="1" x14ac:dyDescent="0.2">
      <c r="A73" s="63" t="s">
        <v>119</v>
      </c>
      <c r="B73" s="106" t="s">
        <v>9</v>
      </c>
      <c r="C73" s="187">
        <f>SUMPRODUCT(-('Diário 7º PA'!$E$4:$E$5383='Analítico Cx.'!$B73),-('Diário 7º PA'!$O$4:$O$5383=C$1),('Diário 7º PA'!$F$4:$F$5383))+SUMPRODUCT(-('Diário 8º PA'!$E$4:$E$5041='Analítico Cx.'!$B73),-('Diário 8º PA'!$O$4:$O$5041=C$1),('Diário 8º PA'!$F$4:$F$5041))+SUMPRODUCT(-('Diário 9º PA'!$E$4:$E$5236='Analítico Cx.'!$B73),-('Diário 9º PA'!$O$4:$O$5236=C$1),('Diário 9º PA'!$F$4:$F$5236))+SUMPRODUCT(-('Diário 10º PA'!$E$4:$E$5221='Analítico Cx.'!$B73),-('Diário 10º PA'!$N$4:$N$5221=C$1),('Diário 10º PA'!$F$4:$F$5221))</f>
        <v>0</v>
      </c>
      <c r="D73" s="187">
        <f>SUMPRODUCT(-('Diário 7º PA'!$E$4:$E$5383='Analítico Cx.'!$B73),-('Diário 7º PA'!$O$4:$O$5383=D$1),('Diário 7º PA'!$F$4:$F$5383))+SUMPRODUCT(-('Diário 8º PA'!$E$4:$E$5041='Analítico Cx.'!$B73),-('Diário 8º PA'!$O$4:$O$5041=D$1),('Diário 8º PA'!$F$4:$F$5041))+SUMPRODUCT(-('Diário 9º PA'!$E$4:$E$5236='Analítico Cx.'!$B73),-('Diário 9º PA'!$O$4:$O$5236=D$1),('Diário 9º PA'!$F$4:$F$5236))+SUMPRODUCT(-('Diário 10º PA'!$E$4:$E$5221='Analítico Cx.'!$B73),-('Diário 10º PA'!$N$4:$N$5221=D$1),('Diário 10º PA'!$F$4:$F$5221))</f>
        <v>0</v>
      </c>
      <c r="E73" s="187">
        <f>SUMPRODUCT(-('Diário 7º PA'!$E$4:$E$5383='Analítico Cx.'!$B73),-('Diário 7º PA'!$O$4:$O$5383=E$1),('Diário 7º PA'!$F$4:$F$5383))+SUMPRODUCT(-('Diário 8º PA'!$E$4:$E$5041='Analítico Cx.'!$B73),-('Diário 8º PA'!$O$4:$O$5041=E$1),('Diário 8º PA'!$F$4:$F$5041))+SUMPRODUCT(-('Diário 9º PA'!$E$4:$E$5236='Analítico Cx.'!$B73),-('Diário 9º PA'!$O$4:$O$5236=E$1),('Diário 9º PA'!$F$4:$F$5236))+SUMPRODUCT(-('Diário 10º PA'!$E$4:$E$5221='Analítico Cx.'!$B73),-('Diário 10º PA'!$N$4:$N$5221=E$1),('Diário 10º PA'!$F$4:$F$5221))</f>
        <v>0</v>
      </c>
      <c r="F73" s="187">
        <f>SUMPRODUCT(-('Diário 7º PA'!$E$4:$E$5383='Analítico Cx.'!$B73),-('Diário 7º PA'!$O$4:$O$5383=F$1),('Diário 7º PA'!$F$4:$F$5383))+SUMPRODUCT(-('Diário 8º PA'!$E$4:$E$5041='Analítico Cx.'!$B73),-('Diário 8º PA'!$O$4:$O$5041=F$1),('Diário 8º PA'!$F$4:$F$5041))+SUMPRODUCT(-('Diário 9º PA'!$E$4:$E$5236='Analítico Cx.'!$B73),-('Diário 9º PA'!$O$4:$O$5236=F$1),('Diário 9º PA'!$F$4:$F$5236))+SUMPRODUCT(-('Diário 10º PA'!$E$4:$E$5221='Analítico Cx.'!$B73),-('Diário 10º PA'!$N$4:$N$5221=F$1),('Diário 10º PA'!$F$4:$F$5221))</f>
        <v>0</v>
      </c>
      <c r="G73" s="187">
        <f>SUMPRODUCT(-('Diário 7º PA'!$E$4:$E$5383='Analítico Cx.'!$B73),-('Diário 7º PA'!$O$4:$O$5383=G$1),('Diário 7º PA'!$F$4:$F$5383))+SUMPRODUCT(-('Diário 8º PA'!$E$4:$E$5041='Analítico Cx.'!$B73),-('Diário 8º PA'!$O$4:$O$5041=G$1),('Diário 8º PA'!$F$4:$F$5041))+SUMPRODUCT(-('Diário 9º PA'!$E$4:$E$5236='Analítico Cx.'!$B73),-('Diário 9º PA'!$O$4:$O$5236=G$1),('Diário 9º PA'!$F$4:$F$5236))+SUMPRODUCT(-('Diário 10º PA'!$E$4:$E$5221='Analítico Cx.'!$B73),-('Diário 10º PA'!$N$4:$N$5221=G$1),('Diário 10º PA'!$F$4:$F$5221))</f>
        <v>0</v>
      </c>
      <c r="H73" s="187">
        <f>SUMPRODUCT(-('Diário 7º PA'!$E$4:$E$5383='Analítico Cx.'!$B73),-('Diário 7º PA'!$O$4:$O$5383=H$1),('Diário 7º PA'!$F$4:$F$5383))+SUMPRODUCT(-('Diário 8º PA'!$E$4:$E$5041='Analítico Cx.'!$B73),-('Diário 8º PA'!$O$4:$O$5041=H$1),('Diário 8º PA'!$F$4:$F$5041))+SUMPRODUCT(-('Diário 9º PA'!$E$4:$E$5236='Analítico Cx.'!$B73),-('Diário 9º PA'!$O$4:$O$5236=H$1),('Diário 9º PA'!$F$4:$F$5236))+SUMPRODUCT(-('Diário 10º PA'!$E$4:$E$5221='Analítico Cx.'!$B73),-('Diário 10º PA'!$N$4:$N$5221=H$1),('Diário 10º PA'!$F$4:$F$5221))</f>
        <v>0</v>
      </c>
      <c r="I73" s="187">
        <f>SUMPRODUCT(-('Diário 7º PA'!$E$4:$E$5383='Analítico Cx.'!$B73),-('Diário 7º PA'!$O$4:$O$5383=I$1),('Diário 7º PA'!$F$4:$F$5383))+SUMPRODUCT(-('Diário 8º PA'!$E$4:$E$5041='Analítico Cx.'!$B73),-('Diário 8º PA'!$O$4:$O$5041=I$1),('Diário 8º PA'!$F$4:$F$5041))+SUMPRODUCT(-('Diário 9º PA'!$E$4:$E$5236='Analítico Cx.'!$B73),-('Diário 9º PA'!$O$4:$O$5236=I$1),('Diário 9º PA'!$F$4:$F$5236))+SUMPRODUCT(-('Diário 10º PA'!$E$4:$E$5221='Analítico Cx.'!$B73),-('Diário 10º PA'!$N$4:$N$5221=I$1),('Diário 10º PA'!$F$4:$F$5221))</f>
        <v>0</v>
      </c>
      <c r="J73" s="187">
        <f>SUMPRODUCT(-('Diário 7º PA'!$E$4:$E$5383='Analítico Cx.'!$B73),-('Diário 7º PA'!$O$4:$O$5383=J$1),('Diário 7º PA'!$F$4:$F$5383))+SUMPRODUCT(-('Diário 8º PA'!$E$4:$E$5041='Analítico Cx.'!$B73),-('Diário 8º PA'!$O$4:$O$5041=J$1),('Diário 8º PA'!$F$4:$F$5041))+SUMPRODUCT(-('Diário 9º PA'!$E$4:$E$5236='Analítico Cx.'!$B73),-('Diário 9º PA'!$O$4:$O$5236=J$1),('Diário 9º PA'!$F$4:$F$5236))+SUMPRODUCT(-('Diário 10º PA'!$E$4:$E$5221='Analítico Cx.'!$B73),-('Diário 10º PA'!$N$4:$N$5221=J$1),('Diário 10º PA'!$F$4:$F$5221))</f>
        <v>0</v>
      </c>
      <c r="K73" s="187">
        <f>SUMPRODUCT(-('Diário 7º PA'!$E$4:$E$5383='Analítico Cx.'!$B73),-('Diário 7º PA'!$O$4:$O$5383=K$1),('Diário 7º PA'!$F$4:$F$5383))+SUMPRODUCT(-('Diário 8º PA'!$E$4:$E$5041='Analítico Cx.'!$B73),-('Diário 8º PA'!$O$4:$O$5041=K$1),('Diário 8º PA'!$F$4:$F$5041))+SUMPRODUCT(-('Diário 9º PA'!$E$4:$E$5236='Analítico Cx.'!$B73),-('Diário 9º PA'!$O$4:$O$5236=K$1),('Diário 9º PA'!$F$4:$F$5236))+SUMPRODUCT(-('Diário 10º PA'!$E$4:$E$5221='Analítico Cx.'!$B73),-('Diário 10º PA'!$N$4:$N$5221=K$1),('Diário 10º PA'!$F$4:$F$5221))</f>
        <v>0</v>
      </c>
      <c r="L73" s="187">
        <f>SUMPRODUCT(-('Diário 7º PA'!$E$4:$E$5383='Analítico Cx.'!$B73),-('Diário 7º PA'!$O$4:$O$5383=L$1),('Diário 7º PA'!$F$4:$F$5383))+SUMPRODUCT(-('Diário 8º PA'!$E$4:$E$5041='Analítico Cx.'!$B73),-('Diário 8º PA'!$O$4:$O$5041=L$1),('Diário 8º PA'!$F$4:$F$5041))+SUMPRODUCT(-('Diário 9º PA'!$E$4:$E$5236='Analítico Cx.'!$B73),-('Diário 9º PA'!$O$4:$O$5236=L$1),('Diário 9º PA'!$F$4:$F$5236))+SUMPRODUCT(-('Diário 10º PA'!$E$4:$E$5221='Analítico Cx.'!$B73),-('Diário 10º PA'!$N$4:$N$5221=L$1),('Diário 10º PA'!$F$4:$F$5221))</f>
        <v>0</v>
      </c>
      <c r="M73" s="187">
        <f>SUMPRODUCT(-('Diário 7º PA'!$E$4:$E$5383='Analítico Cx.'!$B73),-('Diário 7º PA'!$O$4:$O$5383=M$1),('Diário 7º PA'!$F$4:$F$5383))+SUMPRODUCT(-('Diário 8º PA'!$E$4:$E$5041='Analítico Cx.'!$B73),-('Diário 8º PA'!$O$4:$O$5041=M$1),('Diário 8º PA'!$F$4:$F$5041))+SUMPRODUCT(-('Diário 9º PA'!$E$4:$E$5236='Analítico Cx.'!$B73),-('Diário 9º PA'!$O$4:$O$5236=M$1),('Diário 9º PA'!$F$4:$F$5236))+SUMPRODUCT(-('Diário 10º PA'!$E$4:$E$5221='Analítico Cx.'!$B73),-('Diário 10º PA'!$N$4:$N$5221=M$1),('Diário 10º PA'!$F$4:$F$5221))</f>
        <v>0</v>
      </c>
      <c r="N73" s="187">
        <f>SUMPRODUCT(-('Diário 7º PA'!$E$4:$E$5383='Analítico Cx.'!$B73),-('Diário 7º PA'!$O$4:$O$5383=N$1),('Diário 7º PA'!$F$4:$F$5383))+SUMPRODUCT(-('Diário 8º PA'!$E$4:$E$5041='Analítico Cx.'!$B73),-('Diário 8º PA'!$O$4:$O$5041=N$1),('Diário 8º PA'!$F$4:$F$5041))+SUMPRODUCT(-('Diário 9º PA'!$E$4:$E$5236='Analítico Cx.'!$B73),-('Diário 9º PA'!$O$4:$O$5236=N$1),('Diário 9º PA'!$F$4:$F$5236))+SUMPRODUCT(-('Diário 10º PA'!$E$4:$E$5221='Analítico Cx.'!$B73),-('Diário 10º PA'!$N$4:$N$5221=N$1),('Diário 10º PA'!$F$4:$F$5221))</f>
        <v>0</v>
      </c>
      <c r="O73" s="188">
        <f t="shared" si="17"/>
        <v>0</v>
      </c>
      <c r="P73" s="172">
        <f t="shared" si="16"/>
        <v>0</v>
      </c>
    </row>
    <row r="74" spans="1:16" ht="23.25" customHeight="1" x14ac:dyDescent="0.2">
      <c r="A74" s="63" t="s">
        <v>120</v>
      </c>
      <c r="B74" s="106" t="s">
        <v>319</v>
      </c>
      <c r="C74" s="187">
        <f>SUMPRODUCT(-('Diário 7º PA'!$E$4:$E$5383='Analítico Cx.'!$B74),-('Diário 7º PA'!$O$4:$O$5383=C$1),('Diário 7º PA'!$F$4:$F$5383))+SUMPRODUCT(-('Diário 8º PA'!$E$4:$E$5041='Analítico Cx.'!$B74),-('Diário 8º PA'!$O$4:$O$5041=C$1),('Diário 8º PA'!$F$4:$F$5041))+SUMPRODUCT(-('Diário 9º PA'!$E$4:$E$5236='Analítico Cx.'!$B74),-('Diário 9º PA'!$O$4:$O$5236=C$1),('Diário 9º PA'!$F$4:$F$5236))+SUMPRODUCT(-('Diário 10º PA'!$E$4:$E$5221='Analítico Cx.'!$B74),-('Diário 10º PA'!$N$4:$N$5221=C$1),('Diário 10º PA'!$F$4:$F$5221))</f>
        <v>0</v>
      </c>
      <c r="D74" s="187">
        <f>SUMPRODUCT(-('Diário 7º PA'!$E$4:$E$5383='Analítico Cx.'!$B74),-('Diário 7º PA'!$O$4:$O$5383=D$1),('Diário 7º PA'!$F$4:$F$5383))+SUMPRODUCT(-('Diário 8º PA'!$E$4:$E$5041='Analítico Cx.'!$B74),-('Diário 8º PA'!$O$4:$O$5041=D$1),('Diário 8º PA'!$F$4:$F$5041))+SUMPRODUCT(-('Diário 9º PA'!$E$4:$E$5236='Analítico Cx.'!$B74),-('Diário 9º PA'!$O$4:$O$5236=D$1),('Diário 9º PA'!$F$4:$F$5236))+SUMPRODUCT(-('Diário 10º PA'!$E$4:$E$5221='Analítico Cx.'!$B74),-('Diário 10º PA'!$N$4:$N$5221=D$1),('Diário 10º PA'!$F$4:$F$5221))</f>
        <v>0</v>
      </c>
      <c r="E74" s="187">
        <f>SUMPRODUCT(-('Diário 7º PA'!$E$4:$E$5383='Analítico Cx.'!$B74),-('Diário 7º PA'!$O$4:$O$5383=E$1),('Diário 7º PA'!$F$4:$F$5383))+SUMPRODUCT(-('Diário 8º PA'!$E$4:$E$5041='Analítico Cx.'!$B74),-('Diário 8º PA'!$O$4:$O$5041=E$1),('Diário 8º PA'!$F$4:$F$5041))+SUMPRODUCT(-('Diário 9º PA'!$E$4:$E$5236='Analítico Cx.'!$B74),-('Diário 9º PA'!$O$4:$O$5236=E$1),('Diário 9º PA'!$F$4:$F$5236))+SUMPRODUCT(-('Diário 10º PA'!$E$4:$E$5221='Analítico Cx.'!$B74),-('Diário 10º PA'!$N$4:$N$5221=E$1),('Diário 10º PA'!$F$4:$F$5221))</f>
        <v>0</v>
      </c>
      <c r="F74" s="187">
        <f>SUMPRODUCT(-('Diário 7º PA'!$E$4:$E$5383='Analítico Cx.'!$B74),-('Diário 7º PA'!$O$4:$O$5383=F$1),('Diário 7º PA'!$F$4:$F$5383))+SUMPRODUCT(-('Diário 8º PA'!$E$4:$E$5041='Analítico Cx.'!$B74),-('Diário 8º PA'!$O$4:$O$5041=F$1),('Diário 8º PA'!$F$4:$F$5041))+SUMPRODUCT(-('Diário 9º PA'!$E$4:$E$5236='Analítico Cx.'!$B74),-('Diário 9º PA'!$O$4:$O$5236=F$1),('Diário 9º PA'!$F$4:$F$5236))+SUMPRODUCT(-('Diário 10º PA'!$E$4:$E$5221='Analítico Cx.'!$B74),-('Diário 10º PA'!$N$4:$N$5221=F$1),('Diário 10º PA'!$F$4:$F$5221))</f>
        <v>0</v>
      </c>
      <c r="G74" s="187">
        <f>SUMPRODUCT(-('Diário 7º PA'!$E$4:$E$5383='Analítico Cx.'!$B74),-('Diário 7º PA'!$O$4:$O$5383=G$1),('Diário 7º PA'!$F$4:$F$5383))+SUMPRODUCT(-('Diário 8º PA'!$E$4:$E$5041='Analítico Cx.'!$B74),-('Diário 8º PA'!$O$4:$O$5041=G$1),('Diário 8º PA'!$F$4:$F$5041))+SUMPRODUCT(-('Diário 9º PA'!$E$4:$E$5236='Analítico Cx.'!$B74),-('Diário 9º PA'!$O$4:$O$5236=G$1),('Diário 9º PA'!$F$4:$F$5236))+SUMPRODUCT(-('Diário 10º PA'!$E$4:$E$5221='Analítico Cx.'!$B74),-('Diário 10º PA'!$N$4:$N$5221=G$1),('Diário 10º PA'!$F$4:$F$5221))</f>
        <v>0</v>
      </c>
      <c r="H74" s="187">
        <f>SUMPRODUCT(-('Diário 7º PA'!$E$4:$E$5383='Analítico Cx.'!$B74),-('Diário 7º PA'!$O$4:$O$5383=H$1),('Diário 7º PA'!$F$4:$F$5383))+SUMPRODUCT(-('Diário 8º PA'!$E$4:$E$5041='Analítico Cx.'!$B74),-('Diário 8º PA'!$O$4:$O$5041=H$1),('Diário 8º PA'!$F$4:$F$5041))+SUMPRODUCT(-('Diário 9º PA'!$E$4:$E$5236='Analítico Cx.'!$B74),-('Diário 9º PA'!$O$4:$O$5236=H$1),('Diário 9º PA'!$F$4:$F$5236))+SUMPRODUCT(-('Diário 10º PA'!$E$4:$E$5221='Analítico Cx.'!$B74),-('Diário 10º PA'!$N$4:$N$5221=H$1),('Diário 10º PA'!$F$4:$F$5221))</f>
        <v>0</v>
      </c>
      <c r="I74" s="187">
        <f>SUMPRODUCT(-('Diário 7º PA'!$E$4:$E$5383='Analítico Cx.'!$B74),-('Diário 7º PA'!$O$4:$O$5383=I$1),('Diário 7º PA'!$F$4:$F$5383))+SUMPRODUCT(-('Diário 8º PA'!$E$4:$E$5041='Analítico Cx.'!$B74),-('Diário 8º PA'!$O$4:$O$5041=I$1),('Diário 8º PA'!$F$4:$F$5041))+SUMPRODUCT(-('Diário 9º PA'!$E$4:$E$5236='Analítico Cx.'!$B74),-('Diário 9º PA'!$O$4:$O$5236=I$1),('Diário 9º PA'!$F$4:$F$5236))+SUMPRODUCT(-('Diário 10º PA'!$E$4:$E$5221='Analítico Cx.'!$B74),-('Diário 10º PA'!$N$4:$N$5221=I$1),('Diário 10º PA'!$F$4:$F$5221))</f>
        <v>0</v>
      </c>
      <c r="J74" s="187">
        <f>SUMPRODUCT(-('Diário 7º PA'!$E$4:$E$5383='Analítico Cx.'!$B74),-('Diário 7º PA'!$O$4:$O$5383=J$1),('Diário 7º PA'!$F$4:$F$5383))+SUMPRODUCT(-('Diário 8º PA'!$E$4:$E$5041='Analítico Cx.'!$B74),-('Diário 8º PA'!$O$4:$O$5041=J$1),('Diário 8º PA'!$F$4:$F$5041))+SUMPRODUCT(-('Diário 9º PA'!$E$4:$E$5236='Analítico Cx.'!$B74),-('Diário 9º PA'!$O$4:$O$5236=J$1),('Diário 9º PA'!$F$4:$F$5236))+SUMPRODUCT(-('Diário 10º PA'!$E$4:$E$5221='Analítico Cx.'!$B74),-('Diário 10º PA'!$N$4:$N$5221=J$1),('Diário 10º PA'!$F$4:$F$5221))</f>
        <v>0</v>
      </c>
      <c r="K74" s="187">
        <f>SUMPRODUCT(-('Diário 7º PA'!$E$4:$E$5383='Analítico Cx.'!$B74),-('Diário 7º PA'!$O$4:$O$5383=K$1),('Diário 7º PA'!$F$4:$F$5383))+SUMPRODUCT(-('Diário 8º PA'!$E$4:$E$5041='Analítico Cx.'!$B74),-('Diário 8º PA'!$O$4:$O$5041=K$1),('Diário 8º PA'!$F$4:$F$5041))+SUMPRODUCT(-('Diário 9º PA'!$E$4:$E$5236='Analítico Cx.'!$B74),-('Diário 9º PA'!$O$4:$O$5236=K$1),('Diário 9º PA'!$F$4:$F$5236))+SUMPRODUCT(-('Diário 10º PA'!$E$4:$E$5221='Analítico Cx.'!$B74),-('Diário 10º PA'!$N$4:$N$5221=K$1),('Diário 10º PA'!$F$4:$F$5221))</f>
        <v>0</v>
      </c>
      <c r="L74" s="187">
        <f>SUMPRODUCT(-('Diário 7º PA'!$E$4:$E$5383='Analítico Cx.'!$B74),-('Diário 7º PA'!$O$4:$O$5383=L$1),('Diário 7º PA'!$F$4:$F$5383))+SUMPRODUCT(-('Diário 8º PA'!$E$4:$E$5041='Analítico Cx.'!$B74),-('Diário 8º PA'!$O$4:$O$5041=L$1),('Diário 8º PA'!$F$4:$F$5041))+SUMPRODUCT(-('Diário 9º PA'!$E$4:$E$5236='Analítico Cx.'!$B74),-('Diário 9º PA'!$O$4:$O$5236=L$1),('Diário 9º PA'!$F$4:$F$5236))+SUMPRODUCT(-('Diário 10º PA'!$E$4:$E$5221='Analítico Cx.'!$B74),-('Diário 10º PA'!$N$4:$N$5221=L$1),('Diário 10º PA'!$F$4:$F$5221))</f>
        <v>0</v>
      </c>
      <c r="M74" s="187">
        <f>SUMPRODUCT(-('Diário 7º PA'!$E$4:$E$5383='Analítico Cx.'!$B74),-('Diário 7º PA'!$O$4:$O$5383=M$1),('Diário 7º PA'!$F$4:$F$5383))+SUMPRODUCT(-('Diário 8º PA'!$E$4:$E$5041='Analítico Cx.'!$B74),-('Diário 8º PA'!$O$4:$O$5041=M$1),('Diário 8º PA'!$F$4:$F$5041))+SUMPRODUCT(-('Diário 9º PA'!$E$4:$E$5236='Analítico Cx.'!$B74),-('Diário 9º PA'!$O$4:$O$5236=M$1),('Diário 9º PA'!$F$4:$F$5236))+SUMPRODUCT(-('Diário 10º PA'!$E$4:$E$5221='Analítico Cx.'!$B74),-('Diário 10º PA'!$N$4:$N$5221=M$1),('Diário 10º PA'!$F$4:$F$5221))</f>
        <v>0</v>
      </c>
      <c r="N74" s="187">
        <f>SUMPRODUCT(-('Diário 7º PA'!$E$4:$E$5383='Analítico Cx.'!$B74),-('Diário 7º PA'!$O$4:$O$5383=N$1),('Diário 7º PA'!$F$4:$F$5383))+SUMPRODUCT(-('Diário 8º PA'!$E$4:$E$5041='Analítico Cx.'!$B74),-('Diário 8º PA'!$O$4:$O$5041=N$1),('Diário 8º PA'!$F$4:$F$5041))+SUMPRODUCT(-('Diário 9º PA'!$E$4:$E$5236='Analítico Cx.'!$B74),-('Diário 9º PA'!$O$4:$O$5236=N$1),('Diário 9º PA'!$F$4:$F$5236))+SUMPRODUCT(-('Diário 10º PA'!$E$4:$E$5221='Analítico Cx.'!$B74),-('Diário 10º PA'!$N$4:$N$5221=N$1),('Diário 10º PA'!$F$4:$F$5221))</f>
        <v>0</v>
      </c>
      <c r="O74" s="188">
        <f t="shared" si="17"/>
        <v>0</v>
      </c>
      <c r="P74" s="172">
        <f t="shared" si="16"/>
        <v>0</v>
      </c>
    </row>
    <row r="75" spans="1:16" ht="23.25" customHeight="1" x14ac:dyDescent="0.2">
      <c r="A75" s="63" t="s">
        <v>121</v>
      </c>
      <c r="B75" s="106" t="s">
        <v>171</v>
      </c>
      <c r="C75" s="187">
        <f>SUMPRODUCT(-('Diário 7º PA'!$E$4:$E$5383='Analítico Cx.'!$B75),-('Diário 7º PA'!$O$4:$O$5383=C$1),('Diário 7º PA'!$F$4:$F$5383))+SUMPRODUCT(-('Diário 8º PA'!$E$4:$E$5041='Analítico Cx.'!$B75),-('Diário 8º PA'!$O$4:$O$5041=C$1),('Diário 8º PA'!$F$4:$F$5041))+SUMPRODUCT(-('Diário 9º PA'!$E$4:$E$5236='Analítico Cx.'!$B75),-('Diário 9º PA'!$O$4:$O$5236=C$1),('Diário 9º PA'!$F$4:$F$5236))+SUMPRODUCT(-('Diário 10º PA'!$E$4:$E$5221='Analítico Cx.'!$B75),-('Diário 10º PA'!$N$4:$N$5221=C$1),('Diário 10º PA'!$F$4:$F$5221))</f>
        <v>0</v>
      </c>
      <c r="D75" s="187">
        <f>SUMPRODUCT(-('Diário 7º PA'!$E$4:$E$5383='Analítico Cx.'!$B75),-('Diário 7º PA'!$O$4:$O$5383=D$1),('Diário 7º PA'!$F$4:$F$5383))+SUMPRODUCT(-('Diário 8º PA'!$E$4:$E$5041='Analítico Cx.'!$B75),-('Diário 8º PA'!$O$4:$O$5041=D$1),('Diário 8º PA'!$F$4:$F$5041))+SUMPRODUCT(-('Diário 9º PA'!$E$4:$E$5236='Analítico Cx.'!$B75),-('Diário 9º PA'!$O$4:$O$5236=D$1),('Diário 9º PA'!$F$4:$F$5236))+SUMPRODUCT(-('Diário 10º PA'!$E$4:$E$5221='Analítico Cx.'!$B75),-('Diário 10º PA'!$N$4:$N$5221=D$1),('Diário 10º PA'!$F$4:$F$5221))</f>
        <v>0</v>
      </c>
      <c r="E75" s="187">
        <f>SUMPRODUCT(-('Diário 7º PA'!$E$4:$E$5383='Analítico Cx.'!$B75),-('Diário 7º PA'!$O$4:$O$5383=E$1),('Diário 7º PA'!$F$4:$F$5383))+SUMPRODUCT(-('Diário 8º PA'!$E$4:$E$5041='Analítico Cx.'!$B75),-('Diário 8º PA'!$O$4:$O$5041=E$1),('Diário 8º PA'!$F$4:$F$5041))+SUMPRODUCT(-('Diário 9º PA'!$E$4:$E$5236='Analítico Cx.'!$B75),-('Diário 9º PA'!$O$4:$O$5236=E$1),('Diário 9º PA'!$F$4:$F$5236))+SUMPRODUCT(-('Diário 10º PA'!$E$4:$E$5221='Analítico Cx.'!$B75),-('Diário 10º PA'!$N$4:$N$5221=E$1),('Diário 10º PA'!$F$4:$F$5221))</f>
        <v>0</v>
      </c>
      <c r="F75" s="187">
        <f>SUMPRODUCT(-('Diário 7º PA'!$E$4:$E$5383='Analítico Cx.'!$B75),-('Diário 7º PA'!$O$4:$O$5383=F$1),('Diário 7º PA'!$F$4:$F$5383))+SUMPRODUCT(-('Diário 8º PA'!$E$4:$E$5041='Analítico Cx.'!$B75),-('Diário 8º PA'!$O$4:$O$5041=F$1),('Diário 8º PA'!$F$4:$F$5041))+SUMPRODUCT(-('Diário 9º PA'!$E$4:$E$5236='Analítico Cx.'!$B75),-('Diário 9º PA'!$O$4:$O$5236=F$1),('Diário 9º PA'!$F$4:$F$5236))+SUMPRODUCT(-('Diário 10º PA'!$E$4:$E$5221='Analítico Cx.'!$B75),-('Diário 10º PA'!$N$4:$N$5221=F$1),('Diário 10º PA'!$F$4:$F$5221))</f>
        <v>0</v>
      </c>
      <c r="G75" s="187">
        <f>SUMPRODUCT(-('Diário 7º PA'!$E$4:$E$5383='Analítico Cx.'!$B75),-('Diário 7º PA'!$O$4:$O$5383=G$1),('Diário 7º PA'!$F$4:$F$5383))+SUMPRODUCT(-('Diário 8º PA'!$E$4:$E$5041='Analítico Cx.'!$B75),-('Diário 8º PA'!$O$4:$O$5041=G$1),('Diário 8º PA'!$F$4:$F$5041))+SUMPRODUCT(-('Diário 9º PA'!$E$4:$E$5236='Analítico Cx.'!$B75),-('Diário 9º PA'!$O$4:$O$5236=G$1),('Diário 9º PA'!$F$4:$F$5236))+SUMPRODUCT(-('Diário 10º PA'!$E$4:$E$5221='Analítico Cx.'!$B75),-('Diário 10º PA'!$N$4:$N$5221=G$1),('Diário 10º PA'!$F$4:$F$5221))</f>
        <v>0</v>
      </c>
      <c r="H75" s="187">
        <f>SUMPRODUCT(-('Diário 7º PA'!$E$4:$E$5383='Analítico Cx.'!$B75),-('Diário 7º PA'!$O$4:$O$5383=H$1),('Diário 7º PA'!$F$4:$F$5383))+SUMPRODUCT(-('Diário 8º PA'!$E$4:$E$5041='Analítico Cx.'!$B75),-('Diário 8º PA'!$O$4:$O$5041=H$1),('Diário 8º PA'!$F$4:$F$5041))+SUMPRODUCT(-('Diário 9º PA'!$E$4:$E$5236='Analítico Cx.'!$B75),-('Diário 9º PA'!$O$4:$O$5236=H$1),('Diário 9º PA'!$F$4:$F$5236))+SUMPRODUCT(-('Diário 10º PA'!$E$4:$E$5221='Analítico Cx.'!$B75),-('Diário 10º PA'!$N$4:$N$5221=H$1),('Diário 10º PA'!$F$4:$F$5221))</f>
        <v>0</v>
      </c>
      <c r="I75" s="187">
        <f>SUMPRODUCT(-('Diário 7º PA'!$E$4:$E$5383='Analítico Cx.'!$B75),-('Diário 7º PA'!$O$4:$O$5383=I$1),('Diário 7º PA'!$F$4:$F$5383))+SUMPRODUCT(-('Diário 8º PA'!$E$4:$E$5041='Analítico Cx.'!$B75),-('Diário 8º PA'!$O$4:$O$5041=I$1),('Diário 8º PA'!$F$4:$F$5041))+SUMPRODUCT(-('Diário 9º PA'!$E$4:$E$5236='Analítico Cx.'!$B75),-('Diário 9º PA'!$O$4:$O$5236=I$1),('Diário 9º PA'!$F$4:$F$5236))+SUMPRODUCT(-('Diário 10º PA'!$E$4:$E$5221='Analítico Cx.'!$B75),-('Diário 10º PA'!$N$4:$N$5221=I$1),('Diário 10º PA'!$F$4:$F$5221))</f>
        <v>0</v>
      </c>
      <c r="J75" s="187">
        <f>SUMPRODUCT(-('Diário 7º PA'!$E$4:$E$5383='Analítico Cx.'!$B75),-('Diário 7º PA'!$O$4:$O$5383=J$1),('Diário 7º PA'!$F$4:$F$5383))+SUMPRODUCT(-('Diário 8º PA'!$E$4:$E$5041='Analítico Cx.'!$B75),-('Diário 8º PA'!$O$4:$O$5041=J$1),('Diário 8º PA'!$F$4:$F$5041))+SUMPRODUCT(-('Diário 9º PA'!$E$4:$E$5236='Analítico Cx.'!$B75),-('Diário 9º PA'!$O$4:$O$5236=J$1),('Diário 9º PA'!$F$4:$F$5236))+SUMPRODUCT(-('Diário 10º PA'!$E$4:$E$5221='Analítico Cx.'!$B75),-('Diário 10º PA'!$N$4:$N$5221=J$1),('Diário 10º PA'!$F$4:$F$5221))</f>
        <v>0</v>
      </c>
      <c r="K75" s="187">
        <f>SUMPRODUCT(-('Diário 7º PA'!$E$4:$E$5383='Analítico Cx.'!$B75),-('Diário 7º PA'!$O$4:$O$5383=K$1),('Diário 7º PA'!$F$4:$F$5383))+SUMPRODUCT(-('Diário 8º PA'!$E$4:$E$5041='Analítico Cx.'!$B75),-('Diário 8º PA'!$O$4:$O$5041=K$1),('Diário 8º PA'!$F$4:$F$5041))+SUMPRODUCT(-('Diário 9º PA'!$E$4:$E$5236='Analítico Cx.'!$B75),-('Diário 9º PA'!$O$4:$O$5236=K$1),('Diário 9º PA'!$F$4:$F$5236))+SUMPRODUCT(-('Diário 10º PA'!$E$4:$E$5221='Analítico Cx.'!$B75),-('Diário 10º PA'!$N$4:$N$5221=K$1),('Diário 10º PA'!$F$4:$F$5221))</f>
        <v>0</v>
      </c>
      <c r="L75" s="187">
        <f>SUMPRODUCT(-('Diário 7º PA'!$E$4:$E$5383='Analítico Cx.'!$B75),-('Diário 7º PA'!$O$4:$O$5383=L$1),('Diário 7º PA'!$F$4:$F$5383))+SUMPRODUCT(-('Diário 8º PA'!$E$4:$E$5041='Analítico Cx.'!$B75),-('Diário 8º PA'!$O$4:$O$5041=L$1),('Diário 8º PA'!$F$4:$F$5041))+SUMPRODUCT(-('Diário 9º PA'!$E$4:$E$5236='Analítico Cx.'!$B75),-('Diário 9º PA'!$O$4:$O$5236=L$1),('Diário 9º PA'!$F$4:$F$5236))+SUMPRODUCT(-('Diário 10º PA'!$E$4:$E$5221='Analítico Cx.'!$B75),-('Diário 10º PA'!$N$4:$N$5221=L$1),('Diário 10º PA'!$F$4:$F$5221))</f>
        <v>0</v>
      </c>
      <c r="M75" s="187">
        <f>SUMPRODUCT(-('Diário 7º PA'!$E$4:$E$5383='Analítico Cx.'!$B75),-('Diário 7º PA'!$O$4:$O$5383=M$1),('Diário 7º PA'!$F$4:$F$5383))+SUMPRODUCT(-('Diário 8º PA'!$E$4:$E$5041='Analítico Cx.'!$B75),-('Diário 8º PA'!$O$4:$O$5041=M$1),('Diário 8º PA'!$F$4:$F$5041))+SUMPRODUCT(-('Diário 9º PA'!$E$4:$E$5236='Analítico Cx.'!$B75),-('Diário 9º PA'!$O$4:$O$5236=M$1),('Diário 9º PA'!$F$4:$F$5236))+SUMPRODUCT(-('Diário 10º PA'!$E$4:$E$5221='Analítico Cx.'!$B75),-('Diário 10º PA'!$N$4:$N$5221=M$1),('Diário 10º PA'!$F$4:$F$5221))</f>
        <v>0</v>
      </c>
      <c r="N75" s="187">
        <f>SUMPRODUCT(-('Diário 7º PA'!$E$4:$E$5383='Analítico Cx.'!$B75),-('Diário 7º PA'!$O$4:$O$5383=N$1),('Diário 7º PA'!$F$4:$F$5383))+SUMPRODUCT(-('Diário 8º PA'!$E$4:$E$5041='Analítico Cx.'!$B75),-('Diário 8º PA'!$O$4:$O$5041=N$1),('Diário 8º PA'!$F$4:$F$5041))+SUMPRODUCT(-('Diário 9º PA'!$E$4:$E$5236='Analítico Cx.'!$B75),-('Diário 9º PA'!$O$4:$O$5236=N$1),('Diário 9º PA'!$F$4:$F$5236))+SUMPRODUCT(-('Diário 10º PA'!$E$4:$E$5221='Analítico Cx.'!$B75),-('Diário 10º PA'!$N$4:$N$5221=N$1),('Diário 10º PA'!$F$4:$F$5221))</f>
        <v>0</v>
      </c>
      <c r="O75" s="188">
        <f t="shared" si="17"/>
        <v>0</v>
      </c>
      <c r="P75" s="172">
        <f t="shared" si="16"/>
        <v>0</v>
      </c>
    </row>
    <row r="76" spans="1:16" ht="23.25" customHeight="1" x14ac:dyDescent="0.2">
      <c r="A76" s="63" t="s">
        <v>122</v>
      </c>
      <c r="B76" s="106" t="s">
        <v>178</v>
      </c>
      <c r="C76" s="187">
        <f>SUMPRODUCT(-('Diário 7º PA'!$E$4:$E$5383='Analítico Cx.'!$B76),-('Diário 7º PA'!$O$4:$O$5383=C$1),('Diário 7º PA'!$F$4:$F$5383))+SUMPRODUCT(-('Diário 8º PA'!$E$4:$E$5041='Analítico Cx.'!$B76),-('Diário 8º PA'!$O$4:$O$5041=C$1),('Diário 8º PA'!$F$4:$F$5041))+SUMPRODUCT(-('Diário 9º PA'!$E$4:$E$5236='Analítico Cx.'!$B76),-('Diário 9º PA'!$O$4:$O$5236=C$1),('Diário 9º PA'!$F$4:$F$5236))+SUMPRODUCT(-('Diário 10º PA'!$E$4:$E$5221='Analítico Cx.'!$B76),-('Diário 10º PA'!$N$4:$N$5221=C$1),('Diário 10º PA'!$F$4:$F$5221))</f>
        <v>0</v>
      </c>
      <c r="D76" s="187">
        <f>SUMPRODUCT(-('Diário 7º PA'!$E$4:$E$5383='Analítico Cx.'!$B76),-('Diário 7º PA'!$O$4:$O$5383=D$1),('Diário 7º PA'!$F$4:$F$5383))+SUMPRODUCT(-('Diário 8º PA'!$E$4:$E$5041='Analítico Cx.'!$B76),-('Diário 8º PA'!$O$4:$O$5041=D$1),('Diário 8º PA'!$F$4:$F$5041))+SUMPRODUCT(-('Diário 9º PA'!$E$4:$E$5236='Analítico Cx.'!$B76),-('Diário 9º PA'!$O$4:$O$5236=D$1),('Diário 9º PA'!$F$4:$F$5236))+SUMPRODUCT(-('Diário 10º PA'!$E$4:$E$5221='Analítico Cx.'!$B76),-('Diário 10º PA'!$N$4:$N$5221=D$1),('Diário 10º PA'!$F$4:$F$5221))</f>
        <v>0</v>
      </c>
      <c r="E76" s="187">
        <f>SUMPRODUCT(-('Diário 7º PA'!$E$4:$E$5383='Analítico Cx.'!$B76),-('Diário 7º PA'!$O$4:$O$5383=E$1),('Diário 7º PA'!$F$4:$F$5383))+SUMPRODUCT(-('Diário 8º PA'!$E$4:$E$5041='Analítico Cx.'!$B76),-('Diário 8º PA'!$O$4:$O$5041=E$1),('Diário 8º PA'!$F$4:$F$5041))+SUMPRODUCT(-('Diário 9º PA'!$E$4:$E$5236='Analítico Cx.'!$B76),-('Diário 9º PA'!$O$4:$O$5236=E$1),('Diário 9º PA'!$F$4:$F$5236))+SUMPRODUCT(-('Diário 10º PA'!$E$4:$E$5221='Analítico Cx.'!$B76),-('Diário 10º PA'!$N$4:$N$5221=E$1),('Diário 10º PA'!$F$4:$F$5221))</f>
        <v>0</v>
      </c>
      <c r="F76" s="187">
        <f>SUMPRODUCT(-('Diário 7º PA'!$E$4:$E$5383='Analítico Cx.'!$B76),-('Diário 7º PA'!$O$4:$O$5383=F$1),('Diário 7º PA'!$F$4:$F$5383))+SUMPRODUCT(-('Diário 8º PA'!$E$4:$E$5041='Analítico Cx.'!$B76),-('Diário 8º PA'!$O$4:$O$5041=F$1),('Diário 8º PA'!$F$4:$F$5041))+SUMPRODUCT(-('Diário 9º PA'!$E$4:$E$5236='Analítico Cx.'!$B76),-('Diário 9º PA'!$O$4:$O$5236=F$1),('Diário 9º PA'!$F$4:$F$5236))+SUMPRODUCT(-('Diário 10º PA'!$E$4:$E$5221='Analítico Cx.'!$B76),-('Diário 10º PA'!$N$4:$N$5221=F$1),('Diário 10º PA'!$F$4:$F$5221))</f>
        <v>0</v>
      </c>
      <c r="G76" s="187">
        <f>SUMPRODUCT(-('Diário 7º PA'!$E$4:$E$5383='Analítico Cx.'!$B76),-('Diário 7º PA'!$O$4:$O$5383=G$1),('Diário 7º PA'!$F$4:$F$5383))+SUMPRODUCT(-('Diário 8º PA'!$E$4:$E$5041='Analítico Cx.'!$B76),-('Diário 8º PA'!$O$4:$O$5041=G$1),('Diário 8º PA'!$F$4:$F$5041))+SUMPRODUCT(-('Diário 9º PA'!$E$4:$E$5236='Analítico Cx.'!$B76),-('Diário 9º PA'!$O$4:$O$5236=G$1),('Diário 9º PA'!$F$4:$F$5236))+SUMPRODUCT(-('Diário 10º PA'!$E$4:$E$5221='Analítico Cx.'!$B76),-('Diário 10º PA'!$N$4:$N$5221=G$1),('Diário 10º PA'!$F$4:$F$5221))</f>
        <v>0</v>
      </c>
      <c r="H76" s="187">
        <f>SUMPRODUCT(-('Diário 7º PA'!$E$4:$E$5383='Analítico Cx.'!$B76),-('Diário 7º PA'!$O$4:$O$5383=H$1),('Diário 7º PA'!$F$4:$F$5383))+SUMPRODUCT(-('Diário 8º PA'!$E$4:$E$5041='Analítico Cx.'!$B76),-('Diário 8º PA'!$O$4:$O$5041=H$1),('Diário 8º PA'!$F$4:$F$5041))+SUMPRODUCT(-('Diário 9º PA'!$E$4:$E$5236='Analítico Cx.'!$B76),-('Diário 9º PA'!$O$4:$O$5236=H$1),('Diário 9º PA'!$F$4:$F$5236))+SUMPRODUCT(-('Diário 10º PA'!$E$4:$E$5221='Analítico Cx.'!$B76),-('Diário 10º PA'!$N$4:$N$5221=H$1),('Diário 10º PA'!$F$4:$F$5221))</f>
        <v>0</v>
      </c>
      <c r="I76" s="187">
        <f>SUMPRODUCT(-('Diário 7º PA'!$E$4:$E$5383='Analítico Cx.'!$B76),-('Diário 7º PA'!$O$4:$O$5383=I$1),('Diário 7º PA'!$F$4:$F$5383))+SUMPRODUCT(-('Diário 8º PA'!$E$4:$E$5041='Analítico Cx.'!$B76),-('Diário 8º PA'!$O$4:$O$5041=I$1),('Diário 8º PA'!$F$4:$F$5041))+SUMPRODUCT(-('Diário 9º PA'!$E$4:$E$5236='Analítico Cx.'!$B76),-('Diário 9º PA'!$O$4:$O$5236=I$1),('Diário 9º PA'!$F$4:$F$5236))+SUMPRODUCT(-('Diário 10º PA'!$E$4:$E$5221='Analítico Cx.'!$B76),-('Diário 10º PA'!$N$4:$N$5221=I$1),('Diário 10º PA'!$F$4:$F$5221))</f>
        <v>0</v>
      </c>
      <c r="J76" s="187">
        <f>SUMPRODUCT(-('Diário 7º PA'!$E$4:$E$5383='Analítico Cx.'!$B76),-('Diário 7º PA'!$O$4:$O$5383=J$1),('Diário 7º PA'!$F$4:$F$5383))+SUMPRODUCT(-('Diário 8º PA'!$E$4:$E$5041='Analítico Cx.'!$B76),-('Diário 8º PA'!$O$4:$O$5041=J$1),('Diário 8º PA'!$F$4:$F$5041))+SUMPRODUCT(-('Diário 9º PA'!$E$4:$E$5236='Analítico Cx.'!$B76),-('Diário 9º PA'!$O$4:$O$5236=J$1),('Diário 9º PA'!$F$4:$F$5236))+SUMPRODUCT(-('Diário 10º PA'!$E$4:$E$5221='Analítico Cx.'!$B76),-('Diário 10º PA'!$N$4:$N$5221=J$1),('Diário 10º PA'!$F$4:$F$5221))</f>
        <v>0</v>
      </c>
      <c r="K76" s="187">
        <f>SUMPRODUCT(-('Diário 7º PA'!$E$4:$E$5383='Analítico Cx.'!$B76),-('Diário 7º PA'!$O$4:$O$5383=K$1),('Diário 7º PA'!$F$4:$F$5383))+SUMPRODUCT(-('Diário 8º PA'!$E$4:$E$5041='Analítico Cx.'!$B76),-('Diário 8º PA'!$O$4:$O$5041=K$1),('Diário 8º PA'!$F$4:$F$5041))+SUMPRODUCT(-('Diário 9º PA'!$E$4:$E$5236='Analítico Cx.'!$B76),-('Diário 9º PA'!$O$4:$O$5236=K$1),('Diário 9º PA'!$F$4:$F$5236))+SUMPRODUCT(-('Diário 10º PA'!$E$4:$E$5221='Analítico Cx.'!$B76),-('Diário 10º PA'!$N$4:$N$5221=K$1),('Diário 10º PA'!$F$4:$F$5221))</f>
        <v>0</v>
      </c>
      <c r="L76" s="187">
        <f>SUMPRODUCT(-('Diário 7º PA'!$E$4:$E$5383='Analítico Cx.'!$B76),-('Diário 7º PA'!$O$4:$O$5383=L$1),('Diário 7º PA'!$F$4:$F$5383))+SUMPRODUCT(-('Diário 8º PA'!$E$4:$E$5041='Analítico Cx.'!$B76),-('Diário 8º PA'!$O$4:$O$5041=L$1),('Diário 8º PA'!$F$4:$F$5041))+SUMPRODUCT(-('Diário 9º PA'!$E$4:$E$5236='Analítico Cx.'!$B76),-('Diário 9º PA'!$O$4:$O$5236=L$1),('Diário 9º PA'!$F$4:$F$5236))+SUMPRODUCT(-('Diário 10º PA'!$E$4:$E$5221='Analítico Cx.'!$B76),-('Diário 10º PA'!$N$4:$N$5221=L$1),('Diário 10º PA'!$F$4:$F$5221))</f>
        <v>0</v>
      </c>
      <c r="M76" s="187">
        <f>SUMPRODUCT(-('Diário 7º PA'!$E$4:$E$5383='Analítico Cx.'!$B76),-('Diário 7º PA'!$O$4:$O$5383=M$1),('Diário 7º PA'!$F$4:$F$5383))+SUMPRODUCT(-('Diário 8º PA'!$E$4:$E$5041='Analítico Cx.'!$B76),-('Diário 8º PA'!$O$4:$O$5041=M$1),('Diário 8º PA'!$F$4:$F$5041))+SUMPRODUCT(-('Diário 9º PA'!$E$4:$E$5236='Analítico Cx.'!$B76),-('Diário 9º PA'!$O$4:$O$5236=M$1),('Diário 9º PA'!$F$4:$F$5236))+SUMPRODUCT(-('Diário 10º PA'!$E$4:$E$5221='Analítico Cx.'!$B76),-('Diário 10º PA'!$N$4:$N$5221=M$1),('Diário 10º PA'!$F$4:$F$5221))</f>
        <v>0</v>
      </c>
      <c r="N76" s="187">
        <f>SUMPRODUCT(-('Diário 7º PA'!$E$4:$E$5383='Analítico Cx.'!$B76),-('Diário 7º PA'!$O$4:$O$5383=N$1),('Diário 7º PA'!$F$4:$F$5383))+SUMPRODUCT(-('Diário 8º PA'!$E$4:$E$5041='Analítico Cx.'!$B76),-('Diário 8º PA'!$O$4:$O$5041=N$1),('Diário 8º PA'!$F$4:$F$5041))+SUMPRODUCT(-('Diário 9º PA'!$E$4:$E$5236='Analítico Cx.'!$B76),-('Diário 9º PA'!$O$4:$O$5236=N$1),('Diário 9º PA'!$F$4:$F$5236))+SUMPRODUCT(-('Diário 10º PA'!$E$4:$E$5221='Analítico Cx.'!$B76),-('Diário 10º PA'!$N$4:$N$5221=N$1),('Diário 10º PA'!$F$4:$F$5221))</f>
        <v>0</v>
      </c>
      <c r="O76" s="188">
        <f t="shared" si="17"/>
        <v>0</v>
      </c>
      <c r="P76" s="172">
        <f t="shared" si="16"/>
        <v>0</v>
      </c>
    </row>
    <row r="77" spans="1:16" ht="23.25" customHeight="1" x14ac:dyDescent="0.2">
      <c r="A77" s="63" t="s">
        <v>123</v>
      </c>
      <c r="B77" s="108" t="s">
        <v>216</v>
      </c>
      <c r="C77" s="187">
        <f>SUMPRODUCT(-('Diário 7º PA'!$E$4:$E$5383='Analítico Cx.'!$B77),-('Diário 7º PA'!$O$4:$O$5383=C$1),('Diário 7º PA'!$F$4:$F$5383))+SUMPRODUCT(-('Diário 8º PA'!$E$4:$E$5041='Analítico Cx.'!$B77),-('Diário 8º PA'!$O$4:$O$5041=C$1),('Diário 8º PA'!$F$4:$F$5041))+SUMPRODUCT(-('Diário 9º PA'!$E$4:$E$5236='Analítico Cx.'!$B77),-('Diário 9º PA'!$O$4:$O$5236=C$1),('Diário 9º PA'!$F$4:$F$5236))+SUMPRODUCT(-('Diário 10º PA'!$E$4:$E$5221='Analítico Cx.'!$B77),-('Diário 10º PA'!$N$4:$N$5221=C$1),('Diário 10º PA'!$F$4:$F$5221))</f>
        <v>0</v>
      </c>
      <c r="D77" s="187">
        <f>SUMPRODUCT(-('Diário 7º PA'!$E$4:$E$5383='Analítico Cx.'!$B77),-('Diário 7º PA'!$O$4:$O$5383=D$1),('Diário 7º PA'!$F$4:$F$5383))+SUMPRODUCT(-('Diário 8º PA'!$E$4:$E$5041='Analítico Cx.'!$B77),-('Diário 8º PA'!$O$4:$O$5041=D$1),('Diário 8º PA'!$F$4:$F$5041))+SUMPRODUCT(-('Diário 9º PA'!$E$4:$E$5236='Analítico Cx.'!$B77),-('Diário 9º PA'!$O$4:$O$5236=D$1),('Diário 9º PA'!$F$4:$F$5236))+SUMPRODUCT(-('Diário 10º PA'!$E$4:$E$5221='Analítico Cx.'!$B77),-('Diário 10º PA'!$N$4:$N$5221=D$1),('Diário 10º PA'!$F$4:$F$5221))</f>
        <v>0</v>
      </c>
      <c r="E77" s="187">
        <f>SUMPRODUCT(-('Diário 7º PA'!$E$4:$E$5383='Analítico Cx.'!$B77),-('Diário 7º PA'!$O$4:$O$5383=E$1),('Diário 7º PA'!$F$4:$F$5383))+SUMPRODUCT(-('Diário 8º PA'!$E$4:$E$5041='Analítico Cx.'!$B77),-('Diário 8º PA'!$O$4:$O$5041=E$1),('Diário 8º PA'!$F$4:$F$5041))+SUMPRODUCT(-('Diário 9º PA'!$E$4:$E$5236='Analítico Cx.'!$B77),-('Diário 9º PA'!$O$4:$O$5236=E$1),('Diário 9º PA'!$F$4:$F$5236))+SUMPRODUCT(-('Diário 10º PA'!$E$4:$E$5221='Analítico Cx.'!$B77),-('Diário 10º PA'!$N$4:$N$5221=E$1),('Diário 10º PA'!$F$4:$F$5221))</f>
        <v>0</v>
      </c>
      <c r="F77" s="187">
        <f>SUMPRODUCT(-('Diário 7º PA'!$E$4:$E$5383='Analítico Cx.'!$B77),-('Diário 7º PA'!$O$4:$O$5383=F$1),('Diário 7º PA'!$F$4:$F$5383))+SUMPRODUCT(-('Diário 8º PA'!$E$4:$E$5041='Analítico Cx.'!$B77),-('Diário 8º PA'!$O$4:$O$5041=F$1),('Diário 8º PA'!$F$4:$F$5041))+SUMPRODUCT(-('Diário 9º PA'!$E$4:$E$5236='Analítico Cx.'!$B77),-('Diário 9º PA'!$O$4:$O$5236=F$1),('Diário 9º PA'!$F$4:$F$5236))+SUMPRODUCT(-('Diário 10º PA'!$E$4:$E$5221='Analítico Cx.'!$B77),-('Diário 10º PA'!$N$4:$N$5221=F$1),('Diário 10º PA'!$F$4:$F$5221))</f>
        <v>0</v>
      </c>
      <c r="G77" s="187">
        <f>SUMPRODUCT(-('Diário 7º PA'!$E$4:$E$5383='Analítico Cx.'!$B77),-('Diário 7º PA'!$O$4:$O$5383=G$1),('Diário 7º PA'!$F$4:$F$5383))+SUMPRODUCT(-('Diário 8º PA'!$E$4:$E$5041='Analítico Cx.'!$B77),-('Diário 8º PA'!$O$4:$O$5041=G$1),('Diário 8º PA'!$F$4:$F$5041))+SUMPRODUCT(-('Diário 9º PA'!$E$4:$E$5236='Analítico Cx.'!$B77),-('Diário 9º PA'!$O$4:$O$5236=G$1),('Diário 9º PA'!$F$4:$F$5236))+SUMPRODUCT(-('Diário 10º PA'!$E$4:$E$5221='Analítico Cx.'!$B77),-('Diário 10º PA'!$N$4:$N$5221=G$1),('Diário 10º PA'!$F$4:$F$5221))</f>
        <v>0</v>
      </c>
      <c r="H77" s="187">
        <f>SUMPRODUCT(-('Diário 7º PA'!$E$4:$E$5383='Analítico Cx.'!$B77),-('Diário 7º PA'!$O$4:$O$5383=H$1),('Diário 7º PA'!$F$4:$F$5383))+SUMPRODUCT(-('Diário 8º PA'!$E$4:$E$5041='Analítico Cx.'!$B77),-('Diário 8º PA'!$O$4:$O$5041=H$1),('Diário 8º PA'!$F$4:$F$5041))+SUMPRODUCT(-('Diário 9º PA'!$E$4:$E$5236='Analítico Cx.'!$B77),-('Diário 9º PA'!$O$4:$O$5236=H$1),('Diário 9º PA'!$F$4:$F$5236))+SUMPRODUCT(-('Diário 10º PA'!$E$4:$E$5221='Analítico Cx.'!$B77),-('Diário 10º PA'!$N$4:$N$5221=H$1),('Diário 10º PA'!$F$4:$F$5221))</f>
        <v>0</v>
      </c>
      <c r="I77" s="187">
        <f>SUMPRODUCT(-('Diário 7º PA'!$E$4:$E$5383='Analítico Cx.'!$B77),-('Diário 7º PA'!$O$4:$O$5383=I$1),('Diário 7º PA'!$F$4:$F$5383))+SUMPRODUCT(-('Diário 8º PA'!$E$4:$E$5041='Analítico Cx.'!$B77),-('Diário 8º PA'!$O$4:$O$5041=I$1),('Diário 8º PA'!$F$4:$F$5041))+SUMPRODUCT(-('Diário 9º PA'!$E$4:$E$5236='Analítico Cx.'!$B77),-('Diário 9º PA'!$O$4:$O$5236=I$1),('Diário 9º PA'!$F$4:$F$5236))+SUMPRODUCT(-('Diário 10º PA'!$E$4:$E$5221='Analítico Cx.'!$B77),-('Diário 10º PA'!$N$4:$N$5221=I$1),('Diário 10º PA'!$F$4:$F$5221))</f>
        <v>0</v>
      </c>
      <c r="J77" s="187">
        <f>SUMPRODUCT(-('Diário 7º PA'!$E$4:$E$5383='Analítico Cx.'!$B77),-('Diário 7º PA'!$O$4:$O$5383=J$1),('Diário 7º PA'!$F$4:$F$5383))+SUMPRODUCT(-('Diário 8º PA'!$E$4:$E$5041='Analítico Cx.'!$B77),-('Diário 8º PA'!$O$4:$O$5041=J$1),('Diário 8º PA'!$F$4:$F$5041))+SUMPRODUCT(-('Diário 9º PA'!$E$4:$E$5236='Analítico Cx.'!$B77),-('Diário 9º PA'!$O$4:$O$5236=J$1),('Diário 9º PA'!$F$4:$F$5236))+SUMPRODUCT(-('Diário 10º PA'!$E$4:$E$5221='Analítico Cx.'!$B77),-('Diário 10º PA'!$N$4:$N$5221=J$1),('Diário 10º PA'!$F$4:$F$5221))</f>
        <v>0</v>
      </c>
      <c r="K77" s="187">
        <f>SUMPRODUCT(-('Diário 7º PA'!$E$4:$E$5383='Analítico Cx.'!$B77),-('Diário 7º PA'!$O$4:$O$5383=K$1),('Diário 7º PA'!$F$4:$F$5383))+SUMPRODUCT(-('Diário 8º PA'!$E$4:$E$5041='Analítico Cx.'!$B77),-('Diário 8º PA'!$O$4:$O$5041=K$1),('Diário 8º PA'!$F$4:$F$5041))+SUMPRODUCT(-('Diário 9º PA'!$E$4:$E$5236='Analítico Cx.'!$B77),-('Diário 9º PA'!$O$4:$O$5236=K$1),('Diário 9º PA'!$F$4:$F$5236))+SUMPRODUCT(-('Diário 10º PA'!$E$4:$E$5221='Analítico Cx.'!$B77),-('Diário 10º PA'!$N$4:$N$5221=K$1),('Diário 10º PA'!$F$4:$F$5221))</f>
        <v>0</v>
      </c>
      <c r="L77" s="187">
        <f>SUMPRODUCT(-('Diário 7º PA'!$E$4:$E$5383='Analítico Cx.'!$B77),-('Diário 7º PA'!$O$4:$O$5383=L$1),('Diário 7º PA'!$F$4:$F$5383))+SUMPRODUCT(-('Diário 8º PA'!$E$4:$E$5041='Analítico Cx.'!$B77),-('Diário 8º PA'!$O$4:$O$5041=L$1),('Diário 8º PA'!$F$4:$F$5041))+SUMPRODUCT(-('Diário 9º PA'!$E$4:$E$5236='Analítico Cx.'!$B77),-('Diário 9º PA'!$O$4:$O$5236=L$1),('Diário 9º PA'!$F$4:$F$5236))+SUMPRODUCT(-('Diário 10º PA'!$E$4:$E$5221='Analítico Cx.'!$B77),-('Diário 10º PA'!$N$4:$N$5221=L$1),('Diário 10º PA'!$F$4:$F$5221))</f>
        <v>0</v>
      </c>
      <c r="M77" s="187">
        <f>SUMPRODUCT(-('Diário 7º PA'!$E$4:$E$5383='Analítico Cx.'!$B77),-('Diário 7º PA'!$O$4:$O$5383=M$1),('Diário 7º PA'!$F$4:$F$5383))+SUMPRODUCT(-('Diário 8º PA'!$E$4:$E$5041='Analítico Cx.'!$B77),-('Diário 8º PA'!$O$4:$O$5041=M$1),('Diário 8º PA'!$F$4:$F$5041))+SUMPRODUCT(-('Diário 9º PA'!$E$4:$E$5236='Analítico Cx.'!$B77),-('Diário 9º PA'!$O$4:$O$5236=M$1),('Diário 9º PA'!$F$4:$F$5236))+SUMPRODUCT(-('Diário 10º PA'!$E$4:$E$5221='Analítico Cx.'!$B77),-('Diário 10º PA'!$N$4:$N$5221=M$1),('Diário 10º PA'!$F$4:$F$5221))</f>
        <v>0</v>
      </c>
      <c r="N77" s="187">
        <f>SUMPRODUCT(-('Diário 7º PA'!$E$4:$E$5383='Analítico Cx.'!$B77),-('Diário 7º PA'!$O$4:$O$5383=N$1),('Diário 7º PA'!$F$4:$F$5383))+SUMPRODUCT(-('Diário 8º PA'!$E$4:$E$5041='Analítico Cx.'!$B77),-('Diário 8º PA'!$O$4:$O$5041=N$1),('Diário 8º PA'!$F$4:$F$5041))+SUMPRODUCT(-('Diário 9º PA'!$E$4:$E$5236='Analítico Cx.'!$B77),-('Diário 9º PA'!$O$4:$O$5236=N$1),('Diário 9º PA'!$F$4:$F$5236))+SUMPRODUCT(-('Diário 10º PA'!$E$4:$E$5221='Analítico Cx.'!$B77),-('Diário 10º PA'!$N$4:$N$5221=N$1),('Diário 10º PA'!$F$4:$F$5221))</f>
        <v>0</v>
      </c>
      <c r="O77" s="188">
        <f t="shared" si="17"/>
        <v>0</v>
      </c>
      <c r="P77" s="172">
        <f t="shared" si="16"/>
        <v>0</v>
      </c>
    </row>
    <row r="78" spans="1:16" ht="23.25" customHeight="1" x14ac:dyDescent="0.2">
      <c r="A78" s="63" t="s">
        <v>124</v>
      </c>
      <c r="B78" s="106" t="s">
        <v>64</v>
      </c>
      <c r="C78" s="187">
        <f>SUMPRODUCT(-('Diário 7º PA'!$E$4:$E$5383='Analítico Cx.'!$B78),-('Diário 7º PA'!$O$4:$O$5383=C$1),('Diário 7º PA'!$F$4:$F$5383))+SUMPRODUCT(-('Diário 8º PA'!$E$4:$E$5041='Analítico Cx.'!$B78),-('Diário 8º PA'!$O$4:$O$5041=C$1),('Diário 8º PA'!$F$4:$F$5041))+SUMPRODUCT(-('Diário 9º PA'!$E$4:$E$5236='Analítico Cx.'!$B78),-('Diário 9º PA'!$O$4:$O$5236=C$1),('Diário 9º PA'!$F$4:$F$5236))+SUMPRODUCT(-('Diário 10º PA'!$E$4:$E$5221='Analítico Cx.'!$B78),-('Diário 10º PA'!$N$4:$N$5221=C$1),('Diário 10º PA'!$F$4:$F$5221))</f>
        <v>0</v>
      </c>
      <c r="D78" s="187">
        <f>SUMPRODUCT(-('Diário 7º PA'!$E$4:$E$5383='Analítico Cx.'!$B78),-('Diário 7º PA'!$O$4:$O$5383=D$1),('Diário 7º PA'!$F$4:$F$5383))+SUMPRODUCT(-('Diário 8º PA'!$E$4:$E$5041='Analítico Cx.'!$B78),-('Diário 8º PA'!$O$4:$O$5041=D$1),('Diário 8º PA'!$F$4:$F$5041))+SUMPRODUCT(-('Diário 9º PA'!$E$4:$E$5236='Analítico Cx.'!$B78),-('Diário 9º PA'!$O$4:$O$5236=D$1),('Diário 9º PA'!$F$4:$F$5236))+SUMPRODUCT(-('Diário 10º PA'!$E$4:$E$5221='Analítico Cx.'!$B78),-('Diário 10º PA'!$N$4:$N$5221=D$1),('Diário 10º PA'!$F$4:$F$5221))</f>
        <v>0</v>
      </c>
      <c r="E78" s="187">
        <f>SUMPRODUCT(-('Diário 7º PA'!$E$4:$E$5383='Analítico Cx.'!$B78),-('Diário 7º PA'!$O$4:$O$5383=E$1),('Diário 7º PA'!$F$4:$F$5383))+SUMPRODUCT(-('Diário 8º PA'!$E$4:$E$5041='Analítico Cx.'!$B78),-('Diário 8º PA'!$O$4:$O$5041=E$1),('Diário 8º PA'!$F$4:$F$5041))+SUMPRODUCT(-('Diário 9º PA'!$E$4:$E$5236='Analítico Cx.'!$B78),-('Diário 9º PA'!$O$4:$O$5236=E$1),('Diário 9º PA'!$F$4:$F$5236))+SUMPRODUCT(-('Diário 10º PA'!$E$4:$E$5221='Analítico Cx.'!$B78),-('Diário 10º PA'!$N$4:$N$5221=E$1),('Diário 10º PA'!$F$4:$F$5221))</f>
        <v>766.06</v>
      </c>
      <c r="F78" s="187">
        <f>SUMPRODUCT(-('Diário 7º PA'!$E$4:$E$5383='Analítico Cx.'!$B78),-('Diário 7º PA'!$O$4:$O$5383=F$1),('Diário 7º PA'!$F$4:$F$5383))+SUMPRODUCT(-('Diário 8º PA'!$E$4:$E$5041='Analítico Cx.'!$B78),-('Diário 8º PA'!$O$4:$O$5041=F$1),('Diário 8º PA'!$F$4:$F$5041))+SUMPRODUCT(-('Diário 9º PA'!$E$4:$E$5236='Analítico Cx.'!$B78),-('Diário 9º PA'!$O$4:$O$5236=F$1),('Diário 9º PA'!$F$4:$F$5236))+SUMPRODUCT(-('Diário 10º PA'!$E$4:$E$5221='Analítico Cx.'!$B78),-('Diário 10º PA'!$N$4:$N$5221=F$1),('Diário 10º PA'!$F$4:$F$5221))</f>
        <v>0</v>
      </c>
      <c r="G78" s="187">
        <f>SUMPRODUCT(-('Diário 7º PA'!$E$4:$E$5383='Analítico Cx.'!$B78),-('Diário 7º PA'!$O$4:$O$5383=G$1),('Diário 7º PA'!$F$4:$F$5383))+SUMPRODUCT(-('Diário 8º PA'!$E$4:$E$5041='Analítico Cx.'!$B78),-('Diário 8º PA'!$O$4:$O$5041=G$1),('Diário 8º PA'!$F$4:$F$5041))+SUMPRODUCT(-('Diário 9º PA'!$E$4:$E$5236='Analítico Cx.'!$B78),-('Diário 9º PA'!$O$4:$O$5236=G$1),('Diário 9º PA'!$F$4:$F$5236))+SUMPRODUCT(-('Diário 10º PA'!$E$4:$E$5221='Analítico Cx.'!$B78),-('Diário 10º PA'!$N$4:$N$5221=G$1),('Diário 10º PA'!$F$4:$F$5221))</f>
        <v>0</v>
      </c>
      <c r="H78" s="187">
        <f>SUMPRODUCT(-('Diário 7º PA'!$E$4:$E$5383='Analítico Cx.'!$B78),-('Diário 7º PA'!$O$4:$O$5383=H$1),('Diário 7º PA'!$F$4:$F$5383))+SUMPRODUCT(-('Diário 8º PA'!$E$4:$E$5041='Analítico Cx.'!$B78),-('Diário 8º PA'!$O$4:$O$5041=H$1),('Diário 8º PA'!$F$4:$F$5041))+SUMPRODUCT(-('Diário 9º PA'!$E$4:$E$5236='Analítico Cx.'!$B78),-('Diário 9º PA'!$O$4:$O$5236=H$1),('Diário 9º PA'!$F$4:$F$5236))+SUMPRODUCT(-('Diário 10º PA'!$E$4:$E$5221='Analítico Cx.'!$B78),-('Diário 10º PA'!$N$4:$N$5221=H$1),('Diário 10º PA'!$F$4:$F$5221))</f>
        <v>0</v>
      </c>
      <c r="I78" s="187">
        <f>SUMPRODUCT(-('Diário 7º PA'!$E$4:$E$5383='Analítico Cx.'!$B78),-('Diário 7º PA'!$O$4:$O$5383=I$1),('Diário 7º PA'!$F$4:$F$5383))+SUMPRODUCT(-('Diário 8º PA'!$E$4:$E$5041='Analítico Cx.'!$B78),-('Diário 8º PA'!$O$4:$O$5041=I$1),('Diário 8º PA'!$F$4:$F$5041))+SUMPRODUCT(-('Diário 9º PA'!$E$4:$E$5236='Analítico Cx.'!$B78),-('Diário 9º PA'!$O$4:$O$5236=I$1),('Diário 9º PA'!$F$4:$F$5236))+SUMPRODUCT(-('Diário 10º PA'!$E$4:$E$5221='Analítico Cx.'!$B78),-('Diário 10º PA'!$N$4:$N$5221=I$1),('Diário 10º PA'!$F$4:$F$5221))</f>
        <v>0</v>
      </c>
      <c r="J78" s="187">
        <f>SUMPRODUCT(-('Diário 7º PA'!$E$4:$E$5383='Analítico Cx.'!$B78),-('Diário 7º PA'!$O$4:$O$5383=J$1),('Diário 7º PA'!$F$4:$F$5383))+SUMPRODUCT(-('Diário 8º PA'!$E$4:$E$5041='Analítico Cx.'!$B78),-('Diário 8º PA'!$O$4:$O$5041=J$1),('Diário 8º PA'!$F$4:$F$5041))+SUMPRODUCT(-('Diário 9º PA'!$E$4:$E$5236='Analítico Cx.'!$B78),-('Diário 9º PA'!$O$4:$O$5236=J$1),('Diário 9º PA'!$F$4:$F$5236))+SUMPRODUCT(-('Diário 10º PA'!$E$4:$E$5221='Analítico Cx.'!$B78),-('Diário 10º PA'!$N$4:$N$5221=J$1),('Diário 10º PA'!$F$4:$F$5221))</f>
        <v>0</v>
      </c>
      <c r="K78" s="187">
        <f>SUMPRODUCT(-('Diário 7º PA'!$E$4:$E$5383='Analítico Cx.'!$B78),-('Diário 7º PA'!$O$4:$O$5383=K$1),('Diário 7º PA'!$F$4:$F$5383))+SUMPRODUCT(-('Diário 8º PA'!$E$4:$E$5041='Analítico Cx.'!$B78),-('Diário 8º PA'!$O$4:$O$5041=K$1),('Diário 8º PA'!$F$4:$F$5041))+SUMPRODUCT(-('Diário 9º PA'!$E$4:$E$5236='Analítico Cx.'!$B78),-('Diário 9º PA'!$O$4:$O$5236=K$1),('Diário 9º PA'!$F$4:$F$5236))+SUMPRODUCT(-('Diário 10º PA'!$E$4:$E$5221='Analítico Cx.'!$B78),-('Diário 10º PA'!$N$4:$N$5221=K$1),('Diário 10º PA'!$F$4:$F$5221))</f>
        <v>0</v>
      </c>
      <c r="L78" s="187">
        <f>SUMPRODUCT(-('Diário 7º PA'!$E$4:$E$5383='Analítico Cx.'!$B78),-('Diário 7º PA'!$O$4:$O$5383=L$1),('Diário 7º PA'!$F$4:$F$5383))+SUMPRODUCT(-('Diário 8º PA'!$E$4:$E$5041='Analítico Cx.'!$B78),-('Diário 8º PA'!$O$4:$O$5041=L$1),('Diário 8º PA'!$F$4:$F$5041))+SUMPRODUCT(-('Diário 9º PA'!$E$4:$E$5236='Analítico Cx.'!$B78),-('Diário 9º PA'!$O$4:$O$5236=L$1),('Diário 9º PA'!$F$4:$F$5236))+SUMPRODUCT(-('Diário 10º PA'!$E$4:$E$5221='Analítico Cx.'!$B78),-('Diário 10º PA'!$N$4:$N$5221=L$1),('Diário 10º PA'!$F$4:$F$5221))</f>
        <v>0</v>
      </c>
      <c r="M78" s="187">
        <f>SUMPRODUCT(-('Diário 7º PA'!$E$4:$E$5383='Analítico Cx.'!$B78),-('Diário 7º PA'!$O$4:$O$5383=M$1),('Diário 7º PA'!$F$4:$F$5383))+SUMPRODUCT(-('Diário 8º PA'!$E$4:$E$5041='Analítico Cx.'!$B78),-('Diário 8º PA'!$O$4:$O$5041=M$1),('Diário 8º PA'!$F$4:$F$5041))+SUMPRODUCT(-('Diário 9º PA'!$E$4:$E$5236='Analítico Cx.'!$B78),-('Diário 9º PA'!$O$4:$O$5236=M$1),('Diário 9º PA'!$F$4:$F$5236))+SUMPRODUCT(-('Diário 10º PA'!$E$4:$E$5221='Analítico Cx.'!$B78),-('Diário 10º PA'!$N$4:$N$5221=M$1),('Diário 10º PA'!$F$4:$F$5221))</f>
        <v>0</v>
      </c>
      <c r="N78" s="187">
        <f>SUMPRODUCT(-('Diário 7º PA'!$E$4:$E$5383='Analítico Cx.'!$B78),-('Diário 7º PA'!$O$4:$O$5383=N$1),('Diário 7º PA'!$F$4:$F$5383))+SUMPRODUCT(-('Diário 8º PA'!$E$4:$E$5041='Analítico Cx.'!$B78),-('Diário 8º PA'!$O$4:$O$5041=N$1),('Diário 8º PA'!$F$4:$F$5041))+SUMPRODUCT(-('Diário 9º PA'!$E$4:$E$5236='Analítico Cx.'!$B78),-('Diário 9º PA'!$O$4:$O$5236=N$1),('Diário 9º PA'!$F$4:$F$5236))+SUMPRODUCT(-('Diário 10º PA'!$E$4:$E$5221='Analítico Cx.'!$B78),-('Diário 10º PA'!$N$4:$N$5221=N$1),('Diário 10º PA'!$F$4:$F$5221))</f>
        <v>0</v>
      </c>
      <c r="O78" s="188">
        <f t="shared" si="17"/>
        <v>766.06</v>
      </c>
      <c r="P78" s="172">
        <f t="shared" si="16"/>
        <v>1.025238519437618E-5</v>
      </c>
    </row>
    <row r="79" spans="1:16" ht="23.25" customHeight="1" x14ac:dyDescent="0.2">
      <c r="A79" s="63" t="s">
        <v>125</v>
      </c>
      <c r="B79" s="106" t="s">
        <v>179</v>
      </c>
      <c r="C79" s="187">
        <f>SUMPRODUCT(-('Diário 7º PA'!$E$4:$E$5383='Analítico Cx.'!$B79),-('Diário 7º PA'!$O$4:$O$5383=C$1),('Diário 7º PA'!$F$4:$F$5383))+SUMPRODUCT(-('Diário 8º PA'!$E$4:$E$5041='Analítico Cx.'!$B79),-('Diário 8º PA'!$O$4:$O$5041=C$1),('Diário 8º PA'!$F$4:$F$5041))+SUMPRODUCT(-('Diário 9º PA'!$E$4:$E$5236='Analítico Cx.'!$B79),-('Diário 9º PA'!$O$4:$O$5236=C$1),('Diário 9º PA'!$F$4:$F$5236))+SUMPRODUCT(-('Diário 10º PA'!$E$4:$E$5221='Analítico Cx.'!$B79),-('Diário 10º PA'!$N$4:$N$5221=C$1),('Diário 10º PA'!$F$4:$F$5221))</f>
        <v>0</v>
      </c>
      <c r="D79" s="187">
        <f>SUMPRODUCT(-('Diário 7º PA'!$E$4:$E$5383='Analítico Cx.'!$B79),-('Diário 7º PA'!$O$4:$O$5383=D$1),('Diário 7º PA'!$F$4:$F$5383))+SUMPRODUCT(-('Diário 8º PA'!$E$4:$E$5041='Analítico Cx.'!$B79),-('Diário 8º PA'!$O$4:$O$5041=D$1),('Diário 8º PA'!$F$4:$F$5041))+SUMPRODUCT(-('Diário 9º PA'!$E$4:$E$5236='Analítico Cx.'!$B79),-('Diário 9º PA'!$O$4:$O$5236=D$1),('Diário 9º PA'!$F$4:$F$5236))+SUMPRODUCT(-('Diário 10º PA'!$E$4:$E$5221='Analítico Cx.'!$B79),-('Diário 10º PA'!$N$4:$N$5221=D$1),('Diário 10º PA'!$F$4:$F$5221))</f>
        <v>0</v>
      </c>
      <c r="E79" s="187">
        <f>SUMPRODUCT(-('Diário 7º PA'!$E$4:$E$5383='Analítico Cx.'!$B79),-('Diário 7º PA'!$O$4:$O$5383=E$1),('Diário 7º PA'!$F$4:$F$5383))+SUMPRODUCT(-('Diário 8º PA'!$E$4:$E$5041='Analítico Cx.'!$B79),-('Diário 8º PA'!$O$4:$O$5041=E$1),('Diário 8º PA'!$F$4:$F$5041))+SUMPRODUCT(-('Diário 9º PA'!$E$4:$E$5236='Analítico Cx.'!$B79),-('Diário 9º PA'!$O$4:$O$5236=E$1),('Diário 9º PA'!$F$4:$F$5236))+SUMPRODUCT(-('Diário 10º PA'!$E$4:$E$5221='Analítico Cx.'!$B79),-('Diário 10º PA'!$N$4:$N$5221=E$1),('Diário 10º PA'!$F$4:$F$5221))</f>
        <v>0</v>
      </c>
      <c r="F79" s="187">
        <f>SUMPRODUCT(-('Diário 7º PA'!$E$4:$E$5383='Analítico Cx.'!$B79),-('Diário 7º PA'!$O$4:$O$5383=F$1),('Diário 7º PA'!$F$4:$F$5383))+SUMPRODUCT(-('Diário 8º PA'!$E$4:$E$5041='Analítico Cx.'!$B79),-('Diário 8º PA'!$O$4:$O$5041=F$1),('Diário 8º PA'!$F$4:$F$5041))+SUMPRODUCT(-('Diário 9º PA'!$E$4:$E$5236='Analítico Cx.'!$B79),-('Diário 9º PA'!$O$4:$O$5236=F$1),('Diário 9º PA'!$F$4:$F$5236))+SUMPRODUCT(-('Diário 10º PA'!$E$4:$E$5221='Analítico Cx.'!$B79),-('Diário 10º PA'!$N$4:$N$5221=F$1),('Diário 10º PA'!$F$4:$F$5221))</f>
        <v>0</v>
      </c>
      <c r="G79" s="187">
        <f>SUMPRODUCT(-('Diário 7º PA'!$E$4:$E$5383='Analítico Cx.'!$B79),-('Diário 7º PA'!$O$4:$O$5383=G$1),('Diário 7º PA'!$F$4:$F$5383))+SUMPRODUCT(-('Diário 8º PA'!$E$4:$E$5041='Analítico Cx.'!$B79),-('Diário 8º PA'!$O$4:$O$5041=G$1),('Diário 8º PA'!$F$4:$F$5041))+SUMPRODUCT(-('Diário 9º PA'!$E$4:$E$5236='Analítico Cx.'!$B79),-('Diário 9º PA'!$O$4:$O$5236=G$1),('Diário 9º PA'!$F$4:$F$5236))+SUMPRODUCT(-('Diário 10º PA'!$E$4:$E$5221='Analítico Cx.'!$B79),-('Diário 10º PA'!$N$4:$N$5221=G$1),('Diário 10º PA'!$F$4:$F$5221))</f>
        <v>0</v>
      </c>
      <c r="H79" s="187">
        <f>SUMPRODUCT(-('Diário 7º PA'!$E$4:$E$5383='Analítico Cx.'!$B79),-('Diário 7º PA'!$O$4:$O$5383=H$1),('Diário 7º PA'!$F$4:$F$5383))+SUMPRODUCT(-('Diário 8º PA'!$E$4:$E$5041='Analítico Cx.'!$B79),-('Diário 8º PA'!$O$4:$O$5041=H$1),('Diário 8º PA'!$F$4:$F$5041))+SUMPRODUCT(-('Diário 9º PA'!$E$4:$E$5236='Analítico Cx.'!$B79),-('Diário 9º PA'!$O$4:$O$5236=H$1),('Diário 9º PA'!$F$4:$F$5236))+SUMPRODUCT(-('Diário 10º PA'!$E$4:$E$5221='Analítico Cx.'!$B79),-('Diário 10º PA'!$N$4:$N$5221=H$1),('Diário 10º PA'!$F$4:$F$5221))</f>
        <v>0</v>
      </c>
      <c r="I79" s="187">
        <f>SUMPRODUCT(-('Diário 7º PA'!$E$4:$E$5383='Analítico Cx.'!$B79),-('Diário 7º PA'!$O$4:$O$5383=I$1),('Diário 7º PA'!$F$4:$F$5383))+SUMPRODUCT(-('Diário 8º PA'!$E$4:$E$5041='Analítico Cx.'!$B79),-('Diário 8º PA'!$O$4:$O$5041=I$1),('Diário 8º PA'!$F$4:$F$5041))+SUMPRODUCT(-('Diário 9º PA'!$E$4:$E$5236='Analítico Cx.'!$B79),-('Diário 9º PA'!$O$4:$O$5236=I$1),('Diário 9º PA'!$F$4:$F$5236))+SUMPRODUCT(-('Diário 10º PA'!$E$4:$E$5221='Analítico Cx.'!$B79),-('Diário 10º PA'!$N$4:$N$5221=I$1),('Diário 10º PA'!$F$4:$F$5221))</f>
        <v>0</v>
      </c>
      <c r="J79" s="187">
        <f>SUMPRODUCT(-('Diário 7º PA'!$E$4:$E$5383='Analítico Cx.'!$B79),-('Diário 7º PA'!$O$4:$O$5383=J$1),('Diário 7º PA'!$F$4:$F$5383))+SUMPRODUCT(-('Diário 8º PA'!$E$4:$E$5041='Analítico Cx.'!$B79),-('Diário 8º PA'!$O$4:$O$5041=J$1),('Diário 8º PA'!$F$4:$F$5041))+SUMPRODUCT(-('Diário 9º PA'!$E$4:$E$5236='Analítico Cx.'!$B79),-('Diário 9º PA'!$O$4:$O$5236=J$1),('Diário 9º PA'!$F$4:$F$5236))+SUMPRODUCT(-('Diário 10º PA'!$E$4:$E$5221='Analítico Cx.'!$B79),-('Diário 10º PA'!$N$4:$N$5221=J$1),('Diário 10º PA'!$F$4:$F$5221))</f>
        <v>0</v>
      </c>
      <c r="K79" s="187">
        <f>SUMPRODUCT(-('Diário 7º PA'!$E$4:$E$5383='Analítico Cx.'!$B79),-('Diário 7º PA'!$O$4:$O$5383=K$1),('Diário 7º PA'!$F$4:$F$5383))+SUMPRODUCT(-('Diário 8º PA'!$E$4:$E$5041='Analítico Cx.'!$B79),-('Diário 8º PA'!$O$4:$O$5041=K$1),('Diário 8º PA'!$F$4:$F$5041))+SUMPRODUCT(-('Diário 9º PA'!$E$4:$E$5236='Analítico Cx.'!$B79),-('Diário 9º PA'!$O$4:$O$5236=K$1),('Diário 9º PA'!$F$4:$F$5236))+SUMPRODUCT(-('Diário 10º PA'!$E$4:$E$5221='Analítico Cx.'!$B79),-('Diário 10º PA'!$N$4:$N$5221=K$1),('Diário 10º PA'!$F$4:$F$5221))</f>
        <v>0</v>
      </c>
      <c r="L79" s="187">
        <f>SUMPRODUCT(-('Diário 7º PA'!$E$4:$E$5383='Analítico Cx.'!$B79),-('Diário 7º PA'!$O$4:$O$5383=L$1),('Diário 7º PA'!$F$4:$F$5383))+SUMPRODUCT(-('Diário 8º PA'!$E$4:$E$5041='Analítico Cx.'!$B79),-('Diário 8º PA'!$O$4:$O$5041=L$1),('Diário 8º PA'!$F$4:$F$5041))+SUMPRODUCT(-('Diário 9º PA'!$E$4:$E$5236='Analítico Cx.'!$B79),-('Diário 9º PA'!$O$4:$O$5236=L$1),('Diário 9º PA'!$F$4:$F$5236))+SUMPRODUCT(-('Diário 10º PA'!$E$4:$E$5221='Analítico Cx.'!$B79),-('Diário 10º PA'!$N$4:$N$5221=L$1),('Diário 10º PA'!$F$4:$F$5221))</f>
        <v>0</v>
      </c>
      <c r="M79" s="187">
        <f>SUMPRODUCT(-('Diário 7º PA'!$E$4:$E$5383='Analítico Cx.'!$B79),-('Diário 7º PA'!$O$4:$O$5383=M$1),('Diário 7º PA'!$F$4:$F$5383))+SUMPRODUCT(-('Diário 8º PA'!$E$4:$E$5041='Analítico Cx.'!$B79),-('Diário 8º PA'!$O$4:$O$5041=M$1),('Diário 8º PA'!$F$4:$F$5041))+SUMPRODUCT(-('Diário 9º PA'!$E$4:$E$5236='Analítico Cx.'!$B79),-('Diário 9º PA'!$O$4:$O$5236=M$1),('Diário 9º PA'!$F$4:$F$5236))+SUMPRODUCT(-('Diário 10º PA'!$E$4:$E$5221='Analítico Cx.'!$B79),-('Diário 10º PA'!$N$4:$N$5221=M$1),('Diário 10º PA'!$F$4:$F$5221))</f>
        <v>0</v>
      </c>
      <c r="N79" s="187">
        <f>SUMPRODUCT(-('Diário 7º PA'!$E$4:$E$5383='Analítico Cx.'!$B79),-('Diário 7º PA'!$O$4:$O$5383=N$1),('Diário 7º PA'!$F$4:$F$5383))+SUMPRODUCT(-('Diário 8º PA'!$E$4:$E$5041='Analítico Cx.'!$B79),-('Diário 8º PA'!$O$4:$O$5041=N$1),('Diário 8º PA'!$F$4:$F$5041))+SUMPRODUCT(-('Diário 9º PA'!$E$4:$E$5236='Analítico Cx.'!$B79),-('Diário 9º PA'!$O$4:$O$5236=N$1),('Diário 9º PA'!$F$4:$F$5236))+SUMPRODUCT(-('Diário 10º PA'!$E$4:$E$5221='Analítico Cx.'!$B79),-('Diário 10º PA'!$N$4:$N$5221=N$1),('Diário 10º PA'!$F$4:$F$5221))</f>
        <v>0</v>
      </c>
      <c r="O79" s="188">
        <f t="shared" si="17"/>
        <v>0</v>
      </c>
      <c r="P79" s="172">
        <f t="shared" si="16"/>
        <v>0</v>
      </c>
    </row>
    <row r="80" spans="1:16" ht="23.25" customHeight="1" x14ac:dyDescent="0.2">
      <c r="A80" s="63" t="s">
        <v>126</v>
      </c>
      <c r="B80" s="106" t="s">
        <v>180</v>
      </c>
      <c r="C80" s="187">
        <f>SUMPRODUCT(-('Diário 7º PA'!$E$4:$E$5383='Analítico Cx.'!$B80),-('Diário 7º PA'!$O$4:$O$5383=C$1),('Diário 7º PA'!$F$4:$F$5383))+SUMPRODUCT(-('Diário 8º PA'!$E$4:$E$5041='Analítico Cx.'!$B80),-('Diário 8º PA'!$O$4:$O$5041=C$1),('Diário 8º PA'!$F$4:$F$5041))+SUMPRODUCT(-('Diário 9º PA'!$E$4:$E$5236='Analítico Cx.'!$B80),-('Diário 9º PA'!$O$4:$O$5236=C$1),('Diário 9º PA'!$F$4:$F$5236))+SUMPRODUCT(-('Diário 10º PA'!$E$4:$E$5221='Analítico Cx.'!$B80),-('Diário 10º PA'!$N$4:$N$5221=C$1),('Diário 10º PA'!$F$4:$F$5221))</f>
        <v>1550</v>
      </c>
      <c r="D80" s="187">
        <f>SUMPRODUCT(-('Diário 7º PA'!$E$4:$E$5383='Analítico Cx.'!$B80),-('Diário 7º PA'!$O$4:$O$5383=D$1),('Diário 7º PA'!$F$4:$F$5383))+SUMPRODUCT(-('Diário 8º PA'!$E$4:$E$5041='Analítico Cx.'!$B80),-('Diário 8º PA'!$O$4:$O$5041=D$1),('Diário 8º PA'!$F$4:$F$5041))+SUMPRODUCT(-('Diário 9º PA'!$E$4:$E$5236='Analítico Cx.'!$B80),-('Diário 9º PA'!$O$4:$O$5236=D$1),('Diário 9º PA'!$F$4:$F$5236))+SUMPRODUCT(-('Diário 10º PA'!$E$4:$E$5221='Analítico Cx.'!$B80),-('Diário 10º PA'!$N$4:$N$5221=D$1),('Diário 10º PA'!$F$4:$F$5221))</f>
        <v>1550</v>
      </c>
      <c r="E80" s="187">
        <f>SUMPRODUCT(-('Diário 7º PA'!$E$4:$E$5383='Analítico Cx.'!$B80),-('Diário 7º PA'!$O$4:$O$5383=E$1),('Diário 7º PA'!$F$4:$F$5383))+SUMPRODUCT(-('Diário 8º PA'!$E$4:$E$5041='Analítico Cx.'!$B80),-('Diário 8º PA'!$O$4:$O$5041=E$1),('Diário 8º PA'!$F$4:$F$5041))+SUMPRODUCT(-('Diário 9º PA'!$E$4:$E$5236='Analítico Cx.'!$B80),-('Diário 9º PA'!$O$4:$O$5236=E$1),('Diário 9º PA'!$F$4:$F$5236))+SUMPRODUCT(-('Diário 10º PA'!$E$4:$E$5221='Analítico Cx.'!$B80),-('Diário 10º PA'!$N$4:$N$5221=E$1),('Diário 10º PA'!$F$4:$F$5221))</f>
        <v>1782.31</v>
      </c>
      <c r="F80" s="187">
        <f>SUMPRODUCT(-('Diário 7º PA'!$E$4:$E$5383='Analítico Cx.'!$B80),-('Diário 7º PA'!$O$4:$O$5383=F$1),('Diário 7º PA'!$F$4:$F$5383))+SUMPRODUCT(-('Diário 8º PA'!$E$4:$E$5041='Analítico Cx.'!$B80),-('Diário 8º PA'!$O$4:$O$5041=F$1),('Diário 8º PA'!$F$4:$F$5041))+SUMPRODUCT(-('Diário 9º PA'!$E$4:$E$5236='Analítico Cx.'!$B80),-('Diário 9º PA'!$O$4:$O$5236=F$1),('Diário 9º PA'!$F$4:$F$5236))+SUMPRODUCT(-('Diário 10º PA'!$E$4:$E$5221='Analítico Cx.'!$B80),-('Diário 10º PA'!$N$4:$N$5221=F$1),('Diário 10º PA'!$F$4:$F$5221))</f>
        <v>2100</v>
      </c>
      <c r="G80" s="187">
        <f>SUMPRODUCT(-('Diário 7º PA'!$E$4:$E$5383='Analítico Cx.'!$B80),-('Diário 7º PA'!$O$4:$O$5383=G$1),('Diário 7º PA'!$F$4:$F$5383))+SUMPRODUCT(-('Diário 8º PA'!$E$4:$E$5041='Analítico Cx.'!$B80),-('Diário 8º PA'!$O$4:$O$5041=G$1),('Diário 8º PA'!$F$4:$F$5041))+SUMPRODUCT(-('Diário 9º PA'!$E$4:$E$5236='Analítico Cx.'!$B80),-('Diário 9º PA'!$O$4:$O$5236=G$1),('Diário 9º PA'!$F$4:$F$5236))+SUMPRODUCT(-('Diário 10º PA'!$E$4:$E$5221='Analítico Cx.'!$B80),-('Diário 10º PA'!$N$4:$N$5221=G$1),('Diário 10º PA'!$F$4:$F$5221))</f>
        <v>2100</v>
      </c>
      <c r="H80" s="187">
        <f>SUMPRODUCT(-('Diário 7º PA'!$E$4:$E$5383='Analítico Cx.'!$B80),-('Diário 7º PA'!$O$4:$O$5383=H$1),('Diário 7º PA'!$F$4:$F$5383))+SUMPRODUCT(-('Diário 8º PA'!$E$4:$E$5041='Analítico Cx.'!$B80),-('Diário 8º PA'!$O$4:$O$5041=H$1),('Diário 8º PA'!$F$4:$F$5041))+SUMPRODUCT(-('Diário 9º PA'!$E$4:$E$5236='Analítico Cx.'!$B80),-('Diário 9º PA'!$O$4:$O$5236=H$1),('Diário 9º PA'!$F$4:$F$5236))+SUMPRODUCT(-('Diário 10º PA'!$E$4:$E$5221='Analítico Cx.'!$B80),-('Diário 10º PA'!$N$4:$N$5221=H$1),('Diário 10º PA'!$F$4:$F$5221))</f>
        <v>3354</v>
      </c>
      <c r="I80" s="187">
        <f>SUMPRODUCT(-('Diário 7º PA'!$E$4:$E$5383='Analítico Cx.'!$B80),-('Diário 7º PA'!$O$4:$O$5383=I$1),('Diário 7º PA'!$F$4:$F$5383))+SUMPRODUCT(-('Diário 8º PA'!$E$4:$E$5041='Analítico Cx.'!$B80),-('Diário 8º PA'!$O$4:$O$5041=I$1),('Diário 8º PA'!$F$4:$F$5041))+SUMPRODUCT(-('Diário 9º PA'!$E$4:$E$5236='Analítico Cx.'!$B80),-('Diário 9º PA'!$O$4:$O$5236=I$1),('Diário 9º PA'!$F$4:$F$5236))+SUMPRODUCT(-('Diário 10º PA'!$E$4:$E$5221='Analítico Cx.'!$B80),-('Diário 10º PA'!$N$4:$N$5221=I$1),('Diário 10º PA'!$F$4:$F$5221))</f>
        <v>2100</v>
      </c>
      <c r="J80" s="187">
        <f>SUMPRODUCT(-('Diário 7º PA'!$E$4:$E$5383='Analítico Cx.'!$B80),-('Diário 7º PA'!$O$4:$O$5383=J$1),('Diário 7º PA'!$F$4:$F$5383))+SUMPRODUCT(-('Diário 8º PA'!$E$4:$E$5041='Analítico Cx.'!$B80),-('Diário 8º PA'!$O$4:$O$5041=J$1),('Diário 8º PA'!$F$4:$F$5041))+SUMPRODUCT(-('Diário 9º PA'!$E$4:$E$5236='Analítico Cx.'!$B80),-('Diário 9º PA'!$O$4:$O$5236=J$1),('Diário 9º PA'!$F$4:$F$5236))+SUMPRODUCT(-('Diário 10º PA'!$E$4:$E$5221='Analítico Cx.'!$B80),-('Diário 10º PA'!$N$4:$N$5221=J$1),('Diário 10º PA'!$F$4:$F$5221))</f>
        <v>9734.9599999999991</v>
      </c>
      <c r="K80" s="187">
        <f>SUMPRODUCT(-('Diário 7º PA'!$E$4:$E$5383='Analítico Cx.'!$B80),-('Diário 7º PA'!$O$4:$O$5383=K$1),('Diário 7º PA'!$F$4:$F$5383))+SUMPRODUCT(-('Diário 8º PA'!$E$4:$E$5041='Analítico Cx.'!$B80),-('Diário 8º PA'!$O$4:$O$5041=K$1),('Diário 8º PA'!$F$4:$F$5041))+SUMPRODUCT(-('Diário 9º PA'!$E$4:$E$5236='Analítico Cx.'!$B80),-('Diário 9º PA'!$O$4:$O$5236=K$1),('Diário 9º PA'!$F$4:$F$5236))+SUMPRODUCT(-('Diário 10º PA'!$E$4:$E$5221='Analítico Cx.'!$B80),-('Diário 10º PA'!$N$4:$N$5221=K$1),('Diário 10º PA'!$F$4:$F$5221))</f>
        <v>2440.12</v>
      </c>
      <c r="L80" s="187">
        <f>SUMPRODUCT(-('Diário 7º PA'!$E$4:$E$5383='Analítico Cx.'!$B80),-('Diário 7º PA'!$O$4:$O$5383=L$1),('Diário 7º PA'!$F$4:$F$5383))+SUMPRODUCT(-('Diário 8º PA'!$E$4:$E$5041='Analítico Cx.'!$B80),-('Diário 8º PA'!$O$4:$O$5041=L$1),('Diário 8º PA'!$F$4:$F$5041))+SUMPRODUCT(-('Diário 9º PA'!$E$4:$E$5236='Analítico Cx.'!$B80),-('Diário 9º PA'!$O$4:$O$5236=L$1),('Diário 9º PA'!$F$4:$F$5236))+SUMPRODUCT(-('Diário 10º PA'!$E$4:$E$5221='Analítico Cx.'!$B80),-('Diário 10º PA'!$N$4:$N$5221=L$1),('Diário 10º PA'!$F$4:$F$5221))</f>
        <v>2440.12</v>
      </c>
      <c r="M80" s="187">
        <f>SUMPRODUCT(-('Diário 7º PA'!$E$4:$E$5383='Analítico Cx.'!$B80),-('Diário 7º PA'!$O$4:$O$5383=M$1),('Diário 7º PA'!$F$4:$F$5383))+SUMPRODUCT(-('Diário 8º PA'!$E$4:$E$5041='Analítico Cx.'!$B80),-('Diário 8º PA'!$O$4:$O$5041=M$1),('Diário 8º PA'!$F$4:$F$5041))+SUMPRODUCT(-('Diário 9º PA'!$E$4:$E$5236='Analítico Cx.'!$B80),-('Diário 9º PA'!$O$4:$O$5236=M$1),('Diário 9º PA'!$F$4:$F$5236))+SUMPRODUCT(-('Diário 10º PA'!$E$4:$E$5221='Analítico Cx.'!$B80),-('Diário 10º PA'!$N$4:$N$5221=M$1),('Diário 10º PA'!$F$4:$F$5221))</f>
        <v>2440.12</v>
      </c>
      <c r="N80" s="187">
        <f>SUMPRODUCT(-('Diário 7º PA'!$E$4:$E$5383='Analítico Cx.'!$B80),-('Diário 7º PA'!$O$4:$O$5383=N$1),('Diário 7º PA'!$F$4:$F$5383))+SUMPRODUCT(-('Diário 8º PA'!$E$4:$E$5041='Analítico Cx.'!$B80),-('Diário 8º PA'!$O$4:$O$5041=N$1),('Diário 8º PA'!$F$4:$F$5041))+SUMPRODUCT(-('Diário 9º PA'!$E$4:$E$5236='Analítico Cx.'!$B80),-('Diário 9º PA'!$O$4:$O$5236=N$1),('Diário 9º PA'!$F$4:$F$5236))+SUMPRODUCT(-('Diário 10º PA'!$E$4:$E$5221='Analítico Cx.'!$B80),-('Diário 10º PA'!$N$4:$N$5221=N$1),('Diário 10º PA'!$F$4:$F$5221))</f>
        <v>2440.12</v>
      </c>
      <c r="O80" s="188">
        <f t="shared" si="17"/>
        <v>34031.749999999993</v>
      </c>
      <c r="P80" s="172">
        <f t="shared" si="16"/>
        <v>4.5545598234956986E-4</v>
      </c>
    </row>
    <row r="81" spans="1:16" ht="23.25" customHeight="1" x14ac:dyDescent="0.2">
      <c r="A81" s="63" t="s">
        <v>127</v>
      </c>
      <c r="B81" s="107" t="s">
        <v>181</v>
      </c>
      <c r="C81" s="187">
        <f>SUMPRODUCT(-('Diário 7º PA'!$E$4:$E$5383='Analítico Cx.'!$B81),-('Diário 7º PA'!$O$4:$O$5383=C$1),('Diário 7º PA'!$F$4:$F$5383))+SUMPRODUCT(-('Diário 8º PA'!$E$4:$E$5041='Analítico Cx.'!$B81),-('Diário 8º PA'!$O$4:$O$5041=C$1),('Diário 8º PA'!$F$4:$F$5041))+SUMPRODUCT(-('Diário 9º PA'!$E$4:$E$5236='Analítico Cx.'!$B81),-('Diário 9º PA'!$O$4:$O$5236=C$1),('Diário 9º PA'!$F$4:$F$5236))+SUMPRODUCT(-('Diário 10º PA'!$E$4:$E$5221='Analítico Cx.'!$B81),-('Diário 10º PA'!$N$4:$N$5221=C$1),('Diário 10º PA'!$F$4:$F$5221))</f>
        <v>13494.9</v>
      </c>
      <c r="D81" s="187">
        <f>SUMPRODUCT(-('Diário 7º PA'!$E$4:$E$5383='Analítico Cx.'!$B81),-('Diário 7º PA'!$O$4:$O$5383=D$1),('Diário 7º PA'!$F$4:$F$5383))+SUMPRODUCT(-('Diário 8º PA'!$E$4:$E$5041='Analítico Cx.'!$B81),-('Diário 8º PA'!$O$4:$O$5041=D$1),('Diário 8º PA'!$F$4:$F$5041))+SUMPRODUCT(-('Diário 9º PA'!$E$4:$E$5236='Analítico Cx.'!$B81),-('Diário 9º PA'!$O$4:$O$5236=D$1),('Diário 9º PA'!$F$4:$F$5236))+SUMPRODUCT(-('Diário 10º PA'!$E$4:$E$5221='Analítico Cx.'!$B81),-('Diário 10º PA'!$N$4:$N$5221=D$1),('Diário 10º PA'!$F$4:$F$5221))</f>
        <v>6825.05</v>
      </c>
      <c r="E81" s="187">
        <f>SUMPRODUCT(-('Diário 7º PA'!$E$4:$E$5383='Analítico Cx.'!$B81),-('Diário 7º PA'!$O$4:$O$5383=E$1),('Diário 7º PA'!$F$4:$F$5383))+SUMPRODUCT(-('Diário 8º PA'!$E$4:$E$5041='Analítico Cx.'!$B81),-('Diário 8º PA'!$O$4:$O$5041=E$1),('Diário 8º PA'!$F$4:$F$5041))+SUMPRODUCT(-('Diário 9º PA'!$E$4:$E$5236='Analítico Cx.'!$B81),-('Diário 9º PA'!$O$4:$O$5236=E$1),('Diário 9º PA'!$F$4:$F$5236))+SUMPRODUCT(-('Diário 10º PA'!$E$4:$E$5221='Analítico Cx.'!$B81),-('Diário 10º PA'!$N$4:$N$5221=E$1),('Diário 10º PA'!$F$4:$F$5221))</f>
        <v>9825.0499999999993</v>
      </c>
      <c r="F81" s="187">
        <f>SUMPRODUCT(-('Diário 7º PA'!$E$4:$E$5383='Analítico Cx.'!$B81),-('Diário 7º PA'!$O$4:$O$5383=F$1),('Diário 7º PA'!$F$4:$F$5383))+SUMPRODUCT(-('Diário 8º PA'!$E$4:$E$5041='Analítico Cx.'!$B81),-('Diário 8º PA'!$O$4:$O$5041=F$1),('Diário 8º PA'!$F$4:$F$5041))+SUMPRODUCT(-('Diário 9º PA'!$E$4:$E$5236='Analítico Cx.'!$B81),-('Diário 9º PA'!$O$4:$O$5236=F$1),('Diário 9º PA'!$F$4:$F$5236))+SUMPRODUCT(-('Diário 10º PA'!$E$4:$E$5221='Analítico Cx.'!$B81),-('Diário 10º PA'!$N$4:$N$5221=F$1),('Diário 10º PA'!$F$4:$F$5221))</f>
        <v>6827.65</v>
      </c>
      <c r="G81" s="187">
        <f>SUMPRODUCT(-('Diário 7º PA'!$E$4:$E$5383='Analítico Cx.'!$B81),-('Diário 7º PA'!$O$4:$O$5383=G$1),('Diário 7º PA'!$F$4:$F$5383))+SUMPRODUCT(-('Diário 8º PA'!$E$4:$E$5041='Analítico Cx.'!$B81),-('Diário 8º PA'!$O$4:$O$5041=G$1),('Diário 8º PA'!$F$4:$F$5041))+SUMPRODUCT(-('Diário 9º PA'!$E$4:$E$5236='Analítico Cx.'!$B81),-('Diário 9º PA'!$O$4:$O$5236=G$1),('Diário 9º PA'!$F$4:$F$5236))+SUMPRODUCT(-('Diário 10º PA'!$E$4:$E$5221='Analítico Cx.'!$B81),-('Diário 10º PA'!$N$4:$N$5221=G$1),('Diário 10º PA'!$F$4:$F$5221))</f>
        <v>22032.58</v>
      </c>
      <c r="H81" s="187">
        <f>SUMPRODUCT(-('Diário 7º PA'!$E$4:$E$5383='Analítico Cx.'!$B81),-('Diário 7º PA'!$O$4:$O$5383=H$1),('Diário 7º PA'!$F$4:$F$5383))+SUMPRODUCT(-('Diário 8º PA'!$E$4:$E$5041='Analítico Cx.'!$B81),-('Diário 8º PA'!$O$4:$O$5041=H$1),('Diário 8º PA'!$F$4:$F$5041))+SUMPRODUCT(-('Diário 9º PA'!$E$4:$E$5236='Analítico Cx.'!$B81),-('Diário 9º PA'!$O$4:$O$5236=H$1),('Diário 9º PA'!$F$4:$F$5236))+SUMPRODUCT(-('Diário 10º PA'!$E$4:$E$5221='Analítico Cx.'!$B81),-('Diário 10º PA'!$N$4:$N$5221=H$1),('Diário 10º PA'!$F$4:$F$5221))</f>
        <v>7873</v>
      </c>
      <c r="I81" s="187">
        <f>SUMPRODUCT(-('Diário 7º PA'!$E$4:$E$5383='Analítico Cx.'!$B81),-('Diário 7º PA'!$O$4:$O$5383=I$1),('Diário 7º PA'!$F$4:$F$5383))+SUMPRODUCT(-('Diário 8º PA'!$E$4:$E$5041='Analítico Cx.'!$B81),-('Diário 8º PA'!$O$4:$O$5041=I$1),('Diário 8º PA'!$F$4:$F$5041))+SUMPRODUCT(-('Diário 9º PA'!$E$4:$E$5236='Analítico Cx.'!$B81),-('Diário 9º PA'!$O$4:$O$5236=I$1),('Diário 9º PA'!$F$4:$F$5236))+SUMPRODUCT(-('Diário 10º PA'!$E$4:$E$5221='Analítico Cx.'!$B81),-('Diário 10º PA'!$N$4:$N$5221=I$1),('Diário 10º PA'!$F$4:$F$5221))</f>
        <v>6827</v>
      </c>
      <c r="J81" s="187">
        <f>SUMPRODUCT(-('Diário 7º PA'!$E$4:$E$5383='Analítico Cx.'!$B81),-('Diário 7º PA'!$O$4:$O$5383=J$1),('Diário 7º PA'!$F$4:$F$5383))+SUMPRODUCT(-('Diário 8º PA'!$E$4:$E$5041='Analítico Cx.'!$B81),-('Diário 8º PA'!$O$4:$O$5041=J$1),('Diário 8º PA'!$F$4:$F$5041))+SUMPRODUCT(-('Diário 9º PA'!$E$4:$E$5236='Analítico Cx.'!$B81),-('Diário 9º PA'!$O$4:$O$5236=J$1),('Diário 9º PA'!$F$4:$F$5236))+SUMPRODUCT(-('Diário 10º PA'!$E$4:$E$5221='Analítico Cx.'!$B81),-('Diário 10º PA'!$N$4:$N$5221=J$1),('Diário 10º PA'!$F$4:$F$5221))</f>
        <v>11133.060000000001</v>
      </c>
      <c r="K81" s="187">
        <f>SUMPRODUCT(-('Diário 7º PA'!$E$4:$E$5383='Analítico Cx.'!$B81),-('Diário 7º PA'!$O$4:$O$5383=K$1),('Diário 7º PA'!$F$4:$F$5383))+SUMPRODUCT(-('Diário 8º PA'!$E$4:$E$5041='Analítico Cx.'!$B81),-('Diário 8º PA'!$O$4:$O$5041=K$1),('Diário 8º PA'!$F$4:$F$5041))+SUMPRODUCT(-('Diário 9º PA'!$E$4:$E$5236='Analítico Cx.'!$B81),-('Diário 9º PA'!$O$4:$O$5236=K$1),('Diário 9º PA'!$F$4:$F$5236))+SUMPRODUCT(-('Diário 10º PA'!$E$4:$E$5221='Analítico Cx.'!$B81),-('Diário 10º PA'!$N$4:$N$5221=K$1),('Diário 10º PA'!$F$4:$F$5221))</f>
        <v>11486.380000000001</v>
      </c>
      <c r="L81" s="187">
        <f>SUMPRODUCT(-('Diário 7º PA'!$E$4:$E$5383='Analítico Cx.'!$B81),-('Diário 7º PA'!$O$4:$O$5383=L$1),('Diário 7º PA'!$F$4:$F$5383))+SUMPRODUCT(-('Diário 8º PA'!$E$4:$E$5041='Analítico Cx.'!$B81),-('Diário 8º PA'!$O$4:$O$5041=L$1),('Diário 8º PA'!$F$4:$F$5041))+SUMPRODUCT(-('Diário 9º PA'!$E$4:$E$5236='Analítico Cx.'!$B81),-('Diário 9º PA'!$O$4:$O$5236=L$1),('Diário 9º PA'!$F$4:$F$5236))+SUMPRODUCT(-('Diário 10º PA'!$E$4:$E$5221='Analítico Cx.'!$B81),-('Diário 10º PA'!$N$4:$N$5221=L$1),('Diário 10º PA'!$F$4:$F$5221))</f>
        <v>12623.5</v>
      </c>
      <c r="M81" s="187">
        <f>SUMPRODUCT(-('Diário 7º PA'!$E$4:$E$5383='Analítico Cx.'!$B81),-('Diário 7º PA'!$O$4:$O$5383=M$1),('Diário 7º PA'!$F$4:$F$5383))+SUMPRODUCT(-('Diário 8º PA'!$E$4:$E$5041='Analítico Cx.'!$B81),-('Diário 8º PA'!$O$4:$O$5041=M$1),('Diário 8º PA'!$F$4:$F$5041))+SUMPRODUCT(-('Diário 9º PA'!$E$4:$E$5236='Analítico Cx.'!$B81),-('Diário 9º PA'!$O$4:$O$5236=M$1),('Diário 9º PA'!$F$4:$F$5236))+SUMPRODUCT(-('Diário 10º PA'!$E$4:$E$5221='Analítico Cx.'!$B81),-('Diário 10º PA'!$N$4:$N$5221=M$1),('Diário 10º PA'!$F$4:$F$5221))</f>
        <v>11087.21</v>
      </c>
      <c r="N81" s="187">
        <f>SUMPRODUCT(-('Diário 7º PA'!$E$4:$E$5383='Analítico Cx.'!$B81),-('Diário 7º PA'!$O$4:$O$5383=N$1),('Diário 7º PA'!$F$4:$F$5383))+SUMPRODUCT(-('Diário 8º PA'!$E$4:$E$5041='Analítico Cx.'!$B81),-('Diário 8º PA'!$O$4:$O$5041=N$1),('Diário 8º PA'!$F$4:$F$5041))+SUMPRODUCT(-('Diário 9º PA'!$E$4:$E$5236='Analítico Cx.'!$B81),-('Diário 9º PA'!$O$4:$O$5236=N$1),('Diário 9º PA'!$F$4:$F$5236))+SUMPRODUCT(-('Diário 10º PA'!$E$4:$E$5221='Analítico Cx.'!$B81),-('Diário 10º PA'!$N$4:$N$5221=N$1),('Diário 10º PA'!$F$4:$F$5221))</f>
        <v>10913.89</v>
      </c>
      <c r="O81" s="188">
        <f t="shared" si="17"/>
        <v>130949.27</v>
      </c>
      <c r="P81" s="172">
        <f t="shared" si="16"/>
        <v>1.752528988541849E-3</v>
      </c>
    </row>
    <row r="82" spans="1:16" ht="23.25" customHeight="1" x14ac:dyDescent="0.2">
      <c r="A82" s="63" t="s">
        <v>128</v>
      </c>
      <c r="B82" s="107" t="s">
        <v>182</v>
      </c>
      <c r="C82" s="187">
        <f>SUMPRODUCT(-('Diário 7º PA'!$E$4:$E$5383='Analítico Cx.'!$B82),-('Diário 7º PA'!$O$4:$O$5383=C$1),('Diário 7º PA'!$F$4:$F$5383))+SUMPRODUCT(-('Diário 8º PA'!$E$4:$E$5041='Analítico Cx.'!$B82),-('Diário 8º PA'!$O$4:$O$5041=C$1),('Diário 8º PA'!$F$4:$F$5041))+SUMPRODUCT(-('Diário 9º PA'!$E$4:$E$5236='Analítico Cx.'!$B82),-('Diário 9º PA'!$O$4:$O$5236=C$1),('Diário 9º PA'!$F$4:$F$5236))+SUMPRODUCT(-('Diário 10º PA'!$E$4:$E$5221='Analítico Cx.'!$B82),-('Diário 10º PA'!$N$4:$N$5221=C$1),('Diário 10º PA'!$F$4:$F$5221))</f>
        <v>4950.67</v>
      </c>
      <c r="D82" s="187">
        <f>SUMPRODUCT(-('Diário 7º PA'!$E$4:$E$5383='Analítico Cx.'!$B82),-('Diário 7º PA'!$O$4:$O$5383=D$1),('Diário 7º PA'!$F$4:$F$5383))+SUMPRODUCT(-('Diário 8º PA'!$E$4:$E$5041='Analítico Cx.'!$B82),-('Diário 8º PA'!$O$4:$O$5041=D$1),('Diário 8º PA'!$F$4:$F$5041))+SUMPRODUCT(-('Diário 9º PA'!$E$4:$E$5236='Analítico Cx.'!$B82),-('Diário 9º PA'!$O$4:$O$5236=D$1),('Diário 9º PA'!$F$4:$F$5236))+SUMPRODUCT(-('Diário 10º PA'!$E$4:$E$5221='Analítico Cx.'!$B82),-('Diário 10º PA'!$N$4:$N$5221=D$1),('Diário 10º PA'!$F$4:$F$5221))</f>
        <v>825</v>
      </c>
      <c r="E82" s="187">
        <f>SUMPRODUCT(-('Diário 7º PA'!$E$4:$E$5383='Analítico Cx.'!$B82),-('Diário 7º PA'!$O$4:$O$5383=E$1),('Diário 7º PA'!$F$4:$F$5383))+SUMPRODUCT(-('Diário 8º PA'!$E$4:$E$5041='Analítico Cx.'!$B82),-('Diário 8º PA'!$O$4:$O$5041=E$1),('Diário 8º PA'!$F$4:$F$5041))+SUMPRODUCT(-('Diário 9º PA'!$E$4:$E$5236='Analítico Cx.'!$B82),-('Diário 9º PA'!$O$4:$O$5236=E$1),('Diário 9º PA'!$F$4:$F$5236))+SUMPRODUCT(-('Diário 10º PA'!$E$4:$E$5221='Analítico Cx.'!$B82),-('Diário 10º PA'!$N$4:$N$5221=E$1),('Diário 10º PA'!$F$4:$F$5221))</f>
        <v>4105.62</v>
      </c>
      <c r="F82" s="187">
        <f>SUMPRODUCT(-('Diário 7º PA'!$E$4:$E$5383='Analítico Cx.'!$B82),-('Diário 7º PA'!$O$4:$O$5383=F$1),('Diário 7º PA'!$F$4:$F$5383))+SUMPRODUCT(-('Diário 8º PA'!$E$4:$E$5041='Analítico Cx.'!$B82),-('Diário 8º PA'!$O$4:$O$5041=F$1),('Diário 8º PA'!$F$4:$F$5041))+SUMPRODUCT(-('Diário 9º PA'!$E$4:$E$5236='Analítico Cx.'!$B82),-('Diário 9º PA'!$O$4:$O$5236=F$1),('Diário 9º PA'!$F$4:$F$5236))+SUMPRODUCT(-('Diário 10º PA'!$E$4:$E$5221='Analítico Cx.'!$B82),-('Diário 10º PA'!$N$4:$N$5221=F$1),('Diário 10º PA'!$F$4:$F$5221))</f>
        <v>287</v>
      </c>
      <c r="G82" s="187">
        <f>SUMPRODUCT(-('Diário 7º PA'!$E$4:$E$5383='Analítico Cx.'!$B82),-('Diário 7º PA'!$O$4:$O$5383=G$1),('Diário 7º PA'!$F$4:$F$5383))+SUMPRODUCT(-('Diário 8º PA'!$E$4:$E$5041='Analítico Cx.'!$B82),-('Diário 8º PA'!$O$4:$O$5041=G$1),('Diário 8º PA'!$F$4:$F$5041))+SUMPRODUCT(-('Diário 9º PA'!$E$4:$E$5236='Analítico Cx.'!$B82),-('Diário 9º PA'!$O$4:$O$5236=G$1),('Diário 9º PA'!$F$4:$F$5236))+SUMPRODUCT(-('Diário 10º PA'!$E$4:$E$5221='Analítico Cx.'!$B82),-('Diário 10º PA'!$N$4:$N$5221=G$1),('Diário 10º PA'!$F$4:$F$5221))</f>
        <v>5896.55</v>
      </c>
      <c r="H82" s="187">
        <f>SUMPRODUCT(-('Diário 7º PA'!$E$4:$E$5383='Analítico Cx.'!$B82),-('Diário 7º PA'!$O$4:$O$5383=H$1),('Diário 7º PA'!$F$4:$F$5383))+SUMPRODUCT(-('Diário 8º PA'!$E$4:$E$5041='Analítico Cx.'!$B82),-('Diário 8º PA'!$O$4:$O$5041=H$1),('Diário 8º PA'!$F$4:$F$5041))+SUMPRODUCT(-('Diário 9º PA'!$E$4:$E$5236='Analítico Cx.'!$B82),-('Diário 9º PA'!$O$4:$O$5236=H$1),('Diário 9º PA'!$F$4:$F$5236))+SUMPRODUCT(-('Diário 10º PA'!$E$4:$E$5221='Analítico Cx.'!$B82),-('Diário 10º PA'!$N$4:$N$5221=H$1),('Diário 10º PA'!$F$4:$F$5221))</f>
        <v>16564.240000000002</v>
      </c>
      <c r="I82" s="187">
        <f>SUMPRODUCT(-('Diário 7º PA'!$E$4:$E$5383='Analítico Cx.'!$B82),-('Diário 7º PA'!$O$4:$O$5383=I$1),('Diário 7º PA'!$F$4:$F$5383))+SUMPRODUCT(-('Diário 8º PA'!$E$4:$E$5041='Analítico Cx.'!$B82),-('Diário 8º PA'!$O$4:$O$5041=I$1),('Diário 8º PA'!$F$4:$F$5041))+SUMPRODUCT(-('Diário 9º PA'!$E$4:$E$5236='Analítico Cx.'!$B82),-('Diário 9º PA'!$O$4:$O$5236=I$1),('Diário 9º PA'!$F$4:$F$5236))+SUMPRODUCT(-('Diário 10º PA'!$E$4:$E$5221='Analítico Cx.'!$B82),-('Diário 10º PA'!$N$4:$N$5221=I$1),('Diário 10º PA'!$F$4:$F$5221))</f>
        <v>27541.54</v>
      </c>
      <c r="J82" s="187">
        <f>SUMPRODUCT(-('Diário 7º PA'!$E$4:$E$5383='Analítico Cx.'!$B82),-('Diário 7º PA'!$O$4:$O$5383=J$1),('Diário 7º PA'!$F$4:$F$5383))+SUMPRODUCT(-('Diário 8º PA'!$E$4:$E$5041='Analítico Cx.'!$B82),-('Diário 8º PA'!$O$4:$O$5041=J$1),('Diário 8º PA'!$F$4:$F$5041))+SUMPRODUCT(-('Diário 9º PA'!$E$4:$E$5236='Analítico Cx.'!$B82),-('Diário 9º PA'!$O$4:$O$5236=J$1),('Diário 9º PA'!$F$4:$F$5236))+SUMPRODUCT(-('Diário 10º PA'!$E$4:$E$5221='Analítico Cx.'!$B82),-('Diário 10º PA'!$N$4:$N$5221=J$1),('Diário 10º PA'!$F$4:$F$5221))</f>
        <v>9713</v>
      </c>
      <c r="K82" s="187">
        <f>SUMPRODUCT(-('Diário 7º PA'!$E$4:$E$5383='Analítico Cx.'!$B82),-('Diário 7º PA'!$O$4:$O$5383=K$1),('Diário 7º PA'!$F$4:$F$5383))+SUMPRODUCT(-('Diário 8º PA'!$E$4:$E$5041='Analítico Cx.'!$B82),-('Diário 8º PA'!$O$4:$O$5041=K$1),('Diário 8º PA'!$F$4:$F$5041))+SUMPRODUCT(-('Diário 9º PA'!$E$4:$E$5236='Analítico Cx.'!$B82),-('Diário 9º PA'!$O$4:$O$5236=K$1),('Diário 9º PA'!$F$4:$F$5236))+SUMPRODUCT(-('Diário 10º PA'!$E$4:$E$5221='Analítico Cx.'!$B82),-('Diário 10º PA'!$N$4:$N$5221=K$1),('Diário 10º PA'!$F$4:$F$5221))</f>
        <v>6554.85</v>
      </c>
      <c r="L82" s="187">
        <f>SUMPRODUCT(-('Diário 7º PA'!$E$4:$E$5383='Analítico Cx.'!$B82),-('Diário 7º PA'!$O$4:$O$5383=L$1),('Diário 7º PA'!$F$4:$F$5383))+SUMPRODUCT(-('Diário 8º PA'!$E$4:$E$5041='Analítico Cx.'!$B82),-('Diário 8º PA'!$O$4:$O$5041=L$1),('Diário 8º PA'!$F$4:$F$5041))+SUMPRODUCT(-('Diário 9º PA'!$E$4:$E$5236='Analítico Cx.'!$B82),-('Diário 9º PA'!$O$4:$O$5236=L$1),('Diário 9º PA'!$F$4:$F$5236))+SUMPRODUCT(-('Diário 10º PA'!$E$4:$E$5221='Analítico Cx.'!$B82),-('Diário 10º PA'!$N$4:$N$5221=L$1),('Diário 10º PA'!$F$4:$F$5221))</f>
        <v>33380.44</v>
      </c>
      <c r="M82" s="187">
        <f>SUMPRODUCT(-('Diário 7º PA'!$E$4:$E$5383='Analítico Cx.'!$B82),-('Diário 7º PA'!$O$4:$O$5383=M$1),('Diário 7º PA'!$F$4:$F$5383))+SUMPRODUCT(-('Diário 8º PA'!$E$4:$E$5041='Analítico Cx.'!$B82),-('Diário 8º PA'!$O$4:$O$5041=M$1),('Diário 8º PA'!$F$4:$F$5041))+SUMPRODUCT(-('Diário 9º PA'!$E$4:$E$5236='Analítico Cx.'!$B82),-('Diário 9º PA'!$O$4:$O$5236=M$1),('Diário 9º PA'!$F$4:$F$5236))+SUMPRODUCT(-('Diário 10º PA'!$E$4:$E$5221='Analítico Cx.'!$B82),-('Diário 10º PA'!$N$4:$N$5221=M$1),('Diário 10º PA'!$F$4:$F$5221))</f>
        <v>27128.239999999998</v>
      </c>
      <c r="N82" s="187">
        <f>SUMPRODUCT(-('Diário 7º PA'!$E$4:$E$5383='Analítico Cx.'!$B82),-('Diário 7º PA'!$O$4:$O$5383=N$1),('Diário 7º PA'!$F$4:$F$5383))+SUMPRODUCT(-('Diário 8º PA'!$E$4:$E$5041='Analítico Cx.'!$B82),-('Diário 8º PA'!$O$4:$O$5041=N$1),('Diário 8º PA'!$F$4:$F$5041))+SUMPRODUCT(-('Diário 9º PA'!$E$4:$E$5236='Analítico Cx.'!$B82),-('Diário 9º PA'!$O$4:$O$5236=N$1),('Diário 9º PA'!$F$4:$F$5236))+SUMPRODUCT(-('Diário 10º PA'!$E$4:$E$5221='Analítico Cx.'!$B82),-('Diário 10º PA'!$N$4:$N$5221=N$1),('Diário 10º PA'!$F$4:$F$5221))</f>
        <v>7005</v>
      </c>
      <c r="O82" s="188">
        <f t="shared" si="17"/>
        <v>143952.15</v>
      </c>
      <c r="P82" s="172">
        <f t="shared" si="16"/>
        <v>1.9265499978573727E-3</v>
      </c>
    </row>
    <row r="83" spans="1:16" ht="23.25" customHeight="1" x14ac:dyDescent="0.2">
      <c r="A83" s="63" t="s">
        <v>129</v>
      </c>
      <c r="B83" s="107" t="s">
        <v>183</v>
      </c>
      <c r="C83" s="187">
        <f>SUMPRODUCT(-('Diário 7º PA'!$E$4:$E$5383='Analítico Cx.'!$B83),-('Diário 7º PA'!$O$4:$O$5383=C$1),('Diário 7º PA'!$F$4:$F$5383))+SUMPRODUCT(-('Diário 8º PA'!$E$4:$E$5041='Analítico Cx.'!$B83),-('Diário 8º PA'!$O$4:$O$5041=C$1),('Diário 8º PA'!$F$4:$F$5041))+SUMPRODUCT(-('Diário 9º PA'!$E$4:$E$5236='Analítico Cx.'!$B83),-('Diário 9º PA'!$O$4:$O$5236=C$1),('Diário 9º PA'!$F$4:$F$5236))+SUMPRODUCT(-('Diário 10º PA'!$E$4:$E$5221='Analítico Cx.'!$B83),-('Diário 10º PA'!$N$4:$N$5221=C$1),('Diário 10º PA'!$F$4:$F$5221))</f>
        <v>3850</v>
      </c>
      <c r="D83" s="187">
        <f>SUMPRODUCT(-('Diário 7º PA'!$E$4:$E$5383='Analítico Cx.'!$B83),-('Diário 7º PA'!$O$4:$O$5383=D$1),('Diário 7º PA'!$F$4:$F$5383))+SUMPRODUCT(-('Diário 8º PA'!$E$4:$E$5041='Analítico Cx.'!$B83),-('Diário 8º PA'!$O$4:$O$5041=D$1),('Diário 8º PA'!$F$4:$F$5041))+SUMPRODUCT(-('Diário 9º PA'!$E$4:$E$5236='Analítico Cx.'!$B83),-('Diário 9º PA'!$O$4:$O$5236=D$1),('Diário 9º PA'!$F$4:$F$5236))+SUMPRODUCT(-('Diário 10º PA'!$E$4:$E$5221='Analítico Cx.'!$B83),-('Diário 10º PA'!$N$4:$N$5221=D$1),('Diário 10º PA'!$F$4:$F$5221))</f>
        <v>3220</v>
      </c>
      <c r="E83" s="187">
        <f>SUMPRODUCT(-('Diário 7º PA'!$E$4:$E$5383='Analítico Cx.'!$B83),-('Diário 7º PA'!$O$4:$O$5383=E$1),('Diário 7º PA'!$F$4:$F$5383))+SUMPRODUCT(-('Diário 8º PA'!$E$4:$E$5041='Analítico Cx.'!$B83),-('Diário 8º PA'!$O$4:$O$5041=E$1),('Diário 8º PA'!$F$4:$F$5041))+SUMPRODUCT(-('Diário 9º PA'!$E$4:$E$5236='Analítico Cx.'!$B83),-('Diário 9º PA'!$O$4:$O$5236=E$1),('Diário 9º PA'!$F$4:$F$5236))+SUMPRODUCT(-('Diário 10º PA'!$E$4:$E$5221='Analítico Cx.'!$B83),-('Diário 10º PA'!$N$4:$N$5221=E$1),('Diário 10º PA'!$F$4:$F$5221))</f>
        <v>4470</v>
      </c>
      <c r="F83" s="187">
        <f>SUMPRODUCT(-('Diário 7º PA'!$E$4:$E$5383='Analítico Cx.'!$B83),-('Diário 7º PA'!$O$4:$O$5383=F$1),('Diário 7º PA'!$F$4:$F$5383))+SUMPRODUCT(-('Diário 8º PA'!$E$4:$E$5041='Analítico Cx.'!$B83),-('Diário 8º PA'!$O$4:$O$5041=F$1),('Diário 8º PA'!$F$4:$F$5041))+SUMPRODUCT(-('Diário 9º PA'!$E$4:$E$5236='Analítico Cx.'!$B83),-('Diário 9º PA'!$O$4:$O$5236=F$1),('Diário 9º PA'!$F$4:$F$5236))+SUMPRODUCT(-('Diário 10º PA'!$E$4:$E$5221='Analítico Cx.'!$B83),-('Diário 10º PA'!$N$4:$N$5221=F$1),('Diário 10º PA'!$F$4:$F$5221))</f>
        <v>3220</v>
      </c>
      <c r="G83" s="187">
        <f>SUMPRODUCT(-('Diário 7º PA'!$E$4:$E$5383='Analítico Cx.'!$B83),-('Diário 7º PA'!$O$4:$O$5383=G$1),('Diário 7º PA'!$F$4:$F$5383))+SUMPRODUCT(-('Diário 8º PA'!$E$4:$E$5041='Analítico Cx.'!$B83),-('Diário 8º PA'!$O$4:$O$5041=G$1),('Diário 8º PA'!$F$4:$F$5041))+SUMPRODUCT(-('Diário 9º PA'!$E$4:$E$5236='Analítico Cx.'!$B83),-('Diário 9º PA'!$O$4:$O$5236=G$1),('Diário 9º PA'!$F$4:$F$5236))+SUMPRODUCT(-('Diário 10º PA'!$E$4:$E$5221='Analítico Cx.'!$B83),-('Diário 10º PA'!$N$4:$N$5221=G$1),('Diário 10º PA'!$F$4:$F$5221))</f>
        <v>5340</v>
      </c>
      <c r="H83" s="187">
        <f>SUMPRODUCT(-('Diário 7º PA'!$E$4:$E$5383='Analítico Cx.'!$B83),-('Diário 7º PA'!$O$4:$O$5383=H$1),('Diário 7º PA'!$F$4:$F$5383))+SUMPRODUCT(-('Diário 8º PA'!$E$4:$E$5041='Analítico Cx.'!$B83),-('Diário 8º PA'!$O$4:$O$5041=H$1),('Diário 8º PA'!$F$4:$F$5041))+SUMPRODUCT(-('Diário 9º PA'!$E$4:$E$5236='Analítico Cx.'!$B83),-('Diário 9º PA'!$O$4:$O$5236=H$1),('Diário 9º PA'!$F$4:$F$5236))+SUMPRODUCT(-('Diário 10º PA'!$E$4:$E$5221='Analítico Cx.'!$B83),-('Diário 10º PA'!$N$4:$N$5221=H$1),('Diário 10º PA'!$F$4:$F$5221))</f>
        <v>3220</v>
      </c>
      <c r="I83" s="187">
        <f>SUMPRODUCT(-('Diário 7º PA'!$E$4:$E$5383='Analítico Cx.'!$B83),-('Diário 7º PA'!$O$4:$O$5383=I$1),('Diário 7º PA'!$F$4:$F$5383))+SUMPRODUCT(-('Diário 8º PA'!$E$4:$E$5041='Analítico Cx.'!$B83),-('Diário 8º PA'!$O$4:$O$5041=I$1),('Diário 8º PA'!$F$4:$F$5041))+SUMPRODUCT(-('Diário 9º PA'!$E$4:$E$5236='Analítico Cx.'!$B83),-('Diário 9º PA'!$O$4:$O$5236=I$1),('Diário 9º PA'!$F$4:$F$5236))+SUMPRODUCT(-('Diário 10º PA'!$E$4:$E$5221='Analítico Cx.'!$B83),-('Diário 10º PA'!$N$4:$N$5221=I$1),('Diário 10º PA'!$F$4:$F$5221))</f>
        <v>3220</v>
      </c>
      <c r="J83" s="187">
        <f>SUMPRODUCT(-('Diário 7º PA'!$E$4:$E$5383='Analítico Cx.'!$B83),-('Diário 7º PA'!$O$4:$O$5383=J$1),('Diário 7º PA'!$F$4:$F$5383))+SUMPRODUCT(-('Diário 8º PA'!$E$4:$E$5041='Analítico Cx.'!$B83),-('Diário 8º PA'!$O$4:$O$5041=J$1),('Diário 8º PA'!$F$4:$F$5041))+SUMPRODUCT(-('Diário 9º PA'!$E$4:$E$5236='Analítico Cx.'!$B83),-('Diário 9º PA'!$O$4:$O$5236=J$1),('Diário 9º PA'!$F$4:$F$5236))+SUMPRODUCT(-('Diário 10º PA'!$E$4:$E$5221='Analítico Cx.'!$B83),-('Diário 10º PA'!$N$4:$N$5221=J$1),('Diário 10º PA'!$F$4:$F$5221))</f>
        <v>3220</v>
      </c>
      <c r="K83" s="187">
        <f>SUMPRODUCT(-('Diário 7º PA'!$E$4:$E$5383='Analítico Cx.'!$B83),-('Diário 7º PA'!$O$4:$O$5383=K$1),('Diário 7º PA'!$F$4:$F$5383))+SUMPRODUCT(-('Diário 8º PA'!$E$4:$E$5041='Analítico Cx.'!$B83),-('Diário 8º PA'!$O$4:$O$5041=K$1),('Diário 8º PA'!$F$4:$F$5041))+SUMPRODUCT(-('Diário 9º PA'!$E$4:$E$5236='Analítico Cx.'!$B83),-('Diário 9º PA'!$O$4:$O$5236=K$1),('Diário 9º PA'!$F$4:$F$5236))+SUMPRODUCT(-('Diário 10º PA'!$E$4:$E$5221='Analítico Cx.'!$B83),-('Diário 10º PA'!$N$4:$N$5221=K$1),('Diário 10º PA'!$F$4:$F$5221))</f>
        <v>3220</v>
      </c>
      <c r="L83" s="187">
        <f>SUMPRODUCT(-('Diário 7º PA'!$E$4:$E$5383='Analítico Cx.'!$B83),-('Diário 7º PA'!$O$4:$O$5383=L$1),('Diário 7º PA'!$F$4:$F$5383))+SUMPRODUCT(-('Diário 8º PA'!$E$4:$E$5041='Analítico Cx.'!$B83),-('Diário 8º PA'!$O$4:$O$5041=L$1),('Diário 8º PA'!$F$4:$F$5041))+SUMPRODUCT(-('Diário 9º PA'!$E$4:$E$5236='Analítico Cx.'!$B83),-('Diário 9º PA'!$O$4:$O$5236=L$1),('Diário 9º PA'!$F$4:$F$5236))+SUMPRODUCT(-('Diário 10º PA'!$E$4:$E$5221='Analítico Cx.'!$B83),-('Diário 10º PA'!$N$4:$N$5221=L$1),('Diário 10º PA'!$F$4:$F$5221))</f>
        <v>730</v>
      </c>
      <c r="M83" s="187">
        <f>SUMPRODUCT(-('Diário 7º PA'!$E$4:$E$5383='Analítico Cx.'!$B83),-('Diário 7º PA'!$O$4:$O$5383=M$1),('Diário 7º PA'!$F$4:$F$5383))+SUMPRODUCT(-('Diário 8º PA'!$E$4:$E$5041='Analítico Cx.'!$B83),-('Diário 8º PA'!$O$4:$O$5041=M$1),('Diário 8º PA'!$F$4:$F$5041))+SUMPRODUCT(-('Diário 9º PA'!$E$4:$E$5236='Analítico Cx.'!$B83),-('Diário 9º PA'!$O$4:$O$5236=M$1),('Diário 9º PA'!$F$4:$F$5236))+SUMPRODUCT(-('Diário 10º PA'!$E$4:$E$5221='Analítico Cx.'!$B83),-('Diário 10º PA'!$N$4:$N$5221=M$1),('Diário 10º PA'!$F$4:$F$5221))</f>
        <v>6410</v>
      </c>
      <c r="N83" s="187">
        <f>SUMPRODUCT(-('Diário 7º PA'!$E$4:$E$5383='Analítico Cx.'!$B83),-('Diário 7º PA'!$O$4:$O$5383=N$1),('Diário 7º PA'!$F$4:$F$5383))+SUMPRODUCT(-('Diário 8º PA'!$E$4:$E$5041='Analítico Cx.'!$B83),-('Diário 8º PA'!$O$4:$O$5041=N$1),('Diário 8º PA'!$F$4:$F$5041))+SUMPRODUCT(-('Diário 9º PA'!$E$4:$E$5236='Analítico Cx.'!$B83),-('Diário 9º PA'!$O$4:$O$5236=N$1),('Diário 9º PA'!$F$4:$F$5236))+SUMPRODUCT(-('Diário 10º PA'!$E$4:$E$5221='Analítico Cx.'!$B83),-('Diário 10º PA'!$N$4:$N$5221=N$1),('Diário 10º PA'!$F$4:$F$5221))</f>
        <v>5330</v>
      </c>
      <c r="O83" s="188">
        <f t="shared" si="17"/>
        <v>45450</v>
      </c>
      <c r="P83" s="172">
        <f t="shared" si="16"/>
        <v>6.0826946594835568E-4</v>
      </c>
    </row>
    <row r="84" spans="1:16" ht="23.25" customHeight="1" x14ac:dyDescent="0.2">
      <c r="A84" s="63" t="s">
        <v>130</v>
      </c>
      <c r="B84" s="107" t="s">
        <v>246</v>
      </c>
      <c r="C84" s="187">
        <f>SUMPRODUCT(-('Diário 7º PA'!$E$4:$E$5383='Analítico Cx.'!$B84),-('Diário 7º PA'!$O$4:$O$5383=C$1),('Diário 7º PA'!$F$4:$F$5383))+SUMPRODUCT(-('Diário 8º PA'!$E$4:$E$5041='Analítico Cx.'!$B84),-('Diário 8º PA'!$O$4:$O$5041=C$1),('Diário 8º PA'!$F$4:$F$5041))+SUMPRODUCT(-('Diário 9º PA'!$E$4:$E$5236='Analítico Cx.'!$B84),-('Diário 9º PA'!$O$4:$O$5236=C$1),('Diário 9º PA'!$F$4:$F$5236))+SUMPRODUCT(-('Diário 10º PA'!$E$4:$E$5221='Analítico Cx.'!$B84),-('Diário 10º PA'!$N$4:$N$5221=C$1),('Diário 10º PA'!$F$4:$F$5221))</f>
        <v>0</v>
      </c>
      <c r="D84" s="187">
        <f>SUMPRODUCT(-('Diário 7º PA'!$E$4:$E$5383='Analítico Cx.'!$B84),-('Diário 7º PA'!$O$4:$O$5383=D$1),('Diário 7º PA'!$F$4:$F$5383))+SUMPRODUCT(-('Diário 8º PA'!$E$4:$E$5041='Analítico Cx.'!$B84),-('Diário 8º PA'!$O$4:$O$5041=D$1),('Diário 8º PA'!$F$4:$F$5041))+SUMPRODUCT(-('Diário 9º PA'!$E$4:$E$5236='Analítico Cx.'!$B84),-('Diário 9º PA'!$O$4:$O$5236=D$1),('Diário 9º PA'!$F$4:$F$5236))+SUMPRODUCT(-('Diário 10º PA'!$E$4:$E$5221='Analítico Cx.'!$B84),-('Diário 10º PA'!$N$4:$N$5221=D$1),('Diário 10º PA'!$F$4:$F$5221))</f>
        <v>0</v>
      </c>
      <c r="E84" s="187">
        <f>SUMPRODUCT(-('Diário 7º PA'!$E$4:$E$5383='Analítico Cx.'!$B84),-('Diário 7º PA'!$O$4:$O$5383=E$1),('Diário 7º PA'!$F$4:$F$5383))+SUMPRODUCT(-('Diário 8º PA'!$E$4:$E$5041='Analítico Cx.'!$B84),-('Diário 8º PA'!$O$4:$O$5041=E$1),('Diário 8º PA'!$F$4:$F$5041))+SUMPRODUCT(-('Diário 9º PA'!$E$4:$E$5236='Analítico Cx.'!$B84),-('Diário 9º PA'!$O$4:$O$5236=E$1),('Diário 9º PA'!$F$4:$F$5236))+SUMPRODUCT(-('Diário 10º PA'!$E$4:$E$5221='Analítico Cx.'!$B84),-('Diário 10º PA'!$N$4:$N$5221=E$1),('Diário 10º PA'!$F$4:$F$5221))</f>
        <v>0</v>
      </c>
      <c r="F84" s="187">
        <f>SUMPRODUCT(-('Diário 7º PA'!$E$4:$E$5383='Analítico Cx.'!$B84),-('Diário 7º PA'!$O$4:$O$5383=F$1),('Diário 7º PA'!$F$4:$F$5383))+SUMPRODUCT(-('Diário 8º PA'!$E$4:$E$5041='Analítico Cx.'!$B84),-('Diário 8º PA'!$O$4:$O$5041=F$1),('Diário 8º PA'!$F$4:$F$5041))+SUMPRODUCT(-('Diário 9º PA'!$E$4:$E$5236='Analítico Cx.'!$B84),-('Diário 9º PA'!$O$4:$O$5236=F$1),('Diário 9º PA'!$F$4:$F$5236))+SUMPRODUCT(-('Diário 10º PA'!$E$4:$E$5221='Analítico Cx.'!$B84),-('Diário 10º PA'!$N$4:$N$5221=F$1),('Diário 10º PA'!$F$4:$F$5221))</f>
        <v>0</v>
      </c>
      <c r="G84" s="187">
        <f>SUMPRODUCT(-('Diário 7º PA'!$E$4:$E$5383='Analítico Cx.'!$B84),-('Diário 7º PA'!$O$4:$O$5383=G$1),('Diário 7º PA'!$F$4:$F$5383))+SUMPRODUCT(-('Diário 8º PA'!$E$4:$E$5041='Analítico Cx.'!$B84),-('Diário 8º PA'!$O$4:$O$5041=G$1),('Diário 8º PA'!$F$4:$F$5041))+SUMPRODUCT(-('Diário 9º PA'!$E$4:$E$5236='Analítico Cx.'!$B84),-('Diário 9º PA'!$O$4:$O$5236=G$1),('Diário 9º PA'!$F$4:$F$5236))+SUMPRODUCT(-('Diário 10º PA'!$E$4:$E$5221='Analítico Cx.'!$B84),-('Diário 10º PA'!$N$4:$N$5221=G$1),('Diário 10º PA'!$F$4:$F$5221))</f>
        <v>0</v>
      </c>
      <c r="H84" s="187">
        <f>SUMPRODUCT(-('Diário 7º PA'!$E$4:$E$5383='Analítico Cx.'!$B84),-('Diário 7º PA'!$O$4:$O$5383=H$1),('Diário 7º PA'!$F$4:$F$5383))+SUMPRODUCT(-('Diário 8º PA'!$E$4:$E$5041='Analítico Cx.'!$B84),-('Diário 8º PA'!$O$4:$O$5041=H$1),('Diário 8º PA'!$F$4:$F$5041))+SUMPRODUCT(-('Diário 9º PA'!$E$4:$E$5236='Analítico Cx.'!$B84),-('Diário 9º PA'!$O$4:$O$5236=H$1),('Diário 9º PA'!$F$4:$F$5236))+SUMPRODUCT(-('Diário 10º PA'!$E$4:$E$5221='Analítico Cx.'!$B84),-('Diário 10º PA'!$N$4:$N$5221=H$1),('Diário 10º PA'!$F$4:$F$5221))</f>
        <v>0</v>
      </c>
      <c r="I84" s="187">
        <f>SUMPRODUCT(-('Diário 7º PA'!$E$4:$E$5383='Analítico Cx.'!$B84),-('Diário 7º PA'!$O$4:$O$5383=I$1),('Diário 7º PA'!$F$4:$F$5383))+SUMPRODUCT(-('Diário 8º PA'!$E$4:$E$5041='Analítico Cx.'!$B84),-('Diário 8º PA'!$O$4:$O$5041=I$1),('Diário 8º PA'!$F$4:$F$5041))+SUMPRODUCT(-('Diário 9º PA'!$E$4:$E$5236='Analítico Cx.'!$B84),-('Diário 9º PA'!$O$4:$O$5236=I$1),('Diário 9º PA'!$F$4:$F$5236))+SUMPRODUCT(-('Diário 10º PA'!$E$4:$E$5221='Analítico Cx.'!$B84),-('Diário 10º PA'!$N$4:$N$5221=I$1),('Diário 10º PA'!$F$4:$F$5221))</f>
        <v>0</v>
      </c>
      <c r="J84" s="187">
        <f>SUMPRODUCT(-('Diário 7º PA'!$E$4:$E$5383='Analítico Cx.'!$B84),-('Diário 7º PA'!$O$4:$O$5383=J$1),('Diário 7º PA'!$F$4:$F$5383))+SUMPRODUCT(-('Diário 8º PA'!$E$4:$E$5041='Analítico Cx.'!$B84),-('Diário 8º PA'!$O$4:$O$5041=J$1),('Diário 8º PA'!$F$4:$F$5041))+SUMPRODUCT(-('Diário 9º PA'!$E$4:$E$5236='Analítico Cx.'!$B84),-('Diário 9º PA'!$O$4:$O$5236=J$1),('Diário 9º PA'!$F$4:$F$5236))+SUMPRODUCT(-('Diário 10º PA'!$E$4:$E$5221='Analítico Cx.'!$B84),-('Diário 10º PA'!$N$4:$N$5221=J$1),('Diário 10º PA'!$F$4:$F$5221))</f>
        <v>0</v>
      </c>
      <c r="K84" s="187">
        <f>SUMPRODUCT(-('Diário 7º PA'!$E$4:$E$5383='Analítico Cx.'!$B84),-('Diário 7º PA'!$O$4:$O$5383=K$1),('Diário 7º PA'!$F$4:$F$5383))+SUMPRODUCT(-('Diário 8º PA'!$E$4:$E$5041='Analítico Cx.'!$B84),-('Diário 8º PA'!$O$4:$O$5041=K$1),('Diário 8º PA'!$F$4:$F$5041))+SUMPRODUCT(-('Diário 9º PA'!$E$4:$E$5236='Analítico Cx.'!$B84),-('Diário 9º PA'!$O$4:$O$5236=K$1),('Diário 9º PA'!$F$4:$F$5236))+SUMPRODUCT(-('Diário 10º PA'!$E$4:$E$5221='Analítico Cx.'!$B84),-('Diário 10º PA'!$N$4:$N$5221=K$1),('Diário 10º PA'!$F$4:$F$5221))</f>
        <v>0</v>
      </c>
      <c r="L84" s="187">
        <f>SUMPRODUCT(-('Diário 7º PA'!$E$4:$E$5383='Analítico Cx.'!$B84),-('Diário 7º PA'!$O$4:$O$5383=L$1),('Diário 7º PA'!$F$4:$F$5383))+SUMPRODUCT(-('Diário 8º PA'!$E$4:$E$5041='Analítico Cx.'!$B84),-('Diário 8º PA'!$O$4:$O$5041=L$1),('Diário 8º PA'!$F$4:$F$5041))+SUMPRODUCT(-('Diário 9º PA'!$E$4:$E$5236='Analítico Cx.'!$B84),-('Diário 9º PA'!$O$4:$O$5236=L$1),('Diário 9º PA'!$F$4:$F$5236))+SUMPRODUCT(-('Diário 10º PA'!$E$4:$E$5221='Analítico Cx.'!$B84),-('Diário 10º PA'!$N$4:$N$5221=L$1),('Diário 10º PA'!$F$4:$F$5221))</f>
        <v>0</v>
      </c>
      <c r="M84" s="187">
        <f>SUMPRODUCT(-('Diário 7º PA'!$E$4:$E$5383='Analítico Cx.'!$B84),-('Diário 7º PA'!$O$4:$O$5383=M$1),('Diário 7º PA'!$F$4:$F$5383))+SUMPRODUCT(-('Diário 8º PA'!$E$4:$E$5041='Analítico Cx.'!$B84),-('Diário 8º PA'!$O$4:$O$5041=M$1),('Diário 8º PA'!$F$4:$F$5041))+SUMPRODUCT(-('Diário 9º PA'!$E$4:$E$5236='Analítico Cx.'!$B84),-('Diário 9º PA'!$O$4:$O$5236=M$1),('Diário 9º PA'!$F$4:$F$5236))+SUMPRODUCT(-('Diário 10º PA'!$E$4:$E$5221='Analítico Cx.'!$B84),-('Diário 10º PA'!$N$4:$N$5221=M$1),('Diário 10º PA'!$F$4:$F$5221))</f>
        <v>0</v>
      </c>
      <c r="N84" s="187">
        <f>SUMPRODUCT(-('Diário 7º PA'!$E$4:$E$5383='Analítico Cx.'!$B84),-('Diário 7º PA'!$O$4:$O$5383=N$1),('Diário 7º PA'!$F$4:$F$5383))+SUMPRODUCT(-('Diário 8º PA'!$E$4:$E$5041='Analítico Cx.'!$B84),-('Diário 8º PA'!$O$4:$O$5041=N$1),('Diário 8º PA'!$F$4:$F$5041))+SUMPRODUCT(-('Diário 9º PA'!$E$4:$E$5236='Analítico Cx.'!$B84),-('Diário 9º PA'!$O$4:$O$5236=N$1),('Diário 9º PA'!$F$4:$F$5236))+SUMPRODUCT(-('Diário 10º PA'!$E$4:$E$5221='Analítico Cx.'!$B84),-('Diário 10º PA'!$N$4:$N$5221=N$1),('Diário 10º PA'!$F$4:$F$5221))</f>
        <v>0</v>
      </c>
      <c r="O84" s="188">
        <f t="shared" si="17"/>
        <v>0</v>
      </c>
      <c r="P84" s="172">
        <f t="shared" si="16"/>
        <v>0</v>
      </c>
    </row>
    <row r="85" spans="1:16" ht="23.25" customHeight="1" x14ac:dyDescent="0.2">
      <c r="A85" s="63" t="s">
        <v>131</v>
      </c>
      <c r="B85" s="107" t="s">
        <v>90</v>
      </c>
      <c r="C85" s="187">
        <f>SUMPRODUCT(-('Diário 7º PA'!$E$4:$E$5383='Analítico Cx.'!$B85),-('Diário 7º PA'!$O$4:$O$5383=C$1),('Diário 7º PA'!$F$4:$F$5383))+SUMPRODUCT(-('Diário 8º PA'!$E$4:$E$5041='Analítico Cx.'!$B85),-('Diário 8º PA'!$O$4:$O$5041=C$1),('Diário 8º PA'!$F$4:$F$5041))+SUMPRODUCT(-('Diário 9º PA'!$E$4:$E$5236='Analítico Cx.'!$B85),-('Diário 9º PA'!$O$4:$O$5236=C$1),('Diário 9º PA'!$F$4:$F$5236))+SUMPRODUCT(-('Diário 10º PA'!$E$4:$E$5221='Analítico Cx.'!$B85),-('Diário 10º PA'!$N$4:$N$5221=C$1),('Diário 10º PA'!$F$4:$F$5221))</f>
        <v>4880</v>
      </c>
      <c r="D85" s="187">
        <f>SUMPRODUCT(-('Diário 7º PA'!$E$4:$E$5383='Analítico Cx.'!$B85),-('Diário 7º PA'!$O$4:$O$5383=D$1),('Diário 7º PA'!$F$4:$F$5383))+SUMPRODUCT(-('Diário 8º PA'!$E$4:$E$5041='Analítico Cx.'!$B85),-('Diário 8º PA'!$O$4:$O$5041=D$1),('Diário 8º PA'!$F$4:$F$5041))+SUMPRODUCT(-('Diário 9º PA'!$E$4:$E$5236='Analítico Cx.'!$B85),-('Diário 9º PA'!$O$4:$O$5236=D$1),('Diário 9º PA'!$F$4:$F$5236))+SUMPRODUCT(-('Diário 10º PA'!$E$4:$E$5221='Analítico Cx.'!$B85),-('Diário 10º PA'!$N$4:$N$5221=D$1),('Diário 10º PA'!$F$4:$F$5221))</f>
        <v>5548.88</v>
      </c>
      <c r="E85" s="187">
        <f>SUMPRODUCT(-('Diário 7º PA'!$E$4:$E$5383='Analítico Cx.'!$B85),-('Diário 7º PA'!$O$4:$O$5383=E$1),('Diário 7º PA'!$F$4:$F$5383))+SUMPRODUCT(-('Diário 8º PA'!$E$4:$E$5041='Analítico Cx.'!$B85),-('Diário 8º PA'!$O$4:$O$5041=E$1),('Diário 8º PA'!$F$4:$F$5041))+SUMPRODUCT(-('Diário 9º PA'!$E$4:$E$5236='Analítico Cx.'!$B85),-('Diário 9º PA'!$O$4:$O$5236=E$1),('Diário 9º PA'!$F$4:$F$5236))+SUMPRODUCT(-('Diário 10º PA'!$E$4:$E$5221='Analítico Cx.'!$B85),-('Diário 10º PA'!$N$4:$N$5221=E$1),('Diário 10º PA'!$F$4:$F$5221))</f>
        <v>5461.7399999999989</v>
      </c>
      <c r="F85" s="187">
        <f>SUMPRODUCT(-('Diário 7º PA'!$E$4:$E$5383='Analítico Cx.'!$B85),-('Diário 7º PA'!$O$4:$O$5383=F$1),('Diário 7º PA'!$F$4:$F$5383))+SUMPRODUCT(-('Diário 8º PA'!$E$4:$E$5041='Analítico Cx.'!$B85),-('Diário 8º PA'!$O$4:$O$5041=F$1),('Diário 8º PA'!$F$4:$F$5041))+SUMPRODUCT(-('Diário 9º PA'!$E$4:$E$5236='Analítico Cx.'!$B85),-('Diário 9º PA'!$O$4:$O$5236=F$1),('Diário 9º PA'!$F$4:$F$5236))+SUMPRODUCT(-('Diário 10º PA'!$E$4:$E$5221='Analítico Cx.'!$B85),-('Diário 10º PA'!$N$4:$N$5221=F$1),('Diário 10º PA'!$F$4:$F$5221))</f>
        <v>5368.92</v>
      </c>
      <c r="G85" s="187">
        <f>SUMPRODUCT(-('Diário 7º PA'!$E$4:$E$5383='Analítico Cx.'!$B85),-('Diário 7º PA'!$O$4:$O$5383=G$1),('Diário 7º PA'!$F$4:$F$5383))+SUMPRODUCT(-('Diário 8º PA'!$E$4:$E$5041='Analítico Cx.'!$B85),-('Diário 8º PA'!$O$4:$O$5041=G$1),('Diário 8º PA'!$F$4:$F$5041))+SUMPRODUCT(-('Diário 9º PA'!$E$4:$E$5236='Analítico Cx.'!$B85),-('Diário 9º PA'!$O$4:$O$5236=G$1),('Diário 9º PA'!$F$4:$F$5236))+SUMPRODUCT(-('Diário 10º PA'!$E$4:$E$5221='Analítico Cx.'!$B85),-('Diário 10º PA'!$N$4:$N$5221=G$1),('Diário 10º PA'!$F$4:$F$5221))</f>
        <v>5576.3399999999992</v>
      </c>
      <c r="H85" s="187">
        <f>SUMPRODUCT(-('Diário 7º PA'!$E$4:$E$5383='Analítico Cx.'!$B85),-('Diário 7º PA'!$O$4:$O$5383=H$1),('Diário 7º PA'!$F$4:$F$5383))+SUMPRODUCT(-('Diário 8º PA'!$E$4:$E$5041='Analítico Cx.'!$B85),-('Diário 8º PA'!$O$4:$O$5041=H$1),('Diário 8º PA'!$F$4:$F$5041))+SUMPRODUCT(-('Diário 9º PA'!$E$4:$E$5236='Analítico Cx.'!$B85),-('Diário 9º PA'!$O$4:$O$5236=H$1),('Diário 9º PA'!$F$4:$F$5236))+SUMPRODUCT(-('Diário 10º PA'!$E$4:$E$5221='Analítico Cx.'!$B85),-('Diário 10º PA'!$N$4:$N$5221=H$1),('Diário 10º PA'!$F$4:$F$5221))</f>
        <v>6306.67</v>
      </c>
      <c r="I85" s="187">
        <f>SUMPRODUCT(-('Diário 7º PA'!$E$4:$E$5383='Analítico Cx.'!$B85),-('Diário 7º PA'!$O$4:$O$5383=I$1),('Diário 7º PA'!$F$4:$F$5383))+SUMPRODUCT(-('Diário 8º PA'!$E$4:$E$5041='Analítico Cx.'!$B85),-('Diário 8º PA'!$O$4:$O$5041=I$1),('Diário 8º PA'!$F$4:$F$5041))+SUMPRODUCT(-('Diário 9º PA'!$E$4:$E$5236='Analítico Cx.'!$B85),-('Diário 9º PA'!$O$4:$O$5236=I$1),('Diário 9º PA'!$F$4:$F$5236))+SUMPRODUCT(-('Diário 10º PA'!$E$4:$E$5221='Analítico Cx.'!$B85),-('Diário 10º PA'!$N$4:$N$5221=I$1),('Diário 10º PA'!$F$4:$F$5221))</f>
        <v>5720.05</v>
      </c>
      <c r="J85" s="187">
        <f>SUMPRODUCT(-('Diário 7º PA'!$E$4:$E$5383='Analítico Cx.'!$B85),-('Diário 7º PA'!$O$4:$O$5383=J$1),('Diário 7º PA'!$F$4:$F$5383))+SUMPRODUCT(-('Diário 8º PA'!$E$4:$E$5041='Analítico Cx.'!$B85),-('Diário 8º PA'!$O$4:$O$5041=J$1),('Diário 8º PA'!$F$4:$F$5041))+SUMPRODUCT(-('Diário 9º PA'!$E$4:$E$5236='Analítico Cx.'!$B85),-('Diário 9º PA'!$O$4:$O$5236=J$1),('Diário 9º PA'!$F$4:$F$5236))+SUMPRODUCT(-('Diário 10º PA'!$E$4:$E$5221='Analítico Cx.'!$B85),-('Diário 10º PA'!$N$4:$N$5221=J$1),('Diário 10º PA'!$F$4:$F$5221))</f>
        <v>5696.52</v>
      </c>
      <c r="K85" s="187">
        <f>SUMPRODUCT(-('Diário 7º PA'!$E$4:$E$5383='Analítico Cx.'!$B85),-('Diário 7º PA'!$O$4:$O$5383=K$1),('Diário 7º PA'!$F$4:$F$5383))+SUMPRODUCT(-('Diário 8º PA'!$E$4:$E$5041='Analítico Cx.'!$B85),-('Diário 8º PA'!$O$4:$O$5041=K$1),('Diário 8º PA'!$F$4:$F$5041))+SUMPRODUCT(-('Diário 9º PA'!$E$4:$E$5236='Analítico Cx.'!$B85),-('Diário 9º PA'!$O$4:$O$5236=K$1),('Diário 9º PA'!$F$4:$F$5236))+SUMPRODUCT(-('Diário 10º PA'!$E$4:$E$5221='Analítico Cx.'!$B85),-('Diário 10º PA'!$N$4:$N$5221=K$1),('Diário 10º PA'!$F$4:$F$5221))</f>
        <v>6132.68</v>
      </c>
      <c r="L85" s="187">
        <f>SUMPRODUCT(-('Diário 7º PA'!$E$4:$E$5383='Analítico Cx.'!$B85),-('Diário 7º PA'!$O$4:$O$5383=L$1),('Diário 7º PA'!$F$4:$F$5383))+SUMPRODUCT(-('Diário 8º PA'!$E$4:$E$5041='Analítico Cx.'!$B85),-('Diário 8º PA'!$O$4:$O$5041=L$1),('Diário 8º PA'!$F$4:$F$5041))+SUMPRODUCT(-('Diário 9º PA'!$E$4:$E$5236='Analítico Cx.'!$B85),-('Diário 9º PA'!$O$4:$O$5236=L$1),('Diário 9º PA'!$F$4:$F$5236))+SUMPRODUCT(-('Diário 10º PA'!$E$4:$E$5221='Analítico Cx.'!$B85),-('Diário 10º PA'!$N$4:$N$5221=L$1),('Diário 10º PA'!$F$4:$F$5221))</f>
        <v>5749.96</v>
      </c>
      <c r="M85" s="187">
        <f>SUMPRODUCT(-('Diário 7º PA'!$E$4:$E$5383='Analítico Cx.'!$B85),-('Diário 7º PA'!$O$4:$O$5383=M$1),('Diário 7º PA'!$F$4:$F$5383))+SUMPRODUCT(-('Diário 8º PA'!$E$4:$E$5041='Analítico Cx.'!$B85),-('Diário 8º PA'!$O$4:$O$5041=M$1),('Diário 8º PA'!$F$4:$F$5041))+SUMPRODUCT(-('Diário 9º PA'!$E$4:$E$5236='Analítico Cx.'!$B85),-('Diário 9º PA'!$O$4:$O$5236=M$1),('Diário 9º PA'!$F$4:$F$5236))+SUMPRODUCT(-('Diário 10º PA'!$E$4:$E$5221='Analítico Cx.'!$B85),-('Diário 10º PA'!$N$4:$N$5221=M$1),('Diário 10º PA'!$F$4:$F$5221))</f>
        <v>6085.28</v>
      </c>
      <c r="N85" s="187">
        <f>SUMPRODUCT(-('Diário 7º PA'!$E$4:$E$5383='Analítico Cx.'!$B85),-('Diário 7º PA'!$O$4:$O$5383=N$1),('Diário 7º PA'!$F$4:$F$5383))+SUMPRODUCT(-('Diário 8º PA'!$E$4:$E$5041='Analítico Cx.'!$B85),-('Diário 8º PA'!$O$4:$O$5041=N$1),('Diário 8º PA'!$F$4:$F$5041))+SUMPRODUCT(-('Diário 9º PA'!$E$4:$E$5236='Analítico Cx.'!$B85),-('Diário 9º PA'!$O$4:$O$5236=N$1),('Diário 9º PA'!$F$4:$F$5236))+SUMPRODUCT(-('Diário 10º PA'!$E$4:$E$5221='Analítico Cx.'!$B85),-('Diário 10º PA'!$N$4:$N$5221=N$1),('Diário 10º PA'!$F$4:$F$5221))</f>
        <v>57820</v>
      </c>
      <c r="O85" s="188">
        <f t="shared" si="17"/>
        <v>120347.04000000001</v>
      </c>
      <c r="P85" s="172">
        <f t="shared" si="16"/>
        <v>1.6106365181356526E-3</v>
      </c>
    </row>
    <row r="86" spans="1:16" ht="23.25" customHeight="1" x14ac:dyDescent="0.2">
      <c r="A86" s="63" t="s">
        <v>132</v>
      </c>
      <c r="B86" s="107" t="s">
        <v>320</v>
      </c>
      <c r="C86" s="187">
        <f>SUMPRODUCT(-('Diário 7º PA'!$E$4:$E$5383='Analítico Cx.'!$B86),-('Diário 7º PA'!$O$4:$O$5383=C$1),('Diário 7º PA'!$F$4:$F$5383))+SUMPRODUCT(-('Diário 8º PA'!$E$4:$E$5041='Analítico Cx.'!$B86),-('Diário 8º PA'!$O$4:$O$5041=C$1),('Diário 8º PA'!$F$4:$F$5041))+SUMPRODUCT(-('Diário 9º PA'!$E$4:$E$5236='Analítico Cx.'!$B86),-('Diário 9º PA'!$O$4:$O$5236=C$1),('Diário 9º PA'!$F$4:$F$5236))+SUMPRODUCT(-('Diário 10º PA'!$E$4:$E$5221='Analítico Cx.'!$B86),-('Diário 10º PA'!$N$4:$N$5221=C$1),('Diário 10º PA'!$F$4:$F$5221))</f>
        <v>40135.660000000003</v>
      </c>
      <c r="D86" s="187">
        <f>SUMPRODUCT(-('Diário 7º PA'!$E$4:$E$5383='Analítico Cx.'!$B86),-('Diário 7º PA'!$O$4:$O$5383=D$1),('Diário 7º PA'!$F$4:$F$5383))+SUMPRODUCT(-('Diário 8º PA'!$E$4:$E$5041='Analítico Cx.'!$B86),-('Diário 8º PA'!$O$4:$O$5041=D$1),('Diário 8º PA'!$F$4:$F$5041))+SUMPRODUCT(-('Diário 9º PA'!$E$4:$E$5236='Analítico Cx.'!$B86),-('Diário 9º PA'!$O$4:$O$5236=D$1),('Diário 9º PA'!$F$4:$F$5236))+SUMPRODUCT(-('Diário 10º PA'!$E$4:$E$5221='Analítico Cx.'!$B86),-('Diário 10º PA'!$N$4:$N$5221=D$1),('Diário 10º PA'!$F$4:$F$5221))</f>
        <v>35850.71</v>
      </c>
      <c r="E86" s="187">
        <f>SUMPRODUCT(-('Diário 7º PA'!$E$4:$E$5383='Analítico Cx.'!$B86),-('Diário 7º PA'!$O$4:$O$5383=E$1),('Diário 7º PA'!$F$4:$F$5383))+SUMPRODUCT(-('Diário 8º PA'!$E$4:$E$5041='Analítico Cx.'!$B86),-('Diário 8º PA'!$O$4:$O$5041=E$1),('Diário 8º PA'!$F$4:$F$5041))+SUMPRODUCT(-('Diário 9º PA'!$E$4:$E$5236='Analítico Cx.'!$B86),-('Diário 9º PA'!$O$4:$O$5236=E$1),('Diário 9º PA'!$F$4:$F$5236))+SUMPRODUCT(-('Diário 10º PA'!$E$4:$E$5221='Analítico Cx.'!$B86),-('Diário 10º PA'!$N$4:$N$5221=E$1),('Diário 10º PA'!$F$4:$F$5221))</f>
        <v>19563.52</v>
      </c>
      <c r="F86" s="187">
        <f>SUMPRODUCT(-('Diário 7º PA'!$E$4:$E$5383='Analítico Cx.'!$B86),-('Diário 7º PA'!$O$4:$O$5383=F$1),('Diário 7º PA'!$F$4:$F$5383))+SUMPRODUCT(-('Diário 8º PA'!$E$4:$E$5041='Analítico Cx.'!$B86),-('Diário 8º PA'!$O$4:$O$5041=F$1),('Diário 8º PA'!$F$4:$F$5041))+SUMPRODUCT(-('Diário 9º PA'!$E$4:$E$5236='Analítico Cx.'!$B86),-('Diário 9º PA'!$O$4:$O$5236=F$1),('Diário 9º PA'!$F$4:$F$5236))+SUMPRODUCT(-('Diário 10º PA'!$E$4:$E$5221='Analítico Cx.'!$B86),-('Diário 10º PA'!$N$4:$N$5221=F$1),('Diário 10º PA'!$F$4:$F$5221))</f>
        <v>34656.15</v>
      </c>
      <c r="G86" s="187">
        <f>SUMPRODUCT(-('Diário 7º PA'!$E$4:$E$5383='Analítico Cx.'!$B86),-('Diário 7º PA'!$O$4:$O$5383=G$1),('Diário 7º PA'!$F$4:$F$5383))+SUMPRODUCT(-('Diário 8º PA'!$E$4:$E$5041='Analítico Cx.'!$B86),-('Diário 8º PA'!$O$4:$O$5041=G$1),('Diário 8º PA'!$F$4:$F$5041))+SUMPRODUCT(-('Diário 9º PA'!$E$4:$E$5236='Analítico Cx.'!$B86),-('Diário 9º PA'!$O$4:$O$5236=G$1),('Diário 9º PA'!$F$4:$F$5236))+SUMPRODUCT(-('Diário 10º PA'!$E$4:$E$5221='Analítico Cx.'!$B86),-('Diário 10º PA'!$N$4:$N$5221=G$1),('Diário 10º PA'!$F$4:$F$5221))</f>
        <v>5196</v>
      </c>
      <c r="H86" s="187">
        <f>SUMPRODUCT(-('Diário 7º PA'!$E$4:$E$5383='Analítico Cx.'!$B86),-('Diário 7º PA'!$O$4:$O$5383=H$1),('Diário 7º PA'!$F$4:$F$5383))+SUMPRODUCT(-('Diário 8º PA'!$E$4:$E$5041='Analítico Cx.'!$B86),-('Diário 8º PA'!$O$4:$O$5041=H$1),('Diário 8º PA'!$F$4:$F$5041))+SUMPRODUCT(-('Diário 9º PA'!$E$4:$E$5236='Analítico Cx.'!$B86),-('Diário 9º PA'!$O$4:$O$5236=H$1),('Diário 9º PA'!$F$4:$F$5236))+SUMPRODUCT(-('Diário 10º PA'!$E$4:$E$5221='Analítico Cx.'!$B86),-('Diário 10º PA'!$N$4:$N$5221=H$1),('Diário 10º PA'!$F$4:$F$5221))</f>
        <v>9038.83</v>
      </c>
      <c r="I86" s="187">
        <f>SUMPRODUCT(-('Diário 7º PA'!$E$4:$E$5383='Analítico Cx.'!$B86),-('Diário 7º PA'!$O$4:$O$5383=I$1),('Diário 7º PA'!$F$4:$F$5383))+SUMPRODUCT(-('Diário 8º PA'!$E$4:$E$5041='Analítico Cx.'!$B86),-('Diário 8º PA'!$O$4:$O$5041=I$1),('Diário 8º PA'!$F$4:$F$5041))+SUMPRODUCT(-('Diário 9º PA'!$E$4:$E$5236='Analítico Cx.'!$B86),-('Diário 9º PA'!$O$4:$O$5236=I$1),('Diário 9º PA'!$F$4:$F$5236))+SUMPRODUCT(-('Diário 10º PA'!$E$4:$E$5221='Analítico Cx.'!$B86),-('Diário 10º PA'!$N$4:$N$5221=I$1),('Diário 10º PA'!$F$4:$F$5221))</f>
        <v>4615.8999999999996</v>
      </c>
      <c r="J86" s="187">
        <f>SUMPRODUCT(-('Diário 7º PA'!$E$4:$E$5383='Analítico Cx.'!$B86),-('Diário 7º PA'!$O$4:$O$5383=J$1),('Diário 7º PA'!$F$4:$F$5383))+SUMPRODUCT(-('Diário 8º PA'!$E$4:$E$5041='Analítico Cx.'!$B86),-('Diário 8º PA'!$O$4:$O$5041=J$1),('Diário 8º PA'!$F$4:$F$5041))+SUMPRODUCT(-('Diário 9º PA'!$E$4:$E$5236='Analítico Cx.'!$B86),-('Diário 9º PA'!$O$4:$O$5236=J$1),('Diário 9º PA'!$F$4:$F$5236))+SUMPRODUCT(-('Diário 10º PA'!$E$4:$E$5221='Analítico Cx.'!$B86),-('Diário 10º PA'!$N$4:$N$5221=J$1),('Diário 10º PA'!$F$4:$F$5221))</f>
        <v>3250</v>
      </c>
      <c r="K86" s="187">
        <f>SUMPRODUCT(-('Diário 7º PA'!$E$4:$E$5383='Analítico Cx.'!$B86),-('Diário 7º PA'!$O$4:$O$5383=K$1),('Diário 7º PA'!$F$4:$F$5383))+SUMPRODUCT(-('Diário 8º PA'!$E$4:$E$5041='Analítico Cx.'!$B86),-('Diário 8º PA'!$O$4:$O$5041=K$1),('Diário 8º PA'!$F$4:$F$5041))+SUMPRODUCT(-('Diário 9º PA'!$E$4:$E$5236='Analítico Cx.'!$B86),-('Diário 9º PA'!$O$4:$O$5236=K$1),('Diário 9º PA'!$F$4:$F$5236))+SUMPRODUCT(-('Diário 10º PA'!$E$4:$E$5221='Analítico Cx.'!$B86),-('Diário 10º PA'!$N$4:$N$5221=K$1),('Diário 10º PA'!$F$4:$F$5221))</f>
        <v>1380</v>
      </c>
      <c r="L86" s="187">
        <f>SUMPRODUCT(-('Diário 7º PA'!$E$4:$E$5383='Analítico Cx.'!$B86),-('Diário 7º PA'!$O$4:$O$5383=L$1),('Diário 7º PA'!$F$4:$F$5383))+SUMPRODUCT(-('Diário 8º PA'!$E$4:$E$5041='Analítico Cx.'!$B86),-('Diário 8º PA'!$O$4:$O$5041=L$1),('Diário 8º PA'!$F$4:$F$5041))+SUMPRODUCT(-('Diário 9º PA'!$E$4:$E$5236='Analítico Cx.'!$B86),-('Diário 9º PA'!$O$4:$O$5236=L$1),('Diário 9º PA'!$F$4:$F$5236))+SUMPRODUCT(-('Diário 10º PA'!$E$4:$E$5221='Analítico Cx.'!$B86),-('Diário 10º PA'!$N$4:$N$5221=L$1),('Diário 10º PA'!$F$4:$F$5221))</f>
        <v>7304.5999999999995</v>
      </c>
      <c r="M86" s="187">
        <f>SUMPRODUCT(-('Diário 7º PA'!$E$4:$E$5383='Analítico Cx.'!$B86),-('Diário 7º PA'!$O$4:$O$5383=M$1),('Diário 7º PA'!$F$4:$F$5383))+SUMPRODUCT(-('Diário 8º PA'!$E$4:$E$5041='Analítico Cx.'!$B86),-('Diário 8º PA'!$O$4:$O$5041=M$1),('Diário 8º PA'!$F$4:$F$5041))+SUMPRODUCT(-('Diário 9º PA'!$E$4:$E$5236='Analítico Cx.'!$B86),-('Diário 9º PA'!$O$4:$O$5236=M$1),('Diário 9º PA'!$F$4:$F$5236))+SUMPRODUCT(-('Diário 10º PA'!$E$4:$E$5221='Analítico Cx.'!$B86),-('Diário 10º PA'!$N$4:$N$5221=M$1),('Diário 10º PA'!$F$4:$F$5221))</f>
        <v>1250</v>
      </c>
      <c r="N86" s="187">
        <f>SUMPRODUCT(-('Diário 7º PA'!$E$4:$E$5383='Analítico Cx.'!$B86),-('Diário 7º PA'!$O$4:$O$5383=N$1),('Diário 7º PA'!$F$4:$F$5383))+SUMPRODUCT(-('Diário 8º PA'!$E$4:$E$5041='Analítico Cx.'!$B86),-('Diário 8º PA'!$O$4:$O$5041=N$1),('Diário 8º PA'!$F$4:$F$5041))+SUMPRODUCT(-('Diário 9º PA'!$E$4:$E$5236='Analítico Cx.'!$B86),-('Diário 9º PA'!$O$4:$O$5236=N$1),('Diário 9º PA'!$F$4:$F$5236))+SUMPRODUCT(-('Diário 10º PA'!$E$4:$E$5221='Analítico Cx.'!$B86),-('Diário 10º PA'!$N$4:$N$5221=N$1),('Diário 10º PA'!$F$4:$F$5221))</f>
        <v>8047.2999999999993</v>
      </c>
      <c r="O86" s="188">
        <f t="shared" si="17"/>
        <v>170288.66999999998</v>
      </c>
      <c r="P86" s="172">
        <f t="shared" si="16"/>
        <v>2.279018665741601E-3</v>
      </c>
    </row>
    <row r="87" spans="1:16" ht="23.25" customHeight="1" x14ac:dyDescent="0.2">
      <c r="A87" s="63" t="s">
        <v>143</v>
      </c>
      <c r="B87" s="107" t="s">
        <v>80</v>
      </c>
      <c r="C87" s="187">
        <f>SUMPRODUCT(-('Diário 7º PA'!$E$4:$E$5383='Analítico Cx.'!$B87),-('Diário 7º PA'!$O$4:$O$5383=C$1),('Diário 7º PA'!$F$4:$F$5383))+SUMPRODUCT(-('Diário 8º PA'!$E$4:$E$5041='Analítico Cx.'!$B87),-('Diário 8º PA'!$O$4:$O$5041=C$1),('Diário 8º PA'!$F$4:$F$5041))+SUMPRODUCT(-('Diário 9º PA'!$E$4:$E$5236='Analítico Cx.'!$B87),-('Diário 9º PA'!$O$4:$O$5236=C$1),('Diário 9º PA'!$F$4:$F$5236))+SUMPRODUCT(-('Diário 10º PA'!$E$4:$E$5221='Analítico Cx.'!$B87),-('Diário 10º PA'!$N$4:$N$5221=C$1),('Diário 10º PA'!$F$4:$F$5221))</f>
        <v>1188.6000000000001</v>
      </c>
      <c r="D87" s="187">
        <f>SUMPRODUCT(-('Diário 7º PA'!$E$4:$E$5383='Analítico Cx.'!$B87),-('Diário 7º PA'!$O$4:$O$5383=D$1),('Diário 7º PA'!$F$4:$F$5383))+SUMPRODUCT(-('Diário 8º PA'!$E$4:$E$5041='Analítico Cx.'!$B87),-('Diário 8º PA'!$O$4:$O$5041=D$1),('Diário 8º PA'!$F$4:$F$5041))+SUMPRODUCT(-('Diário 9º PA'!$E$4:$E$5236='Analítico Cx.'!$B87),-('Diário 9º PA'!$O$4:$O$5236=D$1),('Diário 9º PA'!$F$4:$F$5236))+SUMPRODUCT(-('Diário 10º PA'!$E$4:$E$5221='Analítico Cx.'!$B87),-('Diário 10º PA'!$N$4:$N$5221=D$1),('Diário 10º PA'!$F$4:$F$5221))</f>
        <v>6885.2</v>
      </c>
      <c r="E87" s="187">
        <f>SUMPRODUCT(-('Diário 7º PA'!$E$4:$E$5383='Analítico Cx.'!$B87),-('Diário 7º PA'!$O$4:$O$5383=E$1),('Diário 7º PA'!$F$4:$F$5383))+SUMPRODUCT(-('Diário 8º PA'!$E$4:$E$5041='Analítico Cx.'!$B87),-('Diário 8º PA'!$O$4:$O$5041=E$1),('Diário 8º PA'!$F$4:$F$5041))+SUMPRODUCT(-('Diário 9º PA'!$E$4:$E$5236='Analítico Cx.'!$B87),-('Diário 9º PA'!$O$4:$O$5236=E$1),('Diário 9º PA'!$F$4:$F$5236))+SUMPRODUCT(-('Diário 10º PA'!$E$4:$E$5221='Analítico Cx.'!$B87),-('Diário 10º PA'!$N$4:$N$5221=E$1),('Diário 10º PA'!$F$4:$F$5221))</f>
        <v>123408.54999999999</v>
      </c>
      <c r="F87" s="187">
        <f>SUMPRODUCT(-('Diário 7º PA'!$E$4:$E$5383='Analítico Cx.'!$B87),-('Diário 7º PA'!$O$4:$O$5383=F$1),('Diário 7º PA'!$F$4:$F$5383))+SUMPRODUCT(-('Diário 8º PA'!$E$4:$E$5041='Analítico Cx.'!$B87),-('Diário 8º PA'!$O$4:$O$5041=F$1),('Diário 8º PA'!$F$4:$F$5041))+SUMPRODUCT(-('Diário 9º PA'!$E$4:$E$5236='Analítico Cx.'!$B87),-('Diário 9º PA'!$O$4:$O$5236=F$1),('Diário 9º PA'!$F$4:$F$5236))+SUMPRODUCT(-('Diário 10º PA'!$E$4:$E$5221='Analítico Cx.'!$B87),-('Diário 10º PA'!$N$4:$N$5221=F$1),('Diário 10º PA'!$F$4:$F$5221))</f>
        <v>1385.4</v>
      </c>
      <c r="G87" s="187">
        <f>SUMPRODUCT(-('Diário 7º PA'!$E$4:$E$5383='Analítico Cx.'!$B87),-('Diário 7º PA'!$O$4:$O$5383=G$1),('Diário 7º PA'!$F$4:$F$5383))+SUMPRODUCT(-('Diário 8º PA'!$E$4:$E$5041='Analítico Cx.'!$B87),-('Diário 8º PA'!$O$4:$O$5041=G$1),('Diário 8º PA'!$F$4:$F$5041))+SUMPRODUCT(-('Diário 9º PA'!$E$4:$E$5236='Analítico Cx.'!$B87),-('Diário 9º PA'!$O$4:$O$5236=G$1),('Diário 9º PA'!$F$4:$F$5236))+SUMPRODUCT(-('Diário 10º PA'!$E$4:$E$5221='Analítico Cx.'!$B87),-('Diário 10º PA'!$N$4:$N$5221=G$1),('Diário 10º PA'!$F$4:$F$5221))</f>
        <v>10746.8</v>
      </c>
      <c r="H87" s="187">
        <f>SUMPRODUCT(-('Diário 7º PA'!$E$4:$E$5383='Analítico Cx.'!$B87),-('Diário 7º PA'!$O$4:$O$5383=H$1),('Diário 7º PA'!$F$4:$F$5383))+SUMPRODUCT(-('Diário 8º PA'!$E$4:$E$5041='Analítico Cx.'!$B87),-('Diário 8º PA'!$O$4:$O$5041=H$1),('Diário 8º PA'!$F$4:$F$5041))+SUMPRODUCT(-('Diário 9º PA'!$E$4:$E$5236='Analítico Cx.'!$B87),-('Diário 9º PA'!$O$4:$O$5236=H$1),('Diário 9º PA'!$F$4:$F$5236))+SUMPRODUCT(-('Diário 10º PA'!$E$4:$E$5221='Analítico Cx.'!$B87),-('Diário 10º PA'!$N$4:$N$5221=H$1),('Diário 10º PA'!$F$4:$F$5221))</f>
        <v>288.5</v>
      </c>
      <c r="I87" s="187">
        <f>SUMPRODUCT(-('Diário 7º PA'!$E$4:$E$5383='Analítico Cx.'!$B87),-('Diário 7º PA'!$O$4:$O$5383=I$1),('Diário 7º PA'!$F$4:$F$5383))+SUMPRODUCT(-('Diário 8º PA'!$E$4:$E$5041='Analítico Cx.'!$B87),-('Diário 8º PA'!$O$4:$O$5041=I$1),('Diário 8º PA'!$F$4:$F$5041))+SUMPRODUCT(-('Diário 9º PA'!$E$4:$E$5236='Analítico Cx.'!$B87),-('Diário 9º PA'!$O$4:$O$5236=I$1),('Diário 9º PA'!$F$4:$F$5236))+SUMPRODUCT(-('Diário 10º PA'!$E$4:$E$5221='Analítico Cx.'!$B87),-('Diário 10º PA'!$N$4:$N$5221=I$1),('Diário 10º PA'!$F$4:$F$5221))</f>
        <v>99450.240000000005</v>
      </c>
      <c r="J87" s="187">
        <f>SUMPRODUCT(-('Diário 7º PA'!$E$4:$E$5383='Analítico Cx.'!$B87),-('Diário 7º PA'!$O$4:$O$5383=J$1),('Diário 7º PA'!$F$4:$F$5383))+SUMPRODUCT(-('Diário 8º PA'!$E$4:$E$5041='Analítico Cx.'!$B87),-('Diário 8º PA'!$O$4:$O$5041=J$1),('Diário 8º PA'!$F$4:$F$5041))+SUMPRODUCT(-('Diário 9º PA'!$E$4:$E$5236='Analítico Cx.'!$B87),-('Diário 9º PA'!$O$4:$O$5236=J$1),('Diário 9º PA'!$F$4:$F$5236))+SUMPRODUCT(-('Diário 10º PA'!$E$4:$E$5221='Analítico Cx.'!$B87),-('Diário 10º PA'!$N$4:$N$5221=J$1),('Diário 10º PA'!$F$4:$F$5221))</f>
        <v>11402.1</v>
      </c>
      <c r="K87" s="187">
        <f>SUMPRODUCT(-('Diário 7º PA'!$E$4:$E$5383='Analítico Cx.'!$B87),-('Diário 7º PA'!$O$4:$O$5383=K$1),('Diário 7º PA'!$F$4:$F$5383))+SUMPRODUCT(-('Diário 8º PA'!$E$4:$E$5041='Analítico Cx.'!$B87),-('Diário 8º PA'!$O$4:$O$5041=K$1),('Diário 8º PA'!$F$4:$F$5041))+SUMPRODUCT(-('Diário 9º PA'!$E$4:$E$5236='Analítico Cx.'!$B87),-('Diário 9º PA'!$O$4:$O$5236=K$1),('Diário 9º PA'!$F$4:$F$5236))+SUMPRODUCT(-('Diário 10º PA'!$E$4:$E$5221='Analítico Cx.'!$B87),-('Diário 10º PA'!$N$4:$N$5221=K$1),('Diário 10º PA'!$F$4:$F$5221))</f>
        <v>8748.75</v>
      </c>
      <c r="L87" s="187">
        <f>SUMPRODUCT(-('Diário 7º PA'!$E$4:$E$5383='Analítico Cx.'!$B87),-('Diário 7º PA'!$O$4:$O$5383=L$1),('Diário 7º PA'!$F$4:$F$5383))+SUMPRODUCT(-('Diário 8º PA'!$E$4:$E$5041='Analítico Cx.'!$B87),-('Diário 8º PA'!$O$4:$O$5041=L$1),('Diário 8º PA'!$F$4:$F$5041))+SUMPRODUCT(-('Diário 9º PA'!$E$4:$E$5236='Analítico Cx.'!$B87),-('Diário 9º PA'!$O$4:$O$5236=L$1),('Diário 9º PA'!$F$4:$F$5236))+SUMPRODUCT(-('Diário 10º PA'!$E$4:$E$5221='Analítico Cx.'!$B87),-('Diário 10º PA'!$N$4:$N$5221=L$1),('Diário 10º PA'!$F$4:$F$5221))</f>
        <v>1215</v>
      </c>
      <c r="M87" s="187">
        <f>SUMPRODUCT(-('Diário 7º PA'!$E$4:$E$5383='Analítico Cx.'!$B87),-('Diário 7º PA'!$O$4:$O$5383=M$1),('Diário 7º PA'!$F$4:$F$5383))+SUMPRODUCT(-('Diário 8º PA'!$E$4:$E$5041='Analítico Cx.'!$B87),-('Diário 8º PA'!$O$4:$O$5041=M$1),('Diário 8º PA'!$F$4:$F$5041))+SUMPRODUCT(-('Diário 9º PA'!$E$4:$E$5236='Analítico Cx.'!$B87),-('Diário 9º PA'!$O$4:$O$5236=M$1),('Diário 9º PA'!$F$4:$F$5236))+SUMPRODUCT(-('Diário 10º PA'!$E$4:$E$5221='Analítico Cx.'!$B87),-('Diário 10º PA'!$N$4:$N$5221=M$1),('Diário 10º PA'!$F$4:$F$5221))</f>
        <v>2836.08</v>
      </c>
      <c r="N87" s="187">
        <f>SUMPRODUCT(-('Diário 7º PA'!$E$4:$E$5383='Analítico Cx.'!$B87),-('Diário 7º PA'!$O$4:$O$5383=N$1),('Diário 7º PA'!$F$4:$F$5383))+SUMPRODUCT(-('Diário 8º PA'!$E$4:$E$5041='Analítico Cx.'!$B87),-('Diário 8º PA'!$O$4:$O$5041=N$1),('Diário 8º PA'!$F$4:$F$5041))+SUMPRODUCT(-('Diário 9º PA'!$E$4:$E$5236='Analítico Cx.'!$B87),-('Diário 9º PA'!$O$4:$O$5236=N$1),('Diário 9º PA'!$F$4:$F$5236))+SUMPRODUCT(-('Diário 10º PA'!$E$4:$E$5221='Analítico Cx.'!$B87),-('Diário 10º PA'!$N$4:$N$5221=N$1),('Diário 10º PA'!$F$4:$F$5221))</f>
        <v>12911.900000000001</v>
      </c>
      <c r="O87" s="188">
        <f t="shared" si="17"/>
        <v>280467.12000000005</v>
      </c>
      <c r="P87" s="172">
        <f t="shared" si="16"/>
        <v>3.7535662331897343E-3</v>
      </c>
    </row>
    <row r="88" spans="1:16" ht="23.25" customHeight="1" x14ac:dyDescent="0.2">
      <c r="A88" s="63" t="s">
        <v>144</v>
      </c>
      <c r="B88" s="107" t="s">
        <v>184</v>
      </c>
      <c r="C88" s="187">
        <f>SUMPRODUCT(-('Diário 7º PA'!$E$4:$E$5383='Analítico Cx.'!$B88),-('Diário 7º PA'!$O$4:$O$5383=C$1),('Diário 7º PA'!$F$4:$F$5383))+SUMPRODUCT(-('Diário 8º PA'!$E$4:$E$5041='Analítico Cx.'!$B88),-('Diário 8º PA'!$O$4:$O$5041=C$1),('Diário 8º PA'!$F$4:$F$5041))+SUMPRODUCT(-('Diário 9º PA'!$E$4:$E$5236='Analítico Cx.'!$B88),-('Diário 9º PA'!$O$4:$O$5236=C$1),('Diário 9º PA'!$F$4:$F$5236))+SUMPRODUCT(-('Diário 10º PA'!$E$4:$E$5221='Analítico Cx.'!$B88),-('Diário 10º PA'!$N$4:$N$5221=C$1),('Diário 10º PA'!$F$4:$F$5221))</f>
        <v>0</v>
      </c>
      <c r="D88" s="187">
        <f>SUMPRODUCT(-('Diário 7º PA'!$E$4:$E$5383='Analítico Cx.'!$B88),-('Diário 7º PA'!$O$4:$O$5383=D$1),('Diário 7º PA'!$F$4:$F$5383))+SUMPRODUCT(-('Diário 8º PA'!$E$4:$E$5041='Analítico Cx.'!$B88),-('Diário 8º PA'!$O$4:$O$5041=D$1),('Diário 8º PA'!$F$4:$F$5041))+SUMPRODUCT(-('Diário 9º PA'!$E$4:$E$5236='Analítico Cx.'!$B88),-('Diário 9º PA'!$O$4:$O$5236=D$1),('Diário 9º PA'!$F$4:$F$5236))+SUMPRODUCT(-('Diário 10º PA'!$E$4:$E$5221='Analítico Cx.'!$B88),-('Diário 10º PA'!$N$4:$N$5221=D$1),('Diário 10º PA'!$F$4:$F$5221))</f>
        <v>0</v>
      </c>
      <c r="E88" s="187">
        <f>SUMPRODUCT(-('Diário 7º PA'!$E$4:$E$5383='Analítico Cx.'!$B88),-('Diário 7º PA'!$O$4:$O$5383=E$1),('Diário 7º PA'!$F$4:$F$5383))+SUMPRODUCT(-('Diário 8º PA'!$E$4:$E$5041='Analítico Cx.'!$B88),-('Diário 8º PA'!$O$4:$O$5041=E$1),('Diário 8º PA'!$F$4:$F$5041))+SUMPRODUCT(-('Diário 9º PA'!$E$4:$E$5236='Analítico Cx.'!$B88),-('Diário 9º PA'!$O$4:$O$5236=E$1),('Diário 9º PA'!$F$4:$F$5236))+SUMPRODUCT(-('Diário 10º PA'!$E$4:$E$5221='Analítico Cx.'!$B88),-('Diário 10º PA'!$N$4:$N$5221=E$1),('Diário 10º PA'!$F$4:$F$5221))</f>
        <v>0</v>
      </c>
      <c r="F88" s="187">
        <f>SUMPRODUCT(-('Diário 7º PA'!$E$4:$E$5383='Analítico Cx.'!$B88),-('Diário 7º PA'!$O$4:$O$5383=F$1),('Diário 7º PA'!$F$4:$F$5383))+SUMPRODUCT(-('Diário 8º PA'!$E$4:$E$5041='Analítico Cx.'!$B88),-('Diário 8º PA'!$O$4:$O$5041=F$1),('Diário 8º PA'!$F$4:$F$5041))+SUMPRODUCT(-('Diário 9º PA'!$E$4:$E$5236='Analítico Cx.'!$B88),-('Diário 9º PA'!$O$4:$O$5236=F$1),('Diário 9º PA'!$F$4:$F$5236))+SUMPRODUCT(-('Diário 10º PA'!$E$4:$E$5221='Analítico Cx.'!$B88),-('Diário 10º PA'!$N$4:$N$5221=F$1),('Diário 10º PA'!$F$4:$F$5221))</f>
        <v>0</v>
      </c>
      <c r="G88" s="187">
        <f>SUMPRODUCT(-('Diário 7º PA'!$E$4:$E$5383='Analítico Cx.'!$B88),-('Diário 7º PA'!$O$4:$O$5383=G$1),('Diário 7º PA'!$F$4:$F$5383))+SUMPRODUCT(-('Diário 8º PA'!$E$4:$E$5041='Analítico Cx.'!$B88),-('Diário 8º PA'!$O$4:$O$5041=G$1),('Diário 8º PA'!$F$4:$F$5041))+SUMPRODUCT(-('Diário 9º PA'!$E$4:$E$5236='Analítico Cx.'!$B88),-('Diário 9º PA'!$O$4:$O$5236=G$1),('Diário 9º PA'!$F$4:$F$5236))+SUMPRODUCT(-('Diário 10º PA'!$E$4:$E$5221='Analítico Cx.'!$B88),-('Diário 10º PA'!$N$4:$N$5221=G$1),('Diário 10º PA'!$F$4:$F$5221))</f>
        <v>0</v>
      </c>
      <c r="H88" s="187">
        <f>SUMPRODUCT(-('Diário 7º PA'!$E$4:$E$5383='Analítico Cx.'!$B88),-('Diário 7º PA'!$O$4:$O$5383=H$1),('Diário 7º PA'!$F$4:$F$5383))+SUMPRODUCT(-('Diário 8º PA'!$E$4:$E$5041='Analítico Cx.'!$B88),-('Diário 8º PA'!$O$4:$O$5041=H$1),('Diário 8º PA'!$F$4:$F$5041))+SUMPRODUCT(-('Diário 9º PA'!$E$4:$E$5236='Analítico Cx.'!$B88),-('Diário 9º PA'!$O$4:$O$5236=H$1),('Diário 9º PA'!$F$4:$F$5236))+SUMPRODUCT(-('Diário 10º PA'!$E$4:$E$5221='Analítico Cx.'!$B88),-('Diário 10º PA'!$N$4:$N$5221=H$1),('Diário 10º PA'!$F$4:$F$5221))</f>
        <v>0</v>
      </c>
      <c r="I88" s="187">
        <f>SUMPRODUCT(-('Diário 7º PA'!$E$4:$E$5383='Analítico Cx.'!$B88),-('Diário 7º PA'!$O$4:$O$5383=I$1),('Diário 7º PA'!$F$4:$F$5383))+SUMPRODUCT(-('Diário 8º PA'!$E$4:$E$5041='Analítico Cx.'!$B88),-('Diário 8º PA'!$O$4:$O$5041=I$1),('Diário 8º PA'!$F$4:$F$5041))+SUMPRODUCT(-('Diário 9º PA'!$E$4:$E$5236='Analítico Cx.'!$B88),-('Diário 9º PA'!$O$4:$O$5236=I$1),('Diário 9º PA'!$F$4:$F$5236))+SUMPRODUCT(-('Diário 10º PA'!$E$4:$E$5221='Analítico Cx.'!$B88),-('Diário 10º PA'!$N$4:$N$5221=I$1),('Diário 10º PA'!$F$4:$F$5221))</f>
        <v>0</v>
      </c>
      <c r="J88" s="187">
        <f>SUMPRODUCT(-('Diário 7º PA'!$E$4:$E$5383='Analítico Cx.'!$B88),-('Diário 7º PA'!$O$4:$O$5383=J$1),('Diário 7º PA'!$F$4:$F$5383))+SUMPRODUCT(-('Diário 8º PA'!$E$4:$E$5041='Analítico Cx.'!$B88),-('Diário 8º PA'!$O$4:$O$5041=J$1),('Diário 8º PA'!$F$4:$F$5041))+SUMPRODUCT(-('Diário 9º PA'!$E$4:$E$5236='Analítico Cx.'!$B88),-('Diário 9º PA'!$O$4:$O$5236=J$1),('Diário 9º PA'!$F$4:$F$5236))+SUMPRODUCT(-('Diário 10º PA'!$E$4:$E$5221='Analítico Cx.'!$B88),-('Diário 10º PA'!$N$4:$N$5221=J$1),('Diário 10º PA'!$F$4:$F$5221))</f>
        <v>0</v>
      </c>
      <c r="K88" s="187">
        <f>SUMPRODUCT(-('Diário 7º PA'!$E$4:$E$5383='Analítico Cx.'!$B88),-('Diário 7º PA'!$O$4:$O$5383=K$1),('Diário 7º PA'!$F$4:$F$5383))+SUMPRODUCT(-('Diário 8º PA'!$E$4:$E$5041='Analítico Cx.'!$B88),-('Diário 8º PA'!$O$4:$O$5041=K$1),('Diário 8º PA'!$F$4:$F$5041))+SUMPRODUCT(-('Diário 9º PA'!$E$4:$E$5236='Analítico Cx.'!$B88),-('Diário 9º PA'!$O$4:$O$5236=K$1),('Diário 9º PA'!$F$4:$F$5236))+SUMPRODUCT(-('Diário 10º PA'!$E$4:$E$5221='Analítico Cx.'!$B88),-('Diário 10º PA'!$N$4:$N$5221=K$1),('Diário 10º PA'!$F$4:$F$5221))</f>
        <v>0</v>
      </c>
      <c r="L88" s="187">
        <f>SUMPRODUCT(-('Diário 7º PA'!$E$4:$E$5383='Analítico Cx.'!$B88),-('Diário 7º PA'!$O$4:$O$5383=L$1),('Diário 7º PA'!$F$4:$F$5383))+SUMPRODUCT(-('Diário 8º PA'!$E$4:$E$5041='Analítico Cx.'!$B88),-('Diário 8º PA'!$O$4:$O$5041=L$1),('Diário 8º PA'!$F$4:$F$5041))+SUMPRODUCT(-('Diário 9º PA'!$E$4:$E$5236='Analítico Cx.'!$B88),-('Diário 9º PA'!$O$4:$O$5236=L$1),('Diário 9º PA'!$F$4:$F$5236))+SUMPRODUCT(-('Diário 10º PA'!$E$4:$E$5221='Analítico Cx.'!$B88),-('Diário 10º PA'!$N$4:$N$5221=L$1),('Diário 10º PA'!$F$4:$F$5221))</f>
        <v>0</v>
      </c>
      <c r="M88" s="187">
        <f>SUMPRODUCT(-('Diário 7º PA'!$E$4:$E$5383='Analítico Cx.'!$B88),-('Diário 7º PA'!$O$4:$O$5383=M$1),('Diário 7º PA'!$F$4:$F$5383))+SUMPRODUCT(-('Diário 8º PA'!$E$4:$E$5041='Analítico Cx.'!$B88),-('Diário 8º PA'!$O$4:$O$5041=M$1),('Diário 8º PA'!$F$4:$F$5041))+SUMPRODUCT(-('Diário 9º PA'!$E$4:$E$5236='Analítico Cx.'!$B88),-('Diário 9º PA'!$O$4:$O$5236=M$1),('Diário 9º PA'!$F$4:$F$5236))+SUMPRODUCT(-('Diário 10º PA'!$E$4:$E$5221='Analítico Cx.'!$B88),-('Diário 10º PA'!$N$4:$N$5221=M$1),('Diário 10º PA'!$F$4:$F$5221))</f>
        <v>0</v>
      </c>
      <c r="N88" s="187">
        <f>SUMPRODUCT(-('Diário 7º PA'!$E$4:$E$5383='Analítico Cx.'!$B88),-('Diário 7º PA'!$O$4:$O$5383=N$1),('Diário 7º PA'!$F$4:$F$5383))+SUMPRODUCT(-('Diário 8º PA'!$E$4:$E$5041='Analítico Cx.'!$B88),-('Diário 8º PA'!$O$4:$O$5041=N$1),('Diário 8º PA'!$F$4:$F$5041))+SUMPRODUCT(-('Diário 9º PA'!$E$4:$E$5236='Analítico Cx.'!$B88),-('Diário 9º PA'!$O$4:$O$5236=N$1),('Diário 9º PA'!$F$4:$F$5236))+SUMPRODUCT(-('Diário 10º PA'!$E$4:$E$5221='Analítico Cx.'!$B88),-('Diário 10º PA'!$N$4:$N$5221=N$1),('Diário 10º PA'!$F$4:$F$5221))</f>
        <v>0</v>
      </c>
      <c r="O88" s="188">
        <f t="shared" si="17"/>
        <v>0</v>
      </c>
      <c r="P88" s="172">
        <f t="shared" si="16"/>
        <v>0</v>
      </c>
    </row>
    <row r="89" spans="1:16" ht="23.25" customHeight="1" x14ac:dyDescent="0.2">
      <c r="A89" s="63" t="s">
        <v>145</v>
      </c>
      <c r="B89" s="107" t="s">
        <v>88</v>
      </c>
      <c r="C89" s="187">
        <f>SUMPRODUCT(-('Diário 7º PA'!$E$4:$E$5383='Analítico Cx.'!$B89),-('Diário 7º PA'!$O$4:$O$5383=C$1),('Diário 7º PA'!$F$4:$F$5383))+SUMPRODUCT(-('Diário 8º PA'!$E$4:$E$5041='Analítico Cx.'!$B89),-('Diário 8º PA'!$O$4:$O$5041=C$1),('Diário 8º PA'!$F$4:$F$5041))+SUMPRODUCT(-('Diário 9º PA'!$E$4:$E$5236='Analítico Cx.'!$B89),-('Diário 9º PA'!$O$4:$O$5236=C$1),('Diário 9º PA'!$F$4:$F$5236))+SUMPRODUCT(-('Diário 10º PA'!$E$4:$E$5221='Analítico Cx.'!$B89),-('Diário 10º PA'!$N$4:$N$5221=C$1),('Diário 10º PA'!$F$4:$F$5221))</f>
        <v>0</v>
      </c>
      <c r="D89" s="187">
        <f>SUMPRODUCT(-('Diário 7º PA'!$E$4:$E$5383='Analítico Cx.'!$B89),-('Diário 7º PA'!$O$4:$O$5383=D$1),('Diário 7º PA'!$F$4:$F$5383))+SUMPRODUCT(-('Diário 8º PA'!$E$4:$E$5041='Analítico Cx.'!$B89),-('Diário 8º PA'!$O$4:$O$5041=D$1),('Diário 8º PA'!$F$4:$F$5041))+SUMPRODUCT(-('Diário 9º PA'!$E$4:$E$5236='Analítico Cx.'!$B89),-('Diário 9º PA'!$O$4:$O$5236=D$1),('Diário 9º PA'!$F$4:$F$5236))+SUMPRODUCT(-('Diário 10º PA'!$E$4:$E$5221='Analítico Cx.'!$B89),-('Diário 10º PA'!$N$4:$N$5221=D$1),('Diário 10º PA'!$F$4:$F$5221))</f>
        <v>0</v>
      </c>
      <c r="E89" s="187">
        <f>SUMPRODUCT(-('Diário 7º PA'!$E$4:$E$5383='Analítico Cx.'!$B89),-('Diário 7º PA'!$O$4:$O$5383=E$1),('Diário 7º PA'!$F$4:$F$5383))+SUMPRODUCT(-('Diário 8º PA'!$E$4:$E$5041='Analítico Cx.'!$B89),-('Diário 8º PA'!$O$4:$O$5041=E$1),('Diário 8º PA'!$F$4:$F$5041))+SUMPRODUCT(-('Diário 9º PA'!$E$4:$E$5236='Analítico Cx.'!$B89),-('Diário 9º PA'!$O$4:$O$5236=E$1),('Diário 9º PA'!$F$4:$F$5236))+SUMPRODUCT(-('Diário 10º PA'!$E$4:$E$5221='Analítico Cx.'!$B89),-('Diário 10º PA'!$N$4:$N$5221=E$1),('Diário 10º PA'!$F$4:$F$5221))</f>
        <v>0</v>
      </c>
      <c r="F89" s="187">
        <f>SUMPRODUCT(-('Diário 7º PA'!$E$4:$E$5383='Analítico Cx.'!$B89),-('Diário 7º PA'!$O$4:$O$5383=F$1),('Diário 7º PA'!$F$4:$F$5383))+SUMPRODUCT(-('Diário 8º PA'!$E$4:$E$5041='Analítico Cx.'!$B89),-('Diário 8º PA'!$O$4:$O$5041=F$1),('Diário 8º PA'!$F$4:$F$5041))+SUMPRODUCT(-('Diário 9º PA'!$E$4:$E$5236='Analítico Cx.'!$B89),-('Diário 9º PA'!$O$4:$O$5236=F$1),('Diário 9º PA'!$F$4:$F$5236))+SUMPRODUCT(-('Diário 10º PA'!$E$4:$E$5221='Analítico Cx.'!$B89),-('Diário 10º PA'!$N$4:$N$5221=F$1),('Diário 10º PA'!$F$4:$F$5221))</f>
        <v>0</v>
      </c>
      <c r="G89" s="187">
        <f>SUMPRODUCT(-('Diário 7º PA'!$E$4:$E$5383='Analítico Cx.'!$B89),-('Diário 7º PA'!$O$4:$O$5383=G$1),('Diário 7º PA'!$F$4:$F$5383))+SUMPRODUCT(-('Diário 8º PA'!$E$4:$E$5041='Analítico Cx.'!$B89),-('Diário 8º PA'!$O$4:$O$5041=G$1),('Diário 8º PA'!$F$4:$F$5041))+SUMPRODUCT(-('Diário 9º PA'!$E$4:$E$5236='Analítico Cx.'!$B89),-('Diário 9º PA'!$O$4:$O$5236=G$1),('Diário 9º PA'!$F$4:$F$5236))+SUMPRODUCT(-('Diário 10º PA'!$E$4:$E$5221='Analítico Cx.'!$B89),-('Diário 10º PA'!$N$4:$N$5221=G$1),('Diário 10º PA'!$F$4:$F$5221))</f>
        <v>0</v>
      </c>
      <c r="H89" s="187">
        <f>SUMPRODUCT(-('Diário 7º PA'!$E$4:$E$5383='Analítico Cx.'!$B89),-('Diário 7º PA'!$O$4:$O$5383=H$1),('Diário 7º PA'!$F$4:$F$5383))+SUMPRODUCT(-('Diário 8º PA'!$E$4:$E$5041='Analítico Cx.'!$B89),-('Diário 8º PA'!$O$4:$O$5041=H$1),('Diário 8º PA'!$F$4:$F$5041))+SUMPRODUCT(-('Diário 9º PA'!$E$4:$E$5236='Analítico Cx.'!$B89),-('Diário 9º PA'!$O$4:$O$5236=H$1),('Diário 9º PA'!$F$4:$F$5236))+SUMPRODUCT(-('Diário 10º PA'!$E$4:$E$5221='Analítico Cx.'!$B89),-('Diário 10º PA'!$N$4:$N$5221=H$1),('Diário 10º PA'!$F$4:$F$5221))</f>
        <v>0</v>
      </c>
      <c r="I89" s="187">
        <f>SUMPRODUCT(-('Diário 7º PA'!$E$4:$E$5383='Analítico Cx.'!$B89),-('Diário 7º PA'!$O$4:$O$5383=I$1),('Diário 7º PA'!$F$4:$F$5383))+SUMPRODUCT(-('Diário 8º PA'!$E$4:$E$5041='Analítico Cx.'!$B89),-('Diário 8º PA'!$O$4:$O$5041=I$1),('Diário 8º PA'!$F$4:$F$5041))+SUMPRODUCT(-('Diário 9º PA'!$E$4:$E$5236='Analítico Cx.'!$B89),-('Diário 9º PA'!$O$4:$O$5236=I$1),('Diário 9º PA'!$F$4:$F$5236))+SUMPRODUCT(-('Diário 10º PA'!$E$4:$E$5221='Analítico Cx.'!$B89),-('Diário 10º PA'!$N$4:$N$5221=I$1),('Diário 10º PA'!$F$4:$F$5221))</f>
        <v>0</v>
      </c>
      <c r="J89" s="187">
        <f>SUMPRODUCT(-('Diário 7º PA'!$E$4:$E$5383='Analítico Cx.'!$B89),-('Diário 7º PA'!$O$4:$O$5383=J$1),('Diário 7º PA'!$F$4:$F$5383))+SUMPRODUCT(-('Diário 8º PA'!$E$4:$E$5041='Analítico Cx.'!$B89),-('Diário 8º PA'!$O$4:$O$5041=J$1),('Diário 8º PA'!$F$4:$F$5041))+SUMPRODUCT(-('Diário 9º PA'!$E$4:$E$5236='Analítico Cx.'!$B89),-('Diário 9º PA'!$O$4:$O$5236=J$1),('Diário 9º PA'!$F$4:$F$5236))+SUMPRODUCT(-('Diário 10º PA'!$E$4:$E$5221='Analítico Cx.'!$B89),-('Diário 10º PA'!$N$4:$N$5221=J$1),('Diário 10º PA'!$F$4:$F$5221))</f>
        <v>0</v>
      </c>
      <c r="K89" s="187">
        <f>SUMPRODUCT(-('Diário 7º PA'!$E$4:$E$5383='Analítico Cx.'!$B89),-('Diário 7º PA'!$O$4:$O$5383=K$1),('Diário 7º PA'!$F$4:$F$5383))+SUMPRODUCT(-('Diário 8º PA'!$E$4:$E$5041='Analítico Cx.'!$B89),-('Diário 8º PA'!$O$4:$O$5041=K$1),('Diário 8º PA'!$F$4:$F$5041))+SUMPRODUCT(-('Diário 9º PA'!$E$4:$E$5236='Analítico Cx.'!$B89),-('Diário 9º PA'!$O$4:$O$5236=K$1),('Diário 9º PA'!$F$4:$F$5236))+SUMPRODUCT(-('Diário 10º PA'!$E$4:$E$5221='Analítico Cx.'!$B89),-('Diário 10º PA'!$N$4:$N$5221=K$1),('Diário 10º PA'!$F$4:$F$5221))</f>
        <v>0</v>
      </c>
      <c r="L89" s="187">
        <f>SUMPRODUCT(-('Diário 7º PA'!$E$4:$E$5383='Analítico Cx.'!$B89),-('Diário 7º PA'!$O$4:$O$5383=L$1),('Diário 7º PA'!$F$4:$F$5383))+SUMPRODUCT(-('Diário 8º PA'!$E$4:$E$5041='Analítico Cx.'!$B89),-('Diário 8º PA'!$O$4:$O$5041=L$1),('Diário 8º PA'!$F$4:$F$5041))+SUMPRODUCT(-('Diário 9º PA'!$E$4:$E$5236='Analítico Cx.'!$B89),-('Diário 9º PA'!$O$4:$O$5236=L$1),('Diário 9º PA'!$F$4:$F$5236))+SUMPRODUCT(-('Diário 10º PA'!$E$4:$E$5221='Analítico Cx.'!$B89),-('Diário 10º PA'!$N$4:$N$5221=L$1),('Diário 10º PA'!$F$4:$F$5221))</f>
        <v>0</v>
      </c>
      <c r="M89" s="187">
        <f>SUMPRODUCT(-('Diário 7º PA'!$E$4:$E$5383='Analítico Cx.'!$B89),-('Diário 7º PA'!$O$4:$O$5383=M$1),('Diário 7º PA'!$F$4:$F$5383))+SUMPRODUCT(-('Diário 8º PA'!$E$4:$E$5041='Analítico Cx.'!$B89),-('Diário 8º PA'!$O$4:$O$5041=M$1),('Diário 8º PA'!$F$4:$F$5041))+SUMPRODUCT(-('Diário 9º PA'!$E$4:$E$5236='Analítico Cx.'!$B89),-('Diário 9º PA'!$O$4:$O$5236=M$1),('Diário 9º PA'!$F$4:$F$5236))+SUMPRODUCT(-('Diário 10º PA'!$E$4:$E$5221='Analítico Cx.'!$B89),-('Diário 10º PA'!$N$4:$N$5221=M$1),('Diário 10º PA'!$F$4:$F$5221))</f>
        <v>0</v>
      </c>
      <c r="N89" s="187">
        <f>SUMPRODUCT(-('Diário 7º PA'!$E$4:$E$5383='Analítico Cx.'!$B89),-('Diário 7º PA'!$O$4:$O$5383=N$1),('Diário 7º PA'!$F$4:$F$5383))+SUMPRODUCT(-('Diário 8º PA'!$E$4:$E$5041='Analítico Cx.'!$B89),-('Diário 8º PA'!$O$4:$O$5041=N$1),('Diário 8º PA'!$F$4:$F$5041))+SUMPRODUCT(-('Diário 9º PA'!$E$4:$E$5236='Analítico Cx.'!$B89),-('Diário 9º PA'!$O$4:$O$5236=N$1),('Diário 9º PA'!$F$4:$F$5236))+SUMPRODUCT(-('Diário 10º PA'!$E$4:$E$5221='Analítico Cx.'!$B89),-('Diário 10º PA'!$N$4:$N$5221=N$1),('Diário 10º PA'!$F$4:$F$5221))</f>
        <v>0</v>
      </c>
      <c r="O89" s="188">
        <f t="shared" si="17"/>
        <v>0</v>
      </c>
      <c r="P89" s="172">
        <f t="shared" si="16"/>
        <v>0</v>
      </c>
    </row>
    <row r="90" spans="1:16" ht="23.25" customHeight="1" x14ac:dyDescent="0.2">
      <c r="A90" s="63" t="s">
        <v>146</v>
      </c>
      <c r="B90" s="107" t="s">
        <v>84</v>
      </c>
      <c r="C90" s="187">
        <f>SUMPRODUCT(-('Diário 7º PA'!$E$4:$E$5383='Analítico Cx.'!$B90),-('Diário 7º PA'!$O$4:$O$5383=C$1),('Diário 7º PA'!$F$4:$F$5383))+SUMPRODUCT(-('Diário 8º PA'!$E$4:$E$5041='Analítico Cx.'!$B90),-('Diário 8º PA'!$O$4:$O$5041=C$1),('Diário 8º PA'!$F$4:$F$5041))+SUMPRODUCT(-('Diário 9º PA'!$E$4:$E$5236='Analítico Cx.'!$B90),-('Diário 9º PA'!$O$4:$O$5236=C$1),('Diário 9º PA'!$F$4:$F$5236))+SUMPRODUCT(-('Diário 10º PA'!$E$4:$E$5221='Analítico Cx.'!$B90),-('Diário 10º PA'!$N$4:$N$5221=C$1),('Diário 10º PA'!$F$4:$F$5221))</f>
        <v>0</v>
      </c>
      <c r="D90" s="187">
        <f>SUMPRODUCT(-('Diário 7º PA'!$E$4:$E$5383='Analítico Cx.'!$B90),-('Diário 7º PA'!$O$4:$O$5383=D$1),('Diário 7º PA'!$F$4:$F$5383))+SUMPRODUCT(-('Diário 8º PA'!$E$4:$E$5041='Analítico Cx.'!$B90),-('Diário 8º PA'!$O$4:$O$5041=D$1),('Diário 8º PA'!$F$4:$F$5041))+SUMPRODUCT(-('Diário 9º PA'!$E$4:$E$5236='Analítico Cx.'!$B90),-('Diário 9º PA'!$O$4:$O$5236=D$1),('Diário 9º PA'!$F$4:$F$5236))+SUMPRODUCT(-('Diário 10º PA'!$E$4:$E$5221='Analítico Cx.'!$B90),-('Diário 10º PA'!$N$4:$N$5221=D$1),('Diário 10º PA'!$F$4:$F$5221))</f>
        <v>0</v>
      </c>
      <c r="E90" s="187">
        <f>SUMPRODUCT(-('Diário 7º PA'!$E$4:$E$5383='Analítico Cx.'!$B90),-('Diário 7º PA'!$O$4:$O$5383=E$1),('Diário 7º PA'!$F$4:$F$5383))+SUMPRODUCT(-('Diário 8º PA'!$E$4:$E$5041='Analítico Cx.'!$B90),-('Diário 8º PA'!$O$4:$O$5041=E$1),('Diário 8º PA'!$F$4:$F$5041))+SUMPRODUCT(-('Diário 9º PA'!$E$4:$E$5236='Analítico Cx.'!$B90),-('Diário 9º PA'!$O$4:$O$5236=E$1),('Diário 9º PA'!$F$4:$F$5236))+SUMPRODUCT(-('Diário 10º PA'!$E$4:$E$5221='Analítico Cx.'!$B90),-('Diário 10º PA'!$N$4:$N$5221=E$1),('Diário 10º PA'!$F$4:$F$5221))</f>
        <v>0</v>
      </c>
      <c r="F90" s="187">
        <f>SUMPRODUCT(-('Diário 7º PA'!$E$4:$E$5383='Analítico Cx.'!$B90),-('Diário 7º PA'!$O$4:$O$5383=F$1),('Diário 7º PA'!$F$4:$F$5383))+SUMPRODUCT(-('Diário 8º PA'!$E$4:$E$5041='Analítico Cx.'!$B90),-('Diário 8º PA'!$O$4:$O$5041=F$1),('Diário 8º PA'!$F$4:$F$5041))+SUMPRODUCT(-('Diário 9º PA'!$E$4:$E$5236='Analítico Cx.'!$B90),-('Diário 9º PA'!$O$4:$O$5236=F$1),('Diário 9º PA'!$F$4:$F$5236))+SUMPRODUCT(-('Diário 10º PA'!$E$4:$E$5221='Analítico Cx.'!$B90),-('Diário 10º PA'!$N$4:$N$5221=F$1),('Diário 10º PA'!$F$4:$F$5221))</f>
        <v>0</v>
      </c>
      <c r="G90" s="187">
        <f>SUMPRODUCT(-('Diário 7º PA'!$E$4:$E$5383='Analítico Cx.'!$B90),-('Diário 7º PA'!$O$4:$O$5383=G$1),('Diário 7º PA'!$F$4:$F$5383))+SUMPRODUCT(-('Diário 8º PA'!$E$4:$E$5041='Analítico Cx.'!$B90),-('Diário 8º PA'!$O$4:$O$5041=G$1),('Diário 8º PA'!$F$4:$F$5041))+SUMPRODUCT(-('Diário 9º PA'!$E$4:$E$5236='Analítico Cx.'!$B90),-('Diário 9º PA'!$O$4:$O$5236=G$1),('Diário 9º PA'!$F$4:$F$5236))+SUMPRODUCT(-('Diário 10º PA'!$E$4:$E$5221='Analítico Cx.'!$B90),-('Diário 10º PA'!$N$4:$N$5221=G$1),('Diário 10º PA'!$F$4:$F$5221))</f>
        <v>0</v>
      </c>
      <c r="H90" s="187">
        <f>SUMPRODUCT(-('Diário 7º PA'!$E$4:$E$5383='Analítico Cx.'!$B90),-('Diário 7º PA'!$O$4:$O$5383=H$1),('Diário 7º PA'!$F$4:$F$5383))+SUMPRODUCT(-('Diário 8º PA'!$E$4:$E$5041='Analítico Cx.'!$B90),-('Diário 8º PA'!$O$4:$O$5041=H$1),('Diário 8º PA'!$F$4:$F$5041))+SUMPRODUCT(-('Diário 9º PA'!$E$4:$E$5236='Analítico Cx.'!$B90),-('Diário 9º PA'!$O$4:$O$5236=H$1),('Diário 9º PA'!$F$4:$F$5236))+SUMPRODUCT(-('Diário 10º PA'!$E$4:$E$5221='Analítico Cx.'!$B90),-('Diário 10º PA'!$N$4:$N$5221=H$1),('Diário 10º PA'!$F$4:$F$5221))</f>
        <v>0</v>
      </c>
      <c r="I90" s="187">
        <f>SUMPRODUCT(-('Diário 7º PA'!$E$4:$E$5383='Analítico Cx.'!$B90),-('Diário 7º PA'!$O$4:$O$5383=I$1),('Diário 7º PA'!$F$4:$F$5383))+SUMPRODUCT(-('Diário 8º PA'!$E$4:$E$5041='Analítico Cx.'!$B90),-('Diário 8º PA'!$O$4:$O$5041=I$1),('Diário 8º PA'!$F$4:$F$5041))+SUMPRODUCT(-('Diário 9º PA'!$E$4:$E$5236='Analítico Cx.'!$B90),-('Diário 9º PA'!$O$4:$O$5236=I$1),('Diário 9º PA'!$F$4:$F$5236))+SUMPRODUCT(-('Diário 10º PA'!$E$4:$E$5221='Analítico Cx.'!$B90),-('Diário 10º PA'!$N$4:$N$5221=I$1),('Diário 10º PA'!$F$4:$F$5221))</f>
        <v>0</v>
      </c>
      <c r="J90" s="187">
        <f>SUMPRODUCT(-('Diário 7º PA'!$E$4:$E$5383='Analítico Cx.'!$B90),-('Diário 7º PA'!$O$4:$O$5383=J$1),('Diário 7º PA'!$F$4:$F$5383))+SUMPRODUCT(-('Diário 8º PA'!$E$4:$E$5041='Analítico Cx.'!$B90),-('Diário 8º PA'!$O$4:$O$5041=J$1),('Diário 8º PA'!$F$4:$F$5041))+SUMPRODUCT(-('Diário 9º PA'!$E$4:$E$5236='Analítico Cx.'!$B90),-('Diário 9º PA'!$O$4:$O$5236=J$1),('Diário 9º PA'!$F$4:$F$5236))+SUMPRODUCT(-('Diário 10º PA'!$E$4:$E$5221='Analítico Cx.'!$B90),-('Diário 10º PA'!$N$4:$N$5221=J$1),('Diário 10º PA'!$F$4:$F$5221))</f>
        <v>0</v>
      </c>
      <c r="K90" s="187">
        <f>SUMPRODUCT(-('Diário 7º PA'!$E$4:$E$5383='Analítico Cx.'!$B90),-('Diário 7º PA'!$O$4:$O$5383=K$1),('Diário 7º PA'!$F$4:$F$5383))+SUMPRODUCT(-('Diário 8º PA'!$E$4:$E$5041='Analítico Cx.'!$B90),-('Diário 8º PA'!$O$4:$O$5041=K$1),('Diário 8º PA'!$F$4:$F$5041))+SUMPRODUCT(-('Diário 9º PA'!$E$4:$E$5236='Analítico Cx.'!$B90),-('Diário 9º PA'!$O$4:$O$5236=K$1),('Diário 9º PA'!$F$4:$F$5236))+SUMPRODUCT(-('Diário 10º PA'!$E$4:$E$5221='Analítico Cx.'!$B90),-('Diário 10º PA'!$N$4:$N$5221=K$1),('Diário 10º PA'!$F$4:$F$5221))</f>
        <v>0</v>
      </c>
      <c r="L90" s="187">
        <f>SUMPRODUCT(-('Diário 7º PA'!$E$4:$E$5383='Analítico Cx.'!$B90),-('Diário 7º PA'!$O$4:$O$5383=L$1),('Diário 7º PA'!$F$4:$F$5383))+SUMPRODUCT(-('Diário 8º PA'!$E$4:$E$5041='Analítico Cx.'!$B90),-('Diário 8º PA'!$O$4:$O$5041=L$1),('Diário 8º PA'!$F$4:$F$5041))+SUMPRODUCT(-('Diário 9º PA'!$E$4:$E$5236='Analítico Cx.'!$B90),-('Diário 9º PA'!$O$4:$O$5236=L$1),('Diário 9º PA'!$F$4:$F$5236))+SUMPRODUCT(-('Diário 10º PA'!$E$4:$E$5221='Analítico Cx.'!$B90),-('Diário 10º PA'!$N$4:$N$5221=L$1),('Diário 10º PA'!$F$4:$F$5221))</f>
        <v>0</v>
      </c>
      <c r="M90" s="187">
        <f>SUMPRODUCT(-('Diário 7º PA'!$E$4:$E$5383='Analítico Cx.'!$B90),-('Diário 7º PA'!$O$4:$O$5383=M$1),('Diário 7º PA'!$F$4:$F$5383))+SUMPRODUCT(-('Diário 8º PA'!$E$4:$E$5041='Analítico Cx.'!$B90),-('Diário 8º PA'!$O$4:$O$5041=M$1),('Diário 8º PA'!$F$4:$F$5041))+SUMPRODUCT(-('Diário 9º PA'!$E$4:$E$5236='Analítico Cx.'!$B90),-('Diário 9º PA'!$O$4:$O$5236=M$1),('Diário 9º PA'!$F$4:$F$5236))+SUMPRODUCT(-('Diário 10º PA'!$E$4:$E$5221='Analítico Cx.'!$B90),-('Diário 10º PA'!$N$4:$N$5221=M$1),('Diário 10º PA'!$F$4:$F$5221))</f>
        <v>0</v>
      </c>
      <c r="N90" s="187">
        <f>SUMPRODUCT(-('Diário 7º PA'!$E$4:$E$5383='Analítico Cx.'!$B90),-('Diário 7º PA'!$O$4:$O$5383=N$1),('Diário 7º PA'!$F$4:$F$5383))+SUMPRODUCT(-('Diário 8º PA'!$E$4:$E$5041='Analítico Cx.'!$B90),-('Diário 8º PA'!$O$4:$O$5041=N$1),('Diário 8º PA'!$F$4:$F$5041))+SUMPRODUCT(-('Diário 9º PA'!$E$4:$E$5236='Analítico Cx.'!$B90),-('Diário 9º PA'!$O$4:$O$5236=N$1),('Diário 9º PA'!$F$4:$F$5236))+SUMPRODUCT(-('Diário 10º PA'!$E$4:$E$5221='Analítico Cx.'!$B90),-('Diário 10º PA'!$N$4:$N$5221=N$1),('Diário 10º PA'!$F$4:$F$5221))</f>
        <v>0</v>
      </c>
      <c r="O90" s="188">
        <f t="shared" si="17"/>
        <v>0</v>
      </c>
      <c r="P90" s="172">
        <f t="shared" si="16"/>
        <v>0</v>
      </c>
    </row>
    <row r="91" spans="1:16" ht="23.25" customHeight="1" x14ac:dyDescent="0.2">
      <c r="A91" s="63" t="s">
        <v>147</v>
      </c>
      <c r="B91" s="107" t="s">
        <v>172</v>
      </c>
      <c r="C91" s="187">
        <f>SUMPRODUCT(-('Diário 7º PA'!$E$4:$E$5383='Analítico Cx.'!$B91),-('Diário 7º PA'!$O$4:$O$5383=C$1),('Diário 7º PA'!$F$4:$F$5383))+SUMPRODUCT(-('Diário 8º PA'!$E$4:$E$5041='Analítico Cx.'!$B91),-('Diário 8º PA'!$O$4:$O$5041=C$1),('Diário 8º PA'!$F$4:$F$5041))+SUMPRODUCT(-('Diário 9º PA'!$E$4:$E$5236='Analítico Cx.'!$B91),-('Diário 9º PA'!$O$4:$O$5236=C$1),('Diário 9º PA'!$F$4:$F$5236))+SUMPRODUCT(-('Diário 10º PA'!$E$4:$E$5221='Analítico Cx.'!$B91),-('Diário 10º PA'!$N$4:$N$5221=C$1),('Diário 10º PA'!$F$4:$F$5221))</f>
        <v>0</v>
      </c>
      <c r="D91" s="187">
        <f>SUMPRODUCT(-('Diário 7º PA'!$E$4:$E$5383='Analítico Cx.'!$B91),-('Diário 7º PA'!$O$4:$O$5383=D$1),('Diário 7º PA'!$F$4:$F$5383))+SUMPRODUCT(-('Diário 8º PA'!$E$4:$E$5041='Analítico Cx.'!$B91),-('Diário 8º PA'!$O$4:$O$5041=D$1),('Diário 8º PA'!$F$4:$F$5041))+SUMPRODUCT(-('Diário 9º PA'!$E$4:$E$5236='Analítico Cx.'!$B91),-('Diário 9º PA'!$O$4:$O$5236=D$1),('Diário 9º PA'!$F$4:$F$5236))+SUMPRODUCT(-('Diário 10º PA'!$E$4:$E$5221='Analítico Cx.'!$B91),-('Diário 10º PA'!$N$4:$N$5221=D$1),('Diário 10º PA'!$F$4:$F$5221))</f>
        <v>0</v>
      </c>
      <c r="E91" s="187">
        <f>SUMPRODUCT(-('Diário 7º PA'!$E$4:$E$5383='Analítico Cx.'!$B91),-('Diário 7º PA'!$O$4:$O$5383=E$1),('Diário 7º PA'!$F$4:$F$5383))+SUMPRODUCT(-('Diário 8º PA'!$E$4:$E$5041='Analítico Cx.'!$B91),-('Diário 8º PA'!$O$4:$O$5041=E$1),('Diário 8º PA'!$F$4:$F$5041))+SUMPRODUCT(-('Diário 9º PA'!$E$4:$E$5236='Analítico Cx.'!$B91),-('Diário 9º PA'!$O$4:$O$5236=E$1),('Diário 9º PA'!$F$4:$F$5236))+SUMPRODUCT(-('Diário 10º PA'!$E$4:$E$5221='Analítico Cx.'!$B91),-('Diário 10º PA'!$N$4:$N$5221=E$1),('Diário 10º PA'!$F$4:$F$5221))</f>
        <v>0</v>
      </c>
      <c r="F91" s="187">
        <f>SUMPRODUCT(-('Diário 7º PA'!$E$4:$E$5383='Analítico Cx.'!$B91),-('Diário 7º PA'!$O$4:$O$5383=F$1),('Diário 7º PA'!$F$4:$F$5383))+SUMPRODUCT(-('Diário 8º PA'!$E$4:$E$5041='Analítico Cx.'!$B91),-('Diário 8º PA'!$O$4:$O$5041=F$1),('Diário 8º PA'!$F$4:$F$5041))+SUMPRODUCT(-('Diário 9º PA'!$E$4:$E$5236='Analítico Cx.'!$B91),-('Diário 9º PA'!$O$4:$O$5236=F$1),('Diário 9º PA'!$F$4:$F$5236))+SUMPRODUCT(-('Diário 10º PA'!$E$4:$E$5221='Analítico Cx.'!$B91),-('Diário 10º PA'!$N$4:$N$5221=F$1),('Diário 10º PA'!$F$4:$F$5221))</f>
        <v>0</v>
      </c>
      <c r="G91" s="187">
        <f>SUMPRODUCT(-('Diário 7º PA'!$E$4:$E$5383='Analítico Cx.'!$B91),-('Diário 7º PA'!$O$4:$O$5383=G$1),('Diário 7º PA'!$F$4:$F$5383))+SUMPRODUCT(-('Diário 8º PA'!$E$4:$E$5041='Analítico Cx.'!$B91),-('Diário 8º PA'!$O$4:$O$5041=G$1),('Diário 8º PA'!$F$4:$F$5041))+SUMPRODUCT(-('Diário 9º PA'!$E$4:$E$5236='Analítico Cx.'!$B91),-('Diário 9º PA'!$O$4:$O$5236=G$1),('Diário 9º PA'!$F$4:$F$5236))+SUMPRODUCT(-('Diário 10º PA'!$E$4:$E$5221='Analítico Cx.'!$B91),-('Diário 10º PA'!$N$4:$N$5221=G$1),('Diário 10º PA'!$F$4:$F$5221))</f>
        <v>0</v>
      </c>
      <c r="H91" s="187">
        <f>SUMPRODUCT(-('Diário 7º PA'!$E$4:$E$5383='Analítico Cx.'!$B91),-('Diário 7º PA'!$O$4:$O$5383=H$1),('Diário 7º PA'!$F$4:$F$5383))+SUMPRODUCT(-('Diário 8º PA'!$E$4:$E$5041='Analítico Cx.'!$B91),-('Diário 8º PA'!$O$4:$O$5041=H$1),('Diário 8º PA'!$F$4:$F$5041))+SUMPRODUCT(-('Diário 9º PA'!$E$4:$E$5236='Analítico Cx.'!$B91),-('Diário 9º PA'!$O$4:$O$5236=H$1),('Diário 9º PA'!$F$4:$F$5236))+SUMPRODUCT(-('Diário 10º PA'!$E$4:$E$5221='Analítico Cx.'!$B91),-('Diário 10º PA'!$N$4:$N$5221=H$1),('Diário 10º PA'!$F$4:$F$5221))</f>
        <v>0</v>
      </c>
      <c r="I91" s="187">
        <f>SUMPRODUCT(-('Diário 7º PA'!$E$4:$E$5383='Analítico Cx.'!$B91),-('Diário 7º PA'!$O$4:$O$5383=I$1),('Diário 7º PA'!$F$4:$F$5383))+SUMPRODUCT(-('Diário 8º PA'!$E$4:$E$5041='Analítico Cx.'!$B91),-('Diário 8º PA'!$O$4:$O$5041=I$1),('Diário 8º PA'!$F$4:$F$5041))+SUMPRODUCT(-('Diário 9º PA'!$E$4:$E$5236='Analítico Cx.'!$B91),-('Diário 9º PA'!$O$4:$O$5236=I$1),('Diário 9º PA'!$F$4:$F$5236))+SUMPRODUCT(-('Diário 10º PA'!$E$4:$E$5221='Analítico Cx.'!$B91),-('Diário 10º PA'!$N$4:$N$5221=I$1),('Diário 10º PA'!$F$4:$F$5221))</f>
        <v>0</v>
      </c>
      <c r="J91" s="187">
        <f>SUMPRODUCT(-('Diário 7º PA'!$E$4:$E$5383='Analítico Cx.'!$B91),-('Diário 7º PA'!$O$4:$O$5383=J$1),('Diário 7º PA'!$F$4:$F$5383))+SUMPRODUCT(-('Diário 8º PA'!$E$4:$E$5041='Analítico Cx.'!$B91),-('Diário 8º PA'!$O$4:$O$5041=J$1),('Diário 8º PA'!$F$4:$F$5041))+SUMPRODUCT(-('Diário 9º PA'!$E$4:$E$5236='Analítico Cx.'!$B91),-('Diário 9º PA'!$O$4:$O$5236=J$1),('Diário 9º PA'!$F$4:$F$5236))+SUMPRODUCT(-('Diário 10º PA'!$E$4:$E$5221='Analítico Cx.'!$B91),-('Diário 10º PA'!$N$4:$N$5221=J$1),('Diário 10º PA'!$F$4:$F$5221))</f>
        <v>0</v>
      </c>
      <c r="K91" s="187">
        <f>SUMPRODUCT(-('Diário 7º PA'!$E$4:$E$5383='Analítico Cx.'!$B91),-('Diário 7º PA'!$O$4:$O$5383=K$1),('Diário 7º PA'!$F$4:$F$5383))+SUMPRODUCT(-('Diário 8º PA'!$E$4:$E$5041='Analítico Cx.'!$B91),-('Diário 8º PA'!$O$4:$O$5041=K$1),('Diário 8º PA'!$F$4:$F$5041))+SUMPRODUCT(-('Diário 9º PA'!$E$4:$E$5236='Analítico Cx.'!$B91),-('Diário 9º PA'!$O$4:$O$5236=K$1),('Diário 9º PA'!$F$4:$F$5236))+SUMPRODUCT(-('Diário 10º PA'!$E$4:$E$5221='Analítico Cx.'!$B91),-('Diário 10º PA'!$N$4:$N$5221=K$1),('Diário 10º PA'!$F$4:$F$5221))</f>
        <v>0</v>
      </c>
      <c r="L91" s="187">
        <f>SUMPRODUCT(-('Diário 7º PA'!$E$4:$E$5383='Analítico Cx.'!$B91),-('Diário 7º PA'!$O$4:$O$5383=L$1),('Diário 7º PA'!$F$4:$F$5383))+SUMPRODUCT(-('Diário 8º PA'!$E$4:$E$5041='Analítico Cx.'!$B91),-('Diário 8º PA'!$O$4:$O$5041=L$1),('Diário 8º PA'!$F$4:$F$5041))+SUMPRODUCT(-('Diário 9º PA'!$E$4:$E$5236='Analítico Cx.'!$B91),-('Diário 9º PA'!$O$4:$O$5236=L$1),('Diário 9º PA'!$F$4:$F$5236))+SUMPRODUCT(-('Diário 10º PA'!$E$4:$E$5221='Analítico Cx.'!$B91),-('Diário 10º PA'!$N$4:$N$5221=L$1),('Diário 10º PA'!$F$4:$F$5221))</f>
        <v>0</v>
      </c>
      <c r="M91" s="187">
        <f>SUMPRODUCT(-('Diário 7º PA'!$E$4:$E$5383='Analítico Cx.'!$B91),-('Diário 7º PA'!$O$4:$O$5383=M$1),('Diário 7º PA'!$F$4:$F$5383))+SUMPRODUCT(-('Diário 8º PA'!$E$4:$E$5041='Analítico Cx.'!$B91),-('Diário 8º PA'!$O$4:$O$5041=M$1),('Diário 8º PA'!$F$4:$F$5041))+SUMPRODUCT(-('Diário 9º PA'!$E$4:$E$5236='Analítico Cx.'!$B91),-('Diário 9º PA'!$O$4:$O$5236=M$1),('Diário 9º PA'!$F$4:$F$5236))+SUMPRODUCT(-('Diário 10º PA'!$E$4:$E$5221='Analítico Cx.'!$B91),-('Diário 10º PA'!$N$4:$N$5221=M$1),('Diário 10º PA'!$F$4:$F$5221))</f>
        <v>0</v>
      </c>
      <c r="N91" s="187">
        <f>SUMPRODUCT(-('Diário 7º PA'!$E$4:$E$5383='Analítico Cx.'!$B91),-('Diário 7º PA'!$O$4:$O$5383=N$1),('Diário 7º PA'!$F$4:$F$5383))+SUMPRODUCT(-('Diário 8º PA'!$E$4:$E$5041='Analítico Cx.'!$B91),-('Diário 8º PA'!$O$4:$O$5041=N$1),('Diário 8º PA'!$F$4:$F$5041))+SUMPRODUCT(-('Diário 9º PA'!$E$4:$E$5236='Analítico Cx.'!$B91),-('Diário 9º PA'!$O$4:$O$5236=N$1),('Diário 9º PA'!$F$4:$F$5236))+SUMPRODUCT(-('Diário 10º PA'!$E$4:$E$5221='Analítico Cx.'!$B91),-('Diário 10º PA'!$N$4:$N$5221=N$1),('Diário 10º PA'!$F$4:$F$5221))</f>
        <v>0</v>
      </c>
      <c r="O91" s="188">
        <f t="shared" si="17"/>
        <v>0</v>
      </c>
      <c r="P91" s="172">
        <f t="shared" si="16"/>
        <v>0</v>
      </c>
    </row>
    <row r="92" spans="1:16" ht="23.25" customHeight="1" x14ac:dyDescent="0.2">
      <c r="A92" s="63" t="s">
        <v>148</v>
      </c>
      <c r="B92" s="107" t="s">
        <v>59</v>
      </c>
      <c r="C92" s="187">
        <f>SUMPRODUCT(-('Diário 7º PA'!$E$4:$E$5383='Analítico Cx.'!$B92),-('Diário 7º PA'!$O$4:$O$5383=C$1),('Diário 7º PA'!$F$4:$F$5383))+SUMPRODUCT(-('Diário 8º PA'!$E$4:$E$5041='Analítico Cx.'!$B92),-('Diário 8º PA'!$O$4:$O$5041=C$1),('Diário 8º PA'!$F$4:$F$5041))+SUMPRODUCT(-('Diário 9º PA'!$E$4:$E$5236='Analítico Cx.'!$B92),-('Diário 9º PA'!$O$4:$O$5236=C$1),('Diário 9º PA'!$F$4:$F$5236))+SUMPRODUCT(-('Diário 10º PA'!$E$4:$E$5221='Analítico Cx.'!$B92),-('Diário 10º PA'!$N$4:$N$5221=C$1),('Diário 10º PA'!$F$4:$F$5221))</f>
        <v>2290.11</v>
      </c>
      <c r="D92" s="187">
        <f>SUMPRODUCT(-('Diário 7º PA'!$E$4:$E$5383='Analítico Cx.'!$B92),-('Diário 7º PA'!$O$4:$O$5383=D$1),('Diário 7º PA'!$F$4:$F$5383))+SUMPRODUCT(-('Diário 8º PA'!$E$4:$E$5041='Analítico Cx.'!$B92),-('Diário 8º PA'!$O$4:$O$5041=D$1),('Diário 8º PA'!$F$4:$F$5041))+SUMPRODUCT(-('Diário 9º PA'!$E$4:$E$5236='Analítico Cx.'!$B92),-('Diário 9º PA'!$O$4:$O$5236=D$1),('Diário 9º PA'!$F$4:$F$5236))+SUMPRODUCT(-('Diário 10º PA'!$E$4:$E$5221='Analítico Cx.'!$B92),-('Diário 10º PA'!$N$4:$N$5221=D$1),('Diário 10º PA'!$F$4:$F$5221))</f>
        <v>3515.86</v>
      </c>
      <c r="E92" s="187">
        <f>SUMPRODUCT(-('Diário 7º PA'!$E$4:$E$5383='Analítico Cx.'!$B92),-('Diário 7º PA'!$O$4:$O$5383=E$1),('Diário 7º PA'!$F$4:$F$5383))+SUMPRODUCT(-('Diário 8º PA'!$E$4:$E$5041='Analítico Cx.'!$B92),-('Diário 8º PA'!$O$4:$O$5041=E$1),('Diário 8º PA'!$F$4:$F$5041))+SUMPRODUCT(-('Diário 9º PA'!$E$4:$E$5236='Analítico Cx.'!$B92),-('Diário 9º PA'!$O$4:$O$5236=E$1),('Diário 9º PA'!$F$4:$F$5236))+SUMPRODUCT(-('Diário 10º PA'!$E$4:$E$5221='Analítico Cx.'!$B92),-('Diário 10º PA'!$N$4:$N$5221=E$1),('Diário 10º PA'!$F$4:$F$5221))</f>
        <v>2882.35</v>
      </c>
      <c r="F92" s="187">
        <f>SUMPRODUCT(-('Diário 7º PA'!$E$4:$E$5383='Analítico Cx.'!$B92),-('Diário 7º PA'!$O$4:$O$5383=F$1),('Diário 7º PA'!$F$4:$F$5383))+SUMPRODUCT(-('Diário 8º PA'!$E$4:$E$5041='Analítico Cx.'!$B92),-('Diário 8º PA'!$O$4:$O$5041=F$1),('Diário 8º PA'!$F$4:$F$5041))+SUMPRODUCT(-('Diário 9º PA'!$E$4:$E$5236='Analítico Cx.'!$B92),-('Diário 9º PA'!$O$4:$O$5236=F$1),('Diário 9º PA'!$F$4:$F$5236))+SUMPRODUCT(-('Diário 10º PA'!$E$4:$E$5221='Analítico Cx.'!$B92),-('Diário 10º PA'!$N$4:$N$5221=F$1),('Diário 10º PA'!$F$4:$F$5221))</f>
        <v>3138.7</v>
      </c>
      <c r="G92" s="187">
        <f>SUMPRODUCT(-('Diário 7º PA'!$E$4:$E$5383='Analítico Cx.'!$B92),-('Diário 7º PA'!$O$4:$O$5383=G$1),('Diário 7º PA'!$F$4:$F$5383))+SUMPRODUCT(-('Diário 8º PA'!$E$4:$E$5041='Analítico Cx.'!$B92),-('Diário 8º PA'!$O$4:$O$5041=G$1),('Diário 8º PA'!$F$4:$F$5041))+SUMPRODUCT(-('Diário 9º PA'!$E$4:$E$5236='Analítico Cx.'!$B92),-('Diário 9º PA'!$O$4:$O$5236=G$1),('Diário 9º PA'!$F$4:$F$5236))+SUMPRODUCT(-('Diário 10º PA'!$E$4:$E$5221='Analítico Cx.'!$B92),-('Diário 10º PA'!$N$4:$N$5221=G$1),('Diário 10º PA'!$F$4:$F$5221))</f>
        <v>3253.76</v>
      </c>
      <c r="H92" s="187">
        <f>SUMPRODUCT(-('Diário 7º PA'!$E$4:$E$5383='Analítico Cx.'!$B92),-('Diário 7º PA'!$O$4:$O$5383=H$1),('Diário 7º PA'!$F$4:$F$5383))+SUMPRODUCT(-('Diário 8º PA'!$E$4:$E$5041='Analítico Cx.'!$B92),-('Diário 8º PA'!$O$4:$O$5041=H$1),('Diário 8º PA'!$F$4:$F$5041))+SUMPRODUCT(-('Diário 9º PA'!$E$4:$E$5236='Analítico Cx.'!$B92),-('Diário 9º PA'!$O$4:$O$5236=H$1),('Diário 9º PA'!$F$4:$F$5236))+SUMPRODUCT(-('Diário 10º PA'!$E$4:$E$5221='Analítico Cx.'!$B92),-('Diário 10º PA'!$N$4:$N$5221=H$1),('Diário 10º PA'!$F$4:$F$5221))</f>
        <v>2735.28</v>
      </c>
      <c r="I92" s="187">
        <f>SUMPRODUCT(-('Diário 7º PA'!$E$4:$E$5383='Analítico Cx.'!$B92),-('Diário 7º PA'!$O$4:$O$5383=I$1),('Diário 7º PA'!$F$4:$F$5383))+SUMPRODUCT(-('Diário 8º PA'!$E$4:$E$5041='Analítico Cx.'!$B92),-('Diário 8º PA'!$O$4:$O$5041=I$1),('Diário 8º PA'!$F$4:$F$5041))+SUMPRODUCT(-('Diário 9º PA'!$E$4:$E$5236='Analítico Cx.'!$B92),-('Diário 9º PA'!$O$4:$O$5236=I$1),('Diário 9º PA'!$F$4:$F$5236))+SUMPRODUCT(-('Diário 10º PA'!$E$4:$E$5221='Analítico Cx.'!$B92),-('Diário 10º PA'!$N$4:$N$5221=I$1),('Diário 10º PA'!$F$4:$F$5221))</f>
        <v>3910.19</v>
      </c>
      <c r="J92" s="187">
        <f>SUMPRODUCT(-('Diário 7º PA'!$E$4:$E$5383='Analítico Cx.'!$B92),-('Diário 7º PA'!$O$4:$O$5383=J$1),('Diário 7º PA'!$F$4:$F$5383))+SUMPRODUCT(-('Diário 8º PA'!$E$4:$E$5041='Analítico Cx.'!$B92),-('Diário 8º PA'!$O$4:$O$5041=J$1),('Diário 8º PA'!$F$4:$F$5041))+SUMPRODUCT(-('Diário 9º PA'!$E$4:$E$5236='Analítico Cx.'!$B92),-('Diário 9º PA'!$O$4:$O$5236=J$1),('Diário 9º PA'!$F$4:$F$5236))+SUMPRODUCT(-('Diário 10º PA'!$E$4:$E$5221='Analítico Cx.'!$B92),-('Diário 10º PA'!$N$4:$N$5221=J$1),('Diário 10º PA'!$F$4:$F$5221))</f>
        <v>2854.02</v>
      </c>
      <c r="K92" s="187">
        <f>SUMPRODUCT(-('Diário 7º PA'!$E$4:$E$5383='Analítico Cx.'!$B92),-('Diário 7º PA'!$O$4:$O$5383=K$1),('Diário 7º PA'!$F$4:$F$5383))+SUMPRODUCT(-('Diário 8º PA'!$E$4:$E$5041='Analítico Cx.'!$B92),-('Diário 8º PA'!$O$4:$O$5041=K$1),('Diário 8º PA'!$F$4:$F$5041))+SUMPRODUCT(-('Diário 9º PA'!$E$4:$E$5236='Analítico Cx.'!$B92),-('Diário 9º PA'!$O$4:$O$5236=K$1),('Diário 9º PA'!$F$4:$F$5236))+SUMPRODUCT(-('Diário 10º PA'!$E$4:$E$5221='Analítico Cx.'!$B92),-('Diário 10º PA'!$N$4:$N$5221=K$1),('Diário 10º PA'!$F$4:$F$5221))</f>
        <v>2687.69</v>
      </c>
      <c r="L92" s="187">
        <f>SUMPRODUCT(-('Diário 7º PA'!$E$4:$E$5383='Analítico Cx.'!$B92),-('Diário 7º PA'!$O$4:$O$5383=L$1),('Diário 7º PA'!$F$4:$F$5383))+SUMPRODUCT(-('Diário 8º PA'!$E$4:$E$5041='Analítico Cx.'!$B92),-('Diário 8º PA'!$O$4:$O$5041=L$1),('Diário 8º PA'!$F$4:$F$5041))+SUMPRODUCT(-('Diário 9º PA'!$E$4:$E$5236='Analítico Cx.'!$B92),-('Diário 9º PA'!$O$4:$O$5236=L$1),('Diário 9º PA'!$F$4:$F$5236))+SUMPRODUCT(-('Diário 10º PA'!$E$4:$E$5221='Analítico Cx.'!$B92),-('Diário 10º PA'!$N$4:$N$5221=L$1),('Diário 10º PA'!$F$4:$F$5221))</f>
        <v>4263.54</v>
      </c>
      <c r="M92" s="187">
        <f>SUMPRODUCT(-('Diário 7º PA'!$E$4:$E$5383='Analítico Cx.'!$B92),-('Diário 7º PA'!$O$4:$O$5383=M$1),('Diário 7º PA'!$F$4:$F$5383))+SUMPRODUCT(-('Diário 8º PA'!$E$4:$E$5041='Analítico Cx.'!$B92),-('Diário 8º PA'!$O$4:$O$5041=M$1),('Diário 8º PA'!$F$4:$F$5041))+SUMPRODUCT(-('Diário 9º PA'!$E$4:$E$5236='Analítico Cx.'!$B92),-('Diário 9º PA'!$O$4:$O$5236=M$1),('Diário 9º PA'!$F$4:$F$5236))+SUMPRODUCT(-('Diário 10º PA'!$E$4:$E$5221='Analítico Cx.'!$B92),-('Diário 10º PA'!$N$4:$N$5221=M$1),('Diário 10º PA'!$F$4:$F$5221))</f>
        <v>2755.01</v>
      </c>
      <c r="N92" s="187">
        <f>SUMPRODUCT(-('Diário 7º PA'!$E$4:$E$5383='Analítico Cx.'!$B92),-('Diário 7º PA'!$O$4:$O$5383=N$1),('Diário 7º PA'!$F$4:$F$5383))+SUMPRODUCT(-('Diário 8º PA'!$E$4:$E$5041='Analítico Cx.'!$B92),-('Diário 8º PA'!$O$4:$O$5041=N$1),('Diário 8º PA'!$F$4:$F$5041))+SUMPRODUCT(-('Diário 9º PA'!$E$4:$E$5236='Analítico Cx.'!$B92),-('Diário 9º PA'!$O$4:$O$5236=N$1),('Diário 9º PA'!$F$4:$F$5236))+SUMPRODUCT(-('Diário 10º PA'!$E$4:$E$5221='Analítico Cx.'!$B92),-('Diário 10º PA'!$N$4:$N$5221=N$1),('Diário 10º PA'!$F$4:$F$5221))</f>
        <v>1930.64</v>
      </c>
      <c r="O92" s="188">
        <f t="shared" si="17"/>
        <v>36217.15</v>
      </c>
      <c r="P92" s="172">
        <f t="shared" si="16"/>
        <v>4.8470377312808565E-4</v>
      </c>
    </row>
    <row r="93" spans="1:16" ht="23.25" customHeight="1" x14ac:dyDescent="0.2">
      <c r="A93" s="63" t="s">
        <v>149</v>
      </c>
      <c r="B93" s="107" t="s">
        <v>58</v>
      </c>
      <c r="C93" s="187">
        <f>SUMPRODUCT(-('Diário 7º PA'!$E$4:$E$5383='Analítico Cx.'!$B93),-('Diário 7º PA'!$O$4:$O$5383=C$1),('Diário 7º PA'!$F$4:$F$5383))+SUMPRODUCT(-('Diário 8º PA'!$E$4:$E$5041='Analítico Cx.'!$B93),-('Diário 8º PA'!$O$4:$O$5041=C$1),('Diário 8º PA'!$F$4:$F$5041))+SUMPRODUCT(-('Diário 9º PA'!$E$4:$E$5236='Analítico Cx.'!$B93),-('Diário 9º PA'!$O$4:$O$5236=C$1),('Diário 9º PA'!$F$4:$F$5236))+SUMPRODUCT(-('Diário 10º PA'!$E$4:$E$5221='Analítico Cx.'!$B93),-('Diário 10º PA'!$N$4:$N$5221=C$1),('Diário 10º PA'!$F$4:$F$5221))</f>
        <v>203.19</v>
      </c>
      <c r="D93" s="187">
        <f>SUMPRODUCT(-('Diário 7º PA'!$E$4:$E$5383='Analítico Cx.'!$B93),-('Diário 7º PA'!$O$4:$O$5383=D$1),('Diário 7º PA'!$F$4:$F$5383))+SUMPRODUCT(-('Diário 8º PA'!$E$4:$E$5041='Analítico Cx.'!$B93),-('Diário 8º PA'!$O$4:$O$5041=D$1),('Diário 8º PA'!$F$4:$F$5041))+SUMPRODUCT(-('Diário 9º PA'!$E$4:$E$5236='Analítico Cx.'!$B93),-('Diário 9º PA'!$O$4:$O$5236=D$1),('Diário 9º PA'!$F$4:$F$5236))+SUMPRODUCT(-('Diário 10º PA'!$E$4:$E$5221='Analítico Cx.'!$B93),-('Diário 10º PA'!$N$4:$N$5221=D$1),('Diário 10º PA'!$F$4:$F$5221))</f>
        <v>0</v>
      </c>
      <c r="E93" s="187">
        <f>SUMPRODUCT(-('Diário 7º PA'!$E$4:$E$5383='Analítico Cx.'!$B93),-('Diário 7º PA'!$O$4:$O$5383=E$1),('Diário 7º PA'!$F$4:$F$5383))+SUMPRODUCT(-('Diário 8º PA'!$E$4:$E$5041='Analítico Cx.'!$B93),-('Diário 8º PA'!$O$4:$O$5041=E$1),('Diário 8º PA'!$F$4:$F$5041))+SUMPRODUCT(-('Diário 9º PA'!$E$4:$E$5236='Analítico Cx.'!$B93),-('Diário 9º PA'!$O$4:$O$5236=E$1),('Diário 9º PA'!$F$4:$F$5236))+SUMPRODUCT(-('Diário 10º PA'!$E$4:$E$5221='Analítico Cx.'!$B93),-('Diário 10º PA'!$N$4:$N$5221=E$1),('Diário 10º PA'!$F$4:$F$5221))</f>
        <v>0</v>
      </c>
      <c r="F93" s="187">
        <f>SUMPRODUCT(-('Diário 7º PA'!$E$4:$E$5383='Analítico Cx.'!$B93),-('Diário 7º PA'!$O$4:$O$5383=F$1),('Diário 7º PA'!$F$4:$F$5383))+SUMPRODUCT(-('Diário 8º PA'!$E$4:$E$5041='Analítico Cx.'!$B93),-('Diário 8º PA'!$O$4:$O$5041=F$1),('Diário 8º PA'!$F$4:$F$5041))+SUMPRODUCT(-('Diário 9º PA'!$E$4:$E$5236='Analítico Cx.'!$B93),-('Diário 9º PA'!$O$4:$O$5236=F$1),('Diário 9º PA'!$F$4:$F$5236))+SUMPRODUCT(-('Diário 10º PA'!$E$4:$E$5221='Analítico Cx.'!$B93),-('Diário 10º PA'!$N$4:$N$5221=F$1),('Diário 10º PA'!$F$4:$F$5221))</f>
        <v>0</v>
      </c>
      <c r="G93" s="187">
        <f>SUMPRODUCT(-('Diário 7º PA'!$E$4:$E$5383='Analítico Cx.'!$B93),-('Diário 7º PA'!$O$4:$O$5383=G$1),('Diário 7º PA'!$F$4:$F$5383))+SUMPRODUCT(-('Diário 8º PA'!$E$4:$E$5041='Analítico Cx.'!$B93),-('Diário 8º PA'!$O$4:$O$5041=G$1),('Diário 8º PA'!$F$4:$F$5041))+SUMPRODUCT(-('Diário 9º PA'!$E$4:$E$5236='Analítico Cx.'!$B93),-('Diário 9º PA'!$O$4:$O$5236=G$1),('Diário 9º PA'!$F$4:$F$5236))+SUMPRODUCT(-('Diário 10º PA'!$E$4:$E$5221='Analítico Cx.'!$B93),-('Diário 10º PA'!$N$4:$N$5221=G$1),('Diário 10º PA'!$F$4:$F$5221))</f>
        <v>0</v>
      </c>
      <c r="H93" s="187">
        <f>SUMPRODUCT(-('Diário 7º PA'!$E$4:$E$5383='Analítico Cx.'!$B93),-('Diário 7º PA'!$O$4:$O$5383=H$1),('Diário 7º PA'!$F$4:$F$5383))+SUMPRODUCT(-('Diário 8º PA'!$E$4:$E$5041='Analítico Cx.'!$B93),-('Diário 8º PA'!$O$4:$O$5041=H$1),('Diário 8º PA'!$F$4:$F$5041))+SUMPRODUCT(-('Diário 9º PA'!$E$4:$E$5236='Analítico Cx.'!$B93),-('Diário 9º PA'!$O$4:$O$5236=H$1),('Diário 9º PA'!$F$4:$F$5236))+SUMPRODUCT(-('Diário 10º PA'!$E$4:$E$5221='Analítico Cx.'!$B93),-('Diário 10º PA'!$N$4:$N$5221=H$1),('Diário 10º PA'!$F$4:$F$5221))</f>
        <v>0</v>
      </c>
      <c r="I93" s="187">
        <f>SUMPRODUCT(-('Diário 7º PA'!$E$4:$E$5383='Analítico Cx.'!$B93),-('Diário 7º PA'!$O$4:$O$5383=I$1),('Diário 7º PA'!$F$4:$F$5383))+SUMPRODUCT(-('Diário 8º PA'!$E$4:$E$5041='Analítico Cx.'!$B93),-('Diário 8º PA'!$O$4:$O$5041=I$1),('Diário 8º PA'!$F$4:$F$5041))+SUMPRODUCT(-('Diário 9º PA'!$E$4:$E$5236='Analítico Cx.'!$B93),-('Diário 9º PA'!$O$4:$O$5236=I$1),('Diário 9º PA'!$F$4:$F$5236))+SUMPRODUCT(-('Diário 10º PA'!$E$4:$E$5221='Analítico Cx.'!$B93),-('Diário 10º PA'!$N$4:$N$5221=I$1),('Diário 10º PA'!$F$4:$F$5221))</f>
        <v>0</v>
      </c>
      <c r="J93" s="187">
        <f>SUMPRODUCT(-('Diário 7º PA'!$E$4:$E$5383='Analítico Cx.'!$B93),-('Diário 7º PA'!$O$4:$O$5383=J$1),('Diário 7º PA'!$F$4:$F$5383))+SUMPRODUCT(-('Diário 8º PA'!$E$4:$E$5041='Analítico Cx.'!$B93),-('Diário 8º PA'!$O$4:$O$5041=J$1),('Diário 8º PA'!$F$4:$F$5041))+SUMPRODUCT(-('Diário 9º PA'!$E$4:$E$5236='Analítico Cx.'!$B93),-('Diário 9º PA'!$O$4:$O$5236=J$1),('Diário 9º PA'!$F$4:$F$5236))+SUMPRODUCT(-('Diário 10º PA'!$E$4:$E$5221='Analítico Cx.'!$B93),-('Diário 10º PA'!$N$4:$N$5221=J$1),('Diário 10º PA'!$F$4:$F$5221))</f>
        <v>0</v>
      </c>
      <c r="K93" s="187">
        <f>SUMPRODUCT(-('Diário 7º PA'!$E$4:$E$5383='Analítico Cx.'!$B93),-('Diário 7º PA'!$O$4:$O$5383=K$1),('Diário 7º PA'!$F$4:$F$5383))+SUMPRODUCT(-('Diário 8º PA'!$E$4:$E$5041='Analítico Cx.'!$B93),-('Diário 8º PA'!$O$4:$O$5041=K$1),('Diário 8º PA'!$F$4:$F$5041))+SUMPRODUCT(-('Diário 9º PA'!$E$4:$E$5236='Analítico Cx.'!$B93),-('Diário 9º PA'!$O$4:$O$5236=K$1),('Diário 9º PA'!$F$4:$F$5236))+SUMPRODUCT(-('Diário 10º PA'!$E$4:$E$5221='Analítico Cx.'!$B93),-('Diário 10º PA'!$N$4:$N$5221=K$1),('Diário 10º PA'!$F$4:$F$5221))</f>
        <v>0</v>
      </c>
      <c r="L93" s="187">
        <f>SUMPRODUCT(-('Diário 7º PA'!$E$4:$E$5383='Analítico Cx.'!$B93),-('Diário 7º PA'!$O$4:$O$5383=L$1),('Diário 7º PA'!$F$4:$F$5383))+SUMPRODUCT(-('Diário 8º PA'!$E$4:$E$5041='Analítico Cx.'!$B93),-('Diário 8º PA'!$O$4:$O$5041=L$1),('Diário 8º PA'!$F$4:$F$5041))+SUMPRODUCT(-('Diário 9º PA'!$E$4:$E$5236='Analítico Cx.'!$B93),-('Diário 9º PA'!$O$4:$O$5236=L$1),('Diário 9º PA'!$F$4:$F$5236))+SUMPRODUCT(-('Diário 10º PA'!$E$4:$E$5221='Analítico Cx.'!$B93),-('Diário 10º PA'!$N$4:$N$5221=L$1),('Diário 10º PA'!$F$4:$F$5221))</f>
        <v>0</v>
      </c>
      <c r="M93" s="187">
        <f>SUMPRODUCT(-('Diário 7º PA'!$E$4:$E$5383='Analítico Cx.'!$B93),-('Diário 7º PA'!$O$4:$O$5383=M$1),('Diário 7º PA'!$F$4:$F$5383))+SUMPRODUCT(-('Diário 8º PA'!$E$4:$E$5041='Analítico Cx.'!$B93),-('Diário 8º PA'!$O$4:$O$5041=M$1),('Diário 8º PA'!$F$4:$F$5041))+SUMPRODUCT(-('Diário 9º PA'!$E$4:$E$5236='Analítico Cx.'!$B93),-('Diário 9º PA'!$O$4:$O$5236=M$1),('Diário 9º PA'!$F$4:$F$5236))+SUMPRODUCT(-('Diário 10º PA'!$E$4:$E$5221='Analítico Cx.'!$B93),-('Diário 10º PA'!$N$4:$N$5221=M$1),('Diário 10º PA'!$F$4:$F$5221))</f>
        <v>0</v>
      </c>
      <c r="N93" s="187">
        <f>SUMPRODUCT(-('Diário 7º PA'!$E$4:$E$5383='Analítico Cx.'!$B93),-('Diário 7º PA'!$O$4:$O$5383=N$1),('Diário 7º PA'!$F$4:$F$5383))+SUMPRODUCT(-('Diário 8º PA'!$E$4:$E$5041='Analítico Cx.'!$B93),-('Diário 8º PA'!$O$4:$O$5041=N$1),('Diário 8º PA'!$F$4:$F$5041))+SUMPRODUCT(-('Diário 9º PA'!$E$4:$E$5236='Analítico Cx.'!$B93),-('Diário 9º PA'!$O$4:$O$5236=N$1),('Diário 9º PA'!$F$4:$F$5236))+SUMPRODUCT(-('Diário 10º PA'!$E$4:$E$5221='Analítico Cx.'!$B93),-('Diário 10º PA'!$N$4:$N$5221=N$1),('Diário 10º PA'!$F$4:$F$5221))</f>
        <v>0</v>
      </c>
      <c r="O93" s="188">
        <f t="shared" si="17"/>
        <v>203.19</v>
      </c>
      <c r="P93" s="172">
        <f t="shared" si="16"/>
        <v>2.7193459358866095E-6</v>
      </c>
    </row>
    <row r="94" spans="1:16" ht="23.25" customHeight="1" x14ac:dyDescent="0.2">
      <c r="A94" s="63" t="s">
        <v>150</v>
      </c>
      <c r="B94" s="107" t="s">
        <v>69</v>
      </c>
      <c r="C94" s="187">
        <f>SUMPRODUCT(-('Diário 7º PA'!$E$4:$E$5383='Analítico Cx.'!$B94),-('Diário 7º PA'!$O$4:$O$5383=C$1),('Diário 7º PA'!$F$4:$F$5383))+SUMPRODUCT(-('Diário 8º PA'!$E$4:$E$5041='Analítico Cx.'!$B94),-('Diário 8º PA'!$O$4:$O$5041=C$1),('Diário 8º PA'!$F$4:$F$5041))+SUMPRODUCT(-('Diário 9º PA'!$E$4:$E$5236='Analítico Cx.'!$B94),-('Diário 9º PA'!$O$4:$O$5236=C$1),('Diário 9º PA'!$F$4:$F$5236))+SUMPRODUCT(-('Diário 10º PA'!$E$4:$E$5221='Analítico Cx.'!$B94),-('Diário 10º PA'!$N$4:$N$5221=C$1),('Diário 10º PA'!$F$4:$F$5221))</f>
        <v>68.66</v>
      </c>
      <c r="D94" s="187">
        <f>SUMPRODUCT(-('Diário 7º PA'!$E$4:$E$5383='Analítico Cx.'!$B94),-('Diário 7º PA'!$O$4:$O$5383=D$1),('Diário 7º PA'!$F$4:$F$5383))+SUMPRODUCT(-('Diário 8º PA'!$E$4:$E$5041='Analítico Cx.'!$B94),-('Diário 8º PA'!$O$4:$O$5041=D$1),('Diário 8º PA'!$F$4:$F$5041))+SUMPRODUCT(-('Diário 9º PA'!$E$4:$E$5236='Analítico Cx.'!$B94),-('Diário 9º PA'!$O$4:$O$5236=D$1),('Diário 9º PA'!$F$4:$F$5236))+SUMPRODUCT(-('Diário 10º PA'!$E$4:$E$5221='Analítico Cx.'!$B94),-('Diário 10º PA'!$N$4:$N$5221=D$1),('Diário 10º PA'!$F$4:$F$5221))</f>
        <v>65.599999999999994</v>
      </c>
      <c r="E94" s="187">
        <f>SUMPRODUCT(-('Diário 7º PA'!$E$4:$E$5383='Analítico Cx.'!$B94),-('Diário 7º PA'!$O$4:$O$5383=E$1),('Diário 7º PA'!$F$4:$F$5383))+SUMPRODUCT(-('Diário 8º PA'!$E$4:$E$5041='Analítico Cx.'!$B94),-('Diário 8º PA'!$O$4:$O$5041=E$1),('Diário 8º PA'!$F$4:$F$5041))+SUMPRODUCT(-('Diário 9º PA'!$E$4:$E$5236='Analítico Cx.'!$B94),-('Diário 9º PA'!$O$4:$O$5236=E$1),('Diário 9º PA'!$F$4:$F$5236))+SUMPRODUCT(-('Diário 10º PA'!$E$4:$E$5221='Analítico Cx.'!$B94),-('Diário 10º PA'!$N$4:$N$5221=E$1),('Diário 10º PA'!$F$4:$F$5221))</f>
        <v>72.8</v>
      </c>
      <c r="F94" s="187">
        <f>SUMPRODUCT(-('Diário 7º PA'!$E$4:$E$5383='Analítico Cx.'!$B94),-('Diário 7º PA'!$O$4:$O$5383=F$1),('Diário 7º PA'!$F$4:$F$5383))+SUMPRODUCT(-('Diário 8º PA'!$E$4:$E$5041='Analítico Cx.'!$B94),-('Diário 8º PA'!$O$4:$O$5041=F$1),('Diário 8º PA'!$F$4:$F$5041))+SUMPRODUCT(-('Diário 9º PA'!$E$4:$E$5236='Analítico Cx.'!$B94),-('Diário 9º PA'!$O$4:$O$5236=F$1),('Diário 9º PA'!$F$4:$F$5236))+SUMPRODUCT(-('Diário 10º PA'!$E$4:$E$5221='Analítico Cx.'!$B94),-('Diário 10º PA'!$N$4:$N$5221=F$1),('Diário 10º PA'!$F$4:$F$5221))</f>
        <v>64.78</v>
      </c>
      <c r="G94" s="187">
        <f>SUMPRODUCT(-('Diário 7º PA'!$E$4:$E$5383='Analítico Cx.'!$B94),-('Diário 7º PA'!$O$4:$O$5383=G$1),('Diário 7º PA'!$F$4:$F$5383))+SUMPRODUCT(-('Diário 8º PA'!$E$4:$E$5041='Analítico Cx.'!$B94),-('Diário 8º PA'!$O$4:$O$5041=G$1),('Diário 8º PA'!$F$4:$F$5041))+SUMPRODUCT(-('Diário 9º PA'!$E$4:$E$5236='Analítico Cx.'!$B94),-('Diário 9º PA'!$O$4:$O$5236=G$1),('Diário 9º PA'!$F$4:$F$5236))+SUMPRODUCT(-('Diário 10º PA'!$E$4:$E$5221='Analítico Cx.'!$B94),-('Diário 10º PA'!$N$4:$N$5221=G$1),('Diário 10º PA'!$F$4:$F$5221))</f>
        <v>41.08</v>
      </c>
      <c r="H94" s="187">
        <f>SUMPRODUCT(-('Diário 7º PA'!$E$4:$E$5383='Analítico Cx.'!$B94),-('Diário 7º PA'!$O$4:$O$5383=H$1),('Diário 7º PA'!$F$4:$F$5383))+SUMPRODUCT(-('Diário 8º PA'!$E$4:$E$5041='Analítico Cx.'!$B94),-('Diário 8º PA'!$O$4:$O$5041=H$1),('Diário 8º PA'!$F$4:$F$5041))+SUMPRODUCT(-('Diário 9º PA'!$E$4:$E$5236='Analítico Cx.'!$B94),-('Diário 9º PA'!$O$4:$O$5236=H$1),('Diário 9º PA'!$F$4:$F$5236))+SUMPRODUCT(-('Diário 10º PA'!$E$4:$E$5221='Analítico Cx.'!$B94),-('Diário 10º PA'!$N$4:$N$5221=H$1),('Diário 10º PA'!$F$4:$F$5221))</f>
        <v>0</v>
      </c>
      <c r="I94" s="187">
        <f>SUMPRODUCT(-('Diário 7º PA'!$E$4:$E$5383='Analítico Cx.'!$B94),-('Diário 7º PA'!$O$4:$O$5383=I$1),('Diário 7º PA'!$F$4:$F$5383))+SUMPRODUCT(-('Diário 8º PA'!$E$4:$E$5041='Analítico Cx.'!$B94),-('Diário 8º PA'!$O$4:$O$5041=I$1),('Diário 8º PA'!$F$4:$F$5041))+SUMPRODUCT(-('Diário 9º PA'!$E$4:$E$5236='Analítico Cx.'!$B94),-('Diário 9º PA'!$O$4:$O$5236=I$1),('Diário 9º PA'!$F$4:$F$5236))+SUMPRODUCT(-('Diário 10º PA'!$E$4:$E$5221='Analítico Cx.'!$B94),-('Diário 10º PA'!$N$4:$N$5221=I$1),('Diário 10º PA'!$F$4:$F$5221))</f>
        <v>46.61</v>
      </c>
      <c r="J94" s="187">
        <f>SUMPRODUCT(-('Diário 7º PA'!$E$4:$E$5383='Analítico Cx.'!$B94),-('Diário 7º PA'!$O$4:$O$5383=J$1),('Diário 7º PA'!$F$4:$F$5383))+SUMPRODUCT(-('Diário 8º PA'!$E$4:$E$5041='Analítico Cx.'!$B94),-('Diário 8º PA'!$O$4:$O$5041=J$1),('Diário 8º PA'!$F$4:$F$5041))+SUMPRODUCT(-('Diário 9º PA'!$E$4:$E$5236='Analítico Cx.'!$B94),-('Diário 9º PA'!$O$4:$O$5236=J$1),('Diário 9º PA'!$F$4:$F$5236))+SUMPRODUCT(-('Diário 10º PA'!$E$4:$E$5221='Analítico Cx.'!$B94),-('Diário 10º PA'!$N$4:$N$5221=J$1),('Diário 10º PA'!$F$4:$F$5221))</f>
        <v>115.34</v>
      </c>
      <c r="K94" s="187">
        <f>SUMPRODUCT(-('Diário 7º PA'!$E$4:$E$5383='Analítico Cx.'!$B94),-('Diário 7º PA'!$O$4:$O$5383=K$1),('Diário 7º PA'!$F$4:$F$5383))+SUMPRODUCT(-('Diário 8º PA'!$E$4:$E$5041='Analítico Cx.'!$B94),-('Diário 8º PA'!$O$4:$O$5041=K$1),('Diário 8º PA'!$F$4:$F$5041))+SUMPRODUCT(-('Diário 9º PA'!$E$4:$E$5236='Analítico Cx.'!$B94),-('Diário 9º PA'!$O$4:$O$5236=K$1),('Diário 9º PA'!$F$4:$F$5236))+SUMPRODUCT(-('Diário 10º PA'!$E$4:$E$5221='Analítico Cx.'!$B94),-('Diário 10º PA'!$N$4:$N$5221=K$1),('Diário 10º PA'!$F$4:$F$5221))</f>
        <v>38.71</v>
      </c>
      <c r="L94" s="187">
        <f>SUMPRODUCT(-('Diário 7º PA'!$E$4:$E$5383='Analítico Cx.'!$B94),-('Diário 7º PA'!$O$4:$O$5383=L$1),('Diário 7º PA'!$F$4:$F$5383))+SUMPRODUCT(-('Diário 8º PA'!$E$4:$E$5041='Analítico Cx.'!$B94),-('Diário 8º PA'!$O$4:$O$5041=L$1),('Diário 8º PA'!$F$4:$F$5041))+SUMPRODUCT(-('Diário 9º PA'!$E$4:$E$5236='Analítico Cx.'!$B94),-('Diário 9º PA'!$O$4:$O$5236=L$1),('Diário 9º PA'!$F$4:$F$5236))+SUMPRODUCT(-('Diário 10º PA'!$E$4:$E$5221='Analítico Cx.'!$B94),-('Diário 10º PA'!$N$4:$N$5221=L$1),('Diário 10º PA'!$F$4:$F$5221))</f>
        <v>50.17</v>
      </c>
      <c r="M94" s="187">
        <f>SUMPRODUCT(-('Diário 7º PA'!$E$4:$E$5383='Analítico Cx.'!$B94),-('Diário 7º PA'!$O$4:$O$5383=M$1),('Diário 7º PA'!$F$4:$F$5383))+SUMPRODUCT(-('Diário 8º PA'!$E$4:$E$5041='Analítico Cx.'!$B94),-('Diário 8º PA'!$O$4:$O$5041=M$1),('Diário 8º PA'!$F$4:$F$5041))+SUMPRODUCT(-('Diário 9º PA'!$E$4:$E$5236='Analítico Cx.'!$B94),-('Diário 9º PA'!$O$4:$O$5236=M$1),('Diário 9º PA'!$F$4:$F$5236))+SUMPRODUCT(-('Diário 10º PA'!$E$4:$E$5221='Analítico Cx.'!$B94),-('Diário 10º PA'!$N$4:$N$5221=M$1),('Diário 10º PA'!$F$4:$F$5221))</f>
        <v>56.3</v>
      </c>
      <c r="N94" s="187">
        <f>SUMPRODUCT(-('Diário 7º PA'!$E$4:$E$5383='Analítico Cx.'!$B94),-('Diário 7º PA'!$O$4:$O$5383=N$1),('Diário 7º PA'!$F$4:$F$5383))+SUMPRODUCT(-('Diário 8º PA'!$E$4:$E$5041='Analítico Cx.'!$B94),-('Diário 8º PA'!$O$4:$O$5041=N$1),('Diário 8º PA'!$F$4:$F$5041))+SUMPRODUCT(-('Diário 9º PA'!$E$4:$E$5236='Analítico Cx.'!$B94),-('Diário 9º PA'!$O$4:$O$5236=N$1),('Diário 9º PA'!$F$4:$F$5236))+SUMPRODUCT(-('Diário 10º PA'!$E$4:$E$5221='Analítico Cx.'!$B94),-('Diário 10º PA'!$N$4:$N$5221=N$1),('Diário 10º PA'!$F$4:$F$5221))</f>
        <v>61.62</v>
      </c>
      <c r="O94" s="188">
        <f t="shared" si="17"/>
        <v>681.67</v>
      </c>
      <c r="P94" s="172">
        <f t="shared" ref="P94:P125" si="18">IF($O$160=0,0,O94/$O$160)</f>
        <v>9.1229713278991335E-6</v>
      </c>
    </row>
    <row r="95" spans="1:16" ht="23.25" customHeight="1" x14ac:dyDescent="0.2">
      <c r="A95" s="63" t="s">
        <v>151</v>
      </c>
      <c r="B95" s="107" t="s">
        <v>67</v>
      </c>
      <c r="C95" s="187">
        <f>SUMPRODUCT(-('Diário 7º PA'!$E$4:$E$5383='Analítico Cx.'!$B95),-('Diário 7º PA'!$O$4:$O$5383=C$1),('Diário 7º PA'!$F$4:$F$5383))+SUMPRODUCT(-('Diário 8º PA'!$E$4:$E$5041='Analítico Cx.'!$B95),-('Diário 8º PA'!$O$4:$O$5041=C$1),('Diário 8º PA'!$F$4:$F$5041))+SUMPRODUCT(-('Diário 9º PA'!$E$4:$E$5236='Analítico Cx.'!$B95),-('Diário 9º PA'!$O$4:$O$5236=C$1),('Diário 9º PA'!$F$4:$F$5236))+SUMPRODUCT(-('Diário 10º PA'!$E$4:$E$5221='Analítico Cx.'!$B95),-('Diário 10º PA'!$N$4:$N$5221=C$1),('Diário 10º PA'!$F$4:$F$5221))</f>
        <v>0</v>
      </c>
      <c r="D95" s="187">
        <f>SUMPRODUCT(-('Diário 7º PA'!$E$4:$E$5383='Analítico Cx.'!$B95),-('Diário 7º PA'!$O$4:$O$5383=D$1),('Diário 7º PA'!$F$4:$F$5383))+SUMPRODUCT(-('Diário 8º PA'!$E$4:$E$5041='Analítico Cx.'!$B95),-('Diário 8º PA'!$O$4:$O$5041=D$1),('Diário 8º PA'!$F$4:$F$5041))+SUMPRODUCT(-('Diário 9º PA'!$E$4:$E$5236='Analítico Cx.'!$B95),-('Diário 9º PA'!$O$4:$O$5236=D$1),('Diário 9º PA'!$F$4:$F$5236))+SUMPRODUCT(-('Diário 10º PA'!$E$4:$E$5221='Analítico Cx.'!$B95),-('Diário 10º PA'!$N$4:$N$5221=D$1),('Diário 10º PA'!$F$4:$F$5221))</f>
        <v>0</v>
      </c>
      <c r="E95" s="187">
        <f>SUMPRODUCT(-('Diário 7º PA'!$E$4:$E$5383='Analítico Cx.'!$B95),-('Diário 7º PA'!$O$4:$O$5383=E$1),('Diário 7º PA'!$F$4:$F$5383))+SUMPRODUCT(-('Diário 8º PA'!$E$4:$E$5041='Analítico Cx.'!$B95),-('Diário 8º PA'!$O$4:$O$5041=E$1),('Diário 8º PA'!$F$4:$F$5041))+SUMPRODUCT(-('Diário 9º PA'!$E$4:$E$5236='Analítico Cx.'!$B95),-('Diário 9º PA'!$O$4:$O$5236=E$1),('Diário 9º PA'!$F$4:$F$5236))+SUMPRODUCT(-('Diário 10º PA'!$E$4:$E$5221='Analítico Cx.'!$B95),-('Diário 10º PA'!$N$4:$N$5221=E$1),('Diário 10º PA'!$F$4:$F$5221))</f>
        <v>0</v>
      </c>
      <c r="F95" s="187">
        <f>SUMPRODUCT(-('Diário 7º PA'!$E$4:$E$5383='Analítico Cx.'!$B95),-('Diário 7º PA'!$O$4:$O$5383=F$1),('Diário 7º PA'!$F$4:$F$5383))+SUMPRODUCT(-('Diário 8º PA'!$E$4:$E$5041='Analítico Cx.'!$B95),-('Diário 8º PA'!$O$4:$O$5041=F$1),('Diário 8º PA'!$F$4:$F$5041))+SUMPRODUCT(-('Diário 9º PA'!$E$4:$E$5236='Analítico Cx.'!$B95),-('Diário 9º PA'!$O$4:$O$5236=F$1),('Diário 9º PA'!$F$4:$F$5236))+SUMPRODUCT(-('Diário 10º PA'!$E$4:$E$5221='Analítico Cx.'!$B95),-('Diário 10º PA'!$N$4:$N$5221=F$1),('Diário 10º PA'!$F$4:$F$5221))</f>
        <v>0</v>
      </c>
      <c r="G95" s="187">
        <f>SUMPRODUCT(-('Diário 7º PA'!$E$4:$E$5383='Analítico Cx.'!$B95),-('Diário 7º PA'!$O$4:$O$5383=G$1),('Diário 7º PA'!$F$4:$F$5383))+SUMPRODUCT(-('Diário 8º PA'!$E$4:$E$5041='Analítico Cx.'!$B95),-('Diário 8º PA'!$O$4:$O$5041=G$1),('Diário 8º PA'!$F$4:$F$5041))+SUMPRODUCT(-('Diário 9º PA'!$E$4:$E$5236='Analítico Cx.'!$B95),-('Diário 9º PA'!$O$4:$O$5236=G$1),('Diário 9º PA'!$F$4:$F$5236))+SUMPRODUCT(-('Diário 10º PA'!$E$4:$E$5221='Analítico Cx.'!$B95),-('Diário 10º PA'!$N$4:$N$5221=G$1),('Diário 10º PA'!$F$4:$F$5221))</f>
        <v>0</v>
      </c>
      <c r="H95" s="187">
        <f>SUMPRODUCT(-('Diário 7º PA'!$E$4:$E$5383='Analítico Cx.'!$B95),-('Diário 7º PA'!$O$4:$O$5383=H$1),('Diário 7º PA'!$F$4:$F$5383))+SUMPRODUCT(-('Diário 8º PA'!$E$4:$E$5041='Analítico Cx.'!$B95),-('Diário 8º PA'!$O$4:$O$5041=H$1),('Diário 8º PA'!$F$4:$F$5041))+SUMPRODUCT(-('Diário 9º PA'!$E$4:$E$5236='Analítico Cx.'!$B95),-('Diário 9º PA'!$O$4:$O$5236=H$1),('Diário 9º PA'!$F$4:$F$5236))+SUMPRODUCT(-('Diário 10º PA'!$E$4:$E$5221='Analítico Cx.'!$B95),-('Diário 10º PA'!$N$4:$N$5221=H$1),('Diário 10º PA'!$F$4:$F$5221))</f>
        <v>0</v>
      </c>
      <c r="I95" s="187">
        <f>SUMPRODUCT(-('Diário 7º PA'!$E$4:$E$5383='Analítico Cx.'!$B95),-('Diário 7º PA'!$O$4:$O$5383=I$1),('Diário 7º PA'!$F$4:$F$5383))+SUMPRODUCT(-('Diário 8º PA'!$E$4:$E$5041='Analítico Cx.'!$B95),-('Diário 8º PA'!$O$4:$O$5041=I$1),('Diário 8º PA'!$F$4:$F$5041))+SUMPRODUCT(-('Diário 9º PA'!$E$4:$E$5236='Analítico Cx.'!$B95),-('Diário 9º PA'!$O$4:$O$5236=I$1),('Diário 9º PA'!$F$4:$F$5236))+SUMPRODUCT(-('Diário 10º PA'!$E$4:$E$5221='Analítico Cx.'!$B95),-('Diário 10º PA'!$N$4:$N$5221=I$1),('Diário 10º PA'!$F$4:$F$5221))</f>
        <v>0</v>
      </c>
      <c r="J95" s="187">
        <f>SUMPRODUCT(-('Diário 7º PA'!$E$4:$E$5383='Analítico Cx.'!$B95),-('Diário 7º PA'!$O$4:$O$5383=J$1),('Diário 7º PA'!$F$4:$F$5383))+SUMPRODUCT(-('Diário 8º PA'!$E$4:$E$5041='Analítico Cx.'!$B95),-('Diário 8º PA'!$O$4:$O$5041=J$1),('Diário 8º PA'!$F$4:$F$5041))+SUMPRODUCT(-('Diário 9º PA'!$E$4:$E$5236='Analítico Cx.'!$B95),-('Diário 9º PA'!$O$4:$O$5236=J$1),('Diário 9º PA'!$F$4:$F$5236))+SUMPRODUCT(-('Diário 10º PA'!$E$4:$E$5221='Analítico Cx.'!$B95),-('Diário 10º PA'!$N$4:$N$5221=J$1),('Diário 10º PA'!$F$4:$F$5221))</f>
        <v>0</v>
      </c>
      <c r="K95" s="187">
        <f>SUMPRODUCT(-('Diário 7º PA'!$E$4:$E$5383='Analítico Cx.'!$B95),-('Diário 7º PA'!$O$4:$O$5383=K$1),('Diário 7º PA'!$F$4:$F$5383))+SUMPRODUCT(-('Diário 8º PA'!$E$4:$E$5041='Analítico Cx.'!$B95),-('Diário 8º PA'!$O$4:$O$5041=K$1),('Diário 8º PA'!$F$4:$F$5041))+SUMPRODUCT(-('Diário 9º PA'!$E$4:$E$5236='Analítico Cx.'!$B95),-('Diário 9º PA'!$O$4:$O$5236=K$1),('Diário 9º PA'!$F$4:$F$5236))+SUMPRODUCT(-('Diário 10º PA'!$E$4:$E$5221='Analítico Cx.'!$B95),-('Diário 10º PA'!$N$4:$N$5221=K$1),('Diário 10º PA'!$F$4:$F$5221))</f>
        <v>0</v>
      </c>
      <c r="L95" s="187">
        <f>SUMPRODUCT(-('Diário 7º PA'!$E$4:$E$5383='Analítico Cx.'!$B95),-('Diário 7º PA'!$O$4:$O$5383=L$1),('Diário 7º PA'!$F$4:$F$5383))+SUMPRODUCT(-('Diário 8º PA'!$E$4:$E$5041='Analítico Cx.'!$B95),-('Diário 8º PA'!$O$4:$O$5041=L$1),('Diário 8º PA'!$F$4:$F$5041))+SUMPRODUCT(-('Diário 9º PA'!$E$4:$E$5236='Analítico Cx.'!$B95),-('Diário 9º PA'!$O$4:$O$5236=L$1),('Diário 9º PA'!$F$4:$F$5236))+SUMPRODUCT(-('Diário 10º PA'!$E$4:$E$5221='Analítico Cx.'!$B95),-('Diário 10º PA'!$N$4:$N$5221=L$1),('Diário 10º PA'!$F$4:$F$5221))</f>
        <v>0</v>
      </c>
      <c r="M95" s="187">
        <f>SUMPRODUCT(-('Diário 7º PA'!$E$4:$E$5383='Analítico Cx.'!$B95),-('Diário 7º PA'!$O$4:$O$5383=M$1),('Diário 7º PA'!$F$4:$F$5383))+SUMPRODUCT(-('Diário 8º PA'!$E$4:$E$5041='Analítico Cx.'!$B95),-('Diário 8º PA'!$O$4:$O$5041=M$1),('Diário 8º PA'!$F$4:$F$5041))+SUMPRODUCT(-('Diário 9º PA'!$E$4:$E$5236='Analítico Cx.'!$B95),-('Diário 9º PA'!$O$4:$O$5236=M$1),('Diário 9º PA'!$F$4:$F$5236))+SUMPRODUCT(-('Diário 10º PA'!$E$4:$E$5221='Analítico Cx.'!$B95),-('Diário 10º PA'!$N$4:$N$5221=M$1),('Diário 10º PA'!$F$4:$F$5221))</f>
        <v>0</v>
      </c>
      <c r="N95" s="187">
        <f>SUMPRODUCT(-('Diário 7º PA'!$E$4:$E$5383='Analítico Cx.'!$B95),-('Diário 7º PA'!$O$4:$O$5383=N$1),('Diário 7º PA'!$F$4:$F$5383))+SUMPRODUCT(-('Diário 8º PA'!$E$4:$E$5041='Analítico Cx.'!$B95),-('Diário 8º PA'!$O$4:$O$5041=N$1),('Diário 8º PA'!$F$4:$F$5041))+SUMPRODUCT(-('Diário 9º PA'!$E$4:$E$5236='Analítico Cx.'!$B95),-('Diário 9º PA'!$O$4:$O$5236=N$1),('Diário 9º PA'!$F$4:$F$5236))+SUMPRODUCT(-('Diário 10º PA'!$E$4:$E$5221='Analítico Cx.'!$B95),-('Diário 10º PA'!$N$4:$N$5221=N$1),('Diário 10º PA'!$F$4:$F$5221))</f>
        <v>0</v>
      </c>
      <c r="O95" s="188">
        <f t="shared" si="17"/>
        <v>0</v>
      </c>
      <c r="P95" s="172">
        <f t="shared" si="18"/>
        <v>0</v>
      </c>
    </row>
    <row r="96" spans="1:16" ht="23.25" customHeight="1" x14ac:dyDescent="0.2">
      <c r="A96" s="63" t="s">
        <v>185</v>
      </c>
      <c r="B96" s="107" t="s">
        <v>65</v>
      </c>
      <c r="C96" s="187">
        <f>SUMPRODUCT(-('Diário 7º PA'!$E$4:$E$5383='Analítico Cx.'!$B96),-('Diário 7º PA'!$O$4:$O$5383=C$1),('Diário 7º PA'!$F$4:$F$5383))+SUMPRODUCT(-('Diário 8º PA'!$E$4:$E$5041='Analítico Cx.'!$B96),-('Diário 8º PA'!$O$4:$O$5041=C$1),('Diário 8º PA'!$F$4:$F$5041))+SUMPRODUCT(-('Diário 9º PA'!$E$4:$E$5236='Analítico Cx.'!$B96),-('Diário 9º PA'!$O$4:$O$5236=C$1),('Diário 9º PA'!$F$4:$F$5236))+SUMPRODUCT(-('Diário 10º PA'!$E$4:$E$5221='Analítico Cx.'!$B96),-('Diário 10º PA'!$N$4:$N$5221=C$1),('Diário 10º PA'!$F$4:$F$5221))</f>
        <v>6453.880000000001</v>
      </c>
      <c r="D96" s="187">
        <f>SUMPRODUCT(-('Diário 7º PA'!$E$4:$E$5383='Analítico Cx.'!$B96),-('Diário 7º PA'!$O$4:$O$5383=D$1),('Diário 7º PA'!$F$4:$F$5383))+SUMPRODUCT(-('Diário 8º PA'!$E$4:$E$5041='Analítico Cx.'!$B96),-('Diário 8º PA'!$O$4:$O$5041=D$1),('Diário 8º PA'!$F$4:$F$5041))+SUMPRODUCT(-('Diário 9º PA'!$E$4:$E$5236='Analítico Cx.'!$B96),-('Diário 9º PA'!$O$4:$O$5236=D$1),('Diário 9º PA'!$F$4:$F$5236))+SUMPRODUCT(-('Diário 10º PA'!$E$4:$E$5221='Analítico Cx.'!$B96),-('Diário 10º PA'!$N$4:$N$5221=D$1),('Diário 10º PA'!$F$4:$F$5221))</f>
        <v>5467.2000000000007</v>
      </c>
      <c r="E96" s="187">
        <f>SUMPRODUCT(-('Diário 7º PA'!$E$4:$E$5383='Analítico Cx.'!$B96),-('Diário 7º PA'!$O$4:$O$5383=E$1),('Diário 7º PA'!$F$4:$F$5383))+SUMPRODUCT(-('Diário 8º PA'!$E$4:$E$5041='Analítico Cx.'!$B96),-('Diário 8º PA'!$O$4:$O$5041=E$1),('Diário 8º PA'!$F$4:$F$5041))+SUMPRODUCT(-('Diário 9º PA'!$E$4:$E$5236='Analítico Cx.'!$B96),-('Diário 9º PA'!$O$4:$O$5236=E$1),('Diário 9º PA'!$F$4:$F$5236))+SUMPRODUCT(-('Diário 10º PA'!$E$4:$E$5221='Analítico Cx.'!$B96),-('Diário 10º PA'!$N$4:$N$5221=E$1),('Diário 10º PA'!$F$4:$F$5221))</f>
        <v>6804.45</v>
      </c>
      <c r="F96" s="187">
        <f>SUMPRODUCT(-('Diário 7º PA'!$E$4:$E$5383='Analítico Cx.'!$B96),-('Diário 7º PA'!$O$4:$O$5383=F$1),('Diário 7º PA'!$F$4:$F$5383))+SUMPRODUCT(-('Diário 8º PA'!$E$4:$E$5041='Analítico Cx.'!$B96),-('Diário 8º PA'!$O$4:$O$5041=F$1),('Diário 8º PA'!$F$4:$F$5041))+SUMPRODUCT(-('Diário 9º PA'!$E$4:$E$5236='Analítico Cx.'!$B96),-('Diário 9º PA'!$O$4:$O$5236=F$1),('Diário 9º PA'!$F$4:$F$5236))+SUMPRODUCT(-('Diário 10º PA'!$E$4:$E$5221='Analítico Cx.'!$B96),-('Diário 10º PA'!$N$4:$N$5221=F$1),('Diário 10º PA'!$F$4:$F$5221))</f>
        <v>11528.619999999999</v>
      </c>
      <c r="G96" s="187">
        <f>SUMPRODUCT(-('Diário 7º PA'!$E$4:$E$5383='Analítico Cx.'!$B96),-('Diário 7º PA'!$O$4:$O$5383=G$1),('Diário 7º PA'!$F$4:$F$5383))+SUMPRODUCT(-('Diário 8º PA'!$E$4:$E$5041='Analítico Cx.'!$B96),-('Diário 8º PA'!$O$4:$O$5041=G$1),('Diário 8º PA'!$F$4:$F$5041))+SUMPRODUCT(-('Diário 9º PA'!$E$4:$E$5236='Analítico Cx.'!$B96),-('Diário 9º PA'!$O$4:$O$5236=G$1),('Diário 9º PA'!$F$4:$F$5236))+SUMPRODUCT(-('Diário 10º PA'!$E$4:$E$5221='Analítico Cx.'!$B96),-('Diário 10º PA'!$N$4:$N$5221=G$1),('Diário 10º PA'!$F$4:$F$5221))</f>
        <v>4176.8999999999996</v>
      </c>
      <c r="H96" s="187">
        <f>SUMPRODUCT(-('Diário 7º PA'!$E$4:$E$5383='Analítico Cx.'!$B96),-('Diário 7º PA'!$O$4:$O$5383=H$1),('Diário 7º PA'!$F$4:$F$5383))+SUMPRODUCT(-('Diário 8º PA'!$E$4:$E$5041='Analítico Cx.'!$B96),-('Diário 8º PA'!$O$4:$O$5041=H$1),('Diário 8º PA'!$F$4:$F$5041))+SUMPRODUCT(-('Diário 9º PA'!$E$4:$E$5236='Analítico Cx.'!$B96),-('Diário 9º PA'!$O$4:$O$5236=H$1),('Diário 9º PA'!$F$4:$F$5236))+SUMPRODUCT(-('Diário 10º PA'!$E$4:$E$5221='Analítico Cx.'!$B96),-('Diário 10º PA'!$N$4:$N$5221=H$1),('Diário 10º PA'!$F$4:$F$5221))</f>
        <v>8011.82</v>
      </c>
      <c r="I96" s="187">
        <f>SUMPRODUCT(-('Diário 7º PA'!$E$4:$E$5383='Analítico Cx.'!$B96),-('Diário 7º PA'!$O$4:$O$5383=I$1),('Diário 7º PA'!$F$4:$F$5383))+SUMPRODUCT(-('Diário 8º PA'!$E$4:$E$5041='Analítico Cx.'!$B96),-('Diário 8º PA'!$O$4:$O$5041=I$1),('Diário 8º PA'!$F$4:$F$5041))+SUMPRODUCT(-('Diário 9º PA'!$E$4:$E$5236='Analítico Cx.'!$B96),-('Diário 9º PA'!$O$4:$O$5236=I$1),('Diário 9º PA'!$F$4:$F$5236))+SUMPRODUCT(-('Diário 10º PA'!$E$4:$E$5221='Analítico Cx.'!$B96),-('Diário 10º PA'!$N$4:$N$5221=I$1),('Diário 10º PA'!$F$4:$F$5221))</f>
        <v>5633.62</v>
      </c>
      <c r="J96" s="187">
        <f>SUMPRODUCT(-('Diário 7º PA'!$E$4:$E$5383='Analítico Cx.'!$B96),-('Diário 7º PA'!$O$4:$O$5383=J$1),('Diário 7º PA'!$F$4:$F$5383))+SUMPRODUCT(-('Diário 8º PA'!$E$4:$E$5041='Analítico Cx.'!$B96),-('Diário 8º PA'!$O$4:$O$5041=J$1),('Diário 8º PA'!$F$4:$F$5041))+SUMPRODUCT(-('Diário 9º PA'!$E$4:$E$5236='Analítico Cx.'!$B96),-('Diário 9º PA'!$O$4:$O$5236=J$1),('Diário 9º PA'!$F$4:$F$5236))+SUMPRODUCT(-('Diário 10º PA'!$E$4:$E$5221='Analítico Cx.'!$B96),-('Diário 10º PA'!$N$4:$N$5221=J$1),('Diário 10º PA'!$F$4:$F$5221))</f>
        <v>7846.07</v>
      </c>
      <c r="K96" s="187">
        <f>SUMPRODUCT(-('Diário 7º PA'!$E$4:$E$5383='Analítico Cx.'!$B96),-('Diário 7º PA'!$O$4:$O$5383=K$1),('Diário 7º PA'!$F$4:$F$5383))+SUMPRODUCT(-('Diário 8º PA'!$E$4:$E$5041='Analítico Cx.'!$B96),-('Diário 8º PA'!$O$4:$O$5041=K$1),('Diário 8º PA'!$F$4:$F$5041))+SUMPRODUCT(-('Diário 9º PA'!$E$4:$E$5236='Analítico Cx.'!$B96),-('Diário 9º PA'!$O$4:$O$5236=K$1),('Diário 9º PA'!$F$4:$F$5236))+SUMPRODUCT(-('Diário 10º PA'!$E$4:$E$5221='Analítico Cx.'!$B96),-('Diário 10º PA'!$N$4:$N$5221=K$1),('Diário 10º PA'!$F$4:$F$5221))</f>
        <v>4357.7</v>
      </c>
      <c r="L96" s="187">
        <f>SUMPRODUCT(-('Diário 7º PA'!$E$4:$E$5383='Analítico Cx.'!$B96),-('Diário 7º PA'!$O$4:$O$5383=L$1),('Diário 7º PA'!$F$4:$F$5383))+SUMPRODUCT(-('Diário 8º PA'!$E$4:$E$5041='Analítico Cx.'!$B96),-('Diário 8º PA'!$O$4:$O$5041=L$1),('Diário 8º PA'!$F$4:$F$5041))+SUMPRODUCT(-('Diário 9º PA'!$E$4:$E$5236='Analítico Cx.'!$B96),-('Diário 9º PA'!$O$4:$O$5236=L$1),('Diário 9º PA'!$F$4:$F$5236))+SUMPRODUCT(-('Diário 10º PA'!$E$4:$E$5221='Analítico Cx.'!$B96),-('Diário 10º PA'!$N$4:$N$5221=L$1),('Diário 10º PA'!$F$4:$F$5221))</f>
        <v>5755.55</v>
      </c>
      <c r="M96" s="187">
        <f>SUMPRODUCT(-('Diário 7º PA'!$E$4:$E$5383='Analítico Cx.'!$B96),-('Diário 7º PA'!$O$4:$O$5383=M$1),('Diário 7º PA'!$F$4:$F$5383))+SUMPRODUCT(-('Diário 8º PA'!$E$4:$E$5041='Analítico Cx.'!$B96),-('Diário 8º PA'!$O$4:$O$5041=M$1),('Diário 8º PA'!$F$4:$F$5041))+SUMPRODUCT(-('Diário 9º PA'!$E$4:$E$5236='Analítico Cx.'!$B96),-('Diário 9º PA'!$O$4:$O$5236=M$1),('Diário 9º PA'!$F$4:$F$5236))+SUMPRODUCT(-('Diário 10º PA'!$E$4:$E$5221='Analítico Cx.'!$B96),-('Diário 10º PA'!$N$4:$N$5221=M$1),('Diário 10º PA'!$F$4:$F$5221))</f>
        <v>13720.19</v>
      </c>
      <c r="N96" s="187">
        <f>SUMPRODUCT(-('Diário 7º PA'!$E$4:$E$5383='Analítico Cx.'!$B96),-('Diário 7º PA'!$O$4:$O$5383=N$1),('Diário 7º PA'!$F$4:$F$5383))+SUMPRODUCT(-('Diário 8º PA'!$E$4:$E$5041='Analítico Cx.'!$B96),-('Diário 8º PA'!$O$4:$O$5041=N$1),('Diário 8º PA'!$F$4:$F$5041))+SUMPRODUCT(-('Diário 9º PA'!$E$4:$E$5236='Analítico Cx.'!$B96),-('Diário 9º PA'!$O$4:$O$5236=N$1),('Diário 9º PA'!$F$4:$F$5236))+SUMPRODUCT(-('Diário 10º PA'!$E$4:$E$5221='Analítico Cx.'!$B96),-('Diário 10º PA'!$N$4:$N$5221=N$1),('Diário 10º PA'!$F$4:$F$5221))</f>
        <v>10822.92</v>
      </c>
      <c r="O96" s="188">
        <f t="shared" si="17"/>
        <v>90578.92</v>
      </c>
      <c r="P96" s="172">
        <f t="shared" si="18"/>
        <v>1.2122418326640009E-3</v>
      </c>
    </row>
    <row r="97" spans="1:16" ht="23.25" customHeight="1" x14ac:dyDescent="0.2">
      <c r="A97" s="63" t="s">
        <v>186</v>
      </c>
      <c r="B97" s="107" t="s">
        <v>66</v>
      </c>
      <c r="C97" s="187">
        <f>SUMPRODUCT(-('Diário 7º PA'!$E$4:$E$5383='Analítico Cx.'!$B97),-('Diário 7º PA'!$O$4:$O$5383=C$1),('Diário 7º PA'!$F$4:$F$5383))+SUMPRODUCT(-('Diário 8º PA'!$E$4:$E$5041='Analítico Cx.'!$B97),-('Diário 8º PA'!$O$4:$O$5041=C$1),('Diário 8º PA'!$F$4:$F$5041))+SUMPRODUCT(-('Diário 9º PA'!$E$4:$E$5236='Analítico Cx.'!$B97),-('Diário 9º PA'!$O$4:$O$5236=C$1),('Diário 9º PA'!$F$4:$F$5236))+SUMPRODUCT(-('Diário 10º PA'!$E$4:$E$5221='Analítico Cx.'!$B97),-('Diário 10º PA'!$N$4:$N$5221=C$1),('Diário 10º PA'!$F$4:$F$5221))</f>
        <v>0</v>
      </c>
      <c r="D97" s="187">
        <f>SUMPRODUCT(-('Diário 7º PA'!$E$4:$E$5383='Analítico Cx.'!$B97),-('Diário 7º PA'!$O$4:$O$5383=D$1),('Diário 7º PA'!$F$4:$F$5383))+SUMPRODUCT(-('Diário 8º PA'!$E$4:$E$5041='Analítico Cx.'!$B97),-('Diário 8º PA'!$O$4:$O$5041=D$1),('Diário 8º PA'!$F$4:$F$5041))+SUMPRODUCT(-('Diário 9º PA'!$E$4:$E$5236='Analítico Cx.'!$B97),-('Diário 9º PA'!$O$4:$O$5236=D$1),('Diário 9º PA'!$F$4:$F$5236))+SUMPRODUCT(-('Diário 10º PA'!$E$4:$E$5221='Analítico Cx.'!$B97),-('Diário 10º PA'!$N$4:$N$5221=D$1),('Diário 10º PA'!$F$4:$F$5221))</f>
        <v>0</v>
      </c>
      <c r="E97" s="187">
        <f>SUMPRODUCT(-('Diário 7º PA'!$E$4:$E$5383='Analítico Cx.'!$B97),-('Diário 7º PA'!$O$4:$O$5383=E$1),('Diário 7º PA'!$F$4:$F$5383))+SUMPRODUCT(-('Diário 8º PA'!$E$4:$E$5041='Analítico Cx.'!$B97),-('Diário 8º PA'!$O$4:$O$5041=E$1),('Diário 8º PA'!$F$4:$F$5041))+SUMPRODUCT(-('Diário 9º PA'!$E$4:$E$5236='Analítico Cx.'!$B97),-('Diário 9º PA'!$O$4:$O$5236=E$1),('Diário 9º PA'!$F$4:$F$5236))+SUMPRODUCT(-('Diário 10º PA'!$E$4:$E$5221='Analítico Cx.'!$B97),-('Diário 10º PA'!$N$4:$N$5221=E$1),('Diário 10º PA'!$F$4:$F$5221))</f>
        <v>0</v>
      </c>
      <c r="F97" s="187">
        <f>SUMPRODUCT(-('Diário 7º PA'!$E$4:$E$5383='Analítico Cx.'!$B97),-('Diário 7º PA'!$O$4:$O$5383=F$1),('Diário 7º PA'!$F$4:$F$5383))+SUMPRODUCT(-('Diário 8º PA'!$E$4:$E$5041='Analítico Cx.'!$B97),-('Diário 8º PA'!$O$4:$O$5041=F$1),('Diário 8º PA'!$F$4:$F$5041))+SUMPRODUCT(-('Diário 9º PA'!$E$4:$E$5236='Analítico Cx.'!$B97),-('Diário 9º PA'!$O$4:$O$5236=F$1),('Diário 9º PA'!$F$4:$F$5236))+SUMPRODUCT(-('Diário 10º PA'!$E$4:$E$5221='Analítico Cx.'!$B97),-('Diário 10º PA'!$N$4:$N$5221=F$1),('Diário 10º PA'!$F$4:$F$5221))</f>
        <v>0</v>
      </c>
      <c r="G97" s="187">
        <f>SUMPRODUCT(-('Diário 7º PA'!$E$4:$E$5383='Analítico Cx.'!$B97),-('Diário 7º PA'!$O$4:$O$5383=G$1),('Diário 7º PA'!$F$4:$F$5383))+SUMPRODUCT(-('Diário 8º PA'!$E$4:$E$5041='Analítico Cx.'!$B97),-('Diário 8º PA'!$O$4:$O$5041=G$1),('Diário 8º PA'!$F$4:$F$5041))+SUMPRODUCT(-('Diário 9º PA'!$E$4:$E$5236='Analítico Cx.'!$B97),-('Diário 9º PA'!$O$4:$O$5236=G$1),('Diário 9º PA'!$F$4:$F$5236))+SUMPRODUCT(-('Diário 10º PA'!$E$4:$E$5221='Analítico Cx.'!$B97),-('Diário 10º PA'!$N$4:$N$5221=G$1),('Diário 10º PA'!$F$4:$F$5221))</f>
        <v>0</v>
      </c>
      <c r="H97" s="187">
        <f>SUMPRODUCT(-('Diário 7º PA'!$E$4:$E$5383='Analítico Cx.'!$B97),-('Diário 7º PA'!$O$4:$O$5383=H$1),('Diário 7º PA'!$F$4:$F$5383))+SUMPRODUCT(-('Diário 8º PA'!$E$4:$E$5041='Analítico Cx.'!$B97),-('Diário 8º PA'!$O$4:$O$5041=H$1),('Diário 8º PA'!$F$4:$F$5041))+SUMPRODUCT(-('Diário 9º PA'!$E$4:$E$5236='Analítico Cx.'!$B97),-('Diário 9º PA'!$O$4:$O$5236=H$1),('Diário 9º PA'!$F$4:$F$5236))+SUMPRODUCT(-('Diário 10º PA'!$E$4:$E$5221='Analítico Cx.'!$B97),-('Diário 10º PA'!$N$4:$N$5221=H$1),('Diário 10º PA'!$F$4:$F$5221))</f>
        <v>0</v>
      </c>
      <c r="I97" s="187">
        <f>SUMPRODUCT(-('Diário 7º PA'!$E$4:$E$5383='Analítico Cx.'!$B97),-('Diário 7º PA'!$O$4:$O$5383=I$1),('Diário 7º PA'!$F$4:$F$5383))+SUMPRODUCT(-('Diário 8º PA'!$E$4:$E$5041='Analítico Cx.'!$B97),-('Diário 8º PA'!$O$4:$O$5041=I$1),('Diário 8º PA'!$F$4:$F$5041))+SUMPRODUCT(-('Diário 9º PA'!$E$4:$E$5236='Analítico Cx.'!$B97),-('Diário 9º PA'!$O$4:$O$5236=I$1),('Diário 9º PA'!$F$4:$F$5236))+SUMPRODUCT(-('Diário 10º PA'!$E$4:$E$5221='Analítico Cx.'!$B97),-('Diário 10º PA'!$N$4:$N$5221=I$1),('Diário 10º PA'!$F$4:$F$5221))</f>
        <v>0</v>
      </c>
      <c r="J97" s="187">
        <f>SUMPRODUCT(-('Diário 7º PA'!$E$4:$E$5383='Analítico Cx.'!$B97),-('Diário 7º PA'!$O$4:$O$5383=J$1),('Diário 7º PA'!$F$4:$F$5383))+SUMPRODUCT(-('Diário 8º PA'!$E$4:$E$5041='Analítico Cx.'!$B97),-('Diário 8º PA'!$O$4:$O$5041=J$1),('Diário 8º PA'!$F$4:$F$5041))+SUMPRODUCT(-('Diário 9º PA'!$E$4:$E$5236='Analítico Cx.'!$B97),-('Diário 9º PA'!$O$4:$O$5236=J$1),('Diário 9º PA'!$F$4:$F$5236))+SUMPRODUCT(-('Diário 10º PA'!$E$4:$E$5221='Analítico Cx.'!$B97),-('Diário 10º PA'!$N$4:$N$5221=J$1),('Diário 10º PA'!$F$4:$F$5221))</f>
        <v>0</v>
      </c>
      <c r="K97" s="187">
        <f>SUMPRODUCT(-('Diário 7º PA'!$E$4:$E$5383='Analítico Cx.'!$B97),-('Diário 7º PA'!$O$4:$O$5383=K$1),('Diário 7º PA'!$F$4:$F$5383))+SUMPRODUCT(-('Diário 8º PA'!$E$4:$E$5041='Analítico Cx.'!$B97),-('Diário 8º PA'!$O$4:$O$5041=K$1),('Diário 8º PA'!$F$4:$F$5041))+SUMPRODUCT(-('Diário 9º PA'!$E$4:$E$5236='Analítico Cx.'!$B97),-('Diário 9º PA'!$O$4:$O$5236=K$1),('Diário 9º PA'!$F$4:$F$5236))+SUMPRODUCT(-('Diário 10º PA'!$E$4:$E$5221='Analítico Cx.'!$B97),-('Diário 10º PA'!$N$4:$N$5221=K$1),('Diário 10º PA'!$F$4:$F$5221))</f>
        <v>0</v>
      </c>
      <c r="L97" s="187">
        <f>SUMPRODUCT(-('Diário 7º PA'!$E$4:$E$5383='Analítico Cx.'!$B97),-('Diário 7º PA'!$O$4:$O$5383=L$1),('Diário 7º PA'!$F$4:$F$5383))+SUMPRODUCT(-('Diário 8º PA'!$E$4:$E$5041='Analítico Cx.'!$B97),-('Diário 8º PA'!$O$4:$O$5041=L$1),('Diário 8º PA'!$F$4:$F$5041))+SUMPRODUCT(-('Diário 9º PA'!$E$4:$E$5236='Analítico Cx.'!$B97),-('Diário 9º PA'!$O$4:$O$5236=L$1),('Diário 9º PA'!$F$4:$F$5236))+SUMPRODUCT(-('Diário 10º PA'!$E$4:$E$5221='Analítico Cx.'!$B97),-('Diário 10º PA'!$N$4:$N$5221=L$1),('Diário 10º PA'!$F$4:$F$5221))</f>
        <v>0</v>
      </c>
      <c r="M97" s="187">
        <f>SUMPRODUCT(-('Diário 7º PA'!$E$4:$E$5383='Analítico Cx.'!$B97),-('Diário 7º PA'!$O$4:$O$5383=M$1),('Diário 7º PA'!$F$4:$F$5383))+SUMPRODUCT(-('Diário 8º PA'!$E$4:$E$5041='Analítico Cx.'!$B97),-('Diário 8º PA'!$O$4:$O$5041=M$1),('Diário 8º PA'!$F$4:$F$5041))+SUMPRODUCT(-('Diário 9º PA'!$E$4:$E$5236='Analítico Cx.'!$B97),-('Diário 9º PA'!$O$4:$O$5236=M$1),('Diário 9º PA'!$F$4:$F$5236))+SUMPRODUCT(-('Diário 10º PA'!$E$4:$E$5221='Analítico Cx.'!$B97),-('Diário 10º PA'!$N$4:$N$5221=M$1),('Diário 10º PA'!$F$4:$F$5221))</f>
        <v>0</v>
      </c>
      <c r="N97" s="187">
        <f>SUMPRODUCT(-('Diário 7º PA'!$E$4:$E$5383='Analítico Cx.'!$B97),-('Diário 7º PA'!$O$4:$O$5383=N$1),('Diário 7º PA'!$F$4:$F$5383))+SUMPRODUCT(-('Diário 8º PA'!$E$4:$E$5041='Analítico Cx.'!$B97),-('Diário 8º PA'!$O$4:$O$5041=N$1),('Diário 8º PA'!$F$4:$F$5041))+SUMPRODUCT(-('Diário 9º PA'!$E$4:$E$5236='Analítico Cx.'!$B97),-('Diário 9º PA'!$O$4:$O$5236=N$1),('Diário 9º PA'!$F$4:$F$5236))+SUMPRODUCT(-('Diário 10º PA'!$E$4:$E$5221='Analítico Cx.'!$B97),-('Diário 10º PA'!$N$4:$N$5221=N$1),('Diário 10º PA'!$F$4:$F$5221))</f>
        <v>0</v>
      </c>
      <c r="O97" s="188">
        <f t="shared" si="17"/>
        <v>0</v>
      </c>
      <c r="P97" s="172">
        <f t="shared" si="18"/>
        <v>0</v>
      </c>
    </row>
    <row r="98" spans="1:16" ht="23.25" customHeight="1" x14ac:dyDescent="0.2">
      <c r="A98" s="63" t="s">
        <v>187</v>
      </c>
      <c r="B98" s="107" t="s">
        <v>76</v>
      </c>
      <c r="C98" s="187">
        <f>SUMPRODUCT(-('Diário 7º PA'!$E$4:$E$5383='Analítico Cx.'!$B98),-('Diário 7º PA'!$O$4:$O$5383=C$1),('Diário 7º PA'!$F$4:$F$5383))+SUMPRODUCT(-('Diário 8º PA'!$E$4:$E$5041='Analítico Cx.'!$B98),-('Diário 8º PA'!$O$4:$O$5041=C$1),('Diário 8º PA'!$F$4:$F$5041))+SUMPRODUCT(-('Diário 9º PA'!$E$4:$E$5236='Analítico Cx.'!$B98),-('Diário 9º PA'!$O$4:$O$5236=C$1),('Diário 9º PA'!$F$4:$F$5236))+SUMPRODUCT(-('Diário 10º PA'!$E$4:$E$5221='Analítico Cx.'!$B98),-('Diário 10º PA'!$N$4:$N$5221=C$1),('Diário 10º PA'!$F$4:$F$5221))</f>
        <v>0</v>
      </c>
      <c r="D98" s="187">
        <f>SUMPRODUCT(-('Diário 7º PA'!$E$4:$E$5383='Analítico Cx.'!$B98),-('Diário 7º PA'!$O$4:$O$5383=D$1),('Diário 7º PA'!$F$4:$F$5383))+SUMPRODUCT(-('Diário 8º PA'!$E$4:$E$5041='Analítico Cx.'!$B98),-('Diário 8º PA'!$O$4:$O$5041=D$1),('Diário 8º PA'!$F$4:$F$5041))+SUMPRODUCT(-('Diário 9º PA'!$E$4:$E$5236='Analítico Cx.'!$B98),-('Diário 9º PA'!$O$4:$O$5236=D$1),('Diário 9º PA'!$F$4:$F$5236))+SUMPRODUCT(-('Diário 10º PA'!$E$4:$E$5221='Analítico Cx.'!$B98),-('Diário 10º PA'!$N$4:$N$5221=D$1),('Diário 10º PA'!$F$4:$F$5221))</f>
        <v>0</v>
      </c>
      <c r="E98" s="187">
        <f>SUMPRODUCT(-('Diário 7º PA'!$E$4:$E$5383='Analítico Cx.'!$B98),-('Diário 7º PA'!$O$4:$O$5383=E$1),('Diário 7º PA'!$F$4:$F$5383))+SUMPRODUCT(-('Diário 8º PA'!$E$4:$E$5041='Analítico Cx.'!$B98),-('Diário 8º PA'!$O$4:$O$5041=E$1),('Diário 8º PA'!$F$4:$F$5041))+SUMPRODUCT(-('Diário 9º PA'!$E$4:$E$5236='Analítico Cx.'!$B98),-('Diário 9º PA'!$O$4:$O$5236=E$1),('Diário 9º PA'!$F$4:$F$5236))+SUMPRODUCT(-('Diário 10º PA'!$E$4:$E$5221='Analítico Cx.'!$B98),-('Diário 10º PA'!$N$4:$N$5221=E$1),('Diário 10º PA'!$F$4:$F$5221))</f>
        <v>0</v>
      </c>
      <c r="F98" s="187">
        <f>SUMPRODUCT(-('Diário 7º PA'!$E$4:$E$5383='Analítico Cx.'!$B98),-('Diário 7º PA'!$O$4:$O$5383=F$1),('Diário 7º PA'!$F$4:$F$5383))+SUMPRODUCT(-('Diário 8º PA'!$E$4:$E$5041='Analítico Cx.'!$B98),-('Diário 8º PA'!$O$4:$O$5041=F$1),('Diário 8º PA'!$F$4:$F$5041))+SUMPRODUCT(-('Diário 9º PA'!$E$4:$E$5236='Analítico Cx.'!$B98),-('Diário 9º PA'!$O$4:$O$5236=F$1),('Diário 9º PA'!$F$4:$F$5236))+SUMPRODUCT(-('Diário 10º PA'!$E$4:$E$5221='Analítico Cx.'!$B98),-('Diário 10º PA'!$N$4:$N$5221=F$1),('Diário 10º PA'!$F$4:$F$5221))</f>
        <v>0</v>
      </c>
      <c r="G98" s="187">
        <f>SUMPRODUCT(-('Diário 7º PA'!$E$4:$E$5383='Analítico Cx.'!$B98),-('Diário 7º PA'!$O$4:$O$5383=G$1),('Diário 7º PA'!$F$4:$F$5383))+SUMPRODUCT(-('Diário 8º PA'!$E$4:$E$5041='Analítico Cx.'!$B98),-('Diário 8º PA'!$O$4:$O$5041=G$1),('Diário 8º PA'!$F$4:$F$5041))+SUMPRODUCT(-('Diário 9º PA'!$E$4:$E$5236='Analítico Cx.'!$B98),-('Diário 9º PA'!$O$4:$O$5236=G$1),('Diário 9º PA'!$F$4:$F$5236))+SUMPRODUCT(-('Diário 10º PA'!$E$4:$E$5221='Analítico Cx.'!$B98),-('Diário 10º PA'!$N$4:$N$5221=G$1),('Diário 10º PA'!$F$4:$F$5221))</f>
        <v>0</v>
      </c>
      <c r="H98" s="187">
        <f>SUMPRODUCT(-('Diário 7º PA'!$E$4:$E$5383='Analítico Cx.'!$B98),-('Diário 7º PA'!$O$4:$O$5383=H$1),('Diário 7º PA'!$F$4:$F$5383))+SUMPRODUCT(-('Diário 8º PA'!$E$4:$E$5041='Analítico Cx.'!$B98),-('Diário 8º PA'!$O$4:$O$5041=H$1),('Diário 8º PA'!$F$4:$F$5041))+SUMPRODUCT(-('Diário 9º PA'!$E$4:$E$5236='Analítico Cx.'!$B98),-('Diário 9º PA'!$O$4:$O$5236=H$1),('Diário 9º PA'!$F$4:$F$5236))+SUMPRODUCT(-('Diário 10º PA'!$E$4:$E$5221='Analítico Cx.'!$B98),-('Diário 10º PA'!$N$4:$N$5221=H$1),('Diário 10º PA'!$F$4:$F$5221))</f>
        <v>0</v>
      </c>
      <c r="I98" s="187">
        <f>SUMPRODUCT(-('Diário 7º PA'!$E$4:$E$5383='Analítico Cx.'!$B98),-('Diário 7º PA'!$O$4:$O$5383=I$1),('Diário 7º PA'!$F$4:$F$5383))+SUMPRODUCT(-('Diário 8º PA'!$E$4:$E$5041='Analítico Cx.'!$B98),-('Diário 8º PA'!$O$4:$O$5041=I$1),('Diário 8º PA'!$F$4:$F$5041))+SUMPRODUCT(-('Diário 9º PA'!$E$4:$E$5236='Analítico Cx.'!$B98),-('Diário 9º PA'!$O$4:$O$5236=I$1),('Diário 9º PA'!$F$4:$F$5236))+SUMPRODUCT(-('Diário 10º PA'!$E$4:$E$5221='Analítico Cx.'!$B98),-('Diário 10º PA'!$N$4:$N$5221=I$1),('Diário 10º PA'!$F$4:$F$5221))</f>
        <v>0</v>
      </c>
      <c r="J98" s="187">
        <f>SUMPRODUCT(-('Diário 7º PA'!$E$4:$E$5383='Analítico Cx.'!$B98),-('Diário 7º PA'!$O$4:$O$5383=J$1),('Diário 7º PA'!$F$4:$F$5383))+SUMPRODUCT(-('Diário 8º PA'!$E$4:$E$5041='Analítico Cx.'!$B98),-('Diário 8º PA'!$O$4:$O$5041=J$1),('Diário 8º PA'!$F$4:$F$5041))+SUMPRODUCT(-('Diário 9º PA'!$E$4:$E$5236='Analítico Cx.'!$B98),-('Diário 9º PA'!$O$4:$O$5236=J$1),('Diário 9º PA'!$F$4:$F$5236))+SUMPRODUCT(-('Diário 10º PA'!$E$4:$E$5221='Analítico Cx.'!$B98),-('Diário 10º PA'!$N$4:$N$5221=J$1),('Diário 10º PA'!$F$4:$F$5221))</f>
        <v>0</v>
      </c>
      <c r="K98" s="187">
        <f>SUMPRODUCT(-('Diário 7º PA'!$E$4:$E$5383='Analítico Cx.'!$B98),-('Diário 7º PA'!$O$4:$O$5383=K$1),('Diário 7º PA'!$F$4:$F$5383))+SUMPRODUCT(-('Diário 8º PA'!$E$4:$E$5041='Analítico Cx.'!$B98),-('Diário 8º PA'!$O$4:$O$5041=K$1),('Diário 8º PA'!$F$4:$F$5041))+SUMPRODUCT(-('Diário 9º PA'!$E$4:$E$5236='Analítico Cx.'!$B98),-('Diário 9º PA'!$O$4:$O$5236=K$1),('Diário 9º PA'!$F$4:$F$5236))+SUMPRODUCT(-('Diário 10º PA'!$E$4:$E$5221='Analítico Cx.'!$B98),-('Diário 10º PA'!$N$4:$N$5221=K$1),('Diário 10º PA'!$F$4:$F$5221))</f>
        <v>0</v>
      </c>
      <c r="L98" s="187">
        <f>SUMPRODUCT(-('Diário 7º PA'!$E$4:$E$5383='Analítico Cx.'!$B98),-('Diário 7º PA'!$O$4:$O$5383=L$1),('Diário 7º PA'!$F$4:$F$5383))+SUMPRODUCT(-('Diário 8º PA'!$E$4:$E$5041='Analítico Cx.'!$B98),-('Diário 8º PA'!$O$4:$O$5041=L$1),('Diário 8º PA'!$F$4:$F$5041))+SUMPRODUCT(-('Diário 9º PA'!$E$4:$E$5236='Analítico Cx.'!$B98),-('Diário 9º PA'!$O$4:$O$5236=L$1),('Diário 9º PA'!$F$4:$F$5236))+SUMPRODUCT(-('Diário 10º PA'!$E$4:$E$5221='Analítico Cx.'!$B98),-('Diário 10º PA'!$N$4:$N$5221=L$1),('Diário 10º PA'!$F$4:$F$5221))</f>
        <v>0</v>
      </c>
      <c r="M98" s="187">
        <f>SUMPRODUCT(-('Diário 7º PA'!$E$4:$E$5383='Analítico Cx.'!$B98),-('Diário 7º PA'!$O$4:$O$5383=M$1),('Diário 7º PA'!$F$4:$F$5383))+SUMPRODUCT(-('Diário 8º PA'!$E$4:$E$5041='Analítico Cx.'!$B98),-('Diário 8º PA'!$O$4:$O$5041=M$1),('Diário 8º PA'!$F$4:$F$5041))+SUMPRODUCT(-('Diário 9º PA'!$E$4:$E$5236='Analítico Cx.'!$B98),-('Diário 9º PA'!$O$4:$O$5236=M$1),('Diário 9º PA'!$F$4:$F$5236))+SUMPRODUCT(-('Diário 10º PA'!$E$4:$E$5221='Analítico Cx.'!$B98),-('Diário 10º PA'!$N$4:$N$5221=M$1),('Diário 10º PA'!$F$4:$F$5221))</f>
        <v>0</v>
      </c>
      <c r="N98" s="187">
        <f>SUMPRODUCT(-('Diário 7º PA'!$E$4:$E$5383='Analítico Cx.'!$B98),-('Diário 7º PA'!$O$4:$O$5383=N$1),('Diário 7º PA'!$F$4:$F$5383))+SUMPRODUCT(-('Diário 8º PA'!$E$4:$E$5041='Analítico Cx.'!$B98),-('Diário 8º PA'!$O$4:$O$5041=N$1),('Diário 8º PA'!$F$4:$F$5041))+SUMPRODUCT(-('Diário 9º PA'!$E$4:$E$5236='Analítico Cx.'!$B98),-('Diário 9º PA'!$O$4:$O$5236=N$1),('Diário 9º PA'!$F$4:$F$5236))+SUMPRODUCT(-('Diário 10º PA'!$E$4:$E$5221='Analítico Cx.'!$B98),-('Diário 10º PA'!$N$4:$N$5221=N$1),('Diário 10º PA'!$F$4:$F$5221))</f>
        <v>0</v>
      </c>
      <c r="O98" s="188">
        <f t="shared" si="17"/>
        <v>0</v>
      </c>
      <c r="P98" s="172">
        <f t="shared" si="18"/>
        <v>0</v>
      </c>
    </row>
    <row r="99" spans="1:16" ht="23.25" customHeight="1" x14ac:dyDescent="0.2">
      <c r="A99" s="63" t="s">
        <v>188</v>
      </c>
      <c r="B99" s="107" t="s">
        <v>68</v>
      </c>
      <c r="C99" s="187">
        <f>SUMPRODUCT(-('Diário 7º PA'!$E$4:$E$5383='Analítico Cx.'!$B99),-('Diário 7º PA'!$O$4:$O$5383=C$1),('Diário 7º PA'!$F$4:$F$5383))+SUMPRODUCT(-('Diário 8º PA'!$E$4:$E$5041='Analítico Cx.'!$B99),-('Diário 8º PA'!$O$4:$O$5041=C$1),('Diário 8º PA'!$F$4:$F$5041))+SUMPRODUCT(-('Diário 9º PA'!$E$4:$E$5236='Analítico Cx.'!$B99),-('Diário 9º PA'!$O$4:$O$5236=C$1),('Diário 9º PA'!$F$4:$F$5236))+SUMPRODUCT(-('Diário 10º PA'!$E$4:$E$5221='Analítico Cx.'!$B99),-('Diário 10º PA'!$N$4:$N$5221=C$1),('Diário 10º PA'!$F$4:$F$5221))</f>
        <v>0</v>
      </c>
      <c r="D99" s="187">
        <f>SUMPRODUCT(-('Diário 7º PA'!$E$4:$E$5383='Analítico Cx.'!$B99),-('Diário 7º PA'!$O$4:$O$5383=D$1),('Diário 7º PA'!$F$4:$F$5383))+SUMPRODUCT(-('Diário 8º PA'!$E$4:$E$5041='Analítico Cx.'!$B99),-('Diário 8º PA'!$O$4:$O$5041=D$1),('Diário 8º PA'!$F$4:$F$5041))+SUMPRODUCT(-('Diário 9º PA'!$E$4:$E$5236='Analítico Cx.'!$B99),-('Diário 9º PA'!$O$4:$O$5236=D$1),('Diário 9º PA'!$F$4:$F$5236))+SUMPRODUCT(-('Diário 10º PA'!$E$4:$E$5221='Analítico Cx.'!$B99),-('Diário 10º PA'!$N$4:$N$5221=D$1),('Diário 10º PA'!$F$4:$F$5221))</f>
        <v>0</v>
      </c>
      <c r="E99" s="187">
        <f>SUMPRODUCT(-('Diário 7º PA'!$E$4:$E$5383='Analítico Cx.'!$B99),-('Diário 7º PA'!$O$4:$O$5383=E$1),('Diário 7º PA'!$F$4:$F$5383))+SUMPRODUCT(-('Diário 8º PA'!$E$4:$E$5041='Analítico Cx.'!$B99),-('Diário 8º PA'!$O$4:$O$5041=E$1),('Diário 8º PA'!$F$4:$F$5041))+SUMPRODUCT(-('Diário 9º PA'!$E$4:$E$5236='Analítico Cx.'!$B99),-('Diário 9º PA'!$O$4:$O$5236=E$1),('Diário 9º PA'!$F$4:$F$5236))+SUMPRODUCT(-('Diário 10º PA'!$E$4:$E$5221='Analítico Cx.'!$B99),-('Diário 10º PA'!$N$4:$N$5221=E$1),('Diário 10º PA'!$F$4:$F$5221))</f>
        <v>0</v>
      </c>
      <c r="F99" s="187">
        <f>SUMPRODUCT(-('Diário 7º PA'!$E$4:$E$5383='Analítico Cx.'!$B99),-('Diário 7º PA'!$O$4:$O$5383=F$1),('Diário 7º PA'!$F$4:$F$5383))+SUMPRODUCT(-('Diário 8º PA'!$E$4:$E$5041='Analítico Cx.'!$B99),-('Diário 8º PA'!$O$4:$O$5041=F$1),('Diário 8º PA'!$F$4:$F$5041))+SUMPRODUCT(-('Diário 9º PA'!$E$4:$E$5236='Analítico Cx.'!$B99),-('Diário 9º PA'!$O$4:$O$5236=F$1),('Diário 9º PA'!$F$4:$F$5236))+SUMPRODUCT(-('Diário 10º PA'!$E$4:$E$5221='Analítico Cx.'!$B99),-('Diário 10º PA'!$N$4:$N$5221=F$1),('Diário 10º PA'!$F$4:$F$5221))</f>
        <v>0</v>
      </c>
      <c r="G99" s="187">
        <f>SUMPRODUCT(-('Diário 7º PA'!$E$4:$E$5383='Analítico Cx.'!$B99),-('Diário 7º PA'!$O$4:$O$5383=G$1),('Diário 7º PA'!$F$4:$F$5383))+SUMPRODUCT(-('Diário 8º PA'!$E$4:$E$5041='Analítico Cx.'!$B99),-('Diário 8º PA'!$O$4:$O$5041=G$1),('Diário 8º PA'!$F$4:$F$5041))+SUMPRODUCT(-('Diário 9º PA'!$E$4:$E$5236='Analítico Cx.'!$B99),-('Diário 9º PA'!$O$4:$O$5236=G$1),('Diário 9º PA'!$F$4:$F$5236))+SUMPRODUCT(-('Diário 10º PA'!$E$4:$E$5221='Analítico Cx.'!$B99),-('Diário 10º PA'!$N$4:$N$5221=G$1),('Diário 10º PA'!$F$4:$F$5221))</f>
        <v>0</v>
      </c>
      <c r="H99" s="187">
        <f>SUMPRODUCT(-('Diário 7º PA'!$E$4:$E$5383='Analítico Cx.'!$B99),-('Diário 7º PA'!$O$4:$O$5383=H$1),('Diário 7º PA'!$F$4:$F$5383))+SUMPRODUCT(-('Diário 8º PA'!$E$4:$E$5041='Analítico Cx.'!$B99),-('Diário 8º PA'!$O$4:$O$5041=H$1),('Diário 8º PA'!$F$4:$F$5041))+SUMPRODUCT(-('Diário 9º PA'!$E$4:$E$5236='Analítico Cx.'!$B99),-('Diário 9º PA'!$O$4:$O$5236=H$1),('Diário 9º PA'!$F$4:$F$5236))+SUMPRODUCT(-('Diário 10º PA'!$E$4:$E$5221='Analítico Cx.'!$B99),-('Diário 10º PA'!$N$4:$N$5221=H$1),('Diário 10º PA'!$F$4:$F$5221))</f>
        <v>0</v>
      </c>
      <c r="I99" s="187">
        <f>SUMPRODUCT(-('Diário 7º PA'!$E$4:$E$5383='Analítico Cx.'!$B99),-('Diário 7º PA'!$O$4:$O$5383=I$1),('Diário 7º PA'!$F$4:$F$5383))+SUMPRODUCT(-('Diário 8º PA'!$E$4:$E$5041='Analítico Cx.'!$B99),-('Diário 8º PA'!$O$4:$O$5041=I$1),('Diário 8º PA'!$F$4:$F$5041))+SUMPRODUCT(-('Diário 9º PA'!$E$4:$E$5236='Analítico Cx.'!$B99),-('Diário 9º PA'!$O$4:$O$5236=I$1),('Diário 9º PA'!$F$4:$F$5236))+SUMPRODUCT(-('Diário 10º PA'!$E$4:$E$5221='Analítico Cx.'!$B99),-('Diário 10º PA'!$N$4:$N$5221=I$1),('Diário 10º PA'!$F$4:$F$5221))</f>
        <v>0</v>
      </c>
      <c r="J99" s="187">
        <f>SUMPRODUCT(-('Diário 7º PA'!$E$4:$E$5383='Analítico Cx.'!$B99),-('Diário 7º PA'!$O$4:$O$5383=J$1),('Diário 7º PA'!$F$4:$F$5383))+SUMPRODUCT(-('Diário 8º PA'!$E$4:$E$5041='Analítico Cx.'!$B99),-('Diário 8º PA'!$O$4:$O$5041=J$1),('Diário 8º PA'!$F$4:$F$5041))+SUMPRODUCT(-('Diário 9º PA'!$E$4:$E$5236='Analítico Cx.'!$B99),-('Diário 9º PA'!$O$4:$O$5236=J$1),('Diário 9º PA'!$F$4:$F$5236))+SUMPRODUCT(-('Diário 10º PA'!$E$4:$E$5221='Analítico Cx.'!$B99),-('Diário 10º PA'!$N$4:$N$5221=J$1),('Diário 10º PA'!$F$4:$F$5221))</f>
        <v>0</v>
      </c>
      <c r="K99" s="187">
        <f>SUMPRODUCT(-('Diário 7º PA'!$E$4:$E$5383='Analítico Cx.'!$B99),-('Diário 7º PA'!$O$4:$O$5383=K$1),('Diário 7º PA'!$F$4:$F$5383))+SUMPRODUCT(-('Diário 8º PA'!$E$4:$E$5041='Analítico Cx.'!$B99),-('Diário 8º PA'!$O$4:$O$5041=K$1),('Diário 8º PA'!$F$4:$F$5041))+SUMPRODUCT(-('Diário 9º PA'!$E$4:$E$5236='Analítico Cx.'!$B99),-('Diário 9º PA'!$O$4:$O$5236=K$1),('Diário 9º PA'!$F$4:$F$5236))+SUMPRODUCT(-('Diário 10º PA'!$E$4:$E$5221='Analítico Cx.'!$B99),-('Diário 10º PA'!$N$4:$N$5221=K$1),('Diário 10º PA'!$F$4:$F$5221))</f>
        <v>0</v>
      </c>
      <c r="L99" s="187">
        <f>SUMPRODUCT(-('Diário 7º PA'!$E$4:$E$5383='Analítico Cx.'!$B99),-('Diário 7º PA'!$O$4:$O$5383=L$1),('Diário 7º PA'!$F$4:$F$5383))+SUMPRODUCT(-('Diário 8º PA'!$E$4:$E$5041='Analítico Cx.'!$B99),-('Diário 8º PA'!$O$4:$O$5041=L$1),('Diário 8º PA'!$F$4:$F$5041))+SUMPRODUCT(-('Diário 9º PA'!$E$4:$E$5236='Analítico Cx.'!$B99),-('Diário 9º PA'!$O$4:$O$5236=L$1),('Diário 9º PA'!$F$4:$F$5236))+SUMPRODUCT(-('Diário 10º PA'!$E$4:$E$5221='Analítico Cx.'!$B99),-('Diário 10º PA'!$N$4:$N$5221=L$1),('Diário 10º PA'!$F$4:$F$5221))</f>
        <v>0</v>
      </c>
      <c r="M99" s="187">
        <f>SUMPRODUCT(-('Diário 7º PA'!$E$4:$E$5383='Analítico Cx.'!$B99),-('Diário 7º PA'!$O$4:$O$5383=M$1),('Diário 7º PA'!$F$4:$F$5383))+SUMPRODUCT(-('Diário 8º PA'!$E$4:$E$5041='Analítico Cx.'!$B99),-('Diário 8º PA'!$O$4:$O$5041=M$1),('Diário 8º PA'!$F$4:$F$5041))+SUMPRODUCT(-('Diário 9º PA'!$E$4:$E$5236='Analítico Cx.'!$B99),-('Diário 9º PA'!$O$4:$O$5236=M$1),('Diário 9º PA'!$F$4:$F$5236))+SUMPRODUCT(-('Diário 10º PA'!$E$4:$E$5221='Analítico Cx.'!$B99),-('Diário 10º PA'!$N$4:$N$5221=M$1),('Diário 10º PA'!$F$4:$F$5221))</f>
        <v>0</v>
      </c>
      <c r="N99" s="187">
        <f>SUMPRODUCT(-('Diário 7º PA'!$E$4:$E$5383='Analítico Cx.'!$B99),-('Diário 7º PA'!$O$4:$O$5383=N$1),('Diário 7º PA'!$F$4:$F$5383))+SUMPRODUCT(-('Diário 8º PA'!$E$4:$E$5041='Analítico Cx.'!$B99),-('Diário 8º PA'!$O$4:$O$5041=N$1),('Diário 8º PA'!$F$4:$F$5041))+SUMPRODUCT(-('Diário 9º PA'!$E$4:$E$5236='Analítico Cx.'!$B99),-('Diário 9º PA'!$O$4:$O$5236=N$1),('Diário 9º PA'!$F$4:$F$5236))+SUMPRODUCT(-('Diário 10º PA'!$E$4:$E$5221='Analítico Cx.'!$B99),-('Diário 10º PA'!$N$4:$N$5221=N$1),('Diário 10º PA'!$F$4:$F$5221))</f>
        <v>0</v>
      </c>
      <c r="O99" s="188">
        <f t="shared" si="17"/>
        <v>0</v>
      </c>
      <c r="P99" s="172">
        <f t="shared" si="18"/>
        <v>0</v>
      </c>
    </row>
    <row r="100" spans="1:16" ht="23.25" customHeight="1" x14ac:dyDescent="0.2">
      <c r="A100" s="63" t="s">
        <v>189</v>
      </c>
      <c r="B100" s="107" t="s">
        <v>138</v>
      </c>
      <c r="C100" s="187">
        <f>SUMPRODUCT(-('Diário 7º PA'!$E$4:$E$5383='Analítico Cx.'!$B100),-('Diário 7º PA'!$O$4:$O$5383=C$1),('Diário 7º PA'!$F$4:$F$5383))+SUMPRODUCT(-('Diário 8º PA'!$E$4:$E$5041='Analítico Cx.'!$B100),-('Diário 8º PA'!$O$4:$O$5041=C$1),('Diário 8º PA'!$F$4:$F$5041))+SUMPRODUCT(-('Diário 9º PA'!$E$4:$E$5236='Analítico Cx.'!$B100),-('Diário 9º PA'!$O$4:$O$5236=C$1),('Diário 9º PA'!$F$4:$F$5236))+SUMPRODUCT(-('Diário 10º PA'!$E$4:$E$5221='Analítico Cx.'!$B100),-('Diário 10º PA'!$N$4:$N$5221=C$1),('Diário 10º PA'!$F$4:$F$5221))</f>
        <v>27646.359999999997</v>
      </c>
      <c r="D100" s="187">
        <f>SUMPRODUCT(-('Diário 7º PA'!$E$4:$E$5383='Analítico Cx.'!$B100),-('Diário 7º PA'!$O$4:$O$5383=D$1),('Diário 7º PA'!$F$4:$F$5383))+SUMPRODUCT(-('Diário 8º PA'!$E$4:$E$5041='Analítico Cx.'!$B100),-('Diário 8º PA'!$O$4:$O$5041=D$1),('Diário 8º PA'!$F$4:$F$5041))+SUMPRODUCT(-('Diário 9º PA'!$E$4:$E$5236='Analítico Cx.'!$B100),-('Diário 9º PA'!$O$4:$O$5236=D$1),('Diário 9º PA'!$F$4:$F$5236))+SUMPRODUCT(-('Diário 10º PA'!$E$4:$E$5221='Analítico Cx.'!$B100),-('Diário 10º PA'!$N$4:$N$5221=D$1),('Diário 10º PA'!$F$4:$F$5221))</f>
        <v>24252.690000000006</v>
      </c>
      <c r="E100" s="187">
        <f>SUMPRODUCT(-('Diário 7º PA'!$E$4:$E$5383='Analítico Cx.'!$B100),-('Diário 7º PA'!$O$4:$O$5383=E$1),('Diário 7º PA'!$F$4:$F$5383))+SUMPRODUCT(-('Diário 8º PA'!$E$4:$E$5041='Analítico Cx.'!$B100),-('Diário 8º PA'!$O$4:$O$5041=E$1),('Diário 8º PA'!$F$4:$F$5041))+SUMPRODUCT(-('Diário 9º PA'!$E$4:$E$5236='Analítico Cx.'!$B100),-('Diário 9º PA'!$O$4:$O$5236=E$1),('Diário 9º PA'!$F$4:$F$5236))+SUMPRODUCT(-('Diário 10º PA'!$E$4:$E$5221='Analítico Cx.'!$B100),-('Diário 10º PA'!$N$4:$N$5221=E$1),('Diário 10º PA'!$F$4:$F$5221))</f>
        <v>22791.980000000003</v>
      </c>
      <c r="F100" s="187">
        <f>SUMPRODUCT(-('Diário 7º PA'!$E$4:$E$5383='Analítico Cx.'!$B100),-('Diário 7º PA'!$O$4:$O$5383=F$1),('Diário 7º PA'!$F$4:$F$5383))+SUMPRODUCT(-('Diário 8º PA'!$E$4:$E$5041='Analítico Cx.'!$B100),-('Diário 8º PA'!$O$4:$O$5041=F$1),('Diário 8º PA'!$F$4:$F$5041))+SUMPRODUCT(-('Diário 9º PA'!$E$4:$E$5236='Analítico Cx.'!$B100),-('Diário 9º PA'!$O$4:$O$5236=F$1),('Diário 9º PA'!$F$4:$F$5236))+SUMPRODUCT(-('Diário 10º PA'!$E$4:$E$5221='Analítico Cx.'!$B100),-('Diário 10º PA'!$N$4:$N$5221=F$1),('Diário 10º PA'!$F$4:$F$5221))</f>
        <v>28417.33</v>
      </c>
      <c r="G100" s="187">
        <f>SUMPRODUCT(-('Diário 7º PA'!$E$4:$E$5383='Analítico Cx.'!$B100),-('Diário 7º PA'!$O$4:$O$5383=G$1),('Diário 7º PA'!$F$4:$F$5383))+SUMPRODUCT(-('Diário 8º PA'!$E$4:$E$5041='Analítico Cx.'!$B100),-('Diário 8º PA'!$O$4:$O$5041=G$1),('Diário 8º PA'!$F$4:$F$5041))+SUMPRODUCT(-('Diário 9º PA'!$E$4:$E$5236='Analítico Cx.'!$B100),-('Diário 9º PA'!$O$4:$O$5236=G$1),('Diário 9º PA'!$F$4:$F$5236))+SUMPRODUCT(-('Diário 10º PA'!$E$4:$E$5221='Analítico Cx.'!$B100),-('Diário 10º PA'!$N$4:$N$5221=G$1),('Diário 10º PA'!$F$4:$F$5221))</f>
        <v>24951.369999999995</v>
      </c>
      <c r="H100" s="187">
        <f>SUMPRODUCT(-('Diário 7º PA'!$E$4:$E$5383='Analítico Cx.'!$B100),-('Diário 7º PA'!$O$4:$O$5383=H$1),('Diário 7º PA'!$F$4:$F$5383))+SUMPRODUCT(-('Diário 8º PA'!$E$4:$E$5041='Analítico Cx.'!$B100),-('Diário 8º PA'!$O$4:$O$5041=H$1),('Diário 8º PA'!$F$4:$F$5041))+SUMPRODUCT(-('Diário 9º PA'!$E$4:$E$5236='Analítico Cx.'!$B100),-('Diário 9º PA'!$O$4:$O$5236=H$1),('Diário 9º PA'!$F$4:$F$5236))+SUMPRODUCT(-('Diário 10º PA'!$E$4:$E$5221='Analítico Cx.'!$B100),-('Diário 10º PA'!$N$4:$N$5221=H$1),('Diário 10º PA'!$F$4:$F$5221))</f>
        <v>21570.769999999997</v>
      </c>
      <c r="I100" s="187">
        <f>SUMPRODUCT(-('Diário 7º PA'!$E$4:$E$5383='Analítico Cx.'!$B100),-('Diário 7º PA'!$O$4:$O$5383=I$1),('Diário 7º PA'!$F$4:$F$5383))+SUMPRODUCT(-('Diário 8º PA'!$E$4:$E$5041='Analítico Cx.'!$B100),-('Diário 8º PA'!$O$4:$O$5041=I$1),('Diário 8º PA'!$F$4:$F$5041))+SUMPRODUCT(-('Diário 9º PA'!$E$4:$E$5236='Analítico Cx.'!$B100),-('Diário 9º PA'!$O$4:$O$5236=I$1),('Diário 9º PA'!$F$4:$F$5236))+SUMPRODUCT(-('Diário 10º PA'!$E$4:$E$5221='Analítico Cx.'!$B100),-('Diário 10º PA'!$N$4:$N$5221=I$1),('Diário 10º PA'!$F$4:$F$5221))</f>
        <v>10191.34</v>
      </c>
      <c r="J100" s="187">
        <f>SUMPRODUCT(-('Diário 7º PA'!$E$4:$E$5383='Analítico Cx.'!$B100),-('Diário 7º PA'!$O$4:$O$5383=J$1),('Diário 7º PA'!$F$4:$F$5383))+SUMPRODUCT(-('Diário 8º PA'!$E$4:$E$5041='Analítico Cx.'!$B100),-('Diário 8º PA'!$O$4:$O$5041=J$1),('Diário 8º PA'!$F$4:$F$5041))+SUMPRODUCT(-('Diário 9º PA'!$E$4:$E$5236='Analítico Cx.'!$B100),-('Diário 9º PA'!$O$4:$O$5236=J$1),('Diário 9º PA'!$F$4:$F$5236))+SUMPRODUCT(-('Diário 10º PA'!$E$4:$E$5221='Analítico Cx.'!$B100),-('Diário 10º PA'!$N$4:$N$5221=J$1),('Diário 10º PA'!$F$4:$F$5221))</f>
        <v>32283.510000000002</v>
      </c>
      <c r="K100" s="187">
        <f>SUMPRODUCT(-('Diário 7º PA'!$E$4:$E$5383='Analítico Cx.'!$B100),-('Diário 7º PA'!$O$4:$O$5383=K$1),('Diário 7º PA'!$F$4:$F$5383))+SUMPRODUCT(-('Diário 8º PA'!$E$4:$E$5041='Analítico Cx.'!$B100),-('Diário 8º PA'!$O$4:$O$5041=K$1),('Diário 8º PA'!$F$4:$F$5041))+SUMPRODUCT(-('Diário 9º PA'!$E$4:$E$5236='Analítico Cx.'!$B100),-('Diário 9º PA'!$O$4:$O$5236=K$1),('Diário 9º PA'!$F$4:$F$5236))+SUMPRODUCT(-('Diário 10º PA'!$E$4:$E$5221='Analítico Cx.'!$B100),-('Diário 10º PA'!$N$4:$N$5221=K$1),('Diário 10º PA'!$F$4:$F$5221))</f>
        <v>25875.490000000005</v>
      </c>
      <c r="L100" s="187">
        <f>SUMPRODUCT(-('Diário 7º PA'!$E$4:$E$5383='Analítico Cx.'!$B100),-('Diário 7º PA'!$O$4:$O$5383=L$1),('Diário 7º PA'!$F$4:$F$5383))+SUMPRODUCT(-('Diário 8º PA'!$E$4:$E$5041='Analítico Cx.'!$B100),-('Diário 8º PA'!$O$4:$O$5041=L$1),('Diário 8º PA'!$F$4:$F$5041))+SUMPRODUCT(-('Diário 9º PA'!$E$4:$E$5236='Analítico Cx.'!$B100),-('Diário 9º PA'!$O$4:$O$5236=L$1),('Diário 9º PA'!$F$4:$F$5236))+SUMPRODUCT(-('Diário 10º PA'!$E$4:$E$5221='Analítico Cx.'!$B100),-('Diário 10º PA'!$N$4:$N$5221=L$1),('Diário 10º PA'!$F$4:$F$5221))</f>
        <v>22419.329999999998</v>
      </c>
      <c r="M100" s="187">
        <f>SUMPRODUCT(-('Diário 7º PA'!$E$4:$E$5383='Analítico Cx.'!$B100),-('Diário 7º PA'!$O$4:$O$5383=M$1),('Diário 7º PA'!$F$4:$F$5383))+SUMPRODUCT(-('Diário 8º PA'!$E$4:$E$5041='Analítico Cx.'!$B100),-('Diário 8º PA'!$O$4:$O$5041=M$1),('Diário 8º PA'!$F$4:$F$5041))+SUMPRODUCT(-('Diário 9º PA'!$E$4:$E$5236='Analítico Cx.'!$B100),-('Diário 9º PA'!$O$4:$O$5236=M$1),('Diário 9º PA'!$F$4:$F$5236))+SUMPRODUCT(-('Diário 10º PA'!$E$4:$E$5221='Analítico Cx.'!$B100),-('Diário 10º PA'!$N$4:$N$5221=M$1),('Diário 10º PA'!$F$4:$F$5221))</f>
        <v>24764.350000000002</v>
      </c>
      <c r="N100" s="187">
        <f>SUMPRODUCT(-('Diário 7º PA'!$E$4:$E$5383='Analítico Cx.'!$B100),-('Diário 7º PA'!$O$4:$O$5383=N$1),('Diário 7º PA'!$F$4:$F$5383))+SUMPRODUCT(-('Diário 8º PA'!$E$4:$E$5041='Analítico Cx.'!$B100),-('Diário 8º PA'!$O$4:$O$5041=N$1),('Diário 8º PA'!$F$4:$F$5041))+SUMPRODUCT(-('Diário 9º PA'!$E$4:$E$5236='Analítico Cx.'!$B100),-('Diário 9º PA'!$O$4:$O$5236=N$1),('Diário 9º PA'!$F$4:$F$5236))+SUMPRODUCT(-('Diário 10º PA'!$E$4:$E$5221='Analítico Cx.'!$B100),-('Diário 10º PA'!$N$4:$N$5221=N$1),('Diário 10º PA'!$F$4:$F$5221))</f>
        <v>29159.93</v>
      </c>
      <c r="O100" s="188">
        <f t="shared" si="17"/>
        <v>294324.45</v>
      </c>
      <c r="P100" s="172">
        <f t="shared" si="18"/>
        <v>3.939022574632421E-3</v>
      </c>
    </row>
    <row r="101" spans="1:16" ht="23.25" customHeight="1" x14ac:dyDescent="0.2">
      <c r="A101" s="63" t="s">
        <v>190</v>
      </c>
      <c r="B101" s="107" t="s">
        <v>136</v>
      </c>
      <c r="C101" s="187">
        <f>SUMPRODUCT(-('Diário 7º PA'!$E$4:$E$5383='Analítico Cx.'!$B101),-('Diário 7º PA'!$O$4:$O$5383=C$1),('Diário 7º PA'!$F$4:$F$5383))+SUMPRODUCT(-('Diário 8º PA'!$E$4:$E$5041='Analítico Cx.'!$B101),-('Diário 8º PA'!$O$4:$O$5041=C$1),('Diário 8º PA'!$F$4:$F$5041))+SUMPRODUCT(-('Diário 9º PA'!$E$4:$E$5236='Analítico Cx.'!$B101),-('Diário 9º PA'!$O$4:$O$5236=C$1),('Diário 9º PA'!$F$4:$F$5236))+SUMPRODUCT(-('Diário 10º PA'!$E$4:$E$5221='Analítico Cx.'!$B101),-('Diário 10º PA'!$N$4:$N$5221=C$1),('Diário 10º PA'!$F$4:$F$5221))</f>
        <v>659.44</v>
      </c>
      <c r="D101" s="187">
        <f>SUMPRODUCT(-('Diário 7º PA'!$E$4:$E$5383='Analítico Cx.'!$B101),-('Diário 7º PA'!$O$4:$O$5383=D$1),('Diário 7º PA'!$F$4:$F$5383))+SUMPRODUCT(-('Diário 8º PA'!$E$4:$E$5041='Analítico Cx.'!$B101),-('Diário 8º PA'!$O$4:$O$5041=D$1),('Diário 8º PA'!$F$4:$F$5041))+SUMPRODUCT(-('Diário 9º PA'!$E$4:$E$5236='Analítico Cx.'!$B101),-('Diário 9º PA'!$O$4:$O$5236=D$1),('Diário 9º PA'!$F$4:$F$5236))+SUMPRODUCT(-('Diário 10º PA'!$E$4:$E$5221='Analítico Cx.'!$B101),-('Diário 10º PA'!$N$4:$N$5221=D$1),('Diário 10º PA'!$F$4:$F$5221))</f>
        <v>793.44</v>
      </c>
      <c r="E101" s="187">
        <f>SUMPRODUCT(-('Diário 7º PA'!$E$4:$E$5383='Analítico Cx.'!$B101),-('Diário 7º PA'!$O$4:$O$5383=E$1),('Diário 7º PA'!$F$4:$F$5383))+SUMPRODUCT(-('Diário 8º PA'!$E$4:$E$5041='Analítico Cx.'!$B101),-('Diário 8º PA'!$O$4:$O$5041=E$1),('Diário 8º PA'!$F$4:$F$5041))+SUMPRODUCT(-('Diário 9º PA'!$E$4:$E$5236='Analítico Cx.'!$B101),-('Diário 9º PA'!$O$4:$O$5236=E$1),('Diário 9º PA'!$F$4:$F$5236))+SUMPRODUCT(-('Diário 10º PA'!$E$4:$E$5221='Analítico Cx.'!$B101),-('Diário 10º PA'!$N$4:$N$5221=E$1),('Diário 10º PA'!$F$4:$F$5221))</f>
        <v>635.86</v>
      </c>
      <c r="F101" s="187">
        <f>SUMPRODUCT(-('Diário 7º PA'!$E$4:$E$5383='Analítico Cx.'!$B101),-('Diário 7º PA'!$O$4:$O$5383=F$1),('Diário 7º PA'!$F$4:$F$5383))+SUMPRODUCT(-('Diário 8º PA'!$E$4:$E$5041='Analítico Cx.'!$B101),-('Diário 8º PA'!$O$4:$O$5041=F$1),('Diário 8º PA'!$F$4:$F$5041))+SUMPRODUCT(-('Diário 9º PA'!$E$4:$E$5236='Analítico Cx.'!$B101),-('Diário 9º PA'!$O$4:$O$5236=F$1),('Diário 9º PA'!$F$4:$F$5236))+SUMPRODUCT(-('Diário 10º PA'!$E$4:$E$5221='Analítico Cx.'!$B101),-('Diário 10º PA'!$N$4:$N$5221=F$1),('Diário 10º PA'!$F$4:$F$5221))</f>
        <v>1776.71</v>
      </c>
      <c r="G101" s="187">
        <f>SUMPRODUCT(-('Diário 7º PA'!$E$4:$E$5383='Analítico Cx.'!$B101),-('Diário 7º PA'!$O$4:$O$5383=G$1),('Diário 7º PA'!$F$4:$F$5383))+SUMPRODUCT(-('Diário 8º PA'!$E$4:$E$5041='Analítico Cx.'!$B101),-('Diário 8º PA'!$O$4:$O$5041=G$1),('Diário 8º PA'!$F$4:$F$5041))+SUMPRODUCT(-('Diário 9º PA'!$E$4:$E$5236='Analítico Cx.'!$B101),-('Diário 9º PA'!$O$4:$O$5236=G$1),('Diário 9º PA'!$F$4:$F$5236))+SUMPRODUCT(-('Diário 10º PA'!$E$4:$E$5221='Analítico Cx.'!$B101),-('Diário 10º PA'!$N$4:$N$5221=G$1),('Diário 10º PA'!$F$4:$F$5221))</f>
        <v>1312.26</v>
      </c>
      <c r="H101" s="187">
        <f>SUMPRODUCT(-('Diário 7º PA'!$E$4:$E$5383='Analítico Cx.'!$B101),-('Diário 7º PA'!$O$4:$O$5383=H$1),('Diário 7º PA'!$F$4:$F$5383))+SUMPRODUCT(-('Diário 8º PA'!$E$4:$E$5041='Analítico Cx.'!$B101),-('Diário 8º PA'!$O$4:$O$5041=H$1),('Diário 8º PA'!$F$4:$F$5041))+SUMPRODUCT(-('Diário 9º PA'!$E$4:$E$5236='Analítico Cx.'!$B101),-('Diário 9º PA'!$O$4:$O$5236=H$1),('Diário 9º PA'!$F$4:$F$5236))+SUMPRODUCT(-('Diário 10º PA'!$E$4:$E$5221='Analítico Cx.'!$B101),-('Diário 10º PA'!$N$4:$N$5221=H$1),('Diário 10º PA'!$F$4:$F$5221))</f>
        <v>2062.0500000000002</v>
      </c>
      <c r="I101" s="187">
        <f>SUMPRODUCT(-('Diário 7º PA'!$E$4:$E$5383='Analítico Cx.'!$B101),-('Diário 7º PA'!$O$4:$O$5383=I$1),('Diário 7º PA'!$F$4:$F$5383))+SUMPRODUCT(-('Diário 8º PA'!$E$4:$E$5041='Analítico Cx.'!$B101),-('Diário 8º PA'!$O$4:$O$5041=I$1),('Diário 8º PA'!$F$4:$F$5041))+SUMPRODUCT(-('Diário 9º PA'!$E$4:$E$5236='Analítico Cx.'!$B101),-('Diário 9º PA'!$O$4:$O$5236=I$1),('Diário 9º PA'!$F$4:$F$5236))+SUMPRODUCT(-('Diário 10º PA'!$E$4:$E$5221='Analítico Cx.'!$B101),-('Diário 10º PA'!$N$4:$N$5221=I$1),('Diário 10º PA'!$F$4:$F$5221))</f>
        <v>690.17</v>
      </c>
      <c r="J101" s="187">
        <f>SUMPRODUCT(-('Diário 7º PA'!$E$4:$E$5383='Analítico Cx.'!$B101),-('Diário 7º PA'!$O$4:$O$5383=J$1),('Diário 7º PA'!$F$4:$F$5383))+SUMPRODUCT(-('Diário 8º PA'!$E$4:$E$5041='Analítico Cx.'!$B101),-('Diário 8º PA'!$O$4:$O$5041=J$1),('Diário 8º PA'!$F$4:$F$5041))+SUMPRODUCT(-('Diário 9º PA'!$E$4:$E$5236='Analítico Cx.'!$B101),-('Diário 9º PA'!$O$4:$O$5236=J$1),('Diário 9º PA'!$F$4:$F$5236))+SUMPRODUCT(-('Diário 10º PA'!$E$4:$E$5221='Analítico Cx.'!$B101),-('Diário 10º PA'!$N$4:$N$5221=J$1),('Diário 10º PA'!$F$4:$F$5221))</f>
        <v>850.26</v>
      </c>
      <c r="K101" s="187">
        <f>SUMPRODUCT(-('Diário 7º PA'!$E$4:$E$5383='Analítico Cx.'!$B101),-('Diário 7º PA'!$O$4:$O$5383=K$1),('Diário 7º PA'!$F$4:$F$5383))+SUMPRODUCT(-('Diário 8º PA'!$E$4:$E$5041='Analítico Cx.'!$B101),-('Diário 8º PA'!$O$4:$O$5041=K$1),('Diário 8º PA'!$F$4:$F$5041))+SUMPRODUCT(-('Diário 9º PA'!$E$4:$E$5236='Analítico Cx.'!$B101),-('Diário 9º PA'!$O$4:$O$5236=K$1),('Diário 9º PA'!$F$4:$F$5236))+SUMPRODUCT(-('Diário 10º PA'!$E$4:$E$5221='Analítico Cx.'!$B101),-('Diário 10º PA'!$N$4:$N$5221=K$1),('Diário 10º PA'!$F$4:$F$5221))</f>
        <v>1333.81</v>
      </c>
      <c r="L101" s="187">
        <f>SUMPRODUCT(-('Diário 7º PA'!$E$4:$E$5383='Analítico Cx.'!$B101),-('Diário 7º PA'!$O$4:$O$5383=L$1),('Diário 7º PA'!$F$4:$F$5383))+SUMPRODUCT(-('Diário 8º PA'!$E$4:$E$5041='Analítico Cx.'!$B101),-('Diário 8º PA'!$O$4:$O$5041=L$1),('Diário 8º PA'!$F$4:$F$5041))+SUMPRODUCT(-('Diário 9º PA'!$E$4:$E$5236='Analítico Cx.'!$B101),-('Diário 9º PA'!$O$4:$O$5236=L$1),('Diário 9º PA'!$F$4:$F$5236))+SUMPRODUCT(-('Diário 10º PA'!$E$4:$E$5221='Analítico Cx.'!$B101),-('Diário 10º PA'!$N$4:$N$5221=L$1),('Diário 10º PA'!$F$4:$F$5221))</f>
        <v>365.8</v>
      </c>
      <c r="M101" s="187">
        <f>SUMPRODUCT(-('Diário 7º PA'!$E$4:$E$5383='Analítico Cx.'!$B101),-('Diário 7º PA'!$O$4:$O$5383=M$1),('Diário 7º PA'!$F$4:$F$5383))+SUMPRODUCT(-('Diário 8º PA'!$E$4:$E$5041='Analítico Cx.'!$B101),-('Diário 8º PA'!$O$4:$O$5041=M$1),('Diário 8º PA'!$F$4:$F$5041))+SUMPRODUCT(-('Diário 9º PA'!$E$4:$E$5236='Analítico Cx.'!$B101),-('Diário 9º PA'!$O$4:$O$5236=M$1),('Diário 9º PA'!$F$4:$F$5236))+SUMPRODUCT(-('Diário 10º PA'!$E$4:$E$5221='Analítico Cx.'!$B101),-('Diário 10º PA'!$N$4:$N$5221=M$1),('Diário 10º PA'!$F$4:$F$5221))</f>
        <v>773.1</v>
      </c>
      <c r="N101" s="187">
        <f>SUMPRODUCT(-('Diário 7º PA'!$E$4:$E$5383='Analítico Cx.'!$B101),-('Diário 7º PA'!$O$4:$O$5383=N$1),('Diário 7º PA'!$F$4:$F$5383))+SUMPRODUCT(-('Diário 8º PA'!$E$4:$E$5041='Analítico Cx.'!$B101),-('Diário 8º PA'!$O$4:$O$5041=N$1),('Diário 8º PA'!$F$4:$F$5041))+SUMPRODUCT(-('Diário 9º PA'!$E$4:$E$5236='Analítico Cx.'!$B101),-('Diário 9º PA'!$O$4:$O$5236=N$1),('Diário 9º PA'!$F$4:$F$5236))+SUMPRODUCT(-('Diário 10º PA'!$E$4:$E$5221='Analítico Cx.'!$B101),-('Diário 10º PA'!$N$4:$N$5221=N$1),('Diário 10º PA'!$F$4:$F$5221))</f>
        <v>775.75</v>
      </c>
      <c r="O101" s="188">
        <f t="shared" si="17"/>
        <v>12028.65</v>
      </c>
      <c r="P101" s="172">
        <f t="shared" si="18"/>
        <v>1.6098262951770492E-4</v>
      </c>
    </row>
    <row r="102" spans="1:16" ht="23.25" customHeight="1" x14ac:dyDescent="0.2">
      <c r="A102" s="63" t="s">
        <v>191</v>
      </c>
      <c r="B102" s="107" t="s">
        <v>60</v>
      </c>
      <c r="C102" s="187">
        <f>SUMPRODUCT(-('Diário 7º PA'!$E$4:$E$5383='Analítico Cx.'!$B102),-('Diário 7º PA'!$O$4:$O$5383=C$1),('Diário 7º PA'!$F$4:$F$5383))+SUMPRODUCT(-('Diário 8º PA'!$E$4:$E$5041='Analítico Cx.'!$B102),-('Diário 8º PA'!$O$4:$O$5041=C$1),('Diário 8º PA'!$F$4:$F$5041))+SUMPRODUCT(-('Diário 9º PA'!$E$4:$E$5236='Analítico Cx.'!$B102),-('Diário 9º PA'!$O$4:$O$5236=C$1),('Diário 9º PA'!$F$4:$F$5236))+SUMPRODUCT(-('Diário 10º PA'!$E$4:$E$5221='Analítico Cx.'!$B102),-('Diário 10º PA'!$N$4:$N$5221=C$1),('Diário 10º PA'!$F$4:$F$5221))</f>
        <v>664828.47999999986</v>
      </c>
      <c r="D102" s="187">
        <f>SUMPRODUCT(-('Diário 7º PA'!$E$4:$E$5383='Analítico Cx.'!$B102),-('Diário 7º PA'!$O$4:$O$5383=D$1),('Diário 7º PA'!$F$4:$F$5383))+SUMPRODUCT(-('Diário 8º PA'!$E$4:$E$5041='Analítico Cx.'!$B102),-('Diário 8º PA'!$O$4:$O$5041=D$1),('Diário 8º PA'!$F$4:$F$5041))+SUMPRODUCT(-('Diário 9º PA'!$E$4:$E$5236='Analítico Cx.'!$B102),-('Diário 9º PA'!$O$4:$O$5236=D$1),('Diário 9º PA'!$F$4:$F$5236))+SUMPRODUCT(-('Diário 10º PA'!$E$4:$E$5221='Analítico Cx.'!$B102),-('Diário 10º PA'!$N$4:$N$5221=D$1),('Diário 10º PA'!$F$4:$F$5221))</f>
        <v>720748.04999999993</v>
      </c>
      <c r="E102" s="187">
        <f>SUMPRODUCT(-('Diário 7º PA'!$E$4:$E$5383='Analítico Cx.'!$B102),-('Diário 7º PA'!$O$4:$O$5383=E$1),('Diário 7º PA'!$F$4:$F$5383))+SUMPRODUCT(-('Diário 8º PA'!$E$4:$E$5041='Analítico Cx.'!$B102),-('Diário 8º PA'!$O$4:$O$5041=E$1),('Diário 8º PA'!$F$4:$F$5041))+SUMPRODUCT(-('Diário 9º PA'!$E$4:$E$5236='Analítico Cx.'!$B102),-('Diário 9º PA'!$O$4:$O$5236=E$1),('Diário 9º PA'!$F$4:$F$5236))+SUMPRODUCT(-('Diário 10º PA'!$E$4:$E$5221='Analítico Cx.'!$B102),-('Diário 10º PA'!$N$4:$N$5221=E$1),('Diário 10º PA'!$F$4:$F$5221))</f>
        <v>659073.4</v>
      </c>
      <c r="F102" s="187">
        <f>SUMPRODUCT(-('Diário 7º PA'!$E$4:$E$5383='Analítico Cx.'!$B102),-('Diário 7º PA'!$O$4:$O$5383=F$1),('Diário 7º PA'!$F$4:$F$5383))+SUMPRODUCT(-('Diário 8º PA'!$E$4:$E$5041='Analítico Cx.'!$B102),-('Diário 8º PA'!$O$4:$O$5041=F$1),('Diário 8º PA'!$F$4:$F$5041))+SUMPRODUCT(-('Diário 9º PA'!$E$4:$E$5236='Analítico Cx.'!$B102),-('Diário 9º PA'!$O$4:$O$5236=F$1),('Diário 9º PA'!$F$4:$F$5236))+SUMPRODUCT(-('Diário 10º PA'!$E$4:$E$5221='Analítico Cx.'!$B102),-('Diário 10º PA'!$N$4:$N$5221=F$1),('Diário 10º PA'!$F$4:$F$5221))</f>
        <v>720766.71000000008</v>
      </c>
      <c r="G102" s="187">
        <f>SUMPRODUCT(-('Diário 7º PA'!$E$4:$E$5383='Analítico Cx.'!$B102),-('Diário 7º PA'!$O$4:$O$5383=G$1),('Diário 7º PA'!$F$4:$F$5383))+SUMPRODUCT(-('Diário 8º PA'!$E$4:$E$5041='Analítico Cx.'!$B102),-('Diário 8º PA'!$O$4:$O$5041=G$1),('Diário 8º PA'!$F$4:$F$5041))+SUMPRODUCT(-('Diário 9º PA'!$E$4:$E$5236='Analítico Cx.'!$B102),-('Diário 9º PA'!$O$4:$O$5236=G$1),('Diário 9º PA'!$F$4:$F$5236))+SUMPRODUCT(-('Diário 10º PA'!$E$4:$E$5221='Analítico Cx.'!$B102),-('Diário 10º PA'!$N$4:$N$5221=G$1),('Diário 10º PA'!$F$4:$F$5221))</f>
        <v>654908.80999999982</v>
      </c>
      <c r="H102" s="187">
        <f>SUMPRODUCT(-('Diário 7º PA'!$E$4:$E$5383='Analítico Cx.'!$B102),-('Diário 7º PA'!$O$4:$O$5383=H$1),('Diário 7º PA'!$F$4:$F$5383))+SUMPRODUCT(-('Diário 8º PA'!$E$4:$E$5041='Analítico Cx.'!$B102),-('Diário 8º PA'!$O$4:$O$5041=H$1),('Diário 8º PA'!$F$4:$F$5041))+SUMPRODUCT(-('Diário 9º PA'!$E$4:$E$5236='Analítico Cx.'!$B102),-('Diário 9º PA'!$O$4:$O$5236=H$1),('Diário 9º PA'!$F$4:$F$5236))+SUMPRODUCT(-('Diário 10º PA'!$E$4:$E$5221='Analítico Cx.'!$B102),-('Diário 10º PA'!$N$4:$N$5221=H$1),('Diário 10º PA'!$F$4:$F$5221))</f>
        <v>694787.17</v>
      </c>
      <c r="I102" s="187">
        <f>SUMPRODUCT(-('Diário 7º PA'!$E$4:$E$5383='Analítico Cx.'!$B102),-('Diário 7º PA'!$O$4:$O$5383=I$1),('Diário 7º PA'!$F$4:$F$5383))+SUMPRODUCT(-('Diário 8º PA'!$E$4:$E$5041='Analítico Cx.'!$B102),-('Diário 8º PA'!$O$4:$O$5041=I$1),('Diário 8º PA'!$F$4:$F$5041))+SUMPRODUCT(-('Diário 9º PA'!$E$4:$E$5236='Analítico Cx.'!$B102),-('Diário 9º PA'!$O$4:$O$5236=I$1),('Diário 9º PA'!$F$4:$F$5236))+SUMPRODUCT(-('Diário 10º PA'!$E$4:$E$5221='Analítico Cx.'!$B102),-('Diário 10º PA'!$N$4:$N$5221=I$1),('Diário 10º PA'!$F$4:$F$5221))</f>
        <v>684954.10000000009</v>
      </c>
      <c r="J102" s="187">
        <f>SUMPRODUCT(-('Diário 7º PA'!$E$4:$E$5383='Analítico Cx.'!$B102),-('Diário 7º PA'!$O$4:$O$5383=J$1),('Diário 7º PA'!$F$4:$F$5383))+SUMPRODUCT(-('Diário 8º PA'!$E$4:$E$5041='Analítico Cx.'!$B102),-('Diário 8º PA'!$O$4:$O$5041=J$1),('Diário 8º PA'!$F$4:$F$5041))+SUMPRODUCT(-('Diário 9º PA'!$E$4:$E$5236='Analítico Cx.'!$B102),-('Diário 9º PA'!$O$4:$O$5236=J$1),('Diário 9º PA'!$F$4:$F$5236))+SUMPRODUCT(-('Diário 10º PA'!$E$4:$E$5221='Analítico Cx.'!$B102),-('Diário 10º PA'!$N$4:$N$5221=J$1),('Diário 10º PA'!$F$4:$F$5221))</f>
        <v>683044.75999999989</v>
      </c>
      <c r="K102" s="187">
        <f>SUMPRODUCT(-('Diário 7º PA'!$E$4:$E$5383='Analítico Cx.'!$B102),-('Diário 7º PA'!$O$4:$O$5383=K$1),('Diário 7º PA'!$F$4:$F$5383))+SUMPRODUCT(-('Diário 8º PA'!$E$4:$E$5041='Analítico Cx.'!$B102),-('Diário 8º PA'!$O$4:$O$5041=K$1),('Diário 8º PA'!$F$4:$F$5041))+SUMPRODUCT(-('Diário 9º PA'!$E$4:$E$5236='Analítico Cx.'!$B102),-('Diário 9º PA'!$O$4:$O$5236=K$1),('Diário 9º PA'!$F$4:$F$5236))+SUMPRODUCT(-('Diário 10º PA'!$E$4:$E$5221='Analítico Cx.'!$B102),-('Diário 10º PA'!$N$4:$N$5221=K$1),('Diário 10º PA'!$F$4:$F$5221))</f>
        <v>706120.19</v>
      </c>
      <c r="L102" s="187">
        <f>SUMPRODUCT(-('Diário 7º PA'!$E$4:$E$5383='Analítico Cx.'!$B102),-('Diário 7º PA'!$O$4:$O$5383=L$1),('Diário 7º PA'!$F$4:$F$5383))+SUMPRODUCT(-('Diário 8º PA'!$E$4:$E$5041='Analítico Cx.'!$B102),-('Diário 8º PA'!$O$4:$O$5041=L$1),('Diário 8º PA'!$F$4:$F$5041))+SUMPRODUCT(-('Diário 9º PA'!$E$4:$E$5236='Analítico Cx.'!$B102),-('Diário 9º PA'!$O$4:$O$5236=L$1),('Diário 9º PA'!$F$4:$F$5236))+SUMPRODUCT(-('Diário 10º PA'!$E$4:$E$5221='Analítico Cx.'!$B102),-('Diário 10º PA'!$N$4:$N$5221=L$1),('Diário 10º PA'!$F$4:$F$5221))</f>
        <v>718439.54000000015</v>
      </c>
      <c r="M102" s="187">
        <f>SUMPRODUCT(-('Diário 7º PA'!$E$4:$E$5383='Analítico Cx.'!$B102),-('Diário 7º PA'!$O$4:$O$5383=M$1),('Diário 7º PA'!$F$4:$F$5383))+SUMPRODUCT(-('Diário 8º PA'!$E$4:$E$5041='Analítico Cx.'!$B102),-('Diário 8º PA'!$O$4:$O$5041=M$1),('Diário 8º PA'!$F$4:$F$5041))+SUMPRODUCT(-('Diário 9º PA'!$E$4:$E$5236='Analítico Cx.'!$B102),-('Diário 9º PA'!$O$4:$O$5236=M$1),('Diário 9º PA'!$F$4:$F$5236))+SUMPRODUCT(-('Diário 10º PA'!$E$4:$E$5221='Analítico Cx.'!$B102),-('Diário 10º PA'!$N$4:$N$5221=M$1),('Diário 10º PA'!$F$4:$F$5221))</f>
        <v>755093.40000000014</v>
      </c>
      <c r="N102" s="187">
        <f>SUMPRODUCT(-('Diário 7º PA'!$E$4:$E$5383='Analítico Cx.'!$B102),-('Diário 7º PA'!$O$4:$O$5383=N$1),('Diário 7º PA'!$F$4:$F$5383))+SUMPRODUCT(-('Diário 8º PA'!$E$4:$E$5041='Analítico Cx.'!$B102),-('Diário 8º PA'!$O$4:$O$5041=N$1),('Diário 8º PA'!$F$4:$F$5041))+SUMPRODUCT(-('Diário 9º PA'!$E$4:$E$5236='Analítico Cx.'!$B102),-('Diário 9º PA'!$O$4:$O$5236=N$1),('Diário 9º PA'!$F$4:$F$5236))+SUMPRODUCT(-('Diário 10º PA'!$E$4:$E$5221='Analítico Cx.'!$B102),-('Diário 10º PA'!$N$4:$N$5221=N$1),('Diário 10º PA'!$F$4:$F$5221))</f>
        <v>751765.37</v>
      </c>
      <c r="O102" s="188">
        <f t="shared" si="17"/>
        <v>8414529.9799999986</v>
      </c>
      <c r="P102" s="172">
        <f t="shared" si="18"/>
        <v>0.11261389784688729</v>
      </c>
    </row>
    <row r="103" spans="1:16" ht="23.25" customHeight="1" x14ac:dyDescent="0.2">
      <c r="A103" s="63" t="s">
        <v>192</v>
      </c>
      <c r="B103" s="107" t="s">
        <v>86</v>
      </c>
      <c r="C103" s="187">
        <f>SUMPRODUCT(-('Diário 7º PA'!$E$4:$E$5383='Analítico Cx.'!$B103),-('Diário 7º PA'!$O$4:$O$5383=C$1),('Diário 7º PA'!$F$4:$F$5383))+SUMPRODUCT(-('Diário 8º PA'!$E$4:$E$5041='Analítico Cx.'!$B103),-('Diário 8º PA'!$O$4:$O$5041=C$1),('Diário 8º PA'!$F$4:$F$5041))+SUMPRODUCT(-('Diário 9º PA'!$E$4:$E$5236='Analítico Cx.'!$B103),-('Diário 9º PA'!$O$4:$O$5236=C$1),('Diário 9º PA'!$F$4:$F$5236))+SUMPRODUCT(-('Diário 10º PA'!$E$4:$E$5221='Analítico Cx.'!$B103),-('Diário 10º PA'!$N$4:$N$5221=C$1),('Diário 10º PA'!$F$4:$F$5221))</f>
        <v>96.66</v>
      </c>
      <c r="D103" s="187">
        <f>SUMPRODUCT(-('Diário 7º PA'!$E$4:$E$5383='Analítico Cx.'!$B103),-('Diário 7º PA'!$O$4:$O$5383=D$1),('Diário 7º PA'!$F$4:$F$5383))+SUMPRODUCT(-('Diário 8º PA'!$E$4:$E$5041='Analítico Cx.'!$B103),-('Diário 8º PA'!$O$4:$O$5041=D$1),('Diário 8º PA'!$F$4:$F$5041))+SUMPRODUCT(-('Diário 9º PA'!$E$4:$E$5236='Analítico Cx.'!$B103),-('Diário 9º PA'!$O$4:$O$5236=D$1),('Diário 9º PA'!$F$4:$F$5236))+SUMPRODUCT(-('Diário 10º PA'!$E$4:$E$5221='Analítico Cx.'!$B103),-('Diário 10º PA'!$N$4:$N$5221=D$1),('Diário 10º PA'!$F$4:$F$5221))</f>
        <v>185.35</v>
      </c>
      <c r="E103" s="187">
        <f>SUMPRODUCT(-('Diário 7º PA'!$E$4:$E$5383='Analítico Cx.'!$B103),-('Diário 7º PA'!$O$4:$O$5383=E$1),('Diário 7º PA'!$F$4:$F$5383))+SUMPRODUCT(-('Diário 8º PA'!$E$4:$E$5041='Analítico Cx.'!$B103),-('Diário 8º PA'!$O$4:$O$5041=E$1),('Diário 8º PA'!$F$4:$F$5041))+SUMPRODUCT(-('Diário 9º PA'!$E$4:$E$5236='Analítico Cx.'!$B103),-('Diário 9º PA'!$O$4:$O$5236=E$1),('Diário 9º PA'!$F$4:$F$5236))+SUMPRODUCT(-('Diário 10º PA'!$E$4:$E$5221='Analítico Cx.'!$B103),-('Diário 10º PA'!$N$4:$N$5221=E$1),('Diário 10º PA'!$F$4:$F$5221))</f>
        <v>511.5</v>
      </c>
      <c r="F103" s="187">
        <f>SUMPRODUCT(-('Diário 7º PA'!$E$4:$E$5383='Analítico Cx.'!$B103),-('Diário 7º PA'!$O$4:$O$5383=F$1),('Diário 7º PA'!$F$4:$F$5383))+SUMPRODUCT(-('Diário 8º PA'!$E$4:$E$5041='Analítico Cx.'!$B103),-('Diário 8º PA'!$O$4:$O$5041=F$1),('Diário 8º PA'!$F$4:$F$5041))+SUMPRODUCT(-('Diário 9º PA'!$E$4:$E$5236='Analítico Cx.'!$B103),-('Diário 9º PA'!$O$4:$O$5236=F$1),('Diário 9º PA'!$F$4:$F$5236))+SUMPRODUCT(-('Diário 10º PA'!$E$4:$E$5221='Analítico Cx.'!$B103),-('Diário 10º PA'!$N$4:$N$5221=F$1),('Diário 10º PA'!$F$4:$F$5221))</f>
        <v>1372.3</v>
      </c>
      <c r="G103" s="187">
        <f>SUMPRODUCT(-('Diário 7º PA'!$E$4:$E$5383='Analítico Cx.'!$B103),-('Diário 7º PA'!$O$4:$O$5383=G$1),('Diário 7º PA'!$F$4:$F$5383))+SUMPRODUCT(-('Diário 8º PA'!$E$4:$E$5041='Analítico Cx.'!$B103),-('Diário 8º PA'!$O$4:$O$5041=G$1),('Diário 8º PA'!$F$4:$F$5041))+SUMPRODUCT(-('Diário 9º PA'!$E$4:$E$5236='Analítico Cx.'!$B103),-('Diário 9º PA'!$O$4:$O$5236=G$1),('Diário 9º PA'!$F$4:$F$5236))+SUMPRODUCT(-('Diário 10º PA'!$E$4:$E$5221='Analítico Cx.'!$B103),-('Diário 10º PA'!$N$4:$N$5221=G$1),('Diário 10º PA'!$F$4:$F$5221))</f>
        <v>10894.380000000001</v>
      </c>
      <c r="H103" s="187">
        <f>SUMPRODUCT(-('Diário 7º PA'!$E$4:$E$5383='Analítico Cx.'!$B103),-('Diário 7º PA'!$O$4:$O$5383=H$1),('Diário 7º PA'!$F$4:$F$5383))+SUMPRODUCT(-('Diário 8º PA'!$E$4:$E$5041='Analítico Cx.'!$B103),-('Diário 8º PA'!$O$4:$O$5041=H$1),('Diário 8º PA'!$F$4:$F$5041))+SUMPRODUCT(-('Diário 9º PA'!$E$4:$E$5236='Analítico Cx.'!$B103),-('Diário 9º PA'!$O$4:$O$5236=H$1),('Diário 9º PA'!$F$4:$F$5236))+SUMPRODUCT(-('Diário 10º PA'!$E$4:$E$5221='Analítico Cx.'!$B103),-('Diário 10º PA'!$N$4:$N$5221=H$1),('Diário 10º PA'!$F$4:$F$5221))</f>
        <v>0</v>
      </c>
      <c r="I103" s="187">
        <f>SUMPRODUCT(-('Diário 7º PA'!$E$4:$E$5383='Analítico Cx.'!$B103),-('Diário 7º PA'!$O$4:$O$5383=I$1),('Diário 7º PA'!$F$4:$F$5383))+SUMPRODUCT(-('Diário 8º PA'!$E$4:$E$5041='Analítico Cx.'!$B103),-('Diário 8º PA'!$O$4:$O$5041=I$1),('Diário 8º PA'!$F$4:$F$5041))+SUMPRODUCT(-('Diário 9º PA'!$E$4:$E$5236='Analítico Cx.'!$B103),-('Diário 9º PA'!$O$4:$O$5236=I$1),('Diário 9º PA'!$F$4:$F$5236))+SUMPRODUCT(-('Diário 10º PA'!$E$4:$E$5221='Analítico Cx.'!$B103),-('Diário 10º PA'!$N$4:$N$5221=I$1),('Diário 10º PA'!$F$4:$F$5221))</f>
        <v>2709.8</v>
      </c>
      <c r="J103" s="187">
        <f>SUMPRODUCT(-('Diário 7º PA'!$E$4:$E$5383='Analítico Cx.'!$B103),-('Diário 7º PA'!$O$4:$O$5383=J$1),('Diário 7º PA'!$F$4:$F$5383))+SUMPRODUCT(-('Diário 8º PA'!$E$4:$E$5041='Analítico Cx.'!$B103),-('Diário 8º PA'!$O$4:$O$5041=J$1),('Diário 8º PA'!$F$4:$F$5041))+SUMPRODUCT(-('Diário 9º PA'!$E$4:$E$5236='Analítico Cx.'!$B103),-('Diário 9º PA'!$O$4:$O$5236=J$1),('Diário 9º PA'!$F$4:$F$5236))+SUMPRODUCT(-('Diário 10º PA'!$E$4:$E$5221='Analítico Cx.'!$B103),-('Diário 10º PA'!$N$4:$N$5221=J$1),('Diário 10º PA'!$F$4:$F$5221))</f>
        <v>2525.8200000000002</v>
      </c>
      <c r="K103" s="187">
        <f>SUMPRODUCT(-('Diário 7º PA'!$E$4:$E$5383='Analítico Cx.'!$B103),-('Diário 7º PA'!$O$4:$O$5383=K$1),('Diário 7º PA'!$F$4:$F$5383))+SUMPRODUCT(-('Diário 8º PA'!$E$4:$E$5041='Analítico Cx.'!$B103),-('Diário 8º PA'!$O$4:$O$5041=K$1),('Diário 8º PA'!$F$4:$F$5041))+SUMPRODUCT(-('Diário 9º PA'!$E$4:$E$5236='Analítico Cx.'!$B103),-('Diário 9º PA'!$O$4:$O$5236=K$1),('Diário 9º PA'!$F$4:$F$5236))+SUMPRODUCT(-('Diário 10º PA'!$E$4:$E$5221='Analítico Cx.'!$B103),-('Diário 10º PA'!$N$4:$N$5221=K$1),('Diário 10º PA'!$F$4:$F$5221))</f>
        <v>1544.1999999999998</v>
      </c>
      <c r="L103" s="187">
        <f>SUMPRODUCT(-('Diário 7º PA'!$E$4:$E$5383='Analítico Cx.'!$B103),-('Diário 7º PA'!$O$4:$O$5383=L$1),('Diário 7º PA'!$F$4:$F$5383))+SUMPRODUCT(-('Diário 8º PA'!$E$4:$E$5041='Analítico Cx.'!$B103),-('Diário 8º PA'!$O$4:$O$5041=L$1),('Diário 8º PA'!$F$4:$F$5041))+SUMPRODUCT(-('Diário 9º PA'!$E$4:$E$5236='Analítico Cx.'!$B103),-('Diário 9º PA'!$O$4:$O$5236=L$1),('Diário 9º PA'!$F$4:$F$5236))+SUMPRODUCT(-('Diário 10º PA'!$E$4:$E$5221='Analítico Cx.'!$B103),-('Diário 10º PA'!$N$4:$N$5221=L$1),('Diário 10º PA'!$F$4:$F$5221))</f>
        <v>5.5</v>
      </c>
      <c r="M103" s="187">
        <f>SUMPRODUCT(-('Diário 7º PA'!$E$4:$E$5383='Analítico Cx.'!$B103),-('Diário 7º PA'!$O$4:$O$5383=M$1),('Diário 7º PA'!$F$4:$F$5383))+SUMPRODUCT(-('Diário 8º PA'!$E$4:$E$5041='Analítico Cx.'!$B103),-('Diário 8º PA'!$O$4:$O$5041=M$1),('Diário 8º PA'!$F$4:$F$5041))+SUMPRODUCT(-('Diário 9º PA'!$E$4:$E$5236='Analítico Cx.'!$B103),-('Diário 9º PA'!$O$4:$O$5236=M$1),('Diário 9º PA'!$F$4:$F$5236))+SUMPRODUCT(-('Diário 10º PA'!$E$4:$E$5221='Analítico Cx.'!$B103),-('Diário 10º PA'!$N$4:$N$5221=M$1),('Diário 10º PA'!$F$4:$F$5221))</f>
        <v>0</v>
      </c>
      <c r="N103" s="187">
        <f>SUMPRODUCT(-('Diário 7º PA'!$E$4:$E$5383='Analítico Cx.'!$B103),-('Diário 7º PA'!$O$4:$O$5383=N$1),('Diário 7º PA'!$F$4:$F$5383))+SUMPRODUCT(-('Diário 8º PA'!$E$4:$E$5041='Analítico Cx.'!$B103),-('Diário 8º PA'!$O$4:$O$5041=N$1),('Diário 8º PA'!$F$4:$F$5041))+SUMPRODUCT(-('Diário 9º PA'!$E$4:$E$5236='Analítico Cx.'!$B103),-('Diário 9º PA'!$O$4:$O$5236=N$1),('Diário 9º PA'!$F$4:$F$5236))+SUMPRODUCT(-('Diário 10º PA'!$E$4:$E$5221='Analítico Cx.'!$B103),-('Diário 10º PA'!$N$4:$N$5221=N$1),('Diário 10º PA'!$F$4:$F$5221))</f>
        <v>0</v>
      </c>
      <c r="O103" s="188">
        <f t="shared" si="17"/>
        <v>19845.510000000002</v>
      </c>
      <c r="P103" s="172">
        <f t="shared" si="18"/>
        <v>2.6559775069687029E-4</v>
      </c>
    </row>
    <row r="104" spans="1:16" ht="23.25" customHeight="1" x14ac:dyDescent="0.2">
      <c r="A104" s="63" t="s">
        <v>193</v>
      </c>
      <c r="B104" s="107" t="s">
        <v>247</v>
      </c>
      <c r="C104" s="187">
        <f>SUMPRODUCT(-('Diário 7º PA'!$E$4:$E$5383='Analítico Cx.'!$B104),-('Diário 7º PA'!$O$4:$O$5383=C$1),('Diário 7º PA'!$F$4:$F$5383))+SUMPRODUCT(-('Diário 8º PA'!$E$4:$E$5041='Analítico Cx.'!$B104),-('Diário 8º PA'!$O$4:$O$5041=C$1),('Diário 8º PA'!$F$4:$F$5041))+SUMPRODUCT(-('Diário 9º PA'!$E$4:$E$5236='Analítico Cx.'!$B104),-('Diário 9º PA'!$O$4:$O$5236=C$1),('Diário 9º PA'!$F$4:$F$5236))+SUMPRODUCT(-('Diário 10º PA'!$E$4:$E$5221='Analítico Cx.'!$B104),-('Diário 10º PA'!$N$4:$N$5221=C$1),('Diário 10º PA'!$F$4:$F$5221))</f>
        <v>7845.55</v>
      </c>
      <c r="D104" s="187">
        <f>SUMPRODUCT(-('Diário 7º PA'!$E$4:$E$5383='Analítico Cx.'!$B104),-('Diário 7º PA'!$O$4:$O$5383=D$1),('Diário 7º PA'!$F$4:$F$5383))+SUMPRODUCT(-('Diário 8º PA'!$E$4:$E$5041='Analítico Cx.'!$B104),-('Diário 8º PA'!$O$4:$O$5041=D$1),('Diário 8º PA'!$F$4:$F$5041))+SUMPRODUCT(-('Diário 9º PA'!$E$4:$E$5236='Analítico Cx.'!$B104),-('Diário 9º PA'!$O$4:$O$5236=D$1),('Diário 9º PA'!$F$4:$F$5236))+SUMPRODUCT(-('Diário 10º PA'!$E$4:$E$5221='Analítico Cx.'!$B104),-('Diário 10º PA'!$N$4:$N$5221=D$1),('Diário 10º PA'!$F$4:$F$5221))</f>
        <v>5364.4</v>
      </c>
      <c r="E104" s="187">
        <f>SUMPRODUCT(-('Diário 7º PA'!$E$4:$E$5383='Analítico Cx.'!$B104),-('Diário 7º PA'!$O$4:$O$5383=E$1),('Diário 7º PA'!$F$4:$F$5383))+SUMPRODUCT(-('Diário 8º PA'!$E$4:$E$5041='Analítico Cx.'!$B104),-('Diário 8º PA'!$O$4:$O$5041=E$1),('Diário 8º PA'!$F$4:$F$5041))+SUMPRODUCT(-('Diário 9º PA'!$E$4:$E$5236='Analítico Cx.'!$B104),-('Diário 9º PA'!$O$4:$O$5236=E$1),('Diário 9º PA'!$F$4:$F$5236))+SUMPRODUCT(-('Diário 10º PA'!$E$4:$E$5221='Analítico Cx.'!$B104),-('Diário 10º PA'!$N$4:$N$5221=E$1),('Diário 10º PA'!$F$4:$F$5221))</f>
        <v>6993.95</v>
      </c>
      <c r="F104" s="187">
        <f>SUMPRODUCT(-('Diário 7º PA'!$E$4:$E$5383='Analítico Cx.'!$B104),-('Diário 7º PA'!$O$4:$O$5383=F$1),('Diário 7º PA'!$F$4:$F$5383))+SUMPRODUCT(-('Diário 8º PA'!$E$4:$E$5041='Analítico Cx.'!$B104),-('Diário 8º PA'!$O$4:$O$5041=F$1),('Diário 8º PA'!$F$4:$F$5041))+SUMPRODUCT(-('Diário 9º PA'!$E$4:$E$5236='Analítico Cx.'!$B104),-('Diário 9º PA'!$O$4:$O$5236=F$1),('Diário 9º PA'!$F$4:$F$5236))+SUMPRODUCT(-('Diário 10º PA'!$E$4:$E$5221='Analítico Cx.'!$B104),-('Diário 10º PA'!$N$4:$N$5221=F$1),('Diário 10º PA'!$F$4:$F$5221))</f>
        <v>11219</v>
      </c>
      <c r="G104" s="187">
        <f>SUMPRODUCT(-('Diário 7º PA'!$E$4:$E$5383='Analítico Cx.'!$B104),-('Diário 7º PA'!$O$4:$O$5383=G$1),('Diário 7º PA'!$F$4:$F$5383))+SUMPRODUCT(-('Diário 8º PA'!$E$4:$E$5041='Analítico Cx.'!$B104),-('Diário 8º PA'!$O$4:$O$5041=G$1),('Diário 8º PA'!$F$4:$F$5041))+SUMPRODUCT(-('Diário 9º PA'!$E$4:$E$5236='Analítico Cx.'!$B104),-('Diário 9º PA'!$O$4:$O$5236=G$1),('Diário 9º PA'!$F$4:$F$5236))+SUMPRODUCT(-('Diário 10º PA'!$E$4:$E$5221='Analítico Cx.'!$B104),-('Diário 10º PA'!$N$4:$N$5221=G$1),('Diário 10º PA'!$F$4:$F$5221))</f>
        <v>1895.5700000000002</v>
      </c>
      <c r="H104" s="187">
        <f>SUMPRODUCT(-('Diário 7º PA'!$E$4:$E$5383='Analítico Cx.'!$B104),-('Diário 7º PA'!$O$4:$O$5383=H$1),('Diário 7º PA'!$F$4:$F$5383))+SUMPRODUCT(-('Diário 8º PA'!$E$4:$E$5041='Analítico Cx.'!$B104),-('Diário 8º PA'!$O$4:$O$5041=H$1),('Diário 8º PA'!$F$4:$F$5041))+SUMPRODUCT(-('Diário 9º PA'!$E$4:$E$5236='Analítico Cx.'!$B104),-('Diário 9º PA'!$O$4:$O$5236=H$1),('Diário 9º PA'!$F$4:$F$5236))+SUMPRODUCT(-('Diário 10º PA'!$E$4:$E$5221='Analítico Cx.'!$B104),-('Diário 10º PA'!$N$4:$N$5221=H$1),('Diário 10º PA'!$F$4:$F$5221))</f>
        <v>2676.65</v>
      </c>
      <c r="I104" s="187">
        <f>SUMPRODUCT(-('Diário 7º PA'!$E$4:$E$5383='Analítico Cx.'!$B104),-('Diário 7º PA'!$O$4:$O$5383=I$1),('Diário 7º PA'!$F$4:$F$5383))+SUMPRODUCT(-('Diário 8º PA'!$E$4:$E$5041='Analítico Cx.'!$B104),-('Diário 8º PA'!$O$4:$O$5041=I$1),('Diário 8º PA'!$F$4:$F$5041))+SUMPRODUCT(-('Diário 9º PA'!$E$4:$E$5236='Analítico Cx.'!$B104),-('Diário 9º PA'!$O$4:$O$5236=I$1),('Diário 9º PA'!$F$4:$F$5236))+SUMPRODUCT(-('Diário 10º PA'!$E$4:$E$5221='Analítico Cx.'!$B104),-('Diário 10º PA'!$N$4:$N$5221=I$1),('Diário 10º PA'!$F$4:$F$5221))</f>
        <v>695.85</v>
      </c>
      <c r="J104" s="187">
        <f>SUMPRODUCT(-('Diário 7º PA'!$E$4:$E$5383='Analítico Cx.'!$B104),-('Diário 7º PA'!$O$4:$O$5383=J$1),('Diário 7º PA'!$F$4:$F$5383))+SUMPRODUCT(-('Diário 8º PA'!$E$4:$E$5041='Analítico Cx.'!$B104),-('Diário 8º PA'!$O$4:$O$5041=J$1),('Diário 8º PA'!$F$4:$F$5041))+SUMPRODUCT(-('Diário 9º PA'!$E$4:$E$5236='Analítico Cx.'!$B104),-('Diário 9º PA'!$O$4:$O$5236=J$1),('Diário 9º PA'!$F$4:$F$5236))+SUMPRODUCT(-('Diário 10º PA'!$E$4:$E$5221='Analítico Cx.'!$B104),-('Diário 10º PA'!$N$4:$N$5221=J$1),('Diário 10º PA'!$F$4:$F$5221))</f>
        <v>10601.54</v>
      </c>
      <c r="K104" s="187">
        <f>SUMPRODUCT(-('Diário 7º PA'!$E$4:$E$5383='Analítico Cx.'!$B104),-('Diário 7º PA'!$O$4:$O$5383=K$1),('Diário 7º PA'!$F$4:$F$5383))+SUMPRODUCT(-('Diário 8º PA'!$E$4:$E$5041='Analítico Cx.'!$B104),-('Diário 8º PA'!$O$4:$O$5041=K$1),('Diário 8º PA'!$F$4:$F$5041))+SUMPRODUCT(-('Diário 9º PA'!$E$4:$E$5236='Analítico Cx.'!$B104),-('Diário 9º PA'!$O$4:$O$5236=K$1),('Diário 9º PA'!$F$4:$F$5236))+SUMPRODUCT(-('Diário 10º PA'!$E$4:$E$5221='Analítico Cx.'!$B104),-('Diário 10º PA'!$N$4:$N$5221=K$1),('Diário 10º PA'!$F$4:$F$5221))</f>
        <v>2105</v>
      </c>
      <c r="L104" s="187">
        <f>SUMPRODUCT(-('Diário 7º PA'!$E$4:$E$5383='Analítico Cx.'!$B104),-('Diário 7º PA'!$O$4:$O$5383=L$1),('Diário 7º PA'!$F$4:$F$5383))+SUMPRODUCT(-('Diário 8º PA'!$E$4:$E$5041='Analítico Cx.'!$B104),-('Diário 8º PA'!$O$4:$O$5041=L$1),('Diário 8º PA'!$F$4:$F$5041))+SUMPRODUCT(-('Diário 9º PA'!$E$4:$E$5236='Analítico Cx.'!$B104),-('Diário 9º PA'!$O$4:$O$5236=L$1),('Diário 9º PA'!$F$4:$F$5236))+SUMPRODUCT(-('Diário 10º PA'!$E$4:$E$5221='Analítico Cx.'!$B104),-('Diário 10º PA'!$N$4:$N$5221=L$1),('Diário 10º PA'!$F$4:$F$5221))</f>
        <v>23939.24</v>
      </c>
      <c r="M104" s="187">
        <f>SUMPRODUCT(-('Diário 7º PA'!$E$4:$E$5383='Analítico Cx.'!$B104),-('Diário 7º PA'!$O$4:$O$5383=M$1),('Diário 7º PA'!$F$4:$F$5383))+SUMPRODUCT(-('Diário 8º PA'!$E$4:$E$5041='Analítico Cx.'!$B104),-('Diário 8º PA'!$O$4:$O$5041=M$1),('Diário 8º PA'!$F$4:$F$5041))+SUMPRODUCT(-('Diário 9º PA'!$E$4:$E$5236='Analítico Cx.'!$B104),-('Diário 9º PA'!$O$4:$O$5236=M$1),('Diário 9º PA'!$F$4:$F$5236))+SUMPRODUCT(-('Diário 10º PA'!$E$4:$E$5221='Analítico Cx.'!$B104),-('Diário 10º PA'!$N$4:$N$5221=M$1),('Diário 10º PA'!$F$4:$F$5221))</f>
        <v>5918.3</v>
      </c>
      <c r="N104" s="187">
        <f>SUMPRODUCT(-('Diário 7º PA'!$E$4:$E$5383='Analítico Cx.'!$B104),-('Diário 7º PA'!$O$4:$O$5383=N$1),('Diário 7º PA'!$F$4:$F$5383))+SUMPRODUCT(-('Diário 8º PA'!$E$4:$E$5041='Analítico Cx.'!$B104),-('Diário 8º PA'!$O$4:$O$5041=N$1),('Diário 8º PA'!$F$4:$F$5041))+SUMPRODUCT(-('Diário 9º PA'!$E$4:$E$5236='Analítico Cx.'!$B104),-('Diário 9º PA'!$O$4:$O$5236=N$1),('Diário 9º PA'!$F$4:$F$5236))+SUMPRODUCT(-('Diário 10º PA'!$E$4:$E$5221='Analítico Cx.'!$B104),-('Diário 10º PA'!$N$4:$N$5221=N$1),('Diário 10º PA'!$F$4:$F$5221))</f>
        <v>2186.9</v>
      </c>
      <c r="O104" s="188">
        <f t="shared" si="17"/>
        <v>81441.95</v>
      </c>
      <c r="P104" s="172">
        <f t="shared" si="18"/>
        <v>1.0899593274431834E-3</v>
      </c>
    </row>
    <row r="105" spans="1:16" ht="23.25" customHeight="1" x14ac:dyDescent="0.2">
      <c r="A105" s="63" t="s">
        <v>194</v>
      </c>
      <c r="B105" s="107" t="s">
        <v>0</v>
      </c>
      <c r="C105" s="187">
        <f>SUMPRODUCT(-('Diário 7º PA'!$E$4:$E$5383='Analítico Cx.'!$B105),-('Diário 7º PA'!$O$4:$O$5383=C$1),('Diário 7º PA'!$F$4:$F$5383))+SUMPRODUCT(-('Diário 8º PA'!$E$4:$E$5041='Analítico Cx.'!$B105),-('Diário 8º PA'!$O$4:$O$5041=C$1),('Diário 8º PA'!$F$4:$F$5041))+SUMPRODUCT(-('Diário 9º PA'!$E$4:$E$5236='Analítico Cx.'!$B105),-('Diário 9º PA'!$O$4:$O$5236=C$1),('Diário 9º PA'!$F$4:$F$5236))+SUMPRODUCT(-('Diário 10º PA'!$E$4:$E$5221='Analítico Cx.'!$B105),-('Diário 10º PA'!$N$4:$N$5221=C$1),('Diário 10º PA'!$F$4:$F$5221))</f>
        <v>12915.75</v>
      </c>
      <c r="D105" s="187">
        <f>SUMPRODUCT(-('Diário 7º PA'!$E$4:$E$5383='Analítico Cx.'!$B105),-('Diário 7º PA'!$O$4:$O$5383=D$1),('Diário 7º PA'!$F$4:$F$5383))+SUMPRODUCT(-('Diário 8º PA'!$E$4:$E$5041='Analítico Cx.'!$B105),-('Diário 8º PA'!$O$4:$O$5041=D$1),('Diário 8º PA'!$F$4:$F$5041))+SUMPRODUCT(-('Diário 9º PA'!$E$4:$E$5236='Analítico Cx.'!$B105),-('Diário 9º PA'!$O$4:$O$5236=D$1),('Diário 9º PA'!$F$4:$F$5236))+SUMPRODUCT(-('Diário 10º PA'!$E$4:$E$5221='Analítico Cx.'!$B105),-('Diário 10º PA'!$N$4:$N$5221=D$1),('Diário 10º PA'!$F$4:$F$5221))</f>
        <v>12444.78</v>
      </c>
      <c r="E105" s="187">
        <f>SUMPRODUCT(-('Diário 7º PA'!$E$4:$E$5383='Analítico Cx.'!$B105),-('Diário 7º PA'!$O$4:$O$5383=E$1),('Diário 7º PA'!$F$4:$F$5383))+SUMPRODUCT(-('Diário 8º PA'!$E$4:$E$5041='Analítico Cx.'!$B105),-('Diário 8º PA'!$O$4:$O$5041=E$1),('Diário 8º PA'!$F$4:$F$5041))+SUMPRODUCT(-('Diário 9º PA'!$E$4:$E$5236='Analítico Cx.'!$B105),-('Diário 9º PA'!$O$4:$O$5236=E$1),('Diário 9º PA'!$F$4:$F$5236))+SUMPRODUCT(-('Diário 10º PA'!$E$4:$E$5221='Analítico Cx.'!$B105),-('Diário 10º PA'!$N$4:$N$5221=E$1),('Diário 10º PA'!$F$4:$F$5221))</f>
        <v>14971.12</v>
      </c>
      <c r="F105" s="187">
        <f>SUMPRODUCT(-('Diário 7º PA'!$E$4:$E$5383='Analítico Cx.'!$B105),-('Diário 7º PA'!$O$4:$O$5383=F$1),('Diário 7º PA'!$F$4:$F$5383))+SUMPRODUCT(-('Diário 8º PA'!$E$4:$E$5041='Analítico Cx.'!$B105),-('Diário 8º PA'!$O$4:$O$5041=F$1),('Diário 8º PA'!$F$4:$F$5041))+SUMPRODUCT(-('Diário 9º PA'!$E$4:$E$5236='Analítico Cx.'!$B105),-('Diário 9º PA'!$O$4:$O$5236=F$1),('Diário 9º PA'!$F$4:$F$5236))+SUMPRODUCT(-('Diário 10º PA'!$E$4:$E$5221='Analítico Cx.'!$B105),-('Diário 10º PA'!$N$4:$N$5221=F$1),('Diário 10º PA'!$F$4:$F$5221))</f>
        <v>13562.13</v>
      </c>
      <c r="G105" s="187">
        <f>SUMPRODUCT(-('Diário 7º PA'!$E$4:$E$5383='Analítico Cx.'!$B105),-('Diário 7º PA'!$O$4:$O$5383=G$1),('Diário 7º PA'!$F$4:$F$5383))+SUMPRODUCT(-('Diário 8º PA'!$E$4:$E$5041='Analítico Cx.'!$B105),-('Diário 8º PA'!$O$4:$O$5041=G$1),('Diário 8º PA'!$F$4:$F$5041))+SUMPRODUCT(-('Diário 9º PA'!$E$4:$E$5236='Analítico Cx.'!$B105),-('Diário 9º PA'!$O$4:$O$5236=G$1),('Diário 9º PA'!$F$4:$F$5236))+SUMPRODUCT(-('Diário 10º PA'!$E$4:$E$5221='Analítico Cx.'!$B105),-('Diário 10º PA'!$N$4:$N$5221=G$1),('Diário 10º PA'!$F$4:$F$5221))</f>
        <v>17531.370000000003</v>
      </c>
      <c r="H105" s="187">
        <f>SUMPRODUCT(-('Diário 7º PA'!$E$4:$E$5383='Analítico Cx.'!$B105),-('Diário 7º PA'!$O$4:$O$5383=H$1),('Diário 7º PA'!$F$4:$F$5383))+SUMPRODUCT(-('Diário 8º PA'!$E$4:$E$5041='Analítico Cx.'!$B105),-('Diário 8º PA'!$O$4:$O$5041=H$1),('Diário 8º PA'!$F$4:$F$5041))+SUMPRODUCT(-('Diário 9º PA'!$E$4:$E$5236='Analítico Cx.'!$B105),-('Diário 9º PA'!$O$4:$O$5236=H$1),('Diário 9º PA'!$F$4:$F$5236))+SUMPRODUCT(-('Diário 10º PA'!$E$4:$E$5221='Analítico Cx.'!$B105),-('Diário 10º PA'!$N$4:$N$5221=H$1),('Diário 10º PA'!$F$4:$F$5221))</f>
        <v>12313.29</v>
      </c>
      <c r="I105" s="187">
        <f>SUMPRODUCT(-('Diário 7º PA'!$E$4:$E$5383='Analítico Cx.'!$B105),-('Diário 7º PA'!$O$4:$O$5383=I$1),('Diário 7º PA'!$F$4:$F$5383))+SUMPRODUCT(-('Diário 8º PA'!$E$4:$E$5041='Analítico Cx.'!$B105),-('Diário 8º PA'!$O$4:$O$5041=I$1),('Diário 8º PA'!$F$4:$F$5041))+SUMPRODUCT(-('Diário 9º PA'!$E$4:$E$5236='Analítico Cx.'!$B105),-('Diário 9º PA'!$O$4:$O$5236=I$1),('Diário 9º PA'!$F$4:$F$5236))+SUMPRODUCT(-('Diário 10º PA'!$E$4:$E$5221='Analítico Cx.'!$B105),-('Diário 10º PA'!$N$4:$N$5221=I$1),('Diário 10º PA'!$F$4:$F$5221))</f>
        <v>15369.939999999999</v>
      </c>
      <c r="J105" s="187">
        <f>SUMPRODUCT(-('Diário 7º PA'!$E$4:$E$5383='Analítico Cx.'!$B105),-('Diário 7º PA'!$O$4:$O$5383=J$1),('Diário 7º PA'!$F$4:$F$5383))+SUMPRODUCT(-('Diário 8º PA'!$E$4:$E$5041='Analítico Cx.'!$B105),-('Diário 8º PA'!$O$4:$O$5041=J$1),('Diário 8º PA'!$F$4:$F$5041))+SUMPRODUCT(-('Diário 9º PA'!$E$4:$E$5236='Analítico Cx.'!$B105),-('Diário 9º PA'!$O$4:$O$5236=J$1),('Diário 9º PA'!$F$4:$F$5236))+SUMPRODUCT(-('Diário 10º PA'!$E$4:$E$5221='Analítico Cx.'!$B105),-('Diário 10º PA'!$N$4:$N$5221=J$1),('Diário 10º PA'!$F$4:$F$5221))</f>
        <v>11305.3</v>
      </c>
      <c r="K105" s="187">
        <f>SUMPRODUCT(-('Diário 7º PA'!$E$4:$E$5383='Analítico Cx.'!$B105),-('Diário 7º PA'!$O$4:$O$5383=K$1),('Diário 7º PA'!$F$4:$F$5383))+SUMPRODUCT(-('Diário 8º PA'!$E$4:$E$5041='Analítico Cx.'!$B105),-('Diário 8º PA'!$O$4:$O$5041=K$1),('Diário 8º PA'!$F$4:$F$5041))+SUMPRODUCT(-('Diário 9º PA'!$E$4:$E$5236='Analítico Cx.'!$B105),-('Diário 9º PA'!$O$4:$O$5236=K$1),('Diário 9º PA'!$F$4:$F$5236))+SUMPRODUCT(-('Diário 10º PA'!$E$4:$E$5221='Analítico Cx.'!$B105),-('Diário 10º PA'!$N$4:$N$5221=K$1),('Diário 10º PA'!$F$4:$F$5221))</f>
        <v>10966.610000000002</v>
      </c>
      <c r="L105" s="187">
        <f>SUMPRODUCT(-('Diário 7º PA'!$E$4:$E$5383='Analítico Cx.'!$B105),-('Diário 7º PA'!$O$4:$O$5383=L$1),('Diário 7º PA'!$F$4:$F$5383))+SUMPRODUCT(-('Diário 8º PA'!$E$4:$E$5041='Analítico Cx.'!$B105),-('Diário 8º PA'!$O$4:$O$5041=L$1),('Diário 8º PA'!$F$4:$F$5041))+SUMPRODUCT(-('Diário 9º PA'!$E$4:$E$5236='Analítico Cx.'!$B105),-('Diário 9º PA'!$O$4:$O$5236=L$1),('Diário 9º PA'!$F$4:$F$5236))+SUMPRODUCT(-('Diário 10º PA'!$E$4:$E$5221='Analítico Cx.'!$B105),-('Diário 10º PA'!$N$4:$N$5221=L$1),('Diário 10º PA'!$F$4:$F$5221))</f>
        <v>16795.75</v>
      </c>
      <c r="M105" s="187">
        <f>SUMPRODUCT(-('Diário 7º PA'!$E$4:$E$5383='Analítico Cx.'!$B105),-('Diário 7º PA'!$O$4:$O$5383=M$1),('Diário 7º PA'!$F$4:$F$5383))+SUMPRODUCT(-('Diário 8º PA'!$E$4:$E$5041='Analítico Cx.'!$B105),-('Diário 8º PA'!$O$4:$O$5041=M$1),('Diário 8º PA'!$F$4:$F$5041))+SUMPRODUCT(-('Diário 9º PA'!$E$4:$E$5236='Analítico Cx.'!$B105),-('Diário 9º PA'!$O$4:$O$5236=M$1),('Diário 9º PA'!$F$4:$F$5236))+SUMPRODUCT(-('Diário 10º PA'!$E$4:$E$5221='Analítico Cx.'!$B105),-('Diário 10º PA'!$N$4:$N$5221=M$1),('Diário 10º PA'!$F$4:$F$5221))</f>
        <v>15144.949999999999</v>
      </c>
      <c r="N105" s="187">
        <f>SUMPRODUCT(-('Diário 7º PA'!$E$4:$E$5383='Analítico Cx.'!$B105),-('Diário 7º PA'!$O$4:$O$5383=N$1),('Diário 7º PA'!$F$4:$F$5383))+SUMPRODUCT(-('Diário 8º PA'!$E$4:$E$5041='Analítico Cx.'!$B105),-('Diário 8º PA'!$O$4:$O$5041=N$1),('Diário 8º PA'!$F$4:$F$5041))+SUMPRODUCT(-('Diário 9º PA'!$E$4:$E$5236='Analítico Cx.'!$B105),-('Diário 9º PA'!$O$4:$O$5236=N$1),('Diário 9º PA'!$F$4:$F$5236))+SUMPRODUCT(-('Diário 10º PA'!$E$4:$E$5221='Analítico Cx.'!$B105),-('Diário 10º PA'!$N$4:$N$5221=N$1),('Diário 10º PA'!$F$4:$F$5221))</f>
        <v>14458.76</v>
      </c>
      <c r="O105" s="188">
        <f t="shared" si="17"/>
        <v>167779.75000000003</v>
      </c>
      <c r="P105" s="172">
        <f t="shared" si="18"/>
        <v>2.2454411205599261E-3</v>
      </c>
    </row>
    <row r="106" spans="1:16" ht="23.25" customHeight="1" x14ac:dyDescent="0.2">
      <c r="A106" s="63" t="s">
        <v>195</v>
      </c>
      <c r="B106" s="108" t="s">
        <v>87</v>
      </c>
      <c r="C106" s="187">
        <f>SUMPRODUCT(-('Diário 7º PA'!$E$4:$E$5383='Analítico Cx.'!$B106),-('Diário 7º PA'!$O$4:$O$5383=C$1),('Diário 7º PA'!$F$4:$F$5383))+SUMPRODUCT(-('Diário 8º PA'!$E$4:$E$5041='Analítico Cx.'!$B106),-('Diário 8º PA'!$O$4:$O$5041=C$1),('Diário 8º PA'!$F$4:$F$5041))+SUMPRODUCT(-('Diário 9º PA'!$E$4:$E$5236='Analítico Cx.'!$B106),-('Diário 9º PA'!$O$4:$O$5236=C$1),('Diário 9º PA'!$F$4:$F$5236))+SUMPRODUCT(-('Diário 10º PA'!$E$4:$E$5221='Analítico Cx.'!$B106),-('Diário 10º PA'!$N$4:$N$5221=C$1),('Diário 10º PA'!$F$4:$F$5221))</f>
        <v>0</v>
      </c>
      <c r="D106" s="187">
        <f>SUMPRODUCT(-('Diário 7º PA'!$E$4:$E$5383='Analítico Cx.'!$B106),-('Diário 7º PA'!$O$4:$O$5383=D$1),('Diário 7º PA'!$F$4:$F$5383))+SUMPRODUCT(-('Diário 8º PA'!$E$4:$E$5041='Analítico Cx.'!$B106),-('Diário 8º PA'!$O$4:$O$5041=D$1),('Diário 8º PA'!$F$4:$F$5041))+SUMPRODUCT(-('Diário 9º PA'!$E$4:$E$5236='Analítico Cx.'!$B106),-('Diário 9º PA'!$O$4:$O$5236=D$1),('Diário 9º PA'!$F$4:$F$5236))+SUMPRODUCT(-('Diário 10º PA'!$E$4:$E$5221='Analítico Cx.'!$B106),-('Diário 10º PA'!$N$4:$N$5221=D$1),('Diário 10º PA'!$F$4:$F$5221))</f>
        <v>0</v>
      </c>
      <c r="E106" s="187">
        <f>SUMPRODUCT(-('Diário 7º PA'!$E$4:$E$5383='Analítico Cx.'!$B106),-('Diário 7º PA'!$O$4:$O$5383=E$1),('Diário 7º PA'!$F$4:$F$5383))+SUMPRODUCT(-('Diário 8º PA'!$E$4:$E$5041='Analítico Cx.'!$B106),-('Diário 8º PA'!$O$4:$O$5041=E$1),('Diário 8º PA'!$F$4:$F$5041))+SUMPRODUCT(-('Diário 9º PA'!$E$4:$E$5236='Analítico Cx.'!$B106),-('Diário 9º PA'!$O$4:$O$5236=E$1),('Diário 9º PA'!$F$4:$F$5236))+SUMPRODUCT(-('Diário 10º PA'!$E$4:$E$5221='Analítico Cx.'!$B106),-('Diário 10º PA'!$N$4:$N$5221=E$1),('Diário 10º PA'!$F$4:$F$5221))</f>
        <v>0</v>
      </c>
      <c r="F106" s="187">
        <f>SUMPRODUCT(-('Diário 7º PA'!$E$4:$E$5383='Analítico Cx.'!$B106),-('Diário 7º PA'!$O$4:$O$5383=F$1),('Diário 7º PA'!$F$4:$F$5383))+SUMPRODUCT(-('Diário 8º PA'!$E$4:$E$5041='Analítico Cx.'!$B106),-('Diário 8º PA'!$O$4:$O$5041=F$1),('Diário 8º PA'!$F$4:$F$5041))+SUMPRODUCT(-('Diário 9º PA'!$E$4:$E$5236='Analítico Cx.'!$B106),-('Diário 9º PA'!$O$4:$O$5236=F$1),('Diário 9º PA'!$F$4:$F$5236))+SUMPRODUCT(-('Diário 10º PA'!$E$4:$E$5221='Analítico Cx.'!$B106),-('Diário 10º PA'!$N$4:$N$5221=F$1),('Diário 10º PA'!$F$4:$F$5221))</f>
        <v>0</v>
      </c>
      <c r="G106" s="187">
        <f>SUMPRODUCT(-('Diário 7º PA'!$E$4:$E$5383='Analítico Cx.'!$B106),-('Diário 7º PA'!$O$4:$O$5383=G$1),('Diário 7º PA'!$F$4:$F$5383))+SUMPRODUCT(-('Diário 8º PA'!$E$4:$E$5041='Analítico Cx.'!$B106),-('Diário 8º PA'!$O$4:$O$5041=G$1),('Diário 8º PA'!$F$4:$F$5041))+SUMPRODUCT(-('Diário 9º PA'!$E$4:$E$5236='Analítico Cx.'!$B106),-('Diário 9º PA'!$O$4:$O$5236=G$1),('Diário 9º PA'!$F$4:$F$5236))+SUMPRODUCT(-('Diário 10º PA'!$E$4:$E$5221='Analítico Cx.'!$B106),-('Diário 10º PA'!$N$4:$N$5221=G$1),('Diário 10º PA'!$F$4:$F$5221))</f>
        <v>0</v>
      </c>
      <c r="H106" s="187">
        <f>SUMPRODUCT(-('Diário 7º PA'!$E$4:$E$5383='Analítico Cx.'!$B106),-('Diário 7º PA'!$O$4:$O$5383=H$1),('Diário 7º PA'!$F$4:$F$5383))+SUMPRODUCT(-('Diário 8º PA'!$E$4:$E$5041='Analítico Cx.'!$B106),-('Diário 8º PA'!$O$4:$O$5041=H$1),('Diário 8º PA'!$F$4:$F$5041))+SUMPRODUCT(-('Diário 9º PA'!$E$4:$E$5236='Analítico Cx.'!$B106),-('Diário 9º PA'!$O$4:$O$5236=H$1),('Diário 9º PA'!$F$4:$F$5236))+SUMPRODUCT(-('Diário 10º PA'!$E$4:$E$5221='Analítico Cx.'!$B106),-('Diário 10º PA'!$N$4:$N$5221=H$1),('Diário 10º PA'!$F$4:$F$5221))</f>
        <v>0</v>
      </c>
      <c r="I106" s="187">
        <f>SUMPRODUCT(-('Diário 7º PA'!$E$4:$E$5383='Analítico Cx.'!$B106),-('Diário 7º PA'!$O$4:$O$5383=I$1),('Diário 7º PA'!$F$4:$F$5383))+SUMPRODUCT(-('Diário 8º PA'!$E$4:$E$5041='Analítico Cx.'!$B106),-('Diário 8º PA'!$O$4:$O$5041=I$1),('Diário 8º PA'!$F$4:$F$5041))+SUMPRODUCT(-('Diário 9º PA'!$E$4:$E$5236='Analítico Cx.'!$B106),-('Diário 9º PA'!$O$4:$O$5236=I$1),('Diário 9º PA'!$F$4:$F$5236))+SUMPRODUCT(-('Diário 10º PA'!$E$4:$E$5221='Analítico Cx.'!$B106),-('Diário 10º PA'!$N$4:$N$5221=I$1),('Diário 10º PA'!$F$4:$F$5221))</f>
        <v>0</v>
      </c>
      <c r="J106" s="187">
        <f>SUMPRODUCT(-('Diário 7º PA'!$E$4:$E$5383='Analítico Cx.'!$B106),-('Diário 7º PA'!$O$4:$O$5383=J$1),('Diário 7º PA'!$F$4:$F$5383))+SUMPRODUCT(-('Diário 8º PA'!$E$4:$E$5041='Analítico Cx.'!$B106),-('Diário 8º PA'!$O$4:$O$5041=J$1),('Diário 8º PA'!$F$4:$F$5041))+SUMPRODUCT(-('Diário 9º PA'!$E$4:$E$5236='Analítico Cx.'!$B106),-('Diário 9º PA'!$O$4:$O$5236=J$1),('Diário 9º PA'!$F$4:$F$5236))+SUMPRODUCT(-('Diário 10º PA'!$E$4:$E$5221='Analítico Cx.'!$B106),-('Diário 10º PA'!$N$4:$N$5221=J$1),('Diário 10º PA'!$F$4:$F$5221))</f>
        <v>0</v>
      </c>
      <c r="K106" s="187">
        <f>SUMPRODUCT(-('Diário 7º PA'!$E$4:$E$5383='Analítico Cx.'!$B106),-('Diário 7º PA'!$O$4:$O$5383=K$1),('Diário 7º PA'!$F$4:$F$5383))+SUMPRODUCT(-('Diário 8º PA'!$E$4:$E$5041='Analítico Cx.'!$B106),-('Diário 8º PA'!$O$4:$O$5041=K$1),('Diário 8º PA'!$F$4:$F$5041))+SUMPRODUCT(-('Diário 9º PA'!$E$4:$E$5236='Analítico Cx.'!$B106),-('Diário 9º PA'!$O$4:$O$5236=K$1),('Diário 9º PA'!$F$4:$F$5236))+SUMPRODUCT(-('Diário 10º PA'!$E$4:$E$5221='Analítico Cx.'!$B106),-('Diário 10º PA'!$N$4:$N$5221=K$1),('Diário 10º PA'!$F$4:$F$5221))</f>
        <v>0</v>
      </c>
      <c r="L106" s="187">
        <f>SUMPRODUCT(-('Diário 7º PA'!$E$4:$E$5383='Analítico Cx.'!$B106),-('Diário 7º PA'!$O$4:$O$5383=L$1),('Diário 7º PA'!$F$4:$F$5383))+SUMPRODUCT(-('Diário 8º PA'!$E$4:$E$5041='Analítico Cx.'!$B106),-('Diário 8º PA'!$O$4:$O$5041=L$1),('Diário 8º PA'!$F$4:$F$5041))+SUMPRODUCT(-('Diário 9º PA'!$E$4:$E$5236='Analítico Cx.'!$B106),-('Diário 9º PA'!$O$4:$O$5236=L$1),('Diário 9º PA'!$F$4:$F$5236))+SUMPRODUCT(-('Diário 10º PA'!$E$4:$E$5221='Analítico Cx.'!$B106),-('Diário 10º PA'!$N$4:$N$5221=L$1),('Diário 10º PA'!$F$4:$F$5221))</f>
        <v>0</v>
      </c>
      <c r="M106" s="187">
        <f>SUMPRODUCT(-('Diário 7º PA'!$E$4:$E$5383='Analítico Cx.'!$B106),-('Diário 7º PA'!$O$4:$O$5383=M$1),('Diário 7º PA'!$F$4:$F$5383))+SUMPRODUCT(-('Diário 8º PA'!$E$4:$E$5041='Analítico Cx.'!$B106),-('Diário 8º PA'!$O$4:$O$5041=M$1),('Diário 8º PA'!$F$4:$F$5041))+SUMPRODUCT(-('Diário 9º PA'!$E$4:$E$5236='Analítico Cx.'!$B106),-('Diário 9º PA'!$O$4:$O$5236=M$1),('Diário 9º PA'!$F$4:$F$5236))+SUMPRODUCT(-('Diário 10º PA'!$E$4:$E$5221='Analítico Cx.'!$B106),-('Diário 10º PA'!$N$4:$N$5221=M$1),('Diário 10º PA'!$F$4:$F$5221))</f>
        <v>0</v>
      </c>
      <c r="N106" s="187">
        <f>SUMPRODUCT(-('Diário 7º PA'!$E$4:$E$5383='Analítico Cx.'!$B106),-('Diário 7º PA'!$O$4:$O$5383=N$1),('Diário 7º PA'!$F$4:$F$5383))+SUMPRODUCT(-('Diário 8º PA'!$E$4:$E$5041='Analítico Cx.'!$B106),-('Diário 8º PA'!$O$4:$O$5041=N$1),('Diário 8º PA'!$F$4:$F$5041))+SUMPRODUCT(-('Diário 9º PA'!$E$4:$E$5236='Analítico Cx.'!$B106),-('Diário 9º PA'!$O$4:$O$5236=N$1),('Diário 9º PA'!$F$4:$F$5236))+SUMPRODUCT(-('Diário 10º PA'!$E$4:$E$5221='Analítico Cx.'!$B106),-('Diário 10º PA'!$N$4:$N$5221=N$1),('Diário 10º PA'!$F$4:$F$5221))</f>
        <v>0</v>
      </c>
      <c r="O106" s="188">
        <f t="shared" si="17"/>
        <v>0</v>
      </c>
      <c r="P106" s="172">
        <f t="shared" si="18"/>
        <v>0</v>
      </c>
    </row>
    <row r="107" spans="1:16" ht="23.25" customHeight="1" x14ac:dyDescent="0.2">
      <c r="A107" s="63" t="s">
        <v>196</v>
      </c>
      <c r="B107" s="109" t="s">
        <v>217</v>
      </c>
      <c r="C107" s="187">
        <f>SUMPRODUCT(-('Diário 7º PA'!$E$4:$E$5383='Analítico Cx.'!$B107),-('Diário 7º PA'!$O$4:$O$5383=C$1),('Diário 7º PA'!$F$4:$F$5383))+SUMPRODUCT(-('Diário 8º PA'!$E$4:$E$5041='Analítico Cx.'!$B107),-('Diário 8º PA'!$O$4:$O$5041=C$1),('Diário 8º PA'!$F$4:$F$5041))+SUMPRODUCT(-('Diário 9º PA'!$E$4:$E$5236='Analítico Cx.'!$B107),-('Diário 9º PA'!$O$4:$O$5236=C$1),('Diário 9º PA'!$F$4:$F$5236))+SUMPRODUCT(-('Diário 10º PA'!$E$4:$E$5221='Analítico Cx.'!$B107),-('Diário 10º PA'!$N$4:$N$5221=C$1),('Diário 10º PA'!$F$4:$F$5221))</f>
        <v>0</v>
      </c>
      <c r="D107" s="187">
        <f>SUMPRODUCT(-('Diário 7º PA'!$E$4:$E$5383='Analítico Cx.'!$B107),-('Diário 7º PA'!$O$4:$O$5383=D$1),('Diário 7º PA'!$F$4:$F$5383))+SUMPRODUCT(-('Diário 8º PA'!$E$4:$E$5041='Analítico Cx.'!$B107),-('Diário 8º PA'!$O$4:$O$5041=D$1),('Diário 8º PA'!$F$4:$F$5041))+SUMPRODUCT(-('Diário 9º PA'!$E$4:$E$5236='Analítico Cx.'!$B107),-('Diário 9º PA'!$O$4:$O$5236=D$1),('Diário 9º PA'!$F$4:$F$5236))+SUMPRODUCT(-('Diário 10º PA'!$E$4:$E$5221='Analítico Cx.'!$B107),-('Diário 10º PA'!$N$4:$N$5221=D$1),('Diário 10º PA'!$F$4:$F$5221))</f>
        <v>0</v>
      </c>
      <c r="E107" s="187">
        <f>SUMPRODUCT(-('Diário 7º PA'!$E$4:$E$5383='Analítico Cx.'!$B107),-('Diário 7º PA'!$O$4:$O$5383=E$1),('Diário 7º PA'!$F$4:$F$5383))+SUMPRODUCT(-('Diário 8º PA'!$E$4:$E$5041='Analítico Cx.'!$B107),-('Diário 8º PA'!$O$4:$O$5041=E$1),('Diário 8º PA'!$F$4:$F$5041))+SUMPRODUCT(-('Diário 9º PA'!$E$4:$E$5236='Analítico Cx.'!$B107),-('Diário 9º PA'!$O$4:$O$5236=E$1),('Diário 9º PA'!$F$4:$F$5236))+SUMPRODUCT(-('Diário 10º PA'!$E$4:$E$5221='Analítico Cx.'!$B107),-('Diário 10º PA'!$N$4:$N$5221=E$1),('Diário 10º PA'!$F$4:$F$5221))</f>
        <v>0</v>
      </c>
      <c r="F107" s="187">
        <f>SUMPRODUCT(-('Diário 7º PA'!$E$4:$E$5383='Analítico Cx.'!$B107),-('Diário 7º PA'!$O$4:$O$5383=F$1),('Diário 7º PA'!$F$4:$F$5383))+SUMPRODUCT(-('Diário 8º PA'!$E$4:$E$5041='Analítico Cx.'!$B107),-('Diário 8º PA'!$O$4:$O$5041=F$1),('Diário 8º PA'!$F$4:$F$5041))+SUMPRODUCT(-('Diário 9º PA'!$E$4:$E$5236='Analítico Cx.'!$B107),-('Diário 9º PA'!$O$4:$O$5236=F$1),('Diário 9º PA'!$F$4:$F$5236))+SUMPRODUCT(-('Diário 10º PA'!$E$4:$E$5221='Analítico Cx.'!$B107),-('Diário 10º PA'!$N$4:$N$5221=F$1),('Diário 10º PA'!$F$4:$F$5221))</f>
        <v>0</v>
      </c>
      <c r="G107" s="187">
        <f>SUMPRODUCT(-('Diário 7º PA'!$E$4:$E$5383='Analítico Cx.'!$B107),-('Diário 7º PA'!$O$4:$O$5383=G$1),('Diário 7º PA'!$F$4:$F$5383))+SUMPRODUCT(-('Diário 8º PA'!$E$4:$E$5041='Analítico Cx.'!$B107),-('Diário 8º PA'!$O$4:$O$5041=G$1),('Diário 8º PA'!$F$4:$F$5041))+SUMPRODUCT(-('Diário 9º PA'!$E$4:$E$5236='Analítico Cx.'!$B107),-('Diário 9º PA'!$O$4:$O$5236=G$1),('Diário 9º PA'!$F$4:$F$5236))+SUMPRODUCT(-('Diário 10º PA'!$E$4:$E$5221='Analítico Cx.'!$B107),-('Diário 10º PA'!$N$4:$N$5221=G$1),('Diário 10º PA'!$F$4:$F$5221))</f>
        <v>0</v>
      </c>
      <c r="H107" s="187">
        <f>SUMPRODUCT(-('Diário 7º PA'!$E$4:$E$5383='Analítico Cx.'!$B107),-('Diário 7º PA'!$O$4:$O$5383=H$1),('Diário 7º PA'!$F$4:$F$5383))+SUMPRODUCT(-('Diário 8º PA'!$E$4:$E$5041='Analítico Cx.'!$B107),-('Diário 8º PA'!$O$4:$O$5041=H$1),('Diário 8º PA'!$F$4:$F$5041))+SUMPRODUCT(-('Diário 9º PA'!$E$4:$E$5236='Analítico Cx.'!$B107),-('Diário 9º PA'!$O$4:$O$5236=H$1),('Diário 9º PA'!$F$4:$F$5236))+SUMPRODUCT(-('Diário 10º PA'!$E$4:$E$5221='Analítico Cx.'!$B107),-('Diário 10º PA'!$N$4:$N$5221=H$1),('Diário 10º PA'!$F$4:$F$5221))</f>
        <v>0</v>
      </c>
      <c r="I107" s="187">
        <f>SUMPRODUCT(-('Diário 7º PA'!$E$4:$E$5383='Analítico Cx.'!$B107),-('Diário 7º PA'!$O$4:$O$5383=I$1),('Diário 7º PA'!$F$4:$F$5383))+SUMPRODUCT(-('Diário 8º PA'!$E$4:$E$5041='Analítico Cx.'!$B107),-('Diário 8º PA'!$O$4:$O$5041=I$1),('Diário 8º PA'!$F$4:$F$5041))+SUMPRODUCT(-('Diário 9º PA'!$E$4:$E$5236='Analítico Cx.'!$B107),-('Diário 9º PA'!$O$4:$O$5236=I$1),('Diário 9º PA'!$F$4:$F$5236))+SUMPRODUCT(-('Diário 10º PA'!$E$4:$E$5221='Analítico Cx.'!$B107),-('Diário 10º PA'!$N$4:$N$5221=I$1),('Diário 10º PA'!$F$4:$F$5221))</f>
        <v>0</v>
      </c>
      <c r="J107" s="187">
        <f>SUMPRODUCT(-('Diário 7º PA'!$E$4:$E$5383='Analítico Cx.'!$B107),-('Diário 7º PA'!$O$4:$O$5383=J$1),('Diário 7º PA'!$F$4:$F$5383))+SUMPRODUCT(-('Diário 8º PA'!$E$4:$E$5041='Analítico Cx.'!$B107),-('Diário 8º PA'!$O$4:$O$5041=J$1),('Diário 8º PA'!$F$4:$F$5041))+SUMPRODUCT(-('Diário 9º PA'!$E$4:$E$5236='Analítico Cx.'!$B107),-('Diário 9º PA'!$O$4:$O$5236=J$1),('Diário 9º PA'!$F$4:$F$5236))+SUMPRODUCT(-('Diário 10º PA'!$E$4:$E$5221='Analítico Cx.'!$B107),-('Diário 10º PA'!$N$4:$N$5221=J$1),('Diário 10º PA'!$F$4:$F$5221))</f>
        <v>0</v>
      </c>
      <c r="K107" s="187">
        <f>SUMPRODUCT(-('Diário 7º PA'!$E$4:$E$5383='Analítico Cx.'!$B107),-('Diário 7º PA'!$O$4:$O$5383=K$1),('Diário 7º PA'!$F$4:$F$5383))+SUMPRODUCT(-('Diário 8º PA'!$E$4:$E$5041='Analítico Cx.'!$B107),-('Diário 8º PA'!$O$4:$O$5041=K$1),('Diário 8º PA'!$F$4:$F$5041))+SUMPRODUCT(-('Diário 9º PA'!$E$4:$E$5236='Analítico Cx.'!$B107),-('Diário 9º PA'!$O$4:$O$5236=K$1),('Diário 9º PA'!$F$4:$F$5236))+SUMPRODUCT(-('Diário 10º PA'!$E$4:$E$5221='Analítico Cx.'!$B107),-('Diário 10º PA'!$N$4:$N$5221=K$1),('Diário 10º PA'!$F$4:$F$5221))</f>
        <v>0</v>
      </c>
      <c r="L107" s="187">
        <f>SUMPRODUCT(-('Diário 7º PA'!$E$4:$E$5383='Analítico Cx.'!$B107),-('Diário 7º PA'!$O$4:$O$5383=L$1),('Diário 7º PA'!$F$4:$F$5383))+SUMPRODUCT(-('Diário 8º PA'!$E$4:$E$5041='Analítico Cx.'!$B107),-('Diário 8º PA'!$O$4:$O$5041=L$1),('Diário 8º PA'!$F$4:$F$5041))+SUMPRODUCT(-('Diário 9º PA'!$E$4:$E$5236='Analítico Cx.'!$B107),-('Diário 9º PA'!$O$4:$O$5236=L$1),('Diário 9º PA'!$F$4:$F$5236))+SUMPRODUCT(-('Diário 10º PA'!$E$4:$E$5221='Analítico Cx.'!$B107),-('Diário 10º PA'!$N$4:$N$5221=L$1),('Diário 10º PA'!$F$4:$F$5221))</f>
        <v>0</v>
      </c>
      <c r="M107" s="187">
        <f>SUMPRODUCT(-('Diário 7º PA'!$E$4:$E$5383='Analítico Cx.'!$B107),-('Diário 7º PA'!$O$4:$O$5383=M$1),('Diário 7º PA'!$F$4:$F$5383))+SUMPRODUCT(-('Diário 8º PA'!$E$4:$E$5041='Analítico Cx.'!$B107),-('Diário 8º PA'!$O$4:$O$5041=M$1),('Diário 8º PA'!$F$4:$F$5041))+SUMPRODUCT(-('Diário 9º PA'!$E$4:$E$5236='Analítico Cx.'!$B107),-('Diário 9º PA'!$O$4:$O$5236=M$1),('Diário 9º PA'!$F$4:$F$5236))+SUMPRODUCT(-('Diário 10º PA'!$E$4:$E$5221='Analítico Cx.'!$B107),-('Diário 10º PA'!$N$4:$N$5221=M$1),('Diário 10º PA'!$F$4:$F$5221))</f>
        <v>0</v>
      </c>
      <c r="N107" s="187">
        <f>SUMPRODUCT(-('Diário 7º PA'!$E$4:$E$5383='Analítico Cx.'!$B107),-('Diário 7º PA'!$O$4:$O$5383=N$1),('Diário 7º PA'!$F$4:$F$5383))+SUMPRODUCT(-('Diário 8º PA'!$E$4:$E$5041='Analítico Cx.'!$B107),-('Diário 8º PA'!$O$4:$O$5041=N$1),('Diário 8º PA'!$F$4:$F$5041))+SUMPRODUCT(-('Diário 9º PA'!$E$4:$E$5236='Analítico Cx.'!$B107),-('Diário 9º PA'!$O$4:$O$5236=N$1),('Diário 9º PA'!$F$4:$F$5236))+SUMPRODUCT(-('Diário 10º PA'!$E$4:$E$5221='Analítico Cx.'!$B107),-('Diário 10º PA'!$N$4:$N$5221=N$1),('Diário 10º PA'!$F$4:$F$5221))</f>
        <v>0</v>
      </c>
      <c r="O107" s="188">
        <f t="shared" si="17"/>
        <v>0</v>
      </c>
      <c r="P107" s="172">
        <f t="shared" si="18"/>
        <v>0</v>
      </c>
    </row>
    <row r="108" spans="1:16" ht="23.25" customHeight="1" x14ac:dyDescent="0.2">
      <c r="A108" s="63" t="s">
        <v>197</v>
      </c>
      <c r="B108" s="108" t="s">
        <v>257</v>
      </c>
      <c r="C108" s="187">
        <f>SUMPRODUCT(-('Diário 7º PA'!$E$4:$E$5383='Analítico Cx.'!$B108),-('Diário 7º PA'!$O$4:$O$5383=C$1),('Diário 7º PA'!$F$4:$F$5383))+SUMPRODUCT(-('Diário 8º PA'!$E$4:$E$5041='Analítico Cx.'!$B108),-('Diário 8º PA'!$O$4:$O$5041=C$1),('Diário 8º PA'!$F$4:$F$5041))+SUMPRODUCT(-('Diário 9º PA'!$E$4:$E$5236='Analítico Cx.'!$B108),-('Diário 9º PA'!$O$4:$O$5236=C$1),('Diário 9º PA'!$F$4:$F$5236))+SUMPRODUCT(-('Diário 10º PA'!$E$4:$E$5221='Analítico Cx.'!$B108),-('Diário 10º PA'!$N$4:$N$5221=C$1),('Diário 10º PA'!$F$4:$F$5221))</f>
        <v>0</v>
      </c>
      <c r="D108" s="187">
        <f>SUMPRODUCT(-('Diário 7º PA'!$E$4:$E$5383='Analítico Cx.'!$B108),-('Diário 7º PA'!$O$4:$O$5383=D$1),('Diário 7º PA'!$F$4:$F$5383))+SUMPRODUCT(-('Diário 8º PA'!$E$4:$E$5041='Analítico Cx.'!$B108),-('Diário 8º PA'!$O$4:$O$5041=D$1),('Diário 8º PA'!$F$4:$F$5041))+SUMPRODUCT(-('Diário 9º PA'!$E$4:$E$5236='Analítico Cx.'!$B108),-('Diário 9º PA'!$O$4:$O$5236=D$1),('Diário 9º PA'!$F$4:$F$5236))+SUMPRODUCT(-('Diário 10º PA'!$E$4:$E$5221='Analítico Cx.'!$B108),-('Diário 10º PA'!$N$4:$N$5221=D$1),('Diário 10º PA'!$F$4:$F$5221))</f>
        <v>0</v>
      </c>
      <c r="E108" s="187">
        <f>SUMPRODUCT(-('Diário 7º PA'!$E$4:$E$5383='Analítico Cx.'!$B108),-('Diário 7º PA'!$O$4:$O$5383=E$1),('Diário 7º PA'!$F$4:$F$5383))+SUMPRODUCT(-('Diário 8º PA'!$E$4:$E$5041='Analítico Cx.'!$B108),-('Diário 8º PA'!$O$4:$O$5041=E$1),('Diário 8º PA'!$F$4:$F$5041))+SUMPRODUCT(-('Diário 9º PA'!$E$4:$E$5236='Analítico Cx.'!$B108),-('Diário 9º PA'!$O$4:$O$5236=E$1),('Diário 9º PA'!$F$4:$F$5236))+SUMPRODUCT(-('Diário 10º PA'!$E$4:$E$5221='Analítico Cx.'!$B108),-('Diário 10º PA'!$N$4:$N$5221=E$1),('Diário 10º PA'!$F$4:$F$5221))</f>
        <v>0</v>
      </c>
      <c r="F108" s="187">
        <f>SUMPRODUCT(-('Diário 7º PA'!$E$4:$E$5383='Analítico Cx.'!$B108),-('Diário 7º PA'!$O$4:$O$5383=F$1),('Diário 7º PA'!$F$4:$F$5383))+SUMPRODUCT(-('Diário 8º PA'!$E$4:$E$5041='Analítico Cx.'!$B108),-('Diário 8º PA'!$O$4:$O$5041=F$1),('Diário 8º PA'!$F$4:$F$5041))+SUMPRODUCT(-('Diário 9º PA'!$E$4:$E$5236='Analítico Cx.'!$B108),-('Diário 9º PA'!$O$4:$O$5236=F$1),('Diário 9º PA'!$F$4:$F$5236))+SUMPRODUCT(-('Diário 10º PA'!$E$4:$E$5221='Analítico Cx.'!$B108),-('Diário 10º PA'!$N$4:$N$5221=F$1),('Diário 10º PA'!$F$4:$F$5221))</f>
        <v>0</v>
      </c>
      <c r="G108" s="187">
        <f>SUMPRODUCT(-('Diário 7º PA'!$E$4:$E$5383='Analítico Cx.'!$B108),-('Diário 7º PA'!$O$4:$O$5383=G$1),('Diário 7º PA'!$F$4:$F$5383))+SUMPRODUCT(-('Diário 8º PA'!$E$4:$E$5041='Analítico Cx.'!$B108),-('Diário 8º PA'!$O$4:$O$5041=G$1),('Diário 8º PA'!$F$4:$F$5041))+SUMPRODUCT(-('Diário 9º PA'!$E$4:$E$5236='Analítico Cx.'!$B108),-('Diário 9º PA'!$O$4:$O$5236=G$1),('Diário 9º PA'!$F$4:$F$5236))+SUMPRODUCT(-('Diário 10º PA'!$E$4:$E$5221='Analítico Cx.'!$B108),-('Diário 10º PA'!$N$4:$N$5221=G$1),('Diário 10º PA'!$F$4:$F$5221))</f>
        <v>0</v>
      </c>
      <c r="H108" s="187">
        <f>SUMPRODUCT(-('Diário 7º PA'!$E$4:$E$5383='Analítico Cx.'!$B108),-('Diário 7º PA'!$O$4:$O$5383=H$1),('Diário 7º PA'!$F$4:$F$5383))+SUMPRODUCT(-('Diário 8º PA'!$E$4:$E$5041='Analítico Cx.'!$B108),-('Diário 8º PA'!$O$4:$O$5041=H$1),('Diário 8º PA'!$F$4:$F$5041))+SUMPRODUCT(-('Diário 9º PA'!$E$4:$E$5236='Analítico Cx.'!$B108),-('Diário 9º PA'!$O$4:$O$5236=H$1),('Diário 9º PA'!$F$4:$F$5236))+SUMPRODUCT(-('Diário 10º PA'!$E$4:$E$5221='Analítico Cx.'!$B108),-('Diário 10º PA'!$N$4:$N$5221=H$1),('Diário 10º PA'!$F$4:$F$5221))</f>
        <v>0</v>
      </c>
      <c r="I108" s="187">
        <f>SUMPRODUCT(-('Diário 7º PA'!$E$4:$E$5383='Analítico Cx.'!$B108),-('Diário 7º PA'!$O$4:$O$5383=I$1),('Diário 7º PA'!$F$4:$F$5383))+SUMPRODUCT(-('Diário 8º PA'!$E$4:$E$5041='Analítico Cx.'!$B108),-('Diário 8º PA'!$O$4:$O$5041=I$1),('Diário 8º PA'!$F$4:$F$5041))+SUMPRODUCT(-('Diário 9º PA'!$E$4:$E$5236='Analítico Cx.'!$B108),-('Diário 9º PA'!$O$4:$O$5236=I$1),('Diário 9º PA'!$F$4:$F$5236))+SUMPRODUCT(-('Diário 10º PA'!$E$4:$E$5221='Analítico Cx.'!$B108),-('Diário 10º PA'!$N$4:$N$5221=I$1),('Diário 10º PA'!$F$4:$F$5221))</f>
        <v>0</v>
      </c>
      <c r="J108" s="187">
        <f>SUMPRODUCT(-('Diário 7º PA'!$E$4:$E$5383='Analítico Cx.'!$B108),-('Diário 7º PA'!$O$4:$O$5383=J$1),('Diário 7º PA'!$F$4:$F$5383))+SUMPRODUCT(-('Diário 8º PA'!$E$4:$E$5041='Analítico Cx.'!$B108),-('Diário 8º PA'!$O$4:$O$5041=J$1),('Diário 8º PA'!$F$4:$F$5041))+SUMPRODUCT(-('Diário 9º PA'!$E$4:$E$5236='Analítico Cx.'!$B108),-('Diário 9º PA'!$O$4:$O$5236=J$1),('Diário 9º PA'!$F$4:$F$5236))+SUMPRODUCT(-('Diário 10º PA'!$E$4:$E$5221='Analítico Cx.'!$B108),-('Diário 10º PA'!$N$4:$N$5221=J$1),('Diário 10º PA'!$F$4:$F$5221))</f>
        <v>0</v>
      </c>
      <c r="K108" s="187">
        <f>SUMPRODUCT(-('Diário 7º PA'!$E$4:$E$5383='Analítico Cx.'!$B108),-('Diário 7º PA'!$O$4:$O$5383=K$1),('Diário 7º PA'!$F$4:$F$5383))+SUMPRODUCT(-('Diário 8º PA'!$E$4:$E$5041='Analítico Cx.'!$B108),-('Diário 8º PA'!$O$4:$O$5041=K$1),('Diário 8º PA'!$F$4:$F$5041))+SUMPRODUCT(-('Diário 9º PA'!$E$4:$E$5236='Analítico Cx.'!$B108),-('Diário 9º PA'!$O$4:$O$5236=K$1),('Diário 9º PA'!$F$4:$F$5236))+SUMPRODUCT(-('Diário 10º PA'!$E$4:$E$5221='Analítico Cx.'!$B108),-('Diário 10º PA'!$N$4:$N$5221=K$1),('Diário 10º PA'!$F$4:$F$5221))</f>
        <v>0</v>
      </c>
      <c r="L108" s="187">
        <f>SUMPRODUCT(-('Diário 7º PA'!$E$4:$E$5383='Analítico Cx.'!$B108),-('Diário 7º PA'!$O$4:$O$5383=L$1),('Diário 7º PA'!$F$4:$F$5383))+SUMPRODUCT(-('Diário 8º PA'!$E$4:$E$5041='Analítico Cx.'!$B108),-('Diário 8º PA'!$O$4:$O$5041=L$1),('Diário 8º PA'!$F$4:$F$5041))+SUMPRODUCT(-('Diário 9º PA'!$E$4:$E$5236='Analítico Cx.'!$B108),-('Diário 9º PA'!$O$4:$O$5236=L$1),('Diário 9º PA'!$F$4:$F$5236))+SUMPRODUCT(-('Diário 10º PA'!$E$4:$E$5221='Analítico Cx.'!$B108),-('Diário 10º PA'!$N$4:$N$5221=L$1),('Diário 10º PA'!$F$4:$F$5221))</f>
        <v>0</v>
      </c>
      <c r="M108" s="187">
        <f>SUMPRODUCT(-('Diário 7º PA'!$E$4:$E$5383='Analítico Cx.'!$B108),-('Diário 7º PA'!$O$4:$O$5383=M$1),('Diário 7º PA'!$F$4:$F$5383))+SUMPRODUCT(-('Diário 8º PA'!$E$4:$E$5041='Analítico Cx.'!$B108),-('Diário 8º PA'!$O$4:$O$5041=M$1),('Diário 8º PA'!$F$4:$F$5041))+SUMPRODUCT(-('Diário 9º PA'!$E$4:$E$5236='Analítico Cx.'!$B108),-('Diário 9º PA'!$O$4:$O$5236=M$1),('Diário 9º PA'!$F$4:$F$5236))+SUMPRODUCT(-('Diário 10º PA'!$E$4:$E$5221='Analítico Cx.'!$B108),-('Diário 10º PA'!$N$4:$N$5221=M$1),('Diário 10º PA'!$F$4:$F$5221))</f>
        <v>0</v>
      </c>
      <c r="N108" s="187">
        <f>SUMPRODUCT(-('Diário 7º PA'!$E$4:$E$5383='Analítico Cx.'!$B108),-('Diário 7º PA'!$O$4:$O$5383=N$1),('Diário 7º PA'!$F$4:$F$5383))+SUMPRODUCT(-('Diário 8º PA'!$E$4:$E$5041='Analítico Cx.'!$B108),-('Diário 8º PA'!$O$4:$O$5041=N$1),('Diário 8º PA'!$F$4:$F$5041))+SUMPRODUCT(-('Diário 9º PA'!$E$4:$E$5236='Analítico Cx.'!$B108),-('Diário 9º PA'!$O$4:$O$5236=N$1),('Diário 9º PA'!$F$4:$F$5236))+SUMPRODUCT(-('Diário 10º PA'!$E$4:$E$5221='Analítico Cx.'!$B108),-('Diário 10º PA'!$N$4:$N$5221=N$1),('Diário 10º PA'!$F$4:$F$5221))</f>
        <v>0</v>
      </c>
      <c r="O108" s="188">
        <f t="shared" si="17"/>
        <v>0</v>
      </c>
      <c r="P108" s="172">
        <f t="shared" si="18"/>
        <v>0</v>
      </c>
    </row>
    <row r="109" spans="1:16" ht="23.25" customHeight="1" x14ac:dyDescent="0.2">
      <c r="A109" s="63" t="s">
        <v>198</v>
      </c>
      <c r="B109" s="107" t="s">
        <v>95</v>
      </c>
      <c r="C109" s="187">
        <f>SUMPRODUCT(-('Diário 7º PA'!$E$4:$E$5383='Analítico Cx.'!$B109),-('Diário 7º PA'!$O$4:$O$5383=C$1),('Diário 7º PA'!$F$4:$F$5383))+SUMPRODUCT(-('Diário 8º PA'!$E$4:$E$5041='Analítico Cx.'!$B109),-('Diário 8º PA'!$O$4:$O$5041=C$1),('Diário 8º PA'!$F$4:$F$5041))+SUMPRODUCT(-('Diário 9º PA'!$E$4:$E$5236='Analítico Cx.'!$B109),-('Diário 9º PA'!$O$4:$O$5236=C$1),('Diário 9º PA'!$F$4:$F$5236))+SUMPRODUCT(-('Diário 10º PA'!$E$4:$E$5221='Analítico Cx.'!$B109),-('Diário 10º PA'!$N$4:$N$5221=C$1),('Diário 10º PA'!$F$4:$F$5221))</f>
        <v>0</v>
      </c>
      <c r="D109" s="187">
        <f>SUMPRODUCT(-('Diário 7º PA'!$E$4:$E$5383='Analítico Cx.'!$B109),-('Diário 7º PA'!$O$4:$O$5383=D$1),('Diário 7º PA'!$F$4:$F$5383))+SUMPRODUCT(-('Diário 8º PA'!$E$4:$E$5041='Analítico Cx.'!$B109),-('Diário 8º PA'!$O$4:$O$5041=D$1),('Diário 8º PA'!$F$4:$F$5041))+SUMPRODUCT(-('Diário 9º PA'!$E$4:$E$5236='Analítico Cx.'!$B109),-('Diário 9º PA'!$O$4:$O$5236=D$1),('Diário 9º PA'!$F$4:$F$5236))+SUMPRODUCT(-('Diário 10º PA'!$E$4:$E$5221='Analítico Cx.'!$B109),-('Diário 10º PA'!$N$4:$N$5221=D$1),('Diário 10º PA'!$F$4:$F$5221))</f>
        <v>0</v>
      </c>
      <c r="E109" s="187">
        <f>SUMPRODUCT(-('Diário 7º PA'!$E$4:$E$5383='Analítico Cx.'!$B109),-('Diário 7º PA'!$O$4:$O$5383=E$1),('Diário 7º PA'!$F$4:$F$5383))+SUMPRODUCT(-('Diário 8º PA'!$E$4:$E$5041='Analítico Cx.'!$B109),-('Diário 8º PA'!$O$4:$O$5041=E$1),('Diário 8º PA'!$F$4:$F$5041))+SUMPRODUCT(-('Diário 9º PA'!$E$4:$E$5236='Analítico Cx.'!$B109),-('Diário 9º PA'!$O$4:$O$5236=E$1),('Diário 9º PA'!$F$4:$F$5236))+SUMPRODUCT(-('Diário 10º PA'!$E$4:$E$5221='Analítico Cx.'!$B109),-('Diário 10º PA'!$N$4:$N$5221=E$1),('Diário 10º PA'!$F$4:$F$5221))</f>
        <v>0</v>
      </c>
      <c r="F109" s="187">
        <f>SUMPRODUCT(-('Diário 7º PA'!$E$4:$E$5383='Analítico Cx.'!$B109),-('Diário 7º PA'!$O$4:$O$5383=F$1),('Diário 7º PA'!$F$4:$F$5383))+SUMPRODUCT(-('Diário 8º PA'!$E$4:$E$5041='Analítico Cx.'!$B109),-('Diário 8º PA'!$O$4:$O$5041=F$1),('Diário 8º PA'!$F$4:$F$5041))+SUMPRODUCT(-('Diário 9º PA'!$E$4:$E$5236='Analítico Cx.'!$B109),-('Diário 9º PA'!$O$4:$O$5236=F$1),('Diário 9º PA'!$F$4:$F$5236))+SUMPRODUCT(-('Diário 10º PA'!$E$4:$E$5221='Analítico Cx.'!$B109),-('Diário 10º PA'!$N$4:$N$5221=F$1),('Diário 10º PA'!$F$4:$F$5221))</f>
        <v>0</v>
      </c>
      <c r="G109" s="187">
        <f>SUMPRODUCT(-('Diário 7º PA'!$E$4:$E$5383='Analítico Cx.'!$B109),-('Diário 7º PA'!$O$4:$O$5383=G$1),('Diário 7º PA'!$F$4:$F$5383))+SUMPRODUCT(-('Diário 8º PA'!$E$4:$E$5041='Analítico Cx.'!$B109),-('Diário 8º PA'!$O$4:$O$5041=G$1),('Diário 8º PA'!$F$4:$F$5041))+SUMPRODUCT(-('Diário 9º PA'!$E$4:$E$5236='Analítico Cx.'!$B109),-('Diário 9º PA'!$O$4:$O$5236=G$1),('Diário 9º PA'!$F$4:$F$5236))+SUMPRODUCT(-('Diário 10º PA'!$E$4:$E$5221='Analítico Cx.'!$B109),-('Diário 10º PA'!$N$4:$N$5221=G$1),('Diário 10º PA'!$F$4:$F$5221))</f>
        <v>0</v>
      </c>
      <c r="H109" s="187">
        <f>SUMPRODUCT(-('Diário 7º PA'!$E$4:$E$5383='Analítico Cx.'!$B109),-('Diário 7º PA'!$O$4:$O$5383=H$1),('Diário 7º PA'!$F$4:$F$5383))+SUMPRODUCT(-('Diário 8º PA'!$E$4:$E$5041='Analítico Cx.'!$B109),-('Diário 8º PA'!$O$4:$O$5041=H$1),('Diário 8º PA'!$F$4:$F$5041))+SUMPRODUCT(-('Diário 9º PA'!$E$4:$E$5236='Analítico Cx.'!$B109),-('Diário 9º PA'!$O$4:$O$5236=H$1),('Diário 9º PA'!$F$4:$F$5236))+SUMPRODUCT(-('Diário 10º PA'!$E$4:$E$5221='Analítico Cx.'!$B109),-('Diário 10º PA'!$N$4:$N$5221=H$1),('Diário 10º PA'!$F$4:$F$5221))</f>
        <v>0</v>
      </c>
      <c r="I109" s="187">
        <f>SUMPRODUCT(-('Diário 7º PA'!$E$4:$E$5383='Analítico Cx.'!$B109),-('Diário 7º PA'!$O$4:$O$5383=I$1),('Diário 7º PA'!$F$4:$F$5383))+SUMPRODUCT(-('Diário 8º PA'!$E$4:$E$5041='Analítico Cx.'!$B109),-('Diário 8º PA'!$O$4:$O$5041=I$1),('Diário 8º PA'!$F$4:$F$5041))+SUMPRODUCT(-('Diário 9º PA'!$E$4:$E$5236='Analítico Cx.'!$B109),-('Diário 9º PA'!$O$4:$O$5236=I$1),('Diário 9º PA'!$F$4:$F$5236))+SUMPRODUCT(-('Diário 10º PA'!$E$4:$E$5221='Analítico Cx.'!$B109),-('Diário 10º PA'!$N$4:$N$5221=I$1),('Diário 10º PA'!$F$4:$F$5221))</f>
        <v>0</v>
      </c>
      <c r="J109" s="187">
        <f>SUMPRODUCT(-('Diário 7º PA'!$E$4:$E$5383='Analítico Cx.'!$B109),-('Diário 7º PA'!$O$4:$O$5383=J$1),('Diário 7º PA'!$F$4:$F$5383))+SUMPRODUCT(-('Diário 8º PA'!$E$4:$E$5041='Analítico Cx.'!$B109),-('Diário 8º PA'!$O$4:$O$5041=J$1),('Diário 8º PA'!$F$4:$F$5041))+SUMPRODUCT(-('Diário 9º PA'!$E$4:$E$5236='Analítico Cx.'!$B109),-('Diário 9º PA'!$O$4:$O$5236=J$1),('Diário 9º PA'!$F$4:$F$5236))+SUMPRODUCT(-('Diário 10º PA'!$E$4:$E$5221='Analítico Cx.'!$B109),-('Diário 10º PA'!$N$4:$N$5221=J$1),('Diário 10º PA'!$F$4:$F$5221))</f>
        <v>0</v>
      </c>
      <c r="K109" s="187">
        <f>SUMPRODUCT(-('Diário 7º PA'!$E$4:$E$5383='Analítico Cx.'!$B109),-('Diário 7º PA'!$O$4:$O$5383=K$1),('Diário 7º PA'!$F$4:$F$5383))+SUMPRODUCT(-('Diário 8º PA'!$E$4:$E$5041='Analítico Cx.'!$B109),-('Diário 8º PA'!$O$4:$O$5041=K$1),('Diário 8º PA'!$F$4:$F$5041))+SUMPRODUCT(-('Diário 9º PA'!$E$4:$E$5236='Analítico Cx.'!$B109),-('Diário 9º PA'!$O$4:$O$5236=K$1),('Diário 9º PA'!$F$4:$F$5236))+SUMPRODUCT(-('Diário 10º PA'!$E$4:$E$5221='Analítico Cx.'!$B109),-('Diário 10º PA'!$N$4:$N$5221=K$1),('Diário 10º PA'!$F$4:$F$5221))</f>
        <v>0</v>
      </c>
      <c r="L109" s="187">
        <f>SUMPRODUCT(-('Diário 7º PA'!$E$4:$E$5383='Analítico Cx.'!$B109),-('Diário 7º PA'!$O$4:$O$5383=L$1),('Diário 7º PA'!$F$4:$F$5383))+SUMPRODUCT(-('Diário 8º PA'!$E$4:$E$5041='Analítico Cx.'!$B109),-('Diário 8º PA'!$O$4:$O$5041=L$1),('Diário 8º PA'!$F$4:$F$5041))+SUMPRODUCT(-('Diário 9º PA'!$E$4:$E$5236='Analítico Cx.'!$B109),-('Diário 9º PA'!$O$4:$O$5236=L$1),('Diário 9º PA'!$F$4:$F$5236))+SUMPRODUCT(-('Diário 10º PA'!$E$4:$E$5221='Analítico Cx.'!$B109),-('Diário 10º PA'!$N$4:$N$5221=L$1),('Diário 10º PA'!$F$4:$F$5221))</f>
        <v>0</v>
      </c>
      <c r="M109" s="187">
        <f>SUMPRODUCT(-('Diário 7º PA'!$E$4:$E$5383='Analítico Cx.'!$B109),-('Diário 7º PA'!$O$4:$O$5383=M$1),('Diário 7º PA'!$F$4:$F$5383))+SUMPRODUCT(-('Diário 8º PA'!$E$4:$E$5041='Analítico Cx.'!$B109),-('Diário 8º PA'!$O$4:$O$5041=M$1),('Diário 8º PA'!$F$4:$F$5041))+SUMPRODUCT(-('Diário 9º PA'!$E$4:$E$5236='Analítico Cx.'!$B109),-('Diário 9º PA'!$O$4:$O$5236=M$1),('Diário 9º PA'!$F$4:$F$5236))+SUMPRODUCT(-('Diário 10º PA'!$E$4:$E$5221='Analítico Cx.'!$B109),-('Diário 10º PA'!$N$4:$N$5221=M$1),('Diário 10º PA'!$F$4:$F$5221))</f>
        <v>0</v>
      </c>
      <c r="N109" s="187">
        <f>SUMPRODUCT(-('Diário 7º PA'!$E$4:$E$5383='Analítico Cx.'!$B109),-('Diário 7º PA'!$O$4:$O$5383=N$1),('Diário 7º PA'!$F$4:$F$5383))+SUMPRODUCT(-('Diário 8º PA'!$E$4:$E$5041='Analítico Cx.'!$B109),-('Diário 8º PA'!$O$4:$O$5041=N$1),('Diário 8º PA'!$F$4:$F$5041))+SUMPRODUCT(-('Diário 9º PA'!$E$4:$E$5236='Analítico Cx.'!$B109),-('Diário 9º PA'!$O$4:$O$5236=N$1),('Diário 9º PA'!$F$4:$F$5236))+SUMPRODUCT(-('Diário 10º PA'!$E$4:$E$5221='Analítico Cx.'!$B109),-('Diário 10º PA'!$N$4:$N$5221=N$1),('Diário 10º PA'!$F$4:$F$5221))</f>
        <v>0</v>
      </c>
      <c r="O109" s="188">
        <f t="shared" si="17"/>
        <v>0</v>
      </c>
      <c r="P109" s="172">
        <f t="shared" si="18"/>
        <v>0</v>
      </c>
    </row>
    <row r="110" spans="1:16" ht="23.25" customHeight="1" x14ac:dyDescent="0.2">
      <c r="A110" s="63" t="s">
        <v>200</v>
      </c>
      <c r="B110" s="107" t="s">
        <v>96</v>
      </c>
      <c r="C110" s="187">
        <f>SUMPRODUCT(-('Diário 7º PA'!$E$4:$E$5383='Analítico Cx.'!$B110),-('Diário 7º PA'!$O$4:$O$5383=C$1),('Diário 7º PA'!$F$4:$F$5383))+SUMPRODUCT(-('Diário 8º PA'!$E$4:$E$5041='Analítico Cx.'!$B110),-('Diário 8º PA'!$O$4:$O$5041=C$1),('Diário 8º PA'!$F$4:$F$5041))+SUMPRODUCT(-('Diário 9º PA'!$E$4:$E$5236='Analítico Cx.'!$B110),-('Diário 9º PA'!$O$4:$O$5236=C$1),('Diário 9º PA'!$F$4:$F$5236))+SUMPRODUCT(-('Diário 10º PA'!$E$4:$E$5221='Analítico Cx.'!$B110),-('Diário 10º PA'!$N$4:$N$5221=C$1),('Diário 10º PA'!$F$4:$F$5221))</f>
        <v>15563.34</v>
      </c>
      <c r="D110" s="187">
        <f>SUMPRODUCT(-('Diário 7º PA'!$E$4:$E$5383='Analítico Cx.'!$B110),-('Diário 7º PA'!$O$4:$O$5383=D$1),('Diário 7º PA'!$F$4:$F$5383))+SUMPRODUCT(-('Diário 8º PA'!$E$4:$E$5041='Analítico Cx.'!$B110),-('Diário 8º PA'!$O$4:$O$5041=D$1),('Diário 8º PA'!$F$4:$F$5041))+SUMPRODUCT(-('Diário 9º PA'!$E$4:$E$5236='Analítico Cx.'!$B110),-('Diário 9º PA'!$O$4:$O$5236=D$1),('Diário 9º PA'!$F$4:$F$5236))+SUMPRODUCT(-('Diário 10º PA'!$E$4:$E$5221='Analítico Cx.'!$B110),-('Diário 10º PA'!$N$4:$N$5221=D$1),('Diário 10º PA'!$F$4:$F$5221))</f>
        <v>9157.2599999999984</v>
      </c>
      <c r="E110" s="187">
        <f>SUMPRODUCT(-('Diário 7º PA'!$E$4:$E$5383='Analítico Cx.'!$B110),-('Diário 7º PA'!$O$4:$O$5383=E$1),('Diário 7º PA'!$F$4:$F$5383))+SUMPRODUCT(-('Diário 8º PA'!$E$4:$E$5041='Analítico Cx.'!$B110),-('Diário 8º PA'!$O$4:$O$5041=E$1),('Diário 8º PA'!$F$4:$F$5041))+SUMPRODUCT(-('Diário 9º PA'!$E$4:$E$5236='Analítico Cx.'!$B110),-('Diário 9º PA'!$O$4:$O$5236=E$1),('Diário 9º PA'!$F$4:$F$5236))+SUMPRODUCT(-('Diário 10º PA'!$E$4:$E$5221='Analítico Cx.'!$B110),-('Diário 10º PA'!$N$4:$N$5221=E$1),('Diário 10º PA'!$F$4:$F$5221))</f>
        <v>33370.47</v>
      </c>
      <c r="F110" s="187">
        <f>SUMPRODUCT(-('Diário 7º PA'!$E$4:$E$5383='Analítico Cx.'!$B110),-('Diário 7º PA'!$O$4:$O$5383=F$1),('Diário 7º PA'!$F$4:$F$5383))+SUMPRODUCT(-('Diário 8º PA'!$E$4:$E$5041='Analítico Cx.'!$B110),-('Diário 8º PA'!$O$4:$O$5041=F$1),('Diário 8º PA'!$F$4:$F$5041))+SUMPRODUCT(-('Diário 9º PA'!$E$4:$E$5236='Analítico Cx.'!$B110),-('Diário 9º PA'!$O$4:$O$5236=F$1),('Diário 9º PA'!$F$4:$F$5236))+SUMPRODUCT(-('Diário 10º PA'!$E$4:$E$5221='Analítico Cx.'!$B110),-('Diário 10º PA'!$N$4:$N$5221=F$1),('Diário 10º PA'!$F$4:$F$5221))</f>
        <v>9252.98</v>
      </c>
      <c r="G110" s="187">
        <f>SUMPRODUCT(-('Diário 7º PA'!$E$4:$E$5383='Analítico Cx.'!$B110),-('Diário 7º PA'!$O$4:$O$5383=G$1),('Diário 7º PA'!$F$4:$F$5383))+SUMPRODUCT(-('Diário 8º PA'!$E$4:$E$5041='Analítico Cx.'!$B110),-('Diário 8º PA'!$O$4:$O$5041=G$1),('Diário 8º PA'!$F$4:$F$5041))+SUMPRODUCT(-('Diário 9º PA'!$E$4:$E$5236='Analítico Cx.'!$B110),-('Diário 9º PA'!$O$4:$O$5236=G$1),('Diário 9º PA'!$F$4:$F$5236))+SUMPRODUCT(-('Diário 10º PA'!$E$4:$E$5221='Analítico Cx.'!$B110),-('Diário 10º PA'!$N$4:$N$5221=G$1),('Diário 10º PA'!$F$4:$F$5221))</f>
        <v>20229.359999999997</v>
      </c>
      <c r="H110" s="187">
        <f>SUMPRODUCT(-('Diário 7º PA'!$E$4:$E$5383='Analítico Cx.'!$B110),-('Diário 7º PA'!$O$4:$O$5383=H$1),('Diário 7º PA'!$F$4:$F$5383))+SUMPRODUCT(-('Diário 8º PA'!$E$4:$E$5041='Analítico Cx.'!$B110),-('Diário 8º PA'!$O$4:$O$5041=H$1),('Diário 8º PA'!$F$4:$F$5041))+SUMPRODUCT(-('Diário 9º PA'!$E$4:$E$5236='Analítico Cx.'!$B110),-('Diário 9º PA'!$O$4:$O$5236=H$1),('Diário 9º PA'!$F$4:$F$5236))+SUMPRODUCT(-('Diário 10º PA'!$E$4:$E$5221='Analítico Cx.'!$B110),-('Diário 10º PA'!$N$4:$N$5221=H$1),('Diário 10º PA'!$F$4:$F$5221))</f>
        <v>25830.28</v>
      </c>
      <c r="I110" s="187">
        <f>SUMPRODUCT(-('Diário 7º PA'!$E$4:$E$5383='Analítico Cx.'!$B110),-('Diário 7º PA'!$O$4:$O$5383=I$1),('Diário 7º PA'!$F$4:$F$5383))+SUMPRODUCT(-('Diário 8º PA'!$E$4:$E$5041='Analítico Cx.'!$B110),-('Diário 8º PA'!$O$4:$O$5041=I$1),('Diário 8º PA'!$F$4:$F$5041))+SUMPRODUCT(-('Diário 9º PA'!$E$4:$E$5236='Analítico Cx.'!$B110),-('Diário 9º PA'!$O$4:$O$5236=I$1),('Diário 9º PA'!$F$4:$F$5236))+SUMPRODUCT(-('Diário 10º PA'!$E$4:$E$5221='Analítico Cx.'!$B110),-('Diário 10º PA'!$N$4:$N$5221=I$1),('Diário 10º PA'!$F$4:$F$5221))</f>
        <v>21676.989999999998</v>
      </c>
      <c r="J110" s="187">
        <f>SUMPRODUCT(-('Diário 7º PA'!$E$4:$E$5383='Analítico Cx.'!$B110),-('Diário 7º PA'!$O$4:$O$5383=J$1),('Diário 7º PA'!$F$4:$F$5383))+SUMPRODUCT(-('Diário 8º PA'!$E$4:$E$5041='Analítico Cx.'!$B110),-('Diário 8º PA'!$O$4:$O$5041=J$1),('Diário 8º PA'!$F$4:$F$5041))+SUMPRODUCT(-('Diário 9º PA'!$E$4:$E$5236='Analítico Cx.'!$B110),-('Diário 9º PA'!$O$4:$O$5236=J$1),('Diário 9º PA'!$F$4:$F$5236))+SUMPRODUCT(-('Diário 10º PA'!$E$4:$E$5221='Analítico Cx.'!$B110),-('Diário 10º PA'!$N$4:$N$5221=J$1),('Diário 10º PA'!$F$4:$F$5221))</f>
        <v>30600.560000000005</v>
      </c>
      <c r="K110" s="187">
        <f>SUMPRODUCT(-('Diário 7º PA'!$E$4:$E$5383='Analítico Cx.'!$B110),-('Diário 7º PA'!$O$4:$O$5383=K$1),('Diário 7º PA'!$F$4:$F$5383))+SUMPRODUCT(-('Diário 8º PA'!$E$4:$E$5041='Analítico Cx.'!$B110),-('Diário 8º PA'!$O$4:$O$5041=K$1),('Diário 8º PA'!$F$4:$F$5041))+SUMPRODUCT(-('Diário 9º PA'!$E$4:$E$5236='Analítico Cx.'!$B110),-('Diário 9º PA'!$O$4:$O$5236=K$1),('Diário 9º PA'!$F$4:$F$5236))+SUMPRODUCT(-('Diário 10º PA'!$E$4:$E$5221='Analítico Cx.'!$B110),-('Diário 10º PA'!$N$4:$N$5221=K$1),('Diário 10º PA'!$F$4:$F$5221))</f>
        <v>9055.4699999999993</v>
      </c>
      <c r="L110" s="187">
        <f>SUMPRODUCT(-('Diário 7º PA'!$E$4:$E$5383='Analítico Cx.'!$B110),-('Diário 7º PA'!$O$4:$O$5383=L$1),('Diário 7º PA'!$F$4:$F$5383))+SUMPRODUCT(-('Diário 8º PA'!$E$4:$E$5041='Analítico Cx.'!$B110),-('Diário 8º PA'!$O$4:$O$5041=L$1),('Diário 8º PA'!$F$4:$F$5041))+SUMPRODUCT(-('Diário 9º PA'!$E$4:$E$5236='Analítico Cx.'!$B110),-('Diário 9º PA'!$O$4:$O$5236=L$1),('Diário 9º PA'!$F$4:$F$5236))+SUMPRODUCT(-('Diário 10º PA'!$E$4:$E$5221='Analítico Cx.'!$B110),-('Diário 10º PA'!$N$4:$N$5221=L$1),('Diário 10º PA'!$F$4:$F$5221))</f>
        <v>17652.560000000001</v>
      </c>
      <c r="M110" s="187">
        <f>SUMPRODUCT(-('Diário 7º PA'!$E$4:$E$5383='Analítico Cx.'!$B110),-('Diário 7º PA'!$O$4:$O$5383=M$1),('Diário 7º PA'!$F$4:$F$5383))+SUMPRODUCT(-('Diário 8º PA'!$E$4:$E$5041='Analítico Cx.'!$B110),-('Diário 8º PA'!$O$4:$O$5041=M$1),('Diário 8º PA'!$F$4:$F$5041))+SUMPRODUCT(-('Diário 9º PA'!$E$4:$E$5236='Analítico Cx.'!$B110),-('Diário 9º PA'!$O$4:$O$5236=M$1),('Diário 9º PA'!$F$4:$F$5236))+SUMPRODUCT(-('Diário 10º PA'!$E$4:$E$5221='Analítico Cx.'!$B110),-('Diário 10º PA'!$N$4:$N$5221=M$1),('Diário 10º PA'!$F$4:$F$5221))</f>
        <v>20129.559999999994</v>
      </c>
      <c r="N110" s="187">
        <f>SUMPRODUCT(-('Diário 7º PA'!$E$4:$E$5383='Analítico Cx.'!$B110),-('Diário 7º PA'!$O$4:$O$5383=N$1),('Diário 7º PA'!$F$4:$F$5383))+SUMPRODUCT(-('Diário 8º PA'!$E$4:$E$5041='Analítico Cx.'!$B110),-('Diário 8º PA'!$O$4:$O$5041=N$1),('Diário 8º PA'!$F$4:$F$5041))+SUMPRODUCT(-('Diário 9º PA'!$E$4:$E$5236='Analítico Cx.'!$B110),-('Diário 9º PA'!$O$4:$O$5236=N$1),('Diário 9º PA'!$F$4:$F$5236))+SUMPRODUCT(-('Diário 10º PA'!$E$4:$E$5221='Analítico Cx.'!$B110),-('Diário 10º PA'!$N$4:$N$5221=N$1),('Diário 10º PA'!$F$4:$F$5221))</f>
        <v>40245.159999999996</v>
      </c>
      <c r="O110" s="188">
        <f t="shared" si="17"/>
        <v>252763.99</v>
      </c>
      <c r="P110" s="172">
        <f t="shared" si="18"/>
        <v>3.382807859367998E-3</v>
      </c>
    </row>
    <row r="111" spans="1:16" ht="23.25" customHeight="1" x14ac:dyDescent="0.2">
      <c r="A111" s="63" t="s">
        <v>201</v>
      </c>
      <c r="B111" s="107" t="s">
        <v>62</v>
      </c>
      <c r="C111" s="187">
        <f>SUMPRODUCT(-('Diário 7º PA'!$E$4:$E$5383='Analítico Cx.'!$B111),-('Diário 7º PA'!$O$4:$O$5383=C$1),('Diário 7º PA'!$F$4:$F$5383))+SUMPRODUCT(-('Diário 8º PA'!$E$4:$E$5041='Analítico Cx.'!$B111),-('Diário 8º PA'!$O$4:$O$5041=C$1),('Diário 8º PA'!$F$4:$F$5041))+SUMPRODUCT(-('Diário 9º PA'!$E$4:$E$5236='Analítico Cx.'!$B111),-('Diário 9º PA'!$O$4:$O$5236=C$1),('Diário 9º PA'!$F$4:$F$5236))+SUMPRODUCT(-('Diário 10º PA'!$E$4:$E$5221='Analítico Cx.'!$B111),-('Diário 10º PA'!$N$4:$N$5221=C$1),('Diário 10º PA'!$F$4:$F$5221))</f>
        <v>0</v>
      </c>
      <c r="D111" s="187">
        <f>SUMPRODUCT(-('Diário 7º PA'!$E$4:$E$5383='Analítico Cx.'!$B111),-('Diário 7º PA'!$O$4:$O$5383=D$1),('Diário 7º PA'!$F$4:$F$5383))+SUMPRODUCT(-('Diário 8º PA'!$E$4:$E$5041='Analítico Cx.'!$B111),-('Diário 8º PA'!$O$4:$O$5041=D$1),('Diário 8º PA'!$F$4:$F$5041))+SUMPRODUCT(-('Diário 9º PA'!$E$4:$E$5236='Analítico Cx.'!$B111),-('Diário 9º PA'!$O$4:$O$5236=D$1),('Diário 9º PA'!$F$4:$F$5236))+SUMPRODUCT(-('Diário 10º PA'!$E$4:$E$5221='Analítico Cx.'!$B111),-('Diário 10º PA'!$N$4:$N$5221=D$1),('Diário 10º PA'!$F$4:$F$5221))</f>
        <v>0</v>
      </c>
      <c r="E111" s="187">
        <f>SUMPRODUCT(-('Diário 7º PA'!$E$4:$E$5383='Analítico Cx.'!$B111),-('Diário 7º PA'!$O$4:$O$5383=E$1),('Diário 7º PA'!$F$4:$F$5383))+SUMPRODUCT(-('Diário 8º PA'!$E$4:$E$5041='Analítico Cx.'!$B111),-('Diário 8º PA'!$O$4:$O$5041=E$1),('Diário 8º PA'!$F$4:$F$5041))+SUMPRODUCT(-('Diário 9º PA'!$E$4:$E$5236='Analítico Cx.'!$B111),-('Diário 9º PA'!$O$4:$O$5236=E$1),('Diário 9º PA'!$F$4:$F$5236))+SUMPRODUCT(-('Diário 10º PA'!$E$4:$E$5221='Analítico Cx.'!$B111),-('Diário 10º PA'!$N$4:$N$5221=E$1),('Diário 10º PA'!$F$4:$F$5221))</f>
        <v>0</v>
      </c>
      <c r="F111" s="187">
        <f>SUMPRODUCT(-('Diário 7º PA'!$E$4:$E$5383='Analítico Cx.'!$B111),-('Diário 7º PA'!$O$4:$O$5383=F$1),('Diário 7º PA'!$F$4:$F$5383))+SUMPRODUCT(-('Diário 8º PA'!$E$4:$E$5041='Analítico Cx.'!$B111),-('Diário 8º PA'!$O$4:$O$5041=F$1),('Diário 8º PA'!$F$4:$F$5041))+SUMPRODUCT(-('Diário 9º PA'!$E$4:$E$5236='Analítico Cx.'!$B111),-('Diário 9º PA'!$O$4:$O$5236=F$1),('Diário 9º PA'!$F$4:$F$5236))+SUMPRODUCT(-('Diário 10º PA'!$E$4:$E$5221='Analítico Cx.'!$B111),-('Diário 10º PA'!$N$4:$N$5221=F$1),('Diário 10º PA'!$F$4:$F$5221))</f>
        <v>0</v>
      </c>
      <c r="G111" s="187">
        <f>SUMPRODUCT(-('Diário 7º PA'!$E$4:$E$5383='Analítico Cx.'!$B111),-('Diário 7º PA'!$O$4:$O$5383=G$1),('Diário 7º PA'!$F$4:$F$5383))+SUMPRODUCT(-('Diário 8º PA'!$E$4:$E$5041='Analítico Cx.'!$B111),-('Diário 8º PA'!$O$4:$O$5041=G$1),('Diário 8º PA'!$F$4:$F$5041))+SUMPRODUCT(-('Diário 9º PA'!$E$4:$E$5236='Analítico Cx.'!$B111),-('Diário 9º PA'!$O$4:$O$5236=G$1),('Diário 9º PA'!$F$4:$F$5236))+SUMPRODUCT(-('Diário 10º PA'!$E$4:$E$5221='Analítico Cx.'!$B111),-('Diário 10º PA'!$N$4:$N$5221=G$1),('Diário 10º PA'!$F$4:$F$5221))</f>
        <v>0</v>
      </c>
      <c r="H111" s="187">
        <f>SUMPRODUCT(-('Diário 7º PA'!$E$4:$E$5383='Analítico Cx.'!$B111),-('Diário 7º PA'!$O$4:$O$5383=H$1),('Diário 7º PA'!$F$4:$F$5383))+SUMPRODUCT(-('Diário 8º PA'!$E$4:$E$5041='Analítico Cx.'!$B111),-('Diário 8º PA'!$O$4:$O$5041=H$1),('Diário 8º PA'!$F$4:$F$5041))+SUMPRODUCT(-('Diário 9º PA'!$E$4:$E$5236='Analítico Cx.'!$B111),-('Diário 9º PA'!$O$4:$O$5236=H$1),('Diário 9º PA'!$F$4:$F$5236))+SUMPRODUCT(-('Diário 10º PA'!$E$4:$E$5221='Analítico Cx.'!$B111),-('Diário 10º PA'!$N$4:$N$5221=H$1),('Diário 10º PA'!$F$4:$F$5221))</f>
        <v>0</v>
      </c>
      <c r="I111" s="187">
        <f>SUMPRODUCT(-('Diário 7º PA'!$E$4:$E$5383='Analítico Cx.'!$B111),-('Diário 7º PA'!$O$4:$O$5383=I$1),('Diário 7º PA'!$F$4:$F$5383))+SUMPRODUCT(-('Diário 8º PA'!$E$4:$E$5041='Analítico Cx.'!$B111),-('Diário 8º PA'!$O$4:$O$5041=I$1),('Diário 8º PA'!$F$4:$F$5041))+SUMPRODUCT(-('Diário 9º PA'!$E$4:$E$5236='Analítico Cx.'!$B111),-('Diário 9º PA'!$O$4:$O$5236=I$1),('Diário 9º PA'!$F$4:$F$5236))+SUMPRODUCT(-('Diário 10º PA'!$E$4:$E$5221='Analítico Cx.'!$B111),-('Diário 10º PA'!$N$4:$N$5221=I$1),('Diário 10º PA'!$F$4:$F$5221))</f>
        <v>0</v>
      </c>
      <c r="J111" s="187">
        <f>SUMPRODUCT(-('Diário 7º PA'!$E$4:$E$5383='Analítico Cx.'!$B111),-('Diário 7º PA'!$O$4:$O$5383=J$1),('Diário 7º PA'!$F$4:$F$5383))+SUMPRODUCT(-('Diário 8º PA'!$E$4:$E$5041='Analítico Cx.'!$B111),-('Diário 8º PA'!$O$4:$O$5041=J$1),('Diário 8º PA'!$F$4:$F$5041))+SUMPRODUCT(-('Diário 9º PA'!$E$4:$E$5236='Analítico Cx.'!$B111),-('Diário 9º PA'!$O$4:$O$5236=J$1),('Diário 9º PA'!$F$4:$F$5236))+SUMPRODUCT(-('Diário 10º PA'!$E$4:$E$5221='Analítico Cx.'!$B111),-('Diário 10º PA'!$N$4:$N$5221=J$1),('Diário 10º PA'!$F$4:$F$5221))</f>
        <v>0</v>
      </c>
      <c r="K111" s="187">
        <f>SUMPRODUCT(-('Diário 7º PA'!$E$4:$E$5383='Analítico Cx.'!$B111),-('Diário 7º PA'!$O$4:$O$5383=K$1),('Diário 7º PA'!$F$4:$F$5383))+SUMPRODUCT(-('Diário 8º PA'!$E$4:$E$5041='Analítico Cx.'!$B111),-('Diário 8º PA'!$O$4:$O$5041=K$1),('Diário 8º PA'!$F$4:$F$5041))+SUMPRODUCT(-('Diário 9º PA'!$E$4:$E$5236='Analítico Cx.'!$B111),-('Diário 9º PA'!$O$4:$O$5236=K$1),('Diário 9º PA'!$F$4:$F$5236))+SUMPRODUCT(-('Diário 10º PA'!$E$4:$E$5221='Analítico Cx.'!$B111),-('Diário 10º PA'!$N$4:$N$5221=K$1),('Diário 10º PA'!$F$4:$F$5221))</f>
        <v>0</v>
      </c>
      <c r="L111" s="187">
        <f>SUMPRODUCT(-('Diário 7º PA'!$E$4:$E$5383='Analítico Cx.'!$B111),-('Diário 7º PA'!$O$4:$O$5383=L$1),('Diário 7º PA'!$F$4:$F$5383))+SUMPRODUCT(-('Diário 8º PA'!$E$4:$E$5041='Analítico Cx.'!$B111),-('Diário 8º PA'!$O$4:$O$5041=L$1),('Diário 8º PA'!$F$4:$F$5041))+SUMPRODUCT(-('Diário 9º PA'!$E$4:$E$5236='Analítico Cx.'!$B111),-('Diário 9º PA'!$O$4:$O$5236=L$1),('Diário 9º PA'!$F$4:$F$5236))+SUMPRODUCT(-('Diário 10º PA'!$E$4:$E$5221='Analítico Cx.'!$B111),-('Diário 10º PA'!$N$4:$N$5221=L$1),('Diário 10º PA'!$F$4:$F$5221))</f>
        <v>0</v>
      </c>
      <c r="M111" s="187">
        <f>SUMPRODUCT(-('Diário 7º PA'!$E$4:$E$5383='Analítico Cx.'!$B111),-('Diário 7º PA'!$O$4:$O$5383=M$1),('Diário 7º PA'!$F$4:$F$5383))+SUMPRODUCT(-('Diário 8º PA'!$E$4:$E$5041='Analítico Cx.'!$B111),-('Diário 8º PA'!$O$4:$O$5041=M$1),('Diário 8º PA'!$F$4:$F$5041))+SUMPRODUCT(-('Diário 9º PA'!$E$4:$E$5236='Analítico Cx.'!$B111),-('Diário 9º PA'!$O$4:$O$5236=M$1),('Diário 9º PA'!$F$4:$F$5236))+SUMPRODUCT(-('Diário 10º PA'!$E$4:$E$5221='Analítico Cx.'!$B111),-('Diário 10º PA'!$N$4:$N$5221=M$1),('Diário 10º PA'!$F$4:$F$5221))</f>
        <v>0</v>
      </c>
      <c r="N111" s="187">
        <f>SUMPRODUCT(-('Diário 7º PA'!$E$4:$E$5383='Analítico Cx.'!$B111),-('Diário 7º PA'!$O$4:$O$5383=N$1),('Diário 7º PA'!$F$4:$F$5383))+SUMPRODUCT(-('Diário 8º PA'!$E$4:$E$5041='Analítico Cx.'!$B111),-('Diário 8º PA'!$O$4:$O$5041=N$1),('Diário 8º PA'!$F$4:$F$5041))+SUMPRODUCT(-('Diário 9º PA'!$E$4:$E$5236='Analítico Cx.'!$B111),-('Diário 9º PA'!$O$4:$O$5236=N$1),('Diário 9º PA'!$F$4:$F$5236))+SUMPRODUCT(-('Diário 10º PA'!$E$4:$E$5221='Analítico Cx.'!$B111),-('Diário 10º PA'!$N$4:$N$5221=N$1),('Diário 10º PA'!$F$4:$F$5221))</f>
        <v>0</v>
      </c>
      <c r="O111" s="188">
        <f t="shared" si="17"/>
        <v>0</v>
      </c>
      <c r="P111" s="172">
        <f t="shared" si="18"/>
        <v>0</v>
      </c>
    </row>
    <row r="112" spans="1:16" ht="23.25" customHeight="1" x14ac:dyDescent="0.2">
      <c r="A112" s="63" t="s">
        <v>202</v>
      </c>
      <c r="B112" s="107" t="s">
        <v>85</v>
      </c>
      <c r="C112" s="187">
        <f>SUMPRODUCT(-('Diário 7º PA'!$E$4:$E$5383='Analítico Cx.'!$B112),-('Diário 7º PA'!$O$4:$O$5383=C$1),('Diário 7º PA'!$F$4:$F$5383))+SUMPRODUCT(-('Diário 8º PA'!$E$4:$E$5041='Analítico Cx.'!$B112),-('Diário 8º PA'!$O$4:$O$5041=C$1),('Diário 8º PA'!$F$4:$F$5041))+SUMPRODUCT(-('Diário 9º PA'!$E$4:$E$5236='Analítico Cx.'!$B112),-('Diário 9º PA'!$O$4:$O$5236=C$1),('Diário 9º PA'!$F$4:$F$5236))+SUMPRODUCT(-('Diário 10º PA'!$E$4:$E$5221='Analítico Cx.'!$B112),-('Diário 10º PA'!$N$4:$N$5221=C$1),('Diário 10º PA'!$F$4:$F$5221))</f>
        <v>0</v>
      </c>
      <c r="D112" s="187">
        <f>SUMPRODUCT(-('Diário 7º PA'!$E$4:$E$5383='Analítico Cx.'!$B112),-('Diário 7º PA'!$O$4:$O$5383=D$1),('Diário 7º PA'!$F$4:$F$5383))+SUMPRODUCT(-('Diário 8º PA'!$E$4:$E$5041='Analítico Cx.'!$B112),-('Diário 8º PA'!$O$4:$O$5041=D$1),('Diário 8º PA'!$F$4:$F$5041))+SUMPRODUCT(-('Diário 9º PA'!$E$4:$E$5236='Analítico Cx.'!$B112),-('Diário 9º PA'!$O$4:$O$5236=D$1),('Diário 9º PA'!$F$4:$F$5236))+SUMPRODUCT(-('Diário 10º PA'!$E$4:$E$5221='Analítico Cx.'!$B112),-('Diário 10º PA'!$N$4:$N$5221=D$1),('Diário 10º PA'!$F$4:$F$5221))</f>
        <v>0</v>
      </c>
      <c r="E112" s="187">
        <f>SUMPRODUCT(-('Diário 7º PA'!$E$4:$E$5383='Analítico Cx.'!$B112),-('Diário 7º PA'!$O$4:$O$5383=E$1),('Diário 7º PA'!$F$4:$F$5383))+SUMPRODUCT(-('Diário 8º PA'!$E$4:$E$5041='Analítico Cx.'!$B112),-('Diário 8º PA'!$O$4:$O$5041=E$1),('Diário 8º PA'!$F$4:$F$5041))+SUMPRODUCT(-('Diário 9º PA'!$E$4:$E$5236='Analítico Cx.'!$B112),-('Diário 9º PA'!$O$4:$O$5236=E$1),('Diário 9º PA'!$F$4:$F$5236))+SUMPRODUCT(-('Diário 10º PA'!$E$4:$E$5221='Analítico Cx.'!$B112),-('Diário 10º PA'!$N$4:$N$5221=E$1),('Diário 10º PA'!$F$4:$F$5221))</f>
        <v>0</v>
      </c>
      <c r="F112" s="187">
        <f>SUMPRODUCT(-('Diário 7º PA'!$E$4:$E$5383='Analítico Cx.'!$B112),-('Diário 7º PA'!$O$4:$O$5383=F$1),('Diário 7º PA'!$F$4:$F$5383))+SUMPRODUCT(-('Diário 8º PA'!$E$4:$E$5041='Analítico Cx.'!$B112),-('Diário 8º PA'!$O$4:$O$5041=F$1),('Diário 8º PA'!$F$4:$F$5041))+SUMPRODUCT(-('Diário 9º PA'!$E$4:$E$5236='Analítico Cx.'!$B112),-('Diário 9º PA'!$O$4:$O$5236=F$1),('Diário 9º PA'!$F$4:$F$5236))+SUMPRODUCT(-('Diário 10º PA'!$E$4:$E$5221='Analítico Cx.'!$B112),-('Diário 10º PA'!$N$4:$N$5221=F$1),('Diário 10º PA'!$F$4:$F$5221))</f>
        <v>0</v>
      </c>
      <c r="G112" s="187">
        <f>SUMPRODUCT(-('Diário 7º PA'!$E$4:$E$5383='Analítico Cx.'!$B112),-('Diário 7º PA'!$O$4:$O$5383=G$1),('Diário 7º PA'!$F$4:$F$5383))+SUMPRODUCT(-('Diário 8º PA'!$E$4:$E$5041='Analítico Cx.'!$B112),-('Diário 8º PA'!$O$4:$O$5041=G$1),('Diário 8º PA'!$F$4:$F$5041))+SUMPRODUCT(-('Diário 9º PA'!$E$4:$E$5236='Analítico Cx.'!$B112),-('Diário 9º PA'!$O$4:$O$5236=G$1),('Diário 9º PA'!$F$4:$F$5236))+SUMPRODUCT(-('Diário 10º PA'!$E$4:$E$5221='Analítico Cx.'!$B112),-('Diário 10º PA'!$N$4:$N$5221=G$1),('Diário 10º PA'!$F$4:$F$5221))</f>
        <v>0</v>
      </c>
      <c r="H112" s="187">
        <f>SUMPRODUCT(-('Diário 7º PA'!$E$4:$E$5383='Analítico Cx.'!$B112),-('Diário 7º PA'!$O$4:$O$5383=H$1),('Diário 7º PA'!$F$4:$F$5383))+SUMPRODUCT(-('Diário 8º PA'!$E$4:$E$5041='Analítico Cx.'!$B112),-('Diário 8º PA'!$O$4:$O$5041=H$1),('Diário 8º PA'!$F$4:$F$5041))+SUMPRODUCT(-('Diário 9º PA'!$E$4:$E$5236='Analítico Cx.'!$B112),-('Diário 9º PA'!$O$4:$O$5236=H$1),('Diário 9º PA'!$F$4:$F$5236))+SUMPRODUCT(-('Diário 10º PA'!$E$4:$E$5221='Analítico Cx.'!$B112),-('Diário 10º PA'!$N$4:$N$5221=H$1),('Diário 10º PA'!$F$4:$F$5221))</f>
        <v>0</v>
      </c>
      <c r="I112" s="187">
        <f>SUMPRODUCT(-('Diário 7º PA'!$E$4:$E$5383='Analítico Cx.'!$B112),-('Diário 7º PA'!$O$4:$O$5383=I$1),('Diário 7º PA'!$F$4:$F$5383))+SUMPRODUCT(-('Diário 8º PA'!$E$4:$E$5041='Analítico Cx.'!$B112),-('Diário 8º PA'!$O$4:$O$5041=I$1),('Diário 8º PA'!$F$4:$F$5041))+SUMPRODUCT(-('Diário 9º PA'!$E$4:$E$5236='Analítico Cx.'!$B112),-('Diário 9º PA'!$O$4:$O$5236=I$1),('Diário 9º PA'!$F$4:$F$5236))+SUMPRODUCT(-('Diário 10º PA'!$E$4:$E$5221='Analítico Cx.'!$B112),-('Diário 10º PA'!$N$4:$N$5221=I$1),('Diário 10º PA'!$F$4:$F$5221))</f>
        <v>0</v>
      </c>
      <c r="J112" s="187">
        <f>SUMPRODUCT(-('Diário 7º PA'!$E$4:$E$5383='Analítico Cx.'!$B112),-('Diário 7º PA'!$O$4:$O$5383=J$1),('Diário 7º PA'!$F$4:$F$5383))+SUMPRODUCT(-('Diário 8º PA'!$E$4:$E$5041='Analítico Cx.'!$B112),-('Diário 8º PA'!$O$4:$O$5041=J$1),('Diário 8º PA'!$F$4:$F$5041))+SUMPRODUCT(-('Diário 9º PA'!$E$4:$E$5236='Analítico Cx.'!$B112),-('Diário 9º PA'!$O$4:$O$5236=J$1),('Diário 9º PA'!$F$4:$F$5236))+SUMPRODUCT(-('Diário 10º PA'!$E$4:$E$5221='Analítico Cx.'!$B112),-('Diário 10º PA'!$N$4:$N$5221=J$1),('Diário 10º PA'!$F$4:$F$5221))</f>
        <v>0</v>
      </c>
      <c r="K112" s="187">
        <f>SUMPRODUCT(-('Diário 7º PA'!$E$4:$E$5383='Analítico Cx.'!$B112),-('Diário 7º PA'!$O$4:$O$5383=K$1),('Diário 7º PA'!$F$4:$F$5383))+SUMPRODUCT(-('Diário 8º PA'!$E$4:$E$5041='Analítico Cx.'!$B112),-('Diário 8º PA'!$O$4:$O$5041=K$1),('Diário 8º PA'!$F$4:$F$5041))+SUMPRODUCT(-('Diário 9º PA'!$E$4:$E$5236='Analítico Cx.'!$B112),-('Diário 9º PA'!$O$4:$O$5236=K$1),('Diário 9º PA'!$F$4:$F$5236))+SUMPRODUCT(-('Diário 10º PA'!$E$4:$E$5221='Analítico Cx.'!$B112),-('Diário 10º PA'!$N$4:$N$5221=K$1),('Diário 10º PA'!$F$4:$F$5221))</f>
        <v>0</v>
      </c>
      <c r="L112" s="187">
        <f>SUMPRODUCT(-('Diário 7º PA'!$E$4:$E$5383='Analítico Cx.'!$B112),-('Diário 7º PA'!$O$4:$O$5383=L$1),('Diário 7º PA'!$F$4:$F$5383))+SUMPRODUCT(-('Diário 8º PA'!$E$4:$E$5041='Analítico Cx.'!$B112),-('Diário 8º PA'!$O$4:$O$5041=L$1),('Diário 8º PA'!$F$4:$F$5041))+SUMPRODUCT(-('Diário 9º PA'!$E$4:$E$5236='Analítico Cx.'!$B112),-('Diário 9º PA'!$O$4:$O$5236=L$1),('Diário 9º PA'!$F$4:$F$5236))+SUMPRODUCT(-('Diário 10º PA'!$E$4:$E$5221='Analítico Cx.'!$B112),-('Diário 10º PA'!$N$4:$N$5221=L$1),('Diário 10º PA'!$F$4:$F$5221))</f>
        <v>0</v>
      </c>
      <c r="M112" s="187">
        <f>SUMPRODUCT(-('Diário 7º PA'!$E$4:$E$5383='Analítico Cx.'!$B112),-('Diário 7º PA'!$O$4:$O$5383=M$1),('Diário 7º PA'!$F$4:$F$5383))+SUMPRODUCT(-('Diário 8º PA'!$E$4:$E$5041='Analítico Cx.'!$B112),-('Diário 8º PA'!$O$4:$O$5041=M$1),('Diário 8º PA'!$F$4:$F$5041))+SUMPRODUCT(-('Diário 9º PA'!$E$4:$E$5236='Analítico Cx.'!$B112),-('Diário 9º PA'!$O$4:$O$5236=M$1),('Diário 9º PA'!$F$4:$F$5236))+SUMPRODUCT(-('Diário 10º PA'!$E$4:$E$5221='Analítico Cx.'!$B112),-('Diário 10º PA'!$N$4:$N$5221=M$1),('Diário 10º PA'!$F$4:$F$5221))</f>
        <v>0</v>
      </c>
      <c r="N112" s="187">
        <f>SUMPRODUCT(-('Diário 7º PA'!$E$4:$E$5383='Analítico Cx.'!$B112),-('Diário 7º PA'!$O$4:$O$5383=N$1),('Diário 7º PA'!$F$4:$F$5383))+SUMPRODUCT(-('Diário 8º PA'!$E$4:$E$5041='Analítico Cx.'!$B112),-('Diário 8º PA'!$O$4:$O$5041=N$1),('Diário 8º PA'!$F$4:$F$5041))+SUMPRODUCT(-('Diário 9º PA'!$E$4:$E$5236='Analítico Cx.'!$B112),-('Diário 9º PA'!$O$4:$O$5236=N$1),('Diário 9º PA'!$F$4:$F$5236))+SUMPRODUCT(-('Diário 10º PA'!$E$4:$E$5221='Analítico Cx.'!$B112),-('Diário 10º PA'!$N$4:$N$5221=N$1),('Diário 10º PA'!$F$4:$F$5221))</f>
        <v>0</v>
      </c>
      <c r="O112" s="188">
        <f t="shared" si="17"/>
        <v>0</v>
      </c>
      <c r="P112" s="172">
        <f t="shared" si="18"/>
        <v>0</v>
      </c>
    </row>
    <row r="113" spans="1:16" ht="23.25" customHeight="1" x14ac:dyDescent="0.2">
      <c r="A113" s="63" t="s">
        <v>203</v>
      </c>
      <c r="B113" s="107" t="s">
        <v>199</v>
      </c>
      <c r="C113" s="187">
        <f>SUMPRODUCT(-('Diário 7º PA'!$E$4:$E$5383='Analítico Cx.'!$B113),-('Diário 7º PA'!$O$4:$O$5383=C$1),('Diário 7º PA'!$F$4:$F$5383))+SUMPRODUCT(-('Diário 8º PA'!$E$4:$E$5041='Analítico Cx.'!$B113),-('Diário 8º PA'!$O$4:$O$5041=C$1),('Diário 8º PA'!$F$4:$F$5041))+SUMPRODUCT(-('Diário 9º PA'!$E$4:$E$5236='Analítico Cx.'!$B113),-('Diário 9º PA'!$O$4:$O$5236=C$1),('Diário 9º PA'!$F$4:$F$5236))+SUMPRODUCT(-('Diário 10º PA'!$E$4:$E$5221='Analítico Cx.'!$B113),-('Diário 10º PA'!$N$4:$N$5221=C$1),('Diário 10º PA'!$F$4:$F$5221))</f>
        <v>807.5</v>
      </c>
      <c r="D113" s="187">
        <f>SUMPRODUCT(-('Diário 7º PA'!$E$4:$E$5383='Analítico Cx.'!$B113),-('Diário 7º PA'!$O$4:$O$5383=D$1),('Diário 7º PA'!$F$4:$F$5383))+SUMPRODUCT(-('Diário 8º PA'!$E$4:$E$5041='Analítico Cx.'!$B113),-('Diário 8º PA'!$O$4:$O$5041=D$1),('Diário 8º PA'!$F$4:$F$5041))+SUMPRODUCT(-('Diário 9º PA'!$E$4:$E$5236='Analítico Cx.'!$B113),-('Diário 9º PA'!$O$4:$O$5236=D$1),('Diário 9º PA'!$F$4:$F$5236))+SUMPRODUCT(-('Diário 10º PA'!$E$4:$E$5221='Analítico Cx.'!$B113),-('Diário 10º PA'!$N$4:$N$5221=D$1),('Diário 10º PA'!$F$4:$F$5221))</f>
        <v>0</v>
      </c>
      <c r="E113" s="187">
        <f>SUMPRODUCT(-('Diário 7º PA'!$E$4:$E$5383='Analítico Cx.'!$B113),-('Diário 7º PA'!$O$4:$O$5383=E$1),('Diário 7º PA'!$F$4:$F$5383))+SUMPRODUCT(-('Diário 8º PA'!$E$4:$E$5041='Analítico Cx.'!$B113),-('Diário 8º PA'!$O$4:$O$5041=E$1),('Diário 8º PA'!$F$4:$F$5041))+SUMPRODUCT(-('Diário 9º PA'!$E$4:$E$5236='Analítico Cx.'!$B113),-('Diário 9º PA'!$O$4:$O$5236=E$1),('Diário 9º PA'!$F$4:$F$5236))+SUMPRODUCT(-('Diário 10º PA'!$E$4:$E$5221='Analítico Cx.'!$B113),-('Diário 10º PA'!$N$4:$N$5221=E$1),('Diário 10º PA'!$F$4:$F$5221))</f>
        <v>807.5</v>
      </c>
      <c r="F113" s="187">
        <f>SUMPRODUCT(-('Diário 7º PA'!$E$4:$E$5383='Analítico Cx.'!$B113),-('Diário 7º PA'!$O$4:$O$5383=F$1),('Diário 7º PA'!$F$4:$F$5383))+SUMPRODUCT(-('Diário 8º PA'!$E$4:$E$5041='Analítico Cx.'!$B113),-('Diário 8º PA'!$O$4:$O$5041=F$1),('Diário 8º PA'!$F$4:$F$5041))+SUMPRODUCT(-('Diário 9º PA'!$E$4:$E$5236='Analítico Cx.'!$B113),-('Diário 9º PA'!$O$4:$O$5236=F$1),('Diário 9º PA'!$F$4:$F$5236))+SUMPRODUCT(-('Diário 10º PA'!$E$4:$E$5221='Analítico Cx.'!$B113),-('Diário 10º PA'!$N$4:$N$5221=F$1),('Diário 10º PA'!$F$4:$F$5221))</f>
        <v>0</v>
      </c>
      <c r="G113" s="187">
        <f>SUMPRODUCT(-('Diário 7º PA'!$E$4:$E$5383='Analítico Cx.'!$B113),-('Diário 7º PA'!$O$4:$O$5383=G$1),('Diário 7º PA'!$F$4:$F$5383))+SUMPRODUCT(-('Diário 8º PA'!$E$4:$E$5041='Analítico Cx.'!$B113),-('Diário 8º PA'!$O$4:$O$5041=G$1),('Diário 8º PA'!$F$4:$F$5041))+SUMPRODUCT(-('Diário 9º PA'!$E$4:$E$5236='Analítico Cx.'!$B113),-('Diário 9º PA'!$O$4:$O$5236=G$1),('Diário 9º PA'!$F$4:$F$5236))+SUMPRODUCT(-('Diário 10º PA'!$E$4:$E$5221='Analítico Cx.'!$B113),-('Diário 10º PA'!$N$4:$N$5221=G$1),('Diário 10º PA'!$F$4:$F$5221))</f>
        <v>0</v>
      </c>
      <c r="H113" s="187">
        <f>SUMPRODUCT(-('Diário 7º PA'!$E$4:$E$5383='Analítico Cx.'!$B113),-('Diário 7º PA'!$O$4:$O$5383=H$1),('Diário 7º PA'!$F$4:$F$5383))+SUMPRODUCT(-('Diário 8º PA'!$E$4:$E$5041='Analítico Cx.'!$B113),-('Diário 8º PA'!$O$4:$O$5041=H$1),('Diário 8º PA'!$F$4:$F$5041))+SUMPRODUCT(-('Diário 9º PA'!$E$4:$E$5236='Analítico Cx.'!$B113),-('Diário 9º PA'!$O$4:$O$5236=H$1),('Diário 9º PA'!$F$4:$F$5236))+SUMPRODUCT(-('Diário 10º PA'!$E$4:$E$5221='Analítico Cx.'!$B113),-('Diário 10º PA'!$N$4:$N$5221=H$1),('Diário 10º PA'!$F$4:$F$5221))</f>
        <v>0</v>
      </c>
      <c r="I113" s="187">
        <f>SUMPRODUCT(-('Diário 7º PA'!$E$4:$E$5383='Analítico Cx.'!$B113),-('Diário 7º PA'!$O$4:$O$5383=I$1),('Diário 7º PA'!$F$4:$F$5383))+SUMPRODUCT(-('Diário 8º PA'!$E$4:$E$5041='Analítico Cx.'!$B113),-('Diário 8º PA'!$O$4:$O$5041=I$1),('Diário 8º PA'!$F$4:$F$5041))+SUMPRODUCT(-('Diário 9º PA'!$E$4:$E$5236='Analítico Cx.'!$B113),-('Diário 9º PA'!$O$4:$O$5236=I$1),('Diário 9º PA'!$F$4:$F$5236))+SUMPRODUCT(-('Diário 10º PA'!$E$4:$E$5221='Analítico Cx.'!$B113),-('Diário 10º PA'!$N$4:$N$5221=I$1),('Diário 10º PA'!$F$4:$F$5221))</f>
        <v>0</v>
      </c>
      <c r="J113" s="187">
        <f>SUMPRODUCT(-('Diário 7º PA'!$E$4:$E$5383='Analítico Cx.'!$B113),-('Diário 7º PA'!$O$4:$O$5383=J$1),('Diário 7º PA'!$F$4:$F$5383))+SUMPRODUCT(-('Diário 8º PA'!$E$4:$E$5041='Analítico Cx.'!$B113),-('Diário 8º PA'!$O$4:$O$5041=J$1),('Diário 8º PA'!$F$4:$F$5041))+SUMPRODUCT(-('Diário 9º PA'!$E$4:$E$5236='Analítico Cx.'!$B113),-('Diário 9º PA'!$O$4:$O$5236=J$1),('Diário 9º PA'!$F$4:$F$5236))+SUMPRODUCT(-('Diário 10º PA'!$E$4:$E$5221='Analítico Cx.'!$B113),-('Diário 10º PA'!$N$4:$N$5221=J$1),('Diário 10º PA'!$F$4:$F$5221))</f>
        <v>0</v>
      </c>
      <c r="K113" s="187">
        <f>SUMPRODUCT(-('Diário 7º PA'!$E$4:$E$5383='Analítico Cx.'!$B113),-('Diário 7º PA'!$O$4:$O$5383=K$1),('Diário 7º PA'!$F$4:$F$5383))+SUMPRODUCT(-('Diário 8º PA'!$E$4:$E$5041='Analítico Cx.'!$B113),-('Diário 8º PA'!$O$4:$O$5041=K$1),('Diário 8º PA'!$F$4:$F$5041))+SUMPRODUCT(-('Diário 9º PA'!$E$4:$E$5236='Analítico Cx.'!$B113),-('Diário 9º PA'!$O$4:$O$5236=K$1),('Diário 9º PA'!$F$4:$F$5236))+SUMPRODUCT(-('Diário 10º PA'!$E$4:$E$5221='Analítico Cx.'!$B113),-('Diário 10º PA'!$N$4:$N$5221=K$1),('Diário 10º PA'!$F$4:$F$5221))</f>
        <v>0</v>
      </c>
      <c r="L113" s="187">
        <f>SUMPRODUCT(-('Diário 7º PA'!$E$4:$E$5383='Analítico Cx.'!$B113),-('Diário 7º PA'!$O$4:$O$5383=L$1),('Diário 7º PA'!$F$4:$F$5383))+SUMPRODUCT(-('Diário 8º PA'!$E$4:$E$5041='Analítico Cx.'!$B113),-('Diário 8º PA'!$O$4:$O$5041=L$1),('Diário 8º PA'!$F$4:$F$5041))+SUMPRODUCT(-('Diário 9º PA'!$E$4:$E$5236='Analítico Cx.'!$B113),-('Diário 9º PA'!$O$4:$O$5236=L$1),('Diário 9º PA'!$F$4:$F$5236))+SUMPRODUCT(-('Diário 10º PA'!$E$4:$E$5221='Analítico Cx.'!$B113),-('Diário 10º PA'!$N$4:$N$5221=L$1),('Diário 10º PA'!$F$4:$F$5221))</f>
        <v>0</v>
      </c>
      <c r="M113" s="187">
        <f>SUMPRODUCT(-('Diário 7º PA'!$E$4:$E$5383='Analítico Cx.'!$B113),-('Diário 7º PA'!$O$4:$O$5383=M$1),('Diário 7º PA'!$F$4:$F$5383))+SUMPRODUCT(-('Diário 8º PA'!$E$4:$E$5041='Analítico Cx.'!$B113),-('Diário 8º PA'!$O$4:$O$5041=M$1),('Diário 8º PA'!$F$4:$F$5041))+SUMPRODUCT(-('Diário 9º PA'!$E$4:$E$5236='Analítico Cx.'!$B113),-('Diário 9º PA'!$O$4:$O$5236=M$1),('Diário 9º PA'!$F$4:$F$5236))+SUMPRODUCT(-('Diário 10º PA'!$E$4:$E$5221='Analítico Cx.'!$B113),-('Diário 10º PA'!$N$4:$N$5221=M$1),('Diário 10º PA'!$F$4:$F$5221))</f>
        <v>0</v>
      </c>
      <c r="N113" s="187">
        <f>SUMPRODUCT(-('Diário 7º PA'!$E$4:$E$5383='Analítico Cx.'!$B113),-('Diário 7º PA'!$O$4:$O$5383=N$1),('Diário 7º PA'!$F$4:$F$5383))+SUMPRODUCT(-('Diário 8º PA'!$E$4:$E$5041='Analítico Cx.'!$B113),-('Diário 8º PA'!$O$4:$O$5041=N$1),('Diário 8º PA'!$F$4:$F$5041))+SUMPRODUCT(-('Diário 9º PA'!$E$4:$E$5236='Analítico Cx.'!$B113),-('Diário 9º PA'!$O$4:$O$5236=N$1),('Diário 9º PA'!$F$4:$F$5236))+SUMPRODUCT(-('Diário 10º PA'!$E$4:$E$5221='Analítico Cx.'!$B113),-('Diário 10º PA'!$N$4:$N$5221=N$1),('Diário 10º PA'!$F$4:$F$5221))</f>
        <v>0</v>
      </c>
      <c r="O113" s="188">
        <f t="shared" si="17"/>
        <v>1615</v>
      </c>
      <c r="P113" s="172">
        <f t="shared" si="18"/>
        <v>2.1613975522697349E-5</v>
      </c>
    </row>
    <row r="114" spans="1:16" ht="23.25" customHeight="1" x14ac:dyDescent="0.2">
      <c r="A114" s="63" t="s">
        <v>205</v>
      </c>
      <c r="B114" s="107" t="s">
        <v>89</v>
      </c>
      <c r="C114" s="187">
        <f>SUMPRODUCT(-('Diário 7º PA'!$E$4:$E$5383='Analítico Cx.'!$B114),-('Diário 7º PA'!$O$4:$O$5383=C$1),('Diário 7º PA'!$F$4:$F$5383))+SUMPRODUCT(-('Diário 8º PA'!$E$4:$E$5041='Analítico Cx.'!$B114),-('Diário 8º PA'!$O$4:$O$5041=C$1),('Diário 8º PA'!$F$4:$F$5041))+SUMPRODUCT(-('Diário 9º PA'!$E$4:$E$5236='Analítico Cx.'!$B114),-('Diário 9º PA'!$O$4:$O$5236=C$1),('Diário 9º PA'!$F$4:$F$5236))+SUMPRODUCT(-('Diário 10º PA'!$E$4:$E$5221='Analítico Cx.'!$B114),-('Diário 10º PA'!$N$4:$N$5221=C$1),('Diário 10º PA'!$F$4:$F$5221))</f>
        <v>0</v>
      </c>
      <c r="D114" s="187">
        <f>SUMPRODUCT(-('Diário 7º PA'!$E$4:$E$5383='Analítico Cx.'!$B114),-('Diário 7º PA'!$O$4:$O$5383=D$1),('Diário 7º PA'!$F$4:$F$5383))+SUMPRODUCT(-('Diário 8º PA'!$E$4:$E$5041='Analítico Cx.'!$B114),-('Diário 8º PA'!$O$4:$O$5041=D$1),('Diário 8º PA'!$F$4:$F$5041))+SUMPRODUCT(-('Diário 9º PA'!$E$4:$E$5236='Analítico Cx.'!$B114),-('Diário 9º PA'!$O$4:$O$5236=D$1),('Diário 9º PA'!$F$4:$F$5236))+SUMPRODUCT(-('Diário 10º PA'!$E$4:$E$5221='Analítico Cx.'!$B114),-('Diário 10º PA'!$N$4:$N$5221=D$1),('Diário 10º PA'!$F$4:$F$5221))</f>
        <v>2000</v>
      </c>
      <c r="E114" s="187">
        <f>SUMPRODUCT(-('Diário 7º PA'!$E$4:$E$5383='Analítico Cx.'!$B114),-('Diário 7º PA'!$O$4:$O$5383=E$1),('Diário 7º PA'!$F$4:$F$5383))+SUMPRODUCT(-('Diário 8º PA'!$E$4:$E$5041='Analítico Cx.'!$B114),-('Diário 8º PA'!$O$4:$O$5041=E$1),('Diário 8º PA'!$F$4:$F$5041))+SUMPRODUCT(-('Diário 9º PA'!$E$4:$E$5236='Analítico Cx.'!$B114),-('Diário 9º PA'!$O$4:$O$5236=E$1),('Diário 9º PA'!$F$4:$F$5236))+SUMPRODUCT(-('Diário 10º PA'!$E$4:$E$5221='Analítico Cx.'!$B114),-('Diário 10º PA'!$N$4:$N$5221=E$1),('Diário 10º PA'!$F$4:$F$5221))</f>
        <v>0</v>
      </c>
      <c r="F114" s="187">
        <f>SUMPRODUCT(-('Diário 7º PA'!$E$4:$E$5383='Analítico Cx.'!$B114),-('Diário 7º PA'!$O$4:$O$5383=F$1),('Diário 7º PA'!$F$4:$F$5383))+SUMPRODUCT(-('Diário 8º PA'!$E$4:$E$5041='Analítico Cx.'!$B114),-('Diário 8º PA'!$O$4:$O$5041=F$1),('Diário 8º PA'!$F$4:$F$5041))+SUMPRODUCT(-('Diário 9º PA'!$E$4:$E$5236='Analítico Cx.'!$B114),-('Diário 9º PA'!$O$4:$O$5236=F$1),('Diário 9º PA'!$F$4:$F$5236))+SUMPRODUCT(-('Diário 10º PA'!$E$4:$E$5221='Analítico Cx.'!$B114),-('Diário 10º PA'!$N$4:$N$5221=F$1),('Diário 10º PA'!$F$4:$F$5221))</f>
        <v>0</v>
      </c>
      <c r="G114" s="187">
        <f>SUMPRODUCT(-('Diário 7º PA'!$E$4:$E$5383='Analítico Cx.'!$B114),-('Diário 7º PA'!$O$4:$O$5383=G$1),('Diário 7º PA'!$F$4:$F$5383))+SUMPRODUCT(-('Diário 8º PA'!$E$4:$E$5041='Analítico Cx.'!$B114),-('Diário 8º PA'!$O$4:$O$5041=G$1),('Diário 8º PA'!$F$4:$F$5041))+SUMPRODUCT(-('Diário 9º PA'!$E$4:$E$5236='Analítico Cx.'!$B114),-('Diário 9º PA'!$O$4:$O$5236=G$1),('Diário 9º PA'!$F$4:$F$5236))+SUMPRODUCT(-('Diário 10º PA'!$E$4:$E$5221='Analítico Cx.'!$B114),-('Diário 10º PA'!$N$4:$N$5221=G$1),('Diário 10º PA'!$F$4:$F$5221))</f>
        <v>0</v>
      </c>
      <c r="H114" s="187">
        <f>SUMPRODUCT(-('Diário 7º PA'!$E$4:$E$5383='Analítico Cx.'!$B114),-('Diário 7º PA'!$O$4:$O$5383=H$1),('Diário 7º PA'!$F$4:$F$5383))+SUMPRODUCT(-('Diário 8º PA'!$E$4:$E$5041='Analítico Cx.'!$B114),-('Diário 8º PA'!$O$4:$O$5041=H$1),('Diário 8º PA'!$F$4:$F$5041))+SUMPRODUCT(-('Diário 9º PA'!$E$4:$E$5236='Analítico Cx.'!$B114),-('Diário 9º PA'!$O$4:$O$5236=H$1),('Diário 9º PA'!$F$4:$F$5236))+SUMPRODUCT(-('Diário 10º PA'!$E$4:$E$5221='Analítico Cx.'!$B114),-('Diário 10º PA'!$N$4:$N$5221=H$1),('Diário 10º PA'!$F$4:$F$5221))</f>
        <v>0</v>
      </c>
      <c r="I114" s="187">
        <f>SUMPRODUCT(-('Diário 7º PA'!$E$4:$E$5383='Analítico Cx.'!$B114),-('Diário 7º PA'!$O$4:$O$5383=I$1),('Diário 7º PA'!$F$4:$F$5383))+SUMPRODUCT(-('Diário 8º PA'!$E$4:$E$5041='Analítico Cx.'!$B114),-('Diário 8º PA'!$O$4:$O$5041=I$1),('Diário 8º PA'!$F$4:$F$5041))+SUMPRODUCT(-('Diário 9º PA'!$E$4:$E$5236='Analítico Cx.'!$B114),-('Diário 9º PA'!$O$4:$O$5236=I$1),('Diário 9º PA'!$F$4:$F$5236))+SUMPRODUCT(-('Diário 10º PA'!$E$4:$E$5221='Analítico Cx.'!$B114),-('Diário 10º PA'!$N$4:$N$5221=I$1),('Diário 10º PA'!$F$4:$F$5221))</f>
        <v>0</v>
      </c>
      <c r="J114" s="187">
        <f>SUMPRODUCT(-('Diário 7º PA'!$E$4:$E$5383='Analítico Cx.'!$B114),-('Diário 7º PA'!$O$4:$O$5383=J$1),('Diário 7º PA'!$F$4:$F$5383))+SUMPRODUCT(-('Diário 8º PA'!$E$4:$E$5041='Analítico Cx.'!$B114),-('Diário 8º PA'!$O$4:$O$5041=J$1),('Diário 8º PA'!$F$4:$F$5041))+SUMPRODUCT(-('Diário 9º PA'!$E$4:$E$5236='Analítico Cx.'!$B114),-('Diário 9º PA'!$O$4:$O$5236=J$1),('Diário 9º PA'!$F$4:$F$5236))+SUMPRODUCT(-('Diário 10º PA'!$E$4:$E$5221='Analítico Cx.'!$B114),-('Diário 10º PA'!$N$4:$N$5221=J$1),('Diário 10º PA'!$F$4:$F$5221))</f>
        <v>0</v>
      </c>
      <c r="K114" s="187">
        <f>SUMPRODUCT(-('Diário 7º PA'!$E$4:$E$5383='Analítico Cx.'!$B114),-('Diário 7º PA'!$O$4:$O$5383=K$1),('Diário 7º PA'!$F$4:$F$5383))+SUMPRODUCT(-('Diário 8º PA'!$E$4:$E$5041='Analítico Cx.'!$B114),-('Diário 8º PA'!$O$4:$O$5041=K$1),('Diário 8º PA'!$F$4:$F$5041))+SUMPRODUCT(-('Diário 9º PA'!$E$4:$E$5236='Analítico Cx.'!$B114),-('Diário 9º PA'!$O$4:$O$5236=K$1),('Diário 9º PA'!$F$4:$F$5236))+SUMPRODUCT(-('Diário 10º PA'!$E$4:$E$5221='Analítico Cx.'!$B114),-('Diário 10º PA'!$N$4:$N$5221=K$1),('Diário 10º PA'!$F$4:$F$5221))</f>
        <v>0</v>
      </c>
      <c r="L114" s="187">
        <f>SUMPRODUCT(-('Diário 7º PA'!$E$4:$E$5383='Analítico Cx.'!$B114),-('Diário 7º PA'!$O$4:$O$5383=L$1),('Diário 7º PA'!$F$4:$F$5383))+SUMPRODUCT(-('Diário 8º PA'!$E$4:$E$5041='Analítico Cx.'!$B114),-('Diário 8º PA'!$O$4:$O$5041=L$1),('Diário 8º PA'!$F$4:$F$5041))+SUMPRODUCT(-('Diário 9º PA'!$E$4:$E$5236='Analítico Cx.'!$B114),-('Diário 9º PA'!$O$4:$O$5236=L$1),('Diário 9º PA'!$F$4:$F$5236))+SUMPRODUCT(-('Diário 10º PA'!$E$4:$E$5221='Analítico Cx.'!$B114),-('Diário 10º PA'!$N$4:$N$5221=L$1),('Diário 10º PA'!$F$4:$F$5221))</f>
        <v>0</v>
      </c>
      <c r="M114" s="187">
        <f>SUMPRODUCT(-('Diário 7º PA'!$E$4:$E$5383='Analítico Cx.'!$B114),-('Diário 7º PA'!$O$4:$O$5383=M$1),('Diário 7º PA'!$F$4:$F$5383))+SUMPRODUCT(-('Diário 8º PA'!$E$4:$E$5041='Analítico Cx.'!$B114),-('Diário 8º PA'!$O$4:$O$5041=M$1),('Diário 8º PA'!$F$4:$F$5041))+SUMPRODUCT(-('Diário 9º PA'!$E$4:$E$5236='Analítico Cx.'!$B114),-('Diário 9º PA'!$O$4:$O$5236=M$1),('Diário 9º PA'!$F$4:$F$5236))+SUMPRODUCT(-('Diário 10º PA'!$E$4:$E$5221='Analítico Cx.'!$B114),-('Diário 10º PA'!$N$4:$N$5221=M$1),('Diário 10º PA'!$F$4:$F$5221))</f>
        <v>0</v>
      </c>
      <c r="N114" s="187">
        <f>SUMPRODUCT(-('Diário 7º PA'!$E$4:$E$5383='Analítico Cx.'!$B114),-('Diário 7º PA'!$O$4:$O$5383=N$1),('Diário 7º PA'!$F$4:$F$5383))+SUMPRODUCT(-('Diário 8º PA'!$E$4:$E$5041='Analítico Cx.'!$B114),-('Diário 8º PA'!$O$4:$O$5041=N$1),('Diário 8º PA'!$F$4:$F$5041))+SUMPRODUCT(-('Diário 9º PA'!$E$4:$E$5236='Analítico Cx.'!$B114),-('Diário 9º PA'!$O$4:$O$5236=N$1),('Diário 9º PA'!$F$4:$F$5236))+SUMPRODUCT(-('Diário 10º PA'!$E$4:$E$5221='Analítico Cx.'!$B114),-('Diário 10º PA'!$N$4:$N$5221=N$1),('Diário 10º PA'!$F$4:$F$5221))</f>
        <v>0</v>
      </c>
      <c r="O114" s="188">
        <f t="shared" si="17"/>
        <v>2000</v>
      </c>
      <c r="P114" s="172">
        <f t="shared" si="18"/>
        <v>2.6766533155043156E-5</v>
      </c>
    </row>
    <row r="115" spans="1:16" ht="23.25" customHeight="1" x14ac:dyDescent="0.2">
      <c r="A115" s="63" t="s">
        <v>207</v>
      </c>
      <c r="B115" s="107" t="s">
        <v>81</v>
      </c>
      <c r="C115" s="187">
        <f>SUMPRODUCT(-('Diário 7º PA'!$E$4:$E$5383='Analítico Cx.'!$B115),-('Diário 7º PA'!$O$4:$O$5383=C$1),('Diário 7º PA'!$F$4:$F$5383))+SUMPRODUCT(-('Diário 8º PA'!$E$4:$E$5041='Analítico Cx.'!$B115),-('Diário 8º PA'!$O$4:$O$5041=C$1),('Diário 8º PA'!$F$4:$F$5041))+SUMPRODUCT(-('Diário 9º PA'!$E$4:$E$5236='Analítico Cx.'!$B115),-('Diário 9º PA'!$O$4:$O$5236=C$1),('Diário 9º PA'!$F$4:$F$5236))+SUMPRODUCT(-('Diário 10º PA'!$E$4:$E$5221='Analítico Cx.'!$B115),-('Diário 10º PA'!$N$4:$N$5221=C$1),('Diário 10º PA'!$F$4:$F$5221))</f>
        <v>26000</v>
      </c>
      <c r="D115" s="187">
        <f>SUMPRODUCT(-('Diário 7º PA'!$E$4:$E$5383='Analítico Cx.'!$B115),-('Diário 7º PA'!$O$4:$O$5383=D$1),('Diário 7º PA'!$F$4:$F$5383))+SUMPRODUCT(-('Diário 8º PA'!$E$4:$E$5041='Analítico Cx.'!$B115),-('Diário 8º PA'!$O$4:$O$5041=D$1),('Diário 8º PA'!$F$4:$F$5041))+SUMPRODUCT(-('Diário 9º PA'!$E$4:$E$5236='Analítico Cx.'!$B115),-('Diário 9º PA'!$O$4:$O$5236=D$1),('Diário 9º PA'!$F$4:$F$5236))+SUMPRODUCT(-('Diário 10º PA'!$E$4:$E$5221='Analítico Cx.'!$B115),-('Diário 10º PA'!$N$4:$N$5221=D$1),('Diário 10º PA'!$F$4:$F$5221))</f>
        <v>57000</v>
      </c>
      <c r="E115" s="187">
        <f>SUMPRODUCT(-('Diário 7º PA'!$E$4:$E$5383='Analítico Cx.'!$B115),-('Diário 7º PA'!$O$4:$O$5383=E$1),('Diário 7º PA'!$F$4:$F$5383))+SUMPRODUCT(-('Diário 8º PA'!$E$4:$E$5041='Analítico Cx.'!$B115),-('Diário 8º PA'!$O$4:$O$5041=E$1),('Diário 8º PA'!$F$4:$F$5041))+SUMPRODUCT(-('Diário 9º PA'!$E$4:$E$5236='Analítico Cx.'!$B115),-('Diário 9º PA'!$O$4:$O$5236=E$1),('Diário 9º PA'!$F$4:$F$5236))+SUMPRODUCT(-('Diário 10º PA'!$E$4:$E$5221='Analítico Cx.'!$B115),-('Diário 10º PA'!$N$4:$N$5221=E$1),('Diário 10º PA'!$F$4:$F$5221))</f>
        <v>22460</v>
      </c>
      <c r="F115" s="187">
        <f>SUMPRODUCT(-('Diário 7º PA'!$E$4:$E$5383='Analítico Cx.'!$B115),-('Diário 7º PA'!$O$4:$O$5383=F$1),('Diário 7º PA'!$F$4:$F$5383))+SUMPRODUCT(-('Diário 8º PA'!$E$4:$E$5041='Analítico Cx.'!$B115),-('Diário 8º PA'!$O$4:$O$5041=F$1),('Diário 8º PA'!$F$4:$F$5041))+SUMPRODUCT(-('Diário 9º PA'!$E$4:$E$5236='Analítico Cx.'!$B115),-('Diário 9º PA'!$O$4:$O$5236=F$1),('Diário 9º PA'!$F$4:$F$5236))+SUMPRODUCT(-('Diário 10º PA'!$E$4:$E$5221='Analítico Cx.'!$B115),-('Diário 10º PA'!$N$4:$N$5221=F$1),('Diário 10º PA'!$F$4:$F$5221))</f>
        <v>31777.989999999998</v>
      </c>
      <c r="G115" s="187">
        <f>SUMPRODUCT(-('Diário 7º PA'!$E$4:$E$5383='Analítico Cx.'!$B115),-('Diário 7º PA'!$O$4:$O$5383=G$1),('Diário 7º PA'!$F$4:$F$5383))+SUMPRODUCT(-('Diário 8º PA'!$E$4:$E$5041='Analítico Cx.'!$B115),-('Diário 8º PA'!$O$4:$O$5041=G$1),('Diário 8º PA'!$F$4:$F$5041))+SUMPRODUCT(-('Diário 9º PA'!$E$4:$E$5236='Analítico Cx.'!$B115),-('Diário 9º PA'!$O$4:$O$5236=G$1),('Diário 9º PA'!$F$4:$F$5236))+SUMPRODUCT(-('Diário 10º PA'!$E$4:$E$5221='Analítico Cx.'!$B115),-('Diário 10º PA'!$N$4:$N$5221=G$1),('Diário 10º PA'!$F$4:$F$5221))</f>
        <v>26779.99</v>
      </c>
      <c r="H115" s="187">
        <f>SUMPRODUCT(-('Diário 7º PA'!$E$4:$E$5383='Analítico Cx.'!$B115),-('Diário 7º PA'!$O$4:$O$5383=H$1),('Diário 7º PA'!$F$4:$F$5383))+SUMPRODUCT(-('Diário 8º PA'!$E$4:$E$5041='Analítico Cx.'!$B115),-('Diário 8º PA'!$O$4:$O$5041=H$1),('Diário 8º PA'!$F$4:$F$5041))+SUMPRODUCT(-('Diário 9º PA'!$E$4:$E$5236='Analítico Cx.'!$B115),-('Diário 9º PA'!$O$4:$O$5236=H$1),('Diário 9º PA'!$F$4:$F$5236))+SUMPRODUCT(-('Diário 10º PA'!$E$4:$E$5221='Analítico Cx.'!$B115),-('Diário 10º PA'!$N$4:$N$5221=H$1),('Diário 10º PA'!$F$4:$F$5221))</f>
        <v>31330</v>
      </c>
      <c r="I115" s="187">
        <f>SUMPRODUCT(-('Diário 7º PA'!$E$4:$E$5383='Analítico Cx.'!$B115),-('Diário 7º PA'!$O$4:$O$5383=I$1),('Diário 7º PA'!$F$4:$F$5383))+SUMPRODUCT(-('Diário 8º PA'!$E$4:$E$5041='Analítico Cx.'!$B115),-('Diário 8º PA'!$O$4:$O$5041=I$1),('Diário 8º PA'!$F$4:$F$5041))+SUMPRODUCT(-('Diário 9º PA'!$E$4:$E$5236='Analítico Cx.'!$B115),-('Diário 9º PA'!$O$4:$O$5236=I$1),('Diário 9º PA'!$F$4:$F$5236))+SUMPRODUCT(-('Diário 10º PA'!$E$4:$E$5221='Analítico Cx.'!$B115),-('Diário 10º PA'!$N$4:$N$5221=I$1),('Diário 10º PA'!$F$4:$F$5221))</f>
        <v>25986.01</v>
      </c>
      <c r="J115" s="187">
        <f>SUMPRODUCT(-('Diário 7º PA'!$E$4:$E$5383='Analítico Cx.'!$B115),-('Diário 7º PA'!$O$4:$O$5383=J$1),('Diário 7º PA'!$F$4:$F$5383))+SUMPRODUCT(-('Diário 8º PA'!$E$4:$E$5041='Analítico Cx.'!$B115),-('Diário 8º PA'!$O$4:$O$5041=J$1),('Diário 8º PA'!$F$4:$F$5041))+SUMPRODUCT(-('Diário 9º PA'!$E$4:$E$5236='Analítico Cx.'!$B115),-('Diário 9º PA'!$O$4:$O$5236=J$1),('Diário 9º PA'!$F$4:$F$5236))+SUMPRODUCT(-('Diário 10º PA'!$E$4:$E$5221='Analítico Cx.'!$B115),-('Diário 10º PA'!$N$4:$N$5221=J$1),('Diário 10º PA'!$F$4:$F$5221))</f>
        <v>41100</v>
      </c>
      <c r="K115" s="187">
        <f>SUMPRODUCT(-('Diário 7º PA'!$E$4:$E$5383='Analítico Cx.'!$B115),-('Diário 7º PA'!$O$4:$O$5383=K$1),('Diário 7º PA'!$F$4:$F$5383))+SUMPRODUCT(-('Diário 8º PA'!$E$4:$E$5041='Analítico Cx.'!$B115),-('Diário 8º PA'!$O$4:$O$5041=K$1),('Diário 8º PA'!$F$4:$F$5041))+SUMPRODUCT(-('Diário 9º PA'!$E$4:$E$5236='Analítico Cx.'!$B115),-('Diário 9º PA'!$O$4:$O$5236=K$1),('Diário 9º PA'!$F$4:$F$5236))+SUMPRODUCT(-('Diário 10º PA'!$E$4:$E$5221='Analítico Cx.'!$B115),-('Diário 10º PA'!$N$4:$N$5221=K$1),('Diário 10º PA'!$F$4:$F$5221))</f>
        <v>34021.1</v>
      </c>
      <c r="L115" s="187">
        <f>SUMPRODUCT(-('Diário 7º PA'!$E$4:$E$5383='Analítico Cx.'!$B115),-('Diário 7º PA'!$O$4:$O$5383=L$1),('Diário 7º PA'!$F$4:$F$5383))+SUMPRODUCT(-('Diário 8º PA'!$E$4:$E$5041='Analítico Cx.'!$B115),-('Diário 8º PA'!$O$4:$O$5041=L$1),('Diário 8º PA'!$F$4:$F$5041))+SUMPRODUCT(-('Diário 9º PA'!$E$4:$E$5236='Analítico Cx.'!$B115),-('Diário 9º PA'!$O$4:$O$5236=L$1),('Diário 9º PA'!$F$4:$F$5236))+SUMPRODUCT(-('Diário 10º PA'!$E$4:$E$5221='Analítico Cx.'!$B115),-('Diário 10º PA'!$N$4:$N$5221=L$1),('Diário 10º PA'!$F$4:$F$5221))</f>
        <v>63321.69</v>
      </c>
      <c r="M115" s="187">
        <f>SUMPRODUCT(-('Diário 7º PA'!$E$4:$E$5383='Analítico Cx.'!$B115),-('Diário 7º PA'!$O$4:$O$5383=M$1),('Diário 7º PA'!$F$4:$F$5383))+SUMPRODUCT(-('Diário 8º PA'!$E$4:$E$5041='Analítico Cx.'!$B115),-('Diário 8º PA'!$O$4:$O$5041=M$1),('Diário 8º PA'!$F$4:$F$5041))+SUMPRODUCT(-('Diário 9º PA'!$E$4:$E$5236='Analítico Cx.'!$B115),-('Diário 9º PA'!$O$4:$O$5236=M$1),('Diário 9º PA'!$F$4:$F$5236))+SUMPRODUCT(-('Diário 10º PA'!$E$4:$E$5221='Analítico Cx.'!$B115),-('Diário 10º PA'!$N$4:$N$5221=M$1),('Diário 10º PA'!$F$4:$F$5221))</f>
        <v>7000</v>
      </c>
      <c r="N115" s="187">
        <f>SUMPRODUCT(-('Diário 7º PA'!$E$4:$E$5383='Analítico Cx.'!$B115),-('Diário 7º PA'!$O$4:$O$5383=N$1),('Diário 7º PA'!$F$4:$F$5383))+SUMPRODUCT(-('Diário 8º PA'!$E$4:$E$5041='Analítico Cx.'!$B115),-('Diário 8º PA'!$O$4:$O$5041=N$1),('Diário 8º PA'!$F$4:$F$5041))+SUMPRODUCT(-('Diário 9º PA'!$E$4:$E$5236='Analítico Cx.'!$B115),-('Diário 9º PA'!$O$4:$O$5236=N$1),('Diário 9º PA'!$F$4:$F$5236))+SUMPRODUCT(-('Diário 10º PA'!$E$4:$E$5221='Analítico Cx.'!$B115),-('Diário 10º PA'!$N$4:$N$5221=N$1),('Diário 10º PA'!$F$4:$F$5221))</f>
        <v>36323.089999999997</v>
      </c>
      <c r="O115" s="188">
        <f t="shared" si="17"/>
        <v>403099.87</v>
      </c>
      <c r="P115" s="172">
        <f t="shared" si="18"/>
        <v>5.3947930175742929E-3</v>
      </c>
    </row>
    <row r="116" spans="1:16" ht="23.25" customHeight="1" x14ac:dyDescent="0.2">
      <c r="A116" s="63" t="s">
        <v>209</v>
      </c>
      <c r="B116" s="107" t="s">
        <v>61</v>
      </c>
      <c r="C116" s="187">
        <f>SUMPRODUCT(-('Diário 7º PA'!$E$4:$E$5383='Analítico Cx.'!$B116),-('Diário 7º PA'!$O$4:$O$5383=C$1),('Diário 7º PA'!$F$4:$F$5383))+SUMPRODUCT(-('Diário 8º PA'!$E$4:$E$5041='Analítico Cx.'!$B116),-('Diário 8º PA'!$O$4:$O$5041=C$1),('Diário 8º PA'!$F$4:$F$5041))+SUMPRODUCT(-('Diário 9º PA'!$E$4:$E$5236='Analítico Cx.'!$B116),-('Diário 9º PA'!$O$4:$O$5236=C$1),('Diário 9º PA'!$F$4:$F$5236))+SUMPRODUCT(-('Diário 10º PA'!$E$4:$E$5221='Analítico Cx.'!$B116),-('Diário 10º PA'!$N$4:$N$5221=C$1),('Diário 10º PA'!$F$4:$F$5221))</f>
        <v>0</v>
      </c>
      <c r="D116" s="187">
        <f>SUMPRODUCT(-('Diário 7º PA'!$E$4:$E$5383='Analítico Cx.'!$B116),-('Diário 7º PA'!$O$4:$O$5383=D$1),('Diário 7º PA'!$F$4:$F$5383))+SUMPRODUCT(-('Diário 8º PA'!$E$4:$E$5041='Analítico Cx.'!$B116),-('Diário 8º PA'!$O$4:$O$5041=D$1),('Diário 8º PA'!$F$4:$F$5041))+SUMPRODUCT(-('Diário 9º PA'!$E$4:$E$5236='Analítico Cx.'!$B116),-('Diário 9º PA'!$O$4:$O$5236=D$1),('Diário 9º PA'!$F$4:$F$5236))+SUMPRODUCT(-('Diário 10º PA'!$E$4:$E$5221='Analítico Cx.'!$B116),-('Diário 10º PA'!$N$4:$N$5221=D$1),('Diário 10º PA'!$F$4:$F$5221))</f>
        <v>0</v>
      </c>
      <c r="E116" s="187">
        <f>SUMPRODUCT(-('Diário 7º PA'!$E$4:$E$5383='Analítico Cx.'!$B116),-('Diário 7º PA'!$O$4:$O$5383=E$1),('Diário 7º PA'!$F$4:$F$5383))+SUMPRODUCT(-('Diário 8º PA'!$E$4:$E$5041='Analítico Cx.'!$B116),-('Diário 8º PA'!$O$4:$O$5041=E$1),('Diário 8º PA'!$F$4:$F$5041))+SUMPRODUCT(-('Diário 9º PA'!$E$4:$E$5236='Analítico Cx.'!$B116),-('Diário 9º PA'!$O$4:$O$5236=E$1),('Diário 9º PA'!$F$4:$F$5236))+SUMPRODUCT(-('Diário 10º PA'!$E$4:$E$5221='Analítico Cx.'!$B116),-('Diário 10º PA'!$N$4:$N$5221=E$1),('Diário 10º PA'!$F$4:$F$5221))</f>
        <v>0</v>
      </c>
      <c r="F116" s="187">
        <f>SUMPRODUCT(-('Diário 7º PA'!$E$4:$E$5383='Analítico Cx.'!$B116),-('Diário 7º PA'!$O$4:$O$5383=F$1),('Diário 7º PA'!$F$4:$F$5383))+SUMPRODUCT(-('Diário 8º PA'!$E$4:$E$5041='Analítico Cx.'!$B116),-('Diário 8º PA'!$O$4:$O$5041=F$1),('Diário 8º PA'!$F$4:$F$5041))+SUMPRODUCT(-('Diário 9º PA'!$E$4:$E$5236='Analítico Cx.'!$B116),-('Diário 9º PA'!$O$4:$O$5236=F$1),('Diário 9º PA'!$F$4:$F$5236))+SUMPRODUCT(-('Diário 10º PA'!$E$4:$E$5221='Analítico Cx.'!$B116),-('Diário 10º PA'!$N$4:$N$5221=F$1),('Diário 10º PA'!$F$4:$F$5221))</f>
        <v>0</v>
      </c>
      <c r="G116" s="187">
        <f>SUMPRODUCT(-('Diário 7º PA'!$E$4:$E$5383='Analítico Cx.'!$B116),-('Diário 7º PA'!$O$4:$O$5383=G$1),('Diário 7º PA'!$F$4:$F$5383))+SUMPRODUCT(-('Diário 8º PA'!$E$4:$E$5041='Analítico Cx.'!$B116),-('Diário 8º PA'!$O$4:$O$5041=G$1),('Diário 8º PA'!$F$4:$F$5041))+SUMPRODUCT(-('Diário 9º PA'!$E$4:$E$5236='Analítico Cx.'!$B116),-('Diário 9º PA'!$O$4:$O$5236=G$1),('Diário 9º PA'!$F$4:$F$5236))+SUMPRODUCT(-('Diário 10º PA'!$E$4:$E$5221='Analítico Cx.'!$B116),-('Diário 10º PA'!$N$4:$N$5221=G$1),('Diário 10º PA'!$F$4:$F$5221))</f>
        <v>0</v>
      </c>
      <c r="H116" s="187">
        <f>SUMPRODUCT(-('Diário 7º PA'!$E$4:$E$5383='Analítico Cx.'!$B116),-('Diário 7º PA'!$O$4:$O$5383=H$1),('Diário 7º PA'!$F$4:$F$5383))+SUMPRODUCT(-('Diário 8º PA'!$E$4:$E$5041='Analítico Cx.'!$B116),-('Diário 8º PA'!$O$4:$O$5041=H$1),('Diário 8º PA'!$F$4:$F$5041))+SUMPRODUCT(-('Diário 9º PA'!$E$4:$E$5236='Analítico Cx.'!$B116),-('Diário 9º PA'!$O$4:$O$5236=H$1),('Diário 9º PA'!$F$4:$F$5236))+SUMPRODUCT(-('Diário 10º PA'!$E$4:$E$5221='Analítico Cx.'!$B116),-('Diário 10º PA'!$N$4:$N$5221=H$1),('Diário 10º PA'!$F$4:$F$5221))</f>
        <v>0</v>
      </c>
      <c r="I116" s="187">
        <f>SUMPRODUCT(-('Diário 7º PA'!$E$4:$E$5383='Analítico Cx.'!$B116),-('Diário 7º PA'!$O$4:$O$5383=I$1),('Diário 7º PA'!$F$4:$F$5383))+SUMPRODUCT(-('Diário 8º PA'!$E$4:$E$5041='Analítico Cx.'!$B116),-('Diário 8º PA'!$O$4:$O$5041=I$1),('Diário 8º PA'!$F$4:$F$5041))+SUMPRODUCT(-('Diário 9º PA'!$E$4:$E$5236='Analítico Cx.'!$B116),-('Diário 9º PA'!$O$4:$O$5236=I$1),('Diário 9º PA'!$F$4:$F$5236))+SUMPRODUCT(-('Diário 10º PA'!$E$4:$E$5221='Analítico Cx.'!$B116),-('Diário 10º PA'!$N$4:$N$5221=I$1),('Diário 10º PA'!$F$4:$F$5221))</f>
        <v>0</v>
      </c>
      <c r="J116" s="187">
        <f>SUMPRODUCT(-('Diário 7º PA'!$E$4:$E$5383='Analítico Cx.'!$B116),-('Diário 7º PA'!$O$4:$O$5383=J$1),('Diário 7º PA'!$F$4:$F$5383))+SUMPRODUCT(-('Diário 8º PA'!$E$4:$E$5041='Analítico Cx.'!$B116),-('Diário 8º PA'!$O$4:$O$5041=J$1),('Diário 8º PA'!$F$4:$F$5041))+SUMPRODUCT(-('Diário 9º PA'!$E$4:$E$5236='Analítico Cx.'!$B116),-('Diário 9º PA'!$O$4:$O$5236=J$1),('Diário 9º PA'!$F$4:$F$5236))+SUMPRODUCT(-('Diário 10º PA'!$E$4:$E$5221='Analítico Cx.'!$B116),-('Diário 10º PA'!$N$4:$N$5221=J$1),('Diário 10º PA'!$F$4:$F$5221))</f>
        <v>0</v>
      </c>
      <c r="K116" s="187">
        <f>SUMPRODUCT(-('Diário 7º PA'!$E$4:$E$5383='Analítico Cx.'!$B116),-('Diário 7º PA'!$O$4:$O$5383=K$1),('Diário 7º PA'!$F$4:$F$5383))+SUMPRODUCT(-('Diário 8º PA'!$E$4:$E$5041='Analítico Cx.'!$B116),-('Diário 8º PA'!$O$4:$O$5041=K$1),('Diário 8º PA'!$F$4:$F$5041))+SUMPRODUCT(-('Diário 9º PA'!$E$4:$E$5236='Analítico Cx.'!$B116),-('Diário 9º PA'!$O$4:$O$5236=K$1),('Diário 9º PA'!$F$4:$F$5236))+SUMPRODUCT(-('Diário 10º PA'!$E$4:$E$5221='Analítico Cx.'!$B116),-('Diário 10º PA'!$N$4:$N$5221=K$1),('Diário 10º PA'!$F$4:$F$5221))</f>
        <v>0</v>
      </c>
      <c r="L116" s="187">
        <f>SUMPRODUCT(-('Diário 7º PA'!$E$4:$E$5383='Analítico Cx.'!$B116),-('Diário 7º PA'!$O$4:$O$5383=L$1),('Diário 7º PA'!$F$4:$F$5383))+SUMPRODUCT(-('Diário 8º PA'!$E$4:$E$5041='Analítico Cx.'!$B116),-('Diário 8º PA'!$O$4:$O$5041=L$1),('Diário 8º PA'!$F$4:$F$5041))+SUMPRODUCT(-('Diário 9º PA'!$E$4:$E$5236='Analítico Cx.'!$B116),-('Diário 9º PA'!$O$4:$O$5236=L$1),('Diário 9º PA'!$F$4:$F$5236))+SUMPRODUCT(-('Diário 10º PA'!$E$4:$E$5221='Analítico Cx.'!$B116),-('Diário 10º PA'!$N$4:$N$5221=L$1),('Diário 10º PA'!$F$4:$F$5221))</f>
        <v>0</v>
      </c>
      <c r="M116" s="187">
        <f>SUMPRODUCT(-('Diário 7º PA'!$E$4:$E$5383='Analítico Cx.'!$B116),-('Diário 7º PA'!$O$4:$O$5383=M$1),('Diário 7º PA'!$F$4:$F$5383))+SUMPRODUCT(-('Diário 8º PA'!$E$4:$E$5041='Analítico Cx.'!$B116),-('Diário 8º PA'!$O$4:$O$5041=M$1),('Diário 8º PA'!$F$4:$F$5041))+SUMPRODUCT(-('Diário 9º PA'!$E$4:$E$5236='Analítico Cx.'!$B116),-('Diário 9º PA'!$O$4:$O$5236=M$1),('Diário 9º PA'!$F$4:$F$5236))+SUMPRODUCT(-('Diário 10º PA'!$E$4:$E$5221='Analítico Cx.'!$B116),-('Diário 10º PA'!$N$4:$N$5221=M$1),('Diário 10º PA'!$F$4:$F$5221))</f>
        <v>0</v>
      </c>
      <c r="N116" s="187">
        <f>SUMPRODUCT(-('Diário 7º PA'!$E$4:$E$5383='Analítico Cx.'!$B116),-('Diário 7º PA'!$O$4:$O$5383=N$1),('Diário 7º PA'!$F$4:$F$5383))+SUMPRODUCT(-('Diário 8º PA'!$E$4:$E$5041='Analítico Cx.'!$B116),-('Diário 8º PA'!$O$4:$O$5041=N$1),('Diário 8º PA'!$F$4:$F$5041))+SUMPRODUCT(-('Diário 9º PA'!$E$4:$E$5236='Analítico Cx.'!$B116),-('Diário 9º PA'!$O$4:$O$5236=N$1),('Diário 9º PA'!$F$4:$F$5236))+SUMPRODUCT(-('Diário 10º PA'!$E$4:$E$5221='Analítico Cx.'!$B116),-('Diário 10º PA'!$N$4:$N$5221=N$1),('Diário 10º PA'!$F$4:$F$5221))</f>
        <v>0</v>
      </c>
      <c r="O116" s="188">
        <f t="shared" si="17"/>
        <v>0</v>
      </c>
      <c r="P116" s="172">
        <f t="shared" si="18"/>
        <v>0</v>
      </c>
    </row>
    <row r="117" spans="1:16" ht="23.25" customHeight="1" x14ac:dyDescent="0.2">
      <c r="A117" s="63" t="s">
        <v>210</v>
      </c>
      <c r="B117" s="107" t="s">
        <v>204</v>
      </c>
      <c r="C117" s="187">
        <f>SUMPRODUCT(-('Diário 7º PA'!$E$4:$E$5383='Analítico Cx.'!$B117),-('Diário 7º PA'!$O$4:$O$5383=C$1),('Diário 7º PA'!$F$4:$F$5383))+SUMPRODUCT(-('Diário 8º PA'!$E$4:$E$5041='Analítico Cx.'!$B117),-('Diário 8º PA'!$O$4:$O$5041=C$1),('Diário 8º PA'!$F$4:$F$5041))+SUMPRODUCT(-('Diário 9º PA'!$E$4:$E$5236='Analítico Cx.'!$B117),-('Diário 9º PA'!$O$4:$O$5236=C$1),('Diário 9º PA'!$F$4:$F$5236))+SUMPRODUCT(-('Diário 10º PA'!$E$4:$E$5221='Analítico Cx.'!$B117),-('Diário 10º PA'!$N$4:$N$5221=C$1),('Diário 10º PA'!$F$4:$F$5221))</f>
        <v>0</v>
      </c>
      <c r="D117" s="187">
        <f>SUMPRODUCT(-('Diário 7º PA'!$E$4:$E$5383='Analítico Cx.'!$B117),-('Diário 7º PA'!$O$4:$O$5383=D$1),('Diário 7º PA'!$F$4:$F$5383))+SUMPRODUCT(-('Diário 8º PA'!$E$4:$E$5041='Analítico Cx.'!$B117),-('Diário 8º PA'!$O$4:$O$5041=D$1),('Diário 8º PA'!$F$4:$F$5041))+SUMPRODUCT(-('Diário 9º PA'!$E$4:$E$5236='Analítico Cx.'!$B117),-('Diário 9º PA'!$O$4:$O$5236=D$1),('Diário 9º PA'!$F$4:$F$5236))+SUMPRODUCT(-('Diário 10º PA'!$E$4:$E$5221='Analítico Cx.'!$B117),-('Diário 10º PA'!$N$4:$N$5221=D$1),('Diário 10º PA'!$F$4:$F$5221))</f>
        <v>84890.080000000118</v>
      </c>
      <c r="E117" s="187">
        <f>SUMPRODUCT(-('Diário 7º PA'!$E$4:$E$5383='Analítico Cx.'!$B117),-('Diário 7º PA'!$O$4:$O$5383=E$1),('Diário 7º PA'!$F$4:$F$5383))+SUMPRODUCT(-('Diário 8º PA'!$E$4:$E$5041='Analítico Cx.'!$B117),-('Diário 8º PA'!$O$4:$O$5041=E$1),('Diário 8º PA'!$F$4:$F$5041))+SUMPRODUCT(-('Diário 9º PA'!$E$4:$E$5236='Analítico Cx.'!$B117),-('Diário 9º PA'!$O$4:$O$5236=E$1),('Diário 9º PA'!$F$4:$F$5236))+SUMPRODUCT(-('Diário 10º PA'!$E$4:$E$5221='Analítico Cx.'!$B117),-('Diário 10º PA'!$N$4:$N$5221=E$1),('Diário 10º PA'!$F$4:$F$5221))</f>
        <v>0</v>
      </c>
      <c r="F117" s="187">
        <f>SUMPRODUCT(-('Diário 7º PA'!$E$4:$E$5383='Analítico Cx.'!$B117),-('Diário 7º PA'!$O$4:$O$5383=F$1),('Diário 7º PA'!$F$4:$F$5383))+SUMPRODUCT(-('Diário 8º PA'!$E$4:$E$5041='Analítico Cx.'!$B117),-('Diário 8º PA'!$O$4:$O$5041=F$1),('Diário 8º PA'!$F$4:$F$5041))+SUMPRODUCT(-('Diário 9º PA'!$E$4:$E$5236='Analítico Cx.'!$B117),-('Diário 9º PA'!$O$4:$O$5236=F$1),('Diário 9º PA'!$F$4:$F$5236))+SUMPRODUCT(-('Diário 10º PA'!$E$4:$E$5221='Analítico Cx.'!$B117),-('Diário 10º PA'!$N$4:$N$5221=F$1),('Diário 10º PA'!$F$4:$F$5221))</f>
        <v>0</v>
      </c>
      <c r="G117" s="187">
        <f>SUMPRODUCT(-('Diário 7º PA'!$E$4:$E$5383='Analítico Cx.'!$B117),-('Diário 7º PA'!$O$4:$O$5383=G$1),('Diário 7º PA'!$F$4:$F$5383))+SUMPRODUCT(-('Diário 8º PA'!$E$4:$E$5041='Analítico Cx.'!$B117),-('Diário 8º PA'!$O$4:$O$5041=G$1),('Diário 8º PA'!$F$4:$F$5041))+SUMPRODUCT(-('Diário 9º PA'!$E$4:$E$5236='Analítico Cx.'!$B117),-('Diário 9º PA'!$O$4:$O$5236=G$1),('Diário 9º PA'!$F$4:$F$5236))+SUMPRODUCT(-('Diário 10º PA'!$E$4:$E$5221='Analítico Cx.'!$B117),-('Diário 10º PA'!$N$4:$N$5221=G$1),('Diário 10º PA'!$F$4:$F$5221))</f>
        <v>0</v>
      </c>
      <c r="H117" s="187">
        <f>SUMPRODUCT(-('Diário 7º PA'!$E$4:$E$5383='Analítico Cx.'!$B117),-('Diário 7º PA'!$O$4:$O$5383=H$1),('Diário 7º PA'!$F$4:$F$5383))+SUMPRODUCT(-('Diário 8º PA'!$E$4:$E$5041='Analítico Cx.'!$B117),-('Diário 8º PA'!$O$4:$O$5041=H$1),('Diário 8º PA'!$F$4:$F$5041))+SUMPRODUCT(-('Diário 9º PA'!$E$4:$E$5236='Analítico Cx.'!$B117),-('Diário 9º PA'!$O$4:$O$5236=H$1),('Diário 9º PA'!$F$4:$F$5236))+SUMPRODUCT(-('Diário 10º PA'!$E$4:$E$5221='Analítico Cx.'!$B117),-('Diário 10º PA'!$N$4:$N$5221=H$1),('Diário 10º PA'!$F$4:$F$5221))</f>
        <v>0</v>
      </c>
      <c r="I117" s="187">
        <f>SUMPRODUCT(-('Diário 7º PA'!$E$4:$E$5383='Analítico Cx.'!$B117),-('Diário 7º PA'!$O$4:$O$5383=I$1),('Diário 7º PA'!$F$4:$F$5383))+SUMPRODUCT(-('Diário 8º PA'!$E$4:$E$5041='Analítico Cx.'!$B117),-('Diário 8º PA'!$O$4:$O$5041=I$1),('Diário 8º PA'!$F$4:$F$5041))+SUMPRODUCT(-('Diário 9º PA'!$E$4:$E$5236='Analítico Cx.'!$B117),-('Diário 9º PA'!$O$4:$O$5236=I$1),('Diário 9º PA'!$F$4:$F$5236))+SUMPRODUCT(-('Diário 10º PA'!$E$4:$E$5221='Analítico Cx.'!$B117),-('Diário 10º PA'!$N$4:$N$5221=I$1),('Diário 10º PA'!$F$4:$F$5221))</f>
        <v>0</v>
      </c>
      <c r="J117" s="187">
        <f>SUMPRODUCT(-('Diário 7º PA'!$E$4:$E$5383='Analítico Cx.'!$B117),-('Diário 7º PA'!$O$4:$O$5383=J$1),('Diário 7º PA'!$F$4:$F$5383))+SUMPRODUCT(-('Diário 8º PA'!$E$4:$E$5041='Analítico Cx.'!$B117),-('Diário 8º PA'!$O$4:$O$5041=J$1),('Diário 8º PA'!$F$4:$F$5041))+SUMPRODUCT(-('Diário 9º PA'!$E$4:$E$5236='Analítico Cx.'!$B117),-('Diário 9º PA'!$O$4:$O$5236=J$1),('Diário 9º PA'!$F$4:$F$5236))+SUMPRODUCT(-('Diário 10º PA'!$E$4:$E$5221='Analítico Cx.'!$B117),-('Diário 10º PA'!$N$4:$N$5221=J$1),('Diário 10º PA'!$F$4:$F$5221))</f>
        <v>0</v>
      </c>
      <c r="K117" s="187">
        <f>SUMPRODUCT(-('Diário 7º PA'!$E$4:$E$5383='Analítico Cx.'!$B117),-('Diário 7º PA'!$O$4:$O$5383=K$1),('Diário 7º PA'!$F$4:$F$5383))+SUMPRODUCT(-('Diário 8º PA'!$E$4:$E$5041='Analítico Cx.'!$B117),-('Diário 8º PA'!$O$4:$O$5041=K$1),('Diário 8º PA'!$F$4:$F$5041))+SUMPRODUCT(-('Diário 9º PA'!$E$4:$E$5236='Analítico Cx.'!$B117),-('Diário 9º PA'!$O$4:$O$5236=K$1),('Diário 9º PA'!$F$4:$F$5236))+SUMPRODUCT(-('Diário 10º PA'!$E$4:$E$5221='Analítico Cx.'!$B117),-('Diário 10º PA'!$N$4:$N$5221=K$1),('Diário 10º PA'!$F$4:$F$5221))</f>
        <v>0</v>
      </c>
      <c r="L117" s="187">
        <f>SUMPRODUCT(-('Diário 7º PA'!$E$4:$E$5383='Analítico Cx.'!$B117),-('Diário 7º PA'!$O$4:$O$5383=L$1),('Diário 7º PA'!$F$4:$F$5383))+SUMPRODUCT(-('Diário 8º PA'!$E$4:$E$5041='Analítico Cx.'!$B117),-('Diário 8º PA'!$O$4:$O$5041=L$1),('Diário 8º PA'!$F$4:$F$5041))+SUMPRODUCT(-('Diário 9º PA'!$E$4:$E$5236='Analítico Cx.'!$B117),-('Diário 9º PA'!$O$4:$O$5236=L$1),('Diário 9º PA'!$F$4:$F$5236))+SUMPRODUCT(-('Diário 10º PA'!$E$4:$E$5221='Analítico Cx.'!$B117),-('Diário 10º PA'!$N$4:$N$5221=L$1),('Diário 10º PA'!$F$4:$F$5221))</f>
        <v>0</v>
      </c>
      <c r="M117" s="187">
        <f>SUMPRODUCT(-('Diário 7º PA'!$E$4:$E$5383='Analítico Cx.'!$B117),-('Diário 7º PA'!$O$4:$O$5383=M$1),('Diário 7º PA'!$F$4:$F$5383))+SUMPRODUCT(-('Diário 8º PA'!$E$4:$E$5041='Analítico Cx.'!$B117),-('Diário 8º PA'!$O$4:$O$5041=M$1),('Diário 8º PA'!$F$4:$F$5041))+SUMPRODUCT(-('Diário 9º PA'!$E$4:$E$5236='Analítico Cx.'!$B117),-('Diário 9º PA'!$O$4:$O$5236=M$1),('Diário 9º PA'!$F$4:$F$5236))+SUMPRODUCT(-('Diário 10º PA'!$E$4:$E$5221='Analítico Cx.'!$B117),-('Diário 10º PA'!$N$4:$N$5221=M$1),('Diário 10º PA'!$F$4:$F$5221))</f>
        <v>0</v>
      </c>
      <c r="N117" s="187">
        <f>SUMPRODUCT(-('Diário 7º PA'!$E$4:$E$5383='Analítico Cx.'!$B117),-('Diário 7º PA'!$O$4:$O$5383=N$1),('Diário 7º PA'!$F$4:$F$5383))+SUMPRODUCT(-('Diário 8º PA'!$E$4:$E$5041='Analítico Cx.'!$B117),-('Diário 8º PA'!$O$4:$O$5041=N$1),('Diário 8º PA'!$F$4:$F$5041))+SUMPRODUCT(-('Diário 9º PA'!$E$4:$E$5236='Analítico Cx.'!$B117),-('Diário 9º PA'!$O$4:$O$5236=N$1),('Diário 9º PA'!$F$4:$F$5236))+SUMPRODUCT(-('Diário 10º PA'!$E$4:$E$5221='Analítico Cx.'!$B117),-('Diário 10º PA'!$N$4:$N$5221=N$1),('Diário 10º PA'!$F$4:$F$5221))</f>
        <v>0</v>
      </c>
      <c r="O117" s="188">
        <f t="shared" si="17"/>
        <v>84890.080000000118</v>
      </c>
      <c r="P117" s="172">
        <f t="shared" si="18"/>
        <v>1.1361065704271346E-3</v>
      </c>
    </row>
    <row r="118" spans="1:16" ht="23.25" customHeight="1" x14ac:dyDescent="0.2">
      <c r="A118" s="63" t="s">
        <v>212</v>
      </c>
      <c r="B118" s="107" t="s">
        <v>206</v>
      </c>
      <c r="C118" s="187">
        <f>SUMPRODUCT(-('Diário 7º PA'!$E$4:$E$5383='Analítico Cx.'!$B118),-('Diário 7º PA'!$O$4:$O$5383=C$1),('Diário 7º PA'!$F$4:$F$5383))+SUMPRODUCT(-('Diário 8º PA'!$E$4:$E$5041='Analítico Cx.'!$B118),-('Diário 8º PA'!$O$4:$O$5041=C$1),('Diário 8º PA'!$F$4:$F$5041))+SUMPRODUCT(-('Diário 9º PA'!$E$4:$E$5236='Analítico Cx.'!$B118),-('Diário 9º PA'!$O$4:$O$5236=C$1),('Diário 9º PA'!$F$4:$F$5236))+SUMPRODUCT(-('Diário 10º PA'!$E$4:$E$5221='Analítico Cx.'!$B118),-('Diário 10º PA'!$N$4:$N$5221=C$1),('Diário 10º PA'!$F$4:$F$5221))</f>
        <v>4316.74</v>
      </c>
      <c r="D118" s="187">
        <f>SUMPRODUCT(-('Diário 7º PA'!$E$4:$E$5383='Analítico Cx.'!$B118),-('Diário 7º PA'!$O$4:$O$5383=D$1),('Diário 7º PA'!$F$4:$F$5383))+SUMPRODUCT(-('Diário 8º PA'!$E$4:$E$5041='Analítico Cx.'!$B118),-('Diário 8º PA'!$O$4:$O$5041=D$1),('Diário 8º PA'!$F$4:$F$5041))+SUMPRODUCT(-('Diário 9º PA'!$E$4:$E$5236='Analítico Cx.'!$B118),-('Diário 9º PA'!$O$4:$O$5236=D$1),('Diário 9º PA'!$F$4:$F$5236))+SUMPRODUCT(-('Diário 10º PA'!$E$4:$E$5221='Analítico Cx.'!$B118),-('Diário 10º PA'!$N$4:$N$5221=D$1),('Diário 10º PA'!$F$4:$F$5221))</f>
        <v>4114.5</v>
      </c>
      <c r="E118" s="187">
        <f>SUMPRODUCT(-('Diário 7º PA'!$E$4:$E$5383='Analítico Cx.'!$B118),-('Diário 7º PA'!$O$4:$O$5383=E$1),('Diário 7º PA'!$F$4:$F$5383))+SUMPRODUCT(-('Diário 8º PA'!$E$4:$E$5041='Analítico Cx.'!$B118),-('Diário 8º PA'!$O$4:$O$5041=E$1),('Diário 8º PA'!$F$4:$F$5041))+SUMPRODUCT(-('Diário 9º PA'!$E$4:$E$5236='Analítico Cx.'!$B118),-('Diário 9º PA'!$O$4:$O$5236=E$1),('Diário 9º PA'!$F$4:$F$5236))+SUMPRODUCT(-('Diário 10º PA'!$E$4:$E$5221='Analítico Cx.'!$B118),-('Diário 10º PA'!$N$4:$N$5221=E$1),('Diário 10º PA'!$F$4:$F$5221))</f>
        <v>4431</v>
      </c>
      <c r="F118" s="187">
        <f>SUMPRODUCT(-('Diário 7º PA'!$E$4:$E$5383='Analítico Cx.'!$B118),-('Diário 7º PA'!$O$4:$O$5383=F$1),('Diário 7º PA'!$F$4:$F$5383))+SUMPRODUCT(-('Diário 8º PA'!$E$4:$E$5041='Analítico Cx.'!$B118),-('Diário 8º PA'!$O$4:$O$5041=F$1),('Diário 8º PA'!$F$4:$F$5041))+SUMPRODUCT(-('Diário 9º PA'!$E$4:$E$5236='Analítico Cx.'!$B118),-('Diário 9º PA'!$O$4:$O$5236=F$1),('Diário 9º PA'!$F$4:$F$5236))+SUMPRODUCT(-('Diário 10º PA'!$E$4:$E$5221='Analítico Cx.'!$B118),-('Diário 10º PA'!$N$4:$N$5221=F$1),('Diário 10º PA'!$F$4:$F$5221))</f>
        <v>5481</v>
      </c>
      <c r="G118" s="187">
        <f>SUMPRODUCT(-('Diário 7º PA'!$E$4:$E$5383='Analítico Cx.'!$B118),-('Diário 7º PA'!$O$4:$O$5383=G$1),('Diário 7º PA'!$F$4:$F$5383))+SUMPRODUCT(-('Diário 8º PA'!$E$4:$E$5041='Analítico Cx.'!$B118),-('Diário 8º PA'!$O$4:$O$5041=G$1),('Diário 8º PA'!$F$4:$F$5041))+SUMPRODUCT(-('Diário 9º PA'!$E$4:$E$5236='Analítico Cx.'!$B118),-('Diário 9º PA'!$O$4:$O$5236=G$1),('Diário 9º PA'!$F$4:$F$5236))+SUMPRODUCT(-('Diário 10º PA'!$E$4:$E$5221='Analítico Cx.'!$B118),-('Diário 10º PA'!$N$4:$N$5221=G$1),('Diário 10º PA'!$F$4:$F$5221))</f>
        <v>4144</v>
      </c>
      <c r="H118" s="187">
        <f>SUMPRODUCT(-('Diário 7º PA'!$E$4:$E$5383='Analítico Cx.'!$B118),-('Diário 7º PA'!$O$4:$O$5383=H$1),('Diário 7º PA'!$F$4:$F$5383))+SUMPRODUCT(-('Diário 8º PA'!$E$4:$E$5041='Analítico Cx.'!$B118),-('Diário 8º PA'!$O$4:$O$5041=H$1),('Diário 8º PA'!$F$4:$F$5041))+SUMPRODUCT(-('Diário 9º PA'!$E$4:$E$5236='Analítico Cx.'!$B118),-('Diário 9º PA'!$O$4:$O$5236=H$1),('Diário 9º PA'!$F$4:$F$5236))+SUMPRODUCT(-('Diário 10º PA'!$E$4:$E$5221='Analítico Cx.'!$B118),-('Diário 10º PA'!$N$4:$N$5221=H$1),('Diário 10º PA'!$F$4:$F$5221))</f>
        <v>5190</v>
      </c>
      <c r="I118" s="187">
        <f>SUMPRODUCT(-('Diário 7º PA'!$E$4:$E$5383='Analítico Cx.'!$B118),-('Diário 7º PA'!$O$4:$O$5383=I$1),('Diário 7º PA'!$F$4:$F$5383))+SUMPRODUCT(-('Diário 8º PA'!$E$4:$E$5041='Analítico Cx.'!$B118),-('Diário 8º PA'!$O$4:$O$5041=I$1),('Diário 8º PA'!$F$4:$F$5041))+SUMPRODUCT(-('Diário 9º PA'!$E$4:$E$5236='Analítico Cx.'!$B118),-('Diário 9º PA'!$O$4:$O$5236=I$1),('Diário 9º PA'!$F$4:$F$5236))+SUMPRODUCT(-('Diário 10º PA'!$E$4:$E$5221='Analítico Cx.'!$B118),-('Diário 10º PA'!$N$4:$N$5221=I$1),('Diário 10º PA'!$F$4:$F$5221))</f>
        <v>4440</v>
      </c>
      <c r="J118" s="187">
        <f>SUMPRODUCT(-('Diário 7º PA'!$E$4:$E$5383='Analítico Cx.'!$B118),-('Diário 7º PA'!$O$4:$O$5383=J$1),('Diário 7º PA'!$F$4:$F$5383))+SUMPRODUCT(-('Diário 8º PA'!$E$4:$E$5041='Analítico Cx.'!$B118),-('Diário 8º PA'!$O$4:$O$5041=J$1),('Diário 8º PA'!$F$4:$F$5041))+SUMPRODUCT(-('Diário 9º PA'!$E$4:$E$5236='Analítico Cx.'!$B118),-('Diário 9º PA'!$O$4:$O$5236=J$1),('Diário 9º PA'!$F$4:$F$5236))+SUMPRODUCT(-('Diário 10º PA'!$E$4:$E$5221='Analítico Cx.'!$B118),-('Diário 10º PA'!$N$4:$N$5221=J$1),('Diário 10º PA'!$F$4:$F$5221))</f>
        <v>54927.82</v>
      </c>
      <c r="K118" s="187">
        <f>SUMPRODUCT(-('Diário 7º PA'!$E$4:$E$5383='Analítico Cx.'!$B118),-('Diário 7º PA'!$O$4:$O$5383=K$1),('Diário 7º PA'!$F$4:$F$5383))+SUMPRODUCT(-('Diário 8º PA'!$E$4:$E$5041='Analítico Cx.'!$B118),-('Diário 8º PA'!$O$4:$O$5041=K$1),('Diário 8º PA'!$F$4:$F$5041))+SUMPRODUCT(-('Diário 9º PA'!$E$4:$E$5236='Analítico Cx.'!$B118),-('Diário 9º PA'!$O$4:$O$5236=K$1),('Diário 9º PA'!$F$4:$F$5236))+SUMPRODUCT(-('Diário 10º PA'!$E$4:$E$5221='Analítico Cx.'!$B118),-('Diário 10º PA'!$N$4:$N$5221=K$1),('Diário 10º PA'!$F$4:$F$5221))</f>
        <v>8399.06</v>
      </c>
      <c r="L118" s="187">
        <f>SUMPRODUCT(-('Diário 7º PA'!$E$4:$E$5383='Analítico Cx.'!$B118),-('Diário 7º PA'!$O$4:$O$5383=L$1),('Diário 7º PA'!$F$4:$F$5383))+SUMPRODUCT(-('Diário 8º PA'!$E$4:$E$5041='Analítico Cx.'!$B118),-('Diário 8º PA'!$O$4:$O$5041=L$1),('Diário 8º PA'!$F$4:$F$5041))+SUMPRODUCT(-('Diário 9º PA'!$E$4:$E$5236='Analítico Cx.'!$B118),-('Diário 9º PA'!$O$4:$O$5236=L$1),('Diário 9º PA'!$F$4:$F$5236))+SUMPRODUCT(-('Diário 10º PA'!$E$4:$E$5221='Analítico Cx.'!$B118),-('Diário 10º PA'!$N$4:$N$5221=L$1),('Diário 10º PA'!$F$4:$F$5221))</f>
        <v>4440</v>
      </c>
      <c r="M118" s="187">
        <f>SUMPRODUCT(-('Diário 7º PA'!$E$4:$E$5383='Analítico Cx.'!$B118),-('Diário 7º PA'!$O$4:$O$5383=M$1),('Diário 7º PA'!$F$4:$F$5383))+SUMPRODUCT(-('Diário 8º PA'!$E$4:$E$5041='Analítico Cx.'!$B118),-('Diário 8º PA'!$O$4:$O$5041=M$1),('Diário 8º PA'!$F$4:$F$5041))+SUMPRODUCT(-('Diário 9º PA'!$E$4:$E$5236='Analítico Cx.'!$B118),-('Diário 9º PA'!$O$4:$O$5236=M$1),('Diário 9º PA'!$F$4:$F$5236))+SUMPRODUCT(-('Diário 10º PA'!$E$4:$E$5221='Analítico Cx.'!$B118),-('Diário 10º PA'!$N$4:$N$5221=M$1),('Diário 10º PA'!$F$4:$F$5221))</f>
        <v>4440</v>
      </c>
      <c r="N118" s="187">
        <f>SUMPRODUCT(-('Diário 7º PA'!$E$4:$E$5383='Analítico Cx.'!$B118),-('Diário 7º PA'!$O$4:$O$5383=N$1),('Diário 7º PA'!$F$4:$F$5383))+SUMPRODUCT(-('Diário 8º PA'!$E$4:$E$5041='Analítico Cx.'!$B118),-('Diário 8º PA'!$O$4:$O$5041=N$1),('Diário 8º PA'!$F$4:$F$5041))+SUMPRODUCT(-('Diário 9º PA'!$E$4:$E$5236='Analítico Cx.'!$B118),-('Diário 9º PA'!$O$4:$O$5236=N$1),('Diário 9º PA'!$F$4:$F$5236))+SUMPRODUCT(-('Diário 10º PA'!$E$4:$E$5221='Analítico Cx.'!$B118),-('Diário 10º PA'!$N$4:$N$5221=N$1),('Diário 10º PA'!$F$4:$F$5221))</f>
        <v>5340.9000000000015</v>
      </c>
      <c r="O118" s="188">
        <f t="shared" si="17"/>
        <v>109665.01999999999</v>
      </c>
      <c r="P118" s="172">
        <f t="shared" si="18"/>
        <v>1.4676761968892352E-3</v>
      </c>
    </row>
    <row r="119" spans="1:16" ht="23.25" customHeight="1" x14ac:dyDescent="0.2">
      <c r="A119" s="63" t="s">
        <v>213</v>
      </c>
      <c r="B119" s="107" t="s">
        <v>208</v>
      </c>
      <c r="C119" s="187">
        <f>SUMPRODUCT(-('Diário 7º PA'!$E$4:$E$5383='Analítico Cx.'!$B119),-('Diário 7º PA'!$O$4:$O$5383=C$1),('Diário 7º PA'!$F$4:$F$5383))+SUMPRODUCT(-('Diário 8º PA'!$E$4:$E$5041='Analítico Cx.'!$B119),-('Diário 8º PA'!$O$4:$O$5041=C$1),('Diário 8º PA'!$F$4:$F$5041))+SUMPRODUCT(-('Diário 9º PA'!$E$4:$E$5236='Analítico Cx.'!$B119),-('Diário 9º PA'!$O$4:$O$5236=C$1),('Diário 9º PA'!$F$4:$F$5236))+SUMPRODUCT(-('Diário 10º PA'!$E$4:$E$5221='Analítico Cx.'!$B119),-('Diário 10º PA'!$N$4:$N$5221=C$1),('Diário 10º PA'!$F$4:$F$5221))</f>
        <v>4859.6400000000012</v>
      </c>
      <c r="D119" s="187">
        <f>SUMPRODUCT(-('Diário 7º PA'!$E$4:$E$5383='Analítico Cx.'!$B119),-('Diário 7º PA'!$O$4:$O$5383=D$1),('Diário 7º PA'!$F$4:$F$5383))+SUMPRODUCT(-('Diário 8º PA'!$E$4:$E$5041='Analítico Cx.'!$B119),-('Diário 8º PA'!$O$4:$O$5041=D$1),('Diário 8º PA'!$F$4:$F$5041))+SUMPRODUCT(-('Diário 9º PA'!$E$4:$E$5236='Analítico Cx.'!$B119),-('Diário 9º PA'!$O$4:$O$5236=D$1),('Diário 9º PA'!$F$4:$F$5236))+SUMPRODUCT(-('Diário 10º PA'!$E$4:$E$5221='Analítico Cx.'!$B119),-('Diário 10º PA'!$N$4:$N$5221=D$1),('Diário 10º PA'!$F$4:$F$5221))</f>
        <v>8363.92</v>
      </c>
      <c r="E119" s="187">
        <f>SUMPRODUCT(-('Diário 7º PA'!$E$4:$E$5383='Analítico Cx.'!$B119),-('Diário 7º PA'!$O$4:$O$5383=E$1),('Diário 7º PA'!$F$4:$F$5383))+SUMPRODUCT(-('Diário 8º PA'!$E$4:$E$5041='Analítico Cx.'!$B119),-('Diário 8º PA'!$O$4:$O$5041=E$1),('Diário 8º PA'!$F$4:$F$5041))+SUMPRODUCT(-('Diário 9º PA'!$E$4:$E$5236='Analítico Cx.'!$B119),-('Diário 9º PA'!$O$4:$O$5236=E$1),('Diário 9º PA'!$F$4:$F$5236))+SUMPRODUCT(-('Diário 10º PA'!$E$4:$E$5221='Analítico Cx.'!$B119),-('Diário 10º PA'!$N$4:$N$5221=E$1),('Diário 10º PA'!$F$4:$F$5221))</f>
        <v>19518.580000000002</v>
      </c>
      <c r="F119" s="187">
        <f>SUMPRODUCT(-('Diário 7º PA'!$E$4:$E$5383='Analítico Cx.'!$B119),-('Diário 7º PA'!$O$4:$O$5383=F$1),('Diário 7º PA'!$F$4:$F$5383))+SUMPRODUCT(-('Diário 8º PA'!$E$4:$E$5041='Analítico Cx.'!$B119),-('Diário 8º PA'!$O$4:$O$5041=F$1),('Diário 8º PA'!$F$4:$F$5041))+SUMPRODUCT(-('Diário 9º PA'!$E$4:$E$5236='Analítico Cx.'!$B119),-('Diário 9º PA'!$O$4:$O$5236=F$1),('Diário 9º PA'!$F$4:$F$5236))+SUMPRODUCT(-('Diário 10º PA'!$E$4:$E$5221='Analítico Cx.'!$B119),-('Diário 10º PA'!$N$4:$N$5221=F$1),('Diário 10º PA'!$F$4:$F$5221))</f>
        <v>3620.04</v>
      </c>
      <c r="G119" s="187">
        <f>SUMPRODUCT(-('Diário 7º PA'!$E$4:$E$5383='Analítico Cx.'!$B119),-('Diário 7º PA'!$O$4:$O$5383=G$1),('Diário 7º PA'!$F$4:$F$5383))+SUMPRODUCT(-('Diário 8º PA'!$E$4:$E$5041='Analítico Cx.'!$B119),-('Diário 8º PA'!$O$4:$O$5041=G$1),('Diário 8º PA'!$F$4:$F$5041))+SUMPRODUCT(-('Diário 9º PA'!$E$4:$E$5236='Analítico Cx.'!$B119),-('Diário 9º PA'!$O$4:$O$5236=G$1),('Diário 9º PA'!$F$4:$F$5236))+SUMPRODUCT(-('Diário 10º PA'!$E$4:$E$5221='Analítico Cx.'!$B119),-('Diário 10º PA'!$N$4:$N$5221=G$1),('Diário 10º PA'!$F$4:$F$5221))</f>
        <v>13459.969999999998</v>
      </c>
      <c r="H119" s="187">
        <f>SUMPRODUCT(-('Diário 7º PA'!$E$4:$E$5383='Analítico Cx.'!$B119),-('Diário 7º PA'!$O$4:$O$5383=H$1),('Diário 7º PA'!$F$4:$F$5383))+SUMPRODUCT(-('Diário 8º PA'!$E$4:$E$5041='Analítico Cx.'!$B119),-('Diário 8º PA'!$O$4:$O$5041=H$1),('Diário 8º PA'!$F$4:$F$5041))+SUMPRODUCT(-('Diário 9º PA'!$E$4:$E$5236='Analítico Cx.'!$B119),-('Diário 9º PA'!$O$4:$O$5236=H$1),('Diário 9º PA'!$F$4:$F$5236))+SUMPRODUCT(-('Diário 10º PA'!$E$4:$E$5221='Analítico Cx.'!$B119),-('Diário 10º PA'!$N$4:$N$5221=H$1),('Diário 10º PA'!$F$4:$F$5221))</f>
        <v>11487.49</v>
      </c>
      <c r="I119" s="187">
        <f>SUMPRODUCT(-('Diário 7º PA'!$E$4:$E$5383='Analítico Cx.'!$B119),-('Diário 7º PA'!$O$4:$O$5383=I$1),('Diário 7º PA'!$F$4:$F$5383))+SUMPRODUCT(-('Diário 8º PA'!$E$4:$E$5041='Analítico Cx.'!$B119),-('Diário 8º PA'!$O$4:$O$5041=I$1),('Diário 8º PA'!$F$4:$F$5041))+SUMPRODUCT(-('Diário 9º PA'!$E$4:$E$5236='Analítico Cx.'!$B119),-('Diário 9º PA'!$O$4:$O$5236=I$1),('Diário 9º PA'!$F$4:$F$5236))+SUMPRODUCT(-('Diário 10º PA'!$E$4:$E$5221='Analítico Cx.'!$B119),-('Diário 10º PA'!$N$4:$N$5221=I$1),('Diário 10º PA'!$F$4:$F$5221))</f>
        <v>14604.189999999999</v>
      </c>
      <c r="J119" s="187">
        <f>SUMPRODUCT(-('Diário 7º PA'!$E$4:$E$5383='Analítico Cx.'!$B119),-('Diário 7º PA'!$O$4:$O$5383=J$1),('Diário 7º PA'!$F$4:$F$5383))+SUMPRODUCT(-('Diário 8º PA'!$E$4:$E$5041='Analítico Cx.'!$B119),-('Diário 8º PA'!$O$4:$O$5041=J$1),('Diário 8º PA'!$F$4:$F$5041))+SUMPRODUCT(-('Diário 9º PA'!$E$4:$E$5236='Analítico Cx.'!$B119),-('Diário 9º PA'!$O$4:$O$5236=J$1),('Diário 9º PA'!$F$4:$F$5236))+SUMPRODUCT(-('Diário 10º PA'!$E$4:$E$5221='Analítico Cx.'!$B119),-('Diário 10º PA'!$N$4:$N$5221=J$1),('Diário 10º PA'!$F$4:$F$5221))</f>
        <v>13673.41</v>
      </c>
      <c r="K119" s="187">
        <f>SUMPRODUCT(-('Diário 7º PA'!$E$4:$E$5383='Analítico Cx.'!$B119),-('Diário 7º PA'!$O$4:$O$5383=K$1),('Diário 7º PA'!$F$4:$F$5383))+SUMPRODUCT(-('Diário 8º PA'!$E$4:$E$5041='Analítico Cx.'!$B119),-('Diário 8º PA'!$O$4:$O$5041=K$1),('Diário 8º PA'!$F$4:$F$5041))+SUMPRODUCT(-('Diário 9º PA'!$E$4:$E$5236='Analítico Cx.'!$B119),-('Diário 9º PA'!$O$4:$O$5236=K$1),('Diário 9º PA'!$F$4:$F$5236))+SUMPRODUCT(-('Diário 10º PA'!$E$4:$E$5221='Analítico Cx.'!$B119),-('Diário 10º PA'!$N$4:$N$5221=K$1),('Diário 10º PA'!$F$4:$F$5221))</f>
        <v>15029.28</v>
      </c>
      <c r="L119" s="187">
        <f>SUMPRODUCT(-('Diário 7º PA'!$E$4:$E$5383='Analítico Cx.'!$B119),-('Diário 7º PA'!$O$4:$O$5383=L$1),('Diário 7º PA'!$F$4:$F$5383))+SUMPRODUCT(-('Diário 8º PA'!$E$4:$E$5041='Analítico Cx.'!$B119),-('Diário 8º PA'!$O$4:$O$5041=L$1),('Diário 8º PA'!$F$4:$F$5041))+SUMPRODUCT(-('Diário 9º PA'!$E$4:$E$5236='Analítico Cx.'!$B119),-('Diário 9º PA'!$O$4:$O$5236=L$1),('Diário 9º PA'!$F$4:$F$5236))+SUMPRODUCT(-('Diário 10º PA'!$E$4:$E$5221='Analítico Cx.'!$B119),-('Diário 10º PA'!$N$4:$N$5221=L$1),('Diário 10º PA'!$F$4:$F$5221))</f>
        <v>14297.990000000002</v>
      </c>
      <c r="M119" s="187">
        <f>SUMPRODUCT(-('Diário 7º PA'!$E$4:$E$5383='Analítico Cx.'!$B119),-('Diário 7º PA'!$O$4:$O$5383=M$1),('Diário 7º PA'!$F$4:$F$5383))+SUMPRODUCT(-('Diário 8º PA'!$E$4:$E$5041='Analítico Cx.'!$B119),-('Diário 8º PA'!$O$4:$O$5041=M$1),('Diário 8º PA'!$F$4:$F$5041))+SUMPRODUCT(-('Diário 9º PA'!$E$4:$E$5236='Analítico Cx.'!$B119),-('Diário 9º PA'!$O$4:$O$5236=M$1),('Diário 9º PA'!$F$4:$F$5236))+SUMPRODUCT(-('Diário 10º PA'!$E$4:$E$5221='Analítico Cx.'!$B119),-('Diário 10º PA'!$N$4:$N$5221=M$1),('Diário 10º PA'!$F$4:$F$5221))</f>
        <v>20314.59</v>
      </c>
      <c r="N119" s="187">
        <f>SUMPRODUCT(-('Diário 7º PA'!$E$4:$E$5383='Analítico Cx.'!$B119),-('Diário 7º PA'!$O$4:$O$5383=N$1),('Diário 7º PA'!$F$4:$F$5383))+SUMPRODUCT(-('Diário 8º PA'!$E$4:$E$5041='Analítico Cx.'!$B119),-('Diário 8º PA'!$O$4:$O$5041=N$1),('Diário 8º PA'!$F$4:$F$5041))+SUMPRODUCT(-('Diário 9º PA'!$E$4:$E$5236='Analítico Cx.'!$B119),-('Diário 9º PA'!$O$4:$O$5236=N$1),('Diário 9º PA'!$F$4:$F$5236))+SUMPRODUCT(-('Diário 10º PA'!$E$4:$E$5221='Analítico Cx.'!$B119),-('Diário 10º PA'!$N$4:$N$5221=N$1),('Diário 10º PA'!$F$4:$F$5221))</f>
        <v>13085.9</v>
      </c>
      <c r="O119" s="188">
        <f t="shared" si="17"/>
        <v>152315</v>
      </c>
      <c r="P119" s="172">
        <f t="shared" si="18"/>
        <v>2.0384722487551991E-3</v>
      </c>
    </row>
    <row r="120" spans="1:16" ht="23.25" customHeight="1" x14ac:dyDescent="0.2">
      <c r="A120" s="63" t="s">
        <v>214</v>
      </c>
      <c r="B120" s="107" t="s">
        <v>321</v>
      </c>
      <c r="C120" s="187">
        <f>SUMPRODUCT(-('Diário 7º PA'!$E$4:$E$5383='Analítico Cx.'!$B120),-('Diário 7º PA'!$O$4:$O$5383=C$1),('Diário 7º PA'!$F$4:$F$5383))+SUMPRODUCT(-('Diário 8º PA'!$E$4:$E$5041='Analítico Cx.'!$B120),-('Diário 8º PA'!$O$4:$O$5041=C$1),('Diário 8º PA'!$F$4:$F$5041))+SUMPRODUCT(-('Diário 9º PA'!$E$4:$E$5236='Analítico Cx.'!$B120),-('Diário 9º PA'!$O$4:$O$5236=C$1),('Diário 9º PA'!$F$4:$F$5236))+SUMPRODUCT(-('Diário 10º PA'!$E$4:$E$5221='Analítico Cx.'!$B120),-('Diário 10º PA'!$N$4:$N$5221=C$1),('Diário 10º PA'!$F$4:$F$5221))</f>
        <v>0</v>
      </c>
      <c r="D120" s="187">
        <f>SUMPRODUCT(-('Diário 7º PA'!$E$4:$E$5383='Analítico Cx.'!$B120),-('Diário 7º PA'!$O$4:$O$5383=D$1),('Diário 7º PA'!$F$4:$F$5383))+SUMPRODUCT(-('Diário 8º PA'!$E$4:$E$5041='Analítico Cx.'!$B120),-('Diário 8º PA'!$O$4:$O$5041=D$1),('Diário 8º PA'!$F$4:$F$5041))+SUMPRODUCT(-('Diário 9º PA'!$E$4:$E$5236='Analítico Cx.'!$B120),-('Diário 9º PA'!$O$4:$O$5236=D$1),('Diário 9º PA'!$F$4:$F$5236))+SUMPRODUCT(-('Diário 10º PA'!$E$4:$E$5221='Analítico Cx.'!$B120),-('Diário 10º PA'!$N$4:$N$5221=D$1),('Diário 10º PA'!$F$4:$F$5221))</f>
        <v>0</v>
      </c>
      <c r="E120" s="187">
        <f>SUMPRODUCT(-('Diário 7º PA'!$E$4:$E$5383='Analítico Cx.'!$B120),-('Diário 7º PA'!$O$4:$O$5383=E$1),('Diário 7º PA'!$F$4:$F$5383))+SUMPRODUCT(-('Diário 8º PA'!$E$4:$E$5041='Analítico Cx.'!$B120),-('Diário 8º PA'!$O$4:$O$5041=E$1),('Diário 8º PA'!$F$4:$F$5041))+SUMPRODUCT(-('Diário 9º PA'!$E$4:$E$5236='Analítico Cx.'!$B120),-('Diário 9º PA'!$O$4:$O$5236=E$1),('Diário 9º PA'!$F$4:$F$5236))+SUMPRODUCT(-('Diário 10º PA'!$E$4:$E$5221='Analítico Cx.'!$B120),-('Diário 10º PA'!$N$4:$N$5221=E$1),('Diário 10º PA'!$F$4:$F$5221))</f>
        <v>6198.4</v>
      </c>
      <c r="F120" s="187">
        <f>SUMPRODUCT(-('Diário 7º PA'!$E$4:$E$5383='Analítico Cx.'!$B120),-('Diário 7º PA'!$O$4:$O$5383=F$1),('Diário 7º PA'!$F$4:$F$5383))+SUMPRODUCT(-('Diário 8º PA'!$E$4:$E$5041='Analítico Cx.'!$B120),-('Diário 8º PA'!$O$4:$O$5041=F$1),('Diário 8º PA'!$F$4:$F$5041))+SUMPRODUCT(-('Diário 9º PA'!$E$4:$E$5236='Analítico Cx.'!$B120),-('Diário 9º PA'!$O$4:$O$5236=F$1),('Diário 9º PA'!$F$4:$F$5236))+SUMPRODUCT(-('Diário 10º PA'!$E$4:$E$5221='Analítico Cx.'!$B120),-('Diário 10º PA'!$N$4:$N$5221=F$1),('Diário 10º PA'!$F$4:$F$5221))</f>
        <v>0</v>
      </c>
      <c r="G120" s="187">
        <f>SUMPRODUCT(-('Diário 7º PA'!$E$4:$E$5383='Analítico Cx.'!$B120),-('Diário 7º PA'!$O$4:$O$5383=G$1),('Diário 7º PA'!$F$4:$F$5383))+SUMPRODUCT(-('Diário 8º PA'!$E$4:$E$5041='Analítico Cx.'!$B120),-('Diário 8º PA'!$O$4:$O$5041=G$1),('Diário 8º PA'!$F$4:$F$5041))+SUMPRODUCT(-('Diário 9º PA'!$E$4:$E$5236='Analítico Cx.'!$B120),-('Diário 9º PA'!$O$4:$O$5236=G$1),('Diário 9º PA'!$F$4:$F$5236))+SUMPRODUCT(-('Diário 10º PA'!$E$4:$E$5221='Analítico Cx.'!$B120),-('Diário 10º PA'!$N$4:$N$5221=G$1),('Diário 10º PA'!$F$4:$F$5221))</f>
        <v>0</v>
      </c>
      <c r="H120" s="187">
        <f>SUMPRODUCT(-('Diário 7º PA'!$E$4:$E$5383='Analítico Cx.'!$B120),-('Diário 7º PA'!$O$4:$O$5383=H$1),('Diário 7º PA'!$F$4:$F$5383))+SUMPRODUCT(-('Diário 8º PA'!$E$4:$E$5041='Analítico Cx.'!$B120),-('Diário 8º PA'!$O$4:$O$5041=H$1),('Diário 8º PA'!$F$4:$F$5041))+SUMPRODUCT(-('Diário 9º PA'!$E$4:$E$5236='Analítico Cx.'!$B120),-('Diário 9º PA'!$O$4:$O$5236=H$1),('Diário 9º PA'!$F$4:$F$5236))+SUMPRODUCT(-('Diário 10º PA'!$E$4:$E$5221='Analítico Cx.'!$B120),-('Diário 10º PA'!$N$4:$N$5221=H$1),('Diário 10º PA'!$F$4:$F$5221))</f>
        <v>0</v>
      </c>
      <c r="I120" s="187">
        <f>SUMPRODUCT(-('Diário 7º PA'!$E$4:$E$5383='Analítico Cx.'!$B120),-('Diário 7º PA'!$O$4:$O$5383=I$1),('Diário 7º PA'!$F$4:$F$5383))+SUMPRODUCT(-('Diário 8º PA'!$E$4:$E$5041='Analítico Cx.'!$B120),-('Diário 8º PA'!$O$4:$O$5041=I$1),('Diário 8º PA'!$F$4:$F$5041))+SUMPRODUCT(-('Diário 9º PA'!$E$4:$E$5236='Analítico Cx.'!$B120),-('Diário 9º PA'!$O$4:$O$5236=I$1),('Diário 9º PA'!$F$4:$F$5236))+SUMPRODUCT(-('Diário 10º PA'!$E$4:$E$5221='Analítico Cx.'!$B120),-('Diário 10º PA'!$N$4:$N$5221=I$1),('Diário 10º PA'!$F$4:$F$5221))</f>
        <v>0</v>
      </c>
      <c r="J120" s="187">
        <f>SUMPRODUCT(-('Diário 7º PA'!$E$4:$E$5383='Analítico Cx.'!$B120),-('Diário 7º PA'!$O$4:$O$5383=J$1),('Diário 7º PA'!$F$4:$F$5383))+SUMPRODUCT(-('Diário 8º PA'!$E$4:$E$5041='Analítico Cx.'!$B120),-('Diário 8º PA'!$O$4:$O$5041=J$1),('Diário 8º PA'!$F$4:$F$5041))+SUMPRODUCT(-('Diário 9º PA'!$E$4:$E$5236='Analítico Cx.'!$B120),-('Diário 9º PA'!$O$4:$O$5236=J$1),('Diário 9º PA'!$F$4:$F$5236))+SUMPRODUCT(-('Diário 10º PA'!$E$4:$E$5221='Analítico Cx.'!$B120),-('Diário 10º PA'!$N$4:$N$5221=J$1),('Diário 10º PA'!$F$4:$F$5221))</f>
        <v>0</v>
      </c>
      <c r="K120" s="187">
        <f>SUMPRODUCT(-('Diário 7º PA'!$E$4:$E$5383='Analítico Cx.'!$B120),-('Diário 7º PA'!$O$4:$O$5383=K$1),('Diário 7º PA'!$F$4:$F$5383))+SUMPRODUCT(-('Diário 8º PA'!$E$4:$E$5041='Analítico Cx.'!$B120),-('Diário 8º PA'!$O$4:$O$5041=K$1),('Diário 8º PA'!$F$4:$F$5041))+SUMPRODUCT(-('Diário 9º PA'!$E$4:$E$5236='Analítico Cx.'!$B120),-('Diário 9º PA'!$O$4:$O$5236=K$1),('Diário 9º PA'!$F$4:$F$5236))+SUMPRODUCT(-('Diário 10º PA'!$E$4:$E$5221='Analítico Cx.'!$B120),-('Diário 10º PA'!$N$4:$N$5221=K$1),('Diário 10º PA'!$F$4:$F$5221))</f>
        <v>0</v>
      </c>
      <c r="L120" s="187">
        <f>SUMPRODUCT(-('Diário 7º PA'!$E$4:$E$5383='Analítico Cx.'!$B120),-('Diário 7º PA'!$O$4:$O$5383=L$1),('Diário 7º PA'!$F$4:$F$5383))+SUMPRODUCT(-('Diário 8º PA'!$E$4:$E$5041='Analítico Cx.'!$B120),-('Diário 8º PA'!$O$4:$O$5041=L$1),('Diário 8º PA'!$F$4:$F$5041))+SUMPRODUCT(-('Diário 9º PA'!$E$4:$E$5236='Analítico Cx.'!$B120),-('Diário 9º PA'!$O$4:$O$5236=L$1),('Diário 9º PA'!$F$4:$F$5236))+SUMPRODUCT(-('Diário 10º PA'!$E$4:$E$5221='Analítico Cx.'!$B120),-('Diário 10º PA'!$N$4:$N$5221=L$1),('Diário 10º PA'!$F$4:$F$5221))</f>
        <v>0</v>
      </c>
      <c r="M120" s="187">
        <f>SUMPRODUCT(-('Diário 7º PA'!$E$4:$E$5383='Analítico Cx.'!$B120),-('Diário 7º PA'!$O$4:$O$5383=M$1),('Diário 7º PA'!$F$4:$F$5383))+SUMPRODUCT(-('Diário 8º PA'!$E$4:$E$5041='Analítico Cx.'!$B120),-('Diário 8º PA'!$O$4:$O$5041=M$1),('Diário 8º PA'!$F$4:$F$5041))+SUMPRODUCT(-('Diário 9º PA'!$E$4:$E$5236='Analítico Cx.'!$B120),-('Diário 9º PA'!$O$4:$O$5236=M$1),('Diário 9º PA'!$F$4:$F$5236))+SUMPRODUCT(-('Diário 10º PA'!$E$4:$E$5221='Analítico Cx.'!$B120),-('Diário 10º PA'!$N$4:$N$5221=M$1),('Diário 10º PA'!$F$4:$F$5221))</f>
        <v>0</v>
      </c>
      <c r="N120" s="187">
        <f>SUMPRODUCT(-('Diário 7º PA'!$E$4:$E$5383='Analítico Cx.'!$B120),-('Diário 7º PA'!$O$4:$O$5383=N$1),('Diário 7º PA'!$F$4:$F$5383))+SUMPRODUCT(-('Diário 8º PA'!$E$4:$E$5041='Analítico Cx.'!$B120),-('Diário 8º PA'!$O$4:$O$5041=N$1),('Diário 8º PA'!$F$4:$F$5041))+SUMPRODUCT(-('Diário 9º PA'!$E$4:$E$5236='Analítico Cx.'!$B120),-('Diário 9º PA'!$O$4:$O$5236=N$1),('Diário 9º PA'!$F$4:$F$5236))+SUMPRODUCT(-('Diário 10º PA'!$E$4:$E$5221='Analítico Cx.'!$B120),-('Diário 10º PA'!$N$4:$N$5221=N$1),('Diário 10º PA'!$F$4:$F$5221))</f>
        <v>12666.71</v>
      </c>
      <c r="O120" s="188">
        <f t="shared" si="17"/>
        <v>18865.11</v>
      </c>
      <c r="P120" s="172">
        <f t="shared" si="18"/>
        <v>2.5247679614426809E-4</v>
      </c>
    </row>
    <row r="121" spans="1:16" ht="23.25" customHeight="1" x14ac:dyDescent="0.2">
      <c r="A121" s="63" t="s">
        <v>215</v>
      </c>
      <c r="B121" s="107" t="s">
        <v>211</v>
      </c>
      <c r="C121" s="187">
        <f>SUMPRODUCT(-('Diário 7º PA'!$E$4:$E$5383='Analítico Cx.'!$B121),-('Diário 7º PA'!$O$4:$O$5383=C$1),('Diário 7º PA'!$F$4:$F$5383))+SUMPRODUCT(-('Diário 8º PA'!$E$4:$E$5041='Analítico Cx.'!$B121),-('Diário 8º PA'!$O$4:$O$5041=C$1),('Diário 8º PA'!$F$4:$F$5041))+SUMPRODUCT(-('Diário 9º PA'!$E$4:$E$5236='Analítico Cx.'!$B121),-('Diário 9º PA'!$O$4:$O$5236=C$1),('Diário 9º PA'!$F$4:$F$5236))+SUMPRODUCT(-('Diário 10º PA'!$E$4:$E$5221='Analítico Cx.'!$B121),-('Diário 10º PA'!$N$4:$N$5221=C$1),('Diário 10º PA'!$F$4:$F$5221))</f>
        <v>27241.26</v>
      </c>
      <c r="D121" s="187">
        <f>SUMPRODUCT(-('Diário 7º PA'!$E$4:$E$5383='Analítico Cx.'!$B121),-('Diário 7º PA'!$O$4:$O$5383=D$1),('Diário 7º PA'!$F$4:$F$5383))+SUMPRODUCT(-('Diário 8º PA'!$E$4:$E$5041='Analítico Cx.'!$B121),-('Diário 8º PA'!$O$4:$O$5041=D$1),('Diário 8º PA'!$F$4:$F$5041))+SUMPRODUCT(-('Diário 9º PA'!$E$4:$E$5236='Analítico Cx.'!$B121),-('Diário 9º PA'!$O$4:$O$5236=D$1),('Diário 9º PA'!$F$4:$F$5236))+SUMPRODUCT(-('Diário 10º PA'!$E$4:$E$5221='Analítico Cx.'!$B121),-('Diário 10º PA'!$N$4:$N$5221=D$1),('Diário 10º PA'!$F$4:$F$5221))</f>
        <v>14970.300000000001</v>
      </c>
      <c r="E121" s="187">
        <f>SUMPRODUCT(-('Diário 7º PA'!$E$4:$E$5383='Analítico Cx.'!$B121),-('Diário 7º PA'!$O$4:$O$5383=E$1),('Diário 7º PA'!$F$4:$F$5383))+SUMPRODUCT(-('Diário 8º PA'!$E$4:$E$5041='Analítico Cx.'!$B121),-('Diário 8º PA'!$O$4:$O$5041=E$1),('Diário 8º PA'!$F$4:$F$5041))+SUMPRODUCT(-('Diário 9º PA'!$E$4:$E$5236='Analítico Cx.'!$B121),-('Diário 9º PA'!$O$4:$O$5236=E$1),('Diário 9º PA'!$F$4:$F$5236))+SUMPRODUCT(-('Diário 10º PA'!$E$4:$E$5221='Analítico Cx.'!$B121),-('Diário 10º PA'!$N$4:$N$5221=E$1),('Diário 10º PA'!$F$4:$F$5221))</f>
        <v>14707.680000000004</v>
      </c>
      <c r="F121" s="187">
        <f>SUMPRODUCT(-('Diário 7º PA'!$E$4:$E$5383='Analítico Cx.'!$B121),-('Diário 7º PA'!$O$4:$O$5383=F$1),('Diário 7º PA'!$F$4:$F$5383))+SUMPRODUCT(-('Diário 8º PA'!$E$4:$E$5041='Analítico Cx.'!$B121),-('Diário 8º PA'!$O$4:$O$5041=F$1),('Diário 8º PA'!$F$4:$F$5041))+SUMPRODUCT(-('Diário 9º PA'!$E$4:$E$5236='Analítico Cx.'!$B121),-('Diário 9º PA'!$O$4:$O$5236=F$1),('Diário 9º PA'!$F$4:$F$5236))+SUMPRODUCT(-('Diário 10º PA'!$E$4:$E$5221='Analítico Cx.'!$B121),-('Diário 10º PA'!$N$4:$N$5221=F$1),('Diário 10º PA'!$F$4:$F$5221))</f>
        <v>27122.92</v>
      </c>
      <c r="G121" s="187">
        <f>SUMPRODUCT(-('Diário 7º PA'!$E$4:$E$5383='Analítico Cx.'!$B121),-('Diário 7º PA'!$O$4:$O$5383=G$1),('Diário 7º PA'!$F$4:$F$5383))+SUMPRODUCT(-('Diário 8º PA'!$E$4:$E$5041='Analítico Cx.'!$B121),-('Diário 8º PA'!$O$4:$O$5041=G$1),('Diário 8º PA'!$F$4:$F$5041))+SUMPRODUCT(-('Diário 9º PA'!$E$4:$E$5236='Analítico Cx.'!$B121),-('Diário 9º PA'!$O$4:$O$5236=G$1),('Diário 9º PA'!$F$4:$F$5236))+SUMPRODUCT(-('Diário 10º PA'!$E$4:$E$5221='Analítico Cx.'!$B121),-('Diário 10º PA'!$N$4:$N$5221=G$1),('Diário 10º PA'!$F$4:$F$5221))</f>
        <v>23112.760000000002</v>
      </c>
      <c r="H121" s="187">
        <f>SUMPRODUCT(-('Diário 7º PA'!$E$4:$E$5383='Analítico Cx.'!$B121),-('Diário 7º PA'!$O$4:$O$5383=H$1),('Diário 7º PA'!$F$4:$F$5383))+SUMPRODUCT(-('Diário 8º PA'!$E$4:$E$5041='Analítico Cx.'!$B121),-('Diário 8º PA'!$O$4:$O$5041=H$1),('Diário 8º PA'!$F$4:$F$5041))+SUMPRODUCT(-('Diário 9º PA'!$E$4:$E$5236='Analítico Cx.'!$B121),-('Diário 9º PA'!$O$4:$O$5236=H$1),('Diário 9º PA'!$F$4:$F$5236))+SUMPRODUCT(-('Diário 10º PA'!$E$4:$E$5221='Analítico Cx.'!$B121),-('Diário 10º PA'!$N$4:$N$5221=H$1),('Diário 10º PA'!$F$4:$F$5221))</f>
        <v>40517.369999999952</v>
      </c>
      <c r="I121" s="187">
        <f>SUMPRODUCT(-('Diário 7º PA'!$E$4:$E$5383='Analítico Cx.'!$B121),-('Diário 7º PA'!$O$4:$O$5383=I$1),('Diário 7º PA'!$F$4:$F$5383))+SUMPRODUCT(-('Diário 8º PA'!$E$4:$E$5041='Analítico Cx.'!$B121),-('Diário 8º PA'!$O$4:$O$5041=I$1),('Diário 8º PA'!$F$4:$F$5041))+SUMPRODUCT(-('Diário 9º PA'!$E$4:$E$5236='Analítico Cx.'!$B121),-('Diário 9º PA'!$O$4:$O$5236=I$1),('Diário 9º PA'!$F$4:$F$5236))+SUMPRODUCT(-('Diário 10º PA'!$E$4:$E$5221='Analítico Cx.'!$B121),-('Diário 10º PA'!$N$4:$N$5221=I$1),('Diário 10º PA'!$F$4:$F$5221))</f>
        <v>30829.339999999997</v>
      </c>
      <c r="J121" s="187">
        <f>SUMPRODUCT(-('Diário 7º PA'!$E$4:$E$5383='Analítico Cx.'!$B121),-('Diário 7º PA'!$O$4:$O$5383=J$1),('Diário 7º PA'!$F$4:$F$5383))+SUMPRODUCT(-('Diário 8º PA'!$E$4:$E$5041='Analítico Cx.'!$B121),-('Diário 8º PA'!$O$4:$O$5041=J$1),('Diário 8º PA'!$F$4:$F$5041))+SUMPRODUCT(-('Diário 9º PA'!$E$4:$E$5236='Analítico Cx.'!$B121),-('Diário 9º PA'!$O$4:$O$5236=J$1),('Diário 9º PA'!$F$4:$F$5236))+SUMPRODUCT(-('Diário 10º PA'!$E$4:$E$5221='Analítico Cx.'!$B121),-('Diário 10º PA'!$N$4:$N$5221=J$1),('Diário 10º PA'!$F$4:$F$5221))</f>
        <v>39493.869999999995</v>
      </c>
      <c r="K121" s="187">
        <f>SUMPRODUCT(-('Diário 7º PA'!$E$4:$E$5383='Analítico Cx.'!$B121),-('Diário 7º PA'!$O$4:$O$5383=K$1),('Diário 7º PA'!$F$4:$F$5383))+SUMPRODUCT(-('Diário 8º PA'!$E$4:$E$5041='Analítico Cx.'!$B121),-('Diário 8º PA'!$O$4:$O$5041=K$1),('Diário 8º PA'!$F$4:$F$5041))+SUMPRODUCT(-('Diário 9º PA'!$E$4:$E$5236='Analítico Cx.'!$B121),-('Diário 9º PA'!$O$4:$O$5236=K$1),('Diário 9º PA'!$F$4:$F$5236))+SUMPRODUCT(-('Diário 10º PA'!$E$4:$E$5221='Analítico Cx.'!$B121),-('Diário 10º PA'!$N$4:$N$5221=K$1),('Diário 10º PA'!$F$4:$F$5221))</f>
        <v>25567.649999999998</v>
      </c>
      <c r="L121" s="187">
        <f>SUMPRODUCT(-('Diário 7º PA'!$E$4:$E$5383='Analítico Cx.'!$B121),-('Diário 7º PA'!$O$4:$O$5383=L$1),('Diário 7º PA'!$F$4:$F$5383))+SUMPRODUCT(-('Diário 8º PA'!$E$4:$E$5041='Analítico Cx.'!$B121),-('Diário 8º PA'!$O$4:$O$5041=L$1),('Diário 8º PA'!$F$4:$F$5041))+SUMPRODUCT(-('Diário 9º PA'!$E$4:$E$5236='Analítico Cx.'!$B121),-('Diário 9º PA'!$O$4:$O$5236=L$1),('Diário 9º PA'!$F$4:$F$5236))+SUMPRODUCT(-('Diário 10º PA'!$E$4:$E$5221='Analítico Cx.'!$B121),-('Diário 10º PA'!$N$4:$N$5221=L$1),('Diário 10º PA'!$F$4:$F$5221))</f>
        <v>25448.689999999995</v>
      </c>
      <c r="M121" s="187">
        <f>SUMPRODUCT(-('Diário 7º PA'!$E$4:$E$5383='Analítico Cx.'!$B121),-('Diário 7º PA'!$O$4:$O$5383=M$1),('Diário 7º PA'!$F$4:$F$5383))+SUMPRODUCT(-('Diário 8º PA'!$E$4:$E$5041='Analítico Cx.'!$B121),-('Diário 8º PA'!$O$4:$O$5041=M$1),('Diário 8º PA'!$F$4:$F$5041))+SUMPRODUCT(-('Diário 9º PA'!$E$4:$E$5236='Analítico Cx.'!$B121),-('Diário 9º PA'!$O$4:$O$5236=M$1),('Diário 9º PA'!$F$4:$F$5236))+SUMPRODUCT(-('Diário 10º PA'!$E$4:$E$5221='Analítico Cx.'!$B121),-('Diário 10º PA'!$N$4:$N$5221=M$1),('Diário 10º PA'!$F$4:$F$5221))</f>
        <v>46049.10000000002</v>
      </c>
      <c r="N121" s="187">
        <f>SUMPRODUCT(-('Diário 7º PA'!$E$4:$E$5383='Analítico Cx.'!$B121),-('Diário 7º PA'!$O$4:$O$5383=N$1),('Diário 7º PA'!$F$4:$F$5383))+SUMPRODUCT(-('Diário 8º PA'!$E$4:$E$5041='Analítico Cx.'!$B121),-('Diário 8º PA'!$O$4:$O$5041=N$1),('Diário 8º PA'!$F$4:$F$5041))+SUMPRODUCT(-('Diário 9º PA'!$E$4:$E$5236='Analítico Cx.'!$B121),-('Diário 9º PA'!$O$4:$O$5236=N$1),('Diário 9º PA'!$F$4:$F$5236))+SUMPRODUCT(-('Diário 10º PA'!$E$4:$E$5221='Analítico Cx.'!$B121),-('Diário 10º PA'!$N$4:$N$5221=N$1),('Diário 10º PA'!$F$4:$F$5221))</f>
        <v>33666.240000000005</v>
      </c>
      <c r="O121" s="188">
        <f t="shared" si="17"/>
        <v>348727.18</v>
      </c>
      <c r="P121" s="172">
        <f t="shared" si="18"/>
        <v>4.6671088127673514E-3</v>
      </c>
    </row>
    <row r="122" spans="1:16" ht="23.25" customHeight="1" x14ac:dyDescent="0.2">
      <c r="A122" s="63" t="s">
        <v>258</v>
      </c>
      <c r="B122" s="107" t="s">
        <v>293</v>
      </c>
      <c r="C122" s="187">
        <f>SUMPRODUCT(-('Diário 7º PA'!$E$4:$E$5383='Analítico Cx.'!$B122),-('Diário 7º PA'!$O$4:$O$5383=C$1),('Diário 7º PA'!$F$4:$F$5383))+SUMPRODUCT(-('Diário 8º PA'!$E$4:$E$5041='Analítico Cx.'!$B122),-('Diário 8º PA'!$O$4:$O$5041=C$1),('Diário 8º PA'!$F$4:$F$5041))+SUMPRODUCT(-('Diário 9º PA'!$E$4:$E$5236='Analítico Cx.'!$B122),-('Diário 9º PA'!$O$4:$O$5236=C$1),('Diário 9º PA'!$F$4:$F$5236))+SUMPRODUCT(-('Diário 10º PA'!$E$4:$E$5221='Analítico Cx.'!$B122),-('Diário 10º PA'!$N$4:$N$5221=C$1),('Diário 10º PA'!$F$4:$F$5221))</f>
        <v>10279.629999999999</v>
      </c>
      <c r="D122" s="187">
        <f>SUMPRODUCT(-('Diário 7º PA'!$E$4:$E$5383='Analítico Cx.'!$B122),-('Diário 7º PA'!$O$4:$O$5383=D$1),('Diário 7º PA'!$F$4:$F$5383))+SUMPRODUCT(-('Diário 8º PA'!$E$4:$E$5041='Analítico Cx.'!$B122),-('Diário 8º PA'!$O$4:$O$5041=D$1),('Diário 8º PA'!$F$4:$F$5041))+SUMPRODUCT(-('Diário 9º PA'!$E$4:$E$5236='Analítico Cx.'!$B122),-('Diário 9º PA'!$O$4:$O$5236=D$1),('Diário 9º PA'!$F$4:$F$5236))+SUMPRODUCT(-('Diário 10º PA'!$E$4:$E$5221='Analítico Cx.'!$B122),-('Diário 10º PA'!$N$4:$N$5221=D$1),('Diário 10º PA'!$F$4:$F$5221))</f>
        <v>16795.299999999996</v>
      </c>
      <c r="E122" s="187">
        <f>SUMPRODUCT(-('Diário 7º PA'!$E$4:$E$5383='Analítico Cx.'!$B122),-('Diário 7º PA'!$O$4:$O$5383=E$1),('Diário 7º PA'!$F$4:$F$5383))+SUMPRODUCT(-('Diário 8º PA'!$E$4:$E$5041='Analítico Cx.'!$B122),-('Diário 8º PA'!$O$4:$O$5041=E$1),('Diário 8º PA'!$F$4:$F$5041))+SUMPRODUCT(-('Diário 9º PA'!$E$4:$E$5236='Analítico Cx.'!$B122),-('Diário 9º PA'!$O$4:$O$5236=E$1),('Diário 9º PA'!$F$4:$F$5236))+SUMPRODUCT(-('Diário 10º PA'!$E$4:$E$5221='Analítico Cx.'!$B122),-('Diário 10º PA'!$N$4:$N$5221=E$1),('Diário 10º PA'!$F$4:$F$5221))</f>
        <v>20354.789999999994</v>
      </c>
      <c r="F122" s="187">
        <f>SUMPRODUCT(-('Diário 7º PA'!$E$4:$E$5383='Analítico Cx.'!$B122),-('Diário 7º PA'!$O$4:$O$5383=F$1),('Diário 7º PA'!$F$4:$F$5383))+SUMPRODUCT(-('Diário 8º PA'!$E$4:$E$5041='Analítico Cx.'!$B122),-('Diário 8º PA'!$O$4:$O$5041=F$1),('Diário 8º PA'!$F$4:$F$5041))+SUMPRODUCT(-('Diário 9º PA'!$E$4:$E$5236='Analítico Cx.'!$B122),-('Diário 9º PA'!$O$4:$O$5236=F$1),('Diário 9º PA'!$F$4:$F$5236))+SUMPRODUCT(-('Diário 10º PA'!$E$4:$E$5221='Analítico Cx.'!$B122),-('Diário 10º PA'!$N$4:$N$5221=F$1),('Diário 10º PA'!$F$4:$F$5221))</f>
        <v>15557.799999999997</v>
      </c>
      <c r="G122" s="187">
        <f>SUMPRODUCT(-('Diário 7º PA'!$E$4:$E$5383='Analítico Cx.'!$B122),-('Diário 7º PA'!$O$4:$O$5383=G$1),('Diário 7º PA'!$F$4:$F$5383))+SUMPRODUCT(-('Diário 8º PA'!$E$4:$E$5041='Analítico Cx.'!$B122),-('Diário 8º PA'!$O$4:$O$5041=G$1),('Diário 8º PA'!$F$4:$F$5041))+SUMPRODUCT(-('Diário 9º PA'!$E$4:$E$5236='Analítico Cx.'!$B122),-('Diário 9º PA'!$O$4:$O$5236=G$1),('Diário 9º PA'!$F$4:$F$5236))+SUMPRODUCT(-('Diário 10º PA'!$E$4:$E$5221='Analítico Cx.'!$B122),-('Diário 10º PA'!$N$4:$N$5221=G$1),('Diário 10º PA'!$F$4:$F$5221))</f>
        <v>26619.129999999997</v>
      </c>
      <c r="H122" s="187">
        <f>SUMPRODUCT(-('Diário 7º PA'!$E$4:$E$5383='Analítico Cx.'!$B122),-('Diário 7º PA'!$O$4:$O$5383=H$1),('Diário 7º PA'!$F$4:$F$5383))+SUMPRODUCT(-('Diário 8º PA'!$E$4:$E$5041='Analítico Cx.'!$B122),-('Diário 8º PA'!$O$4:$O$5041=H$1),('Diário 8º PA'!$F$4:$F$5041))+SUMPRODUCT(-('Diário 9º PA'!$E$4:$E$5236='Analítico Cx.'!$B122),-('Diário 9º PA'!$O$4:$O$5236=H$1),('Diário 9º PA'!$F$4:$F$5236))+SUMPRODUCT(-('Diário 10º PA'!$E$4:$E$5221='Analítico Cx.'!$B122),-('Diário 10º PA'!$N$4:$N$5221=H$1),('Diário 10º PA'!$F$4:$F$5221))</f>
        <v>35022.679999999993</v>
      </c>
      <c r="I122" s="187">
        <f>SUMPRODUCT(-('Diário 7º PA'!$E$4:$E$5383='Analítico Cx.'!$B122),-('Diário 7º PA'!$O$4:$O$5383=I$1),('Diário 7º PA'!$F$4:$F$5383))+SUMPRODUCT(-('Diário 8º PA'!$E$4:$E$5041='Analítico Cx.'!$B122),-('Diário 8º PA'!$O$4:$O$5041=I$1),('Diário 8º PA'!$F$4:$F$5041))+SUMPRODUCT(-('Diário 9º PA'!$E$4:$E$5236='Analítico Cx.'!$B122),-('Diário 9º PA'!$O$4:$O$5236=I$1),('Diário 9º PA'!$F$4:$F$5236))+SUMPRODUCT(-('Diário 10º PA'!$E$4:$E$5221='Analítico Cx.'!$B122),-('Diário 10º PA'!$N$4:$N$5221=I$1),('Diário 10º PA'!$F$4:$F$5221))</f>
        <v>31550.37999999999</v>
      </c>
      <c r="J122" s="187">
        <f>SUMPRODUCT(-('Diário 7º PA'!$E$4:$E$5383='Analítico Cx.'!$B122),-('Diário 7º PA'!$O$4:$O$5383=J$1),('Diário 7º PA'!$F$4:$F$5383))+SUMPRODUCT(-('Diário 8º PA'!$E$4:$E$5041='Analítico Cx.'!$B122),-('Diário 8º PA'!$O$4:$O$5041=J$1),('Diário 8º PA'!$F$4:$F$5041))+SUMPRODUCT(-('Diário 9º PA'!$E$4:$E$5236='Analítico Cx.'!$B122),-('Diário 9º PA'!$O$4:$O$5236=J$1),('Diário 9º PA'!$F$4:$F$5236))+SUMPRODUCT(-('Diário 10º PA'!$E$4:$E$5221='Analítico Cx.'!$B122),-('Diário 10º PA'!$N$4:$N$5221=J$1),('Diário 10º PA'!$F$4:$F$5221))</f>
        <v>40943.07</v>
      </c>
      <c r="K122" s="187">
        <f>SUMPRODUCT(-('Diário 7º PA'!$E$4:$E$5383='Analítico Cx.'!$B122),-('Diário 7º PA'!$O$4:$O$5383=K$1),('Diário 7º PA'!$F$4:$F$5383))+SUMPRODUCT(-('Diário 8º PA'!$E$4:$E$5041='Analítico Cx.'!$B122),-('Diário 8º PA'!$O$4:$O$5041=K$1),('Diário 8º PA'!$F$4:$F$5041))+SUMPRODUCT(-('Diário 9º PA'!$E$4:$E$5236='Analítico Cx.'!$B122),-('Diário 9º PA'!$O$4:$O$5236=K$1),('Diário 9º PA'!$F$4:$F$5236))+SUMPRODUCT(-('Diário 10º PA'!$E$4:$E$5221='Analítico Cx.'!$B122),-('Diário 10º PA'!$N$4:$N$5221=K$1),('Diário 10º PA'!$F$4:$F$5221))</f>
        <v>28805.230000000003</v>
      </c>
      <c r="L122" s="187">
        <f>SUMPRODUCT(-('Diário 7º PA'!$E$4:$E$5383='Analítico Cx.'!$B122),-('Diário 7º PA'!$O$4:$O$5383=L$1),('Diário 7º PA'!$F$4:$F$5383))+SUMPRODUCT(-('Diário 8º PA'!$E$4:$E$5041='Analítico Cx.'!$B122),-('Diário 8º PA'!$O$4:$O$5041=L$1),('Diário 8º PA'!$F$4:$F$5041))+SUMPRODUCT(-('Diário 9º PA'!$E$4:$E$5236='Analítico Cx.'!$B122),-('Diário 9º PA'!$O$4:$O$5236=L$1),('Diário 9º PA'!$F$4:$F$5236))+SUMPRODUCT(-('Diário 10º PA'!$E$4:$E$5221='Analítico Cx.'!$B122),-('Diário 10º PA'!$N$4:$N$5221=L$1),('Diário 10º PA'!$F$4:$F$5221))</f>
        <v>26396.069999999996</v>
      </c>
      <c r="M122" s="187">
        <f>SUMPRODUCT(-('Diário 7º PA'!$E$4:$E$5383='Analítico Cx.'!$B122),-('Diário 7º PA'!$O$4:$O$5383=M$1),('Diário 7º PA'!$F$4:$F$5383))+SUMPRODUCT(-('Diário 8º PA'!$E$4:$E$5041='Analítico Cx.'!$B122),-('Diário 8º PA'!$O$4:$O$5041=M$1),('Diário 8º PA'!$F$4:$F$5041))+SUMPRODUCT(-('Diário 9º PA'!$E$4:$E$5236='Analítico Cx.'!$B122),-('Diário 9º PA'!$O$4:$O$5236=M$1),('Diário 9º PA'!$F$4:$F$5236))+SUMPRODUCT(-('Diário 10º PA'!$E$4:$E$5221='Analítico Cx.'!$B122),-('Diário 10º PA'!$N$4:$N$5221=M$1),('Diário 10º PA'!$F$4:$F$5221))</f>
        <v>61582.140000000029</v>
      </c>
      <c r="N122" s="187">
        <f>SUMPRODUCT(-('Diário 7º PA'!$E$4:$E$5383='Analítico Cx.'!$B122),-('Diário 7º PA'!$O$4:$O$5383=N$1),('Diário 7º PA'!$F$4:$F$5383))+SUMPRODUCT(-('Diário 8º PA'!$E$4:$E$5041='Analítico Cx.'!$B122),-('Diário 8º PA'!$O$4:$O$5041=N$1),('Diário 8º PA'!$F$4:$F$5041))+SUMPRODUCT(-('Diário 9º PA'!$E$4:$E$5236='Analítico Cx.'!$B122),-('Diário 9º PA'!$O$4:$O$5236=N$1),('Diário 9º PA'!$F$4:$F$5236))+SUMPRODUCT(-('Diário 10º PA'!$E$4:$E$5221='Analítico Cx.'!$B122),-('Diário 10º PA'!$N$4:$N$5221=N$1),('Diário 10º PA'!$F$4:$F$5221))</f>
        <v>33499.08</v>
      </c>
      <c r="O122" s="188">
        <f t="shared" si="17"/>
        <v>347405.30000000005</v>
      </c>
      <c r="P122" s="172">
        <f t="shared" si="18"/>
        <v>4.6494177403438577E-3</v>
      </c>
    </row>
    <row r="123" spans="1:16" ht="23.25" customHeight="1" x14ac:dyDescent="0.2">
      <c r="A123" s="63" t="s">
        <v>259</v>
      </c>
      <c r="B123" s="107" t="s">
        <v>378</v>
      </c>
      <c r="C123" s="187">
        <f>SUMPRODUCT(-('Diário 7º PA'!$E$4:$E$5383='Analítico Cx.'!$B123),-('Diário 7º PA'!$O$4:$O$5383=C$1),('Diário 7º PA'!$F$4:$F$5383))+SUMPRODUCT(-('Diário 8º PA'!$E$4:$E$5041='Analítico Cx.'!$B123),-('Diário 8º PA'!$O$4:$O$5041=C$1),('Diário 8º PA'!$F$4:$F$5041))+SUMPRODUCT(-('Diário 9º PA'!$E$4:$E$5236='Analítico Cx.'!$B123),-('Diário 9º PA'!$O$4:$O$5236=C$1),('Diário 9º PA'!$F$4:$F$5236))+SUMPRODUCT(-('Diário 10º PA'!$E$4:$E$5221='Analítico Cx.'!$B123),-('Diário 10º PA'!$N$4:$N$5221=C$1),('Diário 10º PA'!$F$4:$F$5221))</f>
        <v>0</v>
      </c>
      <c r="D123" s="187">
        <f>SUMPRODUCT(-('Diário 7º PA'!$E$4:$E$5383='Analítico Cx.'!$B123),-('Diário 7º PA'!$O$4:$O$5383=D$1),('Diário 7º PA'!$F$4:$F$5383))+SUMPRODUCT(-('Diário 8º PA'!$E$4:$E$5041='Analítico Cx.'!$B123),-('Diário 8º PA'!$O$4:$O$5041=D$1),('Diário 8º PA'!$F$4:$F$5041))+SUMPRODUCT(-('Diário 9º PA'!$E$4:$E$5236='Analítico Cx.'!$B123),-('Diário 9º PA'!$O$4:$O$5236=D$1),('Diário 9º PA'!$F$4:$F$5236))+SUMPRODUCT(-('Diário 10º PA'!$E$4:$E$5221='Analítico Cx.'!$B123),-('Diário 10º PA'!$N$4:$N$5221=D$1),('Diário 10º PA'!$F$4:$F$5221))</f>
        <v>0</v>
      </c>
      <c r="E123" s="187">
        <f>SUMPRODUCT(-('Diário 7º PA'!$E$4:$E$5383='Analítico Cx.'!$B123),-('Diário 7º PA'!$O$4:$O$5383=E$1),('Diário 7º PA'!$F$4:$F$5383))+SUMPRODUCT(-('Diário 8º PA'!$E$4:$E$5041='Analítico Cx.'!$B123),-('Diário 8º PA'!$O$4:$O$5041=E$1),('Diário 8º PA'!$F$4:$F$5041))+SUMPRODUCT(-('Diário 9º PA'!$E$4:$E$5236='Analítico Cx.'!$B123),-('Diário 9º PA'!$O$4:$O$5236=E$1),('Diário 9º PA'!$F$4:$F$5236))+SUMPRODUCT(-('Diário 10º PA'!$E$4:$E$5221='Analítico Cx.'!$B123),-('Diário 10º PA'!$N$4:$N$5221=E$1),('Diário 10º PA'!$F$4:$F$5221))</f>
        <v>0</v>
      </c>
      <c r="F123" s="187">
        <f>SUMPRODUCT(-('Diário 7º PA'!$E$4:$E$5383='Analítico Cx.'!$B123),-('Diário 7º PA'!$O$4:$O$5383=F$1),('Diário 7º PA'!$F$4:$F$5383))+SUMPRODUCT(-('Diário 8º PA'!$E$4:$E$5041='Analítico Cx.'!$B123),-('Diário 8º PA'!$O$4:$O$5041=F$1),('Diário 8º PA'!$F$4:$F$5041))+SUMPRODUCT(-('Diário 9º PA'!$E$4:$E$5236='Analítico Cx.'!$B123),-('Diário 9º PA'!$O$4:$O$5236=F$1),('Diário 9º PA'!$F$4:$F$5236))+SUMPRODUCT(-('Diário 10º PA'!$E$4:$E$5221='Analítico Cx.'!$B123),-('Diário 10º PA'!$N$4:$N$5221=F$1),('Diário 10º PA'!$F$4:$F$5221))</f>
        <v>0</v>
      </c>
      <c r="G123" s="187">
        <f>SUMPRODUCT(-('Diário 7º PA'!$E$4:$E$5383='Analítico Cx.'!$B123),-('Diário 7º PA'!$O$4:$O$5383=G$1),('Diário 7º PA'!$F$4:$F$5383))+SUMPRODUCT(-('Diário 8º PA'!$E$4:$E$5041='Analítico Cx.'!$B123),-('Diário 8º PA'!$O$4:$O$5041=G$1),('Diário 8º PA'!$F$4:$F$5041))+SUMPRODUCT(-('Diário 9º PA'!$E$4:$E$5236='Analítico Cx.'!$B123),-('Diário 9º PA'!$O$4:$O$5236=G$1),('Diário 9º PA'!$F$4:$F$5236))+SUMPRODUCT(-('Diário 10º PA'!$E$4:$E$5221='Analítico Cx.'!$B123),-('Diário 10º PA'!$N$4:$N$5221=G$1),('Diário 10º PA'!$F$4:$F$5221))</f>
        <v>0</v>
      </c>
      <c r="H123" s="187">
        <f>SUMPRODUCT(-('Diário 7º PA'!$E$4:$E$5383='Analítico Cx.'!$B123),-('Diário 7º PA'!$O$4:$O$5383=H$1),('Diário 7º PA'!$F$4:$F$5383))+SUMPRODUCT(-('Diário 8º PA'!$E$4:$E$5041='Analítico Cx.'!$B123),-('Diário 8º PA'!$O$4:$O$5041=H$1),('Diário 8º PA'!$F$4:$F$5041))+SUMPRODUCT(-('Diário 9º PA'!$E$4:$E$5236='Analítico Cx.'!$B123),-('Diário 9º PA'!$O$4:$O$5236=H$1),('Diário 9º PA'!$F$4:$F$5236))+SUMPRODUCT(-('Diário 10º PA'!$E$4:$E$5221='Analítico Cx.'!$B123),-('Diário 10º PA'!$N$4:$N$5221=H$1),('Diário 10º PA'!$F$4:$F$5221))</f>
        <v>0</v>
      </c>
      <c r="I123" s="187">
        <f>SUMPRODUCT(-('Diário 7º PA'!$E$4:$E$5383='Analítico Cx.'!$B123),-('Diário 7º PA'!$O$4:$O$5383=I$1),('Diário 7º PA'!$F$4:$F$5383))+SUMPRODUCT(-('Diário 8º PA'!$E$4:$E$5041='Analítico Cx.'!$B123),-('Diário 8º PA'!$O$4:$O$5041=I$1),('Diário 8º PA'!$F$4:$F$5041))+SUMPRODUCT(-('Diário 9º PA'!$E$4:$E$5236='Analítico Cx.'!$B123),-('Diário 9º PA'!$O$4:$O$5236=I$1),('Diário 9º PA'!$F$4:$F$5236))+SUMPRODUCT(-('Diário 10º PA'!$E$4:$E$5221='Analítico Cx.'!$B123),-('Diário 10º PA'!$N$4:$N$5221=I$1),('Diário 10º PA'!$F$4:$F$5221))</f>
        <v>0</v>
      </c>
      <c r="J123" s="187">
        <f>SUMPRODUCT(-('Diário 7º PA'!$E$4:$E$5383='Analítico Cx.'!$B123),-('Diário 7º PA'!$O$4:$O$5383=J$1),('Diário 7º PA'!$F$4:$F$5383))+SUMPRODUCT(-('Diário 8º PA'!$E$4:$E$5041='Analítico Cx.'!$B123),-('Diário 8º PA'!$O$4:$O$5041=J$1),('Diário 8º PA'!$F$4:$F$5041))+SUMPRODUCT(-('Diário 9º PA'!$E$4:$E$5236='Analítico Cx.'!$B123),-('Diário 9º PA'!$O$4:$O$5236=J$1),('Diário 9º PA'!$F$4:$F$5236))+SUMPRODUCT(-('Diário 10º PA'!$E$4:$E$5221='Analítico Cx.'!$B123),-('Diário 10º PA'!$N$4:$N$5221=J$1),('Diário 10º PA'!$F$4:$F$5221))</f>
        <v>0</v>
      </c>
      <c r="K123" s="187">
        <f>SUMPRODUCT(-('Diário 7º PA'!$E$4:$E$5383='Analítico Cx.'!$B123),-('Diário 7º PA'!$O$4:$O$5383=K$1),('Diário 7º PA'!$F$4:$F$5383))+SUMPRODUCT(-('Diário 8º PA'!$E$4:$E$5041='Analítico Cx.'!$B123),-('Diário 8º PA'!$O$4:$O$5041=K$1),('Diário 8º PA'!$F$4:$F$5041))+SUMPRODUCT(-('Diário 9º PA'!$E$4:$E$5236='Analítico Cx.'!$B123),-('Diário 9º PA'!$O$4:$O$5236=K$1),('Diário 9º PA'!$F$4:$F$5236))+SUMPRODUCT(-('Diário 10º PA'!$E$4:$E$5221='Analítico Cx.'!$B123),-('Diário 10º PA'!$N$4:$N$5221=K$1),('Diário 10º PA'!$F$4:$F$5221))</f>
        <v>0</v>
      </c>
      <c r="L123" s="187">
        <f>SUMPRODUCT(-('Diário 7º PA'!$E$4:$E$5383='Analítico Cx.'!$B123),-('Diário 7º PA'!$O$4:$O$5383=L$1),('Diário 7º PA'!$F$4:$F$5383))+SUMPRODUCT(-('Diário 8º PA'!$E$4:$E$5041='Analítico Cx.'!$B123),-('Diário 8º PA'!$O$4:$O$5041=L$1),('Diário 8º PA'!$F$4:$F$5041))+SUMPRODUCT(-('Diário 9º PA'!$E$4:$E$5236='Analítico Cx.'!$B123),-('Diário 9º PA'!$O$4:$O$5236=L$1),('Diário 9º PA'!$F$4:$F$5236))+SUMPRODUCT(-('Diário 10º PA'!$E$4:$E$5221='Analítico Cx.'!$B123),-('Diário 10º PA'!$N$4:$N$5221=L$1),('Diário 10º PA'!$F$4:$F$5221))</f>
        <v>0</v>
      </c>
      <c r="M123" s="187">
        <f>SUMPRODUCT(-('Diário 7º PA'!$E$4:$E$5383='Analítico Cx.'!$B123),-('Diário 7º PA'!$O$4:$O$5383=M$1),('Diário 7º PA'!$F$4:$F$5383))+SUMPRODUCT(-('Diário 8º PA'!$E$4:$E$5041='Analítico Cx.'!$B123),-('Diário 8º PA'!$O$4:$O$5041=M$1),('Diário 8º PA'!$F$4:$F$5041))+SUMPRODUCT(-('Diário 9º PA'!$E$4:$E$5236='Analítico Cx.'!$B123),-('Diário 9º PA'!$O$4:$O$5236=M$1),('Diário 9º PA'!$F$4:$F$5236))+SUMPRODUCT(-('Diário 10º PA'!$E$4:$E$5221='Analítico Cx.'!$B123),-('Diário 10º PA'!$N$4:$N$5221=M$1),('Diário 10º PA'!$F$4:$F$5221))</f>
        <v>0</v>
      </c>
      <c r="N123" s="187">
        <f>SUMPRODUCT(-('Diário 7º PA'!$E$4:$E$5383='Analítico Cx.'!$B123),-('Diário 7º PA'!$O$4:$O$5383=N$1),('Diário 7º PA'!$F$4:$F$5383))+SUMPRODUCT(-('Diário 8º PA'!$E$4:$E$5041='Analítico Cx.'!$B123),-('Diário 8º PA'!$O$4:$O$5041=N$1),('Diário 8º PA'!$F$4:$F$5041))+SUMPRODUCT(-('Diário 9º PA'!$E$4:$E$5236='Analítico Cx.'!$B123),-('Diário 9º PA'!$O$4:$O$5236=N$1),('Diário 9º PA'!$F$4:$F$5236))+SUMPRODUCT(-('Diário 10º PA'!$E$4:$E$5221='Analítico Cx.'!$B123),-('Diário 10º PA'!$N$4:$N$5221=N$1),('Diário 10º PA'!$F$4:$F$5221))</f>
        <v>0</v>
      </c>
      <c r="O123" s="188">
        <f t="shared" ref="O123:O140" si="19">SUM(C123:N123)</f>
        <v>0</v>
      </c>
      <c r="P123" s="172">
        <f t="shared" si="18"/>
        <v>0</v>
      </c>
    </row>
    <row r="124" spans="1:16" ht="23.25" customHeight="1" x14ac:dyDescent="0.2">
      <c r="A124" s="63" t="s">
        <v>379</v>
      </c>
      <c r="B124" s="107" t="s">
        <v>380</v>
      </c>
      <c r="C124" s="187">
        <f>SUMPRODUCT(-('Diário 7º PA'!$E$4:$E$5383='Analítico Cx.'!$B124),-('Diário 7º PA'!$O$4:$O$5383=C$1),('Diário 7º PA'!$F$4:$F$5383))+SUMPRODUCT(-('Diário 8º PA'!$E$4:$E$5041='Analítico Cx.'!$B124),-('Diário 8º PA'!$O$4:$O$5041=C$1),('Diário 8º PA'!$F$4:$F$5041))+SUMPRODUCT(-('Diário 9º PA'!$E$4:$E$5236='Analítico Cx.'!$B124),-('Diário 9º PA'!$O$4:$O$5236=C$1),('Diário 9º PA'!$F$4:$F$5236))+SUMPRODUCT(-('Diário 10º PA'!$E$4:$E$5221='Analítico Cx.'!$B124),-('Diário 10º PA'!$N$4:$N$5221=C$1),('Diário 10º PA'!$F$4:$F$5221))</f>
        <v>0</v>
      </c>
      <c r="D124" s="187">
        <f>SUMPRODUCT(-('Diário 7º PA'!$E$4:$E$5383='Analítico Cx.'!$B124),-('Diário 7º PA'!$O$4:$O$5383=D$1),('Diário 7º PA'!$F$4:$F$5383))+SUMPRODUCT(-('Diário 8º PA'!$E$4:$E$5041='Analítico Cx.'!$B124),-('Diário 8º PA'!$O$4:$O$5041=D$1),('Diário 8º PA'!$F$4:$F$5041))+SUMPRODUCT(-('Diário 9º PA'!$E$4:$E$5236='Analítico Cx.'!$B124),-('Diário 9º PA'!$O$4:$O$5236=D$1),('Diário 9º PA'!$F$4:$F$5236))+SUMPRODUCT(-('Diário 10º PA'!$E$4:$E$5221='Analítico Cx.'!$B124),-('Diário 10º PA'!$N$4:$N$5221=D$1),('Diário 10º PA'!$F$4:$F$5221))</f>
        <v>0</v>
      </c>
      <c r="E124" s="187">
        <f>SUMPRODUCT(-('Diário 7º PA'!$E$4:$E$5383='Analítico Cx.'!$B124),-('Diário 7º PA'!$O$4:$O$5383=E$1),('Diário 7º PA'!$F$4:$F$5383))+SUMPRODUCT(-('Diário 8º PA'!$E$4:$E$5041='Analítico Cx.'!$B124),-('Diário 8º PA'!$O$4:$O$5041=E$1),('Diário 8º PA'!$F$4:$F$5041))+SUMPRODUCT(-('Diário 9º PA'!$E$4:$E$5236='Analítico Cx.'!$B124),-('Diário 9º PA'!$O$4:$O$5236=E$1),('Diário 9º PA'!$F$4:$F$5236))+SUMPRODUCT(-('Diário 10º PA'!$E$4:$E$5221='Analítico Cx.'!$B124),-('Diário 10º PA'!$N$4:$N$5221=E$1),('Diário 10º PA'!$F$4:$F$5221))</f>
        <v>0</v>
      </c>
      <c r="F124" s="187">
        <f>SUMPRODUCT(-('Diário 7º PA'!$E$4:$E$5383='Analítico Cx.'!$B124),-('Diário 7º PA'!$O$4:$O$5383=F$1),('Diário 7º PA'!$F$4:$F$5383))+SUMPRODUCT(-('Diário 8º PA'!$E$4:$E$5041='Analítico Cx.'!$B124),-('Diário 8º PA'!$O$4:$O$5041=F$1),('Diário 8º PA'!$F$4:$F$5041))+SUMPRODUCT(-('Diário 9º PA'!$E$4:$E$5236='Analítico Cx.'!$B124),-('Diário 9º PA'!$O$4:$O$5236=F$1),('Diário 9º PA'!$F$4:$F$5236))+SUMPRODUCT(-('Diário 10º PA'!$E$4:$E$5221='Analítico Cx.'!$B124),-('Diário 10º PA'!$N$4:$N$5221=F$1),('Diário 10º PA'!$F$4:$F$5221))</f>
        <v>0</v>
      </c>
      <c r="G124" s="187">
        <f>SUMPRODUCT(-('Diário 7º PA'!$E$4:$E$5383='Analítico Cx.'!$B124),-('Diário 7º PA'!$O$4:$O$5383=G$1),('Diário 7º PA'!$F$4:$F$5383))+SUMPRODUCT(-('Diário 8º PA'!$E$4:$E$5041='Analítico Cx.'!$B124),-('Diário 8º PA'!$O$4:$O$5041=G$1),('Diário 8º PA'!$F$4:$F$5041))+SUMPRODUCT(-('Diário 9º PA'!$E$4:$E$5236='Analítico Cx.'!$B124),-('Diário 9º PA'!$O$4:$O$5236=G$1),('Diário 9º PA'!$F$4:$F$5236))+SUMPRODUCT(-('Diário 10º PA'!$E$4:$E$5221='Analítico Cx.'!$B124),-('Diário 10º PA'!$N$4:$N$5221=G$1),('Diário 10º PA'!$F$4:$F$5221))</f>
        <v>0</v>
      </c>
      <c r="H124" s="187">
        <f>SUMPRODUCT(-('Diário 7º PA'!$E$4:$E$5383='Analítico Cx.'!$B124),-('Diário 7º PA'!$O$4:$O$5383=H$1),('Diário 7º PA'!$F$4:$F$5383))+SUMPRODUCT(-('Diário 8º PA'!$E$4:$E$5041='Analítico Cx.'!$B124),-('Diário 8º PA'!$O$4:$O$5041=H$1),('Diário 8º PA'!$F$4:$F$5041))+SUMPRODUCT(-('Diário 9º PA'!$E$4:$E$5236='Analítico Cx.'!$B124),-('Diário 9º PA'!$O$4:$O$5236=H$1),('Diário 9º PA'!$F$4:$F$5236))+SUMPRODUCT(-('Diário 10º PA'!$E$4:$E$5221='Analítico Cx.'!$B124),-('Diário 10º PA'!$N$4:$N$5221=H$1),('Diário 10º PA'!$F$4:$F$5221))</f>
        <v>0</v>
      </c>
      <c r="I124" s="187">
        <f>SUMPRODUCT(-('Diário 7º PA'!$E$4:$E$5383='Analítico Cx.'!$B124),-('Diário 7º PA'!$O$4:$O$5383=I$1),('Diário 7º PA'!$F$4:$F$5383))+SUMPRODUCT(-('Diário 8º PA'!$E$4:$E$5041='Analítico Cx.'!$B124),-('Diário 8º PA'!$O$4:$O$5041=I$1),('Diário 8º PA'!$F$4:$F$5041))+SUMPRODUCT(-('Diário 9º PA'!$E$4:$E$5236='Analítico Cx.'!$B124),-('Diário 9º PA'!$O$4:$O$5236=I$1),('Diário 9º PA'!$F$4:$F$5236))+SUMPRODUCT(-('Diário 10º PA'!$E$4:$E$5221='Analítico Cx.'!$B124),-('Diário 10º PA'!$N$4:$N$5221=I$1),('Diário 10º PA'!$F$4:$F$5221))</f>
        <v>0</v>
      </c>
      <c r="J124" s="187">
        <f>SUMPRODUCT(-('Diário 7º PA'!$E$4:$E$5383='Analítico Cx.'!$B124),-('Diário 7º PA'!$O$4:$O$5383=J$1),('Diário 7º PA'!$F$4:$F$5383))+SUMPRODUCT(-('Diário 8º PA'!$E$4:$E$5041='Analítico Cx.'!$B124),-('Diário 8º PA'!$O$4:$O$5041=J$1),('Diário 8º PA'!$F$4:$F$5041))+SUMPRODUCT(-('Diário 9º PA'!$E$4:$E$5236='Analítico Cx.'!$B124),-('Diário 9º PA'!$O$4:$O$5236=J$1),('Diário 9º PA'!$F$4:$F$5236))+SUMPRODUCT(-('Diário 10º PA'!$E$4:$E$5221='Analítico Cx.'!$B124),-('Diário 10º PA'!$N$4:$N$5221=J$1),('Diário 10º PA'!$F$4:$F$5221))</f>
        <v>0</v>
      </c>
      <c r="K124" s="187">
        <f>SUMPRODUCT(-('Diário 7º PA'!$E$4:$E$5383='Analítico Cx.'!$B124),-('Diário 7º PA'!$O$4:$O$5383=K$1),('Diário 7º PA'!$F$4:$F$5383))+SUMPRODUCT(-('Diário 8º PA'!$E$4:$E$5041='Analítico Cx.'!$B124),-('Diário 8º PA'!$O$4:$O$5041=K$1),('Diário 8º PA'!$F$4:$F$5041))+SUMPRODUCT(-('Diário 9º PA'!$E$4:$E$5236='Analítico Cx.'!$B124),-('Diário 9º PA'!$O$4:$O$5236=K$1),('Diário 9º PA'!$F$4:$F$5236))+SUMPRODUCT(-('Diário 10º PA'!$E$4:$E$5221='Analítico Cx.'!$B124),-('Diário 10º PA'!$N$4:$N$5221=K$1),('Diário 10º PA'!$F$4:$F$5221))</f>
        <v>0</v>
      </c>
      <c r="L124" s="187">
        <f>SUMPRODUCT(-('Diário 7º PA'!$E$4:$E$5383='Analítico Cx.'!$B124),-('Diário 7º PA'!$O$4:$O$5383=L$1),('Diário 7º PA'!$F$4:$F$5383))+SUMPRODUCT(-('Diário 8º PA'!$E$4:$E$5041='Analítico Cx.'!$B124),-('Diário 8º PA'!$O$4:$O$5041=L$1),('Diário 8º PA'!$F$4:$F$5041))+SUMPRODUCT(-('Diário 9º PA'!$E$4:$E$5236='Analítico Cx.'!$B124),-('Diário 9º PA'!$O$4:$O$5236=L$1),('Diário 9º PA'!$F$4:$F$5236))+SUMPRODUCT(-('Diário 10º PA'!$E$4:$E$5221='Analítico Cx.'!$B124),-('Diário 10º PA'!$N$4:$N$5221=L$1),('Diário 10º PA'!$F$4:$F$5221))</f>
        <v>0</v>
      </c>
      <c r="M124" s="187">
        <f>SUMPRODUCT(-('Diário 7º PA'!$E$4:$E$5383='Analítico Cx.'!$B124),-('Diário 7º PA'!$O$4:$O$5383=M$1),('Diário 7º PA'!$F$4:$F$5383))+SUMPRODUCT(-('Diário 8º PA'!$E$4:$E$5041='Analítico Cx.'!$B124),-('Diário 8º PA'!$O$4:$O$5041=M$1),('Diário 8º PA'!$F$4:$F$5041))+SUMPRODUCT(-('Diário 9º PA'!$E$4:$E$5236='Analítico Cx.'!$B124),-('Diário 9º PA'!$O$4:$O$5236=M$1),('Diário 9º PA'!$F$4:$F$5236))+SUMPRODUCT(-('Diário 10º PA'!$E$4:$E$5221='Analítico Cx.'!$B124),-('Diário 10º PA'!$N$4:$N$5221=M$1),('Diário 10º PA'!$F$4:$F$5221))</f>
        <v>0</v>
      </c>
      <c r="N124" s="187">
        <f>SUMPRODUCT(-('Diário 7º PA'!$E$4:$E$5383='Analítico Cx.'!$B124),-('Diário 7º PA'!$O$4:$O$5383=N$1),('Diário 7º PA'!$F$4:$F$5383))+SUMPRODUCT(-('Diário 8º PA'!$E$4:$E$5041='Analítico Cx.'!$B124),-('Diário 8º PA'!$O$4:$O$5041=N$1),('Diário 8º PA'!$F$4:$F$5041))+SUMPRODUCT(-('Diário 9º PA'!$E$4:$E$5236='Analítico Cx.'!$B124),-('Diário 9º PA'!$O$4:$O$5236=N$1),('Diário 9º PA'!$F$4:$F$5236))+SUMPRODUCT(-('Diário 10º PA'!$E$4:$E$5221='Analítico Cx.'!$B124),-('Diário 10º PA'!$N$4:$N$5221=N$1),('Diário 10º PA'!$F$4:$F$5221))</f>
        <v>0</v>
      </c>
      <c r="O124" s="188">
        <f t="shared" si="19"/>
        <v>0</v>
      </c>
      <c r="P124" s="172">
        <f t="shared" si="18"/>
        <v>0</v>
      </c>
    </row>
    <row r="125" spans="1:16" ht="23.25" customHeight="1" x14ac:dyDescent="0.2">
      <c r="A125" s="63" t="s">
        <v>381</v>
      </c>
      <c r="B125" s="107" t="s">
        <v>382</v>
      </c>
      <c r="C125" s="187">
        <f>SUMPRODUCT(-('Diário 7º PA'!$E$4:$E$5383='Analítico Cx.'!$B125),-('Diário 7º PA'!$O$4:$O$5383=C$1),('Diário 7º PA'!$F$4:$F$5383))+SUMPRODUCT(-('Diário 8º PA'!$E$4:$E$5041='Analítico Cx.'!$B125),-('Diário 8º PA'!$O$4:$O$5041=C$1),('Diário 8º PA'!$F$4:$F$5041))+SUMPRODUCT(-('Diário 9º PA'!$E$4:$E$5236='Analítico Cx.'!$B125),-('Diário 9º PA'!$O$4:$O$5236=C$1),('Diário 9º PA'!$F$4:$F$5236))+SUMPRODUCT(-('Diário 10º PA'!$E$4:$E$5221='Analítico Cx.'!$B125),-('Diário 10º PA'!$N$4:$N$5221=C$1),('Diário 10º PA'!$F$4:$F$5221))</f>
        <v>0</v>
      </c>
      <c r="D125" s="187">
        <f>SUMPRODUCT(-('Diário 7º PA'!$E$4:$E$5383='Analítico Cx.'!$B125),-('Diário 7º PA'!$O$4:$O$5383=D$1),('Diário 7º PA'!$F$4:$F$5383))+SUMPRODUCT(-('Diário 8º PA'!$E$4:$E$5041='Analítico Cx.'!$B125),-('Diário 8º PA'!$O$4:$O$5041=D$1),('Diário 8º PA'!$F$4:$F$5041))+SUMPRODUCT(-('Diário 9º PA'!$E$4:$E$5236='Analítico Cx.'!$B125),-('Diário 9º PA'!$O$4:$O$5236=D$1),('Diário 9º PA'!$F$4:$F$5236))+SUMPRODUCT(-('Diário 10º PA'!$E$4:$E$5221='Analítico Cx.'!$B125),-('Diário 10º PA'!$N$4:$N$5221=D$1),('Diário 10º PA'!$F$4:$F$5221))</f>
        <v>0</v>
      </c>
      <c r="E125" s="187">
        <f>SUMPRODUCT(-('Diário 7º PA'!$E$4:$E$5383='Analítico Cx.'!$B125),-('Diário 7º PA'!$O$4:$O$5383=E$1),('Diário 7º PA'!$F$4:$F$5383))+SUMPRODUCT(-('Diário 8º PA'!$E$4:$E$5041='Analítico Cx.'!$B125),-('Diário 8º PA'!$O$4:$O$5041=E$1),('Diário 8º PA'!$F$4:$F$5041))+SUMPRODUCT(-('Diário 9º PA'!$E$4:$E$5236='Analítico Cx.'!$B125),-('Diário 9º PA'!$O$4:$O$5236=E$1),('Diário 9º PA'!$F$4:$F$5236))+SUMPRODUCT(-('Diário 10º PA'!$E$4:$E$5221='Analítico Cx.'!$B125),-('Diário 10º PA'!$N$4:$N$5221=E$1),('Diário 10º PA'!$F$4:$F$5221))</f>
        <v>0</v>
      </c>
      <c r="F125" s="187">
        <f>SUMPRODUCT(-('Diário 7º PA'!$E$4:$E$5383='Analítico Cx.'!$B125),-('Diário 7º PA'!$O$4:$O$5383=F$1),('Diário 7º PA'!$F$4:$F$5383))+SUMPRODUCT(-('Diário 8º PA'!$E$4:$E$5041='Analítico Cx.'!$B125),-('Diário 8º PA'!$O$4:$O$5041=F$1),('Diário 8º PA'!$F$4:$F$5041))+SUMPRODUCT(-('Diário 9º PA'!$E$4:$E$5236='Analítico Cx.'!$B125),-('Diário 9º PA'!$O$4:$O$5236=F$1),('Diário 9º PA'!$F$4:$F$5236))+SUMPRODUCT(-('Diário 10º PA'!$E$4:$E$5221='Analítico Cx.'!$B125),-('Diário 10º PA'!$N$4:$N$5221=F$1),('Diário 10º PA'!$F$4:$F$5221))</f>
        <v>0</v>
      </c>
      <c r="G125" s="187">
        <f>SUMPRODUCT(-('Diário 7º PA'!$E$4:$E$5383='Analítico Cx.'!$B125),-('Diário 7º PA'!$O$4:$O$5383=G$1),('Diário 7º PA'!$F$4:$F$5383))+SUMPRODUCT(-('Diário 8º PA'!$E$4:$E$5041='Analítico Cx.'!$B125),-('Diário 8º PA'!$O$4:$O$5041=G$1),('Diário 8º PA'!$F$4:$F$5041))+SUMPRODUCT(-('Diário 9º PA'!$E$4:$E$5236='Analítico Cx.'!$B125),-('Diário 9º PA'!$O$4:$O$5236=G$1),('Diário 9º PA'!$F$4:$F$5236))+SUMPRODUCT(-('Diário 10º PA'!$E$4:$E$5221='Analítico Cx.'!$B125),-('Diário 10º PA'!$N$4:$N$5221=G$1),('Diário 10º PA'!$F$4:$F$5221))</f>
        <v>0</v>
      </c>
      <c r="H125" s="187">
        <f>SUMPRODUCT(-('Diário 7º PA'!$E$4:$E$5383='Analítico Cx.'!$B125),-('Diário 7º PA'!$O$4:$O$5383=H$1),('Diário 7º PA'!$F$4:$F$5383))+SUMPRODUCT(-('Diário 8º PA'!$E$4:$E$5041='Analítico Cx.'!$B125),-('Diário 8º PA'!$O$4:$O$5041=H$1),('Diário 8º PA'!$F$4:$F$5041))+SUMPRODUCT(-('Diário 9º PA'!$E$4:$E$5236='Analítico Cx.'!$B125),-('Diário 9º PA'!$O$4:$O$5236=H$1),('Diário 9º PA'!$F$4:$F$5236))+SUMPRODUCT(-('Diário 10º PA'!$E$4:$E$5221='Analítico Cx.'!$B125),-('Diário 10º PA'!$N$4:$N$5221=H$1),('Diário 10º PA'!$F$4:$F$5221))</f>
        <v>0</v>
      </c>
      <c r="I125" s="187">
        <f>SUMPRODUCT(-('Diário 7º PA'!$E$4:$E$5383='Analítico Cx.'!$B125),-('Diário 7º PA'!$O$4:$O$5383=I$1),('Diário 7º PA'!$F$4:$F$5383))+SUMPRODUCT(-('Diário 8º PA'!$E$4:$E$5041='Analítico Cx.'!$B125),-('Diário 8º PA'!$O$4:$O$5041=I$1),('Diário 8º PA'!$F$4:$F$5041))+SUMPRODUCT(-('Diário 9º PA'!$E$4:$E$5236='Analítico Cx.'!$B125),-('Diário 9º PA'!$O$4:$O$5236=I$1),('Diário 9º PA'!$F$4:$F$5236))+SUMPRODUCT(-('Diário 10º PA'!$E$4:$E$5221='Analítico Cx.'!$B125),-('Diário 10º PA'!$N$4:$N$5221=I$1),('Diário 10º PA'!$F$4:$F$5221))</f>
        <v>0</v>
      </c>
      <c r="J125" s="187">
        <f>SUMPRODUCT(-('Diário 7º PA'!$E$4:$E$5383='Analítico Cx.'!$B125),-('Diário 7º PA'!$O$4:$O$5383=J$1),('Diário 7º PA'!$F$4:$F$5383))+SUMPRODUCT(-('Diário 8º PA'!$E$4:$E$5041='Analítico Cx.'!$B125),-('Diário 8º PA'!$O$4:$O$5041=J$1),('Diário 8º PA'!$F$4:$F$5041))+SUMPRODUCT(-('Diário 9º PA'!$E$4:$E$5236='Analítico Cx.'!$B125),-('Diário 9º PA'!$O$4:$O$5236=J$1),('Diário 9º PA'!$F$4:$F$5236))+SUMPRODUCT(-('Diário 10º PA'!$E$4:$E$5221='Analítico Cx.'!$B125),-('Diário 10º PA'!$N$4:$N$5221=J$1),('Diário 10º PA'!$F$4:$F$5221))</f>
        <v>0</v>
      </c>
      <c r="K125" s="187">
        <f>SUMPRODUCT(-('Diário 7º PA'!$E$4:$E$5383='Analítico Cx.'!$B125),-('Diário 7º PA'!$O$4:$O$5383=K$1),('Diário 7º PA'!$F$4:$F$5383))+SUMPRODUCT(-('Diário 8º PA'!$E$4:$E$5041='Analítico Cx.'!$B125),-('Diário 8º PA'!$O$4:$O$5041=K$1),('Diário 8º PA'!$F$4:$F$5041))+SUMPRODUCT(-('Diário 9º PA'!$E$4:$E$5236='Analítico Cx.'!$B125),-('Diário 9º PA'!$O$4:$O$5236=K$1),('Diário 9º PA'!$F$4:$F$5236))+SUMPRODUCT(-('Diário 10º PA'!$E$4:$E$5221='Analítico Cx.'!$B125),-('Diário 10º PA'!$N$4:$N$5221=K$1),('Diário 10º PA'!$F$4:$F$5221))</f>
        <v>0</v>
      </c>
      <c r="L125" s="187">
        <f>SUMPRODUCT(-('Diário 7º PA'!$E$4:$E$5383='Analítico Cx.'!$B125),-('Diário 7º PA'!$O$4:$O$5383=L$1),('Diário 7º PA'!$F$4:$F$5383))+SUMPRODUCT(-('Diário 8º PA'!$E$4:$E$5041='Analítico Cx.'!$B125),-('Diário 8º PA'!$O$4:$O$5041=L$1),('Diário 8º PA'!$F$4:$F$5041))+SUMPRODUCT(-('Diário 9º PA'!$E$4:$E$5236='Analítico Cx.'!$B125),-('Diário 9º PA'!$O$4:$O$5236=L$1),('Diário 9º PA'!$F$4:$F$5236))+SUMPRODUCT(-('Diário 10º PA'!$E$4:$E$5221='Analítico Cx.'!$B125),-('Diário 10º PA'!$N$4:$N$5221=L$1),('Diário 10º PA'!$F$4:$F$5221))</f>
        <v>0</v>
      </c>
      <c r="M125" s="187">
        <f>SUMPRODUCT(-('Diário 7º PA'!$E$4:$E$5383='Analítico Cx.'!$B125),-('Diário 7º PA'!$O$4:$O$5383=M$1),('Diário 7º PA'!$F$4:$F$5383))+SUMPRODUCT(-('Diário 8º PA'!$E$4:$E$5041='Analítico Cx.'!$B125),-('Diário 8º PA'!$O$4:$O$5041=M$1),('Diário 8º PA'!$F$4:$F$5041))+SUMPRODUCT(-('Diário 9º PA'!$E$4:$E$5236='Analítico Cx.'!$B125),-('Diário 9º PA'!$O$4:$O$5236=M$1),('Diário 9º PA'!$F$4:$F$5236))+SUMPRODUCT(-('Diário 10º PA'!$E$4:$E$5221='Analítico Cx.'!$B125),-('Diário 10º PA'!$N$4:$N$5221=M$1),('Diário 10º PA'!$F$4:$F$5221))</f>
        <v>0</v>
      </c>
      <c r="N125" s="187">
        <f>SUMPRODUCT(-('Diário 7º PA'!$E$4:$E$5383='Analítico Cx.'!$B125),-('Diário 7º PA'!$O$4:$O$5383=N$1),('Diário 7º PA'!$F$4:$F$5383))+SUMPRODUCT(-('Diário 8º PA'!$E$4:$E$5041='Analítico Cx.'!$B125),-('Diário 8º PA'!$O$4:$O$5041=N$1),('Diário 8º PA'!$F$4:$F$5041))+SUMPRODUCT(-('Diário 9º PA'!$E$4:$E$5236='Analítico Cx.'!$B125),-('Diário 9º PA'!$O$4:$O$5236=N$1),('Diário 9º PA'!$F$4:$F$5236))+SUMPRODUCT(-('Diário 10º PA'!$E$4:$E$5221='Analítico Cx.'!$B125),-('Diário 10º PA'!$N$4:$N$5221=N$1),('Diário 10º PA'!$F$4:$F$5221))</f>
        <v>0</v>
      </c>
      <c r="O125" s="188">
        <f t="shared" si="19"/>
        <v>0</v>
      </c>
      <c r="P125" s="172">
        <f t="shared" si="18"/>
        <v>0</v>
      </c>
    </row>
    <row r="126" spans="1:16" ht="23.25" customHeight="1" x14ac:dyDescent="0.2">
      <c r="A126" s="63" t="s">
        <v>383</v>
      </c>
      <c r="B126" s="107" t="s">
        <v>384</v>
      </c>
      <c r="C126" s="187">
        <f>SUMPRODUCT(-('Diário 7º PA'!$E$4:$E$5383='Analítico Cx.'!$B126),-('Diário 7º PA'!$O$4:$O$5383=C$1),('Diário 7º PA'!$F$4:$F$5383))+SUMPRODUCT(-('Diário 8º PA'!$E$4:$E$5041='Analítico Cx.'!$B126),-('Diário 8º PA'!$O$4:$O$5041=C$1),('Diário 8º PA'!$F$4:$F$5041))+SUMPRODUCT(-('Diário 9º PA'!$E$4:$E$5236='Analítico Cx.'!$B126),-('Diário 9º PA'!$O$4:$O$5236=C$1),('Diário 9º PA'!$F$4:$F$5236))+SUMPRODUCT(-('Diário 10º PA'!$E$4:$E$5221='Analítico Cx.'!$B126),-('Diário 10º PA'!$N$4:$N$5221=C$1),('Diário 10º PA'!$F$4:$F$5221))</f>
        <v>0</v>
      </c>
      <c r="D126" s="187">
        <f>SUMPRODUCT(-('Diário 7º PA'!$E$4:$E$5383='Analítico Cx.'!$B126),-('Diário 7º PA'!$O$4:$O$5383=D$1),('Diário 7º PA'!$F$4:$F$5383))+SUMPRODUCT(-('Diário 8º PA'!$E$4:$E$5041='Analítico Cx.'!$B126),-('Diário 8º PA'!$O$4:$O$5041=D$1),('Diário 8º PA'!$F$4:$F$5041))+SUMPRODUCT(-('Diário 9º PA'!$E$4:$E$5236='Analítico Cx.'!$B126),-('Diário 9º PA'!$O$4:$O$5236=D$1),('Diário 9º PA'!$F$4:$F$5236))+SUMPRODUCT(-('Diário 10º PA'!$E$4:$E$5221='Analítico Cx.'!$B126),-('Diário 10º PA'!$N$4:$N$5221=D$1),('Diário 10º PA'!$F$4:$F$5221))</f>
        <v>0</v>
      </c>
      <c r="E126" s="187">
        <f>SUMPRODUCT(-('Diário 7º PA'!$E$4:$E$5383='Analítico Cx.'!$B126),-('Diário 7º PA'!$O$4:$O$5383=E$1),('Diário 7º PA'!$F$4:$F$5383))+SUMPRODUCT(-('Diário 8º PA'!$E$4:$E$5041='Analítico Cx.'!$B126),-('Diário 8º PA'!$O$4:$O$5041=E$1),('Diário 8º PA'!$F$4:$F$5041))+SUMPRODUCT(-('Diário 9º PA'!$E$4:$E$5236='Analítico Cx.'!$B126),-('Diário 9º PA'!$O$4:$O$5236=E$1),('Diário 9º PA'!$F$4:$F$5236))+SUMPRODUCT(-('Diário 10º PA'!$E$4:$E$5221='Analítico Cx.'!$B126),-('Diário 10º PA'!$N$4:$N$5221=E$1),('Diário 10º PA'!$F$4:$F$5221))</f>
        <v>0</v>
      </c>
      <c r="F126" s="187">
        <f>SUMPRODUCT(-('Diário 7º PA'!$E$4:$E$5383='Analítico Cx.'!$B126),-('Diário 7º PA'!$O$4:$O$5383=F$1),('Diário 7º PA'!$F$4:$F$5383))+SUMPRODUCT(-('Diário 8º PA'!$E$4:$E$5041='Analítico Cx.'!$B126),-('Diário 8º PA'!$O$4:$O$5041=F$1),('Diário 8º PA'!$F$4:$F$5041))+SUMPRODUCT(-('Diário 9º PA'!$E$4:$E$5236='Analítico Cx.'!$B126),-('Diário 9º PA'!$O$4:$O$5236=F$1),('Diário 9º PA'!$F$4:$F$5236))+SUMPRODUCT(-('Diário 10º PA'!$E$4:$E$5221='Analítico Cx.'!$B126),-('Diário 10º PA'!$N$4:$N$5221=F$1),('Diário 10º PA'!$F$4:$F$5221))</f>
        <v>0</v>
      </c>
      <c r="G126" s="187">
        <f>SUMPRODUCT(-('Diário 7º PA'!$E$4:$E$5383='Analítico Cx.'!$B126),-('Diário 7º PA'!$O$4:$O$5383=G$1),('Diário 7º PA'!$F$4:$F$5383))+SUMPRODUCT(-('Diário 8º PA'!$E$4:$E$5041='Analítico Cx.'!$B126),-('Diário 8º PA'!$O$4:$O$5041=G$1),('Diário 8º PA'!$F$4:$F$5041))+SUMPRODUCT(-('Diário 9º PA'!$E$4:$E$5236='Analítico Cx.'!$B126),-('Diário 9º PA'!$O$4:$O$5236=G$1),('Diário 9º PA'!$F$4:$F$5236))+SUMPRODUCT(-('Diário 10º PA'!$E$4:$E$5221='Analítico Cx.'!$B126),-('Diário 10º PA'!$N$4:$N$5221=G$1),('Diário 10º PA'!$F$4:$F$5221))</f>
        <v>0</v>
      </c>
      <c r="H126" s="187">
        <f>SUMPRODUCT(-('Diário 7º PA'!$E$4:$E$5383='Analítico Cx.'!$B126),-('Diário 7º PA'!$O$4:$O$5383=H$1),('Diário 7º PA'!$F$4:$F$5383))+SUMPRODUCT(-('Diário 8º PA'!$E$4:$E$5041='Analítico Cx.'!$B126),-('Diário 8º PA'!$O$4:$O$5041=H$1),('Diário 8º PA'!$F$4:$F$5041))+SUMPRODUCT(-('Diário 9º PA'!$E$4:$E$5236='Analítico Cx.'!$B126),-('Diário 9º PA'!$O$4:$O$5236=H$1),('Diário 9º PA'!$F$4:$F$5236))+SUMPRODUCT(-('Diário 10º PA'!$E$4:$E$5221='Analítico Cx.'!$B126),-('Diário 10º PA'!$N$4:$N$5221=H$1),('Diário 10º PA'!$F$4:$F$5221))</f>
        <v>0</v>
      </c>
      <c r="I126" s="187">
        <f>SUMPRODUCT(-('Diário 7º PA'!$E$4:$E$5383='Analítico Cx.'!$B126),-('Diário 7º PA'!$O$4:$O$5383=I$1),('Diário 7º PA'!$F$4:$F$5383))+SUMPRODUCT(-('Diário 8º PA'!$E$4:$E$5041='Analítico Cx.'!$B126),-('Diário 8º PA'!$O$4:$O$5041=I$1),('Diário 8º PA'!$F$4:$F$5041))+SUMPRODUCT(-('Diário 9º PA'!$E$4:$E$5236='Analítico Cx.'!$B126),-('Diário 9º PA'!$O$4:$O$5236=I$1),('Diário 9º PA'!$F$4:$F$5236))+SUMPRODUCT(-('Diário 10º PA'!$E$4:$E$5221='Analítico Cx.'!$B126),-('Diário 10º PA'!$N$4:$N$5221=I$1),('Diário 10º PA'!$F$4:$F$5221))</f>
        <v>0</v>
      </c>
      <c r="J126" s="187">
        <f>SUMPRODUCT(-('Diário 7º PA'!$E$4:$E$5383='Analítico Cx.'!$B126),-('Diário 7º PA'!$O$4:$O$5383=J$1),('Diário 7º PA'!$F$4:$F$5383))+SUMPRODUCT(-('Diário 8º PA'!$E$4:$E$5041='Analítico Cx.'!$B126),-('Diário 8º PA'!$O$4:$O$5041=J$1),('Diário 8º PA'!$F$4:$F$5041))+SUMPRODUCT(-('Diário 9º PA'!$E$4:$E$5236='Analítico Cx.'!$B126),-('Diário 9º PA'!$O$4:$O$5236=J$1),('Diário 9º PA'!$F$4:$F$5236))+SUMPRODUCT(-('Diário 10º PA'!$E$4:$E$5221='Analítico Cx.'!$B126),-('Diário 10º PA'!$N$4:$N$5221=J$1),('Diário 10º PA'!$F$4:$F$5221))</f>
        <v>0</v>
      </c>
      <c r="K126" s="187">
        <f>SUMPRODUCT(-('Diário 7º PA'!$E$4:$E$5383='Analítico Cx.'!$B126),-('Diário 7º PA'!$O$4:$O$5383=K$1),('Diário 7º PA'!$F$4:$F$5383))+SUMPRODUCT(-('Diário 8º PA'!$E$4:$E$5041='Analítico Cx.'!$B126),-('Diário 8º PA'!$O$4:$O$5041=K$1),('Diário 8º PA'!$F$4:$F$5041))+SUMPRODUCT(-('Diário 9º PA'!$E$4:$E$5236='Analítico Cx.'!$B126),-('Diário 9º PA'!$O$4:$O$5236=K$1),('Diário 9º PA'!$F$4:$F$5236))+SUMPRODUCT(-('Diário 10º PA'!$E$4:$E$5221='Analítico Cx.'!$B126),-('Diário 10º PA'!$N$4:$N$5221=K$1),('Diário 10º PA'!$F$4:$F$5221))</f>
        <v>0</v>
      </c>
      <c r="L126" s="187">
        <f>SUMPRODUCT(-('Diário 7º PA'!$E$4:$E$5383='Analítico Cx.'!$B126),-('Diário 7º PA'!$O$4:$O$5383=L$1),('Diário 7º PA'!$F$4:$F$5383))+SUMPRODUCT(-('Diário 8º PA'!$E$4:$E$5041='Analítico Cx.'!$B126),-('Diário 8º PA'!$O$4:$O$5041=L$1),('Diário 8º PA'!$F$4:$F$5041))+SUMPRODUCT(-('Diário 9º PA'!$E$4:$E$5236='Analítico Cx.'!$B126),-('Diário 9º PA'!$O$4:$O$5236=L$1),('Diário 9º PA'!$F$4:$F$5236))+SUMPRODUCT(-('Diário 10º PA'!$E$4:$E$5221='Analítico Cx.'!$B126),-('Diário 10º PA'!$N$4:$N$5221=L$1),('Diário 10º PA'!$F$4:$F$5221))</f>
        <v>0</v>
      </c>
      <c r="M126" s="187">
        <f>SUMPRODUCT(-('Diário 7º PA'!$E$4:$E$5383='Analítico Cx.'!$B126),-('Diário 7º PA'!$O$4:$O$5383=M$1),('Diário 7º PA'!$F$4:$F$5383))+SUMPRODUCT(-('Diário 8º PA'!$E$4:$E$5041='Analítico Cx.'!$B126),-('Diário 8º PA'!$O$4:$O$5041=M$1),('Diário 8º PA'!$F$4:$F$5041))+SUMPRODUCT(-('Diário 9º PA'!$E$4:$E$5236='Analítico Cx.'!$B126),-('Diário 9º PA'!$O$4:$O$5236=M$1),('Diário 9º PA'!$F$4:$F$5236))+SUMPRODUCT(-('Diário 10º PA'!$E$4:$E$5221='Analítico Cx.'!$B126),-('Diário 10º PA'!$N$4:$N$5221=M$1),('Diário 10º PA'!$F$4:$F$5221))</f>
        <v>0</v>
      </c>
      <c r="N126" s="187">
        <f>SUMPRODUCT(-('Diário 7º PA'!$E$4:$E$5383='Analítico Cx.'!$B126),-('Diário 7º PA'!$O$4:$O$5383=N$1),('Diário 7º PA'!$F$4:$F$5383))+SUMPRODUCT(-('Diário 8º PA'!$E$4:$E$5041='Analítico Cx.'!$B126),-('Diário 8º PA'!$O$4:$O$5041=N$1),('Diário 8º PA'!$F$4:$F$5041))+SUMPRODUCT(-('Diário 9º PA'!$E$4:$E$5236='Analítico Cx.'!$B126),-('Diário 9º PA'!$O$4:$O$5236=N$1),('Diário 9º PA'!$F$4:$F$5236))+SUMPRODUCT(-('Diário 10º PA'!$E$4:$E$5221='Analítico Cx.'!$B126),-('Diário 10º PA'!$N$4:$N$5221=N$1),('Diário 10º PA'!$F$4:$F$5221))</f>
        <v>0</v>
      </c>
      <c r="O126" s="188">
        <f t="shared" si="19"/>
        <v>0</v>
      </c>
      <c r="P126" s="172">
        <f t="shared" ref="P126:P141" si="20">IF($O$160=0,0,O126/$O$160)</f>
        <v>0</v>
      </c>
    </row>
    <row r="127" spans="1:16" ht="33.75" x14ac:dyDescent="0.2">
      <c r="A127" s="63" t="s">
        <v>385</v>
      </c>
      <c r="B127" s="107" t="s">
        <v>386</v>
      </c>
      <c r="C127" s="187">
        <f>SUMPRODUCT(-('Diário 7º PA'!$E$4:$E$5383='Analítico Cx.'!$B127),-('Diário 7º PA'!$O$4:$O$5383=C$1),('Diário 7º PA'!$F$4:$F$5383))+SUMPRODUCT(-('Diário 8º PA'!$E$4:$E$5041='Analítico Cx.'!$B127),-('Diário 8º PA'!$O$4:$O$5041=C$1),('Diário 8º PA'!$F$4:$F$5041))+SUMPRODUCT(-('Diário 9º PA'!$E$4:$E$5236='Analítico Cx.'!$B127),-('Diário 9º PA'!$O$4:$O$5236=C$1),('Diário 9º PA'!$F$4:$F$5236))+SUMPRODUCT(-('Diário 10º PA'!$E$4:$E$5221='Analítico Cx.'!$B127),-('Diário 10º PA'!$N$4:$N$5221=C$1),('Diário 10º PA'!$F$4:$F$5221))</f>
        <v>231.4</v>
      </c>
      <c r="D127" s="187">
        <f>SUMPRODUCT(-('Diário 7º PA'!$E$4:$E$5383='Analítico Cx.'!$B127),-('Diário 7º PA'!$O$4:$O$5383=D$1),('Diário 7º PA'!$F$4:$F$5383))+SUMPRODUCT(-('Diário 8º PA'!$E$4:$E$5041='Analítico Cx.'!$B127),-('Diário 8º PA'!$O$4:$O$5041=D$1),('Diário 8º PA'!$F$4:$F$5041))+SUMPRODUCT(-('Diário 9º PA'!$E$4:$E$5236='Analítico Cx.'!$B127),-('Diário 9º PA'!$O$4:$O$5236=D$1),('Diário 9º PA'!$F$4:$F$5236))+SUMPRODUCT(-('Diário 10º PA'!$E$4:$E$5221='Analítico Cx.'!$B127),-('Diário 10º PA'!$N$4:$N$5221=D$1),('Diário 10º PA'!$F$4:$F$5221))</f>
        <v>569.6</v>
      </c>
      <c r="E127" s="187">
        <f>SUMPRODUCT(-('Diário 7º PA'!$E$4:$E$5383='Analítico Cx.'!$B127),-('Diário 7º PA'!$O$4:$O$5383=E$1),('Diário 7º PA'!$F$4:$F$5383))+SUMPRODUCT(-('Diário 8º PA'!$E$4:$E$5041='Analítico Cx.'!$B127),-('Diário 8º PA'!$O$4:$O$5041=E$1),('Diário 8º PA'!$F$4:$F$5041))+SUMPRODUCT(-('Diário 9º PA'!$E$4:$E$5236='Analítico Cx.'!$B127),-('Diário 9º PA'!$O$4:$O$5236=E$1),('Diário 9º PA'!$F$4:$F$5236))+SUMPRODUCT(-('Diário 10º PA'!$E$4:$E$5221='Analítico Cx.'!$B127),-('Diário 10º PA'!$N$4:$N$5221=E$1),('Diário 10º PA'!$F$4:$F$5221))</f>
        <v>8592.9500000000007</v>
      </c>
      <c r="F127" s="187">
        <f>SUMPRODUCT(-('Diário 7º PA'!$E$4:$E$5383='Analítico Cx.'!$B127),-('Diário 7º PA'!$O$4:$O$5383=F$1),('Diário 7º PA'!$F$4:$F$5383))+SUMPRODUCT(-('Diário 8º PA'!$E$4:$E$5041='Analítico Cx.'!$B127),-('Diário 8º PA'!$O$4:$O$5041=F$1),('Diário 8º PA'!$F$4:$F$5041))+SUMPRODUCT(-('Diário 9º PA'!$E$4:$E$5236='Analítico Cx.'!$B127),-('Diário 9º PA'!$O$4:$O$5236=F$1),('Diário 9º PA'!$F$4:$F$5236))+SUMPRODUCT(-('Diário 10º PA'!$E$4:$E$5221='Analítico Cx.'!$B127),-('Diário 10º PA'!$N$4:$N$5221=F$1),('Diário 10º PA'!$F$4:$F$5221))</f>
        <v>5629.25</v>
      </c>
      <c r="G127" s="187">
        <f>SUMPRODUCT(-('Diário 7º PA'!$E$4:$E$5383='Analítico Cx.'!$B127),-('Diário 7º PA'!$O$4:$O$5383=G$1),('Diário 7º PA'!$F$4:$F$5383))+SUMPRODUCT(-('Diário 8º PA'!$E$4:$E$5041='Analítico Cx.'!$B127),-('Diário 8º PA'!$O$4:$O$5041=G$1),('Diário 8º PA'!$F$4:$F$5041))+SUMPRODUCT(-('Diário 9º PA'!$E$4:$E$5236='Analítico Cx.'!$B127),-('Diário 9º PA'!$O$4:$O$5236=G$1),('Diário 9º PA'!$F$4:$F$5236))+SUMPRODUCT(-('Diário 10º PA'!$E$4:$E$5221='Analítico Cx.'!$B127),-('Diário 10º PA'!$N$4:$N$5221=G$1),('Diário 10º PA'!$F$4:$F$5221))</f>
        <v>5435.08</v>
      </c>
      <c r="H127" s="187">
        <f>SUMPRODUCT(-('Diário 7º PA'!$E$4:$E$5383='Analítico Cx.'!$B127),-('Diário 7º PA'!$O$4:$O$5383=H$1),('Diário 7º PA'!$F$4:$F$5383))+SUMPRODUCT(-('Diário 8º PA'!$E$4:$E$5041='Analítico Cx.'!$B127),-('Diário 8º PA'!$O$4:$O$5041=H$1),('Diário 8º PA'!$F$4:$F$5041))+SUMPRODUCT(-('Diário 9º PA'!$E$4:$E$5236='Analítico Cx.'!$B127),-('Diário 9º PA'!$O$4:$O$5236=H$1),('Diário 9º PA'!$F$4:$F$5236))+SUMPRODUCT(-('Diário 10º PA'!$E$4:$E$5221='Analítico Cx.'!$B127),-('Diário 10º PA'!$N$4:$N$5221=H$1),('Diário 10º PA'!$F$4:$F$5221))</f>
        <v>3350.25</v>
      </c>
      <c r="I127" s="187">
        <f>SUMPRODUCT(-('Diário 7º PA'!$E$4:$E$5383='Analítico Cx.'!$B127),-('Diário 7º PA'!$O$4:$O$5383=I$1),('Diário 7º PA'!$F$4:$F$5383))+SUMPRODUCT(-('Diário 8º PA'!$E$4:$E$5041='Analítico Cx.'!$B127),-('Diário 8º PA'!$O$4:$O$5041=I$1),('Diário 8º PA'!$F$4:$F$5041))+SUMPRODUCT(-('Diário 9º PA'!$E$4:$E$5236='Analítico Cx.'!$B127),-('Diário 9º PA'!$O$4:$O$5236=I$1),('Diário 9º PA'!$F$4:$F$5236))+SUMPRODUCT(-('Diário 10º PA'!$E$4:$E$5221='Analítico Cx.'!$B127),-('Diário 10º PA'!$N$4:$N$5221=I$1),('Diário 10º PA'!$F$4:$F$5221))</f>
        <v>5484.35</v>
      </c>
      <c r="J127" s="187">
        <f>SUMPRODUCT(-('Diário 7º PA'!$E$4:$E$5383='Analítico Cx.'!$B127),-('Diário 7º PA'!$O$4:$O$5383=J$1),('Diário 7º PA'!$F$4:$F$5383))+SUMPRODUCT(-('Diário 8º PA'!$E$4:$E$5041='Analítico Cx.'!$B127),-('Diário 8º PA'!$O$4:$O$5041=J$1),('Diário 8º PA'!$F$4:$F$5041))+SUMPRODUCT(-('Diário 9º PA'!$E$4:$E$5236='Analítico Cx.'!$B127),-('Diário 9º PA'!$O$4:$O$5236=J$1),('Diário 9º PA'!$F$4:$F$5236))+SUMPRODUCT(-('Diário 10º PA'!$E$4:$E$5221='Analítico Cx.'!$B127),-('Diário 10º PA'!$N$4:$N$5221=J$1),('Diário 10º PA'!$F$4:$F$5221))</f>
        <v>0</v>
      </c>
      <c r="K127" s="187">
        <f>SUMPRODUCT(-('Diário 7º PA'!$E$4:$E$5383='Analítico Cx.'!$B127),-('Diário 7º PA'!$O$4:$O$5383=K$1),('Diário 7º PA'!$F$4:$F$5383))+SUMPRODUCT(-('Diário 8º PA'!$E$4:$E$5041='Analítico Cx.'!$B127),-('Diário 8º PA'!$O$4:$O$5041=K$1),('Diário 8º PA'!$F$4:$F$5041))+SUMPRODUCT(-('Diário 9º PA'!$E$4:$E$5236='Analítico Cx.'!$B127),-('Diário 9º PA'!$O$4:$O$5236=K$1),('Diário 9º PA'!$F$4:$F$5236))+SUMPRODUCT(-('Diário 10º PA'!$E$4:$E$5221='Analítico Cx.'!$B127),-('Diário 10º PA'!$N$4:$N$5221=K$1),('Diário 10º PA'!$F$4:$F$5221))</f>
        <v>8681.9500000000007</v>
      </c>
      <c r="L127" s="187">
        <f>SUMPRODUCT(-('Diário 7º PA'!$E$4:$E$5383='Analítico Cx.'!$B127),-('Diário 7º PA'!$O$4:$O$5383=L$1),('Diário 7º PA'!$F$4:$F$5383))+SUMPRODUCT(-('Diário 8º PA'!$E$4:$E$5041='Analítico Cx.'!$B127),-('Diário 8º PA'!$O$4:$O$5041=L$1),('Diário 8º PA'!$F$4:$F$5041))+SUMPRODUCT(-('Diário 9º PA'!$E$4:$E$5236='Analítico Cx.'!$B127),-('Diário 9º PA'!$O$4:$O$5236=L$1),('Diário 9º PA'!$F$4:$F$5236))+SUMPRODUCT(-('Diário 10º PA'!$E$4:$E$5221='Analítico Cx.'!$B127),-('Diário 10º PA'!$N$4:$N$5221=L$1),('Diário 10º PA'!$F$4:$F$5221))</f>
        <v>2238.35</v>
      </c>
      <c r="M127" s="187">
        <f>SUMPRODUCT(-('Diário 7º PA'!$E$4:$E$5383='Analítico Cx.'!$B127),-('Diário 7º PA'!$O$4:$O$5383=M$1),('Diário 7º PA'!$F$4:$F$5383))+SUMPRODUCT(-('Diário 8º PA'!$E$4:$E$5041='Analítico Cx.'!$B127),-('Diário 8º PA'!$O$4:$O$5041=M$1),('Diário 8º PA'!$F$4:$F$5041))+SUMPRODUCT(-('Diário 9º PA'!$E$4:$E$5236='Analítico Cx.'!$B127),-('Diário 9º PA'!$O$4:$O$5236=M$1),('Diário 9º PA'!$F$4:$F$5236))+SUMPRODUCT(-('Diário 10º PA'!$E$4:$E$5221='Analítico Cx.'!$B127),-('Diário 10º PA'!$N$4:$N$5221=M$1),('Diário 10º PA'!$F$4:$F$5221))</f>
        <v>7339.62</v>
      </c>
      <c r="N127" s="187">
        <f>SUMPRODUCT(-('Diário 7º PA'!$E$4:$E$5383='Analítico Cx.'!$B127),-('Diário 7º PA'!$O$4:$O$5383=N$1),('Diário 7º PA'!$F$4:$F$5383))+SUMPRODUCT(-('Diário 8º PA'!$E$4:$E$5041='Analítico Cx.'!$B127),-('Diário 8º PA'!$O$4:$O$5041=N$1),('Diário 8º PA'!$F$4:$F$5041))+SUMPRODUCT(-('Diário 9º PA'!$E$4:$E$5236='Analítico Cx.'!$B127),-('Diário 9º PA'!$O$4:$O$5236=N$1),('Diário 9º PA'!$F$4:$F$5236))+SUMPRODUCT(-('Diário 10º PA'!$E$4:$E$5221='Analítico Cx.'!$B127),-('Diário 10º PA'!$N$4:$N$5221=N$1),('Diário 10º PA'!$F$4:$F$5221))</f>
        <v>10770.99</v>
      </c>
      <c r="O127" s="188">
        <f t="shared" si="19"/>
        <v>58323.79</v>
      </c>
      <c r="P127" s="172">
        <f t="shared" si="20"/>
        <v>7.8056282938138719E-4</v>
      </c>
    </row>
    <row r="128" spans="1:16" ht="23.25" customHeight="1" x14ac:dyDescent="0.2">
      <c r="A128" s="63" t="s">
        <v>387</v>
      </c>
      <c r="B128" s="107" t="s">
        <v>388</v>
      </c>
      <c r="C128" s="187">
        <f>SUMPRODUCT(-('Diário 7º PA'!$E$4:$E$5383='Analítico Cx.'!$B128),-('Diário 7º PA'!$O$4:$O$5383=C$1),('Diário 7º PA'!$F$4:$F$5383))+SUMPRODUCT(-('Diário 8º PA'!$E$4:$E$5041='Analítico Cx.'!$B128),-('Diário 8º PA'!$O$4:$O$5041=C$1),('Diário 8º PA'!$F$4:$F$5041))+SUMPRODUCT(-('Diário 9º PA'!$E$4:$E$5236='Analítico Cx.'!$B128),-('Diário 9º PA'!$O$4:$O$5236=C$1),('Diário 9º PA'!$F$4:$F$5236))+SUMPRODUCT(-('Diário 10º PA'!$E$4:$E$5221='Analítico Cx.'!$B128),-('Diário 10º PA'!$N$4:$N$5221=C$1),('Diário 10º PA'!$F$4:$F$5221))</f>
        <v>156635.06000000003</v>
      </c>
      <c r="D128" s="187">
        <f>SUMPRODUCT(-('Diário 7º PA'!$E$4:$E$5383='Analítico Cx.'!$B128),-('Diário 7º PA'!$O$4:$O$5383=D$1),('Diário 7º PA'!$F$4:$F$5383))+SUMPRODUCT(-('Diário 8º PA'!$E$4:$E$5041='Analítico Cx.'!$B128),-('Diário 8º PA'!$O$4:$O$5041=D$1),('Diário 8º PA'!$F$4:$F$5041))+SUMPRODUCT(-('Diário 9º PA'!$E$4:$E$5236='Analítico Cx.'!$B128),-('Diário 9º PA'!$O$4:$O$5236=D$1),('Diário 9º PA'!$F$4:$F$5236))+SUMPRODUCT(-('Diário 10º PA'!$E$4:$E$5221='Analítico Cx.'!$B128),-('Diário 10º PA'!$N$4:$N$5221=D$1),('Diário 10º PA'!$F$4:$F$5221))</f>
        <v>137370.19</v>
      </c>
      <c r="E128" s="187">
        <f>SUMPRODUCT(-('Diário 7º PA'!$E$4:$E$5383='Analítico Cx.'!$B128),-('Diário 7º PA'!$O$4:$O$5383=E$1),('Diário 7º PA'!$F$4:$F$5383))+SUMPRODUCT(-('Diário 8º PA'!$E$4:$E$5041='Analítico Cx.'!$B128),-('Diário 8º PA'!$O$4:$O$5041=E$1),('Diário 8º PA'!$F$4:$F$5041))+SUMPRODUCT(-('Diário 9º PA'!$E$4:$E$5236='Analítico Cx.'!$B128),-('Diário 9º PA'!$O$4:$O$5236=E$1),('Diário 9º PA'!$F$4:$F$5236))+SUMPRODUCT(-('Diário 10º PA'!$E$4:$E$5221='Analítico Cx.'!$B128),-('Diário 10º PA'!$N$4:$N$5221=E$1),('Diário 10º PA'!$F$4:$F$5221))</f>
        <v>246680.24</v>
      </c>
      <c r="F128" s="187">
        <f>SUMPRODUCT(-('Diário 7º PA'!$E$4:$E$5383='Analítico Cx.'!$B128),-('Diário 7º PA'!$O$4:$O$5383=F$1),('Diário 7º PA'!$F$4:$F$5383))+SUMPRODUCT(-('Diário 8º PA'!$E$4:$E$5041='Analítico Cx.'!$B128),-('Diário 8º PA'!$O$4:$O$5041=F$1),('Diário 8º PA'!$F$4:$F$5041))+SUMPRODUCT(-('Diário 9º PA'!$E$4:$E$5236='Analítico Cx.'!$B128),-('Diário 9º PA'!$O$4:$O$5236=F$1),('Diário 9º PA'!$F$4:$F$5236))+SUMPRODUCT(-('Diário 10º PA'!$E$4:$E$5221='Analítico Cx.'!$B128),-('Diário 10º PA'!$N$4:$N$5221=F$1),('Diário 10º PA'!$F$4:$F$5221))</f>
        <v>97905.16</v>
      </c>
      <c r="G128" s="187">
        <f>SUMPRODUCT(-('Diário 7º PA'!$E$4:$E$5383='Analítico Cx.'!$B128),-('Diário 7º PA'!$O$4:$O$5383=G$1),('Diário 7º PA'!$F$4:$F$5383))+SUMPRODUCT(-('Diário 8º PA'!$E$4:$E$5041='Analítico Cx.'!$B128),-('Diário 8º PA'!$O$4:$O$5041=G$1),('Diário 8º PA'!$F$4:$F$5041))+SUMPRODUCT(-('Diário 9º PA'!$E$4:$E$5236='Analítico Cx.'!$B128),-('Diário 9º PA'!$O$4:$O$5236=G$1),('Diário 9º PA'!$F$4:$F$5236))+SUMPRODUCT(-('Diário 10º PA'!$E$4:$E$5221='Analítico Cx.'!$B128),-('Diário 10º PA'!$N$4:$N$5221=G$1),('Diário 10º PA'!$F$4:$F$5221))</f>
        <v>232993.19999999995</v>
      </c>
      <c r="H128" s="187">
        <f>SUMPRODUCT(-('Diário 7º PA'!$E$4:$E$5383='Analítico Cx.'!$B128),-('Diário 7º PA'!$O$4:$O$5383=H$1),('Diário 7º PA'!$F$4:$F$5383))+SUMPRODUCT(-('Diário 8º PA'!$E$4:$E$5041='Analítico Cx.'!$B128),-('Diário 8º PA'!$O$4:$O$5041=H$1),('Diário 8º PA'!$F$4:$F$5041))+SUMPRODUCT(-('Diário 9º PA'!$E$4:$E$5236='Analítico Cx.'!$B128),-('Diário 9º PA'!$O$4:$O$5236=H$1),('Diário 9º PA'!$F$4:$F$5236))+SUMPRODUCT(-('Diário 10º PA'!$E$4:$E$5221='Analítico Cx.'!$B128),-('Diário 10º PA'!$N$4:$N$5221=H$1),('Diário 10º PA'!$F$4:$F$5221))</f>
        <v>100220.05</v>
      </c>
      <c r="I128" s="187">
        <f>SUMPRODUCT(-('Diário 7º PA'!$E$4:$E$5383='Analítico Cx.'!$B128),-('Diário 7º PA'!$O$4:$O$5383=I$1),('Diário 7º PA'!$F$4:$F$5383))+SUMPRODUCT(-('Diário 8º PA'!$E$4:$E$5041='Analítico Cx.'!$B128),-('Diário 8º PA'!$O$4:$O$5041=I$1),('Diário 8º PA'!$F$4:$F$5041))+SUMPRODUCT(-('Diário 9º PA'!$E$4:$E$5236='Analítico Cx.'!$B128),-('Diário 9º PA'!$O$4:$O$5236=I$1),('Diário 9º PA'!$F$4:$F$5236))+SUMPRODUCT(-('Diário 10º PA'!$E$4:$E$5221='Analítico Cx.'!$B128),-('Diário 10º PA'!$N$4:$N$5221=I$1),('Diário 10º PA'!$F$4:$F$5221))</f>
        <v>127738.91</v>
      </c>
      <c r="J128" s="187">
        <f>SUMPRODUCT(-('Diário 7º PA'!$E$4:$E$5383='Analítico Cx.'!$B128),-('Diário 7º PA'!$O$4:$O$5383=J$1),('Diário 7º PA'!$F$4:$F$5383))+SUMPRODUCT(-('Diário 8º PA'!$E$4:$E$5041='Analítico Cx.'!$B128),-('Diário 8º PA'!$O$4:$O$5041=J$1),('Diário 8º PA'!$F$4:$F$5041))+SUMPRODUCT(-('Diário 9º PA'!$E$4:$E$5236='Analítico Cx.'!$B128),-('Diário 9º PA'!$O$4:$O$5236=J$1),('Diário 9º PA'!$F$4:$F$5236))+SUMPRODUCT(-('Diário 10º PA'!$E$4:$E$5221='Analítico Cx.'!$B128),-('Diário 10º PA'!$N$4:$N$5221=J$1),('Diário 10º PA'!$F$4:$F$5221))</f>
        <v>165361.60999999999</v>
      </c>
      <c r="K128" s="187">
        <f>SUMPRODUCT(-('Diário 7º PA'!$E$4:$E$5383='Analítico Cx.'!$B128),-('Diário 7º PA'!$O$4:$O$5383=K$1),('Diário 7º PA'!$F$4:$F$5383))+SUMPRODUCT(-('Diário 8º PA'!$E$4:$E$5041='Analítico Cx.'!$B128),-('Diário 8º PA'!$O$4:$O$5041=K$1),('Diário 8º PA'!$F$4:$F$5041))+SUMPRODUCT(-('Diário 9º PA'!$E$4:$E$5236='Analítico Cx.'!$B128),-('Diário 9º PA'!$O$4:$O$5236=K$1),('Diário 9º PA'!$F$4:$F$5236))+SUMPRODUCT(-('Diário 10º PA'!$E$4:$E$5221='Analítico Cx.'!$B128),-('Diário 10º PA'!$N$4:$N$5221=K$1),('Diário 10º PA'!$F$4:$F$5221))</f>
        <v>81516.72</v>
      </c>
      <c r="L128" s="187">
        <f>SUMPRODUCT(-('Diário 7º PA'!$E$4:$E$5383='Analítico Cx.'!$B128),-('Diário 7º PA'!$O$4:$O$5383=L$1),('Diário 7º PA'!$F$4:$F$5383))+SUMPRODUCT(-('Diário 8º PA'!$E$4:$E$5041='Analítico Cx.'!$B128),-('Diário 8º PA'!$O$4:$O$5041=L$1),('Diário 8º PA'!$F$4:$F$5041))+SUMPRODUCT(-('Diário 9º PA'!$E$4:$E$5236='Analítico Cx.'!$B128),-('Diário 9º PA'!$O$4:$O$5236=L$1),('Diário 9º PA'!$F$4:$F$5236))+SUMPRODUCT(-('Diário 10º PA'!$E$4:$E$5221='Analítico Cx.'!$B128),-('Diário 10º PA'!$N$4:$N$5221=L$1),('Diário 10º PA'!$F$4:$F$5221))</f>
        <v>127794.56999999999</v>
      </c>
      <c r="M128" s="187">
        <f>SUMPRODUCT(-('Diário 7º PA'!$E$4:$E$5383='Analítico Cx.'!$B128),-('Diário 7º PA'!$O$4:$O$5383=M$1),('Diário 7º PA'!$F$4:$F$5383))+SUMPRODUCT(-('Diário 8º PA'!$E$4:$E$5041='Analítico Cx.'!$B128),-('Diário 8º PA'!$O$4:$O$5041=M$1),('Diário 8º PA'!$F$4:$F$5041))+SUMPRODUCT(-('Diário 9º PA'!$E$4:$E$5236='Analítico Cx.'!$B128),-('Diário 9º PA'!$O$4:$O$5236=M$1),('Diário 9º PA'!$F$4:$F$5236))+SUMPRODUCT(-('Diário 10º PA'!$E$4:$E$5221='Analítico Cx.'!$B128),-('Diário 10º PA'!$N$4:$N$5221=M$1),('Diário 10º PA'!$F$4:$F$5221))</f>
        <v>712457.17</v>
      </c>
      <c r="N128" s="187">
        <f>SUMPRODUCT(-('Diário 7º PA'!$E$4:$E$5383='Analítico Cx.'!$B128),-('Diário 7º PA'!$O$4:$O$5383=N$1),('Diário 7º PA'!$F$4:$F$5383))+SUMPRODUCT(-('Diário 8º PA'!$E$4:$E$5041='Analítico Cx.'!$B128),-('Diário 8º PA'!$O$4:$O$5041=N$1),('Diário 8º PA'!$F$4:$F$5041))+SUMPRODUCT(-('Diário 9º PA'!$E$4:$E$5236='Analítico Cx.'!$B128),-('Diário 9º PA'!$O$4:$O$5236=N$1),('Diário 9º PA'!$F$4:$F$5236))+SUMPRODUCT(-('Diário 10º PA'!$E$4:$E$5221='Analítico Cx.'!$B128),-('Diário 10º PA'!$N$4:$N$5221=N$1),('Diário 10º PA'!$F$4:$F$5221))</f>
        <v>299728.06</v>
      </c>
      <c r="O128" s="188">
        <f t="shared" si="19"/>
        <v>2486400.94</v>
      </c>
      <c r="P128" s="172">
        <f t="shared" si="20"/>
        <v>3.3276166598620233E-2</v>
      </c>
    </row>
    <row r="129" spans="1:16" ht="23.25" customHeight="1" x14ac:dyDescent="0.2">
      <c r="A129" s="63" t="s">
        <v>389</v>
      </c>
      <c r="B129" s="107" t="s">
        <v>390</v>
      </c>
      <c r="C129" s="187">
        <f>SUMPRODUCT(-('Diário 7º PA'!$E$4:$E$5383='Analítico Cx.'!$B129),-('Diário 7º PA'!$O$4:$O$5383=C$1),('Diário 7º PA'!$F$4:$F$5383))+SUMPRODUCT(-('Diário 8º PA'!$E$4:$E$5041='Analítico Cx.'!$B129),-('Diário 8º PA'!$O$4:$O$5041=C$1),('Diário 8º PA'!$F$4:$F$5041))+SUMPRODUCT(-('Diário 9º PA'!$E$4:$E$5236='Analítico Cx.'!$B129),-('Diário 9º PA'!$O$4:$O$5236=C$1),('Diário 9º PA'!$F$4:$F$5236))+SUMPRODUCT(-('Diário 10º PA'!$E$4:$E$5221='Analítico Cx.'!$B129),-('Diário 10º PA'!$N$4:$N$5221=C$1),('Diário 10º PA'!$F$4:$F$5221))</f>
        <v>0</v>
      </c>
      <c r="D129" s="187">
        <f>SUMPRODUCT(-('Diário 7º PA'!$E$4:$E$5383='Analítico Cx.'!$B129),-('Diário 7º PA'!$O$4:$O$5383=D$1),('Diário 7º PA'!$F$4:$F$5383))+SUMPRODUCT(-('Diário 8º PA'!$E$4:$E$5041='Analítico Cx.'!$B129),-('Diário 8º PA'!$O$4:$O$5041=D$1),('Diário 8º PA'!$F$4:$F$5041))+SUMPRODUCT(-('Diário 9º PA'!$E$4:$E$5236='Analítico Cx.'!$B129),-('Diário 9º PA'!$O$4:$O$5236=D$1),('Diário 9º PA'!$F$4:$F$5236))+SUMPRODUCT(-('Diário 10º PA'!$E$4:$E$5221='Analítico Cx.'!$B129),-('Diário 10º PA'!$N$4:$N$5221=D$1),('Diário 10º PA'!$F$4:$F$5221))</f>
        <v>0</v>
      </c>
      <c r="E129" s="187">
        <f>SUMPRODUCT(-('Diário 7º PA'!$E$4:$E$5383='Analítico Cx.'!$B129),-('Diário 7º PA'!$O$4:$O$5383=E$1),('Diário 7º PA'!$F$4:$F$5383))+SUMPRODUCT(-('Diário 8º PA'!$E$4:$E$5041='Analítico Cx.'!$B129),-('Diário 8º PA'!$O$4:$O$5041=E$1),('Diário 8º PA'!$F$4:$F$5041))+SUMPRODUCT(-('Diário 9º PA'!$E$4:$E$5236='Analítico Cx.'!$B129),-('Diário 9º PA'!$O$4:$O$5236=E$1),('Diário 9º PA'!$F$4:$F$5236))+SUMPRODUCT(-('Diário 10º PA'!$E$4:$E$5221='Analítico Cx.'!$B129),-('Diário 10º PA'!$N$4:$N$5221=E$1),('Diário 10º PA'!$F$4:$F$5221))</f>
        <v>1469.3</v>
      </c>
      <c r="F129" s="187">
        <f>SUMPRODUCT(-('Diário 7º PA'!$E$4:$E$5383='Analítico Cx.'!$B129),-('Diário 7º PA'!$O$4:$O$5383=F$1),('Diário 7º PA'!$F$4:$F$5383))+SUMPRODUCT(-('Diário 8º PA'!$E$4:$E$5041='Analítico Cx.'!$B129),-('Diário 8º PA'!$O$4:$O$5041=F$1),('Diário 8º PA'!$F$4:$F$5041))+SUMPRODUCT(-('Diário 9º PA'!$E$4:$E$5236='Analítico Cx.'!$B129),-('Diário 9º PA'!$O$4:$O$5236=F$1),('Diário 9º PA'!$F$4:$F$5236))+SUMPRODUCT(-('Diário 10º PA'!$E$4:$E$5221='Analítico Cx.'!$B129),-('Diário 10º PA'!$N$4:$N$5221=F$1),('Diário 10º PA'!$F$4:$F$5221))</f>
        <v>20</v>
      </c>
      <c r="G129" s="187">
        <f>SUMPRODUCT(-('Diário 7º PA'!$E$4:$E$5383='Analítico Cx.'!$B129),-('Diário 7º PA'!$O$4:$O$5383=G$1),('Diário 7º PA'!$F$4:$F$5383))+SUMPRODUCT(-('Diário 8º PA'!$E$4:$E$5041='Analítico Cx.'!$B129),-('Diário 8º PA'!$O$4:$O$5041=G$1),('Diário 8º PA'!$F$4:$F$5041))+SUMPRODUCT(-('Diário 9º PA'!$E$4:$E$5236='Analítico Cx.'!$B129),-('Diário 9º PA'!$O$4:$O$5236=G$1),('Diário 9º PA'!$F$4:$F$5236))+SUMPRODUCT(-('Diário 10º PA'!$E$4:$E$5221='Analítico Cx.'!$B129),-('Diário 10º PA'!$N$4:$N$5221=G$1),('Diário 10º PA'!$F$4:$F$5221))</f>
        <v>0</v>
      </c>
      <c r="H129" s="187">
        <f>SUMPRODUCT(-('Diário 7º PA'!$E$4:$E$5383='Analítico Cx.'!$B129),-('Diário 7º PA'!$O$4:$O$5383=H$1),('Diário 7º PA'!$F$4:$F$5383))+SUMPRODUCT(-('Diário 8º PA'!$E$4:$E$5041='Analítico Cx.'!$B129),-('Diário 8º PA'!$O$4:$O$5041=H$1),('Diário 8º PA'!$F$4:$F$5041))+SUMPRODUCT(-('Diário 9º PA'!$E$4:$E$5236='Analítico Cx.'!$B129),-('Diário 9º PA'!$O$4:$O$5236=H$1),('Diário 9º PA'!$F$4:$F$5236))+SUMPRODUCT(-('Diário 10º PA'!$E$4:$E$5221='Analítico Cx.'!$B129),-('Diário 10º PA'!$N$4:$N$5221=H$1),('Diário 10º PA'!$F$4:$F$5221))</f>
        <v>1548</v>
      </c>
      <c r="I129" s="187">
        <f>SUMPRODUCT(-('Diário 7º PA'!$E$4:$E$5383='Analítico Cx.'!$B129),-('Diário 7º PA'!$O$4:$O$5383=I$1),('Diário 7º PA'!$F$4:$F$5383))+SUMPRODUCT(-('Diário 8º PA'!$E$4:$E$5041='Analítico Cx.'!$B129),-('Diário 8º PA'!$O$4:$O$5041=I$1),('Diário 8º PA'!$F$4:$F$5041))+SUMPRODUCT(-('Diário 9º PA'!$E$4:$E$5236='Analítico Cx.'!$B129),-('Diário 9º PA'!$O$4:$O$5236=I$1),('Diário 9º PA'!$F$4:$F$5236))+SUMPRODUCT(-('Diário 10º PA'!$E$4:$E$5221='Analítico Cx.'!$B129),-('Diário 10º PA'!$N$4:$N$5221=I$1),('Diário 10º PA'!$F$4:$F$5221))</f>
        <v>0</v>
      </c>
      <c r="J129" s="187">
        <f>SUMPRODUCT(-('Diário 7º PA'!$E$4:$E$5383='Analítico Cx.'!$B129),-('Diário 7º PA'!$O$4:$O$5383=J$1),('Diário 7º PA'!$F$4:$F$5383))+SUMPRODUCT(-('Diário 8º PA'!$E$4:$E$5041='Analítico Cx.'!$B129),-('Diário 8º PA'!$O$4:$O$5041=J$1),('Diário 8º PA'!$F$4:$F$5041))+SUMPRODUCT(-('Diário 9º PA'!$E$4:$E$5236='Analítico Cx.'!$B129),-('Diário 9º PA'!$O$4:$O$5236=J$1),('Diário 9º PA'!$F$4:$F$5236))+SUMPRODUCT(-('Diário 10º PA'!$E$4:$E$5221='Analítico Cx.'!$B129),-('Diário 10º PA'!$N$4:$N$5221=J$1),('Diário 10º PA'!$F$4:$F$5221))</f>
        <v>715.35</v>
      </c>
      <c r="K129" s="187">
        <f>SUMPRODUCT(-('Diário 7º PA'!$E$4:$E$5383='Analítico Cx.'!$B129),-('Diário 7º PA'!$O$4:$O$5383=K$1),('Diário 7º PA'!$F$4:$F$5383))+SUMPRODUCT(-('Diário 8º PA'!$E$4:$E$5041='Analítico Cx.'!$B129),-('Diário 8º PA'!$O$4:$O$5041=K$1),('Diário 8º PA'!$F$4:$F$5041))+SUMPRODUCT(-('Diário 9º PA'!$E$4:$E$5236='Analítico Cx.'!$B129),-('Diário 9º PA'!$O$4:$O$5236=K$1),('Diário 9º PA'!$F$4:$F$5236))+SUMPRODUCT(-('Diário 10º PA'!$E$4:$E$5221='Analítico Cx.'!$B129),-('Diário 10º PA'!$N$4:$N$5221=K$1),('Diário 10º PA'!$F$4:$F$5221))</f>
        <v>5034.8</v>
      </c>
      <c r="L129" s="187">
        <f>SUMPRODUCT(-('Diário 7º PA'!$E$4:$E$5383='Analítico Cx.'!$B129),-('Diário 7º PA'!$O$4:$O$5383=L$1),('Diário 7º PA'!$F$4:$F$5383))+SUMPRODUCT(-('Diário 8º PA'!$E$4:$E$5041='Analítico Cx.'!$B129),-('Diário 8º PA'!$O$4:$O$5041=L$1),('Diário 8º PA'!$F$4:$F$5041))+SUMPRODUCT(-('Diário 9º PA'!$E$4:$E$5236='Analítico Cx.'!$B129),-('Diário 9º PA'!$O$4:$O$5236=L$1),('Diário 9º PA'!$F$4:$F$5236))+SUMPRODUCT(-('Diário 10º PA'!$E$4:$E$5221='Analítico Cx.'!$B129),-('Diário 10º PA'!$N$4:$N$5221=L$1),('Diário 10º PA'!$F$4:$F$5221))</f>
        <v>0</v>
      </c>
      <c r="M129" s="187">
        <f>SUMPRODUCT(-('Diário 7º PA'!$E$4:$E$5383='Analítico Cx.'!$B129),-('Diário 7º PA'!$O$4:$O$5383=M$1),('Diário 7º PA'!$F$4:$F$5383))+SUMPRODUCT(-('Diário 8º PA'!$E$4:$E$5041='Analítico Cx.'!$B129),-('Diário 8º PA'!$O$4:$O$5041=M$1),('Diário 8º PA'!$F$4:$F$5041))+SUMPRODUCT(-('Diário 9º PA'!$E$4:$E$5236='Analítico Cx.'!$B129),-('Diário 9º PA'!$O$4:$O$5236=M$1),('Diário 9º PA'!$F$4:$F$5236))+SUMPRODUCT(-('Diário 10º PA'!$E$4:$E$5221='Analítico Cx.'!$B129),-('Diário 10º PA'!$N$4:$N$5221=M$1),('Diário 10º PA'!$F$4:$F$5221))</f>
        <v>0</v>
      </c>
      <c r="N129" s="187">
        <f>SUMPRODUCT(-('Diário 7º PA'!$E$4:$E$5383='Analítico Cx.'!$B129),-('Diário 7º PA'!$O$4:$O$5383=N$1),('Diário 7º PA'!$F$4:$F$5383))+SUMPRODUCT(-('Diário 8º PA'!$E$4:$E$5041='Analítico Cx.'!$B129),-('Diário 8º PA'!$O$4:$O$5041=N$1),('Diário 8º PA'!$F$4:$F$5041))+SUMPRODUCT(-('Diário 9º PA'!$E$4:$E$5236='Analítico Cx.'!$B129),-('Diário 9º PA'!$O$4:$O$5236=N$1),('Diário 9º PA'!$F$4:$F$5236))+SUMPRODUCT(-('Diário 10º PA'!$E$4:$E$5221='Analítico Cx.'!$B129),-('Diário 10º PA'!$N$4:$N$5221=N$1),('Diário 10º PA'!$F$4:$F$5221))</f>
        <v>620</v>
      </c>
      <c r="O129" s="188">
        <f t="shared" si="19"/>
        <v>9407.4500000000007</v>
      </c>
      <c r="P129" s="172">
        <f t="shared" si="20"/>
        <v>1.2590241116470537E-4</v>
      </c>
    </row>
    <row r="130" spans="1:16" ht="23.25" customHeight="1" x14ac:dyDescent="0.2">
      <c r="A130" s="63" t="s">
        <v>391</v>
      </c>
      <c r="B130" s="107" t="s">
        <v>392</v>
      </c>
      <c r="C130" s="187">
        <f>SUMPRODUCT(-('Diário 7º PA'!$E$4:$E$5383='Analítico Cx.'!$B130),-('Diário 7º PA'!$O$4:$O$5383=C$1),('Diário 7º PA'!$F$4:$F$5383))+SUMPRODUCT(-('Diário 8º PA'!$E$4:$E$5041='Analítico Cx.'!$B130),-('Diário 8º PA'!$O$4:$O$5041=C$1),('Diário 8º PA'!$F$4:$F$5041))+SUMPRODUCT(-('Diário 9º PA'!$E$4:$E$5236='Analítico Cx.'!$B130),-('Diário 9º PA'!$O$4:$O$5236=C$1),('Diário 9º PA'!$F$4:$F$5236))+SUMPRODUCT(-('Diário 10º PA'!$E$4:$E$5221='Analítico Cx.'!$B130),-('Diário 10º PA'!$N$4:$N$5221=C$1),('Diário 10º PA'!$F$4:$F$5221))</f>
        <v>540</v>
      </c>
      <c r="D130" s="187">
        <f>SUMPRODUCT(-('Diário 7º PA'!$E$4:$E$5383='Analítico Cx.'!$B130),-('Diário 7º PA'!$O$4:$O$5383=D$1),('Diário 7º PA'!$F$4:$F$5383))+SUMPRODUCT(-('Diário 8º PA'!$E$4:$E$5041='Analítico Cx.'!$B130),-('Diário 8º PA'!$O$4:$O$5041=D$1),('Diário 8º PA'!$F$4:$F$5041))+SUMPRODUCT(-('Diário 9º PA'!$E$4:$E$5236='Analítico Cx.'!$B130),-('Diário 9º PA'!$O$4:$O$5236=D$1),('Diário 9º PA'!$F$4:$F$5236))+SUMPRODUCT(-('Diário 10º PA'!$E$4:$E$5221='Analítico Cx.'!$B130),-('Diário 10º PA'!$N$4:$N$5221=D$1),('Diário 10º PA'!$F$4:$F$5221))</f>
        <v>236</v>
      </c>
      <c r="E130" s="187">
        <f>SUMPRODUCT(-('Diário 7º PA'!$E$4:$E$5383='Analítico Cx.'!$B130),-('Diário 7º PA'!$O$4:$O$5383=E$1),('Diário 7º PA'!$F$4:$F$5383))+SUMPRODUCT(-('Diário 8º PA'!$E$4:$E$5041='Analítico Cx.'!$B130),-('Diário 8º PA'!$O$4:$O$5041=E$1),('Diário 8º PA'!$F$4:$F$5041))+SUMPRODUCT(-('Diário 9º PA'!$E$4:$E$5236='Analítico Cx.'!$B130),-('Diário 9º PA'!$O$4:$O$5236=E$1),('Diário 9º PA'!$F$4:$F$5236))+SUMPRODUCT(-('Diário 10º PA'!$E$4:$E$5221='Analítico Cx.'!$B130),-('Diário 10º PA'!$N$4:$N$5221=E$1),('Diário 10º PA'!$F$4:$F$5221))</f>
        <v>107</v>
      </c>
      <c r="F130" s="187">
        <f>SUMPRODUCT(-('Diário 7º PA'!$E$4:$E$5383='Analítico Cx.'!$B130),-('Diário 7º PA'!$O$4:$O$5383=F$1),('Diário 7º PA'!$F$4:$F$5383))+SUMPRODUCT(-('Diário 8º PA'!$E$4:$E$5041='Analítico Cx.'!$B130),-('Diário 8º PA'!$O$4:$O$5041=F$1),('Diário 8º PA'!$F$4:$F$5041))+SUMPRODUCT(-('Diário 9º PA'!$E$4:$E$5236='Analítico Cx.'!$B130),-('Diário 9º PA'!$O$4:$O$5236=F$1),('Diário 9º PA'!$F$4:$F$5236))+SUMPRODUCT(-('Diário 10º PA'!$E$4:$E$5221='Analítico Cx.'!$B130),-('Diário 10º PA'!$N$4:$N$5221=F$1),('Diário 10º PA'!$F$4:$F$5221))</f>
        <v>0</v>
      </c>
      <c r="G130" s="187">
        <f>SUMPRODUCT(-('Diário 7º PA'!$E$4:$E$5383='Analítico Cx.'!$B130),-('Diário 7º PA'!$O$4:$O$5383=G$1),('Diário 7º PA'!$F$4:$F$5383))+SUMPRODUCT(-('Diário 8º PA'!$E$4:$E$5041='Analítico Cx.'!$B130),-('Diário 8º PA'!$O$4:$O$5041=G$1),('Diário 8º PA'!$F$4:$F$5041))+SUMPRODUCT(-('Diário 9º PA'!$E$4:$E$5236='Analítico Cx.'!$B130),-('Diário 9º PA'!$O$4:$O$5236=G$1),('Diário 9º PA'!$F$4:$F$5236))+SUMPRODUCT(-('Diário 10º PA'!$E$4:$E$5221='Analítico Cx.'!$B130),-('Diário 10º PA'!$N$4:$N$5221=G$1),('Diário 10º PA'!$F$4:$F$5221))</f>
        <v>120</v>
      </c>
      <c r="H130" s="187">
        <f>SUMPRODUCT(-('Diário 7º PA'!$E$4:$E$5383='Analítico Cx.'!$B130),-('Diário 7º PA'!$O$4:$O$5383=H$1),('Diário 7º PA'!$F$4:$F$5383))+SUMPRODUCT(-('Diário 8º PA'!$E$4:$E$5041='Analítico Cx.'!$B130),-('Diário 8º PA'!$O$4:$O$5041=H$1),('Diário 8º PA'!$F$4:$F$5041))+SUMPRODUCT(-('Diário 9º PA'!$E$4:$E$5236='Analítico Cx.'!$B130),-('Diário 9º PA'!$O$4:$O$5236=H$1),('Diário 9º PA'!$F$4:$F$5236))+SUMPRODUCT(-('Diário 10º PA'!$E$4:$E$5221='Analítico Cx.'!$B130),-('Diário 10º PA'!$N$4:$N$5221=H$1),('Diário 10º PA'!$F$4:$F$5221))</f>
        <v>2512</v>
      </c>
      <c r="I130" s="187">
        <f>SUMPRODUCT(-('Diário 7º PA'!$E$4:$E$5383='Analítico Cx.'!$B130),-('Diário 7º PA'!$O$4:$O$5383=I$1),('Diário 7º PA'!$F$4:$F$5383))+SUMPRODUCT(-('Diário 8º PA'!$E$4:$E$5041='Analítico Cx.'!$B130),-('Diário 8º PA'!$O$4:$O$5041=I$1),('Diário 8º PA'!$F$4:$F$5041))+SUMPRODUCT(-('Diário 9º PA'!$E$4:$E$5236='Analítico Cx.'!$B130),-('Diário 9º PA'!$O$4:$O$5236=I$1),('Diário 9º PA'!$F$4:$F$5236))+SUMPRODUCT(-('Diário 10º PA'!$E$4:$E$5221='Analítico Cx.'!$B130),-('Diário 10º PA'!$N$4:$N$5221=I$1),('Diário 10º PA'!$F$4:$F$5221))</f>
        <v>236</v>
      </c>
      <c r="J130" s="187">
        <f>SUMPRODUCT(-('Diário 7º PA'!$E$4:$E$5383='Analítico Cx.'!$B130),-('Diário 7º PA'!$O$4:$O$5383=J$1),('Diário 7º PA'!$F$4:$F$5383))+SUMPRODUCT(-('Diário 8º PA'!$E$4:$E$5041='Analítico Cx.'!$B130),-('Diário 8º PA'!$O$4:$O$5041=J$1),('Diário 8º PA'!$F$4:$F$5041))+SUMPRODUCT(-('Diário 9º PA'!$E$4:$E$5236='Analítico Cx.'!$B130),-('Diário 9º PA'!$O$4:$O$5236=J$1),('Diário 9º PA'!$F$4:$F$5236))+SUMPRODUCT(-('Diário 10º PA'!$E$4:$E$5221='Analítico Cx.'!$B130),-('Diário 10º PA'!$N$4:$N$5221=J$1),('Diário 10º PA'!$F$4:$F$5221))</f>
        <v>455.9</v>
      </c>
      <c r="K130" s="187">
        <f>SUMPRODUCT(-('Diário 7º PA'!$E$4:$E$5383='Analítico Cx.'!$B130),-('Diário 7º PA'!$O$4:$O$5383=K$1),('Diário 7º PA'!$F$4:$F$5383))+SUMPRODUCT(-('Diário 8º PA'!$E$4:$E$5041='Analítico Cx.'!$B130),-('Diário 8º PA'!$O$4:$O$5041=K$1),('Diário 8º PA'!$F$4:$F$5041))+SUMPRODUCT(-('Diário 9º PA'!$E$4:$E$5236='Analítico Cx.'!$B130),-('Diário 9º PA'!$O$4:$O$5236=K$1),('Diário 9º PA'!$F$4:$F$5236))+SUMPRODUCT(-('Diário 10º PA'!$E$4:$E$5221='Analítico Cx.'!$B130),-('Diário 10º PA'!$N$4:$N$5221=K$1),('Diário 10º PA'!$F$4:$F$5221))</f>
        <v>0</v>
      </c>
      <c r="L130" s="187">
        <f>SUMPRODUCT(-('Diário 7º PA'!$E$4:$E$5383='Analítico Cx.'!$B130),-('Diário 7º PA'!$O$4:$O$5383=L$1),('Diário 7º PA'!$F$4:$F$5383))+SUMPRODUCT(-('Diário 8º PA'!$E$4:$E$5041='Analítico Cx.'!$B130),-('Diário 8º PA'!$O$4:$O$5041=L$1),('Diário 8º PA'!$F$4:$F$5041))+SUMPRODUCT(-('Diário 9º PA'!$E$4:$E$5236='Analítico Cx.'!$B130),-('Diário 9º PA'!$O$4:$O$5236=L$1),('Diário 9º PA'!$F$4:$F$5236))+SUMPRODUCT(-('Diário 10º PA'!$E$4:$E$5221='Analítico Cx.'!$B130),-('Diário 10º PA'!$N$4:$N$5221=L$1),('Diário 10º PA'!$F$4:$F$5221))</f>
        <v>332</v>
      </c>
      <c r="M130" s="187">
        <f>SUMPRODUCT(-('Diário 7º PA'!$E$4:$E$5383='Analítico Cx.'!$B130),-('Diário 7º PA'!$O$4:$O$5383=M$1),('Diário 7º PA'!$F$4:$F$5383))+SUMPRODUCT(-('Diário 8º PA'!$E$4:$E$5041='Analítico Cx.'!$B130),-('Diário 8º PA'!$O$4:$O$5041=M$1),('Diário 8º PA'!$F$4:$F$5041))+SUMPRODUCT(-('Diário 9º PA'!$E$4:$E$5236='Analítico Cx.'!$B130),-('Diário 9º PA'!$O$4:$O$5236=M$1),('Diário 9º PA'!$F$4:$F$5236))+SUMPRODUCT(-('Diário 10º PA'!$E$4:$E$5221='Analítico Cx.'!$B130),-('Diário 10º PA'!$N$4:$N$5221=M$1),('Diário 10º PA'!$F$4:$F$5221))</f>
        <v>0</v>
      </c>
      <c r="N130" s="187">
        <f>SUMPRODUCT(-('Diário 7º PA'!$E$4:$E$5383='Analítico Cx.'!$B130),-('Diário 7º PA'!$O$4:$O$5383=N$1),('Diário 7º PA'!$F$4:$F$5383))+SUMPRODUCT(-('Diário 8º PA'!$E$4:$E$5041='Analítico Cx.'!$B130),-('Diário 8º PA'!$O$4:$O$5041=N$1),('Diário 8º PA'!$F$4:$F$5041))+SUMPRODUCT(-('Diário 9º PA'!$E$4:$E$5236='Analítico Cx.'!$B130),-('Diário 9º PA'!$O$4:$O$5236=N$1),('Diário 9º PA'!$F$4:$F$5236))+SUMPRODUCT(-('Diário 10º PA'!$E$4:$E$5221='Analítico Cx.'!$B130),-('Diário 10º PA'!$N$4:$N$5221=N$1),('Diário 10º PA'!$F$4:$F$5221))</f>
        <v>220</v>
      </c>
      <c r="O130" s="188">
        <f t="shared" si="19"/>
        <v>4758.8999999999996</v>
      </c>
      <c r="P130" s="172">
        <f t="shared" si="20"/>
        <v>6.3689627315767426E-5</v>
      </c>
    </row>
    <row r="131" spans="1:16" ht="23.25" customHeight="1" x14ac:dyDescent="0.2">
      <c r="A131" s="63" t="s">
        <v>393</v>
      </c>
      <c r="B131" s="107" t="s">
        <v>394</v>
      </c>
      <c r="C131" s="187">
        <f>SUMPRODUCT(-('Diário 7º PA'!$E$4:$E$5383='Analítico Cx.'!$B131),-('Diário 7º PA'!$O$4:$O$5383=C$1),('Diário 7º PA'!$F$4:$F$5383))+SUMPRODUCT(-('Diário 8º PA'!$E$4:$E$5041='Analítico Cx.'!$B131),-('Diário 8º PA'!$O$4:$O$5041=C$1),('Diário 8º PA'!$F$4:$F$5041))+SUMPRODUCT(-('Diário 9º PA'!$E$4:$E$5236='Analítico Cx.'!$B131),-('Diário 9º PA'!$O$4:$O$5236=C$1),('Diário 9º PA'!$F$4:$F$5236))+SUMPRODUCT(-('Diário 10º PA'!$E$4:$E$5221='Analítico Cx.'!$B131),-('Diário 10º PA'!$N$4:$N$5221=C$1),('Diário 10º PA'!$F$4:$F$5221))</f>
        <v>0</v>
      </c>
      <c r="D131" s="187">
        <f>SUMPRODUCT(-('Diário 7º PA'!$E$4:$E$5383='Analítico Cx.'!$B131),-('Diário 7º PA'!$O$4:$O$5383=D$1),('Diário 7º PA'!$F$4:$F$5383))+SUMPRODUCT(-('Diário 8º PA'!$E$4:$E$5041='Analítico Cx.'!$B131),-('Diário 8º PA'!$O$4:$O$5041=D$1),('Diário 8º PA'!$F$4:$F$5041))+SUMPRODUCT(-('Diário 9º PA'!$E$4:$E$5236='Analítico Cx.'!$B131),-('Diário 9º PA'!$O$4:$O$5236=D$1),('Diário 9º PA'!$F$4:$F$5236))+SUMPRODUCT(-('Diário 10º PA'!$E$4:$E$5221='Analítico Cx.'!$B131),-('Diário 10º PA'!$N$4:$N$5221=D$1),('Diário 10º PA'!$F$4:$F$5221))</f>
        <v>74823.210000000006</v>
      </c>
      <c r="E131" s="187">
        <f>SUMPRODUCT(-('Diário 7º PA'!$E$4:$E$5383='Analítico Cx.'!$B131),-('Diário 7º PA'!$O$4:$O$5383=E$1),('Diário 7º PA'!$F$4:$F$5383))+SUMPRODUCT(-('Diário 8º PA'!$E$4:$E$5041='Analítico Cx.'!$B131),-('Diário 8º PA'!$O$4:$O$5041=E$1),('Diário 8º PA'!$F$4:$F$5041))+SUMPRODUCT(-('Diário 9º PA'!$E$4:$E$5236='Analítico Cx.'!$B131),-('Diário 9º PA'!$O$4:$O$5236=E$1),('Diário 9º PA'!$F$4:$F$5236))+SUMPRODUCT(-('Diário 10º PA'!$E$4:$E$5221='Analítico Cx.'!$B131),-('Diário 10º PA'!$N$4:$N$5221=E$1),('Diário 10º PA'!$F$4:$F$5221))</f>
        <v>72685.039999999994</v>
      </c>
      <c r="F131" s="187">
        <f>SUMPRODUCT(-('Diário 7º PA'!$E$4:$E$5383='Analítico Cx.'!$B131),-('Diário 7º PA'!$O$4:$O$5383=F$1),('Diário 7º PA'!$F$4:$F$5383))+SUMPRODUCT(-('Diário 8º PA'!$E$4:$E$5041='Analítico Cx.'!$B131),-('Diário 8º PA'!$O$4:$O$5041=F$1),('Diário 8º PA'!$F$4:$F$5041))+SUMPRODUCT(-('Diário 9º PA'!$E$4:$E$5236='Analítico Cx.'!$B131),-('Diário 9º PA'!$O$4:$O$5236=F$1),('Diário 9º PA'!$F$4:$F$5236))+SUMPRODUCT(-('Diário 10º PA'!$E$4:$E$5221='Analítico Cx.'!$B131),-('Diário 10º PA'!$N$4:$N$5221=F$1),('Diário 10º PA'!$F$4:$F$5221))</f>
        <v>1364.77</v>
      </c>
      <c r="G131" s="187">
        <f>SUMPRODUCT(-('Diário 7º PA'!$E$4:$E$5383='Analítico Cx.'!$B131),-('Diário 7º PA'!$O$4:$O$5383=G$1),('Diário 7º PA'!$F$4:$F$5383))+SUMPRODUCT(-('Diário 8º PA'!$E$4:$E$5041='Analítico Cx.'!$B131),-('Diário 8º PA'!$O$4:$O$5041=G$1),('Diário 8º PA'!$F$4:$F$5041))+SUMPRODUCT(-('Diário 9º PA'!$E$4:$E$5236='Analítico Cx.'!$B131),-('Diário 9º PA'!$O$4:$O$5236=G$1),('Diário 9º PA'!$F$4:$F$5236))+SUMPRODUCT(-('Diário 10º PA'!$E$4:$E$5221='Analítico Cx.'!$B131),-('Diário 10º PA'!$N$4:$N$5221=G$1),('Diário 10º PA'!$F$4:$F$5221))</f>
        <v>59557.64</v>
      </c>
      <c r="H131" s="187">
        <f>SUMPRODUCT(-('Diário 7º PA'!$E$4:$E$5383='Analítico Cx.'!$B131),-('Diário 7º PA'!$O$4:$O$5383=H$1),('Diário 7º PA'!$F$4:$F$5383))+SUMPRODUCT(-('Diário 8º PA'!$E$4:$E$5041='Analítico Cx.'!$B131),-('Diário 8º PA'!$O$4:$O$5041=H$1),('Diário 8º PA'!$F$4:$F$5041))+SUMPRODUCT(-('Diário 9º PA'!$E$4:$E$5236='Analítico Cx.'!$B131),-('Diário 9º PA'!$O$4:$O$5236=H$1),('Diário 9º PA'!$F$4:$F$5236))+SUMPRODUCT(-('Diário 10º PA'!$E$4:$E$5221='Analítico Cx.'!$B131),-('Diário 10º PA'!$N$4:$N$5221=H$1),('Diário 10º PA'!$F$4:$F$5221))</f>
        <v>0</v>
      </c>
      <c r="I131" s="187">
        <f>SUMPRODUCT(-('Diário 7º PA'!$E$4:$E$5383='Analítico Cx.'!$B131),-('Diário 7º PA'!$O$4:$O$5383=I$1),('Diário 7º PA'!$F$4:$F$5383))+SUMPRODUCT(-('Diário 8º PA'!$E$4:$E$5041='Analítico Cx.'!$B131),-('Diário 8º PA'!$O$4:$O$5041=I$1),('Diário 8º PA'!$F$4:$F$5041))+SUMPRODUCT(-('Diário 9º PA'!$E$4:$E$5236='Analítico Cx.'!$B131),-('Diário 9º PA'!$O$4:$O$5236=I$1),('Diário 9º PA'!$F$4:$F$5236))+SUMPRODUCT(-('Diário 10º PA'!$E$4:$E$5221='Analítico Cx.'!$B131),-('Diário 10º PA'!$N$4:$N$5221=I$1),('Diário 10º PA'!$F$4:$F$5221))</f>
        <v>0</v>
      </c>
      <c r="J131" s="187">
        <f>SUMPRODUCT(-('Diário 7º PA'!$E$4:$E$5383='Analítico Cx.'!$B131),-('Diário 7º PA'!$O$4:$O$5383=J$1),('Diário 7º PA'!$F$4:$F$5383))+SUMPRODUCT(-('Diário 8º PA'!$E$4:$E$5041='Analítico Cx.'!$B131),-('Diário 8º PA'!$O$4:$O$5041=J$1),('Diário 8º PA'!$F$4:$F$5041))+SUMPRODUCT(-('Diário 9º PA'!$E$4:$E$5236='Analítico Cx.'!$B131),-('Diário 9º PA'!$O$4:$O$5236=J$1),('Diário 9º PA'!$F$4:$F$5236))+SUMPRODUCT(-('Diário 10º PA'!$E$4:$E$5221='Analítico Cx.'!$B131),-('Diário 10º PA'!$N$4:$N$5221=J$1),('Diário 10º PA'!$F$4:$F$5221))</f>
        <v>0</v>
      </c>
      <c r="K131" s="187">
        <f>SUMPRODUCT(-('Diário 7º PA'!$E$4:$E$5383='Analítico Cx.'!$B131),-('Diário 7º PA'!$O$4:$O$5383=K$1),('Diário 7º PA'!$F$4:$F$5383))+SUMPRODUCT(-('Diário 8º PA'!$E$4:$E$5041='Analítico Cx.'!$B131),-('Diário 8º PA'!$O$4:$O$5041=K$1),('Diário 8º PA'!$F$4:$F$5041))+SUMPRODUCT(-('Diário 9º PA'!$E$4:$E$5236='Analítico Cx.'!$B131),-('Diário 9º PA'!$O$4:$O$5236=K$1),('Diário 9º PA'!$F$4:$F$5236))+SUMPRODUCT(-('Diário 10º PA'!$E$4:$E$5221='Analítico Cx.'!$B131),-('Diário 10º PA'!$N$4:$N$5221=K$1),('Diário 10º PA'!$F$4:$F$5221))</f>
        <v>0</v>
      </c>
      <c r="L131" s="187">
        <f>SUMPRODUCT(-('Diário 7º PA'!$E$4:$E$5383='Analítico Cx.'!$B131),-('Diário 7º PA'!$O$4:$O$5383=L$1),('Diário 7º PA'!$F$4:$F$5383))+SUMPRODUCT(-('Diário 8º PA'!$E$4:$E$5041='Analítico Cx.'!$B131),-('Diário 8º PA'!$O$4:$O$5041=L$1),('Diário 8º PA'!$F$4:$F$5041))+SUMPRODUCT(-('Diário 9º PA'!$E$4:$E$5236='Analítico Cx.'!$B131),-('Diário 9º PA'!$O$4:$O$5236=L$1),('Diário 9º PA'!$F$4:$F$5236))+SUMPRODUCT(-('Diário 10º PA'!$E$4:$E$5221='Analítico Cx.'!$B131),-('Diário 10º PA'!$N$4:$N$5221=L$1),('Diário 10º PA'!$F$4:$F$5221))</f>
        <v>0</v>
      </c>
      <c r="M131" s="187">
        <f>SUMPRODUCT(-('Diário 7º PA'!$E$4:$E$5383='Analítico Cx.'!$B131),-('Diário 7º PA'!$O$4:$O$5383=M$1),('Diário 7º PA'!$F$4:$F$5383))+SUMPRODUCT(-('Diário 8º PA'!$E$4:$E$5041='Analítico Cx.'!$B131),-('Diário 8º PA'!$O$4:$O$5041=M$1),('Diário 8º PA'!$F$4:$F$5041))+SUMPRODUCT(-('Diário 9º PA'!$E$4:$E$5236='Analítico Cx.'!$B131),-('Diário 9º PA'!$O$4:$O$5236=M$1),('Diário 9º PA'!$F$4:$F$5236))+SUMPRODUCT(-('Diário 10º PA'!$E$4:$E$5221='Analítico Cx.'!$B131),-('Diário 10º PA'!$N$4:$N$5221=M$1),('Diário 10º PA'!$F$4:$F$5221))</f>
        <v>0</v>
      </c>
      <c r="N131" s="187">
        <f>SUMPRODUCT(-('Diário 7º PA'!$E$4:$E$5383='Analítico Cx.'!$B131),-('Diário 7º PA'!$O$4:$O$5383=N$1),('Diário 7º PA'!$F$4:$F$5383))+SUMPRODUCT(-('Diário 8º PA'!$E$4:$E$5041='Analítico Cx.'!$B131),-('Diário 8º PA'!$O$4:$O$5041=N$1),('Diário 8º PA'!$F$4:$F$5041))+SUMPRODUCT(-('Diário 9º PA'!$E$4:$E$5236='Analítico Cx.'!$B131),-('Diário 9º PA'!$O$4:$O$5236=N$1),('Diário 9º PA'!$F$4:$F$5236))+SUMPRODUCT(-('Diário 10º PA'!$E$4:$E$5221='Analítico Cx.'!$B131),-('Diário 10º PA'!$N$4:$N$5221=N$1),('Diário 10º PA'!$F$4:$F$5221))</f>
        <v>0</v>
      </c>
      <c r="O131" s="188">
        <f t="shared" si="19"/>
        <v>208430.65999999997</v>
      </c>
      <c r="P131" s="172">
        <f t="shared" si="20"/>
        <v>2.7894830857087632E-3</v>
      </c>
    </row>
    <row r="132" spans="1:16" ht="23.25" customHeight="1" x14ac:dyDescent="0.2">
      <c r="A132" s="63" t="s">
        <v>395</v>
      </c>
      <c r="B132" s="107" t="s">
        <v>396</v>
      </c>
      <c r="C132" s="187">
        <f>SUMPRODUCT(-('Diário 7º PA'!$E$4:$E$5383='Analítico Cx.'!$B132),-('Diário 7º PA'!$O$4:$O$5383=C$1),('Diário 7º PA'!$F$4:$F$5383))+SUMPRODUCT(-('Diário 8º PA'!$E$4:$E$5041='Analítico Cx.'!$B132),-('Diário 8º PA'!$O$4:$O$5041=C$1),('Diário 8º PA'!$F$4:$F$5041))+SUMPRODUCT(-('Diário 9º PA'!$E$4:$E$5236='Analítico Cx.'!$B132),-('Diário 9º PA'!$O$4:$O$5236=C$1),('Diário 9º PA'!$F$4:$F$5236))+SUMPRODUCT(-('Diário 10º PA'!$E$4:$E$5221='Analítico Cx.'!$B132),-('Diário 10º PA'!$N$4:$N$5221=C$1),('Diário 10º PA'!$F$4:$F$5221))</f>
        <v>34153.699999999997</v>
      </c>
      <c r="D132" s="187">
        <f>SUMPRODUCT(-('Diário 7º PA'!$E$4:$E$5383='Analítico Cx.'!$B132),-('Diário 7º PA'!$O$4:$O$5383=D$1),('Diário 7º PA'!$F$4:$F$5383))+SUMPRODUCT(-('Diário 8º PA'!$E$4:$E$5041='Analítico Cx.'!$B132),-('Diário 8º PA'!$O$4:$O$5041=D$1),('Diário 8º PA'!$F$4:$F$5041))+SUMPRODUCT(-('Diário 9º PA'!$E$4:$E$5236='Analítico Cx.'!$B132),-('Diário 9º PA'!$O$4:$O$5236=D$1),('Diário 9º PA'!$F$4:$F$5236))+SUMPRODUCT(-('Diário 10º PA'!$E$4:$E$5221='Analítico Cx.'!$B132),-('Diário 10º PA'!$N$4:$N$5221=D$1),('Diário 10º PA'!$F$4:$F$5221))</f>
        <v>0</v>
      </c>
      <c r="E132" s="187">
        <f>SUMPRODUCT(-('Diário 7º PA'!$E$4:$E$5383='Analítico Cx.'!$B132),-('Diário 7º PA'!$O$4:$O$5383=E$1),('Diário 7º PA'!$F$4:$F$5383))+SUMPRODUCT(-('Diário 8º PA'!$E$4:$E$5041='Analítico Cx.'!$B132),-('Diário 8º PA'!$O$4:$O$5041=E$1),('Diário 8º PA'!$F$4:$F$5041))+SUMPRODUCT(-('Diário 9º PA'!$E$4:$E$5236='Analítico Cx.'!$B132),-('Diário 9º PA'!$O$4:$O$5236=E$1),('Diário 9º PA'!$F$4:$F$5236))+SUMPRODUCT(-('Diário 10º PA'!$E$4:$E$5221='Analítico Cx.'!$B132),-('Diário 10º PA'!$N$4:$N$5221=E$1),('Diário 10º PA'!$F$4:$F$5221))</f>
        <v>0</v>
      </c>
      <c r="F132" s="187">
        <f>SUMPRODUCT(-('Diário 7º PA'!$E$4:$E$5383='Analítico Cx.'!$B132),-('Diário 7º PA'!$O$4:$O$5383=F$1),('Diário 7º PA'!$F$4:$F$5383))+SUMPRODUCT(-('Diário 8º PA'!$E$4:$E$5041='Analítico Cx.'!$B132),-('Diário 8º PA'!$O$4:$O$5041=F$1),('Diário 8º PA'!$F$4:$F$5041))+SUMPRODUCT(-('Diário 9º PA'!$E$4:$E$5236='Analítico Cx.'!$B132),-('Diário 9º PA'!$O$4:$O$5236=F$1),('Diário 9º PA'!$F$4:$F$5236))+SUMPRODUCT(-('Diário 10º PA'!$E$4:$E$5221='Analítico Cx.'!$B132),-('Diário 10º PA'!$N$4:$N$5221=F$1),('Diário 10º PA'!$F$4:$F$5221))</f>
        <v>3312</v>
      </c>
      <c r="G132" s="187">
        <f>SUMPRODUCT(-('Diário 7º PA'!$E$4:$E$5383='Analítico Cx.'!$B132),-('Diário 7º PA'!$O$4:$O$5383=G$1),('Diário 7º PA'!$F$4:$F$5383))+SUMPRODUCT(-('Diário 8º PA'!$E$4:$E$5041='Analítico Cx.'!$B132),-('Diário 8º PA'!$O$4:$O$5041=G$1),('Diário 8º PA'!$F$4:$F$5041))+SUMPRODUCT(-('Diário 9º PA'!$E$4:$E$5236='Analítico Cx.'!$B132),-('Diário 9º PA'!$O$4:$O$5236=G$1),('Diário 9º PA'!$F$4:$F$5236))+SUMPRODUCT(-('Diário 10º PA'!$E$4:$E$5221='Analítico Cx.'!$B132),-('Diário 10º PA'!$N$4:$N$5221=G$1),('Diário 10º PA'!$F$4:$F$5221))</f>
        <v>45502.9</v>
      </c>
      <c r="H132" s="187">
        <f>SUMPRODUCT(-('Diário 7º PA'!$E$4:$E$5383='Analítico Cx.'!$B132),-('Diário 7º PA'!$O$4:$O$5383=H$1),('Diário 7º PA'!$F$4:$F$5383))+SUMPRODUCT(-('Diário 8º PA'!$E$4:$E$5041='Analítico Cx.'!$B132),-('Diário 8º PA'!$O$4:$O$5041=H$1),('Diário 8º PA'!$F$4:$F$5041))+SUMPRODUCT(-('Diário 9º PA'!$E$4:$E$5236='Analítico Cx.'!$B132),-('Diário 9º PA'!$O$4:$O$5236=H$1),('Diário 9º PA'!$F$4:$F$5236))+SUMPRODUCT(-('Diário 10º PA'!$E$4:$E$5221='Analítico Cx.'!$B132),-('Diário 10º PA'!$N$4:$N$5221=H$1),('Diário 10º PA'!$F$4:$F$5221))</f>
        <v>0</v>
      </c>
      <c r="I132" s="187">
        <f>SUMPRODUCT(-('Diário 7º PA'!$E$4:$E$5383='Analítico Cx.'!$B132),-('Diário 7º PA'!$O$4:$O$5383=I$1),('Diário 7º PA'!$F$4:$F$5383))+SUMPRODUCT(-('Diário 8º PA'!$E$4:$E$5041='Analítico Cx.'!$B132),-('Diário 8º PA'!$O$4:$O$5041=I$1),('Diário 8º PA'!$F$4:$F$5041))+SUMPRODUCT(-('Diário 9º PA'!$E$4:$E$5236='Analítico Cx.'!$B132),-('Diário 9º PA'!$O$4:$O$5236=I$1),('Diário 9º PA'!$F$4:$F$5236))+SUMPRODUCT(-('Diário 10º PA'!$E$4:$E$5221='Analítico Cx.'!$B132),-('Diário 10º PA'!$N$4:$N$5221=I$1),('Diário 10º PA'!$F$4:$F$5221))</f>
        <v>1538</v>
      </c>
      <c r="J132" s="187">
        <f>SUMPRODUCT(-('Diário 7º PA'!$E$4:$E$5383='Analítico Cx.'!$B132),-('Diário 7º PA'!$O$4:$O$5383=J$1),('Diário 7º PA'!$F$4:$F$5383))+SUMPRODUCT(-('Diário 8º PA'!$E$4:$E$5041='Analítico Cx.'!$B132),-('Diário 8º PA'!$O$4:$O$5041=J$1),('Diário 8º PA'!$F$4:$F$5041))+SUMPRODUCT(-('Diário 9º PA'!$E$4:$E$5236='Analítico Cx.'!$B132),-('Diário 9º PA'!$O$4:$O$5236=J$1),('Diário 9º PA'!$F$4:$F$5236))+SUMPRODUCT(-('Diário 10º PA'!$E$4:$E$5221='Analítico Cx.'!$B132),-('Diário 10º PA'!$N$4:$N$5221=J$1),('Diário 10º PA'!$F$4:$F$5221))</f>
        <v>0</v>
      </c>
      <c r="K132" s="187">
        <f>SUMPRODUCT(-('Diário 7º PA'!$E$4:$E$5383='Analítico Cx.'!$B132),-('Diário 7º PA'!$O$4:$O$5383=K$1),('Diário 7º PA'!$F$4:$F$5383))+SUMPRODUCT(-('Diário 8º PA'!$E$4:$E$5041='Analítico Cx.'!$B132),-('Diário 8º PA'!$O$4:$O$5041=K$1),('Diário 8º PA'!$F$4:$F$5041))+SUMPRODUCT(-('Diário 9º PA'!$E$4:$E$5236='Analítico Cx.'!$B132),-('Diário 9º PA'!$O$4:$O$5236=K$1),('Diário 9º PA'!$F$4:$F$5236))+SUMPRODUCT(-('Diário 10º PA'!$E$4:$E$5221='Analítico Cx.'!$B132),-('Diário 10º PA'!$N$4:$N$5221=K$1),('Diário 10º PA'!$F$4:$F$5221))</f>
        <v>9881.65</v>
      </c>
      <c r="L132" s="187">
        <f>SUMPRODUCT(-('Diário 7º PA'!$E$4:$E$5383='Analítico Cx.'!$B132),-('Diário 7º PA'!$O$4:$O$5383=L$1),('Diário 7º PA'!$F$4:$F$5383))+SUMPRODUCT(-('Diário 8º PA'!$E$4:$E$5041='Analítico Cx.'!$B132),-('Diário 8º PA'!$O$4:$O$5041=L$1),('Diário 8º PA'!$F$4:$F$5041))+SUMPRODUCT(-('Diário 9º PA'!$E$4:$E$5236='Analítico Cx.'!$B132),-('Diário 9º PA'!$O$4:$O$5236=L$1),('Diário 9º PA'!$F$4:$F$5236))+SUMPRODUCT(-('Diário 10º PA'!$E$4:$E$5221='Analítico Cx.'!$B132),-('Diário 10º PA'!$N$4:$N$5221=L$1),('Diário 10º PA'!$F$4:$F$5221))</f>
        <v>3133.15</v>
      </c>
      <c r="M132" s="187">
        <f>SUMPRODUCT(-('Diário 7º PA'!$E$4:$E$5383='Analítico Cx.'!$B132),-('Diário 7º PA'!$O$4:$O$5383=M$1),('Diário 7º PA'!$F$4:$F$5383))+SUMPRODUCT(-('Diário 8º PA'!$E$4:$E$5041='Analítico Cx.'!$B132),-('Diário 8º PA'!$O$4:$O$5041=M$1),('Diário 8º PA'!$F$4:$F$5041))+SUMPRODUCT(-('Diário 9º PA'!$E$4:$E$5236='Analítico Cx.'!$B132),-('Diário 9º PA'!$O$4:$O$5236=M$1),('Diário 9º PA'!$F$4:$F$5236))+SUMPRODUCT(-('Diário 10º PA'!$E$4:$E$5221='Analítico Cx.'!$B132),-('Diário 10º PA'!$N$4:$N$5221=M$1),('Diário 10º PA'!$F$4:$F$5221))</f>
        <v>4708</v>
      </c>
      <c r="N132" s="187">
        <f>SUMPRODUCT(-('Diário 7º PA'!$E$4:$E$5383='Analítico Cx.'!$B132),-('Diário 7º PA'!$O$4:$O$5383=N$1),('Diário 7º PA'!$F$4:$F$5383))+SUMPRODUCT(-('Diário 8º PA'!$E$4:$E$5041='Analítico Cx.'!$B132),-('Diário 8º PA'!$O$4:$O$5041=N$1),('Diário 8º PA'!$F$4:$F$5041))+SUMPRODUCT(-('Diário 9º PA'!$E$4:$E$5236='Analítico Cx.'!$B132),-('Diário 9º PA'!$O$4:$O$5236=N$1),('Diário 9º PA'!$F$4:$F$5236))+SUMPRODUCT(-('Diário 10º PA'!$E$4:$E$5221='Analítico Cx.'!$B132),-('Diário 10º PA'!$N$4:$N$5221=N$1),('Diário 10º PA'!$F$4:$F$5221))</f>
        <v>6543.3</v>
      </c>
      <c r="O132" s="188">
        <f t="shared" si="19"/>
        <v>108772.7</v>
      </c>
      <c r="P132" s="172">
        <f t="shared" si="20"/>
        <v>1.4557340404567813E-3</v>
      </c>
    </row>
    <row r="133" spans="1:16" ht="23.25" customHeight="1" x14ac:dyDescent="0.2">
      <c r="A133" s="63" t="s">
        <v>397</v>
      </c>
      <c r="B133" s="107" t="s">
        <v>398</v>
      </c>
      <c r="C133" s="187">
        <f>SUMPRODUCT(-('Diário 7º PA'!$E$4:$E$5383='Analítico Cx.'!$B133),-('Diário 7º PA'!$O$4:$O$5383=C$1),('Diário 7º PA'!$F$4:$F$5383))+SUMPRODUCT(-('Diário 8º PA'!$E$4:$E$5041='Analítico Cx.'!$B133),-('Diário 8º PA'!$O$4:$O$5041=C$1),('Diário 8º PA'!$F$4:$F$5041))+SUMPRODUCT(-('Diário 9º PA'!$E$4:$E$5236='Analítico Cx.'!$B133),-('Diário 9º PA'!$O$4:$O$5236=C$1),('Diário 9º PA'!$F$4:$F$5236))+SUMPRODUCT(-('Diário 10º PA'!$E$4:$E$5221='Analítico Cx.'!$B133),-('Diário 10º PA'!$N$4:$N$5221=C$1),('Diário 10º PA'!$F$4:$F$5221))</f>
        <v>15453.110000000002</v>
      </c>
      <c r="D133" s="187">
        <f>SUMPRODUCT(-('Diário 7º PA'!$E$4:$E$5383='Analítico Cx.'!$B133),-('Diário 7º PA'!$O$4:$O$5383=D$1),('Diário 7º PA'!$F$4:$F$5383))+SUMPRODUCT(-('Diário 8º PA'!$E$4:$E$5041='Analítico Cx.'!$B133),-('Diário 8º PA'!$O$4:$O$5041=D$1),('Diário 8º PA'!$F$4:$F$5041))+SUMPRODUCT(-('Diário 9º PA'!$E$4:$E$5236='Analítico Cx.'!$B133),-('Diário 9º PA'!$O$4:$O$5236=D$1),('Diário 9º PA'!$F$4:$F$5236))+SUMPRODUCT(-('Diário 10º PA'!$E$4:$E$5221='Analítico Cx.'!$B133),-('Diário 10º PA'!$N$4:$N$5221=D$1),('Diário 10º PA'!$F$4:$F$5221))</f>
        <v>12724.19</v>
      </c>
      <c r="E133" s="187">
        <f>SUMPRODUCT(-('Diário 7º PA'!$E$4:$E$5383='Analítico Cx.'!$B133),-('Diário 7º PA'!$O$4:$O$5383=E$1),('Diário 7º PA'!$F$4:$F$5383))+SUMPRODUCT(-('Diário 8º PA'!$E$4:$E$5041='Analítico Cx.'!$B133),-('Diário 8º PA'!$O$4:$O$5041=E$1),('Diário 8º PA'!$F$4:$F$5041))+SUMPRODUCT(-('Diário 9º PA'!$E$4:$E$5236='Analítico Cx.'!$B133),-('Diário 9º PA'!$O$4:$O$5236=E$1),('Diário 9º PA'!$F$4:$F$5236))+SUMPRODUCT(-('Diário 10º PA'!$E$4:$E$5221='Analítico Cx.'!$B133),-('Diário 10º PA'!$N$4:$N$5221=E$1),('Diário 10º PA'!$F$4:$F$5221))</f>
        <v>12781.3</v>
      </c>
      <c r="F133" s="187">
        <f>SUMPRODUCT(-('Diário 7º PA'!$E$4:$E$5383='Analítico Cx.'!$B133),-('Diário 7º PA'!$O$4:$O$5383=F$1),('Diário 7º PA'!$F$4:$F$5383))+SUMPRODUCT(-('Diário 8º PA'!$E$4:$E$5041='Analítico Cx.'!$B133),-('Diário 8º PA'!$O$4:$O$5041=F$1),('Diário 8º PA'!$F$4:$F$5041))+SUMPRODUCT(-('Diário 9º PA'!$E$4:$E$5236='Analítico Cx.'!$B133),-('Diário 9º PA'!$O$4:$O$5236=F$1),('Diário 9º PA'!$F$4:$F$5236))+SUMPRODUCT(-('Diário 10º PA'!$E$4:$E$5221='Analítico Cx.'!$B133),-('Diário 10º PA'!$N$4:$N$5221=F$1),('Diário 10º PA'!$F$4:$F$5221))</f>
        <v>9880.8599999999988</v>
      </c>
      <c r="G133" s="187">
        <f>SUMPRODUCT(-('Diário 7º PA'!$E$4:$E$5383='Analítico Cx.'!$B133),-('Diário 7º PA'!$O$4:$O$5383=G$1),('Diário 7º PA'!$F$4:$F$5383))+SUMPRODUCT(-('Diário 8º PA'!$E$4:$E$5041='Analítico Cx.'!$B133),-('Diário 8º PA'!$O$4:$O$5041=G$1),('Diário 8º PA'!$F$4:$F$5041))+SUMPRODUCT(-('Diário 9º PA'!$E$4:$E$5236='Analítico Cx.'!$B133),-('Diário 9º PA'!$O$4:$O$5236=G$1),('Diário 9º PA'!$F$4:$F$5236))+SUMPRODUCT(-('Diário 10º PA'!$E$4:$E$5221='Analítico Cx.'!$B133),-('Diário 10º PA'!$N$4:$N$5221=G$1),('Diário 10º PA'!$F$4:$F$5221))</f>
        <v>14739.37</v>
      </c>
      <c r="H133" s="187">
        <f>SUMPRODUCT(-('Diário 7º PA'!$E$4:$E$5383='Analítico Cx.'!$B133),-('Diário 7º PA'!$O$4:$O$5383=H$1),('Diário 7º PA'!$F$4:$F$5383))+SUMPRODUCT(-('Diário 8º PA'!$E$4:$E$5041='Analítico Cx.'!$B133),-('Diário 8º PA'!$O$4:$O$5041=H$1),('Diário 8º PA'!$F$4:$F$5041))+SUMPRODUCT(-('Diário 9º PA'!$E$4:$E$5236='Analítico Cx.'!$B133),-('Diário 9º PA'!$O$4:$O$5236=H$1),('Diário 9º PA'!$F$4:$F$5236))+SUMPRODUCT(-('Diário 10º PA'!$E$4:$E$5221='Analítico Cx.'!$B133),-('Diário 10º PA'!$N$4:$N$5221=H$1),('Diário 10º PA'!$F$4:$F$5221))</f>
        <v>11563.590000000002</v>
      </c>
      <c r="I133" s="187">
        <f>SUMPRODUCT(-('Diário 7º PA'!$E$4:$E$5383='Analítico Cx.'!$B133),-('Diário 7º PA'!$O$4:$O$5383=I$1),('Diário 7º PA'!$F$4:$F$5383))+SUMPRODUCT(-('Diário 8º PA'!$E$4:$E$5041='Analítico Cx.'!$B133),-('Diário 8º PA'!$O$4:$O$5041=I$1),('Diário 8º PA'!$F$4:$F$5041))+SUMPRODUCT(-('Diário 9º PA'!$E$4:$E$5236='Analítico Cx.'!$B133),-('Diário 9º PA'!$O$4:$O$5236=I$1),('Diário 9º PA'!$F$4:$F$5236))+SUMPRODUCT(-('Diário 10º PA'!$E$4:$E$5221='Analítico Cx.'!$B133),-('Diário 10º PA'!$N$4:$N$5221=I$1),('Diário 10º PA'!$F$4:$F$5221))</f>
        <v>10485.850000000002</v>
      </c>
      <c r="J133" s="187">
        <f>SUMPRODUCT(-('Diário 7º PA'!$E$4:$E$5383='Analítico Cx.'!$B133),-('Diário 7º PA'!$O$4:$O$5383=J$1),('Diário 7º PA'!$F$4:$F$5383))+SUMPRODUCT(-('Diário 8º PA'!$E$4:$E$5041='Analítico Cx.'!$B133),-('Diário 8º PA'!$O$4:$O$5041=J$1),('Diário 8º PA'!$F$4:$F$5041))+SUMPRODUCT(-('Diário 9º PA'!$E$4:$E$5236='Analítico Cx.'!$B133),-('Diário 9º PA'!$O$4:$O$5236=J$1),('Diário 9º PA'!$F$4:$F$5236))+SUMPRODUCT(-('Diário 10º PA'!$E$4:$E$5221='Analítico Cx.'!$B133),-('Diário 10º PA'!$N$4:$N$5221=J$1),('Diário 10º PA'!$F$4:$F$5221))</f>
        <v>14773.549999999997</v>
      </c>
      <c r="K133" s="187">
        <f>SUMPRODUCT(-('Diário 7º PA'!$E$4:$E$5383='Analítico Cx.'!$B133),-('Diário 7º PA'!$O$4:$O$5383=K$1),('Diário 7º PA'!$F$4:$F$5383))+SUMPRODUCT(-('Diário 8º PA'!$E$4:$E$5041='Analítico Cx.'!$B133),-('Diário 8º PA'!$O$4:$O$5041=K$1),('Diário 8º PA'!$F$4:$F$5041))+SUMPRODUCT(-('Diário 9º PA'!$E$4:$E$5236='Analítico Cx.'!$B133),-('Diário 9º PA'!$O$4:$O$5236=K$1),('Diário 9º PA'!$F$4:$F$5236))+SUMPRODUCT(-('Diário 10º PA'!$E$4:$E$5221='Analítico Cx.'!$B133),-('Diário 10º PA'!$N$4:$N$5221=K$1),('Diário 10º PA'!$F$4:$F$5221))</f>
        <v>11843.4</v>
      </c>
      <c r="L133" s="187">
        <f>SUMPRODUCT(-('Diário 7º PA'!$E$4:$E$5383='Analítico Cx.'!$B133),-('Diário 7º PA'!$O$4:$O$5383=L$1),('Diário 7º PA'!$F$4:$F$5383))+SUMPRODUCT(-('Diário 8º PA'!$E$4:$E$5041='Analítico Cx.'!$B133),-('Diário 8º PA'!$O$4:$O$5041=L$1),('Diário 8º PA'!$F$4:$F$5041))+SUMPRODUCT(-('Diário 9º PA'!$E$4:$E$5236='Analítico Cx.'!$B133),-('Diário 9º PA'!$O$4:$O$5236=L$1),('Diário 9º PA'!$F$4:$F$5236))+SUMPRODUCT(-('Diário 10º PA'!$E$4:$E$5221='Analítico Cx.'!$B133),-('Diário 10º PA'!$N$4:$N$5221=L$1),('Diário 10º PA'!$F$4:$F$5221))</f>
        <v>17040.090000000004</v>
      </c>
      <c r="M133" s="187">
        <f>SUMPRODUCT(-('Diário 7º PA'!$E$4:$E$5383='Analítico Cx.'!$B133),-('Diário 7º PA'!$O$4:$O$5383=M$1),('Diário 7º PA'!$F$4:$F$5383))+SUMPRODUCT(-('Diário 8º PA'!$E$4:$E$5041='Analítico Cx.'!$B133),-('Diário 8º PA'!$O$4:$O$5041=M$1),('Diário 8º PA'!$F$4:$F$5041))+SUMPRODUCT(-('Diário 9º PA'!$E$4:$E$5236='Analítico Cx.'!$B133),-('Diário 9º PA'!$O$4:$O$5236=M$1),('Diário 9º PA'!$F$4:$F$5236))+SUMPRODUCT(-('Diário 10º PA'!$E$4:$E$5221='Analítico Cx.'!$B133),-('Diário 10º PA'!$N$4:$N$5221=M$1),('Diário 10º PA'!$F$4:$F$5221))</f>
        <v>14213.779999999999</v>
      </c>
      <c r="N133" s="187">
        <f>SUMPRODUCT(-('Diário 7º PA'!$E$4:$E$5383='Analítico Cx.'!$B133),-('Diário 7º PA'!$O$4:$O$5383=N$1),('Diário 7º PA'!$F$4:$F$5383))+SUMPRODUCT(-('Diário 8º PA'!$E$4:$E$5041='Analítico Cx.'!$B133),-('Diário 8º PA'!$O$4:$O$5041=N$1),('Diário 8º PA'!$F$4:$F$5041))+SUMPRODUCT(-('Diário 9º PA'!$E$4:$E$5236='Analítico Cx.'!$B133),-('Diário 9º PA'!$O$4:$O$5236=N$1),('Diário 9º PA'!$F$4:$F$5236))+SUMPRODUCT(-('Diário 10º PA'!$E$4:$E$5221='Analítico Cx.'!$B133),-('Diário 10º PA'!$N$4:$N$5221=N$1),('Diário 10º PA'!$F$4:$F$5221))</f>
        <v>15063.98</v>
      </c>
      <c r="O133" s="188">
        <f t="shared" si="19"/>
        <v>160563.07</v>
      </c>
      <c r="P133" s="172">
        <f t="shared" si="20"/>
        <v>2.1488583683152577E-3</v>
      </c>
    </row>
    <row r="134" spans="1:16" ht="23.25" customHeight="1" x14ac:dyDescent="0.2">
      <c r="A134" s="63" t="s">
        <v>399</v>
      </c>
      <c r="B134" s="107" t="s">
        <v>402</v>
      </c>
      <c r="C134" s="187">
        <f>SUMPRODUCT(-('Diário 7º PA'!$E$4:$E$5383='Analítico Cx.'!$B134),-('Diário 7º PA'!$O$4:$O$5383=C$1),('Diário 7º PA'!$F$4:$F$5383))+SUMPRODUCT(-('Diário 8º PA'!$E$4:$E$5041='Analítico Cx.'!$B134),-('Diário 8º PA'!$O$4:$O$5041=C$1),('Diário 8º PA'!$F$4:$F$5041))+SUMPRODUCT(-('Diário 9º PA'!$E$4:$E$5236='Analítico Cx.'!$B134),-('Diário 9º PA'!$O$4:$O$5236=C$1),('Diário 9º PA'!$F$4:$F$5236))+SUMPRODUCT(-('Diário 10º PA'!$E$4:$E$5221='Analítico Cx.'!$B134),-('Diário 10º PA'!$N$4:$N$5221=C$1),('Diário 10º PA'!$F$4:$F$5221))</f>
        <v>4133.4799999999987</v>
      </c>
      <c r="D134" s="187">
        <f>SUMPRODUCT(-('Diário 7º PA'!$E$4:$E$5383='Analítico Cx.'!$B134),-('Diário 7º PA'!$O$4:$O$5383=D$1),('Diário 7º PA'!$F$4:$F$5383))+SUMPRODUCT(-('Diário 8º PA'!$E$4:$E$5041='Analítico Cx.'!$B134),-('Diário 8º PA'!$O$4:$O$5041=D$1),('Diário 8º PA'!$F$4:$F$5041))+SUMPRODUCT(-('Diário 9º PA'!$E$4:$E$5236='Analítico Cx.'!$B134),-('Diário 9º PA'!$O$4:$O$5236=D$1),('Diário 9º PA'!$F$4:$F$5236))+SUMPRODUCT(-('Diário 10º PA'!$E$4:$E$5221='Analítico Cx.'!$B134),-('Diário 10º PA'!$N$4:$N$5221=D$1),('Diário 10º PA'!$F$4:$F$5221))</f>
        <v>3513.0300000000011</v>
      </c>
      <c r="E134" s="187">
        <f>SUMPRODUCT(-('Diário 7º PA'!$E$4:$E$5383='Analítico Cx.'!$B134),-('Diário 7º PA'!$O$4:$O$5383=E$1),('Diário 7º PA'!$F$4:$F$5383))+SUMPRODUCT(-('Diário 8º PA'!$E$4:$E$5041='Analítico Cx.'!$B134),-('Diário 8º PA'!$O$4:$O$5041=E$1),('Diário 8º PA'!$F$4:$F$5041))+SUMPRODUCT(-('Diário 9º PA'!$E$4:$E$5236='Analítico Cx.'!$B134),-('Diário 9º PA'!$O$4:$O$5236=E$1),('Diário 9º PA'!$F$4:$F$5236))+SUMPRODUCT(-('Diário 10º PA'!$E$4:$E$5221='Analítico Cx.'!$B134),-('Diário 10º PA'!$N$4:$N$5221=E$1),('Diário 10º PA'!$F$4:$F$5221))</f>
        <v>4048.8500000000008</v>
      </c>
      <c r="F134" s="187">
        <f>SUMPRODUCT(-('Diário 7º PA'!$E$4:$E$5383='Analítico Cx.'!$B134),-('Diário 7º PA'!$O$4:$O$5383=F$1),('Diário 7º PA'!$F$4:$F$5383))+SUMPRODUCT(-('Diário 8º PA'!$E$4:$E$5041='Analítico Cx.'!$B134),-('Diário 8º PA'!$O$4:$O$5041=F$1),('Diário 8º PA'!$F$4:$F$5041))+SUMPRODUCT(-('Diário 9º PA'!$E$4:$E$5236='Analítico Cx.'!$B134),-('Diário 9º PA'!$O$4:$O$5236=F$1),('Diário 9º PA'!$F$4:$F$5236))+SUMPRODUCT(-('Diário 10º PA'!$E$4:$E$5221='Analítico Cx.'!$B134),-('Diário 10º PA'!$N$4:$N$5221=F$1),('Diário 10º PA'!$F$4:$F$5221))</f>
        <v>5599.3300000000008</v>
      </c>
      <c r="G134" s="187">
        <f>SUMPRODUCT(-('Diário 7º PA'!$E$4:$E$5383='Analítico Cx.'!$B134),-('Diário 7º PA'!$O$4:$O$5383=G$1),('Diário 7º PA'!$F$4:$F$5383))+SUMPRODUCT(-('Diário 8º PA'!$E$4:$E$5041='Analítico Cx.'!$B134),-('Diário 8º PA'!$O$4:$O$5041=G$1),('Diário 8º PA'!$F$4:$F$5041))+SUMPRODUCT(-('Diário 9º PA'!$E$4:$E$5236='Analítico Cx.'!$B134),-('Diário 9º PA'!$O$4:$O$5236=G$1),('Diário 9º PA'!$F$4:$F$5236))+SUMPRODUCT(-('Diário 10º PA'!$E$4:$E$5221='Analítico Cx.'!$B134),-('Diário 10º PA'!$N$4:$N$5221=G$1),('Diário 10º PA'!$F$4:$F$5221))</f>
        <v>5555.2399999999989</v>
      </c>
      <c r="H134" s="187">
        <f>SUMPRODUCT(-('Diário 7º PA'!$E$4:$E$5383='Analítico Cx.'!$B134),-('Diário 7º PA'!$O$4:$O$5383=H$1),('Diário 7º PA'!$F$4:$F$5383))+SUMPRODUCT(-('Diário 8º PA'!$E$4:$E$5041='Analítico Cx.'!$B134),-('Diário 8º PA'!$O$4:$O$5041=H$1),('Diário 8º PA'!$F$4:$F$5041))+SUMPRODUCT(-('Diário 9º PA'!$E$4:$E$5236='Analítico Cx.'!$B134),-('Diário 9º PA'!$O$4:$O$5236=H$1),('Diário 9º PA'!$F$4:$F$5236))+SUMPRODUCT(-('Diário 10º PA'!$E$4:$E$5221='Analítico Cx.'!$B134),-('Diário 10º PA'!$N$4:$N$5221=H$1),('Diário 10º PA'!$F$4:$F$5221))</f>
        <v>7860.91</v>
      </c>
      <c r="I134" s="187">
        <f>SUMPRODUCT(-('Diário 7º PA'!$E$4:$E$5383='Analítico Cx.'!$B134),-('Diário 7º PA'!$O$4:$O$5383=I$1),('Diário 7º PA'!$F$4:$F$5383))+SUMPRODUCT(-('Diário 8º PA'!$E$4:$E$5041='Analítico Cx.'!$B134),-('Diário 8º PA'!$O$4:$O$5041=I$1),('Diário 8º PA'!$F$4:$F$5041))+SUMPRODUCT(-('Diário 9º PA'!$E$4:$E$5236='Analítico Cx.'!$B134),-('Diário 9º PA'!$O$4:$O$5236=I$1),('Diário 9º PA'!$F$4:$F$5236))+SUMPRODUCT(-('Diário 10º PA'!$E$4:$E$5221='Analítico Cx.'!$B134),-('Diário 10º PA'!$N$4:$N$5221=I$1),('Diário 10º PA'!$F$4:$F$5221))</f>
        <v>5705.8099999999977</v>
      </c>
      <c r="J134" s="187">
        <f>SUMPRODUCT(-('Diário 7º PA'!$E$4:$E$5383='Analítico Cx.'!$B134),-('Diário 7º PA'!$O$4:$O$5383=J$1),('Diário 7º PA'!$F$4:$F$5383))+SUMPRODUCT(-('Diário 8º PA'!$E$4:$E$5041='Analítico Cx.'!$B134),-('Diário 8º PA'!$O$4:$O$5041=J$1),('Diário 8º PA'!$F$4:$F$5041))+SUMPRODUCT(-('Diário 9º PA'!$E$4:$E$5236='Analítico Cx.'!$B134),-('Diário 9º PA'!$O$4:$O$5236=J$1),('Diário 9º PA'!$F$4:$F$5236))+SUMPRODUCT(-('Diário 10º PA'!$E$4:$E$5221='Analítico Cx.'!$B134),-('Diário 10º PA'!$N$4:$N$5221=J$1),('Diário 10º PA'!$F$4:$F$5221))</f>
        <v>8200.84</v>
      </c>
      <c r="K134" s="187">
        <f>SUMPRODUCT(-('Diário 7º PA'!$E$4:$E$5383='Analítico Cx.'!$B134),-('Diário 7º PA'!$O$4:$O$5383=K$1),('Diário 7º PA'!$F$4:$F$5383))+SUMPRODUCT(-('Diário 8º PA'!$E$4:$E$5041='Analítico Cx.'!$B134),-('Diário 8º PA'!$O$4:$O$5041=K$1),('Diário 8º PA'!$F$4:$F$5041))+SUMPRODUCT(-('Diário 9º PA'!$E$4:$E$5236='Analítico Cx.'!$B134),-('Diário 9º PA'!$O$4:$O$5236=K$1),('Diário 9º PA'!$F$4:$F$5236))+SUMPRODUCT(-('Diário 10º PA'!$E$4:$E$5221='Analítico Cx.'!$B134),-('Diário 10º PA'!$N$4:$N$5221=K$1),('Diário 10º PA'!$F$4:$F$5221))</f>
        <v>6297.239999999998</v>
      </c>
      <c r="L134" s="187">
        <f>SUMPRODUCT(-('Diário 7º PA'!$E$4:$E$5383='Analítico Cx.'!$B134),-('Diário 7º PA'!$O$4:$O$5383=L$1),('Diário 7º PA'!$F$4:$F$5383))+SUMPRODUCT(-('Diário 8º PA'!$E$4:$E$5041='Analítico Cx.'!$B134),-('Diário 8º PA'!$O$4:$O$5041=L$1),('Diário 8º PA'!$F$4:$F$5041))+SUMPRODUCT(-('Diário 9º PA'!$E$4:$E$5236='Analítico Cx.'!$B134),-('Diário 9º PA'!$O$4:$O$5236=L$1),('Diário 9º PA'!$F$4:$F$5236))+SUMPRODUCT(-('Diário 10º PA'!$E$4:$E$5221='Analítico Cx.'!$B134),-('Diário 10º PA'!$N$4:$N$5221=L$1),('Diário 10º PA'!$F$4:$F$5221))</f>
        <v>4988.03</v>
      </c>
      <c r="M134" s="187">
        <f>SUMPRODUCT(-('Diário 7º PA'!$E$4:$E$5383='Analítico Cx.'!$B134),-('Diário 7º PA'!$O$4:$O$5383=M$1),('Diário 7º PA'!$F$4:$F$5383))+SUMPRODUCT(-('Diário 8º PA'!$E$4:$E$5041='Analítico Cx.'!$B134),-('Diário 8º PA'!$O$4:$O$5041=M$1),('Diário 8º PA'!$F$4:$F$5041))+SUMPRODUCT(-('Diário 9º PA'!$E$4:$E$5236='Analítico Cx.'!$B134),-('Diário 9º PA'!$O$4:$O$5236=M$1),('Diário 9º PA'!$F$4:$F$5236))+SUMPRODUCT(-('Diário 10º PA'!$E$4:$E$5221='Analítico Cx.'!$B134),-('Diário 10º PA'!$N$4:$N$5221=M$1),('Diário 10º PA'!$F$4:$F$5221))</f>
        <v>6487.1799999999985</v>
      </c>
      <c r="N134" s="187">
        <f>SUMPRODUCT(-('Diário 7º PA'!$E$4:$E$5383='Analítico Cx.'!$B134),-('Diário 7º PA'!$O$4:$O$5383=N$1),('Diário 7º PA'!$F$4:$F$5383))+SUMPRODUCT(-('Diário 8º PA'!$E$4:$E$5041='Analítico Cx.'!$B134),-('Diário 8º PA'!$O$4:$O$5041=N$1),('Diário 8º PA'!$F$4:$F$5041))+SUMPRODUCT(-('Diário 9º PA'!$E$4:$E$5236='Analítico Cx.'!$B134),-('Diário 9º PA'!$O$4:$O$5236=N$1),('Diário 9º PA'!$F$4:$F$5236))+SUMPRODUCT(-('Diário 10º PA'!$E$4:$E$5221='Analítico Cx.'!$B134),-('Diário 10º PA'!$N$4:$N$5221=N$1),('Diário 10º PA'!$F$4:$F$5221))</f>
        <v>8898.1600000000017</v>
      </c>
      <c r="O134" s="188">
        <f t="shared" si="19"/>
        <v>71288.099999999991</v>
      </c>
      <c r="P134" s="172">
        <f t="shared" si="20"/>
        <v>9.5406764610501591E-4</v>
      </c>
    </row>
    <row r="135" spans="1:16" ht="23.25" customHeight="1" x14ac:dyDescent="0.2">
      <c r="A135" s="63" t="s">
        <v>401</v>
      </c>
      <c r="B135" s="107" t="s">
        <v>404</v>
      </c>
      <c r="C135" s="187">
        <f>SUMPRODUCT(-('Diário 7º PA'!$E$4:$E$5383='Analítico Cx.'!$B135),-('Diário 7º PA'!$O$4:$O$5383=C$1),('Diário 7º PA'!$F$4:$F$5383))+SUMPRODUCT(-('Diário 8º PA'!$E$4:$E$5041='Analítico Cx.'!$B135),-('Diário 8º PA'!$O$4:$O$5041=C$1),('Diário 8º PA'!$F$4:$F$5041))+SUMPRODUCT(-('Diário 9º PA'!$E$4:$E$5236='Analítico Cx.'!$B135),-('Diário 9º PA'!$O$4:$O$5236=C$1),('Diário 9º PA'!$F$4:$F$5236))+SUMPRODUCT(-('Diário 10º PA'!$E$4:$E$5221='Analítico Cx.'!$B135),-('Diário 10º PA'!$N$4:$N$5221=C$1),('Diário 10º PA'!$F$4:$F$5221))</f>
        <v>9532.18</v>
      </c>
      <c r="D135" s="187">
        <f>SUMPRODUCT(-('Diário 7º PA'!$E$4:$E$5383='Analítico Cx.'!$B135),-('Diário 7º PA'!$O$4:$O$5383=D$1),('Diário 7º PA'!$F$4:$F$5383))+SUMPRODUCT(-('Diário 8º PA'!$E$4:$E$5041='Analítico Cx.'!$B135),-('Diário 8º PA'!$O$4:$O$5041=D$1),('Diário 8º PA'!$F$4:$F$5041))+SUMPRODUCT(-('Diário 9º PA'!$E$4:$E$5236='Analítico Cx.'!$B135),-('Diário 9º PA'!$O$4:$O$5236=D$1),('Diário 9º PA'!$F$4:$F$5236))+SUMPRODUCT(-('Diário 10º PA'!$E$4:$E$5221='Analítico Cx.'!$B135),-('Diário 10º PA'!$N$4:$N$5221=D$1),('Diário 10º PA'!$F$4:$F$5221))</f>
        <v>5842.420000000001</v>
      </c>
      <c r="E135" s="187">
        <f>SUMPRODUCT(-('Diário 7º PA'!$E$4:$E$5383='Analítico Cx.'!$B135),-('Diário 7º PA'!$O$4:$O$5383=E$1),('Diário 7º PA'!$F$4:$F$5383))+SUMPRODUCT(-('Diário 8º PA'!$E$4:$E$5041='Analítico Cx.'!$B135),-('Diário 8º PA'!$O$4:$O$5041=E$1),('Diário 8º PA'!$F$4:$F$5041))+SUMPRODUCT(-('Diário 9º PA'!$E$4:$E$5236='Analítico Cx.'!$B135),-('Diário 9º PA'!$O$4:$O$5236=E$1),('Diário 9º PA'!$F$4:$F$5236))+SUMPRODUCT(-('Diário 10º PA'!$E$4:$E$5221='Analítico Cx.'!$B135),-('Diário 10º PA'!$N$4:$N$5221=E$1),('Diário 10º PA'!$F$4:$F$5221))</f>
        <v>9821.4499999999989</v>
      </c>
      <c r="F135" s="187">
        <f>SUMPRODUCT(-('Diário 7º PA'!$E$4:$E$5383='Analítico Cx.'!$B135),-('Diário 7º PA'!$O$4:$O$5383=F$1),('Diário 7º PA'!$F$4:$F$5383))+SUMPRODUCT(-('Diário 8º PA'!$E$4:$E$5041='Analítico Cx.'!$B135),-('Diário 8º PA'!$O$4:$O$5041=F$1),('Diário 8º PA'!$F$4:$F$5041))+SUMPRODUCT(-('Diário 9º PA'!$E$4:$E$5236='Analítico Cx.'!$B135),-('Diário 9º PA'!$O$4:$O$5236=F$1),('Diário 9º PA'!$F$4:$F$5236))+SUMPRODUCT(-('Diário 10º PA'!$E$4:$E$5221='Analítico Cx.'!$B135),-('Diário 10º PA'!$N$4:$N$5221=F$1),('Diário 10º PA'!$F$4:$F$5221))</f>
        <v>5533.4</v>
      </c>
      <c r="G135" s="187">
        <f>SUMPRODUCT(-('Diário 7º PA'!$E$4:$E$5383='Analítico Cx.'!$B135),-('Diário 7º PA'!$O$4:$O$5383=G$1),('Diário 7º PA'!$F$4:$F$5383))+SUMPRODUCT(-('Diário 8º PA'!$E$4:$E$5041='Analítico Cx.'!$B135),-('Diário 8º PA'!$O$4:$O$5041=G$1),('Diário 8º PA'!$F$4:$F$5041))+SUMPRODUCT(-('Diário 9º PA'!$E$4:$E$5236='Analítico Cx.'!$B135),-('Diário 9º PA'!$O$4:$O$5236=G$1),('Diário 9º PA'!$F$4:$F$5236))+SUMPRODUCT(-('Diário 10º PA'!$E$4:$E$5221='Analítico Cx.'!$B135),-('Diário 10º PA'!$N$4:$N$5221=G$1),('Diário 10º PA'!$F$4:$F$5221))</f>
        <v>5733.7699999999995</v>
      </c>
      <c r="H135" s="187">
        <f>SUMPRODUCT(-('Diário 7º PA'!$E$4:$E$5383='Analítico Cx.'!$B135),-('Diário 7º PA'!$O$4:$O$5383=H$1),('Diário 7º PA'!$F$4:$F$5383))+SUMPRODUCT(-('Diário 8º PA'!$E$4:$E$5041='Analítico Cx.'!$B135),-('Diário 8º PA'!$O$4:$O$5041=H$1),('Diário 8º PA'!$F$4:$F$5041))+SUMPRODUCT(-('Diário 9º PA'!$E$4:$E$5236='Analítico Cx.'!$B135),-('Diário 9º PA'!$O$4:$O$5236=H$1),('Diário 9º PA'!$F$4:$F$5236))+SUMPRODUCT(-('Diário 10º PA'!$E$4:$E$5221='Analítico Cx.'!$B135),-('Diário 10º PA'!$N$4:$N$5221=H$1),('Diário 10º PA'!$F$4:$F$5221))</f>
        <v>4514.09</v>
      </c>
      <c r="I135" s="187">
        <f>SUMPRODUCT(-('Diário 7º PA'!$E$4:$E$5383='Analítico Cx.'!$B135),-('Diário 7º PA'!$O$4:$O$5383=I$1),('Diário 7º PA'!$F$4:$F$5383))+SUMPRODUCT(-('Diário 8º PA'!$E$4:$E$5041='Analítico Cx.'!$B135),-('Diário 8º PA'!$O$4:$O$5041=I$1),('Diário 8º PA'!$F$4:$F$5041))+SUMPRODUCT(-('Diário 9º PA'!$E$4:$E$5236='Analítico Cx.'!$B135),-('Diário 9º PA'!$O$4:$O$5236=I$1),('Diário 9º PA'!$F$4:$F$5236))+SUMPRODUCT(-('Diário 10º PA'!$E$4:$E$5221='Analítico Cx.'!$B135),-('Diário 10º PA'!$N$4:$N$5221=I$1),('Diário 10º PA'!$F$4:$F$5221))</f>
        <v>10804.689999999999</v>
      </c>
      <c r="J135" s="187">
        <f>SUMPRODUCT(-('Diário 7º PA'!$E$4:$E$5383='Analítico Cx.'!$B135),-('Diário 7º PA'!$O$4:$O$5383=J$1),('Diário 7º PA'!$F$4:$F$5383))+SUMPRODUCT(-('Diário 8º PA'!$E$4:$E$5041='Analítico Cx.'!$B135),-('Diário 8º PA'!$O$4:$O$5041=J$1),('Diário 8º PA'!$F$4:$F$5041))+SUMPRODUCT(-('Diário 9º PA'!$E$4:$E$5236='Analítico Cx.'!$B135),-('Diário 9º PA'!$O$4:$O$5236=J$1),('Diário 9º PA'!$F$4:$F$5236))+SUMPRODUCT(-('Diário 10º PA'!$E$4:$E$5221='Analítico Cx.'!$B135),-('Diário 10º PA'!$N$4:$N$5221=J$1),('Diário 10º PA'!$F$4:$F$5221))</f>
        <v>1817.7</v>
      </c>
      <c r="K135" s="187">
        <f>SUMPRODUCT(-('Diário 7º PA'!$E$4:$E$5383='Analítico Cx.'!$B135),-('Diário 7º PA'!$O$4:$O$5383=K$1),('Diário 7º PA'!$F$4:$F$5383))+SUMPRODUCT(-('Diário 8º PA'!$E$4:$E$5041='Analítico Cx.'!$B135),-('Diário 8º PA'!$O$4:$O$5041=K$1),('Diário 8º PA'!$F$4:$F$5041))+SUMPRODUCT(-('Diário 9º PA'!$E$4:$E$5236='Analítico Cx.'!$B135),-('Diário 9º PA'!$O$4:$O$5236=K$1),('Diário 9º PA'!$F$4:$F$5236))+SUMPRODUCT(-('Diário 10º PA'!$E$4:$E$5221='Analítico Cx.'!$B135),-('Diário 10º PA'!$N$4:$N$5221=K$1),('Diário 10º PA'!$F$4:$F$5221))</f>
        <v>25040.120000000003</v>
      </c>
      <c r="L135" s="187">
        <f>SUMPRODUCT(-('Diário 7º PA'!$E$4:$E$5383='Analítico Cx.'!$B135),-('Diário 7º PA'!$O$4:$O$5383=L$1),('Diário 7º PA'!$F$4:$F$5383))+SUMPRODUCT(-('Diário 8º PA'!$E$4:$E$5041='Analítico Cx.'!$B135),-('Diário 8º PA'!$O$4:$O$5041=L$1),('Diário 8º PA'!$F$4:$F$5041))+SUMPRODUCT(-('Diário 9º PA'!$E$4:$E$5236='Analítico Cx.'!$B135),-('Diário 9º PA'!$O$4:$O$5236=L$1),('Diário 9º PA'!$F$4:$F$5236))+SUMPRODUCT(-('Diário 10º PA'!$E$4:$E$5221='Analítico Cx.'!$B135),-('Diário 10º PA'!$N$4:$N$5221=L$1),('Diário 10º PA'!$F$4:$F$5221))</f>
        <v>6085.8499999999995</v>
      </c>
      <c r="M135" s="187">
        <f>SUMPRODUCT(-('Diário 7º PA'!$E$4:$E$5383='Analítico Cx.'!$B135),-('Diário 7º PA'!$O$4:$O$5383=M$1),('Diário 7º PA'!$F$4:$F$5383))+SUMPRODUCT(-('Diário 8º PA'!$E$4:$E$5041='Analítico Cx.'!$B135),-('Diário 8º PA'!$O$4:$O$5041=M$1),('Diário 8º PA'!$F$4:$F$5041))+SUMPRODUCT(-('Diário 9º PA'!$E$4:$E$5236='Analítico Cx.'!$B135),-('Diário 9º PA'!$O$4:$O$5236=M$1),('Diário 9º PA'!$F$4:$F$5236))+SUMPRODUCT(-('Diário 10º PA'!$E$4:$E$5221='Analítico Cx.'!$B135),-('Diário 10º PA'!$N$4:$N$5221=M$1),('Diário 10º PA'!$F$4:$F$5221))</f>
        <v>32342.079999999994</v>
      </c>
      <c r="N135" s="187">
        <f>SUMPRODUCT(-('Diário 7º PA'!$E$4:$E$5383='Analítico Cx.'!$B135),-('Diário 7º PA'!$O$4:$O$5383=N$1),('Diário 7º PA'!$F$4:$F$5383))+SUMPRODUCT(-('Diário 8º PA'!$E$4:$E$5041='Analítico Cx.'!$B135),-('Diário 8º PA'!$O$4:$O$5041=N$1),('Diário 8º PA'!$F$4:$F$5041))+SUMPRODUCT(-('Diário 9º PA'!$E$4:$E$5236='Analítico Cx.'!$B135),-('Diário 9º PA'!$O$4:$O$5236=N$1),('Diário 9º PA'!$F$4:$F$5236))+SUMPRODUCT(-('Diário 10º PA'!$E$4:$E$5221='Analítico Cx.'!$B135),-('Diário 10º PA'!$N$4:$N$5221=N$1),('Diário 10º PA'!$F$4:$F$5221))</f>
        <v>26584.18</v>
      </c>
      <c r="O135" s="188">
        <f t="shared" si="19"/>
        <v>143651.93</v>
      </c>
      <c r="P135" s="172">
        <f t="shared" si="20"/>
        <v>1.9225320735654693E-3</v>
      </c>
    </row>
    <row r="136" spans="1:16" ht="23.25" customHeight="1" x14ac:dyDescent="0.2">
      <c r="A136" s="63" t="s">
        <v>403</v>
      </c>
      <c r="B136" s="107" t="s">
        <v>406</v>
      </c>
      <c r="C136" s="187">
        <f>SUMPRODUCT(-('Diário 7º PA'!$E$4:$E$5383='Analítico Cx.'!$B136),-('Diário 7º PA'!$O$4:$O$5383=C$1),('Diário 7º PA'!$F$4:$F$5383))+SUMPRODUCT(-('Diário 8º PA'!$E$4:$E$5041='Analítico Cx.'!$B136),-('Diário 8º PA'!$O$4:$O$5041=C$1),('Diário 8º PA'!$F$4:$F$5041))+SUMPRODUCT(-('Diário 9º PA'!$E$4:$E$5236='Analítico Cx.'!$B136),-('Diário 9º PA'!$O$4:$O$5236=C$1),('Diário 9º PA'!$F$4:$F$5236))+SUMPRODUCT(-('Diário 10º PA'!$E$4:$E$5221='Analítico Cx.'!$B136),-('Diário 10º PA'!$N$4:$N$5221=C$1),('Diário 10º PA'!$F$4:$F$5221))</f>
        <v>80.27000000000001</v>
      </c>
      <c r="D136" s="187">
        <f>SUMPRODUCT(-('Diário 7º PA'!$E$4:$E$5383='Analítico Cx.'!$B136),-('Diário 7º PA'!$O$4:$O$5383=D$1),('Diário 7º PA'!$F$4:$F$5383))+SUMPRODUCT(-('Diário 8º PA'!$E$4:$E$5041='Analítico Cx.'!$B136),-('Diário 8º PA'!$O$4:$O$5041=D$1),('Diário 8º PA'!$F$4:$F$5041))+SUMPRODUCT(-('Diário 9º PA'!$E$4:$E$5236='Analítico Cx.'!$B136),-('Diário 9º PA'!$O$4:$O$5236=D$1),('Diário 9º PA'!$F$4:$F$5236))+SUMPRODUCT(-('Diário 10º PA'!$E$4:$E$5221='Analítico Cx.'!$B136),-('Diário 10º PA'!$N$4:$N$5221=D$1),('Diário 10º PA'!$F$4:$F$5221))</f>
        <v>52.160000000000004</v>
      </c>
      <c r="E136" s="187">
        <f>SUMPRODUCT(-('Diário 7º PA'!$E$4:$E$5383='Analítico Cx.'!$B136),-('Diário 7º PA'!$O$4:$O$5383=E$1),('Diário 7º PA'!$F$4:$F$5383))+SUMPRODUCT(-('Diário 8º PA'!$E$4:$E$5041='Analítico Cx.'!$B136),-('Diário 8º PA'!$O$4:$O$5041=E$1),('Diário 8º PA'!$F$4:$F$5041))+SUMPRODUCT(-('Diário 9º PA'!$E$4:$E$5236='Analítico Cx.'!$B136),-('Diário 9º PA'!$O$4:$O$5236=E$1),('Diário 9º PA'!$F$4:$F$5236))+SUMPRODUCT(-('Diário 10º PA'!$E$4:$E$5221='Analítico Cx.'!$B136),-('Diário 10º PA'!$N$4:$N$5221=E$1),('Diário 10º PA'!$F$4:$F$5221))</f>
        <v>199.49</v>
      </c>
      <c r="F136" s="187">
        <f>SUMPRODUCT(-('Diário 7º PA'!$E$4:$E$5383='Analítico Cx.'!$B136),-('Diário 7º PA'!$O$4:$O$5383=F$1),('Diário 7º PA'!$F$4:$F$5383))+SUMPRODUCT(-('Diário 8º PA'!$E$4:$E$5041='Analítico Cx.'!$B136),-('Diário 8º PA'!$O$4:$O$5041=F$1),('Diário 8º PA'!$F$4:$F$5041))+SUMPRODUCT(-('Diário 9º PA'!$E$4:$E$5236='Analítico Cx.'!$B136),-('Diário 9º PA'!$O$4:$O$5236=F$1),('Diário 9º PA'!$F$4:$F$5236))+SUMPRODUCT(-('Diário 10º PA'!$E$4:$E$5221='Analítico Cx.'!$B136),-('Diário 10º PA'!$N$4:$N$5221=F$1),('Diário 10º PA'!$F$4:$F$5221))</f>
        <v>73.39</v>
      </c>
      <c r="G136" s="187">
        <f>SUMPRODUCT(-('Diário 7º PA'!$E$4:$E$5383='Analítico Cx.'!$B136),-('Diário 7º PA'!$O$4:$O$5383=G$1),('Diário 7º PA'!$F$4:$F$5383))+SUMPRODUCT(-('Diário 8º PA'!$E$4:$E$5041='Analítico Cx.'!$B136),-('Diário 8º PA'!$O$4:$O$5041=G$1),('Diário 8º PA'!$F$4:$F$5041))+SUMPRODUCT(-('Diário 9º PA'!$E$4:$E$5236='Analítico Cx.'!$B136),-('Diário 9º PA'!$O$4:$O$5236=G$1),('Diário 9º PA'!$F$4:$F$5236))+SUMPRODUCT(-('Diário 10º PA'!$E$4:$E$5221='Analítico Cx.'!$B136),-('Diário 10º PA'!$N$4:$N$5221=G$1),('Diário 10º PA'!$F$4:$F$5221))</f>
        <v>38.64</v>
      </c>
      <c r="H136" s="187">
        <f>SUMPRODUCT(-('Diário 7º PA'!$E$4:$E$5383='Analítico Cx.'!$B136),-('Diário 7º PA'!$O$4:$O$5383=H$1),('Diário 7º PA'!$F$4:$F$5383))+SUMPRODUCT(-('Diário 8º PA'!$E$4:$E$5041='Analítico Cx.'!$B136),-('Diário 8º PA'!$O$4:$O$5041=H$1),('Diário 8º PA'!$F$4:$F$5041))+SUMPRODUCT(-('Diário 9º PA'!$E$4:$E$5236='Analítico Cx.'!$B136),-('Diário 9º PA'!$O$4:$O$5236=H$1),('Diário 9º PA'!$F$4:$F$5236))+SUMPRODUCT(-('Diário 10º PA'!$E$4:$E$5221='Analítico Cx.'!$B136),-('Diário 10º PA'!$N$4:$N$5221=H$1),('Diário 10º PA'!$F$4:$F$5221))</f>
        <v>0</v>
      </c>
      <c r="I136" s="187">
        <f>SUMPRODUCT(-('Diário 7º PA'!$E$4:$E$5383='Analítico Cx.'!$B136),-('Diário 7º PA'!$O$4:$O$5383=I$1),('Diário 7º PA'!$F$4:$F$5383))+SUMPRODUCT(-('Diário 8º PA'!$E$4:$E$5041='Analítico Cx.'!$B136),-('Diário 8º PA'!$O$4:$O$5041=I$1),('Diário 8º PA'!$F$4:$F$5041))+SUMPRODUCT(-('Diário 9º PA'!$E$4:$E$5236='Analítico Cx.'!$B136),-('Diário 9º PA'!$O$4:$O$5236=I$1),('Diário 9º PA'!$F$4:$F$5236))+SUMPRODUCT(-('Diário 10º PA'!$E$4:$E$5221='Analítico Cx.'!$B136),-('Diário 10º PA'!$N$4:$N$5221=I$1),('Diário 10º PA'!$F$4:$F$5221))</f>
        <v>20</v>
      </c>
      <c r="J136" s="187">
        <f>SUMPRODUCT(-('Diário 7º PA'!$E$4:$E$5383='Analítico Cx.'!$B136),-('Diário 7º PA'!$O$4:$O$5383=J$1),('Diário 7º PA'!$F$4:$F$5383))+SUMPRODUCT(-('Diário 8º PA'!$E$4:$E$5041='Analítico Cx.'!$B136),-('Diário 8º PA'!$O$4:$O$5041=J$1),('Diário 8º PA'!$F$4:$F$5041))+SUMPRODUCT(-('Diário 9º PA'!$E$4:$E$5236='Analítico Cx.'!$B136),-('Diário 9º PA'!$O$4:$O$5236=J$1),('Diário 9º PA'!$F$4:$F$5236))+SUMPRODUCT(-('Diário 10º PA'!$E$4:$E$5221='Analítico Cx.'!$B136),-('Diário 10º PA'!$N$4:$N$5221=J$1),('Diário 10º PA'!$F$4:$F$5221))</f>
        <v>0</v>
      </c>
      <c r="K136" s="187">
        <f>SUMPRODUCT(-('Diário 7º PA'!$E$4:$E$5383='Analítico Cx.'!$B136),-('Diário 7º PA'!$O$4:$O$5383=K$1),('Diário 7º PA'!$F$4:$F$5383))+SUMPRODUCT(-('Diário 8º PA'!$E$4:$E$5041='Analítico Cx.'!$B136),-('Diário 8º PA'!$O$4:$O$5041=K$1),('Diário 8º PA'!$F$4:$F$5041))+SUMPRODUCT(-('Diário 9º PA'!$E$4:$E$5236='Analítico Cx.'!$B136),-('Diário 9º PA'!$O$4:$O$5236=K$1),('Diário 9º PA'!$F$4:$F$5236))+SUMPRODUCT(-('Diário 10º PA'!$E$4:$E$5221='Analítico Cx.'!$B136),-('Diário 10º PA'!$N$4:$N$5221=K$1),('Diário 10º PA'!$F$4:$F$5221))</f>
        <v>0</v>
      </c>
      <c r="L136" s="187">
        <f>SUMPRODUCT(-('Diário 7º PA'!$E$4:$E$5383='Analítico Cx.'!$B136),-('Diário 7º PA'!$O$4:$O$5383=L$1),('Diário 7º PA'!$F$4:$F$5383))+SUMPRODUCT(-('Diário 8º PA'!$E$4:$E$5041='Analítico Cx.'!$B136),-('Diário 8º PA'!$O$4:$O$5041=L$1),('Diário 8º PA'!$F$4:$F$5041))+SUMPRODUCT(-('Diário 9º PA'!$E$4:$E$5236='Analítico Cx.'!$B136),-('Diário 9º PA'!$O$4:$O$5236=L$1),('Diário 9º PA'!$F$4:$F$5236))+SUMPRODUCT(-('Diário 10º PA'!$E$4:$E$5221='Analítico Cx.'!$B136),-('Diário 10º PA'!$N$4:$N$5221=L$1),('Diário 10º PA'!$F$4:$F$5221))</f>
        <v>0</v>
      </c>
      <c r="M136" s="187">
        <f>SUMPRODUCT(-('Diário 7º PA'!$E$4:$E$5383='Analítico Cx.'!$B136),-('Diário 7º PA'!$O$4:$O$5383=M$1),('Diário 7º PA'!$F$4:$F$5383))+SUMPRODUCT(-('Diário 8º PA'!$E$4:$E$5041='Analítico Cx.'!$B136),-('Diário 8º PA'!$O$4:$O$5041=M$1),('Diário 8º PA'!$F$4:$F$5041))+SUMPRODUCT(-('Diário 9º PA'!$E$4:$E$5236='Analítico Cx.'!$B136),-('Diário 9º PA'!$O$4:$O$5236=M$1),('Diário 9º PA'!$F$4:$F$5236))+SUMPRODUCT(-('Diário 10º PA'!$E$4:$E$5221='Analítico Cx.'!$B136),-('Diário 10º PA'!$N$4:$N$5221=M$1),('Diário 10º PA'!$F$4:$F$5221))</f>
        <v>420</v>
      </c>
      <c r="N136" s="187">
        <f>SUMPRODUCT(-('Diário 7º PA'!$E$4:$E$5383='Analítico Cx.'!$B136),-('Diário 7º PA'!$O$4:$O$5383=N$1),('Diário 7º PA'!$F$4:$F$5383))+SUMPRODUCT(-('Diário 8º PA'!$E$4:$E$5041='Analítico Cx.'!$B136),-('Diário 8º PA'!$O$4:$O$5041=N$1),('Diário 8º PA'!$F$4:$F$5041))+SUMPRODUCT(-('Diário 9º PA'!$E$4:$E$5236='Analítico Cx.'!$B136),-('Diário 9º PA'!$O$4:$O$5236=N$1),('Diário 9º PA'!$F$4:$F$5236))+SUMPRODUCT(-('Diário 10º PA'!$E$4:$E$5221='Analítico Cx.'!$B136),-('Diário 10º PA'!$N$4:$N$5221=N$1),('Diário 10º PA'!$F$4:$F$5221))</f>
        <v>48</v>
      </c>
      <c r="O136" s="188">
        <f t="shared" si="19"/>
        <v>931.95</v>
      </c>
      <c r="P136" s="172">
        <f t="shared" si="20"/>
        <v>1.2472535286921235E-5</v>
      </c>
    </row>
    <row r="137" spans="1:16" ht="23.25" customHeight="1" x14ac:dyDescent="0.2">
      <c r="A137" s="63" t="s">
        <v>405</v>
      </c>
      <c r="B137" s="107" t="s">
        <v>408</v>
      </c>
      <c r="C137" s="187">
        <f>SUMPRODUCT(-('Diário 7º PA'!$E$4:$E$5383='Analítico Cx.'!$B137),-('Diário 7º PA'!$O$4:$O$5383=C$1),('Diário 7º PA'!$F$4:$F$5383))+SUMPRODUCT(-('Diário 8º PA'!$E$4:$E$5041='Analítico Cx.'!$B137),-('Diário 8º PA'!$O$4:$O$5041=C$1),('Diário 8º PA'!$F$4:$F$5041))+SUMPRODUCT(-('Diário 9º PA'!$E$4:$E$5236='Analítico Cx.'!$B137),-('Diário 9º PA'!$O$4:$O$5236=C$1),('Diário 9º PA'!$F$4:$F$5236))+SUMPRODUCT(-('Diário 10º PA'!$E$4:$E$5221='Analítico Cx.'!$B137),-('Diário 10º PA'!$N$4:$N$5221=C$1),('Diário 10º PA'!$F$4:$F$5221))</f>
        <v>1654.94</v>
      </c>
      <c r="D137" s="187">
        <f>SUMPRODUCT(-('Diário 7º PA'!$E$4:$E$5383='Analítico Cx.'!$B137),-('Diário 7º PA'!$O$4:$O$5383=D$1),('Diário 7º PA'!$F$4:$F$5383))+SUMPRODUCT(-('Diário 8º PA'!$E$4:$E$5041='Analítico Cx.'!$B137),-('Diário 8º PA'!$O$4:$O$5041=D$1),('Diário 8º PA'!$F$4:$F$5041))+SUMPRODUCT(-('Diário 9º PA'!$E$4:$E$5236='Analítico Cx.'!$B137),-('Diário 9º PA'!$O$4:$O$5236=D$1),('Diário 9º PA'!$F$4:$F$5236))+SUMPRODUCT(-('Diário 10º PA'!$E$4:$E$5221='Analítico Cx.'!$B137),-('Diário 10º PA'!$N$4:$N$5221=D$1),('Diário 10º PA'!$F$4:$F$5221))</f>
        <v>1070.3</v>
      </c>
      <c r="E137" s="187">
        <f>SUMPRODUCT(-('Diário 7º PA'!$E$4:$E$5383='Analítico Cx.'!$B137),-('Diário 7º PA'!$O$4:$O$5383=E$1),('Diário 7º PA'!$F$4:$F$5383))+SUMPRODUCT(-('Diário 8º PA'!$E$4:$E$5041='Analítico Cx.'!$B137),-('Diário 8º PA'!$O$4:$O$5041=E$1),('Diário 8º PA'!$F$4:$F$5041))+SUMPRODUCT(-('Diário 9º PA'!$E$4:$E$5236='Analítico Cx.'!$B137),-('Diário 9º PA'!$O$4:$O$5236=E$1),('Diário 9º PA'!$F$4:$F$5236))+SUMPRODUCT(-('Diário 10º PA'!$E$4:$E$5221='Analítico Cx.'!$B137),-('Diário 10º PA'!$N$4:$N$5221=E$1),('Diário 10º PA'!$F$4:$F$5221))</f>
        <v>897.5</v>
      </c>
      <c r="F137" s="187">
        <f>SUMPRODUCT(-('Diário 7º PA'!$E$4:$E$5383='Analítico Cx.'!$B137),-('Diário 7º PA'!$O$4:$O$5383=F$1),('Diário 7º PA'!$F$4:$F$5383))+SUMPRODUCT(-('Diário 8º PA'!$E$4:$E$5041='Analítico Cx.'!$B137),-('Diário 8º PA'!$O$4:$O$5041=F$1),('Diário 8º PA'!$F$4:$F$5041))+SUMPRODUCT(-('Diário 9º PA'!$E$4:$E$5236='Analítico Cx.'!$B137),-('Diário 9º PA'!$O$4:$O$5236=F$1),('Diário 9º PA'!$F$4:$F$5236))+SUMPRODUCT(-('Diário 10º PA'!$E$4:$E$5221='Analítico Cx.'!$B137),-('Diário 10º PA'!$N$4:$N$5221=F$1),('Diário 10º PA'!$F$4:$F$5221))</f>
        <v>1070.3</v>
      </c>
      <c r="G137" s="187">
        <f>SUMPRODUCT(-('Diário 7º PA'!$E$4:$E$5383='Analítico Cx.'!$B137),-('Diário 7º PA'!$O$4:$O$5383=G$1),('Diário 7º PA'!$F$4:$F$5383))+SUMPRODUCT(-('Diário 8º PA'!$E$4:$E$5041='Analítico Cx.'!$B137),-('Diário 8º PA'!$O$4:$O$5041=G$1),('Diário 8º PA'!$F$4:$F$5041))+SUMPRODUCT(-('Diário 9º PA'!$E$4:$E$5236='Analítico Cx.'!$B137),-('Diário 9º PA'!$O$4:$O$5236=G$1),('Diário 9º PA'!$F$4:$F$5236))+SUMPRODUCT(-('Diário 10º PA'!$E$4:$E$5221='Analítico Cx.'!$B137),-('Diário 10º PA'!$N$4:$N$5221=G$1),('Diário 10º PA'!$F$4:$F$5221))</f>
        <v>1187.9000000000001</v>
      </c>
      <c r="H137" s="187">
        <f>SUMPRODUCT(-('Diário 7º PA'!$E$4:$E$5383='Analítico Cx.'!$B137),-('Diário 7º PA'!$O$4:$O$5383=H$1),('Diário 7º PA'!$F$4:$F$5383))+SUMPRODUCT(-('Diário 8º PA'!$E$4:$E$5041='Analítico Cx.'!$B137),-('Diário 8º PA'!$O$4:$O$5041=H$1),('Diário 8º PA'!$F$4:$F$5041))+SUMPRODUCT(-('Diário 9º PA'!$E$4:$E$5236='Analítico Cx.'!$B137),-('Diário 9º PA'!$O$4:$O$5236=H$1),('Diário 9º PA'!$F$4:$F$5236))+SUMPRODUCT(-('Diário 10º PA'!$E$4:$E$5221='Analítico Cx.'!$B137),-('Diário 10º PA'!$N$4:$N$5221=H$1),('Diário 10º PA'!$F$4:$F$5221))</f>
        <v>1273.9000000000001</v>
      </c>
      <c r="I137" s="187">
        <f>SUMPRODUCT(-('Diário 7º PA'!$E$4:$E$5383='Analítico Cx.'!$B137),-('Diário 7º PA'!$O$4:$O$5383=I$1),('Diário 7º PA'!$F$4:$F$5383))+SUMPRODUCT(-('Diário 8º PA'!$E$4:$E$5041='Analítico Cx.'!$B137),-('Diário 8º PA'!$O$4:$O$5041=I$1),('Diário 8º PA'!$F$4:$F$5041))+SUMPRODUCT(-('Diário 9º PA'!$E$4:$E$5236='Analítico Cx.'!$B137),-('Diário 9º PA'!$O$4:$O$5236=I$1),('Diário 9º PA'!$F$4:$F$5236))+SUMPRODUCT(-('Diário 10º PA'!$E$4:$E$5221='Analítico Cx.'!$B137),-('Diário 10º PA'!$N$4:$N$5221=I$1),('Diário 10º PA'!$F$4:$F$5221))</f>
        <v>1070.3</v>
      </c>
      <c r="J137" s="187">
        <f>SUMPRODUCT(-('Diário 7º PA'!$E$4:$E$5383='Analítico Cx.'!$B137),-('Diário 7º PA'!$O$4:$O$5383=J$1),('Diário 7º PA'!$F$4:$F$5383))+SUMPRODUCT(-('Diário 8º PA'!$E$4:$E$5041='Analítico Cx.'!$B137),-('Diário 8º PA'!$O$4:$O$5041=J$1),('Diário 8º PA'!$F$4:$F$5041))+SUMPRODUCT(-('Diário 9º PA'!$E$4:$E$5236='Analítico Cx.'!$B137),-('Diário 9º PA'!$O$4:$O$5236=J$1),('Diário 9º PA'!$F$4:$F$5236))+SUMPRODUCT(-('Diário 10º PA'!$E$4:$E$5221='Analítico Cx.'!$B137),-('Diário 10º PA'!$N$4:$N$5221=J$1),('Diário 10º PA'!$F$4:$F$5221))</f>
        <v>1095.8000000000002</v>
      </c>
      <c r="K137" s="187">
        <f>SUMPRODUCT(-('Diário 7º PA'!$E$4:$E$5383='Analítico Cx.'!$B137),-('Diário 7º PA'!$O$4:$O$5383=K$1),('Diário 7º PA'!$F$4:$F$5383))+SUMPRODUCT(-('Diário 8º PA'!$E$4:$E$5041='Analítico Cx.'!$B137),-('Diário 8º PA'!$O$4:$O$5041=K$1),('Diário 8º PA'!$F$4:$F$5041))+SUMPRODUCT(-('Diário 9º PA'!$E$4:$E$5236='Analítico Cx.'!$B137),-('Diário 9º PA'!$O$4:$O$5236=K$1),('Diário 9º PA'!$F$4:$F$5236))+SUMPRODUCT(-('Diário 10º PA'!$E$4:$E$5221='Analítico Cx.'!$B137),-('Diário 10º PA'!$N$4:$N$5221=K$1),('Diário 10º PA'!$F$4:$F$5221))</f>
        <v>923.00000000000011</v>
      </c>
      <c r="L137" s="187">
        <f>SUMPRODUCT(-('Diário 7º PA'!$E$4:$E$5383='Analítico Cx.'!$B137),-('Diário 7º PA'!$O$4:$O$5383=L$1),('Diário 7º PA'!$F$4:$F$5383))+SUMPRODUCT(-('Diário 8º PA'!$E$4:$E$5041='Analítico Cx.'!$B137),-('Diário 8º PA'!$O$4:$O$5041=L$1),('Diário 8º PA'!$F$4:$F$5041))+SUMPRODUCT(-('Diário 9º PA'!$E$4:$E$5236='Analítico Cx.'!$B137),-('Diário 9º PA'!$O$4:$O$5236=L$1),('Diário 9º PA'!$F$4:$F$5236))+SUMPRODUCT(-('Diário 10º PA'!$E$4:$E$5221='Analítico Cx.'!$B137),-('Diário 10º PA'!$N$4:$N$5221=L$1),('Diário 10º PA'!$F$4:$F$5221))</f>
        <v>1095.8</v>
      </c>
      <c r="M137" s="187">
        <f>SUMPRODUCT(-('Diário 7º PA'!$E$4:$E$5383='Analítico Cx.'!$B137),-('Diário 7º PA'!$O$4:$O$5383=M$1),('Diário 7º PA'!$F$4:$F$5383))+SUMPRODUCT(-('Diário 8º PA'!$E$4:$E$5041='Analítico Cx.'!$B137),-('Diário 8º PA'!$O$4:$O$5041=M$1),('Diário 8º PA'!$F$4:$F$5041))+SUMPRODUCT(-('Diário 9º PA'!$E$4:$E$5236='Analítico Cx.'!$B137),-('Diário 9º PA'!$O$4:$O$5236=M$1),('Diário 9º PA'!$F$4:$F$5236))+SUMPRODUCT(-('Diário 10º PA'!$E$4:$E$5221='Analítico Cx.'!$B137),-('Diário 10º PA'!$N$4:$N$5221=M$1),('Diário 10º PA'!$F$4:$F$5221))</f>
        <v>1223.2</v>
      </c>
      <c r="N137" s="187">
        <f>SUMPRODUCT(-('Diário 7º PA'!$E$4:$E$5383='Analítico Cx.'!$B137),-('Diário 7º PA'!$O$4:$O$5383=N$1),('Diário 7º PA'!$F$4:$F$5383))+SUMPRODUCT(-('Diário 8º PA'!$E$4:$E$5041='Analítico Cx.'!$B137),-('Diário 8º PA'!$O$4:$O$5041=N$1),('Diário 8º PA'!$F$4:$F$5041))+SUMPRODUCT(-('Diário 9º PA'!$E$4:$E$5236='Analítico Cx.'!$B137),-('Diário 9º PA'!$O$4:$O$5236=N$1),('Diário 9º PA'!$F$4:$F$5236))+SUMPRODUCT(-('Diário 10º PA'!$E$4:$E$5221='Analítico Cx.'!$B137),-('Diário 10º PA'!$N$4:$N$5221=N$1),('Diário 10º PA'!$F$4:$F$5221))</f>
        <v>1011.6800000000001</v>
      </c>
      <c r="O137" s="188">
        <f t="shared" si="19"/>
        <v>13574.619999999999</v>
      </c>
      <c r="P137" s="172">
        <f t="shared" si="20"/>
        <v>1.8167275814855594E-4</v>
      </c>
    </row>
    <row r="138" spans="1:16" ht="23.25" customHeight="1" x14ac:dyDescent="0.2">
      <c r="A138" s="63" t="s">
        <v>407</v>
      </c>
      <c r="B138" s="107" t="s">
        <v>410</v>
      </c>
      <c r="C138" s="187">
        <f>SUMPRODUCT(-('Diário 7º PA'!$E$4:$E$5383='Analítico Cx.'!$B138),-('Diário 7º PA'!$O$4:$O$5383=C$1),('Diário 7º PA'!$F$4:$F$5383))+SUMPRODUCT(-('Diário 8º PA'!$E$4:$E$5041='Analítico Cx.'!$B138),-('Diário 8º PA'!$O$4:$O$5041=C$1),('Diário 8º PA'!$F$4:$F$5041))+SUMPRODUCT(-('Diário 9º PA'!$E$4:$E$5236='Analítico Cx.'!$B138),-('Diário 9º PA'!$O$4:$O$5236=C$1),('Diário 9º PA'!$F$4:$F$5236))+SUMPRODUCT(-('Diário 10º PA'!$E$4:$E$5221='Analítico Cx.'!$B138),-('Diário 10º PA'!$N$4:$N$5221=C$1),('Diário 10º PA'!$F$4:$F$5221))</f>
        <v>8356.18</v>
      </c>
      <c r="D138" s="187">
        <f>SUMPRODUCT(-('Diário 7º PA'!$E$4:$E$5383='Analítico Cx.'!$B138),-('Diário 7º PA'!$O$4:$O$5383=D$1),('Diário 7º PA'!$F$4:$F$5383))+SUMPRODUCT(-('Diário 8º PA'!$E$4:$E$5041='Analítico Cx.'!$B138),-('Diário 8º PA'!$O$4:$O$5041=D$1),('Diário 8º PA'!$F$4:$F$5041))+SUMPRODUCT(-('Diário 9º PA'!$E$4:$E$5236='Analítico Cx.'!$B138),-('Diário 9º PA'!$O$4:$O$5236=D$1),('Diário 9º PA'!$F$4:$F$5236))+SUMPRODUCT(-('Diário 10º PA'!$E$4:$E$5221='Analítico Cx.'!$B138),-('Diário 10º PA'!$N$4:$N$5221=D$1),('Diário 10º PA'!$F$4:$F$5221))</f>
        <v>8265</v>
      </c>
      <c r="E138" s="187">
        <f>SUMPRODUCT(-('Diário 7º PA'!$E$4:$E$5383='Analítico Cx.'!$B138),-('Diário 7º PA'!$O$4:$O$5383=E$1),('Diário 7º PA'!$F$4:$F$5383))+SUMPRODUCT(-('Diário 8º PA'!$E$4:$E$5041='Analítico Cx.'!$B138),-('Diário 8º PA'!$O$4:$O$5041=E$1),('Diário 8º PA'!$F$4:$F$5041))+SUMPRODUCT(-('Diário 9º PA'!$E$4:$E$5236='Analítico Cx.'!$B138),-('Diário 9º PA'!$O$4:$O$5236=E$1),('Diário 9º PA'!$F$4:$F$5236))+SUMPRODUCT(-('Diário 10º PA'!$E$4:$E$5221='Analítico Cx.'!$B138),-('Diário 10º PA'!$N$4:$N$5221=E$1),('Diário 10º PA'!$F$4:$F$5221))</f>
        <v>8466.6</v>
      </c>
      <c r="F138" s="187">
        <f>SUMPRODUCT(-('Diário 7º PA'!$E$4:$E$5383='Analítico Cx.'!$B138),-('Diário 7º PA'!$O$4:$O$5383=F$1),('Diário 7º PA'!$F$4:$F$5383))+SUMPRODUCT(-('Diário 8º PA'!$E$4:$E$5041='Analítico Cx.'!$B138),-('Diário 8º PA'!$O$4:$O$5041=F$1),('Diário 8º PA'!$F$4:$F$5041))+SUMPRODUCT(-('Diário 9º PA'!$E$4:$E$5236='Analítico Cx.'!$B138),-('Diário 9º PA'!$O$4:$O$5236=F$1),('Diário 9º PA'!$F$4:$F$5236))+SUMPRODUCT(-('Diário 10º PA'!$E$4:$E$5221='Analítico Cx.'!$B138),-('Diário 10º PA'!$N$4:$N$5221=F$1),('Diário 10º PA'!$F$4:$F$5221))</f>
        <v>8265</v>
      </c>
      <c r="G138" s="187">
        <f>SUMPRODUCT(-('Diário 7º PA'!$E$4:$E$5383='Analítico Cx.'!$B138),-('Diário 7º PA'!$O$4:$O$5383=G$1),('Diário 7º PA'!$F$4:$F$5383))+SUMPRODUCT(-('Diário 8º PA'!$E$4:$E$5041='Analítico Cx.'!$B138),-('Diário 8º PA'!$O$4:$O$5041=G$1),('Diário 8º PA'!$F$4:$F$5041))+SUMPRODUCT(-('Diário 9º PA'!$E$4:$E$5236='Analítico Cx.'!$B138),-('Diário 9º PA'!$O$4:$O$5236=G$1),('Diário 9º PA'!$F$4:$F$5236))+SUMPRODUCT(-('Diário 10º PA'!$E$4:$E$5221='Analítico Cx.'!$B138),-('Diário 10º PA'!$N$4:$N$5221=G$1),('Diário 10º PA'!$F$4:$F$5221))</f>
        <v>8265</v>
      </c>
      <c r="H138" s="187">
        <f>SUMPRODUCT(-('Diário 7º PA'!$E$4:$E$5383='Analítico Cx.'!$B138),-('Diário 7º PA'!$O$4:$O$5383=H$1),('Diário 7º PA'!$F$4:$F$5383))+SUMPRODUCT(-('Diário 8º PA'!$E$4:$E$5041='Analítico Cx.'!$B138),-('Diário 8º PA'!$O$4:$O$5041=H$1),('Diário 8º PA'!$F$4:$F$5041))+SUMPRODUCT(-('Diário 9º PA'!$E$4:$E$5236='Analítico Cx.'!$B138),-('Diário 9º PA'!$O$4:$O$5236=H$1),('Diário 9º PA'!$F$4:$F$5236))+SUMPRODUCT(-('Diário 10º PA'!$E$4:$E$5221='Analítico Cx.'!$B138),-('Diário 10º PA'!$N$4:$N$5221=H$1),('Diário 10º PA'!$F$4:$F$5221))</f>
        <v>8265</v>
      </c>
      <c r="I138" s="187">
        <f>SUMPRODUCT(-('Diário 7º PA'!$E$4:$E$5383='Analítico Cx.'!$B138),-('Diário 7º PA'!$O$4:$O$5383=I$1),('Diário 7º PA'!$F$4:$F$5383))+SUMPRODUCT(-('Diário 8º PA'!$E$4:$E$5041='Analítico Cx.'!$B138),-('Diário 8º PA'!$O$4:$O$5041=I$1),('Diário 8º PA'!$F$4:$F$5041))+SUMPRODUCT(-('Diário 9º PA'!$E$4:$E$5236='Analítico Cx.'!$B138),-('Diário 9º PA'!$O$4:$O$5236=I$1),('Diário 9º PA'!$F$4:$F$5236))+SUMPRODUCT(-('Diário 10º PA'!$E$4:$E$5221='Analítico Cx.'!$B138),-('Diário 10º PA'!$N$4:$N$5221=I$1),('Diário 10º PA'!$F$4:$F$5221))</f>
        <v>8265</v>
      </c>
      <c r="J138" s="187">
        <f>SUMPRODUCT(-('Diário 7º PA'!$E$4:$E$5383='Analítico Cx.'!$B138),-('Diário 7º PA'!$O$4:$O$5383=J$1),('Diário 7º PA'!$F$4:$F$5383))+SUMPRODUCT(-('Diário 8º PA'!$E$4:$E$5041='Analítico Cx.'!$B138),-('Diário 8º PA'!$O$4:$O$5041=J$1),('Diário 8º PA'!$F$4:$F$5041))+SUMPRODUCT(-('Diário 9º PA'!$E$4:$E$5236='Analítico Cx.'!$B138),-('Diário 9º PA'!$O$4:$O$5236=J$1),('Diário 9º PA'!$F$4:$F$5236))+SUMPRODUCT(-('Diário 10º PA'!$E$4:$E$5221='Analítico Cx.'!$B138),-('Diário 10º PA'!$N$4:$N$5221=J$1),('Diário 10º PA'!$F$4:$F$5221))</f>
        <v>8526.2999999999993</v>
      </c>
      <c r="K138" s="187">
        <f>SUMPRODUCT(-('Diário 7º PA'!$E$4:$E$5383='Analítico Cx.'!$B138),-('Diário 7º PA'!$O$4:$O$5383=K$1),('Diário 7º PA'!$F$4:$F$5383))+SUMPRODUCT(-('Diário 8º PA'!$E$4:$E$5041='Analítico Cx.'!$B138),-('Diário 8º PA'!$O$4:$O$5041=K$1),('Diário 8º PA'!$F$4:$F$5041))+SUMPRODUCT(-('Diário 9º PA'!$E$4:$E$5236='Analítico Cx.'!$B138),-('Diário 9º PA'!$O$4:$O$5236=K$1),('Diário 9º PA'!$F$4:$F$5236))+SUMPRODUCT(-('Diário 10º PA'!$E$4:$E$5221='Analítico Cx.'!$B138),-('Diário 10º PA'!$N$4:$N$5221=K$1),('Diário 10º PA'!$F$4:$F$5221))</f>
        <v>8526.2999999999993</v>
      </c>
      <c r="L138" s="187">
        <f>SUMPRODUCT(-('Diário 7º PA'!$E$4:$E$5383='Analítico Cx.'!$B138),-('Diário 7º PA'!$O$4:$O$5383=L$1),('Diário 7º PA'!$F$4:$F$5383))+SUMPRODUCT(-('Diário 8º PA'!$E$4:$E$5041='Analítico Cx.'!$B138),-('Diário 8º PA'!$O$4:$O$5041=L$1),('Diário 8º PA'!$F$4:$F$5041))+SUMPRODUCT(-('Diário 9º PA'!$E$4:$E$5236='Analítico Cx.'!$B138),-('Diário 9º PA'!$O$4:$O$5236=L$1),('Diário 9º PA'!$F$4:$F$5236))+SUMPRODUCT(-('Diário 10º PA'!$E$4:$E$5221='Analítico Cx.'!$B138),-('Diário 10º PA'!$N$4:$N$5221=L$1),('Diário 10º PA'!$F$4:$F$5221))</f>
        <v>8526.2999999999993</v>
      </c>
      <c r="M138" s="187">
        <f>SUMPRODUCT(-('Diário 7º PA'!$E$4:$E$5383='Analítico Cx.'!$B138),-('Diário 7º PA'!$O$4:$O$5383=M$1),('Diário 7º PA'!$F$4:$F$5383))+SUMPRODUCT(-('Diário 8º PA'!$E$4:$E$5041='Analítico Cx.'!$B138),-('Diário 8º PA'!$O$4:$O$5041=M$1),('Diário 8º PA'!$F$4:$F$5041))+SUMPRODUCT(-('Diário 9º PA'!$E$4:$E$5236='Analítico Cx.'!$B138),-('Diário 9º PA'!$O$4:$O$5236=M$1),('Diário 9º PA'!$F$4:$F$5236))+SUMPRODUCT(-('Diário 10º PA'!$E$4:$E$5221='Analítico Cx.'!$B138),-('Diário 10º PA'!$N$4:$N$5221=M$1),('Diário 10º PA'!$F$4:$F$5221))</f>
        <v>8526.2999999999993</v>
      </c>
      <c r="N138" s="187">
        <f>SUMPRODUCT(-('Diário 7º PA'!$E$4:$E$5383='Analítico Cx.'!$B138),-('Diário 7º PA'!$O$4:$O$5383=N$1),('Diário 7º PA'!$F$4:$F$5383))+SUMPRODUCT(-('Diário 8º PA'!$E$4:$E$5041='Analítico Cx.'!$B138),-('Diário 8º PA'!$O$4:$O$5041=N$1),('Diário 8º PA'!$F$4:$F$5041))+SUMPRODUCT(-('Diário 9º PA'!$E$4:$E$5236='Analítico Cx.'!$B138),-('Diário 9º PA'!$O$4:$O$5236=N$1),('Diário 9º PA'!$F$4:$F$5236))+SUMPRODUCT(-('Diário 10º PA'!$E$4:$E$5221='Analítico Cx.'!$B138),-('Diário 10º PA'!$N$4:$N$5221=N$1),('Diário 10º PA'!$F$4:$F$5221))</f>
        <v>8526.2999999999993</v>
      </c>
      <c r="O138" s="188">
        <f t="shared" si="19"/>
        <v>100779.28000000001</v>
      </c>
      <c r="P138" s="172">
        <f t="shared" si="20"/>
        <v>1.3487559697306891E-3</v>
      </c>
    </row>
    <row r="139" spans="1:16" ht="23.25" customHeight="1" x14ac:dyDescent="0.2">
      <c r="A139" s="63" t="s">
        <v>409</v>
      </c>
      <c r="B139" s="107" t="s">
        <v>412</v>
      </c>
      <c r="C139" s="187">
        <f>SUMPRODUCT(-('Diário 7º PA'!$E$4:$E$5383='Analítico Cx.'!$B139),-('Diário 7º PA'!$O$4:$O$5383=C$1),('Diário 7º PA'!$F$4:$F$5383))+SUMPRODUCT(-('Diário 8º PA'!$E$4:$E$5041='Analítico Cx.'!$B139),-('Diário 8º PA'!$O$4:$O$5041=C$1),('Diário 8º PA'!$F$4:$F$5041))+SUMPRODUCT(-('Diário 9º PA'!$E$4:$E$5236='Analítico Cx.'!$B139),-('Diário 9º PA'!$O$4:$O$5236=C$1),('Diário 9º PA'!$F$4:$F$5236))+SUMPRODUCT(-('Diário 10º PA'!$E$4:$E$5221='Analítico Cx.'!$B139),-('Diário 10º PA'!$N$4:$N$5221=C$1),('Diário 10º PA'!$F$4:$F$5221))</f>
        <v>11214.7</v>
      </c>
      <c r="D139" s="187">
        <f>SUMPRODUCT(-('Diário 7º PA'!$E$4:$E$5383='Analítico Cx.'!$B139),-('Diário 7º PA'!$O$4:$O$5383=D$1),('Diário 7º PA'!$F$4:$F$5383))+SUMPRODUCT(-('Diário 8º PA'!$E$4:$E$5041='Analítico Cx.'!$B139),-('Diário 8º PA'!$O$4:$O$5041=D$1),('Diário 8º PA'!$F$4:$F$5041))+SUMPRODUCT(-('Diário 9º PA'!$E$4:$E$5236='Analítico Cx.'!$B139),-('Diário 9º PA'!$O$4:$O$5236=D$1),('Diário 9º PA'!$F$4:$F$5236))+SUMPRODUCT(-('Diário 10º PA'!$E$4:$E$5221='Analítico Cx.'!$B139),-('Diário 10º PA'!$N$4:$N$5221=D$1),('Diário 10º PA'!$F$4:$F$5221))</f>
        <v>11847.67</v>
      </c>
      <c r="E139" s="187">
        <f>SUMPRODUCT(-('Diário 7º PA'!$E$4:$E$5383='Analítico Cx.'!$B139),-('Diário 7º PA'!$O$4:$O$5383=E$1),('Diário 7º PA'!$F$4:$F$5383))+SUMPRODUCT(-('Diário 8º PA'!$E$4:$E$5041='Analítico Cx.'!$B139),-('Diário 8º PA'!$O$4:$O$5041=E$1),('Diário 8º PA'!$F$4:$F$5041))+SUMPRODUCT(-('Diário 9º PA'!$E$4:$E$5236='Analítico Cx.'!$B139),-('Diário 9º PA'!$O$4:$O$5236=E$1),('Diário 9º PA'!$F$4:$F$5236))+SUMPRODUCT(-('Diário 10º PA'!$E$4:$E$5221='Analítico Cx.'!$B139),-('Diário 10º PA'!$N$4:$N$5221=E$1),('Diário 10º PA'!$F$4:$F$5221))</f>
        <v>11267.710000000001</v>
      </c>
      <c r="F139" s="187">
        <f>SUMPRODUCT(-('Diário 7º PA'!$E$4:$E$5383='Analítico Cx.'!$B139),-('Diário 7º PA'!$O$4:$O$5383=F$1),('Diário 7º PA'!$F$4:$F$5383))+SUMPRODUCT(-('Diário 8º PA'!$E$4:$E$5041='Analítico Cx.'!$B139),-('Diário 8º PA'!$O$4:$O$5041=F$1),('Diário 8º PA'!$F$4:$F$5041))+SUMPRODUCT(-('Diário 9º PA'!$E$4:$E$5236='Analítico Cx.'!$B139),-('Diário 9º PA'!$O$4:$O$5236=F$1),('Diário 9º PA'!$F$4:$F$5236))+SUMPRODUCT(-('Diário 10º PA'!$E$4:$E$5221='Analítico Cx.'!$B139),-('Diário 10º PA'!$N$4:$N$5221=F$1),('Diário 10º PA'!$F$4:$F$5221))</f>
        <v>11339.47</v>
      </c>
      <c r="G139" s="187">
        <f>SUMPRODUCT(-('Diário 7º PA'!$E$4:$E$5383='Analítico Cx.'!$B139),-('Diário 7º PA'!$O$4:$O$5383=G$1),('Diário 7º PA'!$F$4:$F$5383))+SUMPRODUCT(-('Diário 8º PA'!$E$4:$E$5041='Analítico Cx.'!$B139),-('Diário 8º PA'!$O$4:$O$5041=G$1),('Diário 8º PA'!$F$4:$F$5041))+SUMPRODUCT(-('Diário 9º PA'!$E$4:$E$5236='Analítico Cx.'!$B139),-('Diário 9º PA'!$O$4:$O$5236=G$1),('Diário 9º PA'!$F$4:$F$5236))+SUMPRODUCT(-('Diário 10º PA'!$E$4:$E$5221='Analítico Cx.'!$B139),-('Diário 10º PA'!$N$4:$N$5221=G$1),('Diário 10º PA'!$F$4:$F$5221))</f>
        <v>17640.949999999997</v>
      </c>
      <c r="H139" s="187">
        <f>SUMPRODUCT(-('Diário 7º PA'!$E$4:$E$5383='Analítico Cx.'!$B139),-('Diário 7º PA'!$O$4:$O$5383=H$1),('Diário 7º PA'!$F$4:$F$5383))+SUMPRODUCT(-('Diário 8º PA'!$E$4:$E$5041='Analítico Cx.'!$B139),-('Diário 8º PA'!$O$4:$O$5041=H$1),('Diário 8º PA'!$F$4:$F$5041))+SUMPRODUCT(-('Diário 9º PA'!$E$4:$E$5236='Analítico Cx.'!$B139),-('Diário 9º PA'!$O$4:$O$5236=H$1),('Diário 9º PA'!$F$4:$F$5236))+SUMPRODUCT(-('Diário 10º PA'!$E$4:$E$5221='Analítico Cx.'!$B139),-('Diário 10º PA'!$N$4:$N$5221=H$1),('Diário 10º PA'!$F$4:$F$5221))</f>
        <v>17595.66</v>
      </c>
      <c r="I139" s="187">
        <f>SUMPRODUCT(-('Diário 7º PA'!$E$4:$E$5383='Analítico Cx.'!$B139),-('Diário 7º PA'!$O$4:$O$5383=I$1),('Diário 7º PA'!$F$4:$F$5383))+SUMPRODUCT(-('Diário 8º PA'!$E$4:$E$5041='Analítico Cx.'!$B139),-('Diário 8º PA'!$O$4:$O$5041=I$1),('Diário 8º PA'!$F$4:$F$5041))+SUMPRODUCT(-('Diário 9º PA'!$E$4:$E$5236='Analítico Cx.'!$B139),-('Diário 9º PA'!$O$4:$O$5236=I$1),('Diário 9º PA'!$F$4:$F$5236))+SUMPRODUCT(-('Diário 10º PA'!$E$4:$E$5221='Analítico Cx.'!$B139),-('Diário 10º PA'!$N$4:$N$5221=I$1),('Diário 10º PA'!$F$4:$F$5221))</f>
        <v>15635.45</v>
      </c>
      <c r="J139" s="187">
        <f>SUMPRODUCT(-('Diário 7º PA'!$E$4:$E$5383='Analítico Cx.'!$B139),-('Diário 7º PA'!$O$4:$O$5383=J$1),('Diário 7º PA'!$F$4:$F$5383))+SUMPRODUCT(-('Diário 8º PA'!$E$4:$E$5041='Analítico Cx.'!$B139),-('Diário 8º PA'!$O$4:$O$5041=J$1),('Diário 8º PA'!$F$4:$F$5041))+SUMPRODUCT(-('Diário 9º PA'!$E$4:$E$5236='Analítico Cx.'!$B139),-('Diário 9º PA'!$O$4:$O$5236=J$1),('Diário 9º PA'!$F$4:$F$5236))+SUMPRODUCT(-('Diário 10º PA'!$E$4:$E$5221='Analítico Cx.'!$B139),-('Diário 10º PA'!$N$4:$N$5221=J$1),('Diário 10º PA'!$F$4:$F$5221))</f>
        <v>19720.72</v>
      </c>
      <c r="K139" s="187">
        <f>SUMPRODUCT(-('Diário 7º PA'!$E$4:$E$5383='Analítico Cx.'!$B139),-('Diário 7º PA'!$O$4:$O$5383=K$1),('Diário 7º PA'!$F$4:$F$5383))+SUMPRODUCT(-('Diário 8º PA'!$E$4:$E$5041='Analítico Cx.'!$B139),-('Diário 8º PA'!$O$4:$O$5041=K$1),('Diário 8º PA'!$F$4:$F$5041))+SUMPRODUCT(-('Diário 9º PA'!$E$4:$E$5236='Analítico Cx.'!$B139),-('Diário 9º PA'!$O$4:$O$5236=K$1),('Diário 9º PA'!$F$4:$F$5236))+SUMPRODUCT(-('Diário 10º PA'!$E$4:$E$5221='Analítico Cx.'!$B139),-('Diário 10º PA'!$N$4:$N$5221=K$1),('Diário 10º PA'!$F$4:$F$5221))</f>
        <v>20917.59</v>
      </c>
      <c r="L139" s="187">
        <f>SUMPRODUCT(-('Diário 7º PA'!$E$4:$E$5383='Analítico Cx.'!$B139),-('Diário 7º PA'!$O$4:$O$5383=L$1),('Diário 7º PA'!$F$4:$F$5383))+SUMPRODUCT(-('Diário 8º PA'!$E$4:$E$5041='Analítico Cx.'!$B139),-('Diário 8º PA'!$O$4:$O$5041=L$1),('Diário 8º PA'!$F$4:$F$5041))+SUMPRODUCT(-('Diário 9º PA'!$E$4:$E$5236='Analítico Cx.'!$B139),-('Diário 9º PA'!$O$4:$O$5236=L$1),('Diário 9º PA'!$F$4:$F$5236))+SUMPRODUCT(-('Diário 10º PA'!$E$4:$E$5221='Analítico Cx.'!$B139),-('Diário 10º PA'!$N$4:$N$5221=L$1),('Diário 10º PA'!$F$4:$F$5221))</f>
        <v>21171.559999999998</v>
      </c>
      <c r="M139" s="187">
        <f>SUMPRODUCT(-('Diário 7º PA'!$E$4:$E$5383='Analítico Cx.'!$B139),-('Diário 7º PA'!$O$4:$O$5383=M$1),('Diário 7º PA'!$F$4:$F$5383))+SUMPRODUCT(-('Diário 8º PA'!$E$4:$E$5041='Analítico Cx.'!$B139),-('Diário 8º PA'!$O$4:$O$5041=M$1),('Diário 8º PA'!$F$4:$F$5041))+SUMPRODUCT(-('Diário 9º PA'!$E$4:$E$5236='Analítico Cx.'!$B139),-('Diário 9º PA'!$O$4:$O$5236=M$1),('Diário 9º PA'!$F$4:$F$5236))+SUMPRODUCT(-('Diário 10º PA'!$E$4:$E$5221='Analítico Cx.'!$B139),-('Diário 10º PA'!$N$4:$N$5221=M$1),('Diário 10º PA'!$F$4:$F$5221))</f>
        <v>16042.689999999999</v>
      </c>
      <c r="N139" s="187">
        <f>SUMPRODUCT(-('Diário 7º PA'!$E$4:$E$5383='Analítico Cx.'!$B139),-('Diário 7º PA'!$O$4:$O$5383=N$1),('Diário 7º PA'!$F$4:$F$5383))+SUMPRODUCT(-('Diário 8º PA'!$E$4:$E$5041='Analítico Cx.'!$B139),-('Diário 8º PA'!$O$4:$O$5041=N$1),('Diário 8º PA'!$F$4:$F$5041))+SUMPRODUCT(-('Diário 9º PA'!$E$4:$E$5236='Analítico Cx.'!$B139),-('Diário 9º PA'!$O$4:$O$5236=N$1),('Diário 9º PA'!$F$4:$F$5236))+SUMPRODUCT(-('Diário 10º PA'!$E$4:$E$5221='Analítico Cx.'!$B139),-('Diário 10º PA'!$N$4:$N$5221=N$1),('Diário 10º PA'!$F$4:$F$5221))</f>
        <v>15405.19</v>
      </c>
      <c r="O139" s="188">
        <f t="shared" si="19"/>
        <v>189799.36000000002</v>
      </c>
      <c r="P139" s="172">
        <f t="shared" si="20"/>
        <v>2.5401354311229861E-3</v>
      </c>
    </row>
    <row r="140" spans="1:16" ht="23.25" customHeight="1" x14ac:dyDescent="0.2">
      <c r="A140" s="63" t="s">
        <v>411</v>
      </c>
      <c r="B140" s="107" t="s">
        <v>290</v>
      </c>
      <c r="C140" s="187">
        <f>SUMPRODUCT(-('Diário 7º PA'!$E$4:$E$5383='Analítico Cx.'!$B140),-('Diário 7º PA'!$O$4:$O$5383=C$1),('Diário 7º PA'!$F$4:$F$5383))+SUMPRODUCT(-('Diário 8º PA'!$E$4:$E$5041='Analítico Cx.'!$B140),-('Diário 8º PA'!$O$4:$O$5041=C$1),('Diário 8º PA'!$F$4:$F$5041))+SUMPRODUCT(-('Diário 9º PA'!$E$4:$E$5236='Analítico Cx.'!$B140),-('Diário 9º PA'!$O$4:$O$5236=C$1),('Diário 9º PA'!$F$4:$F$5236))+SUMPRODUCT(-('Diário 10º PA'!$E$4:$E$5221='Analítico Cx.'!$B140),-('Diário 10º PA'!$N$4:$N$5221=C$1),('Diário 10º PA'!$F$4:$F$5221))</f>
        <v>3455.9500000000003</v>
      </c>
      <c r="D140" s="187">
        <f>SUMPRODUCT(-('Diário 7º PA'!$E$4:$E$5383='Analítico Cx.'!$B140),-('Diário 7º PA'!$O$4:$O$5383=D$1),('Diário 7º PA'!$F$4:$F$5383))+SUMPRODUCT(-('Diário 8º PA'!$E$4:$E$5041='Analítico Cx.'!$B140),-('Diário 8º PA'!$O$4:$O$5041=D$1),('Diário 8º PA'!$F$4:$F$5041))+SUMPRODUCT(-('Diário 9º PA'!$E$4:$E$5236='Analítico Cx.'!$B140),-('Diário 9º PA'!$O$4:$O$5236=D$1),('Diário 9º PA'!$F$4:$F$5236))+SUMPRODUCT(-('Diário 10º PA'!$E$4:$E$5221='Analítico Cx.'!$B140),-('Diário 10º PA'!$N$4:$N$5221=D$1),('Diário 10º PA'!$F$4:$F$5221))</f>
        <v>8597.65</v>
      </c>
      <c r="E140" s="187">
        <f>SUMPRODUCT(-('Diário 7º PA'!$E$4:$E$5383='Analítico Cx.'!$B140),-('Diário 7º PA'!$O$4:$O$5383=E$1),('Diário 7º PA'!$F$4:$F$5383))+SUMPRODUCT(-('Diário 8º PA'!$E$4:$E$5041='Analítico Cx.'!$B140),-('Diário 8º PA'!$O$4:$O$5041=E$1),('Diário 8º PA'!$F$4:$F$5041))+SUMPRODUCT(-('Diário 9º PA'!$E$4:$E$5236='Analítico Cx.'!$B140),-('Diário 9º PA'!$O$4:$O$5236=E$1),('Diário 9º PA'!$F$4:$F$5236))+SUMPRODUCT(-('Diário 10º PA'!$E$4:$E$5221='Analítico Cx.'!$B140),-('Diário 10º PA'!$N$4:$N$5221=E$1),('Diário 10º PA'!$F$4:$F$5221))</f>
        <v>8741.3599999999988</v>
      </c>
      <c r="F140" s="187">
        <f>SUMPRODUCT(-('Diário 7º PA'!$E$4:$E$5383='Analítico Cx.'!$B140),-('Diário 7º PA'!$O$4:$O$5383=F$1),('Diário 7º PA'!$F$4:$F$5383))+SUMPRODUCT(-('Diário 8º PA'!$E$4:$E$5041='Analítico Cx.'!$B140),-('Diário 8º PA'!$O$4:$O$5041=F$1),('Diário 8º PA'!$F$4:$F$5041))+SUMPRODUCT(-('Diário 9º PA'!$E$4:$E$5236='Analítico Cx.'!$B140),-('Diário 9º PA'!$O$4:$O$5236=F$1),('Diário 9º PA'!$F$4:$F$5236))+SUMPRODUCT(-('Diário 10º PA'!$E$4:$E$5221='Analítico Cx.'!$B140),-('Diário 10º PA'!$N$4:$N$5221=F$1),('Diário 10º PA'!$F$4:$F$5221))</f>
        <v>12038.519999999999</v>
      </c>
      <c r="G140" s="187">
        <f>SUMPRODUCT(-('Diário 7º PA'!$E$4:$E$5383='Analítico Cx.'!$B140),-('Diário 7º PA'!$O$4:$O$5383=G$1),('Diário 7º PA'!$F$4:$F$5383))+SUMPRODUCT(-('Diário 8º PA'!$E$4:$E$5041='Analítico Cx.'!$B140),-('Diário 8º PA'!$O$4:$O$5041=G$1),('Diário 8º PA'!$F$4:$F$5041))+SUMPRODUCT(-('Diário 9º PA'!$E$4:$E$5236='Analítico Cx.'!$B140),-('Diário 9º PA'!$O$4:$O$5236=G$1),('Diário 9º PA'!$F$4:$F$5236))+SUMPRODUCT(-('Diário 10º PA'!$E$4:$E$5221='Analítico Cx.'!$B140),-('Diário 10º PA'!$N$4:$N$5221=G$1),('Diário 10º PA'!$F$4:$F$5221))</f>
        <v>33981.86</v>
      </c>
      <c r="H140" s="187">
        <f>SUMPRODUCT(-('Diário 7º PA'!$E$4:$E$5383='Analítico Cx.'!$B140),-('Diário 7º PA'!$O$4:$O$5383=H$1),('Diário 7º PA'!$F$4:$F$5383))+SUMPRODUCT(-('Diário 8º PA'!$E$4:$E$5041='Analítico Cx.'!$B140),-('Diário 8º PA'!$O$4:$O$5041=H$1),('Diário 8º PA'!$F$4:$F$5041))+SUMPRODUCT(-('Diário 9º PA'!$E$4:$E$5236='Analítico Cx.'!$B140),-('Diário 9º PA'!$O$4:$O$5236=H$1),('Diário 9º PA'!$F$4:$F$5236))+SUMPRODUCT(-('Diário 10º PA'!$E$4:$E$5221='Analítico Cx.'!$B140),-('Diário 10º PA'!$N$4:$N$5221=H$1),('Diário 10º PA'!$F$4:$F$5221))</f>
        <v>3447.21</v>
      </c>
      <c r="I140" s="187">
        <f>SUMPRODUCT(-('Diário 7º PA'!$E$4:$E$5383='Analítico Cx.'!$B140),-('Diário 7º PA'!$O$4:$O$5383=I$1),('Diário 7º PA'!$F$4:$F$5383))+SUMPRODUCT(-('Diário 8º PA'!$E$4:$E$5041='Analítico Cx.'!$B140),-('Diário 8º PA'!$O$4:$O$5041=I$1),('Diário 8º PA'!$F$4:$F$5041))+SUMPRODUCT(-('Diário 9º PA'!$E$4:$E$5236='Analítico Cx.'!$B140),-('Diário 9º PA'!$O$4:$O$5236=I$1),('Diário 9º PA'!$F$4:$F$5236))+SUMPRODUCT(-('Diário 10º PA'!$E$4:$E$5221='Analítico Cx.'!$B140),-('Diário 10º PA'!$N$4:$N$5221=I$1),('Diário 10º PA'!$F$4:$F$5221))</f>
        <v>4757.2700000000004</v>
      </c>
      <c r="J140" s="187">
        <f>SUMPRODUCT(-('Diário 7º PA'!$E$4:$E$5383='Analítico Cx.'!$B140),-('Diário 7º PA'!$O$4:$O$5383=J$1),('Diário 7º PA'!$F$4:$F$5383))+SUMPRODUCT(-('Diário 8º PA'!$E$4:$E$5041='Analítico Cx.'!$B140),-('Diário 8º PA'!$O$4:$O$5041=J$1),('Diário 8º PA'!$F$4:$F$5041))+SUMPRODUCT(-('Diário 9º PA'!$E$4:$E$5236='Analítico Cx.'!$B140),-('Diário 9º PA'!$O$4:$O$5236=J$1),('Diário 9º PA'!$F$4:$F$5236))+SUMPRODUCT(-('Diário 10º PA'!$E$4:$E$5221='Analítico Cx.'!$B140),-('Diário 10º PA'!$N$4:$N$5221=J$1),('Diário 10º PA'!$F$4:$F$5221))</f>
        <v>20172.52</v>
      </c>
      <c r="K140" s="187">
        <f>SUMPRODUCT(-('Diário 7º PA'!$E$4:$E$5383='Analítico Cx.'!$B140),-('Diário 7º PA'!$O$4:$O$5383=K$1),('Diário 7º PA'!$F$4:$F$5383))+SUMPRODUCT(-('Diário 8º PA'!$E$4:$E$5041='Analítico Cx.'!$B140),-('Diário 8º PA'!$O$4:$O$5041=K$1),('Diário 8º PA'!$F$4:$F$5041))+SUMPRODUCT(-('Diário 9º PA'!$E$4:$E$5236='Analítico Cx.'!$B140),-('Diário 9º PA'!$O$4:$O$5236=K$1),('Diário 9º PA'!$F$4:$F$5236))+SUMPRODUCT(-('Diário 10º PA'!$E$4:$E$5221='Analítico Cx.'!$B140),-('Diário 10º PA'!$N$4:$N$5221=K$1),('Diário 10º PA'!$F$4:$F$5221))</f>
        <v>14970.37</v>
      </c>
      <c r="L140" s="187">
        <f>SUMPRODUCT(-('Diário 7º PA'!$E$4:$E$5383='Analítico Cx.'!$B140),-('Diário 7º PA'!$O$4:$O$5383=L$1),('Diário 7º PA'!$F$4:$F$5383))+SUMPRODUCT(-('Diário 8º PA'!$E$4:$E$5041='Analítico Cx.'!$B140),-('Diário 8º PA'!$O$4:$O$5041=L$1),('Diário 8º PA'!$F$4:$F$5041))+SUMPRODUCT(-('Diário 9º PA'!$E$4:$E$5236='Analítico Cx.'!$B140),-('Diário 9º PA'!$O$4:$O$5236=L$1),('Diário 9º PA'!$F$4:$F$5236))+SUMPRODUCT(-('Diário 10º PA'!$E$4:$E$5221='Analítico Cx.'!$B140),-('Diário 10º PA'!$N$4:$N$5221=L$1),('Diário 10º PA'!$F$4:$F$5221))</f>
        <v>26513.429999999997</v>
      </c>
      <c r="M140" s="187">
        <f>SUMPRODUCT(-('Diário 7º PA'!$E$4:$E$5383='Analítico Cx.'!$B140),-('Diário 7º PA'!$O$4:$O$5383=M$1),('Diário 7º PA'!$F$4:$F$5383))+SUMPRODUCT(-('Diário 8º PA'!$E$4:$E$5041='Analítico Cx.'!$B140),-('Diário 8º PA'!$O$4:$O$5041=M$1),('Diário 8º PA'!$F$4:$F$5041))+SUMPRODUCT(-('Diário 9º PA'!$E$4:$E$5236='Analítico Cx.'!$B140),-('Diário 9º PA'!$O$4:$O$5236=M$1),('Diário 9º PA'!$F$4:$F$5236))+SUMPRODUCT(-('Diário 10º PA'!$E$4:$E$5221='Analítico Cx.'!$B140),-('Diário 10º PA'!$N$4:$N$5221=M$1),('Diário 10º PA'!$F$4:$F$5221))</f>
        <v>27666.46</v>
      </c>
      <c r="N140" s="187">
        <f>SUMPRODUCT(-('Diário 7º PA'!$E$4:$E$5383='Analítico Cx.'!$B140),-('Diário 7º PA'!$O$4:$O$5383=N$1),('Diário 7º PA'!$F$4:$F$5383))+SUMPRODUCT(-('Diário 8º PA'!$E$4:$E$5041='Analítico Cx.'!$B140),-('Diário 8º PA'!$O$4:$O$5041=N$1),('Diário 8º PA'!$F$4:$F$5041))+SUMPRODUCT(-('Diário 9º PA'!$E$4:$E$5236='Analítico Cx.'!$B140),-('Diário 9º PA'!$O$4:$O$5236=N$1),('Diário 9º PA'!$F$4:$F$5236))+SUMPRODUCT(-('Diário 10º PA'!$E$4:$E$5221='Analítico Cx.'!$B140),-('Diário 10º PA'!$N$4:$N$5221=N$1),('Diário 10º PA'!$F$4:$F$5221))</f>
        <v>33066.760000000009</v>
      </c>
      <c r="O140" s="188">
        <f t="shared" si="19"/>
        <v>197409.36000000002</v>
      </c>
      <c r="P140" s="172">
        <f t="shared" si="20"/>
        <v>2.6419820897779253E-3</v>
      </c>
    </row>
    <row r="141" spans="1:16" ht="23.25" customHeight="1" thickBot="1" x14ac:dyDescent="0.25">
      <c r="A141" s="25"/>
      <c r="B141" s="26" t="s">
        <v>44</v>
      </c>
      <c r="C141" s="194">
        <f t="shared" ref="C141:O141" si="21">SUBTOTAL(109,C62:C140)</f>
        <v>1352436.4499999995</v>
      </c>
      <c r="D141" s="194">
        <f t="shared" si="21"/>
        <v>1506435.4299999997</v>
      </c>
      <c r="E141" s="194">
        <f t="shared" si="21"/>
        <v>1603174.81</v>
      </c>
      <c r="F141" s="194">
        <f t="shared" si="21"/>
        <v>1349542.57</v>
      </c>
      <c r="G141" s="194">
        <f t="shared" si="21"/>
        <v>1517350.7199999993</v>
      </c>
      <c r="H141" s="194">
        <f t="shared" si="21"/>
        <v>1313060.0099999998</v>
      </c>
      <c r="I141" s="194">
        <f t="shared" si="21"/>
        <v>1373769.4900000002</v>
      </c>
      <c r="J141" s="194">
        <f t="shared" si="21"/>
        <v>1651692.4200000004</v>
      </c>
      <c r="K141" s="194">
        <f t="shared" si="21"/>
        <v>1317385.0699999998</v>
      </c>
      <c r="L141" s="194">
        <f t="shared" si="21"/>
        <v>1597508.4200000004</v>
      </c>
      <c r="M141" s="194">
        <f t="shared" si="21"/>
        <v>2156636.9000000008</v>
      </c>
      <c r="N141" s="194">
        <f t="shared" si="21"/>
        <v>1888707.1499999997</v>
      </c>
      <c r="O141" s="194">
        <f t="shared" si="21"/>
        <v>18627699.439999998</v>
      </c>
      <c r="P141" s="178">
        <f t="shared" si="20"/>
        <v>0.24929946733146938</v>
      </c>
    </row>
    <row r="142" spans="1:16" ht="23.25" customHeight="1" thickBot="1" x14ac:dyDescent="0.25">
      <c r="A142" s="36" t="s">
        <v>39</v>
      </c>
      <c r="B142" s="20" t="s">
        <v>141</v>
      </c>
      <c r="C142" s="193"/>
      <c r="D142" s="193"/>
      <c r="E142" s="193"/>
      <c r="F142" s="193"/>
      <c r="G142" s="193"/>
      <c r="H142" s="193"/>
      <c r="I142" s="193"/>
      <c r="J142" s="193"/>
      <c r="K142" s="193"/>
      <c r="L142" s="193"/>
      <c r="M142" s="193"/>
      <c r="N142" s="193"/>
      <c r="O142" s="193"/>
      <c r="P142" s="170"/>
    </row>
    <row r="143" spans="1:16" ht="23.25" customHeight="1" x14ac:dyDescent="0.2">
      <c r="A143" s="63" t="s">
        <v>29</v>
      </c>
      <c r="B143" s="61" t="s">
        <v>225</v>
      </c>
      <c r="C143" s="187">
        <f>SUMPRODUCT(-('Diário 7º PA'!$E$4:$E$5383='Analítico Cx.'!$B143),-('Diário 7º PA'!$O$4:$O$5383=C$1),('Diário 7º PA'!$F$4:$F$5383))+SUMPRODUCT(-('Diário 8º PA'!$E$4:$E$5041='Analítico Cx.'!$B143),-('Diário 8º PA'!$O$4:$O$5041=C$1),('Diário 8º PA'!$F$4:$F$5041))+SUMPRODUCT(-('Diário 9º PA'!$E$4:$E$5236='Analítico Cx.'!$B143),-('Diário 9º PA'!$O$4:$O$5236=C$1),('Diário 9º PA'!$F$4:$F$5236))+SUMPRODUCT(-('Diário 10º PA'!$E$4:$E$5221='Analítico Cx.'!$B143),-('Diário 10º PA'!$N$4:$N$5221=C$1),('Diário 10º PA'!$F$4:$F$5221))</f>
        <v>0</v>
      </c>
      <c r="D143" s="187">
        <f>SUMPRODUCT(-('Diário 7º PA'!$E$4:$E$5383='Analítico Cx.'!$B143),-('Diário 7º PA'!$O$4:$O$5383=D$1),('Diário 7º PA'!$F$4:$F$5383))+SUMPRODUCT(-('Diário 8º PA'!$E$4:$E$5041='Analítico Cx.'!$B143),-('Diário 8º PA'!$O$4:$O$5041=D$1),('Diário 8º PA'!$F$4:$F$5041))+SUMPRODUCT(-('Diário 9º PA'!$E$4:$E$5236='Analítico Cx.'!$B143),-('Diário 9º PA'!$O$4:$O$5236=D$1),('Diário 9º PA'!$F$4:$F$5236))+SUMPRODUCT(-('Diário 10º PA'!$E$4:$E$5221='Analítico Cx.'!$B143),-('Diário 10º PA'!$N$4:$N$5221=D$1),('Diário 10º PA'!$F$4:$F$5221))</f>
        <v>0</v>
      </c>
      <c r="E143" s="187">
        <f>SUMPRODUCT(-('Diário 7º PA'!$E$4:$E$5383='Analítico Cx.'!$B143),-('Diário 7º PA'!$O$4:$O$5383=E$1),('Diário 7º PA'!$F$4:$F$5383))+SUMPRODUCT(-('Diário 8º PA'!$E$4:$E$5041='Analítico Cx.'!$B143),-('Diário 8º PA'!$O$4:$O$5041=E$1),('Diário 8º PA'!$F$4:$F$5041))+SUMPRODUCT(-('Diário 9º PA'!$E$4:$E$5236='Analítico Cx.'!$B143),-('Diário 9º PA'!$O$4:$O$5236=E$1),('Diário 9º PA'!$F$4:$F$5236))+SUMPRODUCT(-('Diário 10º PA'!$E$4:$E$5221='Analítico Cx.'!$B143),-('Diário 10º PA'!$N$4:$N$5221=E$1),('Diário 10º PA'!$F$4:$F$5221))</f>
        <v>0</v>
      </c>
      <c r="F143" s="187">
        <f>SUMPRODUCT(-('Diário 7º PA'!$E$4:$E$5383='Analítico Cx.'!$B143),-('Diário 7º PA'!$O$4:$O$5383=F$1),('Diário 7º PA'!$F$4:$F$5383))+SUMPRODUCT(-('Diário 8º PA'!$E$4:$E$5041='Analítico Cx.'!$B143),-('Diário 8º PA'!$O$4:$O$5041=F$1),('Diário 8º PA'!$F$4:$F$5041))+SUMPRODUCT(-('Diário 9º PA'!$E$4:$E$5236='Analítico Cx.'!$B143),-('Diário 9º PA'!$O$4:$O$5236=F$1),('Diário 9º PA'!$F$4:$F$5236))+SUMPRODUCT(-('Diário 10º PA'!$E$4:$E$5221='Analítico Cx.'!$B143),-('Diário 10º PA'!$N$4:$N$5221=F$1),('Diário 10º PA'!$F$4:$F$5221))</f>
        <v>0</v>
      </c>
      <c r="G143" s="187">
        <f>SUMPRODUCT(-('Diário 7º PA'!$E$4:$E$5383='Analítico Cx.'!$B143),-('Diário 7º PA'!$O$4:$O$5383=G$1),('Diário 7º PA'!$F$4:$F$5383))+SUMPRODUCT(-('Diário 8º PA'!$E$4:$E$5041='Analítico Cx.'!$B143),-('Diário 8º PA'!$O$4:$O$5041=G$1),('Diário 8º PA'!$F$4:$F$5041))+SUMPRODUCT(-('Diário 9º PA'!$E$4:$E$5236='Analítico Cx.'!$B143),-('Diário 9º PA'!$O$4:$O$5236=G$1),('Diário 9º PA'!$F$4:$F$5236))+SUMPRODUCT(-('Diário 10º PA'!$E$4:$E$5221='Analítico Cx.'!$B143),-('Diário 10º PA'!$N$4:$N$5221=G$1),('Diário 10º PA'!$F$4:$F$5221))</f>
        <v>0</v>
      </c>
      <c r="H143" s="187">
        <f>SUMPRODUCT(-('Diário 7º PA'!$E$4:$E$5383='Analítico Cx.'!$B143),-('Diário 7º PA'!$O$4:$O$5383=H$1),('Diário 7º PA'!$F$4:$F$5383))+SUMPRODUCT(-('Diário 8º PA'!$E$4:$E$5041='Analítico Cx.'!$B143),-('Diário 8º PA'!$O$4:$O$5041=H$1),('Diário 8º PA'!$F$4:$F$5041))+SUMPRODUCT(-('Diário 9º PA'!$E$4:$E$5236='Analítico Cx.'!$B143),-('Diário 9º PA'!$O$4:$O$5236=H$1),('Diário 9º PA'!$F$4:$F$5236))+SUMPRODUCT(-('Diário 10º PA'!$E$4:$E$5221='Analítico Cx.'!$B143),-('Diário 10º PA'!$N$4:$N$5221=H$1),('Diário 10º PA'!$F$4:$F$5221))</f>
        <v>0</v>
      </c>
      <c r="I143" s="187">
        <f>SUMPRODUCT(-('Diário 7º PA'!$E$4:$E$5383='Analítico Cx.'!$B143),-('Diário 7º PA'!$O$4:$O$5383=I$1),('Diário 7º PA'!$F$4:$F$5383))+SUMPRODUCT(-('Diário 8º PA'!$E$4:$E$5041='Analítico Cx.'!$B143),-('Diário 8º PA'!$O$4:$O$5041=I$1),('Diário 8º PA'!$F$4:$F$5041))+SUMPRODUCT(-('Diário 9º PA'!$E$4:$E$5236='Analítico Cx.'!$B143),-('Diário 9º PA'!$O$4:$O$5236=I$1),('Diário 9º PA'!$F$4:$F$5236))+SUMPRODUCT(-('Diário 10º PA'!$E$4:$E$5221='Analítico Cx.'!$B143),-('Diário 10º PA'!$N$4:$N$5221=I$1),('Diário 10º PA'!$F$4:$F$5221))</f>
        <v>0</v>
      </c>
      <c r="J143" s="187">
        <f>SUMPRODUCT(-('Diário 7º PA'!$E$4:$E$5383='Analítico Cx.'!$B143),-('Diário 7º PA'!$O$4:$O$5383=J$1),('Diário 7º PA'!$F$4:$F$5383))+SUMPRODUCT(-('Diário 8º PA'!$E$4:$E$5041='Analítico Cx.'!$B143),-('Diário 8º PA'!$O$4:$O$5041=J$1),('Diário 8º PA'!$F$4:$F$5041))+SUMPRODUCT(-('Diário 9º PA'!$E$4:$E$5236='Analítico Cx.'!$B143),-('Diário 9º PA'!$O$4:$O$5236=J$1),('Diário 9º PA'!$F$4:$F$5236))+SUMPRODUCT(-('Diário 10º PA'!$E$4:$E$5221='Analítico Cx.'!$B143),-('Diário 10º PA'!$N$4:$N$5221=J$1),('Diário 10º PA'!$F$4:$F$5221))</f>
        <v>0</v>
      </c>
      <c r="K143" s="187">
        <f>SUMPRODUCT(-('Diário 7º PA'!$E$4:$E$5383='Analítico Cx.'!$B143),-('Diário 7º PA'!$O$4:$O$5383=K$1),('Diário 7º PA'!$F$4:$F$5383))+SUMPRODUCT(-('Diário 8º PA'!$E$4:$E$5041='Analítico Cx.'!$B143),-('Diário 8º PA'!$O$4:$O$5041=K$1),('Diário 8º PA'!$F$4:$F$5041))+SUMPRODUCT(-('Diário 9º PA'!$E$4:$E$5236='Analítico Cx.'!$B143),-('Diário 9º PA'!$O$4:$O$5236=K$1),('Diário 9º PA'!$F$4:$F$5236))+SUMPRODUCT(-('Diário 10º PA'!$E$4:$E$5221='Analítico Cx.'!$B143),-('Diário 10º PA'!$N$4:$N$5221=K$1),('Diário 10º PA'!$F$4:$F$5221))</f>
        <v>0</v>
      </c>
      <c r="L143" s="187">
        <f>SUMPRODUCT(-('Diário 7º PA'!$E$4:$E$5383='Analítico Cx.'!$B143),-('Diário 7º PA'!$O$4:$O$5383=L$1),('Diário 7º PA'!$F$4:$F$5383))+SUMPRODUCT(-('Diário 8º PA'!$E$4:$E$5041='Analítico Cx.'!$B143),-('Diário 8º PA'!$O$4:$O$5041=L$1),('Diário 8º PA'!$F$4:$F$5041))+SUMPRODUCT(-('Diário 9º PA'!$E$4:$E$5236='Analítico Cx.'!$B143),-('Diário 9º PA'!$O$4:$O$5236=L$1),('Diário 9º PA'!$F$4:$F$5236))+SUMPRODUCT(-('Diário 10º PA'!$E$4:$E$5221='Analítico Cx.'!$B143),-('Diário 10º PA'!$N$4:$N$5221=L$1),('Diário 10º PA'!$F$4:$F$5221))</f>
        <v>0</v>
      </c>
      <c r="M143" s="187">
        <f>SUMPRODUCT(-('Diário 7º PA'!$E$4:$E$5383='Analítico Cx.'!$B143),-('Diário 7º PA'!$O$4:$O$5383=M$1),('Diário 7º PA'!$F$4:$F$5383))+SUMPRODUCT(-('Diário 8º PA'!$E$4:$E$5041='Analítico Cx.'!$B143),-('Diário 8º PA'!$O$4:$O$5041=M$1),('Diário 8º PA'!$F$4:$F$5041))+SUMPRODUCT(-('Diário 9º PA'!$E$4:$E$5236='Analítico Cx.'!$B143),-('Diário 9º PA'!$O$4:$O$5236=M$1),('Diário 9º PA'!$F$4:$F$5236))+SUMPRODUCT(-('Diário 10º PA'!$E$4:$E$5221='Analítico Cx.'!$B143),-('Diário 10º PA'!$N$4:$N$5221=M$1),('Diário 10º PA'!$F$4:$F$5221))</f>
        <v>0</v>
      </c>
      <c r="N143" s="187">
        <f>SUMPRODUCT(-('Diário 7º PA'!$E$4:$E$5383='Analítico Cx.'!$B143),-('Diário 7º PA'!$O$4:$O$5383=N$1),('Diário 7º PA'!$F$4:$F$5383))+SUMPRODUCT(-('Diário 8º PA'!$E$4:$E$5041='Analítico Cx.'!$B143),-('Diário 8º PA'!$O$4:$O$5041=N$1),('Diário 8º PA'!$F$4:$F$5041))+SUMPRODUCT(-('Diário 9º PA'!$E$4:$E$5236='Analítico Cx.'!$B143),-('Diário 9º PA'!$O$4:$O$5236=N$1),('Diário 9º PA'!$F$4:$F$5236))+SUMPRODUCT(-('Diário 10º PA'!$E$4:$E$5221='Analítico Cx.'!$B143),-('Diário 10º PA'!$N$4:$N$5221=N$1),('Diário 10º PA'!$F$4:$F$5221))</f>
        <v>0</v>
      </c>
      <c r="O143" s="188">
        <f>SUM(C143:N143)</f>
        <v>0</v>
      </c>
      <c r="P143" s="172">
        <f t="shared" ref="P143:P160" si="22">IF($O$160=0,0,O143/$O$160)</f>
        <v>0</v>
      </c>
    </row>
    <row r="144" spans="1:16" ht="23.25" customHeight="1" x14ac:dyDescent="0.2">
      <c r="A144" s="63" t="s">
        <v>23</v>
      </c>
      <c r="B144" s="61" t="s">
        <v>219</v>
      </c>
      <c r="C144" s="187">
        <f>SUMPRODUCT(-('Diário 7º PA'!$E$4:$E$5383='Analítico Cx.'!$B144),-('Diário 7º PA'!$O$4:$O$5383=C$1),('Diário 7º PA'!$F$4:$F$5383))+SUMPRODUCT(-('Diário 8º PA'!$E$4:$E$5041='Analítico Cx.'!$B144),-('Diário 8º PA'!$O$4:$O$5041=C$1),('Diário 8º PA'!$F$4:$F$5041))+SUMPRODUCT(-('Diário 9º PA'!$E$4:$E$5236='Analítico Cx.'!$B144),-('Diário 9º PA'!$O$4:$O$5236=C$1),('Diário 9º PA'!$F$4:$F$5236))+SUMPRODUCT(-('Diário 10º PA'!$E$4:$E$5221='Analítico Cx.'!$B144),-('Diário 10º PA'!$N$4:$N$5221=C$1),('Diário 10º PA'!$F$4:$F$5221))</f>
        <v>0</v>
      </c>
      <c r="D144" s="187">
        <f>SUMPRODUCT(-('Diário 7º PA'!$E$4:$E$5383='Analítico Cx.'!$B144),-('Diário 7º PA'!$O$4:$O$5383=D$1),('Diário 7º PA'!$F$4:$F$5383))+SUMPRODUCT(-('Diário 8º PA'!$E$4:$E$5041='Analítico Cx.'!$B144),-('Diário 8º PA'!$O$4:$O$5041=D$1),('Diário 8º PA'!$F$4:$F$5041))+SUMPRODUCT(-('Diário 9º PA'!$E$4:$E$5236='Analítico Cx.'!$B144),-('Diário 9º PA'!$O$4:$O$5236=D$1),('Diário 9º PA'!$F$4:$F$5236))+SUMPRODUCT(-('Diário 10º PA'!$E$4:$E$5221='Analítico Cx.'!$B144),-('Diário 10º PA'!$N$4:$N$5221=D$1),('Diário 10º PA'!$F$4:$F$5221))</f>
        <v>0</v>
      </c>
      <c r="E144" s="187">
        <f>SUMPRODUCT(-('Diário 7º PA'!$E$4:$E$5383='Analítico Cx.'!$B144),-('Diário 7º PA'!$O$4:$O$5383=E$1),('Diário 7º PA'!$F$4:$F$5383))+SUMPRODUCT(-('Diário 8º PA'!$E$4:$E$5041='Analítico Cx.'!$B144),-('Diário 8º PA'!$O$4:$O$5041=E$1),('Diário 8º PA'!$F$4:$F$5041))+SUMPRODUCT(-('Diário 9º PA'!$E$4:$E$5236='Analítico Cx.'!$B144),-('Diário 9º PA'!$O$4:$O$5236=E$1),('Diário 9º PA'!$F$4:$F$5236))+SUMPRODUCT(-('Diário 10º PA'!$E$4:$E$5221='Analítico Cx.'!$B144),-('Diário 10º PA'!$N$4:$N$5221=E$1),('Diário 10º PA'!$F$4:$F$5221))</f>
        <v>0</v>
      </c>
      <c r="F144" s="187">
        <f>SUMPRODUCT(-('Diário 7º PA'!$E$4:$E$5383='Analítico Cx.'!$B144),-('Diário 7º PA'!$O$4:$O$5383=F$1),('Diário 7º PA'!$F$4:$F$5383))+SUMPRODUCT(-('Diário 8º PA'!$E$4:$E$5041='Analítico Cx.'!$B144),-('Diário 8º PA'!$O$4:$O$5041=F$1),('Diário 8º PA'!$F$4:$F$5041))+SUMPRODUCT(-('Diário 9º PA'!$E$4:$E$5236='Analítico Cx.'!$B144),-('Diário 9º PA'!$O$4:$O$5236=F$1),('Diário 9º PA'!$F$4:$F$5236))+SUMPRODUCT(-('Diário 10º PA'!$E$4:$E$5221='Analítico Cx.'!$B144),-('Diário 10º PA'!$N$4:$N$5221=F$1),('Diário 10º PA'!$F$4:$F$5221))</f>
        <v>0</v>
      </c>
      <c r="G144" s="187">
        <f>SUMPRODUCT(-('Diário 7º PA'!$E$4:$E$5383='Analítico Cx.'!$B144),-('Diário 7º PA'!$O$4:$O$5383=G$1),('Diário 7º PA'!$F$4:$F$5383))+SUMPRODUCT(-('Diário 8º PA'!$E$4:$E$5041='Analítico Cx.'!$B144),-('Diário 8º PA'!$O$4:$O$5041=G$1),('Diário 8º PA'!$F$4:$F$5041))+SUMPRODUCT(-('Diário 9º PA'!$E$4:$E$5236='Analítico Cx.'!$B144),-('Diário 9º PA'!$O$4:$O$5236=G$1),('Diário 9º PA'!$F$4:$F$5236))+SUMPRODUCT(-('Diário 10º PA'!$E$4:$E$5221='Analítico Cx.'!$B144),-('Diário 10º PA'!$N$4:$N$5221=G$1),('Diário 10º PA'!$F$4:$F$5221))</f>
        <v>0</v>
      </c>
      <c r="H144" s="187">
        <f>SUMPRODUCT(-('Diário 7º PA'!$E$4:$E$5383='Analítico Cx.'!$B144),-('Diário 7º PA'!$O$4:$O$5383=H$1),('Diário 7º PA'!$F$4:$F$5383))+SUMPRODUCT(-('Diário 8º PA'!$E$4:$E$5041='Analítico Cx.'!$B144),-('Diário 8º PA'!$O$4:$O$5041=H$1),('Diário 8º PA'!$F$4:$F$5041))+SUMPRODUCT(-('Diário 9º PA'!$E$4:$E$5236='Analítico Cx.'!$B144),-('Diário 9º PA'!$O$4:$O$5236=H$1),('Diário 9º PA'!$F$4:$F$5236))+SUMPRODUCT(-('Diário 10º PA'!$E$4:$E$5221='Analítico Cx.'!$B144),-('Diário 10º PA'!$N$4:$N$5221=H$1),('Diário 10º PA'!$F$4:$F$5221))</f>
        <v>0</v>
      </c>
      <c r="I144" s="187">
        <f>SUMPRODUCT(-('Diário 7º PA'!$E$4:$E$5383='Analítico Cx.'!$B144),-('Diário 7º PA'!$O$4:$O$5383=I$1),('Diário 7º PA'!$F$4:$F$5383))+SUMPRODUCT(-('Diário 8º PA'!$E$4:$E$5041='Analítico Cx.'!$B144),-('Diário 8º PA'!$O$4:$O$5041=I$1),('Diário 8º PA'!$F$4:$F$5041))+SUMPRODUCT(-('Diário 9º PA'!$E$4:$E$5236='Analítico Cx.'!$B144),-('Diário 9º PA'!$O$4:$O$5236=I$1),('Diário 9º PA'!$F$4:$F$5236))+SUMPRODUCT(-('Diário 10º PA'!$E$4:$E$5221='Analítico Cx.'!$B144),-('Diário 10º PA'!$N$4:$N$5221=I$1),('Diário 10º PA'!$F$4:$F$5221))</f>
        <v>0</v>
      </c>
      <c r="J144" s="187">
        <f>SUMPRODUCT(-('Diário 7º PA'!$E$4:$E$5383='Analítico Cx.'!$B144),-('Diário 7º PA'!$O$4:$O$5383=J$1),('Diário 7º PA'!$F$4:$F$5383))+SUMPRODUCT(-('Diário 8º PA'!$E$4:$E$5041='Analítico Cx.'!$B144),-('Diário 8º PA'!$O$4:$O$5041=J$1),('Diário 8º PA'!$F$4:$F$5041))+SUMPRODUCT(-('Diário 9º PA'!$E$4:$E$5236='Analítico Cx.'!$B144),-('Diário 9º PA'!$O$4:$O$5236=J$1),('Diário 9º PA'!$F$4:$F$5236))+SUMPRODUCT(-('Diário 10º PA'!$E$4:$E$5221='Analítico Cx.'!$B144),-('Diário 10º PA'!$N$4:$N$5221=J$1),('Diário 10º PA'!$F$4:$F$5221))</f>
        <v>0</v>
      </c>
      <c r="K144" s="187">
        <f>SUMPRODUCT(-('Diário 7º PA'!$E$4:$E$5383='Analítico Cx.'!$B144),-('Diário 7º PA'!$O$4:$O$5383=K$1),('Diário 7º PA'!$F$4:$F$5383))+SUMPRODUCT(-('Diário 8º PA'!$E$4:$E$5041='Analítico Cx.'!$B144),-('Diário 8º PA'!$O$4:$O$5041=K$1),('Diário 8º PA'!$F$4:$F$5041))+SUMPRODUCT(-('Diário 9º PA'!$E$4:$E$5236='Analítico Cx.'!$B144),-('Diário 9º PA'!$O$4:$O$5236=K$1),('Diário 9º PA'!$F$4:$F$5236))+SUMPRODUCT(-('Diário 10º PA'!$E$4:$E$5221='Analítico Cx.'!$B144),-('Diário 10º PA'!$N$4:$N$5221=K$1),('Diário 10º PA'!$F$4:$F$5221))</f>
        <v>0</v>
      </c>
      <c r="L144" s="187">
        <f>SUMPRODUCT(-('Diário 7º PA'!$E$4:$E$5383='Analítico Cx.'!$B144),-('Diário 7º PA'!$O$4:$O$5383=L$1),('Diário 7º PA'!$F$4:$F$5383))+SUMPRODUCT(-('Diário 8º PA'!$E$4:$E$5041='Analítico Cx.'!$B144),-('Diário 8º PA'!$O$4:$O$5041=L$1),('Diário 8º PA'!$F$4:$F$5041))+SUMPRODUCT(-('Diário 9º PA'!$E$4:$E$5236='Analítico Cx.'!$B144),-('Diário 9º PA'!$O$4:$O$5236=L$1),('Diário 9º PA'!$F$4:$F$5236))+SUMPRODUCT(-('Diário 10º PA'!$E$4:$E$5221='Analítico Cx.'!$B144),-('Diário 10º PA'!$N$4:$N$5221=L$1),('Diário 10º PA'!$F$4:$F$5221))</f>
        <v>0</v>
      </c>
      <c r="M144" s="187">
        <f>SUMPRODUCT(-('Diário 7º PA'!$E$4:$E$5383='Analítico Cx.'!$B144),-('Diário 7º PA'!$O$4:$O$5383=M$1),('Diário 7º PA'!$F$4:$F$5383))+SUMPRODUCT(-('Diário 8º PA'!$E$4:$E$5041='Analítico Cx.'!$B144),-('Diário 8º PA'!$O$4:$O$5041=M$1),('Diário 8º PA'!$F$4:$F$5041))+SUMPRODUCT(-('Diário 9º PA'!$E$4:$E$5236='Analítico Cx.'!$B144),-('Diário 9º PA'!$O$4:$O$5236=M$1),('Diário 9º PA'!$F$4:$F$5236))+SUMPRODUCT(-('Diário 10º PA'!$E$4:$E$5221='Analítico Cx.'!$B144),-('Diário 10º PA'!$N$4:$N$5221=M$1),('Diário 10º PA'!$F$4:$F$5221))</f>
        <v>0</v>
      </c>
      <c r="N144" s="187">
        <f>SUMPRODUCT(-('Diário 7º PA'!$E$4:$E$5383='Analítico Cx.'!$B144),-('Diário 7º PA'!$O$4:$O$5383=N$1),('Diário 7º PA'!$F$4:$F$5383))+SUMPRODUCT(-('Diário 8º PA'!$E$4:$E$5041='Analítico Cx.'!$B144),-('Diário 8º PA'!$O$4:$O$5041=N$1),('Diário 8º PA'!$F$4:$F$5041))+SUMPRODUCT(-('Diário 9º PA'!$E$4:$E$5236='Analítico Cx.'!$B144),-('Diário 9º PA'!$O$4:$O$5236=N$1),('Diário 9º PA'!$F$4:$F$5236))+SUMPRODUCT(-('Diário 10º PA'!$E$4:$E$5221='Analítico Cx.'!$B144),-('Diário 10º PA'!$N$4:$N$5221=N$1),('Diário 10º PA'!$F$4:$F$5221))</f>
        <v>0</v>
      </c>
      <c r="O144" s="188">
        <f t="shared" ref="O144:O153" si="23">SUM(C144:N144)</f>
        <v>0</v>
      </c>
      <c r="P144" s="172">
        <f t="shared" si="22"/>
        <v>0</v>
      </c>
    </row>
    <row r="145" spans="1:16" ht="23.25" customHeight="1" x14ac:dyDescent="0.2">
      <c r="A145" s="63" t="s">
        <v>24</v>
      </c>
      <c r="B145" s="61" t="s">
        <v>220</v>
      </c>
      <c r="C145" s="187">
        <f>SUMPRODUCT(-('Diário 7º PA'!$E$4:$E$5383='Analítico Cx.'!$B145),-('Diário 7º PA'!$O$4:$O$5383=C$1),('Diário 7º PA'!$F$4:$F$5383))+SUMPRODUCT(-('Diário 8º PA'!$E$4:$E$5041='Analítico Cx.'!$B145),-('Diário 8º PA'!$O$4:$O$5041=C$1),('Diário 8º PA'!$F$4:$F$5041))+SUMPRODUCT(-('Diário 9º PA'!$E$4:$E$5236='Analítico Cx.'!$B145),-('Diário 9º PA'!$O$4:$O$5236=C$1),('Diário 9º PA'!$F$4:$F$5236))+SUMPRODUCT(-('Diário 10º PA'!$E$4:$E$5221='Analítico Cx.'!$B145),-('Diário 10º PA'!$N$4:$N$5221=C$1),('Diário 10º PA'!$F$4:$F$5221))</f>
        <v>133654.82999999999</v>
      </c>
      <c r="D145" s="187">
        <f>SUMPRODUCT(-('Diário 7º PA'!$E$4:$E$5383='Analítico Cx.'!$B145),-('Diário 7º PA'!$O$4:$O$5383=D$1),('Diário 7º PA'!$F$4:$F$5383))+SUMPRODUCT(-('Diário 8º PA'!$E$4:$E$5041='Analítico Cx.'!$B145),-('Diário 8º PA'!$O$4:$O$5041=D$1),('Diário 8º PA'!$F$4:$F$5041))+SUMPRODUCT(-('Diário 9º PA'!$E$4:$E$5236='Analítico Cx.'!$B145),-('Diário 9º PA'!$O$4:$O$5236=D$1),('Diário 9º PA'!$F$4:$F$5236))+SUMPRODUCT(-('Diário 10º PA'!$E$4:$E$5221='Analítico Cx.'!$B145),-('Diário 10º PA'!$N$4:$N$5221=D$1),('Diário 10º PA'!$F$4:$F$5221))</f>
        <v>76118.759999999995</v>
      </c>
      <c r="E145" s="187">
        <f>SUMPRODUCT(-('Diário 7º PA'!$E$4:$E$5383='Analítico Cx.'!$B145),-('Diário 7º PA'!$O$4:$O$5383=E$1),('Diário 7º PA'!$F$4:$F$5383))+SUMPRODUCT(-('Diário 8º PA'!$E$4:$E$5041='Analítico Cx.'!$B145),-('Diário 8º PA'!$O$4:$O$5041=E$1),('Diário 8º PA'!$F$4:$F$5041))+SUMPRODUCT(-('Diário 9º PA'!$E$4:$E$5236='Analítico Cx.'!$B145),-('Diário 9º PA'!$O$4:$O$5236=E$1),('Diário 9º PA'!$F$4:$F$5236))+SUMPRODUCT(-('Diário 10º PA'!$E$4:$E$5221='Analítico Cx.'!$B145),-('Diário 10º PA'!$N$4:$N$5221=E$1),('Diário 10º PA'!$F$4:$F$5221))</f>
        <v>6931.44</v>
      </c>
      <c r="F145" s="187">
        <f>SUMPRODUCT(-('Diário 7º PA'!$E$4:$E$5383='Analítico Cx.'!$B145),-('Diário 7º PA'!$O$4:$O$5383=F$1),('Diário 7º PA'!$F$4:$F$5383))+SUMPRODUCT(-('Diário 8º PA'!$E$4:$E$5041='Analítico Cx.'!$B145),-('Diário 8º PA'!$O$4:$O$5041=F$1),('Diário 8º PA'!$F$4:$F$5041))+SUMPRODUCT(-('Diário 9º PA'!$E$4:$E$5236='Analítico Cx.'!$B145),-('Diário 9º PA'!$O$4:$O$5236=F$1),('Diário 9º PA'!$F$4:$F$5236))+SUMPRODUCT(-('Diário 10º PA'!$E$4:$E$5221='Analítico Cx.'!$B145),-('Diário 10º PA'!$N$4:$N$5221=F$1),('Diário 10º PA'!$F$4:$F$5221))</f>
        <v>8264</v>
      </c>
      <c r="G145" s="187">
        <f>SUMPRODUCT(-('Diário 7º PA'!$E$4:$E$5383='Analítico Cx.'!$B145),-('Diário 7º PA'!$O$4:$O$5383=G$1),('Diário 7º PA'!$F$4:$F$5383))+SUMPRODUCT(-('Diário 8º PA'!$E$4:$E$5041='Analítico Cx.'!$B145),-('Diário 8º PA'!$O$4:$O$5041=G$1),('Diário 8º PA'!$F$4:$F$5041))+SUMPRODUCT(-('Diário 9º PA'!$E$4:$E$5236='Analítico Cx.'!$B145),-('Diário 9º PA'!$O$4:$O$5236=G$1),('Diário 9º PA'!$F$4:$F$5236))+SUMPRODUCT(-('Diário 10º PA'!$E$4:$E$5221='Analítico Cx.'!$B145),-('Diário 10º PA'!$N$4:$N$5221=G$1),('Diário 10º PA'!$F$4:$F$5221))</f>
        <v>23153.040000000001</v>
      </c>
      <c r="H145" s="187">
        <f>SUMPRODUCT(-('Diário 7º PA'!$E$4:$E$5383='Analítico Cx.'!$B145),-('Diário 7º PA'!$O$4:$O$5383=H$1),('Diário 7º PA'!$F$4:$F$5383))+SUMPRODUCT(-('Diário 8º PA'!$E$4:$E$5041='Analítico Cx.'!$B145),-('Diário 8º PA'!$O$4:$O$5041=H$1),('Diário 8º PA'!$F$4:$F$5041))+SUMPRODUCT(-('Diário 9º PA'!$E$4:$E$5236='Analítico Cx.'!$B145),-('Diário 9º PA'!$O$4:$O$5236=H$1),('Diário 9º PA'!$F$4:$F$5236))+SUMPRODUCT(-('Diário 10º PA'!$E$4:$E$5221='Analítico Cx.'!$B145),-('Diário 10º PA'!$N$4:$N$5221=H$1),('Diário 10º PA'!$F$4:$F$5221))</f>
        <v>200</v>
      </c>
      <c r="I145" s="187">
        <f>SUMPRODUCT(-('Diário 7º PA'!$E$4:$E$5383='Analítico Cx.'!$B145),-('Diário 7º PA'!$O$4:$O$5383=I$1),('Diário 7º PA'!$F$4:$F$5383))+SUMPRODUCT(-('Diário 8º PA'!$E$4:$E$5041='Analítico Cx.'!$B145),-('Diário 8º PA'!$O$4:$O$5041=I$1),('Diário 8º PA'!$F$4:$F$5041))+SUMPRODUCT(-('Diário 9º PA'!$E$4:$E$5236='Analítico Cx.'!$B145),-('Diário 9º PA'!$O$4:$O$5236=I$1),('Diário 9º PA'!$F$4:$F$5236))+SUMPRODUCT(-('Diário 10º PA'!$E$4:$E$5221='Analítico Cx.'!$B145),-('Diário 10º PA'!$N$4:$N$5221=I$1),('Diário 10º PA'!$F$4:$F$5221))</f>
        <v>4002.2300000000005</v>
      </c>
      <c r="J145" s="187">
        <f>SUMPRODUCT(-('Diário 7º PA'!$E$4:$E$5383='Analítico Cx.'!$B145),-('Diário 7º PA'!$O$4:$O$5383=J$1),('Diário 7º PA'!$F$4:$F$5383))+SUMPRODUCT(-('Diário 8º PA'!$E$4:$E$5041='Analítico Cx.'!$B145),-('Diário 8º PA'!$O$4:$O$5041=J$1),('Diário 8º PA'!$F$4:$F$5041))+SUMPRODUCT(-('Diário 9º PA'!$E$4:$E$5236='Analítico Cx.'!$B145),-('Diário 9º PA'!$O$4:$O$5236=J$1),('Diário 9º PA'!$F$4:$F$5236))+SUMPRODUCT(-('Diário 10º PA'!$E$4:$E$5221='Analítico Cx.'!$B145),-('Diário 10º PA'!$N$4:$N$5221=J$1),('Diário 10º PA'!$F$4:$F$5221))</f>
        <v>19745.79</v>
      </c>
      <c r="K145" s="187">
        <f>SUMPRODUCT(-('Diário 7º PA'!$E$4:$E$5383='Analítico Cx.'!$B145),-('Diário 7º PA'!$O$4:$O$5383=K$1),('Diário 7º PA'!$F$4:$F$5383))+SUMPRODUCT(-('Diário 8º PA'!$E$4:$E$5041='Analítico Cx.'!$B145),-('Diário 8º PA'!$O$4:$O$5041=K$1),('Diário 8º PA'!$F$4:$F$5041))+SUMPRODUCT(-('Diário 9º PA'!$E$4:$E$5236='Analítico Cx.'!$B145),-('Diário 9º PA'!$O$4:$O$5236=K$1),('Diário 9º PA'!$F$4:$F$5236))+SUMPRODUCT(-('Diário 10º PA'!$E$4:$E$5221='Analítico Cx.'!$B145),-('Diário 10º PA'!$N$4:$N$5221=K$1),('Diário 10º PA'!$F$4:$F$5221))</f>
        <v>2200</v>
      </c>
      <c r="L145" s="187">
        <f>SUMPRODUCT(-('Diário 7º PA'!$E$4:$E$5383='Analítico Cx.'!$B145),-('Diário 7º PA'!$O$4:$O$5383=L$1),('Diário 7º PA'!$F$4:$F$5383))+SUMPRODUCT(-('Diário 8º PA'!$E$4:$E$5041='Analítico Cx.'!$B145),-('Diário 8º PA'!$O$4:$O$5041=L$1),('Diário 8º PA'!$F$4:$F$5041))+SUMPRODUCT(-('Diário 9º PA'!$E$4:$E$5236='Analítico Cx.'!$B145),-('Diário 9º PA'!$O$4:$O$5236=L$1),('Diário 9º PA'!$F$4:$F$5236))+SUMPRODUCT(-('Diário 10º PA'!$E$4:$E$5221='Analítico Cx.'!$B145),-('Diário 10º PA'!$N$4:$N$5221=L$1),('Diário 10º PA'!$F$4:$F$5221))</f>
        <v>3941.22</v>
      </c>
      <c r="M145" s="187">
        <f>SUMPRODUCT(-('Diário 7º PA'!$E$4:$E$5383='Analítico Cx.'!$B145),-('Diário 7º PA'!$O$4:$O$5383=M$1),('Diário 7º PA'!$F$4:$F$5383))+SUMPRODUCT(-('Diário 8º PA'!$E$4:$E$5041='Analítico Cx.'!$B145),-('Diário 8º PA'!$O$4:$O$5041=M$1),('Diário 8º PA'!$F$4:$F$5041))+SUMPRODUCT(-('Diário 9º PA'!$E$4:$E$5236='Analítico Cx.'!$B145),-('Diário 9º PA'!$O$4:$O$5236=M$1),('Diário 9º PA'!$F$4:$F$5236))+SUMPRODUCT(-('Diário 10º PA'!$E$4:$E$5221='Analítico Cx.'!$B145),-('Diário 10º PA'!$N$4:$N$5221=M$1),('Diário 10º PA'!$F$4:$F$5221))</f>
        <v>60325</v>
      </c>
      <c r="N145" s="187">
        <f>SUMPRODUCT(-('Diário 7º PA'!$E$4:$E$5383='Analítico Cx.'!$B145),-('Diário 7º PA'!$O$4:$O$5383=N$1),('Diário 7º PA'!$F$4:$F$5383))+SUMPRODUCT(-('Diário 8º PA'!$E$4:$E$5041='Analítico Cx.'!$B145),-('Diário 8º PA'!$O$4:$O$5041=N$1),('Diário 8º PA'!$F$4:$F$5041))+SUMPRODUCT(-('Diário 9º PA'!$E$4:$E$5236='Analítico Cx.'!$B145),-('Diário 9º PA'!$O$4:$O$5236=N$1),('Diário 9º PA'!$F$4:$F$5236))+SUMPRODUCT(-('Diário 10º PA'!$E$4:$E$5221='Analítico Cx.'!$B145),-('Diário 10º PA'!$N$4:$N$5221=N$1),('Diário 10º PA'!$F$4:$F$5221))</f>
        <v>3207</v>
      </c>
      <c r="O145" s="188">
        <f t="shared" si="23"/>
        <v>341743.30999999994</v>
      </c>
      <c r="P145" s="172">
        <f t="shared" si="22"/>
        <v>4.5736418188145949E-3</v>
      </c>
    </row>
    <row r="146" spans="1:16" ht="23.25" customHeight="1" x14ac:dyDescent="0.2">
      <c r="A146" s="63" t="s">
        <v>25</v>
      </c>
      <c r="B146" s="61" t="s">
        <v>222</v>
      </c>
      <c r="C146" s="187">
        <f>SUMPRODUCT(-('Diário 7º PA'!$E$4:$E$5383='Analítico Cx.'!$B146),-('Diário 7º PA'!$O$4:$O$5383=C$1),('Diário 7º PA'!$F$4:$F$5383))+SUMPRODUCT(-('Diário 8º PA'!$E$4:$E$5041='Analítico Cx.'!$B146),-('Diário 8º PA'!$O$4:$O$5041=C$1),('Diário 8º PA'!$F$4:$F$5041))+SUMPRODUCT(-('Diário 9º PA'!$E$4:$E$5236='Analítico Cx.'!$B146),-('Diário 9º PA'!$O$4:$O$5236=C$1),('Diário 9º PA'!$F$4:$F$5236))+SUMPRODUCT(-('Diário 10º PA'!$E$4:$E$5221='Analítico Cx.'!$B146),-('Diário 10º PA'!$N$4:$N$5221=C$1),('Diário 10º PA'!$F$4:$F$5221))</f>
        <v>616</v>
      </c>
      <c r="D146" s="187">
        <f>SUMPRODUCT(-('Diário 7º PA'!$E$4:$E$5383='Analítico Cx.'!$B146),-('Diário 7º PA'!$O$4:$O$5383=D$1),('Diário 7º PA'!$F$4:$F$5383))+SUMPRODUCT(-('Diário 8º PA'!$E$4:$E$5041='Analítico Cx.'!$B146),-('Diário 8º PA'!$O$4:$O$5041=D$1),('Diário 8º PA'!$F$4:$F$5041))+SUMPRODUCT(-('Diário 9º PA'!$E$4:$E$5236='Analítico Cx.'!$B146),-('Diário 9º PA'!$O$4:$O$5236=D$1),('Diário 9º PA'!$F$4:$F$5236))+SUMPRODUCT(-('Diário 10º PA'!$E$4:$E$5221='Analítico Cx.'!$B146),-('Diário 10º PA'!$N$4:$N$5221=D$1),('Diário 10º PA'!$F$4:$F$5221))</f>
        <v>0</v>
      </c>
      <c r="E146" s="187">
        <f>SUMPRODUCT(-('Diário 7º PA'!$E$4:$E$5383='Analítico Cx.'!$B146),-('Diário 7º PA'!$O$4:$O$5383=E$1),('Diário 7º PA'!$F$4:$F$5383))+SUMPRODUCT(-('Diário 8º PA'!$E$4:$E$5041='Analítico Cx.'!$B146),-('Diário 8º PA'!$O$4:$O$5041=E$1),('Diário 8º PA'!$F$4:$F$5041))+SUMPRODUCT(-('Diário 9º PA'!$E$4:$E$5236='Analítico Cx.'!$B146),-('Diário 9º PA'!$O$4:$O$5236=E$1),('Diário 9º PA'!$F$4:$F$5236))+SUMPRODUCT(-('Diário 10º PA'!$E$4:$E$5221='Analítico Cx.'!$B146),-('Diário 10º PA'!$N$4:$N$5221=E$1),('Diário 10º PA'!$F$4:$F$5221))</f>
        <v>0</v>
      </c>
      <c r="F146" s="187">
        <f>SUMPRODUCT(-('Diário 7º PA'!$E$4:$E$5383='Analítico Cx.'!$B146),-('Diário 7º PA'!$O$4:$O$5383=F$1),('Diário 7º PA'!$F$4:$F$5383))+SUMPRODUCT(-('Diário 8º PA'!$E$4:$E$5041='Analítico Cx.'!$B146),-('Diário 8º PA'!$O$4:$O$5041=F$1),('Diário 8º PA'!$F$4:$F$5041))+SUMPRODUCT(-('Diário 9º PA'!$E$4:$E$5236='Analítico Cx.'!$B146),-('Diário 9º PA'!$O$4:$O$5236=F$1),('Diário 9º PA'!$F$4:$F$5236))+SUMPRODUCT(-('Diário 10º PA'!$E$4:$E$5221='Analítico Cx.'!$B146),-('Diário 10º PA'!$N$4:$N$5221=F$1),('Diário 10º PA'!$F$4:$F$5221))</f>
        <v>18260</v>
      </c>
      <c r="G146" s="187">
        <f>SUMPRODUCT(-('Diário 7º PA'!$E$4:$E$5383='Analítico Cx.'!$B146),-('Diário 7º PA'!$O$4:$O$5383=G$1),('Diário 7º PA'!$F$4:$F$5383))+SUMPRODUCT(-('Diário 8º PA'!$E$4:$E$5041='Analítico Cx.'!$B146),-('Diário 8º PA'!$O$4:$O$5041=G$1),('Diário 8º PA'!$F$4:$F$5041))+SUMPRODUCT(-('Diário 9º PA'!$E$4:$E$5236='Analítico Cx.'!$B146),-('Diário 9º PA'!$O$4:$O$5236=G$1),('Diário 9º PA'!$F$4:$F$5236))+SUMPRODUCT(-('Diário 10º PA'!$E$4:$E$5221='Analítico Cx.'!$B146),-('Diário 10º PA'!$N$4:$N$5221=G$1),('Diário 10º PA'!$F$4:$F$5221))</f>
        <v>0</v>
      </c>
      <c r="H146" s="187">
        <f>SUMPRODUCT(-('Diário 7º PA'!$E$4:$E$5383='Analítico Cx.'!$B146),-('Diário 7º PA'!$O$4:$O$5383=H$1),('Diário 7º PA'!$F$4:$F$5383))+SUMPRODUCT(-('Diário 8º PA'!$E$4:$E$5041='Analítico Cx.'!$B146),-('Diário 8º PA'!$O$4:$O$5041=H$1),('Diário 8º PA'!$F$4:$F$5041))+SUMPRODUCT(-('Diário 9º PA'!$E$4:$E$5236='Analítico Cx.'!$B146),-('Diário 9º PA'!$O$4:$O$5236=H$1),('Diário 9º PA'!$F$4:$F$5236))+SUMPRODUCT(-('Diário 10º PA'!$E$4:$E$5221='Analítico Cx.'!$B146),-('Diário 10º PA'!$N$4:$N$5221=H$1),('Diário 10º PA'!$F$4:$F$5221))</f>
        <v>0</v>
      </c>
      <c r="I146" s="187">
        <f>SUMPRODUCT(-('Diário 7º PA'!$E$4:$E$5383='Analítico Cx.'!$B146),-('Diário 7º PA'!$O$4:$O$5383=I$1),('Diário 7º PA'!$F$4:$F$5383))+SUMPRODUCT(-('Diário 8º PA'!$E$4:$E$5041='Analítico Cx.'!$B146),-('Diário 8º PA'!$O$4:$O$5041=I$1),('Diário 8º PA'!$F$4:$F$5041))+SUMPRODUCT(-('Diário 9º PA'!$E$4:$E$5236='Analítico Cx.'!$B146),-('Diário 9º PA'!$O$4:$O$5236=I$1),('Diário 9º PA'!$F$4:$F$5236))+SUMPRODUCT(-('Diário 10º PA'!$E$4:$E$5221='Analítico Cx.'!$B146),-('Diário 10º PA'!$N$4:$N$5221=I$1),('Diário 10º PA'!$F$4:$F$5221))</f>
        <v>32800</v>
      </c>
      <c r="J146" s="187">
        <f>SUMPRODUCT(-('Diário 7º PA'!$E$4:$E$5383='Analítico Cx.'!$B146),-('Diário 7º PA'!$O$4:$O$5383=J$1),('Diário 7º PA'!$F$4:$F$5383))+SUMPRODUCT(-('Diário 8º PA'!$E$4:$E$5041='Analítico Cx.'!$B146),-('Diário 8º PA'!$O$4:$O$5041=J$1),('Diário 8º PA'!$F$4:$F$5041))+SUMPRODUCT(-('Diário 9º PA'!$E$4:$E$5236='Analítico Cx.'!$B146),-('Diário 9º PA'!$O$4:$O$5236=J$1),('Diário 9º PA'!$F$4:$F$5236))+SUMPRODUCT(-('Diário 10º PA'!$E$4:$E$5221='Analítico Cx.'!$B146),-('Diário 10º PA'!$N$4:$N$5221=J$1),('Diário 10º PA'!$F$4:$F$5221))</f>
        <v>0</v>
      </c>
      <c r="K146" s="187">
        <f>SUMPRODUCT(-('Diário 7º PA'!$E$4:$E$5383='Analítico Cx.'!$B146),-('Diário 7º PA'!$O$4:$O$5383=K$1),('Diário 7º PA'!$F$4:$F$5383))+SUMPRODUCT(-('Diário 8º PA'!$E$4:$E$5041='Analítico Cx.'!$B146),-('Diário 8º PA'!$O$4:$O$5041=K$1),('Diário 8º PA'!$F$4:$F$5041))+SUMPRODUCT(-('Diário 9º PA'!$E$4:$E$5236='Analítico Cx.'!$B146),-('Diário 9º PA'!$O$4:$O$5236=K$1),('Diário 9º PA'!$F$4:$F$5236))+SUMPRODUCT(-('Diário 10º PA'!$E$4:$E$5221='Analítico Cx.'!$B146),-('Diário 10º PA'!$N$4:$N$5221=K$1),('Diário 10º PA'!$F$4:$F$5221))</f>
        <v>0</v>
      </c>
      <c r="L146" s="187">
        <f>SUMPRODUCT(-('Diário 7º PA'!$E$4:$E$5383='Analítico Cx.'!$B146),-('Diário 7º PA'!$O$4:$O$5383=L$1),('Diário 7º PA'!$F$4:$F$5383))+SUMPRODUCT(-('Diário 8º PA'!$E$4:$E$5041='Analítico Cx.'!$B146),-('Diário 8º PA'!$O$4:$O$5041=L$1),('Diário 8º PA'!$F$4:$F$5041))+SUMPRODUCT(-('Diário 9º PA'!$E$4:$E$5236='Analítico Cx.'!$B146),-('Diário 9º PA'!$O$4:$O$5236=L$1),('Diário 9º PA'!$F$4:$F$5236))+SUMPRODUCT(-('Diário 10º PA'!$E$4:$E$5221='Analítico Cx.'!$B146),-('Diário 10º PA'!$N$4:$N$5221=L$1),('Diário 10º PA'!$F$4:$F$5221))</f>
        <v>1000</v>
      </c>
      <c r="M146" s="187">
        <f>SUMPRODUCT(-('Diário 7º PA'!$E$4:$E$5383='Analítico Cx.'!$B146),-('Diário 7º PA'!$O$4:$O$5383=M$1),('Diário 7º PA'!$F$4:$F$5383))+SUMPRODUCT(-('Diário 8º PA'!$E$4:$E$5041='Analítico Cx.'!$B146),-('Diário 8º PA'!$O$4:$O$5041=M$1),('Diário 8º PA'!$F$4:$F$5041))+SUMPRODUCT(-('Diário 9º PA'!$E$4:$E$5236='Analítico Cx.'!$B146),-('Diário 9º PA'!$O$4:$O$5236=M$1),('Diário 9º PA'!$F$4:$F$5236))+SUMPRODUCT(-('Diário 10º PA'!$E$4:$E$5221='Analítico Cx.'!$B146),-('Diário 10º PA'!$N$4:$N$5221=M$1),('Diário 10º PA'!$F$4:$F$5221))</f>
        <v>0</v>
      </c>
      <c r="N146" s="187">
        <f>SUMPRODUCT(-('Diário 7º PA'!$E$4:$E$5383='Analítico Cx.'!$B146),-('Diário 7º PA'!$O$4:$O$5383=N$1),('Diário 7º PA'!$F$4:$F$5383))+SUMPRODUCT(-('Diário 8º PA'!$E$4:$E$5041='Analítico Cx.'!$B146),-('Diário 8º PA'!$O$4:$O$5041=N$1),('Diário 8º PA'!$F$4:$F$5041))+SUMPRODUCT(-('Diário 9º PA'!$E$4:$E$5236='Analítico Cx.'!$B146),-('Diário 9º PA'!$O$4:$O$5236=N$1),('Diário 9º PA'!$F$4:$F$5236))+SUMPRODUCT(-('Diário 10º PA'!$E$4:$E$5221='Analítico Cx.'!$B146),-('Diário 10º PA'!$N$4:$N$5221=N$1),('Diário 10º PA'!$F$4:$F$5221))</f>
        <v>0</v>
      </c>
      <c r="O146" s="188">
        <f t="shared" si="23"/>
        <v>52676</v>
      </c>
      <c r="P146" s="172">
        <f t="shared" si="22"/>
        <v>7.0497695023752664E-4</v>
      </c>
    </row>
    <row r="147" spans="1:16" ht="23.25" customHeight="1" x14ac:dyDescent="0.2">
      <c r="A147" s="63" t="s">
        <v>26</v>
      </c>
      <c r="B147" s="61" t="s">
        <v>224</v>
      </c>
      <c r="C147" s="187">
        <f>SUMPRODUCT(-('Diário 7º PA'!$E$4:$E$5383='Analítico Cx.'!$B147),-('Diário 7º PA'!$O$4:$O$5383=C$1),('Diário 7º PA'!$F$4:$F$5383))+SUMPRODUCT(-('Diário 8º PA'!$E$4:$E$5041='Analítico Cx.'!$B147),-('Diário 8º PA'!$O$4:$O$5041=C$1),('Diário 8º PA'!$F$4:$F$5041))+SUMPRODUCT(-('Diário 9º PA'!$E$4:$E$5236='Analítico Cx.'!$B147),-('Diário 9º PA'!$O$4:$O$5236=C$1),('Diário 9º PA'!$F$4:$F$5236))+SUMPRODUCT(-('Diário 10º PA'!$E$4:$E$5221='Analítico Cx.'!$B147),-('Diário 10º PA'!$N$4:$N$5221=C$1),('Diário 10º PA'!$F$4:$F$5221))</f>
        <v>10390</v>
      </c>
      <c r="D147" s="187">
        <f>SUMPRODUCT(-('Diário 7º PA'!$E$4:$E$5383='Analítico Cx.'!$B147),-('Diário 7º PA'!$O$4:$O$5383=D$1),('Diário 7º PA'!$F$4:$F$5383))+SUMPRODUCT(-('Diário 8º PA'!$E$4:$E$5041='Analítico Cx.'!$B147),-('Diário 8º PA'!$O$4:$O$5041=D$1),('Diário 8º PA'!$F$4:$F$5041))+SUMPRODUCT(-('Diário 9º PA'!$E$4:$E$5236='Analítico Cx.'!$B147),-('Diário 9º PA'!$O$4:$O$5236=D$1),('Diário 9º PA'!$F$4:$F$5236))+SUMPRODUCT(-('Diário 10º PA'!$E$4:$E$5221='Analítico Cx.'!$B147),-('Diário 10º PA'!$N$4:$N$5221=D$1),('Diário 10º PA'!$F$4:$F$5221))</f>
        <v>24097</v>
      </c>
      <c r="E147" s="187">
        <f>SUMPRODUCT(-('Diário 7º PA'!$E$4:$E$5383='Analítico Cx.'!$B147),-('Diário 7º PA'!$O$4:$O$5383=E$1),('Diário 7º PA'!$F$4:$F$5383))+SUMPRODUCT(-('Diário 8º PA'!$E$4:$E$5041='Analítico Cx.'!$B147),-('Diário 8º PA'!$O$4:$O$5041=E$1),('Diário 8º PA'!$F$4:$F$5041))+SUMPRODUCT(-('Diário 9º PA'!$E$4:$E$5236='Analítico Cx.'!$B147),-('Diário 9º PA'!$O$4:$O$5236=E$1),('Diário 9º PA'!$F$4:$F$5236))+SUMPRODUCT(-('Diário 10º PA'!$E$4:$E$5221='Analítico Cx.'!$B147),-('Diário 10º PA'!$N$4:$N$5221=E$1),('Diário 10º PA'!$F$4:$F$5221))</f>
        <v>3319.5</v>
      </c>
      <c r="F147" s="187">
        <f>SUMPRODUCT(-('Diário 7º PA'!$E$4:$E$5383='Analítico Cx.'!$B147),-('Diário 7º PA'!$O$4:$O$5383=F$1),('Diário 7º PA'!$F$4:$F$5383))+SUMPRODUCT(-('Diário 8º PA'!$E$4:$E$5041='Analítico Cx.'!$B147),-('Diário 8º PA'!$O$4:$O$5041=F$1),('Diário 8º PA'!$F$4:$F$5041))+SUMPRODUCT(-('Diário 9º PA'!$E$4:$E$5236='Analítico Cx.'!$B147),-('Diário 9º PA'!$O$4:$O$5236=F$1),('Diário 9º PA'!$F$4:$F$5236))+SUMPRODUCT(-('Diário 10º PA'!$E$4:$E$5221='Analítico Cx.'!$B147),-('Diário 10º PA'!$N$4:$N$5221=F$1),('Diário 10º PA'!$F$4:$F$5221))</f>
        <v>4348</v>
      </c>
      <c r="G147" s="187">
        <f>SUMPRODUCT(-('Diário 7º PA'!$E$4:$E$5383='Analítico Cx.'!$B147),-('Diário 7º PA'!$O$4:$O$5383=G$1),('Diário 7º PA'!$F$4:$F$5383))+SUMPRODUCT(-('Diário 8º PA'!$E$4:$E$5041='Analítico Cx.'!$B147),-('Diário 8º PA'!$O$4:$O$5041=G$1),('Diário 8º PA'!$F$4:$F$5041))+SUMPRODUCT(-('Diário 9º PA'!$E$4:$E$5236='Analítico Cx.'!$B147),-('Diário 9º PA'!$O$4:$O$5236=G$1),('Diário 9º PA'!$F$4:$F$5236))+SUMPRODUCT(-('Diário 10º PA'!$E$4:$E$5221='Analítico Cx.'!$B147),-('Diário 10º PA'!$N$4:$N$5221=G$1),('Diário 10º PA'!$F$4:$F$5221))</f>
        <v>12427.3</v>
      </c>
      <c r="H147" s="187">
        <f>SUMPRODUCT(-('Diário 7º PA'!$E$4:$E$5383='Analítico Cx.'!$B147),-('Diário 7º PA'!$O$4:$O$5383=H$1),('Diário 7º PA'!$F$4:$F$5383))+SUMPRODUCT(-('Diário 8º PA'!$E$4:$E$5041='Analítico Cx.'!$B147),-('Diário 8º PA'!$O$4:$O$5041=H$1),('Diário 8º PA'!$F$4:$F$5041))+SUMPRODUCT(-('Diário 9º PA'!$E$4:$E$5236='Analítico Cx.'!$B147),-('Diário 9º PA'!$O$4:$O$5236=H$1),('Diário 9º PA'!$F$4:$F$5236))+SUMPRODUCT(-('Diário 10º PA'!$E$4:$E$5221='Analítico Cx.'!$B147),-('Diário 10º PA'!$N$4:$N$5221=H$1),('Diário 10º PA'!$F$4:$F$5221))</f>
        <v>88813.1</v>
      </c>
      <c r="I147" s="187">
        <f>SUMPRODUCT(-('Diário 7º PA'!$E$4:$E$5383='Analítico Cx.'!$B147),-('Diário 7º PA'!$O$4:$O$5383=I$1),('Diário 7º PA'!$F$4:$F$5383))+SUMPRODUCT(-('Diário 8º PA'!$E$4:$E$5041='Analítico Cx.'!$B147),-('Diário 8º PA'!$O$4:$O$5041=I$1),('Diário 8º PA'!$F$4:$F$5041))+SUMPRODUCT(-('Diário 9º PA'!$E$4:$E$5236='Analítico Cx.'!$B147),-('Diário 9º PA'!$O$4:$O$5236=I$1),('Diário 9º PA'!$F$4:$F$5236))+SUMPRODUCT(-('Diário 10º PA'!$E$4:$E$5221='Analítico Cx.'!$B147),-('Diário 10º PA'!$N$4:$N$5221=I$1),('Diário 10º PA'!$F$4:$F$5221))</f>
        <v>31034.299999999996</v>
      </c>
      <c r="J147" s="187">
        <f>SUMPRODUCT(-('Diário 7º PA'!$E$4:$E$5383='Analítico Cx.'!$B147),-('Diário 7º PA'!$O$4:$O$5383=J$1),('Diário 7º PA'!$F$4:$F$5383))+SUMPRODUCT(-('Diário 8º PA'!$E$4:$E$5041='Analítico Cx.'!$B147),-('Diário 8º PA'!$O$4:$O$5041=J$1),('Diário 8º PA'!$F$4:$F$5041))+SUMPRODUCT(-('Diário 9º PA'!$E$4:$E$5236='Analítico Cx.'!$B147),-('Diário 9º PA'!$O$4:$O$5236=J$1),('Diário 9º PA'!$F$4:$F$5236))+SUMPRODUCT(-('Diário 10º PA'!$E$4:$E$5221='Analítico Cx.'!$B147),-('Diário 10º PA'!$N$4:$N$5221=J$1),('Diário 10º PA'!$F$4:$F$5221))</f>
        <v>1326.3</v>
      </c>
      <c r="K147" s="187">
        <f>SUMPRODUCT(-('Diário 7º PA'!$E$4:$E$5383='Analítico Cx.'!$B147),-('Diário 7º PA'!$O$4:$O$5383=K$1),('Diário 7º PA'!$F$4:$F$5383))+SUMPRODUCT(-('Diário 8º PA'!$E$4:$E$5041='Analítico Cx.'!$B147),-('Diário 8º PA'!$O$4:$O$5041=K$1),('Diário 8º PA'!$F$4:$F$5041))+SUMPRODUCT(-('Diário 9º PA'!$E$4:$E$5236='Analítico Cx.'!$B147),-('Diário 9º PA'!$O$4:$O$5236=K$1),('Diário 9º PA'!$F$4:$F$5236))+SUMPRODUCT(-('Diário 10º PA'!$E$4:$E$5221='Analítico Cx.'!$B147),-('Diário 10º PA'!$N$4:$N$5221=K$1),('Diário 10º PA'!$F$4:$F$5221))</f>
        <v>10743.189999999999</v>
      </c>
      <c r="L147" s="187">
        <f>SUMPRODUCT(-('Diário 7º PA'!$E$4:$E$5383='Analítico Cx.'!$B147),-('Diário 7º PA'!$O$4:$O$5383=L$1),('Diário 7º PA'!$F$4:$F$5383))+SUMPRODUCT(-('Diário 8º PA'!$E$4:$E$5041='Analítico Cx.'!$B147),-('Diário 8º PA'!$O$4:$O$5041=L$1),('Diário 8º PA'!$F$4:$F$5041))+SUMPRODUCT(-('Diário 9º PA'!$E$4:$E$5236='Analítico Cx.'!$B147),-('Diário 9º PA'!$O$4:$O$5236=L$1),('Diário 9º PA'!$F$4:$F$5236))+SUMPRODUCT(-('Diário 10º PA'!$E$4:$E$5221='Analítico Cx.'!$B147),-('Diário 10º PA'!$N$4:$N$5221=L$1),('Diário 10º PA'!$F$4:$F$5221))</f>
        <v>24616.13</v>
      </c>
      <c r="M147" s="187">
        <f>SUMPRODUCT(-('Diário 7º PA'!$E$4:$E$5383='Analítico Cx.'!$B147),-('Diário 7º PA'!$O$4:$O$5383=M$1),('Diário 7º PA'!$F$4:$F$5383))+SUMPRODUCT(-('Diário 8º PA'!$E$4:$E$5041='Analítico Cx.'!$B147),-('Diário 8º PA'!$O$4:$O$5041=M$1),('Diário 8º PA'!$F$4:$F$5041))+SUMPRODUCT(-('Diário 9º PA'!$E$4:$E$5236='Analítico Cx.'!$B147),-('Diário 9º PA'!$O$4:$O$5236=M$1),('Diário 9º PA'!$F$4:$F$5236))+SUMPRODUCT(-('Diário 10º PA'!$E$4:$E$5221='Analítico Cx.'!$B147),-('Diário 10º PA'!$N$4:$N$5221=M$1),('Diário 10º PA'!$F$4:$F$5221))</f>
        <v>24590.91</v>
      </c>
      <c r="N147" s="187">
        <f>SUMPRODUCT(-('Diário 7º PA'!$E$4:$E$5383='Analítico Cx.'!$B147),-('Diário 7º PA'!$O$4:$O$5383=N$1),('Diário 7º PA'!$F$4:$F$5383))+SUMPRODUCT(-('Diário 8º PA'!$E$4:$E$5041='Analítico Cx.'!$B147),-('Diário 8º PA'!$O$4:$O$5041=N$1),('Diário 8º PA'!$F$4:$F$5041))+SUMPRODUCT(-('Diário 9º PA'!$E$4:$E$5236='Analítico Cx.'!$B147),-('Diário 9º PA'!$O$4:$O$5236=N$1),('Diário 9º PA'!$F$4:$F$5236))+SUMPRODUCT(-('Diário 10º PA'!$E$4:$E$5221='Analítico Cx.'!$B147),-('Diário 10º PA'!$N$4:$N$5221=N$1),('Diário 10º PA'!$F$4:$F$5221))</f>
        <v>56445.84</v>
      </c>
      <c r="O147" s="188">
        <f t="shared" si="23"/>
        <v>292151.57</v>
      </c>
      <c r="P147" s="172">
        <f t="shared" si="22"/>
        <v>3.9099423423514558E-3</v>
      </c>
    </row>
    <row r="148" spans="1:16" ht="23.25" customHeight="1" x14ac:dyDescent="0.2">
      <c r="A148" s="63" t="s">
        <v>27</v>
      </c>
      <c r="B148" s="61" t="s">
        <v>227</v>
      </c>
      <c r="C148" s="187">
        <f>SUMPRODUCT(-('Diário 7º PA'!$E$4:$E$5383='Analítico Cx.'!$B148),-('Diário 7º PA'!$O$4:$O$5383=C$1),('Diário 7º PA'!$F$4:$F$5383))+SUMPRODUCT(-('Diário 8º PA'!$E$4:$E$5041='Analítico Cx.'!$B148),-('Diário 8º PA'!$O$4:$O$5041=C$1),('Diário 8º PA'!$F$4:$F$5041))+SUMPRODUCT(-('Diário 9º PA'!$E$4:$E$5236='Analítico Cx.'!$B148),-('Diário 9º PA'!$O$4:$O$5236=C$1),('Diário 9º PA'!$F$4:$F$5236))+SUMPRODUCT(-('Diário 10º PA'!$E$4:$E$5221='Analítico Cx.'!$B148),-('Diário 10º PA'!$N$4:$N$5221=C$1),('Diário 10º PA'!$F$4:$F$5221))</f>
        <v>0</v>
      </c>
      <c r="D148" s="187">
        <f>SUMPRODUCT(-('Diário 7º PA'!$E$4:$E$5383='Analítico Cx.'!$B148),-('Diário 7º PA'!$O$4:$O$5383=D$1),('Diário 7º PA'!$F$4:$F$5383))+SUMPRODUCT(-('Diário 8º PA'!$E$4:$E$5041='Analítico Cx.'!$B148),-('Diário 8º PA'!$O$4:$O$5041=D$1),('Diário 8º PA'!$F$4:$F$5041))+SUMPRODUCT(-('Diário 9º PA'!$E$4:$E$5236='Analítico Cx.'!$B148),-('Diário 9º PA'!$O$4:$O$5236=D$1),('Diário 9º PA'!$F$4:$F$5236))+SUMPRODUCT(-('Diário 10º PA'!$E$4:$E$5221='Analítico Cx.'!$B148),-('Diário 10º PA'!$N$4:$N$5221=D$1),('Diário 10º PA'!$F$4:$F$5221))</f>
        <v>0</v>
      </c>
      <c r="E148" s="187">
        <f>SUMPRODUCT(-('Diário 7º PA'!$E$4:$E$5383='Analítico Cx.'!$B148),-('Diário 7º PA'!$O$4:$O$5383=E$1),('Diário 7º PA'!$F$4:$F$5383))+SUMPRODUCT(-('Diário 8º PA'!$E$4:$E$5041='Analítico Cx.'!$B148),-('Diário 8º PA'!$O$4:$O$5041=E$1),('Diário 8º PA'!$F$4:$F$5041))+SUMPRODUCT(-('Diário 9º PA'!$E$4:$E$5236='Analítico Cx.'!$B148),-('Diário 9º PA'!$O$4:$O$5236=E$1),('Diário 9º PA'!$F$4:$F$5236))+SUMPRODUCT(-('Diário 10º PA'!$E$4:$E$5221='Analítico Cx.'!$B148),-('Diário 10º PA'!$N$4:$N$5221=E$1),('Diário 10º PA'!$F$4:$F$5221))</f>
        <v>0</v>
      </c>
      <c r="F148" s="187">
        <f>SUMPRODUCT(-('Diário 7º PA'!$E$4:$E$5383='Analítico Cx.'!$B148),-('Diário 7º PA'!$O$4:$O$5383=F$1),('Diário 7º PA'!$F$4:$F$5383))+SUMPRODUCT(-('Diário 8º PA'!$E$4:$E$5041='Analítico Cx.'!$B148),-('Diário 8º PA'!$O$4:$O$5041=F$1),('Diário 8º PA'!$F$4:$F$5041))+SUMPRODUCT(-('Diário 9º PA'!$E$4:$E$5236='Analítico Cx.'!$B148),-('Diário 9º PA'!$O$4:$O$5236=F$1),('Diário 9º PA'!$F$4:$F$5236))+SUMPRODUCT(-('Diário 10º PA'!$E$4:$E$5221='Analítico Cx.'!$B148),-('Diário 10º PA'!$N$4:$N$5221=F$1),('Diário 10º PA'!$F$4:$F$5221))</f>
        <v>0</v>
      </c>
      <c r="G148" s="187">
        <f>SUMPRODUCT(-('Diário 7º PA'!$E$4:$E$5383='Analítico Cx.'!$B148),-('Diário 7º PA'!$O$4:$O$5383=G$1),('Diário 7º PA'!$F$4:$F$5383))+SUMPRODUCT(-('Diário 8º PA'!$E$4:$E$5041='Analítico Cx.'!$B148),-('Diário 8º PA'!$O$4:$O$5041=G$1),('Diário 8º PA'!$F$4:$F$5041))+SUMPRODUCT(-('Diário 9º PA'!$E$4:$E$5236='Analítico Cx.'!$B148),-('Diário 9º PA'!$O$4:$O$5236=G$1),('Diário 9º PA'!$F$4:$F$5236))+SUMPRODUCT(-('Diário 10º PA'!$E$4:$E$5221='Analítico Cx.'!$B148),-('Diário 10º PA'!$N$4:$N$5221=G$1),('Diário 10º PA'!$F$4:$F$5221))</f>
        <v>0</v>
      </c>
      <c r="H148" s="187">
        <f>SUMPRODUCT(-('Diário 7º PA'!$E$4:$E$5383='Analítico Cx.'!$B148),-('Diário 7º PA'!$O$4:$O$5383=H$1),('Diário 7º PA'!$F$4:$F$5383))+SUMPRODUCT(-('Diário 8º PA'!$E$4:$E$5041='Analítico Cx.'!$B148),-('Diário 8º PA'!$O$4:$O$5041=H$1),('Diário 8º PA'!$F$4:$F$5041))+SUMPRODUCT(-('Diário 9º PA'!$E$4:$E$5236='Analítico Cx.'!$B148),-('Diário 9º PA'!$O$4:$O$5236=H$1),('Diário 9º PA'!$F$4:$F$5236))+SUMPRODUCT(-('Diário 10º PA'!$E$4:$E$5221='Analítico Cx.'!$B148),-('Diário 10º PA'!$N$4:$N$5221=H$1),('Diário 10º PA'!$F$4:$F$5221))</f>
        <v>0</v>
      </c>
      <c r="I148" s="187">
        <f>SUMPRODUCT(-('Diário 7º PA'!$E$4:$E$5383='Analítico Cx.'!$B148),-('Diário 7º PA'!$O$4:$O$5383=I$1),('Diário 7º PA'!$F$4:$F$5383))+SUMPRODUCT(-('Diário 8º PA'!$E$4:$E$5041='Analítico Cx.'!$B148),-('Diário 8º PA'!$O$4:$O$5041=I$1),('Diário 8º PA'!$F$4:$F$5041))+SUMPRODUCT(-('Diário 9º PA'!$E$4:$E$5236='Analítico Cx.'!$B148),-('Diário 9º PA'!$O$4:$O$5236=I$1),('Diário 9º PA'!$F$4:$F$5236))+SUMPRODUCT(-('Diário 10º PA'!$E$4:$E$5221='Analítico Cx.'!$B148),-('Diário 10º PA'!$N$4:$N$5221=I$1),('Diário 10º PA'!$F$4:$F$5221))</f>
        <v>0</v>
      </c>
      <c r="J148" s="187">
        <f>SUMPRODUCT(-('Diário 7º PA'!$E$4:$E$5383='Analítico Cx.'!$B148),-('Diário 7º PA'!$O$4:$O$5383=J$1),('Diário 7º PA'!$F$4:$F$5383))+SUMPRODUCT(-('Diário 8º PA'!$E$4:$E$5041='Analítico Cx.'!$B148),-('Diário 8º PA'!$O$4:$O$5041=J$1),('Diário 8º PA'!$F$4:$F$5041))+SUMPRODUCT(-('Diário 9º PA'!$E$4:$E$5236='Analítico Cx.'!$B148),-('Diário 9º PA'!$O$4:$O$5236=J$1),('Diário 9º PA'!$F$4:$F$5236))+SUMPRODUCT(-('Diário 10º PA'!$E$4:$E$5221='Analítico Cx.'!$B148),-('Diário 10º PA'!$N$4:$N$5221=J$1),('Diário 10º PA'!$F$4:$F$5221))</f>
        <v>0</v>
      </c>
      <c r="K148" s="187">
        <f>SUMPRODUCT(-('Diário 7º PA'!$E$4:$E$5383='Analítico Cx.'!$B148),-('Diário 7º PA'!$O$4:$O$5383=K$1),('Diário 7º PA'!$F$4:$F$5383))+SUMPRODUCT(-('Diário 8º PA'!$E$4:$E$5041='Analítico Cx.'!$B148),-('Diário 8º PA'!$O$4:$O$5041=K$1),('Diário 8º PA'!$F$4:$F$5041))+SUMPRODUCT(-('Diário 9º PA'!$E$4:$E$5236='Analítico Cx.'!$B148),-('Diário 9º PA'!$O$4:$O$5236=K$1),('Diário 9º PA'!$F$4:$F$5236))+SUMPRODUCT(-('Diário 10º PA'!$E$4:$E$5221='Analítico Cx.'!$B148),-('Diário 10º PA'!$N$4:$N$5221=K$1),('Diário 10º PA'!$F$4:$F$5221))</f>
        <v>0</v>
      </c>
      <c r="L148" s="187">
        <f>SUMPRODUCT(-('Diário 7º PA'!$E$4:$E$5383='Analítico Cx.'!$B148),-('Diário 7º PA'!$O$4:$O$5383=L$1),('Diário 7º PA'!$F$4:$F$5383))+SUMPRODUCT(-('Diário 8º PA'!$E$4:$E$5041='Analítico Cx.'!$B148),-('Diário 8º PA'!$O$4:$O$5041=L$1),('Diário 8º PA'!$F$4:$F$5041))+SUMPRODUCT(-('Diário 9º PA'!$E$4:$E$5236='Analítico Cx.'!$B148),-('Diário 9º PA'!$O$4:$O$5236=L$1),('Diário 9º PA'!$F$4:$F$5236))+SUMPRODUCT(-('Diário 10º PA'!$E$4:$E$5221='Analítico Cx.'!$B148),-('Diário 10º PA'!$N$4:$N$5221=L$1),('Diário 10º PA'!$F$4:$F$5221))</f>
        <v>0</v>
      </c>
      <c r="M148" s="187">
        <f>SUMPRODUCT(-('Diário 7º PA'!$E$4:$E$5383='Analítico Cx.'!$B148),-('Diário 7º PA'!$O$4:$O$5383=M$1),('Diário 7º PA'!$F$4:$F$5383))+SUMPRODUCT(-('Diário 8º PA'!$E$4:$E$5041='Analítico Cx.'!$B148),-('Diário 8º PA'!$O$4:$O$5041=M$1),('Diário 8º PA'!$F$4:$F$5041))+SUMPRODUCT(-('Diário 9º PA'!$E$4:$E$5236='Analítico Cx.'!$B148),-('Diário 9º PA'!$O$4:$O$5236=M$1),('Diário 9º PA'!$F$4:$F$5236))+SUMPRODUCT(-('Diário 10º PA'!$E$4:$E$5221='Analítico Cx.'!$B148),-('Diário 10º PA'!$N$4:$N$5221=M$1),('Diário 10º PA'!$F$4:$F$5221))</f>
        <v>0</v>
      </c>
      <c r="N148" s="187">
        <f>SUMPRODUCT(-('Diário 7º PA'!$E$4:$E$5383='Analítico Cx.'!$B148),-('Diário 7º PA'!$O$4:$O$5383=N$1),('Diário 7º PA'!$F$4:$F$5383))+SUMPRODUCT(-('Diário 8º PA'!$E$4:$E$5041='Analítico Cx.'!$B148),-('Diário 8º PA'!$O$4:$O$5041=N$1),('Diário 8º PA'!$F$4:$F$5041))+SUMPRODUCT(-('Diário 9º PA'!$E$4:$E$5236='Analítico Cx.'!$B148),-('Diário 9º PA'!$O$4:$O$5236=N$1),('Diário 9º PA'!$F$4:$F$5236))+SUMPRODUCT(-('Diário 10º PA'!$E$4:$E$5221='Analítico Cx.'!$B148),-('Diário 10º PA'!$N$4:$N$5221=N$1),('Diário 10º PA'!$F$4:$F$5221))</f>
        <v>0</v>
      </c>
      <c r="O148" s="188">
        <f t="shared" si="23"/>
        <v>0</v>
      </c>
      <c r="P148" s="172">
        <f t="shared" si="22"/>
        <v>0</v>
      </c>
    </row>
    <row r="149" spans="1:16" ht="23.25" customHeight="1" x14ac:dyDescent="0.2">
      <c r="A149" s="63" t="s">
        <v>28</v>
      </c>
      <c r="B149" s="61" t="s">
        <v>228</v>
      </c>
      <c r="C149" s="187">
        <f>SUMPRODUCT(-('Diário 7º PA'!$E$4:$E$5383='Analítico Cx.'!$B149),-('Diário 7º PA'!$O$4:$O$5383=C$1),('Diário 7º PA'!$F$4:$F$5383))+SUMPRODUCT(-('Diário 8º PA'!$E$4:$E$5041='Analítico Cx.'!$B149),-('Diário 8º PA'!$O$4:$O$5041=C$1),('Diário 8º PA'!$F$4:$F$5041))+SUMPRODUCT(-('Diário 9º PA'!$E$4:$E$5236='Analítico Cx.'!$B149),-('Diário 9º PA'!$O$4:$O$5236=C$1),('Diário 9º PA'!$F$4:$F$5236))+SUMPRODUCT(-('Diário 10º PA'!$E$4:$E$5221='Analítico Cx.'!$B149),-('Diário 10º PA'!$N$4:$N$5221=C$1),('Diário 10º PA'!$F$4:$F$5221))</f>
        <v>6910</v>
      </c>
      <c r="D149" s="187">
        <f>SUMPRODUCT(-('Diário 7º PA'!$E$4:$E$5383='Analítico Cx.'!$B149),-('Diário 7º PA'!$O$4:$O$5383=D$1),('Diário 7º PA'!$F$4:$F$5383))+SUMPRODUCT(-('Diário 8º PA'!$E$4:$E$5041='Analítico Cx.'!$B149),-('Diário 8º PA'!$O$4:$O$5041=D$1),('Diário 8º PA'!$F$4:$F$5041))+SUMPRODUCT(-('Diário 9º PA'!$E$4:$E$5236='Analítico Cx.'!$B149),-('Diário 9º PA'!$O$4:$O$5236=D$1),('Diário 9º PA'!$F$4:$F$5236))+SUMPRODUCT(-('Diário 10º PA'!$E$4:$E$5221='Analítico Cx.'!$B149),-('Diário 10º PA'!$N$4:$N$5221=D$1),('Diário 10º PA'!$F$4:$F$5221))</f>
        <v>8630</v>
      </c>
      <c r="E149" s="187">
        <f>SUMPRODUCT(-('Diário 7º PA'!$E$4:$E$5383='Analítico Cx.'!$B149),-('Diário 7º PA'!$O$4:$O$5383=E$1),('Diário 7º PA'!$F$4:$F$5383))+SUMPRODUCT(-('Diário 8º PA'!$E$4:$E$5041='Analítico Cx.'!$B149),-('Diário 8º PA'!$O$4:$O$5041=E$1),('Diário 8º PA'!$F$4:$F$5041))+SUMPRODUCT(-('Diário 9º PA'!$E$4:$E$5236='Analítico Cx.'!$B149),-('Diário 9º PA'!$O$4:$O$5236=E$1),('Diário 9º PA'!$F$4:$F$5236))+SUMPRODUCT(-('Diário 10º PA'!$E$4:$E$5221='Analítico Cx.'!$B149),-('Diário 10º PA'!$N$4:$N$5221=E$1),('Diário 10º PA'!$F$4:$F$5221))</f>
        <v>0</v>
      </c>
      <c r="F149" s="187">
        <f>SUMPRODUCT(-('Diário 7º PA'!$E$4:$E$5383='Analítico Cx.'!$B149),-('Diário 7º PA'!$O$4:$O$5383=F$1),('Diário 7º PA'!$F$4:$F$5383))+SUMPRODUCT(-('Diário 8º PA'!$E$4:$E$5041='Analítico Cx.'!$B149),-('Diário 8º PA'!$O$4:$O$5041=F$1),('Diário 8º PA'!$F$4:$F$5041))+SUMPRODUCT(-('Diário 9º PA'!$E$4:$E$5236='Analítico Cx.'!$B149),-('Diário 9º PA'!$O$4:$O$5236=F$1),('Diário 9º PA'!$F$4:$F$5236))+SUMPRODUCT(-('Diário 10º PA'!$E$4:$E$5221='Analítico Cx.'!$B149),-('Diário 10º PA'!$N$4:$N$5221=F$1),('Diário 10º PA'!$F$4:$F$5221))</f>
        <v>0</v>
      </c>
      <c r="G149" s="187">
        <f>SUMPRODUCT(-('Diário 7º PA'!$E$4:$E$5383='Analítico Cx.'!$B149),-('Diário 7º PA'!$O$4:$O$5383=G$1),('Diário 7º PA'!$F$4:$F$5383))+SUMPRODUCT(-('Diário 8º PA'!$E$4:$E$5041='Analítico Cx.'!$B149),-('Diário 8º PA'!$O$4:$O$5041=G$1),('Diário 8º PA'!$F$4:$F$5041))+SUMPRODUCT(-('Diário 9º PA'!$E$4:$E$5236='Analítico Cx.'!$B149),-('Diário 9º PA'!$O$4:$O$5236=G$1),('Diário 9º PA'!$F$4:$F$5236))+SUMPRODUCT(-('Diário 10º PA'!$E$4:$E$5221='Analítico Cx.'!$B149),-('Diário 10º PA'!$N$4:$N$5221=G$1),('Diário 10º PA'!$F$4:$F$5221))</f>
        <v>32888.83</v>
      </c>
      <c r="H149" s="187">
        <f>SUMPRODUCT(-('Diário 7º PA'!$E$4:$E$5383='Analítico Cx.'!$B149),-('Diário 7º PA'!$O$4:$O$5383=H$1),('Diário 7º PA'!$F$4:$F$5383))+SUMPRODUCT(-('Diário 8º PA'!$E$4:$E$5041='Analítico Cx.'!$B149),-('Diário 8º PA'!$O$4:$O$5041=H$1),('Diário 8º PA'!$F$4:$F$5041))+SUMPRODUCT(-('Diário 9º PA'!$E$4:$E$5236='Analítico Cx.'!$B149),-('Diário 9º PA'!$O$4:$O$5236=H$1),('Diário 9º PA'!$F$4:$F$5236))+SUMPRODUCT(-('Diário 10º PA'!$E$4:$E$5221='Analítico Cx.'!$B149),-('Diário 10º PA'!$N$4:$N$5221=H$1),('Diário 10º PA'!$F$4:$F$5221))</f>
        <v>1590</v>
      </c>
      <c r="I149" s="187">
        <f>SUMPRODUCT(-('Diário 7º PA'!$E$4:$E$5383='Analítico Cx.'!$B149),-('Diário 7º PA'!$O$4:$O$5383=I$1),('Diário 7º PA'!$F$4:$F$5383))+SUMPRODUCT(-('Diário 8º PA'!$E$4:$E$5041='Analítico Cx.'!$B149),-('Diário 8º PA'!$O$4:$O$5041=I$1),('Diário 8º PA'!$F$4:$F$5041))+SUMPRODUCT(-('Diário 9º PA'!$E$4:$E$5236='Analítico Cx.'!$B149),-('Diário 9º PA'!$O$4:$O$5236=I$1),('Diário 9º PA'!$F$4:$F$5236))+SUMPRODUCT(-('Diário 10º PA'!$E$4:$E$5221='Analítico Cx.'!$B149),-('Diário 10º PA'!$N$4:$N$5221=I$1),('Diário 10º PA'!$F$4:$F$5221))</f>
        <v>0</v>
      </c>
      <c r="J149" s="187">
        <f>SUMPRODUCT(-('Diário 7º PA'!$E$4:$E$5383='Analítico Cx.'!$B149),-('Diário 7º PA'!$O$4:$O$5383=J$1),('Diário 7º PA'!$F$4:$F$5383))+SUMPRODUCT(-('Diário 8º PA'!$E$4:$E$5041='Analítico Cx.'!$B149),-('Diário 8º PA'!$O$4:$O$5041=J$1),('Diário 8º PA'!$F$4:$F$5041))+SUMPRODUCT(-('Diário 9º PA'!$E$4:$E$5236='Analítico Cx.'!$B149),-('Diário 9º PA'!$O$4:$O$5236=J$1),('Diário 9º PA'!$F$4:$F$5236))+SUMPRODUCT(-('Diário 10º PA'!$E$4:$E$5221='Analítico Cx.'!$B149),-('Diário 10º PA'!$N$4:$N$5221=J$1),('Diário 10º PA'!$F$4:$F$5221))</f>
        <v>3370</v>
      </c>
      <c r="K149" s="187">
        <f>SUMPRODUCT(-('Diário 7º PA'!$E$4:$E$5383='Analítico Cx.'!$B149),-('Diário 7º PA'!$O$4:$O$5383=K$1),('Diário 7º PA'!$F$4:$F$5383))+SUMPRODUCT(-('Diário 8º PA'!$E$4:$E$5041='Analítico Cx.'!$B149),-('Diário 8º PA'!$O$4:$O$5041=K$1),('Diário 8º PA'!$F$4:$F$5041))+SUMPRODUCT(-('Diário 9º PA'!$E$4:$E$5236='Analítico Cx.'!$B149),-('Diário 9º PA'!$O$4:$O$5236=K$1),('Diário 9º PA'!$F$4:$F$5236))+SUMPRODUCT(-('Diário 10º PA'!$E$4:$E$5221='Analítico Cx.'!$B149),-('Diário 10º PA'!$N$4:$N$5221=K$1),('Diário 10º PA'!$F$4:$F$5221))</f>
        <v>0</v>
      </c>
      <c r="L149" s="187">
        <f>SUMPRODUCT(-('Diário 7º PA'!$E$4:$E$5383='Analítico Cx.'!$B149),-('Diário 7º PA'!$O$4:$O$5383=L$1),('Diário 7º PA'!$F$4:$F$5383))+SUMPRODUCT(-('Diário 8º PA'!$E$4:$E$5041='Analítico Cx.'!$B149),-('Diário 8º PA'!$O$4:$O$5041=L$1),('Diário 8º PA'!$F$4:$F$5041))+SUMPRODUCT(-('Diário 9º PA'!$E$4:$E$5236='Analítico Cx.'!$B149),-('Diário 9º PA'!$O$4:$O$5236=L$1),('Diário 9º PA'!$F$4:$F$5236))+SUMPRODUCT(-('Diário 10º PA'!$E$4:$E$5221='Analítico Cx.'!$B149),-('Diário 10º PA'!$N$4:$N$5221=L$1),('Diário 10º PA'!$F$4:$F$5221))</f>
        <v>41068.31</v>
      </c>
      <c r="M149" s="187">
        <f>SUMPRODUCT(-('Diário 7º PA'!$E$4:$E$5383='Analítico Cx.'!$B149),-('Diário 7º PA'!$O$4:$O$5383=M$1),('Diário 7º PA'!$F$4:$F$5383))+SUMPRODUCT(-('Diário 8º PA'!$E$4:$E$5041='Analítico Cx.'!$B149),-('Diário 8º PA'!$O$4:$O$5041=M$1),('Diário 8º PA'!$F$4:$F$5041))+SUMPRODUCT(-('Diário 9º PA'!$E$4:$E$5236='Analítico Cx.'!$B149),-('Diário 9º PA'!$O$4:$O$5236=M$1),('Diário 9º PA'!$F$4:$F$5236))+SUMPRODUCT(-('Diário 10º PA'!$E$4:$E$5221='Analítico Cx.'!$B149),-('Diário 10º PA'!$N$4:$N$5221=M$1),('Diário 10º PA'!$F$4:$F$5221))</f>
        <v>69070</v>
      </c>
      <c r="N149" s="187">
        <f>SUMPRODUCT(-('Diário 7º PA'!$E$4:$E$5383='Analítico Cx.'!$B149),-('Diário 7º PA'!$O$4:$O$5383=N$1),('Diário 7º PA'!$F$4:$F$5383))+SUMPRODUCT(-('Diário 8º PA'!$E$4:$E$5041='Analítico Cx.'!$B149),-('Diário 8º PA'!$O$4:$O$5041=N$1),('Diário 8º PA'!$F$4:$F$5041))+SUMPRODUCT(-('Diário 9º PA'!$E$4:$E$5236='Analítico Cx.'!$B149),-('Diário 9º PA'!$O$4:$O$5236=N$1),('Diário 9º PA'!$F$4:$F$5236))+SUMPRODUCT(-('Diário 10º PA'!$E$4:$E$5221='Analítico Cx.'!$B149),-('Diário 10º PA'!$N$4:$N$5221=N$1),('Diário 10º PA'!$F$4:$F$5221))</f>
        <v>1755</v>
      </c>
      <c r="O149" s="188">
        <f t="shared" si="23"/>
        <v>165282.14000000001</v>
      </c>
      <c r="P149" s="172">
        <f t="shared" si="22"/>
        <v>2.2120149401232423E-3</v>
      </c>
    </row>
    <row r="150" spans="1:16" ht="23.25" customHeight="1" x14ac:dyDescent="0.2">
      <c r="A150" s="63" t="s">
        <v>133</v>
      </c>
      <c r="B150" s="61" t="s">
        <v>70</v>
      </c>
      <c r="C150" s="187">
        <f>SUMPRODUCT(-('Diário 7º PA'!$E$4:$E$5383='Analítico Cx.'!$B150),-('Diário 7º PA'!$O$4:$O$5383=C$1),('Diário 7º PA'!$F$4:$F$5383))+SUMPRODUCT(-('Diário 8º PA'!$E$4:$E$5041='Analítico Cx.'!$B150),-('Diário 8º PA'!$O$4:$O$5041=C$1),('Diário 8º PA'!$F$4:$F$5041))+SUMPRODUCT(-('Diário 9º PA'!$E$4:$E$5236='Analítico Cx.'!$B150),-('Diário 9º PA'!$O$4:$O$5236=C$1),('Diário 9º PA'!$F$4:$F$5236))+SUMPRODUCT(-('Diário 10º PA'!$E$4:$E$5221='Analítico Cx.'!$B150),-('Diário 10º PA'!$N$4:$N$5221=C$1),('Diário 10º PA'!$F$4:$F$5221))</f>
        <v>0</v>
      </c>
      <c r="D150" s="187">
        <f>SUMPRODUCT(-('Diário 7º PA'!$E$4:$E$5383='Analítico Cx.'!$B150),-('Diário 7º PA'!$O$4:$O$5383=D$1),('Diário 7º PA'!$F$4:$F$5383))+SUMPRODUCT(-('Diário 8º PA'!$E$4:$E$5041='Analítico Cx.'!$B150),-('Diário 8º PA'!$O$4:$O$5041=D$1),('Diário 8º PA'!$F$4:$F$5041))+SUMPRODUCT(-('Diário 9º PA'!$E$4:$E$5236='Analítico Cx.'!$B150),-('Diário 9º PA'!$O$4:$O$5236=D$1),('Diário 9º PA'!$F$4:$F$5236))+SUMPRODUCT(-('Diário 10º PA'!$E$4:$E$5221='Analítico Cx.'!$B150),-('Diário 10º PA'!$N$4:$N$5221=D$1),('Diário 10º PA'!$F$4:$F$5221))</f>
        <v>0</v>
      </c>
      <c r="E150" s="187">
        <f>SUMPRODUCT(-('Diário 7º PA'!$E$4:$E$5383='Analítico Cx.'!$B150),-('Diário 7º PA'!$O$4:$O$5383=E$1),('Diário 7º PA'!$F$4:$F$5383))+SUMPRODUCT(-('Diário 8º PA'!$E$4:$E$5041='Analítico Cx.'!$B150),-('Diário 8º PA'!$O$4:$O$5041=E$1),('Diário 8º PA'!$F$4:$F$5041))+SUMPRODUCT(-('Diário 9º PA'!$E$4:$E$5236='Analítico Cx.'!$B150),-('Diário 9º PA'!$O$4:$O$5236=E$1),('Diário 9º PA'!$F$4:$F$5236))+SUMPRODUCT(-('Diário 10º PA'!$E$4:$E$5221='Analítico Cx.'!$B150),-('Diário 10º PA'!$N$4:$N$5221=E$1),('Diário 10º PA'!$F$4:$F$5221))</f>
        <v>0</v>
      </c>
      <c r="F150" s="187">
        <f>SUMPRODUCT(-('Diário 7º PA'!$E$4:$E$5383='Analítico Cx.'!$B150),-('Diário 7º PA'!$O$4:$O$5383=F$1),('Diário 7º PA'!$F$4:$F$5383))+SUMPRODUCT(-('Diário 8º PA'!$E$4:$E$5041='Analítico Cx.'!$B150),-('Diário 8º PA'!$O$4:$O$5041=F$1),('Diário 8º PA'!$F$4:$F$5041))+SUMPRODUCT(-('Diário 9º PA'!$E$4:$E$5236='Analítico Cx.'!$B150),-('Diário 9º PA'!$O$4:$O$5236=F$1),('Diário 9º PA'!$F$4:$F$5236))+SUMPRODUCT(-('Diário 10º PA'!$E$4:$E$5221='Analítico Cx.'!$B150),-('Diário 10º PA'!$N$4:$N$5221=F$1),('Diário 10º PA'!$F$4:$F$5221))</f>
        <v>0</v>
      </c>
      <c r="G150" s="187">
        <f>SUMPRODUCT(-('Diário 7º PA'!$E$4:$E$5383='Analítico Cx.'!$B150),-('Diário 7º PA'!$O$4:$O$5383=G$1),('Diário 7º PA'!$F$4:$F$5383))+SUMPRODUCT(-('Diário 8º PA'!$E$4:$E$5041='Analítico Cx.'!$B150),-('Diário 8º PA'!$O$4:$O$5041=G$1),('Diário 8º PA'!$F$4:$F$5041))+SUMPRODUCT(-('Diário 9º PA'!$E$4:$E$5236='Analítico Cx.'!$B150),-('Diário 9º PA'!$O$4:$O$5236=G$1),('Diário 9º PA'!$F$4:$F$5236))+SUMPRODUCT(-('Diário 10º PA'!$E$4:$E$5221='Analítico Cx.'!$B150),-('Diário 10º PA'!$N$4:$N$5221=G$1),('Diário 10º PA'!$F$4:$F$5221))</f>
        <v>0</v>
      </c>
      <c r="H150" s="187">
        <f>SUMPRODUCT(-('Diário 7º PA'!$E$4:$E$5383='Analítico Cx.'!$B150),-('Diário 7º PA'!$O$4:$O$5383=H$1),('Diário 7º PA'!$F$4:$F$5383))+SUMPRODUCT(-('Diário 8º PA'!$E$4:$E$5041='Analítico Cx.'!$B150),-('Diário 8º PA'!$O$4:$O$5041=H$1),('Diário 8º PA'!$F$4:$F$5041))+SUMPRODUCT(-('Diário 9º PA'!$E$4:$E$5236='Analítico Cx.'!$B150),-('Diário 9º PA'!$O$4:$O$5236=H$1),('Diário 9º PA'!$F$4:$F$5236))+SUMPRODUCT(-('Diário 10º PA'!$E$4:$E$5221='Analítico Cx.'!$B150),-('Diário 10º PA'!$N$4:$N$5221=H$1),('Diário 10º PA'!$F$4:$F$5221))</f>
        <v>0</v>
      </c>
      <c r="I150" s="187">
        <f>SUMPRODUCT(-('Diário 7º PA'!$E$4:$E$5383='Analítico Cx.'!$B150),-('Diário 7º PA'!$O$4:$O$5383=I$1),('Diário 7º PA'!$F$4:$F$5383))+SUMPRODUCT(-('Diário 8º PA'!$E$4:$E$5041='Analítico Cx.'!$B150),-('Diário 8º PA'!$O$4:$O$5041=I$1),('Diário 8º PA'!$F$4:$F$5041))+SUMPRODUCT(-('Diário 9º PA'!$E$4:$E$5236='Analítico Cx.'!$B150),-('Diário 9º PA'!$O$4:$O$5236=I$1),('Diário 9º PA'!$F$4:$F$5236))+SUMPRODUCT(-('Diário 10º PA'!$E$4:$E$5221='Analítico Cx.'!$B150),-('Diário 10º PA'!$N$4:$N$5221=I$1),('Diário 10º PA'!$F$4:$F$5221))</f>
        <v>0</v>
      </c>
      <c r="J150" s="187">
        <f>SUMPRODUCT(-('Diário 7º PA'!$E$4:$E$5383='Analítico Cx.'!$B150),-('Diário 7º PA'!$O$4:$O$5383=J$1),('Diário 7º PA'!$F$4:$F$5383))+SUMPRODUCT(-('Diário 8º PA'!$E$4:$E$5041='Analítico Cx.'!$B150),-('Diário 8º PA'!$O$4:$O$5041=J$1),('Diário 8º PA'!$F$4:$F$5041))+SUMPRODUCT(-('Diário 9º PA'!$E$4:$E$5236='Analítico Cx.'!$B150),-('Diário 9º PA'!$O$4:$O$5236=J$1),('Diário 9º PA'!$F$4:$F$5236))+SUMPRODUCT(-('Diário 10º PA'!$E$4:$E$5221='Analítico Cx.'!$B150),-('Diário 10º PA'!$N$4:$N$5221=J$1),('Diário 10º PA'!$F$4:$F$5221))</f>
        <v>0</v>
      </c>
      <c r="K150" s="187">
        <f>SUMPRODUCT(-('Diário 7º PA'!$E$4:$E$5383='Analítico Cx.'!$B150),-('Diário 7º PA'!$O$4:$O$5383=K$1),('Diário 7º PA'!$F$4:$F$5383))+SUMPRODUCT(-('Diário 8º PA'!$E$4:$E$5041='Analítico Cx.'!$B150),-('Diário 8º PA'!$O$4:$O$5041=K$1),('Diário 8º PA'!$F$4:$F$5041))+SUMPRODUCT(-('Diário 9º PA'!$E$4:$E$5236='Analítico Cx.'!$B150),-('Diário 9º PA'!$O$4:$O$5236=K$1),('Diário 9º PA'!$F$4:$F$5236))+SUMPRODUCT(-('Diário 10º PA'!$E$4:$E$5221='Analítico Cx.'!$B150),-('Diário 10º PA'!$N$4:$N$5221=K$1),('Diário 10º PA'!$F$4:$F$5221))</f>
        <v>143000</v>
      </c>
      <c r="L150" s="187">
        <f>SUMPRODUCT(-('Diário 7º PA'!$E$4:$E$5383='Analítico Cx.'!$B150),-('Diário 7º PA'!$O$4:$O$5383=L$1),('Diário 7º PA'!$F$4:$F$5383))+SUMPRODUCT(-('Diário 8º PA'!$E$4:$E$5041='Analítico Cx.'!$B150),-('Diário 8º PA'!$O$4:$O$5041=L$1),('Diário 8º PA'!$F$4:$F$5041))+SUMPRODUCT(-('Diário 9º PA'!$E$4:$E$5236='Analítico Cx.'!$B150),-('Diário 9º PA'!$O$4:$O$5236=L$1),('Diário 9º PA'!$F$4:$F$5236))+SUMPRODUCT(-('Diário 10º PA'!$E$4:$E$5221='Analítico Cx.'!$B150),-('Diário 10º PA'!$N$4:$N$5221=L$1),('Diário 10º PA'!$F$4:$F$5221))</f>
        <v>0</v>
      </c>
      <c r="M150" s="187">
        <f>SUMPRODUCT(-('Diário 7º PA'!$E$4:$E$5383='Analítico Cx.'!$B150),-('Diário 7º PA'!$O$4:$O$5383=M$1),('Diário 7º PA'!$F$4:$F$5383))+SUMPRODUCT(-('Diário 8º PA'!$E$4:$E$5041='Analítico Cx.'!$B150),-('Diário 8º PA'!$O$4:$O$5041=M$1),('Diário 8º PA'!$F$4:$F$5041))+SUMPRODUCT(-('Diário 9º PA'!$E$4:$E$5236='Analítico Cx.'!$B150),-('Diário 9º PA'!$O$4:$O$5236=M$1),('Diário 9º PA'!$F$4:$F$5236))+SUMPRODUCT(-('Diário 10º PA'!$E$4:$E$5221='Analítico Cx.'!$B150),-('Diário 10º PA'!$N$4:$N$5221=M$1),('Diário 10º PA'!$F$4:$F$5221))</f>
        <v>1102500</v>
      </c>
      <c r="N150" s="187">
        <f>SUMPRODUCT(-('Diário 7º PA'!$E$4:$E$5383='Analítico Cx.'!$B150),-('Diário 7º PA'!$O$4:$O$5383=N$1),('Diário 7º PA'!$F$4:$F$5383))+SUMPRODUCT(-('Diário 8º PA'!$E$4:$E$5041='Analítico Cx.'!$B150),-('Diário 8º PA'!$O$4:$O$5041=N$1),('Diário 8º PA'!$F$4:$F$5041))+SUMPRODUCT(-('Diário 9º PA'!$E$4:$E$5236='Analítico Cx.'!$B150),-('Diário 9º PA'!$O$4:$O$5236=N$1),('Diário 9º PA'!$F$4:$F$5236))+SUMPRODUCT(-('Diário 10º PA'!$E$4:$E$5221='Analítico Cx.'!$B150),-('Diário 10º PA'!$N$4:$N$5221=N$1),('Diário 10º PA'!$F$4:$F$5221))</f>
        <v>0</v>
      </c>
      <c r="O150" s="188">
        <f t="shared" si="23"/>
        <v>1245500</v>
      </c>
      <c r="P150" s="172">
        <f t="shared" si="22"/>
        <v>1.6668858522303126E-2</v>
      </c>
    </row>
    <row r="151" spans="1:16" ht="23.25" customHeight="1" x14ac:dyDescent="0.2">
      <c r="A151" s="63" t="s">
        <v>134</v>
      </c>
      <c r="B151" s="61" t="s">
        <v>218</v>
      </c>
      <c r="C151" s="187">
        <f>SUMPRODUCT(-('Diário 7º PA'!$E$4:$E$5383='Analítico Cx.'!$B151),-('Diário 7º PA'!$O$4:$O$5383=C$1),('Diário 7º PA'!$F$4:$F$5383))+SUMPRODUCT(-('Diário 8º PA'!$E$4:$E$5041='Analítico Cx.'!$B151),-('Diário 8º PA'!$O$4:$O$5041=C$1),('Diário 8º PA'!$F$4:$F$5041))+SUMPRODUCT(-('Diário 9º PA'!$E$4:$E$5236='Analítico Cx.'!$B151),-('Diário 9º PA'!$O$4:$O$5236=C$1),('Diário 9º PA'!$F$4:$F$5236))+SUMPRODUCT(-('Diário 10º PA'!$E$4:$E$5221='Analítico Cx.'!$B151),-('Diário 10º PA'!$N$4:$N$5221=C$1),('Diário 10º PA'!$F$4:$F$5221))</f>
        <v>0</v>
      </c>
      <c r="D151" s="187">
        <f>SUMPRODUCT(-('Diário 7º PA'!$E$4:$E$5383='Analítico Cx.'!$B151),-('Diário 7º PA'!$O$4:$O$5383=D$1),('Diário 7º PA'!$F$4:$F$5383))+SUMPRODUCT(-('Diário 8º PA'!$E$4:$E$5041='Analítico Cx.'!$B151),-('Diário 8º PA'!$O$4:$O$5041=D$1),('Diário 8º PA'!$F$4:$F$5041))+SUMPRODUCT(-('Diário 9º PA'!$E$4:$E$5236='Analítico Cx.'!$B151),-('Diário 9º PA'!$O$4:$O$5236=D$1),('Diário 9º PA'!$F$4:$F$5236))+SUMPRODUCT(-('Diário 10º PA'!$E$4:$E$5221='Analítico Cx.'!$B151),-('Diário 10º PA'!$N$4:$N$5221=D$1),('Diário 10º PA'!$F$4:$F$5221))</f>
        <v>0</v>
      </c>
      <c r="E151" s="187">
        <f>SUMPRODUCT(-('Diário 7º PA'!$E$4:$E$5383='Analítico Cx.'!$B151),-('Diário 7º PA'!$O$4:$O$5383=E$1),('Diário 7º PA'!$F$4:$F$5383))+SUMPRODUCT(-('Diário 8º PA'!$E$4:$E$5041='Analítico Cx.'!$B151),-('Diário 8º PA'!$O$4:$O$5041=E$1),('Diário 8º PA'!$F$4:$F$5041))+SUMPRODUCT(-('Diário 9º PA'!$E$4:$E$5236='Analítico Cx.'!$B151),-('Diário 9º PA'!$O$4:$O$5236=E$1),('Diário 9º PA'!$F$4:$F$5236))+SUMPRODUCT(-('Diário 10º PA'!$E$4:$E$5221='Analítico Cx.'!$B151),-('Diário 10º PA'!$N$4:$N$5221=E$1),('Diário 10º PA'!$F$4:$F$5221))</f>
        <v>0</v>
      </c>
      <c r="F151" s="187">
        <f>SUMPRODUCT(-('Diário 7º PA'!$E$4:$E$5383='Analítico Cx.'!$B151),-('Diário 7º PA'!$O$4:$O$5383=F$1),('Diário 7º PA'!$F$4:$F$5383))+SUMPRODUCT(-('Diário 8º PA'!$E$4:$E$5041='Analítico Cx.'!$B151),-('Diário 8º PA'!$O$4:$O$5041=F$1),('Diário 8º PA'!$F$4:$F$5041))+SUMPRODUCT(-('Diário 9º PA'!$E$4:$E$5236='Analítico Cx.'!$B151),-('Diário 9º PA'!$O$4:$O$5236=F$1),('Diário 9º PA'!$F$4:$F$5236))+SUMPRODUCT(-('Diário 10º PA'!$E$4:$E$5221='Analítico Cx.'!$B151),-('Diário 10º PA'!$N$4:$N$5221=F$1),('Diário 10º PA'!$F$4:$F$5221))</f>
        <v>0</v>
      </c>
      <c r="G151" s="187">
        <f>SUMPRODUCT(-('Diário 7º PA'!$E$4:$E$5383='Analítico Cx.'!$B151),-('Diário 7º PA'!$O$4:$O$5383=G$1),('Diário 7º PA'!$F$4:$F$5383))+SUMPRODUCT(-('Diário 8º PA'!$E$4:$E$5041='Analítico Cx.'!$B151),-('Diário 8º PA'!$O$4:$O$5041=G$1),('Diário 8º PA'!$F$4:$F$5041))+SUMPRODUCT(-('Diário 9º PA'!$E$4:$E$5236='Analítico Cx.'!$B151),-('Diário 9º PA'!$O$4:$O$5236=G$1),('Diário 9º PA'!$F$4:$F$5236))+SUMPRODUCT(-('Diário 10º PA'!$E$4:$E$5221='Analítico Cx.'!$B151),-('Diário 10º PA'!$N$4:$N$5221=G$1),('Diário 10º PA'!$F$4:$F$5221))</f>
        <v>0</v>
      </c>
      <c r="H151" s="187">
        <f>SUMPRODUCT(-('Diário 7º PA'!$E$4:$E$5383='Analítico Cx.'!$B151),-('Diário 7º PA'!$O$4:$O$5383=H$1),('Diário 7º PA'!$F$4:$F$5383))+SUMPRODUCT(-('Diário 8º PA'!$E$4:$E$5041='Analítico Cx.'!$B151),-('Diário 8º PA'!$O$4:$O$5041=H$1),('Diário 8º PA'!$F$4:$F$5041))+SUMPRODUCT(-('Diário 9º PA'!$E$4:$E$5236='Analítico Cx.'!$B151),-('Diário 9º PA'!$O$4:$O$5236=H$1),('Diário 9º PA'!$F$4:$F$5236))+SUMPRODUCT(-('Diário 10º PA'!$E$4:$E$5221='Analítico Cx.'!$B151),-('Diário 10º PA'!$N$4:$N$5221=H$1),('Diário 10º PA'!$F$4:$F$5221))</f>
        <v>0</v>
      </c>
      <c r="I151" s="187">
        <f>SUMPRODUCT(-('Diário 7º PA'!$E$4:$E$5383='Analítico Cx.'!$B151),-('Diário 7º PA'!$O$4:$O$5383=I$1),('Diário 7º PA'!$F$4:$F$5383))+SUMPRODUCT(-('Diário 8º PA'!$E$4:$E$5041='Analítico Cx.'!$B151),-('Diário 8º PA'!$O$4:$O$5041=I$1),('Diário 8º PA'!$F$4:$F$5041))+SUMPRODUCT(-('Diário 9º PA'!$E$4:$E$5236='Analítico Cx.'!$B151),-('Diário 9º PA'!$O$4:$O$5236=I$1),('Diário 9º PA'!$F$4:$F$5236))+SUMPRODUCT(-('Diário 10º PA'!$E$4:$E$5221='Analítico Cx.'!$B151),-('Diário 10º PA'!$N$4:$N$5221=I$1),('Diário 10º PA'!$F$4:$F$5221))</f>
        <v>0</v>
      </c>
      <c r="J151" s="187">
        <f>SUMPRODUCT(-('Diário 7º PA'!$E$4:$E$5383='Analítico Cx.'!$B151),-('Diário 7º PA'!$O$4:$O$5383=J$1),('Diário 7º PA'!$F$4:$F$5383))+SUMPRODUCT(-('Diário 8º PA'!$E$4:$E$5041='Analítico Cx.'!$B151),-('Diário 8º PA'!$O$4:$O$5041=J$1),('Diário 8º PA'!$F$4:$F$5041))+SUMPRODUCT(-('Diário 9º PA'!$E$4:$E$5236='Analítico Cx.'!$B151),-('Diário 9º PA'!$O$4:$O$5236=J$1),('Diário 9º PA'!$F$4:$F$5236))+SUMPRODUCT(-('Diário 10º PA'!$E$4:$E$5221='Analítico Cx.'!$B151),-('Diário 10º PA'!$N$4:$N$5221=J$1),('Diário 10º PA'!$F$4:$F$5221))</f>
        <v>0</v>
      </c>
      <c r="K151" s="187">
        <f>SUMPRODUCT(-('Diário 7º PA'!$E$4:$E$5383='Analítico Cx.'!$B151),-('Diário 7º PA'!$O$4:$O$5383=K$1),('Diário 7º PA'!$F$4:$F$5383))+SUMPRODUCT(-('Diário 8º PA'!$E$4:$E$5041='Analítico Cx.'!$B151),-('Diário 8º PA'!$O$4:$O$5041=K$1),('Diário 8º PA'!$F$4:$F$5041))+SUMPRODUCT(-('Diário 9º PA'!$E$4:$E$5236='Analítico Cx.'!$B151),-('Diário 9º PA'!$O$4:$O$5236=K$1),('Diário 9º PA'!$F$4:$F$5236))+SUMPRODUCT(-('Diário 10º PA'!$E$4:$E$5221='Analítico Cx.'!$B151),-('Diário 10º PA'!$N$4:$N$5221=K$1),('Diário 10º PA'!$F$4:$F$5221))</f>
        <v>0</v>
      </c>
      <c r="L151" s="187">
        <f>SUMPRODUCT(-('Diário 7º PA'!$E$4:$E$5383='Analítico Cx.'!$B151),-('Diário 7º PA'!$O$4:$O$5383=L$1),('Diário 7º PA'!$F$4:$F$5383))+SUMPRODUCT(-('Diário 8º PA'!$E$4:$E$5041='Analítico Cx.'!$B151),-('Diário 8º PA'!$O$4:$O$5041=L$1),('Diário 8º PA'!$F$4:$F$5041))+SUMPRODUCT(-('Diário 9º PA'!$E$4:$E$5236='Analítico Cx.'!$B151),-('Diário 9º PA'!$O$4:$O$5236=L$1),('Diário 9º PA'!$F$4:$F$5236))+SUMPRODUCT(-('Diário 10º PA'!$E$4:$E$5221='Analítico Cx.'!$B151),-('Diário 10º PA'!$N$4:$N$5221=L$1),('Diário 10º PA'!$F$4:$F$5221))</f>
        <v>0</v>
      </c>
      <c r="M151" s="187">
        <f>SUMPRODUCT(-('Diário 7º PA'!$E$4:$E$5383='Analítico Cx.'!$B151),-('Diário 7º PA'!$O$4:$O$5383=M$1),('Diário 7º PA'!$F$4:$F$5383))+SUMPRODUCT(-('Diário 8º PA'!$E$4:$E$5041='Analítico Cx.'!$B151),-('Diário 8º PA'!$O$4:$O$5041=M$1),('Diário 8º PA'!$F$4:$F$5041))+SUMPRODUCT(-('Diário 9º PA'!$E$4:$E$5236='Analítico Cx.'!$B151),-('Diário 9º PA'!$O$4:$O$5236=M$1),('Diário 9º PA'!$F$4:$F$5236))+SUMPRODUCT(-('Diário 10º PA'!$E$4:$E$5221='Analítico Cx.'!$B151),-('Diário 10º PA'!$N$4:$N$5221=M$1),('Diário 10º PA'!$F$4:$F$5221))</f>
        <v>0</v>
      </c>
      <c r="N151" s="187">
        <f>SUMPRODUCT(-('Diário 7º PA'!$E$4:$E$5383='Analítico Cx.'!$B151),-('Diário 7º PA'!$O$4:$O$5383=N$1),('Diário 7º PA'!$F$4:$F$5383))+SUMPRODUCT(-('Diário 8º PA'!$E$4:$E$5041='Analítico Cx.'!$B151),-('Diário 8º PA'!$O$4:$O$5041=N$1),('Diário 8º PA'!$F$4:$F$5041))+SUMPRODUCT(-('Diário 9º PA'!$E$4:$E$5236='Analítico Cx.'!$B151),-('Diário 9º PA'!$O$4:$O$5236=N$1),('Diário 9º PA'!$F$4:$F$5236))+SUMPRODUCT(-('Diário 10º PA'!$E$4:$E$5221='Analítico Cx.'!$B151),-('Diário 10º PA'!$N$4:$N$5221=N$1),('Diário 10º PA'!$F$4:$F$5221))</f>
        <v>0</v>
      </c>
      <c r="O151" s="188">
        <f t="shared" si="23"/>
        <v>0</v>
      </c>
      <c r="P151" s="172">
        <f t="shared" si="22"/>
        <v>0</v>
      </c>
    </row>
    <row r="152" spans="1:16" ht="23.25" customHeight="1" x14ac:dyDescent="0.2">
      <c r="A152" s="63" t="s">
        <v>135</v>
      </c>
      <c r="B152" s="61" t="s">
        <v>223</v>
      </c>
      <c r="C152" s="187">
        <f>SUMPRODUCT(-('Diário 7º PA'!$E$4:$E$5383='Analítico Cx.'!$B152),-('Diário 7º PA'!$O$4:$O$5383=C$1),('Diário 7º PA'!$F$4:$F$5383))+SUMPRODUCT(-('Diário 8º PA'!$E$4:$E$5041='Analítico Cx.'!$B152),-('Diário 8º PA'!$O$4:$O$5041=C$1),('Diário 8º PA'!$F$4:$F$5041))+SUMPRODUCT(-('Diário 9º PA'!$E$4:$E$5236='Analítico Cx.'!$B152),-('Diário 9º PA'!$O$4:$O$5236=C$1),('Diário 9º PA'!$F$4:$F$5236))+SUMPRODUCT(-('Diário 10º PA'!$E$4:$E$5221='Analítico Cx.'!$B152),-('Diário 10º PA'!$N$4:$N$5221=C$1),('Diário 10º PA'!$F$4:$F$5221))</f>
        <v>0</v>
      </c>
      <c r="D152" s="187">
        <f>SUMPRODUCT(-('Diário 7º PA'!$E$4:$E$5383='Analítico Cx.'!$B152),-('Diário 7º PA'!$O$4:$O$5383=D$1),('Diário 7º PA'!$F$4:$F$5383))+SUMPRODUCT(-('Diário 8º PA'!$E$4:$E$5041='Analítico Cx.'!$B152),-('Diário 8º PA'!$O$4:$O$5041=D$1),('Diário 8º PA'!$F$4:$F$5041))+SUMPRODUCT(-('Diário 9º PA'!$E$4:$E$5236='Analítico Cx.'!$B152),-('Diário 9º PA'!$O$4:$O$5236=D$1),('Diário 9º PA'!$F$4:$F$5236))+SUMPRODUCT(-('Diário 10º PA'!$E$4:$E$5221='Analítico Cx.'!$B152),-('Diário 10º PA'!$N$4:$N$5221=D$1),('Diário 10º PA'!$F$4:$F$5221))</f>
        <v>0</v>
      </c>
      <c r="E152" s="187">
        <f>SUMPRODUCT(-('Diário 7º PA'!$E$4:$E$5383='Analítico Cx.'!$B152),-('Diário 7º PA'!$O$4:$O$5383=E$1),('Diário 7º PA'!$F$4:$F$5383))+SUMPRODUCT(-('Diário 8º PA'!$E$4:$E$5041='Analítico Cx.'!$B152),-('Diário 8º PA'!$O$4:$O$5041=E$1),('Diário 8º PA'!$F$4:$F$5041))+SUMPRODUCT(-('Diário 9º PA'!$E$4:$E$5236='Analítico Cx.'!$B152),-('Diário 9º PA'!$O$4:$O$5236=E$1),('Diário 9º PA'!$F$4:$F$5236))+SUMPRODUCT(-('Diário 10º PA'!$E$4:$E$5221='Analítico Cx.'!$B152),-('Diário 10º PA'!$N$4:$N$5221=E$1),('Diário 10º PA'!$F$4:$F$5221))</f>
        <v>0</v>
      </c>
      <c r="F152" s="187">
        <f>SUMPRODUCT(-('Diário 7º PA'!$E$4:$E$5383='Analítico Cx.'!$B152),-('Diário 7º PA'!$O$4:$O$5383=F$1),('Diário 7º PA'!$F$4:$F$5383))+SUMPRODUCT(-('Diário 8º PA'!$E$4:$E$5041='Analítico Cx.'!$B152),-('Diário 8º PA'!$O$4:$O$5041=F$1),('Diário 8º PA'!$F$4:$F$5041))+SUMPRODUCT(-('Diário 9º PA'!$E$4:$E$5236='Analítico Cx.'!$B152),-('Diário 9º PA'!$O$4:$O$5236=F$1),('Diário 9º PA'!$F$4:$F$5236))+SUMPRODUCT(-('Diário 10º PA'!$E$4:$E$5221='Analítico Cx.'!$B152),-('Diário 10º PA'!$N$4:$N$5221=F$1),('Diário 10º PA'!$F$4:$F$5221))</f>
        <v>0</v>
      </c>
      <c r="G152" s="187">
        <f>SUMPRODUCT(-('Diário 7º PA'!$E$4:$E$5383='Analítico Cx.'!$B152),-('Diário 7º PA'!$O$4:$O$5383=G$1),('Diário 7º PA'!$F$4:$F$5383))+SUMPRODUCT(-('Diário 8º PA'!$E$4:$E$5041='Analítico Cx.'!$B152),-('Diário 8º PA'!$O$4:$O$5041=G$1),('Diário 8º PA'!$F$4:$F$5041))+SUMPRODUCT(-('Diário 9º PA'!$E$4:$E$5236='Analítico Cx.'!$B152),-('Diário 9º PA'!$O$4:$O$5236=G$1),('Diário 9º PA'!$F$4:$F$5236))+SUMPRODUCT(-('Diário 10º PA'!$E$4:$E$5221='Analítico Cx.'!$B152),-('Diário 10º PA'!$N$4:$N$5221=G$1),('Diário 10º PA'!$F$4:$F$5221))</f>
        <v>0</v>
      </c>
      <c r="H152" s="187">
        <f>SUMPRODUCT(-('Diário 7º PA'!$E$4:$E$5383='Analítico Cx.'!$B152),-('Diário 7º PA'!$O$4:$O$5383=H$1),('Diário 7º PA'!$F$4:$F$5383))+SUMPRODUCT(-('Diário 8º PA'!$E$4:$E$5041='Analítico Cx.'!$B152),-('Diário 8º PA'!$O$4:$O$5041=H$1),('Diário 8º PA'!$F$4:$F$5041))+SUMPRODUCT(-('Diário 9º PA'!$E$4:$E$5236='Analítico Cx.'!$B152),-('Diário 9º PA'!$O$4:$O$5236=H$1),('Diário 9º PA'!$F$4:$F$5236))+SUMPRODUCT(-('Diário 10º PA'!$E$4:$E$5221='Analítico Cx.'!$B152),-('Diário 10º PA'!$N$4:$N$5221=H$1),('Diário 10º PA'!$F$4:$F$5221))</f>
        <v>0</v>
      </c>
      <c r="I152" s="187">
        <f>SUMPRODUCT(-('Diário 7º PA'!$E$4:$E$5383='Analítico Cx.'!$B152),-('Diário 7º PA'!$O$4:$O$5383=I$1),('Diário 7º PA'!$F$4:$F$5383))+SUMPRODUCT(-('Diário 8º PA'!$E$4:$E$5041='Analítico Cx.'!$B152),-('Diário 8º PA'!$O$4:$O$5041=I$1),('Diário 8º PA'!$F$4:$F$5041))+SUMPRODUCT(-('Diário 9º PA'!$E$4:$E$5236='Analítico Cx.'!$B152),-('Diário 9º PA'!$O$4:$O$5236=I$1),('Diário 9º PA'!$F$4:$F$5236))+SUMPRODUCT(-('Diário 10º PA'!$E$4:$E$5221='Analítico Cx.'!$B152),-('Diário 10º PA'!$N$4:$N$5221=I$1),('Diário 10º PA'!$F$4:$F$5221))</f>
        <v>1188</v>
      </c>
      <c r="J152" s="187">
        <f>SUMPRODUCT(-('Diário 7º PA'!$E$4:$E$5383='Analítico Cx.'!$B152),-('Diário 7º PA'!$O$4:$O$5383=J$1),('Diário 7º PA'!$F$4:$F$5383))+SUMPRODUCT(-('Diário 8º PA'!$E$4:$E$5041='Analítico Cx.'!$B152),-('Diário 8º PA'!$O$4:$O$5041=J$1),('Diário 8º PA'!$F$4:$F$5041))+SUMPRODUCT(-('Diário 9º PA'!$E$4:$E$5236='Analítico Cx.'!$B152),-('Diário 9º PA'!$O$4:$O$5236=J$1),('Diário 9º PA'!$F$4:$F$5236))+SUMPRODUCT(-('Diário 10º PA'!$E$4:$E$5221='Analítico Cx.'!$B152),-('Diário 10º PA'!$N$4:$N$5221=J$1),('Diário 10º PA'!$F$4:$F$5221))</f>
        <v>2570</v>
      </c>
      <c r="K152" s="187">
        <f>SUMPRODUCT(-('Diário 7º PA'!$E$4:$E$5383='Analítico Cx.'!$B152),-('Diário 7º PA'!$O$4:$O$5383=K$1),('Diário 7º PA'!$F$4:$F$5383))+SUMPRODUCT(-('Diário 8º PA'!$E$4:$E$5041='Analítico Cx.'!$B152),-('Diário 8º PA'!$O$4:$O$5041=K$1),('Diário 8º PA'!$F$4:$F$5041))+SUMPRODUCT(-('Diário 9º PA'!$E$4:$E$5236='Analítico Cx.'!$B152),-('Diário 9º PA'!$O$4:$O$5236=K$1),('Diário 9º PA'!$F$4:$F$5236))+SUMPRODUCT(-('Diário 10º PA'!$E$4:$E$5221='Analítico Cx.'!$B152),-('Diário 10º PA'!$N$4:$N$5221=K$1),('Diário 10º PA'!$F$4:$F$5221))</f>
        <v>0</v>
      </c>
      <c r="L152" s="187">
        <f>SUMPRODUCT(-('Diário 7º PA'!$E$4:$E$5383='Analítico Cx.'!$B152),-('Diário 7º PA'!$O$4:$O$5383=L$1),('Diário 7º PA'!$F$4:$F$5383))+SUMPRODUCT(-('Diário 8º PA'!$E$4:$E$5041='Analítico Cx.'!$B152),-('Diário 8º PA'!$O$4:$O$5041=L$1),('Diário 8º PA'!$F$4:$F$5041))+SUMPRODUCT(-('Diário 9º PA'!$E$4:$E$5236='Analítico Cx.'!$B152),-('Diário 9º PA'!$O$4:$O$5236=L$1),('Diário 9º PA'!$F$4:$F$5236))+SUMPRODUCT(-('Diário 10º PA'!$E$4:$E$5221='Analítico Cx.'!$B152),-('Diário 10º PA'!$N$4:$N$5221=L$1),('Diário 10º PA'!$F$4:$F$5221))</f>
        <v>0</v>
      </c>
      <c r="M152" s="187">
        <f>SUMPRODUCT(-('Diário 7º PA'!$E$4:$E$5383='Analítico Cx.'!$B152),-('Diário 7º PA'!$O$4:$O$5383=M$1),('Diário 7º PA'!$F$4:$F$5383))+SUMPRODUCT(-('Diário 8º PA'!$E$4:$E$5041='Analítico Cx.'!$B152),-('Diário 8º PA'!$O$4:$O$5041=M$1),('Diário 8º PA'!$F$4:$F$5041))+SUMPRODUCT(-('Diário 9º PA'!$E$4:$E$5236='Analítico Cx.'!$B152),-('Diário 9º PA'!$O$4:$O$5236=M$1),('Diário 9º PA'!$F$4:$F$5236))+SUMPRODUCT(-('Diário 10º PA'!$E$4:$E$5221='Analítico Cx.'!$B152),-('Diário 10º PA'!$N$4:$N$5221=M$1),('Diário 10º PA'!$F$4:$F$5221))</f>
        <v>0</v>
      </c>
      <c r="N152" s="187">
        <f>SUMPRODUCT(-('Diário 7º PA'!$E$4:$E$5383='Analítico Cx.'!$B152),-('Diário 7º PA'!$O$4:$O$5383=N$1),('Diário 7º PA'!$F$4:$F$5383))+SUMPRODUCT(-('Diário 8º PA'!$E$4:$E$5041='Analítico Cx.'!$B152),-('Diário 8º PA'!$O$4:$O$5041=N$1),('Diário 8º PA'!$F$4:$F$5041))+SUMPRODUCT(-('Diário 9º PA'!$E$4:$E$5236='Analítico Cx.'!$B152),-('Diário 9º PA'!$O$4:$O$5236=N$1),('Diário 9º PA'!$F$4:$F$5236))+SUMPRODUCT(-('Diário 10º PA'!$E$4:$E$5221='Analítico Cx.'!$B152),-('Diário 10º PA'!$N$4:$N$5221=N$1),('Diário 10º PA'!$F$4:$F$5221))</f>
        <v>0</v>
      </c>
      <c r="O152" s="188">
        <f t="shared" si="23"/>
        <v>3758</v>
      </c>
      <c r="P152" s="172">
        <f t="shared" si="22"/>
        <v>5.0294315798326091E-5</v>
      </c>
    </row>
    <row r="153" spans="1:16" ht="23.25" customHeight="1" x14ac:dyDescent="0.2">
      <c r="A153" s="63" t="s">
        <v>137</v>
      </c>
      <c r="B153" s="61" t="s">
        <v>221</v>
      </c>
      <c r="C153" s="187">
        <f>SUMPRODUCT(-('Diário 7º PA'!$E$4:$E$5383='Analítico Cx.'!$B153),-('Diário 7º PA'!$O$4:$O$5383=C$1),('Diário 7º PA'!$F$4:$F$5383))+SUMPRODUCT(-('Diário 8º PA'!$E$4:$E$5041='Analítico Cx.'!$B153),-('Diário 8º PA'!$O$4:$O$5041=C$1),('Diário 8º PA'!$F$4:$F$5041))+SUMPRODUCT(-('Diário 9º PA'!$E$4:$E$5236='Analítico Cx.'!$B153),-('Diário 9º PA'!$O$4:$O$5236=C$1),('Diário 9º PA'!$F$4:$F$5236))+SUMPRODUCT(-('Diário 10º PA'!$E$4:$E$5221='Analítico Cx.'!$B153),-('Diário 10º PA'!$N$4:$N$5221=C$1),('Diário 10º PA'!$F$4:$F$5221))</f>
        <v>0</v>
      </c>
      <c r="D153" s="187">
        <f>SUMPRODUCT(-('Diário 7º PA'!$E$4:$E$5383='Analítico Cx.'!$B153),-('Diário 7º PA'!$O$4:$O$5383=D$1),('Diário 7º PA'!$F$4:$F$5383))+SUMPRODUCT(-('Diário 8º PA'!$E$4:$E$5041='Analítico Cx.'!$B153),-('Diário 8º PA'!$O$4:$O$5041=D$1),('Diário 8º PA'!$F$4:$F$5041))+SUMPRODUCT(-('Diário 9º PA'!$E$4:$E$5236='Analítico Cx.'!$B153),-('Diário 9º PA'!$O$4:$O$5236=D$1),('Diário 9º PA'!$F$4:$F$5236))+SUMPRODUCT(-('Diário 10º PA'!$E$4:$E$5221='Analítico Cx.'!$B153),-('Diário 10º PA'!$N$4:$N$5221=D$1),('Diário 10º PA'!$F$4:$F$5221))</f>
        <v>0</v>
      </c>
      <c r="E153" s="187">
        <f>SUMPRODUCT(-('Diário 7º PA'!$E$4:$E$5383='Analítico Cx.'!$B153),-('Diário 7º PA'!$O$4:$O$5383=E$1),('Diário 7º PA'!$F$4:$F$5383))+SUMPRODUCT(-('Diário 8º PA'!$E$4:$E$5041='Analítico Cx.'!$B153),-('Diário 8º PA'!$O$4:$O$5041=E$1),('Diário 8º PA'!$F$4:$F$5041))+SUMPRODUCT(-('Diário 9º PA'!$E$4:$E$5236='Analítico Cx.'!$B153),-('Diário 9º PA'!$O$4:$O$5236=E$1),('Diário 9º PA'!$F$4:$F$5236))+SUMPRODUCT(-('Diário 10º PA'!$E$4:$E$5221='Analítico Cx.'!$B153),-('Diário 10º PA'!$N$4:$N$5221=E$1),('Diário 10º PA'!$F$4:$F$5221))</f>
        <v>0</v>
      </c>
      <c r="F153" s="187">
        <f>SUMPRODUCT(-('Diário 7º PA'!$E$4:$E$5383='Analítico Cx.'!$B153),-('Diário 7º PA'!$O$4:$O$5383=F$1),('Diário 7º PA'!$F$4:$F$5383))+SUMPRODUCT(-('Diário 8º PA'!$E$4:$E$5041='Analítico Cx.'!$B153),-('Diário 8º PA'!$O$4:$O$5041=F$1),('Diário 8º PA'!$F$4:$F$5041))+SUMPRODUCT(-('Diário 9º PA'!$E$4:$E$5236='Analítico Cx.'!$B153),-('Diário 9º PA'!$O$4:$O$5236=F$1),('Diário 9º PA'!$F$4:$F$5236))+SUMPRODUCT(-('Diário 10º PA'!$E$4:$E$5221='Analítico Cx.'!$B153),-('Diário 10º PA'!$N$4:$N$5221=F$1),('Diário 10º PA'!$F$4:$F$5221))</f>
        <v>0</v>
      </c>
      <c r="G153" s="187">
        <f>SUMPRODUCT(-('Diário 7º PA'!$E$4:$E$5383='Analítico Cx.'!$B153),-('Diário 7º PA'!$O$4:$O$5383=G$1),('Diário 7º PA'!$F$4:$F$5383))+SUMPRODUCT(-('Diário 8º PA'!$E$4:$E$5041='Analítico Cx.'!$B153),-('Diário 8º PA'!$O$4:$O$5041=G$1),('Diário 8º PA'!$F$4:$F$5041))+SUMPRODUCT(-('Diário 9º PA'!$E$4:$E$5236='Analítico Cx.'!$B153),-('Diário 9º PA'!$O$4:$O$5236=G$1),('Diário 9º PA'!$F$4:$F$5236))+SUMPRODUCT(-('Diário 10º PA'!$E$4:$E$5221='Analítico Cx.'!$B153),-('Diário 10º PA'!$N$4:$N$5221=G$1),('Diário 10º PA'!$F$4:$F$5221))</f>
        <v>0</v>
      </c>
      <c r="H153" s="187">
        <f>SUMPRODUCT(-('Diário 7º PA'!$E$4:$E$5383='Analítico Cx.'!$B153),-('Diário 7º PA'!$O$4:$O$5383=H$1),('Diário 7º PA'!$F$4:$F$5383))+SUMPRODUCT(-('Diário 8º PA'!$E$4:$E$5041='Analítico Cx.'!$B153),-('Diário 8º PA'!$O$4:$O$5041=H$1),('Diário 8º PA'!$F$4:$F$5041))+SUMPRODUCT(-('Diário 9º PA'!$E$4:$E$5236='Analítico Cx.'!$B153),-('Diário 9º PA'!$O$4:$O$5236=H$1),('Diário 9º PA'!$F$4:$F$5236))+SUMPRODUCT(-('Diário 10º PA'!$E$4:$E$5221='Analítico Cx.'!$B153),-('Diário 10º PA'!$N$4:$N$5221=H$1),('Diário 10º PA'!$F$4:$F$5221))</f>
        <v>0</v>
      </c>
      <c r="I153" s="187">
        <f>SUMPRODUCT(-('Diário 7º PA'!$E$4:$E$5383='Analítico Cx.'!$B153),-('Diário 7º PA'!$O$4:$O$5383=I$1),('Diário 7º PA'!$F$4:$F$5383))+SUMPRODUCT(-('Diário 8º PA'!$E$4:$E$5041='Analítico Cx.'!$B153),-('Diário 8º PA'!$O$4:$O$5041=I$1),('Diário 8º PA'!$F$4:$F$5041))+SUMPRODUCT(-('Diário 9º PA'!$E$4:$E$5236='Analítico Cx.'!$B153),-('Diário 9º PA'!$O$4:$O$5236=I$1),('Diário 9º PA'!$F$4:$F$5236))+SUMPRODUCT(-('Diário 10º PA'!$E$4:$E$5221='Analítico Cx.'!$B153),-('Diário 10º PA'!$N$4:$N$5221=I$1),('Diário 10º PA'!$F$4:$F$5221))</f>
        <v>0</v>
      </c>
      <c r="J153" s="187">
        <f>SUMPRODUCT(-('Diário 7º PA'!$E$4:$E$5383='Analítico Cx.'!$B153),-('Diário 7º PA'!$O$4:$O$5383=J$1),('Diário 7º PA'!$F$4:$F$5383))+SUMPRODUCT(-('Diário 8º PA'!$E$4:$E$5041='Analítico Cx.'!$B153),-('Diário 8º PA'!$O$4:$O$5041=J$1),('Diário 8º PA'!$F$4:$F$5041))+SUMPRODUCT(-('Diário 9º PA'!$E$4:$E$5236='Analítico Cx.'!$B153),-('Diário 9º PA'!$O$4:$O$5236=J$1),('Diário 9º PA'!$F$4:$F$5236))+SUMPRODUCT(-('Diário 10º PA'!$E$4:$E$5221='Analítico Cx.'!$B153),-('Diário 10º PA'!$N$4:$N$5221=J$1),('Diário 10º PA'!$F$4:$F$5221))</f>
        <v>0</v>
      </c>
      <c r="K153" s="187">
        <f>SUMPRODUCT(-('Diário 7º PA'!$E$4:$E$5383='Analítico Cx.'!$B153),-('Diário 7º PA'!$O$4:$O$5383=K$1),('Diário 7º PA'!$F$4:$F$5383))+SUMPRODUCT(-('Diário 8º PA'!$E$4:$E$5041='Analítico Cx.'!$B153),-('Diário 8º PA'!$O$4:$O$5041=K$1),('Diário 8º PA'!$F$4:$F$5041))+SUMPRODUCT(-('Diário 9º PA'!$E$4:$E$5236='Analítico Cx.'!$B153),-('Diário 9º PA'!$O$4:$O$5236=K$1),('Diário 9º PA'!$F$4:$F$5236))+SUMPRODUCT(-('Diário 10º PA'!$E$4:$E$5221='Analítico Cx.'!$B153),-('Diário 10º PA'!$N$4:$N$5221=K$1),('Diário 10º PA'!$F$4:$F$5221))</f>
        <v>0</v>
      </c>
      <c r="L153" s="187">
        <f>SUMPRODUCT(-('Diário 7º PA'!$E$4:$E$5383='Analítico Cx.'!$B153),-('Diário 7º PA'!$O$4:$O$5383=L$1),('Diário 7º PA'!$F$4:$F$5383))+SUMPRODUCT(-('Diário 8º PA'!$E$4:$E$5041='Analítico Cx.'!$B153),-('Diário 8º PA'!$O$4:$O$5041=L$1),('Diário 8º PA'!$F$4:$F$5041))+SUMPRODUCT(-('Diário 9º PA'!$E$4:$E$5236='Analítico Cx.'!$B153),-('Diário 9º PA'!$O$4:$O$5236=L$1),('Diário 9º PA'!$F$4:$F$5236))+SUMPRODUCT(-('Diário 10º PA'!$E$4:$E$5221='Analítico Cx.'!$B153),-('Diário 10º PA'!$N$4:$N$5221=L$1),('Diário 10º PA'!$F$4:$F$5221))</f>
        <v>0</v>
      </c>
      <c r="M153" s="187">
        <f>SUMPRODUCT(-('Diário 7º PA'!$E$4:$E$5383='Analítico Cx.'!$B153),-('Diário 7º PA'!$O$4:$O$5383=M$1),('Diário 7º PA'!$F$4:$F$5383))+SUMPRODUCT(-('Diário 8º PA'!$E$4:$E$5041='Analítico Cx.'!$B153),-('Diário 8º PA'!$O$4:$O$5041=M$1),('Diário 8º PA'!$F$4:$F$5041))+SUMPRODUCT(-('Diário 9º PA'!$E$4:$E$5236='Analítico Cx.'!$B153),-('Diário 9º PA'!$O$4:$O$5236=M$1),('Diário 9º PA'!$F$4:$F$5236))+SUMPRODUCT(-('Diário 10º PA'!$E$4:$E$5221='Analítico Cx.'!$B153),-('Diário 10º PA'!$N$4:$N$5221=M$1),('Diário 10º PA'!$F$4:$F$5221))</f>
        <v>0</v>
      </c>
      <c r="N153" s="187">
        <f>SUMPRODUCT(-('Diário 7º PA'!$E$4:$E$5383='Analítico Cx.'!$B153),-('Diário 7º PA'!$O$4:$O$5383=N$1),('Diário 7º PA'!$F$4:$F$5383))+SUMPRODUCT(-('Diário 8º PA'!$E$4:$E$5041='Analítico Cx.'!$B153),-('Diário 8º PA'!$O$4:$O$5041=N$1),('Diário 8º PA'!$F$4:$F$5041))+SUMPRODUCT(-('Diário 9º PA'!$E$4:$E$5236='Analítico Cx.'!$B153),-('Diário 9º PA'!$O$4:$O$5236=N$1),('Diário 9º PA'!$F$4:$F$5236))+SUMPRODUCT(-('Diário 10º PA'!$E$4:$E$5221='Analítico Cx.'!$B153),-('Diário 10º PA'!$N$4:$N$5221=N$1),('Diário 10º PA'!$F$4:$F$5221))</f>
        <v>0</v>
      </c>
      <c r="O153" s="188">
        <f t="shared" si="23"/>
        <v>0</v>
      </c>
      <c r="P153" s="172">
        <f t="shared" si="22"/>
        <v>0</v>
      </c>
    </row>
    <row r="154" spans="1:16" ht="23.25" customHeight="1" x14ac:dyDescent="0.2">
      <c r="A154" s="63" t="s">
        <v>139</v>
      </c>
      <c r="B154" s="61" t="s">
        <v>226</v>
      </c>
      <c r="C154" s="187">
        <f>SUMPRODUCT(-('Diário 7º PA'!$E$4:$E$5383='Analítico Cx.'!$B154),-('Diário 7º PA'!$O$4:$O$5383=C$1),('Diário 7º PA'!$F$4:$F$5383))+SUMPRODUCT(-('Diário 8º PA'!$E$4:$E$5041='Analítico Cx.'!$B154),-('Diário 8º PA'!$O$4:$O$5041=C$1),('Diário 8º PA'!$F$4:$F$5041))+SUMPRODUCT(-('Diário 9º PA'!$E$4:$E$5236='Analítico Cx.'!$B154),-('Diário 9º PA'!$O$4:$O$5236=C$1),('Diário 9º PA'!$F$4:$F$5236))+SUMPRODUCT(-('Diário 10º PA'!$E$4:$E$5221='Analítico Cx.'!$B154),-('Diário 10º PA'!$N$4:$N$5221=C$1),('Diário 10º PA'!$F$4:$F$5221))</f>
        <v>0</v>
      </c>
      <c r="D154" s="187">
        <f>SUMPRODUCT(-('Diário 7º PA'!$E$4:$E$5383='Analítico Cx.'!$B154),-('Diário 7º PA'!$O$4:$O$5383=D$1),('Diário 7º PA'!$F$4:$F$5383))+SUMPRODUCT(-('Diário 8º PA'!$E$4:$E$5041='Analítico Cx.'!$B154),-('Diário 8º PA'!$O$4:$O$5041=D$1),('Diário 8º PA'!$F$4:$F$5041))+SUMPRODUCT(-('Diário 9º PA'!$E$4:$E$5236='Analítico Cx.'!$B154),-('Diário 9º PA'!$O$4:$O$5236=D$1),('Diário 9º PA'!$F$4:$F$5236))+SUMPRODUCT(-('Diário 10º PA'!$E$4:$E$5221='Analítico Cx.'!$B154),-('Diário 10º PA'!$N$4:$N$5221=D$1),('Diário 10º PA'!$F$4:$F$5221))</f>
        <v>0</v>
      </c>
      <c r="E154" s="187">
        <f>SUMPRODUCT(-('Diário 7º PA'!$E$4:$E$5383='Analítico Cx.'!$B154),-('Diário 7º PA'!$O$4:$O$5383=E$1),('Diário 7º PA'!$F$4:$F$5383))+SUMPRODUCT(-('Diário 8º PA'!$E$4:$E$5041='Analítico Cx.'!$B154),-('Diário 8º PA'!$O$4:$O$5041=E$1),('Diário 8º PA'!$F$4:$F$5041))+SUMPRODUCT(-('Diário 9º PA'!$E$4:$E$5236='Analítico Cx.'!$B154),-('Diário 9º PA'!$O$4:$O$5236=E$1),('Diário 9º PA'!$F$4:$F$5236))+SUMPRODUCT(-('Diário 10º PA'!$E$4:$E$5221='Analítico Cx.'!$B154),-('Diário 10º PA'!$N$4:$N$5221=E$1),('Diário 10º PA'!$F$4:$F$5221))</f>
        <v>0</v>
      </c>
      <c r="F154" s="187">
        <f>SUMPRODUCT(-('Diário 7º PA'!$E$4:$E$5383='Analítico Cx.'!$B154),-('Diário 7º PA'!$O$4:$O$5383=F$1),('Diário 7º PA'!$F$4:$F$5383))+SUMPRODUCT(-('Diário 8º PA'!$E$4:$E$5041='Analítico Cx.'!$B154),-('Diário 8º PA'!$O$4:$O$5041=F$1),('Diário 8º PA'!$F$4:$F$5041))+SUMPRODUCT(-('Diário 9º PA'!$E$4:$E$5236='Analítico Cx.'!$B154),-('Diário 9º PA'!$O$4:$O$5236=F$1),('Diário 9º PA'!$F$4:$F$5236))+SUMPRODUCT(-('Diário 10º PA'!$E$4:$E$5221='Analítico Cx.'!$B154),-('Diário 10º PA'!$N$4:$N$5221=F$1),('Diário 10º PA'!$F$4:$F$5221))</f>
        <v>0</v>
      </c>
      <c r="G154" s="187">
        <f>SUMPRODUCT(-('Diário 7º PA'!$E$4:$E$5383='Analítico Cx.'!$B154),-('Diário 7º PA'!$O$4:$O$5383=G$1),('Diário 7º PA'!$F$4:$F$5383))+SUMPRODUCT(-('Diário 8º PA'!$E$4:$E$5041='Analítico Cx.'!$B154),-('Diário 8º PA'!$O$4:$O$5041=G$1),('Diário 8º PA'!$F$4:$F$5041))+SUMPRODUCT(-('Diário 9º PA'!$E$4:$E$5236='Analítico Cx.'!$B154),-('Diário 9º PA'!$O$4:$O$5236=G$1),('Diário 9º PA'!$F$4:$F$5236))+SUMPRODUCT(-('Diário 10º PA'!$E$4:$E$5221='Analítico Cx.'!$B154),-('Diário 10º PA'!$N$4:$N$5221=G$1),('Diário 10º PA'!$F$4:$F$5221))</f>
        <v>0</v>
      </c>
      <c r="H154" s="187">
        <f>SUMPRODUCT(-('Diário 7º PA'!$E$4:$E$5383='Analítico Cx.'!$B154),-('Diário 7º PA'!$O$4:$O$5383=H$1),('Diário 7º PA'!$F$4:$F$5383))+SUMPRODUCT(-('Diário 8º PA'!$E$4:$E$5041='Analítico Cx.'!$B154),-('Diário 8º PA'!$O$4:$O$5041=H$1),('Diário 8º PA'!$F$4:$F$5041))+SUMPRODUCT(-('Diário 9º PA'!$E$4:$E$5236='Analítico Cx.'!$B154),-('Diário 9º PA'!$O$4:$O$5236=H$1),('Diário 9º PA'!$F$4:$F$5236))+SUMPRODUCT(-('Diário 10º PA'!$E$4:$E$5221='Analítico Cx.'!$B154),-('Diário 10º PA'!$N$4:$N$5221=H$1),('Diário 10º PA'!$F$4:$F$5221))</f>
        <v>0</v>
      </c>
      <c r="I154" s="187">
        <f>SUMPRODUCT(-('Diário 7º PA'!$E$4:$E$5383='Analítico Cx.'!$B154),-('Diário 7º PA'!$O$4:$O$5383=I$1),('Diário 7º PA'!$F$4:$F$5383))+SUMPRODUCT(-('Diário 8º PA'!$E$4:$E$5041='Analítico Cx.'!$B154),-('Diário 8º PA'!$O$4:$O$5041=I$1),('Diário 8º PA'!$F$4:$F$5041))+SUMPRODUCT(-('Diário 9º PA'!$E$4:$E$5236='Analítico Cx.'!$B154),-('Diário 9º PA'!$O$4:$O$5236=I$1),('Diário 9º PA'!$F$4:$F$5236))+SUMPRODUCT(-('Diário 10º PA'!$E$4:$E$5221='Analítico Cx.'!$B154),-('Diário 10º PA'!$N$4:$N$5221=I$1),('Diário 10º PA'!$F$4:$F$5221))</f>
        <v>0</v>
      </c>
      <c r="J154" s="187">
        <f>SUMPRODUCT(-('Diário 7º PA'!$E$4:$E$5383='Analítico Cx.'!$B154),-('Diário 7º PA'!$O$4:$O$5383=J$1),('Diário 7º PA'!$F$4:$F$5383))+SUMPRODUCT(-('Diário 8º PA'!$E$4:$E$5041='Analítico Cx.'!$B154),-('Diário 8º PA'!$O$4:$O$5041=J$1),('Diário 8º PA'!$F$4:$F$5041))+SUMPRODUCT(-('Diário 9º PA'!$E$4:$E$5236='Analítico Cx.'!$B154),-('Diário 9º PA'!$O$4:$O$5236=J$1),('Diário 9º PA'!$F$4:$F$5236))+SUMPRODUCT(-('Diário 10º PA'!$E$4:$E$5221='Analítico Cx.'!$B154),-('Diário 10º PA'!$N$4:$N$5221=J$1),('Diário 10º PA'!$F$4:$F$5221))</f>
        <v>0</v>
      </c>
      <c r="K154" s="187">
        <f>SUMPRODUCT(-('Diário 7º PA'!$E$4:$E$5383='Analítico Cx.'!$B154),-('Diário 7º PA'!$O$4:$O$5383=K$1),('Diário 7º PA'!$F$4:$F$5383))+SUMPRODUCT(-('Diário 8º PA'!$E$4:$E$5041='Analítico Cx.'!$B154),-('Diário 8º PA'!$O$4:$O$5041=K$1),('Diário 8º PA'!$F$4:$F$5041))+SUMPRODUCT(-('Diário 9º PA'!$E$4:$E$5236='Analítico Cx.'!$B154),-('Diário 9º PA'!$O$4:$O$5236=K$1),('Diário 9º PA'!$F$4:$F$5236))+SUMPRODUCT(-('Diário 10º PA'!$E$4:$E$5221='Analítico Cx.'!$B154),-('Diário 10º PA'!$N$4:$N$5221=K$1),('Diário 10º PA'!$F$4:$F$5221))</f>
        <v>0</v>
      </c>
      <c r="L154" s="187">
        <f>SUMPRODUCT(-('Diário 7º PA'!$E$4:$E$5383='Analítico Cx.'!$B154),-('Diário 7º PA'!$O$4:$O$5383=L$1),('Diário 7º PA'!$F$4:$F$5383))+SUMPRODUCT(-('Diário 8º PA'!$E$4:$E$5041='Analítico Cx.'!$B154),-('Diário 8º PA'!$O$4:$O$5041=L$1),('Diário 8º PA'!$F$4:$F$5041))+SUMPRODUCT(-('Diário 9º PA'!$E$4:$E$5236='Analítico Cx.'!$B154),-('Diário 9º PA'!$O$4:$O$5236=L$1),('Diário 9º PA'!$F$4:$F$5236))+SUMPRODUCT(-('Diário 10º PA'!$E$4:$E$5221='Analítico Cx.'!$B154),-('Diário 10º PA'!$N$4:$N$5221=L$1),('Diário 10º PA'!$F$4:$F$5221))</f>
        <v>0</v>
      </c>
      <c r="M154" s="187">
        <f>SUMPRODUCT(-('Diário 7º PA'!$E$4:$E$5383='Analítico Cx.'!$B154),-('Diário 7º PA'!$O$4:$O$5383=M$1),('Diário 7º PA'!$F$4:$F$5383))+SUMPRODUCT(-('Diário 8º PA'!$E$4:$E$5041='Analítico Cx.'!$B154),-('Diário 8º PA'!$O$4:$O$5041=M$1),('Diário 8º PA'!$F$4:$F$5041))+SUMPRODUCT(-('Diário 9º PA'!$E$4:$E$5236='Analítico Cx.'!$B154),-('Diário 9º PA'!$O$4:$O$5236=M$1),('Diário 9º PA'!$F$4:$F$5236))+SUMPRODUCT(-('Diário 10º PA'!$E$4:$E$5221='Analítico Cx.'!$B154),-('Diário 10º PA'!$N$4:$N$5221=M$1),('Diário 10º PA'!$F$4:$F$5221))</f>
        <v>0</v>
      </c>
      <c r="N154" s="187">
        <f>SUMPRODUCT(-('Diário 7º PA'!$E$4:$E$5383='Analítico Cx.'!$B154),-('Diário 7º PA'!$O$4:$O$5383=N$1),('Diário 7º PA'!$F$4:$F$5383))+SUMPRODUCT(-('Diário 8º PA'!$E$4:$E$5041='Analítico Cx.'!$B154),-('Diário 8º PA'!$O$4:$O$5041=N$1),('Diário 8º PA'!$F$4:$F$5041))+SUMPRODUCT(-('Diário 9º PA'!$E$4:$E$5236='Analítico Cx.'!$B154),-('Diário 9º PA'!$O$4:$O$5236=N$1),('Diário 9º PA'!$F$4:$F$5236))+SUMPRODUCT(-('Diário 10º PA'!$E$4:$E$5221='Analítico Cx.'!$B154),-('Diário 10º PA'!$N$4:$N$5221=N$1),('Diário 10º PA'!$F$4:$F$5221))</f>
        <v>0</v>
      </c>
      <c r="O154" s="188">
        <f t="shared" ref="O154:O157" si="24">SUM(C154:N154)</f>
        <v>0</v>
      </c>
      <c r="P154" s="172">
        <f t="shared" si="22"/>
        <v>0</v>
      </c>
    </row>
    <row r="155" spans="1:16" ht="23.25" customHeight="1" x14ac:dyDescent="0.2">
      <c r="A155" s="63" t="s">
        <v>140</v>
      </c>
      <c r="B155" s="61" t="s">
        <v>400</v>
      </c>
      <c r="C155" s="187">
        <f>SUMPRODUCT(-('Diário 7º PA'!$E$4:$E$5383='Analítico Cx.'!$B155),-('Diário 7º PA'!$O$4:$O$5383=C$1),('Diário 7º PA'!$F$4:$F$5383))+SUMPRODUCT(-('Diário 8º PA'!$E$4:$E$5041='Analítico Cx.'!$B155),-('Diário 8º PA'!$O$4:$O$5041=C$1),('Diário 8º PA'!$F$4:$F$5041))+SUMPRODUCT(-('Diário 9º PA'!$E$4:$E$5236='Analítico Cx.'!$B155),-('Diário 9º PA'!$O$4:$O$5236=C$1),('Diário 9º PA'!$F$4:$F$5236))+SUMPRODUCT(-('Diário 10º PA'!$E$4:$E$5221='Analítico Cx.'!$B155),-('Diário 10º PA'!$N$4:$N$5221=C$1),('Diário 10º PA'!$F$4:$F$5221))</f>
        <v>0</v>
      </c>
      <c r="D155" s="187">
        <f>SUMPRODUCT(-('Diário 7º PA'!$E$4:$E$5383='Analítico Cx.'!$B155),-('Diário 7º PA'!$O$4:$O$5383=D$1),('Diário 7º PA'!$F$4:$F$5383))+SUMPRODUCT(-('Diário 8º PA'!$E$4:$E$5041='Analítico Cx.'!$B155),-('Diário 8º PA'!$O$4:$O$5041=D$1),('Diário 8º PA'!$F$4:$F$5041))+SUMPRODUCT(-('Diário 9º PA'!$E$4:$E$5236='Analítico Cx.'!$B155),-('Diário 9º PA'!$O$4:$O$5236=D$1),('Diário 9º PA'!$F$4:$F$5236))+SUMPRODUCT(-('Diário 10º PA'!$E$4:$E$5221='Analítico Cx.'!$B155),-('Diário 10º PA'!$N$4:$N$5221=D$1),('Diário 10º PA'!$F$4:$F$5221))</f>
        <v>0</v>
      </c>
      <c r="E155" s="187">
        <f>SUMPRODUCT(-('Diário 7º PA'!$E$4:$E$5383='Analítico Cx.'!$B155),-('Diário 7º PA'!$O$4:$O$5383=E$1),('Diário 7º PA'!$F$4:$F$5383))+SUMPRODUCT(-('Diário 8º PA'!$E$4:$E$5041='Analítico Cx.'!$B155),-('Diário 8º PA'!$O$4:$O$5041=E$1),('Diário 8º PA'!$F$4:$F$5041))+SUMPRODUCT(-('Diário 9º PA'!$E$4:$E$5236='Analítico Cx.'!$B155),-('Diário 9º PA'!$O$4:$O$5236=E$1),('Diário 9º PA'!$F$4:$F$5236))+SUMPRODUCT(-('Diário 10º PA'!$E$4:$E$5221='Analítico Cx.'!$B155),-('Diário 10º PA'!$N$4:$N$5221=E$1),('Diário 10º PA'!$F$4:$F$5221))</f>
        <v>0</v>
      </c>
      <c r="F155" s="187">
        <f>SUMPRODUCT(-('Diário 7º PA'!$E$4:$E$5383='Analítico Cx.'!$B155),-('Diário 7º PA'!$O$4:$O$5383=F$1),('Diário 7º PA'!$F$4:$F$5383))+SUMPRODUCT(-('Diário 8º PA'!$E$4:$E$5041='Analítico Cx.'!$B155),-('Diário 8º PA'!$O$4:$O$5041=F$1),('Diário 8º PA'!$F$4:$F$5041))+SUMPRODUCT(-('Diário 9º PA'!$E$4:$E$5236='Analítico Cx.'!$B155),-('Diário 9º PA'!$O$4:$O$5236=F$1),('Diário 9º PA'!$F$4:$F$5236))+SUMPRODUCT(-('Diário 10º PA'!$E$4:$E$5221='Analítico Cx.'!$B155),-('Diário 10º PA'!$N$4:$N$5221=F$1),('Diário 10º PA'!$F$4:$F$5221))</f>
        <v>0</v>
      </c>
      <c r="G155" s="187">
        <f>SUMPRODUCT(-('Diário 7º PA'!$E$4:$E$5383='Analítico Cx.'!$B155),-('Diário 7º PA'!$O$4:$O$5383=G$1),('Diário 7º PA'!$F$4:$F$5383))+SUMPRODUCT(-('Diário 8º PA'!$E$4:$E$5041='Analítico Cx.'!$B155),-('Diário 8º PA'!$O$4:$O$5041=G$1),('Diário 8º PA'!$F$4:$F$5041))+SUMPRODUCT(-('Diário 9º PA'!$E$4:$E$5236='Analítico Cx.'!$B155),-('Diário 9º PA'!$O$4:$O$5236=G$1),('Diário 9º PA'!$F$4:$F$5236))+SUMPRODUCT(-('Diário 10º PA'!$E$4:$E$5221='Analítico Cx.'!$B155),-('Diário 10º PA'!$N$4:$N$5221=G$1),('Diário 10º PA'!$F$4:$F$5221))</f>
        <v>0</v>
      </c>
      <c r="H155" s="187">
        <f>SUMPRODUCT(-('Diário 7º PA'!$E$4:$E$5383='Analítico Cx.'!$B155),-('Diário 7º PA'!$O$4:$O$5383=H$1),('Diário 7º PA'!$F$4:$F$5383))+SUMPRODUCT(-('Diário 8º PA'!$E$4:$E$5041='Analítico Cx.'!$B155),-('Diário 8º PA'!$O$4:$O$5041=H$1),('Diário 8º PA'!$F$4:$F$5041))+SUMPRODUCT(-('Diário 9º PA'!$E$4:$E$5236='Analítico Cx.'!$B155),-('Diário 9º PA'!$O$4:$O$5236=H$1),('Diário 9º PA'!$F$4:$F$5236))+SUMPRODUCT(-('Diário 10º PA'!$E$4:$E$5221='Analítico Cx.'!$B155),-('Diário 10º PA'!$N$4:$N$5221=H$1),('Diário 10º PA'!$F$4:$F$5221))</f>
        <v>0</v>
      </c>
      <c r="I155" s="187">
        <f>SUMPRODUCT(-('Diário 7º PA'!$E$4:$E$5383='Analítico Cx.'!$B155),-('Diário 7º PA'!$O$4:$O$5383=I$1),('Diário 7º PA'!$F$4:$F$5383))+SUMPRODUCT(-('Diário 8º PA'!$E$4:$E$5041='Analítico Cx.'!$B155),-('Diário 8º PA'!$O$4:$O$5041=I$1),('Diário 8º PA'!$F$4:$F$5041))+SUMPRODUCT(-('Diário 9º PA'!$E$4:$E$5236='Analítico Cx.'!$B155),-('Diário 9º PA'!$O$4:$O$5236=I$1),('Diário 9º PA'!$F$4:$F$5236))+SUMPRODUCT(-('Diário 10º PA'!$E$4:$E$5221='Analítico Cx.'!$B155),-('Diário 10º PA'!$N$4:$N$5221=I$1),('Diário 10º PA'!$F$4:$F$5221))</f>
        <v>0</v>
      </c>
      <c r="J155" s="187">
        <f>SUMPRODUCT(-('Diário 7º PA'!$E$4:$E$5383='Analítico Cx.'!$B155),-('Diário 7º PA'!$O$4:$O$5383=J$1),('Diário 7º PA'!$F$4:$F$5383))+SUMPRODUCT(-('Diário 8º PA'!$E$4:$E$5041='Analítico Cx.'!$B155),-('Diário 8º PA'!$O$4:$O$5041=J$1),('Diário 8º PA'!$F$4:$F$5041))+SUMPRODUCT(-('Diário 9º PA'!$E$4:$E$5236='Analítico Cx.'!$B155),-('Diário 9º PA'!$O$4:$O$5236=J$1),('Diário 9º PA'!$F$4:$F$5236))+SUMPRODUCT(-('Diário 10º PA'!$E$4:$E$5221='Analítico Cx.'!$B155),-('Diário 10º PA'!$N$4:$N$5221=J$1),('Diário 10º PA'!$F$4:$F$5221))</f>
        <v>0</v>
      </c>
      <c r="K155" s="187">
        <f>SUMPRODUCT(-('Diário 7º PA'!$E$4:$E$5383='Analítico Cx.'!$B155),-('Diário 7º PA'!$O$4:$O$5383=K$1),('Diário 7º PA'!$F$4:$F$5383))+SUMPRODUCT(-('Diário 8º PA'!$E$4:$E$5041='Analítico Cx.'!$B155),-('Diário 8º PA'!$O$4:$O$5041=K$1),('Diário 8º PA'!$F$4:$F$5041))+SUMPRODUCT(-('Diário 9º PA'!$E$4:$E$5236='Analítico Cx.'!$B155),-('Diário 9º PA'!$O$4:$O$5236=K$1),('Diário 9º PA'!$F$4:$F$5236))+SUMPRODUCT(-('Diário 10º PA'!$E$4:$E$5221='Analítico Cx.'!$B155),-('Diário 10º PA'!$N$4:$N$5221=K$1),('Diário 10º PA'!$F$4:$F$5221))</f>
        <v>0</v>
      </c>
      <c r="L155" s="187">
        <f>SUMPRODUCT(-('Diário 7º PA'!$E$4:$E$5383='Analítico Cx.'!$B155),-('Diário 7º PA'!$O$4:$O$5383=L$1),('Diário 7º PA'!$F$4:$F$5383))+SUMPRODUCT(-('Diário 8º PA'!$E$4:$E$5041='Analítico Cx.'!$B155),-('Diário 8º PA'!$O$4:$O$5041=L$1),('Diário 8º PA'!$F$4:$F$5041))+SUMPRODUCT(-('Diário 9º PA'!$E$4:$E$5236='Analítico Cx.'!$B155),-('Diário 9º PA'!$O$4:$O$5236=L$1),('Diário 9º PA'!$F$4:$F$5236))+SUMPRODUCT(-('Diário 10º PA'!$E$4:$E$5221='Analítico Cx.'!$B155),-('Diário 10º PA'!$N$4:$N$5221=L$1),('Diário 10º PA'!$F$4:$F$5221))</f>
        <v>0</v>
      </c>
      <c r="M155" s="187">
        <f>SUMPRODUCT(-('Diário 7º PA'!$E$4:$E$5383='Analítico Cx.'!$B155),-('Diário 7º PA'!$O$4:$O$5383=M$1),('Diário 7º PA'!$F$4:$F$5383))+SUMPRODUCT(-('Diário 8º PA'!$E$4:$E$5041='Analítico Cx.'!$B155),-('Diário 8º PA'!$O$4:$O$5041=M$1),('Diário 8º PA'!$F$4:$F$5041))+SUMPRODUCT(-('Diário 9º PA'!$E$4:$E$5236='Analítico Cx.'!$B155),-('Diário 9º PA'!$O$4:$O$5236=M$1),('Diário 9º PA'!$F$4:$F$5236))+SUMPRODUCT(-('Diário 10º PA'!$E$4:$E$5221='Analítico Cx.'!$B155),-('Diário 10º PA'!$N$4:$N$5221=M$1),('Diário 10º PA'!$F$4:$F$5221))</f>
        <v>0</v>
      </c>
      <c r="N155" s="187">
        <f>SUMPRODUCT(-('Diário 7º PA'!$E$4:$E$5383='Analítico Cx.'!$B155),-('Diário 7º PA'!$O$4:$O$5383=N$1),('Diário 7º PA'!$F$4:$F$5383))+SUMPRODUCT(-('Diário 8º PA'!$E$4:$E$5041='Analítico Cx.'!$B155),-('Diário 8º PA'!$O$4:$O$5041=N$1),('Diário 8º PA'!$F$4:$F$5041))+SUMPRODUCT(-('Diário 9º PA'!$E$4:$E$5236='Analítico Cx.'!$B155),-('Diário 9º PA'!$O$4:$O$5236=N$1),('Diário 9º PA'!$F$4:$F$5236))+SUMPRODUCT(-('Diário 10º PA'!$E$4:$E$5221='Analítico Cx.'!$B155),-('Diário 10º PA'!$N$4:$N$5221=N$1),('Diário 10º PA'!$F$4:$F$5221))</f>
        <v>0</v>
      </c>
      <c r="O155" s="188">
        <f t="shared" si="24"/>
        <v>0</v>
      </c>
      <c r="P155" s="172">
        <f t="shared" si="22"/>
        <v>0</v>
      </c>
    </row>
    <row r="156" spans="1:16" ht="23.25" customHeight="1" x14ac:dyDescent="0.2">
      <c r="A156" s="63" t="s">
        <v>443</v>
      </c>
      <c r="B156" s="61" t="s">
        <v>413</v>
      </c>
      <c r="C156" s="187">
        <f>SUMPRODUCT(-('Diário 7º PA'!$E$4:$E$5383='Analítico Cx.'!$B156),-('Diário 7º PA'!$O$4:$O$5383=C$1),('Diário 7º PA'!$F$4:$F$5383))+SUMPRODUCT(-('Diário 8º PA'!$E$4:$E$5041='Analítico Cx.'!$B156),-('Diário 8º PA'!$O$4:$O$5041=C$1),('Diário 8º PA'!$F$4:$F$5041))+SUMPRODUCT(-('Diário 9º PA'!$E$4:$E$5236='Analítico Cx.'!$B156),-('Diário 9º PA'!$O$4:$O$5236=C$1),('Diário 9º PA'!$F$4:$F$5236))+SUMPRODUCT(-('Diário 10º PA'!$E$4:$E$5221='Analítico Cx.'!$B156),-('Diário 10º PA'!$N$4:$N$5221=C$1),('Diário 10º PA'!$F$4:$F$5221))</f>
        <v>0</v>
      </c>
      <c r="D156" s="187">
        <f>SUMPRODUCT(-('Diário 7º PA'!$E$4:$E$5383='Analítico Cx.'!$B156),-('Diário 7º PA'!$O$4:$O$5383=D$1),('Diário 7º PA'!$F$4:$F$5383))+SUMPRODUCT(-('Diário 8º PA'!$E$4:$E$5041='Analítico Cx.'!$B156),-('Diário 8º PA'!$O$4:$O$5041=D$1),('Diário 8º PA'!$F$4:$F$5041))+SUMPRODUCT(-('Diário 9º PA'!$E$4:$E$5236='Analítico Cx.'!$B156),-('Diário 9º PA'!$O$4:$O$5236=D$1),('Diário 9º PA'!$F$4:$F$5236))+SUMPRODUCT(-('Diário 10º PA'!$E$4:$E$5221='Analítico Cx.'!$B156),-('Diário 10º PA'!$N$4:$N$5221=D$1),('Diário 10º PA'!$F$4:$F$5221))</f>
        <v>0</v>
      </c>
      <c r="E156" s="187">
        <f>SUMPRODUCT(-('Diário 7º PA'!$E$4:$E$5383='Analítico Cx.'!$B156),-('Diário 7º PA'!$O$4:$O$5383=E$1),('Diário 7º PA'!$F$4:$F$5383))+SUMPRODUCT(-('Diário 8º PA'!$E$4:$E$5041='Analítico Cx.'!$B156),-('Diário 8º PA'!$O$4:$O$5041=E$1),('Diário 8º PA'!$F$4:$F$5041))+SUMPRODUCT(-('Diário 9º PA'!$E$4:$E$5236='Analítico Cx.'!$B156),-('Diário 9º PA'!$O$4:$O$5236=E$1),('Diário 9º PA'!$F$4:$F$5236))+SUMPRODUCT(-('Diário 10º PA'!$E$4:$E$5221='Analítico Cx.'!$B156),-('Diário 10º PA'!$N$4:$N$5221=E$1),('Diário 10º PA'!$F$4:$F$5221))</f>
        <v>0</v>
      </c>
      <c r="F156" s="187">
        <f>SUMPRODUCT(-('Diário 7º PA'!$E$4:$E$5383='Analítico Cx.'!$B156),-('Diário 7º PA'!$O$4:$O$5383=F$1),('Diário 7º PA'!$F$4:$F$5383))+SUMPRODUCT(-('Diário 8º PA'!$E$4:$E$5041='Analítico Cx.'!$B156),-('Diário 8º PA'!$O$4:$O$5041=F$1),('Diário 8º PA'!$F$4:$F$5041))+SUMPRODUCT(-('Diário 9º PA'!$E$4:$E$5236='Analítico Cx.'!$B156),-('Diário 9º PA'!$O$4:$O$5236=F$1),('Diário 9º PA'!$F$4:$F$5236))+SUMPRODUCT(-('Diário 10º PA'!$E$4:$E$5221='Analítico Cx.'!$B156),-('Diário 10º PA'!$N$4:$N$5221=F$1),('Diário 10º PA'!$F$4:$F$5221))</f>
        <v>0</v>
      </c>
      <c r="G156" s="187">
        <f>SUMPRODUCT(-('Diário 7º PA'!$E$4:$E$5383='Analítico Cx.'!$B156),-('Diário 7º PA'!$O$4:$O$5383=G$1),('Diário 7º PA'!$F$4:$F$5383))+SUMPRODUCT(-('Diário 8º PA'!$E$4:$E$5041='Analítico Cx.'!$B156),-('Diário 8º PA'!$O$4:$O$5041=G$1),('Diário 8º PA'!$F$4:$F$5041))+SUMPRODUCT(-('Diário 9º PA'!$E$4:$E$5236='Analítico Cx.'!$B156),-('Diário 9º PA'!$O$4:$O$5236=G$1),('Diário 9º PA'!$F$4:$F$5236))+SUMPRODUCT(-('Diário 10º PA'!$E$4:$E$5221='Analítico Cx.'!$B156),-('Diário 10º PA'!$N$4:$N$5221=G$1),('Diário 10º PA'!$F$4:$F$5221))</f>
        <v>0</v>
      </c>
      <c r="H156" s="187">
        <f>SUMPRODUCT(-('Diário 7º PA'!$E$4:$E$5383='Analítico Cx.'!$B156),-('Diário 7º PA'!$O$4:$O$5383=H$1),('Diário 7º PA'!$F$4:$F$5383))+SUMPRODUCT(-('Diário 8º PA'!$E$4:$E$5041='Analítico Cx.'!$B156),-('Diário 8º PA'!$O$4:$O$5041=H$1),('Diário 8º PA'!$F$4:$F$5041))+SUMPRODUCT(-('Diário 9º PA'!$E$4:$E$5236='Analítico Cx.'!$B156),-('Diário 9º PA'!$O$4:$O$5236=H$1),('Diário 9º PA'!$F$4:$F$5236))+SUMPRODUCT(-('Diário 10º PA'!$E$4:$E$5221='Analítico Cx.'!$B156),-('Diário 10º PA'!$N$4:$N$5221=H$1),('Diário 10º PA'!$F$4:$F$5221))</f>
        <v>0</v>
      </c>
      <c r="I156" s="187">
        <f>SUMPRODUCT(-('Diário 7º PA'!$E$4:$E$5383='Analítico Cx.'!$B156),-('Diário 7º PA'!$O$4:$O$5383=I$1),('Diário 7º PA'!$F$4:$F$5383))+SUMPRODUCT(-('Diário 8º PA'!$E$4:$E$5041='Analítico Cx.'!$B156),-('Diário 8º PA'!$O$4:$O$5041=I$1),('Diário 8º PA'!$F$4:$F$5041))+SUMPRODUCT(-('Diário 9º PA'!$E$4:$E$5236='Analítico Cx.'!$B156),-('Diário 9º PA'!$O$4:$O$5236=I$1),('Diário 9º PA'!$F$4:$F$5236))+SUMPRODUCT(-('Diário 10º PA'!$E$4:$E$5221='Analítico Cx.'!$B156),-('Diário 10º PA'!$N$4:$N$5221=I$1),('Diário 10º PA'!$F$4:$F$5221))</f>
        <v>0</v>
      </c>
      <c r="J156" s="187">
        <f>SUMPRODUCT(-('Diário 7º PA'!$E$4:$E$5383='Analítico Cx.'!$B156),-('Diário 7º PA'!$O$4:$O$5383=J$1),('Diário 7º PA'!$F$4:$F$5383))+SUMPRODUCT(-('Diário 8º PA'!$E$4:$E$5041='Analítico Cx.'!$B156),-('Diário 8º PA'!$O$4:$O$5041=J$1),('Diário 8º PA'!$F$4:$F$5041))+SUMPRODUCT(-('Diário 9º PA'!$E$4:$E$5236='Analítico Cx.'!$B156),-('Diário 9º PA'!$O$4:$O$5236=J$1),('Diário 9º PA'!$F$4:$F$5236))+SUMPRODUCT(-('Diário 10º PA'!$E$4:$E$5221='Analítico Cx.'!$B156),-('Diário 10º PA'!$N$4:$N$5221=J$1),('Diário 10º PA'!$F$4:$F$5221))</f>
        <v>0</v>
      </c>
      <c r="K156" s="187">
        <f>SUMPRODUCT(-('Diário 7º PA'!$E$4:$E$5383='Analítico Cx.'!$B156),-('Diário 7º PA'!$O$4:$O$5383=K$1),('Diário 7º PA'!$F$4:$F$5383))+SUMPRODUCT(-('Diário 8º PA'!$E$4:$E$5041='Analítico Cx.'!$B156),-('Diário 8º PA'!$O$4:$O$5041=K$1),('Diário 8º PA'!$F$4:$F$5041))+SUMPRODUCT(-('Diário 9º PA'!$E$4:$E$5236='Analítico Cx.'!$B156),-('Diário 9º PA'!$O$4:$O$5236=K$1),('Diário 9º PA'!$F$4:$F$5236))+SUMPRODUCT(-('Diário 10º PA'!$E$4:$E$5221='Analítico Cx.'!$B156),-('Diário 10º PA'!$N$4:$N$5221=K$1),('Diário 10º PA'!$F$4:$F$5221))</f>
        <v>0</v>
      </c>
      <c r="L156" s="187">
        <f>SUMPRODUCT(-('Diário 7º PA'!$E$4:$E$5383='Analítico Cx.'!$B156),-('Diário 7º PA'!$O$4:$O$5383=L$1),('Diário 7º PA'!$F$4:$F$5383))+SUMPRODUCT(-('Diário 8º PA'!$E$4:$E$5041='Analítico Cx.'!$B156),-('Diário 8º PA'!$O$4:$O$5041=L$1),('Diário 8º PA'!$F$4:$F$5041))+SUMPRODUCT(-('Diário 9º PA'!$E$4:$E$5236='Analítico Cx.'!$B156),-('Diário 9º PA'!$O$4:$O$5236=L$1),('Diário 9º PA'!$F$4:$F$5236))+SUMPRODUCT(-('Diário 10º PA'!$E$4:$E$5221='Analítico Cx.'!$B156),-('Diário 10º PA'!$N$4:$N$5221=L$1),('Diário 10º PA'!$F$4:$F$5221))</f>
        <v>0</v>
      </c>
      <c r="M156" s="187">
        <f>SUMPRODUCT(-('Diário 7º PA'!$E$4:$E$5383='Analítico Cx.'!$B156),-('Diário 7º PA'!$O$4:$O$5383=M$1),('Diário 7º PA'!$F$4:$F$5383))+SUMPRODUCT(-('Diário 8º PA'!$E$4:$E$5041='Analítico Cx.'!$B156),-('Diário 8º PA'!$O$4:$O$5041=M$1),('Diário 8º PA'!$F$4:$F$5041))+SUMPRODUCT(-('Diário 9º PA'!$E$4:$E$5236='Analítico Cx.'!$B156),-('Diário 9º PA'!$O$4:$O$5236=M$1),('Diário 9º PA'!$F$4:$F$5236))+SUMPRODUCT(-('Diário 10º PA'!$E$4:$E$5221='Analítico Cx.'!$B156),-('Diário 10º PA'!$N$4:$N$5221=M$1),('Diário 10º PA'!$F$4:$F$5221))</f>
        <v>0</v>
      </c>
      <c r="N156" s="187">
        <f>SUMPRODUCT(-('Diário 7º PA'!$E$4:$E$5383='Analítico Cx.'!$B156),-('Diário 7º PA'!$O$4:$O$5383=N$1),('Diário 7º PA'!$F$4:$F$5383))+SUMPRODUCT(-('Diário 8º PA'!$E$4:$E$5041='Analítico Cx.'!$B156),-('Diário 8º PA'!$O$4:$O$5041=N$1),('Diário 8º PA'!$F$4:$F$5041))+SUMPRODUCT(-('Diário 9º PA'!$E$4:$E$5236='Analítico Cx.'!$B156),-('Diário 9º PA'!$O$4:$O$5236=N$1),('Diário 9º PA'!$F$4:$F$5236))+SUMPRODUCT(-('Diário 10º PA'!$E$4:$E$5221='Analítico Cx.'!$B156),-('Diário 10º PA'!$N$4:$N$5221=N$1),('Diário 10º PA'!$F$4:$F$5221))</f>
        <v>0</v>
      </c>
      <c r="O156" s="188">
        <f t="shared" si="24"/>
        <v>0</v>
      </c>
      <c r="P156" s="172">
        <f t="shared" si="22"/>
        <v>0</v>
      </c>
    </row>
    <row r="157" spans="1:16" ht="23.25" customHeight="1" x14ac:dyDescent="0.2">
      <c r="A157" s="63" t="s">
        <v>444</v>
      </c>
      <c r="B157" s="61" t="s">
        <v>229</v>
      </c>
      <c r="C157" s="187">
        <f>SUMPRODUCT(-('Diário 7º PA'!$E$4:$E$5383='Analítico Cx.'!$B157),-('Diário 7º PA'!$O$4:$O$5383=C$1),('Diário 7º PA'!$F$4:$F$5383))+SUMPRODUCT(-('Diário 8º PA'!$E$4:$E$5041='Analítico Cx.'!$B157),-('Diário 8º PA'!$O$4:$O$5041=C$1),('Diário 8º PA'!$F$4:$F$5041))+SUMPRODUCT(-('Diário 9º PA'!$E$4:$E$5236='Analítico Cx.'!$B157),-('Diário 9º PA'!$O$4:$O$5236=C$1),('Diário 9º PA'!$F$4:$F$5236))+SUMPRODUCT(-('Diário 10º PA'!$E$4:$E$5221='Analítico Cx.'!$B157),-('Diário 10º PA'!$N$4:$N$5221=C$1),('Diário 10º PA'!$F$4:$F$5221))</f>
        <v>63493.8</v>
      </c>
      <c r="D157" s="187">
        <f>SUMPRODUCT(-('Diário 7º PA'!$E$4:$E$5383='Analítico Cx.'!$B157),-('Diário 7º PA'!$O$4:$O$5383=D$1),('Diário 7º PA'!$F$4:$F$5383))+SUMPRODUCT(-('Diário 8º PA'!$E$4:$E$5041='Analítico Cx.'!$B157),-('Diário 8º PA'!$O$4:$O$5041=D$1),('Diário 8º PA'!$F$4:$F$5041))+SUMPRODUCT(-('Diário 9º PA'!$E$4:$E$5236='Analítico Cx.'!$B157),-('Diário 9º PA'!$O$4:$O$5236=D$1),('Diário 9º PA'!$F$4:$F$5236))+SUMPRODUCT(-('Diário 10º PA'!$E$4:$E$5221='Analítico Cx.'!$B157),-('Diário 10º PA'!$N$4:$N$5221=D$1),('Diário 10º PA'!$F$4:$F$5221))</f>
        <v>148402.20000000001</v>
      </c>
      <c r="E157" s="187">
        <f>SUMPRODUCT(-('Diário 7º PA'!$E$4:$E$5383='Analítico Cx.'!$B157),-('Diário 7º PA'!$O$4:$O$5383=E$1),('Diário 7º PA'!$F$4:$F$5383))+SUMPRODUCT(-('Diário 8º PA'!$E$4:$E$5041='Analítico Cx.'!$B157),-('Diário 8º PA'!$O$4:$O$5041=E$1),('Diário 8º PA'!$F$4:$F$5041))+SUMPRODUCT(-('Diário 9º PA'!$E$4:$E$5236='Analítico Cx.'!$B157),-('Diário 9º PA'!$O$4:$O$5236=E$1),('Diário 9º PA'!$F$4:$F$5236))+SUMPRODUCT(-('Diário 10º PA'!$E$4:$E$5221='Analítico Cx.'!$B157),-('Diário 10º PA'!$N$4:$N$5221=E$1),('Diário 10º PA'!$F$4:$F$5221))</f>
        <v>0</v>
      </c>
      <c r="F157" s="187">
        <f>SUMPRODUCT(-('Diário 7º PA'!$E$4:$E$5383='Analítico Cx.'!$B157),-('Diário 7º PA'!$O$4:$O$5383=F$1),('Diário 7º PA'!$F$4:$F$5383))+SUMPRODUCT(-('Diário 8º PA'!$E$4:$E$5041='Analítico Cx.'!$B157),-('Diário 8º PA'!$O$4:$O$5041=F$1),('Diário 8º PA'!$F$4:$F$5041))+SUMPRODUCT(-('Diário 9º PA'!$E$4:$E$5236='Analítico Cx.'!$B157),-('Diário 9º PA'!$O$4:$O$5236=F$1),('Diário 9º PA'!$F$4:$F$5236))+SUMPRODUCT(-('Diário 10º PA'!$E$4:$E$5221='Analítico Cx.'!$B157),-('Diário 10º PA'!$N$4:$N$5221=F$1),('Diário 10º PA'!$F$4:$F$5221))</f>
        <v>0</v>
      </c>
      <c r="G157" s="187">
        <f>SUMPRODUCT(-('Diário 7º PA'!$E$4:$E$5383='Analítico Cx.'!$B157),-('Diário 7º PA'!$O$4:$O$5383=G$1),('Diário 7º PA'!$F$4:$F$5383))+SUMPRODUCT(-('Diário 8º PA'!$E$4:$E$5041='Analítico Cx.'!$B157),-('Diário 8º PA'!$O$4:$O$5041=G$1),('Diário 8º PA'!$F$4:$F$5041))+SUMPRODUCT(-('Diário 9º PA'!$E$4:$E$5236='Analítico Cx.'!$B157),-('Diário 9º PA'!$O$4:$O$5236=G$1),('Diário 9º PA'!$F$4:$F$5236))+SUMPRODUCT(-('Diário 10º PA'!$E$4:$E$5221='Analítico Cx.'!$B157),-('Diário 10º PA'!$N$4:$N$5221=G$1),('Diário 10º PA'!$F$4:$F$5221))</f>
        <v>4190.3999999999996</v>
      </c>
      <c r="H157" s="187">
        <f>SUMPRODUCT(-('Diário 7º PA'!$E$4:$E$5383='Analítico Cx.'!$B157),-('Diário 7º PA'!$O$4:$O$5383=H$1),('Diário 7º PA'!$F$4:$F$5383))+SUMPRODUCT(-('Diário 8º PA'!$E$4:$E$5041='Analítico Cx.'!$B157),-('Diário 8º PA'!$O$4:$O$5041=H$1),('Diário 8º PA'!$F$4:$F$5041))+SUMPRODUCT(-('Diário 9º PA'!$E$4:$E$5236='Analítico Cx.'!$B157),-('Diário 9º PA'!$O$4:$O$5236=H$1),('Diário 9º PA'!$F$4:$F$5236))+SUMPRODUCT(-('Diário 10º PA'!$E$4:$E$5221='Analítico Cx.'!$B157),-('Diário 10º PA'!$N$4:$N$5221=H$1),('Diário 10º PA'!$F$4:$F$5221))</f>
        <v>2284.9</v>
      </c>
      <c r="I157" s="187">
        <f>SUMPRODUCT(-('Diário 7º PA'!$E$4:$E$5383='Analítico Cx.'!$B157),-('Diário 7º PA'!$O$4:$O$5383=I$1),('Diário 7º PA'!$F$4:$F$5383))+SUMPRODUCT(-('Diário 8º PA'!$E$4:$E$5041='Analítico Cx.'!$B157),-('Diário 8º PA'!$O$4:$O$5041=I$1),('Diário 8º PA'!$F$4:$F$5041))+SUMPRODUCT(-('Diário 9º PA'!$E$4:$E$5236='Analítico Cx.'!$B157),-('Diário 9º PA'!$O$4:$O$5236=I$1),('Diário 9º PA'!$F$4:$F$5236))+SUMPRODUCT(-('Diário 10º PA'!$E$4:$E$5221='Analítico Cx.'!$B157),-('Diário 10º PA'!$N$4:$N$5221=I$1),('Diário 10º PA'!$F$4:$F$5221))</f>
        <v>0</v>
      </c>
      <c r="J157" s="187">
        <f>SUMPRODUCT(-('Diário 7º PA'!$E$4:$E$5383='Analítico Cx.'!$B157),-('Diário 7º PA'!$O$4:$O$5383=J$1),('Diário 7º PA'!$F$4:$F$5383))+SUMPRODUCT(-('Diário 8º PA'!$E$4:$E$5041='Analítico Cx.'!$B157),-('Diário 8º PA'!$O$4:$O$5041=J$1),('Diário 8º PA'!$F$4:$F$5041))+SUMPRODUCT(-('Diário 9º PA'!$E$4:$E$5236='Analítico Cx.'!$B157),-('Diário 9º PA'!$O$4:$O$5236=J$1),('Diário 9º PA'!$F$4:$F$5236))+SUMPRODUCT(-('Diário 10º PA'!$E$4:$E$5221='Analítico Cx.'!$B157),-('Diário 10º PA'!$N$4:$N$5221=J$1),('Diário 10º PA'!$F$4:$F$5221))</f>
        <v>25384.01</v>
      </c>
      <c r="K157" s="187">
        <f>SUMPRODUCT(-('Diário 7º PA'!$E$4:$E$5383='Analítico Cx.'!$B157),-('Diário 7º PA'!$O$4:$O$5383=K$1),('Diário 7º PA'!$F$4:$F$5383))+SUMPRODUCT(-('Diário 8º PA'!$E$4:$E$5041='Analítico Cx.'!$B157),-('Diário 8º PA'!$O$4:$O$5041=K$1),('Diário 8º PA'!$F$4:$F$5041))+SUMPRODUCT(-('Diário 9º PA'!$E$4:$E$5236='Analítico Cx.'!$B157),-('Diário 9º PA'!$O$4:$O$5236=K$1),('Diário 9º PA'!$F$4:$F$5236))+SUMPRODUCT(-('Diário 10º PA'!$E$4:$E$5221='Analítico Cx.'!$B157),-('Diário 10º PA'!$N$4:$N$5221=K$1),('Diário 10º PA'!$F$4:$F$5221))</f>
        <v>32637</v>
      </c>
      <c r="L157" s="187">
        <f>SUMPRODUCT(-('Diário 7º PA'!$E$4:$E$5383='Analítico Cx.'!$B157),-('Diário 7º PA'!$O$4:$O$5383=L$1),('Diário 7º PA'!$F$4:$F$5383))+SUMPRODUCT(-('Diário 8º PA'!$E$4:$E$5041='Analítico Cx.'!$B157),-('Diário 8º PA'!$O$4:$O$5041=L$1),('Diário 8º PA'!$F$4:$F$5041))+SUMPRODUCT(-('Diário 9º PA'!$E$4:$E$5236='Analítico Cx.'!$B157),-('Diário 9º PA'!$O$4:$O$5236=L$1),('Diário 9º PA'!$F$4:$F$5236))+SUMPRODUCT(-('Diário 10º PA'!$E$4:$E$5221='Analítico Cx.'!$B157),-('Diário 10º PA'!$N$4:$N$5221=L$1),('Diário 10º PA'!$F$4:$F$5221))</f>
        <v>0</v>
      </c>
      <c r="M157" s="187">
        <f>SUMPRODUCT(-('Diário 7º PA'!$E$4:$E$5383='Analítico Cx.'!$B157),-('Diário 7º PA'!$O$4:$O$5383=M$1),('Diário 7º PA'!$F$4:$F$5383))+SUMPRODUCT(-('Diário 8º PA'!$E$4:$E$5041='Analítico Cx.'!$B157),-('Diário 8º PA'!$O$4:$O$5041=M$1),('Diário 8º PA'!$F$4:$F$5041))+SUMPRODUCT(-('Diário 9º PA'!$E$4:$E$5236='Analítico Cx.'!$B157),-('Diário 9º PA'!$O$4:$O$5236=M$1),('Diário 9º PA'!$F$4:$F$5236))+SUMPRODUCT(-('Diário 10º PA'!$E$4:$E$5221='Analítico Cx.'!$B157),-('Diário 10º PA'!$N$4:$N$5221=M$1),('Diário 10º PA'!$F$4:$F$5221))</f>
        <v>9000</v>
      </c>
      <c r="N157" s="187">
        <f>SUMPRODUCT(-('Diário 7º PA'!$E$4:$E$5383='Analítico Cx.'!$B157),-('Diário 7º PA'!$O$4:$O$5383=N$1),('Diário 7º PA'!$F$4:$F$5383))+SUMPRODUCT(-('Diário 8º PA'!$E$4:$E$5041='Analítico Cx.'!$B157),-('Diário 8º PA'!$O$4:$O$5041=N$1),('Diário 8º PA'!$F$4:$F$5041))+SUMPRODUCT(-('Diário 9º PA'!$E$4:$E$5236='Analítico Cx.'!$B157),-('Diário 9º PA'!$O$4:$O$5236=N$1),('Diário 9º PA'!$F$4:$F$5236))+SUMPRODUCT(-('Diário 10º PA'!$E$4:$E$5221='Analítico Cx.'!$B157),-('Diário 10º PA'!$N$4:$N$5221=N$1),('Diário 10º PA'!$F$4:$F$5221))</f>
        <v>340</v>
      </c>
      <c r="O157" s="188">
        <f t="shared" si="24"/>
        <v>285732.31</v>
      </c>
      <c r="P157" s="172">
        <f t="shared" si="22"/>
        <v>3.8240316745410344E-3</v>
      </c>
    </row>
    <row r="158" spans="1:16" ht="23.25" customHeight="1" thickBot="1" x14ac:dyDescent="0.25">
      <c r="A158" s="25"/>
      <c r="B158" s="26" t="s">
        <v>44</v>
      </c>
      <c r="C158" s="194">
        <f t="shared" ref="C158:O158" si="25">SUBTOTAL(109,C143:C157)</f>
        <v>215064.63</v>
      </c>
      <c r="D158" s="194">
        <f t="shared" si="25"/>
        <v>257247.96000000002</v>
      </c>
      <c r="E158" s="194">
        <f t="shared" si="25"/>
        <v>10250.939999999999</v>
      </c>
      <c r="F158" s="194">
        <f t="shared" si="25"/>
        <v>30872</v>
      </c>
      <c r="G158" s="194">
        <f t="shared" si="25"/>
        <v>72659.569999999992</v>
      </c>
      <c r="H158" s="194">
        <f t="shared" si="25"/>
        <v>92888</v>
      </c>
      <c r="I158" s="194">
        <f t="shared" si="25"/>
        <v>69024.53</v>
      </c>
      <c r="J158" s="194">
        <f t="shared" si="25"/>
        <v>52396.1</v>
      </c>
      <c r="K158" s="194">
        <f t="shared" si="25"/>
        <v>188580.19</v>
      </c>
      <c r="L158" s="194">
        <f t="shared" si="25"/>
        <v>70625.66</v>
      </c>
      <c r="M158" s="194">
        <f t="shared" si="25"/>
        <v>1265485.9099999999</v>
      </c>
      <c r="N158" s="194">
        <f t="shared" si="25"/>
        <v>61747.839999999997</v>
      </c>
      <c r="O158" s="194">
        <f t="shared" si="25"/>
        <v>2386843.33</v>
      </c>
      <c r="P158" s="178">
        <f t="shared" si="22"/>
        <v>3.194376056416931E-2</v>
      </c>
    </row>
    <row r="159" spans="1:16" ht="23.25" customHeight="1" thickBot="1" x14ac:dyDescent="0.25">
      <c r="A159" s="36" t="s">
        <v>311</v>
      </c>
      <c r="B159" s="20" t="s">
        <v>308</v>
      </c>
      <c r="C159" s="187">
        <f>SUMPRODUCT(-('Diário 7º PA'!$E$4:$E$5383='Analítico Cx.'!$B159),-('Diário 7º PA'!$O$4:$O$5383=C$1),('Diário 7º PA'!$F$4:$F$5383))+SUMPRODUCT(-('Diário 8º PA'!$E$4:$E$5041='Analítico Cx.'!$B159),-('Diário 8º PA'!$O$4:$O$5041=C$1),('Diário 8º PA'!$F$4:$F$5041))+SUMPRODUCT(-('Diário 9º PA'!$E$4:$E$5236='Analítico Cx.'!$B159),-('Diário 9º PA'!$O$4:$O$5236=C$1),('Diário 9º PA'!$F$4:$F$5236))+SUMPRODUCT(-('Diário 10º PA'!$E$4:$E$5221='Analítico Cx.'!$B159),-('Diário 10º PA'!$N$4:$N$5221=C$1),('Diário 10º PA'!$F$4:$F$5221))</f>
        <v>264405.21999999997</v>
      </c>
      <c r="D159" s="187">
        <f>SUMPRODUCT(-('Diário 7º PA'!$E$4:$E$5383='Analítico Cx.'!$B159),-('Diário 7º PA'!$O$4:$O$5383=D$1),('Diário 7º PA'!$F$4:$F$5383))+SUMPRODUCT(-('Diário 8º PA'!$E$4:$E$5041='Analítico Cx.'!$B159),-('Diário 8º PA'!$O$4:$O$5041=D$1),('Diário 8º PA'!$F$4:$F$5041))+SUMPRODUCT(-('Diário 9º PA'!$E$4:$E$5236='Analítico Cx.'!$B159),-('Diário 9º PA'!$O$4:$O$5236=D$1),('Diário 9º PA'!$F$4:$F$5236))+SUMPRODUCT(-('Diário 10º PA'!$E$4:$E$5221='Analítico Cx.'!$B159),-('Diário 10º PA'!$N$4:$N$5221=D$1),('Diário 10º PA'!$F$4:$F$5221))</f>
        <v>10907.33</v>
      </c>
      <c r="E159" s="187">
        <f>SUMPRODUCT(-('Diário 7º PA'!$E$4:$E$5383='Analítico Cx.'!$B159),-('Diário 7º PA'!$O$4:$O$5383=E$1),('Diário 7º PA'!$F$4:$F$5383))+SUMPRODUCT(-('Diário 8º PA'!$E$4:$E$5041='Analítico Cx.'!$B159),-('Diário 8º PA'!$O$4:$O$5041=E$1),('Diário 8º PA'!$F$4:$F$5041))+SUMPRODUCT(-('Diário 9º PA'!$E$4:$E$5236='Analítico Cx.'!$B159),-('Diário 9º PA'!$O$4:$O$5236=E$1),('Diário 9º PA'!$F$4:$F$5236))+SUMPRODUCT(-('Diário 10º PA'!$E$4:$E$5221='Analítico Cx.'!$B159),-('Diário 10º PA'!$N$4:$N$5221=E$1),('Diário 10º PA'!$F$4:$F$5221))</f>
        <v>185406.27</v>
      </c>
      <c r="F159" s="187">
        <f>SUMPRODUCT(-('Diário 7º PA'!$E$4:$E$5383='Analítico Cx.'!$B159),-('Diário 7º PA'!$O$4:$O$5383=F$1),('Diário 7º PA'!$F$4:$F$5383))+SUMPRODUCT(-('Diário 8º PA'!$E$4:$E$5041='Analítico Cx.'!$B159),-('Diário 8º PA'!$O$4:$O$5041=F$1),('Diário 8º PA'!$F$4:$F$5041))+SUMPRODUCT(-('Diário 9º PA'!$E$4:$E$5236='Analítico Cx.'!$B159),-('Diário 9º PA'!$O$4:$O$5236=F$1),('Diário 9º PA'!$F$4:$F$5236))+SUMPRODUCT(-('Diário 10º PA'!$E$4:$E$5221='Analítico Cx.'!$B159),-('Diário 10º PA'!$N$4:$N$5221=F$1),('Diário 10º PA'!$F$4:$F$5221))</f>
        <v>218417.72</v>
      </c>
      <c r="G159" s="187">
        <f>SUMPRODUCT(-('Diário 7º PA'!$E$4:$E$5383='Analítico Cx.'!$B159),-('Diário 7º PA'!$O$4:$O$5383=G$1),('Diário 7º PA'!$F$4:$F$5383))+SUMPRODUCT(-('Diário 8º PA'!$E$4:$E$5041='Analítico Cx.'!$B159),-('Diário 8º PA'!$O$4:$O$5041=G$1),('Diário 8º PA'!$F$4:$F$5041))+SUMPRODUCT(-('Diário 9º PA'!$E$4:$E$5236='Analítico Cx.'!$B159),-('Diário 9º PA'!$O$4:$O$5236=G$1),('Diário 9º PA'!$F$4:$F$5236))+SUMPRODUCT(-('Diário 10º PA'!$E$4:$E$5221='Analítico Cx.'!$B159),-('Diário 10º PA'!$N$4:$N$5221=G$1),('Diário 10º PA'!$F$4:$F$5221))</f>
        <v>141593.81</v>
      </c>
      <c r="H159" s="187">
        <f>SUMPRODUCT(-('Diário 7º PA'!$E$4:$E$5383='Analítico Cx.'!$B159),-('Diário 7º PA'!$O$4:$O$5383=H$1),('Diário 7º PA'!$F$4:$F$5383))+SUMPRODUCT(-('Diário 8º PA'!$E$4:$E$5041='Analítico Cx.'!$B159),-('Diário 8º PA'!$O$4:$O$5041=H$1),('Diário 8º PA'!$F$4:$F$5041))+SUMPRODUCT(-('Diário 9º PA'!$E$4:$E$5236='Analítico Cx.'!$B159),-('Diário 9º PA'!$O$4:$O$5236=H$1),('Diário 9º PA'!$F$4:$F$5236))+SUMPRODUCT(-('Diário 10º PA'!$E$4:$E$5221='Analítico Cx.'!$B159),-('Diário 10º PA'!$N$4:$N$5221=H$1),('Diário 10º PA'!$F$4:$F$5221))</f>
        <v>373397.66</v>
      </c>
      <c r="I159" s="187">
        <f>SUMPRODUCT(-('Diário 7º PA'!$E$4:$E$5383='Analítico Cx.'!$B159),-('Diário 7º PA'!$O$4:$O$5383=I$1),('Diário 7º PA'!$F$4:$F$5383))+SUMPRODUCT(-('Diário 8º PA'!$E$4:$E$5041='Analítico Cx.'!$B159),-('Diário 8º PA'!$O$4:$O$5041=I$1),('Diário 8º PA'!$F$4:$F$5041))+SUMPRODUCT(-('Diário 9º PA'!$E$4:$E$5236='Analítico Cx.'!$B159),-('Diário 9º PA'!$O$4:$O$5236=I$1),('Diário 9º PA'!$F$4:$F$5236))+SUMPRODUCT(-('Diário 10º PA'!$E$4:$E$5221='Analítico Cx.'!$B159),-('Diário 10º PA'!$N$4:$N$5221=I$1),('Diário 10º PA'!$F$4:$F$5221))</f>
        <v>424837.32</v>
      </c>
      <c r="J159" s="187">
        <f>SUMPRODUCT(-('Diário 7º PA'!$E$4:$E$5383='Analítico Cx.'!$B159),-('Diário 7º PA'!$O$4:$O$5383=J$1),('Diário 7º PA'!$F$4:$F$5383))+SUMPRODUCT(-('Diário 8º PA'!$E$4:$E$5041='Analítico Cx.'!$B159),-('Diário 8º PA'!$O$4:$O$5041=J$1),('Diário 8º PA'!$F$4:$F$5041))+SUMPRODUCT(-('Diário 9º PA'!$E$4:$E$5236='Analítico Cx.'!$B159),-('Diário 9º PA'!$O$4:$O$5236=J$1),('Diário 9º PA'!$F$4:$F$5236))+SUMPRODUCT(-('Diário 10º PA'!$E$4:$E$5221='Analítico Cx.'!$B159),-('Diário 10º PA'!$N$4:$N$5221=J$1),('Diário 10º PA'!$F$4:$F$5221))</f>
        <v>354987.01</v>
      </c>
      <c r="K159" s="187">
        <f>SUMPRODUCT(-('Diário 7º PA'!$E$4:$E$5383='Analítico Cx.'!$B159),-('Diário 7º PA'!$O$4:$O$5383=K$1),('Diário 7º PA'!$F$4:$F$5383))+SUMPRODUCT(-('Diário 8º PA'!$E$4:$E$5041='Analítico Cx.'!$B159),-('Diário 8º PA'!$O$4:$O$5041=K$1),('Diário 8º PA'!$F$4:$F$5041))+SUMPRODUCT(-('Diário 9º PA'!$E$4:$E$5236='Analítico Cx.'!$B159),-('Diário 9º PA'!$O$4:$O$5236=K$1),('Diário 9º PA'!$F$4:$F$5236))+SUMPRODUCT(-('Diário 10º PA'!$E$4:$E$5221='Analítico Cx.'!$B159),-('Diário 10º PA'!$N$4:$N$5221=K$1),('Diário 10º PA'!$F$4:$F$5221))</f>
        <v>335387.98</v>
      </c>
      <c r="L159" s="187">
        <f>SUMPRODUCT(-('Diário 7º PA'!$E$4:$E$5383='Analítico Cx.'!$B159),-('Diário 7º PA'!$O$4:$O$5383=L$1),('Diário 7º PA'!$F$4:$F$5383))+SUMPRODUCT(-('Diário 8º PA'!$E$4:$E$5041='Analítico Cx.'!$B159),-('Diário 8º PA'!$O$4:$O$5041=L$1),('Diário 8º PA'!$F$4:$F$5041))+SUMPRODUCT(-('Diário 9º PA'!$E$4:$E$5236='Analítico Cx.'!$B159),-('Diário 9º PA'!$O$4:$O$5236=L$1),('Diário 9º PA'!$F$4:$F$5236))+SUMPRODUCT(-('Diário 10º PA'!$E$4:$E$5221='Analítico Cx.'!$B159),-('Diário 10º PA'!$N$4:$N$5221=L$1),('Diário 10º PA'!$F$4:$F$5221))</f>
        <v>219622.72</v>
      </c>
      <c r="M159" s="187">
        <f>SUMPRODUCT(-('Diário 7º PA'!$E$4:$E$5383='Analítico Cx.'!$B159),-('Diário 7º PA'!$O$4:$O$5383=M$1),('Diário 7º PA'!$F$4:$F$5383))+SUMPRODUCT(-('Diário 8º PA'!$E$4:$E$5041='Analítico Cx.'!$B159),-('Diário 8º PA'!$O$4:$O$5041=M$1),('Diário 8º PA'!$F$4:$F$5041))+SUMPRODUCT(-('Diário 9º PA'!$E$4:$E$5236='Analítico Cx.'!$B159),-('Diário 9º PA'!$O$4:$O$5236=M$1),('Diário 9º PA'!$F$4:$F$5236))+SUMPRODUCT(-('Diário 10º PA'!$E$4:$E$5221='Analítico Cx.'!$B159),-('Diário 10º PA'!$N$4:$N$5221=M$1),('Diário 10º PA'!$F$4:$F$5221))</f>
        <v>306545.58</v>
      </c>
      <c r="N159" s="187">
        <f>SUMPRODUCT(-('Diário 7º PA'!$E$4:$E$5383='Analítico Cx.'!$B159),-('Diário 7º PA'!$O$4:$O$5383=N$1),('Diário 7º PA'!$F$4:$F$5383))+SUMPRODUCT(-('Diário 8º PA'!$E$4:$E$5041='Analítico Cx.'!$B159),-('Diário 8º PA'!$O$4:$O$5041=N$1),('Diário 8º PA'!$F$4:$F$5041))+SUMPRODUCT(-('Diário 9º PA'!$E$4:$E$5236='Analítico Cx.'!$B159),-('Diário 9º PA'!$O$4:$O$5236=N$1),('Diário 9º PA'!$F$4:$F$5236))+SUMPRODUCT(-('Diário 10º PA'!$E$4:$E$5221='Analítico Cx.'!$B159),-('Diário 10º PA'!$N$4:$N$5221=N$1),('Diário 10º PA'!$F$4:$F$5221))</f>
        <v>252313.9</v>
      </c>
      <c r="O159" s="192">
        <f>SUM(C159:N159)</f>
        <v>3087822.52</v>
      </c>
      <c r="P159" s="274">
        <f t="shared" si="22"/>
        <v>4.1325151929234451E-2</v>
      </c>
    </row>
    <row r="160" spans="1:16" ht="23.25" customHeight="1" thickBot="1" x14ac:dyDescent="0.25">
      <c r="A160" s="71" t="s">
        <v>254</v>
      </c>
      <c r="B160" s="136"/>
      <c r="C160" s="189">
        <f>SUBTOTAL(109,C22:C159)</f>
        <v>5308423.6399999987</v>
      </c>
      <c r="D160" s="189">
        <f t="shared" ref="D160:O160" si="26">SUBTOTAL(109,D22:D159)</f>
        <v>5418740.1200000001</v>
      </c>
      <c r="E160" s="189">
        <f t="shared" si="26"/>
        <v>5442265.830000001</v>
      </c>
      <c r="F160" s="189">
        <f t="shared" si="26"/>
        <v>5230036.1899999995</v>
      </c>
      <c r="G160" s="189">
        <f t="shared" si="26"/>
        <v>5497753.5300000003</v>
      </c>
      <c r="H160" s="189">
        <f t="shared" si="26"/>
        <v>5837000.8300000019</v>
      </c>
      <c r="I160" s="189">
        <f t="shared" si="26"/>
        <v>5821628.7500000009</v>
      </c>
      <c r="J160" s="189">
        <f t="shared" si="26"/>
        <v>5706539.629999998</v>
      </c>
      <c r="K160" s="189">
        <f t="shared" si="26"/>
        <v>5981334.3000000026</v>
      </c>
      <c r="L160" s="189">
        <f t="shared" si="26"/>
        <v>6320271.3599999985</v>
      </c>
      <c r="M160" s="189">
        <f t="shared" si="26"/>
        <v>9615424.2400000002</v>
      </c>
      <c r="N160" s="189">
        <f t="shared" si="26"/>
        <v>8540755.0299999993</v>
      </c>
      <c r="O160" s="189">
        <f t="shared" si="26"/>
        <v>74720173.449999988</v>
      </c>
      <c r="P160" s="173">
        <f t="shared" si="22"/>
        <v>1</v>
      </c>
    </row>
    <row r="161" spans="1:15" x14ac:dyDescent="0.2">
      <c r="A161" s="167"/>
      <c r="B161" s="168"/>
      <c r="C161" s="188"/>
      <c r="D161" s="188"/>
      <c r="E161" s="188"/>
      <c r="F161" s="188"/>
      <c r="G161" s="188"/>
      <c r="H161" s="188"/>
      <c r="I161" s="188"/>
      <c r="J161" s="188"/>
      <c r="K161" s="188"/>
      <c r="L161" s="188"/>
      <c r="M161" s="188"/>
      <c r="N161" s="188"/>
      <c r="O161" s="188"/>
    </row>
  </sheetData>
  <sheetProtection algorithmName="SHA-512" hashValue="O9Aj/RB+vjrAWo/vdZnSlCc7UDOZQq8BQ9N74Fcn7NkqBePKjOZ1cOJX558KK/jQVs2nH1lyTR2t2dWEtj4JRw==" saltValue="i+hATH1CufPcuI0+nvyJzQ=="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7"/>
  <sheetViews>
    <sheetView showGridLines="0" topLeftCell="A2" zoomScaleSheetLayoutView="85" workbookViewId="0">
      <pane xSplit="2" ySplit="7" topLeftCell="C57" activePane="bottomRight" state="frozen"/>
      <selection activeCell="G29" sqref="G29"/>
      <selection pane="topRight" activeCell="G29" sqref="G29"/>
      <selection pane="bottomLeft" activeCell="G29" sqref="G29"/>
      <selection pane="bottomRight" activeCell="A2" sqref="A2:P157"/>
    </sheetView>
  </sheetViews>
  <sheetFormatPr defaultColWidth="9.140625" defaultRowHeight="12.75" x14ac:dyDescent="0.2"/>
  <cols>
    <col min="1" max="1" width="7.42578125" style="19" customWidth="1"/>
    <col min="2" max="2" width="25.7109375" style="19" customWidth="1"/>
    <col min="3" max="12" width="12.42578125" style="19" bestFit="1" customWidth="1"/>
    <col min="13" max="14" width="12.42578125" style="19" customWidth="1"/>
    <col min="15" max="16" width="12" style="19" bestFit="1" customWidth="1"/>
    <col min="17" max="16384" width="9.140625" style="19"/>
  </cols>
  <sheetData>
    <row r="1" spans="1:16" ht="15.75" hidden="1" x14ac:dyDescent="0.2">
      <c r="A1" s="39"/>
      <c r="B1" s="40" t="s">
        <v>142</v>
      </c>
      <c r="C1" s="41">
        <v>1</v>
      </c>
      <c r="D1" s="41">
        <v>2</v>
      </c>
      <c r="E1" s="41">
        <v>3</v>
      </c>
      <c r="F1" s="41">
        <v>4</v>
      </c>
      <c r="G1" s="41">
        <v>5</v>
      </c>
      <c r="H1" s="41">
        <v>6</v>
      </c>
      <c r="I1" s="41">
        <v>7</v>
      </c>
      <c r="J1" s="41">
        <v>8</v>
      </c>
      <c r="K1" s="41">
        <v>9</v>
      </c>
      <c r="L1" s="41">
        <v>10</v>
      </c>
      <c r="M1" s="41">
        <v>11</v>
      </c>
      <c r="N1" s="41">
        <v>12</v>
      </c>
      <c r="O1" s="39"/>
    </row>
    <row r="2" spans="1:16" ht="28.5" customHeight="1" x14ac:dyDescent="0.2">
      <c r="A2" s="661" t="str">
        <f>Capa!A1</f>
        <v>Contrato de Gestão nº. 008/2021 celebrado entre a Secretaria de Justiça e Segurança Pública do Estado de Minas Gerais - SEJUSP e o Instituto Elo</v>
      </c>
      <c r="B2" s="661"/>
      <c r="C2" s="661"/>
      <c r="D2" s="661"/>
      <c r="E2" s="661"/>
      <c r="F2" s="661"/>
      <c r="G2" s="661"/>
      <c r="H2" s="661"/>
      <c r="I2" s="661"/>
      <c r="J2" s="661"/>
      <c r="K2" s="661"/>
      <c r="L2" s="661"/>
      <c r="M2" s="661"/>
      <c r="N2" s="661"/>
      <c r="O2" s="661"/>
      <c r="P2" s="661"/>
    </row>
    <row r="3" spans="1:16" ht="18.75" customHeight="1" x14ac:dyDescent="0.2">
      <c r="A3" s="661" t="str">
        <f>Capa!A3</f>
        <v>10º Relatório Gerencial Financeiro</v>
      </c>
      <c r="B3" s="661"/>
      <c r="C3" s="661"/>
      <c r="D3" s="661"/>
      <c r="E3" s="661"/>
      <c r="F3" s="661"/>
      <c r="G3" s="661"/>
      <c r="H3" s="661"/>
      <c r="I3" s="661"/>
      <c r="J3" s="661"/>
      <c r="K3" s="661"/>
      <c r="L3" s="661"/>
      <c r="M3" s="661"/>
      <c r="N3" s="661"/>
      <c r="O3" s="661"/>
      <c r="P3" s="661"/>
    </row>
    <row r="4" spans="1:16" ht="18.75" customHeight="1" thickBot="1" x14ac:dyDescent="0.25">
      <c r="A4" s="688" t="s">
        <v>310</v>
      </c>
      <c r="B4" s="688"/>
      <c r="C4" s="688"/>
      <c r="D4" s="688"/>
      <c r="E4" s="688"/>
      <c r="F4" s="688"/>
      <c r="G4" s="688"/>
      <c r="H4" s="688"/>
      <c r="I4" s="688"/>
      <c r="J4" s="688"/>
      <c r="K4" s="688"/>
      <c r="L4" s="688"/>
      <c r="M4" s="688"/>
      <c r="N4" s="688"/>
      <c r="O4" s="688"/>
      <c r="P4" s="688"/>
    </row>
    <row r="5" spans="1:16" ht="15" x14ac:dyDescent="0.2">
      <c r="A5" s="43"/>
      <c r="B5" s="43"/>
      <c r="C5" s="44" t="str">
        <f>Resumo!C4</f>
        <v>Janeiro</v>
      </c>
      <c r="D5" s="44" t="str">
        <f>Resumo!D4</f>
        <v>Fevereiro</v>
      </c>
      <c r="E5" s="44" t="str">
        <f>Resumo!E4</f>
        <v>Março</v>
      </c>
      <c r="F5" s="44" t="str">
        <f>Resumo!F4</f>
        <v>Abril</v>
      </c>
      <c r="G5" s="44" t="str">
        <f>Resumo!G4</f>
        <v>Maio</v>
      </c>
      <c r="H5" s="44" t="str">
        <f>Resumo!H4</f>
        <v>Junho</v>
      </c>
      <c r="I5" s="44" t="str">
        <f>Resumo!I4</f>
        <v>Julho</v>
      </c>
      <c r="J5" s="44" t="str">
        <f>Resumo!J4</f>
        <v>Agosto</v>
      </c>
      <c r="K5" s="44" t="str">
        <f>Resumo!K4</f>
        <v>Setembro</v>
      </c>
      <c r="L5" s="44" t="str">
        <f>Resumo!L4</f>
        <v>Outubro</v>
      </c>
      <c r="M5" s="44" t="str">
        <f>Resumo!M4</f>
        <v>Novembro</v>
      </c>
      <c r="N5" s="44" t="str">
        <f>Resumo!N4</f>
        <v>Dezembro</v>
      </c>
      <c r="O5" s="682" t="s">
        <v>5</v>
      </c>
      <c r="P5" s="685" t="s">
        <v>286</v>
      </c>
    </row>
    <row r="6" spans="1:16" ht="15" x14ac:dyDescent="0.2">
      <c r="A6" s="11"/>
      <c r="B6" s="11"/>
      <c r="C6" s="303">
        <f>Resumo!C5</f>
        <v>44927</v>
      </c>
      <c r="D6" s="303">
        <f>Resumo!D5</f>
        <v>44958</v>
      </c>
      <c r="E6" s="303">
        <f>Resumo!E5</f>
        <v>44986</v>
      </c>
      <c r="F6" s="303">
        <f>Resumo!F5</f>
        <v>45017</v>
      </c>
      <c r="G6" s="303">
        <f>Resumo!G5</f>
        <v>45047</v>
      </c>
      <c r="H6" s="303">
        <f>Resumo!H5</f>
        <v>45078</v>
      </c>
      <c r="I6" s="303">
        <f>Resumo!I5</f>
        <v>45108</v>
      </c>
      <c r="J6" s="303">
        <f>Resumo!J5</f>
        <v>45139</v>
      </c>
      <c r="K6" s="303">
        <f>Resumo!K5</f>
        <v>45170</v>
      </c>
      <c r="L6" s="303">
        <f>Resumo!L5</f>
        <v>45200</v>
      </c>
      <c r="M6" s="303">
        <f>Resumo!M5</f>
        <v>45231</v>
      </c>
      <c r="N6" s="303">
        <f>Resumo!N5</f>
        <v>45261</v>
      </c>
      <c r="O6" s="683"/>
      <c r="P6" s="686"/>
    </row>
    <row r="7" spans="1:16" ht="15" x14ac:dyDescent="0.2">
      <c r="A7" s="11"/>
      <c r="B7" s="11"/>
      <c r="C7" s="305" t="str">
        <f>Resumo!C6</f>
        <v>a</v>
      </c>
      <c r="D7" s="305" t="str">
        <f>Resumo!D6</f>
        <v>a</v>
      </c>
      <c r="E7" s="305" t="str">
        <f>Resumo!E6</f>
        <v>a</v>
      </c>
      <c r="F7" s="305" t="str">
        <f>Resumo!F6</f>
        <v>a</v>
      </c>
      <c r="G7" s="305" t="str">
        <f>Resumo!G6</f>
        <v>a</v>
      </c>
      <c r="H7" s="305" t="str">
        <f>Resumo!H6</f>
        <v>a</v>
      </c>
      <c r="I7" s="305" t="str">
        <f>Resumo!I6</f>
        <v>a</v>
      </c>
      <c r="J7" s="305" t="str">
        <f>Resumo!J6</f>
        <v>a</v>
      </c>
      <c r="K7" s="305" t="str">
        <f>Resumo!K6</f>
        <v>a</v>
      </c>
      <c r="L7" s="305" t="str">
        <f>Resumo!L6</f>
        <v>a</v>
      </c>
      <c r="M7" s="305" t="str">
        <f>Resumo!M6</f>
        <v>a</v>
      </c>
      <c r="N7" s="305" t="str">
        <f>Resumo!N6</f>
        <v>a</v>
      </c>
      <c r="O7" s="683"/>
      <c r="P7" s="686"/>
    </row>
    <row r="8" spans="1:16" ht="15.75" thickBot="1" x14ac:dyDescent="0.25">
      <c r="A8" s="42"/>
      <c r="B8" s="42"/>
      <c r="C8" s="304">
        <f>Resumo!C7</f>
        <v>44957</v>
      </c>
      <c r="D8" s="304">
        <f>Resumo!D7</f>
        <v>44985</v>
      </c>
      <c r="E8" s="304">
        <f>Resumo!E7</f>
        <v>45016</v>
      </c>
      <c r="F8" s="304">
        <f>Resumo!F7</f>
        <v>45046</v>
      </c>
      <c r="G8" s="304">
        <f>Resumo!G7</f>
        <v>45077</v>
      </c>
      <c r="H8" s="304">
        <f>Resumo!H7</f>
        <v>45107</v>
      </c>
      <c r="I8" s="304">
        <f>Resumo!I7</f>
        <v>45138</v>
      </c>
      <c r="J8" s="304">
        <f>Resumo!J7</f>
        <v>45169</v>
      </c>
      <c r="K8" s="304">
        <f>Resumo!K7</f>
        <v>45199</v>
      </c>
      <c r="L8" s="304">
        <f>Resumo!L7</f>
        <v>45230</v>
      </c>
      <c r="M8" s="304">
        <f>Resumo!M7</f>
        <v>45260</v>
      </c>
      <c r="N8" s="304">
        <f>Resumo!N7</f>
        <v>45291</v>
      </c>
      <c r="O8" s="684"/>
      <c r="P8" s="687"/>
    </row>
    <row r="9" spans="1:16" ht="23.25" customHeight="1" thickBot="1" x14ac:dyDescent="0.25">
      <c r="A9" s="37">
        <v>1</v>
      </c>
      <c r="B9" s="37" t="s">
        <v>153</v>
      </c>
      <c r="C9" s="70"/>
      <c r="D9" s="70"/>
      <c r="E9" s="70"/>
      <c r="F9" s="70"/>
      <c r="G9" s="70"/>
      <c r="H9" s="70"/>
      <c r="I9" s="70"/>
      <c r="J9" s="70"/>
      <c r="K9" s="70"/>
      <c r="L9" s="70"/>
      <c r="M9" s="70"/>
      <c r="N9" s="70"/>
      <c r="O9" s="70"/>
      <c r="P9" s="170"/>
    </row>
    <row r="10" spans="1:16" ht="23.25" customHeight="1" x14ac:dyDescent="0.2">
      <c r="A10" s="21" t="s">
        <v>15</v>
      </c>
      <c r="B10" s="21" t="s">
        <v>33</v>
      </c>
      <c r="C10" s="67"/>
      <c r="D10" s="67"/>
      <c r="E10" s="67"/>
      <c r="F10" s="67"/>
      <c r="G10" s="67"/>
      <c r="H10" s="67"/>
      <c r="I10" s="67"/>
      <c r="J10" s="67"/>
      <c r="K10" s="67"/>
      <c r="L10" s="67"/>
      <c r="M10" s="67"/>
      <c r="N10" s="67"/>
      <c r="O10" s="67"/>
      <c r="P10" s="171"/>
    </row>
    <row r="11" spans="1:16" ht="23.25" customHeight="1" x14ac:dyDescent="0.2">
      <c r="A11" s="22" t="s">
        <v>40</v>
      </c>
      <c r="B11" s="62" t="s">
        <v>323</v>
      </c>
      <c r="C11" s="12">
        <f>SUMPRODUCT(-('Diário 7º PA'!$E$4:$E$5383='Analítico Cp.'!$B11),-('Diário 7º PA'!$P$4:$P$5383=C$1),('Diário 7º PA'!$F$4:$F$5383))+SUMPRODUCT(-('Diário 8º PA'!$E$4:$E$5041='Analítico Cp.'!$B11),-('Diário 8º PA'!$P$4:$P$5041=C$1),('Diário 8º PA'!$F$4:$F$5041))+SUMPRODUCT(-('Diário 9º PA'!$E$4:$E$5236='Analítico Cp.'!$B11),-('Diário 9º PA'!$P$4:$P$5236=C$1),('Diário 9º PA'!$F$4:$F$5236))+SUMPRODUCT(-('Diário 10º PA'!$E$4:$E$5221='Analítico Cp.'!$B11),-('Diário 10º PA'!$O$4:$O$5221=C$1),('Diário 10º PA'!$F$4:$F$5221))+SUMPRODUCT(-('Comp.'!$D$5:$D$238='Analítico Cp.'!$B11),-('Comp.'!$J$5:$J$238=C$1),('Comp.'!$E$5:$E$238))</f>
        <v>0</v>
      </c>
      <c r="D11" s="12">
        <f>SUMPRODUCT(-('Diário 7º PA'!$E$4:$E$5383='Analítico Cp.'!$B11),-('Diário 7º PA'!$P$4:$P$5383=D$1),('Diário 7º PA'!$F$4:$F$5383))+SUMPRODUCT(-('Diário 8º PA'!$E$4:$E$5041='Analítico Cp.'!$B11),-('Diário 8º PA'!$P$4:$P$5041=D$1),('Diário 8º PA'!$F$4:$F$5041))+SUMPRODUCT(-('Diário 9º PA'!$E$4:$E$5236='Analítico Cp.'!$B11),-('Diário 9º PA'!$P$4:$P$5236=D$1),('Diário 9º PA'!$F$4:$F$5236))+SUMPRODUCT(-('Diário 10º PA'!$E$4:$E$5221='Analítico Cp.'!$B11),-('Diário 10º PA'!$O$4:$O$5221=D$1),('Diário 10º PA'!$F$4:$F$5221))+SUMPRODUCT(-('Comp.'!$D$5:$D$238='Analítico Cp.'!$B11),-('Comp.'!$J$5:$J$238=D$1),('Comp.'!$E$5:$E$238))</f>
        <v>17026108.77</v>
      </c>
      <c r="E11" s="12">
        <f>SUMPRODUCT(-('Diário 7º PA'!$E$4:$E$5383='Analítico Cp.'!$B11),-('Diário 7º PA'!$P$4:$P$5383=E$1),('Diário 7º PA'!$F$4:$F$5383))+SUMPRODUCT(-('Diário 8º PA'!$E$4:$E$5041='Analítico Cp.'!$B11),-('Diário 8º PA'!$P$4:$P$5041=E$1),('Diário 8º PA'!$F$4:$F$5041))+SUMPRODUCT(-('Diário 9º PA'!$E$4:$E$5236='Analítico Cp.'!$B11),-('Diário 9º PA'!$P$4:$P$5236=E$1),('Diário 9º PA'!$F$4:$F$5236))+SUMPRODUCT(-('Diário 10º PA'!$E$4:$E$5221='Analítico Cp.'!$B11),-('Diário 10º PA'!$O$4:$O$5221=E$1),('Diário 10º PA'!$F$4:$F$5221))+SUMPRODUCT(-('Comp.'!$D$5:$D$238='Analítico Cp.'!$B11),-('Comp.'!$J$5:$J$238=E$1),('Comp.'!$E$5:$E$238))</f>
        <v>0</v>
      </c>
      <c r="F11" s="12">
        <f>SUMPRODUCT(-('Diário 7º PA'!$E$4:$E$5383='Analítico Cp.'!$B11),-('Diário 7º PA'!$P$4:$P$5383=F$1),('Diário 7º PA'!$F$4:$F$5383))+SUMPRODUCT(-('Diário 8º PA'!$E$4:$E$5041='Analítico Cp.'!$B11),-('Diário 8º PA'!$P$4:$P$5041=F$1),('Diário 8º PA'!$F$4:$F$5041))+SUMPRODUCT(-('Diário 9º PA'!$E$4:$E$5236='Analítico Cp.'!$B11),-('Diário 9º PA'!$P$4:$P$5236=F$1),('Diário 9º PA'!$F$4:$F$5236))+SUMPRODUCT(-('Diário 10º PA'!$E$4:$E$5221='Analítico Cp.'!$B11),-('Diário 10º PA'!$O$4:$O$5221=F$1),('Diário 10º PA'!$F$4:$F$5221))+SUMPRODUCT(-('Comp.'!$D$5:$D$238='Analítico Cp.'!$B11),-('Comp.'!$J$5:$J$238=F$1),('Comp.'!$E$5:$E$238))</f>
        <v>0</v>
      </c>
      <c r="G11" s="12">
        <f>SUMPRODUCT(-('Diário 7º PA'!$E$4:$E$5383='Analítico Cp.'!$B11),-('Diário 7º PA'!$P$4:$P$5383=G$1),('Diário 7º PA'!$F$4:$F$5383))+SUMPRODUCT(-('Diário 8º PA'!$E$4:$E$5041='Analítico Cp.'!$B11),-('Diário 8º PA'!$P$4:$P$5041=G$1),('Diário 8º PA'!$F$4:$F$5041))+SUMPRODUCT(-('Diário 9º PA'!$E$4:$E$5236='Analítico Cp.'!$B11),-('Diário 9º PA'!$P$4:$P$5236=G$1),('Diário 9º PA'!$F$4:$F$5236))+SUMPRODUCT(-('Diário 10º PA'!$E$4:$E$5221='Analítico Cp.'!$B11),-('Diário 10º PA'!$O$4:$O$5221=G$1),('Diário 10º PA'!$F$4:$F$5221))+SUMPRODUCT(-('Comp.'!$D$5:$D$238='Analítico Cp.'!$B11),-('Comp.'!$J$5:$J$238=G$1),('Comp.'!$E$5:$E$238))</f>
        <v>14774942.699999999</v>
      </c>
      <c r="H11" s="12">
        <f>SUMPRODUCT(-('Diário 7º PA'!$E$4:$E$5383='Analítico Cp.'!$B11),-('Diário 7º PA'!$P$4:$P$5383=H$1),('Diário 7º PA'!$F$4:$F$5383))+SUMPRODUCT(-('Diário 8º PA'!$E$4:$E$5041='Analítico Cp.'!$B11),-('Diário 8º PA'!$P$4:$P$5041=H$1),('Diário 8º PA'!$F$4:$F$5041))+SUMPRODUCT(-('Diário 9º PA'!$E$4:$E$5236='Analítico Cp.'!$B11),-('Diário 9º PA'!$P$4:$P$5236=H$1),('Diário 9º PA'!$F$4:$F$5236))+SUMPRODUCT(-('Diário 10º PA'!$E$4:$E$5221='Analítico Cp.'!$B11),-('Diário 10º PA'!$O$4:$O$5221=H$1),('Diário 10º PA'!$F$4:$F$5221))+SUMPRODUCT(-('Comp.'!$D$5:$D$238='Analítico Cp.'!$B11),-('Comp.'!$J$5:$J$238=H$1),('Comp.'!$E$5:$E$238))</f>
        <v>0</v>
      </c>
      <c r="I11" s="12">
        <f>SUMPRODUCT(-('Diário 7º PA'!$E$4:$E$5383='Analítico Cp.'!$B11),-('Diário 7º PA'!$P$4:$P$5383=I$1),('Diário 7º PA'!$F$4:$F$5383))+SUMPRODUCT(-('Diário 8º PA'!$E$4:$E$5041='Analítico Cp.'!$B11),-('Diário 8º PA'!$P$4:$P$5041=I$1),('Diário 8º PA'!$F$4:$F$5041))+SUMPRODUCT(-('Diário 9º PA'!$E$4:$E$5236='Analítico Cp.'!$B11),-('Diário 9º PA'!$P$4:$P$5236=I$1),('Diário 9º PA'!$F$4:$F$5236))+SUMPRODUCT(-('Diário 10º PA'!$E$4:$E$5221='Analítico Cp.'!$B11),-('Diário 10º PA'!$O$4:$O$5221=I$1),('Diário 10º PA'!$F$4:$F$5221))+SUMPRODUCT(-('Comp.'!$D$5:$D$238='Analítico Cp.'!$B11),-('Comp.'!$J$5:$J$238=I$1),('Comp.'!$E$5:$E$238))</f>
        <v>0</v>
      </c>
      <c r="J11" s="12">
        <f>SUMPRODUCT(-('Diário 7º PA'!$E$4:$E$5383='Analítico Cp.'!$B11),-('Diário 7º PA'!$P$4:$P$5383=J$1),('Diário 7º PA'!$F$4:$F$5383))+SUMPRODUCT(-('Diário 8º PA'!$E$4:$E$5041='Analítico Cp.'!$B11),-('Diário 8º PA'!$P$4:$P$5041=J$1),('Diário 8º PA'!$F$4:$F$5041))+SUMPRODUCT(-('Diário 9º PA'!$E$4:$E$5236='Analítico Cp.'!$B11),-('Diário 9º PA'!$P$4:$P$5236=J$1),('Diário 9º PA'!$F$4:$F$5236))+SUMPRODUCT(-('Diário 10º PA'!$E$4:$E$5221='Analítico Cp.'!$B11),-('Diário 10º PA'!$O$4:$O$5221=J$1),('Diário 10º PA'!$F$4:$F$5221))+SUMPRODUCT(-('Comp.'!$D$5:$D$238='Analítico Cp.'!$B11),-('Comp.'!$J$5:$J$238=J$1),('Comp.'!$E$5:$E$238))</f>
        <v>0</v>
      </c>
      <c r="K11" s="12">
        <f>SUMPRODUCT(-('Diário 7º PA'!$E$4:$E$5383='Analítico Cp.'!$B11),-('Diário 7º PA'!$P$4:$P$5383=K$1),('Diário 7º PA'!$F$4:$F$5383))+SUMPRODUCT(-('Diário 8º PA'!$E$4:$E$5041='Analítico Cp.'!$B11),-('Diário 8º PA'!$P$4:$P$5041=K$1),('Diário 8º PA'!$F$4:$F$5041))+SUMPRODUCT(-('Diário 9º PA'!$E$4:$E$5236='Analítico Cp.'!$B11),-('Diário 9º PA'!$P$4:$P$5236=K$1),('Diário 9º PA'!$F$4:$F$5236))+SUMPRODUCT(-('Diário 10º PA'!$E$4:$E$5221='Analítico Cp.'!$B11),-('Diário 10º PA'!$O$4:$O$5221=K$1),('Diário 10º PA'!$F$4:$F$5221))+SUMPRODUCT(-('Comp.'!$D$5:$D$238='Analítico Cp.'!$B11),-('Comp.'!$J$5:$J$238=K$1),('Comp.'!$E$5:$E$238))</f>
        <v>0</v>
      </c>
      <c r="L11" s="12">
        <f>SUMPRODUCT(-('Diário 7º PA'!$E$4:$E$5383='Analítico Cp.'!$B11),-('Diário 7º PA'!$P$4:$P$5383=L$1),('Diário 7º PA'!$F$4:$F$5383))+SUMPRODUCT(-('Diário 8º PA'!$E$4:$E$5041='Analítico Cp.'!$B11),-('Diário 8º PA'!$P$4:$P$5041=L$1),('Diário 8º PA'!$F$4:$F$5041))+SUMPRODUCT(-('Diário 9º PA'!$E$4:$E$5236='Analítico Cp.'!$B11),-('Diário 9º PA'!$P$4:$P$5236=L$1),('Diário 9º PA'!$F$4:$F$5236))+SUMPRODUCT(-('Diário 10º PA'!$E$4:$E$5221='Analítico Cp.'!$B11),-('Diário 10º PA'!$O$4:$O$5221=L$1),('Diário 10º PA'!$F$4:$F$5221))+SUMPRODUCT(-('Comp.'!$D$5:$D$238='Analítico Cp.'!$B11),-('Comp.'!$J$5:$J$238=L$1),('Comp.'!$E$5:$E$238))</f>
        <v>16624120.15</v>
      </c>
      <c r="M11" s="12">
        <f>SUMPRODUCT(-('Diário 7º PA'!$E$4:$E$5383='Analítico Cp.'!$B11),-('Diário 7º PA'!$P$4:$P$5383=M$1),('Diário 7º PA'!$F$4:$F$5383))+SUMPRODUCT(-('Diário 8º PA'!$E$4:$E$5041='Analítico Cp.'!$B11),-('Diário 8º PA'!$P$4:$P$5041=M$1),('Diário 8º PA'!$F$4:$F$5041))+SUMPRODUCT(-('Diário 9º PA'!$E$4:$E$5236='Analítico Cp.'!$B11),-('Diário 9º PA'!$P$4:$P$5236=M$1),('Diário 9º PA'!$F$4:$F$5236))+SUMPRODUCT(-('Diário 10º PA'!$E$4:$E$5221='Analítico Cp.'!$B11),-('Diário 10º PA'!$O$4:$O$5221=M$1),('Diário 10º PA'!$F$4:$F$5221))+SUMPRODUCT(-('Comp.'!$D$5:$D$238='Analítico Cp.'!$B11),-('Comp.'!$J$5:$J$238=M$1),('Comp.'!$E$5:$E$238))</f>
        <v>24077990.530000001</v>
      </c>
      <c r="N11" s="12">
        <f>SUMPRODUCT(-('Diário 7º PA'!$E$4:$E$5383='Analítico Cp.'!$B11),-('Diário 7º PA'!$P$4:$P$5383=N$1),('Diário 7º PA'!$F$4:$F$5383))+SUMPRODUCT(-('Diário 8º PA'!$E$4:$E$5041='Analítico Cp.'!$B11),-('Diário 8º PA'!$P$4:$P$5041=N$1),('Diário 8º PA'!$F$4:$F$5041))+SUMPRODUCT(-('Diário 9º PA'!$E$4:$E$5236='Analítico Cp.'!$B11),-('Diário 9º PA'!$P$4:$P$5236=N$1),('Diário 9º PA'!$F$4:$F$5236))+SUMPRODUCT(-('Diário 10º PA'!$E$4:$E$5221='Analítico Cp.'!$B11),-('Diário 10º PA'!$O$4:$O$5221=N$1),('Diário 10º PA'!$F$4:$F$5221))+SUMPRODUCT(-('Comp.'!$D$5:$D$238='Analítico Cp.'!$B11),-('Comp.'!$J$5:$J$238=N$1),('Comp.'!$E$5:$E$238))</f>
        <v>0</v>
      </c>
      <c r="O11" s="13">
        <f>SUM(C11:N11)</f>
        <v>72503162.150000006</v>
      </c>
      <c r="P11" s="172">
        <f>IF($O$15=0,0,O11/$O$15)</f>
        <v>0.96024469414896962</v>
      </c>
    </row>
    <row r="12" spans="1:16" ht="23.25" customHeight="1" x14ac:dyDescent="0.2">
      <c r="A12" s="22" t="s">
        <v>41</v>
      </c>
      <c r="B12" s="62" t="s">
        <v>324</v>
      </c>
      <c r="C12" s="12">
        <f>SUMPRODUCT(-('Diário 7º PA'!$E$4:$E$5383='Analítico Cp.'!$B12),-('Diário 7º PA'!$P$4:$P$5383=C$1),('Diário 7º PA'!$F$4:$F$5383))+SUMPRODUCT(-('Diário 8º PA'!$E$4:$E$5041='Analítico Cp.'!$B12),-('Diário 8º PA'!$P$4:$P$5041=C$1),('Diário 8º PA'!$F$4:$F$5041))+SUMPRODUCT(-('Diário 9º PA'!$E$4:$E$5236='Analítico Cp.'!$B12),-('Diário 9º PA'!$P$4:$P$5236=C$1),('Diário 9º PA'!$F$4:$F$5236))+SUMPRODUCT(-('Diário 10º PA'!$E$4:$E$5221='Analítico Cp.'!$B12),-('Diário 10º PA'!$O$4:$O$5221=C$1),('Diário 10º PA'!$F$4:$F$5221))+SUMPRODUCT(-('Comp.'!$D$5:$D$238='Analítico Cp.'!$B12),-('Comp.'!$J$5:$J$238=C$1),('Comp.'!$E$5:$E$238))</f>
        <v>0</v>
      </c>
      <c r="D12" s="12">
        <f>SUMPRODUCT(-('Diário 7º PA'!$E$4:$E$5383='Analítico Cp.'!$B12),-('Diário 7º PA'!$P$4:$P$5383=D$1),('Diário 7º PA'!$F$4:$F$5383))+SUMPRODUCT(-('Diário 8º PA'!$E$4:$E$5041='Analítico Cp.'!$B12),-('Diário 8º PA'!$P$4:$P$5041=D$1),('Diário 8º PA'!$F$4:$F$5041))+SUMPRODUCT(-('Diário 9º PA'!$E$4:$E$5236='Analítico Cp.'!$B12),-('Diário 9º PA'!$P$4:$P$5236=D$1),('Diário 9º PA'!$F$4:$F$5236))+SUMPRODUCT(-('Diário 10º PA'!$E$4:$E$5221='Analítico Cp.'!$B12),-('Diário 10º PA'!$O$4:$O$5221=D$1),('Diário 10º PA'!$F$4:$F$5221))+SUMPRODUCT(-('Comp.'!$D$5:$D$238='Analítico Cp.'!$B12),-('Comp.'!$J$5:$J$238=D$1),('Comp.'!$E$5:$E$238))</f>
        <v>0</v>
      </c>
      <c r="E12" s="12">
        <f>SUMPRODUCT(-('Diário 7º PA'!$E$4:$E$5383='Analítico Cp.'!$B12),-('Diário 7º PA'!$P$4:$P$5383=E$1),('Diário 7º PA'!$F$4:$F$5383))+SUMPRODUCT(-('Diário 8º PA'!$E$4:$E$5041='Analítico Cp.'!$B12),-('Diário 8º PA'!$P$4:$P$5041=E$1),('Diário 8º PA'!$F$4:$F$5041))+SUMPRODUCT(-('Diário 9º PA'!$E$4:$E$5236='Analítico Cp.'!$B12),-('Diário 9º PA'!$P$4:$P$5236=E$1),('Diário 9º PA'!$F$4:$F$5236))+SUMPRODUCT(-('Diário 10º PA'!$E$4:$E$5221='Analítico Cp.'!$B12),-('Diário 10º PA'!$O$4:$O$5221=E$1),('Diário 10º PA'!$F$4:$F$5221))+SUMPRODUCT(-('Comp.'!$D$5:$D$238='Analítico Cp.'!$B12),-('Comp.'!$J$5:$J$238=E$1),('Comp.'!$E$5:$E$238))</f>
        <v>4200</v>
      </c>
      <c r="F12" s="12">
        <f>SUMPRODUCT(-('Diário 7º PA'!$E$4:$E$5383='Analítico Cp.'!$B12),-('Diário 7º PA'!$P$4:$P$5383=F$1),('Diário 7º PA'!$F$4:$F$5383))+SUMPRODUCT(-('Diário 8º PA'!$E$4:$E$5041='Analítico Cp.'!$B12),-('Diário 8º PA'!$P$4:$P$5041=F$1),('Diário 8º PA'!$F$4:$F$5041))+SUMPRODUCT(-('Diário 9º PA'!$E$4:$E$5236='Analítico Cp.'!$B12),-('Diário 9º PA'!$P$4:$P$5236=F$1),('Diário 9º PA'!$F$4:$F$5236))+SUMPRODUCT(-('Diário 10º PA'!$E$4:$E$5221='Analítico Cp.'!$B12),-('Diário 10º PA'!$O$4:$O$5221=F$1),('Diário 10º PA'!$F$4:$F$5221))+SUMPRODUCT(-('Comp.'!$D$5:$D$238='Analítico Cp.'!$B12),-('Comp.'!$J$5:$J$238=F$1),('Comp.'!$E$5:$E$238))</f>
        <v>0</v>
      </c>
      <c r="G12" s="12">
        <f>SUMPRODUCT(-('Diário 7º PA'!$E$4:$E$5383='Analítico Cp.'!$B12),-('Diário 7º PA'!$P$4:$P$5383=G$1),('Diário 7º PA'!$F$4:$F$5383))+SUMPRODUCT(-('Diário 8º PA'!$E$4:$E$5041='Analítico Cp.'!$B12),-('Diário 8º PA'!$P$4:$P$5041=G$1),('Diário 8º PA'!$F$4:$F$5041))+SUMPRODUCT(-('Diário 9º PA'!$E$4:$E$5236='Analítico Cp.'!$B12),-('Diário 9º PA'!$P$4:$P$5236=G$1),('Diário 9º PA'!$F$4:$F$5236))+SUMPRODUCT(-('Diário 10º PA'!$E$4:$E$5221='Analítico Cp.'!$B12),-('Diário 10º PA'!$O$4:$O$5221=G$1),('Diário 10º PA'!$F$4:$F$5221))+SUMPRODUCT(-('Comp.'!$D$5:$D$238='Analítico Cp.'!$B12),-('Comp.'!$J$5:$J$238=G$1),('Comp.'!$E$5:$E$238))</f>
        <v>4450</v>
      </c>
      <c r="H12" s="12">
        <f>SUMPRODUCT(-('Diário 7º PA'!$E$4:$E$5383='Analítico Cp.'!$B12),-('Diário 7º PA'!$P$4:$P$5383=H$1),('Diário 7º PA'!$F$4:$F$5383))+SUMPRODUCT(-('Diário 8º PA'!$E$4:$E$5041='Analítico Cp.'!$B12),-('Diário 8º PA'!$P$4:$P$5041=H$1),('Diário 8º PA'!$F$4:$F$5041))+SUMPRODUCT(-('Diário 9º PA'!$E$4:$E$5236='Analítico Cp.'!$B12),-('Diário 9º PA'!$P$4:$P$5236=H$1),('Diário 9º PA'!$F$4:$F$5236))+SUMPRODUCT(-('Diário 10º PA'!$E$4:$E$5221='Analítico Cp.'!$B12),-('Diário 10º PA'!$O$4:$O$5221=H$1),('Diário 10º PA'!$F$4:$F$5221))+SUMPRODUCT(-('Comp.'!$D$5:$D$238='Analítico Cp.'!$B12),-('Comp.'!$J$5:$J$238=H$1),('Comp.'!$E$5:$E$238))</f>
        <v>0</v>
      </c>
      <c r="I12" s="12">
        <f>SUMPRODUCT(-('Diário 7º PA'!$E$4:$E$5383='Analítico Cp.'!$B12),-('Diário 7º PA'!$P$4:$P$5383=I$1),('Diário 7º PA'!$F$4:$F$5383))+SUMPRODUCT(-('Diário 8º PA'!$E$4:$E$5041='Analítico Cp.'!$B12),-('Diário 8º PA'!$P$4:$P$5041=I$1),('Diário 8º PA'!$F$4:$F$5041))+SUMPRODUCT(-('Diário 9º PA'!$E$4:$E$5236='Analítico Cp.'!$B12),-('Diário 9º PA'!$P$4:$P$5236=I$1),('Diário 9º PA'!$F$4:$F$5236))+SUMPRODUCT(-('Diário 10º PA'!$E$4:$E$5221='Analítico Cp.'!$B12),-('Diário 10º PA'!$O$4:$O$5221=I$1),('Diário 10º PA'!$F$4:$F$5221))+SUMPRODUCT(-('Comp.'!$D$5:$D$238='Analítico Cp.'!$B12),-('Comp.'!$J$5:$J$238=I$1),('Comp.'!$E$5:$E$238))</f>
        <v>0.29000000000000004</v>
      </c>
      <c r="J12" s="12">
        <f>SUMPRODUCT(-('Diário 7º PA'!$E$4:$E$5383='Analítico Cp.'!$B12),-('Diário 7º PA'!$P$4:$P$5383=J$1),('Diário 7º PA'!$F$4:$F$5383))+SUMPRODUCT(-('Diário 8º PA'!$E$4:$E$5041='Analítico Cp.'!$B12),-('Diário 8º PA'!$P$4:$P$5041=J$1),('Diário 8º PA'!$F$4:$F$5041))+SUMPRODUCT(-('Diário 9º PA'!$E$4:$E$5236='Analítico Cp.'!$B12),-('Diário 9º PA'!$P$4:$P$5236=J$1),('Diário 9º PA'!$F$4:$F$5236))+SUMPRODUCT(-('Diário 10º PA'!$E$4:$E$5221='Analítico Cp.'!$B12),-('Diário 10º PA'!$O$4:$O$5221=J$1),('Diário 10º PA'!$F$4:$F$5221))+SUMPRODUCT(-('Comp.'!$D$5:$D$238='Analítico Cp.'!$B12),-('Comp.'!$J$5:$J$238=J$1),('Comp.'!$E$5:$E$238))</f>
        <v>1.05</v>
      </c>
      <c r="K12" s="12">
        <f>SUMPRODUCT(-('Diário 7º PA'!$E$4:$E$5383='Analítico Cp.'!$B12),-('Diário 7º PA'!$P$4:$P$5383=K$1),('Diário 7º PA'!$F$4:$F$5383))+SUMPRODUCT(-('Diário 8º PA'!$E$4:$E$5041='Analítico Cp.'!$B12),-('Diário 8º PA'!$P$4:$P$5041=K$1),('Diário 8º PA'!$F$4:$F$5041))+SUMPRODUCT(-('Diário 9º PA'!$E$4:$E$5236='Analítico Cp.'!$B12),-('Diário 9º PA'!$P$4:$P$5236=K$1),('Diário 9º PA'!$F$4:$F$5236))+SUMPRODUCT(-('Diário 10º PA'!$E$4:$E$5221='Analítico Cp.'!$B12),-('Diário 10º PA'!$O$4:$O$5221=K$1),('Diário 10º PA'!$F$4:$F$5221))+SUMPRODUCT(-('Comp.'!$D$5:$D$238='Analítico Cp.'!$B12),-('Comp.'!$J$5:$J$238=K$1),('Comp.'!$E$5:$E$238))</f>
        <v>1.38</v>
      </c>
      <c r="L12" s="12">
        <f>SUMPRODUCT(-('Diário 7º PA'!$E$4:$E$5383='Analítico Cp.'!$B12),-('Diário 7º PA'!$P$4:$P$5383=L$1),('Diário 7º PA'!$F$4:$F$5383))+SUMPRODUCT(-('Diário 8º PA'!$E$4:$E$5041='Analítico Cp.'!$B12),-('Diário 8º PA'!$P$4:$P$5041=L$1),('Diário 8º PA'!$F$4:$F$5041))+SUMPRODUCT(-('Diário 9º PA'!$E$4:$E$5236='Analítico Cp.'!$B12),-('Diário 9º PA'!$P$4:$P$5236=L$1),('Diário 9º PA'!$F$4:$F$5236))+SUMPRODUCT(-('Diário 10º PA'!$E$4:$E$5221='Analítico Cp.'!$B12),-('Diário 10º PA'!$O$4:$O$5221=L$1),('Diário 10º PA'!$F$4:$F$5221))+SUMPRODUCT(-('Comp.'!$D$5:$D$238='Analítico Cp.'!$B12),-('Comp.'!$J$5:$J$238=L$1),('Comp.'!$E$5:$E$238))</f>
        <v>0</v>
      </c>
      <c r="M12" s="12">
        <f>SUMPRODUCT(-('Diário 7º PA'!$E$4:$E$5383='Analítico Cp.'!$B12),-('Diário 7º PA'!$P$4:$P$5383=M$1),('Diário 7º PA'!$F$4:$F$5383))+SUMPRODUCT(-('Diário 8º PA'!$E$4:$E$5041='Analítico Cp.'!$B12),-('Diário 8º PA'!$P$4:$P$5041=M$1),('Diário 8º PA'!$F$4:$F$5041))+SUMPRODUCT(-('Diário 9º PA'!$E$4:$E$5236='Analítico Cp.'!$B12),-('Diário 9º PA'!$P$4:$P$5236=M$1),('Diário 9º PA'!$F$4:$F$5236))+SUMPRODUCT(-('Diário 10º PA'!$E$4:$E$5221='Analítico Cp.'!$B12),-('Diário 10º PA'!$O$4:$O$5221=M$1),('Diário 10º PA'!$F$4:$F$5221))+SUMPRODUCT(-('Comp.'!$D$5:$D$238='Analítico Cp.'!$B12),-('Comp.'!$J$5:$J$238=M$1),('Comp.'!$E$5:$E$238))</f>
        <v>0</v>
      </c>
      <c r="N12" s="12">
        <f>SUMPRODUCT(-('Diário 7º PA'!$E$4:$E$5383='Analítico Cp.'!$B12),-('Diário 7º PA'!$P$4:$P$5383=N$1),('Diário 7º PA'!$F$4:$F$5383))+SUMPRODUCT(-('Diário 8º PA'!$E$4:$E$5041='Analítico Cp.'!$B12),-('Diário 8º PA'!$P$4:$P$5041=N$1),('Diário 8º PA'!$F$4:$F$5041))+SUMPRODUCT(-('Diário 9º PA'!$E$4:$E$5236='Analítico Cp.'!$B12),-('Diário 9º PA'!$P$4:$P$5236=N$1),('Diário 9º PA'!$F$4:$F$5236))+SUMPRODUCT(-('Diário 10º PA'!$E$4:$E$5221='Analítico Cp.'!$B12),-('Diário 10º PA'!$O$4:$O$5221=N$1),('Diário 10º PA'!$F$4:$F$5221))+SUMPRODUCT(-('Comp.'!$D$5:$D$238='Analítico Cp.'!$B12),-('Comp.'!$J$5:$J$238=N$1),('Comp.'!$E$5:$E$238))</f>
        <v>0</v>
      </c>
      <c r="O12" s="13">
        <f>SUM(C12:N12)</f>
        <v>8652.7199999999993</v>
      </c>
      <c r="P12" s="172">
        <f>IF($O$15=0,0,O12/$O$15)</f>
        <v>1.1459815301251203E-4</v>
      </c>
    </row>
    <row r="13" spans="1:16" ht="23.25" customHeight="1" x14ac:dyDescent="0.2">
      <c r="A13" s="22" t="s">
        <v>43</v>
      </c>
      <c r="B13" s="62" t="s">
        <v>164</v>
      </c>
      <c r="C13" s="12">
        <f>SUMPRODUCT(-('Diário 7º PA'!$E$4:$E$5383='Analítico Cp.'!$B13),-('Diário 7º PA'!$P$4:$P$5383=C$1),('Diário 7º PA'!$F$4:$F$5383))+SUMPRODUCT(-('Diário 8º PA'!$E$4:$E$5041='Analítico Cp.'!$B13),-('Diário 8º PA'!$P$4:$P$5041=C$1),('Diário 8º PA'!$F$4:$F$5041))+SUMPRODUCT(-('Diário 9º PA'!$E$4:$E$5236='Analítico Cp.'!$B13),-('Diário 9º PA'!$P$4:$P$5236=C$1),('Diário 9º PA'!$F$4:$F$5236))+SUMPRODUCT(-('Diário 10º PA'!$E$4:$E$5221='Analítico Cp.'!$B13),-('Diário 10º PA'!$O$4:$O$5221=C$1),('Diário 10º PA'!$F$4:$F$5221))+SUMPRODUCT(-('Comp.'!$D$5:$D$238='Analítico Cp.'!$B13),-('Comp.'!$J$5:$J$238=C$1),('Comp.'!$E$5:$E$238))</f>
        <v>350</v>
      </c>
      <c r="D13" s="12">
        <f>SUMPRODUCT(-('Diário 7º PA'!$E$4:$E$5383='Analítico Cp.'!$B13),-('Diário 7º PA'!$P$4:$P$5383=D$1),('Diário 7º PA'!$F$4:$F$5383))+SUMPRODUCT(-('Diário 8º PA'!$E$4:$E$5041='Analítico Cp.'!$B13),-('Diário 8º PA'!$P$4:$P$5041=D$1),('Diário 8º PA'!$F$4:$F$5041))+SUMPRODUCT(-('Diário 9º PA'!$E$4:$E$5236='Analítico Cp.'!$B13),-('Diário 9º PA'!$P$4:$P$5236=D$1),('Diário 9º PA'!$F$4:$F$5236))+SUMPRODUCT(-('Diário 10º PA'!$E$4:$E$5221='Analítico Cp.'!$B13),-('Diário 10º PA'!$O$4:$O$5221=D$1),('Diário 10º PA'!$F$4:$F$5221))+SUMPRODUCT(-('Comp.'!$D$5:$D$238='Analítico Cp.'!$B13),-('Comp.'!$J$5:$J$238=D$1),('Comp.'!$E$5:$E$238))</f>
        <v>0</v>
      </c>
      <c r="E13" s="12">
        <f>SUMPRODUCT(-('Diário 7º PA'!$E$4:$E$5383='Analítico Cp.'!$B13),-('Diário 7º PA'!$P$4:$P$5383=E$1),('Diário 7º PA'!$F$4:$F$5383))+SUMPRODUCT(-('Diário 8º PA'!$E$4:$E$5041='Analítico Cp.'!$B13),-('Diário 8º PA'!$P$4:$P$5041=E$1),('Diário 8º PA'!$F$4:$F$5041))+SUMPRODUCT(-('Diário 9º PA'!$E$4:$E$5236='Analítico Cp.'!$B13),-('Diário 9º PA'!$P$4:$P$5236=E$1),('Diário 9º PA'!$F$4:$F$5236))+SUMPRODUCT(-('Diário 10º PA'!$E$4:$E$5221='Analítico Cp.'!$B13),-('Diário 10º PA'!$O$4:$O$5221=E$1),('Diário 10º PA'!$F$4:$F$5221))+SUMPRODUCT(-('Comp.'!$D$5:$D$238='Analítico Cp.'!$B13),-('Comp.'!$J$5:$J$238=E$1),('Comp.'!$E$5:$E$238))</f>
        <v>1.3</v>
      </c>
      <c r="F13" s="12">
        <f>SUMPRODUCT(-('Diário 7º PA'!$E$4:$E$5383='Analítico Cp.'!$B13),-('Diário 7º PA'!$P$4:$P$5383=F$1),('Diário 7º PA'!$F$4:$F$5383))+SUMPRODUCT(-('Diário 8º PA'!$E$4:$E$5041='Analítico Cp.'!$B13),-('Diário 8º PA'!$P$4:$P$5041=F$1),('Diário 8º PA'!$F$4:$F$5041))+SUMPRODUCT(-('Diário 9º PA'!$E$4:$E$5236='Analítico Cp.'!$B13),-('Diário 9º PA'!$P$4:$P$5236=F$1),('Diário 9º PA'!$F$4:$F$5236))+SUMPRODUCT(-('Diário 10º PA'!$E$4:$E$5221='Analítico Cp.'!$B13),-('Diário 10º PA'!$O$4:$O$5221=F$1),('Diário 10º PA'!$F$4:$F$5221))+SUMPRODUCT(-('Comp.'!$D$5:$D$238='Analítico Cp.'!$B13),-('Comp.'!$J$5:$J$238=F$1),('Comp.'!$E$5:$E$238))</f>
        <v>30.61</v>
      </c>
      <c r="G13" s="12">
        <f>SUMPRODUCT(-('Diário 7º PA'!$E$4:$E$5383='Analítico Cp.'!$B13),-('Diário 7º PA'!$P$4:$P$5383=G$1),('Diário 7º PA'!$F$4:$F$5383))+SUMPRODUCT(-('Diário 8º PA'!$E$4:$E$5041='Analítico Cp.'!$B13),-('Diário 8º PA'!$P$4:$P$5041=G$1),('Diário 8º PA'!$F$4:$F$5041))+SUMPRODUCT(-('Diário 9º PA'!$E$4:$E$5236='Analítico Cp.'!$B13),-('Diário 9º PA'!$P$4:$P$5236=G$1),('Diário 9º PA'!$F$4:$F$5236))+SUMPRODUCT(-('Diário 10º PA'!$E$4:$E$5221='Analítico Cp.'!$B13),-('Diário 10º PA'!$O$4:$O$5221=G$1),('Diário 10º PA'!$F$4:$F$5221))+SUMPRODUCT(-('Comp.'!$D$5:$D$238='Analítico Cp.'!$B13),-('Comp.'!$J$5:$J$238=G$1),('Comp.'!$E$5:$E$238))</f>
        <v>0</v>
      </c>
      <c r="H13" s="12">
        <f>SUMPRODUCT(-('Diário 7º PA'!$E$4:$E$5383='Analítico Cp.'!$B13),-('Diário 7º PA'!$P$4:$P$5383=H$1),('Diário 7º PA'!$F$4:$F$5383))+SUMPRODUCT(-('Diário 8º PA'!$E$4:$E$5041='Analítico Cp.'!$B13),-('Diário 8º PA'!$P$4:$P$5041=H$1),('Diário 8º PA'!$F$4:$F$5041))+SUMPRODUCT(-('Diário 9º PA'!$E$4:$E$5236='Analítico Cp.'!$B13),-('Diário 9º PA'!$P$4:$P$5236=H$1),('Diário 9º PA'!$F$4:$F$5236))+SUMPRODUCT(-('Diário 10º PA'!$E$4:$E$5221='Analítico Cp.'!$B13),-('Diário 10º PA'!$O$4:$O$5221=H$1),('Diário 10º PA'!$F$4:$F$5221))+SUMPRODUCT(-('Comp.'!$D$5:$D$238='Analítico Cp.'!$B13),-('Comp.'!$J$5:$J$238=H$1),('Comp.'!$E$5:$E$238))</f>
        <v>0</v>
      </c>
      <c r="I13" s="12">
        <f>SUMPRODUCT(-('Diário 7º PA'!$E$4:$E$5383='Analítico Cp.'!$B13),-('Diário 7º PA'!$P$4:$P$5383=I$1),('Diário 7º PA'!$F$4:$F$5383))+SUMPRODUCT(-('Diário 8º PA'!$E$4:$E$5041='Analítico Cp.'!$B13),-('Diário 8º PA'!$P$4:$P$5041=I$1),('Diário 8º PA'!$F$4:$F$5041))+SUMPRODUCT(-('Diário 9º PA'!$E$4:$E$5236='Analítico Cp.'!$B13),-('Diário 9º PA'!$P$4:$P$5236=I$1),('Diário 9º PA'!$F$4:$F$5236))+SUMPRODUCT(-('Diário 10º PA'!$E$4:$E$5221='Analítico Cp.'!$B13),-('Diário 10º PA'!$O$4:$O$5221=I$1),('Diário 10º PA'!$F$4:$F$5221))+SUMPRODUCT(-('Comp.'!$D$5:$D$238='Analítico Cp.'!$B13),-('Comp.'!$J$5:$J$238=I$1),('Comp.'!$E$5:$E$238))</f>
        <v>0</v>
      </c>
      <c r="J13" s="12">
        <f>SUMPRODUCT(-('Diário 7º PA'!$E$4:$E$5383='Analítico Cp.'!$B13),-('Diário 7º PA'!$P$4:$P$5383=J$1),('Diário 7º PA'!$F$4:$F$5383))+SUMPRODUCT(-('Diário 8º PA'!$E$4:$E$5041='Analítico Cp.'!$B13),-('Diário 8º PA'!$P$4:$P$5041=J$1),('Diário 8º PA'!$F$4:$F$5041))+SUMPRODUCT(-('Diário 9º PA'!$E$4:$E$5236='Analítico Cp.'!$B13),-('Diário 9º PA'!$P$4:$P$5236=J$1),('Diário 9º PA'!$F$4:$F$5236))+SUMPRODUCT(-('Diário 10º PA'!$E$4:$E$5221='Analítico Cp.'!$B13),-('Diário 10º PA'!$O$4:$O$5221=J$1),('Diário 10º PA'!$F$4:$F$5221))+SUMPRODUCT(-('Comp.'!$D$5:$D$238='Analítico Cp.'!$B13),-('Comp.'!$J$5:$J$238=J$1),('Comp.'!$E$5:$E$238))</f>
        <v>0</v>
      </c>
      <c r="K13" s="12">
        <f>SUMPRODUCT(-('Diário 7º PA'!$E$4:$E$5383='Analítico Cp.'!$B13),-('Diário 7º PA'!$P$4:$P$5383=K$1),('Diário 7º PA'!$F$4:$F$5383))+SUMPRODUCT(-('Diário 8º PA'!$E$4:$E$5041='Analítico Cp.'!$B13),-('Diário 8º PA'!$P$4:$P$5041=K$1),('Diário 8º PA'!$F$4:$F$5041))+SUMPRODUCT(-('Diário 9º PA'!$E$4:$E$5236='Analítico Cp.'!$B13),-('Diário 9º PA'!$P$4:$P$5236=K$1),('Diário 9º PA'!$F$4:$F$5236))+SUMPRODUCT(-('Diário 10º PA'!$E$4:$E$5221='Analítico Cp.'!$B13),-('Diário 10º PA'!$O$4:$O$5221=K$1),('Diário 10º PA'!$F$4:$F$5221))+SUMPRODUCT(-('Comp.'!$D$5:$D$238='Analítico Cp.'!$B13),-('Comp.'!$J$5:$J$238=K$1),('Comp.'!$E$5:$E$238))</f>
        <v>0</v>
      </c>
      <c r="L13" s="12">
        <f>SUMPRODUCT(-('Diário 7º PA'!$E$4:$E$5383='Analítico Cp.'!$B13),-('Diário 7º PA'!$P$4:$P$5383=L$1),('Diário 7º PA'!$F$4:$F$5383))+SUMPRODUCT(-('Diário 8º PA'!$E$4:$E$5041='Analítico Cp.'!$B13),-('Diário 8º PA'!$P$4:$P$5041=L$1),('Diário 8º PA'!$F$4:$F$5041))+SUMPRODUCT(-('Diário 9º PA'!$E$4:$E$5236='Analítico Cp.'!$B13),-('Diário 9º PA'!$P$4:$P$5236=L$1),('Diário 9º PA'!$F$4:$F$5236))+SUMPRODUCT(-('Diário 10º PA'!$E$4:$E$5221='Analítico Cp.'!$B13),-('Diário 10º PA'!$O$4:$O$5221=L$1),('Diário 10º PA'!$F$4:$F$5221))+SUMPRODUCT(-('Comp.'!$D$5:$D$238='Analítico Cp.'!$B13),-('Comp.'!$J$5:$J$238=L$1),('Comp.'!$E$5:$E$238))</f>
        <v>0</v>
      </c>
      <c r="M13" s="12">
        <f>SUMPRODUCT(-('Diário 7º PA'!$E$4:$E$5383='Analítico Cp.'!$B13),-('Diário 7º PA'!$P$4:$P$5383=M$1),('Diário 7º PA'!$F$4:$F$5383))+SUMPRODUCT(-('Diário 8º PA'!$E$4:$E$5041='Analítico Cp.'!$B13),-('Diário 8º PA'!$P$4:$P$5041=M$1),('Diário 8º PA'!$F$4:$F$5041))+SUMPRODUCT(-('Diário 9º PA'!$E$4:$E$5236='Analítico Cp.'!$B13),-('Diário 9º PA'!$P$4:$P$5236=M$1),('Diário 9º PA'!$F$4:$F$5236))+SUMPRODUCT(-('Diário 10º PA'!$E$4:$E$5221='Analítico Cp.'!$B13),-('Diário 10º PA'!$O$4:$O$5221=M$1),('Diário 10º PA'!$F$4:$F$5221))+SUMPRODUCT(-('Comp.'!$D$5:$D$238='Analítico Cp.'!$B13),-('Comp.'!$J$5:$J$238=M$1),('Comp.'!$E$5:$E$238))</f>
        <v>656.18000000000006</v>
      </c>
      <c r="N13" s="12">
        <f>SUMPRODUCT(-('Diário 7º PA'!$E$4:$E$5383='Analítico Cp.'!$B13),-('Diário 7º PA'!$P$4:$P$5383=N$1),('Diário 7º PA'!$F$4:$F$5383))+SUMPRODUCT(-('Diário 8º PA'!$E$4:$E$5041='Analítico Cp.'!$B13),-('Diário 8º PA'!$P$4:$P$5041=N$1),('Diário 8º PA'!$F$4:$F$5041))+SUMPRODUCT(-('Diário 9º PA'!$E$4:$E$5236='Analítico Cp.'!$B13),-('Diário 9º PA'!$P$4:$P$5236=N$1),('Diário 9º PA'!$F$4:$F$5236))+SUMPRODUCT(-('Diário 10º PA'!$E$4:$E$5221='Analítico Cp.'!$B13),-('Diário 10º PA'!$O$4:$O$5221=N$1),('Diário 10º PA'!$F$4:$F$5221))+SUMPRODUCT(-('Comp.'!$D$5:$D$238='Analítico Cp.'!$B13),-('Comp.'!$J$5:$J$238=N$1),('Comp.'!$E$5:$E$238))</f>
        <v>501.8</v>
      </c>
      <c r="O13" s="13">
        <f>SUM(C13:N13)</f>
        <v>1539.89</v>
      </c>
      <c r="P13" s="172">
        <f>IF($O$15=0,0,O13/$O$15)</f>
        <v>2.0394575329195582E-5</v>
      </c>
    </row>
    <row r="14" spans="1:16" ht="23.25" customHeight="1" thickBot="1" x14ac:dyDescent="0.25">
      <c r="A14" s="277" t="s">
        <v>312</v>
      </c>
      <c r="B14" s="271" t="s">
        <v>288</v>
      </c>
      <c r="C14" s="278">
        <f>SUMPRODUCT(-('Diário 7º PA'!$E$4:$E$5383='Analítico Cp.'!$B14),-('Diário 7º PA'!$P$4:$P$5383=C$1),('Diário 7º PA'!$F$4:$F$5383))+SUMPRODUCT(-('Diário 8º PA'!$E$4:$E$5041='Analítico Cp.'!$B14),-('Diário 8º PA'!$P$4:$P$5041=C$1),('Diário 8º PA'!$F$4:$F$5041))+SUMPRODUCT(-('Diário 9º PA'!$E$4:$E$5236='Analítico Cp.'!$B14),-('Diário 9º PA'!$P$4:$P$5236=C$1),('Diário 9º PA'!$F$4:$F$5236))+SUMPRODUCT(-('Diário 10º PA'!$E$4:$E$5221='Analítico Cp.'!$B14),-('Diário 10º PA'!$O$4:$O$5221=C$1),('Diário 10º PA'!$F$4:$F$5221))+SUMPRODUCT(-('Comp.'!$D$5:$D$238='Analítico Cp.'!$B14),-('Comp.'!$J$5:$J$238=C$1),('Comp.'!$E$5:$E$238))</f>
        <v>10907.33</v>
      </c>
      <c r="D14" s="278">
        <f>SUMPRODUCT(-('Diário 7º PA'!$E$4:$E$5383='Analítico Cp.'!$B14),-('Diário 7º PA'!$P$4:$P$5383=D$1),('Diário 7º PA'!$F$4:$F$5383))+SUMPRODUCT(-('Diário 8º PA'!$E$4:$E$5041='Analítico Cp.'!$B14),-('Diário 8º PA'!$P$4:$P$5041=D$1),('Diário 8º PA'!$F$4:$F$5041))+SUMPRODUCT(-('Diário 9º PA'!$E$4:$E$5236='Analítico Cp.'!$B14),-('Diário 9º PA'!$P$4:$P$5236=D$1),('Diário 9º PA'!$F$4:$F$5236))+SUMPRODUCT(-('Diário 10º PA'!$E$4:$E$5221='Analítico Cp.'!$B14),-('Diário 10º PA'!$O$4:$O$5221=D$1),('Diário 10º PA'!$F$4:$F$5221))+SUMPRODUCT(-('Comp.'!$D$5:$D$238='Analítico Cp.'!$B14),-('Comp.'!$J$5:$J$238=D$1),('Comp.'!$E$5:$E$238))</f>
        <v>185406.27</v>
      </c>
      <c r="E14" s="278">
        <f>SUMPRODUCT(-('Diário 7º PA'!$E$4:$E$5383='Analítico Cp.'!$B14),-('Diário 7º PA'!$P$4:$P$5383=E$1),('Diário 7º PA'!$F$4:$F$5383))+SUMPRODUCT(-('Diário 8º PA'!$E$4:$E$5041='Analítico Cp.'!$B14),-('Diário 8º PA'!$P$4:$P$5041=E$1),('Diário 8º PA'!$F$4:$F$5041))+SUMPRODUCT(-('Diário 9º PA'!$E$4:$E$5236='Analítico Cp.'!$B14),-('Diário 9º PA'!$P$4:$P$5236=E$1),('Diário 9º PA'!$F$4:$F$5236))+SUMPRODUCT(-('Diário 10º PA'!$E$4:$E$5221='Analítico Cp.'!$B14),-('Diário 10º PA'!$O$4:$O$5221=E$1),('Diário 10º PA'!$F$4:$F$5221))+SUMPRODUCT(-('Comp.'!$D$5:$D$238='Analítico Cp.'!$B14),-('Comp.'!$J$5:$J$238=E$1),('Comp.'!$E$5:$E$238))</f>
        <v>218417.72</v>
      </c>
      <c r="F14" s="278">
        <f>SUMPRODUCT(-('Diário 7º PA'!$E$4:$E$5383='Analítico Cp.'!$B14),-('Diário 7º PA'!$P$4:$P$5383=F$1),('Diário 7º PA'!$F$4:$F$5383))+SUMPRODUCT(-('Diário 8º PA'!$E$4:$E$5041='Analítico Cp.'!$B14),-('Diário 8º PA'!$P$4:$P$5041=F$1),('Diário 8º PA'!$F$4:$F$5041))+SUMPRODUCT(-('Diário 9º PA'!$E$4:$E$5236='Analítico Cp.'!$B14),-('Diário 9º PA'!$P$4:$P$5236=F$1),('Diário 9º PA'!$F$4:$F$5236))+SUMPRODUCT(-('Diário 10º PA'!$E$4:$E$5221='Analítico Cp.'!$B14),-('Diário 10º PA'!$O$4:$O$5221=F$1),('Diário 10º PA'!$F$4:$F$5221))+SUMPRODUCT(-('Comp.'!$D$5:$D$238='Analítico Cp.'!$B14),-('Comp.'!$J$5:$J$238=F$1),('Comp.'!$E$5:$E$238))</f>
        <v>141593.81</v>
      </c>
      <c r="G14" s="278">
        <f>SUMPRODUCT(-('Diário 7º PA'!$E$4:$E$5383='Analítico Cp.'!$B14),-('Diário 7º PA'!$P$4:$P$5383=G$1),('Diário 7º PA'!$F$4:$F$5383))+SUMPRODUCT(-('Diário 8º PA'!$E$4:$E$5041='Analítico Cp.'!$B14),-('Diário 8º PA'!$P$4:$P$5041=G$1),('Diário 8º PA'!$F$4:$F$5041))+SUMPRODUCT(-('Diário 9º PA'!$E$4:$E$5236='Analítico Cp.'!$B14),-('Diário 9º PA'!$P$4:$P$5236=G$1),('Diário 9º PA'!$F$4:$F$5236))+SUMPRODUCT(-('Diário 10º PA'!$E$4:$E$5221='Analítico Cp.'!$B14),-('Diário 10º PA'!$O$4:$O$5221=G$1),('Diário 10º PA'!$F$4:$F$5221))+SUMPRODUCT(-('Comp.'!$D$5:$D$238='Analítico Cp.'!$B14),-('Comp.'!$J$5:$J$238=G$1),('Comp.'!$E$5:$E$238))</f>
        <v>373397.66</v>
      </c>
      <c r="H14" s="278">
        <f>SUMPRODUCT(-('Diário 7º PA'!$E$4:$E$5383='Analítico Cp.'!$B14),-('Diário 7º PA'!$P$4:$P$5383=H$1),('Diário 7º PA'!$F$4:$F$5383))+SUMPRODUCT(-('Diário 8º PA'!$E$4:$E$5041='Analítico Cp.'!$B14),-('Diário 8º PA'!$P$4:$P$5041=H$1),('Diário 8º PA'!$F$4:$F$5041))+SUMPRODUCT(-('Diário 9º PA'!$E$4:$E$5236='Analítico Cp.'!$B14),-('Diário 9º PA'!$P$4:$P$5236=H$1),('Diário 9º PA'!$F$4:$F$5236))+SUMPRODUCT(-('Diário 10º PA'!$E$4:$E$5221='Analítico Cp.'!$B14),-('Diário 10º PA'!$O$4:$O$5221=H$1),('Diário 10º PA'!$F$4:$F$5221))+SUMPRODUCT(-('Comp.'!$D$5:$D$238='Analítico Cp.'!$B14),-('Comp.'!$J$5:$J$238=H$1),('Comp.'!$E$5:$E$238))</f>
        <v>424837.32</v>
      </c>
      <c r="I14" s="278">
        <f>SUMPRODUCT(-('Diário 7º PA'!$E$4:$E$5383='Analítico Cp.'!$B14),-('Diário 7º PA'!$P$4:$P$5383=I$1),('Diário 7º PA'!$F$4:$F$5383))+SUMPRODUCT(-('Diário 8º PA'!$E$4:$E$5041='Analítico Cp.'!$B14),-('Diário 8º PA'!$P$4:$P$5041=I$1),('Diário 8º PA'!$F$4:$F$5041))+SUMPRODUCT(-('Diário 9º PA'!$E$4:$E$5236='Analítico Cp.'!$B14),-('Diário 9º PA'!$P$4:$P$5236=I$1),('Diário 9º PA'!$F$4:$F$5236))+SUMPRODUCT(-('Diário 10º PA'!$E$4:$E$5221='Analítico Cp.'!$B14),-('Diário 10º PA'!$O$4:$O$5221=I$1),('Diário 10º PA'!$F$4:$F$5221))+SUMPRODUCT(-('Comp.'!$D$5:$D$238='Analítico Cp.'!$B14),-('Comp.'!$J$5:$J$238=I$1),('Comp.'!$E$5:$E$238))</f>
        <v>354987.01</v>
      </c>
      <c r="J14" s="278">
        <f>SUMPRODUCT(-('Diário 7º PA'!$E$4:$E$5383='Analítico Cp.'!$B14),-('Diário 7º PA'!$P$4:$P$5383=J$1),('Diário 7º PA'!$F$4:$F$5383))+SUMPRODUCT(-('Diário 8º PA'!$E$4:$E$5041='Analítico Cp.'!$B14),-('Diário 8º PA'!$P$4:$P$5041=J$1),('Diário 8º PA'!$F$4:$F$5041))+SUMPRODUCT(-('Diário 9º PA'!$E$4:$E$5236='Analítico Cp.'!$B14),-('Diário 9º PA'!$P$4:$P$5236=J$1),('Diário 9º PA'!$F$4:$F$5236))+SUMPRODUCT(-('Diário 10º PA'!$E$4:$E$5221='Analítico Cp.'!$B14),-('Diário 10º PA'!$O$4:$O$5221=J$1),('Diário 10º PA'!$F$4:$F$5221))+SUMPRODUCT(-('Comp.'!$D$5:$D$238='Analítico Cp.'!$B14),-('Comp.'!$J$5:$J$238=J$1),('Comp.'!$E$5:$E$238))</f>
        <v>335387.98</v>
      </c>
      <c r="K14" s="278">
        <f>SUMPRODUCT(-('Diário 7º PA'!$E$4:$E$5383='Analítico Cp.'!$B14),-('Diário 7º PA'!$P$4:$P$5383=K$1),('Diário 7º PA'!$F$4:$F$5383))+SUMPRODUCT(-('Diário 8º PA'!$E$4:$E$5041='Analítico Cp.'!$B14),-('Diário 8º PA'!$P$4:$P$5041=K$1),('Diário 8º PA'!$F$4:$F$5041))+SUMPRODUCT(-('Diário 9º PA'!$E$4:$E$5236='Analítico Cp.'!$B14),-('Diário 9º PA'!$P$4:$P$5236=K$1),('Diário 9º PA'!$F$4:$F$5236))+SUMPRODUCT(-('Diário 10º PA'!$E$4:$E$5221='Analítico Cp.'!$B14),-('Diário 10º PA'!$O$4:$O$5221=K$1),('Diário 10º PA'!$F$4:$F$5221))+SUMPRODUCT(-('Comp.'!$D$5:$D$238='Analítico Cp.'!$B14),-('Comp.'!$J$5:$J$238=K$1),('Comp.'!$E$5:$E$238))</f>
        <v>219622.72</v>
      </c>
      <c r="L14" s="278">
        <f>SUMPRODUCT(-('Diário 7º PA'!$E$4:$E$5383='Analítico Cp.'!$B14),-('Diário 7º PA'!$P$4:$P$5383=L$1),('Diário 7º PA'!$F$4:$F$5383))+SUMPRODUCT(-('Diário 8º PA'!$E$4:$E$5041='Analítico Cp.'!$B14),-('Diário 8º PA'!$P$4:$P$5041=L$1),('Diário 8º PA'!$F$4:$F$5041))+SUMPRODUCT(-('Diário 9º PA'!$E$4:$E$5236='Analítico Cp.'!$B14),-('Diário 9º PA'!$P$4:$P$5236=L$1),('Diário 9º PA'!$F$4:$F$5236))+SUMPRODUCT(-('Diário 10º PA'!$E$4:$E$5221='Analítico Cp.'!$B14),-('Diário 10º PA'!$O$4:$O$5221=L$1),('Diário 10º PA'!$F$4:$F$5221))+SUMPRODUCT(-('Comp.'!$D$5:$D$238='Analítico Cp.'!$B14),-('Comp.'!$J$5:$J$238=L$1),('Comp.'!$E$5:$E$238))</f>
        <v>306569.01</v>
      </c>
      <c r="M14" s="278">
        <f>SUMPRODUCT(-('Diário 7º PA'!$E$4:$E$5383='Analítico Cp.'!$B14),-('Diário 7º PA'!$P$4:$P$5383=M$1),('Diário 7º PA'!$F$4:$F$5383))+SUMPRODUCT(-('Diário 8º PA'!$E$4:$E$5041='Analítico Cp.'!$B14),-('Diário 8º PA'!$P$4:$P$5041=M$1),('Diário 8º PA'!$F$4:$F$5041))+SUMPRODUCT(-('Diário 9º PA'!$E$4:$E$5236='Analítico Cp.'!$B14),-('Diário 9º PA'!$P$4:$P$5236=M$1),('Diário 9º PA'!$F$4:$F$5236))+SUMPRODUCT(-('Diário 10º PA'!$E$4:$E$5221='Analítico Cp.'!$B14),-('Diário 10º PA'!$O$4:$O$5221=M$1),('Diário 10º PA'!$F$4:$F$5221))+SUMPRODUCT(-('Comp.'!$D$5:$D$238='Analítico Cp.'!$B14),-('Comp.'!$J$5:$J$238=M$1),('Comp.'!$E$5:$E$238))</f>
        <v>252316.63</v>
      </c>
      <c r="N14" s="278">
        <f>SUMPRODUCT(-('Diário 7º PA'!$E$4:$E$5383='Analítico Cp.'!$B14),-('Diário 7º PA'!$P$4:$P$5383=N$1),('Diário 7º PA'!$F$4:$F$5383))+SUMPRODUCT(-('Diário 8º PA'!$E$4:$E$5041='Analítico Cp.'!$B14),-('Diário 8º PA'!$P$4:$P$5041=N$1),('Diário 8º PA'!$F$4:$F$5041))+SUMPRODUCT(-('Diário 9º PA'!$E$4:$E$5236='Analítico Cp.'!$B14),-('Diário 9º PA'!$P$4:$P$5236=N$1),('Diário 9º PA'!$F$4:$F$5236))+SUMPRODUCT(-('Diário 10º PA'!$E$4:$E$5221='Analítico Cp.'!$B14),-('Diário 10º PA'!$O$4:$O$5221=N$1),('Diário 10º PA'!$F$4:$F$5221))+SUMPRODUCT(-('Comp.'!$D$5:$D$238='Analítico Cp.'!$B14),-('Comp.'!$J$5:$J$238=N$1),('Comp.'!$E$5:$E$238))</f>
        <v>168083.6</v>
      </c>
      <c r="O14" s="15">
        <f>SUM(C14:N14)</f>
        <v>2991527.06</v>
      </c>
      <c r="P14" s="273">
        <f>IF($O$15=0,0,O14/$O$15)</f>
        <v>3.9620313122688627E-2</v>
      </c>
    </row>
    <row r="15" spans="1:16" ht="23.25" customHeight="1" thickBot="1" x14ac:dyDescent="0.25">
      <c r="A15" s="27" t="s">
        <v>256</v>
      </c>
      <c r="B15" s="28"/>
      <c r="C15" s="16">
        <f>SUBTOTAL(109,C11:C14)</f>
        <v>11257.33</v>
      </c>
      <c r="D15" s="16">
        <f>SUBTOTAL(109,D11:D14)</f>
        <v>17211515.039999999</v>
      </c>
      <c r="E15" s="16">
        <f>SUBTOTAL(109,E11:E14)</f>
        <v>222619.02</v>
      </c>
      <c r="F15" s="16">
        <f t="shared" ref="F15:N15" si="0">SUBTOTAL(109,F11:F14)</f>
        <v>141624.41999999998</v>
      </c>
      <c r="G15" s="16">
        <f t="shared" si="0"/>
        <v>15152790.359999999</v>
      </c>
      <c r="H15" s="16">
        <f t="shared" si="0"/>
        <v>424837.32</v>
      </c>
      <c r="I15" s="16">
        <f t="shared" si="0"/>
        <v>354987.3</v>
      </c>
      <c r="J15" s="16">
        <f t="shared" si="0"/>
        <v>335389.02999999997</v>
      </c>
      <c r="K15" s="16">
        <f t="shared" si="0"/>
        <v>219624.1</v>
      </c>
      <c r="L15" s="16">
        <f t="shared" si="0"/>
        <v>16930689.16</v>
      </c>
      <c r="M15" s="16">
        <f t="shared" si="0"/>
        <v>24330963.34</v>
      </c>
      <c r="N15" s="16">
        <f t="shared" si="0"/>
        <v>168585.4</v>
      </c>
      <c r="O15" s="16">
        <f>SUBTOTAL(109,O11:O14)</f>
        <v>75504881.820000008</v>
      </c>
      <c r="P15" s="169">
        <f>IF($O$15=0,0,O15/$O$15)</f>
        <v>1</v>
      </c>
    </row>
    <row r="16" spans="1:16" ht="23.25" customHeight="1" thickBot="1" x14ac:dyDescent="0.25">
      <c r="A16" s="29"/>
      <c r="B16" s="20"/>
      <c r="C16" s="30"/>
      <c r="D16" s="30"/>
      <c r="E16" s="30"/>
      <c r="F16" s="30"/>
      <c r="G16" s="30"/>
      <c r="H16" s="30"/>
      <c r="I16" s="30"/>
      <c r="J16" s="30"/>
      <c r="K16" s="30"/>
      <c r="L16" s="30"/>
      <c r="M16" s="30"/>
      <c r="N16" s="30"/>
      <c r="O16" s="30"/>
    </row>
    <row r="17" spans="1:16" ht="23.25" customHeight="1" thickBot="1" x14ac:dyDescent="0.25">
      <c r="A17" s="31">
        <v>2</v>
      </c>
      <c r="B17" s="20" t="s">
        <v>154</v>
      </c>
      <c r="C17" s="70"/>
      <c r="D17" s="70"/>
      <c r="E17" s="70"/>
      <c r="F17" s="70"/>
      <c r="G17" s="70"/>
      <c r="H17" s="70"/>
      <c r="I17" s="70"/>
      <c r="J17" s="70"/>
      <c r="K17" s="70"/>
      <c r="L17" s="70"/>
      <c r="M17" s="70"/>
      <c r="N17" s="70"/>
      <c r="O17" s="70"/>
      <c r="P17" s="70"/>
    </row>
    <row r="18" spans="1:16" ht="23.25" customHeight="1" x14ac:dyDescent="0.2">
      <c r="A18" s="21" t="s">
        <v>37</v>
      </c>
      <c r="B18" s="105" t="s">
        <v>176</v>
      </c>
      <c r="C18" s="69"/>
      <c r="D18" s="69"/>
      <c r="E18" s="69"/>
      <c r="F18" s="69"/>
      <c r="G18" s="69"/>
      <c r="H18" s="69"/>
      <c r="I18" s="69"/>
      <c r="J18" s="69"/>
      <c r="K18" s="69"/>
      <c r="L18" s="69"/>
      <c r="M18" s="69"/>
      <c r="N18" s="69"/>
      <c r="O18" s="69"/>
      <c r="P18" s="174"/>
    </row>
    <row r="19" spans="1:16" ht="23.25" customHeight="1" x14ac:dyDescent="0.2">
      <c r="A19" s="32" t="s">
        <v>11</v>
      </c>
      <c r="B19" s="33" t="s">
        <v>1</v>
      </c>
      <c r="C19" s="13">
        <f>SUMPRODUCT(-('Diário 7º PA'!$E$4:$E$5383='Analítico Cp.'!$B19),-('Diário 7º PA'!$P$4:$P$5383=C$1),('Diário 7º PA'!$F$4:$F$5383))+SUMPRODUCT(-('Diário 8º PA'!$E$4:$E$5041='Analítico Cp.'!$B19),-('Diário 8º PA'!$P$4:$P$5041=C$1),('Diário 8º PA'!$F$4:$F$5041))+SUMPRODUCT(-('Diário 9º PA'!$E$4:$E$5236='Analítico Cp.'!$B19),-('Diário 9º PA'!$P$4:$P$5236=C$1),('Diário 9º PA'!$F$4:$F$5236))+SUMPRODUCT(-('Diário 10º PA'!$E$4:$E$5221='Analítico Cp.'!$B19),-('Diário 10º PA'!$O$4:$O$5221=C$1),('Diário 10º PA'!$F$4:$F$5221))+SUMPRODUCT(-('Comp.'!$D$5:$D$238='Analítico Cp.'!$B19),-('Comp.'!$J$5:$J$238=C$1),('Comp.'!$E$5:$E$238))</f>
        <v>2726179.0899999989</v>
      </c>
      <c r="D19" s="13">
        <f>SUMPRODUCT(-('Diário 7º PA'!$E$4:$E$5383='Analítico Cp.'!$B19),-('Diário 7º PA'!$P$4:$P$5383=D$1),('Diário 7º PA'!$F$4:$F$5383))+SUMPRODUCT(-('Diário 8º PA'!$E$4:$E$5041='Analítico Cp.'!$B19),-('Diário 8º PA'!$P$4:$P$5041=D$1),('Diário 8º PA'!$F$4:$F$5041))+SUMPRODUCT(-('Diário 9º PA'!$E$4:$E$5236='Analítico Cp.'!$B19),-('Diário 9º PA'!$P$4:$P$5236=D$1),('Diário 9º PA'!$F$4:$F$5236))+SUMPRODUCT(-('Diário 10º PA'!$E$4:$E$5221='Analítico Cp.'!$B19),-('Diário 10º PA'!$O$4:$O$5221=D$1),('Diário 10º PA'!$F$4:$F$5221))+SUMPRODUCT(-('Comp.'!$D$5:$D$238='Analítico Cp.'!$B19),-('Comp.'!$J$5:$J$238=D$1),('Comp.'!$E$5:$E$238))</f>
        <v>2649094.2999999993</v>
      </c>
      <c r="E19" s="13">
        <f>SUMPRODUCT(-('Diário 7º PA'!$E$4:$E$5383='Analítico Cp.'!$B19),-('Diário 7º PA'!$P$4:$P$5383=E$1),('Diário 7º PA'!$F$4:$F$5383))+SUMPRODUCT(-('Diário 8º PA'!$E$4:$E$5041='Analítico Cp.'!$B19),-('Diário 8º PA'!$P$4:$P$5041=E$1),('Diário 8º PA'!$F$4:$F$5041))+SUMPRODUCT(-('Diário 9º PA'!$E$4:$E$5236='Analítico Cp.'!$B19),-('Diário 9º PA'!$P$4:$P$5236=E$1),('Diário 9º PA'!$F$4:$F$5236))+SUMPRODUCT(-('Diário 10º PA'!$E$4:$E$5221='Analítico Cp.'!$B19),-('Diário 10º PA'!$O$4:$O$5221=E$1),('Diário 10º PA'!$F$4:$F$5221))+SUMPRODUCT(-('Comp.'!$D$5:$D$238='Analítico Cp.'!$B19),-('Comp.'!$J$5:$J$238=E$1),('Comp.'!$E$5:$E$238))</f>
        <v>2710971.2899999996</v>
      </c>
      <c r="F19" s="13">
        <f>SUMPRODUCT(-('Diário 7º PA'!$E$4:$E$5383='Analítico Cp.'!$B19),-('Diário 7º PA'!$P$4:$P$5383=F$1),('Diário 7º PA'!$F$4:$F$5383))+SUMPRODUCT(-('Diário 8º PA'!$E$4:$E$5041='Analítico Cp.'!$B19),-('Diário 8º PA'!$P$4:$P$5041=F$1),('Diário 8º PA'!$F$4:$F$5041))+SUMPRODUCT(-('Diário 9º PA'!$E$4:$E$5236='Analítico Cp.'!$B19),-('Diário 9º PA'!$P$4:$P$5236=F$1),('Diário 9º PA'!$F$4:$F$5236))+SUMPRODUCT(-('Diário 10º PA'!$E$4:$E$5221='Analítico Cp.'!$B19),-('Diário 10º PA'!$O$4:$O$5221=F$1),('Diário 10º PA'!$F$4:$F$5221))+SUMPRODUCT(-('Comp.'!$D$5:$D$238='Analítico Cp.'!$B19),-('Comp.'!$J$5:$J$238=F$1),('Comp.'!$E$5:$E$238))</f>
        <v>2787428.0399999996</v>
      </c>
      <c r="G19" s="13">
        <f>SUMPRODUCT(-('Diário 7º PA'!$E$4:$E$5383='Analítico Cp.'!$B19),-('Diário 7º PA'!$P$4:$P$5383=G$1),('Diário 7º PA'!$F$4:$F$5383))+SUMPRODUCT(-('Diário 8º PA'!$E$4:$E$5041='Analítico Cp.'!$B19),-('Diário 8º PA'!$P$4:$P$5041=G$1),('Diário 8º PA'!$F$4:$F$5041))+SUMPRODUCT(-('Diário 9º PA'!$E$4:$E$5236='Analítico Cp.'!$B19),-('Diário 9º PA'!$P$4:$P$5236=G$1),('Diário 9º PA'!$F$4:$F$5236))+SUMPRODUCT(-('Diário 10º PA'!$E$4:$E$5221='Analítico Cp.'!$B19),-('Diário 10º PA'!$O$4:$O$5221=G$1),('Diário 10º PA'!$F$4:$F$5221))+SUMPRODUCT(-('Comp.'!$D$5:$D$238='Analítico Cp.'!$B19),-('Comp.'!$J$5:$J$238=G$1),('Comp.'!$E$5:$E$238))</f>
        <v>2901019.2800000003</v>
      </c>
      <c r="H19" s="13">
        <f>SUMPRODUCT(-('Diário 7º PA'!$E$4:$E$5383='Analítico Cp.'!$B19),-('Diário 7º PA'!$P$4:$P$5383=H$1),('Diário 7º PA'!$F$4:$F$5383))+SUMPRODUCT(-('Diário 8º PA'!$E$4:$E$5041='Analítico Cp.'!$B19),-('Diário 8º PA'!$P$4:$P$5041=H$1),('Diário 8º PA'!$F$4:$F$5041))+SUMPRODUCT(-('Diário 9º PA'!$E$4:$E$5236='Analítico Cp.'!$B19),-('Diário 9º PA'!$P$4:$P$5236=H$1),('Diário 9º PA'!$F$4:$F$5236))+SUMPRODUCT(-('Diário 10º PA'!$E$4:$E$5221='Analítico Cp.'!$B19),-('Diário 10º PA'!$O$4:$O$5221=H$1),('Diário 10º PA'!$F$4:$F$5221))+SUMPRODUCT(-('Comp.'!$D$5:$D$238='Analítico Cp.'!$B19),-('Comp.'!$J$5:$J$238=H$1),('Comp.'!$E$5:$E$238))</f>
        <v>2871922.41</v>
      </c>
      <c r="I19" s="13">
        <f>SUMPRODUCT(-('Diário 7º PA'!$E$4:$E$5383='Analítico Cp.'!$B19),-('Diário 7º PA'!$P$4:$P$5383=I$1),('Diário 7º PA'!$F$4:$F$5383))+SUMPRODUCT(-('Diário 8º PA'!$E$4:$E$5041='Analítico Cp.'!$B19),-('Diário 8º PA'!$P$4:$P$5041=I$1),('Diário 8º PA'!$F$4:$F$5041))+SUMPRODUCT(-('Diário 9º PA'!$E$4:$E$5236='Analítico Cp.'!$B19),-('Diário 9º PA'!$P$4:$P$5236=I$1),('Diário 9º PA'!$F$4:$F$5236))+SUMPRODUCT(-('Diário 10º PA'!$E$4:$E$5221='Analítico Cp.'!$B19),-('Diário 10º PA'!$O$4:$O$5221=I$1),('Diário 10º PA'!$F$4:$F$5221))+SUMPRODUCT(-('Comp.'!$D$5:$D$238='Analítico Cp.'!$B19),-('Comp.'!$J$5:$J$238=I$1),('Comp.'!$E$5:$E$238))</f>
        <v>2662033.2000000007</v>
      </c>
      <c r="J19" s="13">
        <f>SUMPRODUCT(-('Diário 7º PA'!$E$4:$E$5383='Analítico Cp.'!$B19),-('Diário 7º PA'!$P$4:$P$5383=J$1),('Diário 7º PA'!$F$4:$F$5383))+SUMPRODUCT(-('Diário 8º PA'!$E$4:$E$5041='Analítico Cp.'!$B19),-('Diário 8º PA'!$P$4:$P$5041=J$1),('Diário 8º PA'!$F$4:$F$5041))+SUMPRODUCT(-('Diário 9º PA'!$E$4:$E$5236='Analítico Cp.'!$B19),-('Diário 9º PA'!$P$4:$P$5236=J$1),('Diário 9º PA'!$F$4:$F$5236))+SUMPRODUCT(-('Diário 10º PA'!$E$4:$E$5221='Analítico Cp.'!$B19),-('Diário 10º PA'!$O$4:$O$5221=J$1),('Diário 10º PA'!$F$4:$F$5221))+SUMPRODUCT(-('Comp.'!$D$5:$D$238='Analítico Cp.'!$B19),-('Comp.'!$J$5:$J$238=J$1),('Comp.'!$E$5:$E$238))</f>
        <v>2909998.9400000004</v>
      </c>
      <c r="K19" s="13">
        <f>SUMPRODUCT(-('Diário 7º PA'!$E$4:$E$5383='Analítico Cp.'!$B19),-('Diário 7º PA'!$P$4:$P$5383=K$1),('Diário 7º PA'!$F$4:$F$5383))+SUMPRODUCT(-('Diário 8º PA'!$E$4:$E$5041='Analítico Cp.'!$B19),-('Diário 8º PA'!$P$4:$P$5041=K$1),('Diário 8º PA'!$F$4:$F$5041))+SUMPRODUCT(-('Diário 9º PA'!$E$4:$E$5236='Analítico Cp.'!$B19),-('Diário 9º PA'!$P$4:$P$5236=K$1),('Diário 9º PA'!$F$4:$F$5236))+SUMPRODUCT(-('Diário 10º PA'!$E$4:$E$5221='Analítico Cp.'!$B19),-('Diário 10º PA'!$O$4:$O$5221=K$1),('Diário 10º PA'!$F$4:$F$5221))+SUMPRODUCT(-('Comp.'!$D$5:$D$238='Analítico Cp.'!$B19),-('Comp.'!$J$5:$J$238=K$1),('Comp.'!$E$5:$E$238))</f>
        <v>3027820.58</v>
      </c>
      <c r="L19" s="13">
        <f>SUMPRODUCT(-('Diário 7º PA'!$E$4:$E$5383='Analítico Cp.'!$B19),-('Diário 7º PA'!$P$4:$P$5383=L$1),('Diário 7º PA'!$F$4:$F$5383))+SUMPRODUCT(-('Diário 8º PA'!$E$4:$E$5041='Analítico Cp.'!$B19),-('Diário 8º PA'!$P$4:$P$5041=L$1),('Diário 8º PA'!$F$4:$F$5041))+SUMPRODUCT(-('Diário 9º PA'!$E$4:$E$5236='Analítico Cp.'!$B19),-('Diário 9º PA'!$P$4:$P$5236=L$1),('Diário 9º PA'!$F$4:$F$5236))+SUMPRODUCT(-('Diário 10º PA'!$E$4:$E$5221='Analítico Cp.'!$B19),-('Diário 10º PA'!$O$4:$O$5221=L$1),('Diário 10º PA'!$F$4:$F$5221))+SUMPRODUCT(-('Comp.'!$D$5:$D$238='Analítico Cp.'!$B19),-('Comp.'!$J$5:$J$238=L$1),('Comp.'!$E$5:$E$238))</f>
        <v>3001845.7199999997</v>
      </c>
      <c r="M19" s="13">
        <f>SUMPRODUCT(-('Diário 7º PA'!$E$4:$E$5383='Analítico Cp.'!$B19),-('Diário 7º PA'!$P$4:$P$5383=M$1),('Diário 7º PA'!$F$4:$F$5383))+SUMPRODUCT(-('Diário 8º PA'!$E$4:$E$5041='Analítico Cp.'!$B19),-('Diário 8º PA'!$P$4:$P$5041=M$1),('Diário 8º PA'!$F$4:$F$5041))+SUMPRODUCT(-('Diário 9º PA'!$E$4:$E$5236='Analítico Cp.'!$B19),-('Diário 9º PA'!$P$4:$P$5236=M$1),('Diário 9º PA'!$F$4:$F$5236))+SUMPRODUCT(-('Diário 10º PA'!$E$4:$E$5221='Analítico Cp.'!$B19),-('Diário 10º PA'!$O$4:$O$5221=M$1),('Diário 10º PA'!$F$4:$F$5221))+SUMPRODUCT(-('Comp.'!$D$5:$D$238='Analítico Cp.'!$B19),-('Comp.'!$J$5:$J$238=M$1),('Comp.'!$E$5:$E$238))</f>
        <v>3391103.4000000004</v>
      </c>
      <c r="N19" s="13">
        <f>SUMPRODUCT(-('Diário 7º PA'!$E$4:$E$5383='Analítico Cp.'!$B19),-('Diário 7º PA'!$P$4:$P$5383=N$1),('Diário 7º PA'!$F$4:$F$5383))+SUMPRODUCT(-('Diário 8º PA'!$E$4:$E$5041='Analítico Cp.'!$B19),-('Diário 8º PA'!$P$4:$P$5041=N$1),('Diário 8º PA'!$F$4:$F$5041))+SUMPRODUCT(-('Diário 9º PA'!$E$4:$E$5236='Analítico Cp.'!$B19),-('Diário 9º PA'!$P$4:$P$5236=N$1),('Diário 9º PA'!$F$4:$F$5236))+SUMPRODUCT(-('Diário 10º PA'!$E$4:$E$5221='Analítico Cp.'!$B19),-('Diário 10º PA'!$O$4:$O$5221=N$1),('Diário 10º PA'!$F$4:$F$5221))+SUMPRODUCT(-('Comp.'!$D$5:$D$238='Analítico Cp.'!$B19),-('Comp.'!$J$5:$J$238=N$1),('Comp.'!$E$5:$E$238))</f>
        <v>2741944.07</v>
      </c>
      <c r="O19" s="13">
        <f>SUM(C19:N19)</f>
        <v>34381360.319999993</v>
      </c>
      <c r="P19" s="172">
        <f t="shared" ref="P19:P28" si="1">IF($O$157=0,0,O19/$O$157)</f>
        <v>0.64854608411182435</v>
      </c>
    </row>
    <row r="20" spans="1:16" ht="23.25" customHeight="1" x14ac:dyDescent="0.2">
      <c r="A20" s="63" t="s">
        <v>97</v>
      </c>
      <c r="B20" s="62" t="s">
        <v>607</v>
      </c>
      <c r="C20" s="12">
        <f>SUMPRODUCT(-('Diário 7º PA'!$E$4:$E$5383='Analítico Cp.'!$B20),-('Diário 7º PA'!$P$4:$P$5383=C$1),('Diário 7º PA'!$F$4:$F$5383))+SUMPRODUCT(-('Diário 8º PA'!$E$4:$E$5041='Analítico Cp.'!$B20),-('Diário 8º PA'!$P$4:$P$5041=C$1),('Diário 8º PA'!$F$4:$F$5041))+SUMPRODUCT(-('Diário 9º PA'!$E$4:$E$5236='Analítico Cp.'!$B20),-('Diário 9º PA'!$P$4:$P$5236=C$1),('Diário 9º PA'!$F$4:$F$5236))+SUMPRODUCT(-('Diário 10º PA'!$E$4:$E$5221='Analítico Cp.'!$B20),-('Diário 10º PA'!$O$4:$O$5221=C$1),('Diário 10º PA'!$F$4:$F$5221))+SUMPRODUCT(-('Comp.'!$D$5:$D$238='Analítico Cp.'!$B20),-('Comp.'!$J$5:$J$238=C$1),('Comp.'!$E$5:$E$238))</f>
        <v>0</v>
      </c>
      <c r="D20" s="12">
        <f>SUMPRODUCT(-('Diário 7º PA'!$E$4:$E$5383='Analítico Cp.'!$B20),-('Diário 7º PA'!$P$4:$P$5383=D$1),('Diário 7º PA'!$F$4:$F$5383))+SUMPRODUCT(-('Diário 8º PA'!$E$4:$E$5041='Analítico Cp.'!$B20),-('Diário 8º PA'!$P$4:$P$5041=D$1),('Diário 8º PA'!$F$4:$F$5041))+SUMPRODUCT(-('Diário 9º PA'!$E$4:$E$5236='Analítico Cp.'!$B20),-('Diário 9º PA'!$P$4:$P$5236=D$1),('Diário 9º PA'!$F$4:$F$5236))+SUMPRODUCT(-('Diário 10º PA'!$E$4:$E$5221='Analítico Cp.'!$B20),-('Diário 10º PA'!$O$4:$O$5221=D$1),('Diário 10º PA'!$F$4:$F$5221))+SUMPRODUCT(-('Comp.'!$D$5:$D$238='Analítico Cp.'!$B20),-('Comp.'!$J$5:$J$238=D$1),('Comp.'!$E$5:$E$238))</f>
        <v>0</v>
      </c>
      <c r="E20" s="12">
        <f>SUMPRODUCT(-('Diário 7º PA'!$E$4:$E$5383='Analítico Cp.'!$B20),-('Diário 7º PA'!$P$4:$P$5383=E$1),('Diário 7º PA'!$F$4:$F$5383))+SUMPRODUCT(-('Diário 8º PA'!$E$4:$E$5041='Analítico Cp.'!$B20),-('Diário 8º PA'!$P$4:$P$5041=E$1),('Diário 8º PA'!$F$4:$F$5041))+SUMPRODUCT(-('Diário 9º PA'!$E$4:$E$5236='Analítico Cp.'!$B20),-('Diário 9º PA'!$P$4:$P$5236=E$1),('Diário 9º PA'!$F$4:$F$5236))+SUMPRODUCT(-('Diário 10º PA'!$E$4:$E$5221='Analítico Cp.'!$B20),-('Diário 10º PA'!$O$4:$O$5221=E$1),('Diário 10º PA'!$F$4:$F$5221))+SUMPRODUCT(-('Comp.'!$D$5:$D$238='Analítico Cp.'!$B20),-('Comp.'!$J$5:$J$238=E$1),('Comp.'!$E$5:$E$238))</f>
        <v>0</v>
      </c>
      <c r="F20" s="12">
        <f>SUMPRODUCT(-('Diário 7º PA'!$E$4:$E$5383='Analítico Cp.'!$B20),-('Diário 7º PA'!$P$4:$P$5383=F$1),('Diário 7º PA'!$F$4:$F$5383))+SUMPRODUCT(-('Diário 8º PA'!$E$4:$E$5041='Analítico Cp.'!$B20),-('Diário 8º PA'!$P$4:$P$5041=F$1),('Diário 8º PA'!$F$4:$F$5041))+SUMPRODUCT(-('Diário 9º PA'!$E$4:$E$5236='Analítico Cp.'!$B20),-('Diário 9º PA'!$P$4:$P$5236=F$1),('Diário 9º PA'!$F$4:$F$5236))+SUMPRODUCT(-('Diário 10º PA'!$E$4:$E$5221='Analítico Cp.'!$B20),-('Diário 10º PA'!$O$4:$O$5221=F$1),('Diário 10º PA'!$F$4:$F$5221))+SUMPRODUCT(-('Comp.'!$D$5:$D$238='Analítico Cp.'!$B20),-('Comp.'!$J$5:$J$238=F$1),('Comp.'!$E$5:$E$238))</f>
        <v>0</v>
      </c>
      <c r="G20" s="12">
        <f>SUMPRODUCT(-('Diário 7º PA'!$E$4:$E$5383='Analítico Cp.'!$B20),-('Diário 7º PA'!$P$4:$P$5383=G$1),('Diário 7º PA'!$F$4:$F$5383))+SUMPRODUCT(-('Diário 8º PA'!$E$4:$E$5041='Analítico Cp.'!$B20),-('Diário 8º PA'!$P$4:$P$5041=G$1),('Diário 8º PA'!$F$4:$F$5041))+SUMPRODUCT(-('Diário 9º PA'!$E$4:$E$5236='Analítico Cp.'!$B20),-('Diário 9º PA'!$P$4:$P$5236=G$1),('Diário 9º PA'!$F$4:$F$5236))+SUMPRODUCT(-('Diário 10º PA'!$E$4:$E$5221='Analítico Cp.'!$B20),-('Diário 10º PA'!$O$4:$O$5221=G$1),('Diário 10º PA'!$F$4:$F$5221))+SUMPRODUCT(-('Comp.'!$D$5:$D$238='Analítico Cp.'!$B20),-('Comp.'!$J$5:$J$238=G$1),('Comp.'!$E$5:$E$238))</f>
        <v>0</v>
      </c>
      <c r="H20" s="12">
        <f>SUMPRODUCT(-('Diário 7º PA'!$E$4:$E$5383='Analítico Cp.'!$B20),-('Diário 7º PA'!$P$4:$P$5383=H$1),('Diário 7º PA'!$F$4:$F$5383))+SUMPRODUCT(-('Diário 8º PA'!$E$4:$E$5041='Analítico Cp.'!$B20),-('Diário 8º PA'!$P$4:$P$5041=H$1),('Diário 8º PA'!$F$4:$F$5041))+SUMPRODUCT(-('Diário 9º PA'!$E$4:$E$5236='Analítico Cp.'!$B20),-('Diário 9º PA'!$P$4:$P$5236=H$1),('Diário 9º PA'!$F$4:$F$5236))+SUMPRODUCT(-('Diário 10º PA'!$E$4:$E$5221='Analítico Cp.'!$B20),-('Diário 10º PA'!$O$4:$O$5221=H$1),('Diário 10º PA'!$F$4:$F$5221))+SUMPRODUCT(-('Comp.'!$D$5:$D$238='Analítico Cp.'!$B20),-('Comp.'!$J$5:$J$238=H$1),('Comp.'!$E$5:$E$238))</f>
        <v>0</v>
      </c>
      <c r="I20" s="12">
        <f>SUMPRODUCT(-('Diário 7º PA'!$E$4:$E$5383='Analítico Cp.'!$B20),-('Diário 7º PA'!$P$4:$P$5383=I$1),('Diário 7º PA'!$F$4:$F$5383))+SUMPRODUCT(-('Diário 8º PA'!$E$4:$E$5041='Analítico Cp.'!$B20),-('Diário 8º PA'!$P$4:$P$5041=I$1),('Diário 8º PA'!$F$4:$F$5041))+SUMPRODUCT(-('Diário 9º PA'!$E$4:$E$5236='Analítico Cp.'!$B20),-('Diário 9º PA'!$P$4:$P$5236=I$1),('Diário 9º PA'!$F$4:$F$5236))+SUMPRODUCT(-('Diário 10º PA'!$E$4:$E$5221='Analítico Cp.'!$B20),-('Diário 10º PA'!$O$4:$O$5221=I$1),('Diário 10º PA'!$F$4:$F$5221))+SUMPRODUCT(-('Comp.'!$D$5:$D$238='Analítico Cp.'!$B20),-('Comp.'!$J$5:$J$238=I$1),('Comp.'!$E$5:$E$238))</f>
        <v>0</v>
      </c>
      <c r="J20" s="12">
        <f>SUMPRODUCT(-('Diário 7º PA'!$E$4:$E$5383='Analítico Cp.'!$B20),-('Diário 7º PA'!$P$4:$P$5383=J$1),('Diário 7º PA'!$F$4:$F$5383))+SUMPRODUCT(-('Diário 8º PA'!$E$4:$E$5041='Analítico Cp.'!$B20),-('Diário 8º PA'!$P$4:$P$5041=J$1),('Diário 8º PA'!$F$4:$F$5041))+SUMPRODUCT(-('Diário 9º PA'!$E$4:$E$5236='Analítico Cp.'!$B20),-('Diário 9º PA'!$P$4:$P$5236=J$1),('Diário 9º PA'!$F$4:$F$5236))+SUMPRODUCT(-('Diário 10º PA'!$E$4:$E$5221='Analítico Cp.'!$B20),-('Diário 10º PA'!$O$4:$O$5221=J$1),('Diário 10º PA'!$F$4:$F$5221))+SUMPRODUCT(-('Comp.'!$D$5:$D$238='Analítico Cp.'!$B20),-('Comp.'!$J$5:$J$238=J$1),('Comp.'!$E$5:$E$238))</f>
        <v>0</v>
      </c>
      <c r="K20" s="12">
        <f>SUMPRODUCT(-('Diário 7º PA'!$E$4:$E$5383='Analítico Cp.'!$B20),-('Diário 7º PA'!$P$4:$P$5383=K$1),('Diário 7º PA'!$F$4:$F$5383))+SUMPRODUCT(-('Diário 8º PA'!$E$4:$E$5041='Analítico Cp.'!$B20),-('Diário 8º PA'!$P$4:$P$5041=K$1),('Diário 8º PA'!$F$4:$F$5041))+SUMPRODUCT(-('Diário 9º PA'!$E$4:$E$5236='Analítico Cp.'!$B20),-('Diário 9º PA'!$P$4:$P$5236=K$1),('Diário 9º PA'!$F$4:$F$5236))+SUMPRODUCT(-('Diário 10º PA'!$E$4:$E$5221='Analítico Cp.'!$B20),-('Diário 10º PA'!$O$4:$O$5221=K$1),('Diário 10º PA'!$F$4:$F$5221))+SUMPRODUCT(-('Comp.'!$D$5:$D$238='Analítico Cp.'!$B20),-('Comp.'!$J$5:$J$238=K$1),('Comp.'!$E$5:$E$238))</f>
        <v>0</v>
      </c>
      <c r="L20" s="12">
        <f>SUMPRODUCT(-('Diário 7º PA'!$E$4:$E$5383='Analítico Cp.'!$B20),-('Diário 7º PA'!$P$4:$P$5383=L$1),('Diário 7º PA'!$F$4:$F$5383))+SUMPRODUCT(-('Diário 8º PA'!$E$4:$E$5041='Analítico Cp.'!$B20),-('Diário 8º PA'!$P$4:$P$5041=L$1),('Diário 8º PA'!$F$4:$F$5041))+SUMPRODUCT(-('Diário 9º PA'!$E$4:$E$5236='Analítico Cp.'!$B20),-('Diário 9º PA'!$P$4:$P$5236=L$1),('Diário 9º PA'!$F$4:$F$5236))+SUMPRODUCT(-('Diário 10º PA'!$E$4:$E$5221='Analítico Cp.'!$B20),-('Diário 10º PA'!$O$4:$O$5221=L$1),('Diário 10º PA'!$F$4:$F$5221))+SUMPRODUCT(-('Comp.'!$D$5:$D$238='Analítico Cp.'!$B20),-('Comp.'!$J$5:$J$238=L$1),('Comp.'!$E$5:$E$238))</f>
        <v>0</v>
      </c>
      <c r="M20" s="12">
        <f>SUMPRODUCT(-('Diário 7º PA'!$E$4:$E$5383='Analítico Cp.'!$B20),-('Diário 7º PA'!$P$4:$P$5383=M$1),('Diário 7º PA'!$F$4:$F$5383))+SUMPRODUCT(-('Diário 8º PA'!$E$4:$E$5041='Analítico Cp.'!$B20),-('Diário 8º PA'!$P$4:$P$5041=M$1),('Diário 8º PA'!$F$4:$F$5041))+SUMPRODUCT(-('Diário 9º PA'!$E$4:$E$5236='Analítico Cp.'!$B20),-('Diário 9º PA'!$P$4:$P$5236=M$1),('Diário 9º PA'!$F$4:$F$5236))+SUMPRODUCT(-('Diário 10º PA'!$E$4:$E$5221='Analítico Cp.'!$B20),-('Diário 10º PA'!$O$4:$O$5221=M$1),('Diário 10º PA'!$F$4:$F$5221))+SUMPRODUCT(-('Comp.'!$D$5:$D$238='Analítico Cp.'!$B20),-('Comp.'!$J$5:$J$238=M$1),('Comp.'!$E$5:$E$238))</f>
        <v>0</v>
      </c>
      <c r="N20" s="12">
        <f>SUMPRODUCT(-('Diário 7º PA'!$E$4:$E$5383='Analítico Cp.'!$B20),-('Diário 7º PA'!$P$4:$P$5383=N$1),('Diário 7º PA'!$F$4:$F$5383))+SUMPRODUCT(-('Diário 8º PA'!$E$4:$E$5041='Analítico Cp.'!$B20),-('Diário 8º PA'!$P$4:$P$5041=N$1),('Diário 8º PA'!$F$4:$F$5041))+SUMPRODUCT(-('Diário 9º PA'!$E$4:$E$5236='Analítico Cp.'!$B20),-('Diário 9º PA'!$P$4:$P$5236=N$1),('Diário 9º PA'!$F$4:$F$5236))+SUMPRODUCT(-('Diário 10º PA'!$E$4:$E$5221='Analítico Cp.'!$B20),-('Diário 10º PA'!$O$4:$O$5221=N$1),('Diário 10º PA'!$F$4:$F$5221))+SUMPRODUCT(-('Comp.'!$D$5:$D$238='Analítico Cp.'!$B20),-('Comp.'!$J$5:$J$238=N$1),('Comp.'!$E$5:$E$238))</f>
        <v>0</v>
      </c>
      <c r="O20" s="13">
        <f>SUM(C20:N20)</f>
        <v>0</v>
      </c>
      <c r="P20" s="172">
        <f t="shared" si="1"/>
        <v>0</v>
      </c>
    </row>
    <row r="21" spans="1:16" ht="23.25" customHeight="1" x14ac:dyDescent="0.2">
      <c r="A21" s="63" t="s">
        <v>98</v>
      </c>
      <c r="B21" s="61" t="s">
        <v>165</v>
      </c>
      <c r="C21" s="12">
        <f>SUMPRODUCT(-('Diário 7º PA'!$E$4:$E$5383='Analítico Cp.'!$B21),-('Diário 7º PA'!$P$4:$P$5383=C$1),('Diário 7º PA'!$F$4:$F$5383))+SUMPRODUCT(-('Diário 8º PA'!$E$4:$E$5041='Analítico Cp.'!$B21),-('Diário 8º PA'!$P$4:$P$5041=C$1),('Diário 8º PA'!$F$4:$F$5041))+SUMPRODUCT(-('Diário 9º PA'!$E$4:$E$5236='Analítico Cp.'!$B21),-('Diário 9º PA'!$P$4:$P$5236=C$1),('Diário 9º PA'!$F$4:$F$5236))+SUMPRODUCT(-('Diário 10º PA'!$E$4:$E$5221='Analítico Cp.'!$B21),-('Diário 10º PA'!$O$4:$O$5221=C$1),('Diário 10º PA'!$F$4:$F$5221))+SUMPRODUCT(-('Comp.'!$D$5:$D$238='Analítico Cp.'!$B21),-('Comp.'!$J$5:$J$238=C$1),('Comp.'!$E$5:$E$238))</f>
        <v>0</v>
      </c>
      <c r="D21" s="12">
        <f>SUMPRODUCT(-('Diário 7º PA'!$E$4:$E$5383='Analítico Cp.'!$B21),-('Diário 7º PA'!$P$4:$P$5383=D$1),('Diário 7º PA'!$F$4:$F$5383))+SUMPRODUCT(-('Diário 8º PA'!$E$4:$E$5041='Analítico Cp.'!$B21),-('Diário 8º PA'!$P$4:$P$5041=D$1),('Diário 8º PA'!$F$4:$F$5041))+SUMPRODUCT(-('Diário 9º PA'!$E$4:$E$5236='Analítico Cp.'!$B21),-('Diário 9º PA'!$P$4:$P$5236=D$1),('Diário 9º PA'!$F$4:$F$5236))+SUMPRODUCT(-('Diário 10º PA'!$E$4:$E$5221='Analítico Cp.'!$B21),-('Diário 10º PA'!$O$4:$O$5221=D$1),('Diário 10º PA'!$F$4:$F$5221))+SUMPRODUCT(-('Comp.'!$D$5:$D$238='Analítico Cp.'!$B21),-('Comp.'!$J$5:$J$238=D$1),('Comp.'!$E$5:$E$238))</f>
        <v>0</v>
      </c>
      <c r="E21" s="12">
        <f>SUMPRODUCT(-('Diário 7º PA'!$E$4:$E$5383='Analítico Cp.'!$B21),-('Diário 7º PA'!$P$4:$P$5383=E$1),('Diário 7º PA'!$F$4:$F$5383))+SUMPRODUCT(-('Diário 8º PA'!$E$4:$E$5041='Analítico Cp.'!$B21),-('Diário 8º PA'!$P$4:$P$5041=E$1),('Diário 8º PA'!$F$4:$F$5041))+SUMPRODUCT(-('Diário 9º PA'!$E$4:$E$5236='Analítico Cp.'!$B21),-('Diário 9º PA'!$P$4:$P$5236=E$1),('Diário 9º PA'!$F$4:$F$5236))+SUMPRODUCT(-('Diário 10º PA'!$E$4:$E$5221='Analítico Cp.'!$B21),-('Diário 10º PA'!$O$4:$O$5221=E$1),('Diário 10º PA'!$F$4:$F$5221))+SUMPRODUCT(-('Comp.'!$D$5:$D$238='Analítico Cp.'!$B21),-('Comp.'!$J$5:$J$238=E$1),('Comp.'!$E$5:$E$238))</f>
        <v>0</v>
      </c>
      <c r="F21" s="12">
        <f>SUMPRODUCT(-('Diário 7º PA'!$E$4:$E$5383='Analítico Cp.'!$B21),-('Diário 7º PA'!$P$4:$P$5383=F$1),('Diário 7º PA'!$F$4:$F$5383))+SUMPRODUCT(-('Diário 8º PA'!$E$4:$E$5041='Analítico Cp.'!$B21),-('Diário 8º PA'!$P$4:$P$5041=F$1),('Diário 8º PA'!$F$4:$F$5041))+SUMPRODUCT(-('Diário 9º PA'!$E$4:$E$5236='Analítico Cp.'!$B21),-('Diário 9º PA'!$P$4:$P$5236=F$1),('Diário 9º PA'!$F$4:$F$5236))+SUMPRODUCT(-('Diário 10º PA'!$E$4:$E$5221='Analítico Cp.'!$B21),-('Diário 10º PA'!$O$4:$O$5221=F$1),('Diário 10º PA'!$F$4:$F$5221))+SUMPRODUCT(-('Comp.'!$D$5:$D$238='Analítico Cp.'!$B21),-('Comp.'!$J$5:$J$238=F$1),('Comp.'!$E$5:$E$238))</f>
        <v>0</v>
      </c>
      <c r="G21" s="12">
        <f>SUMPRODUCT(-('Diário 7º PA'!$E$4:$E$5383='Analítico Cp.'!$B21),-('Diário 7º PA'!$P$4:$P$5383=G$1),('Diário 7º PA'!$F$4:$F$5383))+SUMPRODUCT(-('Diário 8º PA'!$E$4:$E$5041='Analítico Cp.'!$B21),-('Diário 8º PA'!$P$4:$P$5041=G$1),('Diário 8º PA'!$F$4:$F$5041))+SUMPRODUCT(-('Diário 9º PA'!$E$4:$E$5236='Analítico Cp.'!$B21),-('Diário 9º PA'!$P$4:$P$5236=G$1),('Diário 9º PA'!$F$4:$F$5236))+SUMPRODUCT(-('Diário 10º PA'!$E$4:$E$5221='Analítico Cp.'!$B21),-('Diário 10º PA'!$O$4:$O$5221=G$1),('Diário 10º PA'!$F$4:$F$5221))+SUMPRODUCT(-('Comp.'!$D$5:$D$238='Analítico Cp.'!$B21),-('Comp.'!$J$5:$J$238=G$1),('Comp.'!$E$5:$E$238))</f>
        <v>0</v>
      </c>
      <c r="H21" s="12">
        <f>SUMPRODUCT(-('Diário 7º PA'!$E$4:$E$5383='Analítico Cp.'!$B21),-('Diário 7º PA'!$P$4:$P$5383=H$1),('Diário 7º PA'!$F$4:$F$5383))+SUMPRODUCT(-('Diário 8º PA'!$E$4:$E$5041='Analítico Cp.'!$B21),-('Diário 8º PA'!$P$4:$P$5041=H$1),('Diário 8º PA'!$F$4:$F$5041))+SUMPRODUCT(-('Diário 9º PA'!$E$4:$E$5236='Analítico Cp.'!$B21),-('Diário 9º PA'!$P$4:$P$5236=H$1),('Diário 9º PA'!$F$4:$F$5236))+SUMPRODUCT(-('Diário 10º PA'!$E$4:$E$5221='Analítico Cp.'!$B21),-('Diário 10º PA'!$O$4:$O$5221=H$1),('Diário 10º PA'!$F$4:$F$5221))+SUMPRODUCT(-('Comp.'!$D$5:$D$238='Analítico Cp.'!$B21),-('Comp.'!$J$5:$J$238=H$1),('Comp.'!$E$5:$E$238))</f>
        <v>0</v>
      </c>
      <c r="I21" s="12">
        <f>SUMPRODUCT(-('Diário 7º PA'!$E$4:$E$5383='Analítico Cp.'!$B21),-('Diário 7º PA'!$P$4:$P$5383=I$1),('Diário 7º PA'!$F$4:$F$5383))+SUMPRODUCT(-('Diário 8º PA'!$E$4:$E$5041='Analítico Cp.'!$B21),-('Diário 8º PA'!$P$4:$P$5041=I$1),('Diário 8º PA'!$F$4:$F$5041))+SUMPRODUCT(-('Diário 9º PA'!$E$4:$E$5236='Analítico Cp.'!$B21),-('Diário 9º PA'!$P$4:$P$5236=I$1),('Diário 9º PA'!$F$4:$F$5236))+SUMPRODUCT(-('Diário 10º PA'!$E$4:$E$5221='Analítico Cp.'!$B21),-('Diário 10º PA'!$O$4:$O$5221=I$1),('Diário 10º PA'!$F$4:$F$5221))+SUMPRODUCT(-('Comp.'!$D$5:$D$238='Analítico Cp.'!$B21),-('Comp.'!$J$5:$J$238=I$1),('Comp.'!$E$5:$E$238))</f>
        <v>0</v>
      </c>
      <c r="J21" s="12">
        <f>SUMPRODUCT(-('Diário 7º PA'!$E$4:$E$5383='Analítico Cp.'!$B21),-('Diário 7º PA'!$P$4:$P$5383=J$1),('Diário 7º PA'!$F$4:$F$5383))+SUMPRODUCT(-('Diário 8º PA'!$E$4:$E$5041='Analítico Cp.'!$B21),-('Diário 8º PA'!$P$4:$P$5041=J$1),('Diário 8º PA'!$F$4:$F$5041))+SUMPRODUCT(-('Diário 9º PA'!$E$4:$E$5236='Analítico Cp.'!$B21),-('Diário 9º PA'!$P$4:$P$5236=J$1),('Diário 9º PA'!$F$4:$F$5236))+SUMPRODUCT(-('Diário 10º PA'!$E$4:$E$5221='Analítico Cp.'!$B21),-('Diário 10º PA'!$O$4:$O$5221=J$1),('Diário 10º PA'!$F$4:$F$5221))+SUMPRODUCT(-('Comp.'!$D$5:$D$238='Analítico Cp.'!$B21),-('Comp.'!$J$5:$J$238=J$1),('Comp.'!$E$5:$E$238))</f>
        <v>0</v>
      </c>
      <c r="K21" s="12">
        <f>SUMPRODUCT(-('Diário 7º PA'!$E$4:$E$5383='Analítico Cp.'!$B21),-('Diário 7º PA'!$P$4:$P$5383=K$1),('Diário 7º PA'!$F$4:$F$5383))+SUMPRODUCT(-('Diário 8º PA'!$E$4:$E$5041='Analítico Cp.'!$B21),-('Diário 8º PA'!$P$4:$P$5041=K$1),('Diário 8º PA'!$F$4:$F$5041))+SUMPRODUCT(-('Diário 9º PA'!$E$4:$E$5236='Analítico Cp.'!$B21),-('Diário 9º PA'!$P$4:$P$5236=K$1),('Diário 9º PA'!$F$4:$F$5236))+SUMPRODUCT(-('Diário 10º PA'!$E$4:$E$5221='Analítico Cp.'!$B21),-('Diário 10º PA'!$O$4:$O$5221=K$1),('Diário 10º PA'!$F$4:$F$5221))+SUMPRODUCT(-('Comp.'!$D$5:$D$238='Analítico Cp.'!$B21),-('Comp.'!$J$5:$J$238=K$1),('Comp.'!$E$5:$E$238))</f>
        <v>0</v>
      </c>
      <c r="L21" s="12">
        <f>SUMPRODUCT(-('Diário 7º PA'!$E$4:$E$5383='Analítico Cp.'!$B21),-('Diário 7º PA'!$P$4:$P$5383=L$1),('Diário 7º PA'!$F$4:$F$5383))+SUMPRODUCT(-('Diário 8º PA'!$E$4:$E$5041='Analítico Cp.'!$B21),-('Diário 8º PA'!$P$4:$P$5041=L$1),('Diário 8º PA'!$F$4:$F$5041))+SUMPRODUCT(-('Diário 9º PA'!$E$4:$E$5236='Analítico Cp.'!$B21),-('Diário 9º PA'!$P$4:$P$5236=L$1),('Diário 9º PA'!$F$4:$F$5236))+SUMPRODUCT(-('Diário 10º PA'!$E$4:$E$5221='Analítico Cp.'!$B21),-('Diário 10º PA'!$O$4:$O$5221=L$1),('Diário 10º PA'!$F$4:$F$5221))+SUMPRODUCT(-('Comp.'!$D$5:$D$238='Analítico Cp.'!$B21),-('Comp.'!$J$5:$J$238=L$1),('Comp.'!$E$5:$E$238))</f>
        <v>0</v>
      </c>
      <c r="M21" s="12">
        <f>SUMPRODUCT(-('Diário 7º PA'!$E$4:$E$5383='Analítico Cp.'!$B21),-('Diário 7º PA'!$P$4:$P$5383=M$1),('Diário 7º PA'!$F$4:$F$5383))+SUMPRODUCT(-('Diário 8º PA'!$E$4:$E$5041='Analítico Cp.'!$B21),-('Diário 8º PA'!$P$4:$P$5041=M$1),('Diário 8º PA'!$F$4:$F$5041))+SUMPRODUCT(-('Diário 9º PA'!$E$4:$E$5236='Analítico Cp.'!$B21),-('Diário 9º PA'!$P$4:$P$5236=M$1),('Diário 9º PA'!$F$4:$F$5236))+SUMPRODUCT(-('Diário 10º PA'!$E$4:$E$5221='Analítico Cp.'!$B21),-('Diário 10º PA'!$O$4:$O$5221=M$1),('Diário 10º PA'!$F$4:$F$5221))+SUMPRODUCT(-('Comp.'!$D$5:$D$238='Analítico Cp.'!$B21),-('Comp.'!$J$5:$J$238=M$1),('Comp.'!$E$5:$E$238))</f>
        <v>0</v>
      </c>
      <c r="N21" s="12">
        <f>SUMPRODUCT(-('Diário 7º PA'!$E$4:$E$5383='Analítico Cp.'!$B21),-('Diário 7º PA'!$P$4:$P$5383=N$1),('Diário 7º PA'!$F$4:$F$5383))+SUMPRODUCT(-('Diário 8º PA'!$E$4:$E$5041='Analítico Cp.'!$B21),-('Diário 8º PA'!$P$4:$P$5041=N$1),('Diário 8º PA'!$F$4:$F$5041))+SUMPRODUCT(-('Diário 9º PA'!$E$4:$E$5236='Analítico Cp.'!$B21),-('Diário 9º PA'!$P$4:$P$5236=N$1),('Diário 9º PA'!$F$4:$F$5236))+SUMPRODUCT(-('Diário 10º PA'!$E$4:$E$5221='Analítico Cp.'!$B21),-('Diário 10º PA'!$O$4:$O$5221=N$1),('Diário 10º PA'!$F$4:$F$5221))+SUMPRODUCT(-('Comp.'!$D$5:$D$238='Analítico Cp.'!$B21),-('Comp.'!$J$5:$J$238=N$1),('Comp.'!$E$5:$E$238))</f>
        <v>0</v>
      </c>
      <c r="O21" s="13">
        <f>SUM(C21:N21)</f>
        <v>0</v>
      </c>
      <c r="P21" s="172">
        <f t="shared" si="1"/>
        <v>0</v>
      </c>
    </row>
    <row r="22" spans="1:16" ht="23.25" customHeight="1" x14ac:dyDescent="0.2">
      <c r="A22" s="63" t="s">
        <v>99</v>
      </c>
      <c r="B22" s="61" t="s">
        <v>608</v>
      </c>
      <c r="C22" s="12">
        <f>SUMPRODUCT(-('Diário 7º PA'!$E$4:$E$5383='Analítico Cp.'!$B22),-('Diário 7º PA'!$P$4:$P$5383=C$1),('Diário 7º PA'!$F$4:$F$5383))+SUMPRODUCT(-('Diário 8º PA'!$E$4:$E$5041='Analítico Cp.'!$B22),-('Diário 8º PA'!$P$4:$P$5041=C$1),('Diário 8º PA'!$F$4:$F$5041))+SUMPRODUCT(-('Diário 9º PA'!$E$4:$E$5236='Analítico Cp.'!$B22),-('Diário 9º PA'!$P$4:$P$5236=C$1),('Diário 9º PA'!$F$4:$F$5236))+SUMPRODUCT(-('Diário 10º PA'!$E$4:$E$5221='Analítico Cp.'!$B22),-('Diário 10º PA'!$O$4:$O$5221=C$1),('Diário 10º PA'!$F$4:$F$5221))+SUMPRODUCT(-('Comp.'!$D$5:$D$238='Analítico Cp.'!$B22),-('Comp.'!$J$5:$J$238=C$1),('Comp.'!$E$5:$E$238))</f>
        <v>0</v>
      </c>
      <c r="D22" s="12">
        <f>SUMPRODUCT(-('Diário 7º PA'!$E$4:$E$5383='Analítico Cp.'!$B22),-('Diário 7º PA'!$P$4:$P$5383=D$1),('Diário 7º PA'!$F$4:$F$5383))+SUMPRODUCT(-('Diário 8º PA'!$E$4:$E$5041='Analítico Cp.'!$B22),-('Diário 8º PA'!$P$4:$P$5041=D$1),('Diário 8º PA'!$F$4:$F$5041))+SUMPRODUCT(-('Diário 9º PA'!$E$4:$E$5236='Analítico Cp.'!$B22),-('Diário 9º PA'!$P$4:$P$5236=D$1),('Diário 9º PA'!$F$4:$F$5236))+SUMPRODUCT(-('Diário 10º PA'!$E$4:$E$5221='Analítico Cp.'!$B22),-('Diário 10º PA'!$O$4:$O$5221=D$1),('Diário 10º PA'!$F$4:$F$5221))+SUMPRODUCT(-('Comp.'!$D$5:$D$238='Analítico Cp.'!$B22),-('Comp.'!$J$5:$J$238=D$1),('Comp.'!$E$5:$E$238))</f>
        <v>0</v>
      </c>
      <c r="E22" s="12">
        <f>SUMPRODUCT(-('Diário 7º PA'!$E$4:$E$5383='Analítico Cp.'!$B22),-('Diário 7º PA'!$P$4:$P$5383=E$1),('Diário 7º PA'!$F$4:$F$5383))+SUMPRODUCT(-('Diário 8º PA'!$E$4:$E$5041='Analítico Cp.'!$B22),-('Diário 8º PA'!$P$4:$P$5041=E$1),('Diário 8º PA'!$F$4:$F$5041))+SUMPRODUCT(-('Diário 9º PA'!$E$4:$E$5236='Analítico Cp.'!$B22),-('Diário 9º PA'!$P$4:$P$5236=E$1),('Diário 9º PA'!$F$4:$F$5236))+SUMPRODUCT(-('Diário 10º PA'!$E$4:$E$5221='Analítico Cp.'!$B22),-('Diário 10º PA'!$O$4:$O$5221=E$1),('Diário 10º PA'!$F$4:$F$5221))+SUMPRODUCT(-('Comp.'!$D$5:$D$238='Analítico Cp.'!$B22),-('Comp.'!$J$5:$J$238=E$1),('Comp.'!$E$5:$E$238))</f>
        <v>0</v>
      </c>
      <c r="F22" s="12">
        <f>SUMPRODUCT(-('Diário 7º PA'!$E$4:$E$5383='Analítico Cp.'!$B22),-('Diário 7º PA'!$P$4:$P$5383=F$1),('Diário 7º PA'!$F$4:$F$5383))+SUMPRODUCT(-('Diário 8º PA'!$E$4:$E$5041='Analítico Cp.'!$B22),-('Diário 8º PA'!$P$4:$P$5041=F$1),('Diário 8º PA'!$F$4:$F$5041))+SUMPRODUCT(-('Diário 9º PA'!$E$4:$E$5236='Analítico Cp.'!$B22),-('Diário 9º PA'!$P$4:$P$5236=F$1),('Diário 9º PA'!$F$4:$F$5236))+SUMPRODUCT(-('Diário 10º PA'!$E$4:$E$5221='Analítico Cp.'!$B22),-('Diário 10º PA'!$O$4:$O$5221=F$1),('Diário 10º PA'!$F$4:$F$5221))+SUMPRODUCT(-('Comp.'!$D$5:$D$238='Analítico Cp.'!$B22),-('Comp.'!$J$5:$J$238=F$1),('Comp.'!$E$5:$E$238))</f>
        <v>0</v>
      </c>
      <c r="G22" s="12">
        <f>SUMPRODUCT(-('Diário 7º PA'!$E$4:$E$5383='Analítico Cp.'!$B22),-('Diário 7º PA'!$P$4:$P$5383=G$1),('Diário 7º PA'!$F$4:$F$5383))+SUMPRODUCT(-('Diário 8º PA'!$E$4:$E$5041='Analítico Cp.'!$B22),-('Diário 8º PA'!$P$4:$P$5041=G$1),('Diário 8º PA'!$F$4:$F$5041))+SUMPRODUCT(-('Diário 9º PA'!$E$4:$E$5236='Analítico Cp.'!$B22),-('Diário 9º PA'!$P$4:$P$5236=G$1),('Diário 9º PA'!$F$4:$F$5236))+SUMPRODUCT(-('Diário 10º PA'!$E$4:$E$5221='Analítico Cp.'!$B22),-('Diário 10º PA'!$O$4:$O$5221=G$1),('Diário 10º PA'!$F$4:$F$5221))+SUMPRODUCT(-('Comp.'!$D$5:$D$238='Analítico Cp.'!$B22),-('Comp.'!$J$5:$J$238=G$1),('Comp.'!$E$5:$E$238))</f>
        <v>0</v>
      </c>
      <c r="H22" s="12">
        <f>SUMPRODUCT(-('Diário 7º PA'!$E$4:$E$5383='Analítico Cp.'!$B22),-('Diário 7º PA'!$P$4:$P$5383=H$1),('Diário 7º PA'!$F$4:$F$5383))+SUMPRODUCT(-('Diário 8º PA'!$E$4:$E$5041='Analítico Cp.'!$B22),-('Diário 8º PA'!$P$4:$P$5041=H$1),('Diário 8º PA'!$F$4:$F$5041))+SUMPRODUCT(-('Diário 9º PA'!$E$4:$E$5236='Analítico Cp.'!$B22),-('Diário 9º PA'!$P$4:$P$5236=H$1),('Diário 9º PA'!$F$4:$F$5236))+SUMPRODUCT(-('Diário 10º PA'!$E$4:$E$5221='Analítico Cp.'!$B22),-('Diário 10º PA'!$O$4:$O$5221=H$1),('Diário 10º PA'!$F$4:$F$5221))+SUMPRODUCT(-('Comp.'!$D$5:$D$238='Analítico Cp.'!$B22),-('Comp.'!$J$5:$J$238=H$1),('Comp.'!$E$5:$E$238))</f>
        <v>0</v>
      </c>
      <c r="I22" s="12">
        <f>SUMPRODUCT(-('Diário 7º PA'!$E$4:$E$5383='Analítico Cp.'!$B22),-('Diário 7º PA'!$P$4:$P$5383=I$1),('Diário 7º PA'!$F$4:$F$5383))+SUMPRODUCT(-('Diário 8º PA'!$E$4:$E$5041='Analítico Cp.'!$B22),-('Diário 8º PA'!$P$4:$P$5041=I$1),('Diário 8º PA'!$F$4:$F$5041))+SUMPRODUCT(-('Diário 9º PA'!$E$4:$E$5236='Analítico Cp.'!$B22),-('Diário 9º PA'!$P$4:$P$5236=I$1),('Diário 9º PA'!$F$4:$F$5236))+SUMPRODUCT(-('Diário 10º PA'!$E$4:$E$5221='Analítico Cp.'!$B22),-('Diário 10º PA'!$O$4:$O$5221=I$1),('Diário 10º PA'!$F$4:$F$5221))+SUMPRODUCT(-('Comp.'!$D$5:$D$238='Analítico Cp.'!$B22),-('Comp.'!$J$5:$J$238=I$1),('Comp.'!$E$5:$E$238))</f>
        <v>0</v>
      </c>
      <c r="J22" s="12">
        <f>SUMPRODUCT(-('Diário 7º PA'!$E$4:$E$5383='Analítico Cp.'!$B22),-('Diário 7º PA'!$P$4:$P$5383=J$1),('Diário 7º PA'!$F$4:$F$5383))+SUMPRODUCT(-('Diário 8º PA'!$E$4:$E$5041='Analítico Cp.'!$B22),-('Diário 8º PA'!$P$4:$P$5041=J$1),('Diário 8º PA'!$F$4:$F$5041))+SUMPRODUCT(-('Diário 9º PA'!$E$4:$E$5236='Analítico Cp.'!$B22),-('Diário 9º PA'!$P$4:$P$5236=J$1),('Diário 9º PA'!$F$4:$F$5236))+SUMPRODUCT(-('Diário 10º PA'!$E$4:$E$5221='Analítico Cp.'!$B22),-('Diário 10º PA'!$O$4:$O$5221=J$1),('Diário 10º PA'!$F$4:$F$5221))+SUMPRODUCT(-('Comp.'!$D$5:$D$238='Analítico Cp.'!$B22),-('Comp.'!$J$5:$J$238=J$1),('Comp.'!$E$5:$E$238))</f>
        <v>0</v>
      </c>
      <c r="K22" s="12">
        <f>SUMPRODUCT(-('Diário 7º PA'!$E$4:$E$5383='Analítico Cp.'!$B22),-('Diário 7º PA'!$P$4:$P$5383=K$1),('Diário 7º PA'!$F$4:$F$5383))+SUMPRODUCT(-('Diário 8º PA'!$E$4:$E$5041='Analítico Cp.'!$B22),-('Diário 8º PA'!$P$4:$P$5041=K$1),('Diário 8º PA'!$F$4:$F$5041))+SUMPRODUCT(-('Diário 9º PA'!$E$4:$E$5236='Analítico Cp.'!$B22),-('Diário 9º PA'!$P$4:$P$5236=K$1),('Diário 9º PA'!$F$4:$F$5236))+SUMPRODUCT(-('Diário 10º PA'!$E$4:$E$5221='Analítico Cp.'!$B22),-('Diário 10º PA'!$O$4:$O$5221=K$1),('Diário 10º PA'!$F$4:$F$5221))+SUMPRODUCT(-('Comp.'!$D$5:$D$238='Analítico Cp.'!$B22),-('Comp.'!$J$5:$J$238=K$1),('Comp.'!$E$5:$E$238))</f>
        <v>0</v>
      </c>
      <c r="L22" s="12">
        <f>SUMPRODUCT(-('Diário 7º PA'!$E$4:$E$5383='Analítico Cp.'!$B22),-('Diário 7º PA'!$P$4:$P$5383=L$1),('Diário 7º PA'!$F$4:$F$5383))+SUMPRODUCT(-('Diário 8º PA'!$E$4:$E$5041='Analítico Cp.'!$B22),-('Diário 8º PA'!$P$4:$P$5041=L$1),('Diário 8º PA'!$F$4:$F$5041))+SUMPRODUCT(-('Diário 9º PA'!$E$4:$E$5236='Analítico Cp.'!$B22),-('Diário 9º PA'!$P$4:$P$5236=L$1),('Diário 9º PA'!$F$4:$F$5236))+SUMPRODUCT(-('Diário 10º PA'!$E$4:$E$5221='Analítico Cp.'!$B22),-('Diário 10º PA'!$O$4:$O$5221=L$1),('Diário 10º PA'!$F$4:$F$5221))+SUMPRODUCT(-('Comp.'!$D$5:$D$238='Analítico Cp.'!$B22),-('Comp.'!$J$5:$J$238=L$1),('Comp.'!$E$5:$E$238))</f>
        <v>0</v>
      </c>
      <c r="M22" s="12">
        <f>SUMPRODUCT(-('Diário 7º PA'!$E$4:$E$5383='Analítico Cp.'!$B22),-('Diário 7º PA'!$P$4:$P$5383=M$1),('Diário 7º PA'!$F$4:$F$5383))+SUMPRODUCT(-('Diário 8º PA'!$E$4:$E$5041='Analítico Cp.'!$B22),-('Diário 8º PA'!$P$4:$P$5041=M$1),('Diário 8º PA'!$F$4:$F$5041))+SUMPRODUCT(-('Diário 9º PA'!$E$4:$E$5236='Analítico Cp.'!$B22),-('Diário 9º PA'!$P$4:$P$5236=M$1),('Diário 9º PA'!$F$4:$F$5236))+SUMPRODUCT(-('Diário 10º PA'!$E$4:$E$5221='Analítico Cp.'!$B22),-('Diário 10º PA'!$O$4:$O$5221=M$1),('Diário 10º PA'!$F$4:$F$5221))+SUMPRODUCT(-('Comp.'!$D$5:$D$238='Analítico Cp.'!$B22),-('Comp.'!$J$5:$J$238=M$1),('Comp.'!$E$5:$E$238))</f>
        <v>0</v>
      </c>
      <c r="N22" s="12">
        <f>SUMPRODUCT(-('Diário 7º PA'!$E$4:$E$5383='Analítico Cp.'!$B22),-('Diário 7º PA'!$P$4:$P$5383=N$1),('Diário 7º PA'!$F$4:$F$5383))+SUMPRODUCT(-('Diário 8º PA'!$E$4:$E$5041='Analítico Cp.'!$B22),-('Diário 8º PA'!$P$4:$P$5041=N$1),('Diário 8º PA'!$F$4:$F$5041))+SUMPRODUCT(-('Diário 9º PA'!$E$4:$E$5236='Analítico Cp.'!$B22),-('Diário 9º PA'!$P$4:$P$5236=N$1),('Diário 9º PA'!$F$4:$F$5236))+SUMPRODUCT(-('Diário 10º PA'!$E$4:$E$5221='Analítico Cp.'!$B22),-('Diário 10º PA'!$O$4:$O$5221=N$1),('Diário 10º PA'!$F$4:$F$5221))+SUMPRODUCT(-('Comp.'!$D$5:$D$238='Analítico Cp.'!$B22),-('Comp.'!$J$5:$J$238=N$1),('Comp.'!$E$5:$E$238))</f>
        <v>0</v>
      </c>
      <c r="O22" s="13">
        <f>SUM(C22:N22)</f>
        <v>0</v>
      </c>
      <c r="P22" s="172">
        <f t="shared" si="1"/>
        <v>0</v>
      </c>
    </row>
    <row r="23" spans="1:16" ht="23.25" customHeight="1" x14ac:dyDescent="0.2">
      <c r="A23" s="63" t="s">
        <v>100</v>
      </c>
      <c r="B23" s="61" t="s">
        <v>609</v>
      </c>
      <c r="C23" s="12">
        <f>SUMPRODUCT(-('Diário 7º PA'!$E$4:$E$5383='Analítico Cp.'!$B23),-('Diário 7º PA'!$P$4:$P$5383=C$1),('Diário 7º PA'!$F$4:$F$5383))+SUMPRODUCT(-('Diário 8º PA'!$E$4:$E$5041='Analítico Cp.'!$B23),-('Diário 8º PA'!$P$4:$P$5041=C$1),('Diário 8º PA'!$F$4:$F$5041))+SUMPRODUCT(-('Diário 9º PA'!$E$4:$E$5236='Analítico Cp.'!$B23),-('Diário 9º PA'!$P$4:$P$5236=C$1),('Diário 9º PA'!$F$4:$F$5236))+SUMPRODUCT(-('Diário 10º PA'!$E$4:$E$5221='Analítico Cp.'!$B23),-('Diário 10º PA'!$O$4:$O$5221=C$1),('Diário 10º PA'!$F$4:$F$5221))+SUMPRODUCT(-('Comp.'!$D$5:$D$238='Analítico Cp.'!$B23),-('Comp.'!$J$5:$J$238=C$1),('Comp.'!$E$5:$E$238))</f>
        <v>0</v>
      </c>
      <c r="D23" s="12">
        <f>SUMPRODUCT(-('Diário 7º PA'!$E$4:$E$5383='Analítico Cp.'!$B23),-('Diário 7º PA'!$P$4:$P$5383=D$1),('Diário 7º PA'!$F$4:$F$5383))+SUMPRODUCT(-('Diário 8º PA'!$E$4:$E$5041='Analítico Cp.'!$B23),-('Diário 8º PA'!$P$4:$P$5041=D$1),('Diário 8º PA'!$F$4:$F$5041))+SUMPRODUCT(-('Diário 9º PA'!$E$4:$E$5236='Analítico Cp.'!$B23),-('Diário 9º PA'!$P$4:$P$5236=D$1),('Diário 9º PA'!$F$4:$F$5236))+SUMPRODUCT(-('Diário 10º PA'!$E$4:$E$5221='Analítico Cp.'!$B23),-('Diário 10º PA'!$O$4:$O$5221=D$1),('Diário 10º PA'!$F$4:$F$5221))+SUMPRODUCT(-('Comp.'!$D$5:$D$238='Analítico Cp.'!$B23),-('Comp.'!$J$5:$J$238=D$1),('Comp.'!$E$5:$E$238))</f>
        <v>0</v>
      </c>
      <c r="E23" s="12">
        <f>SUMPRODUCT(-('Diário 7º PA'!$E$4:$E$5383='Analítico Cp.'!$B23),-('Diário 7º PA'!$P$4:$P$5383=E$1),('Diário 7º PA'!$F$4:$F$5383))+SUMPRODUCT(-('Diário 8º PA'!$E$4:$E$5041='Analítico Cp.'!$B23),-('Diário 8º PA'!$P$4:$P$5041=E$1),('Diário 8º PA'!$F$4:$F$5041))+SUMPRODUCT(-('Diário 9º PA'!$E$4:$E$5236='Analítico Cp.'!$B23),-('Diário 9º PA'!$P$4:$P$5236=E$1),('Diário 9º PA'!$F$4:$F$5236))+SUMPRODUCT(-('Diário 10º PA'!$E$4:$E$5221='Analítico Cp.'!$B23),-('Diário 10º PA'!$O$4:$O$5221=E$1),('Diário 10º PA'!$F$4:$F$5221))+SUMPRODUCT(-('Comp.'!$D$5:$D$238='Analítico Cp.'!$B23),-('Comp.'!$J$5:$J$238=E$1),('Comp.'!$E$5:$E$238))</f>
        <v>0</v>
      </c>
      <c r="F23" s="12">
        <f>SUMPRODUCT(-('Diário 7º PA'!$E$4:$E$5383='Analítico Cp.'!$B23),-('Diário 7º PA'!$P$4:$P$5383=F$1),('Diário 7º PA'!$F$4:$F$5383))+SUMPRODUCT(-('Diário 8º PA'!$E$4:$E$5041='Analítico Cp.'!$B23),-('Diário 8º PA'!$P$4:$P$5041=F$1),('Diário 8º PA'!$F$4:$F$5041))+SUMPRODUCT(-('Diário 9º PA'!$E$4:$E$5236='Analítico Cp.'!$B23),-('Diário 9º PA'!$P$4:$P$5236=F$1),('Diário 9º PA'!$F$4:$F$5236))+SUMPRODUCT(-('Diário 10º PA'!$E$4:$E$5221='Analítico Cp.'!$B23),-('Diário 10º PA'!$O$4:$O$5221=F$1),('Diário 10º PA'!$F$4:$F$5221))+SUMPRODUCT(-('Comp.'!$D$5:$D$238='Analítico Cp.'!$B23),-('Comp.'!$J$5:$J$238=F$1),('Comp.'!$E$5:$E$238))</f>
        <v>0</v>
      </c>
      <c r="G23" s="12">
        <f>SUMPRODUCT(-('Diário 7º PA'!$E$4:$E$5383='Analítico Cp.'!$B23),-('Diário 7º PA'!$P$4:$P$5383=G$1),('Diário 7º PA'!$F$4:$F$5383))+SUMPRODUCT(-('Diário 8º PA'!$E$4:$E$5041='Analítico Cp.'!$B23),-('Diário 8º PA'!$P$4:$P$5041=G$1),('Diário 8º PA'!$F$4:$F$5041))+SUMPRODUCT(-('Diário 9º PA'!$E$4:$E$5236='Analítico Cp.'!$B23),-('Diário 9º PA'!$P$4:$P$5236=G$1),('Diário 9º PA'!$F$4:$F$5236))+SUMPRODUCT(-('Diário 10º PA'!$E$4:$E$5221='Analítico Cp.'!$B23),-('Diário 10º PA'!$O$4:$O$5221=G$1),('Diário 10º PA'!$F$4:$F$5221))+SUMPRODUCT(-('Comp.'!$D$5:$D$238='Analítico Cp.'!$B23),-('Comp.'!$J$5:$J$238=G$1),('Comp.'!$E$5:$E$238))</f>
        <v>0</v>
      </c>
      <c r="H23" s="12">
        <f>SUMPRODUCT(-('Diário 7º PA'!$E$4:$E$5383='Analítico Cp.'!$B23),-('Diário 7º PA'!$P$4:$P$5383=H$1),('Diário 7º PA'!$F$4:$F$5383))+SUMPRODUCT(-('Diário 8º PA'!$E$4:$E$5041='Analítico Cp.'!$B23),-('Diário 8º PA'!$P$4:$P$5041=H$1),('Diário 8º PA'!$F$4:$F$5041))+SUMPRODUCT(-('Diário 9º PA'!$E$4:$E$5236='Analítico Cp.'!$B23),-('Diário 9º PA'!$P$4:$P$5236=H$1),('Diário 9º PA'!$F$4:$F$5236))+SUMPRODUCT(-('Diário 10º PA'!$E$4:$E$5221='Analítico Cp.'!$B23),-('Diário 10º PA'!$O$4:$O$5221=H$1),('Diário 10º PA'!$F$4:$F$5221))+SUMPRODUCT(-('Comp.'!$D$5:$D$238='Analítico Cp.'!$B23),-('Comp.'!$J$5:$J$238=H$1),('Comp.'!$E$5:$E$238))</f>
        <v>0</v>
      </c>
      <c r="I23" s="12">
        <f>SUMPRODUCT(-('Diário 7º PA'!$E$4:$E$5383='Analítico Cp.'!$B23),-('Diário 7º PA'!$P$4:$P$5383=I$1),('Diário 7º PA'!$F$4:$F$5383))+SUMPRODUCT(-('Diário 8º PA'!$E$4:$E$5041='Analítico Cp.'!$B23),-('Diário 8º PA'!$P$4:$P$5041=I$1),('Diário 8º PA'!$F$4:$F$5041))+SUMPRODUCT(-('Diário 9º PA'!$E$4:$E$5236='Analítico Cp.'!$B23),-('Diário 9º PA'!$P$4:$P$5236=I$1),('Diário 9º PA'!$F$4:$F$5236))+SUMPRODUCT(-('Diário 10º PA'!$E$4:$E$5221='Analítico Cp.'!$B23),-('Diário 10º PA'!$O$4:$O$5221=I$1),('Diário 10º PA'!$F$4:$F$5221))+SUMPRODUCT(-('Comp.'!$D$5:$D$238='Analítico Cp.'!$B23),-('Comp.'!$J$5:$J$238=I$1),('Comp.'!$E$5:$E$238))</f>
        <v>0</v>
      </c>
      <c r="J23" s="12">
        <f>SUMPRODUCT(-('Diário 7º PA'!$E$4:$E$5383='Analítico Cp.'!$B23),-('Diário 7º PA'!$P$4:$P$5383=J$1),('Diário 7º PA'!$F$4:$F$5383))+SUMPRODUCT(-('Diário 8º PA'!$E$4:$E$5041='Analítico Cp.'!$B23),-('Diário 8º PA'!$P$4:$P$5041=J$1),('Diário 8º PA'!$F$4:$F$5041))+SUMPRODUCT(-('Diário 9º PA'!$E$4:$E$5236='Analítico Cp.'!$B23),-('Diário 9º PA'!$P$4:$P$5236=J$1),('Diário 9º PA'!$F$4:$F$5236))+SUMPRODUCT(-('Diário 10º PA'!$E$4:$E$5221='Analítico Cp.'!$B23),-('Diário 10º PA'!$O$4:$O$5221=J$1),('Diário 10º PA'!$F$4:$F$5221))+SUMPRODUCT(-('Comp.'!$D$5:$D$238='Analítico Cp.'!$B23),-('Comp.'!$J$5:$J$238=J$1),('Comp.'!$E$5:$E$238))</f>
        <v>0</v>
      </c>
      <c r="K23" s="12">
        <f>SUMPRODUCT(-('Diário 7º PA'!$E$4:$E$5383='Analítico Cp.'!$B23),-('Diário 7º PA'!$P$4:$P$5383=K$1),('Diário 7º PA'!$F$4:$F$5383))+SUMPRODUCT(-('Diário 8º PA'!$E$4:$E$5041='Analítico Cp.'!$B23),-('Diário 8º PA'!$P$4:$P$5041=K$1),('Diário 8º PA'!$F$4:$F$5041))+SUMPRODUCT(-('Diário 9º PA'!$E$4:$E$5236='Analítico Cp.'!$B23),-('Diário 9º PA'!$P$4:$P$5236=K$1),('Diário 9º PA'!$F$4:$F$5236))+SUMPRODUCT(-('Diário 10º PA'!$E$4:$E$5221='Analítico Cp.'!$B23),-('Diário 10º PA'!$O$4:$O$5221=K$1),('Diário 10º PA'!$F$4:$F$5221))+SUMPRODUCT(-('Comp.'!$D$5:$D$238='Analítico Cp.'!$B23),-('Comp.'!$J$5:$J$238=K$1),('Comp.'!$E$5:$E$238))</f>
        <v>0</v>
      </c>
      <c r="L23" s="12">
        <f>SUMPRODUCT(-('Diário 7º PA'!$E$4:$E$5383='Analítico Cp.'!$B23),-('Diário 7º PA'!$P$4:$P$5383=L$1),('Diário 7º PA'!$F$4:$F$5383))+SUMPRODUCT(-('Diário 8º PA'!$E$4:$E$5041='Analítico Cp.'!$B23),-('Diário 8º PA'!$P$4:$P$5041=L$1),('Diário 8º PA'!$F$4:$F$5041))+SUMPRODUCT(-('Diário 9º PA'!$E$4:$E$5236='Analítico Cp.'!$B23),-('Diário 9º PA'!$P$4:$P$5236=L$1),('Diário 9º PA'!$F$4:$F$5236))+SUMPRODUCT(-('Diário 10º PA'!$E$4:$E$5221='Analítico Cp.'!$B23),-('Diário 10º PA'!$O$4:$O$5221=L$1),('Diário 10º PA'!$F$4:$F$5221))+SUMPRODUCT(-('Comp.'!$D$5:$D$238='Analítico Cp.'!$B23),-('Comp.'!$J$5:$J$238=L$1),('Comp.'!$E$5:$E$238))</f>
        <v>0</v>
      </c>
      <c r="M23" s="12">
        <f>SUMPRODUCT(-('Diário 7º PA'!$E$4:$E$5383='Analítico Cp.'!$B23),-('Diário 7º PA'!$P$4:$P$5383=M$1),('Diário 7º PA'!$F$4:$F$5383))+SUMPRODUCT(-('Diário 8º PA'!$E$4:$E$5041='Analítico Cp.'!$B23),-('Diário 8º PA'!$P$4:$P$5041=M$1),('Diário 8º PA'!$F$4:$F$5041))+SUMPRODUCT(-('Diário 9º PA'!$E$4:$E$5236='Analítico Cp.'!$B23),-('Diário 9º PA'!$P$4:$P$5236=M$1),('Diário 9º PA'!$F$4:$F$5236))+SUMPRODUCT(-('Diário 10º PA'!$E$4:$E$5221='Analítico Cp.'!$B23),-('Diário 10º PA'!$O$4:$O$5221=M$1),('Diário 10º PA'!$F$4:$F$5221))+SUMPRODUCT(-('Comp.'!$D$5:$D$238='Analítico Cp.'!$B23),-('Comp.'!$J$5:$J$238=M$1),('Comp.'!$E$5:$E$238))</f>
        <v>0</v>
      </c>
      <c r="N23" s="12">
        <f>SUMPRODUCT(-('Diário 7º PA'!$E$4:$E$5383='Analítico Cp.'!$B23),-('Diário 7º PA'!$P$4:$P$5383=N$1),('Diário 7º PA'!$F$4:$F$5383))+SUMPRODUCT(-('Diário 8º PA'!$E$4:$E$5041='Analítico Cp.'!$B23),-('Diário 8º PA'!$P$4:$P$5041=N$1),('Diário 8º PA'!$F$4:$F$5041))+SUMPRODUCT(-('Diário 9º PA'!$E$4:$E$5236='Analítico Cp.'!$B23),-('Diário 9º PA'!$P$4:$P$5236=N$1),('Diário 9º PA'!$F$4:$F$5236))+SUMPRODUCT(-('Diário 10º PA'!$E$4:$E$5221='Analítico Cp.'!$B23),-('Diário 10º PA'!$O$4:$O$5221=N$1),('Diário 10º PA'!$F$4:$F$5221))+SUMPRODUCT(-('Comp.'!$D$5:$D$238='Analítico Cp.'!$B23),-('Comp.'!$J$5:$J$238=N$1),('Comp.'!$E$5:$E$238))</f>
        <v>0</v>
      </c>
      <c r="O23" s="13">
        <f t="shared" ref="O23:O26" si="2">SUM(C23:N23)</f>
        <v>0</v>
      </c>
      <c r="P23" s="172">
        <f t="shared" si="1"/>
        <v>0</v>
      </c>
    </row>
    <row r="24" spans="1:16" ht="23.25" customHeight="1" x14ac:dyDescent="0.2">
      <c r="A24" s="63" t="s">
        <v>101</v>
      </c>
      <c r="B24" s="61" t="s">
        <v>610</v>
      </c>
      <c r="C24" s="12">
        <f>SUMPRODUCT(-('Diário 7º PA'!$E$4:$E$5383='Analítico Cp.'!$B24),-('Diário 7º PA'!$P$4:$P$5383=C$1),('Diário 7º PA'!$F$4:$F$5383))+SUMPRODUCT(-('Diário 8º PA'!$E$4:$E$5041='Analítico Cp.'!$B24),-('Diário 8º PA'!$P$4:$P$5041=C$1),('Diário 8º PA'!$F$4:$F$5041))+SUMPRODUCT(-('Diário 9º PA'!$E$4:$E$5236='Analítico Cp.'!$B24),-('Diário 9º PA'!$P$4:$P$5236=C$1),('Diário 9º PA'!$F$4:$F$5236))+SUMPRODUCT(-('Diário 10º PA'!$E$4:$E$5221='Analítico Cp.'!$B24),-('Diário 10º PA'!$O$4:$O$5221=C$1),('Diário 10º PA'!$F$4:$F$5221))+SUMPRODUCT(-('Comp.'!$D$5:$D$238='Analítico Cp.'!$B24),-('Comp.'!$J$5:$J$238=C$1),('Comp.'!$E$5:$E$238))</f>
        <v>0</v>
      </c>
      <c r="D24" s="12">
        <f>SUMPRODUCT(-('Diário 7º PA'!$E$4:$E$5383='Analítico Cp.'!$B24),-('Diário 7º PA'!$P$4:$P$5383=D$1),('Diário 7º PA'!$F$4:$F$5383))+SUMPRODUCT(-('Diário 8º PA'!$E$4:$E$5041='Analítico Cp.'!$B24),-('Diário 8º PA'!$P$4:$P$5041=D$1),('Diário 8º PA'!$F$4:$F$5041))+SUMPRODUCT(-('Diário 9º PA'!$E$4:$E$5236='Analítico Cp.'!$B24),-('Diário 9º PA'!$P$4:$P$5236=D$1),('Diário 9º PA'!$F$4:$F$5236))+SUMPRODUCT(-('Diário 10º PA'!$E$4:$E$5221='Analítico Cp.'!$B24),-('Diário 10º PA'!$O$4:$O$5221=D$1),('Diário 10º PA'!$F$4:$F$5221))+SUMPRODUCT(-('Comp.'!$D$5:$D$238='Analítico Cp.'!$B24),-('Comp.'!$J$5:$J$238=D$1),('Comp.'!$E$5:$E$238))</f>
        <v>0</v>
      </c>
      <c r="E24" s="12">
        <f>SUMPRODUCT(-('Diário 7º PA'!$E$4:$E$5383='Analítico Cp.'!$B24),-('Diário 7º PA'!$P$4:$P$5383=E$1),('Diário 7º PA'!$F$4:$F$5383))+SUMPRODUCT(-('Diário 8º PA'!$E$4:$E$5041='Analítico Cp.'!$B24),-('Diário 8º PA'!$P$4:$P$5041=E$1),('Diário 8º PA'!$F$4:$F$5041))+SUMPRODUCT(-('Diário 9º PA'!$E$4:$E$5236='Analítico Cp.'!$B24),-('Diário 9º PA'!$P$4:$P$5236=E$1),('Diário 9º PA'!$F$4:$F$5236))+SUMPRODUCT(-('Diário 10º PA'!$E$4:$E$5221='Analítico Cp.'!$B24),-('Diário 10º PA'!$O$4:$O$5221=E$1),('Diário 10º PA'!$F$4:$F$5221))+SUMPRODUCT(-('Comp.'!$D$5:$D$238='Analítico Cp.'!$B24),-('Comp.'!$J$5:$J$238=E$1),('Comp.'!$E$5:$E$238))</f>
        <v>0</v>
      </c>
      <c r="F24" s="12">
        <f>SUMPRODUCT(-('Diário 7º PA'!$E$4:$E$5383='Analítico Cp.'!$B24),-('Diário 7º PA'!$P$4:$P$5383=F$1),('Diário 7º PA'!$F$4:$F$5383))+SUMPRODUCT(-('Diário 8º PA'!$E$4:$E$5041='Analítico Cp.'!$B24),-('Diário 8º PA'!$P$4:$P$5041=F$1),('Diário 8º PA'!$F$4:$F$5041))+SUMPRODUCT(-('Diário 9º PA'!$E$4:$E$5236='Analítico Cp.'!$B24),-('Diário 9º PA'!$P$4:$P$5236=F$1),('Diário 9º PA'!$F$4:$F$5236))+SUMPRODUCT(-('Diário 10º PA'!$E$4:$E$5221='Analítico Cp.'!$B24),-('Diário 10º PA'!$O$4:$O$5221=F$1),('Diário 10º PA'!$F$4:$F$5221))+SUMPRODUCT(-('Comp.'!$D$5:$D$238='Analítico Cp.'!$B24),-('Comp.'!$J$5:$J$238=F$1),('Comp.'!$E$5:$E$238))</f>
        <v>0</v>
      </c>
      <c r="G24" s="12">
        <f>SUMPRODUCT(-('Diário 7º PA'!$E$4:$E$5383='Analítico Cp.'!$B24),-('Diário 7º PA'!$P$4:$P$5383=G$1),('Diário 7º PA'!$F$4:$F$5383))+SUMPRODUCT(-('Diário 8º PA'!$E$4:$E$5041='Analítico Cp.'!$B24),-('Diário 8º PA'!$P$4:$P$5041=G$1),('Diário 8º PA'!$F$4:$F$5041))+SUMPRODUCT(-('Diário 9º PA'!$E$4:$E$5236='Analítico Cp.'!$B24),-('Diário 9º PA'!$P$4:$P$5236=G$1),('Diário 9º PA'!$F$4:$F$5236))+SUMPRODUCT(-('Diário 10º PA'!$E$4:$E$5221='Analítico Cp.'!$B24),-('Diário 10º PA'!$O$4:$O$5221=G$1),('Diário 10º PA'!$F$4:$F$5221))+SUMPRODUCT(-('Comp.'!$D$5:$D$238='Analítico Cp.'!$B24),-('Comp.'!$J$5:$J$238=G$1),('Comp.'!$E$5:$E$238))</f>
        <v>0</v>
      </c>
      <c r="H24" s="12">
        <f>SUMPRODUCT(-('Diário 7º PA'!$E$4:$E$5383='Analítico Cp.'!$B24),-('Diário 7º PA'!$P$4:$P$5383=H$1),('Diário 7º PA'!$F$4:$F$5383))+SUMPRODUCT(-('Diário 8º PA'!$E$4:$E$5041='Analítico Cp.'!$B24),-('Diário 8º PA'!$P$4:$P$5041=H$1),('Diário 8º PA'!$F$4:$F$5041))+SUMPRODUCT(-('Diário 9º PA'!$E$4:$E$5236='Analítico Cp.'!$B24),-('Diário 9º PA'!$P$4:$P$5236=H$1),('Diário 9º PA'!$F$4:$F$5236))+SUMPRODUCT(-('Diário 10º PA'!$E$4:$E$5221='Analítico Cp.'!$B24),-('Diário 10º PA'!$O$4:$O$5221=H$1),('Diário 10º PA'!$F$4:$F$5221))+SUMPRODUCT(-('Comp.'!$D$5:$D$238='Analítico Cp.'!$B24),-('Comp.'!$J$5:$J$238=H$1),('Comp.'!$E$5:$E$238))</f>
        <v>0</v>
      </c>
      <c r="I24" s="12">
        <f>SUMPRODUCT(-('Diário 7º PA'!$E$4:$E$5383='Analítico Cp.'!$B24),-('Diário 7º PA'!$P$4:$P$5383=I$1),('Diário 7º PA'!$F$4:$F$5383))+SUMPRODUCT(-('Diário 8º PA'!$E$4:$E$5041='Analítico Cp.'!$B24),-('Diário 8º PA'!$P$4:$P$5041=I$1),('Diário 8º PA'!$F$4:$F$5041))+SUMPRODUCT(-('Diário 9º PA'!$E$4:$E$5236='Analítico Cp.'!$B24),-('Diário 9º PA'!$P$4:$P$5236=I$1),('Diário 9º PA'!$F$4:$F$5236))+SUMPRODUCT(-('Diário 10º PA'!$E$4:$E$5221='Analítico Cp.'!$B24),-('Diário 10º PA'!$O$4:$O$5221=I$1),('Diário 10º PA'!$F$4:$F$5221))+SUMPRODUCT(-('Comp.'!$D$5:$D$238='Analítico Cp.'!$B24),-('Comp.'!$J$5:$J$238=I$1),('Comp.'!$E$5:$E$238))</f>
        <v>0</v>
      </c>
      <c r="J24" s="12">
        <f>SUMPRODUCT(-('Diário 7º PA'!$E$4:$E$5383='Analítico Cp.'!$B24),-('Diário 7º PA'!$P$4:$P$5383=J$1),('Diário 7º PA'!$F$4:$F$5383))+SUMPRODUCT(-('Diário 8º PA'!$E$4:$E$5041='Analítico Cp.'!$B24),-('Diário 8º PA'!$P$4:$P$5041=J$1),('Diário 8º PA'!$F$4:$F$5041))+SUMPRODUCT(-('Diário 9º PA'!$E$4:$E$5236='Analítico Cp.'!$B24),-('Diário 9º PA'!$P$4:$P$5236=J$1),('Diário 9º PA'!$F$4:$F$5236))+SUMPRODUCT(-('Diário 10º PA'!$E$4:$E$5221='Analítico Cp.'!$B24),-('Diário 10º PA'!$O$4:$O$5221=J$1),('Diário 10º PA'!$F$4:$F$5221))+SUMPRODUCT(-('Comp.'!$D$5:$D$238='Analítico Cp.'!$B24),-('Comp.'!$J$5:$J$238=J$1),('Comp.'!$E$5:$E$238))</f>
        <v>0</v>
      </c>
      <c r="K24" s="12">
        <f>SUMPRODUCT(-('Diário 7º PA'!$E$4:$E$5383='Analítico Cp.'!$B24),-('Diário 7º PA'!$P$4:$P$5383=K$1),('Diário 7º PA'!$F$4:$F$5383))+SUMPRODUCT(-('Diário 8º PA'!$E$4:$E$5041='Analítico Cp.'!$B24),-('Diário 8º PA'!$P$4:$P$5041=K$1),('Diário 8º PA'!$F$4:$F$5041))+SUMPRODUCT(-('Diário 9º PA'!$E$4:$E$5236='Analítico Cp.'!$B24),-('Diário 9º PA'!$P$4:$P$5236=K$1),('Diário 9º PA'!$F$4:$F$5236))+SUMPRODUCT(-('Diário 10º PA'!$E$4:$E$5221='Analítico Cp.'!$B24),-('Diário 10º PA'!$O$4:$O$5221=K$1),('Diário 10º PA'!$F$4:$F$5221))+SUMPRODUCT(-('Comp.'!$D$5:$D$238='Analítico Cp.'!$B24),-('Comp.'!$J$5:$J$238=K$1),('Comp.'!$E$5:$E$238))</f>
        <v>0</v>
      </c>
      <c r="L24" s="12">
        <f>SUMPRODUCT(-('Diário 7º PA'!$E$4:$E$5383='Analítico Cp.'!$B24),-('Diário 7º PA'!$P$4:$P$5383=L$1),('Diário 7º PA'!$F$4:$F$5383))+SUMPRODUCT(-('Diário 8º PA'!$E$4:$E$5041='Analítico Cp.'!$B24),-('Diário 8º PA'!$P$4:$P$5041=L$1),('Diário 8º PA'!$F$4:$F$5041))+SUMPRODUCT(-('Diário 9º PA'!$E$4:$E$5236='Analítico Cp.'!$B24),-('Diário 9º PA'!$P$4:$P$5236=L$1),('Diário 9º PA'!$F$4:$F$5236))+SUMPRODUCT(-('Diário 10º PA'!$E$4:$E$5221='Analítico Cp.'!$B24),-('Diário 10º PA'!$O$4:$O$5221=L$1),('Diário 10º PA'!$F$4:$F$5221))+SUMPRODUCT(-('Comp.'!$D$5:$D$238='Analítico Cp.'!$B24),-('Comp.'!$J$5:$J$238=L$1),('Comp.'!$E$5:$E$238))</f>
        <v>0</v>
      </c>
      <c r="M24" s="12">
        <f>SUMPRODUCT(-('Diário 7º PA'!$E$4:$E$5383='Analítico Cp.'!$B24),-('Diário 7º PA'!$P$4:$P$5383=M$1),('Diário 7º PA'!$F$4:$F$5383))+SUMPRODUCT(-('Diário 8º PA'!$E$4:$E$5041='Analítico Cp.'!$B24),-('Diário 8º PA'!$P$4:$P$5041=M$1),('Diário 8º PA'!$F$4:$F$5041))+SUMPRODUCT(-('Diário 9º PA'!$E$4:$E$5236='Analítico Cp.'!$B24),-('Diário 9º PA'!$P$4:$P$5236=M$1),('Diário 9º PA'!$F$4:$F$5236))+SUMPRODUCT(-('Diário 10º PA'!$E$4:$E$5221='Analítico Cp.'!$B24),-('Diário 10º PA'!$O$4:$O$5221=M$1),('Diário 10º PA'!$F$4:$F$5221))+SUMPRODUCT(-('Comp.'!$D$5:$D$238='Analítico Cp.'!$B24),-('Comp.'!$J$5:$J$238=M$1),('Comp.'!$E$5:$E$238))</f>
        <v>0</v>
      </c>
      <c r="N24" s="12">
        <f>SUMPRODUCT(-('Diário 7º PA'!$E$4:$E$5383='Analítico Cp.'!$B24),-('Diário 7º PA'!$P$4:$P$5383=N$1),('Diário 7º PA'!$F$4:$F$5383))+SUMPRODUCT(-('Diário 8º PA'!$E$4:$E$5041='Analítico Cp.'!$B24),-('Diário 8º PA'!$P$4:$P$5041=N$1),('Diário 8º PA'!$F$4:$F$5041))+SUMPRODUCT(-('Diário 9º PA'!$E$4:$E$5236='Analítico Cp.'!$B24),-('Diário 9º PA'!$P$4:$P$5236=N$1),('Diário 9º PA'!$F$4:$F$5236))+SUMPRODUCT(-('Diário 10º PA'!$E$4:$E$5221='Analítico Cp.'!$B24),-('Diário 10º PA'!$O$4:$O$5221=N$1),('Diário 10º PA'!$F$4:$F$5221))+SUMPRODUCT(-('Comp.'!$D$5:$D$238='Analítico Cp.'!$B24),-('Comp.'!$J$5:$J$238=N$1),('Comp.'!$E$5:$E$238))</f>
        <v>0</v>
      </c>
      <c r="O24" s="13">
        <f t="shared" si="2"/>
        <v>0</v>
      </c>
      <c r="P24" s="172">
        <f t="shared" si="1"/>
        <v>0</v>
      </c>
    </row>
    <row r="25" spans="1:16" ht="23.25" customHeight="1" x14ac:dyDescent="0.2">
      <c r="A25" s="63" t="s">
        <v>611</v>
      </c>
      <c r="B25" s="61" t="s">
        <v>440</v>
      </c>
      <c r="C25" s="12">
        <f>SUMPRODUCT(-('Diário 7º PA'!$E$4:$E$5383='Analítico Cp.'!$B25),-('Diário 7º PA'!$P$4:$P$5383=C$1),('Diário 7º PA'!$F$4:$F$5383))+SUMPRODUCT(-('Diário 8º PA'!$E$4:$E$5041='Analítico Cp.'!$B25),-('Diário 8º PA'!$P$4:$P$5041=C$1),('Diário 8º PA'!$F$4:$F$5041))+SUMPRODUCT(-('Diário 9º PA'!$E$4:$E$5236='Analítico Cp.'!$B25),-('Diário 9º PA'!$P$4:$P$5236=C$1),('Diário 9º PA'!$F$4:$F$5236))+SUMPRODUCT(-('Diário 10º PA'!$E$4:$E$5221='Analítico Cp.'!$B25),-('Diário 10º PA'!$O$4:$O$5221=C$1),('Diário 10º PA'!$F$4:$F$5221))+SUMPRODUCT(-('Comp.'!$D$5:$D$238='Analítico Cp.'!$B25),-('Comp.'!$J$5:$J$238=C$1),('Comp.'!$E$5:$E$238))</f>
        <v>0</v>
      </c>
      <c r="D25" s="12">
        <f>SUMPRODUCT(-('Diário 7º PA'!$E$4:$E$5383='Analítico Cp.'!$B25),-('Diário 7º PA'!$P$4:$P$5383=D$1),('Diário 7º PA'!$F$4:$F$5383))+SUMPRODUCT(-('Diário 8º PA'!$E$4:$E$5041='Analítico Cp.'!$B25),-('Diário 8º PA'!$P$4:$P$5041=D$1),('Diário 8º PA'!$F$4:$F$5041))+SUMPRODUCT(-('Diário 9º PA'!$E$4:$E$5236='Analítico Cp.'!$B25),-('Diário 9º PA'!$P$4:$P$5236=D$1),('Diário 9º PA'!$F$4:$F$5236))+SUMPRODUCT(-('Diário 10º PA'!$E$4:$E$5221='Analítico Cp.'!$B25),-('Diário 10º PA'!$O$4:$O$5221=D$1),('Diário 10º PA'!$F$4:$F$5221))+SUMPRODUCT(-('Comp.'!$D$5:$D$238='Analítico Cp.'!$B25),-('Comp.'!$J$5:$J$238=D$1),('Comp.'!$E$5:$E$238))</f>
        <v>0</v>
      </c>
      <c r="E25" s="12">
        <f>SUMPRODUCT(-('Diário 7º PA'!$E$4:$E$5383='Analítico Cp.'!$B25),-('Diário 7º PA'!$P$4:$P$5383=E$1),('Diário 7º PA'!$F$4:$F$5383))+SUMPRODUCT(-('Diário 8º PA'!$E$4:$E$5041='Analítico Cp.'!$B25),-('Diário 8º PA'!$P$4:$P$5041=E$1),('Diário 8º PA'!$F$4:$F$5041))+SUMPRODUCT(-('Diário 9º PA'!$E$4:$E$5236='Analítico Cp.'!$B25),-('Diário 9º PA'!$P$4:$P$5236=E$1),('Diário 9º PA'!$F$4:$F$5236))+SUMPRODUCT(-('Diário 10º PA'!$E$4:$E$5221='Analítico Cp.'!$B25),-('Diário 10º PA'!$O$4:$O$5221=E$1),('Diário 10º PA'!$F$4:$F$5221))+SUMPRODUCT(-('Comp.'!$D$5:$D$238='Analítico Cp.'!$B25),-('Comp.'!$J$5:$J$238=E$1),('Comp.'!$E$5:$E$238))</f>
        <v>0</v>
      </c>
      <c r="F25" s="12">
        <f>SUMPRODUCT(-('Diário 7º PA'!$E$4:$E$5383='Analítico Cp.'!$B25),-('Diário 7º PA'!$P$4:$P$5383=F$1),('Diário 7º PA'!$F$4:$F$5383))+SUMPRODUCT(-('Diário 8º PA'!$E$4:$E$5041='Analítico Cp.'!$B25),-('Diário 8º PA'!$P$4:$P$5041=F$1),('Diário 8º PA'!$F$4:$F$5041))+SUMPRODUCT(-('Diário 9º PA'!$E$4:$E$5236='Analítico Cp.'!$B25),-('Diário 9º PA'!$P$4:$P$5236=F$1),('Diário 9º PA'!$F$4:$F$5236))+SUMPRODUCT(-('Diário 10º PA'!$E$4:$E$5221='Analítico Cp.'!$B25),-('Diário 10º PA'!$O$4:$O$5221=F$1),('Diário 10º PA'!$F$4:$F$5221))+SUMPRODUCT(-('Comp.'!$D$5:$D$238='Analítico Cp.'!$B25),-('Comp.'!$J$5:$J$238=F$1),('Comp.'!$E$5:$E$238))</f>
        <v>0</v>
      </c>
      <c r="G25" s="12">
        <f>SUMPRODUCT(-('Diário 7º PA'!$E$4:$E$5383='Analítico Cp.'!$B25),-('Diário 7º PA'!$P$4:$P$5383=G$1),('Diário 7º PA'!$F$4:$F$5383))+SUMPRODUCT(-('Diário 8º PA'!$E$4:$E$5041='Analítico Cp.'!$B25),-('Diário 8º PA'!$P$4:$P$5041=G$1),('Diário 8º PA'!$F$4:$F$5041))+SUMPRODUCT(-('Diário 9º PA'!$E$4:$E$5236='Analítico Cp.'!$B25),-('Diário 9º PA'!$P$4:$P$5236=G$1),('Diário 9º PA'!$F$4:$F$5236))+SUMPRODUCT(-('Diário 10º PA'!$E$4:$E$5221='Analítico Cp.'!$B25),-('Diário 10º PA'!$O$4:$O$5221=G$1),('Diário 10º PA'!$F$4:$F$5221))+SUMPRODUCT(-('Comp.'!$D$5:$D$238='Analítico Cp.'!$B25),-('Comp.'!$J$5:$J$238=G$1),('Comp.'!$E$5:$E$238))</f>
        <v>0</v>
      </c>
      <c r="H25" s="12">
        <f>SUMPRODUCT(-('Diário 7º PA'!$E$4:$E$5383='Analítico Cp.'!$B25),-('Diário 7º PA'!$P$4:$P$5383=H$1),('Diário 7º PA'!$F$4:$F$5383))+SUMPRODUCT(-('Diário 8º PA'!$E$4:$E$5041='Analítico Cp.'!$B25),-('Diário 8º PA'!$P$4:$P$5041=H$1),('Diário 8º PA'!$F$4:$F$5041))+SUMPRODUCT(-('Diário 9º PA'!$E$4:$E$5236='Analítico Cp.'!$B25),-('Diário 9º PA'!$P$4:$P$5236=H$1),('Diário 9º PA'!$F$4:$F$5236))+SUMPRODUCT(-('Diário 10º PA'!$E$4:$E$5221='Analítico Cp.'!$B25),-('Diário 10º PA'!$O$4:$O$5221=H$1),('Diário 10º PA'!$F$4:$F$5221))+SUMPRODUCT(-('Comp.'!$D$5:$D$238='Analítico Cp.'!$B25),-('Comp.'!$J$5:$J$238=H$1),('Comp.'!$E$5:$E$238))</f>
        <v>0</v>
      </c>
      <c r="I25" s="12">
        <f>SUMPRODUCT(-('Diário 7º PA'!$E$4:$E$5383='Analítico Cp.'!$B25),-('Diário 7º PA'!$P$4:$P$5383=I$1),('Diário 7º PA'!$F$4:$F$5383))+SUMPRODUCT(-('Diário 8º PA'!$E$4:$E$5041='Analítico Cp.'!$B25),-('Diário 8º PA'!$P$4:$P$5041=I$1),('Diário 8º PA'!$F$4:$F$5041))+SUMPRODUCT(-('Diário 9º PA'!$E$4:$E$5236='Analítico Cp.'!$B25),-('Diário 9º PA'!$P$4:$P$5236=I$1),('Diário 9º PA'!$F$4:$F$5236))+SUMPRODUCT(-('Diário 10º PA'!$E$4:$E$5221='Analítico Cp.'!$B25),-('Diário 10º PA'!$O$4:$O$5221=I$1),('Diário 10º PA'!$F$4:$F$5221))+SUMPRODUCT(-('Comp.'!$D$5:$D$238='Analítico Cp.'!$B25),-('Comp.'!$J$5:$J$238=I$1),('Comp.'!$E$5:$E$238))</f>
        <v>0</v>
      </c>
      <c r="J25" s="12">
        <f>SUMPRODUCT(-('Diário 7º PA'!$E$4:$E$5383='Analítico Cp.'!$B25),-('Diário 7º PA'!$P$4:$P$5383=J$1),('Diário 7º PA'!$F$4:$F$5383))+SUMPRODUCT(-('Diário 8º PA'!$E$4:$E$5041='Analítico Cp.'!$B25),-('Diário 8º PA'!$P$4:$P$5041=J$1),('Diário 8º PA'!$F$4:$F$5041))+SUMPRODUCT(-('Diário 9º PA'!$E$4:$E$5236='Analítico Cp.'!$B25),-('Diário 9º PA'!$P$4:$P$5236=J$1),('Diário 9º PA'!$F$4:$F$5236))+SUMPRODUCT(-('Diário 10º PA'!$E$4:$E$5221='Analítico Cp.'!$B25),-('Diário 10º PA'!$O$4:$O$5221=J$1),('Diário 10º PA'!$F$4:$F$5221))+SUMPRODUCT(-('Comp.'!$D$5:$D$238='Analítico Cp.'!$B25),-('Comp.'!$J$5:$J$238=J$1),('Comp.'!$E$5:$E$238))</f>
        <v>0</v>
      </c>
      <c r="K25" s="12">
        <f>SUMPRODUCT(-('Diário 7º PA'!$E$4:$E$5383='Analítico Cp.'!$B25),-('Diário 7º PA'!$P$4:$P$5383=K$1),('Diário 7º PA'!$F$4:$F$5383))+SUMPRODUCT(-('Diário 8º PA'!$E$4:$E$5041='Analítico Cp.'!$B25),-('Diário 8º PA'!$P$4:$P$5041=K$1),('Diário 8º PA'!$F$4:$F$5041))+SUMPRODUCT(-('Diário 9º PA'!$E$4:$E$5236='Analítico Cp.'!$B25),-('Diário 9º PA'!$P$4:$P$5236=K$1),('Diário 9º PA'!$F$4:$F$5236))+SUMPRODUCT(-('Diário 10º PA'!$E$4:$E$5221='Analítico Cp.'!$B25),-('Diário 10º PA'!$O$4:$O$5221=K$1),('Diário 10º PA'!$F$4:$F$5221))+SUMPRODUCT(-('Comp.'!$D$5:$D$238='Analítico Cp.'!$B25),-('Comp.'!$J$5:$J$238=K$1),('Comp.'!$E$5:$E$238))</f>
        <v>0</v>
      </c>
      <c r="L25" s="12">
        <f>SUMPRODUCT(-('Diário 7º PA'!$E$4:$E$5383='Analítico Cp.'!$B25),-('Diário 7º PA'!$P$4:$P$5383=L$1),('Diário 7º PA'!$F$4:$F$5383))+SUMPRODUCT(-('Diário 8º PA'!$E$4:$E$5041='Analítico Cp.'!$B25),-('Diário 8º PA'!$P$4:$P$5041=L$1),('Diário 8º PA'!$F$4:$F$5041))+SUMPRODUCT(-('Diário 9º PA'!$E$4:$E$5236='Analítico Cp.'!$B25),-('Diário 9º PA'!$P$4:$P$5236=L$1),('Diário 9º PA'!$F$4:$F$5236))+SUMPRODUCT(-('Diário 10º PA'!$E$4:$E$5221='Analítico Cp.'!$B25),-('Diário 10º PA'!$O$4:$O$5221=L$1),('Diário 10º PA'!$F$4:$F$5221))+SUMPRODUCT(-('Comp.'!$D$5:$D$238='Analítico Cp.'!$B25),-('Comp.'!$J$5:$J$238=L$1),('Comp.'!$E$5:$E$238))</f>
        <v>0</v>
      </c>
      <c r="M25" s="12">
        <f>SUMPRODUCT(-('Diário 7º PA'!$E$4:$E$5383='Analítico Cp.'!$B25),-('Diário 7º PA'!$P$4:$P$5383=M$1),('Diário 7º PA'!$F$4:$F$5383))+SUMPRODUCT(-('Diário 8º PA'!$E$4:$E$5041='Analítico Cp.'!$B25),-('Diário 8º PA'!$P$4:$P$5041=M$1),('Diário 8º PA'!$F$4:$F$5041))+SUMPRODUCT(-('Diário 9º PA'!$E$4:$E$5236='Analítico Cp.'!$B25),-('Diário 9º PA'!$P$4:$P$5236=M$1),('Diário 9º PA'!$F$4:$F$5236))+SUMPRODUCT(-('Diário 10º PA'!$E$4:$E$5221='Analítico Cp.'!$B25),-('Diário 10º PA'!$O$4:$O$5221=M$1),('Diário 10º PA'!$F$4:$F$5221))+SUMPRODUCT(-('Comp.'!$D$5:$D$238='Analítico Cp.'!$B25),-('Comp.'!$J$5:$J$238=M$1),('Comp.'!$E$5:$E$238))</f>
        <v>0</v>
      </c>
      <c r="N25" s="12">
        <f>SUMPRODUCT(-('Diário 7º PA'!$E$4:$E$5383='Analítico Cp.'!$B25),-('Diário 7º PA'!$P$4:$P$5383=N$1),('Diário 7º PA'!$F$4:$F$5383))+SUMPRODUCT(-('Diário 8º PA'!$E$4:$E$5041='Analítico Cp.'!$B25),-('Diário 8º PA'!$P$4:$P$5041=N$1),('Diário 8º PA'!$F$4:$F$5041))+SUMPRODUCT(-('Diário 9º PA'!$E$4:$E$5236='Analítico Cp.'!$B25),-('Diário 9º PA'!$P$4:$P$5236=N$1),('Diário 9º PA'!$F$4:$F$5236))+SUMPRODUCT(-('Diário 10º PA'!$E$4:$E$5221='Analítico Cp.'!$B25),-('Diário 10º PA'!$O$4:$O$5221=N$1),('Diário 10º PA'!$F$4:$F$5221))+SUMPRODUCT(-('Comp.'!$D$5:$D$238='Analítico Cp.'!$B25),-('Comp.'!$J$5:$J$238=N$1),('Comp.'!$E$5:$E$238))</f>
        <v>0</v>
      </c>
      <c r="O25" s="13">
        <f t="shared" si="2"/>
        <v>0</v>
      </c>
      <c r="P25" s="172">
        <f t="shared" si="1"/>
        <v>0</v>
      </c>
    </row>
    <row r="26" spans="1:16" ht="23.25" customHeight="1" x14ac:dyDescent="0.2">
      <c r="A26" s="63" t="s">
        <v>612</v>
      </c>
      <c r="B26" s="61" t="s">
        <v>441</v>
      </c>
      <c r="C26" s="12">
        <f>SUMPRODUCT(-('Diário 7º PA'!$E$4:$E$5383='Analítico Cp.'!$B26),-('Diário 7º PA'!$P$4:$P$5383=C$1),('Diário 7º PA'!$F$4:$F$5383))+SUMPRODUCT(-('Diário 8º PA'!$E$4:$E$5041='Analítico Cp.'!$B26),-('Diário 8º PA'!$P$4:$P$5041=C$1),('Diário 8º PA'!$F$4:$F$5041))+SUMPRODUCT(-('Diário 9º PA'!$E$4:$E$5236='Analítico Cp.'!$B26),-('Diário 9º PA'!$P$4:$P$5236=C$1),('Diário 9º PA'!$F$4:$F$5236))+SUMPRODUCT(-('Diário 10º PA'!$E$4:$E$5221='Analítico Cp.'!$B26),-('Diário 10º PA'!$O$4:$O$5221=C$1),('Diário 10º PA'!$F$4:$F$5221))+SUMPRODUCT(-('Comp.'!$D$5:$D$238='Analítico Cp.'!$B26),-('Comp.'!$J$5:$J$238=C$1),('Comp.'!$E$5:$E$238))</f>
        <v>0</v>
      </c>
      <c r="D26" s="12">
        <f>SUMPRODUCT(-('Diário 7º PA'!$E$4:$E$5383='Analítico Cp.'!$B26),-('Diário 7º PA'!$P$4:$P$5383=D$1),('Diário 7º PA'!$F$4:$F$5383))+SUMPRODUCT(-('Diário 8º PA'!$E$4:$E$5041='Analítico Cp.'!$B26),-('Diário 8º PA'!$P$4:$P$5041=D$1),('Diário 8º PA'!$F$4:$F$5041))+SUMPRODUCT(-('Diário 9º PA'!$E$4:$E$5236='Analítico Cp.'!$B26),-('Diário 9º PA'!$P$4:$P$5236=D$1),('Diário 9º PA'!$F$4:$F$5236))+SUMPRODUCT(-('Diário 10º PA'!$E$4:$E$5221='Analítico Cp.'!$B26),-('Diário 10º PA'!$O$4:$O$5221=D$1),('Diário 10º PA'!$F$4:$F$5221))+SUMPRODUCT(-('Comp.'!$D$5:$D$238='Analítico Cp.'!$B26),-('Comp.'!$J$5:$J$238=D$1),('Comp.'!$E$5:$E$238))</f>
        <v>0</v>
      </c>
      <c r="E26" s="12">
        <f>SUMPRODUCT(-('Diário 7º PA'!$E$4:$E$5383='Analítico Cp.'!$B26),-('Diário 7º PA'!$P$4:$P$5383=E$1),('Diário 7º PA'!$F$4:$F$5383))+SUMPRODUCT(-('Diário 8º PA'!$E$4:$E$5041='Analítico Cp.'!$B26),-('Diário 8º PA'!$P$4:$P$5041=E$1),('Diário 8º PA'!$F$4:$F$5041))+SUMPRODUCT(-('Diário 9º PA'!$E$4:$E$5236='Analítico Cp.'!$B26),-('Diário 9º PA'!$P$4:$P$5236=E$1),('Diário 9º PA'!$F$4:$F$5236))+SUMPRODUCT(-('Diário 10º PA'!$E$4:$E$5221='Analítico Cp.'!$B26),-('Diário 10º PA'!$O$4:$O$5221=E$1),('Diário 10º PA'!$F$4:$F$5221))+SUMPRODUCT(-('Comp.'!$D$5:$D$238='Analítico Cp.'!$B26),-('Comp.'!$J$5:$J$238=E$1),('Comp.'!$E$5:$E$238))</f>
        <v>0</v>
      </c>
      <c r="F26" s="12">
        <f>SUMPRODUCT(-('Diário 7º PA'!$E$4:$E$5383='Analítico Cp.'!$B26),-('Diário 7º PA'!$P$4:$P$5383=F$1),('Diário 7º PA'!$F$4:$F$5383))+SUMPRODUCT(-('Diário 8º PA'!$E$4:$E$5041='Analítico Cp.'!$B26),-('Diário 8º PA'!$P$4:$P$5041=F$1),('Diário 8º PA'!$F$4:$F$5041))+SUMPRODUCT(-('Diário 9º PA'!$E$4:$E$5236='Analítico Cp.'!$B26),-('Diário 9º PA'!$P$4:$P$5236=F$1),('Diário 9º PA'!$F$4:$F$5236))+SUMPRODUCT(-('Diário 10º PA'!$E$4:$E$5221='Analítico Cp.'!$B26),-('Diário 10º PA'!$O$4:$O$5221=F$1),('Diário 10º PA'!$F$4:$F$5221))+SUMPRODUCT(-('Comp.'!$D$5:$D$238='Analítico Cp.'!$B26),-('Comp.'!$J$5:$J$238=F$1),('Comp.'!$E$5:$E$238))</f>
        <v>0</v>
      </c>
      <c r="G26" s="12">
        <f>SUMPRODUCT(-('Diário 7º PA'!$E$4:$E$5383='Analítico Cp.'!$B26),-('Diário 7º PA'!$P$4:$P$5383=G$1),('Diário 7º PA'!$F$4:$F$5383))+SUMPRODUCT(-('Diário 8º PA'!$E$4:$E$5041='Analítico Cp.'!$B26),-('Diário 8º PA'!$P$4:$P$5041=G$1),('Diário 8º PA'!$F$4:$F$5041))+SUMPRODUCT(-('Diário 9º PA'!$E$4:$E$5236='Analítico Cp.'!$B26),-('Diário 9º PA'!$P$4:$P$5236=G$1),('Diário 9º PA'!$F$4:$F$5236))+SUMPRODUCT(-('Diário 10º PA'!$E$4:$E$5221='Analítico Cp.'!$B26),-('Diário 10º PA'!$O$4:$O$5221=G$1),('Diário 10º PA'!$F$4:$F$5221))+SUMPRODUCT(-('Comp.'!$D$5:$D$238='Analítico Cp.'!$B26),-('Comp.'!$J$5:$J$238=G$1),('Comp.'!$E$5:$E$238))</f>
        <v>0</v>
      </c>
      <c r="H26" s="12">
        <f>SUMPRODUCT(-('Diário 7º PA'!$E$4:$E$5383='Analítico Cp.'!$B26),-('Diário 7º PA'!$P$4:$P$5383=H$1),('Diário 7º PA'!$F$4:$F$5383))+SUMPRODUCT(-('Diário 8º PA'!$E$4:$E$5041='Analítico Cp.'!$B26),-('Diário 8º PA'!$P$4:$P$5041=H$1),('Diário 8º PA'!$F$4:$F$5041))+SUMPRODUCT(-('Diário 9º PA'!$E$4:$E$5236='Analítico Cp.'!$B26),-('Diário 9º PA'!$P$4:$P$5236=H$1),('Diário 9º PA'!$F$4:$F$5236))+SUMPRODUCT(-('Diário 10º PA'!$E$4:$E$5221='Analítico Cp.'!$B26),-('Diário 10º PA'!$O$4:$O$5221=H$1),('Diário 10º PA'!$F$4:$F$5221))+SUMPRODUCT(-('Comp.'!$D$5:$D$238='Analítico Cp.'!$B26),-('Comp.'!$J$5:$J$238=H$1),('Comp.'!$E$5:$E$238))</f>
        <v>0</v>
      </c>
      <c r="I26" s="12">
        <f>SUMPRODUCT(-('Diário 7º PA'!$E$4:$E$5383='Analítico Cp.'!$B26),-('Diário 7º PA'!$P$4:$P$5383=I$1),('Diário 7º PA'!$F$4:$F$5383))+SUMPRODUCT(-('Diário 8º PA'!$E$4:$E$5041='Analítico Cp.'!$B26),-('Diário 8º PA'!$P$4:$P$5041=I$1),('Diário 8º PA'!$F$4:$F$5041))+SUMPRODUCT(-('Diário 9º PA'!$E$4:$E$5236='Analítico Cp.'!$B26),-('Diário 9º PA'!$P$4:$P$5236=I$1),('Diário 9º PA'!$F$4:$F$5236))+SUMPRODUCT(-('Diário 10º PA'!$E$4:$E$5221='Analítico Cp.'!$B26),-('Diário 10º PA'!$O$4:$O$5221=I$1),('Diário 10º PA'!$F$4:$F$5221))+SUMPRODUCT(-('Comp.'!$D$5:$D$238='Analítico Cp.'!$B26),-('Comp.'!$J$5:$J$238=I$1),('Comp.'!$E$5:$E$238))</f>
        <v>0</v>
      </c>
      <c r="J26" s="12">
        <f>SUMPRODUCT(-('Diário 7º PA'!$E$4:$E$5383='Analítico Cp.'!$B26),-('Diário 7º PA'!$P$4:$P$5383=J$1),('Diário 7º PA'!$F$4:$F$5383))+SUMPRODUCT(-('Diário 8º PA'!$E$4:$E$5041='Analítico Cp.'!$B26),-('Diário 8º PA'!$P$4:$P$5041=J$1),('Diário 8º PA'!$F$4:$F$5041))+SUMPRODUCT(-('Diário 9º PA'!$E$4:$E$5236='Analítico Cp.'!$B26),-('Diário 9º PA'!$P$4:$P$5236=J$1),('Diário 9º PA'!$F$4:$F$5236))+SUMPRODUCT(-('Diário 10º PA'!$E$4:$E$5221='Analítico Cp.'!$B26),-('Diário 10º PA'!$O$4:$O$5221=J$1),('Diário 10º PA'!$F$4:$F$5221))+SUMPRODUCT(-('Comp.'!$D$5:$D$238='Analítico Cp.'!$B26),-('Comp.'!$J$5:$J$238=J$1),('Comp.'!$E$5:$E$238))</f>
        <v>0</v>
      </c>
      <c r="K26" s="12">
        <f>SUMPRODUCT(-('Diário 7º PA'!$E$4:$E$5383='Analítico Cp.'!$B26),-('Diário 7º PA'!$P$4:$P$5383=K$1),('Diário 7º PA'!$F$4:$F$5383))+SUMPRODUCT(-('Diário 8º PA'!$E$4:$E$5041='Analítico Cp.'!$B26),-('Diário 8º PA'!$P$4:$P$5041=K$1),('Diário 8º PA'!$F$4:$F$5041))+SUMPRODUCT(-('Diário 9º PA'!$E$4:$E$5236='Analítico Cp.'!$B26),-('Diário 9º PA'!$P$4:$P$5236=K$1),('Diário 9º PA'!$F$4:$F$5236))+SUMPRODUCT(-('Diário 10º PA'!$E$4:$E$5221='Analítico Cp.'!$B26),-('Diário 10º PA'!$O$4:$O$5221=K$1),('Diário 10º PA'!$F$4:$F$5221))+SUMPRODUCT(-('Comp.'!$D$5:$D$238='Analítico Cp.'!$B26),-('Comp.'!$J$5:$J$238=K$1),('Comp.'!$E$5:$E$238))</f>
        <v>0</v>
      </c>
      <c r="L26" s="12">
        <f>SUMPRODUCT(-('Diário 7º PA'!$E$4:$E$5383='Analítico Cp.'!$B26),-('Diário 7º PA'!$P$4:$P$5383=L$1),('Diário 7º PA'!$F$4:$F$5383))+SUMPRODUCT(-('Diário 8º PA'!$E$4:$E$5041='Analítico Cp.'!$B26),-('Diário 8º PA'!$P$4:$P$5041=L$1),('Diário 8º PA'!$F$4:$F$5041))+SUMPRODUCT(-('Diário 9º PA'!$E$4:$E$5236='Analítico Cp.'!$B26),-('Diário 9º PA'!$P$4:$P$5236=L$1),('Diário 9º PA'!$F$4:$F$5236))+SUMPRODUCT(-('Diário 10º PA'!$E$4:$E$5221='Analítico Cp.'!$B26),-('Diário 10º PA'!$O$4:$O$5221=L$1),('Diário 10º PA'!$F$4:$F$5221))+SUMPRODUCT(-('Comp.'!$D$5:$D$238='Analítico Cp.'!$B26),-('Comp.'!$J$5:$J$238=L$1),('Comp.'!$E$5:$E$238))</f>
        <v>0</v>
      </c>
      <c r="M26" s="12">
        <f>SUMPRODUCT(-('Diário 7º PA'!$E$4:$E$5383='Analítico Cp.'!$B26),-('Diário 7º PA'!$P$4:$P$5383=M$1),('Diário 7º PA'!$F$4:$F$5383))+SUMPRODUCT(-('Diário 8º PA'!$E$4:$E$5041='Analítico Cp.'!$B26),-('Diário 8º PA'!$P$4:$P$5041=M$1),('Diário 8º PA'!$F$4:$F$5041))+SUMPRODUCT(-('Diário 9º PA'!$E$4:$E$5236='Analítico Cp.'!$B26),-('Diário 9º PA'!$P$4:$P$5236=M$1),('Diário 9º PA'!$F$4:$F$5236))+SUMPRODUCT(-('Diário 10º PA'!$E$4:$E$5221='Analítico Cp.'!$B26),-('Diário 10º PA'!$O$4:$O$5221=M$1),('Diário 10º PA'!$F$4:$F$5221))+SUMPRODUCT(-('Comp.'!$D$5:$D$238='Analítico Cp.'!$B26),-('Comp.'!$J$5:$J$238=M$1),('Comp.'!$E$5:$E$238))</f>
        <v>0</v>
      </c>
      <c r="N26" s="12">
        <f>SUMPRODUCT(-('Diário 7º PA'!$E$4:$E$5383='Analítico Cp.'!$B26),-('Diário 7º PA'!$P$4:$P$5383=N$1),('Diário 7º PA'!$F$4:$F$5383))+SUMPRODUCT(-('Diário 8º PA'!$E$4:$E$5041='Analítico Cp.'!$B26),-('Diário 8º PA'!$P$4:$P$5041=N$1),('Diário 8º PA'!$F$4:$F$5041))+SUMPRODUCT(-('Diário 9º PA'!$E$4:$E$5236='Analítico Cp.'!$B26),-('Diário 9º PA'!$P$4:$P$5236=N$1),('Diário 9º PA'!$F$4:$F$5236))+SUMPRODUCT(-('Diário 10º PA'!$E$4:$E$5221='Analítico Cp.'!$B26),-('Diário 10º PA'!$O$4:$O$5221=N$1),('Diário 10º PA'!$F$4:$F$5221))+SUMPRODUCT(-('Comp.'!$D$5:$D$238='Analítico Cp.'!$B26),-('Comp.'!$J$5:$J$238=N$1),('Comp.'!$E$5:$E$238))</f>
        <v>0</v>
      </c>
      <c r="O26" s="13">
        <f t="shared" si="2"/>
        <v>0</v>
      </c>
      <c r="P26" s="172">
        <f t="shared" si="1"/>
        <v>0</v>
      </c>
    </row>
    <row r="27" spans="1:16" ht="23.25" customHeight="1" x14ac:dyDescent="0.2">
      <c r="A27" s="63" t="s">
        <v>613</v>
      </c>
      <c r="B27" s="61" t="s">
        <v>91</v>
      </c>
      <c r="C27" s="12">
        <f>SUMPRODUCT(-('Diário 7º PA'!$E$4:$E$5383='Analítico Cp.'!$B27),-('Diário 7º PA'!$P$4:$P$5383=C$1),('Diário 7º PA'!$F$4:$F$5383))+SUMPRODUCT(-('Diário 8º PA'!$E$4:$E$5041='Analítico Cp.'!$B27),-('Diário 8º PA'!$P$4:$P$5041=C$1),('Diário 8º PA'!$F$4:$F$5041))+SUMPRODUCT(-('Diário 9º PA'!$E$4:$E$5236='Analítico Cp.'!$B27),-('Diário 9º PA'!$P$4:$P$5236=C$1),('Diário 9º PA'!$F$4:$F$5236))+SUMPRODUCT(-('Diário 10º PA'!$E$4:$E$5221='Analítico Cp.'!$B27),-('Diário 10º PA'!$O$4:$O$5221=C$1),('Diário 10º PA'!$F$4:$F$5221))+SUMPRODUCT(-('Comp.'!$D$5:$D$238='Analítico Cp.'!$B27),-('Comp.'!$J$5:$J$238=C$1),('Comp.'!$E$5:$E$238))</f>
        <v>1077.58</v>
      </c>
      <c r="D27" s="12">
        <f>SUMPRODUCT(-('Diário 7º PA'!$E$4:$E$5383='Analítico Cp.'!$B27),-('Diário 7º PA'!$P$4:$P$5383=D$1),('Diário 7º PA'!$F$4:$F$5383))+SUMPRODUCT(-('Diário 8º PA'!$E$4:$E$5041='Analítico Cp.'!$B27),-('Diário 8º PA'!$P$4:$P$5041=D$1),('Diário 8º PA'!$F$4:$F$5041))+SUMPRODUCT(-('Diário 9º PA'!$E$4:$E$5236='Analítico Cp.'!$B27),-('Diário 9º PA'!$P$4:$P$5236=D$1),('Diário 9º PA'!$F$4:$F$5236))+SUMPRODUCT(-('Diário 10º PA'!$E$4:$E$5221='Analítico Cp.'!$B27),-('Diário 10º PA'!$O$4:$O$5221=D$1),('Diário 10º PA'!$F$4:$F$5221))+SUMPRODUCT(-('Comp.'!$D$5:$D$238='Analítico Cp.'!$B27),-('Comp.'!$J$5:$J$238=D$1),('Comp.'!$E$5:$E$238))</f>
        <v>0</v>
      </c>
      <c r="E27" s="12">
        <f>SUMPRODUCT(-('Diário 7º PA'!$E$4:$E$5383='Analítico Cp.'!$B27),-('Diário 7º PA'!$P$4:$P$5383=E$1),('Diário 7º PA'!$F$4:$F$5383))+SUMPRODUCT(-('Diário 8º PA'!$E$4:$E$5041='Analítico Cp.'!$B27),-('Diário 8º PA'!$P$4:$P$5041=E$1),('Diário 8º PA'!$F$4:$F$5041))+SUMPRODUCT(-('Diário 9º PA'!$E$4:$E$5236='Analítico Cp.'!$B27),-('Diário 9º PA'!$P$4:$P$5236=E$1),('Diário 9º PA'!$F$4:$F$5236))+SUMPRODUCT(-('Diário 10º PA'!$E$4:$E$5221='Analítico Cp.'!$B27),-('Diário 10º PA'!$O$4:$O$5221=E$1),('Diário 10º PA'!$F$4:$F$5221))+SUMPRODUCT(-('Comp.'!$D$5:$D$238='Analítico Cp.'!$B27),-('Comp.'!$J$5:$J$238=E$1),('Comp.'!$E$5:$E$238))</f>
        <v>0</v>
      </c>
      <c r="F27" s="12">
        <f>SUMPRODUCT(-('Diário 7º PA'!$E$4:$E$5383='Analítico Cp.'!$B27),-('Diário 7º PA'!$P$4:$P$5383=F$1),('Diário 7º PA'!$F$4:$F$5383))+SUMPRODUCT(-('Diário 8º PA'!$E$4:$E$5041='Analítico Cp.'!$B27),-('Diário 8º PA'!$P$4:$P$5041=F$1),('Diário 8º PA'!$F$4:$F$5041))+SUMPRODUCT(-('Diário 9º PA'!$E$4:$E$5236='Analítico Cp.'!$B27),-('Diário 9º PA'!$P$4:$P$5236=F$1),('Diário 9º PA'!$F$4:$F$5236))+SUMPRODUCT(-('Diário 10º PA'!$E$4:$E$5221='Analítico Cp.'!$B27),-('Diário 10º PA'!$O$4:$O$5221=F$1),('Diário 10º PA'!$F$4:$F$5221))+SUMPRODUCT(-('Comp.'!$D$5:$D$238='Analítico Cp.'!$B27),-('Comp.'!$J$5:$J$238=F$1),('Comp.'!$E$5:$E$238))</f>
        <v>0</v>
      </c>
      <c r="G27" s="12">
        <f>SUMPRODUCT(-('Diário 7º PA'!$E$4:$E$5383='Analítico Cp.'!$B27),-('Diário 7º PA'!$P$4:$P$5383=G$1),('Diário 7º PA'!$F$4:$F$5383))+SUMPRODUCT(-('Diário 8º PA'!$E$4:$E$5041='Analítico Cp.'!$B27),-('Diário 8º PA'!$P$4:$P$5041=G$1),('Diário 8º PA'!$F$4:$F$5041))+SUMPRODUCT(-('Diário 9º PA'!$E$4:$E$5236='Analítico Cp.'!$B27),-('Diário 9º PA'!$P$4:$P$5236=G$1),('Diário 9º PA'!$F$4:$F$5236))+SUMPRODUCT(-('Diário 10º PA'!$E$4:$E$5221='Analítico Cp.'!$B27),-('Diário 10º PA'!$O$4:$O$5221=G$1),('Diário 10º PA'!$F$4:$F$5221))+SUMPRODUCT(-('Comp.'!$D$5:$D$238='Analítico Cp.'!$B27),-('Comp.'!$J$5:$J$238=G$1),('Comp.'!$E$5:$E$238))</f>
        <v>0</v>
      </c>
      <c r="H27" s="12">
        <f>SUMPRODUCT(-('Diário 7º PA'!$E$4:$E$5383='Analítico Cp.'!$B27),-('Diário 7º PA'!$P$4:$P$5383=H$1),('Diário 7º PA'!$F$4:$F$5383))+SUMPRODUCT(-('Diário 8º PA'!$E$4:$E$5041='Analítico Cp.'!$B27),-('Diário 8º PA'!$P$4:$P$5041=H$1),('Diário 8º PA'!$F$4:$F$5041))+SUMPRODUCT(-('Diário 9º PA'!$E$4:$E$5236='Analítico Cp.'!$B27),-('Diário 9º PA'!$P$4:$P$5236=H$1),('Diário 9º PA'!$F$4:$F$5236))+SUMPRODUCT(-('Diário 10º PA'!$E$4:$E$5221='Analítico Cp.'!$B27),-('Diário 10º PA'!$O$4:$O$5221=H$1),('Diário 10º PA'!$F$4:$F$5221))+SUMPRODUCT(-('Comp.'!$D$5:$D$238='Analítico Cp.'!$B27),-('Comp.'!$J$5:$J$238=H$1),('Comp.'!$E$5:$E$238))</f>
        <v>0</v>
      </c>
      <c r="I27" s="12">
        <f>SUMPRODUCT(-('Diário 7º PA'!$E$4:$E$5383='Analítico Cp.'!$B27),-('Diário 7º PA'!$P$4:$P$5383=I$1),('Diário 7º PA'!$F$4:$F$5383))+SUMPRODUCT(-('Diário 8º PA'!$E$4:$E$5041='Analítico Cp.'!$B27),-('Diário 8º PA'!$P$4:$P$5041=I$1),('Diário 8º PA'!$F$4:$F$5041))+SUMPRODUCT(-('Diário 9º PA'!$E$4:$E$5236='Analítico Cp.'!$B27),-('Diário 9º PA'!$P$4:$P$5236=I$1),('Diário 9º PA'!$F$4:$F$5236))+SUMPRODUCT(-('Diário 10º PA'!$E$4:$E$5221='Analítico Cp.'!$B27),-('Diário 10º PA'!$O$4:$O$5221=I$1),('Diário 10º PA'!$F$4:$F$5221))+SUMPRODUCT(-('Comp.'!$D$5:$D$238='Analítico Cp.'!$B27),-('Comp.'!$J$5:$J$238=I$1),('Comp.'!$E$5:$E$238))</f>
        <v>0</v>
      </c>
      <c r="J27" s="12">
        <f>SUMPRODUCT(-('Diário 7º PA'!$E$4:$E$5383='Analítico Cp.'!$B27),-('Diário 7º PA'!$P$4:$P$5383=J$1),('Diário 7º PA'!$F$4:$F$5383))+SUMPRODUCT(-('Diário 8º PA'!$E$4:$E$5041='Analítico Cp.'!$B27),-('Diário 8º PA'!$P$4:$P$5041=J$1),('Diário 8º PA'!$F$4:$F$5041))+SUMPRODUCT(-('Diário 9º PA'!$E$4:$E$5236='Analítico Cp.'!$B27),-('Diário 9º PA'!$P$4:$P$5236=J$1),('Diário 9º PA'!$F$4:$F$5236))+SUMPRODUCT(-('Diário 10º PA'!$E$4:$E$5221='Analítico Cp.'!$B27),-('Diário 10º PA'!$O$4:$O$5221=J$1),('Diário 10º PA'!$F$4:$F$5221))+SUMPRODUCT(-('Comp.'!$D$5:$D$238='Analítico Cp.'!$B27),-('Comp.'!$J$5:$J$238=J$1),('Comp.'!$E$5:$E$238))</f>
        <v>0</v>
      </c>
      <c r="K27" s="12">
        <f>SUMPRODUCT(-('Diário 7º PA'!$E$4:$E$5383='Analítico Cp.'!$B27),-('Diário 7º PA'!$P$4:$P$5383=K$1),('Diário 7º PA'!$F$4:$F$5383))+SUMPRODUCT(-('Diário 8º PA'!$E$4:$E$5041='Analítico Cp.'!$B27),-('Diário 8º PA'!$P$4:$P$5041=K$1),('Diário 8º PA'!$F$4:$F$5041))+SUMPRODUCT(-('Diário 9º PA'!$E$4:$E$5236='Analítico Cp.'!$B27),-('Diário 9º PA'!$P$4:$P$5236=K$1),('Diário 9º PA'!$F$4:$F$5236))+SUMPRODUCT(-('Diário 10º PA'!$E$4:$E$5221='Analítico Cp.'!$B27),-('Diário 10º PA'!$O$4:$O$5221=K$1),('Diário 10º PA'!$F$4:$F$5221))+SUMPRODUCT(-('Comp.'!$D$5:$D$238='Analítico Cp.'!$B27),-('Comp.'!$J$5:$J$238=K$1),('Comp.'!$E$5:$E$238))</f>
        <v>0</v>
      </c>
      <c r="L27" s="12">
        <f>SUMPRODUCT(-('Diário 7º PA'!$E$4:$E$5383='Analítico Cp.'!$B27),-('Diário 7º PA'!$P$4:$P$5383=L$1),('Diário 7º PA'!$F$4:$F$5383))+SUMPRODUCT(-('Diário 8º PA'!$E$4:$E$5041='Analítico Cp.'!$B27),-('Diário 8º PA'!$P$4:$P$5041=L$1),('Diário 8º PA'!$F$4:$F$5041))+SUMPRODUCT(-('Diário 9º PA'!$E$4:$E$5236='Analítico Cp.'!$B27),-('Diário 9º PA'!$P$4:$P$5236=L$1),('Diário 9º PA'!$F$4:$F$5236))+SUMPRODUCT(-('Diário 10º PA'!$E$4:$E$5221='Analítico Cp.'!$B27),-('Diário 10º PA'!$O$4:$O$5221=L$1),('Diário 10º PA'!$F$4:$F$5221))+SUMPRODUCT(-('Comp.'!$D$5:$D$238='Analítico Cp.'!$B27),-('Comp.'!$J$5:$J$238=L$1),('Comp.'!$E$5:$E$238))</f>
        <v>0</v>
      </c>
      <c r="M27" s="12">
        <f>SUMPRODUCT(-('Diário 7º PA'!$E$4:$E$5383='Analítico Cp.'!$B27),-('Diário 7º PA'!$P$4:$P$5383=M$1),('Diário 7º PA'!$F$4:$F$5383))+SUMPRODUCT(-('Diário 8º PA'!$E$4:$E$5041='Analítico Cp.'!$B27),-('Diário 8º PA'!$P$4:$P$5041=M$1),('Diário 8º PA'!$F$4:$F$5041))+SUMPRODUCT(-('Diário 9º PA'!$E$4:$E$5236='Analítico Cp.'!$B27),-('Diário 9º PA'!$P$4:$P$5236=M$1),('Diário 9º PA'!$F$4:$F$5236))+SUMPRODUCT(-('Diário 10º PA'!$E$4:$E$5221='Analítico Cp.'!$B27),-('Diário 10º PA'!$O$4:$O$5221=M$1),('Diário 10º PA'!$F$4:$F$5221))+SUMPRODUCT(-('Comp.'!$D$5:$D$238='Analítico Cp.'!$B27),-('Comp.'!$J$5:$J$238=M$1),('Comp.'!$E$5:$E$238))</f>
        <v>0</v>
      </c>
      <c r="N27" s="12">
        <f>SUMPRODUCT(-('Diário 7º PA'!$E$4:$E$5383='Analítico Cp.'!$B27),-('Diário 7º PA'!$P$4:$P$5383=N$1),('Diário 7º PA'!$F$4:$F$5383))+SUMPRODUCT(-('Diário 8º PA'!$E$4:$E$5041='Analítico Cp.'!$B27),-('Diário 8º PA'!$P$4:$P$5041=N$1),('Diário 8º PA'!$F$4:$F$5041))+SUMPRODUCT(-('Diário 9º PA'!$E$4:$E$5236='Analítico Cp.'!$B27),-('Diário 9º PA'!$P$4:$P$5236=N$1),('Diário 9º PA'!$F$4:$F$5236))+SUMPRODUCT(-('Diário 10º PA'!$E$4:$E$5221='Analítico Cp.'!$B27),-('Diário 10º PA'!$O$4:$O$5221=N$1),('Diário 10º PA'!$F$4:$F$5221))+SUMPRODUCT(-('Comp.'!$D$5:$D$238='Analítico Cp.'!$B27),-('Comp.'!$J$5:$J$238=N$1),('Comp.'!$E$5:$E$238))</f>
        <v>0</v>
      </c>
      <c r="O27" s="13">
        <f>SUM(C27:N27)</f>
        <v>1077.58</v>
      </c>
      <c r="P27" s="172">
        <f t="shared" si="1"/>
        <v>2.0326720141747428E-5</v>
      </c>
    </row>
    <row r="28" spans="1:16" ht="23.25" customHeight="1" x14ac:dyDescent="0.2">
      <c r="A28" s="23"/>
      <c r="B28" s="24" t="s">
        <v>102</v>
      </c>
      <c r="C28" s="14">
        <f>SUBTOTAL(109,C19:C27)</f>
        <v>2727256.669999999</v>
      </c>
      <c r="D28" s="14">
        <f t="shared" ref="D28:O28" si="3">SUBTOTAL(109,D19:D27)</f>
        <v>2649094.2999999993</v>
      </c>
      <c r="E28" s="14">
        <f t="shared" si="3"/>
        <v>2710971.2899999996</v>
      </c>
      <c r="F28" s="14">
        <f t="shared" si="3"/>
        <v>2787428.0399999996</v>
      </c>
      <c r="G28" s="14">
        <f t="shared" si="3"/>
        <v>2901019.2800000003</v>
      </c>
      <c r="H28" s="14">
        <f t="shared" si="3"/>
        <v>2871922.41</v>
      </c>
      <c r="I28" s="14">
        <f t="shared" si="3"/>
        <v>2662033.2000000007</v>
      </c>
      <c r="J28" s="14">
        <f t="shared" si="3"/>
        <v>2909998.9400000004</v>
      </c>
      <c r="K28" s="14">
        <f t="shared" si="3"/>
        <v>3027820.58</v>
      </c>
      <c r="L28" s="14">
        <f t="shared" si="3"/>
        <v>3001845.7199999997</v>
      </c>
      <c r="M28" s="14">
        <f t="shared" si="3"/>
        <v>3391103.4000000004</v>
      </c>
      <c r="N28" s="14">
        <f t="shared" si="3"/>
        <v>2741944.07</v>
      </c>
      <c r="O28" s="14">
        <f t="shared" si="3"/>
        <v>34382437.899999991</v>
      </c>
      <c r="P28" s="175">
        <f t="shared" si="1"/>
        <v>0.64856641083196609</v>
      </c>
    </row>
    <row r="29" spans="1:16" s="34" customFormat="1" ht="23.25" customHeight="1" x14ac:dyDescent="0.2">
      <c r="A29" s="103" t="s">
        <v>12</v>
      </c>
      <c r="B29" s="104" t="s">
        <v>7</v>
      </c>
      <c r="C29" s="68"/>
      <c r="D29" s="68"/>
      <c r="E29" s="68"/>
      <c r="F29" s="68"/>
      <c r="G29" s="68"/>
      <c r="H29" s="68"/>
      <c r="I29" s="68"/>
      <c r="J29" s="68"/>
      <c r="K29" s="68"/>
      <c r="L29" s="68"/>
      <c r="M29" s="68"/>
      <c r="N29" s="68"/>
      <c r="O29" s="68"/>
      <c r="P29" s="176"/>
    </row>
    <row r="30" spans="1:16" ht="23.25" customHeight="1" x14ac:dyDescent="0.2">
      <c r="A30" s="63" t="s">
        <v>103</v>
      </c>
      <c r="B30" s="62" t="s">
        <v>242</v>
      </c>
      <c r="C30" s="13">
        <f>SUMPRODUCT(-('Diário 7º PA'!$E$4:$E$5383='Analítico Cp.'!$B30),-('Diário 7º PA'!$P$4:$P$5383=C$1),('Diário 7º PA'!$F$4:$F$5383))+SUMPRODUCT(-('Diário 8º PA'!$E$4:$E$5041='Analítico Cp.'!$B30),-('Diário 8º PA'!$P$4:$P$5041=C$1),('Diário 8º PA'!$F$4:$F$5041))+SUMPRODUCT(-('Diário 9º PA'!$E$4:$E$5236='Analítico Cp.'!$B30),-('Diário 9º PA'!$P$4:$P$5236=C$1),('Diário 9º PA'!$F$4:$F$5236))+SUMPRODUCT(-('Diário 10º PA'!$E$4:$E$5221='Analítico Cp.'!$B30),-('Diário 10º PA'!$O$4:$O$5221=C$1),('Diário 10º PA'!$F$4:$F$5221))+SUMPRODUCT(-('Comp.'!$D$5:$D$238='Analítico Cp.'!$B30),-('Comp.'!$J$5:$J$238=C$1),('Comp.'!$E$5:$E$238))</f>
        <v>0</v>
      </c>
      <c r="D30" s="13">
        <f>SUMPRODUCT(-('Diário 7º PA'!$E$4:$E$5383='Analítico Cp.'!$B30),-('Diário 7º PA'!$P$4:$P$5383=D$1),('Diário 7º PA'!$F$4:$F$5383))+SUMPRODUCT(-('Diário 8º PA'!$E$4:$E$5041='Analítico Cp.'!$B30),-('Diário 8º PA'!$P$4:$P$5041=D$1),('Diário 8º PA'!$F$4:$F$5041))+SUMPRODUCT(-('Diário 9º PA'!$E$4:$E$5236='Analítico Cp.'!$B30),-('Diário 9º PA'!$P$4:$P$5236=D$1),('Diário 9º PA'!$F$4:$F$5236))+SUMPRODUCT(-('Diário 10º PA'!$E$4:$E$5221='Analítico Cp.'!$B30),-('Diário 10º PA'!$O$4:$O$5221=D$1),('Diário 10º PA'!$F$4:$F$5221))+SUMPRODUCT(-('Comp.'!$D$5:$D$238='Analítico Cp.'!$B30),-('Comp.'!$J$5:$J$238=D$1),('Comp.'!$E$5:$E$238))</f>
        <v>0</v>
      </c>
      <c r="E30" s="13">
        <f>SUMPRODUCT(-('Diário 7º PA'!$E$4:$E$5383='Analítico Cp.'!$B30),-('Diário 7º PA'!$P$4:$P$5383=E$1),('Diário 7º PA'!$F$4:$F$5383))+SUMPRODUCT(-('Diário 8º PA'!$E$4:$E$5041='Analítico Cp.'!$B30),-('Diário 8º PA'!$P$4:$P$5041=E$1),('Diário 8º PA'!$F$4:$F$5041))+SUMPRODUCT(-('Diário 9º PA'!$E$4:$E$5236='Analítico Cp.'!$B30),-('Diário 9º PA'!$P$4:$P$5236=E$1),('Diário 9º PA'!$F$4:$F$5236))+SUMPRODUCT(-('Diário 10º PA'!$E$4:$E$5221='Analítico Cp.'!$B30),-('Diário 10º PA'!$O$4:$O$5221=E$1),('Diário 10º PA'!$F$4:$F$5221))+SUMPRODUCT(-('Comp.'!$D$5:$D$238='Analítico Cp.'!$B30),-('Comp.'!$J$5:$J$238=E$1),('Comp.'!$E$5:$E$238))</f>
        <v>0</v>
      </c>
      <c r="F30" s="13">
        <f>SUMPRODUCT(-('Diário 7º PA'!$E$4:$E$5383='Analítico Cp.'!$B30),-('Diário 7º PA'!$P$4:$P$5383=F$1),('Diário 7º PA'!$F$4:$F$5383))+SUMPRODUCT(-('Diário 8º PA'!$E$4:$E$5041='Analítico Cp.'!$B30),-('Diário 8º PA'!$P$4:$P$5041=F$1),('Diário 8º PA'!$F$4:$F$5041))+SUMPRODUCT(-('Diário 9º PA'!$E$4:$E$5236='Analítico Cp.'!$B30),-('Diário 9º PA'!$P$4:$P$5236=F$1),('Diário 9º PA'!$F$4:$F$5236))+SUMPRODUCT(-('Diário 10º PA'!$E$4:$E$5221='Analítico Cp.'!$B30),-('Diário 10º PA'!$O$4:$O$5221=F$1),('Diário 10º PA'!$F$4:$F$5221))+SUMPRODUCT(-('Comp.'!$D$5:$D$238='Analítico Cp.'!$B30),-('Comp.'!$J$5:$J$238=F$1),('Comp.'!$E$5:$E$238))</f>
        <v>0</v>
      </c>
      <c r="G30" s="13">
        <f>SUMPRODUCT(-('Diário 7º PA'!$E$4:$E$5383='Analítico Cp.'!$B30),-('Diário 7º PA'!$P$4:$P$5383=G$1),('Diário 7º PA'!$F$4:$F$5383))+SUMPRODUCT(-('Diário 8º PA'!$E$4:$E$5041='Analítico Cp.'!$B30),-('Diário 8º PA'!$P$4:$P$5041=G$1),('Diário 8º PA'!$F$4:$F$5041))+SUMPRODUCT(-('Diário 9º PA'!$E$4:$E$5236='Analítico Cp.'!$B30),-('Diário 9º PA'!$P$4:$P$5236=G$1),('Diário 9º PA'!$F$4:$F$5236))+SUMPRODUCT(-('Diário 10º PA'!$E$4:$E$5221='Analítico Cp.'!$B30),-('Diário 10º PA'!$O$4:$O$5221=G$1),('Diário 10º PA'!$F$4:$F$5221))+SUMPRODUCT(-('Comp.'!$D$5:$D$238='Analítico Cp.'!$B30),-('Comp.'!$J$5:$J$238=G$1),('Comp.'!$E$5:$E$238))</f>
        <v>0</v>
      </c>
      <c r="H30" s="13">
        <f>SUMPRODUCT(-('Diário 7º PA'!$E$4:$E$5383='Analítico Cp.'!$B30),-('Diário 7º PA'!$P$4:$P$5383=H$1),('Diário 7º PA'!$F$4:$F$5383))+SUMPRODUCT(-('Diário 8º PA'!$E$4:$E$5041='Analítico Cp.'!$B30),-('Diário 8º PA'!$P$4:$P$5041=H$1),('Diário 8º PA'!$F$4:$F$5041))+SUMPRODUCT(-('Diário 9º PA'!$E$4:$E$5236='Analítico Cp.'!$B30),-('Diário 9º PA'!$P$4:$P$5236=H$1),('Diário 9º PA'!$F$4:$F$5236))+SUMPRODUCT(-('Diário 10º PA'!$E$4:$E$5221='Analítico Cp.'!$B30),-('Diário 10º PA'!$O$4:$O$5221=H$1),('Diário 10º PA'!$F$4:$F$5221))+SUMPRODUCT(-('Comp.'!$D$5:$D$238='Analítico Cp.'!$B30),-('Comp.'!$J$5:$J$238=H$1),('Comp.'!$E$5:$E$238))</f>
        <v>0</v>
      </c>
      <c r="I30" s="13">
        <f>SUMPRODUCT(-('Diário 7º PA'!$E$4:$E$5383='Analítico Cp.'!$B30),-('Diário 7º PA'!$P$4:$P$5383=I$1),('Diário 7º PA'!$F$4:$F$5383))+SUMPRODUCT(-('Diário 8º PA'!$E$4:$E$5041='Analítico Cp.'!$B30),-('Diário 8º PA'!$P$4:$P$5041=I$1),('Diário 8º PA'!$F$4:$F$5041))+SUMPRODUCT(-('Diário 9º PA'!$E$4:$E$5236='Analítico Cp.'!$B30),-('Diário 9º PA'!$P$4:$P$5236=I$1),('Diário 9º PA'!$F$4:$F$5236))+SUMPRODUCT(-('Diário 10º PA'!$E$4:$E$5221='Analítico Cp.'!$B30),-('Diário 10º PA'!$O$4:$O$5221=I$1),('Diário 10º PA'!$F$4:$F$5221))+SUMPRODUCT(-('Comp.'!$D$5:$D$238='Analítico Cp.'!$B30),-('Comp.'!$J$5:$J$238=I$1),('Comp.'!$E$5:$E$238))</f>
        <v>0</v>
      </c>
      <c r="J30" s="13">
        <f>SUMPRODUCT(-('Diário 7º PA'!$E$4:$E$5383='Analítico Cp.'!$B30),-('Diário 7º PA'!$P$4:$P$5383=J$1),('Diário 7º PA'!$F$4:$F$5383))+SUMPRODUCT(-('Diário 8º PA'!$E$4:$E$5041='Analítico Cp.'!$B30),-('Diário 8º PA'!$P$4:$P$5041=J$1),('Diário 8º PA'!$F$4:$F$5041))+SUMPRODUCT(-('Diário 9º PA'!$E$4:$E$5236='Analítico Cp.'!$B30),-('Diário 9º PA'!$P$4:$P$5236=J$1),('Diário 9º PA'!$F$4:$F$5236))+SUMPRODUCT(-('Diário 10º PA'!$E$4:$E$5221='Analítico Cp.'!$B30),-('Diário 10º PA'!$O$4:$O$5221=J$1),('Diário 10º PA'!$F$4:$F$5221))+SUMPRODUCT(-('Comp.'!$D$5:$D$238='Analítico Cp.'!$B30),-('Comp.'!$J$5:$J$238=J$1),('Comp.'!$E$5:$E$238))</f>
        <v>0</v>
      </c>
      <c r="K30" s="13">
        <f>SUMPRODUCT(-('Diário 7º PA'!$E$4:$E$5383='Analítico Cp.'!$B30),-('Diário 7º PA'!$P$4:$P$5383=K$1),('Diário 7º PA'!$F$4:$F$5383))+SUMPRODUCT(-('Diário 8º PA'!$E$4:$E$5041='Analítico Cp.'!$B30),-('Diário 8º PA'!$P$4:$P$5041=K$1),('Diário 8º PA'!$F$4:$F$5041))+SUMPRODUCT(-('Diário 9º PA'!$E$4:$E$5236='Analítico Cp.'!$B30),-('Diário 9º PA'!$P$4:$P$5236=K$1),('Diário 9º PA'!$F$4:$F$5236))+SUMPRODUCT(-('Diário 10º PA'!$E$4:$E$5221='Analítico Cp.'!$B30),-('Diário 10º PA'!$O$4:$O$5221=K$1),('Diário 10º PA'!$F$4:$F$5221))+SUMPRODUCT(-('Comp.'!$D$5:$D$238='Analítico Cp.'!$B30),-('Comp.'!$J$5:$J$238=K$1),('Comp.'!$E$5:$E$238))</f>
        <v>0</v>
      </c>
      <c r="L30" s="13">
        <f>SUMPRODUCT(-('Diário 7º PA'!$E$4:$E$5383='Analítico Cp.'!$B30),-('Diário 7º PA'!$P$4:$P$5383=L$1),('Diário 7º PA'!$F$4:$F$5383))+SUMPRODUCT(-('Diário 8º PA'!$E$4:$E$5041='Analítico Cp.'!$B30),-('Diário 8º PA'!$P$4:$P$5041=L$1),('Diário 8º PA'!$F$4:$F$5041))+SUMPRODUCT(-('Diário 9º PA'!$E$4:$E$5236='Analítico Cp.'!$B30),-('Diário 9º PA'!$P$4:$P$5236=L$1),('Diário 9º PA'!$F$4:$F$5236))+SUMPRODUCT(-('Diário 10º PA'!$E$4:$E$5221='Analítico Cp.'!$B30),-('Diário 10º PA'!$O$4:$O$5221=L$1),('Diário 10º PA'!$F$4:$F$5221))+SUMPRODUCT(-('Comp.'!$D$5:$D$238='Analítico Cp.'!$B30),-('Comp.'!$J$5:$J$238=L$1),('Comp.'!$E$5:$E$238))</f>
        <v>0</v>
      </c>
      <c r="M30" s="13">
        <f>SUMPRODUCT(-('Diário 7º PA'!$E$4:$E$5383='Analítico Cp.'!$B30),-('Diário 7º PA'!$P$4:$P$5383=M$1),('Diário 7º PA'!$F$4:$F$5383))+SUMPRODUCT(-('Diário 8º PA'!$E$4:$E$5041='Analítico Cp.'!$B30),-('Diário 8º PA'!$P$4:$P$5041=M$1),('Diário 8º PA'!$F$4:$F$5041))+SUMPRODUCT(-('Diário 9º PA'!$E$4:$E$5236='Analítico Cp.'!$B30),-('Diário 9º PA'!$P$4:$P$5236=M$1),('Diário 9º PA'!$F$4:$F$5236))+SUMPRODUCT(-('Diário 10º PA'!$E$4:$E$5221='Analítico Cp.'!$B30),-('Diário 10º PA'!$O$4:$O$5221=M$1),('Diário 10º PA'!$F$4:$F$5221))+SUMPRODUCT(-('Comp.'!$D$5:$D$238='Analítico Cp.'!$B30),-('Comp.'!$J$5:$J$238=M$1),('Comp.'!$E$5:$E$238))</f>
        <v>0</v>
      </c>
      <c r="N30" s="13">
        <f>SUMPRODUCT(-('Diário 7º PA'!$E$4:$E$5383='Analítico Cp.'!$B30),-('Diário 7º PA'!$P$4:$P$5383=N$1),('Diário 7º PA'!$F$4:$F$5383))+SUMPRODUCT(-('Diário 8º PA'!$E$4:$E$5041='Analítico Cp.'!$B30),-('Diário 8º PA'!$P$4:$P$5041=N$1),('Diário 8º PA'!$F$4:$F$5041))+SUMPRODUCT(-('Diário 9º PA'!$E$4:$E$5236='Analítico Cp.'!$B30),-('Diário 9º PA'!$P$4:$P$5236=N$1),('Diário 9º PA'!$F$4:$F$5236))+SUMPRODUCT(-('Diário 10º PA'!$E$4:$E$5221='Analítico Cp.'!$B30),-('Diário 10º PA'!$O$4:$O$5221=N$1),('Diário 10º PA'!$F$4:$F$5221))+SUMPRODUCT(-('Comp.'!$D$5:$D$238='Analítico Cp.'!$B30),-('Comp.'!$J$5:$J$238=N$1),('Comp.'!$E$5:$E$238))</f>
        <v>0</v>
      </c>
      <c r="O30" s="13">
        <f>SUM(C30:N30)</f>
        <v>0</v>
      </c>
      <c r="P30" s="172">
        <f>IF($O$157=0,0,O30/$O$157)</f>
        <v>0</v>
      </c>
    </row>
    <row r="31" spans="1:16" ht="23.25" customHeight="1" x14ac:dyDescent="0.2">
      <c r="A31" s="63" t="s">
        <v>243</v>
      </c>
      <c r="B31" s="62" t="s">
        <v>244</v>
      </c>
      <c r="C31" s="13">
        <f>SUMPRODUCT(-('Diário 7º PA'!$E$4:$E$5383='Analítico Cp.'!$B31),-('Diário 7º PA'!$P$4:$P$5383=C$1),('Diário 7º PA'!$F$4:$F$5383))+SUMPRODUCT(-('Diário 8º PA'!$E$4:$E$5041='Analítico Cp.'!$B31),-('Diário 8º PA'!$P$4:$P$5041=C$1),('Diário 8º PA'!$F$4:$F$5041))+SUMPRODUCT(-('Diário 9º PA'!$E$4:$E$5236='Analítico Cp.'!$B31),-('Diário 9º PA'!$P$4:$P$5236=C$1),('Diário 9º PA'!$F$4:$F$5236))+SUMPRODUCT(-('Diário 10º PA'!$E$4:$E$5221='Analítico Cp.'!$B31),-('Diário 10º PA'!$O$4:$O$5221=C$1),('Diário 10º PA'!$F$4:$F$5221))+SUMPRODUCT(-('Comp.'!$D$5:$D$238='Analítico Cp.'!$B31),-('Comp.'!$J$5:$J$238=C$1),('Comp.'!$E$5:$E$238))</f>
        <v>0</v>
      </c>
      <c r="D31" s="13">
        <f>SUMPRODUCT(-('Diário 7º PA'!$E$4:$E$5383='Analítico Cp.'!$B31),-('Diário 7º PA'!$P$4:$P$5383=D$1),('Diário 7º PA'!$F$4:$F$5383))+SUMPRODUCT(-('Diário 8º PA'!$E$4:$E$5041='Analítico Cp.'!$B31),-('Diário 8º PA'!$P$4:$P$5041=D$1),('Diário 8º PA'!$F$4:$F$5041))+SUMPRODUCT(-('Diário 9º PA'!$E$4:$E$5236='Analítico Cp.'!$B31),-('Diário 9º PA'!$P$4:$P$5236=D$1),('Diário 9º PA'!$F$4:$F$5236))+SUMPRODUCT(-('Diário 10º PA'!$E$4:$E$5221='Analítico Cp.'!$B31),-('Diário 10º PA'!$O$4:$O$5221=D$1),('Diário 10º PA'!$F$4:$F$5221))+SUMPRODUCT(-('Comp.'!$D$5:$D$238='Analítico Cp.'!$B31),-('Comp.'!$J$5:$J$238=D$1),('Comp.'!$E$5:$E$238))</f>
        <v>0</v>
      </c>
      <c r="E31" s="13">
        <f>SUMPRODUCT(-('Diário 7º PA'!$E$4:$E$5383='Analítico Cp.'!$B31),-('Diário 7º PA'!$P$4:$P$5383=E$1),('Diário 7º PA'!$F$4:$F$5383))+SUMPRODUCT(-('Diário 8º PA'!$E$4:$E$5041='Analítico Cp.'!$B31),-('Diário 8º PA'!$P$4:$P$5041=E$1),('Diário 8º PA'!$F$4:$F$5041))+SUMPRODUCT(-('Diário 9º PA'!$E$4:$E$5236='Analítico Cp.'!$B31),-('Diário 9º PA'!$P$4:$P$5236=E$1),('Diário 9º PA'!$F$4:$F$5236))+SUMPRODUCT(-('Diário 10º PA'!$E$4:$E$5221='Analítico Cp.'!$B31),-('Diário 10º PA'!$O$4:$O$5221=E$1),('Diário 10º PA'!$F$4:$F$5221))+SUMPRODUCT(-('Comp.'!$D$5:$D$238='Analítico Cp.'!$B31),-('Comp.'!$J$5:$J$238=E$1),('Comp.'!$E$5:$E$238))</f>
        <v>0</v>
      </c>
      <c r="F31" s="13">
        <f>SUMPRODUCT(-('Diário 7º PA'!$E$4:$E$5383='Analítico Cp.'!$B31),-('Diário 7º PA'!$P$4:$P$5383=F$1),('Diário 7º PA'!$F$4:$F$5383))+SUMPRODUCT(-('Diário 8º PA'!$E$4:$E$5041='Analítico Cp.'!$B31),-('Diário 8º PA'!$P$4:$P$5041=F$1),('Diário 8º PA'!$F$4:$F$5041))+SUMPRODUCT(-('Diário 9º PA'!$E$4:$E$5236='Analítico Cp.'!$B31),-('Diário 9º PA'!$P$4:$P$5236=F$1),('Diário 9º PA'!$F$4:$F$5236))+SUMPRODUCT(-('Diário 10º PA'!$E$4:$E$5221='Analítico Cp.'!$B31),-('Diário 10º PA'!$O$4:$O$5221=F$1),('Diário 10º PA'!$F$4:$F$5221))+SUMPRODUCT(-('Comp.'!$D$5:$D$238='Analítico Cp.'!$B31),-('Comp.'!$J$5:$J$238=F$1),('Comp.'!$E$5:$E$238))</f>
        <v>0</v>
      </c>
      <c r="G31" s="13">
        <f>SUMPRODUCT(-('Diário 7º PA'!$E$4:$E$5383='Analítico Cp.'!$B31),-('Diário 7º PA'!$P$4:$P$5383=G$1),('Diário 7º PA'!$F$4:$F$5383))+SUMPRODUCT(-('Diário 8º PA'!$E$4:$E$5041='Analítico Cp.'!$B31),-('Diário 8º PA'!$P$4:$P$5041=G$1),('Diário 8º PA'!$F$4:$F$5041))+SUMPRODUCT(-('Diário 9º PA'!$E$4:$E$5236='Analítico Cp.'!$B31),-('Diário 9º PA'!$P$4:$P$5236=G$1),('Diário 9º PA'!$F$4:$F$5236))+SUMPRODUCT(-('Diário 10º PA'!$E$4:$E$5221='Analítico Cp.'!$B31),-('Diário 10º PA'!$O$4:$O$5221=G$1),('Diário 10º PA'!$F$4:$F$5221))+SUMPRODUCT(-('Comp.'!$D$5:$D$238='Analítico Cp.'!$B31),-('Comp.'!$J$5:$J$238=G$1),('Comp.'!$E$5:$E$238))</f>
        <v>0</v>
      </c>
      <c r="H31" s="13">
        <f>SUMPRODUCT(-('Diário 7º PA'!$E$4:$E$5383='Analítico Cp.'!$B31),-('Diário 7º PA'!$P$4:$P$5383=H$1),('Diário 7º PA'!$F$4:$F$5383))+SUMPRODUCT(-('Diário 8º PA'!$E$4:$E$5041='Analítico Cp.'!$B31),-('Diário 8º PA'!$P$4:$P$5041=H$1),('Diário 8º PA'!$F$4:$F$5041))+SUMPRODUCT(-('Diário 9º PA'!$E$4:$E$5236='Analítico Cp.'!$B31),-('Diário 9º PA'!$P$4:$P$5236=H$1),('Diário 9º PA'!$F$4:$F$5236))+SUMPRODUCT(-('Diário 10º PA'!$E$4:$E$5221='Analítico Cp.'!$B31),-('Diário 10º PA'!$O$4:$O$5221=H$1),('Diário 10º PA'!$F$4:$F$5221))+SUMPRODUCT(-('Comp.'!$D$5:$D$238='Analítico Cp.'!$B31),-('Comp.'!$J$5:$J$238=H$1),('Comp.'!$E$5:$E$238))</f>
        <v>0</v>
      </c>
      <c r="I31" s="13">
        <f>SUMPRODUCT(-('Diário 7º PA'!$E$4:$E$5383='Analítico Cp.'!$B31),-('Diário 7º PA'!$P$4:$P$5383=I$1),('Diário 7º PA'!$F$4:$F$5383))+SUMPRODUCT(-('Diário 8º PA'!$E$4:$E$5041='Analítico Cp.'!$B31),-('Diário 8º PA'!$P$4:$P$5041=I$1),('Diário 8º PA'!$F$4:$F$5041))+SUMPRODUCT(-('Diário 9º PA'!$E$4:$E$5236='Analítico Cp.'!$B31),-('Diário 9º PA'!$P$4:$P$5236=I$1),('Diário 9º PA'!$F$4:$F$5236))+SUMPRODUCT(-('Diário 10º PA'!$E$4:$E$5221='Analítico Cp.'!$B31),-('Diário 10º PA'!$O$4:$O$5221=I$1),('Diário 10º PA'!$F$4:$F$5221))+SUMPRODUCT(-('Comp.'!$D$5:$D$238='Analítico Cp.'!$B31),-('Comp.'!$J$5:$J$238=I$1),('Comp.'!$E$5:$E$238))</f>
        <v>0</v>
      </c>
      <c r="J31" s="13">
        <f>SUMPRODUCT(-('Diário 7º PA'!$E$4:$E$5383='Analítico Cp.'!$B31),-('Diário 7º PA'!$P$4:$P$5383=J$1),('Diário 7º PA'!$F$4:$F$5383))+SUMPRODUCT(-('Diário 8º PA'!$E$4:$E$5041='Analítico Cp.'!$B31),-('Diário 8º PA'!$P$4:$P$5041=J$1),('Diário 8º PA'!$F$4:$F$5041))+SUMPRODUCT(-('Diário 9º PA'!$E$4:$E$5236='Analítico Cp.'!$B31),-('Diário 9º PA'!$P$4:$P$5236=J$1),('Diário 9º PA'!$F$4:$F$5236))+SUMPRODUCT(-('Diário 10º PA'!$E$4:$E$5221='Analítico Cp.'!$B31),-('Diário 10º PA'!$O$4:$O$5221=J$1),('Diário 10º PA'!$F$4:$F$5221))+SUMPRODUCT(-('Comp.'!$D$5:$D$238='Analítico Cp.'!$B31),-('Comp.'!$J$5:$J$238=J$1),('Comp.'!$E$5:$E$238))</f>
        <v>0</v>
      </c>
      <c r="K31" s="13">
        <f>SUMPRODUCT(-('Diário 7º PA'!$E$4:$E$5383='Analítico Cp.'!$B31),-('Diário 7º PA'!$P$4:$P$5383=K$1),('Diário 7º PA'!$F$4:$F$5383))+SUMPRODUCT(-('Diário 8º PA'!$E$4:$E$5041='Analítico Cp.'!$B31),-('Diário 8º PA'!$P$4:$P$5041=K$1),('Diário 8º PA'!$F$4:$F$5041))+SUMPRODUCT(-('Diário 9º PA'!$E$4:$E$5236='Analítico Cp.'!$B31),-('Diário 9º PA'!$P$4:$P$5236=K$1),('Diário 9º PA'!$F$4:$F$5236))+SUMPRODUCT(-('Diário 10º PA'!$E$4:$E$5221='Analítico Cp.'!$B31),-('Diário 10º PA'!$O$4:$O$5221=K$1),('Diário 10º PA'!$F$4:$F$5221))+SUMPRODUCT(-('Comp.'!$D$5:$D$238='Analítico Cp.'!$B31),-('Comp.'!$J$5:$J$238=K$1),('Comp.'!$E$5:$E$238))</f>
        <v>0</v>
      </c>
      <c r="L31" s="13">
        <f>SUMPRODUCT(-('Diário 7º PA'!$E$4:$E$5383='Analítico Cp.'!$B31),-('Diário 7º PA'!$P$4:$P$5383=L$1),('Diário 7º PA'!$F$4:$F$5383))+SUMPRODUCT(-('Diário 8º PA'!$E$4:$E$5041='Analítico Cp.'!$B31),-('Diário 8º PA'!$P$4:$P$5041=L$1),('Diário 8º PA'!$F$4:$F$5041))+SUMPRODUCT(-('Diário 9º PA'!$E$4:$E$5236='Analítico Cp.'!$B31),-('Diário 9º PA'!$P$4:$P$5236=L$1),('Diário 9º PA'!$F$4:$F$5236))+SUMPRODUCT(-('Diário 10º PA'!$E$4:$E$5221='Analítico Cp.'!$B31),-('Diário 10º PA'!$O$4:$O$5221=L$1),('Diário 10º PA'!$F$4:$F$5221))+SUMPRODUCT(-('Comp.'!$D$5:$D$238='Analítico Cp.'!$B31),-('Comp.'!$J$5:$J$238=L$1),('Comp.'!$E$5:$E$238))</f>
        <v>0</v>
      </c>
      <c r="M31" s="13">
        <f>SUMPRODUCT(-('Diário 7º PA'!$E$4:$E$5383='Analítico Cp.'!$B31),-('Diário 7º PA'!$P$4:$P$5383=M$1),('Diário 7º PA'!$F$4:$F$5383))+SUMPRODUCT(-('Diário 8º PA'!$E$4:$E$5041='Analítico Cp.'!$B31),-('Diário 8º PA'!$P$4:$P$5041=M$1),('Diário 8º PA'!$F$4:$F$5041))+SUMPRODUCT(-('Diário 9º PA'!$E$4:$E$5236='Analítico Cp.'!$B31),-('Diário 9º PA'!$P$4:$P$5236=M$1),('Diário 9º PA'!$F$4:$F$5236))+SUMPRODUCT(-('Diário 10º PA'!$E$4:$E$5221='Analítico Cp.'!$B31),-('Diário 10º PA'!$O$4:$O$5221=M$1),('Diário 10º PA'!$F$4:$F$5221))+SUMPRODUCT(-('Comp.'!$D$5:$D$238='Analítico Cp.'!$B31),-('Comp.'!$J$5:$J$238=M$1),('Comp.'!$E$5:$E$238))</f>
        <v>0</v>
      </c>
      <c r="N31" s="13">
        <f>SUMPRODUCT(-('Diário 7º PA'!$E$4:$E$5383='Analítico Cp.'!$B31),-('Diário 7º PA'!$P$4:$P$5383=N$1),('Diário 7º PA'!$F$4:$F$5383))+SUMPRODUCT(-('Diário 8º PA'!$E$4:$E$5041='Analítico Cp.'!$B31),-('Diário 8º PA'!$P$4:$P$5041=N$1),('Diário 8º PA'!$F$4:$F$5041))+SUMPRODUCT(-('Diário 9º PA'!$E$4:$E$5236='Analítico Cp.'!$B31),-('Diário 9º PA'!$P$4:$P$5236=N$1),('Diário 9º PA'!$F$4:$F$5236))+SUMPRODUCT(-('Diário 10º PA'!$E$4:$E$5221='Analítico Cp.'!$B31),-('Diário 10º PA'!$O$4:$O$5221=N$1),('Diário 10º PA'!$F$4:$F$5221))+SUMPRODUCT(-('Comp.'!$D$5:$D$238='Analítico Cp.'!$B31),-('Comp.'!$J$5:$J$238=N$1),('Comp.'!$E$5:$E$238))</f>
        <v>0</v>
      </c>
      <c r="O31" s="13">
        <f>SUM(C31:N31)</f>
        <v>0</v>
      </c>
      <c r="P31" s="172">
        <f>IF($O$157=0,0,O31/$O$157)</f>
        <v>0</v>
      </c>
    </row>
    <row r="32" spans="1:16" ht="23.25" customHeight="1" x14ac:dyDescent="0.2">
      <c r="A32" s="23"/>
      <c r="B32" s="24" t="s">
        <v>104</v>
      </c>
      <c r="C32" s="14">
        <f>SUBTOTAL(109,C30:C31)</f>
        <v>0</v>
      </c>
      <c r="D32" s="14">
        <f>SUBTOTAL(109,D30:D31)</f>
        <v>0</v>
      </c>
      <c r="E32" s="14">
        <f>SUBTOTAL(109,E30:E31)</f>
        <v>0</v>
      </c>
      <c r="F32" s="14">
        <f t="shared" ref="F32:N32" si="4">SUBTOTAL(109,F30:F31)</f>
        <v>0</v>
      </c>
      <c r="G32" s="14">
        <f t="shared" si="4"/>
        <v>0</v>
      </c>
      <c r="H32" s="14">
        <f t="shared" si="4"/>
        <v>0</v>
      </c>
      <c r="I32" s="14">
        <f t="shared" si="4"/>
        <v>0</v>
      </c>
      <c r="J32" s="14">
        <f t="shared" si="4"/>
        <v>0</v>
      </c>
      <c r="K32" s="14">
        <f t="shared" si="4"/>
        <v>0</v>
      </c>
      <c r="L32" s="14">
        <f t="shared" si="4"/>
        <v>0</v>
      </c>
      <c r="M32" s="14">
        <f t="shared" si="4"/>
        <v>0</v>
      </c>
      <c r="N32" s="14">
        <f t="shared" si="4"/>
        <v>0</v>
      </c>
      <c r="O32" s="14">
        <f>SUBTOTAL(109,O30:O31)</f>
        <v>0</v>
      </c>
      <c r="P32" s="175">
        <f>IF($O$157=0,0,O32/$O$157)</f>
        <v>0</v>
      </c>
    </row>
    <row r="33" spans="1:16" ht="23.25" customHeight="1" x14ac:dyDescent="0.2">
      <c r="A33" s="21" t="s">
        <v>13</v>
      </c>
      <c r="B33" s="33" t="s">
        <v>35</v>
      </c>
      <c r="C33" s="68"/>
      <c r="D33" s="68"/>
      <c r="E33" s="68"/>
      <c r="F33" s="68"/>
      <c r="G33" s="68"/>
      <c r="H33" s="68"/>
      <c r="I33" s="68"/>
      <c r="J33" s="68"/>
      <c r="K33" s="68"/>
      <c r="L33" s="68"/>
      <c r="M33" s="68"/>
      <c r="N33" s="68"/>
      <c r="O33" s="68"/>
      <c r="P33" s="176"/>
    </row>
    <row r="34" spans="1:16" ht="23.25" customHeight="1" x14ac:dyDescent="0.2">
      <c r="A34" s="63" t="s">
        <v>105</v>
      </c>
      <c r="B34" s="62" t="s">
        <v>245</v>
      </c>
      <c r="C34" s="12">
        <f>'Prov. Pessoal'!C10-'Prov. Pessoal'!C20</f>
        <v>154774.2629</v>
      </c>
      <c r="D34" s="12">
        <f>'Prov. Pessoal'!D10-'Prov. Pessoal'!D20</f>
        <v>167380.00290000002</v>
      </c>
      <c r="E34" s="12">
        <f>'Prov. Pessoal'!E10-'Prov. Pessoal'!E20</f>
        <v>157483.21289999998</v>
      </c>
      <c r="F34" s="12">
        <f>'Prov. Pessoal'!F10-'Prov. Pessoal'!F20</f>
        <v>166880.36290000001</v>
      </c>
      <c r="G34" s="12">
        <f>'Prov. Pessoal'!G10-'Prov. Pessoal'!G20</f>
        <v>169089.76289999997</v>
      </c>
      <c r="H34" s="12">
        <f>'Prov. Pessoal'!H10-'Prov. Pessoal'!H20</f>
        <v>174465.75290000002</v>
      </c>
      <c r="I34" s="12">
        <f>'Prov. Pessoal'!I10-'Prov. Pessoal'!I20</f>
        <v>175499.09105000002</v>
      </c>
      <c r="J34" s="12">
        <f>'Prov. Pessoal'!J10-'Prov. Pessoal'!J20</f>
        <v>174738.70105</v>
      </c>
      <c r="K34" s="12">
        <f>'Prov. Pessoal'!K10-'Prov. Pessoal'!K20</f>
        <v>178311.15960000001</v>
      </c>
      <c r="L34" s="12">
        <f>'Prov. Pessoal'!L10-'Prov. Pessoal'!L20</f>
        <v>185514.06959999999</v>
      </c>
      <c r="M34" s="12">
        <f>'Prov. Pessoal'!M10-'Prov. Pessoal'!M20</f>
        <v>188308.77960000001</v>
      </c>
      <c r="N34" s="12">
        <f>'Prov. Pessoal'!N10-'Prov. Pessoal'!N20</f>
        <v>314420.56959999999</v>
      </c>
      <c r="O34" s="13">
        <f t="shared" ref="O34:O43" si="5">SUM(C34:N34)</f>
        <v>2206865.7279000003</v>
      </c>
      <c r="P34" s="172">
        <f t="shared" ref="P34:P46" si="6">IF($O$157=0,0,O34/$O$157)</f>
        <v>4.1628781196233262E-2</v>
      </c>
    </row>
    <row r="35" spans="1:16" ht="23.25" customHeight="1" x14ac:dyDescent="0.2">
      <c r="A35" s="63" t="s">
        <v>168</v>
      </c>
      <c r="B35" s="62" t="s">
        <v>260</v>
      </c>
      <c r="C35" s="12">
        <f>'Prov. Pessoal'!C11-'Prov. Pessoal'!C21</f>
        <v>0</v>
      </c>
      <c r="D35" s="12">
        <f>'Prov. Pessoal'!D11-'Prov. Pessoal'!D21</f>
        <v>0</v>
      </c>
      <c r="E35" s="12">
        <f>'Prov. Pessoal'!E11-'Prov. Pessoal'!E21</f>
        <v>0</v>
      </c>
      <c r="F35" s="12">
        <f>'Prov. Pessoal'!F11-'Prov. Pessoal'!F21</f>
        <v>0</v>
      </c>
      <c r="G35" s="12">
        <f>'Prov. Pessoal'!G11-'Prov. Pessoal'!G21</f>
        <v>0</v>
      </c>
      <c r="H35" s="12">
        <f>'Prov. Pessoal'!H11-'Prov. Pessoal'!H21</f>
        <v>0</v>
      </c>
      <c r="I35" s="12">
        <f>'Prov. Pessoal'!I11-'Prov. Pessoal'!I21</f>
        <v>0</v>
      </c>
      <c r="J35" s="12">
        <f>'Prov. Pessoal'!J11-'Prov. Pessoal'!J21</f>
        <v>0</v>
      </c>
      <c r="K35" s="12">
        <f>'Prov. Pessoal'!K11-'Prov. Pessoal'!K21</f>
        <v>0</v>
      </c>
      <c r="L35" s="12">
        <f>'Prov. Pessoal'!L11-'Prov. Pessoal'!L21</f>
        <v>0</v>
      </c>
      <c r="M35" s="12">
        <f>'Prov. Pessoal'!M11-'Prov. Pessoal'!M21</f>
        <v>0</v>
      </c>
      <c r="N35" s="12">
        <f>'Prov. Pessoal'!N11-'Prov. Pessoal'!N21</f>
        <v>0</v>
      </c>
      <c r="O35" s="13">
        <f t="shared" si="5"/>
        <v>0</v>
      </c>
      <c r="P35" s="172">
        <f t="shared" si="6"/>
        <v>0</v>
      </c>
    </row>
    <row r="36" spans="1:16" ht="23.25" customHeight="1" x14ac:dyDescent="0.2">
      <c r="A36" s="63" t="s">
        <v>233</v>
      </c>
      <c r="B36" s="62" t="s">
        <v>4</v>
      </c>
      <c r="C36" s="12">
        <f>'Prov. Pessoal'!C12-'Prov. Pessoal'!C22</f>
        <v>329147.86</v>
      </c>
      <c r="D36" s="12">
        <f>'Prov. Pessoal'!D12-'Prov. Pessoal'!D22</f>
        <v>274185.14880000002</v>
      </c>
      <c r="E36" s="12">
        <f>'Prov. Pessoal'!E12-'Prov. Pessoal'!E22</f>
        <v>247878.30200000003</v>
      </c>
      <c r="F36" s="12">
        <f>'Prov. Pessoal'!F12-'Prov. Pessoal'!F22</f>
        <v>275558.14199999999</v>
      </c>
      <c r="G36" s="12">
        <f>'Prov. Pessoal'!G12-'Prov. Pessoal'!G22</f>
        <v>276558.91480000003</v>
      </c>
      <c r="H36" s="12">
        <f>'Prov. Pessoal'!H12-'Prov. Pessoal'!H22</f>
        <v>275279.97960000002</v>
      </c>
      <c r="I36" s="12">
        <f>'Prov. Pessoal'!I12-'Prov. Pessoal'!I22</f>
        <v>275238.35920000001</v>
      </c>
      <c r="J36" s="12">
        <f>'Prov. Pessoal'!J12-'Prov. Pessoal'!J22</f>
        <v>280800.66639999999</v>
      </c>
      <c r="K36" s="12">
        <f>'Prov. Pessoal'!K12-'Prov. Pessoal'!K22</f>
        <v>276168.25960000005</v>
      </c>
      <c r="L36" s="12">
        <f>'Prov. Pessoal'!L12-'Prov. Pessoal'!L22</f>
        <v>290770.50040000002</v>
      </c>
      <c r="M36" s="12">
        <f>'Prov. Pessoal'!M12-'Prov. Pessoal'!M22</f>
        <v>305974.05839999998</v>
      </c>
      <c r="N36" s="12">
        <f>'Prov. Pessoal'!N12-'Prov. Pessoal'!N22</f>
        <v>374281.28</v>
      </c>
      <c r="O36" s="13">
        <f t="shared" si="5"/>
        <v>3481841.4711999996</v>
      </c>
      <c r="P36" s="172">
        <f t="shared" si="6"/>
        <v>6.5679037438531276E-2</v>
      </c>
    </row>
    <row r="37" spans="1:16" ht="23.25" customHeight="1" x14ac:dyDescent="0.2">
      <c r="A37" s="63" t="s">
        <v>234</v>
      </c>
      <c r="B37" s="62" t="s">
        <v>10</v>
      </c>
      <c r="C37" s="12">
        <f>'Prov. Pessoal'!C13-'Prov. Pessoal'!C23</f>
        <v>131659.14000000001</v>
      </c>
      <c r="D37" s="12">
        <f>'Prov. Pessoal'!D13-'Prov. Pessoal'!D23</f>
        <v>104177.78440000003</v>
      </c>
      <c r="E37" s="12">
        <f>'Prov. Pessoal'!E13-'Prov. Pessoal'!E23</f>
        <v>91024.861000000034</v>
      </c>
      <c r="F37" s="12">
        <f>'Prov. Pessoal'!F13-'Prov. Pessoal'!F23</f>
        <v>104864.28100000002</v>
      </c>
      <c r="G37" s="12">
        <f>'Prov. Pessoal'!G13-'Prov. Pessoal'!G23</f>
        <v>105364.66740000002</v>
      </c>
      <c r="H37" s="12">
        <f>'Prov. Pessoal'!H13-'Prov. Pessoal'!H23</f>
        <v>104725.19980000003</v>
      </c>
      <c r="I37" s="12">
        <f>'Prov. Pessoal'!I13-'Prov. Pessoal'!I23</f>
        <v>99311.724600000016</v>
      </c>
      <c r="J37" s="12">
        <f>'Prov. Pessoal'!J13-'Prov. Pessoal'!J23</f>
        <v>102092.87820000002</v>
      </c>
      <c r="K37" s="12">
        <f>'Prov. Pessoal'!K13-'Prov. Pessoal'!K23</f>
        <v>99776.674800000037</v>
      </c>
      <c r="L37" s="12">
        <f>'Prov. Pessoal'!L13-'Prov. Pessoal'!L23</f>
        <v>106645.72019999997</v>
      </c>
      <c r="M37" s="12">
        <f>'Prov. Pessoal'!M13-'Prov. Pessoal'!M23</f>
        <v>114247.49919999996</v>
      </c>
      <c r="N37" s="12">
        <f>'Prov. Pessoal'!N13-'Prov. Pessoal'!N23</f>
        <v>148401.10999999999</v>
      </c>
      <c r="O37" s="13">
        <f t="shared" si="5"/>
        <v>1312291.5405999999</v>
      </c>
      <c r="P37" s="172">
        <f t="shared" si="6"/>
        <v>2.4754155506003066E-2</v>
      </c>
    </row>
    <row r="38" spans="1:16" ht="23.25" customHeight="1" x14ac:dyDescent="0.2">
      <c r="A38" s="63" t="s">
        <v>235</v>
      </c>
      <c r="B38" s="62" t="s">
        <v>261</v>
      </c>
      <c r="C38" s="12">
        <f>'Prov. Pessoal'!C14-'Prov. Pessoal'!C24</f>
        <v>287047.55</v>
      </c>
      <c r="D38" s="12">
        <f>'Prov. Pessoal'!D14-'Prov. Pessoal'!D24</f>
        <v>287047.55</v>
      </c>
      <c r="E38" s="12">
        <f>'Prov. Pessoal'!E14-'Prov. Pessoal'!E24</f>
        <v>287047.55</v>
      </c>
      <c r="F38" s="12">
        <f>'Prov. Pessoal'!F14-'Prov. Pessoal'!F24</f>
        <v>287047.55</v>
      </c>
      <c r="G38" s="12">
        <f>'Prov. Pessoal'!G14-'Prov. Pessoal'!G24</f>
        <v>287047.55</v>
      </c>
      <c r="H38" s="12">
        <f>'Prov. Pessoal'!H14-'Prov. Pessoal'!H24</f>
        <v>287047.55</v>
      </c>
      <c r="I38" s="12">
        <f>'Prov. Pessoal'!I14-'Prov. Pessoal'!I24</f>
        <v>322640.01</v>
      </c>
      <c r="J38" s="12">
        <f>'Prov. Pessoal'!J14-'Prov. Pessoal'!J24</f>
        <v>322640.01</v>
      </c>
      <c r="K38" s="12">
        <f>'Prov. Pessoal'!K14-'Prov. Pessoal'!K24</f>
        <v>326408.09000000003</v>
      </c>
      <c r="L38" s="12">
        <f>'Prov. Pessoal'!L14-'Prov. Pessoal'!L24</f>
        <v>326408.09000000003</v>
      </c>
      <c r="M38" s="12">
        <f>'Prov. Pessoal'!M14-'Prov. Pessoal'!M24</f>
        <v>1126559.5900000001</v>
      </c>
      <c r="N38" s="12">
        <f>'Prov. Pessoal'!N14-'Prov. Pessoal'!N24</f>
        <v>1126559.5900000001</v>
      </c>
      <c r="O38" s="13">
        <f t="shared" si="5"/>
        <v>5273500.68</v>
      </c>
      <c r="P38" s="172">
        <f t="shared" si="6"/>
        <v>9.9475651450170524E-2</v>
      </c>
    </row>
    <row r="39" spans="1:16" ht="23.25" customHeight="1" x14ac:dyDescent="0.2">
      <c r="A39" s="63" t="s">
        <v>236</v>
      </c>
      <c r="B39" s="62" t="s">
        <v>280</v>
      </c>
      <c r="C39" s="12">
        <f>'Prov. Pessoal'!C15-'Prov. Pessoal'!C25</f>
        <v>287047.55</v>
      </c>
      <c r="D39" s="12">
        <f>'Prov. Pessoal'!D15-'Prov. Pessoal'!D25</f>
        <v>287047.55</v>
      </c>
      <c r="E39" s="12">
        <f>'Prov. Pessoal'!E15-'Prov. Pessoal'!E25</f>
        <v>287047.55</v>
      </c>
      <c r="F39" s="12">
        <f>'Prov. Pessoal'!F15-'Prov. Pessoal'!F25</f>
        <v>287047.55</v>
      </c>
      <c r="G39" s="12">
        <f>'Prov. Pessoal'!G15-'Prov. Pessoal'!G25</f>
        <v>287047.55</v>
      </c>
      <c r="H39" s="12">
        <f>'Prov. Pessoal'!H15-'Prov. Pessoal'!H25</f>
        <v>287047.55</v>
      </c>
      <c r="I39" s="12">
        <f>'Prov. Pessoal'!I15-'Prov. Pessoal'!I25</f>
        <v>322640.01</v>
      </c>
      <c r="J39" s="12">
        <f>'Prov. Pessoal'!J15-'Prov. Pessoal'!J25</f>
        <v>322640.01</v>
      </c>
      <c r="K39" s="12">
        <f>'Prov. Pessoal'!K15-'Prov. Pessoal'!K25</f>
        <v>326408.09000000003</v>
      </c>
      <c r="L39" s="12">
        <f>'Prov. Pessoal'!L15-'Prov. Pessoal'!L25</f>
        <v>326408.09000000003</v>
      </c>
      <c r="M39" s="12">
        <f>'Prov. Pessoal'!M15-'Prov. Pessoal'!M25</f>
        <v>326408.09000000003</v>
      </c>
      <c r="N39" s="12">
        <f>'Prov. Pessoal'!N15-'Prov. Pessoal'!N25</f>
        <v>326408.09000000003</v>
      </c>
      <c r="O39" s="13">
        <f>SUM(C39:N39)</f>
        <v>3673197.6799999997</v>
      </c>
      <c r="P39" s="172">
        <f t="shared" si="6"/>
        <v>6.9288647958087493E-2</v>
      </c>
    </row>
    <row r="40" spans="1:16" ht="23.25" customHeight="1" x14ac:dyDescent="0.2">
      <c r="A40" s="63" t="s">
        <v>237</v>
      </c>
      <c r="B40" s="62" t="s">
        <v>262</v>
      </c>
      <c r="C40" s="12">
        <f>'Prov. Pessoal'!C16-'Prov. Pessoal'!C26</f>
        <v>95682.52</v>
      </c>
      <c r="D40" s="12">
        <f>'Prov. Pessoal'!D16-'Prov. Pessoal'!D26</f>
        <v>95682.52</v>
      </c>
      <c r="E40" s="12">
        <f>'Prov. Pessoal'!E16-'Prov. Pessoal'!E26</f>
        <v>95682.52</v>
      </c>
      <c r="F40" s="12">
        <f>'Prov. Pessoal'!F16-'Prov. Pessoal'!F26</f>
        <v>95682.52</v>
      </c>
      <c r="G40" s="12">
        <f>'Prov. Pessoal'!G16-'Prov. Pessoal'!G26</f>
        <v>95682.52</v>
      </c>
      <c r="H40" s="12">
        <f>'Prov. Pessoal'!H16-'Prov. Pessoal'!H26</f>
        <v>95682.52</v>
      </c>
      <c r="I40" s="12">
        <f>'Prov. Pessoal'!I16-'Prov. Pessoal'!I26</f>
        <v>107546.67</v>
      </c>
      <c r="J40" s="12">
        <f>'Prov. Pessoal'!J16-'Prov. Pessoal'!J26</f>
        <v>107546.67</v>
      </c>
      <c r="K40" s="12">
        <f>'Prov. Pessoal'!K16-'Prov. Pessoal'!K26</f>
        <v>108802.7</v>
      </c>
      <c r="L40" s="12">
        <f>'Prov. Pessoal'!L16-'Prov. Pessoal'!L26</f>
        <v>108802.7</v>
      </c>
      <c r="M40" s="12">
        <f>'Prov. Pessoal'!M16-'Prov. Pessoal'!M26</f>
        <v>108802.7</v>
      </c>
      <c r="N40" s="12">
        <f>'Prov. Pessoal'!N16-'Prov. Pessoal'!N26</f>
        <v>108802.7</v>
      </c>
      <c r="O40" s="13">
        <f t="shared" si="5"/>
        <v>1224399.26</v>
      </c>
      <c r="P40" s="172">
        <f t="shared" si="6"/>
        <v>2.3096216614805997E-2</v>
      </c>
    </row>
    <row r="41" spans="1:16" ht="23.25" customHeight="1" x14ac:dyDescent="0.2">
      <c r="A41" s="63" t="s">
        <v>238</v>
      </c>
      <c r="B41" s="62" t="s">
        <v>169</v>
      </c>
      <c r="C41" s="12">
        <f>'Prov. Pessoal'!C17-'Prov. Pessoal'!C27</f>
        <v>0</v>
      </c>
      <c r="D41" s="12">
        <f>'Prov. Pessoal'!D17-'Prov. Pessoal'!D27</f>
        <v>0</v>
      </c>
      <c r="E41" s="12">
        <f>'Prov. Pessoal'!E17-'Prov. Pessoal'!E27</f>
        <v>0</v>
      </c>
      <c r="F41" s="12">
        <f>'Prov. Pessoal'!F17-'Prov. Pessoal'!F27</f>
        <v>0</v>
      </c>
      <c r="G41" s="12">
        <f>'Prov. Pessoal'!G17-'Prov. Pessoal'!G27</f>
        <v>0</v>
      </c>
      <c r="H41" s="12">
        <f>'Prov. Pessoal'!H17-'Prov. Pessoal'!H27</f>
        <v>0</v>
      </c>
      <c r="I41" s="12">
        <f>'Prov. Pessoal'!I17-'Prov. Pessoal'!I27</f>
        <v>0</v>
      </c>
      <c r="J41" s="12">
        <f>'Prov. Pessoal'!J17-'Prov. Pessoal'!J27</f>
        <v>0</v>
      </c>
      <c r="K41" s="12">
        <f>'Prov. Pessoal'!K17-'Prov. Pessoal'!K27</f>
        <v>0</v>
      </c>
      <c r="L41" s="12">
        <f>'Prov. Pessoal'!L17-'Prov. Pessoal'!L27</f>
        <v>0</v>
      </c>
      <c r="M41" s="12">
        <f>'Prov. Pessoal'!M17-'Prov. Pessoal'!M27</f>
        <v>0</v>
      </c>
      <c r="N41" s="12">
        <f>'Prov. Pessoal'!N17-'Prov. Pessoal'!N27</f>
        <v>0</v>
      </c>
      <c r="O41" s="13">
        <f t="shared" si="5"/>
        <v>0</v>
      </c>
      <c r="P41" s="172">
        <f t="shared" si="6"/>
        <v>0</v>
      </c>
    </row>
    <row r="42" spans="1:16" ht="23.25" customHeight="1" x14ac:dyDescent="0.2">
      <c r="A42" s="63" t="s">
        <v>239</v>
      </c>
      <c r="B42" s="62" t="s">
        <v>173</v>
      </c>
      <c r="C42" s="13">
        <f>SUMPRODUCT(-('Diário 7º PA'!$E$4:$E$5383='Analítico Cp.'!$B42),-('Diário 7º PA'!$P$4:$P$5383=C$1),('Diário 7º PA'!$F$4:$F$5383))+SUMPRODUCT(-('Diário 8º PA'!$E$4:$E$5041='Analítico Cp.'!$B42),-('Diário 8º PA'!$P$4:$P$5041=C$1),('Diário 8º PA'!$F$4:$F$5041))+SUMPRODUCT(-('Diário 9º PA'!$E$4:$E$5236='Analítico Cp.'!$B42),-('Diário 9º PA'!$P$4:$P$5236=C$1),('Diário 9º PA'!$F$4:$F$5236))+SUMPRODUCT(-('Diário 10º PA'!$E$4:$E$5221='Analítico Cp.'!$B42),-('Diário 10º PA'!$O$4:$O$5221=C$1),('Diário 10º PA'!$F$4:$F$5221))+SUMPRODUCT(-('Comp.'!$D$5:$D$238='Analítico Cp.'!$B42),-('Comp.'!$J$5:$J$238=C$1),('Comp.'!$E$5:$E$238))</f>
        <v>11892.78</v>
      </c>
      <c r="D42" s="13">
        <f>SUMPRODUCT(-('Diário 7º PA'!$E$4:$E$5383='Analítico Cp.'!$B42),-('Diário 7º PA'!$P$4:$P$5383=D$1),('Diário 7º PA'!$F$4:$F$5383))+SUMPRODUCT(-('Diário 8º PA'!$E$4:$E$5041='Analítico Cp.'!$B42),-('Diário 8º PA'!$P$4:$P$5041=D$1),('Diário 8º PA'!$F$4:$F$5041))+SUMPRODUCT(-('Diário 9º PA'!$E$4:$E$5236='Analítico Cp.'!$B42),-('Diário 9º PA'!$P$4:$P$5236=D$1),('Diário 9º PA'!$F$4:$F$5236))+SUMPRODUCT(-('Diário 10º PA'!$E$4:$E$5221='Analítico Cp.'!$B42),-('Diário 10º PA'!$O$4:$O$5221=D$1),('Diário 10º PA'!$F$4:$F$5221))+SUMPRODUCT(-('Comp.'!$D$5:$D$238='Analítico Cp.'!$B42),-('Comp.'!$J$5:$J$238=D$1),('Comp.'!$E$5:$E$238))</f>
        <v>10772.34</v>
      </c>
      <c r="E42" s="13">
        <f>SUMPRODUCT(-('Diário 7º PA'!$E$4:$E$5383='Analítico Cp.'!$B42),-('Diário 7º PA'!$P$4:$P$5383=E$1),('Diário 7º PA'!$F$4:$F$5383))+SUMPRODUCT(-('Diário 8º PA'!$E$4:$E$5041='Analítico Cp.'!$B42),-('Diário 8º PA'!$P$4:$P$5041=E$1),('Diário 8º PA'!$F$4:$F$5041))+SUMPRODUCT(-('Diário 9º PA'!$E$4:$E$5236='Analítico Cp.'!$B42),-('Diário 9º PA'!$P$4:$P$5236=E$1),('Diário 9º PA'!$F$4:$F$5236))+SUMPRODUCT(-('Diário 10º PA'!$E$4:$E$5221='Analítico Cp.'!$B42),-('Diário 10º PA'!$O$4:$O$5221=E$1),('Diário 10º PA'!$F$4:$F$5221))+SUMPRODUCT(-('Comp.'!$D$5:$D$238='Analítico Cp.'!$B42),-('Comp.'!$J$5:$J$238=E$1),('Comp.'!$E$5:$E$238))</f>
        <v>12192.300000000001</v>
      </c>
      <c r="F42" s="13">
        <f>SUMPRODUCT(-('Diário 7º PA'!$E$4:$E$5383='Analítico Cp.'!$B42),-('Diário 7º PA'!$P$4:$P$5383=F$1),('Diário 7º PA'!$F$4:$F$5383))+SUMPRODUCT(-('Diário 8º PA'!$E$4:$E$5041='Analítico Cp.'!$B42),-('Diário 8º PA'!$P$4:$P$5041=F$1),('Diário 8º PA'!$F$4:$F$5041))+SUMPRODUCT(-('Diário 9º PA'!$E$4:$E$5236='Analítico Cp.'!$B42),-('Diário 9º PA'!$P$4:$P$5236=F$1),('Diário 9º PA'!$F$4:$F$5236))+SUMPRODUCT(-('Diário 10º PA'!$E$4:$E$5221='Analítico Cp.'!$B42),-('Diário 10º PA'!$O$4:$O$5221=F$1),('Diário 10º PA'!$F$4:$F$5221))+SUMPRODUCT(-('Comp.'!$D$5:$D$238='Analítico Cp.'!$B42),-('Comp.'!$J$5:$J$238=F$1),('Comp.'!$E$5:$E$238))</f>
        <v>11937.090000000002</v>
      </c>
      <c r="G42" s="13">
        <f>SUMPRODUCT(-('Diário 7º PA'!$E$4:$E$5383='Analítico Cp.'!$B42),-('Diário 7º PA'!$P$4:$P$5383=G$1),('Diário 7º PA'!$F$4:$F$5383))+SUMPRODUCT(-('Diário 8º PA'!$E$4:$E$5041='Analítico Cp.'!$B42),-('Diário 8º PA'!$P$4:$P$5041=G$1),('Diário 8º PA'!$F$4:$F$5041))+SUMPRODUCT(-('Diário 9º PA'!$E$4:$E$5236='Analítico Cp.'!$B42),-('Diário 9º PA'!$P$4:$P$5236=G$1),('Diário 9º PA'!$F$4:$F$5236))+SUMPRODUCT(-('Diário 10º PA'!$E$4:$E$5221='Analítico Cp.'!$B42),-('Diário 10º PA'!$O$4:$O$5221=G$1),('Diário 10º PA'!$F$4:$F$5221))+SUMPRODUCT(-('Comp.'!$D$5:$D$238='Analítico Cp.'!$B42),-('Comp.'!$J$5:$J$238=G$1),('Comp.'!$E$5:$E$238))</f>
        <v>15102.49</v>
      </c>
      <c r="H42" s="13">
        <f>SUMPRODUCT(-('Diário 7º PA'!$E$4:$E$5383='Analítico Cp.'!$B42),-('Diário 7º PA'!$P$4:$P$5383=H$1),('Diário 7º PA'!$F$4:$F$5383))+SUMPRODUCT(-('Diário 8º PA'!$E$4:$E$5041='Analítico Cp.'!$B42),-('Diário 8º PA'!$P$4:$P$5041=H$1),('Diário 8º PA'!$F$4:$F$5041))+SUMPRODUCT(-('Diário 9º PA'!$E$4:$E$5236='Analítico Cp.'!$B42),-('Diário 9º PA'!$P$4:$P$5236=H$1),('Diário 9º PA'!$F$4:$F$5236))+SUMPRODUCT(-('Diário 10º PA'!$E$4:$E$5221='Analítico Cp.'!$B42),-('Diário 10º PA'!$O$4:$O$5221=H$1),('Diário 10º PA'!$F$4:$F$5221))+SUMPRODUCT(-('Comp.'!$D$5:$D$238='Analítico Cp.'!$B42),-('Comp.'!$J$5:$J$238=H$1),('Comp.'!$E$5:$E$238))</f>
        <v>14090.779999999999</v>
      </c>
      <c r="I42" s="13">
        <f>SUMPRODUCT(-('Diário 7º PA'!$E$4:$E$5383='Analítico Cp.'!$B42),-('Diário 7º PA'!$P$4:$P$5383=I$1),('Diário 7º PA'!$F$4:$F$5383))+SUMPRODUCT(-('Diário 8º PA'!$E$4:$E$5041='Analítico Cp.'!$B42),-('Diário 8º PA'!$P$4:$P$5041=I$1),('Diário 8º PA'!$F$4:$F$5041))+SUMPRODUCT(-('Diário 9º PA'!$E$4:$E$5236='Analítico Cp.'!$B42),-('Diário 9º PA'!$P$4:$P$5236=I$1),('Diário 9º PA'!$F$4:$F$5236))+SUMPRODUCT(-('Diário 10º PA'!$E$4:$E$5221='Analítico Cp.'!$B42),-('Diário 10º PA'!$O$4:$O$5221=I$1),('Diário 10º PA'!$F$4:$F$5221))+SUMPRODUCT(-('Comp.'!$D$5:$D$238='Analítico Cp.'!$B42),-('Comp.'!$J$5:$J$238=I$1),('Comp.'!$E$5:$E$238))</f>
        <v>12104.89</v>
      </c>
      <c r="J42" s="13">
        <f>SUMPRODUCT(-('Diário 7º PA'!$E$4:$E$5383='Analítico Cp.'!$B42),-('Diário 7º PA'!$P$4:$P$5383=J$1),('Diário 7º PA'!$F$4:$F$5383))+SUMPRODUCT(-('Diário 8º PA'!$E$4:$E$5041='Analítico Cp.'!$B42),-('Diário 8º PA'!$P$4:$P$5041=J$1),('Diário 8º PA'!$F$4:$F$5041))+SUMPRODUCT(-('Diário 9º PA'!$E$4:$E$5236='Analítico Cp.'!$B42),-('Diário 9º PA'!$P$4:$P$5236=J$1),('Diário 9º PA'!$F$4:$F$5236))+SUMPRODUCT(-('Diário 10º PA'!$E$4:$E$5221='Analítico Cp.'!$B42),-('Diário 10º PA'!$O$4:$O$5221=J$1),('Diário 10º PA'!$F$4:$F$5221))+SUMPRODUCT(-('Comp.'!$D$5:$D$238='Analítico Cp.'!$B42),-('Comp.'!$J$5:$J$238=J$1),('Comp.'!$E$5:$E$238))</f>
        <v>12366.33</v>
      </c>
      <c r="K42" s="13">
        <f>SUMPRODUCT(-('Diário 7º PA'!$E$4:$E$5383='Analítico Cp.'!$B42),-('Diário 7º PA'!$P$4:$P$5383=K$1),('Diário 7º PA'!$F$4:$F$5383))+SUMPRODUCT(-('Diário 8º PA'!$E$4:$E$5041='Analítico Cp.'!$B42),-('Diário 8º PA'!$P$4:$P$5041=K$1),('Diário 8º PA'!$F$4:$F$5041))+SUMPRODUCT(-('Diário 9º PA'!$E$4:$E$5236='Analítico Cp.'!$B42),-('Diário 9º PA'!$P$4:$P$5236=K$1),('Diário 9º PA'!$F$4:$F$5236))+SUMPRODUCT(-('Diário 10º PA'!$E$4:$E$5221='Analítico Cp.'!$B42),-('Diário 10º PA'!$O$4:$O$5221=K$1),('Diário 10º PA'!$F$4:$F$5221))+SUMPRODUCT(-('Comp.'!$D$5:$D$238='Analítico Cp.'!$B42),-('Comp.'!$J$5:$J$238=K$1),('Comp.'!$E$5:$E$238))</f>
        <v>14849.95</v>
      </c>
      <c r="L42" s="13">
        <f>SUMPRODUCT(-('Diário 7º PA'!$E$4:$E$5383='Analítico Cp.'!$B42),-('Diário 7º PA'!$P$4:$P$5383=L$1),('Diário 7º PA'!$F$4:$F$5383))+SUMPRODUCT(-('Diário 8º PA'!$E$4:$E$5041='Analítico Cp.'!$B42),-('Diário 8º PA'!$P$4:$P$5041=L$1),('Diário 8º PA'!$F$4:$F$5041))+SUMPRODUCT(-('Diário 9º PA'!$E$4:$E$5236='Analítico Cp.'!$B42),-('Diário 9º PA'!$P$4:$P$5236=L$1),('Diário 9º PA'!$F$4:$F$5236))+SUMPRODUCT(-('Diário 10º PA'!$E$4:$E$5221='Analítico Cp.'!$B42),-('Diário 10º PA'!$O$4:$O$5221=L$1),('Diário 10º PA'!$F$4:$F$5221))+SUMPRODUCT(-('Comp.'!$D$5:$D$238='Analítico Cp.'!$B42),-('Comp.'!$J$5:$J$238=L$1),('Comp.'!$E$5:$E$238))</f>
        <v>15652.99</v>
      </c>
      <c r="M42" s="13">
        <f>SUMPRODUCT(-('Diário 7º PA'!$E$4:$E$5383='Analítico Cp.'!$B42),-('Diário 7º PA'!$P$4:$P$5383=M$1),('Diário 7º PA'!$F$4:$F$5383))+SUMPRODUCT(-('Diário 8º PA'!$E$4:$E$5041='Analítico Cp.'!$B42),-('Diário 8º PA'!$P$4:$P$5041=M$1),('Diário 8º PA'!$F$4:$F$5041))+SUMPRODUCT(-('Diário 9º PA'!$E$4:$E$5236='Analítico Cp.'!$B42),-('Diário 9º PA'!$P$4:$P$5236=M$1),('Diário 9º PA'!$F$4:$F$5236))+SUMPRODUCT(-('Diário 10º PA'!$E$4:$E$5221='Analítico Cp.'!$B42),-('Diário 10º PA'!$O$4:$O$5221=M$1),('Diário 10º PA'!$F$4:$F$5221))+SUMPRODUCT(-('Comp.'!$D$5:$D$238='Analítico Cp.'!$B42),-('Comp.'!$J$5:$J$238=M$1),('Comp.'!$E$5:$E$238))</f>
        <v>12783.960000000001</v>
      </c>
      <c r="N42" s="13">
        <f>SUMPRODUCT(-('Diário 7º PA'!$E$4:$E$5383='Analítico Cp.'!$B42),-('Diário 7º PA'!$P$4:$P$5383=N$1),('Diário 7º PA'!$F$4:$F$5383))+SUMPRODUCT(-('Diário 8º PA'!$E$4:$E$5041='Analítico Cp.'!$B42),-('Diário 8º PA'!$P$4:$P$5041=N$1),('Diário 8º PA'!$F$4:$F$5041))+SUMPRODUCT(-('Diário 9º PA'!$E$4:$E$5236='Analítico Cp.'!$B42),-('Diário 9º PA'!$P$4:$P$5236=N$1),('Diário 9º PA'!$F$4:$F$5236))+SUMPRODUCT(-('Diário 10º PA'!$E$4:$E$5221='Analítico Cp.'!$B42),-('Diário 10º PA'!$O$4:$O$5221=N$1),('Diário 10º PA'!$F$4:$F$5221))+SUMPRODUCT(-('Comp.'!$D$5:$D$238='Analítico Cp.'!$B42),-('Comp.'!$J$5:$J$238=N$1),('Comp.'!$E$5:$E$238))</f>
        <v>20307.73</v>
      </c>
      <c r="O42" s="13">
        <f t="shared" si="5"/>
        <v>164053.63</v>
      </c>
      <c r="P42" s="172">
        <f t="shared" si="6"/>
        <v>3.0945936498893633E-3</v>
      </c>
    </row>
    <row r="43" spans="1:16" ht="23.25" customHeight="1" x14ac:dyDescent="0.2">
      <c r="A43" s="63" t="s">
        <v>240</v>
      </c>
      <c r="B43" s="62" t="s">
        <v>279</v>
      </c>
      <c r="C43" s="13">
        <f>SUMPRODUCT(-('Diário 7º PA'!$E$4:$E$5383='Analítico Cp.'!$B43),-('Diário 7º PA'!$P$4:$P$5383=C$1),('Diário 7º PA'!$F$4:$F$5383))+SUMPRODUCT(-('Diário 8º PA'!$E$4:$E$5041='Analítico Cp.'!$B43),-('Diário 8º PA'!$P$4:$P$5041=C$1),('Diário 8º PA'!$F$4:$F$5041))+SUMPRODUCT(-('Diário 9º PA'!$E$4:$E$5236='Analítico Cp.'!$B43),-('Diário 9º PA'!$P$4:$P$5236=C$1),('Diário 9º PA'!$F$4:$F$5236))+SUMPRODUCT(-('Diário 10º PA'!$E$4:$E$5221='Analítico Cp.'!$B43),-('Diário 10º PA'!$O$4:$O$5221=C$1),('Diário 10º PA'!$F$4:$F$5221))+SUMPRODUCT(-('Comp.'!$D$5:$D$238='Analítico Cp.'!$B43),-('Comp.'!$J$5:$J$238=C$1),('Comp.'!$E$5:$E$238))</f>
        <v>0</v>
      </c>
      <c r="D43" s="13">
        <f>SUMPRODUCT(-('Diário 7º PA'!$E$4:$E$5383='Analítico Cp.'!$B43),-('Diário 7º PA'!$P$4:$P$5383=D$1),('Diário 7º PA'!$F$4:$F$5383))+SUMPRODUCT(-('Diário 8º PA'!$E$4:$E$5041='Analítico Cp.'!$B43),-('Diário 8º PA'!$P$4:$P$5041=D$1),('Diário 8º PA'!$F$4:$F$5041))+SUMPRODUCT(-('Diário 9º PA'!$E$4:$E$5236='Analítico Cp.'!$B43),-('Diário 9º PA'!$P$4:$P$5236=D$1),('Diário 9º PA'!$F$4:$F$5236))+SUMPRODUCT(-('Diário 10º PA'!$E$4:$E$5221='Analítico Cp.'!$B43),-('Diário 10º PA'!$O$4:$O$5221=D$1),('Diário 10º PA'!$F$4:$F$5221))+SUMPRODUCT(-('Comp.'!$D$5:$D$238='Analítico Cp.'!$B43),-('Comp.'!$J$5:$J$238=D$1),('Comp.'!$E$5:$E$238))</f>
        <v>0</v>
      </c>
      <c r="E43" s="13">
        <f>SUMPRODUCT(-('Diário 7º PA'!$E$4:$E$5383='Analítico Cp.'!$B43),-('Diário 7º PA'!$P$4:$P$5383=E$1),('Diário 7º PA'!$F$4:$F$5383))+SUMPRODUCT(-('Diário 8º PA'!$E$4:$E$5041='Analítico Cp.'!$B43),-('Diário 8º PA'!$P$4:$P$5041=E$1),('Diário 8º PA'!$F$4:$F$5041))+SUMPRODUCT(-('Diário 9º PA'!$E$4:$E$5236='Analítico Cp.'!$B43),-('Diário 9º PA'!$P$4:$P$5236=E$1),('Diário 9º PA'!$F$4:$F$5236))+SUMPRODUCT(-('Diário 10º PA'!$E$4:$E$5221='Analítico Cp.'!$B43),-('Diário 10º PA'!$O$4:$O$5221=E$1),('Diário 10º PA'!$F$4:$F$5221))+SUMPRODUCT(-('Comp.'!$D$5:$D$238='Analítico Cp.'!$B43),-('Comp.'!$J$5:$J$238=E$1),('Comp.'!$E$5:$E$238))</f>
        <v>0</v>
      </c>
      <c r="F43" s="13">
        <f>SUMPRODUCT(-('Diário 7º PA'!$E$4:$E$5383='Analítico Cp.'!$B43),-('Diário 7º PA'!$P$4:$P$5383=F$1),('Diário 7º PA'!$F$4:$F$5383))+SUMPRODUCT(-('Diário 8º PA'!$E$4:$E$5041='Analítico Cp.'!$B43),-('Diário 8º PA'!$P$4:$P$5041=F$1),('Diário 8º PA'!$F$4:$F$5041))+SUMPRODUCT(-('Diário 9º PA'!$E$4:$E$5236='Analítico Cp.'!$B43),-('Diário 9º PA'!$P$4:$P$5236=F$1),('Diário 9º PA'!$F$4:$F$5236))+SUMPRODUCT(-('Diário 10º PA'!$E$4:$E$5221='Analítico Cp.'!$B43),-('Diário 10º PA'!$O$4:$O$5221=F$1),('Diário 10º PA'!$F$4:$F$5221))+SUMPRODUCT(-('Comp.'!$D$5:$D$238='Analítico Cp.'!$B43),-('Comp.'!$J$5:$J$238=F$1),('Comp.'!$E$5:$E$238))</f>
        <v>0</v>
      </c>
      <c r="G43" s="13">
        <f>SUMPRODUCT(-('Diário 7º PA'!$E$4:$E$5383='Analítico Cp.'!$B43),-('Diário 7º PA'!$P$4:$P$5383=G$1),('Diário 7º PA'!$F$4:$F$5383))+SUMPRODUCT(-('Diário 8º PA'!$E$4:$E$5041='Analítico Cp.'!$B43),-('Diário 8º PA'!$P$4:$P$5041=G$1),('Diário 8º PA'!$F$4:$F$5041))+SUMPRODUCT(-('Diário 9º PA'!$E$4:$E$5236='Analítico Cp.'!$B43),-('Diário 9º PA'!$P$4:$P$5236=G$1),('Diário 9º PA'!$F$4:$F$5236))+SUMPRODUCT(-('Diário 10º PA'!$E$4:$E$5221='Analítico Cp.'!$B43),-('Diário 10º PA'!$O$4:$O$5221=G$1),('Diário 10º PA'!$F$4:$F$5221))+SUMPRODUCT(-('Comp.'!$D$5:$D$238='Analítico Cp.'!$B43),-('Comp.'!$J$5:$J$238=G$1),('Comp.'!$E$5:$E$238))</f>
        <v>0</v>
      </c>
      <c r="H43" s="13">
        <f>SUMPRODUCT(-('Diário 7º PA'!$E$4:$E$5383='Analítico Cp.'!$B43),-('Diário 7º PA'!$P$4:$P$5383=H$1),('Diário 7º PA'!$F$4:$F$5383))+SUMPRODUCT(-('Diário 8º PA'!$E$4:$E$5041='Analítico Cp.'!$B43),-('Diário 8º PA'!$P$4:$P$5041=H$1),('Diário 8º PA'!$F$4:$F$5041))+SUMPRODUCT(-('Diário 9º PA'!$E$4:$E$5236='Analítico Cp.'!$B43),-('Diário 9º PA'!$P$4:$P$5236=H$1),('Diário 9º PA'!$F$4:$F$5236))+SUMPRODUCT(-('Diário 10º PA'!$E$4:$E$5221='Analítico Cp.'!$B43),-('Diário 10º PA'!$O$4:$O$5221=H$1),('Diário 10º PA'!$F$4:$F$5221))+SUMPRODUCT(-('Comp.'!$D$5:$D$238='Analítico Cp.'!$B43),-('Comp.'!$J$5:$J$238=H$1),('Comp.'!$E$5:$E$238))</f>
        <v>0</v>
      </c>
      <c r="I43" s="13">
        <f>SUMPRODUCT(-('Diário 7º PA'!$E$4:$E$5383='Analítico Cp.'!$B43),-('Diário 7º PA'!$P$4:$P$5383=I$1),('Diário 7º PA'!$F$4:$F$5383))+SUMPRODUCT(-('Diário 8º PA'!$E$4:$E$5041='Analítico Cp.'!$B43),-('Diário 8º PA'!$P$4:$P$5041=I$1),('Diário 8º PA'!$F$4:$F$5041))+SUMPRODUCT(-('Diário 9º PA'!$E$4:$E$5236='Analítico Cp.'!$B43),-('Diário 9º PA'!$P$4:$P$5236=I$1),('Diário 9º PA'!$F$4:$F$5236))+SUMPRODUCT(-('Diário 10º PA'!$E$4:$E$5221='Analítico Cp.'!$B43),-('Diário 10º PA'!$O$4:$O$5221=I$1),('Diário 10º PA'!$F$4:$F$5221))+SUMPRODUCT(-('Comp.'!$D$5:$D$238='Analítico Cp.'!$B43),-('Comp.'!$J$5:$J$238=I$1),('Comp.'!$E$5:$E$238))</f>
        <v>0</v>
      </c>
      <c r="J43" s="13">
        <f>SUMPRODUCT(-('Diário 7º PA'!$E$4:$E$5383='Analítico Cp.'!$B43),-('Diário 7º PA'!$P$4:$P$5383=J$1),('Diário 7º PA'!$F$4:$F$5383))+SUMPRODUCT(-('Diário 8º PA'!$E$4:$E$5041='Analítico Cp.'!$B43),-('Diário 8º PA'!$P$4:$P$5041=J$1),('Diário 8º PA'!$F$4:$F$5041))+SUMPRODUCT(-('Diário 9º PA'!$E$4:$E$5236='Analítico Cp.'!$B43),-('Diário 9º PA'!$P$4:$P$5236=J$1),('Diário 9º PA'!$F$4:$F$5236))+SUMPRODUCT(-('Diário 10º PA'!$E$4:$E$5221='Analítico Cp.'!$B43),-('Diário 10º PA'!$O$4:$O$5221=J$1),('Diário 10º PA'!$F$4:$F$5221))+SUMPRODUCT(-('Comp.'!$D$5:$D$238='Analítico Cp.'!$B43),-('Comp.'!$J$5:$J$238=J$1),('Comp.'!$E$5:$E$238))</f>
        <v>0</v>
      </c>
      <c r="K43" s="13">
        <f>SUMPRODUCT(-('Diário 7º PA'!$E$4:$E$5383='Analítico Cp.'!$B43),-('Diário 7º PA'!$P$4:$P$5383=K$1),('Diário 7º PA'!$F$4:$F$5383))+SUMPRODUCT(-('Diário 8º PA'!$E$4:$E$5041='Analítico Cp.'!$B43),-('Diário 8º PA'!$P$4:$P$5041=K$1),('Diário 8º PA'!$F$4:$F$5041))+SUMPRODUCT(-('Diário 9º PA'!$E$4:$E$5236='Analítico Cp.'!$B43),-('Diário 9º PA'!$P$4:$P$5236=K$1),('Diário 9º PA'!$F$4:$F$5236))+SUMPRODUCT(-('Diário 10º PA'!$E$4:$E$5221='Analítico Cp.'!$B43),-('Diário 10º PA'!$O$4:$O$5221=K$1),('Diário 10º PA'!$F$4:$F$5221))+SUMPRODUCT(-('Comp.'!$D$5:$D$238='Analítico Cp.'!$B43),-('Comp.'!$J$5:$J$238=K$1),('Comp.'!$E$5:$E$238))</f>
        <v>0</v>
      </c>
      <c r="L43" s="13">
        <f>SUMPRODUCT(-('Diário 7º PA'!$E$4:$E$5383='Analítico Cp.'!$B43),-('Diário 7º PA'!$P$4:$P$5383=L$1),('Diário 7º PA'!$F$4:$F$5383))+SUMPRODUCT(-('Diário 8º PA'!$E$4:$E$5041='Analítico Cp.'!$B43),-('Diário 8º PA'!$P$4:$P$5041=L$1),('Diário 8º PA'!$F$4:$F$5041))+SUMPRODUCT(-('Diário 9º PA'!$E$4:$E$5236='Analítico Cp.'!$B43),-('Diário 9º PA'!$P$4:$P$5236=L$1),('Diário 9º PA'!$F$4:$F$5236))+SUMPRODUCT(-('Diário 10º PA'!$E$4:$E$5221='Analítico Cp.'!$B43),-('Diário 10º PA'!$O$4:$O$5221=L$1),('Diário 10º PA'!$F$4:$F$5221))+SUMPRODUCT(-('Comp.'!$D$5:$D$238='Analítico Cp.'!$B43),-('Comp.'!$J$5:$J$238=L$1),('Comp.'!$E$5:$E$238))</f>
        <v>0</v>
      </c>
      <c r="M43" s="13">
        <f>SUMPRODUCT(-('Diário 7º PA'!$E$4:$E$5383='Analítico Cp.'!$B43),-('Diário 7º PA'!$P$4:$P$5383=M$1),('Diário 7º PA'!$F$4:$F$5383))+SUMPRODUCT(-('Diário 8º PA'!$E$4:$E$5041='Analítico Cp.'!$B43),-('Diário 8º PA'!$P$4:$P$5041=M$1),('Diário 8º PA'!$F$4:$F$5041))+SUMPRODUCT(-('Diário 9º PA'!$E$4:$E$5236='Analítico Cp.'!$B43),-('Diário 9º PA'!$P$4:$P$5236=M$1),('Diário 9º PA'!$F$4:$F$5236))+SUMPRODUCT(-('Diário 10º PA'!$E$4:$E$5221='Analítico Cp.'!$B43),-('Diário 10º PA'!$O$4:$O$5221=M$1),('Diário 10º PA'!$F$4:$F$5221))+SUMPRODUCT(-('Comp.'!$D$5:$D$238='Analítico Cp.'!$B43),-('Comp.'!$J$5:$J$238=M$1),('Comp.'!$E$5:$E$238))</f>
        <v>0</v>
      </c>
      <c r="N43" s="13">
        <f>SUMPRODUCT(-('Diário 7º PA'!$E$4:$E$5383='Analítico Cp.'!$B43),-('Diário 7º PA'!$P$4:$P$5383=N$1),('Diário 7º PA'!$F$4:$F$5383))+SUMPRODUCT(-('Diário 8º PA'!$E$4:$E$5041='Analítico Cp.'!$B43),-('Diário 8º PA'!$P$4:$P$5041=N$1),('Diário 8º PA'!$F$4:$F$5041))+SUMPRODUCT(-('Diário 9º PA'!$E$4:$E$5236='Analítico Cp.'!$B43),-('Diário 9º PA'!$P$4:$P$5236=N$1),('Diário 9º PA'!$F$4:$F$5236))+SUMPRODUCT(-('Diário 10º PA'!$E$4:$E$5221='Analítico Cp.'!$B43),-('Diário 10º PA'!$O$4:$O$5221=N$1),('Diário 10º PA'!$F$4:$F$5221))+SUMPRODUCT(-('Comp.'!$D$5:$D$238='Analítico Cp.'!$B43),-('Comp.'!$J$5:$J$238=N$1),('Comp.'!$E$5:$E$238))</f>
        <v>0</v>
      </c>
      <c r="O43" s="13">
        <f t="shared" si="5"/>
        <v>0</v>
      </c>
      <c r="P43" s="172">
        <f t="shared" si="6"/>
        <v>0</v>
      </c>
    </row>
    <row r="44" spans="1:16" ht="23.25" customHeight="1" x14ac:dyDescent="0.2">
      <c r="A44" s="63" t="s">
        <v>241</v>
      </c>
      <c r="B44" s="62" t="s">
        <v>170</v>
      </c>
      <c r="C44" s="13">
        <f>SUMPRODUCT(-('Diário 7º PA'!$E$4:$E$5383='Analítico Cp.'!$B44),-('Diário 7º PA'!$P$4:$P$5383=C$1),('Diário 7º PA'!$F$4:$F$5383))+SUMPRODUCT(-('Diário 8º PA'!$E$4:$E$5041='Analítico Cp.'!$B44),-('Diário 8º PA'!$P$4:$P$5041=C$1),('Diário 8º PA'!$F$4:$F$5041))+SUMPRODUCT(-('Diário 9º PA'!$E$4:$E$5236='Analítico Cp.'!$B44),-('Diário 9º PA'!$P$4:$P$5236=C$1),('Diário 9º PA'!$F$4:$F$5236))+SUMPRODUCT(-('Diário 10º PA'!$E$4:$E$5221='Analítico Cp.'!$B44),-('Diário 10º PA'!$O$4:$O$5221=C$1),('Diário 10º PA'!$F$4:$F$5221))+SUMPRODUCT(-('Comp.'!$D$5:$D$238='Analítico Cp.'!$B44),-('Comp.'!$J$5:$J$238=C$1),('Comp.'!$E$5:$E$238))</f>
        <v>49677.49</v>
      </c>
      <c r="D44" s="13">
        <f>SUMPRODUCT(-('Diário 7º PA'!$E$4:$E$5383='Analítico Cp.'!$B44),-('Diário 7º PA'!$P$4:$P$5383=D$1),('Diário 7º PA'!$F$4:$F$5383))+SUMPRODUCT(-('Diário 8º PA'!$E$4:$E$5041='Analítico Cp.'!$B44),-('Diário 8º PA'!$P$4:$P$5041=D$1),('Diário 8º PA'!$F$4:$F$5041))+SUMPRODUCT(-('Diário 9º PA'!$E$4:$E$5236='Analítico Cp.'!$B44),-('Diário 9º PA'!$P$4:$P$5236=D$1),('Diário 9º PA'!$F$4:$F$5236))+SUMPRODUCT(-('Diário 10º PA'!$E$4:$E$5221='Analítico Cp.'!$B44),-('Diário 10º PA'!$O$4:$O$5221=D$1),('Diário 10º PA'!$F$4:$F$5221))+SUMPRODUCT(-('Comp.'!$D$5:$D$238='Analítico Cp.'!$B44),-('Comp.'!$J$5:$J$238=D$1),('Comp.'!$E$5:$E$238))</f>
        <v>50596.460000000006</v>
      </c>
      <c r="E44" s="13">
        <f>SUMPRODUCT(-('Diário 7º PA'!$E$4:$E$5383='Analítico Cp.'!$B44),-('Diário 7º PA'!$P$4:$P$5383=E$1),('Diário 7º PA'!$F$4:$F$5383))+SUMPRODUCT(-('Diário 8º PA'!$E$4:$E$5041='Analítico Cp.'!$B44),-('Diário 8º PA'!$P$4:$P$5041=E$1),('Diário 8º PA'!$F$4:$F$5041))+SUMPRODUCT(-('Diário 9º PA'!$E$4:$E$5236='Analítico Cp.'!$B44),-('Diário 9º PA'!$P$4:$P$5236=E$1),('Diário 9º PA'!$F$4:$F$5236))+SUMPRODUCT(-('Diário 10º PA'!$E$4:$E$5221='Analítico Cp.'!$B44),-('Diário 10º PA'!$O$4:$O$5221=E$1),('Diário 10º PA'!$F$4:$F$5221))+SUMPRODUCT(-('Comp.'!$D$5:$D$238='Analítico Cp.'!$B44),-('Comp.'!$J$5:$J$238=E$1),('Comp.'!$E$5:$E$238))</f>
        <v>50525.61</v>
      </c>
      <c r="F44" s="13">
        <f>SUMPRODUCT(-('Diário 7º PA'!$E$4:$E$5383='Analítico Cp.'!$B44),-('Diário 7º PA'!$P$4:$P$5383=F$1),('Diário 7º PA'!$F$4:$F$5383))+SUMPRODUCT(-('Diário 8º PA'!$E$4:$E$5041='Analítico Cp.'!$B44),-('Diário 8º PA'!$P$4:$P$5041=F$1),('Diário 8º PA'!$F$4:$F$5041))+SUMPRODUCT(-('Diário 9º PA'!$E$4:$E$5236='Analítico Cp.'!$B44),-('Diário 9º PA'!$P$4:$P$5236=F$1),('Diário 9º PA'!$F$4:$F$5236))+SUMPRODUCT(-('Diário 10º PA'!$E$4:$E$5221='Analítico Cp.'!$B44),-('Diário 10º PA'!$O$4:$O$5221=F$1),('Diário 10º PA'!$F$4:$F$5221))+SUMPRODUCT(-('Comp.'!$D$5:$D$238='Analítico Cp.'!$B44),-('Comp.'!$J$5:$J$238=F$1),('Comp.'!$E$5:$E$238))</f>
        <v>51316.729999999996</v>
      </c>
      <c r="G44" s="13">
        <f>SUMPRODUCT(-('Diário 7º PA'!$E$4:$E$5383='Analítico Cp.'!$B44),-('Diário 7º PA'!$P$4:$P$5383=G$1),('Diário 7º PA'!$F$4:$F$5383))+SUMPRODUCT(-('Diário 8º PA'!$E$4:$E$5041='Analítico Cp.'!$B44),-('Diário 8º PA'!$P$4:$P$5041=G$1),('Diário 8º PA'!$F$4:$F$5041))+SUMPRODUCT(-('Diário 9º PA'!$E$4:$E$5236='Analítico Cp.'!$B44),-('Diário 9º PA'!$P$4:$P$5236=G$1),('Diário 9º PA'!$F$4:$F$5236))+SUMPRODUCT(-('Diário 10º PA'!$E$4:$E$5221='Analítico Cp.'!$B44),-('Diário 10º PA'!$O$4:$O$5221=G$1),('Diário 10º PA'!$F$4:$F$5221))+SUMPRODUCT(-('Comp.'!$D$5:$D$238='Analítico Cp.'!$B44),-('Comp.'!$J$5:$J$238=G$1),('Comp.'!$E$5:$E$238))</f>
        <v>51620.32</v>
      </c>
      <c r="H44" s="13">
        <f>SUMPRODUCT(-('Diário 7º PA'!$E$4:$E$5383='Analítico Cp.'!$B44),-('Diário 7º PA'!$P$4:$P$5383=H$1),('Diário 7º PA'!$F$4:$F$5383))+SUMPRODUCT(-('Diário 8º PA'!$E$4:$E$5041='Analítico Cp.'!$B44),-('Diário 8º PA'!$P$4:$P$5041=H$1),('Diário 8º PA'!$F$4:$F$5041))+SUMPRODUCT(-('Diário 9º PA'!$E$4:$E$5236='Analítico Cp.'!$B44),-('Diário 9º PA'!$P$4:$P$5236=H$1),('Diário 9º PA'!$F$4:$F$5236))+SUMPRODUCT(-('Diário 10º PA'!$E$4:$E$5221='Analítico Cp.'!$B44),-('Diário 10º PA'!$O$4:$O$5221=H$1),('Diário 10º PA'!$F$4:$F$5221))+SUMPRODUCT(-('Comp.'!$D$5:$D$238='Analítico Cp.'!$B44),-('Comp.'!$J$5:$J$238=H$1),('Comp.'!$E$5:$E$238))</f>
        <v>51920.49</v>
      </c>
      <c r="I44" s="13">
        <f>SUMPRODUCT(-('Diário 7º PA'!$E$4:$E$5383='Analítico Cp.'!$B44),-('Diário 7º PA'!$P$4:$P$5383=I$1),('Diário 7º PA'!$F$4:$F$5383))+SUMPRODUCT(-('Diário 8º PA'!$E$4:$E$5041='Analítico Cp.'!$B44),-('Diário 8º PA'!$P$4:$P$5041=I$1),('Diário 8º PA'!$F$4:$F$5041))+SUMPRODUCT(-('Diário 9º PA'!$E$4:$E$5236='Analítico Cp.'!$B44),-('Diário 9º PA'!$P$4:$P$5236=I$1),('Diário 9º PA'!$F$4:$F$5236))+SUMPRODUCT(-('Diário 10º PA'!$E$4:$E$5221='Analítico Cp.'!$B44),-('Diário 10º PA'!$O$4:$O$5221=I$1),('Diário 10º PA'!$F$4:$F$5221))+SUMPRODUCT(-('Comp.'!$D$5:$D$238='Analítico Cp.'!$B44),-('Comp.'!$J$5:$J$238=I$1),('Comp.'!$E$5:$E$238))</f>
        <v>52475.820000000007</v>
      </c>
      <c r="J44" s="13">
        <f>SUMPRODUCT(-('Diário 7º PA'!$E$4:$E$5383='Analítico Cp.'!$B44),-('Diário 7º PA'!$P$4:$P$5383=J$1),('Diário 7º PA'!$F$4:$F$5383))+SUMPRODUCT(-('Diário 8º PA'!$E$4:$E$5041='Analítico Cp.'!$B44),-('Diário 8º PA'!$P$4:$P$5041=J$1),('Diário 8º PA'!$F$4:$F$5041))+SUMPRODUCT(-('Diário 9º PA'!$E$4:$E$5236='Analítico Cp.'!$B44),-('Diário 9º PA'!$P$4:$P$5236=J$1),('Diário 9º PA'!$F$4:$F$5236))+SUMPRODUCT(-('Diário 10º PA'!$E$4:$E$5221='Analítico Cp.'!$B44),-('Diário 10º PA'!$O$4:$O$5221=J$1),('Diário 10º PA'!$F$4:$F$5221))+SUMPRODUCT(-('Comp.'!$D$5:$D$238='Analítico Cp.'!$B44),-('Comp.'!$J$5:$J$238=J$1),('Comp.'!$E$5:$E$238))</f>
        <v>52867.810000000005</v>
      </c>
      <c r="K44" s="13">
        <f>SUMPRODUCT(-('Diário 7º PA'!$E$4:$E$5383='Analítico Cp.'!$B44),-('Diário 7º PA'!$P$4:$P$5383=K$1),('Diário 7º PA'!$F$4:$F$5383))+SUMPRODUCT(-('Diário 8º PA'!$E$4:$E$5041='Analítico Cp.'!$B44),-('Diário 8º PA'!$P$4:$P$5041=K$1),('Diário 8º PA'!$F$4:$F$5041))+SUMPRODUCT(-('Diário 9º PA'!$E$4:$E$5236='Analítico Cp.'!$B44),-('Diário 9º PA'!$P$4:$P$5236=K$1),('Diário 9º PA'!$F$4:$F$5236))+SUMPRODUCT(-('Diário 10º PA'!$E$4:$E$5221='Analítico Cp.'!$B44),-('Diário 10º PA'!$O$4:$O$5221=K$1),('Diário 10º PA'!$F$4:$F$5221))+SUMPRODUCT(-('Comp.'!$D$5:$D$238='Analítico Cp.'!$B44),-('Comp.'!$J$5:$J$238=K$1),('Comp.'!$E$5:$E$238))</f>
        <v>53548.37</v>
      </c>
      <c r="L44" s="13">
        <f>SUMPRODUCT(-('Diário 7º PA'!$E$4:$E$5383='Analítico Cp.'!$B44),-('Diário 7º PA'!$P$4:$P$5383=L$1),('Diário 7º PA'!$F$4:$F$5383))+SUMPRODUCT(-('Diário 8º PA'!$E$4:$E$5041='Analítico Cp.'!$B44),-('Diário 8º PA'!$P$4:$P$5041=L$1),('Diário 8º PA'!$F$4:$F$5041))+SUMPRODUCT(-('Diário 9º PA'!$E$4:$E$5236='Analítico Cp.'!$B44),-('Diário 9º PA'!$P$4:$P$5236=L$1),('Diário 9º PA'!$F$4:$F$5236))+SUMPRODUCT(-('Diário 10º PA'!$E$4:$E$5221='Analítico Cp.'!$B44),-('Diário 10º PA'!$O$4:$O$5221=L$1),('Diário 10º PA'!$F$4:$F$5221))+SUMPRODUCT(-('Comp.'!$D$5:$D$238='Analítico Cp.'!$B44),-('Comp.'!$J$5:$J$238=L$1),('Comp.'!$E$5:$E$238))</f>
        <v>19660.070000000003</v>
      </c>
      <c r="M44" s="13">
        <f>SUMPRODUCT(-('Diário 7º PA'!$E$4:$E$5383='Analítico Cp.'!$B44),-('Diário 7º PA'!$P$4:$P$5383=M$1),('Diário 7º PA'!$F$4:$F$5383))+SUMPRODUCT(-('Diário 8º PA'!$E$4:$E$5041='Analítico Cp.'!$B44),-('Diário 8º PA'!$P$4:$P$5041=M$1),('Diário 8º PA'!$F$4:$F$5041))+SUMPRODUCT(-('Diário 9º PA'!$E$4:$E$5236='Analítico Cp.'!$B44),-('Diário 9º PA'!$P$4:$P$5236=M$1),('Diário 9º PA'!$F$4:$F$5236))+SUMPRODUCT(-('Diário 10º PA'!$E$4:$E$5221='Analítico Cp.'!$B44),-('Diário 10º PA'!$O$4:$O$5221=M$1),('Diário 10º PA'!$F$4:$F$5221))+SUMPRODUCT(-('Comp.'!$D$5:$D$238='Analítico Cp.'!$B44),-('Comp.'!$J$5:$J$238=M$1),('Comp.'!$E$5:$E$238))</f>
        <v>0</v>
      </c>
      <c r="N44" s="13">
        <f>SUMPRODUCT(-('Diário 7º PA'!$E$4:$E$5383='Analítico Cp.'!$B44),-('Diário 7º PA'!$P$4:$P$5383=N$1),('Diário 7º PA'!$F$4:$F$5383))+SUMPRODUCT(-('Diário 8º PA'!$E$4:$E$5041='Analítico Cp.'!$B44),-('Diário 8º PA'!$P$4:$P$5041=N$1),('Diário 8º PA'!$F$4:$F$5041))+SUMPRODUCT(-('Diário 9º PA'!$E$4:$E$5236='Analítico Cp.'!$B44),-('Diário 9º PA'!$P$4:$P$5236=N$1),('Diário 9º PA'!$F$4:$F$5236))+SUMPRODUCT(-('Diário 10º PA'!$E$4:$E$5221='Analítico Cp.'!$B44),-('Diário 10º PA'!$O$4:$O$5221=N$1),('Diário 10º PA'!$F$4:$F$5221))+SUMPRODUCT(-('Comp.'!$D$5:$D$238='Analítico Cp.'!$B44),-('Comp.'!$J$5:$J$238=N$1),('Comp.'!$E$5:$E$238))</f>
        <v>0</v>
      </c>
      <c r="O44" s="13">
        <f t="shared" ref="O44:O45" si="7">SUM(C44:N44)</f>
        <v>484209.17</v>
      </c>
      <c r="P44" s="172">
        <f t="shared" si="6"/>
        <v>9.13378523047737E-3</v>
      </c>
    </row>
    <row r="45" spans="1:16" s="34" customFormat="1" ht="23.25" customHeight="1" x14ac:dyDescent="0.2">
      <c r="A45" s="63" t="s">
        <v>442</v>
      </c>
      <c r="B45" s="65" t="s">
        <v>289</v>
      </c>
      <c r="C45" s="13">
        <f>SUMPRODUCT(-('Diário 7º PA'!$E$4:$E$5383='Analítico Cp.'!$B45),-('Diário 7º PA'!$P$4:$P$5383=C$1),('Diário 7º PA'!$F$4:$F$5383))+SUMPRODUCT(-('Diário 8º PA'!$E$4:$E$5041='Analítico Cp.'!$B45),-('Diário 8º PA'!$P$4:$P$5041=C$1),('Diário 8º PA'!$F$4:$F$5041))+SUMPRODUCT(-('Diário 9º PA'!$E$4:$E$5236='Analítico Cp.'!$B45),-('Diário 9º PA'!$P$4:$P$5236=C$1),('Diário 9º PA'!$F$4:$F$5236))+SUMPRODUCT(-('Diário 10º PA'!$E$4:$E$5221='Analítico Cp.'!$B45),-('Diário 10º PA'!$O$4:$O$5221=C$1),('Diário 10º PA'!$F$4:$F$5221))+SUMPRODUCT(-('Comp.'!$D$5:$D$238='Analítico Cp.'!$B45),-('Comp.'!$J$5:$J$238=C$1),('Comp.'!$E$5:$E$238))</f>
        <v>0</v>
      </c>
      <c r="D45" s="13">
        <f>SUMPRODUCT(-('Diário 7º PA'!$E$4:$E$5383='Analítico Cp.'!$B45),-('Diário 7º PA'!$P$4:$P$5383=D$1),('Diário 7º PA'!$F$4:$F$5383))+SUMPRODUCT(-('Diário 8º PA'!$E$4:$E$5041='Analítico Cp.'!$B45),-('Diário 8º PA'!$P$4:$P$5041=D$1),('Diário 8º PA'!$F$4:$F$5041))+SUMPRODUCT(-('Diário 9º PA'!$E$4:$E$5236='Analítico Cp.'!$B45),-('Diário 9º PA'!$P$4:$P$5236=D$1),('Diário 9º PA'!$F$4:$F$5236))+SUMPRODUCT(-('Diário 10º PA'!$E$4:$E$5221='Analítico Cp.'!$B45),-('Diário 10º PA'!$O$4:$O$5221=D$1),('Diário 10º PA'!$F$4:$F$5221))+SUMPRODUCT(-('Comp.'!$D$5:$D$238='Analítico Cp.'!$B45),-('Comp.'!$J$5:$J$238=D$1),('Comp.'!$E$5:$E$238))</f>
        <v>0</v>
      </c>
      <c r="E45" s="13">
        <f>SUMPRODUCT(-('Diário 7º PA'!$E$4:$E$5383='Analítico Cp.'!$B45),-('Diário 7º PA'!$P$4:$P$5383=E$1),('Diário 7º PA'!$F$4:$F$5383))+SUMPRODUCT(-('Diário 8º PA'!$E$4:$E$5041='Analítico Cp.'!$B45),-('Diário 8º PA'!$P$4:$P$5041=E$1),('Diário 8º PA'!$F$4:$F$5041))+SUMPRODUCT(-('Diário 9º PA'!$E$4:$E$5236='Analítico Cp.'!$B45),-('Diário 9º PA'!$P$4:$P$5236=E$1),('Diário 9º PA'!$F$4:$F$5236))+SUMPRODUCT(-('Diário 10º PA'!$E$4:$E$5221='Analítico Cp.'!$B45),-('Diário 10º PA'!$O$4:$O$5221=E$1),('Diário 10º PA'!$F$4:$F$5221))+SUMPRODUCT(-('Comp.'!$D$5:$D$238='Analítico Cp.'!$B45),-('Comp.'!$J$5:$J$238=E$1),('Comp.'!$E$5:$E$238))</f>
        <v>0</v>
      </c>
      <c r="F45" s="13">
        <f>SUMPRODUCT(-('Diário 7º PA'!$E$4:$E$5383='Analítico Cp.'!$B45),-('Diário 7º PA'!$P$4:$P$5383=F$1),('Diário 7º PA'!$F$4:$F$5383))+SUMPRODUCT(-('Diário 8º PA'!$E$4:$E$5041='Analítico Cp.'!$B45),-('Diário 8º PA'!$P$4:$P$5041=F$1),('Diário 8º PA'!$F$4:$F$5041))+SUMPRODUCT(-('Diário 9º PA'!$E$4:$E$5236='Analítico Cp.'!$B45),-('Diário 9º PA'!$P$4:$P$5236=F$1),('Diário 9º PA'!$F$4:$F$5236))+SUMPRODUCT(-('Diário 10º PA'!$E$4:$E$5221='Analítico Cp.'!$B45),-('Diário 10º PA'!$O$4:$O$5221=F$1),('Diário 10º PA'!$F$4:$F$5221))+SUMPRODUCT(-('Comp.'!$D$5:$D$238='Analítico Cp.'!$B45),-('Comp.'!$J$5:$J$238=F$1),('Comp.'!$E$5:$E$238))</f>
        <v>0</v>
      </c>
      <c r="G45" s="13">
        <f>SUMPRODUCT(-('Diário 7º PA'!$E$4:$E$5383='Analítico Cp.'!$B45),-('Diário 7º PA'!$P$4:$P$5383=G$1),('Diário 7º PA'!$F$4:$F$5383))+SUMPRODUCT(-('Diário 8º PA'!$E$4:$E$5041='Analítico Cp.'!$B45),-('Diário 8º PA'!$P$4:$P$5041=G$1),('Diário 8º PA'!$F$4:$F$5041))+SUMPRODUCT(-('Diário 9º PA'!$E$4:$E$5236='Analítico Cp.'!$B45),-('Diário 9º PA'!$P$4:$P$5236=G$1),('Diário 9º PA'!$F$4:$F$5236))+SUMPRODUCT(-('Diário 10º PA'!$E$4:$E$5221='Analítico Cp.'!$B45),-('Diário 10º PA'!$O$4:$O$5221=G$1),('Diário 10º PA'!$F$4:$F$5221))+SUMPRODUCT(-('Comp.'!$D$5:$D$238='Analítico Cp.'!$B45),-('Comp.'!$J$5:$J$238=G$1),('Comp.'!$E$5:$E$238))</f>
        <v>0</v>
      </c>
      <c r="H45" s="13">
        <f>SUMPRODUCT(-('Diário 7º PA'!$E$4:$E$5383='Analítico Cp.'!$B45),-('Diário 7º PA'!$P$4:$P$5383=H$1),('Diário 7º PA'!$F$4:$F$5383))+SUMPRODUCT(-('Diário 8º PA'!$E$4:$E$5041='Analítico Cp.'!$B45),-('Diário 8º PA'!$P$4:$P$5041=H$1),('Diário 8º PA'!$F$4:$F$5041))+SUMPRODUCT(-('Diário 9º PA'!$E$4:$E$5236='Analítico Cp.'!$B45),-('Diário 9º PA'!$P$4:$P$5236=H$1),('Diário 9º PA'!$F$4:$F$5236))+SUMPRODUCT(-('Diário 10º PA'!$E$4:$E$5221='Analítico Cp.'!$B45),-('Diário 10º PA'!$O$4:$O$5221=H$1),('Diário 10º PA'!$F$4:$F$5221))+SUMPRODUCT(-('Comp.'!$D$5:$D$238='Analítico Cp.'!$B45),-('Comp.'!$J$5:$J$238=H$1),('Comp.'!$E$5:$E$238))</f>
        <v>0</v>
      </c>
      <c r="I45" s="13">
        <f>SUMPRODUCT(-('Diário 7º PA'!$E$4:$E$5383='Analítico Cp.'!$B45),-('Diário 7º PA'!$P$4:$P$5383=I$1),('Diário 7º PA'!$F$4:$F$5383))+SUMPRODUCT(-('Diário 8º PA'!$E$4:$E$5041='Analítico Cp.'!$B45),-('Diário 8º PA'!$P$4:$P$5041=I$1),('Diário 8º PA'!$F$4:$F$5041))+SUMPRODUCT(-('Diário 9º PA'!$E$4:$E$5236='Analítico Cp.'!$B45),-('Diário 9º PA'!$P$4:$P$5236=I$1),('Diário 9º PA'!$F$4:$F$5236))+SUMPRODUCT(-('Diário 10º PA'!$E$4:$E$5221='Analítico Cp.'!$B45),-('Diário 10º PA'!$O$4:$O$5221=I$1),('Diário 10º PA'!$F$4:$F$5221))+SUMPRODUCT(-('Comp.'!$D$5:$D$238='Analítico Cp.'!$B45),-('Comp.'!$J$5:$J$238=I$1),('Comp.'!$E$5:$E$238))</f>
        <v>0</v>
      </c>
      <c r="J45" s="13">
        <f>SUMPRODUCT(-('Diário 7º PA'!$E$4:$E$5383='Analítico Cp.'!$B45),-('Diário 7º PA'!$P$4:$P$5383=J$1),('Diário 7º PA'!$F$4:$F$5383))+SUMPRODUCT(-('Diário 8º PA'!$E$4:$E$5041='Analítico Cp.'!$B45),-('Diário 8º PA'!$P$4:$P$5041=J$1),('Diário 8º PA'!$F$4:$F$5041))+SUMPRODUCT(-('Diário 9º PA'!$E$4:$E$5236='Analítico Cp.'!$B45),-('Diário 9º PA'!$P$4:$P$5236=J$1),('Diário 9º PA'!$F$4:$F$5236))+SUMPRODUCT(-('Diário 10º PA'!$E$4:$E$5221='Analítico Cp.'!$B45),-('Diário 10º PA'!$O$4:$O$5221=J$1),('Diário 10º PA'!$F$4:$F$5221))+SUMPRODUCT(-('Comp.'!$D$5:$D$238='Analítico Cp.'!$B45),-('Comp.'!$J$5:$J$238=J$1),('Comp.'!$E$5:$E$238))</f>
        <v>0</v>
      </c>
      <c r="K45" s="13">
        <f>SUMPRODUCT(-('Diário 7º PA'!$E$4:$E$5383='Analítico Cp.'!$B45),-('Diário 7º PA'!$P$4:$P$5383=K$1),('Diário 7º PA'!$F$4:$F$5383))+SUMPRODUCT(-('Diário 8º PA'!$E$4:$E$5041='Analítico Cp.'!$B45),-('Diário 8º PA'!$P$4:$P$5041=K$1),('Diário 8º PA'!$F$4:$F$5041))+SUMPRODUCT(-('Diário 9º PA'!$E$4:$E$5236='Analítico Cp.'!$B45),-('Diário 9º PA'!$P$4:$P$5236=K$1),('Diário 9º PA'!$F$4:$F$5236))+SUMPRODUCT(-('Diário 10º PA'!$E$4:$E$5221='Analítico Cp.'!$B45),-('Diário 10º PA'!$O$4:$O$5221=K$1),('Diário 10º PA'!$F$4:$F$5221))+SUMPRODUCT(-('Comp.'!$D$5:$D$238='Analítico Cp.'!$B45),-('Comp.'!$J$5:$J$238=K$1),('Comp.'!$E$5:$E$238))</f>
        <v>0</v>
      </c>
      <c r="L45" s="13">
        <f>SUMPRODUCT(-('Diário 7º PA'!$E$4:$E$5383='Analítico Cp.'!$B45),-('Diário 7º PA'!$P$4:$P$5383=L$1),('Diário 7º PA'!$F$4:$F$5383))+SUMPRODUCT(-('Diário 8º PA'!$E$4:$E$5041='Analítico Cp.'!$B45),-('Diário 8º PA'!$P$4:$P$5041=L$1),('Diário 8º PA'!$F$4:$F$5041))+SUMPRODUCT(-('Diário 9º PA'!$E$4:$E$5236='Analítico Cp.'!$B45),-('Diário 9º PA'!$P$4:$P$5236=L$1),('Diário 9º PA'!$F$4:$F$5236))+SUMPRODUCT(-('Diário 10º PA'!$E$4:$E$5221='Analítico Cp.'!$B45),-('Diário 10º PA'!$O$4:$O$5221=L$1),('Diário 10º PA'!$F$4:$F$5221))+SUMPRODUCT(-('Comp.'!$D$5:$D$238='Analítico Cp.'!$B45),-('Comp.'!$J$5:$J$238=L$1),('Comp.'!$E$5:$E$238))</f>
        <v>0</v>
      </c>
      <c r="M45" s="13">
        <f>SUMPRODUCT(-('Diário 7º PA'!$E$4:$E$5383='Analítico Cp.'!$B45),-('Diário 7º PA'!$P$4:$P$5383=M$1),('Diário 7º PA'!$F$4:$F$5383))+SUMPRODUCT(-('Diário 8º PA'!$E$4:$E$5041='Analítico Cp.'!$B45),-('Diário 8º PA'!$P$4:$P$5041=M$1),('Diário 8º PA'!$F$4:$F$5041))+SUMPRODUCT(-('Diário 9º PA'!$E$4:$E$5236='Analítico Cp.'!$B45),-('Diário 9º PA'!$P$4:$P$5236=M$1),('Diário 9º PA'!$F$4:$F$5236))+SUMPRODUCT(-('Diário 10º PA'!$E$4:$E$5221='Analítico Cp.'!$B45),-('Diário 10º PA'!$O$4:$O$5221=M$1),('Diário 10º PA'!$F$4:$F$5221))+SUMPRODUCT(-('Comp.'!$D$5:$D$238='Analítico Cp.'!$B45),-('Comp.'!$J$5:$J$238=M$1),('Comp.'!$E$5:$E$238))</f>
        <v>0</v>
      </c>
      <c r="N45" s="13">
        <f>SUMPRODUCT(-('Diário 7º PA'!$E$4:$E$5383='Analítico Cp.'!$B45),-('Diário 7º PA'!$P$4:$P$5383=N$1),('Diário 7º PA'!$F$4:$F$5383))+SUMPRODUCT(-('Diário 8º PA'!$E$4:$E$5041='Analítico Cp.'!$B45),-('Diário 8º PA'!$P$4:$P$5041=N$1),('Diário 8º PA'!$F$4:$F$5041))+SUMPRODUCT(-('Diário 9º PA'!$E$4:$E$5236='Analítico Cp.'!$B45),-('Diário 9º PA'!$P$4:$P$5236=N$1),('Diário 9º PA'!$F$4:$F$5236))+SUMPRODUCT(-('Diário 10º PA'!$E$4:$E$5221='Analítico Cp.'!$B45),-('Diário 10º PA'!$O$4:$O$5221=N$1),('Diário 10º PA'!$F$4:$F$5221))+SUMPRODUCT(-('Comp.'!$D$5:$D$238='Analítico Cp.'!$B45),-('Comp.'!$J$5:$J$238=N$1),('Comp.'!$E$5:$E$238))</f>
        <v>0</v>
      </c>
      <c r="O45" s="13">
        <f t="shared" si="7"/>
        <v>0</v>
      </c>
      <c r="P45" s="172">
        <f t="shared" si="6"/>
        <v>0</v>
      </c>
    </row>
    <row r="46" spans="1:16" ht="23.25" customHeight="1" x14ac:dyDescent="0.2">
      <c r="A46" s="23"/>
      <c r="B46" s="24" t="s">
        <v>111</v>
      </c>
      <c r="C46" s="14">
        <f t="shared" ref="C46:O46" si="8">SUBTOTAL(109,C34:C45)</f>
        <v>1346929.1529000001</v>
      </c>
      <c r="D46" s="14">
        <f t="shared" si="8"/>
        <v>1276889.3561000002</v>
      </c>
      <c r="E46" s="14">
        <f t="shared" si="8"/>
        <v>1228881.9059000001</v>
      </c>
      <c r="F46" s="14">
        <f t="shared" si="8"/>
        <v>1280334.2259000002</v>
      </c>
      <c r="G46" s="14">
        <f t="shared" si="8"/>
        <v>1287513.7751000002</v>
      </c>
      <c r="H46" s="14">
        <f t="shared" si="8"/>
        <v>1290259.8223000001</v>
      </c>
      <c r="I46" s="14">
        <f t="shared" si="8"/>
        <v>1367456.57485</v>
      </c>
      <c r="J46" s="14">
        <f t="shared" si="8"/>
        <v>1375693.07565</v>
      </c>
      <c r="K46" s="14">
        <f t="shared" si="8"/>
        <v>1384273.2940000002</v>
      </c>
      <c r="L46" s="14">
        <f t="shared" si="8"/>
        <v>1379862.2302000001</v>
      </c>
      <c r="M46" s="14">
        <f t="shared" si="8"/>
        <v>2183084.6772000003</v>
      </c>
      <c r="N46" s="14">
        <f t="shared" si="8"/>
        <v>2419181.0696</v>
      </c>
      <c r="O46" s="14">
        <f t="shared" si="8"/>
        <v>17820359.159700003</v>
      </c>
      <c r="P46" s="177">
        <f t="shared" si="6"/>
        <v>0.33615086904419839</v>
      </c>
    </row>
    <row r="47" spans="1:16" ht="23.25" customHeight="1" x14ac:dyDescent="0.2">
      <c r="A47" s="21" t="s">
        <v>14</v>
      </c>
      <c r="B47" s="33" t="s">
        <v>36</v>
      </c>
      <c r="C47" s="68"/>
      <c r="D47" s="68"/>
      <c r="E47" s="68"/>
      <c r="F47" s="68"/>
      <c r="G47" s="68"/>
      <c r="H47" s="68"/>
      <c r="I47" s="68"/>
      <c r="J47" s="68"/>
      <c r="K47" s="68"/>
      <c r="L47" s="68"/>
      <c r="M47" s="68"/>
      <c r="N47" s="68"/>
      <c r="O47" s="68"/>
      <c r="P47" s="172"/>
    </row>
    <row r="48" spans="1:16" ht="23.25" customHeight="1" x14ac:dyDescent="0.2">
      <c r="A48" s="64" t="s">
        <v>106</v>
      </c>
      <c r="B48" s="62" t="s">
        <v>158</v>
      </c>
      <c r="C48" s="13">
        <f>SUMPRODUCT(-('Diário 7º PA'!$E$4:$E$5383='Analítico Cp.'!$B48),-('Diário 7º PA'!$P$4:$P$5383=C$1),('Diário 7º PA'!$F$4:$F$5383))+SUMPRODUCT(-('Diário 8º PA'!$E$4:$E$5041='Analítico Cp.'!$B48),-('Diário 8º PA'!$P$4:$P$5041=C$1),('Diário 8º PA'!$F$4:$F$5041))+SUMPRODUCT(-('Diário 9º PA'!$E$4:$E$5236='Analítico Cp.'!$B48),-('Diário 9º PA'!$P$4:$P$5236=C$1),('Diário 9º PA'!$F$4:$F$5236))+SUMPRODUCT(-('Diário 10º PA'!$E$4:$E$5221='Analítico Cp.'!$B48),-('Diário 10º PA'!$O$4:$O$5221=C$1),('Diário 10º PA'!$F$4:$F$5221))+SUMPRODUCT(-('Comp.'!$D$5:$D$238='Analítico Cp.'!$B48),-('Comp.'!$J$5:$J$238=C$1),('Comp.'!$E$5:$E$238))</f>
        <v>2777</v>
      </c>
      <c r="D48" s="13">
        <f>SUMPRODUCT(-('Diário 7º PA'!$E$4:$E$5383='Analítico Cp.'!$B48),-('Diário 7º PA'!$P$4:$P$5383=D$1),('Diário 7º PA'!$F$4:$F$5383))+SUMPRODUCT(-('Diário 8º PA'!$E$4:$E$5041='Analítico Cp.'!$B48),-('Diário 8º PA'!$P$4:$P$5041=D$1),('Diário 8º PA'!$F$4:$F$5041))+SUMPRODUCT(-('Diário 9º PA'!$E$4:$E$5236='Analítico Cp.'!$B48),-('Diário 9º PA'!$P$4:$P$5236=D$1),('Diário 9º PA'!$F$4:$F$5236))+SUMPRODUCT(-('Diário 10º PA'!$E$4:$E$5221='Analítico Cp.'!$B48),-('Diário 10º PA'!$O$4:$O$5221=D$1),('Diário 10º PA'!$F$4:$F$5221))+SUMPRODUCT(-('Comp.'!$D$5:$D$238='Analítico Cp.'!$B48),-('Comp.'!$J$5:$J$238=D$1),('Comp.'!$E$5:$E$238))</f>
        <v>91469.449999999983</v>
      </c>
      <c r="E48" s="13">
        <f>SUMPRODUCT(-('Diário 7º PA'!$E$4:$E$5383='Analítico Cp.'!$B48),-('Diário 7º PA'!$P$4:$P$5383=E$1),('Diário 7º PA'!$F$4:$F$5383))+SUMPRODUCT(-('Diário 8º PA'!$E$4:$E$5041='Analítico Cp.'!$B48),-('Diário 8º PA'!$P$4:$P$5041=E$1),('Diário 8º PA'!$F$4:$F$5041))+SUMPRODUCT(-('Diário 9º PA'!$E$4:$E$5236='Analítico Cp.'!$B48),-('Diário 9º PA'!$P$4:$P$5236=E$1),('Diário 9º PA'!$F$4:$F$5236))+SUMPRODUCT(-('Diário 10º PA'!$E$4:$E$5221='Analítico Cp.'!$B48),-('Diário 10º PA'!$O$4:$O$5221=E$1),('Diário 10º PA'!$F$4:$F$5221))+SUMPRODUCT(-('Comp.'!$D$5:$D$238='Analítico Cp.'!$B48),-('Comp.'!$J$5:$J$238=E$1),('Comp.'!$E$5:$E$238))</f>
        <v>96778.880000000005</v>
      </c>
      <c r="F48" s="13">
        <f>SUMPRODUCT(-('Diário 7º PA'!$E$4:$E$5383='Analítico Cp.'!$B48),-('Diário 7º PA'!$P$4:$P$5383=F$1),('Diário 7º PA'!$F$4:$F$5383))+SUMPRODUCT(-('Diário 8º PA'!$E$4:$E$5041='Analítico Cp.'!$B48),-('Diário 8º PA'!$P$4:$P$5041=F$1),('Diário 8º PA'!$F$4:$F$5041))+SUMPRODUCT(-('Diário 9º PA'!$E$4:$E$5236='Analítico Cp.'!$B48),-('Diário 9º PA'!$P$4:$P$5236=F$1),('Diário 9º PA'!$F$4:$F$5236))+SUMPRODUCT(-('Diário 10º PA'!$E$4:$E$5221='Analítico Cp.'!$B48),-('Diário 10º PA'!$O$4:$O$5221=F$1),('Diário 10º PA'!$F$4:$F$5221))+SUMPRODUCT(-('Comp.'!$D$5:$D$238='Analítico Cp.'!$B48),-('Comp.'!$J$5:$J$238=F$1),('Comp.'!$E$5:$E$238))</f>
        <v>89934.49000000002</v>
      </c>
      <c r="G48" s="13">
        <f>SUMPRODUCT(-('Diário 7º PA'!$E$4:$E$5383='Analítico Cp.'!$B48),-('Diário 7º PA'!$P$4:$P$5383=G$1),('Diário 7º PA'!$F$4:$F$5383))+SUMPRODUCT(-('Diário 8º PA'!$E$4:$E$5041='Analítico Cp.'!$B48),-('Diário 8º PA'!$P$4:$P$5041=G$1),('Diário 8º PA'!$F$4:$F$5041))+SUMPRODUCT(-('Diário 9º PA'!$E$4:$E$5236='Analítico Cp.'!$B48),-('Diário 9º PA'!$P$4:$P$5236=G$1),('Diário 9º PA'!$F$4:$F$5236))+SUMPRODUCT(-('Diário 10º PA'!$E$4:$E$5221='Analítico Cp.'!$B48),-('Diário 10º PA'!$O$4:$O$5221=G$1),('Diário 10º PA'!$F$4:$F$5221))+SUMPRODUCT(-('Comp.'!$D$5:$D$238='Analítico Cp.'!$B48),-('Comp.'!$J$5:$J$238=G$1),('Comp.'!$E$5:$E$238))</f>
        <v>118044.21000000002</v>
      </c>
      <c r="H48" s="13">
        <f>SUMPRODUCT(-('Diário 7º PA'!$E$4:$E$5383='Analítico Cp.'!$B48),-('Diário 7º PA'!$P$4:$P$5383=H$1),('Diário 7º PA'!$F$4:$F$5383))+SUMPRODUCT(-('Diário 8º PA'!$E$4:$E$5041='Analítico Cp.'!$B48),-('Diário 8º PA'!$P$4:$P$5041=H$1),('Diário 8º PA'!$F$4:$F$5041))+SUMPRODUCT(-('Diário 9º PA'!$E$4:$E$5236='Analítico Cp.'!$B48),-('Diário 9º PA'!$P$4:$P$5236=H$1),('Diário 9º PA'!$F$4:$F$5236))+SUMPRODUCT(-('Diário 10º PA'!$E$4:$E$5221='Analítico Cp.'!$B48),-('Diário 10º PA'!$O$4:$O$5221=H$1),('Diário 10º PA'!$F$4:$F$5221))+SUMPRODUCT(-('Comp.'!$D$5:$D$238='Analítico Cp.'!$B48),-('Comp.'!$J$5:$J$238=H$1),('Comp.'!$E$5:$E$238))</f>
        <v>107242.47000000002</v>
      </c>
      <c r="I48" s="13">
        <f>SUMPRODUCT(-('Diário 7º PA'!$E$4:$E$5383='Analítico Cp.'!$B48),-('Diário 7º PA'!$P$4:$P$5383=I$1),('Diário 7º PA'!$F$4:$F$5383))+SUMPRODUCT(-('Diário 8º PA'!$E$4:$E$5041='Analítico Cp.'!$B48),-('Diário 8º PA'!$P$4:$P$5041=I$1),('Diário 8º PA'!$F$4:$F$5041))+SUMPRODUCT(-('Diário 9º PA'!$E$4:$E$5236='Analítico Cp.'!$B48),-('Diário 9º PA'!$P$4:$P$5236=I$1),('Diário 9º PA'!$F$4:$F$5236))+SUMPRODUCT(-('Diário 10º PA'!$E$4:$E$5221='Analítico Cp.'!$B48),-('Diário 10º PA'!$O$4:$O$5221=I$1),('Diário 10º PA'!$F$4:$F$5221))+SUMPRODUCT(-('Comp.'!$D$5:$D$238='Analítico Cp.'!$B48),-('Comp.'!$J$5:$J$238=I$1),('Comp.'!$E$5:$E$238))</f>
        <v>108430.06999999998</v>
      </c>
      <c r="J48" s="13">
        <f>SUMPRODUCT(-('Diário 7º PA'!$E$4:$E$5383='Analítico Cp.'!$B48),-('Diário 7º PA'!$P$4:$P$5383=J$1),('Diário 7º PA'!$F$4:$F$5383))+SUMPRODUCT(-('Diário 8º PA'!$E$4:$E$5041='Analítico Cp.'!$B48),-('Diário 8º PA'!$P$4:$P$5041=J$1),('Diário 8º PA'!$F$4:$F$5041))+SUMPRODUCT(-('Diário 9º PA'!$E$4:$E$5236='Analítico Cp.'!$B48),-('Diário 9º PA'!$P$4:$P$5236=J$1),('Diário 9º PA'!$F$4:$F$5236))+SUMPRODUCT(-('Diário 10º PA'!$E$4:$E$5221='Analítico Cp.'!$B48),-('Diário 10º PA'!$O$4:$O$5221=J$1),('Diário 10º PA'!$F$4:$F$5221))+SUMPRODUCT(-('Comp.'!$D$5:$D$238='Analítico Cp.'!$B48),-('Comp.'!$J$5:$J$238=J$1),('Comp.'!$E$5:$E$238))</f>
        <v>45626.040000000008</v>
      </c>
      <c r="K48" s="13">
        <f>SUMPRODUCT(-('Diário 7º PA'!$E$4:$E$5383='Analítico Cp.'!$B48),-('Diário 7º PA'!$P$4:$P$5383=K$1),('Diário 7º PA'!$F$4:$F$5383))+SUMPRODUCT(-('Diário 8º PA'!$E$4:$E$5041='Analítico Cp.'!$B48),-('Diário 8º PA'!$P$4:$P$5041=K$1),('Diário 8º PA'!$F$4:$F$5041))+SUMPRODUCT(-('Diário 9º PA'!$E$4:$E$5236='Analítico Cp.'!$B48),-('Diário 9º PA'!$P$4:$P$5236=K$1),('Diário 9º PA'!$F$4:$F$5236))+SUMPRODUCT(-('Diário 10º PA'!$E$4:$E$5221='Analítico Cp.'!$B48),-('Diário 10º PA'!$O$4:$O$5221=K$1),('Diário 10º PA'!$F$4:$F$5221))+SUMPRODUCT(-('Comp.'!$D$5:$D$238='Analítico Cp.'!$B48),-('Comp.'!$J$5:$J$238=K$1),('Comp.'!$E$5:$E$238))</f>
        <v>48491.079999999994</v>
      </c>
      <c r="L48" s="13">
        <f>SUMPRODUCT(-('Diário 7º PA'!$E$4:$E$5383='Analítico Cp.'!$B48),-('Diário 7º PA'!$P$4:$P$5383=L$1),('Diário 7º PA'!$F$4:$F$5383))+SUMPRODUCT(-('Diário 8º PA'!$E$4:$E$5041='Analítico Cp.'!$B48),-('Diário 8º PA'!$P$4:$P$5041=L$1),('Diário 8º PA'!$F$4:$F$5041))+SUMPRODUCT(-('Diário 9º PA'!$E$4:$E$5236='Analítico Cp.'!$B48),-('Diário 9º PA'!$P$4:$P$5236=L$1),('Diário 9º PA'!$F$4:$F$5236))+SUMPRODUCT(-('Diário 10º PA'!$E$4:$E$5221='Analítico Cp.'!$B48),-('Diário 10º PA'!$O$4:$O$5221=L$1),('Diário 10º PA'!$F$4:$F$5221))+SUMPRODUCT(-('Comp.'!$D$5:$D$238='Analítico Cp.'!$B48),-('Comp.'!$J$5:$J$238=L$1),('Comp.'!$E$5:$E$238))</f>
        <v>72331.969999999987</v>
      </c>
      <c r="M48" s="13">
        <f>SUMPRODUCT(-('Diário 7º PA'!$E$4:$E$5383='Analítico Cp.'!$B48),-('Diário 7º PA'!$P$4:$P$5383=M$1),('Diário 7º PA'!$F$4:$F$5383))+SUMPRODUCT(-('Diário 8º PA'!$E$4:$E$5041='Analítico Cp.'!$B48),-('Diário 8º PA'!$P$4:$P$5041=M$1),('Diário 8º PA'!$F$4:$F$5041))+SUMPRODUCT(-('Diário 9º PA'!$E$4:$E$5236='Analítico Cp.'!$B48),-('Diário 9º PA'!$P$4:$P$5236=M$1),('Diário 9º PA'!$F$4:$F$5236))+SUMPRODUCT(-('Diário 10º PA'!$E$4:$E$5221='Analítico Cp.'!$B48),-('Diário 10º PA'!$O$4:$O$5221=M$1),('Diário 10º PA'!$F$4:$F$5221))+SUMPRODUCT(-('Comp.'!$D$5:$D$238='Analítico Cp.'!$B48),-('Comp.'!$J$5:$J$238=M$1),('Comp.'!$E$5:$E$238))</f>
        <v>72495.13</v>
      </c>
      <c r="N48" s="13">
        <f>SUMPRODUCT(-('Diário 7º PA'!$E$4:$E$5383='Analítico Cp.'!$B48),-('Diário 7º PA'!$P$4:$P$5383=N$1),('Diário 7º PA'!$F$4:$F$5383))+SUMPRODUCT(-('Diário 8º PA'!$E$4:$E$5041='Analítico Cp.'!$B48),-('Diário 8º PA'!$P$4:$P$5041=N$1),('Diário 8º PA'!$F$4:$F$5041))+SUMPRODUCT(-('Diário 9º PA'!$E$4:$E$5236='Analítico Cp.'!$B48),-('Diário 9º PA'!$P$4:$P$5236=N$1),('Diário 9º PA'!$F$4:$F$5236))+SUMPRODUCT(-('Diário 10º PA'!$E$4:$E$5221='Analítico Cp.'!$B48),-('Diário 10º PA'!$O$4:$O$5221=N$1),('Diário 10º PA'!$F$4:$F$5221))+SUMPRODUCT(-('Comp.'!$D$5:$D$238='Analítico Cp.'!$B48),-('Comp.'!$J$5:$J$238=N$1),('Comp.'!$E$5:$E$238))</f>
        <v>81548.999999999985</v>
      </c>
      <c r="O48" s="13">
        <f t="shared" ref="O48:O55" si="9">SUM(C48:N48)</f>
        <v>935169.79</v>
      </c>
      <c r="P48" s="172">
        <f t="shared" ref="P48:P57" si="10">IF($O$157=0,0,O48/$O$157)</f>
        <v>1.7640392923352989E-2</v>
      </c>
    </row>
    <row r="49" spans="1:16" ht="23.25" customHeight="1" x14ac:dyDescent="0.2">
      <c r="A49" s="64" t="s">
        <v>107</v>
      </c>
      <c r="B49" s="62" t="s">
        <v>6</v>
      </c>
      <c r="C49" s="13">
        <f>SUMPRODUCT(-('Diário 7º PA'!$E$4:$E$5383='Analítico Cp.'!$B49),-('Diário 7º PA'!$P$4:$P$5383=C$1),('Diário 7º PA'!$F$4:$F$5383))+SUMPRODUCT(-('Diário 8º PA'!$E$4:$E$5041='Analítico Cp.'!$B49),-('Diário 8º PA'!$P$4:$P$5041=C$1),('Diário 8º PA'!$F$4:$F$5041))+SUMPRODUCT(-('Diário 9º PA'!$E$4:$E$5236='Analítico Cp.'!$B49),-('Diário 9º PA'!$P$4:$P$5236=C$1),('Diário 9º PA'!$F$4:$F$5236))+SUMPRODUCT(-('Diário 10º PA'!$E$4:$E$5221='Analítico Cp.'!$B49),-('Diário 10º PA'!$O$4:$O$5221=C$1),('Diário 10º PA'!$F$4:$F$5221))+SUMPRODUCT(-('Comp.'!$D$5:$D$238='Analítico Cp.'!$B49),-('Comp.'!$J$5:$J$238=C$1),('Comp.'!$E$5:$E$238))</f>
        <v>796.37</v>
      </c>
      <c r="D49" s="13">
        <f>SUMPRODUCT(-('Diário 7º PA'!$E$4:$E$5383='Analítico Cp.'!$B49),-('Diário 7º PA'!$P$4:$P$5383=D$1),('Diário 7º PA'!$F$4:$F$5383))+SUMPRODUCT(-('Diário 8º PA'!$E$4:$E$5041='Analítico Cp.'!$B49),-('Diário 8º PA'!$P$4:$P$5041=D$1),('Diário 8º PA'!$F$4:$F$5041))+SUMPRODUCT(-('Diário 9º PA'!$E$4:$E$5236='Analítico Cp.'!$B49),-('Diário 9º PA'!$P$4:$P$5236=D$1),('Diário 9º PA'!$F$4:$F$5236))+SUMPRODUCT(-('Diário 10º PA'!$E$4:$E$5221='Analítico Cp.'!$B49),-('Diário 10º PA'!$O$4:$O$5221=D$1),('Diário 10º PA'!$F$4:$F$5221))+SUMPRODUCT(-('Comp.'!$D$5:$D$238='Analítico Cp.'!$B49),-('Comp.'!$J$5:$J$238=D$1),('Comp.'!$E$5:$E$238))</f>
        <v>14143.95</v>
      </c>
      <c r="E49" s="13">
        <f>SUMPRODUCT(-('Diário 7º PA'!$E$4:$E$5383='Analítico Cp.'!$B49),-('Diário 7º PA'!$P$4:$P$5383=E$1),('Diário 7º PA'!$F$4:$F$5383))+SUMPRODUCT(-('Diário 8º PA'!$E$4:$E$5041='Analítico Cp.'!$B49),-('Diário 8º PA'!$P$4:$P$5041=E$1),('Diário 8º PA'!$F$4:$F$5041))+SUMPRODUCT(-('Diário 9º PA'!$E$4:$E$5236='Analítico Cp.'!$B49),-('Diário 9º PA'!$P$4:$P$5236=E$1),('Diário 9º PA'!$F$4:$F$5236))+SUMPRODUCT(-('Diário 10º PA'!$E$4:$E$5221='Analítico Cp.'!$B49),-('Diário 10º PA'!$O$4:$O$5221=E$1),('Diário 10º PA'!$F$4:$F$5221))+SUMPRODUCT(-('Comp.'!$D$5:$D$238='Analítico Cp.'!$B49),-('Comp.'!$J$5:$J$238=E$1),('Comp.'!$E$5:$E$238))</f>
        <v>18083.88</v>
      </c>
      <c r="F49" s="13">
        <f>SUMPRODUCT(-('Diário 7º PA'!$E$4:$E$5383='Analítico Cp.'!$B49),-('Diário 7º PA'!$P$4:$P$5383=F$1),('Diário 7º PA'!$F$4:$F$5383))+SUMPRODUCT(-('Diário 8º PA'!$E$4:$E$5041='Analítico Cp.'!$B49),-('Diário 8º PA'!$P$4:$P$5041=F$1),('Diário 8º PA'!$F$4:$F$5041))+SUMPRODUCT(-('Diário 9º PA'!$E$4:$E$5236='Analítico Cp.'!$B49),-('Diário 9º PA'!$P$4:$P$5236=F$1),('Diário 9º PA'!$F$4:$F$5236))+SUMPRODUCT(-('Diário 10º PA'!$E$4:$E$5221='Analítico Cp.'!$B49),-('Diário 10º PA'!$O$4:$O$5221=F$1),('Diário 10º PA'!$F$4:$F$5221))+SUMPRODUCT(-('Comp.'!$D$5:$D$238='Analítico Cp.'!$B49),-('Comp.'!$J$5:$J$238=F$1),('Comp.'!$E$5:$E$238))</f>
        <v>15343.919999999998</v>
      </c>
      <c r="G49" s="13">
        <f>SUMPRODUCT(-('Diário 7º PA'!$E$4:$E$5383='Analítico Cp.'!$B49),-('Diário 7º PA'!$P$4:$P$5383=G$1),('Diário 7º PA'!$F$4:$F$5383))+SUMPRODUCT(-('Diário 8º PA'!$E$4:$E$5041='Analítico Cp.'!$B49),-('Diário 8º PA'!$P$4:$P$5041=G$1),('Diário 8º PA'!$F$4:$F$5041))+SUMPRODUCT(-('Diário 9º PA'!$E$4:$E$5236='Analítico Cp.'!$B49),-('Diário 9º PA'!$P$4:$P$5236=G$1),('Diário 9º PA'!$F$4:$F$5236))+SUMPRODUCT(-('Diário 10º PA'!$E$4:$E$5221='Analítico Cp.'!$B49),-('Diário 10º PA'!$O$4:$O$5221=G$1),('Diário 10º PA'!$F$4:$F$5221))+SUMPRODUCT(-('Comp.'!$D$5:$D$238='Analítico Cp.'!$B49),-('Comp.'!$J$5:$J$238=G$1),('Comp.'!$E$5:$E$238))</f>
        <v>14508</v>
      </c>
      <c r="H49" s="13">
        <f>SUMPRODUCT(-('Diário 7º PA'!$E$4:$E$5383='Analítico Cp.'!$B49),-('Diário 7º PA'!$P$4:$P$5383=H$1),('Diário 7º PA'!$F$4:$F$5383))+SUMPRODUCT(-('Diário 8º PA'!$E$4:$E$5041='Analítico Cp.'!$B49),-('Diário 8º PA'!$P$4:$P$5041=H$1),('Diário 8º PA'!$F$4:$F$5041))+SUMPRODUCT(-('Diário 9º PA'!$E$4:$E$5236='Analítico Cp.'!$B49),-('Diário 9º PA'!$P$4:$P$5236=H$1),('Diário 9º PA'!$F$4:$F$5236))+SUMPRODUCT(-('Diário 10º PA'!$E$4:$E$5221='Analítico Cp.'!$B49),-('Diário 10º PA'!$O$4:$O$5221=H$1),('Diário 10º PA'!$F$4:$F$5221))+SUMPRODUCT(-('Comp.'!$D$5:$D$238='Analítico Cp.'!$B49),-('Comp.'!$J$5:$J$238=H$1),('Comp.'!$E$5:$E$238))</f>
        <v>15360</v>
      </c>
      <c r="I49" s="13">
        <f>SUMPRODUCT(-('Diário 7º PA'!$E$4:$E$5383='Analítico Cp.'!$B49),-('Diário 7º PA'!$P$4:$P$5383=I$1),('Diário 7º PA'!$F$4:$F$5383))+SUMPRODUCT(-('Diário 8º PA'!$E$4:$E$5041='Analítico Cp.'!$B49),-('Diário 8º PA'!$P$4:$P$5041=I$1),('Diário 8º PA'!$F$4:$F$5041))+SUMPRODUCT(-('Diário 9º PA'!$E$4:$E$5236='Analítico Cp.'!$B49),-('Diário 9º PA'!$P$4:$P$5236=I$1),('Diário 9º PA'!$F$4:$F$5236))+SUMPRODUCT(-('Diário 10º PA'!$E$4:$E$5221='Analítico Cp.'!$B49),-('Diário 10º PA'!$O$4:$O$5221=I$1),('Diário 10º PA'!$F$4:$F$5221))+SUMPRODUCT(-('Comp.'!$D$5:$D$238='Analítico Cp.'!$B49),-('Comp.'!$J$5:$J$238=I$1),('Comp.'!$E$5:$E$238))</f>
        <v>13740.01</v>
      </c>
      <c r="J49" s="13">
        <f>SUMPRODUCT(-('Diário 7º PA'!$E$4:$E$5383='Analítico Cp.'!$B49),-('Diário 7º PA'!$P$4:$P$5383=J$1),('Diário 7º PA'!$F$4:$F$5383))+SUMPRODUCT(-('Diário 8º PA'!$E$4:$E$5041='Analítico Cp.'!$B49),-('Diário 8º PA'!$P$4:$P$5041=J$1),('Diário 8º PA'!$F$4:$F$5041))+SUMPRODUCT(-('Diário 9º PA'!$E$4:$E$5236='Analítico Cp.'!$B49),-('Diário 9º PA'!$P$4:$P$5236=J$1),('Diário 9º PA'!$F$4:$F$5236))+SUMPRODUCT(-('Diário 10º PA'!$E$4:$E$5221='Analítico Cp.'!$B49),-('Diário 10º PA'!$O$4:$O$5221=J$1),('Diário 10º PA'!$F$4:$F$5221))+SUMPRODUCT(-('Comp.'!$D$5:$D$238='Analítico Cp.'!$B49),-('Comp.'!$J$5:$J$238=J$1),('Comp.'!$E$5:$E$238))</f>
        <v>14910</v>
      </c>
      <c r="K49" s="13">
        <f>SUMPRODUCT(-('Diário 7º PA'!$E$4:$E$5383='Analítico Cp.'!$B49),-('Diário 7º PA'!$P$4:$P$5383=K$1),('Diário 7º PA'!$F$4:$F$5383))+SUMPRODUCT(-('Diário 8º PA'!$E$4:$E$5041='Analítico Cp.'!$B49),-('Diário 8º PA'!$P$4:$P$5041=K$1),('Diário 8º PA'!$F$4:$F$5041))+SUMPRODUCT(-('Diário 9º PA'!$E$4:$E$5236='Analítico Cp.'!$B49),-('Diário 9º PA'!$P$4:$P$5236=K$1),('Diário 9º PA'!$F$4:$F$5236))+SUMPRODUCT(-('Diário 10º PA'!$E$4:$E$5221='Analítico Cp.'!$B49),-('Diário 10º PA'!$O$4:$O$5221=K$1),('Diário 10º PA'!$F$4:$F$5221))+SUMPRODUCT(-('Comp.'!$D$5:$D$238='Analítico Cp.'!$B49),-('Comp.'!$J$5:$J$238=K$1),('Comp.'!$E$5:$E$238))</f>
        <v>14670</v>
      </c>
      <c r="L49" s="13">
        <f>SUMPRODUCT(-('Diário 7º PA'!$E$4:$E$5383='Analítico Cp.'!$B49),-('Diário 7º PA'!$P$4:$P$5383=L$1),('Diário 7º PA'!$F$4:$F$5383))+SUMPRODUCT(-('Diário 8º PA'!$E$4:$E$5041='Analítico Cp.'!$B49),-('Diário 8º PA'!$P$4:$P$5041=L$1),('Diário 8º PA'!$F$4:$F$5041))+SUMPRODUCT(-('Diário 9º PA'!$E$4:$E$5236='Analítico Cp.'!$B49),-('Diário 9º PA'!$P$4:$P$5236=L$1),('Diário 9º PA'!$F$4:$F$5236))+SUMPRODUCT(-('Diário 10º PA'!$E$4:$E$5221='Analítico Cp.'!$B49),-('Diário 10º PA'!$O$4:$O$5221=L$1),('Diário 10º PA'!$F$4:$F$5221))+SUMPRODUCT(-('Comp.'!$D$5:$D$238='Analítico Cp.'!$B49),-('Comp.'!$J$5:$J$238=L$1),('Comp.'!$E$5:$E$238))</f>
        <v>15405</v>
      </c>
      <c r="M49" s="13">
        <f>SUMPRODUCT(-('Diário 7º PA'!$E$4:$E$5383='Analítico Cp.'!$B49),-('Diário 7º PA'!$P$4:$P$5383=M$1),('Diário 7º PA'!$F$4:$F$5383))+SUMPRODUCT(-('Diário 8º PA'!$E$4:$E$5041='Analítico Cp.'!$B49),-('Diário 8º PA'!$P$4:$P$5041=M$1),('Diário 8º PA'!$F$4:$F$5041))+SUMPRODUCT(-('Diário 9º PA'!$E$4:$E$5236='Analítico Cp.'!$B49),-('Diário 9º PA'!$P$4:$P$5236=M$1),('Diário 9º PA'!$F$4:$F$5236))+SUMPRODUCT(-('Diário 10º PA'!$E$4:$E$5221='Analítico Cp.'!$B49),-('Diário 10º PA'!$O$4:$O$5221=M$1),('Diário 10º PA'!$F$4:$F$5221))+SUMPRODUCT(-('Comp.'!$D$5:$D$238='Analítico Cp.'!$B49),-('Comp.'!$J$5:$J$238=M$1),('Comp.'!$E$5:$E$238))</f>
        <v>16620</v>
      </c>
      <c r="N49" s="13">
        <f>SUMPRODUCT(-('Diário 7º PA'!$E$4:$E$5383='Analítico Cp.'!$B49),-('Diário 7º PA'!$P$4:$P$5383=N$1),('Diário 7º PA'!$F$4:$F$5383))+SUMPRODUCT(-('Diário 8º PA'!$E$4:$E$5041='Analítico Cp.'!$B49),-('Diário 8º PA'!$P$4:$P$5041=N$1),('Diário 8º PA'!$F$4:$F$5041))+SUMPRODUCT(-('Diário 9º PA'!$E$4:$E$5236='Analítico Cp.'!$B49),-('Diário 9º PA'!$P$4:$P$5236=N$1),('Diário 9º PA'!$F$4:$F$5236))+SUMPRODUCT(-('Diário 10º PA'!$E$4:$E$5221='Analítico Cp.'!$B49),-('Diário 10º PA'!$O$4:$O$5221=N$1),('Diário 10º PA'!$F$4:$F$5221))+SUMPRODUCT(-('Comp.'!$D$5:$D$238='Analítico Cp.'!$B49),-('Comp.'!$J$5:$J$238=N$1),('Comp.'!$E$5:$E$238))</f>
        <v>17130</v>
      </c>
      <c r="O49" s="13">
        <f t="shared" si="9"/>
        <v>170711.13</v>
      </c>
      <c r="P49" s="172">
        <f t="shared" si="10"/>
        <v>3.220176102555229E-3</v>
      </c>
    </row>
    <row r="50" spans="1:16" ht="23.25" customHeight="1" x14ac:dyDescent="0.2">
      <c r="A50" s="64" t="s">
        <v>108</v>
      </c>
      <c r="B50" s="62" t="s">
        <v>318</v>
      </c>
      <c r="C50" s="13">
        <f>SUMPRODUCT(-('Diário 7º PA'!$E$4:$E$5383='Analítico Cp.'!$B50),-('Diário 7º PA'!$P$4:$P$5383=C$1),('Diário 7º PA'!$F$4:$F$5383))+SUMPRODUCT(-('Diário 8º PA'!$E$4:$E$5041='Analítico Cp.'!$B50),-('Diário 8º PA'!$P$4:$P$5041=C$1),('Diário 8º PA'!$F$4:$F$5041))+SUMPRODUCT(-('Diário 9º PA'!$E$4:$E$5236='Analítico Cp.'!$B50),-('Diário 9º PA'!$P$4:$P$5236=C$1),('Diário 9º PA'!$F$4:$F$5236))+SUMPRODUCT(-('Diário 10º PA'!$E$4:$E$5221='Analítico Cp.'!$B50),-('Diário 10º PA'!$O$4:$O$5221=C$1),('Diário 10º PA'!$F$4:$F$5221))+SUMPRODUCT(-('Comp.'!$D$5:$D$238='Analítico Cp.'!$B50),-('Comp.'!$J$5:$J$238=C$1),('Comp.'!$E$5:$E$238))</f>
        <v>0</v>
      </c>
      <c r="D50" s="13">
        <f>SUMPRODUCT(-('Diário 7º PA'!$E$4:$E$5383='Analítico Cp.'!$B50),-('Diário 7º PA'!$P$4:$P$5383=D$1),('Diário 7º PA'!$F$4:$F$5383))+SUMPRODUCT(-('Diário 8º PA'!$E$4:$E$5041='Analítico Cp.'!$B50),-('Diário 8º PA'!$P$4:$P$5041=D$1),('Diário 8º PA'!$F$4:$F$5041))+SUMPRODUCT(-('Diário 9º PA'!$E$4:$E$5236='Analítico Cp.'!$B50),-('Diário 9º PA'!$P$4:$P$5236=D$1),('Diário 9º PA'!$F$4:$F$5236))+SUMPRODUCT(-('Diário 10º PA'!$E$4:$E$5221='Analítico Cp.'!$B50),-('Diário 10º PA'!$O$4:$O$5221=D$1),('Diário 10º PA'!$F$4:$F$5221))+SUMPRODUCT(-('Comp.'!$D$5:$D$238='Analítico Cp.'!$B50),-('Comp.'!$J$5:$J$238=D$1),('Comp.'!$E$5:$E$238))</f>
        <v>0</v>
      </c>
      <c r="E50" s="13">
        <f>SUMPRODUCT(-('Diário 7º PA'!$E$4:$E$5383='Analítico Cp.'!$B50),-('Diário 7º PA'!$P$4:$P$5383=E$1),('Diário 7º PA'!$F$4:$F$5383))+SUMPRODUCT(-('Diário 8º PA'!$E$4:$E$5041='Analítico Cp.'!$B50),-('Diário 8º PA'!$P$4:$P$5041=E$1),('Diário 8º PA'!$F$4:$F$5041))+SUMPRODUCT(-('Diário 9º PA'!$E$4:$E$5236='Analítico Cp.'!$B50),-('Diário 9º PA'!$P$4:$P$5236=E$1),('Diário 9º PA'!$F$4:$F$5236))+SUMPRODUCT(-('Diário 10º PA'!$E$4:$E$5221='Analítico Cp.'!$B50),-('Diário 10º PA'!$O$4:$O$5221=E$1),('Diário 10º PA'!$F$4:$F$5221))+SUMPRODUCT(-('Comp.'!$D$5:$D$238='Analítico Cp.'!$B50),-('Comp.'!$J$5:$J$238=E$1),('Comp.'!$E$5:$E$238))</f>
        <v>0</v>
      </c>
      <c r="F50" s="13">
        <f>SUMPRODUCT(-('Diário 7º PA'!$E$4:$E$5383='Analítico Cp.'!$B50),-('Diário 7º PA'!$P$4:$P$5383=F$1),('Diário 7º PA'!$F$4:$F$5383))+SUMPRODUCT(-('Diário 8º PA'!$E$4:$E$5041='Analítico Cp.'!$B50),-('Diário 8º PA'!$P$4:$P$5041=F$1),('Diário 8º PA'!$F$4:$F$5041))+SUMPRODUCT(-('Diário 9º PA'!$E$4:$E$5236='Analítico Cp.'!$B50),-('Diário 9º PA'!$P$4:$P$5236=F$1),('Diário 9º PA'!$F$4:$F$5236))+SUMPRODUCT(-('Diário 10º PA'!$E$4:$E$5221='Analítico Cp.'!$B50),-('Diário 10º PA'!$O$4:$O$5221=F$1),('Diário 10º PA'!$F$4:$F$5221))+SUMPRODUCT(-('Comp.'!$D$5:$D$238='Analítico Cp.'!$B50),-('Comp.'!$J$5:$J$238=F$1),('Comp.'!$E$5:$E$238))</f>
        <v>0</v>
      </c>
      <c r="G50" s="13">
        <f>SUMPRODUCT(-('Diário 7º PA'!$E$4:$E$5383='Analítico Cp.'!$B50),-('Diário 7º PA'!$P$4:$P$5383=G$1),('Diário 7º PA'!$F$4:$F$5383))+SUMPRODUCT(-('Diário 8º PA'!$E$4:$E$5041='Analítico Cp.'!$B50),-('Diário 8º PA'!$P$4:$P$5041=G$1),('Diário 8º PA'!$F$4:$F$5041))+SUMPRODUCT(-('Diário 9º PA'!$E$4:$E$5236='Analítico Cp.'!$B50),-('Diário 9º PA'!$P$4:$P$5236=G$1),('Diário 9º PA'!$F$4:$F$5236))+SUMPRODUCT(-('Diário 10º PA'!$E$4:$E$5221='Analítico Cp.'!$B50),-('Diário 10º PA'!$O$4:$O$5221=G$1),('Diário 10º PA'!$F$4:$F$5221))+SUMPRODUCT(-('Comp.'!$D$5:$D$238='Analítico Cp.'!$B50),-('Comp.'!$J$5:$J$238=G$1),('Comp.'!$E$5:$E$238))</f>
        <v>0</v>
      </c>
      <c r="H50" s="13">
        <f>SUMPRODUCT(-('Diário 7º PA'!$E$4:$E$5383='Analítico Cp.'!$B50),-('Diário 7º PA'!$P$4:$P$5383=H$1),('Diário 7º PA'!$F$4:$F$5383))+SUMPRODUCT(-('Diário 8º PA'!$E$4:$E$5041='Analítico Cp.'!$B50),-('Diário 8º PA'!$P$4:$P$5041=H$1),('Diário 8º PA'!$F$4:$F$5041))+SUMPRODUCT(-('Diário 9º PA'!$E$4:$E$5236='Analítico Cp.'!$B50),-('Diário 9º PA'!$P$4:$P$5236=H$1),('Diário 9º PA'!$F$4:$F$5236))+SUMPRODUCT(-('Diário 10º PA'!$E$4:$E$5221='Analítico Cp.'!$B50),-('Diário 10º PA'!$O$4:$O$5221=H$1),('Diário 10º PA'!$F$4:$F$5221))+SUMPRODUCT(-('Comp.'!$D$5:$D$238='Analítico Cp.'!$B50),-('Comp.'!$J$5:$J$238=H$1),('Comp.'!$E$5:$E$238))</f>
        <v>0</v>
      </c>
      <c r="I50" s="13">
        <f>SUMPRODUCT(-('Diário 7º PA'!$E$4:$E$5383='Analítico Cp.'!$B50),-('Diário 7º PA'!$P$4:$P$5383=I$1),('Diário 7º PA'!$F$4:$F$5383))+SUMPRODUCT(-('Diário 8º PA'!$E$4:$E$5041='Analítico Cp.'!$B50),-('Diário 8º PA'!$P$4:$P$5041=I$1),('Diário 8º PA'!$F$4:$F$5041))+SUMPRODUCT(-('Diário 9º PA'!$E$4:$E$5236='Analítico Cp.'!$B50),-('Diário 9º PA'!$P$4:$P$5236=I$1),('Diário 9º PA'!$F$4:$F$5236))+SUMPRODUCT(-('Diário 10º PA'!$E$4:$E$5221='Analítico Cp.'!$B50),-('Diário 10º PA'!$O$4:$O$5221=I$1),('Diário 10º PA'!$F$4:$F$5221))+SUMPRODUCT(-('Comp.'!$D$5:$D$238='Analítico Cp.'!$B50),-('Comp.'!$J$5:$J$238=I$1),('Comp.'!$E$5:$E$238))</f>
        <v>0</v>
      </c>
      <c r="J50" s="13">
        <f>SUMPRODUCT(-('Diário 7º PA'!$E$4:$E$5383='Analítico Cp.'!$B50),-('Diário 7º PA'!$P$4:$P$5383=J$1),('Diário 7º PA'!$F$4:$F$5383))+SUMPRODUCT(-('Diário 8º PA'!$E$4:$E$5041='Analítico Cp.'!$B50),-('Diário 8º PA'!$P$4:$P$5041=J$1),('Diário 8º PA'!$F$4:$F$5041))+SUMPRODUCT(-('Diário 9º PA'!$E$4:$E$5236='Analítico Cp.'!$B50),-('Diário 9º PA'!$P$4:$P$5236=J$1),('Diário 9º PA'!$F$4:$F$5236))+SUMPRODUCT(-('Diário 10º PA'!$E$4:$E$5221='Analítico Cp.'!$B50),-('Diário 10º PA'!$O$4:$O$5221=J$1),('Diário 10º PA'!$F$4:$F$5221))+SUMPRODUCT(-('Comp.'!$D$5:$D$238='Analítico Cp.'!$B50),-('Comp.'!$J$5:$J$238=J$1),('Comp.'!$E$5:$E$238))</f>
        <v>0</v>
      </c>
      <c r="K50" s="13">
        <f>SUMPRODUCT(-('Diário 7º PA'!$E$4:$E$5383='Analítico Cp.'!$B50),-('Diário 7º PA'!$P$4:$P$5383=K$1),('Diário 7º PA'!$F$4:$F$5383))+SUMPRODUCT(-('Diário 8º PA'!$E$4:$E$5041='Analítico Cp.'!$B50),-('Diário 8º PA'!$P$4:$P$5041=K$1),('Diário 8º PA'!$F$4:$F$5041))+SUMPRODUCT(-('Diário 9º PA'!$E$4:$E$5236='Analítico Cp.'!$B50),-('Diário 9º PA'!$P$4:$P$5236=K$1),('Diário 9º PA'!$F$4:$F$5236))+SUMPRODUCT(-('Diário 10º PA'!$E$4:$E$5221='Analítico Cp.'!$B50),-('Diário 10º PA'!$O$4:$O$5221=K$1),('Diário 10º PA'!$F$4:$F$5221))+SUMPRODUCT(-('Comp.'!$D$5:$D$238='Analítico Cp.'!$B50),-('Comp.'!$J$5:$J$238=K$1),('Comp.'!$E$5:$E$238))</f>
        <v>196755.00999999998</v>
      </c>
      <c r="L50" s="13">
        <f>SUMPRODUCT(-('Diário 7º PA'!$E$4:$E$5383='Analítico Cp.'!$B50),-('Diário 7º PA'!$P$4:$P$5383=L$1),('Diário 7º PA'!$F$4:$F$5383))+SUMPRODUCT(-('Diário 8º PA'!$E$4:$E$5041='Analítico Cp.'!$B50),-('Diário 8º PA'!$P$4:$P$5041=L$1),('Diário 8º PA'!$F$4:$F$5041))+SUMPRODUCT(-('Diário 9º PA'!$E$4:$E$5236='Analítico Cp.'!$B50),-('Diário 9º PA'!$P$4:$P$5236=L$1),('Diário 9º PA'!$F$4:$F$5236))+SUMPRODUCT(-('Diário 10º PA'!$E$4:$E$5221='Analítico Cp.'!$B50),-('Diário 10º PA'!$O$4:$O$5221=L$1),('Diário 10º PA'!$F$4:$F$5221))+SUMPRODUCT(-('Comp.'!$D$5:$D$238='Analítico Cp.'!$B50),-('Comp.'!$J$5:$J$238=L$1),('Comp.'!$E$5:$E$238))</f>
        <v>303989.54000000004</v>
      </c>
      <c r="M50" s="13">
        <f>SUMPRODUCT(-('Diário 7º PA'!$E$4:$E$5383='Analítico Cp.'!$B50),-('Diário 7º PA'!$P$4:$P$5383=M$1),('Diário 7º PA'!$F$4:$F$5383))+SUMPRODUCT(-('Diário 8º PA'!$E$4:$E$5041='Analítico Cp.'!$B50),-('Diário 8º PA'!$P$4:$P$5041=M$1),('Diário 8º PA'!$F$4:$F$5041))+SUMPRODUCT(-('Diário 9º PA'!$E$4:$E$5236='Analítico Cp.'!$B50),-('Diário 9º PA'!$P$4:$P$5236=M$1),('Diário 9º PA'!$F$4:$F$5236))+SUMPRODUCT(-('Diário 10º PA'!$E$4:$E$5221='Analítico Cp.'!$B50),-('Diário 10º PA'!$O$4:$O$5221=M$1),('Diário 10º PA'!$F$4:$F$5221))+SUMPRODUCT(-('Comp.'!$D$5:$D$238='Analítico Cp.'!$B50),-('Comp.'!$J$5:$J$238=M$1),('Comp.'!$E$5:$E$238))</f>
        <v>287121.99</v>
      </c>
      <c r="N50" s="13">
        <f>SUMPRODUCT(-('Diário 7º PA'!$E$4:$E$5383='Analítico Cp.'!$B50),-('Diário 7º PA'!$P$4:$P$5383=N$1),('Diário 7º PA'!$F$4:$F$5383))+SUMPRODUCT(-('Diário 8º PA'!$E$4:$E$5041='Analítico Cp.'!$B50),-('Diário 8º PA'!$P$4:$P$5041=N$1),('Diário 8º PA'!$F$4:$F$5041))+SUMPRODUCT(-('Diário 9º PA'!$E$4:$E$5236='Analítico Cp.'!$B50),-('Diário 9º PA'!$P$4:$P$5236=N$1),('Diário 9º PA'!$F$4:$F$5236))+SUMPRODUCT(-('Diário 10º PA'!$E$4:$E$5221='Analítico Cp.'!$B50),-('Diário 10º PA'!$O$4:$O$5221=N$1),('Diário 10º PA'!$F$4:$F$5221))+SUMPRODUCT(-('Comp.'!$D$5:$D$238='Analítico Cp.'!$B50),-('Comp.'!$J$5:$J$238=N$1),('Comp.'!$E$5:$E$238))</f>
        <v>679195.04</v>
      </c>
      <c r="O50" s="13">
        <f t="shared" si="9"/>
        <v>1467061.58</v>
      </c>
      <c r="P50" s="172">
        <f t="shared" si="10"/>
        <v>2.7673629955427725E-2</v>
      </c>
    </row>
    <row r="51" spans="1:16" ht="23.25" customHeight="1" x14ac:dyDescent="0.2">
      <c r="A51" s="64" t="s">
        <v>109</v>
      </c>
      <c r="B51" s="62" t="s">
        <v>8</v>
      </c>
      <c r="C51" s="13">
        <f>SUMPRODUCT(-('Diário 7º PA'!$E$4:$E$5383='Analítico Cp.'!$B51),-('Diário 7º PA'!$P$4:$P$5383=C$1),('Diário 7º PA'!$F$4:$F$5383))+SUMPRODUCT(-('Diário 8º PA'!$E$4:$E$5041='Analítico Cp.'!$B51),-('Diário 8º PA'!$P$4:$P$5041=C$1),('Diário 8º PA'!$F$4:$F$5041))+SUMPRODUCT(-('Diário 9º PA'!$E$4:$E$5236='Analítico Cp.'!$B51),-('Diário 9º PA'!$P$4:$P$5236=C$1),('Diário 9º PA'!$F$4:$F$5236))+SUMPRODUCT(-('Diário 10º PA'!$E$4:$E$5221='Analítico Cp.'!$B51),-('Diário 10º PA'!$O$4:$O$5221=C$1),('Diário 10º PA'!$F$4:$F$5221))+SUMPRODUCT(-('Comp.'!$D$5:$D$238='Analítico Cp.'!$B51),-('Comp.'!$J$5:$J$238=C$1),('Comp.'!$E$5:$E$238))</f>
        <v>9574.48</v>
      </c>
      <c r="D51" s="13">
        <f>SUMPRODUCT(-('Diário 7º PA'!$E$4:$E$5383='Analítico Cp.'!$B51),-('Diário 7º PA'!$P$4:$P$5383=D$1),('Diário 7º PA'!$F$4:$F$5383))+SUMPRODUCT(-('Diário 8º PA'!$E$4:$E$5041='Analítico Cp.'!$B51),-('Diário 8º PA'!$P$4:$P$5041=D$1),('Diário 8º PA'!$F$4:$F$5041))+SUMPRODUCT(-('Diário 9º PA'!$E$4:$E$5236='Analítico Cp.'!$B51),-('Diário 9º PA'!$P$4:$P$5236=D$1),('Diário 9º PA'!$F$4:$F$5236))+SUMPRODUCT(-('Diário 10º PA'!$E$4:$E$5221='Analítico Cp.'!$B51),-('Diário 10º PA'!$O$4:$O$5221=D$1),('Diário 10º PA'!$F$4:$F$5221))+SUMPRODUCT(-('Comp.'!$D$5:$D$238='Analítico Cp.'!$B51),-('Comp.'!$J$5:$J$238=D$1),('Comp.'!$E$5:$E$238))</f>
        <v>9644.36</v>
      </c>
      <c r="E51" s="13">
        <f>SUMPRODUCT(-('Diário 7º PA'!$E$4:$E$5383='Analítico Cp.'!$B51),-('Diário 7º PA'!$P$4:$P$5383=E$1),('Diário 7º PA'!$F$4:$F$5383))+SUMPRODUCT(-('Diário 8º PA'!$E$4:$E$5041='Analítico Cp.'!$B51),-('Diário 8º PA'!$P$4:$P$5041=E$1),('Diário 8º PA'!$F$4:$F$5041))+SUMPRODUCT(-('Diário 9º PA'!$E$4:$E$5236='Analítico Cp.'!$B51),-('Diário 9º PA'!$P$4:$P$5236=E$1),('Diário 9º PA'!$F$4:$F$5236))+SUMPRODUCT(-('Diário 10º PA'!$E$4:$E$5221='Analítico Cp.'!$B51),-('Diário 10º PA'!$O$4:$O$5221=E$1),('Diário 10º PA'!$F$4:$F$5221))+SUMPRODUCT(-('Comp.'!$D$5:$D$238='Analítico Cp.'!$B51),-('Comp.'!$J$5:$J$238=E$1),('Comp.'!$E$5:$E$238))</f>
        <v>9735.44</v>
      </c>
      <c r="F51" s="13">
        <f>SUMPRODUCT(-('Diário 7º PA'!$E$4:$E$5383='Analítico Cp.'!$B51),-('Diário 7º PA'!$P$4:$P$5383=F$1),('Diário 7º PA'!$F$4:$F$5383))+SUMPRODUCT(-('Diário 8º PA'!$E$4:$E$5041='Analítico Cp.'!$B51),-('Diário 8º PA'!$P$4:$P$5041=F$1),('Diário 8º PA'!$F$4:$F$5041))+SUMPRODUCT(-('Diário 9º PA'!$E$4:$E$5236='Analítico Cp.'!$B51),-('Diário 9º PA'!$P$4:$P$5236=F$1),('Diário 9º PA'!$F$4:$F$5236))+SUMPRODUCT(-('Diário 10º PA'!$E$4:$E$5221='Analítico Cp.'!$B51),-('Diário 10º PA'!$O$4:$O$5221=F$1),('Diário 10º PA'!$F$4:$F$5221))+SUMPRODUCT(-('Comp.'!$D$5:$D$238='Analítico Cp.'!$B51),-('Comp.'!$J$5:$J$238=F$1),('Comp.'!$E$5:$E$238))</f>
        <v>9927.7199999999993</v>
      </c>
      <c r="G51" s="13">
        <f>SUMPRODUCT(-('Diário 7º PA'!$E$4:$E$5383='Analítico Cp.'!$B51),-('Diário 7º PA'!$P$4:$P$5383=G$1),('Diário 7º PA'!$F$4:$F$5383))+SUMPRODUCT(-('Diário 8º PA'!$E$4:$E$5041='Analítico Cp.'!$B51),-('Diário 8º PA'!$P$4:$P$5041=G$1),('Diário 8º PA'!$F$4:$F$5041))+SUMPRODUCT(-('Diário 9º PA'!$E$4:$E$5236='Analítico Cp.'!$B51),-('Diário 9º PA'!$P$4:$P$5236=G$1),('Diário 9º PA'!$F$4:$F$5236))+SUMPRODUCT(-('Diário 10º PA'!$E$4:$E$5221='Analítico Cp.'!$B51),-('Diário 10º PA'!$O$4:$O$5221=G$1),('Diário 10º PA'!$F$4:$F$5221))+SUMPRODUCT(-('Comp.'!$D$5:$D$238='Analítico Cp.'!$B51),-('Comp.'!$J$5:$J$238=G$1),('Comp.'!$E$5:$E$238))</f>
        <v>10028.92</v>
      </c>
      <c r="H51" s="13">
        <f>SUMPRODUCT(-('Diário 7º PA'!$E$4:$E$5383='Analítico Cp.'!$B51),-('Diário 7º PA'!$P$4:$P$5383=H$1),('Diário 7º PA'!$F$4:$F$5383))+SUMPRODUCT(-('Diário 8º PA'!$E$4:$E$5041='Analítico Cp.'!$B51),-('Diário 8º PA'!$P$4:$P$5041=H$1),('Diário 8º PA'!$F$4:$F$5041))+SUMPRODUCT(-('Diário 9º PA'!$E$4:$E$5236='Analítico Cp.'!$B51),-('Diário 9º PA'!$P$4:$P$5236=H$1),('Diário 9º PA'!$F$4:$F$5236))+SUMPRODUCT(-('Diário 10º PA'!$E$4:$E$5221='Analítico Cp.'!$B51),-('Diário 10º PA'!$O$4:$O$5221=H$1),('Diário 10º PA'!$F$4:$F$5221))+SUMPRODUCT(-('Comp.'!$D$5:$D$238='Analítico Cp.'!$B51),-('Comp.'!$J$5:$J$238=H$1),('Comp.'!$E$5:$E$238))</f>
        <v>10130.120000000001</v>
      </c>
      <c r="I51" s="13">
        <f>SUMPRODUCT(-('Diário 7º PA'!$E$4:$E$5383='Analítico Cp.'!$B51),-('Diário 7º PA'!$P$4:$P$5383=I$1),('Diário 7º PA'!$F$4:$F$5383))+SUMPRODUCT(-('Diário 8º PA'!$E$4:$E$5041='Analítico Cp.'!$B51),-('Diário 8º PA'!$P$4:$P$5041=I$1),('Diário 8º PA'!$F$4:$F$5041))+SUMPRODUCT(-('Diário 9º PA'!$E$4:$E$5236='Analítico Cp.'!$B51),-('Diário 9º PA'!$P$4:$P$5236=I$1),('Diário 9º PA'!$F$4:$F$5236))+SUMPRODUCT(-('Diário 10º PA'!$E$4:$E$5221='Analítico Cp.'!$B51),-('Diário 10º PA'!$O$4:$O$5221=I$1),('Diário 10º PA'!$F$4:$F$5221))+SUMPRODUCT(-('Comp.'!$D$5:$D$238='Analítico Cp.'!$B51),-('Comp.'!$J$5:$J$238=I$1),('Comp.'!$E$5:$E$238))</f>
        <v>10170.6</v>
      </c>
      <c r="J51" s="13">
        <f>SUMPRODUCT(-('Diário 7º PA'!$E$4:$E$5383='Analítico Cp.'!$B51),-('Diário 7º PA'!$P$4:$P$5383=J$1),('Diário 7º PA'!$F$4:$F$5383))+SUMPRODUCT(-('Diário 8º PA'!$E$4:$E$5041='Analítico Cp.'!$B51),-('Diário 8º PA'!$P$4:$P$5041=J$1),('Diário 8º PA'!$F$4:$F$5041))+SUMPRODUCT(-('Diário 9º PA'!$E$4:$E$5236='Analítico Cp.'!$B51),-('Diário 9º PA'!$P$4:$P$5236=J$1),('Diário 9º PA'!$F$4:$F$5236))+SUMPRODUCT(-('Diário 10º PA'!$E$4:$E$5221='Analítico Cp.'!$B51),-('Diário 10º PA'!$O$4:$O$5221=J$1),('Diário 10º PA'!$F$4:$F$5221))+SUMPRODUCT(-('Comp.'!$D$5:$D$238='Analítico Cp.'!$B51),-('Comp.'!$J$5:$J$238=J$1),('Comp.'!$E$5:$E$238))</f>
        <v>10200.959999999999</v>
      </c>
      <c r="K51" s="13">
        <f>SUMPRODUCT(-('Diário 7º PA'!$E$4:$E$5383='Analítico Cp.'!$B51),-('Diário 7º PA'!$P$4:$P$5383=K$1),('Diário 7º PA'!$F$4:$F$5383))+SUMPRODUCT(-('Diário 8º PA'!$E$4:$E$5041='Analítico Cp.'!$B51),-('Diário 8º PA'!$P$4:$P$5041=K$1),('Diário 8º PA'!$F$4:$F$5041))+SUMPRODUCT(-('Diário 9º PA'!$E$4:$E$5236='Analítico Cp.'!$B51),-('Diário 9º PA'!$P$4:$P$5236=K$1),('Diário 9º PA'!$F$4:$F$5236))+SUMPRODUCT(-('Diário 10º PA'!$E$4:$E$5221='Analítico Cp.'!$B51),-('Diário 10º PA'!$O$4:$O$5221=K$1),('Diário 10º PA'!$F$4:$F$5221))+SUMPRODUCT(-('Comp.'!$D$5:$D$238='Analítico Cp.'!$B51),-('Comp.'!$J$5:$J$238=K$1),('Comp.'!$E$5:$E$238))</f>
        <v>10393.24</v>
      </c>
      <c r="L51" s="13">
        <f>SUMPRODUCT(-('Diário 7º PA'!$E$4:$E$5383='Analítico Cp.'!$B51),-('Diário 7º PA'!$P$4:$P$5383=L$1),('Diário 7º PA'!$F$4:$F$5383))+SUMPRODUCT(-('Diário 8º PA'!$E$4:$E$5041='Analítico Cp.'!$B51),-('Diário 8º PA'!$P$4:$P$5041=L$1),('Diário 8º PA'!$F$4:$F$5041))+SUMPRODUCT(-('Diário 9º PA'!$E$4:$E$5236='Analítico Cp.'!$B51),-('Diário 9º PA'!$P$4:$P$5236=L$1),('Diário 9º PA'!$F$4:$F$5236))+SUMPRODUCT(-('Diário 10º PA'!$E$4:$E$5221='Analítico Cp.'!$B51),-('Diário 10º PA'!$O$4:$O$5221=L$1),('Diário 10º PA'!$F$4:$F$5221))+SUMPRODUCT(-('Comp.'!$D$5:$D$238='Analítico Cp.'!$B51),-('Comp.'!$J$5:$J$238=L$1),('Comp.'!$E$5:$E$238))</f>
        <v>10615.88</v>
      </c>
      <c r="M51" s="13">
        <f>SUMPRODUCT(-('Diário 7º PA'!$E$4:$E$5383='Analítico Cp.'!$B51),-('Diário 7º PA'!$P$4:$P$5383=M$1),('Diário 7º PA'!$F$4:$F$5383))+SUMPRODUCT(-('Diário 8º PA'!$E$4:$E$5041='Analítico Cp.'!$B51),-('Diário 8º PA'!$P$4:$P$5041=M$1),('Diário 8º PA'!$F$4:$F$5041))+SUMPRODUCT(-('Diário 9º PA'!$E$4:$E$5236='Analítico Cp.'!$B51),-('Diário 9º PA'!$P$4:$P$5236=M$1),('Diário 9º PA'!$F$4:$F$5236))+SUMPRODUCT(-('Diário 10º PA'!$E$4:$E$5221='Analítico Cp.'!$B51),-('Diário 10º PA'!$O$4:$O$5221=M$1),('Diário 10º PA'!$F$4:$F$5221))+SUMPRODUCT(-('Comp.'!$D$5:$D$238='Analítico Cp.'!$B51),-('Comp.'!$J$5:$J$238=M$1),('Comp.'!$E$5:$E$238))</f>
        <v>10615.88</v>
      </c>
      <c r="N51" s="13">
        <f>SUMPRODUCT(-('Diário 7º PA'!$E$4:$E$5383='Analítico Cp.'!$B51),-('Diário 7º PA'!$P$4:$P$5383=N$1),('Diário 7º PA'!$F$4:$F$5383))+SUMPRODUCT(-('Diário 8º PA'!$E$4:$E$5041='Analítico Cp.'!$B51),-('Diário 8º PA'!$P$4:$P$5041=N$1),('Diário 8º PA'!$F$4:$F$5041))+SUMPRODUCT(-('Diário 9º PA'!$E$4:$E$5236='Analítico Cp.'!$B51),-('Diário 9º PA'!$P$4:$P$5236=N$1),('Diário 9º PA'!$F$4:$F$5236))+SUMPRODUCT(-('Diário 10º PA'!$E$4:$E$5221='Analítico Cp.'!$B51),-('Diário 10º PA'!$O$4:$O$5221=N$1),('Diário 10º PA'!$F$4:$F$5221))+SUMPRODUCT(-('Comp.'!$D$5:$D$238='Analítico Cp.'!$B51),-('Comp.'!$J$5:$J$238=N$1),('Comp.'!$E$5:$E$238))</f>
        <v>10767.68</v>
      </c>
      <c r="O51" s="13">
        <f t="shared" si="9"/>
        <v>121805.28000000003</v>
      </c>
      <c r="P51" s="172">
        <f t="shared" si="10"/>
        <v>2.2976501404509972E-3</v>
      </c>
    </row>
    <row r="52" spans="1:16" ht="23.25" customHeight="1" x14ac:dyDescent="0.2">
      <c r="A52" s="64" t="s">
        <v>110</v>
      </c>
      <c r="B52" s="62" t="s">
        <v>55</v>
      </c>
      <c r="C52" s="13">
        <f>SUMPRODUCT(-('Diário 7º PA'!$E$4:$E$5383='Analítico Cp.'!$B52),-('Diário 7º PA'!$P$4:$P$5383=C$1),('Diário 7º PA'!$F$4:$F$5383))+SUMPRODUCT(-('Diário 8º PA'!$E$4:$E$5041='Analítico Cp.'!$B52),-('Diário 8º PA'!$P$4:$P$5041=C$1),('Diário 8º PA'!$F$4:$F$5041))+SUMPRODUCT(-('Diário 9º PA'!$E$4:$E$5236='Analítico Cp.'!$B52),-('Diário 9º PA'!$P$4:$P$5236=C$1),('Diário 9º PA'!$F$4:$F$5236))+SUMPRODUCT(-('Diário 10º PA'!$E$4:$E$5221='Analítico Cp.'!$B52),-('Diário 10º PA'!$O$4:$O$5221=C$1),('Diário 10º PA'!$F$4:$F$5221))+SUMPRODUCT(-('Comp.'!$D$5:$D$238='Analítico Cp.'!$B52),-('Comp.'!$J$5:$J$238=C$1),('Comp.'!$E$5:$E$238))</f>
        <v>19661.8</v>
      </c>
      <c r="D52" s="13">
        <f>SUMPRODUCT(-('Diário 7º PA'!$E$4:$E$5383='Analítico Cp.'!$B52),-('Diário 7º PA'!$P$4:$P$5383=D$1),('Diário 7º PA'!$F$4:$F$5383))+SUMPRODUCT(-('Diário 8º PA'!$E$4:$E$5041='Analítico Cp.'!$B52),-('Diário 8º PA'!$P$4:$P$5041=D$1),('Diário 8º PA'!$F$4:$F$5041))+SUMPRODUCT(-('Diário 9º PA'!$E$4:$E$5236='Analítico Cp.'!$B52),-('Diário 9º PA'!$P$4:$P$5236=D$1),('Diário 9º PA'!$F$4:$F$5236))+SUMPRODUCT(-('Diário 10º PA'!$E$4:$E$5221='Analítico Cp.'!$B52),-('Diário 10º PA'!$O$4:$O$5221=D$1),('Diário 10º PA'!$F$4:$F$5221))+SUMPRODUCT(-('Comp.'!$D$5:$D$238='Analítico Cp.'!$B52),-('Comp.'!$J$5:$J$238=D$1),('Comp.'!$E$5:$E$238))</f>
        <v>20968.89</v>
      </c>
      <c r="E52" s="13">
        <f>SUMPRODUCT(-('Diário 7º PA'!$E$4:$E$5383='Analítico Cp.'!$B52),-('Diário 7º PA'!$P$4:$P$5383=E$1),('Diário 7º PA'!$F$4:$F$5383))+SUMPRODUCT(-('Diário 8º PA'!$E$4:$E$5041='Analítico Cp.'!$B52),-('Diário 8º PA'!$P$4:$P$5041=E$1),('Diário 8º PA'!$F$4:$F$5041))+SUMPRODUCT(-('Diário 9º PA'!$E$4:$E$5236='Analítico Cp.'!$B52),-('Diário 9º PA'!$P$4:$P$5236=E$1),('Diário 9º PA'!$F$4:$F$5236))+SUMPRODUCT(-('Diário 10º PA'!$E$4:$E$5221='Analítico Cp.'!$B52),-('Diário 10º PA'!$O$4:$O$5221=E$1),('Diário 10º PA'!$F$4:$F$5221))+SUMPRODUCT(-('Comp.'!$D$5:$D$238='Analítico Cp.'!$B52),-('Comp.'!$J$5:$J$238=E$1),('Comp.'!$E$5:$E$238))</f>
        <v>21259.19</v>
      </c>
      <c r="F52" s="13">
        <f>SUMPRODUCT(-('Diário 7º PA'!$E$4:$E$5383='Analítico Cp.'!$B52),-('Diário 7º PA'!$P$4:$P$5383=F$1),('Diário 7º PA'!$F$4:$F$5383))+SUMPRODUCT(-('Diário 8º PA'!$E$4:$E$5041='Analítico Cp.'!$B52),-('Diário 8º PA'!$P$4:$P$5041=F$1),('Diário 8º PA'!$F$4:$F$5041))+SUMPRODUCT(-('Diário 9º PA'!$E$4:$E$5236='Analítico Cp.'!$B52),-('Diário 9º PA'!$P$4:$P$5236=F$1),('Diário 9º PA'!$F$4:$F$5236))+SUMPRODUCT(-('Diário 10º PA'!$E$4:$E$5221='Analítico Cp.'!$B52),-('Diário 10º PA'!$O$4:$O$5221=F$1),('Diário 10º PA'!$F$4:$F$5221))+SUMPRODUCT(-('Comp.'!$D$5:$D$238='Analítico Cp.'!$B52),-('Comp.'!$J$5:$J$238=F$1),('Comp.'!$E$5:$E$238))</f>
        <v>21498.240000000002</v>
      </c>
      <c r="G52" s="13">
        <f>SUMPRODUCT(-('Diário 7º PA'!$E$4:$E$5383='Analítico Cp.'!$B52),-('Diário 7º PA'!$P$4:$P$5383=G$1),('Diário 7º PA'!$F$4:$F$5383))+SUMPRODUCT(-('Diário 8º PA'!$E$4:$E$5041='Analítico Cp.'!$B52),-('Diário 8º PA'!$P$4:$P$5041=G$1),('Diário 8º PA'!$F$4:$F$5041))+SUMPRODUCT(-('Diário 9º PA'!$E$4:$E$5236='Analítico Cp.'!$B52),-('Diário 9º PA'!$P$4:$P$5236=G$1),('Diário 9º PA'!$F$4:$F$5236))+SUMPRODUCT(-('Diário 10º PA'!$E$4:$E$5221='Analítico Cp.'!$B52),-('Diário 10º PA'!$O$4:$O$5221=G$1),('Diário 10º PA'!$F$4:$F$5221))+SUMPRODUCT(-('Comp.'!$D$5:$D$238='Analítico Cp.'!$B52),-('Comp.'!$J$5:$J$238=G$1),('Comp.'!$E$5:$E$238))</f>
        <v>21771.46</v>
      </c>
      <c r="H52" s="13">
        <f>SUMPRODUCT(-('Diário 7º PA'!$E$4:$E$5383='Analítico Cp.'!$B52),-('Diário 7º PA'!$P$4:$P$5383=H$1),('Diário 7º PA'!$F$4:$F$5383))+SUMPRODUCT(-('Diário 8º PA'!$E$4:$E$5041='Analítico Cp.'!$B52),-('Diário 8º PA'!$P$4:$P$5041=H$1),('Diário 8º PA'!$F$4:$F$5041))+SUMPRODUCT(-('Diário 9º PA'!$E$4:$E$5236='Analítico Cp.'!$B52),-('Diário 9º PA'!$P$4:$P$5236=H$1),('Diário 9º PA'!$F$4:$F$5236))+SUMPRODUCT(-('Diário 10º PA'!$E$4:$E$5221='Analítico Cp.'!$B52),-('Diário 10º PA'!$O$4:$O$5221=H$1),('Diário 10º PA'!$F$4:$F$5221))+SUMPRODUCT(-('Comp.'!$D$5:$D$238='Analítico Cp.'!$B52),-('Comp.'!$J$5:$J$238=H$1),('Comp.'!$E$5:$E$238))</f>
        <v>44072.78</v>
      </c>
      <c r="I52" s="13">
        <f>SUMPRODUCT(-('Diário 7º PA'!$E$4:$E$5383='Analítico Cp.'!$B52),-('Diário 7º PA'!$P$4:$P$5383=I$1),('Diário 7º PA'!$F$4:$F$5383))+SUMPRODUCT(-('Diário 8º PA'!$E$4:$E$5041='Analítico Cp.'!$B52),-('Diário 8º PA'!$P$4:$P$5041=I$1),('Diário 8º PA'!$F$4:$F$5041))+SUMPRODUCT(-('Diário 9º PA'!$E$4:$E$5236='Analítico Cp.'!$B52),-('Diário 9º PA'!$P$4:$P$5236=I$1),('Diário 9º PA'!$F$4:$F$5236))+SUMPRODUCT(-('Diário 10º PA'!$E$4:$E$5221='Analítico Cp.'!$B52),-('Diário 10º PA'!$O$4:$O$5221=I$1),('Diário 10º PA'!$F$4:$F$5221))+SUMPRODUCT(-('Comp.'!$D$5:$D$238='Analítico Cp.'!$B52),-('Comp.'!$J$5:$J$238=I$1),('Comp.'!$E$5:$E$238))</f>
        <v>22147.119999999999</v>
      </c>
      <c r="J52" s="13">
        <f>SUMPRODUCT(-('Diário 7º PA'!$E$4:$E$5383='Analítico Cp.'!$B52),-('Diário 7º PA'!$P$4:$P$5383=J$1),('Diário 7º PA'!$F$4:$F$5383))+SUMPRODUCT(-('Diário 8º PA'!$E$4:$E$5041='Analítico Cp.'!$B52),-('Diário 8º PA'!$P$4:$P$5041=J$1),('Diário 8º PA'!$F$4:$F$5041))+SUMPRODUCT(-('Diário 9º PA'!$E$4:$E$5236='Analítico Cp.'!$B52),-('Diário 9º PA'!$P$4:$P$5236=J$1),('Diário 9º PA'!$F$4:$F$5236))+SUMPRODUCT(-('Diário 10º PA'!$E$4:$E$5221='Analítico Cp.'!$B52),-('Diário 10º PA'!$O$4:$O$5221=J$1),('Diário 10º PA'!$F$4:$F$5221))+SUMPRODUCT(-('Comp.'!$D$5:$D$238='Analítico Cp.'!$B52),-('Comp.'!$J$5:$J$238=J$1),('Comp.'!$E$5:$E$238))</f>
        <v>22181.27</v>
      </c>
      <c r="K52" s="13">
        <f>SUMPRODUCT(-('Diário 7º PA'!$E$4:$E$5383='Analítico Cp.'!$B52),-('Diário 7º PA'!$P$4:$P$5383=K$1),('Diário 7º PA'!$F$4:$F$5383))+SUMPRODUCT(-('Diário 8º PA'!$E$4:$E$5041='Analítico Cp.'!$B52),-('Diário 8º PA'!$P$4:$P$5041=K$1),('Diário 8º PA'!$F$4:$F$5041))+SUMPRODUCT(-('Diário 9º PA'!$E$4:$E$5236='Analítico Cp.'!$B52),-('Diário 9º PA'!$P$4:$P$5236=K$1),('Diário 9º PA'!$F$4:$F$5236))+SUMPRODUCT(-('Diário 10º PA'!$E$4:$E$5221='Analítico Cp.'!$B52),-('Diário 10º PA'!$O$4:$O$5221=K$1),('Diário 10º PA'!$F$4:$F$5221))+SUMPRODUCT(-('Comp.'!$D$5:$D$238='Analítico Cp.'!$B52),-('Comp.'!$J$5:$J$238=K$1),('Comp.'!$E$5:$E$238))</f>
        <v>22352.03</v>
      </c>
      <c r="L52" s="13">
        <f>SUMPRODUCT(-('Diário 7º PA'!$E$4:$E$5383='Analítico Cp.'!$B52),-('Diário 7º PA'!$P$4:$P$5383=L$1),('Diário 7º PA'!$F$4:$F$5383))+SUMPRODUCT(-('Diário 8º PA'!$E$4:$E$5041='Analítico Cp.'!$B52),-('Diário 8º PA'!$P$4:$P$5041=L$1),('Diário 8º PA'!$F$4:$F$5041))+SUMPRODUCT(-('Diário 9º PA'!$E$4:$E$5236='Analítico Cp.'!$B52),-('Diário 9º PA'!$P$4:$P$5236=L$1),('Diário 9º PA'!$F$4:$F$5236))+SUMPRODUCT(-('Diário 10º PA'!$E$4:$E$5221='Analítico Cp.'!$B52),-('Diário 10º PA'!$O$4:$O$5221=L$1),('Diário 10º PA'!$F$4:$F$5221))+SUMPRODUCT(-('Comp.'!$D$5:$D$238='Analítico Cp.'!$B52),-('Comp.'!$J$5:$J$238=L$1),('Comp.'!$E$5:$E$238))</f>
        <v>23000.91</v>
      </c>
      <c r="M52" s="13">
        <f>SUMPRODUCT(-('Diário 7º PA'!$E$4:$E$5383='Analítico Cp.'!$B52),-('Diário 7º PA'!$P$4:$P$5383=M$1),('Diário 7º PA'!$F$4:$F$5383))+SUMPRODUCT(-('Diário 8º PA'!$E$4:$E$5041='Analítico Cp.'!$B52),-('Diário 8º PA'!$P$4:$P$5041=M$1),('Diário 8º PA'!$F$4:$F$5041))+SUMPRODUCT(-('Diário 9º PA'!$E$4:$E$5236='Analítico Cp.'!$B52),-('Diário 9º PA'!$P$4:$P$5236=M$1),('Diário 9º PA'!$F$4:$F$5236))+SUMPRODUCT(-('Diário 10º PA'!$E$4:$E$5221='Analítico Cp.'!$B52),-('Diário 10º PA'!$O$4:$O$5221=M$1),('Diário 10º PA'!$F$4:$F$5221))+SUMPRODUCT(-('Comp.'!$D$5:$D$238='Analítico Cp.'!$B52),-('Comp.'!$J$5:$J$238=M$1),('Comp.'!$E$5:$E$238))</f>
        <v>23410.71</v>
      </c>
      <c r="N52" s="13">
        <f>SUMPRODUCT(-('Diário 7º PA'!$E$4:$E$5383='Analítico Cp.'!$B52),-('Diário 7º PA'!$P$4:$P$5383=N$1),('Diário 7º PA'!$F$4:$F$5383))+SUMPRODUCT(-('Diário 8º PA'!$E$4:$E$5041='Analítico Cp.'!$B52),-('Diário 8º PA'!$P$4:$P$5041=N$1),('Diário 8º PA'!$F$4:$F$5041))+SUMPRODUCT(-('Diário 9º PA'!$E$4:$E$5236='Analítico Cp.'!$B52),-('Diário 9º PA'!$P$4:$P$5236=N$1),('Diário 9º PA'!$F$4:$F$5236))+SUMPRODUCT(-('Diário 10º PA'!$E$4:$E$5221='Analítico Cp.'!$B52),-('Diário 10º PA'!$O$4:$O$5221=N$1),('Diário 10º PA'!$F$4:$F$5221))+SUMPRODUCT(-('Comp.'!$D$5:$D$238='Analítico Cp.'!$B52),-('Comp.'!$J$5:$J$238=N$1),('Comp.'!$E$5:$E$238))</f>
        <v>23376.57</v>
      </c>
      <c r="O52" s="13">
        <f t="shared" si="9"/>
        <v>285700.97000000003</v>
      </c>
      <c r="P52" s="172">
        <f t="shared" si="10"/>
        <v>5.3892645199574776E-3</v>
      </c>
    </row>
    <row r="53" spans="1:16" ht="23.25" customHeight="1" x14ac:dyDescent="0.2">
      <c r="A53" s="64" t="s">
        <v>166</v>
      </c>
      <c r="B53" s="62" t="s">
        <v>56</v>
      </c>
      <c r="C53" s="13">
        <f>SUMPRODUCT(-('Diário 7º PA'!$E$4:$E$5383='Analítico Cp.'!$B53),-('Diário 7º PA'!$P$4:$P$5383=C$1),('Diário 7º PA'!$F$4:$F$5383))+SUMPRODUCT(-('Diário 8º PA'!$E$4:$E$5041='Analítico Cp.'!$B53),-('Diário 8º PA'!$P$4:$P$5041=C$1),('Diário 8º PA'!$F$4:$F$5041))+SUMPRODUCT(-('Diário 9º PA'!$E$4:$E$5236='Analítico Cp.'!$B53),-('Diário 9º PA'!$P$4:$P$5236=C$1),('Diário 9º PA'!$F$4:$F$5236))+SUMPRODUCT(-('Diário 10º PA'!$E$4:$E$5221='Analítico Cp.'!$B53),-('Diário 10º PA'!$O$4:$O$5221=C$1),('Diário 10º PA'!$F$4:$F$5221))+SUMPRODUCT(-('Comp.'!$D$5:$D$238='Analítico Cp.'!$B53),-('Comp.'!$J$5:$J$238=C$1),('Comp.'!$E$5:$E$238))</f>
        <v>0</v>
      </c>
      <c r="D53" s="13">
        <f>SUMPRODUCT(-('Diário 7º PA'!$E$4:$E$5383='Analítico Cp.'!$B53),-('Diário 7º PA'!$P$4:$P$5383=D$1),('Diário 7º PA'!$F$4:$F$5383))+SUMPRODUCT(-('Diário 8º PA'!$E$4:$E$5041='Analítico Cp.'!$B53),-('Diário 8º PA'!$P$4:$P$5041=D$1),('Diário 8º PA'!$F$4:$F$5041))+SUMPRODUCT(-('Diário 9º PA'!$E$4:$E$5236='Analítico Cp.'!$B53),-('Diário 9º PA'!$P$4:$P$5236=D$1),('Diário 9º PA'!$F$4:$F$5236))+SUMPRODUCT(-('Diário 10º PA'!$E$4:$E$5221='Analítico Cp.'!$B53),-('Diário 10º PA'!$O$4:$O$5221=D$1),('Diário 10º PA'!$F$4:$F$5221))+SUMPRODUCT(-('Comp.'!$D$5:$D$238='Analítico Cp.'!$B53),-('Comp.'!$J$5:$J$238=D$1),('Comp.'!$E$5:$E$238))</f>
        <v>0</v>
      </c>
      <c r="E53" s="13">
        <f>SUMPRODUCT(-('Diário 7º PA'!$E$4:$E$5383='Analítico Cp.'!$B53),-('Diário 7º PA'!$P$4:$P$5383=E$1),('Diário 7º PA'!$F$4:$F$5383))+SUMPRODUCT(-('Diário 8º PA'!$E$4:$E$5041='Analítico Cp.'!$B53),-('Diário 8º PA'!$P$4:$P$5041=E$1),('Diário 8º PA'!$F$4:$F$5041))+SUMPRODUCT(-('Diário 9º PA'!$E$4:$E$5236='Analítico Cp.'!$B53),-('Diário 9º PA'!$P$4:$P$5236=E$1),('Diário 9º PA'!$F$4:$F$5236))+SUMPRODUCT(-('Diário 10º PA'!$E$4:$E$5221='Analítico Cp.'!$B53),-('Diário 10º PA'!$O$4:$O$5221=E$1),('Diário 10º PA'!$F$4:$F$5221))+SUMPRODUCT(-('Comp.'!$D$5:$D$238='Analítico Cp.'!$B53),-('Comp.'!$J$5:$J$238=E$1),('Comp.'!$E$5:$E$238))</f>
        <v>0</v>
      </c>
      <c r="F53" s="13">
        <f>SUMPRODUCT(-('Diário 7º PA'!$E$4:$E$5383='Analítico Cp.'!$B53),-('Diário 7º PA'!$P$4:$P$5383=F$1),('Diário 7º PA'!$F$4:$F$5383))+SUMPRODUCT(-('Diário 8º PA'!$E$4:$E$5041='Analítico Cp.'!$B53),-('Diário 8º PA'!$P$4:$P$5041=F$1),('Diário 8º PA'!$F$4:$F$5041))+SUMPRODUCT(-('Diário 9º PA'!$E$4:$E$5236='Analítico Cp.'!$B53),-('Diário 9º PA'!$P$4:$P$5236=F$1),('Diário 9º PA'!$F$4:$F$5236))+SUMPRODUCT(-('Diário 10º PA'!$E$4:$E$5221='Analítico Cp.'!$B53),-('Diário 10º PA'!$O$4:$O$5221=F$1),('Diário 10º PA'!$F$4:$F$5221))+SUMPRODUCT(-('Comp.'!$D$5:$D$238='Analítico Cp.'!$B53),-('Comp.'!$J$5:$J$238=F$1),('Comp.'!$E$5:$E$238))</f>
        <v>0</v>
      </c>
      <c r="G53" s="13">
        <f>SUMPRODUCT(-('Diário 7º PA'!$E$4:$E$5383='Analítico Cp.'!$B53),-('Diário 7º PA'!$P$4:$P$5383=G$1),('Diário 7º PA'!$F$4:$F$5383))+SUMPRODUCT(-('Diário 8º PA'!$E$4:$E$5041='Analítico Cp.'!$B53),-('Diário 8º PA'!$P$4:$P$5041=G$1),('Diário 8º PA'!$F$4:$F$5041))+SUMPRODUCT(-('Diário 9º PA'!$E$4:$E$5236='Analítico Cp.'!$B53),-('Diário 9º PA'!$P$4:$P$5236=G$1),('Diário 9º PA'!$F$4:$F$5236))+SUMPRODUCT(-('Diário 10º PA'!$E$4:$E$5221='Analítico Cp.'!$B53),-('Diário 10º PA'!$O$4:$O$5221=G$1),('Diário 10º PA'!$F$4:$F$5221))+SUMPRODUCT(-('Comp.'!$D$5:$D$238='Analítico Cp.'!$B53),-('Comp.'!$J$5:$J$238=G$1),('Comp.'!$E$5:$E$238))</f>
        <v>0</v>
      </c>
      <c r="H53" s="13">
        <f>SUMPRODUCT(-('Diário 7º PA'!$E$4:$E$5383='Analítico Cp.'!$B53),-('Diário 7º PA'!$P$4:$P$5383=H$1),('Diário 7º PA'!$F$4:$F$5383))+SUMPRODUCT(-('Diário 8º PA'!$E$4:$E$5041='Analítico Cp.'!$B53),-('Diário 8º PA'!$P$4:$P$5041=H$1),('Diário 8º PA'!$F$4:$F$5041))+SUMPRODUCT(-('Diário 9º PA'!$E$4:$E$5236='Analítico Cp.'!$B53),-('Diário 9º PA'!$P$4:$P$5236=H$1),('Diário 9º PA'!$F$4:$F$5236))+SUMPRODUCT(-('Diário 10º PA'!$E$4:$E$5221='Analítico Cp.'!$B53),-('Diário 10º PA'!$O$4:$O$5221=H$1),('Diário 10º PA'!$F$4:$F$5221))+SUMPRODUCT(-('Comp.'!$D$5:$D$238='Analítico Cp.'!$B53),-('Comp.'!$J$5:$J$238=H$1),('Comp.'!$E$5:$E$238))</f>
        <v>0</v>
      </c>
      <c r="I53" s="13">
        <f>SUMPRODUCT(-('Diário 7º PA'!$E$4:$E$5383='Analítico Cp.'!$B53),-('Diário 7º PA'!$P$4:$P$5383=I$1),('Diário 7º PA'!$F$4:$F$5383))+SUMPRODUCT(-('Diário 8º PA'!$E$4:$E$5041='Analítico Cp.'!$B53),-('Diário 8º PA'!$P$4:$P$5041=I$1),('Diário 8º PA'!$F$4:$F$5041))+SUMPRODUCT(-('Diário 9º PA'!$E$4:$E$5236='Analítico Cp.'!$B53),-('Diário 9º PA'!$P$4:$P$5236=I$1),('Diário 9º PA'!$F$4:$F$5236))+SUMPRODUCT(-('Diário 10º PA'!$E$4:$E$5221='Analítico Cp.'!$B53),-('Diário 10º PA'!$O$4:$O$5221=I$1),('Diário 10º PA'!$F$4:$F$5221))+SUMPRODUCT(-('Comp.'!$D$5:$D$238='Analítico Cp.'!$B53),-('Comp.'!$J$5:$J$238=I$1),('Comp.'!$E$5:$E$238))</f>
        <v>0</v>
      </c>
      <c r="J53" s="13">
        <f>SUMPRODUCT(-('Diário 7º PA'!$E$4:$E$5383='Analítico Cp.'!$B53),-('Diário 7º PA'!$P$4:$P$5383=J$1),('Diário 7º PA'!$F$4:$F$5383))+SUMPRODUCT(-('Diário 8º PA'!$E$4:$E$5041='Analítico Cp.'!$B53),-('Diário 8º PA'!$P$4:$P$5041=J$1),('Diário 8º PA'!$F$4:$F$5041))+SUMPRODUCT(-('Diário 9º PA'!$E$4:$E$5236='Analítico Cp.'!$B53),-('Diário 9º PA'!$P$4:$P$5236=J$1),('Diário 9º PA'!$F$4:$F$5236))+SUMPRODUCT(-('Diário 10º PA'!$E$4:$E$5221='Analítico Cp.'!$B53),-('Diário 10º PA'!$O$4:$O$5221=J$1),('Diário 10º PA'!$F$4:$F$5221))+SUMPRODUCT(-('Comp.'!$D$5:$D$238='Analítico Cp.'!$B53),-('Comp.'!$J$5:$J$238=J$1),('Comp.'!$E$5:$E$238))</f>
        <v>0</v>
      </c>
      <c r="K53" s="13">
        <f>SUMPRODUCT(-('Diário 7º PA'!$E$4:$E$5383='Analítico Cp.'!$B53),-('Diário 7º PA'!$P$4:$P$5383=K$1),('Diário 7º PA'!$F$4:$F$5383))+SUMPRODUCT(-('Diário 8º PA'!$E$4:$E$5041='Analítico Cp.'!$B53),-('Diário 8º PA'!$P$4:$P$5041=K$1),('Diário 8º PA'!$F$4:$F$5041))+SUMPRODUCT(-('Diário 9º PA'!$E$4:$E$5236='Analítico Cp.'!$B53),-('Diário 9º PA'!$P$4:$P$5236=K$1),('Diário 9º PA'!$F$4:$F$5236))+SUMPRODUCT(-('Diário 10º PA'!$E$4:$E$5221='Analítico Cp.'!$B53),-('Diário 10º PA'!$O$4:$O$5221=K$1),('Diário 10º PA'!$F$4:$F$5221))+SUMPRODUCT(-('Comp.'!$D$5:$D$238='Analítico Cp.'!$B53),-('Comp.'!$J$5:$J$238=K$1),('Comp.'!$E$5:$E$238))</f>
        <v>0</v>
      </c>
      <c r="L53" s="13">
        <f>SUMPRODUCT(-('Diário 7º PA'!$E$4:$E$5383='Analítico Cp.'!$B53),-('Diário 7º PA'!$P$4:$P$5383=L$1),('Diário 7º PA'!$F$4:$F$5383))+SUMPRODUCT(-('Diário 8º PA'!$E$4:$E$5041='Analítico Cp.'!$B53),-('Diário 8º PA'!$P$4:$P$5041=L$1),('Diário 8º PA'!$F$4:$F$5041))+SUMPRODUCT(-('Diário 9º PA'!$E$4:$E$5236='Analítico Cp.'!$B53),-('Diário 9º PA'!$P$4:$P$5236=L$1),('Diário 9º PA'!$F$4:$F$5236))+SUMPRODUCT(-('Diário 10º PA'!$E$4:$E$5221='Analítico Cp.'!$B53),-('Diário 10º PA'!$O$4:$O$5221=L$1),('Diário 10º PA'!$F$4:$F$5221))+SUMPRODUCT(-('Comp.'!$D$5:$D$238='Analítico Cp.'!$B53),-('Comp.'!$J$5:$J$238=L$1),('Comp.'!$E$5:$E$238))</f>
        <v>0</v>
      </c>
      <c r="M53" s="13">
        <f>SUMPRODUCT(-('Diário 7º PA'!$E$4:$E$5383='Analítico Cp.'!$B53),-('Diário 7º PA'!$P$4:$P$5383=M$1),('Diário 7º PA'!$F$4:$F$5383))+SUMPRODUCT(-('Diário 8º PA'!$E$4:$E$5041='Analítico Cp.'!$B53),-('Diário 8º PA'!$P$4:$P$5041=M$1),('Diário 8º PA'!$F$4:$F$5041))+SUMPRODUCT(-('Diário 9º PA'!$E$4:$E$5236='Analítico Cp.'!$B53),-('Diário 9º PA'!$P$4:$P$5236=M$1),('Diário 9º PA'!$F$4:$F$5236))+SUMPRODUCT(-('Diário 10º PA'!$E$4:$E$5221='Analítico Cp.'!$B53),-('Diário 10º PA'!$O$4:$O$5221=M$1),('Diário 10º PA'!$F$4:$F$5221))+SUMPRODUCT(-('Comp.'!$D$5:$D$238='Analítico Cp.'!$B53),-('Comp.'!$J$5:$J$238=M$1),('Comp.'!$E$5:$E$238))</f>
        <v>0</v>
      </c>
      <c r="N53" s="13">
        <f>SUMPRODUCT(-('Diário 7º PA'!$E$4:$E$5383='Analítico Cp.'!$B53),-('Diário 7º PA'!$P$4:$P$5383=N$1),('Diário 7º PA'!$F$4:$F$5383))+SUMPRODUCT(-('Diário 8º PA'!$E$4:$E$5041='Analítico Cp.'!$B53),-('Diário 8º PA'!$P$4:$P$5041=N$1),('Diário 8º PA'!$F$4:$F$5041))+SUMPRODUCT(-('Diário 9º PA'!$E$4:$E$5236='Analítico Cp.'!$B53),-('Diário 9º PA'!$P$4:$P$5236=N$1),('Diário 9º PA'!$F$4:$F$5236))+SUMPRODUCT(-('Diário 10º PA'!$E$4:$E$5221='Analítico Cp.'!$B53),-('Diário 10º PA'!$O$4:$O$5221=N$1),('Diário 10º PA'!$F$4:$F$5221))+SUMPRODUCT(-('Comp.'!$D$5:$D$238='Analítico Cp.'!$B53),-('Comp.'!$J$5:$J$238=N$1),('Comp.'!$E$5:$E$238))</f>
        <v>0</v>
      </c>
      <c r="O53" s="13">
        <f t="shared" si="9"/>
        <v>0</v>
      </c>
      <c r="P53" s="172">
        <f t="shared" si="10"/>
        <v>0</v>
      </c>
    </row>
    <row r="54" spans="1:16" ht="23.25" customHeight="1" x14ac:dyDescent="0.2">
      <c r="A54" s="64" t="s">
        <v>167</v>
      </c>
      <c r="B54" s="62" t="s">
        <v>331</v>
      </c>
      <c r="C54" s="13">
        <f>SUMPRODUCT(-('Diário 7º PA'!$E$4:$E$5383='Analítico Cp.'!$B54),-('Diário 7º PA'!$P$4:$P$5383=C$1),('Diário 7º PA'!$F$4:$F$5383))+SUMPRODUCT(-('Diário 8º PA'!$E$4:$E$5041='Analítico Cp.'!$B54),-('Diário 8º PA'!$P$4:$P$5041=C$1),('Diário 8º PA'!$F$4:$F$5041))+SUMPRODUCT(-('Diário 9º PA'!$E$4:$E$5236='Analítico Cp.'!$B54),-('Diário 9º PA'!$P$4:$P$5236=C$1),('Diário 9º PA'!$F$4:$F$5236))+SUMPRODUCT(-('Diário 10º PA'!$E$4:$E$5221='Analítico Cp.'!$B54),-('Diário 10º PA'!$O$4:$O$5221=C$1),('Diário 10º PA'!$F$4:$F$5221))+SUMPRODUCT(-('Comp.'!$D$5:$D$238='Analítico Cp.'!$B54),-('Comp.'!$J$5:$J$238=C$1),('Comp.'!$E$5:$E$238))</f>
        <v>22423.8</v>
      </c>
      <c r="D54" s="13">
        <f>SUMPRODUCT(-('Diário 7º PA'!$E$4:$E$5383='Analítico Cp.'!$B54),-('Diário 7º PA'!$P$4:$P$5383=D$1),('Diário 7º PA'!$F$4:$F$5383))+SUMPRODUCT(-('Diário 8º PA'!$E$4:$E$5041='Analítico Cp.'!$B54),-('Diário 8º PA'!$P$4:$P$5041=D$1),('Diário 8º PA'!$F$4:$F$5041))+SUMPRODUCT(-('Diário 9º PA'!$E$4:$E$5236='Analítico Cp.'!$B54),-('Diário 9º PA'!$P$4:$P$5236=D$1),('Diário 9º PA'!$F$4:$F$5236))+SUMPRODUCT(-('Diário 10º PA'!$E$4:$E$5221='Analítico Cp.'!$B54),-('Diário 10º PA'!$O$4:$O$5221=D$1),('Diário 10º PA'!$F$4:$F$5221))+SUMPRODUCT(-('Comp.'!$D$5:$D$238='Analítico Cp.'!$B54),-('Comp.'!$J$5:$J$238=D$1),('Comp.'!$E$5:$E$238))</f>
        <v>22538.45</v>
      </c>
      <c r="E54" s="13">
        <f>SUMPRODUCT(-('Diário 7º PA'!$E$4:$E$5383='Analítico Cp.'!$B54),-('Diário 7º PA'!$P$4:$P$5383=E$1),('Diário 7º PA'!$F$4:$F$5383))+SUMPRODUCT(-('Diário 8º PA'!$E$4:$E$5041='Analítico Cp.'!$B54),-('Diário 8º PA'!$P$4:$P$5041=E$1),('Diário 8º PA'!$F$4:$F$5041))+SUMPRODUCT(-('Diário 9º PA'!$E$4:$E$5236='Analítico Cp.'!$B54),-('Diário 9º PA'!$P$4:$P$5236=E$1),('Diário 9º PA'!$F$4:$F$5236))+SUMPRODUCT(-('Diário 10º PA'!$E$4:$E$5221='Analítico Cp.'!$B54),-('Diário 10º PA'!$O$4:$O$5221=E$1),('Diário 10º PA'!$F$4:$F$5221))+SUMPRODUCT(-('Comp.'!$D$5:$D$238='Analítico Cp.'!$B54),-('Comp.'!$J$5:$J$238=E$1),('Comp.'!$E$5:$E$238))</f>
        <v>22727.65</v>
      </c>
      <c r="F54" s="13">
        <f>SUMPRODUCT(-('Diário 7º PA'!$E$4:$E$5383='Analítico Cp.'!$B54),-('Diário 7º PA'!$P$4:$P$5383=F$1),('Diário 7º PA'!$F$4:$F$5383))+SUMPRODUCT(-('Diário 8º PA'!$E$4:$E$5041='Analítico Cp.'!$B54),-('Diário 8º PA'!$P$4:$P$5041=F$1),('Diário 8º PA'!$F$4:$F$5041))+SUMPRODUCT(-('Diário 9º PA'!$E$4:$E$5236='Analítico Cp.'!$B54),-('Diário 9º PA'!$P$4:$P$5236=F$1),('Diário 9º PA'!$F$4:$F$5236))+SUMPRODUCT(-('Diário 10º PA'!$E$4:$E$5221='Analítico Cp.'!$B54),-('Diário 10º PA'!$O$4:$O$5221=F$1),('Diário 10º PA'!$F$4:$F$5221))+SUMPRODUCT(-('Comp.'!$D$5:$D$238='Analítico Cp.'!$B54),-('Comp.'!$J$5:$J$238=F$1),('Comp.'!$E$5:$E$238))</f>
        <v>23224.3</v>
      </c>
      <c r="G54" s="13">
        <f>SUMPRODUCT(-('Diário 7º PA'!$E$4:$E$5383='Analítico Cp.'!$B54),-('Diário 7º PA'!$P$4:$P$5383=G$1),('Diário 7º PA'!$F$4:$F$5383))+SUMPRODUCT(-('Diário 8º PA'!$E$4:$E$5041='Analítico Cp.'!$B54),-('Diário 8º PA'!$P$4:$P$5041=G$1),('Diário 8º PA'!$F$4:$F$5041))+SUMPRODUCT(-('Diário 9º PA'!$E$4:$E$5236='Analítico Cp.'!$B54),-('Diário 9º PA'!$P$4:$P$5236=G$1),('Diário 9º PA'!$F$4:$F$5236))+SUMPRODUCT(-('Diário 10º PA'!$E$4:$E$5221='Analítico Cp.'!$B54),-('Diário 10º PA'!$O$4:$O$5221=G$1),('Diário 10º PA'!$F$4:$F$5221))+SUMPRODUCT(-('Comp.'!$D$5:$D$238='Analítico Cp.'!$B54),-('Comp.'!$J$5:$J$238=G$1),('Comp.'!$E$5:$E$238))</f>
        <v>23484.45</v>
      </c>
      <c r="H54" s="13">
        <f>SUMPRODUCT(-('Diário 7º PA'!$E$4:$E$5383='Analítico Cp.'!$B54),-('Diário 7º PA'!$P$4:$P$5383=H$1),('Diário 7º PA'!$F$4:$F$5383))+SUMPRODUCT(-('Diário 8º PA'!$E$4:$E$5041='Analítico Cp.'!$B54),-('Diário 8º PA'!$P$4:$P$5041=H$1),('Diário 8º PA'!$F$4:$F$5041))+SUMPRODUCT(-('Diário 9º PA'!$E$4:$E$5236='Analítico Cp.'!$B54),-('Diário 9º PA'!$P$4:$P$5236=H$1),('Diário 9º PA'!$F$4:$F$5236))+SUMPRODUCT(-('Diário 10º PA'!$E$4:$E$5221='Analítico Cp.'!$B54),-('Diário 10º PA'!$O$4:$O$5221=H$1),('Diário 10º PA'!$F$4:$F$5221))+SUMPRODUCT(-('Comp.'!$D$5:$D$238='Analítico Cp.'!$B54),-('Comp.'!$J$5:$J$238=H$1),('Comp.'!$E$5:$E$238))</f>
        <v>23720.95</v>
      </c>
      <c r="I54" s="13">
        <f>SUMPRODUCT(-('Diário 7º PA'!$E$4:$E$5383='Analítico Cp.'!$B54),-('Diário 7º PA'!$P$4:$P$5383=I$1),('Diário 7º PA'!$F$4:$F$5383))+SUMPRODUCT(-('Diário 8º PA'!$E$4:$E$5041='Analítico Cp.'!$B54),-('Diário 8º PA'!$P$4:$P$5041=I$1),('Diário 8º PA'!$F$4:$F$5041))+SUMPRODUCT(-('Diário 9º PA'!$E$4:$E$5236='Analítico Cp.'!$B54),-('Diário 9º PA'!$P$4:$P$5236=I$1),('Diário 9º PA'!$F$4:$F$5236))+SUMPRODUCT(-('Diário 10º PA'!$E$4:$E$5221='Analítico Cp.'!$B54),-('Diário 10º PA'!$O$4:$O$5221=I$1),('Diário 10º PA'!$F$4:$F$5221))+SUMPRODUCT(-('Comp.'!$D$5:$D$238='Analítico Cp.'!$B54),-('Comp.'!$J$5:$J$238=I$1),('Comp.'!$E$5:$E$238))</f>
        <v>23815.55</v>
      </c>
      <c r="J54" s="13">
        <f>SUMPRODUCT(-('Diário 7º PA'!$E$4:$E$5383='Analítico Cp.'!$B54),-('Diário 7º PA'!$P$4:$P$5383=J$1),('Diário 7º PA'!$F$4:$F$5383))+SUMPRODUCT(-('Diário 8º PA'!$E$4:$E$5041='Analítico Cp.'!$B54),-('Diário 8º PA'!$P$4:$P$5041=J$1),('Diário 8º PA'!$F$4:$F$5041))+SUMPRODUCT(-('Diário 9º PA'!$E$4:$E$5236='Analítico Cp.'!$B54),-('Diário 9º PA'!$P$4:$P$5236=J$1),('Diário 9º PA'!$F$4:$F$5236))+SUMPRODUCT(-('Diário 10º PA'!$E$4:$E$5221='Analítico Cp.'!$B54),-('Diário 10º PA'!$O$4:$O$5221=J$1),('Diário 10º PA'!$F$4:$F$5221))+SUMPRODUCT(-('Comp.'!$D$5:$D$238='Analítico Cp.'!$B54),-('Comp.'!$J$5:$J$238=J$1),('Comp.'!$E$5:$E$238))</f>
        <v>23862.85</v>
      </c>
      <c r="K54" s="13">
        <f>SUMPRODUCT(-('Diário 7º PA'!$E$4:$E$5383='Analítico Cp.'!$B54),-('Diário 7º PA'!$P$4:$P$5383=K$1),('Diário 7º PA'!$F$4:$F$5383))+SUMPRODUCT(-('Diário 8º PA'!$E$4:$E$5041='Analítico Cp.'!$B54),-('Diário 8º PA'!$P$4:$P$5041=K$1),('Diário 8º PA'!$F$4:$F$5041))+SUMPRODUCT(-('Diário 9º PA'!$E$4:$E$5236='Analítico Cp.'!$B54),-('Diário 9º PA'!$P$4:$P$5236=K$1),('Diário 9º PA'!$F$4:$F$5236))+SUMPRODUCT(-('Diário 10º PA'!$E$4:$E$5221='Analítico Cp.'!$B54),-('Diário 10º PA'!$O$4:$O$5221=K$1),('Diário 10º PA'!$F$4:$F$5221))+SUMPRODUCT(-('Comp.'!$D$5:$D$238='Analítico Cp.'!$B54),-('Comp.'!$J$5:$J$238=K$1),('Comp.'!$E$5:$E$238))</f>
        <v>24335.85</v>
      </c>
      <c r="L54" s="13">
        <f>SUMPRODUCT(-('Diário 7º PA'!$E$4:$E$5383='Analítico Cp.'!$B54),-('Diário 7º PA'!$P$4:$P$5383=L$1),('Diário 7º PA'!$F$4:$F$5383))+SUMPRODUCT(-('Diário 8º PA'!$E$4:$E$5041='Analítico Cp.'!$B54),-('Diário 8º PA'!$P$4:$P$5041=L$1),('Diário 8º PA'!$F$4:$F$5041))+SUMPRODUCT(-('Diário 9º PA'!$E$4:$E$5236='Analítico Cp.'!$B54),-('Diário 9º PA'!$P$4:$P$5236=L$1),('Diário 9º PA'!$F$4:$F$5236))+SUMPRODUCT(-('Diário 10º PA'!$E$4:$E$5221='Analítico Cp.'!$B54),-('Diário 10º PA'!$O$4:$O$5221=L$1),('Diário 10º PA'!$F$4:$F$5221))+SUMPRODUCT(-('Comp.'!$D$5:$D$238='Analítico Cp.'!$B54),-('Comp.'!$J$5:$J$238=L$1),('Comp.'!$E$5:$E$238))</f>
        <v>24856.15</v>
      </c>
      <c r="M54" s="13">
        <f>SUMPRODUCT(-('Diário 7º PA'!$E$4:$E$5383='Analítico Cp.'!$B54),-('Diário 7º PA'!$P$4:$P$5383=M$1),('Diário 7º PA'!$F$4:$F$5383))+SUMPRODUCT(-('Diário 8º PA'!$E$4:$E$5041='Analítico Cp.'!$B54),-('Diário 8º PA'!$P$4:$P$5041=M$1),('Diário 8º PA'!$F$4:$F$5041))+SUMPRODUCT(-('Diário 9º PA'!$E$4:$E$5236='Analítico Cp.'!$B54),-('Diário 9º PA'!$P$4:$P$5236=M$1),('Diário 9º PA'!$F$4:$F$5236))+SUMPRODUCT(-('Diário 10º PA'!$E$4:$E$5221='Analítico Cp.'!$B54),-('Diário 10º PA'!$O$4:$O$5221=M$1),('Diário 10º PA'!$F$4:$F$5221))+SUMPRODUCT(-('Comp.'!$D$5:$D$238='Analítico Cp.'!$B54),-('Comp.'!$J$5:$J$238=M$1),('Comp.'!$E$5:$E$238))</f>
        <v>24950.75</v>
      </c>
      <c r="N54" s="13">
        <f>SUMPRODUCT(-('Diário 7º PA'!$E$4:$E$5383='Analítico Cp.'!$B54),-('Diário 7º PA'!$P$4:$P$5383=N$1),('Diário 7º PA'!$F$4:$F$5383))+SUMPRODUCT(-('Diário 8º PA'!$E$4:$E$5041='Analítico Cp.'!$B54),-('Diário 8º PA'!$P$4:$P$5041=N$1),('Diário 8º PA'!$F$4:$F$5041))+SUMPRODUCT(-('Diário 9º PA'!$E$4:$E$5236='Analítico Cp.'!$B54),-('Diário 9º PA'!$P$4:$P$5236=N$1),('Diário 9º PA'!$F$4:$F$5236))+SUMPRODUCT(-('Diário 10º PA'!$E$4:$E$5221='Analítico Cp.'!$B54),-('Diário 10º PA'!$O$4:$O$5221=N$1),('Diário 10º PA'!$F$4:$F$5221))+SUMPRODUCT(-('Comp.'!$D$5:$D$238='Analítico Cp.'!$B54),-('Comp.'!$J$5:$J$238=N$1),('Comp.'!$E$5:$E$238))</f>
        <v>25329.15</v>
      </c>
      <c r="O54" s="13">
        <f>SUM(C54:N54)</f>
        <v>285269.90000000002</v>
      </c>
      <c r="P54" s="172">
        <f t="shared" si="10"/>
        <v>5.3811331150951901E-3</v>
      </c>
    </row>
    <row r="55" spans="1:16" ht="23.25" customHeight="1" x14ac:dyDescent="0.2">
      <c r="A55" s="64" t="s">
        <v>330</v>
      </c>
      <c r="B55" s="65" t="s">
        <v>75</v>
      </c>
      <c r="C55" s="13">
        <f>SUMPRODUCT(-('Diário 7º PA'!$E$4:$E$5383='Analítico Cp.'!$B55),-('Diário 7º PA'!$P$4:$P$5383=C$1),('Diário 7º PA'!$F$4:$F$5383))+SUMPRODUCT(-('Diário 8º PA'!$E$4:$E$5041='Analítico Cp.'!$B55),-('Diário 8º PA'!$P$4:$P$5041=C$1),('Diário 8º PA'!$F$4:$F$5041))+SUMPRODUCT(-('Diário 9º PA'!$E$4:$E$5236='Analítico Cp.'!$B55),-('Diário 9º PA'!$P$4:$P$5236=C$1),('Diário 9º PA'!$F$4:$F$5236))+SUMPRODUCT(-('Diário 10º PA'!$E$4:$E$5221='Analítico Cp.'!$B55),-('Diário 10º PA'!$O$4:$O$5221=C$1),('Diário 10º PA'!$F$4:$F$5221))+SUMPRODUCT(-('Comp.'!$D$5:$D$238='Analítico Cp.'!$B55),-('Comp.'!$J$5:$J$238=C$1),('Comp.'!$E$5:$E$238))</f>
        <v>0</v>
      </c>
      <c r="D55" s="13">
        <f>SUMPRODUCT(-('Diário 7º PA'!$E$4:$E$5383='Analítico Cp.'!$B55),-('Diário 7º PA'!$P$4:$P$5383=D$1),('Diário 7º PA'!$F$4:$F$5383))+SUMPRODUCT(-('Diário 8º PA'!$E$4:$E$5041='Analítico Cp.'!$B55),-('Diário 8º PA'!$P$4:$P$5041=D$1),('Diário 8º PA'!$F$4:$F$5041))+SUMPRODUCT(-('Diário 9º PA'!$E$4:$E$5236='Analítico Cp.'!$B55),-('Diário 9º PA'!$P$4:$P$5236=D$1),('Diário 9º PA'!$F$4:$F$5236))+SUMPRODUCT(-('Diário 10º PA'!$E$4:$E$5221='Analítico Cp.'!$B55),-('Diário 10º PA'!$O$4:$O$5221=D$1),('Diário 10º PA'!$F$4:$F$5221))+SUMPRODUCT(-('Comp.'!$D$5:$D$238='Analítico Cp.'!$B55),-('Comp.'!$J$5:$J$238=D$1),('Comp.'!$E$5:$E$238))</f>
        <v>0</v>
      </c>
      <c r="E55" s="13">
        <f>SUMPRODUCT(-('Diário 7º PA'!$E$4:$E$5383='Analítico Cp.'!$B55),-('Diário 7º PA'!$P$4:$P$5383=E$1),('Diário 7º PA'!$F$4:$F$5383))+SUMPRODUCT(-('Diário 8º PA'!$E$4:$E$5041='Analítico Cp.'!$B55),-('Diário 8º PA'!$P$4:$P$5041=E$1),('Diário 8º PA'!$F$4:$F$5041))+SUMPRODUCT(-('Diário 9º PA'!$E$4:$E$5236='Analítico Cp.'!$B55),-('Diário 9º PA'!$P$4:$P$5236=E$1),('Diário 9º PA'!$F$4:$F$5236))+SUMPRODUCT(-('Diário 10º PA'!$E$4:$E$5221='Analítico Cp.'!$B55),-('Diário 10º PA'!$O$4:$O$5221=E$1),('Diário 10º PA'!$F$4:$F$5221))+SUMPRODUCT(-('Comp.'!$D$5:$D$238='Analítico Cp.'!$B55),-('Comp.'!$J$5:$J$238=E$1),('Comp.'!$E$5:$E$238))</f>
        <v>0</v>
      </c>
      <c r="F55" s="13">
        <f>SUMPRODUCT(-('Diário 7º PA'!$E$4:$E$5383='Analítico Cp.'!$B55),-('Diário 7º PA'!$P$4:$P$5383=F$1),('Diário 7º PA'!$F$4:$F$5383))+SUMPRODUCT(-('Diário 8º PA'!$E$4:$E$5041='Analítico Cp.'!$B55),-('Diário 8º PA'!$P$4:$P$5041=F$1),('Diário 8º PA'!$F$4:$F$5041))+SUMPRODUCT(-('Diário 9º PA'!$E$4:$E$5236='Analítico Cp.'!$B55),-('Diário 9º PA'!$P$4:$P$5236=F$1),('Diário 9º PA'!$F$4:$F$5236))+SUMPRODUCT(-('Diário 10º PA'!$E$4:$E$5221='Analítico Cp.'!$B55),-('Diário 10º PA'!$O$4:$O$5221=F$1),('Diário 10º PA'!$F$4:$F$5221))+SUMPRODUCT(-('Comp.'!$D$5:$D$238='Analítico Cp.'!$B55),-('Comp.'!$J$5:$J$238=F$1),('Comp.'!$E$5:$E$238))</f>
        <v>0</v>
      </c>
      <c r="G55" s="13">
        <f>SUMPRODUCT(-('Diário 7º PA'!$E$4:$E$5383='Analítico Cp.'!$B55),-('Diário 7º PA'!$P$4:$P$5383=G$1),('Diário 7º PA'!$F$4:$F$5383))+SUMPRODUCT(-('Diário 8º PA'!$E$4:$E$5041='Analítico Cp.'!$B55),-('Diário 8º PA'!$P$4:$P$5041=G$1),('Diário 8º PA'!$F$4:$F$5041))+SUMPRODUCT(-('Diário 9º PA'!$E$4:$E$5236='Analítico Cp.'!$B55),-('Diário 9º PA'!$P$4:$P$5236=G$1),('Diário 9º PA'!$F$4:$F$5236))+SUMPRODUCT(-('Diário 10º PA'!$E$4:$E$5221='Analítico Cp.'!$B55),-('Diário 10º PA'!$O$4:$O$5221=G$1),('Diário 10º PA'!$F$4:$F$5221))+SUMPRODUCT(-('Comp.'!$D$5:$D$238='Analítico Cp.'!$B55),-('Comp.'!$J$5:$J$238=G$1),('Comp.'!$E$5:$E$238))</f>
        <v>0</v>
      </c>
      <c r="H55" s="13">
        <f>SUMPRODUCT(-('Diário 7º PA'!$E$4:$E$5383='Analítico Cp.'!$B55),-('Diário 7º PA'!$P$4:$P$5383=H$1),('Diário 7º PA'!$F$4:$F$5383))+SUMPRODUCT(-('Diário 8º PA'!$E$4:$E$5041='Analítico Cp.'!$B55),-('Diário 8º PA'!$P$4:$P$5041=H$1),('Diário 8º PA'!$F$4:$F$5041))+SUMPRODUCT(-('Diário 9º PA'!$E$4:$E$5236='Analítico Cp.'!$B55),-('Diário 9º PA'!$P$4:$P$5236=H$1),('Diário 9º PA'!$F$4:$F$5236))+SUMPRODUCT(-('Diário 10º PA'!$E$4:$E$5221='Analítico Cp.'!$B55),-('Diário 10º PA'!$O$4:$O$5221=H$1),('Diário 10º PA'!$F$4:$F$5221))+SUMPRODUCT(-('Comp.'!$D$5:$D$238='Analítico Cp.'!$B55),-('Comp.'!$J$5:$J$238=H$1),('Comp.'!$E$5:$E$238))</f>
        <v>0</v>
      </c>
      <c r="I55" s="13">
        <f>SUMPRODUCT(-('Diário 7º PA'!$E$4:$E$5383='Analítico Cp.'!$B55),-('Diário 7º PA'!$P$4:$P$5383=I$1),('Diário 7º PA'!$F$4:$F$5383))+SUMPRODUCT(-('Diário 8º PA'!$E$4:$E$5041='Analítico Cp.'!$B55),-('Diário 8º PA'!$P$4:$P$5041=I$1),('Diário 8º PA'!$F$4:$F$5041))+SUMPRODUCT(-('Diário 9º PA'!$E$4:$E$5236='Analítico Cp.'!$B55),-('Diário 9º PA'!$P$4:$P$5236=I$1),('Diário 9º PA'!$F$4:$F$5236))+SUMPRODUCT(-('Diário 10º PA'!$E$4:$E$5221='Analítico Cp.'!$B55),-('Diário 10º PA'!$O$4:$O$5221=I$1),('Diário 10º PA'!$F$4:$F$5221))+SUMPRODUCT(-('Comp.'!$D$5:$D$238='Analítico Cp.'!$B55),-('Comp.'!$J$5:$J$238=I$1),('Comp.'!$E$5:$E$238))</f>
        <v>0</v>
      </c>
      <c r="J55" s="13">
        <f>SUMPRODUCT(-('Diário 7º PA'!$E$4:$E$5383='Analítico Cp.'!$B55),-('Diário 7º PA'!$P$4:$P$5383=J$1),('Diário 7º PA'!$F$4:$F$5383))+SUMPRODUCT(-('Diário 8º PA'!$E$4:$E$5041='Analítico Cp.'!$B55),-('Diário 8º PA'!$P$4:$P$5041=J$1),('Diário 8º PA'!$F$4:$F$5041))+SUMPRODUCT(-('Diário 9º PA'!$E$4:$E$5236='Analítico Cp.'!$B55),-('Diário 9º PA'!$P$4:$P$5236=J$1),('Diário 9º PA'!$F$4:$F$5236))+SUMPRODUCT(-('Diário 10º PA'!$E$4:$E$5221='Analítico Cp.'!$B55),-('Diário 10º PA'!$O$4:$O$5221=J$1),('Diário 10º PA'!$F$4:$F$5221))+SUMPRODUCT(-('Comp.'!$D$5:$D$238='Analítico Cp.'!$B55),-('Comp.'!$J$5:$J$238=J$1),('Comp.'!$E$5:$E$238))</f>
        <v>0</v>
      </c>
      <c r="K55" s="13">
        <f>SUMPRODUCT(-('Diário 7º PA'!$E$4:$E$5383='Analítico Cp.'!$B55),-('Diário 7º PA'!$P$4:$P$5383=K$1),('Diário 7º PA'!$F$4:$F$5383))+SUMPRODUCT(-('Diário 8º PA'!$E$4:$E$5041='Analítico Cp.'!$B55),-('Diário 8º PA'!$P$4:$P$5041=K$1),('Diário 8º PA'!$F$4:$F$5041))+SUMPRODUCT(-('Diário 9º PA'!$E$4:$E$5236='Analítico Cp.'!$B55),-('Diário 9º PA'!$P$4:$P$5236=K$1),('Diário 9º PA'!$F$4:$F$5236))+SUMPRODUCT(-('Diário 10º PA'!$E$4:$E$5221='Analítico Cp.'!$B55),-('Diário 10º PA'!$O$4:$O$5221=K$1),('Diário 10º PA'!$F$4:$F$5221))+SUMPRODUCT(-('Comp.'!$D$5:$D$238='Analítico Cp.'!$B55),-('Comp.'!$J$5:$J$238=K$1),('Comp.'!$E$5:$E$238))</f>
        <v>0</v>
      </c>
      <c r="L55" s="13">
        <f>SUMPRODUCT(-('Diário 7º PA'!$E$4:$E$5383='Analítico Cp.'!$B55),-('Diário 7º PA'!$P$4:$P$5383=L$1),('Diário 7º PA'!$F$4:$F$5383))+SUMPRODUCT(-('Diário 8º PA'!$E$4:$E$5041='Analítico Cp.'!$B55),-('Diário 8º PA'!$P$4:$P$5041=L$1),('Diário 8º PA'!$F$4:$F$5041))+SUMPRODUCT(-('Diário 9º PA'!$E$4:$E$5236='Analítico Cp.'!$B55),-('Diário 9º PA'!$P$4:$P$5236=L$1),('Diário 9º PA'!$F$4:$F$5236))+SUMPRODUCT(-('Diário 10º PA'!$E$4:$E$5221='Analítico Cp.'!$B55),-('Diário 10º PA'!$O$4:$O$5221=L$1),('Diário 10º PA'!$F$4:$F$5221))+SUMPRODUCT(-('Comp.'!$D$5:$D$238='Analítico Cp.'!$B55),-('Comp.'!$J$5:$J$238=L$1),('Comp.'!$E$5:$E$238))</f>
        <v>0</v>
      </c>
      <c r="M55" s="13">
        <f>SUMPRODUCT(-('Diário 7º PA'!$E$4:$E$5383='Analítico Cp.'!$B55),-('Diário 7º PA'!$P$4:$P$5383=M$1),('Diário 7º PA'!$F$4:$F$5383))+SUMPRODUCT(-('Diário 8º PA'!$E$4:$E$5041='Analítico Cp.'!$B55),-('Diário 8º PA'!$P$4:$P$5041=M$1),('Diário 8º PA'!$F$4:$F$5041))+SUMPRODUCT(-('Diário 9º PA'!$E$4:$E$5236='Analítico Cp.'!$B55),-('Diário 9º PA'!$P$4:$P$5236=M$1),('Diário 9º PA'!$F$4:$F$5236))+SUMPRODUCT(-('Diário 10º PA'!$E$4:$E$5221='Analítico Cp.'!$B55),-('Diário 10º PA'!$O$4:$O$5221=M$1),('Diário 10º PA'!$F$4:$F$5221))+SUMPRODUCT(-('Comp.'!$D$5:$D$238='Analítico Cp.'!$B55),-('Comp.'!$J$5:$J$238=M$1),('Comp.'!$E$5:$E$238))</f>
        <v>0</v>
      </c>
      <c r="N55" s="13">
        <f>SUMPRODUCT(-('Diário 7º PA'!$E$4:$E$5383='Analítico Cp.'!$B55),-('Diário 7º PA'!$P$4:$P$5383=N$1),('Diário 7º PA'!$F$4:$F$5383))+SUMPRODUCT(-('Diário 8º PA'!$E$4:$E$5041='Analítico Cp.'!$B55),-('Diário 8º PA'!$P$4:$P$5041=N$1),('Diário 8º PA'!$F$4:$F$5041))+SUMPRODUCT(-('Diário 9º PA'!$E$4:$E$5236='Analítico Cp.'!$B55),-('Diário 9º PA'!$P$4:$P$5236=N$1),('Diário 9º PA'!$F$4:$F$5236))+SUMPRODUCT(-('Diário 10º PA'!$E$4:$E$5221='Analítico Cp.'!$B55),-('Diário 10º PA'!$O$4:$O$5221=N$1),('Diário 10º PA'!$F$4:$F$5221))+SUMPRODUCT(-('Comp.'!$D$5:$D$238='Analítico Cp.'!$B55),-('Comp.'!$J$5:$J$238=N$1),('Comp.'!$E$5:$E$238))</f>
        <v>0</v>
      </c>
      <c r="O55" s="17">
        <f t="shared" si="9"/>
        <v>0</v>
      </c>
      <c r="P55" s="172">
        <f t="shared" si="10"/>
        <v>0</v>
      </c>
    </row>
    <row r="56" spans="1:16" ht="23.25" customHeight="1" x14ac:dyDescent="0.2">
      <c r="A56" s="23"/>
      <c r="B56" s="24" t="s">
        <v>112</v>
      </c>
      <c r="C56" s="14">
        <f>SUBTOTAL(109,C48:C55)</f>
        <v>55233.45</v>
      </c>
      <c r="D56" s="14">
        <f>SUBTOTAL(109,D48:D55)</f>
        <v>158765.09999999998</v>
      </c>
      <c r="E56" s="14">
        <f>SUBTOTAL(109,E48:E55)</f>
        <v>168585.04</v>
      </c>
      <c r="F56" s="14">
        <f t="shared" ref="F56:N56" si="11">SUBTOTAL(109,F48:F55)</f>
        <v>159928.67000000001</v>
      </c>
      <c r="G56" s="14">
        <f t="shared" si="11"/>
        <v>187837.04000000004</v>
      </c>
      <c r="H56" s="14">
        <f t="shared" si="11"/>
        <v>200526.32000000004</v>
      </c>
      <c r="I56" s="14">
        <f t="shared" si="11"/>
        <v>178303.34999999995</v>
      </c>
      <c r="J56" s="14">
        <f t="shared" si="11"/>
        <v>116781.12</v>
      </c>
      <c r="K56" s="14">
        <f t="shared" si="11"/>
        <v>316997.20999999996</v>
      </c>
      <c r="L56" s="14">
        <f t="shared" si="11"/>
        <v>450199.45</v>
      </c>
      <c r="M56" s="14">
        <f t="shared" si="11"/>
        <v>435214.46</v>
      </c>
      <c r="N56" s="14">
        <f t="shared" si="11"/>
        <v>837347.44000000006</v>
      </c>
      <c r="O56" s="14">
        <f>SUBTOTAL(109,O48:O55)</f>
        <v>3265718.6500000004</v>
      </c>
      <c r="P56" s="175">
        <f t="shared" si="10"/>
        <v>6.1602246756839611E-2</v>
      </c>
    </row>
    <row r="57" spans="1:16" ht="23.25" customHeight="1" thickBot="1" x14ac:dyDescent="0.25">
      <c r="A57" s="29"/>
      <c r="B57" s="35" t="s">
        <v>255</v>
      </c>
      <c r="C57" s="18">
        <f>SUBTOTAL(109,C19:C56)</f>
        <v>4129419.2728999984</v>
      </c>
      <c r="D57" s="18">
        <f t="shared" ref="D57:O57" si="12">SUBTOTAL(109,D19:D56)</f>
        <v>4084748.7560999999</v>
      </c>
      <c r="E57" s="18">
        <f t="shared" si="12"/>
        <v>4108438.2358999988</v>
      </c>
      <c r="F57" s="18">
        <f t="shared" si="12"/>
        <v>4227690.935899999</v>
      </c>
      <c r="G57" s="18">
        <f t="shared" si="12"/>
        <v>4376370.0951000005</v>
      </c>
      <c r="H57" s="18">
        <f t="shared" si="12"/>
        <v>4362708.5523000006</v>
      </c>
      <c r="I57" s="18">
        <f t="shared" si="12"/>
        <v>4207793.1248499993</v>
      </c>
      <c r="J57" s="18">
        <f t="shared" si="12"/>
        <v>4402473.1356499987</v>
      </c>
      <c r="K57" s="18">
        <f t="shared" si="12"/>
        <v>4729091.0840000007</v>
      </c>
      <c r="L57" s="18">
        <f t="shared" si="12"/>
        <v>4831907.400200001</v>
      </c>
      <c r="M57" s="18">
        <f t="shared" si="12"/>
        <v>6009402.5372000001</v>
      </c>
      <c r="N57" s="18">
        <f t="shared" si="12"/>
        <v>5998472.5796000008</v>
      </c>
      <c r="O57" s="18">
        <f t="shared" si="12"/>
        <v>55468515.709699988</v>
      </c>
      <c r="P57" s="173">
        <f t="shared" si="10"/>
        <v>1.0463195266330039</v>
      </c>
    </row>
    <row r="58" spans="1:16" ht="23.25" customHeight="1" thickBot="1" x14ac:dyDescent="0.25">
      <c r="A58" s="72" t="s">
        <v>38</v>
      </c>
      <c r="B58" s="136" t="s">
        <v>264</v>
      </c>
      <c r="C58" s="66"/>
      <c r="D58" s="66"/>
      <c r="E58" s="66"/>
      <c r="F58" s="66"/>
      <c r="G58" s="66"/>
      <c r="H58" s="66"/>
      <c r="I58" s="66"/>
      <c r="J58" s="66"/>
      <c r="K58" s="66"/>
      <c r="L58" s="66"/>
      <c r="M58" s="66"/>
      <c r="N58" s="66"/>
      <c r="O58" s="66"/>
      <c r="P58" s="170"/>
    </row>
    <row r="59" spans="1:16" ht="23.25" customHeight="1" x14ac:dyDescent="0.2">
      <c r="A59" s="63" t="s">
        <v>16</v>
      </c>
      <c r="B59" s="106" t="s">
        <v>2</v>
      </c>
      <c r="C59" s="13">
        <f>SUMPRODUCT(-('Diário 7º PA'!$E$4:$E$5383='Analítico Cp.'!$B59),-('Diário 7º PA'!$P$4:$P$5383=C$1),('Diário 7º PA'!$F$4:$F$5383))+SUMPRODUCT(-('Diário 8º PA'!$E$4:$E$5041='Analítico Cp.'!$B59),-('Diário 8º PA'!$P$4:$P$5041=C$1),('Diário 8º PA'!$F$4:$F$5041))+SUMPRODUCT(-('Diário 9º PA'!$E$4:$E$5236='Analítico Cp.'!$B59),-('Diário 9º PA'!$P$4:$P$5236=C$1),('Diário 9º PA'!$F$4:$F$5236))+SUMPRODUCT(-('Diário 10º PA'!$E$4:$E$5221='Analítico Cp.'!$B59),-('Diário 10º PA'!$O$4:$O$5221=C$1),('Diário 10º PA'!$F$4:$F$5221))+SUMPRODUCT(-('Comp.'!$D$5:$D$238='Analítico Cp.'!$B59),-('Comp.'!$J$5:$J$238=C$1),('Comp.'!$E$5:$E$238))</f>
        <v>6300</v>
      </c>
      <c r="D59" s="13">
        <f>SUMPRODUCT(-('Diário 7º PA'!$E$4:$E$5383='Analítico Cp.'!$B59),-('Diário 7º PA'!$P$4:$P$5383=D$1),('Diário 7º PA'!$F$4:$F$5383))+SUMPRODUCT(-('Diário 8º PA'!$E$4:$E$5041='Analítico Cp.'!$B59),-('Diário 8º PA'!$P$4:$P$5041=D$1),('Diário 8º PA'!$F$4:$F$5041))+SUMPRODUCT(-('Diário 9º PA'!$E$4:$E$5236='Analítico Cp.'!$B59),-('Diário 9º PA'!$P$4:$P$5236=D$1),('Diário 9º PA'!$F$4:$F$5236))+SUMPRODUCT(-('Diário 10º PA'!$E$4:$E$5221='Analítico Cp.'!$B59),-('Diário 10º PA'!$O$4:$O$5221=D$1),('Diário 10º PA'!$F$4:$F$5221))+SUMPRODUCT(-('Comp.'!$D$5:$D$238='Analítico Cp.'!$B59),-('Comp.'!$J$5:$J$238=D$1),('Comp.'!$E$5:$E$238))</f>
        <v>6300</v>
      </c>
      <c r="E59" s="13">
        <f>SUMPRODUCT(-('Diário 7º PA'!$E$4:$E$5383='Analítico Cp.'!$B59),-('Diário 7º PA'!$P$4:$P$5383=E$1),('Diário 7º PA'!$F$4:$F$5383))+SUMPRODUCT(-('Diário 8º PA'!$E$4:$E$5041='Analítico Cp.'!$B59),-('Diário 8º PA'!$P$4:$P$5041=E$1),('Diário 8º PA'!$F$4:$F$5041))+SUMPRODUCT(-('Diário 9º PA'!$E$4:$E$5236='Analítico Cp.'!$B59),-('Diário 9º PA'!$P$4:$P$5236=E$1),('Diário 9º PA'!$F$4:$F$5236))+SUMPRODUCT(-('Diário 10º PA'!$E$4:$E$5221='Analítico Cp.'!$B59),-('Diário 10º PA'!$O$4:$O$5221=E$1),('Diário 10º PA'!$F$4:$F$5221))+SUMPRODUCT(-('Comp.'!$D$5:$D$238='Analítico Cp.'!$B59),-('Comp.'!$J$5:$J$238=E$1),('Comp.'!$E$5:$E$238))</f>
        <v>6300</v>
      </c>
      <c r="F59" s="13">
        <f>SUMPRODUCT(-('Diário 7º PA'!$E$4:$E$5383='Analítico Cp.'!$B59),-('Diário 7º PA'!$P$4:$P$5383=F$1),('Diário 7º PA'!$F$4:$F$5383))+SUMPRODUCT(-('Diário 8º PA'!$E$4:$E$5041='Analítico Cp.'!$B59),-('Diário 8º PA'!$P$4:$P$5041=F$1),('Diário 8º PA'!$F$4:$F$5041))+SUMPRODUCT(-('Diário 9º PA'!$E$4:$E$5236='Analítico Cp.'!$B59),-('Diário 9º PA'!$P$4:$P$5236=F$1),('Diário 9º PA'!$F$4:$F$5236))+SUMPRODUCT(-('Diário 10º PA'!$E$4:$E$5221='Analítico Cp.'!$B59),-('Diário 10º PA'!$O$4:$O$5221=F$1),('Diário 10º PA'!$F$4:$F$5221))+SUMPRODUCT(-('Comp.'!$D$5:$D$238='Analítico Cp.'!$B59),-('Comp.'!$J$5:$J$238=F$1),('Comp.'!$E$5:$E$238))</f>
        <v>6300</v>
      </c>
      <c r="G59" s="13">
        <f>SUMPRODUCT(-('Diário 7º PA'!$E$4:$E$5383='Analítico Cp.'!$B59),-('Diário 7º PA'!$P$4:$P$5383=G$1),('Diário 7º PA'!$F$4:$F$5383))+SUMPRODUCT(-('Diário 8º PA'!$E$4:$E$5041='Analítico Cp.'!$B59),-('Diário 8º PA'!$P$4:$P$5041=G$1),('Diário 8º PA'!$F$4:$F$5041))+SUMPRODUCT(-('Diário 9º PA'!$E$4:$E$5236='Analítico Cp.'!$B59),-('Diário 9º PA'!$P$4:$P$5236=G$1),('Diário 9º PA'!$F$4:$F$5236))+SUMPRODUCT(-('Diário 10º PA'!$E$4:$E$5221='Analítico Cp.'!$B59),-('Diário 10º PA'!$O$4:$O$5221=G$1),('Diário 10º PA'!$F$4:$F$5221))+SUMPRODUCT(-('Comp.'!$D$5:$D$238='Analítico Cp.'!$B59),-('Comp.'!$J$5:$J$238=G$1),('Comp.'!$E$5:$E$238))</f>
        <v>6300</v>
      </c>
      <c r="H59" s="13">
        <f>SUMPRODUCT(-('Diário 7º PA'!$E$4:$E$5383='Analítico Cp.'!$B59),-('Diário 7º PA'!$P$4:$P$5383=H$1),('Diário 7º PA'!$F$4:$F$5383))+SUMPRODUCT(-('Diário 8º PA'!$E$4:$E$5041='Analítico Cp.'!$B59),-('Diário 8º PA'!$P$4:$P$5041=H$1),('Diário 8º PA'!$F$4:$F$5041))+SUMPRODUCT(-('Diário 9º PA'!$E$4:$E$5236='Analítico Cp.'!$B59),-('Diário 9º PA'!$P$4:$P$5236=H$1),('Diário 9º PA'!$F$4:$F$5236))+SUMPRODUCT(-('Diário 10º PA'!$E$4:$E$5221='Analítico Cp.'!$B59),-('Diário 10º PA'!$O$4:$O$5221=H$1),('Diário 10º PA'!$F$4:$F$5221))+SUMPRODUCT(-('Comp.'!$D$5:$D$238='Analítico Cp.'!$B59),-('Comp.'!$J$5:$J$238=H$1),('Comp.'!$E$5:$E$238))</f>
        <v>6300</v>
      </c>
      <c r="I59" s="13">
        <f>SUMPRODUCT(-('Diário 7º PA'!$E$4:$E$5383='Analítico Cp.'!$B59),-('Diário 7º PA'!$P$4:$P$5383=I$1),('Diário 7º PA'!$F$4:$F$5383))+SUMPRODUCT(-('Diário 8º PA'!$E$4:$E$5041='Analítico Cp.'!$B59),-('Diário 8º PA'!$P$4:$P$5041=I$1),('Diário 8º PA'!$F$4:$F$5041))+SUMPRODUCT(-('Diário 9º PA'!$E$4:$E$5236='Analítico Cp.'!$B59),-('Diário 9º PA'!$P$4:$P$5236=I$1),('Diário 9º PA'!$F$4:$F$5236))+SUMPRODUCT(-('Diário 10º PA'!$E$4:$E$5221='Analítico Cp.'!$B59),-('Diário 10º PA'!$O$4:$O$5221=I$1),('Diário 10º PA'!$F$4:$F$5221))+SUMPRODUCT(-('Comp.'!$D$5:$D$238='Analítico Cp.'!$B59),-('Comp.'!$J$5:$J$238=I$1),('Comp.'!$E$5:$E$238))</f>
        <v>8073.32</v>
      </c>
      <c r="J59" s="13">
        <f>SUMPRODUCT(-('Diário 7º PA'!$E$4:$E$5383='Analítico Cp.'!$B59),-('Diário 7º PA'!$P$4:$P$5383=J$1),('Diário 7º PA'!$F$4:$F$5383))+SUMPRODUCT(-('Diário 8º PA'!$E$4:$E$5041='Analítico Cp.'!$B59),-('Diário 8º PA'!$P$4:$P$5041=J$1),('Diário 8º PA'!$F$4:$F$5041))+SUMPRODUCT(-('Diário 9º PA'!$E$4:$E$5236='Analítico Cp.'!$B59),-('Diário 9º PA'!$P$4:$P$5236=J$1),('Diário 9º PA'!$F$4:$F$5236))+SUMPRODUCT(-('Diário 10º PA'!$E$4:$E$5221='Analítico Cp.'!$B59),-('Diário 10º PA'!$O$4:$O$5221=J$1),('Diário 10º PA'!$F$4:$F$5221))+SUMPRODUCT(-('Comp.'!$D$5:$D$238='Analítico Cp.'!$B59),-('Comp.'!$J$5:$J$238=J$1),('Comp.'!$E$5:$E$238))</f>
        <v>13600</v>
      </c>
      <c r="K59" s="13">
        <f>SUMPRODUCT(-('Diário 7º PA'!$E$4:$E$5383='Analítico Cp.'!$B59),-('Diário 7º PA'!$P$4:$P$5383=K$1),('Diário 7º PA'!$F$4:$F$5383))+SUMPRODUCT(-('Diário 8º PA'!$E$4:$E$5041='Analítico Cp.'!$B59),-('Diário 8º PA'!$P$4:$P$5041=K$1),('Diário 8º PA'!$F$4:$F$5041))+SUMPRODUCT(-('Diário 9º PA'!$E$4:$E$5236='Analítico Cp.'!$B59),-('Diário 9º PA'!$P$4:$P$5236=K$1),('Diário 9º PA'!$F$4:$F$5236))+SUMPRODUCT(-('Diário 10º PA'!$E$4:$E$5221='Analítico Cp.'!$B59),-('Diário 10º PA'!$O$4:$O$5221=K$1),('Diário 10º PA'!$F$4:$F$5221))+SUMPRODUCT(-('Comp.'!$D$5:$D$238='Analítico Cp.'!$B59),-('Comp.'!$J$5:$J$238=K$1),('Comp.'!$E$5:$E$238))</f>
        <v>13373.33</v>
      </c>
      <c r="L59" s="13">
        <f>SUMPRODUCT(-('Diário 7º PA'!$E$4:$E$5383='Analítico Cp.'!$B59),-('Diário 7º PA'!$P$4:$P$5383=L$1),('Diário 7º PA'!$F$4:$F$5383))+SUMPRODUCT(-('Diário 8º PA'!$E$4:$E$5041='Analítico Cp.'!$B59),-('Diário 8º PA'!$P$4:$P$5041=L$1),('Diário 8º PA'!$F$4:$F$5041))+SUMPRODUCT(-('Diário 9º PA'!$E$4:$E$5236='Analítico Cp.'!$B59),-('Diário 9º PA'!$P$4:$P$5236=L$1),('Diário 9º PA'!$F$4:$F$5236))+SUMPRODUCT(-('Diário 10º PA'!$E$4:$E$5221='Analítico Cp.'!$B59),-('Diário 10º PA'!$O$4:$O$5221=L$1),('Diário 10º PA'!$F$4:$F$5221))+SUMPRODUCT(-('Comp.'!$D$5:$D$238='Analítico Cp.'!$B59),-('Comp.'!$J$5:$J$238=L$1),('Comp.'!$E$5:$E$238))</f>
        <v>14100</v>
      </c>
      <c r="M59" s="13">
        <f>SUMPRODUCT(-('Diário 7º PA'!$E$4:$E$5383='Analítico Cp.'!$B59),-('Diário 7º PA'!$P$4:$P$5383=M$1),('Diário 7º PA'!$F$4:$F$5383))+SUMPRODUCT(-('Diário 8º PA'!$E$4:$E$5041='Analítico Cp.'!$B59),-('Diário 8º PA'!$P$4:$P$5041=M$1),('Diário 8º PA'!$F$4:$F$5041))+SUMPRODUCT(-('Diário 9º PA'!$E$4:$E$5236='Analítico Cp.'!$B59),-('Diário 9º PA'!$P$4:$P$5236=M$1),('Diário 9º PA'!$F$4:$F$5236))+SUMPRODUCT(-('Diário 10º PA'!$E$4:$E$5221='Analítico Cp.'!$B59),-('Diário 10º PA'!$O$4:$O$5221=M$1),('Diário 10º PA'!$F$4:$F$5221))+SUMPRODUCT(-('Comp.'!$D$5:$D$238='Analítico Cp.'!$B59),-('Comp.'!$J$5:$J$238=M$1),('Comp.'!$E$5:$E$238))</f>
        <v>14100</v>
      </c>
      <c r="N59" s="13">
        <f>SUMPRODUCT(-('Diário 7º PA'!$E$4:$E$5383='Analítico Cp.'!$B59),-('Diário 7º PA'!$P$4:$P$5383=N$1),('Diário 7º PA'!$F$4:$F$5383))+SUMPRODUCT(-('Diário 8º PA'!$E$4:$E$5041='Analítico Cp.'!$B59),-('Diário 8º PA'!$P$4:$P$5041=N$1),('Diário 8º PA'!$F$4:$F$5041))+SUMPRODUCT(-('Diário 9º PA'!$E$4:$E$5236='Analítico Cp.'!$B59),-('Diário 9º PA'!$P$4:$P$5236=N$1),('Diário 9º PA'!$F$4:$F$5236))+SUMPRODUCT(-('Diário 10º PA'!$E$4:$E$5221='Analítico Cp.'!$B59),-('Diário 10º PA'!$O$4:$O$5221=N$1),('Diário 10º PA'!$F$4:$F$5221))+SUMPRODUCT(-('Comp.'!$D$5:$D$238='Analítico Cp.'!$B59),-('Comp.'!$J$5:$J$238=N$1),('Comp.'!$E$5:$E$238))</f>
        <v>14100</v>
      </c>
      <c r="O59" s="13">
        <f>SUM(C59:N59)</f>
        <v>115146.65</v>
      </c>
      <c r="P59" s="172">
        <f t="shared" ref="P59:P90" si="13">IF($O$157=0,0,O59/$O$157)</f>
        <v>2.1720463722505442E-3</v>
      </c>
    </row>
    <row r="60" spans="1:16" ht="23.25" customHeight="1" x14ac:dyDescent="0.2">
      <c r="A60" s="63" t="s">
        <v>17</v>
      </c>
      <c r="B60" s="106" t="s">
        <v>152</v>
      </c>
      <c r="C60" s="13">
        <f>SUMPRODUCT(-('Diário 7º PA'!$E$4:$E$5383='Analítico Cp.'!$B60),-('Diário 7º PA'!$P$4:$P$5383=C$1),('Diário 7º PA'!$F$4:$F$5383))+SUMPRODUCT(-('Diário 8º PA'!$E$4:$E$5041='Analítico Cp.'!$B60),-('Diário 8º PA'!$P$4:$P$5041=C$1),('Diário 8º PA'!$F$4:$F$5041))+SUMPRODUCT(-('Diário 9º PA'!$E$4:$E$5236='Analítico Cp.'!$B60),-('Diário 9º PA'!$P$4:$P$5236=C$1),('Diário 9º PA'!$F$4:$F$5236))+SUMPRODUCT(-('Diário 10º PA'!$E$4:$E$5221='Analítico Cp.'!$B60),-('Diário 10º PA'!$O$4:$O$5221=C$1),('Diário 10º PA'!$F$4:$F$5221))+SUMPRODUCT(-('Comp.'!$D$5:$D$238='Analítico Cp.'!$B60),-('Comp.'!$J$5:$J$238=C$1),('Comp.'!$E$5:$E$238))</f>
        <v>1388.26</v>
      </c>
      <c r="D60" s="13">
        <f>SUMPRODUCT(-('Diário 7º PA'!$E$4:$E$5383='Analítico Cp.'!$B60),-('Diário 7º PA'!$P$4:$P$5383=D$1),('Diário 7º PA'!$F$4:$F$5383))+SUMPRODUCT(-('Diário 8º PA'!$E$4:$E$5041='Analítico Cp.'!$B60),-('Diário 8º PA'!$P$4:$P$5041=D$1),('Diário 8º PA'!$F$4:$F$5041))+SUMPRODUCT(-('Diário 9º PA'!$E$4:$E$5236='Analítico Cp.'!$B60),-('Diário 9º PA'!$P$4:$P$5236=D$1),('Diário 9º PA'!$F$4:$F$5236))+SUMPRODUCT(-('Diário 10º PA'!$E$4:$E$5221='Analítico Cp.'!$B60),-('Diário 10º PA'!$O$4:$O$5221=D$1),('Diário 10º PA'!$F$4:$F$5221))+SUMPRODUCT(-('Comp.'!$D$5:$D$238='Analítico Cp.'!$B60),-('Comp.'!$J$5:$J$238=D$1),('Comp.'!$E$5:$E$238))</f>
        <v>1187.92</v>
      </c>
      <c r="E60" s="13">
        <f>SUMPRODUCT(-('Diário 7º PA'!$E$4:$E$5383='Analítico Cp.'!$B60),-('Diário 7º PA'!$P$4:$P$5383=E$1),('Diário 7º PA'!$F$4:$F$5383))+SUMPRODUCT(-('Diário 8º PA'!$E$4:$E$5041='Analítico Cp.'!$B60),-('Diário 8º PA'!$P$4:$P$5041=E$1),('Diário 8º PA'!$F$4:$F$5041))+SUMPRODUCT(-('Diário 9º PA'!$E$4:$E$5236='Analítico Cp.'!$B60),-('Diário 9º PA'!$P$4:$P$5236=E$1),('Diário 9º PA'!$F$4:$F$5236))+SUMPRODUCT(-('Diário 10º PA'!$E$4:$E$5221='Analítico Cp.'!$B60),-('Diário 10º PA'!$O$4:$O$5221=E$1),('Diário 10º PA'!$F$4:$F$5221))+SUMPRODUCT(-('Comp.'!$D$5:$D$238='Analítico Cp.'!$B60),-('Comp.'!$J$5:$J$238=E$1),('Comp.'!$E$5:$E$238))</f>
        <v>819.47</v>
      </c>
      <c r="F60" s="13">
        <f>SUMPRODUCT(-('Diário 7º PA'!$E$4:$E$5383='Analítico Cp.'!$B60),-('Diário 7º PA'!$P$4:$P$5383=F$1),('Diário 7º PA'!$F$4:$F$5383))+SUMPRODUCT(-('Diário 8º PA'!$E$4:$E$5041='Analítico Cp.'!$B60),-('Diário 8º PA'!$P$4:$P$5041=F$1),('Diário 8º PA'!$F$4:$F$5041))+SUMPRODUCT(-('Diário 9º PA'!$E$4:$E$5236='Analítico Cp.'!$B60),-('Diário 9º PA'!$P$4:$P$5236=F$1),('Diário 9º PA'!$F$4:$F$5236))+SUMPRODUCT(-('Diário 10º PA'!$E$4:$E$5221='Analítico Cp.'!$B60),-('Diário 10º PA'!$O$4:$O$5221=F$1),('Diário 10º PA'!$F$4:$F$5221))+SUMPRODUCT(-('Comp.'!$D$5:$D$238='Analítico Cp.'!$B60),-('Comp.'!$J$5:$J$238=F$1),('Comp.'!$E$5:$E$238))</f>
        <v>1105.1199999999999</v>
      </c>
      <c r="G60" s="13">
        <f>SUMPRODUCT(-('Diário 7º PA'!$E$4:$E$5383='Analítico Cp.'!$B60),-('Diário 7º PA'!$P$4:$P$5383=G$1),('Diário 7º PA'!$F$4:$F$5383))+SUMPRODUCT(-('Diário 8º PA'!$E$4:$E$5041='Analítico Cp.'!$B60),-('Diário 8º PA'!$P$4:$P$5041=G$1),('Diário 8º PA'!$F$4:$F$5041))+SUMPRODUCT(-('Diário 9º PA'!$E$4:$E$5236='Analítico Cp.'!$B60),-('Diário 9º PA'!$P$4:$P$5236=G$1),('Diário 9º PA'!$F$4:$F$5236))+SUMPRODUCT(-('Diário 10º PA'!$E$4:$E$5221='Analítico Cp.'!$B60),-('Diário 10º PA'!$O$4:$O$5221=G$1),('Diário 10º PA'!$F$4:$F$5221))+SUMPRODUCT(-('Comp.'!$D$5:$D$238='Analítico Cp.'!$B60),-('Comp.'!$J$5:$J$238=G$1),('Comp.'!$E$5:$E$238))</f>
        <v>1356.19</v>
      </c>
      <c r="H60" s="13">
        <f>SUMPRODUCT(-('Diário 7º PA'!$E$4:$E$5383='Analítico Cp.'!$B60),-('Diário 7º PA'!$P$4:$P$5383=H$1),('Diário 7º PA'!$F$4:$F$5383))+SUMPRODUCT(-('Diário 8º PA'!$E$4:$E$5041='Analítico Cp.'!$B60),-('Diário 8º PA'!$P$4:$P$5041=H$1),('Diário 8º PA'!$F$4:$F$5041))+SUMPRODUCT(-('Diário 9º PA'!$E$4:$E$5236='Analítico Cp.'!$B60),-('Diário 9º PA'!$P$4:$P$5236=H$1),('Diário 9º PA'!$F$4:$F$5236))+SUMPRODUCT(-('Diário 10º PA'!$E$4:$E$5221='Analítico Cp.'!$B60),-('Diário 10º PA'!$O$4:$O$5221=H$1),('Diário 10º PA'!$F$4:$F$5221))+SUMPRODUCT(-('Comp.'!$D$5:$D$238='Analítico Cp.'!$B60),-('Comp.'!$J$5:$J$238=H$1),('Comp.'!$E$5:$E$238))</f>
        <v>2261.83</v>
      </c>
      <c r="I60" s="13">
        <f>SUMPRODUCT(-('Diário 7º PA'!$E$4:$E$5383='Analítico Cp.'!$B60),-('Diário 7º PA'!$P$4:$P$5383=I$1),('Diário 7º PA'!$F$4:$F$5383))+SUMPRODUCT(-('Diário 8º PA'!$E$4:$E$5041='Analítico Cp.'!$B60),-('Diário 8º PA'!$P$4:$P$5041=I$1),('Diário 8º PA'!$F$4:$F$5041))+SUMPRODUCT(-('Diário 9º PA'!$E$4:$E$5236='Analítico Cp.'!$B60),-('Diário 9º PA'!$P$4:$P$5236=I$1),('Diário 9º PA'!$F$4:$F$5236))+SUMPRODUCT(-('Diário 10º PA'!$E$4:$E$5221='Analítico Cp.'!$B60),-('Diário 10º PA'!$O$4:$O$5221=I$1),('Diário 10º PA'!$F$4:$F$5221))+SUMPRODUCT(-('Comp.'!$D$5:$D$238='Analítico Cp.'!$B60),-('Comp.'!$J$5:$J$238=I$1),('Comp.'!$E$5:$E$238))</f>
        <v>2438.19</v>
      </c>
      <c r="J60" s="13">
        <f>SUMPRODUCT(-('Diário 7º PA'!$E$4:$E$5383='Analítico Cp.'!$B60),-('Diário 7º PA'!$P$4:$P$5383=J$1),('Diário 7º PA'!$F$4:$F$5383))+SUMPRODUCT(-('Diário 8º PA'!$E$4:$E$5041='Analítico Cp.'!$B60),-('Diário 8º PA'!$P$4:$P$5041=J$1),('Diário 8º PA'!$F$4:$F$5041))+SUMPRODUCT(-('Diário 9º PA'!$E$4:$E$5236='Analítico Cp.'!$B60),-('Diário 9º PA'!$P$4:$P$5236=J$1),('Diário 9º PA'!$F$4:$F$5236))+SUMPRODUCT(-('Diário 10º PA'!$E$4:$E$5221='Analítico Cp.'!$B60),-('Diário 10º PA'!$O$4:$O$5221=J$1),('Diário 10º PA'!$F$4:$F$5221))+SUMPRODUCT(-('Comp.'!$D$5:$D$238='Analítico Cp.'!$B60),-('Comp.'!$J$5:$J$238=J$1),('Comp.'!$E$5:$E$238))</f>
        <v>2389.6</v>
      </c>
      <c r="K60" s="13">
        <f>SUMPRODUCT(-('Diário 7º PA'!$E$4:$E$5383='Analítico Cp.'!$B60),-('Diário 7º PA'!$P$4:$P$5383=K$1),('Diário 7º PA'!$F$4:$F$5383))+SUMPRODUCT(-('Diário 8º PA'!$E$4:$E$5041='Analítico Cp.'!$B60),-('Diário 8º PA'!$P$4:$P$5041=K$1),('Diário 8º PA'!$F$4:$F$5041))+SUMPRODUCT(-('Diário 9º PA'!$E$4:$E$5236='Analítico Cp.'!$B60),-('Diário 9º PA'!$P$4:$P$5236=K$1),('Diário 9º PA'!$F$4:$F$5236))+SUMPRODUCT(-('Diário 10º PA'!$E$4:$E$5221='Analítico Cp.'!$B60),-('Diário 10º PA'!$O$4:$O$5221=K$1),('Diário 10º PA'!$F$4:$F$5221))+SUMPRODUCT(-('Comp.'!$D$5:$D$238='Analítico Cp.'!$B60),-('Comp.'!$J$5:$J$238=K$1),('Comp.'!$E$5:$E$238))</f>
        <v>2083.7600000000002</v>
      </c>
      <c r="L60" s="13">
        <f>SUMPRODUCT(-('Diário 7º PA'!$E$4:$E$5383='Analítico Cp.'!$B60),-('Diário 7º PA'!$P$4:$P$5383=L$1),('Diário 7º PA'!$F$4:$F$5383))+SUMPRODUCT(-('Diário 8º PA'!$E$4:$E$5041='Analítico Cp.'!$B60),-('Diário 8º PA'!$P$4:$P$5041=L$1),('Diário 8º PA'!$F$4:$F$5041))+SUMPRODUCT(-('Diário 9º PA'!$E$4:$E$5236='Analítico Cp.'!$B60),-('Diário 9º PA'!$P$4:$P$5236=L$1),('Diário 9º PA'!$F$4:$F$5236))+SUMPRODUCT(-('Diário 10º PA'!$E$4:$E$5221='Analítico Cp.'!$B60),-('Diário 10º PA'!$O$4:$O$5221=L$1),('Diário 10º PA'!$F$4:$F$5221))+SUMPRODUCT(-('Comp.'!$D$5:$D$238='Analítico Cp.'!$B60),-('Comp.'!$J$5:$J$238=L$1),('Comp.'!$E$5:$E$238))</f>
        <v>2687.6099999999997</v>
      </c>
      <c r="M60" s="13">
        <f>SUMPRODUCT(-('Diário 7º PA'!$E$4:$E$5383='Analítico Cp.'!$B60),-('Diário 7º PA'!$P$4:$P$5383=M$1),('Diário 7º PA'!$F$4:$F$5383))+SUMPRODUCT(-('Diário 8º PA'!$E$4:$E$5041='Analítico Cp.'!$B60),-('Diário 8º PA'!$P$4:$P$5041=M$1),('Diário 8º PA'!$F$4:$F$5041))+SUMPRODUCT(-('Diário 9º PA'!$E$4:$E$5236='Analítico Cp.'!$B60),-('Diário 9º PA'!$P$4:$P$5236=M$1),('Diário 9º PA'!$F$4:$F$5236))+SUMPRODUCT(-('Diário 10º PA'!$E$4:$E$5221='Analítico Cp.'!$B60),-('Diário 10º PA'!$O$4:$O$5221=M$1),('Diário 10º PA'!$F$4:$F$5221))+SUMPRODUCT(-('Comp.'!$D$5:$D$238='Analítico Cp.'!$B60),-('Comp.'!$J$5:$J$238=M$1),('Comp.'!$E$5:$E$238))</f>
        <v>2732.1800000000003</v>
      </c>
      <c r="N60" s="13">
        <f>SUMPRODUCT(-('Diário 7º PA'!$E$4:$E$5383='Analítico Cp.'!$B60),-('Diário 7º PA'!$P$4:$P$5383=N$1),('Diário 7º PA'!$F$4:$F$5383))+SUMPRODUCT(-('Diário 8º PA'!$E$4:$E$5041='Analítico Cp.'!$B60),-('Diário 8º PA'!$P$4:$P$5041=N$1),('Diário 8º PA'!$F$4:$F$5041))+SUMPRODUCT(-('Diário 9º PA'!$E$4:$E$5236='Analítico Cp.'!$B60),-('Diário 9º PA'!$P$4:$P$5236=N$1),('Diário 9º PA'!$F$4:$F$5236))+SUMPRODUCT(-('Diário 10º PA'!$E$4:$E$5221='Analítico Cp.'!$B60),-('Diário 10º PA'!$O$4:$O$5221=N$1),('Diário 10º PA'!$F$4:$F$5221))+SUMPRODUCT(-('Comp.'!$D$5:$D$238='Analítico Cp.'!$B60),-('Comp.'!$J$5:$J$238=N$1),('Comp.'!$E$5:$E$238))</f>
        <v>2698.83</v>
      </c>
      <c r="O60" s="13">
        <f t="shared" ref="O60:O119" si="14">SUM(C60:N60)</f>
        <v>23148.959999999999</v>
      </c>
      <c r="P60" s="172">
        <f t="shared" si="13"/>
        <v>4.366658916205809E-4</v>
      </c>
    </row>
    <row r="61" spans="1:16" ht="23.25" customHeight="1" x14ac:dyDescent="0.2">
      <c r="A61" s="63" t="s">
        <v>18</v>
      </c>
      <c r="B61" s="106" t="s">
        <v>3</v>
      </c>
      <c r="C61" s="13">
        <f>SUMPRODUCT(-('Diário 7º PA'!$E$4:$E$5383='Analítico Cp.'!$B61),-('Diário 7º PA'!$P$4:$P$5383=C$1),('Diário 7º PA'!$F$4:$F$5383))+SUMPRODUCT(-('Diário 8º PA'!$E$4:$E$5041='Analítico Cp.'!$B61),-('Diário 8º PA'!$P$4:$P$5041=C$1),('Diário 8º PA'!$F$4:$F$5041))+SUMPRODUCT(-('Diário 9º PA'!$E$4:$E$5236='Analítico Cp.'!$B61),-('Diário 9º PA'!$P$4:$P$5236=C$1),('Diário 9º PA'!$F$4:$F$5236))+SUMPRODUCT(-('Diário 10º PA'!$E$4:$E$5221='Analítico Cp.'!$B61),-('Diário 10º PA'!$O$4:$O$5221=C$1),('Diário 10º PA'!$F$4:$F$5221))+SUMPRODUCT(-('Comp.'!$D$5:$D$238='Analítico Cp.'!$B61),-('Comp.'!$J$5:$J$238=C$1),('Comp.'!$E$5:$E$238))</f>
        <v>2024.29</v>
      </c>
      <c r="D61" s="13">
        <f>SUMPRODUCT(-('Diário 7º PA'!$E$4:$E$5383='Analítico Cp.'!$B61),-('Diário 7º PA'!$P$4:$P$5383=D$1),('Diário 7º PA'!$F$4:$F$5383))+SUMPRODUCT(-('Diário 8º PA'!$E$4:$E$5041='Analítico Cp.'!$B61),-('Diário 8º PA'!$P$4:$P$5041=D$1),('Diário 8º PA'!$F$4:$F$5041))+SUMPRODUCT(-('Diário 9º PA'!$E$4:$E$5236='Analítico Cp.'!$B61),-('Diário 9º PA'!$P$4:$P$5236=D$1),('Diário 9º PA'!$F$4:$F$5236))+SUMPRODUCT(-('Diário 10º PA'!$E$4:$E$5221='Analítico Cp.'!$B61),-('Diário 10º PA'!$O$4:$O$5221=D$1),('Diário 10º PA'!$F$4:$F$5221))+SUMPRODUCT(-('Comp.'!$D$5:$D$238='Analítico Cp.'!$B61),-('Comp.'!$J$5:$J$238=D$1),('Comp.'!$E$5:$E$238))</f>
        <v>881.93</v>
      </c>
      <c r="E61" s="13">
        <f>SUMPRODUCT(-('Diário 7º PA'!$E$4:$E$5383='Analítico Cp.'!$B61),-('Diário 7º PA'!$P$4:$P$5383=E$1),('Diário 7º PA'!$F$4:$F$5383))+SUMPRODUCT(-('Diário 8º PA'!$E$4:$E$5041='Analítico Cp.'!$B61),-('Diário 8º PA'!$P$4:$P$5041=E$1),('Diário 8º PA'!$F$4:$F$5041))+SUMPRODUCT(-('Diário 9º PA'!$E$4:$E$5236='Analítico Cp.'!$B61),-('Diário 9º PA'!$P$4:$P$5236=E$1),('Diário 9º PA'!$F$4:$F$5236))+SUMPRODUCT(-('Diário 10º PA'!$E$4:$E$5221='Analítico Cp.'!$B61),-('Diário 10º PA'!$O$4:$O$5221=E$1),('Diário 10º PA'!$F$4:$F$5221))+SUMPRODUCT(-('Comp.'!$D$5:$D$238='Analítico Cp.'!$B61),-('Comp.'!$J$5:$J$238=E$1),('Comp.'!$E$5:$E$238))</f>
        <v>881.93</v>
      </c>
      <c r="F61" s="13">
        <f>SUMPRODUCT(-('Diário 7º PA'!$E$4:$E$5383='Analítico Cp.'!$B61),-('Diário 7º PA'!$P$4:$P$5383=F$1),('Diário 7º PA'!$F$4:$F$5383))+SUMPRODUCT(-('Diário 8º PA'!$E$4:$E$5041='Analítico Cp.'!$B61),-('Diário 8º PA'!$P$4:$P$5041=F$1),('Diário 8º PA'!$F$4:$F$5041))+SUMPRODUCT(-('Diário 9º PA'!$E$4:$E$5236='Analítico Cp.'!$B61),-('Diário 9º PA'!$P$4:$P$5236=F$1),('Diário 9º PA'!$F$4:$F$5236))+SUMPRODUCT(-('Diário 10º PA'!$E$4:$E$5221='Analítico Cp.'!$B61),-('Diário 10º PA'!$O$4:$O$5221=F$1),('Diário 10º PA'!$F$4:$F$5221))+SUMPRODUCT(-('Comp.'!$D$5:$D$238='Analítico Cp.'!$B61),-('Comp.'!$J$5:$J$238=F$1),('Comp.'!$E$5:$E$238))</f>
        <v>881.93</v>
      </c>
      <c r="G61" s="13">
        <f>SUMPRODUCT(-('Diário 7º PA'!$E$4:$E$5383='Analítico Cp.'!$B61),-('Diário 7º PA'!$P$4:$P$5383=G$1),('Diário 7º PA'!$F$4:$F$5383))+SUMPRODUCT(-('Diário 8º PA'!$E$4:$E$5041='Analítico Cp.'!$B61),-('Diário 8º PA'!$P$4:$P$5041=G$1),('Diário 8º PA'!$F$4:$F$5041))+SUMPRODUCT(-('Diário 9º PA'!$E$4:$E$5236='Analítico Cp.'!$B61),-('Diário 9º PA'!$P$4:$P$5236=G$1),('Diário 9º PA'!$F$4:$F$5236))+SUMPRODUCT(-('Diário 10º PA'!$E$4:$E$5221='Analítico Cp.'!$B61),-('Diário 10º PA'!$O$4:$O$5221=G$1),('Diário 10º PA'!$F$4:$F$5221))+SUMPRODUCT(-('Comp.'!$D$5:$D$238='Analítico Cp.'!$B61),-('Comp.'!$J$5:$J$238=G$1),('Comp.'!$E$5:$E$238))</f>
        <v>881.93</v>
      </c>
      <c r="H61" s="13">
        <f>SUMPRODUCT(-('Diário 7º PA'!$E$4:$E$5383='Analítico Cp.'!$B61),-('Diário 7º PA'!$P$4:$P$5383=H$1),('Diário 7º PA'!$F$4:$F$5383))+SUMPRODUCT(-('Diário 8º PA'!$E$4:$E$5041='Analítico Cp.'!$B61),-('Diário 8º PA'!$P$4:$P$5041=H$1),('Diário 8º PA'!$F$4:$F$5041))+SUMPRODUCT(-('Diário 9º PA'!$E$4:$E$5236='Analítico Cp.'!$B61),-('Diário 9º PA'!$P$4:$P$5236=H$1),('Diário 9º PA'!$F$4:$F$5236))+SUMPRODUCT(-('Diário 10º PA'!$E$4:$E$5221='Analítico Cp.'!$B61),-('Diário 10º PA'!$O$4:$O$5221=H$1),('Diário 10º PA'!$F$4:$F$5221))+SUMPRODUCT(-('Comp.'!$D$5:$D$238='Analítico Cp.'!$B61),-('Comp.'!$J$5:$J$238=H$1),('Comp.'!$E$5:$E$238))</f>
        <v>1817.76</v>
      </c>
      <c r="I61" s="13">
        <f>SUMPRODUCT(-('Diário 7º PA'!$E$4:$E$5383='Analítico Cp.'!$B61),-('Diário 7º PA'!$P$4:$P$5383=I$1),('Diário 7º PA'!$F$4:$F$5383))+SUMPRODUCT(-('Diário 8º PA'!$E$4:$E$5041='Analítico Cp.'!$B61),-('Diário 8º PA'!$P$4:$P$5041=I$1),('Diário 8º PA'!$F$4:$F$5041))+SUMPRODUCT(-('Diário 9º PA'!$E$4:$E$5236='Analítico Cp.'!$B61),-('Diário 9º PA'!$P$4:$P$5236=I$1),('Diário 9º PA'!$F$4:$F$5236))+SUMPRODUCT(-('Diário 10º PA'!$E$4:$E$5221='Analítico Cp.'!$B61),-('Diário 10º PA'!$O$4:$O$5221=I$1),('Diário 10º PA'!$F$4:$F$5221))+SUMPRODUCT(-('Comp.'!$D$5:$D$238='Analítico Cp.'!$B61),-('Comp.'!$J$5:$J$238=I$1),('Comp.'!$E$5:$E$238))</f>
        <v>1787.56</v>
      </c>
      <c r="J61" s="13">
        <f>SUMPRODUCT(-('Diário 7º PA'!$E$4:$E$5383='Analítico Cp.'!$B61),-('Diário 7º PA'!$P$4:$P$5383=J$1),('Diário 7º PA'!$F$4:$F$5383))+SUMPRODUCT(-('Diário 8º PA'!$E$4:$E$5041='Analítico Cp.'!$B61),-('Diário 8º PA'!$P$4:$P$5041=J$1),('Diário 8º PA'!$F$4:$F$5041))+SUMPRODUCT(-('Diário 9º PA'!$E$4:$E$5236='Analítico Cp.'!$B61),-('Diário 9º PA'!$P$4:$P$5236=J$1),('Diário 9º PA'!$F$4:$F$5236))+SUMPRODUCT(-('Diário 10º PA'!$E$4:$E$5221='Analítico Cp.'!$B61),-('Diário 10º PA'!$O$4:$O$5221=J$1),('Diário 10º PA'!$F$4:$F$5221))+SUMPRODUCT(-('Comp.'!$D$5:$D$238='Analítico Cp.'!$B61),-('Comp.'!$J$5:$J$238=J$1),('Comp.'!$E$5:$E$238))</f>
        <v>1787.56</v>
      </c>
      <c r="K61" s="13">
        <f>SUMPRODUCT(-('Diário 7º PA'!$E$4:$E$5383='Analítico Cp.'!$B61),-('Diário 7º PA'!$P$4:$P$5383=K$1),('Diário 7º PA'!$F$4:$F$5383))+SUMPRODUCT(-('Diário 8º PA'!$E$4:$E$5041='Analítico Cp.'!$B61),-('Diário 8º PA'!$P$4:$P$5041=K$1),('Diário 8º PA'!$F$4:$F$5041))+SUMPRODUCT(-('Diário 9º PA'!$E$4:$E$5236='Analítico Cp.'!$B61),-('Diário 9º PA'!$P$4:$P$5236=K$1),('Diário 9º PA'!$F$4:$F$5236))+SUMPRODUCT(-('Diário 10º PA'!$E$4:$E$5221='Analítico Cp.'!$B61),-('Diário 10º PA'!$O$4:$O$5221=K$1),('Diário 10º PA'!$F$4:$F$5221))+SUMPRODUCT(-('Comp.'!$D$5:$D$238='Analítico Cp.'!$B61),-('Comp.'!$J$5:$J$238=K$1),('Comp.'!$E$5:$E$238))</f>
        <v>1872.1799999999998</v>
      </c>
      <c r="L61" s="13">
        <f>SUMPRODUCT(-('Diário 7º PA'!$E$4:$E$5383='Analítico Cp.'!$B61),-('Diário 7º PA'!$P$4:$P$5383=L$1),('Diário 7º PA'!$F$4:$F$5383))+SUMPRODUCT(-('Diário 8º PA'!$E$4:$E$5041='Analítico Cp.'!$B61),-('Diário 8º PA'!$P$4:$P$5041=L$1),('Diário 8º PA'!$F$4:$F$5041))+SUMPRODUCT(-('Diário 9º PA'!$E$4:$E$5236='Analítico Cp.'!$B61),-('Diário 9º PA'!$P$4:$P$5236=L$1),('Diário 9º PA'!$F$4:$F$5236))+SUMPRODUCT(-('Diário 10º PA'!$E$4:$E$5221='Analítico Cp.'!$B61),-('Diário 10º PA'!$O$4:$O$5221=L$1),('Diário 10º PA'!$F$4:$F$5221))+SUMPRODUCT(-('Comp.'!$D$5:$D$238='Analítico Cp.'!$B61),-('Comp.'!$J$5:$J$238=L$1),('Comp.'!$E$5:$E$238))</f>
        <v>1810.29</v>
      </c>
      <c r="M61" s="13">
        <f>SUMPRODUCT(-('Diário 7º PA'!$E$4:$E$5383='Analítico Cp.'!$B61),-('Diário 7º PA'!$P$4:$P$5383=M$1),('Diário 7º PA'!$F$4:$F$5383))+SUMPRODUCT(-('Diário 8º PA'!$E$4:$E$5041='Analítico Cp.'!$B61),-('Diário 8º PA'!$P$4:$P$5041=M$1),('Diário 8º PA'!$F$4:$F$5041))+SUMPRODUCT(-('Diário 9º PA'!$E$4:$E$5236='Analítico Cp.'!$B61),-('Diário 9º PA'!$P$4:$P$5236=M$1),('Diário 9º PA'!$F$4:$F$5236))+SUMPRODUCT(-('Diário 10º PA'!$E$4:$E$5221='Analítico Cp.'!$B61),-('Diário 10º PA'!$O$4:$O$5221=M$1),('Diário 10º PA'!$F$4:$F$5221))+SUMPRODUCT(-('Comp.'!$D$5:$D$238='Analítico Cp.'!$B61),-('Comp.'!$J$5:$J$238=M$1),('Comp.'!$E$5:$E$238))</f>
        <v>1810.29</v>
      </c>
      <c r="N61" s="13">
        <f>SUMPRODUCT(-('Diário 7º PA'!$E$4:$E$5383='Analítico Cp.'!$B61),-('Diário 7º PA'!$P$4:$P$5383=N$1),('Diário 7º PA'!$F$4:$F$5383))+SUMPRODUCT(-('Diário 8º PA'!$E$4:$E$5041='Analítico Cp.'!$B61),-('Diário 8º PA'!$P$4:$P$5041=N$1),('Diário 8º PA'!$F$4:$F$5041))+SUMPRODUCT(-('Diário 9º PA'!$E$4:$E$5236='Analítico Cp.'!$B61),-('Diário 9º PA'!$P$4:$P$5236=N$1),('Diário 9º PA'!$F$4:$F$5236))+SUMPRODUCT(-('Diário 10º PA'!$E$4:$E$5221='Analítico Cp.'!$B61),-('Diário 10º PA'!$O$4:$O$5221=N$1),('Diário 10º PA'!$F$4:$F$5221))+SUMPRODUCT(-('Comp.'!$D$5:$D$238='Analítico Cp.'!$B61),-('Comp.'!$J$5:$J$238=N$1),('Comp.'!$E$5:$E$238))</f>
        <v>0</v>
      </c>
      <c r="O61" s="13">
        <f t="shared" si="14"/>
        <v>16437.650000000001</v>
      </c>
      <c r="P61" s="172">
        <f t="shared" si="13"/>
        <v>3.1006840451566905E-4</v>
      </c>
    </row>
    <row r="62" spans="1:16" ht="23.25" customHeight="1" x14ac:dyDescent="0.2">
      <c r="A62" s="63" t="s">
        <v>19</v>
      </c>
      <c r="B62" s="106" t="s">
        <v>63</v>
      </c>
      <c r="C62" s="13">
        <f>SUMPRODUCT(-('Diário 7º PA'!$E$4:$E$5383='Analítico Cp.'!$B62),-('Diário 7º PA'!$P$4:$P$5383=C$1),('Diário 7º PA'!$F$4:$F$5383))+SUMPRODUCT(-('Diário 8º PA'!$E$4:$E$5041='Analítico Cp.'!$B62),-('Diário 8º PA'!$P$4:$P$5041=C$1),('Diário 8º PA'!$F$4:$F$5041))+SUMPRODUCT(-('Diário 9º PA'!$E$4:$E$5236='Analítico Cp.'!$B62),-('Diário 9º PA'!$P$4:$P$5236=C$1),('Diário 9º PA'!$F$4:$F$5236))+SUMPRODUCT(-('Diário 10º PA'!$E$4:$E$5221='Analítico Cp.'!$B62),-('Diário 10º PA'!$O$4:$O$5221=C$1),('Diário 10º PA'!$F$4:$F$5221))+SUMPRODUCT(-('Comp.'!$D$5:$D$238='Analítico Cp.'!$B62),-('Comp.'!$J$5:$J$238=C$1),('Comp.'!$E$5:$E$238))</f>
        <v>555.97</v>
      </c>
      <c r="D62" s="13">
        <f>SUMPRODUCT(-('Diário 7º PA'!$E$4:$E$5383='Analítico Cp.'!$B62),-('Diário 7º PA'!$P$4:$P$5383=D$1),('Diário 7º PA'!$F$4:$F$5383))+SUMPRODUCT(-('Diário 8º PA'!$E$4:$E$5041='Analítico Cp.'!$B62),-('Diário 8º PA'!$P$4:$P$5041=D$1),('Diário 8º PA'!$F$4:$F$5041))+SUMPRODUCT(-('Diário 9º PA'!$E$4:$E$5236='Analítico Cp.'!$B62),-('Diário 9º PA'!$P$4:$P$5236=D$1),('Diário 9º PA'!$F$4:$F$5236))+SUMPRODUCT(-('Diário 10º PA'!$E$4:$E$5221='Analítico Cp.'!$B62),-('Diário 10º PA'!$O$4:$O$5221=D$1),('Diário 10º PA'!$F$4:$F$5221))+SUMPRODUCT(-('Comp.'!$D$5:$D$238='Analítico Cp.'!$B62),-('Comp.'!$J$5:$J$238=D$1),('Comp.'!$E$5:$E$238))</f>
        <v>555.97</v>
      </c>
      <c r="E62" s="13">
        <f>SUMPRODUCT(-('Diário 7º PA'!$E$4:$E$5383='Analítico Cp.'!$B62),-('Diário 7º PA'!$P$4:$P$5383=E$1),('Diário 7º PA'!$F$4:$F$5383))+SUMPRODUCT(-('Diário 8º PA'!$E$4:$E$5041='Analítico Cp.'!$B62),-('Diário 8º PA'!$P$4:$P$5041=E$1),('Diário 8º PA'!$F$4:$F$5041))+SUMPRODUCT(-('Diário 9º PA'!$E$4:$E$5236='Analítico Cp.'!$B62),-('Diário 9º PA'!$P$4:$P$5236=E$1),('Diário 9º PA'!$F$4:$F$5236))+SUMPRODUCT(-('Diário 10º PA'!$E$4:$E$5221='Analítico Cp.'!$B62),-('Diário 10º PA'!$O$4:$O$5221=E$1),('Diário 10º PA'!$F$4:$F$5221))+SUMPRODUCT(-('Comp.'!$D$5:$D$238='Analítico Cp.'!$B62),-('Comp.'!$J$5:$J$238=E$1),('Comp.'!$E$5:$E$238))</f>
        <v>555.97</v>
      </c>
      <c r="F62" s="13">
        <f>SUMPRODUCT(-('Diário 7º PA'!$E$4:$E$5383='Analítico Cp.'!$B62),-('Diário 7º PA'!$P$4:$P$5383=F$1),('Diário 7º PA'!$F$4:$F$5383))+SUMPRODUCT(-('Diário 8º PA'!$E$4:$E$5041='Analítico Cp.'!$B62),-('Diário 8º PA'!$P$4:$P$5041=F$1),('Diário 8º PA'!$F$4:$F$5041))+SUMPRODUCT(-('Diário 9º PA'!$E$4:$E$5236='Analítico Cp.'!$B62),-('Diário 9º PA'!$P$4:$P$5236=F$1),('Diário 9º PA'!$F$4:$F$5236))+SUMPRODUCT(-('Diário 10º PA'!$E$4:$E$5221='Analítico Cp.'!$B62),-('Diário 10º PA'!$O$4:$O$5221=F$1),('Diário 10º PA'!$F$4:$F$5221))+SUMPRODUCT(-('Comp.'!$D$5:$D$238='Analítico Cp.'!$B62),-('Comp.'!$J$5:$J$238=F$1),('Comp.'!$E$5:$E$238))</f>
        <v>508.93</v>
      </c>
      <c r="G62" s="13">
        <f>SUMPRODUCT(-('Diário 7º PA'!$E$4:$E$5383='Analítico Cp.'!$B62),-('Diário 7º PA'!$P$4:$P$5383=G$1),('Diário 7º PA'!$F$4:$F$5383))+SUMPRODUCT(-('Diário 8º PA'!$E$4:$E$5041='Analítico Cp.'!$B62),-('Diário 8º PA'!$P$4:$P$5041=G$1),('Diário 8º PA'!$F$4:$F$5041))+SUMPRODUCT(-('Diário 9º PA'!$E$4:$E$5236='Analítico Cp.'!$B62),-('Diário 9º PA'!$P$4:$P$5236=G$1),('Diário 9º PA'!$F$4:$F$5236))+SUMPRODUCT(-('Diário 10º PA'!$E$4:$E$5221='Analítico Cp.'!$B62),-('Diário 10º PA'!$O$4:$O$5221=G$1),('Diário 10º PA'!$F$4:$F$5221))+SUMPRODUCT(-('Comp.'!$D$5:$D$238='Analítico Cp.'!$B62),-('Comp.'!$J$5:$J$238=G$1),('Comp.'!$E$5:$E$238))</f>
        <v>508.93</v>
      </c>
      <c r="H62" s="13">
        <f>SUMPRODUCT(-('Diário 7º PA'!$E$4:$E$5383='Analítico Cp.'!$B62),-('Diário 7º PA'!$P$4:$P$5383=H$1),('Diário 7º PA'!$F$4:$F$5383))+SUMPRODUCT(-('Diário 8º PA'!$E$4:$E$5041='Analítico Cp.'!$B62),-('Diário 8º PA'!$P$4:$P$5041=H$1),('Diário 8º PA'!$F$4:$F$5041))+SUMPRODUCT(-('Diário 9º PA'!$E$4:$E$5236='Analítico Cp.'!$B62),-('Diário 9º PA'!$P$4:$P$5236=H$1),('Diário 9º PA'!$F$4:$F$5236))+SUMPRODUCT(-('Diário 10º PA'!$E$4:$E$5221='Analítico Cp.'!$B62),-('Diário 10º PA'!$O$4:$O$5221=H$1),('Diário 10º PA'!$F$4:$F$5221))+SUMPRODUCT(-('Comp.'!$D$5:$D$238='Analítico Cp.'!$B62),-('Comp.'!$J$5:$J$238=H$1),('Comp.'!$E$5:$E$238))</f>
        <v>2893.6400000000003</v>
      </c>
      <c r="I62" s="13">
        <f>SUMPRODUCT(-('Diário 7º PA'!$E$4:$E$5383='Analítico Cp.'!$B62),-('Diário 7º PA'!$P$4:$P$5383=I$1),('Diário 7º PA'!$F$4:$F$5383))+SUMPRODUCT(-('Diário 8º PA'!$E$4:$E$5041='Analítico Cp.'!$B62),-('Diário 8º PA'!$P$4:$P$5041=I$1),('Diário 8º PA'!$F$4:$F$5041))+SUMPRODUCT(-('Diário 9º PA'!$E$4:$E$5236='Analítico Cp.'!$B62),-('Diário 9º PA'!$P$4:$P$5236=I$1),('Diário 9º PA'!$F$4:$F$5236))+SUMPRODUCT(-('Diário 10º PA'!$E$4:$E$5221='Analítico Cp.'!$B62),-('Diário 10º PA'!$O$4:$O$5221=I$1),('Diário 10º PA'!$F$4:$F$5221))+SUMPRODUCT(-('Comp.'!$D$5:$D$238='Analítico Cp.'!$B62),-('Comp.'!$J$5:$J$238=I$1),('Comp.'!$E$5:$E$238))</f>
        <v>1650.9</v>
      </c>
      <c r="J62" s="13">
        <f>SUMPRODUCT(-('Diário 7º PA'!$E$4:$E$5383='Analítico Cp.'!$B62),-('Diário 7º PA'!$P$4:$P$5383=J$1),('Diário 7º PA'!$F$4:$F$5383))+SUMPRODUCT(-('Diário 8º PA'!$E$4:$E$5041='Analítico Cp.'!$B62),-('Diário 8º PA'!$P$4:$P$5041=J$1),('Diário 8º PA'!$F$4:$F$5041))+SUMPRODUCT(-('Diário 9º PA'!$E$4:$E$5236='Analítico Cp.'!$B62),-('Diário 9º PA'!$P$4:$P$5236=J$1),('Diário 9º PA'!$F$4:$F$5236))+SUMPRODUCT(-('Diário 10º PA'!$E$4:$E$5221='Analítico Cp.'!$B62),-('Diário 10º PA'!$O$4:$O$5221=J$1),('Diário 10º PA'!$F$4:$F$5221))+SUMPRODUCT(-('Comp.'!$D$5:$D$238='Analítico Cp.'!$B62),-('Comp.'!$J$5:$J$238=J$1),('Comp.'!$E$5:$E$238))</f>
        <v>2830.1000000000004</v>
      </c>
      <c r="K62" s="13">
        <f>SUMPRODUCT(-('Diário 7º PA'!$E$4:$E$5383='Analítico Cp.'!$B62),-('Diário 7º PA'!$P$4:$P$5383=K$1),('Diário 7º PA'!$F$4:$F$5383))+SUMPRODUCT(-('Diário 8º PA'!$E$4:$E$5041='Analítico Cp.'!$B62),-('Diário 8º PA'!$P$4:$P$5041=K$1),('Diário 8º PA'!$F$4:$F$5041))+SUMPRODUCT(-('Diário 9º PA'!$E$4:$E$5236='Analítico Cp.'!$B62),-('Diário 9º PA'!$P$4:$P$5236=K$1),('Diário 9º PA'!$F$4:$F$5236))+SUMPRODUCT(-('Diário 10º PA'!$E$4:$E$5221='Analítico Cp.'!$B62),-('Diário 10º PA'!$O$4:$O$5221=K$1),('Diário 10º PA'!$F$4:$F$5221))+SUMPRODUCT(-('Comp.'!$D$5:$D$238='Analítico Cp.'!$B62),-('Comp.'!$J$5:$J$238=K$1),('Comp.'!$E$5:$E$238))</f>
        <v>1592.16</v>
      </c>
      <c r="L62" s="13">
        <f>SUMPRODUCT(-('Diário 7º PA'!$E$4:$E$5383='Analítico Cp.'!$B62),-('Diário 7º PA'!$P$4:$P$5383=L$1),('Diário 7º PA'!$F$4:$F$5383))+SUMPRODUCT(-('Diário 8º PA'!$E$4:$E$5041='Analítico Cp.'!$B62),-('Diário 8º PA'!$P$4:$P$5041=L$1),('Diário 8º PA'!$F$4:$F$5041))+SUMPRODUCT(-('Diário 9º PA'!$E$4:$E$5236='Analítico Cp.'!$B62),-('Diário 9º PA'!$P$4:$P$5236=L$1),('Diário 9º PA'!$F$4:$F$5236))+SUMPRODUCT(-('Diário 10º PA'!$E$4:$E$5221='Analítico Cp.'!$B62),-('Diário 10º PA'!$O$4:$O$5221=L$1),('Diário 10º PA'!$F$4:$F$5221))+SUMPRODUCT(-('Comp.'!$D$5:$D$238='Analítico Cp.'!$B62),-('Comp.'!$J$5:$J$238=L$1),('Comp.'!$E$5:$E$238))</f>
        <v>1587.3600000000001</v>
      </c>
      <c r="M62" s="13">
        <f>SUMPRODUCT(-('Diário 7º PA'!$E$4:$E$5383='Analítico Cp.'!$B62),-('Diário 7º PA'!$P$4:$P$5383=M$1),('Diário 7º PA'!$F$4:$F$5383))+SUMPRODUCT(-('Diário 8º PA'!$E$4:$E$5041='Analítico Cp.'!$B62),-('Diário 8º PA'!$P$4:$P$5041=M$1),('Diário 8º PA'!$F$4:$F$5041))+SUMPRODUCT(-('Diário 9º PA'!$E$4:$E$5236='Analítico Cp.'!$B62),-('Diário 9º PA'!$P$4:$P$5236=M$1),('Diário 9º PA'!$F$4:$F$5236))+SUMPRODUCT(-('Diário 10º PA'!$E$4:$E$5221='Analítico Cp.'!$B62),-('Diário 10º PA'!$O$4:$O$5221=M$1),('Diário 10º PA'!$F$4:$F$5221))+SUMPRODUCT(-('Comp.'!$D$5:$D$238='Analítico Cp.'!$B62),-('Comp.'!$J$5:$J$238=M$1),('Comp.'!$E$5:$E$238))</f>
        <v>1587.3600000000001</v>
      </c>
      <c r="N62" s="13">
        <f>SUMPRODUCT(-('Diário 7º PA'!$E$4:$E$5383='Analítico Cp.'!$B62),-('Diário 7º PA'!$P$4:$P$5383=N$1),('Diário 7º PA'!$F$4:$F$5383))+SUMPRODUCT(-('Diário 8º PA'!$E$4:$E$5041='Analítico Cp.'!$B62),-('Diário 8º PA'!$P$4:$P$5041=N$1),('Diário 8º PA'!$F$4:$F$5041))+SUMPRODUCT(-('Diário 9º PA'!$E$4:$E$5236='Analítico Cp.'!$B62),-('Diário 9º PA'!$P$4:$P$5236=N$1),('Diário 9º PA'!$F$4:$F$5236))+SUMPRODUCT(-('Diário 10º PA'!$E$4:$E$5221='Analítico Cp.'!$B62),-('Diário 10º PA'!$O$4:$O$5221=N$1),('Diário 10º PA'!$F$4:$F$5221))+SUMPRODUCT(-('Comp.'!$D$5:$D$238='Analítico Cp.'!$B62),-('Comp.'!$J$5:$J$238=N$1),('Comp.'!$E$5:$E$238))</f>
        <v>1587.3600000000001</v>
      </c>
      <c r="O62" s="13">
        <f t="shared" si="14"/>
        <v>16414.650000000001</v>
      </c>
      <c r="P62" s="172">
        <f t="shared" si="13"/>
        <v>3.0963454850195293E-4</v>
      </c>
    </row>
    <row r="63" spans="1:16" ht="23.25" customHeight="1" x14ac:dyDescent="0.2">
      <c r="A63" s="63" t="s">
        <v>20</v>
      </c>
      <c r="B63" s="106" t="s">
        <v>83</v>
      </c>
      <c r="C63" s="13">
        <f>SUMPRODUCT(-('Diário 7º PA'!$E$4:$E$5383='Analítico Cp.'!$B63),-('Diário 7º PA'!$P$4:$P$5383=C$1),('Diário 7º PA'!$F$4:$F$5383))+SUMPRODUCT(-('Diário 8º PA'!$E$4:$E$5041='Analítico Cp.'!$B63),-('Diário 8º PA'!$P$4:$P$5041=C$1),('Diário 8º PA'!$F$4:$F$5041))+SUMPRODUCT(-('Diário 9º PA'!$E$4:$E$5236='Analítico Cp.'!$B63),-('Diário 9º PA'!$P$4:$P$5236=C$1),('Diário 9º PA'!$F$4:$F$5236))+SUMPRODUCT(-('Diário 10º PA'!$E$4:$E$5221='Analítico Cp.'!$B63),-('Diário 10º PA'!$O$4:$O$5221=C$1),('Diário 10º PA'!$F$4:$F$5221))+SUMPRODUCT(-('Comp.'!$D$5:$D$238='Analítico Cp.'!$B63),-('Comp.'!$J$5:$J$238=C$1),('Comp.'!$E$5:$E$238))</f>
        <v>40656.510000000009</v>
      </c>
      <c r="D63" s="13">
        <f>SUMPRODUCT(-('Diário 7º PA'!$E$4:$E$5383='Analítico Cp.'!$B63),-('Diário 7º PA'!$P$4:$P$5383=D$1),('Diário 7º PA'!$F$4:$F$5383))+SUMPRODUCT(-('Diário 8º PA'!$E$4:$E$5041='Analítico Cp.'!$B63),-('Diário 8º PA'!$P$4:$P$5041=D$1),('Diário 8º PA'!$F$4:$F$5041))+SUMPRODUCT(-('Diário 9º PA'!$E$4:$E$5236='Analítico Cp.'!$B63),-('Diário 9º PA'!$P$4:$P$5236=D$1),('Diário 9º PA'!$F$4:$F$5236))+SUMPRODUCT(-('Diário 10º PA'!$E$4:$E$5221='Analítico Cp.'!$B63),-('Diário 10º PA'!$O$4:$O$5221=D$1),('Diário 10º PA'!$F$4:$F$5221))+SUMPRODUCT(-('Comp.'!$D$5:$D$238='Analítico Cp.'!$B63),-('Comp.'!$J$5:$J$238=D$1),('Comp.'!$E$5:$E$238))</f>
        <v>43277.950000000004</v>
      </c>
      <c r="E63" s="13">
        <f>SUMPRODUCT(-('Diário 7º PA'!$E$4:$E$5383='Analítico Cp.'!$B63),-('Diário 7º PA'!$P$4:$P$5383=E$1),('Diário 7º PA'!$F$4:$F$5383))+SUMPRODUCT(-('Diário 8º PA'!$E$4:$E$5041='Analítico Cp.'!$B63),-('Diário 8º PA'!$P$4:$P$5041=E$1),('Diário 8º PA'!$F$4:$F$5041))+SUMPRODUCT(-('Diário 9º PA'!$E$4:$E$5236='Analítico Cp.'!$B63),-('Diário 9º PA'!$P$4:$P$5236=E$1),('Diário 9º PA'!$F$4:$F$5236))+SUMPRODUCT(-('Diário 10º PA'!$E$4:$E$5221='Analítico Cp.'!$B63),-('Diário 10º PA'!$O$4:$O$5221=E$1),('Diário 10º PA'!$F$4:$F$5221))+SUMPRODUCT(-('Comp.'!$D$5:$D$238='Analítico Cp.'!$B63),-('Comp.'!$J$5:$J$238=E$1),('Comp.'!$E$5:$E$238))</f>
        <v>46641.88</v>
      </c>
      <c r="F63" s="13">
        <f>SUMPRODUCT(-('Diário 7º PA'!$E$4:$E$5383='Analítico Cp.'!$B63),-('Diário 7º PA'!$P$4:$P$5383=F$1),('Diário 7º PA'!$F$4:$F$5383))+SUMPRODUCT(-('Diário 8º PA'!$E$4:$E$5041='Analítico Cp.'!$B63),-('Diário 8º PA'!$P$4:$P$5041=F$1),('Diário 8º PA'!$F$4:$F$5041))+SUMPRODUCT(-('Diário 9º PA'!$E$4:$E$5236='Analítico Cp.'!$B63),-('Diário 9º PA'!$P$4:$P$5236=F$1),('Diário 9º PA'!$F$4:$F$5236))+SUMPRODUCT(-('Diário 10º PA'!$E$4:$E$5221='Analítico Cp.'!$B63),-('Diário 10º PA'!$O$4:$O$5221=F$1),('Diário 10º PA'!$F$4:$F$5221))+SUMPRODUCT(-('Comp.'!$D$5:$D$238='Analítico Cp.'!$B63),-('Comp.'!$J$5:$J$238=F$1),('Comp.'!$E$5:$E$238))</f>
        <v>40524.729999999996</v>
      </c>
      <c r="G63" s="13">
        <f>SUMPRODUCT(-('Diário 7º PA'!$E$4:$E$5383='Analítico Cp.'!$B63),-('Diário 7º PA'!$P$4:$P$5383=G$1),('Diário 7º PA'!$F$4:$F$5383))+SUMPRODUCT(-('Diário 8º PA'!$E$4:$E$5041='Analítico Cp.'!$B63),-('Diário 8º PA'!$P$4:$P$5041=G$1),('Diário 8º PA'!$F$4:$F$5041))+SUMPRODUCT(-('Diário 9º PA'!$E$4:$E$5236='Analítico Cp.'!$B63),-('Diário 9º PA'!$P$4:$P$5236=G$1),('Diário 9º PA'!$F$4:$F$5236))+SUMPRODUCT(-('Diário 10º PA'!$E$4:$E$5221='Analítico Cp.'!$B63),-('Diário 10º PA'!$O$4:$O$5221=G$1),('Diário 10º PA'!$F$4:$F$5221))+SUMPRODUCT(-('Comp.'!$D$5:$D$238='Analítico Cp.'!$B63),-('Comp.'!$J$5:$J$238=G$1),('Comp.'!$E$5:$E$238))</f>
        <v>42926.15</v>
      </c>
      <c r="H63" s="13">
        <f>SUMPRODUCT(-('Diário 7º PA'!$E$4:$E$5383='Analítico Cp.'!$B63),-('Diário 7º PA'!$P$4:$P$5383=H$1),('Diário 7º PA'!$F$4:$F$5383))+SUMPRODUCT(-('Diário 8º PA'!$E$4:$E$5041='Analítico Cp.'!$B63),-('Diário 8º PA'!$P$4:$P$5041=H$1),('Diário 8º PA'!$F$4:$F$5041))+SUMPRODUCT(-('Diário 9º PA'!$E$4:$E$5236='Analítico Cp.'!$B63),-('Diário 9º PA'!$P$4:$P$5236=H$1),('Diário 9º PA'!$F$4:$F$5236))+SUMPRODUCT(-('Diário 10º PA'!$E$4:$E$5221='Analítico Cp.'!$B63),-('Diário 10º PA'!$O$4:$O$5221=H$1),('Diário 10º PA'!$F$4:$F$5221))+SUMPRODUCT(-('Comp.'!$D$5:$D$238='Analítico Cp.'!$B63),-('Comp.'!$J$5:$J$238=H$1),('Comp.'!$E$5:$E$238))</f>
        <v>53780.009999999995</v>
      </c>
      <c r="I63" s="13">
        <f>SUMPRODUCT(-('Diário 7º PA'!$E$4:$E$5383='Analítico Cp.'!$B63),-('Diário 7º PA'!$P$4:$P$5383=I$1),('Diário 7º PA'!$F$4:$F$5383))+SUMPRODUCT(-('Diário 8º PA'!$E$4:$E$5041='Analítico Cp.'!$B63),-('Diário 8º PA'!$P$4:$P$5041=I$1),('Diário 8º PA'!$F$4:$F$5041))+SUMPRODUCT(-('Diário 9º PA'!$E$4:$E$5236='Analítico Cp.'!$B63),-('Diário 9º PA'!$P$4:$P$5236=I$1),('Diário 9º PA'!$F$4:$F$5236))+SUMPRODUCT(-('Diário 10º PA'!$E$4:$E$5221='Analítico Cp.'!$B63),-('Diário 10º PA'!$O$4:$O$5221=I$1),('Diário 10º PA'!$F$4:$F$5221))+SUMPRODUCT(-('Comp.'!$D$5:$D$238='Analítico Cp.'!$B63),-('Comp.'!$J$5:$J$238=I$1),('Comp.'!$E$5:$E$238))</f>
        <v>59198.42</v>
      </c>
      <c r="J63" s="13">
        <f>SUMPRODUCT(-('Diário 7º PA'!$E$4:$E$5383='Analítico Cp.'!$B63),-('Diário 7º PA'!$P$4:$P$5383=J$1),('Diário 7º PA'!$F$4:$F$5383))+SUMPRODUCT(-('Diário 8º PA'!$E$4:$E$5041='Analítico Cp.'!$B63),-('Diário 8º PA'!$P$4:$P$5041=J$1),('Diário 8º PA'!$F$4:$F$5041))+SUMPRODUCT(-('Diário 9º PA'!$E$4:$E$5236='Analítico Cp.'!$B63),-('Diário 9º PA'!$P$4:$P$5236=J$1),('Diário 9º PA'!$F$4:$F$5236))+SUMPRODUCT(-('Diário 10º PA'!$E$4:$E$5221='Analítico Cp.'!$B63),-('Diário 10º PA'!$O$4:$O$5221=J$1),('Diário 10º PA'!$F$4:$F$5221))+SUMPRODUCT(-('Comp.'!$D$5:$D$238='Analítico Cp.'!$B63),-('Comp.'!$J$5:$J$238=J$1),('Comp.'!$E$5:$E$238))</f>
        <v>48303.090000000004</v>
      </c>
      <c r="K63" s="13">
        <f>SUMPRODUCT(-('Diário 7º PA'!$E$4:$E$5383='Analítico Cp.'!$B63),-('Diário 7º PA'!$P$4:$P$5383=K$1),('Diário 7º PA'!$F$4:$F$5383))+SUMPRODUCT(-('Diário 8º PA'!$E$4:$E$5041='Analítico Cp.'!$B63),-('Diário 8º PA'!$P$4:$P$5041=K$1),('Diário 8º PA'!$F$4:$F$5041))+SUMPRODUCT(-('Diário 9º PA'!$E$4:$E$5236='Analítico Cp.'!$B63),-('Diário 9º PA'!$P$4:$P$5236=K$1),('Diário 9º PA'!$F$4:$F$5236))+SUMPRODUCT(-('Diário 10º PA'!$E$4:$E$5221='Analítico Cp.'!$B63),-('Diário 10º PA'!$O$4:$O$5221=K$1),('Diário 10º PA'!$F$4:$F$5221))+SUMPRODUCT(-('Comp.'!$D$5:$D$238='Analítico Cp.'!$B63),-('Comp.'!$J$5:$J$238=K$1),('Comp.'!$E$5:$E$238))</f>
        <v>56472.44</v>
      </c>
      <c r="L63" s="13">
        <f>SUMPRODUCT(-('Diário 7º PA'!$E$4:$E$5383='Analítico Cp.'!$B63),-('Diário 7º PA'!$P$4:$P$5383=L$1),('Diário 7º PA'!$F$4:$F$5383))+SUMPRODUCT(-('Diário 8º PA'!$E$4:$E$5041='Analítico Cp.'!$B63),-('Diário 8º PA'!$P$4:$P$5041=L$1),('Diário 8º PA'!$F$4:$F$5041))+SUMPRODUCT(-('Diário 9º PA'!$E$4:$E$5236='Analítico Cp.'!$B63),-('Diário 9º PA'!$P$4:$P$5236=L$1),('Diário 9º PA'!$F$4:$F$5236))+SUMPRODUCT(-('Diário 10º PA'!$E$4:$E$5221='Analítico Cp.'!$B63),-('Diário 10º PA'!$O$4:$O$5221=L$1),('Diário 10º PA'!$F$4:$F$5221))+SUMPRODUCT(-('Comp.'!$D$5:$D$238='Analítico Cp.'!$B63),-('Comp.'!$J$5:$J$238=L$1),('Comp.'!$E$5:$E$238))</f>
        <v>73351.73</v>
      </c>
      <c r="M63" s="13">
        <f>SUMPRODUCT(-('Diário 7º PA'!$E$4:$E$5383='Analítico Cp.'!$B63),-('Diário 7º PA'!$P$4:$P$5383=M$1),('Diário 7º PA'!$F$4:$F$5383))+SUMPRODUCT(-('Diário 8º PA'!$E$4:$E$5041='Analítico Cp.'!$B63),-('Diário 8º PA'!$P$4:$P$5041=M$1),('Diário 8º PA'!$F$4:$F$5041))+SUMPRODUCT(-('Diário 9º PA'!$E$4:$E$5236='Analítico Cp.'!$B63),-('Diário 9º PA'!$P$4:$P$5236=M$1),('Diário 9º PA'!$F$4:$F$5236))+SUMPRODUCT(-('Diário 10º PA'!$E$4:$E$5221='Analítico Cp.'!$B63),-('Diário 10º PA'!$O$4:$O$5221=M$1),('Diário 10º PA'!$F$4:$F$5221))+SUMPRODUCT(-('Comp.'!$D$5:$D$238='Analítico Cp.'!$B63),-('Comp.'!$J$5:$J$238=M$1),('Comp.'!$E$5:$E$238))</f>
        <v>68963.37000000001</v>
      </c>
      <c r="N63" s="13">
        <f>SUMPRODUCT(-('Diário 7º PA'!$E$4:$E$5383='Analítico Cp.'!$B63),-('Diário 7º PA'!$P$4:$P$5383=N$1),('Diário 7º PA'!$F$4:$F$5383))+SUMPRODUCT(-('Diário 8º PA'!$E$4:$E$5041='Analítico Cp.'!$B63),-('Diário 8º PA'!$P$4:$P$5041=N$1),('Diário 8º PA'!$F$4:$F$5041))+SUMPRODUCT(-('Diário 9º PA'!$E$4:$E$5236='Analítico Cp.'!$B63),-('Diário 9º PA'!$P$4:$P$5236=N$1),('Diário 9º PA'!$F$4:$F$5236))+SUMPRODUCT(-('Diário 10º PA'!$E$4:$E$5221='Analítico Cp.'!$B63),-('Diário 10º PA'!$O$4:$O$5221=N$1),('Diário 10º PA'!$F$4:$F$5221))+SUMPRODUCT(-('Comp.'!$D$5:$D$238='Analítico Cp.'!$B63),-('Comp.'!$J$5:$J$238=N$1),('Comp.'!$E$5:$E$238))</f>
        <v>60616.76</v>
      </c>
      <c r="O63" s="13">
        <f t="shared" si="14"/>
        <v>634713.04</v>
      </c>
      <c r="P63" s="172">
        <f t="shared" si="13"/>
        <v>1.1972785625566309E-2</v>
      </c>
    </row>
    <row r="64" spans="1:16" ht="23.25" customHeight="1" x14ac:dyDescent="0.2">
      <c r="A64" s="63" t="s">
        <v>113</v>
      </c>
      <c r="B64" s="106" t="s">
        <v>82</v>
      </c>
      <c r="C64" s="13">
        <f>SUMPRODUCT(-('Diário 7º PA'!$E$4:$E$5383='Analítico Cp.'!$B64),-('Diário 7º PA'!$P$4:$P$5383=C$1),('Diário 7º PA'!$F$4:$F$5383))+SUMPRODUCT(-('Diário 8º PA'!$E$4:$E$5041='Analítico Cp.'!$B64),-('Diário 8º PA'!$P$4:$P$5041=C$1),('Diário 8º PA'!$F$4:$F$5041))+SUMPRODUCT(-('Diário 9º PA'!$E$4:$E$5236='Analítico Cp.'!$B64),-('Diário 9º PA'!$P$4:$P$5236=C$1),('Diário 9º PA'!$F$4:$F$5236))+SUMPRODUCT(-('Diário 10º PA'!$E$4:$E$5221='Analítico Cp.'!$B64),-('Diário 10º PA'!$O$4:$O$5221=C$1),('Diário 10º PA'!$F$4:$F$5221))+SUMPRODUCT(-('Comp.'!$D$5:$D$238='Analítico Cp.'!$B64),-('Comp.'!$J$5:$J$238=C$1),('Comp.'!$E$5:$E$238))</f>
        <v>84899.7</v>
      </c>
      <c r="D64" s="13">
        <f>SUMPRODUCT(-('Diário 7º PA'!$E$4:$E$5383='Analítico Cp.'!$B64),-('Diário 7º PA'!$P$4:$P$5383=D$1),('Diário 7º PA'!$F$4:$F$5383))+SUMPRODUCT(-('Diário 8º PA'!$E$4:$E$5041='Analítico Cp.'!$B64),-('Diário 8º PA'!$P$4:$P$5041=D$1),('Diário 8º PA'!$F$4:$F$5041))+SUMPRODUCT(-('Diário 9º PA'!$E$4:$E$5236='Analítico Cp.'!$B64),-('Diário 9º PA'!$P$4:$P$5236=D$1),('Diário 9º PA'!$F$4:$F$5236))+SUMPRODUCT(-('Diário 10º PA'!$E$4:$E$5221='Analítico Cp.'!$B64),-('Diário 10º PA'!$O$4:$O$5221=D$1),('Diário 10º PA'!$F$4:$F$5221))+SUMPRODUCT(-('Comp.'!$D$5:$D$238='Analítico Cp.'!$B64),-('Comp.'!$J$5:$J$238=D$1),('Comp.'!$E$5:$E$238))</f>
        <v>103129.16999999998</v>
      </c>
      <c r="E64" s="13">
        <f>SUMPRODUCT(-('Diário 7º PA'!$E$4:$E$5383='Analítico Cp.'!$B64),-('Diário 7º PA'!$P$4:$P$5383=E$1),('Diário 7º PA'!$F$4:$F$5383))+SUMPRODUCT(-('Diário 8º PA'!$E$4:$E$5041='Analítico Cp.'!$B64),-('Diário 8º PA'!$P$4:$P$5041=E$1),('Diário 8º PA'!$F$4:$F$5041))+SUMPRODUCT(-('Diário 9º PA'!$E$4:$E$5236='Analítico Cp.'!$B64),-('Diário 9º PA'!$P$4:$P$5236=E$1),('Diário 9º PA'!$F$4:$F$5236))+SUMPRODUCT(-('Diário 10º PA'!$E$4:$E$5221='Analítico Cp.'!$B64),-('Diário 10º PA'!$O$4:$O$5221=E$1),('Diário 10º PA'!$F$4:$F$5221))+SUMPRODUCT(-('Comp.'!$D$5:$D$238='Analítico Cp.'!$B64),-('Comp.'!$J$5:$J$238=E$1),('Comp.'!$E$5:$E$238))</f>
        <v>154576.28</v>
      </c>
      <c r="F64" s="13">
        <f>SUMPRODUCT(-('Diário 7º PA'!$E$4:$E$5383='Analítico Cp.'!$B64),-('Diário 7º PA'!$P$4:$P$5383=F$1),('Diário 7º PA'!$F$4:$F$5383))+SUMPRODUCT(-('Diário 8º PA'!$E$4:$E$5041='Analítico Cp.'!$B64),-('Diário 8º PA'!$P$4:$P$5041=F$1),('Diário 8º PA'!$F$4:$F$5041))+SUMPRODUCT(-('Diário 9º PA'!$E$4:$E$5236='Analítico Cp.'!$B64),-('Diário 9º PA'!$P$4:$P$5236=F$1),('Diário 9º PA'!$F$4:$F$5236))+SUMPRODUCT(-('Diário 10º PA'!$E$4:$E$5221='Analítico Cp.'!$B64),-('Diário 10º PA'!$O$4:$O$5221=F$1),('Diário 10º PA'!$F$4:$F$5221))+SUMPRODUCT(-('Comp.'!$D$5:$D$238='Analítico Cp.'!$B64),-('Comp.'!$J$5:$J$238=F$1),('Comp.'!$E$5:$E$238))</f>
        <v>114838.49</v>
      </c>
      <c r="G64" s="13">
        <f>SUMPRODUCT(-('Diário 7º PA'!$E$4:$E$5383='Analítico Cp.'!$B64),-('Diário 7º PA'!$P$4:$P$5383=G$1),('Diário 7º PA'!$F$4:$F$5383))+SUMPRODUCT(-('Diário 8º PA'!$E$4:$E$5041='Analítico Cp.'!$B64),-('Diário 8º PA'!$P$4:$P$5041=G$1),('Diário 8º PA'!$F$4:$F$5041))+SUMPRODUCT(-('Diário 9º PA'!$E$4:$E$5236='Analítico Cp.'!$B64),-('Diário 9º PA'!$P$4:$P$5236=G$1),('Diário 9º PA'!$F$4:$F$5236))+SUMPRODUCT(-('Diário 10º PA'!$E$4:$E$5221='Analítico Cp.'!$B64),-('Diário 10º PA'!$O$4:$O$5221=G$1),('Diário 10º PA'!$F$4:$F$5221))+SUMPRODUCT(-('Comp.'!$D$5:$D$238='Analítico Cp.'!$B64),-('Comp.'!$J$5:$J$238=G$1),('Comp.'!$E$5:$E$238))</f>
        <v>106129.75</v>
      </c>
      <c r="H64" s="13">
        <f>SUMPRODUCT(-('Diário 7º PA'!$E$4:$E$5383='Analítico Cp.'!$B64),-('Diário 7º PA'!$P$4:$P$5383=H$1),('Diário 7º PA'!$F$4:$F$5383))+SUMPRODUCT(-('Diário 8º PA'!$E$4:$E$5041='Analítico Cp.'!$B64),-('Diário 8º PA'!$P$4:$P$5041=H$1),('Diário 8º PA'!$F$4:$F$5041))+SUMPRODUCT(-('Diário 9º PA'!$E$4:$E$5236='Analítico Cp.'!$B64),-('Diário 9º PA'!$P$4:$P$5236=H$1),('Diário 9º PA'!$F$4:$F$5236))+SUMPRODUCT(-('Diário 10º PA'!$E$4:$E$5221='Analítico Cp.'!$B64),-('Diário 10º PA'!$O$4:$O$5221=H$1),('Diário 10º PA'!$F$4:$F$5221))+SUMPRODUCT(-('Comp.'!$D$5:$D$238='Analítico Cp.'!$B64),-('Comp.'!$J$5:$J$238=H$1),('Comp.'!$E$5:$E$238))</f>
        <v>91337.279999999999</v>
      </c>
      <c r="I64" s="13">
        <f>SUMPRODUCT(-('Diário 7º PA'!$E$4:$E$5383='Analítico Cp.'!$B64),-('Diário 7º PA'!$P$4:$P$5383=I$1),('Diário 7º PA'!$F$4:$F$5383))+SUMPRODUCT(-('Diário 8º PA'!$E$4:$E$5041='Analítico Cp.'!$B64),-('Diário 8º PA'!$P$4:$P$5041=I$1),('Diário 8º PA'!$F$4:$F$5041))+SUMPRODUCT(-('Diário 9º PA'!$E$4:$E$5236='Analítico Cp.'!$B64),-('Diário 9º PA'!$P$4:$P$5236=I$1),('Diário 9º PA'!$F$4:$F$5236))+SUMPRODUCT(-('Diário 10º PA'!$E$4:$E$5221='Analítico Cp.'!$B64),-('Diário 10º PA'!$O$4:$O$5221=I$1),('Diário 10º PA'!$F$4:$F$5221))+SUMPRODUCT(-('Comp.'!$D$5:$D$238='Analítico Cp.'!$B64),-('Comp.'!$J$5:$J$238=I$1),('Comp.'!$E$5:$E$238))</f>
        <v>179636.71</v>
      </c>
      <c r="J64" s="13">
        <f>SUMPRODUCT(-('Diário 7º PA'!$E$4:$E$5383='Analítico Cp.'!$B64),-('Diário 7º PA'!$P$4:$P$5383=J$1),('Diário 7º PA'!$F$4:$F$5383))+SUMPRODUCT(-('Diário 8º PA'!$E$4:$E$5041='Analítico Cp.'!$B64),-('Diário 8º PA'!$P$4:$P$5041=J$1),('Diário 8º PA'!$F$4:$F$5041))+SUMPRODUCT(-('Diário 9º PA'!$E$4:$E$5236='Analítico Cp.'!$B64),-('Diário 9º PA'!$P$4:$P$5236=J$1),('Diário 9º PA'!$F$4:$F$5236))+SUMPRODUCT(-('Diário 10º PA'!$E$4:$E$5221='Analítico Cp.'!$B64),-('Diário 10º PA'!$O$4:$O$5221=J$1),('Diário 10º PA'!$F$4:$F$5221))+SUMPRODUCT(-('Comp.'!$D$5:$D$238='Analítico Cp.'!$B64),-('Comp.'!$J$5:$J$238=J$1),('Comp.'!$E$5:$E$238))</f>
        <v>66286.509999999995</v>
      </c>
      <c r="K64" s="13">
        <f>SUMPRODUCT(-('Diário 7º PA'!$E$4:$E$5383='Analítico Cp.'!$B64),-('Diário 7º PA'!$P$4:$P$5383=K$1),('Diário 7º PA'!$F$4:$F$5383))+SUMPRODUCT(-('Diário 8º PA'!$E$4:$E$5041='Analítico Cp.'!$B64),-('Diário 8º PA'!$P$4:$P$5041=K$1),('Diário 8º PA'!$F$4:$F$5041))+SUMPRODUCT(-('Diário 9º PA'!$E$4:$E$5236='Analítico Cp.'!$B64),-('Diário 9º PA'!$P$4:$P$5236=K$1),('Diário 9º PA'!$F$4:$F$5236))+SUMPRODUCT(-('Diário 10º PA'!$E$4:$E$5221='Analítico Cp.'!$B64),-('Diário 10º PA'!$O$4:$O$5221=K$1),('Diário 10º PA'!$F$4:$F$5221))+SUMPRODUCT(-('Comp.'!$D$5:$D$238='Analítico Cp.'!$B64),-('Comp.'!$J$5:$J$238=K$1),('Comp.'!$E$5:$E$238))</f>
        <v>213676.83000000005</v>
      </c>
      <c r="L64" s="13">
        <f>SUMPRODUCT(-('Diário 7º PA'!$E$4:$E$5383='Analítico Cp.'!$B64),-('Diário 7º PA'!$P$4:$P$5383=L$1),('Diário 7º PA'!$F$4:$F$5383))+SUMPRODUCT(-('Diário 8º PA'!$E$4:$E$5041='Analítico Cp.'!$B64),-('Diário 8º PA'!$P$4:$P$5041=L$1),('Diário 8º PA'!$F$4:$F$5041))+SUMPRODUCT(-('Diário 9º PA'!$E$4:$E$5236='Analítico Cp.'!$B64),-('Diário 9º PA'!$P$4:$P$5236=L$1),('Diário 9º PA'!$F$4:$F$5236))+SUMPRODUCT(-('Diário 10º PA'!$E$4:$E$5221='Analítico Cp.'!$B64),-('Diário 10º PA'!$O$4:$O$5221=L$1),('Diário 10º PA'!$F$4:$F$5221))+SUMPRODUCT(-('Comp.'!$D$5:$D$238='Analítico Cp.'!$B64),-('Comp.'!$J$5:$J$238=L$1),('Comp.'!$E$5:$E$238))</f>
        <v>146392.44</v>
      </c>
      <c r="M64" s="13">
        <f>SUMPRODUCT(-('Diário 7º PA'!$E$4:$E$5383='Analítico Cp.'!$B64),-('Diário 7º PA'!$P$4:$P$5383=M$1),('Diário 7º PA'!$F$4:$F$5383))+SUMPRODUCT(-('Diário 8º PA'!$E$4:$E$5041='Analítico Cp.'!$B64),-('Diário 8º PA'!$P$4:$P$5041=M$1),('Diário 8º PA'!$F$4:$F$5041))+SUMPRODUCT(-('Diário 9º PA'!$E$4:$E$5236='Analítico Cp.'!$B64),-('Diário 9º PA'!$P$4:$P$5236=M$1),('Diário 9º PA'!$F$4:$F$5236))+SUMPRODUCT(-('Diário 10º PA'!$E$4:$E$5221='Analítico Cp.'!$B64),-('Diário 10º PA'!$O$4:$O$5221=M$1),('Diário 10º PA'!$F$4:$F$5221))+SUMPRODUCT(-('Comp.'!$D$5:$D$238='Analítico Cp.'!$B64),-('Comp.'!$J$5:$J$238=M$1),('Comp.'!$E$5:$E$238))</f>
        <v>179479.46000000002</v>
      </c>
      <c r="N64" s="13">
        <f>SUMPRODUCT(-('Diário 7º PA'!$E$4:$E$5383='Analítico Cp.'!$B64),-('Diário 7º PA'!$P$4:$P$5383=N$1),('Diário 7º PA'!$F$4:$F$5383))+SUMPRODUCT(-('Diário 8º PA'!$E$4:$E$5041='Analítico Cp.'!$B64),-('Diário 8º PA'!$P$4:$P$5041=N$1),('Diário 8º PA'!$F$4:$F$5041))+SUMPRODUCT(-('Diário 9º PA'!$E$4:$E$5236='Analítico Cp.'!$B64),-('Diário 9º PA'!$P$4:$P$5236=N$1),('Diário 9º PA'!$F$4:$F$5236))+SUMPRODUCT(-('Diário 10º PA'!$E$4:$E$5221='Analítico Cp.'!$B64),-('Diário 10º PA'!$O$4:$O$5221=N$1),('Diário 10º PA'!$F$4:$F$5221))+SUMPRODUCT(-('Comp.'!$D$5:$D$238='Analítico Cp.'!$B64),-('Comp.'!$J$5:$J$238=N$1),('Comp.'!$E$5:$E$238))</f>
        <v>186435.79</v>
      </c>
      <c r="O64" s="13">
        <f t="shared" si="14"/>
        <v>1626818.41</v>
      </c>
      <c r="P64" s="172">
        <f t="shared" si="13"/>
        <v>3.0687171756632943E-2</v>
      </c>
    </row>
    <row r="65" spans="1:16" ht="23.25" customHeight="1" x14ac:dyDescent="0.2">
      <c r="A65" s="63" t="s">
        <v>114</v>
      </c>
      <c r="B65" s="106" t="s">
        <v>160</v>
      </c>
      <c r="C65" s="13">
        <f>SUMPRODUCT(-('Diário 7º PA'!$E$4:$E$5383='Analítico Cp.'!$B65),-('Diário 7º PA'!$P$4:$P$5383=C$1),('Diário 7º PA'!$F$4:$F$5383))+SUMPRODUCT(-('Diário 8º PA'!$E$4:$E$5041='Analítico Cp.'!$B65),-('Diário 8º PA'!$P$4:$P$5041=C$1),('Diário 8º PA'!$F$4:$F$5041))+SUMPRODUCT(-('Diário 9º PA'!$E$4:$E$5236='Analítico Cp.'!$B65),-('Diário 9º PA'!$P$4:$P$5236=C$1),('Diário 9º PA'!$F$4:$F$5236))+SUMPRODUCT(-('Diário 10º PA'!$E$4:$E$5221='Analítico Cp.'!$B65),-('Diário 10º PA'!$O$4:$O$5221=C$1),('Diário 10º PA'!$F$4:$F$5221))+SUMPRODUCT(-('Comp.'!$D$5:$D$238='Analítico Cp.'!$B65),-('Comp.'!$J$5:$J$238=C$1),('Comp.'!$E$5:$E$238))</f>
        <v>2030.91</v>
      </c>
      <c r="D65" s="13">
        <f>SUMPRODUCT(-('Diário 7º PA'!$E$4:$E$5383='Analítico Cp.'!$B65),-('Diário 7º PA'!$P$4:$P$5383=D$1),('Diário 7º PA'!$F$4:$F$5383))+SUMPRODUCT(-('Diário 8º PA'!$E$4:$E$5041='Analítico Cp.'!$B65),-('Diário 8º PA'!$P$4:$P$5041=D$1),('Diário 8º PA'!$F$4:$F$5041))+SUMPRODUCT(-('Diário 9º PA'!$E$4:$E$5236='Analítico Cp.'!$B65),-('Diário 9º PA'!$P$4:$P$5236=D$1),('Diário 9º PA'!$F$4:$F$5236))+SUMPRODUCT(-('Diário 10º PA'!$E$4:$E$5221='Analítico Cp.'!$B65),-('Diário 10º PA'!$O$4:$O$5221=D$1),('Diário 10º PA'!$F$4:$F$5221))+SUMPRODUCT(-('Comp.'!$D$5:$D$238='Analítico Cp.'!$B65),-('Comp.'!$J$5:$J$238=D$1),('Comp.'!$E$5:$E$238))</f>
        <v>2206.09</v>
      </c>
      <c r="E65" s="13">
        <f>SUMPRODUCT(-('Diário 7º PA'!$E$4:$E$5383='Analítico Cp.'!$B65),-('Diário 7º PA'!$P$4:$P$5383=E$1),('Diário 7º PA'!$F$4:$F$5383))+SUMPRODUCT(-('Diário 8º PA'!$E$4:$E$5041='Analítico Cp.'!$B65),-('Diário 8º PA'!$P$4:$P$5041=E$1),('Diário 8º PA'!$F$4:$F$5041))+SUMPRODUCT(-('Diário 9º PA'!$E$4:$E$5236='Analítico Cp.'!$B65),-('Diário 9º PA'!$P$4:$P$5236=E$1),('Diário 9º PA'!$F$4:$F$5236))+SUMPRODUCT(-('Diário 10º PA'!$E$4:$E$5221='Analítico Cp.'!$B65),-('Diário 10º PA'!$O$4:$O$5221=E$1),('Diário 10º PA'!$F$4:$F$5221))+SUMPRODUCT(-('Comp.'!$D$5:$D$238='Analítico Cp.'!$B65),-('Comp.'!$J$5:$J$238=E$1),('Comp.'!$E$5:$E$238))</f>
        <v>2204.23</v>
      </c>
      <c r="F65" s="13">
        <f>SUMPRODUCT(-('Diário 7º PA'!$E$4:$E$5383='Analítico Cp.'!$B65),-('Diário 7º PA'!$P$4:$P$5383=F$1),('Diário 7º PA'!$F$4:$F$5383))+SUMPRODUCT(-('Diário 8º PA'!$E$4:$E$5041='Analítico Cp.'!$B65),-('Diário 8º PA'!$P$4:$P$5041=F$1),('Diário 8º PA'!$F$4:$F$5041))+SUMPRODUCT(-('Diário 9º PA'!$E$4:$E$5236='Analítico Cp.'!$B65),-('Diário 9º PA'!$P$4:$P$5236=F$1),('Diário 9º PA'!$F$4:$F$5236))+SUMPRODUCT(-('Diário 10º PA'!$E$4:$E$5221='Analítico Cp.'!$B65),-('Diário 10º PA'!$O$4:$O$5221=F$1),('Diário 10º PA'!$F$4:$F$5221))+SUMPRODUCT(-('Comp.'!$D$5:$D$238='Analítico Cp.'!$B65),-('Comp.'!$J$5:$J$238=F$1),('Comp.'!$E$5:$E$238))</f>
        <v>1798.87</v>
      </c>
      <c r="G65" s="13">
        <f>SUMPRODUCT(-('Diário 7º PA'!$E$4:$E$5383='Analítico Cp.'!$B65),-('Diário 7º PA'!$P$4:$P$5383=G$1),('Diário 7º PA'!$F$4:$F$5383))+SUMPRODUCT(-('Diário 8º PA'!$E$4:$E$5041='Analítico Cp.'!$B65),-('Diário 8º PA'!$P$4:$P$5041=G$1),('Diário 8º PA'!$F$4:$F$5041))+SUMPRODUCT(-('Diário 9º PA'!$E$4:$E$5236='Analítico Cp.'!$B65),-('Diário 9º PA'!$P$4:$P$5236=G$1),('Diário 9º PA'!$F$4:$F$5236))+SUMPRODUCT(-('Diário 10º PA'!$E$4:$E$5221='Analítico Cp.'!$B65),-('Diário 10º PA'!$O$4:$O$5221=G$1),('Diário 10º PA'!$F$4:$F$5221))+SUMPRODUCT(-('Comp.'!$D$5:$D$238='Analítico Cp.'!$B65),-('Comp.'!$J$5:$J$238=G$1),('Comp.'!$E$5:$E$238))</f>
        <v>1553.36</v>
      </c>
      <c r="H65" s="13">
        <f>SUMPRODUCT(-('Diário 7º PA'!$E$4:$E$5383='Analítico Cp.'!$B65),-('Diário 7º PA'!$P$4:$P$5383=H$1),('Diário 7º PA'!$F$4:$F$5383))+SUMPRODUCT(-('Diário 8º PA'!$E$4:$E$5041='Analítico Cp.'!$B65),-('Diário 8º PA'!$P$4:$P$5041=H$1),('Diário 8º PA'!$F$4:$F$5041))+SUMPRODUCT(-('Diário 9º PA'!$E$4:$E$5236='Analítico Cp.'!$B65),-('Diário 9º PA'!$P$4:$P$5236=H$1),('Diário 9º PA'!$F$4:$F$5236))+SUMPRODUCT(-('Diário 10º PA'!$E$4:$E$5221='Analítico Cp.'!$B65),-('Diário 10º PA'!$O$4:$O$5221=H$1),('Diário 10º PA'!$F$4:$F$5221))+SUMPRODUCT(-('Comp.'!$D$5:$D$238='Analítico Cp.'!$B65),-('Comp.'!$J$5:$J$238=H$1),('Comp.'!$E$5:$E$238))</f>
        <v>2399.3200000000002</v>
      </c>
      <c r="I65" s="13">
        <f>SUMPRODUCT(-('Diário 7º PA'!$E$4:$E$5383='Analítico Cp.'!$B65),-('Diário 7º PA'!$P$4:$P$5383=I$1),('Diário 7º PA'!$F$4:$F$5383))+SUMPRODUCT(-('Diário 8º PA'!$E$4:$E$5041='Analítico Cp.'!$B65),-('Diário 8º PA'!$P$4:$P$5041=I$1),('Diário 8º PA'!$F$4:$F$5041))+SUMPRODUCT(-('Diário 9º PA'!$E$4:$E$5236='Analítico Cp.'!$B65),-('Diário 9º PA'!$P$4:$P$5236=I$1),('Diário 9º PA'!$F$4:$F$5236))+SUMPRODUCT(-('Diário 10º PA'!$E$4:$E$5221='Analítico Cp.'!$B65),-('Diário 10º PA'!$O$4:$O$5221=I$1),('Diário 10º PA'!$F$4:$F$5221))+SUMPRODUCT(-('Comp.'!$D$5:$D$238='Analítico Cp.'!$B65),-('Comp.'!$J$5:$J$238=I$1),('Comp.'!$E$5:$E$238))</f>
        <v>3448.3600000000006</v>
      </c>
      <c r="J65" s="13">
        <f>SUMPRODUCT(-('Diário 7º PA'!$E$4:$E$5383='Analítico Cp.'!$B65),-('Diário 7º PA'!$P$4:$P$5383=J$1),('Diário 7º PA'!$F$4:$F$5383))+SUMPRODUCT(-('Diário 8º PA'!$E$4:$E$5041='Analítico Cp.'!$B65),-('Diário 8º PA'!$P$4:$P$5041=J$1),('Diário 8º PA'!$F$4:$F$5041))+SUMPRODUCT(-('Diário 9º PA'!$E$4:$E$5236='Analítico Cp.'!$B65),-('Diário 9º PA'!$P$4:$P$5236=J$1),('Diário 9º PA'!$F$4:$F$5236))+SUMPRODUCT(-('Diário 10º PA'!$E$4:$E$5221='Analítico Cp.'!$B65),-('Diário 10º PA'!$O$4:$O$5221=J$1),('Diário 10º PA'!$F$4:$F$5221))+SUMPRODUCT(-('Comp.'!$D$5:$D$238='Analítico Cp.'!$B65),-('Comp.'!$J$5:$J$238=J$1),('Comp.'!$E$5:$E$238))</f>
        <v>2025.43</v>
      </c>
      <c r="K65" s="13">
        <f>SUMPRODUCT(-('Diário 7º PA'!$E$4:$E$5383='Analítico Cp.'!$B65),-('Diário 7º PA'!$P$4:$P$5383=K$1),('Diário 7º PA'!$F$4:$F$5383))+SUMPRODUCT(-('Diário 8º PA'!$E$4:$E$5041='Analítico Cp.'!$B65),-('Diário 8º PA'!$P$4:$P$5041=K$1),('Diário 8º PA'!$F$4:$F$5041))+SUMPRODUCT(-('Diário 9º PA'!$E$4:$E$5236='Analítico Cp.'!$B65),-('Diário 9º PA'!$P$4:$P$5236=K$1),('Diário 9º PA'!$F$4:$F$5236))+SUMPRODUCT(-('Diário 10º PA'!$E$4:$E$5221='Analítico Cp.'!$B65),-('Diário 10º PA'!$O$4:$O$5221=K$1),('Diário 10º PA'!$F$4:$F$5221))+SUMPRODUCT(-('Comp.'!$D$5:$D$238='Analítico Cp.'!$B65),-('Comp.'!$J$5:$J$238=K$1),('Comp.'!$E$5:$E$238))</f>
        <v>2420.2799999999997</v>
      </c>
      <c r="L65" s="13">
        <f>SUMPRODUCT(-('Diário 7º PA'!$E$4:$E$5383='Analítico Cp.'!$B65),-('Diário 7º PA'!$P$4:$P$5383=L$1),('Diário 7º PA'!$F$4:$F$5383))+SUMPRODUCT(-('Diário 8º PA'!$E$4:$E$5041='Analítico Cp.'!$B65),-('Diário 8º PA'!$P$4:$P$5041=L$1),('Diário 8º PA'!$F$4:$F$5041))+SUMPRODUCT(-('Diário 9º PA'!$E$4:$E$5236='Analítico Cp.'!$B65),-('Diário 9º PA'!$P$4:$P$5236=L$1),('Diário 9º PA'!$F$4:$F$5236))+SUMPRODUCT(-('Diário 10º PA'!$E$4:$E$5221='Analítico Cp.'!$B65),-('Diário 10º PA'!$O$4:$O$5221=L$1),('Diário 10º PA'!$F$4:$F$5221))+SUMPRODUCT(-('Comp.'!$D$5:$D$238='Analítico Cp.'!$B65),-('Comp.'!$J$5:$J$238=L$1),('Comp.'!$E$5:$E$238))</f>
        <v>3382.25</v>
      </c>
      <c r="M65" s="13">
        <f>SUMPRODUCT(-('Diário 7º PA'!$E$4:$E$5383='Analítico Cp.'!$B65),-('Diário 7º PA'!$P$4:$P$5383=M$1),('Diário 7º PA'!$F$4:$F$5383))+SUMPRODUCT(-('Diário 8º PA'!$E$4:$E$5041='Analítico Cp.'!$B65),-('Diário 8º PA'!$P$4:$P$5041=M$1),('Diário 8º PA'!$F$4:$F$5041))+SUMPRODUCT(-('Diário 9º PA'!$E$4:$E$5236='Analítico Cp.'!$B65),-('Diário 9º PA'!$P$4:$P$5236=M$1),('Diário 9º PA'!$F$4:$F$5236))+SUMPRODUCT(-('Diário 10º PA'!$E$4:$E$5221='Analítico Cp.'!$B65),-('Diário 10º PA'!$O$4:$O$5221=M$1),('Diário 10º PA'!$F$4:$F$5221))+SUMPRODUCT(-('Comp.'!$D$5:$D$238='Analítico Cp.'!$B65),-('Comp.'!$J$5:$J$238=M$1),('Comp.'!$E$5:$E$238))</f>
        <v>3365.3699999999994</v>
      </c>
      <c r="N65" s="13">
        <f>SUMPRODUCT(-('Diário 7º PA'!$E$4:$E$5383='Analítico Cp.'!$B65),-('Diário 7º PA'!$P$4:$P$5383=N$1),('Diário 7º PA'!$F$4:$F$5383))+SUMPRODUCT(-('Diário 8º PA'!$E$4:$E$5041='Analítico Cp.'!$B65),-('Diário 8º PA'!$P$4:$P$5041=N$1),('Diário 8º PA'!$F$4:$F$5041))+SUMPRODUCT(-('Diário 9º PA'!$E$4:$E$5236='Analítico Cp.'!$B65),-('Diário 9º PA'!$P$4:$P$5236=N$1),('Diário 9º PA'!$F$4:$F$5236))+SUMPRODUCT(-('Diário 10º PA'!$E$4:$E$5221='Analítico Cp.'!$B65),-('Diário 10º PA'!$O$4:$O$5221=N$1),('Diário 10º PA'!$F$4:$F$5221))+SUMPRODUCT(-('Comp.'!$D$5:$D$238='Analítico Cp.'!$B65),-('Comp.'!$J$5:$J$238=N$1),('Comp.'!$E$5:$E$238))</f>
        <v>1724.08</v>
      </c>
      <c r="O65" s="13">
        <f t="shared" si="14"/>
        <v>28558.549999999996</v>
      </c>
      <c r="P65" s="172">
        <f t="shared" si="13"/>
        <v>5.387086374135572E-4</v>
      </c>
    </row>
    <row r="66" spans="1:16" ht="23.25" customHeight="1" x14ac:dyDescent="0.2">
      <c r="A66" s="63" t="s">
        <v>115</v>
      </c>
      <c r="B66" s="106" t="s">
        <v>161</v>
      </c>
      <c r="C66" s="13">
        <f>SUMPRODUCT(-('Diário 7º PA'!$E$4:$E$5383='Analítico Cp.'!$B66),-('Diário 7º PA'!$P$4:$P$5383=C$1),('Diário 7º PA'!$F$4:$F$5383))+SUMPRODUCT(-('Diário 8º PA'!$E$4:$E$5041='Analítico Cp.'!$B66),-('Diário 8º PA'!$P$4:$P$5041=C$1),('Diário 8º PA'!$F$4:$F$5041))+SUMPRODUCT(-('Diário 9º PA'!$E$4:$E$5236='Analítico Cp.'!$B66),-('Diário 9º PA'!$P$4:$P$5236=C$1),('Diário 9º PA'!$F$4:$F$5236))+SUMPRODUCT(-('Diário 10º PA'!$E$4:$E$5221='Analítico Cp.'!$B66),-('Diário 10º PA'!$O$4:$O$5221=C$1),('Diário 10º PA'!$F$4:$F$5221))+SUMPRODUCT(-('Comp.'!$D$5:$D$238='Analítico Cp.'!$B66),-('Comp.'!$J$5:$J$238=C$1),('Comp.'!$E$5:$E$238))</f>
        <v>4774.2999999999993</v>
      </c>
      <c r="D66" s="13">
        <f>SUMPRODUCT(-('Diário 7º PA'!$E$4:$E$5383='Analítico Cp.'!$B66),-('Diário 7º PA'!$P$4:$P$5383=D$1),('Diário 7º PA'!$F$4:$F$5383))+SUMPRODUCT(-('Diário 8º PA'!$E$4:$E$5041='Analítico Cp.'!$B66),-('Diário 8º PA'!$P$4:$P$5041=D$1),('Diário 8º PA'!$F$4:$F$5041))+SUMPRODUCT(-('Diário 9º PA'!$E$4:$E$5236='Analítico Cp.'!$B66),-('Diário 9º PA'!$P$4:$P$5236=D$1),('Diário 9º PA'!$F$4:$F$5236))+SUMPRODUCT(-('Diário 10º PA'!$E$4:$E$5221='Analítico Cp.'!$B66),-('Diário 10º PA'!$O$4:$O$5221=D$1),('Diário 10º PA'!$F$4:$F$5221))+SUMPRODUCT(-('Comp.'!$D$5:$D$238='Analítico Cp.'!$B66),-('Comp.'!$J$5:$J$238=D$1),('Comp.'!$E$5:$E$238))</f>
        <v>4988.71</v>
      </c>
      <c r="E66" s="13">
        <f>SUMPRODUCT(-('Diário 7º PA'!$E$4:$E$5383='Analítico Cp.'!$B66),-('Diário 7º PA'!$P$4:$P$5383=E$1),('Diário 7º PA'!$F$4:$F$5383))+SUMPRODUCT(-('Diário 8º PA'!$E$4:$E$5041='Analítico Cp.'!$B66),-('Diário 8º PA'!$P$4:$P$5041=E$1),('Diário 8º PA'!$F$4:$F$5041))+SUMPRODUCT(-('Diário 9º PA'!$E$4:$E$5236='Analítico Cp.'!$B66),-('Diário 9º PA'!$P$4:$P$5236=E$1),('Diário 9º PA'!$F$4:$F$5236))+SUMPRODUCT(-('Diário 10º PA'!$E$4:$E$5221='Analítico Cp.'!$B66),-('Diário 10º PA'!$O$4:$O$5221=E$1),('Diário 10º PA'!$F$4:$F$5221))+SUMPRODUCT(-('Comp.'!$D$5:$D$238='Analítico Cp.'!$B66),-('Comp.'!$J$5:$J$238=E$1),('Comp.'!$E$5:$E$238))</f>
        <v>4736.1500000000005</v>
      </c>
      <c r="F66" s="13">
        <f>SUMPRODUCT(-('Diário 7º PA'!$E$4:$E$5383='Analítico Cp.'!$B66),-('Diário 7º PA'!$P$4:$P$5383=F$1),('Diário 7º PA'!$F$4:$F$5383))+SUMPRODUCT(-('Diário 8º PA'!$E$4:$E$5041='Analítico Cp.'!$B66),-('Diário 8º PA'!$P$4:$P$5041=F$1),('Diário 8º PA'!$F$4:$F$5041))+SUMPRODUCT(-('Diário 9º PA'!$E$4:$E$5236='Analítico Cp.'!$B66),-('Diário 9º PA'!$P$4:$P$5236=F$1),('Diário 9º PA'!$F$4:$F$5236))+SUMPRODUCT(-('Diário 10º PA'!$E$4:$E$5221='Analítico Cp.'!$B66),-('Diário 10º PA'!$O$4:$O$5221=F$1),('Diário 10º PA'!$F$4:$F$5221))+SUMPRODUCT(-('Comp.'!$D$5:$D$238='Analítico Cp.'!$B66),-('Comp.'!$J$5:$J$238=F$1),('Comp.'!$E$5:$E$238))</f>
        <v>4802.9399999999996</v>
      </c>
      <c r="G66" s="13">
        <f>SUMPRODUCT(-('Diário 7º PA'!$E$4:$E$5383='Analítico Cp.'!$B66),-('Diário 7º PA'!$P$4:$P$5383=G$1),('Diário 7º PA'!$F$4:$F$5383))+SUMPRODUCT(-('Diário 8º PA'!$E$4:$E$5041='Analítico Cp.'!$B66),-('Diário 8º PA'!$P$4:$P$5041=G$1),('Diário 8º PA'!$F$4:$F$5041))+SUMPRODUCT(-('Diário 9º PA'!$E$4:$E$5236='Analítico Cp.'!$B66),-('Diário 9º PA'!$P$4:$P$5236=G$1),('Diário 9º PA'!$F$4:$F$5236))+SUMPRODUCT(-('Diário 10º PA'!$E$4:$E$5221='Analítico Cp.'!$B66),-('Diário 10º PA'!$O$4:$O$5221=G$1),('Diário 10º PA'!$F$4:$F$5221))+SUMPRODUCT(-('Comp.'!$D$5:$D$238='Analítico Cp.'!$B66),-('Comp.'!$J$5:$J$238=G$1),('Comp.'!$E$5:$E$238))</f>
        <v>3982.09</v>
      </c>
      <c r="H66" s="13">
        <f>SUMPRODUCT(-('Diário 7º PA'!$E$4:$E$5383='Analítico Cp.'!$B66),-('Diário 7º PA'!$P$4:$P$5383=H$1),('Diário 7º PA'!$F$4:$F$5383))+SUMPRODUCT(-('Diário 8º PA'!$E$4:$E$5041='Analítico Cp.'!$B66),-('Diário 8º PA'!$P$4:$P$5041=H$1),('Diário 8º PA'!$F$4:$F$5041))+SUMPRODUCT(-('Diário 9º PA'!$E$4:$E$5236='Analítico Cp.'!$B66),-('Diário 9º PA'!$P$4:$P$5236=H$1),('Diário 9º PA'!$F$4:$F$5236))+SUMPRODUCT(-('Diário 10º PA'!$E$4:$E$5221='Analítico Cp.'!$B66),-('Diário 10º PA'!$O$4:$O$5221=H$1),('Diário 10º PA'!$F$4:$F$5221))+SUMPRODUCT(-('Comp.'!$D$5:$D$238='Analítico Cp.'!$B66),-('Comp.'!$J$5:$J$238=H$1),('Comp.'!$E$5:$E$238))</f>
        <v>3991.9599999999996</v>
      </c>
      <c r="I66" s="13">
        <f>SUMPRODUCT(-('Diário 7º PA'!$E$4:$E$5383='Analítico Cp.'!$B66),-('Diário 7º PA'!$P$4:$P$5383=I$1),('Diário 7º PA'!$F$4:$F$5383))+SUMPRODUCT(-('Diário 8º PA'!$E$4:$E$5041='Analítico Cp.'!$B66),-('Diário 8º PA'!$P$4:$P$5041=I$1),('Diário 8º PA'!$F$4:$F$5041))+SUMPRODUCT(-('Diário 9º PA'!$E$4:$E$5236='Analítico Cp.'!$B66),-('Diário 9º PA'!$P$4:$P$5236=I$1),('Diário 9º PA'!$F$4:$F$5236))+SUMPRODUCT(-('Diário 10º PA'!$E$4:$E$5221='Analítico Cp.'!$B66),-('Diário 10º PA'!$O$4:$O$5221=I$1),('Diário 10º PA'!$F$4:$F$5221))+SUMPRODUCT(-('Comp.'!$D$5:$D$238='Analítico Cp.'!$B66),-('Comp.'!$J$5:$J$238=I$1),('Comp.'!$E$5:$E$238))</f>
        <v>3145.4100000000003</v>
      </c>
      <c r="J66" s="13">
        <f>SUMPRODUCT(-('Diário 7º PA'!$E$4:$E$5383='Analítico Cp.'!$B66),-('Diário 7º PA'!$P$4:$P$5383=J$1),('Diário 7º PA'!$F$4:$F$5383))+SUMPRODUCT(-('Diário 8º PA'!$E$4:$E$5041='Analítico Cp.'!$B66),-('Diário 8º PA'!$P$4:$P$5041=J$1),('Diário 8º PA'!$F$4:$F$5041))+SUMPRODUCT(-('Diário 9º PA'!$E$4:$E$5236='Analítico Cp.'!$B66),-('Diário 9º PA'!$P$4:$P$5236=J$1),('Diário 9º PA'!$F$4:$F$5236))+SUMPRODUCT(-('Diário 10º PA'!$E$4:$E$5221='Analítico Cp.'!$B66),-('Diário 10º PA'!$O$4:$O$5221=J$1),('Diário 10º PA'!$F$4:$F$5221))+SUMPRODUCT(-('Comp.'!$D$5:$D$238='Analítico Cp.'!$B66),-('Comp.'!$J$5:$J$238=J$1),('Comp.'!$E$5:$E$238))</f>
        <v>2883.05</v>
      </c>
      <c r="K66" s="13">
        <f>SUMPRODUCT(-('Diário 7º PA'!$E$4:$E$5383='Analítico Cp.'!$B66),-('Diário 7º PA'!$P$4:$P$5383=K$1),('Diário 7º PA'!$F$4:$F$5383))+SUMPRODUCT(-('Diário 8º PA'!$E$4:$E$5041='Analítico Cp.'!$B66),-('Diário 8º PA'!$P$4:$P$5041=K$1),('Diário 8º PA'!$F$4:$F$5041))+SUMPRODUCT(-('Diário 9º PA'!$E$4:$E$5236='Analítico Cp.'!$B66),-('Diário 9º PA'!$P$4:$P$5236=K$1),('Diário 9º PA'!$F$4:$F$5236))+SUMPRODUCT(-('Diário 10º PA'!$E$4:$E$5221='Analítico Cp.'!$B66),-('Diário 10º PA'!$O$4:$O$5221=K$1),('Diário 10º PA'!$F$4:$F$5221))+SUMPRODUCT(-('Comp.'!$D$5:$D$238='Analítico Cp.'!$B66),-('Comp.'!$J$5:$J$238=K$1),('Comp.'!$E$5:$E$238))</f>
        <v>3103.85</v>
      </c>
      <c r="L66" s="13">
        <f>SUMPRODUCT(-('Diário 7º PA'!$E$4:$E$5383='Analítico Cp.'!$B66),-('Diário 7º PA'!$P$4:$P$5383=L$1),('Diário 7º PA'!$F$4:$F$5383))+SUMPRODUCT(-('Diário 8º PA'!$E$4:$E$5041='Analítico Cp.'!$B66),-('Diário 8º PA'!$P$4:$P$5041=L$1),('Diário 8º PA'!$F$4:$F$5041))+SUMPRODUCT(-('Diário 9º PA'!$E$4:$E$5236='Analítico Cp.'!$B66),-('Diário 9º PA'!$P$4:$P$5236=L$1),('Diário 9º PA'!$F$4:$F$5236))+SUMPRODUCT(-('Diário 10º PA'!$E$4:$E$5221='Analítico Cp.'!$B66),-('Diário 10º PA'!$O$4:$O$5221=L$1),('Diário 10º PA'!$F$4:$F$5221))+SUMPRODUCT(-('Comp.'!$D$5:$D$238='Analítico Cp.'!$B66),-('Comp.'!$J$5:$J$238=L$1),('Comp.'!$E$5:$E$238))</f>
        <v>3097.82</v>
      </c>
      <c r="M66" s="13">
        <f>SUMPRODUCT(-('Diário 7º PA'!$E$4:$E$5383='Analítico Cp.'!$B66),-('Diário 7º PA'!$P$4:$P$5383=M$1),('Diário 7º PA'!$F$4:$F$5383))+SUMPRODUCT(-('Diário 8º PA'!$E$4:$E$5041='Analítico Cp.'!$B66),-('Diário 8º PA'!$P$4:$P$5041=M$1),('Diário 8º PA'!$F$4:$F$5041))+SUMPRODUCT(-('Diário 9º PA'!$E$4:$E$5236='Analítico Cp.'!$B66),-('Diário 9º PA'!$P$4:$P$5236=M$1),('Diário 9º PA'!$F$4:$F$5236))+SUMPRODUCT(-('Diário 10º PA'!$E$4:$E$5221='Analítico Cp.'!$B66),-('Diário 10º PA'!$O$4:$O$5221=M$1),('Diário 10º PA'!$F$4:$F$5221))+SUMPRODUCT(-('Comp.'!$D$5:$D$238='Analítico Cp.'!$B66),-('Comp.'!$J$5:$J$238=M$1),('Comp.'!$E$5:$E$238))</f>
        <v>4152.5</v>
      </c>
      <c r="N66" s="13">
        <f>SUMPRODUCT(-('Diário 7º PA'!$E$4:$E$5383='Analítico Cp.'!$B66),-('Diário 7º PA'!$P$4:$P$5383=N$1),('Diário 7º PA'!$F$4:$F$5383))+SUMPRODUCT(-('Diário 8º PA'!$E$4:$E$5041='Analítico Cp.'!$B66),-('Diário 8º PA'!$P$4:$P$5041=N$1),('Diário 8º PA'!$F$4:$F$5041))+SUMPRODUCT(-('Diário 9º PA'!$E$4:$E$5236='Analítico Cp.'!$B66),-('Diário 9º PA'!$P$4:$P$5236=N$1),('Diário 9º PA'!$F$4:$F$5236))+SUMPRODUCT(-('Diário 10º PA'!$E$4:$E$5221='Analítico Cp.'!$B66),-('Diário 10º PA'!$O$4:$O$5221=N$1),('Diário 10º PA'!$F$4:$F$5221))+SUMPRODUCT(-('Comp.'!$D$5:$D$238='Analítico Cp.'!$B66),-('Comp.'!$J$5:$J$238=N$1),('Comp.'!$E$5:$E$238))</f>
        <v>3948.85</v>
      </c>
      <c r="O66" s="13">
        <f t="shared" si="14"/>
        <v>47607.63</v>
      </c>
      <c r="P66" s="172">
        <f t="shared" si="13"/>
        <v>8.9803724235960121E-4</v>
      </c>
    </row>
    <row r="67" spans="1:16" ht="23.25" customHeight="1" x14ac:dyDescent="0.2">
      <c r="A67" s="63" t="s">
        <v>116</v>
      </c>
      <c r="B67" s="106" t="s">
        <v>177</v>
      </c>
      <c r="C67" s="13">
        <f>SUMPRODUCT(-('Diário 7º PA'!$E$4:$E$5383='Analítico Cp.'!$B67),-('Diário 7º PA'!$P$4:$P$5383=C$1),('Diário 7º PA'!$F$4:$F$5383))+SUMPRODUCT(-('Diário 8º PA'!$E$4:$E$5041='Analítico Cp.'!$B67),-('Diário 8º PA'!$P$4:$P$5041=C$1),('Diário 8º PA'!$F$4:$F$5041))+SUMPRODUCT(-('Diário 9º PA'!$E$4:$E$5236='Analítico Cp.'!$B67),-('Diário 9º PA'!$P$4:$P$5236=C$1),('Diário 9º PA'!$F$4:$F$5236))+SUMPRODUCT(-('Diário 10º PA'!$E$4:$E$5221='Analítico Cp.'!$B67),-('Diário 10º PA'!$O$4:$O$5221=C$1),('Diário 10º PA'!$F$4:$F$5221))+SUMPRODUCT(-('Comp.'!$D$5:$D$238='Analítico Cp.'!$B67),-('Comp.'!$J$5:$J$238=C$1),('Comp.'!$E$5:$E$238))</f>
        <v>10902.45</v>
      </c>
      <c r="D67" s="13">
        <f>SUMPRODUCT(-('Diário 7º PA'!$E$4:$E$5383='Analítico Cp.'!$B67),-('Diário 7º PA'!$P$4:$P$5383=D$1),('Diário 7º PA'!$F$4:$F$5383))+SUMPRODUCT(-('Diário 8º PA'!$E$4:$E$5041='Analítico Cp.'!$B67),-('Diário 8º PA'!$P$4:$P$5041=D$1),('Diário 8º PA'!$F$4:$F$5041))+SUMPRODUCT(-('Diário 9º PA'!$E$4:$E$5236='Analítico Cp.'!$B67),-('Diário 9º PA'!$P$4:$P$5236=D$1),('Diário 9º PA'!$F$4:$F$5236))+SUMPRODUCT(-('Diário 10º PA'!$E$4:$E$5221='Analítico Cp.'!$B67),-('Diário 10º PA'!$O$4:$O$5221=D$1),('Diário 10º PA'!$F$4:$F$5221))+SUMPRODUCT(-('Comp.'!$D$5:$D$238='Analítico Cp.'!$B67),-('Comp.'!$J$5:$J$238=D$1),('Comp.'!$E$5:$E$238))</f>
        <v>10902.45</v>
      </c>
      <c r="E67" s="13">
        <f>SUMPRODUCT(-('Diário 7º PA'!$E$4:$E$5383='Analítico Cp.'!$B67),-('Diário 7º PA'!$P$4:$P$5383=E$1),('Diário 7º PA'!$F$4:$F$5383))+SUMPRODUCT(-('Diário 8º PA'!$E$4:$E$5041='Analítico Cp.'!$B67),-('Diário 8º PA'!$P$4:$P$5041=E$1),('Diário 8º PA'!$F$4:$F$5041))+SUMPRODUCT(-('Diário 9º PA'!$E$4:$E$5236='Analítico Cp.'!$B67),-('Diário 9º PA'!$P$4:$P$5236=E$1),('Diário 9º PA'!$F$4:$F$5236))+SUMPRODUCT(-('Diário 10º PA'!$E$4:$E$5221='Analítico Cp.'!$B67),-('Diário 10º PA'!$O$4:$O$5221=E$1),('Diário 10º PA'!$F$4:$F$5221))+SUMPRODUCT(-('Comp.'!$D$5:$D$238='Analítico Cp.'!$B67),-('Comp.'!$J$5:$J$238=E$1),('Comp.'!$E$5:$E$238))</f>
        <v>10902.449999999999</v>
      </c>
      <c r="F67" s="13">
        <f>SUMPRODUCT(-('Diário 7º PA'!$E$4:$E$5383='Analítico Cp.'!$B67),-('Diário 7º PA'!$P$4:$P$5383=F$1),('Diário 7º PA'!$F$4:$F$5383))+SUMPRODUCT(-('Diário 8º PA'!$E$4:$E$5041='Analítico Cp.'!$B67),-('Diário 8º PA'!$P$4:$P$5041=F$1),('Diário 8º PA'!$F$4:$F$5041))+SUMPRODUCT(-('Diário 9º PA'!$E$4:$E$5236='Analítico Cp.'!$B67),-('Diário 9º PA'!$P$4:$P$5236=F$1),('Diário 9º PA'!$F$4:$F$5236))+SUMPRODUCT(-('Diário 10º PA'!$E$4:$E$5221='Analítico Cp.'!$B67),-('Diário 10º PA'!$O$4:$O$5221=F$1),('Diário 10º PA'!$F$4:$F$5221))+SUMPRODUCT(-('Comp.'!$D$5:$D$238='Analítico Cp.'!$B67),-('Comp.'!$J$5:$J$238=F$1),('Comp.'!$E$5:$E$238))</f>
        <v>10901.600000000002</v>
      </c>
      <c r="G67" s="13">
        <f>SUMPRODUCT(-('Diário 7º PA'!$E$4:$E$5383='Analítico Cp.'!$B67),-('Diário 7º PA'!$P$4:$P$5383=G$1),('Diário 7º PA'!$F$4:$F$5383))+SUMPRODUCT(-('Diário 8º PA'!$E$4:$E$5041='Analítico Cp.'!$B67),-('Diário 8º PA'!$P$4:$P$5041=G$1),('Diário 8º PA'!$F$4:$F$5041))+SUMPRODUCT(-('Diário 9º PA'!$E$4:$E$5236='Analítico Cp.'!$B67),-('Diário 9º PA'!$P$4:$P$5236=G$1),('Diário 9º PA'!$F$4:$F$5236))+SUMPRODUCT(-('Diário 10º PA'!$E$4:$E$5221='Analítico Cp.'!$B67),-('Diário 10º PA'!$O$4:$O$5221=G$1),('Diário 10º PA'!$F$4:$F$5221))+SUMPRODUCT(-('Comp.'!$D$5:$D$238='Analítico Cp.'!$B67),-('Comp.'!$J$5:$J$238=G$1),('Comp.'!$E$5:$E$238))</f>
        <v>10891.09</v>
      </c>
      <c r="H67" s="13">
        <f>SUMPRODUCT(-('Diário 7º PA'!$E$4:$E$5383='Analítico Cp.'!$B67),-('Diário 7º PA'!$P$4:$P$5383=H$1),('Diário 7º PA'!$F$4:$F$5383))+SUMPRODUCT(-('Diário 8º PA'!$E$4:$E$5041='Analítico Cp.'!$B67),-('Diário 8º PA'!$P$4:$P$5041=H$1),('Diário 8º PA'!$F$4:$F$5041))+SUMPRODUCT(-('Diário 9º PA'!$E$4:$E$5236='Analítico Cp.'!$B67),-('Diário 9º PA'!$P$4:$P$5236=H$1),('Diário 9º PA'!$F$4:$F$5236))+SUMPRODUCT(-('Diário 10º PA'!$E$4:$E$5221='Analítico Cp.'!$B67),-('Diário 10º PA'!$O$4:$O$5221=H$1),('Diário 10º PA'!$F$4:$F$5221))+SUMPRODUCT(-('Comp.'!$D$5:$D$238='Analítico Cp.'!$B67),-('Comp.'!$J$5:$J$238=H$1),('Comp.'!$E$5:$E$238))</f>
        <v>10894.4</v>
      </c>
      <c r="I67" s="13">
        <f>SUMPRODUCT(-('Diário 7º PA'!$E$4:$E$5383='Analítico Cp.'!$B67),-('Diário 7º PA'!$P$4:$P$5383=I$1),('Diário 7º PA'!$F$4:$F$5383))+SUMPRODUCT(-('Diário 8º PA'!$E$4:$E$5041='Analítico Cp.'!$B67),-('Diário 8º PA'!$P$4:$P$5041=I$1),('Diário 8º PA'!$F$4:$F$5041))+SUMPRODUCT(-('Diário 9º PA'!$E$4:$E$5236='Analítico Cp.'!$B67),-('Diário 9º PA'!$P$4:$P$5236=I$1),('Diário 9º PA'!$F$4:$F$5236))+SUMPRODUCT(-('Diário 10º PA'!$E$4:$E$5221='Analítico Cp.'!$B67),-('Diário 10º PA'!$O$4:$O$5221=I$1),('Diário 10º PA'!$F$4:$F$5221))+SUMPRODUCT(-('Comp.'!$D$5:$D$238='Analítico Cp.'!$B67),-('Comp.'!$J$5:$J$238=I$1),('Comp.'!$E$5:$E$238))</f>
        <v>9622.84</v>
      </c>
      <c r="J67" s="13">
        <f>SUMPRODUCT(-('Diário 7º PA'!$E$4:$E$5383='Analítico Cp.'!$B67),-('Diário 7º PA'!$P$4:$P$5383=J$1),('Diário 7º PA'!$F$4:$F$5383))+SUMPRODUCT(-('Diário 8º PA'!$E$4:$E$5041='Analítico Cp.'!$B67),-('Diário 8º PA'!$P$4:$P$5041=J$1),('Diário 8º PA'!$F$4:$F$5041))+SUMPRODUCT(-('Diário 9º PA'!$E$4:$E$5236='Analítico Cp.'!$B67),-('Diário 9º PA'!$P$4:$P$5236=J$1),('Diário 9º PA'!$F$4:$F$5236))+SUMPRODUCT(-('Diário 10º PA'!$E$4:$E$5221='Analítico Cp.'!$B67),-('Diário 10º PA'!$O$4:$O$5221=J$1),('Diário 10º PA'!$F$4:$F$5221))+SUMPRODUCT(-('Comp.'!$D$5:$D$238='Analítico Cp.'!$B67),-('Comp.'!$J$5:$J$238=J$1),('Comp.'!$E$5:$E$238))</f>
        <v>10773.55</v>
      </c>
      <c r="K67" s="13">
        <f>SUMPRODUCT(-('Diário 7º PA'!$E$4:$E$5383='Analítico Cp.'!$B67),-('Diário 7º PA'!$P$4:$P$5383=K$1),('Diário 7º PA'!$F$4:$F$5383))+SUMPRODUCT(-('Diário 8º PA'!$E$4:$E$5041='Analítico Cp.'!$B67),-('Diário 8º PA'!$P$4:$P$5041=K$1),('Diário 8º PA'!$F$4:$F$5041))+SUMPRODUCT(-('Diário 9º PA'!$E$4:$E$5236='Analítico Cp.'!$B67),-('Diário 9º PA'!$P$4:$P$5236=K$1),('Diário 9º PA'!$F$4:$F$5236))+SUMPRODUCT(-('Diário 10º PA'!$E$4:$E$5221='Analítico Cp.'!$B67),-('Diário 10º PA'!$O$4:$O$5221=K$1),('Diário 10º PA'!$F$4:$F$5221))+SUMPRODUCT(-('Comp.'!$D$5:$D$238='Analítico Cp.'!$B67),-('Comp.'!$J$5:$J$238=K$1),('Comp.'!$E$5:$E$238))</f>
        <v>10810</v>
      </c>
      <c r="L67" s="13">
        <f>SUMPRODUCT(-('Diário 7º PA'!$E$4:$E$5383='Analítico Cp.'!$B67),-('Diário 7º PA'!$P$4:$P$5383=L$1),('Diário 7º PA'!$F$4:$F$5383))+SUMPRODUCT(-('Diário 8º PA'!$E$4:$E$5041='Analítico Cp.'!$B67),-('Diário 8º PA'!$P$4:$P$5041=L$1),('Diário 8º PA'!$F$4:$F$5041))+SUMPRODUCT(-('Diário 9º PA'!$E$4:$E$5236='Analítico Cp.'!$B67),-('Diário 9º PA'!$P$4:$P$5236=L$1),('Diário 9º PA'!$F$4:$F$5236))+SUMPRODUCT(-('Diário 10º PA'!$E$4:$E$5221='Analítico Cp.'!$B67),-('Diário 10º PA'!$O$4:$O$5221=L$1),('Diário 10º PA'!$F$4:$F$5221))+SUMPRODUCT(-('Comp.'!$D$5:$D$238='Analítico Cp.'!$B67),-('Comp.'!$J$5:$J$238=L$1),('Comp.'!$E$5:$E$238))</f>
        <v>9683.34</v>
      </c>
      <c r="M67" s="13">
        <f>SUMPRODUCT(-('Diário 7º PA'!$E$4:$E$5383='Analítico Cp.'!$B67),-('Diário 7º PA'!$P$4:$P$5383=M$1),('Diário 7º PA'!$F$4:$F$5383))+SUMPRODUCT(-('Diário 8º PA'!$E$4:$E$5041='Analítico Cp.'!$B67),-('Diário 8º PA'!$P$4:$P$5041=M$1),('Diário 8º PA'!$F$4:$F$5041))+SUMPRODUCT(-('Diário 9º PA'!$E$4:$E$5236='Analítico Cp.'!$B67),-('Diário 9º PA'!$P$4:$P$5236=M$1),('Diário 9º PA'!$F$4:$F$5236))+SUMPRODUCT(-('Diário 10º PA'!$E$4:$E$5221='Analítico Cp.'!$B67),-('Diário 10º PA'!$O$4:$O$5221=M$1),('Diário 10º PA'!$F$4:$F$5221))+SUMPRODUCT(-('Comp.'!$D$5:$D$238='Analítico Cp.'!$B67),-('Comp.'!$J$5:$J$238=M$1),('Comp.'!$E$5:$E$238))</f>
        <v>9354.2699999999986</v>
      </c>
      <c r="N67" s="13">
        <f>SUMPRODUCT(-('Diário 7º PA'!$E$4:$E$5383='Analítico Cp.'!$B67),-('Diário 7º PA'!$P$4:$P$5383=N$1),('Diário 7º PA'!$F$4:$F$5383))+SUMPRODUCT(-('Diário 8º PA'!$E$4:$E$5041='Analítico Cp.'!$B67),-('Diário 8º PA'!$P$4:$P$5041=N$1),('Diário 8º PA'!$F$4:$F$5041))+SUMPRODUCT(-('Diário 9º PA'!$E$4:$E$5236='Analítico Cp.'!$B67),-('Diário 9º PA'!$P$4:$P$5236=N$1),('Diário 9º PA'!$F$4:$F$5236))+SUMPRODUCT(-('Diário 10º PA'!$E$4:$E$5221='Analítico Cp.'!$B67),-('Diário 10º PA'!$O$4:$O$5221=N$1),('Diário 10º PA'!$F$4:$F$5221))+SUMPRODUCT(-('Comp.'!$D$5:$D$238='Analítico Cp.'!$B67),-('Comp.'!$J$5:$J$238=N$1),('Comp.'!$E$5:$E$238))</f>
        <v>7558.96</v>
      </c>
      <c r="O67" s="13">
        <f t="shared" si="14"/>
        <v>123197.40000000001</v>
      </c>
      <c r="P67" s="172">
        <f t="shared" si="13"/>
        <v>2.3239101245298862E-3</v>
      </c>
    </row>
    <row r="68" spans="1:16" ht="23.25" customHeight="1" x14ac:dyDescent="0.2">
      <c r="A68" s="63" t="s">
        <v>117</v>
      </c>
      <c r="B68" s="106" t="s">
        <v>174</v>
      </c>
      <c r="C68" s="13">
        <f>SUMPRODUCT(-('Diário 7º PA'!$E$4:$E$5383='Analítico Cp.'!$B68),-('Diário 7º PA'!$P$4:$P$5383=C$1),('Diário 7º PA'!$F$4:$F$5383))+SUMPRODUCT(-('Diário 8º PA'!$E$4:$E$5041='Analítico Cp.'!$B68),-('Diário 8º PA'!$P$4:$P$5041=C$1),('Diário 8º PA'!$F$4:$F$5041))+SUMPRODUCT(-('Diário 9º PA'!$E$4:$E$5236='Analítico Cp.'!$B68),-('Diário 9º PA'!$P$4:$P$5236=C$1),('Diário 9º PA'!$F$4:$F$5236))+SUMPRODUCT(-('Diário 10º PA'!$E$4:$E$5221='Analítico Cp.'!$B68),-('Diário 10º PA'!$O$4:$O$5221=C$1),('Diário 10º PA'!$F$4:$F$5221))+SUMPRODUCT(-('Comp.'!$D$5:$D$238='Analítico Cp.'!$B68),-('Comp.'!$J$5:$J$238=C$1),('Comp.'!$E$5:$E$238))</f>
        <v>0</v>
      </c>
      <c r="D68" s="13">
        <f>SUMPRODUCT(-('Diário 7º PA'!$E$4:$E$5383='Analítico Cp.'!$B68),-('Diário 7º PA'!$P$4:$P$5383=D$1),('Diário 7º PA'!$F$4:$F$5383))+SUMPRODUCT(-('Diário 8º PA'!$E$4:$E$5041='Analítico Cp.'!$B68),-('Diário 8º PA'!$P$4:$P$5041=D$1),('Diário 8º PA'!$F$4:$F$5041))+SUMPRODUCT(-('Diário 9º PA'!$E$4:$E$5236='Analítico Cp.'!$B68),-('Diário 9º PA'!$P$4:$P$5236=D$1),('Diário 9º PA'!$F$4:$F$5236))+SUMPRODUCT(-('Diário 10º PA'!$E$4:$E$5221='Analítico Cp.'!$B68),-('Diário 10º PA'!$O$4:$O$5221=D$1),('Diário 10º PA'!$F$4:$F$5221))+SUMPRODUCT(-('Comp.'!$D$5:$D$238='Analítico Cp.'!$B68),-('Comp.'!$J$5:$J$238=D$1),('Comp.'!$E$5:$E$238))</f>
        <v>0</v>
      </c>
      <c r="E68" s="13">
        <f>SUMPRODUCT(-('Diário 7º PA'!$E$4:$E$5383='Analítico Cp.'!$B68),-('Diário 7º PA'!$P$4:$P$5383=E$1),('Diário 7º PA'!$F$4:$F$5383))+SUMPRODUCT(-('Diário 8º PA'!$E$4:$E$5041='Analítico Cp.'!$B68),-('Diário 8º PA'!$P$4:$P$5041=E$1),('Diário 8º PA'!$F$4:$F$5041))+SUMPRODUCT(-('Diário 9º PA'!$E$4:$E$5236='Analítico Cp.'!$B68),-('Diário 9º PA'!$P$4:$P$5236=E$1),('Diário 9º PA'!$F$4:$F$5236))+SUMPRODUCT(-('Diário 10º PA'!$E$4:$E$5221='Analítico Cp.'!$B68),-('Diário 10º PA'!$O$4:$O$5221=E$1),('Diário 10º PA'!$F$4:$F$5221))+SUMPRODUCT(-('Comp.'!$D$5:$D$238='Analítico Cp.'!$B68),-('Comp.'!$J$5:$J$238=E$1),('Comp.'!$E$5:$E$238))</f>
        <v>0</v>
      </c>
      <c r="F68" s="13">
        <f>SUMPRODUCT(-('Diário 7º PA'!$E$4:$E$5383='Analítico Cp.'!$B68),-('Diário 7º PA'!$P$4:$P$5383=F$1),('Diário 7º PA'!$F$4:$F$5383))+SUMPRODUCT(-('Diário 8º PA'!$E$4:$E$5041='Analítico Cp.'!$B68),-('Diário 8º PA'!$P$4:$P$5041=F$1),('Diário 8º PA'!$F$4:$F$5041))+SUMPRODUCT(-('Diário 9º PA'!$E$4:$E$5236='Analítico Cp.'!$B68),-('Diário 9º PA'!$P$4:$P$5236=F$1),('Diário 9º PA'!$F$4:$F$5236))+SUMPRODUCT(-('Diário 10º PA'!$E$4:$E$5221='Analítico Cp.'!$B68),-('Diário 10º PA'!$O$4:$O$5221=F$1),('Diário 10º PA'!$F$4:$F$5221))+SUMPRODUCT(-('Comp.'!$D$5:$D$238='Analítico Cp.'!$B68),-('Comp.'!$J$5:$J$238=F$1),('Comp.'!$E$5:$E$238))</f>
        <v>0</v>
      </c>
      <c r="G68" s="13">
        <f>SUMPRODUCT(-('Diário 7º PA'!$E$4:$E$5383='Analítico Cp.'!$B68),-('Diário 7º PA'!$P$4:$P$5383=G$1),('Diário 7º PA'!$F$4:$F$5383))+SUMPRODUCT(-('Diário 8º PA'!$E$4:$E$5041='Analítico Cp.'!$B68),-('Diário 8º PA'!$P$4:$P$5041=G$1),('Diário 8º PA'!$F$4:$F$5041))+SUMPRODUCT(-('Diário 9º PA'!$E$4:$E$5236='Analítico Cp.'!$B68),-('Diário 9º PA'!$P$4:$P$5236=G$1),('Diário 9º PA'!$F$4:$F$5236))+SUMPRODUCT(-('Diário 10º PA'!$E$4:$E$5221='Analítico Cp.'!$B68),-('Diário 10º PA'!$O$4:$O$5221=G$1),('Diário 10º PA'!$F$4:$F$5221))+SUMPRODUCT(-('Comp.'!$D$5:$D$238='Analítico Cp.'!$B68),-('Comp.'!$J$5:$J$238=G$1),('Comp.'!$E$5:$E$238))</f>
        <v>0</v>
      </c>
      <c r="H68" s="13">
        <f>SUMPRODUCT(-('Diário 7º PA'!$E$4:$E$5383='Analítico Cp.'!$B68),-('Diário 7º PA'!$P$4:$P$5383=H$1),('Diário 7º PA'!$F$4:$F$5383))+SUMPRODUCT(-('Diário 8º PA'!$E$4:$E$5041='Analítico Cp.'!$B68),-('Diário 8º PA'!$P$4:$P$5041=H$1),('Diário 8º PA'!$F$4:$F$5041))+SUMPRODUCT(-('Diário 9º PA'!$E$4:$E$5236='Analítico Cp.'!$B68),-('Diário 9º PA'!$P$4:$P$5236=H$1),('Diário 9º PA'!$F$4:$F$5236))+SUMPRODUCT(-('Diário 10º PA'!$E$4:$E$5221='Analítico Cp.'!$B68),-('Diário 10º PA'!$O$4:$O$5221=H$1),('Diário 10º PA'!$F$4:$F$5221))+SUMPRODUCT(-('Comp.'!$D$5:$D$238='Analítico Cp.'!$B68),-('Comp.'!$J$5:$J$238=H$1),('Comp.'!$E$5:$E$238))</f>
        <v>0</v>
      </c>
      <c r="I68" s="13">
        <f>SUMPRODUCT(-('Diário 7º PA'!$E$4:$E$5383='Analítico Cp.'!$B68),-('Diário 7º PA'!$P$4:$P$5383=I$1),('Diário 7º PA'!$F$4:$F$5383))+SUMPRODUCT(-('Diário 8º PA'!$E$4:$E$5041='Analítico Cp.'!$B68),-('Diário 8º PA'!$P$4:$P$5041=I$1),('Diário 8º PA'!$F$4:$F$5041))+SUMPRODUCT(-('Diário 9º PA'!$E$4:$E$5236='Analítico Cp.'!$B68),-('Diário 9º PA'!$P$4:$P$5236=I$1),('Diário 9º PA'!$F$4:$F$5236))+SUMPRODUCT(-('Diário 10º PA'!$E$4:$E$5221='Analítico Cp.'!$B68),-('Diário 10º PA'!$O$4:$O$5221=I$1),('Diário 10º PA'!$F$4:$F$5221))+SUMPRODUCT(-('Comp.'!$D$5:$D$238='Analítico Cp.'!$B68),-('Comp.'!$J$5:$J$238=I$1),('Comp.'!$E$5:$E$238))</f>
        <v>0</v>
      </c>
      <c r="J68" s="13">
        <f>SUMPRODUCT(-('Diário 7º PA'!$E$4:$E$5383='Analítico Cp.'!$B68),-('Diário 7º PA'!$P$4:$P$5383=J$1),('Diário 7º PA'!$F$4:$F$5383))+SUMPRODUCT(-('Diário 8º PA'!$E$4:$E$5041='Analítico Cp.'!$B68),-('Diário 8º PA'!$P$4:$P$5041=J$1),('Diário 8º PA'!$F$4:$F$5041))+SUMPRODUCT(-('Diário 9º PA'!$E$4:$E$5236='Analítico Cp.'!$B68),-('Diário 9º PA'!$P$4:$P$5236=J$1),('Diário 9º PA'!$F$4:$F$5236))+SUMPRODUCT(-('Diário 10º PA'!$E$4:$E$5221='Analítico Cp.'!$B68),-('Diário 10º PA'!$O$4:$O$5221=J$1),('Diário 10º PA'!$F$4:$F$5221))+SUMPRODUCT(-('Comp.'!$D$5:$D$238='Analítico Cp.'!$B68),-('Comp.'!$J$5:$J$238=J$1),('Comp.'!$E$5:$E$238))</f>
        <v>0</v>
      </c>
      <c r="K68" s="13">
        <f>SUMPRODUCT(-('Diário 7º PA'!$E$4:$E$5383='Analítico Cp.'!$B68),-('Diário 7º PA'!$P$4:$P$5383=K$1),('Diário 7º PA'!$F$4:$F$5383))+SUMPRODUCT(-('Diário 8º PA'!$E$4:$E$5041='Analítico Cp.'!$B68),-('Diário 8º PA'!$P$4:$P$5041=K$1),('Diário 8º PA'!$F$4:$F$5041))+SUMPRODUCT(-('Diário 9º PA'!$E$4:$E$5236='Analítico Cp.'!$B68),-('Diário 9º PA'!$P$4:$P$5236=K$1),('Diário 9º PA'!$F$4:$F$5236))+SUMPRODUCT(-('Diário 10º PA'!$E$4:$E$5221='Analítico Cp.'!$B68),-('Diário 10º PA'!$O$4:$O$5221=K$1),('Diário 10º PA'!$F$4:$F$5221))+SUMPRODUCT(-('Comp.'!$D$5:$D$238='Analítico Cp.'!$B68),-('Comp.'!$J$5:$J$238=K$1),('Comp.'!$E$5:$E$238))</f>
        <v>0</v>
      </c>
      <c r="L68" s="13">
        <f>SUMPRODUCT(-('Diário 7º PA'!$E$4:$E$5383='Analítico Cp.'!$B68),-('Diário 7º PA'!$P$4:$P$5383=L$1),('Diário 7º PA'!$F$4:$F$5383))+SUMPRODUCT(-('Diário 8º PA'!$E$4:$E$5041='Analítico Cp.'!$B68),-('Diário 8º PA'!$P$4:$P$5041=L$1),('Diário 8º PA'!$F$4:$F$5041))+SUMPRODUCT(-('Diário 9º PA'!$E$4:$E$5236='Analítico Cp.'!$B68),-('Diário 9º PA'!$P$4:$P$5236=L$1),('Diário 9º PA'!$F$4:$F$5236))+SUMPRODUCT(-('Diário 10º PA'!$E$4:$E$5221='Analítico Cp.'!$B68),-('Diário 10º PA'!$O$4:$O$5221=L$1),('Diário 10º PA'!$F$4:$F$5221))+SUMPRODUCT(-('Comp.'!$D$5:$D$238='Analítico Cp.'!$B68),-('Comp.'!$J$5:$J$238=L$1),('Comp.'!$E$5:$E$238))</f>
        <v>0</v>
      </c>
      <c r="M68" s="13">
        <f>SUMPRODUCT(-('Diário 7º PA'!$E$4:$E$5383='Analítico Cp.'!$B68),-('Diário 7º PA'!$P$4:$P$5383=M$1),('Diário 7º PA'!$F$4:$F$5383))+SUMPRODUCT(-('Diário 8º PA'!$E$4:$E$5041='Analítico Cp.'!$B68),-('Diário 8º PA'!$P$4:$P$5041=M$1),('Diário 8º PA'!$F$4:$F$5041))+SUMPRODUCT(-('Diário 9º PA'!$E$4:$E$5236='Analítico Cp.'!$B68),-('Diário 9º PA'!$P$4:$P$5236=M$1),('Diário 9º PA'!$F$4:$F$5236))+SUMPRODUCT(-('Diário 10º PA'!$E$4:$E$5221='Analítico Cp.'!$B68),-('Diário 10º PA'!$O$4:$O$5221=M$1),('Diário 10º PA'!$F$4:$F$5221))+SUMPRODUCT(-('Comp.'!$D$5:$D$238='Analítico Cp.'!$B68),-('Comp.'!$J$5:$J$238=M$1),('Comp.'!$E$5:$E$238))</f>
        <v>0</v>
      </c>
      <c r="N68" s="13">
        <f>SUMPRODUCT(-('Diário 7º PA'!$E$4:$E$5383='Analítico Cp.'!$B68),-('Diário 7º PA'!$P$4:$P$5383=N$1),('Diário 7º PA'!$F$4:$F$5383))+SUMPRODUCT(-('Diário 8º PA'!$E$4:$E$5041='Analítico Cp.'!$B68),-('Diário 8º PA'!$P$4:$P$5041=N$1),('Diário 8º PA'!$F$4:$F$5041))+SUMPRODUCT(-('Diário 9º PA'!$E$4:$E$5236='Analítico Cp.'!$B68),-('Diário 9º PA'!$P$4:$P$5236=N$1),('Diário 9º PA'!$F$4:$F$5236))+SUMPRODUCT(-('Diário 10º PA'!$E$4:$E$5221='Analítico Cp.'!$B68),-('Diário 10º PA'!$O$4:$O$5221=N$1),('Diário 10º PA'!$F$4:$F$5221))+SUMPRODUCT(-('Comp.'!$D$5:$D$238='Analítico Cp.'!$B68),-('Comp.'!$J$5:$J$238=N$1),('Comp.'!$E$5:$E$238))</f>
        <v>0</v>
      </c>
      <c r="O68" s="13">
        <f t="shared" si="14"/>
        <v>0</v>
      </c>
      <c r="P68" s="172">
        <f t="shared" si="13"/>
        <v>0</v>
      </c>
    </row>
    <row r="69" spans="1:16" ht="23.25" customHeight="1" x14ac:dyDescent="0.2">
      <c r="A69" s="63" t="s">
        <v>118</v>
      </c>
      <c r="B69" s="106" t="s">
        <v>57</v>
      </c>
      <c r="C69" s="13">
        <f>SUMPRODUCT(-('Diário 7º PA'!$E$4:$E$5383='Analítico Cp.'!$B69),-('Diário 7º PA'!$P$4:$P$5383=C$1),('Diário 7º PA'!$F$4:$F$5383))+SUMPRODUCT(-('Diário 8º PA'!$E$4:$E$5041='Analítico Cp.'!$B69),-('Diário 8º PA'!$P$4:$P$5041=C$1),('Diário 8º PA'!$F$4:$F$5041))+SUMPRODUCT(-('Diário 9º PA'!$E$4:$E$5236='Analítico Cp.'!$B69),-('Diário 9º PA'!$P$4:$P$5236=C$1),('Diário 9º PA'!$F$4:$F$5236))+SUMPRODUCT(-('Diário 10º PA'!$E$4:$E$5221='Analítico Cp.'!$B69),-('Diário 10º PA'!$O$4:$O$5221=C$1),('Diário 10º PA'!$F$4:$F$5221))+SUMPRODUCT(-('Comp.'!$D$5:$D$238='Analítico Cp.'!$B69),-('Comp.'!$J$5:$J$238=C$1),('Comp.'!$E$5:$E$238))</f>
        <v>45124.65</v>
      </c>
      <c r="D69" s="13">
        <f>SUMPRODUCT(-('Diário 7º PA'!$E$4:$E$5383='Analítico Cp.'!$B69),-('Diário 7º PA'!$P$4:$P$5383=D$1),('Diário 7º PA'!$F$4:$F$5383))+SUMPRODUCT(-('Diário 8º PA'!$E$4:$E$5041='Analítico Cp.'!$B69),-('Diário 8º PA'!$P$4:$P$5041=D$1),('Diário 8º PA'!$F$4:$F$5041))+SUMPRODUCT(-('Diário 9º PA'!$E$4:$E$5236='Analítico Cp.'!$B69),-('Diário 9º PA'!$P$4:$P$5236=D$1),('Diário 9º PA'!$F$4:$F$5236))+SUMPRODUCT(-('Diário 10º PA'!$E$4:$E$5221='Analítico Cp.'!$B69),-('Diário 10º PA'!$O$4:$O$5221=D$1),('Diário 10º PA'!$F$4:$F$5221))+SUMPRODUCT(-('Comp.'!$D$5:$D$238='Analítico Cp.'!$B69),-('Comp.'!$J$5:$J$238=D$1),('Comp.'!$E$5:$E$238))</f>
        <v>45124.65</v>
      </c>
      <c r="E69" s="13">
        <f>SUMPRODUCT(-('Diário 7º PA'!$E$4:$E$5383='Analítico Cp.'!$B69),-('Diário 7º PA'!$P$4:$P$5383=E$1),('Diário 7º PA'!$F$4:$F$5383))+SUMPRODUCT(-('Diário 8º PA'!$E$4:$E$5041='Analítico Cp.'!$B69),-('Diário 8º PA'!$P$4:$P$5041=E$1),('Diário 8º PA'!$F$4:$F$5041))+SUMPRODUCT(-('Diário 9º PA'!$E$4:$E$5236='Analítico Cp.'!$B69),-('Diário 9º PA'!$P$4:$P$5236=E$1),('Diário 9º PA'!$F$4:$F$5236))+SUMPRODUCT(-('Diário 10º PA'!$E$4:$E$5221='Analítico Cp.'!$B69),-('Diário 10º PA'!$O$4:$O$5221=E$1),('Diário 10º PA'!$F$4:$F$5221))+SUMPRODUCT(-('Comp.'!$D$5:$D$238='Analítico Cp.'!$B69),-('Comp.'!$J$5:$J$238=E$1),('Comp.'!$E$5:$E$238))</f>
        <v>0</v>
      </c>
      <c r="F69" s="13">
        <f>SUMPRODUCT(-('Diário 7º PA'!$E$4:$E$5383='Analítico Cp.'!$B69),-('Diário 7º PA'!$P$4:$P$5383=F$1),('Diário 7º PA'!$F$4:$F$5383))+SUMPRODUCT(-('Diário 8º PA'!$E$4:$E$5041='Analítico Cp.'!$B69),-('Diário 8º PA'!$P$4:$P$5041=F$1),('Diário 8º PA'!$F$4:$F$5041))+SUMPRODUCT(-('Diário 9º PA'!$E$4:$E$5236='Analítico Cp.'!$B69),-('Diário 9º PA'!$P$4:$P$5236=F$1),('Diário 9º PA'!$F$4:$F$5236))+SUMPRODUCT(-('Diário 10º PA'!$E$4:$E$5221='Analítico Cp.'!$B69),-('Diário 10º PA'!$O$4:$O$5221=F$1),('Diário 10º PA'!$F$4:$F$5221))+SUMPRODUCT(-('Comp.'!$D$5:$D$238='Analítico Cp.'!$B69),-('Comp.'!$J$5:$J$238=F$1),('Comp.'!$E$5:$E$238))</f>
        <v>45124.65</v>
      </c>
      <c r="G69" s="13">
        <f>SUMPRODUCT(-('Diário 7º PA'!$E$4:$E$5383='Analítico Cp.'!$B69),-('Diário 7º PA'!$P$4:$P$5383=G$1),('Diário 7º PA'!$F$4:$F$5383))+SUMPRODUCT(-('Diário 8º PA'!$E$4:$E$5041='Analítico Cp.'!$B69),-('Diário 8º PA'!$P$4:$P$5041=G$1),('Diário 8º PA'!$F$4:$F$5041))+SUMPRODUCT(-('Diário 9º PA'!$E$4:$E$5236='Analítico Cp.'!$B69),-('Diário 9º PA'!$P$4:$P$5236=G$1),('Diário 9º PA'!$F$4:$F$5236))+SUMPRODUCT(-('Diário 10º PA'!$E$4:$E$5221='Analítico Cp.'!$B69),-('Diário 10º PA'!$O$4:$O$5221=G$1),('Diário 10º PA'!$F$4:$F$5221))+SUMPRODUCT(-('Comp.'!$D$5:$D$238='Analítico Cp.'!$B69),-('Comp.'!$J$5:$J$238=G$1),('Comp.'!$E$5:$E$238))</f>
        <v>45124.65</v>
      </c>
      <c r="H69" s="13">
        <f>SUMPRODUCT(-('Diário 7º PA'!$E$4:$E$5383='Analítico Cp.'!$B69),-('Diário 7º PA'!$P$4:$P$5383=H$1),('Diário 7º PA'!$F$4:$F$5383))+SUMPRODUCT(-('Diário 8º PA'!$E$4:$E$5041='Analítico Cp.'!$B69),-('Diário 8º PA'!$P$4:$P$5041=H$1),('Diário 8º PA'!$F$4:$F$5041))+SUMPRODUCT(-('Diário 9º PA'!$E$4:$E$5236='Analítico Cp.'!$B69),-('Diário 9º PA'!$P$4:$P$5236=H$1),('Diário 9º PA'!$F$4:$F$5236))+SUMPRODUCT(-('Diário 10º PA'!$E$4:$E$5221='Analítico Cp.'!$B69),-('Diário 10º PA'!$O$4:$O$5221=H$1),('Diário 10º PA'!$F$4:$F$5221))+SUMPRODUCT(-('Comp.'!$D$5:$D$238='Analítico Cp.'!$B69),-('Comp.'!$J$5:$J$238=H$1),('Comp.'!$E$5:$E$238))</f>
        <v>90249.3</v>
      </c>
      <c r="I69" s="13">
        <f>SUMPRODUCT(-('Diário 7º PA'!$E$4:$E$5383='Analítico Cp.'!$B69),-('Diário 7º PA'!$P$4:$P$5383=I$1),('Diário 7º PA'!$F$4:$F$5383))+SUMPRODUCT(-('Diário 8º PA'!$E$4:$E$5041='Analítico Cp.'!$B69),-('Diário 8º PA'!$P$4:$P$5041=I$1),('Diário 8º PA'!$F$4:$F$5041))+SUMPRODUCT(-('Diário 9º PA'!$E$4:$E$5236='Analítico Cp.'!$B69),-('Diário 9º PA'!$P$4:$P$5236=I$1),('Diário 9º PA'!$F$4:$F$5236))+SUMPRODUCT(-('Diário 10º PA'!$E$4:$E$5221='Analítico Cp.'!$B69),-('Diário 10º PA'!$O$4:$O$5221=I$1),('Diário 10º PA'!$F$4:$F$5221))+SUMPRODUCT(-('Comp.'!$D$5:$D$238='Analítico Cp.'!$B69),-('Comp.'!$J$5:$J$238=I$1),('Comp.'!$E$5:$E$238))</f>
        <v>47023.55</v>
      </c>
      <c r="J69" s="13">
        <f>SUMPRODUCT(-('Diário 7º PA'!$E$4:$E$5383='Analítico Cp.'!$B69),-('Diário 7º PA'!$P$4:$P$5383=J$1),('Diário 7º PA'!$F$4:$F$5383))+SUMPRODUCT(-('Diário 8º PA'!$E$4:$E$5041='Analítico Cp.'!$B69),-('Diário 8º PA'!$P$4:$P$5041=J$1),('Diário 8º PA'!$F$4:$F$5041))+SUMPRODUCT(-('Diário 9º PA'!$E$4:$E$5236='Analítico Cp.'!$B69),-('Diário 9º PA'!$P$4:$P$5236=J$1),('Diário 9º PA'!$F$4:$F$5236))+SUMPRODUCT(-('Diário 10º PA'!$E$4:$E$5221='Analítico Cp.'!$B69),-('Diário 10º PA'!$O$4:$O$5221=J$1),('Diário 10º PA'!$F$4:$F$5221))+SUMPRODUCT(-('Comp.'!$D$5:$D$238='Analítico Cp.'!$B69),-('Comp.'!$J$5:$J$238=J$1),('Comp.'!$E$5:$E$238))</f>
        <v>47023.55</v>
      </c>
      <c r="K69" s="13">
        <f>SUMPRODUCT(-('Diário 7º PA'!$E$4:$E$5383='Analítico Cp.'!$B69),-('Diário 7º PA'!$P$4:$P$5383=K$1),('Diário 7º PA'!$F$4:$F$5383))+SUMPRODUCT(-('Diário 8º PA'!$E$4:$E$5041='Analítico Cp.'!$B69),-('Diário 8º PA'!$P$4:$P$5041=K$1),('Diário 8º PA'!$F$4:$F$5041))+SUMPRODUCT(-('Diário 9º PA'!$E$4:$E$5236='Analítico Cp.'!$B69),-('Diário 9º PA'!$P$4:$P$5236=K$1),('Diário 9º PA'!$F$4:$F$5236))+SUMPRODUCT(-('Diário 10º PA'!$E$4:$E$5221='Analítico Cp.'!$B69),-('Diário 10º PA'!$O$4:$O$5221=K$1),('Diário 10º PA'!$F$4:$F$5221))+SUMPRODUCT(-('Comp.'!$D$5:$D$238='Analítico Cp.'!$B69),-('Comp.'!$J$5:$J$238=K$1),('Comp.'!$E$5:$E$238))</f>
        <v>0</v>
      </c>
      <c r="L69" s="13">
        <f>SUMPRODUCT(-('Diário 7º PA'!$E$4:$E$5383='Analítico Cp.'!$B69),-('Diário 7º PA'!$P$4:$P$5383=L$1),('Diário 7º PA'!$F$4:$F$5383))+SUMPRODUCT(-('Diário 8º PA'!$E$4:$E$5041='Analítico Cp.'!$B69),-('Diário 8º PA'!$P$4:$P$5041=L$1),('Diário 8º PA'!$F$4:$F$5041))+SUMPRODUCT(-('Diário 9º PA'!$E$4:$E$5236='Analítico Cp.'!$B69),-('Diário 9º PA'!$P$4:$P$5236=L$1),('Diário 9º PA'!$F$4:$F$5236))+SUMPRODUCT(-('Diário 10º PA'!$E$4:$E$5221='Analítico Cp.'!$B69),-('Diário 10º PA'!$O$4:$O$5221=L$1),('Diário 10º PA'!$F$4:$F$5221))+SUMPRODUCT(-('Comp.'!$D$5:$D$238='Analítico Cp.'!$B69),-('Comp.'!$J$5:$J$238=L$1),('Comp.'!$E$5:$E$238))</f>
        <v>47023.55</v>
      </c>
      <c r="M69" s="13">
        <f>SUMPRODUCT(-('Diário 7º PA'!$E$4:$E$5383='Analítico Cp.'!$B69),-('Diário 7º PA'!$P$4:$P$5383=M$1),('Diário 7º PA'!$F$4:$F$5383))+SUMPRODUCT(-('Diário 8º PA'!$E$4:$E$5041='Analítico Cp.'!$B69),-('Diário 8º PA'!$P$4:$P$5041=M$1),('Diário 8º PA'!$F$4:$F$5041))+SUMPRODUCT(-('Diário 9º PA'!$E$4:$E$5236='Analítico Cp.'!$B69),-('Diário 9º PA'!$P$4:$P$5236=M$1),('Diário 9º PA'!$F$4:$F$5236))+SUMPRODUCT(-('Diário 10º PA'!$E$4:$E$5221='Analítico Cp.'!$B69),-('Diário 10º PA'!$O$4:$O$5221=M$1),('Diário 10º PA'!$F$4:$F$5221))+SUMPRODUCT(-('Comp.'!$D$5:$D$238='Analítico Cp.'!$B69),-('Comp.'!$J$5:$J$238=M$1),('Comp.'!$E$5:$E$238))</f>
        <v>47023.55</v>
      </c>
      <c r="N69" s="13">
        <f>SUMPRODUCT(-('Diário 7º PA'!$E$4:$E$5383='Analítico Cp.'!$B69),-('Diário 7º PA'!$P$4:$P$5383=N$1),('Diário 7º PA'!$F$4:$F$5383))+SUMPRODUCT(-('Diário 8º PA'!$E$4:$E$5041='Analítico Cp.'!$B69),-('Diário 8º PA'!$P$4:$P$5041=N$1),('Diário 8º PA'!$F$4:$F$5041))+SUMPRODUCT(-('Diário 9º PA'!$E$4:$E$5236='Analítico Cp.'!$B69),-('Diário 9º PA'!$P$4:$P$5236=N$1),('Diário 9º PA'!$F$4:$F$5236))+SUMPRODUCT(-('Diário 10º PA'!$E$4:$E$5221='Analítico Cp.'!$B69),-('Diário 10º PA'!$O$4:$O$5221=N$1),('Diário 10º PA'!$F$4:$F$5221))+SUMPRODUCT(-('Comp.'!$D$5:$D$238='Analítico Cp.'!$B69),-('Comp.'!$J$5:$J$238=N$1),('Comp.'!$E$5:$E$238))</f>
        <v>141070.65000000002</v>
      </c>
      <c r="O69" s="13">
        <f t="shared" si="14"/>
        <v>599912.75</v>
      </c>
      <c r="P69" s="172">
        <f t="shared" si="13"/>
        <v>1.1316337143150475E-2</v>
      </c>
    </row>
    <row r="70" spans="1:16" ht="23.25" customHeight="1" x14ac:dyDescent="0.2">
      <c r="A70" s="63" t="s">
        <v>119</v>
      </c>
      <c r="B70" s="106" t="s">
        <v>9</v>
      </c>
      <c r="C70" s="13">
        <f>SUMPRODUCT(-('Diário 7º PA'!$E$4:$E$5383='Analítico Cp.'!$B70),-('Diário 7º PA'!$P$4:$P$5383=C$1),('Diário 7º PA'!$F$4:$F$5383))+SUMPRODUCT(-('Diário 8º PA'!$E$4:$E$5041='Analítico Cp.'!$B70),-('Diário 8º PA'!$P$4:$P$5041=C$1),('Diário 8º PA'!$F$4:$F$5041))+SUMPRODUCT(-('Diário 9º PA'!$E$4:$E$5236='Analítico Cp.'!$B70),-('Diário 9º PA'!$P$4:$P$5236=C$1),('Diário 9º PA'!$F$4:$F$5236))+SUMPRODUCT(-('Diário 10º PA'!$E$4:$E$5221='Analítico Cp.'!$B70),-('Diário 10º PA'!$O$4:$O$5221=C$1),('Diário 10º PA'!$F$4:$F$5221))+SUMPRODUCT(-('Comp.'!$D$5:$D$238='Analítico Cp.'!$B70),-('Comp.'!$J$5:$J$238=C$1),('Comp.'!$E$5:$E$238))</f>
        <v>0</v>
      </c>
      <c r="D70" s="13">
        <f>SUMPRODUCT(-('Diário 7º PA'!$E$4:$E$5383='Analítico Cp.'!$B70),-('Diário 7º PA'!$P$4:$P$5383=D$1),('Diário 7º PA'!$F$4:$F$5383))+SUMPRODUCT(-('Diário 8º PA'!$E$4:$E$5041='Analítico Cp.'!$B70),-('Diário 8º PA'!$P$4:$P$5041=D$1),('Diário 8º PA'!$F$4:$F$5041))+SUMPRODUCT(-('Diário 9º PA'!$E$4:$E$5236='Analítico Cp.'!$B70),-('Diário 9º PA'!$P$4:$P$5236=D$1),('Diário 9º PA'!$F$4:$F$5236))+SUMPRODUCT(-('Diário 10º PA'!$E$4:$E$5221='Analítico Cp.'!$B70),-('Diário 10º PA'!$O$4:$O$5221=D$1),('Diário 10º PA'!$F$4:$F$5221))+SUMPRODUCT(-('Comp.'!$D$5:$D$238='Analítico Cp.'!$B70),-('Comp.'!$J$5:$J$238=D$1),('Comp.'!$E$5:$E$238))</f>
        <v>0</v>
      </c>
      <c r="E70" s="13">
        <f>SUMPRODUCT(-('Diário 7º PA'!$E$4:$E$5383='Analítico Cp.'!$B70),-('Diário 7º PA'!$P$4:$P$5383=E$1),('Diário 7º PA'!$F$4:$F$5383))+SUMPRODUCT(-('Diário 8º PA'!$E$4:$E$5041='Analítico Cp.'!$B70),-('Diário 8º PA'!$P$4:$P$5041=E$1),('Diário 8º PA'!$F$4:$F$5041))+SUMPRODUCT(-('Diário 9º PA'!$E$4:$E$5236='Analítico Cp.'!$B70),-('Diário 9º PA'!$P$4:$P$5236=E$1),('Diário 9º PA'!$F$4:$F$5236))+SUMPRODUCT(-('Diário 10º PA'!$E$4:$E$5221='Analítico Cp.'!$B70),-('Diário 10º PA'!$O$4:$O$5221=E$1),('Diário 10º PA'!$F$4:$F$5221))+SUMPRODUCT(-('Comp.'!$D$5:$D$238='Analítico Cp.'!$B70),-('Comp.'!$J$5:$J$238=E$1),('Comp.'!$E$5:$E$238))</f>
        <v>0</v>
      </c>
      <c r="F70" s="13">
        <f>SUMPRODUCT(-('Diário 7º PA'!$E$4:$E$5383='Analítico Cp.'!$B70),-('Diário 7º PA'!$P$4:$P$5383=F$1),('Diário 7º PA'!$F$4:$F$5383))+SUMPRODUCT(-('Diário 8º PA'!$E$4:$E$5041='Analítico Cp.'!$B70),-('Diário 8º PA'!$P$4:$P$5041=F$1),('Diário 8º PA'!$F$4:$F$5041))+SUMPRODUCT(-('Diário 9º PA'!$E$4:$E$5236='Analítico Cp.'!$B70),-('Diário 9º PA'!$P$4:$P$5236=F$1),('Diário 9º PA'!$F$4:$F$5236))+SUMPRODUCT(-('Diário 10º PA'!$E$4:$E$5221='Analítico Cp.'!$B70),-('Diário 10º PA'!$O$4:$O$5221=F$1),('Diário 10º PA'!$F$4:$F$5221))+SUMPRODUCT(-('Comp.'!$D$5:$D$238='Analítico Cp.'!$B70),-('Comp.'!$J$5:$J$238=F$1),('Comp.'!$E$5:$E$238))</f>
        <v>0</v>
      </c>
      <c r="G70" s="13">
        <f>SUMPRODUCT(-('Diário 7º PA'!$E$4:$E$5383='Analítico Cp.'!$B70),-('Diário 7º PA'!$P$4:$P$5383=G$1),('Diário 7º PA'!$F$4:$F$5383))+SUMPRODUCT(-('Diário 8º PA'!$E$4:$E$5041='Analítico Cp.'!$B70),-('Diário 8º PA'!$P$4:$P$5041=G$1),('Diário 8º PA'!$F$4:$F$5041))+SUMPRODUCT(-('Diário 9º PA'!$E$4:$E$5236='Analítico Cp.'!$B70),-('Diário 9º PA'!$P$4:$P$5236=G$1),('Diário 9º PA'!$F$4:$F$5236))+SUMPRODUCT(-('Diário 10º PA'!$E$4:$E$5221='Analítico Cp.'!$B70),-('Diário 10º PA'!$O$4:$O$5221=G$1),('Diário 10º PA'!$F$4:$F$5221))+SUMPRODUCT(-('Comp.'!$D$5:$D$238='Analítico Cp.'!$B70),-('Comp.'!$J$5:$J$238=G$1),('Comp.'!$E$5:$E$238))</f>
        <v>0</v>
      </c>
      <c r="H70" s="13">
        <f>SUMPRODUCT(-('Diário 7º PA'!$E$4:$E$5383='Analítico Cp.'!$B70),-('Diário 7º PA'!$P$4:$P$5383=H$1),('Diário 7º PA'!$F$4:$F$5383))+SUMPRODUCT(-('Diário 8º PA'!$E$4:$E$5041='Analítico Cp.'!$B70),-('Diário 8º PA'!$P$4:$P$5041=H$1),('Diário 8º PA'!$F$4:$F$5041))+SUMPRODUCT(-('Diário 9º PA'!$E$4:$E$5236='Analítico Cp.'!$B70),-('Diário 9º PA'!$P$4:$P$5236=H$1),('Diário 9º PA'!$F$4:$F$5236))+SUMPRODUCT(-('Diário 10º PA'!$E$4:$E$5221='Analítico Cp.'!$B70),-('Diário 10º PA'!$O$4:$O$5221=H$1),('Diário 10º PA'!$F$4:$F$5221))+SUMPRODUCT(-('Comp.'!$D$5:$D$238='Analítico Cp.'!$B70),-('Comp.'!$J$5:$J$238=H$1),('Comp.'!$E$5:$E$238))</f>
        <v>0</v>
      </c>
      <c r="I70" s="13">
        <f>SUMPRODUCT(-('Diário 7º PA'!$E$4:$E$5383='Analítico Cp.'!$B70),-('Diário 7º PA'!$P$4:$P$5383=I$1),('Diário 7º PA'!$F$4:$F$5383))+SUMPRODUCT(-('Diário 8º PA'!$E$4:$E$5041='Analítico Cp.'!$B70),-('Diário 8º PA'!$P$4:$P$5041=I$1),('Diário 8º PA'!$F$4:$F$5041))+SUMPRODUCT(-('Diário 9º PA'!$E$4:$E$5236='Analítico Cp.'!$B70),-('Diário 9º PA'!$P$4:$P$5236=I$1),('Diário 9º PA'!$F$4:$F$5236))+SUMPRODUCT(-('Diário 10º PA'!$E$4:$E$5221='Analítico Cp.'!$B70),-('Diário 10º PA'!$O$4:$O$5221=I$1),('Diário 10º PA'!$F$4:$F$5221))+SUMPRODUCT(-('Comp.'!$D$5:$D$238='Analítico Cp.'!$B70),-('Comp.'!$J$5:$J$238=I$1),('Comp.'!$E$5:$E$238))</f>
        <v>0</v>
      </c>
      <c r="J70" s="13">
        <f>SUMPRODUCT(-('Diário 7º PA'!$E$4:$E$5383='Analítico Cp.'!$B70),-('Diário 7º PA'!$P$4:$P$5383=J$1),('Diário 7º PA'!$F$4:$F$5383))+SUMPRODUCT(-('Diário 8º PA'!$E$4:$E$5041='Analítico Cp.'!$B70),-('Diário 8º PA'!$P$4:$P$5041=J$1),('Diário 8º PA'!$F$4:$F$5041))+SUMPRODUCT(-('Diário 9º PA'!$E$4:$E$5236='Analítico Cp.'!$B70),-('Diário 9º PA'!$P$4:$P$5236=J$1),('Diário 9º PA'!$F$4:$F$5236))+SUMPRODUCT(-('Diário 10º PA'!$E$4:$E$5221='Analítico Cp.'!$B70),-('Diário 10º PA'!$O$4:$O$5221=J$1),('Diário 10º PA'!$F$4:$F$5221))+SUMPRODUCT(-('Comp.'!$D$5:$D$238='Analítico Cp.'!$B70),-('Comp.'!$J$5:$J$238=J$1),('Comp.'!$E$5:$E$238))</f>
        <v>0</v>
      </c>
      <c r="K70" s="13">
        <f>SUMPRODUCT(-('Diário 7º PA'!$E$4:$E$5383='Analítico Cp.'!$B70),-('Diário 7º PA'!$P$4:$P$5383=K$1),('Diário 7º PA'!$F$4:$F$5383))+SUMPRODUCT(-('Diário 8º PA'!$E$4:$E$5041='Analítico Cp.'!$B70),-('Diário 8º PA'!$P$4:$P$5041=K$1),('Diário 8º PA'!$F$4:$F$5041))+SUMPRODUCT(-('Diário 9º PA'!$E$4:$E$5236='Analítico Cp.'!$B70),-('Diário 9º PA'!$P$4:$P$5236=K$1),('Diário 9º PA'!$F$4:$F$5236))+SUMPRODUCT(-('Diário 10º PA'!$E$4:$E$5221='Analítico Cp.'!$B70),-('Diário 10º PA'!$O$4:$O$5221=K$1),('Diário 10º PA'!$F$4:$F$5221))+SUMPRODUCT(-('Comp.'!$D$5:$D$238='Analítico Cp.'!$B70),-('Comp.'!$J$5:$J$238=K$1),('Comp.'!$E$5:$E$238))</f>
        <v>0</v>
      </c>
      <c r="L70" s="13">
        <f>SUMPRODUCT(-('Diário 7º PA'!$E$4:$E$5383='Analítico Cp.'!$B70),-('Diário 7º PA'!$P$4:$P$5383=L$1),('Diário 7º PA'!$F$4:$F$5383))+SUMPRODUCT(-('Diário 8º PA'!$E$4:$E$5041='Analítico Cp.'!$B70),-('Diário 8º PA'!$P$4:$P$5041=L$1),('Diário 8º PA'!$F$4:$F$5041))+SUMPRODUCT(-('Diário 9º PA'!$E$4:$E$5236='Analítico Cp.'!$B70),-('Diário 9º PA'!$P$4:$P$5236=L$1),('Diário 9º PA'!$F$4:$F$5236))+SUMPRODUCT(-('Diário 10º PA'!$E$4:$E$5221='Analítico Cp.'!$B70),-('Diário 10º PA'!$O$4:$O$5221=L$1),('Diário 10º PA'!$F$4:$F$5221))+SUMPRODUCT(-('Comp.'!$D$5:$D$238='Analítico Cp.'!$B70),-('Comp.'!$J$5:$J$238=L$1),('Comp.'!$E$5:$E$238))</f>
        <v>0</v>
      </c>
      <c r="M70" s="13">
        <f>SUMPRODUCT(-('Diário 7º PA'!$E$4:$E$5383='Analítico Cp.'!$B70),-('Diário 7º PA'!$P$4:$P$5383=M$1),('Diário 7º PA'!$F$4:$F$5383))+SUMPRODUCT(-('Diário 8º PA'!$E$4:$E$5041='Analítico Cp.'!$B70),-('Diário 8º PA'!$P$4:$P$5041=M$1),('Diário 8º PA'!$F$4:$F$5041))+SUMPRODUCT(-('Diário 9º PA'!$E$4:$E$5236='Analítico Cp.'!$B70),-('Diário 9º PA'!$P$4:$P$5236=M$1),('Diário 9º PA'!$F$4:$F$5236))+SUMPRODUCT(-('Diário 10º PA'!$E$4:$E$5221='Analítico Cp.'!$B70),-('Diário 10º PA'!$O$4:$O$5221=M$1),('Diário 10º PA'!$F$4:$F$5221))+SUMPRODUCT(-('Comp.'!$D$5:$D$238='Analítico Cp.'!$B70),-('Comp.'!$J$5:$J$238=M$1),('Comp.'!$E$5:$E$238))</f>
        <v>0</v>
      </c>
      <c r="N70" s="13">
        <f>SUMPRODUCT(-('Diário 7º PA'!$E$4:$E$5383='Analítico Cp.'!$B70),-('Diário 7º PA'!$P$4:$P$5383=N$1),('Diário 7º PA'!$F$4:$F$5383))+SUMPRODUCT(-('Diário 8º PA'!$E$4:$E$5041='Analítico Cp.'!$B70),-('Diário 8º PA'!$P$4:$P$5041=N$1),('Diário 8º PA'!$F$4:$F$5041))+SUMPRODUCT(-('Diário 9º PA'!$E$4:$E$5236='Analítico Cp.'!$B70),-('Diário 9º PA'!$P$4:$P$5236=N$1),('Diário 9º PA'!$F$4:$F$5236))+SUMPRODUCT(-('Diário 10º PA'!$E$4:$E$5221='Analítico Cp.'!$B70),-('Diário 10º PA'!$O$4:$O$5221=N$1),('Diário 10º PA'!$F$4:$F$5221))+SUMPRODUCT(-('Comp.'!$D$5:$D$238='Analítico Cp.'!$B70),-('Comp.'!$J$5:$J$238=N$1),('Comp.'!$E$5:$E$238))</f>
        <v>0</v>
      </c>
      <c r="O70" s="13">
        <f t="shared" si="14"/>
        <v>0</v>
      </c>
      <c r="P70" s="172">
        <f t="shared" si="13"/>
        <v>0</v>
      </c>
    </row>
    <row r="71" spans="1:16" ht="23.25" customHeight="1" x14ac:dyDescent="0.2">
      <c r="A71" s="63" t="s">
        <v>120</v>
      </c>
      <c r="B71" s="106" t="s">
        <v>319</v>
      </c>
      <c r="C71" s="13">
        <f>SUMPRODUCT(-('Diário 7º PA'!$E$4:$E$5383='Analítico Cp.'!$B71),-('Diário 7º PA'!$P$4:$P$5383=C$1),('Diário 7º PA'!$F$4:$F$5383))+SUMPRODUCT(-('Diário 8º PA'!$E$4:$E$5041='Analítico Cp.'!$B71),-('Diário 8º PA'!$P$4:$P$5041=C$1),('Diário 8º PA'!$F$4:$F$5041))+SUMPRODUCT(-('Diário 9º PA'!$E$4:$E$5236='Analítico Cp.'!$B71),-('Diário 9º PA'!$P$4:$P$5236=C$1),('Diário 9º PA'!$F$4:$F$5236))+SUMPRODUCT(-('Diário 10º PA'!$E$4:$E$5221='Analítico Cp.'!$B71),-('Diário 10º PA'!$O$4:$O$5221=C$1),('Diário 10º PA'!$F$4:$F$5221))+SUMPRODUCT(-('Comp.'!$D$5:$D$238='Analítico Cp.'!$B71),-('Comp.'!$J$5:$J$238=C$1),('Comp.'!$E$5:$E$238))</f>
        <v>0</v>
      </c>
      <c r="D71" s="13">
        <f>SUMPRODUCT(-('Diário 7º PA'!$E$4:$E$5383='Analítico Cp.'!$B71),-('Diário 7º PA'!$P$4:$P$5383=D$1),('Diário 7º PA'!$F$4:$F$5383))+SUMPRODUCT(-('Diário 8º PA'!$E$4:$E$5041='Analítico Cp.'!$B71),-('Diário 8º PA'!$P$4:$P$5041=D$1),('Diário 8º PA'!$F$4:$F$5041))+SUMPRODUCT(-('Diário 9º PA'!$E$4:$E$5236='Analítico Cp.'!$B71),-('Diário 9º PA'!$P$4:$P$5236=D$1),('Diário 9º PA'!$F$4:$F$5236))+SUMPRODUCT(-('Diário 10º PA'!$E$4:$E$5221='Analítico Cp.'!$B71),-('Diário 10º PA'!$O$4:$O$5221=D$1),('Diário 10º PA'!$F$4:$F$5221))+SUMPRODUCT(-('Comp.'!$D$5:$D$238='Analítico Cp.'!$B71),-('Comp.'!$J$5:$J$238=D$1),('Comp.'!$E$5:$E$238))</f>
        <v>0</v>
      </c>
      <c r="E71" s="13">
        <f>SUMPRODUCT(-('Diário 7º PA'!$E$4:$E$5383='Analítico Cp.'!$B71),-('Diário 7º PA'!$P$4:$P$5383=E$1),('Diário 7º PA'!$F$4:$F$5383))+SUMPRODUCT(-('Diário 8º PA'!$E$4:$E$5041='Analítico Cp.'!$B71),-('Diário 8º PA'!$P$4:$P$5041=E$1),('Diário 8º PA'!$F$4:$F$5041))+SUMPRODUCT(-('Diário 9º PA'!$E$4:$E$5236='Analítico Cp.'!$B71),-('Diário 9º PA'!$P$4:$P$5236=E$1),('Diário 9º PA'!$F$4:$F$5236))+SUMPRODUCT(-('Diário 10º PA'!$E$4:$E$5221='Analítico Cp.'!$B71),-('Diário 10º PA'!$O$4:$O$5221=E$1),('Diário 10º PA'!$F$4:$F$5221))+SUMPRODUCT(-('Comp.'!$D$5:$D$238='Analítico Cp.'!$B71),-('Comp.'!$J$5:$J$238=E$1),('Comp.'!$E$5:$E$238))</f>
        <v>0</v>
      </c>
      <c r="F71" s="13">
        <f>SUMPRODUCT(-('Diário 7º PA'!$E$4:$E$5383='Analítico Cp.'!$B71),-('Diário 7º PA'!$P$4:$P$5383=F$1),('Diário 7º PA'!$F$4:$F$5383))+SUMPRODUCT(-('Diário 8º PA'!$E$4:$E$5041='Analítico Cp.'!$B71),-('Diário 8º PA'!$P$4:$P$5041=F$1),('Diário 8º PA'!$F$4:$F$5041))+SUMPRODUCT(-('Diário 9º PA'!$E$4:$E$5236='Analítico Cp.'!$B71),-('Diário 9º PA'!$P$4:$P$5236=F$1),('Diário 9º PA'!$F$4:$F$5236))+SUMPRODUCT(-('Diário 10º PA'!$E$4:$E$5221='Analítico Cp.'!$B71),-('Diário 10º PA'!$O$4:$O$5221=F$1),('Diário 10º PA'!$F$4:$F$5221))+SUMPRODUCT(-('Comp.'!$D$5:$D$238='Analítico Cp.'!$B71),-('Comp.'!$J$5:$J$238=F$1),('Comp.'!$E$5:$E$238))</f>
        <v>0</v>
      </c>
      <c r="G71" s="13">
        <f>SUMPRODUCT(-('Diário 7º PA'!$E$4:$E$5383='Analítico Cp.'!$B71),-('Diário 7º PA'!$P$4:$P$5383=G$1),('Diário 7º PA'!$F$4:$F$5383))+SUMPRODUCT(-('Diário 8º PA'!$E$4:$E$5041='Analítico Cp.'!$B71),-('Diário 8º PA'!$P$4:$P$5041=G$1),('Diário 8º PA'!$F$4:$F$5041))+SUMPRODUCT(-('Diário 9º PA'!$E$4:$E$5236='Analítico Cp.'!$B71),-('Diário 9º PA'!$P$4:$P$5236=G$1),('Diário 9º PA'!$F$4:$F$5236))+SUMPRODUCT(-('Diário 10º PA'!$E$4:$E$5221='Analítico Cp.'!$B71),-('Diário 10º PA'!$O$4:$O$5221=G$1),('Diário 10º PA'!$F$4:$F$5221))+SUMPRODUCT(-('Comp.'!$D$5:$D$238='Analítico Cp.'!$B71),-('Comp.'!$J$5:$J$238=G$1),('Comp.'!$E$5:$E$238))</f>
        <v>0</v>
      </c>
      <c r="H71" s="13">
        <f>SUMPRODUCT(-('Diário 7º PA'!$E$4:$E$5383='Analítico Cp.'!$B71),-('Diário 7º PA'!$P$4:$P$5383=H$1),('Diário 7º PA'!$F$4:$F$5383))+SUMPRODUCT(-('Diário 8º PA'!$E$4:$E$5041='Analítico Cp.'!$B71),-('Diário 8º PA'!$P$4:$P$5041=H$1),('Diário 8º PA'!$F$4:$F$5041))+SUMPRODUCT(-('Diário 9º PA'!$E$4:$E$5236='Analítico Cp.'!$B71),-('Diário 9º PA'!$P$4:$P$5236=H$1),('Diário 9º PA'!$F$4:$F$5236))+SUMPRODUCT(-('Diário 10º PA'!$E$4:$E$5221='Analítico Cp.'!$B71),-('Diário 10º PA'!$O$4:$O$5221=H$1),('Diário 10º PA'!$F$4:$F$5221))+SUMPRODUCT(-('Comp.'!$D$5:$D$238='Analítico Cp.'!$B71),-('Comp.'!$J$5:$J$238=H$1),('Comp.'!$E$5:$E$238))</f>
        <v>0</v>
      </c>
      <c r="I71" s="13">
        <f>SUMPRODUCT(-('Diário 7º PA'!$E$4:$E$5383='Analítico Cp.'!$B71),-('Diário 7º PA'!$P$4:$P$5383=I$1),('Diário 7º PA'!$F$4:$F$5383))+SUMPRODUCT(-('Diário 8º PA'!$E$4:$E$5041='Analítico Cp.'!$B71),-('Diário 8º PA'!$P$4:$P$5041=I$1),('Diário 8º PA'!$F$4:$F$5041))+SUMPRODUCT(-('Diário 9º PA'!$E$4:$E$5236='Analítico Cp.'!$B71),-('Diário 9º PA'!$P$4:$P$5236=I$1),('Diário 9º PA'!$F$4:$F$5236))+SUMPRODUCT(-('Diário 10º PA'!$E$4:$E$5221='Analítico Cp.'!$B71),-('Diário 10º PA'!$O$4:$O$5221=I$1),('Diário 10º PA'!$F$4:$F$5221))+SUMPRODUCT(-('Comp.'!$D$5:$D$238='Analítico Cp.'!$B71),-('Comp.'!$J$5:$J$238=I$1),('Comp.'!$E$5:$E$238))</f>
        <v>0</v>
      </c>
      <c r="J71" s="13">
        <f>SUMPRODUCT(-('Diário 7º PA'!$E$4:$E$5383='Analítico Cp.'!$B71),-('Diário 7º PA'!$P$4:$P$5383=J$1),('Diário 7º PA'!$F$4:$F$5383))+SUMPRODUCT(-('Diário 8º PA'!$E$4:$E$5041='Analítico Cp.'!$B71),-('Diário 8º PA'!$P$4:$P$5041=J$1),('Diário 8º PA'!$F$4:$F$5041))+SUMPRODUCT(-('Diário 9º PA'!$E$4:$E$5236='Analítico Cp.'!$B71),-('Diário 9º PA'!$P$4:$P$5236=J$1),('Diário 9º PA'!$F$4:$F$5236))+SUMPRODUCT(-('Diário 10º PA'!$E$4:$E$5221='Analítico Cp.'!$B71),-('Diário 10º PA'!$O$4:$O$5221=J$1),('Diário 10º PA'!$F$4:$F$5221))+SUMPRODUCT(-('Comp.'!$D$5:$D$238='Analítico Cp.'!$B71),-('Comp.'!$J$5:$J$238=J$1),('Comp.'!$E$5:$E$238))</f>
        <v>0</v>
      </c>
      <c r="K71" s="13">
        <f>SUMPRODUCT(-('Diário 7º PA'!$E$4:$E$5383='Analítico Cp.'!$B71),-('Diário 7º PA'!$P$4:$P$5383=K$1),('Diário 7º PA'!$F$4:$F$5383))+SUMPRODUCT(-('Diário 8º PA'!$E$4:$E$5041='Analítico Cp.'!$B71),-('Diário 8º PA'!$P$4:$P$5041=K$1),('Diário 8º PA'!$F$4:$F$5041))+SUMPRODUCT(-('Diário 9º PA'!$E$4:$E$5236='Analítico Cp.'!$B71),-('Diário 9º PA'!$P$4:$P$5236=K$1),('Diário 9º PA'!$F$4:$F$5236))+SUMPRODUCT(-('Diário 10º PA'!$E$4:$E$5221='Analítico Cp.'!$B71),-('Diário 10º PA'!$O$4:$O$5221=K$1),('Diário 10º PA'!$F$4:$F$5221))+SUMPRODUCT(-('Comp.'!$D$5:$D$238='Analítico Cp.'!$B71),-('Comp.'!$J$5:$J$238=K$1),('Comp.'!$E$5:$E$238))</f>
        <v>0</v>
      </c>
      <c r="L71" s="13">
        <f>SUMPRODUCT(-('Diário 7º PA'!$E$4:$E$5383='Analítico Cp.'!$B71),-('Diário 7º PA'!$P$4:$P$5383=L$1),('Diário 7º PA'!$F$4:$F$5383))+SUMPRODUCT(-('Diário 8º PA'!$E$4:$E$5041='Analítico Cp.'!$B71),-('Diário 8º PA'!$P$4:$P$5041=L$1),('Diário 8º PA'!$F$4:$F$5041))+SUMPRODUCT(-('Diário 9º PA'!$E$4:$E$5236='Analítico Cp.'!$B71),-('Diário 9º PA'!$P$4:$P$5236=L$1),('Diário 9º PA'!$F$4:$F$5236))+SUMPRODUCT(-('Diário 10º PA'!$E$4:$E$5221='Analítico Cp.'!$B71),-('Diário 10º PA'!$O$4:$O$5221=L$1),('Diário 10º PA'!$F$4:$F$5221))+SUMPRODUCT(-('Comp.'!$D$5:$D$238='Analítico Cp.'!$B71),-('Comp.'!$J$5:$J$238=L$1),('Comp.'!$E$5:$E$238))</f>
        <v>0</v>
      </c>
      <c r="M71" s="13">
        <f>SUMPRODUCT(-('Diário 7º PA'!$E$4:$E$5383='Analítico Cp.'!$B71),-('Diário 7º PA'!$P$4:$P$5383=M$1),('Diário 7º PA'!$F$4:$F$5383))+SUMPRODUCT(-('Diário 8º PA'!$E$4:$E$5041='Analítico Cp.'!$B71),-('Diário 8º PA'!$P$4:$P$5041=M$1),('Diário 8º PA'!$F$4:$F$5041))+SUMPRODUCT(-('Diário 9º PA'!$E$4:$E$5236='Analítico Cp.'!$B71),-('Diário 9º PA'!$P$4:$P$5236=M$1),('Diário 9º PA'!$F$4:$F$5236))+SUMPRODUCT(-('Diário 10º PA'!$E$4:$E$5221='Analítico Cp.'!$B71),-('Diário 10º PA'!$O$4:$O$5221=M$1),('Diário 10º PA'!$F$4:$F$5221))+SUMPRODUCT(-('Comp.'!$D$5:$D$238='Analítico Cp.'!$B71),-('Comp.'!$J$5:$J$238=M$1),('Comp.'!$E$5:$E$238))</f>
        <v>0</v>
      </c>
      <c r="N71" s="13">
        <f>SUMPRODUCT(-('Diário 7º PA'!$E$4:$E$5383='Analítico Cp.'!$B71),-('Diário 7º PA'!$P$4:$P$5383=N$1),('Diário 7º PA'!$F$4:$F$5383))+SUMPRODUCT(-('Diário 8º PA'!$E$4:$E$5041='Analítico Cp.'!$B71),-('Diário 8º PA'!$P$4:$P$5041=N$1),('Diário 8º PA'!$F$4:$F$5041))+SUMPRODUCT(-('Diário 9º PA'!$E$4:$E$5236='Analítico Cp.'!$B71),-('Diário 9º PA'!$P$4:$P$5236=N$1),('Diário 9º PA'!$F$4:$F$5236))+SUMPRODUCT(-('Diário 10º PA'!$E$4:$E$5221='Analítico Cp.'!$B71),-('Diário 10º PA'!$O$4:$O$5221=N$1),('Diário 10º PA'!$F$4:$F$5221))+SUMPRODUCT(-('Comp.'!$D$5:$D$238='Analítico Cp.'!$B71),-('Comp.'!$J$5:$J$238=N$1),('Comp.'!$E$5:$E$238))</f>
        <v>0</v>
      </c>
      <c r="O71" s="13">
        <f t="shared" si="14"/>
        <v>0</v>
      </c>
      <c r="P71" s="172">
        <f t="shared" si="13"/>
        <v>0</v>
      </c>
    </row>
    <row r="72" spans="1:16" ht="23.25" customHeight="1" x14ac:dyDescent="0.2">
      <c r="A72" s="63" t="s">
        <v>121</v>
      </c>
      <c r="B72" s="106" t="s">
        <v>171</v>
      </c>
      <c r="C72" s="13">
        <f>SUMPRODUCT(-('Diário 7º PA'!$E$4:$E$5383='Analítico Cp.'!$B72),-('Diário 7º PA'!$P$4:$P$5383=C$1),('Diário 7º PA'!$F$4:$F$5383))+SUMPRODUCT(-('Diário 8º PA'!$E$4:$E$5041='Analítico Cp.'!$B72),-('Diário 8º PA'!$P$4:$P$5041=C$1),('Diário 8º PA'!$F$4:$F$5041))+SUMPRODUCT(-('Diário 9º PA'!$E$4:$E$5236='Analítico Cp.'!$B72),-('Diário 9º PA'!$P$4:$P$5236=C$1),('Diário 9º PA'!$F$4:$F$5236))+SUMPRODUCT(-('Diário 10º PA'!$E$4:$E$5221='Analítico Cp.'!$B72),-('Diário 10º PA'!$O$4:$O$5221=C$1),('Diário 10º PA'!$F$4:$F$5221))+SUMPRODUCT(-('Comp.'!$D$5:$D$238='Analítico Cp.'!$B72),-('Comp.'!$J$5:$J$238=C$1),('Comp.'!$E$5:$E$238))</f>
        <v>0</v>
      </c>
      <c r="D72" s="13">
        <f>SUMPRODUCT(-('Diário 7º PA'!$E$4:$E$5383='Analítico Cp.'!$B72),-('Diário 7º PA'!$P$4:$P$5383=D$1),('Diário 7º PA'!$F$4:$F$5383))+SUMPRODUCT(-('Diário 8º PA'!$E$4:$E$5041='Analítico Cp.'!$B72),-('Diário 8º PA'!$P$4:$P$5041=D$1),('Diário 8º PA'!$F$4:$F$5041))+SUMPRODUCT(-('Diário 9º PA'!$E$4:$E$5236='Analítico Cp.'!$B72),-('Diário 9º PA'!$P$4:$P$5236=D$1),('Diário 9º PA'!$F$4:$F$5236))+SUMPRODUCT(-('Diário 10º PA'!$E$4:$E$5221='Analítico Cp.'!$B72),-('Diário 10º PA'!$O$4:$O$5221=D$1),('Diário 10º PA'!$F$4:$F$5221))+SUMPRODUCT(-('Comp.'!$D$5:$D$238='Analítico Cp.'!$B72),-('Comp.'!$J$5:$J$238=D$1),('Comp.'!$E$5:$E$238))</f>
        <v>0</v>
      </c>
      <c r="E72" s="13">
        <f>SUMPRODUCT(-('Diário 7º PA'!$E$4:$E$5383='Analítico Cp.'!$B72),-('Diário 7º PA'!$P$4:$P$5383=E$1),('Diário 7º PA'!$F$4:$F$5383))+SUMPRODUCT(-('Diário 8º PA'!$E$4:$E$5041='Analítico Cp.'!$B72),-('Diário 8º PA'!$P$4:$P$5041=E$1),('Diário 8º PA'!$F$4:$F$5041))+SUMPRODUCT(-('Diário 9º PA'!$E$4:$E$5236='Analítico Cp.'!$B72),-('Diário 9º PA'!$P$4:$P$5236=E$1),('Diário 9º PA'!$F$4:$F$5236))+SUMPRODUCT(-('Diário 10º PA'!$E$4:$E$5221='Analítico Cp.'!$B72),-('Diário 10º PA'!$O$4:$O$5221=E$1),('Diário 10º PA'!$F$4:$F$5221))+SUMPRODUCT(-('Comp.'!$D$5:$D$238='Analítico Cp.'!$B72),-('Comp.'!$J$5:$J$238=E$1),('Comp.'!$E$5:$E$238))</f>
        <v>0</v>
      </c>
      <c r="F72" s="13">
        <f>SUMPRODUCT(-('Diário 7º PA'!$E$4:$E$5383='Analítico Cp.'!$B72),-('Diário 7º PA'!$P$4:$P$5383=F$1),('Diário 7º PA'!$F$4:$F$5383))+SUMPRODUCT(-('Diário 8º PA'!$E$4:$E$5041='Analítico Cp.'!$B72),-('Diário 8º PA'!$P$4:$P$5041=F$1),('Diário 8º PA'!$F$4:$F$5041))+SUMPRODUCT(-('Diário 9º PA'!$E$4:$E$5236='Analítico Cp.'!$B72),-('Diário 9º PA'!$P$4:$P$5236=F$1),('Diário 9º PA'!$F$4:$F$5236))+SUMPRODUCT(-('Diário 10º PA'!$E$4:$E$5221='Analítico Cp.'!$B72),-('Diário 10º PA'!$O$4:$O$5221=F$1),('Diário 10º PA'!$F$4:$F$5221))+SUMPRODUCT(-('Comp.'!$D$5:$D$238='Analítico Cp.'!$B72),-('Comp.'!$J$5:$J$238=F$1),('Comp.'!$E$5:$E$238))</f>
        <v>0</v>
      </c>
      <c r="G72" s="13">
        <f>SUMPRODUCT(-('Diário 7º PA'!$E$4:$E$5383='Analítico Cp.'!$B72),-('Diário 7º PA'!$P$4:$P$5383=G$1),('Diário 7º PA'!$F$4:$F$5383))+SUMPRODUCT(-('Diário 8º PA'!$E$4:$E$5041='Analítico Cp.'!$B72),-('Diário 8º PA'!$P$4:$P$5041=G$1),('Diário 8º PA'!$F$4:$F$5041))+SUMPRODUCT(-('Diário 9º PA'!$E$4:$E$5236='Analítico Cp.'!$B72),-('Diário 9º PA'!$P$4:$P$5236=G$1),('Diário 9º PA'!$F$4:$F$5236))+SUMPRODUCT(-('Diário 10º PA'!$E$4:$E$5221='Analítico Cp.'!$B72),-('Diário 10º PA'!$O$4:$O$5221=G$1),('Diário 10º PA'!$F$4:$F$5221))+SUMPRODUCT(-('Comp.'!$D$5:$D$238='Analítico Cp.'!$B72),-('Comp.'!$J$5:$J$238=G$1),('Comp.'!$E$5:$E$238))</f>
        <v>0</v>
      </c>
      <c r="H72" s="13">
        <f>SUMPRODUCT(-('Diário 7º PA'!$E$4:$E$5383='Analítico Cp.'!$B72),-('Diário 7º PA'!$P$4:$P$5383=H$1),('Diário 7º PA'!$F$4:$F$5383))+SUMPRODUCT(-('Diário 8º PA'!$E$4:$E$5041='Analítico Cp.'!$B72),-('Diário 8º PA'!$P$4:$P$5041=H$1),('Diário 8º PA'!$F$4:$F$5041))+SUMPRODUCT(-('Diário 9º PA'!$E$4:$E$5236='Analítico Cp.'!$B72),-('Diário 9º PA'!$P$4:$P$5236=H$1),('Diário 9º PA'!$F$4:$F$5236))+SUMPRODUCT(-('Diário 10º PA'!$E$4:$E$5221='Analítico Cp.'!$B72),-('Diário 10º PA'!$O$4:$O$5221=H$1),('Diário 10º PA'!$F$4:$F$5221))+SUMPRODUCT(-('Comp.'!$D$5:$D$238='Analítico Cp.'!$B72),-('Comp.'!$J$5:$J$238=H$1),('Comp.'!$E$5:$E$238))</f>
        <v>0</v>
      </c>
      <c r="I72" s="13">
        <f>SUMPRODUCT(-('Diário 7º PA'!$E$4:$E$5383='Analítico Cp.'!$B72),-('Diário 7º PA'!$P$4:$P$5383=I$1),('Diário 7º PA'!$F$4:$F$5383))+SUMPRODUCT(-('Diário 8º PA'!$E$4:$E$5041='Analítico Cp.'!$B72),-('Diário 8º PA'!$P$4:$P$5041=I$1),('Diário 8º PA'!$F$4:$F$5041))+SUMPRODUCT(-('Diário 9º PA'!$E$4:$E$5236='Analítico Cp.'!$B72),-('Diário 9º PA'!$P$4:$P$5236=I$1),('Diário 9º PA'!$F$4:$F$5236))+SUMPRODUCT(-('Diário 10º PA'!$E$4:$E$5221='Analítico Cp.'!$B72),-('Diário 10º PA'!$O$4:$O$5221=I$1),('Diário 10º PA'!$F$4:$F$5221))+SUMPRODUCT(-('Comp.'!$D$5:$D$238='Analítico Cp.'!$B72),-('Comp.'!$J$5:$J$238=I$1),('Comp.'!$E$5:$E$238))</f>
        <v>0</v>
      </c>
      <c r="J72" s="13">
        <f>SUMPRODUCT(-('Diário 7º PA'!$E$4:$E$5383='Analítico Cp.'!$B72),-('Diário 7º PA'!$P$4:$P$5383=J$1),('Diário 7º PA'!$F$4:$F$5383))+SUMPRODUCT(-('Diário 8º PA'!$E$4:$E$5041='Analítico Cp.'!$B72),-('Diário 8º PA'!$P$4:$P$5041=J$1),('Diário 8º PA'!$F$4:$F$5041))+SUMPRODUCT(-('Diário 9º PA'!$E$4:$E$5236='Analítico Cp.'!$B72),-('Diário 9º PA'!$P$4:$P$5236=J$1),('Diário 9º PA'!$F$4:$F$5236))+SUMPRODUCT(-('Diário 10º PA'!$E$4:$E$5221='Analítico Cp.'!$B72),-('Diário 10º PA'!$O$4:$O$5221=J$1),('Diário 10º PA'!$F$4:$F$5221))+SUMPRODUCT(-('Comp.'!$D$5:$D$238='Analítico Cp.'!$B72),-('Comp.'!$J$5:$J$238=J$1),('Comp.'!$E$5:$E$238))</f>
        <v>0</v>
      </c>
      <c r="K72" s="13">
        <f>SUMPRODUCT(-('Diário 7º PA'!$E$4:$E$5383='Analítico Cp.'!$B72),-('Diário 7º PA'!$P$4:$P$5383=K$1),('Diário 7º PA'!$F$4:$F$5383))+SUMPRODUCT(-('Diário 8º PA'!$E$4:$E$5041='Analítico Cp.'!$B72),-('Diário 8º PA'!$P$4:$P$5041=K$1),('Diário 8º PA'!$F$4:$F$5041))+SUMPRODUCT(-('Diário 9º PA'!$E$4:$E$5236='Analítico Cp.'!$B72),-('Diário 9º PA'!$P$4:$P$5236=K$1),('Diário 9º PA'!$F$4:$F$5236))+SUMPRODUCT(-('Diário 10º PA'!$E$4:$E$5221='Analítico Cp.'!$B72),-('Diário 10º PA'!$O$4:$O$5221=K$1),('Diário 10º PA'!$F$4:$F$5221))+SUMPRODUCT(-('Comp.'!$D$5:$D$238='Analítico Cp.'!$B72),-('Comp.'!$J$5:$J$238=K$1),('Comp.'!$E$5:$E$238))</f>
        <v>0</v>
      </c>
      <c r="L72" s="13">
        <f>SUMPRODUCT(-('Diário 7º PA'!$E$4:$E$5383='Analítico Cp.'!$B72),-('Diário 7º PA'!$P$4:$P$5383=L$1),('Diário 7º PA'!$F$4:$F$5383))+SUMPRODUCT(-('Diário 8º PA'!$E$4:$E$5041='Analítico Cp.'!$B72),-('Diário 8º PA'!$P$4:$P$5041=L$1),('Diário 8º PA'!$F$4:$F$5041))+SUMPRODUCT(-('Diário 9º PA'!$E$4:$E$5236='Analítico Cp.'!$B72),-('Diário 9º PA'!$P$4:$P$5236=L$1),('Diário 9º PA'!$F$4:$F$5236))+SUMPRODUCT(-('Diário 10º PA'!$E$4:$E$5221='Analítico Cp.'!$B72),-('Diário 10º PA'!$O$4:$O$5221=L$1),('Diário 10º PA'!$F$4:$F$5221))+SUMPRODUCT(-('Comp.'!$D$5:$D$238='Analítico Cp.'!$B72),-('Comp.'!$J$5:$J$238=L$1),('Comp.'!$E$5:$E$238))</f>
        <v>0</v>
      </c>
      <c r="M72" s="13">
        <f>SUMPRODUCT(-('Diário 7º PA'!$E$4:$E$5383='Analítico Cp.'!$B72),-('Diário 7º PA'!$P$4:$P$5383=M$1),('Diário 7º PA'!$F$4:$F$5383))+SUMPRODUCT(-('Diário 8º PA'!$E$4:$E$5041='Analítico Cp.'!$B72),-('Diário 8º PA'!$P$4:$P$5041=M$1),('Diário 8º PA'!$F$4:$F$5041))+SUMPRODUCT(-('Diário 9º PA'!$E$4:$E$5236='Analítico Cp.'!$B72),-('Diário 9º PA'!$P$4:$P$5236=M$1),('Diário 9º PA'!$F$4:$F$5236))+SUMPRODUCT(-('Diário 10º PA'!$E$4:$E$5221='Analítico Cp.'!$B72),-('Diário 10º PA'!$O$4:$O$5221=M$1),('Diário 10º PA'!$F$4:$F$5221))+SUMPRODUCT(-('Comp.'!$D$5:$D$238='Analítico Cp.'!$B72),-('Comp.'!$J$5:$J$238=M$1),('Comp.'!$E$5:$E$238))</f>
        <v>0</v>
      </c>
      <c r="N72" s="13">
        <f>SUMPRODUCT(-('Diário 7º PA'!$E$4:$E$5383='Analítico Cp.'!$B72),-('Diário 7º PA'!$P$4:$P$5383=N$1),('Diário 7º PA'!$F$4:$F$5383))+SUMPRODUCT(-('Diário 8º PA'!$E$4:$E$5041='Analítico Cp.'!$B72),-('Diário 8º PA'!$P$4:$P$5041=N$1),('Diário 8º PA'!$F$4:$F$5041))+SUMPRODUCT(-('Diário 9º PA'!$E$4:$E$5236='Analítico Cp.'!$B72),-('Diário 9º PA'!$P$4:$P$5236=N$1),('Diário 9º PA'!$F$4:$F$5236))+SUMPRODUCT(-('Diário 10º PA'!$E$4:$E$5221='Analítico Cp.'!$B72),-('Diário 10º PA'!$O$4:$O$5221=N$1),('Diário 10º PA'!$F$4:$F$5221))+SUMPRODUCT(-('Comp.'!$D$5:$D$238='Analítico Cp.'!$B72),-('Comp.'!$J$5:$J$238=N$1),('Comp.'!$E$5:$E$238))</f>
        <v>0</v>
      </c>
      <c r="O72" s="13">
        <f t="shared" si="14"/>
        <v>0</v>
      </c>
      <c r="P72" s="172">
        <f t="shared" si="13"/>
        <v>0</v>
      </c>
    </row>
    <row r="73" spans="1:16" ht="23.25" customHeight="1" x14ac:dyDescent="0.2">
      <c r="A73" s="63" t="s">
        <v>122</v>
      </c>
      <c r="B73" s="106" t="s">
        <v>178</v>
      </c>
      <c r="C73" s="13">
        <f>SUMPRODUCT(-('Diário 7º PA'!$E$4:$E$5383='Analítico Cp.'!$B73),-('Diário 7º PA'!$P$4:$P$5383=C$1),('Diário 7º PA'!$F$4:$F$5383))+SUMPRODUCT(-('Diário 8º PA'!$E$4:$E$5041='Analítico Cp.'!$B73),-('Diário 8º PA'!$P$4:$P$5041=C$1),('Diário 8º PA'!$F$4:$F$5041))+SUMPRODUCT(-('Diário 9º PA'!$E$4:$E$5236='Analítico Cp.'!$B73),-('Diário 9º PA'!$P$4:$P$5236=C$1),('Diário 9º PA'!$F$4:$F$5236))+SUMPRODUCT(-('Diário 10º PA'!$E$4:$E$5221='Analítico Cp.'!$B73),-('Diário 10º PA'!$O$4:$O$5221=C$1),('Diário 10º PA'!$F$4:$F$5221))+SUMPRODUCT(-('Comp.'!$D$5:$D$238='Analítico Cp.'!$B73),-('Comp.'!$J$5:$J$238=C$1),('Comp.'!$E$5:$E$238))</f>
        <v>0</v>
      </c>
      <c r="D73" s="13">
        <f>SUMPRODUCT(-('Diário 7º PA'!$E$4:$E$5383='Analítico Cp.'!$B73),-('Diário 7º PA'!$P$4:$P$5383=D$1),('Diário 7º PA'!$F$4:$F$5383))+SUMPRODUCT(-('Diário 8º PA'!$E$4:$E$5041='Analítico Cp.'!$B73),-('Diário 8º PA'!$P$4:$P$5041=D$1),('Diário 8º PA'!$F$4:$F$5041))+SUMPRODUCT(-('Diário 9º PA'!$E$4:$E$5236='Analítico Cp.'!$B73),-('Diário 9º PA'!$P$4:$P$5236=D$1),('Diário 9º PA'!$F$4:$F$5236))+SUMPRODUCT(-('Diário 10º PA'!$E$4:$E$5221='Analítico Cp.'!$B73),-('Diário 10º PA'!$O$4:$O$5221=D$1),('Diário 10º PA'!$F$4:$F$5221))+SUMPRODUCT(-('Comp.'!$D$5:$D$238='Analítico Cp.'!$B73),-('Comp.'!$J$5:$J$238=D$1),('Comp.'!$E$5:$E$238))</f>
        <v>0</v>
      </c>
      <c r="E73" s="13">
        <f>SUMPRODUCT(-('Diário 7º PA'!$E$4:$E$5383='Analítico Cp.'!$B73),-('Diário 7º PA'!$P$4:$P$5383=E$1),('Diário 7º PA'!$F$4:$F$5383))+SUMPRODUCT(-('Diário 8º PA'!$E$4:$E$5041='Analítico Cp.'!$B73),-('Diário 8º PA'!$P$4:$P$5041=E$1),('Diário 8º PA'!$F$4:$F$5041))+SUMPRODUCT(-('Diário 9º PA'!$E$4:$E$5236='Analítico Cp.'!$B73),-('Diário 9º PA'!$P$4:$P$5236=E$1),('Diário 9º PA'!$F$4:$F$5236))+SUMPRODUCT(-('Diário 10º PA'!$E$4:$E$5221='Analítico Cp.'!$B73),-('Diário 10º PA'!$O$4:$O$5221=E$1),('Diário 10º PA'!$F$4:$F$5221))+SUMPRODUCT(-('Comp.'!$D$5:$D$238='Analítico Cp.'!$B73),-('Comp.'!$J$5:$J$238=E$1),('Comp.'!$E$5:$E$238))</f>
        <v>0</v>
      </c>
      <c r="F73" s="13">
        <f>SUMPRODUCT(-('Diário 7º PA'!$E$4:$E$5383='Analítico Cp.'!$B73),-('Diário 7º PA'!$P$4:$P$5383=F$1),('Diário 7º PA'!$F$4:$F$5383))+SUMPRODUCT(-('Diário 8º PA'!$E$4:$E$5041='Analítico Cp.'!$B73),-('Diário 8º PA'!$P$4:$P$5041=F$1),('Diário 8º PA'!$F$4:$F$5041))+SUMPRODUCT(-('Diário 9º PA'!$E$4:$E$5236='Analítico Cp.'!$B73),-('Diário 9º PA'!$P$4:$P$5236=F$1),('Diário 9º PA'!$F$4:$F$5236))+SUMPRODUCT(-('Diário 10º PA'!$E$4:$E$5221='Analítico Cp.'!$B73),-('Diário 10º PA'!$O$4:$O$5221=F$1),('Diário 10º PA'!$F$4:$F$5221))+SUMPRODUCT(-('Comp.'!$D$5:$D$238='Analítico Cp.'!$B73),-('Comp.'!$J$5:$J$238=F$1),('Comp.'!$E$5:$E$238))</f>
        <v>0</v>
      </c>
      <c r="G73" s="13">
        <f>SUMPRODUCT(-('Diário 7º PA'!$E$4:$E$5383='Analítico Cp.'!$B73),-('Diário 7º PA'!$P$4:$P$5383=G$1),('Diário 7º PA'!$F$4:$F$5383))+SUMPRODUCT(-('Diário 8º PA'!$E$4:$E$5041='Analítico Cp.'!$B73),-('Diário 8º PA'!$P$4:$P$5041=G$1),('Diário 8º PA'!$F$4:$F$5041))+SUMPRODUCT(-('Diário 9º PA'!$E$4:$E$5236='Analítico Cp.'!$B73),-('Diário 9º PA'!$P$4:$P$5236=G$1),('Diário 9º PA'!$F$4:$F$5236))+SUMPRODUCT(-('Diário 10º PA'!$E$4:$E$5221='Analítico Cp.'!$B73),-('Diário 10º PA'!$O$4:$O$5221=G$1),('Diário 10º PA'!$F$4:$F$5221))+SUMPRODUCT(-('Comp.'!$D$5:$D$238='Analítico Cp.'!$B73),-('Comp.'!$J$5:$J$238=G$1),('Comp.'!$E$5:$E$238))</f>
        <v>0</v>
      </c>
      <c r="H73" s="13">
        <f>SUMPRODUCT(-('Diário 7º PA'!$E$4:$E$5383='Analítico Cp.'!$B73),-('Diário 7º PA'!$P$4:$P$5383=H$1),('Diário 7º PA'!$F$4:$F$5383))+SUMPRODUCT(-('Diário 8º PA'!$E$4:$E$5041='Analítico Cp.'!$B73),-('Diário 8º PA'!$P$4:$P$5041=H$1),('Diário 8º PA'!$F$4:$F$5041))+SUMPRODUCT(-('Diário 9º PA'!$E$4:$E$5236='Analítico Cp.'!$B73),-('Diário 9º PA'!$P$4:$P$5236=H$1),('Diário 9º PA'!$F$4:$F$5236))+SUMPRODUCT(-('Diário 10º PA'!$E$4:$E$5221='Analítico Cp.'!$B73),-('Diário 10º PA'!$O$4:$O$5221=H$1),('Diário 10º PA'!$F$4:$F$5221))+SUMPRODUCT(-('Comp.'!$D$5:$D$238='Analítico Cp.'!$B73),-('Comp.'!$J$5:$J$238=H$1),('Comp.'!$E$5:$E$238))</f>
        <v>0</v>
      </c>
      <c r="I73" s="13">
        <f>SUMPRODUCT(-('Diário 7º PA'!$E$4:$E$5383='Analítico Cp.'!$B73),-('Diário 7º PA'!$P$4:$P$5383=I$1),('Diário 7º PA'!$F$4:$F$5383))+SUMPRODUCT(-('Diário 8º PA'!$E$4:$E$5041='Analítico Cp.'!$B73),-('Diário 8º PA'!$P$4:$P$5041=I$1),('Diário 8º PA'!$F$4:$F$5041))+SUMPRODUCT(-('Diário 9º PA'!$E$4:$E$5236='Analítico Cp.'!$B73),-('Diário 9º PA'!$P$4:$P$5236=I$1),('Diário 9º PA'!$F$4:$F$5236))+SUMPRODUCT(-('Diário 10º PA'!$E$4:$E$5221='Analítico Cp.'!$B73),-('Diário 10º PA'!$O$4:$O$5221=I$1),('Diário 10º PA'!$F$4:$F$5221))+SUMPRODUCT(-('Comp.'!$D$5:$D$238='Analítico Cp.'!$B73),-('Comp.'!$J$5:$J$238=I$1),('Comp.'!$E$5:$E$238))</f>
        <v>0</v>
      </c>
      <c r="J73" s="13">
        <f>SUMPRODUCT(-('Diário 7º PA'!$E$4:$E$5383='Analítico Cp.'!$B73),-('Diário 7º PA'!$P$4:$P$5383=J$1),('Diário 7º PA'!$F$4:$F$5383))+SUMPRODUCT(-('Diário 8º PA'!$E$4:$E$5041='Analítico Cp.'!$B73),-('Diário 8º PA'!$P$4:$P$5041=J$1),('Diário 8º PA'!$F$4:$F$5041))+SUMPRODUCT(-('Diário 9º PA'!$E$4:$E$5236='Analítico Cp.'!$B73),-('Diário 9º PA'!$P$4:$P$5236=J$1),('Diário 9º PA'!$F$4:$F$5236))+SUMPRODUCT(-('Diário 10º PA'!$E$4:$E$5221='Analítico Cp.'!$B73),-('Diário 10º PA'!$O$4:$O$5221=J$1),('Diário 10º PA'!$F$4:$F$5221))+SUMPRODUCT(-('Comp.'!$D$5:$D$238='Analítico Cp.'!$B73),-('Comp.'!$J$5:$J$238=J$1),('Comp.'!$E$5:$E$238))</f>
        <v>0</v>
      </c>
      <c r="K73" s="13">
        <f>SUMPRODUCT(-('Diário 7º PA'!$E$4:$E$5383='Analítico Cp.'!$B73),-('Diário 7º PA'!$P$4:$P$5383=K$1),('Diário 7º PA'!$F$4:$F$5383))+SUMPRODUCT(-('Diário 8º PA'!$E$4:$E$5041='Analítico Cp.'!$B73),-('Diário 8º PA'!$P$4:$P$5041=K$1),('Diário 8º PA'!$F$4:$F$5041))+SUMPRODUCT(-('Diário 9º PA'!$E$4:$E$5236='Analítico Cp.'!$B73),-('Diário 9º PA'!$P$4:$P$5236=K$1),('Diário 9º PA'!$F$4:$F$5236))+SUMPRODUCT(-('Diário 10º PA'!$E$4:$E$5221='Analítico Cp.'!$B73),-('Diário 10º PA'!$O$4:$O$5221=K$1),('Diário 10º PA'!$F$4:$F$5221))+SUMPRODUCT(-('Comp.'!$D$5:$D$238='Analítico Cp.'!$B73),-('Comp.'!$J$5:$J$238=K$1),('Comp.'!$E$5:$E$238))</f>
        <v>0</v>
      </c>
      <c r="L73" s="13">
        <f>SUMPRODUCT(-('Diário 7º PA'!$E$4:$E$5383='Analítico Cp.'!$B73),-('Diário 7º PA'!$P$4:$P$5383=L$1),('Diário 7º PA'!$F$4:$F$5383))+SUMPRODUCT(-('Diário 8º PA'!$E$4:$E$5041='Analítico Cp.'!$B73),-('Diário 8º PA'!$P$4:$P$5041=L$1),('Diário 8º PA'!$F$4:$F$5041))+SUMPRODUCT(-('Diário 9º PA'!$E$4:$E$5236='Analítico Cp.'!$B73),-('Diário 9º PA'!$P$4:$P$5236=L$1),('Diário 9º PA'!$F$4:$F$5236))+SUMPRODUCT(-('Diário 10º PA'!$E$4:$E$5221='Analítico Cp.'!$B73),-('Diário 10º PA'!$O$4:$O$5221=L$1),('Diário 10º PA'!$F$4:$F$5221))+SUMPRODUCT(-('Comp.'!$D$5:$D$238='Analítico Cp.'!$B73),-('Comp.'!$J$5:$J$238=L$1),('Comp.'!$E$5:$E$238))</f>
        <v>0</v>
      </c>
      <c r="M73" s="13">
        <f>SUMPRODUCT(-('Diário 7º PA'!$E$4:$E$5383='Analítico Cp.'!$B73),-('Diário 7º PA'!$P$4:$P$5383=M$1),('Diário 7º PA'!$F$4:$F$5383))+SUMPRODUCT(-('Diário 8º PA'!$E$4:$E$5041='Analítico Cp.'!$B73),-('Diário 8º PA'!$P$4:$P$5041=M$1),('Diário 8º PA'!$F$4:$F$5041))+SUMPRODUCT(-('Diário 9º PA'!$E$4:$E$5236='Analítico Cp.'!$B73),-('Diário 9º PA'!$P$4:$P$5236=M$1),('Diário 9º PA'!$F$4:$F$5236))+SUMPRODUCT(-('Diário 10º PA'!$E$4:$E$5221='Analítico Cp.'!$B73),-('Diário 10º PA'!$O$4:$O$5221=M$1),('Diário 10º PA'!$F$4:$F$5221))+SUMPRODUCT(-('Comp.'!$D$5:$D$238='Analítico Cp.'!$B73),-('Comp.'!$J$5:$J$238=M$1),('Comp.'!$E$5:$E$238))</f>
        <v>0</v>
      </c>
      <c r="N73" s="13">
        <f>SUMPRODUCT(-('Diário 7º PA'!$E$4:$E$5383='Analítico Cp.'!$B73),-('Diário 7º PA'!$P$4:$P$5383=N$1),('Diário 7º PA'!$F$4:$F$5383))+SUMPRODUCT(-('Diário 8º PA'!$E$4:$E$5041='Analítico Cp.'!$B73),-('Diário 8º PA'!$P$4:$P$5041=N$1),('Diário 8º PA'!$F$4:$F$5041))+SUMPRODUCT(-('Diário 9º PA'!$E$4:$E$5236='Analítico Cp.'!$B73),-('Diário 9º PA'!$P$4:$P$5236=N$1),('Diário 9º PA'!$F$4:$F$5236))+SUMPRODUCT(-('Diário 10º PA'!$E$4:$E$5221='Analítico Cp.'!$B73),-('Diário 10º PA'!$O$4:$O$5221=N$1),('Diário 10º PA'!$F$4:$F$5221))+SUMPRODUCT(-('Comp.'!$D$5:$D$238='Analítico Cp.'!$B73),-('Comp.'!$J$5:$J$238=N$1),('Comp.'!$E$5:$E$238))</f>
        <v>0</v>
      </c>
      <c r="O73" s="13">
        <f t="shared" si="14"/>
        <v>0</v>
      </c>
      <c r="P73" s="172">
        <f t="shared" si="13"/>
        <v>0</v>
      </c>
    </row>
    <row r="74" spans="1:16" ht="23.25" customHeight="1" x14ac:dyDescent="0.2">
      <c r="A74" s="63" t="s">
        <v>123</v>
      </c>
      <c r="B74" s="108" t="s">
        <v>216</v>
      </c>
      <c r="C74" s="13">
        <f>SUMPRODUCT(-('Diário 7º PA'!$E$4:$E$5383='Analítico Cp.'!$B74),-('Diário 7º PA'!$P$4:$P$5383=C$1),('Diário 7º PA'!$F$4:$F$5383))+SUMPRODUCT(-('Diário 8º PA'!$E$4:$E$5041='Analítico Cp.'!$B74),-('Diário 8º PA'!$P$4:$P$5041=C$1),('Diário 8º PA'!$F$4:$F$5041))+SUMPRODUCT(-('Diário 9º PA'!$E$4:$E$5236='Analítico Cp.'!$B74),-('Diário 9º PA'!$P$4:$P$5236=C$1),('Diário 9º PA'!$F$4:$F$5236))+SUMPRODUCT(-('Diário 10º PA'!$E$4:$E$5221='Analítico Cp.'!$B74),-('Diário 10º PA'!$O$4:$O$5221=C$1),('Diário 10º PA'!$F$4:$F$5221))+SUMPRODUCT(-('Comp.'!$D$5:$D$238='Analítico Cp.'!$B74),-('Comp.'!$J$5:$J$238=C$1),('Comp.'!$E$5:$E$238))</f>
        <v>0</v>
      </c>
      <c r="D74" s="13">
        <f>SUMPRODUCT(-('Diário 7º PA'!$E$4:$E$5383='Analítico Cp.'!$B74),-('Diário 7º PA'!$P$4:$P$5383=D$1),('Diário 7º PA'!$F$4:$F$5383))+SUMPRODUCT(-('Diário 8º PA'!$E$4:$E$5041='Analítico Cp.'!$B74),-('Diário 8º PA'!$P$4:$P$5041=D$1),('Diário 8º PA'!$F$4:$F$5041))+SUMPRODUCT(-('Diário 9º PA'!$E$4:$E$5236='Analítico Cp.'!$B74),-('Diário 9º PA'!$P$4:$P$5236=D$1),('Diário 9º PA'!$F$4:$F$5236))+SUMPRODUCT(-('Diário 10º PA'!$E$4:$E$5221='Analítico Cp.'!$B74),-('Diário 10º PA'!$O$4:$O$5221=D$1),('Diário 10º PA'!$F$4:$F$5221))+SUMPRODUCT(-('Comp.'!$D$5:$D$238='Analítico Cp.'!$B74),-('Comp.'!$J$5:$J$238=D$1),('Comp.'!$E$5:$E$238))</f>
        <v>0</v>
      </c>
      <c r="E74" s="13">
        <f>SUMPRODUCT(-('Diário 7º PA'!$E$4:$E$5383='Analítico Cp.'!$B74),-('Diário 7º PA'!$P$4:$P$5383=E$1),('Diário 7º PA'!$F$4:$F$5383))+SUMPRODUCT(-('Diário 8º PA'!$E$4:$E$5041='Analítico Cp.'!$B74),-('Diário 8º PA'!$P$4:$P$5041=E$1),('Diário 8º PA'!$F$4:$F$5041))+SUMPRODUCT(-('Diário 9º PA'!$E$4:$E$5236='Analítico Cp.'!$B74),-('Diário 9º PA'!$P$4:$P$5236=E$1),('Diário 9º PA'!$F$4:$F$5236))+SUMPRODUCT(-('Diário 10º PA'!$E$4:$E$5221='Analítico Cp.'!$B74),-('Diário 10º PA'!$O$4:$O$5221=E$1),('Diário 10º PA'!$F$4:$F$5221))+SUMPRODUCT(-('Comp.'!$D$5:$D$238='Analítico Cp.'!$B74),-('Comp.'!$J$5:$J$238=E$1),('Comp.'!$E$5:$E$238))</f>
        <v>0</v>
      </c>
      <c r="F74" s="13">
        <f>SUMPRODUCT(-('Diário 7º PA'!$E$4:$E$5383='Analítico Cp.'!$B74),-('Diário 7º PA'!$P$4:$P$5383=F$1),('Diário 7º PA'!$F$4:$F$5383))+SUMPRODUCT(-('Diário 8º PA'!$E$4:$E$5041='Analítico Cp.'!$B74),-('Diário 8º PA'!$P$4:$P$5041=F$1),('Diário 8º PA'!$F$4:$F$5041))+SUMPRODUCT(-('Diário 9º PA'!$E$4:$E$5236='Analítico Cp.'!$B74),-('Diário 9º PA'!$P$4:$P$5236=F$1),('Diário 9º PA'!$F$4:$F$5236))+SUMPRODUCT(-('Diário 10º PA'!$E$4:$E$5221='Analítico Cp.'!$B74),-('Diário 10º PA'!$O$4:$O$5221=F$1),('Diário 10º PA'!$F$4:$F$5221))+SUMPRODUCT(-('Comp.'!$D$5:$D$238='Analítico Cp.'!$B74),-('Comp.'!$J$5:$J$238=F$1),('Comp.'!$E$5:$E$238))</f>
        <v>0</v>
      </c>
      <c r="G74" s="13">
        <f>SUMPRODUCT(-('Diário 7º PA'!$E$4:$E$5383='Analítico Cp.'!$B74),-('Diário 7º PA'!$P$4:$P$5383=G$1),('Diário 7º PA'!$F$4:$F$5383))+SUMPRODUCT(-('Diário 8º PA'!$E$4:$E$5041='Analítico Cp.'!$B74),-('Diário 8º PA'!$P$4:$P$5041=G$1),('Diário 8º PA'!$F$4:$F$5041))+SUMPRODUCT(-('Diário 9º PA'!$E$4:$E$5236='Analítico Cp.'!$B74),-('Diário 9º PA'!$P$4:$P$5236=G$1),('Diário 9º PA'!$F$4:$F$5236))+SUMPRODUCT(-('Diário 10º PA'!$E$4:$E$5221='Analítico Cp.'!$B74),-('Diário 10º PA'!$O$4:$O$5221=G$1),('Diário 10º PA'!$F$4:$F$5221))+SUMPRODUCT(-('Comp.'!$D$5:$D$238='Analítico Cp.'!$B74),-('Comp.'!$J$5:$J$238=G$1),('Comp.'!$E$5:$E$238))</f>
        <v>0</v>
      </c>
      <c r="H74" s="13">
        <f>SUMPRODUCT(-('Diário 7º PA'!$E$4:$E$5383='Analítico Cp.'!$B74),-('Diário 7º PA'!$P$4:$P$5383=H$1),('Diário 7º PA'!$F$4:$F$5383))+SUMPRODUCT(-('Diário 8º PA'!$E$4:$E$5041='Analítico Cp.'!$B74),-('Diário 8º PA'!$P$4:$P$5041=H$1),('Diário 8º PA'!$F$4:$F$5041))+SUMPRODUCT(-('Diário 9º PA'!$E$4:$E$5236='Analítico Cp.'!$B74),-('Diário 9º PA'!$P$4:$P$5236=H$1),('Diário 9º PA'!$F$4:$F$5236))+SUMPRODUCT(-('Diário 10º PA'!$E$4:$E$5221='Analítico Cp.'!$B74),-('Diário 10º PA'!$O$4:$O$5221=H$1),('Diário 10º PA'!$F$4:$F$5221))+SUMPRODUCT(-('Comp.'!$D$5:$D$238='Analítico Cp.'!$B74),-('Comp.'!$J$5:$J$238=H$1),('Comp.'!$E$5:$E$238))</f>
        <v>0</v>
      </c>
      <c r="I74" s="13">
        <f>SUMPRODUCT(-('Diário 7º PA'!$E$4:$E$5383='Analítico Cp.'!$B74),-('Diário 7º PA'!$P$4:$P$5383=I$1),('Diário 7º PA'!$F$4:$F$5383))+SUMPRODUCT(-('Diário 8º PA'!$E$4:$E$5041='Analítico Cp.'!$B74),-('Diário 8º PA'!$P$4:$P$5041=I$1),('Diário 8º PA'!$F$4:$F$5041))+SUMPRODUCT(-('Diário 9º PA'!$E$4:$E$5236='Analítico Cp.'!$B74),-('Diário 9º PA'!$P$4:$P$5236=I$1),('Diário 9º PA'!$F$4:$F$5236))+SUMPRODUCT(-('Diário 10º PA'!$E$4:$E$5221='Analítico Cp.'!$B74),-('Diário 10º PA'!$O$4:$O$5221=I$1),('Diário 10º PA'!$F$4:$F$5221))+SUMPRODUCT(-('Comp.'!$D$5:$D$238='Analítico Cp.'!$B74),-('Comp.'!$J$5:$J$238=I$1),('Comp.'!$E$5:$E$238))</f>
        <v>0</v>
      </c>
      <c r="J74" s="13">
        <f>SUMPRODUCT(-('Diário 7º PA'!$E$4:$E$5383='Analítico Cp.'!$B74),-('Diário 7º PA'!$P$4:$P$5383=J$1),('Diário 7º PA'!$F$4:$F$5383))+SUMPRODUCT(-('Diário 8º PA'!$E$4:$E$5041='Analítico Cp.'!$B74),-('Diário 8º PA'!$P$4:$P$5041=J$1),('Diário 8º PA'!$F$4:$F$5041))+SUMPRODUCT(-('Diário 9º PA'!$E$4:$E$5236='Analítico Cp.'!$B74),-('Diário 9º PA'!$P$4:$P$5236=J$1),('Diário 9º PA'!$F$4:$F$5236))+SUMPRODUCT(-('Diário 10º PA'!$E$4:$E$5221='Analítico Cp.'!$B74),-('Diário 10º PA'!$O$4:$O$5221=J$1),('Diário 10º PA'!$F$4:$F$5221))+SUMPRODUCT(-('Comp.'!$D$5:$D$238='Analítico Cp.'!$B74),-('Comp.'!$J$5:$J$238=J$1),('Comp.'!$E$5:$E$238))</f>
        <v>0</v>
      </c>
      <c r="K74" s="13">
        <f>SUMPRODUCT(-('Diário 7º PA'!$E$4:$E$5383='Analítico Cp.'!$B74),-('Diário 7º PA'!$P$4:$P$5383=K$1),('Diário 7º PA'!$F$4:$F$5383))+SUMPRODUCT(-('Diário 8º PA'!$E$4:$E$5041='Analítico Cp.'!$B74),-('Diário 8º PA'!$P$4:$P$5041=K$1),('Diário 8º PA'!$F$4:$F$5041))+SUMPRODUCT(-('Diário 9º PA'!$E$4:$E$5236='Analítico Cp.'!$B74),-('Diário 9º PA'!$P$4:$P$5236=K$1),('Diário 9º PA'!$F$4:$F$5236))+SUMPRODUCT(-('Diário 10º PA'!$E$4:$E$5221='Analítico Cp.'!$B74),-('Diário 10º PA'!$O$4:$O$5221=K$1),('Diário 10º PA'!$F$4:$F$5221))+SUMPRODUCT(-('Comp.'!$D$5:$D$238='Analítico Cp.'!$B74),-('Comp.'!$J$5:$J$238=K$1),('Comp.'!$E$5:$E$238))</f>
        <v>0</v>
      </c>
      <c r="L74" s="13">
        <f>SUMPRODUCT(-('Diário 7º PA'!$E$4:$E$5383='Analítico Cp.'!$B74),-('Diário 7º PA'!$P$4:$P$5383=L$1),('Diário 7º PA'!$F$4:$F$5383))+SUMPRODUCT(-('Diário 8º PA'!$E$4:$E$5041='Analítico Cp.'!$B74),-('Diário 8º PA'!$P$4:$P$5041=L$1),('Diário 8º PA'!$F$4:$F$5041))+SUMPRODUCT(-('Diário 9º PA'!$E$4:$E$5236='Analítico Cp.'!$B74),-('Diário 9º PA'!$P$4:$P$5236=L$1),('Diário 9º PA'!$F$4:$F$5236))+SUMPRODUCT(-('Diário 10º PA'!$E$4:$E$5221='Analítico Cp.'!$B74),-('Diário 10º PA'!$O$4:$O$5221=L$1),('Diário 10º PA'!$F$4:$F$5221))+SUMPRODUCT(-('Comp.'!$D$5:$D$238='Analítico Cp.'!$B74),-('Comp.'!$J$5:$J$238=L$1),('Comp.'!$E$5:$E$238))</f>
        <v>0</v>
      </c>
      <c r="M74" s="13">
        <f>SUMPRODUCT(-('Diário 7º PA'!$E$4:$E$5383='Analítico Cp.'!$B74),-('Diário 7º PA'!$P$4:$P$5383=M$1),('Diário 7º PA'!$F$4:$F$5383))+SUMPRODUCT(-('Diário 8º PA'!$E$4:$E$5041='Analítico Cp.'!$B74),-('Diário 8º PA'!$P$4:$P$5041=M$1),('Diário 8º PA'!$F$4:$F$5041))+SUMPRODUCT(-('Diário 9º PA'!$E$4:$E$5236='Analítico Cp.'!$B74),-('Diário 9º PA'!$P$4:$P$5236=M$1),('Diário 9º PA'!$F$4:$F$5236))+SUMPRODUCT(-('Diário 10º PA'!$E$4:$E$5221='Analítico Cp.'!$B74),-('Diário 10º PA'!$O$4:$O$5221=M$1),('Diário 10º PA'!$F$4:$F$5221))+SUMPRODUCT(-('Comp.'!$D$5:$D$238='Analítico Cp.'!$B74),-('Comp.'!$J$5:$J$238=M$1),('Comp.'!$E$5:$E$238))</f>
        <v>0</v>
      </c>
      <c r="N74" s="13">
        <f>SUMPRODUCT(-('Diário 7º PA'!$E$4:$E$5383='Analítico Cp.'!$B74),-('Diário 7º PA'!$P$4:$P$5383=N$1),('Diário 7º PA'!$F$4:$F$5383))+SUMPRODUCT(-('Diário 8º PA'!$E$4:$E$5041='Analítico Cp.'!$B74),-('Diário 8º PA'!$P$4:$P$5041=N$1),('Diário 8º PA'!$F$4:$F$5041))+SUMPRODUCT(-('Diário 9º PA'!$E$4:$E$5236='Analítico Cp.'!$B74),-('Diário 9º PA'!$P$4:$P$5236=N$1),('Diário 9º PA'!$F$4:$F$5236))+SUMPRODUCT(-('Diário 10º PA'!$E$4:$E$5221='Analítico Cp.'!$B74),-('Diário 10º PA'!$O$4:$O$5221=N$1),('Diário 10º PA'!$F$4:$F$5221))+SUMPRODUCT(-('Comp.'!$D$5:$D$238='Analítico Cp.'!$B74),-('Comp.'!$J$5:$J$238=N$1),('Comp.'!$E$5:$E$238))</f>
        <v>0</v>
      </c>
      <c r="O74" s="13">
        <f t="shared" si="14"/>
        <v>0</v>
      </c>
      <c r="P74" s="172">
        <f t="shared" si="13"/>
        <v>0</v>
      </c>
    </row>
    <row r="75" spans="1:16" ht="23.25" customHeight="1" x14ac:dyDescent="0.2">
      <c r="A75" s="63" t="s">
        <v>124</v>
      </c>
      <c r="B75" s="106" t="s">
        <v>64</v>
      </c>
      <c r="C75" s="13">
        <f>SUMPRODUCT(-('Diário 7º PA'!$E$4:$E$5383='Analítico Cp.'!$B75),-('Diário 7º PA'!$P$4:$P$5383=C$1),('Diário 7º PA'!$F$4:$F$5383))+SUMPRODUCT(-('Diário 8º PA'!$E$4:$E$5041='Analítico Cp.'!$B75),-('Diário 8º PA'!$P$4:$P$5041=C$1),('Diário 8º PA'!$F$4:$F$5041))+SUMPRODUCT(-('Diário 9º PA'!$E$4:$E$5236='Analítico Cp.'!$B75),-('Diário 9º PA'!$P$4:$P$5236=C$1),('Diário 9º PA'!$F$4:$F$5236))+SUMPRODUCT(-('Diário 10º PA'!$E$4:$E$5221='Analítico Cp.'!$B75),-('Diário 10º PA'!$O$4:$O$5221=C$1),('Diário 10º PA'!$F$4:$F$5221))+SUMPRODUCT(-('Comp.'!$D$5:$D$238='Analítico Cp.'!$B75),-('Comp.'!$J$5:$J$238=C$1),('Comp.'!$E$5:$E$238))</f>
        <v>0</v>
      </c>
      <c r="D75" s="13">
        <f>SUMPRODUCT(-('Diário 7º PA'!$E$4:$E$5383='Analítico Cp.'!$B75),-('Diário 7º PA'!$P$4:$P$5383=D$1),('Diário 7º PA'!$F$4:$F$5383))+SUMPRODUCT(-('Diário 8º PA'!$E$4:$E$5041='Analítico Cp.'!$B75),-('Diário 8º PA'!$P$4:$P$5041=D$1),('Diário 8º PA'!$F$4:$F$5041))+SUMPRODUCT(-('Diário 9º PA'!$E$4:$E$5236='Analítico Cp.'!$B75),-('Diário 9º PA'!$P$4:$P$5236=D$1),('Diário 9º PA'!$F$4:$F$5236))+SUMPRODUCT(-('Diário 10º PA'!$E$4:$E$5221='Analítico Cp.'!$B75),-('Diário 10º PA'!$O$4:$O$5221=D$1),('Diário 10º PA'!$F$4:$F$5221))+SUMPRODUCT(-('Comp.'!$D$5:$D$238='Analítico Cp.'!$B75),-('Comp.'!$J$5:$J$238=D$1),('Comp.'!$E$5:$E$238))</f>
        <v>0</v>
      </c>
      <c r="E75" s="13">
        <f>SUMPRODUCT(-('Diário 7º PA'!$E$4:$E$5383='Analítico Cp.'!$B75),-('Diário 7º PA'!$P$4:$P$5383=E$1),('Diário 7º PA'!$F$4:$F$5383))+SUMPRODUCT(-('Diário 8º PA'!$E$4:$E$5041='Analítico Cp.'!$B75),-('Diário 8º PA'!$P$4:$P$5041=E$1),('Diário 8º PA'!$F$4:$F$5041))+SUMPRODUCT(-('Diário 9º PA'!$E$4:$E$5236='Analítico Cp.'!$B75),-('Diário 9º PA'!$P$4:$P$5236=E$1),('Diário 9º PA'!$F$4:$F$5236))+SUMPRODUCT(-('Diário 10º PA'!$E$4:$E$5221='Analítico Cp.'!$B75),-('Diário 10º PA'!$O$4:$O$5221=E$1),('Diário 10º PA'!$F$4:$F$5221))+SUMPRODUCT(-('Comp.'!$D$5:$D$238='Analítico Cp.'!$B75),-('Comp.'!$J$5:$J$238=E$1),('Comp.'!$E$5:$E$238))</f>
        <v>766.06</v>
      </c>
      <c r="F75" s="13">
        <f>SUMPRODUCT(-('Diário 7º PA'!$E$4:$E$5383='Analítico Cp.'!$B75),-('Diário 7º PA'!$P$4:$P$5383=F$1),('Diário 7º PA'!$F$4:$F$5383))+SUMPRODUCT(-('Diário 8º PA'!$E$4:$E$5041='Analítico Cp.'!$B75),-('Diário 8º PA'!$P$4:$P$5041=F$1),('Diário 8º PA'!$F$4:$F$5041))+SUMPRODUCT(-('Diário 9º PA'!$E$4:$E$5236='Analítico Cp.'!$B75),-('Diário 9º PA'!$P$4:$P$5236=F$1),('Diário 9º PA'!$F$4:$F$5236))+SUMPRODUCT(-('Diário 10º PA'!$E$4:$E$5221='Analítico Cp.'!$B75),-('Diário 10º PA'!$O$4:$O$5221=F$1),('Diário 10º PA'!$F$4:$F$5221))+SUMPRODUCT(-('Comp.'!$D$5:$D$238='Analítico Cp.'!$B75),-('Comp.'!$J$5:$J$238=F$1),('Comp.'!$E$5:$E$238))</f>
        <v>0</v>
      </c>
      <c r="G75" s="13">
        <f>SUMPRODUCT(-('Diário 7º PA'!$E$4:$E$5383='Analítico Cp.'!$B75),-('Diário 7º PA'!$P$4:$P$5383=G$1),('Diário 7º PA'!$F$4:$F$5383))+SUMPRODUCT(-('Diário 8º PA'!$E$4:$E$5041='Analítico Cp.'!$B75),-('Diário 8º PA'!$P$4:$P$5041=G$1),('Diário 8º PA'!$F$4:$F$5041))+SUMPRODUCT(-('Diário 9º PA'!$E$4:$E$5236='Analítico Cp.'!$B75),-('Diário 9º PA'!$P$4:$P$5236=G$1),('Diário 9º PA'!$F$4:$F$5236))+SUMPRODUCT(-('Diário 10º PA'!$E$4:$E$5221='Analítico Cp.'!$B75),-('Diário 10º PA'!$O$4:$O$5221=G$1),('Diário 10º PA'!$F$4:$F$5221))+SUMPRODUCT(-('Comp.'!$D$5:$D$238='Analítico Cp.'!$B75),-('Comp.'!$J$5:$J$238=G$1),('Comp.'!$E$5:$E$238))</f>
        <v>0</v>
      </c>
      <c r="H75" s="13">
        <f>SUMPRODUCT(-('Diário 7º PA'!$E$4:$E$5383='Analítico Cp.'!$B75),-('Diário 7º PA'!$P$4:$P$5383=H$1),('Diário 7º PA'!$F$4:$F$5383))+SUMPRODUCT(-('Diário 8º PA'!$E$4:$E$5041='Analítico Cp.'!$B75),-('Diário 8º PA'!$P$4:$P$5041=H$1),('Diário 8º PA'!$F$4:$F$5041))+SUMPRODUCT(-('Diário 9º PA'!$E$4:$E$5236='Analítico Cp.'!$B75),-('Diário 9º PA'!$P$4:$P$5236=H$1),('Diário 9º PA'!$F$4:$F$5236))+SUMPRODUCT(-('Diário 10º PA'!$E$4:$E$5221='Analítico Cp.'!$B75),-('Diário 10º PA'!$O$4:$O$5221=H$1),('Diário 10º PA'!$F$4:$F$5221))+SUMPRODUCT(-('Comp.'!$D$5:$D$238='Analítico Cp.'!$B75),-('Comp.'!$J$5:$J$238=H$1),('Comp.'!$E$5:$E$238))</f>
        <v>0</v>
      </c>
      <c r="I75" s="13">
        <f>SUMPRODUCT(-('Diário 7º PA'!$E$4:$E$5383='Analítico Cp.'!$B75),-('Diário 7º PA'!$P$4:$P$5383=I$1),('Diário 7º PA'!$F$4:$F$5383))+SUMPRODUCT(-('Diário 8º PA'!$E$4:$E$5041='Analítico Cp.'!$B75),-('Diário 8º PA'!$P$4:$P$5041=I$1),('Diário 8º PA'!$F$4:$F$5041))+SUMPRODUCT(-('Diário 9º PA'!$E$4:$E$5236='Analítico Cp.'!$B75),-('Diário 9º PA'!$P$4:$P$5236=I$1),('Diário 9º PA'!$F$4:$F$5236))+SUMPRODUCT(-('Diário 10º PA'!$E$4:$E$5221='Analítico Cp.'!$B75),-('Diário 10º PA'!$O$4:$O$5221=I$1),('Diário 10º PA'!$F$4:$F$5221))+SUMPRODUCT(-('Comp.'!$D$5:$D$238='Analítico Cp.'!$B75),-('Comp.'!$J$5:$J$238=I$1),('Comp.'!$E$5:$E$238))</f>
        <v>0</v>
      </c>
      <c r="J75" s="13">
        <f>SUMPRODUCT(-('Diário 7º PA'!$E$4:$E$5383='Analítico Cp.'!$B75),-('Diário 7º PA'!$P$4:$P$5383=J$1),('Diário 7º PA'!$F$4:$F$5383))+SUMPRODUCT(-('Diário 8º PA'!$E$4:$E$5041='Analítico Cp.'!$B75),-('Diário 8º PA'!$P$4:$P$5041=J$1),('Diário 8º PA'!$F$4:$F$5041))+SUMPRODUCT(-('Diário 9º PA'!$E$4:$E$5236='Analítico Cp.'!$B75),-('Diário 9º PA'!$P$4:$P$5236=J$1),('Diário 9º PA'!$F$4:$F$5236))+SUMPRODUCT(-('Diário 10º PA'!$E$4:$E$5221='Analítico Cp.'!$B75),-('Diário 10º PA'!$O$4:$O$5221=J$1),('Diário 10º PA'!$F$4:$F$5221))+SUMPRODUCT(-('Comp.'!$D$5:$D$238='Analítico Cp.'!$B75),-('Comp.'!$J$5:$J$238=J$1),('Comp.'!$E$5:$E$238))</f>
        <v>0</v>
      </c>
      <c r="K75" s="13">
        <f>SUMPRODUCT(-('Diário 7º PA'!$E$4:$E$5383='Analítico Cp.'!$B75),-('Diário 7º PA'!$P$4:$P$5383=K$1),('Diário 7º PA'!$F$4:$F$5383))+SUMPRODUCT(-('Diário 8º PA'!$E$4:$E$5041='Analítico Cp.'!$B75),-('Diário 8º PA'!$P$4:$P$5041=K$1),('Diário 8º PA'!$F$4:$F$5041))+SUMPRODUCT(-('Diário 9º PA'!$E$4:$E$5236='Analítico Cp.'!$B75),-('Diário 9º PA'!$P$4:$P$5236=K$1),('Diário 9º PA'!$F$4:$F$5236))+SUMPRODUCT(-('Diário 10º PA'!$E$4:$E$5221='Analítico Cp.'!$B75),-('Diário 10º PA'!$O$4:$O$5221=K$1),('Diário 10º PA'!$F$4:$F$5221))+SUMPRODUCT(-('Comp.'!$D$5:$D$238='Analítico Cp.'!$B75),-('Comp.'!$J$5:$J$238=K$1),('Comp.'!$E$5:$E$238))</f>
        <v>0</v>
      </c>
      <c r="L75" s="13">
        <f>SUMPRODUCT(-('Diário 7º PA'!$E$4:$E$5383='Analítico Cp.'!$B75),-('Diário 7º PA'!$P$4:$P$5383=L$1),('Diário 7º PA'!$F$4:$F$5383))+SUMPRODUCT(-('Diário 8º PA'!$E$4:$E$5041='Analítico Cp.'!$B75),-('Diário 8º PA'!$P$4:$P$5041=L$1),('Diário 8º PA'!$F$4:$F$5041))+SUMPRODUCT(-('Diário 9º PA'!$E$4:$E$5236='Analítico Cp.'!$B75),-('Diário 9º PA'!$P$4:$P$5236=L$1),('Diário 9º PA'!$F$4:$F$5236))+SUMPRODUCT(-('Diário 10º PA'!$E$4:$E$5221='Analítico Cp.'!$B75),-('Diário 10º PA'!$O$4:$O$5221=L$1),('Diário 10º PA'!$F$4:$F$5221))+SUMPRODUCT(-('Comp.'!$D$5:$D$238='Analítico Cp.'!$B75),-('Comp.'!$J$5:$J$238=L$1),('Comp.'!$E$5:$E$238))</f>
        <v>0</v>
      </c>
      <c r="M75" s="13">
        <f>SUMPRODUCT(-('Diário 7º PA'!$E$4:$E$5383='Analítico Cp.'!$B75),-('Diário 7º PA'!$P$4:$P$5383=M$1),('Diário 7º PA'!$F$4:$F$5383))+SUMPRODUCT(-('Diário 8º PA'!$E$4:$E$5041='Analítico Cp.'!$B75),-('Diário 8º PA'!$P$4:$P$5041=M$1),('Diário 8º PA'!$F$4:$F$5041))+SUMPRODUCT(-('Diário 9º PA'!$E$4:$E$5236='Analítico Cp.'!$B75),-('Diário 9º PA'!$P$4:$P$5236=M$1),('Diário 9º PA'!$F$4:$F$5236))+SUMPRODUCT(-('Diário 10º PA'!$E$4:$E$5221='Analítico Cp.'!$B75),-('Diário 10º PA'!$O$4:$O$5221=M$1),('Diário 10º PA'!$F$4:$F$5221))+SUMPRODUCT(-('Comp.'!$D$5:$D$238='Analítico Cp.'!$B75),-('Comp.'!$J$5:$J$238=M$1),('Comp.'!$E$5:$E$238))</f>
        <v>0</v>
      </c>
      <c r="N75" s="13">
        <f>SUMPRODUCT(-('Diário 7º PA'!$E$4:$E$5383='Analítico Cp.'!$B75),-('Diário 7º PA'!$P$4:$P$5383=N$1),('Diário 7º PA'!$F$4:$F$5383))+SUMPRODUCT(-('Diário 8º PA'!$E$4:$E$5041='Analítico Cp.'!$B75),-('Diário 8º PA'!$P$4:$P$5041=N$1),('Diário 8º PA'!$F$4:$F$5041))+SUMPRODUCT(-('Diário 9º PA'!$E$4:$E$5236='Analítico Cp.'!$B75),-('Diário 9º PA'!$P$4:$P$5236=N$1),('Diário 9º PA'!$F$4:$F$5236))+SUMPRODUCT(-('Diário 10º PA'!$E$4:$E$5221='Analítico Cp.'!$B75),-('Diário 10º PA'!$O$4:$O$5221=N$1),('Diário 10º PA'!$F$4:$F$5221))+SUMPRODUCT(-('Comp.'!$D$5:$D$238='Analítico Cp.'!$B75),-('Comp.'!$J$5:$J$238=N$1),('Comp.'!$E$5:$E$238))</f>
        <v>0</v>
      </c>
      <c r="O75" s="13">
        <f t="shared" si="14"/>
        <v>766.06</v>
      </c>
      <c r="P75" s="172">
        <f t="shared" si="13"/>
        <v>1.4450423385537069E-5</v>
      </c>
    </row>
    <row r="76" spans="1:16" ht="23.25" customHeight="1" x14ac:dyDescent="0.2">
      <c r="A76" s="63" t="s">
        <v>125</v>
      </c>
      <c r="B76" s="106" t="s">
        <v>179</v>
      </c>
      <c r="C76" s="13">
        <f>SUMPRODUCT(-('Diário 7º PA'!$E$4:$E$5383='Analítico Cp.'!$B76),-('Diário 7º PA'!$P$4:$P$5383=C$1),('Diário 7º PA'!$F$4:$F$5383))+SUMPRODUCT(-('Diário 8º PA'!$E$4:$E$5041='Analítico Cp.'!$B76),-('Diário 8º PA'!$P$4:$P$5041=C$1),('Diário 8º PA'!$F$4:$F$5041))+SUMPRODUCT(-('Diário 9º PA'!$E$4:$E$5236='Analítico Cp.'!$B76),-('Diário 9º PA'!$P$4:$P$5236=C$1),('Diário 9º PA'!$F$4:$F$5236))+SUMPRODUCT(-('Diário 10º PA'!$E$4:$E$5221='Analítico Cp.'!$B76),-('Diário 10º PA'!$O$4:$O$5221=C$1),('Diário 10º PA'!$F$4:$F$5221))+SUMPRODUCT(-('Comp.'!$D$5:$D$238='Analítico Cp.'!$B76),-('Comp.'!$J$5:$J$238=C$1),('Comp.'!$E$5:$E$238))</f>
        <v>0</v>
      </c>
      <c r="D76" s="13">
        <f>SUMPRODUCT(-('Diário 7º PA'!$E$4:$E$5383='Analítico Cp.'!$B76),-('Diário 7º PA'!$P$4:$P$5383=D$1),('Diário 7º PA'!$F$4:$F$5383))+SUMPRODUCT(-('Diário 8º PA'!$E$4:$E$5041='Analítico Cp.'!$B76),-('Diário 8º PA'!$P$4:$P$5041=D$1),('Diário 8º PA'!$F$4:$F$5041))+SUMPRODUCT(-('Diário 9º PA'!$E$4:$E$5236='Analítico Cp.'!$B76),-('Diário 9º PA'!$P$4:$P$5236=D$1),('Diário 9º PA'!$F$4:$F$5236))+SUMPRODUCT(-('Diário 10º PA'!$E$4:$E$5221='Analítico Cp.'!$B76),-('Diário 10º PA'!$O$4:$O$5221=D$1),('Diário 10º PA'!$F$4:$F$5221))+SUMPRODUCT(-('Comp.'!$D$5:$D$238='Analítico Cp.'!$B76),-('Comp.'!$J$5:$J$238=D$1),('Comp.'!$E$5:$E$238))</f>
        <v>0</v>
      </c>
      <c r="E76" s="13">
        <f>SUMPRODUCT(-('Diário 7º PA'!$E$4:$E$5383='Analítico Cp.'!$B76),-('Diário 7º PA'!$P$4:$P$5383=E$1),('Diário 7º PA'!$F$4:$F$5383))+SUMPRODUCT(-('Diário 8º PA'!$E$4:$E$5041='Analítico Cp.'!$B76),-('Diário 8º PA'!$P$4:$P$5041=E$1),('Diário 8º PA'!$F$4:$F$5041))+SUMPRODUCT(-('Diário 9º PA'!$E$4:$E$5236='Analítico Cp.'!$B76),-('Diário 9º PA'!$P$4:$P$5236=E$1),('Diário 9º PA'!$F$4:$F$5236))+SUMPRODUCT(-('Diário 10º PA'!$E$4:$E$5221='Analítico Cp.'!$B76),-('Diário 10º PA'!$O$4:$O$5221=E$1),('Diário 10º PA'!$F$4:$F$5221))+SUMPRODUCT(-('Comp.'!$D$5:$D$238='Analítico Cp.'!$B76),-('Comp.'!$J$5:$J$238=E$1),('Comp.'!$E$5:$E$238))</f>
        <v>0</v>
      </c>
      <c r="F76" s="13">
        <f>SUMPRODUCT(-('Diário 7º PA'!$E$4:$E$5383='Analítico Cp.'!$B76),-('Diário 7º PA'!$P$4:$P$5383=F$1),('Diário 7º PA'!$F$4:$F$5383))+SUMPRODUCT(-('Diário 8º PA'!$E$4:$E$5041='Analítico Cp.'!$B76),-('Diário 8º PA'!$P$4:$P$5041=F$1),('Diário 8º PA'!$F$4:$F$5041))+SUMPRODUCT(-('Diário 9º PA'!$E$4:$E$5236='Analítico Cp.'!$B76),-('Diário 9º PA'!$P$4:$P$5236=F$1),('Diário 9º PA'!$F$4:$F$5236))+SUMPRODUCT(-('Diário 10º PA'!$E$4:$E$5221='Analítico Cp.'!$B76),-('Diário 10º PA'!$O$4:$O$5221=F$1),('Diário 10º PA'!$F$4:$F$5221))+SUMPRODUCT(-('Comp.'!$D$5:$D$238='Analítico Cp.'!$B76),-('Comp.'!$J$5:$J$238=F$1),('Comp.'!$E$5:$E$238))</f>
        <v>0</v>
      </c>
      <c r="G76" s="13">
        <f>SUMPRODUCT(-('Diário 7º PA'!$E$4:$E$5383='Analítico Cp.'!$B76),-('Diário 7º PA'!$P$4:$P$5383=G$1),('Diário 7º PA'!$F$4:$F$5383))+SUMPRODUCT(-('Diário 8º PA'!$E$4:$E$5041='Analítico Cp.'!$B76),-('Diário 8º PA'!$P$4:$P$5041=G$1),('Diário 8º PA'!$F$4:$F$5041))+SUMPRODUCT(-('Diário 9º PA'!$E$4:$E$5236='Analítico Cp.'!$B76),-('Diário 9º PA'!$P$4:$P$5236=G$1),('Diário 9º PA'!$F$4:$F$5236))+SUMPRODUCT(-('Diário 10º PA'!$E$4:$E$5221='Analítico Cp.'!$B76),-('Diário 10º PA'!$O$4:$O$5221=G$1),('Diário 10º PA'!$F$4:$F$5221))+SUMPRODUCT(-('Comp.'!$D$5:$D$238='Analítico Cp.'!$B76),-('Comp.'!$J$5:$J$238=G$1),('Comp.'!$E$5:$E$238))</f>
        <v>0</v>
      </c>
      <c r="H76" s="13">
        <f>SUMPRODUCT(-('Diário 7º PA'!$E$4:$E$5383='Analítico Cp.'!$B76),-('Diário 7º PA'!$P$4:$P$5383=H$1),('Diário 7º PA'!$F$4:$F$5383))+SUMPRODUCT(-('Diário 8º PA'!$E$4:$E$5041='Analítico Cp.'!$B76),-('Diário 8º PA'!$P$4:$P$5041=H$1),('Diário 8º PA'!$F$4:$F$5041))+SUMPRODUCT(-('Diário 9º PA'!$E$4:$E$5236='Analítico Cp.'!$B76),-('Diário 9º PA'!$P$4:$P$5236=H$1),('Diário 9º PA'!$F$4:$F$5236))+SUMPRODUCT(-('Diário 10º PA'!$E$4:$E$5221='Analítico Cp.'!$B76),-('Diário 10º PA'!$O$4:$O$5221=H$1),('Diário 10º PA'!$F$4:$F$5221))+SUMPRODUCT(-('Comp.'!$D$5:$D$238='Analítico Cp.'!$B76),-('Comp.'!$J$5:$J$238=H$1),('Comp.'!$E$5:$E$238))</f>
        <v>0</v>
      </c>
      <c r="I76" s="13">
        <f>SUMPRODUCT(-('Diário 7º PA'!$E$4:$E$5383='Analítico Cp.'!$B76),-('Diário 7º PA'!$P$4:$P$5383=I$1),('Diário 7º PA'!$F$4:$F$5383))+SUMPRODUCT(-('Diário 8º PA'!$E$4:$E$5041='Analítico Cp.'!$B76),-('Diário 8º PA'!$P$4:$P$5041=I$1),('Diário 8º PA'!$F$4:$F$5041))+SUMPRODUCT(-('Diário 9º PA'!$E$4:$E$5236='Analítico Cp.'!$B76),-('Diário 9º PA'!$P$4:$P$5236=I$1),('Diário 9º PA'!$F$4:$F$5236))+SUMPRODUCT(-('Diário 10º PA'!$E$4:$E$5221='Analítico Cp.'!$B76),-('Diário 10º PA'!$O$4:$O$5221=I$1),('Diário 10º PA'!$F$4:$F$5221))+SUMPRODUCT(-('Comp.'!$D$5:$D$238='Analítico Cp.'!$B76),-('Comp.'!$J$5:$J$238=I$1),('Comp.'!$E$5:$E$238))</f>
        <v>0</v>
      </c>
      <c r="J76" s="13">
        <f>SUMPRODUCT(-('Diário 7º PA'!$E$4:$E$5383='Analítico Cp.'!$B76),-('Diário 7º PA'!$P$4:$P$5383=J$1),('Diário 7º PA'!$F$4:$F$5383))+SUMPRODUCT(-('Diário 8º PA'!$E$4:$E$5041='Analítico Cp.'!$B76),-('Diário 8º PA'!$P$4:$P$5041=J$1),('Diário 8º PA'!$F$4:$F$5041))+SUMPRODUCT(-('Diário 9º PA'!$E$4:$E$5236='Analítico Cp.'!$B76),-('Diário 9º PA'!$P$4:$P$5236=J$1),('Diário 9º PA'!$F$4:$F$5236))+SUMPRODUCT(-('Diário 10º PA'!$E$4:$E$5221='Analítico Cp.'!$B76),-('Diário 10º PA'!$O$4:$O$5221=J$1),('Diário 10º PA'!$F$4:$F$5221))+SUMPRODUCT(-('Comp.'!$D$5:$D$238='Analítico Cp.'!$B76),-('Comp.'!$J$5:$J$238=J$1),('Comp.'!$E$5:$E$238))</f>
        <v>0</v>
      </c>
      <c r="K76" s="13">
        <f>SUMPRODUCT(-('Diário 7º PA'!$E$4:$E$5383='Analítico Cp.'!$B76),-('Diário 7º PA'!$P$4:$P$5383=K$1),('Diário 7º PA'!$F$4:$F$5383))+SUMPRODUCT(-('Diário 8º PA'!$E$4:$E$5041='Analítico Cp.'!$B76),-('Diário 8º PA'!$P$4:$P$5041=K$1),('Diário 8º PA'!$F$4:$F$5041))+SUMPRODUCT(-('Diário 9º PA'!$E$4:$E$5236='Analítico Cp.'!$B76),-('Diário 9º PA'!$P$4:$P$5236=K$1),('Diário 9º PA'!$F$4:$F$5236))+SUMPRODUCT(-('Diário 10º PA'!$E$4:$E$5221='Analítico Cp.'!$B76),-('Diário 10º PA'!$O$4:$O$5221=K$1),('Diário 10º PA'!$F$4:$F$5221))+SUMPRODUCT(-('Comp.'!$D$5:$D$238='Analítico Cp.'!$B76),-('Comp.'!$J$5:$J$238=K$1),('Comp.'!$E$5:$E$238))</f>
        <v>0</v>
      </c>
      <c r="L76" s="13">
        <f>SUMPRODUCT(-('Diário 7º PA'!$E$4:$E$5383='Analítico Cp.'!$B76),-('Diário 7º PA'!$P$4:$P$5383=L$1),('Diário 7º PA'!$F$4:$F$5383))+SUMPRODUCT(-('Diário 8º PA'!$E$4:$E$5041='Analítico Cp.'!$B76),-('Diário 8º PA'!$P$4:$P$5041=L$1),('Diário 8º PA'!$F$4:$F$5041))+SUMPRODUCT(-('Diário 9º PA'!$E$4:$E$5236='Analítico Cp.'!$B76),-('Diário 9º PA'!$P$4:$P$5236=L$1),('Diário 9º PA'!$F$4:$F$5236))+SUMPRODUCT(-('Diário 10º PA'!$E$4:$E$5221='Analítico Cp.'!$B76),-('Diário 10º PA'!$O$4:$O$5221=L$1),('Diário 10º PA'!$F$4:$F$5221))+SUMPRODUCT(-('Comp.'!$D$5:$D$238='Analítico Cp.'!$B76),-('Comp.'!$J$5:$J$238=L$1),('Comp.'!$E$5:$E$238))</f>
        <v>0</v>
      </c>
      <c r="M76" s="13">
        <f>SUMPRODUCT(-('Diário 7º PA'!$E$4:$E$5383='Analítico Cp.'!$B76),-('Diário 7º PA'!$P$4:$P$5383=M$1),('Diário 7º PA'!$F$4:$F$5383))+SUMPRODUCT(-('Diário 8º PA'!$E$4:$E$5041='Analítico Cp.'!$B76),-('Diário 8º PA'!$P$4:$P$5041=M$1),('Diário 8º PA'!$F$4:$F$5041))+SUMPRODUCT(-('Diário 9º PA'!$E$4:$E$5236='Analítico Cp.'!$B76),-('Diário 9º PA'!$P$4:$P$5236=M$1),('Diário 9º PA'!$F$4:$F$5236))+SUMPRODUCT(-('Diário 10º PA'!$E$4:$E$5221='Analítico Cp.'!$B76),-('Diário 10º PA'!$O$4:$O$5221=M$1),('Diário 10º PA'!$F$4:$F$5221))+SUMPRODUCT(-('Comp.'!$D$5:$D$238='Analítico Cp.'!$B76),-('Comp.'!$J$5:$J$238=M$1),('Comp.'!$E$5:$E$238))</f>
        <v>0</v>
      </c>
      <c r="N76" s="13">
        <f>SUMPRODUCT(-('Diário 7º PA'!$E$4:$E$5383='Analítico Cp.'!$B76),-('Diário 7º PA'!$P$4:$P$5383=N$1),('Diário 7º PA'!$F$4:$F$5383))+SUMPRODUCT(-('Diário 8º PA'!$E$4:$E$5041='Analítico Cp.'!$B76),-('Diário 8º PA'!$P$4:$P$5041=N$1),('Diário 8º PA'!$F$4:$F$5041))+SUMPRODUCT(-('Diário 9º PA'!$E$4:$E$5236='Analítico Cp.'!$B76),-('Diário 9º PA'!$P$4:$P$5236=N$1),('Diário 9º PA'!$F$4:$F$5236))+SUMPRODUCT(-('Diário 10º PA'!$E$4:$E$5221='Analítico Cp.'!$B76),-('Diário 10º PA'!$O$4:$O$5221=N$1),('Diário 10º PA'!$F$4:$F$5221))+SUMPRODUCT(-('Comp.'!$D$5:$D$238='Analítico Cp.'!$B76),-('Comp.'!$J$5:$J$238=N$1),('Comp.'!$E$5:$E$238))</f>
        <v>0</v>
      </c>
      <c r="O76" s="13">
        <f t="shared" si="14"/>
        <v>0</v>
      </c>
      <c r="P76" s="172">
        <f t="shared" si="13"/>
        <v>0</v>
      </c>
    </row>
    <row r="77" spans="1:16" ht="23.25" customHeight="1" x14ac:dyDescent="0.2">
      <c r="A77" s="63" t="s">
        <v>126</v>
      </c>
      <c r="B77" s="106" t="s">
        <v>180</v>
      </c>
      <c r="C77" s="13">
        <f>SUMPRODUCT(-('Diário 7º PA'!$E$4:$E$5383='Analítico Cp.'!$B77),-('Diário 7º PA'!$P$4:$P$5383=C$1),('Diário 7º PA'!$F$4:$F$5383))+SUMPRODUCT(-('Diário 8º PA'!$E$4:$E$5041='Analítico Cp.'!$B77),-('Diário 8º PA'!$P$4:$P$5041=C$1),('Diário 8º PA'!$F$4:$F$5041))+SUMPRODUCT(-('Diário 9º PA'!$E$4:$E$5236='Analítico Cp.'!$B77),-('Diário 9º PA'!$P$4:$P$5236=C$1),('Diário 9º PA'!$F$4:$F$5236))+SUMPRODUCT(-('Diário 10º PA'!$E$4:$E$5221='Analítico Cp.'!$B77),-('Diário 10º PA'!$O$4:$O$5221=C$1),('Diário 10º PA'!$F$4:$F$5221))+SUMPRODUCT(-('Comp.'!$D$5:$D$238='Analítico Cp.'!$B77),-('Comp.'!$J$5:$J$238=C$1),('Comp.'!$E$5:$E$238))</f>
        <v>1550</v>
      </c>
      <c r="D77" s="13">
        <f>SUMPRODUCT(-('Diário 7º PA'!$E$4:$E$5383='Analítico Cp.'!$B77),-('Diário 7º PA'!$P$4:$P$5383=D$1),('Diário 7º PA'!$F$4:$F$5383))+SUMPRODUCT(-('Diário 8º PA'!$E$4:$E$5041='Analítico Cp.'!$B77),-('Diário 8º PA'!$P$4:$P$5041=D$1),('Diário 8º PA'!$F$4:$F$5041))+SUMPRODUCT(-('Diário 9º PA'!$E$4:$E$5236='Analítico Cp.'!$B77),-('Diário 9º PA'!$P$4:$P$5236=D$1),('Diário 9º PA'!$F$4:$F$5236))+SUMPRODUCT(-('Diário 10º PA'!$E$4:$E$5221='Analítico Cp.'!$B77),-('Diário 10º PA'!$O$4:$O$5221=D$1),('Diário 10º PA'!$F$4:$F$5221))+SUMPRODUCT(-('Comp.'!$D$5:$D$238='Analítico Cp.'!$B77),-('Comp.'!$J$5:$J$238=D$1),('Comp.'!$E$5:$E$238))</f>
        <v>1550</v>
      </c>
      <c r="E77" s="13">
        <f>SUMPRODUCT(-('Diário 7º PA'!$E$4:$E$5383='Analítico Cp.'!$B77),-('Diário 7º PA'!$P$4:$P$5383=E$1),('Diário 7º PA'!$F$4:$F$5383))+SUMPRODUCT(-('Diário 8º PA'!$E$4:$E$5041='Analítico Cp.'!$B77),-('Diário 8º PA'!$P$4:$P$5041=E$1),('Diário 8º PA'!$F$4:$F$5041))+SUMPRODUCT(-('Diário 9º PA'!$E$4:$E$5236='Analítico Cp.'!$B77),-('Diário 9º PA'!$P$4:$P$5236=E$1),('Diário 9º PA'!$F$4:$F$5236))+SUMPRODUCT(-('Diário 10º PA'!$E$4:$E$5221='Analítico Cp.'!$B77),-('Diário 10º PA'!$O$4:$O$5221=E$1),('Diário 10º PA'!$F$4:$F$5221))+SUMPRODUCT(-('Comp.'!$D$5:$D$238='Analítico Cp.'!$B77),-('Comp.'!$J$5:$J$238=E$1),('Comp.'!$E$5:$E$238))</f>
        <v>3332.31</v>
      </c>
      <c r="F77" s="13">
        <f>SUMPRODUCT(-('Diário 7º PA'!$E$4:$E$5383='Analítico Cp.'!$B77),-('Diário 7º PA'!$P$4:$P$5383=F$1),('Diário 7º PA'!$F$4:$F$5383))+SUMPRODUCT(-('Diário 8º PA'!$E$4:$E$5041='Analítico Cp.'!$B77),-('Diário 8º PA'!$P$4:$P$5041=F$1),('Diário 8º PA'!$F$4:$F$5041))+SUMPRODUCT(-('Diário 9º PA'!$E$4:$E$5236='Analítico Cp.'!$B77),-('Diário 9º PA'!$P$4:$P$5236=F$1),('Diário 9º PA'!$F$4:$F$5236))+SUMPRODUCT(-('Diário 10º PA'!$E$4:$E$5221='Analítico Cp.'!$B77),-('Diário 10º PA'!$O$4:$O$5221=F$1),('Diário 10º PA'!$F$4:$F$5221))+SUMPRODUCT(-('Comp.'!$D$5:$D$238='Analítico Cp.'!$B77),-('Comp.'!$J$5:$J$238=F$1),('Comp.'!$E$5:$E$238))</f>
        <v>2100</v>
      </c>
      <c r="G77" s="13">
        <f>SUMPRODUCT(-('Diário 7º PA'!$E$4:$E$5383='Analítico Cp.'!$B77),-('Diário 7º PA'!$P$4:$P$5383=G$1),('Diário 7º PA'!$F$4:$F$5383))+SUMPRODUCT(-('Diário 8º PA'!$E$4:$E$5041='Analítico Cp.'!$B77),-('Diário 8º PA'!$P$4:$P$5041=G$1),('Diário 8º PA'!$F$4:$F$5041))+SUMPRODUCT(-('Diário 9º PA'!$E$4:$E$5236='Analítico Cp.'!$B77),-('Diário 9º PA'!$P$4:$P$5236=G$1),('Diário 9º PA'!$F$4:$F$5236))+SUMPRODUCT(-('Diário 10º PA'!$E$4:$E$5221='Analítico Cp.'!$B77),-('Diário 10º PA'!$O$4:$O$5221=G$1),('Diário 10º PA'!$F$4:$F$5221))+SUMPRODUCT(-('Comp.'!$D$5:$D$238='Analítico Cp.'!$B77),-('Comp.'!$J$5:$J$238=G$1),('Comp.'!$E$5:$E$238))</f>
        <v>3354</v>
      </c>
      <c r="H77" s="13">
        <f>SUMPRODUCT(-('Diário 7º PA'!$E$4:$E$5383='Analítico Cp.'!$B77),-('Diário 7º PA'!$P$4:$P$5383=H$1),('Diário 7º PA'!$F$4:$F$5383))+SUMPRODUCT(-('Diário 8º PA'!$E$4:$E$5041='Analítico Cp.'!$B77),-('Diário 8º PA'!$P$4:$P$5041=H$1),('Diário 8º PA'!$F$4:$F$5041))+SUMPRODUCT(-('Diário 9º PA'!$E$4:$E$5236='Analítico Cp.'!$B77),-('Diário 9º PA'!$P$4:$P$5236=H$1),('Diário 9º PA'!$F$4:$F$5236))+SUMPRODUCT(-('Diário 10º PA'!$E$4:$E$5221='Analítico Cp.'!$B77),-('Diário 10º PA'!$O$4:$O$5221=H$1),('Diário 10º PA'!$F$4:$F$5221))+SUMPRODUCT(-('Comp.'!$D$5:$D$238='Analítico Cp.'!$B77),-('Comp.'!$J$5:$J$238=H$1),('Comp.'!$E$5:$E$238))</f>
        <v>2100</v>
      </c>
      <c r="I77" s="13">
        <f>SUMPRODUCT(-('Diário 7º PA'!$E$4:$E$5383='Analítico Cp.'!$B77),-('Diário 7º PA'!$P$4:$P$5383=I$1),('Diário 7º PA'!$F$4:$F$5383))+SUMPRODUCT(-('Diário 8º PA'!$E$4:$E$5041='Analítico Cp.'!$B77),-('Diário 8º PA'!$P$4:$P$5041=I$1),('Diário 8º PA'!$F$4:$F$5041))+SUMPRODUCT(-('Diário 9º PA'!$E$4:$E$5236='Analítico Cp.'!$B77),-('Diário 9º PA'!$P$4:$P$5236=I$1),('Diário 9º PA'!$F$4:$F$5236))+SUMPRODUCT(-('Diário 10º PA'!$E$4:$E$5221='Analítico Cp.'!$B77),-('Diário 10º PA'!$O$4:$O$5221=I$1),('Diário 10º PA'!$F$4:$F$5221))+SUMPRODUCT(-('Comp.'!$D$5:$D$238='Analítico Cp.'!$B77),-('Comp.'!$J$5:$J$238=I$1),('Comp.'!$E$5:$E$238))</f>
        <v>9734.9599999999991</v>
      </c>
      <c r="J77" s="13">
        <f>SUMPRODUCT(-('Diário 7º PA'!$E$4:$E$5383='Analítico Cp.'!$B77),-('Diário 7º PA'!$P$4:$P$5383=J$1),('Diário 7º PA'!$F$4:$F$5383))+SUMPRODUCT(-('Diário 8º PA'!$E$4:$E$5041='Analítico Cp.'!$B77),-('Diário 8º PA'!$P$4:$P$5041=J$1),('Diário 8º PA'!$F$4:$F$5041))+SUMPRODUCT(-('Diário 9º PA'!$E$4:$E$5236='Analítico Cp.'!$B77),-('Diário 9º PA'!$P$4:$P$5236=J$1),('Diário 9º PA'!$F$4:$F$5236))+SUMPRODUCT(-('Diário 10º PA'!$E$4:$E$5221='Analítico Cp.'!$B77),-('Diário 10º PA'!$O$4:$O$5221=J$1),('Diário 10º PA'!$F$4:$F$5221))+SUMPRODUCT(-('Comp.'!$D$5:$D$238='Analítico Cp.'!$B77),-('Comp.'!$J$5:$J$238=J$1),('Comp.'!$E$5:$E$238))</f>
        <v>2440.12</v>
      </c>
      <c r="K77" s="13">
        <f>SUMPRODUCT(-('Diário 7º PA'!$E$4:$E$5383='Analítico Cp.'!$B77),-('Diário 7º PA'!$P$4:$P$5383=K$1),('Diário 7º PA'!$F$4:$F$5383))+SUMPRODUCT(-('Diário 8º PA'!$E$4:$E$5041='Analítico Cp.'!$B77),-('Diário 8º PA'!$P$4:$P$5041=K$1),('Diário 8º PA'!$F$4:$F$5041))+SUMPRODUCT(-('Diário 9º PA'!$E$4:$E$5236='Analítico Cp.'!$B77),-('Diário 9º PA'!$P$4:$P$5236=K$1),('Diário 9º PA'!$F$4:$F$5236))+SUMPRODUCT(-('Diário 10º PA'!$E$4:$E$5221='Analítico Cp.'!$B77),-('Diário 10º PA'!$O$4:$O$5221=K$1),('Diário 10º PA'!$F$4:$F$5221))+SUMPRODUCT(-('Comp.'!$D$5:$D$238='Analítico Cp.'!$B77),-('Comp.'!$J$5:$J$238=K$1),('Comp.'!$E$5:$E$238))</f>
        <v>2440.12</v>
      </c>
      <c r="L77" s="13">
        <f>SUMPRODUCT(-('Diário 7º PA'!$E$4:$E$5383='Analítico Cp.'!$B77),-('Diário 7º PA'!$P$4:$P$5383=L$1),('Diário 7º PA'!$F$4:$F$5383))+SUMPRODUCT(-('Diário 8º PA'!$E$4:$E$5041='Analítico Cp.'!$B77),-('Diário 8º PA'!$P$4:$P$5041=L$1),('Diário 8º PA'!$F$4:$F$5041))+SUMPRODUCT(-('Diário 9º PA'!$E$4:$E$5236='Analítico Cp.'!$B77),-('Diário 9º PA'!$P$4:$P$5236=L$1),('Diário 9º PA'!$F$4:$F$5236))+SUMPRODUCT(-('Diário 10º PA'!$E$4:$E$5221='Analítico Cp.'!$B77),-('Diário 10º PA'!$O$4:$O$5221=L$1),('Diário 10º PA'!$F$4:$F$5221))+SUMPRODUCT(-('Comp.'!$D$5:$D$238='Analítico Cp.'!$B77),-('Comp.'!$J$5:$J$238=L$1),('Comp.'!$E$5:$E$238))</f>
        <v>2440.12</v>
      </c>
      <c r="M77" s="13">
        <f>SUMPRODUCT(-('Diário 7º PA'!$E$4:$E$5383='Analítico Cp.'!$B77),-('Diário 7º PA'!$P$4:$P$5383=M$1),('Diário 7º PA'!$F$4:$F$5383))+SUMPRODUCT(-('Diário 8º PA'!$E$4:$E$5041='Analítico Cp.'!$B77),-('Diário 8º PA'!$P$4:$P$5041=M$1),('Diário 8º PA'!$F$4:$F$5041))+SUMPRODUCT(-('Diário 9º PA'!$E$4:$E$5236='Analítico Cp.'!$B77),-('Diário 9º PA'!$P$4:$P$5236=M$1),('Diário 9º PA'!$F$4:$F$5236))+SUMPRODUCT(-('Diário 10º PA'!$E$4:$E$5221='Analítico Cp.'!$B77),-('Diário 10º PA'!$O$4:$O$5221=M$1),('Diário 10º PA'!$F$4:$F$5221))+SUMPRODUCT(-('Comp.'!$D$5:$D$238='Analítico Cp.'!$B77),-('Comp.'!$J$5:$J$238=M$1),('Comp.'!$E$5:$E$238))</f>
        <v>2440.12</v>
      </c>
      <c r="N77" s="13">
        <f>SUMPRODUCT(-('Diário 7º PA'!$E$4:$E$5383='Analítico Cp.'!$B77),-('Diário 7º PA'!$P$4:$P$5383=N$1),('Diário 7º PA'!$F$4:$F$5383))+SUMPRODUCT(-('Diário 8º PA'!$E$4:$E$5041='Analítico Cp.'!$B77),-('Diário 8º PA'!$P$4:$P$5041=N$1),('Diário 8º PA'!$F$4:$F$5041))+SUMPRODUCT(-('Diário 9º PA'!$E$4:$E$5236='Analítico Cp.'!$B77),-('Diário 9º PA'!$P$4:$P$5236=N$1),('Diário 9º PA'!$F$4:$F$5236))+SUMPRODUCT(-('Diário 10º PA'!$E$4:$E$5221='Analítico Cp.'!$B77),-('Diário 10º PA'!$O$4:$O$5221=N$1),('Diário 10º PA'!$F$4:$F$5221))+SUMPRODUCT(-('Comp.'!$D$5:$D$238='Analítico Cp.'!$B77),-('Comp.'!$J$5:$J$238=N$1),('Comp.'!$E$5:$E$238))</f>
        <v>550</v>
      </c>
      <c r="O77" s="13">
        <f t="shared" si="14"/>
        <v>34031.749999999993</v>
      </c>
      <c r="P77" s="172">
        <f t="shared" si="13"/>
        <v>6.4195127803403263E-4</v>
      </c>
    </row>
    <row r="78" spans="1:16" ht="23.25" customHeight="1" x14ac:dyDescent="0.2">
      <c r="A78" s="63" t="s">
        <v>127</v>
      </c>
      <c r="B78" s="107" t="s">
        <v>181</v>
      </c>
      <c r="C78" s="13">
        <f>SUMPRODUCT(-('Diário 7º PA'!$E$4:$E$5383='Analítico Cp.'!$B78),-('Diário 7º PA'!$P$4:$P$5383=C$1),('Diário 7º PA'!$F$4:$F$5383))+SUMPRODUCT(-('Diário 8º PA'!$E$4:$E$5041='Analítico Cp.'!$B78),-('Diário 8º PA'!$P$4:$P$5041=C$1),('Diário 8º PA'!$F$4:$F$5041))+SUMPRODUCT(-('Diário 9º PA'!$E$4:$E$5236='Analítico Cp.'!$B78),-('Diário 9º PA'!$P$4:$P$5236=C$1),('Diário 9º PA'!$F$4:$F$5236))+SUMPRODUCT(-('Diário 10º PA'!$E$4:$E$5221='Analítico Cp.'!$B78),-('Diário 10º PA'!$O$4:$O$5221=C$1),('Diário 10º PA'!$F$4:$F$5221))+SUMPRODUCT(-('Comp.'!$D$5:$D$238='Analítico Cp.'!$B78),-('Comp.'!$J$5:$J$238=C$1),('Comp.'!$E$5:$E$238))</f>
        <v>7272.45</v>
      </c>
      <c r="D78" s="13">
        <f>SUMPRODUCT(-('Diário 7º PA'!$E$4:$E$5383='Analítico Cp.'!$B78),-('Diário 7º PA'!$P$4:$P$5383=D$1),('Diário 7º PA'!$F$4:$F$5383))+SUMPRODUCT(-('Diário 8º PA'!$E$4:$E$5041='Analítico Cp.'!$B78),-('Diário 8º PA'!$P$4:$P$5041=D$1),('Diário 8º PA'!$F$4:$F$5041))+SUMPRODUCT(-('Diário 9º PA'!$E$4:$E$5236='Analítico Cp.'!$B78),-('Diário 9º PA'!$P$4:$P$5236=D$1),('Diário 9º PA'!$F$4:$F$5236))+SUMPRODUCT(-('Diário 10º PA'!$E$4:$E$5221='Analítico Cp.'!$B78),-('Diário 10º PA'!$O$4:$O$5221=D$1),('Diário 10º PA'!$F$4:$F$5221))+SUMPRODUCT(-('Comp.'!$D$5:$D$238='Analítico Cp.'!$B78),-('Comp.'!$J$5:$J$238=D$1),('Comp.'!$E$5:$E$238))</f>
        <v>7925.05</v>
      </c>
      <c r="E78" s="13">
        <f>SUMPRODUCT(-('Diário 7º PA'!$E$4:$E$5383='Analítico Cp.'!$B78),-('Diário 7º PA'!$P$4:$P$5383=E$1),('Diário 7º PA'!$F$4:$F$5383))+SUMPRODUCT(-('Diário 8º PA'!$E$4:$E$5041='Analítico Cp.'!$B78),-('Diário 8º PA'!$P$4:$P$5041=E$1),('Diário 8º PA'!$F$4:$F$5041))+SUMPRODUCT(-('Diário 9º PA'!$E$4:$E$5236='Analítico Cp.'!$B78),-('Diário 9º PA'!$P$4:$P$5236=E$1),('Diário 9º PA'!$F$4:$F$5236))+SUMPRODUCT(-('Diário 10º PA'!$E$4:$E$5221='Analítico Cp.'!$B78),-('Diário 10º PA'!$O$4:$O$5221=E$1),('Diário 10º PA'!$F$4:$F$5221))+SUMPRODUCT(-('Comp.'!$D$5:$D$238='Analítico Cp.'!$B78),-('Comp.'!$J$5:$J$238=E$1),('Comp.'!$E$5:$E$238))</f>
        <v>8725.0499999999993</v>
      </c>
      <c r="F78" s="13">
        <f>SUMPRODUCT(-('Diário 7º PA'!$E$4:$E$5383='Analítico Cp.'!$B78),-('Diário 7º PA'!$P$4:$P$5383=F$1),('Diário 7º PA'!$F$4:$F$5383))+SUMPRODUCT(-('Diário 8º PA'!$E$4:$E$5041='Analítico Cp.'!$B78),-('Diário 8º PA'!$P$4:$P$5041=F$1),('Diário 8º PA'!$F$4:$F$5041))+SUMPRODUCT(-('Diário 9º PA'!$E$4:$E$5236='Analítico Cp.'!$B78),-('Diário 9º PA'!$P$4:$P$5236=F$1),('Diário 9º PA'!$F$4:$F$5236))+SUMPRODUCT(-('Diário 10º PA'!$E$4:$E$5221='Analítico Cp.'!$B78),-('Diário 10º PA'!$O$4:$O$5221=F$1),('Diário 10º PA'!$F$4:$F$5221))+SUMPRODUCT(-('Comp.'!$D$5:$D$238='Analítico Cp.'!$B78),-('Comp.'!$J$5:$J$238=F$1),('Comp.'!$E$5:$E$238))</f>
        <v>6827.65</v>
      </c>
      <c r="G78" s="13">
        <f>SUMPRODUCT(-('Diário 7º PA'!$E$4:$E$5383='Analítico Cp.'!$B78),-('Diário 7º PA'!$P$4:$P$5383=G$1),('Diário 7º PA'!$F$4:$F$5383))+SUMPRODUCT(-('Diário 8º PA'!$E$4:$E$5041='Analítico Cp.'!$B78),-('Diário 8º PA'!$P$4:$P$5041=G$1),('Diário 8º PA'!$F$4:$F$5041))+SUMPRODUCT(-('Diário 9º PA'!$E$4:$E$5236='Analítico Cp.'!$B78),-('Diário 9º PA'!$P$4:$P$5236=G$1),('Diário 9º PA'!$F$4:$F$5236))+SUMPRODUCT(-('Diário 10º PA'!$E$4:$E$5221='Analítico Cp.'!$B78),-('Diário 10º PA'!$O$4:$O$5221=G$1),('Diário 10º PA'!$F$4:$F$5221))+SUMPRODUCT(-('Comp.'!$D$5:$D$238='Analítico Cp.'!$B78),-('Comp.'!$J$5:$J$238=G$1),('Comp.'!$E$5:$E$238))</f>
        <v>22188.58</v>
      </c>
      <c r="H78" s="13">
        <f>SUMPRODUCT(-('Diário 7º PA'!$E$4:$E$5383='Analítico Cp.'!$B78),-('Diário 7º PA'!$P$4:$P$5383=H$1),('Diário 7º PA'!$F$4:$F$5383))+SUMPRODUCT(-('Diário 8º PA'!$E$4:$E$5041='Analítico Cp.'!$B78),-('Diário 8º PA'!$P$4:$P$5041=H$1),('Diário 8º PA'!$F$4:$F$5041))+SUMPRODUCT(-('Diário 9º PA'!$E$4:$E$5236='Analítico Cp.'!$B78),-('Diário 9º PA'!$P$4:$P$5236=H$1),('Diário 9º PA'!$F$4:$F$5236))+SUMPRODUCT(-('Diário 10º PA'!$E$4:$E$5221='Analítico Cp.'!$B78),-('Diário 10º PA'!$O$4:$O$5221=H$1),('Diário 10º PA'!$F$4:$F$5221))+SUMPRODUCT(-('Comp.'!$D$5:$D$238='Analítico Cp.'!$B78),-('Comp.'!$J$5:$J$238=H$1),('Comp.'!$E$5:$E$238))</f>
        <v>8317</v>
      </c>
      <c r="I78" s="13">
        <f>SUMPRODUCT(-('Diário 7º PA'!$E$4:$E$5383='Analítico Cp.'!$B78),-('Diário 7º PA'!$P$4:$P$5383=I$1),('Diário 7º PA'!$F$4:$F$5383))+SUMPRODUCT(-('Diário 8º PA'!$E$4:$E$5041='Analítico Cp.'!$B78),-('Diário 8º PA'!$P$4:$P$5041=I$1),('Diário 8º PA'!$F$4:$F$5041))+SUMPRODUCT(-('Diário 9º PA'!$E$4:$E$5236='Analítico Cp.'!$B78),-('Diário 9º PA'!$P$4:$P$5236=I$1),('Diário 9º PA'!$F$4:$F$5236))+SUMPRODUCT(-('Diário 10º PA'!$E$4:$E$5221='Analítico Cp.'!$B78),-('Diário 10º PA'!$O$4:$O$5221=I$1),('Diário 10º PA'!$F$4:$F$5221))+SUMPRODUCT(-('Comp.'!$D$5:$D$238='Analítico Cp.'!$B78),-('Comp.'!$J$5:$J$238=I$1),('Comp.'!$E$5:$E$238))</f>
        <v>6227</v>
      </c>
      <c r="J78" s="13">
        <f>SUMPRODUCT(-('Diário 7º PA'!$E$4:$E$5383='Analítico Cp.'!$B78),-('Diário 7º PA'!$P$4:$P$5383=J$1),('Diário 7º PA'!$F$4:$F$5383))+SUMPRODUCT(-('Diário 8º PA'!$E$4:$E$5041='Analítico Cp.'!$B78),-('Diário 8º PA'!$P$4:$P$5041=J$1),('Diário 8º PA'!$F$4:$F$5041))+SUMPRODUCT(-('Diário 9º PA'!$E$4:$E$5236='Analítico Cp.'!$B78),-('Diário 9º PA'!$P$4:$P$5236=J$1),('Diário 9º PA'!$F$4:$F$5236))+SUMPRODUCT(-('Diário 10º PA'!$E$4:$E$5221='Analítico Cp.'!$B78),-('Diário 10º PA'!$O$4:$O$5221=J$1),('Diário 10º PA'!$F$4:$F$5221))+SUMPRODUCT(-('Comp.'!$D$5:$D$238='Analítico Cp.'!$B78),-('Comp.'!$J$5:$J$238=J$1),('Comp.'!$E$5:$E$238))</f>
        <v>11683.060000000001</v>
      </c>
      <c r="K78" s="13">
        <f>SUMPRODUCT(-('Diário 7º PA'!$E$4:$E$5383='Analítico Cp.'!$B78),-('Diário 7º PA'!$P$4:$P$5383=K$1),('Diário 7º PA'!$F$4:$F$5383))+SUMPRODUCT(-('Diário 8º PA'!$E$4:$E$5041='Analítico Cp.'!$B78),-('Diário 8º PA'!$P$4:$P$5041=K$1),('Diário 8º PA'!$F$4:$F$5041))+SUMPRODUCT(-('Diário 9º PA'!$E$4:$E$5236='Analítico Cp.'!$B78),-('Diário 9º PA'!$P$4:$P$5236=K$1),('Diário 9º PA'!$F$4:$F$5236))+SUMPRODUCT(-('Diário 10º PA'!$E$4:$E$5221='Analítico Cp.'!$B78),-('Diário 10º PA'!$O$4:$O$5221=K$1),('Diário 10º PA'!$F$4:$F$5221))+SUMPRODUCT(-('Comp.'!$D$5:$D$238='Analítico Cp.'!$B78),-('Comp.'!$J$5:$J$238=K$1),('Comp.'!$E$5:$E$238))</f>
        <v>10936.380000000001</v>
      </c>
      <c r="L78" s="13">
        <f>SUMPRODUCT(-('Diário 7º PA'!$E$4:$E$5383='Analítico Cp.'!$B78),-('Diário 7º PA'!$P$4:$P$5383=L$1),('Diário 7º PA'!$F$4:$F$5383))+SUMPRODUCT(-('Diário 8º PA'!$E$4:$E$5041='Analítico Cp.'!$B78),-('Diário 8º PA'!$P$4:$P$5041=L$1),('Diário 8º PA'!$F$4:$F$5041))+SUMPRODUCT(-('Diário 9º PA'!$E$4:$E$5236='Analítico Cp.'!$B78),-('Diário 9º PA'!$P$4:$P$5236=L$1),('Diário 9º PA'!$F$4:$F$5236))+SUMPRODUCT(-('Diário 10º PA'!$E$4:$E$5221='Analítico Cp.'!$B78),-('Diário 10º PA'!$O$4:$O$5221=L$1),('Diário 10º PA'!$F$4:$F$5221))+SUMPRODUCT(-('Comp.'!$D$5:$D$238='Analítico Cp.'!$B78),-('Comp.'!$J$5:$J$238=L$1),('Comp.'!$E$5:$E$238))</f>
        <v>12623.5</v>
      </c>
      <c r="M78" s="13">
        <f>SUMPRODUCT(-('Diário 7º PA'!$E$4:$E$5383='Analítico Cp.'!$B78),-('Diário 7º PA'!$P$4:$P$5383=M$1),('Diário 7º PA'!$F$4:$F$5383))+SUMPRODUCT(-('Diário 8º PA'!$E$4:$E$5041='Analítico Cp.'!$B78),-('Diário 8º PA'!$P$4:$P$5041=M$1),('Diário 8º PA'!$F$4:$F$5041))+SUMPRODUCT(-('Diário 9º PA'!$E$4:$E$5236='Analítico Cp.'!$B78),-('Diário 9º PA'!$P$4:$P$5236=M$1),('Diário 9º PA'!$F$4:$F$5236))+SUMPRODUCT(-('Diário 10º PA'!$E$4:$E$5221='Analítico Cp.'!$B78),-('Diário 10º PA'!$O$4:$O$5221=M$1),('Diário 10º PA'!$F$4:$F$5221))+SUMPRODUCT(-('Comp.'!$D$5:$D$238='Analítico Cp.'!$B78),-('Comp.'!$J$5:$J$238=M$1),('Comp.'!$E$5:$E$238))</f>
        <v>11087.21</v>
      </c>
      <c r="N78" s="13">
        <f>SUMPRODUCT(-('Diário 7º PA'!$E$4:$E$5383='Analítico Cp.'!$B78),-('Diário 7º PA'!$P$4:$P$5383=N$1),('Diário 7º PA'!$F$4:$F$5383))+SUMPRODUCT(-('Diário 8º PA'!$E$4:$E$5041='Analítico Cp.'!$B78),-('Diário 8º PA'!$P$4:$P$5041=N$1),('Diário 8º PA'!$F$4:$F$5041))+SUMPRODUCT(-('Diário 9º PA'!$E$4:$E$5236='Analítico Cp.'!$B78),-('Diário 9º PA'!$P$4:$P$5236=N$1),('Diário 9º PA'!$F$4:$F$5236))+SUMPRODUCT(-('Diário 10º PA'!$E$4:$E$5221='Analítico Cp.'!$B78),-('Diário 10º PA'!$O$4:$O$5221=N$1),('Diário 10º PA'!$F$4:$F$5221))+SUMPRODUCT(-('Comp.'!$D$5:$D$238='Analítico Cp.'!$B78),-('Comp.'!$J$5:$J$238=N$1),('Comp.'!$E$5:$E$238))</f>
        <v>10913.89</v>
      </c>
      <c r="O78" s="13">
        <f t="shared" si="14"/>
        <v>124726.81999999999</v>
      </c>
      <c r="P78" s="172">
        <f t="shared" si="13"/>
        <v>2.3527600403776107E-3</v>
      </c>
    </row>
    <row r="79" spans="1:16" ht="23.25" customHeight="1" x14ac:dyDescent="0.2">
      <c r="A79" s="63" t="s">
        <v>128</v>
      </c>
      <c r="B79" s="107" t="s">
        <v>182</v>
      </c>
      <c r="C79" s="13">
        <f>SUMPRODUCT(-('Diário 7º PA'!$E$4:$E$5383='Analítico Cp.'!$B79),-('Diário 7º PA'!$P$4:$P$5383=C$1),('Diário 7º PA'!$F$4:$F$5383))+SUMPRODUCT(-('Diário 8º PA'!$E$4:$E$5041='Analítico Cp.'!$B79),-('Diário 8º PA'!$P$4:$P$5041=C$1),('Diário 8º PA'!$F$4:$F$5041))+SUMPRODUCT(-('Diário 9º PA'!$E$4:$E$5236='Analítico Cp.'!$B79),-('Diário 9º PA'!$P$4:$P$5236=C$1),('Diário 9º PA'!$F$4:$F$5236))+SUMPRODUCT(-('Diário 10º PA'!$E$4:$E$5221='Analítico Cp.'!$B79),-('Diário 10º PA'!$O$4:$O$5221=C$1),('Diário 10º PA'!$F$4:$F$5221))+SUMPRODUCT(-('Comp.'!$D$5:$D$238='Analítico Cp.'!$B79),-('Comp.'!$J$5:$J$238=C$1),('Comp.'!$E$5:$E$238))</f>
        <v>4810.67</v>
      </c>
      <c r="D79" s="13">
        <f>SUMPRODUCT(-('Diário 7º PA'!$E$4:$E$5383='Analítico Cp.'!$B79),-('Diário 7º PA'!$P$4:$P$5383=D$1),('Diário 7º PA'!$F$4:$F$5383))+SUMPRODUCT(-('Diário 8º PA'!$E$4:$E$5041='Analítico Cp.'!$B79),-('Diário 8º PA'!$P$4:$P$5041=D$1),('Diário 8º PA'!$F$4:$F$5041))+SUMPRODUCT(-('Diário 9º PA'!$E$4:$E$5236='Analítico Cp.'!$B79),-('Diário 9º PA'!$P$4:$P$5236=D$1),('Diário 9º PA'!$F$4:$F$5236))+SUMPRODUCT(-('Diário 10º PA'!$E$4:$E$5221='Analítico Cp.'!$B79),-('Diário 10º PA'!$O$4:$O$5221=D$1),('Diário 10º PA'!$F$4:$F$5221))+SUMPRODUCT(-('Comp.'!$D$5:$D$238='Analítico Cp.'!$B79),-('Comp.'!$J$5:$J$238=D$1),('Comp.'!$E$5:$E$238))</f>
        <v>1092.96</v>
      </c>
      <c r="E79" s="13">
        <f>SUMPRODUCT(-('Diário 7º PA'!$E$4:$E$5383='Analítico Cp.'!$B79),-('Diário 7º PA'!$P$4:$P$5383=E$1),('Diário 7º PA'!$F$4:$F$5383))+SUMPRODUCT(-('Diário 8º PA'!$E$4:$E$5041='Analítico Cp.'!$B79),-('Diário 8º PA'!$P$4:$P$5041=E$1),('Diário 8º PA'!$F$4:$F$5041))+SUMPRODUCT(-('Diário 9º PA'!$E$4:$E$5236='Analítico Cp.'!$B79),-('Diário 9º PA'!$P$4:$P$5236=E$1),('Diário 9º PA'!$F$4:$F$5236))+SUMPRODUCT(-('Diário 10º PA'!$E$4:$E$5221='Analítico Cp.'!$B79),-('Diário 10º PA'!$O$4:$O$5221=E$1),('Diário 10º PA'!$F$4:$F$5221))+SUMPRODUCT(-('Comp.'!$D$5:$D$238='Analítico Cp.'!$B79),-('Comp.'!$J$5:$J$238=E$1),('Comp.'!$E$5:$E$238))</f>
        <v>3837.6600000000003</v>
      </c>
      <c r="F79" s="13">
        <f>SUMPRODUCT(-('Diário 7º PA'!$E$4:$E$5383='Analítico Cp.'!$B79),-('Diário 7º PA'!$P$4:$P$5383=F$1),('Diário 7º PA'!$F$4:$F$5383))+SUMPRODUCT(-('Diário 8º PA'!$E$4:$E$5041='Analítico Cp.'!$B79),-('Diário 8º PA'!$P$4:$P$5041=F$1),('Diário 8º PA'!$F$4:$F$5041))+SUMPRODUCT(-('Diário 9º PA'!$E$4:$E$5236='Analítico Cp.'!$B79),-('Diário 9º PA'!$P$4:$P$5236=F$1),('Diário 9º PA'!$F$4:$F$5236))+SUMPRODUCT(-('Diário 10º PA'!$E$4:$E$5221='Analítico Cp.'!$B79),-('Diário 10º PA'!$O$4:$O$5221=F$1),('Diário 10º PA'!$F$4:$F$5221))+SUMPRODUCT(-('Comp.'!$D$5:$D$238='Analítico Cp.'!$B79),-('Comp.'!$J$5:$J$238=F$1),('Comp.'!$E$5:$E$238))</f>
        <v>1515.88</v>
      </c>
      <c r="G79" s="13">
        <f>SUMPRODUCT(-('Diário 7º PA'!$E$4:$E$5383='Analítico Cp.'!$B79),-('Diário 7º PA'!$P$4:$P$5383=G$1),('Diário 7º PA'!$F$4:$F$5383))+SUMPRODUCT(-('Diário 8º PA'!$E$4:$E$5041='Analítico Cp.'!$B79),-('Diário 8º PA'!$P$4:$P$5041=G$1),('Diário 8º PA'!$F$4:$F$5041))+SUMPRODUCT(-('Diário 9º PA'!$E$4:$E$5236='Analítico Cp.'!$B79),-('Diário 9º PA'!$P$4:$P$5236=G$1),('Diário 9º PA'!$F$4:$F$5236))+SUMPRODUCT(-('Diário 10º PA'!$E$4:$E$5221='Analítico Cp.'!$B79),-('Diário 10º PA'!$O$4:$O$5221=G$1),('Diário 10º PA'!$F$4:$F$5221))+SUMPRODUCT(-('Comp.'!$D$5:$D$238='Analítico Cp.'!$B79),-('Comp.'!$J$5:$J$238=G$1),('Comp.'!$E$5:$E$238))</f>
        <v>16959.77</v>
      </c>
      <c r="H79" s="13">
        <f>SUMPRODUCT(-('Diário 7º PA'!$E$4:$E$5383='Analítico Cp.'!$B79),-('Diário 7º PA'!$P$4:$P$5383=H$1),('Diário 7º PA'!$F$4:$F$5383))+SUMPRODUCT(-('Diário 8º PA'!$E$4:$E$5041='Analítico Cp.'!$B79),-('Diário 8º PA'!$P$4:$P$5041=H$1),('Diário 8º PA'!$F$4:$F$5041))+SUMPRODUCT(-('Diário 9º PA'!$E$4:$E$5236='Analítico Cp.'!$B79),-('Diário 9º PA'!$P$4:$P$5236=H$1),('Diário 9º PA'!$F$4:$F$5236))+SUMPRODUCT(-('Diário 10º PA'!$E$4:$E$5221='Analítico Cp.'!$B79),-('Diário 10º PA'!$O$4:$O$5221=H$1),('Diário 10º PA'!$F$4:$F$5221))+SUMPRODUCT(-('Comp.'!$D$5:$D$238='Analítico Cp.'!$B79),-('Comp.'!$J$5:$J$238=H$1),('Comp.'!$E$5:$E$238))</f>
        <v>10039.16</v>
      </c>
      <c r="I79" s="13">
        <f>SUMPRODUCT(-('Diário 7º PA'!$E$4:$E$5383='Analítico Cp.'!$B79),-('Diário 7º PA'!$P$4:$P$5383=I$1),('Diário 7º PA'!$F$4:$F$5383))+SUMPRODUCT(-('Diário 8º PA'!$E$4:$E$5041='Analítico Cp.'!$B79),-('Diário 8º PA'!$P$4:$P$5041=I$1),('Diário 8º PA'!$F$4:$F$5041))+SUMPRODUCT(-('Diário 9º PA'!$E$4:$E$5236='Analítico Cp.'!$B79),-('Diário 9º PA'!$P$4:$P$5236=I$1),('Diário 9º PA'!$F$4:$F$5236))+SUMPRODUCT(-('Diário 10º PA'!$E$4:$E$5221='Analítico Cp.'!$B79),-('Diário 10º PA'!$O$4:$O$5221=I$1),('Diário 10º PA'!$F$4:$F$5221))+SUMPRODUCT(-('Comp.'!$D$5:$D$238='Analítico Cp.'!$B79),-('Comp.'!$J$5:$J$238=I$1),('Comp.'!$E$5:$E$238))</f>
        <v>24144.52</v>
      </c>
      <c r="J79" s="13">
        <f>SUMPRODUCT(-('Diário 7º PA'!$E$4:$E$5383='Analítico Cp.'!$B79),-('Diário 7º PA'!$P$4:$P$5383=J$1),('Diário 7º PA'!$F$4:$F$5383))+SUMPRODUCT(-('Diário 8º PA'!$E$4:$E$5041='Analítico Cp.'!$B79),-('Diário 8º PA'!$P$4:$P$5041=J$1),('Diário 8º PA'!$F$4:$F$5041))+SUMPRODUCT(-('Diário 9º PA'!$E$4:$E$5236='Analítico Cp.'!$B79),-('Diário 9º PA'!$P$4:$P$5236=J$1),('Diário 9º PA'!$F$4:$F$5236))+SUMPRODUCT(-('Diário 10º PA'!$E$4:$E$5221='Analítico Cp.'!$B79),-('Diário 10º PA'!$O$4:$O$5221=J$1),('Diário 10º PA'!$F$4:$F$5221))+SUMPRODUCT(-('Comp.'!$D$5:$D$238='Analítico Cp.'!$B79),-('Comp.'!$J$5:$J$238=J$1),('Comp.'!$E$5:$E$238))</f>
        <v>7343</v>
      </c>
      <c r="K79" s="13">
        <f>SUMPRODUCT(-('Diário 7º PA'!$E$4:$E$5383='Analítico Cp.'!$B79),-('Diário 7º PA'!$P$4:$P$5383=K$1),('Diário 7º PA'!$F$4:$F$5383))+SUMPRODUCT(-('Diário 8º PA'!$E$4:$E$5041='Analítico Cp.'!$B79),-('Diário 8º PA'!$P$4:$P$5041=K$1),('Diário 8º PA'!$F$4:$F$5041))+SUMPRODUCT(-('Diário 9º PA'!$E$4:$E$5236='Analítico Cp.'!$B79),-('Diário 9º PA'!$P$4:$P$5236=K$1),('Diário 9º PA'!$F$4:$F$5236))+SUMPRODUCT(-('Diário 10º PA'!$E$4:$E$5221='Analítico Cp.'!$B79),-('Diário 10º PA'!$O$4:$O$5221=K$1),('Diário 10º PA'!$F$4:$F$5221))+SUMPRODUCT(-('Comp.'!$D$5:$D$238='Analítico Cp.'!$B79),-('Comp.'!$J$5:$J$238=K$1),('Comp.'!$E$5:$E$238))</f>
        <v>6859.85</v>
      </c>
      <c r="L79" s="13">
        <f>SUMPRODUCT(-('Diário 7º PA'!$E$4:$E$5383='Analítico Cp.'!$B79),-('Diário 7º PA'!$P$4:$P$5383=L$1),('Diário 7º PA'!$F$4:$F$5383))+SUMPRODUCT(-('Diário 8º PA'!$E$4:$E$5041='Analítico Cp.'!$B79),-('Diário 8º PA'!$P$4:$P$5041=L$1),('Diário 8º PA'!$F$4:$F$5041))+SUMPRODUCT(-('Diário 9º PA'!$E$4:$E$5236='Analítico Cp.'!$B79),-('Diário 9º PA'!$P$4:$P$5236=L$1),('Diário 9º PA'!$F$4:$F$5236))+SUMPRODUCT(-('Diário 10º PA'!$E$4:$E$5221='Analítico Cp.'!$B79),-('Diário 10º PA'!$O$4:$O$5221=L$1),('Diário 10º PA'!$F$4:$F$5221))+SUMPRODUCT(-('Comp.'!$D$5:$D$238='Analítico Cp.'!$B79),-('Comp.'!$J$5:$J$238=L$1),('Comp.'!$E$5:$E$238))</f>
        <v>34314.94</v>
      </c>
      <c r="M79" s="13">
        <f>SUMPRODUCT(-('Diário 7º PA'!$E$4:$E$5383='Analítico Cp.'!$B79),-('Diário 7º PA'!$P$4:$P$5383=M$1),('Diário 7º PA'!$F$4:$F$5383))+SUMPRODUCT(-('Diário 8º PA'!$E$4:$E$5041='Analítico Cp.'!$B79),-('Diário 8º PA'!$P$4:$P$5041=M$1),('Diário 8º PA'!$F$4:$F$5041))+SUMPRODUCT(-('Diário 9º PA'!$E$4:$E$5236='Analítico Cp.'!$B79),-('Diário 9º PA'!$P$4:$P$5236=M$1),('Diário 9º PA'!$F$4:$F$5236))+SUMPRODUCT(-('Diário 10º PA'!$E$4:$E$5221='Analítico Cp.'!$B79),-('Diário 10º PA'!$O$4:$O$5221=M$1),('Diário 10º PA'!$F$4:$F$5221))+SUMPRODUCT(-('Comp.'!$D$5:$D$238='Analítico Cp.'!$B79),-('Comp.'!$J$5:$J$238=M$1),('Comp.'!$E$5:$E$238))</f>
        <v>28808.739999999998</v>
      </c>
      <c r="N79" s="13">
        <f>SUMPRODUCT(-('Diário 7º PA'!$E$4:$E$5383='Analítico Cp.'!$B79),-('Diário 7º PA'!$P$4:$P$5383=N$1),('Diário 7º PA'!$F$4:$F$5383))+SUMPRODUCT(-('Diário 8º PA'!$E$4:$E$5041='Analítico Cp.'!$B79),-('Diário 8º PA'!$P$4:$P$5041=N$1),('Diário 8º PA'!$F$4:$F$5041))+SUMPRODUCT(-('Diário 9º PA'!$E$4:$E$5236='Analítico Cp.'!$B79),-('Diário 9º PA'!$P$4:$P$5236=N$1),('Diário 9º PA'!$F$4:$F$5236))+SUMPRODUCT(-('Diário 10º PA'!$E$4:$E$5221='Analítico Cp.'!$B79),-('Diário 10º PA'!$O$4:$O$5221=N$1),('Diário 10º PA'!$F$4:$F$5221))+SUMPRODUCT(-('Comp.'!$D$5:$D$238='Analítico Cp.'!$B79),-('Comp.'!$J$5:$J$238=N$1),('Comp.'!$E$5:$E$238))</f>
        <v>4085</v>
      </c>
      <c r="O79" s="13">
        <f t="shared" si="14"/>
        <v>143812.15000000002</v>
      </c>
      <c r="P79" s="172">
        <f t="shared" si="13"/>
        <v>2.7127724401278821E-3</v>
      </c>
    </row>
    <row r="80" spans="1:16" ht="23.25" customHeight="1" x14ac:dyDescent="0.2">
      <c r="A80" s="63" t="s">
        <v>129</v>
      </c>
      <c r="B80" s="107" t="s">
        <v>183</v>
      </c>
      <c r="C80" s="13">
        <f>SUMPRODUCT(-('Diário 7º PA'!$E$4:$E$5383='Analítico Cp.'!$B80),-('Diário 7º PA'!$P$4:$P$5383=C$1),('Diário 7º PA'!$F$4:$F$5383))+SUMPRODUCT(-('Diário 8º PA'!$E$4:$E$5041='Analítico Cp.'!$B80),-('Diário 8º PA'!$P$4:$P$5041=C$1),('Diário 8º PA'!$F$4:$F$5041))+SUMPRODUCT(-('Diário 9º PA'!$E$4:$E$5236='Analítico Cp.'!$B80),-('Diário 9º PA'!$P$4:$P$5236=C$1),('Diário 9º PA'!$F$4:$F$5236))+SUMPRODUCT(-('Diário 10º PA'!$E$4:$E$5221='Analítico Cp.'!$B80),-('Diário 10º PA'!$O$4:$O$5221=C$1),('Diário 10º PA'!$F$4:$F$5221))+SUMPRODUCT(-('Comp.'!$D$5:$D$238='Analítico Cp.'!$B80),-('Comp.'!$J$5:$J$238=C$1),('Comp.'!$E$5:$E$238))</f>
        <v>3850</v>
      </c>
      <c r="D80" s="13">
        <f>SUMPRODUCT(-('Diário 7º PA'!$E$4:$E$5383='Analítico Cp.'!$B80),-('Diário 7º PA'!$P$4:$P$5383=D$1),('Diário 7º PA'!$F$4:$F$5383))+SUMPRODUCT(-('Diário 8º PA'!$E$4:$E$5041='Analítico Cp.'!$B80),-('Diário 8º PA'!$P$4:$P$5041=D$1),('Diário 8º PA'!$F$4:$F$5041))+SUMPRODUCT(-('Diário 9º PA'!$E$4:$E$5236='Analítico Cp.'!$B80),-('Diário 9º PA'!$P$4:$P$5236=D$1),('Diário 9º PA'!$F$4:$F$5236))+SUMPRODUCT(-('Diário 10º PA'!$E$4:$E$5221='Analítico Cp.'!$B80),-('Diário 10º PA'!$O$4:$O$5221=D$1),('Diário 10º PA'!$F$4:$F$5221))+SUMPRODUCT(-('Comp.'!$D$5:$D$238='Analítico Cp.'!$B80),-('Comp.'!$J$5:$J$238=D$1),('Comp.'!$E$5:$E$238))</f>
        <v>3220</v>
      </c>
      <c r="E80" s="13">
        <f>SUMPRODUCT(-('Diário 7º PA'!$E$4:$E$5383='Analítico Cp.'!$B80),-('Diário 7º PA'!$P$4:$P$5383=E$1),('Diário 7º PA'!$F$4:$F$5383))+SUMPRODUCT(-('Diário 8º PA'!$E$4:$E$5041='Analítico Cp.'!$B80),-('Diário 8º PA'!$P$4:$P$5041=E$1),('Diário 8º PA'!$F$4:$F$5041))+SUMPRODUCT(-('Diário 9º PA'!$E$4:$E$5236='Analítico Cp.'!$B80),-('Diário 9º PA'!$P$4:$P$5236=E$1),('Diário 9º PA'!$F$4:$F$5236))+SUMPRODUCT(-('Diário 10º PA'!$E$4:$E$5221='Analítico Cp.'!$B80),-('Diário 10º PA'!$O$4:$O$5221=E$1),('Diário 10º PA'!$F$4:$F$5221))+SUMPRODUCT(-('Comp.'!$D$5:$D$238='Analítico Cp.'!$B80),-('Comp.'!$J$5:$J$238=E$1),('Comp.'!$E$5:$E$238))</f>
        <v>4470</v>
      </c>
      <c r="F80" s="13">
        <f>SUMPRODUCT(-('Diário 7º PA'!$E$4:$E$5383='Analítico Cp.'!$B80),-('Diário 7º PA'!$P$4:$P$5383=F$1),('Diário 7º PA'!$F$4:$F$5383))+SUMPRODUCT(-('Diário 8º PA'!$E$4:$E$5041='Analítico Cp.'!$B80),-('Diário 8º PA'!$P$4:$P$5041=F$1),('Diário 8º PA'!$F$4:$F$5041))+SUMPRODUCT(-('Diário 9º PA'!$E$4:$E$5236='Analítico Cp.'!$B80),-('Diário 9º PA'!$P$4:$P$5236=F$1),('Diário 9º PA'!$F$4:$F$5236))+SUMPRODUCT(-('Diário 10º PA'!$E$4:$E$5221='Analítico Cp.'!$B80),-('Diário 10º PA'!$O$4:$O$5221=F$1),('Diário 10º PA'!$F$4:$F$5221))+SUMPRODUCT(-('Comp.'!$D$5:$D$238='Analítico Cp.'!$B80),-('Comp.'!$J$5:$J$238=F$1),('Comp.'!$E$5:$E$238))</f>
        <v>3220</v>
      </c>
      <c r="G80" s="13">
        <f>SUMPRODUCT(-('Diário 7º PA'!$E$4:$E$5383='Analítico Cp.'!$B80),-('Diário 7º PA'!$P$4:$P$5383=G$1),('Diário 7º PA'!$F$4:$F$5383))+SUMPRODUCT(-('Diário 8º PA'!$E$4:$E$5041='Analítico Cp.'!$B80),-('Diário 8º PA'!$P$4:$P$5041=G$1),('Diário 8º PA'!$F$4:$F$5041))+SUMPRODUCT(-('Diário 9º PA'!$E$4:$E$5236='Analítico Cp.'!$B80),-('Diário 9º PA'!$P$4:$P$5236=G$1),('Diário 9º PA'!$F$4:$F$5236))+SUMPRODUCT(-('Diário 10º PA'!$E$4:$E$5221='Analítico Cp.'!$B80),-('Diário 10º PA'!$O$4:$O$5221=G$1),('Diário 10º PA'!$F$4:$F$5221))+SUMPRODUCT(-('Comp.'!$D$5:$D$238='Analítico Cp.'!$B80),-('Comp.'!$J$5:$J$238=G$1),('Comp.'!$E$5:$E$238))</f>
        <v>5340</v>
      </c>
      <c r="H80" s="13">
        <f>SUMPRODUCT(-('Diário 7º PA'!$E$4:$E$5383='Analítico Cp.'!$B80),-('Diário 7º PA'!$P$4:$P$5383=H$1),('Diário 7º PA'!$F$4:$F$5383))+SUMPRODUCT(-('Diário 8º PA'!$E$4:$E$5041='Analítico Cp.'!$B80),-('Diário 8º PA'!$P$4:$P$5041=H$1),('Diário 8º PA'!$F$4:$F$5041))+SUMPRODUCT(-('Diário 9º PA'!$E$4:$E$5236='Analítico Cp.'!$B80),-('Diário 9º PA'!$P$4:$P$5236=H$1),('Diário 9º PA'!$F$4:$F$5236))+SUMPRODUCT(-('Diário 10º PA'!$E$4:$E$5221='Analítico Cp.'!$B80),-('Diário 10º PA'!$O$4:$O$5221=H$1),('Diário 10º PA'!$F$4:$F$5221))+SUMPRODUCT(-('Comp.'!$D$5:$D$238='Analítico Cp.'!$B80),-('Comp.'!$J$5:$J$238=H$1),('Comp.'!$E$5:$E$238))</f>
        <v>6440</v>
      </c>
      <c r="I80" s="13">
        <f>SUMPRODUCT(-('Diário 7º PA'!$E$4:$E$5383='Analítico Cp.'!$B80),-('Diário 7º PA'!$P$4:$P$5383=I$1),('Diário 7º PA'!$F$4:$F$5383))+SUMPRODUCT(-('Diário 8º PA'!$E$4:$E$5041='Analítico Cp.'!$B80),-('Diário 8º PA'!$P$4:$P$5041=I$1),('Diário 8º PA'!$F$4:$F$5041))+SUMPRODUCT(-('Diário 9º PA'!$E$4:$E$5236='Analítico Cp.'!$B80),-('Diário 9º PA'!$P$4:$P$5236=I$1),('Diário 9º PA'!$F$4:$F$5236))+SUMPRODUCT(-('Diário 10º PA'!$E$4:$E$5221='Analítico Cp.'!$B80),-('Diário 10º PA'!$O$4:$O$5221=I$1),('Diário 10º PA'!$F$4:$F$5221))+SUMPRODUCT(-('Comp.'!$D$5:$D$238='Analítico Cp.'!$B80),-('Comp.'!$J$5:$J$238=I$1),('Comp.'!$E$5:$E$238))</f>
        <v>3220</v>
      </c>
      <c r="J80" s="13">
        <f>SUMPRODUCT(-('Diário 7º PA'!$E$4:$E$5383='Analítico Cp.'!$B80),-('Diário 7º PA'!$P$4:$P$5383=J$1),('Diário 7º PA'!$F$4:$F$5383))+SUMPRODUCT(-('Diário 8º PA'!$E$4:$E$5041='Analítico Cp.'!$B80),-('Diário 8º PA'!$P$4:$P$5041=J$1),('Diário 8º PA'!$F$4:$F$5041))+SUMPRODUCT(-('Diário 9º PA'!$E$4:$E$5236='Analítico Cp.'!$B80),-('Diário 9º PA'!$P$4:$P$5236=J$1),('Diário 9º PA'!$F$4:$F$5236))+SUMPRODUCT(-('Diário 10º PA'!$E$4:$E$5221='Analítico Cp.'!$B80),-('Diário 10º PA'!$O$4:$O$5221=J$1),('Diário 10º PA'!$F$4:$F$5221))+SUMPRODUCT(-('Comp.'!$D$5:$D$238='Analítico Cp.'!$B80),-('Comp.'!$J$5:$J$238=J$1),('Comp.'!$E$5:$E$238))</f>
        <v>560</v>
      </c>
      <c r="K80" s="13">
        <f>SUMPRODUCT(-('Diário 7º PA'!$E$4:$E$5383='Analítico Cp.'!$B80),-('Diário 7º PA'!$P$4:$P$5383=K$1),('Diário 7º PA'!$F$4:$F$5383))+SUMPRODUCT(-('Diário 8º PA'!$E$4:$E$5041='Analítico Cp.'!$B80),-('Diário 8º PA'!$P$4:$P$5041=K$1),('Diário 8º PA'!$F$4:$F$5041))+SUMPRODUCT(-('Diário 9º PA'!$E$4:$E$5236='Analítico Cp.'!$B80),-('Diário 9º PA'!$P$4:$P$5236=K$1),('Diário 9º PA'!$F$4:$F$5236))+SUMPRODUCT(-('Diário 10º PA'!$E$4:$E$5221='Analítico Cp.'!$B80),-('Diário 10º PA'!$O$4:$O$5221=K$1),('Diário 10º PA'!$F$4:$F$5221))+SUMPRODUCT(-('Comp.'!$D$5:$D$238='Analítico Cp.'!$B80),-('Comp.'!$J$5:$J$238=K$1),('Comp.'!$E$5:$E$238))</f>
        <v>3080</v>
      </c>
      <c r="L80" s="13">
        <f>SUMPRODUCT(-('Diário 7º PA'!$E$4:$E$5383='Analítico Cp.'!$B80),-('Diário 7º PA'!$P$4:$P$5383=L$1),('Diário 7º PA'!$F$4:$F$5383))+SUMPRODUCT(-('Diário 8º PA'!$E$4:$E$5041='Analítico Cp.'!$B80),-('Diário 8º PA'!$P$4:$P$5041=L$1),('Diário 8º PA'!$F$4:$F$5041))+SUMPRODUCT(-('Diário 9º PA'!$E$4:$E$5236='Analítico Cp.'!$B80),-('Diário 9º PA'!$P$4:$P$5236=L$1),('Diário 9º PA'!$F$4:$F$5236))+SUMPRODUCT(-('Diário 10º PA'!$E$4:$E$5221='Analítico Cp.'!$B80),-('Diário 10º PA'!$O$4:$O$5221=L$1),('Diário 10º PA'!$F$4:$F$5221))+SUMPRODUCT(-('Comp.'!$D$5:$D$238='Analítico Cp.'!$B80),-('Comp.'!$J$5:$J$238=L$1),('Comp.'!$E$5:$E$238))</f>
        <v>3500</v>
      </c>
      <c r="M80" s="13">
        <f>SUMPRODUCT(-('Diário 7º PA'!$E$4:$E$5383='Analítico Cp.'!$B80),-('Diário 7º PA'!$P$4:$P$5383=M$1),('Diário 7º PA'!$F$4:$F$5383))+SUMPRODUCT(-('Diário 8º PA'!$E$4:$E$5041='Analítico Cp.'!$B80),-('Diário 8º PA'!$P$4:$P$5041=M$1),('Diário 8º PA'!$F$4:$F$5041))+SUMPRODUCT(-('Diário 9º PA'!$E$4:$E$5236='Analítico Cp.'!$B80),-('Diário 9º PA'!$P$4:$P$5236=M$1),('Diário 9º PA'!$F$4:$F$5236))+SUMPRODUCT(-('Diário 10º PA'!$E$4:$E$5221='Analítico Cp.'!$B80),-('Diário 10º PA'!$O$4:$O$5221=M$1),('Diário 10º PA'!$F$4:$F$5221))+SUMPRODUCT(-('Comp.'!$D$5:$D$238='Analítico Cp.'!$B80),-('Comp.'!$J$5:$J$238=M$1),('Comp.'!$E$5:$E$238))</f>
        <v>7680</v>
      </c>
      <c r="N80" s="13">
        <f>SUMPRODUCT(-('Diário 7º PA'!$E$4:$E$5383='Analítico Cp.'!$B80),-('Diário 7º PA'!$P$4:$P$5383=N$1),('Diário 7º PA'!$F$4:$F$5383))+SUMPRODUCT(-('Diário 8º PA'!$E$4:$E$5041='Analítico Cp.'!$B80),-('Diário 8º PA'!$P$4:$P$5041=N$1),('Diário 8º PA'!$F$4:$F$5041))+SUMPRODUCT(-('Diário 9º PA'!$E$4:$E$5236='Analítico Cp.'!$B80),-('Diário 9º PA'!$P$4:$P$5236=N$1),('Diário 9º PA'!$F$4:$F$5236))+SUMPRODUCT(-('Diário 10º PA'!$E$4:$E$5221='Analítico Cp.'!$B80),-('Diário 10º PA'!$O$4:$O$5221=N$1),('Diário 10º PA'!$F$4:$F$5221))+SUMPRODUCT(-('Comp.'!$D$5:$D$238='Analítico Cp.'!$B80),-('Comp.'!$J$5:$J$238=N$1),('Comp.'!$E$5:$E$238))</f>
        <v>870</v>
      </c>
      <c r="O80" s="13">
        <f t="shared" si="14"/>
        <v>45450</v>
      </c>
      <c r="P80" s="172">
        <f t="shared" si="13"/>
        <v>8.573372097128943E-4</v>
      </c>
    </row>
    <row r="81" spans="1:16" ht="23.25" customHeight="1" x14ac:dyDescent="0.2">
      <c r="A81" s="63" t="s">
        <v>130</v>
      </c>
      <c r="B81" s="107" t="s">
        <v>246</v>
      </c>
      <c r="C81" s="13">
        <f>SUMPRODUCT(-('Diário 7º PA'!$E$4:$E$5383='Analítico Cp.'!$B81),-('Diário 7º PA'!$P$4:$P$5383=C$1),('Diário 7º PA'!$F$4:$F$5383))+SUMPRODUCT(-('Diário 8º PA'!$E$4:$E$5041='Analítico Cp.'!$B81),-('Diário 8º PA'!$P$4:$P$5041=C$1),('Diário 8º PA'!$F$4:$F$5041))+SUMPRODUCT(-('Diário 9º PA'!$E$4:$E$5236='Analítico Cp.'!$B81),-('Diário 9º PA'!$P$4:$P$5236=C$1),('Diário 9º PA'!$F$4:$F$5236))+SUMPRODUCT(-('Diário 10º PA'!$E$4:$E$5221='Analítico Cp.'!$B81),-('Diário 10º PA'!$O$4:$O$5221=C$1),('Diário 10º PA'!$F$4:$F$5221))+SUMPRODUCT(-('Comp.'!$D$5:$D$238='Analítico Cp.'!$B81),-('Comp.'!$J$5:$J$238=C$1),('Comp.'!$E$5:$E$238))</f>
        <v>0</v>
      </c>
      <c r="D81" s="13">
        <f>SUMPRODUCT(-('Diário 7º PA'!$E$4:$E$5383='Analítico Cp.'!$B81),-('Diário 7º PA'!$P$4:$P$5383=D$1),('Diário 7º PA'!$F$4:$F$5383))+SUMPRODUCT(-('Diário 8º PA'!$E$4:$E$5041='Analítico Cp.'!$B81),-('Diário 8º PA'!$P$4:$P$5041=D$1),('Diário 8º PA'!$F$4:$F$5041))+SUMPRODUCT(-('Diário 9º PA'!$E$4:$E$5236='Analítico Cp.'!$B81),-('Diário 9º PA'!$P$4:$P$5236=D$1),('Diário 9º PA'!$F$4:$F$5236))+SUMPRODUCT(-('Diário 10º PA'!$E$4:$E$5221='Analítico Cp.'!$B81),-('Diário 10º PA'!$O$4:$O$5221=D$1),('Diário 10º PA'!$F$4:$F$5221))+SUMPRODUCT(-('Comp.'!$D$5:$D$238='Analítico Cp.'!$B81),-('Comp.'!$J$5:$J$238=D$1),('Comp.'!$E$5:$E$238))</f>
        <v>0</v>
      </c>
      <c r="E81" s="13">
        <f>SUMPRODUCT(-('Diário 7º PA'!$E$4:$E$5383='Analítico Cp.'!$B81),-('Diário 7º PA'!$P$4:$P$5383=E$1),('Diário 7º PA'!$F$4:$F$5383))+SUMPRODUCT(-('Diário 8º PA'!$E$4:$E$5041='Analítico Cp.'!$B81),-('Diário 8º PA'!$P$4:$P$5041=E$1),('Diário 8º PA'!$F$4:$F$5041))+SUMPRODUCT(-('Diário 9º PA'!$E$4:$E$5236='Analítico Cp.'!$B81),-('Diário 9º PA'!$P$4:$P$5236=E$1),('Diário 9º PA'!$F$4:$F$5236))+SUMPRODUCT(-('Diário 10º PA'!$E$4:$E$5221='Analítico Cp.'!$B81),-('Diário 10º PA'!$O$4:$O$5221=E$1),('Diário 10º PA'!$F$4:$F$5221))+SUMPRODUCT(-('Comp.'!$D$5:$D$238='Analítico Cp.'!$B81),-('Comp.'!$J$5:$J$238=E$1),('Comp.'!$E$5:$E$238))</f>
        <v>0</v>
      </c>
      <c r="F81" s="13">
        <f>SUMPRODUCT(-('Diário 7º PA'!$E$4:$E$5383='Analítico Cp.'!$B81),-('Diário 7º PA'!$P$4:$P$5383=F$1),('Diário 7º PA'!$F$4:$F$5383))+SUMPRODUCT(-('Diário 8º PA'!$E$4:$E$5041='Analítico Cp.'!$B81),-('Diário 8º PA'!$P$4:$P$5041=F$1),('Diário 8º PA'!$F$4:$F$5041))+SUMPRODUCT(-('Diário 9º PA'!$E$4:$E$5236='Analítico Cp.'!$B81),-('Diário 9º PA'!$P$4:$P$5236=F$1),('Diário 9º PA'!$F$4:$F$5236))+SUMPRODUCT(-('Diário 10º PA'!$E$4:$E$5221='Analítico Cp.'!$B81),-('Diário 10º PA'!$O$4:$O$5221=F$1),('Diário 10º PA'!$F$4:$F$5221))+SUMPRODUCT(-('Comp.'!$D$5:$D$238='Analítico Cp.'!$B81),-('Comp.'!$J$5:$J$238=F$1),('Comp.'!$E$5:$E$238))</f>
        <v>0</v>
      </c>
      <c r="G81" s="13">
        <f>SUMPRODUCT(-('Diário 7º PA'!$E$4:$E$5383='Analítico Cp.'!$B81),-('Diário 7º PA'!$P$4:$P$5383=G$1),('Diário 7º PA'!$F$4:$F$5383))+SUMPRODUCT(-('Diário 8º PA'!$E$4:$E$5041='Analítico Cp.'!$B81),-('Diário 8º PA'!$P$4:$P$5041=G$1),('Diário 8º PA'!$F$4:$F$5041))+SUMPRODUCT(-('Diário 9º PA'!$E$4:$E$5236='Analítico Cp.'!$B81),-('Diário 9º PA'!$P$4:$P$5236=G$1),('Diário 9º PA'!$F$4:$F$5236))+SUMPRODUCT(-('Diário 10º PA'!$E$4:$E$5221='Analítico Cp.'!$B81),-('Diário 10º PA'!$O$4:$O$5221=G$1),('Diário 10º PA'!$F$4:$F$5221))+SUMPRODUCT(-('Comp.'!$D$5:$D$238='Analítico Cp.'!$B81),-('Comp.'!$J$5:$J$238=G$1),('Comp.'!$E$5:$E$238))</f>
        <v>0</v>
      </c>
      <c r="H81" s="13">
        <f>SUMPRODUCT(-('Diário 7º PA'!$E$4:$E$5383='Analítico Cp.'!$B81),-('Diário 7º PA'!$P$4:$P$5383=H$1),('Diário 7º PA'!$F$4:$F$5383))+SUMPRODUCT(-('Diário 8º PA'!$E$4:$E$5041='Analítico Cp.'!$B81),-('Diário 8º PA'!$P$4:$P$5041=H$1),('Diário 8º PA'!$F$4:$F$5041))+SUMPRODUCT(-('Diário 9º PA'!$E$4:$E$5236='Analítico Cp.'!$B81),-('Diário 9º PA'!$P$4:$P$5236=H$1),('Diário 9º PA'!$F$4:$F$5236))+SUMPRODUCT(-('Diário 10º PA'!$E$4:$E$5221='Analítico Cp.'!$B81),-('Diário 10º PA'!$O$4:$O$5221=H$1),('Diário 10º PA'!$F$4:$F$5221))+SUMPRODUCT(-('Comp.'!$D$5:$D$238='Analítico Cp.'!$B81),-('Comp.'!$J$5:$J$238=H$1),('Comp.'!$E$5:$E$238))</f>
        <v>0</v>
      </c>
      <c r="I81" s="13">
        <f>SUMPRODUCT(-('Diário 7º PA'!$E$4:$E$5383='Analítico Cp.'!$B81),-('Diário 7º PA'!$P$4:$P$5383=I$1),('Diário 7º PA'!$F$4:$F$5383))+SUMPRODUCT(-('Diário 8º PA'!$E$4:$E$5041='Analítico Cp.'!$B81),-('Diário 8º PA'!$P$4:$P$5041=I$1),('Diário 8º PA'!$F$4:$F$5041))+SUMPRODUCT(-('Diário 9º PA'!$E$4:$E$5236='Analítico Cp.'!$B81),-('Diário 9º PA'!$P$4:$P$5236=I$1),('Diário 9º PA'!$F$4:$F$5236))+SUMPRODUCT(-('Diário 10º PA'!$E$4:$E$5221='Analítico Cp.'!$B81),-('Diário 10º PA'!$O$4:$O$5221=I$1),('Diário 10º PA'!$F$4:$F$5221))+SUMPRODUCT(-('Comp.'!$D$5:$D$238='Analítico Cp.'!$B81),-('Comp.'!$J$5:$J$238=I$1),('Comp.'!$E$5:$E$238))</f>
        <v>0</v>
      </c>
      <c r="J81" s="13">
        <f>SUMPRODUCT(-('Diário 7º PA'!$E$4:$E$5383='Analítico Cp.'!$B81),-('Diário 7º PA'!$P$4:$P$5383=J$1),('Diário 7º PA'!$F$4:$F$5383))+SUMPRODUCT(-('Diário 8º PA'!$E$4:$E$5041='Analítico Cp.'!$B81),-('Diário 8º PA'!$P$4:$P$5041=J$1),('Diário 8º PA'!$F$4:$F$5041))+SUMPRODUCT(-('Diário 9º PA'!$E$4:$E$5236='Analítico Cp.'!$B81),-('Diário 9º PA'!$P$4:$P$5236=J$1),('Diário 9º PA'!$F$4:$F$5236))+SUMPRODUCT(-('Diário 10º PA'!$E$4:$E$5221='Analítico Cp.'!$B81),-('Diário 10º PA'!$O$4:$O$5221=J$1),('Diário 10º PA'!$F$4:$F$5221))+SUMPRODUCT(-('Comp.'!$D$5:$D$238='Analítico Cp.'!$B81),-('Comp.'!$J$5:$J$238=J$1),('Comp.'!$E$5:$E$238))</f>
        <v>0</v>
      </c>
      <c r="K81" s="13">
        <f>SUMPRODUCT(-('Diário 7º PA'!$E$4:$E$5383='Analítico Cp.'!$B81),-('Diário 7º PA'!$P$4:$P$5383=K$1),('Diário 7º PA'!$F$4:$F$5383))+SUMPRODUCT(-('Diário 8º PA'!$E$4:$E$5041='Analítico Cp.'!$B81),-('Diário 8º PA'!$P$4:$P$5041=K$1),('Diário 8º PA'!$F$4:$F$5041))+SUMPRODUCT(-('Diário 9º PA'!$E$4:$E$5236='Analítico Cp.'!$B81),-('Diário 9º PA'!$P$4:$P$5236=K$1),('Diário 9º PA'!$F$4:$F$5236))+SUMPRODUCT(-('Diário 10º PA'!$E$4:$E$5221='Analítico Cp.'!$B81),-('Diário 10º PA'!$O$4:$O$5221=K$1),('Diário 10º PA'!$F$4:$F$5221))+SUMPRODUCT(-('Comp.'!$D$5:$D$238='Analítico Cp.'!$B81),-('Comp.'!$J$5:$J$238=K$1),('Comp.'!$E$5:$E$238))</f>
        <v>0</v>
      </c>
      <c r="L81" s="13">
        <f>SUMPRODUCT(-('Diário 7º PA'!$E$4:$E$5383='Analítico Cp.'!$B81),-('Diário 7º PA'!$P$4:$P$5383=L$1),('Diário 7º PA'!$F$4:$F$5383))+SUMPRODUCT(-('Diário 8º PA'!$E$4:$E$5041='Analítico Cp.'!$B81),-('Diário 8º PA'!$P$4:$P$5041=L$1),('Diário 8º PA'!$F$4:$F$5041))+SUMPRODUCT(-('Diário 9º PA'!$E$4:$E$5236='Analítico Cp.'!$B81),-('Diário 9º PA'!$P$4:$P$5236=L$1),('Diário 9º PA'!$F$4:$F$5236))+SUMPRODUCT(-('Diário 10º PA'!$E$4:$E$5221='Analítico Cp.'!$B81),-('Diário 10º PA'!$O$4:$O$5221=L$1),('Diário 10º PA'!$F$4:$F$5221))+SUMPRODUCT(-('Comp.'!$D$5:$D$238='Analítico Cp.'!$B81),-('Comp.'!$J$5:$J$238=L$1),('Comp.'!$E$5:$E$238))</f>
        <v>0</v>
      </c>
      <c r="M81" s="13">
        <f>SUMPRODUCT(-('Diário 7º PA'!$E$4:$E$5383='Analítico Cp.'!$B81),-('Diário 7º PA'!$P$4:$P$5383=M$1),('Diário 7º PA'!$F$4:$F$5383))+SUMPRODUCT(-('Diário 8º PA'!$E$4:$E$5041='Analítico Cp.'!$B81),-('Diário 8º PA'!$P$4:$P$5041=M$1),('Diário 8º PA'!$F$4:$F$5041))+SUMPRODUCT(-('Diário 9º PA'!$E$4:$E$5236='Analítico Cp.'!$B81),-('Diário 9º PA'!$P$4:$P$5236=M$1),('Diário 9º PA'!$F$4:$F$5236))+SUMPRODUCT(-('Diário 10º PA'!$E$4:$E$5221='Analítico Cp.'!$B81),-('Diário 10º PA'!$O$4:$O$5221=M$1),('Diário 10º PA'!$F$4:$F$5221))+SUMPRODUCT(-('Comp.'!$D$5:$D$238='Analítico Cp.'!$B81),-('Comp.'!$J$5:$J$238=M$1),('Comp.'!$E$5:$E$238))</f>
        <v>0</v>
      </c>
      <c r="N81" s="13">
        <f>SUMPRODUCT(-('Diário 7º PA'!$E$4:$E$5383='Analítico Cp.'!$B81),-('Diário 7º PA'!$P$4:$P$5383=N$1),('Diário 7º PA'!$F$4:$F$5383))+SUMPRODUCT(-('Diário 8º PA'!$E$4:$E$5041='Analítico Cp.'!$B81),-('Diário 8º PA'!$P$4:$P$5041=N$1),('Diário 8º PA'!$F$4:$F$5041))+SUMPRODUCT(-('Diário 9º PA'!$E$4:$E$5236='Analítico Cp.'!$B81),-('Diário 9º PA'!$P$4:$P$5236=N$1),('Diário 9º PA'!$F$4:$F$5236))+SUMPRODUCT(-('Diário 10º PA'!$E$4:$E$5221='Analítico Cp.'!$B81),-('Diário 10º PA'!$O$4:$O$5221=N$1),('Diário 10º PA'!$F$4:$F$5221))+SUMPRODUCT(-('Comp.'!$D$5:$D$238='Analítico Cp.'!$B81),-('Comp.'!$J$5:$J$238=N$1),('Comp.'!$E$5:$E$238))</f>
        <v>0</v>
      </c>
      <c r="O81" s="13">
        <f t="shared" si="14"/>
        <v>0</v>
      </c>
      <c r="P81" s="172">
        <f t="shared" si="13"/>
        <v>0</v>
      </c>
    </row>
    <row r="82" spans="1:16" ht="23.25" customHeight="1" x14ac:dyDescent="0.2">
      <c r="A82" s="63" t="s">
        <v>131</v>
      </c>
      <c r="B82" s="107" t="s">
        <v>90</v>
      </c>
      <c r="C82" s="13">
        <f>SUMPRODUCT(-('Diário 7º PA'!$E$4:$E$5383='Analítico Cp.'!$B82),-('Diário 7º PA'!$P$4:$P$5383=C$1),('Diário 7º PA'!$F$4:$F$5383))+SUMPRODUCT(-('Diário 8º PA'!$E$4:$E$5041='Analítico Cp.'!$B82),-('Diário 8º PA'!$P$4:$P$5041=C$1),('Diário 8º PA'!$F$4:$F$5041))+SUMPRODUCT(-('Diário 9º PA'!$E$4:$E$5236='Analítico Cp.'!$B82),-('Diário 9º PA'!$P$4:$P$5236=C$1),('Diário 9º PA'!$F$4:$F$5236))+SUMPRODUCT(-('Diário 10º PA'!$E$4:$E$5221='Analítico Cp.'!$B82),-('Diário 10º PA'!$O$4:$O$5221=C$1),('Diário 10º PA'!$F$4:$F$5221))+SUMPRODUCT(-('Comp.'!$D$5:$D$238='Analítico Cp.'!$B82),-('Comp.'!$J$5:$J$238=C$1),('Comp.'!$E$5:$E$238))</f>
        <v>5548.88</v>
      </c>
      <c r="D82" s="13">
        <f>SUMPRODUCT(-('Diário 7º PA'!$E$4:$E$5383='Analítico Cp.'!$B82),-('Diário 7º PA'!$P$4:$P$5383=D$1),('Diário 7º PA'!$F$4:$F$5383))+SUMPRODUCT(-('Diário 8º PA'!$E$4:$E$5041='Analítico Cp.'!$B82),-('Diário 8º PA'!$P$4:$P$5041=D$1),('Diário 8º PA'!$F$4:$F$5041))+SUMPRODUCT(-('Diário 9º PA'!$E$4:$E$5236='Analítico Cp.'!$B82),-('Diário 9º PA'!$P$4:$P$5236=D$1),('Diário 9º PA'!$F$4:$F$5236))+SUMPRODUCT(-('Diário 10º PA'!$E$4:$E$5221='Analítico Cp.'!$B82),-('Diário 10º PA'!$O$4:$O$5221=D$1),('Diário 10º PA'!$F$4:$F$5221))+SUMPRODUCT(-('Comp.'!$D$5:$D$238='Analítico Cp.'!$B82),-('Comp.'!$J$5:$J$238=D$1),('Comp.'!$E$5:$E$238))</f>
        <v>5461.7399999999989</v>
      </c>
      <c r="E82" s="13">
        <f>SUMPRODUCT(-('Diário 7º PA'!$E$4:$E$5383='Analítico Cp.'!$B82),-('Diário 7º PA'!$P$4:$P$5383=E$1),('Diário 7º PA'!$F$4:$F$5383))+SUMPRODUCT(-('Diário 8º PA'!$E$4:$E$5041='Analítico Cp.'!$B82),-('Diário 8º PA'!$P$4:$P$5041=E$1),('Diário 8º PA'!$F$4:$F$5041))+SUMPRODUCT(-('Diário 9º PA'!$E$4:$E$5236='Analítico Cp.'!$B82),-('Diário 9º PA'!$P$4:$P$5236=E$1),('Diário 9º PA'!$F$4:$F$5236))+SUMPRODUCT(-('Diário 10º PA'!$E$4:$E$5221='Analítico Cp.'!$B82),-('Diário 10º PA'!$O$4:$O$5221=E$1),('Diário 10º PA'!$F$4:$F$5221))+SUMPRODUCT(-('Comp.'!$D$5:$D$238='Analítico Cp.'!$B82),-('Comp.'!$J$5:$J$238=E$1),('Comp.'!$E$5:$E$238))</f>
        <v>4468.92</v>
      </c>
      <c r="F82" s="13">
        <f>SUMPRODUCT(-('Diário 7º PA'!$E$4:$E$5383='Analítico Cp.'!$B82),-('Diário 7º PA'!$P$4:$P$5383=F$1),('Diário 7º PA'!$F$4:$F$5383))+SUMPRODUCT(-('Diário 8º PA'!$E$4:$E$5041='Analítico Cp.'!$B82),-('Diário 8º PA'!$P$4:$P$5041=F$1),('Diário 8º PA'!$F$4:$F$5041))+SUMPRODUCT(-('Diário 9º PA'!$E$4:$E$5236='Analítico Cp.'!$B82),-('Diário 9º PA'!$P$4:$P$5236=F$1),('Diário 9º PA'!$F$4:$F$5236))+SUMPRODUCT(-('Diário 10º PA'!$E$4:$E$5221='Analítico Cp.'!$B82),-('Diário 10º PA'!$O$4:$O$5221=F$1),('Diário 10º PA'!$F$4:$F$5221))+SUMPRODUCT(-('Comp.'!$D$5:$D$238='Analítico Cp.'!$B82),-('Comp.'!$J$5:$J$238=F$1),('Comp.'!$E$5:$E$238))</f>
        <v>5576.3399999999992</v>
      </c>
      <c r="G82" s="13">
        <f>SUMPRODUCT(-('Diário 7º PA'!$E$4:$E$5383='Analítico Cp.'!$B82),-('Diário 7º PA'!$P$4:$P$5383=G$1),('Diário 7º PA'!$F$4:$F$5383))+SUMPRODUCT(-('Diário 8º PA'!$E$4:$E$5041='Analítico Cp.'!$B82),-('Diário 8º PA'!$P$4:$P$5041=G$1),('Diário 8º PA'!$F$4:$F$5041))+SUMPRODUCT(-('Diário 9º PA'!$E$4:$E$5236='Analítico Cp.'!$B82),-('Diário 9º PA'!$P$4:$P$5236=G$1),('Diário 9º PA'!$F$4:$F$5236))+SUMPRODUCT(-('Diário 10º PA'!$E$4:$E$5221='Analítico Cp.'!$B82),-('Diário 10º PA'!$O$4:$O$5221=G$1),('Diário 10º PA'!$F$4:$F$5221))+SUMPRODUCT(-('Comp.'!$D$5:$D$238='Analítico Cp.'!$B82),-('Comp.'!$J$5:$J$238=G$1),('Comp.'!$E$5:$E$238))</f>
        <v>5846.67</v>
      </c>
      <c r="H82" s="13">
        <f>SUMPRODUCT(-('Diário 7º PA'!$E$4:$E$5383='Analítico Cp.'!$B82),-('Diário 7º PA'!$P$4:$P$5383=H$1),('Diário 7º PA'!$F$4:$F$5383))+SUMPRODUCT(-('Diário 8º PA'!$E$4:$E$5041='Analítico Cp.'!$B82),-('Diário 8º PA'!$P$4:$P$5041=H$1),('Diário 8º PA'!$F$4:$F$5041))+SUMPRODUCT(-('Diário 9º PA'!$E$4:$E$5236='Analítico Cp.'!$B82),-('Diário 9º PA'!$P$4:$P$5236=H$1),('Diário 9º PA'!$F$4:$F$5236))+SUMPRODUCT(-('Diário 10º PA'!$E$4:$E$5221='Analítico Cp.'!$B82),-('Diário 10º PA'!$O$4:$O$5221=H$1),('Diário 10º PA'!$F$4:$F$5221))+SUMPRODUCT(-('Comp.'!$D$5:$D$238='Analítico Cp.'!$B82),-('Comp.'!$J$5:$J$238=H$1),('Comp.'!$E$5:$E$238))</f>
        <v>6180.05</v>
      </c>
      <c r="I82" s="13">
        <f>SUMPRODUCT(-('Diário 7º PA'!$E$4:$E$5383='Analítico Cp.'!$B82),-('Diário 7º PA'!$P$4:$P$5383=I$1),('Diário 7º PA'!$F$4:$F$5383))+SUMPRODUCT(-('Diário 8º PA'!$E$4:$E$5041='Analítico Cp.'!$B82),-('Diário 8º PA'!$P$4:$P$5041=I$1),('Diário 8º PA'!$F$4:$F$5041))+SUMPRODUCT(-('Diário 9º PA'!$E$4:$E$5236='Analítico Cp.'!$B82),-('Diário 9º PA'!$P$4:$P$5236=I$1),('Diário 9º PA'!$F$4:$F$5236))+SUMPRODUCT(-('Diário 10º PA'!$E$4:$E$5221='Analítico Cp.'!$B82),-('Diário 10º PA'!$O$4:$O$5221=I$1),('Diário 10º PA'!$F$4:$F$5221))+SUMPRODUCT(-('Comp.'!$D$5:$D$238='Analítico Cp.'!$B82),-('Comp.'!$J$5:$J$238=I$1),('Comp.'!$E$5:$E$238))</f>
        <v>5696.5199999999995</v>
      </c>
      <c r="J82" s="13">
        <f>SUMPRODUCT(-('Diário 7º PA'!$E$4:$E$5383='Analítico Cp.'!$B82),-('Diário 7º PA'!$P$4:$P$5383=J$1),('Diário 7º PA'!$F$4:$F$5383))+SUMPRODUCT(-('Diário 8º PA'!$E$4:$E$5041='Analítico Cp.'!$B82),-('Diário 8º PA'!$P$4:$P$5041=J$1),('Diário 8º PA'!$F$4:$F$5041))+SUMPRODUCT(-('Diário 9º PA'!$E$4:$E$5236='Analítico Cp.'!$B82),-('Diário 9º PA'!$P$4:$P$5236=J$1),('Diário 9º PA'!$F$4:$F$5236))+SUMPRODUCT(-('Diário 10º PA'!$E$4:$E$5221='Analítico Cp.'!$B82),-('Diário 10º PA'!$O$4:$O$5221=J$1),('Diário 10º PA'!$F$4:$F$5221))+SUMPRODUCT(-('Comp.'!$D$5:$D$238='Analítico Cp.'!$B82),-('Comp.'!$J$5:$J$238=J$1),('Comp.'!$E$5:$E$238))</f>
        <v>6132.68</v>
      </c>
      <c r="K82" s="13">
        <f>SUMPRODUCT(-('Diário 7º PA'!$E$4:$E$5383='Analítico Cp.'!$B82),-('Diário 7º PA'!$P$4:$P$5383=K$1),('Diário 7º PA'!$F$4:$F$5383))+SUMPRODUCT(-('Diário 8º PA'!$E$4:$E$5041='Analítico Cp.'!$B82),-('Diário 8º PA'!$P$4:$P$5041=K$1),('Diário 8º PA'!$F$4:$F$5041))+SUMPRODUCT(-('Diário 9º PA'!$E$4:$E$5236='Analítico Cp.'!$B82),-('Diário 9º PA'!$P$4:$P$5236=K$1),('Diário 9º PA'!$F$4:$F$5236))+SUMPRODUCT(-('Diário 10º PA'!$E$4:$E$5221='Analítico Cp.'!$B82),-('Diário 10º PA'!$O$4:$O$5221=K$1),('Diário 10º PA'!$F$4:$F$5221))+SUMPRODUCT(-('Comp.'!$D$5:$D$238='Analítico Cp.'!$B82),-('Comp.'!$J$5:$J$238=K$1),('Comp.'!$E$5:$E$238))</f>
        <v>18529.96</v>
      </c>
      <c r="L82" s="13">
        <f>SUMPRODUCT(-('Diário 7º PA'!$E$4:$E$5383='Analítico Cp.'!$B82),-('Diário 7º PA'!$P$4:$P$5383=L$1),('Diário 7º PA'!$F$4:$F$5383))+SUMPRODUCT(-('Diário 8º PA'!$E$4:$E$5041='Analítico Cp.'!$B82),-('Diário 8º PA'!$P$4:$P$5041=L$1),('Diário 8º PA'!$F$4:$F$5041))+SUMPRODUCT(-('Diário 9º PA'!$E$4:$E$5236='Analítico Cp.'!$B82),-('Diário 9º PA'!$P$4:$P$5236=L$1),('Diário 9º PA'!$F$4:$F$5236))+SUMPRODUCT(-('Diário 10º PA'!$E$4:$E$5221='Analítico Cp.'!$B82),-('Diário 10º PA'!$O$4:$O$5221=L$1),('Diário 10º PA'!$F$4:$F$5221))+SUMPRODUCT(-('Comp.'!$D$5:$D$238='Analítico Cp.'!$B82),-('Comp.'!$J$5:$J$238=L$1),('Comp.'!$E$5:$E$238))</f>
        <v>24755.279999999999</v>
      </c>
      <c r="M82" s="13">
        <f>SUMPRODUCT(-('Diário 7º PA'!$E$4:$E$5383='Analítico Cp.'!$B82),-('Diário 7º PA'!$P$4:$P$5383=M$1),('Diário 7º PA'!$F$4:$F$5383))+SUMPRODUCT(-('Diário 8º PA'!$E$4:$E$5041='Analítico Cp.'!$B82),-('Diário 8º PA'!$P$4:$P$5041=M$1),('Diário 8º PA'!$F$4:$F$5041))+SUMPRODUCT(-('Diário 9º PA'!$E$4:$E$5236='Analítico Cp.'!$B82),-('Diário 9º PA'!$P$4:$P$5236=M$1),('Diário 9º PA'!$F$4:$F$5236))+SUMPRODUCT(-('Diário 10º PA'!$E$4:$E$5221='Analítico Cp.'!$B82),-('Diário 10º PA'!$O$4:$O$5221=M$1),('Diário 10º PA'!$F$4:$F$5221))+SUMPRODUCT(-('Comp.'!$D$5:$D$238='Analítico Cp.'!$B82),-('Comp.'!$J$5:$J$238=M$1),('Comp.'!$E$5:$E$238))</f>
        <v>24986</v>
      </c>
      <c r="N82" s="13">
        <f>SUMPRODUCT(-('Diário 7º PA'!$E$4:$E$5383='Analítico Cp.'!$B82),-('Diário 7º PA'!$P$4:$P$5383=N$1),('Diário 7º PA'!$F$4:$F$5383))+SUMPRODUCT(-('Diário 8º PA'!$E$4:$E$5041='Analítico Cp.'!$B82),-('Diário 8º PA'!$P$4:$P$5041=N$1),('Diário 8º PA'!$F$4:$F$5041))+SUMPRODUCT(-('Diário 9º PA'!$E$4:$E$5236='Analítico Cp.'!$B82),-('Diário 9º PA'!$P$4:$P$5236=N$1),('Diário 9º PA'!$F$4:$F$5236))+SUMPRODUCT(-('Diário 10º PA'!$E$4:$E$5221='Analítico Cp.'!$B82),-('Diário 10º PA'!$O$4:$O$5221=N$1),('Diário 10º PA'!$F$4:$F$5221))+SUMPRODUCT(-('Comp.'!$D$5:$D$238='Analítico Cp.'!$B82),-('Comp.'!$J$5:$J$238=N$1),('Comp.'!$E$5:$E$238))</f>
        <v>249094</v>
      </c>
      <c r="O82" s="13">
        <f t="shared" si="14"/>
        <v>362277.04</v>
      </c>
      <c r="P82" s="172">
        <f t="shared" si="13"/>
        <v>6.8337422797942037E-3</v>
      </c>
    </row>
    <row r="83" spans="1:16" ht="23.25" customHeight="1" x14ac:dyDescent="0.2">
      <c r="A83" s="63" t="s">
        <v>132</v>
      </c>
      <c r="B83" s="107" t="s">
        <v>320</v>
      </c>
      <c r="C83" s="13">
        <f>SUMPRODUCT(-('Diário 7º PA'!$E$4:$E$5383='Analítico Cp.'!$B83),-('Diário 7º PA'!$P$4:$P$5383=C$1),('Diário 7º PA'!$F$4:$F$5383))+SUMPRODUCT(-('Diário 8º PA'!$E$4:$E$5041='Analítico Cp.'!$B83),-('Diário 8º PA'!$P$4:$P$5041=C$1),('Diário 8º PA'!$F$4:$F$5041))+SUMPRODUCT(-('Diário 9º PA'!$E$4:$E$5236='Analítico Cp.'!$B83),-('Diário 9º PA'!$P$4:$P$5236=C$1),('Diário 9º PA'!$F$4:$F$5236))+SUMPRODUCT(-('Diário 10º PA'!$E$4:$E$5221='Analítico Cp.'!$B83),-('Diário 10º PA'!$O$4:$O$5221=C$1),('Diário 10º PA'!$F$4:$F$5221))+SUMPRODUCT(-('Comp.'!$D$5:$D$238='Analítico Cp.'!$B83),-('Comp.'!$J$5:$J$238=C$1),('Comp.'!$E$5:$E$238))</f>
        <v>27371.26</v>
      </c>
      <c r="D83" s="13">
        <f>SUMPRODUCT(-('Diário 7º PA'!$E$4:$E$5383='Analítico Cp.'!$B83),-('Diário 7º PA'!$P$4:$P$5383=D$1),('Diário 7º PA'!$F$4:$F$5383))+SUMPRODUCT(-('Diário 8º PA'!$E$4:$E$5041='Analítico Cp.'!$B83),-('Diário 8º PA'!$P$4:$P$5041=D$1),('Diário 8º PA'!$F$4:$F$5041))+SUMPRODUCT(-('Diário 9º PA'!$E$4:$E$5236='Analítico Cp.'!$B83),-('Diário 9º PA'!$P$4:$P$5236=D$1),('Diário 9º PA'!$F$4:$F$5236))+SUMPRODUCT(-('Diário 10º PA'!$E$4:$E$5221='Analítico Cp.'!$B83),-('Diário 10º PA'!$O$4:$O$5221=D$1),('Diário 10º PA'!$F$4:$F$5221))+SUMPRODUCT(-('Comp.'!$D$5:$D$238='Analítico Cp.'!$B83),-('Comp.'!$J$5:$J$238=D$1),('Comp.'!$E$5:$E$238))</f>
        <v>18721.919999999998</v>
      </c>
      <c r="E83" s="13">
        <f>SUMPRODUCT(-('Diário 7º PA'!$E$4:$E$5383='Analítico Cp.'!$B83),-('Diário 7º PA'!$P$4:$P$5383=E$1),('Diário 7º PA'!$F$4:$F$5383))+SUMPRODUCT(-('Diário 8º PA'!$E$4:$E$5041='Analítico Cp.'!$B83),-('Diário 8º PA'!$P$4:$P$5041=E$1),('Diário 8º PA'!$F$4:$F$5041))+SUMPRODUCT(-('Diário 9º PA'!$E$4:$E$5236='Analítico Cp.'!$B83),-('Diário 9º PA'!$P$4:$P$5236=E$1),('Diário 9º PA'!$F$4:$F$5236))+SUMPRODUCT(-('Diário 10º PA'!$E$4:$E$5221='Analítico Cp.'!$B83),-('Diário 10º PA'!$O$4:$O$5221=E$1),('Diário 10º PA'!$F$4:$F$5221))+SUMPRODUCT(-('Comp.'!$D$5:$D$238='Analítico Cp.'!$B83),-('Comp.'!$J$5:$J$238=E$1),('Comp.'!$E$5:$E$238))</f>
        <v>44106.75</v>
      </c>
      <c r="F83" s="13">
        <f>SUMPRODUCT(-('Diário 7º PA'!$E$4:$E$5383='Analítico Cp.'!$B83),-('Diário 7º PA'!$P$4:$P$5383=F$1),('Diário 7º PA'!$F$4:$F$5383))+SUMPRODUCT(-('Diário 8º PA'!$E$4:$E$5041='Analítico Cp.'!$B83),-('Diário 8º PA'!$P$4:$P$5041=F$1),('Diário 8º PA'!$F$4:$F$5041))+SUMPRODUCT(-('Diário 9º PA'!$E$4:$E$5236='Analítico Cp.'!$B83),-('Diário 9º PA'!$P$4:$P$5236=F$1),('Diário 9º PA'!$F$4:$F$5236))+SUMPRODUCT(-('Diário 10º PA'!$E$4:$E$5221='Analítico Cp.'!$B83),-('Diário 10º PA'!$O$4:$O$5221=F$1),('Diário 10º PA'!$F$4:$F$5221))+SUMPRODUCT(-('Comp.'!$D$5:$D$238='Analítico Cp.'!$B83),-('Comp.'!$J$5:$J$238=F$1),('Comp.'!$E$5:$E$238))</f>
        <v>811</v>
      </c>
      <c r="G83" s="13">
        <f>SUMPRODUCT(-('Diário 7º PA'!$E$4:$E$5383='Analítico Cp.'!$B83),-('Diário 7º PA'!$P$4:$P$5383=G$1),('Diário 7º PA'!$F$4:$F$5383))+SUMPRODUCT(-('Diário 8º PA'!$E$4:$E$5041='Analítico Cp.'!$B83),-('Diário 8º PA'!$P$4:$P$5041=G$1),('Diário 8º PA'!$F$4:$F$5041))+SUMPRODUCT(-('Diário 9º PA'!$E$4:$E$5236='Analítico Cp.'!$B83),-('Diário 9º PA'!$P$4:$P$5236=G$1),('Diário 9º PA'!$F$4:$F$5236))+SUMPRODUCT(-('Diário 10º PA'!$E$4:$E$5221='Analítico Cp.'!$B83),-('Diário 10º PA'!$O$4:$O$5221=G$1),('Diário 10º PA'!$F$4:$F$5221))+SUMPRODUCT(-('Comp.'!$D$5:$D$238='Analítico Cp.'!$B83),-('Comp.'!$J$5:$J$238=G$1),('Comp.'!$E$5:$E$238))</f>
        <v>7303.5</v>
      </c>
      <c r="H83" s="13">
        <f>SUMPRODUCT(-('Diário 7º PA'!$E$4:$E$5383='Analítico Cp.'!$B83),-('Diário 7º PA'!$P$4:$P$5383=H$1),('Diário 7º PA'!$F$4:$F$5383))+SUMPRODUCT(-('Diário 8º PA'!$E$4:$E$5041='Analítico Cp.'!$B83),-('Diário 8º PA'!$P$4:$P$5041=H$1),('Diário 8º PA'!$F$4:$F$5041))+SUMPRODUCT(-('Diário 9º PA'!$E$4:$E$5236='Analítico Cp.'!$B83),-('Diário 9º PA'!$P$4:$P$5236=H$1),('Diário 9º PA'!$F$4:$F$5236))+SUMPRODUCT(-('Diário 10º PA'!$E$4:$E$5221='Analítico Cp.'!$B83),-('Diário 10º PA'!$O$4:$O$5221=H$1),('Diário 10º PA'!$F$4:$F$5221))+SUMPRODUCT(-('Comp.'!$D$5:$D$238='Analítico Cp.'!$B83),-('Comp.'!$J$5:$J$238=H$1),('Comp.'!$E$5:$E$238))</f>
        <v>7076.23</v>
      </c>
      <c r="I83" s="13">
        <f>SUMPRODUCT(-('Diário 7º PA'!$E$4:$E$5383='Analítico Cp.'!$B83),-('Diário 7º PA'!$P$4:$P$5383=I$1),('Diário 7º PA'!$F$4:$F$5383))+SUMPRODUCT(-('Diário 8º PA'!$E$4:$E$5041='Analítico Cp.'!$B83),-('Diário 8º PA'!$P$4:$P$5041=I$1),('Diário 8º PA'!$F$4:$F$5041))+SUMPRODUCT(-('Diário 9º PA'!$E$4:$E$5236='Analítico Cp.'!$B83),-('Diário 9º PA'!$P$4:$P$5236=I$1),('Diário 9º PA'!$F$4:$F$5236))+SUMPRODUCT(-('Diário 10º PA'!$E$4:$E$5221='Analítico Cp.'!$B83),-('Diário 10º PA'!$O$4:$O$5221=I$1),('Diário 10º PA'!$F$4:$F$5221))+SUMPRODUCT(-('Comp.'!$D$5:$D$238='Analítico Cp.'!$B83),-('Comp.'!$J$5:$J$238=I$1),('Comp.'!$E$5:$E$238))</f>
        <v>4350</v>
      </c>
      <c r="J83" s="13">
        <f>SUMPRODUCT(-('Diário 7º PA'!$E$4:$E$5383='Analítico Cp.'!$B83),-('Diário 7º PA'!$P$4:$P$5383=J$1),('Diário 7º PA'!$F$4:$F$5383))+SUMPRODUCT(-('Diário 8º PA'!$E$4:$E$5041='Analítico Cp.'!$B83),-('Diário 8º PA'!$P$4:$P$5041=J$1),('Diário 8º PA'!$F$4:$F$5041))+SUMPRODUCT(-('Diário 9º PA'!$E$4:$E$5236='Analítico Cp.'!$B83),-('Diário 9º PA'!$P$4:$P$5236=J$1),('Diário 9º PA'!$F$4:$F$5236))+SUMPRODUCT(-('Diário 10º PA'!$E$4:$E$5221='Analítico Cp.'!$B83),-('Diário 10º PA'!$O$4:$O$5221=J$1),('Diário 10º PA'!$F$4:$F$5221))+SUMPRODUCT(-('Comp.'!$D$5:$D$238='Analítico Cp.'!$B83),-('Comp.'!$J$5:$J$238=J$1),('Comp.'!$E$5:$E$238))</f>
        <v>3570</v>
      </c>
      <c r="K83" s="13">
        <f>SUMPRODUCT(-('Diário 7º PA'!$E$4:$E$5383='Analítico Cp.'!$B83),-('Diário 7º PA'!$P$4:$P$5383=K$1),('Diário 7º PA'!$F$4:$F$5383))+SUMPRODUCT(-('Diário 8º PA'!$E$4:$E$5041='Analítico Cp.'!$B83),-('Diário 8º PA'!$P$4:$P$5041=K$1),('Diário 8º PA'!$F$4:$F$5041))+SUMPRODUCT(-('Diário 9º PA'!$E$4:$E$5236='Analítico Cp.'!$B83),-('Diário 9º PA'!$P$4:$P$5236=K$1),('Diário 9º PA'!$F$4:$F$5236))+SUMPRODUCT(-('Diário 10º PA'!$E$4:$E$5221='Analítico Cp.'!$B83),-('Diário 10º PA'!$O$4:$O$5221=K$1),('Diário 10º PA'!$F$4:$F$5221))+SUMPRODUCT(-('Comp.'!$D$5:$D$238='Analítico Cp.'!$B83),-('Comp.'!$J$5:$J$238=K$1),('Comp.'!$E$5:$E$238))</f>
        <v>7353.4299999999994</v>
      </c>
      <c r="L83" s="13">
        <f>SUMPRODUCT(-('Diário 7º PA'!$E$4:$E$5383='Analítico Cp.'!$B83),-('Diário 7º PA'!$P$4:$P$5383=L$1),('Diário 7º PA'!$F$4:$F$5383))+SUMPRODUCT(-('Diário 8º PA'!$E$4:$E$5041='Analítico Cp.'!$B83),-('Diário 8º PA'!$P$4:$P$5041=L$1),('Diário 8º PA'!$F$4:$F$5041))+SUMPRODUCT(-('Diário 9º PA'!$E$4:$E$5236='Analítico Cp.'!$B83),-('Diário 9º PA'!$P$4:$P$5236=L$1),('Diário 9º PA'!$F$4:$F$5236))+SUMPRODUCT(-('Diário 10º PA'!$E$4:$E$5221='Analítico Cp.'!$B83),-('Diário 10º PA'!$O$4:$O$5221=L$1),('Diário 10º PA'!$F$4:$F$5221))+SUMPRODUCT(-('Comp.'!$D$5:$D$238='Analítico Cp.'!$B83),-('Comp.'!$J$5:$J$238=L$1),('Comp.'!$E$5:$E$238))</f>
        <v>2261.17</v>
      </c>
      <c r="M83" s="13">
        <f>SUMPRODUCT(-('Diário 7º PA'!$E$4:$E$5383='Analítico Cp.'!$B83),-('Diário 7º PA'!$P$4:$P$5383=M$1),('Diário 7º PA'!$F$4:$F$5383))+SUMPRODUCT(-('Diário 8º PA'!$E$4:$E$5041='Analítico Cp.'!$B83),-('Diário 8º PA'!$P$4:$P$5041=M$1),('Diário 8º PA'!$F$4:$F$5041))+SUMPRODUCT(-('Diário 9º PA'!$E$4:$E$5236='Analítico Cp.'!$B83),-('Diário 9º PA'!$P$4:$P$5236=M$1),('Diário 9º PA'!$F$4:$F$5236))+SUMPRODUCT(-('Diário 10º PA'!$E$4:$E$5221='Analítico Cp.'!$B83),-('Diário 10º PA'!$O$4:$O$5221=M$1),('Diário 10º PA'!$F$4:$F$5221))+SUMPRODUCT(-('Comp.'!$D$5:$D$238='Analítico Cp.'!$B83),-('Comp.'!$J$5:$J$238=M$1),('Comp.'!$E$5:$E$238))</f>
        <v>6498.9</v>
      </c>
      <c r="N83" s="13">
        <f>SUMPRODUCT(-('Diário 7º PA'!$E$4:$E$5383='Analítico Cp.'!$B83),-('Diário 7º PA'!$P$4:$P$5383=N$1),('Diário 7º PA'!$F$4:$F$5383))+SUMPRODUCT(-('Diário 8º PA'!$E$4:$E$5041='Analítico Cp.'!$B83),-('Diário 8º PA'!$P$4:$P$5041=N$1),('Diário 8º PA'!$F$4:$F$5041))+SUMPRODUCT(-('Diário 9º PA'!$E$4:$E$5236='Analítico Cp.'!$B83),-('Diário 9º PA'!$P$4:$P$5236=N$1),('Diário 9º PA'!$F$4:$F$5236))+SUMPRODUCT(-('Diário 10º PA'!$E$4:$E$5221='Analítico Cp.'!$B83),-('Diário 10º PA'!$O$4:$O$5221=N$1),('Diário 10º PA'!$F$4:$F$5221))+SUMPRODUCT(-('Comp.'!$D$5:$D$238='Analítico Cp.'!$B83),-('Comp.'!$J$5:$J$238=N$1),('Comp.'!$E$5:$E$238))</f>
        <v>1548.4</v>
      </c>
      <c r="O83" s="13">
        <f t="shared" si="14"/>
        <v>130972.55999999997</v>
      </c>
      <c r="P83" s="172">
        <f t="shared" si="13"/>
        <v>2.4705753385996614E-3</v>
      </c>
    </row>
    <row r="84" spans="1:16" ht="23.25" customHeight="1" x14ac:dyDescent="0.2">
      <c r="A84" s="63" t="s">
        <v>143</v>
      </c>
      <c r="B84" s="107" t="s">
        <v>80</v>
      </c>
      <c r="C84" s="13">
        <f>SUMPRODUCT(-('Diário 7º PA'!$E$4:$E$5383='Analítico Cp.'!$B84),-('Diário 7º PA'!$P$4:$P$5383=C$1),('Diário 7º PA'!$F$4:$F$5383))+SUMPRODUCT(-('Diário 8º PA'!$E$4:$E$5041='Analítico Cp.'!$B84),-('Diário 8º PA'!$P$4:$P$5041=C$1),('Diário 8º PA'!$F$4:$F$5041))+SUMPRODUCT(-('Diário 9º PA'!$E$4:$E$5236='Analítico Cp.'!$B84),-('Diário 9º PA'!$P$4:$P$5236=C$1),('Diário 9º PA'!$F$4:$F$5236))+SUMPRODUCT(-('Diário 10º PA'!$E$4:$E$5221='Analítico Cp.'!$B84),-('Diário 10º PA'!$O$4:$O$5221=C$1),('Diário 10º PA'!$F$4:$F$5221))+SUMPRODUCT(-('Comp.'!$D$5:$D$238='Analítico Cp.'!$B84),-('Comp.'!$J$5:$J$238=C$1),('Comp.'!$E$5:$E$238))</f>
        <v>1112.3</v>
      </c>
      <c r="D84" s="13">
        <f>SUMPRODUCT(-('Diário 7º PA'!$E$4:$E$5383='Analítico Cp.'!$B84),-('Diário 7º PA'!$P$4:$P$5383=D$1),('Diário 7º PA'!$F$4:$F$5383))+SUMPRODUCT(-('Diário 8º PA'!$E$4:$E$5041='Analítico Cp.'!$B84),-('Diário 8º PA'!$P$4:$P$5041=D$1),('Diário 8º PA'!$F$4:$F$5041))+SUMPRODUCT(-('Diário 9º PA'!$E$4:$E$5236='Analítico Cp.'!$B84),-('Diário 9º PA'!$P$4:$P$5236=D$1),('Diário 9º PA'!$F$4:$F$5236))+SUMPRODUCT(-('Diário 10º PA'!$E$4:$E$5221='Analítico Cp.'!$B84),-('Diário 10º PA'!$O$4:$O$5221=D$1),('Diário 10º PA'!$F$4:$F$5221))+SUMPRODUCT(-('Comp.'!$D$5:$D$238='Analítico Cp.'!$B84),-('Comp.'!$J$5:$J$238=D$1),('Comp.'!$E$5:$E$238))</f>
        <v>6885.2</v>
      </c>
      <c r="E84" s="13">
        <f>SUMPRODUCT(-('Diário 7º PA'!$E$4:$E$5383='Analítico Cp.'!$B84),-('Diário 7º PA'!$P$4:$P$5383=E$1),('Diário 7º PA'!$F$4:$F$5383))+SUMPRODUCT(-('Diário 8º PA'!$E$4:$E$5041='Analítico Cp.'!$B84),-('Diário 8º PA'!$P$4:$P$5041=E$1),('Diário 8º PA'!$F$4:$F$5041))+SUMPRODUCT(-('Diário 9º PA'!$E$4:$E$5236='Analítico Cp.'!$B84),-('Diário 9º PA'!$P$4:$P$5236=E$1),('Diário 9º PA'!$F$4:$F$5236))+SUMPRODUCT(-('Diário 10º PA'!$E$4:$E$5221='Analítico Cp.'!$B84),-('Diário 10º PA'!$O$4:$O$5221=E$1),('Diário 10º PA'!$F$4:$F$5221))+SUMPRODUCT(-('Comp.'!$D$5:$D$238='Analítico Cp.'!$B84),-('Comp.'!$J$5:$J$238=E$1),('Comp.'!$E$5:$E$238))</f>
        <v>124493.94999999998</v>
      </c>
      <c r="F84" s="13">
        <f>SUMPRODUCT(-('Diário 7º PA'!$E$4:$E$5383='Analítico Cp.'!$B84),-('Diário 7º PA'!$P$4:$P$5383=F$1),('Diário 7º PA'!$F$4:$F$5383))+SUMPRODUCT(-('Diário 8º PA'!$E$4:$E$5041='Analítico Cp.'!$B84),-('Diário 8º PA'!$P$4:$P$5041=F$1),('Diário 8º PA'!$F$4:$F$5041))+SUMPRODUCT(-('Diário 9º PA'!$E$4:$E$5236='Analítico Cp.'!$B84),-('Diário 9º PA'!$P$4:$P$5236=F$1),('Diário 9º PA'!$F$4:$F$5236))+SUMPRODUCT(-('Diário 10º PA'!$E$4:$E$5221='Analítico Cp.'!$B84),-('Diário 10º PA'!$O$4:$O$5221=F$1),('Diário 10º PA'!$F$4:$F$5221))+SUMPRODUCT(-('Comp.'!$D$5:$D$238='Analítico Cp.'!$B84),-('Comp.'!$J$5:$J$238=F$1),('Comp.'!$E$5:$E$238))</f>
        <v>5694.3</v>
      </c>
      <c r="G84" s="13">
        <f>SUMPRODUCT(-('Diário 7º PA'!$E$4:$E$5383='Analítico Cp.'!$B84),-('Diário 7º PA'!$P$4:$P$5383=G$1),('Diário 7º PA'!$F$4:$F$5383))+SUMPRODUCT(-('Diário 8º PA'!$E$4:$E$5041='Analítico Cp.'!$B84),-('Diário 8º PA'!$P$4:$P$5041=G$1),('Diário 8º PA'!$F$4:$F$5041))+SUMPRODUCT(-('Diário 9º PA'!$E$4:$E$5236='Analítico Cp.'!$B84),-('Diário 9º PA'!$P$4:$P$5236=G$1),('Diário 9º PA'!$F$4:$F$5236))+SUMPRODUCT(-('Diário 10º PA'!$E$4:$E$5221='Analítico Cp.'!$B84),-('Diário 10º PA'!$O$4:$O$5221=G$1),('Diário 10º PA'!$F$4:$F$5221))+SUMPRODUCT(-('Comp.'!$D$5:$D$238='Analítico Cp.'!$B84),-('Comp.'!$J$5:$J$238=G$1),('Comp.'!$E$5:$E$238))</f>
        <v>5352.5</v>
      </c>
      <c r="H84" s="13">
        <f>SUMPRODUCT(-('Diário 7º PA'!$E$4:$E$5383='Analítico Cp.'!$B84),-('Diário 7º PA'!$P$4:$P$5383=H$1),('Diário 7º PA'!$F$4:$F$5383))+SUMPRODUCT(-('Diário 8º PA'!$E$4:$E$5041='Analítico Cp.'!$B84),-('Diário 8º PA'!$P$4:$P$5041=H$1),('Diário 8º PA'!$F$4:$F$5041))+SUMPRODUCT(-('Diário 9º PA'!$E$4:$E$5236='Analítico Cp.'!$B84),-('Diário 9º PA'!$P$4:$P$5236=H$1),('Diário 9º PA'!$F$4:$F$5236))+SUMPRODUCT(-('Diário 10º PA'!$E$4:$E$5221='Analítico Cp.'!$B84),-('Diário 10º PA'!$O$4:$O$5221=H$1),('Diário 10º PA'!$F$4:$F$5221))+SUMPRODUCT(-('Comp.'!$D$5:$D$238='Analítico Cp.'!$B84),-('Comp.'!$J$5:$J$238=H$1),('Comp.'!$E$5:$E$238))</f>
        <v>288.5</v>
      </c>
      <c r="I84" s="13">
        <f>SUMPRODUCT(-('Diário 7º PA'!$E$4:$E$5383='Analítico Cp.'!$B84),-('Diário 7º PA'!$P$4:$P$5383=I$1),('Diário 7º PA'!$F$4:$F$5383))+SUMPRODUCT(-('Diário 8º PA'!$E$4:$E$5041='Analítico Cp.'!$B84),-('Diário 8º PA'!$P$4:$P$5041=I$1),('Diário 8º PA'!$F$4:$F$5041))+SUMPRODUCT(-('Diário 9º PA'!$E$4:$E$5236='Analítico Cp.'!$B84),-('Diário 9º PA'!$P$4:$P$5236=I$1),('Diário 9º PA'!$F$4:$F$5236))+SUMPRODUCT(-('Diário 10º PA'!$E$4:$E$5221='Analítico Cp.'!$B84),-('Diário 10º PA'!$O$4:$O$5221=I$1),('Diário 10º PA'!$F$4:$F$5221))+SUMPRODUCT(-('Comp.'!$D$5:$D$238='Analítico Cp.'!$B84),-('Comp.'!$J$5:$J$238=I$1),('Comp.'!$E$5:$E$238))</f>
        <v>105245.24</v>
      </c>
      <c r="J84" s="13">
        <f>SUMPRODUCT(-('Diário 7º PA'!$E$4:$E$5383='Analítico Cp.'!$B84),-('Diário 7º PA'!$P$4:$P$5383=J$1),('Diário 7º PA'!$F$4:$F$5383))+SUMPRODUCT(-('Diário 8º PA'!$E$4:$E$5041='Analítico Cp.'!$B84),-('Diário 8º PA'!$P$4:$P$5041=J$1),('Diário 8º PA'!$F$4:$F$5041))+SUMPRODUCT(-('Diário 9º PA'!$E$4:$E$5236='Analítico Cp.'!$B84),-('Diário 9º PA'!$P$4:$P$5236=J$1),('Diário 9º PA'!$F$4:$F$5236))+SUMPRODUCT(-('Diário 10º PA'!$E$4:$E$5221='Analítico Cp.'!$B84),-('Diário 10º PA'!$O$4:$O$5221=J$1),('Diário 10º PA'!$F$4:$F$5221))+SUMPRODUCT(-('Comp.'!$D$5:$D$238='Analítico Cp.'!$B84),-('Comp.'!$J$5:$J$238=J$1),('Comp.'!$E$5:$E$238))</f>
        <v>8154.8499999999995</v>
      </c>
      <c r="K84" s="13">
        <f>SUMPRODUCT(-('Diário 7º PA'!$E$4:$E$5383='Analítico Cp.'!$B84),-('Diário 7º PA'!$P$4:$P$5383=K$1),('Diário 7º PA'!$F$4:$F$5383))+SUMPRODUCT(-('Diário 8º PA'!$E$4:$E$5041='Analítico Cp.'!$B84),-('Diário 8º PA'!$P$4:$P$5041=K$1),('Diário 8º PA'!$F$4:$F$5041))+SUMPRODUCT(-('Diário 9º PA'!$E$4:$E$5236='Analítico Cp.'!$B84),-('Diário 9º PA'!$P$4:$P$5236=K$1),('Diário 9º PA'!$F$4:$F$5236))+SUMPRODUCT(-('Diário 10º PA'!$E$4:$E$5221='Analítico Cp.'!$B84),-('Diário 10º PA'!$O$4:$O$5221=K$1),('Diário 10º PA'!$F$4:$F$5221))+SUMPRODUCT(-('Comp.'!$D$5:$D$238='Analítico Cp.'!$B84),-('Comp.'!$J$5:$J$238=K$1),('Comp.'!$E$5:$E$238))</f>
        <v>6201</v>
      </c>
      <c r="L84" s="13">
        <f>SUMPRODUCT(-('Diário 7º PA'!$E$4:$E$5383='Analítico Cp.'!$B84),-('Diário 7º PA'!$P$4:$P$5383=L$1),('Diário 7º PA'!$F$4:$F$5383))+SUMPRODUCT(-('Diário 8º PA'!$E$4:$E$5041='Analítico Cp.'!$B84),-('Diário 8º PA'!$P$4:$P$5041=L$1),('Diário 8º PA'!$F$4:$F$5041))+SUMPRODUCT(-('Diário 9º PA'!$E$4:$E$5236='Analítico Cp.'!$B84),-('Diário 9º PA'!$P$4:$P$5236=L$1),('Diário 9º PA'!$F$4:$F$5236))+SUMPRODUCT(-('Diário 10º PA'!$E$4:$E$5221='Analítico Cp.'!$B84),-('Diário 10º PA'!$O$4:$O$5221=L$1),('Diário 10º PA'!$F$4:$F$5221))+SUMPRODUCT(-('Comp.'!$D$5:$D$238='Analítico Cp.'!$B84),-('Comp.'!$J$5:$J$238=L$1),('Comp.'!$E$5:$E$238))</f>
        <v>1215</v>
      </c>
      <c r="M84" s="13">
        <f>SUMPRODUCT(-('Diário 7º PA'!$E$4:$E$5383='Analítico Cp.'!$B84),-('Diário 7º PA'!$P$4:$P$5383=M$1),('Diário 7º PA'!$F$4:$F$5383))+SUMPRODUCT(-('Diário 8º PA'!$E$4:$E$5041='Analítico Cp.'!$B84),-('Diário 8º PA'!$P$4:$P$5041=M$1),('Diário 8º PA'!$F$4:$F$5041))+SUMPRODUCT(-('Diário 9º PA'!$E$4:$E$5236='Analítico Cp.'!$B84),-('Diário 9º PA'!$P$4:$P$5236=M$1),('Diário 9º PA'!$F$4:$F$5236))+SUMPRODUCT(-('Diário 10º PA'!$E$4:$E$5221='Analítico Cp.'!$B84),-('Diário 10º PA'!$O$4:$O$5221=M$1),('Diário 10º PA'!$F$4:$F$5221))+SUMPRODUCT(-('Comp.'!$D$5:$D$238='Analítico Cp.'!$B84),-('Comp.'!$J$5:$J$238=M$1),('Comp.'!$E$5:$E$238))</f>
        <v>2836.08</v>
      </c>
      <c r="N84" s="13">
        <f>SUMPRODUCT(-('Diário 7º PA'!$E$4:$E$5383='Analítico Cp.'!$B84),-('Diário 7º PA'!$P$4:$P$5383=N$1),('Diário 7º PA'!$F$4:$F$5383))+SUMPRODUCT(-('Diário 8º PA'!$E$4:$E$5041='Analítico Cp.'!$B84),-('Diário 8º PA'!$P$4:$P$5041=N$1),('Diário 8º PA'!$F$4:$F$5041))+SUMPRODUCT(-('Diário 9º PA'!$E$4:$E$5236='Analítico Cp.'!$B84),-('Diário 9º PA'!$P$4:$P$5236=N$1),('Diário 9º PA'!$F$4:$F$5236))+SUMPRODUCT(-('Diário 10º PA'!$E$4:$E$5221='Analítico Cp.'!$B84),-('Diário 10º PA'!$O$4:$O$5221=N$1),('Diário 10º PA'!$F$4:$F$5221))+SUMPRODUCT(-('Comp.'!$D$5:$D$238='Analítico Cp.'!$B84),-('Comp.'!$J$5:$J$238=N$1),('Comp.'!$E$5:$E$238))</f>
        <v>262911.90000000002</v>
      </c>
      <c r="O84" s="13">
        <f t="shared" si="14"/>
        <v>530390.82000000007</v>
      </c>
      <c r="P84" s="172">
        <f t="shared" si="13"/>
        <v>1.0004923777252674E-2</v>
      </c>
    </row>
    <row r="85" spans="1:16" ht="23.25" customHeight="1" x14ac:dyDescent="0.2">
      <c r="A85" s="63" t="s">
        <v>144</v>
      </c>
      <c r="B85" s="107" t="s">
        <v>184</v>
      </c>
      <c r="C85" s="13">
        <f>SUMPRODUCT(-('Diário 7º PA'!$E$4:$E$5383='Analítico Cp.'!$B85),-('Diário 7º PA'!$P$4:$P$5383=C$1),('Diário 7º PA'!$F$4:$F$5383))+SUMPRODUCT(-('Diário 8º PA'!$E$4:$E$5041='Analítico Cp.'!$B85),-('Diário 8º PA'!$P$4:$P$5041=C$1),('Diário 8º PA'!$F$4:$F$5041))+SUMPRODUCT(-('Diário 9º PA'!$E$4:$E$5236='Analítico Cp.'!$B85),-('Diário 9º PA'!$P$4:$P$5236=C$1),('Diário 9º PA'!$F$4:$F$5236))+SUMPRODUCT(-('Diário 10º PA'!$E$4:$E$5221='Analítico Cp.'!$B85),-('Diário 10º PA'!$O$4:$O$5221=C$1),('Diário 10º PA'!$F$4:$F$5221))+SUMPRODUCT(-('Comp.'!$D$5:$D$238='Analítico Cp.'!$B85),-('Comp.'!$J$5:$J$238=C$1),('Comp.'!$E$5:$E$238))</f>
        <v>0</v>
      </c>
      <c r="D85" s="13">
        <f>SUMPRODUCT(-('Diário 7º PA'!$E$4:$E$5383='Analítico Cp.'!$B85),-('Diário 7º PA'!$P$4:$P$5383=D$1),('Diário 7º PA'!$F$4:$F$5383))+SUMPRODUCT(-('Diário 8º PA'!$E$4:$E$5041='Analítico Cp.'!$B85),-('Diário 8º PA'!$P$4:$P$5041=D$1),('Diário 8º PA'!$F$4:$F$5041))+SUMPRODUCT(-('Diário 9º PA'!$E$4:$E$5236='Analítico Cp.'!$B85),-('Diário 9º PA'!$P$4:$P$5236=D$1),('Diário 9º PA'!$F$4:$F$5236))+SUMPRODUCT(-('Diário 10º PA'!$E$4:$E$5221='Analítico Cp.'!$B85),-('Diário 10º PA'!$O$4:$O$5221=D$1),('Diário 10º PA'!$F$4:$F$5221))+SUMPRODUCT(-('Comp.'!$D$5:$D$238='Analítico Cp.'!$B85),-('Comp.'!$J$5:$J$238=D$1),('Comp.'!$E$5:$E$238))</f>
        <v>0</v>
      </c>
      <c r="E85" s="13">
        <f>SUMPRODUCT(-('Diário 7º PA'!$E$4:$E$5383='Analítico Cp.'!$B85),-('Diário 7º PA'!$P$4:$P$5383=E$1),('Diário 7º PA'!$F$4:$F$5383))+SUMPRODUCT(-('Diário 8º PA'!$E$4:$E$5041='Analítico Cp.'!$B85),-('Diário 8º PA'!$P$4:$P$5041=E$1),('Diário 8º PA'!$F$4:$F$5041))+SUMPRODUCT(-('Diário 9º PA'!$E$4:$E$5236='Analítico Cp.'!$B85),-('Diário 9º PA'!$P$4:$P$5236=E$1),('Diário 9º PA'!$F$4:$F$5236))+SUMPRODUCT(-('Diário 10º PA'!$E$4:$E$5221='Analítico Cp.'!$B85),-('Diário 10º PA'!$O$4:$O$5221=E$1),('Diário 10º PA'!$F$4:$F$5221))+SUMPRODUCT(-('Comp.'!$D$5:$D$238='Analítico Cp.'!$B85),-('Comp.'!$J$5:$J$238=E$1),('Comp.'!$E$5:$E$238))</f>
        <v>0</v>
      </c>
      <c r="F85" s="13">
        <f>SUMPRODUCT(-('Diário 7º PA'!$E$4:$E$5383='Analítico Cp.'!$B85),-('Diário 7º PA'!$P$4:$P$5383=F$1),('Diário 7º PA'!$F$4:$F$5383))+SUMPRODUCT(-('Diário 8º PA'!$E$4:$E$5041='Analítico Cp.'!$B85),-('Diário 8º PA'!$P$4:$P$5041=F$1),('Diário 8º PA'!$F$4:$F$5041))+SUMPRODUCT(-('Diário 9º PA'!$E$4:$E$5236='Analítico Cp.'!$B85),-('Diário 9º PA'!$P$4:$P$5236=F$1),('Diário 9º PA'!$F$4:$F$5236))+SUMPRODUCT(-('Diário 10º PA'!$E$4:$E$5221='Analítico Cp.'!$B85),-('Diário 10º PA'!$O$4:$O$5221=F$1),('Diário 10º PA'!$F$4:$F$5221))+SUMPRODUCT(-('Comp.'!$D$5:$D$238='Analítico Cp.'!$B85),-('Comp.'!$J$5:$J$238=F$1),('Comp.'!$E$5:$E$238))</f>
        <v>0</v>
      </c>
      <c r="G85" s="13">
        <f>SUMPRODUCT(-('Diário 7º PA'!$E$4:$E$5383='Analítico Cp.'!$B85),-('Diário 7º PA'!$P$4:$P$5383=G$1),('Diário 7º PA'!$F$4:$F$5383))+SUMPRODUCT(-('Diário 8º PA'!$E$4:$E$5041='Analítico Cp.'!$B85),-('Diário 8º PA'!$P$4:$P$5041=G$1),('Diário 8º PA'!$F$4:$F$5041))+SUMPRODUCT(-('Diário 9º PA'!$E$4:$E$5236='Analítico Cp.'!$B85),-('Diário 9º PA'!$P$4:$P$5236=G$1),('Diário 9º PA'!$F$4:$F$5236))+SUMPRODUCT(-('Diário 10º PA'!$E$4:$E$5221='Analítico Cp.'!$B85),-('Diário 10º PA'!$O$4:$O$5221=G$1),('Diário 10º PA'!$F$4:$F$5221))+SUMPRODUCT(-('Comp.'!$D$5:$D$238='Analítico Cp.'!$B85),-('Comp.'!$J$5:$J$238=G$1),('Comp.'!$E$5:$E$238))</f>
        <v>0</v>
      </c>
      <c r="H85" s="13">
        <f>SUMPRODUCT(-('Diário 7º PA'!$E$4:$E$5383='Analítico Cp.'!$B85),-('Diário 7º PA'!$P$4:$P$5383=H$1),('Diário 7º PA'!$F$4:$F$5383))+SUMPRODUCT(-('Diário 8º PA'!$E$4:$E$5041='Analítico Cp.'!$B85),-('Diário 8º PA'!$P$4:$P$5041=H$1),('Diário 8º PA'!$F$4:$F$5041))+SUMPRODUCT(-('Diário 9º PA'!$E$4:$E$5236='Analítico Cp.'!$B85),-('Diário 9º PA'!$P$4:$P$5236=H$1),('Diário 9º PA'!$F$4:$F$5236))+SUMPRODUCT(-('Diário 10º PA'!$E$4:$E$5221='Analítico Cp.'!$B85),-('Diário 10º PA'!$O$4:$O$5221=H$1),('Diário 10º PA'!$F$4:$F$5221))+SUMPRODUCT(-('Comp.'!$D$5:$D$238='Analítico Cp.'!$B85),-('Comp.'!$J$5:$J$238=H$1),('Comp.'!$E$5:$E$238))</f>
        <v>0</v>
      </c>
      <c r="I85" s="13">
        <f>SUMPRODUCT(-('Diário 7º PA'!$E$4:$E$5383='Analítico Cp.'!$B85),-('Diário 7º PA'!$P$4:$P$5383=I$1),('Diário 7º PA'!$F$4:$F$5383))+SUMPRODUCT(-('Diário 8º PA'!$E$4:$E$5041='Analítico Cp.'!$B85),-('Diário 8º PA'!$P$4:$P$5041=I$1),('Diário 8º PA'!$F$4:$F$5041))+SUMPRODUCT(-('Diário 9º PA'!$E$4:$E$5236='Analítico Cp.'!$B85),-('Diário 9º PA'!$P$4:$P$5236=I$1),('Diário 9º PA'!$F$4:$F$5236))+SUMPRODUCT(-('Diário 10º PA'!$E$4:$E$5221='Analítico Cp.'!$B85),-('Diário 10º PA'!$O$4:$O$5221=I$1),('Diário 10º PA'!$F$4:$F$5221))+SUMPRODUCT(-('Comp.'!$D$5:$D$238='Analítico Cp.'!$B85),-('Comp.'!$J$5:$J$238=I$1),('Comp.'!$E$5:$E$238))</f>
        <v>0</v>
      </c>
      <c r="J85" s="13">
        <f>SUMPRODUCT(-('Diário 7º PA'!$E$4:$E$5383='Analítico Cp.'!$B85),-('Diário 7º PA'!$P$4:$P$5383=J$1),('Diário 7º PA'!$F$4:$F$5383))+SUMPRODUCT(-('Diário 8º PA'!$E$4:$E$5041='Analítico Cp.'!$B85),-('Diário 8º PA'!$P$4:$P$5041=J$1),('Diário 8º PA'!$F$4:$F$5041))+SUMPRODUCT(-('Diário 9º PA'!$E$4:$E$5236='Analítico Cp.'!$B85),-('Diário 9º PA'!$P$4:$P$5236=J$1),('Diário 9º PA'!$F$4:$F$5236))+SUMPRODUCT(-('Diário 10º PA'!$E$4:$E$5221='Analítico Cp.'!$B85),-('Diário 10º PA'!$O$4:$O$5221=J$1),('Diário 10º PA'!$F$4:$F$5221))+SUMPRODUCT(-('Comp.'!$D$5:$D$238='Analítico Cp.'!$B85),-('Comp.'!$J$5:$J$238=J$1),('Comp.'!$E$5:$E$238))</f>
        <v>0</v>
      </c>
      <c r="K85" s="13">
        <f>SUMPRODUCT(-('Diário 7º PA'!$E$4:$E$5383='Analítico Cp.'!$B85),-('Diário 7º PA'!$P$4:$P$5383=K$1),('Diário 7º PA'!$F$4:$F$5383))+SUMPRODUCT(-('Diário 8º PA'!$E$4:$E$5041='Analítico Cp.'!$B85),-('Diário 8º PA'!$P$4:$P$5041=K$1),('Diário 8º PA'!$F$4:$F$5041))+SUMPRODUCT(-('Diário 9º PA'!$E$4:$E$5236='Analítico Cp.'!$B85),-('Diário 9º PA'!$P$4:$P$5236=K$1),('Diário 9º PA'!$F$4:$F$5236))+SUMPRODUCT(-('Diário 10º PA'!$E$4:$E$5221='Analítico Cp.'!$B85),-('Diário 10º PA'!$O$4:$O$5221=K$1),('Diário 10º PA'!$F$4:$F$5221))+SUMPRODUCT(-('Comp.'!$D$5:$D$238='Analítico Cp.'!$B85),-('Comp.'!$J$5:$J$238=K$1),('Comp.'!$E$5:$E$238))</f>
        <v>0</v>
      </c>
      <c r="L85" s="13">
        <f>SUMPRODUCT(-('Diário 7º PA'!$E$4:$E$5383='Analítico Cp.'!$B85),-('Diário 7º PA'!$P$4:$P$5383=L$1),('Diário 7º PA'!$F$4:$F$5383))+SUMPRODUCT(-('Diário 8º PA'!$E$4:$E$5041='Analítico Cp.'!$B85),-('Diário 8º PA'!$P$4:$P$5041=L$1),('Diário 8º PA'!$F$4:$F$5041))+SUMPRODUCT(-('Diário 9º PA'!$E$4:$E$5236='Analítico Cp.'!$B85),-('Diário 9º PA'!$P$4:$P$5236=L$1),('Diário 9º PA'!$F$4:$F$5236))+SUMPRODUCT(-('Diário 10º PA'!$E$4:$E$5221='Analítico Cp.'!$B85),-('Diário 10º PA'!$O$4:$O$5221=L$1),('Diário 10º PA'!$F$4:$F$5221))+SUMPRODUCT(-('Comp.'!$D$5:$D$238='Analítico Cp.'!$B85),-('Comp.'!$J$5:$J$238=L$1),('Comp.'!$E$5:$E$238))</f>
        <v>0</v>
      </c>
      <c r="M85" s="13">
        <f>SUMPRODUCT(-('Diário 7º PA'!$E$4:$E$5383='Analítico Cp.'!$B85),-('Diário 7º PA'!$P$4:$P$5383=M$1),('Diário 7º PA'!$F$4:$F$5383))+SUMPRODUCT(-('Diário 8º PA'!$E$4:$E$5041='Analítico Cp.'!$B85),-('Diário 8º PA'!$P$4:$P$5041=M$1),('Diário 8º PA'!$F$4:$F$5041))+SUMPRODUCT(-('Diário 9º PA'!$E$4:$E$5236='Analítico Cp.'!$B85),-('Diário 9º PA'!$P$4:$P$5236=M$1),('Diário 9º PA'!$F$4:$F$5236))+SUMPRODUCT(-('Diário 10º PA'!$E$4:$E$5221='Analítico Cp.'!$B85),-('Diário 10º PA'!$O$4:$O$5221=M$1),('Diário 10º PA'!$F$4:$F$5221))+SUMPRODUCT(-('Comp.'!$D$5:$D$238='Analítico Cp.'!$B85),-('Comp.'!$J$5:$J$238=M$1),('Comp.'!$E$5:$E$238))</f>
        <v>0</v>
      </c>
      <c r="N85" s="13">
        <f>SUMPRODUCT(-('Diário 7º PA'!$E$4:$E$5383='Analítico Cp.'!$B85),-('Diário 7º PA'!$P$4:$P$5383=N$1),('Diário 7º PA'!$F$4:$F$5383))+SUMPRODUCT(-('Diário 8º PA'!$E$4:$E$5041='Analítico Cp.'!$B85),-('Diário 8º PA'!$P$4:$P$5041=N$1),('Diário 8º PA'!$F$4:$F$5041))+SUMPRODUCT(-('Diário 9º PA'!$E$4:$E$5236='Analítico Cp.'!$B85),-('Diário 9º PA'!$P$4:$P$5236=N$1),('Diário 9º PA'!$F$4:$F$5236))+SUMPRODUCT(-('Diário 10º PA'!$E$4:$E$5221='Analítico Cp.'!$B85),-('Diário 10º PA'!$O$4:$O$5221=N$1),('Diário 10º PA'!$F$4:$F$5221))+SUMPRODUCT(-('Comp.'!$D$5:$D$238='Analítico Cp.'!$B85),-('Comp.'!$J$5:$J$238=N$1),('Comp.'!$E$5:$E$238))</f>
        <v>0</v>
      </c>
      <c r="O85" s="13">
        <f t="shared" si="14"/>
        <v>0</v>
      </c>
      <c r="P85" s="172">
        <f t="shared" si="13"/>
        <v>0</v>
      </c>
    </row>
    <row r="86" spans="1:16" ht="23.25" customHeight="1" x14ac:dyDescent="0.2">
      <c r="A86" s="63" t="s">
        <v>145</v>
      </c>
      <c r="B86" s="107" t="s">
        <v>88</v>
      </c>
      <c r="C86" s="13">
        <f>SUMPRODUCT(-('Diário 7º PA'!$E$4:$E$5383='Analítico Cp.'!$B86),-('Diário 7º PA'!$P$4:$P$5383=C$1),('Diário 7º PA'!$F$4:$F$5383))+SUMPRODUCT(-('Diário 8º PA'!$E$4:$E$5041='Analítico Cp.'!$B86),-('Diário 8º PA'!$P$4:$P$5041=C$1),('Diário 8º PA'!$F$4:$F$5041))+SUMPRODUCT(-('Diário 9º PA'!$E$4:$E$5236='Analítico Cp.'!$B86),-('Diário 9º PA'!$P$4:$P$5236=C$1),('Diário 9º PA'!$F$4:$F$5236))+SUMPRODUCT(-('Diário 10º PA'!$E$4:$E$5221='Analítico Cp.'!$B86),-('Diário 10º PA'!$O$4:$O$5221=C$1),('Diário 10º PA'!$F$4:$F$5221))+SUMPRODUCT(-('Comp.'!$D$5:$D$238='Analítico Cp.'!$B86),-('Comp.'!$J$5:$J$238=C$1),('Comp.'!$E$5:$E$238))</f>
        <v>0</v>
      </c>
      <c r="D86" s="13">
        <f>SUMPRODUCT(-('Diário 7º PA'!$E$4:$E$5383='Analítico Cp.'!$B86),-('Diário 7º PA'!$P$4:$P$5383=D$1),('Diário 7º PA'!$F$4:$F$5383))+SUMPRODUCT(-('Diário 8º PA'!$E$4:$E$5041='Analítico Cp.'!$B86),-('Diário 8º PA'!$P$4:$P$5041=D$1),('Diário 8º PA'!$F$4:$F$5041))+SUMPRODUCT(-('Diário 9º PA'!$E$4:$E$5236='Analítico Cp.'!$B86),-('Diário 9º PA'!$P$4:$P$5236=D$1),('Diário 9º PA'!$F$4:$F$5236))+SUMPRODUCT(-('Diário 10º PA'!$E$4:$E$5221='Analítico Cp.'!$B86),-('Diário 10º PA'!$O$4:$O$5221=D$1),('Diário 10º PA'!$F$4:$F$5221))+SUMPRODUCT(-('Comp.'!$D$5:$D$238='Analítico Cp.'!$B86),-('Comp.'!$J$5:$J$238=D$1),('Comp.'!$E$5:$E$238))</f>
        <v>0</v>
      </c>
      <c r="E86" s="13">
        <f>SUMPRODUCT(-('Diário 7º PA'!$E$4:$E$5383='Analítico Cp.'!$B86),-('Diário 7º PA'!$P$4:$P$5383=E$1),('Diário 7º PA'!$F$4:$F$5383))+SUMPRODUCT(-('Diário 8º PA'!$E$4:$E$5041='Analítico Cp.'!$B86),-('Diário 8º PA'!$P$4:$P$5041=E$1),('Diário 8º PA'!$F$4:$F$5041))+SUMPRODUCT(-('Diário 9º PA'!$E$4:$E$5236='Analítico Cp.'!$B86),-('Diário 9º PA'!$P$4:$P$5236=E$1),('Diário 9º PA'!$F$4:$F$5236))+SUMPRODUCT(-('Diário 10º PA'!$E$4:$E$5221='Analítico Cp.'!$B86),-('Diário 10º PA'!$O$4:$O$5221=E$1),('Diário 10º PA'!$F$4:$F$5221))+SUMPRODUCT(-('Comp.'!$D$5:$D$238='Analítico Cp.'!$B86),-('Comp.'!$J$5:$J$238=E$1),('Comp.'!$E$5:$E$238))</f>
        <v>0</v>
      </c>
      <c r="F86" s="13">
        <f>SUMPRODUCT(-('Diário 7º PA'!$E$4:$E$5383='Analítico Cp.'!$B86),-('Diário 7º PA'!$P$4:$P$5383=F$1),('Diário 7º PA'!$F$4:$F$5383))+SUMPRODUCT(-('Diário 8º PA'!$E$4:$E$5041='Analítico Cp.'!$B86),-('Diário 8º PA'!$P$4:$P$5041=F$1),('Diário 8º PA'!$F$4:$F$5041))+SUMPRODUCT(-('Diário 9º PA'!$E$4:$E$5236='Analítico Cp.'!$B86),-('Diário 9º PA'!$P$4:$P$5236=F$1),('Diário 9º PA'!$F$4:$F$5236))+SUMPRODUCT(-('Diário 10º PA'!$E$4:$E$5221='Analítico Cp.'!$B86),-('Diário 10º PA'!$O$4:$O$5221=F$1),('Diário 10º PA'!$F$4:$F$5221))+SUMPRODUCT(-('Comp.'!$D$5:$D$238='Analítico Cp.'!$B86),-('Comp.'!$J$5:$J$238=F$1),('Comp.'!$E$5:$E$238))</f>
        <v>0</v>
      </c>
      <c r="G86" s="13">
        <f>SUMPRODUCT(-('Diário 7º PA'!$E$4:$E$5383='Analítico Cp.'!$B86),-('Diário 7º PA'!$P$4:$P$5383=G$1),('Diário 7º PA'!$F$4:$F$5383))+SUMPRODUCT(-('Diário 8º PA'!$E$4:$E$5041='Analítico Cp.'!$B86),-('Diário 8º PA'!$P$4:$P$5041=G$1),('Diário 8º PA'!$F$4:$F$5041))+SUMPRODUCT(-('Diário 9º PA'!$E$4:$E$5236='Analítico Cp.'!$B86),-('Diário 9º PA'!$P$4:$P$5236=G$1),('Diário 9º PA'!$F$4:$F$5236))+SUMPRODUCT(-('Diário 10º PA'!$E$4:$E$5221='Analítico Cp.'!$B86),-('Diário 10º PA'!$O$4:$O$5221=G$1),('Diário 10º PA'!$F$4:$F$5221))+SUMPRODUCT(-('Comp.'!$D$5:$D$238='Analítico Cp.'!$B86),-('Comp.'!$J$5:$J$238=G$1),('Comp.'!$E$5:$E$238))</f>
        <v>0</v>
      </c>
      <c r="H86" s="13">
        <f>SUMPRODUCT(-('Diário 7º PA'!$E$4:$E$5383='Analítico Cp.'!$B86),-('Diário 7º PA'!$P$4:$P$5383=H$1),('Diário 7º PA'!$F$4:$F$5383))+SUMPRODUCT(-('Diário 8º PA'!$E$4:$E$5041='Analítico Cp.'!$B86),-('Diário 8º PA'!$P$4:$P$5041=H$1),('Diário 8º PA'!$F$4:$F$5041))+SUMPRODUCT(-('Diário 9º PA'!$E$4:$E$5236='Analítico Cp.'!$B86),-('Diário 9º PA'!$P$4:$P$5236=H$1),('Diário 9º PA'!$F$4:$F$5236))+SUMPRODUCT(-('Diário 10º PA'!$E$4:$E$5221='Analítico Cp.'!$B86),-('Diário 10º PA'!$O$4:$O$5221=H$1),('Diário 10º PA'!$F$4:$F$5221))+SUMPRODUCT(-('Comp.'!$D$5:$D$238='Analítico Cp.'!$B86),-('Comp.'!$J$5:$J$238=H$1),('Comp.'!$E$5:$E$238))</f>
        <v>0</v>
      </c>
      <c r="I86" s="13">
        <f>SUMPRODUCT(-('Diário 7º PA'!$E$4:$E$5383='Analítico Cp.'!$B86),-('Diário 7º PA'!$P$4:$P$5383=I$1),('Diário 7º PA'!$F$4:$F$5383))+SUMPRODUCT(-('Diário 8º PA'!$E$4:$E$5041='Analítico Cp.'!$B86),-('Diário 8º PA'!$P$4:$P$5041=I$1),('Diário 8º PA'!$F$4:$F$5041))+SUMPRODUCT(-('Diário 9º PA'!$E$4:$E$5236='Analítico Cp.'!$B86),-('Diário 9º PA'!$P$4:$P$5236=I$1),('Diário 9º PA'!$F$4:$F$5236))+SUMPRODUCT(-('Diário 10º PA'!$E$4:$E$5221='Analítico Cp.'!$B86),-('Diário 10º PA'!$O$4:$O$5221=I$1),('Diário 10º PA'!$F$4:$F$5221))+SUMPRODUCT(-('Comp.'!$D$5:$D$238='Analítico Cp.'!$B86),-('Comp.'!$J$5:$J$238=I$1),('Comp.'!$E$5:$E$238))</f>
        <v>0</v>
      </c>
      <c r="J86" s="13">
        <f>SUMPRODUCT(-('Diário 7º PA'!$E$4:$E$5383='Analítico Cp.'!$B86),-('Diário 7º PA'!$P$4:$P$5383=J$1),('Diário 7º PA'!$F$4:$F$5383))+SUMPRODUCT(-('Diário 8º PA'!$E$4:$E$5041='Analítico Cp.'!$B86),-('Diário 8º PA'!$P$4:$P$5041=J$1),('Diário 8º PA'!$F$4:$F$5041))+SUMPRODUCT(-('Diário 9º PA'!$E$4:$E$5236='Analítico Cp.'!$B86),-('Diário 9º PA'!$P$4:$P$5236=J$1),('Diário 9º PA'!$F$4:$F$5236))+SUMPRODUCT(-('Diário 10º PA'!$E$4:$E$5221='Analítico Cp.'!$B86),-('Diário 10º PA'!$O$4:$O$5221=J$1),('Diário 10º PA'!$F$4:$F$5221))+SUMPRODUCT(-('Comp.'!$D$5:$D$238='Analítico Cp.'!$B86),-('Comp.'!$J$5:$J$238=J$1),('Comp.'!$E$5:$E$238))</f>
        <v>0</v>
      </c>
      <c r="K86" s="13">
        <f>SUMPRODUCT(-('Diário 7º PA'!$E$4:$E$5383='Analítico Cp.'!$B86),-('Diário 7º PA'!$P$4:$P$5383=K$1),('Diário 7º PA'!$F$4:$F$5383))+SUMPRODUCT(-('Diário 8º PA'!$E$4:$E$5041='Analítico Cp.'!$B86),-('Diário 8º PA'!$P$4:$P$5041=K$1),('Diário 8º PA'!$F$4:$F$5041))+SUMPRODUCT(-('Diário 9º PA'!$E$4:$E$5236='Analítico Cp.'!$B86),-('Diário 9º PA'!$P$4:$P$5236=K$1),('Diário 9º PA'!$F$4:$F$5236))+SUMPRODUCT(-('Diário 10º PA'!$E$4:$E$5221='Analítico Cp.'!$B86),-('Diário 10º PA'!$O$4:$O$5221=K$1),('Diário 10º PA'!$F$4:$F$5221))+SUMPRODUCT(-('Comp.'!$D$5:$D$238='Analítico Cp.'!$B86),-('Comp.'!$J$5:$J$238=K$1),('Comp.'!$E$5:$E$238))</f>
        <v>0</v>
      </c>
      <c r="L86" s="13">
        <f>SUMPRODUCT(-('Diário 7º PA'!$E$4:$E$5383='Analítico Cp.'!$B86),-('Diário 7º PA'!$P$4:$P$5383=L$1),('Diário 7º PA'!$F$4:$F$5383))+SUMPRODUCT(-('Diário 8º PA'!$E$4:$E$5041='Analítico Cp.'!$B86),-('Diário 8º PA'!$P$4:$P$5041=L$1),('Diário 8º PA'!$F$4:$F$5041))+SUMPRODUCT(-('Diário 9º PA'!$E$4:$E$5236='Analítico Cp.'!$B86),-('Diário 9º PA'!$P$4:$P$5236=L$1),('Diário 9º PA'!$F$4:$F$5236))+SUMPRODUCT(-('Diário 10º PA'!$E$4:$E$5221='Analítico Cp.'!$B86),-('Diário 10º PA'!$O$4:$O$5221=L$1),('Diário 10º PA'!$F$4:$F$5221))+SUMPRODUCT(-('Comp.'!$D$5:$D$238='Analítico Cp.'!$B86),-('Comp.'!$J$5:$J$238=L$1),('Comp.'!$E$5:$E$238))</f>
        <v>0</v>
      </c>
      <c r="M86" s="13">
        <f>SUMPRODUCT(-('Diário 7º PA'!$E$4:$E$5383='Analítico Cp.'!$B86),-('Diário 7º PA'!$P$4:$P$5383=M$1),('Diário 7º PA'!$F$4:$F$5383))+SUMPRODUCT(-('Diário 8º PA'!$E$4:$E$5041='Analítico Cp.'!$B86),-('Diário 8º PA'!$P$4:$P$5041=M$1),('Diário 8º PA'!$F$4:$F$5041))+SUMPRODUCT(-('Diário 9º PA'!$E$4:$E$5236='Analítico Cp.'!$B86),-('Diário 9º PA'!$P$4:$P$5236=M$1),('Diário 9º PA'!$F$4:$F$5236))+SUMPRODUCT(-('Diário 10º PA'!$E$4:$E$5221='Analítico Cp.'!$B86),-('Diário 10º PA'!$O$4:$O$5221=M$1),('Diário 10º PA'!$F$4:$F$5221))+SUMPRODUCT(-('Comp.'!$D$5:$D$238='Analítico Cp.'!$B86),-('Comp.'!$J$5:$J$238=M$1),('Comp.'!$E$5:$E$238))</f>
        <v>0</v>
      </c>
      <c r="N86" s="13">
        <f>SUMPRODUCT(-('Diário 7º PA'!$E$4:$E$5383='Analítico Cp.'!$B86),-('Diário 7º PA'!$P$4:$P$5383=N$1),('Diário 7º PA'!$F$4:$F$5383))+SUMPRODUCT(-('Diário 8º PA'!$E$4:$E$5041='Analítico Cp.'!$B86),-('Diário 8º PA'!$P$4:$P$5041=N$1),('Diário 8º PA'!$F$4:$F$5041))+SUMPRODUCT(-('Diário 9º PA'!$E$4:$E$5236='Analítico Cp.'!$B86),-('Diário 9º PA'!$P$4:$P$5236=N$1),('Diário 9º PA'!$F$4:$F$5236))+SUMPRODUCT(-('Diário 10º PA'!$E$4:$E$5221='Analítico Cp.'!$B86),-('Diário 10º PA'!$O$4:$O$5221=N$1),('Diário 10º PA'!$F$4:$F$5221))+SUMPRODUCT(-('Comp.'!$D$5:$D$238='Analítico Cp.'!$B86),-('Comp.'!$J$5:$J$238=N$1),('Comp.'!$E$5:$E$238))</f>
        <v>0</v>
      </c>
      <c r="O86" s="13">
        <f t="shared" si="14"/>
        <v>0</v>
      </c>
      <c r="P86" s="172">
        <f t="shared" si="13"/>
        <v>0</v>
      </c>
    </row>
    <row r="87" spans="1:16" ht="23.25" customHeight="1" x14ac:dyDescent="0.2">
      <c r="A87" s="63" t="s">
        <v>146</v>
      </c>
      <c r="B87" s="107" t="s">
        <v>84</v>
      </c>
      <c r="C87" s="13">
        <f>SUMPRODUCT(-('Diário 7º PA'!$E$4:$E$5383='Analítico Cp.'!$B87),-('Diário 7º PA'!$P$4:$P$5383=C$1),('Diário 7º PA'!$F$4:$F$5383))+SUMPRODUCT(-('Diário 8º PA'!$E$4:$E$5041='Analítico Cp.'!$B87),-('Diário 8º PA'!$P$4:$P$5041=C$1),('Diário 8º PA'!$F$4:$F$5041))+SUMPRODUCT(-('Diário 9º PA'!$E$4:$E$5236='Analítico Cp.'!$B87),-('Diário 9º PA'!$P$4:$P$5236=C$1),('Diário 9º PA'!$F$4:$F$5236))+SUMPRODUCT(-('Diário 10º PA'!$E$4:$E$5221='Analítico Cp.'!$B87),-('Diário 10º PA'!$O$4:$O$5221=C$1),('Diário 10º PA'!$F$4:$F$5221))+SUMPRODUCT(-('Comp.'!$D$5:$D$238='Analítico Cp.'!$B87),-('Comp.'!$J$5:$J$238=C$1),('Comp.'!$E$5:$E$238))</f>
        <v>0</v>
      </c>
      <c r="D87" s="13">
        <f>SUMPRODUCT(-('Diário 7º PA'!$E$4:$E$5383='Analítico Cp.'!$B87),-('Diário 7º PA'!$P$4:$P$5383=D$1),('Diário 7º PA'!$F$4:$F$5383))+SUMPRODUCT(-('Diário 8º PA'!$E$4:$E$5041='Analítico Cp.'!$B87),-('Diário 8º PA'!$P$4:$P$5041=D$1),('Diário 8º PA'!$F$4:$F$5041))+SUMPRODUCT(-('Diário 9º PA'!$E$4:$E$5236='Analítico Cp.'!$B87),-('Diário 9º PA'!$P$4:$P$5236=D$1),('Diário 9º PA'!$F$4:$F$5236))+SUMPRODUCT(-('Diário 10º PA'!$E$4:$E$5221='Analítico Cp.'!$B87),-('Diário 10º PA'!$O$4:$O$5221=D$1),('Diário 10º PA'!$F$4:$F$5221))+SUMPRODUCT(-('Comp.'!$D$5:$D$238='Analítico Cp.'!$B87),-('Comp.'!$J$5:$J$238=D$1),('Comp.'!$E$5:$E$238))</f>
        <v>0</v>
      </c>
      <c r="E87" s="13">
        <f>SUMPRODUCT(-('Diário 7º PA'!$E$4:$E$5383='Analítico Cp.'!$B87),-('Diário 7º PA'!$P$4:$P$5383=E$1),('Diário 7º PA'!$F$4:$F$5383))+SUMPRODUCT(-('Diário 8º PA'!$E$4:$E$5041='Analítico Cp.'!$B87),-('Diário 8º PA'!$P$4:$P$5041=E$1),('Diário 8º PA'!$F$4:$F$5041))+SUMPRODUCT(-('Diário 9º PA'!$E$4:$E$5236='Analítico Cp.'!$B87),-('Diário 9º PA'!$P$4:$P$5236=E$1),('Diário 9º PA'!$F$4:$F$5236))+SUMPRODUCT(-('Diário 10º PA'!$E$4:$E$5221='Analítico Cp.'!$B87),-('Diário 10º PA'!$O$4:$O$5221=E$1),('Diário 10º PA'!$F$4:$F$5221))+SUMPRODUCT(-('Comp.'!$D$5:$D$238='Analítico Cp.'!$B87),-('Comp.'!$J$5:$J$238=E$1),('Comp.'!$E$5:$E$238))</f>
        <v>0</v>
      </c>
      <c r="F87" s="13">
        <f>SUMPRODUCT(-('Diário 7º PA'!$E$4:$E$5383='Analítico Cp.'!$B87),-('Diário 7º PA'!$P$4:$P$5383=F$1),('Diário 7º PA'!$F$4:$F$5383))+SUMPRODUCT(-('Diário 8º PA'!$E$4:$E$5041='Analítico Cp.'!$B87),-('Diário 8º PA'!$P$4:$P$5041=F$1),('Diário 8º PA'!$F$4:$F$5041))+SUMPRODUCT(-('Diário 9º PA'!$E$4:$E$5236='Analítico Cp.'!$B87),-('Diário 9º PA'!$P$4:$P$5236=F$1),('Diário 9º PA'!$F$4:$F$5236))+SUMPRODUCT(-('Diário 10º PA'!$E$4:$E$5221='Analítico Cp.'!$B87),-('Diário 10º PA'!$O$4:$O$5221=F$1),('Diário 10º PA'!$F$4:$F$5221))+SUMPRODUCT(-('Comp.'!$D$5:$D$238='Analítico Cp.'!$B87),-('Comp.'!$J$5:$J$238=F$1),('Comp.'!$E$5:$E$238))</f>
        <v>0</v>
      </c>
      <c r="G87" s="13">
        <f>SUMPRODUCT(-('Diário 7º PA'!$E$4:$E$5383='Analítico Cp.'!$B87),-('Diário 7º PA'!$P$4:$P$5383=G$1),('Diário 7º PA'!$F$4:$F$5383))+SUMPRODUCT(-('Diário 8º PA'!$E$4:$E$5041='Analítico Cp.'!$B87),-('Diário 8º PA'!$P$4:$P$5041=G$1),('Diário 8º PA'!$F$4:$F$5041))+SUMPRODUCT(-('Diário 9º PA'!$E$4:$E$5236='Analítico Cp.'!$B87),-('Diário 9º PA'!$P$4:$P$5236=G$1),('Diário 9º PA'!$F$4:$F$5236))+SUMPRODUCT(-('Diário 10º PA'!$E$4:$E$5221='Analítico Cp.'!$B87),-('Diário 10º PA'!$O$4:$O$5221=G$1),('Diário 10º PA'!$F$4:$F$5221))+SUMPRODUCT(-('Comp.'!$D$5:$D$238='Analítico Cp.'!$B87),-('Comp.'!$J$5:$J$238=G$1),('Comp.'!$E$5:$E$238))</f>
        <v>0</v>
      </c>
      <c r="H87" s="13">
        <f>SUMPRODUCT(-('Diário 7º PA'!$E$4:$E$5383='Analítico Cp.'!$B87),-('Diário 7º PA'!$P$4:$P$5383=H$1),('Diário 7º PA'!$F$4:$F$5383))+SUMPRODUCT(-('Diário 8º PA'!$E$4:$E$5041='Analítico Cp.'!$B87),-('Diário 8º PA'!$P$4:$P$5041=H$1),('Diário 8º PA'!$F$4:$F$5041))+SUMPRODUCT(-('Diário 9º PA'!$E$4:$E$5236='Analítico Cp.'!$B87),-('Diário 9º PA'!$P$4:$P$5236=H$1),('Diário 9º PA'!$F$4:$F$5236))+SUMPRODUCT(-('Diário 10º PA'!$E$4:$E$5221='Analítico Cp.'!$B87),-('Diário 10º PA'!$O$4:$O$5221=H$1),('Diário 10º PA'!$F$4:$F$5221))+SUMPRODUCT(-('Comp.'!$D$5:$D$238='Analítico Cp.'!$B87),-('Comp.'!$J$5:$J$238=H$1),('Comp.'!$E$5:$E$238))</f>
        <v>0</v>
      </c>
      <c r="I87" s="13">
        <f>SUMPRODUCT(-('Diário 7º PA'!$E$4:$E$5383='Analítico Cp.'!$B87),-('Diário 7º PA'!$P$4:$P$5383=I$1),('Diário 7º PA'!$F$4:$F$5383))+SUMPRODUCT(-('Diário 8º PA'!$E$4:$E$5041='Analítico Cp.'!$B87),-('Diário 8º PA'!$P$4:$P$5041=I$1),('Diário 8º PA'!$F$4:$F$5041))+SUMPRODUCT(-('Diário 9º PA'!$E$4:$E$5236='Analítico Cp.'!$B87),-('Diário 9º PA'!$P$4:$P$5236=I$1),('Diário 9º PA'!$F$4:$F$5236))+SUMPRODUCT(-('Diário 10º PA'!$E$4:$E$5221='Analítico Cp.'!$B87),-('Diário 10º PA'!$O$4:$O$5221=I$1),('Diário 10º PA'!$F$4:$F$5221))+SUMPRODUCT(-('Comp.'!$D$5:$D$238='Analítico Cp.'!$B87),-('Comp.'!$J$5:$J$238=I$1),('Comp.'!$E$5:$E$238))</f>
        <v>0</v>
      </c>
      <c r="J87" s="13">
        <f>SUMPRODUCT(-('Diário 7º PA'!$E$4:$E$5383='Analítico Cp.'!$B87),-('Diário 7º PA'!$P$4:$P$5383=J$1),('Diário 7º PA'!$F$4:$F$5383))+SUMPRODUCT(-('Diário 8º PA'!$E$4:$E$5041='Analítico Cp.'!$B87),-('Diário 8º PA'!$P$4:$P$5041=J$1),('Diário 8º PA'!$F$4:$F$5041))+SUMPRODUCT(-('Diário 9º PA'!$E$4:$E$5236='Analítico Cp.'!$B87),-('Diário 9º PA'!$P$4:$P$5236=J$1),('Diário 9º PA'!$F$4:$F$5236))+SUMPRODUCT(-('Diário 10º PA'!$E$4:$E$5221='Analítico Cp.'!$B87),-('Diário 10º PA'!$O$4:$O$5221=J$1),('Diário 10º PA'!$F$4:$F$5221))+SUMPRODUCT(-('Comp.'!$D$5:$D$238='Analítico Cp.'!$B87),-('Comp.'!$J$5:$J$238=J$1),('Comp.'!$E$5:$E$238))</f>
        <v>0</v>
      </c>
      <c r="K87" s="13">
        <f>SUMPRODUCT(-('Diário 7º PA'!$E$4:$E$5383='Analítico Cp.'!$B87),-('Diário 7º PA'!$P$4:$P$5383=K$1),('Diário 7º PA'!$F$4:$F$5383))+SUMPRODUCT(-('Diário 8º PA'!$E$4:$E$5041='Analítico Cp.'!$B87),-('Diário 8º PA'!$P$4:$P$5041=K$1),('Diário 8º PA'!$F$4:$F$5041))+SUMPRODUCT(-('Diário 9º PA'!$E$4:$E$5236='Analítico Cp.'!$B87),-('Diário 9º PA'!$P$4:$P$5236=K$1),('Diário 9º PA'!$F$4:$F$5236))+SUMPRODUCT(-('Diário 10º PA'!$E$4:$E$5221='Analítico Cp.'!$B87),-('Diário 10º PA'!$O$4:$O$5221=K$1),('Diário 10º PA'!$F$4:$F$5221))+SUMPRODUCT(-('Comp.'!$D$5:$D$238='Analítico Cp.'!$B87),-('Comp.'!$J$5:$J$238=K$1),('Comp.'!$E$5:$E$238))</f>
        <v>0</v>
      </c>
      <c r="L87" s="13">
        <f>SUMPRODUCT(-('Diário 7º PA'!$E$4:$E$5383='Analítico Cp.'!$B87),-('Diário 7º PA'!$P$4:$P$5383=L$1),('Diário 7º PA'!$F$4:$F$5383))+SUMPRODUCT(-('Diário 8º PA'!$E$4:$E$5041='Analítico Cp.'!$B87),-('Diário 8º PA'!$P$4:$P$5041=L$1),('Diário 8º PA'!$F$4:$F$5041))+SUMPRODUCT(-('Diário 9º PA'!$E$4:$E$5236='Analítico Cp.'!$B87),-('Diário 9º PA'!$P$4:$P$5236=L$1),('Diário 9º PA'!$F$4:$F$5236))+SUMPRODUCT(-('Diário 10º PA'!$E$4:$E$5221='Analítico Cp.'!$B87),-('Diário 10º PA'!$O$4:$O$5221=L$1),('Diário 10º PA'!$F$4:$F$5221))+SUMPRODUCT(-('Comp.'!$D$5:$D$238='Analítico Cp.'!$B87),-('Comp.'!$J$5:$J$238=L$1),('Comp.'!$E$5:$E$238))</f>
        <v>0</v>
      </c>
      <c r="M87" s="13">
        <f>SUMPRODUCT(-('Diário 7º PA'!$E$4:$E$5383='Analítico Cp.'!$B87),-('Diário 7º PA'!$P$4:$P$5383=M$1),('Diário 7º PA'!$F$4:$F$5383))+SUMPRODUCT(-('Diário 8º PA'!$E$4:$E$5041='Analítico Cp.'!$B87),-('Diário 8º PA'!$P$4:$P$5041=M$1),('Diário 8º PA'!$F$4:$F$5041))+SUMPRODUCT(-('Diário 9º PA'!$E$4:$E$5236='Analítico Cp.'!$B87),-('Diário 9º PA'!$P$4:$P$5236=M$1),('Diário 9º PA'!$F$4:$F$5236))+SUMPRODUCT(-('Diário 10º PA'!$E$4:$E$5221='Analítico Cp.'!$B87),-('Diário 10º PA'!$O$4:$O$5221=M$1),('Diário 10º PA'!$F$4:$F$5221))+SUMPRODUCT(-('Comp.'!$D$5:$D$238='Analítico Cp.'!$B87),-('Comp.'!$J$5:$J$238=M$1),('Comp.'!$E$5:$E$238))</f>
        <v>0</v>
      </c>
      <c r="N87" s="13">
        <f>SUMPRODUCT(-('Diário 7º PA'!$E$4:$E$5383='Analítico Cp.'!$B87),-('Diário 7º PA'!$P$4:$P$5383=N$1),('Diário 7º PA'!$F$4:$F$5383))+SUMPRODUCT(-('Diário 8º PA'!$E$4:$E$5041='Analítico Cp.'!$B87),-('Diário 8º PA'!$P$4:$P$5041=N$1),('Diário 8º PA'!$F$4:$F$5041))+SUMPRODUCT(-('Diário 9º PA'!$E$4:$E$5236='Analítico Cp.'!$B87),-('Diário 9º PA'!$P$4:$P$5236=N$1),('Diário 9º PA'!$F$4:$F$5236))+SUMPRODUCT(-('Diário 10º PA'!$E$4:$E$5221='Analítico Cp.'!$B87),-('Diário 10º PA'!$O$4:$O$5221=N$1),('Diário 10º PA'!$F$4:$F$5221))+SUMPRODUCT(-('Comp.'!$D$5:$D$238='Analítico Cp.'!$B87),-('Comp.'!$J$5:$J$238=N$1),('Comp.'!$E$5:$E$238))</f>
        <v>0</v>
      </c>
      <c r="O87" s="13">
        <f t="shared" si="14"/>
        <v>0</v>
      </c>
      <c r="P87" s="172">
        <f t="shared" si="13"/>
        <v>0</v>
      </c>
    </row>
    <row r="88" spans="1:16" ht="23.25" customHeight="1" x14ac:dyDescent="0.2">
      <c r="A88" s="63" t="s">
        <v>147</v>
      </c>
      <c r="B88" s="107" t="s">
        <v>172</v>
      </c>
      <c r="C88" s="13">
        <f>SUMPRODUCT(-('Diário 7º PA'!$E$4:$E$5383='Analítico Cp.'!$B88),-('Diário 7º PA'!$P$4:$P$5383=C$1),('Diário 7º PA'!$F$4:$F$5383))+SUMPRODUCT(-('Diário 8º PA'!$E$4:$E$5041='Analítico Cp.'!$B88),-('Diário 8º PA'!$P$4:$P$5041=C$1),('Diário 8º PA'!$F$4:$F$5041))+SUMPRODUCT(-('Diário 9º PA'!$E$4:$E$5236='Analítico Cp.'!$B88),-('Diário 9º PA'!$P$4:$P$5236=C$1),('Diário 9º PA'!$F$4:$F$5236))+SUMPRODUCT(-('Diário 10º PA'!$E$4:$E$5221='Analítico Cp.'!$B88),-('Diário 10º PA'!$O$4:$O$5221=C$1),('Diário 10º PA'!$F$4:$F$5221))+SUMPRODUCT(-('Comp.'!$D$5:$D$238='Analítico Cp.'!$B88),-('Comp.'!$J$5:$J$238=C$1),('Comp.'!$E$5:$E$238))</f>
        <v>0</v>
      </c>
      <c r="D88" s="13">
        <f>SUMPRODUCT(-('Diário 7º PA'!$E$4:$E$5383='Analítico Cp.'!$B88),-('Diário 7º PA'!$P$4:$P$5383=D$1),('Diário 7º PA'!$F$4:$F$5383))+SUMPRODUCT(-('Diário 8º PA'!$E$4:$E$5041='Analítico Cp.'!$B88),-('Diário 8º PA'!$P$4:$P$5041=D$1),('Diário 8º PA'!$F$4:$F$5041))+SUMPRODUCT(-('Diário 9º PA'!$E$4:$E$5236='Analítico Cp.'!$B88),-('Diário 9º PA'!$P$4:$P$5236=D$1),('Diário 9º PA'!$F$4:$F$5236))+SUMPRODUCT(-('Diário 10º PA'!$E$4:$E$5221='Analítico Cp.'!$B88),-('Diário 10º PA'!$O$4:$O$5221=D$1),('Diário 10º PA'!$F$4:$F$5221))+SUMPRODUCT(-('Comp.'!$D$5:$D$238='Analítico Cp.'!$B88),-('Comp.'!$J$5:$J$238=D$1),('Comp.'!$E$5:$E$238))</f>
        <v>0</v>
      </c>
      <c r="E88" s="13">
        <f>SUMPRODUCT(-('Diário 7º PA'!$E$4:$E$5383='Analítico Cp.'!$B88),-('Diário 7º PA'!$P$4:$P$5383=E$1),('Diário 7º PA'!$F$4:$F$5383))+SUMPRODUCT(-('Diário 8º PA'!$E$4:$E$5041='Analítico Cp.'!$B88),-('Diário 8º PA'!$P$4:$P$5041=E$1),('Diário 8º PA'!$F$4:$F$5041))+SUMPRODUCT(-('Diário 9º PA'!$E$4:$E$5236='Analítico Cp.'!$B88),-('Diário 9º PA'!$P$4:$P$5236=E$1),('Diário 9º PA'!$F$4:$F$5236))+SUMPRODUCT(-('Diário 10º PA'!$E$4:$E$5221='Analítico Cp.'!$B88),-('Diário 10º PA'!$O$4:$O$5221=E$1),('Diário 10º PA'!$F$4:$F$5221))+SUMPRODUCT(-('Comp.'!$D$5:$D$238='Analítico Cp.'!$B88),-('Comp.'!$J$5:$J$238=E$1),('Comp.'!$E$5:$E$238))</f>
        <v>0</v>
      </c>
      <c r="F88" s="13">
        <f>SUMPRODUCT(-('Diário 7º PA'!$E$4:$E$5383='Analítico Cp.'!$B88),-('Diário 7º PA'!$P$4:$P$5383=F$1),('Diário 7º PA'!$F$4:$F$5383))+SUMPRODUCT(-('Diário 8º PA'!$E$4:$E$5041='Analítico Cp.'!$B88),-('Diário 8º PA'!$P$4:$P$5041=F$1),('Diário 8º PA'!$F$4:$F$5041))+SUMPRODUCT(-('Diário 9º PA'!$E$4:$E$5236='Analítico Cp.'!$B88),-('Diário 9º PA'!$P$4:$P$5236=F$1),('Diário 9º PA'!$F$4:$F$5236))+SUMPRODUCT(-('Diário 10º PA'!$E$4:$E$5221='Analítico Cp.'!$B88),-('Diário 10º PA'!$O$4:$O$5221=F$1),('Diário 10º PA'!$F$4:$F$5221))+SUMPRODUCT(-('Comp.'!$D$5:$D$238='Analítico Cp.'!$B88),-('Comp.'!$J$5:$J$238=F$1),('Comp.'!$E$5:$E$238))</f>
        <v>0</v>
      </c>
      <c r="G88" s="13">
        <f>SUMPRODUCT(-('Diário 7º PA'!$E$4:$E$5383='Analítico Cp.'!$B88),-('Diário 7º PA'!$P$4:$P$5383=G$1),('Diário 7º PA'!$F$4:$F$5383))+SUMPRODUCT(-('Diário 8º PA'!$E$4:$E$5041='Analítico Cp.'!$B88),-('Diário 8º PA'!$P$4:$P$5041=G$1),('Diário 8º PA'!$F$4:$F$5041))+SUMPRODUCT(-('Diário 9º PA'!$E$4:$E$5236='Analítico Cp.'!$B88),-('Diário 9º PA'!$P$4:$P$5236=G$1),('Diário 9º PA'!$F$4:$F$5236))+SUMPRODUCT(-('Diário 10º PA'!$E$4:$E$5221='Analítico Cp.'!$B88),-('Diário 10º PA'!$O$4:$O$5221=G$1),('Diário 10º PA'!$F$4:$F$5221))+SUMPRODUCT(-('Comp.'!$D$5:$D$238='Analítico Cp.'!$B88),-('Comp.'!$J$5:$J$238=G$1),('Comp.'!$E$5:$E$238))</f>
        <v>0</v>
      </c>
      <c r="H88" s="13">
        <f>SUMPRODUCT(-('Diário 7º PA'!$E$4:$E$5383='Analítico Cp.'!$B88),-('Diário 7º PA'!$P$4:$P$5383=H$1),('Diário 7º PA'!$F$4:$F$5383))+SUMPRODUCT(-('Diário 8º PA'!$E$4:$E$5041='Analítico Cp.'!$B88),-('Diário 8º PA'!$P$4:$P$5041=H$1),('Diário 8º PA'!$F$4:$F$5041))+SUMPRODUCT(-('Diário 9º PA'!$E$4:$E$5236='Analítico Cp.'!$B88),-('Diário 9º PA'!$P$4:$P$5236=H$1),('Diário 9º PA'!$F$4:$F$5236))+SUMPRODUCT(-('Diário 10º PA'!$E$4:$E$5221='Analítico Cp.'!$B88),-('Diário 10º PA'!$O$4:$O$5221=H$1),('Diário 10º PA'!$F$4:$F$5221))+SUMPRODUCT(-('Comp.'!$D$5:$D$238='Analítico Cp.'!$B88),-('Comp.'!$J$5:$J$238=H$1),('Comp.'!$E$5:$E$238))</f>
        <v>0</v>
      </c>
      <c r="I88" s="13">
        <f>SUMPRODUCT(-('Diário 7º PA'!$E$4:$E$5383='Analítico Cp.'!$B88),-('Diário 7º PA'!$P$4:$P$5383=I$1),('Diário 7º PA'!$F$4:$F$5383))+SUMPRODUCT(-('Diário 8º PA'!$E$4:$E$5041='Analítico Cp.'!$B88),-('Diário 8º PA'!$P$4:$P$5041=I$1),('Diário 8º PA'!$F$4:$F$5041))+SUMPRODUCT(-('Diário 9º PA'!$E$4:$E$5236='Analítico Cp.'!$B88),-('Diário 9º PA'!$P$4:$P$5236=I$1),('Diário 9º PA'!$F$4:$F$5236))+SUMPRODUCT(-('Diário 10º PA'!$E$4:$E$5221='Analítico Cp.'!$B88),-('Diário 10º PA'!$O$4:$O$5221=I$1),('Diário 10º PA'!$F$4:$F$5221))+SUMPRODUCT(-('Comp.'!$D$5:$D$238='Analítico Cp.'!$B88),-('Comp.'!$J$5:$J$238=I$1),('Comp.'!$E$5:$E$238))</f>
        <v>0</v>
      </c>
      <c r="J88" s="13">
        <f>SUMPRODUCT(-('Diário 7º PA'!$E$4:$E$5383='Analítico Cp.'!$B88),-('Diário 7º PA'!$P$4:$P$5383=J$1),('Diário 7º PA'!$F$4:$F$5383))+SUMPRODUCT(-('Diário 8º PA'!$E$4:$E$5041='Analítico Cp.'!$B88),-('Diário 8º PA'!$P$4:$P$5041=J$1),('Diário 8º PA'!$F$4:$F$5041))+SUMPRODUCT(-('Diário 9º PA'!$E$4:$E$5236='Analítico Cp.'!$B88),-('Diário 9º PA'!$P$4:$P$5236=J$1),('Diário 9º PA'!$F$4:$F$5236))+SUMPRODUCT(-('Diário 10º PA'!$E$4:$E$5221='Analítico Cp.'!$B88),-('Diário 10º PA'!$O$4:$O$5221=J$1),('Diário 10º PA'!$F$4:$F$5221))+SUMPRODUCT(-('Comp.'!$D$5:$D$238='Analítico Cp.'!$B88),-('Comp.'!$J$5:$J$238=J$1),('Comp.'!$E$5:$E$238))</f>
        <v>0</v>
      </c>
      <c r="K88" s="13">
        <f>SUMPRODUCT(-('Diário 7º PA'!$E$4:$E$5383='Analítico Cp.'!$B88),-('Diário 7º PA'!$P$4:$P$5383=K$1),('Diário 7º PA'!$F$4:$F$5383))+SUMPRODUCT(-('Diário 8º PA'!$E$4:$E$5041='Analítico Cp.'!$B88),-('Diário 8º PA'!$P$4:$P$5041=K$1),('Diário 8º PA'!$F$4:$F$5041))+SUMPRODUCT(-('Diário 9º PA'!$E$4:$E$5236='Analítico Cp.'!$B88),-('Diário 9º PA'!$P$4:$P$5236=K$1),('Diário 9º PA'!$F$4:$F$5236))+SUMPRODUCT(-('Diário 10º PA'!$E$4:$E$5221='Analítico Cp.'!$B88),-('Diário 10º PA'!$O$4:$O$5221=K$1),('Diário 10º PA'!$F$4:$F$5221))+SUMPRODUCT(-('Comp.'!$D$5:$D$238='Analítico Cp.'!$B88),-('Comp.'!$J$5:$J$238=K$1),('Comp.'!$E$5:$E$238))</f>
        <v>0</v>
      </c>
      <c r="L88" s="13">
        <f>SUMPRODUCT(-('Diário 7º PA'!$E$4:$E$5383='Analítico Cp.'!$B88),-('Diário 7º PA'!$P$4:$P$5383=L$1),('Diário 7º PA'!$F$4:$F$5383))+SUMPRODUCT(-('Diário 8º PA'!$E$4:$E$5041='Analítico Cp.'!$B88),-('Diário 8º PA'!$P$4:$P$5041=L$1),('Diário 8º PA'!$F$4:$F$5041))+SUMPRODUCT(-('Diário 9º PA'!$E$4:$E$5236='Analítico Cp.'!$B88),-('Diário 9º PA'!$P$4:$P$5236=L$1),('Diário 9º PA'!$F$4:$F$5236))+SUMPRODUCT(-('Diário 10º PA'!$E$4:$E$5221='Analítico Cp.'!$B88),-('Diário 10º PA'!$O$4:$O$5221=L$1),('Diário 10º PA'!$F$4:$F$5221))+SUMPRODUCT(-('Comp.'!$D$5:$D$238='Analítico Cp.'!$B88),-('Comp.'!$J$5:$J$238=L$1),('Comp.'!$E$5:$E$238))</f>
        <v>0</v>
      </c>
      <c r="M88" s="13">
        <f>SUMPRODUCT(-('Diário 7º PA'!$E$4:$E$5383='Analítico Cp.'!$B88),-('Diário 7º PA'!$P$4:$P$5383=M$1),('Diário 7º PA'!$F$4:$F$5383))+SUMPRODUCT(-('Diário 8º PA'!$E$4:$E$5041='Analítico Cp.'!$B88),-('Diário 8º PA'!$P$4:$P$5041=M$1),('Diário 8º PA'!$F$4:$F$5041))+SUMPRODUCT(-('Diário 9º PA'!$E$4:$E$5236='Analítico Cp.'!$B88),-('Diário 9º PA'!$P$4:$P$5236=M$1),('Diário 9º PA'!$F$4:$F$5236))+SUMPRODUCT(-('Diário 10º PA'!$E$4:$E$5221='Analítico Cp.'!$B88),-('Diário 10º PA'!$O$4:$O$5221=M$1),('Diário 10º PA'!$F$4:$F$5221))+SUMPRODUCT(-('Comp.'!$D$5:$D$238='Analítico Cp.'!$B88),-('Comp.'!$J$5:$J$238=M$1),('Comp.'!$E$5:$E$238))</f>
        <v>0</v>
      </c>
      <c r="N88" s="13">
        <f>SUMPRODUCT(-('Diário 7º PA'!$E$4:$E$5383='Analítico Cp.'!$B88),-('Diário 7º PA'!$P$4:$P$5383=N$1),('Diário 7º PA'!$F$4:$F$5383))+SUMPRODUCT(-('Diário 8º PA'!$E$4:$E$5041='Analítico Cp.'!$B88),-('Diário 8º PA'!$P$4:$P$5041=N$1),('Diário 8º PA'!$F$4:$F$5041))+SUMPRODUCT(-('Diário 9º PA'!$E$4:$E$5236='Analítico Cp.'!$B88),-('Diário 9º PA'!$P$4:$P$5236=N$1),('Diário 9º PA'!$F$4:$F$5236))+SUMPRODUCT(-('Diário 10º PA'!$E$4:$E$5221='Analítico Cp.'!$B88),-('Diário 10º PA'!$O$4:$O$5221=N$1),('Diário 10º PA'!$F$4:$F$5221))+SUMPRODUCT(-('Comp.'!$D$5:$D$238='Analítico Cp.'!$B88),-('Comp.'!$J$5:$J$238=N$1),('Comp.'!$E$5:$E$238))</f>
        <v>0</v>
      </c>
      <c r="O88" s="13">
        <f t="shared" si="14"/>
        <v>0</v>
      </c>
      <c r="P88" s="172">
        <f t="shared" si="13"/>
        <v>0</v>
      </c>
    </row>
    <row r="89" spans="1:16" ht="23.25" customHeight="1" x14ac:dyDescent="0.2">
      <c r="A89" s="63" t="s">
        <v>148</v>
      </c>
      <c r="B89" s="107" t="s">
        <v>59</v>
      </c>
      <c r="C89" s="13">
        <f>SUMPRODUCT(-('Diário 7º PA'!$E$4:$E$5383='Analítico Cp.'!$B89),-('Diário 7º PA'!$P$4:$P$5383=C$1),('Diário 7º PA'!$F$4:$F$5383))+SUMPRODUCT(-('Diário 8º PA'!$E$4:$E$5041='Analítico Cp.'!$B89),-('Diário 8º PA'!$P$4:$P$5041=C$1),('Diário 8º PA'!$F$4:$F$5041))+SUMPRODUCT(-('Diário 9º PA'!$E$4:$E$5236='Analítico Cp.'!$B89),-('Diário 9º PA'!$P$4:$P$5236=C$1),('Diário 9º PA'!$F$4:$F$5236))+SUMPRODUCT(-('Diário 10º PA'!$E$4:$E$5221='Analítico Cp.'!$B89),-('Diário 10º PA'!$O$4:$O$5221=C$1),('Diário 10º PA'!$F$4:$F$5221))+SUMPRODUCT(-('Comp.'!$D$5:$D$238='Analítico Cp.'!$B89),-('Comp.'!$J$5:$J$238=C$1),('Comp.'!$E$5:$E$238))</f>
        <v>3515.86</v>
      </c>
      <c r="D89" s="13">
        <f>SUMPRODUCT(-('Diário 7º PA'!$E$4:$E$5383='Analítico Cp.'!$B89),-('Diário 7º PA'!$P$4:$P$5383=D$1),('Diário 7º PA'!$F$4:$F$5383))+SUMPRODUCT(-('Diário 8º PA'!$E$4:$E$5041='Analítico Cp.'!$B89),-('Diário 8º PA'!$P$4:$P$5041=D$1),('Diário 8º PA'!$F$4:$F$5041))+SUMPRODUCT(-('Diário 9º PA'!$E$4:$E$5236='Analítico Cp.'!$B89),-('Diário 9º PA'!$P$4:$P$5236=D$1),('Diário 9º PA'!$F$4:$F$5236))+SUMPRODUCT(-('Diário 10º PA'!$E$4:$E$5221='Analítico Cp.'!$B89),-('Diário 10º PA'!$O$4:$O$5221=D$1),('Diário 10º PA'!$F$4:$F$5221))+SUMPRODUCT(-('Comp.'!$D$5:$D$238='Analítico Cp.'!$B89),-('Comp.'!$J$5:$J$238=D$1),('Comp.'!$E$5:$E$238))</f>
        <v>2882.35</v>
      </c>
      <c r="E89" s="13">
        <f>SUMPRODUCT(-('Diário 7º PA'!$E$4:$E$5383='Analítico Cp.'!$B89),-('Diário 7º PA'!$P$4:$P$5383=E$1),('Diário 7º PA'!$F$4:$F$5383))+SUMPRODUCT(-('Diário 8º PA'!$E$4:$E$5041='Analítico Cp.'!$B89),-('Diário 8º PA'!$P$4:$P$5041=E$1),('Diário 8º PA'!$F$4:$F$5041))+SUMPRODUCT(-('Diário 9º PA'!$E$4:$E$5236='Analítico Cp.'!$B89),-('Diário 9º PA'!$P$4:$P$5236=E$1),('Diário 9º PA'!$F$4:$F$5236))+SUMPRODUCT(-('Diário 10º PA'!$E$4:$E$5221='Analítico Cp.'!$B89),-('Diário 10º PA'!$O$4:$O$5221=E$1),('Diário 10º PA'!$F$4:$F$5221))+SUMPRODUCT(-('Comp.'!$D$5:$D$238='Analítico Cp.'!$B89),-('Comp.'!$J$5:$J$238=E$1),('Comp.'!$E$5:$E$238))</f>
        <v>3138.7</v>
      </c>
      <c r="F89" s="13">
        <f>SUMPRODUCT(-('Diário 7º PA'!$E$4:$E$5383='Analítico Cp.'!$B89),-('Diário 7º PA'!$P$4:$P$5383=F$1),('Diário 7º PA'!$F$4:$F$5383))+SUMPRODUCT(-('Diário 8º PA'!$E$4:$E$5041='Analítico Cp.'!$B89),-('Diário 8º PA'!$P$4:$P$5041=F$1),('Diário 8º PA'!$F$4:$F$5041))+SUMPRODUCT(-('Diário 9º PA'!$E$4:$E$5236='Analítico Cp.'!$B89),-('Diário 9º PA'!$P$4:$P$5236=F$1),('Diário 9º PA'!$F$4:$F$5236))+SUMPRODUCT(-('Diário 10º PA'!$E$4:$E$5221='Analítico Cp.'!$B89),-('Diário 10º PA'!$O$4:$O$5221=F$1),('Diário 10º PA'!$F$4:$F$5221))+SUMPRODUCT(-('Comp.'!$D$5:$D$238='Analítico Cp.'!$B89),-('Comp.'!$J$5:$J$238=F$1),('Comp.'!$E$5:$E$238))</f>
        <v>3253.76</v>
      </c>
      <c r="G89" s="13">
        <f>SUMPRODUCT(-('Diário 7º PA'!$E$4:$E$5383='Analítico Cp.'!$B89),-('Diário 7º PA'!$P$4:$P$5383=G$1),('Diário 7º PA'!$F$4:$F$5383))+SUMPRODUCT(-('Diário 8º PA'!$E$4:$E$5041='Analítico Cp.'!$B89),-('Diário 8º PA'!$P$4:$P$5041=G$1),('Diário 8º PA'!$F$4:$F$5041))+SUMPRODUCT(-('Diário 9º PA'!$E$4:$E$5236='Analítico Cp.'!$B89),-('Diário 9º PA'!$P$4:$P$5236=G$1),('Diário 9º PA'!$F$4:$F$5236))+SUMPRODUCT(-('Diário 10º PA'!$E$4:$E$5221='Analítico Cp.'!$B89),-('Diário 10º PA'!$O$4:$O$5221=G$1),('Diário 10º PA'!$F$4:$F$5221))+SUMPRODUCT(-('Comp.'!$D$5:$D$238='Analítico Cp.'!$B89),-('Comp.'!$J$5:$J$238=G$1),('Comp.'!$E$5:$E$238))</f>
        <v>2735.28</v>
      </c>
      <c r="H89" s="13">
        <f>SUMPRODUCT(-('Diário 7º PA'!$E$4:$E$5383='Analítico Cp.'!$B89),-('Diário 7º PA'!$P$4:$P$5383=H$1),('Diário 7º PA'!$F$4:$F$5383))+SUMPRODUCT(-('Diário 8º PA'!$E$4:$E$5041='Analítico Cp.'!$B89),-('Diário 8º PA'!$P$4:$P$5041=H$1),('Diário 8º PA'!$F$4:$F$5041))+SUMPRODUCT(-('Diário 9º PA'!$E$4:$E$5236='Analítico Cp.'!$B89),-('Diário 9º PA'!$P$4:$P$5236=H$1),('Diário 9º PA'!$F$4:$F$5236))+SUMPRODUCT(-('Diário 10º PA'!$E$4:$E$5221='Analítico Cp.'!$B89),-('Diário 10º PA'!$O$4:$O$5221=H$1),('Diário 10º PA'!$F$4:$F$5221))+SUMPRODUCT(-('Comp.'!$D$5:$D$238='Analítico Cp.'!$B89),-('Comp.'!$J$5:$J$238=H$1),('Comp.'!$E$5:$E$238))</f>
        <v>3910.19</v>
      </c>
      <c r="I89" s="13">
        <f>SUMPRODUCT(-('Diário 7º PA'!$E$4:$E$5383='Analítico Cp.'!$B89),-('Diário 7º PA'!$P$4:$P$5383=I$1),('Diário 7º PA'!$F$4:$F$5383))+SUMPRODUCT(-('Diário 8º PA'!$E$4:$E$5041='Analítico Cp.'!$B89),-('Diário 8º PA'!$P$4:$P$5041=I$1),('Diário 8º PA'!$F$4:$F$5041))+SUMPRODUCT(-('Diário 9º PA'!$E$4:$E$5236='Analítico Cp.'!$B89),-('Diário 9º PA'!$P$4:$P$5236=I$1),('Diário 9º PA'!$F$4:$F$5236))+SUMPRODUCT(-('Diário 10º PA'!$E$4:$E$5221='Analítico Cp.'!$B89),-('Diário 10º PA'!$O$4:$O$5221=I$1),('Diário 10º PA'!$F$4:$F$5221))+SUMPRODUCT(-('Comp.'!$D$5:$D$238='Analítico Cp.'!$B89),-('Comp.'!$J$5:$J$238=I$1),('Comp.'!$E$5:$E$238))</f>
        <v>2854.02</v>
      </c>
      <c r="J89" s="13">
        <f>SUMPRODUCT(-('Diário 7º PA'!$E$4:$E$5383='Analítico Cp.'!$B89),-('Diário 7º PA'!$P$4:$P$5383=J$1),('Diário 7º PA'!$F$4:$F$5383))+SUMPRODUCT(-('Diário 8º PA'!$E$4:$E$5041='Analítico Cp.'!$B89),-('Diário 8º PA'!$P$4:$P$5041=J$1),('Diário 8º PA'!$F$4:$F$5041))+SUMPRODUCT(-('Diário 9º PA'!$E$4:$E$5236='Analítico Cp.'!$B89),-('Diário 9º PA'!$P$4:$P$5236=J$1),('Diário 9º PA'!$F$4:$F$5236))+SUMPRODUCT(-('Diário 10º PA'!$E$4:$E$5221='Analítico Cp.'!$B89),-('Diário 10º PA'!$O$4:$O$5221=J$1),('Diário 10º PA'!$F$4:$F$5221))+SUMPRODUCT(-('Comp.'!$D$5:$D$238='Analítico Cp.'!$B89),-('Comp.'!$J$5:$J$238=J$1),('Comp.'!$E$5:$E$238))</f>
        <v>2687.69</v>
      </c>
      <c r="K89" s="13">
        <f>SUMPRODUCT(-('Diário 7º PA'!$E$4:$E$5383='Analítico Cp.'!$B89),-('Diário 7º PA'!$P$4:$P$5383=K$1),('Diário 7º PA'!$F$4:$F$5383))+SUMPRODUCT(-('Diário 8º PA'!$E$4:$E$5041='Analítico Cp.'!$B89),-('Diário 8º PA'!$P$4:$P$5041=K$1),('Diário 8º PA'!$F$4:$F$5041))+SUMPRODUCT(-('Diário 9º PA'!$E$4:$E$5236='Analítico Cp.'!$B89),-('Diário 9º PA'!$P$4:$P$5236=K$1),('Diário 9º PA'!$F$4:$F$5236))+SUMPRODUCT(-('Diário 10º PA'!$E$4:$E$5221='Analítico Cp.'!$B89),-('Diário 10º PA'!$O$4:$O$5221=K$1),('Diário 10º PA'!$F$4:$F$5221))+SUMPRODUCT(-('Comp.'!$D$5:$D$238='Analítico Cp.'!$B89),-('Comp.'!$J$5:$J$238=K$1),('Comp.'!$E$5:$E$238))</f>
        <v>4263.54</v>
      </c>
      <c r="L89" s="13">
        <f>SUMPRODUCT(-('Diário 7º PA'!$E$4:$E$5383='Analítico Cp.'!$B89),-('Diário 7º PA'!$P$4:$P$5383=L$1),('Diário 7º PA'!$F$4:$F$5383))+SUMPRODUCT(-('Diário 8º PA'!$E$4:$E$5041='Analítico Cp.'!$B89),-('Diário 8º PA'!$P$4:$P$5041=L$1),('Diário 8º PA'!$F$4:$F$5041))+SUMPRODUCT(-('Diário 9º PA'!$E$4:$E$5236='Analítico Cp.'!$B89),-('Diário 9º PA'!$P$4:$P$5236=L$1),('Diário 9º PA'!$F$4:$F$5236))+SUMPRODUCT(-('Diário 10º PA'!$E$4:$E$5221='Analítico Cp.'!$B89),-('Diário 10º PA'!$O$4:$O$5221=L$1),('Diário 10º PA'!$F$4:$F$5221))+SUMPRODUCT(-('Comp.'!$D$5:$D$238='Analítico Cp.'!$B89),-('Comp.'!$J$5:$J$238=L$1),('Comp.'!$E$5:$E$238))</f>
        <v>2755.01</v>
      </c>
      <c r="M89" s="13">
        <f>SUMPRODUCT(-('Diário 7º PA'!$E$4:$E$5383='Analítico Cp.'!$B89),-('Diário 7º PA'!$P$4:$P$5383=M$1),('Diário 7º PA'!$F$4:$F$5383))+SUMPRODUCT(-('Diário 8º PA'!$E$4:$E$5041='Analítico Cp.'!$B89),-('Diário 8º PA'!$P$4:$P$5041=M$1),('Diário 8º PA'!$F$4:$F$5041))+SUMPRODUCT(-('Diário 9º PA'!$E$4:$E$5236='Analítico Cp.'!$B89),-('Diário 9º PA'!$P$4:$P$5236=M$1),('Diário 9º PA'!$F$4:$F$5236))+SUMPRODUCT(-('Diário 10º PA'!$E$4:$E$5221='Analítico Cp.'!$B89),-('Diário 10º PA'!$O$4:$O$5221=M$1),('Diário 10º PA'!$F$4:$F$5221))+SUMPRODUCT(-('Comp.'!$D$5:$D$238='Analítico Cp.'!$B89),-('Comp.'!$J$5:$J$238=M$1),('Comp.'!$E$5:$E$238))</f>
        <v>1930.64</v>
      </c>
      <c r="N89" s="13">
        <f>SUMPRODUCT(-('Diário 7º PA'!$E$4:$E$5383='Analítico Cp.'!$B89),-('Diário 7º PA'!$P$4:$P$5383=N$1),('Diário 7º PA'!$F$4:$F$5383))+SUMPRODUCT(-('Diário 8º PA'!$E$4:$E$5041='Analítico Cp.'!$B89),-('Diário 8º PA'!$P$4:$P$5041=N$1),('Diário 8º PA'!$F$4:$F$5041))+SUMPRODUCT(-('Diário 9º PA'!$E$4:$E$5236='Analítico Cp.'!$B89),-('Diário 9º PA'!$P$4:$P$5236=N$1),('Diário 9º PA'!$F$4:$F$5236))+SUMPRODUCT(-('Diário 10º PA'!$E$4:$E$5221='Analítico Cp.'!$B89),-('Diário 10º PA'!$O$4:$O$5221=N$1),('Diário 10º PA'!$F$4:$F$5221))+SUMPRODUCT(-('Comp.'!$D$5:$D$238='Analítico Cp.'!$B89),-('Comp.'!$J$5:$J$238=N$1),('Comp.'!$E$5:$E$238))</f>
        <v>2263.59</v>
      </c>
      <c r="O89" s="13">
        <f t="shared" si="14"/>
        <v>36190.630000000005</v>
      </c>
      <c r="P89" s="172">
        <f t="shared" si="13"/>
        <v>6.8267488981192009E-4</v>
      </c>
    </row>
    <row r="90" spans="1:16" ht="23.25" customHeight="1" x14ac:dyDescent="0.2">
      <c r="A90" s="63" t="s">
        <v>149</v>
      </c>
      <c r="B90" s="107" t="s">
        <v>58</v>
      </c>
      <c r="C90" s="13">
        <f>SUMPRODUCT(-('Diário 7º PA'!$E$4:$E$5383='Analítico Cp.'!$B90),-('Diário 7º PA'!$P$4:$P$5383=C$1),('Diário 7º PA'!$F$4:$F$5383))+SUMPRODUCT(-('Diário 8º PA'!$E$4:$E$5041='Analítico Cp.'!$B90),-('Diário 8º PA'!$P$4:$P$5041=C$1),('Diário 8º PA'!$F$4:$F$5041))+SUMPRODUCT(-('Diário 9º PA'!$E$4:$E$5236='Analítico Cp.'!$B90),-('Diário 9º PA'!$P$4:$P$5236=C$1),('Diário 9º PA'!$F$4:$F$5236))+SUMPRODUCT(-('Diário 10º PA'!$E$4:$E$5221='Analítico Cp.'!$B90),-('Diário 10º PA'!$O$4:$O$5221=C$1),('Diário 10º PA'!$F$4:$F$5221))+SUMPRODUCT(-('Comp.'!$D$5:$D$238='Analítico Cp.'!$B90),-('Comp.'!$J$5:$J$238=C$1),('Comp.'!$E$5:$E$238))</f>
        <v>203.19</v>
      </c>
      <c r="D90" s="13">
        <f>SUMPRODUCT(-('Diário 7º PA'!$E$4:$E$5383='Analítico Cp.'!$B90),-('Diário 7º PA'!$P$4:$P$5383=D$1),('Diário 7º PA'!$F$4:$F$5383))+SUMPRODUCT(-('Diário 8º PA'!$E$4:$E$5041='Analítico Cp.'!$B90),-('Diário 8º PA'!$P$4:$P$5041=D$1),('Diário 8º PA'!$F$4:$F$5041))+SUMPRODUCT(-('Diário 9º PA'!$E$4:$E$5236='Analítico Cp.'!$B90),-('Diário 9º PA'!$P$4:$P$5236=D$1),('Diário 9º PA'!$F$4:$F$5236))+SUMPRODUCT(-('Diário 10º PA'!$E$4:$E$5221='Analítico Cp.'!$B90),-('Diário 10º PA'!$O$4:$O$5221=D$1),('Diário 10º PA'!$F$4:$F$5221))+SUMPRODUCT(-('Comp.'!$D$5:$D$238='Analítico Cp.'!$B90),-('Comp.'!$J$5:$J$238=D$1),('Comp.'!$E$5:$E$238))</f>
        <v>0</v>
      </c>
      <c r="E90" s="13">
        <f>SUMPRODUCT(-('Diário 7º PA'!$E$4:$E$5383='Analítico Cp.'!$B90),-('Diário 7º PA'!$P$4:$P$5383=E$1),('Diário 7º PA'!$F$4:$F$5383))+SUMPRODUCT(-('Diário 8º PA'!$E$4:$E$5041='Analítico Cp.'!$B90),-('Diário 8º PA'!$P$4:$P$5041=E$1),('Diário 8º PA'!$F$4:$F$5041))+SUMPRODUCT(-('Diário 9º PA'!$E$4:$E$5236='Analítico Cp.'!$B90),-('Diário 9º PA'!$P$4:$P$5236=E$1),('Diário 9º PA'!$F$4:$F$5236))+SUMPRODUCT(-('Diário 10º PA'!$E$4:$E$5221='Analítico Cp.'!$B90),-('Diário 10º PA'!$O$4:$O$5221=E$1),('Diário 10º PA'!$F$4:$F$5221))+SUMPRODUCT(-('Comp.'!$D$5:$D$238='Analítico Cp.'!$B90),-('Comp.'!$J$5:$J$238=E$1),('Comp.'!$E$5:$E$238))</f>
        <v>0</v>
      </c>
      <c r="F90" s="13">
        <f>SUMPRODUCT(-('Diário 7º PA'!$E$4:$E$5383='Analítico Cp.'!$B90),-('Diário 7º PA'!$P$4:$P$5383=F$1),('Diário 7º PA'!$F$4:$F$5383))+SUMPRODUCT(-('Diário 8º PA'!$E$4:$E$5041='Analítico Cp.'!$B90),-('Diário 8º PA'!$P$4:$P$5041=F$1),('Diário 8º PA'!$F$4:$F$5041))+SUMPRODUCT(-('Diário 9º PA'!$E$4:$E$5236='Analítico Cp.'!$B90),-('Diário 9º PA'!$P$4:$P$5236=F$1),('Diário 9º PA'!$F$4:$F$5236))+SUMPRODUCT(-('Diário 10º PA'!$E$4:$E$5221='Analítico Cp.'!$B90),-('Diário 10º PA'!$O$4:$O$5221=F$1),('Diário 10º PA'!$F$4:$F$5221))+SUMPRODUCT(-('Comp.'!$D$5:$D$238='Analítico Cp.'!$B90),-('Comp.'!$J$5:$J$238=F$1),('Comp.'!$E$5:$E$238))</f>
        <v>0</v>
      </c>
      <c r="G90" s="13">
        <f>SUMPRODUCT(-('Diário 7º PA'!$E$4:$E$5383='Analítico Cp.'!$B90),-('Diário 7º PA'!$P$4:$P$5383=G$1),('Diário 7º PA'!$F$4:$F$5383))+SUMPRODUCT(-('Diário 8º PA'!$E$4:$E$5041='Analítico Cp.'!$B90),-('Diário 8º PA'!$P$4:$P$5041=G$1),('Diário 8º PA'!$F$4:$F$5041))+SUMPRODUCT(-('Diário 9º PA'!$E$4:$E$5236='Analítico Cp.'!$B90),-('Diário 9º PA'!$P$4:$P$5236=G$1),('Diário 9º PA'!$F$4:$F$5236))+SUMPRODUCT(-('Diário 10º PA'!$E$4:$E$5221='Analítico Cp.'!$B90),-('Diário 10º PA'!$O$4:$O$5221=G$1),('Diário 10º PA'!$F$4:$F$5221))+SUMPRODUCT(-('Comp.'!$D$5:$D$238='Analítico Cp.'!$B90),-('Comp.'!$J$5:$J$238=G$1),('Comp.'!$E$5:$E$238))</f>
        <v>0</v>
      </c>
      <c r="H90" s="13">
        <f>SUMPRODUCT(-('Diário 7º PA'!$E$4:$E$5383='Analítico Cp.'!$B90),-('Diário 7º PA'!$P$4:$P$5383=H$1),('Diário 7º PA'!$F$4:$F$5383))+SUMPRODUCT(-('Diário 8º PA'!$E$4:$E$5041='Analítico Cp.'!$B90),-('Diário 8º PA'!$P$4:$P$5041=H$1),('Diário 8º PA'!$F$4:$F$5041))+SUMPRODUCT(-('Diário 9º PA'!$E$4:$E$5236='Analítico Cp.'!$B90),-('Diário 9º PA'!$P$4:$P$5236=H$1),('Diário 9º PA'!$F$4:$F$5236))+SUMPRODUCT(-('Diário 10º PA'!$E$4:$E$5221='Analítico Cp.'!$B90),-('Diário 10º PA'!$O$4:$O$5221=H$1),('Diário 10º PA'!$F$4:$F$5221))+SUMPRODUCT(-('Comp.'!$D$5:$D$238='Analítico Cp.'!$B90),-('Comp.'!$J$5:$J$238=H$1),('Comp.'!$E$5:$E$238))</f>
        <v>0</v>
      </c>
      <c r="I90" s="13">
        <f>SUMPRODUCT(-('Diário 7º PA'!$E$4:$E$5383='Analítico Cp.'!$B90),-('Diário 7º PA'!$P$4:$P$5383=I$1),('Diário 7º PA'!$F$4:$F$5383))+SUMPRODUCT(-('Diário 8º PA'!$E$4:$E$5041='Analítico Cp.'!$B90),-('Diário 8º PA'!$P$4:$P$5041=I$1),('Diário 8º PA'!$F$4:$F$5041))+SUMPRODUCT(-('Diário 9º PA'!$E$4:$E$5236='Analítico Cp.'!$B90),-('Diário 9º PA'!$P$4:$P$5236=I$1),('Diário 9º PA'!$F$4:$F$5236))+SUMPRODUCT(-('Diário 10º PA'!$E$4:$E$5221='Analítico Cp.'!$B90),-('Diário 10º PA'!$O$4:$O$5221=I$1),('Diário 10º PA'!$F$4:$F$5221))+SUMPRODUCT(-('Comp.'!$D$5:$D$238='Analítico Cp.'!$B90),-('Comp.'!$J$5:$J$238=I$1),('Comp.'!$E$5:$E$238))</f>
        <v>0</v>
      </c>
      <c r="J90" s="13">
        <f>SUMPRODUCT(-('Diário 7º PA'!$E$4:$E$5383='Analítico Cp.'!$B90),-('Diário 7º PA'!$P$4:$P$5383=J$1),('Diário 7º PA'!$F$4:$F$5383))+SUMPRODUCT(-('Diário 8º PA'!$E$4:$E$5041='Analítico Cp.'!$B90),-('Diário 8º PA'!$P$4:$P$5041=J$1),('Diário 8º PA'!$F$4:$F$5041))+SUMPRODUCT(-('Diário 9º PA'!$E$4:$E$5236='Analítico Cp.'!$B90),-('Diário 9º PA'!$P$4:$P$5236=J$1),('Diário 9º PA'!$F$4:$F$5236))+SUMPRODUCT(-('Diário 10º PA'!$E$4:$E$5221='Analítico Cp.'!$B90),-('Diário 10º PA'!$O$4:$O$5221=J$1),('Diário 10º PA'!$F$4:$F$5221))+SUMPRODUCT(-('Comp.'!$D$5:$D$238='Analítico Cp.'!$B90),-('Comp.'!$J$5:$J$238=J$1),('Comp.'!$E$5:$E$238))</f>
        <v>0</v>
      </c>
      <c r="K90" s="13">
        <f>SUMPRODUCT(-('Diário 7º PA'!$E$4:$E$5383='Analítico Cp.'!$B90),-('Diário 7º PA'!$P$4:$P$5383=K$1),('Diário 7º PA'!$F$4:$F$5383))+SUMPRODUCT(-('Diário 8º PA'!$E$4:$E$5041='Analítico Cp.'!$B90),-('Diário 8º PA'!$P$4:$P$5041=K$1),('Diário 8º PA'!$F$4:$F$5041))+SUMPRODUCT(-('Diário 9º PA'!$E$4:$E$5236='Analítico Cp.'!$B90),-('Diário 9º PA'!$P$4:$P$5236=K$1),('Diário 9º PA'!$F$4:$F$5236))+SUMPRODUCT(-('Diário 10º PA'!$E$4:$E$5221='Analítico Cp.'!$B90),-('Diário 10º PA'!$O$4:$O$5221=K$1),('Diário 10º PA'!$F$4:$F$5221))+SUMPRODUCT(-('Comp.'!$D$5:$D$238='Analítico Cp.'!$B90),-('Comp.'!$J$5:$J$238=K$1),('Comp.'!$E$5:$E$238))</f>
        <v>0</v>
      </c>
      <c r="L90" s="13">
        <f>SUMPRODUCT(-('Diário 7º PA'!$E$4:$E$5383='Analítico Cp.'!$B90),-('Diário 7º PA'!$P$4:$P$5383=L$1),('Diário 7º PA'!$F$4:$F$5383))+SUMPRODUCT(-('Diário 8º PA'!$E$4:$E$5041='Analítico Cp.'!$B90),-('Diário 8º PA'!$P$4:$P$5041=L$1),('Diário 8º PA'!$F$4:$F$5041))+SUMPRODUCT(-('Diário 9º PA'!$E$4:$E$5236='Analítico Cp.'!$B90),-('Diário 9º PA'!$P$4:$P$5236=L$1),('Diário 9º PA'!$F$4:$F$5236))+SUMPRODUCT(-('Diário 10º PA'!$E$4:$E$5221='Analítico Cp.'!$B90),-('Diário 10º PA'!$O$4:$O$5221=L$1),('Diário 10º PA'!$F$4:$F$5221))+SUMPRODUCT(-('Comp.'!$D$5:$D$238='Analítico Cp.'!$B90),-('Comp.'!$J$5:$J$238=L$1),('Comp.'!$E$5:$E$238))</f>
        <v>0</v>
      </c>
      <c r="M90" s="13">
        <f>SUMPRODUCT(-('Diário 7º PA'!$E$4:$E$5383='Analítico Cp.'!$B90),-('Diário 7º PA'!$P$4:$P$5383=M$1),('Diário 7º PA'!$F$4:$F$5383))+SUMPRODUCT(-('Diário 8º PA'!$E$4:$E$5041='Analítico Cp.'!$B90),-('Diário 8º PA'!$P$4:$P$5041=M$1),('Diário 8º PA'!$F$4:$F$5041))+SUMPRODUCT(-('Diário 9º PA'!$E$4:$E$5236='Analítico Cp.'!$B90),-('Diário 9º PA'!$P$4:$P$5236=M$1),('Diário 9º PA'!$F$4:$F$5236))+SUMPRODUCT(-('Diário 10º PA'!$E$4:$E$5221='Analítico Cp.'!$B90),-('Diário 10º PA'!$O$4:$O$5221=M$1),('Diário 10º PA'!$F$4:$F$5221))+SUMPRODUCT(-('Comp.'!$D$5:$D$238='Analítico Cp.'!$B90),-('Comp.'!$J$5:$J$238=M$1),('Comp.'!$E$5:$E$238))</f>
        <v>0</v>
      </c>
      <c r="N90" s="13">
        <f>SUMPRODUCT(-('Diário 7º PA'!$E$4:$E$5383='Analítico Cp.'!$B90),-('Diário 7º PA'!$P$4:$P$5383=N$1),('Diário 7º PA'!$F$4:$F$5383))+SUMPRODUCT(-('Diário 8º PA'!$E$4:$E$5041='Analítico Cp.'!$B90),-('Diário 8º PA'!$P$4:$P$5041=N$1),('Diário 8º PA'!$F$4:$F$5041))+SUMPRODUCT(-('Diário 9º PA'!$E$4:$E$5236='Analítico Cp.'!$B90),-('Diário 9º PA'!$P$4:$P$5236=N$1),('Diário 9º PA'!$F$4:$F$5236))+SUMPRODUCT(-('Diário 10º PA'!$E$4:$E$5221='Analítico Cp.'!$B90),-('Diário 10º PA'!$O$4:$O$5221=N$1),('Diário 10º PA'!$F$4:$F$5221))+SUMPRODUCT(-('Comp.'!$D$5:$D$238='Analítico Cp.'!$B90),-('Comp.'!$J$5:$J$238=N$1),('Comp.'!$E$5:$E$238))</f>
        <v>0</v>
      </c>
      <c r="O90" s="13">
        <f t="shared" si="14"/>
        <v>203.19</v>
      </c>
      <c r="P90" s="172">
        <f t="shared" si="13"/>
        <v>3.8328349316075468E-6</v>
      </c>
    </row>
    <row r="91" spans="1:16" ht="23.25" customHeight="1" x14ac:dyDescent="0.2">
      <c r="A91" s="63" t="s">
        <v>150</v>
      </c>
      <c r="B91" s="107" t="s">
        <v>69</v>
      </c>
      <c r="C91" s="13">
        <f>SUMPRODUCT(-('Diário 7º PA'!$E$4:$E$5383='Analítico Cp.'!$B91),-('Diário 7º PA'!$P$4:$P$5383=C$1),('Diário 7º PA'!$F$4:$F$5383))+SUMPRODUCT(-('Diário 8º PA'!$E$4:$E$5041='Analítico Cp.'!$B91),-('Diário 8º PA'!$P$4:$P$5041=C$1),('Diário 8º PA'!$F$4:$F$5041))+SUMPRODUCT(-('Diário 9º PA'!$E$4:$E$5236='Analítico Cp.'!$B91),-('Diário 9º PA'!$P$4:$P$5236=C$1),('Diário 9º PA'!$F$4:$F$5236))+SUMPRODUCT(-('Diário 10º PA'!$E$4:$E$5221='Analítico Cp.'!$B91),-('Diário 10º PA'!$O$4:$O$5221=C$1),('Diário 10º PA'!$F$4:$F$5221))+SUMPRODUCT(-('Comp.'!$D$5:$D$238='Analítico Cp.'!$B91),-('Comp.'!$J$5:$J$238=C$1),('Comp.'!$E$5:$E$238))</f>
        <v>68.66</v>
      </c>
      <c r="D91" s="13">
        <f>SUMPRODUCT(-('Diário 7º PA'!$E$4:$E$5383='Analítico Cp.'!$B91),-('Diário 7º PA'!$P$4:$P$5383=D$1),('Diário 7º PA'!$F$4:$F$5383))+SUMPRODUCT(-('Diário 8º PA'!$E$4:$E$5041='Analítico Cp.'!$B91),-('Diário 8º PA'!$P$4:$P$5041=D$1),('Diário 8º PA'!$F$4:$F$5041))+SUMPRODUCT(-('Diário 9º PA'!$E$4:$E$5236='Analítico Cp.'!$B91),-('Diário 9º PA'!$P$4:$P$5236=D$1),('Diário 9º PA'!$F$4:$F$5236))+SUMPRODUCT(-('Diário 10º PA'!$E$4:$E$5221='Analítico Cp.'!$B91),-('Diário 10º PA'!$O$4:$O$5221=D$1),('Diário 10º PA'!$F$4:$F$5221))+SUMPRODUCT(-('Comp.'!$D$5:$D$238='Analítico Cp.'!$B91),-('Comp.'!$J$5:$J$238=D$1),('Comp.'!$E$5:$E$238))</f>
        <v>65.599999999999994</v>
      </c>
      <c r="E91" s="13">
        <f>SUMPRODUCT(-('Diário 7º PA'!$E$4:$E$5383='Analítico Cp.'!$B91),-('Diário 7º PA'!$P$4:$P$5383=E$1),('Diário 7º PA'!$F$4:$F$5383))+SUMPRODUCT(-('Diário 8º PA'!$E$4:$E$5041='Analítico Cp.'!$B91),-('Diário 8º PA'!$P$4:$P$5041=E$1),('Diário 8º PA'!$F$4:$F$5041))+SUMPRODUCT(-('Diário 9º PA'!$E$4:$E$5236='Analítico Cp.'!$B91),-('Diário 9º PA'!$P$4:$P$5236=E$1),('Diário 9º PA'!$F$4:$F$5236))+SUMPRODUCT(-('Diário 10º PA'!$E$4:$E$5221='Analítico Cp.'!$B91),-('Diário 10º PA'!$O$4:$O$5221=E$1),('Diário 10º PA'!$F$4:$F$5221))+SUMPRODUCT(-('Comp.'!$D$5:$D$238='Analítico Cp.'!$B91),-('Comp.'!$J$5:$J$238=E$1),('Comp.'!$E$5:$E$238))</f>
        <v>137.57999999999998</v>
      </c>
      <c r="F91" s="13">
        <f>SUMPRODUCT(-('Diário 7º PA'!$E$4:$E$5383='Analítico Cp.'!$B91),-('Diário 7º PA'!$P$4:$P$5383=F$1),('Diário 7º PA'!$F$4:$F$5383))+SUMPRODUCT(-('Diário 8º PA'!$E$4:$E$5041='Analítico Cp.'!$B91),-('Diário 8º PA'!$P$4:$P$5041=F$1),('Diário 8º PA'!$F$4:$F$5041))+SUMPRODUCT(-('Diário 9º PA'!$E$4:$E$5236='Analítico Cp.'!$B91),-('Diário 9º PA'!$P$4:$P$5236=F$1),('Diário 9º PA'!$F$4:$F$5236))+SUMPRODUCT(-('Diário 10º PA'!$E$4:$E$5221='Analítico Cp.'!$B91),-('Diário 10º PA'!$O$4:$O$5221=F$1),('Diário 10º PA'!$F$4:$F$5221))+SUMPRODUCT(-('Comp.'!$D$5:$D$238='Analítico Cp.'!$B91),-('Comp.'!$J$5:$J$238=F$1),('Comp.'!$E$5:$E$238))</f>
        <v>41.08</v>
      </c>
      <c r="G91" s="13">
        <f>SUMPRODUCT(-('Diário 7º PA'!$E$4:$E$5383='Analítico Cp.'!$B91),-('Diário 7º PA'!$P$4:$P$5383=G$1),('Diário 7º PA'!$F$4:$F$5383))+SUMPRODUCT(-('Diário 8º PA'!$E$4:$E$5041='Analítico Cp.'!$B91),-('Diário 8º PA'!$P$4:$P$5041=G$1),('Diário 8º PA'!$F$4:$F$5041))+SUMPRODUCT(-('Diário 9º PA'!$E$4:$E$5236='Analítico Cp.'!$B91),-('Diário 9º PA'!$P$4:$P$5236=G$1),('Diário 9º PA'!$F$4:$F$5236))+SUMPRODUCT(-('Diário 10º PA'!$E$4:$E$5221='Analítico Cp.'!$B91),-('Diário 10º PA'!$O$4:$O$5221=G$1),('Diário 10º PA'!$F$4:$F$5221))+SUMPRODUCT(-('Comp.'!$D$5:$D$238='Analítico Cp.'!$B91),-('Comp.'!$J$5:$J$238=G$1),('Comp.'!$E$5:$E$238))</f>
        <v>58.46</v>
      </c>
      <c r="H91" s="13">
        <f>SUMPRODUCT(-('Diário 7º PA'!$E$4:$E$5383='Analítico Cp.'!$B91),-('Diário 7º PA'!$P$4:$P$5383=H$1),('Diário 7º PA'!$F$4:$F$5383))+SUMPRODUCT(-('Diário 8º PA'!$E$4:$E$5041='Analítico Cp.'!$B91),-('Diário 8º PA'!$P$4:$P$5041=H$1),('Diário 8º PA'!$F$4:$F$5041))+SUMPRODUCT(-('Diário 9º PA'!$E$4:$E$5236='Analítico Cp.'!$B91),-('Diário 9º PA'!$P$4:$P$5236=H$1),('Diário 9º PA'!$F$4:$F$5236))+SUMPRODUCT(-('Diário 10º PA'!$E$4:$E$5221='Analítico Cp.'!$B91),-('Diário 10º PA'!$O$4:$O$5221=H$1),('Diário 10º PA'!$F$4:$F$5221))+SUMPRODUCT(-('Comp.'!$D$5:$D$238='Analítico Cp.'!$B91),-('Comp.'!$J$5:$J$238=H$1),('Comp.'!$E$5:$E$238))</f>
        <v>46.61</v>
      </c>
      <c r="I91" s="13">
        <f>SUMPRODUCT(-('Diário 7º PA'!$E$4:$E$5383='Analítico Cp.'!$B91),-('Diário 7º PA'!$P$4:$P$5383=I$1),('Diário 7º PA'!$F$4:$F$5383))+SUMPRODUCT(-('Diário 8º PA'!$E$4:$E$5041='Analítico Cp.'!$B91),-('Diário 8º PA'!$P$4:$P$5041=I$1),('Diário 8º PA'!$F$4:$F$5041))+SUMPRODUCT(-('Diário 9º PA'!$E$4:$E$5236='Analítico Cp.'!$B91),-('Diário 9º PA'!$P$4:$P$5236=I$1),('Diário 9º PA'!$F$4:$F$5236))+SUMPRODUCT(-('Diário 10º PA'!$E$4:$E$5221='Analítico Cp.'!$B91),-('Diário 10º PA'!$O$4:$O$5221=I$1),('Diário 10º PA'!$F$4:$F$5221))+SUMPRODUCT(-('Comp.'!$D$5:$D$238='Analítico Cp.'!$B91),-('Comp.'!$J$5:$J$238=I$1),('Comp.'!$E$5:$E$238))</f>
        <v>56.88</v>
      </c>
      <c r="J91" s="13">
        <f>SUMPRODUCT(-('Diário 7º PA'!$E$4:$E$5383='Analítico Cp.'!$B91),-('Diário 7º PA'!$P$4:$P$5383=J$1),('Diário 7º PA'!$F$4:$F$5383))+SUMPRODUCT(-('Diário 8º PA'!$E$4:$E$5041='Analítico Cp.'!$B91),-('Diário 8º PA'!$P$4:$P$5041=J$1),('Diário 8º PA'!$F$4:$F$5041))+SUMPRODUCT(-('Diário 9º PA'!$E$4:$E$5236='Analítico Cp.'!$B91),-('Diário 9º PA'!$P$4:$P$5236=J$1),('Diário 9º PA'!$F$4:$F$5236))+SUMPRODUCT(-('Diário 10º PA'!$E$4:$E$5221='Analítico Cp.'!$B91),-('Diário 10º PA'!$O$4:$O$5221=J$1),('Diário 10º PA'!$F$4:$F$5221))+SUMPRODUCT(-('Comp.'!$D$5:$D$238='Analítico Cp.'!$B91),-('Comp.'!$J$5:$J$238=J$1),('Comp.'!$E$5:$E$238))</f>
        <v>38.71</v>
      </c>
      <c r="K91" s="13">
        <f>SUMPRODUCT(-('Diário 7º PA'!$E$4:$E$5383='Analítico Cp.'!$B91),-('Diário 7º PA'!$P$4:$P$5383=K$1),('Diário 7º PA'!$F$4:$F$5383))+SUMPRODUCT(-('Diário 8º PA'!$E$4:$E$5041='Analítico Cp.'!$B91),-('Diário 8º PA'!$P$4:$P$5041=K$1),('Diário 8º PA'!$F$4:$F$5041))+SUMPRODUCT(-('Diário 9º PA'!$E$4:$E$5236='Analítico Cp.'!$B91),-('Diário 9º PA'!$P$4:$P$5236=K$1),('Diário 9º PA'!$F$4:$F$5236))+SUMPRODUCT(-('Diário 10º PA'!$E$4:$E$5221='Analítico Cp.'!$B91),-('Diário 10º PA'!$O$4:$O$5221=K$1),('Diário 10º PA'!$F$4:$F$5221))+SUMPRODUCT(-('Comp.'!$D$5:$D$238='Analítico Cp.'!$B91),-('Comp.'!$J$5:$J$238=K$1),('Comp.'!$E$5:$E$238))</f>
        <v>30.02</v>
      </c>
      <c r="L91" s="13">
        <f>SUMPRODUCT(-('Diário 7º PA'!$E$4:$E$5383='Analítico Cp.'!$B91),-('Diário 7º PA'!$P$4:$P$5383=L$1),('Diário 7º PA'!$F$4:$F$5383))+SUMPRODUCT(-('Diário 8º PA'!$E$4:$E$5041='Analítico Cp.'!$B91),-('Diário 8º PA'!$P$4:$P$5041=L$1),('Diário 8º PA'!$F$4:$F$5041))+SUMPRODUCT(-('Diário 9º PA'!$E$4:$E$5236='Analítico Cp.'!$B91),-('Diário 9º PA'!$P$4:$P$5236=L$1),('Diário 9º PA'!$F$4:$F$5236))+SUMPRODUCT(-('Diário 10º PA'!$E$4:$E$5221='Analítico Cp.'!$B91),-('Diário 10º PA'!$O$4:$O$5221=L$1),('Diário 10º PA'!$F$4:$F$5221))+SUMPRODUCT(-('Comp.'!$D$5:$D$238='Analítico Cp.'!$B91),-('Comp.'!$J$5:$J$238=L$1),('Comp.'!$E$5:$E$238))</f>
        <v>76.449999999999989</v>
      </c>
      <c r="M91" s="13">
        <f>SUMPRODUCT(-('Diário 7º PA'!$E$4:$E$5383='Analítico Cp.'!$B91),-('Diário 7º PA'!$P$4:$P$5383=M$1),('Diário 7º PA'!$F$4:$F$5383))+SUMPRODUCT(-('Diário 8º PA'!$E$4:$E$5041='Analítico Cp.'!$B91),-('Diário 8º PA'!$P$4:$P$5041=M$1),('Diário 8º PA'!$F$4:$F$5041))+SUMPRODUCT(-('Diário 9º PA'!$E$4:$E$5236='Analítico Cp.'!$B91),-('Diário 9º PA'!$P$4:$P$5236=M$1),('Diário 9º PA'!$F$4:$F$5236))+SUMPRODUCT(-('Diário 10º PA'!$E$4:$E$5221='Analítico Cp.'!$B91),-('Diário 10º PA'!$O$4:$O$5221=M$1),('Diário 10º PA'!$F$4:$F$5221))+SUMPRODUCT(-('Comp.'!$D$5:$D$238='Analítico Cp.'!$B91),-('Comp.'!$J$5:$J$238=M$1),('Comp.'!$E$5:$E$238))</f>
        <v>61.62</v>
      </c>
      <c r="N91" s="13">
        <f>SUMPRODUCT(-('Diário 7º PA'!$E$4:$E$5383='Analítico Cp.'!$B91),-('Diário 7º PA'!$P$4:$P$5383=N$1),('Diário 7º PA'!$F$4:$F$5383))+SUMPRODUCT(-('Diário 8º PA'!$E$4:$E$5041='Analítico Cp.'!$B91),-('Diário 8º PA'!$P$4:$P$5041=N$1),('Diário 8º PA'!$F$4:$F$5041))+SUMPRODUCT(-('Diário 9º PA'!$E$4:$E$5236='Analítico Cp.'!$B91),-('Diário 9º PA'!$P$4:$P$5236=N$1),('Diário 9º PA'!$F$4:$F$5236))+SUMPRODUCT(-('Diário 10º PA'!$E$4:$E$5221='Analítico Cp.'!$B91),-('Diário 10º PA'!$O$4:$O$5221=N$1),('Diário 10º PA'!$F$4:$F$5221))+SUMPRODUCT(-('Comp.'!$D$5:$D$238='Analítico Cp.'!$B91),-('Comp.'!$J$5:$J$238=N$1),('Comp.'!$E$5:$E$238))</f>
        <v>61.62</v>
      </c>
      <c r="O91" s="13">
        <f t="shared" si="14"/>
        <v>743.29</v>
      </c>
      <c r="P91" s="172">
        <f t="shared" ref="P91:P122" si="15">IF($O$157=0,0,O91/$O$157)</f>
        <v>1.4020905931958134E-5</v>
      </c>
    </row>
    <row r="92" spans="1:16" ht="23.25" customHeight="1" x14ac:dyDescent="0.2">
      <c r="A92" s="63" t="s">
        <v>151</v>
      </c>
      <c r="B92" s="107" t="s">
        <v>67</v>
      </c>
      <c r="C92" s="13">
        <f>SUMPRODUCT(-('Diário 7º PA'!$E$4:$E$5383='Analítico Cp.'!$B92),-('Diário 7º PA'!$P$4:$P$5383=C$1),('Diário 7º PA'!$F$4:$F$5383))+SUMPRODUCT(-('Diário 8º PA'!$E$4:$E$5041='Analítico Cp.'!$B92),-('Diário 8º PA'!$P$4:$P$5041=C$1),('Diário 8º PA'!$F$4:$F$5041))+SUMPRODUCT(-('Diário 9º PA'!$E$4:$E$5236='Analítico Cp.'!$B92),-('Diário 9º PA'!$P$4:$P$5236=C$1),('Diário 9º PA'!$F$4:$F$5236))+SUMPRODUCT(-('Diário 10º PA'!$E$4:$E$5221='Analítico Cp.'!$B92),-('Diário 10º PA'!$O$4:$O$5221=C$1),('Diário 10º PA'!$F$4:$F$5221))+SUMPRODUCT(-('Comp.'!$D$5:$D$238='Analítico Cp.'!$B92),-('Comp.'!$J$5:$J$238=C$1),('Comp.'!$E$5:$E$238))</f>
        <v>0</v>
      </c>
      <c r="D92" s="13">
        <f>SUMPRODUCT(-('Diário 7º PA'!$E$4:$E$5383='Analítico Cp.'!$B92),-('Diário 7º PA'!$P$4:$P$5383=D$1),('Diário 7º PA'!$F$4:$F$5383))+SUMPRODUCT(-('Diário 8º PA'!$E$4:$E$5041='Analítico Cp.'!$B92),-('Diário 8º PA'!$P$4:$P$5041=D$1),('Diário 8º PA'!$F$4:$F$5041))+SUMPRODUCT(-('Diário 9º PA'!$E$4:$E$5236='Analítico Cp.'!$B92),-('Diário 9º PA'!$P$4:$P$5236=D$1),('Diário 9º PA'!$F$4:$F$5236))+SUMPRODUCT(-('Diário 10º PA'!$E$4:$E$5221='Analítico Cp.'!$B92),-('Diário 10º PA'!$O$4:$O$5221=D$1),('Diário 10º PA'!$F$4:$F$5221))+SUMPRODUCT(-('Comp.'!$D$5:$D$238='Analítico Cp.'!$B92),-('Comp.'!$J$5:$J$238=D$1),('Comp.'!$E$5:$E$238))</f>
        <v>0</v>
      </c>
      <c r="E92" s="13">
        <f>SUMPRODUCT(-('Diário 7º PA'!$E$4:$E$5383='Analítico Cp.'!$B92),-('Diário 7º PA'!$P$4:$P$5383=E$1),('Diário 7º PA'!$F$4:$F$5383))+SUMPRODUCT(-('Diário 8º PA'!$E$4:$E$5041='Analítico Cp.'!$B92),-('Diário 8º PA'!$P$4:$P$5041=E$1),('Diário 8º PA'!$F$4:$F$5041))+SUMPRODUCT(-('Diário 9º PA'!$E$4:$E$5236='Analítico Cp.'!$B92),-('Diário 9º PA'!$P$4:$P$5236=E$1),('Diário 9º PA'!$F$4:$F$5236))+SUMPRODUCT(-('Diário 10º PA'!$E$4:$E$5221='Analítico Cp.'!$B92),-('Diário 10º PA'!$O$4:$O$5221=E$1),('Diário 10º PA'!$F$4:$F$5221))+SUMPRODUCT(-('Comp.'!$D$5:$D$238='Analítico Cp.'!$B92),-('Comp.'!$J$5:$J$238=E$1),('Comp.'!$E$5:$E$238))</f>
        <v>0</v>
      </c>
      <c r="F92" s="13">
        <f>SUMPRODUCT(-('Diário 7º PA'!$E$4:$E$5383='Analítico Cp.'!$B92),-('Diário 7º PA'!$P$4:$P$5383=F$1),('Diário 7º PA'!$F$4:$F$5383))+SUMPRODUCT(-('Diário 8º PA'!$E$4:$E$5041='Analítico Cp.'!$B92),-('Diário 8º PA'!$P$4:$P$5041=F$1),('Diário 8º PA'!$F$4:$F$5041))+SUMPRODUCT(-('Diário 9º PA'!$E$4:$E$5236='Analítico Cp.'!$B92),-('Diário 9º PA'!$P$4:$P$5236=F$1),('Diário 9º PA'!$F$4:$F$5236))+SUMPRODUCT(-('Diário 10º PA'!$E$4:$E$5221='Analítico Cp.'!$B92),-('Diário 10º PA'!$O$4:$O$5221=F$1),('Diário 10º PA'!$F$4:$F$5221))+SUMPRODUCT(-('Comp.'!$D$5:$D$238='Analítico Cp.'!$B92),-('Comp.'!$J$5:$J$238=F$1),('Comp.'!$E$5:$E$238))</f>
        <v>0</v>
      </c>
      <c r="G92" s="13">
        <f>SUMPRODUCT(-('Diário 7º PA'!$E$4:$E$5383='Analítico Cp.'!$B92),-('Diário 7º PA'!$P$4:$P$5383=G$1),('Diário 7º PA'!$F$4:$F$5383))+SUMPRODUCT(-('Diário 8º PA'!$E$4:$E$5041='Analítico Cp.'!$B92),-('Diário 8º PA'!$P$4:$P$5041=G$1),('Diário 8º PA'!$F$4:$F$5041))+SUMPRODUCT(-('Diário 9º PA'!$E$4:$E$5236='Analítico Cp.'!$B92),-('Diário 9º PA'!$P$4:$P$5236=G$1),('Diário 9º PA'!$F$4:$F$5236))+SUMPRODUCT(-('Diário 10º PA'!$E$4:$E$5221='Analítico Cp.'!$B92),-('Diário 10º PA'!$O$4:$O$5221=G$1),('Diário 10º PA'!$F$4:$F$5221))+SUMPRODUCT(-('Comp.'!$D$5:$D$238='Analítico Cp.'!$B92),-('Comp.'!$J$5:$J$238=G$1),('Comp.'!$E$5:$E$238))</f>
        <v>0</v>
      </c>
      <c r="H92" s="13">
        <f>SUMPRODUCT(-('Diário 7º PA'!$E$4:$E$5383='Analítico Cp.'!$B92),-('Diário 7º PA'!$P$4:$P$5383=H$1),('Diário 7º PA'!$F$4:$F$5383))+SUMPRODUCT(-('Diário 8º PA'!$E$4:$E$5041='Analítico Cp.'!$B92),-('Diário 8º PA'!$P$4:$P$5041=H$1),('Diário 8º PA'!$F$4:$F$5041))+SUMPRODUCT(-('Diário 9º PA'!$E$4:$E$5236='Analítico Cp.'!$B92),-('Diário 9º PA'!$P$4:$P$5236=H$1),('Diário 9º PA'!$F$4:$F$5236))+SUMPRODUCT(-('Diário 10º PA'!$E$4:$E$5221='Analítico Cp.'!$B92),-('Diário 10º PA'!$O$4:$O$5221=H$1),('Diário 10º PA'!$F$4:$F$5221))+SUMPRODUCT(-('Comp.'!$D$5:$D$238='Analítico Cp.'!$B92),-('Comp.'!$J$5:$J$238=H$1),('Comp.'!$E$5:$E$238))</f>
        <v>0</v>
      </c>
      <c r="I92" s="13">
        <f>SUMPRODUCT(-('Diário 7º PA'!$E$4:$E$5383='Analítico Cp.'!$B92),-('Diário 7º PA'!$P$4:$P$5383=I$1),('Diário 7º PA'!$F$4:$F$5383))+SUMPRODUCT(-('Diário 8º PA'!$E$4:$E$5041='Analítico Cp.'!$B92),-('Diário 8º PA'!$P$4:$P$5041=I$1),('Diário 8º PA'!$F$4:$F$5041))+SUMPRODUCT(-('Diário 9º PA'!$E$4:$E$5236='Analítico Cp.'!$B92),-('Diário 9º PA'!$P$4:$P$5236=I$1),('Diário 9º PA'!$F$4:$F$5236))+SUMPRODUCT(-('Diário 10º PA'!$E$4:$E$5221='Analítico Cp.'!$B92),-('Diário 10º PA'!$O$4:$O$5221=I$1),('Diário 10º PA'!$F$4:$F$5221))+SUMPRODUCT(-('Comp.'!$D$5:$D$238='Analítico Cp.'!$B92),-('Comp.'!$J$5:$J$238=I$1),('Comp.'!$E$5:$E$238))</f>
        <v>0</v>
      </c>
      <c r="J92" s="13">
        <f>SUMPRODUCT(-('Diário 7º PA'!$E$4:$E$5383='Analítico Cp.'!$B92),-('Diário 7º PA'!$P$4:$P$5383=J$1),('Diário 7º PA'!$F$4:$F$5383))+SUMPRODUCT(-('Diário 8º PA'!$E$4:$E$5041='Analítico Cp.'!$B92),-('Diário 8º PA'!$P$4:$P$5041=J$1),('Diário 8º PA'!$F$4:$F$5041))+SUMPRODUCT(-('Diário 9º PA'!$E$4:$E$5236='Analítico Cp.'!$B92),-('Diário 9º PA'!$P$4:$P$5236=J$1),('Diário 9º PA'!$F$4:$F$5236))+SUMPRODUCT(-('Diário 10º PA'!$E$4:$E$5221='Analítico Cp.'!$B92),-('Diário 10º PA'!$O$4:$O$5221=J$1),('Diário 10º PA'!$F$4:$F$5221))+SUMPRODUCT(-('Comp.'!$D$5:$D$238='Analítico Cp.'!$B92),-('Comp.'!$J$5:$J$238=J$1),('Comp.'!$E$5:$E$238))</f>
        <v>0</v>
      </c>
      <c r="K92" s="13">
        <f>SUMPRODUCT(-('Diário 7º PA'!$E$4:$E$5383='Analítico Cp.'!$B92),-('Diário 7º PA'!$P$4:$P$5383=K$1),('Diário 7º PA'!$F$4:$F$5383))+SUMPRODUCT(-('Diário 8º PA'!$E$4:$E$5041='Analítico Cp.'!$B92),-('Diário 8º PA'!$P$4:$P$5041=K$1),('Diário 8º PA'!$F$4:$F$5041))+SUMPRODUCT(-('Diário 9º PA'!$E$4:$E$5236='Analítico Cp.'!$B92),-('Diário 9º PA'!$P$4:$P$5236=K$1),('Diário 9º PA'!$F$4:$F$5236))+SUMPRODUCT(-('Diário 10º PA'!$E$4:$E$5221='Analítico Cp.'!$B92),-('Diário 10º PA'!$O$4:$O$5221=K$1),('Diário 10º PA'!$F$4:$F$5221))+SUMPRODUCT(-('Comp.'!$D$5:$D$238='Analítico Cp.'!$B92),-('Comp.'!$J$5:$J$238=K$1),('Comp.'!$E$5:$E$238))</f>
        <v>0</v>
      </c>
      <c r="L92" s="13">
        <f>SUMPRODUCT(-('Diário 7º PA'!$E$4:$E$5383='Analítico Cp.'!$B92),-('Diário 7º PA'!$P$4:$P$5383=L$1),('Diário 7º PA'!$F$4:$F$5383))+SUMPRODUCT(-('Diário 8º PA'!$E$4:$E$5041='Analítico Cp.'!$B92),-('Diário 8º PA'!$P$4:$P$5041=L$1),('Diário 8º PA'!$F$4:$F$5041))+SUMPRODUCT(-('Diário 9º PA'!$E$4:$E$5236='Analítico Cp.'!$B92),-('Diário 9º PA'!$P$4:$P$5236=L$1),('Diário 9º PA'!$F$4:$F$5236))+SUMPRODUCT(-('Diário 10º PA'!$E$4:$E$5221='Analítico Cp.'!$B92),-('Diário 10º PA'!$O$4:$O$5221=L$1),('Diário 10º PA'!$F$4:$F$5221))+SUMPRODUCT(-('Comp.'!$D$5:$D$238='Analítico Cp.'!$B92),-('Comp.'!$J$5:$J$238=L$1),('Comp.'!$E$5:$E$238))</f>
        <v>0</v>
      </c>
      <c r="M92" s="13">
        <f>SUMPRODUCT(-('Diário 7º PA'!$E$4:$E$5383='Analítico Cp.'!$B92),-('Diário 7º PA'!$P$4:$P$5383=M$1),('Diário 7º PA'!$F$4:$F$5383))+SUMPRODUCT(-('Diário 8º PA'!$E$4:$E$5041='Analítico Cp.'!$B92),-('Diário 8º PA'!$P$4:$P$5041=M$1),('Diário 8º PA'!$F$4:$F$5041))+SUMPRODUCT(-('Diário 9º PA'!$E$4:$E$5236='Analítico Cp.'!$B92),-('Diário 9º PA'!$P$4:$P$5236=M$1),('Diário 9º PA'!$F$4:$F$5236))+SUMPRODUCT(-('Diário 10º PA'!$E$4:$E$5221='Analítico Cp.'!$B92),-('Diário 10º PA'!$O$4:$O$5221=M$1),('Diário 10º PA'!$F$4:$F$5221))+SUMPRODUCT(-('Comp.'!$D$5:$D$238='Analítico Cp.'!$B92),-('Comp.'!$J$5:$J$238=M$1),('Comp.'!$E$5:$E$238))</f>
        <v>0</v>
      </c>
      <c r="N92" s="13">
        <f>SUMPRODUCT(-('Diário 7º PA'!$E$4:$E$5383='Analítico Cp.'!$B92),-('Diário 7º PA'!$P$4:$P$5383=N$1),('Diário 7º PA'!$F$4:$F$5383))+SUMPRODUCT(-('Diário 8º PA'!$E$4:$E$5041='Analítico Cp.'!$B92),-('Diário 8º PA'!$P$4:$P$5041=N$1),('Diário 8º PA'!$F$4:$F$5041))+SUMPRODUCT(-('Diário 9º PA'!$E$4:$E$5236='Analítico Cp.'!$B92),-('Diário 9º PA'!$P$4:$P$5236=N$1),('Diário 9º PA'!$F$4:$F$5236))+SUMPRODUCT(-('Diário 10º PA'!$E$4:$E$5221='Analítico Cp.'!$B92),-('Diário 10º PA'!$O$4:$O$5221=N$1),('Diário 10º PA'!$F$4:$F$5221))+SUMPRODUCT(-('Comp.'!$D$5:$D$238='Analítico Cp.'!$B92),-('Comp.'!$J$5:$J$238=N$1),('Comp.'!$E$5:$E$238))</f>
        <v>0</v>
      </c>
      <c r="O92" s="13">
        <f t="shared" si="14"/>
        <v>0</v>
      </c>
      <c r="P92" s="172">
        <f t="shared" si="15"/>
        <v>0</v>
      </c>
    </row>
    <row r="93" spans="1:16" ht="23.25" customHeight="1" x14ac:dyDescent="0.2">
      <c r="A93" s="63" t="s">
        <v>185</v>
      </c>
      <c r="B93" s="107" t="s">
        <v>65</v>
      </c>
      <c r="C93" s="13">
        <f>SUMPRODUCT(-('Diário 7º PA'!$E$4:$E$5383='Analítico Cp.'!$B93),-('Diário 7º PA'!$P$4:$P$5383=C$1),('Diário 7º PA'!$F$4:$F$5383))+SUMPRODUCT(-('Diário 8º PA'!$E$4:$E$5041='Analítico Cp.'!$B93),-('Diário 8º PA'!$P$4:$P$5041=C$1),('Diário 8º PA'!$F$4:$F$5041))+SUMPRODUCT(-('Diário 9º PA'!$E$4:$E$5236='Analítico Cp.'!$B93),-('Diário 9º PA'!$P$4:$P$5236=C$1),('Diário 9º PA'!$F$4:$F$5236))+SUMPRODUCT(-('Diário 10º PA'!$E$4:$E$5221='Analítico Cp.'!$B93),-('Diário 10º PA'!$O$4:$O$5221=C$1),('Diário 10º PA'!$F$4:$F$5221))+SUMPRODUCT(-('Comp.'!$D$5:$D$238='Analítico Cp.'!$B93),-('Comp.'!$J$5:$J$238=C$1),('Comp.'!$E$5:$E$238))</f>
        <v>1279.28</v>
      </c>
      <c r="D93" s="13">
        <f>SUMPRODUCT(-('Diário 7º PA'!$E$4:$E$5383='Analítico Cp.'!$B93),-('Diário 7º PA'!$P$4:$P$5383=D$1),('Diário 7º PA'!$F$4:$F$5383))+SUMPRODUCT(-('Diário 8º PA'!$E$4:$E$5041='Analítico Cp.'!$B93),-('Diário 8º PA'!$P$4:$P$5041=D$1),('Diário 8º PA'!$F$4:$F$5041))+SUMPRODUCT(-('Diário 9º PA'!$E$4:$E$5236='Analítico Cp.'!$B93),-('Diário 9º PA'!$P$4:$P$5236=D$1),('Diário 9º PA'!$F$4:$F$5236))+SUMPRODUCT(-('Diário 10º PA'!$E$4:$E$5221='Analítico Cp.'!$B93),-('Diário 10º PA'!$O$4:$O$5221=D$1),('Diário 10º PA'!$F$4:$F$5221))+SUMPRODUCT(-('Comp.'!$D$5:$D$238='Analítico Cp.'!$B93),-('Comp.'!$J$5:$J$238=D$1),('Comp.'!$E$5:$E$238))</f>
        <v>10992.37</v>
      </c>
      <c r="E93" s="13">
        <f>SUMPRODUCT(-('Diário 7º PA'!$E$4:$E$5383='Analítico Cp.'!$B93),-('Diário 7º PA'!$P$4:$P$5383=E$1),('Diário 7º PA'!$F$4:$F$5383))+SUMPRODUCT(-('Diário 8º PA'!$E$4:$E$5041='Analítico Cp.'!$B93),-('Diário 8º PA'!$P$4:$P$5041=E$1),('Diário 8º PA'!$F$4:$F$5041))+SUMPRODUCT(-('Diário 9º PA'!$E$4:$E$5236='Analítico Cp.'!$B93),-('Diário 9º PA'!$P$4:$P$5236=E$1),('Diário 9º PA'!$F$4:$F$5236))+SUMPRODUCT(-('Diário 10º PA'!$E$4:$E$5221='Analítico Cp.'!$B93),-('Diário 10º PA'!$O$4:$O$5221=E$1),('Diário 10º PA'!$F$4:$F$5221))+SUMPRODUCT(-('Comp.'!$D$5:$D$238='Analítico Cp.'!$B93),-('Comp.'!$J$5:$J$238=E$1),('Comp.'!$E$5:$E$238))</f>
        <v>11216.23</v>
      </c>
      <c r="F93" s="13">
        <f>SUMPRODUCT(-('Diário 7º PA'!$E$4:$E$5383='Analítico Cp.'!$B93),-('Diário 7º PA'!$P$4:$P$5383=F$1),('Diário 7º PA'!$F$4:$F$5383))+SUMPRODUCT(-('Diário 8º PA'!$E$4:$E$5041='Analítico Cp.'!$B93),-('Diário 8º PA'!$P$4:$P$5041=F$1),('Diário 8º PA'!$F$4:$F$5041))+SUMPRODUCT(-('Diário 9º PA'!$E$4:$E$5236='Analítico Cp.'!$B93),-('Diário 9º PA'!$P$4:$P$5236=F$1),('Diário 9º PA'!$F$4:$F$5236))+SUMPRODUCT(-('Diário 10º PA'!$E$4:$E$5221='Analítico Cp.'!$B93),-('Diário 10º PA'!$O$4:$O$5221=F$1),('Diário 10º PA'!$F$4:$F$5221))+SUMPRODUCT(-('Comp.'!$D$5:$D$238='Analítico Cp.'!$B93),-('Comp.'!$J$5:$J$238=F$1),('Comp.'!$E$5:$E$238))</f>
        <v>4385.16</v>
      </c>
      <c r="G93" s="13">
        <f>SUMPRODUCT(-('Diário 7º PA'!$E$4:$E$5383='Analítico Cp.'!$B93),-('Diário 7º PA'!$P$4:$P$5383=G$1),('Diário 7º PA'!$F$4:$F$5383))+SUMPRODUCT(-('Diário 8º PA'!$E$4:$E$5041='Analítico Cp.'!$B93),-('Diário 8º PA'!$P$4:$P$5041=G$1),('Diário 8º PA'!$F$4:$F$5041))+SUMPRODUCT(-('Diário 9º PA'!$E$4:$E$5236='Analítico Cp.'!$B93),-('Diário 9º PA'!$P$4:$P$5236=G$1),('Diário 9º PA'!$F$4:$F$5236))+SUMPRODUCT(-('Diário 10º PA'!$E$4:$E$5221='Analítico Cp.'!$B93),-('Diário 10º PA'!$O$4:$O$5221=G$1),('Diário 10º PA'!$F$4:$F$5221))+SUMPRODUCT(-('Comp.'!$D$5:$D$238='Analítico Cp.'!$B93),-('Comp.'!$J$5:$J$238=G$1),('Comp.'!$E$5:$E$238))</f>
        <v>8113.55</v>
      </c>
      <c r="H93" s="13">
        <f>SUMPRODUCT(-('Diário 7º PA'!$E$4:$E$5383='Analítico Cp.'!$B93),-('Diário 7º PA'!$P$4:$P$5383=H$1),('Diário 7º PA'!$F$4:$F$5383))+SUMPRODUCT(-('Diário 8º PA'!$E$4:$E$5041='Analítico Cp.'!$B93),-('Diário 8º PA'!$P$4:$P$5041=H$1),('Diário 8º PA'!$F$4:$F$5041))+SUMPRODUCT(-('Diário 9º PA'!$E$4:$E$5236='Analítico Cp.'!$B93),-('Diário 9º PA'!$P$4:$P$5236=H$1),('Diário 9º PA'!$F$4:$F$5236))+SUMPRODUCT(-('Diário 10º PA'!$E$4:$E$5221='Analítico Cp.'!$B93),-('Diário 10º PA'!$O$4:$O$5221=H$1),('Diário 10º PA'!$F$4:$F$5221))+SUMPRODUCT(-('Comp.'!$D$5:$D$238='Analítico Cp.'!$B93),-('Comp.'!$J$5:$J$238=H$1),('Comp.'!$E$5:$E$238))</f>
        <v>5907.2</v>
      </c>
      <c r="I93" s="13">
        <f>SUMPRODUCT(-('Diário 7º PA'!$E$4:$E$5383='Analítico Cp.'!$B93),-('Diário 7º PA'!$P$4:$P$5383=I$1),('Diário 7º PA'!$F$4:$F$5383))+SUMPRODUCT(-('Diário 8º PA'!$E$4:$E$5041='Analítico Cp.'!$B93),-('Diário 8º PA'!$P$4:$P$5041=I$1),('Diário 8º PA'!$F$4:$F$5041))+SUMPRODUCT(-('Diário 9º PA'!$E$4:$E$5236='Analítico Cp.'!$B93),-('Diário 9º PA'!$P$4:$P$5236=I$1),('Diário 9º PA'!$F$4:$F$5236))+SUMPRODUCT(-('Diário 10º PA'!$E$4:$E$5221='Analítico Cp.'!$B93),-('Diário 10º PA'!$O$4:$O$5221=I$1),('Diário 10º PA'!$F$4:$F$5221))+SUMPRODUCT(-('Comp.'!$D$5:$D$238='Analítico Cp.'!$B93),-('Comp.'!$J$5:$J$238=I$1),('Comp.'!$E$5:$E$238))</f>
        <v>6845.0199999999995</v>
      </c>
      <c r="J93" s="13">
        <f>SUMPRODUCT(-('Diário 7º PA'!$E$4:$E$5383='Analítico Cp.'!$B93),-('Diário 7º PA'!$P$4:$P$5383=J$1),('Diário 7º PA'!$F$4:$F$5383))+SUMPRODUCT(-('Diário 8º PA'!$E$4:$E$5041='Analítico Cp.'!$B93),-('Diário 8º PA'!$P$4:$P$5041=J$1),('Diário 8º PA'!$F$4:$F$5041))+SUMPRODUCT(-('Diário 9º PA'!$E$4:$E$5236='Analítico Cp.'!$B93),-('Diário 9º PA'!$P$4:$P$5236=J$1),('Diário 9º PA'!$F$4:$F$5236))+SUMPRODUCT(-('Diário 10º PA'!$E$4:$E$5221='Analítico Cp.'!$B93),-('Diário 10º PA'!$O$4:$O$5221=J$1),('Diário 10º PA'!$F$4:$F$5221))+SUMPRODUCT(-('Comp.'!$D$5:$D$238='Analítico Cp.'!$B93),-('Comp.'!$J$5:$J$238=J$1),('Comp.'!$E$5:$E$238))</f>
        <v>5087.5700000000006</v>
      </c>
      <c r="K93" s="13">
        <f>SUMPRODUCT(-('Diário 7º PA'!$E$4:$E$5383='Analítico Cp.'!$B93),-('Diário 7º PA'!$P$4:$P$5383=K$1),('Diário 7º PA'!$F$4:$F$5383))+SUMPRODUCT(-('Diário 8º PA'!$E$4:$E$5041='Analítico Cp.'!$B93),-('Diário 8º PA'!$P$4:$P$5041=K$1),('Diário 8º PA'!$F$4:$F$5041))+SUMPRODUCT(-('Diário 9º PA'!$E$4:$E$5236='Analítico Cp.'!$B93),-('Diário 9º PA'!$P$4:$P$5236=K$1),('Diário 9º PA'!$F$4:$F$5236))+SUMPRODUCT(-('Diário 10º PA'!$E$4:$E$5221='Analítico Cp.'!$B93),-('Diário 10º PA'!$O$4:$O$5221=K$1),('Diário 10º PA'!$F$4:$F$5221))+SUMPRODUCT(-('Comp.'!$D$5:$D$238='Analítico Cp.'!$B93),-('Comp.'!$J$5:$J$238=K$1),('Comp.'!$E$5:$E$238))</f>
        <v>4660.26</v>
      </c>
      <c r="L93" s="13">
        <f>SUMPRODUCT(-('Diário 7º PA'!$E$4:$E$5383='Analítico Cp.'!$B93),-('Diário 7º PA'!$P$4:$P$5383=L$1),('Diário 7º PA'!$F$4:$F$5383))+SUMPRODUCT(-('Diário 8º PA'!$E$4:$E$5041='Analítico Cp.'!$B93),-('Diário 8º PA'!$P$4:$P$5041=L$1),('Diário 8º PA'!$F$4:$F$5041))+SUMPRODUCT(-('Diário 9º PA'!$E$4:$E$5236='Analítico Cp.'!$B93),-('Diário 9º PA'!$P$4:$P$5236=L$1),('Diário 9º PA'!$F$4:$F$5236))+SUMPRODUCT(-('Diário 10º PA'!$E$4:$E$5221='Analítico Cp.'!$B93),-('Diário 10º PA'!$O$4:$O$5221=L$1),('Diário 10º PA'!$F$4:$F$5221))+SUMPRODUCT(-('Comp.'!$D$5:$D$238='Analítico Cp.'!$B93),-('Comp.'!$J$5:$J$238=L$1),('Comp.'!$E$5:$E$238))</f>
        <v>14815.48</v>
      </c>
      <c r="M93" s="13">
        <f>SUMPRODUCT(-('Diário 7º PA'!$E$4:$E$5383='Analítico Cp.'!$B93),-('Diário 7º PA'!$P$4:$P$5383=M$1),('Diário 7º PA'!$F$4:$F$5383))+SUMPRODUCT(-('Diário 8º PA'!$E$4:$E$5041='Analítico Cp.'!$B93),-('Diário 8º PA'!$P$4:$P$5041=M$1),('Diário 8º PA'!$F$4:$F$5041))+SUMPRODUCT(-('Diário 9º PA'!$E$4:$E$5236='Analítico Cp.'!$B93),-('Diário 9º PA'!$P$4:$P$5236=M$1),('Diário 9º PA'!$F$4:$F$5236))+SUMPRODUCT(-('Diário 10º PA'!$E$4:$E$5221='Analítico Cp.'!$B93),-('Diário 10º PA'!$O$4:$O$5221=M$1),('Diário 10º PA'!$F$4:$F$5221))+SUMPRODUCT(-('Comp.'!$D$5:$D$238='Analítico Cp.'!$B93),-('Comp.'!$J$5:$J$238=M$1),('Comp.'!$E$5:$E$238))</f>
        <v>10585.539999999999</v>
      </c>
      <c r="N93" s="13">
        <f>SUMPRODUCT(-('Diário 7º PA'!$E$4:$E$5383='Analítico Cp.'!$B93),-('Diário 7º PA'!$P$4:$P$5383=N$1),('Diário 7º PA'!$F$4:$F$5383))+SUMPRODUCT(-('Diário 8º PA'!$E$4:$E$5041='Analítico Cp.'!$B93),-('Diário 8º PA'!$P$4:$P$5041=N$1),('Diário 8º PA'!$F$4:$F$5041))+SUMPRODUCT(-('Diário 9º PA'!$E$4:$E$5236='Analítico Cp.'!$B93),-('Diário 9º PA'!$P$4:$P$5236=N$1),('Diário 9º PA'!$F$4:$F$5236))+SUMPRODUCT(-('Diário 10º PA'!$E$4:$E$5221='Analítico Cp.'!$B93),-('Diário 10º PA'!$O$4:$O$5221=N$1),('Diário 10º PA'!$F$4:$F$5221))+SUMPRODUCT(-('Comp.'!$D$5:$D$238='Analítico Cp.'!$B93),-('Comp.'!$J$5:$J$238=N$1),('Comp.'!$E$5:$E$238))</f>
        <v>9460.8399999999983</v>
      </c>
      <c r="O93" s="13">
        <f t="shared" si="14"/>
        <v>93348.499999999985</v>
      </c>
      <c r="P93" s="172">
        <f t="shared" si="15"/>
        <v>1.7608612215816084E-3</v>
      </c>
    </row>
    <row r="94" spans="1:16" ht="23.25" customHeight="1" x14ac:dyDescent="0.2">
      <c r="A94" s="63" t="s">
        <v>186</v>
      </c>
      <c r="B94" s="107" t="s">
        <v>66</v>
      </c>
      <c r="C94" s="13">
        <f>SUMPRODUCT(-('Diário 7º PA'!$E$4:$E$5383='Analítico Cp.'!$B94),-('Diário 7º PA'!$P$4:$P$5383=C$1),('Diário 7º PA'!$F$4:$F$5383))+SUMPRODUCT(-('Diário 8º PA'!$E$4:$E$5041='Analítico Cp.'!$B94),-('Diário 8º PA'!$P$4:$P$5041=C$1),('Diário 8º PA'!$F$4:$F$5041))+SUMPRODUCT(-('Diário 9º PA'!$E$4:$E$5236='Analítico Cp.'!$B94),-('Diário 9º PA'!$P$4:$P$5236=C$1),('Diário 9º PA'!$F$4:$F$5236))+SUMPRODUCT(-('Diário 10º PA'!$E$4:$E$5221='Analítico Cp.'!$B94),-('Diário 10º PA'!$O$4:$O$5221=C$1),('Diário 10º PA'!$F$4:$F$5221))+SUMPRODUCT(-('Comp.'!$D$5:$D$238='Analítico Cp.'!$B94),-('Comp.'!$J$5:$J$238=C$1),('Comp.'!$E$5:$E$238))</f>
        <v>0</v>
      </c>
      <c r="D94" s="13">
        <f>SUMPRODUCT(-('Diário 7º PA'!$E$4:$E$5383='Analítico Cp.'!$B94),-('Diário 7º PA'!$P$4:$P$5383=D$1),('Diário 7º PA'!$F$4:$F$5383))+SUMPRODUCT(-('Diário 8º PA'!$E$4:$E$5041='Analítico Cp.'!$B94),-('Diário 8º PA'!$P$4:$P$5041=D$1),('Diário 8º PA'!$F$4:$F$5041))+SUMPRODUCT(-('Diário 9º PA'!$E$4:$E$5236='Analítico Cp.'!$B94),-('Diário 9º PA'!$P$4:$P$5236=D$1),('Diário 9º PA'!$F$4:$F$5236))+SUMPRODUCT(-('Diário 10º PA'!$E$4:$E$5221='Analítico Cp.'!$B94),-('Diário 10º PA'!$O$4:$O$5221=D$1),('Diário 10º PA'!$F$4:$F$5221))+SUMPRODUCT(-('Comp.'!$D$5:$D$238='Analítico Cp.'!$B94),-('Comp.'!$J$5:$J$238=D$1),('Comp.'!$E$5:$E$238))</f>
        <v>0</v>
      </c>
      <c r="E94" s="13">
        <f>SUMPRODUCT(-('Diário 7º PA'!$E$4:$E$5383='Analítico Cp.'!$B94),-('Diário 7º PA'!$P$4:$P$5383=E$1),('Diário 7º PA'!$F$4:$F$5383))+SUMPRODUCT(-('Diário 8º PA'!$E$4:$E$5041='Analítico Cp.'!$B94),-('Diário 8º PA'!$P$4:$P$5041=E$1),('Diário 8º PA'!$F$4:$F$5041))+SUMPRODUCT(-('Diário 9º PA'!$E$4:$E$5236='Analítico Cp.'!$B94),-('Diário 9º PA'!$P$4:$P$5236=E$1),('Diário 9º PA'!$F$4:$F$5236))+SUMPRODUCT(-('Diário 10º PA'!$E$4:$E$5221='Analítico Cp.'!$B94),-('Diário 10º PA'!$O$4:$O$5221=E$1),('Diário 10º PA'!$F$4:$F$5221))+SUMPRODUCT(-('Comp.'!$D$5:$D$238='Analítico Cp.'!$B94),-('Comp.'!$J$5:$J$238=E$1),('Comp.'!$E$5:$E$238))</f>
        <v>0</v>
      </c>
      <c r="F94" s="13">
        <f>SUMPRODUCT(-('Diário 7º PA'!$E$4:$E$5383='Analítico Cp.'!$B94),-('Diário 7º PA'!$P$4:$P$5383=F$1),('Diário 7º PA'!$F$4:$F$5383))+SUMPRODUCT(-('Diário 8º PA'!$E$4:$E$5041='Analítico Cp.'!$B94),-('Diário 8º PA'!$P$4:$P$5041=F$1),('Diário 8º PA'!$F$4:$F$5041))+SUMPRODUCT(-('Diário 9º PA'!$E$4:$E$5236='Analítico Cp.'!$B94),-('Diário 9º PA'!$P$4:$P$5236=F$1),('Diário 9º PA'!$F$4:$F$5236))+SUMPRODUCT(-('Diário 10º PA'!$E$4:$E$5221='Analítico Cp.'!$B94),-('Diário 10º PA'!$O$4:$O$5221=F$1),('Diário 10º PA'!$F$4:$F$5221))+SUMPRODUCT(-('Comp.'!$D$5:$D$238='Analítico Cp.'!$B94),-('Comp.'!$J$5:$J$238=F$1),('Comp.'!$E$5:$E$238))</f>
        <v>0</v>
      </c>
      <c r="G94" s="13">
        <f>SUMPRODUCT(-('Diário 7º PA'!$E$4:$E$5383='Analítico Cp.'!$B94),-('Diário 7º PA'!$P$4:$P$5383=G$1),('Diário 7º PA'!$F$4:$F$5383))+SUMPRODUCT(-('Diário 8º PA'!$E$4:$E$5041='Analítico Cp.'!$B94),-('Diário 8º PA'!$P$4:$P$5041=G$1),('Diário 8º PA'!$F$4:$F$5041))+SUMPRODUCT(-('Diário 9º PA'!$E$4:$E$5236='Analítico Cp.'!$B94),-('Diário 9º PA'!$P$4:$P$5236=G$1),('Diário 9º PA'!$F$4:$F$5236))+SUMPRODUCT(-('Diário 10º PA'!$E$4:$E$5221='Analítico Cp.'!$B94),-('Diário 10º PA'!$O$4:$O$5221=G$1),('Diário 10º PA'!$F$4:$F$5221))+SUMPRODUCT(-('Comp.'!$D$5:$D$238='Analítico Cp.'!$B94),-('Comp.'!$J$5:$J$238=G$1),('Comp.'!$E$5:$E$238))</f>
        <v>0</v>
      </c>
      <c r="H94" s="13">
        <f>SUMPRODUCT(-('Diário 7º PA'!$E$4:$E$5383='Analítico Cp.'!$B94),-('Diário 7º PA'!$P$4:$P$5383=H$1),('Diário 7º PA'!$F$4:$F$5383))+SUMPRODUCT(-('Diário 8º PA'!$E$4:$E$5041='Analítico Cp.'!$B94),-('Diário 8º PA'!$P$4:$P$5041=H$1),('Diário 8º PA'!$F$4:$F$5041))+SUMPRODUCT(-('Diário 9º PA'!$E$4:$E$5236='Analítico Cp.'!$B94),-('Diário 9º PA'!$P$4:$P$5236=H$1),('Diário 9º PA'!$F$4:$F$5236))+SUMPRODUCT(-('Diário 10º PA'!$E$4:$E$5221='Analítico Cp.'!$B94),-('Diário 10º PA'!$O$4:$O$5221=H$1),('Diário 10º PA'!$F$4:$F$5221))+SUMPRODUCT(-('Comp.'!$D$5:$D$238='Analítico Cp.'!$B94),-('Comp.'!$J$5:$J$238=H$1),('Comp.'!$E$5:$E$238))</f>
        <v>0</v>
      </c>
      <c r="I94" s="13">
        <f>SUMPRODUCT(-('Diário 7º PA'!$E$4:$E$5383='Analítico Cp.'!$B94),-('Diário 7º PA'!$P$4:$P$5383=I$1),('Diário 7º PA'!$F$4:$F$5383))+SUMPRODUCT(-('Diário 8º PA'!$E$4:$E$5041='Analítico Cp.'!$B94),-('Diário 8º PA'!$P$4:$P$5041=I$1),('Diário 8º PA'!$F$4:$F$5041))+SUMPRODUCT(-('Diário 9º PA'!$E$4:$E$5236='Analítico Cp.'!$B94),-('Diário 9º PA'!$P$4:$P$5236=I$1),('Diário 9º PA'!$F$4:$F$5236))+SUMPRODUCT(-('Diário 10º PA'!$E$4:$E$5221='Analítico Cp.'!$B94),-('Diário 10º PA'!$O$4:$O$5221=I$1),('Diário 10º PA'!$F$4:$F$5221))+SUMPRODUCT(-('Comp.'!$D$5:$D$238='Analítico Cp.'!$B94),-('Comp.'!$J$5:$J$238=I$1),('Comp.'!$E$5:$E$238))</f>
        <v>0</v>
      </c>
      <c r="J94" s="13">
        <f>SUMPRODUCT(-('Diário 7º PA'!$E$4:$E$5383='Analítico Cp.'!$B94),-('Diário 7º PA'!$P$4:$P$5383=J$1),('Diário 7º PA'!$F$4:$F$5383))+SUMPRODUCT(-('Diário 8º PA'!$E$4:$E$5041='Analítico Cp.'!$B94),-('Diário 8º PA'!$P$4:$P$5041=J$1),('Diário 8º PA'!$F$4:$F$5041))+SUMPRODUCT(-('Diário 9º PA'!$E$4:$E$5236='Analítico Cp.'!$B94),-('Diário 9º PA'!$P$4:$P$5236=J$1),('Diário 9º PA'!$F$4:$F$5236))+SUMPRODUCT(-('Diário 10º PA'!$E$4:$E$5221='Analítico Cp.'!$B94),-('Diário 10º PA'!$O$4:$O$5221=J$1),('Diário 10º PA'!$F$4:$F$5221))+SUMPRODUCT(-('Comp.'!$D$5:$D$238='Analítico Cp.'!$B94),-('Comp.'!$J$5:$J$238=J$1),('Comp.'!$E$5:$E$238))</f>
        <v>0</v>
      </c>
      <c r="K94" s="13">
        <f>SUMPRODUCT(-('Diário 7º PA'!$E$4:$E$5383='Analítico Cp.'!$B94),-('Diário 7º PA'!$P$4:$P$5383=K$1),('Diário 7º PA'!$F$4:$F$5383))+SUMPRODUCT(-('Diário 8º PA'!$E$4:$E$5041='Analítico Cp.'!$B94),-('Diário 8º PA'!$P$4:$P$5041=K$1),('Diário 8º PA'!$F$4:$F$5041))+SUMPRODUCT(-('Diário 9º PA'!$E$4:$E$5236='Analítico Cp.'!$B94),-('Diário 9º PA'!$P$4:$P$5236=K$1),('Diário 9º PA'!$F$4:$F$5236))+SUMPRODUCT(-('Diário 10º PA'!$E$4:$E$5221='Analítico Cp.'!$B94),-('Diário 10º PA'!$O$4:$O$5221=K$1),('Diário 10º PA'!$F$4:$F$5221))+SUMPRODUCT(-('Comp.'!$D$5:$D$238='Analítico Cp.'!$B94),-('Comp.'!$J$5:$J$238=K$1),('Comp.'!$E$5:$E$238))</f>
        <v>0</v>
      </c>
      <c r="L94" s="13">
        <f>SUMPRODUCT(-('Diário 7º PA'!$E$4:$E$5383='Analítico Cp.'!$B94),-('Diário 7º PA'!$P$4:$P$5383=L$1),('Diário 7º PA'!$F$4:$F$5383))+SUMPRODUCT(-('Diário 8º PA'!$E$4:$E$5041='Analítico Cp.'!$B94),-('Diário 8º PA'!$P$4:$P$5041=L$1),('Diário 8º PA'!$F$4:$F$5041))+SUMPRODUCT(-('Diário 9º PA'!$E$4:$E$5236='Analítico Cp.'!$B94),-('Diário 9º PA'!$P$4:$P$5236=L$1),('Diário 9º PA'!$F$4:$F$5236))+SUMPRODUCT(-('Diário 10º PA'!$E$4:$E$5221='Analítico Cp.'!$B94),-('Diário 10º PA'!$O$4:$O$5221=L$1),('Diário 10º PA'!$F$4:$F$5221))+SUMPRODUCT(-('Comp.'!$D$5:$D$238='Analítico Cp.'!$B94),-('Comp.'!$J$5:$J$238=L$1),('Comp.'!$E$5:$E$238))</f>
        <v>0</v>
      </c>
      <c r="M94" s="13">
        <f>SUMPRODUCT(-('Diário 7º PA'!$E$4:$E$5383='Analítico Cp.'!$B94),-('Diário 7º PA'!$P$4:$P$5383=M$1),('Diário 7º PA'!$F$4:$F$5383))+SUMPRODUCT(-('Diário 8º PA'!$E$4:$E$5041='Analítico Cp.'!$B94),-('Diário 8º PA'!$P$4:$P$5041=M$1),('Diário 8º PA'!$F$4:$F$5041))+SUMPRODUCT(-('Diário 9º PA'!$E$4:$E$5236='Analítico Cp.'!$B94),-('Diário 9º PA'!$P$4:$P$5236=M$1),('Diário 9º PA'!$F$4:$F$5236))+SUMPRODUCT(-('Diário 10º PA'!$E$4:$E$5221='Analítico Cp.'!$B94),-('Diário 10º PA'!$O$4:$O$5221=M$1),('Diário 10º PA'!$F$4:$F$5221))+SUMPRODUCT(-('Comp.'!$D$5:$D$238='Analítico Cp.'!$B94),-('Comp.'!$J$5:$J$238=M$1),('Comp.'!$E$5:$E$238))</f>
        <v>0</v>
      </c>
      <c r="N94" s="13">
        <f>SUMPRODUCT(-('Diário 7º PA'!$E$4:$E$5383='Analítico Cp.'!$B94),-('Diário 7º PA'!$P$4:$P$5383=N$1),('Diário 7º PA'!$F$4:$F$5383))+SUMPRODUCT(-('Diário 8º PA'!$E$4:$E$5041='Analítico Cp.'!$B94),-('Diário 8º PA'!$P$4:$P$5041=N$1),('Diário 8º PA'!$F$4:$F$5041))+SUMPRODUCT(-('Diário 9º PA'!$E$4:$E$5236='Analítico Cp.'!$B94),-('Diário 9º PA'!$P$4:$P$5236=N$1),('Diário 9º PA'!$F$4:$F$5236))+SUMPRODUCT(-('Diário 10º PA'!$E$4:$E$5221='Analítico Cp.'!$B94),-('Diário 10º PA'!$O$4:$O$5221=N$1),('Diário 10º PA'!$F$4:$F$5221))+SUMPRODUCT(-('Comp.'!$D$5:$D$238='Analítico Cp.'!$B94),-('Comp.'!$J$5:$J$238=N$1),('Comp.'!$E$5:$E$238))</f>
        <v>0</v>
      </c>
      <c r="O94" s="13">
        <f t="shared" si="14"/>
        <v>0</v>
      </c>
      <c r="P94" s="172">
        <f t="shared" si="15"/>
        <v>0</v>
      </c>
    </row>
    <row r="95" spans="1:16" ht="23.25" customHeight="1" x14ac:dyDescent="0.2">
      <c r="A95" s="63" t="s">
        <v>187</v>
      </c>
      <c r="B95" s="107" t="s">
        <v>76</v>
      </c>
      <c r="C95" s="13">
        <f>SUMPRODUCT(-('Diário 7º PA'!$E$4:$E$5383='Analítico Cp.'!$B95),-('Diário 7º PA'!$P$4:$P$5383=C$1),('Diário 7º PA'!$F$4:$F$5383))+SUMPRODUCT(-('Diário 8º PA'!$E$4:$E$5041='Analítico Cp.'!$B95),-('Diário 8º PA'!$P$4:$P$5041=C$1),('Diário 8º PA'!$F$4:$F$5041))+SUMPRODUCT(-('Diário 9º PA'!$E$4:$E$5236='Analítico Cp.'!$B95),-('Diário 9º PA'!$P$4:$P$5236=C$1),('Diário 9º PA'!$F$4:$F$5236))+SUMPRODUCT(-('Diário 10º PA'!$E$4:$E$5221='Analítico Cp.'!$B95),-('Diário 10º PA'!$O$4:$O$5221=C$1),('Diário 10º PA'!$F$4:$F$5221))+SUMPRODUCT(-('Comp.'!$D$5:$D$238='Analítico Cp.'!$B95),-('Comp.'!$J$5:$J$238=C$1),('Comp.'!$E$5:$E$238))</f>
        <v>0</v>
      </c>
      <c r="D95" s="13">
        <f>SUMPRODUCT(-('Diário 7º PA'!$E$4:$E$5383='Analítico Cp.'!$B95),-('Diário 7º PA'!$P$4:$P$5383=D$1),('Diário 7º PA'!$F$4:$F$5383))+SUMPRODUCT(-('Diário 8º PA'!$E$4:$E$5041='Analítico Cp.'!$B95),-('Diário 8º PA'!$P$4:$P$5041=D$1),('Diário 8º PA'!$F$4:$F$5041))+SUMPRODUCT(-('Diário 9º PA'!$E$4:$E$5236='Analítico Cp.'!$B95),-('Diário 9º PA'!$P$4:$P$5236=D$1),('Diário 9º PA'!$F$4:$F$5236))+SUMPRODUCT(-('Diário 10º PA'!$E$4:$E$5221='Analítico Cp.'!$B95),-('Diário 10º PA'!$O$4:$O$5221=D$1),('Diário 10º PA'!$F$4:$F$5221))+SUMPRODUCT(-('Comp.'!$D$5:$D$238='Analítico Cp.'!$B95),-('Comp.'!$J$5:$J$238=D$1),('Comp.'!$E$5:$E$238))</f>
        <v>0</v>
      </c>
      <c r="E95" s="13">
        <f>SUMPRODUCT(-('Diário 7º PA'!$E$4:$E$5383='Analítico Cp.'!$B95),-('Diário 7º PA'!$P$4:$P$5383=E$1),('Diário 7º PA'!$F$4:$F$5383))+SUMPRODUCT(-('Diário 8º PA'!$E$4:$E$5041='Analítico Cp.'!$B95),-('Diário 8º PA'!$P$4:$P$5041=E$1),('Diário 8º PA'!$F$4:$F$5041))+SUMPRODUCT(-('Diário 9º PA'!$E$4:$E$5236='Analítico Cp.'!$B95),-('Diário 9º PA'!$P$4:$P$5236=E$1),('Diário 9º PA'!$F$4:$F$5236))+SUMPRODUCT(-('Diário 10º PA'!$E$4:$E$5221='Analítico Cp.'!$B95),-('Diário 10º PA'!$O$4:$O$5221=E$1),('Diário 10º PA'!$F$4:$F$5221))+SUMPRODUCT(-('Comp.'!$D$5:$D$238='Analítico Cp.'!$B95),-('Comp.'!$J$5:$J$238=E$1),('Comp.'!$E$5:$E$238))</f>
        <v>0</v>
      </c>
      <c r="F95" s="13">
        <f>SUMPRODUCT(-('Diário 7º PA'!$E$4:$E$5383='Analítico Cp.'!$B95),-('Diário 7º PA'!$P$4:$P$5383=F$1),('Diário 7º PA'!$F$4:$F$5383))+SUMPRODUCT(-('Diário 8º PA'!$E$4:$E$5041='Analítico Cp.'!$B95),-('Diário 8º PA'!$P$4:$P$5041=F$1),('Diário 8º PA'!$F$4:$F$5041))+SUMPRODUCT(-('Diário 9º PA'!$E$4:$E$5236='Analítico Cp.'!$B95),-('Diário 9º PA'!$P$4:$P$5236=F$1),('Diário 9º PA'!$F$4:$F$5236))+SUMPRODUCT(-('Diário 10º PA'!$E$4:$E$5221='Analítico Cp.'!$B95),-('Diário 10º PA'!$O$4:$O$5221=F$1),('Diário 10º PA'!$F$4:$F$5221))+SUMPRODUCT(-('Comp.'!$D$5:$D$238='Analítico Cp.'!$B95),-('Comp.'!$J$5:$J$238=F$1),('Comp.'!$E$5:$E$238))</f>
        <v>0</v>
      </c>
      <c r="G95" s="13">
        <f>SUMPRODUCT(-('Diário 7º PA'!$E$4:$E$5383='Analítico Cp.'!$B95),-('Diário 7º PA'!$P$4:$P$5383=G$1),('Diário 7º PA'!$F$4:$F$5383))+SUMPRODUCT(-('Diário 8º PA'!$E$4:$E$5041='Analítico Cp.'!$B95),-('Diário 8º PA'!$P$4:$P$5041=G$1),('Diário 8º PA'!$F$4:$F$5041))+SUMPRODUCT(-('Diário 9º PA'!$E$4:$E$5236='Analítico Cp.'!$B95),-('Diário 9º PA'!$P$4:$P$5236=G$1),('Diário 9º PA'!$F$4:$F$5236))+SUMPRODUCT(-('Diário 10º PA'!$E$4:$E$5221='Analítico Cp.'!$B95),-('Diário 10º PA'!$O$4:$O$5221=G$1),('Diário 10º PA'!$F$4:$F$5221))+SUMPRODUCT(-('Comp.'!$D$5:$D$238='Analítico Cp.'!$B95),-('Comp.'!$J$5:$J$238=G$1),('Comp.'!$E$5:$E$238))</f>
        <v>0</v>
      </c>
      <c r="H95" s="13">
        <f>SUMPRODUCT(-('Diário 7º PA'!$E$4:$E$5383='Analítico Cp.'!$B95),-('Diário 7º PA'!$P$4:$P$5383=H$1),('Diário 7º PA'!$F$4:$F$5383))+SUMPRODUCT(-('Diário 8º PA'!$E$4:$E$5041='Analítico Cp.'!$B95),-('Diário 8º PA'!$P$4:$P$5041=H$1),('Diário 8º PA'!$F$4:$F$5041))+SUMPRODUCT(-('Diário 9º PA'!$E$4:$E$5236='Analítico Cp.'!$B95),-('Diário 9º PA'!$P$4:$P$5236=H$1),('Diário 9º PA'!$F$4:$F$5236))+SUMPRODUCT(-('Diário 10º PA'!$E$4:$E$5221='Analítico Cp.'!$B95),-('Diário 10º PA'!$O$4:$O$5221=H$1),('Diário 10º PA'!$F$4:$F$5221))+SUMPRODUCT(-('Comp.'!$D$5:$D$238='Analítico Cp.'!$B95),-('Comp.'!$J$5:$J$238=H$1),('Comp.'!$E$5:$E$238))</f>
        <v>0</v>
      </c>
      <c r="I95" s="13">
        <f>SUMPRODUCT(-('Diário 7º PA'!$E$4:$E$5383='Analítico Cp.'!$B95),-('Diário 7º PA'!$P$4:$P$5383=I$1),('Diário 7º PA'!$F$4:$F$5383))+SUMPRODUCT(-('Diário 8º PA'!$E$4:$E$5041='Analítico Cp.'!$B95),-('Diário 8º PA'!$P$4:$P$5041=I$1),('Diário 8º PA'!$F$4:$F$5041))+SUMPRODUCT(-('Diário 9º PA'!$E$4:$E$5236='Analítico Cp.'!$B95),-('Diário 9º PA'!$P$4:$P$5236=I$1),('Diário 9º PA'!$F$4:$F$5236))+SUMPRODUCT(-('Diário 10º PA'!$E$4:$E$5221='Analítico Cp.'!$B95),-('Diário 10º PA'!$O$4:$O$5221=I$1),('Diário 10º PA'!$F$4:$F$5221))+SUMPRODUCT(-('Comp.'!$D$5:$D$238='Analítico Cp.'!$B95),-('Comp.'!$J$5:$J$238=I$1),('Comp.'!$E$5:$E$238))</f>
        <v>0</v>
      </c>
      <c r="J95" s="13">
        <f>SUMPRODUCT(-('Diário 7º PA'!$E$4:$E$5383='Analítico Cp.'!$B95),-('Diário 7º PA'!$P$4:$P$5383=J$1),('Diário 7º PA'!$F$4:$F$5383))+SUMPRODUCT(-('Diário 8º PA'!$E$4:$E$5041='Analítico Cp.'!$B95),-('Diário 8º PA'!$P$4:$P$5041=J$1),('Diário 8º PA'!$F$4:$F$5041))+SUMPRODUCT(-('Diário 9º PA'!$E$4:$E$5236='Analítico Cp.'!$B95),-('Diário 9º PA'!$P$4:$P$5236=J$1),('Diário 9º PA'!$F$4:$F$5236))+SUMPRODUCT(-('Diário 10º PA'!$E$4:$E$5221='Analítico Cp.'!$B95),-('Diário 10º PA'!$O$4:$O$5221=J$1),('Diário 10º PA'!$F$4:$F$5221))+SUMPRODUCT(-('Comp.'!$D$5:$D$238='Analítico Cp.'!$B95),-('Comp.'!$J$5:$J$238=J$1),('Comp.'!$E$5:$E$238))</f>
        <v>0</v>
      </c>
      <c r="K95" s="13">
        <f>SUMPRODUCT(-('Diário 7º PA'!$E$4:$E$5383='Analítico Cp.'!$B95),-('Diário 7º PA'!$P$4:$P$5383=K$1),('Diário 7º PA'!$F$4:$F$5383))+SUMPRODUCT(-('Diário 8º PA'!$E$4:$E$5041='Analítico Cp.'!$B95),-('Diário 8º PA'!$P$4:$P$5041=K$1),('Diário 8º PA'!$F$4:$F$5041))+SUMPRODUCT(-('Diário 9º PA'!$E$4:$E$5236='Analítico Cp.'!$B95),-('Diário 9º PA'!$P$4:$P$5236=K$1),('Diário 9º PA'!$F$4:$F$5236))+SUMPRODUCT(-('Diário 10º PA'!$E$4:$E$5221='Analítico Cp.'!$B95),-('Diário 10º PA'!$O$4:$O$5221=K$1),('Diário 10º PA'!$F$4:$F$5221))+SUMPRODUCT(-('Comp.'!$D$5:$D$238='Analítico Cp.'!$B95),-('Comp.'!$J$5:$J$238=K$1),('Comp.'!$E$5:$E$238))</f>
        <v>0</v>
      </c>
      <c r="L95" s="13">
        <f>SUMPRODUCT(-('Diário 7º PA'!$E$4:$E$5383='Analítico Cp.'!$B95),-('Diário 7º PA'!$P$4:$P$5383=L$1),('Diário 7º PA'!$F$4:$F$5383))+SUMPRODUCT(-('Diário 8º PA'!$E$4:$E$5041='Analítico Cp.'!$B95),-('Diário 8º PA'!$P$4:$P$5041=L$1),('Diário 8º PA'!$F$4:$F$5041))+SUMPRODUCT(-('Diário 9º PA'!$E$4:$E$5236='Analítico Cp.'!$B95),-('Diário 9º PA'!$P$4:$P$5236=L$1),('Diário 9º PA'!$F$4:$F$5236))+SUMPRODUCT(-('Diário 10º PA'!$E$4:$E$5221='Analítico Cp.'!$B95),-('Diário 10º PA'!$O$4:$O$5221=L$1),('Diário 10º PA'!$F$4:$F$5221))+SUMPRODUCT(-('Comp.'!$D$5:$D$238='Analítico Cp.'!$B95),-('Comp.'!$J$5:$J$238=L$1),('Comp.'!$E$5:$E$238))</f>
        <v>0</v>
      </c>
      <c r="M95" s="13">
        <f>SUMPRODUCT(-('Diário 7º PA'!$E$4:$E$5383='Analítico Cp.'!$B95),-('Diário 7º PA'!$P$4:$P$5383=M$1),('Diário 7º PA'!$F$4:$F$5383))+SUMPRODUCT(-('Diário 8º PA'!$E$4:$E$5041='Analítico Cp.'!$B95),-('Diário 8º PA'!$P$4:$P$5041=M$1),('Diário 8º PA'!$F$4:$F$5041))+SUMPRODUCT(-('Diário 9º PA'!$E$4:$E$5236='Analítico Cp.'!$B95),-('Diário 9º PA'!$P$4:$P$5236=M$1),('Diário 9º PA'!$F$4:$F$5236))+SUMPRODUCT(-('Diário 10º PA'!$E$4:$E$5221='Analítico Cp.'!$B95),-('Diário 10º PA'!$O$4:$O$5221=M$1),('Diário 10º PA'!$F$4:$F$5221))+SUMPRODUCT(-('Comp.'!$D$5:$D$238='Analítico Cp.'!$B95),-('Comp.'!$J$5:$J$238=M$1),('Comp.'!$E$5:$E$238))</f>
        <v>0</v>
      </c>
      <c r="N95" s="13">
        <f>SUMPRODUCT(-('Diário 7º PA'!$E$4:$E$5383='Analítico Cp.'!$B95),-('Diário 7º PA'!$P$4:$P$5383=N$1),('Diário 7º PA'!$F$4:$F$5383))+SUMPRODUCT(-('Diário 8º PA'!$E$4:$E$5041='Analítico Cp.'!$B95),-('Diário 8º PA'!$P$4:$P$5041=N$1),('Diário 8º PA'!$F$4:$F$5041))+SUMPRODUCT(-('Diário 9º PA'!$E$4:$E$5236='Analítico Cp.'!$B95),-('Diário 9º PA'!$P$4:$P$5236=N$1),('Diário 9º PA'!$F$4:$F$5236))+SUMPRODUCT(-('Diário 10º PA'!$E$4:$E$5221='Analítico Cp.'!$B95),-('Diário 10º PA'!$O$4:$O$5221=N$1),('Diário 10º PA'!$F$4:$F$5221))+SUMPRODUCT(-('Comp.'!$D$5:$D$238='Analítico Cp.'!$B95),-('Comp.'!$J$5:$J$238=N$1),('Comp.'!$E$5:$E$238))</f>
        <v>0</v>
      </c>
      <c r="O95" s="13">
        <f t="shared" si="14"/>
        <v>0</v>
      </c>
      <c r="P95" s="172">
        <f t="shared" si="15"/>
        <v>0</v>
      </c>
    </row>
    <row r="96" spans="1:16" ht="23.25" customHeight="1" x14ac:dyDescent="0.2">
      <c r="A96" s="63" t="s">
        <v>188</v>
      </c>
      <c r="B96" s="107" t="s">
        <v>68</v>
      </c>
      <c r="C96" s="13">
        <f>SUMPRODUCT(-('Diário 7º PA'!$E$4:$E$5383='Analítico Cp.'!$B96),-('Diário 7º PA'!$P$4:$P$5383=C$1),('Diário 7º PA'!$F$4:$F$5383))+SUMPRODUCT(-('Diário 8º PA'!$E$4:$E$5041='Analítico Cp.'!$B96),-('Diário 8º PA'!$P$4:$P$5041=C$1),('Diário 8º PA'!$F$4:$F$5041))+SUMPRODUCT(-('Diário 9º PA'!$E$4:$E$5236='Analítico Cp.'!$B96),-('Diário 9º PA'!$P$4:$P$5236=C$1),('Diário 9º PA'!$F$4:$F$5236))+SUMPRODUCT(-('Diário 10º PA'!$E$4:$E$5221='Analítico Cp.'!$B96),-('Diário 10º PA'!$O$4:$O$5221=C$1),('Diário 10º PA'!$F$4:$F$5221))+SUMPRODUCT(-('Comp.'!$D$5:$D$238='Analítico Cp.'!$B96),-('Comp.'!$J$5:$J$238=C$1),('Comp.'!$E$5:$E$238))</f>
        <v>0</v>
      </c>
      <c r="D96" s="13">
        <f>SUMPRODUCT(-('Diário 7º PA'!$E$4:$E$5383='Analítico Cp.'!$B96),-('Diário 7º PA'!$P$4:$P$5383=D$1),('Diário 7º PA'!$F$4:$F$5383))+SUMPRODUCT(-('Diário 8º PA'!$E$4:$E$5041='Analítico Cp.'!$B96),-('Diário 8º PA'!$P$4:$P$5041=D$1),('Diário 8º PA'!$F$4:$F$5041))+SUMPRODUCT(-('Diário 9º PA'!$E$4:$E$5236='Analítico Cp.'!$B96),-('Diário 9º PA'!$P$4:$P$5236=D$1),('Diário 9º PA'!$F$4:$F$5236))+SUMPRODUCT(-('Diário 10º PA'!$E$4:$E$5221='Analítico Cp.'!$B96),-('Diário 10º PA'!$O$4:$O$5221=D$1),('Diário 10º PA'!$F$4:$F$5221))+SUMPRODUCT(-('Comp.'!$D$5:$D$238='Analítico Cp.'!$B96),-('Comp.'!$J$5:$J$238=D$1),('Comp.'!$E$5:$E$238))</f>
        <v>0</v>
      </c>
      <c r="E96" s="13">
        <f>SUMPRODUCT(-('Diário 7º PA'!$E$4:$E$5383='Analítico Cp.'!$B96),-('Diário 7º PA'!$P$4:$P$5383=E$1),('Diário 7º PA'!$F$4:$F$5383))+SUMPRODUCT(-('Diário 8º PA'!$E$4:$E$5041='Analítico Cp.'!$B96),-('Diário 8º PA'!$P$4:$P$5041=E$1),('Diário 8º PA'!$F$4:$F$5041))+SUMPRODUCT(-('Diário 9º PA'!$E$4:$E$5236='Analítico Cp.'!$B96),-('Diário 9º PA'!$P$4:$P$5236=E$1),('Diário 9º PA'!$F$4:$F$5236))+SUMPRODUCT(-('Diário 10º PA'!$E$4:$E$5221='Analítico Cp.'!$B96),-('Diário 10º PA'!$O$4:$O$5221=E$1),('Diário 10º PA'!$F$4:$F$5221))+SUMPRODUCT(-('Comp.'!$D$5:$D$238='Analítico Cp.'!$B96),-('Comp.'!$J$5:$J$238=E$1),('Comp.'!$E$5:$E$238))</f>
        <v>0</v>
      </c>
      <c r="F96" s="13">
        <f>SUMPRODUCT(-('Diário 7º PA'!$E$4:$E$5383='Analítico Cp.'!$B96),-('Diário 7º PA'!$P$4:$P$5383=F$1),('Diário 7º PA'!$F$4:$F$5383))+SUMPRODUCT(-('Diário 8º PA'!$E$4:$E$5041='Analítico Cp.'!$B96),-('Diário 8º PA'!$P$4:$P$5041=F$1),('Diário 8º PA'!$F$4:$F$5041))+SUMPRODUCT(-('Diário 9º PA'!$E$4:$E$5236='Analítico Cp.'!$B96),-('Diário 9º PA'!$P$4:$P$5236=F$1),('Diário 9º PA'!$F$4:$F$5236))+SUMPRODUCT(-('Diário 10º PA'!$E$4:$E$5221='Analítico Cp.'!$B96),-('Diário 10º PA'!$O$4:$O$5221=F$1),('Diário 10º PA'!$F$4:$F$5221))+SUMPRODUCT(-('Comp.'!$D$5:$D$238='Analítico Cp.'!$B96),-('Comp.'!$J$5:$J$238=F$1),('Comp.'!$E$5:$E$238))</f>
        <v>0</v>
      </c>
      <c r="G96" s="13">
        <f>SUMPRODUCT(-('Diário 7º PA'!$E$4:$E$5383='Analítico Cp.'!$B96),-('Diário 7º PA'!$P$4:$P$5383=G$1),('Diário 7º PA'!$F$4:$F$5383))+SUMPRODUCT(-('Diário 8º PA'!$E$4:$E$5041='Analítico Cp.'!$B96),-('Diário 8º PA'!$P$4:$P$5041=G$1),('Diário 8º PA'!$F$4:$F$5041))+SUMPRODUCT(-('Diário 9º PA'!$E$4:$E$5236='Analítico Cp.'!$B96),-('Diário 9º PA'!$P$4:$P$5236=G$1),('Diário 9º PA'!$F$4:$F$5236))+SUMPRODUCT(-('Diário 10º PA'!$E$4:$E$5221='Analítico Cp.'!$B96),-('Diário 10º PA'!$O$4:$O$5221=G$1),('Diário 10º PA'!$F$4:$F$5221))+SUMPRODUCT(-('Comp.'!$D$5:$D$238='Analítico Cp.'!$B96),-('Comp.'!$J$5:$J$238=G$1),('Comp.'!$E$5:$E$238))</f>
        <v>0</v>
      </c>
      <c r="H96" s="13">
        <f>SUMPRODUCT(-('Diário 7º PA'!$E$4:$E$5383='Analítico Cp.'!$B96),-('Diário 7º PA'!$P$4:$P$5383=H$1),('Diário 7º PA'!$F$4:$F$5383))+SUMPRODUCT(-('Diário 8º PA'!$E$4:$E$5041='Analítico Cp.'!$B96),-('Diário 8º PA'!$P$4:$P$5041=H$1),('Diário 8º PA'!$F$4:$F$5041))+SUMPRODUCT(-('Diário 9º PA'!$E$4:$E$5236='Analítico Cp.'!$B96),-('Diário 9º PA'!$P$4:$P$5236=H$1),('Diário 9º PA'!$F$4:$F$5236))+SUMPRODUCT(-('Diário 10º PA'!$E$4:$E$5221='Analítico Cp.'!$B96),-('Diário 10º PA'!$O$4:$O$5221=H$1),('Diário 10º PA'!$F$4:$F$5221))+SUMPRODUCT(-('Comp.'!$D$5:$D$238='Analítico Cp.'!$B96),-('Comp.'!$J$5:$J$238=H$1),('Comp.'!$E$5:$E$238))</f>
        <v>0</v>
      </c>
      <c r="I96" s="13">
        <f>SUMPRODUCT(-('Diário 7º PA'!$E$4:$E$5383='Analítico Cp.'!$B96),-('Diário 7º PA'!$P$4:$P$5383=I$1),('Diário 7º PA'!$F$4:$F$5383))+SUMPRODUCT(-('Diário 8º PA'!$E$4:$E$5041='Analítico Cp.'!$B96),-('Diário 8º PA'!$P$4:$P$5041=I$1),('Diário 8º PA'!$F$4:$F$5041))+SUMPRODUCT(-('Diário 9º PA'!$E$4:$E$5236='Analítico Cp.'!$B96),-('Diário 9º PA'!$P$4:$P$5236=I$1),('Diário 9º PA'!$F$4:$F$5236))+SUMPRODUCT(-('Diário 10º PA'!$E$4:$E$5221='Analítico Cp.'!$B96),-('Diário 10º PA'!$O$4:$O$5221=I$1),('Diário 10º PA'!$F$4:$F$5221))+SUMPRODUCT(-('Comp.'!$D$5:$D$238='Analítico Cp.'!$B96),-('Comp.'!$J$5:$J$238=I$1),('Comp.'!$E$5:$E$238))</f>
        <v>0</v>
      </c>
      <c r="J96" s="13">
        <f>SUMPRODUCT(-('Diário 7º PA'!$E$4:$E$5383='Analítico Cp.'!$B96),-('Diário 7º PA'!$P$4:$P$5383=J$1),('Diário 7º PA'!$F$4:$F$5383))+SUMPRODUCT(-('Diário 8º PA'!$E$4:$E$5041='Analítico Cp.'!$B96),-('Diário 8º PA'!$P$4:$P$5041=J$1),('Diário 8º PA'!$F$4:$F$5041))+SUMPRODUCT(-('Diário 9º PA'!$E$4:$E$5236='Analítico Cp.'!$B96),-('Diário 9º PA'!$P$4:$P$5236=J$1),('Diário 9º PA'!$F$4:$F$5236))+SUMPRODUCT(-('Diário 10º PA'!$E$4:$E$5221='Analítico Cp.'!$B96),-('Diário 10º PA'!$O$4:$O$5221=J$1),('Diário 10º PA'!$F$4:$F$5221))+SUMPRODUCT(-('Comp.'!$D$5:$D$238='Analítico Cp.'!$B96),-('Comp.'!$J$5:$J$238=J$1),('Comp.'!$E$5:$E$238))</f>
        <v>0</v>
      </c>
      <c r="K96" s="13">
        <f>SUMPRODUCT(-('Diário 7º PA'!$E$4:$E$5383='Analítico Cp.'!$B96),-('Diário 7º PA'!$P$4:$P$5383=K$1),('Diário 7º PA'!$F$4:$F$5383))+SUMPRODUCT(-('Diário 8º PA'!$E$4:$E$5041='Analítico Cp.'!$B96),-('Diário 8º PA'!$P$4:$P$5041=K$1),('Diário 8º PA'!$F$4:$F$5041))+SUMPRODUCT(-('Diário 9º PA'!$E$4:$E$5236='Analítico Cp.'!$B96),-('Diário 9º PA'!$P$4:$P$5236=K$1),('Diário 9º PA'!$F$4:$F$5236))+SUMPRODUCT(-('Diário 10º PA'!$E$4:$E$5221='Analítico Cp.'!$B96),-('Diário 10º PA'!$O$4:$O$5221=K$1),('Diário 10º PA'!$F$4:$F$5221))+SUMPRODUCT(-('Comp.'!$D$5:$D$238='Analítico Cp.'!$B96),-('Comp.'!$J$5:$J$238=K$1),('Comp.'!$E$5:$E$238))</f>
        <v>0</v>
      </c>
      <c r="L96" s="13">
        <f>SUMPRODUCT(-('Diário 7º PA'!$E$4:$E$5383='Analítico Cp.'!$B96),-('Diário 7º PA'!$P$4:$P$5383=L$1),('Diário 7º PA'!$F$4:$F$5383))+SUMPRODUCT(-('Diário 8º PA'!$E$4:$E$5041='Analítico Cp.'!$B96),-('Diário 8º PA'!$P$4:$P$5041=L$1),('Diário 8º PA'!$F$4:$F$5041))+SUMPRODUCT(-('Diário 9º PA'!$E$4:$E$5236='Analítico Cp.'!$B96),-('Diário 9º PA'!$P$4:$P$5236=L$1),('Diário 9º PA'!$F$4:$F$5236))+SUMPRODUCT(-('Diário 10º PA'!$E$4:$E$5221='Analítico Cp.'!$B96),-('Diário 10º PA'!$O$4:$O$5221=L$1),('Diário 10º PA'!$F$4:$F$5221))+SUMPRODUCT(-('Comp.'!$D$5:$D$238='Analítico Cp.'!$B96),-('Comp.'!$J$5:$J$238=L$1),('Comp.'!$E$5:$E$238))</f>
        <v>0</v>
      </c>
      <c r="M96" s="13">
        <f>SUMPRODUCT(-('Diário 7º PA'!$E$4:$E$5383='Analítico Cp.'!$B96),-('Diário 7º PA'!$P$4:$P$5383=M$1),('Diário 7º PA'!$F$4:$F$5383))+SUMPRODUCT(-('Diário 8º PA'!$E$4:$E$5041='Analítico Cp.'!$B96),-('Diário 8º PA'!$P$4:$P$5041=M$1),('Diário 8º PA'!$F$4:$F$5041))+SUMPRODUCT(-('Diário 9º PA'!$E$4:$E$5236='Analítico Cp.'!$B96),-('Diário 9º PA'!$P$4:$P$5236=M$1),('Diário 9º PA'!$F$4:$F$5236))+SUMPRODUCT(-('Diário 10º PA'!$E$4:$E$5221='Analítico Cp.'!$B96),-('Diário 10º PA'!$O$4:$O$5221=M$1),('Diário 10º PA'!$F$4:$F$5221))+SUMPRODUCT(-('Comp.'!$D$5:$D$238='Analítico Cp.'!$B96),-('Comp.'!$J$5:$J$238=M$1),('Comp.'!$E$5:$E$238))</f>
        <v>0</v>
      </c>
      <c r="N96" s="13">
        <f>SUMPRODUCT(-('Diário 7º PA'!$E$4:$E$5383='Analítico Cp.'!$B96),-('Diário 7º PA'!$P$4:$P$5383=N$1),('Diário 7º PA'!$F$4:$F$5383))+SUMPRODUCT(-('Diário 8º PA'!$E$4:$E$5041='Analítico Cp.'!$B96),-('Diário 8º PA'!$P$4:$P$5041=N$1),('Diário 8º PA'!$F$4:$F$5041))+SUMPRODUCT(-('Diário 9º PA'!$E$4:$E$5236='Analítico Cp.'!$B96),-('Diário 9º PA'!$P$4:$P$5236=N$1),('Diário 9º PA'!$F$4:$F$5236))+SUMPRODUCT(-('Diário 10º PA'!$E$4:$E$5221='Analítico Cp.'!$B96),-('Diário 10º PA'!$O$4:$O$5221=N$1),('Diário 10º PA'!$F$4:$F$5221))+SUMPRODUCT(-('Comp.'!$D$5:$D$238='Analítico Cp.'!$B96),-('Comp.'!$J$5:$J$238=N$1),('Comp.'!$E$5:$E$238))</f>
        <v>0</v>
      </c>
      <c r="O96" s="13">
        <f t="shared" si="14"/>
        <v>0</v>
      </c>
      <c r="P96" s="172">
        <f t="shared" si="15"/>
        <v>0</v>
      </c>
    </row>
    <row r="97" spans="1:16" ht="23.25" customHeight="1" x14ac:dyDescent="0.2">
      <c r="A97" s="63" t="s">
        <v>189</v>
      </c>
      <c r="B97" s="107" t="s">
        <v>138</v>
      </c>
      <c r="C97" s="13">
        <f>SUMPRODUCT(-('Diário 7º PA'!$E$4:$E$5383='Analítico Cp.'!$B97),-('Diário 7º PA'!$P$4:$P$5383=C$1),('Diário 7º PA'!$F$4:$F$5383))+SUMPRODUCT(-('Diário 8º PA'!$E$4:$E$5041='Analítico Cp.'!$B97),-('Diário 8º PA'!$P$4:$P$5041=C$1),('Diário 8º PA'!$F$4:$F$5041))+SUMPRODUCT(-('Diário 9º PA'!$E$4:$E$5236='Analítico Cp.'!$B97),-('Diário 9º PA'!$P$4:$P$5236=C$1),('Diário 9º PA'!$F$4:$F$5236))+SUMPRODUCT(-('Diário 10º PA'!$E$4:$E$5221='Analítico Cp.'!$B97),-('Diário 10º PA'!$O$4:$O$5221=C$1),('Diário 10º PA'!$F$4:$F$5221))+SUMPRODUCT(-('Comp.'!$D$5:$D$238='Analítico Cp.'!$B97),-('Comp.'!$J$5:$J$238=C$1),('Comp.'!$E$5:$E$238))</f>
        <v>35732.699999999997</v>
      </c>
      <c r="D97" s="13">
        <f>SUMPRODUCT(-('Diário 7º PA'!$E$4:$E$5383='Analítico Cp.'!$B97),-('Diário 7º PA'!$P$4:$P$5383=D$1),('Diário 7º PA'!$F$4:$F$5383))+SUMPRODUCT(-('Diário 8º PA'!$E$4:$E$5041='Analítico Cp.'!$B97),-('Diário 8º PA'!$P$4:$P$5041=D$1),('Diário 8º PA'!$F$4:$F$5041))+SUMPRODUCT(-('Diário 9º PA'!$E$4:$E$5236='Analítico Cp.'!$B97),-('Diário 9º PA'!$P$4:$P$5236=D$1),('Diário 9º PA'!$F$4:$F$5236))+SUMPRODUCT(-('Diário 10º PA'!$E$4:$E$5221='Analítico Cp.'!$B97),-('Diário 10º PA'!$O$4:$O$5221=D$1),('Diário 10º PA'!$F$4:$F$5221))+SUMPRODUCT(-('Comp.'!$D$5:$D$238='Analítico Cp.'!$B97),-('Comp.'!$J$5:$J$238=D$1),('Comp.'!$E$5:$E$238))</f>
        <v>11700.03</v>
      </c>
      <c r="E97" s="13">
        <f>SUMPRODUCT(-('Diário 7º PA'!$E$4:$E$5383='Analítico Cp.'!$B97),-('Diário 7º PA'!$P$4:$P$5383=E$1),('Diário 7º PA'!$F$4:$F$5383))+SUMPRODUCT(-('Diário 8º PA'!$E$4:$E$5041='Analítico Cp.'!$B97),-('Diário 8º PA'!$P$4:$P$5041=E$1),('Diário 8º PA'!$F$4:$F$5041))+SUMPRODUCT(-('Diário 9º PA'!$E$4:$E$5236='Analítico Cp.'!$B97),-('Diário 9º PA'!$P$4:$P$5236=E$1),('Diário 9º PA'!$F$4:$F$5236))+SUMPRODUCT(-('Diário 10º PA'!$E$4:$E$5221='Analítico Cp.'!$B97),-('Diário 10º PA'!$O$4:$O$5221=E$1),('Diário 10º PA'!$F$4:$F$5221))+SUMPRODUCT(-('Comp.'!$D$5:$D$238='Analítico Cp.'!$B97),-('Comp.'!$J$5:$J$238=E$1),('Comp.'!$E$5:$E$238))</f>
        <v>27349.5</v>
      </c>
      <c r="F97" s="13">
        <f>SUMPRODUCT(-('Diário 7º PA'!$E$4:$E$5383='Analítico Cp.'!$B97),-('Diário 7º PA'!$P$4:$P$5383=F$1),('Diário 7º PA'!$F$4:$F$5383))+SUMPRODUCT(-('Diário 8º PA'!$E$4:$E$5041='Analítico Cp.'!$B97),-('Diário 8º PA'!$P$4:$P$5041=F$1),('Diário 8º PA'!$F$4:$F$5041))+SUMPRODUCT(-('Diário 9º PA'!$E$4:$E$5236='Analítico Cp.'!$B97),-('Diário 9º PA'!$P$4:$P$5236=F$1),('Diário 9º PA'!$F$4:$F$5236))+SUMPRODUCT(-('Diário 10º PA'!$E$4:$E$5221='Analítico Cp.'!$B97),-('Diário 10º PA'!$O$4:$O$5221=F$1),('Diário 10º PA'!$F$4:$F$5221))+SUMPRODUCT(-('Comp.'!$D$5:$D$238='Analítico Cp.'!$B97),-('Comp.'!$J$5:$J$238=F$1),('Comp.'!$E$5:$E$238))</f>
        <v>23937.929999999997</v>
      </c>
      <c r="G97" s="13">
        <f>SUMPRODUCT(-('Diário 7º PA'!$E$4:$E$5383='Analítico Cp.'!$B97),-('Diário 7º PA'!$P$4:$P$5383=G$1),('Diário 7º PA'!$F$4:$F$5383))+SUMPRODUCT(-('Diário 8º PA'!$E$4:$E$5041='Analítico Cp.'!$B97),-('Diário 8º PA'!$P$4:$P$5041=G$1),('Diário 8º PA'!$F$4:$F$5041))+SUMPRODUCT(-('Diário 9º PA'!$E$4:$E$5236='Analítico Cp.'!$B97),-('Diário 9º PA'!$P$4:$P$5236=G$1),('Diário 9º PA'!$F$4:$F$5236))+SUMPRODUCT(-('Diário 10º PA'!$E$4:$E$5221='Analítico Cp.'!$B97),-('Diário 10º PA'!$O$4:$O$5221=G$1),('Diário 10º PA'!$F$4:$F$5221))+SUMPRODUCT(-('Comp.'!$D$5:$D$238='Analítico Cp.'!$B97),-('Comp.'!$J$5:$J$238=G$1),('Comp.'!$E$5:$E$238))</f>
        <v>27833.389999999996</v>
      </c>
      <c r="H97" s="13">
        <f>SUMPRODUCT(-('Diário 7º PA'!$E$4:$E$5383='Analítico Cp.'!$B97),-('Diário 7º PA'!$P$4:$P$5383=H$1),('Diário 7º PA'!$F$4:$F$5383))+SUMPRODUCT(-('Diário 8º PA'!$E$4:$E$5041='Analítico Cp.'!$B97),-('Diário 8º PA'!$P$4:$P$5041=H$1),('Diário 8º PA'!$F$4:$F$5041))+SUMPRODUCT(-('Diário 9º PA'!$E$4:$E$5236='Analítico Cp.'!$B97),-('Diário 9º PA'!$P$4:$P$5236=H$1),('Diário 9º PA'!$F$4:$F$5236))+SUMPRODUCT(-('Diário 10º PA'!$E$4:$E$5221='Analítico Cp.'!$B97),-('Diário 10º PA'!$O$4:$O$5221=H$1),('Diário 10º PA'!$F$4:$F$5221))+SUMPRODUCT(-('Comp.'!$D$5:$D$238='Analítico Cp.'!$B97),-('Comp.'!$J$5:$J$238=H$1),('Comp.'!$E$5:$E$238))</f>
        <v>30379.399999999998</v>
      </c>
      <c r="I97" s="13">
        <f>SUMPRODUCT(-('Diário 7º PA'!$E$4:$E$5383='Analítico Cp.'!$B97),-('Diário 7º PA'!$P$4:$P$5383=I$1),('Diário 7º PA'!$F$4:$F$5383))+SUMPRODUCT(-('Diário 8º PA'!$E$4:$E$5041='Analítico Cp.'!$B97),-('Diário 8º PA'!$P$4:$P$5041=I$1),('Diário 8º PA'!$F$4:$F$5041))+SUMPRODUCT(-('Diário 9º PA'!$E$4:$E$5236='Analítico Cp.'!$B97),-('Diário 9º PA'!$P$4:$P$5236=I$1),('Diário 9º PA'!$F$4:$F$5236))+SUMPRODUCT(-('Diário 10º PA'!$E$4:$E$5221='Analítico Cp.'!$B97),-('Diário 10º PA'!$O$4:$O$5221=I$1),('Diário 10º PA'!$F$4:$F$5221))+SUMPRODUCT(-('Comp.'!$D$5:$D$238='Analítico Cp.'!$B97),-('Comp.'!$J$5:$J$238=I$1),('Comp.'!$E$5:$E$238))</f>
        <v>6555.41</v>
      </c>
      <c r="J97" s="13">
        <f>SUMPRODUCT(-('Diário 7º PA'!$E$4:$E$5383='Analítico Cp.'!$B97),-('Diário 7º PA'!$P$4:$P$5383=J$1),('Diário 7º PA'!$F$4:$F$5383))+SUMPRODUCT(-('Diário 8º PA'!$E$4:$E$5041='Analítico Cp.'!$B97),-('Diário 8º PA'!$P$4:$P$5041=J$1),('Diário 8º PA'!$F$4:$F$5041))+SUMPRODUCT(-('Diário 9º PA'!$E$4:$E$5236='Analítico Cp.'!$B97),-('Diário 9º PA'!$P$4:$P$5236=J$1),('Diário 9º PA'!$F$4:$F$5236))+SUMPRODUCT(-('Diário 10º PA'!$E$4:$E$5221='Analítico Cp.'!$B97),-('Diário 10º PA'!$O$4:$O$5221=J$1),('Diário 10º PA'!$F$4:$F$5221))+SUMPRODUCT(-('Comp.'!$D$5:$D$238='Analítico Cp.'!$B97),-('Comp.'!$J$5:$J$238=J$1),('Comp.'!$E$5:$E$238))</f>
        <v>25950.899999999994</v>
      </c>
      <c r="K97" s="13">
        <f>SUMPRODUCT(-('Diário 7º PA'!$E$4:$E$5383='Analítico Cp.'!$B97),-('Diário 7º PA'!$P$4:$P$5383=K$1),('Diário 7º PA'!$F$4:$F$5383))+SUMPRODUCT(-('Diário 8º PA'!$E$4:$E$5041='Analítico Cp.'!$B97),-('Diário 8º PA'!$P$4:$P$5041=K$1),('Diário 8º PA'!$F$4:$F$5041))+SUMPRODUCT(-('Diário 9º PA'!$E$4:$E$5236='Analítico Cp.'!$B97),-('Diário 9º PA'!$P$4:$P$5236=K$1),('Diário 9º PA'!$F$4:$F$5236))+SUMPRODUCT(-('Diário 10º PA'!$E$4:$E$5221='Analítico Cp.'!$B97),-('Diário 10º PA'!$O$4:$O$5221=K$1),('Diário 10º PA'!$F$4:$F$5221))+SUMPRODUCT(-('Comp.'!$D$5:$D$238='Analítico Cp.'!$B97),-('Comp.'!$J$5:$J$238=K$1),('Comp.'!$E$5:$E$238))</f>
        <v>29518.449999999997</v>
      </c>
      <c r="L97" s="13">
        <f>SUMPRODUCT(-('Diário 7º PA'!$E$4:$E$5383='Analítico Cp.'!$B97),-('Diário 7º PA'!$P$4:$P$5383=L$1),('Diário 7º PA'!$F$4:$F$5383))+SUMPRODUCT(-('Diário 8º PA'!$E$4:$E$5041='Analítico Cp.'!$B97),-('Diário 8º PA'!$P$4:$P$5041=L$1),('Diário 8º PA'!$F$4:$F$5041))+SUMPRODUCT(-('Diário 9º PA'!$E$4:$E$5236='Analítico Cp.'!$B97),-('Diário 9º PA'!$P$4:$P$5236=L$1),('Diário 9º PA'!$F$4:$F$5236))+SUMPRODUCT(-('Diário 10º PA'!$E$4:$E$5221='Analítico Cp.'!$B97),-('Diário 10º PA'!$O$4:$O$5221=L$1),('Diário 10º PA'!$F$4:$F$5221))+SUMPRODUCT(-('Comp.'!$D$5:$D$238='Analítico Cp.'!$B97),-('Comp.'!$J$5:$J$238=L$1),('Comp.'!$E$5:$E$238))</f>
        <v>16187.43</v>
      </c>
      <c r="M97" s="13">
        <f>SUMPRODUCT(-('Diário 7º PA'!$E$4:$E$5383='Analítico Cp.'!$B97),-('Diário 7º PA'!$P$4:$P$5383=M$1),('Diário 7º PA'!$F$4:$F$5383))+SUMPRODUCT(-('Diário 8º PA'!$E$4:$E$5041='Analítico Cp.'!$B97),-('Diário 8º PA'!$P$4:$P$5041=M$1),('Diário 8º PA'!$F$4:$F$5041))+SUMPRODUCT(-('Diário 9º PA'!$E$4:$E$5236='Analítico Cp.'!$B97),-('Diário 9º PA'!$P$4:$P$5236=M$1),('Diário 9º PA'!$F$4:$F$5236))+SUMPRODUCT(-('Diário 10º PA'!$E$4:$E$5221='Analítico Cp.'!$B97),-('Diário 10º PA'!$O$4:$O$5221=M$1),('Diário 10º PA'!$F$4:$F$5221))+SUMPRODUCT(-('Comp.'!$D$5:$D$238='Analítico Cp.'!$B97),-('Comp.'!$J$5:$J$238=M$1),('Comp.'!$E$5:$E$238))</f>
        <v>26899.859999999997</v>
      </c>
      <c r="N97" s="13">
        <f>SUMPRODUCT(-('Diário 7º PA'!$E$4:$E$5383='Analítico Cp.'!$B97),-('Diário 7º PA'!$P$4:$P$5383=N$1),('Diário 7º PA'!$F$4:$F$5383))+SUMPRODUCT(-('Diário 8º PA'!$E$4:$E$5041='Analítico Cp.'!$B97),-('Diário 8º PA'!$P$4:$P$5041=N$1),('Diário 8º PA'!$F$4:$F$5041))+SUMPRODUCT(-('Diário 9º PA'!$E$4:$E$5236='Analítico Cp.'!$B97),-('Diário 9º PA'!$P$4:$P$5236=N$1),('Diário 9º PA'!$F$4:$F$5236))+SUMPRODUCT(-('Diário 10º PA'!$E$4:$E$5221='Analítico Cp.'!$B97),-('Diário 10º PA'!$O$4:$O$5221=N$1),('Diário 10º PA'!$F$4:$F$5221))+SUMPRODUCT(-('Comp.'!$D$5:$D$238='Analítico Cp.'!$B97),-('Comp.'!$J$5:$J$238=N$1),('Comp.'!$E$5:$E$238))</f>
        <v>31340.54</v>
      </c>
      <c r="O97" s="13">
        <f t="shared" si="14"/>
        <v>293385.53999999992</v>
      </c>
      <c r="P97" s="172">
        <f t="shared" si="15"/>
        <v>5.5342209072323581E-3</v>
      </c>
    </row>
    <row r="98" spans="1:16" ht="23.25" customHeight="1" x14ac:dyDescent="0.2">
      <c r="A98" s="63" t="s">
        <v>190</v>
      </c>
      <c r="B98" s="107" t="s">
        <v>136</v>
      </c>
      <c r="C98" s="13">
        <f>SUMPRODUCT(-('Diário 7º PA'!$E$4:$E$5383='Analítico Cp.'!$B98),-('Diário 7º PA'!$P$4:$P$5383=C$1),('Diário 7º PA'!$F$4:$F$5383))+SUMPRODUCT(-('Diário 8º PA'!$E$4:$E$5041='Analítico Cp.'!$B98),-('Diário 8º PA'!$P$4:$P$5041=C$1),('Diário 8º PA'!$F$4:$F$5041))+SUMPRODUCT(-('Diário 9º PA'!$E$4:$E$5236='Analítico Cp.'!$B98),-('Diário 9º PA'!$P$4:$P$5236=C$1),('Diário 9º PA'!$F$4:$F$5236))+SUMPRODUCT(-('Diário 10º PA'!$E$4:$E$5221='Analítico Cp.'!$B98),-('Diário 10º PA'!$O$4:$O$5221=C$1),('Diário 10º PA'!$F$4:$F$5221))+SUMPRODUCT(-('Comp.'!$D$5:$D$238='Analítico Cp.'!$B98),-('Comp.'!$J$5:$J$238=C$1),('Comp.'!$E$5:$E$238))</f>
        <v>911.88000000000011</v>
      </c>
      <c r="D98" s="13">
        <f>SUMPRODUCT(-('Diário 7º PA'!$E$4:$E$5383='Analítico Cp.'!$B98),-('Diário 7º PA'!$P$4:$P$5383=D$1),('Diário 7º PA'!$F$4:$F$5383))+SUMPRODUCT(-('Diário 8º PA'!$E$4:$E$5041='Analítico Cp.'!$B98),-('Diário 8º PA'!$P$4:$P$5041=D$1),('Diário 8º PA'!$F$4:$F$5041))+SUMPRODUCT(-('Diário 9º PA'!$E$4:$E$5236='Analítico Cp.'!$B98),-('Diário 9º PA'!$P$4:$P$5236=D$1),('Diário 9º PA'!$F$4:$F$5236))+SUMPRODUCT(-('Diário 10º PA'!$E$4:$E$5221='Analítico Cp.'!$B98),-('Diário 10º PA'!$O$4:$O$5221=D$1),('Diário 10º PA'!$F$4:$F$5221))+SUMPRODUCT(-('Comp.'!$D$5:$D$238='Analítico Cp.'!$B98),-('Comp.'!$J$5:$J$238=D$1),('Comp.'!$E$5:$E$238))</f>
        <v>541</v>
      </c>
      <c r="E98" s="13">
        <f>SUMPRODUCT(-('Diário 7º PA'!$E$4:$E$5383='Analítico Cp.'!$B98),-('Diário 7º PA'!$P$4:$P$5383=E$1),('Diário 7º PA'!$F$4:$F$5383))+SUMPRODUCT(-('Diário 8º PA'!$E$4:$E$5041='Analítico Cp.'!$B98),-('Diário 8º PA'!$P$4:$P$5041=E$1),('Diário 8º PA'!$F$4:$F$5041))+SUMPRODUCT(-('Diário 9º PA'!$E$4:$E$5236='Analítico Cp.'!$B98),-('Diário 9º PA'!$P$4:$P$5236=E$1),('Diário 9º PA'!$F$4:$F$5236))+SUMPRODUCT(-('Diário 10º PA'!$E$4:$E$5221='Analítico Cp.'!$B98),-('Diário 10º PA'!$O$4:$O$5221=E$1),('Diário 10º PA'!$F$4:$F$5221))+SUMPRODUCT(-('Comp.'!$D$5:$D$238='Analítico Cp.'!$B98),-('Comp.'!$J$5:$J$238=E$1),('Comp.'!$E$5:$E$238))</f>
        <v>848.76</v>
      </c>
      <c r="F98" s="13">
        <f>SUMPRODUCT(-('Diário 7º PA'!$E$4:$E$5383='Analítico Cp.'!$B98),-('Diário 7º PA'!$P$4:$P$5383=F$1),('Diário 7º PA'!$F$4:$F$5383))+SUMPRODUCT(-('Diário 8º PA'!$E$4:$E$5041='Analítico Cp.'!$B98),-('Diário 8º PA'!$P$4:$P$5041=F$1),('Diário 8º PA'!$F$4:$F$5041))+SUMPRODUCT(-('Diário 9º PA'!$E$4:$E$5236='Analítico Cp.'!$B98),-('Diário 9º PA'!$P$4:$P$5236=F$1),('Diário 9º PA'!$F$4:$F$5236))+SUMPRODUCT(-('Diário 10º PA'!$E$4:$E$5221='Analítico Cp.'!$B98),-('Diário 10º PA'!$O$4:$O$5221=F$1),('Diário 10º PA'!$F$4:$F$5221))+SUMPRODUCT(-('Comp.'!$D$5:$D$238='Analítico Cp.'!$B98),-('Comp.'!$J$5:$J$238=F$1),('Comp.'!$E$5:$E$238))</f>
        <v>1585.81</v>
      </c>
      <c r="G98" s="13">
        <f>SUMPRODUCT(-('Diário 7º PA'!$E$4:$E$5383='Analítico Cp.'!$B98),-('Diário 7º PA'!$P$4:$P$5383=G$1),('Diário 7º PA'!$F$4:$F$5383))+SUMPRODUCT(-('Diário 8º PA'!$E$4:$E$5041='Analítico Cp.'!$B98),-('Diário 8º PA'!$P$4:$P$5041=G$1),('Diário 8º PA'!$F$4:$F$5041))+SUMPRODUCT(-('Diário 9º PA'!$E$4:$E$5236='Analítico Cp.'!$B98),-('Diário 9º PA'!$P$4:$P$5236=G$1),('Diário 9º PA'!$F$4:$F$5236))+SUMPRODUCT(-('Diário 10º PA'!$E$4:$E$5221='Analítico Cp.'!$B98),-('Diário 10º PA'!$O$4:$O$5221=G$1),('Diário 10º PA'!$F$4:$F$5221))+SUMPRODUCT(-('Comp.'!$D$5:$D$238='Analítico Cp.'!$B98),-('Comp.'!$J$5:$J$238=G$1),('Comp.'!$E$5:$E$238))</f>
        <v>1748.5600000000002</v>
      </c>
      <c r="H98" s="13">
        <f>SUMPRODUCT(-('Diário 7º PA'!$E$4:$E$5383='Analítico Cp.'!$B98),-('Diário 7º PA'!$P$4:$P$5383=H$1),('Diário 7º PA'!$F$4:$F$5383))+SUMPRODUCT(-('Diário 8º PA'!$E$4:$E$5041='Analítico Cp.'!$B98),-('Diário 8º PA'!$P$4:$P$5041=H$1),('Diário 8º PA'!$F$4:$F$5041))+SUMPRODUCT(-('Diário 9º PA'!$E$4:$E$5236='Analítico Cp.'!$B98),-('Diário 9º PA'!$P$4:$P$5236=H$1),('Diário 9º PA'!$F$4:$F$5236))+SUMPRODUCT(-('Diário 10º PA'!$E$4:$E$5221='Analítico Cp.'!$B98),-('Diário 10º PA'!$O$4:$O$5221=H$1),('Diário 10º PA'!$F$4:$F$5221))+SUMPRODUCT(-('Comp.'!$D$5:$D$238='Analítico Cp.'!$B98),-('Comp.'!$J$5:$J$238=H$1),('Comp.'!$E$5:$E$238))</f>
        <v>1833.72</v>
      </c>
      <c r="I98" s="13">
        <f>SUMPRODUCT(-('Diário 7º PA'!$E$4:$E$5383='Analítico Cp.'!$B98),-('Diário 7º PA'!$P$4:$P$5383=I$1),('Diário 7º PA'!$F$4:$F$5383))+SUMPRODUCT(-('Diário 8º PA'!$E$4:$E$5041='Analítico Cp.'!$B98),-('Diário 8º PA'!$P$4:$P$5041=I$1),('Diário 8º PA'!$F$4:$F$5041))+SUMPRODUCT(-('Diário 9º PA'!$E$4:$E$5236='Analítico Cp.'!$B98),-('Diário 9º PA'!$P$4:$P$5236=I$1),('Diário 9º PA'!$F$4:$F$5236))+SUMPRODUCT(-('Diário 10º PA'!$E$4:$E$5221='Analítico Cp.'!$B98),-('Diário 10º PA'!$O$4:$O$5221=I$1),('Diário 10º PA'!$F$4:$F$5221))+SUMPRODUCT(-('Comp.'!$D$5:$D$238='Analítico Cp.'!$B98),-('Comp.'!$J$5:$J$238=I$1),('Comp.'!$E$5:$E$238))</f>
        <v>460.2</v>
      </c>
      <c r="J98" s="13">
        <f>SUMPRODUCT(-('Diário 7º PA'!$E$4:$E$5383='Analítico Cp.'!$B98),-('Diário 7º PA'!$P$4:$P$5383=J$1),('Diário 7º PA'!$F$4:$F$5383))+SUMPRODUCT(-('Diário 8º PA'!$E$4:$E$5041='Analítico Cp.'!$B98),-('Diário 8º PA'!$P$4:$P$5041=J$1),('Diário 8º PA'!$F$4:$F$5041))+SUMPRODUCT(-('Diário 9º PA'!$E$4:$E$5236='Analítico Cp.'!$B98),-('Diário 9º PA'!$P$4:$P$5236=J$1),('Diário 9º PA'!$F$4:$F$5236))+SUMPRODUCT(-('Diário 10º PA'!$E$4:$E$5221='Analítico Cp.'!$B98),-('Diário 10º PA'!$O$4:$O$5221=J$1),('Diário 10º PA'!$F$4:$F$5221))+SUMPRODUCT(-('Comp.'!$D$5:$D$238='Analítico Cp.'!$B98),-('Comp.'!$J$5:$J$238=J$1),('Comp.'!$E$5:$E$238))</f>
        <v>1027.23</v>
      </c>
      <c r="K98" s="13">
        <f>SUMPRODUCT(-('Diário 7º PA'!$E$4:$E$5383='Analítico Cp.'!$B98),-('Diário 7º PA'!$P$4:$P$5383=K$1),('Diário 7º PA'!$F$4:$F$5383))+SUMPRODUCT(-('Diário 8º PA'!$E$4:$E$5041='Analítico Cp.'!$B98),-('Diário 8º PA'!$P$4:$P$5041=K$1),('Diário 8º PA'!$F$4:$F$5041))+SUMPRODUCT(-('Diário 9º PA'!$E$4:$E$5236='Analítico Cp.'!$B98),-('Diário 9º PA'!$P$4:$P$5236=K$1),('Diário 9º PA'!$F$4:$F$5236))+SUMPRODUCT(-('Diário 10º PA'!$E$4:$E$5221='Analítico Cp.'!$B98),-('Diário 10º PA'!$O$4:$O$5221=K$1),('Diário 10º PA'!$F$4:$F$5221))+SUMPRODUCT(-('Comp.'!$D$5:$D$238='Analítico Cp.'!$B98),-('Comp.'!$J$5:$J$238=K$1),('Comp.'!$E$5:$E$238))</f>
        <v>1156.8399999999999</v>
      </c>
      <c r="L98" s="13">
        <f>SUMPRODUCT(-('Diário 7º PA'!$E$4:$E$5383='Analítico Cp.'!$B98),-('Diário 7º PA'!$P$4:$P$5383=L$1),('Diário 7º PA'!$F$4:$F$5383))+SUMPRODUCT(-('Diário 8º PA'!$E$4:$E$5041='Analítico Cp.'!$B98),-('Diário 8º PA'!$P$4:$P$5041=L$1),('Diário 8º PA'!$F$4:$F$5041))+SUMPRODUCT(-('Diário 9º PA'!$E$4:$E$5236='Analítico Cp.'!$B98),-('Diário 9º PA'!$P$4:$P$5236=L$1),('Diário 9º PA'!$F$4:$F$5236))+SUMPRODUCT(-('Diário 10º PA'!$E$4:$E$5221='Analítico Cp.'!$B98),-('Diário 10º PA'!$O$4:$O$5221=L$1),('Diário 10º PA'!$F$4:$F$5221))+SUMPRODUCT(-('Comp.'!$D$5:$D$238='Analítico Cp.'!$B98),-('Comp.'!$J$5:$J$238=L$1),('Comp.'!$E$5:$E$238))</f>
        <v>544.70000000000005</v>
      </c>
      <c r="M98" s="13">
        <f>SUMPRODUCT(-('Diário 7º PA'!$E$4:$E$5383='Analítico Cp.'!$B98),-('Diário 7º PA'!$P$4:$P$5383=M$1),('Diário 7º PA'!$F$4:$F$5383))+SUMPRODUCT(-('Diário 8º PA'!$E$4:$E$5041='Analítico Cp.'!$B98),-('Diário 8º PA'!$P$4:$P$5041=M$1),('Diário 8º PA'!$F$4:$F$5041))+SUMPRODUCT(-('Diário 9º PA'!$E$4:$E$5236='Analítico Cp.'!$B98),-('Diário 9º PA'!$P$4:$P$5236=M$1),('Diário 9º PA'!$F$4:$F$5236))+SUMPRODUCT(-('Diário 10º PA'!$E$4:$E$5221='Analítico Cp.'!$B98),-('Diário 10º PA'!$O$4:$O$5221=M$1),('Diário 10º PA'!$F$4:$F$5221))+SUMPRODUCT(-('Comp.'!$D$5:$D$238='Analítico Cp.'!$B98),-('Comp.'!$J$5:$J$238=M$1),('Comp.'!$E$5:$E$238))</f>
        <v>594.20000000000005</v>
      </c>
      <c r="N98" s="13">
        <f>SUMPRODUCT(-('Diário 7º PA'!$E$4:$E$5383='Analítico Cp.'!$B98),-('Diário 7º PA'!$P$4:$P$5383=N$1),('Diário 7º PA'!$F$4:$F$5383))+SUMPRODUCT(-('Diário 8º PA'!$E$4:$E$5041='Analítico Cp.'!$B98),-('Diário 8º PA'!$P$4:$P$5041=N$1),('Diário 8º PA'!$F$4:$F$5041))+SUMPRODUCT(-('Diário 9º PA'!$E$4:$E$5236='Analítico Cp.'!$B98),-('Diário 9º PA'!$P$4:$P$5236=N$1),('Diário 9º PA'!$F$4:$F$5236))+SUMPRODUCT(-('Diário 10º PA'!$E$4:$E$5221='Analítico Cp.'!$B98),-('Diário 10º PA'!$O$4:$O$5221=N$1),('Diário 10º PA'!$F$4:$F$5221))+SUMPRODUCT(-('Comp.'!$D$5:$D$238='Analítico Cp.'!$B98),-('Comp.'!$J$5:$J$238=N$1),('Comp.'!$E$5:$E$238))</f>
        <v>775.75</v>
      </c>
      <c r="O98" s="13">
        <f t="shared" si="14"/>
        <v>12028.650000000001</v>
      </c>
      <c r="P98" s="172">
        <f t="shared" si="15"/>
        <v>2.2690009301678783E-4</v>
      </c>
    </row>
    <row r="99" spans="1:16" ht="23.25" customHeight="1" x14ac:dyDescent="0.2">
      <c r="A99" s="63" t="s">
        <v>191</v>
      </c>
      <c r="B99" s="107" t="s">
        <v>60</v>
      </c>
      <c r="C99" s="13">
        <f>SUMPRODUCT(-('Diário 7º PA'!$E$4:$E$5383='Analítico Cp.'!$B99),-('Diário 7º PA'!$P$4:$P$5383=C$1),('Diário 7º PA'!$F$4:$F$5383))+SUMPRODUCT(-('Diário 8º PA'!$E$4:$E$5041='Analítico Cp.'!$B99),-('Diário 8º PA'!$P$4:$P$5041=C$1),('Diário 8º PA'!$F$4:$F$5041))+SUMPRODUCT(-('Diário 9º PA'!$E$4:$E$5236='Analítico Cp.'!$B99),-('Diário 9º PA'!$P$4:$P$5236=C$1),('Diário 9º PA'!$F$4:$F$5236))+SUMPRODUCT(-('Diário 10º PA'!$E$4:$E$5221='Analítico Cp.'!$B99),-('Diário 10º PA'!$O$4:$O$5221=C$1),('Diário 10º PA'!$F$4:$F$5221))+SUMPRODUCT(-('Comp.'!$D$5:$D$238='Analítico Cp.'!$B99),-('Comp.'!$J$5:$J$238=C$1),('Comp.'!$E$5:$E$238))</f>
        <v>705379.28</v>
      </c>
      <c r="D99" s="13">
        <f>SUMPRODUCT(-('Diário 7º PA'!$E$4:$E$5383='Analítico Cp.'!$B99),-('Diário 7º PA'!$P$4:$P$5383=D$1),('Diário 7º PA'!$F$4:$F$5383))+SUMPRODUCT(-('Diário 8º PA'!$E$4:$E$5041='Analítico Cp.'!$B99),-('Diário 8º PA'!$P$4:$P$5041=D$1),('Diário 8º PA'!$F$4:$F$5041))+SUMPRODUCT(-('Diário 9º PA'!$E$4:$E$5236='Analítico Cp.'!$B99),-('Diário 9º PA'!$P$4:$P$5236=D$1),('Diário 9º PA'!$F$4:$F$5236))+SUMPRODUCT(-('Diário 10º PA'!$E$4:$E$5221='Analítico Cp.'!$B99),-('Diário 10º PA'!$O$4:$O$5221=D$1),('Diário 10º PA'!$F$4:$F$5221))+SUMPRODUCT(-('Comp.'!$D$5:$D$238='Analítico Cp.'!$B99),-('Comp.'!$J$5:$J$238=D$1),('Comp.'!$E$5:$E$238))</f>
        <v>652071.8600000001</v>
      </c>
      <c r="E99" s="13">
        <f>SUMPRODUCT(-('Diário 7º PA'!$E$4:$E$5383='Analítico Cp.'!$B99),-('Diário 7º PA'!$P$4:$P$5383=E$1),('Diário 7º PA'!$F$4:$F$5383))+SUMPRODUCT(-('Diário 8º PA'!$E$4:$E$5041='Analítico Cp.'!$B99),-('Diário 8º PA'!$P$4:$P$5041=E$1),('Diário 8º PA'!$F$4:$F$5041))+SUMPRODUCT(-('Diário 9º PA'!$E$4:$E$5236='Analítico Cp.'!$B99),-('Diário 9º PA'!$P$4:$P$5236=E$1),('Diário 9º PA'!$F$4:$F$5236))+SUMPRODUCT(-('Diário 10º PA'!$E$4:$E$5221='Analítico Cp.'!$B99),-('Diário 10º PA'!$O$4:$O$5221=E$1),('Diário 10º PA'!$F$4:$F$5221))+SUMPRODUCT(-('Comp.'!$D$5:$D$238='Analítico Cp.'!$B99),-('Comp.'!$J$5:$J$238=E$1),('Comp.'!$E$5:$E$238))</f>
        <v>753193.12</v>
      </c>
      <c r="F99" s="13">
        <f>SUMPRODUCT(-('Diário 7º PA'!$E$4:$E$5383='Analítico Cp.'!$B99),-('Diário 7º PA'!$P$4:$P$5383=F$1),('Diário 7º PA'!$F$4:$F$5383))+SUMPRODUCT(-('Diário 8º PA'!$E$4:$E$5041='Analítico Cp.'!$B99),-('Diário 8º PA'!$P$4:$P$5041=F$1),('Diário 8º PA'!$F$4:$F$5041))+SUMPRODUCT(-('Diário 9º PA'!$E$4:$E$5236='Analítico Cp.'!$B99),-('Diário 9º PA'!$P$4:$P$5236=F$1),('Diário 9º PA'!$F$4:$F$5236))+SUMPRODUCT(-('Diário 10º PA'!$E$4:$E$5221='Analítico Cp.'!$B99),-('Diário 10º PA'!$O$4:$O$5221=F$1),('Diário 10º PA'!$F$4:$F$5221))+SUMPRODUCT(-('Comp.'!$D$5:$D$238='Analítico Cp.'!$B99),-('Comp.'!$J$5:$J$238=F$1),('Comp.'!$E$5:$E$238))</f>
        <v>654913.03</v>
      </c>
      <c r="G99" s="13">
        <f>SUMPRODUCT(-('Diário 7º PA'!$E$4:$E$5383='Analítico Cp.'!$B99),-('Diário 7º PA'!$P$4:$P$5383=G$1),('Diário 7º PA'!$F$4:$F$5383))+SUMPRODUCT(-('Diário 8º PA'!$E$4:$E$5041='Analítico Cp.'!$B99),-('Diário 8º PA'!$P$4:$P$5041=G$1),('Diário 8º PA'!$F$4:$F$5041))+SUMPRODUCT(-('Diário 9º PA'!$E$4:$E$5236='Analítico Cp.'!$B99),-('Diário 9º PA'!$P$4:$P$5236=G$1),('Diário 9º PA'!$F$4:$F$5236))+SUMPRODUCT(-('Diário 10º PA'!$E$4:$E$5221='Analítico Cp.'!$B99),-('Diário 10º PA'!$O$4:$O$5221=G$1),('Diário 10º PA'!$F$4:$F$5221))+SUMPRODUCT(-('Comp.'!$D$5:$D$238='Analítico Cp.'!$B99),-('Comp.'!$J$5:$J$238=G$1),('Comp.'!$E$5:$E$238))</f>
        <v>702357.29999999993</v>
      </c>
      <c r="H99" s="13">
        <f>SUMPRODUCT(-('Diário 7º PA'!$E$4:$E$5383='Analítico Cp.'!$B99),-('Diário 7º PA'!$P$4:$P$5383=H$1),('Diário 7º PA'!$F$4:$F$5383))+SUMPRODUCT(-('Diário 8º PA'!$E$4:$E$5041='Analítico Cp.'!$B99),-('Diário 8º PA'!$P$4:$P$5041=H$1),('Diário 8º PA'!$F$4:$F$5041))+SUMPRODUCT(-('Diário 9º PA'!$E$4:$E$5236='Analítico Cp.'!$B99),-('Diário 9º PA'!$P$4:$P$5236=H$1),('Diário 9º PA'!$F$4:$F$5236))+SUMPRODUCT(-('Diário 10º PA'!$E$4:$E$5221='Analítico Cp.'!$B99),-('Diário 10º PA'!$O$4:$O$5221=H$1),('Diário 10º PA'!$F$4:$F$5221))+SUMPRODUCT(-('Comp.'!$D$5:$D$238='Analítico Cp.'!$B99),-('Comp.'!$J$5:$J$238=H$1),('Comp.'!$E$5:$E$238))</f>
        <v>665110.46000000008</v>
      </c>
      <c r="I99" s="13">
        <f>SUMPRODUCT(-('Diário 7º PA'!$E$4:$E$5383='Analítico Cp.'!$B99),-('Diário 7º PA'!$P$4:$P$5383=I$1),('Diário 7º PA'!$F$4:$F$5383))+SUMPRODUCT(-('Diário 8º PA'!$E$4:$E$5041='Analítico Cp.'!$B99),-('Diário 8º PA'!$P$4:$P$5041=I$1),('Diário 8º PA'!$F$4:$F$5041))+SUMPRODUCT(-('Diário 9º PA'!$E$4:$E$5236='Analítico Cp.'!$B99),-('Diário 9º PA'!$P$4:$P$5236=I$1),('Diário 9º PA'!$F$4:$F$5236))+SUMPRODUCT(-('Diário 10º PA'!$E$4:$E$5221='Analítico Cp.'!$B99),-('Diário 10º PA'!$O$4:$O$5221=I$1),('Diário 10º PA'!$F$4:$F$5221))+SUMPRODUCT(-('Comp.'!$D$5:$D$238='Analítico Cp.'!$B99),-('Comp.'!$J$5:$J$238=I$1),('Comp.'!$E$5:$E$238))</f>
        <v>672651.02</v>
      </c>
      <c r="J99" s="13">
        <f>SUMPRODUCT(-('Diário 7º PA'!$E$4:$E$5383='Analítico Cp.'!$B99),-('Diário 7º PA'!$P$4:$P$5383=J$1),('Diário 7º PA'!$F$4:$F$5383))+SUMPRODUCT(-('Diário 8º PA'!$E$4:$E$5041='Analítico Cp.'!$B99),-('Diário 8º PA'!$P$4:$P$5041=J$1),('Diário 8º PA'!$F$4:$F$5041))+SUMPRODUCT(-('Diário 9º PA'!$E$4:$E$5236='Analítico Cp.'!$B99),-('Diário 9º PA'!$P$4:$P$5236=J$1),('Diário 9º PA'!$F$4:$F$5236))+SUMPRODUCT(-('Diário 10º PA'!$E$4:$E$5221='Analítico Cp.'!$B99),-('Diário 10º PA'!$O$4:$O$5221=J$1),('Diário 10º PA'!$F$4:$F$5221))+SUMPRODUCT(-('Comp.'!$D$5:$D$238='Analítico Cp.'!$B99),-('Comp.'!$J$5:$J$238=J$1),('Comp.'!$E$5:$E$238))</f>
        <v>480047.54</v>
      </c>
      <c r="K99" s="13">
        <f>SUMPRODUCT(-('Diário 7º PA'!$E$4:$E$5383='Analítico Cp.'!$B99),-('Diário 7º PA'!$P$4:$P$5383=K$1),('Diário 7º PA'!$F$4:$F$5383))+SUMPRODUCT(-('Diário 8º PA'!$E$4:$E$5041='Analítico Cp.'!$B99),-('Diário 8º PA'!$P$4:$P$5041=K$1),('Diário 8º PA'!$F$4:$F$5041))+SUMPRODUCT(-('Diário 9º PA'!$E$4:$E$5236='Analítico Cp.'!$B99),-('Diário 9º PA'!$P$4:$P$5236=K$1),('Diário 9º PA'!$F$4:$F$5236))+SUMPRODUCT(-('Diário 10º PA'!$E$4:$E$5221='Analítico Cp.'!$B99),-('Diário 10º PA'!$O$4:$O$5221=K$1),('Diário 10º PA'!$F$4:$F$5221))+SUMPRODUCT(-('Comp.'!$D$5:$D$238='Analítico Cp.'!$B99),-('Comp.'!$J$5:$J$238=K$1),('Comp.'!$E$5:$E$238))</f>
        <v>950213.1100000001</v>
      </c>
      <c r="L99" s="13">
        <f>SUMPRODUCT(-('Diário 7º PA'!$E$4:$E$5383='Analítico Cp.'!$B99),-('Diário 7º PA'!$P$4:$P$5383=L$1),('Diário 7º PA'!$F$4:$F$5383))+SUMPRODUCT(-('Diário 8º PA'!$E$4:$E$5041='Analítico Cp.'!$B99),-('Diário 8º PA'!$P$4:$P$5041=L$1),('Diário 8º PA'!$F$4:$F$5041))+SUMPRODUCT(-('Diário 9º PA'!$E$4:$E$5236='Analítico Cp.'!$B99),-('Diário 9º PA'!$P$4:$P$5236=L$1),('Diário 9º PA'!$F$4:$F$5236))+SUMPRODUCT(-('Diário 10º PA'!$E$4:$E$5221='Analítico Cp.'!$B99),-('Diário 10º PA'!$O$4:$O$5221=L$1),('Diário 10º PA'!$F$4:$F$5221))+SUMPRODUCT(-('Comp.'!$D$5:$D$238='Analítico Cp.'!$B99),-('Comp.'!$J$5:$J$238=L$1),('Comp.'!$E$5:$E$238))</f>
        <v>764900.58000000007</v>
      </c>
      <c r="M99" s="13">
        <f>SUMPRODUCT(-('Diário 7º PA'!$E$4:$E$5383='Analítico Cp.'!$B99),-('Diário 7º PA'!$P$4:$P$5383=M$1),('Diário 7º PA'!$F$4:$F$5383))+SUMPRODUCT(-('Diário 8º PA'!$E$4:$E$5041='Analítico Cp.'!$B99),-('Diário 8º PA'!$P$4:$P$5041=M$1),('Diário 8º PA'!$F$4:$F$5041))+SUMPRODUCT(-('Diário 9º PA'!$E$4:$E$5236='Analítico Cp.'!$B99),-('Diário 9º PA'!$P$4:$P$5236=M$1),('Diário 9º PA'!$F$4:$F$5236))+SUMPRODUCT(-('Diário 10º PA'!$E$4:$E$5221='Analítico Cp.'!$B99),-('Diário 10º PA'!$O$4:$O$5221=M$1),('Diário 10º PA'!$F$4:$F$5221))+SUMPRODUCT(-('Comp.'!$D$5:$D$238='Analítico Cp.'!$B99),-('Comp.'!$J$5:$J$238=M$1),('Comp.'!$E$5:$E$238))</f>
        <v>733040.32</v>
      </c>
      <c r="N99" s="13">
        <f>SUMPRODUCT(-('Diário 7º PA'!$E$4:$E$5383='Analítico Cp.'!$B99),-('Diário 7º PA'!$P$4:$P$5383=N$1),('Diário 7º PA'!$F$4:$F$5383))+SUMPRODUCT(-('Diário 8º PA'!$E$4:$E$5041='Analítico Cp.'!$B99),-('Diário 8º PA'!$P$4:$P$5041=N$1),('Diário 8º PA'!$F$4:$F$5041))+SUMPRODUCT(-('Diário 9º PA'!$E$4:$E$5236='Analítico Cp.'!$B99),-('Diário 9º PA'!$P$4:$P$5236=N$1),('Diário 9º PA'!$F$4:$F$5236))+SUMPRODUCT(-('Diário 10º PA'!$E$4:$E$5221='Analítico Cp.'!$B99),-('Diário 10º PA'!$O$4:$O$5221=N$1),('Diário 10º PA'!$F$4:$F$5221))+SUMPRODUCT(-('Comp.'!$D$5:$D$238='Analítico Cp.'!$B99),-('Comp.'!$J$5:$J$238=N$1),('Comp.'!$E$5:$E$238))</f>
        <v>444562.76</v>
      </c>
      <c r="O99" s="13">
        <f t="shared" si="14"/>
        <v>8178440.3800000008</v>
      </c>
      <c r="P99" s="172">
        <f t="shared" si="15"/>
        <v>0.15427241485571977</v>
      </c>
    </row>
    <row r="100" spans="1:16" ht="23.25" customHeight="1" x14ac:dyDescent="0.2">
      <c r="A100" s="63" t="s">
        <v>192</v>
      </c>
      <c r="B100" s="107" t="s">
        <v>86</v>
      </c>
      <c r="C100" s="13">
        <f>SUMPRODUCT(-('Diário 7º PA'!$E$4:$E$5383='Analítico Cp.'!$B100),-('Diário 7º PA'!$P$4:$P$5383=C$1),('Diário 7º PA'!$F$4:$F$5383))+SUMPRODUCT(-('Diário 8º PA'!$E$4:$E$5041='Analítico Cp.'!$B100),-('Diário 8º PA'!$P$4:$P$5041=C$1),('Diário 8º PA'!$F$4:$F$5041))+SUMPRODUCT(-('Diário 9º PA'!$E$4:$E$5236='Analítico Cp.'!$B100),-('Diário 9º PA'!$P$4:$P$5236=C$1),('Diário 9º PA'!$F$4:$F$5236))+SUMPRODUCT(-('Diário 10º PA'!$E$4:$E$5221='Analítico Cp.'!$B100),-('Diário 10º PA'!$O$4:$O$5221=C$1),('Diário 10º PA'!$F$4:$F$5221))+SUMPRODUCT(-('Comp.'!$D$5:$D$238='Analítico Cp.'!$B100),-('Comp.'!$J$5:$J$238=C$1),('Comp.'!$E$5:$E$238))</f>
        <v>96.66</v>
      </c>
      <c r="D100" s="13">
        <f>SUMPRODUCT(-('Diário 7º PA'!$E$4:$E$5383='Analítico Cp.'!$B100),-('Diário 7º PA'!$P$4:$P$5383=D$1),('Diário 7º PA'!$F$4:$F$5383))+SUMPRODUCT(-('Diário 8º PA'!$E$4:$E$5041='Analítico Cp.'!$B100),-('Diário 8º PA'!$P$4:$P$5041=D$1),('Diário 8º PA'!$F$4:$F$5041))+SUMPRODUCT(-('Diário 9º PA'!$E$4:$E$5236='Analítico Cp.'!$B100),-('Diário 9º PA'!$P$4:$P$5236=D$1),('Diário 9º PA'!$F$4:$F$5236))+SUMPRODUCT(-('Diário 10º PA'!$E$4:$E$5221='Analítico Cp.'!$B100),-('Diário 10º PA'!$O$4:$O$5221=D$1),('Diário 10º PA'!$F$4:$F$5221))+SUMPRODUCT(-('Comp.'!$D$5:$D$238='Analítico Cp.'!$B100),-('Comp.'!$J$5:$J$238=D$1),('Comp.'!$E$5:$E$238))</f>
        <v>185.35</v>
      </c>
      <c r="E100" s="13">
        <f>SUMPRODUCT(-('Diário 7º PA'!$E$4:$E$5383='Analítico Cp.'!$B100),-('Diário 7º PA'!$P$4:$P$5383=E$1),('Diário 7º PA'!$F$4:$F$5383))+SUMPRODUCT(-('Diário 8º PA'!$E$4:$E$5041='Analítico Cp.'!$B100),-('Diário 8º PA'!$P$4:$P$5041=E$1),('Diário 8º PA'!$F$4:$F$5041))+SUMPRODUCT(-('Diário 9º PA'!$E$4:$E$5236='Analítico Cp.'!$B100),-('Diário 9º PA'!$P$4:$P$5236=E$1),('Diário 9º PA'!$F$4:$F$5236))+SUMPRODUCT(-('Diário 10º PA'!$E$4:$E$5221='Analítico Cp.'!$B100),-('Diário 10º PA'!$O$4:$O$5221=E$1),('Diário 10º PA'!$F$4:$F$5221))+SUMPRODUCT(-('Comp.'!$D$5:$D$238='Analítico Cp.'!$B100),-('Comp.'!$J$5:$J$238=E$1),('Comp.'!$E$5:$E$238))</f>
        <v>511.5</v>
      </c>
      <c r="F100" s="13">
        <f>SUMPRODUCT(-('Diário 7º PA'!$E$4:$E$5383='Analítico Cp.'!$B100),-('Diário 7º PA'!$P$4:$P$5383=F$1),('Diário 7º PA'!$F$4:$F$5383))+SUMPRODUCT(-('Diário 8º PA'!$E$4:$E$5041='Analítico Cp.'!$B100),-('Diário 8º PA'!$P$4:$P$5041=F$1),('Diário 8º PA'!$F$4:$F$5041))+SUMPRODUCT(-('Diário 9º PA'!$E$4:$E$5236='Analítico Cp.'!$B100),-('Diário 9º PA'!$P$4:$P$5236=F$1),('Diário 9º PA'!$F$4:$F$5236))+SUMPRODUCT(-('Diário 10º PA'!$E$4:$E$5221='Analítico Cp.'!$B100),-('Diário 10º PA'!$O$4:$O$5221=F$1),('Diário 10º PA'!$F$4:$F$5221))+SUMPRODUCT(-('Comp.'!$D$5:$D$238='Analítico Cp.'!$B100),-('Comp.'!$J$5:$J$238=F$1),('Comp.'!$E$5:$E$238))</f>
        <v>1412.2</v>
      </c>
      <c r="G100" s="13">
        <f>SUMPRODUCT(-('Diário 7º PA'!$E$4:$E$5383='Analítico Cp.'!$B100),-('Diário 7º PA'!$P$4:$P$5383=G$1),('Diário 7º PA'!$F$4:$F$5383))+SUMPRODUCT(-('Diário 8º PA'!$E$4:$E$5041='Analítico Cp.'!$B100),-('Diário 8º PA'!$P$4:$P$5041=G$1),('Diário 8º PA'!$F$4:$F$5041))+SUMPRODUCT(-('Diário 9º PA'!$E$4:$E$5236='Analítico Cp.'!$B100),-('Diário 9º PA'!$P$4:$P$5236=G$1),('Diário 9º PA'!$F$4:$F$5236))+SUMPRODUCT(-('Diário 10º PA'!$E$4:$E$5221='Analítico Cp.'!$B100),-('Diário 10º PA'!$O$4:$O$5221=G$1),('Diário 10º PA'!$F$4:$F$5221))+SUMPRODUCT(-('Comp.'!$D$5:$D$238='Analítico Cp.'!$B100),-('Comp.'!$J$5:$J$238=G$1),('Comp.'!$E$5:$E$238))</f>
        <v>10854.480000000001</v>
      </c>
      <c r="H100" s="13">
        <f>SUMPRODUCT(-('Diário 7º PA'!$E$4:$E$5383='Analítico Cp.'!$B100),-('Diário 7º PA'!$P$4:$P$5383=H$1),('Diário 7º PA'!$F$4:$F$5383))+SUMPRODUCT(-('Diário 8º PA'!$E$4:$E$5041='Analítico Cp.'!$B100),-('Diário 8º PA'!$P$4:$P$5041=H$1),('Diário 8º PA'!$F$4:$F$5041))+SUMPRODUCT(-('Diário 9º PA'!$E$4:$E$5236='Analítico Cp.'!$B100),-('Diário 9º PA'!$P$4:$P$5236=H$1),('Diário 9º PA'!$F$4:$F$5236))+SUMPRODUCT(-('Diário 10º PA'!$E$4:$E$5221='Analítico Cp.'!$B100),-('Diário 10º PA'!$O$4:$O$5221=H$1),('Diário 10º PA'!$F$4:$F$5221))+SUMPRODUCT(-('Comp.'!$D$5:$D$238='Analítico Cp.'!$B100),-('Comp.'!$J$5:$J$238=H$1),('Comp.'!$E$5:$E$238))</f>
        <v>2700</v>
      </c>
      <c r="I100" s="13">
        <f>SUMPRODUCT(-('Diário 7º PA'!$E$4:$E$5383='Analítico Cp.'!$B100),-('Diário 7º PA'!$P$4:$P$5383=I$1),('Diário 7º PA'!$F$4:$F$5383))+SUMPRODUCT(-('Diário 8º PA'!$E$4:$E$5041='Analítico Cp.'!$B100),-('Diário 8º PA'!$P$4:$P$5041=I$1),('Diário 8º PA'!$F$4:$F$5041))+SUMPRODUCT(-('Diário 9º PA'!$E$4:$E$5236='Analítico Cp.'!$B100),-('Diário 9º PA'!$P$4:$P$5236=I$1),('Diário 9º PA'!$F$4:$F$5236))+SUMPRODUCT(-('Diário 10º PA'!$E$4:$E$5221='Analítico Cp.'!$B100),-('Diário 10º PA'!$O$4:$O$5221=I$1),('Diário 10º PA'!$F$4:$F$5221))+SUMPRODUCT(-('Comp.'!$D$5:$D$238='Analítico Cp.'!$B100),-('Comp.'!$J$5:$J$238=I$1),('Comp.'!$E$5:$E$238))</f>
        <v>9.8000000000000007</v>
      </c>
      <c r="J100" s="13">
        <f>SUMPRODUCT(-('Diário 7º PA'!$E$4:$E$5383='Analítico Cp.'!$B100),-('Diário 7º PA'!$P$4:$P$5383=J$1),('Diário 7º PA'!$F$4:$F$5383))+SUMPRODUCT(-('Diário 8º PA'!$E$4:$E$5041='Analítico Cp.'!$B100),-('Diário 8º PA'!$P$4:$P$5041=J$1),('Diário 8º PA'!$F$4:$F$5041))+SUMPRODUCT(-('Diário 9º PA'!$E$4:$E$5236='Analítico Cp.'!$B100),-('Diário 9º PA'!$P$4:$P$5236=J$1),('Diário 9º PA'!$F$4:$F$5236))+SUMPRODUCT(-('Diário 10º PA'!$E$4:$E$5221='Analítico Cp.'!$B100),-('Diário 10º PA'!$O$4:$O$5221=J$1),('Diário 10º PA'!$F$4:$F$5221))+SUMPRODUCT(-('Comp.'!$D$5:$D$238='Analítico Cp.'!$B100),-('Comp.'!$J$5:$J$238=J$1),('Comp.'!$E$5:$E$238))</f>
        <v>3372.52</v>
      </c>
      <c r="K100" s="13">
        <f>SUMPRODUCT(-('Diário 7º PA'!$E$4:$E$5383='Analítico Cp.'!$B100),-('Diário 7º PA'!$P$4:$P$5383=K$1),('Diário 7º PA'!$F$4:$F$5383))+SUMPRODUCT(-('Diário 8º PA'!$E$4:$E$5041='Analítico Cp.'!$B100),-('Diário 8º PA'!$P$4:$P$5041=K$1),('Diário 8º PA'!$F$4:$F$5041))+SUMPRODUCT(-('Diário 9º PA'!$E$4:$E$5236='Analítico Cp.'!$B100),-('Diário 9º PA'!$P$4:$P$5236=K$1),('Diário 9º PA'!$F$4:$F$5236))+SUMPRODUCT(-('Diário 10º PA'!$E$4:$E$5221='Analítico Cp.'!$B100),-('Diário 10º PA'!$O$4:$O$5221=K$1),('Diário 10º PA'!$F$4:$F$5221))+SUMPRODUCT(-('Comp.'!$D$5:$D$238='Analítico Cp.'!$B100),-('Comp.'!$J$5:$J$238=K$1),('Comp.'!$E$5:$E$238))</f>
        <v>697.5</v>
      </c>
      <c r="L100" s="13">
        <f>SUMPRODUCT(-('Diário 7º PA'!$E$4:$E$5383='Analítico Cp.'!$B100),-('Diário 7º PA'!$P$4:$P$5383=L$1),('Diário 7º PA'!$F$4:$F$5383))+SUMPRODUCT(-('Diário 8º PA'!$E$4:$E$5041='Analítico Cp.'!$B100),-('Diário 8º PA'!$P$4:$P$5041=L$1),('Diário 8º PA'!$F$4:$F$5041))+SUMPRODUCT(-('Diário 9º PA'!$E$4:$E$5236='Analítico Cp.'!$B100),-('Diário 9º PA'!$P$4:$P$5236=L$1),('Diário 9º PA'!$F$4:$F$5236))+SUMPRODUCT(-('Diário 10º PA'!$E$4:$E$5221='Analítico Cp.'!$B100),-('Diário 10º PA'!$O$4:$O$5221=L$1),('Diário 10º PA'!$F$4:$F$5221))+SUMPRODUCT(-('Comp.'!$D$5:$D$238='Analítico Cp.'!$B100),-('Comp.'!$J$5:$J$238=L$1),('Comp.'!$E$5:$E$238))</f>
        <v>5.5</v>
      </c>
      <c r="M100" s="13">
        <f>SUMPRODUCT(-('Diário 7º PA'!$E$4:$E$5383='Analítico Cp.'!$B100),-('Diário 7º PA'!$P$4:$P$5383=M$1),('Diário 7º PA'!$F$4:$F$5383))+SUMPRODUCT(-('Diário 8º PA'!$E$4:$E$5041='Analítico Cp.'!$B100),-('Diário 8º PA'!$P$4:$P$5041=M$1),('Diário 8º PA'!$F$4:$F$5041))+SUMPRODUCT(-('Diário 9º PA'!$E$4:$E$5236='Analítico Cp.'!$B100),-('Diário 9º PA'!$P$4:$P$5236=M$1),('Diário 9º PA'!$F$4:$F$5236))+SUMPRODUCT(-('Diário 10º PA'!$E$4:$E$5221='Analítico Cp.'!$B100),-('Diário 10º PA'!$O$4:$O$5221=M$1),('Diário 10º PA'!$F$4:$F$5221))+SUMPRODUCT(-('Comp.'!$D$5:$D$238='Analítico Cp.'!$B100),-('Comp.'!$J$5:$J$238=M$1),('Comp.'!$E$5:$E$238))</f>
        <v>0</v>
      </c>
      <c r="N100" s="13">
        <f>SUMPRODUCT(-('Diário 7º PA'!$E$4:$E$5383='Analítico Cp.'!$B100),-('Diário 7º PA'!$P$4:$P$5383=N$1),('Diário 7º PA'!$F$4:$F$5383))+SUMPRODUCT(-('Diário 8º PA'!$E$4:$E$5041='Analítico Cp.'!$B100),-('Diário 8º PA'!$P$4:$P$5041=N$1),('Diário 8º PA'!$F$4:$F$5041))+SUMPRODUCT(-('Diário 9º PA'!$E$4:$E$5236='Analítico Cp.'!$B100),-('Diário 9º PA'!$P$4:$P$5236=N$1),('Diário 9º PA'!$F$4:$F$5236))+SUMPRODUCT(-('Diário 10º PA'!$E$4:$E$5221='Analítico Cp.'!$B100),-('Diário 10º PA'!$O$4:$O$5221=N$1),('Diário 10º PA'!$F$4:$F$5221))+SUMPRODUCT(-('Comp.'!$D$5:$D$238='Analítico Cp.'!$B100),-('Comp.'!$J$5:$J$238=N$1),('Comp.'!$E$5:$E$238))</f>
        <v>0</v>
      </c>
      <c r="O100" s="13">
        <f t="shared" si="14"/>
        <v>19845.510000000002</v>
      </c>
      <c r="P100" s="172">
        <f t="shared" si="15"/>
        <v>3.7435190690273583E-4</v>
      </c>
    </row>
    <row r="101" spans="1:16" ht="23.25" customHeight="1" x14ac:dyDescent="0.2">
      <c r="A101" s="63" t="s">
        <v>193</v>
      </c>
      <c r="B101" s="107" t="s">
        <v>247</v>
      </c>
      <c r="C101" s="13">
        <f>SUMPRODUCT(-('Diário 7º PA'!$E$4:$E$5383='Analítico Cp.'!$B101),-('Diário 7º PA'!$P$4:$P$5383=C$1),('Diário 7º PA'!$F$4:$F$5383))+SUMPRODUCT(-('Diário 8º PA'!$E$4:$E$5041='Analítico Cp.'!$B101),-('Diário 8º PA'!$P$4:$P$5041=C$1),('Diário 8º PA'!$F$4:$F$5041))+SUMPRODUCT(-('Diário 9º PA'!$E$4:$E$5236='Analítico Cp.'!$B101),-('Diário 9º PA'!$P$4:$P$5236=C$1),('Diário 9º PA'!$F$4:$F$5236))+SUMPRODUCT(-('Diário 10º PA'!$E$4:$E$5221='Analítico Cp.'!$B101),-('Diário 10º PA'!$O$4:$O$5221=C$1),('Diário 10º PA'!$F$4:$F$5221))+SUMPRODUCT(-('Comp.'!$D$5:$D$238='Analítico Cp.'!$B101),-('Comp.'!$J$5:$J$238=C$1),('Comp.'!$E$5:$E$238))</f>
        <v>10800.85</v>
      </c>
      <c r="D101" s="13">
        <f>SUMPRODUCT(-('Diário 7º PA'!$E$4:$E$5383='Analítico Cp.'!$B101),-('Diário 7º PA'!$P$4:$P$5383=D$1),('Diário 7º PA'!$F$4:$F$5383))+SUMPRODUCT(-('Diário 8º PA'!$E$4:$E$5041='Analítico Cp.'!$B101),-('Diário 8º PA'!$P$4:$P$5041=D$1),('Diário 8º PA'!$F$4:$F$5041))+SUMPRODUCT(-('Diário 9º PA'!$E$4:$E$5236='Analítico Cp.'!$B101),-('Diário 9º PA'!$P$4:$P$5236=D$1),('Diário 9º PA'!$F$4:$F$5236))+SUMPRODUCT(-('Diário 10º PA'!$E$4:$E$5221='Analítico Cp.'!$B101),-('Diário 10º PA'!$O$4:$O$5221=D$1),('Diário 10º PA'!$F$4:$F$5221))+SUMPRODUCT(-('Comp.'!$D$5:$D$238='Analítico Cp.'!$B101),-('Comp.'!$J$5:$J$238=D$1),('Comp.'!$E$5:$E$238))</f>
        <v>7827.55</v>
      </c>
      <c r="E101" s="13">
        <f>SUMPRODUCT(-('Diário 7º PA'!$E$4:$E$5383='Analítico Cp.'!$B101),-('Diário 7º PA'!$P$4:$P$5383=E$1),('Diário 7º PA'!$F$4:$F$5383))+SUMPRODUCT(-('Diário 8º PA'!$E$4:$E$5041='Analítico Cp.'!$B101),-('Diário 8º PA'!$P$4:$P$5041=E$1),('Diário 8º PA'!$F$4:$F$5041))+SUMPRODUCT(-('Diário 9º PA'!$E$4:$E$5236='Analítico Cp.'!$B101),-('Diário 9º PA'!$P$4:$P$5236=E$1),('Diário 9º PA'!$F$4:$F$5236))+SUMPRODUCT(-('Diário 10º PA'!$E$4:$E$5221='Analítico Cp.'!$B101),-('Diário 10º PA'!$O$4:$O$5221=E$1),('Diário 10º PA'!$F$4:$F$5221))+SUMPRODUCT(-('Comp.'!$D$5:$D$238='Analítico Cp.'!$B101),-('Comp.'!$J$5:$J$238=E$1),('Comp.'!$E$5:$E$238))</f>
        <v>7894.5</v>
      </c>
      <c r="F101" s="13">
        <f>SUMPRODUCT(-('Diário 7º PA'!$E$4:$E$5383='Analítico Cp.'!$B101),-('Diário 7º PA'!$P$4:$P$5383=F$1),('Diário 7º PA'!$F$4:$F$5383))+SUMPRODUCT(-('Diário 8º PA'!$E$4:$E$5041='Analítico Cp.'!$B101),-('Diário 8º PA'!$P$4:$P$5041=F$1),('Diário 8º PA'!$F$4:$F$5041))+SUMPRODUCT(-('Diário 9º PA'!$E$4:$E$5236='Analítico Cp.'!$B101),-('Diário 9º PA'!$P$4:$P$5236=F$1),('Diário 9º PA'!$F$4:$F$5236))+SUMPRODUCT(-('Diário 10º PA'!$E$4:$E$5221='Analítico Cp.'!$B101),-('Diário 10º PA'!$O$4:$O$5221=F$1),('Diário 10º PA'!$F$4:$F$5221))+SUMPRODUCT(-('Comp.'!$D$5:$D$238='Analítico Cp.'!$B101),-('Comp.'!$J$5:$J$238=F$1),('Comp.'!$E$5:$E$238))</f>
        <v>5056.8</v>
      </c>
      <c r="G101" s="13">
        <f>SUMPRODUCT(-('Diário 7º PA'!$E$4:$E$5383='Analítico Cp.'!$B101),-('Diário 7º PA'!$P$4:$P$5383=G$1),('Diário 7º PA'!$F$4:$F$5383))+SUMPRODUCT(-('Diário 8º PA'!$E$4:$E$5041='Analítico Cp.'!$B101),-('Diário 8º PA'!$P$4:$P$5041=G$1),('Diário 8º PA'!$F$4:$F$5041))+SUMPRODUCT(-('Diário 9º PA'!$E$4:$E$5236='Analítico Cp.'!$B101),-('Diário 9º PA'!$P$4:$P$5236=G$1),('Diário 9º PA'!$F$4:$F$5236))+SUMPRODUCT(-('Diário 10º PA'!$E$4:$E$5221='Analítico Cp.'!$B101),-('Diário 10º PA'!$O$4:$O$5221=G$1),('Diário 10º PA'!$F$4:$F$5221))+SUMPRODUCT(-('Comp.'!$D$5:$D$238='Analítico Cp.'!$B101),-('Comp.'!$J$5:$J$238=G$1),('Comp.'!$E$5:$E$238))</f>
        <v>1738.77</v>
      </c>
      <c r="H101" s="13">
        <f>SUMPRODUCT(-('Diário 7º PA'!$E$4:$E$5383='Analítico Cp.'!$B101),-('Diário 7º PA'!$P$4:$P$5383=H$1),('Diário 7º PA'!$F$4:$F$5383))+SUMPRODUCT(-('Diário 8º PA'!$E$4:$E$5041='Analítico Cp.'!$B101),-('Diário 8º PA'!$P$4:$P$5041=H$1),('Diário 8º PA'!$F$4:$F$5041))+SUMPRODUCT(-('Diário 9º PA'!$E$4:$E$5236='Analítico Cp.'!$B101),-('Diário 9º PA'!$P$4:$P$5236=H$1),('Diário 9º PA'!$F$4:$F$5236))+SUMPRODUCT(-('Diário 10º PA'!$E$4:$E$5221='Analítico Cp.'!$B101),-('Diário 10º PA'!$O$4:$O$5221=H$1),('Diário 10º PA'!$F$4:$F$5221))+SUMPRODUCT(-('Comp.'!$D$5:$D$238='Analítico Cp.'!$B101),-('Comp.'!$J$5:$J$238=H$1),('Comp.'!$E$5:$E$238))</f>
        <v>3534.65</v>
      </c>
      <c r="I101" s="13">
        <f>SUMPRODUCT(-('Diário 7º PA'!$E$4:$E$5383='Analítico Cp.'!$B101),-('Diário 7º PA'!$P$4:$P$5383=I$1),('Diário 7º PA'!$F$4:$F$5383))+SUMPRODUCT(-('Diário 8º PA'!$E$4:$E$5041='Analítico Cp.'!$B101),-('Diário 8º PA'!$P$4:$P$5041=I$1),('Diário 8º PA'!$F$4:$F$5041))+SUMPRODUCT(-('Diário 9º PA'!$E$4:$E$5236='Analítico Cp.'!$B101),-('Diário 9º PA'!$P$4:$P$5236=I$1),('Diário 9º PA'!$F$4:$F$5236))+SUMPRODUCT(-('Diário 10º PA'!$E$4:$E$5221='Analítico Cp.'!$B101),-('Diário 10º PA'!$O$4:$O$5221=I$1),('Diário 10º PA'!$F$4:$F$5221))+SUMPRODUCT(-('Comp.'!$D$5:$D$238='Analítico Cp.'!$B101),-('Comp.'!$J$5:$J$238=I$1),('Comp.'!$E$5:$E$238))</f>
        <v>2017.85</v>
      </c>
      <c r="J101" s="13">
        <f>SUMPRODUCT(-('Diário 7º PA'!$E$4:$E$5383='Analítico Cp.'!$B101),-('Diário 7º PA'!$P$4:$P$5383=J$1),('Diário 7º PA'!$F$4:$F$5383))+SUMPRODUCT(-('Diário 8º PA'!$E$4:$E$5041='Analítico Cp.'!$B101),-('Diário 8º PA'!$P$4:$P$5041=J$1),('Diário 8º PA'!$F$4:$F$5041))+SUMPRODUCT(-('Diário 9º PA'!$E$4:$E$5236='Analítico Cp.'!$B101),-('Diário 9º PA'!$P$4:$P$5236=J$1),('Diário 9º PA'!$F$4:$F$5236))+SUMPRODUCT(-('Diário 10º PA'!$E$4:$E$5221='Analítico Cp.'!$B101),-('Diário 10º PA'!$O$4:$O$5221=J$1),('Diário 10º PA'!$F$4:$F$5221))+SUMPRODUCT(-('Comp.'!$D$5:$D$238='Analítico Cp.'!$B101),-('Comp.'!$J$5:$J$238=J$1),('Comp.'!$E$5:$E$238))</f>
        <v>8421.5400000000009</v>
      </c>
      <c r="K101" s="13">
        <f>SUMPRODUCT(-('Diário 7º PA'!$E$4:$E$5383='Analítico Cp.'!$B101),-('Diário 7º PA'!$P$4:$P$5383=K$1),('Diário 7º PA'!$F$4:$F$5383))+SUMPRODUCT(-('Diário 8º PA'!$E$4:$E$5041='Analítico Cp.'!$B101),-('Diário 8º PA'!$P$4:$P$5041=K$1),('Diário 8º PA'!$F$4:$F$5041))+SUMPRODUCT(-('Diário 9º PA'!$E$4:$E$5236='Analítico Cp.'!$B101),-('Diário 9º PA'!$P$4:$P$5236=K$1),('Diário 9º PA'!$F$4:$F$5236))+SUMPRODUCT(-('Diário 10º PA'!$E$4:$E$5221='Analítico Cp.'!$B101),-('Diário 10º PA'!$O$4:$O$5221=K$1),('Diário 10º PA'!$F$4:$F$5221))+SUMPRODUCT(-('Comp.'!$D$5:$D$238='Analítico Cp.'!$B101),-('Comp.'!$J$5:$J$238=K$1),('Comp.'!$E$5:$E$238))</f>
        <v>2261</v>
      </c>
      <c r="L101" s="13">
        <f>SUMPRODUCT(-('Diário 7º PA'!$E$4:$E$5383='Analítico Cp.'!$B101),-('Diário 7º PA'!$P$4:$P$5383=L$1),('Diário 7º PA'!$F$4:$F$5383))+SUMPRODUCT(-('Diário 8º PA'!$E$4:$E$5041='Analítico Cp.'!$B101),-('Diário 8º PA'!$P$4:$P$5041=L$1),('Diário 8º PA'!$F$4:$F$5041))+SUMPRODUCT(-('Diário 9º PA'!$E$4:$E$5236='Analítico Cp.'!$B101),-('Diário 9º PA'!$P$4:$P$5236=L$1),('Diário 9º PA'!$F$4:$F$5236))+SUMPRODUCT(-('Diário 10º PA'!$E$4:$E$5221='Analítico Cp.'!$B101),-('Diário 10º PA'!$O$4:$O$5221=L$1),('Diário 10º PA'!$F$4:$F$5221))+SUMPRODUCT(-('Comp.'!$D$5:$D$238='Analítico Cp.'!$B101),-('Comp.'!$J$5:$J$238=L$1),('Comp.'!$E$5:$E$238))</f>
        <v>24213.24</v>
      </c>
      <c r="M101" s="13">
        <f>SUMPRODUCT(-('Diário 7º PA'!$E$4:$E$5383='Analítico Cp.'!$B101),-('Diário 7º PA'!$P$4:$P$5383=M$1),('Diário 7º PA'!$F$4:$F$5383))+SUMPRODUCT(-('Diário 8º PA'!$E$4:$E$5041='Analítico Cp.'!$B101),-('Diário 8º PA'!$P$4:$P$5041=M$1),('Diário 8º PA'!$F$4:$F$5041))+SUMPRODUCT(-('Diário 9º PA'!$E$4:$E$5236='Analítico Cp.'!$B101),-('Diário 9º PA'!$P$4:$P$5236=M$1),('Diário 9º PA'!$F$4:$F$5236))+SUMPRODUCT(-('Diário 10º PA'!$E$4:$E$5221='Analítico Cp.'!$B101),-('Diário 10º PA'!$O$4:$O$5221=M$1),('Diário 10º PA'!$F$4:$F$5221))+SUMPRODUCT(-('Comp.'!$D$5:$D$238='Analítico Cp.'!$B101),-('Comp.'!$J$5:$J$238=M$1),('Comp.'!$E$5:$E$238))</f>
        <v>5488.3</v>
      </c>
      <c r="N101" s="13">
        <f>SUMPRODUCT(-('Diário 7º PA'!$E$4:$E$5383='Analítico Cp.'!$B101),-('Diário 7º PA'!$P$4:$P$5383=N$1),('Diário 7º PA'!$F$4:$F$5383))+SUMPRODUCT(-('Diário 8º PA'!$E$4:$E$5041='Analítico Cp.'!$B101),-('Diário 8º PA'!$P$4:$P$5041=N$1),('Diário 8º PA'!$F$4:$F$5041))+SUMPRODUCT(-('Diário 9º PA'!$E$4:$E$5236='Analítico Cp.'!$B101),-('Diário 9º PA'!$P$4:$P$5236=N$1),('Diário 9º PA'!$F$4:$F$5236))+SUMPRODUCT(-('Diário 10º PA'!$E$4:$E$5221='Analítico Cp.'!$B101),-('Diário 10º PA'!$O$4:$O$5221=N$1),('Diário 10º PA'!$F$4:$F$5221))+SUMPRODUCT(-('Comp.'!$D$5:$D$238='Analítico Cp.'!$B101),-('Comp.'!$J$5:$J$238=N$1),('Comp.'!$E$5:$E$238))</f>
        <v>2186.9</v>
      </c>
      <c r="O101" s="13">
        <f t="shared" si="14"/>
        <v>81441.95</v>
      </c>
      <c r="P101" s="172">
        <f t="shared" si="15"/>
        <v>1.536264338098505E-3</v>
      </c>
    </row>
    <row r="102" spans="1:16" ht="23.25" customHeight="1" x14ac:dyDescent="0.2">
      <c r="A102" s="63" t="s">
        <v>194</v>
      </c>
      <c r="B102" s="107" t="s">
        <v>0</v>
      </c>
      <c r="C102" s="13">
        <f>SUMPRODUCT(-('Diário 7º PA'!$E$4:$E$5383='Analítico Cp.'!$B102),-('Diário 7º PA'!$P$4:$P$5383=C$1),('Diário 7º PA'!$F$4:$F$5383))+SUMPRODUCT(-('Diário 8º PA'!$E$4:$E$5041='Analítico Cp.'!$B102),-('Diário 8º PA'!$P$4:$P$5041=C$1),('Diário 8º PA'!$F$4:$F$5041))+SUMPRODUCT(-('Diário 9º PA'!$E$4:$E$5236='Analítico Cp.'!$B102),-('Diário 9º PA'!$P$4:$P$5236=C$1),('Diário 9º PA'!$F$4:$F$5236))+SUMPRODUCT(-('Diário 10º PA'!$E$4:$E$5221='Analítico Cp.'!$B102),-('Diário 10º PA'!$O$4:$O$5221=C$1),('Diário 10º PA'!$F$4:$F$5221))+SUMPRODUCT(-('Comp.'!$D$5:$D$238='Analítico Cp.'!$B102),-('Comp.'!$J$5:$J$238=C$1),('Comp.'!$E$5:$E$238))</f>
        <v>18555.129999999997</v>
      </c>
      <c r="D102" s="13">
        <f>SUMPRODUCT(-('Diário 7º PA'!$E$4:$E$5383='Analítico Cp.'!$B102),-('Diário 7º PA'!$P$4:$P$5383=D$1),('Diário 7º PA'!$F$4:$F$5383))+SUMPRODUCT(-('Diário 8º PA'!$E$4:$E$5041='Analítico Cp.'!$B102),-('Diário 8º PA'!$P$4:$P$5041=D$1),('Diário 8º PA'!$F$4:$F$5041))+SUMPRODUCT(-('Diário 9º PA'!$E$4:$E$5236='Analítico Cp.'!$B102),-('Diário 9º PA'!$P$4:$P$5236=D$1),('Diário 9º PA'!$F$4:$F$5236))+SUMPRODUCT(-('Diário 10º PA'!$E$4:$E$5221='Analítico Cp.'!$B102),-('Diário 10º PA'!$O$4:$O$5221=D$1),('Diário 10º PA'!$F$4:$F$5221))+SUMPRODUCT(-('Comp.'!$D$5:$D$238='Analítico Cp.'!$B102),-('Comp.'!$J$5:$J$238=D$1),('Comp.'!$E$5:$E$238))</f>
        <v>10700.320000000002</v>
      </c>
      <c r="E102" s="13">
        <f>SUMPRODUCT(-('Diário 7º PA'!$E$4:$E$5383='Analítico Cp.'!$B102),-('Diário 7º PA'!$P$4:$P$5383=E$1),('Diário 7º PA'!$F$4:$F$5383))+SUMPRODUCT(-('Diário 8º PA'!$E$4:$E$5041='Analítico Cp.'!$B102),-('Diário 8º PA'!$P$4:$P$5041=E$1),('Diário 8º PA'!$F$4:$F$5041))+SUMPRODUCT(-('Diário 9º PA'!$E$4:$E$5236='Analítico Cp.'!$B102),-('Diário 9º PA'!$P$4:$P$5236=E$1),('Diário 9º PA'!$F$4:$F$5236))+SUMPRODUCT(-('Diário 10º PA'!$E$4:$E$5221='Analítico Cp.'!$B102),-('Diário 10º PA'!$O$4:$O$5221=E$1),('Diário 10º PA'!$F$4:$F$5221))+SUMPRODUCT(-('Comp.'!$D$5:$D$238='Analítico Cp.'!$B102),-('Comp.'!$J$5:$J$238=E$1),('Comp.'!$E$5:$E$238))</f>
        <v>9871.2999999999993</v>
      </c>
      <c r="F102" s="13">
        <f>SUMPRODUCT(-('Diário 7º PA'!$E$4:$E$5383='Analítico Cp.'!$B102),-('Diário 7º PA'!$P$4:$P$5383=F$1),('Diário 7º PA'!$F$4:$F$5383))+SUMPRODUCT(-('Diário 8º PA'!$E$4:$E$5041='Analítico Cp.'!$B102),-('Diário 8º PA'!$P$4:$P$5041=F$1),('Diário 8º PA'!$F$4:$F$5041))+SUMPRODUCT(-('Diário 9º PA'!$E$4:$E$5236='Analítico Cp.'!$B102),-('Diário 9º PA'!$P$4:$P$5236=F$1),('Diário 9º PA'!$F$4:$F$5236))+SUMPRODUCT(-('Diário 10º PA'!$E$4:$E$5221='Analítico Cp.'!$B102),-('Diário 10º PA'!$O$4:$O$5221=F$1),('Diário 10º PA'!$F$4:$F$5221))+SUMPRODUCT(-('Comp.'!$D$5:$D$238='Analítico Cp.'!$B102),-('Comp.'!$J$5:$J$238=F$1),('Comp.'!$E$5:$E$238))</f>
        <v>12217.41</v>
      </c>
      <c r="G102" s="13">
        <f>SUMPRODUCT(-('Diário 7º PA'!$E$4:$E$5383='Analítico Cp.'!$B102),-('Diário 7º PA'!$P$4:$P$5383=G$1),('Diário 7º PA'!$F$4:$F$5383))+SUMPRODUCT(-('Diário 8º PA'!$E$4:$E$5041='Analítico Cp.'!$B102),-('Diário 8º PA'!$P$4:$P$5041=G$1),('Diário 8º PA'!$F$4:$F$5041))+SUMPRODUCT(-('Diário 9º PA'!$E$4:$E$5236='Analítico Cp.'!$B102),-('Diário 9º PA'!$P$4:$P$5236=G$1),('Diário 9º PA'!$F$4:$F$5236))+SUMPRODUCT(-('Diário 10º PA'!$E$4:$E$5221='Analítico Cp.'!$B102),-('Diário 10º PA'!$O$4:$O$5221=G$1),('Diário 10º PA'!$F$4:$F$5221))+SUMPRODUCT(-('Comp.'!$D$5:$D$238='Analítico Cp.'!$B102),-('Comp.'!$J$5:$J$238=G$1),('Comp.'!$E$5:$E$238))</f>
        <v>18973.36</v>
      </c>
      <c r="H102" s="13">
        <f>SUMPRODUCT(-('Diário 7º PA'!$E$4:$E$5383='Analítico Cp.'!$B102),-('Diário 7º PA'!$P$4:$P$5383=H$1),('Diário 7º PA'!$F$4:$F$5383))+SUMPRODUCT(-('Diário 8º PA'!$E$4:$E$5041='Analítico Cp.'!$B102),-('Diário 8º PA'!$P$4:$P$5041=H$1),('Diário 8º PA'!$F$4:$F$5041))+SUMPRODUCT(-('Diário 9º PA'!$E$4:$E$5236='Analítico Cp.'!$B102),-('Diário 9º PA'!$P$4:$P$5236=H$1),('Diário 9º PA'!$F$4:$F$5236))+SUMPRODUCT(-('Diário 10º PA'!$E$4:$E$5221='Analítico Cp.'!$B102),-('Diário 10º PA'!$O$4:$O$5221=H$1),('Diário 10º PA'!$F$4:$F$5221))+SUMPRODUCT(-('Comp.'!$D$5:$D$238='Analítico Cp.'!$B102),-('Comp.'!$J$5:$J$238=H$1),('Comp.'!$E$5:$E$238))</f>
        <v>12382.170000000002</v>
      </c>
      <c r="I102" s="13">
        <f>SUMPRODUCT(-('Diário 7º PA'!$E$4:$E$5383='Analítico Cp.'!$B102),-('Diário 7º PA'!$P$4:$P$5383=I$1),('Diário 7º PA'!$F$4:$F$5383))+SUMPRODUCT(-('Diário 8º PA'!$E$4:$E$5041='Analítico Cp.'!$B102),-('Diário 8º PA'!$P$4:$P$5041=I$1),('Diário 8º PA'!$F$4:$F$5041))+SUMPRODUCT(-('Diário 9º PA'!$E$4:$E$5236='Analítico Cp.'!$B102),-('Diário 9º PA'!$P$4:$P$5236=I$1),('Diário 9º PA'!$F$4:$F$5236))+SUMPRODUCT(-('Diário 10º PA'!$E$4:$E$5221='Analítico Cp.'!$B102),-('Diário 10º PA'!$O$4:$O$5221=I$1),('Diário 10º PA'!$F$4:$F$5221))+SUMPRODUCT(-('Comp.'!$D$5:$D$238='Analítico Cp.'!$B102),-('Comp.'!$J$5:$J$238=I$1),('Comp.'!$E$5:$E$238))</f>
        <v>14063.08</v>
      </c>
      <c r="J102" s="13">
        <f>SUMPRODUCT(-('Diário 7º PA'!$E$4:$E$5383='Analítico Cp.'!$B102),-('Diário 7º PA'!$P$4:$P$5383=J$1),('Diário 7º PA'!$F$4:$F$5383))+SUMPRODUCT(-('Diário 8º PA'!$E$4:$E$5041='Analítico Cp.'!$B102),-('Diário 8º PA'!$P$4:$P$5041=J$1),('Diário 8º PA'!$F$4:$F$5041))+SUMPRODUCT(-('Diário 9º PA'!$E$4:$E$5236='Analítico Cp.'!$B102),-('Diário 9º PA'!$P$4:$P$5236=J$1),('Diário 9º PA'!$F$4:$F$5236))+SUMPRODUCT(-('Diário 10º PA'!$E$4:$E$5221='Analítico Cp.'!$B102),-('Diário 10º PA'!$O$4:$O$5221=J$1),('Diário 10º PA'!$F$4:$F$5221))+SUMPRODUCT(-('Comp.'!$D$5:$D$238='Analítico Cp.'!$B102),-('Comp.'!$J$5:$J$238=J$1),('Comp.'!$E$5:$E$238))</f>
        <v>11055.31</v>
      </c>
      <c r="K102" s="13">
        <f>SUMPRODUCT(-('Diário 7º PA'!$E$4:$E$5383='Analítico Cp.'!$B102),-('Diário 7º PA'!$P$4:$P$5383=K$1),('Diário 7º PA'!$F$4:$F$5383))+SUMPRODUCT(-('Diário 8º PA'!$E$4:$E$5041='Analítico Cp.'!$B102),-('Diário 8º PA'!$P$4:$P$5041=K$1),('Diário 8º PA'!$F$4:$F$5041))+SUMPRODUCT(-('Diário 9º PA'!$E$4:$E$5236='Analítico Cp.'!$B102),-('Diário 9º PA'!$P$4:$P$5236=K$1),('Diário 9º PA'!$F$4:$F$5236))+SUMPRODUCT(-('Diário 10º PA'!$E$4:$E$5221='Analítico Cp.'!$B102),-('Diário 10º PA'!$O$4:$O$5221=K$1),('Diário 10º PA'!$F$4:$F$5221))+SUMPRODUCT(-('Comp.'!$D$5:$D$238='Analítico Cp.'!$B102),-('Comp.'!$J$5:$J$238=K$1),('Comp.'!$E$5:$E$238))</f>
        <v>13895.850000000002</v>
      </c>
      <c r="L102" s="13">
        <f>SUMPRODUCT(-('Diário 7º PA'!$E$4:$E$5383='Analítico Cp.'!$B102),-('Diário 7º PA'!$P$4:$P$5383=L$1),('Diário 7º PA'!$F$4:$F$5383))+SUMPRODUCT(-('Diário 8º PA'!$E$4:$E$5041='Analítico Cp.'!$B102),-('Diário 8º PA'!$P$4:$P$5041=L$1),('Diário 8º PA'!$F$4:$F$5041))+SUMPRODUCT(-('Diário 9º PA'!$E$4:$E$5236='Analítico Cp.'!$B102),-('Diário 9º PA'!$P$4:$P$5236=L$1),('Diário 9º PA'!$F$4:$F$5236))+SUMPRODUCT(-('Diário 10º PA'!$E$4:$E$5221='Analítico Cp.'!$B102),-('Diário 10º PA'!$O$4:$O$5221=L$1),('Diário 10º PA'!$F$4:$F$5221))+SUMPRODUCT(-('Comp.'!$D$5:$D$238='Analítico Cp.'!$B102),-('Comp.'!$J$5:$J$238=L$1),('Comp.'!$E$5:$E$238))</f>
        <v>13866.51</v>
      </c>
      <c r="M102" s="13">
        <f>SUMPRODUCT(-('Diário 7º PA'!$E$4:$E$5383='Analítico Cp.'!$B102),-('Diário 7º PA'!$P$4:$P$5383=M$1),('Diário 7º PA'!$F$4:$F$5383))+SUMPRODUCT(-('Diário 8º PA'!$E$4:$E$5041='Analítico Cp.'!$B102),-('Diário 8º PA'!$P$4:$P$5041=M$1),('Diário 8º PA'!$F$4:$F$5041))+SUMPRODUCT(-('Diário 9º PA'!$E$4:$E$5236='Analítico Cp.'!$B102),-('Diário 9º PA'!$P$4:$P$5236=M$1),('Diário 9º PA'!$F$4:$F$5236))+SUMPRODUCT(-('Diário 10º PA'!$E$4:$E$5221='Analítico Cp.'!$B102),-('Diário 10º PA'!$O$4:$O$5221=M$1),('Diário 10º PA'!$F$4:$F$5221))+SUMPRODUCT(-('Comp.'!$D$5:$D$238='Analítico Cp.'!$B102),-('Comp.'!$J$5:$J$238=M$1),('Comp.'!$E$5:$E$238))</f>
        <v>15966.249999999998</v>
      </c>
      <c r="N102" s="13">
        <f>SUMPRODUCT(-('Diário 7º PA'!$E$4:$E$5383='Analítico Cp.'!$B102),-('Diário 7º PA'!$P$4:$P$5383=N$1),('Diário 7º PA'!$F$4:$F$5383))+SUMPRODUCT(-('Diário 8º PA'!$E$4:$E$5041='Analítico Cp.'!$B102),-('Diário 8º PA'!$P$4:$P$5041=N$1),('Diário 8º PA'!$F$4:$F$5041))+SUMPRODUCT(-('Diário 9º PA'!$E$4:$E$5236='Analítico Cp.'!$B102),-('Diário 9º PA'!$P$4:$P$5236=N$1),('Diário 9º PA'!$F$4:$F$5236))+SUMPRODUCT(-('Diário 10º PA'!$E$4:$E$5221='Analítico Cp.'!$B102),-('Diário 10º PA'!$O$4:$O$5221=N$1),('Diário 10º PA'!$F$4:$F$5221))+SUMPRODUCT(-('Comp.'!$D$5:$D$238='Analítico Cp.'!$B102),-('Comp.'!$J$5:$J$238=N$1),('Comp.'!$E$5:$E$238))</f>
        <v>13637.460000000001</v>
      </c>
      <c r="O102" s="13">
        <f t="shared" si="14"/>
        <v>165184.15</v>
      </c>
      <c r="P102" s="172">
        <f t="shared" si="15"/>
        <v>3.1159189933948556E-3</v>
      </c>
    </row>
    <row r="103" spans="1:16" ht="23.25" customHeight="1" x14ac:dyDescent="0.2">
      <c r="A103" s="63" t="s">
        <v>195</v>
      </c>
      <c r="B103" s="108" t="s">
        <v>87</v>
      </c>
      <c r="C103" s="13">
        <f>SUMPRODUCT(-('Diário 7º PA'!$E$4:$E$5383='Analítico Cp.'!$B103),-('Diário 7º PA'!$P$4:$P$5383=C$1),('Diário 7º PA'!$F$4:$F$5383))+SUMPRODUCT(-('Diário 8º PA'!$E$4:$E$5041='Analítico Cp.'!$B103),-('Diário 8º PA'!$P$4:$P$5041=C$1),('Diário 8º PA'!$F$4:$F$5041))+SUMPRODUCT(-('Diário 9º PA'!$E$4:$E$5236='Analítico Cp.'!$B103),-('Diário 9º PA'!$P$4:$P$5236=C$1),('Diário 9º PA'!$F$4:$F$5236))+SUMPRODUCT(-('Diário 10º PA'!$E$4:$E$5221='Analítico Cp.'!$B103),-('Diário 10º PA'!$O$4:$O$5221=C$1),('Diário 10º PA'!$F$4:$F$5221))+SUMPRODUCT(-('Comp.'!$D$5:$D$238='Analítico Cp.'!$B103),-('Comp.'!$J$5:$J$238=C$1),('Comp.'!$E$5:$E$238))</f>
        <v>0</v>
      </c>
      <c r="D103" s="13">
        <f>SUMPRODUCT(-('Diário 7º PA'!$E$4:$E$5383='Analítico Cp.'!$B103),-('Diário 7º PA'!$P$4:$P$5383=D$1),('Diário 7º PA'!$F$4:$F$5383))+SUMPRODUCT(-('Diário 8º PA'!$E$4:$E$5041='Analítico Cp.'!$B103),-('Diário 8º PA'!$P$4:$P$5041=D$1),('Diário 8º PA'!$F$4:$F$5041))+SUMPRODUCT(-('Diário 9º PA'!$E$4:$E$5236='Analítico Cp.'!$B103),-('Diário 9º PA'!$P$4:$P$5236=D$1),('Diário 9º PA'!$F$4:$F$5236))+SUMPRODUCT(-('Diário 10º PA'!$E$4:$E$5221='Analítico Cp.'!$B103),-('Diário 10º PA'!$O$4:$O$5221=D$1),('Diário 10º PA'!$F$4:$F$5221))+SUMPRODUCT(-('Comp.'!$D$5:$D$238='Analítico Cp.'!$B103),-('Comp.'!$J$5:$J$238=D$1),('Comp.'!$E$5:$E$238))</f>
        <v>0</v>
      </c>
      <c r="E103" s="13">
        <f>SUMPRODUCT(-('Diário 7º PA'!$E$4:$E$5383='Analítico Cp.'!$B103),-('Diário 7º PA'!$P$4:$P$5383=E$1),('Diário 7º PA'!$F$4:$F$5383))+SUMPRODUCT(-('Diário 8º PA'!$E$4:$E$5041='Analítico Cp.'!$B103),-('Diário 8º PA'!$P$4:$P$5041=E$1),('Diário 8º PA'!$F$4:$F$5041))+SUMPRODUCT(-('Diário 9º PA'!$E$4:$E$5236='Analítico Cp.'!$B103),-('Diário 9º PA'!$P$4:$P$5236=E$1),('Diário 9º PA'!$F$4:$F$5236))+SUMPRODUCT(-('Diário 10º PA'!$E$4:$E$5221='Analítico Cp.'!$B103),-('Diário 10º PA'!$O$4:$O$5221=E$1),('Diário 10º PA'!$F$4:$F$5221))+SUMPRODUCT(-('Comp.'!$D$5:$D$238='Analítico Cp.'!$B103),-('Comp.'!$J$5:$J$238=E$1),('Comp.'!$E$5:$E$238))</f>
        <v>0</v>
      </c>
      <c r="F103" s="13">
        <f>SUMPRODUCT(-('Diário 7º PA'!$E$4:$E$5383='Analítico Cp.'!$B103),-('Diário 7º PA'!$P$4:$P$5383=F$1),('Diário 7º PA'!$F$4:$F$5383))+SUMPRODUCT(-('Diário 8º PA'!$E$4:$E$5041='Analítico Cp.'!$B103),-('Diário 8º PA'!$P$4:$P$5041=F$1),('Diário 8º PA'!$F$4:$F$5041))+SUMPRODUCT(-('Diário 9º PA'!$E$4:$E$5236='Analítico Cp.'!$B103),-('Diário 9º PA'!$P$4:$P$5236=F$1),('Diário 9º PA'!$F$4:$F$5236))+SUMPRODUCT(-('Diário 10º PA'!$E$4:$E$5221='Analítico Cp.'!$B103),-('Diário 10º PA'!$O$4:$O$5221=F$1),('Diário 10º PA'!$F$4:$F$5221))+SUMPRODUCT(-('Comp.'!$D$5:$D$238='Analítico Cp.'!$B103),-('Comp.'!$J$5:$J$238=F$1),('Comp.'!$E$5:$E$238))</f>
        <v>0</v>
      </c>
      <c r="G103" s="13">
        <f>SUMPRODUCT(-('Diário 7º PA'!$E$4:$E$5383='Analítico Cp.'!$B103),-('Diário 7º PA'!$P$4:$P$5383=G$1),('Diário 7º PA'!$F$4:$F$5383))+SUMPRODUCT(-('Diário 8º PA'!$E$4:$E$5041='Analítico Cp.'!$B103),-('Diário 8º PA'!$P$4:$P$5041=G$1),('Diário 8º PA'!$F$4:$F$5041))+SUMPRODUCT(-('Diário 9º PA'!$E$4:$E$5236='Analítico Cp.'!$B103),-('Diário 9º PA'!$P$4:$P$5236=G$1),('Diário 9º PA'!$F$4:$F$5236))+SUMPRODUCT(-('Diário 10º PA'!$E$4:$E$5221='Analítico Cp.'!$B103),-('Diário 10º PA'!$O$4:$O$5221=G$1),('Diário 10º PA'!$F$4:$F$5221))+SUMPRODUCT(-('Comp.'!$D$5:$D$238='Analítico Cp.'!$B103),-('Comp.'!$J$5:$J$238=G$1),('Comp.'!$E$5:$E$238))</f>
        <v>0</v>
      </c>
      <c r="H103" s="13">
        <f>SUMPRODUCT(-('Diário 7º PA'!$E$4:$E$5383='Analítico Cp.'!$B103),-('Diário 7º PA'!$P$4:$P$5383=H$1),('Diário 7º PA'!$F$4:$F$5383))+SUMPRODUCT(-('Diário 8º PA'!$E$4:$E$5041='Analítico Cp.'!$B103),-('Diário 8º PA'!$P$4:$P$5041=H$1),('Diário 8º PA'!$F$4:$F$5041))+SUMPRODUCT(-('Diário 9º PA'!$E$4:$E$5236='Analítico Cp.'!$B103),-('Diário 9º PA'!$P$4:$P$5236=H$1),('Diário 9º PA'!$F$4:$F$5236))+SUMPRODUCT(-('Diário 10º PA'!$E$4:$E$5221='Analítico Cp.'!$B103),-('Diário 10º PA'!$O$4:$O$5221=H$1),('Diário 10º PA'!$F$4:$F$5221))+SUMPRODUCT(-('Comp.'!$D$5:$D$238='Analítico Cp.'!$B103),-('Comp.'!$J$5:$J$238=H$1),('Comp.'!$E$5:$E$238))</f>
        <v>0</v>
      </c>
      <c r="I103" s="13">
        <f>SUMPRODUCT(-('Diário 7º PA'!$E$4:$E$5383='Analítico Cp.'!$B103),-('Diário 7º PA'!$P$4:$P$5383=I$1),('Diário 7º PA'!$F$4:$F$5383))+SUMPRODUCT(-('Diário 8º PA'!$E$4:$E$5041='Analítico Cp.'!$B103),-('Diário 8º PA'!$P$4:$P$5041=I$1),('Diário 8º PA'!$F$4:$F$5041))+SUMPRODUCT(-('Diário 9º PA'!$E$4:$E$5236='Analítico Cp.'!$B103),-('Diário 9º PA'!$P$4:$P$5236=I$1),('Diário 9º PA'!$F$4:$F$5236))+SUMPRODUCT(-('Diário 10º PA'!$E$4:$E$5221='Analítico Cp.'!$B103),-('Diário 10º PA'!$O$4:$O$5221=I$1),('Diário 10º PA'!$F$4:$F$5221))+SUMPRODUCT(-('Comp.'!$D$5:$D$238='Analítico Cp.'!$B103),-('Comp.'!$J$5:$J$238=I$1),('Comp.'!$E$5:$E$238))</f>
        <v>0</v>
      </c>
      <c r="J103" s="13">
        <f>SUMPRODUCT(-('Diário 7º PA'!$E$4:$E$5383='Analítico Cp.'!$B103),-('Diário 7º PA'!$P$4:$P$5383=J$1),('Diário 7º PA'!$F$4:$F$5383))+SUMPRODUCT(-('Diário 8º PA'!$E$4:$E$5041='Analítico Cp.'!$B103),-('Diário 8º PA'!$P$4:$P$5041=J$1),('Diário 8º PA'!$F$4:$F$5041))+SUMPRODUCT(-('Diário 9º PA'!$E$4:$E$5236='Analítico Cp.'!$B103),-('Diário 9º PA'!$P$4:$P$5236=J$1),('Diário 9º PA'!$F$4:$F$5236))+SUMPRODUCT(-('Diário 10º PA'!$E$4:$E$5221='Analítico Cp.'!$B103),-('Diário 10º PA'!$O$4:$O$5221=J$1),('Diário 10º PA'!$F$4:$F$5221))+SUMPRODUCT(-('Comp.'!$D$5:$D$238='Analítico Cp.'!$B103),-('Comp.'!$J$5:$J$238=J$1),('Comp.'!$E$5:$E$238))</f>
        <v>0</v>
      </c>
      <c r="K103" s="13">
        <f>SUMPRODUCT(-('Diário 7º PA'!$E$4:$E$5383='Analítico Cp.'!$B103),-('Diário 7º PA'!$P$4:$P$5383=K$1),('Diário 7º PA'!$F$4:$F$5383))+SUMPRODUCT(-('Diário 8º PA'!$E$4:$E$5041='Analítico Cp.'!$B103),-('Diário 8º PA'!$P$4:$P$5041=K$1),('Diário 8º PA'!$F$4:$F$5041))+SUMPRODUCT(-('Diário 9º PA'!$E$4:$E$5236='Analítico Cp.'!$B103),-('Diário 9º PA'!$P$4:$P$5236=K$1),('Diário 9º PA'!$F$4:$F$5236))+SUMPRODUCT(-('Diário 10º PA'!$E$4:$E$5221='Analítico Cp.'!$B103),-('Diário 10º PA'!$O$4:$O$5221=K$1),('Diário 10º PA'!$F$4:$F$5221))+SUMPRODUCT(-('Comp.'!$D$5:$D$238='Analítico Cp.'!$B103),-('Comp.'!$J$5:$J$238=K$1),('Comp.'!$E$5:$E$238))</f>
        <v>0</v>
      </c>
      <c r="L103" s="13">
        <f>SUMPRODUCT(-('Diário 7º PA'!$E$4:$E$5383='Analítico Cp.'!$B103),-('Diário 7º PA'!$P$4:$P$5383=L$1),('Diário 7º PA'!$F$4:$F$5383))+SUMPRODUCT(-('Diário 8º PA'!$E$4:$E$5041='Analítico Cp.'!$B103),-('Diário 8º PA'!$P$4:$P$5041=L$1),('Diário 8º PA'!$F$4:$F$5041))+SUMPRODUCT(-('Diário 9º PA'!$E$4:$E$5236='Analítico Cp.'!$B103),-('Diário 9º PA'!$P$4:$P$5236=L$1),('Diário 9º PA'!$F$4:$F$5236))+SUMPRODUCT(-('Diário 10º PA'!$E$4:$E$5221='Analítico Cp.'!$B103),-('Diário 10º PA'!$O$4:$O$5221=L$1),('Diário 10º PA'!$F$4:$F$5221))+SUMPRODUCT(-('Comp.'!$D$5:$D$238='Analítico Cp.'!$B103),-('Comp.'!$J$5:$J$238=L$1),('Comp.'!$E$5:$E$238))</f>
        <v>0</v>
      </c>
      <c r="M103" s="13">
        <f>SUMPRODUCT(-('Diário 7º PA'!$E$4:$E$5383='Analítico Cp.'!$B103),-('Diário 7º PA'!$P$4:$P$5383=M$1),('Diário 7º PA'!$F$4:$F$5383))+SUMPRODUCT(-('Diário 8º PA'!$E$4:$E$5041='Analítico Cp.'!$B103),-('Diário 8º PA'!$P$4:$P$5041=M$1),('Diário 8º PA'!$F$4:$F$5041))+SUMPRODUCT(-('Diário 9º PA'!$E$4:$E$5236='Analítico Cp.'!$B103),-('Diário 9º PA'!$P$4:$P$5236=M$1),('Diário 9º PA'!$F$4:$F$5236))+SUMPRODUCT(-('Diário 10º PA'!$E$4:$E$5221='Analítico Cp.'!$B103),-('Diário 10º PA'!$O$4:$O$5221=M$1),('Diário 10º PA'!$F$4:$F$5221))+SUMPRODUCT(-('Comp.'!$D$5:$D$238='Analítico Cp.'!$B103),-('Comp.'!$J$5:$J$238=M$1),('Comp.'!$E$5:$E$238))</f>
        <v>0</v>
      </c>
      <c r="N103" s="13">
        <f>SUMPRODUCT(-('Diário 7º PA'!$E$4:$E$5383='Analítico Cp.'!$B103),-('Diário 7º PA'!$P$4:$P$5383=N$1),('Diário 7º PA'!$F$4:$F$5383))+SUMPRODUCT(-('Diário 8º PA'!$E$4:$E$5041='Analítico Cp.'!$B103),-('Diário 8º PA'!$P$4:$P$5041=N$1),('Diário 8º PA'!$F$4:$F$5041))+SUMPRODUCT(-('Diário 9º PA'!$E$4:$E$5236='Analítico Cp.'!$B103),-('Diário 9º PA'!$P$4:$P$5236=N$1),('Diário 9º PA'!$F$4:$F$5236))+SUMPRODUCT(-('Diário 10º PA'!$E$4:$E$5221='Analítico Cp.'!$B103),-('Diário 10º PA'!$O$4:$O$5221=N$1),('Diário 10º PA'!$F$4:$F$5221))+SUMPRODUCT(-('Comp.'!$D$5:$D$238='Analítico Cp.'!$B103),-('Comp.'!$J$5:$J$238=N$1),('Comp.'!$E$5:$E$238))</f>
        <v>0</v>
      </c>
      <c r="O103" s="13">
        <f t="shared" si="14"/>
        <v>0</v>
      </c>
      <c r="P103" s="172">
        <f t="shared" si="15"/>
        <v>0</v>
      </c>
    </row>
    <row r="104" spans="1:16" ht="23.25" customHeight="1" x14ac:dyDescent="0.2">
      <c r="A104" s="63" t="s">
        <v>196</v>
      </c>
      <c r="B104" s="109" t="s">
        <v>217</v>
      </c>
      <c r="C104" s="13">
        <f>SUMPRODUCT(-('Diário 7º PA'!$E$4:$E$5383='Analítico Cp.'!$B104),-('Diário 7º PA'!$P$4:$P$5383=C$1),('Diário 7º PA'!$F$4:$F$5383))+SUMPRODUCT(-('Diário 8º PA'!$E$4:$E$5041='Analítico Cp.'!$B104),-('Diário 8º PA'!$P$4:$P$5041=C$1),('Diário 8º PA'!$F$4:$F$5041))+SUMPRODUCT(-('Diário 9º PA'!$E$4:$E$5236='Analítico Cp.'!$B104),-('Diário 9º PA'!$P$4:$P$5236=C$1),('Diário 9º PA'!$F$4:$F$5236))+SUMPRODUCT(-('Diário 10º PA'!$E$4:$E$5221='Analítico Cp.'!$B104),-('Diário 10º PA'!$O$4:$O$5221=C$1),('Diário 10º PA'!$F$4:$F$5221))+SUMPRODUCT(-('Comp.'!$D$5:$D$238='Analítico Cp.'!$B104),-('Comp.'!$J$5:$J$238=C$1),('Comp.'!$E$5:$E$238))</f>
        <v>0</v>
      </c>
      <c r="D104" s="13">
        <f>SUMPRODUCT(-('Diário 7º PA'!$E$4:$E$5383='Analítico Cp.'!$B104),-('Diário 7º PA'!$P$4:$P$5383=D$1),('Diário 7º PA'!$F$4:$F$5383))+SUMPRODUCT(-('Diário 8º PA'!$E$4:$E$5041='Analítico Cp.'!$B104),-('Diário 8º PA'!$P$4:$P$5041=D$1),('Diário 8º PA'!$F$4:$F$5041))+SUMPRODUCT(-('Diário 9º PA'!$E$4:$E$5236='Analítico Cp.'!$B104),-('Diário 9º PA'!$P$4:$P$5236=D$1),('Diário 9º PA'!$F$4:$F$5236))+SUMPRODUCT(-('Diário 10º PA'!$E$4:$E$5221='Analítico Cp.'!$B104),-('Diário 10º PA'!$O$4:$O$5221=D$1),('Diário 10º PA'!$F$4:$F$5221))+SUMPRODUCT(-('Comp.'!$D$5:$D$238='Analítico Cp.'!$B104),-('Comp.'!$J$5:$J$238=D$1),('Comp.'!$E$5:$E$238))</f>
        <v>0</v>
      </c>
      <c r="E104" s="13">
        <f>SUMPRODUCT(-('Diário 7º PA'!$E$4:$E$5383='Analítico Cp.'!$B104),-('Diário 7º PA'!$P$4:$P$5383=E$1),('Diário 7º PA'!$F$4:$F$5383))+SUMPRODUCT(-('Diário 8º PA'!$E$4:$E$5041='Analítico Cp.'!$B104),-('Diário 8º PA'!$P$4:$P$5041=E$1),('Diário 8º PA'!$F$4:$F$5041))+SUMPRODUCT(-('Diário 9º PA'!$E$4:$E$5236='Analítico Cp.'!$B104),-('Diário 9º PA'!$P$4:$P$5236=E$1),('Diário 9º PA'!$F$4:$F$5236))+SUMPRODUCT(-('Diário 10º PA'!$E$4:$E$5221='Analítico Cp.'!$B104),-('Diário 10º PA'!$O$4:$O$5221=E$1),('Diário 10º PA'!$F$4:$F$5221))+SUMPRODUCT(-('Comp.'!$D$5:$D$238='Analítico Cp.'!$B104),-('Comp.'!$J$5:$J$238=E$1),('Comp.'!$E$5:$E$238))</f>
        <v>0</v>
      </c>
      <c r="F104" s="13">
        <f>SUMPRODUCT(-('Diário 7º PA'!$E$4:$E$5383='Analítico Cp.'!$B104),-('Diário 7º PA'!$P$4:$P$5383=F$1),('Diário 7º PA'!$F$4:$F$5383))+SUMPRODUCT(-('Diário 8º PA'!$E$4:$E$5041='Analítico Cp.'!$B104),-('Diário 8º PA'!$P$4:$P$5041=F$1),('Diário 8º PA'!$F$4:$F$5041))+SUMPRODUCT(-('Diário 9º PA'!$E$4:$E$5236='Analítico Cp.'!$B104),-('Diário 9º PA'!$P$4:$P$5236=F$1),('Diário 9º PA'!$F$4:$F$5236))+SUMPRODUCT(-('Diário 10º PA'!$E$4:$E$5221='Analítico Cp.'!$B104),-('Diário 10º PA'!$O$4:$O$5221=F$1),('Diário 10º PA'!$F$4:$F$5221))+SUMPRODUCT(-('Comp.'!$D$5:$D$238='Analítico Cp.'!$B104),-('Comp.'!$J$5:$J$238=F$1),('Comp.'!$E$5:$E$238))</f>
        <v>0</v>
      </c>
      <c r="G104" s="13">
        <f>SUMPRODUCT(-('Diário 7º PA'!$E$4:$E$5383='Analítico Cp.'!$B104),-('Diário 7º PA'!$P$4:$P$5383=G$1),('Diário 7º PA'!$F$4:$F$5383))+SUMPRODUCT(-('Diário 8º PA'!$E$4:$E$5041='Analítico Cp.'!$B104),-('Diário 8º PA'!$P$4:$P$5041=G$1),('Diário 8º PA'!$F$4:$F$5041))+SUMPRODUCT(-('Diário 9º PA'!$E$4:$E$5236='Analítico Cp.'!$B104),-('Diário 9º PA'!$P$4:$P$5236=G$1),('Diário 9º PA'!$F$4:$F$5236))+SUMPRODUCT(-('Diário 10º PA'!$E$4:$E$5221='Analítico Cp.'!$B104),-('Diário 10º PA'!$O$4:$O$5221=G$1),('Diário 10º PA'!$F$4:$F$5221))+SUMPRODUCT(-('Comp.'!$D$5:$D$238='Analítico Cp.'!$B104),-('Comp.'!$J$5:$J$238=G$1),('Comp.'!$E$5:$E$238))</f>
        <v>0</v>
      </c>
      <c r="H104" s="13">
        <f>SUMPRODUCT(-('Diário 7º PA'!$E$4:$E$5383='Analítico Cp.'!$B104),-('Diário 7º PA'!$P$4:$P$5383=H$1),('Diário 7º PA'!$F$4:$F$5383))+SUMPRODUCT(-('Diário 8º PA'!$E$4:$E$5041='Analítico Cp.'!$B104),-('Diário 8º PA'!$P$4:$P$5041=H$1),('Diário 8º PA'!$F$4:$F$5041))+SUMPRODUCT(-('Diário 9º PA'!$E$4:$E$5236='Analítico Cp.'!$B104),-('Diário 9º PA'!$P$4:$P$5236=H$1),('Diário 9º PA'!$F$4:$F$5236))+SUMPRODUCT(-('Diário 10º PA'!$E$4:$E$5221='Analítico Cp.'!$B104),-('Diário 10º PA'!$O$4:$O$5221=H$1),('Diário 10º PA'!$F$4:$F$5221))+SUMPRODUCT(-('Comp.'!$D$5:$D$238='Analítico Cp.'!$B104),-('Comp.'!$J$5:$J$238=H$1),('Comp.'!$E$5:$E$238))</f>
        <v>0</v>
      </c>
      <c r="I104" s="13">
        <f>SUMPRODUCT(-('Diário 7º PA'!$E$4:$E$5383='Analítico Cp.'!$B104),-('Diário 7º PA'!$P$4:$P$5383=I$1),('Diário 7º PA'!$F$4:$F$5383))+SUMPRODUCT(-('Diário 8º PA'!$E$4:$E$5041='Analítico Cp.'!$B104),-('Diário 8º PA'!$P$4:$P$5041=I$1),('Diário 8º PA'!$F$4:$F$5041))+SUMPRODUCT(-('Diário 9º PA'!$E$4:$E$5236='Analítico Cp.'!$B104),-('Diário 9º PA'!$P$4:$P$5236=I$1),('Diário 9º PA'!$F$4:$F$5236))+SUMPRODUCT(-('Diário 10º PA'!$E$4:$E$5221='Analítico Cp.'!$B104),-('Diário 10º PA'!$O$4:$O$5221=I$1),('Diário 10º PA'!$F$4:$F$5221))+SUMPRODUCT(-('Comp.'!$D$5:$D$238='Analítico Cp.'!$B104),-('Comp.'!$J$5:$J$238=I$1),('Comp.'!$E$5:$E$238))</f>
        <v>0</v>
      </c>
      <c r="J104" s="13">
        <f>SUMPRODUCT(-('Diário 7º PA'!$E$4:$E$5383='Analítico Cp.'!$B104),-('Diário 7º PA'!$P$4:$P$5383=J$1),('Diário 7º PA'!$F$4:$F$5383))+SUMPRODUCT(-('Diário 8º PA'!$E$4:$E$5041='Analítico Cp.'!$B104),-('Diário 8º PA'!$P$4:$P$5041=J$1),('Diário 8º PA'!$F$4:$F$5041))+SUMPRODUCT(-('Diário 9º PA'!$E$4:$E$5236='Analítico Cp.'!$B104),-('Diário 9º PA'!$P$4:$P$5236=J$1),('Diário 9º PA'!$F$4:$F$5236))+SUMPRODUCT(-('Diário 10º PA'!$E$4:$E$5221='Analítico Cp.'!$B104),-('Diário 10º PA'!$O$4:$O$5221=J$1),('Diário 10º PA'!$F$4:$F$5221))+SUMPRODUCT(-('Comp.'!$D$5:$D$238='Analítico Cp.'!$B104),-('Comp.'!$J$5:$J$238=J$1),('Comp.'!$E$5:$E$238))</f>
        <v>0</v>
      </c>
      <c r="K104" s="13">
        <f>SUMPRODUCT(-('Diário 7º PA'!$E$4:$E$5383='Analítico Cp.'!$B104),-('Diário 7º PA'!$P$4:$P$5383=K$1),('Diário 7º PA'!$F$4:$F$5383))+SUMPRODUCT(-('Diário 8º PA'!$E$4:$E$5041='Analítico Cp.'!$B104),-('Diário 8º PA'!$P$4:$P$5041=K$1),('Diário 8º PA'!$F$4:$F$5041))+SUMPRODUCT(-('Diário 9º PA'!$E$4:$E$5236='Analítico Cp.'!$B104),-('Diário 9º PA'!$P$4:$P$5236=K$1),('Diário 9º PA'!$F$4:$F$5236))+SUMPRODUCT(-('Diário 10º PA'!$E$4:$E$5221='Analítico Cp.'!$B104),-('Diário 10º PA'!$O$4:$O$5221=K$1),('Diário 10º PA'!$F$4:$F$5221))+SUMPRODUCT(-('Comp.'!$D$5:$D$238='Analítico Cp.'!$B104),-('Comp.'!$J$5:$J$238=K$1),('Comp.'!$E$5:$E$238))</f>
        <v>0</v>
      </c>
      <c r="L104" s="13">
        <f>SUMPRODUCT(-('Diário 7º PA'!$E$4:$E$5383='Analítico Cp.'!$B104),-('Diário 7º PA'!$P$4:$P$5383=L$1),('Diário 7º PA'!$F$4:$F$5383))+SUMPRODUCT(-('Diário 8º PA'!$E$4:$E$5041='Analítico Cp.'!$B104),-('Diário 8º PA'!$P$4:$P$5041=L$1),('Diário 8º PA'!$F$4:$F$5041))+SUMPRODUCT(-('Diário 9º PA'!$E$4:$E$5236='Analítico Cp.'!$B104),-('Diário 9º PA'!$P$4:$P$5236=L$1),('Diário 9º PA'!$F$4:$F$5236))+SUMPRODUCT(-('Diário 10º PA'!$E$4:$E$5221='Analítico Cp.'!$B104),-('Diário 10º PA'!$O$4:$O$5221=L$1),('Diário 10º PA'!$F$4:$F$5221))+SUMPRODUCT(-('Comp.'!$D$5:$D$238='Analítico Cp.'!$B104),-('Comp.'!$J$5:$J$238=L$1),('Comp.'!$E$5:$E$238))</f>
        <v>0</v>
      </c>
      <c r="M104" s="13">
        <f>SUMPRODUCT(-('Diário 7º PA'!$E$4:$E$5383='Analítico Cp.'!$B104),-('Diário 7º PA'!$P$4:$P$5383=M$1),('Diário 7º PA'!$F$4:$F$5383))+SUMPRODUCT(-('Diário 8º PA'!$E$4:$E$5041='Analítico Cp.'!$B104),-('Diário 8º PA'!$P$4:$P$5041=M$1),('Diário 8º PA'!$F$4:$F$5041))+SUMPRODUCT(-('Diário 9º PA'!$E$4:$E$5236='Analítico Cp.'!$B104),-('Diário 9º PA'!$P$4:$P$5236=M$1),('Diário 9º PA'!$F$4:$F$5236))+SUMPRODUCT(-('Diário 10º PA'!$E$4:$E$5221='Analítico Cp.'!$B104),-('Diário 10º PA'!$O$4:$O$5221=M$1),('Diário 10º PA'!$F$4:$F$5221))+SUMPRODUCT(-('Comp.'!$D$5:$D$238='Analítico Cp.'!$B104),-('Comp.'!$J$5:$J$238=M$1),('Comp.'!$E$5:$E$238))</f>
        <v>0</v>
      </c>
      <c r="N104" s="13">
        <f>SUMPRODUCT(-('Diário 7º PA'!$E$4:$E$5383='Analítico Cp.'!$B104),-('Diário 7º PA'!$P$4:$P$5383=N$1),('Diário 7º PA'!$F$4:$F$5383))+SUMPRODUCT(-('Diário 8º PA'!$E$4:$E$5041='Analítico Cp.'!$B104),-('Diário 8º PA'!$P$4:$P$5041=N$1),('Diário 8º PA'!$F$4:$F$5041))+SUMPRODUCT(-('Diário 9º PA'!$E$4:$E$5236='Analítico Cp.'!$B104),-('Diário 9º PA'!$P$4:$P$5236=N$1),('Diário 9º PA'!$F$4:$F$5236))+SUMPRODUCT(-('Diário 10º PA'!$E$4:$E$5221='Analítico Cp.'!$B104),-('Diário 10º PA'!$O$4:$O$5221=N$1),('Diário 10º PA'!$F$4:$F$5221))+SUMPRODUCT(-('Comp.'!$D$5:$D$238='Analítico Cp.'!$B104),-('Comp.'!$J$5:$J$238=N$1),('Comp.'!$E$5:$E$238))</f>
        <v>0</v>
      </c>
      <c r="O104" s="13">
        <f t="shared" si="14"/>
        <v>0</v>
      </c>
      <c r="P104" s="172">
        <f t="shared" si="15"/>
        <v>0</v>
      </c>
    </row>
    <row r="105" spans="1:16" ht="23.25" customHeight="1" x14ac:dyDescent="0.2">
      <c r="A105" s="63" t="s">
        <v>197</v>
      </c>
      <c r="B105" s="108" t="s">
        <v>257</v>
      </c>
      <c r="C105" s="13">
        <f>SUMPRODUCT(-('Diário 7º PA'!$E$4:$E$5383='Analítico Cp.'!$B105),-('Diário 7º PA'!$P$4:$P$5383=C$1),('Diário 7º PA'!$F$4:$F$5383))+SUMPRODUCT(-('Diário 8º PA'!$E$4:$E$5041='Analítico Cp.'!$B105),-('Diário 8º PA'!$P$4:$P$5041=C$1),('Diário 8º PA'!$F$4:$F$5041))+SUMPRODUCT(-('Diário 9º PA'!$E$4:$E$5236='Analítico Cp.'!$B105),-('Diário 9º PA'!$P$4:$P$5236=C$1),('Diário 9º PA'!$F$4:$F$5236))+SUMPRODUCT(-('Diário 10º PA'!$E$4:$E$5221='Analítico Cp.'!$B105),-('Diário 10º PA'!$O$4:$O$5221=C$1),('Diário 10º PA'!$F$4:$F$5221))+SUMPRODUCT(-('Comp.'!$D$5:$D$238='Analítico Cp.'!$B105),-('Comp.'!$J$5:$J$238=C$1),('Comp.'!$E$5:$E$238))</f>
        <v>0</v>
      </c>
      <c r="D105" s="13">
        <f>SUMPRODUCT(-('Diário 7º PA'!$E$4:$E$5383='Analítico Cp.'!$B105),-('Diário 7º PA'!$P$4:$P$5383=D$1),('Diário 7º PA'!$F$4:$F$5383))+SUMPRODUCT(-('Diário 8º PA'!$E$4:$E$5041='Analítico Cp.'!$B105),-('Diário 8º PA'!$P$4:$P$5041=D$1),('Diário 8º PA'!$F$4:$F$5041))+SUMPRODUCT(-('Diário 9º PA'!$E$4:$E$5236='Analítico Cp.'!$B105),-('Diário 9º PA'!$P$4:$P$5236=D$1),('Diário 9º PA'!$F$4:$F$5236))+SUMPRODUCT(-('Diário 10º PA'!$E$4:$E$5221='Analítico Cp.'!$B105),-('Diário 10º PA'!$O$4:$O$5221=D$1),('Diário 10º PA'!$F$4:$F$5221))+SUMPRODUCT(-('Comp.'!$D$5:$D$238='Analítico Cp.'!$B105),-('Comp.'!$J$5:$J$238=D$1),('Comp.'!$E$5:$E$238))</f>
        <v>0</v>
      </c>
      <c r="E105" s="13">
        <f>SUMPRODUCT(-('Diário 7º PA'!$E$4:$E$5383='Analítico Cp.'!$B105),-('Diário 7º PA'!$P$4:$P$5383=E$1),('Diário 7º PA'!$F$4:$F$5383))+SUMPRODUCT(-('Diário 8º PA'!$E$4:$E$5041='Analítico Cp.'!$B105),-('Diário 8º PA'!$P$4:$P$5041=E$1),('Diário 8º PA'!$F$4:$F$5041))+SUMPRODUCT(-('Diário 9º PA'!$E$4:$E$5236='Analítico Cp.'!$B105),-('Diário 9º PA'!$P$4:$P$5236=E$1),('Diário 9º PA'!$F$4:$F$5236))+SUMPRODUCT(-('Diário 10º PA'!$E$4:$E$5221='Analítico Cp.'!$B105),-('Diário 10º PA'!$O$4:$O$5221=E$1),('Diário 10º PA'!$F$4:$F$5221))+SUMPRODUCT(-('Comp.'!$D$5:$D$238='Analítico Cp.'!$B105),-('Comp.'!$J$5:$J$238=E$1),('Comp.'!$E$5:$E$238))</f>
        <v>0</v>
      </c>
      <c r="F105" s="13">
        <f>SUMPRODUCT(-('Diário 7º PA'!$E$4:$E$5383='Analítico Cp.'!$B105),-('Diário 7º PA'!$P$4:$P$5383=F$1),('Diário 7º PA'!$F$4:$F$5383))+SUMPRODUCT(-('Diário 8º PA'!$E$4:$E$5041='Analítico Cp.'!$B105),-('Diário 8º PA'!$P$4:$P$5041=F$1),('Diário 8º PA'!$F$4:$F$5041))+SUMPRODUCT(-('Diário 9º PA'!$E$4:$E$5236='Analítico Cp.'!$B105),-('Diário 9º PA'!$P$4:$P$5236=F$1),('Diário 9º PA'!$F$4:$F$5236))+SUMPRODUCT(-('Diário 10º PA'!$E$4:$E$5221='Analítico Cp.'!$B105),-('Diário 10º PA'!$O$4:$O$5221=F$1),('Diário 10º PA'!$F$4:$F$5221))+SUMPRODUCT(-('Comp.'!$D$5:$D$238='Analítico Cp.'!$B105),-('Comp.'!$J$5:$J$238=F$1),('Comp.'!$E$5:$E$238))</f>
        <v>0</v>
      </c>
      <c r="G105" s="13">
        <f>SUMPRODUCT(-('Diário 7º PA'!$E$4:$E$5383='Analítico Cp.'!$B105),-('Diário 7º PA'!$P$4:$P$5383=G$1),('Diário 7º PA'!$F$4:$F$5383))+SUMPRODUCT(-('Diário 8º PA'!$E$4:$E$5041='Analítico Cp.'!$B105),-('Diário 8º PA'!$P$4:$P$5041=G$1),('Diário 8º PA'!$F$4:$F$5041))+SUMPRODUCT(-('Diário 9º PA'!$E$4:$E$5236='Analítico Cp.'!$B105),-('Diário 9º PA'!$P$4:$P$5236=G$1),('Diário 9º PA'!$F$4:$F$5236))+SUMPRODUCT(-('Diário 10º PA'!$E$4:$E$5221='Analítico Cp.'!$B105),-('Diário 10º PA'!$O$4:$O$5221=G$1),('Diário 10º PA'!$F$4:$F$5221))+SUMPRODUCT(-('Comp.'!$D$5:$D$238='Analítico Cp.'!$B105),-('Comp.'!$J$5:$J$238=G$1),('Comp.'!$E$5:$E$238))</f>
        <v>0</v>
      </c>
      <c r="H105" s="13">
        <f>SUMPRODUCT(-('Diário 7º PA'!$E$4:$E$5383='Analítico Cp.'!$B105),-('Diário 7º PA'!$P$4:$P$5383=H$1),('Diário 7º PA'!$F$4:$F$5383))+SUMPRODUCT(-('Diário 8º PA'!$E$4:$E$5041='Analítico Cp.'!$B105),-('Diário 8º PA'!$P$4:$P$5041=H$1),('Diário 8º PA'!$F$4:$F$5041))+SUMPRODUCT(-('Diário 9º PA'!$E$4:$E$5236='Analítico Cp.'!$B105),-('Diário 9º PA'!$P$4:$P$5236=H$1),('Diário 9º PA'!$F$4:$F$5236))+SUMPRODUCT(-('Diário 10º PA'!$E$4:$E$5221='Analítico Cp.'!$B105),-('Diário 10º PA'!$O$4:$O$5221=H$1),('Diário 10º PA'!$F$4:$F$5221))+SUMPRODUCT(-('Comp.'!$D$5:$D$238='Analítico Cp.'!$B105),-('Comp.'!$J$5:$J$238=H$1),('Comp.'!$E$5:$E$238))</f>
        <v>0</v>
      </c>
      <c r="I105" s="13">
        <f>SUMPRODUCT(-('Diário 7º PA'!$E$4:$E$5383='Analítico Cp.'!$B105),-('Diário 7º PA'!$P$4:$P$5383=I$1),('Diário 7º PA'!$F$4:$F$5383))+SUMPRODUCT(-('Diário 8º PA'!$E$4:$E$5041='Analítico Cp.'!$B105),-('Diário 8º PA'!$P$4:$P$5041=I$1),('Diário 8º PA'!$F$4:$F$5041))+SUMPRODUCT(-('Diário 9º PA'!$E$4:$E$5236='Analítico Cp.'!$B105),-('Diário 9º PA'!$P$4:$P$5236=I$1),('Diário 9º PA'!$F$4:$F$5236))+SUMPRODUCT(-('Diário 10º PA'!$E$4:$E$5221='Analítico Cp.'!$B105),-('Diário 10º PA'!$O$4:$O$5221=I$1),('Diário 10º PA'!$F$4:$F$5221))+SUMPRODUCT(-('Comp.'!$D$5:$D$238='Analítico Cp.'!$B105),-('Comp.'!$J$5:$J$238=I$1),('Comp.'!$E$5:$E$238))</f>
        <v>0</v>
      </c>
      <c r="J105" s="13">
        <f>SUMPRODUCT(-('Diário 7º PA'!$E$4:$E$5383='Analítico Cp.'!$B105),-('Diário 7º PA'!$P$4:$P$5383=J$1),('Diário 7º PA'!$F$4:$F$5383))+SUMPRODUCT(-('Diário 8º PA'!$E$4:$E$5041='Analítico Cp.'!$B105),-('Diário 8º PA'!$P$4:$P$5041=J$1),('Diário 8º PA'!$F$4:$F$5041))+SUMPRODUCT(-('Diário 9º PA'!$E$4:$E$5236='Analítico Cp.'!$B105),-('Diário 9º PA'!$P$4:$P$5236=J$1),('Diário 9º PA'!$F$4:$F$5236))+SUMPRODUCT(-('Diário 10º PA'!$E$4:$E$5221='Analítico Cp.'!$B105),-('Diário 10º PA'!$O$4:$O$5221=J$1),('Diário 10º PA'!$F$4:$F$5221))+SUMPRODUCT(-('Comp.'!$D$5:$D$238='Analítico Cp.'!$B105),-('Comp.'!$J$5:$J$238=J$1),('Comp.'!$E$5:$E$238))</f>
        <v>0</v>
      </c>
      <c r="K105" s="13">
        <f>SUMPRODUCT(-('Diário 7º PA'!$E$4:$E$5383='Analítico Cp.'!$B105),-('Diário 7º PA'!$P$4:$P$5383=K$1),('Diário 7º PA'!$F$4:$F$5383))+SUMPRODUCT(-('Diário 8º PA'!$E$4:$E$5041='Analítico Cp.'!$B105),-('Diário 8º PA'!$P$4:$P$5041=K$1),('Diário 8º PA'!$F$4:$F$5041))+SUMPRODUCT(-('Diário 9º PA'!$E$4:$E$5236='Analítico Cp.'!$B105),-('Diário 9º PA'!$P$4:$P$5236=K$1),('Diário 9º PA'!$F$4:$F$5236))+SUMPRODUCT(-('Diário 10º PA'!$E$4:$E$5221='Analítico Cp.'!$B105),-('Diário 10º PA'!$O$4:$O$5221=K$1),('Diário 10º PA'!$F$4:$F$5221))+SUMPRODUCT(-('Comp.'!$D$5:$D$238='Analítico Cp.'!$B105),-('Comp.'!$J$5:$J$238=K$1),('Comp.'!$E$5:$E$238))</f>
        <v>0</v>
      </c>
      <c r="L105" s="13">
        <f>SUMPRODUCT(-('Diário 7º PA'!$E$4:$E$5383='Analítico Cp.'!$B105),-('Diário 7º PA'!$P$4:$P$5383=L$1),('Diário 7º PA'!$F$4:$F$5383))+SUMPRODUCT(-('Diário 8º PA'!$E$4:$E$5041='Analítico Cp.'!$B105),-('Diário 8º PA'!$P$4:$P$5041=L$1),('Diário 8º PA'!$F$4:$F$5041))+SUMPRODUCT(-('Diário 9º PA'!$E$4:$E$5236='Analítico Cp.'!$B105),-('Diário 9º PA'!$P$4:$P$5236=L$1),('Diário 9º PA'!$F$4:$F$5236))+SUMPRODUCT(-('Diário 10º PA'!$E$4:$E$5221='Analítico Cp.'!$B105),-('Diário 10º PA'!$O$4:$O$5221=L$1),('Diário 10º PA'!$F$4:$F$5221))+SUMPRODUCT(-('Comp.'!$D$5:$D$238='Analítico Cp.'!$B105),-('Comp.'!$J$5:$J$238=L$1),('Comp.'!$E$5:$E$238))</f>
        <v>0</v>
      </c>
      <c r="M105" s="13">
        <f>SUMPRODUCT(-('Diário 7º PA'!$E$4:$E$5383='Analítico Cp.'!$B105),-('Diário 7º PA'!$P$4:$P$5383=M$1),('Diário 7º PA'!$F$4:$F$5383))+SUMPRODUCT(-('Diário 8º PA'!$E$4:$E$5041='Analítico Cp.'!$B105),-('Diário 8º PA'!$P$4:$P$5041=M$1),('Diário 8º PA'!$F$4:$F$5041))+SUMPRODUCT(-('Diário 9º PA'!$E$4:$E$5236='Analítico Cp.'!$B105),-('Diário 9º PA'!$P$4:$P$5236=M$1),('Diário 9º PA'!$F$4:$F$5236))+SUMPRODUCT(-('Diário 10º PA'!$E$4:$E$5221='Analítico Cp.'!$B105),-('Diário 10º PA'!$O$4:$O$5221=M$1),('Diário 10º PA'!$F$4:$F$5221))+SUMPRODUCT(-('Comp.'!$D$5:$D$238='Analítico Cp.'!$B105),-('Comp.'!$J$5:$J$238=M$1),('Comp.'!$E$5:$E$238))</f>
        <v>0</v>
      </c>
      <c r="N105" s="13">
        <f>SUMPRODUCT(-('Diário 7º PA'!$E$4:$E$5383='Analítico Cp.'!$B105),-('Diário 7º PA'!$P$4:$P$5383=N$1),('Diário 7º PA'!$F$4:$F$5383))+SUMPRODUCT(-('Diário 8º PA'!$E$4:$E$5041='Analítico Cp.'!$B105),-('Diário 8º PA'!$P$4:$P$5041=N$1),('Diário 8º PA'!$F$4:$F$5041))+SUMPRODUCT(-('Diário 9º PA'!$E$4:$E$5236='Analítico Cp.'!$B105),-('Diário 9º PA'!$P$4:$P$5236=N$1),('Diário 9º PA'!$F$4:$F$5236))+SUMPRODUCT(-('Diário 10º PA'!$E$4:$E$5221='Analítico Cp.'!$B105),-('Diário 10º PA'!$O$4:$O$5221=N$1),('Diário 10º PA'!$F$4:$F$5221))+SUMPRODUCT(-('Comp.'!$D$5:$D$238='Analítico Cp.'!$B105),-('Comp.'!$J$5:$J$238=N$1),('Comp.'!$E$5:$E$238))</f>
        <v>0</v>
      </c>
      <c r="O105" s="13">
        <f t="shared" si="14"/>
        <v>0</v>
      </c>
      <c r="P105" s="172">
        <f t="shared" si="15"/>
        <v>0</v>
      </c>
    </row>
    <row r="106" spans="1:16" ht="23.25" customHeight="1" x14ac:dyDescent="0.2">
      <c r="A106" s="63" t="s">
        <v>198</v>
      </c>
      <c r="B106" s="107" t="s">
        <v>95</v>
      </c>
      <c r="C106" s="13">
        <f>SUMPRODUCT(-('Diário 7º PA'!$E$4:$E$5383='Analítico Cp.'!$B106),-('Diário 7º PA'!$P$4:$P$5383=C$1),('Diário 7º PA'!$F$4:$F$5383))+SUMPRODUCT(-('Diário 8º PA'!$E$4:$E$5041='Analítico Cp.'!$B106),-('Diário 8º PA'!$P$4:$P$5041=C$1),('Diário 8º PA'!$F$4:$F$5041))+SUMPRODUCT(-('Diário 9º PA'!$E$4:$E$5236='Analítico Cp.'!$B106),-('Diário 9º PA'!$P$4:$P$5236=C$1),('Diário 9º PA'!$F$4:$F$5236))+SUMPRODUCT(-('Diário 10º PA'!$E$4:$E$5221='Analítico Cp.'!$B106),-('Diário 10º PA'!$O$4:$O$5221=C$1),('Diário 10º PA'!$F$4:$F$5221))+SUMPRODUCT(-('Comp.'!$D$5:$D$238='Analítico Cp.'!$B106),-('Comp.'!$J$5:$J$238=C$1),('Comp.'!$E$5:$E$238))</f>
        <v>0</v>
      </c>
      <c r="D106" s="13">
        <f>SUMPRODUCT(-('Diário 7º PA'!$E$4:$E$5383='Analítico Cp.'!$B106),-('Diário 7º PA'!$P$4:$P$5383=D$1),('Diário 7º PA'!$F$4:$F$5383))+SUMPRODUCT(-('Diário 8º PA'!$E$4:$E$5041='Analítico Cp.'!$B106),-('Diário 8º PA'!$P$4:$P$5041=D$1),('Diário 8º PA'!$F$4:$F$5041))+SUMPRODUCT(-('Diário 9º PA'!$E$4:$E$5236='Analítico Cp.'!$B106),-('Diário 9º PA'!$P$4:$P$5236=D$1),('Diário 9º PA'!$F$4:$F$5236))+SUMPRODUCT(-('Diário 10º PA'!$E$4:$E$5221='Analítico Cp.'!$B106),-('Diário 10º PA'!$O$4:$O$5221=D$1),('Diário 10º PA'!$F$4:$F$5221))+SUMPRODUCT(-('Comp.'!$D$5:$D$238='Analítico Cp.'!$B106),-('Comp.'!$J$5:$J$238=D$1),('Comp.'!$E$5:$E$238))</f>
        <v>0</v>
      </c>
      <c r="E106" s="13">
        <f>SUMPRODUCT(-('Diário 7º PA'!$E$4:$E$5383='Analítico Cp.'!$B106),-('Diário 7º PA'!$P$4:$P$5383=E$1),('Diário 7º PA'!$F$4:$F$5383))+SUMPRODUCT(-('Diário 8º PA'!$E$4:$E$5041='Analítico Cp.'!$B106),-('Diário 8º PA'!$P$4:$P$5041=E$1),('Diário 8º PA'!$F$4:$F$5041))+SUMPRODUCT(-('Diário 9º PA'!$E$4:$E$5236='Analítico Cp.'!$B106),-('Diário 9º PA'!$P$4:$P$5236=E$1),('Diário 9º PA'!$F$4:$F$5236))+SUMPRODUCT(-('Diário 10º PA'!$E$4:$E$5221='Analítico Cp.'!$B106),-('Diário 10º PA'!$O$4:$O$5221=E$1),('Diário 10º PA'!$F$4:$F$5221))+SUMPRODUCT(-('Comp.'!$D$5:$D$238='Analítico Cp.'!$B106),-('Comp.'!$J$5:$J$238=E$1),('Comp.'!$E$5:$E$238))</f>
        <v>0</v>
      </c>
      <c r="F106" s="13">
        <f>SUMPRODUCT(-('Diário 7º PA'!$E$4:$E$5383='Analítico Cp.'!$B106),-('Diário 7º PA'!$P$4:$P$5383=F$1),('Diário 7º PA'!$F$4:$F$5383))+SUMPRODUCT(-('Diário 8º PA'!$E$4:$E$5041='Analítico Cp.'!$B106),-('Diário 8º PA'!$P$4:$P$5041=F$1),('Diário 8º PA'!$F$4:$F$5041))+SUMPRODUCT(-('Diário 9º PA'!$E$4:$E$5236='Analítico Cp.'!$B106),-('Diário 9º PA'!$P$4:$P$5236=F$1),('Diário 9º PA'!$F$4:$F$5236))+SUMPRODUCT(-('Diário 10º PA'!$E$4:$E$5221='Analítico Cp.'!$B106),-('Diário 10º PA'!$O$4:$O$5221=F$1),('Diário 10º PA'!$F$4:$F$5221))+SUMPRODUCT(-('Comp.'!$D$5:$D$238='Analítico Cp.'!$B106),-('Comp.'!$J$5:$J$238=F$1),('Comp.'!$E$5:$E$238))</f>
        <v>0</v>
      </c>
      <c r="G106" s="13">
        <f>SUMPRODUCT(-('Diário 7º PA'!$E$4:$E$5383='Analítico Cp.'!$B106),-('Diário 7º PA'!$P$4:$P$5383=G$1),('Diário 7º PA'!$F$4:$F$5383))+SUMPRODUCT(-('Diário 8º PA'!$E$4:$E$5041='Analítico Cp.'!$B106),-('Diário 8º PA'!$P$4:$P$5041=G$1),('Diário 8º PA'!$F$4:$F$5041))+SUMPRODUCT(-('Diário 9º PA'!$E$4:$E$5236='Analítico Cp.'!$B106),-('Diário 9º PA'!$P$4:$P$5236=G$1),('Diário 9º PA'!$F$4:$F$5236))+SUMPRODUCT(-('Diário 10º PA'!$E$4:$E$5221='Analítico Cp.'!$B106),-('Diário 10º PA'!$O$4:$O$5221=G$1),('Diário 10º PA'!$F$4:$F$5221))+SUMPRODUCT(-('Comp.'!$D$5:$D$238='Analítico Cp.'!$B106),-('Comp.'!$J$5:$J$238=G$1),('Comp.'!$E$5:$E$238))</f>
        <v>0</v>
      </c>
      <c r="H106" s="13">
        <f>SUMPRODUCT(-('Diário 7º PA'!$E$4:$E$5383='Analítico Cp.'!$B106),-('Diário 7º PA'!$P$4:$P$5383=H$1),('Diário 7º PA'!$F$4:$F$5383))+SUMPRODUCT(-('Diário 8º PA'!$E$4:$E$5041='Analítico Cp.'!$B106),-('Diário 8º PA'!$P$4:$P$5041=H$1),('Diário 8º PA'!$F$4:$F$5041))+SUMPRODUCT(-('Diário 9º PA'!$E$4:$E$5236='Analítico Cp.'!$B106),-('Diário 9º PA'!$P$4:$P$5236=H$1),('Diário 9º PA'!$F$4:$F$5236))+SUMPRODUCT(-('Diário 10º PA'!$E$4:$E$5221='Analítico Cp.'!$B106),-('Diário 10º PA'!$O$4:$O$5221=H$1),('Diário 10º PA'!$F$4:$F$5221))+SUMPRODUCT(-('Comp.'!$D$5:$D$238='Analítico Cp.'!$B106),-('Comp.'!$J$5:$J$238=H$1),('Comp.'!$E$5:$E$238))</f>
        <v>0</v>
      </c>
      <c r="I106" s="13">
        <f>SUMPRODUCT(-('Diário 7º PA'!$E$4:$E$5383='Analítico Cp.'!$B106),-('Diário 7º PA'!$P$4:$P$5383=I$1),('Diário 7º PA'!$F$4:$F$5383))+SUMPRODUCT(-('Diário 8º PA'!$E$4:$E$5041='Analítico Cp.'!$B106),-('Diário 8º PA'!$P$4:$P$5041=I$1),('Diário 8º PA'!$F$4:$F$5041))+SUMPRODUCT(-('Diário 9º PA'!$E$4:$E$5236='Analítico Cp.'!$B106),-('Diário 9º PA'!$P$4:$P$5236=I$1),('Diário 9º PA'!$F$4:$F$5236))+SUMPRODUCT(-('Diário 10º PA'!$E$4:$E$5221='Analítico Cp.'!$B106),-('Diário 10º PA'!$O$4:$O$5221=I$1),('Diário 10º PA'!$F$4:$F$5221))+SUMPRODUCT(-('Comp.'!$D$5:$D$238='Analítico Cp.'!$B106),-('Comp.'!$J$5:$J$238=I$1),('Comp.'!$E$5:$E$238))</f>
        <v>0</v>
      </c>
      <c r="J106" s="13">
        <f>SUMPRODUCT(-('Diário 7º PA'!$E$4:$E$5383='Analítico Cp.'!$B106),-('Diário 7º PA'!$P$4:$P$5383=J$1),('Diário 7º PA'!$F$4:$F$5383))+SUMPRODUCT(-('Diário 8º PA'!$E$4:$E$5041='Analítico Cp.'!$B106),-('Diário 8º PA'!$P$4:$P$5041=J$1),('Diário 8º PA'!$F$4:$F$5041))+SUMPRODUCT(-('Diário 9º PA'!$E$4:$E$5236='Analítico Cp.'!$B106),-('Diário 9º PA'!$P$4:$P$5236=J$1),('Diário 9º PA'!$F$4:$F$5236))+SUMPRODUCT(-('Diário 10º PA'!$E$4:$E$5221='Analítico Cp.'!$B106),-('Diário 10º PA'!$O$4:$O$5221=J$1),('Diário 10º PA'!$F$4:$F$5221))+SUMPRODUCT(-('Comp.'!$D$5:$D$238='Analítico Cp.'!$B106),-('Comp.'!$J$5:$J$238=J$1),('Comp.'!$E$5:$E$238))</f>
        <v>0</v>
      </c>
      <c r="K106" s="13">
        <f>SUMPRODUCT(-('Diário 7º PA'!$E$4:$E$5383='Analítico Cp.'!$B106),-('Diário 7º PA'!$P$4:$P$5383=K$1),('Diário 7º PA'!$F$4:$F$5383))+SUMPRODUCT(-('Diário 8º PA'!$E$4:$E$5041='Analítico Cp.'!$B106),-('Diário 8º PA'!$P$4:$P$5041=K$1),('Diário 8º PA'!$F$4:$F$5041))+SUMPRODUCT(-('Diário 9º PA'!$E$4:$E$5236='Analítico Cp.'!$B106),-('Diário 9º PA'!$P$4:$P$5236=K$1),('Diário 9º PA'!$F$4:$F$5236))+SUMPRODUCT(-('Diário 10º PA'!$E$4:$E$5221='Analítico Cp.'!$B106),-('Diário 10º PA'!$O$4:$O$5221=K$1),('Diário 10º PA'!$F$4:$F$5221))+SUMPRODUCT(-('Comp.'!$D$5:$D$238='Analítico Cp.'!$B106),-('Comp.'!$J$5:$J$238=K$1),('Comp.'!$E$5:$E$238))</f>
        <v>0</v>
      </c>
      <c r="L106" s="13">
        <f>SUMPRODUCT(-('Diário 7º PA'!$E$4:$E$5383='Analítico Cp.'!$B106),-('Diário 7º PA'!$P$4:$P$5383=L$1),('Diário 7º PA'!$F$4:$F$5383))+SUMPRODUCT(-('Diário 8º PA'!$E$4:$E$5041='Analítico Cp.'!$B106),-('Diário 8º PA'!$P$4:$P$5041=L$1),('Diário 8º PA'!$F$4:$F$5041))+SUMPRODUCT(-('Diário 9º PA'!$E$4:$E$5236='Analítico Cp.'!$B106),-('Diário 9º PA'!$P$4:$P$5236=L$1),('Diário 9º PA'!$F$4:$F$5236))+SUMPRODUCT(-('Diário 10º PA'!$E$4:$E$5221='Analítico Cp.'!$B106),-('Diário 10º PA'!$O$4:$O$5221=L$1),('Diário 10º PA'!$F$4:$F$5221))+SUMPRODUCT(-('Comp.'!$D$5:$D$238='Analítico Cp.'!$B106),-('Comp.'!$J$5:$J$238=L$1),('Comp.'!$E$5:$E$238))</f>
        <v>0</v>
      </c>
      <c r="M106" s="13">
        <f>SUMPRODUCT(-('Diário 7º PA'!$E$4:$E$5383='Analítico Cp.'!$B106),-('Diário 7º PA'!$P$4:$P$5383=M$1),('Diário 7º PA'!$F$4:$F$5383))+SUMPRODUCT(-('Diário 8º PA'!$E$4:$E$5041='Analítico Cp.'!$B106),-('Diário 8º PA'!$P$4:$P$5041=M$1),('Diário 8º PA'!$F$4:$F$5041))+SUMPRODUCT(-('Diário 9º PA'!$E$4:$E$5236='Analítico Cp.'!$B106),-('Diário 9º PA'!$P$4:$P$5236=M$1),('Diário 9º PA'!$F$4:$F$5236))+SUMPRODUCT(-('Diário 10º PA'!$E$4:$E$5221='Analítico Cp.'!$B106),-('Diário 10º PA'!$O$4:$O$5221=M$1),('Diário 10º PA'!$F$4:$F$5221))+SUMPRODUCT(-('Comp.'!$D$5:$D$238='Analítico Cp.'!$B106),-('Comp.'!$J$5:$J$238=M$1),('Comp.'!$E$5:$E$238))</f>
        <v>0</v>
      </c>
      <c r="N106" s="13">
        <f>SUMPRODUCT(-('Diário 7º PA'!$E$4:$E$5383='Analítico Cp.'!$B106),-('Diário 7º PA'!$P$4:$P$5383=N$1),('Diário 7º PA'!$F$4:$F$5383))+SUMPRODUCT(-('Diário 8º PA'!$E$4:$E$5041='Analítico Cp.'!$B106),-('Diário 8º PA'!$P$4:$P$5041=N$1),('Diário 8º PA'!$F$4:$F$5041))+SUMPRODUCT(-('Diário 9º PA'!$E$4:$E$5236='Analítico Cp.'!$B106),-('Diário 9º PA'!$P$4:$P$5236=N$1),('Diário 9º PA'!$F$4:$F$5236))+SUMPRODUCT(-('Diário 10º PA'!$E$4:$E$5221='Analítico Cp.'!$B106),-('Diário 10º PA'!$O$4:$O$5221=N$1),('Diário 10º PA'!$F$4:$F$5221))+SUMPRODUCT(-('Comp.'!$D$5:$D$238='Analítico Cp.'!$B106),-('Comp.'!$J$5:$J$238=N$1),('Comp.'!$E$5:$E$238))</f>
        <v>0</v>
      </c>
      <c r="O106" s="13">
        <f t="shared" si="14"/>
        <v>0</v>
      </c>
      <c r="P106" s="172">
        <f t="shared" si="15"/>
        <v>0</v>
      </c>
    </row>
    <row r="107" spans="1:16" ht="23.25" customHeight="1" x14ac:dyDescent="0.2">
      <c r="A107" s="63" t="s">
        <v>200</v>
      </c>
      <c r="B107" s="107" t="s">
        <v>96</v>
      </c>
      <c r="C107" s="13">
        <f>SUMPRODUCT(-('Diário 7º PA'!$E$4:$E$5383='Analítico Cp.'!$B107),-('Diário 7º PA'!$P$4:$P$5383=C$1),('Diário 7º PA'!$F$4:$F$5383))+SUMPRODUCT(-('Diário 8º PA'!$E$4:$E$5041='Analítico Cp.'!$B107),-('Diário 8º PA'!$P$4:$P$5041=C$1),('Diário 8º PA'!$F$4:$F$5041))+SUMPRODUCT(-('Diário 9º PA'!$E$4:$E$5236='Analítico Cp.'!$B107),-('Diário 9º PA'!$P$4:$P$5236=C$1),('Diário 9º PA'!$F$4:$F$5236))+SUMPRODUCT(-('Diário 10º PA'!$E$4:$E$5221='Analítico Cp.'!$B107),-('Diário 10º PA'!$O$4:$O$5221=C$1),('Diário 10º PA'!$F$4:$F$5221))+SUMPRODUCT(-('Comp.'!$D$5:$D$238='Analítico Cp.'!$B107),-('Comp.'!$J$5:$J$238=C$1),('Comp.'!$E$5:$E$238))</f>
        <v>13414.240000000002</v>
      </c>
      <c r="D107" s="13">
        <f>SUMPRODUCT(-('Diário 7º PA'!$E$4:$E$5383='Analítico Cp.'!$B107),-('Diário 7º PA'!$P$4:$P$5383=D$1),('Diário 7º PA'!$F$4:$F$5383))+SUMPRODUCT(-('Diário 8º PA'!$E$4:$E$5041='Analítico Cp.'!$B107),-('Diário 8º PA'!$P$4:$P$5041=D$1),('Diário 8º PA'!$F$4:$F$5041))+SUMPRODUCT(-('Diário 9º PA'!$E$4:$E$5236='Analítico Cp.'!$B107),-('Diário 9º PA'!$P$4:$P$5236=D$1),('Diário 9º PA'!$F$4:$F$5236))+SUMPRODUCT(-('Diário 10º PA'!$E$4:$E$5221='Analítico Cp.'!$B107),-('Diário 10º PA'!$O$4:$O$5221=D$1),('Diário 10º PA'!$F$4:$F$5221))+SUMPRODUCT(-('Comp.'!$D$5:$D$238='Analítico Cp.'!$B107),-('Comp.'!$J$5:$J$238=D$1),('Comp.'!$E$5:$E$238))</f>
        <v>10617.359999999999</v>
      </c>
      <c r="E107" s="13">
        <f>SUMPRODUCT(-('Diário 7º PA'!$E$4:$E$5383='Analítico Cp.'!$B107),-('Diário 7º PA'!$P$4:$P$5383=E$1),('Diário 7º PA'!$F$4:$F$5383))+SUMPRODUCT(-('Diário 8º PA'!$E$4:$E$5041='Analítico Cp.'!$B107),-('Diário 8º PA'!$P$4:$P$5041=E$1),('Diário 8º PA'!$F$4:$F$5041))+SUMPRODUCT(-('Diário 9º PA'!$E$4:$E$5236='Analítico Cp.'!$B107),-('Diário 9º PA'!$P$4:$P$5236=E$1),('Diário 9º PA'!$F$4:$F$5236))+SUMPRODUCT(-('Diário 10º PA'!$E$4:$E$5221='Analítico Cp.'!$B107),-('Diário 10º PA'!$O$4:$O$5221=E$1),('Diário 10º PA'!$F$4:$F$5221))+SUMPRODUCT(-('Comp.'!$D$5:$D$238='Analítico Cp.'!$B107),-('Comp.'!$J$5:$J$238=E$1),('Comp.'!$E$5:$E$238))</f>
        <v>35101.119999999995</v>
      </c>
      <c r="F107" s="13">
        <f>SUMPRODUCT(-('Diário 7º PA'!$E$4:$E$5383='Analítico Cp.'!$B107),-('Diário 7º PA'!$P$4:$P$5383=F$1),('Diário 7º PA'!$F$4:$F$5383))+SUMPRODUCT(-('Diário 8º PA'!$E$4:$E$5041='Analítico Cp.'!$B107),-('Diário 8º PA'!$P$4:$P$5041=F$1),('Diário 8º PA'!$F$4:$F$5041))+SUMPRODUCT(-('Diário 9º PA'!$E$4:$E$5236='Analítico Cp.'!$B107),-('Diário 9º PA'!$P$4:$P$5236=F$1),('Diário 9º PA'!$F$4:$F$5236))+SUMPRODUCT(-('Diário 10º PA'!$E$4:$E$5221='Analítico Cp.'!$B107),-('Diário 10º PA'!$O$4:$O$5221=F$1),('Diário 10º PA'!$F$4:$F$5221))+SUMPRODUCT(-('Comp.'!$D$5:$D$238='Analítico Cp.'!$B107),-('Comp.'!$J$5:$J$238=F$1),('Comp.'!$E$5:$E$238))</f>
        <v>9442.77</v>
      </c>
      <c r="G107" s="13">
        <f>SUMPRODUCT(-('Diário 7º PA'!$E$4:$E$5383='Analítico Cp.'!$B107),-('Diário 7º PA'!$P$4:$P$5383=G$1),('Diário 7º PA'!$F$4:$F$5383))+SUMPRODUCT(-('Diário 8º PA'!$E$4:$E$5041='Analítico Cp.'!$B107),-('Diário 8º PA'!$P$4:$P$5041=G$1),('Diário 8º PA'!$F$4:$F$5041))+SUMPRODUCT(-('Diário 9º PA'!$E$4:$E$5236='Analítico Cp.'!$B107),-('Diário 9º PA'!$P$4:$P$5236=G$1),('Diário 9º PA'!$F$4:$F$5236))+SUMPRODUCT(-('Diário 10º PA'!$E$4:$E$5221='Analítico Cp.'!$B107),-('Diário 10º PA'!$O$4:$O$5221=G$1),('Diário 10º PA'!$F$4:$F$5221))+SUMPRODUCT(-('Comp.'!$D$5:$D$238='Analítico Cp.'!$B107),-('Comp.'!$J$5:$J$238=G$1),('Comp.'!$E$5:$E$238))</f>
        <v>24682.85</v>
      </c>
      <c r="H107" s="13">
        <f>SUMPRODUCT(-('Diário 7º PA'!$E$4:$E$5383='Analítico Cp.'!$B107),-('Diário 7º PA'!$P$4:$P$5383=H$1),('Diário 7º PA'!$F$4:$F$5383))+SUMPRODUCT(-('Diário 8º PA'!$E$4:$E$5041='Analítico Cp.'!$B107),-('Diário 8º PA'!$P$4:$P$5041=H$1),('Diário 8º PA'!$F$4:$F$5041))+SUMPRODUCT(-('Diário 9º PA'!$E$4:$E$5236='Analítico Cp.'!$B107),-('Diário 9º PA'!$P$4:$P$5236=H$1),('Diário 9º PA'!$F$4:$F$5236))+SUMPRODUCT(-('Diário 10º PA'!$E$4:$E$5221='Analítico Cp.'!$B107),-('Diário 10º PA'!$O$4:$O$5221=H$1),('Diário 10º PA'!$F$4:$F$5221))+SUMPRODUCT(-('Comp.'!$D$5:$D$238='Analítico Cp.'!$B107),-('Comp.'!$J$5:$J$238=H$1),('Comp.'!$E$5:$E$238))</f>
        <v>20286.2</v>
      </c>
      <c r="I107" s="13">
        <f>SUMPRODUCT(-('Diário 7º PA'!$E$4:$E$5383='Analítico Cp.'!$B107),-('Diário 7º PA'!$P$4:$P$5383=I$1),('Diário 7º PA'!$F$4:$F$5383))+SUMPRODUCT(-('Diário 8º PA'!$E$4:$E$5041='Analítico Cp.'!$B107),-('Diário 8º PA'!$P$4:$P$5041=I$1),('Diário 8º PA'!$F$4:$F$5041))+SUMPRODUCT(-('Diário 9º PA'!$E$4:$E$5236='Analítico Cp.'!$B107),-('Diário 9º PA'!$P$4:$P$5236=I$1),('Diário 9º PA'!$F$4:$F$5236))+SUMPRODUCT(-('Diário 10º PA'!$E$4:$E$5221='Analítico Cp.'!$B107),-('Diário 10º PA'!$O$4:$O$5221=I$1),('Diário 10º PA'!$F$4:$F$5221))+SUMPRODUCT(-('Comp.'!$D$5:$D$238='Analítico Cp.'!$B107),-('Comp.'!$J$5:$J$238=I$1),('Comp.'!$E$5:$E$238))</f>
        <v>27145.209999999992</v>
      </c>
      <c r="J107" s="13">
        <f>SUMPRODUCT(-('Diário 7º PA'!$E$4:$E$5383='Analítico Cp.'!$B107),-('Diário 7º PA'!$P$4:$P$5383=J$1),('Diário 7º PA'!$F$4:$F$5383))+SUMPRODUCT(-('Diário 8º PA'!$E$4:$E$5041='Analítico Cp.'!$B107),-('Diário 8º PA'!$P$4:$P$5041=J$1),('Diário 8º PA'!$F$4:$F$5041))+SUMPRODUCT(-('Diário 9º PA'!$E$4:$E$5236='Analítico Cp.'!$B107),-('Diário 9º PA'!$P$4:$P$5236=J$1),('Diário 9º PA'!$F$4:$F$5236))+SUMPRODUCT(-('Diário 10º PA'!$E$4:$E$5221='Analítico Cp.'!$B107),-('Diário 10º PA'!$O$4:$O$5221=J$1),('Diário 10º PA'!$F$4:$F$5221))+SUMPRODUCT(-('Comp.'!$D$5:$D$238='Analítico Cp.'!$B107),-('Comp.'!$J$5:$J$238=J$1),('Comp.'!$E$5:$E$238))</f>
        <v>24149.37</v>
      </c>
      <c r="K107" s="13">
        <f>SUMPRODUCT(-('Diário 7º PA'!$E$4:$E$5383='Analítico Cp.'!$B107),-('Diário 7º PA'!$P$4:$P$5383=K$1),('Diário 7º PA'!$F$4:$F$5383))+SUMPRODUCT(-('Diário 8º PA'!$E$4:$E$5041='Analítico Cp.'!$B107),-('Diário 8º PA'!$P$4:$P$5041=K$1),('Diário 8º PA'!$F$4:$F$5041))+SUMPRODUCT(-('Diário 9º PA'!$E$4:$E$5236='Analítico Cp.'!$B107),-('Diário 9º PA'!$P$4:$P$5236=K$1),('Diário 9º PA'!$F$4:$F$5236))+SUMPRODUCT(-('Diário 10º PA'!$E$4:$E$5221='Analítico Cp.'!$B107),-('Diário 10º PA'!$O$4:$O$5221=K$1),('Diário 10º PA'!$F$4:$F$5221))+SUMPRODUCT(-('Comp.'!$D$5:$D$238='Analítico Cp.'!$B107),-('Comp.'!$J$5:$J$238=K$1),('Comp.'!$E$5:$E$238))</f>
        <v>8405.09</v>
      </c>
      <c r="L107" s="13">
        <f>SUMPRODUCT(-('Diário 7º PA'!$E$4:$E$5383='Analítico Cp.'!$B107),-('Diário 7º PA'!$P$4:$P$5383=L$1),('Diário 7º PA'!$F$4:$F$5383))+SUMPRODUCT(-('Diário 8º PA'!$E$4:$E$5041='Analítico Cp.'!$B107),-('Diário 8º PA'!$P$4:$P$5041=L$1),('Diário 8º PA'!$F$4:$F$5041))+SUMPRODUCT(-('Diário 9º PA'!$E$4:$E$5236='Analítico Cp.'!$B107),-('Diário 9º PA'!$P$4:$P$5236=L$1),('Diário 9º PA'!$F$4:$F$5236))+SUMPRODUCT(-('Diário 10º PA'!$E$4:$E$5221='Analítico Cp.'!$B107),-('Diário 10º PA'!$O$4:$O$5221=L$1),('Diário 10º PA'!$F$4:$F$5221))+SUMPRODUCT(-('Comp.'!$D$5:$D$238='Analítico Cp.'!$B107),-('Comp.'!$J$5:$J$238=L$1),('Comp.'!$E$5:$E$238))</f>
        <v>19925.399999999994</v>
      </c>
      <c r="M107" s="13">
        <f>SUMPRODUCT(-('Diário 7º PA'!$E$4:$E$5383='Analítico Cp.'!$B107),-('Diário 7º PA'!$P$4:$P$5383=M$1),('Diário 7º PA'!$F$4:$F$5383))+SUMPRODUCT(-('Diário 8º PA'!$E$4:$E$5041='Analítico Cp.'!$B107),-('Diário 8º PA'!$P$4:$P$5041=M$1),('Diário 8º PA'!$F$4:$F$5041))+SUMPRODUCT(-('Diário 9º PA'!$E$4:$E$5236='Analítico Cp.'!$B107),-('Diário 9º PA'!$P$4:$P$5236=M$1),('Diário 9º PA'!$F$4:$F$5236))+SUMPRODUCT(-('Diário 10º PA'!$E$4:$E$5221='Analítico Cp.'!$B107),-('Diário 10º PA'!$O$4:$O$5221=M$1),('Diário 10º PA'!$F$4:$F$5221))+SUMPRODUCT(-('Comp.'!$D$5:$D$238='Analítico Cp.'!$B107),-('Comp.'!$J$5:$J$238=M$1),('Comp.'!$E$5:$E$238))</f>
        <v>24273.920000000002</v>
      </c>
      <c r="N107" s="13">
        <f>SUMPRODUCT(-('Diário 7º PA'!$E$4:$E$5383='Analítico Cp.'!$B107),-('Diário 7º PA'!$P$4:$P$5383=N$1),('Diário 7º PA'!$F$4:$F$5383))+SUMPRODUCT(-('Diário 8º PA'!$E$4:$E$5041='Analítico Cp.'!$B107),-('Diário 8º PA'!$P$4:$P$5041=N$1),('Diário 8º PA'!$F$4:$F$5041))+SUMPRODUCT(-('Diário 9º PA'!$E$4:$E$5236='Analítico Cp.'!$B107),-('Diário 9º PA'!$P$4:$P$5236=N$1),('Diário 9º PA'!$F$4:$F$5236))+SUMPRODUCT(-('Diário 10º PA'!$E$4:$E$5221='Analítico Cp.'!$B107),-('Diário 10º PA'!$O$4:$O$5221=N$1),('Diário 10º PA'!$F$4:$F$5221))+SUMPRODUCT(-('Comp.'!$D$5:$D$238='Analítico Cp.'!$B107),-('Comp.'!$J$5:$J$238=N$1),('Comp.'!$E$5:$E$238))</f>
        <v>32737.86</v>
      </c>
      <c r="O107" s="13">
        <f t="shared" si="14"/>
        <v>250181.39</v>
      </c>
      <c r="P107" s="172">
        <f t="shared" si="15"/>
        <v>4.7192478509283479E-3</v>
      </c>
    </row>
    <row r="108" spans="1:16" ht="23.25" customHeight="1" x14ac:dyDescent="0.2">
      <c r="A108" s="63" t="s">
        <v>201</v>
      </c>
      <c r="B108" s="107" t="s">
        <v>62</v>
      </c>
      <c r="C108" s="13">
        <f>SUMPRODUCT(-('Diário 7º PA'!$E$4:$E$5383='Analítico Cp.'!$B108),-('Diário 7º PA'!$P$4:$P$5383=C$1),('Diário 7º PA'!$F$4:$F$5383))+SUMPRODUCT(-('Diário 8º PA'!$E$4:$E$5041='Analítico Cp.'!$B108),-('Diário 8º PA'!$P$4:$P$5041=C$1),('Diário 8º PA'!$F$4:$F$5041))+SUMPRODUCT(-('Diário 9º PA'!$E$4:$E$5236='Analítico Cp.'!$B108),-('Diário 9º PA'!$P$4:$P$5236=C$1),('Diário 9º PA'!$F$4:$F$5236))+SUMPRODUCT(-('Diário 10º PA'!$E$4:$E$5221='Analítico Cp.'!$B108),-('Diário 10º PA'!$O$4:$O$5221=C$1),('Diário 10º PA'!$F$4:$F$5221))+SUMPRODUCT(-('Comp.'!$D$5:$D$238='Analítico Cp.'!$B108),-('Comp.'!$J$5:$J$238=C$1),('Comp.'!$E$5:$E$238))</f>
        <v>0</v>
      </c>
      <c r="D108" s="13">
        <f>SUMPRODUCT(-('Diário 7º PA'!$E$4:$E$5383='Analítico Cp.'!$B108),-('Diário 7º PA'!$P$4:$P$5383=D$1),('Diário 7º PA'!$F$4:$F$5383))+SUMPRODUCT(-('Diário 8º PA'!$E$4:$E$5041='Analítico Cp.'!$B108),-('Diário 8º PA'!$P$4:$P$5041=D$1),('Diário 8º PA'!$F$4:$F$5041))+SUMPRODUCT(-('Diário 9º PA'!$E$4:$E$5236='Analítico Cp.'!$B108),-('Diário 9º PA'!$P$4:$P$5236=D$1),('Diário 9º PA'!$F$4:$F$5236))+SUMPRODUCT(-('Diário 10º PA'!$E$4:$E$5221='Analítico Cp.'!$B108),-('Diário 10º PA'!$O$4:$O$5221=D$1),('Diário 10º PA'!$F$4:$F$5221))+SUMPRODUCT(-('Comp.'!$D$5:$D$238='Analítico Cp.'!$B108),-('Comp.'!$J$5:$J$238=D$1),('Comp.'!$E$5:$E$238))</f>
        <v>0</v>
      </c>
      <c r="E108" s="13">
        <f>SUMPRODUCT(-('Diário 7º PA'!$E$4:$E$5383='Analítico Cp.'!$B108),-('Diário 7º PA'!$P$4:$P$5383=E$1),('Diário 7º PA'!$F$4:$F$5383))+SUMPRODUCT(-('Diário 8º PA'!$E$4:$E$5041='Analítico Cp.'!$B108),-('Diário 8º PA'!$P$4:$P$5041=E$1),('Diário 8º PA'!$F$4:$F$5041))+SUMPRODUCT(-('Diário 9º PA'!$E$4:$E$5236='Analítico Cp.'!$B108),-('Diário 9º PA'!$P$4:$P$5236=E$1),('Diário 9º PA'!$F$4:$F$5236))+SUMPRODUCT(-('Diário 10º PA'!$E$4:$E$5221='Analítico Cp.'!$B108),-('Diário 10º PA'!$O$4:$O$5221=E$1),('Diário 10º PA'!$F$4:$F$5221))+SUMPRODUCT(-('Comp.'!$D$5:$D$238='Analítico Cp.'!$B108),-('Comp.'!$J$5:$J$238=E$1),('Comp.'!$E$5:$E$238))</f>
        <v>0</v>
      </c>
      <c r="F108" s="13">
        <f>SUMPRODUCT(-('Diário 7º PA'!$E$4:$E$5383='Analítico Cp.'!$B108),-('Diário 7º PA'!$P$4:$P$5383=F$1),('Diário 7º PA'!$F$4:$F$5383))+SUMPRODUCT(-('Diário 8º PA'!$E$4:$E$5041='Analítico Cp.'!$B108),-('Diário 8º PA'!$P$4:$P$5041=F$1),('Diário 8º PA'!$F$4:$F$5041))+SUMPRODUCT(-('Diário 9º PA'!$E$4:$E$5236='Analítico Cp.'!$B108),-('Diário 9º PA'!$P$4:$P$5236=F$1),('Diário 9º PA'!$F$4:$F$5236))+SUMPRODUCT(-('Diário 10º PA'!$E$4:$E$5221='Analítico Cp.'!$B108),-('Diário 10º PA'!$O$4:$O$5221=F$1),('Diário 10º PA'!$F$4:$F$5221))+SUMPRODUCT(-('Comp.'!$D$5:$D$238='Analítico Cp.'!$B108),-('Comp.'!$J$5:$J$238=F$1),('Comp.'!$E$5:$E$238))</f>
        <v>0</v>
      </c>
      <c r="G108" s="13">
        <f>SUMPRODUCT(-('Diário 7º PA'!$E$4:$E$5383='Analítico Cp.'!$B108),-('Diário 7º PA'!$P$4:$P$5383=G$1),('Diário 7º PA'!$F$4:$F$5383))+SUMPRODUCT(-('Diário 8º PA'!$E$4:$E$5041='Analítico Cp.'!$B108),-('Diário 8º PA'!$P$4:$P$5041=G$1),('Diário 8º PA'!$F$4:$F$5041))+SUMPRODUCT(-('Diário 9º PA'!$E$4:$E$5236='Analítico Cp.'!$B108),-('Diário 9º PA'!$P$4:$P$5236=G$1),('Diário 9º PA'!$F$4:$F$5236))+SUMPRODUCT(-('Diário 10º PA'!$E$4:$E$5221='Analítico Cp.'!$B108),-('Diário 10º PA'!$O$4:$O$5221=G$1),('Diário 10º PA'!$F$4:$F$5221))+SUMPRODUCT(-('Comp.'!$D$5:$D$238='Analítico Cp.'!$B108),-('Comp.'!$J$5:$J$238=G$1),('Comp.'!$E$5:$E$238))</f>
        <v>0</v>
      </c>
      <c r="H108" s="13">
        <f>SUMPRODUCT(-('Diário 7º PA'!$E$4:$E$5383='Analítico Cp.'!$B108),-('Diário 7º PA'!$P$4:$P$5383=H$1),('Diário 7º PA'!$F$4:$F$5383))+SUMPRODUCT(-('Diário 8º PA'!$E$4:$E$5041='Analítico Cp.'!$B108),-('Diário 8º PA'!$P$4:$P$5041=H$1),('Diário 8º PA'!$F$4:$F$5041))+SUMPRODUCT(-('Diário 9º PA'!$E$4:$E$5236='Analítico Cp.'!$B108),-('Diário 9º PA'!$P$4:$P$5236=H$1),('Diário 9º PA'!$F$4:$F$5236))+SUMPRODUCT(-('Diário 10º PA'!$E$4:$E$5221='Analítico Cp.'!$B108),-('Diário 10º PA'!$O$4:$O$5221=H$1),('Diário 10º PA'!$F$4:$F$5221))+SUMPRODUCT(-('Comp.'!$D$5:$D$238='Analítico Cp.'!$B108),-('Comp.'!$J$5:$J$238=H$1),('Comp.'!$E$5:$E$238))</f>
        <v>0</v>
      </c>
      <c r="I108" s="13">
        <f>SUMPRODUCT(-('Diário 7º PA'!$E$4:$E$5383='Analítico Cp.'!$B108),-('Diário 7º PA'!$P$4:$P$5383=I$1),('Diário 7º PA'!$F$4:$F$5383))+SUMPRODUCT(-('Diário 8º PA'!$E$4:$E$5041='Analítico Cp.'!$B108),-('Diário 8º PA'!$P$4:$P$5041=I$1),('Diário 8º PA'!$F$4:$F$5041))+SUMPRODUCT(-('Diário 9º PA'!$E$4:$E$5236='Analítico Cp.'!$B108),-('Diário 9º PA'!$P$4:$P$5236=I$1),('Diário 9º PA'!$F$4:$F$5236))+SUMPRODUCT(-('Diário 10º PA'!$E$4:$E$5221='Analítico Cp.'!$B108),-('Diário 10º PA'!$O$4:$O$5221=I$1),('Diário 10º PA'!$F$4:$F$5221))+SUMPRODUCT(-('Comp.'!$D$5:$D$238='Analítico Cp.'!$B108),-('Comp.'!$J$5:$J$238=I$1),('Comp.'!$E$5:$E$238))</f>
        <v>0</v>
      </c>
      <c r="J108" s="13">
        <f>SUMPRODUCT(-('Diário 7º PA'!$E$4:$E$5383='Analítico Cp.'!$B108),-('Diário 7º PA'!$P$4:$P$5383=J$1),('Diário 7º PA'!$F$4:$F$5383))+SUMPRODUCT(-('Diário 8º PA'!$E$4:$E$5041='Analítico Cp.'!$B108),-('Diário 8º PA'!$P$4:$P$5041=J$1),('Diário 8º PA'!$F$4:$F$5041))+SUMPRODUCT(-('Diário 9º PA'!$E$4:$E$5236='Analítico Cp.'!$B108),-('Diário 9º PA'!$P$4:$P$5236=J$1),('Diário 9º PA'!$F$4:$F$5236))+SUMPRODUCT(-('Diário 10º PA'!$E$4:$E$5221='Analítico Cp.'!$B108),-('Diário 10º PA'!$O$4:$O$5221=J$1),('Diário 10º PA'!$F$4:$F$5221))+SUMPRODUCT(-('Comp.'!$D$5:$D$238='Analítico Cp.'!$B108),-('Comp.'!$J$5:$J$238=J$1),('Comp.'!$E$5:$E$238))</f>
        <v>0</v>
      </c>
      <c r="K108" s="13">
        <f>SUMPRODUCT(-('Diário 7º PA'!$E$4:$E$5383='Analítico Cp.'!$B108),-('Diário 7º PA'!$P$4:$P$5383=K$1),('Diário 7º PA'!$F$4:$F$5383))+SUMPRODUCT(-('Diário 8º PA'!$E$4:$E$5041='Analítico Cp.'!$B108),-('Diário 8º PA'!$P$4:$P$5041=K$1),('Diário 8º PA'!$F$4:$F$5041))+SUMPRODUCT(-('Diário 9º PA'!$E$4:$E$5236='Analítico Cp.'!$B108),-('Diário 9º PA'!$P$4:$P$5236=K$1),('Diário 9º PA'!$F$4:$F$5236))+SUMPRODUCT(-('Diário 10º PA'!$E$4:$E$5221='Analítico Cp.'!$B108),-('Diário 10º PA'!$O$4:$O$5221=K$1),('Diário 10º PA'!$F$4:$F$5221))+SUMPRODUCT(-('Comp.'!$D$5:$D$238='Analítico Cp.'!$B108),-('Comp.'!$J$5:$J$238=K$1),('Comp.'!$E$5:$E$238))</f>
        <v>0</v>
      </c>
      <c r="L108" s="13">
        <f>SUMPRODUCT(-('Diário 7º PA'!$E$4:$E$5383='Analítico Cp.'!$B108),-('Diário 7º PA'!$P$4:$P$5383=L$1),('Diário 7º PA'!$F$4:$F$5383))+SUMPRODUCT(-('Diário 8º PA'!$E$4:$E$5041='Analítico Cp.'!$B108),-('Diário 8º PA'!$P$4:$P$5041=L$1),('Diário 8º PA'!$F$4:$F$5041))+SUMPRODUCT(-('Diário 9º PA'!$E$4:$E$5236='Analítico Cp.'!$B108),-('Diário 9º PA'!$P$4:$P$5236=L$1),('Diário 9º PA'!$F$4:$F$5236))+SUMPRODUCT(-('Diário 10º PA'!$E$4:$E$5221='Analítico Cp.'!$B108),-('Diário 10º PA'!$O$4:$O$5221=L$1),('Diário 10º PA'!$F$4:$F$5221))+SUMPRODUCT(-('Comp.'!$D$5:$D$238='Analítico Cp.'!$B108),-('Comp.'!$J$5:$J$238=L$1),('Comp.'!$E$5:$E$238))</f>
        <v>0</v>
      </c>
      <c r="M108" s="13">
        <f>SUMPRODUCT(-('Diário 7º PA'!$E$4:$E$5383='Analítico Cp.'!$B108),-('Diário 7º PA'!$P$4:$P$5383=M$1),('Diário 7º PA'!$F$4:$F$5383))+SUMPRODUCT(-('Diário 8º PA'!$E$4:$E$5041='Analítico Cp.'!$B108),-('Diário 8º PA'!$P$4:$P$5041=M$1),('Diário 8º PA'!$F$4:$F$5041))+SUMPRODUCT(-('Diário 9º PA'!$E$4:$E$5236='Analítico Cp.'!$B108),-('Diário 9º PA'!$P$4:$P$5236=M$1),('Diário 9º PA'!$F$4:$F$5236))+SUMPRODUCT(-('Diário 10º PA'!$E$4:$E$5221='Analítico Cp.'!$B108),-('Diário 10º PA'!$O$4:$O$5221=M$1),('Diário 10º PA'!$F$4:$F$5221))+SUMPRODUCT(-('Comp.'!$D$5:$D$238='Analítico Cp.'!$B108),-('Comp.'!$J$5:$J$238=M$1),('Comp.'!$E$5:$E$238))</f>
        <v>0</v>
      </c>
      <c r="N108" s="13">
        <f>SUMPRODUCT(-('Diário 7º PA'!$E$4:$E$5383='Analítico Cp.'!$B108),-('Diário 7º PA'!$P$4:$P$5383=N$1),('Diário 7º PA'!$F$4:$F$5383))+SUMPRODUCT(-('Diário 8º PA'!$E$4:$E$5041='Analítico Cp.'!$B108),-('Diário 8º PA'!$P$4:$P$5041=N$1),('Diário 8º PA'!$F$4:$F$5041))+SUMPRODUCT(-('Diário 9º PA'!$E$4:$E$5236='Analítico Cp.'!$B108),-('Diário 9º PA'!$P$4:$P$5236=N$1),('Diário 9º PA'!$F$4:$F$5236))+SUMPRODUCT(-('Diário 10º PA'!$E$4:$E$5221='Analítico Cp.'!$B108),-('Diário 10º PA'!$O$4:$O$5221=N$1),('Diário 10º PA'!$F$4:$F$5221))+SUMPRODUCT(-('Comp.'!$D$5:$D$238='Analítico Cp.'!$B108),-('Comp.'!$J$5:$J$238=N$1),('Comp.'!$E$5:$E$238))</f>
        <v>0</v>
      </c>
      <c r="O108" s="13">
        <f t="shared" si="14"/>
        <v>0</v>
      </c>
      <c r="P108" s="172">
        <f t="shared" si="15"/>
        <v>0</v>
      </c>
    </row>
    <row r="109" spans="1:16" ht="23.25" customHeight="1" x14ac:dyDescent="0.2">
      <c r="A109" s="63" t="s">
        <v>202</v>
      </c>
      <c r="B109" s="107" t="s">
        <v>85</v>
      </c>
      <c r="C109" s="13">
        <f>SUMPRODUCT(-('Diário 7º PA'!$E$4:$E$5383='Analítico Cp.'!$B109),-('Diário 7º PA'!$P$4:$P$5383=C$1),('Diário 7º PA'!$F$4:$F$5383))+SUMPRODUCT(-('Diário 8º PA'!$E$4:$E$5041='Analítico Cp.'!$B109),-('Diário 8º PA'!$P$4:$P$5041=C$1),('Diário 8º PA'!$F$4:$F$5041))+SUMPRODUCT(-('Diário 9º PA'!$E$4:$E$5236='Analítico Cp.'!$B109),-('Diário 9º PA'!$P$4:$P$5236=C$1),('Diário 9º PA'!$F$4:$F$5236))+SUMPRODUCT(-('Diário 10º PA'!$E$4:$E$5221='Analítico Cp.'!$B109),-('Diário 10º PA'!$O$4:$O$5221=C$1),('Diário 10º PA'!$F$4:$F$5221))+SUMPRODUCT(-('Comp.'!$D$5:$D$238='Analítico Cp.'!$B109),-('Comp.'!$J$5:$J$238=C$1),('Comp.'!$E$5:$E$238))</f>
        <v>0</v>
      </c>
      <c r="D109" s="13">
        <f>SUMPRODUCT(-('Diário 7º PA'!$E$4:$E$5383='Analítico Cp.'!$B109),-('Diário 7º PA'!$P$4:$P$5383=D$1),('Diário 7º PA'!$F$4:$F$5383))+SUMPRODUCT(-('Diário 8º PA'!$E$4:$E$5041='Analítico Cp.'!$B109),-('Diário 8º PA'!$P$4:$P$5041=D$1),('Diário 8º PA'!$F$4:$F$5041))+SUMPRODUCT(-('Diário 9º PA'!$E$4:$E$5236='Analítico Cp.'!$B109),-('Diário 9º PA'!$P$4:$P$5236=D$1),('Diário 9º PA'!$F$4:$F$5236))+SUMPRODUCT(-('Diário 10º PA'!$E$4:$E$5221='Analítico Cp.'!$B109),-('Diário 10º PA'!$O$4:$O$5221=D$1),('Diário 10º PA'!$F$4:$F$5221))+SUMPRODUCT(-('Comp.'!$D$5:$D$238='Analítico Cp.'!$B109),-('Comp.'!$J$5:$J$238=D$1),('Comp.'!$E$5:$E$238))</f>
        <v>0</v>
      </c>
      <c r="E109" s="13">
        <f>SUMPRODUCT(-('Diário 7º PA'!$E$4:$E$5383='Analítico Cp.'!$B109),-('Diário 7º PA'!$P$4:$P$5383=E$1),('Diário 7º PA'!$F$4:$F$5383))+SUMPRODUCT(-('Diário 8º PA'!$E$4:$E$5041='Analítico Cp.'!$B109),-('Diário 8º PA'!$P$4:$P$5041=E$1),('Diário 8º PA'!$F$4:$F$5041))+SUMPRODUCT(-('Diário 9º PA'!$E$4:$E$5236='Analítico Cp.'!$B109),-('Diário 9º PA'!$P$4:$P$5236=E$1),('Diário 9º PA'!$F$4:$F$5236))+SUMPRODUCT(-('Diário 10º PA'!$E$4:$E$5221='Analítico Cp.'!$B109),-('Diário 10º PA'!$O$4:$O$5221=E$1),('Diário 10º PA'!$F$4:$F$5221))+SUMPRODUCT(-('Comp.'!$D$5:$D$238='Analítico Cp.'!$B109),-('Comp.'!$J$5:$J$238=E$1),('Comp.'!$E$5:$E$238))</f>
        <v>0</v>
      </c>
      <c r="F109" s="13">
        <f>SUMPRODUCT(-('Diário 7º PA'!$E$4:$E$5383='Analítico Cp.'!$B109),-('Diário 7º PA'!$P$4:$P$5383=F$1),('Diário 7º PA'!$F$4:$F$5383))+SUMPRODUCT(-('Diário 8º PA'!$E$4:$E$5041='Analítico Cp.'!$B109),-('Diário 8º PA'!$P$4:$P$5041=F$1),('Diário 8º PA'!$F$4:$F$5041))+SUMPRODUCT(-('Diário 9º PA'!$E$4:$E$5236='Analítico Cp.'!$B109),-('Diário 9º PA'!$P$4:$P$5236=F$1),('Diário 9º PA'!$F$4:$F$5236))+SUMPRODUCT(-('Diário 10º PA'!$E$4:$E$5221='Analítico Cp.'!$B109),-('Diário 10º PA'!$O$4:$O$5221=F$1),('Diário 10º PA'!$F$4:$F$5221))+SUMPRODUCT(-('Comp.'!$D$5:$D$238='Analítico Cp.'!$B109),-('Comp.'!$J$5:$J$238=F$1),('Comp.'!$E$5:$E$238))</f>
        <v>0</v>
      </c>
      <c r="G109" s="13">
        <f>SUMPRODUCT(-('Diário 7º PA'!$E$4:$E$5383='Analítico Cp.'!$B109),-('Diário 7º PA'!$P$4:$P$5383=G$1),('Diário 7º PA'!$F$4:$F$5383))+SUMPRODUCT(-('Diário 8º PA'!$E$4:$E$5041='Analítico Cp.'!$B109),-('Diário 8º PA'!$P$4:$P$5041=G$1),('Diário 8º PA'!$F$4:$F$5041))+SUMPRODUCT(-('Diário 9º PA'!$E$4:$E$5236='Analítico Cp.'!$B109),-('Diário 9º PA'!$P$4:$P$5236=G$1),('Diário 9º PA'!$F$4:$F$5236))+SUMPRODUCT(-('Diário 10º PA'!$E$4:$E$5221='Analítico Cp.'!$B109),-('Diário 10º PA'!$O$4:$O$5221=G$1),('Diário 10º PA'!$F$4:$F$5221))+SUMPRODUCT(-('Comp.'!$D$5:$D$238='Analítico Cp.'!$B109),-('Comp.'!$J$5:$J$238=G$1),('Comp.'!$E$5:$E$238))</f>
        <v>0</v>
      </c>
      <c r="H109" s="13">
        <f>SUMPRODUCT(-('Diário 7º PA'!$E$4:$E$5383='Analítico Cp.'!$B109),-('Diário 7º PA'!$P$4:$P$5383=H$1),('Diário 7º PA'!$F$4:$F$5383))+SUMPRODUCT(-('Diário 8º PA'!$E$4:$E$5041='Analítico Cp.'!$B109),-('Diário 8º PA'!$P$4:$P$5041=H$1),('Diário 8º PA'!$F$4:$F$5041))+SUMPRODUCT(-('Diário 9º PA'!$E$4:$E$5236='Analítico Cp.'!$B109),-('Diário 9º PA'!$P$4:$P$5236=H$1),('Diário 9º PA'!$F$4:$F$5236))+SUMPRODUCT(-('Diário 10º PA'!$E$4:$E$5221='Analítico Cp.'!$B109),-('Diário 10º PA'!$O$4:$O$5221=H$1),('Diário 10º PA'!$F$4:$F$5221))+SUMPRODUCT(-('Comp.'!$D$5:$D$238='Analítico Cp.'!$B109),-('Comp.'!$J$5:$J$238=H$1),('Comp.'!$E$5:$E$238))</f>
        <v>0</v>
      </c>
      <c r="I109" s="13">
        <f>SUMPRODUCT(-('Diário 7º PA'!$E$4:$E$5383='Analítico Cp.'!$B109),-('Diário 7º PA'!$P$4:$P$5383=I$1),('Diário 7º PA'!$F$4:$F$5383))+SUMPRODUCT(-('Diário 8º PA'!$E$4:$E$5041='Analítico Cp.'!$B109),-('Diário 8º PA'!$P$4:$P$5041=I$1),('Diário 8º PA'!$F$4:$F$5041))+SUMPRODUCT(-('Diário 9º PA'!$E$4:$E$5236='Analítico Cp.'!$B109),-('Diário 9º PA'!$P$4:$P$5236=I$1),('Diário 9º PA'!$F$4:$F$5236))+SUMPRODUCT(-('Diário 10º PA'!$E$4:$E$5221='Analítico Cp.'!$B109),-('Diário 10º PA'!$O$4:$O$5221=I$1),('Diário 10º PA'!$F$4:$F$5221))+SUMPRODUCT(-('Comp.'!$D$5:$D$238='Analítico Cp.'!$B109),-('Comp.'!$J$5:$J$238=I$1),('Comp.'!$E$5:$E$238))</f>
        <v>0</v>
      </c>
      <c r="J109" s="13">
        <f>SUMPRODUCT(-('Diário 7º PA'!$E$4:$E$5383='Analítico Cp.'!$B109),-('Diário 7º PA'!$P$4:$P$5383=J$1),('Diário 7º PA'!$F$4:$F$5383))+SUMPRODUCT(-('Diário 8º PA'!$E$4:$E$5041='Analítico Cp.'!$B109),-('Diário 8º PA'!$P$4:$P$5041=J$1),('Diário 8º PA'!$F$4:$F$5041))+SUMPRODUCT(-('Diário 9º PA'!$E$4:$E$5236='Analítico Cp.'!$B109),-('Diário 9º PA'!$P$4:$P$5236=J$1),('Diário 9º PA'!$F$4:$F$5236))+SUMPRODUCT(-('Diário 10º PA'!$E$4:$E$5221='Analítico Cp.'!$B109),-('Diário 10º PA'!$O$4:$O$5221=J$1),('Diário 10º PA'!$F$4:$F$5221))+SUMPRODUCT(-('Comp.'!$D$5:$D$238='Analítico Cp.'!$B109),-('Comp.'!$J$5:$J$238=J$1),('Comp.'!$E$5:$E$238))</f>
        <v>0</v>
      </c>
      <c r="K109" s="13">
        <f>SUMPRODUCT(-('Diário 7º PA'!$E$4:$E$5383='Analítico Cp.'!$B109),-('Diário 7º PA'!$P$4:$P$5383=K$1),('Diário 7º PA'!$F$4:$F$5383))+SUMPRODUCT(-('Diário 8º PA'!$E$4:$E$5041='Analítico Cp.'!$B109),-('Diário 8º PA'!$P$4:$P$5041=K$1),('Diário 8º PA'!$F$4:$F$5041))+SUMPRODUCT(-('Diário 9º PA'!$E$4:$E$5236='Analítico Cp.'!$B109),-('Diário 9º PA'!$P$4:$P$5236=K$1),('Diário 9º PA'!$F$4:$F$5236))+SUMPRODUCT(-('Diário 10º PA'!$E$4:$E$5221='Analítico Cp.'!$B109),-('Diário 10º PA'!$O$4:$O$5221=K$1),('Diário 10º PA'!$F$4:$F$5221))+SUMPRODUCT(-('Comp.'!$D$5:$D$238='Analítico Cp.'!$B109),-('Comp.'!$J$5:$J$238=K$1),('Comp.'!$E$5:$E$238))</f>
        <v>0</v>
      </c>
      <c r="L109" s="13">
        <f>SUMPRODUCT(-('Diário 7º PA'!$E$4:$E$5383='Analítico Cp.'!$B109),-('Diário 7º PA'!$P$4:$P$5383=L$1),('Diário 7º PA'!$F$4:$F$5383))+SUMPRODUCT(-('Diário 8º PA'!$E$4:$E$5041='Analítico Cp.'!$B109),-('Diário 8º PA'!$P$4:$P$5041=L$1),('Diário 8º PA'!$F$4:$F$5041))+SUMPRODUCT(-('Diário 9º PA'!$E$4:$E$5236='Analítico Cp.'!$B109),-('Diário 9º PA'!$P$4:$P$5236=L$1),('Diário 9º PA'!$F$4:$F$5236))+SUMPRODUCT(-('Diário 10º PA'!$E$4:$E$5221='Analítico Cp.'!$B109),-('Diário 10º PA'!$O$4:$O$5221=L$1),('Diário 10º PA'!$F$4:$F$5221))+SUMPRODUCT(-('Comp.'!$D$5:$D$238='Analítico Cp.'!$B109),-('Comp.'!$J$5:$J$238=L$1),('Comp.'!$E$5:$E$238))</f>
        <v>0</v>
      </c>
      <c r="M109" s="13">
        <f>SUMPRODUCT(-('Diário 7º PA'!$E$4:$E$5383='Analítico Cp.'!$B109),-('Diário 7º PA'!$P$4:$P$5383=M$1),('Diário 7º PA'!$F$4:$F$5383))+SUMPRODUCT(-('Diário 8º PA'!$E$4:$E$5041='Analítico Cp.'!$B109),-('Diário 8º PA'!$P$4:$P$5041=M$1),('Diário 8º PA'!$F$4:$F$5041))+SUMPRODUCT(-('Diário 9º PA'!$E$4:$E$5236='Analítico Cp.'!$B109),-('Diário 9º PA'!$P$4:$P$5236=M$1),('Diário 9º PA'!$F$4:$F$5236))+SUMPRODUCT(-('Diário 10º PA'!$E$4:$E$5221='Analítico Cp.'!$B109),-('Diário 10º PA'!$O$4:$O$5221=M$1),('Diário 10º PA'!$F$4:$F$5221))+SUMPRODUCT(-('Comp.'!$D$5:$D$238='Analítico Cp.'!$B109),-('Comp.'!$J$5:$J$238=M$1),('Comp.'!$E$5:$E$238))</f>
        <v>0</v>
      </c>
      <c r="N109" s="13">
        <f>SUMPRODUCT(-('Diário 7º PA'!$E$4:$E$5383='Analítico Cp.'!$B109),-('Diário 7º PA'!$P$4:$P$5383=N$1),('Diário 7º PA'!$F$4:$F$5383))+SUMPRODUCT(-('Diário 8º PA'!$E$4:$E$5041='Analítico Cp.'!$B109),-('Diário 8º PA'!$P$4:$P$5041=N$1),('Diário 8º PA'!$F$4:$F$5041))+SUMPRODUCT(-('Diário 9º PA'!$E$4:$E$5236='Analítico Cp.'!$B109),-('Diário 9º PA'!$P$4:$P$5236=N$1),('Diário 9º PA'!$F$4:$F$5236))+SUMPRODUCT(-('Diário 10º PA'!$E$4:$E$5221='Analítico Cp.'!$B109),-('Diário 10º PA'!$O$4:$O$5221=N$1),('Diário 10º PA'!$F$4:$F$5221))+SUMPRODUCT(-('Comp.'!$D$5:$D$238='Analítico Cp.'!$B109),-('Comp.'!$J$5:$J$238=N$1),('Comp.'!$E$5:$E$238))</f>
        <v>0</v>
      </c>
      <c r="O109" s="13">
        <f t="shared" si="14"/>
        <v>0</v>
      </c>
      <c r="P109" s="172">
        <f t="shared" si="15"/>
        <v>0</v>
      </c>
    </row>
    <row r="110" spans="1:16" ht="23.25" customHeight="1" x14ac:dyDescent="0.2">
      <c r="A110" s="63" t="s">
        <v>203</v>
      </c>
      <c r="B110" s="107" t="s">
        <v>199</v>
      </c>
      <c r="C110" s="13">
        <f>SUMPRODUCT(-('Diário 7º PA'!$E$4:$E$5383='Analítico Cp.'!$B110),-('Diário 7º PA'!$P$4:$P$5383=C$1),('Diário 7º PA'!$F$4:$F$5383))+SUMPRODUCT(-('Diário 8º PA'!$E$4:$E$5041='Analítico Cp.'!$B110),-('Diário 8º PA'!$P$4:$P$5041=C$1),('Diário 8º PA'!$F$4:$F$5041))+SUMPRODUCT(-('Diário 9º PA'!$E$4:$E$5236='Analítico Cp.'!$B110),-('Diário 9º PA'!$P$4:$P$5236=C$1),('Diário 9º PA'!$F$4:$F$5236))+SUMPRODUCT(-('Diário 10º PA'!$E$4:$E$5221='Analítico Cp.'!$B110),-('Diário 10º PA'!$O$4:$O$5221=C$1),('Diário 10º PA'!$F$4:$F$5221))+SUMPRODUCT(-('Comp.'!$D$5:$D$238='Analítico Cp.'!$B110),-('Comp.'!$J$5:$J$238=C$1),('Comp.'!$E$5:$E$238))</f>
        <v>807.5</v>
      </c>
      <c r="D110" s="13">
        <f>SUMPRODUCT(-('Diário 7º PA'!$E$4:$E$5383='Analítico Cp.'!$B110),-('Diário 7º PA'!$P$4:$P$5383=D$1),('Diário 7º PA'!$F$4:$F$5383))+SUMPRODUCT(-('Diário 8º PA'!$E$4:$E$5041='Analítico Cp.'!$B110),-('Diário 8º PA'!$P$4:$P$5041=D$1),('Diário 8º PA'!$F$4:$F$5041))+SUMPRODUCT(-('Diário 9º PA'!$E$4:$E$5236='Analítico Cp.'!$B110),-('Diário 9º PA'!$P$4:$P$5236=D$1),('Diário 9º PA'!$F$4:$F$5236))+SUMPRODUCT(-('Diário 10º PA'!$E$4:$E$5221='Analítico Cp.'!$B110),-('Diário 10º PA'!$O$4:$O$5221=D$1),('Diário 10º PA'!$F$4:$F$5221))+SUMPRODUCT(-('Comp.'!$D$5:$D$238='Analítico Cp.'!$B110),-('Comp.'!$J$5:$J$238=D$1),('Comp.'!$E$5:$E$238))</f>
        <v>0</v>
      </c>
      <c r="E110" s="13">
        <f>SUMPRODUCT(-('Diário 7º PA'!$E$4:$E$5383='Analítico Cp.'!$B110),-('Diário 7º PA'!$P$4:$P$5383=E$1),('Diário 7º PA'!$F$4:$F$5383))+SUMPRODUCT(-('Diário 8º PA'!$E$4:$E$5041='Analítico Cp.'!$B110),-('Diário 8º PA'!$P$4:$P$5041=E$1),('Diário 8º PA'!$F$4:$F$5041))+SUMPRODUCT(-('Diário 9º PA'!$E$4:$E$5236='Analítico Cp.'!$B110),-('Diário 9º PA'!$P$4:$P$5236=E$1),('Diário 9º PA'!$F$4:$F$5236))+SUMPRODUCT(-('Diário 10º PA'!$E$4:$E$5221='Analítico Cp.'!$B110),-('Diário 10º PA'!$O$4:$O$5221=E$1),('Diário 10º PA'!$F$4:$F$5221))+SUMPRODUCT(-('Comp.'!$D$5:$D$238='Analítico Cp.'!$B110),-('Comp.'!$J$5:$J$238=E$1),('Comp.'!$E$5:$E$238))</f>
        <v>807.5</v>
      </c>
      <c r="F110" s="13">
        <f>SUMPRODUCT(-('Diário 7º PA'!$E$4:$E$5383='Analítico Cp.'!$B110),-('Diário 7º PA'!$P$4:$P$5383=F$1),('Diário 7º PA'!$F$4:$F$5383))+SUMPRODUCT(-('Diário 8º PA'!$E$4:$E$5041='Analítico Cp.'!$B110),-('Diário 8º PA'!$P$4:$P$5041=F$1),('Diário 8º PA'!$F$4:$F$5041))+SUMPRODUCT(-('Diário 9º PA'!$E$4:$E$5236='Analítico Cp.'!$B110),-('Diário 9º PA'!$P$4:$P$5236=F$1),('Diário 9º PA'!$F$4:$F$5236))+SUMPRODUCT(-('Diário 10º PA'!$E$4:$E$5221='Analítico Cp.'!$B110),-('Diário 10º PA'!$O$4:$O$5221=F$1),('Diário 10º PA'!$F$4:$F$5221))+SUMPRODUCT(-('Comp.'!$D$5:$D$238='Analítico Cp.'!$B110),-('Comp.'!$J$5:$J$238=F$1),('Comp.'!$E$5:$E$238))</f>
        <v>0</v>
      </c>
      <c r="G110" s="13">
        <f>SUMPRODUCT(-('Diário 7º PA'!$E$4:$E$5383='Analítico Cp.'!$B110),-('Diário 7º PA'!$P$4:$P$5383=G$1),('Diário 7º PA'!$F$4:$F$5383))+SUMPRODUCT(-('Diário 8º PA'!$E$4:$E$5041='Analítico Cp.'!$B110),-('Diário 8º PA'!$P$4:$P$5041=G$1),('Diário 8º PA'!$F$4:$F$5041))+SUMPRODUCT(-('Diário 9º PA'!$E$4:$E$5236='Analítico Cp.'!$B110),-('Diário 9º PA'!$P$4:$P$5236=G$1),('Diário 9º PA'!$F$4:$F$5236))+SUMPRODUCT(-('Diário 10º PA'!$E$4:$E$5221='Analítico Cp.'!$B110),-('Diário 10º PA'!$O$4:$O$5221=G$1),('Diário 10º PA'!$F$4:$F$5221))+SUMPRODUCT(-('Comp.'!$D$5:$D$238='Analítico Cp.'!$B110),-('Comp.'!$J$5:$J$238=G$1),('Comp.'!$E$5:$E$238))</f>
        <v>0</v>
      </c>
      <c r="H110" s="13">
        <f>SUMPRODUCT(-('Diário 7º PA'!$E$4:$E$5383='Analítico Cp.'!$B110),-('Diário 7º PA'!$P$4:$P$5383=H$1),('Diário 7º PA'!$F$4:$F$5383))+SUMPRODUCT(-('Diário 8º PA'!$E$4:$E$5041='Analítico Cp.'!$B110),-('Diário 8º PA'!$P$4:$P$5041=H$1),('Diário 8º PA'!$F$4:$F$5041))+SUMPRODUCT(-('Diário 9º PA'!$E$4:$E$5236='Analítico Cp.'!$B110),-('Diário 9º PA'!$P$4:$P$5236=H$1),('Diário 9º PA'!$F$4:$F$5236))+SUMPRODUCT(-('Diário 10º PA'!$E$4:$E$5221='Analítico Cp.'!$B110),-('Diário 10º PA'!$O$4:$O$5221=H$1),('Diário 10º PA'!$F$4:$F$5221))+SUMPRODUCT(-('Comp.'!$D$5:$D$238='Analítico Cp.'!$B110),-('Comp.'!$J$5:$J$238=H$1),('Comp.'!$E$5:$E$238))</f>
        <v>0</v>
      </c>
      <c r="I110" s="13">
        <f>SUMPRODUCT(-('Diário 7º PA'!$E$4:$E$5383='Analítico Cp.'!$B110),-('Diário 7º PA'!$P$4:$P$5383=I$1),('Diário 7º PA'!$F$4:$F$5383))+SUMPRODUCT(-('Diário 8º PA'!$E$4:$E$5041='Analítico Cp.'!$B110),-('Diário 8º PA'!$P$4:$P$5041=I$1),('Diário 8º PA'!$F$4:$F$5041))+SUMPRODUCT(-('Diário 9º PA'!$E$4:$E$5236='Analítico Cp.'!$B110),-('Diário 9º PA'!$P$4:$P$5236=I$1),('Diário 9º PA'!$F$4:$F$5236))+SUMPRODUCT(-('Diário 10º PA'!$E$4:$E$5221='Analítico Cp.'!$B110),-('Diário 10º PA'!$O$4:$O$5221=I$1),('Diário 10º PA'!$F$4:$F$5221))+SUMPRODUCT(-('Comp.'!$D$5:$D$238='Analítico Cp.'!$B110),-('Comp.'!$J$5:$J$238=I$1),('Comp.'!$E$5:$E$238))</f>
        <v>0</v>
      </c>
      <c r="J110" s="13">
        <f>SUMPRODUCT(-('Diário 7º PA'!$E$4:$E$5383='Analítico Cp.'!$B110),-('Diário 7º PA'!$P$4:$P$5383=J$1),('Diário 7º PA'!$F$4:$F$5383))+SUMPRODUCT(-('Diário 8º PA'!$E$4:$E$5041='Analítico Cp.'!$B110),-('Diário 8º PA'!$P$4:$P$5041=J$1),('Diário 8º PA'!$F$4:$F$5041))+SUMPRODUCT(-('Diário 9º PA'!$E$4:$E$5236='Analítico Cp.'!$B110),-('Diário 9º PA'!$P$4:$P$5236=J$1),('Diário 9º PA'!$F$4:$F$5236))+SUMPRODUCT(-('Diário 10º PA'!$E$4:$E$5221='Analítico Cp.'!$B110),-('Diário 10º PA'!$O$4:$O$5221=J$1),('Diário 10º PA'!$F$4:$F$5221))+SUMPRODUCT(-('Comp.'!$D$5:$D$238='Analítico Cp.'!$B110),-('Comp.'!$J$5:$J$238=J$1),('Comp.'!$E$5:$E$238))</f>
        <v>0</v>
      </c>
      <c r="K110" s="13">
        <f>SUMPRODUCT(-('Diário 7º PA'!$E$4:$E$5383='Analítico Cp.'!$B110),-('Diário 7º PA'!$P$4:$P$5383=K$1),('Diário 7º PA'!$F$4:$F$5383))+SUMPRODUCT(-('Diário 8º PA'!$E$4:$E$5041='Analítico Cp.'!$B110),-('Diário 8º PA'!$P$4:$P$5041=K$1),('Diário 8º PA'!$F$4:$F$5041))+SUMPRODUCT(-('Diário 9º PA'!$E$4:$E$5236='Analítico Cp.'!$B110),-('Diário 9º PA'!$P$4:$P$5236=K$1),('Diário 9º PA'!$F$4:$F$5236))+SUMPRODUCT(-('Diário 10º PA'!$E$4:$E$5221='Analítico Cp.'!$B110),-('Diário 10º PA'!$O$4:$O$5221=K$1),('Diário 10º PA'!$F$4:$F$5221))+SUMPRODUCT(-('Comp.'!$D$5:$D$238='Analítico Cp.'!$B110),-('Comp.'!$J$5:$J$238=K$1),('Comp.'!$E$5:$E$238))</f>
        <v>0</v>
      </c>
      <c r="L110" s="13">
        <f>SUMPRODUCT(-('Diário 7º PA'!$E$4:$E$5383='Analítico Cp.'!$B110),-('Diário 7º PA'!$P$4:$P$5383=L$1),('Diário 7º PA'!$F$4:$F$5383))+SUMPRODUCT(-('Diário 8º PA'!$E$4:$E$5041='Analítico Cp.'!$B110),-('Diário 8º PA'!$P$4:$P$5041=L$1),('Diário 8º PA'!$F$4:$F$5041))+SUMPRODUCT(-('Diário 9º PA'!$E$4:$E$5236='Analítico Cp.'!$B110),-('Diário 9º PA'!$P$4:$P$5236=L$1),('Diário 9º PA'!$F$4:$F$5236))+SUMPRODUCT(-('Diário 10º PA'!$E$4:$E$5221='Analítico Cp.'!$B110),-('Diário 10º PA'!$O$4:$O$5221=L$1),('Diário 10º PA'!$F$4:$F$5221))+SUMPRODUCT(-('Comp.'!$D$5:$D$238='Analítico Cp.'!$B110),-('Comp.'!$J$5:$J$238=L$1),('Comp.'!$E$5:$E$238))</f>
        <v>0</v>
      </c>
      <c r="M110" s="13">
        <f>SUMPRODUCT(-('Diário 7º PA'!$E$4:$E$5383='Analítico Cp.'!$B110),-('Diário 7º PA'!$P$4:$P$5383=M$1),('Diário 7º PA'!$F$4:$F$5383))+SUMPRODUCT(-('Diário 8º PA'!$E$4:$E$5041='Analítico Cp.'!$B110),-('Diário 8º PA'!$P$4:$P$5041=M$1),('Diário 8º PA'!$F$4:$F$5041))+SUMPRODUCT(-('Diário 9º PA'!$E$4:$E$5236='Analítico Cp.'!$B110),-('Diário 9º PA'!$P$4:$P$5236=M$1),('Diário 9º PA'!$F$4:$F$5236))+SUMPRODUCT(-('Diário 10º PA'!$E$4:$E$5221='Analítico Cp.'!$B110),-('Diário 10º PA'!$O$4:$O$5221=M$1),('Diário 10º PA'!$F$4:$F$5221))+SUMPRODUCT(-('Comp.'!$D$5:$D$238='Analítico Cp.'!$B110),-('Comp.'!$J$5:$J$238=M$1),('Comp.'!$E$5:$E$238))</f>
        <v>0</v>
      </c>
      <c r="N110" s="13">
        <f>SUMPRODUCT(-('Diário 7º PA'!$E$4:$E$5383='Analítico Cp.'!$B110),-('Diário 7º PA'!$P$4:$P$5383=N$1),('Diário 7º PA'!$F$4:$F$5383))+SUMPRODUCT(-('Diário 8º PA'!$E$4:$E$5041='Analítico Cp.'!$B110),-('Diário 8º PA'!$P$4:$P$5041=N$1),('Diário 8º PA'!$F$4:$F$5041))+SUMPRODUCT(-('Diário 9º PA'!$E$4:$E$5236='Analítico Cp.'!$B110),-('Diário 9º PA'!$P$4:$P$5236=N$1),('Diário 9º PA'!$F$4:$F$5236))+SUMPRODUCT(-('Diário 10º PA'!$E$4:$E$5221='Analítico Cp.'!$B110),-('Diário 10º PA'!$O$4:$O$5221=N$1),('Diário 10º PA'!$F$4:$F$5221))+SUMPRODUCT(-('Comp.'!$D$5:$D$238='Analítico Cp.'!$B110),-('Comp.'!$J$5:$J$238=N$1),('Comp.'!$E$5:$E$238))</f>
        <v>0</v>
      </c>
      <c r="O110" s="13">
        <f t="shared" si="14"/>
        <v>1615</v>
      </c>
      <c r="P110" s="172">
        <f t="shared" si="15"/>
        <v>3.0464237484847619E-5</v>
      </c>
    </row>
    <row r="111" spans="1:16" ht="23.25" customHeight="1" x14ac:dyDescent="0.2">
      <c r="A111" s="63" t="s">
        <v>205</v>
      </c>
      <c r="B111" s="107" t="s">
        <v>89</v>
      </c>
      <c r="C111" s="13">
        <f>SUMPRODUCT(-('Diário 7º PA'!$E$4:$E$5383='Analítico Cp.'!$B111),-('Diário 7º PA'!$P$4:$P$5383=C$1),('Diário 7º PA'!$F$4:$F$5383))+SUMPRODUCT(-('Diário 8º PA'!$E$4:$E$5041='Analítico Cp.'!$B111),-('Diário 8º PA'!$P$4:$P$5041=C$1),('Diário 8º PA'!$F$4:$F$5041))+SUMPRODUCT(-('Diário 9º PA'!$E$4:$E$5236='Analítico Cp.'!$B111),-('Diário 9º PA'!$P$4:$P$5236=C$1),('Diário 9º PA'!$F$4:$F$5236))+SUMPRODUCT(-('Diário 10º PA'!$E$4:$E$5221='Analítico Cp.'!$B111),-('Diário 10º PA'!$O$4:$O$5221=C$1),('Diário 10º PA'!$F$4:$F$5221))+SUMPRODUCT(-('Comp.'!$D$5:$D$238='Analítico Cp.'!$B111),-('Comp.'!$J$5:$J$238=C$1),('Comp.'!$E$5:$E$238))</f>
        <v>0</v>
      </c>
      <c r="D111" s="13">
        <f>SUMPRODUCT(-('Diário 7º PA'!$E$4:$E$5383='Analítico Cp.'!$B111),-('Diário 7º PA'!$P$4:$P$5383=D$1),('Diário 7º PA'!$F$4:$F$5383))+SUMPRODUCT(-('Diário 8º PA'!$E$4:$E$5041='Analítico Cp.'!$B111),-('Diário 8º PA'!$P$4:$P$5041=D$1),('Diário 8º PA'!$F$4:$F$5041))+SUMPRODUCT(-('Diário 9º PA'!$E$4:$E$5236='Analítico Cp.'!$B111),-('Diário 9º PA'!$P$4:$P$5236=D$1),('Diário 9º PA'!$F$4:$F$5236))+SUMPRODUCT(-('Diário 10º PA'!$E$4:$E$5221='Analítico Cp.'!$B111),-('Diário 10º PA'!$O$4:$O$5221=D$1),('Diário 10º PA'!$F$4:$F$5221))+SUMPRODUCT(-('Comp.'!$D$5:$D$238='Analítico Cp.'!$B111),-('Comp.'!$J$5:$J$238=D$1),('Comp.'!$E$5:$E$238))</f>
        <v>2000</v>
      </c>
      <c r="E111" s="13">
        <f>SUMPRODUCT(-('Diário 7º PA'!$E$4:$E$5383='Analítico Cp.'!$B111),-('Diário 7º PA'!$P$4:$P$5383=E$1),('Diário 7º PA'!$F$4:$F$5383))+SUMPRODUCT(-('Diário 8º PA'!$E$4:$E$5041='Analítico Cp.'!$B111),-('Diário 8º PA'!$P$4:$P$5041=E$1),('Diário 8º PA'!$F$4:$F$5041))+SUMPRODUCT(-('Diário 9º PA'!$E$4:$E$5236='Analítico Cp.'!$B111),-('Diário 9º PA'!$P$4:$P$5236=E$1),('Diário 9º PA'!$F$4:$F$5236))+SUMPRODUCT(-('Diário 10º PA'!$E$4:$E$5221='Analítico Cp.'!$B111),-('Diário 10º PA'!$O$4:$O$5221=E$1),('Diário 10º PA'!$F$4:$F$5221))+SUMPRODUCT(-('Comp.'!$D$5:$D$238='Analítico Cp.'!$B111),-('Comp.'!$J$5:$J$238=E$1),('Comp.'!$E$5:$E$238))</f>
        <v>0</v>
      </c>
      <c r="F111" s="13">
        <f>SUMPRODUCT(-('Diário 7º PA'!$E$4:$E$5383='Analítico Cp.'!$B111),-('Diário 7º PA'!$P$4:$P$5383=F$1),('Diário 7º PA'!$F$4:$F$5383))+SUMPRODUCT(-('Diário 8º PA'!$E$4:$E$5041='Analítico Cp.'!$B111),-('Diário 8º PA'!$P$4:$P$5041=F$1),('Diário 8º PA'!$F$4:$F$5041))+SUMPRODUCT(-('Diário 9º PA'!$E$4:$E$5236='Analítico Cp.'!$B111),-('Diário 9º PA'!$P$4:$P$5236=F$1),('Diário 9º PA'!$F$4:$F$5236))+SUMPRODUCT(-('Diário 10º PA'!$E$4:$E$5221='Analítico Cp.'!$B111),-('Diário 10º PA'!$O$4:$O$5221=F$1),('Diário 10º PA'!$F$4:$F$5221))+SUMPRODUCT(-('Comp.'!$D$5:$D$238='Analítico Cp.'!$B111),-('Comp.'!$J$5:$J$238=F$1),('Comp.'!$E$5:$E$238))</f>
        <v>0</v>
      </c>
      <c r="G111" s="13">
        <f>SUMPRODUCT(-('Diário 7º PA'!$E$4:$E$5383='Analítico Cp.'!$B111),-('Diário 7º PA'!$P$4:$P$5383=G$1),('Diário 7º PA'!$F$4:$F$5383))+SUMPRODUCT(-('Diário 8º PA'!$E$4:$E$5041='Analítico Cp.'!$B111),-('Diário 8º PA'!$P$4:$P$5041=G$1),('Diário 8º PA'!$F$4:$F$5041))+SUMPRODUCT(-('Diário 9º PA'!$E$4:$E$5236='Analítico Cp.'!$B111),-('Diário 9º PA'!$P$4:$P$5236=G$1),('Diário 9º PA'!$F$4:$F$5236))+SUMPRODUCT(-('Diário 10º PA'!$E$4:$E$5221='Analítico Cp.'!$B111),-('Diário 10º PA'!$O$4:$O$5221=G$1),('Diário 10º PA'!$F$4:$F$5221))+SUMPRODUCT(-('Comp.'!$D$5:$D$238='Analítico Cp.'!$B111),-('Comp.'!$J$5:$J$238=G$1),('Comp.'!$E$5:$E$238))</f>
        <v>0</v>
      </c>
      <c r="H111" s="13">
        <f>SUMPRODUCT(-('Diário 7º PA'!$E$4:$E$5383='Analítico Cp.'!$B111),-('Diário 7º PA'!$P$4:$P$5383=H$1),('Diário 7º PA'!$F$4:$F$5383))+SUMPRODUCT(-('Diário 8º PA'!$E$4:$E$5041='Analítico Cp.'!$B111),-('Diário 8º PA'!$P$4:$P$5041=H$1),('Diário 8º PA'!$F$4:$F$5041))+SUMPRODUCT(-('Diário 9º PA'!$E$4:$E$5236='Analítico Cp.'!$B111),-('Diário 9º PA'!$P$4:$P$5236=H$1),('Diário 9º PA'!$F$4:$F$5236))+SUMPRODUCT(-('Diário 10º PA'!$E$4:$E$5221='Analítico Cp.'!$B111),-('Diário 10º PA'!$O$4:$O$5221=H$1),('Diário 10º PA'!$F$4:$F$5221))+SUMPRODUCT(-('Comp.'!$D$5:$D$238='Analítico Cp.'!$B111),-('Comp.'!$J$5:$J$238=H$1),('Comp.'!$E$5:$E$238))</f>
        <v>0</v>
      </c>
      <c r="I111" s="13">
        <f>SUMPRODUCT(-('Diário 7º PA'!$E$4:$E$5383='Analítico Cp.'!$B111),-('Diário 7º PA'!$P$4:$P$5383=I$1),('Diário 7º PA'!$F$4:$F$5383))+SUMPRODUCT(-('Diário 8º PA'!$E$4:$E$5041='Analítico Cp.'!$B111),-('Diário 8º PA'!$P$4:$P$5041=I$1),('Diário 8º PA'!$F$4:$F$5041))+SUMPRODUCT(-('Diário 9º PA'!$E$4:$E$5236='Analítico Cp.'!$B111),-('Diário 9º PA'!$P$4:$P$5236=I$1),('Diário 9º PA'!$F$4:$F$5236))+SUMPRODUCT(-('Diário 10º PA'!$E$4:$E$5221='Analítico Cp.'!$B111),-('Diário 10º PA'!$O$4:$O$5221=I$1),('Diário 10º PA'!$F$4:$F$5221))+SUMPRODUCT(-('Comp.'!$D$5:$D$238='Analítico Cp.'!$B111),-('Comp.'!$J$5:$J$238=I$1),('Comp.'!$E$5:$E$238))</f>
        <v>0</v>
      </c>
      <c r="J111" s="13">
        <f>SUMPRODUCT(-('Diário 7º PA'!$E$4:$E$5383='Analítico Cp.'!$B111),-('Diário 7º PA'!$P$4:$P$5383=J$1),('Diário 7º PA'!$F$4:$F$5383))+SUMPRODUCT(-('Diário 8º PA'!$E$4:$E$5041='Analítico Cp.'!$B111),-('Diário 8º PA'!$P$4:$P$5041=J$1),('Diário 8º PA'!$F$4:$F$5041))+SUMPRODUCT(-('Diário 9º PA'!$E$4:$E$5236='Analítico Cp.'!$B111),-('Diário 9º PA'!$P$4:$P$5236=J$1),('Diário 9º PA'!$F$4:$F$5236))+SUMPRODUCT(-('Diário 10º PA'!$E$4:$E$5221='Analítico Cp.'!$B111),-('Diário 10º PA'!$O$4:$O$5221=J$1),('Diário 10º PA'!$F$4:$F$5221))+SUMPRODUCT(-('Comp.'!$D$5:$D$238='Analítico Cp.'!$B111),-('Comp.'!$J$5:$J$238=J$1),('Comp.'!$E$5:$E$238))</f>
        <v>0</v>
      </c>
      <c r="K111" s="13">
        <f>SUMPRODUCT(-('Diário 7º PA'!$E$4:$E$5383='Analítico Cp.'!$B111),-('Diário 7º PA'!$P$4:$P$5383=K$1),('Diário 7º PA'!$F$4:$F$5383))+SUMPRODUCT(-('Diário 8º PA'!$E$4:$E$5041='Analítico Cp.'!$B111),-('Diário 8º PA'!$P$4:$P$5041=K$1),('Diário 8º PA'!$F$4:$F$5041))+SUMPRODUCT(-('Diário 9º PA'!$E$4:$E$5236='Analítico Cp.'!$B111),-('Diário 9º PA'!$P$4:$P$5236=K$1),('Diário 9º PA'!$F$4:$F$5236))+SUMPRODUCT(-('Diário 10º PA'!$E$4:$E$5221='Analítico Cp.'!$B111),-('Diário 10º PA'!$O$4:$O$5221=K$1),('Diário 10º PA'!$F$4:$F$5221))+SUMPRODUCT(-('Comp.'!$D$5:$D$238='Analítico Cp.'!$B111),-('Comp.'!$J$5:$J$238=K$1),('Comp.'!$E$5:$E$238))</f>
        <v>0</v>
      </c>
      <c r="L111" s="13">
        <f>SUMPRODUCT(-('Diário 7º PA'!$E$4:$E$5383='Analítico Cp.'!$B111),-('Diário 7º PA'!$P$4:$P$5383=L$1),('Diário 7º PA'!$F$4:$F$5383))+SUMPRODUCT(-('Diário 8º PA'!$E$4:$E$5041='Analítico Cp.'!$B111),-('Diário 8º PA'!$P$4:$P$5041=L$1),('Diário 8º PA'!$F$4:$F$5041))+SUMPRODUCT(-('Diário 9º PA'!$E$4:$E$5236='Analítico Cp.'!$B111),-('Diário 9º PA'!$P$4:$P$5236=L$1),('Diário 9º PA'!$F$4:$F$5236))+SUMPRODUCT(-('Diário 10º PA'!$E$4:$E$5221='Analítico Cp.'!$B111),-('Diário 10º PA'!$O$4:$O$5221=L$1),('Diário 10º PA'!$F$4:$F$5221))+SUMPRODUCT(-('Comp.'!$D$5:$D$238='Analítico Cp.'!$B111),-('Comp.'!$J$5:$J$238=L$1),('Comp.'!$E$5:$E$238))</f>
        <v>0</v>
      </c>
      <c r="M111" s="13">
        <f>SUMPRODUCT(-('Diário 7º PA'!$E$4:$E$5383='Analítico Cp.'!$B111),-('Diário 7º PA'!$P$4:$P$5383=M$1),('Diário 7º PA'!$F$4:$F$5383))+SUMPRODUCT(-('Diário 8º PA'!$E$4:$E$5041='Analítico Cp.'!$B111),-('Diário 8º PA'!$P$4:$P$5041=M$1),('Diário 8º PA'!$F$4:$F$5041))+SUMPRODUCT(-('Diário 9º PA'!$E$4:$E$5236='Analítico Cp.'!$B111),-('Diário 9º PA'!$P$4:$P$5236=M$1),('Diário 9º PA'!$F$4:$F$5236))+SUMPRODUCT(-('Diário 10º PA'!$E$4:$E$5221='Analítico Cp.'!$B111),-('Diário 10º PA'!$O$4:$O$5221=M$1),('Diário 10º PA'!$F$4:$F$5221))+SUMPRODUCT(-('Comp.'!$D$5:$D$238='Analítico Cp.'!$B111),-('Comp.'!$J$5:$J$238=M$1),('Comp.'!$E$5:$E$238))</f>
        <v>0</v>
      </c>
      <c r="N111" s="13">
        <f>SUMPRODUCT(-('Diário 7º PA'!$E$4:$E$5383='Analítico Cp.'!$B111),-('Diário 7º PA'!$P$4:$P$5383=N$1),('Diário 7º PA'!$F$4:$F$5383))+SUMPRODUCT(-('Diário 8º PA'!$E$4:$E$5041='Analítico Cp.'!$B111),-('Diário 8º PA'!$P$4:$P$5041=N$1),('Diário 8º PA'!$F$4:$F$5041))+SUMPRODUCT(-('Diário 9º PA'!$E$4:$E$5236='Analítico Cp.'!$B111),-('Diário 9º PA'!$P$4:$P$5236=N$1),('Diário 9º PA'!$F$4:$F$5236))+SUMPRODUCT(-('Diário 10º PA'!$E$4:$E$5221='Analítico Cp.'!$B111),-('Diário 10º PA'!$O$4:$O$5221=N$1),('Diário 10º PA'!$F$4:$F$5221))+SUMPRODUCT(-('Comp.'!$D$5:$D$238='Analítico Cp.'!$B111),-('Comp.'!$J$5:$J$238=N$1),('Comp.'!$E$5:$E$238))</f>
        <v>0</v>
      </c>
      <c r="O111" s="13">
        <f t="shared" si="14"/>
        <v>2000</v>
      </c>
      <c r="P111" s="172">
        <f t="shared" si="15"/>
        <v>3.7726609888356185E-5</v>
      </c>
    </row>
    <row r="112" spans="1:16" ht="23.25" customHeight="1" x14ac:dyDescent="0.2">
      <c r="A112" s="63" t="s">
        <v>207</v>
      </c>
      <c r="B112" s="107" t="s">
        <v>81</v>
      </c>
      <c r="C112" s="13">
        <f>SUMPRODUCT(-('Diário 7º PA'!$E$4:$E$5383='Analítico Cp.'!$B112),-('Diário 7º PA'!$P$4:$P$5383=C$1),('Diário 7º PA'!$F$4:$F$5383))+SUMPRODUCT(-('Diário 8º PA'!$E$4:$E$5041='Analítico Cp.'!$B112),-('Diário 8º PA'!$P$4:$P$5041=C$1),('Diário 8º PA'!$F$4:$F$5041))+SUMPRODUCT(-('Diário 9º PA'!$E$4:$E$5236='Analítico Cp.'!$B112),-('Diário 9º PA'!$P$4:$P$5236=C$1),('Diário 9º PA'!$F$4:$F$5236))+SUMPRODUCT(-('Diário 10º PA'!$E$4:$E$5221='Analítico Cp.'!$B112),-('Diário 10º PA'!$O$4:$O$5221=C$1),('Diário 10º PA'!$F$4:$F$5221))+SUMPRODUCT(-('Comp.'!$D$5:$D$238='Analítico Cp.'!$B112),-('Comp.'!$J$5:$J$238=C$1),('Comp.'!$E$5:$E$238))</f>
        <v>26000</v>
      </c>
      <c r="D112" s="13">
        <f>SUMPRODUCT(-('Diário 7º PA'!$E$4:$E$5383='Analítico Cp.'!$B112),-('Diário 7º PA'!$P$4:$P$5383=D$1),('Diário 7º PA'!$F$4:$F$5383))+SUMPRODUCT(-('Diário 8º PA'!$E$4:$E$5041='Analítico Cp.'!$B112),-('Diário 8º PA'!$P$4:$P$5041=D$1),('Diário 8º PA'!$F$4:$F$5041))+SUMPRODUCT(-('Diário 9º PA'!$E$4:$E$5236='Analítico Cp.'!$B112),-('Diário 9º PA'!$P$4:$P$5236=D$1),('Diário 9º PA'!$F$4:$F$5236))+SUMPRODUCT(-('Diário 10º PA'!$E$4:$E$5221='Analítico Cp.'!$B112),-('Diário 10º PA'!$O$4:$O$5221=D$1),('Diário 10º PA'!$F$4:$F$5221))+SUMPRODUCT(-('Comp.'!$D$5:$D$238='Analítico Cp.'!$B112),-('Comp.'!$J$5:$J$238=D$1),('Comp.'!$E$5:$E$238))</f>
        <v>57000</v>
      </c>
      <c r="E112" s="13">
        <f>SUMPRODUCT(-('Diário 7º PA'!$E$4:$E$5383='Analítico Cp.'!$B112),-('Diário 7º PA'!$P$4:$P$5383=E$1),('Diário 7º PA'!$F$4:$F$5383))+SUMPRODUCT(-('Diário 8º PA'!$E$4:$E$5041='Analítico Cp.'!$B112),-('Diário 8º PA'!$P$4:$P$5041=E$1),('Diário 8º PA'!$F$4:$F$5041))+SUMPRODUCT(-('Diário 9º PA'!$E$4:$E$5236='Analítico Cp.'!$B112),-('Diário 9º PA'!$P$4:$P$5236=E$1),('Diário 9º PA'!$F$4:$F$5236))+SUMPRODUCT(-('Diário 10º PA'!$E$4:$E$5221='Analítico Cp.'!$B112),-('Diário 10º PA'!$O$4:$O$5221=E$1),('Diário 10º PA'!$F$4:$F$5221))+SUMPRODUCT(-('Comp.'!$D$5:$D$238='Analítico Cp.'!$B112),-('Comp.'!$J$5:$J$238=E$1),('Comp.'!$E$5:$E$238))</f>
        <v>22460</v>
      </c>
      <c r="F112" s="13">
        <f>SUMPRODUCT(-('Diário 7º PA'!$E$4:$E$5383='Analítico Cp.'!$B112),-('Diário 7º PA'!$P$4:$P$5383=F$1),('Diário 7º PA'!$F$4:$F$5383))+SUMPRODUCT(-('Diário 8º PA'!$E$4:$E$5041='Analítico Cp.'!$B112),-('Diário 8º PA'!$P$4:$P$5041=F$1),('Diário 8º PA'!$F$4:$F$5041))+SUMPRODUCT(-('Diário 9º PA'!$E$4:$E$5236='Analítico Cp.'!$B112),-('Diário 9º PA'!$P$4:$P$5236=F$1),('Diário 9º PA'!$F$4:$F$5236))+SUMPRODUCT(-('Diário 10º PA'!$E$4:$E$5221='Analítico Cp.'!$B112),-('Diário 10º PA'!$O$4:$O$5221=F$1),('Diário 10º PA'!$F$4:$F$5221))+SUMPRODUCT(-('Comp.'!$D$5:$D$238='Analítico Cp.'!$B112),-('Comp.'!$J$5:$J$238=F$1),('Comp.'!$E$5:$E$238))</f>
        <v>31777.989999999998</v>
      </c>
      <c r="G112" s="13">
        <f>SUMPRODUCT(-('Diário 7º PA'!$E$4:$E$5383='Analítico Cp.'!$B112),-('Diário 7º PA'!$P$4:$P$5383=G$1),('Diário 7º PA'!$F$4:$F$5383))+SUMPRODUCT(-('Diário 8º PA'!$E$4:$E$5041='Analítico Cp.'!$B112),-('Diário 8º PA'!$P$4:$P$5041=G$1),('Diário 8º PA'!$F$4:$F$5041))+SUMPRODUCT(-('Diário 9º PA'!$E$4:$E$5236='Analítico Cp.'!$B112),-('Diário 9º PA'!$P$4:$P$5236=G$1),('Diário 9º PA'!$F$4:$F$5236))+SUMPRODUCT(-('Diário 10º PA'!$E$4:$E$5221='Analítico Cp.'!$B112),-('Diário 10º PA'!$O$4:$O$5221=G$1),('Diário 10º PA'!$F$4:$F$5221))+SUMPRODUCT(-('Comp.'!$D$5:$D$238='Analítico Cp.'!$B112),-('Comp.'!$J$5:$J$238=G$1),('Comp.'!$E$5:$E$238))</f>
        <v>26779.99</v>
      </c>
      <c r="H112" s="13">
        <f>SUMPRODUCT(-('Diário 7º PA'!$E$4:$E$5383='Analítico Cp.'!$B112),-('Diário 7º PA'!$P$4:$P$5383=H$1),('Diário 7º PA'!$F$4:$F$5383))+SUMPRODUCT(-('Diário 8º PA'!$E$4:$E$5041='Analítico Cp.'!$B112),-('Diário 8º PA'!$P$4:$P$5041=H$1),('Diário 8º PA'!$F$4:$F$5041))+SUMPRODUCT(-('Diário 9º PA'!$E$4:$E$5236='Analítico Cp.'!$B112),-('Diário 9º PA'!$P$4:$P$5236=H$1),('Diário 9º PA'!$F$4:$F$5236))+SUMPRODUCT(-('Diário 10º PA'!$E$4:$E$5221='Analítico Cp.'!$B112),-('Diário 10º PA'!$O$4:$O$5221=H$1),('Diário 10º PA'!$F$4:$F$5221))+SUMPRODUCT(-('Comp.'!$D$5:$D$238='Analítico Cp.'!$B112),-('Comp.'!$J$5:$J$238=H$1),('Comp.'!$E$5:$E$238))</f>
        <v>31330</v>
      </c>
      <c r="I112" s="13">
        <f>SUMPRODUCT(-('Diário 7º PA'!$E$4:$E$5383='Analítico Cp.'!$B112),-('Diário 7º PA'!$P$4:$P$5383=I$1),('Diário 7º PA'!$F$4:$F$5383))+SUMPRODUCT(-('Diário 8º PA'!$E$4:$E$5041='Analítico Cp.'!$B112),-('Diário 8º PA'!$P$4:$P$5041=I$1),('Diário 8º PA'!$F$4:$F$5041))+SUMPRODUCT(-('Diário 9º PA'!$E$4:$E$5236='Analítico Cp.'!$B112),-('Diário 9º PA'!$P$4:$P$5236=I$1),('Diário 9º PA'!$F$4:$F$5236))+SUMPRODUCT(-('Diário 10º PA'!$E$4:$E$5221='Analítico Cp.'!$B112),-('Diário 10º PA'!$O$4:$O$5221=I$1),('Diário 10º PA'!$F$4:$F$5221))+SUMPRODUCT(-('Comp.'!$D$5:$D$238='Analítico Cp.'!$B112),-('Comp.'!$J$5:$J$238=I$1),('Comp.'!$E$5:$E$238))</f>
        <v>25986.01</v>
      </c>
      <c r="J112" s="13">
        <f>SUMPRODUCT(-('Diário 7º PA'!$E$4:$E$5383='Analítico Cp.'!$B112),-('Diário 7º PA'!$P$4:$P$5383=J$1),('Diário 7º PA'!$F$4:$F$5383))+SUMPRODUCT(-('Diário 8º PA'!$E$4:$E$5041='Analítico Cp.'!$B112),-('Diário 8º PA'!$P$4:$P$5041=J$1),('Diário 8º PA'!$F$4:$F$5041))+SUMPRODUCT(-('Diário 9º PA'!$E$4:$E$5236='Analítico Cp.'!$B112),-('Diário 9º PA'!$P$4:$P$5236=J$1),('Diário 9º PA'!$F$4:$F$5236))+SUMPRODUCT(-('Diário 10º PA'!$E$4:$E$5221='Analítico Cp.'!$B112),-('Diário 10º PA'!$O$4:$O$5221=J$1),('Diário 10º PA'!$F$4:$F$5221))+SUMPRODUCT(-('Comp.'!$D$5:$D$238='Analítico Cp.'!$B112),-('Comp.'!$J$5:$J$238=J$1),('Comp.'!$E$5:$E$238))</f>
        <v>41100</v>
      </c>
      <c r="K112" s="13">
        <f>SUMPRODUCT(-('Diário 7º PA'!$E$4:$E$5383='Analítico Cp.'!$B112),-('Diário 7º PA'!$P$4:$P$5383=K$1),('Diário 7º PA'!$F$4:$F$5383))+SUMPRODUCT(-('Diário 8º PA'!$E$4:$E$5041='Analítico Cp.'!$B112),-('Diário 8º PA'!$P$4:$P$5041=K$1),('Diário 8º PA'!$F$4:$F$5041))+SUMPRODUCT(-('Diário 9º PA'!$E$4:$E$5236='Analítico Cp.'!$B112),-('Diário 9º PA'!$P$4:$P$5236=K$1),('Diário 9º PA'!$F$4:$F$5236))+SUMPRODUCT(-('Diário 10º PA'!$E$4:$E$5221='Analítico Cp.'!$B112),-('Diário 10º PA'!$O$4:$O$5221=K$1),('Diário 10º PA'!$F$4:$F$5221))+SUMPRODUCT(-('Comp.'!$D$5:$D$238='Analítico Cp.'!$B112),-('Comp.'!$J$5:$J$238=K$1),('Comp.'!$E$5:$E$238))</f>
        <v>34021.1</v>
      </c>
      <c r="L112" s="13">
        <f>SUMPRODUCT(-('Diário 7º PA'!$E$4:$E$5383='Analítico Cp.'!$B112),-('Diário 7º PA'!$P$4:$P$5383=L$1),('Diário 7º PA'!$F$4:$F$5383))+SUMPRODUCT(-('Diário 8º PA'!$E$4:$E$5041='Analítico Cp.'!$B112),-('Diário 8º PA'!$P$4:$P$5041=L$1),('Diário 8º PA'!$F$4:$F$5041))+SUMPRODUCT(-('Diário 9º PA'!$E$4:$E$5236='Analítico Cp.'!$B112),-('Diário 9º PA'!$P$4:$P$5236=L$1),('Diário 9º PA'!$F$4:$F$5236))+SUMPRODUCT(-('Diário 10º PA'!$E$4:$E$5221='Analítico Cp.'!$B112),-('Diário 10º PA'!$O$4:$O$5221=L$1),('Diário 10º PA'!$F$4:$F$5221))+SUMPRODUCT(-('Comp.'!$D$5:$D$238='Analítico Cp.'!$B112),-('Comp.'!$J$5:$J$238=L$1),('Comp.'!$E$5:$E$238))</f>
        <v>33071.69</v>
      </c>
      <c r="M112" s="13">
        <f>SUMPRODUCT(-('Diário 7º PA'!$E$4:$E$5383='Analítico Cp.'!$B112),-('Diário 7º PA'!$P$4:$P$5383=M$1),('Diário 7º PA'!$F$4:$F$5383))+SUMPRODUCT(-('Diário 8º PA'!$E$4:$E$5041='Analítico Cp.'!$B112),-('Diário 8º PA'!$P$4:$P$5041=M$1),('Diário 8º PA'!$F$4:$F$5041))+SUMPRODUCT(-('Diário 9º PA'!$E$4:$E$5236='Analítico Cp.'!$B112),-('Diário 9º PA'!$P$4:$P$5236=M$1),('Diário 9º PA'!$F$4:$F$5236))+SUMPRODUCT(-('Diário 10º PA'!$E$4:$E$5221='Analítico Cp.'!$B112),-('Diário 10º PA'!$O$4:$O$5221=M$1),('Diário 10º PA'!$F$4:$F$5221))+SUMPRODUCT(-('Comp.'!$D$5:$D$238='Analítico Cp.'!$B112),-('Comp.'!$J$5:$J$238=M$1),('Comp.'!$E$5:$E$238))</f>
        <v>30250</v>
      </c>
      <c r="N112" s="13">
        <f>SUMPRODUCT(-('Diário 7º PA'!$E$4:$E$5383='Analítico Cp.'!$B112),-('Diário 7º PA'!$P$4:$P$5383=N$1),('Diário 7º PA'!$F$4:$F$5383))+SUMPRODUCT(-('Diário 8º PA'!$E$4:$E$5041='Analítico Cp.'!$B112),-('Diário 8º PA'!$P$4:$P$5041=N$1),('Diário 8º PA'!$F$4:$F$5041))+SUMPRODUCT(-('Diário 9º PA'!$E$4:$E$5236='Analítico Cp.'!$B112),-('Diário 9º PA'!$P$4:$P$5236=N$1),('Diário 9º PA'!$F$4:$F$5236))+SUMPRODUCT(-('Diário 10º PA'!$E$4:$E$5221='Analítico Cp.'!$B112),-('Diário 10º PA'!$O$4:$O$5221=N$1),('Diário 10º PA'!$F$4:$F$5221))+SUMPRODUCT(-('Comp.'!$D$5:$D$238='Analítico Cp.'!$B112),-('Comp.'!$J$5:$J$238=N$1),('Comp.'!$E$5:$E$238))</f>
        <v>43323.09</v>
      </c>
      <c r="O112" s="13">
        <f t="shared" si="14"/>
        <v>403099.87</v>
      </c>
      <c r="P112" s="172">
        <f t="shared" si="15"/>
        <v>7.6037957707685462E-3</v>
      </c>
    </row>
    <row r="113" spans="1:16" ht="23.25" customHeight="1" x14ac:dyDescent="0.2">
      <c r="A113" s="63" t="s">
        <v>209</v>
      </c>
      <c r="B113" s="107" t="s">
        <v>61</v>
      </c>
      <c r="C113" s="13">
        <f>SUMPRODUCT(-('Diário 7º PA'!$E$4:$E$5383='Analítico Cp.'!$B113),-('Diário 7º PA'!$P$4:$P$5383=C$1),('Diário 7º PA'!$F$4:$F$5383))+SUMPRODUCT(-('Diário 8º PA'!$E$4:$E$5041='Analítico Cp.'!$B113),-('Diário 8º PA'!$P$4:$P$5041=C$1),('Diário 8º PA'!$F$4:$F$5041))+SUMPRODUCT(-('Diário 9º PA'!$E$4:$E$5236='Analítico Cp.'!$B113),-('Diário 9º PA'!$P$4:$P$5236=C$1),('Diário 9º PA'!$F$4:$F$5236))+SUMPRODUCT(-('Diário 10º PA'!$E$4:$E$5221='Analítico Cp.'!$B113),-('Diário 10º PA'!$O$4:$O$5221=C$1),('Diário 10º PA'!$F$4:$F$5221))+SUMPRODUCT(-('Comp.'!$D$5:$D$238='Analítico Cp.'!$B113),-('Comp.'!$J$5:$J$238=C$1),('Comp.'!$E$5:$E$238))</f>
        <v>0</v>
      </c>
      <c r="D113" s="13">
        <f>SUMPRODUCT(-('Diário 7º PA'!$E$4:$E$5383='Analítico Cp.'!$B113),-('Diário 7º PA'!$P$4:$P$5383=D$1),('Diário 7º PA'!$F$4:$F$5383))+SUMPRODUCT(-('Diário 8º PA'!$E$4:$E$5041='Analítico Cp.'!$B113),-('Diário 8º PA'!$P$4:$P$5041=D$1),('Diário 8º PA'!$F$4:$F$5041))+SUMPRODUCT(-('Diário 9º PA'!$E$4:$E$5236='Analítico Cp.'!$B113),-('Diário 9º PA'!$P$4:$P$5236=D$1),('Diário 9º PA'!$F$4:$F$5236))+SUMPRODUCT(-('Diário 10º PA'!$E$4:$E$5221='Analítico Cp.'!$B113),-('Diário 10º PA'!$O$4:$O$5221=D$1),('Diário 10º PA'!$F$4:$F$5221))+SUMPRODUCT(-('Comp.'!$D$5:$D$238='Analítico Cp.'!$B113),-('Comp.'!$J$5:$J$238=D$1),('Comp.'!$E$5:$E$238))</f>
        <v>0</v>
      </c>
      <c r="E113" s="13">
        <f>SUMPRODUCT(-('Diário 7º PA'!$E$4:$E$5383='Analítico Cp.'!$B113),-('Diário 7º PA'!$P$4:$P$5383=E$1),('Diário 7º PA'!$F$4:$F$5383))+SUMPRODUCT(-('Diário 8º PA'!$E$4:$E$5041='Analítico Cp.'!$B113),-('Diário 8º PA'!$P$4:$P$5041=E$1),('Diário 8º PA'!$F$4:$F$5041))+SUMPRODUCT(-('Diário 9º PA'!$E$4:$E$5236='Analítico Cp.'!$B113),-('Diário 9º PA'!$P$4:$P$5236=E$1),('Diário 9º PA'!$F$4:$F$5236))+SUMPRODUCT(-('Diário 10º PA'!$E$4:$E$5221='Analítico Cp.'!$B113),-('Diário 10º PA'!$O$4:$O$5221=E$1),('Diário 10º PA'!$F$4:$F$5221))+SUMPRODUCT(-('Comp.'!$D$5:$D$238='Analítico Cp.'!$B113),-('Comp.'!$J$5:$J$238=E$1),('Comp.'!$E$5:$E$238))</f>
        <v>0</v>
      </c>
      <c r="F113" s="13">
        <f>SUMPRODUCT(-('Diário 7º PA'!$E$4:$E$5383='Analítico Cp.'!$B113),-('Diário 7º PA'!$P$4:$P$5383=F$1),('Diário 7º PA'!$F$4:$F$5383))+SUMPRODUCT(-('Diário 8º PA'!$E$4:$E$5041='Analítico Cp.'!$B113),-('Diário 8º PA'!$P$4:$P$5041=F$1),('Diário 8º PA'!$F$4:$F$5041))+SUMPRODUCT(-('Diário 9º PA'!$E$4:$E$5236='Analítico Cp.'!$B113),-('Diário 9º PA'!$P$4:$P$5236=F$1),('Diário 9º PA'!$F$4:$F$5236))+SUMPRODUCT(-('Diário 10º PA'!$E$4:$E$5221='Analítico Cp.'!$B113),-('Diário 10º PA'!$O$4:$O$5221=F$1),('Diário 10º PA'!$F$4:$F$5221))+SUMPRODUCT(-('Comp.'!$D$5:$D$238='Analítico Cp.'!$B113),-('Comp.'!$J$5:$J$238=F$1),('Comp.'!$E$5:$E$238))</f>
        <v>0</v>
      </c>
      <c r="G113" s="13">
        <f>SUMPRODUCT(-('Diário 7º PA'!$E$4:$E$5383='Analítico Cp.'!$B113),-('Diário 7º PA'!$P$4:$P$5383=G$1),('Diário 7º PA'!$F$4:$F$5383))+SUMPRODUCT(-('Diário 8º PA'!$E$4:$E$5041='Analítico Cp.'!$B113),-('Diário 8º PA'!$P$4:$P$5041=G$1),('Diário 8º PA'!$F$4:$F$5041))+SUMPRODUCT(-('Diário 9º PA'!$E$4:$E$5236='Analítico Cp.'!$B113),-('Diário 9º PA'!$P$4:$P$5236=G$1),('Diário 9º PA'!$F$4:$F$5236))+SUMPRODUCT(-('Diário 10º PA'!$E$4:$E$5221='Analítico Cp.'!$B113),-('Diário 10º PA'!$O$4:$O$5221=G$1),('Diário 10º PA'!$F$4:$F$5221))+SUMPRODUCT(-('Comp.'!$D$5:$D$238='Analítico Cp.'!$B113),-('Comp.'!$J$5:$J$238=G$1),('Comp.'!$E$5:$E$238))</f>
        <v>0</v>
      </c>
      <c r="H113" s="13">
        <f>SUMPRODUCT(-('Diário 7º PA'!$E$4:$E$5383='Analítico Cp.'!$B113),-('Diário 7º PA'!$P$4:$P$5383=H$1),('Diário 7º PA'!$F$4:$F$5383))+SUMPRODUCT(-('Diário 8º PA'!$E$4:$E$5041='Analítico Cp.'!$B113),-('Diário 8º PA'!$P$4:$P$5041=H$1),('Diário 8º PA'!$F$4:$F$5041))+SUMPRODUCT(-('Diário 9º PA'!$E$4:$E$5236='Analítico Cp.'!$B113),-('Diário 9º PA'!$P$4:$P$5236=H$1),('Diário 9º PA'!$F$4:$F$5236))+SUMPRODUCT(-('Diário 10º PA'!$E$4:$E$5221='Analítico Cp.'!$B113),-('Diário 10º PA'!$O$4:$O$5221=H$1),('Diário 10º PA'!$F$4:$F$5221))+SUMPRODUCT(-('Comp.'!$D$5:$D$238='Analítico Cp.'!$B113),-('Comp.'!$J$5:$J$238=H$1),('Comp.'!$E$5:$E$238))</f>
        <v>0</v>
      </c>
      <c r="I113" s="13">
        <f>SUMPRODUCT(-('Diário 7º PA'!$E$4:$E$5383='Analítico Cp.'!$B113),-('Diário 7º PA'!$P$4:$P$5383=I$1),('Diário 7º PA'!$F$4:$F$5383))+SUMPRODUCT(-('Diário 8º PA'!$E$4:$E$5041='Analítico Cp.'!$B113),-('Diário 8º PA'!$P$4:$P$5041=I$1),('Diário 8º PA'!$F$4:$F$5041))+SUMPRODUCT(-('Diário 9º PA'!$E$4:$E$5236='Analítico Cp.'!$B113),-('Diário 9º PA'!$P$4:$P$5236=I$1),('Diário 9º PA'!$F$4:$F$5236))+SUMPRODUCT(-('Diário 10º PA'!$E$4:$E$5221='Analítico Cp.'!$B113),-('Diário 10º PA'!$O$4:$O$5221=I$1),('Diário 10º PA'!$F$4:$F$5221))+SUMPRODUCT(-('Comp.'!$D$5:$D$238='Analítico Cp.'!$B113),-('Comp.'!$J$5:$J$238=I$1),('Comp.'!$E$5:$E$238))</f>
        <v>0</v>
      </c>
      <c r="J113" s="13">
        <f>SUMPRODUCT(-('Diário 7º PA'!$E$4:$E$5383='Analítico Cp.'!$B113),-('Diário 7º PA'!$P$4:$P$5383=J$1),('Diário 7º PA'!$F$4:$F$5383))+SUMPRODUCT(-('Diário 8º PA'!$E$4:$E$5041='Analítico Cp.'!$B113),-('Diário 8º PA'!$P$4:$P$5041=J$1),('Diário 8º PA'!$F$4:$F$5041))+SUMPRODUCT(-('Diário 9º PA'!$E$4:$E$5236='Analítico Cp.'!$B113),-('Diário 9º PA'!$P$4:$P$5236=J$1),('Diário 9º PA'!$F$4:$F$5236))+SUMPRODUCT(-('Diário 10º PA'!$E$4:$E$5221='Analítico Cp.'!$B113),-('Diário 10º PA'!$O$4:$O$5221=J$1),('Diário 10º PA'!$F$4:$F$5221))+SUMPRODUCT(-('Comp.'!$D$5:$D$238='Analítico Cp.'!$B113),-('Comp.'!$J$5:$J$238=J$1),('Comp.'!$E$5:$E$238))</f>
        <v>0</v>
      </c>
      <c r="K113" s="13">
        <f>SUMPRODUCT(-('Diário 7º PA'!$E$4:$E$5383='Analítico Cp.'!$B113),-('Diário 7º PA'!$P$4:$P$5383=K$1),('Diário 7º PA'!$F$4:$F$5383))+SUMPRODUCT(-('Diário 8º PA'!$E$4:$E$5041='Analítico Cp.'!$B113),-('Diário 8º PA'!$P$4:$P$5041=K$1),('Diário 8º PA'!$F$4:$F$5041))+SUMPRODUCT(-('Diário 9º PA'!$E$4:$E$5236='Analítico Cp.'!$B113),-('Diário 9º PA'!$P$4:$P$5236=K$1),('Diário 9º PA'!$F$4:$F$5236))+SUMPRODUCT(-('Diário 10º PA'!$E$4:$E$5221='Analítico Cp.'!$B113),-('Diário 10º PA'!$O$4:$O$5221=K$1),('Diário 10º PA'!$F$4:$F$5221))+SUMPRODUCT(-('Comp.'!$D$5:$D$238='Analítico Cp.'!$B113),-('Comp.'!$J$5:$J$238=K$1),('Comp.'!$E$5:$E$238))</f>
        <v>0</v>
      </c>
      <c r="L113" s="13">
        <f>SUMPRODUCT(-('Diário 7º PA'!$E$4:$E$5383='Analítico Cp.'!$B113),-('Diário 7º PA'!$P$4:$P$5383=L$1),('Diário 7º PA'!$F$4:$F$5383))+SUMPRODUCT(-('Diário 8º PA'!$E$4:$E$5041='Analítico Cp.'!$B113),-('Diário 8º PA'!$P$4:$P$5041=L$1),('Diário 8º PA'!$F$4:$F$5041))+SUMPRODUCT(-('Diário 9º PA'!$E$4:$E$5236='Analítico Cp.'!$B113),-('Diário 9º PA'!$P$4:$P$5236=L$1),('Diário 9º PA'!$F$4:$F$5236))+SUMPRODUCT(-('Diário 10º PA'!$E$4:$E$5221='Analítico Cp.'!$B113),-('Diário 10º PA'!$O$4:$O$5221=L$1),('Diário 10º PA'!$F$4:$F$5221))+SUMPRODUCT(-('Comp.'!$D$5:$D$238='Analítico Cp.'!$B113),-('Comp.'!$J$5:$J$238=L$1),('Comp.'!$E$5:$E$238))</f>
        <v>0</v>
      </c>
      <c r="M113" s="13">
        <f>SUMPRODUCT(-('Diário 7º PA'!$E$4:$E$5383='Analítico Cp.'!$B113),-('Diário 7º PA'!$P$4:$P$5383=M$1),('Diário 7º PA'!$F$4:$F$5383))+SUMPRODUCT(-('Diário 8º PA'!$E$4:$E$5041='Analítico Cp.'!$B113),-('Diário 8º PA'!$P$4:$P$5041=M$1),('Diário 8º PA'!$F$4:$F$5041))+SUMPRODUCT(-('Diário 9º PA'!$E$4:$E$5236='Analítico Cp.'!$B113),-('Diário 9º PA'!$P$4:$P$5236=M$1),('Diário 9º PA'!$F$4:$F$5236))+SUMPRODUCT(-('Diário 10º PA'!$E$4:$E$5221='Analítico Cp.'!$B113),-('Diário 10º PA'!$O$4:$O$5221=M$1),('Diário 10º PA'!$F$4:$F$5221))+SUMPRODUCT(-('Comp.'!$D$5:$D$238='Analítico Cp.'!$B113),-('Comp.'!$J$5:$J$238=M$1),('Comp.'!$E$5:$E$238))</f>
        <v>0</v>
      </c>
      <c r="N113" s="13">
        <f>SUMPRODUCT(-('Diário 7º PA'!$E$4:$E$5383='Analítico Cp.'!$B113),-('Diário 7º PA'!$P$4:$P$5383=N$1),('Diário 7º PA'!$F$4:$F$5383))+SUMPRODUCT(-('Diário 8º PA'!$E$4:$E$5041='Analítico Cp.'!$B113),-('Diário 8º PA'!$P$4:$P$5041=N$1),('Diário 8º PA'!$F$4:$F$5041))+SUMPRODUCT(-('Diário 9º PA'!$E$4:$E$5236='Analítico Cp.'!$B113),-('Diário 9º PA'!$P$4:$P$5236=N$1),('Diário 9º PA'!$F$4:$F$5236))+SUMPRODUCT(-('Diário 10º PA'!$E$4:$E$5221='Analítico Cp.'!$B113),-('Diário 10º PA'!$O$4:$O$5221=N$1),('Diário 10º PA'!$F$4:$F$5221))+SUMPRODUCT(-('Comp.'!$D$5:$D$238='Analítico Cp.'!$B113),-('Comp.'!$J$5:$J$238=N$1),('Comp.'!$E$5:$E$238))</f>
        <v>0</v>
      </c>
      <c r="O113" s="13">
        <f t="shared" si="14"/>
        <v>0</v>
      </c>
      <c r="P113" s="172">
        <f t="shared" si="15"/>
        <v>0</v>
      </c>
    </row>
    <row r="114" spans="1:16" ht="23.25" customHeight="1" x14ac:dyDescent="0.2">
      <c r="A114" s="63" t="s">
        <v>210</v>
      </c>
      <c r="B114" s="107" t="s">
        <v>204</v>
      </c>
      <c r="C114" s="13">
        <f>SUMPRODUCT(-('Diário 7º PA'!$E$4:$E$5383='Analítico Cp.'!$B114),-('Diário 7º PA'!$P$4:$P$5383=C$1),('Diário 7º PA'!$F$4:$F$5383))+SUMPRODUCT(-('Diário 8º PA'!$E$4:$E$5041='Analítico Cp.'!$B114),-('Diário 8º PA'!$P$4:$P$5041=C$1),('Diário 8º PA'!$F$4:$F$5041))+SUMPRODUCT(-('Diário 9º PA'!$E$4:$E$5236='Analítico Cp.'!$B114),-('Diário 9º PA'!$P$4:$P$5236=C$1),('Diário 9º PA'!$F$4:$F$5236))+SUMPRODUCT(-('Diário 10º PA'!$E$4:$E$5221='Analítico Cp.'!$B114),-('Diário 10º PA'!$O$4:$O$5221=C$1),('Diário 10º PA'!$F$4:$F$5221))+SUMPRODUCT(-('Comp.'!$D$5:$D$238='Analítico Cp.'!$B114),-('Comp.'!$J$5:$J$238=C$1),('Comp.'!$E$5:$E$238))</f>
        <v>0</v>
      </c>
      <c r="D114" s="13">
        <f>SUMPRODUCT(-('Diário 7º PA'!$E$4:$E$5383='Analítico Cp.'!$B114),-('Diário 7º PA'!$P$4:$P$5383=D$1),('Diário 7º PA'!$F$4:$F$5383))+SUMPRODUCT(-('Diário 8º PA'!$E$4:$E$5041='Analítico Cp.'!$B114),-('Diário 8º PA'!$P$4:$P$5041=D$1),('Diário 8º PA'!$F$4:$F$5041))+SUMPRODUCT(-('Diário 9º PA'!$E$4:$E$5236='Analítico Cp.'!$B114),-('Diário 9º PA'!$P$4:$P$5236=D$1),('Diário 9º PA'!$F$4:$F$5236))+SUMPRODUCT(-('Diário 10º PA'!$E$4:$E$5221='Analítico Cp.'!$B114),-('Diário 10º PA'!$O$4:$O$5221=D$1),('Diário 10º PA'!$F$4:$F$5221))+SUMPRODUCT(-('Comp.'!$D$5:$D$238='Analítico Cp.'!$B114),-('Comp.'!$J$5:$J$238=D$1),('Comp.'!$E$5:$E$238))</f>
        <v>84890.080000000118</v>
      </c>
      <c r="E114" s="13">
        <f>SUMPRODUCT(-('Diário 7º PA'!$E$4:$E$5383='Analítico Cp.'!$B114),-('Diário 7º PA'!$P$4:$P$5383=E$1),('Diário 7º PA'!$F$4:$F$5383))+SUMPRODUCT(-('Diário 8º PA'!$E$4:$E$5041='Analítico Cp.'!$B114),-('Diário 8º PA'!$P$4:$P$5041=E$1),('Diário 8º PA'!$F$4:$F$5041))+SUMPRODUCT(-('Diário 9º PA'!$E$4:$E$5236='Analítico Cp.'!$B114),-('Diário 9º PA'!$P$4:$P$5236=E$1),('Diário 9º PA'!$F$4:$F$5236))+SUMPRODUCT(-('Diário 10º PA'!$E$4:$E$5221='Analítico Cp.'!$B114),-('Diário 10º PA'!$O$4:$O$5221=E$1),('Diário 10º PA'!$F$4:$F$5221))+SUMPRODUCT(-('Comp.'!$D$5:$D$238='Analítico Cp.'!$B114),-('Comp.'!$J$5:$J$238=E$1),('Comp.'!$E$5:$E$238))</f>
        <v>0</v>
      </c>
      <c r="F114" s="13">
        <f>SUMPRODUCT(-('Diário 7º PA'!$E$4:$E$5383='Analítico Cp.'!$B114),-('Diário 7º PA'!$P$4:$P$5383=F$1),('Diário 7º PA'!$F$4:$F$5383))+SUMPRODUCT(-('Diário 8º PA'!$E$4:$E$5041='Analítico Cp.'!$B114),-('Diário 8º PA'!$P$4:$P$5041=F$1),('Diário 8º PA'!$F$4:$F$5041))+SUMPRODUCT(-('Diário 9º PA'!$E$4:$E$5236='Analítico Cp.'!$B114),-('Diário 9º PA'!$P$4:$P$5236=F$1),('Diário 9º PA'!$F$4:$F$5236))+SUMPRODUCT(-('Diário 10º PA'!$E$4:$E$5221='Analítico Cp.'!$B114),-('Diário 10º PA'!$O$4:$O$5221=F$1),('Diário 10º PA'!$F$4:$F$5221))+SUMPRODUCT(-('Comp.'!$D$5:$D$238='Analítico Cp.'!$B114),-('Comp.'!$J$5:$J$238=F$1),('Comp.'!$E$5:$E$238))</f>
        <v>0</v>
      </c>
      <c r="G114" s="13">
        <f>SUMPRODUCT(-('Diário 7º PA'!$E$4:$E$5383='Analítico Cp.'!$B114),-('Diário 7º PA'!$P$4:$P$5383=G$1),('Diário 7º PA'!$F$4:$F$5383))+SUMPRODUCT(-('Diário 8º PA'!$E$4:$E$5041='Analítico Cp.'!$B114),-('Diário 8º PA'!$P$4:$P$5041=G$1),('Diário 8º PA'!$F$4:$F$5041))+SUMPRODUCT(-('Diário 9º PA'!$E$4:$E$5236='Analítico Cp.'!$B114),-('Diário 9º PA'!$P$4:$P$5236=G$1),('Diário 9º PA'!$F$4:$F$5236))+SUMPRODUCT(-('Diário 10º PA'!$E$4:$E$5221='Analítico Cp.'!$B114),-('Diário 10º PA'!$O$4:$O$5221=G$1),('Diário 10º PA'!$F$4:$F$5221))+SUMPRODUCT(-('Comp.'!$D$5:$D$238='Analítico Cp.'!$B114),-('Comp.'!$J$5:$J$238=G$1),('Comp.'!$E$5:$E$238))</f>
        <v>0</v>
      </c>
      <c r="H114" s="13">
        <f>SUMPRODUCT(-('Diário 7º PA'!$E$4:$E$5383='Analítico Cp.'!$B114),-('Diário 7º PA'!$P$4:$P$5383=H$1),('Diário 7º PA'!$F$4:$F$5383))+SUMPRODUCT(-('Diário 8º PA'!$E$4:$E$5041='Analítico Cp.'!$B114),-('Diário 8º PA'!$P$4:$P$5041=H$1),('Diário 8º PA'!$F$4:$F$5041))+SUMPRODUCT(-('Diário 9º PA'!$E$4:$E$5236='Analítico Cp.'!$B114),-('Diário 9º PA'!$P$4:$P$5236=H$1),('Diário 9º PA'!$F$4:$F$5236))+SUMPRODUCT(-('Diário 10º PA'!$E$4:$E$5221='Analítico Cp.'!$B114),-('Diário 10º PA'!$O$4:$O$5221=H$1),('Diário 10º PA'!$F$4:$F$5221))+SUMPRODUCT(-('Comp.'!$D$5:$D$238='Analítico Cp.'!$B114),-('Comp.'!$J$5:$J$238=H$1),('Comp.'!$E$5:$E$238))</f>
        <v>0</v>
      </c>
      <c r="I114" s="13">
        <f>SUMPRODUCT(-('Diário 7º PA'!$E$4:$E$5383='Analítico Cp.'!$B114),-('Diário 7º PA'!$P$4:$P$5383=I$1),('Diário 7º PA'!$F$4:$F$5383))+SUMPRODUCT(-('Diário 8º PA'!$E$4:$E$5041='Analítico Cp.'!$B114),-('Diário 8º PA'!$P$4:$P$5041=I$1),('Diário 8º PA'!$F$4:$F$5041))+SUMPRODUCT(-('Diário 9º PA'!$E$4:$E$5236='Analítico Cp.'!$B114),-('Diário 9º PA'!$P$4:$P$5236=I$1),('Diário 9º PA'!$F$4:$F$5236))+SUMPRODUCT(-('Diário 10º PA'!$E$4:$E$5221='Analítico Cp.'!$B114),-('Diário 10º PA'!$O$4:$O$5221=I$1),('Diário 10º PA'!$F$4:$F$5221))+SUMPRODUCT(-('Comp.'!$D$5:$D$238='Analítico Cp.'!$B114),-('Comp.'!$J$5:$J$238=I$1),('Comp.'!$E$5:$E$238))</f>
        <v>0</v>
      </c>
      <c r="J114" s="13">
        <f>SUMPRODUCT(-('Diário 7º PA'!$E$4:$E$5383='Analítico Cp.'!$B114),-('Diário 7º PA'!$P$4:$P$5383=J$1),('Diário 7º PA'!$F$4:$F$5383))+SUMPRODUCT(-('Diário 8º PA'!$E$4:$E$5041='Analítico Cp.'!$B114),-('Diário 8º PA'!$P$4:$P$5041=J$1),('Diário 8º PA'!$F$4:$F$5041))+SUMPRODUCT(-('Diário 9º PA'!$E$4:$E$5236='Analítico Cp.'!$B114),-('Diário 9º PA'!$P$4:$P$5236=J$1),('Diário 9º PA'!$F$4:$F$5236))+SUMPRODUCT(-('Diário 10º PA'!$E$4:$E$5221='Analítico Cp.'!$B114),-('Diário 10º PA'!$O$4:$O$5221=J$1),('Diário 10º PA'!$F$4:$F$5221))+SUMPRODUCT(-('Comp.'!$D$5:$D$238='Analítico Cp.'!$B114),-('Comp.'!$J$5:$J$238=J$1),('Comp.'!$E$5:$E$238))</f>
        <v>0</v>
      </c>
      <c r="K114" s="13">
        <f>SUMPRODUCT(-('Diário 7º PA'!$E$4:$E$5383='Analítico Cp.'!$B114),-('Diário 7º PA'!$P$4:$P$5383=K$1),('Diário 7º PA'!$F$4:$F$5383))+SUMPRODUCT(-('Diário 8º PA'!$E$4:$E$5041='Analítico Cp.'!$B114),-('Diário 8º PA'!$P$4:$P$5041=K$1),('Diário 8º PA'!$F$4:$F$5041))+SUMPRODUCT(-('Diário 9º PA'!$E$4:$E$5236='Analítico Cp.'!$B114),-('Diário 9º PA'!$P$4:$P$5236=K$1),('Diário 9º PA'!$F$4:$F$5236))+SUMPRODUCT(-('Diário 10º PA'!$E$4:$E$5221='Analítico Cp.'!$B114),-('Diário 10º PA'!$O$4:$O$5221=K$1),('Diário 10º PA'!$F$4:$F$5221))+SUMPRODUCT(-('Comp.'!$D$5:$D$238='Analítico Cp.'!$B114),-('Comp.'!$J$5:$J$238=K$1),('Comp.'!$E$5:$E$238))</f>
        <v>0</v>
      </c>
      <c r="L114" s="13">
        <f>SUMPRODUCT(-('Diário 7º PA'!$E$4:$E$5383='Analítico Cp.'!$B114),-('Diário 7º PA'!$P$4:$P$5383=L$1),('Diário 7º PA'!$F$4:$F$5383))+SUMPRODUCT(-('Diário 8º PA'!$E$4:$E$5041='Analítico Cp.'!$B114),-('Diário 8º PA'!$P$4:$P$5041=L$1),('Diário 8º PA'!$F$4:$F$5041))+SUMPRODUCT(-('Diário 9º PA'!$E$4:$E$5236='Analítico Cp.'!$B114),-('Diário 9º PA'!$P$4:$P$5236=L$1),('Diário 9º PA'!$F$4:$F$5236))+SUMPRODUCT(-('Diário 10º PA'!$E$4:$E$5221='Analítico Cp.'!$B114),-('Diário 10º PA'!$O$4:$O$5221=L$1),('Diário 10º PA'!$F$4:$F$5221))+SUMPRODUCT(-('Comp.'!$D$5:$D$238='Analítico Cp.'!$B114),-('Comp.'!$J$5:$J$238=L$1),('Comp.'!$E$5:$E$238))</f>
        <v>0</v>
      </c>
      <c r="M114" s="13">
        <f>SUMPRODUCT(-('Diário 7º PA'!$E$4:$E$5383='Analítico Cp.'!$B114),-('Diário 7º PA'!$P$4:$P$5383=M$1),('Diário 7º PA'!$F$4:$F$5383))+SUMPRODUCT(-('Diário 8º PA'!$E$4:$E$5041='Analítico Cp.'!$B114),-('Diário 8º PA'!$P$4:$P$5041=M$1),('Diário 8º PA'!$F$4:$F$5041))+SUMPRODUCT(-('Diário 9º PA'!$E$4:$E$5236='Analítico Cp.'!$B114),-('Diário 9º PA'!$P$4:$P$5236=M$1),('Diário 9º PA'!$F$4:$F$5236))+SUMPRODUCT(-('Diário 10º PA'!$E$4:$E$5221='Analítico Cp.'!$B114),-('Diário 10º PA'!$O$4:$O$5221=M$1),('Diário 10º PA'!$F$4:$F$5221))+SUMPRODUCT(-('Comp.'!$D$5:$D$238='Analítico Cp.'!$B114),-('Comp.'!$J$5:$J$238=M$1),('Comp.'!$E$5:$E$238))</f>
        <v>0</v>
      </c>
      <c r="N114" s="13">
        <f>SUMPRODUCT(-('Diário 7º PA'!$E$4:$E$5383='Analítico Cp.'!$B114),-('Diário 7º PA'!$P$4:$P$5383=N$1),('Diário 7º PA'!$F$4:$F$5383))+SUMPRODUCT(-('Diário 8º PA'!$E$4:$E$5041='Analítico Cp.'!$B114),-('Diário 8º PA'!$P$4:$P$5041=N$1),('Diário 8º PA'!$F$4:$F$5041))+SUMPRODUCT(-('Diário 9º PA'!$E$4:$E$5236='Analítico Cp.'!$B114),-('Diário 9º PA'!$P$4:$P$5236=N$1),('Diário 9º PA'!$F$4:$F$5236))+SUMPRODUCT(-('Diário 10º PA'!$E$4:$E$5221='Analítico Cp.'!$B114),-('Diário 10º PA'!$O$4:$O$5221=N$1),('Diário 10º PA'!$F$4:$F$5221))+SUMPRODUCT(-('Comp.'!$D$5:$D$238='Analítico Cp.'!$B114),-('Comp.'!$J$5:$J$238=N$1),('Comp.'!$E$5:$E$238))</f>
        <v>0</v>
      </c>
      <c r="O114" s="13">
        <f t="shared" si="14"/>
        <v>84890.080000000118</v>
      </c>
      <c r="P114" s="172">
        <f t="shared" si="15"/>
        <v>1.601307465775676E-3</v>
      </c>
    </row>
    <row r="115" spans="1:16" ht="23.25" customHeight="1" x14ac:dyDescent="0.2">
      <c r="A115" s="63" t="s">
        <v>212</v>
      </c>
      <c r="B115" s="107" t="s">
        <v>206</v>
      </c>
      <c r="C115" s="13">
        <f>SUMPRODUCT(-('Diário 7º PA'!$E$4:$E$5383='Analítico Cp.'!$B115),-('Diário 7º PA'!$P$4:$P$5383=C$1),('Diário 7º PA'!$F$4:$F$5383))+SUMPRODUCT(-('Diário 8º PA'!$E$4:$E$5041='Analítico Cp.'!$B115),-('Diário 8º PA'!$P$4:$P$5041=C$1),('Diário 8º PA'!$F$4:$F$5041))+SUMPRODUCT(-('Diário 9º PA'!$E$4:$E$5236='Analítico Cp.'!$B115),-('Diário 9º PA'!$P$4:$P$5236=C$1),('Diário 9º PA'!$F$4:$F$5236))+SUMPRODUCT(-('Diário 10º PA'!$E$4:$E$5221='Analítico Cp.'!$B115),-('Diário 10º PA'!$O$4:$O$5221=C$1),('Diário 10º PA'!$F$4:$F$5221))+SUMPRODUCT(-('Comp.'!$D$5:$D$238='Analítico Cp.'!$B115),-('Comp.'!$J$5:$J$238=C$1),('Comp.'!$E$5:$E$238))</f>
        <v>4316.74</v>
      </c>
      <c r="D115" s="13">
        <f>SUMPRODUCT(-('Diário 7º PA'!$E$4:$E$5383='Analítico Cp.'!$B115),-('Diário 7º PA'!$P$4:$P$5383=D$1),('Diário 7º PA'!$F$4:$F$5383))+SUMPRODUCT(-('Diário 8º PA'!$E$4:$E$5041='Analítico Cp.'!$B115),-('Diário 8º PA'!$P$4:$P$5041=D$1),('Diário 8º PA'!$F$4:$F$5041))+SUMPRODUCT(-('Diário 9º PA'!$E$4:$E$5236='Analítico Cp.'!$B115),-('Diário 9º PA'!$P$4:$P$5236=D$1),('Diário 9º PA'!$F$4:$F$5236))+SUMPRODUCT(-('Diário 10º PA'!$E$4:$E$5221='Analítico Cp.'!$B115),-('Diário 10º PA'!$O$4:$O$5221=D$1),('Diário 10º PA'!$F$4:$F$5221))+SUMPRODUCT(-('Comp.'!$D$5:$D$238='Analítico Cp.'!$B115),-('Comp.'!$J$5:$J$238=D$1),('Comp.'!$E$5:$E$238))</f>
        <v>4114.5</v>
      </c>
      <c r="E115" s="13">
        <f>SUMPRODUCT(-('Diário 7º PA'!$E$4:$E$5383='Analítico Cp.'!$B115),-('Diário 7º PA'!$P$4:$P$5383=E$1),('Diário 7º PA'!$F$4:$F$5383))+SUMPRODUCT(-('Diário 8º PA'!$E$4:$E$5041='Analítico Cp.'!$B115),-('Diário 8º PA'!$P$4:$P$5041=E$1),('Diário 8º PA'!$F$4:$F$5041))+SUMPRODUCT(-('Diário 9º PA'!$E$4:$E$5236='Analítico Cp.'!$B115),-('Diário 9º PA'!$P$4:$P$5236=E$1),('Diário 9º PA'!$F$4:$F$5236))+SUMPRODUCT(-('Diário 10º PA'!$E$4:$E$5221='Analítico Cp.'!$B115),-('Diário 10º PA'!$O$4:$O$5221=E$1),('Diário 10º PA'!$F$4:$F$5221))+SUMPRODUCT(-('Comp.'!$D$5:$D$238='Analítico Cp.'!$B115),-('Comp.'!$J$5:$J$238=E$1),('Comp.'!$E$5:$E$238))</f>
        <v>4431</v>
      </c>
      <c r="F115" s="13">
        <f>SUMPRODUCT(-('Diário 7º PA'!$E$4:$E$5383='Analítico Cp.'!$B115),-('Diário 7º PA'!$P$4:$P$5383=F$1),('Diário 7º PA'!$F$4:$F$5383))+SUMPRODUCT(-('Diário 8º PA'!$E$4:$E$5041='Analítico Cp.'!$B115),-('Diário 8º PA'!$P$4:$P$5041=F$1),('Diário 8º PA'!$F$4:$F$5041))+SUMPRODUCT(-('Diário 9º PA'!$E$4:$E$5236='Analítico Cp.'!$B115),-('Diário 9º PA'!$P$4:$P$5236=F$1),('Diário 9º PA'!$F$4:$F$5236))+SUMPRODUCT(-('Diário 10º PA'!$E$4:$E$5221='Analítico Cp.'!$B115),-('Diário 10º PA'!$O$4:$O$5221=F$1),('Diário 10º PA'!$F$4:$F$5221))+SUMPRODUCT(-('Comp.'!$D$5:$D$238='Analítico Cp.'!$B115),-('Comp.'!$J$5:$J$238=F$1),('Comp.'!$E$5:$E$238))</f>
        <v>5481</v>
      </c>
      <c r="G115" s="13">
        <f>SUMPRODUCT(-('Diário 7º PA'!$E$4:$E$5383='Analítico Cp.'!$B115),-('Diário 7º PA'!$P$4:$P$5383=G$1),('Diário 7º PA'!$F$4:$F$5383))+SUMPRODUCT(-('Diário 8º PA'!$E$4:$E$5041='Analítico Cp.'!$B115),-('Diário 8º PA'!$P$4:$P$5041=G$1),('Diário 8º PA'!$F$4:$F$5041))+SUMPRODUCT(-('Diário 9º PA'!$E$4:$E$5236='Analítico Cp.'!$B115),-('Diário 9º PA'!$P$4:$P$5236=G$1),('Diário 9º PA'!$F$4:$F$5236))+SUMPRODUCT(-('Diário 10º PA'!$E$4:$E$5221='Analítico Cp.'!$B115),-('Diário 10º PA'!$O$4:$O$5221=G$1),('Diário 10º PA'!$F$4:$F$5221))+SUMPRODUCT(-('Comp.'!$D$5:$D$238='Analítico Cp.'!$B115),-('Comp.'!$J$5:$J$238=G$1),('Comp.'!$E$5:$E$238))</f>
        <v>4144</v>
      </c>
      <c r="H115" s="13">
        <f>SUMPRODUCT(-('Diário 7º PA'!$E$4:$E$5383='Analítico Cp.'!$B115),-('Diário 7º PA'!$P$4:$P$5383=H$1),('Diário 7º PA'!$F$4:$F$5383))+SUMPRODUCT(-('Diário 8º PA'!$E$4:$E$5041='Analítico Cp.'!$B115),-('Diário 8º PA'!$P$4:$P$5041=H$1),('Diário 8º PA'!$F$4:$F$5041))+SUMPRODUCT(-('Diário 9º PA'!$E$4:$E$5236='Analítico Cp.'!$B115),-('Diário 9º PA'!$P$4:$P$5236=H$1),('Diário 9º PA'!$F$4:$F$5236))+SUMPRODUCT(-('Diário 10º PA'!$E$4:$E$5221='Analítico Cp.'!$B115),-('Diário 10º PA'!$O$4:$O$5221=H$1),('Diário 10º PA'!$F$4:$F$5221))+SUMPRODUCT(-('Comp.'!$D$5:$D$238='Analítico Cp.'!$B115),-('Comp.'!$J$5:$J$238=H$1),('Comp.'!$E$5:$E$238))</f>
        <v>9630</v>
      </c>
      <c r="I115" s="13">
        <f>SUMPRODUCT(-('Diário 7º PA'!$E$4:$E$5383='Analítico Cp.'!$B115),-('Diário 7º PA'!$P$4:$P$5383=I$1),('Diário 7º PA'!$F$4:$F$5383))+SUMPRODUCT(-('Diário 8º PA'!$E$4:$E$5041='Analítico Cp.'!$B115),-('Diário 8º PA'!$P$4:$P$5041=I$1),('Diário 8º PA'!$F$4:$F$5041))+SUMPRODUCT(-('Diário 9º PA'!$E$4:$E$5236='Analítico Cp.'!$B115),-('Diário 9º PA'!$P$4:$P$5236=I$1),('Diário 9º PA'!$F$4:$F$5236))+SUMPRODUCT(-('Diário 10º PA'!$E$4:$E$5221='Analítico Cp.'!$B115),-('Diário 10º PA'!$O$4:$O$5221=I$1),('Diário 10º PA'!$F$4:$F$5221))+SUMPRODUCT(-('Comp.'!$D$5:$D$238='Analítico Cp.'!$B115),-('Comp.'!$J$5:$J$238=I$1),('Comp.'!$E$5:$E$238))</f>
        <v>4440</v>
      </c>
      <c r="J115" s="13">
        <f>SUMPRODUCT(-('Diário 7º PA'!$E$4:$E$5383='Analítico Cp.'!$B115),-('Diário 7º PA'!$P$4:$P$5383=J$1),('Diário 7º PA'!$F$4:$F$5383))+SUMPRODUCT(-('Diário 8º PA'!$E$4:$E$5041='Analítico Cp.'!$B115),-('Diário 8º PA'!$P$4:$P$5041=J$1),('Diário 8º PA'!$F$4:$F$5041))+SUMPRODUCT(-('Diário 9º PA'!$E$4:$E$5236='Analítico Cp.'!$B115),-('Diário 9º PA'!$P$4:$P$5236=J$1),('Diário 9º PA'!$F$4:$F$5236))+SUMPRODUCT(-('Diário 10º PA'!$E$4:$E$5221='Analítico Cp.'!$B115),-('Diário 10º PA'!$O$4:$O$5221=J$1),('Diário 10º PA'!$F$4:$F$5221))+SUMPRODUCT(-('Comp.'!$D$5:$D$238='Analítico Cp.'!$B115),-('Comp.'!$J$5:$J$238=J$1),('Comp.'!$E$5:$E$238))</f>
        <v>55227.82</v>
      </c>
      <c r="K115" s="13">
        <f>SUMPRODUCT(-('Diário 7º PA'!$E$4:$E$5383='Analítico Cp.'!$B115),-('Diário 7º PA'!$P$4:$P$5383=K$1),('Diário 7º PA'!$F$4:$F$5383))+SUMPRODUCT(-('Diário 8º PA'!$E$4:$E$5041='Analítico Cp.'!$B115),-('Diário 8º PA'!$P$4:$P$5041=K$1),('Diário 8º PA'!$F$4:$F$5041))+SUMPRODUCT(-('Diário 9º PA'!$E$4:$E$5236='Analítico Cp.'!$B115),-('Diário 9º PA'!$P$4:$P$5236=K$1),('Diário 9º PA'!$F$4:$F$5236))+SUMPRODUCT(-('Diário 10º PA'!$E$4:$E$5221='Analítico Cp.'!$B115),-('Diário 10º PA'!$O$4:$O$5221=K$1),('Diário 10º PA'!$F$4:$F$5221))+SUMPRODUCT(-('Comp.'!$D$5:$D$238='Analítico Cp.'!$B115),-('Comp.'!$J$5:$J$238=K$1),('Comp.'!$E$5:$E$238))</f>
        <v>8099.0599999999995</v>
      </c>
      <c r="L115" s="13">
        <f>SUMPRODUCT(-('Diário 7º PA'!$E$4:$E$5383='Analítico Cp.'!$B115),-('Diário 7º PA'!$P$4:$P$5383=L$1),('Diário 7º PA'!$F$4:$F$5383))+SUMPRODUCT(-('Diário 8º PA'!$E$4:$E$5041='Analítico Cp.'!$B115),-('Diário 8º PA'!$P$4:$P$5041=L$1),('Diário 8º PA'!$F$4:$F$5041))+SUMPRODUCT(-('Diário 9º PA'!$E$4:$E$5236='Analítico Cp.'!$B115),-('Diário 9º PA'!$P$4:$P$5236=L$1),('Diário 9º PA'!$F$4:$F$5236))+SUMPRODUCT(-('Diário 10º PA'!$E$4:$E$5221='Analítico Cp.'!$B115),-('Diário 10º PA'!$O$4:$O$5221=L$1),('Diário 10º PA'!$F$4:$F$5221))+SUMPRODUCT(-('Comp.'!$D$5:$D$238='Analítico Cp.'!$B115),-('Comp.'!$J$5:$J$238=L$1),('Comp.'!$E$5:$E$238))</f>
        <v>4440</v>
      </c>
      <c r="M115" s="13">
        <f>SUMPRODUCT(-('Diário 7º PA'!$E$4:$E$5383='Analítico Cp.'!$B115),-('Diário 7º PA'!$P$4:$P$5383=M$1),('Diário 7º PA'!$F$4:$F$5383))+SUMPRODUCT(-('Diário 8º PA'!$E$4:$E$5041='Analítico Cp.'!$B115),-('Diário 8º PA'!$P$4:$P$5041=M$1),('Diário 8º PA'!$F$4:$F$5041))+SUMPRODUCT(-('Diário 9º PA'!$E$4:$E$5236='Analítico Cp.'!$B115),-('Diário 9º PA'!$P$4:$P$5236=M$1),('Diário 9º PA'!$F$4:$F$5236))+SUMPRODUCT(-('Diário 10º PA'!$E$4:$E$5221='Analítico Cp.'!$B115),-('Diário 10º PA'!$O$4:$O$5221=M$1),('Diário 10º PA'!$F$4:$F$5221))+SUMPRODUCT(-('Comp.'!$D$5:$D$238='Analítico Cp.'!$B115),-('Comp.'!$J$5:$J$238=M$1),('Comp.'!$E$5:$E$238))</f>
        <v>5340.9000000000015</v>
      </c>
      <c r="N115" s="13">
        <f>SUMPRODUCT(-('Diário 7º PA'!$E$4:$E$5383='Analítico Cp.'!$B115),-('Diário 7º PA'!$P$4:$P$5383=N$1),('Diário 7º PA'!$F$4:$F$5383))+SUMPRODUCT(-('Diário 8º PA'!$E$4:$E$5041='Analítico Cp.'!$B115),-('Diário 8º PA'!$P$4:$P$5041=N$1),('Diário 8º PA'!$F$4:$F$5041))+SUMPRODUCT(-('Diário 9º PA'!$E$4:$E$5236='Analítico Cp.'!$B115),-('Diário 9º PA'!$P$4:$P$5236=N$1),('Diário 9º PA'!$F$4:$F$5236))+SUMPRODUCT(-('Diário 10º PA'!$E$4:$E$5221='Analítico Cp.'!$B115),-('Diário 10º PA'!$O$4:$O$5221=N$1),('Diário 10º PA'!$F$4:$F$5221))+SUMPRODUCT(-('Comp.'!$D$5:$D$238='Analítico Cp.'!$B115),-('Comp.'!$J$5:$J$238=N$1),('Comp.'!$E$5:$E$238))</f>
        <v>5340.9</v>
      </c>
      <c r="O115" s="13">
        <f t="shared" si="14"/>
        <v>115005.91999999998</v>
      </c>
      <c r="P115" s="172">
        <f t="shared" si="15"/>
        <v>2.1693917393457497E-3</v>
      </c>
    </row>
    <row r="116" spans="1:16" ht="23.25" customHeight="1" x14ac:dyDescent="0.2">
      <c r="A116" s="63" t="s">
        <v>213</v>
      </c>
      <c r="B116" s="107" t="s">
        <v>208</v>
      </c>
      <c r="C116" s="13">
        <f>SUMPRODUCT(-('Diário 7º PA'!$E$4:$E$5383='Analítico Cp.'!$B116),-('Diário 7º PA'!$P$4:$P$5383=C$1),('Diário 7º PA'!$F$4:$F$5383))+SUMPRODUCT(-('Diário 8º PA'!$E$4:$E$5041='Analítico Cp.'!$B116),-('Diário 8º PA'!$P$4:$P$5041=C$1),('Diário 8º PA'!$F$4:$F$5041))+SUMPRODUCT(-('Diário 9º PA'!$E$4:$E$5236='Analítico Cp.'!$B116),-('Diário 9º PA'!$P$4:$P$5236=C$1),('Diário 9º PA'!$F$4:$F$5236))+SUMPRODUCT(-('Diário 10º PA'!$E$4:$E$5221='Analítico Cp.'!$B116),-('Diário 10º PA'!$O$4:$O$5221=C$1),('Diário 10º PA'!$F$4:$F$5221))+SUMPRODUCT(-('Comp.'!$D$5:$D$238='Analítico Cp.'!$B116),-('Comp.'!$J$5:$J$238=C$1),('Comp.'!$E$5:$E$238))</f>
        <v>5899.5099999999993</v>
      </c>
      <c r="D116" s="13">
        <f>SUMPRODUCT(-('Diário 7º PA'!$E$4:$E$5383='Analítico Cp.'!$B116),-('Diário 7º PA'!$P$4:$P$5383=D$1),('Diário 7º PA'!$F$4:$F$5383))+SUMPRODUCT(-('Diário 8º PA'!$E$4:$E$5041='Analítico Cp.'!$B116),-('Diário 8º PA'!$P$4:$P$5041=D$1),('Diário 8º PA'!$F$4:$F$5041))+SUMPRODUCT(-('Diário 9º PA'!$E$4:$E$5236='Analítico Cp.'!$B116),-('Diário 9º PA'!$P$4:$P$5236=D$1),('Diário 9º PA'!$F$4:$F$5236))+SUMPRODUCT(-('Diário 10º PA'!$E$4:$E$5221='Analítico Cp.'!$B116),-('Diário 10º PA'!$O$4:$O$5221=D$1),('Diário 10º PA'!$F$4:$F$5221))+SUMPRODUCT(-('Comp.'!$D$5:$D$238='Analítico Cp.'!$B116),-('Comp.'!$J$5:$J$238=D$1),('Comp.'!$E$5:$E$238))</f>
        <v>12361.980000000001</v>
      </c>
      <c r="E116" s="13">
        <f>SUMPRODUCT(-('Diário 7º PA'!$E$4:$E$5383='Analítico Cp.'!$B116),-('Diário 7º PA'!$P$4:$P$5383=E$1),('Diário 7º PA'!$F$4:$F$5383))+SUMPRODUCT(-('Diário 8º PA'!$E$4:$E$5041='Analítico Cp.'!$B116),-('Diário 8º PA'!$P$4:$P$5041=E$1),('Diário 8º PA'!$F$4:$F$5041))+SUMPRODUCT(-('Diário 9º PA'!$E$4:$E$5236='Analítico Cp.'!$B116),-('Diário 9º PA'!$P$4:$P$5236=E$1),('Diário 9º PA'!$F$4:$F$5236))+SUMPRODUCT(-('Diário 10º PA'!$E$4:$E$5221='Analítico Cp.'!$B116),-('Diário 10º PA'!$O$4:$O$5221=E$1),('Diário 10º PA'!$F$4:$F$5221))+SUMPRODUCT(-('Comp.'!$D$5:$D$238='Analítico Cp.'!$B116),-('Comp.'!$J$5:$J$238=E$1),('Comp.'!$E$5:$E$238))</f>
        <v>15047.720000000001</v>
      </c>
      <c r="F116" s="13">
        <f>SUMPRODUCT(-('Diário 7º PA'!$E$4:$E$5383='Analítico Cp.'!$B116),-('Diário 7º PA'!$P$4:$P$5383=F$1),('Diário 7º PA'!$F$4:$F$5383))+SUMPRODUCT(-('Diário 8º PA'!$E$4:$E$5041='Analítico Cp.'!$B116),-('Diário 8º PA'!$P$4:$P$5041=F$1),('Diário 8º PA'!$F$4:$F$5041))+SUMPRODUCT(-('Diário 9º PA'!$E$4:$E$5236='Analítico Cp.'!$B116),-('Diário 9º PA'!$P$4:$P$5236=F$1),('Diário 9º PA'!$F$4:$F$5236))+SUMPRODUCT(-('Diário 10º PA'!$E$4:$E$5221='Analítico Cp.'!$B116),-('Diário 10º PA'!$O$4:$O$5221=F$1),('Diário 10º PA'!$F$4:$F$5221))+SUMPRODUCT(-('Comp.'!$D$5:$D$238='Analítico Cp.'!$B116),-('Comp.'!$J$5:$J$238=F$1),('Comp.'!$E$5:$E$238))</f>
        <v>1825.1</v>
      </c>
      <c r="G116" s="13">
        <f>SUMPRODUCT(-('Diário 7º PA'!$E$4:$E$5383='Analítico Cp.'!$B116),-('Diário 7º PA'!$P$4:$P$5383=G$1),('Diário 7º PA'!$F$4:$F$5383))+SUMPRODUCT(-('Diário 8º PA'!$E$4:$E$5041='Analítico Cp.'!$B116),-('Diário 8º PA'!$P$4:$P$5041=G$1),('Diário 8º PA'!$F$4:$F$5041))+SUMPRODUCT(-('Diário 9º PA'!$E$4:$E$5236='Analítico Cp.'!$B116),-('Diário 9º PA'!$P$4:$P$5236=G$1),('Diário 9º PA'!$F$4:$F$5236))+SUMPRODUCT(-('Diário 10º PA'!$E$4:$E$5221='Analítico Cp.'!$B116),-('Diário 10º PA'!$O$4:$O$5221=G$1),('Diário 10º PA'!$F$4:$F$5221))+SUMPRODUCT(-('Comp.'!$D$5:$D$238='Analítico Cp.'!$B116),-('Comp.'!$J$5:$J$238=G$1),('Comp.'!$E$5:$E$238))</f>
        <v>16974.719999999998</v>
      </c>
      <c r="H116" s="13">
        <f>SUMPRODUCT(-('Diário 7º PA'!$E$4:$E$5383='Analítico Cp.'!$B116),-('Diário 7º PA'!$P$4:$P$5383=H$1),('Diário 7º PA'!$F$4:$F$5383))+SUMPRODUCT(-('Diário 8º PA'!$E$4:$E$5041='Analítico Cp.'!$B116),-('Diário 8º PA'!$P$4:$P$5041=H$1),('Diário 8º PA'!$F$4:$F$5041))+SUMPRODUCT(-('Diário 9º PA'!$E$4:$E$5236='Analítico Cp.'!$B116),-('Diário 9º PA'!$P$4:$P$5236=H$1),('Diário 9º PA'!$F$4:$F$5236))+SUMPRODUCT(-('Diário 10º PA'!$E$4:$E$5221='Analítico Cp.'!$B116),-('Diário 10º PA'!$O$4:$O$5221=H$1),('Diário 10º PA'!$F$4:$F$5221))+SUMPRODUCT(-('Comp.'!$D$5:$D$238='Analítico Cp.'!$B116),-('Comp.'!$J$5:$J$238=H$1),('Comp.'!$E$5:$E$238))</f>
        <v>9446.7400000000016</v>
      </c>
      <c r="I116" s="13">
        <f>SUMPRODUCT(-('Diário 7º PA'!$E$4:$E$5383='Analítico Cp.'!$B116),-('Diário 7º PA'!$P$4:$P$5383=I$1),('Diário 7º PA'!$F$4:$F$5383))+SUMPRODUCT(-('Diário 8º PA'!$E$4:$E$5041='Analítico Cp.'!$B116),-('Diário 8º PA'!$P$4:$P$5041=I$1),('Diário 8º PA'!$F$4:$F$5041))+SUMPRODUCT(-('Diário 9º PA'!$E$4:$E$5236='Analítico Cp.'!$B116),-('Diário 9º PA'!$P$4:$P$5236=I$1),('Diário 9º PA'!$F$4:$F$5236))+SUMPRODUCT(-('Diário 10º PA'!$E$4:$E$5221='Analítico Cp.'!$B116),-('Diário 10º PA'!$O$4:$O$5221=I$1),('Diário 10º PA'!$F$4:$F$5221))+SUMPRODUCT(-('Comp.'!$D$5:$D$238='Analítico Cp.'!$B116),-('Comp.'!$J$5:$J$238=I$1),('Comp.'!$E$5:$E$238))</f>
        <v>14655.570000000002</v>
      </c>
      <c r="J116" s="13">
        <f>SUMPRODUCT(-('Diário 7º PA'!$E$4:$E$5383='Analítico Cp.'!$B116),-('Diário 7º PA'!$P$4:$P$5383=J$1),('Diário 7º PA'!$F$4:$F$5383))+SUMPRODUCT(-('Diário 8º PA'!$E$4:$E$5041='Analítico Cp.'!$B116),-('Diário 8º PA'!$P$4:$P$5041=J$1),('Diário 8º PA'!$F$4:$F$5041))+SUMPRODUCT(-('Diário 9º PA'!$E$4:$E$5236='Analítico Cp.'!$B116),-('Diário 9º PA'!$P$4:$P$5236=J$1),('Diário 9º PA'!$F$4:$F$5236))+SUMPRODUCT(-('Diário 10º PA'!$E$4:$E$5221='Analítico Cp.'!$B116),-('Diário 10º PA'!$O$4:$O$5221=J$1),('Diário 10º PA'!$F$4:$F$5221))+SUMPRODUCT(-('Comp.'!$D$5:$D$238='Analítico Cp.'!$B116),-('Comp.'!$J$5:$J$238=J$1),('Comp.'!$E$5:$E$238))</f>
        <v>12897.49</v>
      </c>
      <c r="K116" s="13">
        <f>SUMPRODUCT(-('Diário 7º PA'!$E$4:$E$5383='Analítico Cp.'!$B116),-('Diário 7º PA'!$P$4:$P$5383=K$1),('Diário 7º PA'!$F$4:$F$5383))+SUMPRODUCT(-('Diário 8º PA'!$E$4:$E$5041='Analítico Cp.'!$B116),-('Diário 8º PA'!$P$4:$P$5041=K$1),('Diário 8º PA'!$F$4:$F$5041))+SUMPRODUCT(-('Diário 9º PA'!$E$4:$E$5236='Analítico Cp.'!$B116),-('Diário 9º PA'!$P$4:$P$5236=K$1),('Diário 9º PA'!$F$4:$F$5236))+SUMPRODUCT(-('Diário 10º PA'!$E$4:$E$5221='Analítico Cp.'!$B116),-('Diário 10º PA'!$O$4:$O$5221=K$1),('Diário 10º PA'!$F$4:$F$5221))+SUMPRODUCT(-('Comp.'!$D$5:$D$238='Analítico Cp.'!$B116),-('Comp.'!$J$5:$J$238=K$1),('Comp.'!$E$5:$E$238))</f>
        <v>20507.210000000003</v>
      </c>
      <c r="L116" s="13">
        <f>SUMPRODUCT(-('Diário 7º PA'!$E$4:$E$5383='Analítico Cp.'!$B116),-('Diário 7º PA'!$P$4:$P$5383=L$1),('Diário 7º PA'!$F$4:$F$5383))+SUMPRODUCT(-('Diário 8º PA'!$E$4:$E$5041='Analítico Cp.'!$B116),-('Diário 8º PA'!$P$4:$P$5041=L$1),('Diário 8º PA'!$F$4:$F$5041))+SUMPRODUCT(-('Diário 9º PA'!$E$4:$E$5236='Analítico Cp.'!$B116),-('Diário 9º PA'!$P$4:$P$5236=L$1),('Diário 9º PA'!$F$4:$F$5236))+SUMPRODUCT(-('Diário 10º PA'!$E$4:$E$5221='Analítico Cp.'!$B116),-('Diário 10º PA'!$O$4:$O$5221=L$1),('Diário 10º PA'!$F$4:$F$5221))+SUMPRODUCT(-('Comp.'!$D$5:$D$238='Analítico Cp.'!$B116),-('Comp.'!$J$5:$J$238=L$1),('Comp.'!$E$5:$E$238))</f>
        <v>17409.39</v>
      </c>
      <c r="M116" s="13">
        <f>SUMPRODUCT(-('Diário 7º PA'!$E$4:$E$5383='Analítico Cp.'!$B116),-('Diário 7º PA'!$P$4:$P$5383=M$1),('Diário 7º PA'!$F$4:$F$5383))+SUMPRODUCT(-('Diário 8º PA'!$E$4:$E$5041='Analítico Cp.'!$B116),-('Diário 8º PA'!$P$4:$P$5041=M$1),('Diário 8º PA'!$F$4:$F$5041))+SUMPRODUCT(-('Diário 9º PA'!$E$4:$E$5236='Analítico Cp.'!$B116),-('Diário 9º PA'!$P$4:$P$5236=M$1),('Diário 9º PA'!$F$4:$F$5236))+SUMPRODUCT(-('Diário 10º PA'!$E$4:$E$5221='Analítico Cp.'!$B116),-('Diário 10º PA'!$O$4:$O$5221=M$1),('Diário 10º PA'!$F$4:$F$5221))+SUMPRODUCT(-('Comp.'!$D$5:$D$238='Analítico Cp.'!$B116),-('Comp.'!$J$5:$J$238=M$1),('Comp.'!$E$5:$E$238))</f>
        <v>17276.64</v>
      </c>
      <c r="N116" s="13">
        <f>SUMPRODUCT(-('Diário 7º PA'!$E$4:$E$5383='Analítico Cp.'!$B116),-('Diário 7º PA'!$P$4:$P$5383=N$1),('Diário 7º PA'!$F$4:$F$5383))+SUMPRODUCT(-('Diário 8º PA'!$E$4:$E$5041='Analítico Cp.'!$B116),-('Diário 8º PA'!$P$4:$P$5041=N$1),('Diário 8º PA'!$F$4:$F$5041))+SUMPRODUCT(-('Diário 9º PA'!$E$4:$E$5236='Analítico Cp.'!$B116),-('Diário 9º PA'!$P$4:$P$5236=N$1),('Diário 9º PA'!$F$4:$F$5236))+SUMPRODUCT(-('Diário 10º PA'!$E$4:$E$5221='Analítico Cp.'!$B116),-('Diário 10º PA'!$O$4:$O$5221=N$1),('Diário 10º PA'!$F$4:$F$5221))+SUMPRODUCT(-('Comp.'!$D$5:$D$238='Analítico Cp.'!$B116),-('Comp.'!$J$5:$J$238=N$1),('Comp.'!$E$5:$E$238))</f>
        <v>676785.06</v>
      </c>
      <c r="O116" s="13">
        <f t="shared" si="14"/>
        <v>821087.13000000012</v>
      </c>
      <c r="P116" s="172">
        <f t="shared" si="15"/>
        <v>1.5488416918930003E-2</v>
      </c>
    </row>
    <row r="117" spans="1:16" ht="23.25" customHeight="1" x14ac:dyDescent="0.2">
      <c r="A117" s="63" t="s">
        <v>214</v>
      </c>
      <c r="B117" s="107" t="s">
        <v>321</v>
      </c>
      <c r="C117" s="13">
        <f>SUMPRODUCT(-('Diário 7º PA'!$E$4:$E$5383='Analítico Cp.'!$B117),-('Diário 7º PA'!$P$4:$P$5383=C$1),('Diário 7º PA'!$F$4:$F$5383))+SUMPRODUCT(-('Diário 8º PA'!$E$4:$E$5041='Analítico Cp.'!$B117),-('Diário 8º PA'!$P$4:$P$5041=C$1),('Diário 8º PA'!$F$4:$F$5041))+SUMPRODUCT(-('Diário 9º PA'!$E$4:$E$5236='Analítico Cp.'!$B117),-('Diário 9º PA'!$P$4:$P$5236=C$1),('Diário 9º PA'!$F$4:$F$5236))+SUMPRODUCT(-('Diário 10º PA'!$E$4:$E$5221='Analítico Cp.'!$B117),-('Diário 10º PA'!$O$4:$O$5221=C$1),('Diário 10º PA'!$F$4:$F$5221))+SUMPRODUCT(-('Comp.'!$D$5:$D$238='Analítico Cp.'!$B117),-('Comp.'!$J$5:$J$238=C$1),('Comp.'!$E$5:$E$238))</f>
        <v>0</v>
      </c>
      <c r="D117" s="13">
        <f>SUMPRODUCT(-('Diário 7º PA'!$E$4:$E$5383='Analítico Cp.'!$B117),-('Diário 7º PA'!$P$4:$P$5383=D$1),('Diário 7º PA'!$F$4:$F$5383))+SUMPRODUCT(-('Diário 8º PA'!$E$4:$E$5041='Analítico Cp.'!$B117),-('Diário 8º PA'!$P$4:$P$5041=D$1),('Diário 8º PA'!$F$4:$F$5041))+SUMPRODUCT(-('Diário 9º PA'!$E$4:$E$5236='Analítico Cp.'!$B117),-('Diário 9º PA'!$P$4:$P$5236=D$1),('Diário 9º PA'!$F$4:$F$5236))+SUMPRODUCT(-('Diário 10º PA'!$E$4:$E$5221='Analítico Cp.'!$B117),-('Diário 10º PA'!$O$4:$O$5221=D$1),('Diário 10º PA'!$F$4:$F$5221))+SUMPRODUCT(-('Comp.'!$D$5:$D$238='Analítico Cp.'!$B117),-('Comp.'!$J$5:$J$238=D$1),('Comp.'!$E$5:$E$238))</f>
        <v>0</v>
      </c>
      <c r="E117" s="13">
        <f>SUMPRODUCT(-('Diário 7º PA'!$E$4:$E$5383='Analítico Cp.'!$B117),-('Diário 7º PA'!$P$4:$P$5383=E$1),('Diário 7º PA'!$F$4:$F$5383))+SUMPRODUCT(-('Diário 8º PA'!$E$4:$E$5041='Analítico Cp.'!$B117),-('Diário 8º PA'!$P$4:$P$5041=E$1),('Diário 8º PA'!$F$4:$F$5041))+SUMPRODUCT(-('Diário 9º PA'!$E$4:$E$5236='Analítico Cp.'!$B117),-('Diário 9º PA'!$P$4:$P$5236=E$1),('Diário 9º PA'!$F$4:$F$5236))+SUMPRODUCT(-('Diário 10º PA'!$E$4:$E$5221='Analítico Cp.'!$B117),-('Diário 10º PA'!$O$4:$O$5221=E$1),('Diário 10º PA'!$F$4:$F$5221))+SUMPRODUCT(-('Comp.'!$D$5:$D$238='Analítico Cp.'!$B117),-('Comp.'!$J$5:$J$238=E$1),('Comp.'!$E$5:$E$238))</f>
        <v>6198.4</v>
      </c>
      <c r="F117" s="13">
        <f>SUMPRODUCT(-('Diário 7º PA'!$E$4:$E$5383='Analítico Cp.'!$B117),-('Diário 7º PA'!$P$4:$P$5383=F$1),('Diário 7º PA'!$F$4:$F$5383))+SUMPRODUCT(-('Diário 8º PA'!$E$4:$E$5041='Analítico Cp.'!$B117),-('Diário 8º PA'!$P$4:$P$5041=F$1),('Diário 8º PA'!$F$4:$F$5041))+SUMPRODUCT(-('Diário 9º PA'!$E$4:$E$5236='Analítico Cp.'!$B117),-('Diário 9º PA'!$P$4:$P$5236=F$1),('Diário 9º PA'!$F$4:$F$5236))+SUMPRODUCT(-('Diário 10º PA'!$E$4:$E$5221='Analítico Cp.'!$B117),-('Diário 10º PA'!$O$4:$O$5221=F$1),('Diário 10º PA'!$F$4:$F$5221))+SUMPRODUCT(-('Comp.'!$D$5:$D$238='Analítico Cp.'!$B117),-('Comp.'!$J$5:$J$238=F$1),('Comp.'!$E$5:$E$238))</f>
        <v>0</v>
      </c>
      <c r="G117" s="13">
        <f>SUMPRODUCT(-('Diário 7º PA'!$E$4:$E$5383='Analítico Cp.'!$B117),-('Diário 7º PA'!$P$4:$P$5383=G$1),('Diário 7º PA'!$F$4:$F$5383))+SUMPRODUCT(-('Diário 8º PA'!$E$4:$E$5041='Analítico Cp.'!$B117),-('Diário 8º PA'!$P$4:$P$5041=G$1),('Diário 8º PA'!$F$4:$F$5041))+SUMPRODUCT(-('Diário 9º PA'!$E$4:$E$5236='Analítico Cp.'!$B117),-('Diário 9º PA'!$P$4:$P$5236=G$1),('Diário 9º PA'!$F$4:$F$5236))+SUMPRODUCT(-('Diário 10º PA'!$E$4:$E$5221='Analítico Cp.'!$B117),-('Diário 10º PA'!$O$4:$O$5221=G$1),('Diário 10º PA'!$F$4:$F$5221))+SUMPRODUCT(-('Comp.'!$D$5:$D$238='Analítico Cp.'!$B117),-('Comp.'!$J$5:$J$238=G$1),('Comp.'!$E$5:$E$238))</f>
        <v>0</v>
      </c>
      <c r="H117" s="13">
        <f>SUMPRODUCT(-('Diário 7º PA'!$E$4:$E$5383='Analítico Cp.'!$B117),-('Diário 7º PA'!$P$4:$P$5383=H$1),('Diário 7º PA'!$F$4:$F$5383))+SUMPRODUCT(-('Diário 8º PA'!$E$4:$E$5041='Analítico Cp.'!$B117),-('Diário 8º PA'!$P$4:$P$5041=H$1),('Diário 8º PA'!$F$4:$F$5041))+SUMPRODUCT(-('Diário 9º PA'!$E$4:$E$5236='Analítico Cp.'!$B117),-('Diário 9º PA'!$P$4:$P$5236=H$1),('Diário 9º PA'!$F$4:$F$5236))+SUMPRODUCT(-('Diário 10º PA'!$E$4:$E$5221='Analítico Cp.'!$B117),-('Diário 10º PA'!$O$4:$O$5221=H$1),('Diário 10º PA'!$F$4:$F$5221))+SUMPRODUCT(-('Comp.'!$D$5:$D$238='Analítico Cp.'!$B117),-('Comp.'!$J$5:$J$238=H$1),('Comp.'!$E$5:$E$238))</f>
        <v>0</v>
      </c>
      <c r="I117" s="13">
        <f>SUMPRODUCT(-('Diário 7º PA'!$E$4:$E$5383='Analítico Cp.'!$B117),-('Diário 7º PA'!$P$4:$P$5383=I$1),('Diário 7º PA'!$F$4:$F$5383))+SUMPRODUCT(-('Diário 8º PA'!$E$4:$E$5041='Analítico Cp.'!$B117),-('Diário 8º PA'!$P$4:$P$5041=I$1),('Diário 8º PA'!$F$4:$F$5041))+SUMPRODUCT(-('Diário 9º PA'!$E$4:$E$5236='Analítico Cp.'!$B117),-('Diário 9º PA'!$P$4:$P$5236=I$1),('Diário 9º PA'!$F$4:$F$5236))+SUMPRODUCT(-('Diário 10º PA'!$E$4:$E$5221='Analítico Cp.'!$B117),-('Diário 10º PA'!$O$4:$O$5221=I$1),('Diário 10º PA'!$F$4:$F$5221))+SUMPRODUCT(-('Comp.'!$D$5:$D$238='Analítico Cp.'!$B117),-('Comp.'!$J$5:$J$238=I$1),('Comp.'!$E$5:$E$238))</f>
        <v>0</v>
      </c>
      <c r="J117" s="13">
        <f>SUMPRODUCT(-('Diário 7º PA'!$E$4:$E$5383='Analítico Cp.'!$B117),-('Diário 7º PA'!$P$4:$P$5383=J$1),('Diário 7º PA'!$F$4:$F$5383))+SUMPRODUCT(-('Diário 8º PA'!$E$4:$E$5041='Analítico Cp.'!$B117),-('Diário 8º PA'!$P$4:$P$5041=J$1),('Diário 8º PA'!$F$4:$F$5041))+SUMPRODUCT(-('Diário 9º PA'!$E$4:$E$5236='Analítico Cp.'!$B117),-('Diário 9º PA'!$P$4:$P$5236=J$1),('Diário 9º PA'!$F$4:$F$5236))+SUMPRODUCT(-('Diário 10º PA'!$E$4:$E$5221='Analítico Cp.'!$B117),-('Diário 10º PA'!$O$4:$O$5221=J$1),('Diário 10º PA'!$F$4:$F$5221))+SUMPRODUCT(-('Comp.'!$D$5:$D$238='Analítico Cp.'!$B117),-('Comp.'!$J$5:$J$238=J$1),('Comp.'!$E$5:$E$238))</f>
        <v>0</v>
      </c>
      <c r="K117" s="13">
        <f>SUMPRODUCT(-('Diário 7º PA'!$E$4:$E$5383='Analítico Cp.'!$B117),-('Diário 7º PA'!$P$4:$P$5383=K$1),('Diário 7º PA'!$F$4:$F$5383))+SUMPRODUCT(-('Diário 8º PA'!$E$4:$E$5041='Analítico Cp.'!$B117),-('Diário 8º PA'!$P$4:$P$5041=K$1),('Diário 8º PA'!$F$4:$F$5041))+SUMPRODUCT(-('Diário 9º PA'!$E$4:$E$5236='Analítico Cp.'!$B117),-('Diário 9º PA'!$P$4:$P$5236=K$1),('Diário 9º PA'!$F$4:$F$5236))+SUMPRODUCT(-('Diário 10º PA'!$E$4:$E$5221='Analítico Cp.'!$B117),-('Diário 10º PA'!$O$4:$O$5221=K$1),('Diário 10º PA'!$F$4:$F$5221))+SUMPRODUCT(-('Comp.'!$D$5:$D$238='Analítico Cp.'!$B117),-('Comp.'!$J$5:$J$238=K$1),('Comp.'!$E$5:$E$238))</f>
        <v>0</v>
      </c>
      <c r="L117" s="13">
        <f>SUMPRODUCT(-('Diário 7º PA'!$E$4:$E$5383='Analítico Cp.'!$B117),-('Diário 7º PA'!$P$4:$P$5383=L$1),('Diário 7º PA'!$F$4:$F$5383))+SUMPRODUCT(-('Diário 8º PA'!$E$4:$E$5041='Analítico Cp.'!$B117),-('Diário 8º PA'!$P$4:$P$5041=L$1),('Diário 8º PA'!$F$4:$F$5041))+SUMPRODUCT(-('Diário 9º PA'!$E$4:$E$5236='Analítico Cp.'!$B117),-('Diário 9º PA'!$P$4:$P$5236=L$1),('Diário 9º PA'!$F$4:$F$5236))+SUMPRODUCT(-('Diário 10º PA'!$E$4:$E$5221='Analítico Cp.'!$B117),-('Diário 10º PA'!$O$4:$O$5221=L$1),('Diário 10º PA'!$F$4:$F$5221))+SUMPRODUCT(-('Comp.'!$D$5:$D$238='Analítico Cp.'!$B117),-('Comp.'!$J$5:$J$238=L$1),('Comp.'!$E$5:$E$238))</f>
        <v>0</v>
      </c>
      <c r="M117" s="13">
        <f>SUMPRODUCT(-('Diário 7º PA'!$E$4:$E$5383='Analítico Cp.'!$B117),-('Diário 7º PA'!$P$4:$P$5383=M$1),('Diário 7º PA'!$F$4:$F$5383))+SUMPRODUCT(-('Diário 8º PA'!$E$4:$E$5041='Analítico Cp.'!$B117),-('Diário 8º PA'!$P$4:$P$5041=M$1),('Diário 8º PA'!$F$4:$F$5041))+SUMPRODUCT(-('Diário 9º PA'!$E$4:$E$5236='Analítico Cp.'!$B117),-('Diário 9º PA'!$P$4:$P$5236=M$1),('Diário 9º PA'!$F$4:$F$5236))+SUMPRODUCT(-('Diário 10º PA'!$E$4:$E$5221='Analítico Cp.'!$B117),-('Diário 10º PA'!$O$4:$O$5221=M$1),('Diário 10º PA'!$F$4:$F$5221))+SUMPRODUCT(-('Comp.'!$D$5:$D$238='Analítico Cp.'!$B117),-('Comp.'!$J$5:$J$238=M$1),('Comp.'!$E$5:$E$238))</f>
        <v>0</v>
      </c>
      <c r="N117" s="13">
        <f>SUMPRODUCT(-('Diário 7º PA'!$E$4:$E$5383='Analítico Cp.'!$B117),-('Diário 7º PA'!$P$4:$P$5383=N$1),('Diário 7º PA'!$F$4:$F$5383))+SUMPRODUCT(-('Diário 8º PA'!$E$4:$E$5041='Analítico Cp.'!$B117),-('Diário 8º PA'!$P$4:$P$5041=N$1),('Diário 8º PA'!$F$4:$F$5041))+SUMPRODUCT(-('Diário 9º PA'!$E$4:$E$5236='Analítico Cp.'!$B117),-('Diário 9º PA'!$P$4:$P$5236=N$1),('Diário 9º PA'!$F$4:$F$5236))+SUMPRODUCT(-('Diário 10º PA'!$E$4:$E$5221='Analítico Cp.'!$B117),-('Diário 10º PA'!$O$4:$O$5221=N$1),('Diário 10º PA'!$F$4:$F$5221))+SUMPRODUCT(-('Comp.'!$D$5:$D$238='Analítico Cp.'!$B117),-('Comp.'!$J$5:$J$238=N$1),('Comp.'!$E$5:$E$238))</f>
        <v>12666.71</v>
      </c>
      <c r="O117" s="13">
        <f t="shared" si="14"/>
        <v>18865.11</v>
      </c>
      <c r="P117" s="172">
        <f t="shared" si="15"/>
        <v>3.5585832273546359E-4</v>
      </c>
    </row>
    <row r="118" spans="1:16" ht="23.25" customHeight="1" x14ac:dyDescent="0.2">
      <c r="A118" s="63" t="s">
        <v>215</v>
      </c>
      <c r="B118" s="107" t="s">
        <v>211</v>
      </c>
      <c r="C118" s="13">
        <f>SUMPRODUCT(-('Diário 7º PA'!$E$4:$E$5383='Analítico Cp.'!$B118),-('Diário 7º PA'!$P$4:$P$5383=C$1),('Diário 7º PA'!$F$4:$F$5383))+SUMPRODUCT(-('Diário 8º PA'!$E$4:$E$5041='Analítico Cp.'!$B118),-('Diário 8º PA'!$P$4:$P$5041=C$1),('Diário 8º PA'!$F$4:$F$5041))+SUMPRODUCT(-('Diário 9º PA'!$E$4:$E$5236='Analítico Cp.'!$B118),-('Diário 9º PA'!$P$4:$P$5236=C$1),('Diário 9º PA'!$F$4:$F$5236))+SUMPRODUCT(-('Diário 10º PA'!$E$4:$E$5221='Analítico Cp.'!$B118),-('Diário 10º PA'!$O$4:$O$5221=C$1),('Diário 10º PA'!$F$4:$F$5221))+SUMPRODUCT(-('Comp.'!$D$5:$D$238='Analítico Cp.'!$B118),-('Comp.'!$J$5:$J$238=C$1),('Comp.'!$E$5:$E$238))</f>
        <v>14979.79</v>
      </c>
      <c r="D118" s="13">
        <f>SUMPRODUCT(-('Diário 7º PA'!$E$4:$E$5383='Analítico Cp.'!$B118),-('Diário 7º PA'!$P$4:$P$5383=D$1),('Diário 7º PA'!$F$4:$F$5383))+SUMPRODUCT(-('Diário 8º PA'!$E$4:$E$5041='Analítico Cp.'!$B118),-('Diário 8º PA'!$P$4:$P$5041=D$1),('Diário 8º PA'!$F$4:$F$5041))+SUMPRODUCT(-('Diário 9º PA'!$E$4:$E$5236='Analítico Cp.'!$B118),-('Diário 9º PA'!$P$4:$P$5236=D$1),('Diário 9º PA'!$F$4:$F$5236))+SUMPRODUCT(-('Diário 10º PA'!$E$4:$E$5221='Analítico Cp.'!$B118),-('Diário 10º PA'!$O$4:$O$5221=D$1),('Diário 10º PA'!$F$4:$F$5221))+SUMPRODUCT(-('Comp.'!$D$5:$D$238='Analítico Cp.'!$B118),-('Comp.'!$J$5:$J$238=D$1),('Comp.'!$E$5:$E$238))</f>
        <v>12958.77</v>
      </c>
      <c r="E118" s="13">
        <f>SUMPRODUCT(-('Diário 7º PA'!$E$4:$E$5383='Analítico Cp.'!$B118),-('Diário 7º PA'!$P$4:$P$5383=E$1),('Diário 7º PA'!$F$4:$F$5383))+SUMPRODUCT(-('Diário 8º PA'!$E$4:$E$5041='Analítico Cp.'!$B118),-('Diário 8º PA'!$P$4:$P$5041=E$1),('Diário 8º PA'!$F$4:$F$5041))+SUMPRODUCT(-('Diário 9º PA'!$E$4:$E$5236='Analítico Cp.'!$B118),-('Diário 9º PA'!$P$4:$P$5236=E$1),('Diário 9º PA'!$F$4:$F$5236))+SUMPRODUCT(-('Diário 10º PA'!$E$4:$E$5221='Analítico Cp.'!$B118),-('Diário 10º PA'!$O$4:$O$5221=E$1),('Diário 10º PA'!$F$4:$F$5221))+SUMPRODUCT(-('Comp.'!$D$5:$D$238='Analítico Cp.'!$B118),-('Comp.'!$J$5:$J$238=E$1),('Comp.'!$E$5:$E$238))</f>
        <v>29150.44</v>
      </c>
      <c r="F118" s="13">
        <f>SUMPRODUCT(-('Diário 7º PA'!$E$4:$E$5383='Analítico Cp.'!$B118),-('Diário 7º PA'!$P$4:$P$5383=F$1),('Diário 7º PA'!$F$4:$F$5383))+SUMPRODUCT(-('Diário 8º PA'!$E$4:$E$5041='Analítico Cp.'!$B118),-('Diário 8º PA'!$P$4:$P$5041=F$1),('Diário 8º PA'!$F$4:$F$5041))+SUMPRODUCT(-('Diário 9º PA'!$E$4:$E$5236='Analítico Cp.'!$B118),-('Diário 9º PA'!$P$4:$P$5236=F$1),('Diário 9º PA'!$F$4:$F$5236))+SUMPRODUCT(-('Diário 10º PA'!$E$4:$E$5221='Analítico Cp.'!$B118),-('Diário 10º PA'!$O$4:$O$5221=F$1),('Diário 10º PA'!$F$4:$F$5221))+SUMPRODUCT(-('Comp.'!$D$5:$D$238='Analítico Cp.'!$B118),-('Comp.'!$J$5:$J$238=F$1),('Comp.'!$E$5:$E$238))</f>
        <v>16552.919999999998</v>
      </c>
      <c r="G118" s="13">
        <f>SUMPRODUCT(-('Diário 7º PA'!$E$4:$E$5383='Analítico Cp.'!$B118),-('Diário 7º PA'!$P$4:$P$5383=G$1),('Diário 7º PA'!$F$4:$F$5383))+SUMPRODUCT(-('Diário 8º PA'!$E$4:$E$5041='Analítico Cp.'!$B118),-('Diário 8º PA'!$P$4:$P$5041=G$1),('Diário 8º PA'!$F$4:$F$5041))+SUMPRODUCT(-('Diário 9º PA'!$E$4:$E$5236='Analítico Cp.'!$B118),-('Diário 9º PA'!$P$4:$P$5236=G$1),('Diário 9º PA'!$F$4:$F$5236))+SUMPRODUCT(-('Diário 10º PA'!$E$4:$E$5221='Analítico Cp.'!$B118),-('Diário 10º PA'!$O$4:$O$5221=G$1),('Diário 10º PA'!$F$4:$F$5221))+SUMPRODUCT(-('Comp.'!$D$5:$D$238='Analítico Cp.'!$B118),-('Comp.'!$J$5:$J$238=G$1),('Comp.'!$E$5:$E$238))</f>
        <v>39031.949999999997</v>
      </c>
      <c r="H118" s="13">
        <f>SUMPRODUCT(-('Diário 7º PA'!$E$4:$E$5383='Analítico Cp.'!$B118),-('Diário 7º PA'!$P$4:$P$5383=H$1),('Diário 7º PA'!$F$4:$F$5383))+SUMPRODUCT(-('Diário 8º PA'!$E$4:$E$5041='Analítico Cp.'!$B118),-('Diário 8º PA'!$P$4:$P$5041=H$1),('Diário 8º PA'!$F$4:$F$5041))+SUMPRODUCT(-('Diário 9º PA'!$E$4:$E$5236='Analítico Cp.'!$B118),-('Diário 9º PA'!$P$4:$P$5236=H$1),('Diário 9º PA'!$F$4:$F$5236))+SUMPRODUCT(-('Diário 10º PA'!$E$4:$E$5221='Analítico Cp.'!$B118),-('Diário 10º PA'!$O$4:$O$5221=H$1),('Diário 10º PA'!$F$4:$F$5221))+SUMPRODUCT(-('Comp.'!$D$5:$D$238='Analítico Cp.'!$B118),-('Comp.'!$J$5:$J$238=H$1),('Comp.'!$E$5:$E$238))</f>
        <v>37483.699999999997</v>
      </c>
      <c r="I118" s="13">
        <f>SUMPRODUCT(-('Diário 7º PA'!$E$4:$E$5383='Analítico Cp.'!$B118),-('Diário 7º PA'!$P$4:$P$5383=I$1),('Diário 7º PA'!$F$4:$F$5383))+SUMPRODUCT(-('Diário 8º PA'!$E$4:$E$5041='Analítico Cp.'!$B118),-('Diário 8º PA'!$P$4:$P$5041=I$1),('Diário 8º PA'!$F$4:$F$5041))+SUMPRODUCT(-('Diário 9º PA'!$E$4:$E$5236='Analítico Cp.'!$B118),-('Diário 9º PA'!$P$4:$P$5236=I$1),('Diário 9º PA'!$F$4:$F$5236))+SUMPRODUCT(-('Diário 10º PA'!$E$4:$E$5221='Analítico Cp.'!$B118),-('Diário 10º PA'!$O$4:$O$5221=I$1),('Diário 10º PA'!$F$4:$F$5221))+SUMPRODUCT(-('Comp.'!$D$5:$D$238='Analítico Cp.'!$B118),-('Comp.'!$J$5:$J$238=I$1),('Comp.'!$E$5:$E$238))</f>
        <v>29392.420000000002</v>
      </c>
      <c r="J118" s="13">
        <f>SUMPRODUCT(-('Diário 7º PA'!$E$4:$E$5383='Analítico Cp.'!$B118),-('Diário 7º PA'!$P$4:$P$5383=J$1),('Diário 7º PA'!$F$4:$F$5383))+SUMPRODUCT(-('Diário 8º PA'!$E$4:$E$5041='Analítico Cp.'!$B118),-('Diário 8º PA'!$P$4:$P$5041=J$1),('Diário 8º PA'!$F$4:$F$5041))+SUMPRODUCT(-('Diário 9º PA'!$E$4:$E$5236='Analítico Cp.'!$B118),-('Diário 9º PA'!$P$4:$P$5236=J$1),('Diário 9º PA'!$F$4:$F$5236))+SUMPRODUCT(-('Diário 10º PA'!$E$4:$E$5221='Analítico Cp.'!$B118),-('Diário 10º PA'!$O$4:$O$5221=J$1),('Diário 10º PA'!$F$4:$F$5221))+SUMPRODUCT(-('Comp.'!$D$5:$D$238='Analítico Cp.'!$B118),-('Comp.'!$J$5:$J$238=J$1),('Comp.'!$E$5:$E$238))</f>
        <v>36250.960000000006</v>
      </c>
      <c r="K118" s="13">
        <f>SUMPRODUCT(-('Diário 7º PA'!$E$4:$E$5383='Analítico Cp.'!$B118),-('Diário 7º PA'!$P$4:$P$5383=K$1),('Diário 7º PA'!$F$4:$F$5383))+SUMPRODUCT(-('Diário 8º PA'!$E$4:$E$5041='Analítico Cp.'!$B118),-('Diário 8º PA'!$P$4:$P$5041=K$1),('Diário 8º PA'!$F$4:$F$5041))+SUMPRODUCT(-('Diário 9º PA'!$E$4:$E$5236='Analítico Cp.'!$B118),-('Diário 9º PA'!$P$4:$P$5236=K$1),('Diário 9º PA'!$F$4:$F$5236))+SUMPRODUCT(-('Diário 10º PA'!$E$4:$E$5221='Analítico Cp.'!$B118),-('Diário 10º PA'!$O$4:$O$5221=K$1),('Diário 10º PA'!$F$4:$F$5221))+SUMPRODUCT(-('Comp.'!$D$5:$D$238='Analítico Cp.'!$B118),-('Comp.'!$J$5:$J$238=K$1),('Comp.'!$E$5:$E$238))</f>
        <v>23710.39</v>
      </c>
      <c r="L118" s="13">
        <f>SUMPRODUCT(-('Diário 7º PA'!$E$4:$E$5383='Analítico Cp.'!$B118),-('Diário 7º PA'!$P$4:$P$5383=L$1),('Diário 7º PA'!$F$4:$F$5383))+SUMPRODUCT(-('Diário 8º PA'!$E$4:$E$5041='Analítico Cp.'!$B118),-('Diário 8º PA'!$P$4:$P$5041=L$1),('Diário 8º PA'!$F$4:$F$5041))+SUMPRODUCT(-('Diário 9º PA'!$E$4:$E$5236='Analítico Cp.'!$B118),-('Diário 9º PA'!$P$4:$P$5236=L$1),('Diário 9º PA'!$F$4:$F$5236))+SUMPRODUCT(-('Diário 10º PA'!$E$4:$E$5221='Analítico Cp.'!$B118),-('Diário 10º PA'!$O$4:$O$5221=L$1),('Diário 10º PA'!$F$4:$F$5221))+SUMPRODUCT(-('Comp.'!$D$5:$D$238='Analítico Cp.'!$B118),-('Comp.'!$J$5:$J$238=L$1),('Comp.'!$E$5:$E$238))</f>
        <v>37032.11</v>
      </c>
      <c r="M118" s="13">
        <f>SUMPRODUCT(-('Diário 7º PA'!$E$4:$E$5383='Analítico Cp.'!$B118),-('Diário 7º PA'!$P$4:$P$5383=M$1),('Diário 7º PA'!$F$4:$F$5383))+SUMPRODUCT(-('Diário 8º PA'!$E$4:$E$5041='Analítico Cp.'!$B118),-('Diário 8º PA'!$P$4:$P$5041=M$1),('Diário 8º PA'!$F$4:$F$5041))+SUMPRODUCT(-('Diário 9º PA'!$E$4:$E$5236='Analítico Cp.'!$B118),-('Diário 9º PA'!$P$4:$P$5236=M$1),('Diário 9º PA'!$F$4:$F$5236))+SUMPRODUCT(-('Diário 10º PA'!$E$4:$E$5221='Analítico Cp.'!$B118),-('Diário 10º PA'!$O$4:$O$5221=M$1),('Diário 10º PA'!$F$4:$F$5221))+SUMPRODUCT(-('Comp.'!$D$5:$D$238='Analítico Cp.'!$B118),-('Comp.'!$J$5:$J$238=M$1),('Comp.'!$E$5:$E$238))</f>
        <v>44684.480000000003</v>
      </c>
      <c r="N118" s="13">
        <f>SUMPRODUCT(-('Diário 7º PA'!$E$4:$E$5383='Analítico Cp.'!$B118),-('Diário 7º PA'!$P$4:$P$5383=N$1),('Diário 7º PA'!$F$4:$F$5383))+SUMPRODUCT(-('Diário 8º PA'!$E$4:$E$5041='Analítico Cp.'!$B118),-('Diário 8º PA'!$P$4:$P$5041=N$1),('Diário 8º PA'!$F$4:$F$5041))+SUMPRODUCT(-('Diário 9º PA'!$E$4:$E$5236='Analítico Cp.'!$B118),-('Diário 9º PA'!$P$4:$P$5236=N$1),('Diário 9º PA'!$F$4:$F$5236))+SUMPRODUCT(-('Diário 10º PA'!$E$4:$E$5221='Analítico Cp.'!$B118),-('Diário 10º PA'!$O$4:$O$5221=N$1),('Diário 10º PA'!$F$4:$F$5221))+SUMPRODUCT(-('Comp.'!$D$5:$D$238='Analítico Cp.'!$B118),-('Comp.'!$J$5:$J$238=N$1),('Comp.'!$E$5:$E$238))</f>
        <v>606.09</v>
      </c>
      <c r="O118" s="13">
        <f t="shared" si="14"/>
        <v>321834.02</v>
      </c>
      <c r="P118" s="172">
        <f t="shared" si="15"/>
        <v>6.0708532606707118E-3</v>
      </c>
    </row>
    <row r="119" spans="1:16" ht="23.25" customHeight="1" x14ac:dyDescent="0.2">
      <c r="A119" s="63" t="s">
        <v>258</v>
      </c>
      <c r="B119" s="107" t="s">
        <v>293</v>
      </c>
      <c r="C119" s="13">
        <f>SUMPRODUCT(-('Diário 7º PA'!$E$4:$E$5383='Analítico Cp.'!$B119),-('Diário 7º PA'!$P$4:$P$5383=C$1),('Diário 7º PA'!$F$4:$F$5383))+SUMPRODUCT(-('Diário 8º PA'!$E$4:$E$5041='Analítico Cp.'!$B119),-('Diário 8º PA'!$P$4:$P$5041=C$1),('Diário 8º PA'!$F$4:$F$5041))+SUMPRODUCT(-('Diário 9º PA'!$E$4:$E$5236='Analítico Cp.'!$B119),-('Diário 9º PA'!$P$4:$P$5236=C$1),('Diário 9º PA'!$F$4:$F$5236))+SUMPRODUCT(-('Diário 10º PA'!$E$4:$E$5221='Analítico Cp.'!$B119),-('Diário 10º PA'!$O$4:$O$5221=C$1),('Diário 10º PA'!$F$4:$F$5221))+SUMPRODUCT(-('Comp.'!$D$5:$D$238='Analítico Cp.'!$B119),-('Comp.'!$J$5:$J$238=C$1),('Comp.'!$E$5:$E$238))</f>
        <v>7232.27</v>
      </c>
      <c r="D119" s="13">
        <f>SUMPRODUCT(-('Diário 7º PA'!$E$4:$E$5383='Analítico Cp.'!$B119),-('Diário 7º PA'!$P$4:$P$5383=D$1),('Diário 7º PA'!$F$4:$F$5383))+SUMPRODUCT(-('Diário 8º PA'!$E$4:$E$5041='Analítico Cp.'!$B119),-('Diário 8º PA'!$P$4:$P$5041=D$1),('Diário 8º PA'!$F$4:$F$5041))+SUMPRODUCT(-('Diário 9º PA'!$E$4:$E$5236='Analítico Cp.'!$B119),-('Diário 9º PA'!$P$4:$P$5236=D$1),('Diário 9º PA'!$F$4:$F$5236))+SUMPRODUCT(-('Diário 10º PA'!$E$4:$E$5221='Analítico Cp.'!$B119),-('Diário 10º PA'!$O$4:$O$5221=D$1),('Diário 10º PA'!$F$4:$F$5221))+SUMPRODUCT(-('Comp.'!$D$5:$D$238='Analítico Cp.'!$B119),-('Comp.'!$J$5:$J$238=D$1),('Comp.'!$E$5:$E$238))</f>
        <v>17249.529999999995</v>
      </c>
      <c r="E119" s="13">
        <f>SUMPRODUCT(-('Diário 7º PA'!$E$4:$E$5383='Analítico Cp.'!$B119),-('Diário 7º PA'!$P$4:$P$5383=E$1),('Diário 7º PA'!$F$4:$F$5383))+SUMPRODUCT(-('Diário 8º PA'!$E$4:$E$5041='Analítico Cp.'!$B119),-('Diário 8º PA'!$P$4:$P$5041=E$1),('Diário 8º PA'!$F$4:$F$5041))+SUMPRODUCT(-('Diário 9º PA'!$E$4:$E$5236='Analítico Cp.'!$B119),-('Diário 9º PA'!$P$4:$P$5236=E$1),('Diário 9º PA'!$F$4:$F$5236))+SUMPRODUCT(-('Diário 10º PA'!$E$4:$E$5221='Analítico Cp.'!$B119),-('Diário 10º PA'!$O$4:$O$5221=E$1),('Diário 10º PA'!$F$4:$F$5221))+SUMPRODUCT(-('Comp.'!$D$5:$D$238='Analítico Cp.'!$B119),-('Comp.'!$J$5:$J$238=E$1),('Comp.'!$E$5:$E$238))</f>
        <v>21630.559999999994</v>
      </c>
      <c r="F119" s="13">
        <f>SUMPRODUCT(-('Diário 7º PA'!$E$4:$E$5383='Analítico Cp.'!$B119),-('Diário 7º PA'!$P$4:$P$5383=F$1),('Diário 7º PA'!$F$4:$F$5383))+SUMPRODUCT(-('Diário 8º PA'!$E$4:$E$5041='Analítico Cp.'!$B119),-('Diário 8º PA'!$P$4:$P$5041=F$1),('Diário 8º PA'!$F$4:$F$5041))+SUMPRODUCT(-('Diário 9º PA'!$E$4:$E$5236='Analítico Cp.'!$B119),-('Diário 9º PA'!$P$4:$P$5236=F$1),('Diário 9º PA'!$F$4:$F$5236))+SUMPRODUCT(-('Diário 10º PA'!$E$4:$E$5221='Analítico Cp.'!$B119),-('Diário 10º PA'!$O$4:$O$5221=F$1),('Diário 10º PA'!$F$4:$F$5221))+SUMPRODUCT(-('Comp.'!$D$5:$D$238='Analítico Cp.'!$B119),-('Comp.'!$J$5:$J$238=F$1),('Comp.'!$E$5:$E$238))</f>
        <v>16457.8</v>
      </c>
      <c r="G119" s="13">
        <f>SUMPRODUCT(-('Diário 7º PA'!$E$4:$E$5383='Analítico Cp.'!$B119),-('Diário 7º PA'!$P$4:$P$5383=G$1),('Diário 7º PA'!$F$4:$F$5383))+SUMPRODUCT(-('Diário 8º PA'!$E$4:$E$5041='Analítico Cp.'!$B119),-('Diário 8º PA'!$P$4:$P$5041=G$1),('Diário 8º PA'!$F$4:$F$5041))+SUMPRODUCT(-('Diário 9º PA'!$E$4:$E$5236='Analítico Cp.'!$B119),-('Diário 9º PA'!$P$4:$P$5236=G$1),('Diário 9º PA'!$F$4:$F$5236))+SUMPRODUCT(-('Diário 10º PA'!$E$4:$E$5221='Analítico Cp.'!$B119),-('Diário 10º PA'!$O$4:$O$5221=G$1),('Diário 10º PA'!$F$4:$F$5221))+SUMPRODUCT(-('Comp.'!$D$5:$D$238='Analítico Cp.'!$B119),-('Comp.'!$J$5:$J$238=G$1),('Comp.'!$E$5:$E$238))</f>
        <v>24874.929999999997</v>
      </c>
      <c r="H119" s="13">
        <f>SUMPRODUCT(-('Diário 7º PA'!$E$4:$E$5383='Analítico Cp.'!$B119),-('Diário 7º PA'!$P$4:$P$5383=H$1),('Diário 7º PA'!$F$4:$F$5383))+SUMPRODUCT(-('Diário 8º PA'!$E$4:$E$5041='Analítico Cp.'!$B119),-('Diário 8º PA'!$P$4:$P$5041=H$1),('Diário 8º PA'!$F$4:$F$5041))+SUMPRODUCT(-('Diário 9º PA'!$E$4:$E$5236='Analítico Cp.'!$B119),-('Diário 9º PA'!$P$4:$P$5236=H$1),('Diário 9º PA'!$F$4:$F$5236))+SUMPRODUCT(-('Diário 10º PA'!$E$4:$E$5221='Analítico Cp.'!$B119),-('Diário 10º PA'!$O$4:$O$5221=H$1),('Diário 10º PA'!$F$4:$F$5221))+SUMPRODUCT(-('Comp.'!$D$5:$D$238='Analítico Cp.'!$B119),-('Comp.'!$J$5:$J$238=H$1),('Comp.'!$E$5:$E$238))</f>
        <v>38114.660000000003</v>
      </c>
      <c r="I119" s="13">
        <f>SUMPRODUCT(-('Diário 7º PA'!$E$4:$E$5383='Analítico Cp.'!$B119),-('Diário 7º PA'!$P$4:$P$5383=I$1),('Diário 7º PA'!$F$4:$F$5383))+SUMPRODUCT(-('Diário 8º PA'!$E$4:$E$5041='Analítico Cp.'!$B119),-('Diário 8º PA'!$P$4:$P$5041=I$1),('Diário 8º PA'!$F$4:$F$5041))+SUMPRODUCT(-('Diário 9º PA'!$E$4:$E$5236='Analítico Cp.'!$B119),-('Diário 9º PA'!$P$4:$P$5236=I$1),('Diário 9º PA'!$F$4:$F$5236))+SUMPRODUCT(-('Diário 10º PA'!$E$4:$E$5221='Analítico Cp.'!$B119),-('Diário 10º PA'!$O$4:$O$5221=I$1),('Diário 10º PA'!$F$4:$F$5221))+SUMPRODUCT(-('Comp.'!$D$5:$D$238='Analítico Cp.'!$B119),-('Comp.'!$J$5:$J$238=I$1),('Comp.'!$E$5:$E$238))</f>
        <v>29158.399999999987</v>
      </c>
      <c r="J119" s="13">
        <f>SUMPRODUCT(-('Diário 7º PA'!$E$4:$E$5383='Analítico Cp.'!$B119),-('Diário 7º PA'!$P$4:$P$5383=J$1),('Diário 7º PA'!$F$4:$F$5383))+SUMPRODUCT(-('Diário 8º PA'!$E$4:$E$5041='Analítico Cp.'!$B119),-('Diário 8º PA'!$P$4:$P$5041=J$1),('Diário 8º PA'!$F$4:$F$5041))+SUMPRODUCT(-('Diário 9º PA'!$E$4:$E$5236='Analítico Cp.'!$B119),-('Diário 9º PA'!$P$4:$P$5236=J$1),('Diário 9º PA'!$F$4:$F$5236))+SUMPRODUCT(-('Diário 10º PA'!$E$4:$E$5221='Analítico Cp.'!$B119),-('Diário 10º PA'!$O$4:$O$5221=J$1),('Diário 10º PA'!$F$4:$F$5221))+SUMPRODUCT(-('Comp.'!$D$5:$D$238='Analítico Cp.'!$B119),-('Comp.'!$J$5:$J$238=J$1),('Comp.'!$E$5:$E$238))</f>
        <v>43132.010000000009</v>
      </c>
      <c r="K119" s="13">
        <f>SUMPRODUCT(-('Diário 7º PA'!$E$4:$E$5383='Analítico Cp.'!$B119),-('Diário 7º PA'!$P$4:$P$5383=K$1),('Diário 7º PA'!$F$4:$F$5383))+SUMPRODUCT(-('Diário 8º PA'!$E$4:$E$5041='Analítico Cp.'!$B119),-('Diário 8º PA'!$P$4:$P$5041=K$1),('Diário 8º PA'!$F$4:$F$5041))+SUMPRODUCT(-('Diário 9º PA'!$E$4:$E$5236='Analítico Cp.'!$B119),-('Diário 9º PA'!$P$4:$P$5236=K$1),('Diário 9º PA'!$F$4:$F$5236))+SUMPRODUCT(-('Diário 10º PA'!$E$4:$E$5221='Analítico Cp.'!$B119),-('Diário 10º PA'!$O$4:$O$5221=K$1),('Diário 10º PA'!$F$4:$F$5221))+SUMPRODUCT(-('Comp.'!$D$5:$D$238='Analítico Cp.'!$B119),-('Comp.'!$J$5:$J$238=K$1),('Comp.'!$E$5:$E$238))</f>
        <v>29060.13</v>
      </c>
      <c r="L119" s="13">
        <f>SUMPRODUCT(-('Diário 7º PA'!$E$4:$E$5383='Analítico Cp.'!$B119),-('Diário 7º PA'!$P$4:$P$5383=L$1),('Diário 7º PA'!$F$4:$F$5383))+SUMPRODUCT(-('Diário 8º PA'!$E$4:$E$5041='Analítico Cp.'!$B119),-('Diário 8º PA'!$P$4:$P$5041=L$1),('Diário 8º PA'!$F$4:$F$5041))+SUMPRODUCT(-('Diário 9º PA'!$E$4:$E$5236='Analítico Cp.'!$B119),-('Diário 9º PA'!$P$4:$P$5236=L$1),('Diário 9º PA'!$F$4:$F$5236))+SUMPRODUCT(-('Diário 10º PA'!$E$4:$E$5221='Analítico Cp.'!$B119),-('Diário 10º PA'!$O$4:$O$5221=L$1),('Diário 10º PA'!$F$4:$F$5221))+SUMPRODUCT(-('Comp.'!$D$5:$D$238='Analítico Cp.'!$B119),-('Comp.'!$J$5:$J$238=L$1),('Comp.'!$E$5:$E$238))</f>
        <v>22666.429999999993</v>
      </c>
      <c r="M119" s="13">
        <f>SUMPRODUCT(-('Diário 7º PA'!$E$4:$E$5383='Analítico Cp.'!$B119),-('Diário 7º PA'!$P$4:$P$5383=M$1),('Diário 7º PA'!$F$4:$F$5383))+SUMPRODUCT(-('Diário 8º PA'!$E$4:$E$5041='Analítico Cp.'!$B119),-('Diário 8º PA'!$P$4:$P$5041=M$1),('Diário 8º PA'!$F$4:$F$5041))+SUMPRODUCT(-('Diário 9º PA'!$E$4:$E$5236='Analítico Cp.'!$B119),-('Diário 9º PA'!$P$4:$P$5236=M$1),('Diário 9º PA'!$F$4:$F$5236))+SUMPRODUCT(-('Diário 10º PA'!$E$4:$E$5221='Analítico Cp.'!$B119),-('Diário 10º PA'!$O$4:$O$5221=M$1),('Diário 10º PA'!$F$4:$F$5221))+SUMPRODUCT(-('Comp.'!$D$5:$D$238='Analítico Cp.'!$B119),-('Comp.'!$J$5:$J$238=M$1),('Comp.'!$E$5:$E$238))</f>
        <v>61995.140000000029</v>
      </c>
      <c r="N119" s="13">
        <f>SUMPRODUCT(-('Diário 7º PA'!$E$4:$E$5383='Analítico Cp.'!$B119),-('Diário 7º PA'!$P$4:$P$5383=N$1),('Diário 7º PA'!$F$4:$F$5383))+SUMPRODUCT(-('Diário 8º PA'!$E$4:$E$5041='Analítico Cp.'!$B119),-('Diário 8º PA'!$P$4:$P$5041=N$1),('Diário 8º PA'!$F$4:$F$5041))+SUMPRODUCT(-('Diário 9º PA'!$E$4:$E$5236='Analítico Cp.'!$B119),-('Diário 9º PA'!$P$4:$P$5236=N$1),('Diário 9º PA'!$F$4:$F$5236))+SUMPRODUCT(-('Diário 10º PA'!$E$4:$E$5221='Analítico Cp.'!$B119),-('Diário 10º PA'!$O$4:$O$5221=N$1),('Diário 10º PA'!$F$4:$F$5221))+SUMPRODUCT(-('Comp.'!$D$5:$D$238='Analítico Cp.'!$B119),-('Comp.'!$J$5:$J$238=N$1),('Comp.'!$E$5:$E$238))</f>
        <v>32786.080000000002</v>
      </c>
      <c r="O119" s="13">
        <f t="shared" si="14"/>
        <v>344357.94</v>
      </c>
      <c r="P119" s="172">
        <f t="shared" si="15"/>
        <v>6.4957288321689831E-3</v>
      </c>
    </row>
    <row r="120" spans="1:16" ht="23.25" customHeight="1" x14ac:dyDescent="0.2">
      <c r="A120" s="63" t="s">
        <v>259</v>
      </c>
      <c r="B120" s="107" t="s">
        <v>378</v>
      </c>
      <c r="C120" s="13">
        <f>SUMPRODUCT(-('Diário 7º PA'!$E$4:$E$5383='Analítico Cp.'!$B120),-('Diário 7º PA'!$P$4:$P$5383=C$1),('Diário 7º PA'!$F$4:$F$5383))+SUMPRODUCT(-('Diário 8º PA'!$E$4:$E$5041='Analítico Cp.'!$B120),-('Diário 8º PA'!$P$4:$P$5041=C$1),('Diário 8º PA'!$F$4:$F$5041))+SUMPRODUCT(-('Diário 9º PA'!$E$4:$E$5236='Analítico Cp.'!$B120),-('Diário 9º PA'!$P$4:$P$5236=C$1),('Diário 9º PA'!$F$4:$F$5236))+SUMPRODUCT(-('Diário 10º PA'!$E$4:$E$5221='Analítico Cp.'!$B120),-('Diário 10º PA'!$O$4:$O$5221=C$1),('Diário 10º PA'!$F$4:$F$5221))+SUMPRODUCT(-('Comp.'!$D$5:$D$238='Analítico Cp.'!$B120),-('Comp.'!$J$5:$J$238=C$1),('Comp.'!$E$5:$E$238))</f>
        <v>0</v>
      </c>
      <c r="D120" s="13">
        <f>SUMPRODUCT(-('Diário 7º PA'!$E$4:$E$5383='Analítico Cp.'!$B120),-('Diário 7º PA'!$P$4:$P$5383=D$1),('Diário 7º PA'!$F$4:$F$5383))+SUMPRODUCT(-('Diário 8º PA'!$E$4:$E$5041='Analítico Cp.'!$B120),-('Diário 8º PA'!$P$4:$P$5041=D$1),('Diário 8º PA'!$F$4:$F$5041))+SUMPRODUCT(-('Diário 9º PA'!$E$4:$E$5236='Analítico Cp.'!$B120),-('Diário 9º PA'!$P$4:$P$5236=D$1),('Diário 9º PA'!$F$4:$F$5236))+SUMPRODUCT(-('Diário 10º PA'!$E$4:$E$5221='Analítico Cp.'!$B120),-('Diário 10º PA'!$O$4:$O$5221=D$1),('Diário 10º PA'!$F$4:$F$5221))+SUMPRODUCT(-('Comp.'!$D$5:$D$238='Analítico Cp.'!$B120),-('Comp.'!$J$5:$J$238=D$1),('Comp.'!$E$5:$E$238))</f>
        <v>0</v>
      </c>
      <c r="E120" s="13">
        <f>SUMPRODUCT(-('Diário 7º PA'!$E$4:$E$5383='Analítico Cp.'!$B120),-('Diário 7º PA'!$P$4:$P$5383=E$1),('Diário 7º PA'!$F$4:$F$5383))+SUMPRODUCT(-('Diário 8º PA'!$E$4:$E$5041='Analítico Cp.'!$B120),-('Diário 8º PA'!$P$4:$P$5041=E$1),('Diário 8º PA'!$F$4:$F$5041))+SUMPRODUCT(-('Diário 9º PA'!$E$4:$E$5236='Analítico Cp.'!$B120),-('Diário 9º PA'!$P$4:$P$5236=E$1),('Diário 9º PA'!$F$4:$F$5236))+SUMPRODUCT(-('Diário 10º PA'!$E$4:$E$5221='Analítico Cp.'!$B120),-('Diário 10º PA'!$O$4:$O$5221=E$1),('Diário 10º PA'!$F$4:$F$5221))+SUMPRODUCT(-('Comp.'!$D$5:$D$238='Analítico Cp.'!$B120),-('Comp.'!$J$5:$J$238=E$1),('Comp.'!$E$5:$E$238))</f>
        <v>0</v>
      </c>
      <c r="F120" s="13">
        <f>SUMPRODUCT(-('Diário 7º PA'!$E$4:$E$5383='Analítico Cp.'!$B120),-('Diário 7º PA'!$P$4:$P$5383=F$1),('Diário 7º PA'!$F$4:$F$5383))+SUMPRODUCT(-('Diário 8º PA'!$E$4:$E$5041='Analítico Cp.'!$B120),-('Diário 8º PA'!$P$4:$P$5041=F$1),('Diário 8º PA'!$F$4:$F$5041))+SUMPRODUCT(-('Diário 9º PA'!$E$4:$E$5236='Analítico Cp.'!$B120),-('Diário 9º PA'!$P$4:$P$5236=F$1),('Diário 9º PA'!$F$4:$F$5236))+SUMPRODUCT(-('Diário 10º PA'!$E$4:$E$5221='Analítico Cp.'!$B120),-('Diário 10º PA'!$O$4:$O$5221=F$1),('Diário 10º PA'!$F$4:$F$5221))+SUMPRODUCT(-('Comp.'!$D$5:$D$238='Analítico Cp.'!$B120),-('Comp.'!$J$5:$J$238=F$1),('Comp.'!$E$5:$E$238))</f>
        <v>0</v>
      </c>
      <c r="G120" s="13">
        <f>SUMPRODUCT(-('Diário 7º PA'!$E$4:$E$5383='Analítico Cp.'!$B120),-('Diário 7º PA'!$P$4:$P$5383=G$1),('Diário 7º PA'!$F$4:$F$5383))+SUMPRODUCT(-('Diário 8º PA'!$E$4:$E$5041='Analítico Cp.'!$B120),-('Diário 8º PA'!$P$4:$P$5041=G$1),('Diário 8º PA'!$F$4:$F$5041))+SUMPRODUCT(-('Diário 9º PA'!$E$4:$E$5236='Analítico Cp.'!$B120),-('Diário 9º PA'!$P$4:$P$5236=G$1),('Diário 9º PA'!$F$4:$F$5236))+SUMPRODUCT(-('Diário 10º PA'!$E$4:$E$5221='Analítico Cp.'!$B120),-('Diário 10º PA'!$O$4:$O$5221=G$1),('Diário 10º PA'!$F$4:$F$5221))+SUMPRODUCT(-('Comp.'!$D$5:$D$238='Analítico Cp.'!$B120),-('Comp.'!$J$5:$J$238=G$1),('Comp.'!$E$5:$E$238))</f>
        <v>0</v>
      </c>
      <c r="H120" s="13">
        <f>SUMPRODUCT(-('Diário 7º PA'!$E$4:$E$5383='Analítico Cp.'!$B120),-('Diário 7º PA'!$P$4:$P$5383=H$1),('Diário 7º PA'!$F$4:$F$5383))+SUMPRODUCT(-('Diário 8º PA'!$E$4:$E$5041='Analítico Cp.'!$B120),-('Diário 8º PA'!$P$4:$P$5041=H$1),('Diário 8º PA'!$F$4:$F$5041))+SUMPRODUCT(-('Diário 9º PA'!$E$4:$E$5236='Analítico Cp.'!$B120),-('Diário 9º PA'!$P$4:$P$5236=H$1),('Diário 9º PA'!$F$4:$F$5236))+SUMPRODUCT(-('Diário 10º PA'!$E$4:$E$5221='Analítico Cp.'!$B120),-('Diário 10º PA'!$O$4:$O$5221=H$1),('Diário 10º PA'!$F$4:$F$5221))+SUMPRODUCT(-('Comp.'!$D$5:$D$238='Analítico Cp.'!$B120),-('Comp.'!$J$5:$J$238=H$1),('Comp.'!$E$5:$E$238))</f>
        <v>0</v>
      </c>
      <c r="I120" s="13">
        <f>SUMPRODUCT(-('Diário 7º PA'!$E$4:$E$5383='Analítico Cp.'!$B120),-('Diário 7º PA'!$P$4:$P$5383=I$1),('Diário 7º PA'!$F$4:$F$5383))+SUMPRODUCT(-('Diário 8º PA'!$E$4:$E$5041='Analítico Cp.'!$B120),-('Diário 8º PA'!$P$4:$P$5041=I$1),('Diário 8º PA'!$F$4:$F$5041))+SUMPRODUCT(-('Diário 9º PA'!$E$4:$E$5236='Analítico Cp.'!$B120),-('Diário 9º PA'!$P$4:$P$5236=I$1),('Diário 9º PA'!$F$4:$F$5236))+SUMPRODUCT(-('Diário 10º PA'!$E$4:$E$5221='Analítico Cp.'!$B120),-('Diário 10º PA'!$O$4:$O$5221=I$1),('Diário 10º PA'!$F$4:$F$5221))+SUMPRODUCT(-('Comp.'!$D$5:$D$238='Analítico Cp.'!$B120),-('Comp.'!$J$5:$J$238=I$1),('Comp.'!$E$5:$E$238))</f>
        <v>0</v>
      </c>
      <c r="J120" s="13">
        <f>SUMPRODUCT(-('Diário 7º PA'!$E$4:$E$5383='Analítico Cp.'!$B120),-('Diário 7º PA'!$P$4:$P$5383=J$1),('Diário 7º PA'!$F$4:$F$5383))+SUMPRODUCT(-('Diário 8º PA'!$E$4:$E$5041='Analítico Cp.'!$B120),-('Diário 8º PA'!$P$4:$P$5041=J$1),('Diário 8º PA'!$F$4:$F$5041))+SUMPRODUCT(-('Diário 9º PA'!$E$4:$E$5236='Analítico Cp.'!$B120),-('Diário 9º PA'!$P$4:$P$5236=J$1),('Diário 9º PA'!$F$4:$F$5236))+SUMPRODUCT(-('Diário 10º PA'!$E$4:$E$5221='Analítico Cp.'!$B120),-('Diário 10º PA'!$O$4:$O$5221=J$1),('Diário 10º PA'!$F$4:$F$5221))+SUMPRODUCT(-('Comp.'!$D$5:$D$238='Analítico Cp.'!$B120),-('Comp.'!$J$5:$J$238=J$1),('Comp.'!$E$5:$E$238))</f>
        <v>0</v>
      </c>
      <c r="K120" s="13">
        <f>SUMPRODUCT(-('Diário 7º PA'!$E$4:$E$5383='Analítico Cp.'!$B120),-('Diário 7º PA'!$P$4:$P$5383=K$1),('Diário 7º PA'!$F$4:$F$5383))+SUMPRODUCT(-('Diário 8º PA'!$E$4:$E$5041='Analítico Cp.'!$B120),-('Diário 8º PA'!$P$4:$P$5041=K$1),('Diário 8º PA'!$F$4:$F$5041))+SUMPRODUCT(-('Diário 9º PA'!$E$4:$E$5236='Analítico Cp.'!$B120),-('Diário 9º PA'!$P$4:$P$5236=K$1),('Diário 9º PA'!$F$4:$F$5236))+SUMPRODUCT(-('Diário 10º PA'!$E$4:$E$5221='Analítico Cp.'!$B120),-('Diário 10º PA'!$O$4:$O$5221=K$1),('Diário 10º PA'!$F$4:$F$5221))+SUMPRODUCT(-('Comp.'!$D$5:$D$238='Analítico Cp.'!$B120),-('Comp.'!$J$5:$J$238=K$1),('Comp.'!$E$5:$E$238))</f>
        <v>0</v>
      </c>
      <c r="L120" s="13">
        <f>SUMPRODUCT(-('Diário 7º PA'!$E$4:$E$5383='Analítico Cp.'!$B120),-('Diário 7º PA'!$P$4:$P$5383=L$1),('Diário 7º PA'!$F$4:$F$5383))+SUMPRODUCT(-('Diário 8º PA'!$E$4:$E$5041='Analítico Cp.'!$B120),-('Diário 8º PA'!$P$4:$P$5041=L$1),('Diário 8º PA'!$F$4:$F$5041))+SUMPRODUCT(-('Diário 9º PA'!$E$4:$E$5236='Analítico Cp.'!$B120),-('Diário 9º PA'!$P$4:$P$5236=L$1),('Diário 9º PA'!$F$4:$F$5236))+SUMPRODUCT(-('Diário 10º PA'!$E$4:$E$5221='Analítico Cp.'!$B120),-('Diário 10º PA'!$O$4:$O$5221=L$1),('Diário 10º PA'!$F$4:$F$5221))+SUMPRODUCT(-('Comp.'!$D$5:$D$238='Analítico Cp.'!$B120),-('Comp.'!$J$5:$J$238=L$1),('Comp.'!$E$5:$E$238))</f>
        <v>0</v>
      </c>
      <c r="M120" s="13">
        <f>SUMPRODUCT(-('Diário 7º PA'!$E$4:$E$5383='Analítico Cp.'!$B120),-('Diário 7º PA'!$P$4:$P$5383=M$1),('Diário 7º PA'!$F$4:$F$5383))+SUMPRODUCT(-('Diário 8º PA'!$E$4:$E$5041='Analítico Cp.'!$B120),-('Diário 8º PA'!$P$4:$P$5041=M$1),('Diário 8º PA'!$F$4:$F$5041))+SUMPRODUCT(-('Diário 9º PA'!$E$4:$E$5236='Analítico Cp.'!$B120),-('Diário 9º PA'!$P$4:$P$5236=M$1),('Diário 9º PA'!$F$4:$F$5236))+SUMPRODUCT(-('Diário 10º PA'!$E$4:$E$5221='Analítico Cp.'!$B120),-('Diário 10º PA'!$O$4:$O$5221=M$1),('Diário 10º PA'!$F$4:$F$5221))+SUMPRODUCT(-('Comp.'!$D$5:$D$238='Analítico Cp.'!$B120),-('Comp.'!$J$5:$J$238=M$1),('Comp.'!$E$5:$E$238))</f>
        <v>0</v>
      </c>
      <c r="N120" s="13">
        <f>SUMPRODUCT(-('Diário 7º PA'!$E$4:$E$5383='Analítico Cp.'!$B120),-('Diário 7º PA'!$P$4:$P$5383=N$1),('Diário 7º PA'!$F$4:$F$5383))+SUMPRODUCT(-('Diário 8º PA'!$E$4:$E$5041='Analítico Cp.'!$B120),-('Diário 8º PA'!$P$4:$P$5041=N$1),('Diário 8º PA'!$F$4:$F$5041))+SUMPRODUCT(-('Diário 9º PA'!$E$4:$E$5236='Analítico Cp.'!$B120),-('Diário 9º PA'!$P$4:$P$5236=N$1),('Diário 9º PA'!$F$4:$F$5236))+SUMPRODUCT(-('Diário 10º PA'!$E$4:$E$5221='Analítico Cp.'!$B120),-('Diário 10º PA'!$O$4:$O$5221=N$1),('Diário 10º PA'!$F$4:$F$5221))+SUMPRODUCT(-('Comp.'!$D$5:$D$238='Analítico Cp.'!$B120),-('Comp.'!$J$5:$J$238=N$1),('Comp.'!$E$5:$E$238))</f>
        <v>0</v>
      </c>
      <c r="O120" s="13">
        <f t="shared" ref="O120:O137" si="16">SUM(C120:N120)</f>
        <v>0</v>
      </c>
      <c r="P120" s="172">
        <f t="shared" si="15"/>
        <v>0</v>
      </c>
    </row>
    <row r="121" spans="1:16" ht="23.25" customHeight="1" x14ac:dyDescent="0.2">
      <c r="A121" s="63" t="s">
        <v>379</v>
      </c>
      <c r="B121" s="107" t="s">
        <v>380</v>
      </c>
      <c r="C121" s="13">
        <f>SUMPRODUCT(-('Diário 7º PA'!$E$4:$E$5383='Analítico Cp.'!$B121),-('Diário 7º PA'!$P$4:$P$5383=C$1),('Diário 7º PA'!$F$4:$F$5383))+SUMPRODUCT(-('Diário 8º PA'!$E$4:$E$5041='Analítico Cp.'!$B121),-('Diário 8º PA'!$P$4:$P$5041=C$1),('Diário 8º PA'!$F$4:$F$5041))+SUMPRODUCT(-('Diário 9º PA'!$E$4:$E$5236='Analítico Cp.'!$B121),-('Diário 9º PA'!$P$4:$P$5236=C$1),('Diário 9º PA'!$F$4:$F$5236))+SUMPRODUCT(-('Diário 10º PA'!$E$4:$E$5221='Analítico Cp.'!$B121),-('Diário 10º PA'!$O$4:$O$5221=C$1),('Diário 10º PA'!$F$4:$F$5221))+SUMPRODUCT(-('Comp.'!$D$5:$D$238='Analítico Cp.'!$B121),-('Comp.'!$J$5:$J$238=C$1),('Comp.'!$E$5:$E$238))</f>
        <v>0</v>
      </c>
      <c r="D121" s="13">
        <f>SUMPRODUCT(-('Diário 7º PA'!$E$4:$E$5383='Analítico Cp.'!$B121),-('Diário 7º PA'!$P$4:$P$5383=D$1),('Diário 7º PA'!$F$4:$F$5383))+SUMPRODUCT(-('Diário 8º PA'!$E$4:$E$5041='Analítico Cp.'!$B121),-('Diário 8º PA'!$P$4:$P$5041=D$1),('Diário 8º PA'!$F$4:$F$5041))+SUMPRODUCT(-('Diário 9º PA'!$E$4:$E$5236='Analítico Cp.'!$B121),-('Diário 9º PA'!$P$4:$P$5236=D$1),('Diário 9º PA'!$F$4:$F$5236))+SUMPRODUCT(-('Diário 10º PA'!$E$4:$E$5221='Analítico Cp.'!$B121),-('Diário 10º PA'!$O$4:$O$5221=D$1),('Diário 10º PA'!$F$4:$F$5221))+SUMPRODUCT(-('Comp.'!$D$5:$D$238='Analítico Cp.'!$B121),-('Comp.'!$J$5:$J$238=D$1),('Comp.'!$E$5:$E$238))</f>
        <v>0</v>
      </c>
      <c r="E121" s="13">
        <f>SUMPRODUCT(-('Diário 7º PA'!$E$4:$E$5383='Analítico Cp.'!$B121),-('Diário 7º PA'!$P$4:$P$5383=E$1),('Diário 7º PA'!$F$4:$F$5383))+SUMPRODUCT(-('Diário 8º PA'!$E$4:$E$5041='Analítico Cp.'!$B121),-('Diário 8º PA'!$P$4:$P$5041=E$1),('Diário 8º PA'!$F$4:$F$5041))+SUMPRODUCT(-('Diário 9º PA'!$E$4:$E$5236='Analítico Cp.'!$B121),-('Diário 9º PA'!$P$4:$P$5236=E$1),('Diário 9º PA'!$F$4:$F$5236))+SUMPRODUCT(-('Diário 10º PA'!$E$4:$E$5221='Analítico Cp.'!$B121),-('Diário 10º PA'!$O$4:$O$5221=E$1),('Diário 10º PA'!$F$4:$F$5221))+SUMPRODUCT(-('Comp.'!$D$5:$D$238='Analítico Cp.'!$B121),-('Comp.'!$J$5:$J$238=E$1),('Comp.'!$E$5:$E$238))</f>
        <v>0</v>
      </c>
      <c r="F121" s="13">
        <f>SUMPRODUCT(-('Diário 7º PA'!$E$4:$E$5383='Analítico Cp.'!$B121),-('Diário 7º PA'!$P$4:$P$5383=F$1),('Diário 7º PA'!$F$4:$F$5383))+SUMPRODUCT(-('Diário 8º PA'!$E$4:$E$5041='Analítico Cp.'!$B121),-('Diário 8º PA'!$P$4:$P$5041=F$1),('Diário 8º PA'!$F$4:$F$5041))+SUMPRODUCT(-('Diário 9º PA'!$E$4:$E$5236='Analítico Cp.'!$B121),-('Diário 9º PA'!$P$4:$P$5236=F$1),('Diário 9º PA'!$F$4:$F$5236))+SUMPRODUCT(-('Diário 10º PA'!$E$4:$E$5221='Analítico Cp.'!$B121),-('Diário 10º PA'!$O$4:$O$5221=F$1),('Diário 10º PA'!$F$4:$F$5221))+SUMPRODUCT(-('Comp.'!$D$5:$D$238='Analítico Cp.'!$B121),-('Comp.'!$J$5:$J$238=F$1),('Comp.'!$E$5:$E$238))</f>
        <v>0</v>
      </c>
      <c r="G121" s="13">
        <f>SUMPRODUCT(-('Diário 7º PA'!$E$4:$E$5383='Analítico Cp.'!$B121),-('Diário 7º PA'!$P$4:$P$5383=G$1),('Diário 7º PA'!$F$4:$F$5383))+SUMPRODUCT(-('Diário 8º PA'!$E$4:$E$5041='Analítico Cp.'!$B121),-('Diário 8º PA'!$P$4:$P$5041=G$1),('Diário 8º PA'!$F$4:$F$5041))+SUMPRODUCT(-('Diário 9º PA'!$E$4:$E$5236='Analítico Cp.'!$B121),-('Diário 9º PA'!$P$4:$P$5236=G$1),('Diário 9º PA'!$F$4:$F$5236))+SUMPRODUCT(-('Diário 10º PA'!$E$4:$E$5221='Analítico Cp.'!$B121),-('Diário 10º PA'!$O$4:$O$5221=G$1),('Diário 10º PA'!$F$4:$F$5221))+SUMPRODUCT(-('Comp.'!$D$5:$D$238='Analítico Cp.'!$B121),-('Comp.'!$J$5:$J$238=G$1),('Comp.'!$E$5:$E$238))</f>
        <v>0</v>
      </c>
      <c r="H121" s="13">
        <f>SUMPRODUCT(-('Diário 7º PA'!$E$4:$E$5383='Analítico Cp.'!$B121),-('Diário 7º PA'!$P$4:$P$5383=H$1),('Diário 7º PA'!$F$4:$F$5383))+SUMPRODUCT(-('Diário 8º PA'!$E$4:$E$5041='Analítico Cp.'!$B121),-('Diário 8º PA'!$P$4:$P$5041=H$1),('Diário 8º PA'!$F$4:$F$5041))+SUMPRODUCT(-('Diário 9º PA'!$E$4:$E$5236='Analítico Cp.'!$B121),-('Diário 9º PA'!$P$4:$P$5236=H$1),('Diário 9º PA'!$F$4:$F$5236))+SUMPRODUCT(-('Diário 10º PA'!$E$4:$E$5221='Analítico Cp.'!$B121),-('Diário 10º PA'!$O$4:$O$5221=H$1),('Diário 10º PA'!$F$4:$F$5221))+SUMPRODUCT(-('Comp.'!$D$5:$D$238='Analítico Cp.'!$B121),-('Comp.'!$J$5:$J$238=H$1),('Comp.'!$E$5:$E$238))</f>
        <v>0</v>
      </c>
      <c r="I121" s="13">
        <f>SUMPRODUCT(-('Diário 7º PA'!$E$4:$E$5383='Analítico Cp.'!$B121),-('Diário 7º PA'!$P$4:$P$5383=I$1),('Diário 7º PA'!$F$4:$F$5383))+SUMPRODUCT(-('Diário 8º PA'!$E$4:$E$5041='Analítico Cp.'!$B121),-('Diário 8º PA'!$P$4:$P$5041=I$1),('Diário 8º PA'!$F$4:$F$5041))+SUMPRODUCT(-('Diário 9º PA'!$E$4:$E$5236='Analítico Cp.'!$B121),-('Diário 9º PA'!$P$4:$P$5236=I$1),('Diário 9º PA'!$F$4:$F$5236))+SUMPRODUCT(-('Diário 10º PA'!$E$4:$E$5221='Analítico Cp.'!$B121),-('Diário 10º PA'!$O$4:$O$5221=I$1),('Diário 10º PA'!$F$4:$F$5221))+SUMPRODUCT(-('Comp.'!$D$5:$D$238='Analítico Cp.'!$B121),-('Comp.'!$J$5:$J$238=I$1),('Comp.'!$E$5:$E$238))</f>
        <v>0</v>
      </c>
      <c r="J121" s="13">
        <f>SUMPRODUCT(-('Diário 7º PA'!$E$4:$E$5383='Analítico Cp.'!$B121),-('Diário 7º PA'!$P$4:$P$5383=J$1),('Diário 7º PA'!$F$4:$F$5383))+SUMPRODUCT(-('Diário 8º PA'!$E$4:$E$5041='Analítico Cp.'!$B121),-('Diário 8º PA'!$P$4:$P$5041=J$1),('Diário 8º PA'!$F$4:$F$5041))+SUMPRODUCT(-('Diário 9º PA'!$E$4:$E$5236='Analítico Cp.'!$B121),-('Diário 9º PA'!$P$4:$P$5236=J$1),('Diário 9º PA'!$F$4:$F$5236))+SUMPRODUCT(-('Diário 10º PA'!$E$4:$E$5221='Analítico Cp.'!$B121),-('Diário 10º PA'!$O$4:$O$5221=J$1),('Diário 10º PA'!$F$4:$F$5221))+SUMPRODUCT(-('Comp.'!$D$5:$D$238='Analítico Cp.'!$B121),-('Comp.'!$J$5:$J$238=J$1),('Comp.'!$E$5:$E$238))</f>
        <v>0</v>
      </c>
      <c r="K121" s="13">
        <f>SUMPRODUCT(-('Diário 7º PA'!$E$4:$E$5383='Analítico Cp.'!$B121),-('Diário 7º PA'!$P$4:$P$5383=K$1),('Diário 7º PA'!$F$4:$F$5383))+SUMPRODUCT(-('Diário 8º PA'!$E$4:$E$5041='Analítico Cp.'!$B121),-('Diário 8º PA'!$P$4:$P$5041=K$1),('Diário 8º PA'!$F$4:$F$5041))+SUMPRODUCT(-('Diário 9º PA'!$E$4:$E$5236='Analítico Cp.'!$B121),-('Diário 9º PA'!$P$4:$P$5236=K$1),('Diário 9º PA'!$F$4:$F$5236))+SUMPRODUCT(-('Diário 10º PA'!$E$4:$E$5221='Analítico Cp.'!$B121),-('Diário 10º PA'!$O$4:$O$5221=K$1),('Diário 10º PA'!$F$4:$F$5221))+SUMPRODUCT(-('Comp.'!$D$5:$D$238='Analítico Cp.'!$B121),-('Comp.'!$J$5:$J$238=K$1),('Comp.'!$E$5:$E$238))</f>
        <v>0</v>
      </c>
      <c r="L121" s="13">
        <f>SUMPRODUCT(-('Diário 7º PA'!$E$4:$E$5383='Analítico Cp.'!$B121),-('Diário 7º PA'!$P$4:$P$5383=L$1),('Diário 7º PA'!$F$4:$F$5383))+SUMPRODUCT(-('Diário 8º PA'!$E$4:$E$5041='Analítico Cp.'!$B121),-('Diário 8º PA'!$P$4:$P$5041=L$1),('Diário 8º PA'!$F$4:$F$5041))+SUMPRODUCT(-('Diário 9º PA'!$E$4:$E$5236='Analítico Cp.'!$B121),-('Diário 9º PA'!$P$4:$P$5236=L$1),('Diário 9º PA'!$F$4:$F$5236))+SUMPRODUCT(-('Diário 10º PA'!$E$4:$E$5221='Analítico Cp.'!$B121),-('Diário 10º PA'!$O$4:$O$5221=L$1),('Diário 10º PA'!$F$4:$F$5221))+SUMPRODUCT(-('Comp.'!$D$5:$D$238='Analítico Cp.'!$B121),-('Comp.'!$J$5:$J$238=L$1),('Comp.'!$E$5:$E$238))</f>
        <v>0</v>
      </c>
      <c r="M121" s="13">
        <f>SUMPRODUCT(-('Diário 7º PA'!$E$4:$E$5383='Analítico Cp.'!$B121),-('Diário 7º PA'!$P$4:$P$5383=M$1),('Diário 7º PA'!$F$4:$F$5383))+SUMPRODUCT(-('Diário 8º PA'!$E$4:$E$5041='Analítico Cp.'!$B121),-('Diário 8º PA'!$P$4:$P$5041=M$1),('Diário 8º PA'!$F$4:$F$5041))+SUMPRODUCT(-('Diário 9º PA'!$E$4:$E$5236='Analítico Cp.'!$B121),-('Diário 9º PA'!$P$4:$P$5236=M$1),('Diário 9º PA'!$F$4:$F$5236))+SUMPRODUCT(-('Diário 10º PA'!$E$4:$E$5221='Analítico Cp.'!$B121),-('Diário 10º PA'!$O$4:$O$5221=M$1),('Diário 10º PA'!$F$4:$F$5221))+SUMPRODUCT(-('Comp.'!$D$5:$D$238='Analítico Cp.'!$B121),-('Comp.'!$J$5:$J$238=M$1),('Comp.'!$E$5:$E$238))</f>
        <v>0</v>
      </c>
      <c r="N121" s="13">
        <f>SUMPRODUCT(-('Diário 7º PA'!$E$4:$E$5383='Analítico Cp.'!$B121),-('Diário 7º PA'!$P$4:$P$5383=N$1),('Diário 7º PA'!$F$4:$F$5383))+SUMPRODUCT(-('Diário 8º PA'!$E$4:$E$5041='Analítico Cp.'!$B121),-('Diário 8º PA'!$P$4:$P$5041=N$1),('Diário 8º PA'!$F$4:$F$5041))+SUMPRODUCT(-('Diário 9º PA'!$E$4:$E$5236='Analítico Cp.'!$B121),-('Diário 9º PA'!$P$4:$P$5236=N$1),('Diário 9º PA'!$F$4:$F$5236))+SUMPRODUCT(-('Diário 10º PA'!$E$4:$E$5221='Analítico Cp.'!$B121),-('Diário 10º PA'!$O$4:$O$5221=N$1),('Diário 10º PA'!$F$4:$F$5221))+SUMPRODUCT(-('Comp.'!$D$5:$D$238='Analítico Cp.'!$B121),-('Comp.'!$J$5:$J$238=N$1),('Comp.'!$E$5:$E$238))</f>
        <v>0</v>
      </c>
      <c r="O121" s="13">
        <f t="shared" si="16"/>
        <v>0</v>
      </c>
      <c r="P121" s="172">
        <f t="shared" si="15"/>
        <v>0</v>
      </c>
    </row>
    <row r="122" spans="1:16" ht="23.25" customHeight="1" x14ac:dyDescent="0.2">
      <c r="A122" s="63" t="s">
        <v>381</v>
      </c>
      <c r="B122" s="107" t="s">
        <v>382</v>
      </c>
      <c r="C122" s="13">
        <f>SUMPRODUCT(-('Diário 7º PA'!$E$4:$E$5383='Analítico Cp.'!$B122),-('Diário 7º PA'!$P$4:$P$5383=C$1),('Diário 7º PA'!$F$4:$F$5383))+SUMPRODUCT(-('Diário 8º PA'!$E$4:$E$5041='Analítico Cp.'!$B122),-('Diário 8º PA'!$P$4:$P$5041=C$1),('Diário 8º PA'!$F$4:$F$5041))+SUMPRODUCT(-('Diário 9º PA'!$E$4:$E$5236='Analítico Cp.'!$B122),-('Diário 9º PA'!$P$4:$P$5236=C$1),('Diário 9º PA'!$F$4:$F$5236))+SUMPRODUCT(-('Diário 10º PA'!$E$4:$E$5221='Analítico Cp.'!$B122),-('Diário 10º PA'!$O$4:$O$5221=C$1),('Diário 10º PA'!$F$4:$F$5221))+SUMPRODUCT(-('Comp.'!$D$5:$D$238='Analítico Cp.'!$B122),-('Comp.'!$J$5:$J$238=C$1),('Comp.'!$E$5:$E$238))</f>
        <v>0</v>
      </c>
      <c r="D122" s="13">
        <f>SUMPRODUCT(-('Diário 7º PA'!$E$4:$E$5383='Analítico Cp.'!$B122),-('Diário 7º PA'!$P$4:$P$5383=D$1),('Diário 7º PA'!$F$4:$F$5383))+SUMPRODUCT(-('Diário 8º PA'!$E$4:$E$5041='Analítico Cp.'!$B122),-('Diário 8º PA'!$P$4:$P$5041=D$1),('Diário 8º PA'!$F$4:$F$5041))+SUMPRODUCT(-('Diário 9º PA'!$E$4:$E$5236='Analítico Cp.'!$B122),-('Diário 9º PA'!$P$4:$P$5236=D$1),('Diário 9º PA'!$F$4:$F$5236))+SUMPRODUCT(-('Diário 10º PA'!$E$4:$E$5221='Analítico Cp.'!$B122),-('Diário 10º PA'!$O$4:$O$5221=D$1),('Diário 10º PA'!$F$4:$F$5221))+SUMPRODUCT(-('Comp.'!$D$5:$D$238='Analítico Cp.'!$B122),-('Comp.'!$J$5:$J$238=D$1),('Comp.'!$E$5:$E$238))</f>
        <v>0</v>
      </c>
      <c r="E122" s="13">
        <f>SUMPRODUCT(-('Diário 7º PA'!$E$4:$E$5383='Analítico Cp.'!$B122),-('Diário 7º PA'!$P$4:$P$5383=E$1),('Diário 7º PA'!$F$4:$F$5383))+SUMPRODUCT(-('Diário 8º PA'!$E$4:$E$5041='Analítico Cp.'!$B122),-('Diário 8º PA'!$P$4:$P$5041=E$1),('Diário 8º PA'!$F$4:$F$5041))+SUMPRODUCT(-('Diário 9º PA'!$E$4:$E$5236='Analítico Cp.'!$B122),-('Diário 9º PA'!$P$4:$P$5236=E$1),('Diário 9º PA'!$F$4:$F$5236))+SUMPRODUCT(-('Diário 10º PA'!$E$4:$E$5221='Analítico Cp.'!$B122),-('Diário 10º PA'!$O$4:$O$5221=E$1),('Diário 10º PA'!$F$4:$F$5221))+SUMPRODUCT(-('Comp.'!$D$5:$D$238='Analítico Cp.'!$B122),-('Comp.'!$J$5:$J$238=E$1),('Comp.'!$E$5:$E$238))</f>
        <v>0</v>
      </c>
      <c r="F122" s="13">
        <f>SUMPRODUCT(-('Diário 7º PA'!$E$4:$E$5383='Analítico Cp.'!$B122),-('Diário 7º PA'!$P$4:$P$5383=F$1),('Diário 7º PA'!$F$4:$F$5383))+SUMPRODUCT(-('Diário 8º PA'!$E$4:$E$5041='Analítico Cp.'!$B122),-('Diário 8º PA'!$P$4:$P$5041=F$1),('Diário 8º PA'!$F$4:$F$5041))+SUMPRODUCT(-('Diário 9º PA'!$E$4:$E$5236='Analítico Cp.'!$B122),-('Diário 9º PA'!$P$4:$P$5236=F$1),('Diário 9º PA'!$F$4:$F$5236))+SUMPRODUCT(-('Diário 10º PA'!$E$4:$E$5221='Analítico Cp.'!$B122),-('Diário 10º PA'!$O$4:$O$5221=F$1),('Diário 10º PA'!$F$4:$F$5221))+SUMPRODUCT(-('Comp.'!$D$5:$D$238='Analítico Cp.'!$B122),-('Comp.'!$J$5:$J$238=F$1),('Comp.'!$E$5:$E$238))</f>
        <v>0</v>
      </c>
      <c r="G122" s="13">
        <f>SUMPRODUCT(-('Diário 7º PA'!$E$4:$E$5383='Analítico Cp.'!$B122),-('Diário 7º PA'!$P$4:$P$5383=G$1),('Diário 7º PA'!$F$4:$F$5383))+SUMPRODUCT(-('Diário 8º PA'!$E$4:$E$5041='Analítico Cp.'!$B122),-('Diário 8º PA'!$P$4:$P$5041=G$1),('Diário 8º PA'!$F$4:$F$5041))+SUMPRODUCT(-('Diário 9º PA'!$E$4:$E$5236='Analítico Cp.'!$B122),-('Diário 9º PA'!$P$4:$P$5236=G$1),('Diário 9º PA'!$F$4:$F$5236))+SUMPRODUCT(-('Diário 10º PA'!$E$4:$E$5221='Analítico Cp.'!$B122),-('Diário 10º PA'!$O$4:$O$5221=G$1),('Diário 10º PA'!$F$4:$F$5221))+SUMPRODUCT(-('Comp.'!$D$5:$D$238='Analítico Cp.'!$B122),-('Comp.'!$J$5:$J$238=G$1),('Comp.'!$E$5:$E$238))</f>
        <v>0</v>
      </c>
      <c r="H122" s="13">
        <f>SUMPRODUCT(-('Diário 7º PA'!$E$4:$E$5383='Analítico Cp.'!$B122),-('Diário 7º PA'!$P$4:$P$5383=H$1),('Diário 7º PA'!$F$4:$F$5383))+SUMPRODUCT(-('Diário 8º PA'!$E$4:$E$5041='Analítico Cp.'!$B122),-('Diário 8º PA'!$P$4:$P$5041=H$1),('Diário 8º PA'!$F$4:$F$5041))+SUMPRODUCT(-('Diário 9º PA'!$E$4:$E$5236='Analítico Cp.'!$B122),-('Diário 9º PA'!$P$4:$P$5236=H$1),('Diário 9º PA'!$F$4:$F$5236))+SUMPRODUCT(-('Diário 10º PA'!$E$4:$E$5221='Analítico Cp.'!$B122),-('Diário 10º PA'!$O$4:$O$5221=H$1),('Diário 10º PA'!$F$4:$F$5221))+SUMPRODUCT(-('Comp.'!$D$5:$D$238='Analítico Cp.'!$B122),-('Comp.'!$J$5:$J$238=H$1),('Comp.'!$E$5:$E$238))</f>
        <v>0</v>
      </c>
      <c r="I122" s="13">
        <f>SUMPRODUCT(-('Diário 7º PA'!$E$4:$E$5383='Analítico Cp.'!$B122),-('Diário 7º PA'!$P$4:$P$5383=I$1),('Diário 7º PA'!$F$4:$F$5383))+SUMPRODUCT(-('Diário 8º PA'!$E$4:$E$5041='Analítico Cp.'!$B122),-('Diário 8º PA'!$P$4:$P$5041=I$1),('Diário 8º PA'!$F$4:$F$5041))+SUMPRODUCT(-('Diário 9º PA'!$E$4:$E$5236='Analítico Cp.'!$B122),-('Diário 9º PA'!$P$4:$P$5236=I$1),('Diário 9º PA'!$F$4:$F$5236))+SUMPRODUCT(-('Diário 10º PA'!$E$4:$E$5221='Analítico Cp.'!$B122),-('Diário 10º PA'!$O$4:$O$5221=I$1),('Diário 10º PA'!$F$4:$F$5221))+SUMPRODUCT(-('Comp.'!$D$5:$D$238='Analítico Cp.'!$B122),-('Comp.'!$J$5:$J$238=I$1),('Comp.'!$E$5:$E$238))</f>
        <v>0</v>
      </c>
      <c r="J122" s="13">
        <f>SUMPRODUCT(-('Diário 7º PA'!$E$4:$E$5383='Analítico Cp.'!$B122),-('Diário 7º PA'!$P$4:$P$5383=J$1),('Diário 7º PA'!$F$4:$F$5383))+SUMPRODUCT(-('Diário 8º PA'!$E$4:$E$5041='Analítico Cp.'!$B122),-('Diário 8º PA'!$P$4:$P$5041=J$1),('Diário 8º PA'!$F$4:$F$5041))+SUMPRODUCT(-('Diário 9º PA'!$E$4:$E$5236='Analítico Cp.'!$B122),-('Diário 9º PA'!$P$4:$P$5236=J$1),('Diário 9º PA'!$F$4:$F$5236))+SUMPRODUCT(-('Diário 10º PA'!$E$4:$E$5221='Analítico Cp.'!$B122),-('Diário 10º PA'!$O$4:$O$5221=J$1),('Diário 10º PA'!$F$4:$F$5221))+SUMPRODUCT(-('Comp.'!$D$5:$D$238='Analítico Cp.'!$B122),-('Comp.'!$J$5:$J$238=J$1),('Comp.'!$E$5:$E$238))</f>
        <v>0</v>
      </c>
      <c r="K122" s="13">
        <f>SUMPRODUCT(-('Diário 7º PA'!$E$4:$E$5383='Analítico Cp.'!$B122),-('Diário 7º PA'!$P$4:$P$5383=K$1),('Diário 7º PA'!$F$4:$F$5383))+SUMPRODUCT(-('Diário 8º PA'!$E$4:$E$5041='Analítico Cp.'!$B122),-('Diário 8º PA'!$P$4:$P$5041=K$1),('Diário 8º PA'!$F$4:$F$5041))+SUMPRODUCT(-('Diário 9º PA'!$E$4:$E$5236='Analítico Cp.'!$B122),-('Diário 9º PA'!$P$4:$P$5236=K$1),('Diário 9º PA'!$F$4:$F$5236))+SUMPRODUCT(-('Diário 10º PA'!$E$4:$E$5221='Analítico Cp.'!$B122),-('Diário 10º PA'!$O$4:$O$5221=K$1),('Diário 10º PA'!$F$4:$F$5221))+SUMPRODUCT(-('Comp.'!$D$5:$D$238='Analítico Cp.'!$B122),-('Comp.'!$J$5:$J$238=K$1),('Comp.'!$E$5:$E$238))</f>
        <v>0</v>
      </c>
      <c r="L122" s="13">
        <f>SUMPRODUCT(-('Diário 7º PA'!$E$4:$E$5383='Analítico Cp.'!$B122),-('Diário 7º PA'!$P$4:$P$5383=L$1),('Diário 7º PA'!$F$4:$F$5383))+SUMPRODUCT(-('Diário 8º PA'!$E$4:$E$5041='Analítico Cp.'!$B122),-('Diário 8º PA'!$P$4:$P$5041=L$1),('Diário 8º PA'!$F$4:$F$5041))+SUMPRODUCT(-('Diário 9º PA'!$E$4:$E$5236='Analítico Cp.'!$B122),-('Diário 9º PA'!$P$4:$P$5236=L$1),('Diário 9º PA'!$F$4:$F$5236))+SUMPRODUCT(-('Diário 10º PA'!$E$4:$E$5221='Analítico Cp.'!$B122),-('Diário 10º PA'!$O$4:$O$5221=L$1),('Diário 10º PA'!$F$4:$F$5221))+SUMPRODUCT(-('Comp.'!$D$5:$D$238='Analítico Cp.'!$B122),-('Comp.'!$J$5:$J$238=L$1),('Comp.'!$E$5:$E$238))</f>
        <v>0</v>
      </c>
      <c r="M122" s="13">
        <f>SUMPRODUCT(-('Diário 7º PA'!$E$4:$E$5383='Analítico Cp.'!$B122),-('Diário 7º PA'!$P$4:$P$5383=M$1),('Diário 7º PA'!$F$4:$F$5383))+SUMPRODUCT(-('Diário 8º PA'!$E$4:$E$5041='Analítico Cp.'!$B122),-('Diário 8º PA'!$P$4:$P$5041=M$1),('Diário 8º PA'!$F$4:$F$5041))+SUMPRODUCT(-('Diário 9º PA'!$E$4:$E$5236='Analítico Cp.'!$B122),-('Diário 9º PA'!$P$4:$P$5236=M$1),('Diário 9º PA'!$F$4:$F$5236))+SUMPRODUCT(-('Diário 10º PA'!$E$4:$E$5221='Analítico Cp.'!$B122),-('Diário 10º PA'!$O$4:$O$5221=M$1),('Diário 10º PA'!$F$4:$F$5221))+SUMPRODUCT(-('Comp.'!$D$5:$D$238='Analítico Cp.'!$B122),-('Comp.'!$J$5:$J$238=M$1),('Comp.'!$E$5:$E$238))</f>
        <v>0</v>
      </c>
      <c r="N122" s="13">
        <f>SUMPRODUCT(-('Diário 7º PA'!$E$4:$E$5383='Analítico Cp.'!$B122),-('Diário 7º PA'!$P$4:$P$5383=N$1),('Diário 7º PA'!$F$4:$F$5383))+SUMPRODUCT(-('Diário 8º PA'!$E$4:$E$5041='Analítico Cp.'!$B122),-('Diário 8º PA'!$P$4:$P$5041=N$1),('Diário 8º PA'!$F$4:$F$5041))+SUMPRODUCT(-('Diário 9º PA'!$E$4:$E$5236='Analítico Cp.'!$B122),-('Diário 9º PA'!$P$4:$P$5236=N$1),('Diário 9º PA'!$F$4:$F$5236))+SUMPRODUCT(-('Diário 10º PA'!$E$4:$E$5221='Analítico Cp.'!$B122),-('Diário 10º PA'!$O$4:$O$5221=N$1),('Diário 10º PA'!$F$4:$F$5221))+SUMPRODUCT(-('Comp.'!$D$5:$D$238='Analítico Cp.'!$B122),-('Comp.'!$J$5:$J$238=N$1),('Comp.'!$E$5:$E$238))</f>
        <v>0</v>
      </c>
      <c r="O122" s="13">
        <f t="shared" si="16"/>
        <v>0</v>
      </c>
      <c r="P122" s="172">
        <f t="shared" si="15"/>
        <v>0</v>
      </c>
    </row>
    <row r="123" spans="1:16" ht="23.25" customHeight="1" x14ac:dyDescent="0.2">
      <c r="A123" s="63" t="s">
        <v>383</v>
      </c>
      <c r="B123" s="107" t="s">
        <v>384</v>
      </c>
      <c r="C123" s="13">
        <f>SUMPRODUCT(-('Diário 7º PA'!$E$4:$E$5383='Analítico Cp.'!$B123),-('Diário 7º PA'!$P$4:$P$5383=C$1),('Diário 7º PA'!$F$4:$F$5383))+SUMPRODUCT(-('Diário 8º PA'!$E$4:$E$5041='Analítico Cp.'!$B123),-('Diário 8º PA'!$P$4:$P$5041=C$1),('Diário 8º PA'!$F$4:$F$5041))+SUMPRODUCT(-('Diário 9º PA'!$E$4:$E$5236='Analítico Cp.'!$B123),-('Diário 9º PA'!$P$4:$P$5236=C$1),('Diário 9º PA'!$F$4:$F$5236))+SUMPRODUCT(-('Diário 10º PA'!$E$4:$E$5221='Analítico Cp.'!$B123),-('Diário 10º PA'!$O$4:$O$5221=C$1),('Diário 10º PA'!$F$4:$F$5221))+SUMPRODUCT(-('Comp.'!$D$5:$D$238='Analítico Cp.'!$B123),-('Comp.'!$J$5:$J$238=C$1),('Comp.'!$E$5:$E$238))</f>
        <v>0</v>
      </c>
      <c r="D123" s="13">
        <f>SUMPRODUCT(-('Diário 7º PA'!$E$4:$E$5383='Analítico Cp.'!$B123),-('Diário 7º PA'!$P$4:$P$5383=D$1),('Diário 7º PA'!$F$4:$F$5383))+SUMPRODUCT(-('Diário 8º PA'!$E$4:$E$5041='Analítico Cp.'!$B123),-('Diário 8º PA'!$P$4:$P$5041=D$1),('Diário 8º PA'!$F$4:$F$5041))+SUMPRODUCT(-('Diário 9º PA'!$E$4:$E$5236='Analítico Cp.'!$B123),-('Diário 9º PA'!$P$4:$P$5236=D$1),('Diário 9º PA'!$F$4:$F$5236))+SUMPRODUCT(-('Diário 10º PA'!$E$4:$E$5221='Analítico Cp.'!$B123),-('Diário 10º PA'!$O$4:$O$5221=D$1),('Diário 10º PA'!$F$4:$F$5221))+SUMPRODUCT(-('Comp.'!$D$5:$D$238='Analítico Cp.'!$B123),-('Comp.'!$J$5:$J$238=D$1),('Comp.'!$E$5:$E$238))</f>
        <v>0</v>
      </c>
      <c r="E123" s="13">
        <f>SUMPRODUCT(-('Diário 7º PA'!$E$4:$E$5383='Analítico Cp.'!$B123),-('Diário 7º PA'!$P$4:$P$5383=E$1),('Diário 7º PA'!$F$4:$F$5383))+SUMPRODUCT(-('Diário 8º PA'!$E$4:$E$5041='Analítico Cp.'!$B123),-('Diário 8º PA'!$P$4:$P$5041=E$1),('Diário 8º PA'!$F$4:$F$5041))+SUMPRODUCT(-('Diário 9º PA'!$E$4:$E$5236='Analítico Cp.'!$B123),-('Diário 9º PA'!$P$4:$P$5236=E$1),('Diário 9º PA'!$F$4:$F$5236))+SUMPRODUCT(-('Diário 10º PA'!$E$4:$E$5221='Analítico Cp.'!$B123),-('Diário 10º PA'!$O$4:$O$5221=E$1),('Diário 10º PA'!$F$4:$F$5221))+SUMPRODUCT(-('Comp.'!$D$5:$D$238='Analítico Cp.'!$B123),-('Comp.'!$J$5:$J$238=E$1),('Comp.'!$E$5:$E$238))</f>
        <v>0</v>
      </c>
      <c r="F123" s="13">
        <f>SUMPRODUCT(-('Diário 7º PA'!$E$4:$E$5383='Analítico Cp.'!$B123),-('Diário 7º PA'!$P$4:$P$5383=F$1),('Diário 7º PA'!$F$4:$F$5383))+SUMPRODUCT(-('Diário 8º PA'!$E$4:$E$5041='Analítico Cp.'!$B123),-('Diário 8º PA'!$P$4:$P$5041=F$1),('Diário 8º PA'!$F$4:$F$5041))+SUMPRODUCT(-('Diário 9º PA'!$E$4:$E$5236='Analítico Cp.'!$B123),-('Diário 9º PA'!$P$4:$P$5236=F$1),('Diário 9º PA'!$F$4:$F$5236))+SUMPRODUCT(-('Diário 10º PA'!$E$4:$E$5221='Analítico Cp.'!$B123),-('Diário 10º PA'!$O$4:$O$5221=F$1),('Diário 10º PA'!$F$4:$F$5221))+SUMPRODUCT(-('Comp.'!$D$5:$D$238='Analítico Cp.'!$B123),-('Comp.'!$J$5:$J$238=F$1),('Comp.'!$E$5:$E$238))</f>
        <v>0</v>
      </c>
      <c r="G123" s="13">
        <f>SUMPRODUCT(-('Diário 7º PA'!$E$4:$E$5383='Analítico Cp.'!$B123),-('Diário 7º PA'!$P$4:$P$5383=G$1),('Diário 7º PA'!$F$4:$F$5383))+SUMPRODUCT(-('Diário 8º PA'!$E$4:$E$5041='Analítico Cp.'!$B123),-('Diário 8º PA'!$P$4:$P$5041=G$1),('Diário 8º PA'!$F$4:$F$5041))+SUMPRODUCT(-('Diário 9º PA'!$E$4:$E$5236='Analítico Cp.'!$B123),-('Diário 9º PA'!$P$4:$P$5236=G$1),('Diário 9º PA'!$F$4:$F$5236))+SUMPRODUCT(-('Diário 10º PA'!$E$4:$E$5221='Analítico Cp.'!$B123),-('Diário 10º PA'!$O$4:$O$5221=G$1),('Diário 10º PA'!$F$4:$F$5221))+SUMPRODUCT(-('Comp.'!$D$5:$D$238='Analítico Cp.'!$B123),-('Comp.'!$J$5:$J$238=G$1),('Comp.'!$E$5:$E$238))</f>
        <v>0</v>
      </c>
      <c r="H123" s="13">
        <f>SUMPRODUCT(-('Diário 7º PA'!$E$4:$E$5383='Analítico Cp.'!$B123),-('Diário 7º PA'!$P$4:$P$5383=H$1),('Diário 7º PA'!$F$4:$F$5383))+SUMPRODUCT(-('Diário 8º PA'!$E$4:$E$5041='Analítico Cp.'!$B123),-('Diário 8º PA'!$P$4:$P$5041=H$1),('Diário 8º PA'!$F$4:$F$5041))+SUMPRODUCT(-('Diário 9º PA'!$E$4:$E$5236='Analítico Cp.'!$B123),-('Diário 9º PA'!$P$4:$P$5236=H$1),('Diário 9º PA'!$F$4:$F$5236))+SUMPRODUCT(-('Diário 10º PA'!$E$4:$E$5221='Analítico Cp.'!$B123),-('Diário 10º PA'!$O$4:$O$5221=H$1),('Diário 10º PA'!$F$4:$F$5221))+SUMPRODUCT(-('Comp.'!$D$5:$D$238='Analítico Cp.'!$B123),-('Comp.'!$J$5:$J$238=H$1),('Comp.'!$E$5:$E$238))</f>
        <v>0</v>
      </c>
      <c r="I123" s="13">
        <f>SUMPRODUCT(-('Diário 7º PA'!$E$4:$E$5383='Analítico Cp.'!$B123),-('Diário 7º PA'!$P$4:$P$5383=I$1),('Diário 7º PA'!$F$4:$F$5383))+SUMPRODUCT(-('Diário 8º PA'!$E$4:$E$5041='Analítico Cp.'!$B123),-('Diário 8º PA'!$P$4:$P$5041=I$1),('Diário 8º PA'!$F$4:$F$5041))+SUMPRODUCT(-('Diário 9º PA'!$E$4:$E$5236='Analítico Cp.'!$B123),-('Diário 9º PA'!$P$4:$P$5236=I$1),('Diário 9º PA'!$F$4:$F$5236))+SUMPRODUCT(-('Diário 10º PA'!$E$4:$E$5221='Analítico Cp.'!$B123),-('Diário 10º PA'!$O$4:$O$5221=I$1),('Diário 10º PA'!$F$4:$F$5221))+SUMPRODUCT(-('Comp.'!$D$5:$D$238='Analítico Cp.'!$B123),-('Comp.'!$J$5:$J$238=I$1),('Comp.'!$E$5:$E$238))</f>
        <v>0</v>
      </c>
      <c r="J123" s="13">
        <f>SUMPRODUCT(-('Diário 7º PA'!$E$4:$E$5383='Analítico Cp.'!$B123),-('Diário 7º PA'!$P$4:$P$5383=J$1),('Diário 7º PA'!$F$4:$F$5383))+SUMPRODUCT(-('Diário 8º PA'!$E$4:$E$5041='Analítico Cp.'!$B123),-('Diário 8º PA'!$P$4:$P$5041=J$1),('Diário 8º PA'!$F$4:$F$5041))+SUMPRODUCT(-('Diário 9º PA'!$E$4:$E$5236='Analítico Cp.'!$B123),-('Diário 9º PA'!$P$4:$P$5236=J$1),('Diário 9º PA'!$F$4:$F$5236))+SUMPRODUCT(-('Diário 10º PA'!$E$4:$E$5221='Analítico Cp.'!$B123),-('Diário 10º PA'!$O$4:$O$5221=J$1),('Diário 10º PA'!$F$4:$F$5221))+SUMPRODUCT(-('Comp.'!$D$5:$D$238='Analítico Cp.'!$B123),-('Comp.'!$J$5:$J$238=J$1),('Comp.'!$E$5:$E$238))</f>
        <v>0</v>
      </c>
      <c r="K123" s="13">
        <f>SUMPRODUCT(-('Diário 7º PA'!$E$4:$E$5383='Analítico Cp.'!$B123),-('Diário 7º PA'!$P$4:$P$5383=K$1),('Diário 7º PA'!$F$4:$F$5383))+SUMPRODUCT(-('Diário 8º PA'!$E$4:$E$5041='Analítico Cp.'!$B123),-('Diário 8º PA'!$P$4:$P$5041=K$1),('Diário 8º PA'!$F$4:$F$5041))+SUMPRODUCT(-('Diário 9º PA'!$E$4:$E$5236='Analítico Cp.'!$B123),-('Diário 9º PA'!$P$4:$P$5236=K$1),('Diário 9º PA'!$F$4:$F$5236))+SUMPRODUCT(-('Diário 10º PA'!$E$4:$E$5221='Analítico Cp.'!$B123),-('Diário 10º PA'!$O$4:$O$5221=K$1),('Diário 10º PA'!$F$4:$F$5221))+SUMPRODUCT(-('Comp.'!$D$5:$D$238='Analítico Cp.'!$B123),-('Comp.'!$J$5:$J$238=K$1),('Comp.'!$E$5:$E$238))</f>
        <v>0</v>
      </c>
      <c r="L123" s="13">
        <f>SUMPRODUCT(-('Diário 7º PA'!$E$4:$E$5383='Analítico Cp.'!$B123),-('Diário 7º PA'!$P$4:$P$5383=L$1),('Diário 7º PA'!$F$4:$F$5383))+SUMPRODUCT(-('Diário 8º PA'!$E$4:$E$5041='Analítico Cp.'!$B123),-('Diário 8º PA'!$P$4:$P$5041=L$1),('Diário 8º PA'!$F$4:$F$5041))+SUMPRODUCT(-('Diário 9º PA'!$E$4:$E$5236='Analítico Cp.'!$B123),-('Diário 9º PA'!$P$4:$P$5236=L$1),('Diário 9º PA'!$F$4:$F$5236))+SUMPRODUCT(-('Diário 10º PA'!$E$4:$E$5221='Analítico Cp.'!$B123),-('Diário 10º PA'!$O$4:$O$5221=L$1),('Diário 10º PA'!$F$4:$F$5221))+SUMPRODUCT(-('Comp.'!$D$5:$D$238='Analítico Cp.'!$B123),-('Comp.'!$J$5:$J$238=L$1),('Comp.'!$E$5:$E$238))</f>
        <v>0</v>
      </c>
      <c r="M123" s="13">
        <f>SUMPRODUCT(-('Diário 7º PA'!$E$4:$E$5383='Analítico Cp.'!$B123),-('Diário 7º PA'!$P$4:$P$5383=M$1),('Diário 7º PA'!$F$4:$F$5383))+SUMPRODUCT(-('Diário 8º PA'!$E$4:$E$5041='Analítico Cp.'!$B123),-('Diário 8º PA'!$P$4:$P$5041=M$1),('Diário 8º PA'!$F$4:$F$5041))+SUMPRODUCT(-('Diário 9º PA'!$E$4:$E$5236='Analítico Cp.'!$B123),-('Diário 9º PA'!$P$4:$P$5236=M$1),('Diário 9º PA'!$F$4:$F$5236))+SUMPRODUCT(-('Diário 10º PA'!$E$4:$E$5221='Analítico Cp.'!$B123),-('Diário 10º PA'!$O$4:$O$5221=M$1),('Diário 10º PA'!$F$4:$F$5221))+SUMPRODUCT(-('Comp.'!$D$5:$D$238='Analítico Cp.'!$B123),-('Comp.'!$J$5:$J$238=M$1),('Comp.'!$E$5:$E$238))</f>
        <v>0</v>
      </c>
      <c r="N123" s="13">
        <f>SUMPRODUCT(-('Diário 7º PA'!$E$4:$E$5383='Analítico Cp.'!$B123),-('Diário 7º PA'!$P$4:$P$5383=N$1),('Diário 7º PA'!$F$4:$F$5383))+SUMPRODUCT(-('Diário 8º PA'!$E$4:$E$5041='Analítico Cp.'!$B123),-('Diário 8º PA'!$P$4:$P$5041=N$1),('Diário 8º PA'!$F$4:$F$5041))+SUMPRODUCT(-('Diário 9º PA'!$E$4:$E$5236='Analítico Cp.'!$B123),-('Diário 9º PA'!$P$4:$P$5236=N$1),('Diário 9º PA'!$F$4:$F$5236))+SUMPRODUCT(-('Diário 10º PA'!$E$4:$E$5221='Analítico Cp.'!$B123),-('Diário 10º PA'!$O$4:$O$5221=N$1),('Diário 10º PA'!$F$4:$F$5221))+SUMPRODUCT(-('Comp.'!$D$5:$D$238='Analítico Cp.'!$B123),-('Comp.'!$J$5:$J$238=N$1),('Comp.'!$E$5:$E$238))</f>
        <v>0</v>
      </c>
      <c r="O123" s="13">
        <f t="shared" si="16"/>
        <v>0</v>
      </c>
      <c r="P123" s="172">
        <f t="shared" ref="P123:P138" si="17">IF($O$157=0,0,O123/$O$157)</f>
        <v>0</v>
      </c>
    </row>
    <row r="124" spans="1:16" ht="33.75" x14ac:dyDescent="0.2">
      <c r="A124" s="63" t="s">
        <v>385</v>
      </c>
      <c r="B124" s="107" t="s">
        <v>386</v>
      </c>
      <c r="C124" s="13">
        <f>SUMPRODUCT(-('Diário 7º PA'!$E$4:$E$5383='Analítico Cp.'!$B124),-('Diário 7º PA'!$P$4:$P$5383=C$1),('Diário 7º PA'!$F$4:$F$5383))+SUMPRODUCT(-('Diário 8º PA'!$E$4:$E$5041='Analítico Cp.'!$B124),-('Diário 8º PA'!$P$4:$P$5041=C$1),('Diário 8º PA'!$F$4:$F$5041))+SUMPRODUCT(-('Diário 9º PA'!$E$4:$E$5236='Analítico Cp.'!$B124),-('Diário 9º PA'!$P$4:$P$5236=C$1),('Diário 9º PA'!$F$4:$F$5236))+SUMPRODUCT(-('Diário 10º PA'!$E$4:$E$5221='Analítico Cp.'!$B124),-('Diário 10º PA'!$O$4:$O$5221=C$1),('Diário 10º PA'!$F$4:$F$5221))+SUMPRODUCT(-('Comp.'!$D$5:$D$238='Analítico Cp.'!$B124),-('Comp.'!$J$5:$J$238=C$1),('Comp.'!$E$5:$E$238))</f>
        <v>231.4</v>
      </c>
      <c r="D124" s="13">
        <f>SUMPRODUCT(-('Diário 7º PA'!$E$4:$E$5383='Analítico Cp.'!$B124),-('Diário 7º PA'!$P$4:$P$5383=D$1),('Diário 7º PA'!$F$4:$F$5383))+SUMPRODUCT(-('Diário 8º PA'!$E$4:$E$5041='Analítico Cp.'!$B124),-('Diário 8º PA'!$P$4:$P$5041=D$1),('Diário 8º PA'!$F$4:$F$5041))+SUMPRODUCT(-('Diário 9º PA'!$E$4:$E$5236='Analítico Cp.'!$B124),-('Diário 9º PA'!$P$4:$P$5236=D$1),('Diário 9º PA'!$F$4:$F$5236))+SUMPRODUCT(-('Diário 10º PA'!$E$4:$E$5221='Analítico Cp.'!$B124),-('Diário 10º PA'!$O$4:$O$5221=D$1),('Diário 10º PA'!$F$4:$F$5221))+SUMPRODUCT(-('Comp.'!$D$5:$D$238='Analítico Cp.'!$B124),-('Comp.'!$J$5:$J$238=D$1),('Comp.'!$E$5:$E$238))</f>
        <v>1139.2</v>
      </c>
      <c r="E124" s="13">
        <f>SUMPRODUCT(-('Diário 7º PA'!$E$4:$E$5383='Analítico Cp.'!$B124),-('Diário 7º PA'!$P$4:$P$5383=E$1),('Diário 7º PA'!$F$4:$F$5383))+SUMPRODUCT(-('Diário 8º PA'!$E$4:$E$5041='Analítico Cp.'!$B124),-('Diário 8º PA'!$P$4:$P$5041=E$1),('Diário 8º PA'!$F$4:$F$5041))+SUMPRODUCT(-('Diário 9º PA'!$E$4:$E$5236='Analítico Cp.'!$B124),-('Diário 9º PA'!$P$4:$P$5236=E$1),('Diário 9º PA'!$F$4:$F$5236))+SUMPRODUCT(-('Diário 10º PA'!$E$4:$E$5221='Analítico Cp.'!$B124),-('Diário 10º PA'!$O$4:$O$5221=E$1),('Diário 10º PA'!$F$4:$F$5221))+SUMPRODUCT(-('Comp.'!$D$5:$D$238='Analítico Cp.'!$B124),-('Comp.'!$J$5:$J$238=E$1),('Comp.'!$E$5:$E$238))</f>
        <v>13185.35</v>
      </c>
      <c r="F124" s="13">
        <f>SUMPRODUCT(-('Diário 7º PA'!$E$4:$E$5383='Analítico Cp.'!$B124),-('Diário 7º PA'!$P$4:$P$5383=F$1),('Diário 7º PA'!$F$4:$F$5383))+SUMPRODUCT(-('Diário 8º PA'!$E$4:$E$5041='Analítico Cp.'!$B124),-('Diário 8º PA'!$P$4:$P$5041=F$1),('Diário 8º PA'!$F$4:$F$5041))+SUMPRODUCT(-('Diário 9º PA'!$E$4:$E$5236='Analítico Cp.'!$B124),-('Diário 9º PA'!$P$4:$P$5236=F$1),('Diário 9º PA'!$F$4:$F$5236))+SUMPRODUCT(-('Diário 10º PA'!$E$4:$E$5221='Analítico Cp.'!$B124),-('Diário 10º PA'!$O$4:$O$5221=F$1),('Diário 10º PA'!$F$4:$F$5221))+SUMPRODUCT(-('Comp.'!$D$5:$D$238='Analítico Cp.'!$B124),-('Comp.'!$J$5:$J$238=F$1),('Comp.'!$E$5:$E$238))</f>
        <v>5053.33</v>
      </c>
      <c r="G124" s="13">
        <f>SUMPRODUCT(-('Diário 7º PA'!$E$4:$E$5383='Analítico Cp.'!$B124),-('Diário 7º PA'!$P$4:$P$5383=G$1),('Diário 7º PA'!$F$4:$F$5383))+SUMPRODUCT(-('Diário 8º PA'!$E$4:$E$5041='Analítico Cp.'!$B124),-('Diário 8º PA'!$P$4:$P$5041=G$1),('Diário 8º PA'!$F$4:$F$5041))+SUMPRODUCT(-('Diário 9º PA'!$E$4:$E$5236='Analítico Cp.'!$B124),-('Diário 9º PA'!$P$4:$P$5236=G$1),('Diário 9º PA'!$F$4:$F$5236))+SUMPRODUCT(-('Diário 10º PA'!$E$4:$E$5221='Analítico Cp.'!$B124),-('Diário 10º PA'!$O$4:$O$5221=G$1),('Diário 10º PA'!$F$4:$F$5221))+SUMPRODUCT(-('Comp.'!$D$5:$D$238='Analítico Cp.'!$B124),-('Comp.'!$J$5:$J$238=G$1),('Comp.'!$E$5:$E$238))</f>
        <v>849</v>
      </c>
      <c r="H124" s="13">
        <f>SUMPRODUCT(-('Diário 7º PA'!$E$4:$E$5383='Analítico Cp.'!$B124),-('Diário 7º PA'!$P$4:$P$5383=H$1),('Diário 7º PA'!$F$4:$F$5383))+SUMPRODUCT(-('Diário 8º PA'!$E$4:$E$5041='Analítico Cp.'!$B124),-('Diário 8º PA'!$P$4:$P$5041=H$1),('Diário 8º PA'!$F$4:$F$5041))+SUMPRODUCT(-('Diário 9º PA'!$E$4:$E$5236='Analítico Cp.'!$B124),-('Diário 9º PA'!$P$4:$P$5236=H$1),('Diário 9º PA'!$F$4:$F$5236))+SUMPRODUCT(-('Diário 10º PA'!$E$4:$E$5221='Analítico Cp.'!$B124),-('Diário 10º PA'!$O$4:$O$5221=H$1),('Diário 10º PA'!$F$4:$F$5221))+SUMPRODUCT(-('Comp.'!$D$5:$D$238='Analítico Cp.'!$B124),-('Comp.'!$J$5:$J$238=H$1),('Comp.'!$E$5:$E$238))</f>
        <v>3350.25</v>
      </c>
      <c r="I124" s="13">
        <f>SUMPRODUCT(-('Diário 7º PA'!$E$4:$E$5383='Analítico Cp.'!$B124),-('Diário 7º PA'!$P$4:$P$5383=I$1),('Diário 7º PA'!$F$4:$F$5383))+SUMPRODUCT(-('Diário 8º PA'!$E$4:$E$5041='Analítico Cp.'!$B124),-('Diário 8º PA'!$P$4:$P$5041=I$1),('Diário 8º PA'!$F$4:$F$5041))+SUMPRODUCT(-('Diário 9º PA'!$E$4:$E$5236='Analítico Cp.'!$B124),-('Diário 9º PA'!$P$4:$P$5236=I$1),('Diário 9º PA'!$F$4:$F$5236))+SUMPRODUCT(-('Diário 10º PA'!$E$4:$E$5221='Analítico Cp.'!$B124),-('Diário 10º PA'!$O$4:$O$5221=I$1),('Diário 10º PA'!$F$4:$F$5221))+SUMPRODUCT(-('Comp.'!$D$5:$D$238='Analítico Cp.'!$B124),-('Comp.'!$J$5:$J$238=I$1),('Comp.'!$E$5:$E$238))</f>
        <v>5484.35</v>
      </c>
      <c r="J124" s="13">
        <f>SUMPRODUCT(-('Diário 7º PA'!$E$4:$E$5383='Analítico Cp.'!$B124),-('Diário 7º PA'!$P$4:$P$5383=J$1),('Diário 7º PA'!$F$4:$F$5383))+SUMPRODUCT(-('Diário 8º PA'!$E$4:$E$5041='Analítico Cp.'!$B124),-('Diário 8º PA'!$P$4:$P$5041=J$1),('Diário 8º PA'!$F$4:$F$5041))+SUMPRODUCT(-('Diário 9º PA'!$E$4:$E$5236='Analítico Cp.'!$B124),-('Diário 9º PA'!$P$4:$P$5236=J$1),('Diário 9º PA'!$F$4:$F$5236))+SUMPRODUCT(-('Diário 10º PA'!$E$4:$E$5221='Analítico Cp.'!$B124),-('Diário 10º PA'!$O$4:$O$5221=J$1),('Diário 10º PA'!$F$4:$F$5221))+SUMPRODUCT(-('Comp.'!$D$5:$D$238='Analítico Cp.'!$B124),-('Comp.'!$J$5:$J$238=J$1),('Comp.'!$E$5:$E$238))</f>
        <v>694.2</v>
      </c>
      <c r="K124" s="13">
        <f>SUMPRODUCT(-('Diário 7º PA'!$E$4:$E$5383='Analítico Cp.'!$B124),-('Diário 7º PA'!$P$4:$P$5383=K$1),('Diário 7º PA'!$F$4:$F$5383))+SUMPRODUCT(-('Diário 8º PA'!$E$4:$E$5041='Analítico Cp.'!$B124),-('Diário 8º PA'!$P$4:$P$5041=K$1),('Diário 8º PA'!$F$4:$F$5041))+SUMPRODUCT(-('Diário 9º PA'!$E$4:$E$5236='Analítico Cp.'!$B124),-('Diário 9º PA'!$P$4:$P$5236=K$1),('Diário 9º PA'!$F$4:$F$5236))+SUMPRODUCT(-('Diário 10º PA'!$E$4:$E$5221='Analítico Cp.'!$B124),-('Diário 10º PA'!$O$4:$O$5221=K$1),('Diário 10º PA'!$F$4:$F$5221))+SUMPRODUCT(-('Comp.'!$D$5:$D$238='Analítico Cp.'!$B124),-('Comp.'!$J$5:$J$238=K$1),('Comp.'!$E$5:$E$238))</f>
        <v>7987.75</v>
      </c>
      <c r="L124" s="13">
        <f>SUMPRODUCT(-('Diário 7º PA'!$E$4:$E$5383='Analítico Cp.'!$B124),-('Diário 7º PA'!$P$4:$P$5383=L$1),('Diário 7º PA'!$F$4:$F$5383))+SUMPRODUCT(-('Diário 8º PA'!$E$4:$E$5041='Analítico Cp.'!$B124),-('Diário 8º PA'!$P$4:$P$5041=L$1),('Diário 8º PA'!$F$4:$F$5041))+SUMPRODUCT(-('Diário 9º PA'!$E$4:$E$5236='Analítico Cp.'!$B124),-('Diário 9º PA'!$P$4:$P$5236=L$1),('Diário 9º PA'!$F$4:$F$5236))+SUMPRODUCT(-('Diário 10º PA'!$E$4:$E$5221='Analítico Cp.'!$B124),-('Diário 10º PA'!$O$4:$O$5221=L$1),('Diário 10º PA'!$F$4:$F$5221))+SUMPRODUCT(-('Comp.'!$D$5:$D$238='Analítico Cp.'!$B124),-('Comp.'!$J$5:$J$238=L$1),('Comp.'!$E$5:$E$238))</f>
        <v>2238.35</v>
      </c>
      <c r="M124" s="13">
        <f>SUMPRODUCT(-('Diário 7º PA'!$E$4:$E$5383='Analítico Cp.'!$B124),-('Diário 7º PA'!$P$4:$P$5383=M$1),('Diário 7º PA'!$F$4:$F$5383))+SUMPRODUCT(-('Diário 8º PA'!$E$4:$E$5041='Analítico Cp.'!$B124),-('Diário 8º PA'!$P$4:$P$5041=M$1),('Diário 8º PA'!$F$4:$F$5041))+SUMPRODUCT(-('Diário 9º PA'!$E$4:$E$5236='Analítico Cp.'!$B124),-('Diário 9º PA'!$P$4:$P$5236=M$1),('Diário 9º PA'!$F$4:$F$5236))+SUMPRODUCT(-('Diário 10º PA'!$E$4:$E$5221='Analítico Cp.'!$B124),-('Diário 10º PA'!$O$4:$O$5221=M$1),('Diário 10º PA'!$F$4:$F$5221))+SUMPRODUCT(-('Comp.'!$D$5:$D$238='Analítico Cp.'!$B124),-('Comp.'!$J$5:$J$238=M$1),('Comp.'!$E$5:$E$238))</f>
        <v>7339.62</v>
      </c>
      <c r="N124" s="13">
        <f>SUMPRODUCT(-('Diário 7º PA'!$E$4:$E$5383='Analítico Cp.'!$B124),-('Diário 7º PA'!$P$4:$P$5383=N$1),('Diário 7º PA'!$F$4:$F$5383))+SUMPRODUCT(-('Diário 8º PA'!$E$4:$E$5041='Analítico Cp.'!$B124),-('Diário 8º PA'!$P$4:$P$5041=N$1),('Diário 8º PA'!$F$4:$F$5041))+SUMPRODUCT(-('Diário 9º PA'!$E$4:$E$5236='Analítico Cp.'!$B124),-('Diário 9º PA'!$P$4:$P$5236=N$1),('Diário 9º PA'!$F$4:$F$5236))+SUMPRODUCT(-('Diário 10º PA'!$E$4:$E$5221='Analítico Cp.'!$B124),-('Diário 10º PA'!$O$4:$O$5221=N$1),('Diário 10º PA'!$F$4:$F$5221))+SUMPRODUCT(-('Comp.'!$D$5:$D$238='Analítico Cp.'!$B124),-('Comp.'!$J$5:$J$238=N$1),('Comp.'!$E$5:$E$238))</f>
        <v>10770.99</v>
      </c>
      <c r="O124" s="13">
        <f t="shared" si="16"/>
        <v>58323.79</v>
      </c>
      <c r="P124" s="172">
        <f t="shared" si="17"/>
        <v>1.1001794362702048E-3</v>
      </c>
    </row>
    <row r="125" spans="1:16" ht="23.25" customHeight="1" x14ac:dyDescent="0.2">
      <c r="A125" s="63" t="s">
        <v>387</v>
      </c>
      <c r="B125" s="107" t="s">
        <v>388</v>
      </c>
      <c r="C125" s="13">
        <f>SUMPRODUCT(-('Diário 7º PA'!$E$4:$E$5383='Analítico Cp.'!$B125),-('Diário 7º PA'!$P$4:$P$5383=C$1),('Diário 7º PA'!$F$4:$F$5383))+SUMPRODUCT(-('Diário 8º PA'!$E$4:$E$5041='Analítico Cp.'!$B125),-('Diário 8º PA'!$P$4:$P$5041=C$1),('Diário 8º PA'!$F$4:$F$5041))+SUMPRODUCT(-('Diário 9º PA'!$E$4:$E$5236='Analítico Cp.'!$B125),-('Diário 9º PA'!$P$4:$P$5236=C$1),('Diário 9º PA'!$F$4:$F$5236))+SUMPRODUCT(-('Diário 10º PA'!$E$4:$E$5221='Analítico Cp.'!$B125),-('Diário 10º PA'!$O$4:$O$5221=C$1),('Diário 10º PA'!$F$4:$F$5221))+SUMPRODUCT(-('Comp.'!$D$5:$D$238='Analítico Cp.'!$B125),-('Comp.'!$J$5:$J$238=C$1),('Comp.'!$E$5:$E$238))</f>
        <v>157172.51000000004</v>
      </c>
      <c r="D125" s="13">
        <f>SUMPRODUCT(-('Diário 7º PA'!$E$4:$E$5383='Analítico Cp.'!$B125),-('Diário 7º PA'!$P$4:$P$5383=D$1),('Diário 7º PA'!$F$4:$F$5383))+SUMPRODUCT(-('Diário 8º PA'!$E$4:$E$5041='Analítico Cp.'!$B125),-('Diário 8º PA'!$P$4:$P$5041=D$1),('Diário 8º PA'!$F$4:$F$5041))+SUMPRODUCT(-('Diário 9º PA'!$E$4:$E$5236='Analítico Cp.'!$B125),-('Diário 9º PA'!$P$4:$P$5236=D$1),('Diário 9º PA'!$F$4:$F$5236))+SUMPRODUCT(-('Diário 10º PA'!$E$4:$E$5221='Analítico Cp.'!$B125),-('Diário 10º PA'!$O$4:$O$5221=D$1),('Diário 10º PA'!$F$4:$F$5221))+SUMPRODUCT(-('Comp.'!$D$5:$D$238='Analítico Cp.'!$B125),-('Comp.'!$J$5:$J$238=D$1),('Comp.'!$E$5:$E$238))</f>
        <v>137271.74000000002</v>
      </c>
      <c r="E125" s="13">
        <f>SUMPRODUCT(-('Diário 7º PA'!$E$4:$E$5383='Analítico Cp.'!$B125),-('Diário 7º PA'!$P$4:$P$5383=E$1),('Diário 7º PA'!$F$4:$F$5383))+SUMPRODUCT(-('Diário 8º PA'!$E$4:$E$5041='Analítico Cp.'!$B125),-('Diário 8º PA'!$P$4:$P$5041=E$1),('Diário 8º PA'!$F$4:$F$5041))+SUMPRODUCT(-('Diário 9º PA'!$E$4:$E$5236='Analítico Cp.'!$B125),-('Diário 9º PA'!$P$4:$P$5236=E$1),('Diário 9º PA'!$F$4:$F$5236))+SUMPRODUCT(-('Diário 10º PA'!$E$4:$E$5221='Analítico Cp.'!$B125),-('Diário 10º PA'!$O$4:$O$5221=E$1),('Diário 10º PA'!$F$4:$F$5221))+SUMPRODUCT(-('Comp.'!$D$5:$D$238='Analítico Cp.'!$B125),-('Comp.'!$J$5:$J$238=E$1),('Comp.'!$E$5:$E$238))</f>
        <v>288830.70999999996</v>
      </c>
      <c r="F125" s="13">
        <f>SUMPRODUCT(-('Diário 7º PA'!$E$4:$E$5383='Analítico Cp.'!$B125),-('Diário 7º PA'!$P$4:$P$5383=F$1),('Diário 7º PA'!$F$4:$F$5383))+SUMPRODUCT(-('Diário 8º PA'!$E$4:$E$5041='Analítico Cp.'!$B125),-('Diário 8º PA'!$P$4:$P$5041=F$1),('Diário 8º PA'!$F$4:$F$5041))+SUMPRODUCT(-('Diário 9º PA'!$E$4:$E$5236='Analítico Cp.'!$B125),-('Diário 9º PA'!$P$4:$P$5236=F$1),('Diário 9º PA'!$F$4:$F$5236))+SUMPRODUCT(-('Diário 10º PA'!$E$4:$E$5221='Analítico Cp.'!$B125),-('Diário 10º PA'!$O$4:$O$5221=F$1),('Diário 10º PA'!$F$4:$F$5221))+SUMPRODUCT(-('Comp.'!$D$5:$D$238='Analítico Cp.'!$B125),-('Comp.'!$J$5:$J$238=F$1),('Comp.'!$E$5:$E$238))</f>
        <v>55315.69</v>
      </c>
      <c r="G125" s="13">
        <f>SUMPRODUCT(-('Diário 7º PA'!$E$4:$E$5383='Analítico Cp.'!$B125),-('Diário 7º PA'!$P$4:$P$5383=G$1),('Diário 7º PA'!$F$4:$F$5383))+SUMPRODUCT(-('Diário 8º PA'!$E$4:$E$5041='Analítico Cp.'!$B125),-('Diário 8º PA'!$P$4:$P$5041=G$1),('Diário 8º PA'!$F$4:$F$5041))+SUMPRODUCT(-('Diário 9º PA'!$E$4:$E$5236='Analítico Cp.'!$B125),-('Diário 9º PA'!$P$4:$P$5236=G$1),('Diário 9º PA'!$F$4:$F$5236))+SUMPRODUCT(-('Diário 10º PA'!$E$4:$E$5221='Analítico Cp.'!$B125),-('Diário 10º PA'!$O$4:$O$5221=G$1),('Diário 10º PA'!$F$4:$F$5221))+SUMPRODUCT(-('Comp.'!$D$5:$D$238='Analítico Cp.'!$B125),-('Comp.'!$J$5:$J$238=G$1),('Comp.'!$E$5:$E$238))</f>
        <v>244773.59999999995</v>
      </c>
      <c r="H125" s="13">
        <f>SUMPRODUCT(-('Diário 7º PA'!$E$4:$E$5383='Analítico Cp.'!$B125),-('Diário 7º PA'!$P$4:$P$5383=H$1),('Diário 7º PA'!$F$4:$F$5383))+SUMPRODUCT(-('Diário 8º PA'!$E$4:$E$5041='Analítico Cp.'!$B125),-('Diário 8º PA'!$P$4:$P$5041=H$1),('Diário 8º PA'!$F$4:$F$5041))+SUMPRODUCT(-('Diário 9º PA'!$E$4:$E$5236='Analítico Cp.'!$B125),-('Diário 9º PA'!$P$4:$P$5236=H$1),('Diário 9º PA'!$F$4:$F$5236))+SUMPRODUCT(-('Diário 10º PA'!$E$4:$E$5221='Analítico Cp.'!$B125),-('Diário 10º PA'!$O$4:$O$5221=H$1),('Diário 10º PA'!$F$4:$F$5221))+SUMPRODUCT(-('Comp.'!$D$5:$D$238='Analítico Cp.'!$B125),-('Comp.'!$J$5:$J$238=H$1),('Comp.'!$E$5:$E$238))</f>
        <v>89857.150000000009</v>
      </c>
      <c r="I125" s="13">
        <f>SUMPRODUCT(-('Diário 7º PA'!$E$4:$E$5383='Analítico Cp.'!$B125),-('Diário 7º PA'!$P$4:$P$5383=I$1),('Diário 7º PA'!$F$4:$F$5383))+SUMPRODUCT(-('Diário 8º PA'!$E$4:$E$5041='Analítico Cp.'!$B125),-('Diário 8º PA'!$P$4:$P$5041=I$1),('Diário 8º PA'!$F$4:$F$5041))+SUMPRODUCT(-('Diário 9º PA'!$E$4:$E$5236='Analítico Cp.'!$B125),-('Diário 9º PA'!$P$4:$P$5236=I$1),('Diário 9º PA'!$F$4:$F$5236))+SUMPRODUCT(-('Diário 10º PA'!$E$4:$E$5221='Analítico Cp.'!$B125),-('Diário 10º PA'!$O$4:$O$5221=I$1),('Diário 10º PA'!$F$4:$F$5221))+SUMPRODUCT(-('Comp.'!$D$5:$D$238='Analítico Cp.'!$B125),-('Comp.'!$J$5:$J$238=I$1),('Comp.'!$E$5:$E$238))</f>
        <v>183107.39</v>
      </c>
      <c r="J125" s="13">
        <f>SUMPRODUCT(-('Diário 7º PA'!$E$4:$E$5383='Analítico Cp.'!$B125),-('Diário 7º PA'!$P$4:$P$5383=J$1),('Diário 7º PA'!$F$4:$F$5383))+SUMPRODUCT(-('Diário 8º PA'!$E$4:$E$5041='Analítico Cp.'!$B125),-('Diário 8º PA'!$P$4:$P$5041=J$1),('Diário 8º PA'!$F$4:$F$5041))+SUMPRODUCT(-('Diário 9º PA'!$E$4:$E$5236='Analítico Cp.'!$B125),-('Diário 9º PA'!$P$4:$P$5236=J$1),('Diário 9º PA'!$F$4:$F$5236))+SUMPRODUCT(-('Diário 10º PA'!$E$4:$E$5221='Analítico Cp.'!$B125),-('Diário 10º PA'!$O$4:$O$5221=J$1),('Diário 10º PA'!$F$4:$F$5221))+SUMPRODUCT(-('Comp.'!$D$5:$D$238='Analítico Cp.'!$B125),-('Comp.'!$J$5:$J$238=J$1),('Comp.'!$E$5:$E$238))</f>
        <v>108575.63</v>
      </c>
      <c r="K125" s="13">
        <f>SUMPRODUCT(-('Diário 7º PA'!$E$4:$E$5383='Analítico Cp.'!$B125),-('Diário 7º PA'!$P$4:$P$5383=K$1),('Diário 7º PA'!$F$4:$F$5383))+SUMPRODUCT(-('Diário 8º PA'!$E$4:$E$5041='Analítico Cp.'!$B125),-('Diário 8º PA'!$P$4:$P$5041=K$1),('Diário 8º PA'!$F$4:$F$5041))+SUMPRODUCT(-('Diário 9º PA'!$E$4:$E$5236='Analítico Cp.'!$B125),-('Diário 9º PA'!$P$4:$P$5236=K$1),('Diário 9º PA'!$F$4:$F$5236))+SUMPRODUCT(-('Diário 10º PA'!$E$4:$E$5221='Analítico Cp.'!$B125),-('Diário 10º PA'!$O$4:$O$5221=K$1),('Diário 10º PA'!$F$4:$F$5221))+SUMPRODUCT(-('Comp.'!$D$5:$D$238='Analítico Cp.'!$B125),-('Comp.'!$J$5:$J$238=K$1),('Comp.'!$E$5:$E$238))</f>
        <v>81516.72</v>
      </c>
      <c r="L125" s="13">
        <f>SUMPRODUCT(-('Diário 7º PA'!$E$4:$E$5383='Analítico Cp.'!$B125),-('Diário 7º PA'!$P$4:$P$5383=L$1),('Diário 7º PA'!$F$4:$F$5383))+SUMPRODUCT(-('Diário 8º PA'!$E$4:$E$5041='Analítico Cp.'!$B125),-('Diário 8º PA'!$P$4:$P$5041=L$1),('Diário 8º PA'!$F$4:$F$5041))+SUMPRODUCT(-('Diário 9º PA'!$E$4:$E$5236='Analítico Cp.'!$B125),-('Diário 9º PA'!$P$4:$P$5236=L$1),('Diário 9º PA'!$F$4:$F$5236))+SUMPRODUCT(-('Diário 10º PA'!$E$4:$E$5221='Analítico Cp.'!$B125),-('Diário 10º PA'!$O$4:$O$5221=L$1),('Diário 10º PA'!$F$4:$F$5221))+SUMPRODUCT(-('Comp.'!$D$5:$D$238='Analítico Cp.'!$B125),-('Comp.'!$J$5:$J$238=L$1),('Comp.'!$E$5:$E$238))</f>
        <v>197976.99</v>
      </c>
      <c r="M125" s="13">
        <f>SUMPRODUCT(-('Diário 7º PA'!$E$4:$E$5383='Analítico Cp.'!$B125),-('Diário 7º PA'!$P$4:$P$5383=M$1),('Diário 7º PA'!$F$4:$F$5383))+SUMPRODUCT(-('Diário 8º PA'!$E$4:$E$5041='Analítico Cp.'!$B125),-('Diário 8º PA'!$P$4:$P$5041=M$1),('Diário 8º PA'!$F$4:$F$5041))+SUMPRODUCT(-('Diário 9º PA'!$E$4:$E$5236='Analítico Cp.'!$B125),-('Diário 9º PA'!$P$4:$P$5236=M$1),('Diário 9º PA'!$F$4:$F$5236))+SUMPRODUCT(-('Diário 10º PA'!$E$4:$E$5221='Analítico Cp.'!$B125),-('Diário 10º PA'!$O$4:$O$5221=M$1),('Diário 10º PA'!$F$4:$F$5221))+SUMPRODUCT(-('Comp.'!$D$5:$D$238='Analítico Cp.'!$B125),-('Comp.'!$J$5:$J$238=M$1),('Comp.'!$E$5:$E$238))</f>
        <v>647292.02000000014</v>
      </c>
      <c r="N125" s="13">
        <f>SUMPRODUCT(-('Diário 7º PA'!$E$4:$E$5383='Analítico Cp.'!$B125),-('Diário 7º PA'!$P$4:$P$5383=N$1),('Diário 7º PA'!$F$4:$F$5383))+SUMPRODUCT(-('Diário 8º PA'!$E$4:$E$5041='Analítico Cp.'!$B125),-('Diário 8º PA'!$P$4:$P$5041=N$1),('Diário 8º PA'!$F$4:$F$5041))+SUMPRODUCT(-('Diário 9º PA'!$E$4:$E$5236='Analítico Cp.'!$B125),-('Diário 9º PA'!$P$4:$P$5236=N$1),('Diário 9º PA'!$F$4:$F$5236))+SUMPRODUCT(-('Diário 10º PA'!$E$4:$E$5221='Analítico Cp.'!$B125),-('Diário 10º PA'!$O$4:$O$5221=N$1),('Diário 10º PA'!$F$4:$F$5221))+SUMPRODUCT(-('Comp.'!$D$5:$D$238='Analítico Cp.'!$B125),-('Comp.'!$J$5:$J$238=N$1),('Comp.'!$E$5:$E$238))</f>
        <v>5622010.4299999997</v>
      </c>
      <c r="O125" s="13">
        <f t="shared" si="16"/>
        <v>7813700.5800000001</v>
      </c>
      <c r="P125" s="172">
        <f t="shared" si="17"/>
        <v>0.14739221678304124</v>
      </c>
    </row>
    <row r="126" spans="1:16" ht="23.25" customHeight="1" x14ac:dyDescent="0.2">
      <c r="A126" s="63" t="s">
        <v>389</v>
      </c>
      <c r="B126" s="107" t="s">
        <v>390</v>
      </c>
      <c r="C126" s="13">
        <f>SUMPRODUCT(-('Diário 7º PA'!$E$4:$E$5383='Analítico Cp.'!$B126),-('Diário 7º PA'!$P$4:$P$5383=C$1),('Diário 7º PA'!$F$4:$F$5383))+SUMPRODUCT(-('Diário 8º PA'!$E$4:$E$5041='Analítico Cp.'!$B126),-('Diário 8º PA'!$P$4:$P$5041=C$1),('Diário 8º PA'!$F$4:$F$5041))+SUMPRODUCT(-('Diário 9º PA'!$E$4:$E$5236='Analítico Cp.'!$B126),-('Diário 9º PA'!$P$4:$P$5236=C$1),('Diário 9º PA'!$F$4:$F$5236))+SUMPRODUCT(-('Diário 10º PA'!$E$4:$E$5221='Analítico Cp.'!$B126),-('Diário 10º PA'!$O$4:$O$5221=C$1),('Diário 10º PA'!$F$4:$F$5221))+SUMPRODUCT(-('Comp.'!$D$5:$D$238='Analítico Cp.'!$B126),-('Comp.'!$J$5:$J$238=C$1),('Comp.'!$E$5:$E$238))</f>
        <v>0</v>
      </c>
      <c r="D126" s="13">
        <f>SUMPRODUCT(-('Diário 7º PA'!$E$4:$E$5383='Analítico Cp.'!$B126),-('Diário 7º PA'!$P$4:$P$5383=D$1),('Diário 7º PA'!$F$4:$F$5383))+SUMPRODUCT(-('Diário 8º PA'!$E$4:$E$5041='Analítico Cp.'!$B126),-('Diário 8º PA'!$P$4:$P$5041=D$1),('Diário 8º PA'!$F$4:$F$5041))+SUMPRODUCT(-('Diário 9º PA'!$E$4:$E$5236='Analítico Cp.'!$B126),-('Diário 9º PA'!$P$4:$P$5236=D$1),('Diário 9º PA'!$F$4:$F$5236))+SUMPRODUCT(-('Diário 10º PA'!$E$4:$E$5221='Analítico Cp.'!$B126),-('Diário 10º PA'!$O$4:$O$5221=D$1),('Diário 10º PA'!$F$4:$F$5221))+SUMPRODUCT(-('Comp.'!$D$5:$D$238='Analítico Cp.'!$B126),-('Comp.'!$J$5:$J$238=D$1),('Comp.'!$E$5:$E$238))</f>
        <v>824.3</v>
      </c>
      <c r="E126" s="13">
        <f>SUMPRODUCT(-('Diário 7º PA'!$E$4:$E$5383='Analítico Cp.'!$B126),-('Diário 7º PA'!$P$4:$P$5383=E$1),('Diário 7º PA'!$F$4:$F$5383))+SUMPRODUCT(-('Diário 8º PA'!$E$4:$E$5041='Analítico Cp.'!$B126),-('Diário 8º PA'!$P$4:$P$5041=E$1),('Diário 8º PA'!$F$4:$F$5041))+SUMPRODUCT(-('Diário 9º PA'!$E$4:$E$5236='Analítico Cp.'!$B126),-('Diário 9º PA'!$P$4:$P$5236=E$1),('Diário 9º PA'!$F$4:$F$5236))+SUMPRODUCT(-('Diário 10º PA'!$E$4:$E$5221='Analítico Cp.'!$B126),-('Diário 10º PA'!$O$4:$O$5221=E$1),('Diário 10º PA'!$F$4:$F$5221))+SUMPRODUCT(-('Comp.'!$D$5:$D$238='Analítico Cp.'!$B126),-('Comp.'!$J$5:$J$238=E$1),('Comp.'!$E$5:$E$238))</f>
        <v>645</v>
      </c>
      <c r="F126" s="13">
        <f>SUMPRODUCT(-('Diário 7º PA'!$E$4:$E$5383='Analítico Cp.'!$B126),-('Diário 7º PA'!$P$4:$P$5383=F$1),('Diário 7º PA'!$F$4:$F$5383))+SUMPRODUCT(-('Diário 8º PA'!$E$4:$E$5041='Analítico Cp.'!$B126),-('Diário 8º PA'!$P$4:$P$5041=F$1),('Diário 8º PA'!$F$4:$F$5041))+SUMPRODUCT(-('Diário 9º PA'!$E$4:$E$5236='Analítico Cp.'!$B126),-('Diário 9º PA'!$P$4:$P$5236=F$1),('Diário 9º PA'!$F$4:$F$5236))+SUMPRODUCT(-('Diário 10º PA'!$E$4:$E$5221='Analítico Cp.'!$B126),-('Diário 10º PA'!$O$4:$O$5221=F$1),('Diário 10º PA'!$F$4:$F$5221))+SUMPRODUCT(-('Comp.'!$D$5:$D$238='Analítico Cp.'!$B126),-('Comp.'!$J$5:$J$238=F$1),('Comp.'!$E$5:$E$238))</f>
        <v>20</v>
      </c>
      <c r="G126" s="13">
        <f>SUMPRODUCT(-('Diário 7º PA'!$E$4:$E$5383='Analítico Cp.'!$B126),-('Diário 7º PA'!$P$4:$P$5383=G$1),('Diário 7º PA'!$F$4:$F$5383))+SUMPRODUCT(-('Diário 8º PA'!$E$4:$E$5041='Analítico Cp.'!$B126),-('Diário 8º PA'!$P$4:$P$5041=G$1),('Diário 8º PA'!$F$4:$F$5041))+SUMPRODUCT(-('Diário 9º PA'!$E$4:$E$5236='Analítico Cp.'!$B126),-('Diário 9º PA'!$P$4:$P$5236=G$1),('Diário 9º PA'!$F$4:$F$5236))+SUMPRODUCT(-('Diário 10º PA'!$E$4:$E$5221='Analítico Cp.'!$B126),-('Diário 10º PA'!$O$4:$O$5221=G$1),('Diário 10º PA'!$F$4:$F$5221))+SUMPRODUCT(-('Comp.'!$D$5:$D$238='Analítico Cp.'!$B126),-('Comp.'!$J$5:$J$238=G$1),('Comp.'!$E$5:$E$238))</f>
        <v>569</v>
      </c>
      <c r="H126" s="13">
        <f>SUMPRODUCT(-('Diário 7º PA'!$E$4:$E$5383='Analítico Cp.'!$B126),-('Diário 7º PA'!$P$4:$P$5383=H$1),('Diário 7º PA'!$F$4:$F$5383))+SUMPRODUCT(-('Diário 8º PA'!$E$4:$E$5041='Analítico Cp.'!$B126),-('Diário 8º PA'!$P$4:$P$5041=H$1),('Diário 8º PA'!$F$4:$F$5041))+SUMPRODUCT(-('Diário 9º PA'!$E$4:$E$5236='Analítico Cp.'!$B126),-('Diário 9º PA'!$P$4:$P$5236=H$1),('Diário 9º PA'!$F$4:$F$5236))+SUMPRODUCT(-('Diário 10º PA'!$E$4:$E$5221='Analítico Cp.'!$B126),-('Diário 10º PA'!$O$4:$O$5221=H$1),('Diário 10º PA'!$F$4:$F$5221))+SUMPRODUCT(-('Comp.'!$D$5:$D$238='Analítico Cp.'!$B126),-('Comp.'!$J$5:$J$238=H$1),('Comp.'!$E$5:$E$238))</f>
        <v>979</v>
      </c>
      <c r="I126" s="13">
        <f>SUMPRODUCT(-('Diário 7º PA'!$E$4:$E$5383='Analítico Cp.'!$B126),-('Diário 7º PA'!$P$4:$P$5383=I$1),('Diário 7º PA'!$F$4:$F$5383))+SUMPRODUCT(-('Diário 8º PA'!$E$4:$E$5041='Analítico Cp.'!$B126),-('Diário 8º PA'!$P$4:$P$5041=I$1),('Diário 8º PA'!$F$4:$F$5041))+SUMPRODUCT(-('Diário 9º PA'!$E$4:$E$5236='Analítico Cp.'!$B126),-('Diário 9º PA'!$P$4:$P$5236=I$1),('Diário 9º PA'!$F$4:$F$5236))+SUMPRODUCT(-('Diário 10º PA'!$E$4:$E$5221='Analítico Cp.'!$B126),-('Diário 10º PA'!$O$4:$O$5221=I$1),('Diário 10º PA'!$F$4:$F$5221))+SUMPRODUCT(-('Comp.'!$D$5:$D$238='Analítico Cp.'!$B126),-('Comp.'!$J$5:$J$238=I$1),('Comp.'!$E$5:$E$238))</f>
        <v>0</v>
      </c>
      <c r="J126" s="13">
        <f>SUMPRODUCT(-('Diário 7º PA'!$E$4:$E$5383='Analítico Cp.'!$B126),-('Diário 7º PA'!$P$4:$P$5383=J$1),('Diário 7º PA'!$F$4:$F$5383))+SUMPRODUCT(-('Diário 8º PA'!$E$4:$E$5041='Analítico Cp.'!$B126),-('Diário 8º PA'!$P$4:$P$5041=J$1),('Diário 8º PA'!$F$4:$F$5041))+SUMPRODUCT(-('Diário 9º PA'!$E$4:$E$5236='Analítico Cp.'!$B126),-('Diário 9º PA'!$P$4:$P$5236=J$1),('Diário 9º PA'!$F$4:$F$5236))+SUMPRODUCT(-('Diário 10º PA'!$E$4:$E$5221='Analítico Cp.'!$B126),-('Diário 10º PA'!$O$4:$O$5221=J$1),('Diário 10º PA'!$F$4:$F$5221))+SUMPRODUCT(-('Comp.'!$D$5:$D$238='Analítico Cp.'!$B126),-('Comp.'!$J$5:$J$238=J$1),('Comp.'!$E$5:$E$238))</f>
        <v>715.35</v>
      </c>
      <c r="K126" s="13">
        <f>SUMPRODUCT(-('Diário 7º PA'!$E$4:$E$5383='Analítico Cp.'!$B126),-('Diário 7º PA'!$P$4:$P$5383=K$1),('Diário 7º PA'!$F$4:$F$5383))+SUMPRODUCT(-('Diário 8º PA'!$E$4:$E$5041='Analítico Cp.'!$B126),-('Diário 8º PA'!$P$4:$P$5041=K$1),('Diário 8º PA'!$F$4:$F$5041))+SUMPRODUCT(-('Diário 9º PA'!$E$4:$E$5236='Analítico Cp.'!$B126),-('Diário 9º PA'!$P$4:$P$5236=K$1),('Diário 9º PA'!$F$4:$F$5236))+SUMPRODUCT(-('Diário 10º PA'!$E$4:$E$5221='Analítico Cp.'!$B126),-('Diário 10º PA'!$O$4:$O$5221=K$1),('Diário 10º PA'!$F$4:$F$5221))+SUMPRODUCT(-('Comp.'!$D$5:$D$238='Analítico Cp.'!$B126),-('Comp.'!$J$5:$J$238=K$1),('Comp.'!$E$5:$E$238))</f>
        <v>5034.8</v>
      </c>
      <c r="L126" s="13">
        <f>SUMPRODUCT(-('Diário 7º PA'!$E$4:$E$5383='Analítico Cp.'!$B126),-('Diário 7º PA'!$P$4:$P$5383=L$1),('Diário 7º PA'!$F$4:$F$5383))+SUMPRODUCT(-('Diário 8º PA'!$E$4:$E$5041='Analítico Cp.'!$B126),-('Diário 8º PA'!$P$4:$P$5041=L$1),('Diário 8º PA'!$F$4:$F$5041))+SUMPRODUCT(-('Diário 9º PA'!$E$4:$E$5236='Analítico Cp.'!$B126),-('Diário 9º PA'!$P$4:$P$5236=L$1),('Diário 9º PA'!$F$4:$F$5236))+SUMPRODUCT(-('Diário 10º PA'!$E$4:$E$5221='Analítico Cp.'!$B126),-('Diário 10º PA'!$O$4:$O$5221=L$1),('Diário 10º PA'!$F$4:$F$5221))+SUMPRODUCT(-('Comp.'!$D$5:$D$238='Analítico Cp.'!$B126),-('Comp.'!$J$5:$J$238=L$1),('Comp.'!$E$5:$E$238))</f>
        <v>0</v>
      </c>
      <c r="M126" s="13">
        <f>SUMPRODUCT(-('Diário 7º PA'!$E$4:$E$5383='Analítico Cp.'!$B126),-('Diário 7º PA'!$P$4:$P$5383=M$1),('Diário 7º PA'!$F$4:$F$5383))+SUMPRODUCT(-('Diário 8º PA'!$E$4:$E$5041='Analítico Cp.'!$B126),-('Diário 8º PA'!$P$4:$P$5041=M$1),('Diário 8º PA'!$F$4:$F$5041))+SUMPRODUCT(-('Diário 9º PA'!$E$4:$E$5236='Analítico Cp.'!$B126),-('Diário 9º PA'!$P$4:$P$5236=M$1),('Diário 9º PA'!$F$4:$F$5236))+SUMPRODUCT(-('Diário 10º PA'!$E$4:$E$5221='Analítico Cp.'!$B126),-('Diário 10º PA'!$O$4:$O$5221=M$1),('Diário 10º PA'!$F$4:$F$5221))+SUMPRODUCT(-('Comp.'!$D$5:$D$238='Analítico Cp.'!$B126),-('Comp.'!$J$5:$J$238=M$1),('Comp.'!$E$5:$E$238))</f>
        <v>0</v>
      </c>
      <c r="N126" s="13">
        <f>SUMPRODUCT(-('Diário 7º PA'!$E$4:$E$5383='Analítico Cp.'!$B126),-('Diário 7º PA'!$P$4:$P$5383=N$1),('Diário 7º PA'!$F$4:$F$5383))+SUMPRODUCT(-('Diário 8º PA'!$E$4:$E$5041='Analítico Cp.'!$B126),-('Diário 8º PA'!$P$4:$P$5041=N$1),('Diário 8º PA'!$F$4:$F$5041))+SUMPRODUCT(-('Diário 9º PA'!$E$4:$E$5236='Analítico Cp.'!$B126),-('Diário 9º PA'!$P$4:$P$5236=N$1),('Diário 9º PA'!$F$4:$F$5236))+SUMPRODUCT(-('Diário 10º PA'!$E$4:$E$5221='Analítico Cp.'!$B126),-('Diário 10º PA'!$O$4:$O$5221=N$1),('Diário 10º PA'!$F$4:$F$5221))+SUMPRODUCT(-('Comp.'!$D$5:$D$238='Analítico Cp.'!$B126),-('Comp.'!$J$5:$J$238=N$1),('Comp.'!$E$5:$E$238))</f>
        <v>620</v>
      </c>
      <c r="O126" s="13">
        <f t="shared" si="16"/>
        <v>9407.4500000000007</v>
      </c>
      <c r="P126" s="172">
        <f t="shared" si="17"/>
        <v>1.7745559809710822E-4</v>
      </c>
    </row>
    <row r="127" spans="1:16" ht="23.25" customHeight="1" x14ac:dyDescent="0.2">
      <c r="A127" s="63" t="s">
        <v>391</v>
      </c>
      <c r="B127" s="107" t="s">
        <v>392</v>
      </c>
      <c r="C127" s="13">
        <f>SUMPRODUCT(-('Diário 7º PA'!$E$4:$E$5383='Analítico Cp.'!$B127),-('Diário 7º PA'!$P$4:$P$5383=C$1),('Diário 7º PA'!$F$4:$F$5383))+SUMPRODUCT(-('Diário 8º PA'!$E$4:$E$5041='Analítico Cp.'!$B127),-('Diário 8º PA'!$P$4:$P$5041=C$1),('Diário 8º PA'!$F$4:$F$5041))+SUMPRODUCT(-('Diário 9º PA'!$E$4:$E$5236='Analítico Cp.'!$B127),-('Diário 9º PA'!$P$4:$P$5236=C$1),('Diário 9º PA'!$F$4:$F$5236))+SUMPRODUCT(-('Diário 10º PA'!$E$4:$E$5221='Analítico Cp.'!$B127),-('Diário 10º PA'!$O$4:$O$5221=C$1),('Diário 10º PA'!$F$4:$F$5221))+SUMPRODUCT(-('Comp.'!$D$5:$D$238='Analítico Cp.'!$B127),-('Comp.'!$J$5:$J$238=C$1),('Comp.'!$E$5:$E$238))</f>
        <v>776</v>
      </c>
      <c r="D127" s="13">
        <f>SUMPRODUCT(-('Diário 7º PA'!$E$4:$E$5383='Analítico Cp.'!$B127),-('Diário 7º PA'!$P$4:$P$5383=D$1),('Diário 7º PA'!$F$4:$F$5383))+SUMPRODUCT(-('Diário 8º PA'!$E$4:$E$5041='Analítico Cp.'!$B127),-('Diário 8º PA'!$P$4:$P$5041=D$1),('Diário 8º PA'!$F$4:$F$5041))+SUMPRODUCT(-('Diário 9º PA'!$E$4:$E$5236='Analítico Cp.'!$B127),-('Diário 9º PA'!$P$4:$P$5236=D$1),('Diário 9º PA'!$F$4:$F$5236))+SUMPRODUCT(-('Diário 10º PA'!$E$4:$E$5221='Analítico Cp.'!$B127),-('Diário 10º PA'!$O$4:$O$5221=D$1),('Diário 10º PA'!$F$4:$F$5221))+SUMPRODUCT(-('Comp.'!$D$5:$D$238='Analítico Cp.'!$B127),-('Comp.'!$J$5:$J$238=D$1),('Comp.'!$E$5:$E$238))</f>
        <v>0</v>
      </c>
      <c r="E127" s="13">
        <f>SUMPRODUCT(-('Diário 7º PA'!$E$4:$E$5383='Analítico Cp.'!$B127),-('Diário 7º PA'!$P$4:$P$5383=E$1),('Diário 7º PA'!$F$4:$F$5383))+SUMPRODUCT(-('Diário 8º PA'!$E$4:$E$5041='Analítico Cp.'!$B127),-('Diário 8º PA'!$P$4:$P$5041=E$1),('Diário 8º PA'!$F$4:$F$5041))+SUMPRODUCT(-('Diário 9º PA'!$E$4:$E$5236='Analítico Cp.'!$B127),-('Diário 9º PA'!$P$4:$P$5236=E$1),('Diário 9º PA'!$F$4:$F$5236))+SUMPRODUCT(-('Diário 10º PA'!$E$4:$E$5221='Analítico Cp.'!$B127),-('Diário 10º PA'!$O$4:$O$5221=E$1),('Diário 10º PA'!$F$4:$F$5221))+SUMPRODUCT(-('Comp.'!$D$5:$D$238='Analítico Cp.'!$B127),-('Comp.'!$J$5:$J$238=E$1),('Comp.'!$E$5:$E$238))</f>
        <v>107</v>
      </c>
      <c r="F127" s="13">
        <f>SUMPRODUCT(-('Diário 7º PA'!$E$4:$E$5383='Analítico Cp.'!$B127),-('Diário 7º PA'!$P$4:$P$5383=F$1),('Diário 7º PA'!$F$4:$F$5383))+SUMPRODUCT(-('Diário 8º PA'!$E$4:$E$5041='Analítico Cp.'!$B127),-('Diário 8º PA'!$P$4:$P$5041=F$1),('Diário 8º PA'!$F$4:$F$5041))+SUMPRODUCT(-('Diário 9º PA'!$E$4:$E$5236='Analítico Cp.'!$B127),-('Diário 9º PA'!$P$4:$P$5236=F$1),('Diário 9º PA'!$F$4:$F$5236))+SUMPRODUCT(-('Diário 10º PA'!$E$4:$E$5221='Analítico Cp.'!$B127),-('Diário 10º PA'!$O$4:$O$5221=F$1),('Diário 10º PA'!$F$4:$F$5221))+SUMPRODUCT(-('Comp.'!$D$5:$D$238='Analítico Cp.'!$B127),-('Comp.'!$J$5:$J$238=F$1),('Comp.'!$E$5:$E$238))</f>
        <v>0</v>
      </c>
      <c r="G127" s="13">
        <f>SUMPRODUCT(-('Diário 7º PA'!$E$4:$E$5383='Analítico Cp.'!$B127),-('Diário 7º PA'!$P$4:$P$5383=G$1),('Diário 7º PA'!$F$4:$F$5383))+SUMPRODUCT(-('Diário 8º PA'!$E$4:$E$5041='Analítico Cp.'!$B127),-('Diário 8º PA'!$P$4:$P$5041=G$1),('Diário 8º PA'!$F$4:$F$5041))+SUMPRODUCT(-('Diário 9º PA'!$E$4:$E$5236='Analítico Cp.'!$B127),-('Diário 9º PA'!$P$4:$P$5236=G$1),('Diário 9º PA'!$F$4:$F$5236))+SUMPRODUCT(-('Diário 10º PA'!$E$4:$E$5221='Analítico Cp.'!$B127),-('Diário 10º PA'!$O$4:$O$5221=G$1),('Diário 10º PA'!$F$4:$F$5221))+SUMPRODUCT(-('Comp.'!$D$5:$D$238='Analítico Cp.'!$B127),-('Comp.'!$J$5:$J$238=G$1),('Comp.'!$E$5:$E$238))</f>
        <v>120</v>
      </c>
      <c r="H127" s="13">
        <f>SUMPRODUCT(-('Diário 7º PA'!$E$4:$E$5383='Analítico Cp.'!$B127),-('Diário 7º PA'!$P$4:$P$5383=H$1),('Diário 7º PA'!$F$4:$F$5383))+SUMPRODUCT(-('Diário 8º PA'!$E$4:$E$5041='Analítico Cp.'!$B127),-('Diário 8º PA'!$P$4:$P$5041=H$1),('Diário 8º PA'!$F$4:$F$5041))+SUMPRODUCT(-('Diário 9º PA'!$E$4:$E$5236='Analítico Cp.'!$B127),-('Diário 9º PA'!$P$4:$P$5236=H$1),('Diário 9º PA'!$F$4:$F$5236))+SUMPRODUCT(-('Diário 10º PA'!$E$4:$E$5221='Analítico Cp.'!$B127),-('Diário 10º PA'!$O$4:$O$5221=H$1),('Diário 10º PA'!$F$4:$F$5221))+SUMPRODUCT(-('Comp.'!$D$5:$D$238='Analítico Cp.'!$B127),-('Comp.'!$J$5:$J$238=H$1),('Comp.'!$E$5:$E$238))</f>
        <v>2512</v>
      </c>
      <c r="I127" s="13">
        <f>SUMPRODUCT(-('Diário 7º PA'!$E$4:$E$5383='Analítico Cp.'!$B127),-('Diário 7º PA'!$P$4:$P$5383=I$1),('Diário 7º PA'!$F$4:$F$5383))+SUMPRODUCT(-('Diário 8º PA'!$E$4:$E$5041='Analítico Cp.'!$B127),-('Diário 8º PA'!$P$4:$P$5041=I$1),('Diário 8º PA'!$F$4:$F$5041))+SUMPRODUCT(-('Diário 9º PA'!$E$4:$E$5236='Analítico Cp.'!$B127),-('Diário 9º PA'!$P$4:$P$5236=I$1),('Diário 9º PA'!$F$4:$F$5236))+SUMPRODUCT(-('Diário 10º PA'!$E$4:$E$5221='Analítico Cp.'!$B127),-('Diário 10º PA'!$O$4:$O$5221=I$1),('Diário 10º PA'!$F$4:$F$5221))+SUMPRODUCT(-('Comp.'!$D$5:$D$238='Analítico Cp.'!$B127),-('Comp.'!$J$5:$J$238=I$1),('Comp.'!$E$5:$E$238))</f>
        <v>236</v>
      </c>
      <c r="J127" s="13">
        <f>SUMPRODUCT(-('Diário 7º PA'!$E$4:$E$5383='Analítico Cp.'!$B127),-('Diário 7º PA'!$P$4:$P$5383=J$1),('Diário 7º PA'!$F$4:$F$5383))+SUMPRODUCT(-('Diário 8º PA'!$E$4:$E$5041='Analítico Cp.'!$B127),-('Diário 8º PA'!$P$4:$P$5041=J$1),('Diário 8º PA'!$F$4:$F$5041))+SUMPRODUCT(-('Diário 9º PA'!$E$4:$E$5236='Analítico Cp.'!$B127),-('Diário 9º PA'!$P$4:$P$5236=J$1),('Diário 9º PA'!$F$4:$F$5236))+SUMPRODUCT(-('Diário 10º PA'!$E$4:$E$5221='Analítico Cp.'!$B127),-('Diário 10º PA'!$O$4:$O$5221=J$1),('Diário 10º PA'!$F$4:$F$5221))+SUMPRODUCT(-('Comp.'!$D$5:$D$238='Analítico Cp.'!$B127),-('Comp.'!$J$5:$J$238=J$1),('Comp.'!$E$5:$E$238))</f>
        <v>455.9</v>
      </c>
      <c r="K127" s="13">
        <f>SUMPRODUCT(-('Diário 7º PA'!$E$4:$E$5383='Analítico Cp.'!$B127),-('Diário 7º PA'!$P$4:$P$5383=K$1),('Diário 7º PA'!$F$4:$F$5383))+SUMPRODUCT(-('Diário 8º PA'!$E$4:$E$5041='Analítico Cp.'!$B127),-('Diário 8º PA'!$P$4:$P$5041=K$1),('Diário 8º PA'!$F$4:$F$5041))+SUMPRODUCT(-('Diário 9º PA'!$E$4:$E$5236='Analítico Cp.'!$B127),-('Diário 9º PA'!$P$4:$P$5236=K$1),('Diário 9º PA'!$F$4:$F$5236))+SUMPRODUCT(-('Diário 10º PA'!$E$4:$E$5221='Analítico Cp.'!$B127),-('Diário 10º PA'!$O$4:$O$5221=K$1),('Diário 10º PA'!$F$4:$F$5221))+SUMPRODUCT(-('Comp.'!$D$5:$D$238='Analítico Cp.'!$B127),-('Comp.'!$J$5:$J$238=K$1),('Comp.'!$E$5:$E$238))</f>
        <v>0</v>
      </c>
      <c r="L127" s="13">
        <f>SUMPRODUCT(-('Diário 7º PA'!$E$4:$E$5383='Analítico Cp.'!$B127),-('Diário 7º PA'!$P$4:$P$5383=L$1),('Diário 7º PA'!$F$4:$F$5383))+SUMPRODUCT(-('Diário 8º PA'!$E$4:$E$5041='Analítico Cp.'!$B127),-('Diário 8º PA'!$P$4:$P$5041=L$1),('Diário 8º PA'!$F$4:$F$5041))+SUMPRODUCT(-('Diário 9º PA'!$E$4:$E$5236='Analítico Cp.'!$B127),-('Diário 9º PA'!$P$4:$P$5236=L$1),('Diário 9º PA'!$F$4:$F$5236))+SUMPRODUCT(-('Diário 10º PA'!$E$4:$E$5221='Analítico Cp.'!$B127),-('Diário 10º PA'!$O$4:$O$5221=L$1),('Diário 10º PA'!$F$4:$F$5221))+SUMPRODUCT(-('Comp.'!$D$5:$D$238='Analítico Cp.'!$B127),-('Comp.'!$J$5:$J$238=L$1),('Comp.'!$E$5:$E$238))</f>
        <v>332</v>
      </c>
      <c r="M127" s="13">
        <f>SUMPRODUCT(-('Diário 7º PA'!$E$4:$E$5383='Analítico Cp.'!$B127),-('Diário 7º PA'!$P$4:$P$5383=M$1),('Diário 7º PA'!$F$4:$F$5383))+SUMPRODUCT(-('Diário 8º PA'!$E$4:$E$5041='Analítico Cp.'!$B127),-('Diário 8º PA'!$P$4:$P$5041=M$1),('Diário 8º PA'!$F$4:$F$5041))+SUMPRODUCT(-('Diário 9º PA'!$E$4:$E$5236='Analítico Cp.'!$B127),-('Diário 9º PA'!$P$4:$P$5236=M$1),('Diário 9º PA'!$F$4:$F$5236))+SUMPRODUCT(-('Diário 10º PA'!$E$4:$E$5221='Analítico Cp.'!$B127),-('Diário 10º PA'!$O$4:$O$5221=M$1),('Diário 10º PA'!$F$4:$F$5221))+SUMPRODUCT(-('Comp.'!$D$5:$D$238='Analítico Cp.'!$B127),-('Comp.'!$J$5:$J$238=M$1),('Comp.'!$E$5:$E$238))</f>
        <v>220</v>
      </c>
      <c r="N127" s="13">
        <f>SUMPRODUCT(-('Diário 7º PA'!$E$4:$E$5383='Analítico Cp.'!$B127),-('Diário 7º PA'!$P$4:$P$5383=N$1),('Diário 7º PA'!$F$4:$F$5383))+SUMPRODUCT(-('Diário 8º PA'!$E$4:$E$5041='Analítico Cp.'!$B127),-('Diário 8º PA'!$P$4:$P$5041=N$1),('Diário 8º PA'!$F$4:$F$5041))+SUMPRODUCT(-('Diário 9º PA'!$E$4:$E$5236='Analítico Cp.'!$B127),-('Diário 9º PA'!$P$4:$P$5236=N$1),('Diário 9º PA'!$F$4:$F$5236))+SUMPRODUCT(-('Diário 10º PA'!$E$4:$E$5221='Analítico Cp.'!$B127),-('Diário 10º PA'!$O$4:$O$5221=N$1),('Diário 10º PA'!$F$4:$F$5221))+SUMPRODUCT(-('Comp.'!$D$5:$D$238='Analítico Cp.'!$B127),-('Comp.'!$J$5:$J$238=N$1),('Comp.'!$E$5:$E$238))</f>
        <v>0</v>
      </c>
      <c r="O127" s="13">
        <f t="shared" si="16"/>
        <v>4758.8999999999996</v>
      </c>
      <c r="P127" s="172">
        <f t="shared" si="17"/>
        <v>8.9768581898849118E-5</v>
      </c>
    </row>
    <row r="128" spans="1:16" ht="23.25" customHeight="1" x14ac:dyDescent="0.2">
      <c r="A128" s="63" t="s">
        <v>393</v>
      </c>
      <c r="B128" s="107" t="s">
        <v>394</v>
      </c>
      <c r="C128" s="13">
        <f>SUMPRODUCT(-('Diário 7º PA'!$E$4:$E$5383='Analítico Cp.'!$B128),-('Diário 7º PA'!$P$4:$P$5383=C$1),('Diário 7º PA'!$F$4:$F$5383))+SUMPRODUCT(-('Diário 8º PA'!$E$4:$E$5041='Analítico Cp.'!$B128),-('Diário 8º PA'!$P$4:$P$5041=C$1),('Diário 8º PA'!$F$4:$F$5041))+SUMPRODUCT(-('Diário 9º PA'!$E$4:$E$5236='Analítico Cp.'!$B128),-('Diário 9º PA'!$P$4:$P$5236=C$1),('Diário 9º PA'!$F$4:$F$5236))+SUMPRODUCT(-('Diário 10º PA'!$E$4:$E$5221='Analítico Cp.'!$B128),-('Diário 10º PA'!$O$4:$O$5221=C$1),('Diário 10º PA'!$F$4:$F$5221))+SUMPRODUCT(-('Comp.'!$D$5:$D$238='Analítico Cp.'!$B128),-('Comp.'!$J$5:$J$238=C$1),('Comp.'!$E$5:$E$238))</f>
        <v>0</v>
      </c>
      <c r="D128" s="13">
        <f>SUMPRODUCT(-('Diário 7º PA'!$E$4:$E$5383='Analítico Cp.'!$B128),-('Diário 7º PA'!$P$4:$P$5383=D$1),('Diário 7º PA'!$F$4:$F$5383))+SUMPRODUCT(-('Diário 8º PA'!$E$4:$E$5041='Analítico Cp.'!$B128),-('Diário 8º PA'!$P$4:$P$5041=D$1),('Diário 8º PA'!$F$4:$F$5041))+SUMPRODUCT(-('Diário 9º PA'!$E$4:$E$5236='Analítico Cp.'!$B128),-('Diário 9º PA'!$P$4:$P$5236=D$1),('Diário 9º PA'!$F$4:$F$5236))+SUMPRODUCT(-('Diário 10º PA'!$E$4:$E$5221='Analítico Cp.'!$B128),-('Diário 10º PA'!$O$4:$O$5221=D$1),('Diário 10º PA'!$F$4:$F$5221))+SUMPRODUCT(-('Comp.'!$D$5:$D$238='Analítico Cp.'!$B128),-('Comp.'!$J$5:$J$238=D$1),('Comp.'!$E$5:$E$238))</f>
        <v>74823.210000000006</v>
      </c>
      <c r="E128" s="13">
        <f>SUMPRODUCT(-('Diário 7º PA'!$E$4:$E$5383='Analítico Cp.'!$B128),-('Diário 7º PA'!$P$4:$P$5383=E$1),('Diário 7º PA'!$F$4:$F$5383))+SUMPRODUCT(-('Diário 8º PA'!$E$4:$E$5041='Analítico Cp.'!$B128),-('Diário 8º PA'!$P$4:$P$5041=E$1),('Diário 8º PA'!$F$4:$F$5041))+SUMPRODUCT(-('Diário 9º PA'!$E$4:$E$5236='Analítico Cp.'!$B128),-('Diário 9º PA'!$P$4:$P$5236=E$1),('Diário 9º PA'!$F$4:$F$5236))+SUMPRODUCT(-('Diário 10º PA'!$E$4:$E$5221='Analítico Cp.'!$B128),-('Diário 10º PA'!$O$4:$O$5221=E$1),('Diário 10º PA'!$F$4:$F$5221))+SUMPRODUCT(-('Comp.'!$D$5:$D$238='Analítico Cp.'!$B128),-('Comp.'!$J$5:$J$238=E$1),('Comp.'!$E$5:$E$238))</f>
        <v>72685.039999999994</v>
      </c>
      <c r="F128" s="13">
        <f>SUMPRODUCT(-('Diário 7º PA'!$E$4:$E$5383='Analítico Cp.'!$B128),-('Diário 7º PA'!$P$4:$P$5383=F$1),('Diário 7º PA'!$F$4:$F$5383))+SUMPRODUCT(-('Diário 8º PA'!$E$4:$E$5041='Analítico Cp.'!$B128),-('Diário 8º PA'!$P$4:$P$5041=F$1),('Diário 8º PA'!$F$4:$F$5041))+SUMPRODUCT(-('Diário 9º PA'!$E$4:$E$5236='Analítico Cp.'!$B128),-('Diário 9º PA'!$P$4:$P$5236=F$1),('Diário 9º PA'!$F$4:$F$5236))+SUMPRODUCT(-('Diário 10º PA'!$E$4:$E$5221='Analítico Cp.'!$B128),-('Diário 10º PA'!$O$4:$O$5221=F$1),('Diário 10º PA'!$F$4:$F$5221))+SUMPRODUCT(-('Comp.'!$D$5:$D$238='Analítico Cp.'!$B128),-('Comp.'!$J$5:$J$238=F$1),('Comp.'!$E$5:$E$238))</f>
        <v>1364.77</v>
      </c>
      <c r="G128" s="13">
        <f>SUMPRODUCT(-('Diário 7º PA'!$E$4:$E$5383='Analítico Cp.'!$B128),-('Diário 7º PA'!$P$4:$P$5383=G$1),('Diário 7º PA'!$F$4:$F$5383))+SUMPRODUCT(-('Diário 8º PA'!$E$4:$E$5041='Analítico Cp.'!$B128),-('Diário 8º PA'!$P$4:$P$5041=G$1),('Diário 8º PA'!$F$4:$F$5041))+SUMPRODUCT(-('Diário 9º PA'!$E$4:$E$5236='Analítico Cp.'!$B128),-('Diário 9º PA'!$P$4:$P$5236=G$1),('Diário 9º PA'!$F$4:$F$5236))+SUMPRODUCT(-('Diário 10º PA'!$E$4:$E$5221='Analítico Cp.'!$B128),-('Diário 10º PA'!$O$4:$O$5221=G$1),('Diário 10º PA'!$F$4:$F$5221))+SUMPRODUCT(-('Comp.'!$D$5:$D$238='Analítico Cp.'!$B128),-('Comp.'!$J$5:$J$238=G$1),('Comp.'!$E$5:$E$238))</f>
        <v>59557.64</v>
      </c>
      <c r="H128" s="13">
        <f>SUMPRODUCT(-('Diário 7º PA'!$E$4:$E$5383='Analítico Cp.'!$B128),-('Diário 7º PA'!$P$4:$P$5383=H$1),('Diário 7º PA'!$F$4:$F$5383))+SUMPRODUCT(-('Diário 8º PA'!$E$4:$E$5041='Analítico Cp.'!$B128),-('Diário 8º PA'!$P$4:$P$5041=H$1),('Diário 8º PA'!$F$4:$F$5041))+SUMPRODUCT(-('Diário 9º PA'!$E$4:$E$5236='Analítico Cp.'!$B128),-('Diário 9º PA'!$P$4:$P$5236=H$1),('Diário 9º PA'!$F$4:$F$5236))+SUMPRODUCT(-('Diário 10º PA'!$E$4:$E$5221='Analítico Cp.'!$B128),-('Diário 10º PA'!$O$4:$O$5221=H$1),('Diário 10º PA'!$F$4:$F$5221))+SUMPRODUCT(-('Comp.'!$D$5:$D$238='Analítico Cp.'!$B128),-('Comp.'!$J$5:$J$238=H$1),('Comp.'!$E$5:$E$238))</f>
        <v>0</v>
      </c>
      <c r="I128" s="13">
        <f>SUMPRODUCT(-('Diário 7º PA'!$E$4:$E$5383='Analítico Cp.'!$B128),-('Diário 7º PA'!$P$4:$P$5383=I$1),('Diário 7º PA'!$F$4:$F$5383))+SUMPRODUCT(-('Diário 8º PA'!$E$4:$E$5041='Analítico Cp.'!$B128),-('Diário 8º PA'!$P$4:$P$5041=I$1),('Diário 8º PA'!$F$4:$F$5041))+SUMPRODUCT(-('Diário 9º PA'!$E$4:$E$5236='Analítico Cp.'!$B128),-('Diário 9º PA'!$P$4:$P$5236=I$1),('Diário 9º PA'!$F$4:$F$5236))+SUMPRODUCT(-('Diário 10º PA'!$E$4:$E$5221='Analítico Cp.'!$B128),-('Diário 10º PA'!$O$4:$O$5221=I$1),('Diário 10º PA'!$F$4:$F$5221))+SUMPRODUCT(-('Comp.'!$D$5:$D$238='Analítico Cp.'!$B128),-('Comp.'!$J$5:$J$238=I$1),('Comp.'!$E$5:$E$238))</f>
        <v>0</v>
      </c>
      <c r="J128" s="13">
        <f>SUMPRODUCT(-('Diário 7º PA'!$E$4:$E$5383='Analítico Cp.'!$B128),-('Diário 7º PA'!$P$4:$P$5383=J$1),('Diário 7º PA'!$F$4:$F$5383))+SUMPRODUCT(-('Diário 8º PA'!$E$4:$E$5041='Analítico Cp.'!$B128),-('Diário 8º PA'!$P$4:$P$5041=J$1),('Diário 8º PA'!$F$4:$F$5041))+SUMPRODUCT(-('Diário 9º PA'!$E$4:$E$5236='Analítico Cp.'!$B128),-('Diário 9º PA'!$P$4:$P$5236=J$1),('Diário 9º PA'!$F$4:$F$5236))+SUMPRODUCT(-('Diário 10º PA'!$E$4:$E$5221='Analítico Cp.'!$B128),-('Diário 10º PA'!$O$4:$O$5221=J$1),('Diário 10º PA'!$F$4:$F$5221))+SUMPRODUCT(-('Comp.'!$D$5:$D$238='Analítico Cp.'!$B128),-('Comp.'!$J$5:$J$238=J$1),('Comp.'!$E$5:$E$238))</f>
        <v>0</v>
      </c>
      <c r="K128" s="13">
        <f>SUMPRODUCT(-('Diário 7º PA'!$E$4:$E$5383='Analítico Cp.'!$B128),-('Diário 7º PA'!$P$4:$P$5383=K$1),('Diário 7º PA'!$F$4:$F$5383))+SUMPRODUCT(-('Diário 8º PA'!$E$4:$E$5041='Analítico Cp.'!$B128),-('Diário 8º PA'!$P$4:$P$5041=K$1),('Diário 8º PA'!$F$4:$F$5041))+SUMPRODUCT(-('Diário 9º PA'!$E$4:$E$5236='Analítico Cp.'!$B128),-('Diário 9º PA'!$P$4:$P$5236=K$1),('Diário 9º PA'!$F$4:$F$5236))+SUMPRODUCT(-('Diário 10º PA'!$E$4:$E$5221='Analítico Cp.'!$B128),-('Diário 10º PA'!$O$4:$O$5221=K$1),('Diário 10º PA'!$F$4:$F$5221))+SUMPRODUCT(-('Comp.'!$D$5:$D$238='Analítico Cp.'!$B128),-('Comp.'!$J$5:$J$238=K$1),('Comp.'!$E$5:$E$238))</f>
        <v>0</v>
      </c>
      <c r="L128" s="13">
        <f>SUMPRODUCT(-('Diário 7º PA'!$E$4:$E$5383='Analítico Cp.'!$B128),-('Diário 7º PA'!$P$4:$P$5383=L$1),('Diário 7º PA'!$F$4:$F$5383))+SUMPRODUCT(-('Diário 8º PA'!$E$4:$E$5041='Analítico Cp.'!$B128),-('Diário 8º PA'!$P$4:$P$5041=L$1),('Diário 8º PA'!$F$4:$F$5041))+SUMPRODUCT(-('Diário 9º PA'!$E$4:$E$5236='Analítico Cp.'!$B128),-('Diário 9º PA'!$P$4:$P$5236=L$1),('Diário 9º PA'!$F$4:$F$5236))+SUMPRODUCT(-('Diário 10º PA'!$E$4:$E$5221='Analítico Cp.'!$B128),-('Diário 10º PA'!$O$4:$O$5221=L$1),('Diário 10º PA'!$F$4:$F$5221))+SUMPRODUCT(-('Comp.'!$D$5:$D$238='Analítico Cp.'!$B128),-('Comp.'!$J$5:$J$238=L$1),('Comp.'!$E$5:$E$238))</f>
        <v>0</v>
      </c>
      <c r="M128" s="13">
        <f>SUMPRODUCT(-('Diário 7º PA'!$E$4:$E$5383='Analítico Cp.'!$B128),-('Diário 7º PA'!$P$4:$P$5383=M$1),('Diário 7º PA'!$F$4:$F$5383))+SUMPRODUCT(-('Diário 8º PA'!$E$4:$E$5041='Analítico Cp.'!$B128),-('Diário 8º PA'!$P$4:$P$5041=M$1),('Diário 8º PA'!$F$4:$F$5041))+SUMPRODUCT(-('Diário 9º PA'!$E$4:$E$5236='Analítico Cp.'!$B128),-('Diário 9º PA'!$P$4:$P$5236=M$1),('Diário 9º PA'!$F$4:$F$5236))+SUMPRODUCT(-('Diário 10º PA'!$E$4:$E$5221='Analítico Cp.'!$B128),-('Diário 10º PA'!$O$4:$O$5221=M$1),('Diário 10º PA'!$F$4:$F$5221))+SUMPRODUCT(-('Comp.'!$D$5:$D$238='Analítico Cp.'!$B128),-('Comp.'!$J$5:$J$238=M$1),('Comp.'!$E$5:$E$238))</f>
        <v>0</v>
      </c>
      <c r="N128" s="13">
        <f>SUMPRODUCT(-('Diário 7º PA'!$E$4:$E$5383='Analítico Cp.'!$B128),-('Diário 7º PA'!$P$4:$P$5383=N$1),('Diário 7º PA'!$F$4:$F$5383))+SUMPRODUCT(-('Diário 8º PA'!$E$4:$E$5041='Analítico Cp.'!$B128),-('Diário 8º PA'!$P$4:$P$5041=N$1),('Diário 8º PA'!$F$4:$F$5041))+SUMPRODUCT(-('Diário 9º PA'!$E$4:$E$5236='Analítico Cp.'!$B128),-('Diário 9º PA'!$P$4:$P$5236=N$1),('Diário 9º PA'!$F$4:$F$5236))+SUMPRODUCT(-('Diário 10º PA'!$E$4:$E$5221='Analítico Cp.'!$B128),-('Diário 10º PA'!$O$4:$O$5221=N$1),('Diário 10º PA'!$F$4:$F$5221))+SUMPRODUCT(-('Comp.'!$D$5:$D$238='Analítico Cp.'!$B128),-('Comp.'!$J$5:$J$238=N$1),('Comp.'!$E$5:$E$238))</f>
        <v>0</v>
      </c>
      <c r="O128" s="13">
        <f t="shared" si="16"/>
        <v>208430.65999999997</v>
      </c>
      <c r="P128" s="172">
        <f t="shared" si="17"/>
        <v>3.9316910992963023E-3</v>
      </c>
    </row>
    <row r="129" spans="1:16" ht="23.25" customHeight="1" x14ac:dyDescent="0.2">
      <c r="A129" s="63" t="s">
        <v>395</v>
      </c>
      <c r="B129" s="107" t="s">
        <v>396</v>
      </c>
      <c r="C129" s="13">
        <f>SUMPRODUCT(-('Diário 7º PA'!$E$4:$E$5383='Analítico Cp.'!$B129),-('Diário 7º PA'!$P$4:$P$5383=C$1),('Diário 7º PA'!$F$4:$F$5383))+SUMPRODUCT(-('Diário 8º PA'!$E$4:$E$5041='Analítico Cp.'!$B129),-('Diário 8º PA'!$P$4:$P$5041=C$1),('Diário 8º PA'!$F$4:$F$5041))+SUMPRODUCT(-('Diário 9º PA'!$E$4:$E$5236='Analítico Cp.'!$B129),-('Diário 9º PA'!$P$4:$P$5236=C$1),('Diário 9º PA'!$F$4:$F$5236))+SUMPRODUCT(-('Diário 10º PA'!$E$4:$E$5221='Analítico Cp.'!$B129),-('Diário 10º PA'!$O$4:$O$5221=C$1),('Diário 10º PA'!$F$4:$F$5221))+SUMPRODUCT(-('Comp.'!$D$5:$D$238='Analítico Cp.'!$B129),-('Comp.'!$J$5:$J$238=C$1),('Comp.'!$E$5:$E$238))</f>
        <v>34153.699999999997</v>
      </c>
      <c r="D129" s="13">
        <f>SUMPRODUCT(-('Diário 7º PA'!$E$4:$E$5383='Analítico Cp.'!$B129),-('Diário 7º PA'!$P$4:$P$5383=D$1),('Diário 7º PA'!$F$4:$F$5383))+SUMPRODUCT(-('Diário 8º PA'!$E$4:$E$5041='Analítico Cp.'!$B129),-('Diário 8º PA'!$P$4:$P$5041=D$1),('Diário 8º PA'!$F$4:$F$5041))+SUMPRODUCT(-('Diário 9º PA'!$E$4:$E$5236='Analítico Cp.'!$B129),-('Diário 9º PA'!$P$4:$P$5236=D$1),('Diário 9º PA'!$F$4:$F$5236))+SUMPRODUCT(-('Diário 10º PA'!$E$4:$E$5221='Analítico Cp.'!$B129),-('Diário 10º PA'!$O$4:$O$5221=D$1),('Diário 10º PA'!$F$4:$F$5221))+SUMPRODUCT(-('Comp.'!$D$5:$D$238='Analítico Cp.'!$B129),-('Comp.'!$J$5:$J$238=D$1),('Comp.'!$E$5:$E$238))</f>
        <v>0</v>
      </c>
      <c r="E129" s="13">
        <f>SUMPRODUCT(-('Diário 7º PA'!$E$4:$E$5383='Analítico Cp.'!$B129),-('Diário 7º PA'!$P$4:$P$5383=E$1),('Diário 7º PA'!$F$4:$F$5383))+SUMPRODUCT(-('Diário 8º PA'!$E$4:$E$5041='Analítico Cp.'!$B129),-('Diário 8º PA'!$P$4:$P$5041=E$1),('Diário 8º PA'!$F$4:$F$5041))+SUMPRODUCT(-('Diário 9º PA'!$E$4:$E$5236='Analítico Cp.'!$B129),-('Diário 9º PA'!$P$4:$P$5236=E$1),('Diário 9º PA'!$F$4:$F$5236))+SUMPRODUCT(-('Diário 10º PA'!$E$4:$E$5221='Analítico Cp.'!$B129),-('Diário 10º PA'!$O$4:$O$5221=E$1),('Diário 10º PA'!$F$4:$F$5221))+SUMPRODUCT(-('Comp.'!$D$5:$D$238='Analítico Cp.'!$B129),-('Comp.'!$J$5:$J$238=E$1),('Comp.'!$E$5:$E$238))</f>
        <v>0</v>
      </c>
      <c r="F129" s="13">
        <f>SUMPRODUCT(-('Diário 7º PA'!$E$4:$E$5383='Analítico Cp.'!$B129),-('Diário 7º PA'!$P$4:$P$5383=F$1),('Diário 7º PA'!$F$4:$F$5383))+SUMPRODUCT(-('Diário 8º PA'!$E$4:$E$5041='Analítico Cp.'!$B129),-('Diário 8º PA'!$P$4:$P$5041=F$1),('Diário 8º PA'!$F$4:$F$5041))+SUMPRODUCT(-('Diário 9º PA'!$E$4:$E$5236='Analítico Cp.'!$B129),-('Diário 9º PA'!$P$4:$P$5236=F$1),('Diário 9º PA'!$F$4:$F$5236))+SUMPRODUCT(-('Diário 10º PA'!$E$4:$E$5221='Analítico Cp.'!$B129),-('Diário 10º PA'!$O$4:$O$5221=F$1),('Diário 10º PA'!$F$4:$F$5221))+SUMPRODUCT(-('Comp.'!$D$5:$D$238='Analítico Cp.'!$B129),-('Comp.'!$J$5:$J$238=F$1),('Comp.'!$E$5:$E$238))</f>
        <v>3312</v>
      </c>
      <c r="G129" s="13">
        <f>SUMPRODUCT(-('Diário 7º PA'!$E$4:$E$5383='Analítico Cp.'!$B129),-('Diário 7º PA'!$P$4:$P$5383=G$1),('Diário 7º PA'!$F$4:$F$5383))+SUMPRODUCT(-('Diário 8º PA'!$E$4:$E$5041='Analítico Cp.'!$B129),-('Diário 8º PA'!$P$4:$P$5041=G$1),('Diário 8º PA'!$F$4:$F$5041))+SUMPRODUCT(-('Diário 9º PA'!$E$4:$E$5236='Analítico Cp.'!$B129),-('Diário 9º PA'!$P$4:$P$5236=G$1),('Diário 9º PA'!$F$4:$F$5236))+SUMPRODUCT(-('Diário 10º PA'!$E$4:$E$5221='Analítico Cp.'!$B129),-('Diário 10º PA'!$O$4:$O$5221=G$1),('Diário 10º PA'!$F$4:$F$5221))+SUMPRODUCT(-('Comp.'!$D$5:$D$238='Analítico Cp.'!$B129),-('Comp.'!$J$5:$J$238=G$1),('Comp.'!$E$5:$E$238))</f>
        <v>45502.9</v>
      </c>
      <c r="H129" s="13">
        <f>SUMPRODUCT(-('Diário 7º PA'!$E$4:$E$5383='Analítico Cp.'!$B129),-('Diário 7º PA'!$P$4:$P$5383=H$1),('Diário 7º PA'!$F$4:$F$5383))+SUMPRODUCT(-('Diário 8º PA'!$E$4:$E$5041='Analítico Cp.'!$B129),-('Diário 8º PA'!$P$4:$P$5041=H$1),('Diário 8º PA'!$F$4:$F$5041))+SUMPRODUCT(-('Diário 9º PA'!$E$4:$E$5236='Analítico Cp.'!$B129),-('Diário 9º PA'!$P$4:$P$5236=H$1),('Diário 9º PA'!$F$4:$F$5236))+SUMPRODUCT(-('Diário 10º PA'!$E$4:$E$5221='Analítico Cp.'!$B129),-('Diário 10º PA'!$O$4:$O$5221=H$1),('Diário 10º PA'!$F$4:$F$5221))+SUMPRODUCT(-('Comp.'!$D$5:$D$238='Analítico Cp.'!$B129),-('Comp.'!$J$5:$J$238=H$1),('Comp.'!$E$5:$E$238))</f>
        <v>0</v>
      </c>
      <c r="I129" s="13">
        <f>SUMPRODUCT(-('Diário 7º PA'!$E$4:$E$5383='Analítico Cp.'!$B129),-('Diário 7º PA'!$P$4:$P$5383=I$1),('Diário 7º PA'!$F$4:$F$5383))+SUMPRODUCT(-('Diário 8º PA'!$E$4:$E$5041='Analítico Cp.'!$B129),-('Diário 8º PA'!$P$4:$P$5041=I$1),('Diário 8º PA'!$F$4:$F$5041))+SUMPRODUCT(-('Diário 9º PA'!$E$4:$E$5236='Analítico Cp.'!$B129),-('Diário 9º PA'!$P$4:$P$5236=I$1),('Diário 9º PA'!$F$4:$F$5236))+SUMPRODUCT(-('Diário 10º PA'!$E$4:$E$5221='Analítico Cp.'!$B129),-('Diário 10º PA'!$O$4:$O$5221=I$1),('Diário 10º PA'!$F$4:$F$5221))+SUMPRODUCT(-('Comp.'!$D$5:$D$238='Analítico Cp.'!$B129),-('Comp.'!$J$5:$J$238=I$1),('Comp.'!$E$5:$E$238))</f>
        <v>1538</v>
      </c>
      <c r="J129" s="13">
        <f>SUMPRODUCT(-('Diário 7º PA'!$E$4:$E$5383='Analítico Cp.'!$B129),-('Diário 7º PA'!$P$4:$P$5383=J$1),('Diário 7º PA'!$F$4:$F$5383))+SUMPRODUCT(-('Diário 8º PA'!$E$4:$E$5041='Analítico Cp.'!$B129),-('Diário 8º PA'!$P$4:$P$5041=J$1),('Diário 8º PA'!$F$4:$F$5041))+SUMPRODUCT(-('Diário 9º PA'!$E$4:$E$5236='Analítico Cp.'!$B129),-('Diário 9º PA'!$P$4:$P$5236=J$1),('Diário 9º PA'!$F$4:$F$5236))+SUMPRODUCT(-('Diário 10º PA'!$E$4:$E$5221='Analítico Cp.'!$B129),-('Diário 10º PA'!$O$4:$O$5221=J$1),('Diário 10º PA'!$F$4:$F$5221))+SUMPRODUCT(-('Comp.'!$D$5:$D$238='Analítico Cp.'!$B129),-('Comp.'!$J$5:$J$238=J$1),('Comp.'!$E$5:$E$238))</f>
        <v>0</v>
      </c>
      <c r="K129" s="13">
        <f>SUMPRODUCT(-('Diário 7º PA'!$E$4:$E$5383='Analítico Cp.'!$B129),-('Diário 7º PA'!$P$4:$P$5383=K$1),('Diário 7º PA'!$F$4:$F$5383))+SUMPRODUCT(-('Diário 8º PA'!$E$4:$E$5041='Analítico Cp.'!$B129),-('Diário 8º PA'!$P$4:$P$5041=K$1),('Diário 8º PA'!$F$4:$F$5041))+SUMPRODUCT(-('Diário 9º PA'!$E$4:$E$5236='Analítico Cp.'!$B129),-('Diário 9º PA'!$P$4:$P$5236=K$1),('Diário 9º PA'!$F$4:$F$5236))+SUMPRODUCT(-('Diário 10º PA'!$E$4:$E$5221='Analítico Cp.'!$B129),-('Diário 10º PA'!$O$4:$O$5221=K$1),('Diário 10º PA'!$F$4:$F$5221))+SUMPRODUCT(-('Comp.'!$D$5:$D$238='Analítico Cp.'!$B129),-('Comp.'!$J$5:$J$238=K$1),('Comp.'!$E$5:$E$238))</f>
        <v>13014.8</v>
      </c>
      <c r="L129" s="13">
        <f>SUMPRODUCT(-('Diário 7º PA'!$E$4:$E$5383='Analítico Cp.'!$B129),-('Diário 7º PA'!$P$4:$P$5383=L$1),('Diário 7º PA'!$F$4:$F$5383))+SUMPRODUCT(-('Diário 8º PA'!$E$4:$E$5041='Analítico Cp.'!$B129),-('Diário 8º PA'!$P$4:$P$5041=L$1),('Diário 8º PA'!$F$4:$F$5041))+SUMPRODUCT(-('Diário 9º PA'!$E$4:$E$5236='Analítico Cp.'!$B129),-('Diário 9º PA'!$P$4:$P$5236=L$1),('Diário 9º PA'!$F$4:$F$5236))+SUMPRODUCT(-('Diário 10º PA'!$E$4:$E$5221='Analítico Cp.'!$B129),-('Diário 10º PA'!$O$4:$O$5221=L$1),('Diário 10º PA'!$F$4:$F$5221))+SUMPRODUCT(-('Comp.'!$D$5:$D$238='Analítico Cp.'!$B129),-('Comp.'!$J$5:$J$238=L$1),('Comp.'!$E$5:$E$238))</f>
        <v>2969.8</v>
      </c>
      <c r="M129" s="13">
        <f>SUMPRODUCT(-('Diário 7º PA'!$E$4:$E$5383='Analítico Cp.'!$B129),-('Diário 7º PA'!$P$4:$P$5383=M$1),('Diário 7º PA'!$F$4:$F$5383))+SUMPRODUCT(-('Diário 8º PA'!$E$4:$E$5041='Analítico Cp.'!$B129),-('Diário 8º PA'!$P$4:$P$5041=M$1),('Diário 8º PA'!$F$4:$F$5041))+SUMPRODUCT(-('Diário 9º PA'!$E$4:$E$5236='Analítico Cp.'!$B129),-('Diário 9º PA'!$P$4:$P$5236=M$1),('Diário 9º PA'!$F$4:$F$5236))+SUMPRODUCT(-('Diário 10º PA'!$E$4:$E$5221='Analítico Cp.'!$B129),-('Diário 10º PA'!$O$4:$O$5221=M$1),('Diário 10º PA'!$F$4:$F$5221))+SUMPRODUCT(-('Comp.'!$D$5:$D$238='Analítico Cp.'!$B129),-('Comp.'!$J$5:$J$238=M$1),('Comp.'!$E$5:$E$238))</f>
        <v>5738.2</v>
      </c>
      <c r="N129" s="13">
        <f>SUMPRODUCT(-('Diário 7º PA'!$E$4:$E$5383='Analítico Cp.'!$B129),-('Diário 7º PA'!$P$4:$P$5383=N$1),('Diário 7º PA'!$F$4:$F$5383))+SUMPRODUCT(-('Diário 8º PA'!$E$4:$E$5041='Analítico Cp.'!$B129),-('Diário 8º PA'!$P$4:$P$5041=N$1),('Diário 8º PA'!$F$4:$F$5041))+SUMPRODUCT(-('Diário 9º PA'!$E$4:$E$5236='Analítico Cp.'!$B129),-('Diário 9º PA'!$P$4:$P$5236=N$1),('Diário 9º PA'!$F$4:$F$5236))+SUMPRODUCT(-('Diário 10º PA'!$E$4:$E$5221='Analítico Cp.'!$B129),-('Diário 10º PA'!$O$4:$O$5221=N$1),('Diário 10º PA'!$F$4:$F$5221))+SUMPRODUCT(-('Comp.'!$D$5:$D$238='Analítico Cp.'!$B129),-('Comp.'!$J$5:$J$238=N$1),('Comp.'!$E$5:$E$238))</f>
        <v>2543.3000000000002</v>
      </c>
      <c r="O129" s="13">
        <f t="shared" si="16"/>
        <v>108772.70000000001</v>
      </c>
      <c r="P129" s="172">
        <f t="shared" si="17"/>
        <v>2.0518126097016005E-3</v>
      </c>
    </row>
    <row r="130" spans="1:16" ht="23.25" customHeight="1" x14ac:dyDescent="0.2">
      <c r="A130" s="63" t="s">
        <v>397</v>
      </c>
      <c r="B130" s="107" t="s">
        <v>398</v>
      </c>
      <c r="C130" s="13">
        <f>SUMPRODUCT(-('Diário 7º PA'!$E$4:$E$5383='Analítico Cp.'!$B130),-('Diário 7º PA'!$P$4:$P$5383=C$1),('Diário 7º PA'!$F$4:$F$5383))+SUMPRODUCT(-('Diário 8º PA'!$E$4:$E$5041='Analítico Cp.'!$B130),-('Diário 8º PA'!$P$4:$P$5041=C$1),('Diário 8º PA'!$F$4:$F$5041))+SUMPRODUCT(-('Diário 9º PA'!$E$4:$E$5236='Analítico Cp.'!$B130),-('Diário 9º PA'!$P$4:$P$5236=C$1),('Diário 9º PA'!$F$4:$F$5236))+SUMPRODUCT(-('Diário 10º PA'!$E$4:$E$5221='Analítico Cp.'!$B130),-('Diário 10º PA'!$O$4:$O$5221=C$1),('Diário 10º PA'!$F$4:$F$5221))+SUMPRODUCT(-('Comp.'!$D$5:$D$238='Analítico Cp.'!$B130),-('Comp.'!$J$5:$J$238=C$1),('Comp.'!$E$5:$E$238))</f>
        <v>21789.57</v>
      </c>
      <c r="D130" s="13">
        <f>SUMPRODUCT(-('Diário 7º PA'!$E$4:$E$5383='Analítico Cp.'!$B130),-('Diário 7º PA'!$P$4:$P$5383=D$1),('Diário 7º PA'!$F$4:$F$5383))+SUMPRODUCT(-('Diário 8º PA'!$E$4:$E$5041='Analítico Cp.'!$B130),-('Diário 8º PA'!$P$4:$P$5041=D$1),('Diário 8º PA'!$F$4:$F$5041))+SUMPRODUCT(-('Diário 9º PA'!$E$4:$E$5236='Analítico Cp.'!$B130),-('Diário 9º PA'!$P$4:$P$5236=D$1),('Diário 9º PA'!$F$4:$F$5236))+SUMPRODUCT(-('Diário 10º PA'!$E$4:$E$5221='Analítico Cp.'!$B130),-('Diário 10º PA'!$O$4:$O$5221=D$1),('Diário 10º PA'!$F$4:$F$5221))+SUMPRODUCT(-('Comp.'!$D$5:$D$238='Analítico Cp.'!$B130),-('Comp.'!$J$5:$J$238=D$1),('Comp.'!$E$5:$E$238))</f>
        <v>5668.3300000000008</v>
      </c>
      <c r="E130" s="13">
        <f>SUMPRODUCT(-('Diário 7º PA'!$E$4:$E$5383='Analítico Cp.'!$B130),-('Diário 7º PA'!$P$4:$P$5383=E$1),('Diário 7º PA'!$F$4:$F$5383))+SUMPRODUCT(-('Diário 8º PA'!$E$4:$E$5041='Analítico Cp.'!$B130),-('Diário 8º PA'!$P$4:$P$5041=E$1),('Diário 8º PA'!$F$4:$F$5041))+SUMPRODUCT(-('Diário 9º PA'!$E$4:$E$5236='Analítico Cp.'!$B130),-('Diário 9º PA'!$P$4:$P$5236=E$1),('Diário 9º PA'!$F$4:$F$5236))+SUMPRODUCT(-('Diário 10º PA'!$E$4:$E$5221='Analítico Cp.'!$B130),-('Diário 10º PA'!$O$4:$O$5221=E$1),('Diário 10º PA'!$F$4:$F$5221))+SUMPRODUCT(-('Comp.'!$D$5:$D$238='Analítico Cp.'!$B130),-('Comp.'!$J$5:$J$238=E$1),('Comp.'!$E$5:$E$238))</f>
        <v>12368.499999999998</v>
      </c>
      <c r="F130" s="13">
        <f>SUMPRODUCT(-('Diário 7º PA'!$E$4:$E$5383='Analítico Cp.'!$B130),-('Diário 7º PA'!$P$4:$P$5383=F$1),('Diário 7º PA'!$F$4:$F$5383))+SUMPRODUCT(-('Diário 8º PA'!$E$4:$E$5041='Analítico Cp.'!$B130),-('Diário 8º PA'!$P$4:$P$5041=F$1),('Diário 8º PA'!$F$4:$F$5041))+SUMPRODUCT(-('Diário 9º PA'!$E$4:$E$5236='Analítico Cp.'!$B130),-('Diário 9º PA'!$P$4:$P$5236=F$1),('Diário 9º PA'!$F$4:$F$5236))+SUMPRODUCT(-('Diário 10º PA'!$E$4:$E$5221='Analítico Cp.'!$B130),-('Diário 10º PA'!$O$4:$O$5221=F$1),('Diário 10º PA'!$F$4:$F$5221))+SUMPRODUCT(-('Comp.'!$D$5:$D$238='Analítico Cp.'!$B130),-('Comp.'!$J$5:$J$238=F$1),('Comp.'!$E$5:$E$238))</f>
        <v>13385.629999999997</v>
      </c>
      <c r="G130" s="13">
        <f>SUMPRODUCT(-('Diário 7º PA'!$E$4:$E$5383='Analítico Cp.'!$B130),-('Diário 7º PA'!$P$4:$P$5383=G$1),('Diário 7º PA'!$F$4:$F$5383))+SUMPRODUCT(-('Diário 8º PA'!$E$4:$E$5041='Analítico Cp.'!$B130),-('Diário 8º PA'!$P$4:$P$5041=G$1),('Diário 8º PA'!$F$4:$F$5041))+SUMPRODUCT(-('Diário 9º PA'!$E$4:$E$5236='Analítico Cp.'!$B130),-('Diário 9º PA'!$P$4:$P$5236=G$1),('Diário 9º PA'!$F$4:$F$5236))+SUMPRODUCT(-('Diário 10º PA'!$E$4:$E$5221='Analítico Cp.'!$B130),-('Diário 10º PA'!$O$4:$O$5221=G$1),('Diário 10º PA'!$F$4:$F$5221))+SUMPRODUCT(-('Comp.'!$D$5:$D$238='Analítico Cp.'!$B130),-('Comp.'!$J$5:$J$238=G$1),('Comp.'!$E$5:$E$238))</f>
        <v>12114.7</v>
      </c>
      <c r="H130" s="13">
        <f>SUMPRODUCT(-('Diário 7º PA'!$E$4:$E$5383='Analítico Cp.'!$B130),-('Diário 7º PA'!$P$4:$P$5383=H$1),('Diário 7º PA'!$F$4:$F$5383))+SUMPRODUCT(-('Diário 8º PA'!$E$4:$E$5041='Analítico Cp.'!$B130),-('Diário 8º PA'!$P$4:$P$5041=H$1),('Diário 8º PA'!$F$4:$F$5041))+SUMPRODUCT(-('Diário 9º PA'!$E$4:$E$5236='Analítico Cp.'!$B130),-('Diário 9º PA'!$P$4:$P$5236=H$1),('Diário 9º PA'!$F$4:$F$5236))+SUMPRODUCT(-('Diário 10º PA'!$E$4:$E$5221='Analítico Cp.'!$B130),-('Diário 10º PA'!$O$4:$O$5221=H$1),('Diário 10º PA'!$F$4:$F$5221))+SUMPRODUCT(-('Comp.'!$D$5:$D$238='Analítico Cp.'!$B130),-('Comp.'!$J$5:$J$238=H$1),('Comp.'!$E$5:$E$238))</f>
        <v>13933.890000000001</v>
      </c>
      <c r="I130" s="13">
        <f>SUMPRODUCT(-('Diário 7º PA'!$E$4:$E$5383='Analítico Cp.'!$B130),-('Diário 7º PA'!$P$4:$P$5383=I$1),('Diário 7º PA'!$F$4:$F$5383))+SUMPRODUCT(-('Diário 8º PA'!$E$4:$E$5041='Analítico Cp.'!$B130),-('Diário 8º PA'!$P$4:$P$5041=I$1),('Diário 8º PA'!$F$4:$F$5041))+SUMPRODUCT(-('Diário 9º PA'!$E$4:$E$5236='Analítico Cp.'!$B130),-('Diário 9º PA'!$P$4:$P$5236=I$1),('Diário 9º PA'!$F$4:$F$5236))+SUMPRODUCT(-('Diário 10º PA'!$E$4:$E$5221='Analítico Cp.'!$B130),-('Diário 10º PA'!$O$4:$O$5221=I$1),('Diário 10º PA'!$F$4:$F$5221))+SUMPRODUCT(-('Comp.'!$D$5:$D$238='Analítico Cp.'!$B130),-('Comp.'!$J$5:$J$238=I$1),('Comp.'!$E$5:$E$238))</f>
        <v>9390.66</v>
      </c>
      <c r="J130" s="13">
        <f>SUMPRODUCT(-('Diário 7º PA'!$E$4:$E$5383='Analítico Cp.'!$B130),-('Diário 7º PA'!$P$4:$P$5383=J$1),('Diário 7º PA'!$F$4:$F$5383))+SUMPRODUCT(-('Diário 8º PA'!$E$4:$E$5041='Analítico Cp.'!$B130),-('Diário 8º PA'!$P$4:$P$5041=J$1),('Diário 8º PA'!$F$4:$F$5041))+SUMPRODUCT(-('Diário 9º PA'!$E$4:$E$5236='Analítico Cp.'!$B130),-('Diário 9º PA'!$P$4:$P$5236=J$1),('Diário 9º PA'!$F$4:$F$5236))+SUMPRODUCT(-('Diário 10º PA'!$E$4:$E$5221='Analítico Cp.'!$B130),-('Diário 10º PA'!$O$4:$O$5221=J$1),('Diário 10º PA'!$F$4:$F$5221))+SUMPRODUCT(-('Comp.'!$D$5:$D$238='Analítico Cp.'!$B130),-('Comp.'!$J$5:$J$238=J$1),('Comp.'!$E$5:$E$238))</f>
        <v>12618.339999999998</v>
      </c>
      <c r="K130" s="13">
        <f>SUMPRODUCT(-('Diário 7º PA'!$E$4:$E$5383='Analítico Cp.'!$B130),-('Diário 7º PA'!$P$4:$P$5383=K$1),('Diário 7º PA'!$F$4:$F$5383))+SUMPRODUCT(-('Diário 8º PA'!$E$4:$E$5041='Analítico Cp.'!$B130),-('Diário 8º PA'!$P$4:$P$5041=K$1),('Diário 8º PA'!$F$4:$F$5041))+SUMPRODUCT(-('Diário 9º PA'!$E$4:$E$5236='Analítico Cp.'!$B130),-('Diário 9º PA'!$P$4:$P$5236=K$1),('Diário 9º PA'!$F$4:$F$5236))+SUMPRODUCT(-('Diário 10º PA'!$E$4:$E$5221='Analítico Cp.'!$B130),-('Diário 10º PA'!$O$4:$O$5221=K$1),('Diário 10º PA'!$F$4:$F$5221))+SUMPRODUCT(-('Comp.'!$D$5:$D$238='Analítico Cp.'!$B130),-('Comp.'!$J$5:$J$238=K$1),('Comp.'!$E$5:$E$238))</f>
        <v>12659.1</v>
      </c>
      <c r="L130" s="13">
        <f>SUMPRODUCT(-('Diário 7º PA'!$E$4:$E$5383='Analítico Cp.'!$B130),-('Diário 7º PA'!$P$4:$P$5383=L$1),('Diário 7º PA'!$F$4:$F$5383))+SUMPRODUCT(-('Diário 8º PA'!$E$4:$E$5041='Analítico Cp.'!$B130),-('Diário 8º PA'!$P$4:$P$5041=L$1),('Diário 8º PA'!$F$4:$F$5041))+SUMPRODUCT(-('Diário 9º PA'!$E$4:$E$5236='Analítico Cp.'!$B130),-('Diário 9º PA'!$P$4:$P$5236=L$1),('Diário 9º PA'!$F$4:$F$5236))+SUMPRODUCT(-('Diário 10º PA'!$E$4:$E$5221='Analítico Cp.'!$B130),-('Diário 10º PA'!$O$4:$O$5221=L$1),('Diário 10º PA'!$F$4:$F$5221))+SUMPRODUCT(-('Comp.'!$D$5:$D$238='Analítico Cp.'!$B130),-('Comp.'!$J$5:$J$238=L$1),('Comp.'!$E$5:$E$238))</f>
        <v>17429.690000000002</v>
      </c>
      <c r="M130" s="13">
        <f>SUMPRODUCT(-('Diário 7º PA'!$E$4:$E$5383='Analítico Cp.'!$B130),-('Diário 7º PA'!$P$4:$P$5383=M$1),('Diário 7º PA'!$F$4:$F$5383))+SUMPRODUCT(-('Diário 8º PA'!$E$4:$E$5041='Analítico Cp.'!$B130),-('Diário 8º PA'!$P$4:$P$5041=M$1),('Diário 8º PA'!$F$4:$F$5041))+SUMPRODUCT(-('Diário 9º PA'!$E$4:$E$5236='Analítico Cp.'!$B130),-('Diário 9º PA'!$P$4:$P$5236=M$1),('Diário 9º PA'!$F$4:$F$5236))+SUMPRODUCT(-('Diário 10º PA'!$E$4:$E$5221='Analítico Cp.'!$B130),-('Diário 10º PA'!$O$4:$O$5221=M$1),('Diário 10º PA'!$F$4:$F$5221))+SUMPRODUCT(-('Comp.'!$D$5:$D$238='Analítico Cp.'!$B130),-('Comp.'!$J$5:$J$238=M$1),('Comp.'!$E$5:$E$238))</f>
        <v>16780.89</v>
      </c>
      <c r="N130" s="13">
        <f>SUMPRODUCT(-('Diário 7º PA'!$E$4:$E$5383='Analítico Cp.'!$B130),-('Diário 7º PA'!$P$4:$P$5383=N$1),('Diário 7º PA'!$F$4:$F$5383))+SUMPRODUCT(-('Diário 8º PA'!$E$4:$E$5041='Analítico Cp.'!$B130),-('Diário 8º PA'!$P$4:$P$5041=N$1),('Diário 8º PA'!$F$4:$F$5041))+SUMPRODUCT(-('Diário 9º PA'!$E$4:$E$5236='Analítico Cp.'!$B130),-('Diário 9º PA'!$P$4:$P$5236=N$1),('Diário 9º PA'!$F$4:$F$5236))+SUMPRODUCT(-('Diário 10º PA'!$E$4:$E$5221='Analítico Cp.'!$B130),-('Diário 10º PA'!$O$4:$O$5221=N$1),('Diário 10º PA'!$F$4:$F$5221))+SUMPRODUCT(-('Comp.'!$D$5:$D$238='Analítico Cp.'!$B130),-('Comp.'!$J$5:$J$238=N$1),('Comp.'!$E$5:$E$238))</f>
        <v>11291.57</v>
      </c>
      <c r="O130" s="13">
        <f t="shared" si="16"/>
        <v>159430.87</v>
      </c>
      <c r="P130" s="172">
        <f t="shared" si="17"/>
        <v>3.0073931183256146E-3</v>
      </c>
    </row>
    <row r="131" spans="1:16" ht="23.25" customHeight="1" x14ac:dyDescent="0.2">
      <c r="A131" s="63" t="s">
        <v>399</v>
      </c>
      <c r="B131" s="107" t="s">
        <v>402</v>
      </c>
      <c r="C131" s="13">
        <f>SUMPRODUCT(-('Diário 7º PA'!$E$4:$E$5383='Analítico Cp.'!$B131),-('Diário 7º PA'!$P$4:$P$5383=C$1),('Diário 7º PA'!$F$4:$F$5383))+SUMPRODUCT(-('Diário 8º PA'!$E$4:$E$5041='Analítico Cp.'!$B131),-('Diário 8º PA'!$P$4:$P$5041=C$1),('Diário 8º PA'!$F$4:$F$5041))+SUMPRODUCT(-('Diário 9º PA'!$E$4:$E$5236='Analítico Cp.'!$B131),-('Diário 9º PA'!$P$4:$P$5236=C$1),('Diário 9º PA'!$F$4:$F$5236))+SUMPRODUCT(-('Diário 10º PA'!$E$4:$E$5221='Analítico Cp.'!$B131),-('Diário 10º PA'!$O$4:$O$5221=C$1),('Diário 10º PA'!$F$4:$F$5221))+SUMPRODUCT(-('Comp.'!$D$5:$D$238='Analítico Cp.'!$B131),-('Comp.'!$J$5:$J$238=C$1),('Comp.'!$E$5:$E$238))</f>
        <v>4542.4799999999987</v>
      </c>
      <c r="D131" s="13">
        <f>SUMPRODUCT(-('Diário 7º PA'!$E$4:$E$5383='Analítico Cp.'!$B131),-('Diário 7º PA'!$P$4:$P$5383=D$1),('Diário 7º PA'!$F$4:$F$5383))+SUMPRODUCT(-('Diário 8º PA'!$E$4:$E$5041='Analítico Cp.'!$B131),-('Diário 8º PA'!$P$4:$P$5041=D$1),('Diário 8º PA'!$F$4:$F$5041))+SUMPRODUCT(-('Diário 9º PA'!$E$4:$E$5236='Analítico Cp.'!$B131),-('Diário 9º PA'!$P$4:$P$5236=D$1),('Diário 9º PA'!$F$4:$F$5236))+SUMPRODUCT(-('Diário 10º PA'!$E$4:$E$5221='Analítico Cp.'!$B131),-('Diário 10º PA'!$O$4:$O$5221=D$1),('Diário 10º PA'!$F$4:$F$5221))+SUMPRODUCT(-('Comp.'!$D$5:$D$238='Analítico Cp.'!$B131),-('Comp.'!$J$5:$J$238=D$1),('Comp.'!$E$5:$E$238))</f>
        <v>3151.4100000000012</v>
      </c>
      <c r="E131" s="13">
        <f>SUMPRODUCT(-('Diário 7º PA'!$E$4:$E$5383='Analítico Cp.'!$B131),-('Diário 7º PA'!$P$4:$P$5383=E$1),('Diário 7º PA'!$F$4:$F$5383))+SUMPRODUCT(-('Diário 8º PA'!$E$4:$E$5041='Analítico Cp.'!$B131),-('Diário 8º PA'!$P$4:$P$5041=E$1),('Diário 8º PA'!$F$4:$F$5041))+SUMPRODUCT(-('Diário 9º PA'!$E$4:$E$5236='Analítico Cp.'!$B131),-('Diário 9º PA'!$P$4:$P$5236=E$1),('Diário 9º PA'!$F$4:$F$5236))+SUMPRODUCT(-('Diário 10º PA'!$E$4:$E$5221='Analítico Cp.'!$B131),-('Diário 10º PA'!$O$4:$O$5221=E$1),('Diário 10º PA'!$F$4:$F$5221))+SUMPRODUCT(-('Comp.'!$D$5:$D$238='Analítico Cp.'!$B131),-('Comp.'!$J$5:$J$238=E$1),('Comp.'!$E$5:$E$238))</f>
        <v>5172.6500000000005</v>
      </c>
      <c r="F131" s="13">
        <f>SUMPRODUCT(-('Diário 7º PA'!$E$4:$E$5383='Analítico Cp.'!$B131),-('Diário 7º PA'!$P$4:$P$5383=F$1),('Diário 7º PA'!$F$4:$F$5383))+SUMPRODUCT(-('Diário 8º PA'!$E$4:$E$5041='Analítico Cp.'!$B131),-('Diário 8º PA'!$P$4:$P$5041=F$1),('Diário 8º PA'!$F$4:$F$5041))+SUMPRODUCT(-('Diário 9º PA'!$E$4:$E$5236='Analítico Cp.'!$B131),-('Diário 9º PA'!$P$4:$P$5236=F$1),('Diário 9º PA'!$F$4:$F$5236))+SUMPRODUCT(-('Diário 10º PA'!$E$4:$E$5221='Analítico Cp.'!$B131),-('Diário 10º PA'!$O$4:$O$5221=F$1),('Diário 10º PA'!$F$4:$F$5221))+SUMPRODUCT(-('Comp.'!$D$5:$D$238='Analítico Cp.'!$B131),-('Comp.'!$J$5:$J$238=F$1),('Comp.'!$E$5:$E$238))</f>
        <v>5680.5900000000011</v>
      </c>
      <c r="G131" s="13">
        <f>SUMPRODUCT(-('Diário 7º PA'!$E$4:$E$5383='Analítico Cp.'!$B131),-('Diário 7º PA'!$P$4:$P$5383=G$1),('Diário 7º PA'!$F$4:$F$5383))+SUMPRODUCT(-('Diário 8º PA'!$E$4:$E$5041='Analítico Cp.'!$B131),-('Diário 8º PA'!$P$4:$P$5041=G$1),('Diário 8º PA'!$F$4:$F$5041))+SUMPRODUCT(-('Diário 9º PA'!$E$4:$E$5236='Analítico Cp.'!$B131),-('Diário 9º PA'!$P$4:$P$5236=G$1),('Diário 9º PA'!$F$4:$F$5236))+SUMPRODUCT(-('Diário 10º PA'!$E$4:$E$5221='Analítico Cp.'!$B131),-('Diário 10º PA'!$O$4:$O$5221=G$1),('Diário 10º PA'!$F$4:$F$5221))+SUMPRODUCT(-('Comp.'!$D$5:$D$238='Analítico Cp.'!$B131),-('Comp.'!$J$5:$J$238=G$1),('Comp.'!$E$5:$E$238))</f>
        <v>6931.7199999999984</v>
      </c>
      <c r="H131" s="13">
        <f>SUMPRODUCT(-('Diário 7º PA'!$E$4:$E$5383='Analítico Cp.'!$B131),-('Diário 7º PA'!$P$4:$P$5383=H$1),('Diário 7º PA'!$F$4:$F$5383))+SUMPRODUCT(-('Diário 8º PA'!$E$4:$E$5041='Analítico Cp.'!$B131),-('Diário 8º PA'!$P$4:$P$5041=H$1),('Diário 8º PA'!$F$4:$F$5041))+SUMPRODUCT(-('Diário 9º PA'!$E$4:$E$5236='Analítico Cp.'!$B131),-('Diário 9º PA'!$P$4:$P$5236=H$1),('Diário 9º PA'!$F$4:$F$5236))+SUMPRODUCT(-('Diário 10º PA'!$E$4:$E$5221='Analítico Cp.'!$B131),-('Diário 10º PA'!$O$4:$O$5221=H$1),('Diário 10º PA'!$F$4:$F$5221))+SUMPRODUCT(-('Comp.'!$D$5:$D$238='Analítico Cp.'!$B131),-('Comp.'!$J$5:$J$238=H$1),('Comp.'!$E$5:$E$238))</f>
        <v>6357.4699999999993</v>
      </c>
      <c r="I131" s="13">
        <f>SUMPRODUCT(-('Diário 7º PA'!$E$4:$E$5383='Analítico Cp.'!$B131),-('Diário 7º PA'!$P$4:$P$5383=I$1),('Diário 7º PA'!$F$4:$F$5383))+SUMPRODUCT(-('Diário 8º PA'!$E$4:$E$5041='Analítico Cp.'!$B131),-('Diário 8º PA'!$P$4:$P$5041=I$1),('Diário 8º PA'!$F$4:$F$5041))+SUMPRODUCT(-('Diário 9º PA'!$E$4:$E$5236='Analítico Cp.'!$B131),-('Diário 9º PA'!$P$4:$P$5236=I$1),('Diário 9º PA'!$F$4:$F$5236))+SUMPRODUCT(-('Diário 10º PA'!$E$4:$E$5221='Analítico Cp.'!$B131),-('Diário 10º PA'!$O$4:$O$5221=I$1),('Diário 10º PA'!$F$4:$F$5221))+SUMPRODUCT(-('Comp.'!$D$5:$D$238='Analítico Cp.'!$B131),-('Comp.'!$J$5:$J$238=I$1),('Comp.'!$E$5:$E$238))</f>
        <v>7045.72</v>
      </c>
      <c r="J131" s="13">
        <f>SUMPRODUCT(-('Diário 7º PA'!$E$4:$E$5383='Analítico Cp.'!$B131),-('Diário 7º PA'!$P$4:$P$5383=J$1),('Diário 7º PA'!$F$4:$F$5383))+SUMPRODUCT(-('Diário 8º PA'!$E$4:$E$5041='Analítico Cp.'!$B131),-('Diário 8º PA'!$P$4:$P$5041=J$1),('Diário 8º PA'!$F$4:$F$5041))+SUMPRODUCT(-('Diário 9º PA'!$E$4:$E$5236='Analítico Cp.'!$B131),-('Diário 9º PA'!$P$4:$P$5236=J$1),('Diário 9º PA'!$F$4:$F$5236))+SUMPRODUCT(-('Diário 10º PA'!$E$4:$E$5221='Analítico Cp.'!$B131),-('Diário 10º PA'!$O$4:$O$5221=J$1),('Diário 10º PA'!$F$4:$F$5221))+SUMPRODUCT(-('Comp.'!$D$5:$D$238='Analítico Cp.'!$B131),-('Comp.'!$J$5:$J$238=J$1),('Comp.'!$E$5:$E$238))</f>
        <v>5858.8900000000012</v>
      </c>
      <c r="K131" s="13">
        <f>SUMPRODUCT(-('Diário 7º PA'!$E$4:$E$5383='Analítico Cp.'!$B131),-('Diário 7º PA'!$P$4:$P$5383=K$1),('Diário 7º PA'!$F$4:$F$5383))+SUMPRODUCT(-('Diário 8º PA'!$E$4:$E$5041='Analítico Cp.'!$B131),-('Diário 8º PA'!$P$4:$P$5041=K$1),('Diário 8º PA'!$F$4:$F$5041))+SUMPRODUCT(-('Diário 9º PA'!$E$4:$E$5236='Analítico Cp.'!$B131),-('Diário 9º PA'!$P$4:$P$5236=K$1),('Diário 9º PA'!$F$4:$F$5236))+SUMPRODUCT(-('Diário 10º PA'!$E$4:$E$5221='Analítico Cp.'!$B131),-('Diário 10º PA'!$O$4:$O$5221=K$1),('Diário 10º PA'!$F$4:$F$5221))+SUMPRODUCT(-('Comp.'!$D$5:$D$238='Analítico Cp.'!$B131),-('Comp.'!$J$5:$J$238=K$1),('Comp.'!$E$5:$E$238))</f>
        <v>6589.5999999999976</v>
      </c>
      <c r="L131" s="13">
        <f>SUMPRODUCT(-('Diário 7º PA'!$E$4:$E$5383='Analítico Cp.'!$B131),-('Diário 7º PA'!$P$4:$P$5383=L$1),('Diário 7º PA'!$F$4:$F$5383))+SUMPRODUCT(-('Diário 8º PA'!$E$4:$E$5041='Analítico Cp.'!$B131),-('Diário 8º PA'!$P$4:$P$5041=L$1),('Diário 8º PA'!$F$4:$F$5041))+SUMPRODUCT(-('Diário 9º PA'!$E$4:$E$5236='Analítico Cp.'!$B131),-('Diário 9º PA'!$P$4:$P$5236=L$1),('Diário 9º PA'!$F$4:$F$5236))+SUMPRODUCT(-('Diário 10º PA'!$E$4:$E$5221='Analítico Cp.'!$B131),-('Diário 10º PA'!$O$4:$O$5221=L$1),('Diário 10º PA'!$F$4:$F$5221))+SUMPRODUCT(-('Comp.'!$D$5:$D$238='Analítico Cp.'!$B131),-('Comp.'!$J$5:$J$238=L$1),('Comp.'!$E$5:$E$238))</f>
        <v>4718.1499999999987</v>
      </c>
      <c r="M131" s="13">
        <f>SUMPRODUCT(-('Diário 7º PA'!$E$4:$E$5383='Analítico Cp.'!$B131),-('Diário 7º PA'!$P$4:$P$5383=M$1),('Diário 7º PA'!$F$4:$F$5383))+SUMPRODUCT(-('Diário 8º PA'!$E$4:$E$5041='Analítico Cp.'!$B131),-('Diário 8º PA'!$P$4:$P$5041=M$1),('Diário 8º PA'!$F$4:$F$5041))+SUMPRODUCT(-('Diário 9º PA'!$E$4:$E$5236='Analítico Cp.'!$B131),-('Diário 9º PA'!$P$4:$P$5236=M$1),('Diário 9º PA'!$F$4:$F$5236))+SUMPRODUCT(-('Diário 10º PA'!$E$4:$E$5221='Analítico Cp.'!$B131),-('Diário 10º PA'!$O$4:$O$5221=M$1),('Diário 10º PA'!$F$4:$F$5221))+SUMPRODUCT(-('Comp.'!$D$5:$D$238='Analítico Cp.'!$B131),-('Comp.'!$J$5:$J$238=M$1),('Comp.'!$E$5:$E$238))</f>
        <v>6922.3099999999977</v>
      </c>
      <c r="N131" s="13">
        <f>SUMPRODUCT(-('Diário 7º PA'!$E$4:$E$5383='Analítico Cp.'!$B131),-('Diário 7º PA'!$P$4:$P$5383=N$1),('Diário 7º PA'!$F$4:$F$5383))+SUMPRODUCT(-('Diário 8º PA'!$E$4:$E$5041='Analítico Cp.'!$B131),-('Diário 8º PA'!$P$4:$P$5041=N$1),('Diário 8º PA'!$F$4:$F$5041))+SUMPRODUCT(-('Diário 9º PA'!$E$4:$E$5236='Analítico Cp.'!$B131),-('Diário 9º PA'!$P$4:$P$5236=N$1),('Diário 9º PA'!$F$4:$F$5236))+SUMPRODUCT(-('Diário 10º PA'!$E$4:$E$5221='Analítico Cp.'!$B131),-('Diário 10º PA'!$O$4:$O$5221=N$1),('Diário 10º PA'!$F$4:$F$5221))+SUMPRODUCT(-('Comp.'!$D$5:$D$238='Analítico Cp.'!$B131),-('Comp.'!$J$5:$J$238=N$1),('Comp.'!$E$5:$E$238))</f>
        <v>8317.11</v>
      </c>
      <c r="O131" s="13">
        <f t="shared" si="16"/>
        <v>71288.100000000006</v>
      </c>
      <c r="P131" s="172">
        <f t="shared" si="17"/>
        <v>1.3447291691910624E-3</v>
      </c>
    </row>
    <row r="132" spans="1:16" ht="23.25" customHeight="1" x14ac:dyDescent="0.2">
      <c r="A132" s="63" t="s">
        <v>401</v>
      </c>
      <c r="B132" s="107" t="s">
        <v>404</v>
      </c>
      <c r="C132" s="13">
        <f>SUMPRODUCT(-('Diário 7º PA'!$E$4:$E$5383='Analítico Cp.'!$B132),-('Diário 7º PA'!$P$4:$P$5383=C$1),('Diário 7º PA'!$F$4:$F$5383))+SUMPRODUCT(-('Diário 8º PA'!$E$4:$E$5041='Analítico Cp.'!$B132),-('Diário 8º PA'!$P$4:$P$5041=C$1),('Diário 8º PA'!$F$4:$F$5041))+SUMPRODUCT(-('Diário 9º PA'!$E$4:$E$5236='Analítico Cp.'!$B132),-('Diário 9º PA'!$P$4:$P$5236=C$1),('Diário 9º PA'!$F$4:$F$5236))+SUMPRODUCT(-('Diário 10º PA'!$E$4:$E$5221='Analítico Cp.'!$B132),-('Diário 10º PA'!$O$4:$O$5221=C$1),('Diário 10º PA'!$F$4:$F$5221))+SUMPRODUCT(-('Comp.'!$D$5:$D$238='Analítico Cp.'!$B132),-('Comp.'!$J$5:$J$238=C$1),('Comp.'!$E$5:$E$238))</f>
        <v>9020.41</v>
      </c>
      <c r="D132" s="13">
        <f>SUMPRODUCT(-('Diário 7º PA'!$E$4:$E$5383='Analítico Cp.'!$B132),-('Diário 7º PA'!$P$4:$P$5383=D$1),('Diário 7º PA'!$F$4:$F$5383))+SUMPRODUCT(-('Diário 8º PA'!$E$4:$E$5041='Analítico Cp.'!$B132),-('Diário 8º PA'!$P$4:$P$5041=D$1),('Diário 8º PA'!$F$4:$F$5041))+SUMPRODUCT(-('Diário 9º PA'!$E$4:$E$5236='Analítico Cp.'!$B132),-('Diário 9º PA'!$P$4:$P$5236=D$1),('Diário 9º PA'!$F$4:$F$5236))+SUMPRODUCT(-('Diário 10º PA'!$E$4:$E$5221='Analítico Cp.'!$B132),-('Diário 10º PA'!$O$4:$O$5221=D$1),('Diário 10º PA'!$F$4:$F$5221))+SUMPRODUCT(-('Comp.'!$D$5:$D$238='Analítico Cp.'!$B132),-('Comp.'!$J$5:$J$238=D$1),('Comp.'!$E$5:$E$238))</f>
        <v>5208.6100000000006</v>
      </c>
      <c r="E132" s="13">
        <f>SUMPRODUCT(-('Diário 7º PA'!$E$4:$E$5383='Analítico Cp.'!$B132),-('Diário 7º PA'!$P$4:$P$5383=E$1),('Diário 7º PA'!$F$4:$F$5383))+SUMPRODUCT(-('Diário 8º PA'!$E$4:$E$5041='Analítico Cp.'!$B132),-('Diário 8º PA'!$P$4:$P$5041=E$1),('Diário 8º PA'!$F$4:$F$5041))+SUMPRODUCT(-('Diário 9º PA'!$E$4:$E$5236='Analítico Cp.'!$B132),-('Diário 9º PA'!$P$4:$P$5236=E$1),('Diário 9º PA'!$F$4:$F$5236))+SUMPRODUCT(-('Diário 10º PA'!$E$4:$E$5221='Analítico Cp.'!$B132),-('Diário 10º PA'!$O$4:$O$5221=E$1),('Diário 10º PA'!$F$4:$F$5221))+SUMPRODUCT(-('Comp.'!$D$5:$D$238='Analítico Cp.'!$B132),-('Comp.'!$J$5:$J$238=E$1),('Comp.'!$E$5:$E$238))</f>
        <v>14426.449999999999</v>
      </c>
      <c r="F132" s="13">
        <f>SUMPRODUCT(-('Diário 7º PA'!$E$4:$E$5383='Analítico Cp.'!$B132),-('Diário 7º PA'!$P$4:$P$5383=F$1),('Diário 7º PA'!$F$4:$F$5383))+SUMPRODUCT(-('Diário 8º PA'!$E$4:$E$5041='Analítico Cp.'!$B132),-('Diário 8º PA'!$P$4:$P$5041=F$1),('Diário 8º PA'!$F$4:$F$5041))+SUMPRODUCT(-('Diário 9º PA'!$E$4:$E$5236='Analítico Cp.'!$B132),-('Diário 9º PA'!$P$4:$P$5236=F$1),('Diário 9º PA'!$F$4:$F$5236))+SUMPRODUCT(-('Diário 10º PA'!$E$4:$E$5221='Analítico Cp.'!$B132),-('Diário 10º PA'!$O$4:$O$5221=F$1),('Diário 10º PA'!$F$4:$F$5221))+SUMPRODUCT(-('Comp.'!$D$5:$D$238='Analítico Cp.'!$B132),-('Comp.'!$J$5:$J$238=F$1),('Comp.'!$E$5:$E$238))</f>
        <v>928.40000000000009</v>
      </c>
      <c r="G132" s="13">
        <f>SUMPRODUCT(-('Diário 7º PA'!$E$4:$E$5383='Analítico Cp.'!$B132),-('Diário 7º PA'!$P$4:$P$5383=G$1),('Diário 7º PA'!$F$4:$F$5383))+SUMPRODUCT(-('Diário 8º PA'!$E$4:$E$5041='Analítico Cp.'!$B132),-('Diário 8º PA'!$P$4:$P$5041=G$1),('Diário 8º PA'!$F$4:$F$5041))+SUMPRODUCT(-('Diário 9º PA'!$E$4:$E$5236='Analítico Cp.'!$B132),-('Diário 9º PA'!$P$4:$P$5236=G$1),('Diário 9º PA'!$F$4:$F$5236))+SUMPRODUCT(-('Diário 10º PA'!$E$4:$E$5221='Analítico Cp.'!$B132),-('Diário 10º PA'!$O$4:$O$5221=G$1),('Diário 10º PA'!$F$4:$F$5221))+SUMPRODUCT(-('Comp.'!$D$5:$D$238='Analítico Cp.'!$B132),-('Comp.'!$J$5:$J$238=G$1),('Comp.'!$E$5:$E$238))</f>
        <v>6433.7699999999995</v>
      </c>
      <c r="H132" s="13">
        <f>SUMPRODUCT(-('Diário 7º PA'!$E$4:$E$5383='Analítico Cp.'!$B132),-('Diário 7º PA'!$P$4:$P$5383=H$1),('Diário 7º PA'!$F$4:$F$5383))+SUMPRODUCT(-('Diário 8º PA'!$E$4:$E$5041='Analítico Cp.'!$B132),-('Diário 8º PA'!$P$4:$P$5041=H$1),('Diário 8º PA'!$F$4:$F$5041))+SUMPRODUCT(-('Diário 9º PA'!$E$4:$E$5236='Analítico Cp.'!$B132),-('Diário 9º PA'!$P$4:$P$5236=H$1),('Diário 9º PA'!$F$4:$F$5236))+SUMPRODUCT(-('Diário 10º PA'!$E$4:$E$5221='Analítico Cp.'!$B132),-('Diário 10º PA'!$O$4:$O$5221=H$1),('Diário 10º PA'!$F$4:$F$5221))+SUMPRODUCT(-('Comp.'!$D$5:$D$238='Analítico Cp.'!$B132),-('Comp.'!$J$5:$J$238=H$1),('Comp.'!$E$5:$E$238))</f>
        <v>4404.09</v>
      </c>
      <c r="I132" s="13">
        <f>SUMPRODUCT(-('Diário 7º PA'!$E$4:$E$5383='Analítico Cp.'!$B132),-('Diário 7º PA'!$P$4:$P$5383=I$1),('Diário 7º PA'!$F$4:$F$5383))+SUMPRODUCT(-('Diário 8º PA'!$E$4:$E$5041='Analítico Cp.'!$B132),-('Diário 8º PA'!$P$4:$P$5041=I$1),('Diário 8º PA'!$F$4:$F$5041))+SUMPRODUCT(-('Diário 9º PA'!$E$4:$E$5236='Analítico Cp.'!$B132),-('Diário 9º PA'!$P$4:$P$5236=I$1),('Diário 9º PA'!$F$4:$F$5236))+SUMPRODUCT(-('Diário 10º PA'!$E$4:$E$5221='Analítico Cp.'!$B132),-('Diário 10º PA'!$O$4:$O$5221=I$1),('Diário 10º PA'!$F$4:$F$5221))+SUMPRODUCT(-('Comp.'!$D$5:$D$238='Analítico Cp.'!$B132),-('Comp.'!$J$5:$J$238=I$1),('Comp.'!$E$5:$E$238))</f>
        <v>10214.689999999999</v>
      </c>
      <c r="J132" s="13">
        <f>SUMPRODUCT(-('Diário 7º PA'!$E$4:$E$5383='Analítico Cp.'!$B132),-('Diário 7º PA'!$P$4:$P$5383=J$1),('Diário 7º PA'!$F$4:$F$5383))+SUMPRODUCT(-('Diário 8º PA'!$E$4:$E$5041='Analítico Cp.'!$B132),-('Diário 8º PA'!$P$4:$P$5041=J$1),('Diário 8º PA'!$F$4:$F$5041))+SUMPRODUCT(-('Diário 9º PA'!$E$4:$E$5236='Analítico Cp.'!$B132),-('Diário 9º PA'!$P$4:$P$5236=J$1),('Diário 9º PA'!$F$4:$F$5236))+SUMPRODUCT(-('Diário 10º PA'!$E$4:$E$5221='Analítico Cp.'!$B132),-('Diário 10º PA'!$O$4:$O$5221=J$1),('Diário 10º PA'!$F$4:$F$5221))+SUMPRODUCT(-('Comp.'!$D$5:$D$238='Analítico Cp.'!$B132),-('Comp.'!$J$5:$J$238=J$1),('Comp.'!$E$5:$E$238))</f>
        <v>1861.7</v>
      </c>
      <c r="K132" s="13">
        <f>SUMPRODUCT(-('Diário 7º PA'!$E$4:$E$5383='Analítico Cp.'!$B132),-('Diário 7º PA'!$P$4:$P$5383=K$1),('Diário 7º PA'!$F$4:$F$5383))+SUMPRODUCT(-('Diário 8º PA'!$E$4:$E$5041='Analítico Cp.'!$B132),-('Diário 8º PA'!$P$4:$P$5041=K$1),('Diário 8º PA'!$F$4:$F$5041))+SUMPRODUCT(-('Diário 9º PA'!$E$4:$E$5236='Analítico Cp.'!$B132),-('Diário 9º PA'!$P$4:$P$5236=K$1),('Diário 9º PA'!$F$4:$F$5236))+SUMPRODUCT(-('Diário 10º PA'!$E$4:$E$5221='Analítico Cp.'!$B132),-('Diário 10º PA'!$O$4:$O$5221=K$1),('Diário 10º PA'!$F$4:$F$5221))+SUMPRODUCT(-('Comp.'!$D$5:$D$238='Analítico Cp.'!$B132),-('Comp.'!$J$5:$J$238=K$1),('Comp.'!$E$5:$E$238))</f>
        <v>26260.04</v>
      </c>
      <c r="L132" s="13">
        <f>SUMPRODUCT(-('Diário 7º PA'!$E$4:$E$5383='Analítico Cp.'!$B132),-('Diário 7º PA'!$P$4:$P$5383=L$1),('Diário 7º PA'!$F$4:$F$5383))+SUMPRODUCT(-('Diário 8º PA'!$E$4:$E$5041='Analítico Cp.'!$B132),-('Diário 8º PA'!$P$4:$P$5041=L$1),('Diário 8º PA'!$F$4:$F$5041))+SUMPRODUCT(-('Diário 9º PA'!$E$4:$E$5236='Analítico Cp.'!$B132),-('Diário 9º PA'!$P$4:$P$5236=L$1),('Diário 9º PA'!$F$4:$F$5236))+SUMPRODUCT(-('Diário 10º PA'!$E$4:$E$5221='Analítico Cp.'!$B132),-('Diário 10º PA'!$O$4:$O$5221=L$1),('Diário 10º PA'!$F$4:$F$5221))+SUMPRODUCT(-('Comp.'!$D$5:$D$238='Analítico Cp.'!$B132),-('Comp.'!$J$5:$J$238=L$1),('Comp.'!$E$5:$E$238))</f>
        <v>9638.44</v>
      </c>
      <c r="M132" s="13">
        <f>SUMPRODUCT(-('Diário 7º PA'!$E$4:$E$5383='Analítico Cp.'!$B132),-('Diário 7º PA'!$P$4:$P$5383=M$1),('Diário 7º PA'!$F$4:$F$5383))+SUMPRODUCT(-('Diário 8º PA'!$E$4:$E$5041='Analítico Cp.'!$B132),-('Diário 8º PA'!$P$4:$P$5041=M$1),('Diário 8º PA'!$F$4:$F$5041))+SUMPRODUCT(-('Diário 9º PA'!$E$4:$E$5236='Analítico Cp.'!$B132),-('Diário 9º PA'!$P$4:$P$5236=M$1),('Diário 9º PA'!$F$4:$F$5236))+SUMPRODUCT(-('Diário 10º PA'!$E$4:$E$5221='Analítico Cp.'!$B132),-('Diário 10º PA'!$O$4:$O$5221=M$1),('Diário 10º PA'!$F$4:$F$5221))+SUMPRODUCT(-('Comp.'!$D$5:$D$238='Analítico Cp.'!$B132),-('Comp.'!$J$5:$J$238=M$1),('Comp.'!$E$5:$E$238))</f>
        <v>27525.57</v>
      </c>
      <c r="N132" s="13">
        <f>SUMPRODUCT(-('Diário 7º PA'!$E$4:$E$5383='Analítico Cp.'!$B132),-('Diário 7º PA'!$P$4:$P$5383=N$1),('Diário 7º PA'!$F$4:$F$5383))+SUMPRODUCT(-('Diário 8º PA'!$E$4:$E$5041='Analítico Cp.'!$B132),-('Diário 8º PA'!$P$4:$P$5041=N$1),('Diário 8º PA'!$F$4:$F$5041))+SUMPRODUCT(-('Diário 9º PA'!$E$4:$E$5236='Analítico Cp.'!$B132),-('Diário 9º PA'!$P$4:$P$5236=N$1),('Diário 9º PA'!$F$4:$F$5236))+SUMPRODUCT(-('Diário 10º PA'!$E$4:$E$5221='Analítico Cp.'!$B132),-('Diário 10º PA'!$O$4:$O$5221=N$1),('Diário 10º PA'!$F$4:$F$5221))+SUMPRODUCT(-('Comp.'!$D$5:$D$238='Analítico Cp.'!$B132),-('Comp.'!$J$5:$J$238=N$1),('Comp.'!$E$5:$E$238))</f>
        <v>26584.18</v>
      </c>
      <c r="O132" s="13">
        <f t="shared" si="16"/>
        <v>142506.35</v>
      </c>
      <c r="P132" s="172">
        <f t="shared" si="17"/>
        <v>2.6881407365317738E-3</v>
      </c>
    </row>
    <row r="133" spans="1:16" ht="23.25" customHeight="1" x14ac:dyDescent="0.2">
      <c r="A133" s="63" t="s">
        <v>403</v>
      </c>
      <c r="B133" s="107" t="s">
        <v>406</v>
      </c>
      <c r="C133" s="13">
        <f>SUMPRODUCT(-('Diário 7º PA'!$E$4:$E$5383='Analítico Cp.'!$B133),-('Diário 7º PA'!$P$4:$P$5383=C$1),('Diário 7º PA'!$F$4:$F$5383))+SUMPRODUCT(-('Diário 8º PA'!$E$4:$E$5041='Analítico Cp.'!$B133),-('Diário 8º PA'!$P$4:$P$5041=C$1),('Diário 8º PA'!$F$4:$F$5041))+SUMPRODUCT(-('Diário 9º PA'!$E$4:$E$5236='Analítico Cp.'!$B133),-('Diário 9º PA'!$P$4:$P$5236=C$1),('Diário 9º PA'!$F$4:$F$5236))+SUMPRODUCT(-('Diário 10º PA'!$E$4:$E$5221='Analítico Cp.'!$B133),-('Diário 10º PA'!$O$4:$O$5221=C$1),('Diário 10º PA'!$F$4:$F$5221))+SUMPRODUCT(-('Comp.'!$D$5:$D$238='Analítico Cp.'!$B133),-('Comp.'!$J$5:$J$238=C$1),('Comp.'!$E$5:$E$238))</f>
        <v>80.27000000000001</v>
      </c>
      <c r="D133" s="13">
        <f>SUMPRODUCT(-('Diário 7º PA'!$E$4:$E$5383='Analítico Cp.'!$B133),-('Diário 7º PA'!$P$4:$P$5383=D$1),('Diário 7º PA'!$F$4:$F$5383))+SUMPRODUCT(-('Diário 8º PA'!$E$4:$E$5041='Analítico Cp.'!$B133),-('Diário 8º PA'!$P$4:$P$5041=D$1),('Diário 8º PA'!$F$4:$F$5041))+SUMPRODUCT(-('Diário 9º PA'!$E$4:$E$5236='Analítico Cp.'!$B133),-('Diário 9º PA'!$P$4:$P$5236=D$1),('Diário 9º PA'!$F$4:$F$5236))+SUMPRODUCT(-('Diário 10º PA'!$E$4:$E$5221='Analítico Cp.'!$B133),-('Diário 10º PA'!$O$4:$O$5221=D$1),('Diário 10º PA'!$F$4:$F$5221))+SUMPRODUCT(-('Comp.'!$D$5:$D$238='Analítico Cp.'!$B133),-('Comp.'!$J$5:$J$238=D$1),('Comp.'!$E$5:$E$238))</f>
        <v>52.160000000000004</v>
      </c>
      <c r="E133" s="13">
        <f>SUMPRODUCT(-('Diário 7º PA'!$E$4:$E$5383='Analítico Cp.'!$B133),-('Diário 7º PA'!$P$4:$P$5383=E$1),('Diário 7º PA'!$F$4:$F$5383))+SUMPRODUCT(-('Diário 8º PA'!$E$4:$E$5041='Analítico Cp.'!$B133),-('Diário 8º PA'!$P$4:$P$5041=E$1),('Diário 8º PA'!$F$4:$F$5041))+SUMPRODUCT(-('Diário 9º PA'!$E$4:$E$5236='Analítico Cp.'!$B133),-('Diário 9º PA'!$P$4:$P$5236=E$1),('Diário 9º PA'!$F$4:$F$5236))+SUMPRODUCT(-('Diário 10º PA'!$E$4:$E$5221='Analítico Cp.'!$B133),-('Diário 10º PA'!$O$4:$O$5221=E$1),('Diário 10º PA'!$F$4:$F$5221))+SUMPRODUCT(-('Comp.'!$D$5:$D$238='Analítico Cp.'!$B133),-('Comp.'!$J$5:$J$238=E$1),('Comp.'!$E$5:$E$238))</f>
        <v>199.49</v>
      </c>
      <c r="F133" s="13">
        <f>SUMPRODUCT(-('Diário 7º PA'!$E$4:$E$5383='Analítico Cp.'!$B133),-('Diário 7º PA'!$P$4:$P$5383=F$1),('Diário 7º PA'!$F$4:$F$5383))+SUMPRODUCT(-('Diário 8º PA'!$E$4:$E$5041='Analítico Cp.'!$B133),-('Diário 8º PA'!$P$4:$P$5041=F$1),('Diário 8º PA'!$F$4:$F$5041))+SUMPRODUCT(-('Diário 9º PA'!$E$4:$E$5236='Analítico Cp.'!$B133),-('Diário 9º PA'!$P$4:$P$5236=F$1),('Diário 9º PA'!$F$4:$F$5236))+SUMPRODUCT(-('Diário 10º PA'!$E$4:$E$5221='Analítico Cp.'!$B133),-('Diário 10º PA'!$O$4:$O$5221=F$1),('Diário 10º PA'!$F$4:$F$5221))+SUMPRODUCT(-('Comp.'!$D$5:$D$238='Analítico Cp.'!$B133),-('Comp.'!$J$5:$J$238=F$1),('Comp.'!$E$5:$E$238))</f>
        <v>112.03</v>
      </c>
      <c r="G133" s="13">
        <f>SUMPRODUCT(-('Diário 7º PA'!$E$4:$E$5383='Analítico Cp.'!$B133),-('Diário 7º PA'!$P$4:$P$5383=G$1),('Diário 7º PA'!$F$4:$F$5383))+SUMPRODUCT(-('Diário 8º PA'!$E$4:$E$5041='Analítico Cp.'!$B133),-('Diário 8º PA'!$P$4:$P$5041=G$1),('Diário 8º PA'!$F$4:$F$5041))+SUMPRODUCT(-('Diário 9º PA'!$E$4:$E$5236='Analítico Cp.'!$B133),-('Diário 9º PA'!$P$4:$P$5236=G$1),('Diário 9º PA'!$F$4:$F$5236))+SUMPRODUCT(-('Diário 10º PA'!$E$4:$E$5221='Analítico Cp.'!$B133),-('Diário 10º PA'!$O$4:$O$5221=G$1),('Diário 10º PA'!$F$4:$F$5221))+SUMPRODUCT(-('Comp.'!$D$5:$D$238='Analítico Cp.'!$B133),-('Comp.'!$J$5:$J$238=G$1),('Comp.'!$E$5:$E$238))</f>
        <v>0</v>
      </c>
      <c r="H133" s="13">
        <f>SUMPRODUCT(-('Diário 7º PA'!$E$4:$E$5383='Analítico Cp.'!$B133),-('Diário 7º PA'!$P$4:$P$5383=H$1),('Diário 7º PA'!$F$4:$F$5383))+SUMPRODUCT(-('Diário 8º PA'!$E$4:$E$5041='Analítico Cp.'!$B133),-('Diário 8º PA'!$P$4:$P$5041=H$1),('Diário 8º PA'!$F$4:$F$5041))+SUMPRODUCT(-('Diário 9º PA'!$E$4:$E$5236='Analítico Cp.'!$B133),-('Diário 9º PA'!$P$4:$P$5236=H$1),('Diário 9º PA'!$F$4:$F$5236))+SUMPRODUCT(-('Diário 10º PA'!$E$4:$E$5221='Analítico Cp.'!$B133),-('Diário 10º PA'!$O$4:$O$5221=H$1),('Diário 10º PA'!$F$4:$F$5221))+SUMPRODUCT(-('Comp.'!$D$5:$D$238='Analítico Cp.'!$B133),-('Comp.'!$J$5:$J$238=H$1),('Comp.'!$E$5:$E$238))</f>
        <v>0</v>
      </c>
      <c r="I133" s="13">
        <f>SUMPRODUCT(-('Diário 7º PA'!$E$4:$E$5383='Analítico Cp.'!$B133),-('Diário 7º PA'!$P$4:$P$5383=I$1),('Diário 7º PA'!$F$4:$F$5383))+SUMPRODUCT(-('Diário 8º PA'!$E$4:$E$5041='Analítico Cp.'!$B133),-('Diário 8º PA'!$P$4:$P$5041=I$1),('Diário 8º PA'!$F$4:$F$5041))+SUMPRODUCT(-('Diário 9º PA'!$E$4:$E$5236='Analítico Cp.'!$B133),-('Diário 9º PA'!$P$4:$P$5236=I$1),('Diário 9º PA'!$F$4:$F$5236))+SUMPRODUCT(-('Diário 10º PA'!$E$4:$E$5221='Analítico Cp.'!$B133),-('Diário 10º PA'!$O$4:$O$5221=I$1),('Diário 10º PA'!$F$4:$F$5221))+SUMPRODUCT(-('Comp.'!$D$5:$D$238='Analítico Cp.'!$B133),-('Comp.'!$J$5:$J$238=I$1),('Comp.'!$E$5:$E$238))</f>
        <v>20</v>
      </c>
      <c r="J133" s="13">
        <f>SUMPRODUCT(-('Diário 7º PA'!$E$4:$E$5383='Analítico Cp.'!$B133),-('Diário 7º PA'!$P$4:$P$5383=J$1),('Diário 7º PA'!$F$4:$F$5383))+SUMPRODUCT(-('Diário 8º PA'!$E$4:$E$5041='Analítico Cp.'!$B133),-('Diário 8º PA'!$P$4:$P$5041=J$1),('Diário 8º PA'!$F$4:$F$5041))+SUMPRODUCT(-('Diário 9º PA'!$E$4:$E$5236='Analítico Cp.'!$B133),-('Diário 9º PA'!$P$4:$P$5236=J$1),('Diário 9º PA'!$F$4:$F$5236))+SUMPRODUCT(-('Diário 10º PA'!$E$4:$E$5221='Analítico Cp.'!$B133),-('Diário 10º PA'!$O$4:$O$5221=J$1),('Diário 10º PA'!$F$4:$F$5221))+SUMPRODUCT(-('Comp.'!$D$5:$D$238='Analítico Cp.'!$B133),-('Comp.'!$J$5:$J$238=J$1),('Comp.'!$E$5:$E$238))</f>
        <v>0</v>
      </c>
      <c r="K133" s="13">
        <f>SUMPRODUCT(-('Diário 7º PA'!$E$4:$E$5383='Analítico Cp.'!$B133),-('Diário 7º PA'!$P$4:$P$5383=K$1),('Diário 7º PA'!$F$4:$F$5383))+SUMPRODUCT(-('Diário 8º PA'!$E$4:$E$5041='Analítico Cp.'!$B133),-('Diário 8º PA'!$P$4:$P$5041=K$1),('Diário 8º PA'!$F$4:$F$5041))+SUMPRODUCT(-('Diário 9º PA'!$E$4:$E$5236='Analítico Cp.'!$B133),-('Diário 9º PA'!$P$4:$P$5236=K$1),('Diário 9º PA'!$F$4:$F$5236))+SUMPRODUCT(-('Diário 10º PA'!$E$4:$E$5221='Analítico Cp.'!$B133),-('Diário 10º PA'!$O$4:$O$5221=K$1),('Diário 10º PA'!$F$4:$F$5221))+SUMPRODUCT(-('Comp.'!$D$5:$D$238='Analítico Cp.'!$B133),-('Comp.'!$J$5:$J$238=K$1),('Comp.'!$E$5:$E$238))</f>
        <v>0</v>
      </c>
      <c r="L133" s="13">
        <f>SUMPRODUCT(-('Diário 7º PA'!$E$4:$E$5383='Analítico Cp.'!$B133),-('Diário 7º PA'!$P$4:$P$5383=L$1),('Diário 7º PA'!$F$4:$F$5383))+SUMPRODUCT(-('Diário 8º PA'!$E$4:$E$5041='Analítico Cp.'!$B133),-('Diário 8º PA'!$P$4:$P$5041=L$1),('Diário 8º PA'!$F$4:$F$5041))+SUMPRODUCT(-('Diário 9º PA'!$E$4:$E$5236='Analítico Cp.'!$B133),-('Diário 9º PA'!$P$4:$P$5236=L$1),('Diário 9º PA'!$F$4:$F$5236))+SUMPRODUCT(-('Diário 10º PA'!$E$4:$E$5221='Analítico Cp.'!$B133),-('Diário 10º PA'!$O$4:$O$5221=L$1),('Diário 10º PA'!$F$4:$F$5221))+SUMPRODUCT(-('Comp.'!$D$5:$D$238='Analítico Cp.'!$B133),-('Comp.'!$J$5:$J$238=L$1),('Comp.'!$E$5:$E$238))</f>
        <v>0</v>
      </c>
      <c r="M133" s="13">
        <f>SUMPRODUCT(-('Diário 7º PA'!$E$4:$E$5383='Analítico Cp.'!$B133),-('Diário 7º PA'!$P$4:$P$5383=M$1),('Diário 7º PA'!$F$4:$F$5383))+SUMPRODUCT(-('Diário 8º PA'!$E$4:$E$5041='Analítico Cp.'!$B133),-('Diário 8º PA'!$P$4:$P$5041=M$1),('Diário 8º PA'!$F$4:$F$5041))+SUMPRODUCT(-('Diário 9º PA'!$E$4:$E$5236='Analítico Cp.'!$B133),-('Diário 9º PA'!$P$4:$P$5236=M$1),('Diário 9º PA'!$F$4:$F$5236))+SUMPRODUCT(-('Diário 10º PA'!$E$4:$E$5221='Analítico Cp.'!$B133),-('Diário 10º PA'!$O$4:$O$5221=M$1),('Diário 10º PA'!$F$4:$F$5221))+SUMPRODUCT(-('Comp.'!$D$5:$D$238='Analítico Cp.'!$B133),-('Comp.'!$J$5:$J$238=M$1),('Comp.'!$E$5:$E$238))</f>
        <v>420</v>
      </c>
      <c r="N133" s="13">
        <f>SUMPRODUCT(-('Diário 7º PA'!$E$4:$E$5383='Analítico Cp.'!$B133),-('Diário 7º PA'!$P$4:$P$5383=N$1),('Diário 7º PA'!$F$4:$F$5383))+SUMPRODUCT(-('Diário 8º PA'!$E$4:$E$5041='Analítico Cp.'!$B133),-('Diário 8º PA'!$P$4:$P$5041=N$1),('Diário 8º PA'!$F$4:$F$5041))+SUMPRODUCT(-('Diário 9º PA'!$E$4:$E$5236='Analítico Cp.'!$B133),-('Diário 9º PA'!$P$4:$P$5236=N$1),('Diário 9º PA'!$F$4:$F$5236))+SUMPRODUCT(-('Diário 10º PA'!$E$4:$E$5221='Analítico Cp.'!$B133),-('Diário 10º PA'!$O$4:$O$5221=N$1),('Diário 10º PA'!$F$4:$F$5221))+SUMPRODUCT(-('Comp.'!$D$5:$D$238='Analítico Cp.'!$B133),-('Comp.'!$J$5:$J$238=N$1),('Comp.'!$E$5:$E$238))</f>
        <v>48</v>
      </c>
      <c r="O133" s="13">
        <f t="shared" si="16"/>
        <v>931.95</v>
      </c>
      <c r="P133" s="172">
        <f t="shared" si="17"/>
        <v>1.7579657042726774E-5</v>
      </c>
    </row>
    <row r="134" spans="1:16" ht="23.25" customHeight="1" x14ac:dyDescent="0.2">
      <c r="A134" s="63" t="s">
        <v>405</v>
      </c>
      <c r="B134" s="107" t="s">
        <v>408</v>
      </c>
      <c r="C134" s="13">
        <f>SUMPRODUCT(-('Diário 7º PA'!$E$4:$E$5383='Analítico Cp.'!$B134),-('Diário 7º PA'!$P$4:$P$5383=C$1),('Diário 7º PA'!$F$4:$F$5383))+SUMPRODUCT(-('Diário 8º PA'!$E$4:$E$5041='Analítico Cp.'!$B134),-('Diário 8º PA'!$P$4:$P$5041=C$1),('Diário 8º PA'!$F$4:$F$5041))+SUMPRODUCT(-('Diário 9º PA'!$E$4:$E$5236='Analítico Cp.'!$B134),-('Diário 9º PA'!$P$4:$P$5236=C$1),('Diário 9º PA'!$F$4:$F$5236))+SUMPRODUCT(-('Diário 10º PA'!$E$4:$E$5221='Analítico Cp.'!$B134),-('Diário 10º PA'!$O$4:$O$5221=C$1),('Diário 10º PA'!$F$4:$F$5221))+SUMPRODUCT(-('Comp.'!$D$5:$D$238='Analítico Cp.'!$B134),-('Comp.'!$J$5:$J$238=C$1),('Comp.'!$E$5:$E$238))</f>
        <v>1070.3</v>
      </c>
      <c r="D134" s="13">
        <f>SUMPRODUCT(-('Diário 7º PA'!$E$4:$E$5383='Analítico Cp.'!$B134),-('Diário 7º PA'!$P$4:$P$5383=D$1),('Diário 7º PA'!$F$4:$F$5383))+SUMPRODUCT(-('Diário 8º PA'!$E$4:$E$5041='Analítico Cp.'!$B134),-('Diário 8º PA'!$P$4:$P$5041=D$1),('Diário 8º PA'!$F$4:$F$5041))+SUMPRODUCT(-('Diário 9º PA'!$E$4:$E$5236='Analítico Cp.'!$B134),-('Diário 9º PA'!$P$4:$P$5236=D$1),('Diário 9º PA'!$F$4:$F$5236))+SUMPRODUCT(-('Diário 10º PA'!$E$4:$E$5221='Analítico Cp.'!$B134),-('Diário 10º PA'!$O$4:$O$5221=D$1),('Diário 10º PA'!$F$4:$F$5221))+SUMPRODUCT(-('Comp.'!$D$5:$D$238='Analítico Cp.'!$B134),-('Comp.'!$J$5:$J$238=D$1),('Comp.'!$E$5:$E$238))</f>
        <v>987.5</v>
      </c>
      <c r="E134" s="13">
        <f>SUMPRODUCT(-('Diário 7º PA'!$E$4:$E$5383='Analítico Cp.'!$B134),-('Diário 7º PA'!$P$4:$P$5383=E$1),('Diário 7º PA'!$F$4:$F$5383))+SUMPRODUCT(-('Diário 8º PA'!$E$4:$E$5041='Analítico Cp.'!$B134),-('Diário 8º PA'!$P$4:$P$5041=E$1),('Diário 8º PA'!$F$4:$F$5041))+SUMPRODUCT(-('Diário 9º PA'!$E$4:$E$5236='Analítico Cp.'!$B134),-('Diário 9º PA'!$P$4:$P$5236=E$1),('Diário 9º PA'!$F$4:$F$5236))+SUMPRODUCT(-('Diário 10º PA'!$E$4:$E$5221='Analítico Cp.'!$B134),-('Diário 10º PA'!$O$4:$O$5221=E$1),('Diário 10º PA'!$F$4:$F$5221))+SUMPRODUCT(-('Comp.'!$D$5:$D$238='Analítico Cp.'!$B134),-('Comp.'!$J$5:$J$238=E$1),('Comp.'!$E$5:$E$238))</f>
        <v>897.5</v>
      </c>
      <c r="F134" s="13">
        <f>SUMPRODUCT(-('Diário 7º PA'!$E$4:$E$5383='Analítico Cp.'!$B134),-('Diário 7º PA'!$P$4:$P$5383=F$1),('Diário 7º PA'!$F$4:$F$5383))+SUMPRODUCT(-('Diário 8º PA'!$E$4:$E$5041='Analítico Cp.'!$B134),-('Diário 8º PA'!$P$4:$P$5041=F$1),('Diário 8º PA'!$F$4:$F$5041))+SUMPRODUCT(-('Diário 9º PA'!$E$4:$E$5236='Analítico Cp.'!$B134),-('Diário 9º PA'!$P$4:$P$5236=F$1),('Diário 9º PA'!$F$4:$F$5236))+SUMPRODUCT(-('Diário 10º PA'!$E$4:$E$5221='Analítico Cp.'!$B134),-('Diário 10º PA'!$O$4:$O$5221=F$1),('Diário 10º PA'!$F$4:$F$5221))+SUMPRODUCT(-('Comp.'!$D$5:$D$238='Analítico Cp.'!$B134),-('Comp.'!$J$5:$J$238=F$1),('Comp.'!$E$5:$E$238))</f>
        <v>1187.8999999999999</v>
      </c>
      <c r="G134" s="13">
        <f>SUMPRODUCT(-('Diário 7º PA'!$E$4:$E$5383='Analítico Cp.'!$B134),-('Diário 7º PA'!$P$4:$P$5383=G$1),('Diário 7º PA'!$F$4:$F$5383))+SUMPRODUCT(-('Diário 8º PA'!$E$4:$E$5041='Analítico Cp.'!$B134),-('Diário 8º PA'!$P$4:$P$5041=G$1),('Diário 8º PA'!$F$4:$F$5041))+SUMPRODUCT(-('Diário 9º PA'!$E$4:$E$5236='Analítico Cp.'!$B134),-('Diário 9º PA'!$P$4:$P$5236=G$1),('Diário 9º PA'!$F$4:$F$5236))+SUMPRODUCT(-('Diário 10º PA'!$E$4:$E$5221='Analítico Cp.'!$B134),-('Diário 10º PA'!$O$4:$O$5221=G$1),('Diário 10º PA'!$F$4:$F$5221))+SUMPRODUCT(-('Comp.'!$D$5:$D$238='Analítico Cp.'!$B134),-('Comp.'!$J$5:$J$238=G$1),('Comp.'!$E$5:$E$238))</f>
        <v>1071.58</v>
      </c>
      <c r="H134" s="13">
        <f>SUMPRODUCT(-('Diário 7º PA'!$E$4:$E$5383='Analítico Cp.'!$B134),-('Diário 7º PA'!$P$4:$P$5383=H$1),('Diário 7º PA'!$F$4:$F$5383))+SUMPRODUCT(-('Diário 8º PA'!$E$4:$E$5041='Analítico Cp.'!$B134),-('Diário 8º PA'!$P$4:$P$5041=H$1),('Diário 8º PA'!$F$4:$F$5041))+SUMPRODUCT(-('Diário 9º PA'!$E$4:$E$5236='Analítico Cp.'!$B134),-('Diário 9º PA'!$P$4:$P$5236=H$1),('Diário 9º PA'!$F$4:$F$5236))+SUMPRODUCT(-('Diário 10º PA'!$E$4:$E$5221='Analítico Cp.'!$B134),-('Diário 10º PA'!$O$4:$O$5221=H$1),('Diário 10º PA'!$F$4:$F$5221))+SUMPRODUCT(-('Comp.'!$D$5:$D$238='Analítico Cp.'!$B134),-('Comp.'!$J$5:$J$238=H$1),('Comp.'!$E$5:$E$238))</f>
        <v>1272.6199999999999</v>
      </c>
      <c r="I134" s="13">
        <f>SUMPRODUCT(-('Diário 7º PA'!$E$4:$E$5383='Analítico Cp.'!$B134),-('Diário 7º PA'!$P$4:$P$5383=I$1),('Diário 7º PA'!$F$4:$F$5383))+SUMPRODUCT(-('Diário 8º PA'!$E$4:$E$5041='Analítico Cp.'!$B134),-('Diário 8º PA'!$P$4:$P$5041=I$1),('Diário 8º PA'!$F$4:$F$5041))+SUMPRODUCT(-('Diário 9º PA'!$E$4:$E$5236='Analítico Cp.'!$B134),-('Diário 9º PA'!$P$4:$P$5236=I$1),('Diário 9º PA'!$F$4:$F$5236))+SUMPRODUCT(-('Diário 10º PA'!$E$4:$E$5221='Analítico Cp.'!$B134),-('Diário 10º PA'!$O$4:$O$5221=I$1),('Diário 10º PA'!$F$4:$F$5221))+SUMPRODUCT(-('Comp.'!$D$5:$D$238='Analítico Cp.'!$B134),-('Comp.'!$J$5:$J$238=I$1),('Comp.'!$E$5:$E$238))</f>
        <v>1095.8</v>
      </c>
      <c r="J134" s="13">
        <f>SUMPRODUCT(-('Diário 7º PA'!$E$4:$E$5383='Analítico Cp.'!$B134),-('Diário 7º PA'!$P$4:$P$5383=J$1),('Diário 7º PA'!$F$4:$F$5383))+SUMPRODUCT(-('Diário 8º PA'!$E$4:$E$5041='Analítico Cp.'!$B134),-('Diário 8º PA'!$P$4:$P$5041=J$1),('Diário 8º PA'!$F$4:$F$5041))+SUMPRODUCT(-('Diário 9º PA'!$E$4:$E$5236='Analítico Cp.'!$B134),-('Diário 9º PA'!$P$4:$P$5236=J$1),('Diário 9º PA'!$F$4:$F$5236))+SUMPRODUCT(-('Diário 10º PA'!$E$4:$E$5221='Analítico Cp.'!$B134),-('Diário 10º PA'!$O$4:$O$5221=J$1),('Diário 10º PA'!$F$4:$F$5221))+SUMPRODUCT(-('Comp.'!$D$5:$D$238='Analítico Cp.'!$B134),-('Comp.'!$J$5:$J$238=J$1),('Comp.'!$E$5:$E$238))</f>
        <v>1185.8</v>
      </c>
      <c r="K134" s="13">
        <f>SUMPRODUCT(-('Diário 7º PA'!$E$4:$E$5383='Analítico Cp.'!$B134),-('Diário 7º PA'!$P$4:$P$5383=K$1),('Diário 7º PA'!$F$4:$F$5383))+SUMPRODUCT(-('Diário 8º PA'!$E$4:$E$5041='Analítico Cp.'!$B134),-('Diário 8º PA'!$P$4:$P$5041=K$1),('Diário 8º PA'!$F$4:$F$5041))+SUMPRODUCT(-('Diário 9º PA'!$E$4:$E$5236='Analítico Cp.'!$B134),-('Diário 9º PA'!$P$4:$P$5236=K$1),('Diário 9º PA'!$F$4:$F$5236))+SUMPRODUCT(-('Diário 10º PA'!$E$4:$E$5221='Analítico Cp.'!$B134),-('Diário 10º PA'!$O$4:$O$5221=K$1),('Diário 10º PA'!$F$4:$F$5221))+SUMPRODUCT(-('Comp.'!$D$5:$D$238='Analítico Cp.'!$B134),-('Comp.'!$J$5:$J$238=K$1),('Comp.'!$E$5:$E$238))</f>
        <v>1005.8000000000001</v>
      </c>
      <c r="L134" s="13">
        <f>SUMPRODUCT(-('Diário 7º PA'!$E$4:$E$5383='Analítico Cp.'!$B134),-('Diário 7º PA'!$P$4:$P$5383=L$1),('Diário 7º PA'!$F$4:$F$5383))+SUMPRODUCT(-('Diário 8º PA'!$E$4:$E$5041='Analítico Cp.'!$B134),-('Diário 8º PA'!$P$4:$P$5041=L$1),('Diário 8º PA'!$F$4:$F$5041))+SUMPRODUCT(-('Diário 9º PA'!$E$4:$E$5236='Analítico Cp.'!$B134),-('Diário 9º PA'!$P$4:$P$5236=L$1),('Diário 9º PA'!$F$4:$F$5236))+SUMPRODUCT(-('Diário 10º PA'!$E$4:$E$5221='Analítico Cp.'!$B134),-('Diário 10º PA'!$O$4:$O$5221=L$1),('Diário 10º PA'!$F$4:$F$5221))+SUMPRODUCT(-('Comp.'!$D$5:$D$238='Analítico Cp.'!$B134),-('Comp.'!$J$5:$J$238=L$1),('Comp.'!$E$5:$E$238))</f>
        <v>1095.8000000000002</v>
      </c>
      <c r="M134" s="13">
        <f>SUMPRODUCT(-('Diário 7º PA'!$E$4:$E$5383='Analítico Cp.'!$B134),-('Diário 7º PA'!$P$4:$P$5383=M$1),('Diário 7º PA'!$F$4:$F$5383))+SUMPRODUCT(-('Diário 8º PA'!$E$4:$E$5041='Analítico Cp.'!$B134),-('Diário 8º PA'!$P$4:$P$5041=M$1),('Diário 8º PA'!$F$4:$F$5041))+SUMPRODUCT(-('Diário 9º PA'!$E$4:$E$5236='Analítico Cp.'!$B134),-('Diário 9º PA'!$P$4:$P$5236=M$1),('Diário 9º PA'!$F$4:$F$5236))+SUMPRODUCT(-('Diário 10º PA'!$E$4:$E$5221='Analítico Cp.'!$B134),-('Diário 10º PA'!$O$4:$O$5221=M$1),('Diário 10º PA'!$F$4:$F$5221))+SUMPRODUCT(-('Comp.'!$D$5:$D$238='Analítico Cp.'!$B134),-('Comp.'!$J$5:$J$238=M$1),('Comp.'!$E$5:$E$238))</f>
        <v>1139.0800000000002</v>
      </c>
      <c r="N134" s="13">
        <f>SUMPRODUCT(-('Diário 7º PA'!$E$4:$E$5383='Analítico Cp.'!$B134),-('Diário 7º PA'!$P$4:$P$5383=N$1),('Diário 7º PA'!$F$4:$F$5383))+SUMPRODUCT(-('Diário 8º PA'!$E$4:$E$5041='Analítico Cp.'!$B134),-('Diário 8º PA'!$P$4:$P$5041=N$1),('Diário 8º PA'!$F$4:$F$5041))+SUMPRODUCT(-('Diário 9º PA'!$E$4:$E$5236='Analítico Cp.'!$B134),-('Diário 9º PA'!$P$4:$P$5236=N$1),('Diário 9º PA'!$F$4:$F$5236))+SUMPRODUCT(-('Diário 10º PA'!$E$4:$E$5221='Analítico Cp.'!$B134),-('Diário 10º PA'!$O$4:$O$5221=N$1),('Diário 10º PA'!$F$4:$F$5221))+SUMPRODUCT(-('Comp.'!$D$5:$D$238='Analítico Cp.'!$B134),-('Comp.'!$J$5:$J$238=N$1),('Comp.'!$E$5:$E$238))</f>
        <v>923</v>
      </c>
      <c r="O134" s="13">
        <f t="shared" si="16"/>
        <v>12932.679999999998</v>
      </c>
      <c r="P134" s="172">
        <f t="shared" si="17"/>
        <v>2.439530865854731E-4</v>
      </c>
    </row>
    <row r="135" spans="1:16" ht="23.25" customHeight="1" x14ac:dyDescent="0.2">
      <c r="A135" s="63" t="s">
        <v>407</v>
      </c>
      <c r="B135" s="107" t="s">
        <v>410</v>
      </c>
      <c r="C135" s="13">
        <f>SUMPRODUCT(-('Diário 7º PA'!$E$4:$E$5383='Analítico Cp.'!$B135),-('Diário 7º PA'!$P$4:$P$5383=C$1),('Diário 7º PA'!$F$4:$F$5383))+SUMPRODUCT(-('Diário 8º PA'!$E$4:$E$5041='Analítico Cp.'!$B135),-('Diário 8º PA'!$P$4:$P$5041=C$1),('Diário 8º PA'!$F$4:$F$5041))+SUMPRODUCT(-('Diário 9º PA'!$E$4:$E$5236='Analítico Cp.'!$B135),-('Diário 9º PA'!$P$4:$P$5236=C$1),('Diário 9º PA'!$F$4:$F$5236))+SUMPRODUCT(-('Diário 10º PA'!$E$4:$E$5221='Analítico Cp.'!$B135),-('Diário 10º PA'!$O$4:$O$5221=C$1),('Diário 10º PA'!$F$4:$F$5221))+SUMPRODUCT(-('Comp.'!$D$5:$D$238='Analítico Cp.'!$B135),-('Comp.'!$J$5:$J$238=C$1),('Comp.'!$E$5:$E$238))</f>
        <v>8265</v>
      </c>
      <c r="D135" s="13">
        <f>SUMPRODUCT(-('Diário 7º PA'!$E$4:$E$5383='Analítico Cp.'!$B135),-('Diário 7º PA'!$P$4:$P$5383=D$1),('Diário 7º PA'!$F$4:$F$5383))+SUMPRODUCT(-('Diário 8º PA'!$E$4:$E$5041='Analítico Cp.'!$B135),-('Diário 8º PA'!$P$4:$P$5041=D$1),('Diário 8º PA'!$F$4:$F$5041))+SUMPRODUCT(-('Diário 9º PA'!$E$4:$E$5236='Analítico Cp.'!$B135),-('Diário 9º PA'!$P$4:$P$5236=D$1),('Diário 9º PA'!$F$4:$F$5236))+SUMPRODUCT(-('Diário 10º PA'!$E$4:$E$5221='Analítico Cp.'!$B135),-('Diário 10º PA'!$O$4:$O$5221=D$1),('Diário 10º PA'!$F$4:$F$5221))+SUMPRODUCT(-('Comp.'!$D$5:$D$238='Analítico Cp.'!$B135),-('Comp.'!$J$5:$J$238=D$1),('Comp.'!$E$5:$E$238))</f>
        <v>8265</v>
      </c>
      <c r="E135" s="13">
        <f>SUMPRODUCT(-('Diário 7º PA'!$E$4:$E$5383='Analítico Cp.'!$B135),-('Diário 7º PA'!$P$4:$P$5383=E$1),('Diário 7º PA'!$F$4:$F$5383))+SUMPRODUCT(-('Diário 8º PA'!$E$4:$E$5041='Analítico Cp.'!$B135),-('Diário 8º PA'!$P$4:$P$5041=E$1),('Diário 8º PA'!$F$4:$F$5041))+SUMPRODUCT(-('Diário 9º PA'!$E$4:$E$5236='Analítico Cp.'!$B135),-('Diário 9º PA'!$P$4:$P$5236=E$1),('Diário 9º PA'!$F$4:$F$5236))+SUMPRODUCT(-('Diário 10º PA'!$E$4:$E$5221='Analítico Cp.'!$B135),-('Diário 10º PA'!$O$4:$O$5221=E$1),('Diário 10º PA'!$F$4:$F$5221))+SUMPRODUCT(-('Comp.'!$D$5:$D$238='Analítico Cp.'!$B135),-('Comp.'!$J$5:$J$238=E$1),('Comp.'!$E$5:$E$238))</f>
        <v>5996.6</v>
      </c>
      <c r="F135" s="13">
        <f>SUMPRODUCT(-('Diário 7º PA'!$E$4:$E$5383='Analítico Cp.'!$B135),-('Diário 7º PA'!$P$4:$P$5383=F$1),('Diário 7º PA'!$F$4:$F$5383))+SUMPRODUCT(-('Diário 8º PA'!$E$4:$E$5041='Analítico Cp.'!$B135),-('Diário 8º PA'!$P$4:$P$5041=F$1),('Diário 8º PA'!$F$4:$F$5041))+SUMPRODUCT(-('Diário 9º PA'!$E$4:$E$5236='Analítico Cp.'!$B135),-('Diário 9º PA'!$P$4:$P$5236=F$1),('Diário 9º PA'!$F$4:$F$5236))+SUMPRODUCT(-('Diário 10º PA'!$E$4:$E$5221='Analítico Cp.'!$B135),-('Diário 10º PA'!$O$4:$O$5221=F$1),('Diário 10º PA'!$F$4:$F$5221))+SUMPRODUCT(-('Comp.'!$D$5:$D$238='Analítico Cp.'!$B135),-('Comp.'!$J$5:$J$238=F$1),('Comp.'!$E$5:$E$238))</f>
        <v>10735</v>
      </c>
      <c r="G135" s="13">
        <f>SUMPRODUCT(-('Diário 7º PA'!$E$4:$E$5383='Analítico Cp.'!$B135),-('Diário 7º PA'!$P$4:$P$5383=G$1),('Diário 7º PA'!$F$4:$F$5383))+SUMPRODUCT(-('Diário 8º PA'!$E$4:$E$5041='Analítico Cp.'!$B135),-('Diário 8º PA'!$P$4:$P$5041=G$1),('Diário 8º PA'!$F$4:$F$5041))+SUMPRODUCT(-('Diário 9º PA'!$E$4:$E$5236='Analítico Cp.'!$B135),-('Diário 9º PA'!$P$4:$P$5236=G$1),('Diário 9º PA'!$F$4:$F$5236))+SUMPRODUCT(-('Diário 10º PA'!$E$4:$E$5221='Analítico Cp.'!$B135),-('Diário 10º PA'!$O$4:$O$5221=G$1),('Diário 10º PA'!$F$4:$F$5221))+SUMPRODUCT(-('Comp.'!$D$5:$D$238='Analítico Cp.'!$B135),-('Comp.'!$J$5:$J$238=G$1),('Comp.'!$E$5:$E$238))</f>
        <v>8265</v>
      </c>
      <c r="H135" s="13">
        <f>SUMPRODUCT(-('Diário 7º PA'!$E$4:$E$5383='Analítico Cp.'!$B135),-('Diário 7º PA'!$P$4:$P$5383=H$1),('Diário 7º PA'!$F$4:$F$5383))+SUMPRODUCT(-('Diário 8º PA'!$E$4:$E$5041='Analítico Cp.'!$B135),-('Diário 8º PA'!$P$4:$P$5041=H$1),('Diário 8º PA'!$F$4:$F$5041))+SUMPRODUCT(-('Diário 9º PA'!$E$4:$E$5236='Analítico Cp.'!$B135),-('Diário 9º PA'!$P$4:$P$5236=H$1),('Diário 9º PA'!$F$4:$F$5236))+SUMPRODUCT(-('Diário 10º PA'!$E$4:$E$5221='Analítico Cp.'!$B135),-('Diário 10º PA'!$O$4:$O$5221=H$1),('Diário 10º PA'!$F$4:$F$5221))+SUMPRODUCT(-('Comp.'!$D$5:$D$238='Analítico Cp.'!$B135),-('Comp.'!$J$5:$J$238=H$1),('Comp.'!$E$5:$E$238))</f>
        <v>8265</v>
      </c>
      <c r="I135" s="13">
        <f>SUMPRODUCT(-('Diário 7º PA'!$E$4:$E$5383='Analítico Cp.'!$B135),-('Diário 7º PA'!$P$4:$P$5383=I$1),('Diário 7º PA'!$F$4:$F$5383))+SUMPRODUCT(-('Diário 8º PA'!$E$4:$E$5041='Analítico Cp.'!$B135),-('Diário 8º PA'!$P$4:$P$5041=I$1),('Diário 8º PA'!$F$4:$F$5041))+SUMPRODUCT(-('Diário 9º PA'!$E$4:$E$5236='Analítico Cp.'!$B135),-('Diário 9º PA'!$P$4:$P$5236=I$1),('Diário 9º PA'!$F$4:$F$5236))+SUMPRODUCT(-('Diário 10º PA'!$E$4:$E$5221='Analítico Cp.'!$B135),-('Diário 10º PA'!$O$4:$O$5221=I$1),('Diário 10º PA'!$F$4:$F$5221))+SUMPRODUCT(-('Comp.'!$D$5:$D$238='Analítico Cp.'!$B135),-('Comp.'!$J$5:$J$238=I$1),('Comp.'!$E$5:$E$238))</f>
        <v>8526.2999999999993</v>
      </c>
      <c r="J135" s="13">
        <f>SUMPRODUCT(-('Diário 7º PA'!$E$4:$E$5383='Analítico Cp.'!$B135),-('Diário 7º PA'!$P$4:$P$5383=J$1),('Diário 7º PA'!$F$4:$F$5383))+SUMPRODUCT(-('Diário 8º PA'!$E$4:$E$5041='Analítico Cp.'!$B135),-('Diário 8º PA'!$P$4:$P$5041=J$1),('Diário 8º PA'!$F$4:$F$5041))+SUMPRODUCT(-('Diário 9º PA'!$E$4:$E$5236='Analítico Cp.'!$B135),-('Diário 9º PA'!$P$4:$P$5236=J$1),('Diário 9º PA'!$F$4:$F$5236))+SUMPRODUCT(-('Diário 10º PA'!$E$4:$E$5221='Analítico Cp.'!$B135),-('Diário 10º PA'!$O$4:$O$5221=J$1),('Diário 10º PA'!$F$4:$F$5221))+SUMPRODUCT(-('Comp.'!$D$5:$D$238='Analítico Cp.'!$B135),-('Comp.'!$J$5:$J$238=J$1),('Comp.'!$E$5:$E$238))</f>
        <v>8526.2999999999993</v>
      </c>
      <c r="K135" s="13">
        <f>SUMPRODUCT(-('Diário 7º PA'!$E$4:$E$5383='Analítico Cp.'!$B135),-('Diário 7º PA'!$P$4:$P$5383=K$1),('Diário 7º PA'!$F$4:$F$5383))+SUMPRODUCT(-('Diário 8º PA'!$E$4:$E$5041='Analítico Cp.'!$B135),-('Diário 8º PA'!$P$4:$P$5041=K$1),('Diário 8º PA'!$F$4:$F$5041))+SUMPRODUCT(-('Diário 9º PA'!$E$4:$E$5236='Analítico Cp.'!$B135),-('Diário 9º PA'!$P$4:$P$5236=K$1),('Diário 9º PA'!$F$4:$F$5236))+SUMPRODUCT(-('Diário 10º PA'!$E$4:$E$5221='Analítico Cp.'!$B135),-('Diário 10º PA'!$O$4:$O$5221=K$1),('Diário 10º PA'!$F$4:$F$5221))+SUMPRODUCT(-('Comp.'!$D$5:$D$238='Analítico Cp.'!$B135),-('Comp.'!$J$5:$J$238=K$1),('Comp.'!$E$5:$E$238))</f>
        <v>8526.2999999999993</v>
      </c>
      <c r="L135" s="13">
        <f>SUMPRODUCT(-('Diário 7º PA'!$E$4:$E$5383='Analítico Cp.'!$B135),-('Diário 7º PA'!$P$4:$P$5383=L$1),('Diário 7º PA'!$F$4:$F$5383))+SUMPRODUCT(-('Diário 8º PA'!$E$4:$E$5041='Analítico Cp.'!$B135),-('Diário 8º PA'!$P$4:$P$5041=L$1),('Diário 8º PA'!$F$4:$F$5041))+SUMPRODUCT(-('Diário 9º PA'!$E$4:$E$5236='Analítico Cp.'!$B135),-('Diário 9º PA'!$P$4:$P$5236=L$1),('Diário 9º PA'!$F$4:$F$5236))+SUMPRODUCT(-('Diário 10º PA'!$E$4:$E$5221='Analítico Cp.'!$B135),-('Diário 10º PA'!$O$4:$O$5221=L$1),('Diário 10º PA'!$F$4:$F$5221))+SUMPRODUCT(-('Comp.'!$D$5:$D$238='Analítico Cp.'!$B135),-('Comp.'!$J$5:$J$238=L$1),('Comp.'!$E$5:$E$238))</f>
        <v>8526.2999999999993</v>
      </c>
      <c r="M135" s="13">
        <f>SUMPRODUCT(-('Diário 7º PA'!$E$4:$E$5383='Analítico Cp.'!$B135),-('Diário 7º PA'!$P$4:$P$5383=M$1),('Diário 7º PA'!$F$4:$F$5383))+SUMPRODUCT(-('Diário 8º PA'!$E$4:$E$5041='Analítico Cp.'!$B135),-('Diário 8º PA'!$P$4:$P$5041=M$1),('Diário 8º PA'!$F$4:$F$5041))+SUMPRODUCT(-('Diário 9º PA'!$E$4:$E$5236='Analítico Cp.'!$B135),-('Diário 9º PA'!$P$4:$P$5236=M$1),('Diário 9º PA'!$F$4:$F$5236))+SUMPRODUCT(-('Diário 10º PA'!$E$4:$E$5221='Analítico Cp.'!$B135),-('Diário 10º PA'!$O$4:$O$5221=M$1),('Diário 10º PA'!$F$4:$F$5221))+SUMPRODUCT(-('Comp.'!$D$5:$D$238='Analítico Cp.'!$B135),-('Comp.'!$J$5:$J$238=M$1),('Comp.'!$E$5:$E$238))</f>
        <v>8526.2999999999993</v>
      </c>
      <c r="N135" s="13">
        <f>SUMPRODUCT(-('Diário 7º PA'!$E$4:$E$5383='Analítico Cp.'!$B135),-('Diário 7º PA'!$P$4:$P$5383=N$1),('Diário 7º PA'!$F$4:$F$5383))+SUMPRODUCT(-('Diário 8º PA'!$E$4:$E$5041='Analítico Cp.'!$B135),-('Diário 8º PA'!$P$4:$P$5041=N$1),('Diário 8º PA'!$F$4:$F$5041))+SUMPRODUCT(-('Diário 9º PA'!$E$4:$E$5236='Analítico Cp.'!$B135),-('Diário 9º PA'!$P$4:$P$5236=N$1),('Diário 9º PA'!$F$4:$F$5236))+SUMPRODUCT(-('Diário 10º PA'!$E$4:$E$5221='Analítico Cp.'!$B135),-('Diário 10º PA'!$O$4:$O$5221=N$1),('Diário 10º PA'!$F$4:$F$5221))+SUMPRODUCT(-('Comp.'!$D$5:$D$238='Analítico Cp.'!$B135),-('Comp.'!$J$5:$J$238=N$1),('Comp.'!$E$5:$E$238))</f>
        <v>8500</v>
      </c>
      <c r="O135" s="13">
        <f t="shared" si="16"/>
        <v>100923.1</v>
      </c>
      <c r="P135" s="172">
        <f t="shared" si="17"/>
        <v>1.9037432112117801E-3</v>
      </c>
    </row>
    <row r="136" spans="1:16" ht="23.25" customHeight="1" x14ac:dyDescent="0.2">
      <c r="A136" s="63" t="s">
        <v>409</v>
      </c>
      <c r="B136" s="107" t="s">
        <v>412</v>
      </c>
      <c r="C136" s="13">
        <f>SUMPRODUCT(-('Diário 7º PA'!$E$4:$E$5383='Analítico Cp.'!$B136),-('Diário 7º PA'!$P$4:$P$5383=C$1),('Diário 7º PA'!$F$4:$F$5383))+SUMPRODUCT(-('Diário 8º PA'!$E$4:$E$5041='Analítico Cp.'!$B136),-('Diário 8º PA'!$P$4:$P$5041=C$1),('Diário 8º PA'!$F$4:$F$5041))+SUMPRODUCT(-('Diário 9º PA'!$E$4:$E$5236='Analítico Cp.'!$B136),-('Diário 9º PA'!$P$4:$P$5236=C$1),('Diário 9º PA'!$F$4:$F$5236))+SUMPRODUCT(-('Diário 10º PA'!$E$4:$E$5221='Analítico Cp.'!$B136),-('Diário 10º PA'!$O$4:$O$5221=C$1),('Diário 10º PA'!$F$4:$F$5221))+SUMPRODUCT(-('Comp.'!$D$5:$D$238='Analítico Cp.'!$B136),-('Comp.'!$J$5:$J$238=C$1),('Comp.'!$E$5:$E$238))</f>
        <v>12410.21</v>
      </c>
      <c r="D136" s="13">
        <f>SUMPRODUCT(-('Diário 7º PA'!$E$4:$E$5383='Analítico Cp.'!$B136),-('Diário 7º PA'!$P$4:$P$5383=D$1),('Diário 7º PA'!$F$4:$F$5383))+SUMPRODUCT(-('Diário 8º PA'!$E$4:$E$5041='Analítico Cp.'!$B136),-('Diário 8º PA'!$P$4:$P$5041=D$1),('Diário 8º PA'!$F$4:$F$5041))+SUMPRODUCT(-('Diário 9º PA'!$E$4:$E$5236='Analítico Cp.'!$B136),-('Diário 9º PA'!$P$4:$P$5236=D$1),('Diário 9º PA'!$F$4:$F$5236))+SUMPRODUCT(-('Diário 10º PA'!$E$4:$E$5221='Analítico Cp.'!$B136),-('Diário 10º PA'!$O$4:$O$5221=D$1),('Diário 10º PA'!$F$4:$F$5221))+SUMPRODUCT(-('Comp.'!$D$5:$D$238='Analítico Cp.'!$B136),-('Comp.'!$J$5:$J$238=D$1),('Comp.'!$E$5:$E$238))</f>
        <v>7072.77</v>
      </c>
      <c r="E136" s="13">
        <f>SUMPRODUCT(-('Diário 7º PA'!$E$4:$E$5383='Analítico Cp.'!$B136),-('Diário 7º PA'!$P$4:$P$5383=E$1),('Diário 7º PA'!$F$4:$F$5383))+SUMPRODUCT(-('Diário 8º PA'!$E$4:$E$5041='Analítico Cp.'!$B136),-('Diário 8º PA'!$P$4:$P$5041=E$1),('Diário 8º PA'!$F$4:$F$5041))+SUMPRODUCT(-('Diário 9º PA'!$E$4:$E$5236='Analítico Cp.'!$B136),-('Diário 9º PA'!$P$4:$P$5236=E$1),('Diário 9º PA'!$F$4:$F$5236))+SUMPRODUCT(-('Diário 10º PA'!$E$4:$E$5221='Analítico Cp.'!$B136),-('Diário 10º PA'!$O$4:$O$5221=E$1),('Diário 10º PA'!$F$4:$F$5221))+SUMPRODUCT(-('Comp.'!$D$5:$D$238='Analítico Cp.'!$B136),-('Comp.'!$J$5:$J$238=E$1),('Comp.'!$E$5:$E$238))</f>
        <v>17113.439999999999</v>
      </c>
      <c r="F136" s="13">
        <f>SUMPRODUCT(-('Diário 7º PA'!$E$4:$E$5383='Analítico Cp.'!$B136),-('Diário 7º PA'!$P$4:$P$5383=F$1),('Diário 7º PA'!$F$4:$F$5383))+SUMPRODUCT(-('Diário 8º PA'!$E$4:$E$5041='Analítico Cp.'!$B136),-('Diário 8º PA'!$P$4:$P$5041=F$1),('Diário 8º PA'!$F$4:$F$5041))+SUMPRODUCT(-('Diário 9º PA'!$E$4:$E$5236='Analítico Cp.'!$B136),-('Diário 9º PA'!$P$4:$P$5236=F$1),('Diário 9º PA'!$F$4:$F$5236))+SUMPRODUCT(-('Diário 10º PA'!$E$4:$E$5221='Analítico Cp.'!$B136),-('Diário 10º PA'!$O$4:$O$5221=F$1),('Diário 10º PA'!$F$4:$F$5221))+SUMPRODUCT(-('Comp.'!$D$5:$D$238='Analítico Cp.'!$B136),-('Comp.'!$J$5:$J$238=F$1),('Comp.'!$E$5:$E$238))</f>
        <v>17640.949999999997</v>
      </c>
      <c r="G136" s="13">
        <f>SUMPRODUCT(-('Diário 7º PA'!$E$4:$E$5383='Analítico Cp.'!$B136),-('Diário 7º PA'!$P$4:$P$5383=G$1),('Diário 7º PA'!$F$4:$F$5383))+SUMPRODUCT(-('Diário 8º PA'!$E$4:$E$5041='Analítico Cp.'!$B136),-('Diário 8º PA'!$P$4:$P$5041=G$1),('Diário 8º PA'!$F$4:$F$5041))+SUMPRODUCT(-('Diário 9º PA'!$E$4:$E$5236='Analítico Cp.'!$B136),-('Diário 9º PA'!$P$4:$P$5236=G$1),('Diário 9º PA'!$F$4:$F$5236))+SUMPRODUCT(-('Diário 10º PA'!$E$4:$E$5221='Analítico Cp.'!$B136),-('Diário 10º PA'!$O$4:$O$5221=G$1),('Diário 10º PA'!$F$4:$F$5221))+SUMPRODUCT(-('Comp.'!$D$5:$D$238='Analítico Cp.'!$B136),-('Comp.'!$J$5:$J$238=G$1),('Comp.'!$E$5:$E$238))</f>
        <v>17595.66</v>
      </c>
      <c r="H136" s="13">
        <f>SUMPRODUCT(-('Diário 7º PA'!$E$4:$E$5383='Analítico Cp.'!$B136),-('Diário 7º PA'!$P$4:$P$5383=H$1),('Diário 7º PA'!$F$4:$F$5383))+SUMPRODUCT(-('Diário 8º PA'!$E$4:$E$5041='Analítico Cp.'!$B136),-('Diário 8º PA'!$P$4:$P$5041=H$1),('Diário 8º PA'!$F$4:$F$5041))+SUMPRODUCT(-('Diário 9º PA'!$E$4:$E$5236='Analítico Cp.'!$B136),-('Diário 9º PA'!$P$4:$P$5236=H$1),('Diário 9º PA'!$F$4:$F$5236))+SUMPRODUCT(-('Diário 10º PA'!$E$4:$E$5221='Analítico Cp.'!$B136),-('Diário 10º PA'!$O$4:$O$5221=H$1),('Diário 10º PA'!$F$4:$F$5221))+SUMPRODUCT(-('Comp.'!$D$5:$D$238='Analítico Cp.'!$B136),-('Comp.'!$J$5:$J$238=H$1),('Comp.'!$E$5:$E$238))</f>
        <v>13653.3</v>
      </c>
      <c r="I136" s="13">
        <f>SUMPRODUCT(-('Diário 7º PA'!$E$4:$E$5383='Analítico Cp.'!$B136),-('Diário 7º PA'!$P$4:$P$5383=I$1),('Diário 7º PA'!$F$4:$F$5383))+SUMPRODUCT(-('Diário 8º PA'!$E$4:$E$5041='Analítico Cp.'!$B136),-('Diário 8º PA'!$P$4:$P$5041=I$1),('Diário 8º PA'!$F$4:$F$5041))+SUMPRODUCT(-('Diário 9º PA'!$E$4:$E$5236='Analítico Cp.'!$B136),-('Diário 9º PA'!$P$4:$P$5236=I$1),('Diário 9º PA'!$F$4:$F$5236))+SUMPRODUCT(-('Diário 10º PA'!$E$4:$E$5221='Analítico Cp.'!$B136),-('Diário 10º PA'!$O$4:$O$5221=I$1),('Diário 10º PA'!$F$4:$F$5221))+SUMPRODUCT(-('Comp.'!$D$5:$D$238='Analítico Cp.'!$B136),-('Comp.'!$J$5:$J$238=I$1),('Comp.'!$E$5:$E$238))</f>
        <v>16364.210000000003</v>
      </c>
      <c r="J136" s="13">
        <f>SUMPRODUCT(-('Diário 7º PA'!$E$4:$E$5383='Analítico Cp.'!$B136),-('Diário 7º PA'!$P$4:$P$5383=J$1),('Diário 7º PA'!$F$4:$F$5383))+SUMPRODUCT(-('Diário 8º PA'!$E$4:$E$5041='Analítico Cp.'!$B136),-('Diário 8º PA'!$P$4:$P$5041=J$1),('Diário 8º PA'!$F$4:$F$5041))+SUMPRODUCT(-('Diário 9º PA'!$E$4:$E$5236='Analítico Cp.'!$B136),-('Diário 9º PA'!$P$4:$P$5236=J$1),('Diário 9º PA'!$F$4:$F$5236))+SUMPRODUCT(-('Diário 10º PA'!$E$4:$E$5221='Analítico Cp.'!$B136),-('Diário 10º PA'!$O$4:$O$5221=J$1),('Diário 10º PA'!$F$4:$F$5221))+SUMPRODUCT(-('Comp.'!$D$5:$D$238='Analítico Cp.'!$B136),-('Comp.'!$J$5:$J$238=J$1),('Comp.'!$E$5:$E$238))</f>
        <v>5338.66</v>
      </c>
      <c r="K136" s="13">
        <f>SUMPRODUCT(-('Diário 7º PA'!$E$4:$E$5383='Analítico Cp.'!$B136),-('Diário 7º PA'!$P$4:$P$5383=K$1),('Diário 7º PA'!$F$4:$F$5383))+SUMPRODUCT(-('Diário 8º PA'!$E$4:$E$5041='Analítico Cp.'!$B136),-('Diário 8º PA'!$P$4:$P$5041=K$1),('Diário 8º PA'!$F$4:$F$5041))+SUMPRODUCT(-('Diário 9º PA'!$E$4:$E$5236='Analítico Cp.'!$B136),-('Diário 9º PA'!$P$4:$P$5236=K$1),('Diário 9º PA'!$F$4:$F$5236))+SUMPRODUCT(-('Diário 10º PA'!$E$4:$E$5221='Analítico Cp.'!$B136),-('Diário 10º PA'!$O$4:$O$5221=K$1),('Diário 10º PA'!$F$4:$F$5221))+SUMPRODUCT(-('Comp.'!$D$5:$D$238='Analítico Cp.'!$B136),-('Comp.'!$J$5:$J$238=K$1),('Comp.'!$E$5:$E$238))</f>
        <v>41909.149999999994</v>
      </c>
      <c r="L136" s="13">
        <f>SUMPRODUCT(-('Diário 7º PA'!$E$4:$E$5383='Analítico Cp.'!$B136),-('Diário 7º PA'!$P$4:$P$5383=L$1),('Diário 7º PA'!$F$4:$F$5383))+SUMPRODUCT(-('Diário 8º PA'!$E$4:$E$5041='Analítico Cp.'!$B136),-('Diário 8º PA'!$P$4:$P$5041=L$1),('Diário 8º PA'!$F$4:$F$5041))+SUMPRODUCT(-('Diário 9º PA'!$E$4:$E$5236='Analítico Cp.'!$B136),-('Diário 9º PA'!$P$4:$P$5236=L$1),('Diário 9º PA'!$F$4:$F$5236))+SUMPRODUCT(-('Diário 10º PA'!$E$4:$E$5221='Analítico Cp.'!$B136),-('Diário 10º PA'!$O$4:$O$5221=L$1),('Diário 10º PA'!$F$4:$F$5221))+SUMPRODUCT(-('Comp.'!$D$5:$D$238='Analítico Cp.'!$B136),-('Comp.'!$J$5:$J$238=L$1),('Comp.'!$E$5:$E$238))</f>
        <v>16222.689999999999</v>
      </c>
      <c r="M136" s="13">
        <f>SUMPRODUCT(-('Diário 7º PA'!$E$4:$E$5383='Analítico Cp.'!$B136),-('Diário 7º PA'!$P$4:$P$5383=M$1),('Diário 7º PA'!$F$4:$F$5383))+SUMPRODUCT(-('Diário 8º PA'!$E$4:$E$5041='Analítico Cp.'!$B136),-('Diário 8º PA'!$P$4:$P$5041=M$1),('Diário 8º PA'!$F$4:$F$5041))+SUMPRODUCT(-('Diário 9º PA'!$E$4:$E$5236='Analítico Cp.'!$B136),-('Diário 9º PA'!$P$4:$P$5236=M$1),('Diário 9º PA'!$F$4:$F$5236))+SUMPRODUCT(-('Diário 10º PA'!$E$4:$E$5221='Analítico Cp.'!$B136),-('Diário 10º PA'!$O$4:$O$5221=M$1),('Diário 10º PA'!$F$4:$F$5221))+SUMPRODUCT(-('Comp.'!$D$5:$D$238='Analítico Cp.'!$B136),-('Comp.'!$J$5:$J$238=M$1),('Comp.'!$E$5:$E$238))</f>
        <v>15405.19</v>
      </c>
      <c r="N136" s="13">
        <f>SUMPRODUCT(-('Diário 7º PA'!$E$4:$E$5383='Analítico Cp.'!$B136),-('Diário 7º PA'!$P$4:$P$5383=N$1),('Diário 7º PA'!$F$4:$F$5383))+SUMPRODUCT(-('Diário 8º PA'!$E$4:$E$5041='Analítico Cp.'!$B136),-('Diário 8º PA'!$P$4:$P$5041=N$1),('Diário 8º PA'!$F$4:$F$5041))+SUMPRODUCT(-('Diário 9º PA'!$E$4:$E$5236='Analítico Cp.'!$B136),-('Diário 9º PA'!$P$4:$P$5236=N$1),('Diário 9º PA'!$F$4:$F$5236))+SUMPRODUCT(-('Diário 10º PA'!$E$4:$E$5221='Analítico Cp.'!$B136),-('Diário 10º PA'!$O$4:$O$5221=N$1),('Diário 10º PA'!$F$4:$F$5221))+SUMPRODUCT(-('Comp.'!$D$5:$D$238='Analítico Cp.'!$B136),-('Comp.'!$J$5:$J$238=N$1),('Comp.'!$E$5:$E$238))</f>
        <v>14200</v>
      </c>
      <c r="O136" s="13">
        <f t="shared" si="16"/>
        <v>194926.23</v>
      </c>
      <c r="P136" s="172">
        <f t="shared" si="17"/>
        <v>3.6769529181089962E-3</v>
      </c>
    </row>
    <row r="137" spans="1:16" ht="23.25" customHeight="1" x14ac:dyDescent="0.2">
      <c r="A137" s="63" t="s">
        <v>411</v>
      </c>
      <c r="B137" s="107" t="s">
        <v>290</v>
      </c>
      <c r="C137" s="13">
        <f>SUMPRODUCT(-('Diário 7º PA'!$E$4:$E$5383='Analítico Cp.'!$B137),-('Diário 7º PA'!$P$4:$P$5383=C$1),('Diário 7º PA'!$F$4:$F$5383))+SUMPRODUCT(-('Diário 8º PA'!$E$4:$E$5041='Analítico Cp.'!$B137),-('Diário 8º PA'!$P$4:$P$5041=C$1),('Diário 8º PA'!$F$4:$F$5041))+SUMPRODUCT(-('Diário 9º PA'!$E$4:$E$5236='Analítico Cp.'!$B137),-('Diário 9º PA'!$P$4:$P$5236=C$1),('Diário 9º PA'!$F$4:$F$5236))+SUMPRODUCT(-('Diário 10º PA'!$E$4:$E$5221='Analítico Cp.'!$B137),-('Diário 10º PA'!$O$4:$O$5221=C$1),('Diário 10º PA'!$F$4:$F$5221))+SUMPRODUCT(-('Comp.'!$D$5:$D$238='Analítico Cp.'!$B137),-('Comp.'!$J$5:$J$238=C$1),('Comp.'!$E$5:$E$238))</f>
        <v>4200.25</v>
      </c>
      <c r="D137" s="13">
        <f>SUMPRODUCT(-('Diário 7º PA'!$E$4:$E$5383='Analítico Cp.'!$B137),-('Diário 7º PA'!$P$4:$P$5383=D$1),('Diário 7º PA'!$F$4:$F$5383))+SUMPRODUCT(-('Diário 8º PA'!$E$4:$E$5041='Analítico Cp.'!$B137),-('Diário 8º PA'!$P$4:$P$5041=D$1),('Diário 8º PA'!$F$4:$F$5041))+SUMPRODUCT(-('Diário 9º PA'!$E$4:$E$5236='Analítico Cp.'!$B137),-('Diário 9º PA'!$P$4:$P$5236=D$1),('Diário 9º PA'!$F$4:$F$5236))+SUMPRODUCT(-('Diário 10º PA'!$E$4:$E$5221='Analítico Cp.'!$B137),-('Diário 10º PA'!$O$4:$O$5221=D$1),('Diário 10º PA'!$F$4:$F$5221))+SUMPRODUCT(-('Comp.'!$D$5:$D$238='Analítico Cp.'!$B137),-('Comp.'!$J$5:$J$238=D$1),('Comp.'!$E$5:$E$238))</f>
        <v>11500.75</v>
      </c>
      <c r="E137" s="13">
        <f>SUMPRODUCT(-('Diário 7º PA'!$E$4:$E$5383='Analítico Cp.'!$B137),-('Diário 7º PA'!$P$4:$P$5383=E$1),('Diário 7º PA'!$F$4:$F$5383))+SUMPRODUCT(-('Diário 8º PA'!$E$4:$E$5041='Analítico Cp.'!$B137),-('Diário 8º PA'!$P$4:$P$5041=E$1),('Diário 8º PA'!$F$4:$F$5041))+SUMPRODUCT(-('Diário 9º PA'!$E$4:$E$5236='Analítico Cp.'!$B137),-('Diário 9º PA'!$P$4:$P$5236=E$1),('Diário 9º PA'!$F$4:$F$5236))+SUMPRODUCT(-('Diário 10º PA'!$E$4:$E$5221='Analítico Cp.'!$B137),-('Diário 10º PA'!$O$4:$O$5221=E$1),('Diário 10º PA'!$F$4:$F$5221))+SUMPRODUCT(-('Comp.'!$D$5:$D$238='Analítico Cp.'!$B137),-('Comp.'!$J$5:$J$238=E$1),('Comp.'!$E$5:$E$238))</f>
        <v>4644.17</v>
      </c>
      <c r="F137" s="13">
        <f>SUMPRODUCT(-('Diário 7º PA'!$E$4:$E$5383='Analítico Cp.'!$B137),-('Diário 7º PA'!$P$4:$P$5383=F$1),('Diário 7º PA'!$F$4:$F$5383))+SUMPRODUCT(-('Diário 8º PA'!$E$4:$E$5041='Analítico Cp.'!$B137),-('Diário 8º PA'!$P$4:$P$5041=F$1),('Diário 8º PA'!$F$4:$F$5041))+SUMPRODUCT(-('Diário 9º PA'!$E$4:$E$5236='Analítico Cp.'!$B137),-('Diário 9º PA'!$P$4:$P$5236=F$1),('Diário 9º PA'!$F$4:$F$5236))+SUMPRODUCT(-('Diário 10º PA'!$E$4:$E$5221='Analítico Cp.'!$B137),-('Diário 10º PA'!$O$4:$O$5221=F$1),('Diário 10º PA'!$F$4:$F$5221))+SUMPRODUCT(-('Comp.'!$D$5:$D$238='Analítico Cp.'!$B137),-('Comp.'!$J$5:$J$238=F$1),('Comp.'!$E$5:$E$238))</f>
        <v>11729.609999999999</v>
      </c>
      <c r="G137" s="13">
        <f>SUMPRODUCT(-('Diário 7º PA'!$E$4:$E$5383='Analítico Cp.'!$B137),-('Diário 7º PA'!$P$4:$P$5383=G$1),('Diário 7º PA'!$F$4:$F$5383))+SUMPRODUCT(-('Diário 8º PA'!$E$4:$E$5041='Analítico Cp.'!$B137),-('Diário 8º PA'!$P$4:$P$5041=G$1),('Diário 8º PA'!$F$4:$F$5041))+SUMPRODUCT(-('Diário 9º PA'!$E$4:$E$5236='Analítico Cp.'!$B137),-('Diário 9º PA'!$P$4:$P$5236=G$1),('Diário 9º PA'!$F$4:$F$5236))+SUMPRODUCT(-('Diário 10º PA'!$E$4:$E$5221='Analítico Cp.'!$B137),-('Diário 10º PA'!$O$4:$O$5221=G$1),('Diário 10º PA'!$F$4:$F$5221))+SUMPRODUCT(-('Comp.'!$D$5:$D$238='Analítico Cp.'!$B137),-('Comp.'!$J$5:$J$238=G$1),('Comp.'!$E$5:$E$238))</f>
        <v>34892.85</v>
      </c>
      <c r="H137" s="13">
        <f>SUMPRODUCT(-('Diário 7º PA'!$E$4:$E$5383='Analítico Cp.'!$B137),-('Diário 7º PA'!$P$4:$P$5383=H$1),('Diário 7º PA'!$F$4:$F$5383))+SUMPRODUCT(-('Diário 8º PA'!$E$4:$E$5041='Analítico Cp.'!$B137),-('Diário 8º PA'!$P$4:$P$5041=H$1),('Diário 8º PA'!$F$4:$F$5041))+SUMPRODUCT(-('Diário 9º PA'!$E$4:$E$5236='Analítico Cp.'!$B137),-('Diário 9º PA'!$P$4:$P$5236=H$1),('Diário 9º PA'!$F$4:$F$5236))+SUMPRODUCT(-('Diário 10º PA'!$E$4:$E$5221='Analítico Cp.'!$B137),-('Diário 10º PA'!$O$4:$O$5221=H$1),('Diário 10º PA'!$F$4:$F$5221))+SUMPRODUCT(-('Comp.'!$D$5:$D$238='Analítico Cp.'!$B137),-('Comp.'!$J$5:$J$238=H$1),('Comp.'!$E$5:$E$238))</f>
        <v>3608.1200000000003</v>
      </c>
      <c r="I137" s="13">
        <f>SUMPRODUCT(-('Diário 7º PA'!$E$4:$E$5383='Analítico Cp.'!$B137),-('Diário 7º PA'!$P$4:$P$5383=I$1),('Diário 7º PA'!$F$4:$F$5383))+SUMPRODUCT(-('Diário 8º PA'!$E$4:$E$5041='Analítico Cp.'!$B137),-('Diário 8º PA'!$P$4:$P$5041=I$1),('Diário 8º PA'!$F$4:$F$5041))+SUMPRODUCT(-('Diário 9º PA'!$E$4:$E$5236='Analítico Cp.'!$B137),-('Diário 9º PA'!$P$4:$P$5236=I$1),('Diário 9º PA'!$F$4:$F$5236))+SUMPRODUCT(-('Diário 10º PA'!$E$4:$E$5221='Analítico Cp.'!$B137),-('Diário 10º PA'!$O$4:$O$5221=I$1),('Diário 10º PA'!$F$4:$F$5221))+SUMPRODUCT(-('Comp.'!$D$5:$D$238='Analítico Cp.'!$B137),-('Comp.'!$J$5:$J$238=I$1),('Comp.'!$E$5:$E$238))</f>
        <v>15535.640000000001</v>
      </c>
      <c r="J137" s="13">
        <f>SUMPRODUCT(-('Diário 7º PA'!$E$4:$E$5383='Analítico Cp.'!$B137),-('Diário 7º PA'!$P$4:$P$5383=J$1),('Diário 7º PA'!$F$4:$F$5383))+SUMPRODUCT(-('Diário 8º PA'!$E$4:$E$5041='Analítico Cp.'!$B137),-('Diário 8º PA'!$P$4:$P$5041=J$1),('Diário 8º PA'!$F$4:$F$5041))+SUMPRODUCT(-('Diário 9º PA'!$E$4:$E$5236='Analítico Cp.'!$B137),-('Diário 9º PA'!$P$4:$P$5236=J$1),('Diário 9º PA'!$F$4:$F$5236))+SUMPRODUCT(-('Diário 10º PA'!$E$4:$E$5221='Analítico Cp.'!$B137),-('Diário 10º PA'!$O$4:$O$5221=J$1),('Diário 10º PA'!$F$4:$F$5221))+SUMPRODUCT(-('Comp.'!$D$5:$D$238='Analítico Cp.'!$B137),-('Comp.'!$J$5:$J$238=J$1),('Comp.'!$E$5:$E$238))</f>
        <v>14459.300000000001</v>
      </c>
      <c r="K137" s="13">
        <f>SUMPRODUCT(-('Diário 7º PA'!$E$4:$E$5383='Analítico Cp.'!$B137),-('Diário 7º PA'!$P$4:$P$5383=K$1),('Diário 7º PA'!$F$4:$F$5383))+SUMPRODUCT(-('Diário 8º PA'!$E$4:$E$5041='Analítico Cp.'!$B137),-('Diário 8º PA'!$P$4:$P$5041=K$1),('Diário 8º PA'!$F$4:$F$5041))+SUMPRODUCT(-('Diário 9º PA'!$E$4:$E$5236='Analítico Cp.'!$B137),-('Diário 9º PA'!$P$4:$P$5236=K$1),('Diário 9º PA'!$F$4:$F$5236))+SUMPRODUCT(-('Diário 10º PA'!$E$4:$E$5221='Analítico Cp.'!$B137),-('Diário 10º PA'!$O$4:$O$5221=K$1),('Diário 10º PA'!$F$4:$F$5221))+SUMPRODUCT(-('Comp.'!$D$5:$D$238='Analítico Cp.'!$B137),-('Comp.'!$J$5:$J$238=K$1),('Comp.'!$E$5:$E$238))</f>
        <v>11815.27</v>
      </c>
      <c r="L137" s="13">
        <f>SUMPRODUCT(-('Diário 7º PA'!$E$4:$E$5383='Analítico Cp.'!$B137),-('Diário 7º PA'!$P$4:$P$5383=L$1),('Diário 7º PA'!$F$4:$F$5383))+SUMPRODUCT(-('Diário 8º PA'!$E$4:$E$5041='Analítico Cp.'!$B137),-('Diário 8º PA'!$P$4:$P$5041=L$1),('Diário 8º PA'!$F$4:$F$5041))+SUMPRODUCT(-('Diário 9º PA'!$E$4:$E$5236='Analítico Cp.'!$B137),-('Diário 9º PA'!$P$4:$P$5236=L$1),('Diário 9º PA'!$F$4:$F$5236))+SUMPRODUCT(-('Diário 10º PA'!$E$4:$E$5221='Analítico Cp.'!$B137),-('Diário 10º PA'!$O$4:$O$5221=L$1),('Diário 10º PA'!$F$4:$F$5221))+SUMPRODUCT(-('Comp.'!$D$5:$D$238='Analítico Cp.'!$B137),-('Comp.'!$J$5:$J$238=L$1),('Comp.'!$E$5:$E$238))</f>
        <v>25025.65</v>
      </c>
      <c r="M137" s="13">
        <f>SUMPRODUCT(-('Diário 7º PA'!$E$4:$E$5383='Analítico Cp.'!$B137),-('Diário 7º PA'!$P$4:$P$5383=M$1),('Diário 7º PA'!$F$4:$F$5383))+SUMPRODUCT(-('Diário 8º PA'!$E$4:$E$5041='Analítico Cp.'!$B137),-('Diário 8º PA'!$P$4:$P$5041=M$1),('Diário 8º PA'!$F$4:$F$5041))+SUMPRODUCT(-('Diário 9º PA'!$E$4:$E$5236='Analítico Cp.'!$B137),-('Diário 9º PA'!$P$4:$P$5236=M$1),('Diário 9º PA'!$F$4:$F$5236))+SUMPRODUCT(-('Diário 10º PA'!$E$4:$E$5221='Analítico Cp.'!$B137),-('Diário 10º PA'!$O$4:$O$5221=M$1),('Diário 10º PA'!$F$4:$F$5221))+SUMPRODUCT(-('Comp.'!$D$5:$D$238='Analítico Cp.'!$B137),-('Comp.'!$J$5:$J$238=M$1),('Comp.'!$E$5:$E$238))</f>
        <v>33924.089999999997</v>
      </c>
      <c r="N137" s="13">
        <f>SUMPRODUCT(-('Diário 7º PA'!$E$4:$E$5383='Analítico Cp.'!$B137),-('Diário 7º PA'!$P$4:$P$5383=N$1),('Diário 7º PA'!$F$4:$F$5383))+SUMPRODUCT(-('Diário 8º PA'!$E$4:$E$5041='Analítico Cp.'!$B137),-('Diário 8º PA'!$P$4:$P$5041=N$1),('Diário 8º PA'!$F$4:$F$5041))+SUMPRODUCT(-('Diário 9º PA'!$E$4:$E$5236='Analítico Cp.'!$B137),-('Diário 9º PA'!$P$4:$P$5236=N$1),('Diário 9º PA'!$F$4:$F$5236))+SUMPRODUCT(-('Diário 10º PA'!$E$4:$E$5221='Analítico Cp.'!$B137),-('Diário 10º PA'!$O$4:$O$5221=N$1),('Diário 10º PA'!$F$4:$F$5221))+SUMPRODUCT(-('Comp.'!$D$5:$D$238='Analítico Cp.'!$B137),-('Comp.'!$J$5:$J$238=N$1),('Comp.'!$E$5:$E$238))</f>
        <v>25314.959999999999</v>
      </c>
      <c r="O137" s="13">
        <f t="shared" si="16"/>
        <v>196650.66</v>
      </c>
      <c r="P137" s="172">
        <f t="shared" si="17"/>
        <v>3.7094813670538853E-3</v>
      </c>
    </row>
    <row r="138" spans="1:16" ht="23.25" customHeight="1" thickBot="1" x14ac:dyDescent="0.25">
      <c r="A138" s="25"/>
      <c r="B138" s="26" t="s">
        <v>44</v>
      </c>
      <c r="C138" s="15">
        <f t="shared" ref="C138:O138" si="18">SUBTOTAL(109,C59:C137)</f>
        <v>1353078.24</v>
      </c>
      <c r="D138" s="15">
        <f t="shared" si="18"/>
        <v>1417535.34</v>
      </c>
      <c r="E138" s="15">
        <f t="shared" si="18"/>
        <v>1807078.89</v>
      </c>
      <c r="F138" s="15">
        <f t="shared" si="18"/>
        <v>1167339.0899999999</v>
      </c>
      <c r="G138" s="15">
        <f t="shared" si="18"/>
        <v>1635578.1699999997</v>
      </c>
      <c r="H138" s="15">
        <f t="shared" si="18"/>
        <v>1326655.03</v>
      </c>
      <c r="I138" s="15">
        <f t="shared" si="18"/>
        <v>1569493.1500000001</v>
      </c>
      <c r="J138" s="15">
        <f t="shared" si="18"/>
        <v>1148522.8799999997</v>
      </c>
      <c r="K138" s="15">
        <f t="shared" si="18"/>
        <v>1707624.4500000007</v>
      </c>
      <c r="L138" s="15">
        <f t="shared" si="18"/>
        <v>1642310.1799999997</v>
      </c>
      <c r="M138" s="15">
        <f t="shared" si="18"/>
        <v>2166526.4799999995</v>
      </c>
      <c r="N138" s="15">
        <f t="shared" si="18"/>
        <v>7989373.2599999998</v>
      </c>
      <c r="O138" s="15">
        <f t="shared" si="18"/>
        <v>24931115.16</v>
      </c>
      <c r="P138" s="178">
        <f t="shared" si="17"/>
        <v>0.4702832278615014</v>
      </c>
    </row>
    <row r="139" spans="1:16" ht="23.25" customHeight="1" thickBot="1" x14ac:dyDescent="0.25">
      <c r="A139" s="36" t="s">
        <v>39</v>
      </c>
      <c r="B139" s="20" t="s">
        <v>141</v>
      </c>
      <c r="C139" s="66"/>
      <c r="D139" s="66"/>
      <c r="E139" s="66"/>
      <c r="F139" s="66"/>
      <c r="G139" s="66"/>
      <c r="H139" s="66"/>
      <c r="I139" s="66"/>
      <c r="J139" s="66"/>
      <c r="K139" s="66"/>
      <c r="L139" s="66"/>
      <c r="M139" s="66"/>
      <c r="N139" s="66"/>
      <c r="O139" s="66"/>
      <c r="P139" s="170"/>
    </row>
    <row r="140" spans="1:16" ht="23.25" customHeight="1" x14ac:dyDescent="0.2">
      <c r="A140" s="63" t="s">
        <v>29</v>
      </c>
      <c r="B140" s="61" t="s">
        <v>225</v>
      </c>
      <c r="C140" s="13">
        <f>SUMPRODUCT(-('Diário 7º PA'!$E$4:$E$5383='Analítico Cp.'!$B140),-('Diário 7º PA'!$P$4:$P$5383=C$1),('Diário 7º PA'!$F$4:$F$5383))+SUMPRODUCT(-('Diário 8º PA'!$E$4:$E$5041='Analítico Cp.'!$B140),-('Diário 8º PA'!$P$4:$P$5041=C$1),('Diário 8º PA'!$F$4:$F$5041))+SUMPRODUCT(-('Diário 9º PA'!$E$4:$E$5236='Analítico Cp.'!$B140),-('Diário 9º PA'!$P$4:$P$5236=C$1),('Diário 9º PA'!$F$4:$F$5236))+SUMPRODUCT(-('Diário 10º PA'!$E$4:$E$5221='Analítico Cp.'!$B140),-('Diário 10º PA'!$O$4:$O$5221=C$1),('Diário 10º PA'!$F$4:$F$5221))+SUMPRODUCT(-('Comp.'!$D$5:$D$238='Analítico Cp.'!$B140),-('Comp.'!$J$5:$J$238=C$1),('Comp.'!$E$5:$E$238))</f>
        <v>0</v>
      </c>
      <c r="D140" s="13">
        <f>SUMPRODUCT(-('Diário 7º PA'!$E$4:$E$5383='Analítico Cp.'!$B140),-('Diário 7º PA'!$P$4:$P$5383=D$1),('Diário 7º PA'!$F$4:$F$5383))+SUMPRODUCT(-('Diário 8º PA'!$E$4:$E$5041='Analítico Cp.'!$B140),-('Diário 8º PA'!$P$4:$P$5041=D$1),('Diário 8º PA'!$F$4:$F$5041))+SUMPRODUCT(-('Diário 9º PA'!$E$4:$E$5236='Analítico Cp.'!$B140),-('Diário 9º PA'!$P$4:$P$5236=D$1),('Diário 9º PA'!$F$4:$F$5236))+SUMPRODUCT(-('Diário 10º PA'!$E$4:$E$5221='Analítico Cp.'!$B140),-('Diário 10º PA'!$O$4:$O$5221=D$1),('Diário 10º PA'!$F$4:$F$5221))+SUMPRODUCT(-('Comp.'!$D$5:$D$238='Analítico Cp.'!$B140),-('Comp.'!$J$5:$J$238=D$1),('Comp.'!$E$5:$E$238))</f>
        <v>0</v>
      </c>
      <c r="E140" s="13">
        <f>SUMPRODUCT(-('Diário 7º PA'!$E$4:$E$5383='Analítico Cp.'!$B140),-('Diário 7º PA'!$P$4:$P$5383=E$1),('Diário 7º PA'!$F$4:$F$5383))+SUMPRODUCT(-('Diário 8º PA'!$E$4:$E$5041='Analítico Cp.'!$B140),-('Diário 8º PA'!$P$4:$P$5041=E$1),('Diário 8º PA'!$F$4:$F$5041))+SUMPRODUCT(-('Diário 9º PA'!$E$4:$E$5236='Analítico Cp.'!$B140),-('Diário 9º PA'!$P$4:$P$5236=E$1),('Diário 9º PA'!$F$4:$F$5236))+SUMPRODUCT(-('Diário 10º PA'!$E$4:$E$5221='Analítico Cp.'!$B140),-('Diário 10º PA'!$O$4:$O$5221=E$1),('Diário 10º PA'!$F$4:$F$5221))+SUMPRODUCT(-('Comp.'!$D$5:$D$238='Analítico Cp.'!$B140),-('Comp.'!$J$5:$J$238=E$1),('Comp.'!$E$5:$E$238))</f>
        <v>0</v>
      </c>
      <c r="F140" s="13">
        <f>SUMPRODUCT(-('Diário 7º PA'!$E$4:$E$5383='Analítico Cp.'!$B140),-('Diário 7º PA'!$P$4:$P$5383=F$1),('Diário 7º PA'!$F$4:$F$5383))+SUMPRODUCT(-('Diário 8º PA'!$E$4:$E$5041='Analítico Cp.'!$B140),-('Diário 8º PA'!$P$4:$P$5041=F$1),('Diário 8º PA'!$F$4:$F$5041))+SUMPRODUCT(-('Diário 9º PA'!$E$4:$E$5236='Analítico Cp.'!$B140),-('Diário 9º PA'!$P$4:$P$5236=F$1),('Diário 9º PA'!$F$4:$F$5236))+SUMPRODUCT(-('Diário 10º PA'!$E$4:$E$5221='Analítico Cp.'!$B140),-('Diário 10º PA'!$O$4:$O$5221=F$1),('Diário 10º PA'!$F$4:$F$5221))+SUMPRODUCT(-('Comp.'!$D$5:$D$238='Analítico Cp.'!$B140),-('Comp.'!$J$5:$J$238=F$1),('Comp.'!$E$5:$E$238))</f>
        <v>0</v>
      </c>
      <c r="G140" s="13">
        <f>SUMPRODUCT(-('Diário 7º PA'!$E$4:$E$5383='Analítico Cp.'!$B140),-('Diário 7º PA'!$P$4:$P$5383=G$1),('Diário 7º PA'!$F$4:$F$5383))+SUMPRODUCT(-('Diário 8º PA'!$E$4:$E$5041='Analítico Cp.'!$B140),-('Diário 8º PA'!$P$4:$P$5041=G$1),('Diário 8º PA'!$F$4:$F$5041))+SUMPRODUCT(-('Diário 9º PA'!$E$4:$E$5236='Analítico Cp.'!$B140),-('Diário 9º PA'!$P$4:$P$5236=G$1),('Diário 9º PA'!$F$4:$F$5236))+SUMPRODUCT(-('Diário 10º PA'!$E$4:$E$5221='Analítico Cp.'!$B140),-('Diário 10º PA'!$O$4:$O$5221=G$1),('Diário 10º PA'!$F$4:$F$5221))+SUMPRODUCT(-('Comp.'!$D$5:$D$238='Analítico Cp.'!$B140),-('Comp.'!$J$5:$J$238=G$1),('Comp.'!$E$5:$E$238))</f>
        <v>0</v>
      </c>
      <c r="H140" s="13">
        <f>SUMPRODUCT(-('Diário 7º PA'!$E$4:$E$5383='Analítico Cp.'!$B140),-('Diário 7º PA'!$P$4:$P$5383=H$1),('Diário 7º PA'!$F$4:$F$5383))+SUMPRODUCT(-('Diário 8º PA'!$E$4:$E$5041='Analítico Cp.'!$B140),-('Diário 8º PA'!$P$4:$P$5041=H$1),('Diário 8º PA'!$F$4:$F$5041))+SUMPRODUCT(-('Diário 9º PA'!$E$4:$E$5236='Analítico Cp.'!$B140),-('Diário 9º PA'!$P$4:$P$5236=H$1),('Diário 9º PA'!$F$4:$F$5236))+SUMPRODUCT(-('Diário 10º PA'!$E$4:$E$5221='Analítico Cp.'!$B140),-('Diário 10º PA'!$O$4:$O$5221=H$1),('Diário 10º PA'!$F$4:$F$5221))+SUMPRODUCT(-('Comp.'!$D$5:$D$238='Analítico Cp.'!$B140),-('Comp.'!$J$5:$J$238=H$1),('Comp.'!$E$5:$E$238))</f>
        <v>0</v>
      </c>
      <c r="I140" s="13">
        <f>SUMPRODUCT(-('Diário 7º PA'!$E$4:$E$5383='Analítico Cp.'!$B140),-('Diário 7º PA'!$P$4:$P$5383=I$1),('Diário 7º PA'!$F$4:$F$5383))+SUMPRODUCT(-('Diário 8º PA'!$E$4:$E$5041='Analítico Cp.'!$B140),-('Diário 8º PA'!$P$4:$P$5041=I$1),('Diário 8º PA'!$F$4:$F$5041))+SUMPRODUCT(-('Diário 9º PA'!$E$4:$E$5236='Analítico Cp.'!$B140),-('Diário 9º PA'!$P$4:$P$5236=I$1),('Diário 9º PA'!$F$4:$F$5236))+SUMPRODUCT(-('Diário 10º PA'!$E$4:$E$5221='Analítico Cp.'!$B140),-('Diário 10º PA'!$O$4:$O$5221=I$1),('Diário 10º PA'!$F$4:$F$5221))+SUMPRODUCT(-('Comp.'!$D$5:$D$238='Analítico Cp.'!$B140),-('Comp.'!$J$5:$J$238=I$1),('Comp.'!$E$5:$E$238))</f>
        <v>0</v>
      </c>
      <c r="J140" s="13">
        <f>SUMPRODUCT(-('Diário 7º PA'!$E$4:$E$5383='Analítico Cp.'!$B140),-('Diário 7º PA'!$P$4:$P$5383=J$1),('Diário 7º PA'!$F$4:$F$5383))+SUMPRODUCT(-('Diário 8º PA'!$E$4:$E$5041='Analítico Cp.'!$B140),-('Diário 8º PA'!$P$4:$P$5041=J$1),('Diário 8º PA'!$F$4:$F$5041))+SUMPRODUCT(-('Diário 9º PA'!$E$4:$E$5236='Analítico Cp.'!$B140),-('Diário 9º PA'!$P$4:$P$5236=J$1),('Diário 9º PA'!$F$4:$F$5236))+SUMPRODUCT(-('Diário 10º PA'!$E$4:$E$5221='Analítico Cp.'!$B140),-('Diário 10º PA'!$O$4:$O$5221=J$1),('Diário 10º PA'!$F$4:$F$5221))+SUMPRODUCT(-('Comp.'!$D$5:$D$238='Analítico Cp.'!$B140),-('Comp.'!$J$5:$J$238=J$1),('Comp.'!$E$5:$E$238))</f>
        <v>0</v>
      </c>
      <c r="K140" s="13">
        <f>SUMPRODUCT(-('Diário 7º PA'!$E$4:$E$5383='Analítico Cp.'!$B140),-('Diário 7º PA'!$P$4:$P$5383=K$1),('Diário 7º PA'!$F$4:$F$5383))+SUMPRODUCT(-('Diário 8º PA'!$E$4:$E$5041='Analítico Cp.'!$B140),-('Diário 8º PA'!$P$4:$P$5041=K$1),('Diário 8º PA'!$F$4:$F$5041))+SUMPRODUCT(-('Diário 9º PA'!$E$4:$E$5236='Analítico Cp.'!$B140),-('Diário 9º PA'!$P$4:$P$5236=K$1),('Diário 9º PA'!$F$4:$F$5236))+SUMPRODUCT(-('Diário 10º PA'!$E$4:$E$5221='Analítico Cp.'!$B140),-('Diário 10º PA'!$O$4:$O$5221=K$1),('Diário 10º PA'!$F$4:$F$5221))+SUMPRODUCT(-('Comp.'!$D$5:$D$238='Analítico Cp.'!$B140),-('Comp.'!$J$5:$J$238=K$1),('Comp.'!$E$5:$E$238))</f>
        <v>0</v>
      </c>
      <c r="L140" s="13">
        <f>SUMPRODUCT(-('Diário 7º PA'!$E$4:$E$5383='Analítico Cp.'!$B140),-('Diário 7º PA'!$P$4:$P$5383=L$1),('Diário 7º PA'!$F$4:$F$5383))+SUMPRODUCT(-('Diário 8º PA'!$E$4:$E$5041='Analítico Cp.'!$B140),-('Diário 8º PA'!$P$4:$P$5041=L$1),('Diário 8º PA'!$F$4:$F$5041))+SUMPRODUCT(-('Diário 9º PA'!$E$4:$E$5236='Analítico Cp.'!$B140),-('Diário 9º PA'!$P$4:$P$5236=L$1),('Diário 9º PA'!$F$4:$F$5236))+SUMPRODUCT(-('Diário 10º PA'!$E$4:$E$5221='Analítico Cp.'!$B140),-('Diário 10º PA'!$O$4:$O$5221=L$1),('Diário 10º PA'!$F$4:$F$5221))+SUMPRODUCT(-('Comp.'!$D$5:$D$238='Analítico Cp.'!$B140),-('Comp.'!$J$5:$J$238=L$1),('Comp.'!$E$5:$E$238))</f>
        <v>0</v>
      </c>
      <c r="M140" s="13">
        <f>SUMPRODUCT(-('Diário 7º PA'!$E$4:$E$5383='Analítico Cp.'!$B140),-('Diário 7º PA'!$P$4:$P$5383=M$1),('Diário 7º PA'!$F$4:$F$5383))+SUMPRODUCT(-('Diário 8º PA'!$E$4:$E$5041='Analítico Cp.'!$B140),-('Diário 8º PA'!$P$4:$P$5041=M$1),('Diário 8º PA'!$F$4:$F$5041))+SUMPRODUCT(-('Diário 9º PA'!$E$4:$E$5236='Analítico Cp.'!$B140),-('Diário 9º PA'!$P$4:$P$5236=M$1),('Diário 9º PA'!$F$4:$F$5236))+SUMPRODUCT(-('Diário 10º PA'!$E$4:$E$5221='Analítico Cp.'!$B140),-('Diário 10º PA'!$O$4:$O$5221=M$1),('Diário 10º PA'!$F$4:$F$5221))+SUMPRODUCT(-('Comp.'!$D$5:$D$238='Analítico Cp.'!$B140),-('Comp.'!$J$5:$J$238=M$1),('Comp.'!$E$5:$E$238))</f>
        <v>0</v>
      </c>
      <c r="N140" s="13">
        <f>SUMPRODUCT(-('Diário 7º PA'!$E$4:$E$5383='Analítico Cp.'!$B140),-('Diário 7º PA'!$P$4:$P$5383=N$1),('Diário 7º PA'!$F$4:$F$5383))+SUMPRODUCT(-('Diário 8º PA'!$E$4:$E$5041='Analítico Cp.'!$B140),-('Diário 8º PA'!$P$4:$P$5041=N$1),('Diário 8º PA'!$F$4:$F$5041))+SUMPRODUCT(-('Diário 9º PA'!$E$4:$E$5236='Analítico Cp.'!$B140),-('Diário 9º PA'!$P$4:$P$5236=N$1),('Diário 9º PA'!$F$4:$F$5236))+SUMPRODUCT(-('Diário 10º PA'!$E$4:$E$5221='Analítico Cp.'!$B140),-('Diário 10º PA'!$O$4:$O$5221=N$1),('Diário 10º PA'!$F$4:$F$5221))+SUMPRODUCT(-('Comp.'!$D$5:$D$238='Analítico Cp.'!$B140),-('Comp.'!$J$5:$J$238=N$1),('Comp.'!$E$5:$E$238))</f>
        <v>0</v>
      </c>
      <c r="O140" s="13">
        <f t="shared" ref="O140:O156" si="19">SUM(C140:N140)</f>
        <v>0</v>
      </c>
      <c r="P140" s="172">
        <f t="shared" ref="P140:P157" si="20">IF($O$157=0,0,O140/$O$157)</f>
        <v>0</v>
      </c>
    </row>
    <row r="141" spans="1:16" ht="23.25" customHeight="1" x14ac:dyDescent="0.2">
      <c r="A141" s="63" t="s">
        <v>23</v>
      </c>
      <c r="B141" s="61" t="s">
        <v>219</v>
      </c>
      <c r="C141" s="13">
        <f>SUMPRODUCT(-('Diário 7º PA'!$E$4:$E$5383='Analítico Cp.'!$B141),-('Diário 7º PA'!$P$4:$P$5383=C$1),('Diário 7º PA'!$F$4:$F$5383))+SUMPRODUCT(-('Diário 8º PA'!$E$4:$E$5041='Analítico Cp.'!$B141),-('Diário 8º PA'!$P$4:$P$5041=C$1),('Diário 8º PA'!$F$4:$F$5041))+SUMPRODUCT(-('Diário 9º PA'!$E$4:$E$5236='Analítico Cp.'!$B141),-('Diário 9º PA'!$P$4:$P$5236=C$1),('Diário 9º PA'!$F$4:$F$5236))+SUMPRODUCT(-('Diário 10º PA'!$E$4:$E$5221='Analítico Cp.'!$B141),-('Diário 10º PA'!$O$4:$O$5221=C$1),('Diário 10º PA'!$F$4:$F$5221))+SUMPRODUCT(-('Comp.'!$D$5:$D$238='Analítico Cp.'!$B141),-('Comp.'!$J$5:$J$238=C$1),('Comp.'!$E$5:$E$238))</f>
        <v>0</v>
      </c>
      <c r="D141" s="13">
        <f>SUMPRODUCT(-('Diário 7º PA'!$E$4:$E$5383='Analítico Cp.'!$B141),-('Diário 7º PA'!$P$4:$P$5383=D$1),('Diário 7º PA'!$F$4:$F$5383))+SUMPRODUCT(-('Diário 8º PA'!$E$4:$E$5041='Analítico Cp.'!$B141),-('Diário 8º PA'!$P$4:$P$5041=D$1),('Diário 8º PA'!$F$4:$F$5041))+SUMPRODUCT(-('Diário 9º PA'!$E$4:$E$5236='Analítico Cp.'!$B141),-('Diário 9º PA'!$P$4:$P$5236=D$1),('Diário 9º PA'!$F$4:$F$5236))+SUMPRODUCT(-('Diário 10º PA'!$E$4:$E$5221='Analítico Cp.'!$B141),-('Diário 10º PA'!$O$4:$O$5221=D$1),('Diário 10º PA'!$F$4:$F$5221))+SUMPRODUCT(-('Comp.'!$D$5:$D$238='Analítico Cp.'!$B141),-('Comp.'!$J$5:$J$238=D$1),('Comp.'!$E$5:$E$238))</f>
        <v>0</v>
      </c>
      <c r="E141" s="13">
        <f>SUMPRODUCT(-('Diário 7º PA'!$E$4:$E$5383='Analítico Cp.'!$B141),-('Diário 7º PA'!$P$4:$P$5383=E$1),('Diário 7º PA'!$F$4:$F$5383))+SUMPRODUCT(-('Diário 8º PA'!$E$4:$E$5041='Analítico Cp.'!$B141),-('Diário 8º PA'!$P$4:$P$5041=E$1),('Diário 8º PA'!$F$4:$F$5041))+SUMPRODUCT(-('Diário 9º PA'!$E$4:$E$5236='Analítico Cp.'!$B141),-('Diário 9º PA'!$P$4:$P$5236=E$1),('Diário 9º PA'!$F$4:$F$5236))+SUMPRODUCT(-('Diário 10º PA'!$E$4:$E$5221='Analítico Cp.'!$B141),-('Diário 10º PA'!$O$4:$O$5221=E$1),('Diário 10º PA'!$F$4:$F$5221))+SUMPRODUCT(-('Comp.'!$D$5:$D$238='Analítico Cp.'!$B141),-('Comp.'!$J$5:$J$238=E$1),('Comp.'!$E$5:$E$238))</f>
        <v>0</v>
      </c>
      <c r="F141" s="13">
        <f>SUMPRODUCT(-('Diário 7º PA'!$E$4:$E$5383='Analítico Cp.'!$B141),-('Diário 7º PA'!$P$4:$P$5383=F$1),('Diário 7º PA'!$F$4:$F$5383))+SUMPRODUCT(-('Diário 8º PA'!$E$4:$E$5041='Analítico Cp.'!$B141),-('Diário 8º PA'!$P$4:$P$5041=F$1),('Diário 8º PA'!$F$4:$F$5041))+SUMPRODUCT(-('Diário 9º PA'!$E$4:$E$5236='Analítico Cp.'!$B141),-('Diário 9º PA'!$P$4:$P$5236=F$1),('Diário 9º PA'!$F$4:$F$5236))+SUMPRODUCT(-('Diário 10º PA'!$E$4:$E$5221='Analítico Cp.'!$B141),-('Diário 10º PA'!$O$4:$O$5221=F$1),('Diário 10º PA'!$F$4:$F$5221))+SUMPRODUCT(-('Comp.'!$D$5:$D$238='Analítico Cp.'!$B141),-('Comp.'!$J$5:$J$238=F$1),('Comp.'!$E$5:$E$238))</f>
        <v>0</v>
      </c>
      <c r="G141" s="13">
        <f>SUMPRODUCT(-('Diário 7º PA'!$E$4:$E$5383='Analítico Cp.'!$B141),-('Diário 7º PA'!$P$4:$P$5383=G$1),('Diário 7º PA'!$F$4:$F$5383))+SUMPRODUCT(-('Diário 8º PA'!$E$4:$E$5041='Analítico Cp.'!$B141),-('Diário 8º PA'!$P$4:$P$5041=G$1),('Diário 8º PA'!$F$4:$F$5041))+SUMPRODUCT(-('Diário 9º PA'!$E$4:$E$5236='Analítico Cp.'!$B141),-('Diário 9º PA'!$P$4:$P$5236=G$1),('Diário 9º PA'!$F$4:$F$5236))+SUMPRODUCT(-('Diário 10º PA'!$E$4:$E$5221='Analítico Cp.'!$B141),-('Diário 10º PA'!$O$4:$O$5221=G$1),('Diário 10º PA'!$F$4:$F$5221))+SUMPRODUCT(-('Comp.'!$D$5:$D$238='Analítico Cp.'!$B141),-('Comp.'!$J$5:$J$238=G$1),('Comp.'!$E$5:$E$238))</f>
        <v>0</v>
      </c>
      <c r="H141" s="13">
        <f>SUMPRODUCT(-('Diário 7º PA'!$E$4:$E$5383='Analítico Cp.'!$B141),-('Diário 7º PA'!$P$4:$P$5383=H$1),('Diário 7º PA'!$F$4:$F$5383))+SUMPRODUCT(-('Diário 8º PA'!$E$4:$E$5041='Analítico Cp.'!$B141),-('Diário 8º PA'!$P$4:$P$5041=H$1),('Diário 8º PA'!$F$4:$F$5041))+SUMPRODUCT(-('Diário 9º PA'!$E$4:$E$5236='Analítico Cp.'!$B141),-('Diário 9º PA'!$P$4:$P$5236=H$1),('Diário 9º PA'!$F$4:$F$5236))+SUMPRODUCT(-('Diário 10º PA'!$E$4:$E$5221='Analítico Cp.'!$B141),-('Diário 10º PA'!$O$4:$O$5221=H$1),('Diário 10º PA'!$F$4:$F$5221))+SUMPRODUCT(-('Comp.'!$D$5:$D$238='Analítico Cp.'!$B141),-('Comp.'!$J$5:$J$238=H$1),('Comp.'!$E$5:$E$238))</f>
        <v>0</v>
      </c>
      <c r="I141" s="13">
        <f>SUMPRODUCT(-('Diário 7º PA'!$E$4:$E$5383='Analítico Cp.'!$B141),-('Diário 7º PA'!$P$4:$P$5383=I$1),('Diário 7º PA'!$F$4:$F$5383))+SUMPRODUCT(-('Diário 8º PA'!$E$4:$E$5041='Analítico Cp.'!$B141),-('Diário 8º PA'!$P$4:$P$5041=I$1),('Diário 8º PA'!$F$4:$F$5041))+SUMPRODUCT(-('Diário 9º PA'!$E$4:$E$5236='Analítico Cp.'!$B141),-('Diário 9º PA'!$P$4:$P$5236=I$1),('Diário 9º PA'!$F$4:$F$5236))+SUMPRODUCT(-('Diário 10º PA'!$E$4:$E$5221='Analítico Cp.'!$B141),-('Diário 10º PA'!$O$4:$O$5221=I$1),('Diário 10º PA'!$F$4:$F$5221))+SUMPRODUCT(-('Comp.'!$D$5:$D$238='Analítico Cp.'!$B141),-('Comp.'!$J$5:$J$238=I$1),('Comp.'!$E$5:$E$238))</f>
        <v>0</v>
      </c>
      <c r="J141" s="13">
        <f>SUMPRODUCT(-('Diário 7º PA'!$E$4:$E$5383='Analítico Cp.'!$B141),-('Diário 7º PA'!$P$4:$P$5383=J$1),('Diário 7º PA'!$F$4:$F$5383))+SUMPRODUCT(-('Diário 8º PA'!$E$4:$E$5041='Analítico Cp.'!$B141),-('Diário 8º PA'!$P$4:$P$5041=J$1),('Diário 8º PA'!$F$4:$F$5041))+SUMPRODUCT(-('Diário 9º PA'!$E$4:$E$5236='Analítico Cp.'!$B141),-('Diário 9º PA'!$P$4:$P$5236=J$1),('Diário 9º PA'!$F$4:$F$5236))+SUMPRODUCT(-('Diário 10º PA'!$E$4:$E$5221='Analítico Cp.'!$B141),-('Diário 10º PA'!$O$4:$O$5221=J$1),('Diário 10º PA'!$F$4:$F$5221))+SUMPRODUCT(-('Comp.'!$D$5:$D$238='Analítico Cp.'!$B141),-('Comp.'!$J$5:$J$238=J$1),('Comp.'!$E$5:$E$238))</f>
        <v>0</v>
      </c>
      <c r="K141" s="13">
        <f>SUMPRODUCT(-('Diário 7º PA'!$E$4:$E$5383='Analítico Cp.'!$B141),-('Diário 7º PA'!$P$4:$P$5383=K$1),('Diário 7º PA'!$F$4:$F$5383))+SUMPRODUCT(-('Diário 8º PA'!$E$4:$E$5041='Analítico Cp.'!$B141),-('Diário 8º PA'!$P$4:$P$5041=K$1),('Diário 8º PA'!$F$4:$F$5041))+SUMPRODUCT(-('Diário 9º PA'!$E$4:$E$5236='Analítico Cp.'!$B141),-('Diário 9º PA'!$P$4:$P$5236=K$1),('Diário 9º PA'!$F$4:$F$5236))+SUMPRODUCT(-('Diário 10º PA'!$E$4:$E$5221='Analítico Cp.'!$B141),-('Diário 10º PA'!$O$4:$O$5221=K$1),('Diário 10º PA'!$F$4:$F$5221))+SUMPRODUCT(-('Comp.'!$D$5:$D$238='Analítico Cp.'!$B141),-('Comp.'!$J$5:$J$238=K$1),('Comp.'!$E$5:$E$238))</f>
        <v>0</v>
      </c>
      <c r="L141" s="13">
        <f>SUMPRODUCT(-('Diário 7º PA'!$E$4:$E$5383='Analítico Cp.'!$B141),-('Diário 7º PA'!$P$4:$P$5383=L$1),('Diário 7º PA'!$F$4:$F$5383))+SUMPRODUCT(-('Diário 8º PA'!$E$4:$E$5041='Analítico Cp.'!$B141),-('Diário 8º PA'!$P$4:$P$5041=L$1),('Diário 8º PA'!$F$4:$F$5041))+SUMPRODUCT(-('Diário 9º PA'!$E$4:$E$5236='Analítico Cp.'!$B141),-('Diário 9º PA'!$P$4:$P$5236=L$1),('Diário 9º PA'!$F$4:$F$5236))+SUMPRODUCT(-('Diário 10º PA'!$E$4:$E$5221='Analítico Cp.'!$B141),-('Diário 10º PA'!$O$4:$O$5221=L$1),('Diário 10º PA'!$F$4:$F$5221))+SUMPRODUCT(-('Comp.'!$D$5:$D$238='Analítico Cp.'!$B141),-('Comp.'!$J$5:$J$238=L$1),('Comp.'!$E$5:$E$238))</f>
        <v>0</v>
      </c>
      <c r="M141" s="13">
        <f>SUMPRODUCT(-('Diário 7º PA'!$E$4:$E$5383='Analítico Cp.'!$B141),-('Diário 7º PA'!$P$4:$P$5383=M$1),('Diário 7º PA'!$F$4:$F$5383))+SUMPRODUCT(-('Diário 8º PA'!$E$4:$E$5041='Analítico Cp.'!$B141),-('Diário 8º PA'!$P$4:$P$5041=M$1),('Diário 8º PA'!$F$4:$F$5041))+SUMPRODUCT(-('Diário 9º PA'!$E$4:$E$5236='Analítico Cp.'!$B141),-('Diário 9º PA'!$P$4:$P$5236=M$1),('Diário 9º PA'!$F$4:$F$5236))+SUMPRODUCT(-('Diário 10º PA'!$E$4:$E$5221='Analítico Cp.'!$B141),-('Diário 10º PA'!$O$4:$O$5221=M$1),('Diário 10º PA'!$F$4:$F$5221))+SUMPRODUCT(-('Comp.'!$D$5:$D$238='Analítico Cp.'!$B141),-('Comp.'!$J$5:$J$238=M$1),('Comp.'!$E$5:$E$238))</f>
        <v>0</v>
      </c>
      <c r="N141" s="13">
        <f>SUMPRODUCT(-('Diário 7º PA'!$E$4:$E$5383='Analítico Cp.'!$B141),-('Diário 7º PA'!$P$4:$P$5383=N$1),('Diário 7º PA'!$F$4:$F$5383))+SUMPRODUCT(-('Diário 8º PA'!$E$4:$E$5041='Analítico Cp.'!$B141),-('Diário 8º PA'!$P$4:$P$5041=N$1),('Diário 8º PA'!$F$4:$F$5041))+SUMPRODUCT(-('Diário 9º PA'!$E$4:$E$5236='Analítico Cp.'!$B141),-('Diário 9º PA'!$P$4:$P$5236=N$1),('Diário 9º PA'!$F$4:$F$5236))+SUMPRODUCT(-('Diário 10º PA'!$E$4:$E$5221='Analítico Cp.'!$B141),-('Diário 10º PA'!$O$4:$O$5221=N$1),('Diário 10º PA'!$F$4:$F$5221))+SUMPRODUCT(-('Comp.'!$D$5:$D$238='Analítico Cp.'!$B141),-('Comp.'!$J$5:$J$238=N$1),('Comp.'!$E$5:$E$238))</f>
        <v>0</v>
      </c>
      <c r="O141" s="13">
        <f t="shared" si="19"/>
        <v>0</v>
      </c>
      <c r="P141" s="172">
        <f t="shared" si="20"/>
        <v>0</v>
      </c>
    </row>
    <row r="142" spans="1:16" ht="23.25" customHeight="1" x14ac:dyDescent="0.2">
      <c r="A142" s="63" t="s">
        <v>24</v>
      </c>
      <c r="B142" s="61" t="s">
        <v>220</v>
      </c>
      <c r="C142" s="13">
        <f>SUMPRODUCT(-('Diário 7º PA'!$E$4:$E$5383='Analítico Cp.'!$B142),-('Diário 7º PA'!$P$4:$P$5383=C$1),('Diário 7º PA'!$F$4:$F$5383))+SUMPRODUCT(-('Diário 8º PA'!$E$4:$E$5041='Analítico Cp.'!$B142),-('Diário 8º PA'!$P$4:$P$5041=C$1),('Diário 8º PA'!$F$4:$F$5041))+SUMPRODUCT(-('Diário 9º PA'!$E$4:$E$5236='Analítico Cp.'!$B142),-('Diário 9º PA'!$P$4:$P$5236=C$1),('Diário 9º PA'!$F$4:$F$5236))+SUMPRODUCT(-('Diário 10º PA'!$E$4:$E$5221='Analítico Cp.'!$B142),-('Diário 10º PA'!$O$4:$O$5221=C$1),('Diário 10º PA'!$F$4:$F$5221))+SUMPRODUCT(-('Comp.'!$D$5:$D$238='Analítico Cp.'!$B142),-('Comp.'!$J$5:$J$238=C$1),('Comp.'!$E$5:$E$238))</f>
        <v>184292.74999999997</v>
      </c>
      <c r="D142" s="13">
        <f>SUMPRODUCT(-('Diário 7º PA'!$E$4:$E$5383='Analítico Cp.'!$B142),-('Diário 7º PA'!$P$4:$P$5383=D$1),('Diário 7º PA'!$F$4:$F$5383))+SUMPRODUCT(-('Diário 8º PA'!$E$4:$E$5041='Analítico Cp.'!$B142),-('Diário 8º PA'!$P$4:$P$5041=D$1),('Diário 8º PA'!$F$4:$F$5041))+SUMPRODUCT(-('Diário 9º PA'!$E$4:$E$5236='Analítico Cp.'!$B142),-('Diário 9º PA'!$P$4:$P$5236=D$1),('Diário 9º PA'!$F$4:$F$5236))+SUMPRODUCT(-('Diário 10º PA'!$E$4:$E$5221='Analítico Cp.'!$B142),-('Diário 10º PA'!$O$4:$O$5221=D$1),('Diário 10º PA'!$F$4:$F$5221))+SUMPRODUCT(-('Comp.'!$D$5:$D$238='Analítico Cp.'!$B142),-('Comp.'!$J$5:$J$238=D$1),('Comp.'!$E$5:$E$238))</f>
        <v>27804.29</v>
      </c>
      <c r="E142" s="13">
        <f>SUMPRODUCT(-('Diário 7º PA'!$E$4:$E$5383='Analítico Cp.'!$B142),-('Diário 7º PA'!$P$4:$P$5383=E$1),('Diário 7º PA'!$F$4:$F$5383))+SUMPRODUCT(-('Diário 8º PA'!$E$4:$E$5041='Analítico Cp.'!$B142),-('Diário 8º PA'!$P$4:$P$5041=E$1),('Diário 8º PA'!$F$4:$F$5041))+SUMPRODUCT(-('Diário 9º PA'!$E$4:$E$5236='Analítico Cp.'!$B142),-('Diário 9º PA'!$P$4:$P$5236=E$1),('Diário 9º PA'!$F$4:$F$5236))+SUMPRODUCT(-('Diário 10º PA'!$E$4:$E$5221='Analítico Cp.'!$B142),-('Diário 10º PA'!$O$4:$O$5221=E$1),('Diário 10º PA'!$F$4:$F$5221))+SUMPRODUCT(-('Comp.'!$D$5:$D$238='Analítico Cp.'!$B142),-('Comp.'!$J$5:$J$238=E$1),('Comp.'!$E$5:$E$238))</f>
        <v>4607.99</v>
      </c>
      <c r="F142" s="13">
        <f>SUMPRODUCT(-('Diário 7º PA'!$E$4:$E$5383='Analítico Cp.'!$B142),-('Diário 7º PA'!$P$4:$P$5383=F$1),('Diário 7º PA'!$F$4:$F$5383))+SUMPRODUCT(-('Diário 8º PA'!$E$4:$E$5041='Analítico Cp.'!$B142),-('Diário 8º PA'!$P$4:$P$5041=F$1),('Diário 8º PA'!$F$4:$F$5041))+SUMPRODUCT(-('Diário 9º PA'!$E$4:$E$5236='Analítico Cp.'!$B142),-('Diário 9º PA'!$P$4:$P$5236=F$1),('Diário 9º PA'!$F$4:$F$5236))+SUMPRODUCT(-('Diário 10º PA'!$E$4:$E$5221='Analítico Cp.'!$B142),-('Diário 10º PA'!$O$4:$O$5221=F$1),('Diário 10º PA'!$F$4:$F$5221))+SUMPRODUCT(-('Comp.'!$D$5:$D$238='Analítico Cp.'!$B142),-('Comp.'!$J$5:$J$238=F$1),('Comp.'!$E$5:$E$238))</f>
        <v>8264</v>
      </c>
      <c r="G142" s="13">
        <f>SUMPRODUCT(-('Diário 7º PA'!$E$4:$E$5383='Analítico Cp.'!$B142),-('Diário 7º PA'!$P$4:$P$5383=G$1),('Diário 7º PA'!$F$4:$F$5383))+SUMPRODUCT(-('Diário 8º PA'!$E$4:$E$5041='Analítico Cp.'!$B142),-('Diário 8º PA'!$P$4:$P$5041=G$1),('Diário 8º PA'!$F$4:$F$5041))+SUMPRODUCT(-('Diário 9º PA'!$E$4:$E$5236='Analítico Cp.'!$B142),-('Diário 9º PA'!$P$4:$P$5236=G$1),('Diário 9º PA'!$F$4:$F$5236))+SUMPRODUCT(-('Diário 10º PA'!$E$4:$E$5221='Analítico Cp.'!$B142),-('Diário 10º PA'!$O$4:$O$5221=G$1),('Diário 10º PA'!$F$4:$F$5221))+SUMPRODUCT(-('Comp.'!$D$5:$D$238='Analítico Cp.'!$B142),-('Comp.'!$J$5:$J$238=G$1),('Comp.'!$E$5:$E$238))</f>
        <v>23153.040000000001</v>
      </c>
      <c r="H142" s="13">
        <f>SUMPRODUCT(-('Diário 7º PA'!$E$4:$E$5383='Analítico Cp.'!$B142),-('Diário 7º PA'!$P$4:$P$5383=H$1),('Diário 7º PA'!$F$4:$F$5383))+SUMPRODUCT(-('Diário 8º PA'!$E$4:$E$5041='Analítico Cp.'!$B142),-('Diário 8º PA'!$P$4:$P$5041=H$1),('Diário 8º PA'!$F$4:$F$5041))+SUMPRODUCT(-('Diário 9º PA'!$E$4:$E$5236='Analítico Cp.'!$B142),-('Diário 9º PA'!$P$4:$P$5236=H$1),('Diário 9º PA'!$F$4:$F$5236))+SUMPRODUCT(-('Diário 10º PA'!$E$4:$E$5221='Analítico Cp.'!$B142),-('Diário 10º PA'!$O$4:$O$5221=H$1),('Diário 10º PA'!$F$4:$F$5221))+SUMPRODUCT(-('Comp.'!$D$5:$D$238='Analítico Cp.'!$B142),-('Comp.'!$J$5:$J$238=H$1),('Comp.'!$E$5:$E$238))</f>
        <v>1874.43</v>
      </c>
      <c r="I142" s="13">
        <f>SUMPRODUCT(-('Diário 7º PA'!$E$4:$E$5383='Analítico Cp.'!$B142),-('Diário 7º PA'!$P$4:$P$5383=I$1),('Diário 7º PA'!$F$4:$F$5383))+SUMPRODUCT(-('Diário 8º PA'!$E$4:$E$5041='Analítico Cp.'!$B142),-('Diário 8º PA'!$P$4:$P$5041=I$1),('Diário 8º PA'!$F$4:$F$5041))+SUMPRODUCT(-('Diário 9º PA'!$E$4:$E$5236='Analítico Cp.'!$B142),-('Diário 9º PA'!$P$4:$P$5236=I$1),('Diário 9º PA'!$F$4:$F$5236))+SUMPRODUCT(-('Diário 10º PA'!$E$4:$E$5221='Analítico Cp.'!$B142),-('Diário 10º PA'!$O$4:$O$5221=I$1),('Diário 10º PA'!$F$4:$F$5221))+SUMPRODUCT(-('Comp.'!$D$5:$D$238='Analítico Cp.'!$B142),-('Comp.'!$J$5:$J$238=I$1),('Comp.'!$E$5:$E$238))</f>
        <v>2827.8</v>
      </c>
      <c r="J142" s="13">
        <f>SUMPRODUCT(-('Diário 7º PA'!$E$4:$E$5383='Analítico Cp.'!$B142),-('Diário 7º PA'!$P$4:$P$5383=J$1),('Diário 7º PA'!$F$4:$F$5383))+SUMPRODUCT(-('Diário 8º PA'!$E$4:$E$5041='Analítico Cp.'!$B142),-('Diário 8º PA'!$P$4:$P$5041=J$1),('Diário 8º PA'!$F$4:$F$5041))+SUMPRODUCT(-('Diário 9º PA'!$E$4:$E$5236='Analítico Cp.'!$B142),-('Diário 9º PA'!$P$4:$P$5236=J$1),('Diário 9º PA'!$F$4:$F$5236))+SUMPRODUCT(-('Diário 10º PA'!$E$4:$E$5221='Analítico Cp.'!$B142),-('Diário 10º PA'!$O$4:$O$5221=J$1),('Diário 10º PA'!$F$4:$F$5221))+SUMPRODUCT(-('Comp.'!$D$5:$D$238='Analítico Cp.'!$B142),-('Comp.'!$J$5:$J$238=J$1),('Comp.'!$E$5:$E$238))</f>
        <v>19245.79</v>
      </c>
      <c r="K142" s="13">
        <f>SUMPRODUCT(-('Diário 7º PA'!$E$4:$E$5383='Analítico Cp.'!$B142),-('Diário 7º PA'!$P$4:$P$5383=K$1),('Diário 7º PA'!$F$4:$F$5383))+SUMPRODUCT(-('Diário 8º PA'!$E$4:$E$5041='Analítico Cp.'!$B142),-('Diário 8º PA'!$P$4:$P$5041=K$1),('Diário 8º PA'!$F$4:$F$5041))+SUMPRODUCT(-('Diário 9º PA'!$E$4:$E$5236='Analítico Cp.'!$B142),-('Diário 9º PA'!$P$4:$P$5236=K$1),('Diário 9º PA'!$F$4:$F$5236))+SUMPRODUCT(-('Diário 10º PA'!$E$4:$E$5221='Analítico Cp.'!$B142),-('Diário 10º PA'!$O$4:$O$5221=K$1),('Diário 10º PA'!$F$4:$F$5221))+SUMPRODUCT(-('Comp.'!$D$5:$D$238='Analítico Cp.'!$B142),-('Comp.'!$J$5:$J$238=K$1),('Comp.'!$E$5:$E$238))</f>
        <v>3196</v>
      </c>
      <c r="L142" s="13">
        <f>SUMPRODUCT(-('Diário 7º PA'!$E$4:$E$5383='Analítico Cp.'!$B142),-('Diário 7º PA'!$P$4:$P$5383=L$1),('Diário 7º PA'!$F$4:$F$5383))+SUMPRODUCT(-('Diário 8º PA'!$E$4:$E$5041='Analítico Cp.'!$B142),-('Diário 8º PA'!$P$4:$P$5041=L$1),('Diário 8º PA'!$F$4:$F$5041))+SUMPRODUCT(-('Diário 9º PA'!$E$4:$E$5236='Analítico Cp.'!$B142),-('Diário 9º PA'!$P$4:$P$5236=L$1),('Diário 9º PA'!$F$4:$F$5236))+SUMPRODUCT(-('Diário 10º PA'!$E$4:$E$5221='Analítico Cp.'!$B142),-('Diário 10º PA'!$O$4:$O$5221=L$1),('Diário 10º PA'!$F$4:$F$5221))+SUMPRODUCT(-('Comp.'!$D$5:$D$238='Analítico Cp.'!$B142),-('Comp.'!$J$5:$J$238=L$1),('Comp.'!$E$5:$E$238))</f>
        <v>2945.22</v>
      </c>
      <c r="M142" s="13">
        <f>SUMPRODUCT(-('Diário 7º PA'!$E$4:$E$5383='Analítico Cp.'!$B142),-('Diário 7º PA'!$P$4:$P$5383=M$1),('Diário 7º PA'!$F$4:$F$5383))+SUMPRODUCT(-('Diário 8º PA'!$E$4:$E$5041='Analítico Cp.'!$B142),-('Diário 8º PA'!$P$4:$P$5041=M$1),('Diário 8º PA'!$F$4:$F$5041))+SUMPRODUCT(-('Diário 9º PA'!$E$4:$E$5236='Analítico Cp.'!$B142),-('Diário 9º PA'!$P$4:$P$5236=M$1),('Diário 9º PA'!$F$4:$F$5236))+SUMPRODUCT(-('Diário 10º PA'!$E$4:$E$5221='Analítico Cp.'!$B142),-('Diário 10º PA'!$O$4:$O$5221=M$1),('Diário 10º PA'!$F$4:$F$5221))+SUMPRODUCT(-('Comp.'!$D$5:$D$238='Analítico Cp.'!$B142),-('Comp.'!$J$5:$J$238=M$1),('Comp.'!$E$5:$E$238))</f>
        <v>60325</v>
      </c>
      <c r="N142" s="13">
        <f>SUMPRODUCT(-('Diário 7º PA'!$E$4:$E$5383='Analítico Cp.'!$B142),-('Diário 7º PA'!$P$4:$P$5383=N$1),('Diário 7º PA'!$F$4:$F$5383))+SUMPRODUCT(-('Diário 8º PA'!$E$4:$E$5041='Analítico Cp.'!$B142),-('Diário 8º PA'!$P$4:$P$5041=N$1),('Diário 8º PA'!$F$4:$F$5041))+SUMPRODUCT(-('Diário 9º PA'!$E$4:$E$5236='Analítico Cp.'!$B142),-('Diário 9º PA'!$P$4:$P$5236=N$1),('Diário 9º PA'!$F$4:$F$5236))+SUMPRODUCT(-('Diário 10º PA'!$E$4:$E$5221='Analítico Cp.'!$B142),-('Diário 10º PA'!$O$4:$O$5221=N$1),('Diário 10º PA'!$F$4:$F$5221))+SUMPRODUCT(-('Comp.'!$D$5:$D$238='Analítico Cp.'!$B142),-('Comp.'!$J$5:$J$238=N$1),('Comp.'!$E$5:$E$238))</f>
        <v>3207</v>
      </c>
      <c r="O142" s="13">
        <f t="shared" si="19"/>
        <v>341743.30999999994</v>
      </c>
      <c r="P142" s="172">
        <f t="shared" si="20"/>
        <v>6.4464082691627856E-3</v>
      </c>
    </row>
    <row r="143" spans="1:16" ht="23.25" customHeight="1" x14ac:dyDescent="0.2">
      <c r="A143" s="63" t="s">
        <v>25</v>
      </c>
      <c r="B143" s="61" t="s">
        <v>222</v>
      </c>
      <c r="C143" s="13">
        <f>SUMPRODUCT(-('Diário 7º PA'!$E$4:$E$5383='Analítico Cp.'!$B143),-('Diário 7º PA'!$P$4:$P$5383=C$1),('Diário 7º PA'!$F$4:$F$5383))+SUMPRODUCT(-('Diário 8º PA'!$E$4:$E$5041='Analítico Cp.'!$B143),-('Diário 8º PA'!$P$4:$P$5041=C$1),('Diário 8º PA'!$F$4:$F$5041))+SUMPRODUCT(-('Diário 9º PA'!$E$4:$E$5236='Analítico Cp.'!$B143),-('Diário 9º PA'!$P$4:$P$5236=C$1),('Diário 9º PA'!$F$4:$F$5236))+SUMPRODUCT(-('Diário 10º PA'!$E$4:$E$5221='Analítico Cp.'!$B143),-('Diário 10º PA'!$O$4:$O$5221=C$1),('Diário 10º PA'!$F$4:$F$5221))+SUMPRODUCT(-('Comp.'!$D$5:$D$238='Analítico Cp.'!$B143),-('Comp.'!$J$5:$J$238=C$1),('Comp.'!$E$5:$E$238))</f>
        <v>616</v>
      </c>
      <c r="D143" s="13">
        <f>SUMPRODUCT(-('Diário 7º PA'!$E$4:$E$5383='Analítico Cp.'!$B143),-('Diário 7º PA'!$P$4:$P$5383=D$1),('Diário 7º PA'!$F$4:$F$5383))+SUMPRODUCT(-('Diário 8º PA'!$E$4:$E$5041='Analítico Cp.'!$B143),-('Diário 8º PA'!$P$4:$P$5041=D$1),('Diário 8º PA'!$F$4:$F$5041))+SUMPRODUCT(-('Diário 9º PA'!$E$4:$E$5236='Analítico Cp.'!$B143),-('Diário 9º PA'!$P$4:$P$5236=D$1),('Diário 9º PA'!$F$4:$F$5236))+SUMPRODUCT(-('Diário 10º PA'!$E$4:$E$5221='Analítico Cp.'!$B143),-('Diário 10º PA'!$O$4:$O$5221=D$1),('Diário 10º PA'!$F$4:$F$5221))+SUMPRODUCT(-('Comp.'!$D$5:$D$238='Analítico Cp.'!$B143),-('Comp.'!$J$5:$J$238=D$1),('Comp.'!$E$5:$E$238))</f>
        <v>0</v>
      </c>
      <c r="E143" s="13">
        <f>SUMPRODUCT(-('Diário 7º PA'!$E$4:$E$5383='Analítico Cp.'!$B143),-('Diário 7º PA'!$P$4:$P$5383=E$1),('Diário 7º PA'!$F$4:$F$5383))+SUMPRODUCT(-('Diário 8º PA'!$E$4:$E$5041='Analítico Cp.'!$B143),-('Diário 8º PA'!$P$4:$P$5041=E$1),('Diário 8º PA'!$F$4:$F$5041))+SUMPRODUCT(-('Diário 9º PA'!$E$4:$E$5236='Analítico Cp.'!$B143),-('Diário 9º PA'!$P$4:$P$5236=E$1),('Diário 9º PA'!$F$4:$F$5236))+SUMPRODUCT(-('Diário 10º PA'!$E$4:$E$5221='Analítico Cp.'!$B143),-('Diário 10º PA'!$O$4:$O$5221=E$1),('Diário 10º PA'!$F$4:$F$5221))+SUMPRODUCT(-('Comp.'!$D$5:$D$238='Analítico Cp.'!$B143),-('Comp.'!$J$5:$J$238=E$1),('Comp.'!$E$5:$E$238))</f>
        <v>18260</v>
      </c>
      <c r="F143" s="13">
        <f>SUMPRODUCT(-('Diário 7º PA'!$E$4:$E$5383='Analítico Cp.'!$B143),-('Diário 7º PA'!$P$4:$P$5383=F$1),('Diário 7º PA'!$F$4:$F$5383))+SUMPRODUCT(-('Diário 8º PA'!$E$4:$E$5041='Analítico Cp.'!$B143),-('Diário 8º PA'!$P$4:$P$5041=F$1),('Diário 8º PA'!$F$4:$F$5041))+SUMPRODUCT(-('Diário 9º PA'!$E$4:$E$5236='Analítico Cp.'!$B143),-('Diário 9º PA'!$P$4:$P$5236=F$1),('Diário 9º PA'!$F$4:$F$5236))+SUMPRODUCT(-('Diário 10º PA'!$E$4:$E$5221='Analítico Cp.'!$B143),-('Diário 10º PA'!$O$4:$O$5221=F$1),('Diário 10º PA'!$F$4:$F$5221))+SUMPRODUCT(-('Comp.'!$D$5:$D$238='Analítico Cp.'!$B143),-('Comp.'!$J$5:$J$238=F$1),('Comp.'!$E$5:$E$238))</f>
        <v>0</v>
      </c>
      <c r="G143" s="13">
        <f>SUMPRODUCT(-('Diário 7º PA'!$E$4:$E$5383='Analítico Cp.'!$B143),-('Diário 7º PA'!$P$4:$P$5383=G$1),('Diário 7º PA'!$F$4:$F$5383))+SUMPRODUCT(-('Diário 8º PA'!$E$4:$E$5041='Analítico Cp.'!$B143),-('Diário 8º PA'!$P$4:$P$5041=G$1),('Diário 8º PA'!$F$4:$F$5041))+SUMPRODUCT(-('Diário 9º PA'!$E$4:$E$5236='Analítico Cp.'!$B143),-('Diário 9º PA'!$P$4:$P$5236=G$1),('Diário 9º PA'!$F$4:$F$5236))+SUMPRODUCT(-('Diário 10º PA'!$E$4:$E$5221='Analítico Cp.'!$B143),-('Diário 10º PA'!$O$4:$O$5221=G$1),('Diário 10º PA'!$F$4:$F$5221))+SUMPRODUCT(-('Comp.'!$D$5:$D$238='Analítico Cp.'!$B143),-('Comp.'!$J$5:$J$238=G$1),('Comp.'!$E$5:$E$238))</f>
        <v>0</v>
      </c>
      <c r="H143" s="13">
        <f>SUMPRODUCT(-('Diário 7º PA'!$E$4:$E$5383='Analítico Cp.'!$B143),-('Diário 7º PA'!$P$4:$P$5383=H$1),('Diário 7º PA'!$F$4:$F$5383))+SUMPRODUCT(-('Diário 8º PA'!$E$4:$E$5041='Analítico Cp.'!$B143),-('Diário 8º PA'!$P$4:$P$5041=H$1),('Diário 8º PA'!$F$4:$F$5041))+SUMPRODUCT(-('Diário 9º PA'!$E$4:$E$5236='Analítico Cp.'!$B143),-('Diário 9º PA'!$P$4:$P$5236=H$1),('Diário 9º PA'!$F$4:$F$5236))+SUMPRODUCT(-('Diário 10º PA'!$E$4:$E$5221='Analítico Cp.'!$B143),-('Diário 10º PA'!$O$4:$O$5221=H$1),('Diário 10º PA'!$F$4:$F$5221))+SUMPRODUCT(-('Comp.'!$D$5:$D$238='Analítico Cp.'!$B143),-('Comp.'!$J$5:$J$238=H$1),('Comp.'!$E$5:$E$238))</f>
        <v>0</v>
      </c>
      <c r="I143" s="13">
        <f>SUMPRODUCT(-('Diário 7º PA'!$E$4:$E$5383='Analítico Cp.'!$B143),-('Diário 7º PA'!$P$4:$P$5383=I$1),('Diário 7º PA'!$F$4:$F$5383))+SUMPRODUCT(-('Diário 8º PA'!$E$4:$E$5041='Analítico Cp.'!$B143),-('Diário 8º PA'!$P$4:$P$5041=I$1),('Diário 8º PA'!$F$4:$F$5041))+SUMPRODUCT(-('Diário 9º PA'!$E$4:$E$5236='Analítico Cp.'!$B143),-('Diário 9º PA'!$P$4:$P$5236=I$1),('Diário 9º PA'!$F$4:$F$5236))+SUMPRODUCT(-('Diário 10º PA'!$E$4:$E$5221='Analítico Cp.'!$B143),-('Diário 10º PA'!$O$4:$O$5221=I$1),('Diário 10º PA'!$F$4:$F$5221))+SUMPRODUCT(-('Comp.'!$D$5:$D$238='Analítico Cp.'!$B143),-('Comp.'!$J$5:$J$238=I$1),('Comp.'!$E$5:$E$238))</f>
        <v>32800</v>
      </c>
      <c r="J143" s="13">
        <f>SUMPRODUCT(-('Diário 7º PA'!$E$4:$E$5383='Analítico Cp.'!$B143),-('Diário 7º PA'!$P$4:$P$5383=J$1),('Diário 7º PA'!$F$4:$F$5383))+SUMPRODUCT(-('Diário 8º PA'!$E$4:$E$5041='Analítico Cp.'!$B143),-('Diário 8º PA'!$P$4:$P$5041=J$1),('Diário 8º PA'!$F$4:$F$5041))+SUMPRODUCT(-('Diário 9º PA'!$E$4:$E$5236='Analítico Cp.'!$B143),-('Diário 9º PA'!$P$4:$P$5236=J$1),('Diário 9º PA'!$F$4:$F$5236))+SUMPRODUCT(-('Diário 10º PA'!$E$4:$E$5221='Analítico Cp.'!$B143),-('Diário 10º PA'!$O$4:$O$5221=J$1),('Diário 10º PA'!$F$4:$F$5221))+SUMPRODUCT(-('Comp.'!$D$5:$D$238='Analítico Cp.'!$B143),-('Comp.'!$J$5:$J$238=J$1),('Comp.'!$E$5:$E$238))</f>
        <v>0</v>
      </c>
      <c r="K143" s="13">
        <f>SUMPRODUCT(-('Diário 7º PA'!$E$4:$E$5383='Analítico Cp.'!$B143),-('Diário 7º PA'!$P$4:$P$5383=K$1),('Diário 7º PA'!$F$4:$F$5383))+SUMPRODUCT(-('Diário 8º PA'!$E$4:$E$5041='Analítico Cp.'!$B143),-('Diário 8º PA'!$P$4:$P$5041=K$1),('Diário 8º PA'!$F$4:$F$5041))+SUMPRODUCT(-('Diário 9º PA'!$E$4:$E$5236='Analítico Cp.'!$B143),-('Diário 9º PA'!$P$4:$P$5236=K$1),('Diário 9º PA'!$F$4:$F$5236))+SUMPRODUCT(-('Diário 10º PA'!$E$4:$E$5221='Analítico Cp.'!$B143),-('Diário 10º PA'!$O$4:$O$5221=K$1),('Diário 10º PA'!$F$4:$F$5221))+SUMPRODUCT(-('Comp.'!$D$5:$D$238='Analítico Cp.'!$B143),-('Comp.'!$J$5:$J$238=K$1),('Comp.'!$E$5:$E$238))</f>
        <v>1000</v>
      </c>
      <c r="L143" s="13">
        <f>SUMPRODUCT(-('Diário 7º PA'!$E$4:$E$5383='Analítico Cp.'!$B143),-('Diário 7º PA'!$P$4:$P$5383=L$1),('Diário 7º PA'!$F$4:$F$5383))+SUMPRODUCT(-('Diário 8º PA'!$E$4:$E$5041='Analítico Cp.'!$B143),-('Diário 8º PA'!$P$4:$P$5041=L$1),('Diário 8º PA'!$F$4:$F$5041))+SUMPRODUCT(-('Diário 9º PA'!$E$4:$E$5236='Analítico Cp.'!$B143),-('Diário 9º PA'!$P$4:$P$5236=L$1),('Diário 9º PA'!$F$4:$F$5236))+SUMPRODUCT(-('Diário 10º PA'!$E$4:$E$5221='Analítico Cp.'!$B143),-('Diário 10º PA'!$O$4:$O$5221=L$1),('Diário 10º PA'!$F$4:$F$5221))+SUMPRODUCT(-('Comp.'!$D$5:$D$238='Analítico Cp.'!$B143),-('Comp.'!$J$5:$J$238=L$1),('Comp.'!$E$5:$E$238))</f>
        <v>0</v>
      </c>
      <c r="M143" s="13">
        <f>SUMPRODUCT(-('Diário 7º PA'!$E$4:$E$5383='Analítico Cp.'!$B143),-('Diário 7º PA'!$P$4:$P$5383=M$1),('Diário 7º PA'!$F$4:$F$5383))+SUMPRODUCT(-('Diário 8º PA'!$E$4:$E$5041='Analítico Cp.'!$B143),-('Diário 8º PA'!$P$4:$P$5041=M$1),('Diário 8º PA'!$F$4:$F$5041))+SUMPRODUCT(-('Diário 9º PA'!$E$4:$E$5236='Analítico Cp.'!$B143),-('Diário 9º PA'!$P$4:$P$5236=M$1),('Diário 9º PA'!$F$4:$F$5236))+SUMPRODUCT(-('Diário 10º PA'!$E$4:$E$5221='Analítico Cp.'!$B143),-('Diário 10º PA'!$O$4:$O$5221=M$1),('Diário 10º PA'!$F$4:$F$5221))+SUMPRODUCT(-('Comp.'!$D$5:$D$238='Analítico Cp.'!$B143),-('Comp.'!$J$5:$J$238=M$1),('Comp.'!$E$5:$E$238))</f>
        <v>0</v>
      </c>
      <c r="N143" s="13">
        <f>SUMPRODUCT(-('Diário 7º PA'!$E$4:$E$5383='Analítico Cp.'!$B143),-('Diário 7º PA'!$P$4:$P$5383=N$1),('Diário 7º PA'!$F$4:$F$5383))+SUMPRODUCT(-('Diário 8º PA'!$E$4:$E$5041='Analítico Cp.'!$B143),-('Diário 8º PA'!$P$4:$P$5041=N$1),('Diário 8º PA'!$F$4:$F$5041))+SUMPRODUCT(-('Diário 9º PA'!$E$4:$E$5236='Analítico Cp.'!$B143),-('Diário 9º PA'!$P$4:$P$5236=N$1),('Diário 9º PA'!$F$4:$F$5236))+SUMPRODUCT(-('Diário 10º PA'!$E$4:$E$5221='Analítico Cp.'!$B143),-('Diário 10º PA'!$O$4:$O$5221=N$1),('Diário 10º PA'!$F$4:$F$5221))+SUMPRODUCT(-('Comp.'!$D$5:$D$238='Analítico Cp.'!$B143),-('Comp.'!$J$5:$J$238=N$1),('Comp.'!$E$5:$E$238))</f>
        <v>0</v>
      </c>
      <c r="O143" s="13">
        <f t="shared" si="19"/>
        <v>52676</v>
      </c>
      <c r="P143" s="172">
        <f t="shared" si="20"/>
        <v>9.9364345123952513E-4</v>
      </c>
    </row>
    <row r="144" spans="1:16" ht="23.25" customHeight="1" x14ac:dyDescent="0.2">
      <c r="A144" s="63" t="s">
        <v>26</v>
      </c>
      <c r="B144" s="61" t="s">
        <v>224</v>
      </c>
      <c r="C144" s="13">
        <f>SUMPRODUCT(-('Diário 7º PA'!$E$4:$E$5383='Analítico Cp.'!$B144),-('Diário 7º PA'!$P$4:$P$5383=C$1),('Diário 7º PA'!$F$4:$F$5383))+SUMPRODUCT(-('Diário 8º PA'!$E$4:$E$5041='Analítico Cp.'!$B144),-('Diário 8º PA'!$P$4:$P$5041=C$1),('Diário 8º PA'!$F$4:$F$5041))+SUMPRODUCT(-('Diário 9º PA'!$E$4:$E$5236='Analítico Cp.'!$B144),-('Diário 9º PA'!$P$4:$P$5236=C$1),('Diário 9º PA'!$F$4:$F$5236))+SUMPRODUCT(-('Diário 10º PA'!$E$4:$E$5221='Analítico Cp.'!$B144),-('Diário 10º PA'!$O$4:$O$5221=C$1),('Diário 10º PA'!$F$4:$F$5221))+SUMPRODUCT(-('Comp.'!$D$5:$D$238='Analítico Cp.'!$B144),-('Comp.'!$J$5:$J$238=C$1),('Comp.'!$E$5:$E$238))</f>
        <v>20100</v>
      </c>
      <c r="D144" s="13">
        <f>SUMPRODUCT(-('Diário 7º PA'!$E$4:$E$5383='Analítico Cp.'!$B144),-('Diário 7º PA'!$P$4:$P$5383=D$1),('Diário 7º PA'!$F$4:$F$5383))+SUMPRODUCT(-('Diário 8º PA'!$E$4:$E$5041='Analítico Cp.'!$B144),-('Diário 8º PA'!$P$4:$P$5041=D$1),('Diário 8º PA'!$F$4:$F$5041))+SUMPRODUCT(-('Diário 9º PA'!$E$4:$E$5236='Analítico Cp.'!$B144),-('Diário 9º PA'!$P$4:$P$5236=D$1),('Diário 9º PA'!$F$4:$F$5236))+SUMPRODUCT(-('Diário 10º PA'!$E$4:$E$5221='Analítico Cp.'!$B144),-('Diário 10º PA'!$O$4:$O$5221=D$1),('Diário 10º PA'!$F$4:$F$5221))+SUMPRODUCT(-('Comp.'!$D$5:$D$238='Analítico Cp.'!$B144),-('Comp.'!$J$5:$J$238=D$1),('Comp.'!$E$5:$E$238))</f>
        <v>8566.5</v>
      </c>
      <c r="E144" s="13">
        <f>SUMPRODUCT(-('Diário 7º PA'!$E$4:$E$5383='Analítico Cp.'!$B144),-('Diário 7º PA'!$P$4:$P$5383=E$1),('Diário 7º PA'!$F$4:$F$5383))+SUMPRODUCT(-('Diário 8º PA'!$E$4:$E$5041='Analítico Cp.'!$B144),-('Diário 8º PA'!$P$4:$P$5041=E$1),('Diário 8º PA'!$F$4:$F$5041))+SUMPRODUCT(-('Diário 9º PA'!$E$4:$E$5236='Analítico Cp.'!$B144),-('Diário 9º PA'!$P$4:$P$5236=E$1),('Diário 9º PA'!$F$4:$F$5236))+SUMPRODUCT(-('Diário 10º PA'!$E$4:$E$5221='Analítico Cp.'!$B144),-('Diário 10º PA'!$O$4:$O$5221=E$1),('Diário 10º PA'!$F$4:$F$5221))+SUMPRODUCT(-('Comp.'!$D$5:$D$238='Analítico Cp.'!$B144),-('Comp.'!$J$5:$J$238=E$1),('Comp.'!$E$5:$E$238))</f>
        <v>1100</v>
      </c>
      <c r="F144" s="13">
        <f>SUMPRODUCT(-('Diário 7º PA'!$E$4:$E$5383='Analítico Cp.'!$B144),-('Diário 7º PA'!$P$4:$P$5383=F$1),('Diário 7º PA'!$F$4:$F$5383))+SUMPRODUCT(-('Diário 8º PA'!$E$4:$E$5041='Analítico Cp.'!$B144),-('Diário 8º PA'!$P$4:$P$5041=F$1),('Diário 8º PA'!$F$4:$F$5041))+SUMPRODUCT(-('Diário 9º PA'!$E$4:$E$5236='Analítico Cp.'!$B144),-('Diário 9º PA'!$P$4:$P$5236=F$1),('Diário 9º PA'!$F$4:$F$5236))+SUMPRODUCT(-('Diário 10º PA'!$E$4:$E$5221='Analítico Cp.'!$B144),-('Diário 10º PA'!$O$4:$O$5221=F$1),('Diário 10º PA'!$F$4:$F$5221))+SUMPRODUCT(-('Comp.'!$D$5:$D$238='Analítico Cp.'!$B144),-('Comp.'!$J$5:$J$238=F$1),('Comp.'!$E$5:$E$238))</f>
        <v>5708</v>
      </c>
      <c r="G144" s="13">
        <f>SUMPRODUCT(-('Diário 7º PA'!$E$4:$E$5383='Analítico Cp.'!$B144),-('Diário 7º PA'!$P$4:$P$5383=G$1),('Diário 7º PA'!$F$4:$F$5383))+SUMPRODUCT(-('Diário 8º PA'!$E$4:$E$5041='Analítico Cp.'!$B144),-('Diário 8º PA'!$P$4:$P$5041=G$1),('Diário 8º PA'!$F$4:$F$5041))+SUMPRODUCT(-('Diário 9º PA'!$E$4:$E$5236='Analítico Cp.'!$B144),-('Diário 9º PA'!$P$4:$P$5236=G$1),('Diário 9º PA'!$F$4:$F$5236))+SUMPRODUCT(-('Diário 10º PA'!$E$4:$E$5221='Analítico Cp.'!$B144),-('Diário 10º PA'!$O$4:$O$5221=G$1),('Diário 10º PA'!$F$4:$F$5221))+SUMPRODUCT(-('Comp.'!$D$5:$D$238='Analítico Cp.'!$B144),-('Comp.'!$J$5:$J$238=G$1),('Comp.'!$E$5:$E$238))</f>
        <v>11067.3</v>
      </c>
      <c r="H144" s="13">
        <f>SUMPRODUCT(-('Diário 7º PA'!$E$4:$E$5383='Analítico Cp.'!$B144),-('Diário 7º PA'!$P$4:$P$5383=H$1),('Diário 7º PA'!$F$4:$F$5383))+SUMPRODUCT(-('Diário 8º PA'!$E$4:$E$5041='Analítico Cp.'!$B144),-('Diário 8º PA'!$P$4:$P$5041=H$1),('Diário 8º PA'!$F$4:$F$5041))+SUMPRODUCT(-('Diário 9º PA'!$E$4:$E$5236='Analítico Cp.'!$B144),-('Diário 9º PA'!$P$4:$P$5236=H$1),('Diário 9º PA'!$F$4:$F$5236))+SUMPRODUCT(-('Diário 10º PA'!$E$4:$E$5221='Analítico Cp.'!$B144),-('Diário 10º PA'!$O$4:$O$5221=H$1),('Diário 10º PA'!$F$4:$F$5221))+SUMPRODUCT(-('Comp.'!$D$5:$D$238='Analítico Cp.'!$B144),-('Comp.'!$J$5:$J$238=H$1),('Comp.'!$E$5:$E$238))</f>
        <v>90813.1</v>
      </c>
      <c r="I144" s="13">
        <f>SUMPRODUCT(-('Diário 7º PA'!$E$4:$E$5383='Analítico Cp.'!$B144),-('Diário 7º PA'!$P$4:$P$5383=I$1),('Diário 7º PA'!$F$4:$F$5383))+SUMPRODUCT(-('Diário 8º PA'!$E$4:$E$5041='Analítico Cp.'!$B144),-('Diário 8º PA'!$P$4:$P$5041=I$1),('Diário 8º PA'!$F$4:$F$5041))+SUMPRODUCT(-('Diário 9º PA'!$E$4:$E$5236='Analítico Cp.'!$B144),-('Diário 9º PA'!$P$4:$P$5236=I$1),('Diário 9º PA'!$F$4:$F$5236))+SUMPRODUCT(-('Diário 10º PA'!$E$4:$E$5221='Analítico Cp.'!$B144),-('Diário 10º PA'!$O$4:$O$5221=I$1),('Diário 10º PA'!$F$4:$F$5221))+SUMPRODUCT(-('Comp.'!$D$5:$D$238='Analítico Cp.'!$B144),-('Comp.'!$J$5:$J$238=I$1),('Comp.'!$E$5:$E$238))</f>
        <v>30360.599999999995</v>
      </c>
      <c r="J144" s="13">
        <f>SUMPRODUCT(-('Diário 7º PA'!$E$4:$E$5383='Analítico Cp.'!$B144),-('Diário 7º PA'!$P$4:$P$5383=J$1),('Diário 7º PA'!$F$4:$F$5383))+SUMPRODUCT(-('Diário 8º PA'!$E$4:$E$5041='Analítico Cp.'!$B144),-('Diário 8º PA'!$P$4:$P$5041=J$1),('Diário 8º PA'!$F$4:$F$5041))+SUMPRODUCT(-('Diário 9º PA'!$E$4:$E$5236='Analítico Cp.'!$B144),-('Diário 9º PA'!$P$4:$P$5236=J$1),('Diário 9º PA'!$F$4:$F$5236))+SUMPRODUCT(-('Diário 10º PA'!$E$4:$E$5221='Analítico Cp.'!$B144),-('Diário 10º PA'!$O$4:$O$5221=J$1),('Diário 10º PA'!$F$4:$F$5221))+SUMPRODUCT(-('Comp.'!$D$5:$D$238='Analítico Cp.'!$B144),-('Comp.'!$J$5:$J$238=J$1),('Comp.'!$E$5:$E$238))</f>
        <v>0</v>
      </c>
      <c r="K144" s="13">
        <f>SUMPRODUCT(-('Diário 7º PA'!$E$4:$E$5383='Analítico Cp.'!$B144),-('Diário 7º PA'!$P$4:$P$5383=K$1),('Diário 7º PA'!$F$4:$F$5383))+SUMPRODUCT(-('Diário 8º PA'!$E$4:$E$5041='Analítico Cp.'!$B144),-('Diário 8º PA'!$P$4:$P$5041=K$1),('Diário 8º PA'!$F$4:$F$5041))+SUMPRODUCT(-('Diário 9º PA'!$E$4:$E$5236='Analítico Cp.'!$B144),-('Diário 9º PA'!$P$4:$P$5236=K$1),('Diário 9º PA'!$F$4:$F$5236))+SUMPRODUCT(-('Diário 10º PA'!$E$4:$E$5221='Analítico Cp.'!$B144),-('Diário 10º PA'!$O$4:$O$5221=K$1),('Diário 10º PA'!$F$4:$F$5221))+SUMPRODUCT(-('Comp.'!$D$5:$D$238='Analítico Cp.'!$B144),-('Comp.'!$J$5:$J$238=K$1),('Comp.'!$E$5:$E$238))</f>
        <v>10743.189999999999</v>
      </c>
      <c r="L144" s="13">
        <f>SUMPRODUCT(-('Diário 7º PA'!$E$4:$E$5383='Analítico Cp.'!$B144),-('Diário 7º PA'!$P$4:$P$5383=L$1),('Diário 7º PA'!$F$4:$F$5383))+SUMPRODUCT(-('Diário 8º PA'!$E$4:$E$5041='Analítico Cp.'!$B144),-('Diário 8º PA'!$P$4:$P$5041=L$1),('Diário 8º PA'!$F$4:$F$5041))+SUMPRODUCT(-('Diário 9º PA'!$E$4:$E$5236='Analítico Cp.'!$B144),-('Diário 9º PA'!$P$4:$P$5236=L$1),('Diário 9º PA'!$F$4:$F$5236))+SUMPRODUCT(-('Diário 10º PA'!$E$4:$E$5221='Analítico Cp.'!$B144),-('Diário 10º PA'!$O$4:$O$5221=L$1),('Diário 10º PA'!$F$4:$F$5221))+SUMPRODUCT(-('Comp.'!$D$5:$D$238='Analítico Cp.'!$B144),-('Comp.'!$J$5:$J$238=L$1),('Comp.'!$E$5:$E$238))</f>
        <v>24616.13</v>
      </c>
      <c r="M144" s="13">
        <f>SUMPRODUCT(-('Diário 7º PA'!$E$4:$E$5383='Analítico Cp.'!$B144),-('Diário 7º PA'!$P$4:$P$5383=M$1),('Diário 7º PA'!$F$4:$F$5383))+SUMPRODUCT(-('Diário 8º PA'!$E$4:$E$5041='Analítico Cp.'!$B144),-('Diário 8º PA'!$P$4:$P$5041=M$1),('Diário 8º PA'!$F$4:$F$5041))+SUMPRODUCT(-('Diário 9º PA'!$E$4:$E$5236='Analítico Cp.'!$B144),-('Diário 9º PA'!$P$4:$P$5236=M$1),('Diário 9º PA'!$F$4:$F$5236))+SUMPRODUCT(-('Diário 10º PA'!$E$4:$E$5221='Analítico Cp.'!$B144),-('Diário 10º PA'!$O$4:$O$5221=M$1),('Diário 10º PA'!$F$4:$F$5221))+SUMPRODUCT(-('Comp.'!$D$5:$D$238='Analítico Cp.'!$B144),-('Comp.'!$J$5:$J$238=M$1),('Comp.'!$E$5:$E$238))</f>
        <v>25907.27</v>
      </c>
      <c r="N144" s="13">
        <f>SUMPRODUCT(-('Diário 7º PA'!$E$4:$E$5383='Analítico Cp.'!$B144),-('Diário 7º PA'!$P$4:$P$5383=N$1),('Diário 7º PA'!$F$4:$F$5383))+SUMPRODUCT(-('Diário 8º PA'!$E$4:$E$5041='Analítico Cp.'!$B144),-('Diário 8º PA'!$P$4:$P$5041=N$1),('Diário 8º PA'!$F$4:$F$5041))+SUMPRODUCT(-('Diário 9º PA'!$E$4:$E$5236='Analítico Cp.'!$B144),-('Diário 9º PA'!$P$4:$P$5236=N$1),('Diário 9º PA'!$F$4:$F$5236))+SUMPRODUCT(-('Diário 10º PA'!$E$4:$E$5221='Analítico Cp.'!$B144),-('Diário 10º PA'!$O$4:$O$5221=N$1),('Diário 10º PA'!$F$4:$F$5221))+SUMPRODUCT(-('Comp.'!$D$5:$D$238='Analítico Cp.'!$B144),-('Comp.'!$J$5:$J$238=N$1),('Comp.'!$E$5:$E$238))</f>
        <v>55129.479999999996</v>
      </c>
      <c r="O144" s="13">
        <f t="shared" si="19"/>
        <v>284111.57</v>
      </c>
      <c r="P144" s="172">
        <f t="shared" si="20"/>
        <v>5.3592831830792005E-3</v>
      </c>
    </row>
    <row r="145" spans="1:16" ht="23.25" customHeight="1" x14ac:dyDescent="0.2">
      <c r="A145" s="63" t="s">
        <v>27</v>
      </c>
      <c r="B145" s="61" t="s">
        <v>227</v>
      </c>
      <c r="C145" s="13">
        <f>SUMPRODUCT(-('Diário 7º PA'!$E$4:$E$5383='Analítico Cp.'!$B145),-('Diário 7º PA'!$P$4:$P$5383=C$1),('Diário 7º PA'!$F$4:$F$5383))+SUMPRODUCT(-('Diário 8º PA'!$E$4:$E$5041='Analítico Cp.'!$B145),-('Diário 8º PA'!$P$4:$P$5041=C$1),('Diário 8º PA'!$F$4:$F$5041))+SUMPRODUCT(-('Diário 9º PA'!$E$4:$E$5236='Analítico Cp.'!$B145),-('Diário 9º PA'!$P$4:$P$5236=C$1),('Diário 9º PA'!$F$4:$F$5236))+SUMPRODUCT(-('Diário 10º PA'!$E$4:$E$5221='Analítico Cp.'!$B145),-('Diário 10º PA'!$O$4:$O$5221=C$1),('Diário 10º PA'!$F$4:$F$5221))+SUMPRODUCT(-('Comp.'!$D$5:$D$238='Analítico Cp.'!$B145),-('Comp.'!$J$5:$J$238=C$1),('Comp.'!$E$5:$E$238))</f>
        <v>0</v>
      </c>
      <c r="D145" s="13">
        <f>SUMPRODUCT(-('Diário 7º PA'!$E$4:$E$5383='Analítico Cp.'!$B145),-('Diário 7º PA'!$P$4:$P$5383=D$1),('Diário 7º PA'!$F$4:$F$5383))+SUMPRODUCT(-('Diário 8º PA'!$E$4:$E$5041='Analítico Cp.'!$B145),-('Diário 8º PA'!$P$4:$P$5041=D$1),('Diário 8º PA'!$F$4:$F$5041))+SUMPRODUCT(-('Diário 9º PA'!$E$4:$E$5236='Analítico Cp.'!$B145),-('Diário 9º PA'!$P$4:$P$5236=D$1),('Diário 9º PA'!$F$4:$F$5236))+SUMPRODUCT(-('Diário 10º PA'!$E$4:$E$5221='Analítico Cp.'!$B145),-('Diário 10º PA'!$O$4:$O$5221=D$1),('Diário 10º PA'!$F$4:$F$5221))+SUMPRODUCT(-('Comp.'!$D$5:$D$238='Analítico Cp.'!$B145),-('Comp.'!$J$5:$J$238=D$1),('Comp.'!$E$5:$E$238))</f>
        <v>0</v>
      </c>
      <c r="E145" s="13">
        <f>SUMPRODUCT(-('Diário 7º PA'!$E$4:$E$5383='Analítico Cp.'!$B145),-('Diário 7º PA'!$P$4:$P$5383=E$1),('Diário 7º PA'!$F$4:$F$5383))+SUMPRODUCT(-('Diário 8º PA'!$E$4:$E$5041='Analítico Cp.'!$B145),-('Diário 8º PA'!$P$4:$P$5041=E$1),('Diário 8º PA'!$F$4:$F$5041))+SUMPRODUCT(-('Diário 9º PA'!$E$4:$E$5236='Analítico Cp.'!$B145),-('Diário 9º PA'!$P$4:$P$5236=E$1),('Diário 9º PA'!$F$4:$F$5236))+SUMPRODUCT(-('Diário 10º PA'!$E$4:$E$5221='Analítico Cp.'!$B145),-('Diário 10º PA'!$O$4:$O$5221=E$1),('Diário 10º PA'!$F$4:$F$5221))+SUMPRODUCT(-('Comp.'!$D$5:$D$238='Analítico Cp.'!$B145),-('Comp.'!$J$5:$J$238=E$1),('Comp.'!$E$5:$E$238))</f>
        <v>0</v>
      </c>
      <c r="F145" s="13">
        <f>SUMPRODUCT(-('Diário 7º PA'!$E$4:$E$5383='Analítico Cp.'!$B145),-('Diário 7º PA'!$P$4:$P$5383=F$1),('Diário 7º PA'!$F$4:$F$5383))+SUMPRODUCT(-('Diário 8º PA'!$E$4:$E$5041='Analítico Cp.'!$B145),-('Diário 8º PA'!$P$4:$P$5041=F$1),('Diário 8º PA'!$F$4:$F$5041))+SUMPRODUCT(-('Diário 9º PA'!$E$4:$E$5236='Analítico Cp.'!$B145),-('Diário 9º PA'!$P$4:$P$5236=F$1),('Diário 9º PA'!$F$4:$F$5236))+SUMPRODUCT(-('Diário 10º PA'!$E$4:$E$5221='Analítico Cp.'!$B145),-('Diário 10º PA'!$O$4:$O$5221=F$1),('Diário 10º PA'!$F$4:$F$5221))+SUMPRODUCT(-('Comp.'!$D$5:$D$238='Analítico Cp.'!$B145),-('Comp.'!$J$5:$J$238=F$1),('Comp.'!$E$5:$E$238))</f>
        <v>0</v>
      </c>
      <c r="G145" s="13">
        <f>SUMPRODUCT(-('Diário 7º PA'!$E$4:$E$5383='Analítico Cp.'!$B145),-('Diário 7º PA'!$P$4:$P$5383=G$1),('Diário 7º PA'!$F$4:$F$5383))+SUMPRODUCT(-('Diário 8º PA'!$E$4:$E$5041='Analítico Cp.'!$B145),-('Diário 8º PA'!$P$4:$P$5041=G$1),('Diário 8º PA'!$F$4:$F$5041))+SUMPRODUCT(-('Diário 9º PA'!$E$4:$E$5236='Analítico Cp.'!$B145),-('Diário 9º PA'!$P$4:$P$5236=G$1),('Diário 9º PA'!$F$4:$F$5236))+SUMPRODUCT(-('Diário 10º PA'!$E$4:$E$5221='Analítico Cp.'!$B145),-('Diário 10º PA'!$O$4:$O$5221=G$1),('Diário 10º PA'!$F$4:$F$5221))+SUMPRODUCT(-('Comp.'!$D$5:$D$238='Analítico Cp.'!$B145),-('Comp.'!$J$5:$J$238=G$1),('Comp.'!$E$5:$E$238))</f>
        <v>0</v>
      </c>
      <c r="H145" s="13">
        <f>SUMPRODUCT(-('Diário 7º PA'!$E$4:$E$5383='Analítico Cp.'!$B145),-('Diário 7º PA'!$P$4:$P$5383=H$1),('Diário 7º PA'!$F$4:$F$5383))+SUMPRODUCT(-('Diário 8º PA'!$E$4:$E$5041='Analítico Cp.'!$B145),-('Diário 8º PA'!$P$4:$P$5041=H$1),('Diário 8º PA'!$F$4:$F$5041))+SUMPRODUCT(-('Diário 9º PA'!$E$4:$E$5236='Analítico Cp.'!$B145),-('Diário 9º PA'!$P$4:$P$5236=H$1),('Diário 9º PA'!$F$4:$F$5236))+SUMPRODUCT(-('Diário 10º PA'!$E$4:$E$5221='Analítico Cp.'!$B145),-('Diário 10º PA'!$O$4:$O$5221=H$1),('Diário 10º PA'!$F$4:$F$5221))+SUMPRODUCT(-('Comp.'!$D$5:$D$238='Analítico Cp.'!$B145),-('Comp.'!$J$5:$J$238=H$1),('Comp.'!$E$5:$E$238))</f>
        <v>0</v>
      </c>
      <c r="I145" s="13">
        <f>SUMPRODUCT(-('Diário 7º PA'!$E$4:$E$5383='Analítico Cp.'!$B145),-('Diário 7º PA'!$P$4:$P$5383=I$1),('Diário 7º PA'!$F$4:$F$5383))+SUMPRODUCT(-('Diário 8º PA'!$E$4:$E$5041='Analítico Cp.'!$B145),-('Diário 8º PA'!$P$4:$P$5041=I$1),('Diário 8º PA'!$F$4:$F$5041))+SUMPRODUCT(-('Diário 9º PA'!$E$4:$E$5236='Analítico Cp.'!$B145),-('Diário 9º PA'!$P$4:$P$5236=I$1),('Diário 9º PA'!$F$4:$F$5236))+SUMPRODUCT(-('Diário 10º PA'!$E$4:$E$5221='Analítico Cp.'!$B145),-('Diário 10º PA'!$O$4:$O$5221=I$1),('Diário 10º PA'!$F$4:$F$5221))+SUMPRODUCT(-('Comp.'!$D$5:$D$238='Analítico Cp.'!$B145),-('Comp.'!$J$5:$J$238=I$1),('Comp.'!$E$5:$E$238))</f>
        <v>0</v>
      </c>
      <c r="J145" s="13">
        <f>SUMPRODUCT(-('Diário 7º PA'!$E$4:$E$5383='Analítico Cp.'!$B145),-('Diário 7º PA'!$P$4:$P$5383=J$1),('Diário 7º PA'!$F$4:$F$5383))+SUMPRODUCT(-('Diário 8º PA'!$E$4:$E$5041='Analítico Cp.'!$B145),-('Diário 8º PA'!$P$4:$P$5041=J$1),('Diário 8º PA'!$F$4:$F$5041))+SUMPRODUCT(-('Diário 9º PA'!$E$4:$E$5236='Analítico Cp.'!$B145),-('Diário 9º PA'!$P$4:$P$5236=J$1),('Diário 9º PA'!$F$4:$F$5236))+SUMPRODUCT(-('Diário 10º PA'!$E$4:$E$5221='Analítico Cp.'!$B145),-('Diário 10º PA'!$O$4:$O$5221=J$1),('Diário 10º PA'!$F$4:$F$5221))+SUMPRODUCT(-('Comp.'!$D$5:$D$238='Analítico Cp.'!$B145),-('Comp.'!$J$5:$J$238=J$1),('Comp.'!$E$5:$E$238))</f>
        <v>0</v>
      </c>
      <c r="K145" s="13">
        <f>SUMPRODUCT(-('Diário 7º PA'!$E$4:$E$5383='Analítico Cp.'!$B145),-('Diário 7º PA'!$P$4:$P$5383=K$1),('Diário 7º PA'!$F$4:$F$5383))+SUMPRODUCT(-('Diário 8º PA'!$E$4:$E$5041='Analítico Cp.'!$B145),-('Diário 8º PA'!$P$4:$P$5041=K$1),('Diário 8º PA'!$F$4:$F$5041))+SUMPRODUCT(-('Diário 9º PA'!$E$4:$E$5236='Analítico Cp.'!$B145),-('Diário 9º PA'!$P$4:$P$5236=K$1),('Diário 9º PA'!$F$4:$F$5236))+SUMPRODUCT(-('Diário 10º PA'!$E$4:$E$5221='Analítico Cp.'!$B145),-('Diário 10º PA'!$O$4:$O$5221=K$1),('Diário 10º PA'!$F$4:$F$5221))+SUMPRODUCT(-('Comp.'!$D$5:$D$238='Analítico Cp.'!$B145),-('Comp.'!$J$5:$J$238=K$1),('Comp.'!$E$5:$E$238))</f>
        <v>0</v>
      </c>
      <c r="L145" s="13">
        <f>SUMPRODUCT(-('Diário 7º PA'!$E$4:$E$5383='Analítico Cp.'!$B145),-('Diário 7º PA'!$P$4:$P$5383=L$1),('Diário 7º PA'!$F$4:$F$5383))+SUMPRODUCT(-('Diário 8º PA'!$E$4:$E$5041='Analítico Cp.'!$B145),-('Diário 8º PA'!$P$4:$P$5041=L$1),('Diário 8º PA'!$F$4:$F$5041))+SUMPRODUCT(-('Diário 9º PA'!$E$4:$E$5236='Analítico Cp.'!$B145),-('Diário 9º PA'!$P$4:$P$5236=L$1),('Diário 9º PA'!$F$4:$F$5236))+SUMPRODUCT(-('Diário 10º PA'!$E$4:$E$5221='Analítico Cp.'!$B145),-('Diário 10º PA'!$O$4:$O$5221=L$1),('Diário 10º PA'!$F$4:$F$5221))+SUMPRODUCT(-('Comp.'!$D$5:$D$238='Analítico Cp.'!$B145),-('Comp.'!$J$5:$J$238=L$1),('Comp.'!$E$5:$E$238))</f>
        <v>0</v>
      </c>
      <c r="M145" s="13">
        <f>SUMPRODUCT(-('Diário 7º PA'!$E$4:$E$5383='Analítico Cp.'!$B145),-('Diário 7º PA'!$P$4:$P$5383=M$1),('Diário 7º PA'!$F$4:$F$5383))+SUMPRODUCT(-('Diário 8º PA'!$E$4:$E$5041='Analítico Cp.'!$B145),-('Diário 8º PA'!$P$4:$P$5041=M$1),('Diário 8º PA'!$F$4:$F$5041))+SUMPRODUCT(-('Diário 9º PA'!$E$4:$E$5236='Analítico Cp.'!$B145),-('Diário 9º PA'!$P$4:$P$5236=M$1),('Diário 9º PA'!$F$4:$F$5236))+SUMPRODUCT(-('Diário 10º PA'!$E$4:$E$5221='Analítico Cp.'!$B145),-('Diário 10º PA'!$O$4:$O$5221=M$1),('Diário 10º PA'!$F$4:$F$5221))+SUMPRODUCT(-('Comp.'!$D$5:$D$238='Analítico Cp.'!$B145),-('Comp.'!$J$5:$J$238=M$1),('Comp.'!$E$5:$E$238))</f>
        <v>0</v>
      </c>
      <c r="N145" s="13">
        <f>SUMPRODUCT(-('Diário 7º PA'!$E$4:$E$5383='Analítico Cp.'!$B145),-('Diário 7º PA'!$P$4:$P$5383=N$1),('Diário 7º PA'!$F$4:$F$5383))+SUMPRODUCT(-('Diário 8º PA'!$E$4:$E$5041='Analítico Cp.'!$B145),-('Diário 8º PA'!$P$4:$P$5041=N$1),('Diário 8º PA'!$F$4:$F$5041))+SUMPRODUCT(-('Diário 9º PA'!$E$4:$E$5236='Analítico Cp.'!$B145),-('Diário 9º PA'!$P$4:$P$5236=N$1),('Diário 9º PA'!$F$4:$F$5236))+SUMPRODUCT(-('Diário 10º PA'!$E$4:$E$5221='Analítico Cp.'!$B145),-('Diário 10º PA'!$O$4:$O$5221=N$1),('Diário 10º PA'!$F$4:$F$5221))+SUMPRODUCT(-('Comp.'!$D$5:$D$238='Analítico Cp.'!$B145),-('Comp.'!$J$5:$J$238=N$1),('Comp.'!$E$5:$E$238))</f>
        <v>0</v>
      </c>
      <c r="O145" s="13">
        <f t="shared" si="19"/>
        <v>0</v>
      </c>
      <c r="P145" s="172">
        <f t="shared" si="20"/>
        <v>0</v>
      </c>
    </row>
    <row r="146" spans="1:16" ht="23.25" customHeight="1" x14ac:dyDescent="0.2">
      <c r="A146" s="63" t="s">
        <v>28</v>
      </c>
      <c r="B146" s="61" t="s">
        <v>228</v>
      </c>
      <c r="C146" s="13">
        <f>SUMPRODUCT(-('Diário 7º PA'!$E$4:$E$5383='Analítico Cp.'!$B146),-('Diário 7º PA'!$P$4:$P$5383=C$1),('Diário 7º PA'!$F$4:$F$5383))+SUMPRODUCT(-('Diário 8º PA'!$E$4:$E$5041='Analítico Cp.'!$B146),-('Diário 8º PA'!$P$4:$P$5041=C$1),('Diário 8º PA'!$F$4:$F$5041))+SUMPRODUCT(-('Diário 9º PA'!$E$4:$E$5236='Analítico Cp.'!$B146),-('Diário 9º PA'!$P$4:$P$5236=C$1),('Diário 9º PA'!$F$4:$F$5236))+SUMPRODUCT(-('Diário 10º PA'!$E$4:$E$5221='Analítico Cp.'!$B146),-('Diário 10º PA'!$O$4:$O$5221=C$1),('Diário 10º PA'!$F$4:$F$5221))+SUMPRODUCT(-('Comp.'!$D$5:$D$238='Analítico Cp.'!$B146),-('Comp.'!$J$5:$J$238=C$1),('Comp.'!$E$5:$E$238))</f>
        <v>6910</v>
      </c>
      <c r="D146" s="13">
        <f>SUMPRODUCT(-('Diário 7º PA'!$E$4:$E$5383='Analítico Cp.'!$B146),-('Diário 7º PA'!$P$4:$P$5383=D$1),('Diário 7º PA'!$F$4:$F$5383))+SUMPRODUCT(-('Diário 8º PA'!$E$4:$E$5041='Analítico Cp.'!$B146),-('Diário 8º PA'!$P$4:$P$5041=D$1),('Diário 8º PA'!$F$4:$F$5041))+SUMPRODUCT(-('Diário 9º PA'!$E$4:$E$5236='Analítico Cp.'!$B146),-('Diário 9º PA'!$P$4:$P$5236=D$1),('Diário 9º PA'!$F$4:$F$5236))+SUMPRODUCT(-('Diário 10º PA'!$E$4:$E$5221='Analítico Cp.'!$B146),-('Diário 10º PA'!$O$4:$O$5221=D$1),('Diário 10º PA'!$F$4:$F$5221))+SUMPRODUCT(-('Comp.'!$D$5:$D$238='Analítico Cp.'!$B146),-('Comp.'!$J$5:$J$238=D$1),('Comp.'!$E$5:$E$238))</f>
        <v>8630</v>
      </c>
      <c r="E146" s="13">
        <f>SUMPRODUCT(-('Diário 7º PA'!$E$4:$E$5383='Analítico Cp.'!$B146),-('Diário 7º PA'!$P$4:$P$5383=E$1),('Diário 7º PA'!$F$4:$F$5383))+SUMPRODUCT(-('Diário 8º PA'!$E$4:$E$5041='Analítico Cp.'!$B146),-('Diário 8º PA'!$P$4:$P$5041=E$1),('Diário 8º PA'!$F$4:$F$5041))+SUMPRODUCT(-('Diário 9º PA'!$E$4:$E$5236='Analítico Cp.'!$B146),-('Diário 9º PA'!$P$4:$P$5236=E$1),('Diário 9º PA'!$F$4:$F$5236))+SUMPRODUCT(-('Diário 10º PA'!$E$4:$E$5221='Analítico Cp.'!$B146),-('Diário 10º PA'!$O$4:$O$5221=E$1),('Diário 10º PA'!$F$4:$F$5221))+SUMPRODUCT(-('Comp.'!$D$5:$D$238='Analítico Cp.'!$B146),-('Comp.'!$J$5:$J$238=E$1),('Comp.'!$E$5:$E$238))</f>
        <v>0</v>
      </c>
      <c r="F146" s="13">
        <f>SUMPRODUCT(-('Diário 7º PA'!$E$4:$E$5383='Analítico Cp.'!$B146),-('Diário 7º PA'!$P$4:$P$5383=F$1),('Diário 7º PA'!$F$4:$F$5383))+SUMPRODUCT(-('Diário 8º PA'!$E$4:$E$5041='Analítico Cp.'!$B146),-('Diário 8º PA'!$P$4:$P$5041=F$1),('Diário 8º PA'!$F$4:$F$5041))+SUMPRODUCT(-('Diário 9º PA'!$E$4:$E$5236='Analítico Cp.'!$B146),-('Diário 9º PA'!$P$4:$P$5236=F$1),('Diário 9º PA'!$F$4:$F$5236))+SUMPRODUCT(-('Diário 10º PA'!$E$4:$E$5221='Analítico Cp.'!$B146),-('Diário 10º PA'!$O$4:$O$5221=F$1),('Diário 10º PA'!$F$4:$F$5221))+SUMPRODUCT(-('Comp.'!$D$5:$D$238='Analítico Cp.'!$B146),-('Comp.'!$J$5:$J$238=F$1),('Comp.'!$E$5:$E$238))</f>
        <v>0</v>
      </c>
      <c r="G146" s="13">
        <f>SUMPRODUCT(-('Diário 7º PA'!$E$4:$E$5383='Analítico Cp.'!$B146),-('Diário 7º PA'!$P$4:$P$5383=G$1),('Diário 7º PA'!$F$4:$F$5383))+SUMPRODUCT(-('Diário 8º PA'!$E$4:$E$5041='Analítico Cp.'!$B146),-('Diário 8º PA'!$P$4:$P$5041=G$1),('Diário 8º PA'!$F$4:$F$5041))+SUMPRODUCT(-('Diário 9º PA'!$E$4:$E$5236='Analítico Cp.'!$B146),-('Diário 9º PA'!$P$4:$P$5236=G$1),('Diário 9º PA'!$F$4:$F$5236))+SUMPRODUCT(-('Diário 10º PA'!$E$4:$E$5221='Analítico Cp.'!$B146),-('Diário 10º PA'!$O$4:$O$5221=G$1),('Diário 10º PA'!$F$4:$F$5221))+SUMPRODUCT(-('Comp.'!$D$5:$D$238='Analítico Cp.'!$B146),-('Comp.'!$J$5:$J$238=G$1),('Comp.'!$E$5:$E$238))</f>
        <v>32888.83</v>
      </c>
      <c r="H146" s="13">
        <f>SUMPRODUCT(-('Diário 7º PA'!$E$4:$E$5383='Analítico Cp.'!$B146),-('Diário 7º PA'!$P$4:$P$5383=H$1),('Diário 7º PA'!$F$4:$F$5383))+SUMPRODUCT(-('Diário 8º PA'!$E$4:$E$5041='Analítico Cp.'!$B146),-('Diário 8º PA'!$P$4:$P$5041=H$1),('Diário 8º PA'!$F$4:$F$5041))+SUMPRODUCT(-('Diário 9º PA'!$E$4:$E$5236='Analítico Cp.'!$B146),-('Diário 9º PA'!$P$4:$P$5236=H$1),('Diário 9º PA'!$F$4:$F$5236))+SUMPRODUCT(-('Diário 10º PA'!$E$4:$E$5221='Analítico Cp.'!$B146),-('Diário 10º PA'!$O$4:$O$5221=H$1),('Diário 10º PA'!$F$4:$F$5221))+SUMPRODUCT(-('Comp.'!$D$5:$D$238='Analítico Cp.'!$B146),-('Comp.'!$J$5:$J$238=H$1),('Comp.'!$E$5:$E$238))</f>
        <v>1590</v>
      </c>
      <c r="I146" s="13">
        <f>SUMPRODUCT(-('Diário 7º PA'!$E$4:$E$5383='Analítico Cp.'!$B146),-('Diário 7º PA'!$P$4:$P$5383=I$1),('Diário 7º PA'!$F$4:$F$5383))+SUMPRODUCT(-('Diário 8º PA'!$E$4:$E$5041='Analítico Cp.'!$B146),-('Diário 8º PA'!$P$4:$P$5041=I$1),('Diário 8º PA'!$F$4:$F$5041))+SUMPRODUCT(-('Diário 9º PA'!$E$4:$E$5236='Analítico Cp.'!$B146),-('Diário 9º PA'!$P$4:$P$5236=I$1),('Diário 9º PA'!$F$4:$F$5236))+SUMPRODUCT(-('Diário 10º PA'!$E$4:$E$5221='Analítico Cp.'!$B146),-('Diário 10º PA'!$O$4:$O$5221=I$1),('Diário 10º PA'!$F$4:$F$5221))+SUMPRODUCT(-('Comp.'!$D$5:$D$238='Analítico Cp.'!$B146),-('Comp.'!$J$5:$J$238=I$1),('Comp.'!$E$5:$E$238))</f>
        <v>1320</v>
      </c>
      <c r="J146" s="13">
        <f>SUMPRODUCT(-('Diário 7º PA'!$E$4:$E$5383='Analítico Cp.'!$B146),-('Diário 7º PA'!$P$4:$P$5383=J$1),('Diário 7º PA'!$F$4:$F$5383))+SUMPRODUCT(-('Diário 8º PA'!$E$4:$E$5041='Analítico Cp.'!$B146),-('Diário 8º PA'!$P$4:$P$5041=J$1),('Diário 8º PA'!$F$4:$F$5041))+SUMPRODUCT(-('Diário 9º PA'!$E$4:$E$5236='Analítico Cp.'!$B146),-('Diário 9º PA'!$P$4:$P$5236=J$1),('Diário 9º PA'!$F$4:$F$5236))+SUMPRODUCT(-('Diário 10º PA'!$E$4:$E$5221='Analítico Cp.'!$B146),-('Diário 10º PA'!$O$4:$O$5221=J$1),('Diário 10º PA'!$F$4:$F$5221))+SUMPRODUCT(-('Comp.'!$D$5:$D$238='Analítico Cp.'!$B146),-('Comp.'!$J$5:$J$238=J$1),('Comp.'!$E$5:$E$238))</f>
        <v>2050</v>
      </c>
      <c r="K146" s="13">
        <f>SUMPRODUCT(-('Diário 7º PA'!$E$4:$E$5383='Analítico Cp.'!$B146),-('Diário 7º PA'!$P$4:$P$5383=K$1),('Diário 7º PA'!$F$4:$F$5383))+SUMPRODUCT(-('Diário 8º PA'!$E$4:$E$5041='Analítico Cp.'!$B146),-('Diário 8º PA'!$P$4:$P$5041=K$1),('Diário 8º PA'!$F$4:$F$5041))+SUMPRODUCT(-('Diário 9º PA'!$E$4:$E$5236='Analítico Cp.'!$B146),-('Diário 9º PA'!$P$4:$P$5236=K$1),('Diário 9º PA'!$F$4:$F$5236))+SUMPRODUCT(-('Diário 10º PA'!$E$4:$E$5221='Analítico Cp.'!$B146),-('Diário 10º PA'!$O$4:$O$5221=K$1),('Diário 10º PA'!$F$4:$F$5221))+SUMPRODUCT(-('Comp.'!$D$5:$D$238='Analítico Cp.'!$B146),-('Comp.'!$J$5:$J$238=K$1),('Comp.'!$E$5:$E$238))</f>
        <v>0</v>
      </c>
      <c r="L146" s="13">
        <f>SUMPRODUCT(-('Diário 7º PA'!$E$4:$E$5383='Analítico Cp.'!$B146),-('Diário 7º PA'!$P$4:$P$5383=L$1),('Diário 7º PA'!$F$4:$F$5383))+SUMPRODUCT(-('Diário 8º PA'!$E$4:$E$5041='Analítico Cp.'!$B146),-('Diário 8º PA'!$P$4:$P$5041=L$1),('Diário 8º PA'!$F$4:$F$5041))+SUMPRODUCT(-('Diário 9º PA'!$E$4:$E$5236='Analítico Cp.'!$B146),-('Diário 9º PA'!$P$4:$P$5236=L$1),('Diário 9º PA'!$F$4:$F$5236))+SUMPRODUCT(-('Diário 10º PA'!$E$4:$E$5221='Analítico Cp.'!$B146),-('Diário 10º PA'!$O$4:$O$5221=L$1),('Diário 10º PA'!$F$4:$F$5221))+SUMPRODUCT(-('Comp.'!$D$5:$D$238='Analítico Cp.'!$B146),-('Comp.'!$J$5:$J$238=L$1),('Comp.'!$E$5:$E$238))</f>
        <v>41068.31</v>
      </c>
      <c r="M146" s="13">
        <f>SUMPRODUCT(-('Diário 7º PA'!$E$4:$E$5383='Analítico Cp.'!$B146),-('Diário 7º PA'!$P$4:$P$5383=M$1),('Diário 7º PA'!$F$4:$F$5383))+SUMPRODUCT(-('Diário 8º PA'!$E$4:$E$5041='Analítico Cp.'!$B146),-('Diário 8º PA'!$P$4:$P$5041=M$1),('Diário 8º PA'!$F$4:$F$5041))+SUMPRODUCT(-('Diário 9º PA'!$E$4:$E$5236='Analítico Cp.'!$B146),-('Diário 9º PA'!$P$4:$P$5236=M$1),('Diário 9º PA'!$F$4:$F$5236))+SUMPRODUCT(-('Diário 10º PA'!$E$4:$E$5221='Analítico Cp.'!$B146),-('Diário 10º PA'!$O$4:$O$5221=M$1),('Diário 10º PA'!$F$4:$F$5221))+SUMPRODUCT(-('Comp.'!$D$5:$D$238='Analítico Cp.'!$B146),-('Comp.'!$J$5:$J$238=M$1),('Comp.'!$E$5:$E$238))</f>
        <v>69070</v>
      </c>
      <c r="N146" s="13">
        <f>SUMPRODUCT(-('Diário 7º PA'!$E$4:$E$5383='Analítico Cp.'!$B146),-('Diário 7º PA'!$P$4:$P$5383=N$1),('Diário 7º PA'!$F$4:$F$5383))+SUMPRODUCT(-('Diário 8º PA'!$E$4:$E$5041='Analítico Cp.'!$B146),-('Diário 8º PA'!$P$4:$P$5041=N$1),('Diário 8º PA'!$F$4:$F$5041))+SUMPRODUCT(-('Diário 9º PA'!$E$4:$E$5236='Analítico Cp.'!$B146),-('Diário 9º PA'!$P$4:$P$5236=N$1),('Diário 9º PA'!$F$4:$F$5236))+SUMPRODUCT(-('Diário 10º PA'!$E$4:$E$5221='Analítico Cp.'!$B146),-('Diário 10º PA'!$O$4:$O$5221=N$1),('Diário 10º PA'!$F$4:$F$5221))+SUMPRODUCT(-('Comp.'!$D$5:$D$238='Analítico Cp.'!$B146),-('Comp.'!$J$5:$J$238=N$1),('Comp.'!$E$5:$E$238))</f>
        <v>361755</v>
      </c>
      <c r="O146" s="13">
        <f t="shared" si="19"/>
        <v>525282.14</v>
      </c>
      <c r="P146" s="172">
        <f t="shared" si="20"/>
        <v>9.9085571885504497E-3</v>
      </c>
    </row>
    <row r="147" spans="1:16" ht="23.25" customHeight="1" x14ac:dyDescent="0.2">
      <c r="A147" s="63" t="s">
        <v>133</v>
      </c>
      <c r="B147" s="61" t="s">
        <v>70</v>
      </c>
      <c r="C147" s="13">
        <f>SUMPRODUCT(-('Diário 7º PA'!$E$4:$E$5383='Analítico Cp.'!$B147),-('Diário 7º PA'!$P$4:$P$5383=C$1),('Diário 7º PA'!$F$4:$F$5383))+SUMPRODUCT(-('Diário 8º PA'!$E$4:$E$5041='Analítico Cp.'!$B147),-('Diário 8º PA'!$P$4:$P$5041=C$1),('Diário 8º PA'!$F$4:$F$5041))+SUMPRODUCT(-('Diário 9º PA'!$E$4:$E$5236='Analítico Cp.'!$B147),-('Diário 9º PA'!$P$4:$P$5236=C$1),('Diário 9º PA'!$F$4:$F$5236))+SUMPRODUCT(-('Diário 10º PA'!$E$4:$E$5221='Analítico Cp.'!$B147),-('Diário 10º PA'!$O$4:$O$5221=C$1),('Diário 10º PA'!$F$4:$F$5221))+SUMPRODUCT(-('Comp.'!$D$5:$D$238='Analítico Cp.'!$B147),-('Comp.'!$J$5:$J$238=C$1),('Comp.'!$E$5:$E$238))</f>
        <v>0</v>
      </c>
      <c r="D147" s="13">
        <f>SUMPRODUCT(-('Diário 7º PA'!$E$4:$E$5383='Analítico Cp.'!$B147),-('Diário 7º PA'!$P$4:$P$5383=D$1),('Diário 7º PA'!$F$4:$F$5383))+SUMPRODUCT(-('Diário 8º PA'!$E$4:$E$5041='Analítico Cp.'!$B147),-('Diário 8º PA'!$P$4:$P$5041=D$1),('Diário 8º PA'!$F$4:$F$5041))+SUMPRODUCT(-('Diário 9º PA'!$E$4:$E$5236='Analítico Cp.'!$B147),-('Diário 9º PA'!$P$4:$P$5236=D$1),('Diário 9º PA'!$F$4:$F$5236))+SUMPRODUCT(-('Diário 10º PA'!$E$4:$E$5221='Analítico Cp.'!$B147),-('Diário 10º PA'!$O$4:$O$5221=D$1),('Diário 10º PA'!$F$4:$F$5221))+SUMPRODUCT(-('Comp.'!$D$5:$D$238='Analítico Cp.'!$B147),-('Comp.'!$J$5:$J$238=D$1),('Comp.'!$E$5:$E$238))</f>
        <v>0</v>
      </c>
      <c r="E147" s="13">
        <f>SUMPRODUCT(-('Diário 7º PA'!$E$4:$E$5383='Analítico Cp.'!$B147),-('Diário 7º PA'!$P$4:$P$5383=E$1),('Diário 7º PA'!$F$4:$F$5383))+SUMPRODUCT(-('Diário 8º PA'!$E$4:$E$5041='Analítico Cp.'!$B147),-('Diário 8º PA'!$P$4:$P$5041=E$1),('Diário 8º PA'!$F$4:$F$5041))+SUMPRODUCT(-('Diário 9º PA'!$E$4:$E$5236='Analítico Cp.'!$B147),-('Diário 9º PA'!$P$4:$P$5236=E$1),('Diário 9º PA'!$F$4:$F$5236))+SUMPRODUCT(-('Diário 10º PA'!$E$4:$E$5221='Analítico Cp.'!$B147),-('Diário 10º PA'!$O$4:$O$5221=E$1),('Diário 10º PA'!$F$4:$F$5221))+SUMPRODUCT(-('Comp.'!$D$5:$D$238='Analítico Cp.'!$B147),-('Comp.'!$J$5:$J$238=E$1),('Comp.'!$E$5:$E$238))</f>
        <v>0</v>
      </c>
      <c r="F147" s="13">
        <f>SUMPRODUCT(-('Diário 7º PA'!$E$4:$E$5383='Analítico Cp.'!$B147),-('Diário 7º PA'!$P$4:$P$5383=F$1),('Diário 7º PA'!$F$4:$F$5383))+SUMPRODUCT(-('Diário 8º PA'!$E$4:$E$5041='Analítico Cp.'!$B147),-('Diário 8º PA'!$P$4:$P$5041=F$1),('Diário 8º PA'!$F$4:$F$5041))+SUMPRODUCT(-('Diário 9º PA'!$E$4:$E$5236='Analítico Cp.'!$B147),-('Diário 9º PA'!$P$4:$P$5236=F$1),('Diário 9º PA'!$F$4:$F$5236))+SUMPRODUCT(-('Diário 10º PA'!$E$4:$E$5221='Analítico Cp.'!$B147),-('Diário 10º PA'!$O$4:$O$5221=F$1),('Diário 10º PA'!$F$4:$F$5221))+SUMPRODUCT(-('Comp.'!$D$5:$D$238='Analítico Cp.'!$B147),-('Comp.'!$J$5:$J$238=F$1),('Comp.'!$E$5:$E$238))</f>
        <v>0</v>
      </c>
      <c r="G147" s="13">
        <f>SUMPRODUCT(-('Diário 7º PA'!$E$4:$E$5383='Analítico Cp.'!$B147),-('Diário 7º PA'!$P$4:$P$5383=G$1),('Diário 7º PA'!$F$4:$F$5383))+SUMPRODUCT(-('Diário 8º PA'!$E$4:$E$5041='Analítico Cp.'!$B147),-('Diário 8º PA'!$P$4:$P$5041=G$1),('Diário 8º PA'!$F$4:$F$5041))+SUMPRODUCT(-('Diário 9º PA'!$E$4:$E$5236='Analítico Cp.'!$B147),-('Diário 9º PA'!$P$4:$P$5236=G$1),('Diário 9º PA'!$F$4:$F$5236))+SUMPRODUCT(-('Diário 10º PA'!$E$4:$E$5221='Analítico Cp.'!$B147),-('Diário 10º PA'!$O$4:$O$5221=G$1),('Diário 10º PA'!$F$4:$F$5221))+SUMPRODUCT(-('Comp.'!$D$5:$D$238='Analítico Cp.'!$B147),-('Comp.'!$J$5:$J$238=G$1),('Comp.'!$E$5:$E$238))</f>
        <v>0</v>
      </c>
      <c r="H147" s="13">
        <f>SUMPRODUCT(-('Diário 7º PA'!$E$4:$E$5383='Analítico Cp.'!$B147),-('Diário 7º PA'!$P$4:$P$5383=H$1),('Diário 7º PA'!$F$4:$F$5383))+SUMPRODUCT(-('Diário 8º PA'!$E$4:$E$5041='Analítico Cp.'!$B147),-('Diário 8º PA'!$P$4:$P$5041=H$1),('Diário 8º PA'!$F$4:$F$5041))+SUMPRODUCT(-('Diário 9º PA'!$E$4:$E$5236='Analítico Cp.'!$B147),-('Diário 9º PA'!$P$4:$P$5236=H$1),('Diário 9º PA'!$F$4:$F$5236))+SUMPRODUCT(-('Diário 10º PA'!$E$4:$E$5221='Analítico Cp.'!$B147),-('Diário 10º PA'!$O$4:$O$5221=H$1),('Diário 10º PA'!$F$4:$F$5221))+SUMPRODUCT(-('Comp.'!$D$5:$D$238='Analítico Cp.'!$B147),-('Comp.'!$J$5:$J$238=H$1),('Comp.'!$E$5:$E$238))</f>
        <v>0</v>
      </c>
      <c r="I147" s="13">
        <f>SUMPRODUCT(-('Diário 7º PA'!$E$4:$E$5383='Analítico Cp.'!$B147),-('Diário 7º PA'!$P$4:$P$5383=I$1),('Diário 7º PA'!$F$4:$F$5383))+SUMPRODUCT(-('Diário 8º PA'!$E$4:$E$5041='Analítico Cp.'!$B147),-('Diário 8º PA'!$P$4:$P$5041=I$1),('Diário 8º PA'!$F$4:$F$5041))+SUMPRODUCT(-('Diário 9º PA'!$E$4:$E$5236='Analítico Cp.'!$B147),-('Diário 9º PA'!$P$4:$P$5236=I$1),('Diário 9º PA'!$F$4:$F$5236))+SUMPRODUCT(-('Diário 10º PA'!$E$4:$E$5221='Analítico Cp.'!$B147),-('Diário 10º PA'!$O$4:$O$5221=I$1),('Diário 10º PA'!$F$4:$F$5221))+SUMPRODUCT(-('Comp.'!$D$5:$D$238='Analítico Cp.'!$B147),-('Comp.'!$J$5:$J$238=I$1),('Comp.'!$E$5:$E$238))</f>
        <v>0</v>
      </c>
      <c r="J147" s="13">
        <f>SUMPRODUCT(-('Diário 7º PA'!$E$4:$E$5383='Analítico Cp.'!$B147),-('Diário 7º PA'!$P$4:$P$5383=J$1),('Diário 7º PA'!$F$4:$F$5383))+SUMPRODUCT(-('Diário 8º PA'!$E$4:$E$5041='Analítico Cp.'!$B147),-('Diário 8º PA'!$P$4:$P$5041=J$1),('Diário 8º PA'!$F$4:$F$5041))+SUMPRODUCT(-('Diário 9º PA'!$E$4:$E$5236='Analítico Cp.'!$B147),-('Diário 9º PA'!$P$4:$P$5236=J$1),('Diário 9º PA'!$F$4:$F$5236))+SUMPRODUCT(-('Diário 10º PA'!$E$4:$E$5221='Analítico Cp.'!$B147),-('Diário 10º PA'!$O$4:$O$5221=J$1),('Diário 10º PA'!$F$4:$F$5221))+SUMPRODUCT(-('Comp.'!$D$5:$D$238='Analítico Cp.'!$B147),-('Comp.'!$J$5:$J$238=J$1),('Comp.'!$E$5:$E$238))</f>
        <v>0</v>
      </c>
      <c r="K147" s="13">
        <f>SUMPRODUCT(-('Diário 7º PA'!$E$4:$E$5383='Analítico Cp.'!$B147),-('Diário 7º PA'!$P$4:$P$5383=K$1),('Diário 7º PA'!$F$4:$F$5383))+SUMPRODUCT(-('Diário 8º PA'!$E$4:$E$5041='Analítico Cp.'!$B147),-('Diário 8º PA'!$P$4:$P$5041=K$1),('Diário 8º PA'!$F$4:$F$5041))+SUMPRODUCT(-('Diário 9º PA'!$E$4:$E$5236='Analítico Cp.'!$B147),-('Diário 9º PA'!$P$4:$P$5236=K$1),('Diário 9º PA'!$F$4:$F$5236))+SUMPRODUCT(-('Diário 10º PA'!$E$4:$E$5221='Analítico Cp.'!$B147),-('Diário 10º PA'!$O$4:$O$5221=K$1),('Diário 10º PA'!$F$4:$F$5221))+SUMPRODUCT(-('Comp.'!$D$5:$D$238='Analítico Cp.'!$B147),-('Comp.'!$J$5:$J$238=K$1),('Comp.'!$E$5:$E$238))</f>
        <v>143000</v>
      </c>
      <c r="L147" s="13">
        <f>SUMPRODUCT(-('Diário 7º PA'!$E$4:$E$5383='Analítico Cp.'!$B147),-('Diário 7º PA'!$P$4:$P$5383=L$1),('Diário 7º PA'!$F$4:$F$5383))+SUMPRODUCT(-('Diário 8º PA'!$E$4:$E$5041='Analítico Cp.'!$B147),-('Diário 8º PA'!$P$4:$P$5041=L$1),('Diário 8º PA'!$F$4:$F$5041))+SUMPRODUCT(-('Diário 9º PA'!$E$4:$E$5236='Analítico Cp.'!$B147),-('Diário 9º PA'!$P$4:$P$5236=L$1),('Diário 9º PA'!$F$4:$F$5236))+SUMPRODUCT(-('Diário 10º PA'!$E$4:$E$5221='Analítico Cp.'!$B147),-('Diário 10º PA'!$O$4:$O$5221=L$1),('Diário 10º PA'!$F$4:$F$5221))+SUMPRODUCT(-('Comp.'!$D$5:$D$238='Analítico Cp.'!$B147),-('Comp.'!$J$5:$J$238=L$1),('Comp.'!$E$5:$E$238))</f>
        <v>0</v>
      </c>
      <c r="M147" s="13">
        <f>SUMPRODUCT(-('Diário 7º PA'!$E$4:$E$5383='Analítico Cp.'!$B147),-('Diário 7º PA'!$P$4:$P$5383=M$1),('Diário 7º PA'!$F$4:$F$5383))+SUMPRODUCT(-('Diário 8º PA'!$E$4:$E$5041='Analítico Cp.'!$B147),-('Diário 8º PA'!$P$4:$P$5041=M$1),('Diário 8º PA'!$F$4:$F$5041))+SUMPRODUCT(-('Diário 9º PA'!$E$4:$E$5236='Analítico Cp.'!$B147),-('Diário 9º PA'!$P$4:$P$5236=M$1),('Diário 9º PA'!$F$4:$F$5236))+SUMPRODUCT(-('Diário 10º PA'!$E$4:$E$5221='Analítico Cp.'!$B147),-('Diário 10º PA'!$O$4:$O$5221=M$1),('Diário 10º PA'!$F$4:$F$5221))+SUMPRODUCT(-('Comp.'!$D$5:$D$238='Analítico Cp.'!$B147),-('Comp.'!$J$5:$J$238=M$1),('Comp.'!$E$5:$E$238))</f>
        <v>1102500</v>
      </c>
      <c r="N147" s="13">
        <f>SUMPRODUCT(-('Diário 7º PA'!$E$4:$E$5383='Analítico Cp.'!$B147),-('Diário 7º PA'!$P$4:$P$5383=N$1),('Diário 7º PA'!$F$4:$F$5383))+SUMPRODUCT(-('Diário 8º PA'!$E$4:$E$5041='Analítico Cp.'!$B147),-('Diário 8º PA'!$P$4:$P$5041=N$1),('Diário 8º PA'!$F$4:$F$5041))+SUMPRODUCT(-('Diário 9º PA'!$E$4:$E$5236='Analítico Cp.'!$B147),-('Diário 9º PA'!$P$4:$P$5236=N$1),('Diário 9º PA'!$F$4:$F$5236))+SUMPRODUCT(-('Diário 10º PA'!$E$4:$E$5221='Analítico Cp.'!$B147),-('Diário 10º PA'!$O$4:$O$5221=N$1),('Diário 10º PA'!$F$4:$F$5221))+SUMPRODUCT(-('Comp.'!$D$5:$D$238='Analítico Cp.'!$B147),-('Comp.'!$J$5:$J$238=N$1),('Comp.'!$E$5:$E$238))</f>
        <v>1000000</v>
      </c>
      <c r="O147" s="13">
        <f t="shared" si="19"/>
        <v>2245500</v>
      </c>
      <c r="P147" s="172">
        <f t="shared" si="20"/>
        <v>4.2357551252151904E-2</v>
      </c>
    </row>
    <row r="148" spans="1:16" ht="23.25" customHeight="1" x14ac:dyDescent="0.2">
      <c r="A148" s="63" t="s">
        <v>134</v>
      </c>
      <c r="B148" s="61" t="s">
        <v>218</v>
      </c>
      <c r="C148" s="13">
        <f>SUMPRODUCT(-('Diário 7º PA'!$E$4:$E$5383='Analítico Cp.'!$B148),-('Diário 7º PA'!$P$4:$P$5383=C$1),('Diário 7º PA'!$F$4:$F$5383))+SUMPRODUCT(-('Diário 8º PA'!$E$4:$E$5041='Analítico Cp.'!$B148),-('Diário 8º PA'!$P$4:$P$5041=C$1),('Diário 8º PA'!$F$4:$F$5041))+SUMPRODUCT(-('Diário 9º PA'!$E$4:$E$5236='Analítico Cp.'!$B148),-('Diário 9º PA'!$P$4:$P$5236=C$1),('Diário 9º PA'!$F$4:$F$5236))+SUMPRODUCT(-('Diário 10º PA'!$E$4:$E$5221='Analítico Cp.'!$B148),-('Diário 10º PA'!$O$4:$O$5221=C$1),('Diário 10º PA'!$F$4:$F$5221))+SUMPRODUCT(-('Comp.'!$D$5:$D$238='Analítico Cp.'!$B148),-('Comp.'!$J$5:$J$238=C$1),('Comp.'!$E$5:$E$238))</f>
        <v>0</v>
      </c>
      <c r="D148" s="13">
        <f>SUMPRODUCT(-('Diário 7º PA'!$E$4:$E$5383='Analítico Cp.'!$B148),-('Diário 7º PA'!$P$4:$P$5383=D$1),('Diário 7º PA'!$F$4:$F$5383))+SUMPRODUCT(-('Diário 8º PA'!$E$4:$E$5041='Analítico Cp.'!$B148),-('Diário 8º PA'!$P$4:$P$5041=D$1),('Diário 8º PA'!$F$4:$F$5041))+SUMPRODUCT(-('Diário 9º PA'!$E$4:$E$5236='Analítico Cp.'!$B148),-('Diário 9º PA'!$P$4:$P$5236=D$1),('Diário 9º PA'!$F$4:$F$5236))+SUMPRODUCT(-('Diário 10º PA'!$E$4:$E$5221='Analítico Cp.'!$B148),-('Diário 10º PA'!$O$4:$O$5221=D$1),('Diário 10º PA'!$F$4:$F$5221))+SUMPRODUCT(-('Comp.'!$D$5:$D$238='Analítico Cp.'!$B148),-('Comp.'!$J$5:$J$238=D$1),('Comp.'!$E$5:$E$238))</f>
        <v>0</v>
      </c>
      <c r="E148" s="13">
        <f>SUMPRODUCT(-('Diário 7º PA'!$E$4:$E$5383='Analítico Cp.'!$B148),-('Diário 7º PA'!$P$4:$P$5383=E$1),('Diário 7º PA'!$F$4:$F$5383))+SUMPRODUCT(-('Diário 8º PA'!$E$4:$E$5041='Analítico Cp.'!$B148),-('Diário 8º PA'!$P$4:$P$5041=E$1),('Diário 8º PA'!$F$4:$F$5041))+SUMPRODUCT(-('Diário 9º PA'!$E$4:$E$5236='Analítico Cp.'!$B148),-('Diário 9º PA'!$P$4:$P$5236=E$1),('Diário 9º PA'!$F$4:$F$5236))+SUMPRODUCT(-('Diário 10º PA'!$E$4:$E$5221='Analítico Cp.'!$B148),-('Diário 10º PA'!$O$4:$O$5221=E$1),('Diário 10º PA'!$F$4:$F$5221))+SUMPRODUCT(-('Comp.'!$D$5:$D$238='Analítico Cp.'!$B148),-('Comp.'!$J$5:$J$238=E$1),('Comp.'!$E$5:$E$238))</f>
        <v>0</v>
      </c>
      <c r="F148" s="13">
        <f>SUMPRODUCT(-('Diário 7º PA'!$E$4:$E$5383='Analítico Cp.'!$B148),-('Diário 7º PA'!$P$4:$P$5383=F$1),('Diário 7º PA'!$F$4:$F$5383))+SUMPRODUCT(-('Diário 8º PA'!$E$4:$E$5041='Analítico Cp.'!$B148),-('Diário 8º PA'!$P$4:$P$5041=F$1),('Diário 8º PA'!$F$4:$F$5041))+SUMPRODUCT(-('Diário 9º PA'!$E$4:$E$5236='Analítico Cp.'!$B148),-('Diário 9º PA'!$P$4:$P$5236=F$1),('Diário 9º PA'!$F$4:$F$5236))+SUMPRODUCT(-('Diário 10º PA'!$E$4:$E$5221='Analítico Cp.'!$B148),-('Diário 10º PA'!$O$4:$O$5221=F$1),('Diário 10º PA'!$F$4:$F$5221))+SUMPRODUCT(-('Comp.'!$D$5:$D$238='Analítico Cp.'!$B148),-('Comp.'!$J$5:$J$238=F$1),('Comp.'!$E$5:$E$238))</f>
        <v>0</v>
      </c>
      <c r="G148" s="13">
        <f>SUMPRODUCT(-('Diário 7º PA'!$E$4:$E$5383='Analítico Cp.'!$B148),-('Diário 7º PA'!$P$4:$P$5383=G$1),('Diário 7º PA'!$F$4:$F$5383))+SUMPRODUCT(-('Diário 8º PA'!$E$4:$E$5041='Analítico Cp.'!$B148),-('Diário 8º PA'!$P$4:$P$5041=G$1),('Diário 8º PA'!$F$4:$F$5041))+SUMPRODUCT(-('Diário 9º PA'!$E$4:$E$5236='Analítico Cp.'!$B148),-('Diário 9º PA'!$P$4:$P$5236=G$1),('Diário 9º PA'!$F$4:$F$5236))+SUMPRODUCT(-('Diário 10º PA'!$E$4:$E$5221='Analítico Cp.'!$B148),-('Diário 10º PA'!$O$4:$O$5221=G$1),('Diário 10º PA'!$F$4:$F$5221))+SUMPRODUCT(-('Comp.'!$D$5:$D$238='Analítico Cp.'!$B148),-('Comp.'!$J$5:$J$238=G$1),('Comp.'!$E$5:$E$238))</f>
        <v>0</v>
      </c>
      <c r="H148" s="13">
        <f>SUMPRODUCT(-('Diário 7º PA'!$E$4:$E$5383='Analítico Cp.'!$B148),-('Diário 7º PA'!$P$4:$P$5383=H$1),('Diário 7º PA'!$F$4:$F$5383))+SUMPRODUCT(-('Diário 8º PA'!$E$4:$E$5041='Analítico Cp.'!$B148),-('Diário 8º PA'!$P$4:$P$5041=H$1),('Diário 8º PA'!$F$4:$F$5041))+SUMPRODUCT(-('Diário 9º PA'!$E$4:$E$5236='Analítico Cp.'!$B148),-('Diário 9º PA'!$P$4:$P$5236=H$1),('Diário 9º PA'!$F$4:$F$5236))+SUMPRODUCT(-('Diário 10º PA'!$E$4:$E$5221='Analítico Cp.'!$B148),-('Diário 10º PA'!$O$4:$O$5221=H$1),('Diário 10º PA'!$F$4:$F$5221))+SUMPRODUCT(-('Comp.'!$D$5:$D$238='Analítico Cp.'!$B148),-('Comp.'!$J$5:$J$238=H$1),('Comp.'!$E$5:$E$238))</f>
        <v>0</v>
      </c>
      <c r="I148" s="13">
        <f>SUMPRODUCT(-('Diário 7º PA'!$E$4:$E$5383='Analítico Cp.'!$B148),-('Diário 7º PA'!$P$4:$P$5383=I$1),('Diário 7º PA'!$F$4:$F$5383))+SUMPRODUCT(-('Diário 8º PA'!$E$4:$E$5041='Analítico Cp.'!$B148),-('Diário 8º PA'!$P$4:$P$5041=I$1),('Diário 8º PA'!$F$4:$F$5041))+SUMPRODUCT(-('Diário 9º PA'!$E$4:$E$5236='Analítico Cp.'!$B148),-('Diário 9º PA'!$P$4:$P$5236=I$1),('Diário 9º PA'!$F$4:$F$5236))+SUMPRODUCT(-('Diário 10º PA'!$E$4:$E$5221='Analítico Cp.'!$B148),-('Diário 10º PA'!$O$4:$O$5221=I$1),('Diário 10º PA'!$F$4:$F$5221))+SUMPRODUCT(-('Comp.'!$D$5:$D$238='Analítico Cp.'!$B148),-('Comp.'!$J$5:$J$238=I$1),('Comp.'!$E$5:$E$238))</f>
        <v>0</v>
      </c>
      <c r="J148" s="13">
        <f>SUMPRODUCT(-('Diário 7º PA'!$E$4:$E$5383='Analítico Cp.'!$B148),-('Diário 7º PA'!$P$4:$P$5383=J$1),('Diário 7º PA'!$F$4:$F$5383))+SUMPRODUCT(-('Diário 8º PA'!$E$4:$E$5041='Analítico Cp.'!$B148),-('Diário 8º PA'!$P$4:$P$5041=J$1),('Diário 8º PA'!$F$4:$F$5041))+SUMPRODUCT(-('Diário 9º PA'!$E$4:$E$5236='Analítico Cp.'!$B148),-('Diário 9º PA'!$P$4:$P$5236=J$1),('Diário 9º PA'!$F$4:$F$5236))+SUMPRODUCT(-('Diário 10º PA'!$E$4:$E$5221='Analítico Cp.'!$B148),-('Diário 10º PA'!$O$4:$O$5221=J$1),('Diário 10º PA'!$F$4:$F$5221))+SUMPRODUCT(-('Comp.'!$D$5:$D$238='Analítico Cp.'!$B148),-('Comp.'!$J$5:$J$238=J$1),('Comp.'!$E$5:$E$238))</f>
        <v>0</v>
      </c>
      <c r="K148" s="13">
        <f>SUMPRODUCT(-('Diário 7º PA'!$E$4:$E$5383='Analítico Cp.'!$B148),-('Diário 7º PA'!$P$4:$P$5383=K$1),('Diário 7º PA'!$F$4:$F$5383))+SUMPRODUCT(-('Diário 8º PA'!$E$4:$E$5041='Analítico Cp.'!$B148),-('Diário 8º PA'!$P$4:$P$5041=K$1),('Diário 8º PA'!$F$4:$F$5041))+SUMPRODUCT(-('Diário 9º PA'!$E$4:$E$5236='Analítico Cp.'!$B148),-('Diário 9º PA'!$P$4:$P$5236=K$1),('Diário 9º PA'!$F$4:$F$5236))+SUMPRODUCT(-('Diário 10º PA'!$E$4:$E$5221='Analítico Cp.'!$B148),-('Diário 10º PA'!$O$4:$O$5221=K$1),('Diário 10º PA'!$F$4:$F$5221))+SUMPRODUCT(-('Comp.'!$D$5:$D$238='Analítico Cp.'!$B148),-('Comp.'!$J$5:$J$238=K$1),('Comp.'!$E$5:$E$238))</f>
        <v>0</v>
      </c>
      <c r="L148" s="13">
        <f>SUMPRODUCT(-('Diário 7º PA'!$E$4:$E$5383='Analítico Cp.'!$B148),-('Diário 7º PA'!$P$4:$P$5383=L$1),('Diário 7º PA'!$F$4:$F$5383))+SUMPRODUCT(-('Diário 8º PA'!$E$4:$E$5041='Analítico Cp.'!$B148),-('Diário 8º PA'!$P$4:$P$5041=L$1),('Diário 8º PA'!$F$4:$F$5041))+SUMPRODUCT(-('Diário 9º PA'!$E$4:$E$5236='Analítico Cp.'!$B148),-('Diário 9º PA'!$P$4:$P$5236=L$1),('Diário 9º PA'!$F$4:$F$5236))+SUMPRODUCT(-('Diário 10º PA'!$E$4:$E$5221='Analítico Cp.'!$B148),-('Diário 10º PA'!$O$4:$O$5221=L$1),('Diário 10º PA'!$F$4:$F$5221))+SUMPRODUCT(-('Comp.'!$D$5:$D$238='Analítico Cp.'!$B148),-('Comp.'!$J$5:$J$238=L$1),('Comp.'!$E$5:$E$238))</f>
        <v>0</v>
      </c>
      <c r="M148" s="13">
        <f>SUMPRODUCT(-('Diário 7º PA'!$E$4:$E$5383='Analítico Cp.'!$B148),-('Diário 7º PA'!$P$4:$P$5383=M$1),('Diário 7º PA'!$F$4:$F$5383))+SUMPRODUCT(-('Diário 8º PA'!$E$4:$E$5041='Analítico Cp.'!$B148),-('Diário 8º PA'!$P$4:$P$5041=M$1),('Diário 8º PA'!$F$4:$F$5041))+SUMPRODUCT(-('Diário 9º PA'!$E$4:$E$5236='Analítico Cp.'!$B148),-('Diário 9º PA'!$P$4:$P$5236=M$1),('Diário 9º PA'!$F$4:$F$5236))+SUMPRODUCT(-('Diário 10º PA'!$E$4:$E$5221='Analítico Cp.'!$B148),-('Diário 10º PA'!$O$4:$O$5221=M$1),('Diário 10º PA'!$F$4:$F$5221))+SUMPRODUCT(-('Comp.'!$D$5:$D$238='Analítico Cp.'!$B148),-('Comp.'!$J$5:$J$238=M$1),('Comp.'!$E$5:$E$238))</f>
        <v>0</v>
      </c>
      <c r="N148" s="13">
        <f>SUMPRODUCT(-('Diário 7º PA'!$E$4:$E$5383='Analítico Cp.'!$B148),-('Diário 7º PA'!$P$4:$P$5383=N$1),('Diário 7º PA'!$F$4:$F$5383))+SUMPRODUCT(-('Diário 8º PA'!$E$4:$E$5041='Analítico Cp.'!$B148),-('Diário 8º PA'!$P$4:$P$5041=N$1),('Diário 8º PA'!$F$4:$F$5041))+SUMPRODUCT(-('Diário 9º PA'!$E$4:$E$5236='Analítico Cp.'!$B148),-('Diário 9º PA'!$P$4:$P$5236=N$1),('Diário 9º PA'!$F$4:$F$5236))+SUMPRODUCT(-('Diário 10º PA'!$E$4:$E$5221='Analítico Cp.'!$B148),-('Diário 10º PA'!$O$4:$O$5221=N$1),('Diário 10º PA'!$F$4:$F$5221))+SUMPRODUCT(-('Comp.'!$D$5:$D$238='Analítico Cp.'!$B148),-('Comp.'!$J$5:$J$238=N$1),('Comp.'!$E$5:$E$238))</f>
        <v>0</v>
      </c>
      <c r="O148" s="13">
        <f t="shared" si="19"/>
        <v>0</v>
      </c>
      <c r="P148" s="172">
        <f t="shared" si="20"/>
        <v>0</v>
      </c>
    </row>
    <row r="149" spans="1:16" ht="23.25" customHeight="1" x14ac:dyDescent="0.2">
      <c r="A149" s="63" t="s">
        <v>135</v>
      </c>
      <c r="B149" s="61" t="s">
        <v>223</v>
      </c>
      <c r="C149" s="13">
        <f>SUMPRODUCT(-('Diário 7º PA'!$E$4:$E$5383='Analítico Cp.'!$B149),-('Diário 7º PA'!$P$4:$P$5383=C$1),('Diário 7º PA'!$F$4:$F$5383))+SUMPRODUCT(-('Diário 8º PA'!$E$4:$E$5041='Analítico Cp.'!$B149),-('Diário 8º PA'!$P$4:$P$5041=C$1),('Diário 8º PA'!$F$4:$F$5041))+SUMPRODUCT(-('Diário 9º PA'!$E$4:$E$5236='Analítico Cp.'!$B149),-('Diário 9º PA'!$P$4:$P$5236=C$1),('Diário 9º PA'!$F$4:$F$5236))+SUMPRODUCT(-('Diário 10º PA'!$E$4:$E$5221='Analítico Cp.'!$B149),-('Diário 10º PA'!$O$4:$O$5221=C$1),('Diário 10º PA'!$F$4:$F$5221))+SUMPRODUCT(-('Comp.'!$D$5:$D$238='Analítico Cp.'!$B149),-('Comp.'!$J$5:$J$238=C$1),('Comp.'!$E$5:$E$238))</f>
        <v>0</v>
      </c>
      <c r="D149" s="13">
        <f>SUMPRODUCT(-('Diário 7º PA'!$E$4:$E$5383='Analítico Cp.'!$B149),-('Diário 7º PA'!$P$4:$P$5383=D$1),('Diário 7º PA'!$F$4:$F$5383))+SUMPRODUCT(-('Diário 8º PA'!$E$4:$E$5041='Analítico Cp.'!$B149),-('Diário 8º PA'!$P$4:$P$5041=D$1),('Diário 8º PA'!$F$4:$F$5041))+SUMPRODUCT(-('Diário 9º PA'!$E$4:$E$5236='Analítico Cp.'!$B149),-('Diário 9º PA'!$P$4:$P$5236=D$1),('Diário 9º PA'!$F$4:$F$5236))+SUMPRODUCT(-('Diário 10º PA'!$E$4:$E$5221='Analítico Cp.'!$B149),-('Diário 10º PA'!$O$4:$O$5221=D$1),('Diário 10º PA'!$F$4:$F$5221))+SUMPRODUCT(-('Comp.'!$D$5:$D$238='Analítico Cp.'!$B149),-('Comp.'!$J$5:$J$238=D$1),('Comp.'!$E$5:$E$238))</f>
        <v>0</v>
      </c>
      <c r="E149" s="13">
        <f>SUMPRODUCT(-('Diário 7º PA'!$E$4:$E$5383='Analítico Cp.'!$B149),-('Diário 7º PA'!$P$4:$P$5383=E$1),('Diário 7º PA'!$F$4:$F$5383))+SUMPRODUCT(-('Diário 8º PA'!$E$4:$E$5041='Analítico Cp.'!$B149),-('Diário 8º PA'!$P$4:$P$5041=E$1),('Diário 8º PA'!$F$4:$F$5041))+SUMPRODUCT(-('Diário 9º PA'!$E$4:$E$5236='Analítico Cp.'!$B149),-('Diário 9º PA'!$P$4:$P$5236=E$1),('Diário 9º PA'!$F$4:$F$5236))+SUMPRODUCT(-('Diário 10º PA'!$E$4:$E$5221='Analítico Cp.'!$B149),-('Diário 10º PA'!$O$4:$O$5221=E$1),('Diário 10º PA'!$F$4:$F$5221))+SUMPRODUCT(-('Comp.'!$D$5:$D$238='Analítico Cp.'!$B149),-('Comp.'!$J$5:$J$238=E$1),('Comp.'!$E$5:$E$238))</f>
        <v>0</v>
      </c>
      <c r="F149" s="13">
        <f>SUMPRODUCT(-('Diário 7º PA'!$E$4:$E$5383='Analítico Cp.'!$B149),-('Diário 7º PA'!$P$4:$P$5383=F$1),('Diário 7º PA'!$F$4:$F$5383))+SUMPRODUCT(-('Diário 8º PA'!$E$4:$E$5041='Analítico Cp.'!$B149),-('Diário 8º PA'!$P$4:$P$5041=F$1),('Diário 8º PA'!$F$4:$F$5041))+SUMPRODUCT(-('Diário 9º PA'!$E$4:$E$5236='Analítico Cp.'!$B149),-('Diário 9º PA'!$P$4:$P$5236=F$1),('Diário 9º PA'!$F$4:$F$5236))+SUMPRODUCT(-('Diário 10º PA'!$E$4:$E$5221='Analítico Cp.'!$B149),-('Diário 10º PA'!$O$4:$O$5221=F$1),('Diário 10º PA'!$F$4:$F$5221))+SUMPRODUCT(-('Comp.'!$D$5:$D$238='Analítico Cp.'!$B149),-('Comp.'!$J$5:$J$238=F$1),('Comp.'!$E$5:$E$238))</f>
        <v>0</v>
      </c>
      <c r="G149" s="13">
        <f>SUMPRODUCT(-('Diário 7º PA'!$E$4:$E$5383='Analítico Cp.'!$B149),-('Diário 7º PA'!$P$4:$P$5383=G$1),('Diário 7º PA'!$F$4:$F$5383))+SUMPRODUCT(-('Diário 8º PA'!$E$4:$E$5041='Analítico Cp.'!$B149),-('Diário 8º PA'!$P$4:$P$5041=G$1),('Diário 8º PA'!$F$4:$F$5041))+SUMPRODUCT(-('Diário 9º PA'!$E$4:$E$5236='Analítico Cp.'!$B149),-('Diário 9º PA'!$P$4:$P$5236=G$1),('Diário 9º PA'!$F$4:$F$5236))+SUMPRODUCT(-('Diário 10º PA'!$E$4:$E$5221='Analítico Cp.'!$B149),-('Diário 10º PA'!$O$4:$O$5221=G$1),('Diário 10º PA'!$F$4:$F$5221))+SUMPRODUCT(-('Comp.'!$D$5:$D$238='Analítico Cp.'!$B149),-('Comp.'!$J$5:$J$238=G$1),('Comp.'!$E$5:$E$238))</f>
        <v>0</v>
      </c>
      <c r="H149" s="13">
        <f>SUMPRODUCT(-('Diário 7º PA'!$E$4:$E$5383='Analítico Cp.'!$B149),-('Diário 7º PA'!$P$4:$P$5383=H$1),('Diário 7º PA'!$F$4:$F$5383))+SUMPRODUCT(-('Diário 8º PA'!$E$4:$E$5041='Analítico Cp.'!$B149),-('Diário 8º PA'!$P$4:$P$5041=H$1),('Diário 8º PA'!$F$4:$F$5041))+SUMPRODUCT(-('Diário 9º PA'!$E$4:$E$5236='Analítico Cp.'!$B149),-('Diário 9º PA'!$P$4:$P$5236=H$1),('Diário 9º PA'!$F$4:$F$5236))+SUMPRODUCT(-('Diário 10º PA'!$E$4:$E$5221='Analítico Cp.'!$B149),-('Diário 10º PA'!$O$4:$O$5221=H$1),('Diário 10º PA'!$F$4:$F$5221))+SUMPRODUCT(-('Comp.'!$D$5:$D$238='Analítico Cp.'!$B149),-('Comp.'!$J$5:$J$238=H$1),('Comp.'!$E$5:$E$238))</f>
        <v>0</v>
      </c>
      <c r="I149" s="13">
        <f>SUMPRODUCT(-('Diário 7º PA'!$E$4:$E$5383='Analítico Cp.'!$B149),-('Diário 7º PA'!$P$4:$P$5383=I$1),('Diário 7º PA'!$F$4:$F$5383))+SUMPRODUCT(-('Diário 8º PA'!$E$4:$E$5041='Analítico Cp.'!$B149),-('Diário 8º PA'!$P$4:$P$5041=I$1),('Diário 8º PA'!$F$4:$F$5041))+SUMPRODUCT(-('Diário 9º PA'!$E$4:$E$5236='Analítico Cp.'!$B149),-('Diário 9º PA'!$P$4:$P$5236=I$1),('Diário 9º PA'!$F$4:$F$5236))+SUMPRODUCT(-('Diário 10º PA'!$E$4:$E$5221='Analítico Cp.'!$B149),-('Diário 10º PA'!$O$4:$O$5221=I$1),('Diário 10º PA'!$F$4:$F$5221))+SUMPRODUCT(-('Comp.'!$D$5:$D$238='Analítico Cp.'!$B149),-('Comp.'!$J$5:$J$238=I$1),('Comp.'!$E$5:$E$238))</f>
        <v>1188</v>
      </c>
      <c r="J149" s="13">
        <f>SUMPRODUCT(-('Diário 7º PA'!$E$4:$E$5383='Analítico Cp.'!$B149),-('Diário 7º PA'!$P$4:$P$5383=J$1),('Diário 7º PA'!$F$4:$F$5383))+SUMPRODUCT(-('Diário 8º PA'!$E$4:$E$5041='Analítico Cp.'!$B149),-('Diário 8º PA'!$P$4:$P$5041=J$1),('Diário 8º PA'!$F$4:$F$5041))+SUMPRODUCT(-('Diário 9º PA'!$E$4:$E$5236='Analítico Cp.'!$B149),-('Diário 9º PA'!$P$4:$P$5236=J$1),('Diário 9º PA'!$F$4:$F$5236))+SUMPRODUCT(-('Diário 10º PA'!$E$4:$E$5221='Analítico Cp.'!$B149),-('Diário 10º PA'!$O$4:$O$5221=J$1),('Diário 10º PA'!$F$4:$F$5221))+SUMPRODUCT(-('Comp.'!$D$5:$D$238='Analítico Cp.'!$B149),-('Comp.'!$J$5:$J$238=J$1),('Comp.'!$E$5:$E$238))</f>
        <v>2570</v>
      </c>
      <c r="K149" s="13">
        <f>SUMPRODUCT(-('Diário 7º PA'!$E$4:$E$5383='Analítico Cp.'!$B149),-('Diário 7º PA'!$P$4:$P$5383=K$1),('Diário 7º PA'!$F$4:$F$5383))+SUMPRODUCT(-('Diário 8º PA'!$E$4:$E$5041='Analítico Cp.'!$B149),-('Diário 8º PA'!$P$4:$P$5041=K$1),('Diário 8º PA'!$F$4:$F$5041))+SUMPRODUCT(-('Diário 9º PA'!$E$4:$E$5236='Analítico Cp.'!$B149),-('Diário 9º PA'!$P$4:$P$5236=K$1),('Diário 9º PA'!$F$4:$F$5236))+SUMPRODUCT(-('Diário 10º PA'!$E$4:$E$5221='Analítico Cp.'!$B149),-('Diário 10º PA'!$O$4:$O$5221=K$1),('Diário 10º PA'!$F$4:$F$5221))+SUMPRODUCT(-('Comp.'!$D$5:$D$238='Analítico Cp.'!$B149),-('Comp.'!$J$5:$J$238=K$1),('Comp.'!$E$5:$E$238))</f>
        <v>0</v>
      </c>
      <c r="L149" s="13">
        <f>SUMPRODUCT(-('Diário 7º PA'!$E$4:$E$5383='Analítico Cp.'!$B149),-('Diário 7º PA'!$P$4:$P$5383=L$1),('Diário 7º PA'!$F$4:$F$5383))+SUMPRODUCT(-('Diário 8º PA'!$E$4:$E$5041='Analítico Cp.'!$B149),-('Diário 8º PA'!$P$4:$P$5041=L$1),('Diário 8º PA'!$F$4:$F$5041))+SUMPRODUCT(-('Diário 9º PA'!$E$4:$E$5236='Analítico Cp.'!$B149),-('Diário 9º PA'!$P$4:$P$5236=L$1),('Diário 9º PA'!$F$4:$F$5236))+SUMPRODUCT(-('Diário 10º PA'!$E$4:$E$5221='Analítico Cp.'!$B149),-('Diário 10º PA'!$O$4:$O$5221=L$1),('Diário 10º PA'!$F$4:$F$5221))+SUMPRODUCT(-('Comp.'!$D$5:$D$238='Analítico Cp.'!$B149),-('Comp.'!$J$5:$J$238=L$1),('Comp.'!$E$5:$E$238))</f>
        <v>0</v>
      </c>
      <c r="M149" s="13">
        <f>SUMPRODUCT(-('Diário 7º PA'!$E$4:$E$5383='Analítico Cp.'!$B149),-('Diário 7º PA'!$P$4:$P$5383=M$1),('Diário 7º PA'!$F$4:$F$5383))+SUMPRODUCT(-('Diário 8º PA'!$E$4:$E$5041='Analítico Cp.'!$B149),-('Diário 8º PA'!$P$4:$P$5041=M$1),('Diário 8º PA'!$F$4:$F$5041))+SUMPRODUCT(-('Diário 9º PA'!$E$4:$E$5236='Analítico Cp.'!$B149),-('Diário 9º PA'!$P$4:$P$5236=M$1),('Diário 9º PA'!$F$4:$F$5236))+SUMPRODUCT(-('Diário 10º PA'!$E$4:$E$5221='Analítico Cp.'!$B149),-('Diário 10º PA'!$O$4:$O$5221=M$1),('Diário 10º PA'!$F$4:$F$5221))+SUMPRODUCT(-('Comp.'!$D$5:$D$238='Analítico Cp.'!$B149),-('Comp.'!$J$5:$J$238=M$1),('Comp.'!$E$5:$E$238))</f>
        <v>0</v>
      </c>
      <c r="N149" s="13">
        <f>SUMPRODUCT(-('Diário 7º PA'!$E$4:$E$5383='Analítico Cp.'!$B149),-('Diário 7º PA'!$P$4:$P$5383=N$1),('Diário 7º PA'!$F$4:$F$5383))+SUMPRODUCT(-('Diário 8º PA'!$E$4:$E$5041='Analítico Cp.'!$B149),-('Diário 8º PA'!$P$4:$P$5041=N$1),('Diário 8º PA'!$F$4:$F$5041))+SUMPRODUCT(-('Diário 9º PA'!$E$4:$E$5236='Analítico Cp.'!$B149),-('Diário 9º PA'!$P$4:$P$5236=N$1),('Diário 9º PA'!$F$4:$F$5236))+SUMPRODUCT(-('Diário 10º PA'!$E$4:$E$5221='Analítico Cp.'!$B149),-('Diário 10º PA'!$O$4:$O$5221=N$1),('Diário 10º PA'!$F$4:$F$5221))+SUMPRODUCT(-('Comp.'!$D$5:$D$238='Analítico Cp.'!$B149),-('Comp.'!$J$5:$J$238=N$1),('Comp.'!$E$5:$E$238))</f>
        <v>0</v>
      </c>
      <c r="O149" s="13">
        <f t="shared" si="19"/>
        <v>3758</v>
      </c>
      <c r="P149" s="172">
        <f t="shared" si="20"/>
        <v>7.0888299980221276E-5</v>
      </c>
    </row>
    <row r="150" spans="1:16" ht="23.25" customHeight="1" x14ac:dyDescent="0.2">
      <c r="A150" s="63" t="s">
        <v>137</v>
      </c>
      <c r="B150" s="61" t="s">
        <v>221</v>
      </c>
      <c r="C150" s="13">
        <f>SUMPRODUCT(-('Diário 7º PA'!$E$4:$E$5383='Analítico Cp.'!$B150),-('Diário 7º PA'!$P$4:$P$5383=C$1),('Diário 7º PA'!$F$4:$F$5383))+SUMPRODUCT(-('Diário 8º PA'!$E$4:$E$5041='Analítico Cp.'!$B150),-('Diário 8º PA'!$P$4:$P$5041=C$1),('Diário 8º PA'!$F$4:$F$5041))+SUMPRODUCT(-('Diário 9º PA'!$E$4:$E$5236='Analítico Cp.'!$B150),-('Diário 9º PA'!$P$4:$P$5236=C$1),('Diário 9º PA'!$F$4:$F$5236))+SUMPRODUCT(-('Diário 10º PA'!$E$4:$E$5221='Analítico Cp.'!$B150),-('Diário 10º PA'!$O$4:$O$5221=C$1),('Diário 10º PA'!$F$4:$F$5221))+SUMPRODUCT(-('Comp.'!$D$5:$D$238='Analítico Cp.'!$B150),-('Comp.'!$J$5:$J$238=C$1),('Comp.'!$E$5:$E$238))</f>
        <v>0</v>
      </c>
      <c r="D150" s="13">
        <f>SUMPRODUCT(-('Diário 7º PA'!$E$4:$E$5383='Analítico Cp.'!$B150),-('Diário 7º PA'!$P$4:$P$5383=D$1),('Diário 7º PA'!$F$4:$F$5383))+SUMPRODUCT(-('Diário 8º PA'!$E$4:$E$5041='Analítico Cp.'!$B150),-('Diário 8º PA'!$P$4:$P$5041=D$1),('Diário 8º PA'!$F$4:$F$5041))+SUMPRODUCT(-('Diário 9º PA'!$E$4:$E$5236='Analítico Cp.'!$B150),-('Diário 9º PA'!$P$4:$P$5236=D$1),('Diário 9º PA'!$F$4:$F$5236))+SUMPRODUCT(-('Diário 10º PA'!$E$4:$E$5221='Analítico Cp.'!$B150),-('Diário 10º PA'!$O$4:$O$5221=D$1),('Diário 10º PA'!$F$4:$F$5221))+SUMPRODUCT(-('Comp.'!$D$5:$D$238='Analítico Cp.'!$B150),-('Comp.'!$J$5:$J$238=D$1),('Comp.'!$E$5:$E$238))</f>
        <v>0</v>
      </c>
      <c r="E150" s="13">
        <f>SUMPRODUCT(-('Diário 7º PA'!$E$4:$E$5383='Analítico Cp.'!$B150),-('Diário 7º PA'!$P$4:$P$5383=E$1),('Diário 7º PA'!$F$4:$F$5383))+SUMPRODUCT(-('Diário 8º PA'!$E$4:$E$5041='Analítico Cp.'!$B150),-('Diário 8º PA'!$P$4:$P$5041=E$1),('Diário 8º PA'!$F$4:$F$5041))+SUMPRODUCT(-('Diário 9º PA'!$E$4:$E$5236='Analítico Cp.'!$B150),-('Diário 9º PA'!$P$4:$P$5236=E$1),('Diário 9º PA'!$F$4:$F$5236))+SUMPRODUCT(-('Diário 10º PA'!$E$4:$E$5221='Analítico Cp.'!$B150),-('Diário 10º PA'!$O$4:$O$5221=E$1),('Diário 10º PA'!$F$4:$F$5221))+SUMPRODUCT(-('Comp.'!$D$5:$D$238='Analítico Cp.'!$B150),-('Comp.'!$J$5:$J$238=E$1),('Comp.'!$E$5:$E$238))</f>
        <v>0</v>
      </c>
      <c r="F150" s="13">
        <f>SUMPRODUCT(-('Diário 7º PA'!$E$4:$E$5383='Analítico Cp.'!$B150),-('Diário 7º PA'!$P$4:$P$5383=F$1),('Diário 7º PA'!$F$4:$F$5383))+SUMPRODUCT(-('Diário 8º PA'!$E$4:$E$5041='Analítico Cp.'!$B150),-('Diário 8º PA'!$P$4:$P$5041=F$1),('Diário 8º PA'!$F$4:$F$5041))+SUMPRODUCT(-('Diário 9º PA'!$E$4:$E$5236='Analítico Cp.'!$B150),-('Diário 9º PA'!$P$4:$P$5236=F$1),('Diário 9º PA'!$F$4:$F$5236))+SUMPRODUCT(-('Diário 10º PA'!$E$4:$E$5221='Analítico Cp.'!$B150),-('Diário 10º PA'!$O$4:$O$5221=F$1),('Diário 10º PA'!$F$4:$F$5221))+SUMPRODUCT(-('Comp.'!$D$5:$D$238='Analítico Cp.'!$B150),-('Comp.'!$J$5:$J$238=F$1),('Comp.'!$E$5:$E$238))</f>
        <v>0</v>
      </c>
      <c r="G150" s="13">
        <f>SUMPRODUCT(-('Diário 7º PA'!$E$4:$E$5383='Analítico Cp.'!$B150),-('Diário 7º PA'!$P$4:$P$5383=G$1),('Diário 7º PA'!$F$4:$F$5383))+SUMPRODUCT(-('Diário 8º PA'!$E$4:$E$5041='Analítico Cp.'!$B150),-('Diário 8º PA'!$P$4:$P$5041=G$1),('Diário 8º PA'!$F$4:$F$5041))+SUMPRODUCT(-('Diário 9º PA'!$E$4:$E$5236='Analítico Cp.'!$B150),-('Diário 9º PA'!$P$4:$P$5236=G$1),('Diário 9º PA'!$F$4:$F$5236))+SUMPRODUCT(-('Diário 10º PA'!$E$4:$E$5221='Analítico Cp.'!$B150),-('Diário 10º PA'!$O$4:$O$5221=G$1),('Diário 10º PA'!$F$4:$F$5221))+SUMPRODUCT(-('Comp.'!$D$5:$D$238='Analítico Cp.'!$B150),-('Comp.'!$J$5:$J$238=G$1),('Comp.'!$E$5:$E$238))</f>
        <v>0</v>
      </c>
      <c r="H150" s="13">
        <f>SUMPRODUCT(-('Diário 7º PA'!$E$4:$E$5383='Analítico Cp.'!$B150),-('Diário 7º PA'!$P$4:$P$5383=H$1),('Diário 7º PA'!$F$4:$F$5383))+SUMPRODUCT(-('Diário 8º PA'!$E$4:$E$5041='Analítico Cp.'!$B150),-('Diário 8º PA'!$P$4:$P$5041=H$1),('Diário 8º PA'!$F$4:$F$5041))+SUMPRODUCT(-('Diário 9º PA'!$E$4:$E$5236='Analítico Cp.'!$B150),-('Diário 9º PA'!$P$4:$P$5236=H$1),('Diário 9º PA'!$F$4:$F$5236))+SUMPRODUCT(-('Diário 10º PA'!$E$4:$E$5221='Analítico Cp.'!$B150),-('Diário 10º PA'!$O$4:$O$5221=H$1),('Diário 10º PA'!$F$4:$F$5221))+SUMPRODUCT(-('Comp.'!$D$5:$D$238='Analítico Cp.'!$B150),-('Comp.'!$J$5:$J$238=H$1),('Comp.'!$E$5:$E$238))</f>
        <v>0</v>
      </c>
      <c r="I150" s="13">
        <f>SUMPRODUCT(-('Diário 7º PA'!$E$4:$E$5383='Analítico Cp.'!$B150),-('Diário 7º PA'!$P$4:$P$5383=I$1),('Diário 7º PA'!$F$4:$F$5383))+SUMPRODUCT(-('Diário 8º PA'!$E$4:$E$5041='Analítico Cp.'!$B150),-('Diário 8º PA'!$P$4:$P$5041=I$1),('Diário 8º PA'!$F$4:$F$5041))+SUMPRODUCT(-('Diário 9º PA'!$E$4:$E$5236='Analítico Cp.'!$B150),-('Diário 9º PA'!$P$4:$P$5236=I$1),('Diário 9º PA'!$F$4:$F$5236))+SUMPRODUCT(-('Diário 10º PA'!$E$4:$E$5221='Analítico Cp.'!$B150),-('Diário 10º PA'!$O$4:$O$5221=I$1),('Diário 10º PA'!$F$4:$F$5221))+SUMPRODUCT(-('Comp.'!$D$5:$D$238='Analítico Cp.'!$B150),-('Comp.'!$J$5:$J$238=I$1),('Comp.'!$E$5:$E$238))</f>
        <v>0</v>
      </c>
      <c r="J150" s="13">
        <f>SUMPRODUCT(-('Diário 7º PA'!$E$4:$E$5383='Analítico Cp.'!$B150),-('Diário 7º PA'!$P$4:$P$5383=J$1),('Diário 7º PA'!$F$4:$F$5383))+SUMPRODUCT(-('Diário 8º PA'!$E$4:$E$5041='Analítico Cp.'!$B150),-('Diário 8º PA'!$P$4:$P$5041=J$1),('Diário 8º PA'!$F$4:$F$5041))+SUMPRODUCT(-('Diário 9º PA'!$E$4:$E$5236='Analítico Cp.'!$B150),-('Diário 9º PA'!$P$4:$P$5236=J$1),('Diário 9º PA'!$F$4:$F$5236))+SUMPRODUCT(-('Diário 10º PA'!$E$4:$E$5221='Analítico Cp.'!$B150),-('Diário 10º PA'!$O$4:$O$5221=J$1),('Diário 10º PA'!$F$4:$F$5221))+SUMPRODUCT(-('Comp.'!$D$5:$D$238='Analítico Cp.'!$B150),-('Comp.'!$J$5:$J$238=J$1),('Comp.'!$E$5:$E$238))</f>
        <v>0</v>
      </c>
      <c r="K150" s="13">
        <f>SUMPRODUCT(-('Diário 7º PA'!$E$4:$E$5383='Analítico Cp.'!$B150),-('Diário 7º PA'!$P$4:$P$5383=K$1),('Diário 7º PA'!$F$4:$F$5383))+SUMPRODUCT(-('Diário 8º PA'!$E$4:$E$5041='Analítico Cp.'!$B150),-('Diário 8º PA'!$P$4:$P$5041=K$1),('Diário 8º PA'!$F$4:$F$5041))+SUMPRODUCT(-('Diário 9º PA'!$E$4:$E$5236='Analítico Cp.'!$B150),-('Diário 9º PA'!$P$4:$P$5236=K$1),('Diário 9º PA'!$F$4:$F$5236))+SUMPRODUCT(-('Diário 10º PA'!$E$4:$E$5221='Analítico Cp.'!$B150),-('Diário 10º PA'!$O$4:$O$5221=K$1),('Diário 10º PA'!$F$4:$F$5221))+SUMPRODUCT(-('Comp.'!$D$5:$D$238='Analítico Cp.'!$B150),-('Comp.'!$J$5:$J$238=K$1),('Comp.'!$E$5:$E$238))</f>
        <v>0</v>
      </c>
      <c r="L150" s="13">
        <f>SUMPRODUCT(-('Diário 7º PA'!$E$4:$E$5383='Analítico Cp.'!$B150),-('Diário 7º PA'!$P$4:$P$5383=L$1),('Diário 7º PA'!$F$4:$F$5383))+SUMPRODUCT(-('Diário 8º PA'!$E$4:$E$5041='Analítico Cp.'!$B150),-('Diário 8º PA'!$P$4:$P$5041=L$1),('Diário 8º PA'!$F$4:$F$5041))+SUMPRODUCT(-('Diário 9º PA'!$E$4:$E$5236='Analítico Cp.'!$B150),-('Diário 9º PA'!$P$4:$P$5236=L$1),('Diário 9º PA'!$F$4:$F$5236))+SUMPRODUCT(-('Diário 10º PA'!$E$4:$E$5221='Analítico Cp.'!$B150),-('Diário 10º PA'!$O$4:$O$5221=L$1),('Diário 10º PA'!$F$4:$F$5221))+SUMPRODUCT(-('Comp.'!$D$5:$D$238='Analítico Cp.'!$B150),-('Comp.'!$J$5:$J$238=L$1),('Comp.'!$E$5:$E$238))</f>
        <v>0</v>
      </c>
      <c r="M150" s="13">
        <f>SUMPRODUCT(-('Diário 7º PA'!$E$4:$E$5383='Analítico Cp.'!$B150),-('Diário 7º PA'!$P$4:$P$5383=M$1),('Diário 7º PA'!$F$4:$F$5383))+SUMPRODUCT(-('Diário 8º PA'!$E$4:$E$5041='Analítico Cp.'!$B150),-('Diário 8º PA'!$P$4:$P$5041=M$1),('Diário 8º PA'!$F$4:$F$5041))+SUMPRODUCT(-('Diário 9º PA'!$E$4:$E$5236='Analítico Cp.'!$B150),-('Diário 9º PA'!$P$4:$P$5236=M$1),('Diário 9º PA'!$F$4:$F$5236))+SUMPRODUCT(-('Diário 10º PA'!$E$4:$E$5221='Analítico Cp.'!$B150),-('Diário 10º PA'!$O$4:$O$5221=M$1),('Diário 10º PA'!$F$4:$F$5221))+SUMPRODUCT(-('Comp.'!$D$5:$D$238='Analítico Cp.'!$B150),-('Comp.'!$J$5:$J$238=M$1),('Comp.'!$E$5:$E$238))</f>
        <v>0</v>
      </c>
      <c r="N150" s="13">
        <f>SUMPRODUCT(-('Diário 7º PA'!$E$4:$E$5383='Analítico Cp.'!$B150),-('Diário 7º PA'!$P$4:$P$5383=N$1),('Diário 7º PA'!$F$4:$F$5383))+SUMPRODUCT(-('Diário 8º PA'!$E$4:$E$5041='Analítico Cp.'!$B150),-('Diário 8º PA'!$P$4:$P$5041=N$1),('Diário 8º PA'!$F$4:$F$5041))+SUMPRODUCT(-('Diário 9º PA'!$E$4:$E$5236='Analítico Cp.'!$B150),-('Diário 9º PA'!$P$4:$P$5236=N$1),('Diário 9º PA'!$F$4:$F$5236))+SUMPRODUCT(-('Diário 10º PA'!$E$4:$E$5221='Analítico Cp.'!$B150),-('Diário 10º PA'!$O$4:$O$5221=N$1),('Diário 10º PA'!$F$4:$F$5221))+SUMPRODUCT(-('Comp.'!$D$5:$D$238='Analítico Cp.'!$B150),-('Comp.'!$J$5:$J$238=N$1),('Comp.'!$E$5:$E$238))</f>
        <v>0</v>
      </c>
      <c r="O150" s="13">
        <f t="shared" si="19"/>
        <v>0</v>
      </c>
      <c r="P150" s="172">
        <f t="shared" si="20"/>
        <v>0</v>
      </c>
    </row>
    <row r="151" spans="1:16" ht="23.25" customHeight="1" x14ac:dyDescent="0.2">
      <c r="A151" s="63" t="s">
        <v>139</v>
      </c>
      <c r="B151" s="61" t="s">
        <v>226</v>
      </c>
      <c r="C151" s="13">
        <f>SUMPRODUCT(-('Diário 7º PA'!$E$4:$E$5383='Analítico Cp.'!$B151),-('Diário 7º PA'!$P$4:$P$5383=C$1),('Diário 7º PA'!$F$4:$F$5383))+SUMPRODUCT(-('Diário 8º PA'!$E$4:$E$5041='Analítico Cp.'!$B151),-('Diário 8º PA'!$P$4:$P$5041=C$1),('Diário 8º PA'!$F$4:$F$5041))+SUMPRODUCT(-('Diário 9º PA'!$E$4:$E$5236='Analítico Cp.'!$B151),-('Diário 9º PA'!$P$4:$P$5236=C$1),('Diário 9º PA'!$F$4:$F$5236))+SUMPRODUCT(-('Diário 10º PA'!$E$4:$E$5221='Analítico Cp.'!$B151),-('Diário 10º PA'!$O$4:$O$5221=C$1),('Diário 10º PA'!$F$4:$F$5221))+SUMPRODUCT(-('Comp.'!$D$5:$D$238='Analítico Cp.'!$B151),-('Comp.'!$J$5:$J$238=C$1),('Comp.'!$E$5:$E$238))</f>
        <v>0</v>
      </c>
      <c r="D151" s="13">
        <f>SUMPRODUCT(-('Diário 7º PA'!$E$4:$E$5383='Analítico Cp.'!$B151),-('Diário 7º PA'!$P$4:$P$5383=D$1),('Diário 7º PA'!$F$4:$F$5383))+SUMPRODUCT(-('Diário 8º PA'!$E$4:$E$5041='Analítico Cp.'!$B151),-('Diário 8º PA'!$P$4:$P$5041=D$1),('Diário 8º PA'!$F$4:$F$5041))+SUMPRODUCT(-('Diário 9º PA'!$E$4:$E$5236='Analítico Cp.'!$B151),-('Diário 9º PA'!$P$4:$P$5236=D$1),('Diário 9º PA'!$F$4:$F$5236))+SUMPRODUCT(-('Diário 10º PA'!$E$4:$E$5221='Analítico Cp.'!$B151),-('Diário 10º PA'!$O$4:$O$5221=D$1),('Diário 10º PA'!$F$4:$F$5221))+SUMPRODUCT(-('Comp.'!$D$5:$D$238='Analítico Cp.'!$B151),-('Comp.'!$J$5:$J$238=D$1),('Comp.'!$E$5:$E$238))</f>
        <v>0</v>
      </c>
      <c r="E151" s="13">
        <f>SUMPRODUCT(-('Diário 7º PA'!$E$4:$E$5383='Analítico Cp.'!$B151),-('Diário 7º PA'!$P$4:$P$5383=E$1),('Diário 7º PA'!$F$4:$F$5383))+SUMPRODUCT(-('Diário 8º PA'!$E$4:$E$5041='Analítico Cp.'!$B151),-('Diário 8º PA'!$P$4:$P$5041=E$1),('Diário 8º PA'!$F$4:$F$5041))+SUMPRODUCT(-('Diário 9º PA'!$E$4:$E$5236='Analítico Cp.'!$B151),-('Diário 9º PA'!$P$4:$P$5236=E$1),('Diário 9º PA'!$F$4:$F$5236))+SUMPRODUCT(-('Diário 10º PA'!$E$4:$E$5221='Analítico Cp.'!$B151),-('Diário 10º PA'!$O$4:$O$5221=E$1),('Diário 10º PA'!$F$4:$F$5221))+SUMPRODUCT(-('Comp.'!$D$5:$D$238='Analítico Cp.'!$B151),-('Comp.'!$J$5:$J$238=E$1),('Comp.'!$E$5:$E$238))</f>
        <v>0</v>
      </c>
      <c r="F151" s="13">
        <f>SUMPRODUCT(-('Diário 7º PA'!$E$4:$E$5383='Analítico Cp.'!$B151),-('Diário 7º PA'!$P$4:$P$5383=F$1),('Diário 7º PA'!$F$4:$F$5383))+SUMPRODUCT(-('Diário 8º PA'!$E$4:$E$5041='Analítico Cp.'!$B151),-('Diário 8º PA'!$P$4:$P$5041=F$1),('Diário 8º PA'!$F$4:$F$5041))+SUMPRODUCT(-('Diário 9º PA'!$E$4:$E$5236='Analítico Cp.'!$B151),-('Diário 9º PA'!$P$4:$P$5236=F$1),('Diário 9º PA'!$F$4:$F$5236))+SUMPRODUCT(-('Diário 10º PA'!$E$4:$E$5221='Analítico Cp.'!$B151),-('Diário 10º PA'!$O$4:$O$5221=F$1),('Diário 10º PA'!$F$4:$F$5221))+SUMPRODUCT(-('Comp.'!$D$5:$D$238='Analítico Cp.'!$B151),-('Comp.'!$J$5:$J$238=F$1),('Comp.'!$E$5:$E$238))</f>
        <v>0</v>
      </c>
      <c r="G151" s="13">
        <f>SUMPRODUCT(-('Diário 7º PA'!$E$4:$E$5383='Analítico Cp.'!$B151),-('Diário 7º PA'!$P$4:$P$5383=G$1),('Diário 7º PA'!$F$4:$F$5383))+SUMPRODUCT(-('Diário 8º PA'!$E$4:$E$5041='Analítico Cp.'!$B151),-('Diário 8º PA'!$P$4:$P$5041=G$1),('Diário 8º PA'!$F$4:$F$5041))+SUMPRODUCT(-('Diário 9º PA'!$E$4:$E$5236='Analítico Cp.'!$B151),-('Diário 9º PA'!$P$4:$P$5236=G$1),('Diário 9º PA'!$F$4:$F$5236))+SUMPRODUCT(-('Diário 10º PA'!$E$4:$E$5221='Analítico Cp.'!$B151),-('Diário 10º PA'!$O$4:$O$5221=G$1),('Diário 10º PA'!$F$4:$F$5221))+SUMPRODUCT(-('Comp.'!$D$5:$D$238='Analítico Cp.'!$B151),-('Comp.'!$J$5:$J$238=G$1),('Comp.'!$E$5:$E$238))</f>
        <v>0</v>
      </c>
      <c r="H151" s="13">
        <f>SUMPRODUCT(-('Diário 7º PA'!$E$4:$E$5383='Analítico Cp.'!$B151),-('Diário 7º PA'!$P$4:$P$5383=H$1),('Diário 7º PA'!$F$4:$F$5383))+SUMPRODUCT(-('Diário 8º PA'!$E$4:$E$5041='Analítico Cp.'!$B151),-('Diário 8º PA'!$P$4:$P$5041=H$1),('Diário 8º PA'!$F$4:$F$5041))+SUMPRODUCT(-('Diário 9º PA'!$E$4:$E$5236='Analítico Cp.'!$B151),-('Diário 9º PA'!$P$4:$P$5236=H$1),('Diário 9º PA'!$F$4:$F$5236))+SUMPRODUCT(-('Diário 10º PA'!$E$4:$E$5221='Analítico Cp.'!$B151),-('Diário 10º PA'!$O$4:$O$5221=H$1),('Diário 10º PA'!$F$4:$F$5221))+SUMPRODUCT(-('Comp.'!$D$5:$D$238='Analítico Cp.'!$B151),-('Comp.'!$J$5:$J$238=H$1),('Comp.'!$E$5:$E$238))</f>
        <v>0</v>
      </c>
      <c r="I151" s="13">
        <f>SUMPRODUCT(-('Diário 7º PA'!$E$4:$E$5383='Analítico Cp.'!$B151),-('Diário 7º PA'!$P$4:$P$5383=I$1),('Diário 7º PA'!$F$4:$F$5383))+SUMPRODUCT(-('Diário 8º PA'!$E$4:$E$5041='Analítico Cp.'!$B151),-('Diário 8º PA'!$P$4:$P$5041=I$1),('Diário 8º PA'!$F$4:$F$5041))+SUMPRODUCT(-('Diário 9º PA'!$E$4:$E$5236='Analítico Cp.'!$B151),-('Diário 9º PA'!$P$4:$P$5236=I$1),('Diário 9º PA'!$F$4:$F$5236))+SUMPRODUCT(-('Diário 10º PA'!$E$4:$E$5221='Analítico Cp.'!$B151),-('Diário 10º PA'!$O$4:$O$5221=I$1),('Diário 10º PA'!$F$4:$F$5221))+SUMPRODUCT(-('Comp.'!$D$5:$D$238='Analítico Cp.'!$B151),-('Comp.'!$J$5:$J$238=I$1),('Comp.'!$E$5:$E$238))</f>
        <v>0</v>
      </c>
      <c r="J151" s="13">
        <f>SUMPRODUCT(-('Diário 7º PA'!$E$4:$E$5383='Analítico Cp.'!$B151),-('Diário 7º PA'!$P$4:$P$5383=J$1),('Diário 7º PA'!$F$4:$F$5383))+SUMPRODUCT(-('Diário 8º PA'!$E$4:$E$5041='Analítico Cp.'!$B151),-('Diário 8º PA'!$P$4:$P$5041=J$1),('Diário 8º PA'!$F$4:$F$5041))+SUMPRODUCT(-('Diário 9º PA'!$E$4:$E$5236='Analítico Cp.'!$B151),-('Diário 9º PA'!$P$4:$P$5236=J$1),('Diário 9º PA'!$F$4:$F$5236))+SUMPRODUCT(-('Diário 10º PA'!$E$4:$E$5221='Analítico Cp.'!$B151),-('Diário 10º PA'!$O$4:$O$5221=J$1),('Diário 10º PA'!$F$4:$F$5221))+SUMPRODUCT(-('Comp.'!$D$5:$D$238='Analítico Cp.'!$B151),-('Comp.'!$J$5:$J$238=J$1),('Comp.'!$E$5:$E$238))</f>
        <v>0</v>
      </c>
      <c r="K151" s="13">
        <f>SUMPRODUCT(-('Diário 7º PA'!$E$4:$E$5383='Analítico Cp.'!$B151),-('Diário 7º PA'!$P$4:$P$5383=K$1),('Diário 7º PA'!$F$4:$F$5383))+SUMPRODUCT(-('Diário 8º PA'!$E$4:$E$5041='Analítico Cp.'!$B151),-('Diário 8º PA'!$P$4:$P$5041=K$1),('Diário 8º PA'!$F$4:$F$5041))+SUMPRODUCT(-('Diário 9º PA'!$E$4:$E$5236='Analítico Cp.'!$B151),-('Diário 9º PA'!$P$4:$P$5236=K$1),('Diário 9º PA'!$F$4:$F$5236))+SUMPRODUCT(-('Diário 10º PA'!$E$4:$E$5221='Analítico Cp.'!$B151),-('Diário 10º PA'!$O$4:$O$5221=K$1),('Diário 10º PA'!$F$4:$F$5221))+SUMPRODUCT(-('Comp.'!$D$5:$D$238='Analítico Cp.'!$B151),-('Comp.'!$J$5:$J$238=K$1),('Comp.'!$E$5:$E$238))</f>
        <v>0</v>
      </c>
      <c r="L151" s="13">
        <f>SUMPRODUCT(-('Diário 7º PA'!$E$4:$E$5383='Analítico Cp.'!$B151),-('Diário 7º PA'!$P$4:$P$5383=L$1),('Diário 7º PA'!$F$4:$F$5383))+SUMPRODUCT(-('Diário 8º PA'!$E$4:$E$5041='Analítico Cp.'!$B151),-('Diário 8º PA'!$P$4:$P$5041=L$1),('Diário 8º PA'!$F$4:$F$5041))+SUMPRODUCT(-('Diário 9º PA'!$E$4:$E$5236='Analítico Cp.'!$B151),-('Diário 9º PA'!$P$4:$P$5236=L$1),('Diário 9º PA'!$F$4:$F$5236))+SUMPRODUCT(-('Diário 10º PA'!$E$4:$E$5221='Analítico Cp.'!$B151),-('Diário 10º PA'!$O$4:$O$5221=L$1),('Diário 10º PA'!$F$4:$F$5221))+SUMPRODUCT(-('Comp.'!$D$5:$D$238='Analítico Cp.'!$B151),-('Comp.'!$J$5:$J$238=L$1),('Comp.'!$E$5:$E$238))</f>
        <v>0</v>
      </c>
      <c r="M151" s="13">
        <f>SUMPRODUCT(-('Diário 7º PA'!$E$4:$E$5383='Analítico Cp.'!$B151),-('Diário 7º PA'!$P$4:$P$5383=M$1),('Diário 7º PA'!$F$4:$F$5383))+SUMPRODUCT(-('Diário 8º PA'!$E$4:$E$5041='Analítico Cp.'!$B151),-('Diário 8º PA'!$P$4:$P$5041=M$1),('Diário 8º PA'!$F$4:$F$5041))+SUMPRODUCT(-('Diário 9º PA'!$E$4:$E$5236='Analítico Cp.'!$B151),-('Diário 9º PA'!$P$4:$P$5236=M$1),('Diário 9º PA'!$F$4:$F$5236))+SUMPRODUCT(-('Diário 10º PA'!$E$4:$E$5221='Analítico Cp.'!$B151),-('Diário 10º PA'!$O$4:$O$5221=M$1),('Diário 10º PA'!$F$4:$F$5221))+SUMPRODUCT(-('Comp.'!$D$5:$D$238='Analítico Cp.'!$B151),-('Comp.'!$J$5:$J$238=M$1),('Comp.'!$E$5:$E$238))</f>
        <v>0</v>
      </c>
      <c r="N151" s="13">
        <f>SUMPRODUCT(-('Diário 7º PA'!$E$4:$E$5383='Analítico Cp.'!$B151),-('Diário 7º PA'!$P$4:$P$5383=N$1),('Diário 7º PA'!$F$4:$F$5383))+SUMPRODUCT(-('Diário 8º PA'!$E$4:$E$5041='Analítico Cp.'!$B151),-('Diário 8º PA'!$P$4:$P$5041=N$1),('Diário 8º PA'!$F$4:$F$5041))+SUMPRODUCT(-('Diário 9º PA'!$E$4:$E$5236='Analítico Cp.'!$B151),-('Diário 9º PA'!$P$4:$P$5236=N$1),('Diário 9º PA'!$F$4:$F$5236))+SUMPRODUCT(-('Diário 10º PA'!$E$4:$E$5221='Analítico Cp.'!$B151),-('Diário 10º PA'!$O$4:$O$5221=N$1),('Diário 10º PA'!$F$4:$F$5221))+SUMPRODUCT(-('Comp.'!$D$5:$D$238='Analítico Cp.'!$B151),-('Comp.'!$J$5:$J$238=N$1),('Comp.'!$E$5:$E$238))</f>
        <v>0</v>
      </c>
      <c r="O151" s="13">
        <f t="shared" ref="O151:O154" si="21">SUM(C151:N151)</f>
        <v>0</v>
      </c>
      <c r="P151" s="172">
        <f t="shared" si="20"/>
        <v>0</v>
      </c>
    </row>
    <row r="152" spans="1:16" ht="23.25" customHeight="1" x14ac:dyDescent="0.2">
      <c r="A152" s="63" t="s">
        <v>140</v>
      </c>
      <c r="B152" s="61" t="s">
        <v>400</v>
      </c>
      <c r="C152" s="13">
        <f>SUMPRODUCT(-('Diário 7º PA'!$E$4:$E$5383='Analítico Cp.'!$B152),-('Diário 7º PA'!$P$4:$P$5383=C$1),('Diário 7º PA'!$F$4:$F$5383))+SUMPRODUCT(-('Diário 8º PA'!$E$4:$E$5041='Analítico Cp.'!$B152),-('Diário 8º PA'!$P$4:$P$5041=C$1),('Diário 8º PA'!$F$4:$F$5041))+SUMPRODUCT(-('Diário 9º PA'!$E$4:$E$5236='Analítico Cp.'!$B152),-('Diário 9º PA'!$P$4:$P$5236=C$1),('Diário 9º PA'!$F$4:$F$5236))+SUMPRODUCT(-('Diário 10º PA'!$E$4:$E$5221='Analítico Cp.'!$B152),-('Diário 10º PA'!$O$4:$O$5221=C$1),('Diário 10º PA'!$F$4:$F$5221))+SUMPRODUCT(-('Comp.'!$D$5:$D$238='Analítico Cp.'!$B152),-('Comp.'!$J$5:$J$238=C$1),('Comp.'!$E$5:$E$238))</f>
        <v>0</v>
      </c>
      <c r="D152" s="13">
        <f>SUMPRODUCT(-('Diário 7º PA'!$E$4:$E$5383='Analítico Cp.'!$B152),-('Diário 7º PA'!$P$4:$P$5383=D$1),('Diário 7º PA'!$F$4:$F$5383))+SUMPRODUCT(-('Diário 8º PA'!$E$4:$E$5041='Analítico Cp.'!$B152),-('Diário 8º PA'!$P$4:$P$5041=D$1),('Diário 8º PA'!$F$4:$F$5041))+SUMPRODUCT(-('Diário 9º PA'!$E$4:$E$5236='Analítico Cp.'!$B152),-('Diário 9º PA'!$P$4:$P$5236=D$1),('Diário 9º PA'!$F$4:$F$5236))+SUMPRODUCT(-('Diário 10º PA'!$E$4:$E$5221='Analítico Cp.'!$B152),-('Diário 10º PA'!$O$4:$O$5221=D$1),('Diário 10º PA'!$F$4:$F$5221))+SUMPRODUCT(-('Comp.'!$D$5:$D$238='Analítico Cp.'!$B152),-('Comp.'!$J$5:$J$238=D$1),('Comp.'!$E$5:$E$238))</f>
        <v>0</v>
      </c>
      <c r="E152" s="13">
        <f>SUMPRODUCT(-('Diário 7º PA'!$E$4:$E$5383='Analítico Cp.'!$B152),-('Diário 7º PA'!$P$4:$P$5383=E$1),('Diário 7º PA'!$F$4:$F$5383))+SUMPRODUCT(-('Diário 8º PA'!$E$4:$E$5041='Analítico Cp.'!$B152),-('Diário 8º PA'!$P$4:$P$5041=E$1),('Diário 8º PA'!$F$4:$F$5041))+SUMPRODUCT(-('Diário 9º PA'!$E$4:$E$5236='Analítico Cp.'!$B152),-('Diário 9º PA'!$P$4:$P$5236=E$1),('Diário 9º PA'!$F$4:$F$5236))+SUMPRODUCT(-('Diário 10º PA'!$E$4:$E$5221='Analítico Cp.'!$B152),-('Diário 10º PA'!$O$4:$O$5221=E$1),('Diário 10º PA'!$F$4:$F$5221))+SUMPRODUCT(-('Comp.'!$D$5:$D$238='Analítico Cp.'!$B152),-('Comp.'!$J$5:$J$238=E$1),('Comp.'!$E$5:$E$238))</f>
        <v>0</v>
      </c>
      <c r="F152" s="13">
        <f>SUMPRODUCT(-('Diário 7º PA'!$E$4:$E$5383='Analítico Cp.'!$B152),-('Diário 7º PA'!$P$4:$P$5383=F$1),('Diário 7º PA'!$F$4:$F$5383))+SUMPRODUCT(-('Diário 8º PA'!$E$4:$E$5041='Analítico Cp.'!$B152),-('Diário 8º PA'!$P$4:$P$5041=F$1),('Diário 8º PA'!$F$4:$F$5041))+SUMPRODUCT(-('Diário 9º PA'!$E$4:$E$5236='Analítico Cp.'!$B152),-('Diário 9º PA'!$P$4:$P$5236=F$1),('Diário 9º PA'!$F$4:$F$5236))+SUMPRODUCT(-('Diário 10º PA'!$E$4:$E$5221='Analítico Cp.'!$B152),-('Diário 10º PA'!$O$4:$O$5221=F$1),('Diário 10º PA'!$F$4:$F$5221))+SUMPRODUCT(-('Comp.'!$D$5:$D$238='Analítico Cp.'!$B152),-('Comp.'!$J$5:$J$238=F$1),('Comp.'!$E$5:$E$238))</f>
        <v>0</v>
      </c>
      <c r="G152" s="13">
        <f>SUMPRODUCT(-('Diário 7º PA'!$E$4:$E$5383='Analítico Cp.'!$B152),-('Diário 7º PA'!$P$4:$P$5383=G$1),('Diário 7º PA'!$F$4:$F$5383))+SUMPRODUCT(-('Diário 8º PA'!$E$4:$E$5041='Analítico Cp.'!$B152),-('Diário 8º PA'!$P$4:$P$5041=G$1),('Diário 8º PA'!$F$4:$F$5041))+SUMPRODUCT(-('Diário 9º PA'!$E$4:$E$5236='Analítico Cp.'!$B152),-('Diário 9º PA'!$P$4:$P$5236=G$1),('Diário 9º PA'!$F$4:$F$5236))+SUMPRODUCT(-('Diário 10º PA'!$E$4:$E$5221='Analítico Cp.'!$B152),-('Diário 10º PA'!$O$4:$O$5221=G$1),('Diário 10º PA'!$F$4:$F$5221))+SUMPRODUCT(-('Comp.'!$D$5:$D$238='Analítico Cp.'!$B152),-('Comp.'!$J$5:$J$238=G$1),('Comp.'!$E$5:$E$238))</f>
        <v>0</v>
      </c>
      <c r="H152" s="13">
        <f>SUMPRODUCT(-('Diário 7º PA'!$E$4:$E$5383='Analítico Cp.'!$B152),-('Diário 7º PA'!$P$4:$P$5383=H$1),('Diário 7º PA'!$F$4:$F$5383))+SUMPRODUCT(-('Diário 8º PA'!$E$4:$E$5041='Analítico Cp.'!$B152),-('Diário 8º PA'!$P$4:$P$5041=H$1),('Diário 8º PA'!$F$4:$F$5041))+SUMPRODUCT(-('Diário 9º PA'!$E$4:$E$5236='Analítico Cp.'!$B152),-('Diário 9º PA'!$P$4:$P$5236=H$1),('Diário 9º PA'!$F$4:$F$5236))+SUMPRODUCT(-('Diário 10º PA'!$E$4:$E$5221='Analítico Cp.'!$B152),-('Diário 10º PA'!$O$4:$O$5221=H$1),('Diário 10º PA'!$F$4:$F$5221))+SUMPRODUCT(-('Comp.'!$D$5:$D$238='Analítico Cp.'!$B152),-('Comp.'!$J$5:$J$238=H$1),('Comp.'!$E$5:$E$238))</f>
        <v>0</v>
      </c>
      <c r="I152" s="13">
        <f>SUMPRODUCT(-('Diário 7º PA'!$E$4:$E$5383='Analítico Cp.'!$B152),-('Diário 7º PA'!$P$4:$P$5383=I$1),('Diário 7º PA'!$F$4:$F$5383))+SUMPRODUCT(-('Diário 8º PA'!$E$4:$E$5041='Analítico Cp.'!$B152),-('Diário 8º PA'!$P$4:$P$5041=I$1),('Diário 8º PA'!$F$4:$F$5041))+SUMPRODUCT(-('Diário 9º PA'!$E$4:$E$5236='Analítico Cp.'!$B152),-('Diário 9º PA'!$P$4:$P$5236=I$1),('Diário 9º PA'!$F$4:$F$5236))+SUMPRODUCT(-('Diário 10º PA'!$E$4:$E$5221='Analítico Cp.'!$B152),-('Diário 10º PA'!$O$4:$O$5221=I$1),('Diário 10º PA'!$F$4:$F$5221))+SUMPRODUCT(-('Comp.'!$D$5:$D$238='Analítico Cp.'!$B152),-('Comp.'!$J$5:$J$238=I$1),('Comp.'!$E$5:$E$238))</f>
        <v>0</v>
      </c>
      <c r="J152" s="13">
        <f>SUMPRODUCT(-('Diário 7º PA'!$E$4:$E$5383='Analítico Cp.'!$B152),-('Diário 7º PA'!$P$4:$P$5383=J$1),('Diário 7º PA'!$F$4:$F$5383))+SUMPRODUCT(-('Diário 8º PA'!$E$4:$E$5041='Analítico Cp.'!$B152),-('Diário 8º PA'!$P$4:$P$5041=J$1),('Diário 8º PA'!$F$4:$F$5041))+SUMPRODUCT(-('Diário 9º PA'!$E$4:$E$5236='Analítico Cp.'!$B152),-('Diário 9º PA'!$P$4:$P$5236=J$1),('Diário 9º PA'!$F$4:$F$5236))+SUMPRODUCT(-('Diário 10º PA'!$E$4:$E$5221='Analítico Cp.'!$B152),-('Diário 10º PA'!$O$4:$O$5221=J$1),('Diário 10º PA'!$F$4:$F$5221))+SUMPRODUCT(-('Comp.'!$D$5:$D$238='Analítico Cp.'!$B152),-('Comp.'!$J$5:$J$238=J$1),('Comp.'!$E$5:$E$238))</f>
        <v>0</v>
      </c>
      <c r="K152" s="13">
        <f>SUMPRODUCT(-('Diário 7º PA'!$E$4:$E$5383='Analítico Cp.'!$B152),-('Diário 7º PA'!$P$4:$P$5383=K$1),('Diário 7º PA'!$F$4:$F$5383))+SUMPRODUCT(-('Diário 8º PA'!$E$4:$E$5041='Analítico Cp.'!$B152),-('Diário 8º PA'!$P$4:$P$5041=K$1),('Diário 8º PA'!$F$4:$F$5041))+SUMPRODUCT(-('Diário 9º PA'!$E$4:$E$5236='Analítico Cp.'!$B152),-('Diário 9º PA'!$P$4:$P$5236=K$1),('Diário 9º PA'!$F$4:$F$5236))+SUMPRODUCT(-('Diário 10º PA'!$E$4:$E$5221='Analítico Cp.'!$B152),-('Diário 10º PA'!$O$4:$O$5221=K$1),('Diário 10º PA'!$F$4:$F$5221))+SUMPRODUCT(-('Comp.'!$D$5:$D$238='Analítico Cp.'!$B152),-('Comp.'!$J$5:$J$238=K$1),('Comp.'!$E$5:$E$238))</f>
        <v>0</v>
      </c>
      <c r="L152" s="13">
        <f>SUMPRODUCT(-('Diário 7º PA'!$E$4:$E$5383='Analítico Cp.'!$B152),-('Diário 7º PA'!$P$4:$P$5383=L$1),('Diário 7º PA'!$F$4:$F$5383))+SUMPRODUCT(-('Diário 8º PA'!$E$4:$E$5041='Analítico Cp.'!$B152),-('Diário 8º PA'!$P$4:$P$5041=L$1),('Diário 8º PA'!$F$4:$F$5041))+SUMPRODUCT(-('Diário 9º PA'!$E$4:$E$5236='Analítico Cp.'!$B152),-('Diário 9º PA'!$P$4:$P$5236=L$1),('Diário 9º PA'!$F$4:$F$5236))+SUMPRODUCT(-('Diário 10º PA'!$E$4:$E$5221='Analítico Cp.'!$B152),-('Diário 10º PA'!$O$4:$O$5221=L$1),('Diário 10º PA'!$F$4:$F$5221))+SUMPRODUCT(-('Comp.'!$D$5:$D$238='Analítico Cp.'!$B152),-('Comp.'!$J$5:$J$238=L$1),('Comp.'!$E$5:$E$238))</f>
        <v>0</v>
      </c>
      <c r="M152" s="13">
        <f>SUMPRODUCT(-('Diário 7º PA'!$E$4:$E$5383='Analítico Cp.'!$B152),-('Diário 7º PA'!$P$4:$P$5383=M$1),('Diário 7º PA'!$F$4:$F$5383))+SUMPRODUCT(-('Diário 8º PA'!$E$4:$E$5041='Analítico Cp.'!$B152),-('Diário 8º PA'!$P$4:$P$5041=M$1),('Diário 8º PA'!$F$4:$F$5041))+SUMPRODUCT(-('Diário 9º PA'!$E$4:$E$5236='Analítico Cp.'!$B152),-('Diário 9º PA'!$P$4:$P$5236=M$1),('Diário 9º PA'!$F$4:$F$5236))+SUMPRODUCT(-('Diário 10º PA'!$E$4:$E$5221='Analítico Cp.'!$B152),-('Diário 10º PA'!$O$4:$O$5221=M$1),('Diário 10º PA'!$F$4:$F$5221))+SUMPRODUCT(-('Comp.'!$D$5:$D$238='Analítico Cp.'!$B152),-('Comp.'!$J$5:$J$238=M$1),('Comp.'!$E$5:$E$238))</f>
        <v>0</v>
      </c>
      <c r="N152" s="13">
        <f>SUMPRODUCT(-('Diário 7º PA'!$E$4:$E$5383='Analítico Cp.'!$B152),-('Diário 7º PA'!$P$4:$P$5383=N$1),('Diário 7º PA'!$F$4:$F$5383))+SUMPRODUCT(-('Diário 8º PA'!$E$4:$E$5041='Analítico Cp.'!$B152),-('Diário 8º PA'!$P$4:$P$5041=N$1),('Diário 8º PA'!$F$4:$F$5041))+SUMPRODUCT(-('Diário 9º PA'!$E$4:$E$5236='Analítico Cp.'!$B152),-('Diário 9º PA'!$P$4:$P$5236=N$1),('Diário 9º PA'!$F$4:$F$5236))+SUMPRODUCT(-('Diário 10º PA'!$E$4:$E$5221='Analítico Cp.'!$B152),-('Diário 10º PA'!$O$4:$O$5221=N$1),('Diário 10º PA'!$F$4:$F$5221))+SUMPRODUCT(-('Comp.'!$D$5:$D$238='Analítico Cp.'!$B152),-('Comp.'!$J$5:$J$238=N$1),('Comp.'!$E$5:$E$238))</f>
        <v>0</v>
      </c>
      <c r="O152" s="13">
        <f t="shared" si="21"/>
        <v>0</v>
      </c>
      <c r="P152" s="172">
        <f t="shared" si="20"/>
        <v>0</v>
      </c>
    </row>
    <row r="153" spans="1:16" ht="23.25" customHeight="1" x14ac:dyDescent="0.2">
      <c r="A153" s="63" t="s">
        <v>443</v>
      </c>
      <c r="B153" s="61" t="s">
        <v>413</v>
      </c>
      <c r="C153" s="13">
        <f>SUMPRODUCT(-('Diário 7º PA'!$E$4:$E$5383='Analítico Cp.'!$B153),-('Diário 7º PA'!$P$4:$P$5383=C$1),('Diário 7º PA'!$F$4:$F$5383))+SUMPRODUCT(-('Diário 8º PA'!$E$4:$E$5041='Analítico Cp.'!$B153),-('Diário 8º PA'!$P$4:$P$5041=C$1),('Diário 8º PA'!$F$4:$F$5041))+SUMPRODUCT(-('Diário 9º PA'!$E$4:$E$5236='Analítico Cp.'!$B153),-('Diário 9º PA'!$P$4:$P$5236=C$1),('Diário 9º PA'!$F$4:$F$5236))+SUMPRODUCT(-('Diário 10º PA'!$E$4:$E$5221='Analítico Cp.'!$B153),-('Diário 10º PA'!$O$4:$O$5221=C$1),('Diário 10º PA'!$F$4:$F$5221))+SUMPRODUCT(-('Comp.'!$D$5:$D$238='Analítico Cp.'!$B153),-('Comp.'!$J$5:$J$238=C$1),('Comp.'!$E$5:$E$238))</f>
        <v>0</v>
      </c>
      <c r="D153" s="13">
        <f>SUMPRODUCT(-('Diário 7º PA'!$E$4:$E$5383='Analítico Cp.'!$B153),-('Diário 7º PA'!$P$4:$P$5383=D$1),('Diário 7º PA'!$F$4:$F$5383))+SUMPRODUCT(-('Diário 8º PA'!$E$4:$E$5041='Analítico Cp.'!$B153),-('Diário 8º PA'!$P$4:$P$5041=D$1),('Diário 8º PA'!$F$4:$F$5041))+SUMPRODUCT(-('Diário 9º PA'!$E$4:$E$5236='Analítico Cp.'!$B153),-('Diário 9º PA'!$P$4:$P$5236=D$1),('Diário 9º PA'!$F$4:$F$5236))+SUMPRODUCT(-('Diário 10º PA'!$E$4:$E$5221='Analítico Cp.'!$B153),-('Diário 10º PA'!$O$4:$O$5221=D$1),('Diário 10º PA'!$F$4:$F$5221))+SUMPRODUCT(-('Comp.'!$D$5:$D$238='Analítico Cp.'!$B153),-('Comp.'!$J$5:$J$238=D$1),('Comp.'!$E$5:$E$238))</f>
        <v>0</v>
      </c>
      <c r="E153" s="13">
        <f>SUMPRODUCT(-('Diário 7º PA'!$E$4:$E$5383='Analítico Cp.'!$B153),-('Diário 7º PA'!$P$4:$P$5383=E$1),('Diário 7º PA'!$F$4:$F$5383))+SUMPRODUCT(-('Diário 8º PA'!$E$4:$E$5041='Analítico Cp.'!$B153),-('Diário 8º PA'!$P$4:$P$5041=E$1),('Diário 8º PA'!$F$4:$F$5041))+SUMPRODUCT(-('Diário 9º PA'!$E$4:$E$5236='Analítico Cp.'!$B153),-('Diário 9º PA'!$P$4:$P$5236=E$1),('Diário 9º PA'!$F$4:$F$5236))+SUMPRODUCT(-('Diário 10º PA'!$E$4:$E$5221='Analítico Cp.'!$B153),-('Diário 10º PA'!$O$4:$O$5221=E$1),('Diário 10º PA'!$F$4:$F$5221))+SUMPRODUCT(-('Comp.'!$D$5:$D$238='Analítico Cp.'!$B153),-('Comp.'!$J$5:$J$238=E$1),('Comp.'!$E$5:$E$238))</f>
        <v>0</v>
      </c>
      <c r="F153" s="13">
        <f>SUMPRODUCT(-('Diário 7º PA'!$E$4:$E$5383='Analítico Cp.'!$B153),-('Diário 7º PA'!$P$4:$P$5383=F$1),('Diário 7º PA'!$F$4:$F$5383))+SUMPRODUCT(-('Diário 8º PA'!$E$4:$E$5041='Analítico Cp.'!$B153),-('Diário 8º PA'!$P$4:$P$5041=F$1),('Diário 8º PA'!$F$4:$F$5041))+SUMPRODUCT(-('Diário 9º PA'!$E$4:$E$5236='Analítico Cp.'!$B153),-('Diário 9º PA'!$P$4:$P$5236=F$1),('Diário 9º PA'!$F$4:$F$5236))+SUMPRODUCT(-('Diário 10º PA'!$E$4:$E$5221='Analítico Cp.'!$B153),-('Diário 10º PA'!$O$4:$O$5221=F$1),('Diário 10º PA'!$F$4:$F$5221))+SUMPRODUCT(-('Comp.'!$D$5:$D$238='Analítico Cp.'!$B153),-('Comp.'!$J$5:$J$238=F$1),('Comp.'!$E$5:$E$238))</f>
        <v>0</v>
      </c>
      <c r="G153" s="13">
        <f>SUMPRODUCT(-('Diário 7º PA'!$E$4:$E$5383='Analítico Cp.'!$B153),-('Diário 7º PA'!$P$4:$P$5383=G$1),('Diário 7º PA'!$F$4:$F$5383))+SUMPRODUCT(-('Diário 8º PA'!$E$4:$E$5041='Analítico Cp.'!$B153),-('Diário 8º PA'!$P$4:$P$5041=G$1),('Diário 8º PA'!$F$4:$F$5041))+SUMPRODUCT(-('Diário 9º PA'!$E$4:$E$5236='Analítico Cp.'!$B153),-('Diário 9º PA'!$P$4:$P$5236=G$1),('Diário 9º PA'!$F$4:$F$5236))+SUMPRODUCT(-('Diário 10º PA'!$E$4:$E$5221='Analítico Cp.'!$B153),-('Diário 10º PA'!$O$4:$O$5221=G$1),('Diário 10º PA'!$F$4:$F$5221))+SUMPRODUCT(-('Comp.'!$D$5:$D$238='Analítico Cp.'!$B153),-('Comp.'!$J$5:$J$238=G$1),('Comp.'!$E$5:$E$238))</f>
        <v>0</v>
      </c>
      <c r="H153" s="13">
        <f>SUMPRODUCT(-('Diário 7º PA'!$E$4:$E$5383='Analítico Cp.'!$B153),-('Diário 7º PA'!$P$4:$P$5383=H$1),('Diário 7º PA'!$F$4:$F$5383))+SUMPRODUCT(-('Diário 8º PA'!$E$4:$E$5041='Analítico Cp.'!$B153),-('Diário 8º PA'!$P$4:$P$5041=H$1),('Diário 8º PA'!$F$4:$F$5041))+SUMPRODUCT(-('Diário 9º PA'!$E$4:$E$5236='Analítico Cp.'!$B153),-('Diário 9º PA'!$P$4:$P$5236=H$1),('Diário 9º PA'!$F$4:$F$5236))+SUMPRODUCT(-('Diário 10º PA'!$E$4:$E$5221='Analítico Cp.'!$B153),-('Diário 10º PA'!$O$4:$O$5221=H$1),('Diário 10º PA'!$F$4:$F$5221))+SUMPRODUCT(-('Comp.'!$D$5:$D$238='Analítico Cp.'!$B153),-('Comp.'!$J$5:$J$238=H$1),('Comp.'!$E$5:$E$238))</f>
        <v>0</v>
      </c>
      <c r="I153" s="13">
        <f>SUMPRODUCT(-('Diário 7º PA'!$E$4:$E$5383='Analítico Cp.'!$B153),-('Diário 7º PA'!$P$4:$P$5383=I$1),('Diário 7º PA'!$F$4:$F$5383))+SUMPRODUCT(-('Diário 8º PA'!$E$4:$E$5041='Analítico Cp.'!$B153),-('Diário 8º PA'!$P$4:$P$5041=I$1),('Diário 8º PA'!$F$4:$F$5041))+SUMPRODUCT(-('Diário 9º PA'!$E$4:$E$5236='Analítico Cp.'!$B153),-('Diário 9º PA'!$P$4:$P$5236=I$1),('Diário 9º PA'!$F$4:$F$5236))+SUMPRODUCT(-('Diário 10º PA'!$E$4:$E$5221='Analítico Cp.'!$B153),-('Diário 10º PA'!$O$4:$O$5221=I$1),('Diário 10º PA'!$F$4:$F$5221))+SUMPRODUCT(-('Comp.'!$D$5:$D$238='Analítico Cp.'!$B153),-('Comp.'!$J$5:$J$238=I$1),('Comp.'!$E$5:$E$238))</f>
        <v>0</v>
      </c>
      <c r="J153" s="13">
        <f>SUMPRODUCT(-('Diário 7º PA'!$E$4:$E$5383='Analítico Cp.'!$B153),-('Diário 7º PA'!$P$4:$P$5383=J$1),('Diário 7º PA'!$F$4:$F$5383))+SUMPRODUCT(-('Diário 8º PA'!$E$4:$E$5041='Analítico Cp.'!$B153),-('Diário 8º PA'!$P$4:$P$5041=J$1),('Diário 8º PA'!$F$4:$F$5041))+SUMPRODUCT(-('Diário 9º PA'!$E$4:$E$5236='Analítico Cp.'!$B153),-('Diário 9º PA'!$P$4:$P$5236=J$1),('Diário 9º PA'!$F$4:$F$5236))+SUMPRODUCT(-('Diário 10º PA'!$E$4:$E$5221='Analítico Cp.'!$B153),-('Diário 10º PA'!$O$4:$O$5221=J$1),('Diário 10º PA'!$F$4:$F$5221))+SUMPRODUCT(-('Comp.'!$D$5:$D$238='Analítico Cp.'!$B153),-('Comp.'!$J$5:$J$238=J$1),('Comp.'!$E$5:$E$238))</f>
        <v>0</v>
      </c>
      <c r="K153" s="13">
        <f>SUMPRODUCT(-('Diário 7º PA'!$E$4:$E$5383='Analítico Cp.'!$B153),-('Diário 7º PA'!$P$4:$P$5383=K$1),('Diário 7º PA'!$F$4:$F$5383))+SUMPRODUCT(-('Diário 8º PA'!$E$4:$E$5041='Analítico Cp.'!$B153),-('Diário 8º PA'!$P$4:$P$5041=K$1),('Diário 8º PA'!$F$4:$F$5041))+SUMPRODUCT(-('Diário 9º PA'!$E$4:$E$5236='Analítico Cp.'!$B153),-('Diário 9º PA'!$P$4:$P$5236=K$1),('Diário 9º PA'!$F$4:$F$5236))+SUMPRODUCT(-('Diário 10º PA'!$E$4:$E$5221='Analítico Cp.'!$B153),-('Diário 10º PA'!$O$4:$O$5221=K$1),('Diário 10º PA'!$F$4:$F$5221))+SUMPRODUCT(-('Comp.'!$D$5:$D$238='Analítico Cp.'!$B153),-('Comp.'!$J$5:$J$238=K$1),('Comp.'!$E$5:$E$238))</f>
        <v>0</v>
      </c>
      <c r="L153" s="13">
        <f>SUMPRODUCT(-('Diário 7º PA'!$E$4:$E$5383='Analítico Cp.'!$B153),-('Diário 7º PA'!$P$4:$P$5383=L$1),('Diário 7º PA'!$F$4:$F$5383))+SUMPRODUCT(-('Diário 8º PA'!$E$4:$E$5041='Analítico Cp.'!$B153),-('Diário 8º PA'!$P$4:$P$5041=L$1),('Diário 8º PA'!$F$4:$F$5041))+SUMPRODUCT(-('Diário 9º PA'!$E$4:$E$5236='Analítico Cp.'!$B153),-('Diário 9º PA'!$P$4:$P$5236=L$1),('Diário 9º PA'!$F$4:$F$5236))+SUMPRODUCT(-('Diário 10º PA'!$E$4:$E$5221='Analítico Cp.'!$B153),-('Diário 10º PA'!$O$4:$O$5221=L$1),('Diário 10º PA'!$F$4:$F$5221))+SUMPRODUCT(-('Comp.'!$D$5:$D$238='Analítico Cp.'!$B153),-('Comp.'!$J$5:$J$238=L$1),('Comp.'!$E$5:$E$238))</f>
        <v>0</v>
      </c>
      <c r="M153" s="13">
        <f>SUMPRODUCT(-('Diário 7º PA'!$E$4:$E$5383='Analítico Cp.'!$B153),-('Diário 7º PA'!$P$4:$P$5383=M$1),('Diário 7º PA'!$F$4:$F$5383))+SUMPRODUCT(-('Diário 8º PA'!$E$4:$E$5041='Analítico Cp.'!$B153),-('Diário 8º PA'!$P$4:$P$5041=M$1),('Diário 8º PA'!$F$4:$F$5041))+SUMPRODUCT(-('Diário 9º PA'!$E$4:$E$5236='Analítico Cp.'!$B153),-('Diário 9º PA'!$P$4:$P$5236=M$1),('Diário 9º PA'!$F$4:$F$5236))+SUMPRODUCT(-('Diário 10º PA'!$E$4:$E$5221='Analítico Cp.'!$B153),-('Diário 10º PA'!$O$4:$O$5221=M$1),('Diário 10º PA'!$F$4:$F$5221))+SUMPRODUCT(-('Comp.'!$D$5:$D$238='Analítico Cp.'!$B153),-('Comp.'!$J$5:$J$238=M$1),('Comp.'!$E$5:$E$238))</f>
        <v>0</v>
      </c>
      <c r="N153" s="13">
        <f>SUMPRODUCT(-('Diário 7º PA'!$E$4:$E$5383='Analítico Cp.'!$B153),-('Diário 7º PA'!$P$4:$P$5383=N$1),('Diário 7º PA'!$F$4:$F$5383))+SUMPRODUCT(-('Diário 8º PA'!$E$4:$E$5041='Analítico Cp.'!$B153),-('Diário 8º PA'!$P$4:$P$5041=N$1),('Diário 8º PA'!$F$4:$F$5041))+SUMPRODUCT(-('Diário 9º PA'!$E$4:$E$5236='Analítico Cp.'!$B153),-('Diário 9º PA'!$P$4:$P$5236=N$1),('Diário 9º PA'!$F$4:$F$5236))+SUMPRODUCT(-('Diário 10º PA'!$E$4:$E$5221='Analítico Cp.'!$B153),-('Diário 10º PA'!$O$4:$O$5221=N$1),('Diário 10º PA'!$F$4:$F$5221))+SUMPRODUCT(-('Comp.'!$D$5:$D$238='Analítico Cp.'!$B153),-('Comp.'!$J$5:$J$238=N$1),('Comp.'!$E$5:$E$238))</f>
        <v>0</v>
      </c>
      <c r="O153" s="13">
        <f t="shared" si="21"/>
        <v>0</v>
      </c>
      <c r="P153" s="172">
        <f t="shared" si="20"/>
        <v>0</v>
      </c>
    </row>
    <row r="154" spans="1:16" ht="23.25" customHeight="1" x14ac:dyDescent="0.2">
      <c r="A154" s="63" t="s">
        <v>444</v>
      </c>
      <c r="B154" s="61" t="s">
        <v>229</v>
      </c>
      <c r="C154" s="13">
        <f>SUMPRODUCT(-('Diário 7º PA'!$E$4:$E$5383='Analítico Cp.'!$B154),-('Diário 7º PA'!$P$4:$P$5383=C$1),('Diário 7º PA'!$F$4:$F$5383))+SUMPRODUCT(-('Diário 8º PA'!$E$4:$E$5041='Analítico Cp.'!$B154),-('Diário 8º PA'!$P$4:$P$5041=C$1),('Diário 8º PA'!$F$4:$F$5041))+SUMPRODUCT(-('Diário 9º PA'!$E$4:$E$5236='Analítico Cp.'!$B154),-('Diário 9º PA'!$P$4:$P$5236=C$1),('Diário 9º PA'!$F$4:$F$5236))+SUMPRODUCT(-('Diário 10º PA'!$E$4:$E$5221='Analítico Cp.'!$B154),-('Diário 10º PA'!$O$4:$O$5221=C$1),('Diário 10º PA'!$F$4:$F$5221))+SUMPRODUCT(-('Comp.'!$D$5:$D$238='Analítico Cp.'!$B154),-('Comp.'!$J$5:$J$238=C$1),('Comp.'!$E$5:$E$238))</f>
        <v>211646</v>
      </c>
      <c r="D154" s="13">
        <f>SUMPRODUCT(-('Diário 7º PA'!$E$4:$E$5383='Analítico Cp.'!$B154),-('Diário 7º PA'!$P$4:$P$5383=D$1),('Diário 7º PA'!$F$4:$F$5383))+SUMPRODUCT(-('Diário 8º PA'!$E$4:$E$5041='Analítico Cp.'!$B154),-('Diário 8º PA'!$P$4:$P$5041=D$1),('Diário 8º PA'!$F$4:$F$5041))+SUMPRODUCT(-('Diário 9º PA'!$E$4:$E$5236='Analítico Cp.'!$B154),-('Diário 9º PA'!$P$4:$P$5236=D$1),('Diário 9º PA'!$F$4:$F$5236))+SUMPRODUCT(-('Diário 10º PA'!$E$4:$E$5221='Analítico Cp.'!$B154),-('Diário 10º PA'!$O$4:$O$5221=D$1),('Diário 10º PA'!$F$4:$F$5221))+SUMPRODUCT(-('Comp.'!$D$5:$D$238='Analítico Cp.'!$B154),-('Comp.'!$J$5:$J$238=D$1),('Comp.'!$E$5:$E$238))</f>
        <v>250</v>
      </c>
      <c r="E154" s="13">
        <f>SUMPRODUCT(-('Diário 7º PA'!$E$4:$E$5383='Analítico Cp.'!$B154),-('Diário 7º PA'!$P$4:$P$5383=E$1),('Diário 7º PA'!$F$4:$F$5383))+SUMPRODUCT(-('Diário 8º PA'!$E$4:$E$5041='Analítico Cp.'!$B154),-('Diário 8º PA'!$P$4:$P$5041=E$1),('Diário 8º PA'!$F$4:$F$5041))+SUMPRODUCT(-('Diário 9º PA'!$E$4:$E$5236='Analítico Cp.'!$B154),-('Diário 9º PA'!$P$4:$P$5236=E$1),('Diário 9º PA'!$F$4:$F$5236))+SUMPRODUCT(-('Diário 10º PA'!$E$4:$E$5221='Analítico Cp.'!$B154),-('Diário 10º PA'!$O$4:$O$5221=E$1),('Diário 10º PA'!$F$4:$F$5221))+SUMPRODUCT(-('Comp.'!$D$5:$D$238='Analítico Cp.'!$B154),-('Comp.'!$J$5:$J$238=E$1),('Comp.'!$E$5:$E$238))</f>
        <v>0</v>
      </c>
      <c r="F154" s="13">
        <f>SUMPRODUCT(-('Diário 7º PA'!$E$4:$E$5383='Analítico Cp.'!$B154),-('Diário 7º PA'!$P$4:$P$5383=F$1),('Diário 7º PA'!$F$4:$F$5383))+SUMPRODUCT(-('Diário 8º PA'!$E$4:$E$5041='Analítico Cp.'!$B154),-('Diário 8º PA'!$P$4:$P$5041=F$1),('Diário 8º PA'!$F$4:$F$5041))+SUMPRODUCT(-('Diário 9º PA'!$E$4:$E$5236='Analítico Cp.'!$B154),-('Diário 9º PA'!$P$4:$P$5236=F$1),('Diário 9º PA'!$F$4:$F$5236))+SUMPRODUCT(-('Diário 10º PA'!$E$4:$E$5221='Analítico Cp.'!$B154),-('Diário 10º PA'!$O$4:$O$5221=F$1),('Diário 10º PA'!$F$4:$F$5221))+SUMPRODUCT(-('Comp.'!$D$5:$D$238='Analítico Cp.'!$B154),-('Comp.'!$J$5:$J$238=F$1),('Comp.'!$E$5:$E$238))</f>
        <v>0</v>
      </c>
      <c r="G154" s="13">
        <f>SUMPRODUCT(-('Diário 7º PA'!$E$4:$E$5383='Analítico Cp.'!$B154),-('Diário 7º PA'!$P$4:$P$5383=G$1),('Diário 7º PA'!$F$4:$F$5383))+SUMPRODUCT(-('Diário 8º PA'!$E$4:$E$5041='Analítico Cp.'!$B154),-('Diário 8º PA'!$P$4:$P$5041=G$1),('Diário 8º PA'!$F$4:$F$5041))+SUMPRODUCT(-('Diário 9º PA'!$E$4:$E$5236='Analítico Cp.'!$B154),-('Diário 9º PA'!$P$4:$P$5236=G$1),('Diário 9º PA'!$F$4:$F$5236))+SUMPRODUCT(-('Diário 10º PA'!$E$4:$E$5221='Analítico Cp.'!$B154),-('Diário 10º PA'!$O$4:$O$5221=G$1),('Diário 10º PA'!$F$4:$F$5221))+SUMPRODUCT(-('Comp.'!$D$5:$D$238='Analítico Cp.'!$B154),-('Comp.'!$J$5:$J$238=G$1),('Comp.'!$E$5:$E$238))</f>
        <v>4735.2999999999993</v>
      </c>
      <c r="H154" s="13">
        <f>SUMPRODUCT(-('Diário 7º PA'!$E$4:$E$5383='Analítico Cp.'!$B154),-('Diário 7º PA'!$P$4:$P$5383=H$1),('Diário 7º PA'!$F$4:$F$5383))+SUMPRODUCT(-('Diário 8º PA'!$E$4:$E$5041='Analítico Cp.'!$B154),-('Diário 8º PA'!$P$4:$P$5041=H$1),('Diário 8º PA'!$F$4:$F$5041))+SUMPRODUCT(-('Diário 9º PA'!$E$4:$E$5236='Analítico Cp.'!$B154),-('Diário 9º PA'!$P$4:$P$5236=H$1),('Diário 9º PA'!$F$4:$F$5236))+SUMPRODUCT(-('Diário 10º PA'!$E$4:$E$5221='Analítico Cp.'!$B154),-('Diário 10º PA'!$O$4:$O$5221=H$1),('Diário 10º PA'!$F$4:$F$5221))+SUMPRODUCT(-('Comp.'!$D$5:$D$238='Analítico Cp.'!$B154),-('Comp.'!$J$5:$J$238=H$1),('Comp.'!$E$5:$E$238))</f>
        <v>1740</v>
      </c>
      <c r="I154" s="13">
        <f>SUMPRODUCT(-('Diário 7º PA'!$E$4:$E$5383='Analítico Cp.'!$B154),-('Diário 7º PA'!$P$4:$P$5383=I$1),('Diário 7º PA'!$F$4:$F$5383))+SUMPRODUCT(-('Diário 8º PA'!$E$4:$E$5041='Analítico Cp.'!$B154),-('Diário 8º PA'!$P$4:$P$5041=I$1),('Diário 8º PA'!$F$4:$F$5041))+SUMPRODUCT(-('Diário 9º PA'!$E$4:$E$5236='Analítico Cp.'!$B154),-('Diário 9º PA'!$P$4:$P$5236=I$1),('Diário 9º PA'!$F$4:$F$5236))+SUMPRODUCT(-('Diário 10º PA'!$E$4:$E$5221='Analítico Cp.'!$B154),-('Diário 10º PA'!$O$4:$O$5221=I$1),('Diário 10º PA'!$F$4:$F$5221))+SUMPRODUCT(-('Comp.'!$D$5:$D$238='Analítico Cp.'!$B154),-('Comp.'!$J$5:$J$238=I$1),('Comp.'!$E$5:$E$238))</f>
        <v>24950.21</v>
      </c>
      <c r="J154" s="13">
        <f>SUMPRODUCT(-('Diário 7º PA'!$E$4:$E$5383='Analítico Cp.'!$B154),-('Diário 7º PA'!$P$4:$P$5383=J$1),('Diário 7º PA'!$F$4:$F$5383))+SUMPRODUCT(-('Diário 8º PA'!$E$4:$E$5041='Analítico Cp.'!$B154),-('Diário 8º PA'!$P$4:$P$5041=J$1),('Diário 8º PA'!$F$4:$F$5041))+SUMPRODUCT(-('Diário 9º PA'!$E$4:$E$5236='Analítico Cp.'!$B154),-('Diário 9º PA'!$P$4:$P$5236=J$1),('Diário 9º PA'!$F$4:$F$5236))+SUMPRODUCT(-('Diário 10º PA'!$E$4:$E$5221='Analítico Cp.'!$B154),-('Diário 10º PA'!$O$4:$O$5221=J$1),('Diário 10º PA'!$F$4:$F$5221))+SUMPRODUCT(-('Comp.'!$D$5:$D$238='Analítico Cp.'!$B154),-('Comp.'!$J$5:$J$238=J$1),('Comp.'!$E$5:$E$238))</f>
        <v>433.8</v>
      </c>
      <c r="K154" s="13">
        <f>SUMPRODUCT(-('Diário 7º PA'!$E$4:$E$5383='Analítico Cp.'!$B154),-('Diário 7º PA'!$P$4:$P$5383=K$1),('Diário 7º PA'!$F$4:$F$5383))+SUMPRODUCT(-('Diário 8º PA'!$E$4:$E$5041='Analítico Cp.'!$B154),-('Diário 8º PA'!$P$4:$P$5041=K$1),('Diário 8º PA'!$F$4:$F$5041))+SUMPRODUCT(-('Diário 9º PA'!$E$4:$E$5236='Analítico Cp.'!$B154),-('Diário 9º PA'!$P$4:$P$5236=K$1),('Diário 9º PA'!$F$4:$F$5236))+SUMPRODUCT(-('Diário 10º PA'!$E$4:$E$5221='Analítico Cp.'!$B154),-('Diário 10º PA'!$O$4:$O$5221=K$1),('Diário 10º PA'!$F$4:$F$5221))+SUMPRODUCT(-('Comp.'!$D$5:$D$238='Analítico Cp.'!$B154),-('Comp.'!$J$5:$J$238=K$1),('Comp.'!$E$5:$E$238))</f>
        <v>32637</v>
      </c>
      <c r="L154" s="13">
        <f>SUMPRODUCT(-('Diário 7º PA'!$E$4:$E$5383='Analítico Cp.'!$B154),-('Diário 7º PA'!$P$4:$P$5383=L$1),('Diário 7º PA'!$F$4:$F$5383))+SUMPRODUCT(-('Diário 8º PA'!$E$4:$E$5041='Analítico Cp.'!$B154),-('Diário 8º PA'!$P$4:$P$5041=L$1),('Diário 8º PA'!$F$4:$F$5041))+SUMPRODUCT(-('Diário 9º PA'!$E$4:$E$5236='Analítico Cp.'!$B154),-('Diário 9º PA'!$P$4:$P$5236=L$1),('Diário 9º PA'!$F$4:$F$5236))+SUMPRODUCT(-('Diário 10º PA'!$E$4:$E$5221='Analítico Cp.'!$B154),-('Diário 10º PA'!$O$4:$O$5221=L$1),('Diário 10º PA'!$F$4:$F$5221))+SUMPRODUCT(-('Comp.'!$D$5:$D$238='Analítico Cp.'!$B154),-('Comp.'!$J$5:$J$238=L$1),('Comp.'!$E$5:$E$238))</f>
        <v>0</v>
      </c>
      <c r="M154" s="13">
        <f>SUMPRODUCT(-('Diário 7º PA'!$E$4:$E$5383='Analítico Cp.'!$B154),-('Diário 7º PA'!$P$4:$P$5383=M$1),('Diário 7º PA'!$F$4:$F$5383))+SUMPRODUCT(-('Diário 8º PA'!$E$4:$E$5041='Analítico Cp.'!$B154),-('Diário 8º PA'!$P$4:$P$5041=M$1),('Diário 8º PA'!$F$4:$F$5041))+SUMPRODUCT(-('Diário 9º PA'!$E$4:$E$5236='Analítico Cp.'!$B154),-('Diário 9º PA'!$P$4:$P$5236=M$1),('Diário 9º PA'!$F$4:$F$5236))+SUMPRODUCT(-('Diário 10º PA'!$E$4:$E$5221='Analítico Cp.'!$B154),-('Diário 10º PA'!$O$4:$O$5221=M$1),('Diário 10º PA'!$F$4:$F$5221))+SUMPRODUCT(-('Comp.'!$D$5:$D$238='Analítico Cp.'!$B154),-('Comp.'!$J$5:$J$238=M$1),('Comp.'!$E$5:$E$238))</f>
        <v>9000</v>
      </c>
      <c r="N154" s="13">
        <f>SUMPRODUCT(-('Diário 7º PA'!$E$4:$E$5383='Analítico Cp.'!$B154),-('Diário 7º PA'!$P$4:$P$5383=N$1),('Diário 7º PA'!$F$4:$F$5383))+SUMPRODUCT(-('Diário 8º PA'!$E$4:$E$5041='Analítico Cp.'!$B154),-('Diário 8º PA'!$P$4:$P$5041=N$1),('Diário 8º PA'!$F$4:$F$5041))+SUMPRODUCT(-('Diário 9º PA'!$E$4:$E$5236='Analítico Cp.'!$B154),-('Diário 9º PA'!$P$4:$P$5236=N$1),('Diário 9º PA'!$F$4:$F$5236))+SUMPRODUCT(-('Diário 10º PA'!$E$4:$E$5221='Analítico Cp.'!$B154),-('Diário 10º PA'!$O$4:$O$5221=N$1),('Diário 10º PA'!$F$4:$F$5221))+SUMPRODUCT(-('Comp.'!$D$5:$D$238='Analítico Cp.'!$B154),-('Comp.'!$J$5:$J$238=N$1),('Comp.'!$E$5:$E$238))</f>
        <v>340</v>
      </c>
      <c r="O154" s="13">
        <f t="shared" si="21"/>
        <v>285732.30999999994</v>
      </c>
      <c r="P154" s="172">
        <f t="shared" si="20"/>
        <v>5.3898556959344262E-3</v>
      </c>
    </row>
    <row r="155" spans="1:16" ht="23.25" customHeight="1" thickBot="1" x14ac:dyDescent="0.25">
      <c r="A155" s="25"/>
      <c r="B155" s="26" t="s">
        <v>44</v>
      </c>
      <c r="C155" s="15">
        <f t="shared" ref="C155:O155" si="22">SUBTOTAL(109,C140:C154)</f>
        <v>423564.75</v>
      </c>
      <c r="D155" s="15">
        <f t="shared" si="22"/>
        <v>45250.79</v>
      </c>
      <c r="E155" s="15">
        <f t="shared" si="22"/>
        <v>23967.989999999998</v>
      </c>
      <c r="F155" s="15">
        <f t="shared" si="22"/>
        <v>13972</v>
      </c>
      <c r="G155" s="15">
        <f t="shared" si="22"/>
        <v>71844.47</v>
      </c>
      <c r="H155" s="15">
        <f t="shared" si="22"/>
        <v>96017.53</v>
      </c>
      <c r="I155" s="15">
        <f t="shared" si="22"/>
        <v>93446.609999999986</v>
      </c>
      <c r="J155" s="15">
        <f t="shared" si="22"/>
        <v>24299.59</v>
      </c>
      <c r="K155" s="15">
        <f t="shared" si="22"/>
        <v>190576.19</v>
      </c>
      <c r="L155" s="15">
        <f t="shared" si="22"/>
        <v>68629.66</v>
      </c>
      <c r="M155" s="15">
        <f t="shared" si="22"/>
        <v>1266802.27</v>
      </c>
      <c r="N155" s="15">
        <f t="shared" si="22"/>
        <v>1420431.48</v>
      </c>
      <c r="O155" s="15">
        <f t="shared" si="22"/>
        <v>3738803.33</v>
      </c>
      <c r="P155" s="178">
        <f t="shared" si="20"/>
        <v>7.0526187340098523E-2</v>
      </c>
    </row>
    <row r="156" spans="1:16" ht="23.25" customHeight="1" thickBot="1" x14ac:dyDescent="0.25">
      <c r="A156" s="36" t="s">
        <v>311</v>
      </c>
      <c r="B156" s="20" t="s">
        <v>308</v>
      </c>
      <c r="C156" s="279">
        <f>SUMPRODUCT(-('Diário 7º PA'!$E$4:$E$5383='Analítico Cp.'!$B156),-('Diário 7º PA'!$P$4:$P$5383=C$1),('Diário 7º PA'!$F$4:$F$5383))+SUMPRODUCT(-('Diário 8º PA'!$E$4:$E$5041='Analítico Cp.'!$B156),-('Diário 8º PA'!$P$4:$P$5041=C$1),('Diário 8º PA'!$F$4:$F$5041))+SUMPRODUCT(-('Diário 9º PA'!$E$4:$E$5236='Analítico Cp.'!$B156),-('Diário 9º PA'!$P$4:$P$5236=C$1),('Diário 9º PA'!$F$4:$F$5236))+SUMPRODUCT(-('Diário 10º PA'!$E$4:$E$5221='Analítico Cp.'!$B156),-('Diário 10º PA'!$O$4:$O$5221=C$1),('Diário 10º PA'!$F$4:$F$5221))+SUMPRODUCT(-('Comp.'!$D$5:$D$238='Analítico Cp.'!$B156),-('Comp.'!$J$5:$J$238=C$1),('Comp.'!$E$5:$E$238))</f>
        <v>264405.21999999997</v>
      </c>
      <c r="D156" s="279">
        <f>SUMPRODUCT(-('Diário 7º PA'!$E$4:$E$5383='Analítico Cp.'!$B156),-('Diário 7º PA'!$P$4:$P$5383=D$1),('Diário 7º PA'!$F$4:$F$5383))+SUMPRODUCT(-('Diário 8º PA'!$E$4:$E$5041='Analítico Cp.'!$B156),-('Diário 8º PA'!$P$4:$P$5041=D$1),('Diário 8º PA'!$F$4:$F$5041))+SUMPRODUCT(-('Diário 9º PA'!$E$4:$E$5236='Analítico Cp.'!$B156),-('Diário 9º PA'!$P$4:$P$5236=D$1),('Diário 9º PA'!$F$4:$F$5236))+SUMPRODUCT(-('Diário 10º PA'!$E$4:$E$5221='Analítico Cp.'!$B156),-('Diário 10º PA'!$O$4:$O$5221=D$1),('Diário 10º PA'!$F$4:$F$5221))+SUMPRODUCT(-('Comp.'!$D$5:$D$238='Analítico Cp.'!$B156),-('Comp.'!$J$5:$J$238=D$1),('Comp.'!$E$5:$E$238))</f>
        <v>10907.33</v>
      </c>
      <c r="E156" s="279">
        <f>SUMPRODUCT(-('Diário 7º PA'!$E$4:$E$5383='Analítico Cp.'!$B156),-('Diário 7º PA'!$P$4:$P$5383=E$1),('Diário 7º PA'!$F$4:$F$5383))+SUMPRODUCT(-('Diário 8º PA'!$E$4:$E$5041='Analítico Cp.'!$B156),-('Diário 8º PA'!$P$4:$P$5041=E$1),('Diário 8º PA'!$F$4:$F$5041))+SUMPRODUCT(-('Diário 9º PA'!$E$4:$E$5236='Analítico Cp.'!$B156),-('Diário 9º PA'!$P$4:$P$5236=E$1),('Diário 9º PA'!$F$4:$F$5236))+SUMPRODUCT(-('Diário 10º PA'!$E$4:$E$5221='Analítico Cp.'!$B156),-('Diário 10º PA'!$O$4:$O$5221=E$1),('Diário 10º PA'!$F$4:$F$5221))+SUMPRODUCT(-('Comp.'!$D$5:$D$238='Analítico Cp.'!$B156),-('Comp.'!$J$5:$J$238=E$1),('Comp.'!$E$5:$E$238))</f>
        <v>403823.99</v>
      </c>
      <c r="F156" s="279">
        <f>SUMPRODUCT(-('Diário 7º PA'!$E$4:$E$5383='Analítico Cp.'!$B156),-('Diário 7º PA'!$P$4:$P$5383=F$1),('Diário 7º PA'!$F$4:$F$5383))+SUMPRODUCT(-('Diário 8º PA'!$E$4:$E$5041='Analítico Cp.'!$B156),-('Diário 8º PA'!$P$4:$P$5041=F$1),('Diário 8º PA'!$F$4:$F$5041))+SUMPRODUCT(-('Diário 9º PA'!$E$4:$E$5236='Analítico Cp.'!$B156),-('Diário 9º PA'!$P$4:$P$5236=F$1),('Diário 9º PA'!$F$4:$F$5236))+SUMPRODUCT(-('Diário 10º PA'!$E$4:$E$5221='Analítico Cp.'!$B156),-('Diário 10º PA'!$O$4:$O$5221=F$1),('Diário 10º PA'!$F$4:$F$5221))+SUMPRODUCT(-('Comp.'!$D$5:$D$238='Analítico Cp.'!$B156),-('Comp.'!$J$5:$J$238=F$1),('Comp.'!$E$5:$E$238))</f>
        <v>141593.81</v>
      </c>
      <c r="G156" s="279">
        <f>SUMPRODUCT(-('Diário 7º PA'!$E$4:$E$5383='Analítico Cp.'!$B156),-('Diário 7º PA'!$P$4:$P$5383=G$1),('Diário 7º PA'!$F$4:$F$5383))+SUMPRODUCT(-('Diário 8º PA'!$E$4:$E$5041='Analítico Cp.'!$B156),-('Diário 8º PA'!$P$4:$P$5041=G$1),('Diário 8º PA'!$F$4:$F$5041))+SUMPRODUCT(-('Diário 9º PA'!$E$4:$E$5236='Analítico Cp.'!$B156),-('Diário 9º PA'!$P$4:$P$5236=G$1),('Diário 9º PA'!$F$4:$F$5236))+SUMPRODUCT(-('Diário 10º PA'!$E$4:$E$5221='Analítico Cp.'!$B156),-('Diário 10º PA'!$O$4:$O$5221=G$1),('Diário 10º PA'!$F$4:$F$5221))+SUMPRODUCT(-('Comp.'!$D$5:$D$238='Analítico Cp.'!$B156),-('Comp.'!$J$5:$J$238=G$1),('Comp.'!$E$5:$E$238))</f>
        <v>373397.66</v>
      </c>
      <c r="H156" s="279">
        <f>SUMPRODUCT(-('Diário 7º PA'!$E$4:$E$5383='Analítico Cp.'!$B156),-('Diário 7º PA'!$P$4:$P$5383=H$1),('Diário 7º PA'!$F$4:$F$5383))+SUMPRODUCT(-('Diário 8º PA'!$E$4:$E$5041='Analítico Cp.'!$B156),-('Diário 8º PA'!$P$4:$P$5041=H$1),('Diário 8º PA'!$F$4:$F$5041))+SUMPRODUCT(-('Diário 9º PA'!$E$4:$E$5236='Analítico Cp.'!$B156),-('Diário 9º PA'!$P$4:$P$5236=H$1),('Diário 9º PA'!$F$4:$F$5236))+SUMPRODUCT(-('Diário 10º PA'!$E$4:$E$5221='Analítico Cp.'!$B156),-('Diário 10º PA'!$O$4:$O$5221=H$1),('Diário 10º PA'!$F$4:$F$5221))+SUMPRODUCT(-('Comp.'!$D$5:$D$238='Analítico Cp.'!$B156),-('Comp.'!$J$5:$J$238=H$1),('Comp.'!$E$5:$E$238))</f>
        <v>424837.32</v>
      </c>
      <c r="I156" s="279">
        <f>SUMPRODUCT(-('Diário 7º PA'!$E$4:$E$5383='Analítico Cp.'!$B156),-('Diário 7º PA'!$P$4:$P$5383=I$1),('Diário 7º PA'!$F$4:$F$5383))+SUMPRODUCT(-('Diário 8º PA'!$E$4:$E$5041='Analítico Cp.'!$B156),-('Diário 8º PA'!$P$4:$P$5041=I$1),('Diário 8º PA'!$F$4:$F$5041))+SUMPRODUCT(-('Diário 9º PA'!$E$4:$E$5236='Analítico Cp.'!$B156),-('Diário 9º PA'!$P$4:$P$5236=I$1),('Diário 9º PA'!$F$4:$F$5236))+SUMPRODUCT(-('Diário 10º PA'!$E$4:$E$5221='Analítico Cp.'!$B156),-('Diário 10º PA'!$O$4:$O$5221=I$1),('Diário 10º PA'!$F$4:$F$5221))+SUMPRODUCT(-('Comp.'!$D$5:$D$238='Analítico Cp.'!$B156),-('Comp.'!$J$5:$J$238=I$1),('Comp.'!$E$5:$E$238))</f>
        <v>354987.01</v>
      </c>
      <c r="J156" s="279">
        <f>SUMPRODUCT(-('Diário 7º PA'!$E$4:$E$5383='Analítico Cp.'!$B156),-('Diário 7º PA'!$P$4:$P$5383=J$1),('Diário 7º PA'!$F$4:$F$5383))+SUMPRODUCT(-('Diário 8º PA'!$E$4:$E$5041='Analítico Cp.'!$B156),-('Diário 8º PA'!$P$4:$P$5041=J$1),('Diário 8º PA'!$F$4:$F$5041))+SUMPRODUCT(-('Diário 9º PA'!$E$4:$E$5236='Analítico Cp.'!$B156),-('Diário 9º PA'!$P$4:$P$5236=J$1),('Diário 9º PA'!$F$4:$F$5236))+SUMPRODUCT(-('Diário 10º PA'!$E$4:$E$5221='Analítico Cp.'!$B156),-('Diário 10º PA'!$O$4:$O$5221=J$1),('Diário 10º PA'!$F$4:$F$5221))+SUMPRODUCT(-('Comp.'!$D$5:$D$238='Analítico Cp.'!$B156),-('Comp.'!$J$5:$J$238=J$1),('Comp.'!$E$5:$E$238))</f>
        <v>335387.98</v>
      </c>
      <c r="K156" s="279">
        <f>SUMPRODUCT(-('Diário 7º PA'!$E$4:$E$5383='Analítico Cp.'!$B156),-('Diário 7º PA'!$P$4:$P$5383=K$1),('Diário 7º PA'!$F$4:$F$5383))+SUMPRODUCT(-('Diário 8º PA'!$E$4:$E$5041='Analítico Cp.'!$B156),-('Diário 8º PA'!$P$4:$P$5041=K$1),('Diário 8º PA'!$F$4:$F$5041))+SUMPRODUCT(-('Diário 9º PA'!$E$4:$E$5236='Analítico Cp.'!$B156),-('Diário 9º PA'!$P$4:$P$5236=K$1),('Diário 9º PA'!$F$4:$F$5236))+SUMPRODUCT(-('Diário 10º PA'!$E$4:$E$5221='Analítico Cp.'!$B156),-('Diário 10º PA'!$O$4:$O$5221=K$1),('Diário 10º PA'!$F$4:$F$5221))+SUMPRODUCT(-('Comp.'!$D$5:$D$238='Analítico Cp.'!$B156),-('Comp.'!$J$5:$J$238=K$1),('Comp.'!$E$5:$E$238))</f>
        <v>219622.72</v>
      </c>
      <c r="L156" s="279">
        <f>SUMPRODUCT(-('Diário 7º PA'!$E$4:$E$5383='Analítico Cp.'!$B156),-('Diário 7º PA'!$P$4:$P$5383=L$1),('Diário 7º PA'!$F$4:$F$5383))+SUMPRODUCT(-('Diário 8º PA'!$E$4:$E$5041='Analítico Cp.'!$B156),-('Diário 8º PA'!$P$4:$P$5041=L$1),('Diário 8º PA'!$F$4:$F$5041))+SUMPRODUCT(-('Diário 9º PA'!$E$4:$E$5236='Analítico Cp.'!$B156),-('Diário 9º PA'!$P$4:$P$5236=L$1),('Diário 9º PA'!$F$4:$F$5236))+SUMPRODUCT(-('Diário 10º PA'!$E$4:$E$5221='Analítico Cp.'!$B156),-('Diário 10º PA'!$O$4:$O$5221=L$1),('Diário 10º PA'!$F$4:$F$5221))+SUMPRODUCT(-('Comp.'!$D$5:$D$238='Analítico Cp.'!$B156),-('Comp.'!$J$5:$J$238=L$1),('Comp.'!$E$5:$E$238))</f>
        <v>306545.58</v>
      </c>
      <c r="M156" s="279">
        <f>SUMPRODUCT(-('Diário 7º PA'!$E$4:$E$5383='Analítico Cp.'!$B156),-('Diário 7º PA'!$P$4:$P$5383=M$1),('Diário 7º PA'!$F$4:$F$5383))+SUMPRODUCT(-('Diário 8º PA'!$E$4:$E$5041='Analítico Cp.'!$B156),-('Diário 8º PA'!$P$4:$P$5041=M$1),('Diário 8º PA'!$F$4:$F$5041))+SUMPRODUCT(-('Diário 9º PA'!$E$4:$E$5236='Analítico Cp.'!$B156),-('Diário 9º PA'!$P$4:$P$5236=M$1),('Diário 9º PA'!$F$4:$F$5236))+SUMPRODUCT(-('Diário 10º PA'!$E$4:$E$5221='Analítico Cp.'!$B156),-('Diário 10º PA'!$O$4:$O$5221=M$1),('Diário 10º PA'!$F$4:$F$5221))+SUMPRODUCT(-('Comp.'!$D$5:$D$238='Analítico Cp.'!$B156),-('Comp.'!$J$5:$J$238=M$1),('Comp.'!$E$5:$E$238))</f>
        <v>252313.9</v>
      </c>
      <c r="N156" s="279">
        <f>SUMPRODUCT(-('Diário 7º PA'!$E$4:$E$5383='Analítico Cp.'!$B156),-('Diário 7º PA'!$P$4:$P$5383=N$1),('Diário 7º PA'!$F$4:$F$5383))+SUMPRODUCT(-('Diário 8º PA'!$E$4:$E$5041='Analítico Cp.'!$B156),-('Diário 8º PA'!$P$4:$P$5041=N$1),('Diário 8º PA'!$F$4:$F$5041))+SUMPRODUCT(-('Diário 9º PA'!$E$4:$E$5236='Analítico Cp.'!$B156),-('Diário 9º PA'!$P$4:$P$5236=N$1),('Diário 9º PA'!$F$4:$F$5236))+SUMPRODUCT(-('Diário 10º PA'!$E$4:$E$5221='Analítico Cp.'!$B156),-('Diário 10º PA'!$O$4:$O$5221=N$1),('Diário 10º PA'!$F$4:$F$5221))+SUMPRODUCT(-('Comp.'!$D$5:$D$238='Analítico Cp.'!$B156),-('Comp.'!$J$5:$J$238=N$1),('Comp.'!$E$5:$E$238))</f>
        <v>168083.19</v>
      </c>
      <c r="O156" s="18">
        <f t="shared" si="19"/>
        <v>3255905.7100000004</v>
      </c>
      <c r="P156" s="173">
        <f t="shared" si="20"/>
        <v>6.1417142277220692E-2</v>
      </c>
    </row>
    <row r="157" spans="1:16" ht="23.25" customHeight="1" thickBot="1" x14ac:dyDescent="0.25">
      <c r="A157" s="71" t="s">
        <v>254</v>
      </c>
      <c r="B157" s="136"/>
      <c r="C157" s="18">
        <f t="shared" ref="C157:N157" si="23">SUBTOTAL(109,C20:C155)</f>
        <v>3179883.1729000001</v>
      </c>
      <c r="D157" s="18">
        <f t="shared" si="23"/>
        <v>2898440.5861</v>
      </c>
      <c r="E157" s="18">
        <f t="shared" si="23"/>
        <v>3228513.8259000001</v>
      </c>
      <c r="F157" s="18">
        <f t="shared" si="23"/>
        <v>2621573.9858999997</v>
      </c>
      <c r="G157" s="18">
        <f t="shared" si="23"/>
        <v>3182773.4551000013</v>
      </c>
      <c r="H157" s="18">
        <f t="shared" si="23"/>
        <v>2913458.7023000009</v>
      </c>
      <c r="I157" s="18">
        <f t="shared" si="23"/>
        <v>3208699.6848499994</v>
      </c>
      <c r="J157" s="18">
        <f t="shared" si="23"/>
        <v>2665296.6656500003</v>
      </c>
      <c r="K157" s="18">
        <f t="shared" si="23"/>
        <v>3599471.1440000003</v>
      </c>
      <c r="L157" s="18">
        <f t="shared" si="23"/>
        <v>3541001.5201999997</v>
      </c>
      <c r="M157" s="18">
        <f t="shared" si="23"/>
        <v>6051627.8871999998</v>
      </c>
      <c r="N157" s="18">
        <f t="shared" si="23"/>
        <v>12666333.249600001</v>
      </c>
      <c r="O157" s="18">
        <f>SUBTOTAL(109,O20:O156)</f>
        <v>53012979.589699984</v>
      </c>
      <c r="P157" s="173">
        <f t="shared" si="20"/>
        <v>1</v>
      </c>
    </row>
  </sheetData>
  <sheetProtection algorithmName="SHA-512" hashValue="TlZIE139U4yu3YnZzCUgXtXlZzT3Xia9S96yLcl3rlxJ8kKIeHIPLC0HO6m0BfrHJGbUcHSkQBhmYIvFS04XjA==" saltValue="0C6+Gytx6XgIgcVQOKsQBA==" spinCount="100000" sheet="1" objects="1" scenarios="1" formatColumns="0"/>
  <dataConsolidate/>
  <mergeCells count="5">
    <mergeCell ref="O5:O8"/>
    <mergeCell ref="P5:P8"/>
    <mergeCell ref="A2:P2"/>
    <mergeCell ref="A3:P3"/>
    <mergeCell ref="A4:P4"/>
  </mergeCells>
  <phoneticPr fontId="39"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41"/>
  <sheetViews>
    <sheetView view="pageBreakPreview" zoomScaleSheetLayoutView="100" workbookViewId="0">
      <pane xSplit="2" ySplit="7" topLeftCell="C21" activePane="bottomRight" state="frozen"/>
      <selection activeCell="G29" sqref="G29"/>
      <selection pane="topRight" activeCell="G29" sqref="G29"/>
      <selection pane="bottomLeft" activeCell="G29" sqref="G29"/>
      <selection pane="bottomRight" sqref="A1:O39"/>
    </sheetView>
  </sheetViews>
  <sheetFormatPr defaultColWidth="9.140625" defaultRowHeight="12.75" x14ac:dyDescent="0.2"/>
  <cols>
    <col min="1" max="1" width="7.28515625" style="48" customWidth="1"/>
    <col min="2" max="2" width="42.140625" style="49" customWidth="1"/>
    <col min="3" max="12" width="12.42578125" style="49" bestFit="1" customWidth="1"/>
    <col min="13" max="14" width="13.140625" style="49" bestFit="1" customWidth="1"/>
    <col min="15" max="15" width="14.85546875" style="50" customWidth="1"/>
    <col min="16" max="16384" width="9.140625" style="1"/>
  </cols>
  <sheetData>
    <row r="1" spans="1:21" ht="32.25" customHeight="1" x14ac:dyDescent="0.25">
      <c r="A1" s="666" t="str">
        <f>Capa!A1</f>
        <v>Contrato de Gestão nº. 008/2021 celebrado entre a Secretaria de Justiça e Segurança Pública do Estado de Minas Gerais - SEJUSP e o Instituto Elo</v>
      </c>
      <c r="B1" s="666"/>
      <c r="C1" s="666"/>
      <c r="D1" s="666"/>
      <c r="E1" s="666"/>
      <c r="F1" s="666"/>
      <c r="G1" s="666"/>
      <c r="H1" s="666"/>
      <c r="I1" s="666"/>
      <c r="J1" s="666"/>
      <c r="K1" s="666"/>
      <c r="L1" s="666"/>
      <c r="M1" s="666"/>
      <c r="N1" s="666"/>
      <c r="O1" s="666"/>
      <c r="P1" s="51"/>
      <c r="Q1" s="51"/>
      <c r="R1" s="51"/>
      <c r="S1" s="51"/>
      <c r="T1" s="51"/>
      <c r="U1" s="51"/>
    </row>
    <row r="2" spans="1:21" ht="19.5" customHeight="1" x14ac:dyDescent="0.25">
      <c r="A2" s="666" t="str">
        <f>Capa!A3</f>
        <v>10º Relatório Gerencial Financeiro</v>
      </c>
      <c r="B2" s="666"/>
      <c r="C2" s="666"/>
      <c r="D2" s="666"/>
      <c r="E2" s="666"/>
      <c r="F2" s="666"/>
      <c r="G2" s="666"/>
      <c r="H2" s="666"/>
      <c r="I2" s="666"/>
      <c r="J2" s="666"/>
      <c r="K2" s="666"/>
      <c r="L2" s="666"/>
      <c r="M2" s="666"/>
      <c r="N2" s="666"/>
      <c r="O2" s="666"/>
      <c r="P2" s="51"/>
      <c r="Q2" s="51"/>
      <c r="R2" s="51"/>
      <c r="S2" s="51"/>
      <c r="T2" s="51"/>
      <c r="U2" s="51"/>
    </row>
    <row r="3" spans="1:21" ht="19.5" customHeight="1" thickBot="1" x14ac:dyDescent="0.3">
      <c r="A3" s="665" t="s">
        <v>344</v>
      </c>
      <c r="B3" s="665"/>
      <c r="C3" s="665"/>
      <c r="D3" s="665"/>
      <c r="E3" s="665"/>
      <c r="F3" s="665"/>
      <c r="G3" s="665"/>
      <c r="H3" s="665"/>
      <c r="I3" s="665"/>
      <c r="J3" s="665"/>
      <c r="K3" s="665"/>
      <c r="L3" s="665"/>
      <c r="M3" s="665"/>
      <c r="N3" s="665"/>
      <c r="O3" s="665"/>
      <c r="P3" s="52"/>
      <c r="Q3" s="52"/>
      <c r="R3" s="52"/>
      <c r="S3" s="52"/>
      <c r="T3" s="52"/>
      <c r="U3" s="52"/>
    </row>
    <row r="4" spans="1:21" x14ac:dyDescent="0.2">
      <c r="A4" s="150"/>
      <c r="B4" s="151"/>
      <c r="C4" s="159" t="str">
        <f>Resumo!C4</f>
        <v>Janeiro</v>
      </c>
      <c r="D4" s="159" t="str">
        <f>Resumo!D4</f>
        <v>Fevereiro</v>
      </c>
      <c r="E4" s="159" t="str">
        <f>Resumo!E4</f>
        <v>Março</v>
      </c>
      <c r="F4" s="159" t="str">
        <f>Resumo!F4</f>
        <v>Abril</v>
      </c>
      <c r="G4" s="159" t="str">
        <f>Resumo!G4</f>
        <v>Maio</v>
      </c>
      <c r="H4" s="159" t="str">
        <f>Resumo!H4</f>
        <v>Junho</v>
      </c>
      <c r="I4" s="159" t="str">
        <f>Resumo!I4</f>
        <v>Julho</v>
      </c>
      <c r="J4" s="159" t="str">
        <f>Resumo!J4</f>
        <v>Agosto</v>
      </c>
      <c r="K4" s="159" t="str">
        <f>Resumo!K4</f>
        <v>Setembro</v>
      </c>
      <c r="L4" s="159" t="str">
        <f>Resumo!L4</f>
        <v>Outubro</v>
      </c>
      <c r="M4" s="159" t="str">
        <f>Resumo!M4</f>
        <v>Novembro</v>
      </c>
      <c r="N4" s="159" t="str">
        <f>Resumo!N4</f>
        <v>Dezembro</v>
      </c>
      <c r="O4" s="689" t="s">
        <v>266</v>
      </c>
    </row>
    <row r="5" spans="1:21" x14ac:dyDescent="0.2">
      <c r="A5" s="3"/>
      <c r="B5" s="307"/>
      <c r="C5" s="308">
        <f>Resumo!C5</f>
        <v>44927</v>
      </c>
      <c r="D5" s="308">
        <f>Resumo!D5</f>
        <v>44958</v>
      </c>
      <c r="E5" s="308">
        <f>Resumo!E5</f>
        <v>44986</v>
      </c>
      <c r="F5" s="308">
        <f>Resumo!F5</f>
        <v>45017</v>
      </c>
      <c r="G5" s="308">
        <f>Resumo!G5</f>
        <v>45047</v>
      </c>
      <c r="H5" s="308">
        <f>Resumo!H5</f>
        <v>45078</v>
      </c>
      <c r="I5" s="308">
        <f>Resumo!I5</f>
        <v>45108</v>
      </c>
      <c r="J5" s="308">
        <f>Resumo!J5</f>
        <v>45139</v>
      </c>
      <c r="K5" s="308">
        <f>Resumo!K5</f>
        <v>45170</v>
      </c>
      <c r="L5" s="308">
        <f>Resumo!L5</f>
        <v>45200</v>
      </c>
      <c r="M5" s="308">
        <f>Resumo!M5</f>
        <v>45231</v>
      </c>
      <c r="N5" s="308">
        <f>Resumo!N5</f>
        <v>45261</v>
      </c>
      <c r="O5" s="690"/>
    </row>
    <row r="6" spans="1:21" x14ac:dyDescent="0.2">
      <c r="A6" s="3"/>
      <c r="B6" s="307"/>
      <c r="C6" s="310" t="str">
        <f>Resumo!C6</f>
        <v>a</v>
      </c>
      <c r="D6" s="310" t="str">
        <f>Resumo!D6</f>
        <v>a</v>
      </c>
      <c r="E6" s="310" t="str">
        <f>Resumo!E6</f>
        <v>a</v>
      </c>
      <c r="F6" s="310" t="str">
        <f>Resumo!F6</f>
        <v>a</v>
      </c>
      <c r="G6" s="310" t="str">
        <f>Resumo!G6</f>
        <v>a</v>
      </c>
      <c r="H6" s="310" t="str">
        <f>Resumo!H6</f>
        <v>a</v>
      </c>
      <c r="I6" s="310" t="str">
        <f>Resumo!I6</f>
        <v>a</v>
      </c>
      <c r="J6" s="310" t="str">
        <f>Resumo!J6</f>
        <v>a</v>
      </c>
      <c r="K6" s="310" t="str">
        <f>Resumo!K6</f>
        <v>a</v>
      </c>
      <c r="L6" s="310" t="str">
        <f>Resumo!L6</f>
        <v>a</v>
      </c>
      <c r="M6" s="310" t="str">
        <f>Resumo!M6</f>
        <v>a</v>
      </c>
      <c r="N6" s="310" t="str">
        <f>Resumo!N6</f>
        <v>a</v>
      </c>
      <c r="O6" s="690"/>
    </row>
    <row r="7" spans="1:21" ht="13.5" thickBot="1" x14ac:dyDescent="0.25">
      <c r="A7" s="152"/>
      <c r="B7" s="153"/>
      <c r="C7" s="309">
        <f>Resumo!C7</f>
        <v>44957</v>
      </c>
      <c r="D7" s="309">
        <f>Resumo!D7</f>
        <v>44985</v>
      </c>
      <c r="E7" s="309">
        <f>Resumo!E7</f>
        <v>45016</v>
      </c>
      <c r="F7" s="309">
        <f>Resumo!F7</f>
        <v>45046</v>
      </c>
      <c r="G7" s="309">
        <f>Resumo!G7</f>
        <v>45077</v>
      </c>
      <c r="H7" s="309">
        <f>Resumo!H7</f>
        <v>45107</v>
      </c>
      <c r="I7" s="309">
        <f>Resumo!I7</f>
        <v>45138</v>
      </c>
      <c r="J7" s="309">
        <f>Resumo!J7</f>
        <v>45169</v>
      </c>
      <c r="K7" s="309">
        <f>Resumo!K7</f>
        <v>45199</v>
      </c>
      <c r="L7" s="309">
        <f>Resumo!L7</f>
        <v>45230</v>
      </c>
      <c r="M7" s="309">
        <f>Resumo!M7</f>
        <v>45260</v>
      </c>
      <c r="N7" s="309">
        <f>Resumo!N7</f>
        <v>45291</v>
      </c>
      <c r="O7" s="691"/>
    </row>
    <row r="8" spans="1:21" ht="24.75" customHeight="1" thickBot="1" x14ac:dyDescent="0.25">
      <c r="A8" s="154" t="s">
        <v>269</v>
      </c>
      <c r="B8" s="155"/>
      <c r="C8" s="162">
        <v>5055984.54</v>
      </c>
      <c r="D8" s="163">
        <f>C39</f>
        <v>5606775.5329</v>
      </c>
      <c r="E8" s="163">
        <f>D39</f>
        <v>6134632.6889999993</v>
      </c>
      <c r="F8" s="163">
        <f t="shared" ref="F8:N8" si="0">E39</f>
        <v>6531527.9148999983</v>
      </c>
      <c r="G8" s="163">
        <f t="shared" si="0"/>
        <v>7062357.0507999994</v>
      </c>
      <c r="H8" s="163">
        <f t="shared" si="0"/>
        <v>7554060.7658999991</v>
      </c>
      <c r="I8" s="163">
        <f t="shared" si="0"/>
        <v>7872788.4081999986</v>
      </c>
      <c r="J8" s="163">
        <f t="shared" si="0"/>
        <v>8271096.6130499989</v>
      </c>
      <c r="K8" s="163">
        <f t="shared" si="0"/>
        <v>8778836.1886999998</v>
      </c>
      <c r="L8" s="163">
        <f t="shared" si="0"/>
        <v>9072725.1426999997</v>
      </c>
      <c r="M8" s="163">
        <f t="shared" si="0"/>
        <v>9424068.0229000002</v>
      </c>
      <c r="N8" s="163">
        <f t="shared" si="0"/>
        <v>9472952.3801000025</v>
      </c>
      <c r="O8" s="156"/>
    </row>
    <row r="9" spans="1:21" ht="21" customHeight="1" x14ac:dyDescent="0.2">
      <c r="A9" s="143" t="s">
        <v>267</v>
      </c>
      <c r="B9" s="143"/>
      <c r="C9" s="40"/>
      <c r="D9" s="40"/>
      <c r="E9" s="40"/>
      <c r="F9" s="40"/>
      <c r="G9" s="40"/>
      <c r="H9" s="40"/>
      <c r="I9" s="40"/>
      <c r="J9" s="40"/>
      <c r="K9" s="40"/>
      <c r="L9" s="40"/>
      <c r="M9" s="40"/>
      <c r="N9" s="40"/>
      <c r="O9" s="40"/>
    </row>
    <row r="10" spans="1:21" ht="13.5" customHeight="1" x14ac:dyDescent="0.2">
      <c r="A10" s="140" t="s">
        <v>105</v>
      </c>
      <c r="B10" s="141" t="s">
        <v>245</v>
      </c>
      <c r="C10" s="142">
        <v>175020.48</v>
      </c>
      <c r="D10" s="142">
        <v>175020.48</v>
      </c>
      <c r="E10" s="142">
        <v>175020.48</v>
      </c>
      <c r="F10" s="142">
        <v>175020.48</v>
      </c>
      <c r="G10" s="142">
        <v>175020.48</v>
      </c>
      <c r="H10" s="142">
        <v>175020.48</v>
      </c>
      <c r="I10" s="142">
        <v>196714.94</v>
      </c>
      <c r="J10" s="142">
        <v>196714.94</v>
      </c>
      <c r="K10" s="142">
        <v>199145.35</v>
      </c>
      <c r="L10" s="142">
        <v>199145.35</v>
      </c>
      <c r="M10" s="142">
        <v>199145.35</v>
      </c>
      <c r="N10" s="142">
        <v>199145.35</v>
      </c>
      <c r="O10" s="160">
        <f>SUM(C10:N10)</f>
        <v>2240134.16</v>
      </c>
    </row>
    <row r="11" spans="1:21" ht="13.5" customHeight="1" x14ac:dyDescent="0.2">
      <c r="A11" s="140" t="s">
        <v>168</v>
      </c>
      <c r="B11" s="141" t="s">
        <v>260</v>
      </c>
      <c r="C11" s="142">
        <v>0</v>
      </c>
      <c r="D11" s="142">
        <v>0</v>
      </c>
      <c r="E11" s="142">
        <v>0</v>
      </c>
      <c r="F11" s="142">
        <v>0</v>
      </c>
      <c r="G11" s="142">
        <v>0</v>
      </c>
      <c r="H11" s="142">
        <v>0</v>
      </c>
      <c r="I11" s="142">
        <v>0</v>
      </c>
      <c r="J11" s="142">
        <v>0</v>
      </c>
      <c r="K11" s="142">
        <v>0</v>
      </c>
      <c r="L11" s="142">
        <v>0</v>
      </c>
      <c r="M11" s="142">
        <v>0</v>
      </c>
      <c r="N11" s="142">
        <v>0</v>
      </c>
      <c r="O11" s="160">
        <f t="shared" ref="O11:O18" si="1">SUM(C11:N11)</f>
        <v>0</v>
      </c>
    </row>
    <row r="12" spans="1:21" ht="13.5" customHeight="1" x14ac:dyDescent="0.2">
      <c r="A12" s="140" t="s">
        <v>233</v>
      </c>
      <c r="B12" s="141" t="s">
        <v>4</v>
      </c>
      <c r="C12" s="142">
        <v>329147.86</v>
      </c>
      <c r="D12" s="142">
        <v>329147.86</v>
      </c>
      <c r="E12" s="142">
        <v>329146.86</v>
      </c>
      <c r="F12" s="142">
        <v>329147.86</v>
      </c>
      <c r="G12" s="142">
        <v>329147.86</v>
      </c>
      <c r="H12" s="142">
        <v>329147.86</v>
      </c>
      <c r="I12" s="142">
        <v>369960.55</v>
      </c>
      <c r="J12" s="142">
        <v>369960.55</v>
      </c>
      <c r="K12" s="142">
        <v>369960.55</v>
      </c>
      <c r="L12" s="142">
        <v>374281.28</v>
      </c>
      <c r="M12" s="142">
        <v>374281.28</v>
      </c>
      <c r="N12" s="142">
        <v>374281.28</v>
      </c>
      <c r="O12" s="160">
        <f t="shared" si="1"/>
        <v>4207611.6499999994</v>
      </c>
    </row>
    <row r="13" spans="1:21" ht="13.5" customHeight="1" x14ac:dyDescent="0.2">
      <c r="A13" s="140" t="s">
        <v>234</v>
      </c>
      <c r="B13" s="141" t="s">
        <v>10</v>
      </c>
      <c r="C13" s="142">
        <v>131659.14000000001</v>
      </c>
      <c r="D13" s="142">
        <v>131659.14000000001</v>
      </c>
      <c r="E13" s="142">
        <v>131659.14000000001</v>
      </c>
      <c r="F13" s="142">
        <v>131659.14000000001</v>
      </c>
      <c r="G13" s="142">
        <v>131659.14000000001</v>
      </c>
      <c r="H13" s="142">
        <v>131659.14000000001</v>
      </c>
      <c r="I13" s="142">
        <v>146672.82</v>
      </c>
      <c r="J13" s="142">
        <v>146672.82</v>
      </c>
      <c r="K13" s="142">
        <v>146672.82</v>
      </c>
      <c r="L13" s="142">
        <v>148401.10999999999</v>
      </c>
      <c r="M13" s="142">
        <v>148401.10999999999</v>
      </c>
      <c r="N13" s="142">
        <v>148401.10999999999</v>
      </c>
      <c r="O13" s="160">
        <f>SUM(C13:N13)</f>
        <v>1675176.63</v>
      </c>
    </row>
    <row r="14" spans="1:21" ht="13.5" customHeight="1" x14ac:dyDescent="0.2">
      <c r="A14" s="140" t="s">
        <v>235</v>
      </c>
      <c r="B14" s="141" t="s">
        <v>261</v>
      </c>
      <c r="C14" s="142">
        <v>287047.55</v>
      </c>
      <c r="D14" s="142">
        <v>287047.55</v>
      </c>
      <c r="E14" s="142">
        <v>287047.55</v>
      </c>
      <c r="F14" s="142">
        <v>287047.55</v>
      </c>
      <c r="G14" s="142">
        <v>287047.55</v>
      </c>
      <c r="H14" s="142">
        <v>287047.55</v>
      </c>
      <c r="I14" s="142">
        <v>322640.01</v>
      </c>
      <c r="J14" s="142">
        <v>322640.01</v>
      </c>
      <c r="K14" s="142">
        <v>326408.09000000003</v>
      </c>
      <c r="L14" s="142">
        <v>326408.09000000003</v>
      </c>
      <c r="M14" s="142">
        <v>326408.09000000003</v>
      </c>
      <c r="N14" s="142">
        <v>326408.09000000003</v>
      </c>
      <c r="O14" s="160">
        <f>SUM(C14:N14)</f>
        <v>3673197.6799999997</v>
      </c>
    </row>
    <row r="15" spans="1:21" ht="13.5" customHeight="1" x14ac:dyDescent="0.2">
      <c r="A15" s="140" t="s">
        <v>236</v>
      </c>
      <c r="B15" s="141" t="s">
        <v>280</v>
      </c>
      <c r="C15" s="142">
        <v>287047.55</v>
      </c>
      <c r="D15" s="142">
        <v>287047.55</v>
      </c>
      <c r="E15" s="142">
        <v>287047.55</v>
      </c>
      <c r="F15" s="142">
        <v>287047.55</v>
      </c>
      <c r="G15" s="142">
        <v>287047.55</v>
      </c>
      <c r="H15" s="142">
        <v>287047.55</v>
      </c>
      <c r="I15" s="142">
        <v>322640.01</v>
      </c>
      <c r="J15" s="142">
        <v>322640.01</v>
      </c>
      <c r="K15" s="142">
        <v>326408.09000000003</v>
      </c>
      <c r="L15" s="142">
        <v>326408.09000000003</v>
      </c>
      <c r="M15" s="142">
        <v>326408.09000000003</v>
      </c>
      <c r="N15" s="142">
        <v>326408.09000000003</v>
      </c>
      <c r="O15" s="160">
        <f t="shared" si="1"/>
        <v>3673197.6799999997</v>
      </c>
    </row>
    <row r="16" spans="1:21" x14ac:dyDescent="0.2">
      <c r="A16" s="140" t="s">
        <v>237</v>
      </c>
      <c r="B16" s="141" t="s">
        <v>262</v>
      </c>
      <c r="C16" s="142">
        <v>95682.52</v>
      </c>
      <c r="D16" s="142">
        <v>95682.52</v>
      </c>
      <c r="E16" s="142">
        <v>95682.52</v>
      </c>
      <c r="F16" s="142">
        <v>95682.52</v>
      </c>
      <c r="G16" s="142">
        <v>95682.52</v>
      </c>
      <c r="H16" s="142">
        <v>95682.52</v>
      </c>
      <c r="I16" s="142">
        <v>107546.67</v>
      </c>
      <c r="J16" s="142">
        <v>107546.67</v>
      </c>
      <c r="K16" s="142">
        <v>108802.7</v>
      </c>
      <c r="L16" s="142">
        <v>108802.7</v>
      </c>
      <c r="M16" s="142">
        <v>108802.7</v>
      </c>
      <c r="N16" s="142">
        <v>108802.7</v>
      </c>
      <c r="O16" s="160">
        <f t="shared" si="1"/>
        <v>1224399.26</v>
      </c>
    </row>
    <row r="17" spans="1:15" ht="24" x14ac:dyDescent="0.2">
      <c r="A17" s="140" t="s">
        <v>238</v>
      </c>
      <c r="B17" s="141" t="s">
        <v>169</v>
      </c>
      <c r="C17" s="142">
        <v>0</v>
      </c>
      <c r="D17" s="142">
        <v>0</v>
      </c>
      <c r="E17" s="142">
        <v>0</v>
      </c>
      <c r="F17" s="142">
        <v>0</v>
      </c>
      <c r="G17" s="142">
        <v>0</v>
      </c>
      <c r="H17" s="142">
        <v>0</v>
      </c>
      <c r="I17" s="142">
        <v>0</v>
      </c>
      <c r="J17" s="142">
        <v>0</v>
      </c>
      <c r="K17" s="142">
        <v>0</v>
      </c>
      <c r="L17" s="142">
        <v>0</v>
      </c>
      <c r="M17" s="142">
        <v>0</v>
      </c>
      <c r="N17" s="142">
        <v>0</v>
      </c>
      <c r="O17" s="160">
        <f t="shared" si="1"/>
        <v>0</v>
      </c>
    </row>
    <row r="18" spans="1:15" ht="24.75" customHeight="1" thickBot="1" x14ac:dyDescent="0.25">
      <c r="A18" s="157" t="s">
        <v>268</v>
      </c>
      <c r="B18" s="158"/>
      <c r="C18" s="161">
        <f t="shared" ref="C18:N18" si="2">SUBTOTAL(109,C10:C17)</f>
        <v>1305605.1000000001</v>
      </c>
      <c r="D18" s="161">
        <f t="shared" si="2"/>
        <v>1305605.1000000001</v>
      </c>
      <c r="E18" s="161">
        <f t="shared" si="2"/>
        <v>1305604.1000000001</v>
      </c>
      <c r="F18" s="161">
        <f t="shared" si="2"/>
        <v>1305605.1000000001</v>
      </c>
      <c r="G18" s="161">
        <f t="shared" si="2"/>
        <v>1305605.1000000001</v>
      </c>
      <c r="H18" s="161">
        <f t="shared" si="2"/>
        <v>1305605.1000000001</v>
      </c>
      <c r="I18" s="161">
        <f t="shared" si="2"/>
        <v>1466175</v>
      </c>
      <c r="J18" s="161">
        <f t="shared" si="2"/>
        <v>1466175</v>
      </c>
      <c r="K18" s="161">
        <f t="shared" si="2"/>
        <v>1477397.6</v>
      </c>
      <c r="L18" s="161">
        <f t="shared" si="2"/>
        <v>1483446.62</v>
      </c>
      <c r="M18" s="161">
        <f t="shared" si="2"/>
        <v>1483446.62</v>
      </c>
      <c r="N18" s="161">
        <f t="shared" si="2"/>
        <v>1483446.62</v>
      </c>
      <c r="O18" s="161">
        <f t="shared" si="1"/>
        <v>16693717.060000002</v>
      </c>
    </row>
    <row r="19" spans="1:15" ht="21" customHeight="1" x14ac:dyDescent="0.2">
      <c r="A19" s="692" t="s">
        <v>296</v>
      </c>
      <c r="B19" s="692"/>
      <c r="C19" s="144"/>
      <c r="D19" s="141"/>
      <c r="E19" s="141"/>
      <c r="F19" s="141"/>
      <c r="G19" s="141"/>
      <c r="H19" s="141"/>
      <c r="I19" s="141"/>
      <c r="J19" s="141"/>
      <c r="K19" s="141"/>
      <c r="L19" s="141"/>
      <c r="M19" s="141"/>
      <c r="N19" s="141"/>
      <c r="O19" s="160"/>
    </row>
    <row r="20" spans="1:15" ht="13.5" customHeight="1" x14ac:dyDescent="0.2">
      <c r="A20" s="140" t="s">
        <v>105</v>
      </c>
      <c r="B20" s="141" t="s">
        <v>245</v>
      </c>
      <c r="C20" s="142">
        <f>(C10-C30)-((C14+C15+C16+C17)*4.5%)</f>
        <v>20246.217100000009</v>
      </c>
      <c r="D20" s="142">
        <f t="shared" ref="D20:N20" si="3">(D10-D30)-((D14+D15+D16+D17)*4.5%)</f>
        <v>7640.4771000000037</v>
      </c>
      <c r="E20" s="142">
        <f t="shared" si="3"/>
        <v>17537.267100000012</v>
      </c>
      <c r="F20" s="142">
        <f t="shared" si="3"/>
        <v>8140.1171000000177</v>
      </c>
      <c r="G20" s="142">
        <f t="shared" si="3"/>
        <v>5930.7171000000235</v>
      </c>
      <c r="H20" s="142">
        <f t="shared" si="3"/>
        <v>554.7271000000037</v>
      </c>
      <c r="I20" s="142">
        <f t="shared" si="3"/>
        <v>21215.848949999985</v>
      </c>
      <c r="J20" s="142">
        <f t="shared" si="3"/>
        <v>21976.238949999999</v>
      </c>
      <c r="K20" s="142">
        <f t="shared" si="3"/>
        <v>20834.190400000007</v>
      </c>
      <c r="L20" s="142">
        <f t="shared" si="3"/>
        <v>13631.280400000003</v>
      </c>
      <c r="M20" s="142">
        <f t="shared" si="3"/>
        <v>10836.570400000011</v>
      </c>
      <c r="N20" s="142">
        <f t="shared" si="3"/>
        <v>-115275.21959999997</v>
      </c>
      <c r="O20" s="160">
        <f>SUM(C20:N20)</f>
        <v>33268.432100000136</v>
      </c>
    </row>
    <row r="21" spans="1:15" ht="13.5" customHeight="1" x14ac:dyDescent="0.2">
      <c r="A21" s="140" t="s">
        <v>168</v>
      </c>
      <c r="B21" s="141" t="s">
        <v>260</v>
      </c>
      <c r="C21" s="142">
        <f t="shared" ref="C21:N21" si="4">(C11-C31)</f>
        <v>0</v>
      </c>
      <c r="D21" s="142">
        <f t="shared" si="4"/>
        <v>0</v>
      </c>
      <c r="E21" s="142">
        <f t="shared" si="4"/>
        <v>0</v>
      </c>
      <c r="F21" s="142">
        <f t="shared" si="4"/>
        <v>0</v>
      </c>
      <c r="G21" s="142">
        <f t="shared" si="4"/>
        <v>0</v>
      </c>
      <c r="H21" s="142">
        <f t="shared" si="4"/>
        <v>0</v>
      </c>
      <c r="I21" s="142">
        <f t="shared" si="4"/>
        <v>0</v>
      </c>
      <c r="J21" s="142">
        <f t="shared" si="4"/>
        <v>0</v>
      </c>
      <c r="K21" s="142">
        <f t="shared" si="4"/>
        <v>0</v>
      </c>
      <c r="L21" s="142">
        <f t="shared" si="4"/>
        <v>0</v>
      </c>
      <c r="M21" s="142">
        <f t="shared" si="4"/>
        <v>0</v>
      </c>
      <c r="N21" s="142">
        <f t="shared" si="4"/>
        <v>0</v>
      </c>
      <c r="O21" s="160">
        <f t="shared" ref="O21:O27" si="5">SUM(C21:N21)</f>
        <v>0</v>
      </c>
    </row>
    <row r="22" spans="1:15" ht="13.5" customHeight="1" x14ac:dyDescent="0.2">
      <c r="A22" s="140" t="s">
        <v>233</v>
      </c>
      <c r="B22" s="141" t="s">
        <v>4</v>
      </c>
      <c r="C22" s="142">
        <f t="shared" ref="C22:N22" si="6">IF(((C12-C32)-(C14+C15+C16-C35-C36-C37)*8%)&lt;0,0,(C12-C32)-(C14+C15+C16-C35-C36-C37)*8%)</f>
        <v>0</v>
      </c>
      <c r="D22" s="142">
        <f t="shared" si="6"/>
        <v>54962.711199999976</v>
      </c>
      <c r="E22" s="142">
        <f>IF(((E12-E32)-(E14+E15+E16-E35-E36-E37)*8%)&lt;0,0,(E12-E32)-(E14+E15+E16-E35-E36-E37)*8%)</f>
        <v>81268.557999999975</v>
      </c>
      <c r="F22" s="142">
        <f t="shared" si="6"/>
        <v>53589.717999999993</v>
      </c>
      <c r="G22" s="142">
        <f t="shared" si="6"/>
        <v>52588.945199999987</v>
      </c>
      <c r="H22" s="142">
        <f t="shared" si="6"/>
        <v>53867.88039999998</v>
      </c>
      <c r="I22" s="142">
        <f t="shared" si="6"/>
        <v>94722.190799999997</v>
      </c>
      <c r="J22" s="142">
        <f t="shared" si="6"/>
        <v>89159.883599999972</v>
      </c>
      <c r="K22" s="142">
        <f t="shared" si="6"/>
        <v>93792.290399999954</v>
      </c>
      <c r="L22" s="142">
        <f t="shared" si="6"/>
        <v>83510.779600000038</v>
      </c>
      <c r="M22" s="142">
        <f t="shared" si="6"/>
        <v>68307.221600000034</v>
      </c>
      <c r="N22" s="142">
        <f t="shared" si="6"/>
        <v>0</v>
      </c>
      <c r="O22" s="160">
        <f t="shared" si="5"/>
        <v>725770.17879999988</v>
      </c>
    </row>
    <row r="23" spans="1:15" ht="13.5" customHeight="1" x14ac:dyDescent="0.2">
      <c r="A23" s="140" t="s">
        <v>234</v>
      </c>
      <c r="B23" s="141" t="s">
        <v>10</v>
      </c>
      <c r="C23" s="142">
        <f t="shared" ref="C23:N23" si="7">C22/2</f>
        <v>0</v>
      </c>
      <c r="D23" s="142">
        <f t="shared" si="7"/>
        <v>27481.355599999988</v>
      </c>
      <c r="E23" s="142">
        <f t="shared" si="7"/>
        <v>40634.278999999988</v>
      </c>
      <c r="F23" s="142">
        <f t="shared" si="7"/>
        <v>26794.858999999997</v>
      </c>
      <c r="G23" s="142">
        <f t="shared" si="7"/>
        <v>26294.472599999994</v>
      </c>
      <c r="H23" s="142">
        <f t="shared" si="7"/>
        <v>26933.94019999999</v>
      </c>
      <c r="I23" s="142">
        <f t="shared" si="7"/>
        <v>47361.095399999998</v>
      </c>
      <c r="J23" s="142">
        <f t="shared" si="7"/>
        <v>44579.941799999986</v>
      </c>
      <c r="K23" s="142">
        <f t="shared" si="7"/>
        <v>46896.145199999977</v>
      </c>
      <c r="L23" s="142">
        <f t="shared" si="7"/>
        <v>41755.389800000019</v>
      </c>
      <c r="M23" s="142">
        <f t="shared" si="7"/>
        <v>34153.610800000017</v>
      </c>
      <c r="N23" s="142">
        <f t="shared" si="7"/>
        <v>0</v>
      </c>
      <c r="O23" s="160">
        <f>SUM(C23:N23)</f>
        <v>362885.08939999994</v>
      </c>
    </row>
    <row r="24" spans="1:15" ht="13.5" customHeight="1" x14ac:dyDescent="0.2">
      <c r="A24" s="140" t="s">
        <v>235</v>
      </c>
      <c r="B24" s="141" t="s">
        <v>261</v>
      </c>
      <c r="C24" s="142">
        <v>0</v>
      </c>
      <c r="D24" s="142">
        <v>0</v>
      </c>
      <c r="E24" s="142">
        <v>0</v>
      </c>
      <c r="F24" s="142">
        <v>0</v>
      </c>
      <c r="G24" s="142">
        <v>0</v>
      </c>
      <c r="H24" s="142">
        <v>0</v>
      </c>
      <c r="I24" s="142">
        <v>0</v>
      </c>
      <c r="J24" s="142">
        <v>0</v>
      </c>
      <c r="K24" s="142">
        <v>0</v>
      </c>
      <c r="L24" s="142">
        <v>0</v>
      </c>
      <c r="M24" s="142">
        <f>N14-N34</f>
        <v>-800151.5</v>
      </c>
      <c r="N24" s="142">
        <f>N14-N34</f>
        <v>-800151.5</v>
      </c>
      <c r="O24" s="160">
        <f>SUM(C24:N24)</f>
        <v>-1600303</v>
      </c>
    </row>
    <row r="25" spans="1:15" ht="13.5" customHeight="1" x14ac:dyDescent="0.2">
      <c r="A25" s="140" t="s">
        <v>236</v>
      </c>
      <c r="B25" s="141" t="s">
        <v>280</v>
      </c>
      <c r="C25" s="142">
        <v>0</v>
      </c>
      <c r="D25" s="142">
        <v>0</v>
      </c>
      <c r="E25" s="142">
        <v>0</v>
      </c>
      <c r="F25" s="142">
        <v>0</v>
      </c>
      <c r="G25" s="142">
        <v>0</v>
      </c>
      <c r="H25" s="142">
        <v>0</v>
      </c>
      <c r="I25" s="142">
        <v>0</v>
      </c>
      <c r="J25" s="142">
        <v>0</v>
      </c>
      <c r="K25" s="142">
        <v>0</v>
      </c>
      <c r="L25" s="142">
        <v>0</v>
      </c>
      <c r="M25" s="142">
        <v>0</v>
      </c>
      <c r="N25" s="142">
        <v>0</v>
      </c>
      <c r="O25" s="160">
        <f t="shared" si="5"/>
        <v>0</v>
      </c>
    </row>
    <row r="26" spans="1:15" ht="13.5" customHeight="1" x14ac:dyDescent="0.2">
      <c r="A26" s="140" t="s">
        <v>237</v>
      </c>
      <c r="B26" s="141" t="s">
        <v>262</v>
      </c>
      <c r="C26" s="142">
        <v>0</v>
      </c>
      <c r="D26" s="142">
        <v>0</v>
      </c>
      <c r="E26" s="142">
        <v>0</v>
      </c>
      <c r="F26" s="142">
        <v>0</v>
      </c>
      <c r="G26" s="142">
        <v>0</v>
      </c>
      <c r="H26" s="142">
        <v>0</v>
      </c>
      <c r="I26" s="142">
        <v>0</v>
      </c>
      <c r="J26" s="142">
        <v>0</v>
      </c>
      <c r="K26" s="142">
        <v>0</v>
      </c>
      <c r="L26" s="142">
        <v>0</v>
      </c>
      <c r="M26" s="142">
        <v>0</v>
      </c>
      <c r="N26" s="142">
        <v>0</v>
      </c>
      <c r="O26" s="160">
        <f t="shared" si="5"/>
        <v>0</v>
      </c>
    </row>
    <row r="27" spans="1:15" ht="24" x14ac:dyDescent="0.2">
      <c r="A27" s="140" t="s">
        <v>238</v>
      </c>
      <c r="B27" s="141" t="s">
        <v>169</v>
      </c>
      <c r="C27" s="142">
        <v>0</v>
      </c>
      <c r="D27" s="142">
        <v>0</v>
      </c>
      <c r="E27" s="142">
        <v>0</v>
      </c>
      <c r="F27" s="142">
        <v>0</v>
      </c>
      <c r="G27" s="142">
        <v>0</v>
      </c>
      <c r="H27" s="142">
        <v>0</v>
      </c>
      <c r="I27" s="142">
        <v>0</v>
      </c>
      <c r="J27" s="142">
        <v>0</v>
      </c>
      <c r="K27" s="142">
        <v>0</v>
      </c>
      <c r="L27" s="142">
        <v>0</v>
      </c>
      <c r="M27" s="142">
        <v>0</v>
      </c>
      <c r="N27" s="142">
        <v>0</v>
      </c>
      <c r="O27" s="160">
        <f t="shared" si="5"/>
        <v>0</v>
      </c>
    </row>
    <row r="28" spans="1:15" ht="24.75" customHeight="1" thickBot="1" x14ac:dyDescent="0.25">
      <c r="A28" s="157" t="s">
        <v>297</v>
      </c>
      <c r="B28" s="158"/>
      <c r="C28" s="161">
        <f t="shared" ref="C28:N28" si="8">SUBTOTAL(109,C20:C27)</f>
        <v>20246.217100000009</v>
      </c>
      <c r="D28" s="161">
        <f t="shared" si="8"/>
        <v>90084.543899999961</v>
      </c>
      <c r="E28" s="161">
        <f t="shared" si="8"/>
        <v>139440.10409999997</v>
      </c>
      <c r="F28" s="161">
        <f t="shared" si="8"/>
        <v>88524.694100000008</v>
      </c>
      <c r="G28" s="161">
        <f t="shared" si="8"/>
        <v>84814.134900000005</v>
      </c>
      <c r="H28" s="161">
        <f t="shared" si="8"/>
        <v>81356.547699999966</v>
      </c>
      <c r="I28" s="161">
        <f t="shared" si="8"/>
        <v>163299.13514999999</v>
      </c>
      <c r="J28" s="161">
        <f t="shared" si="8"/>
        <v>155716.06434999994</v>
      </c>
      <c r="K28" s="161">
        <f t="shared" si="8"/>
        <v>161522.62599999993</v>
      </c>
      <c r="L28" s="161">
        <f t="shared" si="8"/>
        <v>138897.44980000006</v>
      </c>
      <c r="M28" s="161">
        <f t="shared" si="8"/>
        <v>-686854.09719999996</v>
      </c>
      <c r="N28" s="161">
        <f t="shared" si="8"/>
        <v>-915426.71959999995</v>
      </c>
      <c r="O28" s="161">
        <f>SUM(C28:N28)</f>
        <v>-478379.29970000009</v>
      </c>
    </row>
    <row r="29" spans="1:15" ht="21" customHeight="1" x14ac:dyDescent="0.2">
      <c r="A29" s="692" t="s">
        <v>294</v>
      </c>
      <c r="B29" s="692"/>
      <c r="C29" s="144"/>
      <c r="D29" s="141"/>
      <c r="E29" s="141"/>
      <c r="F29" s="141"/>
      <c r="G29" s="141"/>
      <c r="H29" s="141"/>
      <c r="I29" s="141"/>
      <c r="J29" s="141"/>
      <c r="K29" s="141"/>
      <c r="L29" s="141"/>
      <c r="M29" s="141"/>
      <c r="N29" s="141"/>
      <c r="O29" s="160"/>
    </row>
    <row r="30" spans="1:15" ht="13.5" customHeight="1" x14ac:dyDescent="0.2">
      <c r="A30" s="140" t="s">
        <v>105</v>
      </c>
      <c r="B30" s="141" t="s">
        <v>245</v>
      </c>
      <c r="C30" s="160">
        <f>'Analítico Cx.'!C37</f>
        <v>124634.27</v>
      </c>
      <c r="D30" s="160">
        <f>'Analítico Cx.'!D37</f>
        <v>137240.01</v>
      </c>
      <c r="E30" s="160">
        <f>'Analítico Cx.'!E37</f>
        <v>127343.22</v>
      </c>
      <c r="F30" s="160">
        <f>'Analítico Cx.'!F37</f>
        <v>136740.37</v>
      </c>
      <c r="G30" s="160">
        <f>'Analítico Cx.'!G37</f>
        <v>138949.76999999999</v>
      </c>
      <c r="H30" s="160">
        <f>'Analítico Cx.'!H37</f>
        <v>144325.76000000001</v>
      </c>
      <c r="I30" s="160">
        <f>'Analítico Cx.'!I37</f>
        <v>141621.89000000001</v>
      </c>
      <c r="J30" s="160">
        <f>'Analítico Cx.'!J37</f>
        <v>140861.5</v>
      </c>
      <c r="K30" s="160">
        <f>'Analítico Cx.'!K37</f>
        <v>144038.31</v>
      </c>
      <c r="L30" s="160">
        <f>'Analítico Cx.'!L37</f>
        <v>151241.22</v>
      </c>
      <c r="M30" s="160">
        <f>'Analítico Cx.'!M37</f>
        <v>154035.93</v>
      </c>
      <c r="N30" s="160">
        <f>'Analítico Cx.'!N37</f>
        <v>280147.71999999997</v>
      </c>
      <c r="O30" s="160">
        <f t="shared" ref="O30:O38" si="9">SUM(C30:N30)</f>
        <v>1821179.97</v>
      </c>
    </row>
    <row r="31" spans="1:15" ht="13.5" customHeight="1" x14ac:dyDescent="0.2">
      <c r="A31" s="140" t="s">
        <v>168</v>
      </c>
      <c r="B31" s="141" t="s">
        <v>260</v>
      </c>
      <c r="C31" s="160">
        <f>'Analítico Cx.'!C38</f>
        <v>0</v>
      </c>
      <c r="D31" s="160">
        <f>'Analítico Cx.'!D38</f>
        <v>0</v>
      </c>
      <c r="E31" s="160">
        <f>'Analítico Cx.'!E38</f>
        <v>0</v>
      </c>
      <c r="F31" s="160">
        <f>'Analítico Cx.'!F38</f>
        <v>0</v>
      </c>
      <c r="G31" s="160">
        <f>'Analítico Cx.'!G38</f>
        <v>0</v>
      </c>
      <c r="H31" s="160">
        <f>'Analítico Cx.'!H38</f>
        <v>0</v>
      </c>
      <c r="I31" s="160">
        <f>'Analítico Cx.'!I38</f>
        <v>0</v>
      </c>
      <c r="J31" s="160">
        <f>'Analítico Cx.'!J38</f>
        <v>0</v>
      </c>
      <c r="K31" s="160">
        <f>'Analítico Cx.'!K38</f>
        <v>0</v>
      </c>
      <c r="L31" s="160">
        <f>'Analítico Cx.'!L38</f>
        <v>0</v>
      </c>
      <c r="M31" s="160">
        <f>'Analítico Cx.'!M38</f>
        <v>0</v>
      </c>
      <c r="N31" s="160">
        <f>'Analítico Cx.'!N38</f>
        <v>0</v>
      </c>
      <c r="O31" s="160">
        <f t="shared" si="9"/>
        <v>0</v>
      </c>
    </row>
    <row r="32" spans="1:15" ht="13.5" customHeight="1" x14ac:dyDescent="0.2">
      <c r="A32" s="140" t="s">
        <v>233</v>
      </c>
      <c r="B32" s="141" t="s">
        <v>4</v>
      </c>
      <c r="C32" s="160">
        <f>'Analítico Cx.'!C39</f>
        <v>310147.64</v>
      </c>
      <c r="D32" s="160">
        <f>'Analítico Cx.'!D39</f>
        <v>242161.48</v>
      </c>
      <c r="E32" s="160">
        <f>'Analítico Cx.'!E39</f>
        <v>225140.45</v>
      </c>
      <c r="F32" s="160">
        <f>'Analítico Cx.'!F39</f>
        <v>243117.99</v>
      </c>
      <c r="G32" s="160">
        <f>'Analítico Cx.'!G39</f>
        <v>245486.59</v>
      </c>
      <c r="H32" s="160">
        <f>'Analítico Cx.'!H39</f>
        <v>255601.57</v>
      </c>
      <c r="I32" s="160">
        <f>'Analítico Cx.'!I39</f>
        <v>249393.28</v>
      </c>
      <c r="J32" s="160">
        <f>'Analítico Cx.'!J39</f>
        <v>244893.72</v>
      </c>
      <c r="K32" s="160">
        <f>'Analítico Cx.'!K39</f>
        <v>254591.47000000003</v>
      </c>
      <c r="L32" s="160">
        <f>'Analítico Cx.'!L39</f>
        <v>262884.93</v>
      </c>
      <c r="M32" s="160">
        <f>'Analítico Cx.'!M39</f>
        <v>267202.36</v>
      </c>
      <c r="N32" s="160">
        <f>'Analítico Cx.'!N39</f>
        <v>388705.73</v>
      </c>
      <c r="O32" s="160">
        <f t="shared" si="9"/>
        <v>3189327.2100000004</v>
      </c>
    </row>
    <row r="33" spans="1:15" ht="13.5" customHeight="1" x14ac:dyDescent="0.2">
      <c r="A33" s="140" t="s">
        <v>234</v>
      </c>
      <c r="B33" s="141" t="s">
        <v>10</v>
      </c>
      <c r="C33" s="160">
        <f>'Analítico Cx.'!C40</f>
        <v>33386</v>
      </c>
      <c r="D33" s="160">
        <f>'Analítico Cx.'!D40</f>
        <v>30313.91</v>
      </c>
      <c r="E33" s="160">
        <f>'Analítico Cx.'!E40</f>
        <v>19204.830000000002</v>
      </c>
      <c r="F33" s="160">
        <f>'Analítico Cx.'!F40</f>
        <v>25528.749999999996</v>
      </c>
      <c r="G33" s="160">
        <f>'Analítico Cx.'!G40</f>
        <v>37653.199999999997</v>
      </c>
      <c r="H33" s="160">
        <f>'Analítico Cx.'!H40</f>
        <v>45467.079999999994</v>
      </c>
      <c r="I33" s="160">
        <f>'Analítico Cx.'!I40</f>
        <v>40668.32</v>
      </c>
      <c r="J33" s="160">
        <f>'Analítico Cx.'!J40</f>
        <v>60262.85</v>
      </c>
      <c r="K33" s="160">
        <f>'Analítico Cx.'!K40</f>
        <v>68191.26999999999</v>
      </c>
      <c r="L33" s="160">
        <f>'Analítico Cx.'!L40</f>
        <v>86189.87000000001</v>
      </c>
      <c r="M33" s="160">
        <f>'Analítico Cx.'!M40</f>
        <v>1602.1200000000001</v>
      </c>
      <c r="N33" s="160">
        <f>'Analítico Cx.'!N40</f>
        <v>85295.3</v>
      </c>
      <c r="O33" s="160">
        <f t="shared" si="9"/>
        <v>533763.5</v>
      </c>
    </row>
    <row r="34" spans="1:15" ht="13.5" customHeight="1" x14ac:dyDescent="0.2">
      <c r="A34" s="140" t="s">
        <v>235</v>
      </c>
      <c r="B34" s="141" t="s">
        <v>261</v>
      </c>
      <c r="C34" s="160">
        <f>'Analítico Cx.'!C41</f>
        <v>6067.62</v>
      </c>
      <c r="D34" s="160">
        <f>'Analítico Cx.'!D41</f>
        <v>8466.2400000000034</v>
      </c>
      <c r="E34" s="160">
        <f>'Analítico Cx.'!E41</f>
        <v>12025.8</v>
      </c>
      <c r="F34" s="160">
        <f>'Analítico Cx.'!F41</f>
        <v>16588.440000000002</v>
      </c>
      <c r="G34" s="160">
        <f>'Analítico Cx.'!G41</f>
        <v>25624.129999999997</v>
      </c>
      <c r="H34" s="160">
        <f>'Analítico Cx.'!H41</f>
        <v>36328.999999999993</v>
      </c>
      <c r="I34" s="160">
        <f>'Analítico Cx.'!I41</f>
        <v>43120.97</v>
      </c>
      <c r="J34" s="160">
        <f>'Analítico Cx.'!J41</f>
        <v>52711.430000000015</v>
      </c>
      <c r="K34" s="160">
        <f>'Analítico Cx.'!K41</f>
        <v>63255.96</v>
      </c>
      <c r="L34" s="160">
        <f>'Analítico Cx.'!L41</f>
        <v>79841.019999999975</v>
      </c>
      <c r="M34" s="160">
        <f>'Analítico Cx.'!M41</f>
        <v>1421603.3</v>
      </c>
      <c r="N34" s="160">
        <f>'Analítico Cx.'!N41</f>
        <v>1126559.5900000001</v>
      </c>
      <c r="O34" s="160">
        <f t="shared" si="9"/>
        <v>2892193.5</v>
      </c>
    </row>
    <row r="35" spans="1:15" ht="13.5" customHeight="1" x14ac:dyDescent="0.2">
      <c r="A35" s="140" t="s">
        <v>236</v>
      </c>
      <c r="B35" s="141" t="s">
        <v>280</v>
      </c>
      <c r="C35" s="160">
        <f>'Analítico Cx.'!C42</f>
        <v>143723.06</v>
      </c>
      <c r="D35" s="160">
        <f>'Analítico Cx.'!D42</f>
        <v>149700.89000000001</v>
      </c>
      <c r="E35" s="160">
        <f>'Analítico Cx.'!E42</f>
        <v>245641.00999999995</v>
      </c>
      <c r="F35" s="160">
        <f>'Analítico Cx.'!F42</f>
        <v>157191.88000000003</v>
      </c>
      <c r="G35" s="160">
        <f>'Analítico Cx.'!G42</f>
        <v>154806.71000000002</v>
      </c>
      <c r="H35" s="160">
        <f>'Analítico Cx.'!H42</f>
        <v>255149.06</v>
      </c>
      <c r="I35" s="160">
        <f>'Analítico Cx.'!I42</f>
        <v>255420.21000000017</v>
      </c>
      <c r="J35" s="160">
        <f>'Analítico Cx.'!J42</f>
        <v>147680.10000000003</v>
      </c>
      <c r="K35" s="160">
        <f>'Analítico Cx.'!K42</f>
        <v>288601.8</v>
      </c>
      <c r="L35" s="160">
        <f>'Analítico Cx.'!L42</f>
        <v>203440.25</v>
      </c>
      <c r="M35" s="160">
        <f>'Analítico Cx.'!M42</f>
        <v>182932.81</v>
      </c>
      <c r="N35" s="160">
        <f>'Analítico Cx.'!N42</f>
        <v>303480.87000000005</v>
      </c>
      <c r="O35" s="160">
        <f t="shared" si="9"/>
        <v>2487768.6500000004</v>
      </c>
    </row>
    <row r="36" spans="1:15" ht="13.5" customHeight="1" x14ac:dyDescent="0.2">
      <c r="A36" s="140" t="s">
        <v>237</v>
      </c>
      <c r="B36" s="141" t="s">
        <v>262</v>
      </c>
      <c r="C36" s="160">
        <f>'Analítico Cx.'!C43</f>
        <v>48385.580000000024</v>
      </c>
      <c r="D36" s="160">
        <f>'Analítico Cx.'!D43</f>
        <v>53660.13</v>
      </c>
      <c r="E36" s="160">
        <f>'Analítico Cx.'!E43</f>
        <v>87168.550000000061</v>
      </c>
      <c r="F36" s="160">
        <f>'Analítico Cx.'!F43</f>
        <v>55321.509999999995</v>
      </c>
      <c r="G36" s="160">
        <f>'Analítico Cx.'!G43</f>
        <v>54375.119999999995</v>
      </c>
      <c r="H36" s="160">
        <f>'Analítico Cx.'!H43</f>
        <v>89197.720000000016</v>
      </c>
      <c r="I36" s="160">
        <f>'Analítico Cx.'!I43</f>
        <v>90326.189999999973</v>
      </c>
      <c r="J36" s="160">
        <f>'Analítico Cx.'!J43</f>
        <v>50371.94</v>
      </c>
      <c r="K36" s="160">
        <f>'Analítico Cx.'!K43</f>
        <v>104018.21999999996</v>
      </c>
      <c r="L36" s="160">
        <f>'Analítico Cx.'!L43</f>
        <v>70712.12000000001</v>
      </c>
      <c r="M36" s="160">
        <f>'Analítico Cx.'!M43</f>
        <v>76669.809999999954</v>
      </c>
      <c r="N36" s="160">
        <f>'Analítico Cx.'!N43</f>
        <v>106484.46</v>
      </c>
      <c r="O36" s="160">
        <f t="shared" si="9"/>
        <v>886691.34999999986</v>
      </c>
    </row>
    <row r="37" spans="1:15" ht="24" x14ac:dyDescent="0.2">
      <c r="A37" s="140" t="s">
        <v>238</v>
      </c>
      <c r="B37" s="141" t="s">
        <v>169</v>
      </c>
      <c r="C37" s="160">
        <f>'Analítico Cx.'!C44</f>
        <v>68223.719999999987</v>
      </c>
      <c r="D37" s="160">
        <f>'Analítico Cx.'!D44</f>
        <v>66120.740000000005</v>
      </c>
      <c r="E37" s="160">
        <f>'Analítico Cx.'!E44</f>
        <v>52744.910000000011</v>
      </c>
      <c r="F37" s="160">
        <f>'Analítico Cx.'!F44</f>
        <v>51762.329999999994</v>
      </c>
      <c r="G37" s="160">
        <f>'Analítico Cx.'!G44</f>
        <v>72191.73</v>
      </c>
      <c r="H37" s="160">
        <f>'Analítico Cx.'!H44</f>
        <v>79450.720000000016</v>
      </c>
      <c r="I37" s="160">
        <f>'Analítico Cx.'!I44</f>
        <v>84016.800000000017</v>
      </c>
      <c r="J37" s="160">
        <f>'Analítico Cx.'!J44</f>
        <v>105937.81999999999</v>
      </c>
      <c r="K37" s="160">
        <f>'Analítico Cx.'!K44</f>
        <v>99288.990000000034</v>
      </c>
      <c r="L37" s="160">
        <f>'Analítico Cx.'!L44</f>
        <v>138896.88000000003</v>
      </c>
      <c r="M37" s="160">
        <f>'Analítico Cx.'!M44</f>
        <v>17370.03</v>
      </c>
      <c r="N37" s="160">
        <f>'Analítico Cx.'!N44</f>
        <v>101965.53000000001</v>
      </c>
      <c r="O37" s="160">
        <f t="shared" si="9"/>
        <v>937970.20000000007</v>
      </c>
    </row>
    <row r="38" spans="1:15" ht="24.75" customHeight="1" thickBot="1" x14ac:dyDescent="0.25">
      <c r="A38" s="157" t="s">
        <v>295</v>
      </c>
      <c r="B38" s="158"/>
      <c r="C38" s="161">
        <f t="shared" ref="C38:N38" si="10">SUBTOTAL(109,C30:C37)</f>
        <v>734567.89000000013</v>
      </c>
      <c r="D38" s="161">
        <f t="shared" si="10"/>
        <v>687663.4</v>
      </c>
      <c r="E38" s="161">
        <f t="shared" si="10"/>
        <v>769268.77000000014</v>
      </c>
      <c r="F38" s="161">
        <f t="shared" si="10"/>
        <v>686251.27</v>
      </c>
      <c r="G38" s="161">
        <f t="shared" si="10"/>
        <v>729087.25</v>
      </c>
      <c r="H38" s="161">
        <f t="shared" si="10"/>
        <v>905520.90999999992</v>
      </c>
      <c r="I38" s="161">
        <f t="shared" si="10"/>
        <v>904567.66000000027</v>
      </c>
      <c r="J38" s="161">
        <f t="shared" si="10"/>
        <v>802719.36</v>
      </c>
      <c r="K38" s="161">
        <f t="shared" si="10"/>
        <v>1021986.02</v>
      </c>
      <c r="L38" s="161">
        <f t="shared" si="10"/>
        <v>993206.29</v>
      </c>
      <c r="M38" s="161">
        <f t="shared" si="10"/>
        <v>2121416.36</v>
      </c>
      <c r="N38" s="161">
        <f t="shared" si="10"/>
        <v>2392639.1999999997</v>
      </c>
      <c r="O38" s="161">
        <f t="shared" si="9"/>
        <v>12748894.380000001</v>
      </c>
    </row>
    <row r="39" spans="1:15" ht="24.75" customHeight="1" thickBot="1" x14ac:dyDescent="0.25">
      <c r="A39" s="693" t="s">
        <v>270</v>
      </c>
      <c r="B39" s="693"/>
      <c r="C39" s="163">
        <f t="shared" ref="C39:N39" si="11">C8+C18-C38-C28</f>
        <v>5606775.5329</v>
      </c>
      <c r="D39" s="163">
        <f t="shared" si="11"/>
        <v>6134632.6889999993</v>
      </c>
      <c r="E39" s="163">
        <f t="shared" si="11"/>
        <v>6531527.9148999983</v>
      </c>
      <c r="F39" s="163">
        <f t="shared" si="11"/>
        <v>7062357.0507999994</v>
      </c>
      <c r="G39" s="163">
        <f t="shared" si="11"/>
        <v>7554060.7658999991</v>
      </c>
      <c r="H39" s="163">
        <f t="shared" si="11"/>
        <v>7872788.4081999986</v>
      </c>
      <c r="I39" s="163">
        <f t="shared" si="11"/>
        <v>8271096.6130499989</v>
      </c>
      <c r="J39" s="163">
        <f t="shared" si="11"/>
        <v>8778836.1886999998</v>
      </c>
      <c r="K39" s="163">
        <f t="shared" si="11"/>
        <v>9072725.1426999997</v>
      </c>
      <c r="L39" s="163">
        <f t="shared" si="11"/>
        <v>9424068.0229000002</v>
      </c>
      <c r="M39" s="163">
        <f t="shared" si="11"/>
        <v>9472952.3801000025</v>
      </c>
      <c r="N39" s="163">
        <f t="shared" si="11"/>
        <v>9479186.5197000019</v>
      </c>
      <c r="O39" s="164"/>
    </row>
    <row r="40" spans="1:15" x14ac:dyDescent="0.2">
      <c r="A40" s="45"/>
      <c r="B40" s="46"/>
      <c r="C40" s="46"/>
      <c r="D40" s="46"/>
      <c r="E40" s="46"/>
      <c r="F40" s="46"/>
      <c r="G40" s="46"/>
      <c r="H40" s="46"/>
      <c r="I40" s="46"/>
      <c r="J40" s="46"/>
      <c r="K40" s="46"/>
      <c r="L40" s="46"/>
      <c r="M40" s="46"/>
      <c r="N40" s="46"/>
      <c r="O40" s="47"/>
    </row>
    <row r="41" spans="1:15" x14ac:dyDescent="0.2">
      <c r="A41" s="45"/>
      <c r="B41" s="46"/>
      <c r="C41" s="46"/>
      <c r="D41" s="46"/>
      <c r="E41" s="46"/>
      <c r="F41" s="46"/>
      <c r="G41" s="46"/>
      <c r="H41" s="46"/>
      <c r="I41" s="46"/>
      <c r="J41" s="46"/>
      <c r="K41" s="46"/>
      <c r="L41" s="46"/>
      <c r="M41" s="46"/>
      <c r="N41" s="46"/>
      <c r="O41" s="47"/>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7"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2679"/>
  <sheetViews>
    <sheetView zoomScaleSheetLayoutView="85" workbookViewId="0">
      <pane ySplit="4" topLeftCell="A66" activePane="bottomLeft" state="frozen"/>
      <selection activeCell="G29" sqref="G29"/>
      <selection pane="bottomLeft" sqref="A1:I1066"/>
    </sheetView>
  </sheetViews>
  <sheetFormatPr defaultColWidth="9.140625" defaultRowHeight="12.75" x14ac:dyDescent="0.2"/>
  <cols>
    <col min="1" max="1" width="11.5703125" style="222" customWidth="1"/>
    <col min="2" max="2" width="18.42578125" style="222" customWidth="1"/>
    <col min="3" max="3" width="21.5703125" style="222" customWidth="1"/>
    <col min="4" max="4" width="12.28515625" style="223" customWidth="1"/>
    <col min="5" max="5" width="12.7109375" style="223" bestFit="1" customWidth="1"/>
    <col min="6" max="6" width="23.42578125" style="222" customWidth="1"/>
    <col min="7" max="7" width="20.42578125" style="222" customWidth="1"/>
    <col min="8" max="8" width="15.140625" style="222" customWidth="1"/>
    <col min="9" max="9" width="22.28515625" style="222" customWidth="1"/>
    <col min="10" max="16384" width="9.140625" style="203"/>
  </cols>
  <sheetData>
    <row r="1" spans="1:9" ht="27" customHeight="1" x14ac:dyDescent="0.2">
      <c r="A1" s="666" t="str">
        <f>Capa!A1</f>
        <v>Contrato de Gestão nº. 008/2021 celebrado entre a Secretaria de Justiça e Segurança Pública do Estado de Minas Gerais - SEJUSP e o Instituto Elo</v>
      </c>
      <c r="B1" s="666"/>
      <c r="C1" s="666"/>
      <c r="D1" s="666"/>
      <c r="E1" s="666"/>
      <c r="F1" s="666"/>
      <c r="G1" s="666"/>
      <c r="H1" s="666"/>
      <c r="I1" s="666"/>
    </row>
    <row r="2" spans="1:9" ht="20.25" customHeight="1" x14ac:dyDescent="0.2">
      <c r="A2" s="666" t="str">
        <f>Capa!A3</f>
        <v>10º Relatório Gerencial Financeiro</v>
      </c>
      <c r="B2" s="666"/>
      <c r="C2" s="666"/>
      <c r="D2" s="666"/>
      <c r="E2" s="666"/>
      <c r="F2" s="666"/>
      <c r="G2" s="666"/>
      <c r="H2" s="666"/>
      <c r="I2" s="666"/>
    </row>
    <row r="3" spans="1:9" ht="20.25" customHeight="1" thickBot="1" x14ac:dyDescent="0.25">
      <c r="A3" s="694" t="s">
        <v>345</v>
      </c>
      <c r="B3" s="694"/>
      <c r="C3" s="694"/>
      <c r="D3" s="694"/>
      <c r="E3" s="694"/>
      <c r="F3" s="694"/>
      <c r="G3" s="694"/>
      <c r="H3" s="694"/>
      <c r="I3" s="694"/>
    </row>
    <row r="4" spans="1:9" s="216" customFormat="1" ht="43.5" customHeight="1" thickBot="1" x14ac:dyDescent="0.25">
      <c r="A4" s="214" t="s">
        <v>71</v>
      </c>
      <c r="B4" s="214" t="s">
        <v>72</v>
      </c>
      <c r="C4" s="214" t="s">
        <v>42</v>
      </c>
      <c r="D4" s="215" t="s">
        <v>281</v>
      </c>
      <c r="E4" s="214" t="s">
        <v>30</v>
      </c>
      <c r="F4" s="214" t="s">
        <v>31</v>
      </c>
      <c r="G4" s="214" t="s">
        <v>32</v>
      </c>
      <c r="H4" s="214" t="s">
        <v>92</v>
      </c>
      <c r="I4" s="214" t="s">
        <v>175</v>
      </c>
    </row>
    <row r="5" spans="1:9" s="213" customFormat="1" ht="72" x14ac:dyDescent="0.2">
      <c r="A5" s="362">
        <v>1933</v>
      </c>
      <c r="B5" s="362" t="s">
        <v>1122</v>
      </c>
      <c r="C5" s="362" t="s">
        <v>220</v>
      </c>
      <c r="D5" s="567">
        <v>2327.8000000000002</v>
      </c>
      <c r="E5" s="568">
        <v>44936</v>
      </c>
      <c r="F5" s="362" t="s">
        <v>1123</v>
      </c>
      <c r="G5" s="362">
        <v>10</v>
      </c>
      <c r="H5" s="362" t="s">
        <v>493</v>
      </c>
      <c r="I5" s="362" t="s">
        <v>1124</v>
      </c>
    </row>
    <row r="6" spans="1:9" s="213" customFormat="1" ht="72" x14ac:dyDescent="0.2">
      <c r="A6" s="362">
        <v>1934</v>
      </c>
      <c r="B6" s="362" t="s">
        <v>1122</v>
      </c>
      <c r="C6" s="362" t="s">
        <v>220</v>
      </c>
      <c r="D6" s="567">
        <v>2327.8000000000002</v>
      </c>
      <c r="E6" s="568">
        <v>44936</v>
      </c>
      <c r="F6" s="362" t="s">
        <v>1123</v>
      </c>
      <c r="G6" s="362">
        <v>10</v>
      </c>
      <c r="H6" s="362" t="s">
        <v>493</v>
      </c>
      <c r="I6" s="362" t="s">
        <v>1124</v>
      </c>
    </row>
    <row r="7" spans="1:9" s="213" customFormat="1" ht="72" x14ac:dyDescent="0.2">
      <c r="A7" s="362">
        <v>1935</v>
      </c>
      <c r="B7" s="362" t="s">
        <v>1122</v>
      </c>
      <c r="C7" s="362" t="s">
        <v>220</v>
      </c>
      <c r="D7" s="567">
        <v>2327.8000000000002</v>
      </c>
      <c r="E7" s="568">
        <v>44936</v>
      </c>
      <c r="F7" s="362" t="s">
        <v>1123</v>
      </c>
      <c r="G7" s="362">
        <v>10</v>
      </c>
      <c r="H7" s="362" t="s">
        <v>493</v>
      </c>
      <c r="I7" s="362" t="s">
        <v>1124</v>
      </c>
    </row>
    <row r="8" spans="1:9" s="213" customFormat="1" ht="72" x14ac:dyDescent="0.2">
      <c r="A8" s="362">
        <v>1936</v>
      </c>
      <c r="B8" s="362" t="s">
        <v>1122</v>
      </c>
      <c r="C8" s="362" t="s">
        <v>220</v>
      </c>
      <c r="D8" s="567">
        <v>2327.8000000000002</v>
      </c>
      <c r="E8" s="568">
        <v>44936</v>
      </c>
      <c r="F8" s="362" t="s">
        <v>1123</v>
      </c>
      <c r="G8" s="362">
        <v>9</v>
      </c>
      <c r="H8" s="362" t="s">
        <v>414</v>
      </c>
      <c r="I8" s="362" t="s">
        <v>1124</v>
      </c>
    </row>
    <row r="9" spans="1:9" s="213" customFormat="1" ht="72" x14ac:dyDescent="0.2">
      <c r="A9" s="362">
        <v>1937</v>
      </c>
      <c r="B9" s="362" t="s">
        <v>1122</v>
      </c>
      <c r="C9" s="362" t="s">
        <v>220</v>
      </c>
      <c r="D9" s="567">
        <v>2327.8000000000002</v>
      </c>
      <c r="E9" s="568">
        <v>44936</v>
      </c>
      <c r="F9" s="362" t="s">
        <v>1123</v>
      </c>
      <c r="G9" s="362">
        <v>9</v>
      </c>
      <c r="H9" s="362" t="s">
        <v>414</v>
      </c>
      <c r="I9" s="362" t="s">
        <v>1124</v>
      </c>
    </row>
    <row r="10" spans="1:9" s="213" customFormat="1" ht="72" x14ac:dyDescent="0.2">
      <c r="A10" s="362">
        <v>1938</v>
      </c>
      <c r="B10" s="362" t="s">
        <v>1122</v>
      </c>
      <c r="C10" s="362" t="s">
        <v>220</v>
      </c>
      <c r="D10" s="567">
        <v>2327.8000000000002</v>
      </c>
      <c r="E10" s="568">
        <v>44936</v>
      </c>
      <c r="F10" s="362" t="s">
        <v>1123</v>
      </c>
      <c r="G10" s="362">
        <v>9</v>
      </c>
      <c r="H10" s="362" t="s">
        <v>414</v>
      </c>
      <c r="I10" s="362" t="s">
        <v>1124</v>
      </c>
    </row>
    <row r="11" spans="1:9" s="213" customFormat="1" ht="72" x14ac:dyDescent="0.2">
      <c r="A11" s="362">
        <v>1939</v>
      </c>
      <c r="B11" s="362" t="s">
        <v>1122</v>
      </c>
      <c r="C11" s="362" t="s">
        <v>220</v>
      </c>
      <c r="D11" s="567">
        <v>2327.8000000000002</v>
      </c>
      <c r="E11" s="568">
        <v>44936</v>
      </c>
      <c r="F11" s="362" t="s">
        <v>1123</v>
      </c>
      <c r="G11" s="362">
        <v>9</v>
      </c>
      <c r="H11" s="362" t="s">
        <v>414</v>
      </c>
      <c r="I11" s="362" t="s">
        <v>1124</v>
      </c>
    </row>
    <row r="12" spans="1:9" s="213" customFormat="1" ht="72" x14ac:dyDescent="0.2">
      <c r="A12" s="362">
        <v>1940</v>
      </c>
      <c r="B12" s="362" t="s">
        <v>1122</v>
      </c>
      <c r="C12" s="362" t="s">
        <v>220</v>
      </c>
      <c r="D12" s="567">
        <v>2327.8000000000002</v>
      </c>
      <c r="E12" s="568">
        <v>44936</v>
      </c>
      <c r="F12" s="362" t="s">
        <v>1123</v>
      </c>
      <c r="G12" s="362">
        <v>9</v>
      </c>
      <c r="H12" s="362" t="s">
        <v>414</v>
      </c>
      <c r="I12" s="362" t="s">
        <v>1124</v>
      </c>
    </row>
    <row r="13" spans="1:9" s="213" customFormat="1" ht="72" x14ac:dyDescent="0.2">
      <c r="A13" s="362">
        <v>1941</v>
      </c>
      <c r="B13" s="362" t="s">
        <v>1122</v>
      </c>
      <c r="C13" s="362" t="s">
        <v>220</v>
      </c>
      <c r="D13" s="567">
        <v>2327.8000000000002</v>
      </c>
      <c r="E13" s="568">
        <v>44936</v>
      </c>
      <c r="F13" s="362" t="s">
        <v>1123</v>
      </c>
      <c r="G13" s="362">
        <v>9</v>
      </c>
      <c r="H13" s="362" t="s">
        <v>414</v>
      </c>
      <c r="I13" s="362" t="s">
        <v>1124</v>
      </c>
    </row>
    <row r="14" spans="1:9" s="213" customFormat="1" ht="72" x14ac:dyDescent="0.2">
      <c r="A14" s="362">
        <v>1942</v>
      </c>
      <c r="B14" s="362" t="s">
        <v>1122</v>
      </c>
      <c r="C14" s="362" t="s">
        <v>220</v>
      </c>
      <c r="D14" s="567">
        <v>2327.8000000000002</v>
      </c>
      <c r="E14" s="568">
        <v>44936</v>
      </c>
      <c r="F14" s="362" t="s">
        <v>1123</v>
      </c>
      <c r="G14" s="362">
        <v>9</v>
      </c>
      <c r="H14" s="362" t="s">
        <v>414</v>
      </c>
      <c r="I14" s="362" t="s">
        <v>1124</v>
      </c>
    </row>
    <row r="15" spans="1:9" s="213" customFormat="1" ht="72" x14ac:dyDescent="0.2">
      <c r="A15" s="362">
        <v>1943</v>
      </c>
      <c r="B15" s="362" t="s">
        <v>1122</v>
      </c>
      <c r="C15" s="362" t="s">
        <v>220</v>
      </c>
      <c r="D15" s="567">
        <v>2327.8000000000002</v>
      </c>
      <c r="E15" s="568">
        <v>44936</v>
      </c>
      <c r="F15" s="362" t="s">
        <v>1123</v>
      </c>
      <c r="G15" s="362">
        <v>9</v>
      </c>
      <c r="H15" s="362" t="s">
        <v>414</v>
      </c>
      <c r="I15" s="362" t="s">
        <v>1124</v>
      </c>
    </row>
    <row r="16" spans="1:9" s="213" customFormat="1" ht="72" x14ac:dyDescent="0.2">
      <c r="A16" s="362">
        <v>1944</v>
      </c>
      <c r="B16" s="362" t="s">
        <v>1122</v>
      </c>
      <c r="C16" s="362" t="s">
        <v>220</v>
      </c>
      <c r="D16" s="567">
        <v>2327.8000000000002</v>
      </c>
      <c r="E16" s="568">
        <v>44936</v>
      </c>
      <c r="F16" s="362" t="s">
        <v>1123</v>
      </c>
      <c r="G16" s="362">
        <v>9</v>
      </c>
      <c r="H16" s="362" t="s">
        <v>414</v>
      </c>
      <c r="I16" s="362" t="s">
        <v>1124</v>
      </c>
    </row>
    <row r="17" spans="1:9" s="213" customFormat="1" ht="72" x14ac:dyDescent="0.2">
      <c r="A17" s="362">
        <v>1945</v>
      </c>
      <c r="B17" s="362" t="s">
        <v>1122</v>
      </c>
      <c r="C17" s="362" t="s">
        <v>220</v>
      </c>
      <c r="D17" s="567">
        <v>2327.8000000000002</v>
      </c>
      <c r="E17" s="568">
        <v>44936</v>
      </c>
      <c r="F17" s="362" t="s">
        <v>1123</v>
      </c>
      <c r="G17" s="362">
        <v>9</v>
      </c>
      <c r="H17" s="362" t="s">
        <v>414</v>
      </c>
      <c r="I17" s="362" t="s">
        <v>1124</v>
      </c>
    </row>
    <row r="18" spans="1:9" s="213" customFormat="1" ht="72" x14ac:dyDescent="0.2">
      <c r="A18" s="362">
        <v>1946</v>
      </c>
      <c r="B18" s="362" t="s">
        <v>1122</v>
      </c>
      <c r="C18" s="362" t="s">
        <v>220</v>
      </c>
      <c r="D18" s="567">
        <v>2327.8000000000002</v>
      </c>
      <c r="E18" s="568">
        <v>44936</v>
      </c>
      <c r="F18" s="362" t="s">
        <v>1123</v>
      </c>
      <c r="G18" s="362">
        <v>9</v>
      </c>
      <c r="H18" s="362" t="s">
        <v>414</v>
      </c>
      <c r="I18" s="362" t="s">
        <v>1124</v>
      </c>
    </row>
    <row r="19" spans="1:9" s="213" customFormat="1" ht="72" x14ac:dyDescent="0.2">
      <c r="A19" s="362">
        <v>1947</v>
      </c>
      <c r="B19" s="362" t="s">
        <v>1122</v>
      </c>
      <c r="C19" s="362" t="s">
        <v>220</v>
      </c>
      <c r="D19" s="567">
        <v>2327.8000000000002</v>
      </c>
      <c r="E19" s="568">
        <v>44936</v>
      </c>
      <c r="F19" s="362" t="s">
        <v>1123</v>
      </c>
      <c r="G19" s="362">
        <v>11</v>
      </c>
      <c r="H19" s="362" t="s">
        <v>419</v>
      </c>
      <c r="I19" s="362" t="s">
        <v>1124</v>
      </c>
    </row>
    <row r="20" spans="1:9" s="213" customFormat="1" ht="72" x14ac:dyDescent="0.2">
      <c r="A20" s="362">
        <v>1948</v>
      </c>
      <c r="B20" s="362" t="s">
        <v>1122</v>
      </c>
      <c r="C20" s="362" t="s">
        <v>220</v>
      </c>
      <c r="D20" s="567">
        <v>2327.8000000000002</v>
      </c>
      <c r="E20" s="568">
        <v>44936</v>
      </c>
      <c r="F20" s="362" t="s">
        <v>1123</v>
      </c>
      <c r="G20" s="362">
        <v>11</v>
      </c>
      <c r="H20" s="362" t="s">
        <v>419</v>
      </c>
      <c r="I20" s="362" t="s">
        <v>1124</v>
      </c>
    </row>
    <row r="21" spans="1:9" s="213" customFormat="1" ht="72" x14ac:dyDescent="0.2">
      <c r="A21" s="362">
        <v>1949</v>
      </c>
      <c r="B21" s="362" t="s">
        <v>1122</v>
      </c>
      <c r="C21" s="362" t="s">
        <v>220</v>
      </c>
      <c r="D21" s="567">
        <v>2327.8000000000002</v>
      </c>
      <c r="E21" s="568">
        <v>44936</v>
      </c>
      <c r="F21" s="362" t="s">
        <v>1123</v>
      </c>
      <c r="G21" s="362">
        <v>11</v>
      </c>
      <c r="H21" s="362" t="s">
        <v>419</v>
      </c>
      <c r="I21" s="362" t="s">
        <v>1124</v>
      </c>
    </row>
    <row r="22" spans="1:9" s="213" customFormat="1" ht="72" x14ac:dyDescent="0.2">
      <c r="A22" s="362">
        <v>1950</v>
      </c>
      <c r="B22" s="362" t="s">
        <v>1122</v>
      </c>
      <c r="C22" s="362" t="s">
        <v>220</v>
      </c>
      <c r="D22" s="567">
        <v>2327.8000000000002</v>
      </c>
      <c r="E22" s="568">
        <v>44936</v>
      </c>
      <c r="F22" s="362" t="s">
        <v>1123</v>
      </c>
      <c r="G22" s="362">
        <v>11</v>
      </c>
      <c r="H22" s="362" t="s">
        <v>419</v>
      </c>
      <c r="I22" s="362" t="s">
        <v>1124</v>
      </c>
    </row>
    <row r="23" spans="1:9" s="213" customFormat="1" ht="72" x14ac:dyDescent="0.2">
      <c r="A23" s="362">
        <v>1951</v>
      </c>
      <c r="B23" s="362" t="s">
        <v>1122</v>
      </c>
      <c r="C23" s="362" t="s">
        <v>220</v>
      </c>
      <c r="D23" s="567">
        <v>2327.8000000000002</v>
      </c>
      <c r="E23" s="568">
        <v>44936</v>
      </c>
      <c r="F23" s="362" t="s">
        <v>1123</v>
      </c>
      <c r="G23" s="362">
        <v>11</v>
      </c>
      <c r="H23" s="362" t="s">
        <v>419</v>
      </c>
      <c r="I23" s="362" t="s">
        <v>1124</v>
      </c>
    </row>
    <row r="24" spans="1:9" s="213" customFormat="1" ht="72" x14ac:dyDescent="0.2">
      <c r="A24" s="362">
        <v>1952</v>
      </c>
      <c r="B24" s="362" t="s">
        <v>1122</v>
      </c>
      <c r="C24" s="362" t="s">
        <v>220</v>
      </c>
      <c r="D24" s="567">
        <v>2327.8000000000002</v>
      </c>
      <c r="E24" s="568">
        <v>44936</v>
      </c>
      <c r="F24" s="362" t="s">
        <v>1123</v>
      </c>
      <c r="G24" s="362">
        <v>11</v>
      </c>
      <c r="H24" s="362" t="s">
        <v>419</v>
      </c>
      <c r="I24" s="362" t="s">
        <v>1124</v>
      </c>
    </row>
    <row r="25" spans="1:9" s="213" customFormat="1" ht="72" x14ac:dyDescent="0.2">
      <c r="A25" s="362">
        <v>1953</v>
      </c>
      <c r="B25" s="362" t="s">
        <v>1122</v>
      </c>
      <c r="C25" s="362" t="s">
        <v>220</v>
      </c>
      <c r="D25" s="567">
        <v>2327.8000000000002</v>
      </c>
      <c r="E25" s="568">
        <v>44936</v>
      </c>
      <c r="F25" s="362" t="s">
        <v>1123</v>
      </c>
      <c r="G25" s="362">
        <v>11</v>
      </c>
      <c r="H25" s="362" t="s">
        <v>419</v>
      </c>
      <c r="I25" s="362" t="s">
        <v>1124</v>
      </c>
    </row>
    <row r="26" spans="1:9" s="213" customFormat="1" ht="72" x14ac:dyDescent="0.2">
      <c r="A26" s="362">
        <v>1954</v>
      </c>
      <c r="B26" s="362" t="s">
        <v>1122</v>
      </c>
      <c r="C26" s="362" t="s">
        <v>220</v>
      </c>
      <c r="D26" s="567">
        <v>2327.8000000000002</v>
      </c>
      <c r="E26" s="568">
        <v>44936</v>
      </c>
      <c r="F26" s="362" t="s">
        <v>1123</v>
      </c>
      <c r="G26" s="362">
        <v>11</v>
      </c>
      <c r="H26" s="362" t="s">
        <v>419</v>
      </c>
      <c r="I26" s="362" t="s">
        <v>1124</v>
      </c>
    </row>
    <row r="27" spans="1:9" s="213" customFormat="1" ht="36" x14ac:dyDescent="0.2">
      <c r="A27" s="362">
        <v>1955</v>
      </c>
      <c r="B27" s="362" t="s">
        <v>1125</v>
      </c>
      <c r="C27" s="362" t="s">
        <v>228</v>
      </c>
      <c r="D27" s="567">
        <v>1011.22</v>
      </c>
      <c r="E27" s="568">
        <v>44928</v>
      </c>
      <c r="F27" s="362" t="s">
        <v>1126</v>
      </c>
      <c r="G27" s="362">
        <v>36242</v>
      </c>
      <c r="H27" s="362" t="s">
        <v>417</v>
      </c>
      <c r="I27" s="362" t="s">
        <v>1124</v>
      </c>
    </row>
    <row r="28" spans="1:9" s="213" customFormat="1" ht="36" x14ac:dyDescent="0.2">
      <c r="A28" s="362">
        <v>1956</v>
      </c>
      <c r="B28" s="362" t="s">
        <v>1127</v>
      </c>
      <c r="C28" s="362" t="s">
        <v>228</v>
      </c>
      <c r="D28" s="567">
        <v>589.88</v>
      </c>
      <c r="E28" s="568">
        <v>44928</v>
      </c>
      <c r="F28" s="362" t="s">
        <v>1126</v>
      </c>
      <c r="G28" s="362">
        <v>36242</v>
      </c>
      <c r="H28" s="362" t="s">
        <v>417</v>
      </c>
      <c r="I28" s="362" t="s">
        <v>1124</v>
      </c>
    </row>
    <row r="29" spans="1:9" s="213" customFormat="1" ht="36" x14ac:dyDescent="0.2">
      <c r="A29" s="362">
        <v>1957</v>
      </c>
      <c r="B29" s="362" t="s">
        <v>1127</v>
      </c>
      <c r="C29" s="362" t="s">
        <v>228</v>
      </c>
      <c r="D29" s="567">
        <v>589.88</v>
      </c>
      <c r="E29" s="568">
        <v>44928</v>
      </c>
      <c r="F29" s="362" t="s">
        <v>1126</v>
      </c>
      <c r="G29" s="362">
        <v>36242</v>
      </c>
      <c r="H29" s="362" t="s">
        <v>417</v>
      </c>
      <c r="I29" s="362" t="s">
        <v>1124</v>
      </c>
    </row>
    <row r="30" spans="1:9" s="213" customFormat="1" ht="36" x14ac:dyDescent="0.2">
      <c r="A30" s="362">
        <v>1958</v>
      </c>
      <c r="B30" s="362" t="s">
        <v>1127</v>
      </c>
      <c r="C30" s="362" t="s">
        <v>228</v>
      </c>
      <c r="D30" s="567">
        <v>589.88</v>
      </c>
      <c r="E30" s="568">
        <v>44928</v>
      </c>
      <c r="F30" s="362" t="s">
        <v>1126</v>
      </c>
      <c r="G30" s="362">
        <v>36242</v>
      </c>
      <c r="H30" s="362" t="s">
        <v>417</v>
      </c>
      <c r="I30" s="362" t="s">
        <v>1124</v>
      </c>
    </row>
    <row r="31" spans="1:9" s="213" customFormat="1" ht="36" x14ac:dyDescent="0.2">
      <c r="A31" s="362">
        <v>1959</v>
      </c>
      <c r="B31" s="362" t="s">
        <v>1127</v>
      </c>
      <c r="C31" s="362" t="s">
        <v>228</v>
      </c>
      <c r="D31" s="567">
        <v>589.88</v>
      </c>
      <c r="E31" s="568">
        <v>44928</v>
      </c>
      <c r="F31" s="362" t="s">
        <v>1126</v>
      </c>
      <c r="G31" s="362">
        <v>36242</v>
      </c>
      <c r="H31" s="362" t="s">
        <v>417</v>
      </c>
      <c r="I31" s="362" t="s">
        <v>1124</v>
      </c>
    </row>
    <row r="32" spans="1:9" s="213" customFormat="1" ht="36" x14ac:dyDescent="0.2">
      <c r="A32" s="362">
        <v>1960</v>
      </c>
      <c r="B32" s="362" t="s">
        <v>1127</v>
      </c>
      <c r="C32" s="362" t="s">
        <v>228</v>
      </c>
      <c r="D32" s="567">
        <v>589.88</v>
      </c>
      <c r="E32" s="568">
        <v>44928</v>
      </c>
      <c r="F32" s="362" t="s">
        <v>1126</v>
      </c>
      <c r="G32" s="362">
        <v>36242</v>
      </c>
      <c r="H32" s="362" t="s">
        <v>417</v>
      </c>
      <c r="I32" s="362" t="s">
        <v>1124</v>
      </c>
    </row>
    <row r="33" spans="1:9" s="213" customFormat="1" ht="36" x14ac:dyDescent="0.2">
      <c r="A33" s="362">
        <v>1961</v>
      </c>
      <c r="B33" s="362" t="s">
        <v>1127</v>
      </c>
      <c r="C33" s="362" t="s">
        <v>228</v>
      </c>
      <c r="D33" s="567">
        <v>589.88</v>
      </c>
      <c r="E33" s="568">
        <v>44928</v>
      </c>
      <c r="F33" s="362" t="s">
        <v>1126</v>
      </c>
      <c r="G33" s="362">
        <v>36242</v>
      </c>
      <c r="H33" s="362" t="s">
        <v>417</v>
      </c>
      <c r="I33" s="362" t="s">
        <v>1124</v>
      </c>
    </row>
    <row r="34" spans="1:9" s="213" customFormat="1" ht="36" x14ac:dyDescent="0.2">
      <c r="A34" s="362">
        <v>1962</v>
      </c>
      <c r="B34" s="362" t="s">
        <v>1127</v>
      </c>
      <c r="C34" s="362" t="s">
        <v>228</v>
      </c>
      <c r="D34" s="567">
        <v>589.88</v>
      </c>
      <c r="E34" s="568">
        <v>44928</v>
      </c>
      <c r="F34" s="362" t="s">
        <v>1126</v>
      </c>
      <c r="G34" s="362">
        <v>36242</v>
      </c>
      <c r="H34" s="362" t="s">
        <v>417</v>
      </c>
      <c r="I34" s="362" t="s">
        <v>1124</v>
      </c>
    </row>
    <row r="35" spans="1:9" s="213" customFormat="1" ht="36" x14ac:dyDescent="0.2">
      <c r="A35" s="362">
        <v>1963</v>
      </c>
      <c r="B35" s="362" t="s">
        <v>1127</v>
      </c>
      <c r="C35" s="362" t="s">
        <v>228</v>
      </c>
      <c r="D35" s="567">
        <v>589.88</v>
      </c>
      <c r="E35" s="568">
        <v>44928</v>
      </c>
      <c r="F35" s="362" t="s">
        <v>1126</v>
      </c>
      <c r="G35" s="362">
        <v>36242</v>
      </c>
      <c r="H35" s="362" t="s">
        <v>417</v>
      </c>
      <c r="I35" s="362" t="s">
        <v>1124</v>
      </c>
    </row>
    <row r="36" spans="1:9" s="213" customFormat="1" ht="36" x14ac:dyDescent="0.2">
      <c r="A36" s="362">
        <v>1964</v>
      </c>
      <c r="B36" s="362" t="s">
        <v>1127</v>
      </c>
      <c r="C36" s="362" t="s">
        <v>228</v>
      </c>
      <c r="D36" s="567">
        <v>589.87</v>
      </c>
      <c r="E36" s="568">
        <v>44928</v>
      </c>
      <c r="F36" s="362" t="s">
        <v>1126</v>
      </c>
      <c r="G36" s="362">
        <v>36242</v>
      </c>
      <c r="H36" s="362" t="s">
        <v>417</v>
      </c>
      <c r="I36" s="362" t="s">
        <v>1124</v>
      </c>
    </row>
    <row r="37" spans="1:9" s="213" customFormat="1" ht="36" x14ac:dyDescent="0.2">
      <c r="A37" s="362">
        <v>1965</v>
      </c>
      <c r="B37" s="362" t="s">
        <v>1127</v>
      </c>
      <c r="C37" s="362" t="s">
        <v>228</v>
      </c>
      <c r="D37" s="567">
        <v>589.87</v>
      </c>
      <c r="E37" s="568">
        <v>44928</v>
      </c>
      <c r="F37" s="362" t="s">
        <v>1126</v>
      </c>
      <c r="G37" s="362">
        <v>36242</v>
      </c>
      <c r="H37" s="362" t="s">
        <v>417</v>
      </c>
      <c r="I37" s="362" t="s">
        <v>1124</v>
      </c>
    </row>
    <row r="38" spans="1:9" s="213" customFormat="1" ht="72" x14ac:dyDescent="0.2">
      <c r="A38" s="362">
        <v>1966</v>
      </c>
      <c r="B38" s="362" t="s">
        <v>1122</v>
      </c>
      <c r="C38" s="362" t="s">
        <v>220</v>
      </c>
      <c r="D38" s="567">
        <v>2327.8000000000002</v>
      </c>
      <c r="E38" s="568">
        <v>44937</v>
      </c>
      <c r="F38" s="362" t="s">
        <v>1123</v>
      </c>
      <c r="G38" s="362">
        <v>15</v>
      </c>
      <c r="H38" s="362" t="s">
        <v>421</v>
      </c>
      <c r="I38" s="362" t="s">
        <v>1124</v>
      </c>
    </row>
    <row r="39" spans="1:9" s="213" customFormat="1" ht="72" x14ac:dyDescent="0.2">
      <c r="A39" s="362">
        <v>1967</v>
      </c>
      <c r="B39" s="362" t="s">
        <v>1122</v>
      </c>
      <c r="C39" s="362" t="s">
        <v>220</v>
      </c>
      <c r="D39" s="567">
        <v>2327.8000000000002</v>
      </c>
      <c r="E39" s="568">
        <v>44937</v>
      </c>
      <c r="F39" s="362" t="s">
        <v>1123</v>
      </c>
      <c r="G39" s="362">
        <v>15</v>
      </c>
      <c r="H39" s="362" t="s">
        <v>421</v>
      </c>
      <c r="I39" s="362" t="s">
        <v>1124</v>
      </c>
    </row>
    <row r="40" spans="1:9" s="213" customFormat="1" ht="72" x14ac:dyDescent="0.2">
      <c r="A40" s="362">
        <v>1968</v>
      </c>
      <c r="B40" s="362" t="s">
        <v>1122</v>
      </c>
      <c r="C40" s="362" t="s">
        <v>220</v>
      </c>
      <c r="D40" s="567">
        <v>2327.8000000000002</v>
      </c>
      <c r="E40" s="568">
        <v>44937</v>
      </c>
      <c r="F40" s="362" t="s">
        <v>1123</v>
      </c>
      <c r="G40" s="362">
        <v>15</v>
      </c>
      <c r="H40" s="362" t="s">
        <v>421</v>
      </c>
      <c r="I40" s="362" t="s">
        <v>1124</v>
      </c>
    </row>
    <row r="41" spans="1:9" s="213" customFormat="1" ht="72" x14ac:dyDescent="0.2">
      <c r="A41" s="362">
        <v>1969</v>
      </c>
      <c r="B41" s="362" t="s">
        <v>1122</v>
      </c>
      <c r="C41" s="362" t="s">
        <v>220</v>
      </c>
      <c r="D41" s="567">
        <v>2327.8000000000002</v>
      </c>
      <c r="E41" s="568">
        <v>44937</v>
      </c>
      <c r="F41" s="362" t="s">
        <v>1123</v>
      </c>
      <c r="G41" s="362">
        <v>15</v>
      </c>
      <c r="H41" s="362" t="s">
        <v>421</v>
      </c>
      <c r="I41" s="362" t="s">
        <v>1124</v>
      </c>
    </row>
    <row r="42" spans="1:9" s="213" customFormat="1" ht="72" x14ac:dyDescent="0.2">
      <c r="A42" s="362">
        <v>1970</v>
      </c>
      <c r="B42" s="362" t="s">
        <v>1122</v>
      </c>
      <c r="C42" s="362" t="s">
        <v>220</v>
      </c>
      <c r="D42" s="567">
        <v>2327.8000000000002</v>
      </c>
      <c r="E42" s="568">
        <v>44937</v>
      </c>
      <c r="F42" s="362" t="s">
        <v>1123</v>
      </c>
      <c r="G42" s="362">
        <v>15</v>
      </c>
      <c r="H42" s="362" t="s">
        <v>421</v>
      </c>
      <c r="I42" s="362" t="s">
        <v>1124</v>
      </c>
    </row>
    <row r="43" spans="1:9" s="213" customFormat="1" ht="72" x14ac:dyDescent="0.2">
      <c r="A43" s="362">
        <v>1971</v>
      </c>
      <c r="B43" s="362" t="s">
        <v>1122</v>
      </c>
      <c r="C43" s="362" t="s">
        <v>220</v>
      </c>
      <c r="D43" s="567">
        <v>2327.8000000000002</v>
      </c>
      <c r="E43" s="568">
        <v>44937</v>
      </c>
      <c r="F43" s="362" t="s">
        <v>1123</v>
      </c>
      <c r="G43" s="362">
        <v>15</v>
      </c>
      <c r="H43" s="362" t="s">
        <v>421</v>
      </c>
      <c r="I43" s="362" t="s">
        <v>1124</v>
      </c>
    </row>
    <row r="44" spans="1:9" s="213" customFormat="1" ht="72" x14ac:dyDescent="0.2">
      <c r="A44" s="362">
        <v>1972</v>
      </c>
      <c r="B44" s="362" t="s">
        <v>1122</v>
      </c>
      <c r="C44" s="362" t="s">
        <v>220</v>
      </c>
      <c r="D44" s="567">
        <v>2327.8000000000002</v>
      </c>
      <c r="E44" s="568">
        <v>44937</v>
      </c>
      <c r="F44" s="362" t="s">
        <v>1123</v>
      </c>
      <c r="G44" s="362">
        <v>15</v>
      </c>
      <c r="H44" s="362" t="s">
        <v>421</v>
      </c>
      <c r="I44" s="362" t="s">
        <v>1124</v>
      </c>
    </row>
    <row r="45" spans="1:9" s="213" customFormat="1" ht="72" x14ac:dyDescent="0.2">
      <c r="A45" s="362">
        <v>1973</v>
      </c>
      <c r="B45" s="362" t="s">
        <v>1122</v>
      </c>
      <c r="C45" s="362" t="s">
        <v>220</v>
      </c>
      <c r="D45" s="567">
        <v>2327.8000000000002</v>
      </c>
      <c r="E45" s="568">
        <v>44937</v>
      </c>
      <c r="F45" s="362" t="s">
        <v>1123</v>
      </c>
      <c r="G45" s="362">
        <v>15</v>
      </c>
      <c r="H45" s="362" t="s">
        <v>421</v>
      </c>
      <c r="I45" s="362" t="s">
        <v>1124</v>
      </c>
    </row>
    <row r="46" spans="1:9" s="213" customFormat="1" ht="72" x14ac:dyDescent="0.2">
      <c r="A46" s="362">
        <v>1974</v>
      </c>
      <c r="B46" s="362" t="s">
        <v>1122</v>
      </c>
      <c r="C46" s="362" t="s">
        <v>220</v>
      </c>
      <c r="D46" s="567">
        <v>2327.8000000000002</v>
      </c>
      <c r="E46" s="568">
        <v>44937</v>
      </c>
      <c r="F46" s="362" t="s">
        <v>1123</v>
      </c>
      <c r="G46" s="362">
        <v>15</v>
      </c>
      <c r="H46" s="362" t="s">
        <v>421</v>
      </c>
      <c r="I46" s="362" t="s">
        <v>1124</v>
      </c>
    </row>
    <row r="47" spans="1:9" s="213" customFormat="1" ht="72" x14ac:dyDescent="0.2">
      <c r="A47" s="362">
        <v>1975</v>
      </c>
      <c r="B47" s="362" t="s">
        <v>1122</v>
      </c>
      <c r="C47" s="362" t="s">
        <v>220</v>
      </c>
      <c r="D47" s="567">
        <v>2327.8000000000002</v>
      </c>
      <c r="E47" s="568">
        <v>44937</v>
      </c>
      <c r="F47" s="362" t="s">
        <v>1123</v>
      </c>
      <c r="G47" s="362">
        <v>15</v>
      </c>
      <c r="H47" s="362" t="s">
        <v>421</v>
      </c>
      <c r="I47" s="362" t="s">
        <v>1124</v>
      </c>
    </row>
    <row r="48" spans="1:9" s="213" customFormat="1" ht="72" x14ac:dyDescent="0.2">
      <c r="A48" s="362">
        <v>1976</v>
      </c>
      <c r="B48" s="362" t="s">
        <v>1122</v>
      </c>
      <c r="C48" s="362" t="s">
        <v>220</v>
      </c>
      <c r="D48" s="567">
        <v>2327.8000000000002</v>
      </c>
      <c r="E48" s="568">
        <v>44937</v>
      </c>
      <c r="F48" s="362" t="s">
        <v>1123</v>
      </c>
      <c r="G48" s="362">
        <v>15</v>
      </c>
      <c r="H48" s="362" t="s">
        <v>421</v>
      </c>
      <c r="I48" s="362" t="s">
        <v>1124</v>
      </c>
    </row>
    <row r="49" spans="1:9" s="213" customFormat="1" ht="72" x14ac:dyDescent="0.2">
      <c r="A49" s="362">
        <v>1977</v>
      </c>
      <c r="B49" s="362" t="s">
        <v>1122</v>
      </c>
      <c r="C49" s="362" t="s">
        <v>220</v>
      </c>
      <c r="D49" s="567">
        <v>2327.8000000000002</v>
      </c>
      <c r="E49" s="568">
        <v>44937</v>
      </c>
      <c r="F49" s="362" t="s">
        <v>1123</v>
      </c>
      <c r="G49" s="362">
        <v>15</v>
      </c>
      <c r="H49" s="362" t="s">
        <v>421</v>
      </c>
      <c r="I49" s="362" t="s">
        <v>1124</v>
      </c>
    </row>
    <row r="50" spans="1:9" s="213" customFormat="1" ht="72" x14ac:dyDescent="0.2">
      <c r="A50" s="362">
        <v>1978</v>
      </c>
      <c r="B50" s="362" t="s">
        <v>1122</v>
      </c>
      <c r="C50" s="362" t="s">
        <v>220</v>
      </c>
      <c r="D50" s="567">
        <v>2327.8000000000002</v>
      </c>
      <c r="E50" s="568">
        <v>44937</v>
      </c>
      <c r="F50" s="362" t="s">
        <v>1123</v>
      </c>
      <c r="G50" s="362">
        <v>15</v>
      </c>
      <c r="H50" s="362" t="s">
        <v>421</v>
      </c>
      <c r="I50" s="362" t="s">
        <v>1124</v>
      </c>
    </row>
    <row r="51" spans="1:9" s="213" customFormat="1" ht="72" x14ac:dyDescent="0.2">
      <c r="A51" s="362">
        <v>1979</v>
      </c>
      <c r="B51" s="362" t="s">
        <v>1122</v>
      </c>
      <c r="C51" s="362" t="s">
        <v>220</v>
      </c>
      <c r="D51" s="567">
        <v>2327.8000000000002</v>
      </c>
      <c r="E51" s="568">
        <v>44937</v>
      </c>
      <c r="F51" s="362" t="s">
        <v>1123</v>
      </c>
      <c r="G51" s="362">
        <v>15</v>
      </c>
      <c r="H51" s="362" t="s">
        <v>421</v>
      </c>
      <c r="I51" s="362" t="s">
        <v>1124</v>
      </c>
    </row>
    <row r="52" spans="1:9" s="213" customFormat="1" ht="72" x14ac:dyDescent="0.2">
      <c r="A52" s="362">
        <v>1980</v>
      </c>
      <c r="B52" s="362" t="s">
        <v>1122</v>
      </c>
      <c r="C52" s="362" t="s">
        <v>220</v>
      </c>
      <c r="D52" s="567">
        <v>2327.8000000000002</v>
      </c>
      <c r="E52" s="568">
        <v>44936</v>
      </c>
      <c r="F52" s="362" t="s">
        <v>1123</v>
      </c>
      <c r="G52" s="362">
        <v>14</v>
      </c>
      <c r="H52" s="362" t="s">
        <v>1128</v>
      </c>
      <c r="I52" s="362" t="s">
        <v>1124</v>
      </c>
    </row>
    <row r="53" spans="1:9" s="213" customFormat="1" ht="72" x14ac:dyDescent="0.2">
      <c r="A53" s="362">
        <v>1981</v>
      </c>
      <c r="B53" s="362" t="s">
        <v>1122</v>
      </c>
      <c r="C53" s="362" t="s">
        <v>220</v>
      </c>
      <c r="D53" s="567">
        <v>2327.8000000000002</v>
      </c>
      <c r="E53" s="568">
        <v>44936</v>
      </c>
      <c r="F53" s="362" t="s">
        <v>1123</v>
      </c>
      <c r="G53" s="362">
        <v>14</v>
      </c>
      <c r="H53" s="362" t="s">
        <v>1128</v>
      </c>
      <c r="I53" s="362" t="s">
        <v>1124</v>
      </c>
    </row>
    <row r="54" spans="1:9" s="213" customFormat="1" ht="72" x14ac:dyDescent="0.2">
      <c r="A54" s="362">
        <v>1982</v>
      </c>
      <c r="B54" s="362" t="s">
        <v>1122</v>
      </c>
      <c r="C54" s="362" t="s">
        <v>220</v>
      </c>
      <c r="D54" s="567">
        <v>2327.8000000000002</v>
      </c>
      <c r="E54" s="568">
        <v>44936</v>
      </c>
      <c r="F54" s="362" t="s">
        <v>1123</v>
      </c>
      <c r="G54" s="362">
        <v>14</v>
      </c>
      <c r="H54" s="362" t="s">
        <v>1128</v>
      </c>
      <c r="I54" s="362" t="s">
        <v>1124</v>
      </c>
    </row>
    <row r="55" spans="1:9" s="213" customFormat="1" ht="72" x14ac:dyDescent="0.2">
      <c r="A55" s="362">
        <v>1983</v>
      </c>
      <c r="B55" s="362" t="s">
        <v>1122</v>
      </c>
      <c r="C55" s="362" t="s">
        <v>220</v>
      </c>
      <c r="D55" s="567">
        <v>2327.8000000000002</v>
      </c>
      <c r="E55" s="568">
        <v>44936</v>
      </c>
      <c r="F55" s="362" t="s">
        <v>1123</v>
      </c>
      <c r="G55" s="362">
        <v>14</v>
      </c>
      <c r="H55" s="362" t="s">
        <v>1128</v>
      </c>
      <c r="I55" s="362" t="s">
        <v>1124</v>
      </c>
    </row>
    <row r="56" spans="1:9" s="213" customFormat="1" ht="72" x14ac:dyDescent="0.2">
      <c r="A56" s="362">
        <v>1984</v>
      </c>
      <c r="B56" s="362" t="s">
        <v>1122</v>
      </c>
      <c r="C56" s="362" t="s">
        <v>220</v>
      </c>
      <c r="D56" s="567">
        <v>2327.8000000000002</v>
      </c>
      <c r="E56" s="568">
        <v>44936</v>
      </c>
      <c r="F56" s="362" t="s">
        <v>1123</v>
      </c>
      <c r="G56" s="362">
        <v>14</v>
      </c>
      <c r="H56" s="362" t="s">
        <v>1128</v>
      </c>
      <c r="I56" s="362" t="s">
        <v>1124</v>
      </c>
    </row>
    <row r="57" spans="1:9" s="213" customFormat="1" ht="36" x14ac:dyDescent="0.2">
      <c r="A57" s="362">
        <v>1985</v>
      </c>
      <c r="B57" s="362" t="s">
        <v>1129</v>
      </c>
      <c r="C57" s="362" t="s">
        <v>220</v>
      </c>
      <c r="D57" s="567">
        <v>1719.99</v>
      </c>
      <c r="E57" s="568">
        <v>44944</v>
      </c>
      <c r="F57" s="362" t="s">
        <v>1130</v>
      </c>
      <c r="G57" s="362">
        <v>504081</v>
      </c>
      <c r="H57" s="362" t="s">
        <v>414</v>
      </c>
      <c r="I57" s="362" t="s">
        <v>1124</v>
      </c>
    </row>
    <row r="58" spans="1:9" s="213" customFormat="1" ht="72" x14ac:dyDescent="0.2">
      <c r="A58" s="362">
        <v>1986</v>
      </c>
      <c r="B58" s="362" t="s">
        <v>1122</v>
      </c>
      <c r="C58" s="362" t="s">
        <v>220</v>
      </c>
      <c r="D58" s="567">
        <v>2327.8000000000002</v>
      </c>
      <c r="E58" s="568">
        <v>44936</v>
      </c>
      <c r="F58" s="362" t="s">
        <v>1123</v>
      </c>
      <c r="G58" s="362">
        <v>12</v>
      </c>
      <c r="H58" s="362" t="s">
        <v>423</v>
      </c>
      <c r="I58" s="362" t="s">
        <v>1124</v>
      </c>
    </row>
    <row r="59" spans="1:9" s="213" customFormat="1" ht="72" x14ac:dyDescent="0.2">
      <c r="A59" s="362">
        <v>1987</v>
      </c>
      <c r="B59" s="362" t="s">
        <v>1122</v>
      </c>
      <c r="C59" s="362" t="s">
        <v>220</v>
      </c>
      <c r="D59" s="567">
        <v>2327.8000000000002</v>
      </c>
      <c r="E59" s="568">
        <v>44936</v>
      </c>
      <c r="F59" s="362" t="s">
        <v>1123</v>
      </c>
      <c r="G59" s="362">
        <v>12</v>
      </c>
      <c r="H59" s="362" t="s">
        <v>423</v>
      </c>
      <c r="I59" s="362" t="s">
        <v>1124</v>
      </c>
    </row>
    <row r="60" spans="1:9" s="213" customFormat="1" ht="72" x14ac:dyDescent="0.2">
      <c r="A60" s="362">
        <v>1988</v>
      </c>
      <c r="B60" s="362" t="s">
        <v>1122</v>
      </c>
      <c r="C60" s="362" t="s">
        <v>220</v>
      </c>
      <c r="D60" s="567">
        <v>2327.8000000000002</v>
      </c>
      <c r="E60" s="568">
        <v>44936</v>
      </c>
      <c r="F60" s="362" t="s">
        <v>1123</v>
      </c>
      <c r="G60" s="362">
        <v>12</v>
      </c>
      <c r="H60" s="362" t="s">
        <v>423</v>
      </c>
      <c r="I60" s="362" t="s">
        <v>1124</v>
      </c>
    </row>
    <row r="61" spans="1:9" s="213" customFormat="1" ht="72" x14ac:dyDescent="0.2">
      <c r="A61" s="362">
        <v>1989</v>
      </c>
      <c r="B61" s="362" t="s">
        <v>1122</v>
      </c>
      <c r="C61" s="362" t="s">
        <v>220</v>
      </c>
      <c r="D61" s="567">
        <v>2327.8000000000002</v>
      </c>
      <c r="E61" s="568">
        <v>44936</v>
      </c>
      <c r="F61" s="362" t="s">
        <v>1123</v>
      </c>
      <c r="G61" s="362">
        <v>12</v>
      </c>
      <c r="H61" s="362" t="s">
        <v>423</v>
      </c>
      <c r="I61" s="362" t="s">
        <v>1124</v>
      </c>
    </row>
    <row r="62" spans="1:9" s="213" customFormat="1" ht="36" x14ac:dyDescent="0.2">
      <c r="A62" s="362">
        <v>1990</v>
      </c>
      <c r="B62" s="362" t="s">
        <v>1131</v>
      </c>
      <c r="C62" s="362" t="s">
        <v>224</v>
      </c>
      <c r="D62" s="567">
        <v>2350</v>
      </c>
      <c r="E62" s="568">
        <v>44950</v>
      </c>
      <c r="F62" s="362" t="s">
        <v>1132</v>
      </c>
      <c r="G62" s="362">
        <v>5458</v>
      </c>
      <c r="H62" s="362" t="s">
        <v>1133</v>
      </c>
      <c r="I62" s="362" t="s">
        <v>1124</v>
      </c>
    </row>
    <row r="63" spans="1:9" s="213" customFormat="1" ht="36" x14ac:dyDescent="0.2">
      <c r="A63" s="362">
        <v>1991</v>
      </c>
      <c r="B63" s="362" t="s">
        <v>1134</v>
      </c>
      <c r="C63" s="362" t="s">
        <v>224</v>
      </c>
      <c r="D63" s="567">
        <v>616</v>
      </c>
      <c r="E63" s="568">
        <v>44953</v>
      </c>
      <c r="F63" s="362" t="s">
        <v>1135</v>
      </c>
      <c r="G63" s="362">
        <v>18524</v>
      </c>
      <c r="H63" s="362" t="s">
        <v>423</v>
      </c>
      <c r="I63" s="362" t="s">
        <v>1124</v>
      </c>
    </row>
    <row r="64" spans="1:9" s="213" customFormat="1" ht="36" x14ac:dyDescent="0.2">
      <c r="A64" s="362">
        <v>1992</v>
      </c>
      <c r="B64" s="362" t="s">
        <v>1136</v>
      </c>
      <c r="C64" s="362" t="s">
        <v>220</v>
      </c>
      <c r="D64" s="567">
        <v>2202.84</v>
      </c>
      <c r="E64" s="568">
        <v>44953</v>
      </c>
      <c r="F64" s="362" t="s">
        <v>1123</v>
      </c>
      <c r="G64" s="362">
        <v>21</v>
      </c>
      <c r="H64" s="362" t="s">
        <v>423</v>
      </c>
      <c r="I64" s="362" t="s">
        <v>1124</v>
      </c>
    </row>
    <row r="65" spans="1:9" s="213" customFormat="1" ht="36" x14ac:dyDescent="0.2">
      <c r="A65" s="362">
        <v>1993</v>
      </c>
      <c r="B65" s="362" t="s">
        <v>1136</v>
      </c>
      <c r="C65" s="362" t="s">
        <v>220</v>
      </c>
      <c r="D65" s="567">
        <v>2202.84</v>
      </c>
      <c r="E65" s="568">
        <v>44953</v>
      </c>
      <c r="F65" s="362" t="s">
        <v>1123</v>
      </c>
      <c r="G65" s="362">
        <v>18</v>
      </c>
      <c r="H65" s="362" t="s">
        <v>421</v>
      </c>
      <c r="I65" s="362" t="s">
        <v>1124</v>
      </c>
    </row>
    <row r="66" spans="1:9" s="213" customFormat="1" ht="36" x14ac:dyDescent="0.2">
      <c r="A66" s="362">
        <v>1994</v>
      </c>
      <c r="B66" s="362" t="s">
        <v>1136</v>
      </c>
      <c r="C66" s="362" t="s">
        <v>220</v>
      </c>
      <c r="D66" s="567">
        <v>2202.84</v>
      </c>
      <c r="E66" s="568">
        <v>44953</v>
      </c>
      <c r="F66" s="362" t="s">
        <v>1123</v>
      </c>
      <c r="G66" s="362">
        <v>17</v>
      </c>
      <c r="H66" s="362" t="s">
        <v>414</v>
      </c>
      <c r="I66" s="362" t="s">
        <v>1124</v>
      </c>
    </row>
    <row r="67" spans="1:9" s="213" customFormat="1" ht="72" x14ac:dyDescent="0.2">
      <c r="A67" s="362">
        <v>1995</v>
      </c>
      <c r="B67" s="362" t="s">
        <v>1122</v>
      </c>
      <c r="C67" s="362" t="s">
        <v>220</v>
      </c>
      <c r="D67" s="567">
        <v>2327.8000000000002</v>
      </c>
      <c r="E67" s="568">
        <v>44953</v>
      </c>
      <c r="F67" s="362" t="s">
        <v>1123</v>
      </c>
      <c r="G67" s="362">
        <v>22</v>
      </c>
      <c r="H67" s="362" t="s">
        <v>417</v>
      </c>
      <c r="I67" s="362" t="s">
        <v>1124</v>
      </c>
    </row>
    <row r="68" spans="1:9" s="213" customFormat="1" ht="72" x14ac:dyDescent="0.2">
      <c r="A68" s="362">
        <v>1996</v>
      </c>
      <c r="B68" s="362" t="s">
        <v>1122</v>
      </c>
      <c r="C68" s="362" t="s">
        <v>220</v>
      </c>
      <c r="D68" s="567">
        <v>2327.8000000000002</v>
      </c>
      <c r="E68" s="568">
        <v>44953</v>
      </c>
      <c r="F68" s="362" t="s">
        <v>1123</v>
      </c>
      <c r="G68" s="362">
        <v>22</v>
      </c>
      <c r="H68" s="362" t="s">
        <v>417</v>
      </c>
      <c r="I68" s="362" t="s">
        <v>1124</v>
      </c>
    </row>
    <row r="69" spans="1:9" s="213" customFormat="1" ht="72" x14ac:dyDescent="0.2">
      <c r="A69" s="362">
        <v>1997</v>
      </c>
      <c r="B69" s="362" t="s">
        <v>1122</v>
      </c>
      <c r="C69" s="362" t="s">
        <v>220</v>
      </c>
      <c r="D69" s="567">
        <v>2327.8000000000002</v>
      </c>
      <c r="E69" s="568">
        <v>44953</v>
      </c>
      <c r="F69" s="362" t="s">
        <v>1123</v>
      </c>
      <c r="G69" s="362">
        <v>22</v>
      </c>
      <c r="H69" s="362" t="s">
        <v>417</v>
      </c>
      <c r="I69" s="362" t="s">
        <v>1124</v>
      </c>
    </row>
    <row r="70" spans="1:9" s="213" customFormat="1" ht="72" x14ac:dyDescent="0.2">
      <c r="A70" s="362">
        <v>1998</v>
      </c>
      <c r="B70" s="362" t="s">
        <v>1122</v>
      </c>
      <c r="C70" s="362" t="s">
        <v>220</v>
      </c>
      <c r="D70" s="567">
        <v>2327.8000000000002</v>
      </c>
      <c r="E70" s="568">
        <v>44953</v>
      </c>
      <c r="F70" s="362" t="s">
        <v>1123</v>
      </c>
      <c r="G70" s="362">
        <v>22</v>
      </c>
      <c r="H70" s="362" t="s">
        <v>417</v>
      </c>
      <c r="I70" s="362" t="s">
        <v>1124</v>
      </c>
    </row>
    <row r="71" spans="1:9" s="213" customFormat="1" ht="72" x14ac:dyDescent="0.2">
      <c r="A71" s="362">
        <v>1999</v>
      </c>
      <c r="B71" s="362" t="s">
        <v>1122</v>
      </c>
      <c r="C71" s="362" t="s">
        <v>220</v>
      </c>
      <c r="D71" s="567">
        <v>2327.8000000000002</v>
      </c>
      <c r="E71" s="568">
        <v>44953</v>
      </c>
      <c r="F71" s="362" t="s">
        <v>1123</v>
      </c>
      <c r="G71" s="362">
        <v>22</v>
      </c>
      <c r="H71" s="362" t="s">
        <v>417</v>
      </c>
      <c r="I71" s="362" t="s">
        <v>1124</v>
      </c>
    </row>
    <row r="72" spans="1:9" s="213" customFormat="1" ht="72" x14ac:dyDescent="0.2">
      <c r="A72" s="362">
        <v>2000</v>
      </c>
      <c r="B72" s="362" t="s">
        <v>1122</v>
      </c>
      <c r="C72" s="362" t="s">
        <v>220</v>
      </c>
      <c r="D72" s="567">
        <v>2327.8000000000002</v>
      </c>
      <c r="E72" s="568">
        <v>44953</v>
      </c>
      <c r="F72" s="362" t="s">
        <v>1123</v>
      </c>
      <c r="G72" s="362">
        <v>22</v>
      </c>
      <c r="H72" s="362" t="s">
        <v>417</v>
      </c>
      <c r="I72" s="362" t="s">
        <v>1124</v>
      </c>
    </row>
    <row r="73" spans="1:9" s="213" customFormat="1" ht="36" x14ac:dyDescent="0.2">
      <c r="A73" s="362">
        <v>2001</v>
      </c>
      <c r="B73" s="362" t="s">
        <v>1136</v>
      </c>
      <c r="C73" s="362" t="s">
        <v>220</v>
      </c>
      <c r="D73" s="567">
        <v>2202.84</v>
      </c>
      <c r="E73" s="568">
        <v>44953</v>
      </c>
      <c r="F73" s="362" t="s">
        <v>1123</v>
      </c>
      <c r="G73" s="362">
        <v>22</v>
      </c>
      <c r="H73" s="362" t="s">
        <v>417</v>
      </c>
      <c r="I73" s="362" t="s">
        <v>1124</v>
      </c>
    </row>
    <row r="74" spans="1:9" s="213" customFormat="1" ht="36" x14ac:dyDescent="0.2">
      <c r="A74" s="362">
        <v>2002</v>
      </c>
      <c r="B74" s="362" t="s">
        <v>1136</v>
      </c>
      <c r="C74" s="362" t="s">
        <v>220</v>
      </c>
      <c r="D74" s="567">
        <v>2202.84</v>
      </c>
      <c r="E74" s="568">
        <v>44953</v>
      </c>
      <c r="F74" s="362" t="s">
        <v>1123</v>
      </c>
      <c r="G74" s="362">
        <v>20</v>
      </c>
      <c r="H74" s="362" t="s">
        <v>493</v>
      </c>
      <c r="I74" s="362" t="s">
        <v>1124</v>
      </c>
    </row>
    <row r="75" spans="1:9" s="213" customFormat="1" ht="36" x14ac:dyDescent="0.2">
      <c r="A75" s="362">
        <v>2003</v>
      </c>
      <c r="B75" s="362" t="s">
        <v>1136</v>
      </c>
      <c r="C75" s="362" t="s">
        <v>220</v>
      </c>
      <c r="D75" s="567">
        <v>2202.84</v>
      </c>
      <c r="E75" s="568">
        <v>44953</v>
      </c>
      <c r="F75" s="362" t="s">
        <v>1123</v>
      </c>
      <c r="G75" s="362">
        <v>19</v>
      </c>
      <c r="H75" s="362" t="s">
        <v>1128</v>
      </c>
      <c r="I75" s="362" t="s">
        <v>1124</v>
      </c>
    </row>
    <row r="76" spans="1:9" s="213" customFormat="1" ht="38.25" x14ac:dyDescent="0.2">
      <c r="A76" s="362">
        <v>2004</v>
      </c>
      <c r="B76" s="362" t="s">
        <v>1137</v>
      </c>
      <c r="C76" s="334" t="s">
        <v>224</v>
      </c>
      <c r="D76" s="567">
        <v>250</v>
      </c>
      <c r="E76" s="568">
        <v>44949</v>
      </c>
      <c r="F76" s="362" t="s">
        <v>1138</v>
      </c>
      <c r="G76" s="362">
        <v>10467</v>
      </c>
      <c r="H76" s="362" t="s">
        <v>414</v>
      </c>
      <c r="I76" s="362" t="s">
        <v>1139</v>
      </c>
    </row>
    <row r="77" spans="1:9" s="213" customFormat="1" ht="38.25" x14ac:dyDescent="0.2">
      <c r="A77" s="362">
        <v>2005</v>
      </c>
      <c r="B77" s="362" t="s">
        <v>1137</v>
      </c>
      <c r="C77" s="334" t="s">
        <v>224</v>
      </c>
      <c r="D77" s="567">
        <v>250</v>
      </c>
      <c r="E77" s="568">
        <v>44949</v>
      </c>
      <c r="F77" s="362" t="s">
        <v>1138</v>
      </c>
      <c r="G77" s="362">
        <v>10467</v>
      </c>
      <c r="H77" s="362" t="s">
        <v>414</v>
      </c>
      <c r="I77" s="362" t="s">
        <v>1139</v>
      </c>
    </row>
    <row r="78" spans="1:9" s="213" customFormat="1" ht="38.25" x14ac:dyDescent="0.2">
      <c r="A78" s="362">
        <v>2006</v>
      </c>
      <c r="B78" s="362" t="s">
        <v>1137</v>
      </c>
      <c r="C78" s="334" t="s">
        <v>224</v>
      </c>
      <c r="D78" s="567">
        <v>250</v>
      </c>
      <c r="E78" s="568">
        <v>44949</v>
      </c>
      <c r="F78" s="362" t="s">
        <v>1138</v>
      </c>
      <c r="G78" s="362">
        <v>10467</v>
      </c>
      <c r="H78" s="362" t="s">
        <v>414</v>
      </c>
      <c r="I78" s="362" t="s">
        <v>1139</v>
      </c>
    </row>
    <row r="79" spans="1:9" s="213" customFormat="1" ht="38.25" x14ac:dyDescent="0.2">
      <c r="A79" s="362">
        <v>2007</v>
      </c>
      <c r="B79" s="362" t="s">
        <v>1137</v>
      </c>
      <c r="C79" s="334" t="s">
        <v>224</v>
      </c>
      <c r="D79" s="567">
        <v>250</v>
      </c>
      <c r="E79" s="568">
        <v>44949</v>
      </c>
      <c r="F79" s="362" t="s">
        <v>1138</v>
      </c>
      <c r="G79" s="362">
        <v>10467</v>
      </c>
      <c r="H79" s="362" t="s">
        <v>414</v>
      </c>
      <c r="I79" s="362" t="s">
        <v>1139</v>
      </c>
    </row>
    <row r="80" spans="1:9" s="213" customFormat="1" ht="38.25" x14ac:dyDescent="0.2">
      <c r="A80" s="362">
        <v>2008</v>
      </c>
      <c r="B80" s="362" t="s">
        <v>1137</v>
      </c>
      <c r="C80" s="334" t="s">
        <v>224</v>
      </c>
      <c r="D80" s="567">
        <v>250</v>
      </c>
      <c r="E80" s="568">
        <v>44949</v>
      </c>
      <c r="F80" s="362" t="s">
        <v>1138</v>
      </c>
      <c r="G80" s="362">
        <v>10467</v>
      </c>
      <c r="H80" s="362" t="s">
        <v>414</v>
      </c>
      <c r="I80" s="362" t="s">
        <v>1139</v>
      </c>
    </row>
    <row r="81" spans="1:9" s="213" customFormat="1" ht="38.25" x14ac:dyDescent="0.2">
      <c r="A81" s="362">
        <v>2009</v>
      </c>
      <c r="B81" s="362" t="s">
        <v>1137</v>
      </c>
      <c r="C81" s="334" t="s">
        <v>224</v>
      </c>
      <c r="D81" s="567">
        <v>250</v>
      </c>
      <c r="E81" s="568">
        <v>44949</v>
      </c>
      <c r="F81" s="362" t="s">
        <v>1138</v>
      </c>
      <c r="G81" s="362">
        <v>10467</v>
      </c>
      <c r="H81" s="362" t="s">
        <v>414</v>
      </c>
      <c r="I81" s="362" t="s">
        <v>1139</v>
      </c>
    </row>
    <row r="82" spans="1:9" s="213" customFormat="1" ht="38.25" x14ac:dyDescent="0.2">
      <c r="A82" s="362">
        <v>2010</v>
      </c>
      <c r="B82" s="362" t="s">
        <v>1137</v>
      </c>
      <c r="C82" s="334" t="s">
        <v>224</v>
      </c>
      <c r="D82" s="567">
        <v>250</v>
      </c>
      <c r="E82" s="568">
        <v>44949</v>
      </c>
      <c r="F82" s="362" t="s">
        <v>1138</v>
      </c>
      <c r="G82" s="362">
        <v>10467</v>
      </c>
      <c r="H82" s="362" t="s">
        <v>414</v>
      </c>
      <c r="I82" s="362" t="s">
        <v>1139</v>
      </c>
    </row>
    <row r="83" spans="1:9" s="213" customFormat="1" ht="38.25" x14ac:dyDescent="0.2">
      <c r="A83" s="362">
        <v>2011</v>
      </c>
      <c r="B83" s="362" t="s">
        <v>1137</v>
      </c>
      <c r="C83" s="334" t="s">
        <v>224</v>
      </c>
      <c r="D83" s="567">
        <v>250</v>
      </c>
      <c r="E83" s="568">
        <v>44949</v>
      </c>
      <c r="F83" s="362" t="s">
        <v>1138</v>
      </c>
      <c r="G83" s="362">
        <v>10467</v>
      </c>
      <c r="H83" s="362" t="s">
        <v>414</v>
      </c>
      <c r="I83" s="362" t="s">
        <v>1139</v>
      </c>
    </row>
    <row r="84" spans="1:9" s="213" customFormat="1" ht="38.25" x14ac:dyDescent="0.2">
      <c r="A84" s="362">
        <v>2012</v>
      </c>
      <c r="B84" s="362" t="s">
        <v>1137</v>
      </c>
      <c r="C84" s="334" t="s">
        <v>224</v>
      </c>
      <c r="D84" s="567">
        <v>250</v>
      </c>
      <c r="E84" s="568">
        <v>44949</v>
      </c>
      <c r="F84" s="362" t="s">
        <v>1138</v>
      </c>
      <c r="G84" s="362">
        <v>10467</v>
      </c>
      <c r="H84" s="362" t="s">
        <v>414</v>
      </c>
      <c r="I84" s="362" t="s">
        <v>1139</v>
      </c>
    </row>
    <row r="85" spans="1:9" s="213" customFormat="1" ht="38.25" x14ac:dyDescent="0.2">
      <c r="A85" s="362">
        <v>2013</v>
      </c>
      <c r="B85" s="362" t="s">
        <v>1137</v>
      </c>
      <c r="C85" s="334" t="s">
        <v>224</v>
      </c>
      <c r="D85" s="567">
        <v>250</v>
      </c>
      <c r="E85" s="568">
        <v>44949</v>
      </c>
      <c r="F85" s="362" t="s">
        <v>1138</v>
      </c>
      <c r="G85" s="362">
        <v>10467</v>
      </c>
      <c r="H85" s="362" t="s">
        <v>414</v>
      </c>
      <c r="I85" s="362" t="s">
        <v>1139</v>
      </c>
    </row>
    <row r="86" spans="1:9" s="213" customFormat="1" ht="38.25" x14ac:dyDescent="0.2">
      <c r="A86" s="362">
        <v>2014</v>
      </c>
      <c r="B86" s="362" t="s">
        <v>1137</v>
      </c>
      <c r="C86" s="334" t="s">
        <v>224</v>
      </c>
      <c r="D86" s="567">
        <v>250</v>
      </c>
      <c r="E86" s="568">
        <v>44949</v>
      </c>
      <c r="F86" s="362" t="s">
        <v>1138</v>
      </c>
      <c r="G86" s="362">
        <v>10467</v>
      </c>
      <c r="H86" s="362" t="s">
        <v>414</v>
      </c>
      <c r="I86" s="362" t="s">
        <v>1139</v>
      </c>
    </row>
    <row r="87" spans="1:9" s="213" customFormat="1" ht="38.25" x14ac:dyDescent="0.2">
      <c r="A87" s="362">
        <v>2015</v>
      </c>
      <c r="B87" s="362" t="s">
        <v>1137</v>
      </c>
      <c r="C87" s="334" t="s">
        <v>224</v>
      </c>
      <c r="D87" s="567">
        <v>250</v>
      </c>
      <c r="E87" s="568">
        <v>44949</v>
      </c>
      <c r="F87" s="362" t="s">
        <v>1138</v>
      </c>
      <c r="G87" s="362">
        <v>10467</v>
      </c>
      <c r="H87" s="362" t="s">
        <v>414</v>
      </c>
      <c r="I87" s="362" t="s">
        <v>1139</v>
      </c>
    </row>
    <row r="88" spans="1:9" s="213" customFormat="1" ht="38.25" x14ac:dyDescent="0.2">
      <c r="A88" s="362">
        <v>2016</v>
      </c>
      <c r="B88" s="362" t="s">
        <v>1137</v>
      </c>
      <c r="C88" s="334" t="s">
        <v>224</v>
      </c>
      <c r="D88" s="567">
        <v>250</v>
      </c>
      <c r="E88" s="568">
        <v>44949</v>
      </c>
      <c r="F88" s="362" t="s">
        <v>1138</v>
      </c>
      <c r="G88" s="362">
        <v>10467</v>
      </c>
      <c r="H88" s="362" t="s">
        <v>414</v>
      </c>
      <c r="I88" s="362" t="s">
        <v>1139</v>
      </c>
    </row>
    <row r="89" spans="1:9" s="213" customFormat="1" ht="38.25" x14ac:dyDescent="0.2">
      <c r="A89" s="362">
        <v>2017</v>
      </c>
      <c r="B89" s="362" t="s">
        <v>1137</v>
      </c>
      <c r="C89" s="334" t="s">
        <v>224</v>
      </c>
      <c r="D89" s="567">
        <v>250</v>
      </c>
      <c r="E89" s="568">
        <v>44949</v>
      </c>
      <c r="F89" s="362" t="s">
        <v>1138</v>
      </c>
      <c r="G89" s="362">
        <v>10467</v>
      </c>
      <c r="H89" s="362" t="s">
        <v>414</v>
      </c>
      <c r="I89" s="362" t="s">
        <v>1139</v>
      </c>
    </row>
    <row r="90" spans="1:9" s="213" customFormat="1" ht="38.25" x14ac:dyDescent="0.2">
      <c r="A90" s="362">
        <v>2018</v>
      </c>
      <c r="B90" s="362" t="s">
        <v>1137</v>
      </c>
      <c r="C90" s="334" t="s">
        <v>224</v>
      </c>
      <c r="D90" s="567">
        <v>250</v>
      </c>
      <c r="E90" s="568">
        <v>44949</v>
      </c>
      <c r="F90" s="362" t="s">
        <v>1138</v>
      </c>
      <c r="G90" s="362">
        <v>10467</v>
      </c>
      <c r="H90" s="362" t="s">
        <v>414</v>
      </c>
      <c r="I90" s="362" t="s">
        <v>1139</v>
      </c>
    </row>
    <row r="91" spans="1:9" s="213" customFormat="1" ht="38.25" x14ac:dyDescent="0.2">
      <c r="A91" s="362">
        <v>2019</v>
      </c>
      <c r="B91" s="362" t="s">
        <v>1137</v>
      </c>
      <c r="C91" s="334" t="s">
        <v>224</v>
      </c>
      <c r="D91" s="567">
        <v>250</v>
      </c>
      <c r="E91" s="568">
        <v>44949</v>
      </c>
      <c r="F91" s="362" t="s">
        <v>1138</v>
      </c>
      <c r="G91" s="362">
        <v>10467</v>
      </c>
      <c r="H91" s="362" t="s">
        <v>414</v>
      </c>
      <c r="I91" s="362" t="s">
        <v>1139</v>
      </c>
    </row>
    <row r="92" spans="1:9" s="213" customFormat="1" ht="38.25" x14ac:dyDescent="0.2">
      <c r="A92" s="362">
        <v>2020</v>
      </c>
      <c r="B92" s="362" t="s">
        <v>1137</v>
      </c>
      <c r="C92" s="334" t="s">
        <v>224</v>
      </c>
      <c r="D92" s="567">
        <v>250</v>
      </c>
      <c r="E92" s="568">
        <v>44949</v>
      </c>
      <c r="F92" s="362" t="s">
        <v>1138</v>
      </c>
      <c r="G92" s="362">
        <v>10467</v>
      </c>
      <c r="H92" s="362" t="s">
        <v>414</v>
      </c>
      <c r="I92" s="362" t="s">
        <v>1139</v>
      </c>
    </row>
    <row r="93" spans="1:9" s="213" customFormat="1" ht="38.25" x14ac:dyDescent="0.2">
      <c r="A93" s="362">
        <v>2021</v>
      </c>
      <c r="B93" s="362" t="s">
        <v>1137</v>
      </c>
      <c r="C93" s="334" t="s">
        <v>224</v>
      </c>
      <c r="D93" s="567">
        <v>250</v>
      </c>
      <c r="E93" s="568">
        <v>44949</v>
      </c>
      <c r="F93" s="362" t="s">
        <v>1138</v>
      </c>
      <c r="G93" s="362">
        <v>10467</v>
      </c>
      <c r="H93" s="362" t="s">
        <v>414</v>
      </c>
      <c r="I93" s="362" t="s">
        <v>1139</v>
      </c>
    </row>
    <row r="94" spans="1:9" s="213" customFormat="1" ht="38.25" x14ac:dyDescent="0.2">
      <c r="A94" s="362">
        <v>2022</v>
      </c>
      <c r="B94" s="362" t="s">
        <v>1137</v>
      </c>
      <c r="C94" s="334" t="s">
        <v>224</v>
      </c>
      <c r="D94" s="567">
        <v>250</v>
      </c>
      <c r="E94" s="568">
        <v>44949</v>
      </c>
      <c r="F94" s="362" t="s">
        <v>1138</v>
      </c>
      <c r="G94" s="362">
        <v>10467</v>
      </c>
      <c r="H94" s="362" t="s">
        <v>414</v>
      </c>
      <c r="I94" s="362" t="s">
        <v>1139</v>
      </c>
    </row>
    <row r="95" spans="1:9" s="213" customFormat="1" ht="38.25" x14ac:dyDescent="0.2">
      <c r="A95" s="362">
        <v>2023</v>
      </c>
      <c r="B95" s="362" t="s">
        <v>1137</v>
      </c>
      <c r="C95" s="334" t="s">
        <v>224</v>
      </c>
      <c r="D95" s="567">
        <v>250</v>
      </c>
      <c r="E95" s="568">
        <v>44949</v>
      </c>
      <c r="F95" s="362" t="s">
        <v>1138</v>
      </c>
      <c r="G95" s="362">
        <v>10467</v>
      </c>
      <c r="H95" s="362" t="s">
        <v>414</v>
      </c>
      <c r="I95" s="362" t="s">
        <v>1139</v>
      </c>
    </row>
    <row r="96" spans="1:9" s="213" customFormat="1" ht="38.25" x14ac:dyDescent="0.2">
      <c r="A96" s="362">
        <v>2024</v>
      </c>
      <c r="B96" s="362" t="s">
        <v>1137</v>
      </c>
      <c r="C96" s="334" t="s">
        <v>224</v>
      </c>
      <c r="D96" s="567">
        <v>250</v>
      </c>
      <c r="E96" s="568">
        <v>44949</v>
      </c>
      <c r="F96" s="362" t="s">
        <v>1138</v>
      </c>
      <c r="G96" s="362">
        <v>10467</v>
      </c>
      <c r="H96" s="362" t="s">
        <v>414</v>
      </c>
      <c r="I96" s="362" t="s">
        <v>1139</v>
      </c>
    </row>
    <row r="97" spans="1:9" s="213" customFormat="1" ht="38.25" x14ac:dyDescent="0.2">
      <c r="A97" s="362">
        <v>2025</v>
      </c>
      <c r="B97" s="362" t="s">
        <v>1137</v>
      </c>
      <c r="C97" s="334" t="s">
        <v>224</v>
      </c>
      <c r="D97" s="567">
        <v>250</v>
      </c>
      <c r="E97" s="568">
        <v>44949</v>
      </c>
      <c r="F97" s="362" t="s">
        <v>1138</v>
      </c>
      <c r="G97" s="362">
        <v>10467</v>
      </c>
      <c r="H97" s="362" t="s">
        <v>414</v>
      </c>
      <c r="I97" s="362" t="s">
        <v>1139</v>
      </c>
    </row>
    <row r="98" spans="1:9" s="213" customFormat="1" ht="38.25" x14ac:dyDescent="0.2">
      <c r="A98" s="362">
        <v>2026</v>
      </c>
      <c r="B98" s="362" t="s">
        <v>1137</v>
      </c>
      <c r="C98" s="334" t="s">
        <v>224</v>
      </c>
      <c r="D98" s="567">
        <v>250</v>
      </c>
      <c r="E98" s="568">
        <v>44949</v>
      </c>
      <c r="F98" s="362" t="s">
        <v>1138</v>
      </c>
      <c r="G98" s="362">
        <v>10467</v>
      </c>
      <c r="H98" s="362" t="s">
        <v>414</v>
      </c>
      <c r="I98" s="362" t="s">
        <v>1139</v>
      </c>
    </row>
    <row r="99" spans="1:9" s="213" customFormat="1" ht="38.25" x14ac:dyDescent="0.2">
      <c r="A99" s="362">
        <v>2027</v>
      </c>
      <c r="B99" s="362" t="s">
        <v>1137</v>
      </c>
      <c r="C99" s="334" t="s">
        <v>224</v>
      </c>
      <c r="D99" s="567">
        <v>250</v>
      </c>
      <c r="E99" s="568">
        <v>44949</v>
      </c>
      <c r="F99" s="362" t="s">
        <v>1138</v>
      </c>
      <c r="G99" s="362">
        <v>10467</v>
      </c>
      <c r="H99" s="362" t="s">
        <v>414</v>
      </c>
      <c r="I99" s="362" t="s">
        <v>1139</v>
      </c>
    </row>
    <row r="100" spans="1:9" s="213" customFormat="1" ht="38.25" x14ac:dyDescent="0.2">
      <c r="A100" s="362">
        <v>2028</v>
      </c>
      <c r="B100" s="362" t="s">
        <v>1137</v>
      </c>
      <c r="C100" s="334" t="s">
        <v>224</v>
      </c>
      <c r="D100" s="567">
        <v>250</v>
      </c>
      <c r="E100" s="568">
        <v>44949</v>
      </c>
      <c r="F100" s="362" t="s">
        <v>1138</v>
      </c>
      <c r="G100" s="362">
        <v>10467</v>
      </c>
      <c r="H100" s="362" t="s">
        <v>414</v>
      </c>
      <c r="I100" s="362" t="s">
        <v>1139</v>
      </c>
    </row>
    <row r="101" spans="1:9" s="213" customFormat="1" ht="38.25" x14ac:dyDescent="0.2">
      <c r="A101" s="362">
        <v>2029</v>
      </c>
      <c r="B101" s="362" t="s">
        <v>1137</v>
      </c>
      <c r="C101" s="334" t="s">
        <v>224</v>
      </c>
      <c r="D101" s="567">
        <v>250</v>
      </c>
      <c r="E101" s="568">
        <v>44949</v>
      </c>
      <c r="F101" s="362" t="s">
        <v>1138</v>
      </c>
      <c r="G101" s="362">
        <v>10467</v>
      </c>
      <c r="H101" s="362" t="s">
        <v>414</v>
      </c>
      <c r="I101" s="362" t="s">
        <v>1139</v>
      </c>
    </row>
    <row r="102" spans="1:9" s="213" customFormat="1" ht="36" x14ac:dyDescent="0.2">
      <c r="A102" s="362">
        <v>2030</v>
      </c>
      <c r="B102" s="362" t="s">
        <v>1140</v>
      </c>
      <c r="C102" s="362" t="s">
        <v>222</v>
      </c>
      <c r="D102" s="567">
        <v>1350</v>
      </c>
      <c r="E102" s="568">
        <v>44949</v>
      </c>
      <c r="F102" s="362" t="s">
        <v>1138</v>
      </c>
      <c r="G102" s="362">
        <v>10467</v>
      </c>
      <c r="H102" s="362" t="s">
        <v>414</v>
      </c>
      <c r="I102" s="362" t="s">
        <v>1139</v>
      </c>
    </row>
    <row r="103" spans="1:9" s="213" customFormat="1" ht="36" x14ac:dyDescent="0.2">
      <c r="A103" s="362">
        <v>2031</v>
      </c>
      <c r="B103" s="362" t="s">
        <v>1140</v>
      </c>
      <c r="C103" s="362" t="s">
        <v>222</v>
      </c>
      <c r="D103" s="567">
        <v>1350</v>
      </c>
      <c r="E103" s="568">
        <v>44949</v>
      </c>
      <c r="F103" s="362" t="s">
        <v>1138</v>
      </c>
      <c r="G103" s="362">
        <v>10467</v>
      </c>
      <c r="H103" s="362" t="s">
        <v>414</v>
      </c>
      <c r="I103" s="362" t="s">
        <v>1139</v>
      </c>
    </row>
    <row r="104" spans="1:9" s="213" customFormat="1" ht="36" x14ac:dyDescent="0.2">
      <c r="A104" s="362">
        <v>2032</v>
      </c>
      <c r="B104" s="362" t="s">
        <v>1141</v>
      </c>
      <c r="C104" s="362" t="s">
        <v>228</v>
      </c>
      <c r="D104" s="567">
        <v>250</v>
      </c>
      <c r="E104" s="568">
        <v>44949</v>
      </c>
      <c r="F104" s="362" t="s">
        <v>1138</v>
      </c>
      <c r="G104" s="362">
        <v>10467</v>
      </c>
      <c r="H104" s="362" t="s">
        <v>414</v>
      </c>
      <c r="I104" s="362" t="s">
        <v>1139</v>
      </c>
    </row>
    <row r="105" spans="1:9" s="213" customFormat="1" ht="36" x14ac:dyDescent="0.2">
      <c r="A105" s="362">
        <v>2033</v>
      </c>
      <c r="B105" s="362" t="s">
        <v>1141</v>
      </c>
      <c r="C105" s="362" t="s">
        <v>228</v>
      </c>
      <c r="D105" s="567">
        <v>250</v>
      </c>
      <c r="E105" s="568">
        <v>44949</v>
      </c>
      <c r="F105" s="362" t="s">
        <v>1138</v>
      </c>
      <c r="G105" s="362">
        <v>10467</v>
      </c>
      <c r="H105" s="362" t="s">
        <v>414</v>
      </c>
      <c r="I105" s="362" t="s">
        <v>1139</v>
      </c>
    </row>
    <row r="106" spans="1:9" s="213" customFormat="1" ht="36" x14ac:dyDescent="0.2">
      <c r="A106" s="362">
        <v>2034</v>
      </c>
      <c r="B106" s="362" t="s">
        <v>1142</v>
      </c>
      <c r="C106" s="362" t="s">
        <v>220</v>
      </c>
      <c r="D106" s="567">
        <v>1100</v>
      </c>
      <c r="E106" s="568">
        <v>44949</v>
      </c>
      <c r="F106" s="362" t="s">
        <v>1138</v>
      </c>
      <c r="G106" s="362">
        <v>10465</v>
      </c>
      <c r="H106" s="362" t="s">
        <v>416</v>
      </c>
      <c r="I106" s="362" t="s">
        <v>1124</v>
      </c>
    </row>
    <row r="107" spans="1:9" s="213" customFormat="1" ht="36" x14ac:dyDescent="0.2">
      <c r="A107" s="362">
        <v>2035</v>
      </c>
      <c r="B107" s="362" t="s">
        <v>1142</v>
      </c>
      <c r="C107" s="362" t="s">
        <v>220</v>
      </c>
      <c r="D107" s="567">
        <v>1100</v>
      </c>
      <c r="E107" s="568">
        <v>44949</v>
      </c>
      <c r="F107" s="362" t="s">
        <v>1138</v>
      </c>
      <c r="G107" s="362">
        <v>10465</v>
      </c>
      <c r="H107" s="362" t="s">
        <v>416</v>
      </c>
      <c r="I107" s="362" t="s">
        <v>1124</v>
      </c>
    </row>
    <row r="108" spans="1:9" s="213" customFormat="1" ht="36" x14ac:dyDescent="0.2">
      <c r="A108" s="362">
        <v>2036</v>
      </c>
      <c r="B108" s="362" t="s">
        <v>1142</v>
      </c>
      <c r="C108" s="362" t="s">
        <v>220</v>
      </c>
      <c r="D108" s="567">
        <v>1100</v>
      </c>
      <c r="E108" s="568">
        <v>44949</v>
      </c>
      <c r="F108" s="362" t="s">
        <v>1138</v>
      </c>
      <c r="G108" s="362">
        <v>10466</v>
      </c>
      <c r="H108" s="362" t="s">
        <v>421</v>
      </c>
      <c r="I108" s="362" t="s">
        <v>1124</v>
      </c>
    </row>
    <row r="109" spans="1:9" s="213" customFormat="1" ht="36" x14ac:dyDescent="0.2">
      <c r="A109" s="362">
        <v>2037</v>
      </c>
      <c r="B109" s="362" t="s">
        <v>1137</v>
      </c>
      <c r="C109" s="362" t="s">
        <v>222</v>
      </c>
      <c r="D109" s="567">
        <v>250</v>
      </c>
      <c r="E109" s="568">
        <v>44949</v>
      </c>
      <c r="F109" s="362" t="s">
        <v>1138</v>
      </c>
      <c r="G109" s="362">
        <v>10468</v>
      </c>
      <c r="H109" s="362" t="s">
        <v>417</v>
      </c>
      <c r="I109" s="362" t="s">
        <v>1139</v>
      </c>
    </row>
    <row r="110" spans="1:9" s="213" customFormat="1" ht="36" x14ac:dyDescent="0.2">
      <c r="A110" s="362">
        <v>2038</v>
      </c>
      <c r="B110" s="362" t="s">
        <v>1137</v>
      </c>
      <c r="C110" s="362" t="s">
        <v>222</v>
      </c>
      <c r="D110" s="567">
        <v>250</v>
      </c>
      <c r="E110" s="568">
        <v>44949</v>
      </c>
      <c r="F110" s="362" t="s">
        <v>1138</v>
      </c>
      <c r="G110" s="362">
        <v>10468</v>
      </c>
      <c r="H110" s="362" t="s">
        <v>417</v>
      </c>
      <c r="I110" s="362" t="s">
        <v>1139</v>
      </c>
    </row>
    <row r="111" spans="1:9" s="213" customFormat="1" ht="36" x14ac:dyDescent="0.2">
      <c r="A111" s="362">
        <v>2039</v>
      </c>
      <c r="B111" s="362" t="s">
        <v>1137</v>
      </c>
      <c r="C111" s="362" t="s">
        <v>222</v>
      </c>
      <c r="D111" s="567">
        <v>250</v>
      </c>
      <c r="E111" s="568">
        <v>44949</v>
      </c>
      <c r="F111" s="362" t="s">
        <v>1138</v>
      </c>
      <c r="G111" s="362">
        <v>10468</v>
      </c>
      <c r="H111" s="362" t="s">
        <v>417</v>
      </c>
      <c r="I111" s="362" t="s">
        <v>1139</v>
      </c>
    </row>
    <row r="112" spans="1:9" s="213" customFormat="1" ht="36" x14ac:dyDescent="0.2">
      <c r="A112" s="362">
        <v>2040</v>
      </c>
      <c r="B112" s="362" t="s">
        <v>1137</v>
      </c>
      <c r="C112" s="362" t="s">
        <v>222</v>
      </c>
      <c r="D112" s="567">
        <v>250</v>
      </c>
      <c r="E112" s="568">
        <v>44949</v>
      </c>
      <c r="F112" s="362" t="s">
        <v>1138</v>
      </c>
      <c r="G112" s="362">
        <v>10468</v>
      </c>
      <c r="H112" s="362" t="s">
        <v>417</v>
      </c>
      <c r="I112" s="362" t="s">
        <v>1139</v>
      </c>
    </row>
    <row r="113" spans="1:9" s="213" customFormat="1" ht="36" x14ac:dyDescent="0.2">
      <c r="A113" s="362">
        <v>2041</v>
      </c>
      <c r="B113" s="362" t="s">
        <v>1137</v>
      </c>
      <c r="C113" s="362" t="s">
        <v>222</v>
      </c>
      <c r="D113" s="567">
        <v>250</v>
      </c>
      <c r="E113" s="568">
        <v>44949</v>
      </c>
      <c r="F113" s="362" t="s">
        <v>1138</v>
      </c>
      <c r="G113" s="362">
        <v>10468</v>
      </c>
      <c r="H113" s="362" t="s">
        <v>417</v>
      </c>
      <c r="I113" s="362" t="s">
        <v>1139</v>
      </c>
    </row>
    <row r="114" spans="1:9" s="213" customFormat="1" ht="36" x14ac:dyDescent="0.2">
      <c r="A114" s="362">
        <v>2042</v>
      </c>
      <c r="B114" s="362" t="s">
        <v>1137</v>
      </c>
      <c r="C114" s="362" t="s">
        <v>222</v>
      </c>
      <c r="D114" s="567">
        <v>250</v>
      </c>
      <c r="E114" s="568">
        <v>44949</v>
      </c>
      <c r="F114" s="362" t="s">
        <v>1138</v>
      </c>
      <c r="G114" s="362">
        <v>10468</v>
      </c>
      <c r="H114" s="362" t="s">
        <v>417</v>
      </c>
      <c r="I114" s="362" t="s">
        <v>1139</v>
      </c>
    </row>
    <row r="115" spans="1:9" s="213" customFormat="1" ht="36" x14ac:dyDescent="0.2">
      <c r="A115" s="362">
        <v>2043</v>
      </c>
      <c r="B115" s="362" t="s">
        <v>1137</v>
      </c>
      <c r="C115" s="362" t="s">
        <v>222</v>
      </c>
      <c r="D115" s="567">
        <v>250</v>
      </c>
      <c r="E115" s="568">
        <v>44949</v>
      </c>
      <c r="F115" s="362" t="s">
        <v>1138</v>
      </c>
      <c r="G115" s="362">
        <v>10468</v>
      </c>
      <c r="H115" s="362" t="s">
        <v>417</v>
      </c>
      <c r="I115" s="362" t="s">
        <v>1139</v>
      </c>
    </row>
    <row r="116" spans="1:9" s="213" customFormat="1" ht="36" x14ac:dyDescent="0.2">
      <c r="A116" s="362">
        <v>2044</v>
      </c>
      <c r="B116" s="362" t="s">
        <v>1137</v>
      </c>
      <c r="C116" s="362" t="s">
        <v>222</v>
      </c>
      <c r="D116" s="567">
        <v>250</v>
      </c>
      <c r="E116" s="568">
        <v>44949</v>
      </c>
      <c r="F116" s="362" t="s">
        <v>1138</v>
      </c>
      <c r="G116" s="362">
        <v>10468</v>
      </c>
      <c r="H116" s="362" t="s">
        <v>417</v>
      </c>
      <c r="I116" s="362" t="s">
        <v>1139</v>
      </c>
    </row>
    <row r="117" spans="1:9" s="213" customFormat="1" ht="36" x14ac:dyDescent="0.2">
      <c r="A117" s="362">
        <v>2045</v>
      </c>
      <c r="B117" s="362" t="s">
        <v>1137</v>
      </c>
      <c r="C117" s="362" t="s">
        <v>222</v>
      </c>
      <c r="D117" s="567">
        <v>250</v>
      </c>
      <c r="E117" s="568">
        <v>44949</v>
      </c>
      <c r="F117" s="362" t="s">
        <v>1138</v>
      </c>
      <c r="G117" s="362">
        <v>10468</v>
      </c>
      <c r="H117" s="362" t="s">
        <v>417</v>
      </c>
      <c r="I117" s="362" t="s">
        <v>1139</v>
      </c>
    </row>
    <row r="118" spans="1:9" s="213" customFormat="1" ht="36" x14ac:dyDescent="0.2">
      <c r="A118" s="362">
        <v>2046</v>
      </c>
      <c r="B118" s="362" t="s">
        <v>1137</v>
      </c>
      <c r="C118" s="362" t="s">
        <v>222</v>
      </c>
      <c r="D118" s="567">
        <v>250</v>
      </c>
      <c r="E118" s="568">
        <v>44949</v>
      </c>
      <c r="F118" s="362" t="s">
        <v>1138</v>
      </c>
      <c r="G118" s="362">
        <v>10468</v>
      </c>
      <c r="H118" s="362" t="s">
        <v>417</v>
      </c>
      <c r="I118" s="362" t="s">
        <v>1139</v>
      </c>
    </row>
    <row r="119" spans="1:9" s="213" customFormat="1" ht="36" x14ac:dyDescent="0.2">
      <c r="A119" s="362">
        <v>2047</v>
      </c>
      <c r="B119" s="362" t="s">
        <v>1140</v>
      </c>
      <c r="C119" s="362" t="s">
        <v>222</v>
      </c>
      <c r="D119" s="567">
        <v>1000</v>
      </c>
      <c r="E119" s="568">
        <v>44949</v>
      </c>
      <c r="F119" s="362" t="s">
        <v>1138</v>
      </c>
      <c r="G119" s="362">
        <v>10468</v>
      </c>
      <c r="H119" s="362" t="s">
        <v>417</v>
      </c>
      <c r="I119" s="362" t="s">
        <v>1139</v>
      </c>
    </row>
    <row r="120" spans="1:9" s="213" customFormat="1" ht="36" x14ac:dyDescent="0.2">
      <c r="A120" s="362">
        <v>2048</v>
      </c>
      <c r="B120" s="362" t="s">
        <v>1143</v>
      </c>
      <c r="C120" s="362" t="s">
        <v>229</v>
      </c>
      <c r="D120" s="567">
        <v>989</v>
      </c>
      <c r="E120" s="568">
        <v>44956</v>
      </c>
      <c r="F120" s="362" t="s">
        <v>1144</v>
      </c>
      <c r="G120" s="362">
        <v>2159</v>
      </c>
      <c r="H120" s="362" t="s">
        <v>1133</v>
      </c>
      <c r="I120" s="362" t="s">
        <v>1124</v>
      </c>
    </row>
    <row r="121" spans="1:9" s="213" customFormat="1" ht="36" x14ac:dyDescent="0.2">
      <c r="A121" s="362">
        <v>2049</v>
      </c>
      <c r="B121" s="362" t="s">
        <v>1143</v>
      </c>
      <c r="C121" s="362" t="s">
        <v>229</v>
      </c>
      <c r="D121" s="567">
        <v>989</v>
      </c>
      <c r="E121" s="568">
        <v>44956</v>
      </c>
      <c r="F121" s="362" t="s">
        <v>1144</v>
      </c>
      <c r="G121" s="362">
        <v>2159</v>
      </c>
      <c r="H121" s="362" t="s">
        <v>1133</v>
      </c>
      <c r="I121" s="362" t="s">
        <v>1124</v>
      </c>
    </row>
    <row r="122" spans="1:9" s="213" customFormat="1" ht="36" x14ac:dyDescent="0.2">
      <c r="A122" s="362">
        <v>2050</v>
      </c>
      <c r="B122" s="362" t="s">
        <v>1143</v>
      </c>
      <c r="C122" s="362" t="s">
        <v>229</v>
      </c>
      <c r="D122" s="567">
        <v>989</v>
      </c>
      <c r="E122" s="568">
        <v>44956</v>
      </c>
      <c r="F122" s="362" t="s">
        <v>1144</v>
      </c>
      <c r="G122" s="362">
        <v>2159</v>
      </c>
      <c r="H122" s="362" t="s">
        <v>1133</v>
      </c>
      <c r="I122" s="362" t="s">
        <v>1124</v>
      </c>
    </row>
    <row r="123" spans="1:9" s="213" customFormat="1" ht="36" x14ac:dyDescent="0.2">
      <c r="A123" s="362">
        <v>2051</v>
      </c>
      <c r="B123" s="362" t="s">
        <v>1143</v>
      </c>
      <c r="C123" s="362" t="s">
        <v>229</v>
      </c>
      <c r="D123" s="567">
        <v>989</v>
      </c>
      <c r="E123" s="568">
        <v>44956</v>
      </c>
      <c r="F123" s="362" t="s">
        <v>1144</v>
      </c>
      <c r="G123" s="362">
        <v>2159</v>
      </c>
      <c r="H123" s="362" t="s">
        <v>1133</v>
      </c>
      <c r="I123" s="362" t="s">
        <v>1124</v>
      </c>
    </row>
    <row r="124" spans="1:9" s="213" customFormat="1" ht="36" x14ac:dyDescent="0.2">
      <c r="A124" s="362">
        <v>2052</v>
      </c>
      <c r="B124" s="362" t="s">
        <v>1143</v>
      </c>
      <c r="C124" s="362" t="s">
        <v>229</v>
      </c>
      <c r="D124" s="567">
        <v>989</v>
      </c>
      <c r="E124" s="568">
        <v>44956</v>
      </c>
      <c r="F124" s="362" t="s">
        <v>1144</v>
      </c>
      <c r="G124" s="362">
        <v>2159</v>
      </c>
      <c r="H124" s="362" t="s">
        <v>1133</v>
      </c>
      <c r="I124" s="362" t="s">
        <v>1124</v>
      </c>
    </row>
    <row r="125" spans="1:9" s="213" customFormat="1" ht="36" x14ac:dyDescent="0.2">
      <c r="A125" s="362">
        <v>2053</v>
      </c>
      <c r="B125" s="362" t="s">
        <v>1143</v>
      </c>
      <c r="C125" s="362" t="s">
        <v>229</v>
      </c>
      <c r="D125" s="567">
        <v>989</v>
      </c>
      <c r="E125" s="568">
        <v>44956</v>
      </c>
      <c r="F125" s="362" t="s">
        <v>1144</v>
      </c>
      <c r="G125" s="362">
        <v>2159</v>
      </c>
      <c r="H125" s="362" t="s">
        <v>1133</v>
      </c>
      <c r="I125" s="362" t="s">
        <v>1124</v>
      </c>
    </row>
    <row r="126" spans="1:9" s="213" customFormat="1" ht="36" x14ac:dyDescent="0.2">
      <c r="A126" s="362">
        <v>2054</v>
      </c>
      <c r="B126" s="362" t="s">
        <v>1143</v>
      </c>
      <c r="C126" s="362" t="s">
        <v>229</v>
      </c>
      <c r="D126" s="567">
        <v>989</v>
      </c>
      <c r="E126" s="568">
        <v>44956</v>
      </c>
      <c r="F126" s="362" t="s">
        <v>1144</v>
      </c>
      <c r="G126" s="362">
        <v>2159</v>
      </c>
      <c r="H126" s="362" t="s">
        <v>1133</v>
      </c>
      <c r="I126" s="362" t="s">
        <v>1124</v>
      </c>
    </row>
    <row r="127" spans="1:9" s="213" customFormat="1" ht="36" x14ac:dyDescent="0.2">
      <c r="A127" s="362">
        <v>2055</v>
      </c>
      <c r="B127" s="362" t="s">
        <v>1143</v>
      </c>
      <c r="C127" s="362" t="s">
        <v>229</v>
      </c>
      <c r="D127" s="567">
        <v>989</v>
      </c>
      <c r="E127" s="568">
        <v>44956</v>
      </c>
      <c r="F127" s="362" t="s">
        <v>1144</v>
      </c>
      <c r="G127" s="362">
        <v>2159</v>
      </c>
      <c r="H127" s="362" t="s">
        <v>1133</v>
      </c>
      <c r="I127" s="362" t="s">
        <v>1124</v>
      </c>
    </row>
    <row r="128" spans="1:9" s="213" customFormat="1" ht="36" x14ac:dyDescent="0.2">
      <c r="A128" s="362">
        <v>2056</v>
      </c>
      <c r="B128" s="362" t="s">
        <v>1143</v>
      </c>
      <c r="C128" s="362" t="s">
        <v>229</v>
      </c>
      <c r="D128" s="567">
        <v>989</v>
      </c>
      <c r="E128" s="568">
        <v>44956</v>
      </c>
      <c r="F128" s="362" t="s">
        <v>1144</v>
      </c>
      <c r="G128" s="362">
        <v>2159</v>
      </c>
      <c r="H128" s="362" t="s">
        <v>1133</v>
      </c>
      <c r="I128" s="362" t="s">
        <v>1124</v>
      </c>
    </row>
    <row r="129" spans="1:9" s="213" customFormat="1" ht="36" x14ac:dyDescent="0.2">
      <c r="A129" s="362">
        <v>2057</v>
      </c>
      <c r="B129" s="362" t="s">
        <v>1143</v>
      </c>
      <c r="C129" s="362" t="s">
        <v>229</v>
      </c>
      <c r="D129" s="567">
        <v>989</v>
      </c>
      <c r="E129" s="568">
        <v>44956</v>
      </c>
      <c r="F129" s="362" t="s">
        <v>1144</v>
      </c>
      <c r="G129" s="362">
        <v>2159</v>
      </c>
      <c r="H129" s="362" t="s">
        <v>1133</v>
      </c>
      <c r="I129" s="362" t="s">
        <v>1124</v>
      </c>
    </row>
    <row r="130" spans="1:9" s="213" customFormat="1" ht="36" x14ac:dyDescent="0.2">
      <c r="A130" s="362">
        <v>2058</v>
      </c>
      <c r="B130" s="362" t="s">
        <v>1143</v>
      </c>
      <c r="C130" s="362" t="s">
        <v>229</v>
      </c>
      <c r="D130" s="567">
        <v>989</v>
      </c>
      <c r="E130" s="568">
        <v>44956</v>
      </c>
      <c r="F130" s="362" t="s">
        <v>1144</v>
      </c>
      <c r="G130" s="362">
        <v>2159</v>
      </c>
      <c r="H130" s="362" t="s">
        <v>1133</v>
      </c>
      <c r="I130" s="362" t="s">
        <v>1124</v>
      </c>
    </row>
    <row r="131" spans="1:9" s="213" customFormat="1" ht="36" x14ac:dyDescent="0.2">
      <c r="A131" s="362">
        <v>2059</v>
      </c>
      <c r="B131" s="362" t="s">
        <v>1143</v>
      </c>
      <c r="C131" s="362" t="s">
        <v>229</v>
      </c>
      <c r="D131" s="567">
        <v>989</v>
      </c>
      <c r="E131" s="568">
        <v>44956</v>
      </c>
      <c r="F131" s="362" t="s">
        <v>1144</v>
      </c>
      <c r="G131" s="362">
        <v>2159</v>
      </c>
      <c r="H131" s="362" t="s">
        <v>1133</v>
      </c>
      <c r="I131" s="362" t="s">
        <v>1124</v>
      </c>
    </row>
    <row r="132" spans="1:9" s="213" customFormat="1" ht="36" x14ac:dyDescent="0.2">
      <c r="A132" s="362">
        <v>2060</v>
      </c>
      <c r="B132" s="362" t="s">
        <v>1143</v>
      </c>
      <c r="C132" s="362" t="s">
        <v>229</v>
      </c>
      <c r="D132" s="567">
        <v>989</v>
      </c>
      <c r="E132" s="568">
        <v>44956</v>
      </c>
      <c r="F132" s="362" t="s">
        <v>1144</v>
      </c>
      <c r="G132" s="362">
        <v>2159</v>
      </c>
      <c r="H132" s="362" t="s">
        <v>1133</v>
      </c>
      <c r="I132" s="362" t="s">
        <v>1124</v>
      </c>
    </row>
    <row r="133" spans="1:9" s="213" customFormat="1" ht="36" x14ac:dyDescent="0.2">
      <c r="A133" s="362">
        <v>2061</v>
      </c>
      <c r="B133" s="362" t="s">
        <v>1143</v>
      </c>
      <c r="C133" s="362" t="s">
        <v>229</v>
      </c>
      <c r="D133" s="567">
        <v>989</v>
      </c>
      <c r="E133" s="568">
        <v>44956</v>
      </c>
      <c r="F133" s="362" t="s">
        <v>1144</v>
      </c>
      <c r="G133" s="362">
        <v>2159</v>
      </c>
      <c r="H133" s="362" t="s">
        <v>1133</v>
      </c>
      <c r="I133" s="362" t="s">
        <v>1124</v>
      </c>
    </row>
    <row r="134" spans="1:9" s="213" customFormat="1" ht="36" x14ac:dyDescent="0.2">
      <c r="A134" s="362">
        <v>2062</v>
      </c>
      <c r="B134" s="362" t="s">
        <v>1143</v>
      </c>
      <c r="C134" s="362" t="s">
        <v>229</v>
      </c>
      <c r="D134" s="567">
        <v>989</v>
      </c>
      <c r="E134" s="568">
        <v>44956</v>
      </c>
      <c r="F134" s="362" t="s">
        <v>1144</v>
      </c>
      <c r="G134" s="362">
        <v>2159</v>
      </c>
      <c r="H134" s="362" t="s">
        <v>1133</v>
      </c>
      <c r="I134" s="362" t="s">
        <v>1124</v>
      </c>
    </row>
    <row r="135" spans="1:9" s="213" customFormat="1" ht="36" x14ac:dyDescent="0.2">
      <c r="A135" s="362">
        <v>2063</v>
      </c>
      <c r="B135" s="362" t="s">
        <v>1143</v>
      </c>
      <c r="C135" s="362" t="s">
        <v>229</v>
      </c>
      <c r="D135" s="567">
        <v>989</v>
      </c>
      <c r="E135" s="568">
        <v>44956</v>
      </c>
      <c r="F135" s="362" t="s">
        <v>1144</v>
      </c>
      <c r="G135" s="362">
        <v>2159</v>
      </c>
      <c r="H135" s="362" t="s">
        <v>1133</v>
      </c>
      <c r="I135" s="362" t="s">
        <v>1124</v>
      </c>
    </row>
    <row r="136" spans="1:9" s="213" customFormat="1" ht="36" x14ac:dyDescent="0.2">
      <c r="A136" s="362">
        <v>2064</v>
      </c>
      <c r="B136" s="362" t="s">
        <v>1143</v>
      </c>
      <c r="C136" s="362" t="s">
        <v>229</v>
      </c>
      <c r="D136" s="567">
        <v>989</v>
      </c>
      <c r="E136" s="568">
        <v>44956</v>
      </c>
      <c r="F136" s="362" t="s">
        <v>1144</v>
      </c>
      <c r="G136" s="362">
        <v>2159</v>
      </c>
      <c r="H136" s="362" t="s">
        <v>1133</v>
      </c>
      <c r="I136" s="362" t="s">
        <v>1124</v>
      </c>
    </row>
    <row r="137" spans="1:9" s="213" customFormat="1" ht="36" x14ac:dyDescent="0.2">
      <c r="A137" s="362">
        <v>2065</v>
      </c>
      <c r="B137" s="362" t="s">
        <v>1143</v>
      </c>
      <c r="C137" s="362" t="s">
        <v>229</v>
      </c>
      <c r="D137" s="567">
        <v>989</v>
      </c>
      <c r="E137" s="568">
        <v>44956</v>
      </c>
      <c r="F137" s="362" t="s">
        <v>1144</v>
      </c>
      <c r="G137" s="362">
        <v>2159</v>
      </c>
      <c r="H137" s="362" t="s">
        <v>1133</v>
      </c>
      <c r="I137" s="362" t="s">
        <v>1124</v>
      </c>
    </row>
    <row r="138" spans="1:9" s="213" customFormat="1" ht="36" x14ac:dyDescent="0.2">
      <c r="A138" s="362">
        <v>2066</v>
      </c>
      <c r="B138" s="362" t="s">
        <v>1143</v>
      </c>
      <c r="C138" s="362" t="s">
        <v>229</v>
      </c>
      <c r="D138" s="567">
        <v>989</v>
      </c>
      <c r="E138" s="568">
        <v>44956</v>
      </c>
      <c r="F138" s="362" t="s">
        <v>1144</v>
      </c>
      <c r="G138" s="362">
        <v>2159</v>
      </c>
      <c r="H138" s="362" t="s">
        <v>1133</v>
      </c>
      <c r="I138" s="362" t="s">
        <v>1124</v>
      </c>
    </row>
    <row r="139" spans="1:9" s="213" customFormat="1" ht="36" x14ac:dyDescent="0.2">
      <c r="A139" s="362">
        <v>2067</v>
      </c>
      <c r="B139" s="362" t="s">
        <v>1143</v>
      </c>
      <c r="C139" s="362" t="s">
        <v>229</v>
      </c>
      <c r="D139" s="567">
        <v>989</v>
      </c>
      <c r="E139" s="568">
        <v>44956</v>
      </c>
      <c r="F139" s="362" t="s">
        <v>1144</v>
      </c>
      <c r="G139" s="362">
        <v>2159</v>
      </c>
      <c r="H139" s="362" t="s">
        <v>1133</v>
      </c>
      <c r="I139" s="362" t="s">
        <v>1124</v>
      </c>
    </row>
    <row r="140" spans="1:9" s="213" customFormat="1" ht="36" x14ac:dyDescent="0.2">
      <c r="A140" s="362">
        <v>2068</v>
      </c>
      <c r="B140" s="362" t="s">
        <v>1143</v>
      </c>
      <c r="C140" s="362" t="s">
        <v>229</v>
      </c>
      <c r="D140" s="567">
        <v>989</v>
      </c>
      <c r="E140" s="568">
        <v>44956</v>
      </c>
      <c r="F140" s="362" t="s">
        <v>1144</v>
      </c>
      <c r="G140" s="362">
        <v>2159</v>
      </c>
      <c r="H140" s="362" t="s">
        <v>1133</v>
      </c>
      <c r="I140" s="362" t="s">
        <v>1124</v>
      </c>
    </row>
    <row r="141" spans="1:9" s="213" customFormat="1" ht="36" x14ac:dyDescent="0.2">
      <c r="A141" s="362">
        <v>2069</v>
      </c>
      <c r="B141" s="362" t="s">
        <v>1143</v>
      </c>
      <c r="C141" s="362" t="s">
        <v>229</v>
      </c>
      <c r="D141" s="567">
        <v>989</v>
      </c>
      <c r="E141" s="568">
        <v>44956</v>
      </c>
      <c r="F141" s="362" t="s">
        <v>1144</v>
      </c>
      <c r="G141" s="362">
        <v>2159</v>
      </c>
      <c r="H141" s="362" t="s">
        <v>1133</v>
      </c>
      <c r="I141" s="362" t="s">
        <v>1124</v>
      </c>
    </row>
    <row r="142" spans="1:9" s="213" customFormat="1" ht="36" x14ac:dyDescent="0.2">
      <c r="A142" s="362">
        <v>2070</v>
      </c>
      <c r="B142" s="362" t="s">
        <v>1143</v>
      </c>
      <c r="C142" s="362" t="s">
        <v>229</v>
      </c>
      <c r="D142" s="567">
        <v>989</v>
      </c>
      <c r="E142" s="568">
        <v>44956</v>
      </c>
      <c r="F142" s="362" t="s">
        <v>1144</v>
      </c>
      <c r="G142" s="362">
        <v>2159</v>
      </c>
      <c r="H142" s="362" t="s">
        <v>1133</v>
      </c>
      <c r="I142" s="362" t="s">
        <v>1124</v>
      </c>
    </row>
    <row r="143" spans="1:9" s="213" customFormat="1" ht="36" x14ac:dyDescent="0.2">
      <c r="A143" s="362">
        <v>2071</v>
      </c>
      <c r="B143" s="362" t="s">
        <v>1143</v>
      </c>
      <c r="C143" s="362" t="s">
        <v>229</v>
      </c>
      <c r="D143" s="567">
        <v>989</v>
      </c>
      <c r="E143" s="568">
        <v>44956</v>
      </c>
      <c r="F143" s="362" t="s">
        <v>1144</v>
      </c>
      <c r="G143" s="362">
        <v>2159</v>
      </c>
      <c r="H143" s="362" t="s">
        <v>1133</v>
      </c>
      <c r="I143" s="362" t="s">
        <v>1124</v>
      </c>
    </row>
    <row r="144" spans="1:9" s="213" customFormat="1" ht="36" x14ac:dyDescent="0.2">
      <c r="A144" s="362">
        <v>2072</v>
      </c>
      <c r="B144" s="362" t="s">
        <v>1143</v>
      </c>
      <c r="C144" s="362" t="s">
        <v>229</v>
      </c>
      <c r="D144" s="567">
        <v>989</v>
      </c>
      <c r="E144" s="568">
        <v>44956</v>
      </c>
      <c r="F144" s="362" t="s">
        <v>1144</v>
      </c>
      <c r="G144" s="362">
        <v>2159</v>
      </c>
      <c r="H144" s="362" t="s">
        <v>1133</v>
      </c>
      <c r="I144" s="362" t="s">
        <v>1124</v>
      </c>
    </row>
    <row r="145" spans="1:9" s="213" customFormat="1" ht="36" x14ac:dyDescent="0.2">
      <c r="A145" s="362">
        <v>2073</v>
      </c>
      <c r="B145" s="362" t="s">
        <v>1143</v>
      </c>
      <c r="C145" s="362" t="s">
        <v>229</v>
      </c>
      <c r="D145" s="567">
        <v>989</v>
      </c>
      <c r="E145" s="568">
        <v>44956</v>
      </c>
      <c r="F145" s="362" t="s">
        <v>1144</v>
      </c>
      <c r="G145" s="362">
        <v>2159</v>
      </c>
      <c r="H145" s="362" t="s">
        <v>1133</v>
      </c>
      <c r="I145" s="362" t="s">
        <v>1124</v>
      </c>
    </row>
    <row r="146" spans="1:9" s="213" customFormat="1" ht="36" x14ac:dyDescent="0.2">
      <c r="A146" s="362">
        <v>2074</v>
      </c>
      <c r="B146" s="362" t="s">
        <v>1143</v>
      </c>
      <c r="C146" s="362" t="s">
        <v>229</v>
      </c>
      <c r="D146" s="567">
        <v>989</v>
      </c>
      <c r="E146" s="568">
        <v>44956</v>
      </c>
      <c r="F146" s="362" t="s">
        <v>1144</v>
      </c>
      <c r="G146" s="362">
        <v>2159</v>
      </c>
      <c r="H146" s="362" t="s">
        <v>1133</v>
      </c>
      <c r="I146" s="362" t="s">
        <v>1124</v>
      </c>
    </row>
    <row r="147" spans="1:9" s="213" customFormat="1" ht="36" x14ac:dyDescent="0.2">
      <c r="A147" s="362">
        <v>2075</v>
      </c>
      <c r="B147" s="362" t="s">
        <v>1143</v>
      </c>
      <c r="C147" s="362" t="s">
        <v>229</v>
      </c>
      <c r="D147" s="567">
        <v>989</v>
      </c>
      <c r="E147" s="568">
        <v>44956</v>
      </c>
      <c r="F147" s="362" t="s">
        <v>1144</v>
      </c>
      <c r="G147" s="362">
        <v>2159</v>
      </c>
      <c r="H147" s="362" t="s">
        <v>1133</v>
      </c>
      <c r="I147" s="362" t="s">
        <v>1124</v>
      </c>
    </row>
    <row r="148" spans="1:9" s="213" customFormat="1" ht="36" x14ac:dyDescent="0.2">
      <c r="A148" s="362">
        <v>2076</v>
      </c>
      <c r="B148" s="362" t="s">
        <v>1143</v>
      </c>
      <c r="C148" s="362" t="s">
        <v>229</v>
      </c>
      <c r="D148" s="567">
        <v>989</v>
      </c>
      <c r="E148" s="568">
        <v>44956</v>
      </c>
      <c r="F148" s="362" t="s">
        <v>1144</v>
      </c>
      <c r="G148" s="362">
        <v>2159</v>
      </c>
      <c r="H148" s="362" t="s">
        <v>1133</v>
      </c>
      <c r="I148" s="362" t="s">
        <v>1124</v>
      </c>
    </row>
    <row r="149" spans="1:9" s="213" customFormat="1" ht="36" x14ac:dyDescent="0.2">
      <c r="A149" s="362">
        <v>2077</v>
      </c>
      <c r="B149" s="362" t="s">
        <v>1143</v>
      </c>
      <c r="C149" s="362" t="s">
        <v>229</v>
      </c>
      <c r="D149" s="567">
        <v>989</v>
      </c>
      <c r="E149" s="568">
        <v>44956</v>
      </c>
      <c r="F149" s="362" t="s">
        <v>1144</v>
      </c>
      <c r="G149" s="362">
        <v>2159</v>
      </c>
      <c r="H149" s="362" t="s">
        <v>1133</v>
      </c>
      <c r="I149" s="362" t="s">
        <v>1124</v>
      </c>
    </row>
    <row r="150" spans="1:9" s="213" customFormat="1" ht="36" x14ac:dyDescent="0.2">
      <c r="A150" s="362">
        <v>2078</v>
      </c>
      <c r="B150" s="362" t="s">
        <v>1143</v>
      </c>
      <c r="C150" s="362" t="s">
        <v>229</v>
      </c>
      <c r="D150" s="567">
        <v>989</v>
      </c>
      <c r="E150" s="568">
        <v>44956</v>
      </c>
      <c r="F150" s="362" t="s">
        <v>1144</v>
      </c>
      <c r="G150" s="362">
        <v>2159</v>
      </c>
      <c r="H150" s="362" t="s">
        <v>1133</v>
      </c>
      <c r="I150" s="362" t="s">
        <v>1124</v>
      </c>
    </row>
    <row r="151" spans="1:9" s="213" customFormat="1" ht="36" x14ac:dyDescent="0.2">
      <c r="A151" s="362">
        <v>2079</v>
      </c>
      <c r="B151" s="362" t="s">
        <v>1143</v>
      </c>
      <c r="C151" s="362" t="s">
        <v>229</v>
      </c>
      <c r="D151" s="567">
        <v>989</v>
      </c>
      <c r="E151" s="568">
        <v>44956</v>
      </c>
      <c r="F151" s="362" t="s">
        <v>1144</v>
      </c>
      <c r="G151" s="362">
        <v>2159</v>
      </c>
      <c r="H151" s="362" t="s">
        <v>1133</v>
      </c>
      <c r="I151" s="362" t="s">
        <v>1124</v>
      </c>
    </row>
    <row r="152" spans="1:9" s="213" customFormat="1" ht="36" x14ac:dyDescent="0.2">
      <c r="A152" s="362">
        <v>2080</v>
      </c>
      <c r="B152" s="362" t="s">
        <v>1143</v>
      </c>
      <c r="C152" s="362" t="s">
        <v>229</v>
      </c>
      <c r="D152" s="567">
        <v>989</v>
      </c>
      <c r="E152" s="568">
        <v>44956</v>
      </c>
      <c r="F152" s="362" t="s">
        <v>1144</v>
      </c>
      <c r="G152" s="362">
        <v>2159</v>
      </c>
      <c r="H152" s="362" t="s">
        <v>1133</v>
      </c>
      <c r="I152" s="362" t="s">
        <v>1124</v>
      </c>
    </row>
    <row r="153" spans="1:9" s="213" customFormat="1" ht="36" x14ac:dyDescent="0.2">
      <c r="A153" s="362">
        <v>2081</v>
      </c>
      <c r="B153" s="362" t="s">
        <v>1143</v>
      </c>
      <c r="C153" s="362" t="s">
        <v>229</v>
      </c>
      <c r="D153" s="567">
        <v>989</v>
      </c>
      <c r="E153" s="568">
        <v>44956</v>
      </c>
      <c r="F153" s="362" t="s">
        <v>1144</v>
      </c>
      <c r="G153" s="362">
        <v>2159</v>
      </c>
      <c r="H153" s="362" t="s">
        <v>1133</v>
      </c>
      <c r="I153" s="362" t="s">
        <v>1124</v>
      </c>
    </row>
    <row r="154" spans="1:9" s="213" customFormat="1" ht="36" x14ac:dyDescent="0.2">
      <c r="A154" s="362">
        <v>2082</v>
      </c>
      <c r="B154" s="362" t="s">
        <v>1143</v>
      </c>
      <c r="C154" s="362" t="s">
        <v>229</v>
      </c>
      <c r="D154" s="567">
        <v>989</v>
      </c>
      <c r="E154" s="568">
        <v>44956</v>
      </c>
      <c r="F154" s="362" t="s">
        <v>1144</v>
      </c>
      <c r="G154" s="362">
        <v>2159</v>
      </c>
      <c r="H154" s="362" t="s">
        <v>1133</v>
      </c>
      <c r="I154" s="362" t="s">
        <v>1124</v>
      </c>
    </row>
    <row r="155" spans="1:9" s="213" customFormat="1" ht="36" x14ac:dyDescent="0.2">
      <c r="A155" s="362">
        <v>2083</v>
      </c>
      <c r="B155" s="362" t="s">
        <v>1143</v>
      </c>
      <c r="C155" s="362" t="s">
        <v>229</v>
      </c>
      <c r="D155" s="567">
        <v>989</v>
      </c>
      <c r="E155" s="568">
        <v>44956</v>
      </c>
      <c r="F155" s="362" t="s">
        <v>1144</v>
      </c>
      <c r="G155" s="362">
        <v>2159</v>
      </c>
      <c r="H155" s="362" t="s">
        <v>1133</v>
      </c>
      <c r="I155" s="362" t="s">
        <v>1124</v>
      </c>
    </row>
    <row r="156" spans="1:9" s="213" customFormat="1" ht="36" x14ac:dyDescent="0.2">
      <c r="A156" s="362">
        <v>2084</v>
      </c>
      <c r="B156" s="362" t="s">
        <v>1143</v>
      </c>
      <c r="C156" s="362" t="s">
        <v>229</v>
      </c>
      <c r="D156" s="567">
        <v>989</v>
      </c>
      <c r="E156" s="568">
        <v>44956</v>
      </c>
      <c r="F156" s="362" t="s">
        <v>1144</v>
      </c>
      <c r="G156" s="362">
        <v>2159</v>
      </c>
      <c r="H156" s="362" t="s">
        <v>1133</v>
      </c>
      <c r="I156" s="362" t="s">
        <v>1124</v>
      </c>
    </row>
    <row r="157" spans="1:9" s="213" customFormat="1" ht="36" x14ac:dyDescent="0.2">
      <c r="A157" s="362">
        <v>2085</v>
      </c>
      <c r="B157" s="362" t="s">
        <v>1143</v>
      </c>
      <c r="C157" s="362" t="s">
        <v>229</v>
      </c>
      <c r="D157" s="567">
        <v>989</v>
      </c>
      <c r="E157" s="568">
        <v>44956</v>
      </c>
      <c r="F157" s="362" t="s">
        <v>1144</v>
      </c>
      <c r="G157" s="362">
        <v>2159</v>
      </c>
      <c r="H157" s="362" t="s">
        <v>1133</v>
      </c>
      <c r="I157" s="362" t="s">
        <v>1124</v>
      </c>
    </row>
    <row r="158" spans="1:9" s="213" customFormat="1" ht="36" x14ac:dyDescent="0.2">
      <c r="A158" s="362">
        <v>2086</v>
      </c>
      <c r="B158" s="362" t="s">
        <v>1143</v>
      </c>
      <c r="C158" s="362" t="s">
        <v>229</v>
      </c>
      <c r="D158" s="567">
        <v>989</v>
      </c>
      <c r="E158" s="568">
        <v>44956</v>
      </c>
      <c r="F158" s="362" t="s">
        <v>1144</v>
      </c>
      <c r="G158" s="362">
        <v>2159</v>
      </c>
      <c r="H158" s="362" t="s">
        <v>1133</v>
      </c>
      <c r="I158" s="362" t="s">
        <v>1124</v>
      </c>
    </row>
    <row r="159" spans="1:9" s="213" customFormat="1" ht="36" x14ac:dyDescent="0.2">
      <c r="A159" s="362">
        <v>2087</v>
      </c>
      <c r="B159" s="362" t="s">
        <v>1143</v>
      </c>
      <c r="C159" s="362" t="s">
        <v>229</v>
      </c>
      <c r="D159" s="567">
        <v>989</v>
      </c>
      <c r="E159" s="568">
        <v>44956</v>
      </c>
      <c r="F159" s="362" t="s">
        <v>1144</v>
      </c>
      <c r="G159" s="362">
        <v>2159</v>
      </c>
      <c r="H159" s="362" t="s">
        <v>1133</v>
      </c>
      <c r="I159" s="362" t="s">
        <v>1124</v>
      </c>
    </row>
    <row r="160" spans="1:9" s="213" customFormat="1" ht="36" x14ac:dyDescent="0.2">
      <c r="A160" s="362">
        <v>2088</v>
      </c>
      <c r="B160" s="362" t="s">
        <v>1143</v>
      </c>
      <c r="C160" s="362" t="s">
        <v>229</v>
      </c>
      <c r="D160" s="567">
        <v>989</v>
      </c>
      <c r="E160" s="568">
        <v>44956</v>
      </c>
      <c r="F160" s="362" t="s">
        <v>1144</v>
      </c>
      <c r="G160" s="362">
        <v>2159</v>
      </c>
      <c r="H160" s="362" t="s">
        <v>1133</v>
      </c>
      <c r="I160" s="362" t="s">
        <v>1124</v>
      </c>
    </row>
    <row r="161" spans="1:9" s="213" customFormat="1" ht="36" x14ac:dyDescent="0.2">
      <c r="A161" s="362">
        <v>2089</v>
      </c>
      <c r="B161" s="362" t="s">
        <v>1143</v>
      </c>
      <c r="C161" s="362" t="s">
        <v>229</v>
      </c>
      <c r="D161" s="567">
        <v>989</v>
      </c>
      <c r="E161" s="568">
        <v>44956</v>
      </c>
      <c r="F161" s="362" t="s">
        <v>1144</v>
      </c>
      <c r="G161" s="362">
        <v>2159</v>
      </c>
      <c r="H161" s="362" t="s">
        <v>1133</v>
      </c>
      <c r="I161" s="362" t="s">
        <v>1124</v>
      </c>
    </row>
    <row r="162" spans="1:9" s="213" customFormat="1" ht="36" x14ac:dyDescent="0.2">
      <c r="A162" s="362">
        <v>2090</v>
      </c>
      <c r="B162" s="362" t="s">
        <v>1143</v>
      </c>
      <c r="C162" s="362" t="s">
        <v>229</v>
      </c>
      <c r="D162" s="567">
        <v>989</v>
      </c>
      <c r="E162" s="568">
        <v>44956</v>
      </c>
      <c r="F162" s="362" t="s">
        <v>1144</v>
      </c>
      <c r="G162" s="362">
        <v>2159</v>
      </c>
      <c r="H162" s="362" t="s">
        <v>1133</v>
      </c>
      <c r="I162" s="362" t="s">
        <v>1124</v>
      </c>
    </row>
    <row r="163" spans="1:9" s="213" customFormat="1" ht="36" x14ac:dyDescent="0.2">
      <c r="A163" s="362">
        <v>2091</v>
      </c>
      <c r="B163" s="362" t="s">
        <v>1143</v>
      </c>
      <c r="C163" s="362" t="s">
        <v>229</v>
      </c>
      <c r="D163" s="567">
        <v>989</v>
      </c>
      <c r="E163" s="568">
        <v>44956</v>
      </c>
      <c r="F163" s="362" t="s">
        <v>1144</v>
      </c>
      <c r="G163" s="362">
        <v>2159</v>
      </c>
      <c r="H163" s="362" t="s">
        <v>1133</v>
      </c>
      <c r="I163" s="362" t="s">
        <v>1124</v>
      </c>
    </row>
    <row r="164" spans="1:9" s="213" customFormat="1" ht="36" x14ac:dyDescent="0.2">
      <c r="A164" s="362">
        <v>2092</v>
      </c>
      <c r="B164" s="362" t="s">
        <v>1143</v>
      </c>
      <c r="C164" s="362" t="s">
        <v>229</v>
      </c>
      <c r="D164" s="567">
        <v>989</v>
      </c>
      <c r="E164" s="568">
        <v>44956</v>
      </c>
      <c r="F164" s="362" t="s">
        <v>1144</v>
      </c>
      <c r="G164" s="362">
        <v>2159</v>
      </c>
      <c r="H164" s="362" t="s">
        <v>1133</v>
      </c>
      <c r="I164" s="362" t="s">
        <v>1124</v>
      </c>
    </row>
    <row r="165" spans="1:9" s="213" customFormat="1" ht="36" x14ac:dyDescent="0.2">
      <c r="A165" s="362">
        <v>2093</v>
      </c>
      <c r="B165" s="362" t="s">
        <v>1143</v>
      </c>
      <c r="C165" s="362" t="s">
        <v>229</v>
      </c>
      <c r="D165" s="567">
        <v>989</v>
      </c>
      <c r="E165" s="568">
        <v>44956</v>
      </c>
      <c r="F165" s="362" t="s">
        <v>1144</v>
      </c>
      <c r="G165" s="362">
        <v>2159</v>
      </c>
      <c r="H165" s="362" t="s">
        <v>1133</v>
      </c>
      <c r="I165" s="362" t="s">
        <v>1124</v>
      </c>
    </row>
    <row r="166" spans="1:9" s="213" customFormat="1" ht="36" x14ac:dyDescent="0.2">
      <c r="A166" s="362">
        <v>2094</v>
      </c>
      <c r="B166" s="362" t="s">
        <v>1143</v>
      </c>
      <c r="C166" s="362" t="s">
        <v>229</v>
      </c>
      <c r="D166" s="567">
        <v>989</v>
      </c>
      <c r="E166" s="568">
        <v>44956</v>
      </c>
      <c r="F166" s="362" t="s">
        <v>1144</v>
      </c>
      <c r="G166" s="362">
        <v>2159</v>
      </c>
      <c r="H166" s="362" t="s">
        <v>1133</v>
      </c>
      <c r="I166" s="362" t="s">
        <v>1124</v>
      </c>
    </row>
    <row r="167" spans="1:9" s="213" customFormat="1" ht="36" x14ac:dyDescent="0.2">
      <c r="A167" s="362">
        <v>2095</v>
      </c>
      <c r="B167" s="362" t="s">
        <v>1143</v>
      </c>
      <c r="C167" s="362" t="s">
        <v>229</v>
      </c>
      <c r="D167" s="567">
        <v>989</v>
      </c>
      <c r="E167" s="568">
        <v>44956</v>
      </c>
      <c r="F167" s="362" t="s">
        <v>1144</v>
      </c>
      <c r="G167" s="362">
        <v>2159</v>
      </c>
      <c r="H167" s="362" t="s">
        <v>1133</v>
      </c>
      <c r="I167" s="362" t="s">
        <v>1124</v>
      </c>
    </row>
    <row r="168" spans="1:9" s="213" customFormat="1" ht="36" x14ac:dyDescent="0.2">
      <c r="A168" s="362">
        <v>2096</v>
      </c>
      <c r="B168" s="362" t="s">
        <v>1143</v>
      </c>
      <c r="C168" s="362" t="s">
        <v>229</v>
      </c>
      <c r="D168" s="567">
        <v>989</v>
      </c>
      <c r="E168" s="568">
        <v>44956</v>
      </c>
      <c r="F168" s="362" t="s">
        <v>1144</v>
      </c>
      <c r="G168" s="362">
        <v>2159</v>
      </c>
      <c r="H168" s="362" t="s">
        <v>1133</v>
      </c>
      <c r="I168" s="362" t="s">
        <v>1124</v>
      </c>
    </row>
    <row r="169" spans="1:9" s="213" customFormat="1" ht="36" x14ac:dyDescent="0.2">
      <c r="A169" s="362">
        <v>2097</v>
      </c>
      <c r="B169" s="362" t="s">
        <v>1143</v>
      </c>
      <c r="C169" s="362" t="s">
        <v>229</v>
      </c>
      <c r="D169" s="567">
        <v>989</v>
      </c>
      <c r="E169" s="568">
        <v>44956</v>
      </c>
      <c r="F169" s="362" t="s">
        <v>1144</v>
      </c>
      <c r="G169" s="362">
        <v>2159</v>
      </c>
      <c r="H169" s="362" t="s">
        <v>1133</v>
      </c>
      <c r="I169" s="362" t="s">
        <v>1124</v>
      </c>
    </row>
    <row r="170" spans="1:9" s="213" customFormat="1" ht="36" x14ac:dyDescent="0.2">
      <c r="A170" s="362">
        <v>2098</v>
      </c>
      <c r="B170" s="362" t="s">
        <v>1143</v>
      </c>
      <c r="C170" s="362" t="s">
        <v>229</v>
      </c>
      <c r="D170" s="567">
        <v>989</v>
      </c>
      <c r="E170" s="568">
        <v>44956</v>
      </c>
      <c r="F170" s="362" t="s">
        <v>1144</v>
      </c>
      <c r="G170" s="362">
        <v>2159</v>
      </c>
      <c r="H170" s="362" t="s">
        <v>1133</v>
      </c>
      <c r="I170" s="362" t="s">
        <v>1124</v>
      </c>
    </row>
    <row r="171" spans="1:9" s="213" customFormat="1" ht="36" x14ac:dyDescent="0.2">
      <c r="A171" s="362">
        <v>2099</v>
      </c>
      <c r="B171" s="362" t="s">
        <v>1143</v>
      </c>
      <c r="C171" s="362" t="s">
        <v>229</v>
      </c>
      <c r="D171" s="567">
        <v>989</v>
      </c>
      <c r="E171" s="568">
        <v>44956</v>
      </c>
      <c r="F171" s="362" t="s">
        <v>1144</v>
      </c>
      <c r="G171" s="362">
        <v>2159</v>
      </c>
      <c r="H171" s="362" t="s">
        <v>1133</v>
      </c>
      <c r="I171" s="362" t="s">
        <v>1124</v>
      </c>
    </row>
    <row r="172" spans="1:9" s="213" customFormat="1" ht="36" x14ac:dyDescent="0.2">
      <c r="A172" s="362">
        <v>2100</v>
      </c>
      <c r="B172" s="362" t="s">
        <v>1143</v>
      </c>
      <c r="C172" s="362" t="s">
        <v>229</v>
      </c>
      <c r="D172" s="567">
        <v>989</v>
      </c>
      <c r="E172" s="568">
        <v>44956</v>
      </c>
      <c r="F172" s="362" t="s">
        <v>1144</v>
      </c>
      <c r="G172" s="362">
        <v>2159</v>
      </c>
      <c r="H172" s="362" t="s">
        <v>1133</v>
      </c>
      <c r="I172" s="362" t="s">
        <v>1124</v>
      </c>
    </row>
    <row r="173" spans="1:9" s="213" customFormat="1" ht="36" x14ac:dyDescent="0.2">
      <c r="A173" s="362">
        <v>2101</v>
      </c>
      <c r="B173" s="362" t="s">
        <v>1143</v>
      </c>
      <c r="C173" s="362" t="s">
        <v>229</v>
      </c>
      <c r="D173" s="567">
        <v>989</v>
      </c>
      <c r="E173" s="568">
        <v>44956</v>
      </c>
      <c r="F173" s="362" t="s">
        <v>1144</v>
      </c>
      <c r="G173" s="362">
        <v>2159</v>
      </c>
      <c r="H173" s="362" t="s">
        <v>416</v>
      </c>
      <c r="I173" s="362" t="s">
        <v>1124</v>
      </c>
    </row>
    <row r="174" spans="1:9" s="213" customFormat="1" ht="36" x14ac:dyDescent="0.2">
      <c r="A174" s="362">
        <v>2102</v>
      </c>
      <c r="B174" s="362" t="s">
        <v>1143</v>
      </c>
      <c r="C174" s="362" t="s">
        <v>229</v>
      </c>
      <c r="D174" s="567">
        <v>989</v>
      </c>
      <c r="E174" s="568">
        <v>44956</v>
      </c>
      <c r="F174" s="362" t="s">
        <v>1144</v>
      </c>
      <c r="G174" s="362">
        <v>2159</v>
      </c>
      <c r="H174" s="362" t="s">
        <v>416</v>
      </c>
      <c r="I174" s="362" t="s">
        <v>1124</v>
      </c>
    </row>
    <row r="175" spans="1:9" s="213" customFormat="1" ht="36" x14ac:dyDescent="0.2">
      <c r="A175" s="362">
        <v>2103</v>
      </c>
      <c r="B175" s="362" t="s">
        <v>1143</v>
      </c>
      <c r="C175" s="362" t="s">
        <v>229</v>
      </c>
      <c r="D175" s="567">
        <v>989</v>
      </c>
      <c r="E175" s="568">
        <v>44956</v>
      </c>
      <c r="F175" s="362" t="s">
        <v>1144</v>
      </c>
      <c r="G175" s="362">
        <v>2159</v>
      </c>
      <c r="H175" s="362" t="s">
        <v>416</v>
      </c>
      <c r="I175" s="362" t="s">
        <v>1124</v>
      </c>
    </row>
    <row r="176" spans="1:9" s="213" customFormat="1" ht="36" x14ac:dyDescent="0.2">
      <c r="A176" s="362">
        <v>2104</v>
      </c>
      <c r="B176" s="362" t="s">
        <v>1143</v>
      </c>
      <c r="C176" s="362" t="s">
        <v>229</v>
      </c>
      <c r="D176" s="567">
        <v>989</v>
      </c>
      <c r="E176" s="568">
        <v>44956</v>
      </c>
      <c r="F176" s="362" t="s">
        <v>1144</v>
      </c>
      <c r="G176" s="362">
        <v>2159</v>
      </c>
      <c r="H176" s="362" t="s">
        <v>416</v>
      </c>
      <c r="I176" s="362" t="s">
        <v>1124</v>
      </c>
    </row>
    <row r="177" spans="1:9" s="213" customFormat="1" ht="36" x14ac:dyDescent="0.2">
      <c r="A177" s="362">
        <v>2105</v>
      </c>
      <c r="B177" s="362" t="s">
        <v>1143</v>
      </c>
      <c r="C177" s="362" t="s">
        <v>229</v>
      </c>
      <c r="D177" s="567">
        <v>989</v>
      </c>
      <c r="E177" s="568">
        <v>44956</v>
      </c>
      <c r="F177" s="362" t="s">
        <v>1144</v>
      </c>
      <c r="G177" s="362">
        <v>2159</v>
      </c>
      <c r="H177" s="362" t="s">
        <v>416</v>
      </c>
      <c r="I177" s="362" t="s">
        <v>1124</v>
      </c>
    </row>
    <row r="178" spans="1:9" s="213" customFormat="1" ht="36" x14ac:dyDescent="0.2">
      <c r="A178" s="362">
        <v>2106</v>
      </c>
      <c r="B178" s="362" t="s">
        <v>1143</v>
      </c>
      <c r="C178" s="362" t="s">
        <v>229</v>
      </c>
      <c r="D178" s="567">
        <v>989</v>
      </c>
      <c r="E178" s="568">
        <v>44956</v>
      </c>
      <c r="F178" s="362" t="s">
        <v>1144</v>
      </c>
      <c r="G178" s="362">
        <v>2159</v>
      </c>
      <c r="H178" s="362" t="s">
        <v>416</v>
      </c>
      <c r="I178" s="362" t="s">
        <v>1124</v>
      </c>
    </row>
    <row r="179" spans="1:9" s="213" customFormat="1" ht="36" x14ac:dyDescent="0.2">
      <c r="A179" s="362">
        <v>2107</v>
      </c>
      <c r="B179" s="362" t="s">
        <v>1143</v>
      </c>
      <c r="C179" s="362" t="s">
        <v>229</v>
      </c>
      <c r="D179" s="567">
        <v>989</v>
      </c>
      <c r="E179" s="568">
        <v>44956</v>
      </c>
      <c r="F179" s="362" t="s">
        <v>1144</v>
      </c>
      <c r="G179" s="362">
        <v>2159</v>
      </c>
      <c r="H179" s="362" t="s">
        <v>416</v>
      </c>
      <c r="I179" s="362" t="s">
        <v>1124</v>
      </c>
    </row>
    <row r="180" spans="1:9" s="213" customFormat="1" ht="36" x14ac:dyDescent="0.2">
      <c r="A180" s="362">
        <v>2108</v>
      </c>
      <c r="B180" s="362" t="s">
        <v>1143</v>
      </c>
      <c r="C180" s="362" t="s">
        <v>229</v>
      </c>
      <c r="D180" s="567">
        <v>989</v>
      </c>
      <c r="E180" s="568">
        <v>44956</v>
      </c>
      <c r="F180" s="362" t="s">
        <v>1144</v>
      </c>
      <c r="G180" s="362">
        <v>2159</v>
      </c>
      <c r="H180" s="362" t="s">
        <v>416</v>
      </c>
      <c r="I180" s="362" t="s">
        <v>1124</v>
      </c>
    </row>
    <row r="181" spans="1:9" s="213" customFormat="1" ht="36" x14ac:dyDescent="0.2">
      <c r="A181" s="362">
        <v>2109</v>
      </c>
      <c r="B181" s="362" t="s">
        <v>1143</v>
      </c>
      <c r="C181" s="362" t="s">
        <v>229</v>
      </c>
      <c r="D181" s="567">
        <v>989</v>
      </c>
      <c r="E181" s="568">
        <v>44956</v>
      </c>
      <c r="F181" s="362" t="s">
        <v>1144</v>
      </c>
      <c r="G181" s="362">
        <v>2159</v>
      </c>
      <c r="H181" s="362" t="s">
        <v>416</v>
      </c>
      <c r="I181" s="362" t="s">
        <v>1124</v>
      </c>
    </row>
    <row r="182" spans="1:9" s="213" customFormat="1" ht="36" x14ac:dyDescent="0.2">
      <c r="A182" s="362">
        <v>2110</v>
      </c>
      <c r="B182" s="362" t="s">
        <v>1143</v>
      </c>
      <c r="C182" s="362" t="s">
        <v>229</v>
      </c>
      <c r="D182" s="567">
        <v>989</v>
      </c>
      <c r="E182" s="568">
        <v>44956</v>
      </c>
      <c r="F182" s="362" t="s">
        <v>1144</v>
      </c>
      <c r="G182" s="362">
        <v>2159</v>
      </c>
      <c r="H182" s="362" t="s">
        <v>416</v>
      </c>
      <c r="I182" s="362" t="s">
        <v>1124</v>
      </c>
    </row>
    <row r="183" spans="1:9" s="213" customFormat="1" ht="36" x14ac:dyDescent="0.2">
      <c r="A183" s="362">
        <v>2111</v>
      </c>
      <c r="B183" s="362" t="s">
        <v>1143</v>
      </c>
      <c r="C183" s="362" t="s">
        <v>229</v>
      </c>
      <c r="D183" s="567">
        <v>989</v>
      </c>
      <c r="E183" s="568">
        <v>44956</v>
      </c>
      <c r="F183" s="362" t="s">
        <v>1144</v>
      </c>
      <c r="G183" s="362">
        <v>2159</v>
      </c>
      <c r="H183" s="362" t="s">
        <v>416</v>
      </c>
      <c r="I183" s="362" t="s">
        <v>1124</v>
      </c>
    </row>
    <row r="184" spans="1:9" s="213" customFormat="1" ht="36" x14ac:dyDescent="0.2">
      <c r="A184" s="362">
        <v>2112</v>
      </c>
      <c r="B184" s="362" t="s">
        <v>1143</v>
      </c>
      <c r="C184" s="362" t="s">
        <v>229</v>
      </c>
      <c r="D184" s="567">
        <v>989</v>
      </c>
      <c r="E184" s="568">
        <v>44956</v>
      </c>
      <c r="F184" s="362" t="s">
        <v>1144</v>
      </c>
      <c r="G184" s="362">
        <v>2159</v>
      </c>
      <c r="H184" s="362" t="s">
        <v>416</v>
      </c>
      <c r="I184" s="362" t="s">
        <v>1124</v>
      </c>
    </row>
    <row r="185" spans="1:9" s="213" customFormat="1" ht="36" x14ac:dyDescent="0.2">
      <c r="A185" s="362">
        <v>2113</v>
      </c>
      <c r="B185" s="362" t="s">
        <v>1143</v>
      </c>
      <c r="C185" s="362" t="s">
        <v>229</v>
      </c>
      <c r="D185" s="567">
        <v>989</v>
      </c>
      <c r="E185" s="568">
        <v>44956</v>
      </c>
      <c r="F185" s="362" t="s">
        <v>1144</v>
      </c>
      <c r="G185" s="362">
        <v>2159</v>
      </c>
      <c r="H185" s="362" t="s">
        <v>416</v>
      </c>
      <c r="I185" s="362" t="s">
        <v>1124</v>
      </c>
    </row>
    <row r="186" spans="1:9" s="213" customFormat="1" ht="36" x14ac:dyDescent="0.2">
      <c r="A186" s="362">
        <v>2114</v>
      </c>
      <c r="B186" s="362" t="s">
        <v>1143</v>
      </c>
      <c r="C186" s="362" t="s">
        <v>229</v>
      </c>
      <c r="D186" s="567">
        <v>989</v>
      </c>
      <c r="E186" s="568">
        <v>44956</v>
      </c>
      <c r="F186" s="362" t="s">
        <v>1144</v>
      </c>
      <c r="G186" s="362">
        <v>2159</v>
      </c>
      <c r="H186" s="362" t="s">
        <v>416</v>
      </c>
      <c r="I186" s="362" t="s">
        <v>1124</v>
      </c>
    </row>
    <row r="187" spans="1:9" s="213" customFormat="1" ht="36" x14ac:dyDescent="0.2">
      <c r="A187" s="362">
        <v>2115</v>
      </c>
      <c r="B187" s="362" t="s">
        <v>1143</v>
      </c>
      <c r="C187" s="362" t="s">
        <v>229</v>
      </c>
      <c r="D187" s="567">
        <v>989</v>
      </c>
      <c r="E187" s="568">
        <v>44956</v>
      </c>
      <c r="F187" s="362" t="s">
        <v>1144</v>
      </c>
      <c r="G187" s="362">
        <v>2159</v>
      </c>
      <c r="H187" s="362" t="s">
        <v>416</v>
      </c>
      <c r="I187" s="362" t="s">
        <v>1124</v>
      </c>
    </row>
    <row r="188" spans="1:9" s="213" customFormat="1" ht="36" x14ac:dyDescent="0.2">
      <c r="A188" s="362">
        <v>2116</v>
      </c>
      <c r="B188" s="362" t="s">
        <v>1143</v>
      </c>
      <c r="C188" s="362" t="s">
        <v>229</v>
      </c>
      <c r="D188" s="567">
        <v>989</v>
      </c>
      <c r="E188" s="568">
        <v>44956</v>
      </c>
      <c r="F188" s="362" t="s">
        <v>1144</v>
      </c>
      <c r="G188" s="362">
        <v>2159</v>
      </c>
      <c r="H188" s="362" t="s">
        <v>416</v>
      </c>
      <c r="I188" s="362" t="s">
        <v>1124</v>
      </c>
    </row>
    <row r="189" spans="1:9" s="213" customFormat="1" ht="36" x14ac:dyDescent="0.2">
      <c r="A189" s="362">
        <v>2117</v>
      </c>
      <c r="B189" s="362" t="s">
        <v>1143</v>
      </c>
      <c r="C189" s="362" t="s">
        <v>229</v>
      </c>
      <c r="D189" s="567">
        <v>989</v>
      </c>
      <c r="E189" s="568">
        <v>44956</v>
      </c>
      <c r="F189" s="362" t="s">
        <v>1144</v>
      </c>
      <c r="G189" s="362">
        <v>2159</v>
      </c>
      <c r="H189" s="362" t="s">
        <v>416</v>
      </c>
      <c r="I189" s="362" t="s">
        <v>1124</v>
      </c>
    </row>
    <row r="190" spans="1:9" s="213" customFormat="1" ht="36" x14ac:dyDescent="0.2">
      <c r="A190" s="362">
        <v>2118</v>
      </c>
      <c r="B190" s="362" t="s">
        <v>1143</v>
      </c>
      <c r="C190" s="362" t="s">
        <v>229</v>
      </c>
      <c r="D190" s="567">
        <v>989</v>
      </c>
      <c r="E190" s="568">
        <v>44956</v>
      </c>
      <c r="F190" s="362" t="s">
        <v>1144</v>
      </c>
      <c r="G190" s="362">
        <v>2159</v>
      </c>
      <c r="H190" s="362" t="s">
        <v>416</v>
      </c>
      <c r="I190" s="362" t="s">
        <v>1124</v>
      </c>
    </row>
    <row r="191" spans="1:9" s="213" customFormat="1" ht="36" x14ac:dyDescent="0.2">
      <c r="A191" s="362">
        <v>2119</v>
      </c>
      <c r="B191" s="362" t="s">
        <v>1143</v>
      </c>
      <c r="C191" s="362" t="s">
        <v>229</v>
      </c>
      <c r="D191" s="567">
        <v>989</v>
      </c>
      <c r="E191" s="568">
        <v>44956</v>
      </c>
      <c r="F191" s="362" t="s">
        <v>1144</v>
      </c>
      <c r="G191" s="362">
        <v>2159</v>
      </c>
      <c r="H191" s="362" t="s">
        <v>416</v>
      </c>
      <c r="I191" s="362" t="s">
        <v>1124</v>
      </c>
    </row>
    <row r="192" spans="1:9" s="213" customFormat="1" ht="36" x14ac:dyDescent="0.2">
      <c r="A192" s="362">
        <v>2120</v>
      </c>
      <c r="B192" s="362" t="s">
        <v>1143</v>
      </c>
      <c r="C192" s="362" t="s">
        <v>229</v>
      </c>
      <c r="D192" s="567">
        <v>989</v>
      </c>
      <c r="E192" s="568">
        <v>44956</v>
      </c>
      <c r="F192" s="362" t="s">
        <v>1144</v>
      </c>
      <c r="G192" s="362">
        <v>2159</v>
      </c>
      <c r="H192" s="362" t="s">
        <v>416</v>
      </c>
      <c r="I192" s="362" t="s">
        <v>1124</v>
      </c>
    </row>
    <row r="193" spans="1:9" s="213" customFormat="1" ht="36" x14ac:dyDescent="0.2">
      <c r="A193" s="362">
        <v>2121</v>
      </c>
      <c r="B193" s="362" t="s">
        <v>1143</v>
      </c>
      <c r="C193" s="362" t="s">
        <v>229</v>
      </c>
      <c r="D193" s="567">
        <v>989</v>
      </c>
      <c r="E193" s="568">
        <v>44956</v>
      </c>
      <c r="F193" s="362" t="s">
        <v>1144</v>
      </c>
      <c r="G193" s="362">
        <v>2159</v>
      </c>
      <c r="H193" s="362" t="s">
        <v>416</v>
      </c>
      <c r="I193" s="362" t="s">
        <v>1124</v>
      </c>
    </row>
    <row r="194" spans="1:9" s="213" customFormat="1" ht="36" x14ac:dyDescent="0.2">
      <c r="A194" s="362">
        <v>2122</v>
      </c>
      <c r="B194" s="362" t="s">
        <v>1143</v>
      </c>
      <c r="C194" s="362" t="s">
        <v>229</v>
      </c>
      <c r="D194" s="567">
        <v>989</v>
      </c>
      <c r="E194" s="568">
        <v>44956</v>
      </c>
      <c r="F194" s="362" t="s">
        <v>1144</v>
      </c>
      <c r="G194" s="362">
        <v>2159</v>
      </c>
      <c r="H194" s="362" t="s">
        <v>416</v>
      </c>
      <c r="I194" s="362" t="s">
        <v>1124</v>
      </c>
    </row>
    <row r="195" spans="1:9" s="213" customFormat="1" ht="36" x14ac:dyDescent="0.2">
      <c r="A195" s="362">
        <v>2123</v>
      </c>
      <c r="B195" s="362" t="s">
        <v>1143</v>
      </c>
      <c r="C195" s="362" t="s">
        <v>229</v>
      </c>
      <c r="D195" s="567">
        <v>989</v>
      </c>
      <c r="E195" s="568">
        <v>44956</v>
      </c>
      <c r="F195" s="362" t="s">
        <v>1144</v>
      </c>
      <c r="G195" s="362">
        <v>2159</v>
      </c>
      <c r="H195" s="362" t="s">
        <v>416</v>
      </c>
      <c r="I195" s="362" t="s">
        <v>1124</v>
      </c>
    </row>
    <row r="196" spans="1:9" s="213" customFormat="1" ht="36" x14ac:dyDescent="0.2">
      <c r="A196" s="362">
        <v>2124</v>
      </c>
      <c r="B196" s="362" t="s">
        <v>1143</v>
      </c>
      <c r="C196" s="362" t="s">
        <v>229</v>
      </c>
      <c r="D196" s="567">
        <v>989</v>
      </c>
      <c r="E196" s="568">
        <v>44956</v>
      </c>
      <c r="F196" s="362" t="s">
        <v>1144</v>
      </c>
      <c r="G196" s="362">
        <v>2159</v>
      </c>
      <c r="H196" s="362" t="s">
        <v>416</v>
      </c>
      <c r="I196" s="362" t="s">
        <v>1124</v>
      </c>
    </row>
    <row r="197" spans="1:9" s="213" customFormat="1" ht="36" x14ac:dyDescent="0.2">
      <c r="A197" s="362">
        <v>2125</v>
      </c>
      <c r="B197" s="362" t="s">
        <v>1143</v>
      </c>
      <c r="C197" s="362" t="s">
        <v>229</v>
      </c>
      <c r="D197" s="567">
        <v>989</v>
      </c>
      <c r="E197" s="568">
        <v>44956</v>
      </c>
      <c r="F197" s="362" t="s">
        <v>1144</v>
      </c>
      <c r="G197" s="362">
        <v>2159</v>
      </c>
      <c r="H197" s="362" t="s">
        <v>416</v>
      </c>
      <c r="I197" s="362" t="s">
        <v>1124</v>
      </c>
    </row>
    <row r="198" spans="1:9" s="213" customFormat="1" ht="36" x14ac:dyDescent="0.2">
      <c r="A198" s="362">
        <v>2126</v>
      </c>
      <c r="B198" s="362" t="s">
        <v>1143</v>
      </c>
      <c r="C198" s="362" t="s">
        <v>229</v>
      </c>
      <c r="D198" s="567">
        <v>989</v>
      </c>
      <c r="E198" s="568">
        <v>44956</v>
      </c>
      <c r="F198" s="362" t="s">
        <v>1144</v>
      </c>
      <c r="G198" s="362">
        <v>2159</v>
      </c>
      <c r="H198" s="362" t="s">
        <v>416</v>
      </c>
      <c r="I198" s="362" t="s">
        <v>1124</v>
      </c>
    </row>
    <row r="199" spans="1:9" s="213" customFormat="1" ht="36" x14ac:dyDescent="0.2">
      <c r="A199" s="362">
        <v>2127</v>
      </c>
      <c r="B199" s="362" t="s">
        <v>1143</v>
      </c>
      <c r="C199" s="362" t="s">
        <v>229</v>
      </c>
      <c r="D199" s="567">
        <v>989</v>
      </c>
      <c r="E199" s="568">
        <v>44956</v>
      </c>
      <c r="F199" s="362" t="s">
        <v>1144</v>
      </c>
      <c r="G199" s="362">
        <v>2159</v>
      </c>
      <c r="H199" s="362" t="s">
        <v>416</v>
      </c>
      <c r="I199" s="362" t="s">
        <v>1124</v>
      </c>
    </row>
    <row r="200" spans="1:9" s="213" customFormat="1" ht="36" x14ac:dyDescent="0.2">
      <c r="A200" s="362">
        <v>2128</v>
      </c>
      <c r="B200" s="362" t="s">
        <v>1143</v>
      </c>
      <c r="C200" s="362" t="s">
        <v>229</v>
      </c>
      <c r="D200" s="567">
        <v>989</v>
      </c>
      <c r="E200" s="568">
        <v>44956</v>
      </c>
      <c r="F200" s="362" t="s">
        <v>1144</v>
      </c>
      <c r="G200" s="362">
        <v>2159</v>
      </c>
      <c r="H200" s="362" t="s">
        <v>416</v>
      </c>
      <c r="I200" s="362" t="s">
        <v>1124</v>
      </c>
    </row>
    <row r="201" spans="1:9" s="213" customFormat="1" ht="36" x14ac:dyDescent="0.2">
      <c r="A201" s="362">
        <v>2129</v>
      </c>
      <c r="B201" s="362" t="s">
        <v>1143</v>
      </c>
      <c r="C201" s="362" t="s">
        <v>229</v>
      </c>
      <c r="D201" s="567">
        <v>989</v>
      </c>
      <c r="E201" s="568">
        <v>44956</v>
      </c>
      <c r="F201" s="362" t="s">
        <v>1144</v>
      </c>
      <c r="G201" s="362">
        <v>2159</v>
      </c>
      <c r="H201" s="362" t="s">
        <v>416</v>
      </c>
      <c r="I201" s="362" t="s">
        <v>1124</v>
      </c>
    </row>
    <row r="202" spans="1:9" s="213" customFormat="1" ht="36" x14ac:dyDescent="0.2">
      <c r="A202" s="362">
        <v>2130</v>
      </c>
      <c r="B202" s="362" t="s">
        <v>1143</v>
      </c>
      <c r="C202" s="362" t="s">
        <v>229</v>
      </c>
      <c r="D202" s="567">
        <v>989</v>
      </c>
      <c r="E202" s="568">
        <v>44956</v>
      </c>
      <c r="F202" s="362" t="s">
        <v>1144</v>
      </c>
      <c r="G202" s="362">
        <v>2159</v>
      </c>
      <c r="H202" s="362" t="s">
        <v>416</v>
      </c>
      <c r="I202" s="362" t="s">
        <v>1124</v>
      </c>
    </row>
    <row r="203" spans="1:9" s="213" customFormat="1" ht="36" x14ac:dyDescent="0.2">
      <c r="A203" s="362">
        <v>2131</v>
      </c>
      <c r="B203" s="362" t="s">
        <v>1143</v>
      </c>
      <c r="C203" s="362" t="s">
        <v>229</v>
      </c>
      <c r="D203" s="567">
        <v>989</v>
      </c>
      <c r="E203" s="568">
        <v>44956</v>
      </c>
      <c r="F203" s="362" t="s">
        <v>1144</v>
      </c>
      <c r="G203" s="362">
        <v>2159</v>
      </c>
      <c r="H203" s="362" t="s">
        <v>416</v>
      </c>
      <c r="I203" s="362" t="s">
        <v>1124</v>
      </c>
    </row>
    <row r="204" spans="1:9" s="213" customFormat="1" ht="36" x14ac:dyDescent="0.2">
      <c r="A204" s="362">
        <v>2132</v>
      </c>
      <c r="B204" s="362" t="s">
        <v>1143</v>
      </c>
      <c r="C204" s="362" t="s">
        <v>229</v>
      </c>
      <c r="D204" s="567">
        <v>989</v>
      </c>
      <c r="E204" s="568">
        <v>44956</v>
      </c>
      <c r="F204" s="362" t="s">
        <v>1144</v>
      </c>
      <c r="G204" s="362">
        <v>2159</v>
      </c>
      <c r="H204" s="362" t="s">
        <v>416</v>
      </c>
      <c r="I204" s="362" t="s">
        <v>1124</v>
      </c>
    </row>
    <row r="205" spans="1:9" s="213" customFormat="1" ht="36" x14ac:dyDescent="0.2">
      <c r="A205" s="362">
        <v>2133</v>
      </c>
      <c r="B205" s="362" t="s">
        <v>1143</v>
      </c>
      <c r="C205" s="362" t="s">
        <v>229</v>
      </c>
      <c r="D205" s="567">
        <v>989</v>
      </c>
      <c r="E205" s="568">
        <v>44956</v>
      </c>
      <c r="F205" s="362" t="s">
        <v>1144</v>
      </c>
      <c r="G205" s="362">
        <v>2159</v>
      </c>
      <c r="H205" s="362" t="s">
        <v>416</v>
      </c>
      <c r="I205" s="362" t="s">
        <v>1124</v>
      </c>
    </row>
    <row r="206" spans="1:9" s="213" customFormat="1" ht="36" x14ac:dyDescent="0.2">
      <c r="A206" s="362">
        <v>2134</v>
      </c>
      <c r="B206" s="362" t="s">
        <v>1143</v>
      </c>
      <c r="C206" s="362" t="s">
        <v>229</v>
      </c>
      <c r="D206" s="567">
        <v>989</v>
      </c>
      <c r="E206" s="568">
        <v>44956</v>
      </c>
      <c r="F206" s="362" t="s">
        <v>1144</v>
      </c>
      <c r="G206" s="362">
        <v>2159</v>
      </c>
      <c r="H206" s="362" t="s">
        <v>416</v>
      </c>
      <c r="I206" s="362" t="s">
        <v>1124</v>
      </c>
    </row>
    <row r="207" spans="1:9" s="213" customFormat="1" ht="36" x14ac:dyDescent="0.2">
      <c r="A207" s="362">
        <v>2135</v>
      </c>
      <c r="B207" s="362" t="s">
        <v>1143</v>
      </c>
      <c r="C207" s="362" t="s">
        <v>229</v>
      </c>
      <c r="D207" s="567">
        <v>989</v>
      </c>
      <c r="E207" s="568">
        <v>44956</v>
      </c>
      <c r="F207" s="362" t="s">
        <v>1144</v>
      </c>
      <c r="G207" s="362">
        <v>2159</v>
      </c>
      <c r="H207" s="362" t="s">
        <v>416</v>
      </c>
      <c r="I207" s="362" t="s">
        <v>1124</v>
      </c>
    </row>
    <row r="208" spans="1:9" s="213" customFormat="1" ht="36" x14ac:dyDescent="0.2">
      <c r="A208" s="362">
        <v>2136</v>
      </c>
      <c r="B208" s="362" t="s">
        <v>1143</v>
      </c>
      <c r="C208" s="362" t="s">
        <v>229</v>
      </c>
      <c r="D208" s="567">
        <v>989</v>
      </c>
      <c r="E208" s="568">
        <v>44956</v>
      </c>
      <c r="F208" s="362" t="s">
        <v>1144</v>
      </c>
      <c r="G208" s="362">
        <v>2159</v>
      </c>
      <c r="H208" s="362" t="s">
        <v>416</v>
      </c>
      <c r="I208" s="362" t="s">
        <v>1124</v>
      </c>
    </row>
    <row r="209" spans="1:9" s="213" customFormat="1" ht="36" x14ac:dyDescent="0.2">
      <c r="A209" s="362">
        <v>2137</v>
      </c>
      <c r="B209" s="362" t="s">
        <v>1143</v>
      </c>
      <c r="C209" s="362" t="s">
        <v>229</v>
      </c>
      <c r="D209" s="567">
        <v>989</v>
      </c>
      <c r="E209" s="568">
        <v>44956</v>
      </c>
      <c r="F209" s="362" t="s">
        <v>1144</v>
      </c>
      <c r="G209" s="362">
        <v>2159</v>
      </c>
      <c r="H209" s="362" t="s">
        <v>416</v>
      </c>
      <c r="I209" s="362" t="s">
        <v>1124</v>
      </c>
    </row>
    <row r="210" spans="1:9" s="213" customFormat="1" ht="36" x14ac:dyDescent="0.2">
      <c r="A210" s="362">
        <v>2138</v>
      </c>
      <c r="B210" s="362" t="s">
        <v>1143</v>
      </c>
      <c r="C210" s="362" t="s">
        <v>229</v>
      </c>
      <c r="D210" s="567">
        <v>989</v>
      </c>
      <c r="E210" s="568">
        <v>44956</v>
      </c>
      <c r="F210" s="362" t="s">
        <v>1144</v>
      </c>
      <c r="G210" s="362">
        <v>2159</v>
      </c>
      <c r="H210" s="362" t="s">
        <v>416</v>
      </c>
      <c r="I210" s="362" t="s">
        <v>1124</v>
      </c>
    </row>
    <row r="211" spans="1:9" s="213" customFormat="1" ht="36" x14ac:dyDescent="0.2">
      <c r="A211" s="362">
        <v>2139</v>
      </c>
      <c r="B211" s="362" t="s">
        <v>1143</v>
      </c>
      <c r="C211" s="362" t="s">
        <v>229</v>
      </c>
      <c r="D211" s="567">
        <v>989</v>
      </c>
      <c r="E211" s="568">
        <v>44956</v>
      </c>
      <c r="F211" s="362" t="s">
        <v>1144</v>
      </c>
      <c r="G211" s="362">
        <v>2159</v>
      </c>
      <c r="H211" s="362" t="s">
        <v>416</v>
      </c>
      <c r="I211" s="362" t="s">
        <v>1124</v>
      </c>
    </row>
    <row r="212" spans="1:9" s="213" customFormat="1" ht="36" x14ac:dyDescent="0.2">
      <c r="A212" s="362">
        <v>2140</v>
      </c>
      <c r="B212" s="362" t="s">
        <v>1143</v>
      </c>
      <c r="C212" s="362" t="s">
        <v>229</v>
      </c>
      <c r="D212" s="567">
        <v>989</v>
      </c>
      <c r="E212" s="568">
        <v>44956</v>
      </c>
      <c r="F212" s="362" t="s">
        <v>1144</v>
      </c>
      <c r="G212" s="362">
        <v>2159</v>
      </c>
      <c r="H212" s="362" t="s">
        <v>416</v>
      </c>
      <c r="I212" s="362" t="s">
        <v>1124</v>
      </c>
    </row>
    <row r="213" spans="1:9" s="213" customFormat="1" ht="36" x14ac:dyDescent="0.2">
      <c r="A213" s="362">
        <v>2141</v>
      </c>
      <c r="B213" s="362" t="s">
        <v>1143</v>
      </c>
      <c r="C213" s="362" t="s">
        <v>229</v>
      </c>
      <c r="D213" s="567">
        <v>989</v>
      </c>
      <c r="E213" s="568">
        <v>44956</v>
      </c>
      <c r="F213" s="362" t="s">
        <v>1144</v>
      </c>
      <c r="G213" s="362">
        <v>2159</v>
      </c>
      <c r="H213" s="362" t="s">
        <v>423</v>
      </c>
      <c r="I213" s="362" t="s">
        <v>1124</v>
      </c>
    </row>
    <row r="214" spans="1:9" s="213" customFormat="1" ht="36" x14ac:dyDescent="0.2">
      <c r="A214" s="362">
        <v>2142</v>
      </c>
      <c r="B214" s="362" t="s">
        <v>1143</v>
      </c>
      <c r="C214" s="362" t="s">
        <v>229</v>
      </c>
      <c r="D214" s="567">
        <v>989</v>
      </c>
      <c r="E214" s="568">
        <v>44956</v>
      </c>
      <c r="F214" s="362" t="s">
        <v>1144</v>
      </c>
      <c r="G214" s="362">
        <v>2159</v>
      </c>
      <c r="H214" s="362" t="s">
        <v>423</v>
      </c>
      <c r="I214" s="362" t="s">
        <v>1124</v>
      </c>
    </row>
    <row r="215" spans="1:9" s="213" customFormat="1" ht="36" x14ac:dyDescent="0.2">
      <c r="A215" s="362">
        <v>2143</v>
      </c>
      <c r="B215" s="362" t="s">
        <v>1143</v>
      </c>
      <c r="C215" s="362" t="s">
        <v>229</v>
      </c>
      <c r="D215" s="567">
        <v>989</v>
      </c>
      <c r="E215" s="568">
        <v>44956</v>
      </c>
      <c r="F215" s="362" t="s">
        <v>1144</v>
      </c>
      <c r="G215" s="362">
        <v>2159</v>
      </c>
      <c r="H215" s="362" t="s">
        <v>423</v>
      </c>
      <c r="I215" s="362" t="s">
        <v>1124</v>
      </c>
    </row>
    <row r="216" spans="1:9" s="213" customFormat="1" ht="36" x14ac:dyDescent="0.2">
      <c r="A216" s="362">
        <v>2144</v>
      </c>
      <c r="B216" s="362" t="s">
        <v>1143</v>
      </c>
      <c r="C216" s="362" t="s">
        <v>229</v>
      </c>
      <c r="D216" s="567">
        <v>989</v>
      </c>
      <c r="E216" s="568">
        <v>44956</v>
      </c>
      <c r="F216" s="362" t="s">
        <v>1144</v>
      </c>
      <c r="G216" s="362">
        <v>2159</v>
      </c>
      <c r="H216" s="362" t="s">
        <v>423</v>
      </c>
      <c r="I216" s="362" t="s">
        <v>1124</v>
      </c>
    </row>
    <row r="217" spans="1:9" s="213" customFormat="1" ht="36" x14ac:dyDescent="0.2">
      <c r="A217" s="362">
        <v>2145</v>
      </c>
      <c r="B217" s="362" t="s">
        <v>1143</v>
      </c>
      <c r="C217" s="362" t="s">
        <v>229</v>
      </c>
      <c r="D217" s="567">
        <v>989</v>
      </c>
      <c r="E217" s="568">
        <v>44956</v>
      </c>
      <c r="F217" s="362" t="s">
        <v>1144</v>
      </c>
      <c r="G217" s="362">
        <v>2159</v>
      </c>
      <c r="H217" s="362" t="s">
        <v>423</v>
      </c>
      <c r="I217" s="362" t="s">
        <v>1124</v>
      </c>
    </row>
    <row r="218" spans="1:9" s="213" customFormat="1" ht="36" x14ac:dyDescent="0.2">
      <c r="A218" s="362">
        <v>2146</v>
      </c>
      <c r="B218" s="362" t="s">
        <v>1143</v>
      </c>
      <c r="C218" s="362" t="s">
        <v>229</v>
      </c>
      <c r="D218" s="567">
        <v>989</v>
      </c>
      <c r="E218" s="568">
        <v>44956</v>
      </c>
      <c r="F218" s="362" t="s">
        <v>1144</v>
      </c>
      <c r="G218" s="362">
        <v>2159</v>
      </c>
      <c r="H218" s="362" t="s">
        <v>423</v>
      </c>
      <c r="I218" s="362" t="s">
        <v>1124</v>
      </c>
    </row>
    <row r="219" spans="1:9" s="213" customFormat="1" ht="36" x14ac:dyDescent="0.2">
      <c r="A219" s="362">
        <v>2147</v>
      </c>
      <c r="B219" s="362" t="s">
        <v>1143</v>
      </c>
      <c r="C219" s="362" t="s">
        <v>229</v>
      </c>
      <c r="D219" s="567">
        <v>989</v>
      </c>
      <c r="E219" s="568">
        <v>44956</v>
      </c>
      <c r="F219" s="362" t="s">
        <v>1144</v>
      </c>
      <c r="G219" s="362">
        <v>2159</v>
      </c>
      <c r="H219" s="362" t="s">
        <v>423</v>
      </c>
      <c r="I219" s="362" t="s">
        <v>1124</v>
      </c>
    </row>
    <row r="220" spans="1:9" s="213" customFormat="1" ht="36" x14ac:dyDescent="0.2">
      <c r="A220" s="362">
        <v>2148</v>
      </c>
      <c r="B220" s="362" t="s">
        <v>1143</v>
      </c>
      <c r="C220" s="362" t="s">
        <v>229</v>
      </c>
      <c r="D220" s="567">
        <v>989</v>
      </c>
      <c r="E220" s="568">
        <v>44956</v>
      </c>
      <c r="F220" s="362" t="s">
        <v>1144</v>
      </c>
      <c r="G220" s="362">
        <v>2159</v>
      </c>
      <c r="H220" s="362" t="s">
        <v>423</v>
      </c>
      <c r="I220" s="362" t="s">
        <v>1124</v>
      </c>
    </row>
    <row r="221" spans="1:9" s="213" customFormat="1" ht="36" x14ac:dyDescent="0.2">
      <c r="A221" s="362">
        <v>2149</v>
      </c>
      <c r="B221" s="362" t="s">
        <v>1143</v>
      </c>
      <c r="C221" s="362" t="s">
        <v>229</v>
      </c>
      <c r="D221" s="567">
        <v>989</v>
      </c>
      <c r="E221" s="568">
        <v>44956</v>
      </c>
      <c r="F221" s="362" t="s">
        <v>1144</v>
      </c>
      <c r="G221" s="362">
        <v>2159</v>
      </c>
      <c r="H221" s="362" t="s">
        <v>423</v>
      </c>
      <c r="I221" s="362" t="s">
        <v>1124</v>
      </c>
    </row>
    <row r="222" spans="1:9" s="213" customFormat="1" ht="36" x14ac:dyDescent="0.2">
      <c r="A222" s="362">
        <v>2150</v>
      </c>
      <c r="B222" s="362" t="s">
        <v>1143</v>
      </c>
      <c r="C222" s="362" t="s">
        <v>229</v>
      </c>
      <c r="D222" s="567">
        <v>989</v>
      </c>
      <c r="E222" s="568">
        <v>44956</v>
      </c>
      <c r="F222" s="362" t="s">
        <v>1144</v>
      </c>
      <c r="G222" s="362">
        <v>2159</v>
      </c>
      <c r="H222" s="362" t="s">
        <v>423</v>
      </c>
      <c r="I222" s="362" t="s">
        <v>1124</v>
      </c>
    </row>
    <row r="223" spans="1:9" s="213" customFormat="1" ht="36" x14ac:dyDescent="0.2">
      <c r="A223" s="362">
        <v>2151</v>
      </c>
      <c r="B223" s="362" t="s">
        <v>1143</v>
      </c>
      <c r="C223" s="362" t="s">
        <v>229</v>
      </c>
      <c r="D223" s="567">
        <v>989</v>
      </c>
      <c r="E223" s="568">
        <v>44956</v>
      </c>
      <c r="F223" s="362" t="s">
        <v>1144</v>
      </c>
      <c r="G223" s="362">
        <v>2159</v>
      </c>
      <c r="H223" s="362" t="s">
        <v>423</v>
      </c>
      <c r="I223" s="362" t="s">
        <v>1124</v>
      </c>
    </row>
    <row r="224" spans="1:9" s="213" customFormat="1" ht="36" x14ac:dyDescent="0.2">
      <c r="A224" s="362">
        <v>2152</v>
      </c>
      <c r="B224" s="362" t="s">
        <v>1143</v>
      </c>
      <c r="C224" s="362" t="s">
        <v>229</v>
      </c>
      <c r="D224" s="567">
        <v>989</v>
      </c>
      <c r="E224" s="568">
        <v>44956</v>
      </c>
      <c r="F224" s="362" t="s">
        <v>1144</v>
      </c>
      <c r="G224" s="362">
        <v>2159</v>
      </c>
      <c r="H224" s="362" t="s">
        <v>423</v>
      </c>
      <c r="I224" s="362" t="s">
        <v>1124</v>
      </c>
    </row>
    <row r="225" spans="1:9" s="213" customFormat="1" ht="36" x14ac:dyDescent="0.2">
      <c r="A225" s="362">
        <v>2153</v>
      </c>
      <c r="B225" s="362" t="s">
        <v>1143</v>
      </c>
      <c r="C225" s="362" t="s">
        <v>229</v>
      </c>
      <c r="D225" s="567">
        <v>989</v>
      </c>
      <c r="E225" s="568">
        <v>44956</v>
      </c>
      <c r="F225" s="362" t="s">
        <v>1144</v>
      </c>
      <c r="G225" s="362">
        <v>2159</v>
      </c>
      <c r="H225" s="362" t="s">
        <v>423</v>
      </c>
      <c r="I225" s="362" t="s">
        <v>1124</v>
      </c>
    </row>
    <row r="226" spans="1:9" s="213" customFormat="1" ht="36" x14ac:dyDescent="0.2">
      <c r="A226" s="362">
        <v>2154</v>
      </c>
      <c r="B226" s="362" t="s">
        <v>1143</v>
      </c>
      <c r="C226" s="362" t="s">
        <v>229</v>
      </c>
      <c r="D226" s="567">
        <v>989</v>
      </c>
      <c r="E226" s="568">
        <v>44956</v>
      </c>
      <c r="F226" s="362" t="s">
        <v>1144</v>
      </c>
      <c r="G226" s="362">
        <v>2159</v>
      </c>
      <c r="H226" s="362" t="s">
        <v>423</v>
      </c>
      <c r="I226" s="362" t="s">
        <v>1124</v>
      </c>
    </row>
    <row r="227" spans="1:9" s="213" customFormat="1" ht="36" x14ac:dyDescent="0.2">
      <c r="A227" s="362">
        <v>2155</v>
      </c>
      <c r="B227" s="362" t="s">
        <v>1143</v>
      </c>
      <c r="C227" s="362" t="s">
        <v>229</v>
      </c>
      <c r="D227" s="567">
        <v>989</v>
      </c>
      <c r="E227" s="568">
        <v>44956</v>
      </c>
      <c r="F227" s="362" t="s">
        <v>1144</v>
      </c>
      <c r="G227" s="362">
        <v>2159</v>
      </c>
      <c r="H227" s="362" t="s">
        <v>423</v>
      </c>
      <c r="I227" s="362" t="s">
        <v>1124</v>
      </c>
    </row>
    <row r="228" spans="1:9" s="213" customFormat="1" ht="36" x14ac:dyDescent="0.2">
      <c r="A228" s="362">
        <v>2156</v>
      </c>
      <c r="B228" s="362" t="s">
        <v>1143</v>
      </c>
      <c r="C228" s="362" t="s">
        <v>229</v>
      </c>
      <c r="D228" s="567">
        <v>989</v>
      </c>
      <c r="E228" s="568">
        <v>44956</v>
      </c>
      <c r="F228" s="362" t="s">
        <v>1144</v>
      </c>
      <c r="G228" s="362">
        <v>2159</v>
      </c>
      <c r="H228" s="362" t="s">
        <v>423</v>
      </c>
      <c r="I228" s="362" t="s">
        <v>1124</v>
      </c>
    </row>
    <row r="229" spans="1:9" s="213" customFormat="1" ht="36" x14ac:dyDescent="0.2">
      <c r="A229" s="362">
        <v>2157</v>
      </c>
      <c r="B229" s="362" t="s">
        <v>1143</v>
      </c>
      <c r="C229" s="362" t="s">
        <v>229</v>
      </c>
      <c r="D229" s="567">
        <v>989</v>
      </c>
      <c r="E229" s="568">
        <v>44956</v>
      </c>
      <c r="F229" s="362" t="s">
        <v>1144</v>
      </c>
      <c r="G229" s="362">
        <v>2159</v>
      </c>
      <c r="H229" s="362" t="s">
        <v>423</v>
      </c>
      <c r="I229" s="362" t="s">
        <v>1124</v>
      </c>
    </row>
    <row r="230" spans="1:9" s="213" customFormat="1" ht="36" x14ac:dyDescent="0.2">
      <c r="A230" s="362">
        <v>2158</v>
      </c>
      <c r="B230" s="362" t="s">
        <v>1143</v>
      </c>
      <c r="C230" s="362" t="s">
        <v>229</v>
      </c>
      <c r="D230" s="567">
        <v>989</v>
      </c>
      <c r="E230" s="568">
        <v>44956</v>
      </c>
      <c r="F230" s="362" t="s">
        <v>1144</v>
      </c>
      <c r="G230" s="362">
        <v>2159</v>
      </c>
      <c r="H230" s="362" t="s">
        <v>423</v>
      </c>
      <c r="I230" s="362" t="s">
        <v>1124</v>
      </c>
    </row>
    <row r="231" spans="1:9" s="213" customFormat="1" ht="36" x14ac:dyDescent="0.2">
      <c r="A231" s="362">
        <v>2159</v>
      </c>
      <c r="B231" s="362" t="s">
        <v>1143</v>
      </c>
      <c r="C231" s="362" t="s">
        <v>229</v>
      </c>
      <c r="D231" s="567">
        <v>989</v>
      </c>
      <c r="E231" s="568">
        <v>44956</v>
      </c>
      <c r="F231" s="362" t="s">
        <v>1144</v>
      </c>
      <c r="G231" s="362">
        <v>2159</v>
      </c>
      <c r="H231" s="362" t="s">
        <v>423</v>
      </c>
      <c r="I231" s="362" t="s">
        <v>1124</v>
      </c>
    </row>
    <row r="232" spans="1:9" s="213" customFormat="1" ht="36" x14ac:dyDescent="0.2">
      <c r="A232" s="362">
        <v>2160</v>
      </c>
      <c r="B232" s="362" t="s">
        <v>1143</v>
      </c>
      <c r="C232" s="362" t="s">
        <v>229</v>
      </c>
      <c r="D232" s="567">
        <v>989</v>
      </c>
      <c r="E232" s="568">
        <v>44956</v>
      </c>
      <c r="F232" s="362" t="s">
        <v>1144</v>
      </c>
      <c r="G232" s="362">
        <v>2159</v>
      </c>
      <c r="H232" s="362" t="s">
        <v>423</v>
      </c>
      <c r="I232" s="362" t="s">
        <v>1124</v>
      </c>
    </row>
    <row r="233" spans="1:9" s="213" customFormat="1" ht="36" x14ac:dyDescent="0.2">
      <c r="A233" s="362">
        <v>2161</v>
      </c>
      <c r="B233" s="362" t="s">
        <v>1143</v>
      </c>
      <c r="C233" s="362" t="s">
        <v>229</v>
      </c>
      <c r="D233" s="567">
        <v>989</v>
      </c>
      <c r="E233" s="568">
        <v>44956</v>
      </c>
      <c r="F233" s="362" t="s">
        <v>1144</v>
      </c>
      <c r="G233" s="362">
        <v>2159</v>
      </c>
      <c r="H233" s="362" t="s">
        <v>419</v>
      </c>
      <c r="I233" s="362" t="s">
        <v>1124</v>
      </c>
    </row>
    <row r="234" spans="1:9" s="213" customFormat="1" ht="36" x14ac:dyDescent="0.2">
      <c r="A234" s="362">
        <v>2162</v>
      </c>
      <c r="B234" s="362" t="s">
        <v>1143</v>
      </c>
      <c r="C234" s="362" t="s">
        <v>229</v>
      </c>
      <c r="D234" s="567">
        <v>989</v>
      </c>
      <c r="E234" s="568">
        <v>44956</v>
      </c>
      <c r="F234" s="362" t="s">
        <v>1144</v>
      </c>
      <c r="G234" s="362">
        <v>2159</v>
      </c>
      <c r="H234" s="362" t="s">
        <v>419</v>
      </c>
      <c r="I234" s="362" t="s">
        <v>1124</v>
      </c>
    </row>
    <row r="235" spans="1:9" s="213" customFormat="1" ht="36" x14ac:dyDescent="0.2">
      <c r="A235" s="362">
        <v>2163</v>
      </c>
      <c r="B235" s="362" t="s">
        <v>1143</v>
      </c>
      <c r="C235" s="362" t="s">
        <v>229</v>
      </c>
      <c r="D235" s="567">
        <v>989</v>
      </c>
      <c r="E235" s="568">
        <v>44956</v>
      </c>
      <c r="F235" s="362" t="s">
        <v>1144</v>
      </c>
      <c r="G235" s="362">
        <v>2159</v>
      </c>
      <c r="H235" s="362" t="s">
        <v>419</v>
      </c>
      <c r="I235" s="362" t="s">
        <v>1124</v>
      </c>
    </row>
    <row r="236" spans="1:9" s="213" customFormat="1" ht="36" x14ac:dyDescent="0.2">
      <c r="A236" s="362">
        <v>2164</v>
      </c>
      <c r="B236" s="362" t="s">
        <v>1143</v>
      </c>
      <c r="C236" s="362" t="s">
        <v>229</v>
      </c>
      <c r="D236" s="567">
        <v>989</v>
      </c>
      <c r="E236" s="568">
        <v>44956</v>
      </c>
      <c r="F236" s="362" t="s">
        <v>1144</v>
      </c>
      <c r="G236" s="362">
        <v>2159</v>
      </c>
      <c r="H236" s="362" t="s">
        <v>419</v>
      </c>
      <c r="I236" s="362" t="s">
        <v>1124</v>
      </c>
    </row>
    <row r="237" spans="1:9" s="213" customFormat="1" ht="36" x14ac:dyDescent="0.2">
      <c r="A237" s="362">
        <v>2165</v>
      </c>
      <c r="B237" s="362" t="s">
        <v>1143</v>
      </c>
      <c r="C237" s="362" t="s">
        <v>229</v>
      </c>
      <c r="D237" s="567">
        <v>989</v>
      </c>
      <c r="E237" s="568">
        <v>44956</v>
      </c>
      <c r="F237" s="362" t="s">
        <v>1144</v>
      </c>
      <c r="G237" s="362">
        <v>2159</v>
      </c>
      <c r="H237" s="362" t="s">
        <v>419</v>
      </c>
      <c r="I237" s="362" t="s">
        <v>1124</v>
      </c>
    </row>
    <row r="238" spans="1:9" s="213" customFormat="1" ht="36" x14ac:dyDescent="0.2">
      <c r="A238" s="362">
        <v>2166</v>
      </c>
      <c r="B238" s="362" t="s">
        <v>1143</v>
      </c>
      <c r="C238" s="362" t="s">
        <v>229</v>
      </c>
      <c r="D238" s="567">
        <v>989</v>
      </c>
      <c r="E238" s="568">
        <v>44956</v>
      </c>
      <c r="F238" s="362" t="s">
        <v>1144</v>
      </c>
      <c r="G238" s="362">
        <v>2159</v>
      </c>
      <c r="H238" s="362" t="s">
        <v>419</v>
      </c>
      <c r="I238" s="362" t="s">
        <v>1124</v>
      </c>
    </row>
    <row r="239" spans="1:9" s="213" customFormat="1" ht="36" x14ac:dyDescent="0.2">
      <c r="A239" s="362">
        <v>2167</v>
      </c>
      <c r="B239" s="362" t="s">
        <v>1143</v>
      </c>
      <c r="C239" s="362" t="s">
        <v>229</v>
      </c>
      <c r="D239" s="567">
        <v>989</v>
      </c>
      <c r="E239" s="568">
        <v>44956</v>
      </c>
      <c r="F239" s="362" t="s">
        <v>1144</v>
      </c>
      <c r="G239" s="362">
        <v>2159</v>
      </c>
      <c r="H239" s="362" t="s">
        <v>419</v>
      </c>
      <c r="I239" s="362" t="s">
        <v>1124</v>
      </c>
    </row>
    <row r="240" spans="1:9" s="213" customFormat="1" ht="36" x14ac:dyDescent="0.2">
      <c r="A240" s="362">
        <v>2168</v>
      </c>
      <c r="B240" s="362" t="s">
        <v>1143</v>
      </c>
      <c r="C240" s="362" t="s">
        <v>229</v>
      </c>
      <c r="D240" s="567">
        <v>989</v>
      </c>
      <c r="E240" s="568">
        <v>44956</v>
      </c>
      <c r="F240" s="362" t="s">
        <v>1144</v>
      </c>
      <c r="G240" s="362">
        <v>2159</v>
      </c>
      <c r="H240" s="362" t="s">
        <v>419</v>
      </c>
      <c r="I240" s="362" t="s">
        <v>1124</v>
      </c>
    </row>
    <row r="241" spans="1:9" s="213" customFormat="1" ht="36" x14ac:dyDescent="0.2">
      <c r="A241" s="362">
        <v>2169</v>
      </c>
      <c r="B241" s="362" t="s">
        <v>1143</v>
      </c>
      <c r="C241" s="362" t="s">
        <v>229</v>
      </c>
      <c r="D241" s="567">
        <v>989</v>
      </c>
      <c r="E241" s="568">
        <v>44956</v>
      </c>
      <c r="F241" s="362" t="s">
        <v>1144</v>
      </c>
      <c r="G241" s="362">
        <v>2159</v>
      </c>
      <c r="H241" s="362" t="s">
        <v>419</v>
      </c>
      <c r="I241" s="362" t="s">
        <v>1124</v>
      </c>
    </row>
    <row r="242" spans="1:9" s="213" customFormat="1" ht="36" x14ac:dyDescent="0.2">
      <c r="A242" s="362">
        <v>2170</v>
      </c>
      <c r="B242" s="362" t="s">
        <v>1143</v>
      </c>
      <c r="C242" s="362" t="s">
        <v>229</v>
      </c>
      <c r="D242" s="567">
        <v>989</v>
      </c>
      <c r="E242" s="568">
        <v>44956</v>
      </c>
      <c r="F242" s="362" t="s">
        <v>1144</v>
      </c>
      <c r="G242" s="362">
        <v>2159</v>
      </c>
      <c r="H242" s="362" t="s">
        <v>419</v>
      </c>
      <c r="I242" s="362" t="s">
        <v>1124</v>
      </c>
    </row>
    <row r="243" spans="1:9" s="213" customFormat="1" ht="36" x14ac:dyDescent="0.2">
      <c r="A243" s="362">
        <v>2171</v>
      </c>
      <c r="B243" s="362" t="s">
        <v>1143</v>
      </c>
      <c r="C243" s="362" t="s">
        <v>229</v>
      </c>
      <c r="D243" s="567">
        <v>989</v>
      </c>
      <c r="E243" s="568">
        <v>44956</v>
      </c>
      <c r="F243" s="362" t="s">
        <v>1144</v>
      </c>
      <c r="G243" s="362">
        <v>2159</v>
      </c>
      <c r="H243" s="362" t="s">
        <v>419</v>
      </c>
      <c r="I243" s="362" t="s">
        <v>1124</v>
      </c>
    </row>
    <row r="244" spans="1:9" s="213" customFormat="1" ht="36" x14ac:dyDescent="0.2">
      <c r="A244" s="362">
        <v>2172</v>
      </c>
      <c r="B244" s="362" t="s">
        <v>1143</v>
      </c>
      <c r="C244" s="362" t="s">
        <v>229</v>
      </c>
      <c r="D244" s="567">
        <v>989</v>
      </c>
      <c r="E244" s="568">
        <v>44956</v>
      </c>
      <c r="F244" s="362" t="s">
        <v>1144</v>
      </c>
      <c r="G244" s="362">
        <v>2159</v>
      </c>
      <c r="H244" s="362" t="s">
        <v>419</v>
      </c>
      <c r="I244" s="362" t="s">
        <v>1124</v>
      </c>
    </row>
    <row r="245" spans="1:9" s="213" customFormat="1" ht="36" x14ac:dyDescent="0.2">
      <c r="A245" s="362">
        <v>2173</v>
      </c>
      <c r="B245" s="362" t="s">
        <v>1143</v>
      </c>
      <c r="C245" s="362" t="s">
        <v>229</v>
      </c>
      <c r="D245" s="567">
        <v>989</v>
      </c>
      <c r="E245" s="568">
        <v>44956</v>
      </c>
      <c r="F245" s="362" t="s">
        <v>1144</v>
      </c>
      <c r="G245" s="362">
        <v>2159</v>
      </c>
      <c r="H245" s="362" t="s">
        <v>419</v>
      </c>
      <c r="I245" s="362" t="s">
        <v>1124</v>
      </c>
    </row>
    <row r="246" spans="1:9" s="213" customFormat="1" ht="36" x14ac:dyDescent="0.2">
      <c r="A246" s="362">
        <v>2174</v>
      </c>
      <c r="B246" s="362" t="s">
        <v>1143</v>
      </c>
      <c r="C246" s="362" t="s">
        <v>229</v>
      </c>
      <c r="D246" s="567">
        <v>989</v>
      </c>
      <c r="E246" s="568">
        <v>44956</v>
      </c>
      <c r="F246" s="362" t="s">
        <v>1144</v>
      </c>
      <c r="G246" s="362">
        <v>2159</v>
      </c>
      <c r="H246" s="362" t="s">
        <v>419</v>
      </c>
      <c r="I246" s="362" t="s">
        <v>1124</v>
      </c>
    </row>
    <row r="247" spans="1:9" s="213" customFormat="1" ht="36" x14ac:dyDescent="0.2">
      <c r="A247" s="362">
        <v>2175</v>
      </c>
      <c r="B247" s="362" t="s">
        <v>1143</v>
      </c>
      <c r="C247" s="362" t="s">
        <v>229</v>
      </c>
      <c r="D247" s="567">
        <v>989</v>
      </c>
      <c r="E247" s="568">
        <v>44956</v>
      </c>
      <c r="F247" s="362" t="s">
        <v>1144</v>
      </c>
      <c r="G247" s="362">
        <v>2159</v>
      </c>
      <c r="H247" s="362" t="s">
        <v>419</v>
      </c>
      <c r="I247" s="362" t="s">
        <v>1124</v>
      </c>
    </row>
    <row r="248" spans="1:9" s="213" customFormat="1" ht="36" x14ac:dyDescent="0.2">
      <c r="A248" s="362">
        <v>2176</v>
      </c>
      <c r="B248" s="362" t="s">
        <v>1143</v>
      </c>
      <c r="C248" s="362" t="s">
        <v>229</v>
      </c>
      <c r="D248" s="567">
        <v>989</v>
      </c>
      <c r="E248" s="568">
        <v>44956</v>
      </c>
      <c r="F248" s="362" t="s">
        <v>1144</v>
      </c>
      <c r="G248" s="362">
        <v>2159</v>
      </c>
      <c r="H248" s="362" t="s">
        <v>419</v>
      </c>
      <c r="I248" s="362" t="s">
        <v>1124</v>
      </c>
    </row>
    <row r="249" spans="1:9" s="213" customFormat="1" ht="36" x14ac:dyDescent="0.2">
      <c r="A249" s="362">
        <v>2177</v>
      </c>
      <c r="B249" s="362" t="s">
        <v>1143</v>
      </c>
      <c r="C249" s="362" t="s">
        <v>229</v>
      </c>
      <c r="D249" s="567">
        <v>989</v>
      </c>
      <c r="E249" s="568">
        <v>44956</v>
      </c>
      <c r="F249" s="362" t="s">
        <v>1144</v>
      </c>
      <c r="G249" s="362">
        <v>2159</v>
      </c>
      <c r="H249" s="362" t="s">
        <v>419</v>
      </c>
      <c r="I249" s="362" t="s">
        <v>1124</v>
      </c>
    </row>
    <row r="250" spans="1:9" s="213" customFormat="1" ht="36" x14ac:dyDescent="0.2">
      <c r="A250" s="362">
        <v>2178</v>
      </c>
      <c r="B250" s="362" t="s">
        <v>1143</v>
      </c>
      <c r="C250" s="362" t="s">
        <v>229</v>
      </c>
      <c r="D250" s="567">
        <v>989</v>
      </c>
      <c r="E250" s="568">
        <v>44956</v>
      </c>
      <c r="F250" s="362" t="s">
        <v>1144</v>
      </c>
      <c r="G250" s="362">
        <v>2159</v>
      </c>
      <c r="H250" s="362" t="s">
        <v>419</v>
      </c>
      <c r="I250" s="362" t="s">
        <v>1124</v>
      </c>
    </row>
    <row r="251" spans="1:9" s="213" customFormat="1" ht="36" x14ac:dyDescent="0.2">
      <c r="A251" s="362">
        <v>2179</v>
      </c>
      <c r="B251" s="362" t="s">
        <v>1143</v>
      </c>
      <c r="C251" s="362" t="s">
        <v>229</v>
      </c>
      <c r="D251" s="567">
        <v>989</v>
      </c>
      <c r="E251" s="568">
        <v>44956</v>
      </c>
      <c r="F251" s="362" t="s">
        <v>1144</v>
      </c>
      <c r="G251" s="362">
        <v>2159</v>
      </c>
      <c r="H251" s="362" t="s">
        <v>419</v>
      </c>
      <c r="I251" s="362" t="s">
        <v>1124</v>
      </c>
    </row>
    <row r="252" spans="1:9" s="213" customFormat="1" ht="36" x14ac:dyDescent="0.2">
      <c r="A252" s="362">
        <v>2180</v>
      </c>
      <c r="B252" s="362" t="s">
        <v>1143</v>
      </c>
      <c r="C252" s="362" t="s">
        <v>229</v>
      </c>
      <c r="D252" s="567">
        <v>989</v>
      </c>
      <c r="E252" s="568">
        <v>44956</v>
      </c>
      <c r="F252" s="362" t="s">
        <v>1144</v>
      </c>
      <c r="G252" s="362">
        <v>2159</v>
      </c>
      <c r="H252" s="362" t="s">
        <v>419</v>
      </c>
      <c r="I252" s="362" t="s">
        <v>1124</v>
      </c>
    </row>
    <row r="253" spans="1:9" s="213" customFormat="1" ht="36" x14ac:dyDescent="0.2">
      <c r="A253" s="362">
        <v>2181</v>
      </c>
      <c r="B253" s="362" t="s">
        <v>1143</v>
      </c>
      <c r="C253" s="362" t="s">
        <v>229</v>
      </c>
      <c r="D253" s="567">
        <v>989</v>
      </c>
      <c r="E253" s="568">
        <v>44956</v>
      </c>
      <c r="F253" s="362" t="s">
        <v>1144</v>
      </c>
      <c r="G253" s="362">
        <v>2159</v>
      </c>
      <c r="H253" s="362" t="s">
        <v>419</v>
      </c>
      <c r="I253" s="362" t="s">
        <v>1124</v>
      </c>
    </row>
    <row r="254" spans="1:9" s="213" customFormat="1" ht="36" x14ac:dyDescent="0.2">
      <c r="A254" s="362">
        <v>2182</v>
      </c>
      <c r="B254" s="362" t="s">
        <v>1143</v>
      </c>
      <c r="C254" s="362" t="s">
        <v>229</v>
      </c>
      <c r="D254" s="567">
        <v>989</v>
      </c>
      <c r="E254" s="568">
        <v>44956</v>
      </c>
      <c r="F254" s="362" t="s">
        <v>1144</v>
      </c>
      <c r="G254" s="362">
        <v>2159</v>
      </c>
      <c r="H254" s="362" t="s">
        <v>419</v>
      </c>
      <c r="I254" s="362" t="s">
        <v>1124</v>
      </c>
    </row>
    <row r="255" spans="1:9" s="213" customFormat="1" ht="36" x14ac:dyDescent="0.2">
      <c r="A255" s="362">
        <v>2183</v>
      </c>
      <c r="B255" s="362" t="s">
        <v>1143</v>
      </c>
      <c r="C255" s="362" t="s">
        <v>229</v>
      </c>
      <c r="D255" s="567">
        <v>989</v>
      </c>
      <c r="E255" s="568">
        <v>44956</v>
      </c>
      <c r="F255" s="362" t="s">
        <v>1144</v>
      </c>
      <c r="G255" s="362">
        <v>2159</v>
      </c>
      <c r="H255" s="362" t="s">
        <v>419</v>
      </c>
      <c r="I255" s="362" t="s">
        <v>1124</v>
      </c>
    </row>
    <row r="256" spans="1:9" s="213" customFormat="1" ht="36" x14ac:dyDescent="0.2">
      <c r="A256" s="362">
        <v>2184</v>
      </c>
      <c r="B256" s="362" t="s">
        <v>1143</v>
      </c>
      <c r="C256" s="362" t="s">
        <v>229</v>
      </c>
      <c r="D256" s="567">
        <v>989</v>
      </c>
      <c r="E256" s="568">
        <v>44956</v>
      </c>
      <c r="F256" s="362" t="s">
        <v>1144</v>
      </c>
      <c r="G256" s="362">
        <v>2159</v>
      </c>
      <c r="H256" s="362" t="s">
        <v>419</v>
      </c>
      <c r="I256" s="362" t="s">
        <v>1124</v>
      </c>
    </row>
    <row r="257" spans="1:9" s="213" customFormat="1" ht="36" x14ac:dyDescent="0.2">
      <c r="A257" s="362">
        <v>2185</v>
      </c>
      <c r="B257" s="362" t="s">
        <v>1143</v>
      </c>
      <c r="C257" s="362" t="s">
        <v>229</v>
      </c>
      <c r="D257" s="567">
        <v>989</v>
      </c>
      <c r="E257" s="568">
        <v>44956</v>
      </c>
      <c r="F257" s="362" t="s">
        <v>1144</v>
      </c>
      <c r="G257" s="362">
        <v>2159</v>
      </c>
      <c r="H257" s="362" t="s">
        <v>419</v>
      </c>
      <c r="I257" s="362" t="s">
        <v>1124</v>
      </c>
    </row>
    <row r="258" spans="1:9" s="213" customFormat="1" ht="36" x14ac:dyDescent="0.2">
      <c r="A258" s="362">
        <v>2186</v>
      </c>
      <c r="B258" s="362" t="s">
        <v>1143</v>
      </c>
      <c r="C258" s="362" t="s">
        <v>229</v>
      </c>
      <c r="D258" s="567">
        <v>989</v>
      </c>
      <c r="E258" s="568">
        <v>44956</v>
      </c>
      <c r="F258" s="362" t="s">
        <v>1144</v>
      </c>
      <c r="G258" s="362">
        <v>2159</v>
      </c>
      <c r="H258" s="362" t="s">
        <v>419</v>
      </c>
      <c r="I258" s="362" t="s">
        <v>1124</v>
      </c>
    </row>
    <row r="259" spans="1:9" s="213" customFormat="1" ht="36" x14ac:dyDescent="0.2">
      <c r="A259" s="362">
        <v>2187</v>
      </c>
      <c r="B259" s="362" t="s">
        <v>1143</v>
      </c>
      <c r="C259" s="362" t="s">
        <v>229</v>
      </c>
      <c r="D259" s="567">
        <v>989</v>
      </c>
      <c r="E259" s="568">
        <v>44956</v>
      </c>
      <c r="F259" s="362" t="s">
        <v>1144</v>
      </c>
      <c r="G259" s="362">
        <v>2159</v>
      </c>
      <c r="H259" s="362" t="s">
        <v>419</v>
      </c>
      <c r="I259" s="362" t="s">
        <v>1124</v>
      </c>
    </row>
    <row r="260" spans="1:9" s="213" customFormat="1" ht="36" x14ac:dyDescent="0.2">
      <c r="A260" s="362">
        <v>2188</v>
      </c>
      <c r="B260" s="362" t="s">
        <v>1143</v>
      </c>
      <c r="C260" s="362" t="s">
        <v>229</v>
      </c>
      <c r="D260" s="567">
        <v>989</v>
      </c>
      <c r="E260" s="568">
        <v>44956</v>
      </c>
      <c r="F260" s="362" t="s">
        <v>1144</v>
      </c>
      <c r="G260" s="362">
        <v>2159</v>
      </c>
      <c r="H260" s="362" t="s">
        <v>419</v>
      </c>
      <c r="I260" s="362" t="s">
        <v>1124</v>
      </c>
    </row>
    <row r="261" spans="1:9" s="213" customFormat="1" ht="36" x14ac:dyDescent="0.2">
      <c r="A261" s="362">
        <v>2189</v>
      </c>
      <c r="B261" s="362" t="s">
        <v>1143</v>
      </c>
      <c r="C261" s="362" t="s">
        <v>229</v>
      </c>
      <c r="D261" s="567">
        <v>989</v>
      </c>
      <c r="E261" s="568">
        <v>44956</v>
      </c>
      <c r="F261" s="362" t="s">
        <v>1144</v>
      </c>
      <c r="G261" s="362">
        <v>2159</v>
      </c>
      <c r="H261" s="362" t="s">
        <v>419</v>
      </c>
      <c r="I261" s="362" t="s">
        <v>1124</v>
      </c>
    </row>
    <row r="262" spans="1:9" s="213" customFormat="1" ht="36" x14ac:dyDescent="0.2">
      <c r="A262" s="362">
        <v>2190</v>
      </c>
      <c r="B262" s="362" t="s">
        <v>1143</v>
      </c>
      <c r="C262" s="362" t="s">
        <v>229</v>
      </c>
      <c r="D262" s="567">
        <v>989</v>
      </c>
      <c r="E262" s="568">
        <v>44956</v>
      </c>
      <c r="F262" s="362" t="s">
        <v>1144</v>
      </c>
      <c r="G262" s="362">
        <v>2159</v>
      </c>
      <c r="H262" s="362" t="s">
        <v>419</v>
      </c>
      <c r="I262" s="362" t="s">
        <v>1124</v>
      </c>
    </row>
    <row r="263" spans="1:9" s="213" customFormat="1" ht="36" x14ac:dyDescent="0.2">
      <c r="A263" s="362">
        <v>2191</v>
      </c>
      <c r="B263" s="362" t="s">
        <v>1143</v>
      </c>
      <c r="C263" s="362" t="s">
        <v>229</v>
      </c>
      <c r="D263" s="567">
        <v>989</v>
      </c>
      <c r="E263" s="568">
        <v>44956</v>
      </c>
      <c r="F263" s="362" t="s">
        <v>1144</v>
      </c>
      <c r="G263" s="362">
        <v>2159</v>
      </c>
      <c r="H263" s="362" t="s">
        <v>419</v>
      </c>
      <c r="I263" s="362" t="s">
        <v>1124</v>
      </c>
    </row>
    <row r="264" spans="1:9" s="213" customFormat="1" ht="36" x14ac:dyDescent="0.2">
      <c r="A264" s="362">
        <v>2192</v>
      </c>
      <c r="B264" s="362" t="s">
        <v>1143</v>
      </c>
      <c r="C264" s="362" t="s">
        <v>229</v>
      </c>
      <c r="D264" s="567">
        <v>989</v>
      </c>
      <c r="E264" s="568">
        <v>44956</v>
      </c>
      <c r="F264" s="362" t="s">
        <v>1144</v>
      </c>
      <c r="G264" s="362">
        <v>2159</v>
      </c>
      <c r="H264" s="362" t="s">
        <v>419</v>
      </c>
      <c r="I264" s="362" t="s">
        <v>1124</v>
      </c>
    </row>
    <row r="265" spans="1:9" s="213" customFormat="1" ht="36" x14ac:dyDescent="0.2">
      <c r="A265" s="362">
        <v>2193</v>
      </c>
      <c r="B265" s="362" t="s">
        <v>1143</v>
      </c>
      <c r="C265" s="362" t="s">
        <v>229</v>
      </c>
      <c r="D265" s="567">
        <v>989</v>
      </c>
      <c r="E265" s="568">
        <v>44956</v>
      </c>
      <c r="F265" s="362" t="s">
        <v>1144</v>
      </c>
      <c r="G265" s="362">
        <v>2159</v>
      </c>
      <c r="H265" s="362" t="s">
        <v>419</v>
      </c>
      <c r="I265" s="362" t="s">
        <v>1124</v>
      </c>
    </row>
    <row r="266" spans="1:9" s="213" customFormat="1" ht="36" x14ac:dyDescent="0.2">
      <c r="A266" s="362">
        <v>2194</v>
      </c>
      <c r="B266" s="362" t="s">
        <v>1143</v>
      </c>
      <c r="C266" s="362" t="s">
        <v>229</v>
      </c>
      <c r="D266" s="567">
        <v>989</v>
      </c>
      <c r="E266" s="568">
        <v>44956</v>
      </c>
      <c r="F266" s="362" t="s">
        <v>1144</v>
      </c>
      <c r="G266" s="362">
        <v>2159</v>
      </c>
      <c r="H266" s="362" t="s">
        <v>419</v>
      </c>
      <c r="I266" s="362" t="s">
        <v>1124</v>
      </c>
    </row>
    <row r="267" spans="1:9" s="213" customFormat="1" ht="36" x14ac:dyDescent="0.2">
      <c r="A267" s="362">
        <v>2195</v>
      </c>
      <c r="B267" s="362" t="s">
        <v>1143</v>
      </c>
      <c r="C267" s="362" t="s">
        <v>229</v>
      </c>
      <c r="D267" s="567">
        <v>989</v>
      </c>
      <c r="E267" s="568">
        <v>44956</v>
      </c>
      <c r="F267" s="362" t="s">
        <v>1144</v>
      </c>
      <c r="G267" s="362">
        <v>2159</v>
      </c>
      <c r="H267" s="362" t="s">
        <v>419</v>
      </c>
      <c r="I267" s="362" t="s">
        <v>1124</v>
      </c>
    </row>
    <row r="268" spans="1:9" s="213" customFormat="1" ht="36" x14ac:dyDescent="0.2">
      <c r="A268" s="362">
        <v>2196</v>
      </c>
      <c r="B268" s="362" t="s">
        <v>1143</v>
      </c>
      <c r="C268" s="362" t="s">
        <v>229</v>
      </c>
      <c r="D268" s="567">
        <v>989</v>
      </c>
      <c r="E268" s="568">
        <v>44956</v>
      </c>
      <c r="F268" s="362" t="s">
        <v>1144</v>
      </c>
      <c r="G268" s="362">
        <v>2159</v>
      </c>
      <c r="H268" s="362" t="s">
        <v>419</v>
      </c>
      <c r="I268" s="362" t="s">
        <v>1124</v>
      </c>
    </row>
    <row r="269" spans="1:9" s="213" customFormat="1" ht="36" x14ac:dyDescent="0.2">
      <c r="A269" s="362">
        <v>2197</v>
      </c>
      <c r="B269" s="362" t="s">
        <v>1143</v>
      </c>
      <c r="C269" s="362" t="s">
        <v>229</v>
      </c>
      <c r="D269" s="567">
        <v>989</v>
      </c>
      <c r="E269" s="568">
        <v>44956</v>
      </c>
      <c r="F269" s="362" t="s">
        <v>1144</v>
      </c>
      <c r="G269" s="362">
        <v>2159</v>
      </c>
      <c r="H269" s="362" t="s">
        <v>419</v>
      </c>
      <c r="I269" s="362" t="s">
        <v>1124</v>
      </c>
    </row>
    <row r="270" spans="1:9" s="213" customFormat="1" ht="36" x14ac:dyDescent="0.2">
      <c r="A270" s="362">
        <v>2198</v>
      </c>
      <c r="B270" s="362" t="s">
        <v>1143</v>
      </c>
      <c r="C270" s="362" t="s">
        <v>229</v>
      </c>
      <c r="D270" s="567">
        <v>989</v>
      </c>
      <c r="E270" s="568">
        <v>44956</v>
      </c>
      <c r="F270" s="362" t="s">
        <v>1144</v>
      </c>
      <c r="G270" s="362">
        <v>2159</v>
      </c>
      <c r="H270" s="362" t="s">
        <v>419</v>
      </c>
      <c r="I270" s="362" t="s">
        <v>1124</v>
      </c>
    </row>
    <row r="271" spans="1:9" s="213" customFormat="1" ht="36" x14ac:dyDescent="0.2">
      <c r="A271" s="362">
        <v>2199</v>
      </c>
      <c r="B271" s="362" t="s">
        <v>1143</v>
      </c>
      <c r="C271" s="362" t="s">
        <v>229</v>
      </c>
      <c r="D271" s="567">
        <v>989</v>
      </c>
      <c r="E271" s="568">
        <v>44956</v>
      </c>
      <c r="F271" s="362" t="s">
        <v>1144</v>
      </c>
      <c r="G271" s="362">
        <v>2159</v>
      </c>
      <c r="H271" s="362" t="s">
        <v>419</v>
      </c>
      <c r="I271" s="362" t="s">
        <v>1124</v>
      </c>
    </row>
    <row r="272" spans="1:9" s="213" customFormat="1" ht="36" x14ac:dyDescent="0.2">
      <c r="A272" s="362">
        <v>2200</v>
      </c>
      <c r="B272" s="362" t="s">
        <v>1143</v>
      </c>
      <c r="C272" s="362" t="s">
        <v>229</v>
      </c>
      <c r="D272" s="567">
        <v>989</v>
      </c>
      <c r="E272" s="568">
        <v>44956</v>
      </c>
      <c r="F272" s="362" t="s">
        <v>1144</v>
      </c>
      <c r="G272" s="362">
        <v>2159</v>
      </c>
      <c r="H272" s="362" t="s">
        <v>419</v>
      </c>
      <c r="I272" s="362" t="s">
        <v>1124</v>
      </c>
    </row>
    <row r="273" spans="1:9" s="213" customFormat="1" ht="36" x14ac:dyDescent="0.2">
      <c r="A273" s="362">
        <v>2201</v>
      </c>
      <c r="B273" s="362" t="s">
        <v>1143</v>
      </c>
      <c r="C273" s="362" t="s">
        <v>229</v>
      </c>
      <c r="D273" s="567">
        <v>989</v>
      </c>
      <c r="E273" s="568">
        <v>44956</v>
      </c>
      <c r="F273" s="362" t="s">
        <v>1144</v>
      </c>
      <c r="G273" s="362">
        <v>2159</v>
      </c>
      <c r="H273" s="362" t="s">
        <v>419</v>
      </c>
      <c r="I273" s="362" t="s">
        <v>1124</v>
      </c>
    </row>
    <row r="274" spans="1:9" s="213" customFormat="1" ht="36" x14ac:dyDescent="0.2">
      <c r="A274" s="362">
        <v>2202</v>
      </c>
      <c r="B274" s="362" t="s">
        <v>1143</v>
      </c>
      <c r="C274" s="362" t="s">
        <v>229</v>
      </c>
      <c r="D274" s="567">
        <v>989</v>
      </c>
      <c r="E274" s="568">
        <v>44956</v>
      </c>
      <c r="F274" s="362" t="s">
        <v>1144</v>
      </c>
      <c r="G274" s="362">
        <v>2159</v>
      </c>
      <c r="H274" s="362" t="s">
        <v>421</v>
      </c>
      <c r="I274" s="362" t="s">
        <v>1124</v>
      </c>
    </row>
    <row r="275" spans="1:9" s="213" customFormat="1" ht="36" x14ac:dyDescent="0.2">
      <c r="A275" s="362">
        <v>2203</v>
      </c>
      <c r="B275" s="362" t="s">
        <v>1143</v>
      </c>
      <c r="C275" s="362" t="s">
        <v>229</v>
      </c>
      <c r="D275" s="567">
        <v>989</v>
      </c>
      <c r="E275" s="568">
        <v>44956</v>
      </c>
      <c r="F275" s="362" t="s">
        <v>1144</v>
      </c>
      <c r="G275" s="362">
        <v>2159</v>
      </c>
      <c r="H275" s="362" t="s">
        <v>421</v>
      </c>
      <c r="I275" s="362" t="s">
        <v>1124</v>
      </c>
    </row>
    <row r="276" spans="1:9" s="213" customFormat="1" ht="36" x14ac:dyDescent="0.2">
      <c r="A276" s="362">
        <v>2204</v>
      </c>
      <c r="B276" s="362" t="s">
        <v>1143</v>
      </c>
      <c r="C276" s="362" t="s">
        <v>229</v>
      </c>
      <c r="D276" s="567">
        <v>989</v>
      </c>
      <c r="E276" s="568">
        <v>44956</v>
      </c>
      <c r="F276" s="362" t="s">
        <v>1144</v>
      </c>
      <c r="G276" s="362">
        <v>2159</v>
      </c>
      <c r="H276" s="362" t="s">
        <v>421</v>
      </c>
      <c r="I276" s="362" t="s">
        <v>1124</v>
      </c>
    </row>
    <row r="277" spans="1:9" s="213" customFormat="1" ht="36" x14ac:dyDescent="0.2">
      <c r="A277" s="362">
        <v>2205</v>
      </c>
      <c r="B277" s="362" t="s">
        <v>1143</v>
      </c>
      <c r="C277" s="362" t="s">
        <v>229</v>
      </c>
      <c r="D277" s="567">
        <v>989</v>
      </c>
      <c r="E277" s="568">
        <v>44956</v>
      </c>
      <c r="F277" s="362" t="s">
        <v>1144</v>
      </c>
      <c r="G277" s="362">
        <v>2159</v>
      </c>
      <c r="H277" s="362" t="s">
        <v>421</v>
      </c>
      <c r="I277" s="362" t="s">
        <v>1124</v>
      </c>
    </row>
    <row r="278" spans="1:9" s="213" customFormat="1" ht="36" x14ac:dyDescent="0.2">
      <c r="A278" s="362">
        <v>2206</v>
      </c>
      <c r="B278" s="362" t="s">
        <v>1143</v>
      </c>
      <c r="C278" s="362" t="s">
        <v>229</v>
      </c>
      <c r="D278" s="567">
        <v>989</v>
      </c>
      <c r="E278" s="568">
        <v>44956</v>
      </c>
      <c r="F278" s="362" t="s">
        <v>1144</v>
      </c>
      <c r="G278" s="362">
        <v>2159</v>
      </c>
      <c r="H278" s="362" t="s">
        <v>421</v>
      </c>
      <c r="I278" s="362" t="s">
        <v>1124</v>
      </c>
    </row>
    <row r="279" spans="1:9" s="213" customFormat="1" ht="36" x14ac:dyDescent="0.2">
      <c r="A279" s="362">
        <v>2207</v>
      </c>
      <c r="B279" s="362" t="s">
        <v>1143</v>
      </c>
      <c r="C279" s="362" t="s">
        <v>229</v>
      </c>
      <c r="D279" s="567">
        <v>989</v>
      </c>
      <c r="E279" s="568">
        <v>44956</v>
      </c>
      <c r="F279" s="362" t="s">
        <v>1144</v>
      </c>
      <c r="G279" s="362">
        <v>2159</v>
      </c>
      <c r="H279" s="362" t="s">
        <v>421</v>
      </c>
      <c r="I279" s="362" t="s">
        <v>1124</v>
      </c>
    </row>
    <row r="280" spans="1:9" s="213" customFormat="1" ht="36" x14ac:dyDescent="0.2">
      <c r="A280" s="362">
        <v>2208</v>
      </c>
      <c r="B280" s="362" t="s">
        <v>1143</v>
      </c>
      <c r="C280" s="362" t="s">
        <v>229</v>
      </c>
      <c r="D280" s="567">
        <v>989</v>
      </c>
      <c r="E280" s="568">
        <v>44956</v>
      </c>
      <c r="F280" s="362" t="s">
        <v>1144</v>
      </c>
      <c r="G280" s="362">
        <v>2159</v>
      </c>
      <c r="H280" s="362" t="s">
        <v>421</v>
      </c>
      <c r="I280" s="362" t="s">
        <v>1124</v>
      </c>
    </row>
    <row r="281" spans="1:9" s="213" customFormat="1" ht="36" x14ac:dyDescent="0.2">
      <c r="A281" s="362">
        <v>2209</v>
      </c>
      <c r="B281" s="362" t="s">
        <v>1143</v>
      </c>
      <c r="C281" s="362" t="s">
        <v>229</v>
      </c>
      <c r="D281" s="567">
        <v>989</v>
      </c>
      <c r="E281" s="568">
        <v>44956</v>
      </c>
      <c r="F281" s="362" t="s">
        <v>1144</v>
      </c>
      <c r="G281" s="362">
        <v>2159</v>
      </c>
      <c r="H281" s="362" t="s">
        <v>421</v>
      </c>
      <c r="I281" s="362" t="s">
        <v>1124</v>
      </c>
    </row>
    <row r="282" spans="1:9" s="213" customFormat="1" ht="36" x14ac:dyDescent="0.2">
      <c r="A282" s="362">
        <v>2210</v>
      </c>
      <c r="B282" s="362" t="s">
        <v>1143</v>
      </c>
      <c r="C282" s="362" t="s">
        <v>229</v>
      </c>
      <c r="D282" s="567">
        <v>989</v>
      </c>
      <c r="E282" s="568">
        <v>44956</v>
      </c>
      <c r="F282" s="362" t="s">
        <v>1144</v>
      </c>
      <c r="G282" s="362">
        <v>2159</v>
      </c>
      <c r="H282" s="362" t="s">
        <v>421</v>
      </c>
      <c r="I282" s="362" t="s">
        <v>1124</v>
      </c>
    </row>
    <row r="283" spans="1:9" s="213" customFormat="1" ht="36" x14ac:dyDescent="0.2">
      <c r="A283" s="362">
        <v>2211</v>
      </c>
      <c r="B283" s="362" t="s">
        <v>1143</v>
      </c>
      <c r="C283" s="362" t="s">
        <v>229</v>
      </c>
      <c r="D283" s="567">
        <v>989</v>
      </c>
      <c r="E283" s="568">
        <v>44956</v>
      </c>
      <c r="F283" s="362" t="s">
        <v>1144</v>
      </c>
      <c r="G283" s="362">
        <v>2159</v>
      </c>
      <c r="H283" s="362" t="s">
        <v>421</v>
      </c>
      <c r="I283" s="362" t="s">
        <v>1124</v>
      </c>
    </row>
    <row r="284" spans="1:9" s="213" customFormat="1" ht="36" x14ac:dyDescent="0.2">
      <c r="A284" s="362">
        <v>2212</v>
      </c>
      <c r="B284" s="362" t="s">
        <v>1143</v>
      </c>
      <c r="C284" s="362" t="s">
        <v>229</v>
      </c>
      <c r="D284" s="567">
        <v>989</v>
      </c>
      <c r="E284" s="568">
        <v>44956</v>
      </c>
      <c r="F284" s="362" t="s">
        <v>1144</v>
      </c>
      <c r="G284" s="362">
        <v>2159</v>
      </c>
      <c r="H284" s="362" t="s">
        <v>421</v>
      </c>
      <c r="I284" s="362" t="s">
        <v>1124</v>
      </c>
    </row>
    <row r="285" spans="1:9" s="213" customFormat="1" ht="36" x14ac:dyDescent="0.2">
      <c r="A285" s="362">
        <v>2213</v>
      </c>
      <c r="B285" s="362" t="s">
        <v>1143</v>
      </c>
      <c r="C285" s="362" t="s">
        <v>229</v>
      </c>
      <c r="D285" s="567">
        <v>989</v>
      </c>
      <c r="E285" s="568">
        <v>44956</v>
      </c>
      <c r="F285" s="362" t="s">
        <v>1144</v>
      </c>
      <c r="G285" s="362">
        <v>2159</v>
      </c>
      <c r="H285" s="362" t="s">
        <v>421</v>
      </c>
      <c r="I285" s="362" t="s">
        <v>1124</v>
      </c>
    </row>
    <row r="286" spans="1:9" s="213" customFormat="1" ht="36" x14ac:dyDescent="0.2">
      <c r="A286" s="362">
        <v>2214</v>
      </c>
      <c r="B286" s="362" t="s">
        <v>1143</v>
      </c>
      <c r="C286" s="362" t="s">
        <v>229</v>
      </c>
      <c r="D286" s="567">
        <v>989</v>
      </c>
      <c r="E286" s="568">
        <v>44956</v>
      </c>
      <c r="F286" s="362" t="s">
        <v>1144</v>
      </c>
      <c r="G286" s="362">
        <v>2159</v>
      </c>
      <c r="H286" s="362" t="s">
        <v>421</v>
      </c>
      <c r="I286" s="362" t="s">
        <v>1124</v>
      </c>
    </row>
    <row r="287" spans="1:9" s="213" customFormat="1" ht="36" x14ac:dyDescent="0.2">
      <c r="A287" s="362">
        <v>2215</v>
      </c>
      <c r="B287" s="362" t="s">
        <v>1143</v>
      </c>
      <c r="C287" s="362" t="s">
        <v>229</v>
      </c>
      <c r="D287" s="567">
        <v>989</v>
      </c>
      <c r="E287" s="568">
        <v>44956</v>
      </c>
      <c r="F287" s="362" t="s">
        <v>1144</v>
      </c>
      <c r="G287" s="362">
        <v>2159</v>
      </c>
      <c r="H287" s="362" t="s">
        <v>421</v>
      </c>
      <c r="I287" s="362" t="s">
        <v>1124</v>
      </c>
    </row>
    <row r="288" spans="1:9" s="213" customFormat="1" ht="36" x14ac:dyDescent="0.2">
      <c r="A288" s="362">
        <v>2216</v>
      </c>
      <c r="B288" s="362" t="s">
        <v>1143</v>
      </c>
      <c r="C288" s="362" t="s">
        <v>229</v>
      </c>
      <c r="D288" s="567">
        <v>989</v>
      </c>
      <c r="E288" s="568">
        <v>44956</v>
      </c>
      <c r="F288" s="362" t="s">
        <v>1144</v>
      </c>
      <c r="G288" s="362">
        <v>2159</v>
      </c>
      <c r="H288" s="362" t="s">
        <v>421</v>
      </c>
      <c r="I288" s="362" t="s">
        <v>1124</v>
      </c>
    </row>
    <row r="289" spans="1:9" s="213" customFormat="1" ht="36" x14ac:dyDescent="0.2">
      <c r="A289" s="362">
        <v>2217</v>
      </c>
      <c r="B289" s="362" t="s">
        <v>1143</v>
      </c>
      <c r="C289" s="362" t="s">
        <v>229</v>
      </c>
      <c r="D289" s="567">
        <v>989</v>
      </c>
      <c r="E289" s="568">
        <v>44956</v>
      </c>
      <c r="F289" s="362" t="s">
        <v>1144</v>
      </c>
      <c r="G289" s="362">
        <v>2159</v>
      </c>
      <c r="H289" s="362" t="s">
        <v>421</v>
      </c>
      <c r="I289" s="362" t="s">
        <v>1124</v>
      </c>
    </row>
    <row r="290" spans="1:9" s="213" customFormat="1" ht="36" x14ac:dyDescent="0.2">
      <c r="A290" s="362">
        <v>2218</v>
      </c>
      <c r="B290" s="362" t="s">
        <v>1143</v>
      </c>
      <c r="C290" s="362" t="s">
        <v>229</v>
      </c>
      <c r="D290" s="567">
        <v>989</v>
      </c>
      <c r="E290" s="568">
        <v>44956</v>
      </c>
      <c r="F290" s="362" t="s">
        <v>1144</v>
      </c>
      <c r="G290" s="362">
        <v>2159</v>
      </c>
      <c r="H290" s="362" t="s">
        <v>421</v>
      </c>
      <c r="I290" s="362" t="s">
        <v>1124</v>
      </c>
    </row>
    <row r="291" spans="1:9" s="213" customFormat="1" ht="36" x14ac:dyDescent="0.2">
      <c r="A291" s="362">
        <v>2219</v>
      </c>
      <c r="B291" s="362" t="s">
        <v>1143</v>
      </c>
      <c r="C291" s="362" t="s">
        <v>229</v>
      </c>
      <c r="D291" s="567">
        <v>989</v>
      </c>
      <c r="E291" s="568">
        <v>44956</v>
      </c>
      <c r="F291" s="362" t="s">
        <v>1144</v>
      </c>
      <c r="G291" s="362">
        <v>2159</v>
      </c>
      <c r="H291" s="362" t="s">
        <v>421</v>
      </c>
      <c r="I291" s="362" t="s">
        <v>1124</v>
      </c>
    </row>
    <row r="292" spans="1:9" s="213" customFormat="1" ht="36" x14ac:dyDescent="0.2">
      <c r="A292" s="362">
        <v>2220</v>
      </c>
      <c r="B292" s="362" t="s">
        <v>1143</v>
      </c>
      <c r="C292" s="362" t="s">
        <v>229</v>
      </c>
      <c r="D292" s="567">
        <v>989</v>
      </c>
      <c r="E292" s="568">
        <v>44956</v>
      </c>
      <c r="F292" s="362" t="s">
        <v>1144</v>
      </c>
      <c r="G292" s="362">
        <v>2159</v>
      </c>
      <c r="H292" s="362" t="s">
        <v>421</v>
      </c>
      <c r="I292" s="362" t="s">
        <v>1124</v>
      </c>
    </row>
    <row r="293" spans="1:9" s="213" customFormat="1" ht="36" x14ac:dyDescent="0.2">
      <c r="A293" s="362">
        <v>2221</v>
      </c>
      <c r="B293" s="362" t="s">
        <v>1143</v>
      </c>
      <c r="C293" s="362" t="s">
        <v>229</v>
      </c>
      <c r="D293" s="567">
        <v>989</v>
      </c>
      <c r="E293" s="568">
        <v>44956</v>
      </c>
      <c r="F293" s="362" t="s">
        <v>1144</v>
      </c>
      <c r="G293" s="362">
        <v>2159</v>
      </c>
      <c r="H293" s="362" t="s">
        <v>421</v>
      </c>
      <c r="I293" s="362" t="s">
        <v>1124</v>
      </c>
    </row>
    <row r="294" spans="1:9" s="213" customFormat="1" ht="36" x14ac:dyDescent="0.2">
      <c r="A294" s="362">
        <v>2222</v>
      </c>
      <c r="B294" s="362" t="s">
        <v>1143</v>
      </c>
      <c r="C294" s="362" t="s">
        <v>229</v>
      </c>
      <c r="D294" s="567">
        <v>989</v>
      </c>
      <c r="E294" s="568">
        <v>44956</v>
      </c>
      <c r="F294" s="362" t="s">
        <v>1144</v>
      </c>
      <c r="G294" s="362">
        <v>2159</v>
      </c>
      <c r="H294" s="362" t="s">
        <v>421</v>
      </c>
      <c r="I294" s="362" t="s">
        <v>1124</v>
      </c>
    </row>
    <row r="295" spans="1:9" s="213" customFormat="1" ht="36" x14ac:dyDescent="0.2">
      <c r="A295" s="362">
        <v>2223</v>
      </c>
      <c r="B295" s="362" t="s">
        <v>1143</v>
      </c>
      <c r="C295" s="362" t="s">
        <v>229</v>
      </c>
      <c r="D295" s="567">
        <v>989</v>
      </c>
      <c r="E295" s="568">
        <v>44956</v>
      </c>
      <c r="F295" s="362" t="s">
        <v>1144</v>
      </c>
      <c r="G295" s="362">
        <v>2159</v>
      </c>
      <c r="H295" s="362" t="s">
        <v>421</v>
      </c>
      <c r="I295" s="362" t="s">
        <v>1124</v>
      </c>
    </row>
    <row r="296" spans="1:9" s="213" customFormat="1" ht="36" x14ac:dyDescent="0.2">
      <c r="A296" s="362">
        <v>2224</v>
      </c>
      <c r="B296" s="362" t="s">
        <v>1143</v>
      </c>
      <c r="C296" s="362" t="s">
        <v>229</v>
      </c>
      <c r="D296" s="567">
        <v>989</v>
      </c>
      <c r="E296" s="568">
        <v>44956</v>
      </c>
      <c r="F296" s="362" t="s">
        <v>1144</v>
      </c>
      <c r="G296" s="362">
        <v>2159</v>
      </c>
      <c r="H296" s="362" t="s">
        <v>414</v>
      </c>
      <c r="I296" s="362" t="s">
        <v>1124</v>
      </c>
    </row>
    <row r="297" spans="1:9" s="213" customFormat="1" ht="36" x14ac:dyDescent="0.2">
      <c r="A297" s="362">
        <v>2225</v>
      </c>
      <c r="B297" s="362" t="s">
        <v>1143</v>
      </c>
      <c r="C297" s="362" t="s">
        <v>229</v>
      </c>
      <c r="D297" s="567">
        <v>989</v>
      </c>
      <c r="E297" s="568">
        <v>44956</v>
      </c>
      <c r="F297" s="362" t="s">
        <v>1144</v>
      </c>
      <c r="G297" s="362">
        <v>2159</v>
      </c>
      <c r="H297" s="362" t="s">
        <v>414</v>
      </c>
      <c r="I297" s="362" t="s">
        <v>1124</v>
      </c>
    </row>
    <row r="298" spans="1:9" s="213" customFormat="1" ht="36" x14ac:dyDescent="0.2">
      <c r="A298" s="362">
        <v>2226</v>
      </c>
      <c r="B298" s="362" t="s">
        <v>1143</v>
      </c>
      <c r="C298" s="362" t="s">
        <v>229</v>
      </c>
      <c r="D298" s="567">
        <v>989</v>
      </c>
      <c r="E298" s="568">
        <v>44956</v>
      </c>
      <c r="F298" s="362" t="s">
        <v>1144</v>
      </c>
      <c r="G298" s="362">
        <v>2159</v>
      </c>
      <c r="H298" s="362" t="s">
        <v>414</v>
      </c>
      <c r="I298" s="362" t="s">
        <v>1124</v>
      </c>
    </row>
    <row r="299" spans="1:9" s="213" customFormat="1" ht="36" x14ac:dyDescent="0.2">
      <c r="A299" s="362">
        <v>2227</v>
      </c>
      <c r="B299" s="362" t="s">
        <v>1143</v>
      </c>
      <c r="C299" s="362" t="s">
        <v>229</v>
      </c>
      <c r="D299" s="567">
        <v>989</v>
      </c>
      <c r="E299" s="568">
        <v>44956</v>
      </c>
      <c r="F299" s="362" t="s">
        <v>1144</v>
      </c>
      <c r="G299" s="362">
        <v>2159</v>
      </c>
      <c r="H299" s="362" t="s">
        <v>414</v>
      </c>
      <c r="I299" s="362" t="s">
        <v>1124</v>
      </c>
    </row>
    <row r="300" spans="1:9" s="213" customFormat="1" ht="36" x14ac:dyDescent="0.2">
      <c r="A300" s="362">
        <v>2228</v>
      </c>
      <c r="B300" s="362" t="s">
        <v>1143</v>
      </c>
      <c r="C300" s="362" t="s">
        <v>229</v>
      </c>
      <c r="D300" s="567">
        <v>989</v>
      </c>
      <c r="E300" s="568">
        <v>44956</v>
      </c>
      <c r="F300" s="362" t="s">
        <v>1144</v>
      </c>
      <c r="G300" s="362">
        <v>2159</v>
      </c>
      <c r="H300" s="362" t="s">
        <v>414</v>
      </c>
      <c r="I300" s="362" t="s">
        <v>1124</v>
      </c>
    </row>
    <row r="301" spans="1:9" s="213" customFormat="1" ht="36" x14ac:dyDescent="0.2">
      <c r="A301" s="362">
        <v>2229</v>
      </c>
      <c r="B301" s="362" t="s">
        <v>1143</v>
      </c>
      <c r="C301" s="362" t="s">
        <v>229</v>
      </c>
      <c r="D301" s="567">
        <v>989</v>
      </c>
      <c r="E301" s="568">
        <v>44956</v>
      </c>
      <c r="F301" s="362" t="s">
        <v>1144</v>
      </c>
      <c r="G301" s="362">
        <v>2159</v>
      </c>
      <c r="H301" s="362" t="s">
        <v>414</v>
      </c>
      <c r="I301" s="362" t="s">
        <v>1124</v>
      </c>
    </row>
    <row r="302" spans="1:9" s="213" customFormat="1" ht="36" x14ac:dyDescent="0.2">
      <c r="A302" s="362">
        <v>2230</v>
      </c>
      <c r="B302" s="362" t="s">
        <v>1143</v>
      </c>
      <c r="C302" s="362" t="s">
        <v>229</v>
      </c>
      <c r="D302" s="567">
        <v>989</v>
      </c>
      <c r="E302" s="568">
        <v>44956</v>
      </c>
      <c r="F302" s="362" t="s">
        <v>1144</v>
      </c>
      <c r="G302" s="362">
        <v>2159</v>
      </c>
      <c r="H302" s="362" t="s">
        <v>414</v>
      </c>
      <c r="I302" s="362" t="s">
        <v>1124</v>
      </c>
    </row>
    <row r="303" spans="1:9" s="213" customFormat="1" ht="36" x14ac:dyDescent="0.2">
      <c r="A303" s="362">
        <v>2231</v>
      </c>
      <c r="B303" s="362" t="s">
        <v>1143</v>
      </c>
      <c r="C303" s="362" t="s">
        <v>229</v>
      </c>
      <c r="D303" s="567">
        <v>989</v>
      </c>
      <c r="E303" s="568">
        <v>44956</v>
      </c>
      <c r="F303" s="362" t="s">
        <v>1144</v>
      </c>
      <c r="G303" s="362">
        <v>2159</v>
      </c>
      <c r="H303" s="362" t="s">
        <v>414</v>
      </c>
      <c r="I303" s="362" t="s">
        <v>1124</v>
      </c>
    </row>
    <row r="304" spans="1:9" s="213" customFormat="1" ht="36" x14ac:dyDescent="0.2">
      <c r="A304" s="362">
        <v>2232</v>
      </c>
      <c r="B304" s="362" t="s">
        <v>1143</v>
      </c>
      <c r="C304" s="362" t="s">
        <v>229</v>
      </c>
      <c r="D304" s="567">
        <v>989</v>
      </c>
      <c r="E304" s="568">
        <v>44956</v>
      </c>
      <c r="F304" s="362" t="s">
        <v>1144</v>
      </c>
      <c r="G304" s="362">
        <v>2159</v>
      </c>
      <c r="H304" s="362" t="s">
        <v>414</v>
      </c>
      <c r="I304" s="362" t="s">
        <v>1124</v>
      </c>
    </row>
    <row r="305" spans="1:9" s="213" customFormat="1" ht="36" x14ac:dyDescent="0.2">
      <c r="A305" s="362">
        <v>2233</v>
      </c>
      <c r="B305" s="362" t="s">
        <v>1143</v>
      </c>
      <c r="C305" s="362" t="s">
        <v>229</v>
      </c>
      <c r="D305" s="567">
        <v>989</v>
      </c>
      <c r="E305" s="568">
        <v>44956</v>
      </c>
      <c r="F305" s="362" t="s">
        <v>1144</v>
      </c>
      <c r="G305" s="362">
        <v>2159</v>
      </c>
      <c r="H305" s="362" t="s">
        <v>414</v>
      </c>
      <c r="I305" s="362" t="s">
        <v>1124</v>
      </c>
    </row>
    <row r="306" spans="1:9" s="213" customFormat="1" ht="36" x14ac:dyDescent="0.2">
      <c r="A306" s="362">
        <v>2234</v>
      </c>
      <c r="B306" s="362" t="s">
        <v>1143</v>
      </c>
      <c r="C306" s="362" t="s">
        <v>229</v>
      </c>
      <c r="D306" s="567">
        <v>989</v>
      </c>
      <c r="E306" s="568">
        <v>44956</v>
      </c>
      <c r="F306" s="362" t="s">
        <v>1144</v>
      </c>
      <c r="G306" s="362">
        <v>2159</v>
      </c>
      <c r="H306" s="362" t="s">
        <v>414</v>
      </c>
      <c r="I306" s="362" t="s">
        <v>1124</v>
      </c>
    </row>
    <row r="307" spans="1:9" s="213" customFormat="1" ht="36" x14ac:dyDescent="0.2">
      <c r="A307" s="362">
        <v>2235</v>
      </c>
      <c r="B307" s="362" t="s">
        <v>1143</v>
      </c>
      <c r="C307" s="362" t="s">
        <v>229</v>
      </c>
      <c r="D307" s="567">
        <v>989</v>
      </c>
      <c r="E307" s="568">
        <v>44956</v>
      </c>
      <c r="F307" s="362" t="s">
        <v>1144</v>
      </c>
      <c r="G307" s="362">
        <v>2159</v>
      </c>
      <c r="H307" s="362" t="s">
        <v>414</v>
      </c>
      <c r="I307" s="362" t="s">
        <v>1124</v>
      </c>
    </row>
    <row r="308" spans="1:9" s="213" customFormat="1" ht="36" x14ac:dyDescent="0.2">
      <c r="A308" s="362">
        <v>2236</v>
      </c>
      <c r="B308" s="362" t="s">
        <v>1143</v>
      </c>
      <c r="C308" s="362" t="s">
        <v>229</v>
      </c>
      <c r="D308" s="567">
        <v>989</v>
      </c>
      <c r="E308" s="568">
        <v>44956</v>
      </c>
      <c r="F308" s="362" t="s">
        <v>1144</v>
      </c>
      <c r="G308" s="362">
        <v>2159</v>
      </c>
      <c r="H308" s="362" t="s">
        <v>414</v>
      </c>
      <c r="I308" s="362" t="s">
        <v>1124</v>
      </c>
    </row>
    <row r="309" spans="1:9" s="213" customFormat="1" ht="36" x14ac:dyDescent="0.2">
      <c r="A309" s="362">
        <v>2237</v>
      </c>
      <c r="B309" s="362" t="s">
        <v>1143</v>
      </c>
      <c r="C309" s="362" t="s">
        <v>229</v>
      </c>
      <c r="D309" s="567">
        <v>989</v>
      </c>
      <c r="E309" s="568">
        <v>44956</v>
      </c>
      <c r="F309" s="362" t="s">
        <v>1144</v>
      </c>
      <c r="G309" s="362">
        <v>2159</v>
      </c>
      <c r="H309" s="362" t="s">
        <v>414</v>
      </c>
      <c r="I309" s="362" t="s">
        <v>1124</v>
      </c>
    </row>
    <row r="310" spans="1:9" s="213" customFormat="1" ht="36" x14ac:dyDescent="0.2">
      <c r="A310" s="362">
        <v>2238</v>
      </c>
      <c r="B310" s="362" t="s">
        <v>1143</v>
      </c>
      <c r="C310" s="362" t="s">
        <v>229</v>
      </c>
      <c r="D310" s="567">
        <v>989</v>
      </c>
      <c r="E310" s="568">
        <v>44956</v>
      </c>
      <c r="F310" s="362" t="s">
        <v>1144</v>
      </c>
      <c r="G310" s="362">
        <v>2159</v>
      </c>
      <c r="H310" s="362" t="s">
        <v>414</v>
      </c>
      <c r="I310" s="362" t="s">
        <v>1124</v>
      </c>
    </row>
    <row r="311" spans="1:9" s="213" customFormat="1" ht="36" x14ac:dyDescent="0.2">
      <c r="A311" s="362">
        <v>2239</v>
      </c>
      <c r="B311" s="362" t="s">
        <v>1143</v>
      </c>
      <c r="C311" s="362" t="s">
        <v>229</v>
      </c>
      <c r="D311" s="567">
        <v>989</v>
      </c>
      <c r="E311" s="568">
        <v>44956</v>
      </c>
      <c r="F311" s="362" t="s">
        <v>1144</v>
      </c>
      <c r="G311" s="362">
        <v>2159</v>
      </c>
      <c r="H311" s="362" t="s">
        <v>414</v>
      </c>
      <c r="I311" s="362" t="s">
        <v>1124</v>
      </c>
    </row>
    <row r="312" spans="1:9" s="213" customFormat="1" ht="36" x14ac:dyDescent="0.2">
      <c r="A312" s="362">
        <v>2240</v>
      </c>
      <c r="B312" s="362" t="s">
        <v>1143</v>
      </c>
      <c r="C312" s="362" t="s">
        <v>229</v>
      </c>
      <c r="D312" s="567">
        <v>989</v>
      </c>
      <c r="E312" s="568">
        <v>44956</v>
      </c>
      <c r="F312" s="362" t="s">
        <v>1144</v>
      </c>
      <c r="G312" s="362">
        <v>2159</v>
      </c>
      <c r="H312" s="362" t="s">
        <v>414</v>
      </c>
      <c r="I312" s="362" t="s">
        <v>1124</v>
      </c>
    </row>
    <row r="313" spans="1:9" s="213" customFormat="1" ht="36" x14ac:dyDescent="0.2">
      <c r="A313" s="362">
        <v>2241</v>
      </c>
      <c r="B313" s="362" t="s">
        <v>1143</v>
      </c>
      <c r="C313" s="362" t="s">
        <v>229</v>
      </c>
      <c r="D313" s="567">
        <v>989</v>
      </c>
      <c r="E313" s="568">
        <v>44956</v>
      </c>
      <c r="F313" s="362" t="s">
        <v>1144</v>
      </c>
      <c r="G313" s="362">
        <v>2159</v>
      </c>
      <c r="H313" s="362" t="s">
        <v>414</v>
      </c>
      <c r="I313" s="362" t="s">
        <v>1124</v>
      </c>
    </row>
    <row r="314" spans="1:9" s="213" customFormat="1" ht="36" x14ac:dyDescent="0.2">
      <c r="A314" s="362">
        <v>2242</v>
      </c>
      <c r="B314" s="362" t="s">
        <v>1143</v>
      </c>
      <c r="C314" s="362" t="s">
        <v>229</v>
      </c>
      <c r="D314" s="567">
        <v>989</v>
      </c>
      <c r="E314" s="568">
        <v>44956</v>
      </c>
      <c r="F314" s="362" t="s">
        <v>1144</v>
      </c>
      <c r="G314" s="362">
        <v>2159</v>
      </c>
      <c r="H314" s="362" t="s">
        <v>414</v>
      </c>
      <c r="I314" s="362" t="s">
        <v>1124</v>
      </c>
    </row>
    <row r="315" spans="1:9" s="213" customFormat="1" ht="36" x14ac:dyDescent="0.2">
      <c r="A315" s="362">
        <v>2243</v>
      </c>
      <c r="B315" s="362" t="s">
        <v>1143</v>
      </c>
      <c r="C315" s="362" t="s">
        <v>229</v>
      </c>
      <c r="D315" s="567">
        <v>989</v>
      </c>
      <c r="E315" s="568">
        <v>44956</v>
      </c>
      <c r="F315" s="362" t="s">
        <v>1144</v>
      </c>
      <c r="G315" s="362">
        <v>2159</v>
      </c>
      <c r="H315" s="362" t="s">
        <v>414</v>
      </c>
      <c r="I315" s="362" t="s">
        <v>1124</v>
      </c>
    </row>
    <row r="316" spans="1:9" s="213" customFormat="1" ht="36" x14ac:dyDescent="0.2">
      <c r="A316" s="362">
        <v>2244</v>
      </c>
      <c r="B316" s="362" t="s">
        <v>1143</v>
      </c>
      <c r="C316" s="362" t="s">
        <v>229</v>
      </c>
      <c r="D316" s="567">
        <v>989</v>
      </c>
      <c r="E316" s="568">
        <v>44956</v>
      </c>
      <c r="F316" s="362" t="s">
        <v>1144</v>
      </c>
      <c r="G316" s="362">
        <v>2159</v>
      </c>
      <c r="H316" s="362" t="s">
        <v>414</v>
      </c>
      <c r="I316" s="362" t="s">
        <v>1124</v>
      </c>
    </row>
    <row r="317" spans="1:9" s="213" customFormat="1" ht="36" x14ac:dyDescent="0.2">
      <c r="A317" s="362">
        <v>2245</v>
      </c>
      <c r="B317" s="362" t="s">
        <v>1143</v>
      </c>
      <c r="C317" s="362" t="s">
        <v>229</v>
      </c>
      <c r="D317" s="567">
        <v>989</v>
      </c>
      <c r="E317" s="568">
        <v>44956</v>
      </c>
      <c r="F317" s="362" t="s">
        <v>1144</v>
      </c>
      <c r="G317" s="362">
        <v>2159</v>
      </c>
      <c r="H317" s="362" t="s">
        <v>414</v>
      </c>
      <c r="I317" s="362" t="s">
        <v>1124</v>
      </c>
    </row>
    <row r="318" spans="1:9" s="213" customFormat="1" ht="36" x14ac:dyDescent="0.2">
      <c r="A318" s="362">
        <v>2246</v>
      </c>
      <c r="B318" s="362" t="s">
        <v>1143</v>
      </c>
      <c r="C318" s="362" t="s">
        <v>229</v>
      </c>
      <c r="D318" s="567">
        <v>989</v>
      </c>
      <c r="E318" s="568">
        <v>44956</v>
      </c>
      <c r="F318" s="362" t="s">
        <v>1144</v>
      </c>
      <c r="G318" s="362">
        <v>2159</v>
      </c>
      <c r="H318" s="362" t="s">
        <v>414</v>
      </c>
      <c r="I318" s="362" t="s">
        <v>1124</v>
      </c>
    </row>
    <row r="319" spans="1:9" s="213" customFormat="1" ht="36" x14ac:dyDescent="0.2">
      <c r="A319" s="362">
        <v>2247</v>
      </c>
      <c r="B319" s="362" t="s">
        <v>1143</v>
      </c>
      <c r="C319" s="362" t="s">
        <v>229</v>
      </c>
      <c r="D319" s="567">
        <v>989</v>
      </c>
      <c r="E319" s="568">
        <v>44956</v>
      </c>
      <c r="F319" s="362" t="s">
        <v>1144</v>
      </c>
      <c r="G319" s="362">
        <v>2159</v>
      </c>
      <c r="H319" s="362" t="s">
        <v>414</v>
      </c>
      <c r="I319" s="362" t="s">
        <v>1124</v>
      </c>
    </row>
    <row r="320" spans="1:9" s="213" customFormat="1" ht="36" x14ac:dyDescent="0.2">
      <c r="A320" s="362">
        <v>2248</v>
      </c>
      <c r="B320" s="362" t="s">
        <v>1143</v>
      </c>
      <c r="C320" s="362" t="s">
        <v>229</v>
      </c>
      <c r="D320" s="567">
        <v>989</v>
      </c>
      <c r="E320" s="568">
        <v>44956</v>
      </c>
      <c r="F320" s="362" t="s">
        <v>1144</v>
      </c>
      <c r="G320" s="362">
        <v>2159</v>
      </c>
      <c r="H320" s="362" t="s">
        <v>414</v>
      </c>
      <c r="I320" s="362" t="s">
        <v>1124</v>
      </c>
    </row>
    <row r="321" spans="1:9" s="213" customFormat="1" ht="36" x14ac:dyDescent="0.2">
      <c r="A321" s="362">
        <v>2249</v>
      </c>
      <c r="B321" s="362" t="s">
        <v>1143</v>
      </c>
      <c r="C321" s="362" t="s">
        <v>229</v>
      </c>
      <c r="D321" s="567">
        <v>989</v>
      </c>
      <c r="E321" s="568">
        <v>44956</v>
      </c>
      <c r="F321" s="362" t="s">
        <v>1144</v>
      </c>
      <c r="G321" s="362">
        <v>2159</v>
      </c>
      <c r="H321" s="362" t="s">
        <v>414</v>
      </c>
      <c r="I321" s="362" t="s">
        <v>1124</v>
      </c>
    </row>
    <row r="322" spans="1:9" s="213" customFormat="1" ht="36" x14ac:dyDescent="0.2">
      <c r="A322" s="362">
        <v>2250</v>
      </c>
      <c r="B322" s="362" t="s">
        <v>1143</v>
      </c>
      <c r="C322" s="362" t="s">
        <v>229</v>
      </c>
      <c r="D322" s="567">
        <v>989</v>
      </c>
      <c r="E322" s="568">
        <v>44956</v>
      </c>
      <c r="F322" s="362" t="s">
        <v>1144</v>
      </c>
      <c r="G322" s="362">
        <v>2159</v>
      </c>
      <c r="H322" s="362" t="s">
        <v>414</v>
      </c>
      <c r="I322" s="362" t="s">
        <v>1124</v>
      </c>
    </row>
    <row r="323" spans="1:9" s="213" customFormat="1" ht="36" x14ac:dyDescent="0.2">
      <c r="A323" s="362">
        <v>2251</v>
      </c>
      <c r="B323" s="362" t="s">
        <v>1143</v>
      </c>
      <c r="C323" s="362" t="s">
        <v>229</v>
      </c>
      <c r="D323" s="567">
        <v>989</v>
      </c>
      <c r="E323" s="568">
        <v>44956</v>
      </c>
      <c r="F323" s="362" t="s">
        <v>1144</v>
      </c>
      <c r="G323" s="362">
        <v>2159</v>
      </c>
      <c r="H323" s="362" t="s">
        <v>414</v>
      </c>
      <c r="I323" s="362" t="s">
        <v>1124</v>
      </c>
    </row>
    <row r="324" spans="1:9" s="213" customFormat="1" ht="36" x14ac:dyDescent="0.2">
      <c r="A324" s="362">
        <v>2252</v>
      </c>
      <c r="B324" s="362" t="s">
        <v>1143</v>
      </c>
      <c r="C324" s="362" t="s">
        <v>229</v>
      </c>
      <c r="D324" s="567">
        <v>989</v>
      </c>
      <c r="E324" s="568">
        <v>44956</v>
      </c>
      <c r="F324" s="362" t="s">
        <v>1144</v>
      </c>
      <c r="G324" s="362">
        <v>2159</v>
      </c>
      <c r="H324" s="362" t="s">
        <v>414</v>
      </c>
      <c r="I324" s="362" t="s">
        <v>1124</v>
      </c>
    </row>
    <row r="325" spans="1:9" s="213" customFormat="1" ht="36" x14ac:dyDescent="0.2">
      <c r="A325" s="362">
        <v>2253</v>
      </c>
      <c r="B325" s="362" t="s">
        <v>1143</v>
      </c>
      <c r="C325" s="362" t="s">
        <v>229</v>
      </c>
      <c r="D325" s="567">
        <v>989</v>
      </c>
      <c r="E325" s="568">
        <v>44956</v>
      </c>
      <c r="F325" s="362" t="s">
        <v>1144</v>
      </c>
      <c r="G325" s="362">
        <v>2159</v>
      </c>
      <c r="H325" s="362" t="s">
        <v>414</v>
      </c>
      <c r="I325" s="362" t="s">
        <v>1124</v>
      </c>
    </row>
    <row r="326" spans="1:9" s="213" customFormat="1" ht="36" x14ac:dyDescent="0.2">
      <c r="A326" s="362">
        <v>2254</v>
      </c>
      <c r="B326" s="362" t="s">
        <v>1143</v>
      </c>
      <c r="C326" s="362" t="s">
        <v>229</v>
      </c>
      <c r="D326" s="567">
        <v>989</v>
      </c>
      <c r="E326" s="568">
        <v>44956</v>
      </c>
      <c r="F326" s="362" t="s">
        <v>1144</v>
      </c>
      <c r="G326" s="362">
        <v>2159</v>
      </c>
      <c r="H326" s="362" t="s">
        <v>414</v>
      </c>
      <c r="I326" s="362" t="s">
        <v>1124</v>
      </c>
    </row>
    <row r="327" spans="1:9" s="213" customFormat="1" ht="36" x14ac:dyDescent="0.2">
      <c r="A327" s="362">
        <v>2255</v>
      </c>
      <c r="B327" s="362" t="s">
        <v>1143</v>
      </c>
      <c r="C327" s="362" t="s">
        <v>229</v>
      </c>
      <c r="D327" s="567">
        <v>989</v>
      </c>
      <c r="E327" s="568">
        <v>44956</v>
      </c>
      <c r="F327" s="362" t="s">
        <v>1144</v>
      </c>
      <c r="G327" s="362">
        <v>2159</v>
      </c>
      <c r="H327" s="362" t="s">
        <v>414</v>
      </c>
      <c r="I327" s="362" t="s">
        <v>1124</v>
      </c>
    </row>
    <row r="328" spans="1:9" s="213" customFormat="1" ht="36" x14ac:dyDescent="0.2">
      <c r="A328" s="362">
        <v>2256</v>
      </c>
      <c r="B328" s="362" t="s">
        <v>1143</v>
      </c>
      <c r="C328" s="362" t="s">
        <v>229</v>
      </c>
      <c r="D328" s="567">
        <v>989</v>
      </c>
      <c r="E328" s="568">
        <v>44956</v>
      </c>
      <c r="F328" s="362" t="s">
        <v>1144</v>
      </c>
      <c r="G328" s="362">
        <v>2159</v>
      </c>
      <c r="H328" s="362" t="s">
        <v>414</v>
      </c>
      <c r="I328" s="362" t="s">
        <v>1124</v>
      </c>
    </row>
    <row r="329" spans="1:9" s="213" customFormat="1" ht="36" x14ac:dyDescent="0.2">
      <c r="A329" s="362">
        <v>2257</v>
      </c>
      <c r="B329" s="362" t="s">
        <v>1143</v>
      </c>
      <c r="C329" s="362" t="s">
        <v>229</v>
      </c>
      <c r="D329" s="567">
        <v>989</v>
      </c>
      <c r="E329" s="568">
        <v>44956</v>
      </c>
      <c r="F329" s="362" t="s">
        <v>1144</v>
      </c>
      <c r="G329" s="362">
        <v>2159</v>
      </c>
      <c r="H329" s="362" t="s">
        <v>414</v>
      </c>
      <c r="I329" s="362" t="s">
        <v>1124</v>
      </c>
    </row>
    <row r="330" spans="1:9" s="213" customFormat="1" ht="36" x14ac:dyDescent="0.2">
      <c r="A330" s="362">
        <v>2258</v>
      </c>
      <c r="B330" s="362" t="s">
        <v>1143</v>
      </c>
      <c r="C330" s="362" t="s">
        <v>229</v>
      </c>
      <c r="D330" s="567">
        <v>989</v>
      </c>
      <c r="E330" s="568">
        <v>44956</v>
      </c>
      <c r="F330" s="362" t="s">
        <v>1144</v>
      </c>
      <c r="G330" s="362">
        <v>2159</v>
      </c>
      <c r="H330" s="362" t="s">
        <v>414</v>
      </c>
      <c r="I330" s="362" t="s">
        <v>1124</v>
      </c>
    </row>
    <row r="331" spans="1:9" s="213" customFormat="1" ht="36" x14ac:dyDescent="0.2">
      <c r="A331" s="362">
        <v>2259</v>
      </c>
      <c r="B331" s="362" t="s">
        <v>1143</v>
      </c>
      <c r="C331" s="362" t="s">
        <v>229</v>
      </c>
      <c r="D331" s="567">
        <v>989</v>
      </c>
      <c r="E331" s="568">
        <v>44956</v>
      </c>
      <c r="F331" s="362" t="s">
        <v>1144</v>
      </c>
      <c r="G331" s="362">
        <v>2159</v>
      </c>
      <c r="H331" s="362" t="s">
        <v>414</v>
      </c>
      <c r="I331" s="362" t="s">
        <v>1124</v>
      </c>
    </row>
    <row r="332" spans="1:9" s="213" customFormat="1" ht="36" x14ac:dyDescent="0.2">
      <c r="A332" s="362">
        <v>2260</v>
      </c>
      <c r="B332" s="362" t="s">
        <v>1143</v>
      </c>
      <c r="C332" s="362" t="s">
        <v>229</v>
      </c>
      <c r="D332" s="567">
        <v>989</v>
      </c>
      <c r="E332" s="568">
        <v>44956</v>
      </c>
      <c r="F332" s="362" t="s">
        <v>1144</v>
      </c>
      <c r="G332" s="362">
        <v>2159</v>
      </c>
      <c r="H332" s="362" t="s">
        <v>414</v>
      </c>
      <c r="I332" s="362" t="s">
        <v>1124</v>
      </c>
    </row>
    <row r="333" spans="1:9" s="213" customFormat="1" ht="36" x14ac:dyDescent="0.2">
      <c r="A333" s="362">
        <v>2261</v>
      </c>
      <c r="B333" s="362" t="s">
        <v>1143</v>
      </c>
      <c r="C333" s="362" t="s">
        <v>229</v>
      </c>
      <c r="D333" s="567">
        <v>989</v>
      </c>
      <c r="E333" s="568">
        <v>44956</v>
      </c>
      <c r="F333" s="362" t="s">
        <v>1144</v>
      </c>
      <c r="G333" s="362">
        <v>2159</v>
      </c>
      <c r="H333" s="362" t="s">
        <v>414</v>
      </c>
      <c r="I333" s="362" t="s">
        <v>1124</v>
      </c>
    </row>
    <row r="334" spans="1:9" s="213" customFormat="1" ht="72" x14ac:dyDescent="0.2">
      <c r="A334" s="362">
        <v>2262</v>
      </c>
      <c r="B334" s="362" t="s">
        <v>1122</v>
      </c>
      <c r="C334" s="362" t="s">
        <v>220</v>
      </c>
      <c r="D334" s="567">
        <v>2327.8000000000002</v>
      </c>
      <c r="E334" s="568">
        <v>44957</v>
      </c>
      <c r="F334" s="362" t="s">
        <v>1123</v>
      </c>
      <c r="G334" s="362">
        <v>23</v>
      </c>
      <c r="H334" s="362" t="s">
        <v>418</v>
      </c>
      <c r="I334" s="362" t="s">
        <v>1124</v>
      </c>
    </row>
    <row r="335" spans="1:9" s="213" customFormat="1" ht="72" x14ac:dyDescent="0.2">
      <c r="A335" s="362">
        <v>2263</v>
      </c>
      <c r="B335" s="362" t="s">
        <v>1122</v>
      </c>
      <c r="C335" s="362" t="s">
        <v>220</v>
      </c>
      <c r="D335" s="567">
        <v>2327.8000000000002</v>
      </c>
      <c r="E335" s="568">
        <v>44957</v>
      </c>
      <c r="F335" s="362" t="s">
        <v>1123</v>
      </c>
      <c r="G335" s="362">
        <v>23</v>
      </c>
      <c r="H335" s="362" t="s">
        <v>418</v>
      </c>
      <c r="I335" s="362" t="s">
        <v>1124</v>
      </c>
    </row>
    <row r="336" spans="1:9" s="213" customFormat="1" ht="72" x14ac:dyDescent="0.2">
      <c r="A336" s="362">
        <v>2264</v>
      </c>
      <c r="B336" s="362" t="s">
        <v>1122</v>
      </c>
      <c r="C336" s="362" t="s">
        <v>220</v>
      </c>
      <c r="D336" s="567">
        <v>2327.8000000000002</v>
      </c>
      <c r="E336" s="568">
        <v>44957</v>
      </c>
      <c r="F336" s="362" t="s">
        <v>1123</v>
      </c>
      <c r="G336" s="362">
        <v>23</v>
      </c>
      <c r="H336" s="362" t="s">
        <v>418</v>
      </c>
      <c r="I336" s="362" t="s">
        <v>1124</v>
      </c>
    </row>
    <row r="337" spans="1:9" s="213" customFormat="1" ht="72" x14ac:dyDescent="0.2">
      <c r="A337" s="362">
        <v>2265</v>
      </c>
      <c r="B337" s="362" t="s">
        <v>1122</v>
      </c>
      <c r="C337" s="362" t="s">
        <v>220</v>
      </c>
      <c r="D337" s="567">
        <v>2327.8000000000002</v>
      </c>
      <c r="E337" s="568">
        <v>44957</v>
      </c>
      <c r="F337" s="362" t="s">
        <v>1123</v>
      </c>
      <c r="G337" s="362">
        <v>23</v>
      </c>
      <c r="H337" s="362" t="s">
        <v>418</v>
      </c>
      <c r="I337" s="362" t="s">
        <v>1124</v>
      </c>
    </row>
    <row r="338" spans="1:9" s="213" customFormat="1" ht="72" x14ac:dyDescent="0.2">
      <c r="A338" s="362">
        <v>2266</v>
      </c>
      <c r="B338" s="362" t="s">
        <v>1122</v>
      </c>
      <c r="C338" s="362" t="s">
        <v>220</v>
      </c>
      <c r="D338" s="567">
        <v>2327.8000000000002</v>
      </c>
      <c r="E338" s="568">
        <v>44957</v>
      </c>
      <c r="F338" s="362" t="s">
        <v>1123</v>
      </c>
      <c r="G338" s="362">
        <v>23</v>
      </c>
      <c r="H338" s="362" t="s">
        <v>418</v>
      </c>
      <c r="I338" s="362" t="s">
        <v>1124</v>
      </c>
    </row>
    <row r="339" spans="1:9" s="213" customFormat="1" ht="72" x14ac:dyDescent="0.2">
      <c r="A339" s="362">
        <v>2267</v>
      </c>
      <c r="B339" s="362" t="s">
        <v>1122</v>
      </c>
      <c r="C339" s="362" t="s">
        <v>220</v>
      </c>
      <c r="D339" s="567">
        <v>2327.8000000000002</v>
      </c>
      <c r="E339" s="568">
        <v>44957</v>
      </c>
      <c r="F339" s="362" t="s">
        <v>1123</v>
      </c>
      <c r="G339" s="362">
        <v>23</v>
      </c>
      <c r="H339" s="362" t="s">
        <v>418</v>
      </c>
      <c r="I339" s="362" t="s">
        <v>1124</v>
      </c>
    </row>
    <row r="340" spans="1:9" s="213" customFormat="1" ht="36" x14ac:dyDescent="0.2">
      <c r="A340" s="362">
        <v>2268</v>
      </c>
      <c r="B340" s="362" t="s">
        <v>1136</v>
      </c>
      <c r="C340" s="362" t="s">
        <v>220</v>
      </c>
      <c r="D340" s="567">
        <v>2202.84</v>
      </c>
      <c r="E340" s="568">
        <v>44957</v>
      </c>
      <c r="F340" s="362" t="s">
        <v>1123</v>
      </c>
      <c r="G340" s="362">
        <v>23</v>
      </c>
      <c r="H340" s="362" t="s">
        <v>418</v>
      </c>
      <c r="I340" s="362" t="s">
        <v>1124</v>
      </c>
    </row>
    <row r="341" spans="1:9" s="213" customFormat="1" ht="72" x14ac:dyDescent="0.2">
      <c r="A341" s="362">
        <v>2269</v>
      </c>
      <c r="B341" s="362" t="s">
        <v>1122</v>
      </c>
      <c r="C341" s="362" t="s">
        <v>220</v>
      </c>
      <c r="D341" s="567">
        <v>2327.8000000000002</v>
      </c>
      <c r="E341" s="568">
        <v>44957</v>
      </c>
      <c r="F341" s="362" t="s">
        <v>1123</v>
      </c>
      <c r="G341" s="362">
        <v>24</v>
      </c>
      <c r="H341" s="362" t="s">
        <v>422</v>
      </c>
      <c r="I341" s="362" t="s">
        <v>1124</v>
      </c>
    </row>
    <row r="342" spans="1:9" s="213" customFormat="1" ht="72" x14ac:dyDescent="0.2">
      <c r="A342" s="362">
        <v>2270</v>
      </c>
      <c r="B342" s="362" t="s">
        <v>1122</v>
      </c>
      <c r="C342" s="362" t="s">
        <v>220</v>
      </c>
      <c r="D342" s="567">
        <v>2327.8000000000002</v>
      </c>
      <c r="E342" s="568">
        <v>44957</v>
      </c>
      <c r="F342" s="362" t="s">
        <v>1123</v>
      </c>
      <c r="G342" s="362">
        <v>24</v>
      </c>
      <c r="H342" s="362" t="s">
        <v>422</v>
      </c>
      <c r="I342" s="362" t="s">
        <v>1124</v>
      </c>
    </row>
    <row r="343" spans="1:9" s="213" customFormat="1" ht="72" x14ac:dyDescent="0.2">
      <c r="A343" s="362">
        <v>2271</v>
      </c>
      <c r="B343" s="362" t="s">
        <v>1122</v>
      </c>
      <c r="C343" s="362" t="s">
        <v>220</v>
      </c>
      <c r="D343" s="567">
        <v>2327.8000000000002</v>
      </c>
      <c r="E343" s="568">
        <v>44957</v>
      </c>
      <c r="F343" s="362" t="s">
        <v>1123</v>
      </c>
      <c r="G343" s="362">
        <v>24</v>
      </c>
      <c r="H343" s="362" t="s">
        <v>422</v>
      </c>
      <c r="I343" s="362" t="s">
        <v>1124</v>
      </c>
    </row>
    <row r="344" spans="1:9" s="213" customFormat="1" ht="72" x14ac:dyDescent="0.2">
      <c r="A344" s="362">
        <v>2272</v>
      </c>
      <c r="B344" s="362" t="s">
        <v>1122</v>
      </c>
      <c r="C344" s="362" t="s">
        <v>220</v>
      </c>
      <c r="D344" s="567">
        <v>2327.8000000000002</v>
      </c>
      <c r="E344" s="568">
        <v>44957</v>
      </c>
      <c r="F344" s="362" t="s">
        <v>1123</v>
      </c>
      <c r="G344" s="362">
        <v>24</v>
      </c>
      <c r="H344" s="362" t="s">
        <v>422</v>
      </c>
      <c r="I344" s="362" t="s">
        <v>1124</v>
      </c>
    </row>
    <row r="345" spans="1:9" s="213" customFormat="1" ht="72" x14ac:dyDescent="0.2">
      <c r="A345" s="362">
        <v>2273</v>
      </c>
      <c r="B345" s="362" t="s">
        <v>1122</v>
      </c>
      <c r="C345" s="362" t="s">
        <v>220</v>
      </c>
      <c r="D345" s="567">
        <v>2327.8000000000002</v>
      </c>
      <c r="E345" s="568">
        <v>44957</v>
      </c>
      <c r="F345" s="362" t="s">
        <v>1123</v>
      </c>
      <c r="G345" s="362">
        <v>24</v>
      </c>
      <c r="H345" s="362" t="s">
        <v>422</v>
      </c>
      <c r="I345" s="362" t="s">
        <v>1124</v>
      </c>
    </row>
    <row r="346" spans="1:9" s="213" customFormat="1" ht="72" x14ac:dyDescent="0.2">
      <c r="A346" s="362">
        <v>2274</v>
      </c>
      <c r="B346" s="362" t="s">
        <v>1122</v>
      </c>
      <c r="C346" s="362" t="s">
        <v>220</v>
      </c>
      <c r="D346" s="567">
        <v>2327.8000000000002</v>
      </c>
      <c r="E346" s="568">
        <v>44957</v>
      </c>
      <c r="F346" s="362" t="s">
        <v>1123</v>
      </c>
      <c r="G346" s="362">
        <v>24</v>
      </c>
      <c r="H346" s="362" t="s">
        <v>422</v>
      </c>
      <c r="I346" s="362" t="s">
        <v>1124</v>
      </c>
    </row>
    <row r="347" spans="1:9" s="213" customFormat="1" ht="36" x14ac:dyDescent="0.2">
      <c r="A347" s="362">
        <v>2275</v>
      </c>
      <c r="B347" s="362" t="s">
        <v>1136</v>
      </c>
      <c r="C347" s="362" t="s">
        <v>220</v>
      </c>
      <c r="D347" s="567">
        <v>2202.84</v>
      </c>
      <c r="E347" s="568">
        <v>44957</v>
      </c>
      <c r="F347" s="362" t="s">
        <v>1123</v>
      </c>
      <c r="G347" s="362">
        <v>24</v>
      </c>
      <c r="H347" s="362" t="s">
        <v>422</v>
      </c>
      <c r="I347" s="362" t="s">
        <v>1124</v>
      </c>
    </row>
    <row r="348" spans="1:9" s="213" customFormat="1" ht="72" x14ac:dyDescent="0.2">
      <c r="A348" s="362">
        <v>2276</v>
      </c>
      <c r="B348" s="362" t="s">
        <v>1122</v>
      </c>
      <c r="C348" s="362" t="s">
        <v>220</v>
      </c>
      <c r="D348" s="567">
        <v>2327.8000000000002</v>
      </c>
      <c r="E348" s="568">
        <v>44957</v>
      </c>
      <c r="F348" s="362" t="s">
        <v>1123</v>
      </c>
      <c r="G348" s="362">
        <v>25</v>
      </c>
      <c r="H348" s="362" t="s">
        <v>1133</v>
      </c>
      <c r="I348" s="362" t="s">
        <v>1124</v>
      </c>
    </row>
    <row r="349" spans="1:9" s="213" customFormat="1" ht="72" x14ac:dyDescent="0.2">
      <c r="A349" s="362">
        <v>2277</v>
      </c>
      <c r="B349" s="362" t="s">
        <v>1122</v>
      </c>
      <c r="C349" s="362" t="s">
        <v>220</v>
      </c>
      <c r="D349" s="567">
        <v>2327.8000000000002</v>
      </c>
      <c r="E349" s="568">
        <v>44957</v>
      </c>
      <c r="F349" s="362" t="s">
        <v>1123</v>
      </c>
      <c r="G349" s="362">
        <v>25</v>
      </c>
      <c r="H349" s="362" t="s">
        <v>1133</v>
      </c>
      <c r="I349" s="362" t="s">
        <v>1124</v>
      </c>
    </row>
    <row r="350" spans="1:9" s="213" customFormat="1" ht="72" x14ac:dyDescent="0.2">
      <c r="A350" s="362">
        <v>2278</v>
      </c>
      <c r="B350" s="362" t="s">
        <v>1122</v>
      </c>
      <c r="C350" s="362" t="s">
        <v>220</v>
      </c>
      <c r="D350" s="567">
        <v>2327.8000000000002</v>
      </c>
      <c r="E350" s="568">
        <v>44957</v>
      </c>
      <c r="F350" s="362" t="s">
        <v>1123</v>
      </c>
      <c r="G350" s="362">
        <v>25</v>
      </c>
      <c r="H350" s="362" t="s">
        <v>1133</v>
      </c>
      <c r="I350" s="362" t="s">
        <v>1124</v>
      </c>
    </row>
    <row r="351" spans="1:9" s="213" customFormat="1" ht="72" x14ac:dyDescent="0.2">
      <c r="A351" s="362">
        <v>2279</v>
      </c>
      <c r="B351" s="362" t="s">
        <v>1122</v>
      </c>
      <c r="C351" s="362" t="s">
        <v>220</v>
      </c>
      <c r="D351" s="567">
        <v>2327.8000000000002</v>
      </c>
      <c r="E351" s="568">
        <v>44957</v>
      </c>
      <c r="F351" s="362" t="s">
        <v>1123</v>
      </c>
      <c r="G351" s="362">
        <v>25</v>
      </c>
      <c r="H351" s="362" t="s">
        <v>1133</v>
      </c>
      <c r="I351" s="362" t="s">
        <v>1124</v>
      </c>
    </row>
    <row r="352" spans="1:9" s="213" customFormat="1" ht="72" x14ac:dyDescent="0.2">
      <c r="A352" s="362">
        <v>2280</v>
      </c>
      <c r="B352" s="362" t="s">
        <v>1122</v>
      </c>
      <c r="C352" s="362" t="s">
        <v>220</v>
      </c>
      <c r="D352" s="567">
        <v>2327.8000000000002</v>
      </c>
      <c r="E352" s="568">
        <v>44957</v>
      </c>
      <c r="F352" s="362" t="s">
        <v>1123</v>
      </c>
      <c r="G352" s="362">
        <v>25</v>
      </c>
      <c r="H352" s="362" t="s">
        <v>1133</v>
      </c>
      <c r="I352" s="362" t="s">
        <v>1124</v>
      </c>
    </row>
    <row r="353" spans="1:9" s="213" customFormat="1" ht="72" x14ac:dyDescent="0.2">
      <c r="A353" s="362">
        <v>2281</v>
      </c>
      <c r="B353" s="362" t="s">
        <v>1122</v>
      </c>
      <c r="C353" s="362" t="s">
        <v>220</v>
      </c>
      <c r="D353" s="567">
        <v>2327.8000000000002</v>
      </c>
      <c r="E353" s="568">
        <v>44957</v>
      </c>
      <c r="F353" s="362" t="s">
        <v>1123</v>
      </c>
      <c r="G353" s="362">
        <v>25</v>
      </c>
      <c r="H353" s="362" t="s">
        <v>1133</v>
      </c>
      <c r="I353" s="362" t="s">
        <v>1124</v>
      </c>
    </row>
    <row r="354" spans="1:9" s="213" customFormat="1" ht="36" x14ac:dyDescent="0.2">
      <c r="A354" s="362">
        <v>2282</v>
      </c>
      <c r="B354" s="362" t="s">
        <v>1136</v>
      </c>
      <c r="C354" s="362" t="s">
        <v>220</v>
      </c>
      <c r="D354" s="567">
        <v>2202.84</v>
      </c>
      <c r="E354" s="568">
        <v>44957</v>
      </c>
      <c r="F354" s="362" t="s">
        <v>1123</v>
      </c>
      <c r="G354" s="362">
        <v>25</v>
      </c>
      <c r="H354" s="362" t="s">
        <v>1133</v>
      </c>
      <c r="I354" s="362" t="s">
        <v>1124</v>
      </c>
    </row>
    <row r="355" spans="1:9" s="213" customFormat="1" ht="24" x14ac:dyDescent="0.2">
      <c r="A355" s="362">
        <v>2283</v>
      </c>
      <c r="B355" s="362" t="s">
        <v>1145</v>
      </c>
      <c r="C355" s="362" t="s">
        <v>220</v>
      </c>
      <c r="D355" s="567">
        <v>1100</v>
      </c>
      <c r="E355" s="568">
        <v>44957</v>
      </c>
      <c r="F355" s="362" t="s">
        <v>1146</v>
      </c>
      <c r="G355" s="362">
        <v>3560</v>
      </c>
      <c r="H355" s="362" t="s">
        <v>417</v>
      </c>
      <c r="I355" s="362" t="s">
        <v>1124</v>
      </c>
    </row>
    <row r="356" spans="1:9" s="213" customFormat="1" ht="24" x14ac:dyDescent="0.2">
      <c r="A356" s="362">
        <v>2284</v>
      </c>
      <c r="B356" s="362" t="s">
        <v>1145</v>
      </c>
      <c r="C356" s="362" t="s">
        <v>220</v>
      </c>
      <c r="D356" s="567">
        <v>1029</v>
      </c>
      <c r="E356" s="568">
        <v>44943</v>
      </c>
      <c r="F356" s="362" t="s">
        <v>1147</v>
      </c>
      <c r="G356" s="362">
        <v>251895</v>
      </c>
      <c r="H356" s="362" t="s">
        <v>414</v>
      </c>
      <c r="I356" s="362" t="s">
        <v>1124</v>
      </c>
    </row>
    <row r="357" spans="1:9" s="213" customFormat="1" ht="24" x14ac:dyDescent="0.2">
      <c r="A357" s="362">
        <v>2285</v>
      </c>
      <c r="B357" s="362" t="s">
        <v>4081</v>
      </c>
      <c r="C357" s="362" t="s">
        <v>220</v>
      </c>
      <c r="D357" s="567">
        <v>250</v>
      </c>
      <c r="E357" s="568">
        <v>44949</v>
      </c>
      <c r="F357" s="362" t="s">
        <v>1138</v>
      </c>
      <c r="G357" s="362">
        <v>10465</v>
      </c>
      <c r="H357" s="362" t="s">
        <v>416</v>
      </c>
      <c r="I357" s="362" t="s">
        <v>1124</v>
      </c>
    </row>
    <row r="358" spans="1:9" s="213" customFormat="1" ht="24" x14ac:dyDescent="0.2">
      <c r="A358" s="362">
        <v>2286</v>
      </c>
      <c r="B358" s="362" t="s">
        <v>4081</v>
      </c>
      <c r="C358" s="362" t="s">
        <v>220</v>
      </c>
      <c r="D358" s="567">
        <v>250</v>
      </c>
      <c r="E358" s="568">
        <v>44949</v>
      </c>
      <c r="F358" s="362" t="s">
        <v>1138</v>
      </c>
      <c r="G358" s="362">
        <v>10465</v>
      </c>
      <c r="H358" s="362" t="s">
        <v>416</v>
      </c>
      <c r="I358" s="362" t="s">
        <v>1124</v>
      </c>
    </row>
    <row r="359" spans="1:9" s="213" customFormat="1" ht="38.25" x14ac:dyDescent="0.2">
      <c r="A359" s="362">
        <v>2287</v>
      </c>
      <c r="B359" s="362" t="s">
        <v>4082</v>
      </c>
      <c r="C359" s="334" t="s">
        <v>224</v>
      </c>
      <c r="D359" s="567">
        <v>250</v>
      </c>
      <c r="E359" s="568">
        <v>44949</v>
      </c>
      <c r="F359" s="362" t="s">
        <v>1138</v>
      </c>
      <c r="G359" s="362">
        <v>10467</v>
      </c>
      <c r="H359" s="362" t="s">
        <v>414</v>
      </c>
      <c r="I359" s="362" t="s">
        <v>1139</v>
      </c>
    </row>
    <row r="360" spans="1:9" s="213" customFormat="1" ht="38.25" x14ac:dyDescent="0.2">
      <c r="A360" s="362">
        <v>2288</v>
      </c>
      <c r="B360" s="362" t="s">
        <v>4082</v>
      </c>
      <c r="C360" s="334" t="s">
        <v>224</v>
      </c>
      <c r="D360" s="567">
        <v>250</v>
      </c>
      <c r="E360" s="568">
        <v>44949</v>
      </c>
      <c r="F360" s="362" t="s">
        <v>1138</v>
      </c>
      <c r="G360" s="362">
        <v>10467</v>
      </c>
      <c r="H360" s="362" t="s">
        <v>414</v>
      </c>
      <c r="I360" s="362" t="s">
        <v>1139</v>
      </c>
    </row>
    <row r="361" spans="1:9" s="213" customFormat="1" ht="38.25" x14ac:dyDescent="0.2">
      <c r="A361" s="362">
        <v>2289</v>
      </c>
      <c r="B361" s="362" t="s">
        <v>4082</v>
      </c>
      <c r="C361" s="334" t="s">
        <v>224</v>
      </c>
      <c r="D361" s="567">
        <v>250</v>
      </c>
      <c r="E361" s="568">
        <v>44949</v>
      </c>
      <c r="F361" s="362" t="s">
        <v>1138</v>
      </c>
      <c r="G361" s="362">
        <v>10467</v>
      </c>
      <c r="H361" s="362" t="s">
        <v>414</v>
      </c>
      <c r="I361" s="362" t="s">
        <v>1139</v>
      </c>
    </row>
    <row r="362" spans="1:9" s="213" customFormat="1" ht="24" x14ac:dyDescent="0.2">
      <c r="A362" s="362">
        <v>2290</v>
      </c>
      <c r="B362" s="362" t="s">
        <v>4017</v>
      </c>
      <c r="C362" s="362" t="s">
        <v>229</v>
      </c>
      <c r="D362" s="567">
        <v>1690</v>
      </c>
      <c r="E362" s="568">
        <v>44958</v>
      </c>
      <c r="F362" s="362" t="s">
        <v>4018</v>
      </c>
      <c r="G362" s="362">
        <v>45646</v>
      </c>
      <c r="H362" s="362" t="s">
        <v>414</v>
      </c>
      <c r="I362" s="362" t="s">
        <v>1124</v>
      </c>
    </row>
    <row r="363" spans="1:9" s="213" customFormat="1" ht="24" x14ac:dyDescent="0.2">
      <c r="A363" s="362">
        <v>2291</v>
      </c>
      <c r="B363" s="362" t="s">
        <v>4017</v>
      </c>
      <c r="C363" s="362" t="s">
        <v>229</v>
      </c>
      <c r="D363" s="567">
        <v>1690</v>
      </c>
      <c r="E363" s="568">
        <v>44958</v>
      </c>
      <c r="F363" s="362" t="s">
        <v>4018</v>
      </c>
      <c r="G363" s="362">
        <v>45646</v>
      </c>
      <c r="H363" s="362" t="s">
        <v>414</v>
      </c>
      <c r="I363" s="362" t="s">
        <v>1124</v>
      </c>
    </row>
    <row r="364" spans="1:9" s="213" customFormat="1" ht="24" x14ac:dyDescent="0.2">
      <c r="A364" s="362">
        <v>2292</v>
      </c>
      <c r="B364" s="362" t="s">
        <v>4019</v>
      </c>
      <c r="C364" s="362" t="s">
        <v>229</v>
      </c>
      <c r="D364" s="567">
        <v>1110</v>
      </c>
      <c r="E364" s="568">
        <v>44958</v>
      </c>
      <c r="F364" s="362" t="s">
        <v>4018</v>
      </c>
      <c r="G364" s="362">
        <v>45646</v>
      </c>
      <c r="H364" s="362" t="s">
        <v>414</v>
      </c>
      <c r="I364" s="362" t="s">
        <v>1124</v>
      </c>
    </row>
    <row r="365" spans="1:9" s="213" customFormat="1" ht="24" x14ac:dyDescent="0.2">
      <c r="A365" s="362">
        <v>2293</v>
      </c>
      <c r="B365" s="362" t="s">
        <v>4019</v>
      </c>
      <c r="C365" s="362" t="s">
        <v>229</v>
      </c>
      <c r="D365" s="567">
        <v>1110</v>
      </c>
      <c r="E365" s="568">
        <v>44958</v>
      </c>
      <c r="F365" s="362" t="s">
        <v>4018</v>
      </c>
      <c r="G365" s="362">
        <v>45646</v>
      </c>
      <c r="H365" s="362" t="s">
        <v>414</v>
      </c>
      <c r="I365" s="362" t="s">
        <v>1124</v>
      </c>
    </row>
    <row r="366" spans="1:9" s="213" customFormat="1" ht="36" x14ac:dyDescent="0.2">
      <c r="A366" s="362">
        <v>2294</v>
      </c>
      <c r="B366" s="362" t="s">
        <v>1148</v>
      </c>
      <c r="C366" s="362" t="s">
        <v>229</v>
      </c>
      <c r="D366" s="567">
        <v>1726</v>
      </c>
      <c r="E366" s="568">
        <v>44959</v>
      </c>
      <c r="F366" s="362" t="s">
        <v>1149</v>
      </c>
      <c r="G366" s="362">
        <v>39076</v>
      </c>
      <c r="H366" s="362" t="s">
        <v>1133</v>
      </c>
      <c r="I366" s="362" t="s">
        <v>1124</v>
      </c>
    </row>
    <row r="367" spans="1:9" s="213" customFormat="1" ht="36" x14ac:dyDescent="0.2">
      <c r="A367" s="362">
        <v>2295</v>
      </c>
      <c r="B367" s="362" t="s">
        <v>1148</v>
      </c>
      <c r="C367" s="362" t="s">
        <v>229</v>
      </c>
      <c r="D367" s="567">
        <v>1726</v>
      </c>
      <c r="E367" s="568">
        <v>44959</v>
      </c>
      <c r="F367" s="362" t="s">
        <v>1149</v>
      </c>
      <c r="G367" s="362">
        <v>39076</v>
      </c>
      <c r="H367" s="362" t="s">
        <v>1133</v>
      </c>
      <c r="I367" s="362" t="s">
        <v>1124</v>
      </c>
    </row>
    <row r="368" spans="1:9" s="213" customFormat="1" ht="36" x14ac:dyDescent="0.2">
      <c r="A368" s="362">
        <v>2296</v>
      </c>
      <c r="B368" s="362" t="s">
        <v>1148</v>
      </c>
      <c r="C368" s="362" t="s">
        <v>229</v>
      </c>
      <c r="D368" s="567">
        <v>1726</v>
      </c>
      <c r="E368" s="568">
        <v>44959</v>
      </c>
      <c r="F368" s="362" t="s">
        <v>1149</v>
      </c>
      <c r="G368" s="362">
        <v>39076</v>
      </c>
      <c r="H368" s="362" t="s">
        <v>1133</v>
      </c>
      <c r="I368" s="362" t="s">
        <v>1124</v>
      </c>
    </row>
    <row r="369" spans="1:9" s="213" customFormat="1" ht="36" x14ac:dyDescent="0.2">
      <c r="A369" s="362">
        <v>2297</v>
      </c>
      <c r="B369" s="362" t="s">
        <v>1148</v>
      </c>
      <c r="C369" s="362" t="s">
        <v>229</v>
      </c>
      <c r="D369" s="567">
        <v>1726</v>
      </c>
      <c r="E369" s="568">
        <v>44959</v>
      </c>
      <c r="F369" s="362" t="s">
        <v>1149</v>
      </c>
      <c r="G369" s="362">
        <v>39076</v>
      </c>
      <c r="H369" s="362" t="s">
        <v>1133</v>
      </c>
      <c r="I369" s="362" t="s">
        <v>1124</v>
      </c>
    </row>
    <row r="370" spans="1:9" s="213" customFormat="1" ht="36" x14ac:dyDescent="0.2">
      <c r="A370" s="362">
        <v>2298</v>
      </c>
      <c r="B370" s="362" t="s">
        <v>1148</v>
      </c>
      <c r="C370" s="362" t="s">
        <v>229</v>
      </c>
      <c r="D370" s="567">
        <v>1726</v>
      </c>
      <c r="E370" s="568">
        <v>44959</v>
      </c>
      <c r="F370" s="362" t="s">
        <v>1149</v>
      </c>
      <c r="G370" s="362">
        <v>39076</v>
      </c>
      <c r="H370" s="362" t="s">
        <v>1133</v>
      </c>
      <c r="I370" s="362" t="s">
        <v>1124</v>
      </c>
    </row>
    <row r="371" spans="1:9" s="213" customFormat="1" ht="36" x14ac:dyDescent="0.2">
      <c r="A371" s="362">
        <v>2299</v>
      </c>
      <c r="B371" s="362" t="s">
        <v>1150</v>
      </c>
      <c r="C371" s="362" t="s">
        <v>224</v>
      </c>
      <c r="D371" s="567">
        <v>293.89999999999998</v>
      </c>
      <c r="E371" s="568">
        <v>44967</v>
      </c>
      <c r="F371" s="362" t="s">
        <v>1151</v>
      </c>
      <c r="G371" s="362">
        <v>364779</v>
      </c>
      <c r="H371" s="362" t="s">
        <v>416</v>
      </c>
      <c r="I371" s="362" t="s">
        <v>1124</v>
      </c>
    </row>
    <row r="372" spans="1:9" s="213" customFormat="1" ht="36" x14ac:dyDescent="0.2">
      <c r="A372" s="362">
        <v>2300</v>
      </c>
      <c r="B372" s="362" t="s">
        <v>1150</v>
      </c>
      <c r="C372" s="362" t="s">
        <v>224</v>
      </c>
      <c r="D372" s="567">
        <v>293.89999999999998</v>
      </c>
      <c r="E372" s="568">
        <v>44967</v>
      </c>
      <c r="F372" s="362" t="s">
        <v>1151</v>
      </c>
      <c r="G372" s="362">
        <v>364779</v>
      </c>
      <c r="H372" s="362" t="s">
        <v>416</v>
      </c>
      <c r="I372" s="362" t="s">
        <v>1124</v>
      </c>
    </row>
    <row r="373" spans="1:9" s="213" customFormat="1" ht="36" x14ac:dyDescent="0.2">
      <c r="A373" s="362">
        <v>2301</v>
      </c>
      <c r="B373" s="362" t="s">
        <v>1150</v>
      </c>
      <c r="C373" s="362" t="s">
        <v>224</v>
      </c>
      <c r="D373" s="567">
        <v>293.89999999999998</v>
      </c>
      <c r="E373" s="568">
        <v>44967</v>
      </c>
      <c r="F373" s="362" t="s">
        <v>1151</v>
      </c>
      <c r="G373" s="362">
        <v>364779</v>
      </c>
      <c r="H373" s="362" t="s">
        <v>416</v>
      </c>
      <c r="I373" s="362" t="s">
        <v>1124</v>
      </c>
    </row>
    <row r="374" spans="1:9" s="213" customFormat="1" ht="36" x14ac:dyDescent="0.2">
      <c r="A374" s="362">
        <v>2302</v>
      </c>
      <c r="B374" s="362" t="s">
        <v>1150</v>
      </c>
      <c r="C374" s="362" t="s">
        <v>224</v>
      </c>
      <c r="D374" s="567">
        <v>293.89999999999998</v>
      </c>
      <c r="E374" s="568">
        <v>44967</v>
      </c>
      <c r="F374" s="362" t="s">
        <v>1151</v>
      </c>
      <c r="G374" s="362">
        <v>364779</v>
      </c>
      <c r="H374" s="362" t="s">
        <v>416</v>
      </c>
      <c r="I374" s="362" t="s">
        <v>1124</v>
      </c>
    </row>
    <row r="375" spans="1:9" s="213" customFormat="1" ht="36" x14ac:dyDescent="0.2">
      <c r="A375" s="362">
        <v>2303</v>
      </c>
      <c r="B375" s="362" t="s">
        <v>1150</v>
      </c>
      <c r="C375" s="362" t="s">
        <v>224</v>
      </c>
      <c r="D375" s="567">
        <v>293.89999999999998</v>
      </c>
      <c r="E375" s="568">
        <v>44967</v>
      </c>
      <c r="F375" s="362" t="s">
        <v>1151</v>
      </c>
      <c r="G375" s="362">
        <v>364779</v>
      </c>
      <c r="H375" s="362" t="s">
        <v>416</v>
      </c>
      <c r="I375" s="362" t="s">
        <v>1124</v>
      </c>
    </row>
    <row r="376" spans="1:9" s="213" customFormat="1" ht="36" x14ac:dyDescent="0.2">
      <c r="A376" s="362">
        <v>2304</v>
      </c>
      <c r="B376" s="362" t="s">
        <v>1152</v>
      </c>
      <c r="C376" s="362" t="s">
        <v>224</v>
      </c>
      <c r="D376" s="567">
        <v>249</v>
      </c>
      <c r="E376" s="568">
        <v>44972</v>
      </c>
      <c r="F376" s="362" t="s">
        <v>1153</v>
      </c>
      <c r="G376" s="362">
        <v>18193</v>
      </c>
      <c r="H376" s="362" t="s">
        <v>421</v>
      </c>
      <c r="I376" s="362" t="s">
        <v>1124</v>
      </c>
    </row>
    <row r="377" spans="1:9" s="213" customFormat="1" ht="36" x14ac:dyDescent="0.2">
      <c r="A377" s="362">
        <v>2305</v>
      </c>
      <c r="B377" s="362" t="s">
        <v>1152</v>
      </c>
      <c r="C377" s="362" t="s">
        <v>224</v>
      </c>
      <c r="D377" s="567">
        <v>249</v>
      </c>
      <c r="E377" s="568">
        <v>44972</v>
      </c>
      <c r="F377" s="362" t="s">
        <v>1153</v>
      </c>
      <c r="G377" s="362">
        <v>18193</v>
      </c>
      <c r="H377" s="362" t="s">
        <v>421</v>
      </c>
      <c r="I377" s="362" t="s">
        <v>1124</v>
      </c>
    </row>
    <row r="378" spans="1:9" s="213" customFormat="1" ht="36" x14ac:dyDescent="0.2">
      <c r="A378" s="362">
        <v>2306</v>
      </c>
      <c r="B378" s="362" t="s">
        <v>1152</v>
      </c>
      <c r="C378" s="362" t="s">
        <v>224</v>
      </c>
      <c r="D378" s="567">
        <v>249</v>
      </c>
      <c r="E378" s="568">
        <v>44972</v>
      </c>
      <c r="F378" s="362" t="s">
        <v>1153</v>
      </c>
      <c r="G378" s="362">
        <v>18193</v>
      </c>
      <c r="H378" s="362" t="s">
        <v>421</v>
      </c>
      <c r="I378" s="362" t="s">
        <v>1124</v>
      </c>
    </row>
    <row r="379" spans="1:9" s="213" customFormat="1" ht="72" x14ac:dyDescent="0.2">
      <c r="A379" s="362">
        <v>2307</v>
      </c>
      <c r="B379" s="362" t="s">
        <v>1122</v>
      </c>
      <c r="C379" s="362" t="s">
        <v>220</v>
      </c>
      <c r="D379" s="567">
        <v>2327.8000000000002</v>
      </c>
      <c r="E379" s="568">
        <v>44973</v>
      </c>
      <c r="F379" s="362" t="s">
        <v>1123</v>
      </c>
      <c r="G379" s="362">
        <v>26</v>
      </c>
      <c r="H379" s="362" t="s">
        <v>416</v>
      </c>
      <c r="I379" s="362" t="s">
        <v>1124</v>
      </c>
    </row>
    <row r="380" spans="1:9" s="213" customFormat="1" ht="72" x14ac:dyDescent="0.2">
      <c r="A380" s="362">
        <v>2308</v>
      </c>
      <c r="B380" s="362" t="s">
        <v>1122</v>
      </c>
      <c r="C380" s="362" t="s">
        <v>220</v>
      </c>
      <c r="D380" s="567">
        <v>2327.8000000000002</v>
      </c>
      <c r="E380" s="568">
        <v>44973</v>
      </c>
      <c r="F380" s="362" t="s">
        <v>1123</v>
      </c>
      <c r="G380" s="362">
        <v>26</v>
      </c>
      <c r="H380" s="362" t="s">
        <v>416</v>
      </c>
      <c r="I380" s="362" t="s">
        <v>1124</v>
      </c>
    </row>
    <row r="381" spans="1:9" s="213" customFormat="1" ht="72" x14ac:dyDescent="0.2">
      <c r="A381" s="362">
        <v>2309</v>
      </c>
      <c r="B381" s="362" t="s">
        <v>1122</v>
      </c>
      <c r="C381" s="362" t="s">
        <v>220</v>
      </c>
      <c r="D381" s="567">
        <v>2327.8000000000002</v>
      </c>
      <c r="E381" s="568">
        <v>44973</v>
      </c>
      <c r="F381" s="362" t="s">
        <v>1123</v>
      </c>
      <c r="G381" s="362">
        <v>26</v>
      </c>
      <c r="H381" s="362" t="s">
        <v>416</v>
      </c>
      <c r="I381" s="362" t="s">
        <v>1124</v>
      </c>
    </row>
    <row r="382" spans="1:9" s="213" customFormat="1" ht="72" x14ac:dyDescent="0.2">
      <c r="A382" s="362">
        <v>2310</v>
      </c>
      <c r="B382" s="362" t="s">
        <v>1122</v>
      </c>
      <c r="C382" s="362" t="s">
        <v>220</v>
      </c>
      <c r="D382" s="567">
        <v>2327.8000000000002</v>
      </c>
      <c r="E382" s="568">
        <v>44973</v>
      </c>
      <c r="F382" s="362" t="s">
        <v>1123</v>
      </c>
      <c r="G382" s="362">
        <v>26</v>
      </c>
      <c r="H382" s="362" t="s">
        <v>416</v>
      </c>
      <c r="I382" s="362" t="s">
        <v>1124</v>
      </c>
    </row>
    <row r="383" spans="1:9" s="213" customFormat="1" ht="72" x14ac:dyDescent="0.2">
      <c r="A383" s="362">
        <v>2311</v>
      </c>
      <c r="B383" s="362" t="s">
        <v>1122</v>
      </c>
      <c r="C383" s="362" t="s">
        <v>220</v>
      </c>
      <c r="D383" s="567">
        <v>2327.8000000000002</v>
      </c>
      <c r="E383" s="568">
        <v>44973</v>
      </c>
      <c r="F383" s="362" t="s">
        <v>1123</v>
      </c>
      <c r="G383" s="362">
        <v>26</v>
      </c>
      <c r="H383" s="362" t="s">
        <v>416</v>
      </c>
      <c r="I383" s="362" t="s">
        <v>1124</v>
      </c>
    </row>
    <row r="384" spans="1:9" s="213" customFormat="1" ht="72" x14ac:dyDescent="0.2">
      <c r="A384" s="362">
        <v>2312</v>
      </c>
      <c r="B384" s="362" t="s">
        <v>1122</v>
      </c>
      <c r="C384" s="362" t="s">
        <v>220</v>
      </c>
      <c r="D384" s="567">
        <v>2327.8000000000002</v>
      </c>
      <c r="E384" s="568">
        <v>44973</v>
      </c>
      <c r="F384" s="362" t="s">
        <v>1123</v>
      </c>
      <c r="G384" s="362">
        <v>26</v>
      </c>
      <c r="H384" s="362" t="s">
        <v>416</v>
      </c>
      <c r="I384" s="362" t="s">
        <v>1124</v>
      </c>
    </row>
    <row r="385" spans="1:9" s="213" customFormat="1" ht="72" x14ac:dyDescent="0.2">
      <c r="A385" s="362">
        <v>2313</v>
      </c>
      <c r="B385" s="362" t="s">
        <v>1122</v>
      </c>
      <c r="C385" s="362" t="s">
        <v>220</v>
      </c>
      <c r="D385" s="567">
        <v>2327.8000000000002</v>
      </c>
      <c r="E385" s="568">
        <v>44973</v>
      </c>
      <c r="F385" s="362" t="s">
        <v>1123</v>
      </c>
      <c r="G385" s="362">
        <v>26</v>
      </c>
      <c r="H385" s="362" t="s">
        <v>416</v>
      </c>
      <c r="I385" s="362" t="s">
        <v>1124</v>
      </c>
    </row>
    <row r="386" spans="1:9" s="213" customFormat="1" ht="72" x14ac:dyDescent="0.2">
      <c r="A386" s="362">
        <v>2314</v>
      </c>
      <c r="B386" s="362" t="s">
        <v>1122</v>
      </c>
      <c r="C386" s="362" t="s">
        <v>220</v>
      </c>
      <c r="D386" s="567">
        <v>2327.8000000000002</v>
      </c>
      <c r="E386" s="568">
        <v>44973</v>
      </c>
      <c r="F386" s="362" t="s">
        <v>1123</v>
      </c>
      <c r="G386" s="362">
        <v>26</v>
      </c>
      <c r="H386" s="362" t="s">
        <v>416</v>
      </c>
      <c r="I386" s="362" t="s">
        <v>1124</v>
      </c>
    </row>
    <row r="387" spans="1:9" s="213" customFormat="1" ht="72" x14ac:dyDescent="0.2">
      <c r="A387" s="362">
        <v>2315</v>
      </c>
      <c r="B387" s="362" t="s">
        <v>1122</v>
      </c>
      <c r="C387" s="362" t="s">
        <v>220</v>
      </c>
      <c r="D387" s="567">
        <v>2327.8000000000002</v>
      </c>
      <c r="E387" s="568">
        <v>44973</v>
      </c>
      <c r="F387" s="362" t="s">
        <v>1123</v>
      </c>
      <c r="G387" s="362">
        <v>26</v>
      </c>
      <c r="H387" s="362" t="s">
        <v>416</v>
      </c>
      <c r="I387" s="362" t="s">
        <v>1124</v>
      </c>
    </row>
    <row r="388" spans="1:9" s="213" customFormat="1" ht="72" x14ac:dyDescent="0.2">
      <c r="A388" s="362">
        <v>2316</v>
      </c>
      <c r="B388" s="362" t="s">
        <v>1122</v>
      </c>
      <c r="C388" s="362" t="s">
        <v>220</v>
      </c>
      <c r="D388" s="567">
        <v>2327.8000000000002</v>
      </c>
      <c r="E388" s="568">
        <v>44973</v>
      </c>
      <c r="F388" s="362" t="s">
        <v>1123</v>
      </c>
      <c r="G388" s="362">
        <v>26</v>
      </c>
      <c r="H388" s="362" t="s">
        <v>416</v>
      </c>
      <c r="I388" s="362" t="s">
        <v>1124</v>
      </c>
    </row>
    <row r="389" spans="1:9" s="213" customFormat="1" ht="36" x14ac:dyDescent="0.2">
      <c r="A389" s="362">
        <v>2317</v>
      </c>
      <c r="B389" s="362" t="s">
        <v>1136</v>
      </c>
      <c r="C389" s="362" t="s">
        <v>220</v>
      </c>
      <c r="D389" s="567">
        <v>2202.84</v>
      </c>
      <c r="E389" s="568">
        <v>44973</v>
      </c>
      <c r="F389" s="362" t="s">
        <v>1123</v>
      </c>
      <c r="G389" s="362">
        <v>26</v>
      </c>
      <c r="H389" s="362" t="s">
        <v>416</v>
      </c>
      <c r="I389" s="362" t="s">
        <v>1124</v>
      </c>
    </row>
    <row r="390" spans="1:9" s="213" customFormat="1" ht="24" x14ac:dyDescent="0.2">
      <c r="A390" s="362">
        <v>2318</v>
      </c>
      <c r="B390" s="362" t="s">
        <v>4020</v>
      </c>
      <c r="C390" s="362" t="s">
        <v>220</v>
      </c>
      <c r="D390" s="567">
        <v>2299.9</v>
      </c>
      <c r="E390" s="568">
        <v>44983</v>
      </c>
      <c r="F390" s="362" t="s">
        <v>3056</v>
      </c>
      <c r="G390" s="362">
        <v>100157</v>
      </c>
      <c r="H390" s="362" t="s">
        <v>417</v>
      </c>
      <c r="I390" s="362" t="s">
        <v>1124</v>
      </c>
    </row>
    <row r="391" spans="1:9" s="213" customFormat="1" ht="36" x14ac:dyDescent="0.2">
      <c r="A391" s="362">
        <v>2319</v>
      </c>
      <c r="B391" s="362" t="s">
        <v>1137</v>
      </c>
      <c r="C391" s="362" t="s">
        <v>224</v>
      </c>
      <c r="D391" s="567">
        <v>250</v>
      </c>
      <c r="E391" s="568">
        <v>44980</v>
      </c>
      <c r="F391" s="362" t="s">
        <v>1138</v>
      </c>
      <c r="G391" s="362">
        <v>10520</v>
      </c>
      <c r="H391" s="362" t="s">
        <v>1133</v>
      </c>
      <c r="I391" s="362" t="s">
        <v>1124</v>
      </c>
    </row>
    <row r="392" spans="1:9" s="213" customFormat="1" ht="36" x14ac:dyDescent="0.2">
      <c r="A392" s="362">
        <v>2320</v>
      </c>
      <c r="B392" s="362" t="s">
        <v>1137</v>
      </c>
      <c r="C392" s="362" t="s">
        <v>224</v>
      </c>
      <c r="D392" s="567">
        <v>250</v>
      </c>
      <c r="E392" s="568">
        <v>44980</v>
      </c>
      <c r="F392" s="362" t="s">
        <v>1138</v>
      </c>
      <c r="G392" s="362">
        <v>10520</v>
      </c>
      <c r="H392" s="362" t="s">
        <v>1133</v>
      </c>
      <c r="I392" s="362" t="s">
        <v>1124</v>
      </c>
    </row>
    <row r="393" spans="1:9" s="213" customFormat="1" ht="36" x14ac:dyDescent="0.2">
      <c r="A393" s="362">
        <v>2321</v>
      </c>
      <c r="B393" s="362" t="s">
        <v>1137</v>
      </c>
      <c r="C393" s="362" t="s">
        <v>224</v>
      </c>
      <c r="D393" s="567">
        <v>250</v>
      </c>
      <c r="E393" s="568">
        <v>44980</v>
      </c>
      <c r="F393" s="362" t="s">
        <v>1138</v>
      </c>
      <c r="G393" s="362">
        <v>10520</v>
      </c>
      <c r="H393" s="362" t="s">
        <v>1133</v>
      </c>
      <c r="I393" s="362" t="s">
        <v>1124</v>
      </c>
    </row>
    <row r="394" spans="1:9" s="213" customFormat="1" ht="24" x14ac:dyDescent="0.2">
      <c r="A394" s="362">
        <v>2322</v>
      </c>
      <c r="B394" s="362" t="s">
        <v>4021</v>
      </c>
      <c r="C394" s="362" t="s">
        <v>220</v>
      </c>
      <c r="D394" s="567">
        <v>250</v>
      </c>
      <c r="E394" s="568">
        <v>44980</v>
      </c>
      <c r="F394" s="362" t="s">
        <v>1138</v>
      </c>
      <c r="G394" s="362">
        <v>10520</v>
      </c>
      <c r="H394" s="362" t="s">
        <v>1133</v>
      </c>
      <c r="I394" s="362" t="s">
        <v>1124</v>
      </c>
    </row>
    <row r="395" spans="1:9" s="213" customFormat="1" ht="24" x14ac:dyDescent="0.2">
      <c r="A395" s="362">
        <v>2323</v>
      </c>
      <c r="B395" s="362" t="s">
        <v>4021</v>
      </c>
      <c r="C395" s="362" t="s">
        <v>220</v>
      </c>
      <c r="D395" s="567">
        <v>250</v>
      </c>
      <c r="E395" s="568">
        <v>44980</v>
      </c>
      <c r="F395" s="362" t="s">
        <v>1138</v>
      </c>
      <c r="G395" s="362">
        <v>10520</v>
      </c>
      <c r="H395" s="362" t="s">
        <v>1133</v>
      </c>
      <c r="I395" s="362" t="s">
        <v>1124</v>
      </c>
    </row>
    <row r="396" spans="1:9" s="213" customFormat="1" ht="24" x14ac:dyDescent="0.2">
      <c r="A396" s="362">
        <v>2324</v>
      </c>
      <c r="B396" s="362" t="s">
        <v>4021</v>
      </c>
      <c r="C396" s="362" t="s">
        <v>220</v>
      </c>
      <c r="D396" s="567">
        <v>250</v>
      </c>
      <c r="E396" s="568">
        <v>44980</v>
      </c>
      <c r="F396" s="362" t="s">
        <v>1138</v>
      </c>
      <c r="G396" s="362">
        <v>10520</v>
      </c>
      <c r="H396" s="362" t="s">
        <v>1133</v>
      </c>
      <c r="I396" s="362" t="s">
        <v>1124</v>
      </c>
    </row>
    <row r="397" spans="1:9" s="213" customFormat="1" ht="24" x14ac:dyDescent="0.2">
      <c r="A397" s="362">
        <v>2325</v>
      </c>
      <c r="B397" s="362" t="s">
        <v>4021</v>
      </c>
      <c r="C397" s="362" t="s">
        <v>220</v>
      </c>
      <c r="D397" s="567">
        <v>250</v>
      </c>
      <c r="E397" s="568">
        <v>44980</v>
      </c>
      <c r="F397" s="362" t="s">
        <v>1138</v>
      </c>
      <c r="G397" s="362">
        <v>10521</v>
      </c>
      <c r="H397" s="362" t="s">
        <v>416</v>
      </c>
      <c r="I397" s="362" t="s">
        <v>1124</v>
      </c>
    </row>
    <row r="398" spans="1:9" s="213" customFormat="1" x14ac:dyDescent="0.2">
      <c r="A398" s="362"/>
      <c r="B398" s="362"/>
      <c r="C398" s="362"/>
      <c r="D398" s="567"/>
      <c r="E398" s="568"/>
      <c r="F398" s="362"/>
      <c r="G398" s="362"/>
      <c r="H398" s="362"/>
      <c r="I398" s="362"/>
    </row>
    <row r="399" spans="1:9" s="213" customFormat="1" ht="36" x14ac:dyDescent="0.2">
      <c r="A399" s="362">
        <v>2326</v>
      </c>
      <c r="B399" s="362" t="s">
        <v>4022</v>
      </c>
      <c r="C399" s="362" t="s">
        <v>229</v>
      </c>
      <c r="D399" s="567">
        <v>250</v>
      </c>
      <c r="E399" s="568">
        <v>44985</v>
      </c>
      <c r="F399" s="362" t="s">
        <v>4023</v>
      </c>
      <c r="G399" s="362">
        <v>290</v>
      </c>
      <c r="H399" s="362" t="s">
        <v>419</v>
      </c>
      <c r="I399" s="362" t="s">
        <v>1124</v>
      </c>
    </row>
    <row r="400" spans="1:9" s="213" customFormat="1" ht="24" x14ac:dyDescent="0.2">
      <c r="A400" s="362">
        <v>2327</v>
      </c>
      <c r="B400" s="362" t="s">
        <v>4083</v>
      </c>
      <c r="C400" s="362" t="s">
        <v>229</v>
      </c>
      <c r="D400" s="567">
        <v>489</v>
      </c>
      <c r="E400" s="568">
        <v>44952</v>
      </c>
      <c r="F400" s="362" t="s">
        <v>2061</v>
      </c>
      <c r="G400" s="362">
        <v>55594</v>
      </c>
      <c r="H400" s="362" t="s">
        <v>1133</v>
      </c>
      <c r="I400" s="362" t="s">
        <v>1124</v>
      </c>
    </row>
    <row r="401" spans="1:9" s="213" customFormat="1" ht="24" x14ac:dyDescent="0.2">
      <c r="A401" s="362">
        <v>2328</v>
      </c>
      <c r="B401" s="362" t="s">
        <v>4083</v>
      </c>
      <c r="C401" s="362" t="s">
        <v>229</v>
      </c>
      <c r="D401" s="567">
        <v>489</v>
      </c>
      <c r="E401" s="568">
        <v>44952</v>
      </c>
      <c r="F401" s="362" t="s">
        <v>2061</v>
      </c>
      <c r="G401" s="362">
        <v>55594</v>
      </c>
      <c r="H401" s="362" t="s">
        <v>1133</v>
      </c>
      <c r="I401" s="362" t="s">
        <v>1124</v>
      </c>
    </row>
    <row r="402" spans="1:9" s="213" customFormat="1" ht="36" x14ac:dyDescent="0.2">
      <c r="A402" s="362">
        <v>2329</v>
      </c>
      <c r="B402" s="362" t="s">
        <v>4024</v>
      </c>
      <c r="C402" s="362" t="s">
        <v>220</v>
      </c>
      <c r="D402" s="567">
        <v>328</v>
      </c>
      <c r="E402" s="568">
        <v>44986</v>
      </c>
      <c r="F402" s="362" t="s">
        <v>4025</v>
      </c>
      <c r="G402" s="362">
        <v>354</v>
      </c>
      <c r="H402" s="362" t="s">
        <v>419</v>
      </c>
      <c r="I402" s="362" t="s">
        <v>1124</v>
      </c>
    </row>
    <row r="403" spans="1:9" s="213" customFormat="1" x14ac:dyDescent="0.2">
      <c r="A403" s="362"/>
      <c r="B403" s="362"/>
      <c r="C403" s="362"/>
      <c r="D403" s="567"/>
      <c r="E403" s="568"/>
      <c r="F403" s="362"/>
      <c r="G403" s="362"/>
      <c r="H403" s="362"/>
      <c r="I403" s="362"/>
    </row>
    <row r="404" spans="1:9" s="213" customFormat="1" ht="36" x14ac:dyDescent="0.2">
      <c r="A404" s="362">
        <v>2330</v>
      </c>
      <c r="B404" s="362" t="s">
        <v>4026</v>
      </c>
      <c r="C404" s="362" t="s">
        <v>220</v>
      </c>
      <c r="D404" s="567">
        <v>950</v>
      </c>
      <c r="E404" s="568">
        <v>45000</v>
      </c>
      <c r="F404" s="362" t="s">
        <v>4027</v>
      </c>
      <c r="G404" s="362">
        <v>442</v>
      </c>
      <c r="H404" s="362" t="s">
        <v>419</v>
      </c>
      <c r="I404" s="362" t="s">
        <v>1124</v>
      </c>
    </row>
    <row r="405" spans="1:9" s="213" customFormat="1" ht="36" x14ac:dyDescent="0.2">
      <c r="A405" s="362">
        <v>2331</v>
      </c>
      <c r="B405" s="362" t="s">
        <v>4026</v>
      </c>
      <c r="C405" s="362" t="s">
        <v>220</v>
      </c>
      <c r="D405" s="567">
        <v>950</v>
      </c>
      <c r="E405" s="568">
        <v>45000</v>
      </c>
      <c r="F405" s="362" t="s">
        <v>4027</v>
      </c>
      <c r="G405" s="362">
        <v>442</v>
      </c>
      <c r="H405" s="362" t="s">
        <v>419</v>
      </c>
      <c r="I405" s="362" t="s">
        <v>1124</v>
      </c>
    </row>
    <row r="406" spans="1:9" s="213" customFormat="1" ht="36" x14ac:dyDescent="0.2">
      <c r="A406" s="362">
        <v>2332</v>
      </c>
      <c r="B406" s="362" t="s">
        <v>4026</v>
      </c>
      <c r="C406" s="362" t="s">
        <v>220</v>
      </c>
      <c r="D406" s="567">
        <v>950</v>
      </c>
      <c r="E406" s="568">
        <v>45000</v>
      </c>
      <c r="F406" s="362" t="s">
        <v>4027</v>
      </c>
      <c r="G406" s="362">
        <v>442</v>
      </c>
      <c r="H406" s="362" t="s">
        <v>419</v>
      </c>
      <c r="I406" s="362" t="s">
        <v>1124</v>
      </c>
    </row>
    <row r="407" spans="1:9" s="213" customFormat="1" ht="36" x14ac:dyDescent="0.2">
      <c r="A407" s="362">
        <v>2333</v>
      </c>
      <c r="B407" s="362" t="s">
        <v>4026</v>
      </c>
      <c r="C407" s="362" t="s">
        <v>220</v>
      </c>
      <c r="D407" s="567">
        <v>950</v>
      </c>
      <c r="E407" s="568">
        <v>45000</v>
      </c>
      <c r="F407" s="362" t="s">
        <v>4027</v>
      </c>
      <c r="G407" s="362">
        <v>442</v>
      </c>
      <c r="H407" s="362" t="s">
        <v>419</v>
      </c>
      <c r="I407" s="362" t="s">
        <v>1124</v>
      </c>
    </row>
    <row r="408" spans="1:9" s="213" customFormat="1" ht="36" x14ac:dyDescent="0.2">
      <c r="A408" s="362">
        <v>2334</v>
      </c>
      <c r="B408" s="362" t="s">
        <v>4028</v>
      </c>
      <c r="C408" s="362" t="s">
        <v>229</v>
      </c>
      <c r="D408" s="567">
        <v>1100</v>
      </c>
      <c r="E408" s="568">
        <v>44999</v>
      </c>
      <c r="F408" s="362" t="s">
        <v>3630</v>
      </c>
      <c r="G408" s="362">
        <v>2150</v>
      </c>
      <c r="H408" s="362" t="s">
        <v>422</v>
      </c>
      <c r="I408" s="362" t="s">
        <v>1124</v>
      </c>
    </row>
    <row r="409" spans="1:9" s="213" customFormat="1" ht="36" x14ac:dyDescent="0.2">
      <c r="A409" s="362">
        <v>2335</v>
      </c>
      <c r="B409" s="362" t="s">
        <v>1137</v>
      </c>
      <c r="C409" s="362" t="s">
        <v>224</v>
      </c>
      <c r="D409" s="567">
        <v>250</v>
      </c>
      <c r="E409" s="568">
        <v>45006</v>
      </c>
      <c r="F409" s="362" t="s">
        <v>1138</v>
      </c>
      <c r="G409" s="362">
        <v>10557</v>
      </c>
      <c r="H409" s="362" t="s">
        <v>493</v>
      </c>
      <c r="I409" s="362" t="s">
        <v>1124</v>
      </c>
    </row>
    <row r="410" spans="1:9" s="213" customFormat="1" ht="36" x14ac:dyDescent="0.2">
      <c r="A410" s="362">
        <v>2336</v>
      </c>
      <c r="B410" s="362" t="s">
        <v>1137</v>
      </c>
      <c r="C410" s="362" t="s">
        <v>224</v>
      </c>
      <c r="D410" s="567">
        <v>250</v>
      </c>
      <c r="E410" s="568">
        <v>45006</v>
      </c>
      <c r="F410" s="362" t="s">
        <v>1138</v>
      </c>
      <c r="G410" s="362">
        <v>10557</v>
      </c>
      <c r="H410" s="362" t="s">
        <v>493</v>
      </c>
      <c r="I410" s="362" t="s">
        <v>1124</v>
      </c>
    </row>
    <row r="411" spans="1:9" s="213" customFormat="1" ht="36" x14ac:dyDescent="0.2">
      <c r="A411" s="362">
        <v>2337</v>
      </c>
      <c r="B411" s="362" t="s">
        <v>1137</v>
      </c>
      <c r="C411" s="362" t="s">
        <v>224</v>
      </c>
      <c r="D411" s="567">
        <v>250</v>
      </c>
      <c r="E411" s="568">
        <v>45006</v>
      </c>
      <c r="F411" s="362" t="s">
        <v>1138</v>
      </c>
      <c r="G411" s="362">
        <v>10557</v>
      </c>
      <c r="H411" s="362" t="s">
        <v>493</v>
      </c>
      <c r="I411" s="362" t="s">
        <v>1124</v>
      </c>
    </row>
    <row r="412" spans="1:9" s="213" customFormat="1" ht="36" x14ac:dyDescent="0.2">
      <c r="A412" s="362">
        <v>2338</v>
      </c>
      <c r="B412" s="362" t="s">
        <v>1137</v>
      </c>
      <c r="C412" s="362" t="s">
        <v>224</v>
      </c>
      <c r="D412" s="567">
        <v>250</v>
      </c>
      <c r="E412" s="568">
        <v>45006</v>
      </c>
      <c r="F412" s="362" t="s">
        <v>1138</v>
      </c>
      <c r="G412" s="362">
        <v>10557</v>
      </c>
      <c r="H412" s="362" t="s">
        <v>493</v>
      </c>
      <c r="I412" s="362" t="s">
        <v>1124</v>
      </c>
    </row>
    <row r="413" spans="1:9" s="213" customFormat="1" ht="36" x14ac:dyDescent="0.2">
      <c r="A413" s="362">
        <v>2339</v>
      </c>
      <c r="B413" s="362" t="s">
        <v>1137</v>
      </c>
      <c r="C413" s="362" t="s">
        <v>224</v>
      </c>
      <c r="D413" s="567">
        <v>250</v>
      </c>
      <c r="E413" s="568">
        <v>45006</v>
      </c>
      <c r="F413" s="362" t="s">
        <v>1138</v>
      </c>
      <c r="G413" s="362">
        <v>10557</v>
      </c>
      <c r="H413" s="362" t="s">
        <v>493</v>
      </c>
      <c r="I413" s="362" t="s">
        <v>1124</v>
      </c>
    </row>
    <row r="414" spans="1:9" s="213" customFormat="1" ht="36" x14ac:dyDescent="0.2">
      <c r="A414" s="362">
        <v>2340</v>
      </c>
      <c r="B414" s="362" t="s">
        <v>1137</v>
      </c>
      <c r="C414" s="362" t="s">
        <v>224</v>
      </c>
      <c r="D414" s="567">
        <v>250</v>
      </c>
      <c r="E414" s="568">
        <v>45006</v>
      </c>
      <c r="F414" s="362" t="s">
        <v>1138</v>
      </c>
      <c r="G414" s="362">
        <v>10557</v>
      </c>
      <c r="H414" s="362" t="s">
        <v>493</v>
      </c>
      <c r="I414" s="362" t="s">
        <v>1124</v>
      </c>
    </row>
    <row r="415" spans="1:9" s="213" customFormat="1" ht="36" x14ac:dyDescent="0.2">
      <c r="A415" s="362">
        <v>2341</v>
      </c>
      <c r="B415" s="362" t="s">
        <v>4029</v>
      </c>
      <c r="C415" s="362" t="s">
        <v>224</v>
      </c>
      <c r="D415" s="567">
        <v>1350</v>
      </c>
      <c r="E415" s="568">
        <v>45006</v>
      </c>
      <c r="F415" s="362" t="s">
        <v>1138</v>
      </c>
      <c r="G415" s="362">
        <v>10557</v>
      </c>
      <c r="H415" s="362" t="s">
        <v>493</v>
      </c>
      <c r="I415" s="362" t="s">
        <v>1124</v>
      </c>
    </row>
    <row r="416" spans="1:9" s="213" customFormat="1" ht="36" x14ac:dyDescent="0.2">
      <c r="A416" s="362">
        <v>2342</v>
      </c>
      <c r="B416" s="362" t="s">
        <v>1137</v>
      </c>
      <c r="C416" s="362" t="s">
        <v>224</v>
      </c>
      <c r="D416" s="567">
        <v>250</v>
      </c>
      <c r="E416" s="568">
        <v>45006</v>
      </c>
      <c r="F416" s="362" t="s">
        <v>1138</v>
      </c>
      <c r="G416" s="362">
        <v>10558</v>
      </c>
      <c r="H416" s="362" t="s">
        <v>419</v>
      </c>
      <c r="I416" s="362" t="s">
        <v>1124</v>
      </c>
    </row>
    <row r="417" spans="1:9" s="213" customFormat="1" ht="36" x14ac:dyDescent="0.2">
      <c r="A417" s="362">
        <v>2343</v>
      </c>
      <c r="B417" s="362" t="s">
        <v>1137</v>
      </c>
      <c r="C417" s="362" t="s">
        <v>224</v>
      </c>
      <c r="D417" s="567">
        <v>250</v>
      </c>
      <c r="E417" s="568">
        <v>45006</v>
      </c>
      <c r="F417" s="362" t="s">
        <v>1138</v>
      </c>
      <c r="G417" s="362">
        <v>10558</v>
      </c>
      <c r="H417" s="362" t="s">
        <v>419</v>
      </c>
      <c r="I417" s="362" t="s">
        <v>1124</v>
      </c>
    </row>
    <row r="418" spans="1:9" s="213" customFormat="1" ht="36" x14ac:dyDescent="0.2">
      <c r="A418" s="362">
        <v>2344</v>
      </c>
      <c r="B418" s="362" t="s">
        <v>1137</v>
      </c>
      <c r="C418" s="362" t="s">
        <v>224</v>
      </c>
      <c r="D418" s="567">
        <v>250</v>
      </c>
      <c r="E418" s="568">
        <v>45006</v>
      </c>
      <c r="F418" s="362" t="s">
        <v>1138</v>
      </c>
      <c r="G418" s="362">
        <v>10558</v>
      </c>
      <c r="H418" s="362" t="s">
        <v>419</v>
      </c>
      <c r="I418" s="362" t="s">
        <v>1124</v>
      </c>
    </row>
    <row r="419" spans="1:9" s="213" customFormat="1" ht="36" x14ac:dyDescent="0.2">
      <c r="A419" s="362">
        <v>2345</v>
      </c>
      <c r="B419" s="362" t="s">
        <v>1137</v>
      </c>
      <c r="C419" s="362" t="s">
        <v>224</v>
      </c>
      <c r="D419" s="567">
        <v>250</v>
      </c>
      <c r="E419" s="568">
        <v>45006</v>
      </c>
      <c r="F419" s="362" t="s">
        <v>1138</v>
      </c>
      <c r="G419" s="362">
        <v>10558</v>
      </c>
      <c r="H419" s="362" t="s">
        <v>419</v>
      </c>
      <c r="I419" s="362" t="s">
        <v>1124</v>
      </c>
    </row>
    <row r="420" spans="1:9" s="213" customFormat="1" ht="36" x14ac:dyDescent="0.2">
      <c r="A420" s="362">
        <v>2346</v>
      </c>
      <c r="B420" s="362" t="s">
        <v>1137</v>
      </c>
      <c r="C420" s="362" t="s">
        <v>224</v>
      </c>
      <c r="D420" s="567">
        <v>250</v>
      </c>
      <c r="E420" s="568">
        <v>45006</v>
      </c>
      <c r="F420" s="362" t="s">
        <v>1138</v>
      </c>
      <c r="G420" s="362">
        <v>10558</v>
      </c>
      <c r="H420" s="362" t="s">
        <v>419</v>
      </c>
      <c r="I420" s="362" t="s">
        <v>1124</v>
      </c>
    </row>
    <row r="421" spans="1:9" s="213" customFormat="1" ht="36" x14ac:dyDescent="0.2">
      <c r="A421" s="362">
        <v>2347</v>
      </c>
      <c r="B421" s="362" t="s">
        <v>1137</v>
      </c>
      <c r="C421" s="362" t="s">
        <v>224</v>
      </c>
      <c r="D421" s="567">
        <v>250</v>
      </c>
      <c r="E421" s="568">
        <v>45006</v>
      </c>
      <c r="F421" s="362" t="s">
        <v>1138</v>
      </c>
      <c r="G421" s="362">
        <v>10558</v>
      </c>
      <c r="H421" s="362" t="s">
        <v>419</v>
      </c>
      <c r="I421" s="362" t="s">
        <v>1124</v>
      </c>
    </row>
    <row r="422" spans="1:9" s="213" customFormat="1" ht="36" x14ac:dyDescent="0.2">
      <c r="A422" s="362">
        <v>2348</v>
      </c>
      <c r="B422" s="362" t="s">
        <v>1137</v>
      </c>
      <c r="C422" s="362" t="s">
        <v>224</v>
      </c>
      <c r="D422" s="567">
        <v>250</v>
      </c>
      <c r="E422" s="568">
        <v>45006</v>
      </c>
      <c r="F422" s="362" t="s">
        <v>1138</v>
      </c>
      <c r="G422" s="362">
        <v>10558</v>
      </c>
      <c r="H422" s="362" t="s">
        <v>419</v>
      </c>
      <c r="I422" s="362" t="s">
        <v>1124</v>
      </c>
    </row>
    <row r="423" spans="1:9" s="213" customFormat="1" ht="36" x14ac:dyDescent="0.2">
      <c r="A423" s="362">
        <v>2349</v>
      </c>
      <c r="B423" s="362" t="s">
        <v>1137</v>
      </c>
      <c r="C423" s="362" t="s">
        <v>224</v>
      </c>
      <c r="D423" s="567">
        <v>250</v>
      </c>
      <c r="E423" s="568">
        <v>45006</v>
      </c>
      <c r="F423" s="362" t="s">
        <v>1138</v>
      </c>
      <c r="G423" s="362">
        <v>10558</v>
      </c>
      <c r="H423" s="362" t="s">
        <v>419</v>
      </c>
      <c r="I423" s="362" t="s">
        <v>1124</v>
      </c>
    </row>
    <row r="424" spans="1:9" s="213" customFormat="1" ht="36" x14ac:dyDescent="0.2">
      <c r="A424" s="362">
        <v>2350</v>
      </c>
      <c r="B424" s="362" t="s">
        <v>1137</v>
      </c>
      <c r="C424" s="362" t="s">
        <v>224</v>
      </c>
      <c r="D424" s="567">
        <v>250</v>
      </c>
      <c r="E424" s="568">
        <v>45006</v>
      </c>
      <c r="F424" s="362" t="s">
        <v>1138</v>
      </c>
      <c r="G424" s="362">
        <v>10558</v>
      </c>
      <c r="H424" s="362" t="s">
        <v>419</v>
      </c>
      <c r="I424" s="362" t="s">
        <v>1124</v>
      </c>
    </row>
    <row r="425" spans="1:9" s="213" customFormat="1" ht="36" x14ac:dyDescent="0.2">
      <c r="A425" s="362">
        <v>2351</v>
      </c>
      <c r="B425" s="362" t="s">
        <v>1137</v>
      </c>
      <c r="C425" s="362" t="s">
        <v>224</v>
      </c>
      <c r="D425" s="567">
        <v>250</v>
      </c>
      <c r="E425" s="568">
        <v>45006</v>
      </c>
      <c r="F425" s="362" t="s">
        <v>1138</v>
      </c>
      <c r="G425" s="362">
        <v>10558</v>
      </c>
      <c r="H425" s="362" t="s">
        <v>419</v>
      </c>
      <c r="I425" s="362" t="s">
        <v>1124</v>
      </c>
    </row>
    <row r="426" spans="1:9" s="213" customFormat="1" ht="36" x14ac:dyDescent="0.2">
      <c r="A426" s="362">
        <v>2352</v>
      </c>
      <c r="B426" s="362" t="s">
        <v>1137</v>
      </c>
      <c r="C426" s="362" t="s">
        <v>224</v>
      </c>
      <c r="D426" s="567">
        <v>250</v>
      </c>
      <c r="E426" s="568">
        <v>45006</v>
      </c>
      <c r="F426" s="362" t="s">
        <v>1138</v>
      </c>
      <c r="G426" s="362">
        <v>10558</v>
      </c>
      <c r="H426" s="362" t="s">
        <v>419</v>
      </c>
      <c r="I426" s="362" t="s">
        <v>1124</v>
      </c>
    </row>
    <row r="427" spans="1:9" s="213" customFormat="1" ht="36" x14ac:dyDescent="0.2">
      <c r="A427" s="362">
        <v>2353</v>
      </c>
      <c r="B427" s="362" t="s">
        <v>1137</v>
      </c>
      <c r="C427" s="362" t="s">
        <v>224</v>
      </c>
      <c r="D427" s="567">
        <v>250</v>
      </c>
      <c r="E427" s="568">
        <v>45006</v>
      </c>
      <c r="F427" s="362" t="s">
        <v>1138</v>
      </c>
      <c r="G427" s="362">
        <v>10558</v>
      </c>
      <c r="H427" s="362" t="s">
        <v>419</v>
      </c>
      <c r="I427" s="362" t="s">
        <v>1124</v>
      </c>
    </row>
    <row r="428" spans="1:9" s="213" customFormat="1" ht="36" x14ac:dyDescent="0.2">
      <c r="A428" s="362">
        <v>2354</v>
      </c>
      <c r="B428" s="362" t="s">
        <v>1137</v>
      </c>
      <c r="C428" s="362" t="s">
        <v>224</v>
      </c>
      <c r="D428" s="567">
        <v>250</v>
      </c>
      <c r="E428" s="568">
        <v>45006</v>
      </c>
      <c r="F428" s="362" t="s">
        <v>1138</v>
      </c>
      <c r="G428" s="362">
        <v>10558</v>
      </c>
      <c r="H428" s="362" t="s">
        <v>419</v>
      </c>
      <c r="I428" s="362" t="s">
        <v>1124</v>
      </c>
    </row>
    <row r="429" spans="1:9" s="213" customFormat="1" ht="36" x14ac:dyDescent="0.2">
      <c r="A429" s="362">
        <v>2355</v>
      </c>
      <c r="B429" s="362" t="s">
        <v>1137</v>
      </c>
      <c r="C429" s="362" t="s">
        <v>224</v>
      </c>
      <c r="D429" s="567">
        <v>250</v>
      </c>
      <c r="E429" s="568">
        <v>45006</v>
      </c>
      <c r="F429" s="362" t="s">
        <v>1138</v>
      </c>
      <c r="G429" s="362">
        <v>10558</v>
      </c>
      <c r="H429" s="362" t="s">
        <v>419</v>
      </c>
      <c r="I429" s="362" t="s">
        <v>1124</v>
      </c>
    </row>
    <row r="430" spans="1:9" s="213" customFormat="1" ht="36" x14ac:dyDescent="0.2">
      <c r="A430" s="362">
        <v>2356</v>
      </c>
      <c r="B430" s="362" t="s">
        <v>1137</v>
      </c>
      <c r="C430" s="362" t="s">
        <v>224</v>
      </c>
      <c r="D430" s="567">
        <v>250</v>
      </c>
      <c r="E430" s="568">
        <v>45006</v>
      </c>
      <c r="F430" s="362" t="s">
        <v>1138</v>
      </c>
      <c r="G430" s="362">
        <v>10558</v>
      </c>
      <c r="H430" s="362" t="s">
        <v>419</v>
      </c>
      <c r="I430" s="362" t="s">
        <v>1124</v>
      </c>
    </row>
    <row r="431" spans="1:9" s="213" customFormat="1" ht="36" x14ac:dyDescent="0.2">
      <c r="A431" s="362">
        <v>2357</v>
      </c>
      <c r="B431" s="362" t="s">
        <v>1137</v>
      </c>
      <c r="C431" s="362" t="s">
        <v>224</v>
      </c>
      <c r="D431" s="567">
        <v>250</v>
      </c>
      <c r="E431" s="568">
        <v>45006</v>
      </c>
      <c r="F431" s="362" t="s">
        <v>1138</v>
      </c>
      <c r="G431" s="362">
        <v>10558</v>
      </c>
      <c r="H431" s="362" t="s">
        <v>419</v>
      </c>
      <c r="I431" s="362" t="s">
        <v>1124</v>
      </c>
    </row>
    <row r="432" spans="1:9" s="213" customFormat="1" ht="36" x14ac:dyDescent="0.2">
      <c r="A432" s="362">
        <v>2358</v>
      </c>
      <c r="B432" s="362" t="s">
        <v>1137</v>
      </c>
      <c r="C432" s="362" t="s">
        <v>224</v>
      </c>
      <c r="D432" s="567">
        <v>250</v>
      </c>
      <c r="E432" s="568">
        <v>45006</v>
      </c>
      <c r="F432" s="362" t="s">
        <v>1138</v>
      </c>
      <c r="G432" s="362">
        <v>10558</v>
      </c>
      <c r="H432" s="362" t="s">
        <v>419</v>
      </c>
      <c r="I432" s="362" t="s">
        <v>1124</v>
      </c>
    </row>
    <row r="433" spans="1:9" s="213" customFormat="1" ht="36" x14ac:dyDescent="0.2">
      <c r="A433" s="362">
        <v>2359</v>
      </c>
      <c r="B433" s="362" t="s">
        <v>1137</v>
      </c>
      <c r="C433" s="362" t="s">
        <v>224</v>
      </c>
      <c r="D433" s="567">
        <v>250</v>
      </c>
      <c r="E433" s="568">
        <v>45006</v>
      </c>
      <c r="F433" s="362" t="s">
        <v>1138</v>
      </c>
      <c r="G433" s="362">
        <v>10558</v>
      </c>
      <c r="H433" s="362" t="s">
        <v>419</v>
      </c>
      <c r="I433" s="362" t="s">
        <v>1124</v>
      </c>
    </row>
    <row r="434" spans="1:9" s="213" customFormat="1" ht="36" x14ac:dyDescent="0.2">
      <c r="A434" s="362">
        <v>2360</v>
      </c>
      <c r="B434" s="362" t="s">
        <v>1137</v>
      </c>
      <c r="C434" s="362" t="s">
        <v>224</v>
      </c>
      <c r="D434" s="567">
        <v>250</v>
      </c>
      <c r="E434" s="568">
        <v>45006</v>
      </c>
      <c r="F434" s="362" t="s">
        <v>1138</v>
      </c>
      <c r="G434" s="362">
        <v>10558</v>
      </c>
      <c r="H434" s="362" t="s">
        <v>419</v>
      </c>
      <c r="I434" s="362" t="s">
        <v>1124</v>
      </c>
    </row>
    <row r="435" spans="1:9" s="213" customFormat="1" ht="36" x14ac:dyDescent="0.2">
      <c r="A435" s="362">
        <v>2361</v>
      </c>
      <c r="B435" s="362" t="s">
        <v>1137</v>
      </c>
      <c r="C435" s="362" t="s">
        <v>224</v>
      </c>
      <c r="D435" s="567">
        <v>250</v>
      </c>
      <c r="E435" s="568">
        <v>45006</v>
      </c>
      <c r="F435" s="362" t="s">
        <v>1138</v>
      </c>
      <c r="G435" s="362">
        <v>10558</v>
      </c>
      <c r="H435" s="362" t="s">
        <v>419</v>
      </c>
      <c r="I435" s="362" t="s">
        <v>1124</v>
      </c>
    </row>
    <row r="436" spans="1:9" s="213" customFormat="1" ht="36" x14ac:dyDescent="0.2">
      <c r="A436" s="362">
        <v>2362</v>
      </c>
      <c r="B436" s="362" t="s">
        <v>1137</v>
      </c>
      <c r="C436" s="362" t="s">
        <v>224</v>
      </c>
      <c r="D436" s="567">
        <v>250</v>
      </c>
      <c r="E436" s="568">
        <v>45006</v>
      </c>
      <c r="F436" s="362" t="s">
        <v>1138</v>
      </c>
      <c r="G436" s="362">
        <v>10558</v>
      </c>
      <c r="H436" s="362" t="s">
        <v>419</v>
      </c>
      <c r="I436" s="362" t="s">
        <v>1124</v>
      </c>
    </row>
    <row r="437" spans="1:9" s="213" customFormat="1" ht="36" x14ac:dyDescent="0.2">
      <c r="A437" s="362">
        <v>2363</v>
      </c>
      <c r="B437" s="362" t="s">
        <v>1137</v>
      </c>
      <c r="C437" s="362" t="s">
        <v>224</v>
      </c>
      <c r="D437" s="567">
        <v>250</v>
      </c>
      <c r="E437" s="568">
        <v>45006</v>
      </c>
      <c r="F437" s="362" t="s">
        <v>1138</v>
      </c>
      <c r="G437" s="362">
        <v>10558</v>
      </c>
      <c r="H437" s="362" t="s">
        <v>419</v>
      </c>
      <c r="I437" s="362" t="s">
        <v>1124</v>
      </c>
    </row>
    <row r="438" spans="1:9" s="213" customFormat="1" ht="36" x14ac:dyDescent="0.2">
      <c r="A438" s="362">
        <v>2364</v>
      </c>
      <c r="B438" s="362" t="s">
        <v>1137</v>
      </c>
      <c r="C438" s="362" t="s">
        <v>224</v>
      </c>
      <c r="D438" s="567">
        <v>250</v>
      </c>
      <c r="E438" s="568">
        <v>45006</v>
      </c>
      <c r="F438" s="362" t="s">
        <v>1138</v>
      </c>
      <c r="G438" s="362">
        <v>10558</v>
      </c>
      <c r="H438" s="362" t="s">
        <v>419</v>
      </c>
      <c r="I438" s="362" t="s">
        <v>1124</v>
      </c>
    </row>
    <row r="439" spans="1:9" s="213" customFormat="1" ht="36" x14ac:dyDescent="0.2">
      <c r="A439" s="362">
        <v>2365</v>
      </c>
      <c r="B439" s="362" t="s">
        <v>1137</v>
      </c>
      <c r="C439" s="362" t="s">
        <v>224</v>
      </c>
      <c r="D439" s="567">
        <v>250</v>
      </c>
      <c r="E439" s="568">
        <v>45006</v>
      </c>
      <c r="F439" s="362" t="s">
        <v>1138</v>
      </c>
      <c r="G439" s="362">
        <v>10558</v>
      </c>
      <c r="H439" s="362" t="s">
        <v>419</v>
      </c>
      <c r="I439" s="362" t="s">
        <v>1124</v>
      </c>
    </row>
    <row r="440" spans="1:9" s="213" customFormat="1" ht="36" x14ac:dyDescent="0.2">
      <c r="A440" s="362">
        <v>2366</v>
      </c>
      <c r="B440" s="362" t="s">
        <v>1137</v>
      </c>
      <c r="C440" s="362" t="s">
        <v>224</v>
      </c>
      <c r="D440" s="567">
        <v>250</v>
      </c>
      <c r="E440" s="568">
        <v>45006</v>
      </c>
      <c r="F440" s="362" t="s">
        <v>1138</v>
      </c>
      <c r="G440" s="362">
        <v>10558</v>
      </c>
      <c r="H440" s="362" t="s">
        <v>419</v>
      </c>
      <c r="I440" s="362" t="s">
        <v>1124</v>
      </c>
    </row>
    <row r="441" spans="1:9" s="213" customFormat="1" ht="36" x14ac:dyDescent="0.2">
      <c r="A441" s="362">
        <v>2367</v>
      </c>
      <c r="B441" s="362" t="s">
        <v>1137</v>
      </c>
      <c r="C441" s="362" t="s">
        <v>224</v>
      </c>
      <c r="D441" s="567">
        <v>250</v>
      </c>
      <c r="E441" s="568">
        <v>45006</v>
      </c>
      <c r="F441" s="362" t="s">
        <v>1138</v>
      </c>
      <c r="G441" s="362">
        <v>10558</v>
      </c>
      <c r="H441" s="362" t="s">
        <v>419</v>
      </c>
      <c r="I441" s="362" t="s">
        <v>1124</v>
      </c>
    </row>
    <row r="442" spans="1:9" s="213" customFormat="1" ht="36" x14ac:dyDescent="0.2">
      <c r="A442" s="362">
        <v>2368</v>
      </c>
      <c r="B442" s="362" t="s">
        <v>1137</v>
      </c>
      <c r="C442" s="362" t="s">
        <v>224</v>
      </c>
      <c r="D442" s="567">
        <v>250</v>
      </c>
      <c r="E442" s="568">
        <v>45006</v>
      </c>
      <c r="F442" s="362" t="s">
        <v>1138</v>
      </c>
      <c r="G442" s="362">
        <v>10558</v>
      </c>
      <c r="H442" s="362" t="s">
        <v>419</v>
      </c>
      <c r="I442" s="362" t="s">
        <v>1124</v>
      </c>
    </row>
    <row r="443" spans="1:9" s="213" customFormat="1" ht="36" x14ac:dyDescent="0.2">
      <c r="A443" s="362">
        <v>2369</v>
      </c>
      <c r="B443" s="362" t="s">
        <v>1137</v>
      </c>
      <c r="C443" s="362" t="s">
        <v>224</v>
      </c>
      <c r="D443" s="567">
        <v>250</v>
      </c>
      <c r="E443" s="568">
        <v>45006</v>
      </c>
      <c r="F443" s="362" t="s">
        <v>1138</v>
      </c>
      <c r="G443" s="362">
        <v>10558</v>
      </c>
      <c r="H443" s="362" t="s">
        <v>419</v>
      </c>
      <c r="I443" s="362" t="s">
        <v>1124</v>
      </c>
    </row>
    <row r="444" spans="1:9" s="213" customFormat="1" ht="36" x14ac:dyDescent="0.2">
      <c r="A444" s="362">
        <v>2370</v>
      </c>
      <c r="B444" s="362" t="s">
        <v>1137</v>
      </c>
      <c r="C444" s="362" t="s">
        <v>224</v>
      </c>
      <c r="D444" s="567">
        <v>250</v>
      </c>
      <c r="E444" s="568">
        <v>45006</v>
      </c>
      <c r="F444" s="362" t="s">
        <v>1138</v>
      </c>
      <c r="G444" s="362">
        <v>10558</v>
      </c>
      <c r="H444" s="362" t="s">
        <v>419</v>
      </c>
      <c r="I444" s="362" t="s">
        <v>1124</v>
      </c>
    </row>
    <row r="445" spans="1:9" s="213" customFormat="1" ht="36" x14ac:dyDescent="0.2">
      <c r="A445" s="362">
        <v>2371</v>
      </c>
      <c r="B445" s="362" t="s">
        <v>1137</v>
      </c>
      <c r="C445" s="362" t="s">
        <v>224</v>
      </c>
      <c r="D445" s="567">
        <v>250</v>
      </c>
      <c r="E445" s="568">
        <v>45006</v>
      </c>
      <c r="F445" s="362" t="s">
        <v>1138</v>
      </c>
      <c r="G445" s="362">
        <v>10558</v>
      </c>
      <c r="H445" s="362" t="s">
        <v>419</v>
      </c>
      <c r="I445" s="362" t="s">
        <v>1124</v>
      </c>
    </row>
    <row r="446" spans="1:9" s="213" customFormat="1" ht="36" x14ac:dyDescent="0.2">
      <c r="A446" s="362">
        <v>2372</v>
      </c>
      <c r="B446" s="362" t="s">
        <v>1137</v>
      </c>
      <c r="C446" s="362" t="s">
        <v>224</v>
      </c>
      <c r="D446" s="567">
        <v>250</v>
      </c>
      <c r="E446" s="568">
        <v>45006</v>
      </c>
      <c r="F446" s="362" t="s">
        <v>1138</v>
      </c>
      <c r="G446" s="362">
        <v>10558</v>
      </c>
      <c r="H446" s="362" t="s">
        <v>419</v>
      </c>
      <c r="I446" s="362" t="s">
        <v>1124</v>
      </c>
    </row>
    <row r="447" spans="1:9" s="213" customFormat="1" ht="36" x14ac:dyDescent="0.2">
      <c r="A447" s="362">
        <v>2373</v>
      </c>
      <c r="B447" s="362" t="s">
        <v>1137</v>
      </c>
      <c r="C447" s="362" t="s">
        <v>224</v>
      </c>
      <c r="D447" s="567">
        <v>250</v>
      </c>
      <c r="E447" s="568">
        <v>45006</v>
      </c>
      <c r="F447" s="362" t="s">
        <v>1138</v>
      </c>
      <c r="G447" s="362">
        <v>10558</v>
      </c>
      <c r="H447" s="362" t="s">
        <v>419</v>
      </c>
      <c r="I447" s="362" t="s">
        <v>1124</v>
      </c>
    </row>
    <row r="448" spans="1:9" s="213" customFormat="1" ht="36" x14ac:dyDescent="0.2">
      <c r="A448" s="362">
        <v>2374</v>
      </c>
      <c r="B448" s="362" t="s">
        <v>1137</v>
      </c>
      <c r="C448" s="362" t="s">
        <v>224</v>
      </c>
      <c r="D448" s="567">
        <v>250</v>
      </c>
      <c r="E448" s="568">
        <v>45006</v>
      </c>
      <c r="F448" s="362" t="s">
        <v>1138</v>
      </c>
      <c r="G448" s="362">
        <v>10558</v>
      </c>
      <c r="H448" s="362" t="s">
        <v>419</v>
      </c>
      <c r="I448" s="362" t="s">
        <v>1124</v>
      </c>
    </row>
    <row r="449" spans="1:9" s="213" customFormat="1" ht="36" x14ac:dyDescent="0.2">
      <c r="A449" s="362">
        <v>2375</v>
      </c>
      <c r="B449" s="362" t="s">
        <v>1137</v>
      </c>
      <c r="C449" s="362" t="s">
        <v>224</v>
      </c>
      <c r="D449" s="567">
        <v>250</v>
      </c>
      <c r="E449" s="568">
        <v>45006</v>
      </c>
      <c r="F449" s="362" t="s">
        <v>1138</v>
      </c>
      <c r="G449" s="362">
        <v>10558</v>
      </c>
      <c r="H449" s="362" t="s">
        <v>419</v>
      </c>
      <c r="I449" s="362" t="s">
        <v>1124</v>
      </c>
    </row>
    <row r="450" spans="1:9" s="213" customFormat="1" ht="36" x14ac:dyDescent="0.2">
      <c r="A450" s="362">
        <v>2376</v>
      </c>
      <c r="B450" s="362" t="s">
        <v>1137</v>
      </c>
      <c r="C450" s="362" t="s">
        <v>224</v>
      </c>
      <c r="D450" s="567">
        <v>250</v>
      </c>
      <c r="E450" s="568">
        <v>45006</v>
      </c>
      <c r="F450" s="362" t="s">
        <v>1138</v>
      </c>
      <c r="G450" s="362">
        <v>10558</v>
      </c>
      <c r="H450" s="362" t="s">
        <v>419</v>
      </c>
      <c r="I450" s="362" t="s">
        <v>1124</v>
      </c>
    </row>
    <row r="451" spans="1:9" s="213" customFormat="1" ht="36" x14ac:dyDescent="0.2">
      <c r="A451" s="362">
        <v>2377</v>
      </c>
      <c r="B451" s="362" t="s">
        <v>1137</v>
      </c>
      <c r="C451" s="362" t="s">
        <v>224</v>
      </c>
      <c r="D451" s="567">
        <v>250</v>
      </c>
      <c r="E451" s="568">
        <v>45006</v>
      </c>
      <c r="F451" s="362" t="s">
        <v>1138</v>
      </c>
      <c r="G451" s="362">
        <v>10558</v>
      </c>
      <c r="H451" s="362" t="s">
        <v>419</v>
      </c>
      <c r="I451" s="362" t="s">
        <v>1124</v>
      </c>
    </row>
    <row r="452" spans="1:9" s="213" customFormat="1" ht="36" x14ac:dyDescent="0.2">
      <c r="A452" s="362">
        <v>2378</v>
      </c>
      <c r="B452" s="362" t="s">
        <v>1137</v>
      </c>
      <c r="C452" s="362" t="s">
        <v>224</v>
      </c>
      <c r="D452" s="567">
        <v>250</v>
      </c>
      <c r="E452" s="568">
        <v>45006</v>
      </c>
      <c r="F452" s="362" t="s">
        <v>1138</v>
      </c>
      <c r="G452" s="362">
        <v>10558</v>
      </c>
      <c r="H452" s="362" t="s">
        <v>419</v>
      </c>
      <c r="I452" s="362" t="s">
        <v>1124</v>
      </c>
    </row>
    <row r="453" spans="1:9" s="213" customFormat="1" ht="36" x14ac:dyDescent="0.2">
      <c r="A453" s="362">
        <v>2379</v>
      </c>
      <c r="B453" s="362" t="s">
        <v>1137</v>
      </c>
      <c r="C453" s="362" t="s">
        <v>224</v>
      </c>
      <c r="D453" s="567">
        <v>250</v>
      </c>
      <c r="E453" s="568">
        <v>45006</v>
      </c>
      <c r="F453" s="362" t="s">
        <v>1138</v>
      </c>
      <c r="G453" s="362">
        <v>10558</v>
      </c>
      <c r="H453" s="362" t="s">
        <v>419</v>
      </c>
      <c r="I453" s="362" t="s">
        <v>1124</v>
      </c>
    </row>
    <row r="454" spans="1:9" s="213" customFormat="1" ht="36" x14ac:dyDescent="0.2">
      <c r="A454" s="362">
        <v>2380</v>
      </c>
      <c r="B454" s="362" t="s">
        <v>1137</v>
      </c>
      <c r="C454" s="362" t="s">
        <v>224</v>
      </c>
      <c r="D454" s="567">
        <v>250</v>
      </c>
      <c r="E454" s="568">
        <v>45006</v>
      </c>
      <c r="F454" s="362" t="s">
        <v>1138</v>
      </c>
      <c r="G454" s="362">
        <v>10558</v>
      </c>
      <c r="H454" s="362" t="s">
        <v>419</v>
      </c>
      <c r="I454" s="362" t="s">
        <v>1124</v>
      </c>
    </row>
    <row r="455" spans="1:9" s="213" customFormat="1" x14ac:dyDescent="0.2">
      <c r="A455" s="362"/>
      <c r="B455" s="362"/>
      <c r="C455" s="362"/>
      <c r="D455" s="567"/>
      <c r="E455" s="568"/>
      <c r="F455" s="362"/>
      <c r="G455" s="362"/>
      <c r="H455" s="362"/>
      <c r="I455" s="362"/>
    </row>
    <row r="456" spans="1:9" s="213" customFormat="1" ht="36" x14ac:dyDescent="0.2">
      <c r="A456" s="362">
        <v>2381</v>
      </c>
      <c r="B456" s="362" t="s">
        <v>4084</v>
      </c>
      <c r="C456" s="362" t="s">
        <v>224</v>
      </c>
      <c r="D456" s="567">
        <v>860</v>
      </c>
      <c r="E456" s="568">
        <v>45006</v>
      </c>
      <c r="F456" s="362" t="s">
        <v>1138</v>
      </c>
      <c r="G456" s="362">
        <v>10558</v>
      </c>
      <c r="H456" s="362" t="s">
        <v>419</v>
      </c>
      <c r="I456" s="362" t="s">
        <v>1124</v>
      </c>
    </row>
    <row r="457" spans="1:9" s="213" customFormat="1" ht="36" x14ac:dyDescent="0.2">
      <c r="A457" s="362">
        <v>2382</v>
      </c>
      <c r="B457" s="362" t="s">
        <v>4029</v>
      </c>
      <c r="C457" s="362" t="s">
        <v>222</v>
      </c>
      <c r="D457" s="567">
        <v>1350</v>
      </c>
      <c r="E457" s="568">
        <v>45006</v>
      </c>
      <c r="F457" s="362" t="s">
        <v>1138</v>
      </c>
      <c r="G457" s="362">
        <v>10558</v>
      </c>
      <c r="H457" s="362" t="s">
        <v>419</v>
      </c>
      <c r="I457" s="362" t="s">
        <v>1124</v>
      </c>
    </row>
    <row r="458" spans="1:9" s="213" customFormat="1" ht="36" x14ac:dyDescent="0.2">
      <c r="A458" s="362">
        <v>2383</v>
      </c>
      <c r="B458" s="362" t="s">
        <v>4029</v>
      </c>
      <c r="C458" s="362" t="s">
        <v>222</v>
      </c>
      <c r="D458" s="567">
        <v>1350</v>
      </c>
      <c r="E458" s="568">
        <v>45006</v>
      </c>
      <c r="F458" s="362" t="s">
        <v>1138</v>
      </c>
      <c r="G458" s="362">
        <v>10558</v>
      </c>
      <c r="H458" s="362" t="s">
        <v>419</v>
      </c>
      <c r="I458" s="362" t="s">
        <v>1124</v>
      </c>
    </row>
    <row r="459" spans="1:9" s="213" customFormat="1" ht="36" x14ac:dyDescent="0.2">
      <c r="A459" s="362">
        <v>2384</v>
      </c>
      <c r="B459" s="362" t="s">
        <v>4029</v>
      </c>
      <c r="C459" s="362" t="s">
        <v>222</v>
      </c>
      <c r="D459" s="567">
        <v>1350</v>
      </c>
      <c r="E459" s="568">
        <v>45006</v>
      </c>
      <c r="F459" s="362" t="s">
        <v>1138</v>
      </c>
      <c r="G459" s="362">
        <v>10558</v>
      </c>
      <c r="H459" s="362" t="s">
        <v>419</v>
      </c>
      <c r="I459" s="362" t="s">
        <v>1124</v>
      </c>
    </row>
    <row r="460" spans="1:9" s="213" customFormat="1" ht="36" x14ac:dyDescent="0.2">
      <c r="A460" s="362">
        <v>2385</v>
      </c>
      <c r="B460" s="362" t="s">
        <v>1141</v>
      </c>
      <c r="C460" s="362" t="s">
        <v>229</v>
      </c>
      <c r="D460" s="567">
        <v>250</v>
      </c>
      <c r="E460" s="568">
        <v>45006</v>
      </c>
      <c r="F460" s="362" t="s">
        <v>1138</v>
      </c>
      <c r="G460" s="362">
        <v>10558</v>
      </c>
      <c r="H460" s="362" t="s">
        <v>419</v>
      </c>
      <c r="I460" s="362" t="s">
        <v>1124</v>
      </c>
    </row>
    <row r="461" spans="1:9" s="213" customFormat="1" ht="36" x14ac:dyDescent="0.2">
      <c r="A461" s="362">
        <v>2386</v>
      </c>
      <c r="B461" s="362" t="s">
        <v>1141</v>
      </c>
      <c r="C461" s="362" t="s">
        <v>229</v>
      </c>
      <c r="D461" s="567">
        <v>250</v>
      </c>
      <c r="E461" s="568">
        <v>45006</v>
      </c>
      <c r="F461" s="362" t="s">
        <v>1138</v>
      </c>
      <c r="G461" s="362">
        <v>10558</v>
      </c>
      <c r="H461" s="362" t="s">
        <v>419</v>
      </c>
      <c r="I461" s="362" t="s">
        <v>1124</v>
      </c>
    </row>
    <row r="462" spans="1:9" s="213" customFormat="1" ht="36" x14ac:dyDescent="0.2">
      <c r="A462" s="362">
        <v>2387</v>
      </c>
      <c r="B462" s="362" t="s">
        <v>1141</v>
      </c>
      <c r="C462" s="362" t="s">
        <v>229</v>
      </c>
      <c r="D462" s="567">
        <v>250</v>
      </c>
      <c r="E462" s="568">
        <v>45006</v>
      </c>
      <c r="F462" s="362" t="s">
        <v>1138</v>
      </c>
      <c r="G462" s="362">
        <v>10558</v>
      </c>
      <c r="H462" s="362" t="s">
        <v>419</v>
      </c>
      <c r="I462" s="362" t="s">
        <v>1124</v>
      </c>
    </row>
    <row r="463" spans="1:9" s="213" customFormat="1" ht="36" x14ac:dyDescent="0.2">
      <c r="A463" s="362">
        <v>2388</v>
      </c>
      <c r="B463" s="362" t="s">
        <v>4030</v>
      </c>
      <c r="C463" s="362" t="s">
        <v>220</v>
      </c>
      <c r="D463" s="567">
        <v>479.99</v>
      </c>
      <c r="E463" s="568">
        <v>45008</v>
      </c>
      <c r="F463" s="362" t="s">
        <v>1130</v>
      </c>
      <c r="G463" s="362">
        <v>513061</v>
      </c>
      <c r="H463" s="362" t="s">
        <v>414</v>
      </c>
      <c r="I463" s="362" t="s">
        <v>1124</v>
      </c>
    </row>
    <row r="464" spans="1:9" s="213" customFormat="1" ht="36" x14ac:dyDescent="0.2">
      <c r="A464" s="362">
        <v>2389</v>
      </c>
      <c r="B464" s="362" t="s">
        <v>4780</v>
      </c>
      <c r="C464" s="362" t="s">
        <v>224</v>
      </c>
      <c r="D464" s="567">
        <v>2175.5</v>
      </c>
      <c r="E464" s="568">
        <v>45019</v>
      </c>
      <c r="F464" s="362" t="s">
        <v>4781</v>
      </c>
      <c r="G464" s="362">
        <v>17676</v>
      </c>
      <c r="H464" s="362" t="s">
        <v>419</v>
      </c>
      <c r="I464" s="362" t="s">
        <v>1124</v>
      </c>
    </row>
    <row r="465" spans="1:9" s="213" customFormat="1" ht="36" x14ac:dyDescent="0.2">
      <c r="A465" s="362">
        <v>2390</v>
      </c>
      <c r="B465" s="362" t="s">
        <v>4782</v>
      </c>
      <c r="C465" s="362" t="s">
        <v>224</v>
      </c>
      <c r="D465" s="567">
        <v>1472.5</v>
      </c>
      <c r="E465" s="568">
        <v>45019</v>
      </c>
      <c r="F465" s="362" t="s">
        <v>4781</v>
      </c>
      <c r="G465" s="362">
        <v>17676</v>
      </c>
      <c r="H465" s="362" t="s">
        <v>419</v>
      </c>
      <c r="I465" s="362" t="s">
        <v>1124</v>
      </c>
    </row>
    <row r="466" spans="1:9" s="213" customFormat="1" ht="36" x14ac:dyDescent="0.2">
      <c r="A466" s="362">
        <v>2391</v>
      </c>
      <c r="B466" s="362" t="s">
        <v>4773</v>
      </c>
      <c r="C466" s="362" t="s">
        <v>220</v>
      </c>
      <c r="D466" s="567">
        <v>739</v>
      </c>
      <c r="E466" s="568">
        <v>45021</v>
      </c>
      <c r="F466" s="362" t="s">
        <v>4774</v>
      </c>
      <c r="G466" s="362">
        <v>3579</v>
      </c>
      <c r="H466" s="362" t="s">
        <v>1133</v>
      </c>
      <c r="I466" s="362" t="s">
        <v>1124</v>
      </c>
    </row>
    <row r="467" spans="1:9" s="213" customFormat="1" ht="36" x14ac:dyDescent="0.2">
      <c r="A467" s="362">
        <v>2392</v>
      </c>
      <c r="B467" s="362" t="s">
        <v>4773</v>
      </c>
      <c r="C467" s="362" t="s">
        <v>220</v>
      </c>
      <c r="D467" s="567">
        <v>739</v>
      </c>
      <c r="E467" s="568">
        <v>45021</v>
      </c>
      <c r="F467" s="362" t="s">
        <v>4774</v>
      </c>
      <c r="G467" s="362">
        <v>3579</v>
      </c>
      <c r="H467" s="362" t="s">
        <v>1133</v>
      </c>
      <c r="I467" s="362" t="s">
        <v>1124</v>
      </c>
    </row>
    <row r="468" spans="1:9" s="213" customFormat="1" ht="36" x14ac:dyDescent="0.2">
      <c r="A468" s="362">
        <v>2393</v>
      </c>
      <c r="B468" s="362" t="s">
        <v>4773</v>
      </c>
      <c r="C468" s="362" t="s">
        <v>220</v>
      </c>
      <c r="D468" s="567">
        <v>739</v>
      </c>
      <c r="E468" s="568">
        <v>45021</v>
      </c>
      <c r="F468" s="362" t="s">
        <v>4774</v>
      </c>
      <c r="G468" s="362">
        <v>3579</v>
      </c>
      <c r="H468" s="362" t="s">
        <v>1133</v>
      </c>
      <c r="I468" s="362" t="s">
        <v>1124</v>
      </c>
    </row>
    <row r="469" spans="1:9" s="213" customFormat="1" ht="36" x14ac:dyDescent="0.2">
      <c r="A469" s="362">
        <v>2394</v>
      </c>
      <c r="B469" s="362" t="s">
        <v>4773</v>
      </c>
      <c r="C469" s="362" t="s">
        <v>220</v>
      </c>
      <c r="D469" s="567">
        <v>739</v>
      </c>
      <c r="E469" s="568">
        <v>45021</v>
      </c>
      <c r="F469" s="362" t="s">
        <v>4774</v>
      </c>
      <c r="G469" s="362">
        <v>3579</v>
      </c>
      <c r="H469" s="362" t="s">
        <v>1133</v>
      </c>
      <c r="I469" s="362" t="s">
        <v>1124</v>
      </c>
    </row>
    <row r="470" spans="1:9" s="213" customFormat="1" ht="36" x14ac:dyDescent="0.2">
      <c r="A470" s="362">
        <v>2395</v>
      </c>
      <c r="B470" s="362" t="s">
        <v>4773</v>
      </c>
      <c r="C470" s="362" t="s">
        <v>220</v>
      </c>
      <c r="D470" s="567">
        <v>739</v>
      </c>
      <c r="E470" s="568">
        <v>45021</v>
      </c>
      <c r="F470" s="362" t="s">
        <v>4774</v>
      </c>
      <c r="G470" s="362">
        <v>3579</v>
      </c>
      <c r="H470" s="362" t="s">
        <v>1133</v>
      </c>
      <c r="I470" s="362" t="s">
        <v>1124</v>
      </c>
    </row>
    <row r="471" spans="1:9" s="213" customFormat="1" ht="36" x14ac:dyDescent="0.2">
      <c r="A471" s="362">
        <v>2396</v>
      </c>
      <c r="B471" s="362" t="s">
        <v>4773</v>
      </c>
      <c r="C471" s="362" t="s">
        <v>220</v>
      </c>
      <c r="D471" s="567">
        <v>739</v>
      </c>
      <c r="E471" s="568">
        <v>45021</v>
      </c>
      <c r="F471" s="362" t="s">
        <v>4774</v>
      </c>
      <c r="G471" s="362">
        <v>3579</v>
      </c>
      <c r="H471" s="362" t="s">
        <v>1133</v>
      </c>
      <c r="I471" s="362" t="s">
        <v>1124</v>
      </c>
    </row>
    <row r="472" spans="1:9" s="213" customFormat="1" ht="36" x14ac:dyDescent="0.2">
      <c r="A472" s="362">
        <v>2397</v>
      </c>
      <c r="B472" s="362" t="s">
        <v>4773</v>
      </c>
      <c r="C472" s="362" t="s">
        <v>220</v>
      </c>
      <c r="D472" s="567">
        <v>739</v>
      </c>
      <c r="E472" s="568">
        <v>45021</v>
      </c>
      <c r="F472" s="362" t="s">
        <v>4774</v>
      </c>
      <c r="G472" s="362">
        <v>3579</v>
      </c>
      <c r="H472" s="362" t="s">
        <v>1133</v>
      </c>
      <c r="I472" s="362" t="s">
        <v>1124</v>
      </c>
    </row>
    <row r="473" spans="1:9" s="213" customFormat="1" ht="36" x14ac:dyDescent="0.2">
      <c r="A473" s="362">
        <v>2398</v>
      </c>
      <c r="B473" s="362" t="s">
        <v>4773</v>
      </c>
      <c r="C473" s="362" t="s">
        <v>220</v>
      </c>
      <c r="D473" s="567">
        <v>739</v>
      </c>
      <c r="E473" s="568">
        <v>45021</v>
      </c>
      <c r="F473" s="362" t="s">
        <v>4774</v>
      </c>
      <c r="G473" s="362">
        <v>3579</v>
      </c>
      <c r="H473" s="362" t="s">
        <v>1133</v>
      </c>
      <c r="I473" s="362" t="s">
        <v>1124</v>
      </c>
    </row>
    <row r="474" spans="1:9" s="213" customFormat="1" ht="24" x14ac:dyDescent="0.2">
      <c r="A474" s="362">
        <v>2399</v>
      </c>
      <c r="B474" s="362" t="s">
        <v>4775</v>
      </c>
      <c r="C474" s="362" t="s">
        <v>220</v>
      </c>
      <c r="D474" s="567">
        <v>709</v>
      </c>
      <c r="E474" s="568">
        <v>45021</v>
      </c>
      <c r="F474" s="362" t="s">
        <v>4774</v>
      </c>
      <c r="G474" s="362">
        <v>3579</v>
      </c>
      <c r="H474" s="362" t="s">
        <v>1133</v>
      </c>
      <c r="I474" s="362" t="s">
        <v>1124</v>
      </c>
    </row>
    <row r="475" spans="1:9" s="213" customFormat="1" ht="36" x14ac:dyDescent="0.2">
      <c r="A475" s="362">
        <v>2400</v>
      </c>
      <c r="B475" s="362" t="s">
        <v>4776</v>
      </c>
      <c r="C475" s="362" t="s">
        <v>220</v>
      </c>
      <c r="D475" s="567">
        <v>821.5</v>
      </c>
      <c r="E475" s="568">
        <v>45029</v>
      </c>
      <c r="F475" s="362" t="s">
        <v>4027</v>
      </c>
      <c r="G475" s="362">
        <v>444</v>
      </c>
      <c r="H475" s="362" t="s">
        <v>419</v>
      </c>
      <c r="I475" s="362" t="s">
        <v>1124</v>
      </c>
    </row>
    <row r="476" spans="1:9" s="213" customFormat="1" ht="36" x14ac:dyDescent="0.2">
      <c r="A476" s="362">
        <v>2401</v>
      </c>
      <c r="B476" s="362" t="s">
        <v>4776</v>
      </c>
      <c r="C476" s="362" t="s">
        <v>220</v>
      </c>
      <c r="D476" s="567">
        <v>821.5</v>
      </c>
      <c r="E476" s="568">
        <v>45029</v>
      </c>
      <c r="F476" s="362" t="s">
        <v>4027</v>
      </c>
      <c r="G476" s="362">
        <v>444</v>
      </c>
      <c r="H476" s="362" t="s">
        <v>419</v>
      </c>
      <c r="I476" s="362" t="s">
        <v>1124</v>
      </c>
    </row>
    <row r="477" spans="1:9" s="213" customFormat="1" ht="36" x14ac:dyDescent="0.2">
      <c r="A477" s="362">
        <v>2402</v>
      </c>
      <c r="B477" s="362" t="s">
        <v>4777</v>
      </c>
      <c r="C477" s="362" t="s">
        <v>224</v>
      </c>
      <c r="D477" s="567">
        <v>340</v>
      </c>
      <c r="E477" s="568">
        <v>45040</v>
      </c>
      <c r="F477" s="362" t="s">
        <v>4778</v>
      </c>
      <c r="G477" s="362">
        <v>18819</v>
      </c>
      <c r="H477" s="362" t="s">
        <v>493</v>
      </c>
      <c r="I477" s="362" t="s">
        <v>1124</v>
      </c>
    </row>
    <row r="478" spans="1:9" s="213" customFormat="1" ht="36" x14ac:dyDescent="0.2">
      <c r="A478" s="362">
        <v>2403</v>
      </c>
      <c r="B478" s="362" t="s">
        <v>4777</v>
      </c>
      <c r="C478" s="362" t="s">
        <v>224</v>
      </c>
      <c r="D478" s="567">
        <v>340</v>
      </c>
      <c r="E478" s="568">
        <v>45040</v>
      </c>
      <c r="F478" s="362" t="s">
        <v>4778</v>
      </c>
      <c r="G478" s="362">
        <v>18819</v>
      </c>
      <c r="H478" s="362" t="s">
        <v>493</v>
      </c>
      <c r="I478" s="362" t="s">
        <v>1124</v>
      </c>
    </row>
    <row r="479" spans="1:9" s="213" customFormat="1" ht="36" x14ac:dyDescent="0.2">
      <c r="A479" s="362">
        <v>2404</v>
      </c>
      <c r="B479" s="362" t="s">
        <v>4777</v>
      </c>
      <c r="C479" s="362" t="s">
        <v>224</v>
      </c>
      <c r="D479" s="567">
        <v>340</v>
      </c>
      <c r="E479" s="568">
        <v>45040</v>
      </c>
      <c r="F479" s="362" t="s">
        <v>4778</v>
      </c>
      <c r="G479" s="362">
        <v>18819</v>
      </c>
      <c r="H479" s="362" t="s">
        <v>493</v>
      </c>
      <c r="I479" s="362" t="s">
        <v>1124</v>
      </c>
    </row>
    <row r="480" spans="1:9" s="213" customFormat="1" ht="36" x14ac:dyDescent="0.2">
      <c r="A480" s="362">
        <v>2405</v>
      </c>
      <c r="B480" s="362" t="s">
        <v>4777</v>
      </c>
      <c r="C480" s="362" t="s">
        <v>224</v>
      </c>
      <c r="D480" s="567">
        <v>340</v>
      </c>
      <c r="E480" s="568">
        <v>45040</v>
      </c>
      <c r="F480" s="362" t="s">
        <v>4778</v>
      </c>
      <c r="G480" s="362">
        <v>18819</v>
      </c>
      <c r="H480" s="362" t="s">
        <v>493</v>
      </c>
      <c r="I480" s="362" t="s">
        <v>1124</v>
      </c>
    </row>
    <row r="481" spans="1:9" s="213" customFormat="1" ht="36" x14ac:dyDescent="0.2">
      <c r="A481" s="362">
        <v>2406</v>
      </c>
      <c r="B481" s="362" t="s">
        <v>4779</v>
      </c>
      <c r="C481" s="362" t="s">
        <v>224</v>
      </c>
      <c r="D481" s="567">
        <v>700</v>
      </c>
      <c r="E481" s="568">
        <v>45035</v>
      </c>
      <c r="F481" s="362" t="s">
        <v>4642</v>
      </c>
      <c r="G481" s="362">
        <v>86</v>
      </c>
      <c r="H481" s="362" t="s">
        <v>414</v>
      </c>
      <c r="I481" s="362" t="s">
        <v>1124</v>
      </c>
    </row>
    <row r="482" spans="1:9" s="213" customFormat="1" ht="48" x14ac:dyDescent="0.2">
      <c r="A482" s="362">
        <v>2407</v>
      </c>
      <c r="B482" s="362" t="s">
        <v>5500</v>
      </c>
      <c r="C482" s="362" t="s">
        <v>224</v>
      </c>
      <c r="D482" s="567">
        <v>294.89999999999998</v>
      </c>
      <c r="E482" s="568">
        <v>45048</v>
      </c>
      <c r="F482" s="362" t="s">
        <v>4895</v>
      </c>
      <c r="G482" s="362">
        <v>2566</v>
      </c>
      <c r="H482" s="362" t="s">
        <v>423</v>
      </c>
      <c r="I482" s="362" t="s">
        <v>5528</v>
      </c>
    </row>
    <row r="483" spans="1:9" s="213" customFormat="1" ht="48" x14ac:dyDescent="0.2">
      <c r="A483" s="362">
        <v>2408</v>
      </c>
      <c r="B483" s="362" t="s">
        <v>5500</v>
      </c>
      <c r="C483" s="362" t="s">
        <v>224</v>
      </c>
      <c r="D483" s="567">
        <v>294.89999999999998</v>
      </c>
      <c r="E483" s="568">
        <v>45048</v>
      </c>
      <c r="F483" s="362" t="s">
        <v>4895</v>
      </c>
      <c r="G483" s="362">
        <v>2566</v>
      </c>
      <c r="H483" s="362" t="s">
        <v>423</v>
      </c>
      <c r="I483" s="362" t="s">
        <v>5528</v>
      </c>
    </row>
    <row r="484" spans="1:9" s="213" customFormat="1" ht="72" x14ac:dyDescent="0.2">
      <c r="A484" s="362">
        <v>2409</v>
      </c>
      <c r="B484" s="362" t="s">
        <v>5501</v>
      </c>
      <c r="C484" s="362" t="s">
        <v>228</v>
      </c>
      <c r="D484" s="567">
        <v>2445.6999999999998</v>
      </c>
      <c r="E484" s="568">
        <v>45057</v>
      </c>
      <c r="F484" s="362" t="s">
        <v>5037</v>
      </c>
      <c r="G484" s="362">
        <v>49</v>
      </c>
      <c r="H484" s="362" t="s">
        <v>414</v>
      </c>
      <c r="I484" s="362" t="s">
        <v>1124</v>
      </c>
    </row>
    <row r="485" spans="1:9" s="213" customFormat="1" ht="36" x14ac:dyDescent="0.2">
      <c r="A485" s="362">
        <v>2410</v>
      </c>
      <c r="B485" s="362" t="s">
        <v>5502</v>
      </c>
      <c r="C485" s="362" t="s">
        <v>228</v>
      </c>
      <c r="D485" s="567">
        <v>570</v>
      </c>
      <c r="E485" s="568">
        <v>45056</v>
      </c>
      <c r="F485" s="362" t="s">
        <v>5106</v>
      </c>
      <c r="G485" s="362">
        <v>44226</v>
      </c>
      <c r="H485" s="362" t="s">
        <v>419</v>
      </c>
      <c r="I485" s="362" t="s">
        <v>5529</v>
      </c>
    </row>
    <row r="486" spans="1:9" s="213" customFormat="1" ht="24" x14ac:dyDescent="0.2">
      <c r="A486" s="362">
        <v>2411</v>
      </c>
      <c r="B486" s="362" t="s">
        <v>5503</v>
      </c>
      <c r="C486" s="362" t="s">
        <v>228</v>
      </c>
      <c r="D486" s="567">
        <v>945</v>
      </c>
      <c r="E486" s="568">
        <v>45061</v>
      </c>
      <c r="F486" s="362" t="s">
        <v>4974</v>
      </c>
      <c r="G486" s="362">
        <v>1375</v>
      </c>
      <c r="H486" s="362" t="s">
        <v>420</v>
      </c>
      <c r="I486" s="362" t="s">
        <v>1124</v>
      </c>
    </row>
    <row r="487" spans="1:9" s="213" customFormat="1" ht="36" x14ac:dyDescent="0.2">
      <c r="A487" s="362">
        <v>2412</v>
      </c>
      <c r="B487" s="362" t="s">
        <v>5504</v>
      </c>
      <c r="C487" s="362" t="s">
        <v>224</v>
      </c>
      <c r="D487" s="567">
        <v>594</v>
      </c>
      <c r="E487" s="568">
        <v>45056</v>
      </c>
      <c r="F487" s="362" t="s">
        <v>5206</v>
      </c>
      <c r="G487" s="362">
        <v>306172</v>
      </c>
      <c r="H487" s="362" t="s">
        <v>420</v>
      </c>
      <c r="I487" s="362" t="s">
        <v>1124</v>
      </c>
    </row>
    <row r="488" spans="1:9" s="213" customFormat="1" ht="36" x14ac:dyDescent="0.2">
      <c r="A488" s="362">
        <v>2413</v>
      </c>
      <c r="B488" s="362" t="s">
        <v>5505</v>
      </c>
      <c r="C488" s="362" t="s">
        <v>224</v>
      </c>
      <c r="D488" s="567">
        <v>1650</v>
      </c>
      <c r="E488" s="568">
        <v>45068</v>
      </c>
      <c r="F488" s="362" t="s">
        <v>5278</v>
      </c>
      <c r="G488" s="362">
        <v>21929</v>
      </c>
      <c r="H488" s="362" t="s">
        <v>423</v>
      </c>
      <c r="I488" s="362" t="s">
        <v>1124</v>
      </c>
    </row>
    <row r="489" spans="1:9" s="213" customFormat="1" ht="36" x14ac:dyDescent="0.2">
      <c r="A489" s="362">
        <v>2414</v>
      </c>
      <c r="B489" s="362" t="s">
        <v>5506</v>
      </c>
      <c r="C489" s="362" t="s">
        <v>228</v>
      </c>
      <c r="D489" s="567">
        <v>506.16</v>
      </c>
      <c r="E489" s="568">
        <v>45061</v>
      </c>
      <c r="F489" s="362" t="s">
        <v>5507</v>
      </c>
      <c r="G489" s="362">
        <v>39270</v>
      </c>
      <c r="H489" s="362" t="s">
        <v>420</v>
      </c>
      <c r="I489" s="362" t="s">
        <v>5530</v>
      </c>
    </row>
    <row r="490" spans="1:9" s="213" customFormat="1" ht="36" x14ac:dyDescent="0.2">
      <c r="A490" s="362">
        <v>2415</v>
      </c>
      <c r="B490" s="362" t="s">
        <v>5506</v>
      </c>
      <c r="C490" s="362" t="s">
        <v>228</v>
      </c>
      <c r="D490" s="567">
        <v>506.16</v>
      </c>
      <c r="E490" s="568">
        <v>45061</v>
      </c>
      <c r="F490" s="362" t="s">
        <v>5507</v>
      </c>
      <c r="G490" s="362">
        <v>39270</v>
      </c>
      <c r="H490" s="362" t="s">
        <v>420</v>
      </c>
      <c r="I490" s="362" t="s">
        <v>5530</v>
      </c>
    </row>
    <row r="491" spans="1:9" s="213" customFormat="1" ht="36" x14ac:dyDescent="0.2">
      <c r="A491" s="362">
        <v>2416</v>
      </c>
      <c r="B491" s="362" t="s">
        <v>5506</v>
      </c>
      <c r="C491" s="362" t="s">
        <v>228</v>
      </c>
      <c r="D491" s="567">
        <v>506.16</v>
      </c>
      <c r="E491" s="568">
        <v>45061</v>
      </c>
      <c r="F491" s="362" t="s">
        <v>5507</v>
      </c>
      <c r="G491" s="362">
        <v>39270</v>
      </c>
      <c r="H491" s="362" t="s">
        <v>420</v>
      </c>
      <c r="I491" s="362" t="s">
        <v>5530</v>
      </c>
    </row>
    <row r="492" spans="1:9" s="213" customFormat="1" ht="36" x14ac:dyDescent="0.2">
      <c r="A492" s="362">
        <v>2417</v>
      </c>
      <c r="B492" s="362" t="s">
        <v>5506</v>
      </c>
      <c r="C492" s="362" t="s">
        <v>228</v>
      </c>
      <c r="D492" s="567">
        <v>506.16</v>
      </c>
      <c r="E492" s="568">
        <v>45061</v>
      </c>
      <c r="F492" s="362" t="s">
        <v>5507</v>
      </c>
      <c r="G492" s="362">
        <v>39270</v>
      </c>
      <c r="H492" s="362" t="s">
        <v>420</v>
      </c>
      <c r="I492" s="362" t="s">
        <v>5530</v>
      </c>
    </row>
    <row r="493" spans="1:9" s="213" customFormat="1" ht="36" x14ac:dyDescent="0.2">
      <c r="A493" s="362">
        <v>2418</v>
      </c>
      <c r="B493" s="362" t="s">
        <v>5506</v>
      </c>
      <c r="C493" s="362" t="s">
        <v>228</v>
      </c>
      <c r="D493" s="567">
        <v>506.17</v>
      </c>
      <c r="E493" s="568">
        <v>45061</v>
      </c>
      <c r="F493" s="362" t="s">
        <v>5507</v>
      </c>
      <c r="G493" s="362">
        <v>39270</v>
      </c>
      <c r="H493" s="362" t="s">
        <v>420</v>
      </c>
      <c r="I493" s="362" t="s">
        <v>5530</v>
      </c>
    </row>
    <row r="494" spans="1:9" s="213" customFormat="1" ht="36" x14ac:dyDescent="0.2">
      <c r="A494" s="362">
        <v>2419</v>
      </c>
      <c r="B494" s="362" t="s">
        <v>5508</v>
      </c>
      <c r="C494" s="362" t="s">
        <v>228</v>
      </c>
      <c r="D494" s="567">
        <v>669.44</v>
      </c>
      <c r="E494" s="568">
        <v>45061</v>
      </c>
      <c r="F494" s="362" t="s">
        <v>5507</v>
      </c>
      <c r="G494" s="362">
        <v>39270</v>
      </c>
      <c r="H494" s="362" t="s">
        <v>420</v>
      </c>
      <c r="I494" s="362" t="s">
        <v>5530</v>
      </c>
    </row>
    <row r="495" spans="1:9" s="213" customFormat="1" ht="36" x14ac:dyDescent="0.2">
      <c r="A495" s="362">
        <v>2420</v>
      </c>
      <c r="B495" s="362" t="s">
        <v>5508</v>
      </c>
      <c r="C495" s="362" t="s">
        <v>228</v>
      </c>
      <c r="D495" s="567">
        <v>669.44</v>
      </c>
      <c r="E495" s="568">
        <v>45061</v>
      </c>
      <c r="F495" s="362" t="s">
        <v>5507</v>
      </c>
      <c r="G495" s="362">
        <v>39270</v>
      </c>
      <c r="H495" s="362" t="s">
        <v>420</v>
      </c>
      <c r="I495" s="362" t="s">
        <v>5530</v>
      </c>
    </row>
    <row r="496" spans="1:9" s="213" customFormat="1" ht="36" x14ac:dyDescent="0.2">
      <c r="A496" s="362">
        <v>2421</v>
      </c>
      <c r="B496" s="362" t="s">
        <v>5509</v>
      </c>
      <c r="C496" s="362" t="s">
        <v>228</v>
      </c>
      <c r="D496" s="567">
        <v>1030.81</v>
      </c>
      <c r="E496" s="568">
        <v>45061</v>
      </c>
      <c r="F496" s="362" t="s">
        <v>5507</v>
      </c>
      <c r="G496" s="362">
        <v>39270</v>
      </c>
      <c r="H496" s="362" t="s">
        <v>420</v>
      </c>
      <c r="I496" s="362" t="s">
        <v>5530</v>
      </c>
    </row>
    <row r="497" spans="1:9" s="213" customFormat="1" ht="36" x14ac:dyDescent="0.2">
      <c r="A497" s="362">
        <v>2422</v>
      </c>
      <c r="B497" s="362" t="s">
        <v>5509</v>
      </c>
      <c r="C497" s="362" t="s">
        <v>228</v>
      </c>
      <c r="D497" s="567">
        <v>1030.81</v>
      </c>
      <c r="E497" s="568">
        <v>45061</v>
      </c>
      <c r="F497" s="362" t="s">
        <v>5507</v>
      </c>
      <c r="G497" s="362">
        <v>39270</v>
      </c>
      <c r="H497" s="362" t="s">
        <v>420</v>
      </c>
      <c r="I497" s="362" t="s">
        <v>5530</v>
      </c>
    </row>
    <row r="498" spans="1:9" s="213" customFormat="1" ht="36" x14ac:dyDescent="0.2">
      <c r="A498" s="362">
        <v>2423</v>
      </c>
      <c r="B498" s="362" t="s">
        <v>5509</v>
      </c>
      <c r="C498" s="362" t="s">
        <v>228</v>
      </c>
      <c r="D498" s="567">
        <v>1030.81</v>
      </c>
      <c r="E498" s="568">
        <v>45061</v>
      </c>
      <c r="F498" s="362" t="s">
        <v>5507</v>
      </c>
      <c r="G498" s="362">
        <v>39270</v>
      </c>
      <c r="H498" s="362" t="s">
        <v>420</v>
      </c>
      <c r="I498" s="362" t="s">
        <v>5530</v>
      </c>
    </row>
    <row r="499" spans="1:9" s="213" customFormat="1" ht="36" x14ac:dyDescent="0.2">
      <c r="A499" s="362">
        <v>2424</v>
      </c>
      <c r="B499" s="362" t="s">
        <v>5509</v>
      </c>
      <c r="C499" s="362" t="s">
        <v>228</v>
      </c>
      <c r="D499" s="567">
        <v>1030.82</v>
      </c>
      <c r="E499" s="568">
        <v>45061</v>
      </c>
      <c r="F499" s="362" t="s">
        <v>5507</v>
      </c>
      <c r="G499" s="362">
        <v>39270</v>
      </c>
      <c r="H499" s="362" t="s">
        <v>420</v>
      </c>
      <c r="I499" s="362" t="s">
        <v>5530</v>
      </c>
    </row>
    <row r="500" spans="1:9" s="213" customFormat="1" ht="36" x14ac:dyDescent="0.2">
      <c r="A500" s="362">
        <v>2425</v>
      </c>
      <c r="B500" s="362" t="s">
        <v>5509</v>
      </c>
      <c r="C500" s="362" t="s">
        <v>228</v>
      </c>
      <c r="D500" s="567">
        <v>1030.82</v>
      </c>
      <c r="E500" s="568">
        <v>45061</v>
      </c>
      <c r="F500" s="362" t="s">
        <v>5507</v>
      </c>
      <c r="G500" s="362">
        <v>39270</v>
      </c>
      <c r="H500" s="362" t="s">
        <v>420</v>
      </c>
      <c r="I500" s="362" t="s">
        <v>5530</v>
      </c>
    </row>
    <row r="501" spans="1:9" s="213" customFormat="1" ht="36" x14ac:dyDescent="0.2">
      <c r="A501" s="362">
        <v>2426</v>
      </c>
      <c r="B501" s="362" t="s">
        <v>5509</v>
      </c>
      <c r="C501" s="362" t="s">
        <v>228</v>
      </c>
      <c r="D501" s="567">
        <v>1030.82</v>
      </c>
      <c r="E501" s="568">
        <v>45061</v>
      </c>
      <c r="F501" s="362" t="s">
        <v>5507</v>
      </c>
      <c r="G501" s="362">
        <v>39270</v>
      </c>
      <c r="H501" s="362" t="s">
        <v>420</v>
      </c>
      <c r="I501" s="362" t="s">
        <v>5530</v>
      </c>
    </row>
    <row r="502" spans="1:9" s="213" customFormat="1" ht="36" x14ac:dyDescent="0.2">
      <c r="A502" s="362">
        <v>2427</v>
      </c>
      <c r="B502" s="362" t="s">
        <v>5510</v>
      </c>
      <c r="C502" s="362" t="s">
        <v>228</v>
      </c>
      <c r="D502" s="567">
        <v>961.16</v>
      </c>
      <c r="E502" s="568">
        <v>45061</v>
      </c>
      <c r="F502" s="362" t="s">
        <v>5507</v>
      </c>
      <c r="G502" s="362">
        <v>39270</v>
      </c>
      <c r="H502" s="362" t="s">
        <v>420</v>
      </c>
      <c r="I502" s="362" t="s">
        <v>5530</v>
      </c>
    </row>
    <row r="503" spans="1:9" s="213" customFormat="1" ht="36" x14ac:dyDescent="0.2">
      <c r="A503" s="362">
        <v>2428</v>
      </c>
      <c r="B503" s="362" t="s">
        <v>5510</v>
      </c>
      <c r="C503" s="362" t="s">
        <v>228</v>
      </c>
      <c r="D503" s="567">
        <v>961.16</v>
      </c>
      <c r="E503" s="568">
        <v>45061</v>
      </c>
      <c r="F503" s="362" t="s">
        <v>5507</v>
      </c>
      <c r="G503" s="362">
        <v>39270</v>
      </c>
      <c r="H503" s="362" t="s">
        <v>420</v>
      </c>
      <c r="I503" s="362" t="s">
        <v>5530</v>
      </c>
    </row>
    <row r="504" spans="1:9" s="213" customFormat="1" ht="36" x14ac:dyDescent="0.2">
      <c r="A504" s="362">
        <v>2429</v>
      </c>
      <c r="B504" s="362" t="s">
        <v>5510</v>
      </c>
      <c r="C504" s="362" t="s">
        <v>228</v>
      </c>
      <c r="D504" s="567">
        <v>961.16</v>
      </c>
      <c r="E504" s="568">
        <v>45061</v>
      </c>
      <c r="F504" s="362" t="s">
        <v>5507</v>
      </c>
      <c r="G504" s="362">
        <v>39270</v>
      </c>
      <c r="H504" s="362" t="s">
        <v>420</v>
      </c>
      <c r="I504" s="362" t="s">
        <v>5530</v>
      </c>
    </row>
    <row r="505" spans="1:9" s="213" customFormat="1" ht="36" x14ac:dyDescent="0.2">
      <c r="A505" s="362">
        <v>2430</v>
      </c>
      <c r="B505" s="362" t="s">
        <v>5510</v>
      </c>
      <c r="C505" s="362" t="s">
        <v>228</v>
      </c>
      <c r="D505" s="567">
        <v>961.16</v>
      </c>
      <c r="E505" s="568">
        <v>45061</v>
      </c>
      <c r="F505" s="362" t="s">
        <v>5507</v>
      </c>
      <c r="G505" s="362">
        <v>39270</v>
      </c>
      <c r="H505" s="362" t="s">
        <v>420</v>
      </c>
      <c r="I505" s="362" t="s">
        <v>5530</v>
      </c>
    </row>
    <row r="506" spans="1:9" s="213" customFormat="1" ht="36" x14ac:dyDescent="0.2">
      <c r="A506" s="362">
        <v>2431</v>
      </c>
      <c r="B506" s="362" t="s">
        <v>5510</v>
      </c>
      <c r="C506" s="362" t="s">
        <v>228</v>
      </c>
      <c r="D506" s="567">
        <v>961.17</v>
      </c>
      <c r="E506" s="568">
        <v>45061</v>
      </c>
      <c r="F506" s="362" t="s">
        <v>5507</v>
      </c>
      <c r="G506" s="362">
        <v>39270</v>
      </c>
      <c r="H506" s="362" t="s">
        <v>420</v>
      </c>
      <c r="I506" s="362" t="s">
        <v>5530</v>
      </c>
    </row>
    <row r="507" spans="1:9" s="213" customFormat="1" ht="36" x14ac:dyDescent="0.2">
      <c r="A507" s="362">
        <v>2432</v>
      </c>
      <c r="B507" s="362" t="s">
        <v>5511</v>
      </c>
      <c r="C507" s="362" t="s">
        <v>228</v>
      </c>
      <c r="D507" s="567">
        <v>527.92999999999995</v>
      </c>
      <c r="E507" s="568">
        <v>45061</v>
      </c>
      <c r="F507" s="362" t="s">
        <v>5507</v>
      </c>
      <c r="G507" s="362">
        <v>39270</v>
      </c>
      <c r="H507" s="362" t="s">
        <v>420</v>
      </c>
      <c r="I507" s="362" t="s">
        <v>5530</v>
      </c>
    </row>
    <row r="508" spans="1:9" s="213" customFormat="1" ht="36" x14ac:dyDescent="0.2">
      <c r="A508" s="362">
        <v>2433</v>
      </c>
      <c r="B508" s="362" t="s">
        <v>5511</v>
      </c>
      <c r="C508" s="362" t="s">
        <v>228</v>
      </c>
      <c r="D508" s="567">
        <v>527.92999999999995</v>
      </c>
      <c r="E508" s="568">
        <v>45061</v>
      </c>
      <c r="F508" s="362" t="s">
        <v>5507</v>
      </c>
      <c r="G508" s="362">
        <v>39270</v>
      </c>
      <c r="H508" s="362" t="s">
        <v>420</v>
      </c>
      <c r="I508" s="362" t="s">
        <v>5530</v>
      </c>
    </row>
    <row r="509" spans="1:9" s="213" customFormat="1" ht="36" x14ac:dyDescent="0.2">
      <c r="A509" s="362">
        <v>2434</v>
      </c>
      <c r="B509" s="362" t="s">
        <v>5511</v>
      </c>
      <c r="C509" s="362" t="s">
        <v>228</v>
      </c>
      <c r="D509" s="567">
        <v>527.92999999999995</v>
      </c>
      <c r="E509" s="568">
        <v>45061</v>
      </c>
      <c r="F509" s="362" t="s">
        <v>5507</v>
      </c>
      <c r="G509" s="362">
        <v>39270</v>
      </c>
      <c r="H509" s="362" t="s">
        <v>420</v>
      </c>
      <c r="I509" s="362" t="s">
        <v>5530</v>
      </c>
    </row>
    <row r="510" spans="1:9" s="213" customFormat="1" ht="36" x14ac:dyDescent="0.2">
      <c r="A510" s="362">
        <v>2435</v>
      </c>
      <c r="B510" s="362" t="s">
        <v>5511</v>
      </c>
      <c r="C510" s="362" t="s">
        <v>228</v>
      </c>
      <c r="D510" s="567">
        <v>527.92999999999995</v>
      </c>
      <c r="E510" s="568">
        <v>45061</v>
      </c>
      <c r="F510" s="362" t="s">
        <v>5507</v>
      </c>
      <c r="G510" s="362">
        <v>39270</v>
      </c>
      <c r="H510" s="362" t="s">
        <v>420</v>
      </c>
      <c r="I510" s="362" t="s">
        <v>5530</v>
      </c>
    </row>
    <row r="511" spans="1:9" s="213" customFormat="1" ht="36" x14ac:dyDescent="0.2">
      <c r="A511" s="362">
        <v>2436</v>
      </c>
      <c r="B511" s="362" t="s">
        <v>5511</v>
      </c>
      <c r="C511" s="362" t="s">
        <v>228</v>
      </c>
      <c r="D511" s="567">
        <v>527.92999999999995</v>
      </c>
      <c r="E511" s="568">
        <v>45061</v>
      </c>
      <c r="F511" s="362" t="s">
        <v>5507</v>
      </c>
      <c r="G511" s="362">
        <v>39270</v>
      </c>
      <c r="H511" s="362" t="s">
        <v>420</v>
      </c>
      <c r="I511" s="362" t="s">
        <v>5530</v>
      </c>
    </row>
    <row r="512" spans="1:9" s="213" customFormat="1" ht="36" x14ac:dyDescent="0.2">
      <c r="A512" s="362">
        <v>2437</v>
      </c>
      <c r="B512" s="362" t="s">
        <v>5511</v>
      </c>
      <c r="C512" s="362" t="s">
        <v>228</v>
      </c>
      <c r="D512" s="567">
        <v>527.92999999999995</v>
      </c>
      <c r="E512" s="568">
        <v>45061</v>
      </c>
      <c r="F512" s="362" t="s">
        <v>5507</v>
      </c>
      <c r="G512" s="362">
        <v>39270</v>
      </c>
      <c r="H512" s="362" t="s">
        <v>420</v>
      </c>
      <c r="I512" s="362" t="s">
        <v>5530</v>
      </c>
    </row>
    <row r="513" spans="1:9" s="213" customFormat="1" ht="36" x14ac:dyDescent="0.2">
      <c r="A513" s="362">
        <v>2438</v>
      </c>
      <c r="B513" s="362" t="s">
        <v>5511</v>
      </c>
      <c r="C513" s="362" t="s">
        <v>228</v>
      </c>
      <c r="D513" s="567">
        <v>527.92999999999995</v>
      </c>
      <c r="E513" s="568">
        <v>45061</v>
      </c>
      <c r="F513" s="362" t="s">
        <v>5507</v>
      </c>
      <c r="G513" s="362">
        <v>39270</v>
      </c>
      <c r="H513" s="362" t="s">
        <v>420</v>
      </c>
      <c r="I513" s="362" t="s">
        <v>5530</v>
      </c>
    </row>
    <row r="514" spans="1:9" s="213" customFormat="1" ht="36" x14ac:dyDescent="0.2">
      <c r="A514" s="362">
        <v>2439</v>
      </c>
      <c r="B514" s="362" t="s">
        <v>5511</v>
      </c>
      <c r="C514" s="362" t="s">
        <v>228</v>
      </c>
      <c r="D514" s="567">
        <v>527.92999999999995</v>
      </c>
      <c r="E514" s="568">
        <v>45061</v>
      </c>
      <c r="F514" s="362" t="s">
        <v>5507</v>
      </c>
      <c r="G514" s="362">
        <v>39270</v>
      </c>
      <c r="H514" s="362" t="s">
        <v>420</v>
      </c>
      <c r="I514" s="362" t="s">
        <v>5530</v>
      </c>
    </row>
    <row r="515" spans="1:9" s="213" customFormat="1" ht="36" x14ac:dyDescent="0.2">
      <c r="A515" s="362">
        <v>2440</v>
      </c>
      <c r="B515" s="362" t="s">
        <v>5511</v>
      </c>
      <c r="C515" s="362" t="s">
        <v>228</v>
      </c>
      <c r="D515" s="567">
        <v>527.92999999999995</v>
      </c>
      <c r="E515" s="568">
        <v>45061</v>
      </c>
      <c r="F515" s="362" t="s">
        <v>5507</v>
      </c>
      <c r="G515" s="362">
        <v>39270</v>
      </c>
      <c r="H515" s="362" t="s">
        <v>420</v>
      </c>
      <c r="I515" s="362" t="s">
        <v>5530</v>
      </c>
    </row>
    <row r="516" spans="1:9" s="213" customFormat="1" ht="36" x14ac:dyDescent="0.2">
      <c r="A516" s="362">
        <v>2441</v>
      </c>
      <c r="B516" s="362" t="s">
        <v>5511</v>
      </c>
      <c r="C516" s="362" t="s">
        <v>228</v>
      </c>
      <c r="D516" s="567">
        <v>527.92999999999995</v>
      </c>
      <c r="E516" s="568">
        <v>45061</v>
      </c>
      <c r="F516" s="362" t="s">
        <v>5507</v>
      </c>
      <c r="G516" s="362">
        <v>39270</v>
      </c>
      <c r="H516" s="362" t="s">
        <v>420</v>
      </c>
      <c r="I516" s="362" t="s">
        <v>5530</v>
      </c>
    </row>
    <row r="517" spans="1:9" s="213" customFormat="1" ht="36" x14ac:dyDescent="0.2">
      <c r="A517" s="362">
        <v>2442</v>
      </c>
      <c r="B517" s="362" t="s">
        <v>5511</v>
      </c>
      <c r="C517" s="362" t="s">
        <v>228</v>
      </c>
      <c r="D517" s="567">
        <v>527.92999999999995</v>
      </c>
      <c r="E517" s="568">
        <v>45061</v>
      </c>
      <c r="F517" s="362" t="s">
        <v>5507</v>
      </c>
      <c r="G517" s="362">
        <v>39270</v>
      </c>
      <c r="H517" s="362" t="s">
        <v>420</v>
      </c>
      <c r="I517" s="362" t="s">
        <v>5530</v>
      </c>
    </row>
    <row r="518" spans="1:9" s="213" customFormat="1" ht="36" x14ac:dyDescent="0.2">
      <c r="A518" s="362">
        <v>2443</v>
      </c>
      <c r="B518" s="362" t="s">
        <v>5511</v>
      </c>
      <c r="C518" s="362" t="s">
        <v>228</v>
      </c>
      <c r="D518" s="567">
        <v>527.92999999999995</v>
      </c>
      <c r="E518" s="568">
        <v>45061</v>
      </c>
      <c r="F518" s="362" t="s">
        <v>5507</v>
      </c>
      <c r="G518" s="362">
        <v>39270</v>
      </c>
      <c r="H518" s="362" t="s">
        <v>420</v>
      </c>
      <c r="I518" s="362" t="s">
        <v>5530</v>
      </c>
    </row>
    <row r="519" spans="1:9" s="213" customFormat="1" ht="36" x14ac:dyDescent="0.2">
      <c r="A519" s="362">
        <v>2444</v>
      </c>
      <c r="B519" s="362" t="s">
        <v>5511</v>
      </c>
      <c r="C519" s="362" t="s">
        <v>228</v>
      </c>
      <c r="D519" s="567">
        <v>527.94000000000005</v>
      </c>
      <c r="E519" s="568">
        <v>45061</v>
      </c>
      <c r="F519" s="362" t="s">
        <v>5507</v>
      </c>
      <c r="G519" s="362">
        <v>39270</v>
      </c>
      <c r="H519" s="362" t="s">
        <v>420</v>
      </c>
      <c r="I519" s="362" t="s">
        <v>5530</v>
      </c>
    </row>
    <row r="520" spans="1:9" s="213" customFormat="1" ht="36" x14ac:dyDescent="0.2">
      <c r="A520" s="362">
        <v>2445</v>
      </c>
      <c r="B520" s="362" t="s">
        <v>5511</v>
      </c>
      <c r="C520" s="362" t="s">
        <v>228</v>
      </c>
      <c r="D520" s="567">
        <v>527.94000000000005</v>
      </c>
      <c r="E520" s="568">
        <v>45061</v>
      </c>
      <c r="F520" s="362" t="s">
        <v>5507</v>
      </c>
      <c r="G520" s="362">
        <v>39270</v>
      </c>
      <c r="H520" s="362" t="s">
        <v>420</v>
      </c>
      <c r="I520" s="362" t="s">
        <v>5530</v>
      </c>
    </row>
    <row r="521" spans="1:9" s="213" customFormat="1" ht="36" x14ac:dyDescent="0.2">
      <c r="A521" s="362">
        <v>2446</v>
      </c>
      <c r="B521" s="362" t="s">
        <v>5512</v>
      </c>
      <c r="C521" s="362" t="s">
        <v>228</v>
      </c>
      <c r="D521" s="567">
        <v>391.86</v>
      </c>
      <c r="E521" s="568">
        <v>45061</v>
      </c>
      <c r="F521" s="362" t="s">
        <v>5507</v>
      </c>
      <c r="G521" s="362">
        <v>39270</v>
      </c>
      <c r="H521" s="362" t="s">
        <v>420</v>
      </c>
      <c r="I521" s="362" t="s">
        <v>5530</v>
      </c>
    </row>
    <row r="522" spans="1:9" s="213" customFormat="1" ht="36" x14ac:dyDescent="0.2">
      <c r="A522" s="362">
        <v>2447</v>
      </c>
      <c r="B522" s="362" t="s">
        <v>5512</v>
      </c>
      <c r="C522" s="362" t="s">
        <v>228</v>
      </c>
      <c r="D522" s="567">
        <v>391.86</v>
      </c>
      <c r="E522" s="568">
        <v>45061</v>
      </c>
      <c r="F522" s="362" t="s">
        <v>5507</v>
      </c>
      <c r="G522" s="362">
        <v>39270</v>
      </c>
      <c r="H522" s="362" t="s">
        <v>420</v>
      </c>
      <c r="I522" s="362" t="s">
        <v>5530</v>
      </c>
    </row>
    <row r="523" spans="1:9" s="213" customFormat="1" ht="36" x14ac:dyDescent="0.2">
      <c r="A523" s="362">
        <v>2448</v>
      </c>
      <c r="B523" s="362" t="s">
        <v>5512</v>
      </c>
      <c r="C523" s="362" t="s">
        <v>228</v>
      </c>
      <c r="D523" s="567">
        <v>391.87</v>
      </c>
      <c r="E523" s="568">
        <v>45061</v>
      </c>
      <c r="F523" s="362" t="s">
        <v>5507</v>
      </c>
      <c r="G523" s="362">
        <v>39270</v>
      </c>
      <c r="H523" s="362" t="s">
        <v>420</v>
      </c>
      <c r="I523" s="362" t="s">
        <v>5530</v>
      </c>
    </row>
    <row r="524" spans="1:9" s="213" customFormat="1" ht="36" x14ac:dyDescent="0.2">
      <c r="A524" s="362">
        <v>2449</v>
      </c>
      <c r="B524" s="362" t="s">
        <v>5512</v>
      </c>
      <c r="C524" s="362" t="s">
        <v>228</v>
      </c>
      <c r="D524" s="567">
        <v>391.87</v>
      </c>
      <c r="E524" s="568">
        <v>45061</v>
      </c>
      <c r="F524" s="362" t="s">
        <v>5507</v>
      </c>
      <c r="G524" s="362">
        <v>39270</v>
      </c>
      <c r="H524" s="362" t="s">
        <v>420</v>
      </c>
      <c r="I524" s="362" t="s">
        <v>5530</v>
      </c>
    </row>
    <row r="525" spans="1:9" s="213" customFormat="1" ht="36" x14ac:dyDescent="0.2">
      <c r="A525" s="362">
        <v>2450</v>
      </c>
      <c r="B525" s="362" t="s">
        <v>5512</v>
      </c>
      <c r="C525" s="362" t="s">
        <v>228</v>
      </c>
      <c r="D525" s="567">
        <v>391.87</v>
      </c>
      <c r="E525" s="568">
        <v>45061</v>
      </c>
      <c r="F525" s="362" t="s">
        <v>5507</v>
      </c>
      <c r="G525" s="362">
        <v>39270</v>
      </c>
      <c r="H525" s="362" t="s">
        <v>420</v>
      </c>
      <c r="I525" s="362" t="s">
        <v>5530</v>
      </c>
    </row>
    <row r="526" spans="1:9" s="213" customFormat="1" ht="36" x14ac:dyDescent="0.2">
      <c r="A526" s="362">
        <v>2451</v>
      </c>
      <c r="B526" s="362" t="s">
        <v>5512</v>
      </c>
      <c r="C526" s="362" t="s">
        <v>228</v>
      </c>
      <c r="D526" s="567">
        <v>391.87</v>
      </c>
      <c r="E526" s="568">
        <v>45061</v>
      </c>
      <c r="F526" s="362" t="s">
        <v>5507</v>
      </c>
      <c r="G526" s="362">
        <v>39270</v>
      </c>
      <c r="H526" s="362" t="s">
        <v>420</v>
      </c>
      <c r="I526" s="362" t="s">
        <v>5530</v>
      </c>
    </row>
    <row r="527" spans="1:9" s="213" customFormat="1" ht="36" x14ac:dyDescent="0.2">
      <c r="A527" s="362">
        <v>2452</v>
      </c>
      <c r="B527" s="362" t="s">
        <v>5513</v>
      </c>
      <c r="C527" s="362" t="s">
        <v>228</v>
      </c>
      <c r="D527" s="567">
        <v>1581.62</v>
      </c>
      <c r="E527" s="568">
        <v>45061</v>
      </c>
      <c r="F527" s="362" t="s">
        <v>5507</v>
      </c>
      <c r="G527" s="362">
        <v>39270</v>
      </c>
      <c r="H527" s="362" t="s">
        <v>420</v>
      </c>
      <c r="I527" s="362" t="s">
        <v>5530</v>
      </c>
    </row>
    <row r="528" spans="1:9" s="213" customFormat="1" ht="36" x14ac:dyDescent="0.2">
      <c r="A528" s="362">
        <v>2453</v>
      </c>
      <c r="B528" s="362" t="s">
        <v>5514</v>
      </c>
      <c r="C528" s="362" t="s">
        <v>228</v>
      </c>
      <c r="D528" s="567">
        <v>443.02</v>
      </c>
      <c r="E528" s="568">
        <v>45061</v>
      </c>
      <c r="F528" s="362" t="s">
        <v>5507</v>
      </c>
      <c r="G528" s="362">
        <v>39270</v>
      </c>
      <c r="H528" s="362" t="s">
        <v>420</v>
      </c>
      <c r="I528" s="362" t="s">
        <v>5530</v>
      </c>
    </row>
    <row r="529" spans="1:9" s="213" customFormat="1" ht="36" x14ac:dyDescent="0.2">
      <c r="A529" s="362">
        <v>2454</v>
      </c>
      <c r="B529" s="362" t="s">
        <v>5514</v>
      </c>
      <c r="C529" s="362" t="s">
        <v>228</v>
      </c>
      <c r="D529" s="567">
        <v>443.03</v>
      </c>
      <c r="E529" s="568">
        <v>45061</v>
      </c>
      <c r="F529" s="362" t="s">
        <v>5507</v>
      </c>
      <c r="G529" s="362">
        <v>39270</v>
      </c>
      <c r="H529" s="362" t="s">
        <v>420</v>
      </c>
      <c r="I529" s="362" t="s">
        <v>5530</v>
      </c>
    </row>
    <row r="530" spans="1:9" s="213" customFormat="1" ht="36" x14ac:dyDescent="0.2">
      <c r="A530" s="362">
        <v>2455</v>
      </c>
      <c r="B530" s="362" t="s">
        <v>5515</v>
      </c>
      <c r="C530" s="362" t="s">
        <v>228</v>
      </c>
      <c r="D530" s="567">
        <v>340.7</v>
      </c>
      <c r="E530" s="568">
        <v>45061</v>
      </c>
      <c r="F530" s="362" t="s">
        <v>5507</v>
      </c>
      <c r="G530" s="362">
        <v>39270</v>
      </c>
      <c r="H530" s="362" t="s">
        <v>420</v>
      </c>
      <c r="I530" s="362" t="s">
        <v>5530</v>
      </c>
    </row>
    <row r="531" spans="1:9" s="213" customFormat="1" ht="36" x14ac:dyDescent="0.2">
      <c r="A531" s="362">
        <v>2456</v>
      </c>
      <c r="B531" s="362" t="s">
        <v>5515</v>
      </c>
      <c r="C531" s="362" t="s">
        <v>228</v>
      </c>
      <c r="D531" s="567">
        <v>340.71</v>
      </c>
      <c r="E531" s="568">
        <v>45061</v>
      </c>
      <c r="F531" s="362" t="s">
        <v>5507</v>
      </c>
      <c r="G531" s="362">
        <v>39270</v>
      </c>
      <c r="H531" s="362" t="s">
        <v>420</v>
      </c>
      <c r="I531" s="362" t="s">
        <v>5530</v>
      </c>
    </row>
    <row r="532" spans="1:9" s="213" customFormat="1" ht="36" x14ac:dyDescent="0.2">
      <c r="A532" s="362">
        <v>2457</v>
      </c>
      <c r="B532" s="362" t="s">
        <v>5515</v>
      </c>
      <c r="C532" s="362" t="s">
        <v>228</v>
      </c>
      <c r="D532" s="567">
        <v>340.71</v>
      </c>
      <c r="E532" s="568">
        <v>45061</v>
      </c>
      <c r="F532" s="362" t="s">
        <v>5507</v>
      </c>
      <c r="G532" s="362">
        <v>39270</v>
      </c>
      <c r="H532" s="362" t="s">
        <v>420</v>
      </c>
      <c r="I532" s="362" t="s">
        <v>5530</v>
      </c>
    </row>
    <row r="533" spans="1:9" s="213" customFormat="1" ht="36" x14ac:dyDescent="0.2">
      <c r="A533" s="362">
        <v>2458</v>
      </c>
      <c r="B533" s="362" t="s">
        <v>5515</v>
      </c>
      <c r="C533" s="362" t="s">
        <v>228</v>
      </c>
      <c r="D533" s="567">
        <v>340.71</v>
      </c>
      <c r="E533" s="568">
        <v>45061</v>
      </c>
      <c r="F533" s="362" t="s">
        <v>5507</v>
      </c>
      <c r="G533" s="362">
        <v>39270</v>
      </c>
      <c r="H533" s="362" t="s">
        <v>420</v>
      </c>
      <c r="I533" s="362" t="s">
        <v>5530</v>
      </c>
    </row>
    <row r="534" spans="1:9" s="213" customFormat="1" ht="72" x14ac:dyDescent="0.2">
      <c r="A534" s="362">
        <v>2459</v>
      </c>
      <c r="B534" s="362" t="s">
        <v>5516</v>
      </c>
      <c r="C534" s="362" t="s">
        <v>220</v>
      </c>
      <c r="D534" s="567">
        <v>2327.8000000000002</v>
      </c>
      <c r="E534" s="568">
        <v>45070</v>
      </c>
      <c r="F534" s="362" t="s">
        <v>5517</v>
      </c>
      <c r="G534" s="362">
        <v>33</v>
      </c>
      <c r="H534" s="362" t="s">
        <v>420</v>
      </c>
      <c r="I534" s="362" t="s">
        <v>5530</v>
      </c>
    </row>
    <row r="535" spans="1:9" s="213" customFormat="1" ht="72" x14ac:dyDescent="0.2">
      <c r="A535" s="362">
        <v>2460</v>
      </c>
      <c r="B535" s="362" t="s">
        <v>5516</v>
      </c>
      <c r="C535" s="362" t="s">
        <v>220</v>
      </c>
      <c r="D535" s="567">
        <v>2327.8000000000002</v>
      </c>
      <c r="E535" s="568">
        <v>45070</v>
      </c>
      <c r="F535" s="362" t="s">
        <v>5517</v>
      </c>
      <c r="G535" s="362">
        <v>33</v>
      </c>
      <c r="H535" s="362" t="s">
        <v>420</v>
      </c>
      <c r="I535" s="362" t="s">
        <v>5530</v>
      </c>
    </row>
    <row r="536" spans="1:9" s="213" customFormat="1" ht="72" x14ac:dyDescent="0.2">
      <c r="A536" s="362">
        <v>2461</v>
      </c>
      <c r="B536" s="362" t="s">
        <v>5516</v>
      </c>
      <c r="C536" s="362" t="s">
        <v>220</v>
      </c>
      <c r="D536" s="567">
        <v>2327.8000000000002</v>
      </c>
      <c r="E536" s="568">
        <v>45070</v>
      </c>
      <c r="F536" s="362" t="s">
        <v>5517</v>
      </c>
      <c r="G536" s="362">
        <v>33</v>
      </c>
      <c r="H536" s="362" t="s">
        <v>420</v>
      </c>
      <c r="I536" s="362" t="s">
        <v>5530</v>
      </c>
    </row>
    <row r="537" spans="1:9" s="213" customFormat="1" ht="72" x14ac:dyDescent="0.2">
      <c r="A537" s="362">
        <v>2462</v>
      </c>
      <c r="B537" s="362" t="s">
        <v>5516</v>
      </c>
      <c r="C537" s="362" t="s">
        <v>220</v>
      </c>
      <c r="D537" s="567">
        <v>2327.8000000000002</v>
      </c>
      <c r="E537" s="568">
        <v>45070</v>
      </c>
      <c r="F537" s="362" t="s">
        <v>5517</v>
      </c>
      <c r="G537" s="362">
        <v>33</v>
      </c>
      <c r="H537" s="362" t="s">
        <v>420</v>
      </c>
      <c r="I537" s="362" t="s">
        <v>5530</v>
      </c>
    </row>
    <row r="538" spans="1:9" s="213" customFormat="1" ht="72" x14ac:dyDescent="0.2">
      <c r="A538" s="362">
        <v>2463</v>
      </c>
      <c r="B538" s="362" t="s">
        <v>5516</v>
      </c>
      <c r="C538" s="362" t="s">
        <v>220</v>
      </c>
      <c r="D538" s="567">
        <v>2327.8000000000002</v>
      </c>
      <c r="E538" s="568">
        <v>45070</v>
      </c>
      <c r="F538" s="362" t="s">
        <v>5517</v>
      </c>
      <c r="G538" s="362">
        <v>33</v>
      </c>
      <c r="H538" s="362" t="s">
        <v>420</v>
      </c>
      <c r="I538" s="362" t="s">
        <v>5530</v>
      </c>
    </row>
    <row r="539" spans="1:9" s="213" customFormat="1" ht="72" x14ac:dyDescent="0.2">
      <c r="A539" s="362">
        <v>2464</v>
      </c>
      <c r="B539" s="362" t="s">
        <v>5516</v>
      </c>
      <c r="C539" s="362" t="s">
        <v>220</v>
      </c>
      <c r="D539" s="567">
        <v>2327.8000000000002</v>
      </c>
      <c r="E539" s="568">
        <v>45070</v>
      </c>
      <c r="F539" s="362" t="s">
        <v>5517</v>
      </c>
      <c r="G539" s="362">
        <v>33</v>
      </c>
      <c r="H539" s="362" t="s">
        <v>420</v>
      </c>
      <c r="I539" s="362" t="s">
        <v>5530</v>
      </c>
    </row>
    <row r="540" spans="1:9" s="213" customFormat="1" ht="72" x14ac:dyDescent="0.2">
      <c r="A540" s="362">
        <v>2465</v>
      </c>
      <c r="B540" s="362" t="s">
        <v>5516</v>
      </c>
      <c r="C540" s="362" t="s">
        <v>220</v>
      </c>
      <c r="D540" s="567">
        <v>2327.8000000000002</v>
      </c>
      <c r="E540" s="568">
        <v>45070</v>
      </c>
      <c r="F540" s="362" t="s">
        <v>5517</v>
      </c>
      <c r="G540" s="362">
        <v>33</v>
      </c>
      <c r="H540" s="362" t="s">
        <v>420</v>
      </c>
      <c r="I540" s="362" t="s">
        <v>5530</v>
      </c>
    </row>
    <row r="541" spans="1:9" s="213" customFormat="1" ht="72" x14ac:dyDescent="0.2">
      <c r="A541" s="362">
        <v>2466</v>
      </c>
      <c r="B541" s="362" t="s">
        <v>5516</v>
      </c>
      <c r="C541" s="362" t="s">
        <v>220</v>
      </c>
      <c r="D541" s="567">
        <v>2327.8000000000002</v>
      </c>
      <c r="E541" s="568">
        <v>45070</v>
      </c>
      <c r="F541" s="362" t="s">
        <v>5517</v>
      </c>
      <c r="G541" s="362">
        <v>33</v>
      </c>
      <c r="H541" s="362" t="s">
        <v>420</v>
      </c>
      <c r="I541" s="362" t="s">
        <v>5530</v>
      </c>
    </row>
    <row r="542" spans="1:9" s="213" customFormat="1" ht="72" x14ac:dyDescent="0.2">
      <c r="A542" s="362">
        <v>2467</v>
      </c>
      <c r="B542" s="362" t="s">
        <v>5516</v>
      </c>
      <c r="C542" s="362" t="s">
        <v>220</v>
      </c>
      <c r="D542" s="567">
        <v>2327.8000000000002</v>
      </c>
      <c r="E542" s="568">
        <v>45070</v>
      </c>
      <c r="F542" s="362" t="s">
        <v>5517</v>
      </c>
      <c r="G542" s="362">
        <v>33</v>
      </c>
      <c r="H542" s="362" t="s">
        <v>420</v>
      </c>
      <c r="I542" s="362" t="s">
        <v>5530</v>
      </c>
    </row>
    <row r="543" spans="1:9" s="213" customFormat="1" ht="36" x14ac:dyDescent="0.2">
      <c r="A543" s="362">
        <v>2468</v>
      </c>
      <c r="B543" s="362" t="s">
        <v>5518</v>
      </c>
      <c r="C543" s="362" t="s">
        <v>220</v>
      </c>
      <c r="D543" s="567">
        <v>2202.84</v>
      </c>
      <c r="E543" s="568">
        <v>45070</v>
      </c>
      <c r="F543" s="362" t="s">
        <v>5517</v>
      </c>
      <c r="G543" s="362">
        <v>33</v>
      </c>
      <c r="H543" s="362" t="s">
        <v>420</v>
      </c>
      <c r="I543" s="362" t="s">
        <v>5530</v>
      </c>
    </row>
    <row r="544" spans="1:9" s="213" customFormat="1" ht="36" x14ac:dyDescent="0.2">
      <c r="A544" s="362">
        <v>2469</v>
      </c>
      <c r="B544" s="362" t="s">
        <v>5519</v>
      </c>
      <c r="C544" s="362" t="s">
        <v>224</v>
      </c>
      <c r="D544" s="567">
        <v>269</v>
      </c>
      <c r="E544" s="568">
        <v>45068</v>
      </c>
      <c r="F544" s="362" t="s">
        <v>5520</v>
      </c>
      <c r="G544" s="362">
        <v>146646</v>
      </c>
      <c r="H544" s="362" t="s">
        <v>420</v>
      </c>
      <c r="I544" s="362" t="s">
        <v>5530</v>
      </c>
    </row>
    <row r="545" spans="1:9" s="213" customFormat="1" ht="36" x14ac:dyDescent="0.2">
      <c r="A545" s="362">
        <v>2470</v>
      </c>
      <c r="B545" s="362" t="s">
        <v>5519</v>
      </c>
      <c r="C545" s="362" t="s">
        <v>224</v>
      </c>
      <c r="D545" s="567">
        <v>269</v>
      </c>
      <c r="E545" s="568">
        <v>45068</v>
      </c>
      <c r="F545" s="362" t="s">
        <v>5520</v>
      </c>
      <c r="G545" s="362">
        <v>146646</v>
      </c>
      <c r="H545" s="362" t="s">
        <v>420</v>
      </c>
      <c r="I545" s="362" t="s">
        <v>5530</v>
      </c>
    </row>
    <row r="546" spans="1:9" s="213" customFormat="1" ht="36" x14ac:dyDescent="0.2">
      <c r="A546" s="362">
        <v>2471</v>
      </c>
      <c r="B546" s="362" t="s">
        <v>5519</v>
      </c>
      <c r="C546" s="362" t="s">
        <v>224</v>
      </c>
      <c r="D546" s="567">
        <v>269</v>
      </c>
      <c r="E546" s="568">
        <v>45068</v>
      </c>
      <c r="F546" s="362" t="s">
        <v>5520</v>
      </c>
      <c r="G546" s="362">
        <v>146646</v>
      </c>
      <c r="H546" s="362" t="s">
        <v>420</v>
      </c>
      <c r="I546" s="362" t="s">
        <v>5530</v>
      </c>
    </row>
    <row r="547" spans="1:9" s="213" customFormat="1" ht="36" x14ac:dyDescent="0.2">
      <c r="A547" s="362">
        <v>2472</v>
      </c>
      <c r="B547" s="362" t="s">
        <v>5519</v>
      </c>
      <c r="C547" s="362" t="s">
        <v>224</v>
      </c>
      <c r="D547" s="567">
        <v>269</v>
      </c>
      <c r="E547" s="568">
        <v>45068</v>
      </c>
      <c r="F547" s="362" t="s">
        <v>5520</v>
      </c>
      <c r="G547" s="362">
        <v>146646</v>
      </c>
      <c r="H547" s="362" t="s">
        <v>420</v>
      </c>
      <c r="I547" s="362" t="s">
        <v>5530</v>
      </c>
    </row>
    <row r="548" spans="1:9" s="213" customFormat="1" ht="36" x14ac:dyDescent="0.2">
      <c r="A548" s="362">
        <v>2473</v>
      </c>
      <c r="B548" s="362" t="s">
        <v>5519</v>
      </c>
      <c r="C548" s="362" t="s">
        <v>224</v>
      </c>
      <c r="D548" s="567">
        <v>269</v>
      </c>
      <c r="E548" s="568">
        <v>45068</v>
      </c>
      <c r="F548" s="362" t="s">
        <v>5520</v>
      </c>
      <c r="G548" s="362">
        <v>146646</v>
      </c>
      <c r="H548" s="362" t="s">
        <v>420</v>
      </c>
      <c r="I548" s="362" t="s">
        <v>5530</v>
      </c>
    </row>
    <row r="549" spans="1:9" s="213" customFormat="1" ht="36" x14ac:dyDescent="0.2">
      <c r="A549" s="362">
        <v>2474</v>
      </c>
      <c r="B549" s="362" t="s">
        <v>5519</v>
      </c>
      <c r="C549" s="362" t="s">
        <v>224</v>
      </c>
      <c r="D549" s="567">
        <v>269</v>
      </c>
      <c r="E549" s="568">
        <v>45068</v>
      </c>
      <c r="F549" s="362" t="s">
        <v>5520</v>
      </c>
      <c r="G549" s="362">
        <v>146646</v>
      </c>
      <c r="H549" s="362" t="s">
        <v>420</v>
      </c>
      <c r="I549" s="362" t="s">
        <v>5530</v>
      </c>
    </row>
    <row r="550" spans="1:9" s="213" customFormat="1" ht="36" x14ac:dyDescent="0.2">
      <c r="A550" s="362">
        <v>2475</v>
      </c>
      <c r="B550" s="362" t="s">
        <v>5519</v>
      </c>
      <c r="C550" s="362" t="s">
        <v>224</v>
      </c>
      <c r="D550" s="567">
        <v>269</v>
      </c>
      <c r="E550" s="568">
        <v>45068</v>
      </c>
      <c r="F550" s="362" t="s">
        <v>5520</v>
      </c>
      <c r="G550" s="362">
        <v>146646</v>
      </c>
      <c r="H550" s="362" t="s">
        <v>420</v>
      </c>
      <c r="I550" s="362" t="s">
        <v>5530</v>
      </c>
    </row>
    <row r="551" spans="1:9" s="213" customFormat="1" ht="36" x14ac:dyDescent="0.2">
      <c r="A551" s="362">
        <v>2476</v>
      </c>
      <c r="B551" s="362" t="s">
        <v>5521</v>
      </c>
      <c r="C551" s="362" t="s">
        <v>224</v>
      </c>
      <c r="D551" s="567">
        <v>799</v>
      </c>
      <c r="E551" s="568">
        <v>45068</v>
      </c>
      <c r="F551" s="362" t="s">
        <v>5520</v>
      </c>
      <c r="G551" s="362">
        <v>146646</v>
      </c>
      <c r="H551" s="362" t="s">
        <v>420</v>
      </c>
      <c r="I551" s="362" t="s">
        <v>5530</v>
      </c>
    </row>
    <row r="552" spans="1:9" s="213" customFormat="1" ht="36" x14ac:dyDescent="0.2">
      <c r="A552" s="362">
        <v>2477</v>
      </c>
      <c r="B552" s="362" t="s">
        <v>5522</v>
      </c>
      <c r="C552" s="362" t="s">
        <v>224</v>
      </c>
      <c r="D552" s="567">
        <v>829</v>
      </c>
      <c r="E552" s="568">
        <v>45068</v>
      </c>
      <c r="F552" s="362" t="s">
        <v>5520</v>
      </c>
      <c r="G552" s="362">
        <v>146646</v>
      </c>
      <c r="H552" s="362" t="s">
        <v>420</v>
      </c>
      <c r="I552" s="362" t="s">
        <v>5530</v>
      </c>
    </row>
    <row r="553" spans="1:9" s="213" customFormat="1" ht="36" x14ac:dyDescent="0.2">
      <c r="A553" s="362">
        <v>2478</v>
      </c>
      <c r="B553" s="362" t="s">
        <v>5523</v>
      </c>
      <c r="C553" s="362" t="s">
        <v>224</v>
      </c>
      <c r="D553" s="567">
        <v>2899</v>
      </c>
      <c r="E553" s="568">
        <v>45068</v>
      </c>
      <c r="F553" s="362" t="s">
        <v>5520</v>
      </c>
      <c r="G553" s="362">
        <v>146646</v>
      </c>
      <c r="H553" s="362" t="s">
        <v>420</v>
      </c>
      <c r="I553" s="362" t="s">
        <v>5530</v>
      </c>
    </row>
    <row r="554" spans="1:9" s="213" customFormat="1" ht="36" x14ac:dyDescent="0.2">
      <c r="A554" s="362">
        <v>2479</v>
      </c>
      <c r="B554" s="362" t="s">
        <v>5523</v>
      </c>
      <c r="C554" s="362" t="s">
        <v>224</v>
      </c>
      <c r="D554" s="567">
        <v>2899</v>
      </c>
      <c r="E554" s="568">
        <v>45068</v>
      </c>
      <c r="F554" s="362" t="s">
        <v>5520</v>
      </c>
      <c r="G554" s="362">
        <v>146646</v>
      </c>
      <c r="H554" s="362" t="s">
        <v>420</v>
      </c>
      <c r="I554" s="362" t="s">
        <v>5530</v>
      </c>
    </row>
    <row r="555" spans="1:9" s="213" customFormat="1" ht="36" x14ac:dyDescent="0.2">
      <c r="A555" s="362">
        <v>2480</v>
      </c>
      <c r="B555" s="362" t="s">
        <v>5524</v>
      </c>
      <c r="C555" s="362" t="s">
        <v>224</v>
      </c>
      <c r="D555" s="567">
        <v>646</v>
      </c>
      <c r="E555" s="568">
        <v>45049</v>
      </c>
      <c r="F555" s="362" t="s">
        <v>5434</v>
      </c>
      <c r="G555" s="362">
        <v>5224</v>
      </c>
      <c r="H555" s="362" t="s">
        <v>417</v>
      </c>
      <c r="I555" s="362" t="s">
        <v>1124</v>
      </c>
    </row>
    <row r="556" spans="1:9" s="213" customFormat="1" ht="36" x14ac:dyDescent="0.2">
      <c r="A556" s="362">
        <v>2481</v>
      </c>
      <c r="B556" s="362" t="s">
        <v>5525</v>
      </c>
      <c r="C556" s="362" t="s">
        <v>224</v>
      </c>
      <c r="D556" s="567">
        <v>522.5</v>
      </c>
      <c r="E556" s="568">
        <v>45049</v>
      </c>
      <c r="F556" s="362" t="s">
        <v>5434</v>
      </c>
      <c r="G556" s="362">
        <v>5224</v>
      </c>
      <c r="H556" s="362" t="s">
        <v>417</v>
      </c>
      <c r="I556" s="362" t="s">
        <v>1124</v>
      </c>
    </row>
    <row r="557" spans="1:9" s="213" customFormat="1" ht="24" x14ac:dyDescent="0.2">
      <c r="A557" s="362">
        <v>2482</v>
      </c>
      <c r="B557" s="362" t="s">
        <v>5526</v>
      </c>
      <c r="C557" s="362" t="s">
        <v>228</v>
      </c>
      <c r="D557" s="567">
        <v>495</v>
      </c>
      <c r="E557" s="568">
        <v>45064</v>
      </c>
      <c r="F557" s="362" t="s">
        <v>5527</v>
      </c>
      <c r="G557" s="362">
        <v>1022</v>
      </c>
      <c r="H557" s="362" t="s">
        <v>420</v>
      </c>
      <c r="I557" s="362" t="s">
        <v>1124</v>
      </c>
    </row>
    <row r="558" spans="1:9" s="213" customFormat="1" ht="36" x14ac:dyDescent="0.2">
      <c r="A558" s="362">
        <v>2483</v>
      </c>
      <c r="B558" s="362" t="s">
        <v>5531</v>
      </c>
      <c r="C558" s="362" t="s">
        <v>229</v>
      </c>
      <c r="D558" s="567">
        <v>295</v>
      </c>
      <c r="E558" s="568">
        <v>45057</v>
      </c>
      <c r="F558" s="362" t="s">
        <v>5532</v>
      </c>
      <c r="G558" s="362">
        <v>26074</v>
      </c>
      <c r="H558" s="362" t="s">
        <v>420</v>
      </c>
      <c r="I558" s="362" t="s">
        <v>1124</v>
      </c>
    </row>
    <row r="559" spans="1:9" s="213" customFormat="1" ht="36" x14ac:dyDescent="0.2">
      <c r="A559" s="362">
        <v>2484</v>
      </c>
      <c r="B559" s="362" t="s">
        <v>5554</v>
      </c>
      <c r="C559" s="362" t="s">
        <v>400</v>
      </c>
      <c r="D559" s="567">
        <v>1946.4</v>
      </c>
      <c r="E559" s="568">
        <v>45070</v>
      </c>
      <c r="F559" s="362" t="s">
        <v>5555</v>
      </c>
      <c r="G559" s="362">
        <v>1046</v>
      </c>
      <c r="H559" s="362" t="s">
        <v>420</v>
      </c>
      <c r="I559" s="362" t="s">
        <v>1124</v>
      </c>
    </row>
    <row r="560" spans="1:9" s="213" customFormat="1" ht="36" x14ac:dyDescent="0.2">
      <c r="A560" s="362">
        <v>2485</v>
      </c>
      <c r="B560" s="362" t="s">
        <v>5739</v>
      </c>
      <c r="C560" s="362" t="s">
        <v>229</v>
      </c>
      <c r="D560" s="567">
        <v>249.9</v>
      </c>
      <c r="E560" s="568">
        <v>45058</v>
      </c>
      <c r="F560" s="362" t="s">
        <v>5740</v>
      </c>
      <c r="G560" s="362">
        <v>6981</v>
      </c>
      <c r="H560" s="362" t="s">
        <v>5741</v>
      </c>
      <c r="I560" s="362" t="s">
        <v>1124</v>
      </c>
    </row>
    <row r="561" spans="1:9" s="213" customFormat="1" ht="36" x14ac:dyDescent="0.2">
      <c r="A561" s="362">
        <v>2486</v>
      </c>
      <c r="B561" s="362" t="s">
        <v>6644</v>
      </c>
      <c r="C561" s="362" t="s">
        <v>224</v>
      </c>
      <c r="D561" s="567">
        <v>1705</v>
      </c>
      <c r="E561" s="568">
        <v>45079</v>
      </c>
      <c r="F561" s="362" t="s">
        <v>6645</v>
      </c>
      <c r="G561" s="362">
        <v>638</v>
      </c>
      <c r="H561" s="362" t="s">
        <v>419</v>
      </c>
      <c r="I561" s="362" t="s">
        <v>1124</v>
      </c>
    </row>
    <row r="562" spans="1:9" s="213" customFormat="1" ht="36" x14ac:dyDescent="0.2">
      <c r="A562" s="362">
        <v>2487</v>
      </c>
      <c r="B562" s="362" t="s">
        <v>6646</v>
      </c>
      <c r="C562" s="362" t="s">
        <v>224</v>
      </c>
      <c r="D562" s="567">
        <v>1880</v>
      </c>
      <c r="E562" s="568">
        <v>45079</v>
      </c>
      <c r="F562" s="362" t="s">
        <v>6372</v>
      </c>
      <c r="G562" s="362">
        <v>5996</v>
      </c>
      <c r="H562" s="362" t="s">
        <v>1128</v>
      </c>
      <c r="I562" s="362" t="s">
        <v>1124</v>
      </c>
    </row>
    <row r="563" spans="1:9" s="213" customFormat="1" ht="36" x14ac:dyDescent="0.2">
      <c r="A563" s="362">
        <v>2488</v>
      </c>
      <c r="B563" s="362" t="s">
        <v>6646</v>
      </c>
      <c r="C563" s="362" t="s">
        <v>224</v>
      </c>
      <c r="D563" s="567">
        <v>1880</v>
      </c>
      <c r="E563" s="568">
        <v>45079</v>
      </c>
      <c r="F563" s="362" t="s">
        <v>6372</v>
      </c>
      <c r="G563" s="362">
        <v>5996</v>
      </c>
      <c r="H563" s="362" t="s">
        <v>1128</v>
      </c>
      <c r="I563" s="362" t="s">
        <v>1124</v>
      </c>
    </row>
    <row r="564" spans="1:9" s="213" customFormat="1" ht="36" x14ac:dyDescent="0.2">
      <c r="A564" s="362">
        <v>2489</v>
      </c>
      <c r="B564" s="362" t="s">
        <v>6646</v>
      </c>
      <c r="C564" s="362" t="s">
        <v>224</v>
      </c>
      <c r="D564" s="567">
        <v>1880</v>
      </c>
      <c r="E564" s="568">
        <v>45079</v>
      </c>
      <c r="F564" s="362" t="s">
        <v>6372</v>
      </c>
      <c r="G564" s="362">
        <v>5996</v>
      </c>
      <c r="H564" s="362" t="s">
        <v>1128</v>
      </c>
      <c r="I564" s="362" t="s">
        <v>1124</v>
      </c>
    </row>
    <row r="565" spans="1:9" s="213" customFormat="1" ht="36" x14ac:dyDescent="0.2">
      <c r="A565" s="362">
        <v>2490</v>
      </c>
      <c r="B565" s="362" t="s">
        <v>6646</v>
      </c>
      <c r="C565" s="362" t="s">
        <v>224</v>
      </c>
      <c r="D565" s="567">
        <v>1880</v>
      </c>
      <c r="E565" s="568">
        <v>45079</v>
      </c>
      <c r="F565" s="362" t="s">
        <v>6372</v>
      </c>
      <c r="G565" s="362">
        <v>5996</v>
      </c>
      <c r="H565" s="362" t="s">
        <v>1128</v>
      </c>
      <c r="I565" s="362" t="s">
        <v>1124</v>
      </c>
    </row>
    <row r="566" spans="1:9" s="213" customFormat="1" ht="36" x14ac:dyDescent="0.2">
      <c r="A566" s="362">
        <v>2491</v>
      </c>
      <c r="B566" s="362" t="s">
        <v>6646</v>
      </c>
      <c r="C566" s="362" t="s">
        <v>224</v>
      </c>
      <c r="D566" s="567">
        <v>1880</v>
      </c>
      <c r="E566" s="568">
        <v>45079</v>
      </c>
      <c r="F566" s="362" t="s">
        <v>6372</v>
      </c>
      <c r="G566" s="362">
        <v>5996</v>
      </c>
      <c r="H566" s="362" t="s">
        <v>1128</v>
      </c>
      <c r="I566" s="362" t="s">
        <v>1124</v>
      </c>
    </row>
    <row r="567" spans="1:9" s="213" customFormat="1" ht="36" x14ac:dyDescent="0.2">
      <c r="A567" s="362">
        <v>2492</v>
      </c>
      <c r="B567" s="362" t="s">
        <v>6646</v>
      </c>
      <c r="C567" s="362" t="s">
        <v>224</v>
      </c>
      <c r="D567" s="567">
        <v>1880</v>
      </c>
      <c r="E567" s="568">
        <v>45079</v>
      </c>
      <c r="F567" s="362" t="s">
        <v>6372</v>
      </c>
      <c r="G567" s="362">
        <v>5996</v>
      </c>
      <c r="H567" s="362" t="s">
        <v>1128</v>
      </c>
      <c r="I567" s="362" t="s">
        <v>1124</v>
      </c>
    </row>
    <row r="568" spans="1:9" s="213" customFormat="1" ht="36" x14ac:dyDescent="0.2">
      <c r="A568" s="362">
        <v>2493</v>
      </c>
      <c r="B568" s="362" t="s">
        <v>6646</v>
      </c>
      <c r="C568" s="362" t="s">
        <v>224</v>
      </c>
      <c r="D568" s="567">
        <v>1880</v>
      </c>
      <c r="E568" s="568">
        <v>45079</v>
      </c>
      <c r="F568" s="362" t="s">
        <v>6372</v>
      </c>
      <c r="G568" s="362">
        <v>5996</v>
      </c>
      <c r="H568" s="362" t="s">
        <v>1128</v>
      </c>
      <c r="I568" s="362" t="s">
        <v>1124</v>
      </c>
    </row>
    <row r="569" spans="1:9" s="213" customFormat="1" ht="36" x14ac:dyDescent="0.2">
      <c r="A569" s="362">
        <v>2494</v>
      </c>
      <c r="B569" s="362" t="s">
        <v>6646</v>
      </c>
      <c r="C569" s="362" t="s">
        <v>224</v>
      </c>
      <c r="D569" s="567">
        <v>1880</v>
      </c>
      <c r="E569" s="568">
        <v>45079</v>
      </c>
      <c r="F569" s="362" t="s">
        <v>6372</v>
      </c>
      <c r="G569" s="362">
        <v>5996</v>
      </c>
      <c r="H569" s="362" t="s">
        <v>1128</v>
      </c>
      <c r="I569" s="362" t="s">
        <v>1124</v>
      </c>
    </row>
    <row r="570" spans="1:9" s="213" customFormat="1" ht="36" x14ac:dyDescent="0.2">
      <c r="A570" s="362">
        <v>2495</v>
      </c>
      <c r="B570" s="362" t="s">
        <v>6646</v>
      </c>
      <c r="C570" s="362" t="s">
        <v>224</v>
      </c>
      <c r="D570" s="567">
        <v>1880</v>
      </c>
      <c r="E570" s="568">
        <v>45079</v>
      </c>
      <c r="F570" s="362" t="s">
        <v>6372</v>
      </c>
      <c r="G570" s="362">
        <v>5996</v>
      </c>
      <c r="H570" s="362" t="s">
        <v>1128</v>
      </c>
      <c r="I570" s="362" t="s">
        <v>1124</v>
      </c>
    </row>
    <row r="571" spans="1:9" s="213" customFormat="1" ht="36" x14ac:dyDescent="0.2">
      <c r="A571" s="362">
        <v>2496</v>
      </c>
      <c r="B571" s="362" t="s">
        <v>6646</v>
      </c>
      <c r="C571" s="362" t="s">
        <v>224</v>
      </c>
      <c r="D571" s="567">
        <v>1880</v>
      </c>
      <c r="E571" s="568">
        <v>45079</v>
      </c>
      <c r="F571" s="362" t="s">
        <v>6372</v>
      </c>
      <c r="G571" s="362">
        <v>5996</v>
      </c>
      <c r="H571" s="362" t="s">
        <v>1128</v>
      </c>
      <c r="I571" s="362" t="s">
        <v>1124</v>
      </c>
    </row>
    <row r="572" spans="1:9" s="213" customFormat="1" ht="36" x14ac:dyDescent="0.2">
      <c r="A572" s="362">
        <v>2497</v>
      </c>
      <c r="B572" s="362" t="s">
        <v>6646</v>
      </c>
      <c r="C572" s="362" t="s">
        <v>224</v>
      </c>
      <c r="D572" s="567">
        <v>1880</v>
      </c>
      <c r="E572" s="568">
        <v>45079</v>
      </c>
      <c r="F572" s="362" t="s">
        <v>6372</v>
      </c>
      <c r="G572" s="362">
        <v>5996</v>
      </c>
      <c r="H572" s="362" t="s">
        <v>1128</v>
      </c>
      <c r="I572" s="362" t="s">
        <v>1124</v>
      </c>
    </row>
    <row r="573" spans="1:9" s="213" customFormat="1" ht="36" x14ac:dyDescent="0.2">
      <c r="A573" s="362">
        <v>2498</v>
      </c>
      <c r="B573" s="362" t="s">
        <v>6646</v>
      </c>
      <c r="C573" s="362" t="s">
        <v>224</v>
      </c>
      <c r="D573" s="567">
        <v>1880</v>
      </c>
      <c r="E573" s="568">
        <v>45079</v>
      </c>
      <c r="F573" s="362" t="s">
        <v>6372</v>
      </c>
      <c r="G573" s="362">
        <v>5996</v>
      </c>
      <c r="H573" s="362" t="s">
        <v>1128</v>
      </c>
      <c r="I573" s="362" t="s">
        <v>1124</v>
      </c>
    </row>
    <row r="574" spans="1:9" s="213" customFormat="1" ht="60" x14ac:dyDescent="0.2">
      <c r="A574" s="362">
        <v>2499</v>
      </c>
      <c r="B574" s="362" t="s">
        <v>6647</v>
      </c>
      <c r="C574" s="362" t="s">
        <v>224</v>
      </c>
      <c r="D574" s="567">
        <v>200</v>
      </c>
      <c r="E574" s="568">
        <v>45079</v>
      </c>
      <c r="F574" s="362" t="s">
        <v>6372</v>
      </c>
      <c r="G574" s="362">
        <v>5996</v>
      </c>
      <c r="H574" s="362" t="s">
        <v>1128</v>
      </c>
      <c r="I574" s="362" t="s">
        <v>1124</v>
      </c>
    </row>
    <row r="575" spans="1:9" s="213" customFormat="1" ht="60" x14ac:dyDescent="0.2">
      <c r="A575" s="362">
        <v>2500</v>
      </c>
      <c r="B575" s="362" t="s">
        <v>6647</v>
      </c>
      <c r="C575" s="362" t="s">
        <v>224</v>
      </c>
      <c r="D575" s="567">
        <v>200</v>
      </c>
      <c r="E575" s="568">
        <v>45079</v>
      </c>
      <c r="F575" s="362" t="s">
        <v>6372</v>
      </c>
      <c r="G575" s="362">
        <v>5996</v>
      </c>
      <c r="H575" s="362" t="s">
        <v>1128</v>
      </c>
      <c r="I575" s="362" t="s">
        <v>1124</v>
      </c>
    </row>
    <row r="576" spans="1:9" s="213" customFormat="1" ht="60" x14ac:dyDescent="0.2">
      <c r="A576" s="362">
        <v>2501</v>
      </c>
      <c r="B576" s="362" t="s">
        <v>6647</v>
      </c>
      <c r="C576" s="362" t="s">
        <v>224</v>
      </c>
      <c r="D576" s="567">
        <v>200</v>
      </c>
      <c r="E576" s="568">
        <v>45079</v>
      </c>
      <c r="F576" s="362" t="s">
        <v>6372</v>
      </c>
      <c r="G576" s="362">
        <v>5996</v>
      </c>
      <c r="H576" s="362" t="s">
        <v>1128</v>
      </c>
      <c r="I576" s="362" t="s">
        <v>1124</v>
      </c>
    </row>
    <row r="577" spans="1:9" s="213" customFormat="1" ht="60" x14ac:dyDescent="0.2">
      <c r="A577" s="362">
        <v>2502</v>
      </c>
      <c r="B577" s="362" t="s">
        <v>6647</v>
      </c>
      <c r="C577" s="362" t="s">
        <v>224</v>
      </c>
      <c r="D577" s="567">
        <v>200</v>
      </c>
      <c r="E577" s="568">
        <v>45079</v>
      </c>
      <c r="F577" s="362" t="s">
        <v>6372</v>
      </c>
      <c r="G577" s="362">
        <v>5996</v>
      </c>
      <c r="H577" s="362" t="s">
        <v>1128</v>
      </c>
      <c r="I577" s="362" t="s">
        <v>1124</v>
      </c>
    </row>
    <row r="578" spans="1:9" s="213" customFormat="1" ht="60" x14ac:dyDescent="0.2">
      <c r="A578" s="362">
        <v>2503</v>
      </c>
      <c r="B578" s="362" t="s">
        <v>6647</v>
      </c>
      <c r="C578" s="362" t="s">
        <v>224</v>
      </c>
      <c r="D578" s="567">
        <v>200</v>
      </c>
      <c r="E578" s="568">
        <v>45079</v>
      </c>
      <c r="F578" s="362" t="s">
        <v>6372</v>
      </c>
      <c r="G578" s="362">
        <v>5996</v>
      </c>
      <c r="H578" s="362" t="s">
        <v>1128</v>
      </c>
      <c r="I578" s="362" t="s">
        <v>1124</v>
      </c>
    </row>
    <row r="579" spans="1:9" s="213" customFormat="1" ht="60" x14ac:dyDescent="0.2">
      <c r="A579" s="362">
        <v>2504</v>
      </c>
      <c r="B579" s="362" t="s">
        <v>6647</v>
      </c>
      <c r="C579" s="362" t="s">
        <v>224</v>
      </c>
      <c r="D579" s="567">
        <v>200</v>
      </c>
      <c r="E579" s="568">
        <v>45079</v>
      </c>
      <c r="F579" s="362" t="s">
        <v>6372</v>
      </c>
      <c r="G579" s="362">
        <v>5996</v>
      </c>
      <c r="H579" s="362" t="s">
        <v>1128</v>
      </c>
      <c r="I579" s="362" t="s">
        <v>1124</v>
      </c>
    </row>
    <row r="580" spans="1:9" s="213" customFormat="1" ht="60" x14ac:dyDescent="0.2">
      <c r="A580" s="362">
        <v>2505</v>
      </c>
      <c r="B580" s="362" t="s">
        <v>6648</v>
      </c>
      <c r="C580" s="362" t="s">
        <v>224</v>
      </c>
      <c r="D580" s="567">
        <v>190</v>
      </c>
      <c r="E580" s="568">
        <v>45079</v>
      </c>
      <c r="F580" s="362" t="s">
        <v>6372</v>
      </c>
      <c r="G580" s="362">
        <v>5996</v>
      </c>
      <c r="H580" s="362" t="s">
        <v>1128</v>
      </c>
      <c r="I580" s="362" t="s">
        <v>1124</v>
      </c>
    </row>
    <row r="581" spans="1:9" s="213" customFormat="1" ht="60" x14ac:dyDescent="0.2">
      <c r="A581" s="362">
        <v>2506</v>
      </c>
      <c r="B581" s="362" t="s">
        <v>6648</v>
      </c>
      <c r="C581" s="362" t="s">
        <v>224</v>
      </c>
      <c r="D581" s="567">
        <v>190</v>
      </c>
      <c r="E581" s="568">
        <v>45079</v>
      </c>
      <c r="F581" s="362" t="s">
        <v>6372</v>
      </c>
      <c r="G581" s="362">
        <v>5996</v>
      </c>
      <c r="H581" s="362" t="s">
        <v>1128</v>
      </c>
      <c r="I581" s="362" t="s">
        <v>1124</v>
      </c>
    </row>
    <row r="582" spans="1:9" s="213" customFormat="1" ht="60" x14ac:dyDescent="0.2">
      <c r="A582" s="362">
        <v>2507</v>
      </c>
      <c r="B582" s="362" t="s">
        <v>6648</v>
      </c>
      <c r="C582" s="362" t="s">
        <v>224</v>
      </c>
      <c r="D582" s="567">
        <v>190</v>
      </c>
      <c r="E582" s="568">
        <v>45079</v>
      </c>
      <c r="F582" s="362" t="s">
        <v>6372</v>
      </c>
      <c r="G582" s="362">
        <v>5996</v>
      </c>
      <c r="H582" s="362" t="s">
        <v>1128</v>
      </c>
      <c r="I582" s="362" t="s">
        <v>1124</v>
      </c>
    </row>
    <row r="583" spans="1:9" s="213" customFormat="1" ht="60" x14ac:dyDescent="0.2">
      <c r="A583" s="362">
        <v>2508</v>
      </c>
      <c r="B583" s="362" t="s">
        <v>6648</v>
      </c>
      <c r="C583" s="362" t="s">
        <v>224</v>
      </c>
      <c r="D583" s="567">
        <v>190</v>
      </c>
      <c r="E583" s="568">
        <v>45079</v>
      </c>
      <c r="F583" s="362" t="s">
        <v>6372</v>
      </c>
      <c r="G583" s="362">
        <v>5996</v>
      </c>
      <c r="H583" s="362" t="s">
        <v>1128</v>
      </c>
      <c r="I583" s="362" t="s">
        <v>1124</v>
      </c>
    </row>
    <row r="584" spans="1:9" s="213" customFormat="1" ht="60" x14ac:dyDescent="0.2">
      <c r="A584" s="362">
        <v>2509</v>
      </c>
      <c r="B584" s="362" t="s">
        <v>6648</v>
      </c>
      <c r="C584" s="362" t="s">
        <v>224</v>
      </c>
      <c r="D584" s="567">
        <v>190</v>
      </c>
      <c r="E584" s="568">
        <v>45079</v>
      </c>
      <c r="F584" s="362" t="s">
        <v>6372</v>
      </c>
      <c r="G584" s="362">
        <v>5996</v>
      </c>
      <c r="H584" s="362" t="s">
        <v>1128</v>
      </c>
      <c r="I584" s="362" t="s">
        <v>1124</v>
      </c>
    </row>
    <row r="585" spans="1:9" s="213" customFormat="1" ht="60" x14ac:dyDescent="0.2">
      <c r="A585" s="362">
        <v>2510</v>
      </c>
      <c r="B585" s="362" t="s">
        <v>6648</v>
      </c>
      <c r="C585" s="362" t="s">
        <v>224</v>
      </c>
      <c r="D585" s="567">
        <v>190</v>
      </c>
      <c r="E585" s="568">
        <v>45079</v>
      </c>
      <c r="F585" s="362" t="s">
        <v>6372</v>
      </c>
      <c r="G585" s="362">
        <v>5996</v>
      </c>
      <c r="H585" s="362" t="s">
        <v>1128</v>
      </c>
      <c r="I585" s="362" t="s">
        <v>1124</v>
      </c>
    </row>
    <row r="586" spans="1:9" s="213" customFormat="1" ht="60" x14ac:dyDescent="0.2">
      <c r="A586" s="362">
        <v>2511</v>
      </c>
      <c r="B586" s="362" t="s">
        <v>6649</v>
      </c>
      <c r="C586" s="362" t="s">
        <v>224</v>
      </c>
      <c r="D586" s="567">
        <v>180</v>
      </c>
      <c r="E586" s="568">
        <v>45079</v>
      </c>
      <c r="F586" s="362" t="s">
        <v>6372</v>
      </c>
      <c r="G586" s="362">
        <v>5996</v>
      </c>
      <c r="H586" s="362" t="s">
        <v>1128</v>
      </c>
      <c r="I586" s="362" t="s">
        <v>1124</v>
      </c>
    </row>
    <row r="587" spans="1:9" s="213" customFormat="1" ht="60" x14ac:dyDescent="0.2">
      <c r="A587" s="362">
        <v>2512</v>
      </c>
      <c r="B587" s="362" t="s">
        <v>6649</v>
      </c>
      <c r="C587" s="362" t="s">
        <v>224</v>
      </c>
      <c r="D587" s="567">
        <v>180</v>
      </c>
      <c r="E587" s="568">
        <v>45079</v>
      </c>
      <c r="F587" s="362" t="s">
        <v>6372</v>
      </c>
      <c r="G587" s="362">
        <v>5996</v>
      </c>
      <c r="H587" s="362" t="s">
        <v>1128</v>
      </c>
      <c r="I587" s="362" t="s">
        <v>1124</v>
      </c>
    </row>
    <row r="588" spans="1:9" s="213" customFormat="1" ht="60" x14ac:dyDescent="0.2">
      <c r="A588" s="362">
        <v>2513</v>
      </c>
      <c r="B588" s="362" t="s">
        <v>6649</v>
      </c>
      <c r="C588" s="362" t="s">
        <v>224</v>
      </c>
      <c r="D588" s="567">
        <v>180</v>
      </c>
      <c r="E588" s="568">
        <v>45079</v>
      </c>
      <c r="F588" s="362" t="s">
        <v>6372</v>
      </c>
      <c r="G588" s="362">
        <v>5996</v>
      </c>
      <c r="H588" s="362" t="s">
        <v>1128</v>
      </c>
      <c r="I588" s="362" t="s">
        <v>1124</v>
      </c>
    </row>
    <row r="589" spans="1:9" s="213" customFormat="1" ht="60" x14ac:dyDescent="0.2">
      <c r="A589" s="362">
        <v>2514</v>
      </c>
      <c r="B589" s="362" t="s">
        <v>6649</v>
      </c>
      <c r="C589" s="362" t="s">
        <v>224</v>
      </c>
      <c r="D589" s="567">
        <v>180</v>
      </c>
      <c r="E589" s="568">
        <v>45079</v>
      </c>
      <c r="F589" s="362" t="s">
        <v>6372</v>
      </c>
      <c r="G589" s="362">
        <v>5996</v>
      </c>
      <c r="H589" s="362" t="s">
        <v>1128</v>
      </c>
      <c r="I589" s="362" t="s">
        <v>1124</v>
      </c>
    </row>
    <row r="590" spans="1:9" s="213" customFormat="1" ht="60" x14ac:dyDescent="0.2">
      <c r="A590" s="362">
        <v>2515</v>
      </c>
      <c r="B590" s="362" t="s">
        <v>6649</v>
      </c>
      <c r="C590" s="362" t="s">
        <v>224</v>
      </c>
      <c r="D590" s="567">
        <v>180</v>
      </c>
      <c r="E590" s="568">
        <v>45079</v>
      </c>
      <c r="F590" s="362" t="s">
        <v>6372</v>
      </c>
      <c r="G590" s="362">
        <v>5996</v>
      </c>
      <c r="H590" s="362" t="s">
        <v>1128</v>
      </c>
      <c r="I590" s="362" t="s">
        <v>1124</v>
      </c>
    </row>
    <row r="591" spans="1:9" s="213" customFormat="1" ht="60" x14ac:dyDescent="0.2">
      <c r="A591" s="362">
        <v>2516</v>
      </c>
      <c r="B591" s="362" t="s">
        <v>6649</v>
      </c>
      <c r="C591" s="362" t="s">
        <v>224</v>
      </c>
      <c r="D591" s="567">
        <v>180</v>
      </c>
      <c r="E591" s="568">
        <v>45079</v>
      </c>
      <c r="F591" s="362" t="s">
        <v>6372</v>
      </c>
      <c r="G591" s="362">
        <v>5996</v>
      </c>
      <c r="H591" s="362" t="s">
        <v>1128</v>
      </c>
      <c r="I591" s="362" t="s">
        <v>1124</v>
      </c>
    </row>
    <row r="592" spans="1:9" s="213" customFormat="1" ht="36" x14ac:dyDescent="0.2">
      <c r="A592" s="362">
        <v>2517</v>
      </c>
      <c r="B592" s="362" t="s">
        <v>6650</v>
      </c>
      <c r="C592" s="362" t="s">
        <v>224</v>
      </c>
      <c r="D592" s="567">
        <v>1460</v>
      </c>
      <c r="E592" s="568">
        <v>45082</v>
      </c>
      <c r="F592" s="362" t="s">
        <v>6651</v>
      </c>
      <c r="G592" s="362">
        <v>608</v>
      </c>
      <c r="H592" s="362" t="s">
        <v>421</v>
      </c>
      <c r="I592" s="362" t="s">
        <v>1124</v>
      </c>
    </row>
    <row r="593" spans="1:9" s="213" customFormat="1" ht="24" x14ac:dyDescent="0.2">
      <c r="A593" s="362">
        <v>2518</v>
      </c>
      <c r="B593" s="362" t="s">
        <v>6652</v>
      </c>
      <c r="C593" s="362" t="s">
        <v>228</v>
      </c>
      <c r="D593" s="567">
        <v>540</v>
      </c>
      <c r="E593" s="568">
        <v>45082</v>
      </c>
      <c r="F593" s="362" t="s">
        <v>6651</v>
      </c>
      <c r="G593" s="362">
        <v>608</v>
      </c>
      <c r="H593" s="362" t="s">
        <v>421</v>
      </c>
      <c r="I593" s="362" t="s">
        <v>1124</v>
      </c>
    </row>
    <row r="594" spans="1:9" s="213" customFormat="1" ht="36" x14ac:dyDescent="0.2">
      <c r="A594" s="362">
        <v>2519</v>
      </c>
      <c r="B594" s="362" t="s">
        <v>6653</v>
      </c>
      <c r="C594" s="362" t="s">
        <v>228</v>
      </c>
      <c r="D594" s="567">
        <v>348</v>
      </c>
      <c r="E594" s="568">
        <v>45084</v>
      </c>
      <c r="F594" s="362" t="s">
        <v>5956</v>
      </c>
      <c r="G594" s="362">
        <v>39043321</v>
      </c>
      <c r="H594" s="362" t="s">
        <v>420</v>
      </c>
      <c r="I594" s="362" t="s">
        <v>1124</v>
      </c>
    </row>
    <row r="595" spans="1:9" s="213" customFormat="1" ht="36" x14ac:dyDescent="0.2">
      <c r="A595" s="362">
        <v>2520</v>
      </c>
      <c r="B595" s="362" t="s">
        <v>6653</v>
      </c>
      <c r="C595" s="362" t="s">
        <v>228</v>
      </c>
      <c r="D595" s="567">
        <v>348</v>
      </c>
      <c r="E595" s="568">
        <v>45084</v>
      </c>
      <c r="F595" s="362" t="s">
        <v>5956</v>
      </c>
      <c r="G595" s="362">
        <v>39043321</v>
      </c>
      <c r="H595" s="362" t="s">
        <v>420</v>
      </c>
      <c r="I595" s="362" t="s">
        <v>1124</v>
      </c>
    </row>
    <row r="596" spans="1:9" s="213" customFormat="1" ht="36" x14ac:dyDescent="0.2">
      <c r="A596" s="362">
        <v>2521</v>
      </c>
      <c r="B596" s="362" t="s">
        <v>6653</v>
      </c>
      <c r="C596" s="362" t="s">
        <v>228</v>
      </c>
      <c r="D596" s="567">
        <v>348</v>
      </c>
      <c r="E596" s="568">
        <v>45084</v>
      </c>
      <c r="F596" s="362" t="s">
        <v>5956</v>
      </c>
      <c r="G596" s="362">
        <v>39043321</v>
      </c>
      <c r="H596" s="362" t="s">
        <v>420</v>
      </c>
      <c r="I596" s="362" t="s">
        <v>1124</v>
      </c>
    </row>
    <row r="597" spans="1:9" s="213" customFormat="1" ht="36" x14ac:dyDescent="0.2">
      <c r="A597" s="362">
        <v>2522</v>
      </c>
      <c r="B597" s="362" t="s">
        <v>6653</v>
      </c>
      <c r="C597" s="362" t="s">
        <v>228</v>
      </c>
      <c r="D597" s="567">
        <v>348</v>
      </c>
      <c r="E597" s="568">
        <v>45084</v>
      </c>
      <c r="F597" s="362" t="s">
        <v>5956</v>
      </c>
      <c r="G597" s="362">
        <v>39043321</v>
      </c>
      <c r="H597" s="362" t="s">
        <v>420</v>
      </c>
      <c r="I597" s="362" t="s">
        <v>1124</v>
      </c>
    </row>
    <row r="598" spans="1:9" s="213" customFormat="1" ht="36" x14ac:dyDescent="0.2">
      <c r="A598" s="362">
        <v>2523</v>
      </c>
      <c r="B598" s="362" t="s">
        <v>6653</v>
      </c>
      <c r="C598" s="362" t="s">
        <v>228</v>
      </c>
      <c r="D598" s="567">
        <v>348</v>
      </c>
      <c r="E598" s="568">
        <v>45084</v>
      </c>
      <c r="F598" s="362" t="s">
        <v>5956</v>
      </c>
      <c r="G598" s="362">
        <v>39043321</v>
      </c>
      <c r="H598" s="362" t="s">
        <v>420</v>
      </c>
      <c r="I598" s="362" t="s">
        <v>1124</v>
      </c>
    </row>
    <row r="599" spans="1:9" s="213" customFormat="1" ht="36" x14ac:dyDescent="0.2">
      <c r="A599" s="362">
        <v>2524</v>
      </c>
      <c r="B599" s="362" t="s">
        <v>6654</v>
      </c>
      <c r="C599" s="362" t="s">
        <v>229</v>
      </c>
      <c r="D599" s="567">
        <v>769</v>
      </c>
      <c r="E599" s="568">
        <v>45089</v>
      </c>
      <c r="F599" s="362" t="s">
        <v>4781</v>
      </c>
      <c r="G599" s="362">
        <v>18482</v>
      </c>
      <c r="H599" s="362" t="s">
        <v>420</v>
      </c>
      <c r="I599" s="362" t="s">
        <v>1124</v>
      </c>
    </row>
    <row r="600" spans="1:9" s="213" customFormat="1" ht="48" x14ac:dyDescent="0.2">
      <c r="A600" s="362">
        <v>2525</v>
      </c>
      <c r="B600" s="362" t="s">
        <v>6655</v>
      </c>
      <c r="C600" s="362" t="s">
        <v>224</v>
      </c>
      <c r="D600" s="567">
        <v>2539.1999999999998</v>
      </c>
      <c r="E600" s="568">
        <v>45089</v>
      </c>
      <c r="F600" s="362" t="s">
        <v>4184</v>
      </c>
      <c r="G600" s="362">
        <v>18482</v>
      </c>
      <c r="H600" s="362" t="s">
        <v>420</v>
      </c>
      <c r="I600" s="362" t="s">
        <v>1124</v>
      </c>
    </row>
    <row r="601" spans="1:9" s="213" customFormat="1" ht="36" x14ac:dyDescent="0.2">
      <c r="A601" s="362">
        <v>2526</v>
      </c>
      <c r="B601" s="362" t="s">
        <v>6656</v>
      </c>
      <c r="C601" s="362" t="s">
        <v>224</v>
      </c>
      <c r="D601" s="567">
        <v>6899</v>
      </c>
      <c r="E601" s="568">
        <v>45089</v>
      </c>
      <c r="F601" s="362" t="s">
        <v>4184</v>
      </c>
      <c r="G601" s="362">
        <v>18482</v>
      </c>
      <c r="H601" s="362" t="s">
        <v>420</v>
      </c>
      <c r="I601" s="362" t="s">
        <v>1124</v>
      </c>
    </row>
    <row r="602" spans="1:9" s="213" customFormat="1" ht="36" x14ac:dyDescent="0.2">
      <c r="A602" s="362">
        <v>2527</v>
      </c>
      <c r="B602" s="362" t="s">
        <v>6657</v>
      </c>
      <c r="C602" s="362" t="s">
        <v>224</v>
      </c>
      <c r="D602" s="567">
        <v>6739.9</v>
      </c>
      <c r="E602" s="568">
        <v>45089</v>
      </c>
      <c r="F602" s="362" t="s">
        <v>4184</v>
      </c>
      <c r="G602" s="362">
        <v>18482</v>
      </c>
      <c r="H602" s="362" t="s">
        <v>420</v>
      </c>
      <c r="I602" s="362" t="s">
        <v>1124</v>
      </c>
    </row>
    <row r="603" spans="1:9" s="213" customFormat="1" ht="36" x14ac:dyDescent="0.2">
      <c r="A603" s="362">
        <v>2528</v>
      </c>
      <c r="B603" s="362" t="s">
        <v>6658</v>
      </c>
      <c r="C603" s="362" t="s">
        <v>224</v>
      </c>
      <c r="D603" s="567">
        <v>2610</v>
      </c>
      <c r="E603" s="568">
        <v>45089</v>
      </c>
      <c r="F603" s="362" t="s">
        <v>4184</v>
      </c>
      <c r="G603" s="362">
        <v>18482</v>
      </c>
      <c r="H603" s="362" t="s">
        <v>420</v>
      </c>
      <c r="I603" s="362" t="s">
        <v>1124</v>
      </c>
    </row>
    <row r="604" spans="1:9" s="213" customFormat="1" ht="36" x14ac:dyDescent="0.2">
      <c r="A604" s="362">
        <v>2529</v>
      </c>
      <c r="B604" s="362" t="s">
        <v>6659</v>
      </c>
      <c r="C604" s="362" t="s">
        <v>224</v>
      </c>
      <c r="D604" s="567">
        <v>390</v>
      </c>
      <c r="E604" s="568">
        <v>45089</v>
      </c>
      <c r="F604" s="362" t="s">
        <v>5962</v>
      </c>
      <c r="G604" s="362">
        <v>1021641</v>
      </c>
      <c r="H604" s="362" t="s">
        <v>421</v>
      </c>
      <c r="I604" s="362" t="s">
        <v>1124</v>
      </c>
    </row>
    <row r="605" spans="1:9" s="213" customFormat="1" ht="36" x14ac:dyDescent="0.2">
      <c r="A605" s="362">
        <v>2530</v>
      </c>
      <c r="B605" s="362" t="s">
        <v>6659</v>
      </c>
      <c r="C605" s="362" t="s">
        <v>224</v>
      </c>
      <c r="D605" s="567">
        <v>390</v>
      </c>
      <c r="E605" s="568">
        <v>45089</v>
      </c>
      <c r="F605" s="362" t="s">
        <v>5962</v>
      </c>
      <c r="G605" s="362">
        <v>1021641</v>
      </c>
      <c r="H605" s="362" t="s">
        <v>421</v>
      </c>
      <c r="I605" s="362" t="s">
        <v>1124</v>
      </c>
    </row>
    <row r="606" spans="1:9" s="213" customFormat="1" ht="24" x14ac:dyDescent="0.2">
      <c r="A606" s="362">
        <v>2531</v>
      </c>
      <c r="B606" s="362" t="s">
        <v>6660</v>
      </c>
      <c r="C606" s="362" t="s">
        <v>220</v>
      </c>
      <c r="D606" s="567">
        <v>200</v>
      </c>
      <c r="E606" s="568">
        <v>45090</v>
      </c>
      <c r="F606" s="362" t="s">
        <v>6069</v>
      </c>
      <c r="G606" s="362">
        <v>725</v>
      </c>
      <c r="H606" s="362" t="s">
        <v>418</v>
      </c>
      <c r="I606" s="362" t="s">
        <v>1124</v>
      </c>
    </row>
    <row r="607" spans="1:9" s="213" customFormat="1" ht="24" x14ac:dyDescent="0.2">
      <c r="A607" s="362">
        <v>2532</v>
      </c>
      <c r="B607" s="362" t="s">
        <v>6661</v>
      </c>
      <c r="C607" s="362" t="s">
        <v>228</v>
      </c>
      <c r="D607" s="567">
        <v>1590</v>
      </c>
      <c r="E607" s="568">
        <v>45091</v>
      </c>
      <c r="F607" s="362" t="s">
        <v>6662</v>
      </c>
      <c r="G607" s="362">
        <v>61</v>
      </c>
      <c r="H607" s="362" t="s">
        <v>421</v>
      </c>
      <c r="I607" s="362" t="s">
        <v>1124</v>
      </c>
    </row>
    <row r="608" spans="1:9" s="213" customFormat="1" ht="36" x14ac:dyDescent="0.2">
      <c r="A608" s="362">
        <v>2533</v>
      </c>
      <c r="B608" s="362" t="s">
        <v>6663</v>
      </c>
      <c r="C608" s="362" t="s">
        <v>224</v>
      </c>
      <c r="D608" s="567">
        <v>1257</v>
      </c>
      <c r="E608" s="568">
        <v>45096</v>
      </c>
      <c r="F608" s="362" t="s">
        <v>6126</v>
      </c>
      <c r="G608" s="362">
        <v>257</v>
      </c>
      <c r="H608" s="362" t="s">
        <v>1128</v>
      </c>
      <c r="I608" s="362" t="s">
        <v>1124</v>
      </c>
    </row>
    <row r="609" spans="1:9" s="213" customFormat="1" ht="36" x14ac:dyDescent="0.2">
      <c r="A609" s="362">
        <v>2534</v>
      </c>
      <c r="B609" s="362" t="s">
        <v>6663</v>
      </c>
      <c r="C609" s="362" t="s">
        <v>224</v>
      </c>
      <c r="D609" s="567">
        <v>1257</v>
      </c>
      <c r="E609" s="568">
        <v>45096</v>
      </c>
      <c r="F609" s="362" t="s">
        <v>6126</v>
      </c>
      <c r="G609" s="362">
        <v>257</v>
      </c>
      <c r="H609" s="362" t="s">
        <v>1128</v>
      </c>
      <c r="I609" s="362" t="s">
        <v>1124</v>
      </c>
    </row>
    <row r="610" spans="1:9" s="213" customFormat="1" ht="36" x14ac:dyDescent="0.2">
      <c r="A610" s="362">
        <v>2535</v>
      </c>
      <c r="B610" s="362" t="s">
        <v>6663</v>
      </c>
      <c r="C610" s="362" t="s">
        <v>224</v>
      </c>
      <c r="D610" s="567">
        <v>1257</v>
      </c>
      <c r="E610" s="568">
        <v>45096</v>
      </c>
      <c r="F610" s="362" t="s">
        <v>6126</v>
      </c>
      <c r="G610" s="362">
        <v>257</v>
      </c>
      <c r="H610" s="362" t="s">
        <v>1128</v>
      </c>
      <c r="I610" s="362" t="s">
        <v>1124</v>
      </c>
    </row>
    <row r="611" spans="1:9" s="213" customFormat="1" ht="36" x14ac:dyDescent="0.2">
      <c r="A611" s="362">
        <v>2536</v>
      </c>
      <c r="B611" s="362" t="s">
        <v>6663</v>
      </c>
      <c r="C611" s="362" t="s">
        <v>224</v>
      </c>
      <c r="D611" s="567">
        <v>1257</v>
      </c>
      <c r="E611" s="568">
        <v>45096</v>
      </c>
      <c r="F611" s="362" t="s">
        <v>6126</v>
      </c>
      <c r="G611" s="362">
        <v>257</v>
      </c>
      <c r="H611" s="362" t="s">
        <v>1128</v>
      </c>
      <c r="I611" s="362" t="s">
        <v>1124</v>
      </c>
    </row>
    <row r="612" spans="1:9" s="213" customFormat="1" ht="36" x14ac:dyDescent="0.2">
      <c r="A612" s="362">
        <v>2537</v>
      </c>
      <c r="B612" s="362" t="s">
        <v>6663</v>
      </c>
      <c r="C612" s="362" t="s">
        <v>224</v>
      </c>
      <c r="D612" s="567">
        <v>1257</v>
      </c>
      <c r="E612" s="568">
        <v>45096</v>
      </c>
      <c r="F612" s="362" t="s">
        <v>6126</v>
      </c>
      <c r="G612" s="362">
        <v>257</v>
      </c>
      <c r="H612" s="362" t="s">
        <v>1128</v>
      </c>
      <c r="I612" s="362" t="s">
        <v>1124</v>
      </c>
    </row>
    <row r="613" spans="1:9" s="213" customFormat="1" ht="36" x14ac:dyDescent="0.2">
      <c r="A613" s="362">
        <v>2538</v>
      </c>
      <c r="B613" s="362" t="s">
        <v>6663</v>
      </c>
      <c r="C613" s="362" t="s">
        <v>224</v>
      </c>
      <c r="D613" s="567">
        <v>1257</v>
      </c>
      <c r="E613" s="568">
        <v>45096</v>
      </c>
      <c r="F613" s="362" t="s">
        <v>6126</v>
      </c>
      <c r="G613" s="362">
        <v>257</v>
      </c>
      <c r="H613" s="362" t="s">
        <v>1128</v>
      </c>
      <c r="I613" s="362" t="s">
        <v>1124</v>
      </c>
    </row>
    <row r="614" spans="1:9" s="213" customFormat="1" ht="36" x14ac:dyDescent="0.2">
      <c r="A614" s="362">
        <v>2539</v>
      </c>
      <c r="B614" s="362" t="s">
        <v>6663</v>
      </c>
      <c r="C614" s="362" t="s">
        <v>224</v>
      </c>
      <c r="D614" s="567">
        <v>1257</v>
      </c>
      <c r="E614" s="568">
        <v>45096</v>
      </c>
      <c r="F614" s="362" t="s">
        <v>6126</v>
      </c>
      <c r="G614" s="362">
        <v>257</v>
      </c>
      <c r="H614" s="362" t="s">
        <v>1128</v>
      </c>
      <c r="I614" s="362" t="s">
        <v>1124</v>
      </c>
    </row>
    <row r="615" spans="1:9" s="213" customFormat="1" ht="36" x14ac:dyDescent="0.2">
      <c r="A615" s="362">
        <v>2540</v>
      </c>
      <c r="B615" s="362" t="s">
        <v>6663</v>
      </c>
      <c r="C615" s="362" t="s">
        <v>224</v>
      </c>
      <c r="D615" s="567">
        <v>1257</v>
      </c>
      <c r="E615" s="568">
        <v>45096</v>
      </c>
      <c r="F615" s="362" t="s">
        <v>6126</v>
      </c>
      <c r="G615" s="362">
        <v>257</v>
      </c>
      <c r="H615" s="362" t="s">
        <v>1128</v>
      </c>
      <c r="I615" s="362" t="s">
        <v>1124</v>
      </c>
    </row>
    <row r="616" spans="1:9" s="213" customFormat="1" ht="36" x14ac:dyDescent="0.2">
      <c r="A616" s="362">
        <v>2541</v>
      </c>
      <c r="B616" s="362" t="s">
        <v>6663</v>
      </c>
      <c r="C616" s="362" t="s">
        <v>224</v>
      </c>
      <c r="D616" s="567">
        <v>1257</v>
      </c>
      <c r="E616" s="568">
        <v>45096</v>
      </c>
      <c r="F616" s="362" t="s">
        <v>6126</v>
      </c>
      <c r="G616" s="362">
        <v>257</v>
      </c>
      <c r="H616" s="362" t="s">
        <v>1128</v>
      </c>
      <c r="I616" s="362" t="s">
        <v>1124</v>
      </c>
    </row>
    <row r="617" spans="1:9" s="213" customFormat="1" ht="36" x14ac:dyDescent="0.2">
      <c r="A617" s="362">
        <v>2542</v>
      </c>
      <c r="B617" s="362" t="s">
        <v>6663</v>
      </c>
      <c r="C617" s="362" t="s">
        <v>224</v>
      </c>
      <c r="D617" s="567">
        <v>1257</v>
      </c>
      <c r="E617" s="568">
        <v>45096</v>
      </c>
      <c r="F617" s="362" t="s">
        <v>6126</v>
      </c>
      <c r="G617" s="362">
        <v>257</v>
      </c>
      <c r="H617" s="362" t="s">
        <v>1128</v>
      </c>
      <c r="I617" s="362" t="s">
        <v>1124</v>
      </c>
    </row>
    <row r="618" spans="1:9" s="213" customFormat="1" ht="36" x14ac:dyDescent="0.2">
      <c r="A618" s="362">
        <v>2543</v>
      </c>
      <c r="B618" s="362" t="s">
        <v>6663</v>
      </c>
      <c r="C618" s="362" t="s">
        <v>224</v>
      </c>
      <c r="D618" s="567">
        <v>1257</v>
      </c>
      <c r="E618" s="568">
        <v>45096</v>
      </c>
      <c r="F618" s="362" t="s">
        <v>6126</v>
      </c>
      <c r="G618" s="362">
        <v>257</v>
      </c>
      <c r="H618" s="362" t="s">
        <v>1128</v>
      </c>
      <c r="I618" s="362" t="s">
        <v>1124</v>
      </c>
    </row>
    <row r="619" spans="1:9" s="213" customFormat="1" ht="36" x14ac:dyDescent="0.2">
      <c r="A619" s="362">
        <v>2544</v>
      </c>
      <c r="B619" s="362" t="s">
        <v>6663</v>
      </c>
      <c r="C619" s="362" t="s">
        <v>224</v>
      </c>
      <c r="D619" s="567">
        <v>1257</v>
      </c>
      <c r="E619" s="568">
        <v>45096</v>
      </c>
      <c r="F619" s="362" t="s">
        <v>6126</v>
      </c>
      <c r="G619" s="362">
        <v>257</v>
      </c>
      <c r="H619" s="362" t="s">
        <v>1128</v>
      </c>
      <c r="I619" s="362" t="s">
        <v>1124</v>
      </c>
    </row>
    <row r="620" spans="1:9" s="213" customFormat="1" ht="36" x14ac:dyDescent="0.2">
      <c r="A620" s="362">
        <v>2545</v>
      </c>
      <c r="B620" s="362" t="s">
        <v>6663</v>
      </c>
      <c r="C620" s="362" t="s">
        <v>224</v>
      </c>
      <c r="D620" s="567">
        <v>1257</v>
      </c>
      <c r="E620" s="568">
        <v>45096</v>
      </c>
      <c r="F620" s="362" t="s">
        <v>6126</v>
      </c>
      <c r="G620" s="362">
        <v>257</v>
      </c>
      <c r="H620" s="362" t="s">
        <v>1128</v>
      </c>
      <c r="I620" s="362" t="s">
        <v>1124</v>
      </c>
    </row>
    <row r="621" spans="1:9" s="213" customFormat="1" ht="36" x14ac:dyDescent="0.2">
      <c r="A621" s="362">
        <v>2546</v>
      </c>
      <c r="B621" s="362" t="s">
        <v>6663</v>
      </c>
      <c r="C621" s="362" t="s">
        <v>224</v>
      </c>
      <c r="D621" s="567">
        <v>1257</v>
      </c>
      <c r="E621" s="568">
        <v>45096</v>
      </c>
      <c r="F621" s="362" t="s">
        <v>6126</v>
      </c>
      <c r="G621" s="362">
        <v>257</v>
      </c>
      <c r="H621" s="362" t="s">
        <v>1128</v>
      </c>
      <c r="I621" s="362" t="s">
        <v>1124</v>
      </c>
    </row>
    <row r="622" spans="1:9" s="213" customFormat="1" ht="36" x14ac:dyDescent="0.2">
      <c r="A622" s="362">
        <v>2547</v>
      </c>
      <c r="B622" s="362" t="s">
        <v>6663</v>
      </c>
      <c r="C622" s="362" t="s">
        <v>224</v>
      </c>
      <c r="D622" s="567">
        <v>1257</v>
      </c>
      <c r="E622" s="568">
        <v>45096</v>
      </c>
      <c r="F622" s="362" t="s">
        <v>6126</v>
      </c>
      <c r="G622" s="362">
        <v>257</v>
      </c>
      <c r="H622" s="362" t="s">
        <v>1128</v>
      </c>
      <c r="I622" s="362" t="s">
        <v>1124</v>
      </c>
    </row>
    <row r="623" spans="1:9" s="213" customFormat="1" ht="36" x14ac:dyDescent="0.2">
      <c r="A623" s="362">
        <v>2548</v>
      </c>
      <c r="B623" s="362" t="s">
        <v>6663</v>
      </c>
      <c r="C623" s="362" t="s">
        <v>224</v>
      </c>
      <c r="D623" s="567">
        <v>1257</v>
      </c>
      <c r="E623" s="568">
        <v>45096</v>
      </c>
      <c r="F623" s="362" t="s">
        <v>6126</v>
      </c>
      <c r="G623" s="362">
        <v>257</v>
      </c>
      <c r="H623" s="362" t="s">
        <v>1128</v>
      </c>
      <c r="I623" s="362" t="s">
        <v>1124</v>
      </c>
    </row>
    <row r="624" spans="1:9" s="213" customFormat="1" ht="36" x14ac:dyDescent="0.2">
      <c r="A624" s="362">
        <v>2549</v>
      </c>
      <c r="B624" s="362" t="s">
        <v>6663</v>
      </c>
      <c r="C624" s="362" t="s">
        <v>224</v>
      </c>
      <c r="D624" s="567">
        <v>1257</v>
      </c>
      <c r="E624" s="568">
        <v>45096</v>
      </c>
      <c r="F624" s="362" t="s">
        <v>6126</v>
      </c>
      <c r="G624" s="362">
        <v>257</v>
      </c>
      <c r="H624" s="362" t="s">
        <v>1128</v>
      </c>
      <c r="I624" s="362" t="s">
        <v>1124</v>
      </c>
    </row>
    <row r="625" spans="1:9" s="213" customFormat="1" ht="36" x14ac:dyDescent="0.2">
      <c r="A625" s="362">
        <v>2550</v>
      </c>
      <c r="B625" s="362" t="s">
        <v>6663</v>
      </c>
      <c r="C625" s="362" t="s">
        <v>224</v>
      </c>
      <c r="D625" s="567">
        <v>1257</v>
      </c>
      <c r="E625" s="568">
        <v>45096</v>
      </c>
      <c r="F625" s="362" t="s">
        <v>6126</v>
      </c>
      <c r="G625" s="362">
        <v>257</v>
      </c>
      <c r="H625" s="362" t="s">
        <v>1128</v>
      </c>
      <c r="I625" s="362" t="s">
        <v>1124</v>
      </c>
    </row>
    <row r="626" spans="1:9" s="213" customFormat="1" ht="36" x14ac:dyDescent="0.2">
      <c r="A626" s="362">
        <v>2551</v>
      </c>
      <c r="B626" s="362" t="s">
        <v>6663</v>
      </c>
      <c r="C626" s="362" t="s">
        <v>224</v>
      </c>
      <c r="D626" s="567">
        <v>1257</v>
      </c>
      <c r="E626" s="568">
        <v>45096</v>
      </c>
      <c r="F626" s="362" t="s">
        <v>6126</v>
      </c>
      <c r="G626" s="362">
        <v>257</v>
      </c>
      <c r="H626" s="362" t="s">
        <v>1128</v>
      </c>
      <c r="I626" s="362" t="s">
        <v>1124</v>
      </c>
    </row>
    <row r="627" spans="1:9" s="213" customFormat="1" ht="36" x14ac:dyDescent="0.2">
      <c r="A627" s="362">
        <v>2552</v>
      </c>
      <c r="B627" s="362" t="s">
        <v>6663</v>
      </c>
      <c r="C627" s="362" t="s">
        <v>224</v>
      </c>
      <c r="D627" s="567">
        <v>1257</v>
      </c>
      <c r="E627" s="568">
        <v>45096</v>
      </c>
      <c r="F627" s="362" t="s">
        <v>6126</v>
      </c>
      <c r="G627" s="362">
        <v>257</v>
      </c>
      <c r="H627" s="362" t="s">
        <v>1128</v>
      </c>
      <c r="I627" s="362" t="s">
        <v>1124</v>
      </c>
    </row>
    <row r="628" spans="1:9" s="213" customFormat="1" ht="36" x14ac:dyDescent="0.2">
      <c r="A628" s="362">
        <v>2553</v>
      </c>
      <c r="B628" s="362" t="s">
        <v>6663</v>
      </c>
      <c r="C628" s="362" t="s">
        <v>224</v>
      </c>
      <c r="D628" s="567">
        <v>1257</v>
      </c>
      <c r="E628" s="568">
        <v>45096</v>
      </c>
      <c r="F628" s="362" t="s">
        <v>6126</v>
      </c>
      <c r="G628" s="362">
        <v>257</v>
      </c>
      <c r="H628" s="362" t="s">
        <v>1128</v>
      </c>
      <c r="I628" s="362" t="s">
        <v>1124</v>
      </c>
    </row>
    <row r="629" spans="1:9" s="213" customFormat="1" ht="36" x14ac:dyDescent="0.2">
      <c r="A629" s="362">
        <v>2554</v>
      </c>
      <c r="B629" s="362" t="s">
        <v>6663</v>
      </c>
      <c r="C629" s="362" t="s">
        <v>224</v>
      </c>
      <c r="D629" s="567">
        <v>1257</v>
      </c>
      <c r="E629" s="568">
        <v>45096</v>
      </c>
      <c r="F629" s="362" t="s">
        <v>6126</v>
      </c>
      <c r="G629" s="362">
        <v>257</v>
      </c>
      <c r="H629" s="362" t="s">
        <v>1128</v>
      </c>
      <c r="I629" s="362" t="s">
        <v>1124</v>
      </c>
    </row>
    <row r="630" spans="1:9" s="213" customFormat="1" ht="36" x14ac:dyDescent="0.2">
      <c r="A630" s="362">
        <v>2555</v>
      </c>
      <c r="B630" s="362" t="s">
        <v>6663</v>
      </c>
      <c r="C630" s="362" t="s">
        <v>224</v>
      </c>
      <c r="D630" s="567">
        <v>1257</v>
      </c>
      <c r="E630" s="568">
        <v>45096</v>
      </c>
      <c r="F630" s="362" t="s">
        <v>6126</v>
      </c>
      <c r="G630" s="362">
        <v>257</v>
      </c>
      <c r="H630" s="362" t="s">
        <v>1128</v>
      </c>
      <c r="I630" s="362" t="s">
        <v>1124</v>
      </c>
    </row>
    <row r="631" spans="1:9" s="213" customFormat="1" ht="36" x14ac:dyDescent="0.2">
      <c r="A631" s="362">
        <v>2556</v>
      </c>
      <c r="B631" s="362" t="s">
        <v>6663</v>
      </c>
      <c r="C631" s="362" t="s">
        <v>224</v>
      </c>
      <c r="D631" s="567">
        <v>1257</v>
      </c>
      <c r="E631" s="568">
        <v>45096</v>
      </c>
      <c r="F631" s="362" t="s">
        <v>6126</v>
      </c>
      <c r="G631" s="362">
        <v>257</v>
      </c>
      <c r="H631" s="362" t="s">
        <v>1128</v>
      </c>
      <c r="I631" s="362" t="s">
        <v>1124</v>
      </c>
    </row>
    <row r="632" spans="1:9" s="213" customFormat="1" ht="36" x14ac:dyDescent="0.2">
      <c r="A632" s="362">
        <v>2557</v>
      </c>
      <c r="B632" s="362" t="s">
        <v>6663</v>
      </c>
      <c r="C632" s="362" t="s">
        <v>224</v>
      </c>
      <c r="D632" s="567">
        <v>1257</v>
      </c>
      <c r="E632" s="568">
        <v>45096</v>
      </c>
      <c r="F632" s="362" t="s">
        <v>6126</v>
      </c>
      <c r="G632" s="362">
        <v>257</v>
      </c>
      <c r="H632" s="362" t="s">
        <v>1128</v>
      </c>
      <c r="I632" s="362" t="s">
        <v>1124</v>
      </c>
    </row>
    <row r="633" spans="1:9" s="213" customFormat="1" ht="36" x14ac:dyDescent="0.2">
      <c r="A633" s="362">
        <v>2558</v>
      </c>
      <c r="B633" s="362" t="s">
        <v>6663</v>
      </c>
      <c r="C633" s="362" t="s">
        <v>224</v>
      </c>
      <c r="D633" s="567">
        <v>1257</v>
      </c>
      <c r="E633" s="568">
        <v>45096</v>
      </c>
      <c r="F633" s="362" t="s">
        <v>6126</v>
      </c>
      <c r="G633" s="362">
        <v>257</v>
      </c>
      <c r="H633" s="362" t="s">
        <v>1128</v>
      </c>
      <c r="I633" s="362" t="s">
        <v>1124</v>
      </c>
    </row>
    <row r="634" spans="1:9" s="213" customFormat="1" ht="36" x14ac:dyDescent="0.2">
      <c r="A634" s="362">
        <v>2559</v>
      </c>
      <c r="B634" s="362" t="s">
        <v>6663</v>
      </c>
      <c r="C634" s="362" t="s">
        <v>224</v>
      </c>
      <c r="D634" s="567">
        <v>1257</v>
      </c>
      <c r="E634" s="568">
        <v>45096</v>
      </c>
      <c r="F634" s="362" t="s">
        <v>6126</v>
      </c>
      <c r="G634" s="362">
        <v>257</v>
      </c>
      <c r="H634" s="362" t="s">
        <v>1128</v>
      </c>
      <c r="I634" s="362" t="s">
        <v>1124</v>
      </c>
    </row>
    <row r="635" spans="1:9" s="213" customFormat="1" ht="36" x14ac:dyDescent="0.2">
      <c r="A635" s="362">
        <v>2560</v>
      </c>
      <c r="B635" s="362" t="s">
        <v>6663</v>
      </c>
      <c r="C635" s="362" t="s">
        <v>224</v>
      </c>
      <c r="D635" s="567">
        <v>1257</v>
      </c>
      <c r="E635" s="568">
        <v>45096</v>
      </c>
      <c r="F635" s="362" t="s">
        <v>6126</v>
      </c>
      <c r="G635" s="362">
        <v>257</v>
      </c>
      <c r="H635" s="362" t="s">
        <v>1128</v>
      </c>
      <c r="I635" s="362" t="s">
        <v>1124</v>
      </c>
    </row>
    <row r="636" spans="1:9" s="213" customFormat="1" ht="36" x14ac:dyDescent="0.2">
      <c r="A636" s="362">
        <v>2561</v>
      </c>
      <c r="B636" s="362" t="s">
        <v>6663</v>
      </c>
      <c r="C636" s="362" t="s">
        <v>224</v>
      </c>
      <c r="D636" s="567">
        <v>1257</v>
      </c>
      <c r="E636" s="568">
        <v>45096</v>
      </c>
      <c r="F636" s="362" t="s">
        <v>6126</v>
      </c>
      <c r="G636" s="362">
        <v>257</v>
      </c>
      <c r="H636" s="362" t="s">
        <v>1128</v>
      </c>
      <c r="I636" s="362" t="s">
        <v>1124</v>
      </c>
    </row>
    <row r="637" spans="1:9" s="213" customFormat="1" ht="36" x14ac:dyDescent="0.2">
      <c r="A637" s="362">
        <v>2562</v>
      </c>
      <c r="B637" s="362" t="s">
        <v>6663</v>
      </c>
      <c r="C637" s="362" t="s">
        <v>224</v>
      </c>
      <c r="D637" s="567">
        <v>1257</v>
      </c>
      <c r="E637" s="568">
        <v>45096</v>
      </c>
      <c r="F637" s="362" t="s">
        <v>6126</v>
      </c>
      <c r="G637" s="362">
        <v>257</v>
      </c>
      <c r="H637" s="362" t="s">
        <v>1128</v>
      </c>
      <c r="I637" s="362" t="s">
        <v>1124</v>
      </c>
    </row>
    <row r="638" spans="1:9" s="213" customFormat="1" ht="36" x14ac:dyDescent="0.2">
      <c r="A638" s="362">
        <v>2563</v>
      </c>
      <c r="B638" s="362" t="s">
        <v>6664</v>
      </c>
      <c r="C638" s="362" t="s">
        <v>220</v>
      </c>
      <c r="D638" s="567">
        <v>645.25</v>
      </c>
      <c r="E638" s="568">
        <v>45105</v>
      </c>
      <c r="F638" s="362" t="s">
        <v>6665</v>
      </c>
      <c r="G638" s="362">
        <v>3161</v>
      </c>
      <c r="H638" s="362" t="s">
        <v>416</v>
      </c>
      <c r="I638" s="362" t="s">
        <v>1124</v>
      </c>
    </row>
    <row r="639" spans="1:9" s="213" customFormat="1" ht="36" x14ac:dyDescent="0.2">
      <c r="A639" s="362">
        <v>2564</v>
      </c>
      <c r="B639" s="362" t="s">
        <v>6666</v>
      </c>
      <c r="C639" s="362" t="s">
        <v>220</v>
      </c>
      <c r="D639" s="567">
        <v>1029.18</v>
      </c>
      <c r="E639" s="568">
        <v>45105</v>
      </c>
      <c r="F639" s="362" t="s">
        <v>6665</v>
      </c>
      <c r="G639" s="362">
        <v>3161</v>
      </c>
      <c r="H639" s="362" t="s">
        <v>416</v>
      </c>
      <c r="I639" s="362" t="s">
        <v>1124</v>
      </c>
    </row>
    <row r="640" spans="1:9" s="213" customFormat="1" ht="24" x14ac:dyDescent="0.2">
      <c r="A640" s="362">
        <v>2565</v>
      </c>
      <c r="B640" s="362" t="s">
        <v>7478</v>
      </c>
      <c r="C640" s="362" t="s">
        <v>229</v>
      </c>
      <c r="D640" s="567">
        <v>4990.04</v>
      </c>
      <c r="E640" s="568">
        <v>45113</v>
      </c>
      <c r="F640" s="362" t="s">
        <v>7479</v>
      </c>
      <c r="G640" s="362">
        <v>30436</v>
      </c>
      <c r="H640" s="362" t="s">
        <v>1128</v>
      </c>
      <c r="I640" s="362" t="s">
        <v>1124</v>
      </c>
    </row>
    <row r="641" spans="1:9" s="213" customFormat="1" ht="24" x14ac:dyDescent="0.2">
      <c r="A641" s="362">
        <v>2566</v>
      </c>
      <c r="B641" s="362" t="s">
        <v>7478</v>
      </c>
      <c r="C641" s="362" t="s">
        <v>229</v>
      </c>
      <c r="D641" s="567">
        <v>4990.04</v>
      </c>
      <c r="E641" s="568">
        <v>45113</v>
      </c>
      <c r="F641" s="362" t="s">
        <v>7479</v>
      </c>
      <c r="G641" s="362">
        <v>30436</v>
      </c>
      <c r="H641" s="362" t="s">
        <v>1128</v>
      </c>
      <c r="I641" s="362" t="s">
        <v>1124</v>
      </c>
    </row>
    <row r="642" spans="1:9" s="213" customFormat="1" ht="24" x14ac:dyDescent="0.2">
      <c r="A642" s="362">
        <v>2567</v>
      </c>
      <c r="B642" s="362" t="s">
        <v>7478</v>
      </c>
      <c r="C642" s="362" t="s">
        <v>229</v>
      </c>
      <c r="D642" s="567">
        <v>4990.04</v>
      </c>
      <c r="E642" s="568">
        <v>45113</v>
      </c>
      <c r="F642" s="362" t="s">
        <v>7479</v>
      </c>
      <c r="G642" s="362">
        <v>30436</v>
      </c>
      <c r="H642" s="362" t="s">
        <v>1128</v>
      </c>
      <c r="I642" s="362" t="s">
        <v>1124</v>
      </c>
    </row>
    <row r="643" spans="1:9" s="213" customFormat="1" ht="24" x14ac:dyDescent="0.2">
      <c r="A643" s="362">
        <v>2568</v>
      </c>
      <c r="B643" s="362" t="s">
        <v>7478</v>
      </c>
      <c r="C643" s="362" t="s">
        <v>229</v>
      </c>
      <c r="D643" s="567">
        <v>4990.04</v>
      </c>
      <c r="E643" s="568">
        <v>45113</v>
      </c>
      <c r="F643" s="362" t="s">
        <v>7479</v>
      </c>
      <c r="G643" s="362">
        <v>30436</v>
      </c>
      <c r="H643" s="362" t="s">
        <v>1128</v>
      </c>
      <c r="I643" s="362" t="s">
        <v>1124</v>
      </c>
    </row>
    <row r="644" spans="1:9" s="213" customFormat="1" ht="24" x14ac:dyDescent="0.2">
      <c r="A644" s="362">
        <v>2569</v>
      </c>
      <c r="B644" s="362" t="s">
        <v>7478</v>
      </c>
      <c r="C644" s="362" t="s">
        <v>229</v>
      </c>
      <c r="D644" s="567">
        <v>4990.05</v>
      </c>
      <c r="E644" s="568">
        <v>45113</v>
      </c>
      <c r="F644" s="362" t="s">
        <v>7479</v>
      </c>
      <c r="G644" s="362">
        <v>30436</v>
      </c>
      <c r="H644" s="362" t="s">
        <v>1128</v>
      </c>
      <c r="I644" s="362" t="s">
        <v>1124</v>
      </c>
    </row>
    <row r="645" spans="1:9" s="213" customFormat="1" ht="36" x14ac:dyDescent="0.2">
      <c r="A645" s="362">
        <v>2570</v>
      </c>
      <c r="B645" s="362" t="s">
        <v>7635</v>
      </c>
      <c r="C645" s="362" t="s">
        <v>223</v>
      </c>
      <c r="D645" s="567">
        <v>1188</v>
      </c>
      <c r="E645" s="568">
        <v>45113</v>
      </c>
      <c r="F645" s="362" t="s">
        <v>3768</v>
      </c>
      <c r="G645" s="362">
        <v>18745</v>
      </c>
      <c r="H645" s="362" t="s">
        <v>420</v>
      </c>
      <c r="I645" s="362" t="s">
        <v>1124</v>
      </c>
    </row>
    <row r="646" spans="1:9" s="213" customFormat="1" ht="36" x14ac:dyDescent="0.2">
      <c r="A646" s="362">
        <v>2571</v>
      </c>
      <c r="B646" s="362" t="s">
        <v>7480</v>
      </c>
      <c r="C646" s="362" t="s">
        <v>222</v>
      </c>
      <c r="D646" s="567">
        <v>2050</v>
      </c>
      <c r="E646" s="568">
        <v>45114</v>
      </c>
      <c r="F646" s="362" t="s">
        <v>7481</v>
      </c>
      <c r="G646" s="362">
        <v>3516</v>
      </c>
      <c r="H646" s="362" t="s">
        <v>414</v>
      </c>
      <c r="I646" s="362" t="s">
        <v>1124</v>
      </c>
    </row>
    <row r="647" spans="1:9" s="213" customFormat="1" ht="36" x14ac:dyDescent="0.2">
      <c r="A647" s="362">
        <v>2572</v>
      </c>
      <c r="B647" s="362" t="s">
        <v>7480</v>
      </c>
      <c r="C647" s="362" t="s">
        <v>222</v>
      </c>
      <c r="D647" s="567">
        <v>2050</v>
      </c>
      <c r="E647" s="568">
        <v>45114</v>
      </c>
      <c r="F647" s="362" t="s">
        <v>7481</v>
      </c>
      <c r="G647" s="362">
        <v>3516</v>
      </c>
      <c r="H647" s="362" t="s">
        <v>414</v>
      </c>
      <c r="I647" s="362" t="s">
        <v>1124</v>
      </c>
    </row>
    <row r="648" spans="1:9" s="213" customFormat="1" ht="36" x14ac:dyDescent="0.2">
      <c r="A648" s="362">
        <v>2573</v>
      </c>
      <c r="B648" s="362" t="s">
        <v>7480</v>
      </c>
      <c r="C648" s="362" t="s">
        <v>222</v>
      </c>
      <c r="D648" s="567">
        <v>2050</v>
      </c>
      <c r="E648" s="568">
        <v>45114</v>
      </c>
      <c r="F648" s="362" t="s">
        <v>7481</v>
      </c>
      <c r="G648" s="362">
        <v>3517</v>
      </c>
      <c r="H648" s="362" t="s">
        <v>493</v>
      </c>
      <c r="I648" s="362" t="s">
        <v>1124</v>
      </c>
    </row>
    <row r="649" spans="1:9" s="213" customFormat="1" ht="36" x14ac:dyDescent="0.2">
      <c r="A649" s="362">
        <v>2574</v>
      </c>
      <c r="B649" s="362" t="s">
        <v>7480</v>
      </c>
      <c r="C649" s="362" t="s">
        <v>222</v>
      </c>
      <c r="D649" s="567">
        <v>2050</v>
      </c>
      <c r="E649" s="568">
        <v>45114</v>
      </c>
      <c r="F649" s="362" t="s">
        <v>7481</v>
      </c>
      <c r="G649" s="362">
        <v>3518</v>
      </c>
      <c r="H649" s="362" t="s">
        <v>417</v>
      </c>
      <c r="I649" s="362" t="s">
        <v>1124</v>
      </c>
    </row>
    <row r="650" spans="1:9" s="213" customFormat="1" ht="36" x14ac:dyDescent="0.2">
      <c r="A650" s="362">
        <v>2575</v>
      </c>
      <c r="B650" s="362" t="s">
        <v>7480</v>
      </c>
      <c r="C650" s="362" t="s">
        <v>222</v>
      </c>
      <c r="D650" s="567">
        <v>2050</v>
      </c>
      <c r="E650" s="568">
        <v>45114</v>
      </c>
      <c r="F650" s="362" t="s">
        <v>7481</v>
      </c>
      <c r="G650" s="362">
        <v>3518</v>
      </c>
      <c r="H650" s="362" t="s">
        <v>417</v>
      </c>
      <c r="I650" s="362" t="s">
        <v>1124</v>
      </c>
    </row>
    <row r="651" spans="1:9" s="213" customFormat="1" ht="36" x14ac:dyDescent="0.2">
      <c r="A651" s="362">
        <v>2576</v>
      </c>
      <c r="B651" s="362" t="s">
        <v>7480</v>
      </c>
      <c r="C651" s="362" t="s">
        <v>222</v>
      </c>
      <c r="D651" s="567">
        <v>2050</v>
      </c>
      <c r="E651" s="568">
        <v>45114</v>
      </c>
      <c r="F651" s="362" t="s">
        <v>7481</v>
      </c>
      <c r="G651" s="362">
        <v>3531</v>
      </c>
      <c r="H651" s="362" t="s">
        <v>421</v>
      </c>
      <c r="I651" s="362" t="s">
        <v>1124</v>
      </c>
    </row>
    <row r="652" spans="1:9" s="213" customFormat="1" ht="36" x14ac:dyDescent="0.2">
      <c r="A652" s="362">
        <v>2577</v>
      </c>
      <c r="B652" s="362" t="s">
        <v>7480</v>
      </c>
      <c r="C652" s="362" t="s">
        <v>222</v>
      </c>
      <c r="D652" s="567">
        <v>2050</v>
      </c>
      <c r="E652" s="568">
        <v>45114</v>
      </c>
      <c r="F652" s="362" t="s">
        <v>7481</v>
      </c>
      <c r="G652" s="362">
        <v>3531</v>
      </c>
      <c r="H652" s="362" t="s">
        <v>421</v>
      </c>
      <c r="I652" s="362" t="s">
        <v>1124</v>
      </c>
    </row>
    <row r="653" spans="1:9" s="213" customFormat="1" ht="36" x14ac:dyDescent="0.2">
      <c r="A653" s="362">
        <v>2578</v>
      </c>
      <c r="B653" s="362" t="s">
        <v>7480</v>
      </c>
      <c r="C653" s="362" t="s">
        <v>222</v>
      </c>
      <c r="D653" s="567">
        <v>2050</v>
      </c>
      <c r="E653" s="568">
        <v>45114</v>
      </c>
      <c r="F653" s="362" t="s">
        <v>7481</v>
      </c>
      <c r="G653" s="362">
        <v>3531</v>
      </c>
      <c r="H653" s="362" t="s">
        <v>421</v>
      </c>
      <c r="I653" s="362" t="s">
        <v>1124</v>
      </c>
    </row>
    <row r="654" spans="1:9" s="213" customFormat="1" ht="36" x14ac:dyDescent="0.2">
      <c r="A654" s="362">
        <v>2579</v>
      </c>
      <c r="B654" s="362" t="s">
        <v>7480</v>
      </c>
      <c r="C654" s="362" t="s">
        <v>222</v>
      </c>
      <c r="D654" s="567">
        <v>2050</v>
      </c>
      <c r="E654" s="568">
        <v>45114</v>
      </c>
      <c r="F654" s="362" t="s">
        <v>7481</v>
      </c>
      <c r="G654" s="362">
        <v>3532</v>
      </c>
      <c r="H654" s="362" t="s">
        <v>419</v>
      </c>
      <c r="I654" s="362" t="s">
        <v>1124</v>
      </c>
    </row>
    <row r="655" spans="1:9" s="213" customFormat="1" ht="36" x14ac:dyDescent="0.2">
      <c r="A655" s="362">
        <v>2580</v>
      </c>
      <c r="B655" s="362" t="s">
        <v>7480</v>
      </c>
      <c r="C655" s="362" t="s">
        <v>222</v>
      </c>
      <c r="D655" s="567">
        <v>2050</v>
      </c>
      <c r="E655" s="568">
        <v>45114</v>
      </c>
      <c r="F655" s="362" t="s">
        <v>7481</v>
      </c>
      <c r="G655" s="362">
        <v>3532</v>
      </c>
      <c r="H655" s="362" t="s">
        <v>419</v>
      </c>
      <c r="I655" s="362" t="s">
        <v>1124</v>
      </c>
    </row>
    <row r="656" spans="1:9" s="213" customFormat="1" ht="36" x14ac:dyDescent="0.2">
      <c r="A656" s="362">
        <v>2581</v>
      </c>
      <c r="B656" s="362" t="s">
        <v>7480</v>
      </c>
      <c r="C656" s="362" t="s">
        <v>222</v>
      </c>
      <c r="D656" s="567">
        <v>2050</v>
      </c>
      <c r="E656" s="568">
        <v>45114</v>
      </c>
      <c r="F656" s="362" t="s">
        <v>7481</v>
      </c>
      <c r="G656" s="362">
        <v>3532</v>
      </c>
      <c r="H656" s="362" t="s">
        <v>419</v>
      </c>
      <c r="I656" s="362" t="s">
        <v>1124</v>
      </c>
    </row>
    <row r="657" spans="1:9" s="213" customFormat="1" ht="36" x14ac:dyDescent="0.2">
      <c r="A657" s="362">
        <v>2582</v>
      </c>
      <c r="B657" s="362" t="s">
        <v>7480</v>
      </c>
      <c r="C657" s="362" t="s">
        <v>222</v>
      </c>
      <c r="D657" s="567">
        <v>2050</v>
      </c>
      <c r="E657" s="568">
        <v>45114</v>
      </c>
      <c r="F657" s="362" t="s">
        <v>7481</v>
      </c>
      <c r="G657" s="362">
        <v>3532</v>
      </c>
      <c r="H657" s="362" t="s">
        <v>419</v>
      </c>
      <c r="I657" s="362" t="s">
        <v>1124</v>
      </c>
    </row>
    <row r="658" spans="1:9" s="213" customFormat="1" ht="36" x14ac:dyDescent="0.2">
      <c r="A658" s="362">
        <v>2583</v>
      </c>
      <c r="B658" s="362" t="s">
        <v>7480</v>
      </c>
      <c r="C658" s="362" t="s">
        <v>222</v>
      </c>
      <c r="D658" s="567">
        <v>2050</v>
      </c>
      <c r="E658" s="568">
        <v>45114</v>
      </c>
      <c r="F658" s="362" t="s">
        <v>7481</v>
      </c>
      <c r="G658" s="362">
        <v>3532</v>
      </c>
      <c r="H658" s="362" t="s">
        <v>419</v>
      </c>
      <c r="I658" s="362" t="s">
        <v>1124</v>
      </c>
    </row>
    <row r="659" spans="1:9" s="213" customFormat="1" ht="36" x14ac:dyDescent="0.2">
      <c r="A659" s="362">
        <v>2584</v>
      </c>
      <c r="B659" s="362" t="s">
        <v>7480</v>
      </c>
      <c r="C659" s="362" t="s">
        <v>222</v>
      </c>
      <c r="D659" s="567">
        <v>2050</v>
      </c>
      <c r="E659" s="568">
        <v>45114</v>
      </c>
      <c r="F659" s="362" t="s">
        <v>7481</v>
      </c>
      <c r="G659" s="362">
        <v>3532</v>
      </c>
      <c r="H659" s="362" t="s">
        <v>419</v>
      </c>
      <c r="I659" s="362" t="s">
        <v>1124</v>
      </c>
    </row>
    <row r="660" spans="1:9" s="213" customFormat="1" ht="36" x14ac:dyDescent="0.2">
      <c r="A660" s="362">
        <v>2585</v>
      </c>
      <c r="B660" s="362" t="s">
        <v>7480</v>
      </c>
      <c r="C660" s="362" t="s">
        <v>222</v>
      </c>
      <c r="D660" s="567">
        <v>2050</v>
      </c>
      <c r="E660" s="568">
        <v>45114</v>
      </c>
      <c r="F660" s="362" t="s">
        <v>7481</v>
      </c>
      <c r="G660" s="362">
        <v>3532</v>
      </c>
      <c r="H660" s="362" t="s">
        <v>419</v>
      </c>
      <c r="I660" s="362" t="s">
        <v>1124</v>
      </c>
    </row>
    <row r="661" spans="1:9" s="213" customFormat="1" ht="36" x14ac:dyDescent="0.2">
      <c r="A661" s="362">
        <v>2586</v>
      </c>
      <c r="B661" s="362" t="s">
        <v>7480</v>
      </c>
      <c r="C661" s="362" t="s">
        <v>222</v>
      </c>
      <c r="D661" s="567">
        <v>2050</v>
      </c>
      <c r="E661" s="568">
        <v>45114</v>
      </c>
      <c r="F661" s="362" t="s">
        <v>7481</v>
      </c>
      <c r="G661" s="362">
        <v>3532</v>
      </c>
      <c r="H661" s="362" t="s">
        <v>419</v>
      </c>
      <c r="I661" s="362" t="s">
        <v>1124</v>
      </c>
    </row>
    <row r="662" spans="1:9" s="213" customFormat="1" ht="72" x14ac:dyDescent="0.2">
      <c r="A662" s="362">
        <v>2587</v>
      </c>
      <c r="B662" s="362" t="s">
        <v>5516</v>
      </c>
      <c r="C662" s="362" t="s">
        <v>220</v>
      </c>
      <c r="D662" s="567">
        <v>2327.8000000000002</v>
      </c>
      <c r="E662" s="568">
        <v>45114</v>
      </c>
      <c r="F662" s="362" t="s">
        <v>5517</v>
      </c>
      <c r="G662" s="362">
        <v>36</v>
      </c>
      <c r="H662" s="362" t="s">
        <v>416</v>
      </c>
      <c r="I662" s="362" t="s">
        <v>1124</v>
      </c>
    </row>
    <row r="663" spans="1:9" s="213" customFormat="1" ht="48" x14ac:dyDescent="0.2">
      <c r="A663" s="362">
        <v>2588</v>
      </c>
      <c r="B663" s="362" t="s">
        <v>7482</v>
      </c>
      <c r="C663" s="362" t="s">
        <v>224</v>
      </c>
      <c r="D663" s="567">
        <v>1321.3</v>
      </c>
      <c r="E663" s="568">
        <v>45121</v>
      </c>
      <c r="F663" s="362" t="s">
        <v>7483</v>
      </c>
      <c r="G663" s="362">
        <v>16367</v>
      </c>
      <c r="H663" s="362" t="s">
        <v>423</v>
      </c>
      <c r="I663" s="362" t="s">
        <v>1124</v>
      </c>
    </row>
    <row r="664" spans="1:9" s="213" customFormat="1" ht="48" x14ac:dyDescent="0.2">
      <c r="A664" s="362">
        <v>2589</v>
      </c>
      <c r="B664" s="362" t="s">
        <v>7482</v>
      </c>
      <c r="C664" s="362" t="s">
        <v>224</v>
      </c>
      <c r="D664" s="567">
        <v>1308.3699999999999</v>
      </c>
      <c r="E664" s="568">
        <v>45121</v>
      </c>
      <c r="F664" s="362" t="s">
        <v>7483</v>
      </c>
      <c r="G664" s="362">
        <v>16368</v>
      </c>
      <c r="H664" s="362" t="s">
        <v>419</v>
      </c>
      <c r="I664" s="362" t="s">
        <v>1124</v>
      </c>
    </row>
    <row r="665" spans="1:9" s="213" customFormat="1" ht="48" x14ac:dyDescent="0.2">
      <c r="A665" s="362">
        <v>2590</v>
      </c>
      <c r="B665" s="362" t="s">
        <v>7484</v>
      </c>
      <c r="C665" s="362" t="s">
        <v>224</v>
      </c>
      <c r="D665" s="567">
        <v>1616.48</v>
      </c>
      <c r="E665" s="568">
        <v>45121</v>
      </c>
      <c r="F665" s="362" t="s">
        <v>7483</v>
      </c>
      <c r="G665" s="362">
        <v>16368</v>
      </c>
      <c r="H665" s="362" t="s">
        <v>419</v>
      </c>
      <c r="I665" s="362" t="s">
        <v>1124</v>
      </c>
    </row>
    <row r="666" spans="1:9" s="213" customFormat="1" ht="48" x14ac:dyDescent="0.2">
      <c r="A666" s="362">
        <v>2591</v>
      </c>
      <c r="B666" s="362" t="s">
        <v>7484</v>
      </c>
      <c r="C666" s="362" t="s">
        <v>224</v>
      </c>
      <c r="D666" s="567">
        <v>1616.48</v>
      </c>
      <c r="E666" s="568">
        <v>45121</v>
      </c>
      <c r="F666" s="362" t="s">
        <v>7483</v>
      </c>
      <c r="G666" s="362">
        <v>16368</v>
      </c>
      <c r="H666" s="362" t="s">
        <v>419</v>
      </c>
      <c r="I666" s="362" t="s">
        <v>1124</v>
      </c>
    </row>
    <row r="667" spans="1:9" s="213" customFormat="1" ht="48" x14ac:dyDescent="0.2">
      <c r="A667" s="362">
        <v>2592</v>
      </c>
      <c r="B667" s="362" t="s">
        <v>7484</v>
      </c>
      <c r="C667" s="362" t="s">
        <v>224</v>
      </c>
      <c r="D667" s="567">
        <v>1616.48</v>
      </c>
      <c r="E667" s="568">
        <v>45121</v>
      </c>
      <c r="F667" s="362" t="s">
        <v>7483</v>
      </c>
      <c r="G667" s="362">
        <v>16368</v>
      </c>
      <c r="H667" s="362" t="s">
        <v>419</v>
      </c>
      <c r="I667" s="362" t="s">
        <v>1124</v>
      </c>
    </row>
    <row r="668" spans="1:9" s="213" customFormat="1" ht="48" x14ac:dyDescent="0.2">
      <c r="A668" s="362">
        <v>2593</v>
      </c>
      <c r="B668" s="362" t="s">
        <v>7484</v>
      </c>
      <c r="C668" s="362" t="s">
        <v>224</v>
      </c>
      <c r="D668" s="567">
        <v>1616.49</v>
      </c>
      <c r="E668" s="568">
        <v>45121</v>
      </c>
      <c r="F668" s="362" t="s">
        <v>7483</v>
      </c>
      <c r="G668" s="362">
        <v>16368</v>
      </c>
      <c r="H668" s="362" t="s">
        <v>419</v>
      </c>
      <c r="I668" s="362" t="s">
        <v>1124</v>
      </c>
    </row>
    <row r="669" spans="1:9" s="213" customFormat="1" ht="36" x14ac:dyDescent="0.2">
      <c r="A669" s="362">
        <v>2594</v>
      </c>
      <c r="B669" s="362" t="s">
        <v>7485</v>
      </c>
      <c r="C669" s="362" t="s">
        <v>224</v>
      </c>
      <c r="D669" s="567">
        <v>645</v>
      </c>
      <c r="E669" s="568">
        <v>45124</v>
      </c>
      <c r="F669" s="362" t="s">
        <v>7486</v>
      </c>
      <c r="G669" s="362">
        <v>15661</v>
      </c>
      <c r="H669" s="362" t="s">
        <v>420</v>
      </c>
      <c r="I669" s="362" t="s">
        <v>1124</v>
      </c>
    </row>
    <row r="670" spans="1:9" s="213" customFormat="1" ht="36" x14ac:dyDescent="0.2">
      <c r="A670" s="362">
        <v>2595</v>
      </c>
      <c r="B670" s="362" t="s">
        <v>7487</v>
      </c>
      <c r="C670" s="362" t="s">
        <v>224</v>
      </c>
      <c r="D670" s="567">
        <v>15376</v>
      </c>
      <c r="E670" s="568">
        <v>45124</v>
      </c>
      <c r="F670" s="362" t="s">
        <v>7486</v>
      </c>
      <c r="G670" s="362">
        <v>15661</v>
      </c>
      <c r="H670" s="362" t="s">
        <v>420</v>
      </c>
      <c r="I670" s="362" t="s">
        <v>1124</v>
      </c>
    </row>
    <row r="671" spans="1:9" s="213" customFormat="1" hidden="1" x14ac:dyDescent="0.2">
      <c r="A671" s="362"/>
    </row>
    <row r="672" spans="1:9" s="213" customFormat="1" hidden="1" x14ac:dyDescent="0.2">
      <c r="A672" s="362"/>
    </row>
    <row r="673" spans="1:9" s="213" customFormat="1" hidden="1" x14ac:dyDescent="0.2">
      <c r="A673" s="362"/>
    </row>
    <row r="674" spans="1:9" s="213" customFormat="1" ht="36" x14ac:dyDescent="0.2">
      <c r="A674" s="362">
        <v>2596</v>
      </c>
      <c r="B674" s="362" t="s">
        <v>7636</v>
      </c>
      <c r="C674" s="362" t="s">
        <v>228</v>
      </c>
      <c r="D674" s="567">
        <v>1320</v>
      </c>
      <c r="E674" s="568">
        <v>45125</v>
      </c>
      <c r="F674" s="362" t="s">
        <v>7637</v>
      </c>
      <c r="G674" s="362">
        <v>4309</v>
      </c>
      <c r="H674" s="362" t="s">
        <v>420</v>
      </c>
      <c r="I674" s="362" t="s">
        <v>1124</v>
      </c>
    </row>
    <row r="675" spans="1:9" s="213" customFormat="1" ht="48" x14ac:dyDescent="0.2">
      <c r="A675" s="362">
        <v>2597</v>
      </c>
      <c r="B675" s="362" t="s">
        <v>7484</v>
      </c>
      <c r="C675" s="362" t="s">
        <v>224</v>
      </c>
      <c r="D675" s="567">
        <v>1653.48</v>
      </c>
      <c r="E675" s="568">
        <v>45127</v>
      </c>
      <c r="F675" s="362" t="s">
        <v>7483</v>
      </c>
      <c r="G675" s="362">
        <v>16676</v>
      </c>
      <c r="H675" s="362" t="s">
        <v>416</v>
      </c>
      <c r="I675" s="362" t="s">
        <v>1124</v>
      </c>
    </row>
    <row r="676" spans="1:9" s="213" customFormat="1" ht="48" x14ac:dyDescent="0.2">
      <c r="A676" s="362">
        <v>2598</v>
      </c>
      <c r="B676" s="362" t="s">
        <v>7484</v>
      </c>
      <c r="C676" s="362" t="s">
        <v>224</v>
      </c>
      <c r="D676" s="567">
        <v>1653.49</v>
      </c>
      <c r="E676" s="568">
        <v>45127</v>
      </c>
      <c r="F676" s="362" t="s">
        <v>7483</v>
      </c>
      <c r="G676" s="362">
        <v>16676</v>
      </c>
      <c r="H676" s="362" t="s">
        <v>416</v>
      </c>
      <c r="I676" s="362" t="s">
        <v>1124</v>
      </c>
    </row>
    <row r="677" spans="1:9" s="213" customFormat="1" ht="48" x14ac:dyDescent="0.2">
      <c r="A677" s="362">
        <v>2599</v>
      </c>
      <c r="B677" s="362" t="s">
        <v>7482</v>
      </c>
      <c r="C677" s="362" t="s">
        <v>224</v>
      </c>
      <c r="D677" s="567">
        <v>1338.33</v>
      </c>
      <c r="E677" s="568">
        <v>45127</v>
      </c>
      <c r="F677" s="362" t="s">
        <v>7483</v>
      </c>
      <c r="G677" s="362">
        <v>16676</v>
      </c>
      <c r="H677" s="362" t="s">
        <v>416</v>
      </c>
      <c r="I677" s="362" t="s">
        <v>1124</v>
      </c>
    </row>
    <row r="678" spans="1:9" s="213" customFormat="1" ht="48" x14ac:dyDescent="0.2">
      <c r="A678" s="362">
        <v>2600</v>
      </c>
      <c r="B678" s="362" t="s">
        <v>7484</v>
      </c>
      <c r="C678" s="362" t="s">
        <v>224</v>
      </c>
      <c r="D678" s="567">
        <v>1679.5</v>
      </c>
      <c r="E678" s="568">
        <v>45127</v>
      </c>
      <c r="F678" s="362" t="s">
        <v>7483</v>
      </c>
      <c r="G678" s="362">
        <v>16678</v>
      </c>
      <c r="H678" s="362" t="s">
        <v>417</v>
      </c>
      <c r="I678" s="362" t="s">
        <v>1124</v>
      </c>
    </row>
    <row r="679" spans="1:9" s="213" customFormat="1" ht="48" x14ac:dyDescent="0.2">
      <c r="A679" s="362">
        <v>2601</v>
      </c>
      <c r="B679" s="362" t="s">
        <v>7482</v>
      </c>
      <c r="C679" s="362" t="s">
        <v>224</v>
      </c>
      <c r="D679" s="567">
        <v>1341.3</v>
      </c>
      <c r="E679" s="568">
        <v>45127</v>
      </c>
      <c r="F679" s="362" t="s">
        <v>7483</v>
      </c>
      <c r="G679" s="362">
        <v>16679</v>
      </c>
      <c r="H679" s="362" t="s">
        <v>418</v>
      </c>
      <c r="I679" s="362" t="s">
        <v>1124</v>
      </c>
    </row>
    <row r="680" spans="1:9" s="213" customFormat="1" ht="36" x14ac:dyDescent="0.2">
      <c r="A680" s="362">
        <v>2602</v>
      </c>
      <c r="B680" s="362" t="s">
        <v>7488</v>
      </c>
      <c r="C680" s="362" t="s">
        <v>220</v>
      </c>
      <c r="D680" s="567">
        <v>500</v>
      </c>
      <c r="E680" s="568">
        <v>45131</v>
      </c>
      <c r="F680" s="362" t="s">
        <v>1138</v>
      </c>
      <c r="G680" s="362">
        <v>10768</v>
      </c>
      <c r="H680" s="362" t="s">
        <v>1133</v>
      </c>
      <c r="I680" s="362" t="s">
        <v>1124</v>
      </c>
    </row>
    <row r="681" spans="1:9" s="213" customFormat="1" ht="48" x14ac:dyDescent="0.2">
      <c r="A681" s="362">
        <v>2603</v>
      </c>
      <c r="B681" s="362" t="s">
        <v>7482</v>
      </c>
      <c r="C681" s="362" t="s">
        <v>224</v>
      </c>
      <c r="D681" s="567">
        <v>1321.3</v>
      </c>
      <c r="E681" s="568">
        <v>45132</v>
      </c>
      <c r="F681" s="362" t="s">
        <v>7483</v>
      </c>
      <c r="G681" s="362">
        <v>16754</v>
      </c>
      <c r="H681" s="362" t="s">
        <v>7638</v>
      </c>
      <c r="I681" s="362" t="s">
        <v>1124</v>
      </c>
    </row>
    <row r="682" spans="1:9" s="213" customFormat="1" ht="50.25" customHeight="1" x14ac:dyDescent="0.2">
      <c r="A682" s="362">
        <v>2604</v>
      </c>
      <c r="B682" s="362" t="s">
        <v>7482</v>
      </c>
      <c r="C682" s="362" t="s">
        <v>224</v>
      </c>
      <c r="D682" s="567">
        <v>1321.3</v>
      </c>
      <c r="E682" s="568">
        <v>45132</v>
      </c>
      <c r="F682" s="362" t="s">
        <v>7483</v>
      </c>
      <c r="G682" s="362">
        <v>16754</v>
      </c>
      <c r="H682" s="213" t="s">
        <v>7638</v>
      </c>
      <c r="I682" s="362" t="s">
        <v>1124</v>
      </c>
    </row>
    <row r="683" spans="1:9" s="213" customFormat="1" ht="48" x14ac:dyDescent="0.2">
      <c r="A683" s="362">
        <v>2605</v>
      </c>
      <c r="B683" s="362" t="s">
        <v>7484</v>
      </c>
      <c r="C683" s="362" t="s">
        <v>224</v>
      </c>
      <c r="D683" s="567">
        <v>1619.5</v>
      </c>
      <c r="E683" s="568">
        <v>45132</v>
      </c>
      <c r="F683" s="362" t="s">
        <v>7483</v>
      </c>
      <c r="G683" s="362">
        <v>16755</v>
      </c>
      <c r="H683" s="362" t="s">
        <v>414</v>
      </c>
      <c r="I683" s="362" t="s">
        <v>1124</v>
      </c>
    </row>
    <row r="684" spans="1:9" s="213" customFormat="1" ht="48" x14ac:dyDescent="0.2">
      <c r="A684" s="362">
        <v>2606</v>
      </c>
      <c r="B684" s="362" t="s">
        <v>7482</v>
      </c>
      <c r="C684" s="362" t="s">
        <v>224</v>
      </c>
      <c r="D684" s="567">
        <v>1326.3</v>
      </c>
      <c r="E684" s="568">
        <v>45132</v>
      </c>
      <c r="F684" s="362" t="s">
        <v>7483</v>
      </c>
      <c r="G684" s="362">
        <v>16750</v>
      </c>
      <c r="H684" s="362" t="s">
        <v>420</v>
      </c>
      <c r="I684" s="362" t="s">
        <v>1124</v>
      </c>
    </row>
    <row r="685" spans="1:9" s="213" customFormat="1" ht="36" x14ac:dyDescent="0.2">
      <c r="A685" s="362">
        <v>2607</v>
      </c>
      <c r="B685" s="362" t="s">
        <v>8271</v>
      </c>
      <c r="C685" s="362" t="s">
        <v>228</v>
      </c>
      <c r="D685" s="567">
        <v>1600</v>
      </c>
      <c r="E685" s="568">
        <v>45140</v>
      </c>
      <c r="F685" s="362" t="s">
        <v>5507</v>
      </c>
      <c r="G685" s="362">
        <v>41131</v>
      </c>
      <c r="H685" s="362" t="s">
        <v>493</v>
      </c>
      <c r="I685" s="362" t="s">
        <v>1124</v>
      </c>
    </row>
    <row r="686" spans="1:9" s="213" customFormat="1" ht="24" x14ac:dyDescent="0.2">
      <c r="A686" s="362">
        <v>2608</v>
      </c>
      <c r="B686" s="362" t="s">
        <v>8272</v>
      </c>
      <c r="C686" s="362" t="s">
        <v>228</v>
      </c>
      <c r="D686" s="567">
        <v>2793.7</v>
      </c>
      <c r="E686" s="568">
        <v>45141</v>
      </c>
      <c r="F686" s="362" t="s">
        <v>8273</v>
      </c>
      <c r="G686" s="362">
        <v>104</v>
      </c>
      <c r="H686" s="362" t="s">
        <v>420</v>
      </c>
      <c r="I686" s="362" t="s">
        <v>1124</v>
      </c>
    </row>
    <row r="687" spans="1:9" s="213" customFormat="1" ht="48" x14ac:dyDescent="0.2">
      <c r="A687" s="362">
        <v>2609</v>
      </c>
      <c r="B687" s="362" t="s">
        <v>8274</v>
      </c>
      <c r="C687" s="362" t="s">
        <v>220</v>
      </c>
      <c r="D687" s="567">
        <v>4603.5200000000004</v>
      </c>
      <c r="E687" s="568">
        <v>45141</v>
      </c>
      <c r="F687" s="362" t="s">
        <v>8273</v>
      </c>
      <c r="G687" s="362">
        <v>104</v>
      </c>
      <c r="H687" s="362" t="s">
        <v>420</v>
      </c>
      <c r="I687" s="362" t="s">
        <v>1124</v>
      </c>
    </row>
    <row r="688" spans="1:9" s="213" customFormat="1" ht="48" x14ac:dyDescent="0.2">
      <c r="A688" s="362">
        <v>2610</v>
      </c>
      <c r="B688" s="362" t="s">
        <v>8274</v>
      </c>
      <c r="C688" s="362" t="s">
        <v>220</v>
      </c>
      <c r="D688" s="567">
        <v>4603.5200000000004</v>
      </c>
      <c r="E688" s="568">
        <v>45141</v>
      </c>
      <c r="F688" s="362" t="s">
        <v>8273</v>
      </c>
      <c r="G688" s="362">
        <v>104</v>
      </c>
      <c r="H688" s="362" t="s">
        <v>420</v>
      </c>
      <c r="I688" s="362" t="s">
        <v>1124</v>
      </c>
    </row>
    <row r="689" spans="1:9" s="213" customFormat="1" ht="36" x14ac:dyDescent="0.2">
      <c r="A689" s="362">
        <v>2611</v>
      </c>
      <c r="B689" s="362" t="s">
        <v>8275</v>
      </c>
      <c r="C689" s="362" t="s">
        <v>220</v>
      </c>
      <c r="D689" s="567">
        <v>325.22000000000003</v>
      </c>
      <c r="E689" s="568">
        <v>45141</v>
      </c>
      <c r="F689" s="362" t="s">
        <v>8273</v>
      </c>
      <c r="G689" s="362">
        <v>104</v>
      </c>
      <c r="H689" s="362" t="s">
        <v>420</v>
      </c>
      <c r="I689" s="362" t="s">
        <v>1124</v>
      </c>
    </row>
    <row r="690" spans="1:9" s="213" customFormat="1" ht="36" x14ac:dyDescent="0.2">
      <c r="A690" s="362">
        <v>2612</v>
      </c>
      <c r="B690" s="362" t="s">
        <v>8275</v>
      </c>
      <c r="C690" s="362" t="s">
        <v>220</v>
      </c>
      <c r="D690" s="567">
        <v>325.22000000000003</v>
      </c>
      <c r="E690" s="568">
        <v>45141</v>
      </c>
      <c r="F690" s="362" t="s">
        <v>8273</v>
      </c>
      <c r="G690" s="362">
        <v>104</v>
      </c>
      <c r="H690" s="362" t="s">
        <v>420</v>
      </c>
      <c r="I690" s="362" t="s">
        <v>1124</v>
      </c>
    </row>
    <row r="691" spans="1:9" s="213" customFormat="1" ht="24" x14ac:dyDescent="0.2">
      <c r="A691" s="362">
        <v>2613</v>
      </c>
      <c r="B691" s="362" t="s">
        <v>8276</v>
      </c>
      <c r="C691" s="362" t="s">
        <v>220</v>
      </c>
      <c r="D691" s="567">
        <v>3100.92</v>
      </c>
      <c r="E691" s="568">
        <v>45141</v>
      </c>
      <c r="F691" s="362" t="s">
        <v>8273</v>
      </c>
      <c r="G691" s="362">
        <v>104</v>
      </c>
      <c r="H691" s="362" t="s">
        <v>420</v>
      </c>
      <c r="I691" s="362" t="s">
        <v>1124</v>
      </c>
    </row>
    <row r="692" spans="1:9" s="213" customFormat="1" ht="48" x14ac:dyDescent="0.2">
      <c r="A692" s="362">
        <v>2614</v>
      </c>
      <c r="B692" s="362" t="s">
        <v>8277</v>
      </c>
      <c r="C692" s="362" t="s">
        <v>220</v>
      </c>
      <c r="D692" s="567">
        <v>252.32</v>
      </c>
      <c r="E692" s="568">
        <v>45141</v>
      </c>
      <c r="F692" s="362" t="s">
        <v>8273</v>
      </c>
      <c r="G692" s="362">
        <v>104</v>
      </c>
      <c r="H692" s="362" t="s">
        <v>420</v>
      </c>
      <c r="I692" s="362" t="s">
        <v>1124</v>
      </c>
    </row>
    <row r="693" spans="1:9" s="213" customFormat="1" ht="48" x14ac:dyDescent="0.2">
      <c r="A693" s="362">
        <v>2615</v>
      </c>
      <c r="B693" s="362" t="s">
        <v>8277</v>
      </c>
      <c r="C693" s="362" t="s">
        <v>220</v>
      </c>
      <c r="D693" s="567">
        <v>252.32</v>
      </c>
      <c r="E693" s="568">
        <v>45141</v>
      </c>
      <c r="F693" s="362" t="s">
        <v>8273</v>
      </c>
      <c r="G693" s="362">
        <v>104</v>
      </c>
      <c r="H693" s="362" t="s">
        <v>420</v>
      </c>
      <c r="I693" s="362" t="s">
        <v>1124</v>
      </c>
    </row>
    <row r="694" spans="1:9" s="213" customFormat="1" ht="48" x14ac:dyDescent="0.2">
      <c r="A694" s="362">
        <v>2616</v>
      </c>
      <c r="B694" s="362" t="s">
        <v>8278</v>
      </c>
      <c r="C694" s="362" t="s">
        <v>220</v>
      </c>
      <c r="D694" s="567">
        <v>252.31</v>
      </c>
      <c r="E694" s="568">
        <v>45141</v>
      </c>
      <c r="F694" s="362" t="s">
        <v>8273</v>
      </c>
      <c r="G694" s="362">
        <v>104</v>
      </c>
      <c r="H694" s="362" t="s">
        <v>420</v>
      </c>
      <c r="I694" s="362" t="s">
        <v>1124</v>
      </c>
    </row>
    <row r="695" spans="1:9" s="213" customFormat="1" ht="48" x14ac:dyDescent="0.2">
      <c r="A695" s="362">
        <v>2617</v>
      </c>
      <c r="B695" s="362" t="s">
        <v>8278</v>
      </c>
      <c r="C695" s="362" t="s">
        <v>220</v>
      </c>
      <c r="D695" s="567">
        <v>252.31</v>
      </c>
      <c r="E695" s="568">
        <v>45141</v>
      </c>
      <c r="F695" s="362" t="s">
        <v>8273</v>
      </c>
      <c r="G695" s="362">
        <v>104</v>
      </c>
      <c r="H695" s="362" t="s">
        <v>420</v>
      </c>
      <c r="I695" s="362" t="s">
        <v>1124</v>
      </c>
    </row>
    <row r="696" spans="1:9" s="213" customFormat="1" ht="36" x14ac:dyDescent="0.2">
      <c r="A696" s="362">
        <v>2618</v>
      </c>
      <c r="B696" s="362" t="s">
        <v>8279</v>
      </c>
      <c r="C696" s="362" t="s">
        <v>220</v>
      </c>
      <c r="D696" s="567">
        <v>258.52</v>
      </c>
      <c r="E696" s="568">
        <v>45141</v>
      </c>
      <c r="F696" s="362" t="s">
        <v>8273</v>
      </c>
      <c r="G696" s="362">
        <v>104</v>
      </c>
      <c r="H696" s="362" t="s">
        <v>420</v>
      </c>
      <c r="I696" s="362" t="s">
        <v>1124</v>
      </c>
    </row>
    <row r="697" spans="1:9" s="213" customFormat="1" ht="24" x14ac:dyDescent="0.2">
      <c r="A697" s="362">
        <v>2619</v>
      </c>
      <c r="B697" s="362" t="s">
        <v>8280</v>
      </c>
      <c r="C697" s="362" t="s">
        <v>220</v>
      </c>
      <c r="D697" s="567">
        <v>1095</v>
      </c>
      <c r="E697" s="568">
        <v>45141</v>
      </c>
      <c r="F697" s="362" t="s">
        <v>8273</v>
      </c>
      <c r="G697" s="362">
        <v>105</v>
      </c>
      <c r="H697" s="362" t="s">
        <v>420</v>
      </c>
      <c r="I697" s="362" t="s">
        <v>1124</v>
      </c>
    </row>
    <row r="698" spans="1:9" s="213" customFormat="1" ht="24" x14ac:dyDescent="0.2">
      <c r="A698" s="362">
        <v>2620</v>
      </c>
      <c r="B698" s="362" t="s">
        <v>8281</v>
      </c>
      <c r="C698" s="362" t="s">
        <v>219</v>
      </c>
      <c r="D698" s="567">
        <v>376.97</v>
      </c>
      <c r="E698" s="568">
        <v>45141</v>
      </c>
      <c r="F698" s="362" t="s">
        <v>8273</v>
      </c>
      <c r="G698" s="362">
        <v>105</v>
      </c>
      <c r="H698" s="362" t="s">
        <v>420</v>
      </c>
      <c r="I698" s="362" t="s">
        <v>1124</v>
      </c>
    </row>
    <row r="699" spans="1:9" s="213" customFormat="1" ht="24" x14ac:dyDescent="0.2">
      <c r="A699" s="362">
        <v>2621</v>
      </c>
      <c r="B699" s="362" t="s">
        <v>8281</v>
      </c>
      <c r="C699" s="362" t="s">
        <v>219</v>
      </c>
      <c r="D699" s="567">
        <v>376.97</v>
      </c>
      <c r="E699" s="568">
        <v>45141</v>
      </c>
      <c r="F699" s="362" t="s">
        <v>8273</v>
      </c>
      <c r="G699" s="362">
        <v>105</v>
      </c>
      <c r="H699" s="362" t="s">
        <v>420</v>
      </c>
      <c r="I699" s="362" t="s">
        <v>1124</v>
      </c>
    </row>
    <row r="700" spans="1:9" s="213" customFormat="1" ht="24" x14ac:dyDescent="0.2">
      <c r="A700" s="362">
        <v>2622</v>
      </c>
      <c r="B700" s="362" t="s">
        <v>8281</v>
      </c>
      <c r="C700" s="362" t="s">
        <v>219</v>
      </c>
      <c r="D700" s="567">
        <v>376.97</v>
      </c>
      <c r="E700" s="568">
        <v>45141</v>
      </c>
      <c r="F700" s="362" t="s">
        <v>8273</v>
      </c>
      <c r="G700" s="362">
        <v>105</v>
      </c>
      <c r="H700" s="362" t="s">
        <v>420</v>
      </c>
      <c r="I700" s="362" t="s">
        <v>1124</v>
      </c>
    </row>
    <row r="701" spans="1:9" s="213" customFormat="1" ht="24" x14ac:dyDescent="0.2">
      <c r="A701" s="362">
        <v>2623</v>
      </c>
      <c r="B701" s="362" t="s">
        <v>8282</v>
      </c>
      <c r="C701" s="362" t="s">
        <v>223</v>
      </c>
      <c r="D701" s="567">
        <v>880</v>
      </c>
      <c r="E701" s="568">
        <v>45142</v>
      </c>
      <c r="F701" s="362" t="s">
        <v>8283</v>
      </c>
      <c r="G701" s="362">
        <v>1973</v>
      </c>
      <c r="H701" s="362" t="s">
        <v>421</v>
      </c>
      <c r="I701" s="362" t="s">
        <v>1124</v>
      </c>
    </row>
    <row r="702" spans="1:9" s="213" customFormat="1" ht="24" x14ac:dyDescent="0.2">
      <c r="A702" s="362">
        <v>2624</v>
      </c>
      <c r="B702" s="362" t="s">
        <v>8282</v>
      </c>
      <c r="C702" s="362" t="s">
        <v>223</v>
      </c>
      <c r="D702" s="567">
        <v>880</v>
      </c>
      <c r="E702" s="568">
        <v>45142</v>
      </c>
      <c r="F702" s="362" t="s">
        <v>8283</v>
      </c>
      <c r="G702" s="362">
        <v>1973</v>
      </c>
      <c r="H702" s="362" t="s">
        <v>421</v>
      </c>
      <c r="I702" s="362" t="s">
        <v>1124</v>
      </c>
    </row>
    <row r="703" spans="1:9" s="213" customFormat="1" ht="48" x14ac:dyDescent="0.2">
      <c r="A703" s="362">
        <v>2625</v>
      </c>
      <c r="B703" s="362" t="s">
        <v>8284</v>
      </c>
      <c r="C703" s="362" t="s">
        <v>223</v>
      </c>
      <c r="D703" s="567">
        <v>810</v>
      </c>
      <c r="E703" s="568">
        <v>45142</v>
      </c>
      <c r="F703" s="362" t="s">
        <v>8283</v>
      </c>
      <c r="G703" s="362">
        <v>1973</v>
      </c>
      <c r="H703" s="362" t="s">
        <v>421</v>
      </c>
      <c r="I703" s="362" t="s">
        <v>1124</v>
      </c>
    </row>
    <row r="704" spans="1:9" s="213" customFormat="1" ht="36" x14ac:dyDescent="0.2">
      <c r="A704" s="362">
        <v>2626</v>
      </c>
      <c r="B704" s="362" t="s">
        <v>8285</v>
      </c>
      <c r="C704" s="362" t="s">
        <v>229</v>
      </c>
      <c r="D704" s="567">
        <v>216.9</v>
      </c>
      <c r="E704" s="568">
        <v>45156</v>
      </c>
      <c r="F704" s="362" t="s">
        <v>8140</v>
      </c>
      <c r="G704" s="362">
        <v>8042</v>
      </c>
      <c r="H704" s="362" t="s">
        <v>1128</v>
      </c>
      <c r="I704" s="362" t="s">
        <v>1124</v>
      </c>
    </row>
    <row r="705" spans="1:9" s="213" customFormat="1" ht="36" x14ac:dyDescent="0.2">
      <c r="A705" s="362">
        <v>2627</v>
      </c>
      <c r="B705" s="362" t="s">
        <v>8285</v>
      </c>
      <c r="C705" s="362" t="s">
        <v>229</v>
      </c>
      <c r="D705" s="567">
        <v>216.9</v>
      </c>
      <c r="E705" s="568">
        <v>45156</v>
      </c>
      <c r="F705" s="362" t="s">
        <v>8140</v>
      </c>
      <c r="G705" s="362">
        <v>8042</v>
      </c>
      <c r="H705" s="362" t="s">
        <v>1128</v>
      </c>
      <c r="I705" s="362" t="s">
        <v>1124</v>
      </c>
    </row>
    <row r="706" spans="1:9" s="213" customFormat="1" ht="48" x14ac:dyDescent="0.2">
      <c r="A706" s="362">
        <v>2628</v>
      </c>
      <c r="B706" s="362" t="s">
        <v>8286</v>
      </c>
      <c r="C706" s="362" t="s">
        <v>228</v>
      </c>
      <c r="D706" s="567">
        <v>450</v>
      </c>
      <c r="E706" s="568">
        <v>45166</v>
      </c>
      <c r="F706" s="362" t="s">
        <v>8287</v>
      </c>
      <c r="G706" s="362">
        <v>337</v>
      </c>
      <c r="H706" s="362" t="s">
        <v>416</v>
      </c>
      <c r="I706" s="362" t="s">
        <v>1124</v>
      </c>
    </row>
    <row r="707" spans="1:9" s="213" customFormat="1" ht="24" x14ac:dyDescent="0.2">
      <c r="A707" s="362">
        <v>2629</v>
      </c>
      <c r="B707" s="362" t="s">
        <v>9157</v>
      </c>
      <c r="C707" s="362" t="s">
        <v>220</v>
      </c>
      <c r="D707" s="567">
        <v>1275</v>
      </c>
      <c r="E707" s="568">
        <v>45175</v>
      </c>
      <c r="F707" s="362" t="s">
        <v>9165</v>
      </c>
      <c r="G707" s="362">
        <v>33520</v>
      </c>
      <c r="H707" s="362" t="s">
        <v>418</v>
      </c>
      <c r="I707" s="362" t="s">
        <v>1124</v>
      </c>
    </row>
    <row r="708" spans="1:9" s="213" customFormat="1" ht="24" x14ac:dyDescent="0.2">
      <c r="A708" s="362">
        <v>2630</v>
      </c>
      <c r="B708" s="362" t="s">
        <v>9158</v>
      </c>
      <c r="C708" s="362" t="s">
        <v>70</v>
      </c>
      <c r="D708" s="567">
        <v>143000</v>
      </c>
      <c r="E708" s="568">
        <v>45182</v>
      </c>
      <c r="F708" s="362" t="s">
        <v>9166</v>
      </c>
      <c r="G708" s="362">
        <v>48028</v>
      </c>
      <c r="H708" s="362" t="s">
        <v>1128</v>
      </c>
      <c r="I708" s="362" t="s">
        <v>1124</v>
      </c>
    </row>
    <row r="709" spans="1:9" s="213" customFormat="1" ht="36" x14ac:dyDescent="0.2">
      <c r="A709" s="362">
        <v>2631</v>
      </c>
      <c r="B709" s="362" t="s">
        <v>9159</v>
      </c>
      <c r="C709" s="362" t="s">
        <v>229</v>
      </c>
      <c r="D709" s="567">
        <v>989</v>
      </c>
      <c r="E709" s="568">
        <v>45188</v>
      </c>
      <c r="F709" s="362" t="s">
        <v>9167</v>
      </c>
      <c r="G709" s="362">
        <v>2610</v>
      </c>
      <c r="H709" s="362" t="s">
        <v>423</v>
      </c>
      <c r="I709" s="362" t="s">
        <v>1124</v>
      </c>
    </row>
    <row r="710" spans="1:9" s="213" customFormat="1" ht="36" x14ac:dyDescent="0.2">
      <c r="A710" s="362">
        <v>2632</v>
      </c>
      <c r="B710" s="362" t="s">
        <v>9159</v>
      </c>
      <c r="C710" s="362" t="s">
        <v>229</v>
      </c>
      <c r="D710" s="567">
        <v>989</v>
      </c>
      <c r="E710" s="568">
        <v>45188</v>
      </c>
      <c r="F710" s="362" t="s">
        <v>9167</v>
      </c>
      <c r="G710" s="362">
        <v>2610</v>
      </c>
      <c r="H710" s="362" t="s">
        <v>423</v>
      </c>
      <c r="I710" s="362" t="s">
        <v>1124</v>
      </c>
    </row>
    <row r="711" spans="1:9" s="213" customFormat="1" ht="36" x14ac:dyDescent="0.2">
      <c r="A711" s="362">
        <v>2633</v>
      </c>
      <c r="B711" s="362" t="s">
        <v>9159</v>
      </c>
      <c r="C711" s="362" t="s">
        <v>229</v>
      </c>
      <c r="D711" s="567">
        <v>989</v>
      </c>
      <c r="E711" s="568">
        <v>45188</v>
      </c>
      <c r="F711" s="362" t="s">
        <v>9167</v>
      </c>
      <c r="G711" s="362">
        <v>2610</v>
      </c>
      <c r="H711" s="362" t="s">
        <v>423</v>
      </c>
      <c r="I711" s="362" t="s">
        <v>1124</v>
      </c>
    </row>
    <row r="712" spans="1:9" s="213" customFormat="1" ht="36" x14ac:dyDescent="0.2">
      <c r="A712" s="362">
        <v>2634</v>
      </c>
      <c r="B712" s="362" t="s">
        <v>9159</v>
      </c>
      <c r="C712" s="362" t="s">
        <v>229</v>
      </c>
      <c r="D712" s="567">
        <v>989</v>
      </c>
      <c r="E712" s="568">
        <v>45188</v>
      </c>
      <c r="F712" s="362" t="s">
        <v>9167</v>
      </c>
      <c r="G712" s="362">
        <v>2610</v>
      </c>
      <c r="H712" s="362" t="s">
        <v>423</v>
      </c>
      <c r="I712" s="362" t="s">
        <v>1124</v>
      </c>
    </row>
    <row r="713" spans="1:9" s="213" customFormat="1" ht="36" x14ac:dyDescent="0.2">
      <c r="A713" s="362">
        <v>2635</v>
      </c>
      <c r="B713" s="362" t="s">
        <v>9159</v>
      </c>
      <c r="C713" s="362" t="s">
        <v>229</v>
      </c>
      <c r="D713" s="567">
        <v>989</v>
      </c>
      <c r="E713" s="568">
        <v>45188</v>
      </c>
      <c r="F713" s="362" t="s">
        <v>9167</v>
      </c>
      <c r="G713" s="362">
        <v>2610</v>
      </c>
      <c r="H713" s="362" t="s">
        <v>423</v>
      </c>
      <c r="I713" s="362" t="s">
        <v>1124</v>
      </c>
    </row>
    <row r="714" spans="1:9" s="213" customFormat="1" ht="36" x14ac:dyDescent="0.2">
      <c r="A714" s="362">
        <v>2636</v>
      </c>
      <c r="B714" s="362" t="s">
        <v>9159</v>
      </c>
      <c r="C714" s="362" t="s">
        <v>229</v>
      </c>
      <c r="D714" s="567">
        <v>989</v>
      </c>
      <c r="E714" s="568">
        <v>45188</v>
      </c>
      <c r="F714" s="362" t="s">
        <v>9167</v>
      </c>
      <c r="G714" s="362">
        <v>2610</v>
      </c>
      <c r="H714" s="362" t="s">
        <v>423</v>
      </c>
      <c r="I714" s="362" t="s">
        <v>1124</v>
      </c>
    </row>
    <row r="715" spans="1:9" s="213" customFormat="1" ht="36" x14ac:dyDescent="0.2">
      <c r="A715" s="362">
        <v>2637</v>
      </c>
      <c r="B715" s="362" t="s">
        <v>9159</v>
      </c>
      <c r="C715" s="362" t="s">
        <v>229</v>
      </c>
      <c r="D715" s="567">
        <v>989</v>
      </c>
      <c r="E715" s="568">
        <v>45188</v>
      </c>
      <c r="F715" s="362" t="s">
        <v>9167</v>
      </c>
      <c r="G715" s="362">
        <v>2610</v>
      </c>
      <c r="H715" s="362" t="s">
        <v>423</v>
      </c>
      <c r="I715" s="362" t="s">
        <v>1124</v>
      </c>
    </row>
    <row r="716" spans="1:9" s="213" customFormat="1" ht="36" x14ac:dyDescent="0.2">
      <c r="A716" s="362">
        <v>2638</v>
      </c>
      <c r="B716" s="362" t="s">
        <v>9159</v>
      </c>
      <c r="C716" s="362" t="s">
        <v>229</v>
      </c>
      <c r="D716" s="567">
        <v>989</v>
      </c>
      <c r="E716" s="568">
        <v>45188</v>
      </c>
      <c r="F716" s="362" t="s">
        <v>9167</v>
      </c>
      <c r="G716" s="362">
        <v>2610</v>
      </c>
      <c r="H716" s="362" t="s">
        <v>423</v>
      </c>
      <c r="I716" s="362" t="s">
        <v>1124</v>
      </c>
    </row>
    <row r="717" spans="1:9" s="213" customFormat="1" ht="36" x14ac:dyDescent="0.2">
      <c r="A717" s="362">
        <v>2639</v>
      </c>
      <c r="B717" s="362" t="s">
        <v>9159</v>
      </c>
      <c r="C717" s="362" t="s">
        <v>229</v>
      </c>
      <c r="D717" s="567">
        <v>989</v>
      </c>
      <c r="E717" s="568">
        <v>45188</v>
      </c>
      <c r="F717" s="362" t="s">
        <v>9167</v>
      </c>
      <c r="G717" s="362">
        <v>2610</v>
      </c>
      <c r="H717" s="362" t="s">
        <v>423</v>
      </c>
      <c r="I717" s="362" t="s">
        <v>1124</v>
      </c>
    </row>
    <row r="718" spans="1:9" s="213" customFormat="1" ht="36" x14ac:dyDescent="0.2">
      <c r="A718" s="362">
        <v>2640</v>
      </c>
      <c r="B718" s="362" t="s">
        <v>9159</v>
      </c>
      <c r="C718" s="362" t="s">
        <v>229</v>
      </c>
      <c r="D718" s="567">
        <v>989</v>
      </c>
      <c r="E718" s="568">
        <v>45188</v>
      </c>
      <c r="F718" s="362" t="s">
        <v>9167</v>
      </c>
      <c r="G718" s="362">
        <v>2610</v>
      </c>
      <c r="H718" s="362" t="s">
        <v>423</v>
      </c>
      <c r="I718" s="362" t="s">
        <v>1124</v>
      </c>
    </row>
    <row r="719" spans="1:9" s="213" customFormat="1" ht="36" x14ac:dyDescent="0.2">
      <c r="A719" s="362">
        <v>2641</v>
      </c>
      <c r="B719" s="362" t="s">
        <v>9159</v>
      </c>
      <c r="C719" s="362" t="s">
        <v>229</v>
      </c>
      <c r="D719" s="567">
        <v>989</v>
      </c>
      <c r="E719" s="568">
        <v>45188</v>
      </c>
      <c r="F719" s="362" t="s">
        <v>9167</v>
      </c>
      <c r="G719" s="362">
        <v>2610</v>
      </c>
      <c r="H719" s="362" t="s">
        <v>417</v>
      </c>
      <c r="I719" s="362" t="s">
        <v>1124</v>
      </c>
    </row>
    <row r="720" spans="1:9" s="213" customFormat="1" ht="36" x14ac:dyDescent="0.2">
      <c r="A720" s="362">
        <v>2642</v>
      </c>
      <c r="B720" s="362" t="s">
        <v>9159</v>
      </c>
      <c r="C720" s="362" t="s">
        <v>229</v>
      </c>
      <c r="D720" s="567">
        <v>989</v>
      </c>
      <c r="E720" s="568">
        <v>45188</v>
      </c>
      <c r="F720" s="362" t="s">
        <v>9167</v>
      </c>
      <c r="G720" s="362">
        <v>2610</v>
      </c>
      <c r="H720" s="362" t="s">
        <v>417</v>
      </c>
      <c r="I720" s="362" t="s">
        <v>1124</v>
      </c>
    </row>
    <row r="721" spans="1:9" s="213" customFormat="1" ht="36" x14ac:dyDescent="0.2">
      <c r="A721" s="362">
        <v>2643</v>
      </c>
      <c r="B721" s="362" t="s">
        <v>9159</v>
      </c>
      <c r="C721" s="362" t="s">
        <v>229</v>
      </c>
      <c r="D721" s="567">
        <v>989</v>
      </c>
      <c r="E721" s="568">
        <v>45188</v>
      </c>
      <c r="F721" s="362" t="s">
        <v>9167</v>
      </c>
      <c r="G721" s="362">
        <v>2610</v>
      </c>
      <c r="H721" s="362" t="s">
        <v>417</v>
      </c>
      <c r="I721" s="362" t="s">
        <v>1124</v>
      </c>
    </row>
    <row r="722" spans="1:9" s="213" customFormat="1" ht="36" x14ac:dyDescent="0.2">
      <c r="A722" s="362">
        <v>2644</v>
      </c>
      <c r="B722" s="362" t="s">
        <v>9159</v>
      </c>
      <c r="C722" s="362" t="s">
        <v>229</v>
      </c>
      <c r="D722" s="567">
        <v>989</v>
      </c>
      <c r="E722" s="568">
        <v>45188</v>
      </c>
      <c r="F722" s="362" t="s">
        <v>9167</v>
      </c>
      <c r="G722" s="362">
        <v>2610</v>
      </c>
      <c r="H722" s="362" t="s">
        <v>417</v>
      </c>
      <c r="I722" s="362" t="s">
        <v>1124</v>
      </c>
    </row>
    <row r="723" spans="1:9" s="213" customFormat="1" ht="36" x14ac:dyDescent="0.2">
      <c r="A723" s="362">
        <v>2645</v>
      </c>
      <c r="B723" s="362" t="s">
        <v>9159</v>
      </c>
      <c r="C723" s="362" t="s">
        <v>229</v>
      </c>
      <c r="D723" s="567">
        <v>989</v>
      </c>
      <c r="E723" s="568">
        <v>45188</v>
      </c>
      <c r="F723" s="362" t="s">
        <v>9167</v>
      </c>
      <c r="G723" s="362">
        <v>2610</v>
      </c>
      <c r="H723" s="362" t="s">
        <v>417</v>
      </c>
      <c r="I723" s="362" t="s">
        <v>1124</v>
      </c>
    </row>
    <row r="724" spans="1:9" s="213" customFormat="1" ht="36" x14ac:dyDescent="0.2">
      <c r="A724" s="362">
        <v>2646</v>
      </c>
      <c r="B724" s="362" t="s">
        <v>9159</v>
      </c>
      <c r="C724" s="362" t="s">
        <v>229</v>
      </c>
      <c r="D724" s="567">
        <v>989</v>
      </c>
      <c r="E724" s="568">
        <v>45188</v>
      </c>
      <c r="F724" s="362" t="s">
        <v>9167</v>
      </c>
      <c r="G724" s="362">
        <v>2610</v>
      </c>
      <c r="H724" s="362" t="s">
        <v>418</v>
      </c>
      <c r="I724" s="362" t="s">
        <v>1124</v>
      </c>
    </row>
    <row r="725" spans="1:9" s="213" customFormat="1" ht="36" x14ac:dyDescent="0.2">
      <c r="A725" s="362">
        <v>2647</v>
      </c>
      <c r="B725" s="362" t="s">
        <v>9159</v>
      </c>
      <c r="C725" s="362" t="s">
        <v>229</v>
      </c>
      <c r="D725" s="567">
        <v>989</v>
      </c>
      <c r="E725" s="568">
        <v>45188</v>
      </c>
      <c r="F725" s="362" t="s">
        <v>9167</v>
      </c>
      <c r="G725" s="362">
        <v>2610</v>
      </c>
      <c r="H725" s="362" t="s">
        <v>418</v>
      </c>
      <c r="I725" s="362" t="s">
        <v>1124</v>
      </c>
    </row>
    <row r="726" spans="1:9" s="213" customFormat="1" ht="36" x14ac:dyDescent="0.2">
      <c r="A726" s="362">
        <v>2648</v>
      </c>
      <c r="B726" s="362" t="s">
        <v>9159</v>
      </c>
      <c r="C726" s="362" t="s">
        <v>229</v>
      </c>
      <c r="D726" s="567">
        <v>989</v>
      </c>
      <c r="E726" s="568">
        <v>45188</v>
      </c>
      <c r="F726" s="362" t="s">
        <v>9167</v>
      </c>
      <c r="G726" s="362">
        <v>2610</v>
      </c>
      <c r="H726" s="362" t="s">
        <v>418</v>
      </c>
      <c r="I726" s="362" t="s">
        <v>1124</v>
      </c>
    </row>
    <row r="727" spans="1:9" s="213" customFormat="1" ht="36" x14ac:dyDescent="0.2">
      <c r="A727" s="362">
        <v>2649</v>
      </c>
      <c r="B727" s="362" t="s">
        <v>9159</v>
      </c>
      <c r="C727" s="362" t="s">
        <v>229</v>
      </c>
      <c r="D727" s="567">
        <v>989</v>
      </c>
      <c r="E727" s="568">
        <v>45188</v>
      </c>
      <c r="F727" s="362" t="s">
        <v>9167</v>
      </c>
      <c r="G727" s="362">
        <v>2610</v>
      </c>
      <c r="H727" s="362" t="s">
        <v>418</v>
      </c>
      <c r="I727" s="362" t="s">
        <v>1124</v>
      </c>
    </row>
    <row r="728" spans="1:9" s="213" customFormat="1" ht="36" x14ac:dyDescent="0.2">
      <c r="A728" s="362">
        <v>2650</v>
      </c>
      <c r="B728" s="362" t="s">
        <v>9159</v>
      </c>
      <c r="C728" s="362" t="s">
        <v>229</v>
      </c>
      <c r="D728" s="567">
        <v>989</v>
      </c>
      <c r="E728" s="568">
        <v>45188</v>
      </c>
      <c r="F728" s="362" t="s">
        <v>9167</v>
      </c>
      <c r="G728" s="362">
        <v>2610</v>
      </c>
      <c r="H728" s="362" t="s">
        <v>418</v>
      </c>
      <c r="I728" s="362" t="s">
        <v>1124</v>
      </c>
    </row>
    <row r="729" spans="1:9" s="213" customFormat="1" ht="36" x14ac:dyDescent="0.2">
      <c r="A729" s="362">
        <v>2651</v>
      </c>
      <c r="B729" s="362" t="s">
        <v>9159</v>
      </c>
      <c r="C729" s="362" t="s">
        <v>229</v>
      </c>
      <c r="D729" s="567">
        <v>989</v>
      </c>
      <c r="E729" s="568">
        <v>45188</v>
      </c>
      <c r="F729" s="362" t="s">
        <v>9167</v>
      </c>
      <c r="G729" s="362">
        <v>2610</v>
      </c>
      <c r="H729" s="362" t="s">
        <v>418</v>
      </c>
      <c r="I729" s="362" t="s">
        <v>1124</v>
      </c>
    </row>
    <row r="730" spans="1:9" s="213" customFormat="1" ht="36" x14ac:dyDescent="0.2">
      <c r="A730" s="362">
        <v>2652</v>
      </c>
      <c r="B730" s="362" t="s">
        <v>9159</v>
      </c>
      <c r="C730" s="362" t="s">
        <v>229</v>
      </c>
      <c r="D730" s="567">
        <v>989</v>
      </c>
      <c r="E730" s="568">
        <v>45188</v>
      </c>
      <c r="F730" s="362" t="s">
        <v>9167</v>
      </c>
      <c r="G730" s="362">
        <v>2610</v>
      </c>
      <c r="H730" s="362" t="s">
        <v>418</v>
      </c>
      <c r="I730" s="362" t="s">
        <v>1124</v>
      </c>
    </row>
    <row r="731" spans="1:9" s="213" customFormat="1" ht="36" x14ac:dyDescent="0.2">
      <c r="A731" s="362">
        <v>2653</v>
      </c>
      <c r="B731" s="362" t="s">
        <v>9159</v>
      </c>
      <c r="C731" s="362" t="s">
        <v>229</v>
      </c>
      <c r="D731" s="567">
        <v>989</v>
      </c>
      <c r="E731" s="568">
        <v>45188</v>
      </c>
      <c r="F731" s="362" t="s">
        <v>9167</v>
      </c>
      <c r="G731" s="362">
        <v>2610</v>
      </c>
      <c r="H731" s="362" t="s">
        <v>416</v>
      </c>
      <c r="I731" s="362" t="s">
        <v>1124</v>
      </c>
    </row>
    <row r="732" spans="1:9" s="213" customFormat="1" ht="36" x14ac:dyDescent="0.2">
      <c r="A732" s="362">
        <v>2654</v>
      </c>
      <c r="B732" s="362" t="s">
        <v>9159</v>
      </c>
      <c r="C732" s="362" t="s">
        <v>229</v>
      </c>
      <c r="D732" s="567">
        <v>989</v>
      </c>
      <c r="E732" s="568">
        <v>45188</v>
      </c>
      <c r="F732" s="362" t="s">
        <v>9167</v>
      </c>
      <c r="G732" s="362">
        <v>2610</v>
      </c>
      <c r="H732" s="362" t="s">
        <v>416</v>
      </c>
      <c r="I732" s="362" t="s">
        <v>1124</v>
      </c>
    </row>
    <row r="733" spans="1:9" s="213" customFormat="1" ht="36" x14ac:dyDescent="0.2">
      <c r="A733" s="362">
        <v>2655</v>
      </c>
      <c r="B733" s="362" t="s">
        <v>9159</v>
      </c>
      <c r="C733" s="362" t="s">
        <v>229</v>
      </c>
      <c r="D733" s="567">
        <v>989</v>
      </c>
      <c r="E733" s="568">
        <v>45188</v>
      </c>
      <c r="F733" s="362" t="s">
        <v>9167</v>
      </c>
      <c r="G733" s="362">
        <v>2610</v>
      </c>
      <c r="H733" s="362" t="s">
        <v>416</v>
      </c>
      <c r="I733" s="362" t="s">
        <v>1124</v>
      </c>
    </row>
    <row r="734" spans="1:9" s="213" customFormat="1" ht="36" x14ac:dyDescent="0.2">
      <c r="A734" s="362">
        <v>2656</v>
      </c>
      <c r="B734" s="362" t="s">
        <v>9159</v>
      </c>
      <c r="C734" s="362" t="s">
        <v>229</v>
      </c>
      <c r="D734" s="567">
        <v>989</v>
      </c>
      <c r="E734" s="568">
        <v>45188</v>
      </c>
      <c r="F734" s="362" t="s">
        <v>9167</v>
      </c>
      <c r="G734" s="362">
        <v>2610</v>
      </c>
      <c r="H734" s="362" t="s">
        <v>416</v>
      </c>
      <c r="I734" s="362" t="s">
        <v>1124</v>
      </c>
    </row>
    <row r="735" spans="1:9" s="213" customFormat="1" ht="36" x14ac:dyDescent="0.2">
      <c r="A735" s="362">
        <v>2657</v>
      </c>
      <c r="B735" s="362" t="s">
        <v>9159</v>
      </c>
      <c r="C735" s="362" t="s">
        <v>229</v>
      </c>
      <c r="D735" s="567">
        <v>989</v>
      </c>
      <c r="E735" s="568">
        <v>45188</v>
      </c>
      <c r="F735" s="362" t="s">
        <v>9167</v>
      </c>
      <c r="G735" s="362">
        <v>2610</v>
      </c>
      <c r="H735" s="362" t="s">
        <v>416</v>
      </c>
      <c r="I735" s="362" t="s">
        <v>1124</v>
      </c>
    </row>
    <row r="736" spans="1:9" s="213" customFormat="1" ht="36" x14ac:dyDescent="0.2">
      <c r="A736" s="362">
        <v>2658</v>
      </c>
      <c r="B736" s="362" t="s">
        <v>9159</v>
      </c>
      <c r="C736" s="362" t="s">
        <v>229</v>
      </c>
      <c r="D736" s="567">
        <v>989</v>
      </c>
      <c r="E736" s="568">
        <v>45188</v>
      </c>
      <c r="F736" s="362" t="s">
        <v>9167</v>
      </c>
      <c r="G736" s="362">
        <v>2610</v>
      </c>
      <c r="H736" s="362" t="s">
        <v>416</v>
      </c>
      <c r="I736" s="362" t="s">
        <v>1124</v>
      </c>
    </row>
    <row r="737" spans="1:9" s="213" customFormat="1" ht="36" x14ac:dyDescent="0.2">
      <c r="A737" s="362">
        <v>2659</v>
      </c>
      <c r="B737" s="362" t="s">
        <v>9159</v>
      </c>
      <c r="C737" s="362" t="s">
        <v>229</v>
      </c>
      <c r="D737" s="567">
        <v>989</v>
      </c>
      <c r="E737" s="568">
        <v>45188</v>
      </c>
      <c r="F737" s="362" t="s">
        <v>9167</v>
      </c>
      <c r="G737" s="362">
        <v>2610</v>
      </c>
      <c r="H737" s="362" t="s">
        <v>416</v>
      </c>
      <c r="I737" s="362" t="s">
        <v>1124</v>
      </c>
    </row>
    <row r="738" spans="1:9" s="213" customFormat="1" ht="36" x14ac:dyDescent="0.2">
      <c r="A738" s="362">
        <v>2660</v>
      </c>
      <c r="B738" s="362" t="s">
        <v>9159</v>
      </c>
      <c r="C738" s="362" t="s">
        <v>229</v>
      </c>
      <c r="D738" s="567">
        <v>989</v>
      </c>
      <c r="E738" s="568">
        <v>45188</v>
      </c>
      <c r="F738" s="362" t="s">
        <v>9167</v>
      </c>
      <c r="G738" s="362">
        <v>2610</v>
      </c>
      <c r="H738" s="362" t="s">
        <v>416</v>
      </c>
      <c r="I738" s="362" t="s">
        <v>1124</v>
      </c>
    </row>
    <row r="739" spans="1:9" s="213" customFormat="1" ht="36" x14ac:dyDescent="0.2">
      <c r="A739" s="362">
        <v>2661</v>
      </c>
      <c r="B739" s="362" t="s">
        <v>9159</v>
      </c>
      <c r="C739" s="362" t="s">
        <v>229</v>
      </c>
      <c r="D739" s="567">
        <v>989</v>
      </c>
      <c r="E739" s="568">
        <v>45188</v>
      </c>
      <c r="F739" s="362" t="s">
        <v>9167</v>
      </c>
      <c r="G739" s="362">
        <v>2610</v>
      </c>
      <c r="H739" s="362" t="s">
        <v>416</v>
      </c>
      <c r="I739" s="362" t="s">
        <v>1124</v>
      </c>
    </row>
    <row r="740" spans="1:9" s="213" customFormat="1" ht="36" x14ac:dyDescent="0.2">
      <c r="A740" s="362">
        <v>2662</v>
      </c>
      <c r="B740" s="362" t="s">
        <v>9159</v>
      </c>
      <c r="C740" s="362" t="s">
        <v>229</v>
      </c>
      <c r="D740" s="567">
        <v>989</v>
      </c>
      <c r="E740" s="568">
        <v>45188</v>
      </c>
      <c r="F740" s="362" t="s">
        <v>9167</v>
      </c>
      <c r="G740" s="362">
        <v>2610</v>
      </c>
      <c r="H740" s="362" t="s">
        <v>416</v>
      </c>
      <c r="I740" s="362" t="s">
        <v>1124</v>
      </c>
    </row>
    <row r="741" spans="1:9" s="213" customFormat="1" ht="36" x14ac:dyDescent="0.2">
      <c r="A741" s="362">
        <v>2663</v>
      </c>
      <c r="B741" s="362" t="s">
        <v>9159</v>
      </c>
      <c r="C741" s="362" t="s">
        <v>229</v>
      </c>
      <c r="D741" s="567">
        <v>989</v>
      </c>
      <c r="E741" s="568">
        <v>45188</v>
      </c>
      <c r="F741" s="362" t="s">
        <v>9167</v>
      </c>
      <c r="G741" s="362">
        <v>2610</v>
      </c>
      <c r="H741" s="362" t="s">
        <v>422</v>
      </c>
      <c r="I741" s="362" t="s">
        <v>1124</v>
      </c>
    </row>
    <row r="742" spans="1:9" s="213" customFormat="1" ht="24" x14ac:dyDescent="0.2">
      <c r="A742" s="362">
        <v>2664</v>
      </c>
      <c r="B742" s="362" t="s">
        <v>9160</v>
      </c>
      <c r="C742" s="362" t="s">
        <v>220</v>
      </c>
      <c r="D742" s="567">
        <v>250</v>
      </c>
      <c r="E742" s="568">
        <v>45190</v>
      </c>
      <c r="F742" s="362" t="s">
        <v>9165</v>
      </c>
      <c r="G742" s="362">
        <v>33629</v>
      </c>
      <c r="H742" s="362" t="s">
        <v>418</v>
      </c>
      <c r="I742" s="362" t="s">
        <v>1124</v>
      </c>
    </row>
    <row r="743" spans="1:9" s="213" customFormat="1" ht="24" x14ac:dyDescent="0.2">
      <c r="A743" s="362">
        <v>2665</v>
      </c>
      <c r="B743" s="362" t="s">
        <v>9161</v>
      </c>
      <c r="C743" s="362" t="s">
        <v>220</v>
      </c>
      <c r="D743" s="567">
        <v>675</v>
      </c>
      <c r="E743" s="568">
        <v>45190</v>
      </c>
      <c r="F743" s="362" t="s">
        <v>9165</v>
      </c>
      <c r="G743" s="362">
        <v>33629</v>
      </c>
      <c r="H743" s="362" t="s">
        <v>418</v>
      </c>
      <c r="I743" s="362" t="s">
        <v>1124</v>
      </c>
    </row>
    <row r="744" spans="1:9" s="213" customFormat="1" ht="36" x14ac:dyDescent="0.2">
      <c r="A744" s="362">
        <v>2666</v>
      </c>
      <c r="B744" s="362" t="s">
        <v>9162</v>
      </c>
      <c r="C744" s="362" t="s">
        <v>224</v>
      </c>
      <c r="D744" s="567">
        <v>2669</v>
      </c>
      <c r="E744" s="568">
        <v>45191</v>
      </c>
      <c r="F744" s="362" t="s">
        <v>9168</v>
      </c>
      <c r="G744" s="362">
        <v>23911</v>
      </c>
      <c r="H744" s="362" t="s">
        <v>418</v>
      </c>
      <c r="I744" s="362" t="s">
        <v>1124</v>
      </c>
    </row>
    <row r="745" spans="1:9" s="213" customFormat="1" ht="24" x14ac:dyDescent="0.2">
      <c r="A745" s="362">
        <v>2667</v>
      </c>
      <c r="B745" s="362" t="s">
        <v>9163</v>
      </c>
      <c r="C745" s="362" t="s">
        <v>220</v>
      </c>
      <c r="D745" s="567">
        <v>996</v>
      </c>
      <c r="E745" s="568">
        <v>45196</v>
      </c>
      <c r="F745" s="362" t="s">
        <v>9169</v>
      </c>
      <c r="G745" s="362">
        <v>3689</v>
      </c>
      <c r="H745" s="362" t="s">
        <v>1133</v>
      </c>
      <c r="I745" s="362" t="s">
        <v>1124</v>
      </c>
    </row>
    <row r="746" spans="1:9" s="213" customFormat="1" ht="36" x14ac:dyDescent="0.2">
      <c r="A746" s="362">
        <v>2668</v>
      </c>
      <c r="B746" s="362" t="s">
        <v>9164</v>
      </c>
      <c r="C746" s="362" t="s">
        <v>222</v>
      </c>
      <c r="D746" s="567">
        <v>250</v>
      </c>
      <c r="E746" s="568">
        <v>45198</v>
      </c>
      <c r="F746" s="362" t="s">
        <v>1138</v>
      </c>
      <c r="G746" s="362">
        <v>10865</v>
      </c>
      <c r="H746" s="362" t="s">
        <v>418</v>
      </c>
      <c r="I746" s="362" t="s">
        <v>1124</v>
      </c>
    </row>
    <row r="747" spans="1:9" s="213" customFormat="1" ht="36" x14ac:dyDescent="0.2">
      <c r="A747" s="362">
        <v>2669</v>
      </c>
      <c r="B747" s="362" t="s">
        <v>9164</v>
      </c>
      <c r="C747" s="362" t="s">
        <v>222</v>
      </c>
      <c r="D747" s="567">
        <v>250</v>
      </c>
      <c r="E747" s="568">
        <v>45198</v>
      </c>
      <c r="F747" s="362" t="s">
        <v>1138</v>
      </c>
      <c r="G747" s="362">
        <v>10864</v>
      </c>
      <c r="H747" s="362" t="s">
        <v>420</v>
      </c>
      <c r="I747" s="362" t="s">
        <v>1124</v>
      </c>
    </row>
    <row r="748" spans="1:9" s="213" customFormat="1" ht="36" x14ac:dyDescent="0.2">
      <c r="A748" s="362">
        <v>2670</v>
      </c>
      <c r="B748" s="362" t="s">
        <v>9164</v>
      </c>
      <c r="C748" s="362" t="s">
        <v>222</v>
      </c>
      <c r="D748" s="567">
        <v>250</v>
      </c>
      <c r="E748" s="568">
        <v>45198</v>
      </c>
      <c r="F748" s="362" t="s">
        <v>1138</v>
      </c>
      <c r="G748" s="362">
        <v>10864</v>
      </c>
      <c r="H748" s="362" t="s">
        <v>420</v>
      </c>
      <c r="I748" s="362" t="s">
        <v>1124</v>
      </c>
    </row>
    <row r="749" spans="1:9" s="213" customFormat="1" ht="36" x14ac:dyDescent="0.2">
      <c r="A749" s="362">
        <v>2671</v>
      </c>
      <c r="B749" s="362" t="s">
        <v>9164</v>
      </c>
      <c r="C749" s="362" t="s">
        <v>222</v>
      </c>
      <c r="D749" s="567">
        <v>250</v>
      </c>
      <c r="E749" s="568">
        <v>45198</v>
      </c>
      <c r="F749" s="362" t="s">
        <v>1138</v>
      </c>
      <c r="G749" s="362">
        <v>10863</v>
      </c>
      <c r="H749" s="362" t="s">
        <v>423</v>
      </c>
      <c r="I749" s="362" t="s">
        <v>1124</v>
      </c>
    </row>
    <row r="750" spans="1:9" s="213" customFormat="1" ht="51" x14ac:dyDescent="0.2">
      <c r="A750" s="431">
        <v>2672</v>
      </c>
      <c r="B750" s="334" t="s">
        <v>9921</v>
      </c>
      <c r="C750" s="334" t="s">
        <v>224</v>
      </c>
      <c r="D750" s="339">
        <v>1920</v>
      </c>
      <c r="E750" s="558">
        <v>45201</v>
      </c>
      <c r="F750" s="334" t="s">
        <v>8954</v>
      </c>
      <c r="G750" s="334">
        <v>7707</v>
      </c>
      <c r="H750" s="432" t="s">
        <v>1128</v>
      </c>
      <c r="I750" s="334" t="s">
        <v>1124</v>
      </c>
    </row>
    <row r="751" spans="1:9" s="213" customFormat="1" ht="51" x14ac:dyDescent="0.2">
      <c r="A751" s="431">
        <v>2673</v>
      </c>
      <c r="B751" s="334" t="s">
        <v>9922</v>
      </c>
      <c r="C751" s="334" t="s">
        <v>224</v>
      </c>
      <c r="D751" s="339">
        <v>9485</v>
      </c>
      <c r="E751" s="558">
        <v>45201</v>
      </c>
      <c r="F751" s="334" t="s">
        <v>8954</v>
      </c>
      <c r="G751" s="334">
        <v>7707</v>
      </c>
      <c r="H751" s="432" t="s">
        <v>1128</v>
      </c>
      <c r="I751" s="334" t="s">
        <v>1124</v>
      </c>
    </row>
    <row r="752" spans="1:9" s="213" customFormat="1" ht="51" x14ac:dyDescent="0.2">
      <c r="A752" s="431">
        <v>2674</v>
      </c>
      <c r="B752" s="334" t="s">
        <v>9922</v>
      </c>
      <c r="C752" s="334" t="s">
        <v>224</v>
      </c>
      <c r="D752" s="339">
        <v>9485</v>
      </c>
      <c r="E752" s="558">
        <v>45201</v>
      </c>
      <c r="F752" s="334" t="s">
        <v>8954</v>
      </c>
      <c r="G752" s="334">
        <v>7707</v>
      </c>
      <c r="H752" s="432" t="s">
        <v>1128</v>
      </c>
      <c r="I752" s="334" t="s">
        <v>1124</v>
      </c>
    </row>
    <row r="753" spans="1:9" s="213" customFormat="1" ht="51" x14ac:dyDescent="0.2">
      <c r="A753" s="431">
        <v>2675</v>
      </c>
      <c r="B753" s="334" t="s">
        <v>9923</v>
      </c>
      <c r="C753" s="334" t="s">
        <v>224</v>
      </c>
      <c r="D753" s="339">
        <v>2306.91</v>
      </c>
      <c r="E753" s="558">
        <v>45201</v>
      </c>
      <c r="F753" s="334" t="s">
        <v>8954</v>
      </c>
      <c r="G753" s="334">
        <v>7707</v>
      </c>
      <c r="H753" s="432" t="s">
        <v>1128</v>
      </c>
      <c r="I753" s="334" t="s">
        <v>1124</v>
      </c>
    </row>
    <row r="754" spans="1:9" s="213" customFormat="1" ht="51" x14ac:dyDescent="0.2">
      <c r="A754" s="431">
        <v>2676</v>
      </c>
      <c r="B754" s="334" t="s">
        <v>9923</v>
      </c>
      <c r="C754" s="334" t="s">
        <v>224</v>
      </c>
      <c r="D754" s="339">
        <v>2306.91</v>
      </c>
      <c r="E754" s="558">
        <v>45201</v>
      </c>
      <c r="F754" s="334" t="s">
        <v>8954</v>
      </c>
      <c r="G754" s="334">
        <v>7707</v>
      </c>
      <c r="H754" s="432" t="s">
        <v>1128</v>
      </c>
      <c r="I754" s="334" t="s">
        <v>1124</v>
      </c>
    </row>
    <row r="755" spans="1:9" s="213" customFormat="1" ht="38.25" x14ac:dyDescent="0.2">
      <c r="A755" s="431">
        <v>2677</v>
      </c>
      <c r="B755" s="334" t="s">
        <v>9924</v>
      </c>
      <c r="C755" s="334" t="s">
        <v>228</v>
      </c>
      <c r="D755" s="339">
        <v>1604.85</v>
      </c>
      <c r="E755" s="558">
        <v>45201</v>
      </c>
      <c r="F755" s="334" t="s">
        <v>5507</v>
      </c>
      <c r="G755" s="334">
        <v>42566</v>
      </c>
      <c r="H755" s="432" t="s">
        <v>419</v>
      </c>
      <c r="I755" s="334" t="s">
        <v>1124</v>
      </c>
    </row>
    <row r="756" spans="1:9" s="213" customFormat="1" ht="25.5" x14ac:dyDescent="0.2">
      <c r="A756" s="431">
        <v>2678</v>
      </c>
      <c r="B756" s="334" t="s">
        <v>9925</v>
      </c>
      <c r="C756" s="334" t="s">
        <v>228</v>
      </c>
      <c r="D756" s="339">
        <v>441.33</v>
      </c>
      <c r="E756" s="558">
        <v>45201</v>
      </c>
      <c r="F756" s="334" t="s">
        <v>5507</v>
      </c>
      <c r="G756" s="334">
        <v>42566</v>
      </c>
      <c r="H756" s="432" t="s">
        <v>419</v>
      </c>
      <c r="I756" s="334" t="s">
        <v>1124</v>
      </c>
    </row>
    <row r="757" spans="1:9" s="213" customFormat="1" ht="25.5" x14ac:dyDescent="0.2">
      <c r="A757" s="431">
        <v>2679</v>
      </c>
      <c r="B757" s="334" t="s">
        <v>9925</v>
      </c>
      <c r="C757" s="334" t="s">
        <v>228</v>
      </c>
      <c r="D757" s="339">
        <v>441.33</v>
      </c>
      <c r="E757" s="558">
        <v>45201</v>
      </c>
      <c r="F757" s="334" t="s">
        <v>5507</v>
      </c>
      <c r="G757" s="334">
        <v>42566</v>
      </c>
      <c r="H757" s="432" t="s">
        <v>419</v>
      </c>
      <c r="I757" s="334" t="s">
        <v>1124</v>
      </c>
    </row>
    <row r="758" spans="1:9" s="213" customFormat="1" ht="25.5" x14ac:dyDescent="0.2">
      <c r="A758" s="431">
        <v>2680</v>
      </c>
      <c r="B758" s="334" t="s">
        <v>9925</v>
      </c>
      <c r="C758" s="334" t="s">
        <v>228</v>
      </c>
      <c r="D758" s="339">
        <v>441.33</v>
      </c>
      <c r="E758" s="558">
        <v>45201</v>
      </c>
      <c r="F758" s="334" t="s">
        <v>5507</v>
      </c>
      <c r="G758" s="334">
        <v>42566</v>
      </c>
      <c r="H758" s="432" t="s">
        <v>419</v>
      </c>
      <c r="I758" s="334" t="s">
        <v>1124</v>
      </c>
    </row>
    <row r="759" spans="1:9" s="213" customFormat="1" ht="25.5" x14ac:dyDescent="0.2">
      <c r="A759" s="431">
        <v>2681</v>
      </c>
      <c r="B759" s="334" t="s">
        <v>9925</v>
      </c>
      <c r="C759" s="334" t="s">
        <v>228</v>
      </c>
      <c r="D759" s="339">
        <v>441.33</v>
      </c>
      <c r="E759" s="558">
        <v>45201</v>
      </c>
      <c r="F759" s="334" t="s">
        <v>5507</v>
      </c>
      <c r="G759" s="334">
        <v>42566</v>
      </c>
      <c r="H759" s="432" t="s">
        <v>419</v>
      </c>
      <c r="I759" s="334" t="s">
        <v>1124</v>
      </c>
    </row>
    <row r="760" spans="1:9" s="213" customFormat="1" ht="25.5" x14ac:dyDescent="0.2">
      <c r="A760" s="431">
        <v>2682</v>
      </c>
      <c r="B760" s="334" t="s">
        <v>9925</v>
      </c>
      <c r="C760" s="334" t="s">
        <v>228</v>
      </c>
      <c r="D760" s="339">
        <v>441.33</v>
      </c>
      <c r="E760" s="558">
        <v>45201</v>
      </c>
      <c r="F760" s="334" t="s">
        <v>5507</v>
      </c>
      <c r="G760" s="334">
        <v>42566</v>
      </c>
      <c r="H760" s="432" t="s">
        <v>419</v>
      </c>
      <c r="I760" s="334" t="s">
        <v>1124</v>
      </c>
    </row>
    <row r="761" spans="1:9" s="213" customFormat="1" ht="25.5" x14ac:dyDescent="0.2">
      <c r="A761" s="431">
        <v>2683</v>
      </c>
      <c r="B761" s="334" t="s">
        <v>9925</v>
      </c>
      <c r="C761" s="334" t="s">
        <v>228</v>
      </c>
      <c r="D761" s="339">
        <v>441.33</v>
      </c>
      <c r="E761" s="558">
        <v>45201</v>
      </c>
      <c r="F761" s="334" t="s">
        <v>5507</v>
      </c>
      <c r="G761" s="334">
        <v>42566</v>
      </c>
      <c r="H761" s="432" t="s">
        <v>419</v>
      </c>
      <c r="I761" s="334" t="s">
        <v>1124</v>
      </c>
    </row>
    <row r="762" spans="1:9" s="213" customFormat="1" ht="25.5" x14ac:dyDescent="0.2">
      <c r="A762" s="431">
        <v>2684</v>
      </c>
      <c r="B762" s="334" t="s">
        <v>9925</v>
      </c>
      <c r="C762" s="334" t="s">
        <v>228</v>
      </c>
      <c r="D762" s="339">
        <v>441.33</v>
      </c>
      <c r="E762" s="558">
        <v>45201</v>
      </c>
      <c r="F762" s="334" t="s">
        <v>5507</v>
      </c>
      <c r="G762" s="334">
        <v>42566</v>
      </c>
      <c r="H762" s="432" t="s">
        <v>419</v>
      </c>
      <c r="I762" s="334" t="s">
        <v>1124</v>
      </c>
    </row>
    <row r="763" spans="1:9" s="213" customFormat="1" ht="25.5" x14ac:dyDescent="0.2">
      <c r="A763" s="431">
        <v>2685</v>
      </c>
      <c r="B763" s="334" t="s">
        <v>9925</v>
      </c>
      <c r="C763" s="334" t="s">
        <v>228</v>
      </c>
      <c r="D763" s="339">
        <v>441.33</v>
      </c>
      <c r="E763" s="558">
        <v>45201</v>
      </c>
      <c r="F763" s="334" t="s">
        <v>5507</v>
      </c>
      <c r="G763" s="334">
        <v>42566</v>
      </c>
      <c r="H763" s="432" t="s">
        <v>419</v>
      </c>
      <c r="I763" s="334" t="s">
        <v>1124</v>
      </c>
    </row>
    <row r="764" spans="1:9" s="213" customFormat="1" ht="25.5" x14ac:dyDescent="0.2">
      <c r="A764" s="431">
        <v>2686</v>
      </c>
      <c r="B764" s="334" t="s">
        <v>9925</v>
      </c>
      <c r="C764" s="334" t="s">
        <v>228</v>
      </c>
      <c r="D764" s="339">
        <v>441.33</v>
      </c>
      <c r="E764" s="558">
        <v>45201</v>
      </c>
      <c r="F764" s="334" t="s">
        <v>5507</v>
      </c>
      <c r="G764" s="334">
        <v>42566</v>
      </c>
      <c r="H764" s="432" t="s">
        <v>419</v>
      </c>
      <c r="I764" s="334" t="s">
        <v>1124</v>
      </c>
    </row>
    <row r="765" spans="1:9" s="213" customFormat="1" ht="25.5" x14ac:dyDescent="0.2">
      <c r="A765" s="431">
        <v>2687</v>
      </c>
      <c r="B765" s="334" t="s">
        <v>9925</v>
      </c>
      <c r="C765" s="334" t="s">
        <v>228</v>
      </c>
      <c r="D765" s="339">
        <v>441.33</v>
      </c>
      <c r="E765" s="558">
        <v>45201</v>
      </c>
      <c r="F765" s="334" t="s">
        <v>5507</v>
      </c>
      <c r="G765" s="334">
        <v>42566</v>
      </c>
      <c r="H765" s="432" t="s">
        <v>419</v>
      </c>
      <c r="I765" s="334" t="s">
        <v>1124</v>
      </c>
    </row>
    <row r="766" spans="1:9" s="213" customFormat="1" ht="25.5" x14ac:dyDescent="0.2">
      <c r="A766" s="431">
        <v>2688</v>
      </c>
      <c r="B766" s="334" t="s">
        <v>9925</v>
      </c>
      <c r="C766" s="334" t="s">
        <v>228</v>
      </c>
      <c r="D766" s="339">
        <v>441.33</v>
      </c>
      <c r="E766" s="558">
        <v>45201</v>
      </c>
      <c r="F766" s="334" t="s">
        <v>5507</v>
      </c>
      <c r="G766" s="334">
        <v>42566</v>
      </c>
      <c r="H766" s="432" t="s">
        <v>419</v>
      </c>
      <c r="I766" s="334" t="s">
        <v>1124</v>
      </c>
    </row>
    <row r="767" spans="1:9" s="213" customFormat="1" ht="25.5" x14ac:dyDescent="0.2">
      <c r="A767" s="431">
        <v>2689</v>
      </c>
      <c r="B767" s="334" t="s">
        <v>9925</v>
      </c>
      <c r="C767" s="334" t="s">
        <v>228</v>
      </c>
      <c r="D767" s="339">
        <v>441.33</v>
      </c>
      <c r="E767" s="558">
        <v>45201</v>
      </c>
      <c r="F767" s="334" t="s">
        <v>5507</v>
      </c>
      <c r="G767" s="334">
        <v>42566</v>
      </c>
      <c r="H767" s="432" t="s">
        <v>419</v>
      </c>
      <c r="I767" s="334" t="s">
        <v>1124</v>
      </c>
    </row>
    <row r="768" spans="1:9" s="213" customFormat="1" ht="25.5" x14ac:dyDescent="0.2">
      <c r="A768" s="431">
        <v>2690</v>
      </c>
      <c r="B768" s="334" t="s">
        <v>9925</v>
      </c>
      <c r="C768" s="334" t="s">
        <v>228</v>
      </c>
      <c r="D768" s="339">
        <v>441.34</v>
      </c>
      <c r="E768" s="558">
        <v>45201</v>
      </c>
      <c r="F768" s="334" t="s">
        <v>5507</v>
      </c>
      <c r="G768" s="334">
        <v>42566</v>
      </c>
      <c r="H768" s="432" t="s">
        <v>419</v>
      </c>
      <c r="I768" s="334" t="s">
        <v>1124</v>
      </c>
    </row>
    <row r="769" spans="1:9" s="213" customFormat="1" ht="25.5" x14ac:dyDescent="0.2">
      <c r="A769" s="431">
        <v>2691</v>
      </c>
      <c r="B769" s="334" t="s">
        <v>9925</v>
      </c>
      <c r="C769" s="334" t="s">
        <v>228</v>
      </c>
      <c r="D769" s="339">
        <v>441.34</v>
      </c>
      <c r="E769" s="558">
        <v>45201</v>
      </c>
      <c r="F769" s="334" t="s">
        <v>5507</v>
      </c>
      <c r="G769" s="334">
        <v>42566</v>
      </c>
      <c r="H769" s="432" t="s">
        <v>419</v>
      </c>
      <c r="I769" s="334" t="s">
        <v>1124</v>
      </c>
    </row>
    <row r="770" spans="1:9" s="213" customFormat="1" ht="25.5" x14ac:dyDescent="0.2">
      <c r="A770" s="431">
        <v>2692</v>
      </c>
      <c r="B770" s="334" t="s">
        <v>9925</v>
      </c>
      <c r="C770" s="334" t="s">
        <v>228</v>
      </c>
      <c r="D770" s="339">
        <v>441.34</v>
      </c>
      <c r="E770" s="558">
        <v>45201</v>
      </c>
      <c r="F770" s="334" t="s">
        <v>5507</v>
      </c>
      <c r="G770" s="334">
        <v>42566</v>
      </c>
      <c r="H770" s="432" t="s">
        <v>419</v>
      </c>
      <c r="I770" s="334" t="s">
        <v>1124</v>
      </c>
    </row>
    <row r="771" spans="1:9" s="213" customFormat="1" ht="25.5" x14ac:dyDescent="0.2">
      <c r="A771" s="431">
        <v>2693</v>
      </c>
      <c r="B771" s="334" t="s">
        <v>9925</v>
      </c>
      <c r="C771" s="334" t="s">
        <v>228</v>
      </c>
      <c r="D771" s="339">
        <v>441.34</v>
      </c>
      <c r="E771" s="558">
        <v>45201</v>
      </c>
      <c r="F771" s="334" t="s">
        <v>5507</v>
      </c>
      <c r="G771" s="334">
        <v>42566</v>
      </c>
      <c r="H771" s="432" t="s">
        <v>419</v>
      </c>
      <c r="I771" s="334" t="s">
        <v>1124</v>
      </c>
    </row>
    <row r="772" spans="1:9" s="213" customFormat="1" ht="25.5" x14ac:dyDescent="0.2">
      <c r="A772" s="431">
        <v>2694</v>
      </c>
      <c r="B772" s="334" t="s">
        <v>9925</v>
      </c>
      <c r="C772" s="334" t="s">
        <v>228</v>
      </c>
      <c r="D772" s="339">
        <v>441.34</v>
      </c>
      <c r="E772" s="558">
        <v>45201</v>
      </c>
      <c r="F772" s="334" t="s">
        <v>5507</v>
      </c>
      <c r="G772" s="334">
        <v>42566</v>
      </c>
      <c r="H772" s="432" t="s">
        <v>419</v>
      </c>
      <c r="I772" s="334" t="s">
        <v>1124</v>
      </c>
    </row>
    <row r="773" spans="1:9" s="213" customFormat="1" ht="25.5" x14ac:dyDescent="0.2">
      <c r="A773" s="431">
        <v>2695</v>
      </c>
      <c r="B773" s="334" t="s">
        <v>9925</v>
      </c>
      <c r="C773" s="334" t="s">
        <v>228</v>
      </c>
      <c r="D773" s="339">
        <v>441.34</v>
      </c>
      <c r="E773" s="558">
        <v>45201</v>
      </c>
      <c r="F773" s="334" t="s">
        <v>5507</v>
      </c>
      <c r="G773" s="334">
        <v>42566</v>
      </c>
      <c r="H773" s="432" t="s">
        <v>419</v>
      </c>
      <c r="I773" s="334" t="s">
        <v>1124</v>
      </c>
    </row>
    <row r="774" spans="1:9" s="213" customFormat="1" ht="25.5" x14ac:dyDescent="0.2">
      <c r="A774" s="431">
        <v>2696</v>
      </c>
      <c r="B774" s="334" t="s">
        <v>9925</v>
      </c>
      <c r="C774" s="334" t="s">
        <v>228</v>
      </c>
      <c r="D774" s="339">
        <v>441.34</v>
      </c>
      <c r="E774" s="558">
        <v>45201</v>
      </c>
      <c r="F774" s="334" t="s">
        <v>5507</v>
      </c>
      <c r="G774" s="334">
        <v>42566</v>
      </c>
      <c r="H774" s="432" t="s">
        <v>419</v>
      </c>
      <c r="I774" s="334" t="s">
        <v>1124</v>
      </c>
    </row>
    <row r="775" spans="1:9" s="213" customFormat="1" ht="38.25" x14ac:dyDescent="0.2">
      <c r="A775" s="431">
        <v>2697</v>
      </c>
      <c r="B775" s="334" t="s">
        <v>5509</v>
      </c>
      <c r="C775" s="334" t="s">
        <v>228</v>
      </c>
      <c r="D775" s="339">
        <v>962.91</v>
      </c>
      <c r="E775" s="558">
        <v>45201</v>
      </c>
      <c r="F775" s="334" t="s">
        <v>5507</v>
      </c>
      <c r="G775" s="334">
        <v>42566</v>
      </c>
      <c r="H775" s="432" t="s">
        <v>419</v>
      </c>
      <c r="I775" s="334" t="s">
        <v>1124</v>
      </c>
    </row>
    <row r="776" spans="1:9" s="213" customFormat="1" ht="38.25" x14ac:dyDescent="0.2">
      <c r="A776" s="431">
        <v>2698</v>
      </c>
      <c r="B776" s="334" t="s">
        <v>5509</v>
      </c>
      <c r="C776" s="334" t="s">
        <v>228</v>
      </c>
      <c r="D776" s="339">
        <v>962.91</v>
      </c>
      <c r="E776" s="558">
        <v>45201</v>
      </c>
      <c r="F776" s="334" t="s">
        <v>5507</v>
      </c>
      <c r="G776" s="334">
        <v>42566</v>
      </c>
      <c r="H776" s="432" t="s">
        <v>419</v>
      </c>
      <c r="I776" s="334" t="s">
        <v>1124</v>
      </c>
    </row>
    <row r="777" spans="1:9" s="213" customFormat="1" ht="38.25" x14ac:dyDescent="0.2">
      <c r="A777" s="431">
        <v>2699</v>
      </c>
      <c r="B777" s="334" t="s">
        <v>5509</v>
      </c>
      <c r="C777" s="334" t="s">
        <v>228</v>
      </c>
      <c r="D777" s="339">
        <v>962.91</v>
      </c>
      <c r="E777" s="558">
        <v>45201</v>
      </c>
      <c r="F777" s="334" t="s">
        <v>5507</v>
      </c>
      <c r="G777" s="334">
        <v>42566</v>
      </c>
      <c r="H777" s="432" t="s">
        <v>419</v>
      </c>
      <c r="I777" s="334" t="s">
        <v>1124</v>
      </c>
    </row>
    <row r="778" spans="1:9" s="213" customFormat="1" ht="38.25" x14ac:dyDescent="0.2">
      <c r="A778" s="431">
        <v>2700</v>
      </c>
      <c r="B778" s="334" t="s">
        <v>5509</v>
      </c>
      <c r="C778" s="334" t="s">
        <v>228</v>
      </c>
      <c r="D778" s="339">
        <v>962.91</v>
      </c>
      <c r="E778" s="558">
        <v>45201</v>
      </c>
      <c r="F778" s="334" t="s">
        <v>5507</v>
      </c>
      <c r="G778" s="334">
        <v>42566</v>
      </c>
      <c r="H778" s="432" t="s">
        <v>419</v>
      </c>
      <c r="I778" s="334" t="s">
        <v>1124</v>
      </c>
    </row>
    <row r="779" spans="1:9" s="213" customFormat="1" ht="38.25" x14ac:dyDescent="0.2">
      <c r="A779" s="431">
        <v>2701</v>
      </c>
      <c r="B779" s="334" t="s">
        <v>5509</v>
      </c>
      <c r="C779" s="334" t="s">
        <v>228</v>
      </c>
      <c r="D779" s="339">
        <v>962.91</v>
      </c>
      <c r="E779" s="558">
        <v>45201</v>
      </c>
      <c r="F779" s="334" t="s">
        <v>5507</v>
      </c>
      <c r="G779" s="334">
        <v>42566</v>
      </c>
      <c r="H779" s="432" t="s">
        <v>419</v>
      </c>
      <c r="I779" s="334" t="s">
        <v>1124</v>
      </c>
    </row>
    <row r="780" spans="1:9" s="213" customFormat="1" ht="38.25" x14ac:dyDescent="0.2">
      <c r="A780" s="431">
        <v>2702</v>
      </c>
      <c r="B780" s="334" t="s">
        <v>5509</v>
      </c>
      <c r="C780" s="334" t="s">
        <v>228</v>
      </c>
      <c r="D780" s="339">
        <v>962.91</v>
      </c>
      <c r="E780" s="558">
        <v>45201</v>
      </c>
      <c r="F780" s="334" t="s">
        <v>5507</v>
      </c>
      <c r="G780" s="334">
        <v>42566</v>
      </c>
      <c r="H780" s="432" t="s">
        <v>419</v>
      </c>
      <c r="I780" s="334" t="s">
        <v>1124</v>
      </c>
    </row>
    <row r="781" spans="1:9" s="213" customFormat="1" ht="25.5" x14ac:dyDescent="0.2">
      <c r="A781" s="431">
        <v>2703</v>
      </c>
      <c r="B781" s="334" t="s">
        <v>5510</v>
      </c>
      <c r="C781" s="334" t="s">
        <v>228</v>
      </c>
      <c r="D781" s="339">
        <v>885.67</v>
      </c>
      <c r="E781" s="558">
        <v>45201</v>
      </c>
      <c r="F781" s="334" t="s">
        <v>5507</v>
      </c>
      <c r="G781" s="334">
        <v>42566</v>
      </c>
      <c r="H781" s="432" t="s">
        <v>419</v>
      </c>
      <c r="I781" s="334" t="s">
        <v>1124</v>
      </c>
    </row>
    <row r="782" spans="1:9" s="213" customFormat="1" ht="25.5" x14ac:dyDescent="0.2">
      <c r="A782" s="431">
        <v>2704</v>
      </c>
      <c r="B782" s="334" t="s">
        <v>5510</v>
      </c>
      <c r="C782" s="334" t="s">
        <v>228</v>
      </c>
      <c r="D782" s="339">
        <v>885.67</v>
      </c>
      <c r="E782" s="558">
        <v>45201</v>
      </c>
      <c r="F782" s="334" t="s">
        <v>5507</v>
      </c>
      <c r="G782" s="334">
        <v>42566</v>
      </c>
      <c r="H782" s="432" t="s">
        <v>419</v>
      </c>
      <c r="I782" s="334" t="s">
        <v>1124</v>
      </c>
    </row>
    <row r="783" spans="1:9" s="213" customFormat="1" ht="25.5" x14ac:dyDescent="0.2">
      <c r="A783" s="431">
        <v>2705</v>
      </c>
      <c r="B783" s="334" t="s">
        <v>5510</v>
      </c>
      <c r="C783" s="334" t="s">
        <v>228</v>
      </c>
      <c r="D783" s="339">
        <v>885.68</v>
      </c>
      <c r="E783" s="558">
        <v>45201</v>
      </c>
      <c r="F783" s="334" t="s">
        <v>5507</v>
      </c>
      <c r="G783" s="334">
        <v>42566</v>
      </c>
      <c r="H783" s="432" t="s">
        <v>419</v>
      </c>
      <c r="I783" s="334" t="s">
        <v>1124</v>
      </c>
    </row>
    <row r="784" spans="1:9" s="213" customFormat="1" ht="25.5" x14ac:dyDescent="0.2">
      <c r="A784" s="431">
        <v>2706</v>
      </c>
      <c r="B784" s="334" t="s">
        <v>5510</v>
      </c>
      <c r="C784" s="334" t="s">
        <v>228</v>
      </c>
      <c r="D784" s="339">
        <v>885.68</v>
      </c>
      <c r="E784" s="558">
        <v>45201</v>
      </c>
      <c r="F784" s="334" t="s">
        <v>5507</v>
      </c>
      <c r="G784" s="334">
        <v>42566</v>
      </c>
      <c r="H784" s="432" t="s">
        <v>419</v>
      </c>
      <c r="I784" s="334" t="s">
        <v>1124</v>
      </c>
    </row>
    <row r="785" spans="1:9" s="213" customFormat="1" ht="25.5" x14ac:dyDescent="0.2">
      <c r="A785" s="431">
        <v>2707</v>
      </c>
      <c r="B785" s="334" t="s">
        <v>5510</v>
      </c>
      <c r="C785" s="334" t="s">
        <v>228</v>
      </c>
      <c r="D785" s="339">
        <v>885.68</v>
      </c>
      <c r="E785" s="558">
        <v>45201</v>
      </c>
      <c r="F785" s="334" t="s">
        <v>5507</v>
      </c>
      <c r="G785" s="334">
        <v>42566</v>
      </c>
      <c r="H785" s="432" t="s">
        <v>419</v>
      </c>
      <c r="I785" s="334" t="s">
        <v>1124</v>
      </c>
    </row>
    <row r="786" spans="1:9" s="213" customFormat="1" ht="25.5" x14ac:dyDescent="0.2">
      <c r="A786" s="431">
        <v>2708</v>
      </c>
      <c r="B786" s="334" t="s">
        <v>5512</v>
      </c>
      <c r="C786" s="334" t="s">
        <v>228</v>
      </c>
      <c r="D786" s="339">
        <v>361.09</v>
      </c>
      <c r="E786" s="558">
        <v>45201</v>
      </c>
      <c r="F786" s="334" t="s">
        <v>5507</v>
      </c>
      <c r="G786" s="334">
        <v>42566</v>
      </c>
      <c r="H786" s="432" t="s">
        <v>419</v>
      </c>
      <c r="I786" s="334" t="s">
        <v>1124</v>
      </c>
    </row>
    <row r="787" spans="1:9" s="213" customFormat="1" ht="25.5" x14ac:dyDescent="0.2">
      <c r="A787" s="431">
        <v>2709</v>
      </c>
      <c r="B787" s="334" t="s">
        <v>9926</v>
      </c>
      <c r="C787" s="334" t="s">
        <v>228</v>
      </c>
      <c r="D787" s="339">
        <v>1457.4</v>
      </c>
      <c r="E787" s="558">
        <v>45201</v>
      </c>
      <c r="F787" s="334" t="s">
        <v>5507</v>
      </c>
      <c r="G787" s="334">
        <v>42566</v>
      </c>
      <c r="H787" s="432" t="s">
        <v>419</v>
      </c>
      <c r="I787" s="334" t="s">
        <v>1124</v>
      </c>
    </row>
    <row r="788" spans="1:9" s="213" customFormat="1" ht="25.5" x14ac:dyDescent="0.2">
      <c r="A788" s="431">
        <v>2710</v>
      </c>
      <c r="B788" s="334" t="s">
        <v>9927</v>
      </c>
      <c r="C788" s="334" t="s">
        <v>228</v>
      </c>
      <c r="D788" s="339">
        <v>408.23</v>
      </c>
      <c r="E788" s="558">
        <v>45201</v>
      </c>
      <c r="F788" s="334" t="s">
        <v>5507</v>
      </c>
      <c r="G788" s="334">
        <v>42566</v>
      </c>
      <c r="H788" s="432" t="s">
        <v>419</v>
      </c>
      <c r="I788" s="334" t="s">
        <v>1124</v>
      </c>
    </row>
    <row r="789" spans="1:9" s="213" customFormat="1" ht="25.5" x14ac:dyDescent="0.2">
      <c r="A789" s="431">
        <v>2711</v>
      </c>
      <c r="B789" s="334" t="s">
        <v>9927</v>
      </c>
      <c r="C789" s="334" t="s">
        <v>228</v>
      </c>
      <c r="D789" s="339">
        <v>408.23</v>
      </c>
      <c r="E789" s="558">
        <v>45201</v>
      </c>
      <c r="F789" s="334" t="s">
        <v>5507</v>
      </c>
      <c r="G789" s="334">
        <v>42566</v>
      </c>
      <c r="H789" s="432" t="s">
        <v>419</v>
      </c>
      <c r="I789" s="334" t="s">
        <v>1124</v>
      </c>
    </row>
    <row r="790" spans="1:9" s="213" customFormat="1" ht="25.5" x14ac:dyDescent="0.2">
      <c r="A790" s="431">
        <v>2712</v>
      </c>
      <c r="B790" s="334" t="s">
        <v>9927</v>
      </c>
      <c r="C790" s="334" t="s">
        <v>228</v>
      </c>
      <c r="D790" s="339">
        <v>408.23</v>
      </c>
      <c r="E790" s="558">
        <v>45201</v>
      </c>
      <c r="F790" s="334" t="s">
        <v>5507</v>
      </c>
      <c r="G790" s="334">
        <v>42566</v>
      </c>
      <c r="H790" s="432" t="s">
        <v>419</v>
      </c>
      <c r="I790" s="334" t="s">
        <v>1124</v>
      </c>
    </row>
    <row r="791" spans="1:9" s="213" customFormat="1" ht="25.5" x14ac:dyDescent="0.2">
      <c r="A791" s="431">
        <v>2713</v>
      </c>
      <c r="B791" s="334" t="s">
        <v>9927</v>
      </c>
      <c r="C791" s="334" t="s">
        <v>228</v>
      </c>
      <c r="D791" s="339">
        <v>408.23</v>
      </c>
      <c r="E791" s="558">
        <v>45201</v>
      </c>
      <c r="F791" s="334" t="s">
        <v>5507</v>
      </c>
      <c r="G791" s="334">
        <v>42566</v>
      </c>
      <c r="H791" s="432" t="s">
        <v>419</v>
      </c>
      <c r="I791" s="334" t="s">
        <v>1124</v>
      </c>
    </row>
    <row r="792" spans="1:9" s="213" customFormat="1" ht="25.5" x14ac:dyDescent="0.2">
      <c r="A792" s="431">
        <v>2714</v>
      </c>
      <c r="B792" s="334" t="s">
        <v>9927</v>
      </c>
      <c r="C792" s="334" t="s">
        <v>228</v>
      </c>
      <c r="D792" s="339">
        <v>408.24</v>
      </c>
      <c r="E792" s="558">
        <v>45201</v>
      </c>
      <c r="F792" s="334" t="s">
        <v>5507</v>
      </c>
      <c r="G792" s="334">
        <v>42566</v>
      </c>
      <c r="H792" s="432" t="s">
        <v>419</v>
      </c>
      <c r="I792" s="334" t="s">
        <v>1124</v>
      </c>
    </row>
    <row r="793" spans="1:9" s="213" customFormat="1" ht="25.5" x14ac:dyDescent="0.2">
      <c r="A793" s="431">
        <v>2715</v>
      </c>
      <c r="B793" s="334" t="s">
        <v>9927</v>
      </c>
      <c r="C793" s="334" t="s">
        <v>228</v>
      </c>
      <c r="D793" s="339">
        <v>408.24</v>
      </c>
      <c r="E793" s="558">
        <v>45201</v>
      </c>
      <c r="F793" s="334" t="s">
        <v>5507</v>
      </c>
      <c r="G793" s="334">
        <v>42566</v>
      </c>
      <c r="H793" s="432" t="s">
        <v>419</v>
      </c>
      <c r="I793" s="334" t="s">
        <v>1124</v>
      </c>
    </row>
    <row r="794" spans="1:9" s="213" customFormat="1" ht="25.5" x14ac:dyDescent="0.2">
      <c r="A794" s="431">
        <v>2716</v>
      </c>
      <c r="B794" s="334" t="s">
        <v>9927</v>
      </c>
      <c r="C794" s="334" t="s">
        <v>228</v>
      </c>
      <c r="D794" s="339">
        <v>408.24</v>
      </c>
      <c r="E794" s="558">
        <v>45201</v>
      </c>
      <c r="F794" s="334" t="s">
        <v>5507</v>
      </c>
      <c r="G794" s="334">
        <v>42566</v>
      </c>
      <c r="H794" s="432" t="s">
        <v>419</v>
      </c>
      <c r="I794" s="334" t="s">
        <v>1124</v>
      </c>
    </row>
    <row r="795" spans="1:9" s="213" customFormat="1" ht="25.5" x14ac:dyDescent="0.2">
      <c r="A795" s="431">
        <v>2717</v>
      </c>
      <c r="B795" s="334" t="s">
        <v>9928</v>
      </c>
      <c r="C795" s="334" t="s">
        <v>228</v>
      </c>
      <c r="D795" s="339">
        <v>561.69000000000005</v>
      </c>
      <c r="E795" s="558">
        <v>45201</v>
      </c>
      <c r="F795" s="334" t="s">
        <v>5507</v>
      </c>
      <c r="G795" s="334">
        <v>42566</v>
      </c>
      <c r="H795" s="432" t="s">
        <v>419</v>
      </c>
      <c r="I795" s="334" t="s">
        <v>1124</v>
      </c>
    </row>
    <row r="796" spans="1:9" s="213" customFormat="1" ht="25.5" x14ac:dyDescent="0.2">
      <c r="A796" s="431">
        <v>2718</v>
      </c>
      <c r="B796" s="334" t="s">
        <v>9928</v>
      </c>
      <c r="C796" s="334" t="s">
        <v>228</v>
      </c>
      <c r="D796" s="339">
        <v>561.70000000000005</v>
      </c>
      <c r="E796" s="558">
        <v>45201</v>
      </c>
      <c r="F796" s="334" t="s">
        <v>5507</v>
      </c>
      <c r="G796" s="334">
        <v>42566</v>
      </c>
      <c r="H796" s="432" t="s">
        <v>419</v>
      </c>
      <c r="I796" s="334" t="s">
        <v>1124</v>
      </c>
    </row>
    <row r="797" spans="1:9" s="213" customFormat="1" ht="25.5" x14ac:dyDescent="0.2">
      <c r="A797" s="431">
        <v>2719</v>
      </c>
      <c r="B797" s="334" t="s">
        <v>9928</v>
      </c>
      <c r="C797" s="334" t="s">
        <v>228</v>
      </c>
      <c r="D797" s="339">
        <v>561.70000000000005</v>
      </c>
      <c r="E797" s="558">
        <v>45201</v>
      </c>
      <c r="F797" s="334" t="s">
        <v>5507</v>
      </c>
      <c r="G797" s="334">
        <v>42566</v>
      </c>
      <c r="H797" s="432" t="s">
        <v>419</v>
      </c>
      <c r="I797" s="334" t="s">
        <v>1124</v>
      </c>
    </row>
    <row r="798" spans="1:9" s="213" customFormat="1" ht="25.5" x14ac:dyDescent="0.2">
      <c r="A798" s="431">
        <v>2720</v>
      </c>
      <c r="B798" s="334" t="s">
        <v>9928</v>
      </c>
      <c r="C798" s="334" t="s">
        <v>228</v>
      </c>
      <c r="D798" s="339">
        <v>561.70000000000005</v>
      </c>
      <c r="E798" s="558">
        <v>45201</v>
      </c>
      <c r="F798" s="334" t="s">
        <v>5507</v>
      </c>
      <c r="G798" s="334">
        <v>42566</v>
      </c>
      <c r="H798" s="432" t="s">
        <v>419</v>
      </c>
      <c r="I798" s="334" t="s">
        <v>1124</v>
      </c>
    </row>
    <row r="799" spans="1:9" s="213" customFormat="1" ht="25.5" x14ac:dyDescent="0.2">
      <c r="A799" s="431">
        <v>2721</v>
      </c>
      <c r="B799" s="334" t="s">
        <v>9928</v>
      </c>
      <c r="C799" s="334" t="s">
        <v>228</v>
      </c>
      <c r="D799" s="339">
        <v>561.70000000000005</v>
      </c>
      <c r="E799" s="558">
        <v>45201</v>
      </c>
      <c r="F799" s="334" t="s">
        <v>5507</v>
      </c>
      <c r="G799" s="334">
        <v>42566</v>
      </c>
      <c r="H799" s="432" t="s">
        <v>419</v>
      </c>
      <c r="I799" s="334" t="s">
        <v>1124</v>
      </c>
    </row>
    <row r="800" spans="1:9" s="213" customFormat="1" ht="25.5" x14ac:dyDescent="0.2">
      <c r="A800" s="431">
        <v>2722</v>
      </c>
      <c r="B800" s="334" t="s">
        <v>9929</v>
      </c>
      <c r="C800" s="334" t="s">
        <v>228</v>
      </c>
      <c r="D800" s="339">
        <v>315.95</v>
      </c>
      <c r="E800" s="558">
        <v>45201</v>
      </c>
      <c r="F800" s="334" t="s">
        <v>5507</v>
      </c>
      <c r="G800" s="334">
        <v>42566</v>
      </c>
      <c r="H800" s="432" t="s">
        <v>419</v>
      </c>
      <c r="I800" s="334" t="s">
        <v>1124</v>
      </c>
    </row>
    <row r="801" spans="1:9" s="213" customFormat="1" ht="25.5" x14ac:dyDescent="0.2">
      <c r="A801" s="431">
        <v>2723</v>
      </c>
      <c r="B801" s="334" t="s">
        <v>9929</v>
      </c>
      <c r="C801" s="334" t="s">
        <v>228</v>
      </c>
      <c r="D801" s="339">
        <v>315.95</v>
      </c>
      <c r="E801" s="558">
        <v>45201</v>
      </c>
      <c r="F801" s="334" t="s">
        <v>5507</v>
      </c>
      <c r="G801" s="334">
        <v>42566</v>
      </c>
      <c r="H801" s="432" t="s">
        <v>419</v>
      </c>
      <c r="I801" s="334" t="s">
        <v>1124</v>
      </c>
    </row>
    <row r="802" spans="1:9" s="213" customFormat="1" ht="25.5" x14ac:dyDescent="0.2">
      <c r="A802" s="431">
        <v>2724</v>
      </c>
      <c r="B802" s="334" t="s">
        <v>9929</v>
      </c>
      <c r="C802" s="334" t="s">
        <v>228</v>
      </c>
      <c r="D802" s="339">
        <v>315.95999999999998</v>
      </c>
      <c r="E802" s="558">
        <v>45201</v>
      </c>
      <c r="F802" s="334" t="s">
        <v>5507</v>
      </c>
      <c r="G802" s="334">
        <v>42566</v>
      </c>
      <c r="H802" s="432" t="s">
        <v>419</v>
      </c>
      <c r="I802" s="334" t="s">
        <v>1124</v>
      </c>
    </row>
    <row r="803" spans="1:9" s="213" customFormat="1" ht="25.5" x14ac:dyDescent="0.2">
      <c r="A803" s="431">
        <v>2725</v>
      </c>
      <c r="B803" s="334" t="s">
        <v>9929</v>
      </c>
      <c r="C803" s="334" t="s">
        <v>228</v>
      </c>
      <c r="D803" s="339">
        <v>315.95999999999998</v>
      </c>
      <c r="E803" s="558">
        <v>45201</v>
      </c>
      <c r="F803" s="334" t="s">
        <v>5507</v>
      </c>
      <c r="G803" s="334">
        <v>42566</v>
      </c>
      <c r="H803" s="432" t="s">
        <v>419</v>
      </c>
      <c r="I803" s="334" t="s">
        <v>1124</v>
      </c>
    </row>
    <row r="804" spans="1:9" s="213" customFormat="1" ht="25.5" x14ac:dyDescent="0.2">
      <c r="A804" s="431">
        <v>2726</v>
      </c>
      <c r="B804" s="334" t="s">
        <v>5506</v>
      </c>
      <c r="C804" s="334" t="s">
        <v>228</v>
      </c>
      <c r="D804" s="339">
        <v>466.41</v>
      </c>
      <c r="E804" s="558">
        <v>45201</v>
      </c>
      <c r="F804" s="334" t="s">
        <v>5507</v>
      </c>
      <c r="G804" s="334">
        <v>42566</v>
      </c>
      <c r="H804" s="432" t="s">
        <v>419</v>
      </c>
      <c r="I804" s="334" t="s">
        <v>1124</v>
      </c>
    </row>
    <row r="805" spans="1:9" s="213" customFormat="1" ht="25.5" x14ac:dyDescent="0.2">
      <c r="A805" s="431">
        <v>2727</v>
      </c>
      <c r="B805" s="334" t="s">
        <v>5506</v>
      </c>
      <c r="C805" s="334" t="s">
        <v>228</v>
      </c>
      <c r="D805" s="339">
        <v>466.41</v>
      </c>
      <c r="E805" s="558">
        <v>45201</v>
      </c>
      <c r="F805" s="334" t="s">
        <v>5507</v>
      </c>
      <c r="G805" s="334">
        <v>42566</v>
      </c>
      <c r="H805" s="432" t="s">
        <v>419</v>
      </c>
      <c r="I805" s="334" t="s">
        <v>1124</v>
      </c>
    </row>
    <row r="806" spans="1:9" s="213" customFormat="1" ht="25.5" x14ac:dyDescent="0.2">
      <c r="A806" s="431">
        <v>2728</v>
      </c>
      <c r="B806" s="334" t="s">
        <v>5506</v>
      </c>
      <c r="C806" s="334" t="s">
        <v>228</v>
      </c>
      <c r="D806" s="339">
        <v>466.41</v>
      </c>
      <c r="E806" s="558">
        <v>45201</v>
      </c>
      <c r="F806" s="334" t="s">
        <v>5507</v>
      </c>
      <c r="G806" s="334">
        <v>42566</v>
      </c>
      <c r="H806" s="432" t="s">
        <v>419</v>
      </c>
      <c r="I806" s="334" t="s">
        <v>1124</v>
      </c>
    </row>
    <row r="807" spans="1:9" s="213" customFormat="1" ht="25.5" x14ac:dyDescent="0.2">
      <c r="A807" s="431">
        <v>2729</v>
      </c>
      <c r="B807" s="334" t="s">
        <v>5506</v>
      </c>
      <c r="C807" s="334" t="s">
        <v>228</v>
      </c>
      <c r="D807" s="339">
        <v>466.41</v>
      </c>
      <c r="E807" s="558">
        <v>45201</v>
      </c>
      <c r="F807" s="334" t="s">
        <v>5507</v>
      </c>
      <c r="G807" s="334">
        <v>42566</v>
      </c>
      <c r="H807" s="432" t="s">
        <v>419</v>
      </c>
      <c r="I807" s="334" t="s">
        <v>1124</v>
      </c>
    </row>
    <row r="808" spans="1:9" s="213" customFormat="1" ht="25.5" x14ac:dyDescent="0.2">
      <c r="A808" s="431">
        <v>2730</v>
      </c>
      <c r="B808" s="334" t="s">
        <v>5506</v>
      </c>
      <c r="C808" s="334" t="s">
        <v>228</v>
      </c>
      <c r="D808" s="339">
        <v>466.41</v>
      </c>
      <c r="E808" s="558">
        <v>45201</v>
      </c>
      <c r="F808" s="334" t="s">
        <v>5507</v>
      </c>
      <c r="G808" s="334">
        <v>42566</v>
      </c>
      <c r="H808" s="432" t="s">
        <v>419</v>
      </c>
      <c r="I808" s="334" t="s">
        <v>1124</v>
      </c>
    </row>
    <row r="809" spans="1:9" s="213" customFormat="1" ht="25.5" x14ac:dyDescent="0.2">
      <c r="A809" s="431">
        <v>2731</v>
      </c>
      <c r="B809" s="334" t="s">
        <v>5506</v>
      </c>
      <c r="C809" s="334" t="s">
        <v>228</v>
      </c>
      <c r="D809" s="339">
        <v>466.41</v>
      </c>
      <c r="E809" s="558">
        <v>45201</v>
      </c>
      <c r="F809" s="334" t="s">
        <v>5507</v>
      </c>
      <c r="G809" s="334">
        <v>42566</v>
      </c>
      <c r="H809" s="432" t="s">
        <v>419</v>
      </c>
      <c r="I809" s="334" t="s">
        <v>1124</v>
      </c>
    </row>
    <row r="810" spans="1:9" s="213" customFormat="1" ht="25.5" x14ac:dyDescent="0.2">
      <c r="A810" s="431">
        <v>2732</v>
      </c>
      <c r="B810" s="334" t="s">
        <v>5506</v>
      </c>
      <c r="C810" s="334" t="s">
        <v>228</v>
      </c>
      <c r="D810" s="339">
        <v>466.41</v>
      </c>
      <c r="E810" s="558">
        <v>45201</v>
      </c>
      <c r="F810" s="334" t="s">
        <v>5507</v>
      </c>
      <c r="G810" s="334">
        <v>42566</v>
      </c>
      <c r="H810" s="432" t="s">
        <v>419</v>
      </c>
      <c r="I810" s="334" t="s">
        <v>1124</v>
      </c>
    </row>
    <row r="811" spans="1:9" s="213" customFormat="1" ht="25.5" x14ac:dyDescent="0.2">
      <c r="A811" s="431">
        <v>2733</v>
      </c>
      <c r="B811" s="334" t="s">
        <v>5506</v>
      </c>
      <c r="C811" s="334" t="s">
        <v>228</v>
      </c>
      <c r="D811" s="339">
        <v>466.41</v>
      </c>
      <c r="E811" s="558">
        <v>45201</v>
      </c>
      <c r="F811" s="334" t="s">
        <v>5507</v>
      </c>
      <c r="G811" s="334">
        <v>42566</v>
      </c>
      <c r="H811" s="432" t="s">
        <v>419</v>
      </c>
      <c r="I811" s="334" t="s">
        <v>1124</v>
      </c>
    </row>
    <row r="812" spans="1:9" s="213" customFormat="1" ht="25.5" x14ac:dyDescent="0.2">
      <c r="A812" s="431">
        <v>2734</v>
      </c>
      <c r="B812" s="334" t="s">
        <v>5506</v>
      </c>
      <c r="C812" s="334" t="s">
        <v>228</v>
      </c>
      <c r="D812" s="339">
        <v>466.41</v>
      </c>
      <c r="E812" s="558">
        <v>45201</v>
      </c>
      <c r="F812" s="334" t="s">
        <v>5507</v>
      </c>
      <c r="G812" s="334">
        <v>42566</v>
      </c>
      <c r="H812" s="432" t="s">
        <v>419</v>
      </c>
      <c r="I812" s="334" t="s">
        <v>1124</v>
      </c>
    </row>
    <row r="813" spans="1:9" s="213" customFormat="1" ht="25.5" x14ac:dyDescent="0.2">
      <c r="A813" s="431">
        <v>2735</v>
      </c>
      <c r="B813" s="334" t="s">
        <v>5506</v>
      </c>
      <c r="C813" s="334" t="s">
        <v>228</v>
      </c>
      <c r="D813" s="339">
        <v>466.41</v>
      </c>
      <c r="E813" s="558">
        <v>45201</v>
      </c>
      <c r="F813" s="334" t="s">
        <v>5507</v>
      </c>
      <c r="G813" s="334">
        <v>42566</v>
      </c>
      <c r="H813" s="432" t="s">
        <v>419</v>
      </c>
      <c r="I813" s="334" t="s">
        <v>1124</v>
      </c>
    </row>
    <row r="814" spans="1:9" s="213" customFormat="1" ht="25.5" x14ac:dyDescent="0.2">
      <c r="A814" s="431">
        <v>2736</v>
      </c>
      <c r="B814" s="334" t="s">
        <v>5506</v>
      </c>
      <c r="C814" s="334" t="s">
        <v>228</v>
      </c>
      <c r="D814" s="339">
        <v>466.41</v>
      </c>
      <c r="E814" s="558">
        <v>45201</v>
      </c>
      <c r="F814" s="334" t="s">
        <v>5507</v>
      </c>
      <c r="G814" s="334">
        <v>42566</v>
      </c>
      <c r="H814" s="432" t="s">
        <v>419</v>
      </c>
      <c r="I814" s="334" t="s">
        <v>1124</v>
      </c>
    </row>
    <row r="815" spans="1:9" s="213" customFormat="1" ht="25.5" x14ac:dyDescent="0.2">
      <c r="A815" s="431">
        <v>2737</v>
      </c>
      <c r="B815" s="334" t="s">
        <v>5506</v>
      </c>
      <c r="C815" s="334" t="s">
        <v>228</v>
      </c>
      <c r="D815" s="339">
        <v>466.41</v>
      </c>
      <c r="E815" s="558">
        <v>45201</v>
      </c>
      <c r="F815" s="334" t="s">
        <v>5507</v>
      </c>
      <c r="G815" s="334">
        <v>42566</v>
      </c>
      <c r="H815" s="432" t="s">
        <v>419</v>
      </c>
      <c r="I815" s="334" t="s">
        <v>1124</v>
      </c>
    </row>
    <row r="816" spans="1:9" s="213" customFormat="1" ht="25.5" x14ac:dyDescent="0.2">
      <c r="A816" s="431">
        <v>2738</v>
      </c>
      <c r="B816" s="334" t="s">
        <v>5506</v>
      </c>
      <c r="C816" s="334" t="s">
        <v>228</v>
      </c>
      <c r="D816" s="339">
        <v>466.41</v>
      </c>
      <c r="E816" s="558">
        <v>45201</v>
      </c>
      <c r="F816" s="334" t="s">
        <v>5507</v>
      </c>
      <c r="G816" s="334">
        <v>42566</v>
      </c>
      <c r="H816" s="432" t="s">
        <v>419</v>
      </c>
      <c r="I816" s="334" t="s">
        <v>1124</v>
      </c>
    </row>
    <row r="817" spans="1:9" s="213" customFormat="1" ht="25.5" x14ac:dyDescent="0.2">
      <c r="A817" s="431">
        <v>2739</v>
      </c>
      <c r="B817" s="334" t="s">
        <v>5506</v>
      </c>
      <c r="C817" s="334" t="s">
        <v>228</v>
      </c>
      <c r="D817" s="339">
        <v>466.41</v>
      </c>
      <c r="E817" s="558">
        <v>45201</v>
      </c>
      <c r="F817" s="334" t="s">
        <v>5507</v>
      </c>
      <c r="G817" s="334">
        <v>42566</v>
      </c>
      <c r="H817" s="432" t="s">
        <v>419</v>
      </c>
      <c r="I817" s="334" t="s">
        <v>1124</v>
      </c>
    </row>
    <row r="818" spans="1:9" s="213" customFormat="1" ht="25.5" x14ac:dyDescent="0.2">
      <c r="A818" s="431">
        <v>2740</v>
      </c>
      <c r="B818" s="334" t="s">
        <v>5506</v>
      </c>
      <c r="C818" s="334" t="s">
        <v>228</v>
      </c>
      <c r="D818" s="339">
        <v>466.41</v>
      </c>
      <c r="E818" s="558">
        <v>45201</v>
      </c>
      <c r="F818" s="334" t="s">
        <v>5507</v>
      </c>
      <c r="G818" s="334">
        <v>42566</v>
      </c>
      <c r="H818" s="432" t="s">
        <v>419</v>
      </c>
      <c r="I818" s="334" t="s">
        <v>1124</v>
      </c>
    </row>
    <row r="819" spans="1:9" s="213" customFormat="1" ht="25.5" x14ac:dyDescent="0.2">
      <c r="A819" s="431">
        <v>2741</v>
      </c>
      <c r="B819" s="334" t="s">
        <v>5506</v>
      </c>
      <c r="C819" s="334" t="s">
        <v>228</v>
      </c>
      <c r="D819" s="339">
        <v>466.41</v>
      </c>
      <c r="E819" s="558">
        <v>45201</v>
      </c>
      <c r="F819" s="334" t="s">
        <v>5507</v>
      </c>
      <c r="G819" s="334">
        <v>42566</v>
      </c>
      <c r="H819" s="432" t="s">
        <v>419</v>
      </c>
      <c r="I819" s="334" t="s">
        <v>1124</v>
      </c>
    </row>
    <row r="820" spans="1:9" s="213" customFormat="1" ht="25.5" x14ac:dyDescent="0.2">
      <c r="A820" s="431">
        <v>2742</v>
      </c>
      <c r="B820" s="334" t="s">
        <v>5506</v>
      </c>
      <c r="C820" s="334" t="s">
        <v>228</v>
      </c>
      <c r="D820" s="339">
        <v>466.41</v>
      </c>
      <c r="E820" s="558">
        <v>45201</v>
      </c>
      <c r="F820" s="334" t="s">
        <v>5507</v>
      </c>
      <c r="G820" s="334">
        <v>42566</v>
      </c>
      <c r="H820" s="432" t="s">
        <v>419</v>
      </c>
      <c r="I820" s="334" t="s">
        <v>1124</v>
      </c>
    </row>
    <row r="821" spans="1:9" s="213" customFormat="1" ht="25.5" x14ac:dyDescent="0.2">
      <c r="A821" s="431">
        <v>2743</v>
      </c>
      <c r="B821" s="334" t="s">
        <v>5506</v>
      </c>
      <c r="C821" s="334" t="s">
        <v>228</v>
      </c>
      <c r="D821" s="339">
        <v>466.41</v>
      </c>
      <c r="E821" s="558">
        <v>45201</v>
      </c>
      <c r="F821" s="334" t="s">
        <v>5507</v>
      </c>
      <c r="G821" s="334">
        <v>42566</v>
      </c>
      <c r="H821" s="432" t="s">
        <v>419</v>
      </c>
      <c r="I821" s="334" t="s">
        <v>1124</v>
      </c>
    </row>
    <row r="822" spans="1:9" s="213" customFormat="1" ht="25.5" x14ac:dyDescent="0.2">
      <c r="A822" s="431">
        <v>2744</v>
      </c>
      <c r="B822" s="334" t="s">
        <v>5506</v>
      </c>
      <c r="C822" s="334" t="s">
        <v>228</v>
      </c>
      <c r="D822" s="339">
        <v>466.41</v>
      </c>
      <c r="E822" s="558">
        <v>45201</v>
      </c>
      <c r="F822" s="334" t="s">
        <v>5507</v>
      </c>
      <c r="G822" s="334">
        <v>42566</v>
      </c>
      <c r="H822" s="432" t="s">
        <v>419</v>
      </c>
      <c r="I822" s="334" t="s">
        <v>1124</v>
      </c>
    </row>
    <row r="823" spans="1:9" s="213" customFormat="1" ht="25.5" x14ac:dyDescent="0.2">
      <c r="A823" s="431">
        <v>2745</v>
      </c>
      <c r="B823" s="334" t="s">
        <v>5506</v>
      </c>
      <c r="C823" s="334" t="s">
        <v>228</v>
      </c>
      <c r="D823" s="339">
        <v>466.41</v>
      </c>
      <c r="E823" s="558">
        <v>45201</v>
      </c>
      <c r="F823" s="334" t="s">
        <v>5507</v>
      </c>
      <c r="G823" s="334">
        <v>42566</v>
      </c>
      <c r="H823" s="432" t="s">
        <v>419</v>
      </c>
      <c r="I823" s="334" t="s">
        <v>1124</v>
      </c>
    </row>
    <row r="824" spans="1:9" s="213" customFormat="1" ht="25.5" x14ac:dyDescent="0.2">
      <c r="A824" s="431">
        <v>2746</v>
      </c>
      <c r="B824" s="334" t="s">
        <v>5506</v>
      </c>
      <c r="C824" s="334" t="s">
        <v>228</v>
      </c>
      <c r="D824" s="339">
        <v>466.41</v>
      </c>
      <c r="E824" s="558">
        <v>45201</v>
      </c>
      <c r="F824" s="334" t="s">
        <v>5507</v>
      </c>
      <c r="G824" s="334">
        <v>42566</v>
      </c>
      <c r="H824" s="432" t="s">
        <v>419</v>
      </c>
      <c r="I824" s="334" t="s">
        <v>1124</v>
      </c>
    </row>
    <row r="825" spans="1:9" s="213" customFormat="1" ht="25.5" x14ac:dyDescent="0.2">
      <c r="A825" s="431">
        <v>2747</v>
      </c>
      <c r="B825" s="334" t="s">
        <v>5506</v>
      </c>
      <c r="C825" s="334" t="s">
        <v>228</v>
      </c>
      <c r="D825" s="339">
        <v>466.41</v>
      </c>
      <c r="E825" s="558">
        <v>45201</v>
      </c>
      <c r="F825" s="334" t="s">
        <v>5507</v>
      </c>
      <c r="G825" s="334">
        <v>42566</v>
      </c>
      <c r="H825" s="432" t="s">
        <v>419</v>
      </c>
      <c r="I825" s="334" t="s">
        <v>1124</v>
      </c>
    </row>
    <row r="826" spans="1:9" s="213" customFormat="1" ht="25.5" x14ac:dyDescent="0.2">
      <c r="A826" s="431">
        <v>2748</v>
      </c>
      <c r="B826" s="334" t="s">
        <v>5506</v>
      </c>
      <c r="C826" s="334" t="s">
        <v>228</v>
      </c>
      <c r="D826" s="339">
        <v>466.41</v>
      </c>
      <c r="E826" s="558">
        <v>45201</v>
      </c>
      <c r="F826" s="334" t="s">
        <v>5507</v>
      </c>
      <c r="G826" s="334">
        <v>42566</v>
      </c>
      <c r="H826" s="432" t="s">
        <v>419</v>
      </c>
      <c r="I826" s="334" t="s">
        <v>1124</v>
      </c>
    </row>
    <row r="827" spans="1:9" s="213" customFormat="1" ht="25.5" x14ac:dyDescent="0.2">
      <c r="A827" s="431">
        <v>2749</v>
      </c>
      <c r="B827" s="334" t="s">
        <v>5506</v>
      </c>
      <c r="C827" s="334" t="s">
        <v>228</v>
      </c>
      <c r="D827" s="339">
        <v>466.41</v>
      </c>
      <c r="E827" s="558">
        <v>45201</v>
      </c>
      <c r="F827" s="334" t="s">
        <v>5507</v>
      </c>
      <c r="G827" s="334">
        <v>42566</v>
      </c>
      <c r="H827" s="432" t="s">
        <v>419</v>
      </c>
      <c r="I827" s="334" t="s">
        <v>1124</v>
      </c>
    </row>
    <row r="828" spans="1:9" s="213" customFormat="1" ht="51" x14ac:dyDescent="0.2">
      <c r="A828" s="431">
        <v>2750</v>
      </c>
      <c r="B828" s="334" t="s">
        <v>9923</v>
      </c>
      <c r="C828" s="334" t="s">
        <v>224</v>
      </c>
      <c r="D828" s="339">
        <v>2306.91</v>
      </c>
      <c r="E828" s="558">
        <v>45203</v>
      </c>
      <c r="F828" s="334" t="s">
        <v>8954</v>
      </c>
      <c r="G828" s="334">
        <v>7726</v>
      </c>
      <c r="H828" s="432" t="s">
        <v>422</v>
      </c>
      <c r="I828" s="334" t="s">
        <v>1124</v>
      </c>
    </row>
    <row r="829" spans="1:9" s="213" customFormat="1" ht="51" x14ac:dyDescent="0.2">
      <c r="A829" s="431">
        <v>2751</v>
      </c>
      <c r="B829" s="334" t="s">
        <v>9923</v>
      </c>
      <c r="C829" s="334" t="s">
        <v>224</v>
      </c>
      <c r="D829" s="339">
        <v>2306.91</v>
      </c>
      <c r="E829" s="558">
        <v>45203</v>
      </c>
      <c r="F829" s="334" t="s">
        <v>8954</v>
      </c>
      <c r="G829" s="334">
        <v>7726</v>
      </c>
      <c r="H829" s="432" t="s">
        <v>422</v>
      </c>
      <c r="I829" s="334" t="s">
        <v>1124</v>
      </c>
    </row>
    <row r="830" spans="1:9" s="213" customFormat="1" ht="51" x14ac:dyDescent="0.2">
      <c r="A830" s="431">
        <v>2752</v>
      </c>
      <c r="B830" s="334" t="s">
        <v>9923</v>
      </c>
      <c r="C830" s="334" t="s">
        <v>224</v>
      </c>
      <c r="D830" s="339">
        <v>2306.91</v>
      </c>
      <c r="E830" s="558">
        <v>45203</v>
      </c>
      <c r="F830" s="334" t="s">
        <v>8954</v>
      </c>
      <c r="G830" s="334">
        <v>7726</v>
      </c>
      <c r="H830" s="432" t="s">
        <v>422</v>
      </c>
      <c r="I830" s="334" t="s">
        <v>1124</v>
      </c>
    </row>
    <row r="831" spans="1:9" s="213" customFormat="1" ht="51" x14ac:dyDescent="0.2">
      <c r="A831" s="431">
        <v>2753</v>
      </c>
      <c r="B831" s="334" t="s">
        <v>9923</v>
      </c>
      <c r="C831" s="334" t="s">
        <v>224</v>
      </c>
      <c r="D831" s="339">
        <v>2306.91</v>
      </c>
      <c r="E831" s="558">
        <v>45203</v>
      </c>
      <c r="F831" s="334" t="s">
        <v>8954</v>
      </c>
      <c r="G831" s="334">
        <v>7726</v>
      </c>
      <c r="H831" s="432" t="s">
        <v>422</v>
      </c>
      <c r="I831" s="334" t="s">
        <v>1124</v>
      </c>
    </row>
    <row r="832" spans="1:9" s="213" customFormat="1" ht="51" x14ac:dyDescent="0.2">
      <c r="A832" s="431">
        <v>2754</v>
      </c>
      <c r="B832" s="334" t="s">
        <v>9923</v>
      </c>
      <c r="C832" s="334" t="s">
        <v>224</v>
      </c>
      <c r="D832" s="339">
        <v>2306.91</v>
      </c>
      <c r="E832" s="558">
        <v>45203</v>
      </c>
      <c r="F832" s="334" t="s">
        <v>8954</v>
      </c>
      <c r="G832" s="334">
        <v>7726</v>
      </c>
      <c r="H832" s="432" t="s">
        <v>422</v>
      </c>
      <c r="I832" s="334" t="s">
        <v>1124</v>
      </c>
    </row>
    <row r="833" spans="1:9" s="213" customFormat="1" ht="51" x14ac:dyDescent="0.2">
      <c r="A833" s="431">
        <v>2755</v>
      </c>
      <c r="B833" s="334" t="s">
        <v>9923</v>
      </c>
      <c r="C833" s="334" t="s">
        <v>224</v>
      </c>
      <c r="D833" s="339">
        <v>2306.91</v>
      </c>
      <c r="E833" s="558">
        <v>45203</v>
      </c>
      <c r="F833" s="334" t="s">
        <v>8954</v>
      </c>
      <c r="G833" s="334">
        <v>7726</v>
      </c>
      <c r="H833" s="432" t="s">
        <v>422</v>
      </c>
      <c r="I833" s="334" t="s">
        <v>1124</v>
      </c>
    </row>
    <row r="834" spans="1:9" s="213" customFormat="1" ht="51" x14ac:dyDescent="0.2">
      <c r="A834" s="431">
        <v>2756</v>
      </c>
      <c r="B834" s="334" t="s">
        <v>9923</v>
      </c>
      <c r="C834" s="334" t="s">
        <v>224</v>
      </c>
      <c r="D834" s="339">
        <v>2306.91</v>
      </c>
      <c r="E834" s="558">
        <v>45203</v>
      </c>
      <c r="F834" s="334" t="s">
        <v>8954</v>
      </c>
      <c r="G834" s="334">
        <v>7726</v>
      </c>
      <c r="H834" s="432" t="s">
        <v>422</v>
      </c>
      <c r="I834" s="334" t="s">
        <v>1124</v>
      </c>
    </row>
    <row r="835" spans="1:9" s="213" customFormat="1" ht="25.5" x14ac:dyDescent="0.2">
      <c r="A835" s="431">
        <v>2757</v>
      </c>
      <c r="B835" s="334" t="s">
        <v>9930</v>
      </c>
      <c r="C835" s="334" t="s">
        <v>220</v>
      </c>
      <c r="D835" s="339">
        <v>1490</v>
      </c>
      <c r="E835" s="558">
        <v>45219</v>
      </c>
      <c r="F835" s="334" t="s">
        <v>9931</v>
      </c>
      <c r="G835" s="334" t="s">
        <v>9932</v>
      </c>
      <c r="H835" s="432" t="s">
        <v>416</v>
      </c>
      <c r="I835" s="334" t="s">
        <v>1124</v>
      </c>
    </row>
    <row r="836" spans="1:9" s="213" customFormat="1" ht="51" x14ac:dyDescent="0.2">
      <c r="A836" s="431">
        <v>2758</v>
      </c>
      <c r="B836" s="334" t="s">
        <v>9933</v>
      </c>
      <c r="C836" s="334" t="s">
        <v>220</v>
      </c>
      <c r="D836" s="339">
        <v>1455.22</v>
      </c>
      <c r="E836" s="558">
        <v>45219</v>
      </c>
      <c r="F836" s="334" t="s">
        <v>9931</v>
      </c>
      <c r="G836" s="334" t="s">
        <v>9932</v>
      </c>
      <c r="H836" s="432" t="s">
        <v>416</v>
      </c>
      <c r="I836" s="334" t="s">
        <v>1124</v>
      </c>
    </row>
    <row r="837" spans="1:9" s="213" customFormat="1" ht="38.25" x14ac:dyDescent="0.2">
      <c r="A837" s="431">
        <v>2759</v>
      </c>
      <c r="B837" s="334" t="s">
        <v>9934</v>
      </c>
      <c r="C837" s="334" t="s">
        <v>228</v>
      </c>
      <c r="D837" s="339">
        <v>930</v>
      </c>
      <c r="E837" s="558">
        <v>45222</v>
      </c>
      <c r="F837" s="334" t="s">
        <v>9935</v>
      </c>
      <c r="G837" s="334">
        <v>1009</v>
      </c>
      <c r="H837" s="432" t="s">
        <v>423</v>
      </c>
      <c r="I837" s="334" t="s">
        <v>1124</v>
      </c>
    </row>
    <row r="838" spans="1:9" s="213" customFormat="1" ht="51" x14ac:dyDescent="0.2">
      <c r="A838" s="431">
        <v>2760</v>
      </c>
      <c r="B838" s="334" t="s">
        <v>9936</v>
      </c>
      <c r="C838" s="334" t="s">
        <v>224</v>
      </c>
      <c r="D838" s="339">
        <v>3790</v>
      </c>
      <c r="E838" s="558">
        <v>45223</v>
      </c>
      <c r="F838" s="334" t="s">
        <v>9937</v>
      </c>
      <c r="G838" s="334" t="s">
        <v>9938</v>
      </c>
      <c r="H838" s="432" t="s">
        <v>414</v>
      </c>
      <c r="I838" s="334" t="s">
        <v>1124</v>
      </c>
    </row>
    <row r="839" spans="1:9" s="213" customFormat="1" ht="38.25" x14ac:dyDescent="0.2">
      <c r="A839" s="431">
        <v>2761</v>
      </c>
      <c r="B839" s="334" t="s">
        <v>9939</v>
      </c>
      <c r="C839" s="334" t="s">
        <v>228</v>
      </c>
      <c r="D839" s="339">
        <v>244.71</v>
      </c>
      <c r="E839" s="558">
        <v>45225</v>
      </c>
      <c r="F839" s="334" t="s">
        <v>2804</v>
      </c>
      <c r="G839" s="334">
        <v>479193</v>
      </c>
      <c r="H839" s="432" t="s">
        <v>423</v>
      </c>
      <c r="I839" s="334" t="s">
        <v>1124</v>
      </c>
    </row>
    <row r="840" spans="1:9" s="213" customFormat="1" ht="38.25" x14ac:dyDescent="0.2">
      <c r="A840" s="431">
        <v>2762</v>
      </c>
      <c r="B840" s="334" t="s">
        <v>9939</v>
      </c>
      <c r="C840" s="334" t="s">
        <v>228</v>
      </c>
      <c r="D840" s="339">
        <v>244.71</v>
      </c>
      <c r="E840" s="558">
        <v>45225</v>
      </c>
      <c r="F840" s="334" t="s">
        <v>2804</v>
      </c>
      <c r="G840" s="334">
        <v>479193</v>
      </c>
      <c r="H840" s="432" t="s">
        <v>423</v>
      </c>
      <c r="I840" s="334" t="s">
        <v>1124</v>
      </c>
    </row>
    <row r="841" spans="1:9" s="213" customFormat="1" ht="38.25" x14ac:dyDescent="0.2">
      <c r="A841" s="431">
        <v>2763</v>
      </c>
      <c r="B841" s="334" t="s">
        <v>9939</v>
      </c>
      <c r="C841" s="334" t="s">
        <v>228</v>
      </c>
      <c r="D841" s="339">
        <v>244.71</v>
      </c>
      <c r="E841" s="558">
        <v>45225</v>
      </c>
      <c r="F841" s="334" t="s">
        <v>2804</v>
      </c>
      <c r="G841" s="334">
        <v>479193</v>
      </c>
      <c r="H841" s="432" t="s">
        <v>423</v>
      </c>
      <c r="I841" s="334" t="s">
        <v>1124</v>
      </c>
    </row>
    <row r="842" spans="1:9" s="213" customFormat="1" ht="38.25" x14ac:dyDescent="0.2">
      <c r="A842" s="431">
        <v>2764</v>
      </c>
      <c r="B842" s="334" t="s">
        <v>9939</v>
      </c>
      <c r="C842" s="334" t="s">
        <v>228</v>
      </c>
      <c r="D842" s="339">
        <v>244.71</v>
      </c>
      <c r="E842" s="558">
        <v>45225</v>
      </c>
      <c r="F842" s="334" t="s">
        <v>2804</v>
      </c>
      <c r="G842" s="334">
        <v>479193</v>
      </c>
      <c r="H842" s="432" t="s">
        <v>423</v>
      </c>
      <c r="I842" s="334" t="s">
        <v>1124</v>
      </c>
    </row>
    <row r="843" spans="1:9" s="213" customFormat="1" ht="38.25" x14ac:dyDescent="0.2">
      <c r="A843" s="431">
        <v>2765</v>
      </c>
      <c r="B843" s="334" t="s">
        <v>9939</v>
      </c>
      <c r="C843" s="334" t="s">
        <v>228</v>
      </c>
      <c r="D843" s="339">
        <v>387.67</v>
      </c>
      <c r="E843" s="558">
        <v>45225</v>
      </c>
      <c r="F843" s="334" t="s">
        <v>2804</v>
      </c>
      <c r="G843" s="334">
        <v>479193</v>
      </c>
      <c r="H843" s="432" t="s">
        <v>423</v>
      </c>
      <c r="I843" s="334" t="s">
        <v>1124</v>
      </c>
    </row>
    <row r="844" spans="1:9" s="213" customFormat="1" ht="38.25" x14ac:dyDescent="0.2">
      <c r="A844" s="431">
        <v>2766</v>
      </c>
      <c r="B844" s="334" t="s">
        <v>9940</v>
      </c>
      <c r="C844" s="334" t="s">
        <v>229</v>
      </c>
      <c r="D844" s="339">
        <v>380</v>
      </c>
      <c r="E844" s="558">
        <v>45225</v>
      </c>
      <c r="F844" s="334" t="s">
        <v>9941</v>
      </c>
      <c r="G844" s="334">
        <v>16273</v>
      </c>
      <c r="H844" s="432" t="s">
        <v>416</v>
      </c>
      <c r="I844" s="334" t="s">
        <v>1124</v>
      </c>
    </row>
    <row r="845" spans="1:9" s="213" customFormat="1" ht="38.25" x14ac:dyDescent="0.2">
      <c r="A845" s="431">
        <v>2767</v>
      </c>
      <c r="B845" s="334" t="s">
        <v>9942</v>
      </c>
      <c r="C845" s="334" t="s">
        <v>228</v>
      </c>
      <c r="D845" s="339">
        <v>1250</v>
      </c>
      <c r="E845" s="558">
        <v>45230</v>
      </c>
      <c r="F845" s="334" t="s">
        <v>9526</v>
      </c>
      <c r="G845" s="334">
        <v>43178</v>
      </c>
      <c r="H845" s="432" t="s">
        <v>423</v>
      </c>
      <c r="I845" s="334" t="s">
        <v>1124</v>
      </c>
    </row>
    <row r="846" spans="1:9" s="213" customFormat="1" ht="25.5" x14ac:dyDescent="0.2">
      <c r="A846" s="431">
        <v>2768</v>
      </c>
      <c r="B846" s="334" t="s">
        <v>10786</v>
      </c>
      <c r="C846" s="334" t="s">
        <v>228</v>
      </c>
      <c r="D846" s="339">
        <v>4390</v>
      </c>
      <c r="E846" s="558">
        <v>45231</v>
      </c>
      <c r="F846" s="334" t="s">
        <v>10787</v>
      </c>
      <c r="G846" s="334">
        <v>1642</v>
      </c>
      <c r="H846" s="432" t="s">
        <v>414</v>
      </c>
      <c r="I846" s="334" t="s">
        <v>1124</v>
      </c>
    </row>
    <row r="847" spans="1:9" s="213" customFormat="1" ht="25.5" x14ac:dyDescent="0.2">
      <c r="A847" s="431">
        <v>2769</v>
      </c>
      <c r="B847" s="334" t="s">
        <v>10786</v>
      </c>
      <c r="C847" s="334" t="s">
        <v>228</v>
      </c>
      <c r="D847" s="339">
        <v>4390</v>
      </c>
      <c r="E847" s="558">
        <v>45233</v>
      </c>
      <c r="F847" s="334" t="s">
        <v>10787</v>
      </c>
      <c r="G847" s="334">
        <v>1644</v>
      </c>
      <c r="H847" s="432" t="s">
        <v>421</v>
      </c>
      <c r="I847" s="334" t="s">
        <v>1124</v>
      </c>
    </row>
    <row r="848" spans="1:9" s="213" customFormat="1" ht="25.5" x14ac:dyDescent="0.2">
      <c r="A848" s="431">
        <v>2770</v>
      </c>
      <c r="B848" s="334" t="s">
        <v>10786</v>
      </c>
      <c r="C848" s="334" t="s">
        <v>228</v>
      </c>
      <c r="D848" s="339">
        <v>4390</v>
      </c>
      <c r="E848" s="558">
        <v>45233</v>
      </c>
      <c r="F848" s="334" t="s">
        <v>10787</v>
      </c>
      <c r="G848" s="334">
        <v>1645</v>
      </c>
      <c r="H848" s="432" t="s">
        <v>493</v>
      </c>
      <c r="I848" s="334" t="s">
        <v>1124</v>
      </c>
    </row>
    <row r="849" spans="1:9" s="213" customFormat="1" ht="25.5" x14ac:dyDescent="0.2">
      <c r="A849" s="431">
        <v>2771</v>
      </c>
      <c r="B849" s="334" t="s">
        <v>10786</v>
      </c>
      <c r="C849" s="334" t="s">
        <v>228</v>
      </c>
      <c r="D849" s="339">
        <v>4390</v>
      </c>
      <c r="E849" s="558">
        <v>45233</v>
      </c>
      <c r="F849" s="334" t="s">
        <v>10787</v>
      </c>
      <c r="G849" s="334">
        <v>1646</v>
      </c>
      <c r="H849" s="432" t="s">
        <v>423</v>
      </c>
      <c r="I849" s="334" t="s">
        <v>1124</v>
      </c>
    </row>
    <row r="850" spans="1:9" s="213" customFormat="1" ht="25.5" x14ac:dyDescent="0.2">
      <c r="A850" s="431">
        <v>2772</v>
      </c>
      <c r="B850" s="334" t="s">
        <v>10786</v>
      </c>
      <c r="C850" s="334" t="s">
        <v>228</v>
      </c>
      <c r="D850" s="339">
        <v>4390</v>
      </c>
      <c r="E850" s="558">
        <v>45233</v>
      </c>
      <c r="F850" s="334" t="s">
        <v>10787</v>
      </c>
      <c r="G850" s="334">
        <v>1647</v>
      </c>
      <c r="H850" s="432" t="s">
        <v>419</v>
      </c>
      <c r="I850" s="334" t="s">
        <v>1124</v>
      </c>
    </row>
    <row r="851" spans="1:9" s="213" customFormat="1" ht="25.5" x14ac:dyDescent="0.2">
      <c r="A851" s="431">
        <v>2773</v>
      </c>
      <c r="B851" s="334" t="s">
        <v>10786</v>
      </c>
      <c r="C851" s="334" t="s">
        <v>228</v>
      </c>
      <c r="D851" s="339">
        <v>4390</v>
      </c>
      <c r="E851" s="558">
        <v>45233</v>
      </c>
      <c r="F851" s="334" t="s">
        <v>10787</v>
      </c>
      <c r="G851" s="334">
        <v>1648</v>
      </c>
      <c r="H851" s="432" t="s">
        <v>417</v>
      </c>
      <c r="I851" s="334" t="s">
        <v>1124</v>
      </c>
    </row>
    <row r="852" spans="1:9" s="213" customFormat="1" ht="25.5" x14ac:dyDescent="0.2">
      <c r="A852" s="431">
        <v>2774</v>
      </c>
      <c r="B852" s="334" t="s">
        <v>10786</v>
      </c>
      <c r="C852" s="334" t="s">
        <v>228</v>
      </c>
      <c r="D852" s="339">
        <v>4390</v>
      </c>
      <c r="E852" s="558">
        <v>45236</v>
      </c>
      <c r="F852" s="334" t="s">
        <v>10787</v>
      </c>
      <c r="G852" s="334">
        <v>1649</v>
      </c>
      <c r="H852" s="432" t="s">
        <v>416</v>
      </c>
      <c r="I852" s="334" t="s">
        <v>1124</v>
      </c>
    </row>
    <row r="853" spans="1:9" s="213" customFormat="1" ht="25.5" x14ac:dyDescent="0.2">
      <c r="A853" s="431">
        <v>2775</v>
      </c>
      <c r="B853" s="334" t="s">
        <v>10786</v>
      </c>
      <c r="C853" s="334" t="s">
        <v>228</v>
      </c>
      <c r="D853" s="339">
        <v>4390</v>
      </c>
      <c r="E853" s="558">
        <v>45236</v>
      </c>
      <c r="F853" s="334" t="s">
        <v>10787</v>
      </c>
      <c r="G853" s="334">
        <v>1650</v>
      </c>
      <c r="H853" s="432" t="s">
        <v>5741</v>
      </c>
      <c r="I853" s="334" t="s">
        <v>1124</v>
      </c>
    </row>
    <row r="854" spans="1:9" s="213" customFormat="1" ht="25.5" x14ac:dyDescent="0.2">
      <c r="A854" s="431">
        <v>2776</v>
      </c>
      <c r="B854" s="334" t="s">
        <v>10786</v>
      </c>
      <c r="C854" s="334" t="s">
        <v>228</v>
      </c>
      <c r="D854" s="339">
        <v>4390</v>
      </c>
      <c r="E854" s="558">
        <v>45236</v>
      </c>
      <c r="F854" s="334" t="s">
        <v>10787</v>
      </c>
      <c r="G854" s="334">
        <v>1651</v>
      </c>
      <c r="H854" s="432" t="s">
        <v>420</v>
      </c>
      <c r="I854" s="334" t="s">
        <v>1124</v>
      </c>
    </row>
    <row r="855" spans="1:9" s="213" customFormat="1" ht="25.5" x14ac:dyDescent="0.2">
      <c r="A855" s="431">
        <v>2777</v>
      </c>
      <c r="B855" s="334" t="s">
        <v>10786</v>
      </c>
      <c r="C855" s="334" t="s">
        <v>228</v>
      </c>
      <c r="D855" s="339">
        <v>4390</v>
      </c>
      <c r="E855" s="558">
        <v>45236</v>
      </c>
      <c r="F855" s="334" t="s">
        <v>10787</v>
      </c>
      <c r="G855" s="334">
        <v>1652</v>
      </c>
      <c r="H855" s="432" t="s">
        <v>422</v>
      </c>
      <c r="I855" s="334" t="s">
        <v>1124</v>
      </c>
    </row>
    <row r="856" spans="1:9" s="213" customFormat="1" ht="25.5" x14ac:dyDescent="0.2">
      <c r="A856" s="431">
        <v>2778</v>
      </c>
      <c r="B856" s="334" t="s">
        <v>10786</v>
      </c>
      <c r="C856" s="334" t="s">
        <v>228</v>
      </c>
      <c r="D856" s="339">
        <v>4390</v>
      </c>
      <c r="E856" s="558">
        <v>45236</v>
      </c>
      <c r="F856" s="334" t="s">
        <v>10787</v>
      </c>
      <c r="G856" s="334">
        <v>1653</v>
      </c>
      <c r="H856" s="432" t="s">
        <v>418</v>
      </c>
      <c r="I856" s="334" t="s">
        <v>1124</v>
      </c>
    </row>
    <row r="857" spans="1:9" s="213" customFormat="1" ht="25.5" x14ac:dyDescent="0.2">
      <c r="A857" s="431">
        <v>2779</v>
      </c>
      <c r="B857" s="334" t="s">
        <v>10789</v>
      </c>
      <c r="C857" s="334" t="s">
        <v>70</v>
      </c>
      <c r="D857" s="339">
        <v>220500</v>
      </c>
      <c r="E857" s="558">
        <v>45236</v>
      </c>
      <c r="F857" s="334" t="s">
        <v>2013</v>
      </c>
      <c r="G857" s="334">
        <v>1295036</v>
      </c>
      <c r="H857" s="432" t="s">
        <v>420</v>
      </c>
      <c r="I857" s="334" t="s">
        <v>1124</v>
      </c>
    </row>
    <row r="858" spans="1:9" s="213" customFormat="1" ht="25.5" x14ac:dyDescent="0.2">
      <c r="A858" s="431">
        <v>2780</v>
      </c>
      <c r="B858" s="334" t="s">
        <v>10789</v>
      </c>
      <c r="C858" s="334" t="s">
        <v>70</v>
      </c>
      <c r="D858" s="339">
        <v>220500</v>
      </c>
      <c r="E858" s="558">
        <v>45236</v>
      </c>
      <c r="F858" s="334" t="s">
        <v>2013</v>
      </c>
      <c r="G858" s="334">
        <v>1295037</v>
      </c>
      <c r="H858" s="432" t="s">
        <v>419</v>
      </c>
      <c r="I858" s="334" t="s">
        <v>1124</v>
      </c>
    </row>
    <row r="859" spans="1:9" s="213" customFormat="1" ht="25.5" x14ac:dyDescent="0.2">
      <c r="A859" s="431">
        <v>2781</v>
      </c>
      <c r="B859" s="334" t="s">
        <v>10789</v>
      </c>
      <c r="C859" s="334" t="s">
        <v>70</v>
      </c>
      <c r="D859" s="339">
        <v>220500</v>
      </c>
      <c r="E859" s="558">
        <v>45236</v>
      </c>
      <c r="F859" s="334" t="s">
        <v>2013</v>
      </c>
      <c r="G859" s="334">
        <v>1295038</v>
      </c>
      <c r="H859" s="432" t="s">
        <v>416</v>
      </c>
      <c r="I859" s="334" t="s">
        <v>1124</v>
      </c>
    </row>
    <row r="860" spans="1:9" s="213" customFormat="1" ht="25.5" x14ac:dyDescent="0.2">
      <c r="A860" s="431">
        <v>2782</v>
      </c>
      <c r="B860" s="334" t="s">
        <v>10789</v>
      </c>
      <c r="C860" s="334" t="s">
        <v>70</v>
      </c>
      <c r="D860" s="339">
        <v>220500</v>
      </c>
      <c r="E860" s="558">
        <v>45236</v>
      </c>
      <c r="F860" s="334" t="s">
        <v>2013</v>
      </c>
      <c r="G860" s="334">
        <v>1295039</v>
      </c>
      <c r="H860" s="432" t="s">
        <v>423</v>
      </c>
      <c r="I860" s="334" t="s">
        <v>1124</v>
      </c>
    </row>
    <row r="861" spans="1:9" s="213" customFormat="1" ht="25.5" x14ac:dyDescent="0.2">
      <c r="A861" s="431">
        <v>2783</v>
      </c>
      <c r="B861" s="334" t="s">
        <v>10789</v>
      </c>
      <c r="C861" s="334" t="s">
        <v>70</v>
      </c>
      <c r="D861" s="339">
        <v>220500</v>
      </c>
      <c r="E861" s="558">
        <v>45236</v>
      </c>
      <c r="F861" s="334" t="s">
        <v>2013</v>
      </c>
      <c r="G861" s="334">
        <v>1295041</v>
      </c>
      <c r="H861" s="432" t="s">
        <v>421</v>
      </c>
      <c r="I861" s="334" t="s">
        <v>1124</v>
      </c>
    </row>
    <row r="862" spans="1:9" s="213" customFormat="1" ht="51" x14ac:dyDescent="0.2">
      <c r="A862" s="431">
        <v>2784</v>
      </c>
      <c r="B862" s="334" t="s">
        <v>10790</v>
      </c>
      <c r="C862" s="334" t="s">
        <v>224</v>
      </c>
      <c r="D862" s="339">
        <v>2306.91</v>
      </c>
      <c r="E862" s="558">
        <v>45239</v>
      </c>
      <c r="F862" s="334" t="s">
        <v>8954</v>
      </c>
      <c r="G862" s="334">
        <v>7971</v>
      </c>
      <c r="H862" s="432" t="s">
        <v>5741</v>
      </c>
      <c r="I862" s="334" t="s">
        <v>1124</v>
      </c>
    </row>
    <row r="863" spans="1:9" s="213" customFormat="1" ht="51" x14ac:dyDescent="0.2">
      <c r="A863" s="431">
        <v>2785</v>
      </c>
      <c r="B863" s="334" t="s">
        <v>10790</v>
      </c>
      <c r="C863" s="334" t="s">
        <v>224</v>
      </c>
      <c r="D863" s="339">
        <v>2306.91</v>
      </c>
      <c r="E863" s="558">
        <v>45239</v>
      </c>
      <c r="F863" s="334" t="s">
        <v>8954</v>
      </c>
      <c r="G863" s="334">
        <v>7971</v>
      </c>
      <c r="H863" s="432" t="s">
        <v>5741</v>
      </c>
      <c r="I863" s="334" t="s">
        <v>1124</v>
      </c>
    </row>
    <row r="864" spans="1:9" s="213" customFormat="1" ht="51" x14ac:dyDescent="0.2">
      <c r="A864" s="431">
        <v>2786</v>
      </c>
      <c r="B864" s="334" t="s">
        <v>10790</v>
      </c>
      <c r="C864" s="334" t="s">
        <v>224</v>
      </c>
      <c r="D864" s="339">
        <v>2306.91</v>
      </c>
      <c r="E864" s="558">
        <v>45239</v>
      </c>
      <c r="F864" s="334" t="s">
        <v>8954</v>
      </c>
      <c r="G864" s="334">
        <v>7971</v>
      </c>
      <c r="H864" s="432" t="s">
        <v>5741</v>
      </c>
      <c r="I864" s="334" t="s">
        <v>1124</v>
      </c>
    </row>
    <row r="865" spans="1:9" s="213" customFormat="1" ht="51" x14ac:dyDescent="0.2">
      <c r="A865" s="431">
        <v>2787</v>
      </c>
      <c r="B865" s="334" t="s">
        <v>10790</v>
      </c>
      <c r="C865" s="334" t="s">
        <v>224</v>
      </c>
      <c r="D865" s="339">
        <v>2306.91</v>
      </c>
      <c r="E865" s="558">
        <v>45239</v>
      </c>
      <c r="F865" s="334" t="s">
        <v>8954</v>
      </c>
      <c r="G865" s="334">
        <v>7971</v>
      </c>
      <c r="H865" s="432" t="s">
        <v>5741</v>
      </c>
      <c r="I865" s="334" t="s">
        <v>1124</v>
      </c>
    </row>
    <row r="866" spans="1:9" s="213" customFormat="1" ht="51" x14ac:dyDescent="0.2">
      <c r="A866" s="431">
        <v>2788</v>
      </c>
      <c r="B866" s="334" t="s">
        <v>10790</v>
      </c>
      <c r="C866" s="334" t="s">
        <v>224</v>
      </c>
      <c r="D866" s="339">
        <v>2306.91</v>
      </c>
      <c r="E866" s="558">
        <v>45239</v>
      </c>
      <c r="F866" s="334" t="s">
        <v>8954</v>
      </c>
      <c r="G866" s="334">
        <v>7971</v>
      </c>
      <c r="H866" s="432" t="s">
        <v>5741</v>
      </c>
      <c r="I866" s="334" t="s">
        <v>1124</v>
      </c>
    </row>
    <row r="867" spans="1:9" s="213" customFormat="1" ht="51" x14ac:dyDescent="0.2">
      <c r="A867" s="431">
        <v>2789</v>
      </c>
      <c r="B867" s="334" t="s">
        <v>10790</v>
      </c>
      <c r="C867" s="334" t="s">
        <v>224</v>
      </c>
      <c r="D867" s="339">
        <v>2306.91</v>
      </c>
      <c r="E867" s="558">
        <v>45239</v>
      </c>
      <c r="F867" s="334" t="s">
        <v>8954</v>
      </c>
      <c r="G867" s="334">
        <v>7971</v>
      </c>
      <c r="H867" s="432" t="s">
        <v>5741</v>
      </c>
      <c r="I867" s="334" t="s">
        <v>1124</v>
      </c>
    </row>
    <row r="868" spans="1:9" s="213" customFormat="1" ht="51" x14ac:dyDescent="0.2">
      <c r="A868" s="431">
        <v>2790</v>
      </c>
      <c r="B868" s="334" t="s">
        <v>10790</v>
      </c>
      <c r="C868" s="334" t="s">
        <v>224</v>
      </c>
      <c r="D868" s="339">
        <v>2306.91</v>
      </c>
      <c r="E868" s="558">
        <v>45239</v>
      </c>
      <c r="F868" s="334" t="s">
        <v>8954</v>
      </c>
      <c r="G868" s="334">
        <v>7971</v>
      </c>
      <c r="H868" s="432" t="s">
        <v>5741</v>
      </c>
      <c r="I868" s="334" t="s">
        <v>1124</v>
      </c>
    </row>
    <row r="869" spans="1:9" s="213" customFormat="1" ht="51" x14ac:dyDescent="0.2">
      <c r="A869" s="431">
        <v>2791</v>
      </c>
      <c r="B869" s="334" t="s">
        <v>10790</v>
      </c>
      <c r="C869" s="334" t="s">
        <v>224</v>
      </c>
      <c r="D869" s="339">
        <v>2306.91</v>
      </c>
      <c r="E869" s="558">
        <v>45239</v>
      </c>
      <c r="F869" s="334" t="s">
        <v>8954</v>
      </c>
      <c r="G869" s="334">
        <v>7971</v>
      </c>
      <c r="H869" s="432" t="s">
        <v>5741</v>
      </c>
      <c r="I869" s="334" t="s">
        <v>1124</v>
      </c>
    </row>
    <row r="870" spans="1:9" s="213" customFormat="1" ht="51" x14ac:dyDescent="0.2">
      <c r="A870" s="431">
        <v>2792</v>
      </c>
      <c r="B870" s="334" t="s">
        <v>10790</v>
      </c>
      <c r="C870" s="334" t="s">
        <v>224</v>
      </c>
      <c r="D870" s="339">
        <v>2306.91</v>
      </c>
      <c r="E870" s="558">
        <v>45239</v>
      </c>
      <c r="F870" s="334" t="s">
        <v>8954</v>
      </c>
      <c r="G870" s="334">
        <v>7971</v>
      </c>
      <c r="H870" s="432" t="s">
        <v>5741</v>
      </c>
      <c r="I870" s="334" t="s">
        <v>1124</v>
      </c>
    </row>
    <row r="871" spans="1:9" s="213" customFormat="1" ht="51" x14ac:dyDescent="0.2">
      <c r="A871" s="431">
        <v>2793</v>
      </c>
      <c r="B871" s="334" t="s">
        <v>10790</v>
      </c>
      <c r="C871" s="334" t="s">
        <v>224</v>
      </c>
      <c r="D871" s="339">
        <v>2306.91</v>
      </c>
      <c r="E871" s="558">
        <v>45239</v>
      </c>
      <c r="F871" s="334" t="s">
        <v>8954</v>
      </c>
      <c r="G871" s="334">
        <v>7971</v>
      </c>
      <c r="H871" s="432" t="s">
        <v>5741</v>
      </c>
      <c r="I871" s="334" t="s">
        <v>1124</v>
      </c>
    </row>
    <row r="872" spans="1:9" s="213" customFormat="1" ht="51" x14ac:dyDescent="0.2">
      <c r="A872" s="431">
        <v>2794</v>
      </c>
      <c r="B872" s="334" t="s">
        <v>10790</v>
      </c>
      <c r="C872" s="334" t="s">
        <v>224</v>
      </c>
      <c r="D872" s="339">
        <v>2306.91</v>
      </c>
      <c r="E872" s="558">
        <v>45239</v>
      </c>
      <c r="F872" s="334" t="s">
        <v>8954</v>
      </c>
      <c r="G872" s="334">
        <v>7972</v>
      </c>
      <c r="H872" s="432" t="s">
        <v>417</v>
      </c>
      <c r="I872" s="334" t="s">
        <v>1124</v>
      </c>
    </row>
    <row r="873" spans="1:9" s="213" customFormat="1" ht="38.25" x14ac:dyDescent="0.2">
      <c r="A873" s="431">
        <v>2795</v>
      </c>
      <c r="B873" s="334" t="s">
        <v>10791</v>
      </c>
      <c r="C873" s="334" t="s">
        <v>224</v>
      </c>
      <c r="D873" s="339">
        <v>747.36</v>
      </c>
      <c r="E873" s="558">
        <v>45244</v>
      </c>
      <c r="F873" s="334" t="s">
        <v>10792</v>
      </c>
      <c r="G873" s="334">
        <v>205240</v>
      </c>
      <c r="H873" s="432" t="s">
        <v>421</v>
      </c>
      <c r="I873" s="334" t="s">
        <v>1124</v>
      </c>
    </row>
    <row r="874" spans="1:9" s="213" customFormat="1" ht="51" x14ac:dyDescent="0.2">
      <c r="A874" s="431">
        <v>2796</v>
      </c>
      <c r="B874" s="334" t="s">
        <v>10793</v>
      </c>
      <c r="C874" s="334" t="s">
        <v>224</v>
      </c>
      <c r="D874" s="339">
        <v>258</v>
      </c>
      <c r="E874" s="558">
        <v>45251</v>
      </c>
      <c r="F874" s="334" t="s">
        <v>10794</v>
      </c>
      <c r="G874" s="334">
        <v>1548</v>
      </c>
      <c r="H874" s="432" t="s">
        <v>423</v>
      </c>
      <c r="I874" s="334" t="s">
        <v>1124</v>
      </c>
    </row>
    <row r="875" spans="1:9" s="213" customFormat="1" ht="51" x14ac:dyDescent="0.2">
      <c r="A875" s="431">
        <v>2797</v>
      </c>
      <c r="B875" s="334" t="s">
        <v>10793</v>
      </c>
      <c r="C875" s="334" t="s">
        <v>224</v>
      </c>
      <c r="D875" s="339">
        <v>258</v>
      </c>
      <c r="E875" s="558">
        <v>45251</v>
      </c>
      <c r="F875" s="334" t="s">
        <v>10794</v>
      </c>
      <c r="G875" s="334">
        <v>1548</v>
      </c>
      <c r="H875" s="432" t="s">
        <v>423</v>
      </c>
      <c r="I875" s="334" t="s">
        <v>1124</v>
      </c>
    </row>
    <row r="876" spans="1:9" s="213" customFormat="1" ht="51" x14ac:dyDescent="0.2">
      <c r="A876" s="431">
        <v>2798</v>
      </c>
      <c r="B876" s="334" t="s">
        <v>10793</v>
      </c>
      <c r="C876" s="334" t="s">
        <v>224</v>
      </c>
      <c r="D876" s="339">
        <v>258</v>
      </c>
      <c r="E876" s="558">
        <v>45251</v>
      </c>
      <c r="F876" s="334" t="s">
        <v>10794</v>
      </c>
      <c r="G876" s="334">
        <v>1548</v>
      </c>
      <c r="H876" s="432" t="s">
        <v>423</v>
      </c>
      <c r="I876" s="334" t="s">
        <v>1124</v>
      </c>
    </row>
    <row r="877" spans="1:9" s="213" customFormat="1" ht="51" x14ac:dyDescent="0.2">
      <c r="A877" s="431">
        <v>2799</v>
      </c>
      <c r="B877" s="334" t="s">
        <v>10793</v>
      </c>
      <c r="C877" s="334" t="s">
        <v>224</v>
      </c>
      <c r="D877" s="339">
        <v>258</v>
      </c>
      <c r="E877" s="558">
        <v>45251</v>
      </c>
      <c r="F877" s="334" t="s">
        <v>10794</v>
      </c>
      <c r="G877" s="334">
        <v>1548</v>
      </c>
      <c r="H877" s="432" t="s">
        <v>423</v>
      </c>
      <c r="I877" s="334" t="s">
        <v>1124</v>
      </c>
    </row>
    <row r="878" spans="1:9" s="213" customFormat="1" ht="51" x14ac:dyDescent="0.2">
      <c r="A878" s="431">
        <v>2800</v>
      </c>
      <c r="B878" s="334" t="s">
        <v>10793</v>
      </c>
      <c r="C878" s="334" t="s">
        <v>224</v>
      </c>
      <c r="D878" s="339">
        <v>258</v>
      </c>
      <c r="E878" s="558">
        <v>45251</v>
      </c>
      <c r="F878" s="334" t="s">
        <v>10794</v>
      </c>
      <c r="G878" s="334">
        <v>1548</v>
      </c>
      <c r="H878" s="432" t="s">
        <v>423</v>
      </c>
      <c r="I878" s="334" t="s">
        <v>1124</v>
      </c>
    </row>
    <row r="879" spans="1:9" s="213" customFormat="1" ht="51" x14ac:dyDescent="0.2">
      <c r="A879" s="431">
        <v>2801</v>
      </c>
      <c r="B879" s="334" t="s">
        <v>10793</v>
      </c>
      <c r="C879" s="334" t="s">
        <v>224</v>
      </c>
      <c r="D879" s="339">
        <v>258</v>
      </c>
      <c r="E879" s="558">
        <v>45251</v>
      </c>
      <c r="F879" s="334" t="s">
        <v>10794</v>
      </c>
      <c r="G879" s="334">
        <v>1548</v>
      </c>
      <c r="H879" s="432" t="s">
        <v>423</v>
      </c>
      <c r="I879" s="334" t="s">
        <v>1124</v>
      </c>
    </row>
    <row r="880" spans="1:9" s="213" customFormat="1" ht="51" x14ac:dyDescent="0.2">
      <c r="A880" s="431">
        <v>2802</v>
      </c>
      <c r="B880" s="334" t="s">
        <v>10793</v>
      </c>
      <c r="C880" s="334" t="s">
        <v>224</v>
      </c>
      <c r="D880" s="339">
        <v>258</v>
      </c>
      <c r="E880" s="558">
        <v>45251</v>
      </c>
      <c r="F880" s="334" t="s">
        <v>10794</v>
      </c>
      <c r="G880" s="334">
        <v>1548</v>
      </c>
      <c r="H880" s="432" t="s">
        <v>423</v>
      </c>
      <c r="I880" s="334" t="s">
        <v>1124</v>
      </c>
    </row>
    <row r="881" spans="1:9" s="213" customFormat="1" ht="51" x14ac:dyDescent="0.2">
      <c r="A881" s="431">
        <v>2803</v>
      </c>
      <c r="B881" s="334" t="s">
        <v>10793</v>
      </c>
      <c r="C881" s="334" t="s">
        <v>224</v>
      </c>
      <c r="D881" s="339">
        <v>258</v>
      </c>
      <c r="E881" s="558">
        <v>45251</v>
      </c>
      <c r="F881" s="334" t="s">
        <v>10794</v>
      </c>
      <c r="G881" s="334">
        <v>1548</v>
      </c>
      <c r="H881" s="432" t="s">
        <v>423</v>
      </c>
      <c r="I881" s="334" t="s">
        <v>1124</v>
      </c>
    </row>
    <row r="882" spans="1:9" s="213" customFormat="1" ht="51" x14ac:dyDescent="0.2">
      <c r="A882" s="431">
        <v>2804</v>
      </c>
      <c r="B882" s="334" t="s">
        <v>10793</v>
      </c>
      <c r="C882" s="334" t="s">
        <v>224</v>
      </c>
      <c r="D882" s="339">
        <v>258</v>
      </c>
      <c r="E882" s="558">
        <v>45251</v>
      </c>
      <c r="F882" s="334" t="s">
        <v>10794</v>
      </c>
      <c r="G882" s="334">
        <v>1548</v>
      </c>
      <c r="H882" s="432" t="s">
        <v>423</v>
      </c>
      <c r="I882" s="334" t="s">
        <v>1124</v>
      </c>
    </row>
    <row r="883" spans="1:9" s="213" customFormat="1" ht="51" x14ac:dyDescent="0.2">
      <c r="A883" s="431">
        <v>2805</v>
      </c>
      <c r="B883" s="334" t="s">
        <v>10793</v>
      </c>
      <c r="C883" s="334" t="s">
        <v>224</v>
      </c>
      <c r="D883" s="339">
        <v>258</v>
      </c>
      <c r="E883" s="558">
        <v>45251</v>
      </c>
      <c r="F883" s="334" t="s">
        <v>10794</v>
      </c>
      <c r="G883" s="334">
        <v>1548</v>
      </c>
      <c r="H883" s="432" t="s">
        <v>423</v>
      </c>
      <c r="I883" s="334" t="s">
        <v>1124</v>
      </c>
    </row>
    <row r="884" spans="1:9" s="213" customFormat="1" ht="51" x14ac:dyDescent="0.2">
      <c r="A884" s="431">
        <v>2806</v>
      </c>
      <c r="B884" s="334" t="s">
        <v>10793</v>
      </c>
      <c r="C884" s="334" t="s">
        <v>224</v>
      </c>
      <c r="D884" s="339">
        <v>258</v>
      </c>
      <c r="E884" s="558">
        <v>45251</v>
      </c>
      <c r="F884" s="334" t="s">
        <v>10794</v>
      </c>
      <c r="G884" s="334">
        <v>1548</v>
      </c>
      <c r="H884" s="432" t="s">
        <v>423</v>
      </c>
      <c r="I884" s="334" t="s">
        <v>1124</v>
      </c>
    </row>
    <row r="885" spans="1:9" s="213" customFormat="1" ht="51" x14ac:dyDescent="0.2">
      <c r="A885" s="431">
        <v>2807</v>
      </c>
      <c r="B885" s="334" t="s">
        <v>10793</v>
      </c>
      <c r="C885" s="334" t="s">
        <v>224</v>
      </c>
      <c r="D885" s="339">
        <v>258</v>
      </c>
      <c r="E885" s="558">
        <v>45251</v>
      </c>
      <c r="F885" s="334" t="s">
        <v>10794</v>
      </c>
      <c r="G885" s="334">
        <v>1548</v>
      </c>
      <c r="H885" s="432" t="s">
        <v>423</v>
      </c>
      <c r="I885" s="334" t="s">
        <v>1124</v>
      </c>
    </row>
    <row r="886" spans="1:9" s="213" customFormat="1" ht="51" x14ac:dyDescent="0.2">
      <c r="A886" s="431">
        <v>2808</v>
      </c>
      <c r="B886" s="334" t="s">
        <v>10793</v>
      </c>
      <c r="C886" s="334" t="s">
        <v>224</v>
      </c>
      <c r="D886" s="339">
        <v>258</v>
      </c>
      <c r="E886" s="558">
        <v>45251</v>
      </c>
      <c r="F886" s="334" t="s">
        <v>10794</v>
      </c>
      <c r="G886" s="334">
        <v>1548</v>
      </c>
      <c r="H886" s="432" t="s">
        <v>423</v>
      </c>
      <c r="I886" s="334" t="s">
        <v>1124</v>
      </c>
    </row>
    <row r="887" spans="1:9" s="213" customFormat="1" ht="38.25" x14ac:dyDescent="0.2">
      <c r="A887" s="431">
        <v>2809</v>
      </c>
      <c r="B887" s="334" t="s">
        <v>10795</v>
      </c>
      <c r="C887" s="334" t="s">
        <v>228</v>
      </c>
      <c r="D887" s="339">
        <v>740</v>
      </c>
      <c r="E887" s="558">
        <v>45251</v>
      </c>
      <c r="F887" s="334" t="s">
        <v>10796</v>
      </c>
      <c r="G887" s="334">
        <v>43716</v>
      </c>
      <c r="H887" s="432" t="s">
        <v>1128</v>
      </c>
      <c r="I887" s="334" t="s">
        <v>1124</v>
      </c>
    </row>
    <row r="888" spans="1:9" s="213" customFormat="1" ht="38.25" x14ac:dyDescent="0.2">
      <c r="A888" s="431">
        <v>2810</v>
      </c>
      <c r="B888" s="334" t="s">
        <v>10795</v>
      </c>
      <c r="C888" s="334" t="s">
        <v>228</v>
      </c>
      <c r="D888" s="339">
        <v>740</v>
      </c>
      <c r="E888" s="558">
        <v>45251</v>
      </c>
      <c r="F888" s="334" t="s">
        <v>10796</v>
      </c>
      <c r="G888" s="334">
        <v>43716</v>
      </c>
      <c r="H888" s="432" t="s">
        <v>1128</v>
      </c>
      <c r="I888" s="334" t="s">
        <v>1124</v>
      </c>
    </row>
    <row r="889" spans="1:9" s="213" customFormat="1" ht="38.25" x14ac:dyDescent="0.2">
      <c r="A889" s="431">
        <v>2811</v>
      </c>
      <c r="B889" s="334" t="s">
        <v>10797</v>
      </c>
      <c r="C889" s="334" t="s">
        <v>228</v>
      </c>
      <c r="D889" s="339">
        <v>485</v>
      </c>
      <c r="E889" s="558">
        <v>45251</v>
      </c>
      <c r="F889" s="334" t="s">
        <v>10796</v>
      </c>
      <c r="G889" s="334">
        <v>43716</v>
      </c>
      <c r="H889" s="432" t="s">
        <v>1128</v>
      </c>
      <c r="I889" s="334" t="s">
        <v>1124</v>
      </c>
    </row>
    <row r="890" spans="1:9" s="213" customFormat="1" ht="38.25" x14ac:dyDescent="0.2">
      <c r="A890" s="431">
        <v>2812</v>
      </c>
      <c r="B890" s="334" t="s">
        <v>10797</v>
      </c>
      <c r="C890" s="334" t="s">
        <v>228</v>
      </c>
      <c r="D890" s="339">
        <v>485</v>
      </c>
      <c r="E890" s="558">
        <v>45251</v>
      </c>
      <c r="F890" s="334" t="s">
        <v>10796</v>
      </c>
      <c r="G890" s="334">
        <v>43716</v>
      </c>
      <c r="H890" s="432" t="s">
        <v>1128</v>
      </c>
      <c r="I890" s="334" t="s">
        <v>1124</v>
      </c>
    </row>
    <row r="891" spans="1:9" s="213" customFormat="1" ht="38.25" x14ac:dyDescent="0.2">
      <c r="A891" s="431">
        <v>2813</v>
      </c>
      <c r="B891" s="334" t="s">
        <v>10797</v>
      </c>
      <c r="C891" s="334" t="s">
        <v>228</v>
      </c>
      <c r="D891" s="339">
        <v>485</v>
      </c>
      <c r="E891" s="558">
        <v>45251</v>
      </c>
      <c r="F891" s="334" t="s">
        <v>10796</v>
      </c>
      <c r="G891" s="334">
        <v>43716</v>
      </c>
      <c r="H891" s="432" t="s">
        <v>1128</v>
      </c>
      <c r="I891" s="334" t="s">
        <v>1124</v>
      </c>
    </row>
    <row r="892" spans="1:9" s="213" customFormat="1" ht="38.25" x14ac:dyDescent="0.2">
      <c r="A892" s="431">
        <v>2814</v>
      </c>
      <c r="B892" s="334" t="s">
        <v>10797</v>
      </c>
      <c r="C892" s="334" t="s">
        <v>228</v>
      </c>
      <c r="D892" s="339">
        <v>485</v>
      </c>
      <c r="E892" s="558">
        <v>45251</v>
      </c>
      <c r="F892" s="334" t="s">
        <v>10796</v>
      </c>
      <c r="G892" s="334">
        <v>43716</v>
      </c>
      <c r="H892" s="432" t="s">
        <v>1128</v>
      </c>
      <c r="I892" s="334" t="s">
        <v>1124</v>
      </c>
    </row>
    <row r="893" spans="1:9" s="213" customFormat="1" ht="38.25" x14ac:dyDescent="0.2">
      <c r="A893" s="431">
        <v>2815</v>
      </c>
      <c r="B893" s="334" t="s">
        <v>10797</v>
      </c>
      <c r="C893" s="334" t="s">
        <v>228</v>
      </c>
      <c r="D893" s="339">
        <v>485</v>
      </c>
      <c r="E893" s="558">
        <v>45251</v>
      </c>
      <c r="F893" s="334" t="s">
        <v>10796</v>
      </c>
      <c r="G893" s="334">
        <v>43716</v>
      </c>
      <c r="H893" s="432" t="s">
        <v>1128</v>
      </c>
      <c r="I893" s="334" t="s">
        <v>1124</v>
      </c>
    </row>
    <row r="894" spans="1:9" s="213" customFormat="1" ht="38.25" x14ac:dyDescent="0.2">
      <c r="A894" s="431">
        <v>2816</v>
      </c>
      <c r="B894" s="334" t="s">
        <v>10797</v>
      </c>
      <c r="C894" s="334" t="s">
        <v>228</v>
      </c>
      <c r="D894" s="339">
        <v>485</v>
      </c>
      <c r="E894" s="558">
        <v>45251</v>
      </c>
      <c r="F894" s="334" t="s">
        <v>10796</v>
      </c>
      <c r="G894" s="334">
        <v>43716</v>
      </c>
      <c r="H894" s="432" t="s">
        <v>1128</v>
      </c>
      <c r="I894" s="334" t="s">
        <v>1124</v>
      </c>
    </row>
    <row r="895" spans="1:9" s="213" customFormat="1" ht="38.25" x14ac:dyDescent="0.2">
      <c r="A895" s="431">
        <v>2817</v>
      </c>
      <c r="B895" s="334" t="s">
        <v>10797</v>
      </c>
      <c r="C895" s="334" t="s">
        <v>228</v>
      </c>
      <c r="D895" s="339">
        <v>485</v>
      </c>
      <c r="E895" s="558">
        <v>45251</v>
      </c>
      <c r="F895" s="334" t="s">
        <v>10796</v>
      </c>
      <c r="G895" s="334">
        <v>43716</v>
      </c>
      <c r="H895" s="432" t="s">
        <v>1128</v>
      </c>
      <c r="I895" s="334" t="s">
        <v>1124</v>
      </c>
    </row>
    <row r="896" spans="1:9" s="213" customFormat="1" ht="38.25" x14ac:dyDescent="0.2">
      <c r="A896" s="431">
        <v>2818</v>
      </c>
      <c r="B896" s="334" t="s">
        <v>10797</v>
      </c>
      <c r="C896" s="334" t="s">
        <v>228</v>
      </c>
      <c r="D896" s="339">
        <v>485</v>
      </c>
      <c r="E896" s="558">
        <v>45251</v>
      </c>
      <c r="F896" s="334" t="s">
        <v>10796</v>
      </c>
      <c r="G896" s="334">
        <v>43716</v>
      </c>
      <c r="H896" s="432" t="s">
        <v>1128</v>
      </c>
      <c r="I896" s="334" t="s">
        <v>1124</v>
      </c>
    </row>
    <row r="897" spans="1:9" s="213" customFormat="1" ht="38.25" x14ac:dyDescent="0.2">
      <c r="A897" s="431">
        <v>2819</v>
      </c>
      <c r="B897" s="334" t="s">
        <v>10797</v>
      </c>
      <c r="C897" s="334" t="s">
        <v>228</v>
      </c>
      <c r="D897" s="339">
        <v>485</v>
      </c>
      <c r="E897" s="558">
        <v>45251</v>
      </c>
      <c r="F897" s="334" t="s">
        <v>10796</v>
      </c>
      <c r="G897" s="334">
        <v>43716</v>
      </c>
      <c r="H897" s="432" t="s">
        <v>1128</v>
      </c>
      <c r="I897" s="334" t="s">
        <v>1124</v>
      </c>
    </row>
    <row r="898" spans="1:9" s="213" customFormat="1" ht="38.25" x14ac:dyDescent="0.2">
      <c r="A898" s="431">
        <v>2820</v>
      </c>
      <c r="B898" s="334" t="s">
        <v>10797</v>
      </c>
      <c r="C898" s="334" t="s">
        <v>228</v>
      </c>
      <c r="D898" s="339">
        <v>485</v>
      </c>
      <c r="E898" s="558">
        <v>45251</v>
      </c>
      <c r="F898" s="334" t="s">
        <v>10796</v>
      </c>
      <c r="G898" s="334">
        <v>43716</v>
      </c>
      <c r="H898" s="432" t="s">
        <v>1128</v>
      </c>
      <c r="I898" s="334" t="s">
        <v>1124</v>
      </c>
    </row>
    <row r="899" spans="1:9" s="213" customFormat="1" ht="38.25" x14ac:dyDescent="0.2">
      <c r="A899" s="431">
        <v>2821</v>
      </c>
      <c r="B899" s="334" t="s">
        <v>10797</v>
      </c>
      <c r="C899" s="334" t="s">
        <v>228</v>
      </c>
      <c r="D899" s="339">
        <v>485</v>
      </c>
      <c r="E899" s="558">
        <v>45251</v>
      </c>
      <c r="F899" s="334" t="s">
        <v>10796</v>
      </c>
      <c r="G899" s="334">
        <v>43716</v>
      </c>
      <c r="H899" s="432" t="s">
        <v>1128</v>
      </c>
      <c r="I899" s="334" t="s">
        <v>1124</v>
      </c>
    </row>
    <row r="900" spans="1:9" s="213" customFormat="1" ht="38.25" x14ac:dyDescent="0.2">
      <c r="A900" s="431">
        <v>2822</v>
      </c>
      <c r="B900" s="334" t="s">
        <v>10797</v>
      </c>
      <c r="C900" s="334" t="s">
        <v>228</v>
      </c>
      <c r="D900" s="339">
        <v>485</v>
      </c>
      <c r="E900" s="558">
        <v>45251</v>
      </c>
      <c r="F900" s="334" t="s">
        <v>10796</v>
      </c>
      <c r="G900" s="334">
        <v>43716</v>
      </c>
      <c r="H900" s="432" t="s">
        <v>1128</v>
      </c>
      <c r="I900" s="334" t="s">
        <v>1124</v>
      </c>
    </row>
    <row r="901" spans="1:9" s="213" customFormat="1" ht="38.25" x14ac:dyDescent="0.2">
      <c r="A901" s="431">
        <v>2823</v>
      </c>
      <c r="B901" s="334" t="s">
        <v>10797</v>
      </c>
      <c r="C901" s="334" t="s">
        <v>228</v>
      </c>
      <c r="D901" s="339">
        <v>485</v>
      </c>
      <c r="E901" s="558">
        <v>45251</v>
      </c>
      <c r="F901" s="334" t="s">
        <v>10796</v>
      </c>
      <c r="G901" s="334">
        <v>43716</v>
      </c>
      <c r="H901" s="432" t="s">
        <v>1128</v>
      </c>
      <c r="I901" s="334" t="s">
        <v>1124</v>
      </c>
    </row>
    <row r="902" spans="1:9" s="213" customFormat="1" ht="38.25" x14ac:dyDescent="0.2">
      <c r="A902" s="431">
        <v>2824</v>
      </c>
      <c r="B902" s="334" t="s">
        <v>10797</v>
      </c>
      <c r="C902" s="334" t="s">
        <v>228</v>
      </c>
      <c r="D902" s="339">
        <v>485</v>
      </c>
      <c r="E902" s="558">
        <v>45251</v>
      </c>
      <c r="F902" s="334" t="s">
        <v>10796</v>
      </c>
      <c r="G902" s="334">
        <v>43716</v>
      </c>
      <c r="H902" s="432" t="s">
        <v>1128</v>
      </c>
      <c r="I902" s="334" t="s">
        <v>1124</v>
      </c>
    </row>
    <row r="903" spans="1:9" s="213" customFormat="1" ht="38.25" x14ac:dyDescent="0.2">
      <c r="A903" s="431">
        <v>2825</v>
      </c>
      <c r="B903" s="334" t="s">
        <v>10797</v>
      </c>
      <c r="C903" s="334" t="s">
        <v>228</v>
      </c>
      <c r="D903" s="339">
        <v>485</v>
      </c>
      <c r="E903" s="558">
        <v>45251</v>
      </c>
      <c r="F903" s="334" t="s">
        <v>10796</v>
      </c>
      <c r="G903" s="334">
        <v>43716</v>
      </c>
      <c r="H903" s="432" t="s">
        <v>1128</v>
      </c>
      <c r="I903" s="334" t="s">
        <v>1124</v>
      </c>
    </row>
    <row r="904" spans="1:9" s="213" customFormat="1" ht="38.25" x14ac:dyDescent="0.2">
      <c r="A904" s="431">
        <v>2826</v>
      </c>
      <c r="B904" s="334" t="s">
        <v>10797</v>
      </c>
      <c r="C904" s="334" t="s">
        <v>228</v>
      </c>
      <c r="D904" s="339">
        <v>485</v>
      </c>
      <c r="E904" s="558">
        <v>45251</v>
      </c>
      <c r="F904" s="334" t="s">
        <v>10796</v>
      </c>
      <c r="G904" s="334">
        <v>43716</v>
      </c>
      <c r="H904" s="432" t="s">
        <v>1128</v>
      </c>
      <c r="I904" s="334" t="s">
        <v>1124</v>
      </c>
    </row>
    <row r="905" spans="1:9" s="213" customFormat="1" ht="38.25" x14ac:dyDescent="0.2">
      <c r="A905" s="431">
        <v>2827</v>
      </c>
      <c r="B905" s="334" t="s">
        <v>10797</v>
      </c>
      <c r="C905" s="334" t="s">
        <v>228</v>
      </c>
      <c r="D905" s="339">
        <v>485</v>
      </c>
      <c r="E905" s="558">
        <v>45251</v>
      </c>
      <c r="F905" s="334" t="s">
        <v>10796</v>
      </c>
      <c r="G905" s="334">
        <v>43716</v>
      </c>
      <c r="H905" s="432" t="s">
        <v>1128</v>
      </c>
      <c r="I905" s="334" t="s">
        <v>1124</v>
      </c>
    </row>
    <row r="906" spans="1:9" s="213" customFormat="1" ht="38.25" x14ac:dyDescent="0.2">
      <c r="A906" s="431">
        <v>2828</v>
      </c>
      <c r="B906" s="334" t="s">
        <v>10797</v>
      </c>
      <c r="C906" s="334" t="s">
        <v>228</v>
      </c>
      <c r="D906" s="339">
        <v>485</v>
      </c>
      <c r="E906" s="558">
        <v>45251</v>
      </c>
      <c r="F906" s="334" t="s">
        <v>10796</v>
      </c>
      <c r="G906" s="334">
        <v>43716</v>
      </c>
      <c r="H906" s="432" t="s">
        <v>1128</v>
      </c>
      <c r="I906" s="334" t="s">
        <v>1124</v>
      </c>
    </row>
    <row r="907" spans="1:9" s="213" customFormat="1" ht="38.25" x14ac:dyDescent="0.2">
      <c r="A907" s="431">
        <v>2829</v>
      </c>
      <c r="B907" s="334" t="s">
        <v>10797</v>
      </c>
      <c r="C907" s="334" t="s">
        <v>228</v>
      </c>
      <c r="D907" s="339">
        <v>485</v>
      </c>
      <c r="E907" s="558">
        <v>45251</v>
      </c>
      <c r="F907" s="334" t="s">
        <v>10796</v>
      </c>
      <c r="G907" s="334">
        <v>43716</v>
      </c>
      <c r="H907" s="432" t="s">
        <v>1128</v>
      </c>
      <c r="I907" s="334" t="s">
        <v>1124</v>
      </c>
    </row>
    <row r="908" spans="1:9" s="213" customFormat="1" ht="38.25" x14ac:dyDescent="0.2">
      <c r="A908" s="431">
        <v>2830</v>
      </c>
      <c r="B908" s="334" t="s">
        <v>10798</v>
      </c>
      <c r="C908" s="334" t="s">
        <v>228</v>
      </c>
      <c r="D908" s="339">
        <v>465</v>
      </c>
      <c r="E908" s="558">
        <v>45251</v>
      </c>
      <c r="F908" s="334" t="s">
        <v>10796</v>
      </c>
      <c r="G908" s="334">
        <v>43716</v>
      </c>
      <c r="H908" s="432" t="s">
        <v>1128</v>
      </c>
      <c r="I908" s="334" t="s">
        <v>1124</v>
      </c>
    </row>
    <row r="909" spans="1:9" s="213" customFormat="1" ht="38.25" x14ac:dyDescent="0.2">
      <c r="A909" s="431">
        <v>2831</v>
      </c>
      <c r="B909" s="334" t="s">
        <v>10798</v>
      </c>
      <c r="C909" s="334" t="s">
        <v>228</v>
      </c>
      <c r="D909" s="339">
        <v>465</v>
      </c>
      <c r="E909" s="558">
        <v>45251</v>
      </c>
      <c r="F909" s="334" t="s">
        <v>10796</v>
      </c>
      <c r="G909" s="334">
        <v>43716</v>
      </c>
      <c r="H909" s="432" t="s">
        <v>1128</v>
      </c>
      <c r="I909" s="334" t="s">
        <v>1124</v>
      </c>
    </row>
    <row r="910" spans="1:9" s="213" customFormat="1" ht="38.25" x14ac:dyDescent="0.2">
      <c r="A910" s="431">
        <v>2832</v>
      </c>
      <c r="B910" s="334" t="s">
        <v>10798</v>
      </c>
      <c r="C910" s="334" t="s">
        <v>228</v>
      </c>
      <c r="D910" s="339">
        <v>465</v>
      </c>
      <c r="E910" s="558">
        <v>45251</v>
      </c>
      <c r="F910" s="334" t="s">
        <v>10796</v>
      </c>
      <c r="G910" s="334">
        <v>43716</v>
      </c>
      <c r="H910" s="432" t="s">
        <v>1128</v>
      </c>
      <c r="I910" s="334" t="s">
        <v>1124</v>
      </c>
    </row>
    <row r="911" spans="1:9" s="213" customFormat="1" ht="38.25" x14ac:dyDescent="0.2">
      <c r="A911" s="431">
        <v>2833</v>
      </c>
      <c r="B911" s="334" t="s">
        <v>10798</v>
      </c>
      <c r="C911" s="334" t="s">
        <v>228</v>
      </c>
      <c r="D911" s="339">
        <v>465</v>
      </c>
      <c r="E911" s="558">
        <v>45251</v>
      </c>
      <c r="F911" s="334" t="s">
        <v>10796</v>
      </c>
      <c r="G911" s="334">
        <v>43716</v>
      </c>
      <c r="H911" s="432" t="s">
        <v>1128</v>
      </c>
      <c r="I911" s="334" t="s">
        <v>1124</v>
      </c>
    </row>
    <row r="912" spans="1:9" s="213" customFormat="1" ht="38.25" x14ac:dyDescent="0.2">
      <c r="A912" s="431">
        <v>2834</v>
      </c>
      <c r="B912" s="334" t="s">
        <v>10798</v>
      </c>
      <c r="C912" s="334" t="s">
        <v>228</v>
      </c>
      <c r="D912" s="339">
        <v>465</v>
      </c>
      <c r="E912" s="558">
        <v>45251</v>
      </c>
      <c r="F912" s="334" t="s">
        <v>10796</v>
      </c>
      <c r="G912" s="334">
        <v>43716</v>
      </c>
      <c r="H912" s="432" t="s">
        <v>1128</v>
      </c>
      <c r="I912" s="334" t="s">
        <v>1124</v>
      </c>
    </row>
    <row r="913" spans="1:9" s="213" customFormat="1" ht="38.25" x14ac:dyDescent="0.2">
      <c r="A913" s="431">
        <v>2835</v>
      </c>
      <c r="B913" s="334" t="s">
        <v>10798</v>
      </c>
      <c r="C913" s="334" t="s">
        <v>228</v>
      </c>
      <c r="D913" s="339">
        <v>465</v>
      </c>
      <c r="E913" s="558">
        <v>45251</v>
      </c>
      <c r="F913" s="334" t="s">
        <v>10796</v>
      </c>
      <c r="G913" s="334">
        <v>43716</v>
      </c>
      <c r="H913" s="432" t="s">
        <v>1128</v>
      </c>
      <c r="I913" s="334" t="s">
        <v>1124</v>
      </c>
    </row>
    <row r="914" spans="1:9" s="213" customFormat="1" ht="38.25" x14ac:dyDescent="0.2">
      <c r="A914" s="431">
        <v>2836</v>
      </c>
      <c r="B914" s="334" t="s">
        <v>10798</v>
      </c>
      <c r="C914" s="334" t="s">
        <v>228</v>
      </c>
      <c r="D914" s="339">
        <v>465</v>
      </c>
      <c r="E914" s="558">
        <v>45251</v>
      </c>
      <c r="F914" s="334" t="s">
        <v>10796</v>
      </c>
      <c r="G914" s="334">
        <v>43716</v>
      </c>
      <c r="H914" s="432" t="s">
        <v>1128</v>
      </c>
      <c r="I914" s="334" t="s">
        <v>1124</v>
      </c>
    </row>
    <row r="915" spans="1:9" s="213" customFormat="1" ht="38.25" x14ac:dyDescent="0.2">
      <c r="A915" s="431">
        <v>2837</v>
      </c>
      <c r="B915" s="334" t="s">
        <v>10798</v>
      </c>
      <c r="C915" s="334" t="s">
        <v>228</v>
      </c>
      <c r="D915" s="339">
        <v>465</v>
      </c>
      <c r="E915" s="558">
        <v>45251</v>
      </c>
      <c r="F915" s="334" t="s">
        <v>10796</v>
      </c>
      <c r="G915" s="334">
        <v>43716</v>
      </c>
      <c r="H915" s="432" t="s">
        <v>1128</v>
      </c>
      <c r="I915" s="334" t="s">
        <v>1124</v>
      </c>
    </row>
    <row r="916" spans="1:9" s="213" customFormat="1" ht="38.25" x14ac:dyDescent="0.2">
      <c r="A916" s="431">
        <v>2838</v>
      </c>
      <c r="B916" s="334" t="s">
        <v>10798</v>
      </c>
      <c r="C916" s="334" t="s">
        <v>228</v>
      </c>
      <c r="D916" s="339">
        <v>465</v>
      </c>
      <c r="E916" s="558">
        <v>45251</v>
      </c>
      <c r="F916" s="334" t="s">
        <v>10796</v>
      </c>
      <c r="G916" s="334">
        <v>43716</v>
      </c>
      <c r="H916" s="432" t="s">
        <v>1128</v>
      </c>
      <c r="I916" s="334" t="s">
        <v>1124</v>
      </c>
    </row>
    <row r="917" spans="1:9" s="213" customFormat="1" ht="38.25" x14ac:dyDescent="0.2">
      <c r="A917" s="431">
        <v>2839</v>
      </c>
      <c r="B917" s="334" t="s">
        <v>10798</v>
      </c>
      <c r="C917" s="334" t="s">
        <v>228</v>
      </c>
      <c r="D917" s="339">
        <v>465</v>
      </c>
      <c r="E917" s="558">
        <v>45251</v>
      </c>
      <c r="F917" s="334" t="s">
        <v>10796</v>
      </c>
      <c r="G917" s="334">
        <v>43716</v>
      </c>
      <c r="H917" s="432" t="s">
        <v>1128</v>
      </c>
      <c r="I917" s="334" t="s">
        <v>1124</v>
      </c>
    </row>
    <row r="918" spans="1:9" s="213" customFormat="1" ht="38.25" x14ac:dyDescent="0.2">
      <c r="A918" s="431">
        <v>2840</v>
      </c>
      <c r="B918" s="334" t="s">
        <v>10798</v>
      </c>
      <c r="C918" s="334" t="s">
        <v>228</v>
      </c>
      <c r="D918" s="339">
        <v>465</v>
      </c>
      <c r="E918" s="558">
        <v>45251</v>
      </c>
      <c r="F918" s="334" t="s">
        <v>10796</v>
      </c>
      <c r="G918" s="334">
        <v>43716</v>
      </c>
      <c r="H918" s="432" t="s">
        <v>1128</v>
      </c>
      <c r="I918" s="334" t="s">
        <v>1124</v>
      </c>
    </row>
    <row r="919" spans="1:9" s="213" customFormat="1" ht="38.25" x14ac:dyDescent="0.2">
      <c r="A919" s="431">
        <v>2841</v>
      </c>
      <c r="B919" s="334" t="s">
        <v>10798</v>
      </c>
      <c r="C919" s="334" t="s">
        <v>228</v>
      </c>
      <c r="D919" s="339">
        <v>465</v>
      </c>
      <c r="E919" s="558">
        <v>45251</v>
      </c>
      <c r="F919" s="334" t="s">
        <v>10796</v>
      </c>
      <c r="G919" s="334">
        <v>43716</v>
      </c>
      <c r="H919" s="432" t="s">
        <v>1128</v>
      </c>
      <c r="I919" s="334" t="s">
        <v>1124</v>
      </c>
    </row>
    <row r="920" spans="1:9" s="213" customFormat="1" ht="38.25" x14ac:dyDescent="0.2">
      <c r="A920" s="431">
        <v>2842</v>
      </c>
      <c r="B920" s="334" t="s">
        <v>10798</v>
      </c>
      <c r="C920" s="334" t="s">
        <v>228</v>
      </c>
      <c r="D920" s="339">
        <v>465</v>
      </c>
      <c r="E920" s="558">
        <v>45251</v>
      </c>
      <c r="F920" s="334" t="s">
        <v>10796</v>
      </c>
      <c r="G920" s="334">
        <v>43716</v>
      </c>
      <c r="H920" s="432" t="s">
        <v>1128</v>
      </c>
      <c r="I920" s="334" t="s">
        <v>1124</v>
      </c>
    </row>
    <row r="921" spans="1:9" s="213" customFormat="1" ht="38.25" x14ac:dyDescent="0.2">
      <c r="A921" s="431">
        <v>2843</v>
      </c>
      <c r="B921" s="334" t="s">
        <v>10798</v>
      </c>
      <c r="C921" s="334" t="s">
        <v>228</v>
      </c>
      <c r="D921" s="339">
        <v>465</v>
      </c>
      <c r="E921" s="558">
        <v>45251</v>
      </c>
      <c r="F921" s="334" t="s">
        <v>10796</v>
      </c>
      <c r="G921" s="334">
        <v>43716</v>
      </c>
      <c r="H921" s="432" t="s">
        <v>1128</v>
      </c>
      <c r="I921" s="334" t="s">
        <v>1124</v>
      </c>
    </row>
    <row r="922" spans="1:9" s="213" customFormat="1" ht="38.25" x14ac:dyDescent="0.2">
      <c r="A922" s="431">
        <v>2844</v>
      </c>
      <c r="B922" s="334" t="s">
        <v>10798</v>
      </c>
      <c r="C922" s="334" t="s">
        <v>228</v>
      </c>
      <c r="D922" s="339">
        <v>465</v>
      </c>
      <c r="E922" s="558">
        <v>45251</v>
      </c>
      <c r="F922" s="334" t="s">
        <v>10796</v>
      </c>
      <c r="G922" s="334">
        <v>43716</v>
      </c>
      <c r="H922" s="432" t="s">
        <v>1128</v>
      </c>
      <c r="I922" s="334" t="s">
        <v>1124</v>
      </c>
    </row>
    <row r="923" spans="1:9" s="213" customFormat="1" ht="38.25" x14ac:dyDescent="0.2">
      <c r="A923" s="431">
        <v>2845</v>
      </c>
      <c r="B923" s="334" t="s">
        <v>10798</v>
      </c>
      <c r="C923" s="334" t="s">
        <v>228</v>
      </c>
      <c r="D923" s="339">
        <v>465</v>
      </c>
      <c r="E923" s="558">
        <v>45251</v>
      </c>
      <c r="F923" s="334" t="s">
        <v>10796</v>
      </c>
      <c r="G923" s="334">
        <v>43716</v>
      </c>
      <c r="H923" s="432" t="s">
        <v>1128</v>
      </c>
      <c r="I923" s="334" t="s">
        <v>1124</v>
      </c>
    </row>
    <row r="924" spans="1:9" s="213" customFormat="1" ht="38.25" x14ac:dyDescent="0.2">
      <c r="A924" s="431">
        <v>2846</v>
      </c>
      <c r="B924" s="334" t="s">
        <v>10798</v>
      </c>
      <c r="C924" s="334" t="s">
        <v>228</v>
      </c>
      <c r="D924" s="339">
        <v>465</v>
      </c>
      <c r="E924" s="558">
        <v>45251</v>
      </c>
      <c r="F924" s="334" t="s">
        <v>10796</v>
      </c>
      <c r="G924" s="334">
        <v>43716</v>
      </c>
      <c r="H924" s="432" t="s">
        <v>1128</v>
      </c>
      <c r="I924" s="334" t="s">
        <v>1124</v>
      </c>
    </row>
    <row r="925" spans="1:9" s="213" customFormat="1" ht="38.25" x14ac:dyDescent="0.2">
      <c r="A925" s="431">
        <v>2847</v>
      </c>
      <c r="B925" s="334" t="s">
        <v>10798</v>
      </c>
      <c r="C925" s="334" t="s">
        <v>228</v>
      </c>
      <c r="D925" s="339">
        <v>465</v>
      </c>
      <c r="E925" s="558">
        <v>45251</v>
      </c>
      <c r="F925" s="334" t="s">
        <v>10796</v>
      </c>
      <c r="G925" s="334">
        <v>43716</v>
      </c>
      <c r="H925" s="432" t="s">
        <v>1128</v>
      </c>
      <c r="I925" s="334" t="s">
        <v>1124</v>
      </c>
    </row>
    <row r="926" spans="1:9" s="213" customFormat="1" ht="38.25" x14ac:dyDescent="0.2">
      <c r="A926" s="431">
        <v>2848</v>
      </c>
      <c r="B926" s="334" t="s">
        <v>10798</v>
      </c>
      <c r="C926" s="334" t="s">
        <v>228</v>
      </c>
      <c r="D926" s="339">
        <v>465</v>
      </c>
      <c r="E926" s="558">
        <v>45251</v>
      </c>
      <c r="F926" s="334" t="s">
        <v>10796</v>
      </c>
      <c r="G926" s="334">
        <v>43716</v>
      </c>
      <c r="H926" s="432" t="s">
        <v>1128</v>
      </c>
      <c r="I926" s="334" t="s">
        <v>1124</v>
      </c>
    </row>
    <row r="927" spans="1:9" s="213" customFormat="1" ht="51" x14ac:dyDescent="0.2">
      <c r="A927" s="431">
        <v>2849</v>
      </c>
      <c r="B927" s="334" t="s">
        <v>10799</v>
      </c>
      <c r="C927" s="334" t="s">
        <v>224</v>
      </c>
      <c r="D927" s="339">
        <v>1641.27</v>
      </c>
      <c r="E927" s="558">
        <v>45253</v>
      </c>
      <c r="F927" s="334" t="s">
        <v>10800</v>
      </c>
      <c r="G927" s="334">
        <v>1557</v>
      </c>
      <c r="H927" s="432" t="s">
        <v>423</v>
      </c>
      <c r="I927" s="334" t="s">
        <v>1124</v>
      </c>
    </row>
    <row r="928" spans="1:9" s="213" customFormat="1" ht="38.25" x14ac:dyDescent="0.2">
      <c r="A928" s="431">
        <v>2850</v>
      </c>
      <c r="B928" s="334" t="s">
        <v>10801</v>
      </c>
      <c r="C928" s="334" t="s">
        <v>224</v>
      </c>
      <c r="D928" s="339">
        <v>528.73</v>
      </c>
      <c r="E928" s="558">
        <v>45253</v>
      </c>
      <c r="F928" s="334" t="s">
        <v>10800</v>
      </c>
      <c r="G928" s="334">
        <v>1557</v>
      </c>
      <c r="H928" s="432" t="s">
        <v>423</v>
      </c>
      <c r="I928" s="334" t="s">
        <v>1124</v>
      </c>
    </row>
    <row r="929" spans="1:9" s="213" customFormat="1" ht="25.5" x14ac:dyDescent="0.2">
      <c r="A929" s="431">
        <v>2851</v>
      </c>
      <c r="B929" s="334" t="s">
        <v>10802</v>
      </c>
      <c r="C929" s="334" t="s">
        <v>229</v>
      </c>
      <c r="D929" s="339">
        <v>3299</v>
      </c>
      <c r="E929" s="558">
        <v>45253</v>
      </c>
      <c r="F929" s="334" t="s">
        <v>8107</v>
      </c>
      <c r="G929" s="334">
        <v>24682</v>
      </c>
      <c r="H929" s="432" t="s">
        <v>10788</v>
      </c>
      <c r="I929" s="334" t="s">
        <v>1124</v>
      </c>
    </row>
    <row r="930" spans="1:9" s="213" customFormat="1" ht="38.25" x14ac:dyDescent="0.2">
      <c r="A930" s="431">
        <v>2852</v>
      </c>
      <c r="B930" s="334" t="s">
        <v>10803</v>
      </c>
      <c r="C930" s="334" t="s">
        <v>224</v>
      </c>
      <c r="D930" s="339">
        <v>1265</v>
      </c>
      <c r="E930" s="558">
        <v>45258</v>
      </c>
      <c r="F930" s="334" t="s">
        <v>10804</v>
      </c>
      <c r="G930" s="334">
        <v>3741</v>
      </c>
      <c r="H930" s="432" t="s">
        <v>1128</v>
      </c>
      <c r="I930" s="334" t="s">
        <v>1124</v>
      </c>
    </row>
    <row r="931" spans="1:9" s="213" customFormat="1" ht="38.25" x14ac:dyDescent="0.2">
      <c r="A931" s="431">
        <v>2853</v>
      </c>
      <c r="B931" s="334" t="s">
        <v>10803</v>
      </c>
      <c r="C931" s="334" t="s">
        <v>224</v>
      </c>
      <c r="D931" s="339">
        <v>1265</v>
      </c>
      <c r="E931" s="558">
        <v>45258</v>
      </c>
      <c r="F931" s="334" t="s">
        <v>10804</v>
      </c>
      <c r="G931" s="334">
        <v>3741</v>
      </c>
      <c r="H931" s="432" t="s">
        <v>1128</v>
      </c>
      <c r="I931" s="334" t="s">
        <v>1124</v>
      </c>
    </row>
    <row r="932" spans="1:9" s="213" customFormat="1" ht="38.25" x14ac:dyDescent="0.2">
      <c r="A932" s="431">
        <v>2854</v>
      </c>
      <c r="B932" s="334" t="s">
        <v>10805</v>
      </c>
      <c r="C932" s="334" t="s">
        <v>220</v>
      </c>
      <c r="D932" s="339">
        <v>3175</v>
      </c>
      <c r="E932" s="558">
        <v>45260</v>
      </c>
      <c r="F932" s="334" t="s">
        <v>10806</v>
      </c>
      <c r="G932" s="334">
        <v>461</v>
      </c>
      <c r="H932" s="432" t="s">
        <v>1128</v>
      </c>
      <c r="I932" s="334" t="s">
        <v>1124</v>
      </c>
    </row>
    <row r="933" spans="1:9" s="213" customFormat="1" ht="38.25" x14ac:dyDescent="0.2">
      <c r="A933" s="431">
        <v>2855</v>
      </c>
      <c r="B933" s="334" t="s">
        <v>10805</v>
      </c>
      <c r="C933" s="334" t="s">
        <v>220</v>
      </c>
      <c r="D933" s="339">
        <v>3175</v>
      </c>
      <c r="E933" s="558">
        <v>45260</v>
      </c>
      <c r="F933" s="334" t="s">
        <v>10806</v>
      </c>
      <c r="G933" s="334">
        <v>461</v>
      </c>
      <c r="H933" s="432" t="s">
        <v>1128</v>
      </c>
      <c r="I933" s="334" t="s">
        <v>1124</v>
      </c>
    </row>
    <row r="934" spans="1:9" s="213" customFormat="1" ht="38.25" x14ac:dyDescent="0.2">
      <c r="A934" s="431">
        <v>2856</v>
      </c>
      <c r="B934" s="334" t="s">
        <v>10805</v>
      </c>
      <c r="C934" s="334" t="s">
        <v>220</v>
      </c>
      <c r="D934" s="339">
        <v>3175</v>
      </c>
      <c r="E934" s="558">
        <v>45260</v>
      </c>
      <c r="F934" s="334" t="s">
        <v>10806</v>
      </c>
      <c r="G934" s="334">
        <v>461</v>
      </c>
      <c r="H934" s="432" t="s">
        <v>1128</v>
      </c>
      <c r="I934" s="334" t="s">
        <v>1124</v>
      </c>
    </row>
    <row r="935" spans="1:9" s="213" customFormat="1" ht="38.25" x14ac:dyDescent="0.2">
      <c r="A935" s="431">
        <v>2857</v>
      </c>
      <c r="B935" s="334" t="s">
        <v>10805</v>
      </c>
      <c r="C935" s="334" t="s">
        <v>220</v>
      </c>
      <c r="D935" s="339">
        <v>3175</v>
      </c>
      <c r="E935" s="558">
        <v>45260</v>
      </c>
      <c r="F935" s="334" t="s">
        <v>10806</v>
      </c>
      <c r="G935" s="334">
        <v>461</v>
      </c>
      <c r="H935" s="432" t="s">
        <v>1128</v>
      </c>
      <c r="I935" s="334" t="s">
        <v>1124</v>
      </c>
    </row>
    <row r="936" spans="1:9" s="213" customFormat="1" ht="38.25" x14ac:dyDescent="0.2">
      <c r="A936" s="431">
        <v>2858</v>
      </c>
      <c r="B936" s="334" t="s">
        <v>10805</v>
      </c>
      <c r="C936" s="334" t="s">
        <v>220</v>
      </c>
      <c r="D936" s="339">
        <v>3175</v>
      </c>
      <c r="E936" s="558">
        <v>45260</v>
      </c>
      <c r="F936" s="334" t="s">
        <v>10806</v>
      </c>
      <c r="G936" s="334">
        <v>461</v>
      </c>
      <c r="H936" s="432" t="s">
        <v>1128</v>
      </c>
      <c r="I936" s="334" t="s">
        <v>1124</v>
      </c>
    </row>
    <row r="937" spans="1:9" s="213" customFormat="1" ht="38.25" x14ac:dyDescent="0.2">
      <c r="A937" s="431">
        <v>2859</v>
      </c>
      <c r="B937" s="334" t="s">
        <v>10805</v>
      </c>
      <c r="C937" s="334" t="s">
        <v>220</v>
      </c>
      <c r="D937" s="339">
        <v>3175</v>
      </c>
      <c r="E937" s="558">
        <v>45260</v>
      </c>
      <c r="F937" s="334" t="s">
        <v>10806</v>
      </c>
      <c r="G937" s="334">
        <v>461</v>
      </c>
      <c r="H937" s="432" t="s">
        <v>1128</v>
      </c>
      <c r="I937" s="334" t="s">
        <v>1124</v>
      </c>
    </row>
    <row r="938" spans="1:9" s="213" customFormat="1" ht="38.25" x14ac:dyDescent="0.2">
      <c r="A938" s="431">
        <v>2860</v>
      </c>
      <c r="B938" s="334" t="s">
        <v>10805</v>
      </c>
      <c r="C938" s="334" t="s">
        <v>220</v>
      </c>
      <c r="D938" s="339">
        <v>3175</v>
      </c>
      <c r="E938" s="558">
        <v>45260</v>
      </c>
      <c r="F938" s="334" t="s">
        <v>10806</v>
      </c>
      <c r="G938" s="334">
        <v>461</v>
      </c>
      <c r="H938" s="432" t="s">
        <v>1128</v>
      </c>
      <c r="I938" s="334" t="s">
        <v>1124</v>
      </c>
    </row>
    <row r="939" spans="1:9" s="213" customFormat="1" ht="38.25" x14ac:dyDescent="0.2">
      <c r="A939" s="431">
        <v>2861</v>
      </c>
      <c r="B939" s="334" t="s">
        <v>10805</v>
      </c>
      <c r="C939" s="334" t="s">
        <v>220</v>
      </c>
      <c r="D939" s="339">
        <v>3175</v>
      </c>
      <c r="E939" s="558">
        <v>45260</v>
      </c>
      <c r="F939" s="334" t="s">
        <v>10806</v>
      </c>
      <c r="G939" s="334">
        <v>461</v>
      </c>
      <c r="H939" s="432" t="s">
        <v>1128</v>
      </c>
      <c r="I939" s="334" t="s">
        <v>1124</v>
      </c>
    </row>
    <row r="940" spans="1:9" s="213" customFormat="1" ht="38.25" x14ac:dyDescent="0.2">
      <c r="A940" s="431">
        <v>2862</v>
      </c>
      <c r="B940" s="334" t="s">
        <v>10805</v>
      </c>
      <c r="C940" s="334" t="s">
        <v>220</v>
      </c>
      <c r="D940" s="339">
        <v>3175</v>
      </c>
      <c r="E940" s="558">
        <v>45260</v>
      </c>
      <c r="F940" s="334" t="s">
        <v>10806</v>
      </c>
      <c r="G940" s="334">
        <v>461</v>
      </c>
      <c r="H940" s="432" t="s">
        <v>1128</v>
      </c>
      <c r="I940" s="334" t="s">
        <v>1124</v>
      </c>
    </row>
    <row r="941" spans="1:9" s="213" customFormat="1" ht="38.25" x14ac:dyDescent="0.2">
      <c r="A941" s="431">
        <v>2863</v>
      </c>
      <c r="B941" s="334" t="s">
        <v>10805</v>
      </c>
      <c r="C941" s="334" t="s">
        <v>220</v>
      </c>
      <c r="D941" s="339">
        <v>3175</v>
      </c>
      <c r="E941" s="558">
        <v>45260</v>
      </c>
      <c r="F941" s="334" t="s">
        <v>10806</v>
      </c>
      <c r="G941" s="334">
        <v>461</v>
      </c>
      <c r="H941" s="432" t="s">
        <v>1128</v>
      </c>
      <c r="I941" s="334" t="s">
        <v>1124</v>
      </c>
    </row>
    <row r="942" spans="1:9" s="213" customFormat="1" ht="38.25" x14ac:dyDescent="0.2">
      <c r="A942" s="431">
        <v>2864</v>
      </c>
      <c r="B942" s="334" t="s">
        <v>10805</v>
      </c>
      <c r="C942" s="334" t="s">
        <v>220</v>
      </c>
      <c r="D942" s="339">
        <v>3175</v>
      </c>
      <c r="E942" s="558">
        <v>45260</v>
      </c>
      <c r="F942" s="334" t="s">
        <v>10806</v>
      </c>
      <c r="G942" s="334">
        <v>461</v>
      </c>
      <c r="H942" s="432" t="s">
        <v>1128</v>
      </c>
      <c r="I942" s="334" t="s">
        <v>1124</v>
      </c>
    </row>
    <row r="943" spans="1:9" s="213" customFormat="1" ht="38.25" x14ac:dyDescent="0.2">
      <c r="A943" s="431">
        <v>2865</v>
      </c>
      <c r="B943" s="334" t="s">
        <v>10805</v>
      </c>
      <c r="C943" s="334" t="s">
        <v>220</v>
      </c>
      <c r="D943" s="339">
        <v>3175</v>
      </c>
      <c r="E943" s="558">
        <v>45260</v>
      </c>
      <c r="F943" s="334" t="s">
        <v>10806</v>
      </c>
      <c r="G943" s="334">
        <v>461</v>
      </c>
      <c r="H943" s="432" t="s">
        <v>1128</v>
      </c>
      <c r="I943" s="334" t="s">
        <v>1124</v>
      </c>
    </row>
    <row r="944" spans="1:9" s="213" customFormat="1" ht="38.25" x14ac:dyDescent="0.2">
      <c r="A944" s="431">
        <v>2866</v>
      </c>
      <c r="B944" s="334" t="s">
        <v>10805</v>
      </c>
      <c r="C944" s="334" t="s">
        <v>220</v>
      </c>
      <c r="D944" s="339">
        <v>3175</v>
      </c>
      <c r="E944" s="558">
        <v>45260</v>
      </c>
      <c r="F944" s="334" t="s">
        <v>10806</v>
      </c>
      <c r="G944" s="334">
        <v>461</v>
      </c>
      <c r="H944" s="432" t="s">
        <v>1128</v>
      </c>
      <c r="I944" s="334" t="s">
        <v>1124</v>
      </c>
    </row>
    <row r="945" spans="1:9" s="213" customFormat="1" ht="38.25" x14ac:dyDescent="0.2">
      <c r="A945" s="431">
        <v>2867</v>
      </c>
      <c r="B945" s="334" t="s">
        <v>10805</v>
      </c>
      <c r="C945" s="334" t="s">
        <v>220</v>
      </c>
      <c r="D945" s="339">
        <v>3175</v>
      </c>
      <c r="E945" s="558">
        <v>45260</v>
      </c>
      <c r="F945" s="334" t="s">
        <v>10806</v>
      </c>
      <c r="G945" s="334">
        <v>461</v>
      </c>
      <c r="H945" s="432" t="s">
        <v>1128</v>
      </c>
      <c r="I945" s="334" t="s">
        <v>1124</v>
      </c>
    </row>
    <row r="946" spans="1:9" s="213" customFormat="1" ht="38.25" x14ac:dyDescent="0.2">
      <c r="A946" s="431">
        <v>2868</v>
      </c>
      <c r="B946" s="334" t="s">
        <v>10805</v>
      </c>
      <c r="C946" s="334" t="s">
        <v>220</v>
      </c>
      <c r="D946" s="339">
        <v>3175</v>
      </c>
      <c r="E946" s="558">
        <v>45260</v>
      </c>
      <c r="F946" s="334" t="s">
        <v>10806</v>
      </c>
      <c r="G946" s="334">
        <v>461</v>
      </c>
      <c r="H946" s="432" t="s">
        <v>1128</v>
      </c>
      <c r="I946" s="334" t="s">
        <v>1124</v>
      </c>
    </row>
    <row r="947" spans="1:9" s="213" customFormat="1" ht="38.25" x14ac:dyDescent="0.2">
      <c r="A947" s="431">
        <v>2869</v>
      </c>
      <c r="B947" s="334" t="s">
        <v>10805</v>
      </c>
      <c r="C947" s="334" t="s">
        <v>220</v>
      </c>
      <c r="D947" s="339">
        <v>3175</v>
      </c>
      <c r="E947" s="558">
        <v>45260</v>
      </c>
      <c r="F947" s="334" t="s">
        <v>10806</v>
      </c>
      <c r="G947" s="334">
        <v>461</v>
      </c>
      <c r="H947" s="432" t="s">
        <v>1128</v>
      </c>
      <c r="I947" s="334" t="s">
        <v>1124</v>
      </c>
    </row>
    <row r="948" spans="1:9" s="213" customFormat="1" ht="38.25" x14ac:dyDescent="0.2">
      <c r="A948" s="431">
        <v>2870</v>
      </c>
      <c r="B948" s="334" t="s">
        <v>10805</v>
      </c>
      <c r="C948" s="334" t="s">
        <v>220</v>
      </c>
      <c r="D948" s="339">
        <v>3175</v>
      </c>
      <c r="E948" s="558">
        <v>45260</v>
      </c>
      <c r="F948" s="334" t="s">
        <v>10806</v>
      </c>
      <c r="G948" s="334">
        <v>461</v>
      </c>
      <c r="H948" s="432" t="s">
        <v>1128</v>
      </c>
      <c r="I948" s="334" t="s">
        <v>1124</v>
      </c>
    </row>
    <row r="949" spans="1:9" s="213" customFormat="1" ht="38.25" x14ac:dyDescent="0.2">
      <c r="A949" s="431">
        <v>2871</v>
      </c>
      <c r="B949" s="334" t="s">
        <v>10805</v>
      </c>
      <c r="C949" s="334" t="s">
        <v>220</v>
      </c>
      <c r="D949" s="339">
        <v>3175</v>
      </c>
      <c r="E949" s="558">
        <v>45260</v>
      </c>
      <c r="F949" s="334" t="s">
        <v>10806</v>
      </c>
      <c r="G949" s="334">
        <v>461</v>
      </c>
      <c r="H949" s="432" t="s">
        <v>1128</v>
      </c>
      <c r="I949" s="334" t="s">
        <v>1124</v>
      </c>
    </row>
    <row r="950" spans="1:9" s="213" customFormat="1" ht="38.25" x14ac:dyDescent="0.2">
      <c r="A950" s="431">
        <v>2872</v>
      </c>
      <c r="B950" s="334" t="s">
        <v>10805</v>
      </c>
      <c r="C950" s="334" t="s">
        <v>220</v>
      </c>
      <c r="D950" s="339">
        <v>3175</v>
      </c>
      <c r="E950" s="558">
        <v>45260</v>
      </c>
      <c r="F950" s="334" t="s">
        <v>10806</v>
      </c>
      <c r="G950" s="334">
        <v>461</v>
      </c>
      <c r="H950" s="432" t="s">
        <v>1128</v>
      </c>
      <c r="I950" s="334" t="s">
        <v>1124</v>
      </c>
    </row>
    <row r="951" spans="1:9" s="213" customFormat="1" ht="38.25" x14ac:dyDescent="0.2">
      <c r="A951" s="431">
        <v>2873</v>
      </c>
      <c r="B951" s="334" t="s">
        <v>10845</v>
      </c>
      <c r="C951" s="334" t="s">
        <v>224</v>
      </c>
      <c r="D951" s="339">
        <v>330</v>
      </c>
      <c r="E951" s="558">
        <v>45260</v>
      </c>
      <c r="F951" s="334" t="s">
        <v>1721</v>
      </c>
      <c r="G951" s="334">
        <v>3894</v>
      </c>
      <c r="H951" s="432" t="s">
        <v>420</v>
      </c>
      <c r="I951" s="334" t="s">
        <v>1124</v>
      </c>
    </row>
    <row r="952" spans="1:9" s="213" customFormat="1" ht="38.25" x14ac:dyDescent="0.2">
      <c r="A952" s="431">
        <v>2874</v>
      </c>
      <c r="B952" s="334" t="s">
        <v>11327</v>
      </c>
      <c r="C952" s="334" t="s">
        <v>224</v>
      </c>
      <c r="D952" s="339">
        <v>239</v>
      </c>
      <c r="E952" s="558">
        <v>45254</v>
      </c>
      <c r="F952" s="334" t="s">
        <v>11328</v>
      </c>
      <c r="G952" s="334">
        <v>69576</v>
      </c>
      <c r="H952" s="432" t="s">
        <v>422</v>
      </c>
      <c r="I952" s="334" t="s">
        <v>1124</v>
      </c>
    </row>
    <row r="953" spans="1:9" s="213" customFormat="1" x14ac:dyDescent="0.2">
      <c r="A953" s="431"/>
    </row>
    <row r="954" spans="1:9" s="213" customFormat="1" ht="51" x14ac:dyDescent="0.2">
      <c r="A954" s="431">
        <v>2875</v>
      </c>
      <c r="B954" s="334" t="s">
        <v>9921</v>
      </c>
      <c r="C954" s="334" t="s">
        <v>224</v>
      </c>
      <c r="D954" s="339">
        <v>4140</v>
      </c>
      <c r="E954" s="558">
        <v>45264</v>
      </c>
      <c r="F954" s="334" t="s">
        <v>8954</v>
      </c>
      <c r="G954" s="334">
        <v>8239</v>
      </c>
      <c r="H954" s="432" t="s">
        <v>420</v>
      </c>
      <c r="I954" s="334" t="s">
        <v>1124</v>
      </c>
    </row>
    <row r="955" spans="1:9" s="213" customFormat="1" ht="51" x14ac:dyDescent="0.2">
      <c r="A955" s="431">
        <v>2876</v>
      </c>
      <c r="B955" s="334" t="s">
        <v>9921</v>
      </c>
      <c r="C955" s="334" t="s">
        <v>224</v>
      </c>
      <c r="D955" s="339">
        <v>4140</v>
      </c>
      <c r="E955" s="558">
        <v>45264</v>
      </c>
      <c r="F955" s="334" t="s">
        <v>8954</v>
      </c>
      <c r="G955" s="334">
        <v>8239</v>
      </c>
      <c r="H955" s="432" t="s">
        <v>420</v>
      </c>
      <c r="I955" s="334" t="s">
        <v>1124</v>
      </c>
    </row>
    <row r="956" spans="1:9" s="213" customFormat="1" ht="51" x14ac:dyDescent="0.2">
      <c r="A956" s="431">
        <v>2877</v>
      </c>
      <c r="B956" s="334" t="s">
        <v>9921</v>
      </c>
      <c r="C956" s="334" t="s">
        <v>224</v>
      </c>
      <c r="D956" s="339">
        <v>4140</v>
      </c>
      <c r="E956" s="558">
        <v>45264</v>
      </c>
      <c r="F956" s="334" t="s">
        <v>8954</v>
      </c>
      <c r="G956" s="334">
        <v>8240</v>
      </c>
      <c r="H956" s="432" t="s">
        <v>417</v>
      </c>
      <c r="I956" s="334" t="s">
        <v>1124</v>
      </c>
    </row>
    <row r="957" spans="1:9" s="213" customFormat="1" ht="38.25" x14ac:dyDescent="0.2">
      <c r="A957" s="431">
        <v>2878</v>
      </c>
      <c r="B957" s="334" t="s">
        <v>11673</v>
      </c>
      <c r="C957" s="334" t="s">
        <v>228</v>
      </c>
      <c r="D957" s="339">
        <v>650</v>
      </c>
      <c r="E957" s="558">
        <v>45266</v>
      </c>
      <c r="F957" s="334" t="s">
        <v>9524</v>
      </c>
      <c r="G957" s="334">
        <v>739</v>
      </c>
      <c r="H957" s="432" t="s">
        <v>420</v>
      </c>
      <c r="I957" s="334" t="s">
        <v>1124</v>
      </c>
    </row>
    <row r="958" spans="1:9" s="213" customFormat="1" ht="38.25" x14ac:dyDescent="0.2">
      <c r="A958" s="431">
        <v>2879</v>
      </c>
      <c r="B958" s="334" t="s">
        <v>11674</v>
      </c>
      <c r="C958" s="334" t="s">
        <v>228</v>
      </c>
      <c r="D958" s="339">
        <v>600</v>
      </c>
      <c r="E958" s="558">
        <v>45266</v>
      </c>
      <c r="F958" s="334" t="s">
        <v>9524</v>
      </c>
      <c r="G958" s="334">
        <v>739</v>
      </c>
      <c r="H958" s="432" t="s">
        <v>420</v>
      </c>
      <c r="I958" s="334" t="s">
        <v>1124</v>
      </c>
    </row>
    <row r="959" spans="1:9" s="213" customFormat="1" ht="38.25" x14ac:dyDescent="0.2">
      <c r="A959" s="431">
        <v>2880</v>
      </c>
      <c r="B959" s="334" t="s">
        <v>11675</v>
      </c>
      <c r="C959" s="334" t="s">
        <v>229</v>
      </c>
      <c r="D959" s="339">
        <v>219.9</v>
      </c>
      <c r="E959" s="558">
        <v>45266</v>
      </c>
      <c r="F959" s="334" t="s">
        <v>11676</v>
      </c>
      <c r="G959" s="334">
        <v>3857</v>
      </c>
      <c r="H959" s="432" t="s">
        <v>416</v>
      </c>
      <c r="I959" s="334" t="s">
        <v>1124</v>
      </c>
    </row>
    <row r="960" spans="1:9" s="213" customFormat="1" ht="38.25" x14ac:dyDescent="0.2">
      <c r="A960" s="431">
        <v>2881</v>
      </c>
      <c r="B960" s="334" t="s">
        <v>11668</v>
      </c>
      <c r="C960" s="334" t="s">
        <v>224</v>
      </c>
      <c r="D960" s="339">
        <v>299.89999999999998</v>
      </c>
      <c r="E960" s="558">
        <v>45266</v>
      </c>
      <c r="F960" s="334" t="s">
        <v>11669</v>
      </c>
      <c r="G960" s="334">
        <v>21891</v>
      </c>
      <c r="H960" s="432" t="s">
        <v>419</v>
      </c>
      <c r="I960" s="334" t="s">
        <v>1124</v>
      </c>
    </row>
    <row r="961" spans="1:9" s="213" customFormat="1" ht="38.25" x14ac:dyDescent="0.2">
      <c r="A961" s="431">
        <v>2882</v>
      </c>
      <c r="B961" s="334" t="s">
        <v>11668</v>
      </c>
      <c r="C961" s="334" t="s">
        <v>224</v>
      </c>
      <c r="D961" s="339">
        <v>299.89999999999998</v>
      </c>
      <c r="E961" s="558">
        <v>45266</v>
      </c>
      <c r="F961" s="334" t="s">
        <v>11669</v>
      </c>
      <c r="G961" s="334">
        <v>21891</v>
      </c>
      <c r="H961" s="432" t="s">
        <v>419</v>
      </c>
      <c r="I961" s="334" t="s">
        <v>1124</v>
      </c>
    </row>
    <row r="962" spans="1:9" s="213" customFormat="1" ht="38.25" x14ac:dyDescent="0.2">
      <c r="A962" s="431">
        <v>2883</v>
      </c>
      <c r="B962" s="334" t="s">
        <v>11668</v>
      </c>
      <c r="C962" s="334" t="s">
        <v>224</v>
      </c>
      <c r="D962" s="339">
        <v>299.89999999999998</v>
      </c>
      <c r="E962" s="558">
        <v>45266</v>
      </c>
      <c r="F962" s="334" t="s">
        <v>11669</v>
      </c>
      <c r="G962" s="334">
        <v>21891</v>
      </c>
      <c r="H962" s="432" t="s">
        <v>419</v>
      </c>
      <c r="I962" s="334" t="s">
        <v>1124</v>
      </c>
    </row>
    <row r="963" spans="1:9" s="213" customFormat="1" ht="38.25" x14ac:dyDescent="0.2">
      <c r="A963" s="431">
        <v>2884</v>
      </c>
      <c r="B963" s="334" t="s">
        <v>11668</v>
      </c>
      <c r="C963" s="334" t="s">
        <v>224</v>
      </c>
      <c r="D963" s="339">
        <v>299.89999999999998</v>
      </c>
      <c r="E963" s="558">
        <v>45266</v>
      </c>
      <c r="F963" s="334" t="s">
        <v>11669</v>
      </c>
      <c r="G963" s="334">
        <v>21891</v>
      </c>
      <c r="H963" s="432" t="s">
        <v>419</v>
      </c>
      <c r="I963" s="334" t="s">
        <v>1124</v>
      </c>
    </row>
    <row r="964" spans="1:9" s="213" customFormat="1" ht="38.25" x14ac:dyDescent="0.2">
      <c r="A964" s="431">
        <v>2885</v>
      </c>
      <c r="B964" s="334" t="s">
        <v>11668</v>
      </c>
      <c r="C964" s="334" t="s">
        <v>224</v>
      </c>
      <c r="D964" s="339">
        <v>299.89999999999998</v>
      </c>
      <c r="E964" s="558">
        <v>45266</v>
      </c>
      <c r="F964" s="334" t="s">
        <v>11669</v>
      </c>
      <c r="G964" s="334">
        <v>21891</v>
      </c>
      <c r="H964" s="432" t="s">
        <v>419</v>
      </c>
      <c r="I964" s="334" t="s">
        <v>1124</v>
      </c>
    </row>
    <row r="965" spans="1:9" s="213" customFormat="1" ht="38.25" x14ac:dyDescent="0.2">
      <c r="A965" s="431">
        <v>2886</v>
      </c>
      <c r="B965" s="334" t="s">
        <v>11668</v>
      </c>
      <c r="C965" s="334" t="s">
        <v>224</v>
      </c>
      <c r="D965" s="339">
        <v>299.89999999999998</v>
      </c>
      <c r="E965" s="558">
        <v>45266</v>
      </c>
      <c r="F965" s="334" t="s">
        <v>11669</v>
      </c>
      <c r="G965" s="334">
        <v>21891</v>
      </c>
      <c r="H965" s="432" t="s">
        <v>419</v>
      </c>
      <c r="I965" s="334" t="s">
        <v>1124</v>
      </c>
    </row>
    <row r="966" spans="1:9" s="213" customFormat="1" ht="38.25" x14ac:dyDescent="0.2">
      <c r="A966" s="431">
        <v>2887</v>
      </c>
      <c r="B966" s="334" t="s">
        <v>11668</v>
      </c>
      <c r="C966" s="334" t="s">
        <v>224</v>
      </c>
      <c r="D966" s="339">
        <v>299.89999999999998</v>
      </c>
      <c r="E966" s="558">
        <v>45266</v>
      </c>
      <c r="F966" s="334" t="s">
        <v>11669</v>
      </c>
      <c r="G966" s="334">
        <v>21891</v>
      </c>
      <c r="H966" s="432" t="s">
        <v>419</v>
      </c>
      <c r="I966" s="334" t="s">
        <v>1124</v>
      </c>
    </row>
    <row r="967" spans="1:9" s="213" customFormat="1" ht="38.25" x14ac:dyDescent="0.2">
      <c r="A967" s="431">
        <v>2888</v>
      </c>
      <c r="B967" s="334" t="s">
        <v>11668</v>
      </c>
      <c r="C967" s="334" t="s">
        <v>224</v>
      </c>
      <c r="D967" s="339">
        <v>299.89999999999998</v>
      </c>
      <c r="E967" s="558">
        <v>45266</v>
      </c>
      <c r="F967" s="334" t="s">
        <v>11669</v>
      </c>
      <c r="G967" s="334">
        <v>21891</v>
      </c>
      <c r="H967" s="432" t="s">
        <v>419</v>
      </c>
      <c r="I967" s="334" t="s">
        <v>1124</v>
      </c>
    </row>
    <row r="968" spans="1:9" s="213" customFormat="1" ht="38.25" x14ac:dyDescent="0.2">
      <c r="A968" s="431">
        <v>2889</v>
      </c>
      <c r="B968" s="334" t="s">
        <v>11668</v>
      </c>
      <c r="C968" s="334" t="s">
        <v>224</v>
      </c>
      <c r="D968" s="339">
        <v>299.89999999999998</v>
      </c>
      <c r="E968" s="558">
        <v>45266</v>
      </c>
      <c r="F968" s="334" t="s">
        <v>11669</v>
      </c>
      <c r="G968" s="334">
        <v>21891</v>
      </c>
      <c r="H968" s="432" t="s">
        <v>419</v>
      </c>
      <c r="I968" s="334" t="s">
        <v>1124</v>
      </c>
    </row>
    <row r="969" spans="1:9" s="213" customFormat="1" ht="38.25" x14ac:dyDescent="0.2">
      <c r="A969" s="431">
        <v>2890</v>
      </c>
      <c r="B969" s="334" t="s">
        <v>11668</v>
      </c>
      <c r="C969" s="334" t="s">
        <v>224</v>
      </c>
      <c r="D969" s="339">
        <v>299.89999999999998</v>
      </c>
      <c r="E969" s="558">
        <v>45266</v>
      </c>
      <c r="F969" s="334" t="s">
        <v>11669</v>
      </c>
      <c r="G969" s="334">
        <v>21891</v>
      </c>
      <c r="H969" s="432" t="s">
        <v>419</v>
      </c>
      <c r="I969" s="334" t="s">
        <v>1124</v>
      </c>
    </row>
    <row r="970" spans="1:9" s="213" customFormat="1" ht="38.25" x14ac:dyDescent="0.2">
      <c r="A970" s="431">
        <v>2891</v>
      </c>
      <c r="B970" s="334" t="s">
        <v>11668</v>
      </c>
      <c r="C970" s="334" t="s">
        <v>224</v>
      </c>
      <c r="D970" s="339">
        <v>299.89999999999998</v>
      </c>
      <c r="E970" s="558">
        <v>45266</v>
      </c>
      <c r="F970" s="334" t="s">
        <v>11669</v>
      </c>
      <c r="G970" s="334">
        <v>21891</v>
      </c>
      <c r="H970" s="432" t="s">
        <v>419</v>
      </c>
      <c r="I970" s="334" t="s">
        <v>1124</v>
      </c>
    </row>
    <row r="971" spans="1:9" s="213" customFormat="1" ht="38.25" x14ac:dyDescent="0.2">
      <c r="A971" s="431">
        <v>2892</v>
      </c>
      <c r="B971" s="334" t="s">
        <v>11668</v>
      </c>
      <c r="C971" s="334" t="s">
        <v>224</v>
      </c>
      <c r="D971" s="339">
        <v>299.89999999999998</v>
      </c>
      <c r="E971" s="558">
        <v>45266</v>
      </c>
      <c r="F971" s="334" t="s">
        <v>11669</v>
      </c>
      <c r="G971" s="334">
        <v>21891</v>
      </c>
      <c r="H971" s="432" t="s">
        <v>419</v>
      </c>
      <c r="I971" s="334" t="s">
        <v>1124</v>
      </c>
    </row>
    <row r="972" spans="1:9" s="213" customFormat="1" ht="38.25" x14ac:dyDescent="0.2">
      <c r="A972" s="431">
        <v>2893</v>
      </c>
      <c r="B972" s="334" t="s">
        <v>11668</v>
      </c>
      <c r="C972" s="334" t="s">
        <v>224</v>
      </c>
      <c r="D972" s="339">
        <v>299.89999999999998</v>
      </c>
      <c r="E972" s="558">
        <v>45266</v>
      </c>
      <c r="F972" s="334" t="s">
        <v>11669</v>
      </c>
      <c r="G972" s="334">
        <v>21891</v>
      </c>
      <c r="H972" s="432" t="s">
        <v>419</v>
      </c>
      <c r="I972" s="334" t="s">
        <v>1124</v>
      </c>
    </row>
    <row r="973" spans="1:9" s="213" customFormat="1" ht="38.25" x14ac:dyDescent="0.2">
      <c r="A973" s="431">
        <v>2894</v>
      </c>
      <c r="B973" s="334" t="s">
        <v>11668</v>
      </c>
      <c r="C973" s="334" t="s">
        <v>224</v>
      </c>
      <c r="D973" s="339">
        <v>299.89999999999998</v>
      </c>
      <c r="E973" s="558">
        <v>45266</v>
      </c>
      <c r="F973" s="334" t="s">
        <v>11669</v>
      </c>
      <c r="G973" s="334">
        <v>21891</v>
      </c>
      <c r="H973" s="432" t="s">
        <v>419</v>
      </c>
      <c r="I973" s="334" t="s">
        <v>1124</v>
      </c>
    </row>
    <row r="974" spans="1:9" s="213" customFormat="1" ht="38.25" x14ac:dyDescent="0.2">
      <c r="A974" s="431">
        <v>2895</v>
      </c>
      <c r="B974" s="334" t="s">
        <v>11668</v>
      </c>
      <c r="C974" s="334" t="s">
        <v>224</v>
      </c>
      <c r="D974" s="339">
        <v>299.89999999999998</v>
      </c>
      <c r="E974" s="558">
        <v>45266</v>
      </c>
      <c r="F974" s="334" t="s">
        <v>11669</v>
      </c>
      <c r="G974" s="334">
        <v>21891</v>
      </c>
      <c r="H974" s="432" t="s">
        <v>419</v>
      </c>
      <c r="I974" s="334" t="s">
        <v>1124</v>
      </c>
    </row>
    <row r="975" spans="1:9" s="213" customFormat="1" ht="38.25" x14ac:dyDescent="0.2">
      <c r="A975" s="431">
        <v>2896</v>
      </c>
      <c r="B975" s="334" t="s">
        <v>11668</v>
      </c>
      <c r="C975" s="334" t="s">
        <v>224</v>
      </c>
      <c r="D975" s="339">
        <v>299.89999999999998</v>
      </c>
      <c r="E975" s="558">
        <v>45266</v>
      </c>
      <c r="F975" s="334" t="s">
        <v>11669</v>
      </c>
      <c r="G975" s="334">
        <v>21891</v>
      </c>
      <c r="H975" s="432" t="s">
        <v>419</v>
      </c>
      <c r="I975" s="334" t="s">
        <v>1124</v>
      </c>
    </row>
    <row r="976" spans="1:9" s="213" customFormat="1" ht="38.25" x14ac:dyDescent="0.2">
      <c r="A976" s="431">
        <v>2897</v>
      </c>
      <c r="B976" s="334" t="s">
        <v>11668</v>
      </c>
      <c r="C976" s="334" t="s">
        <v>224</v>
      </c>
      <c r="D976" s="339">
        <v>299.89999999999998</v>
      </c>
      <c r="E976" s="558">
        <v>45266</v>
      </c>
      <c r="F976" s="334" t="s">
        <v>11669</v>
      </c>
      <c r="G976" s="334">
        <v>21891</v>
      </c>
      <c r="H976" s="432" t="s">
        <v>419</v>
      </c>
      <c r="I976" s="334" t="s">
        <v>1124</v>
      </c>
    </row>
    <row r="977" spans="1:9" s="213" customFormat="1" ht="38.25" x14ac:dyDescent="0.2">
      <c r="A977" s="431">
        <v>2898</v>
      </c>
      <c r="B977" s="334" t="s">
        <v>11668</v>
      </c>
      <c r="C977" s="334" t="s">
        <v>224</v>
      </c>
      <c r="D977" s="339">
        <v>299.89999999999998</v>
      </c>
      <c r="E977" s="558">
        <v>45266</v>
      </c>
      <c r="F977" s="334" t="s">
        <v>11669</v>
      </c>
      <c r="G977" s="334">
        <v>21891</v>
      </c>
      <c r="H977" s="432" t="s">
        <v>419</v>
      </c>
      <c r="I977" s="334" t="s">
        <v>1124</v>
      </c>
    </row>
    <row r="978" spans="1:9" s="213" customFormat="1" ht="38.25" x14ac:dyDescent="0.2">
      <c r="A978" s="431">
        <v>2899</v>
      </c>
      <c r="B978" s="334" t="s">
        <v>11668</v>
      </c>
      <c r="C978" s="334" t="s">
        <v>224</v>
      </c>
      <c r="D978" s="339">
        <v>299.89999999999998</v>
      </c>
      <c r="E978" s="558">
        <v>45266</v>
      </c>
      <c r="F978" s="334" t="s">
        <v>11669</v>
      </c>
      <c r="G978" s="334">
        <v>21891</v>
      </c>
      <c r="H978" s="432" t="s">
        <v>419</v>
      </c>
      <c r="I978" s="334" t="s">
        <v>1124</v>
      </c>
    </row>
    <row r="979" spans="1:9" s="213" customFormat="1" ht="38.25" x14ac:dyDescent="0.2">
      <c r="A979" s="431">
        <v>2900</v>
      </c>
      <c r="B979" s="334" t="s">
        <v>11677</v>
      </c>
      <c r="C979" s="334" t="s">
        <v>228</v>
      </c>
      <c r="D979" s="339">
        <v>685</v>
      </c>
      <c r="E979" s="558">
        <v>45267</v>
      </c>
      <c r="F979" s="334" t="s">
        <v>11678</v>
      </c>
      <c r="G979" s="334">
        <v>30409</v>
      </c>
      <c r="H979" s="432" t="s">
        <v>419</v>
      </c>
      <c r="I979" s="334" t="s">
        <v>1124</v>
      </c>
    </row>
    <row r="980" spans="1:9" s="213" customFormat="1" ht="38.25" x14ac:dyDescent="0.2">
      <c r="A980" s="431">
        <v>2901</v>
      </c>
      <c r="B980" s="334" t="s">
        <v>11679</v>
      </c>
      <c r="C980" s="334" t="s">
        <v>229</v>
      </c>
      <c r="D980" s="339">
        <v>340</v>
      </c>
      <c r="E980" s="558">
        <v>45267</v>
      </c>
      <c r="F980" s="334" t="s">
        <v>11678</v>
      </c>
      <c r="G980" s="334">
        <v>30409</v>
      </c>
      <c r="H980" s="432" t="s">
        <v>419</v>
      </c>
      <c r="I980" s="334" t="s">
        <v>1124</v>
      </c>
    </row>
    <row r="981" spans="1:9" s="213" customFormat="1" ht="38.25" x14ac:dyDescent="0.2">
      <c r="A981" s="431">
        <v>2902</v>
      </c>
      <c r="B981" s="334" t="s">
        <v>11680</v>
      </c>
      <c r="C981" s="334" t="s">
        <v>228</v>
      </c>
      <c r="D981" s="339">
        <v>520</v>
      </c>
      <c r="E981" s="558">
        <v>45267</v>
      </c>
      <c r="F981" s="334" t="s">
        <v>11678</v>
      </c>
      <c r="G981" s="334">
        <v>30409</v>
      </c>
      <c r="H981" s="432" t="s">
        <v>419</v>
      </c>
      <c r="I981" s="334" t="s">
        <v>1124</v>
      </c>
    </row>
    <row r="982" spans="1:9" s="213" customFormat="1" ht="38.25" x14ac:dyDescent="0.2">
      <c r="A982" s="431">
        <v>2903</v>
      </c>
      <c r="B982" s="334" t="s">
        <v>11681</v>
      </c>
      <c r="C982" s="334" t="s">
        <v>228</v>
      </c>
      <c r="D982" s="339">
        <v>550</v>
      </c>
      <c r="E982" s="558">
        <v>45267</v>
      </c>
      <c r="F982" s="334" t="s">
        <v>11678</v>
      </c>
      <c r="G982" s="334">
        <v>30409</v>
      </c>
      <c r="H982" s="432" t="s">
        <v>419</v>
      </c>
      <c r="I982" s="334" t="s">
        <v>1124</v>
      </c>
    </row>
    <row r="983" spans="1:9" s="213" customFormat="1" ht="38.25" x14ac:dyDescent="0.2">
      <c r="A983" s="431">
        <v>2904</v>
      </c>
      <c r="B983" s="334" t="s">
        <v>11682</v>
      </c>
      <c r="C983" s="334" t="s">
        <v>229</v>
      </c>
      <c r="D983" s="339">
        <v>396.83</v>
      </c>
      <c r="E983" s="558">
        <v>45271</v>
      </c>
      <c r="F983" s="334" t="s">
        <v>11683</v>
      </c>
      <c r="G983" s="334">
        <v>70983</v>
      </c>
      <c r="H983" s="432" t="s">
        <v>416</v>
      </c>
      <c r="I983" s="334" t="s">
        <v>1124</v>
      </c>
    </row>
    <row r="984" spans="1:9" s="213" customFormat="1" ht="51" x14ac:dyDescent="0.2">
      <c r="A984" s="431">
        <v>2905</v>
      </c>
      <c r="B984" s="334" t="s">
        <v>11684</v>
      </c>
      <c r="C984" s="334" t="s">
        <v>220</v>
      </c>
      <c r="D984" s="339">
        <v>209</v>
      </c>
      <c r="E984" s="558">
        <v>45273</v>
      </c>
      <c r="F984" s="334" t="s">
        <v>11685</v>
      </c>
      <c r="G984" s="334">
        <v>152669</v>
      </c>
      <c r="H984" s="432" t="s">
        <v>420</v>
      </c>
      <c r="I984" s="334" t="s">
        <v>1124</v>
      </c>
    </row>
    <row r="985" spans="1:9" s="213" customFormat="1" ht="51" x14ac:dyDescent="0.2">
      <c r="A985" s="431">
        <v>2906</v>
      </c>
      <c r="B985" s="334" t="s">
        <v>11686</v>
      </c>
      <c r="C985" s="334" t="s">
        <v>220</v>
      </c>
      <c r="D985" s="339">
        <v>499</v>
      </c>
      <c r="E985" s="558">
        <v>45273</v>
      </c>
      <c r="F985" s="334" t="s">
        <v>11685</v>
      </c>
      <c r="G985" s="334">
        <v>152669</v>
      </c>
      <c r="H985" s="432" t="s">
        <v>420</v>
      </c>
      <c r="I985" s="334" t="s">
        <v>1124</v>
      </c>
    </row>
    <row r="986" spans="1:9" s="213" customFormat="1" ht="51" x14ac:dyDescent="0.2">
      <c r="A986" s="431">
        <v>2907</v>
      </c>
      <c r="B986" s="334" t="s">
        <v>11687</v>
      </c>
      <c r="C986" s="334" t="s">
        <v>220</v>
      </c>
      <c r="D986" s="339">
        <v>2499</v>
      </c>
      <c r="E986" s="558">
        <v>45273</v>
      </c>
      <c r="F986" s="334" t="s">
        <v>11685</v>
      </c>
      <c r="G986" s="334">
        <v>152669</v>
      </c>
      <c r="H986" s="432" t="s">
        <v>420</v>
      </c>
      <c r="I986" s="334" t="s">
        <v>1124</v>
      </c>
    </row>
    <row r="987" spans="1:9" s="213" customFormat="1" ht="51" x14ac:dyDescent="0.2">
      <c r="A987" s="431">
        <v>2908</v>
      </c>
      <c r="B987" s="334" t="s">
        <v>9921</v>
      </c>
      <c r="C987" s="334" t="s">
        <v>224</v>
      </c>
      <c r="D987" s="339">
        <v>2306.91</v>
      </c>
      <c r="E987" s="558">
        <v>45275</v>
      </c>
      <c r="F987" s="334" t="s">
        <v>8954</v>
      </c>
      <c r="G987" s="334">
        <v>8344</v>
      </c>
      <c r="H987" s="432" t="s">
        <v>418</v>
      </c>
      <c r="I987" s="334" t="s">
        <v>1124</v>
      </c>
    </row>
    <row r="988" spans="1:9" s="213" customFormat="1" ht="51" x14ac:dyDescent="0.2">
      <c r="A988" s="431">
        <v>2909</v>
      </c>
      <c r="B988" s="334" t="s">
        <v>9921</v>
      </c>
      <c r="C988" s="334" t="s">
        <v>224</v>
      </c>
      <c r="D988" s="339">
        <v>2306.91</v>
      </c>
      <c r="E988" s="558">
        <v>45275</v>
      </c>
      <c r="F988" s="334" t="s">
        <v>8954</v>
      </c>
      <c r="G988" s="334">
        <v>8344</v>
      </c>
      <c r="H988" s="432" t="s">
        <v>418</v>
      </c>
      <c r="I988" s="334" t="s">
        <v>1124</v>
      </c>
    </row>
    <row r="989" spans="1:9" s="213" customFormat="1" ht="51" x14ac:dyDescent="0.2">
      <c r="A989" s="431">
        <v>2910</v>
      </c>
      <c r="B989" s="334" t="s">
        <v>9921</v>
      </c>
      <c r="C989" s="334" t="s">
        <v>224</v>
      </c>
      <c r="D989" s="339">
        <v>2306.91</v>
      </c>
      <c r="E989" s="558">
        <v>45275</v>
      </c>
      <c r="F989" s="334" t="s">
        <v>8954</v>
      </c>
      <c r="G989" s="334">
        <v>8344</v>
      </c>
      <c r="H989" s="432" t="s">
        <v>418</v>
      </c>
      <c r="I989" s="334" t="s">
        <v>1124</v>
      </c>
    </row>
    <row r="990" spans="1:9" s="213" customFormat="1" ht="51" x14ac:dyDescent="0.2">
      <c r="A990" s="431">
        <v>2911</v>
      </c>
      <c r="B990" s="334" t="s">
        <v>9921</v>
      </c>
      <c r="C990" s="334" t="s">
        <v>224</v>
      </c>
      <c r="D990" s="339">
        <v>2306.91</v>
      </c>
      <c r="E990" s="558">
        <v>45275</v>
      </c>
      <c r="F990" s="334" t="s">
        <v>8954</v>
      </c>
      <c r="G990" s="334">
        <v>8344</v>
      </c>
      <c r="H990" s="432" t="s">
        <v>418</v>
      </c>
      <c r="I990" s="334" t="s">
        <v>1124</v>
      </c>
    </row>
    <row r="991" spans="1:9" s="213" customFormat="1" ht="63" customHeight="1" x14ac:dyDescent="0.2">
      <c r="A991" s="431">
        <v>2912</v>
      </c>
      <c r="B991" s="334" t="s">
        <v>9921</v>
      </c>
      <c r="C991" s="334" t="s">
        <v>224</v>
      </c>
      <c r="D991" s="339">
        <v>2306.91</v>
      </c>
      <c r="E991" s="558">
        <v>45275</v>
      </c>
      <c r="F991" s="334" t="s">
        <v>8954</v>
      </c>
      <c r="G991" s="334">
        <v>8345</v>
      </c>
      <c r="H991" s="432" t="s">
        <v>419</v>
      </c>
      <c r="I991" s="334" t="s">
        <v>1124</v>
      </c>
    </row>
    <row r="992" spans="1:9" s="213" customFormat="1" ht="51" x14ac:dyDescent="0.2">
      <c r="A992" s="431">
        <v>2913</v>
      </c>
      <c r="B992" s="334" t="s">
        <v>9921</v>
      </c>
      <c r="C992" s="334" t="s">
        <v>224</v>
      </c>
      <c r="D992" s="339">
        <v>2306.91</v>
      </c>
      <c r="E992" s="558">
        <v>45275</v>
      </c>
      <c r="F992" s="334" t="s">
        <v>8954</v>
      </c>
      <c r="G992" s="334">
        <v>8345</v>
      </c>
      <c r="H992" s="432" t="s">
        <v>419</v>
      </c>
      <c r="I992" s="334" t="s">
        <v>1124</v>
      </c>
    </row>
    <row r="993" spans="1:9" s="213" customFormat="1" ht="51" x14ac:dyDescent="0.2">
      <c r="A993" s="431">
        <v>2914</v>
      </c>
      <c r="B993" s="334" t="s">
        <v>9921</v>
      </c>
      <c r="C993" s="334" t="s">
        <v>224</v>
      </c>
      <c r="D993" s="339">
        <v>2306.91</v>
      </c>
      <c r="E993" s="558">
        <v>45275</v>
      </c>
      <c r="F993" s="334" t="s">
        <v>8954</v>
      </c>
      <c r="G993" s="334">
        <v>8346</v>
      </c>
      <c r="H993" s="432" t="s">
        <v>493</v>
      </c>
      <c r="I993" s="334" t="s">
        <v>1124</v>
      </c>
    </row>
    <row r="994" spans="1:9" s="213" customFormat="1" ht="51" x14ac:dyDescent="0.2">
      <c r="A994" s="431">
        <v>2915</v>
      </c>
      <c r="B994" s="334" t="s">
        <v>9921</v>
      </c>
      <c r="C994" s="334" t="s">
        <v>224</v>
      </c>
      <c r="D994" s="339">
        <v>2306.91</v>
      </c>
      <c r="E994" s="558">
        <v>45275</v>
      </c>
      <c r="F994" s="334" t="s">
        <v>8954</v>
      </c>
      <c r="G994" s="334">
        <v>8347</v>
      </c>
      <c r="H994" s="432" t="s">
        <v>7638</v>
      </c>
      <c r="I994" s="334" t="s">
        <v>1124</v>
      </c>
    </row>
    <row r="995" spans="1:9" s="213" customFormat="1" ht="51" x14ac:dyDescent="0.2">
      <c r="A995" s="431">
        <v>2916</v>
      </c>
      <c r="B995" s="334" t="s">
        <v>9921</v>
      </c>
      <c r="C995" s="334" t="s">
        <v>224</v>
      </c>
      <c r="D995" s="339">
        <v>2306.91</v>
      </c>
      <c r="E995" s="558">
        <v>45275</v>
      </c>
      <c r="F995" s="334" t="s">
        <v>8954</v>
      </c>
      <c r="G995" s="334">
        <v>8347</v>
      </c>
      <c r="H995" s="432" t="s">
        <v>7638</v>
      </c>
      <c r="I995" s="334" t="s">
        <v>1124</v>
      </c>
    </row>
    <row r="996" spans="1:9" s="213" customFormat="1" ht="51" x14ac:dyDescent="0.2">
      <c r="A996" s="431">
        <v>2917</v>
      </c>
      <c r="B996" s="334" t="s">
        <v>9921</v>
      </c>
      <c r="C996" s="334" t="s">
        <v>224</v>
      </c>
      <c r="D996" s="339">
        <v>2306.91</v>
      </c>
      <c r="E996" s="558">
        <v>45275</v>
      </c>
      <c r="F996" s="334" t="s">
        <v>8954</v>
      </c>
      <c r="G996" s="334">
        <v>8347</v>
      </c>
      <c r="H996" s="432" t="s">
        <v>7638</v>
      </c>
      <c r="I996" s="334" t="s">
        <v>1124</v>
      </c>
    </row>
    <row r="997" spans="1:9" s="213" customFormat="1" ht="38.25" x14ac:dyDescent="0.2">
      <c r="A997" s="431">
        <v>2918</v>
      </c>
      <c r="B997" s="225" t="s">
        <v>9921</v>
      </c>
      <c r="C997" s="334" t="s">
        <v>224</v>
      </c>
      <c r="D997" s="339">
        <v>2306.91</v>
      </c>
      <c r="E997" s="558">
        <v>45275</v>
      </c>
      <c r="F997" s="334" t="s">
        <v>8954</v>
      </c>
      <c r="G997" s="334">
        <v>8348</v>
      </c>
      <c r="H997" s="432" t="s">
        <v>420</v>
      </c>
      <c r="I997" s="334" t="s">
        <v>1124</v>
      </c>
    </row>
    <row r="998" spans="1:9" s="213" customFormat="1" ht="38.25" x14ac:dyDescent="0.2">
      <c r="A998" s="431">
        <v>2919</v>
      </c>
      <c r="B998" s="225" t="s">
        <v>9921</v>
      </c>
      <c r="C998" s="334" t="s">
        <v>224</v>
      </c>
      <c r="D998" s="339">
        <v>2306.91</v>
      </c>
      <c r="E998" s="558">
        <v>45275</v>
      </c>
      <c r="F998" s="334" t="s">
        <v>8954</v>
      </c>
      <c r="G998" s="334">
        <v>8348</v>
      </c>
      <c r="H998" s="432" t="s">
        <v>420</v>
      </c>
      <c r="I998" s="334" t="s">
        <v>1124</v>
      </c>
    </row>
    <row r="999" spans="1:9" s="213" customFormat="1" ht="38.25" x14ac:dyDescent="0.2">
      <c r="A999" s="431">
        <v>2920</v>
      </c>
      <c r="B999" s="225" t="s">
        <v>9921</v>
      </c>
      <c r="C999" s="334" t="s">
        <v>224</v>
      </c>
      <c r="D999" s="339">
        <v>2306.91</v>
      </c>
      <c r="E999" s="558">
        <v>45275</v>
      </c>
      <c r="F999" s="334" t="s">
        <v>8954</v>
      </c>
      <c r="G999" s="334">
        <v>8348</v>
      </c>
      <c r="H999" s="432" t="s">
        <v>420</v>
      </c>
      <c r="I999" s="334" t="s">
        <v>1124</v>
      </c>
    </row>
    <row r="1000" spans="1:9" s="213" customFormat="1" x14ac:dyDescent="0.2">
      <c r="A1000" s="431">
        <v>2921</v>
      </c>
      <c r="B1000" s="213" t="s">
        <v>9921</v>
      </c>
      <c r="C1000" s="213" t="s">
        <v>224</v>
      </c>
      <c r="D1000" s="213">
        <v>2306.91</v>
      </c>
      <c r="E1000" s="558">
        <v>45275</v>
      </c>
      <c r="F1000" s="213" t="s">
        <v>8954</v>
      </c>
      <c r="G1000" s="213">
        <v>8348</v>
      </c>
      <c r="H1000" s="213" t="s">
        <v>420</v>
      </c>
      <c r="I1000" s="213" t="s">
        <v>1124</v>
      </c>
    </row>
    <row r="1001" spans="1:9" s="213" customFormat="1" ht="38.25" x14ac:dyDescent="0.2">
      <c r="A1001" s="431">
        <v>2922</v>
      </c>
      <c r="B1001" s="225" t="s">
        <v>9921</v>
      </c>
      <c r="C1001" s="334" t="s">
        <v>224</v>
      </c>
      <c r="D1001" s="339">
        <v>2306.91</v>
      </c>
      <c r="E1001" s="558">
        <v>45275</v>
      </c>
      <c r="F1001" s="334" t="s">
        <v>8954</v>
      </c>
      <c r="G1001" s="334">
        <v>8349</v>
      </c>
      <c r="H1001" s="432" t="s">
        <v>416</v>
      </c>
      <c r="I1001" s="334" t="s">
        <v>1124</v>
      </c>
    </row>
    <row r="1002" spans="1:9" s="213" customFormat="1" ht="38.25" x14ac:dyDescent="0.2">
      <c r="A1002" s="431">
        <v>2923</v>
      </c>
      <c r="B1002" s="225" t="s">
        <v>9921</v>
      </c>
      <c r="C1002" s="334" t="s">
        <v>224</v>
      </c>
      <c r="D1002" s="339">
        <v>2306.91</v>
      </c>
      <c r="E1002" s="558">
        <v>45275</v>
      </c>
      <c r="F1002" s="334" t="s">
        <v>8954</v>
      </c>
      <c r="G1002" s="334">
        <v>8349</v>
      </c>
      <c r="H1002" s="432" t="s">
        <v>416</v>
      </c>
      <c r="I1002" s="334" t="s">
        <v>1124</v>
      </c>
    </row>
    <row r="1003" spans="1:9" s="213" customFormat="1" ht="38.25" x14ac:dyDescent="0.2">
      <c r="A1003" s="431">
        <v>2924</v>
      </c>
      <c r="B1003" s="225" t="s">
        <v>9921</v>
      </c>
      <c r="C1003" s="334" t="s">
        <v>224</v>
      </c>
      <c r="D1003" s="339">
        <v>2306.91</v>
      </c>
      <c r="E1003" s="558">
        <v>45275</v>
      </c>
      <c r="F1003" s="334" t="s">
        <v>8954</v>
      </c>
      <c r="G1003" s="334">
        <v>8349</v>
      </c>
      <c r="H1003" s="432" t="s">
        <v>416</v>
      </c>
      <c r="I1003" s="334" t="s">
        <v>1124</v>
      </c>
    </row>
    <row r="1004" spans="1:9" s="213" customFormat="1" ht="38.25" x14ac:dyDescent="0.2">
      <c r="A1004" s="431">
        <v>2925</v>
      </c>
      <c r="B1004" s="225" t="s">
        <v>9921</v>
      </c>
      <c r="C1004" s="334" t="s">
        <v>224</v>
      </c>
      <c r="D1004" s="339">
        <v>2306.91</v>
      </c>
      <c r="E1004" s="558">
        <v>45275</v>
      </c>
      <c r="F1004" s="334" t="s">
        <v>8954</v>
      </c>
      <c r="G1004" s="334">
        <v>8349</v>
      </c>
      <c r="H1004" s="432" t="s">
        <v>416</v>
      </c>
      <c r="I1004" s="334" t="s">
        <v>1124</v>
      </c>
    </row>
    <row r="1005" spans="1:9" s="213" customFormat="1" ht="38.25" x14ac:dyDescent="0.2">
      <c r="A1005" s="431">
        <v>2926</v>
      </c>
      <c r="B1005" s="225" t="s">
        <v>11670</v>
      </c>
      <c r="C1005" s="334" t="s">
        <v>224</v>
      </c>
      <c r="D1005" s="339">
        <v>249.9</v>
      </c>
      <c r="E1005" s="558">
        <v>45282</v>
      </c>
      <c r="F1005" s="334" t="s">
        <v>4184</v>
      </c>
      <c r="G1005" s="334">
        <v>20620</v>
      </c>
      <c r="H1005" s="432" t="s">
        <v>420</v>
      </c>
      <c r="I1005" s="334" t="s">
        <v>1124</v>
      </c>
    </row>
    <row r="1006" spans="1:9" s="213" customFormat="1" ht="26.25" customHeight="1" x14ac:dyDescent="0.2">
      <c r="A1006" s="431">
        <v>2927</v>
      </c>
      <c r="B1006" s="225" t="s">
        <v>11671</v>
      </c>
      <c r="C1006" s="334" t="s">
        <v>224</v>
      </c>
      <c r="D1006" s="339">
        <v>1697</v>
      </c>
      <c r="E1006" s="558">
        <v>45287</v>
      </c>
      <c r="F1006" s="334" t="s">
        <v>11533</v>
      </c>
      <c r="G1006" s="334">
        <v>16</v>
      </c>
      <c r="H1006" s="432" t="s">
        <v>11672</v>
      </c>
      <c r="I1006" s="334" t="s">
        <v>1124</v>
      </c>
    </row>
    <row r="1007" spans="1:9" s="213" customFormat="1" ht="25.5" x14ac:dyDescent="0.2">
      <c r="A1007" s="431">
        <v>2928</v>
      </c>
      <c r="B1007" s="225" t="s">
        <v>11688</v>
      </c>
      <c r="C1007" s="334" t="s">
        <v>228</v>
      </c>
      <c r="D1007" s="339">
        <v>1091.67</v>
      </c>
      <c r="E1007" s="558">
        <v>45288</v>
      </c>
      <c r="F1007" s="334" t="s">
        <v>11689</v>
      </c>
      <c r="G1007" s="334">
        <v>326489</v>
      </c>
      <c r="H1007" s="432" t="s">
        <v>7638</v>
      </c>
      <c r="I1007" s="334" t="s">
        <v>1124</v>
      </c>
    </row>
    <row r="1008" spans="1:9" s="213" customFormat="1" ht="25.5" x14ac:dyDescent="0.2">
      <c r="A1008" s="431">
        <v>2929</v>
      </c>
      <c r="B1008" s="225" t="s">
        <v>11688</v>
      </c>
      <c r="C1008" s="334" t="s">
        <v>228</v>
      </c>
      <c r="D1008" s="339">
        <v>1091.67</v>
      </c>
      <c r="E1008" s="558">
        <v>45288</v>
      </c>
      <c r="F1008" s="334" t="s">
        <v>11689</v>
      </c>
      <c r="G1008" s="334">
        <v>326489</v>
      </c>
      <c r="H1008" s="432" t="s">
        <v>7638</v>
      </c>
      <c r="I1008" s="334" t="s">
        <v>1124</v>
      </c>
    </row>
    <row r="1009" spans="1:9" s="213" customFormat="1" ht="25.5" x14ac:dyDescent="0.2">
      <c r="A1009" s="431">
        <v>2930</v>
      </c>
      <c r="B1009" s="225" t="s">
        <v>11688</v>
      </c>
      <c r="C1009" s="334" t="s">
        <v>228</v>
      </c>
      <c r="D1009" s="339">
        <v>1091.67</v>
      </c>
      <c r="E1009" s="558">
        <v>45288</v>
      </c>
      <c r="F1009" s="334" t="s">
        <v>11689</v>
      </c>
      <c r="G1009" s="334">
        <v>326489</v>
      </c>
      <c r="H1009" s="432" t="s">
        <v>7638</v>
      </c>
      <c r="I1009" s="334" t="s">
        <v>1124</v>
      </c>
    </row>
    <row r="1010" spans="1:9" s="213" customFormat="1" ht="25.5" x14ac:dyDescent="0.2">
      <c r="A1010" s="431">
        <v>2931</v>
      </c>
      <c r="B1010" s="225" t="s">
        <v>11688</v>
      </c>
      <c r="C1010" s="334" t="s">
        <v>228</v>
      </c>
      <c r="D1010" s="339">
        <v>1091.67</v>
      </c>
      <c r="E1010" s="558">
        <v>45288</v>
      </c>
      <c r="F1010" s="334" t="s">
        <v>11689</v>
      </c>
      <c r="G1010" s="334">
        <v>326489</v>
      </c>
      <c r="H1010" s="432" t="s">
        <v>7638</v>
      </c>
      <c r="I1010" s="334" t="s">
        <v>1124</v>
      </c>
    </row>
    <row r="1011" spans="1:9" s="213" customFormat="1" ht="25.5" x14ac:dyDescent="0.2">
      <c r="A1011" s="431">
        <v>2932</v>
      </c>
      <c r="B1011" s="225" t="s">
        <v>11690</v>
      </c>
      <c r="C1011" s="334" t="s">
        <v>228</v>
      </c>
      <c r="D1011" s="339">
        <v>278.63</v>
      </c>
      <c r="E1011" s="558">
        <v>45288</v>
      </c>
      <c r="F1011" s="334" t="s">
        <v>11689</v>
      </c>
      <c r="G1011" s="334">
        <v>326489</v>
      </c>
      <c r="H1011" s="432" t="s">
        <v>7638</v>
      </c>
      <c r="I1011" s="334" t="s">
        <v>1124</v>
      </c>
    </row>
    <row r="1012" spans="1:9" s="213" customFormat="1" ht="25.5" x14ac:dyDescent="0.2">
      <c r="A1012" s="431">
        <v>2933</v>
      </c>
      <c r="B1012" s="225" t="s">
        <v>11690</v>
      </c>
      <c r="C1012" s="334" t="s">
        <v>228</v>
      </c>
      <c r="D1012" s="339">
        <v>278.63</v>
      </c>
      <c r="E1012" s="558">
        <v>45288</v>
      </c>
      <c r="F1012" s="334" t="s">
        <v>11689</v>
      </c>
      <c r="G1012" s="334">
        <v>326489</v>
      </c>
      <c r="H1012" s="432" t="s">
        <v>7638</v>
      </c>
      <c r="I1012" s="334" t="s">
        <v>1124</v>
      </c>
    </row>
    <row r="1013" spans="1:9" s="213" customFormat="1" ht="25.5" x14ac:dyDescent="0.2">
      <c r="A1013" s="431">
        <v>2934</v>
      </c>
      <c r="B1013" s="225" t="s">
        <v>11690</v>
      </c>
      <c r="C1013" s="334" t="s">
        <v>228</v>
      </c>
      <c r="D1013" s="339">
        <v>278.63</v>
      </c>
      <c r="E1013" s="558">
        <v>45288</v>
      </c>
      <c r="F1013" s="334" t="s">
        <v>11689</v>
      </c>
      <c r="G1013" s="334">
        <v>326489</v>
      </c>
      <c r="H1013" s="432" t="s">
        <v>7638</v>
      </c>
      <c r="I1013" s="334" t="s">
        <v>1124</v>
      </c>
    </row>
    <row r="1014" spans="1:9" s="213" customFormat="1" ht="25.5" x14ac:dyDescent="0.2">
      <c r="A1014" s="431">
        <v>2935</v>
      </c>
      <c r="B1014" s="225" t="s">
        <v>11690</v>
      </c>
      <c r="C1014" s="334" t="s">
        <v>228</v>
      </c>
      <c r="D1014" s="339">
        <v>278.63</v>
      </c>
      <c r="E1014" s="558">
        <v>45288</v>
      </c>
      <c r="F1014" s="334" t="s">
        <v>11689</v>
      </c>
      <c r="G1014" s="334">
        <v>326489</v>
      </c>
      <c r="H1014" s="432" t="s">
        <v>7638</v>
      </c>
      <c r="I1014" s="334" t="s">
        <v>1124</v>
      </c>
    </row>
    <row r="1015" spans="1:9" s="213" customFormat="1" ht="25.5" x14ac:dyDescent="0.2">
      <c r="A1015" s="431">
        <v>2936</v>
      </c>
      <c r="B1015" s="225" t="s">
        <v>11690</v>
      </c>
      <c r="C1015" s="334" t="s">
        <v>228</v>
      </c>
      <c r="D1015" s="339">
        <v>278.63</v>
      </c>
      <c r="E1015" s="558">
        <v>45288</v>
      </c>
      <c r="F1015" s="334" t="s">
        <v>11689</v>
      </c>
      <c r="G1015" s="334">
        <v>326489</v>
      </c>
      <c r="H1015" s="432" t="s">
        <v>7638</v>
      </c>
      <c r="I1015" s="334" t="s">
        <v>1124</v>
      </c>
    </row>
    <row r="1016" spans="1:9" s="213" customFormat="1" ht="25.5" x14ac:dyDescent="0.2">
      <c r="A1016" s="431">
        <v>2937</v>
      </c>
      <c r="B1016" s="225" t="s">
        <v>11690</v>
      </c>
      <c r="C1016" s="334" t="s">
        <v>228</v>
      </c>
      <c r="D1016" s="339">
        <v>278.63</v>
      </c>
      <c r="E1016" s="558">
        <v>45288</v>
      </c>
      <c r="F1016" s="334" t="s">
        <v>11689</v>
      </c>
      <c r="G1016" s="334">
        <v>326489</v>
      </c>
      <c r="H1016" s="432" t="s">
        <v>7638</v>
      </c>
      <c r="I1016" s="334" t="s">
        <v>1124</v>
      </c>
    </row>
    <row r="1017" spans="1:9" s="213" customFormat="1" ht="25.5" x14ac:dyDescent="0.2">
      <c r="A1017" s="431">
        <v>2938</v>
      </c>
      <c r="B1017" s="225" t="s">
        <v>11690</v>
      </c>
      <c r="C1017" s="334" t="s">
        <v>228</v>
      </c>
      <c r="D1017" s="339">
        <v>278.63</v>
      </c>
      <c r="E1017" s="558">
        <v>45288</v>
      </c>
      <c r="F1017" s="334" t="s">
        <v>11689</v>
      </c>
      <c r="G1017" s="334">
        <v>326489</v>
      </c>
      <c r="H1017" s="432" t="s">
        <v>7638</v>
      </c>
      <c r="I1017" s="334" t="s">
        <v>1124</v>
      </c>
    </row>
    <row r="1018" spans="1:9" s="213" customFormat="1" ht="25.5" x14ac:dyDescent="0.2">
      <c r="A1018" s="431">
        <v>2939</v>
      </c>
      <c r="B1018" s="225" t="s">
        <v>11690</v>
      </c>
      <c r="C1018" s="334" t="s">
        <v>228</v>
      </c>
      <c r="D1018" s="339">
        <v>278.63</v>
      </c>
      <c r="E1018" s="558">
        <v>45288</v>
      </c>
      <c r="F1018" s="334" t="s">
        <v>11689</v>
      </c>
      <c r="G1018" s="334">
        <v>326489</v>
      </c>
      <c r="H1018" s="432" t="s">
        <v>7638</v>
      </c>
      <c r="I1018" s="334" t="s">
        <v>1124</v>
      </c>
    </row>
    <row r="1019" spans="1:9" s="213" customFormat="1" ht="25.5" x14ac:dyDescent="0.2">
      <c r="A1019" s="431">
        <v>2940</v>
      </c>
      <c r="B1019" s="225" t="s">
        <v>11691</v>
      </c>
      <c r="C1019" s="334" t="s">
        <v>228</v>
      </c>
      <c r="D1019" s="339">
        <v>253.09</v>
      </c>
      <c r="E1019" s="558">
        <v>45288</v>
      </c>
      <c r="F1019" s="334" t="s">
        <v>11689</v>
      </c>
      <c r="G1019" s="334">
        <v>326489</v>
      </c>
      <c r="H1019" s="432" t="s">
        <v>7638</v>
      </c>
      <c r="I1019" s="334" t="s">
        <v>1124</v>
      </c>
    </row>
    <row r="1020" spans="1:9" s="213" customFormat="1" hidden="1" x14ac:dyDescent="0.2">
      <c r="A1020" s="431"/>
    </row>
    <row r="1021" spans="1:9" s="213" customFormat="1" hidden="1" x14ac:dyDescent="0.2">
      <c r="A1021" s="431"/>
    </row>
    <row r="1022" spans="1:9" s="213" customFormat="1" hidden="1" x14ac:dyDescent="0.2">
      <c r="A1022" s="431"/>
    </row>
    <row r="1023" spans="1:9" s="213" customFormat="1" hidden="1" x14ac:dyDescent="0.2">
      <c r="A1023" s="431"/>
    </row>
    <row r="1024" spans="1:9" s="213" customFormat="1" hidden="1" x14ac:dyDescent="0.2">
      <c r="A1024" s="431"/>
      <c r="B1024" s="225"/>
      <c r="C1024" s="334"/>
      <c r="D1024" s="339"/>
      <c r="E1024" s="558"/>
      <c r="F1024" s="334"/>
      <c r="G1024" s="334"/>
      <c r="H1024" s="432"/>
      <c r="I1024" s="334"/>
    </row>
    <row r="1025" spans="1:9" s="213" customFormat="1" hidden="1" x14ac:dyDescent="0.2">
      <c r="A1025" s="431"/>
      <c r="B1025" s="225"/>
      <c r="C1025" s="334"/>
      <c r="D1025" s="339"/>
      <c r="E1025" s="558"/>
      <c r="F1025" s="334"/>
      <c r="G1025" s="334"/>
      <c r="H1025" s="432"/>
      <c r="I1025" s="334"/>
    </row>
    <row r="1026" spans="1:9" s="213" customFormat="1" hidden="1" x14ac:dyDescent="0.2">
      <c r="A1026" s="431"/>
      <c r="B1026" s="225"/>
      <c r="C1026" s="334"/>
      <c r="D1026" s="339"/>
      <c r="E1026" s="558"/>
      <c r="F1026" s="334"/>
      <c r="G1026" s="334"/>
      <c r="H1026" s="432"/>
      <c r="I1026" s="334"/>
    </row>
    <row r="1027" spans="1:9" s="213" customFormat="1" hidden="1" x14ac:dyDescent="0.2">
      <c r="A1027" s="431"/>
      <c r="B1027" s="225"/>
      <c r="C1027" s="334"/>
      <c r="D1027" s="339"/>
      <c r="E1027" s="558"/>
      <c r="F1027" s="334"/>
      <c r="G1027" s="334"/>
      <c r="H1027" s="432"/>
      <c r="I1027" s="334"/>
    </row>
    <row r="1028" spans="1:9" s="213" customFormat="1" hidden="1" x14ac:dyDescent="0.2">
      <c r="A1028" s="431"/>
      <c r="B1028" s="225"/>
      <c r="C1028" s="334"/>
      <c r="D1028" s="339"/>
      <c r="E1028" s="558"/>
      <c r="F1028" s="334"/>
      <c r="G1028" s="334"/>
      <c r="H1028" s="432"/>
      <c r="I1028" s="334"/>
    </row>
    <row r="1029" spans="1:9" s="213" customFormat="1" hidden="1" x14ac:dyDescent="0.2">
      <c r="A1029" s="431"/>
      <c r="B1029" s="225"/>
      <c r="C1029" s="334"/>
      <c r="D1029" s="339"/>
      <c r="E1029" s="558"/>
      <c r="F1029" s="334"/>
      <c r="G1029" s="334"/>
      <c r="H1029" s="432"/>
      <c r="I1029" s="334"/>
    </row>
    <row r="1030" spans="1:9" s="213" customFormat="1" hidden="1" x14ac:dyDescent="0.2">
      <c r="A1030" s="431"/>
    </row>
    <row r="1031" spans="1:9" s="213" customFormat="1" ht="38.25" x14ac:dyDescent="0.2">
      <c r="A1031" s="431">
        <v>2941</v>
      </c>
      <c r="B1031" s="225" t="s">
        <v>11720</v>
      </c>
      <c r="C1031" s="334" t="s">
        <v>219</v>
      </c>
      <c r="D1031" s="339">
        <v>6126.63</v>
      </c>
      <c r="E1031" s="558">
        <v>45198</v>
      </c>
      <c r="F1031" s="334" t="s">
        <v>11721</v>
      </c>
      <c r="G1031" s="334">
        <v>50244</v>
      </c>
      <c r="H1031" s="432" t="s">
        <v>1128</v>
      </c>
      <c r="I1031" s="334" t="s">
        <v>1124</v>
      </c>
    </row>
    <row r="1032" spans="1:9" s="213" customFormat="1" ht="38.25" x14ac:dyDescent="0.2">
      <c r="A1032" s="431">
        <v>2942</v>
      </c>
      <c r="B1032" s="225" t="s">
        <v>11720</v>
      </c>
      <c r="C1032" s="334" t="s">
        <v>219</v>
      </c>
      <c r="D1032" s="339">
        <v>6126.63</v>
      </c>
      <c r="E1032" s="558">
        <v>45198</v>
      </c>
      <c r="F1032" s="334" t="s">
        <v>11721</v>
      </c>
      <c r="G1032" s="334">
        <v>50244</v>
      </c>
      <c r="H1032" s="432" t="s">
        <v>1128</v>
      </c>
      <c r="I1032" s="334" t="s">
        <v>1124</v>
      </c>
    </row>
    <row r="1033" spans="1:9" s="213" customFormat="1" ht="38.25" x14ac:dyDescent="0.2">
      <c r="A1033" s="431">
        <v>2943</v>
      </c>
      <c r="B1033" s="334" t="s">
        <v>11720</v>
      </c>
      <c r="C1033" s="334" t="s">
        <v>219</v>
      </c>
      <c r="D1033" s="339">
        <v>6126.63</v>
      </c>
      <c r="E1033" s="558">
        <v>45198</v>
      </c>
      <c r="F1033" s="334" t="s">
        <v>11721</v>
      </c>
      <c r="G1033" s="334">
        <v>50244</v>
      </c>
      <c r="H1033" s="432" t="s">
        <v>1128</v>
      </c>
      <c r="I1033" s="334" t="s">
        <v>1124</v>
      </c>
    </row>
    <row r="1034" spans="1:9" s="213" customFormat="1" ht="38.25" x14ac:dyDescent="0.2">
      <c r="A1034" s="431">
        <v>2944</v>
      </c>
      <c r="B1034" s="334" t="s">
        <v>11720</v>
      </c>
      <c r="C1034" s="334" t="s">
        <v>219</v>
      </c>
      <c r="D1034" s="339">
        <v>6126.63</v>
      </c>
      <c r="E1034" s="558">
        <v>45198</v>
      </c>
      <c r="F1034" s="334" t="s">
        <v>11721</v>
      </c>
      <c r="G1034" s="334">
        <v>50244</v>
      </c>
      <c r="H1034" s="432" t="s">
        <v>1128</v>
      </c>
      <c r="I1034" s="334" t="s">
        <v>1124</v>
      </c>
    </row>
    <row r="1035" spans="1:9" s="213" customFormat="1" ht="38.25" x14ac:dyDescent="0.2">
      <c r="A1035" s="431">
        <v>2945</v>
      </c>
      <c r="B1035" s="334" t="s">
        <v>11720</v>
      </c>
      <c r="C1035" s="334" t="s">
        <v>219</v>
      </c>
      <c r="D1035" s="339">
        <v>6126.63</v>
      </c>
      <c r="E1035" s="558">
        <v>45198</v>
      </c>
      <c r="F1035" s="334" t="s">
        <v>11721</v>
      </c>
      <c r="G1035" s="334">
        <v>50244</v>
      </c>
      <c r="H1035" s="432" t="s">
        <v>1128</v>
      </c>
      <c r="I1035" s="334" t="s">
        <v>1124</v>
      </c>
    </row>
    <row r="1036" spans="1:9" s="213" customFormat="1" ht="38.25" x14ac:dyDescent="0.2">
      <c r="A1036" s="431">
        <v>2946</v>
      </c>
      <c r="B1036" s="334" t="s">
        <v>11720</v>
      </c>
      <c r="C1036" s="334" t="s">
        <v>219</v>
      </c>
      <c r="D1036" s="339">
        <v>6126.63</v>
      </c>
      <c r="E1036" s="558">
        <v>45198</v>
      </c>
      <c r="F1036" s="334" t="s">
        <v>11721</v>
      </c>
      <c r="G1036" s="334">
        <v>50244</v>
      </c>
      <c r="H1036" s="432" t="s">
        <v>1128</v>
      </c>
      <c r="I1036" s="334" t="s">
        <v>1124</v>
      </c>
    </row>
    <row r="1037" spans="1:9" s="213" customFormat="1" ht="38.25" x14ac:dyDescent="0.2">
      <c r="A1037" s="431">
        <v>2947</v>
      </c>
      <c r="B1037" s="334" t="s">
        <v>11720</v>
      </c>
      <c r="C1037" s="334" t="s">
        <v>219</v>
      </c>
      <c r="D1037" s="339">
        <v>6126.63</v>
      </c>
      <c r="E1037" s="558">
        <v>45198</v>
      </c>
      <c r="F1037" s="334" t="s">
        <v>11721</v>
      </c>
      <c r="G1037" s="334">
        <v>50244</v>
      </c>
      <c r="H1037" s="432" t="s">
        <v>1128</v>
      </c>
      <c r="I1037" s="334" t="s">
        <v>1124</v>
      </c>
    </row>
    <row r="1038" spans="1:9" s="213" customFormat="1" ht="38.25" x14ac:dyDescent="0.2">
      <c r="A1038" s="431">
        <v>2948</v>
      </c>
      <c r="B1038" s="334" t="s">
        <v>11720</v>
      </c>
      <c r="C1038" s="334" t="s">
        <v>219</v>
      </c>
      <c r="D1038" s="339">
        <v>6126.63</v>
      </c>
      <c r="E1038" s="558">
        <v>45198</v>
      </c>
      <c r="F1038" s="334" t="s">
        <v>11721</v>
      </c>
      <c r="G1038" s="334">
        <v>50244</v>
      </c>
      <c r="H1038" s="432" t="s">
        <v>1128</v>
      </c>
      <c r="I1038" s="334" t="s">
        <v>1124</v>
      </c>
    </row>
    <row r="1039" spans="1:9" s="213" customFormat="1" ht="38.25" x14ac:dyDescent="0.2">
      <c r="A1039" s="431">
        <v>2949</v>
      </c>
      <c r="B1039" s="334" t="s">
        <v>11720</v>
      </c>
      <c r="C1039" s="334" t="s">
        <v>219</v>
      </c>
      <c r="D1039" s="339">
        <v>6126.62</v>
      </c>
      <c r="E1039" s="558">
        <v>45198</v>
      </c>
      <c r="F1039" s="334" t="s">
        <v>11721</v>
      </c>
      <c r="G1039" s="334">
        <v>50244</v>
      </c>
      <c r="H1039" s="432" t="s">
        <v>1128</v>
      </c>
      <c r="I1039" s="334" t="s">
        <v>1124</v>
      </c>
    </row>
    <row r="1040" spans="1:9" s="213" customFormat="1" ht="38.25" x14ac:dyDescent="0.2">
      <c r="A1040" s="431">
        <v>2950</v>
      </c>
      <c r="B1040" s="334" t="s">
        <v>11720</v>
      </c>
      <c r="C1040" s="334" t="s">
        <v>219</v>
      </c>
      <c r="D1040" s="339">
        <v>6126.62</v>
      </c>
      <c r="E1040" s="558">
        <v>45198</v>
      </c>
      <c r="F1040" s="334" t="s">
        <v>11721</v>
      </c>
      <c r="G1040" s="334">
        <v>50244</v>
      </c>
      <c r="H1040" s="432" t="s">
        <v>1128</v>
      </c>
      <c r="I1040" s="334" t="s">
        <v>1124</v>
      </c>
    </row>
    <row r="1041" spans="1:9" s="213" customFormat="1" ht="38.25" x14ac:dyDescent="0.2">
      <c r="A1041" s="431">
        <v>2951</v>
      </c>
      <c r="B1041" s="334" t="s">
        <v>11720</v>
      </c>
      <c r="C1041" s="334" t="s">
        <v>219</v>
      </c>
      <c r="D1041" s="339">
        <v>6126.62</v>
      </c>
      <c r="E1041" s="558">
        <v>45198</v>
      </c>
      <c r="F1041" s="334" t="s">
        <v>11721</v>
      </c>
      <c r="G1041" s="334">
        <v>50244</v>
      </c>
      <c r="H1041" s="432" t="s">
        <v>1128</v>
      </c>
      <c r="I1041" s="334" t="s">
        <v>1124</v>
      </c>
    </row>
    <row r="1042" spans="1:9" s="213" customFormat="1" ht="38.25" x14ac:dyDescent="0.2">
      <c r="A1042" s="431">
        <v>2952</v>
      </c>
      <c r="B1042" s="334" t="s">
        <v>11720</v>
      </c>
      <c r="C1042" s="334" t="s">
        <v>219</v>
      </c>
      <c r="D1042" s="339">
        <v>6126.62</v>
      </c>
      <c r="E1042" s="558">
        <v>45198</v>
      </c>
      <c r="F1042" s="334" t="s">
        <v>11721</v>
      </c>
      <c r="G1042" s="334">
        <v>50244</v>
      </c>
      <c r="H1042" s="432" t="s">
        <v>1128</v>
      </c>
      <c r="I1042" s="334" t="s">
        <v>1124</v>
      </c>
    </row>
    <row r="1043" spans="1:9" s="213" customFormat="1" ht="38.25" x14ac:dyDescent="0.2">
      <c r="A1043" s="431">
        <v>2953</v>
      </c>
      <c r="B1043" s="334" t="s">
        <v>11720</v>
      </c>
      <c r="C1043" s="334" t="s">
        <v>219</v>
      </c>
      <c r="D1043" s="339">
        <v>6126.62</v>
      </c>
      <c r="E1043" s="558">
        <v>45198</v>
      </c>
      <c r="F1043" s="334" t="s">
        <v>11721</v>
      </c>
      <c r="G1043" s="334">
        <v>50244</v>
      </c>
      <c r="H1043" s="432" t="s">
        <v>1128</v>
      </c>
      <c r="I1043" s="334" t="s">
        <v>1124</v>
      </c>
    </row>
    <row r="1044" spans="1:9" s="213" customFormat="1" ht="38.25" x14ac:dyDescent="0.2">
      <c r="A1044" s="431">
        <v>2954</v>
      </c>
      <c r="B1044" s="334" t="s">
        <v>11720</v>
      </c>
      <c r="C1044" s="334" t="s">
        <v>219</v>
      </c>
      <c r="D1044" s="339">
        <v>6126.62</v>
      </c>
      <c r="E1044" s="558">
        <v>45198</v>
      </c>
      <c r="F1044" s="334" t="s">
        <v>11721</v>
      </c>
      <c r="G1044" s="334">
        <v>50244</v>
      </c>
      <c r="H1044" s="432" t="s">
        <v>1128</v>
      </c>
      <c r="I1044" s="334" t="s">
        <v>1124</v>
      </c>
    </row>
    <row r="1045" spans="1:9" s="213" customFormat="1" ht="38.25" x14ac:dyDescent="0.2">
      <c r="A1045" s="431">
        <v>2955</v>
      </c>
      <c r="B1045" s="334" t="s">
        <v>11720</v>
      </c>
      <c r="C1045" s="334" t="s">
        <v>219</v>
      </c>
      <c r="D1045" s="339">
        <v>6126.62</v>
      </c>
      <c r="E1045" s="558">
        <v>45198</v>
      </c>
      <c r="F1045" s="334" t="s">
        <v>11721</v>
      </c>
      <c r="G1045" s="334">
        <v>50244</v>
      </c>
      <c r="H1045" s="432" t="s">
        <v>1128</v>
      </c>
      <c r="I1045" s="334" t="s">
        <v>1124</v>
      </c>
    </row>
    <row r="1046" spans="1:9" s="213" customFormat="1" ht="38.25" x14ac:dyDescent="0.2">
      <c r="A1046" s="431">
        <v>2956</v>
      </c>
      <c r="B1046" s="334" t="s">
        <v>11720</v>
      </c>
      <c r="C1046" s="334" t="s">
        <v>219</v>
      </c>
      <c r="D1046" s="339">
        <v>6126.62</v>
      </c>
      <c r="E1046" s="558">
        <v>45198</v>
      </c>
      <c r="F1046" s="334" t="s">
        <v>11721</v>
      </c>
      <c r="G1046" s="334">
        <v>50244</v>
      </c>
      <c r="H1046" s="432" t="s">
        <v>1128</v>
      </c>
      <c r="I1046" s="334" t="s">
        <v>1124</v>
      </c>
    </row>
    <row r="1047" spans="1:9" s="213" customFormat="1" ht="38.25" x14ac:dyDescent="0.2">
      <c r="A1047" s="431">
        <v>2957</v>
      </c>
      <c r="B1047" s="334" t="s">
        <v>11720</v>
      </c>
      <c r="C1047" s="334" t="s">
        <v>219</v>
      </c>
      <c r="D1047" s="339">
        <v>6126.62</v>
      </c>
      <c r="E1047" s="558">
        <v>45198</v>
      </c>
      <c r="F1047" s="334" t="s">
        <v>11721</v>
      </c>
      <c r="G1047" s="334">
        <v>50244</v>
      </c>
      <c r="H1047" s="432" t="s">
        <v>1128</v>
      </c>
      <c r="I1047" s="334" t="s">
        <v>1124</v>
      </c>
    </row>
    <row r="1048" spans="1:9" s="213" customFormat="1" ht="38.25" x14ac:dyDescent="0.2">
      <c r="A1048" s="431">
        <v>2958</v>
      </c>
      <c r="B1048" s="334" t="s">
        <v>11720</v>
      </c>
      <c r="C1048" s="334" t="s">
        <v>219</v>
      </c>
      <c r="D1048" s="339">
        <v>6126.62</v>
      </c>
      <c r="E1048" s="558">
        <v>45198</v>
      </c>
      <c r="F1048" s="334" t="s">
        <v>11721</v>
      </c>
      <c r="G1048" s="334">
        <v>50244</v>
      </c>
      <c r="H1048" s="432" t="s">
        <v>1128</v>
      </c>
      <c r="I1048" s="334" t="s">
        <v>1124</v>
      </c>
    </row>
    <row r="1049" spans="1:9" s="213" customFormat="1" ht="38.25" x14ac:dyDescent="0.2">
      <c r="A1049" s="431">
        <v>2959</v>
      </c>
      <c r="B1049" s="334" t="s">
        <v>11720</v>
      </c>
      <c r="C1049" s="334" t="s">
        <v>219</v>
      </c>
      <c r="D1049" s="339">
        <v>6126.62</v>
      </c>
      <c r="E1049" s="558">
        <v>45198</v>
      </c>
      <c r="F1049" s="334" t="s">
        <v>11721</v>
      </c>
      <c r="G1049" s="334">
        <v>50244</v>
      </c>
      <c r="H1049" s="432" t="s">
        <v>1128</v>
      </c>
      <c r="I1049" s="334" t="s">
        <v>1124</v>
      </c>
    </row>
    <row r="1050" spans="1:9" s="213" customFormat="1" ht="38.25" x14ac:dyDescent="0.2">
      <c r="A1050" s="431">
        <v>2960</v>
      </c>
      <c r="B1050" s="334" t="s">
        <v>11720</v>
      </c>
      <c r="C1050" s="334" t="s">
        <v>219</v>
      </c>
      <c r="D1050" s="339">
        <v>6126.62</v>
      </c>
      <c r="E1050" s="558">
        <v>45198</v>
      </c>
      <c r="F1050" s="334" t="s">
        <v>11721</v>
      </c>
      <c r="G1050" s="334">
        <v>50244</v>
      </c>
      <c r="H1050" s="432" t="s">
        <v>1128</v>
      </c>
      <c r="I1050" s="334" t="s">
        <v>1124</v>
      </c>
    </row>
    <row r="1051" spans="1:9" s="213" customFormat="1" ht="25.5" x14ac:dyDescent="0.2">
      <c r="A1051" s="431">
        <v>2961</v>
      </c>
      <c r="B1051" s="225" t="s">
        <v>11722</v>
      </c>
      <c r="C1051" s="334" t="s">
        <v>229</v>
      </c>
      <c r="D1051" s="339">
        <v>2000</v>
      </c>
      <c r="E1051" s="558">
        <v>45240</v>
      </c>
      <c r="F1051" s="334" t="s">
        <v>10166</v>
      </c>
      <c r="G1051" s="334">
        <v>132</v>
      </c>
      <c r="H1051" s="432" t="s">
        <v>417</v>
      </c>
      <c r="I1051" s="334" t="s">
        <v>1124</v>
      </c>
    </row>
    <row r="1052" spans="1:9" s="213" customFormat="1" ht="25.5" x14ac:dyDescent="0.2">
      <c r="A1052" s="431">
        <v>2962</v>
      </c>
      <c r="B1052" s="225" t="s">
        <v>11723</v>
      </c>
      <c r="C1052" s="334" t="s">
        <v>229</v>
      </c>
      <c r="D1052" s="339">
        <v>600</v>
      </c>
      <c r="E1052" s="558">
        <v>45240</v>
      </c>
      <c r="F1052" s="334" t="s">
        <v>10166</v>
      </c>
      <c r="G1052" s="334">
        <v>132</v>
      </c>
      <c r="H1052" s="432" t="s">
        <v>417</v>
      </c>
      <c r="I1052" s="334" t="s">
        <v>1124</v>
      </c>
    </row>
    <row r="1053" spans="1:9" s="213" customFormat="1" ht="25.5" x14ac:dyDescent="0.2">
      <c r="A1053" s="431">
        <v>2963</v>
      </c>
      <c r="B1053" s="225" t="s">
        <v>11724</v>
      </c>
      <c r="C1053" s="334" t="s">
        <v>229</v>
      </c>
      <c r="D1053" s="339">
        <v>800</v>
      </c>
      <c r="E1053" s="558">
        <v>45240</v>
      </c>
      <c r="F1053" s="334" t="s">
        <v>10166</v>
      </c>
      <c r="G1053" s="334">
        <v>132</v>
      </c>
      <c r="H1053" s="432" t="s">
        <v>417</v>
      </c>
      <c r="I1053" s="334" t="s">
        <v>1124</v>
      </c>
    </row>
    <row r="1054" spans="1:9" s="213" customFormat="1" ht="25.5" x14ac:dyDescent="0.2">
      <c r="A1054" s="431">
        <v>2964</v>
      </c>
      <c r="B1054" s="225" t="s">
        <v>11725</v>
      </c>
      <c r="C1054" s="334" t="s">
        <v>229</v>
      </c>
      <c r="D1054" s="339">
        <v>600</v>
      </c>
      <c r="E1054" s="558">
        <v>45240</v>
      </c>
      <c r="F1054" s="334" t="s">
        <v>10166</v>
      </c>
      <c r="G1054" s="334">
        <v>132</v>
      </c>
      <c r="H1054" s="432" t="s">
        <v>417</v>
      </c>
      <c r="I1054" s="334" t="s">
        <v>1124</v>
      </c>
    </row>
    <row r="1055" spans="1:9" s="213" customFormat="1" ht="25.5" x14ac:dyDescent="0.2">
      <c r="A1055" s="431">
        <v>2965</v>
      </c>
      <c r="B1055" s="334" t="s">
        <v>11726</v>
      </c>
      <c r="C1055" s="334" t="s">
        <v>229</v>
      </c>
      <c r="D1055" s="339">
        <v>200</v>
      </c>
      <c r="E1055" s="558">
        <v>45240</v>
      </c>
      <c r="F1055" s="334" t="s">
        <v>10166</v>
      </c>
      <c r="G1055" s="334">
        <v>132</v>
      </c>
      <c r="H1055" s="432" t="s">
        <v>417</v>
      </c>
      <c r="I1055" s="334" t="s">
        <v>1124</v>
      </c>
    </row>
    <row r="1056" spans="1:9" s="213" customFormat="1" ht="38.25" x14ac:dyDescent="0.2">
      <c r="A1056" s="431">
        <v>2966</v>
      </c>
      <c r="B1056" s="334" t="s">
        <v>11727</v>
      </c>
      <c r="C1056" s="334" t="s">
        <v>229</v>
      </c>
      <c r="D1056" s="339">
        <v>3800</v>
      </c>
      <c r="E1056" s="558">
        <v>45243</v>
      </c>
      <c r="F1056" s="334" t="s">
        <v>11728</v>
      </c>
      <c r="G1056" s="334">
        <v>41444787</v>
      </c>
      <c r="H1056" s="432" t="s">
        <v>416</v>
      </c>
      <c r="I1056" s="334" t="s">
        <v>1124</v>
      </c>
    </row>
    <row r="1057" spans="1:9" s="213" customFormat="1" ht="25.5" x14ac:dyDescent="0.2">
      <c r="A1057" s="431">
        <v>2967</v>
      </c>
      <c r="B1057" s="334" t="s">
        <v>11729</v>
      </c>
      <c r="C1057" s="334" t="s">
        <v>229</v>
      </c>
      <c r="D1057" s="339">
        <v>2700</v>
      </c>
      <c r="E1057" s="558">
        <v>45243</v>
      </c>
      <c r="F1057" s="334" t="s">
        <v>11728</v>
      </c>
      <c r="G1057" s="334">
        <v>41444787</v>
      </c>
      <c r="H1057" s="432" t="s">
        <v>416</v>
      </c>
      <c r="I1057" s="334" t="s">
        <v>1124</v>
      </c>
    </row>
    <row r="1058" spans="1:9" s="213" customFormat="1" ht="38.25" x14ac:dyDescent="0.2">
      <c r="A1058" s="431">
        <v>2968</v>
      </c>
      <c r="B1058" s="334" t="s">
        <v>11730</v>
      </c>
      <c r="C1058" s="334" t="s">
        <v>229</v>
      </c>
      <c r="D1058" s="339">
        <v>2400</v>
      </c>
      <c r="E1058" s="558">
        <v>45243</v>
      </c>
      <c r="F1058" s="334" t="s">
        <v>11728</v>
      </c>
      <c r="G1058" s="334">
        <v>41444787</v>
      </c>
      <c r="H1058" s="432" t="s">
        <v>416</v>
      </c>
      <c r="I1058" s="334" t="s">
        <v>1124</v>
      </c>
    </row>
    <row r="1059" spans="1:9" s="213" customFormat="1" ht="25.5" x14ac:dyDescent="0.2">
      <c r="A1059" s="431">
        <v>2969</v>
      </c>
      <c r="B1059" s="334" t="s">
        <v>11731</v>
      </c>
      <c r="C1059" s="334" t="s">
        <v>229</v>
      </c>
      <c r="D1059" s="339">
        <v>239</v>
      </c>
      <c r="E1059" s="558">
        <v>45252</v>
      </c>
      <c r="F1059" s="334" t="s">
        <v>11732</v>
      </c>
      <c r="G1059" s="334">
        <v>1990</v>
      </c>
      <c r="H1059" s="432" t="s">
        <v>417</v>
      </c>
      <c r="I1059" s="334" t="s">
        <v>1124</v>
      </c>
    </row>
    <row r="1060" spans="1:9" s="213" customFormat="1" ht="25.5" x14ac:dyDescent="0.2">
      <c r="A1060" s="431">
        <v>2970</v>
      </c>
      <c r="B1060" s="334" t="s">
        <v>11731</v>
      </c>
      <c r="C1060" s="334" t="s">
        <v>229</v>
      </c>
      <c r="D1060" s="339">
        <v>239</v>
      </c>
      <c r="E1060" s="558">
        <v>45252</v>
      </c>
      <c r="F1060" s="334" t="s">
        <v>11732</v>
      </c>
      <c r="G1060" s="334">
        <v>1990</v>
      </c>
      <c r="H1060" s="432" t="s">
        <v>417</v>
      </c>
      <c r="I1060" s="334" t="s">
        <v>1124</v>
      </c>
    </row>
    <row r="1061" spans="1:9" s="213" customFormat="1" ht="25.5" x14ac:dyDescent="0.2">
      <c r="A1061" s="431">
        <v>2971</v>
      </c>
      <c r="B1061" s="334" t="s">
        <v>11731</v>
      </c>
      <c r="C1061" s="334" t="s">
        <v>229</v>
      </c>
      <c r="D1061" s="339">
        <v>239</v>
      </c>
      <c r="E1061" s="558">
        <v>45252</v>
      </c>
      <c r="F1061" s="334" t="s">
        <v>11732</v>
      </c>
      <c r="G1061" s="334">
        <v>1990</v>
      </c>
      <c r="H1061" s="432" t="s">
        <v>417</v>
      </c>
      <c r="I1061" s="334" t="s">
        <v>1124</v>
      </c>
    </row>
    <row r="1062" spans="1:9" s="213" customFormat="1" ht="51" x14ac:dyDescent="0.2">
      <c r="A1062" s="431">
        <v>2972</v>
      </c>
      <c r="B1062" s="334" t="s">
        <v>11733</v>
      </c>
      <c r="C1062" s="334" t="s">
        <v>224</v>
      </c>
      <c r="D1062" s="339">
        <v>549.9</v>
      </c>
      <c r="E1062" s="558">
        <v>45252</v>
      </c>
      <c r="F1062" s="334" t="s">
        <v>10642</v>
      </c>
      <c r="G1062" s="334">
        <v>24167</v>
      </c>
      <c r="H1062" s="432" t="s">
        <v>417</v>
      </c>
      <c r="I1062" s="334" t="s">
        <v>1124</v>
      </c>
    </row>
    <row r="1063" spans="1:9" s="213" customFormat="1" ht="102" x14ac:dyDescent="0.2">
      <c r="A1063" s="431">
        <v>2973</v>
      </c>
      <c r="B1063" s="334" t="s">
        <v>11734</v>
      </c>
      <c r="C1063" s="334" t="s">
        <v>229</v>
      </c>
      <c r="D1063" s="339">
        <v>1800</v>
      </c>
      <c r="E1063" s="558">
        <v>45257</v>
      </c>
      <c r="F1063" s="334" t="s">
        <v>10719</v>
      </c>
      <c r="G1063" s="334">
        <v>65</v>
      </c>
      <c r="H1063" s="432" t="s">
        <v>417</v>
      </c>
      <c r="I1063" s="334" t="s">
        <v>1124</v>
      </c>
    </row>
    <row r="1064" spans="1:9" s="213" customFormat="1" ht="102" x14ac:dyDescent="0.2">
      <c r="A1064" s="431">
        <v>2974</v>
      </c>
      <c r="B1064" s="334" t="s">
        <v>11734</v>
      </c>
      <c r="C1064" s="334" t="s">
        <v>229</v>
      </c>
      <c r="D1064" s="339">
        <v>1800</v>
      </c>
      <c r="E1064" s="558">
        <v>45257</v>
      </c>
      <c r="F1064" s="334" t="s">
        <v>10719</v>
      </c>
      <c r="G1064" s="334">
        <v>65</v>
      </c>
      <c r="H1064" s="432" t="s">
        <v>417</v>
      </c>
      <c r="I1064" s="334" t="s">
        <v>1124</v>
      </c>
    </row>
    <row r="1065" spans="1:9" s="213" customFormat="1" ht="102" x14ac:dyDescent="0.2">
      <c r="A1065" s="431">
        <v>2975</v>
      </c>
      <c r="B1065" s="334" t="s">
        <v>11734</v>
      </c>
      <c r="C1065" s="334" t="s">
        <v>229</v>
      </c>
      <c r="D1065" s="339">
        <v>1800</v>
      </c>
      <c r="E1065" s="558">
        <v>45257</v>
      </c>
      <c r="F1065" s="334" t="s">
        <v>10719</v>
      </c>
      <c r="G1065" s="334">
        <v>65</v>
      </c>
      <c r="H1065" s="432" t="s">
        <v>417</v>
      </c>
      <c r="I1065" s="334" t="s">
        <v>1124</v>
      </c>
    </row>
    <row r="1066" spans="1:9" s="213" customFormat="1" ht="102" x14ac:dyDescent="0.2">
      <c r="A1066" s="431">
        <v>2976</v>
      </c>
      <c r="B1066" s="334" t="s">
        <v>11734</v>
      </c>
      <c r="C1066" s="334" t="s">
        <v>229</v>
      </c>
      <c r="D1066" s="339">
        <v>1800</v>
      </c>
      <c r="E1066" s="558">
        <v>45257</v>
      </c>
      <c r="F1066" s="334" t="s">
        <v>10719</v>
      </c>
      <c r="G1066" s="334">
        <v>65</v>
      </c>
      <c r="H1066" s="432" t="s">
        <v>417</v>
      </c>
      <c r="I1066" s="334" t="s">
        <v>1124</v>
      </c>
    </row>
    <row r="1067" spans="1:9" s="213" customFormat="1" ht="102" x14ac:dyDescent="0.2">
      <c r="A1067" s="431">
        <v>2977</v>
      </c>
      <c r="B1067" s="334" t="s">
        <v>11734</v>
      </c>
      <c r="C1067" s="334" t="s">
        <v>229</v>
      </c>
      <c r="D1067" s="339">
        <v>1800</v>
      </c>
      <c r="E1067" s="558">
        <v>45257</v>
      </c>
      <c r="F1067" s="334" t="s">
        <v>10719</v>
      </c>
      <c r="G1067" s="334">
        <v>65</v>
      </c>
      <c r="H1067" s="432" t="s">
        <v>417</v>
      </c>
      <c r="I1067" s="334" t="s">
        <v>1124</v>
      </c>
    </row>
    <row r="1068" spans="1:9" s="213" customFormat="1" x14ac:dyDescent="0.2">
      <c r="A1068" s="431"/>
      <c r="B1068" s="334"/>
      <c r="C1068" s="334"/>
      <c r="D1068" s="339"/>
      <c r="E1068" s="558"/>
      <c r="F1068" s="334"/>
      <c r="G1068" s="334"/>
      <c r="H1068" s="432"/>
      <c r="I1068" s="334"/>
    </row>
    <row r="1069" spans="1:9" s="213" customFormat="1" x14ac:dyDescent="0.2">
      <c r="A1069" s="431"/>
      <c r="B1069" s="334"/>
      <c r="C1069" s="334"/>
      <c r="D1069" s="339"/>
      <c r="E1069" s="558"/>
      <c r="F1069" s="334"/>
      <c r="G1069" s="334"/>
      <c r="H1069" s="432"/>
      <c r="I1069" s="334"/>
    </row>
    <row r="1070" spans="1:9" s="213" customFormat="1" x14ac:dyDescent="0.2">
      <c r="A1070" s="431"/>
      <c r="B1070" s="334"/>
      <c r="C1070" s="334"/>
      <c r="D1070" s="339"/>
      <c r="E1070" s="558"/>
      <c r="F1070" s="334"/>
      <c r="G1070" s="334"/>
      <c r="H1070" s="432"/>
      <c r="I1070" s="334"/>
    </row>
    <row r="1071" spans="1:9" s="213" customFormat="1" x14ac:dyDescent="0.2">
      <c r="A1071" s="431"/>
      <c r="B1071" s="334"/>
      <c r="C1071" s="334"/>
      <c r="D1071" s="339"/>
      <c r="E1071" s="558"/>
      <c r="F1071" s="334"/>
      <c r="G1071" s="334"/>
      <c r="H1071" s="432"/>
      <c r="I1071" s="334"/>
    </row>
    <row r="1072" spans="1:9" s="213" customFormat="1" x14ac:dyDescent="0.2">
      <c r="A1072" s="431"/>
      <c r="B1072" s="334"/>
      <c r="C1072" s="334"/>
      <c r="D1072" s="339"/>
      <c r="E1072" s="558"/>
      <c r="F1072" s="334"/>
      <c r="G1072" s="334"/>
      <c r="H1072" s="432"/>
      <c r="I1072" s="334"/>
    </row>
    <row r="1073" spans="1:9" s="213" customFormat="1" x14ac:dyDescent="0.2">
      <c r="A1073" s="431"/>
      <c r="B1073" s="334"/>
      <c r="C1073" s="334"/>
      <c r="D1073" s="339"/>
      <c r="E1073" s="558"/>
      <c r="F1073" s="334"/>
      <c r="G1073" s="334"/>
      <c r="H1073" s="432"/>
      <c r="I1073" s="334"/>
    </row>
    <row r="1074" spans="1:9" s="213" customFormat="1" x14ac:dyDescent="0.2">
      <c r="A1074" s="431"/>
      <c r="B1074" s="334"/>
      <c r="C1074" s="334"/>
      <c r="D1074" s="339"/>
      <c r="E1074" s="558"/>
      <c r="F1074" s="334"/>
      <c r="G1074" s="334"/>
      <c r="H1074" s="432"/>
      <c r="I1074" s="334"/>
    </row>
    <row r="1075" spans="1:9" s="213" customFormat="1" x14ac:dyDescent="0.2">
      <c r="A1075" s="431"/>
      <c r="B1075" s="334"/>
      <c r="C1075" s="334"/>
      <c r="D1075" s="339"/>
      <c r="E1075" s="558"/>
      <c r="F1075" s="334"/>
      <c r="G1075" s="334"/>
      <c r="H1075" s="432"/>
      <c r="I1075" s="334"/>
    </row>
    <row r="1076" spans="1:9" s="213" customFormat="1" x14ac:dyDescent="0.2">
      <c r="A1076" s="431"/>
      <c r="B1076" s="334"/>
      <c r="C1076" s="334"/>
      <c r="D1076" s="339"/>
      <c r="E1076" s="558"/>
      <c r="F1076" s="334"/>
      <c r="G1076" s="334"/>
      <c r="H1076" s="432"/>
      <c r="I1076" s="334"/>
    </row>
    <row r="1077" spans="1:9" s="213" customFormat="1" x14ac:dyDescent="0.2">
      <c r="A1077" s="431"/>
      <c r="B1077" s="334"/>
      <c r="C1077" s="334"/>
      <c r="D1077" s="339"/>
      <c r="E1077" s="558"/>
      <c r="F1077" s="334"/>
      <c r="G1077" s="334"/>
      <c r="H1077" s="432"/>
      <c r="I1077" s="334"/>
    </row>
    <row r="1078" spans="1:9" s="213" customFormat="1" x14ac:dyDescent="0.2">
      <c r="A1078" s="334"/>
      <c r="B1078" s="334"/>
      <c r="C1078" s="334"/>
      <c r="D1078" s="339"/>
      <c r="E1078" s="558"/>
      <c r="F1078" s="334"/>
      <c r="G1078" s="334"/>
      <c r="H1078" s="432"/>
      <c r="I1078" s="334"/>
    </row>
    <row r="1079" spans="1:9" s="213" customFormat="1" x14ac:dyDescent="0.2">
      <c r="A1079" s="334"/>
      <c r="B1079" s="334"/>
      <c r="C1079" s="334"/>
      <c r="D1079" s="339"/>
      <c r="E1079" s="558"/>
      <c r="F1079" s="334"/>
      <c r="G1079" s="334"/>
      <c r="H1079" s="432"/>
      <c r="I1079" s="334"/>
    </row>
    <row r="1080" spans="1:9" s="213" customFormat="1" x14ac:dyDescent="0.2">
      <c r="A1080" s="334"/>
      <c r="B1080" s="334"/>
      <c r="C1080" s="334"/>
      <c r="D1080" s="339"/>
      <c r="E1080" s="558"/>
      <c r="F1080" s="334"/>
      <c r="G1080" s="334"/>
      <c r="H1080" s="432"/>
      <c r="I1080" s="334"/>
    </row>
    <row r="1081" spans="1:9" s="213" customFormat="1" x14ac:dyDescent="0.2">
      <c r="A1081" s="334"/>
      <c r="B1081" s="334"/>
      <c r="C1081" s="334"/>
      <c r="D1081" s="339"/>
      <c r="E1081" s="558"/>
      <c r="F1081" s="334"/>
      <c r="G1081" s="334"/>
      <c r="H1081" s="432"/>
      <c r="I1081" s="334"/>
    </row>
    <row r="1082" spans="1:9" s="213" customFormat="1" x14ac:dyDescent="0.2">
      <c r="A1082" s="334"/>
      <c r="B1082" s="334"/>
      <c r="C1082" s="334"/>
      <c r="D1082" s="339"/>
      <c r="E1082" s="558"/>
      <c r="F1082" s="334"/>
      <c r="G1082" s="334"/>
      <c r="H1082" s="432"/>
      <c r="I1082" s="334"/>
    </row>
    <row r="1083" spans="1:9" s="213" customFormat="1" x14ac:dyDescent="0.2">
      <c r="A1083" s="217"/>
      <c r="B1083" s="334"/>
      <c r="C1083" s="334"/>
      <c r="D1083" s="339"/>
      <c r="E1083" s="558"/>
      <c r="F1083" s="334"/>
      <c r="G1083" s="334"/>
      <c r="H1083" s="432"/>
      <c r="I1083" s="334"/>
    </row>
    <row r="1084" spans="1:9" s="213" customFormat="1" x14ac:dyDescent="0.2">
      <c r="A1084" s="217"/>
      <c r="B1084" s="334"/>
      <c r="C1084" s="334"/>
      <c r="D1084" s="339"/>
      <c r="E1084" s="558"/>
      <c r="F1084" s="334"/>
      <c r="G1084" s="334"/>
      <c r="H1084" s="432"/>
      <c r="I1084" s="334"/>
    </row>
    <row r="1085" spans="1:9" s="213" customFormat="1" x14ac:dyDescent="0.2">
      <c r="A1085" s="217"/>
      <c r="B1085" s="334"/>
      <c r="C1085" s="334"/>
      <c r="D1085" s="339"/>
      <c r="E1085" s="558"/>
      <c r="F1085" s="334"/>
      <c r="G1085" s="334"/>
      <c r="H1085" s="432"/>
      <c r="I1085" s="334"/>
    </row>
    <row r="1086" spans="1:9" s="213" customFormat="1" x14ac:dyDescent="0.2">
      <c r="A1086" s="217"/>
      <c r="B1086" s="334"/>
      <c r="C1086" s="334"/>
      <c r="D1086" s="339"/>
      <c r="E1086" s="558"/>
      <c r="F1086" s="334"/>
      <c r="G1086" s="334"/>
      <c r="H1086" s="432"/>
      <c r="I1086" s="334"/>
    </row>
    <row r="1087" spans="1:9" s="213" customFormat="1" x14ac:dyDescent="0.2">
      <c r="A1087" s="217"/>
      <c r="B1087" s="334"/>
      <c r="C1087" s="334"/>
      <c r="D1087" s="339"/>
      <c r="E1087" s="558"/>
      <c r="F1087" s="334"/>
      <c r="G1087" s="334"/>
      <c r="H1087" s="432"/>
      <c r="I1087" s="334"/>
    </row>
    <row r="1088" spans="1:9" s="213" customFormat="1" x14ac:dyDescent="0.2">
      <c r="A1088" s="217"/>
      <c r="B1088" s="334"/>
      <c r="C1088" s="334"/>
      <c r="D1088" s="339"/>
      <c r="E1088" s="558"/>
      <c r="F1088" s="334"/>
      <c r="G1088" s="334"/>
      <c r="H1088" s="432"/>
      <c r="I1088" s="334"/>
    </row>
    <row r="1089" spans="1:9" s="213" customFormat="1" x14ac:dyDescent="0.2">
      <c r="A1089" s="217"/>
      <c r="B1089" s="334"/>
      <c r="C1089" s="334"/>
      <c r="D1089" s="339"/>
      <c r="E1089" s="558"/>
      <c r="F1089" s="334"/>
      <c r="G1089" s="334"/>
      <c r="H1089" s="432"/>
      <c r="I1089" s="334"/>
    </row>
    <row r="1090" spans="1:9" s="213" customFormat="1" x14ac:dyDescent="0.2">
      <c r="A1090" s="217"/>
      <c r="B1090" s="334"/>
      <c r="C1090" s="334"/>
      <c r="D1090" s="339"/>
      <c r="E1090" s="558"/>
      <c r="F1090" s="334"/>
      <c r="G1090" s="334"/>
      <c r="H1090" s="432"/>
      <c r="I1090" s="334"/>
    </row>
    <row r="1091" spans="1:9" s="213" customFormat="1" x14ac:dyDescent="0.2">
      <c r="A1091" s="217"/>
      <c r="B1091" s="334"/>
      <c r="C1091" s="334"/>
      <c r="D1091" s="339"/>
      <c r="E1091" s="558"/>
      <c r="F1091" s="334"/>
      <c r="G1091" s="334"/>
      <c r="H1091" s="432"/>
      <c r="I1091" s="334"/>
    </row>
    <row r="1092" spans="1:9" s="213" customFormat="1" x14ac:dyDescent="0.2">
      <c r="A1092" s="217"/>
      <c r="B1092" s="334"/>
      <c r="C1092" s="334"/>
      <c r="D1092" s="339"/>
      <c r="E1092" s="558"/>
      <c r="F1092" s="334"/>
      <c r="G1092" s="334"/>
      <c r="H1092" s="432"/>
      <c r="I1092" s="334"/>
    </row>
    <row r="1093" spans="1:9" s="213" customFormat="1" x14ac:dyDescent="0.2">
      <c r="A1093" s="217"/>
      <c r="B1093" s="334"/>
      <c r="C1093" s="334"/>
      <c r="D1093" s="339"/>
      <c r="E1093" s="558"/>
      <c r="F1093" s="334"/>
      <c r="G1093" s="334"/>
      <c r="H1093" s="432"/>
      <c r="I1093" s="334"/>
    </row>
    <row r="1094" spans="1:9" s="213" customFormat="1" x14ac:dyDescent="0.2">
      <c r="A1094" s="217"/>
      <c r="B1094" s="334"/>
      <c r="C1094" s="334"/>
      <c r="D1094" s="339"/>
      <c r="E1094" s="558"/>
      <c r="F1094" s="334"/>
      <c r="G1094" s="334"/>
      <c r="H1094" s="432"/>
      <c r="I1094" s="334"/>
    </row>
    <row r="1095" spans="1:9" s="213" customFormat="1" x14ac:dyDescent="0.2">
      <c r="A1095" s="217"/>
      <c r="B1095" s="334"/>
      <c r="C1095" s="334"/>
      <c r="D1095" s="339"/>
      <c r="E1095" s="558"/>
      <c r="F1095" s="334"/>
      <c r="G1095" s="334"/>
      <c r="H1095" s="432"/>
      <c r="I1095" s="334"/>
    </row>
    <row r="1096" spans="1:9" s="213" customFormat="1" x14ac:dyDescent="0.2">
      <c r="A1096" s="217"/>
      <c r="B1096" s="334"/>
      <c r="C1096" s="334"/>
      <c r="D1096" s="339"/>
      <c r="E1096" s="558"/>
      <c r="F1096" s="334"/>
      <c r="G1096" s="334"/>
      <c r="H1096" s="432"/>
      <c r="I1096" s="334"/>
    </row>
    <row r="1097" spans="1:9" s="213" customFormat="1" x14ac:dyDescent="0.2">
      <c r="A1097" s="217"/>
      <c r="B1097" s="334"/>
      <c r="C1097" s="334"/>
      <c r="D1097" s="339"/>
      <c r="E1097" s="558"/>
      <c r="F1097" s="334"/>
      <c r="G1097" s="334"/>
      <c r="H1097" s="432"/>
      <c r="I1097" s="334"/>
    </row>
    <row r="1098" spans="1:9" s="213" customFormat="1" x14ac:dyDescent="0.2">
      <c r="A1098" s="217"/>
      <c r="B1098" s="334"/>
      <c r="C1098" s="334"/>
      <c r="D1098" s="339"/>
      <c r="E1098" s="558"/>
      <c r="F1098" s="334"/>
      <c r="G1098" s="334"/>
      <c r="H1098" s="432"/>
      <c r="I1098" s="334"/>
    </row>
    <row r="1099" spans="1:9" s="213" customFormat="1" x14ac:dyDescent="0.2">
      <c r="A1099" s="217"/>
      <c r="B1099" s="334"/>
      <c r="C1099" s="334"/>
      <c r="D1099" s="339"/>
      <c r="E1099" s="558"/>
      <c r="F1099" s="334"/>
      <c r="G1099" s="334"/>
      <c r="H1099" s="432"/>
      <c r="I1099" s="334"/>
    </row>
    <row r="1100" spans="1:9" s="213" customFormat="1" x14ac:dyDescent="0.2">
      <c r="A1100" s="217"/>
      <c r="B1100" s="334"/>
      <c r="C1100" s="334"/>
      <c r="D1100" s="339"/>
      <c r="E1100" s="558"/>
      <c r="F1100" s="334"/>
      <c r="G1100" s="334"/>
      <c r="H1100" s="432"/>
      <c r="I1100" s="334"/>
    </row>
    <row r="1101" spans="1:9" s="213" customFormat="1" x14ac:dyDescent="0.2">
      <c r="A1101" s="217"/>
      <c r="B1101" s="334"/>
      <c r="C1101" s="334"/>
      <c r="D1101" s="339"/>
      <c r="E1101" s="558"/>
      <c r="F1101" s="334"/>
      <c r="G1101" s="334"/>
      <c r="H1101" s="432"/>
      <c r="I1101" s="334"/>
    </row>
    <row r="1102" spans="1:9" s="213" customFormat="1" x14ac:dyDescent="0.2">
      <c r="A1102" s="217"/>
      <c r="B1102" s="334"/>
      <c r="C1102" s="334"/>
      <c r="D1102" s="339"/>
      <c r="E1102" s="558"/>
      <c r="F1102" s="334"/>
      <c r="G1102" s="334"/>
      <c r="H1102" s="432"/>
      <c r="I1102" s="334"/>
    </row>
    <row r="1103" spans="1:9" s="213" customFormat="1" x14ac:dyDescent="0.2">
      <c r="A1103" s="217"/>
      <c r="B1103" s="334"/>
      <c r="C1103" s="334"/>
      <c r="D1103" s="339"/>
      <c r="E1103" s="558"/>
      <c r="F1103" s="334"/>
      <c r="G1103" s="334"/>
      <c r="H1103" s="432"/>
      <c r="I1103" s="334"/>
    </row>
    <row r="1104" spans="1:9" s="213" customFormat="1" x14ac:dyDescent="0.2">
      <c r="A1104" s="217"/>
      <c r="B1104" s="334"/>
      <c r="C1104" s="334"/>
      <c r="D1104" s="339"/>
      <c r="E1104" s="558"/>
      <c r="F1104" s="334"/>
      <c r="G1104" s="334"/>
      <c r="H1104" s="432"/>
      <c r="I1104" s="334"/>
    </row>
    <row r="1105" spans="1:9" s="213" customFormat="1" x14ac:dyDescent="0.2">
      <c r="A1105" s="217"/>
      <c r="B1105" s="334"/>
      <c r="C1105" s="334"/>
      <c r="D1105" s="339"/>
      <c r="E1105" s="558"/>
      <c r="F1105" s="334"/>
      <c r="G1105" s="334"/>
      <c r="H1105" s="432"/>
      <c r="I1105" s="334"/>
    </row>
    <row r="1106" spans="1:9" s="213" customFormat="1" x14ac:dyDescent="0.2">
      <c r="A1106" s="217"/>
      <c r="B1106" s="334"/>
      <c r="C1106" s="334"/>
      <c r="D1106" s="339"/>
      <c r="E1106" s="558"/>
      <c r="F1106" s="334"/>
      <c r="G1106" s="334"/>
      <c r="H1106" s="432"/>
      <c r="I1106" s="334"/>
    </row>
    <row r="1107" spans="1:9" s="213" customFormat="1" x14ac:dyDescent="0.2">
      <c r="A1107" s="217"/>
      <c r="B1107" s="334"/>
      <c r="C1107" s="334"/>
      <c r="D1107" s="339"/>
      <c r="E1107" s="558"/>
      <c r="F1107" s="334"/>
      <c r="G1107" s="334"/>
      <c r="H1107" s="432"/>
      <c r="I1107" s="334"/>
    </row>
    <row r="1108" spans="1:9" s="213" customFormat="1" x14ac:dyDescent="0.2">
      <c r="A1108" s="217"/>
      <c r="B1108" s="334"/>
      <c r="C1108" s="334"/>
      <c r="D1108" s="339"/>
      <c r="E1108" s="558"/>
      <c r="F1108" s="334"/>
      <c r="G1108" s="334"/>
      <c r="H1108" s="432"/>
      <c r="I1108" s="334"/>
    </row>
    <row r="1109" spans="1:9" s="213" customFormat="1" x14ac:dyDescent="0.2">
      <c r="A1109" s="217"/>
      <c r="B1109" s="334"/>
      <c r="C1109" s="334"/>
      <c r="D1109" s="339"/>
      <c r="E1109" s="558"/>
      <c r="F1109" s="334"/>
      <c r="G1109" s="334"/>
      <c r="H1109" s="432"/>
      <c r="I1109" s="334"/>
    </row>
    <row r="1110" spans="1:9" s="213" customFormat="1" x14ac:dyDescent="0.2">
      <c r="A1110" s="217"/>
      <c r="B1110" s="334"/>
      <c r="C1110" s="334"/>
      <c r="D1110" s="339"/>
      <c r="E1110" s="558"/>
      <c r="F1110" s="334"/>
      <c r="G1110" s="334"/>
      <c r="H1110" s="432"/>
      <c r="I1110" s="334"/>
    </row>
    <row r="1111" spans="1:9" s="213" customFormat="1" x14ac:dyDescent="0.2">
      <c r="A1111" s="217"/>
      <c r="B1111" s="334"/>
      <c r="C1111" s="334"/>
      <c r="D1111" s="339"/>
      <c r="E1111" s="558"/>
      <c r="F1111" s="334"/>
      <c r="G1111" s="334"/>
      <c r="H1111" s="432"/>
      <c r="I1111" s="334"/>
    </row>
    <row r="1112" spans="1:9" s="213" customFormat="1" x14ac:dyDescent="0.2">
      <c r="A1112" s="217"/>
      <c r="B1112" s="334"/>
      <c r="C1112" s="334"/>
      <c r="D1112" s="339"/>
      <c r="E1112" s="558"/>
      <c r="F1112" s="334"/>
      <c r="G1112" s="334"/>
      <c r="H1112" s="432"/>
      <c r="I1112" s="334"/>
    </row>
    <row r="1113" spans="1:9" s="213" customFormat="1" x14ac:dyDescent="0.2">
      <c r="A1113" s="217"/>
      <c r="B1113" s="334"/>
      <c r="C1113" s="334"/>
      <c r="D1113" s="339"/>
      <c r="E1113" s="558"/>
      <c r="F1113" s="334"/>
      <c r="G1113" s="334"/>
      <c r="H1113" s="432"/>
      <c r="I1113" s="334"/>
    </row>
    <row r="1114" spans="1:9" s="213" customFormat="1" x14ac:dyDescent="0.2">
      <c r="A1114" s="217"/>
      <c r="B1114" s="334"/>
      <c r="C1114" s="334"/>
      <c r="D1114" s="339"/>
      <c r="E1114" s="558"/>
      <c r="F1114" s="334"/>
      <c r="G1114" s="334"/>
      <c r="H1114" s="432"/>
      <c r="I1114" s="334"/>
    </row>
    <row r="1115" spans="1:9" s="213" customFormat="1" x14ac:dyDescent="0.2">
      <c r="A1115" s="217"/>
      <c r="B1115" s="334"/>
      <c r="C1115" s="334"/>
      <c r="D1115" s="339"/>
      <c r="E1115" s="558"/>
      <c r="F1115" s="334"/>
      <c r="G1115" s="334"/>
      <c r="H1115" s="432"/>
      <c r="I1115" s="334"/>
    </row>
    <row r="1116" spans="1:9" s="213" customFormat="1" x14ac:dyDescent="0.2">
      <c r="A1116" s="217"/>
      <c r="B1116" s="334"/>
      <c r="C1116" s="334"/>
      <c r="D1116" s="339"/>
      <c r="E1116" s="558"/>
      <c r="F1116" s="334"/>
      <c r="G1116" s="334"/>
      <c r="H1116" s="432"/>
      <c r="I1116" s="334"/>
    </row>
    <row r="1117" spans="1:9" s="213" customFormat="1" x14ac:dyDescent="0.2">
      <c r="A1117" s="217"/>
      <c r="B1117" s="334"/>
      <c r="C1117" s="334"/>
      <c r="D1117" s="339"/>
      <c r="E1117" s="558"/>
      <c r="F1117" s="334"/>
      <c r="G1117" s="334"/>
      <c r="H1117" s="432"/>
      <c r="I1117" s="334"/>
    </row>
    <row r="1118" spans="1:9" s="213" customFormat="1" x14ac:dyDescent="0.2">
      <c r="A1118" s="217"/>
      <c r="B1118" s="334"/>
      <c r="C1118" s="334"/>
      <c r="D1118" s="339"/>
      <c r="E1118" s="558"/>
      <c r="F1118" s="334"/>
      <c r="G1118" s="334"/>
      <c r="H1118" s="432"/>
      <c r="I1118" s="334"/>
    </row>
    <row r="1119" spans="1:9" s="213" customFormat="1" x14ac:dyDescent="0.2">
      <c r="A1119" s="217"/>
      <c r="B1119" s="334"/>
      <c r="C1119" s="334"/>
      <c r="D1119" s="339"/>
      <c r="E1119" s="558"/>
      <c r="F1119" s="334"/>
      <c r="G1119" s="334"/>
      <c r="H1119" s="432"/>
      <c r="I1119" s="334"/>
    </row>
    <row r="1120" spans="1:9" s="213" customFormat="1" x14ac:dyDescent="0.2">
      <c r="A1120" s="217"/>
      <c r="B1120" s="334"/>
      <c r="C1120" s="334"/>
      <c r="D1120" s="339"/>
      <c r="E1120" s="558"/>
      <c r="F1120" s="334"/>
      <c r="G1120" s="334"/>
      <c r="H1120" s="432"/>
      <c r="I1120" s="334"/>
    </row>
    <row r="1121" spans="1:9" s="213" customFormat="1" x14ac:dyDescent="0.2">
      <c r="A1121" s="217"/>
      <c r="B1121" s="334"/>
      <c r="C1121" s="334"/>
      <c r="D1121" s="339"/>
      <c r="E1121" s="558"/>
      <c r="F1121" s="334"/>
      <c r="G1121" s="334"/>
      <c r="H1121" s="432"/>
      <c r="I1121" s="334"/>
    </row>
    <row r="1122" spans="1:9" s="213" customFormat="1" x14ac:dyDescent="0.2">
      <c r="A1122" s="217"/>
      <c r="B1122" s="334"/>
      <c r="C1122" s="334"/>
      <c r="D1122" s="339"/>
      <c r="E1122" s="558"/>
      <c r="F1122" s="334"/>
      <c r="G1122" s="334"/>
      <c r="H1122" s="432"/>
      <c r="I1122" s="334"/>
    </row>
    <row r="1123" spans="1:9" s="213" customFormat="1" x14ac:dyDescent="0.2">
      <c r="A1123" s="217"/>
      <c r="B1123" s="334"/>
      <c r="C1123" s="334"/>
      <c r="D1123" s="339"/>
      <c r="E1123" s="558"/>
      <c r="F1123" s="334"/>
      <c r="G1123" s="334"/>
      <c r="H1123" s="432"/>
      <c r="I1123" s="334"/>
    </row>
    <row r="1124" spans="1:9" s="213" customFormat="1" x14ac:dyDescent="0.2">
      <c r="A1124" s="217"/>
      <c r="B1124" s="334"/>
      <c r="C1124" s="334"/>
      <c r="D1124" s="339"/>
      <c r="E1124" s="558"/>
      <c r="F1124" s="334"/>
      <c r="G1124" s="334"/>
      <c r="H1124" s="432"/>
      <c r="I1124" s="334"/>
    </row>
    <row r="1125" spans="1:9" s="213" customFormat="1" x14ac:dyDescent="0.2">
      <c r="A1125" s="217"/>
      <c r="B1125" s="334"/>
      <c r="C1125" s="334"/>
      <c r="D1125" s="339"/>
      <c r="E1125" s="558"/>
      <c r="F1125" s="334"/>
      <c r="G1125" s="334"/>
      <c r="H1125" s="432"/>
      <c r="I1125" s="334"/>
    </row>
    <row r="1126" spans="1:9" s="213" customFormat="1" x14ac:dyDescent="0.2">
      <c r="A1126" s="217"/>
      <c r="B1126" s="334"/>
      <c r="C1126" s="334"/>
      <c r="D1126" s="339"/>
      <c r="E1126" s="558"/>
      <c r="F1126" s="334"/>
      <c r="G1126" s="334"/>
      <c r="H1126" s="432"/>
      <c r="I1126" s="334"/>
    </row>
    <row r="1127" spans="1:9" s="213" customFormat="1" x14ac:dyDescent="0.2">
      <c r="A1127" s="217"/>
      <c r="B1127" s="334"/>
      <c r="C1127" s="334"/>
      <c r="D1127" s="339"/>
      <c r="E1127" s="558"/>
      <c r="F1127" s="334"/>
      <c r="G1127" s="334"/>
      <c r="H1127" s="432"/>
      <c r="I1127" s="334"/>
    </row>
    <row r="1128" spans="1:9" s="213" customFormat="1" x14ac:dyDescent="0.2">
      <c r="A1128" s="217"/>
      <c r="B1128" s="334"/>
      <c r="C1128" s="334"/>
      <c r="D1128" s="339"/>
      <c r="E1128" s="558"/>
      <c r="F1128" s="334"/>
      <c r="G1128" s="334"/>
      <c r="H1128" s="432"/>
      <c r="I1128" s="334"/>
    </row>
    <row r="1129" spans="1:9" s="213" customFormat="1" x14ac:dyDescent="0.2">
      <c r="A1129" s="431"/>
      <c r="B1129" s="334"/>
      <c r="C1129" s="334"/>
      <c r="D1129" s="339"/>
      <c r="E1129" s="340"/>
      <c r="F1129" s="334"/>
      <c r="G1129" s="334"/>
      <c r="H1129" s="334"/>
      <c r="I1129" s="334"/>
    </row>
    <row r="1130" spans="1:9" s="213" customFormat="1" x14ac:dyDescent="0.2">
      <c r="A1130" s="431"/>
      <c r="B1130" s="334"/>
      <c r="C1130" s="334"/>
      <c r="D1130" s="339"/>
      <c r="E1130" s="340"/>
      <c r="F1130" s="334"/>
      <c r="G1130" s="334"/>
      <c r="H1130" s="334"/>
      <c r="I1130" s="334"/>
    </row>
    <row r="1131" spans="1:9" s="213" customFormat="1" x14ac:dyDescent="0.2">
      <c r="A1131" s="431"/>
      <c r="B1131" s="334"/>
      <c r="C1131" s="334"/>
      <c r="D1131" s="339"/>
      <c r="E1131" s="340"/>
      <c r="F1131" s="334"/>
      <c r="G1131" s="334"/>
      <c r="H1131" s="334"/>
      <c r="I1131" s="334"/>
    </row>
    <row r="1132" spans="1:9" s="213" customFormat="1" x14ac:dyDescent="0.2">
      <c r="A1132" s="431"/>
      <c r="B1132" s="334"/>
      <c r="C1132" s="334"/>
      <c r="D1132" s="339"/>
      <c r="E1132" s="340"/>
      <c r="F1132" s="334"/>
      <c r="G1132" s="334"/>
      <c r="H1132" s="334"/>
      <c r="I1132" s="334"/>
    </row>
    <row r="1133" spans="1:9" s="213" customFormat="1" x14ac:dyDescent="0.2">
      <c r="A1133" s="431"/>
      <c r="B1133" s="334"/>
      <c r="C1133" s="334"/>
      <c r="D1133" s="339"/>
      <c r="E1133" s="340"/>
      <c r="F1133" s="334"/>
      <c r="G1133" s="334"/>
      <c r="H1133" s="334"/>
      <c r="I1133" s="334"/>
    </row>
    <row r="1134" spans="1:9" s="213" customFormat="1" x14ac:dyDescent="0.2">
      <c r="A1134" s="431"/>
      <c r="B1134" s="334"/>
      <c r="C1134" s="334"/>
      <c r="D1134" s="339"/>
      <c r="E1134" s="340"/>
      <c r="F1134" s="334"/>
      <c r="G1134" s="334"/>
      <c r="H1134" s="334"/>
      <c r="I1134" s="334"/>
    </row>
    <row r="1135" spans="1:9" s="213" customFormat="1" x14ac:dyDescent="0.2">
      <c r="A1135" s="431"/>
      <c r="B1135" s="334"/>
      <c r="C1135" s="334"/>
      <c r="D1135" s="339"/>
      <c r="E1135" s="340"/>
      <c r="F1135" s="334"/>
      <c r="G1135" s="334"/>
      <c r="H1135" s="432"/>
      <c r="I1135" s="334"/>
    </row>
    <row r="1136" spans="1:9" s="213" customFormat="1" x14ac:dyDescent="0.2">
      <c r="A1136" s="431"/>
      <c r="B1136" s="334"/>
      <c r="C1136" s="334"/>
      <c r="D1136" s="339"/>
      <c r="E1136" s="340"/>
      <c r="F1136" s="334"/>
      <c r="G1136" s="334"/>
      <c r="H1136" s="432"/>
      <c r="I1136" s="334"/>
    </row>
    <row r="1137" spans="1:9" s="213" customFormat="1" x14ac:dyDescent="0.2">
      <c r="A1137" s="431"/>
      <c r="B1137" s="334"/>
      <c r="C1137" s="334"/>
      <c r="D1137" s="339"/>
      <c r="E1137" s="340"/>
      <c r="F1137" s="334"/>
      <c r="G1137" s="334"/>
      <c r="H1137" s="432"/>
      <c r="I1137" s="334"/>
    </row>
    <row r="1138" spans="1:9" s="213" customFormat="1" x14ac:dyDescent="0.2">
      <c r="A1138" s="431"/>
      <c r="B1138" s="334"/>
      <c r="C1138" s="334"/>
      <c r="D1138" s="339"/>
      <c r="E1138" s="340"/>
      <c r="F1138" s="334"/>
      <c r="G1138" s="334"/>
      <c r="H1138" s="432"/>
      <c r="I1138" s="334"/>
    </row>
    <row r="1139" spans="1:9" s="213" customFormat="1" x14ac:dyDescent="0.2">
      <c r="A1139" s="431"/>
      <c r="B1139" s="334"/>
      <c r="C1139" s="334"/>
      <c r="D1139" s="339"/>
      <c r="E1139" s="340"/>
      <c r="F1139" s="334"/>
      <c r="G1139" s="334"/>
      <c r="H1139" s="432"/>
      <c r="I1139" s="334"/>
    </row>
    <row r="1140" spans="1:9" s="213" customFormat="1" x14ac:dyDescent="0.2">
      <c r="A1140" s="431"/>
      <c r="B1140" s="334"/>
      <c r="C1140" s="334"/>
      <c r="D1140" s="339"/>
      <c r="E1140" s="340"/>
      <c r="F1140" s="334"/>
      <c r="G1140" s="334"/>
      <c r="H1140" s="432"/>
      <c r="I1140" s="334"/>
    </row>
    <row r="1141" spans="1:9" s="213" customFormat="1" x14ac:dyDescent="0.2">
      <c r="A1141" s="431"/>
      <c r="B1141" s="334"/>
      <c r="C1141" s="334"/>
      <c r="D1141" s="339"/>
      <c r="E1141" s="340"/>
      <c r="F1141" s="334"/>
      <c r="G1141" s="334"/>
      <c r="H1141" s="432"/>
      <c r="I1141" s="334"/>
    </row>
    <row r="1142" spans="1:9" s="213" customFormat="1" x14ac:dyDescent="0.2">
      <c r="A1142" s="431"/>
      <c r="B1142" s="334"/>
      <c r="C1142" s="334"/>
      <c r="D1142" s="339"/>
      <c r="E1142" s="340"/>
      <c r="F1142" s="334"/>
      <c r="G1142" s="334"/>
      <c r="H1142" s="432"/>
      <c r="I1142" s="334"/>
    </row>
    <row r="1143" spans="1:9" s="213" customFormat="1" x14ac:dyDescent="0.2">
      <c r="A1143" s="431"/>
      <c r="B1143" s="334"/>
      <c r="C1143" s="334"/>
      <c r="D1143" s="339"/>
      <c r="E1143" s="340"/>
      <c r="F1143" s="334"/>
      <c r="G1143" s="334"/>
      <c r="H1143" s="432"/>
      <c r="I1143" s="334"/>
    </row>
    <row r="1144" spans="1:9" s="213" customFormat="1" x14ac:dyDescent="0.2">
      <c r="A1144" s="431"/>
      <c r="B1144" s="334"/>
      <c r="C1144" s="334"/>
      <c r="D1144" s="339"/>
      <c r="E1144" s="340"/>
      <c r="F1144" s="334"/>
      <c r="G1144" s="334"/>
      <c r="H1144" s="432"/>
      <c r="I1144" s="334"/>
    </row>
    <row r="1145" spans="1:9" s="213" customFormat="1" x14ac:dyDescent="0.2">
      <c r="A1145" s="431"/>
      <c r="B1145" s="334"/>
      <c r="C1145" s="334"/>
      <c r="D1145" s="339"/>
      <c r="E1145" s="340"/>
      <c r="F1145" s="334"/>
      <c r="G1145" s="334"/>
      <c r="H1145" s="432"/>
      <c r="I1145" s="334"/>
    </row>
    <row r="1146" spans="1:9" s="213" customFormat="1" x14ac:dyDescent="0.2">
      <c r="A1146" s="431"/>
      <c r="B1146" s="334"/>
      <c r="C1146" s="334"/>
      <c r="D1146" s="339"/>
      <c r="E1146" s="340"/>
      <c r="F1146" s="334"/>
      <c r="G1146" s="334"/>
      <c r="H1146" s="432"/>
      <c r="I1146" s="334"/>
    </row>
    <row r="1147" spans="1:9" s="213" customFormat="1" x14ac:dyDescent="0.2">
      <c r="A1147" s="431"/>
      <c r="B1147" s="334"/>
      <c r="C1147" s="334"/>
      <c r="D1147" s="339"/>
      <c r="E1147" s="340"/>
      <c r="F1147" s="334"/>
      <c r="G1147" s="334"/>
      <c r="H1147" s="432"/>
      <c r="I1147" s="334"/>
    </row>
    <row r="1148" spans="1:9" s="213" customFormat="1" x14ac:dyDescent="0.2">
      <c r="A1148" s="431"/>
      <c r="B1148" s="334"/>
      <c r="C1148" s="334"/>
      <c r="D1148" s="339"/>
      <c r="E1148" s="340"/>
      <c r="F1148" s="334"/>
      <c r="G1148" s="334"/>
      <c r="H1148" s="432"/>
      <c r="I1148" s="334"/>
    </row>
    <row r="1149" spans="1:9" s="213" customFormat="1" x14ac:dyDescent="0.2">
      <c r="A1149" s="431"/>
      <c r="B1149" s="334"/>
      <c r="C1149" s="334"/>
      <c r="D1149" s="339"/>
      <c r="E1149" s="340"/>
      <c r="F1149" s="334"/>
      <c r="G1149" s="334"/>
      <c r="H1149" s="432"/>
      <c r="I1149" s="334"/>
    </row>
    <row r="1150" spans="1:9" s="213" customFormat="1" x14ac:dyDescent="0.2">
      <c r="A1150" s="431"/>
      <c r="B1150" s="334"/>
      <c r="C1150" s="334"/>
      <c r="D1150" s="339"/>
      <c r="E1150" s="340"/>
      <c r="F1150" s="334"/>
      <c r="G1150" s="334"/>
      <c r="H1150" s="432"/>
      <c r="I1150" s="334"/>
    </row>
    <row r="1151" spans="1:9" s="213" customFormat="1" x14ac:dyDescent="0.2">
      <c r="A1151" s="431"/>
      <c r="B1151" s="334"/>
      <c r="C1151" s="334"/>
      <c r="D1151" s="339"/>
      <c r="E1151" s="340"/>
      <c r="F1151" s="334"/>
      <c r="G1151" s="334"/>
      <c r="H1151" s="432"/>
      <c r="I1151" s="334"/>
    </row>
    <row r="1152" spans="1:9" s="213" customFormat="1" x14ac:dyDescent="0.2">
      <c r="A1152" s="431"/>
      <c r="B1152" s="334"/>
      <c r="C1152" s="334"/>
      <c r="D1152" s="339"/>
      <c r="E1152" s="340"/>
      <c r="F1152" s="334"/>
      <c r="G1152" s="334"/>
      <c r="H1152" s="432"/>
      <c r="I1152" s="334"/>
    </row>
    <row r="1153" spans="1:9" s="213" customFormat="1" x14ac:dyDescent="0.2">
      <c r="A1153" s="431"/>
      <c r="B1153" s="334"/>
      <c r="C1153" s="334"/>
      <c r="D1153" s="339"/>
      <c r="E1153" s="340"/>
      <c r="F1153" s="334"/>
      <c r="G1153" s="334"/>
      <c r="H1153" s="432"/>
      <c r="I1153" s="334"/>
    </row>
    <row r="1154" spans="1:9" s="213" customFormat="1" x14ac:dyDescent="0.2">
      <c r="A1154" s="431"/>
      <c r="B1154" s="334"/>
      <c r="C1154" s="334"/>
      <c r="D1154" s="339"/>
      <c r="E1154" s="340"/>
      <c r="F1154" s="334"/>
      <c r="G1154" s="334"/>
      <c r="H1154" s="432"/>
      <c r="I1154" s="334"/>
    </row>
    <row r="1155" spans="1:9" s="213" customFormat="1" x14ac:dyDescent="0.2">
      <c r="A1155" s="431"/>
      <c r="B1155" s="334"/>
      <c r="C1155" s="334"/>
      <c r="D1155" s="339"/>
      <c r="E1155" s="340"/>
      <c r="F1155" s="334"/>
      <c r="G1155" s="334"/>
      <c r="H1155" s="432"/>
      <c r="I1155" s="334"/>
    </row>
    <row r="1156" spans="1:9" s="213" customFormat="1" x14ac:dyDescent="0.2">
      <c r="A1156" s="431"/>
      <c r="B1156" s="334"/>
      <c r="C1156" s="334"/>
      <c r="D1156" s="339"/>
      <c r="E1156" s="340"/>
      <c r="F1156" s="334"/>
      <c r="G1156" s="334"/>
      <c r="H1156" s="432"/>
      <c r="I1156" s="334"/>
    </row>
    <row r="1157" spans="1:9" s="213" customFormat="1" x14ac:dyDescent="0.2">
      <c r="A1157" s="431"/>
      <c r="B1157" s="334"/>
      <c r="C1157" s="334"/>
      <c r="D1157" s="339"/>
      <c r="E1157" s="340"/>
      <c r="F1157" s="334"/>
      <c r="G1157" s="334"/>
      <c r="H1157" s="432"/>
      <c r="I1157" s="334"/>
    </row>
    <row r="1158" spans="1:9" s="213" customFormat="1" x14ac:dyDescent="0.2">
      <c r="A1158" s="431"/>
      <c r="B1158" s="334"/>
      <c r="C1158" s="334"/>
      <c r="D1158" s="339"/>
      <c r="E1158" s="340"/>
      <c r="F1158" s="334"/>
      <c r="G1158" s="334"/>
      <c r="H1158" s="432"/>
      <c r="I1158" s="334"/>
    </row>
    <row r="1159" spans="1:9" s="213" customFormat="1" x14ac:dyDescent="0.2">
      <c r="A1159" s="431"/>
      <c r="B1159" s="334"/>
      <c r="C1159" s="334"/>
      <c r="D1159" s="339"/>
      <c r="E1159" s="340"/>
      <c r="F1159" s="334"/>
      <c r="G1159" s="334"/>
      <c r="H1159" s="432"/>
      <c r="I1159" s="334"/>
    </row>
    <row r="1160" spans="1:9" s="213" customFormat="1" x14ac:dyDescent="0.2">
      <c r="A1160" s="431"/>
      <c r="B1160" s="334"/>
      <c r="C1160" s="334"/>
      <c r="D1160" s="339"/>
      <c r="E1160" s="340"/>
      <c r="F1160" s="334"/>
      <c r="G1160" s="334"/>
      <c r="H1160" s="432"/>
      <c r="I1160" s="334"/>
    </row>
    <row r="1161" spans="1:9" s="213" customFormat="1" x14ac:dyDescent="0.2">
      <c r="A1161" s="431"/>
      <c r="B1161" s="334"/>
      <c r="C1161" s="334"/>
      <c r="D1161" s="339"/>
      <c r="E1161" s="340"/>
      <c r="F1161" s="334"/>
      <c r="G1161" s="334"/>
      <c r="H1161" s="432"/>
      <c r="I1161" s="334"/>
    </row>
    <row r="1162" spans="1:9" s="213" customFormat="1" x14ac:dyDescent="0.2">
      <c r="A1162" s="431"/>
      <c r="B1162" s="334"/>
      <c r="C1162" s="334"/>
      <c r="D1162" s="339"/>
      <c r="E1162" s="340"/>
      <c r="F1162" s="334"/>
      <c r="G1162" s="334"/>
      <c r="H1162" s="432"/>
      <c r="I1162" s="334"/>
    </row>
    <row r="1163" spans="1:9" s="213" customFormat="1" x14ac:dyDescent="0.2">
      <c r="A1163" s="431"/>
      <c r="B1163" s="334"/>
      <c r="C1163" s="334"/>
      <c r="D1163" s="339"/>
      <c r="E1163" s="340"/>
      <c r="F1163" s="334"/>
      <c r="G1163" s="334"/>
      <c r="H1163" s="432"/>
      <c r="I1163" s="334"/>
    </row>
    <row r="1164" spans="1:9" s="213" customFormat="1" x14ac:dyDescent="0.2">
      <c r="A1164" s="431"/>
      <c r="B1164" s="334"/>
      <c r="C1164" s="334"/>
      <c r="D1164" s="339"/>
      <c r="E1164" s="340"/>
      <c r="F1164" s="334"/>
      <c r="G1164" s="334"/>
      <c r="H1164" s="432"/>
      <c r="I1164" s="334"/>
    </row>
    <row r="1165" spans="1:9" s="213" customFormat="1" x14ac:dyDescent="0.2">
      <c r="A1165" s="431"/>
      <c r="B1165" s="334"/>
      <c r="C1165" s="334"/>
      <c r="D1165" s="339"/>
      <c r="E1165" s="340"/>
      <c r="F1165" s="334"/>
      <c r="G1165" s="334"/>
      <c r="H1165" s="432"/>
      <c r="I1165" s="334"/>
    </row>
    <row r="1166" spans="1:9" s="213" customFormat="1" x14ac:dyDescent="0.2">
      <c r="A1166" s="431"/>
      <c r="B1166" s="334"/>
      <c r="C1166" s="334"/>
      <c r="D1166" s="339"/>
      <c r="E1166" s="340"/>
      <c r="F1166" s="334"/>
      <c r="G1166" s="334"/>
      <c r="H1166" s="432"/>
      <c r="I1166" s="334"/>
    </row>
    <row r="1167" spans="1:9" s="213" customFormat="1" x14ac:dyDescent="0.2">
      <c r="A1167" s="431"/>
      <c r="B1167" s="334"/>
      <c r="C1167" s="334"/>
      <c r="D1167" s="339"/>
      <c r="E1167" s="340"/>
      <c r="F1167" s="334"/>
      <c r="G1167" s="334"/>
      <c r="H1167" s="432"/>
      <c r="I1167" s="334"/>
    </row>
    <row r="1168" spans="1:9" s="213" customFormat="1" x14ac:dyDescent="0.2">
      <c r="A1168" s="431"/>
      <c r="B1168" s="334"/>
      <c r="C1168" s="334"/>
      <c r="D1168" s="339"/>
      <c r="E1168" s="340"/>
      <c r="F1168" s="334"/>
      <c r="G1168" s="334"/>
      <c r="H1168" s="432"/>
      <c r="I1168" s="334"/>
    </row>
    <row r="1169" spans="1:9" s="213" customFormat="1" x14ac:dyDescent="0.2">
      <c r="A1169" s="431"/>
      <c r="B1169" s="334"/>
      <c r="C1169" s="334"/>
      <c r="D1169" s="339"/>
      <c r="E1169" s="340"/>
      <c r="F1169" s="334"/>
      <c r="G1169" s="334"/>
      <c r="H1169" s="432"/>
      <c r="I1169" s="334"/>
    </row>
    <row r="1170" spans="1:9" s="213" customFormat="1" x14ac:dyDescent="0.2">
      <c r="A1170" s="431"/>
      <c r="B1170" s="334"/>
      <c r="C1170" s="334"/>
      <c r="D1170" s="339"/>
      <c r="E1170" s="340"/>
      <c r="F1170" s="334"/>
      <c r="G1170" s="334"/>
      <c r="H1170" s="432"/>
      <c r="I1170" s="334"/>
    </row>
    <row r="1171" spans="1:9" s="213" customFormat="1" x14ac:dyDescent="0.2">
      <c r="A1171" s="431"/>
      <c r="B1171" s="334"/>
      <c r="C1171" s="334"/>
      <c r="D1171" s="339"/>
      <c r="E1171" s="340"/>
      <c r="F1171" s="334"/>
      <c r="G1171" s="334"/>
      <c r="H1171" s="432"/>
      <c r="I1171" s="334"/>
    </row>
    <row r="1172" spans="1:9" s="213" customFormat="1" x14ac:dyDescent="0.2">
      <c r="A1172" s="431"/>
      <c r="B1172" s="334"/>
      <c r="C1172" s="334"/>
      <c r="D1172" s="339"/>
      <c r="E1172" s="340"/>
      <c r="F1172" s="334"/>
      <c r="G1172" s="334"/>
      <c r="H1172" s="432"/>
      <c r="I1172" s="334"/>
    </row>
    <row r="1173" spans="1:9" s="213" customFormat="1" x14ac:dyDescent="0.2">
      <c r="A1173" s="431"/>
      <c r="B1173" s="334"/>
      <c r="C1173" s="334"/>
      <c r="D1173" s="339"/>
      <c r="E1173" s="340"/>
      <c r="F1173" s="334"/>
      <c r="G1173" s="334"/>
      <c r="H1173" s="432"/>
      <c r="I1173" s="334"/>
    </row>
    <row r="1174" spans="1:9" s="213" customFormat="1" x14ac:dyDescent="0.2">
      <c r="A1174" s="431"/>
      <c r="B1174" s="334"/>
      <c r="C1174" s="334"/>
      <c r="D1174" s="339"/>
      <c r="E1174" s="340"/>
      <c r="F1174" s="334"/>
      <c r="G1174" s="334"/>
      <c r="H1174" s="432"/>
      <c r="I1174" s="334"/>
    </row>
    <row r="1175" spans="1:9" s="213" customFormat="1" x14ac:dyDescent="0.2">
      <c r="A1175" s="431"/>
      <c r="B1175" s="334"/>
      <c r="C1175" s="334"/>
      <c r="D1175" s="339"/>
      <c r="E1175" s="340"/>
      <c r="F1175" s="334"/>
      <c r="G1175" s="334"/>
      <c r="H1175" s="432"/>
      <c r="I1175" s="334"/>
    </row>
    <row r="1176" spans="1:9" s="213" customFormat="1" x14ac:dyDescent="0.2">
      <c r="A1176" s="431"/>
      <c r="B1176" s="334"/>
      <c r="C1176" s="334"/>
      <c r="D1176" s="339"/>
      <c r="E1176" s="340"/>
      <c r="F1176" s="334"/>
      <c r="G1176" s="334"/>
      <c r="H1176" s="432"/>
      <c r="I1176" s="334"/>
    </row>
    <row r="1177" spans="1:9" s="213" customFormat="1" x14ac:dyDescent="0.2">
      <c r="A1177" s="431"/>
      <c r="B1177" s="334"/>
      <c r="C1177" s="334"/>
      <c r="D1177" s="339"/>
      <c r="E1177" s="340"/>
      <c r="F1177" s="334"/>
      <c r="G1177" s="334"/>
      <c r="H1177" s="432"/>
      <c r="I1177" s="334"/>
    </row>
    <row r="1178" spans="1:9" s="213" customFormat="1" x14ac:dyDescent="0.2">
      <c r="A1178" s="431"/>
      <c r="B1178" s="334"/>
      <c r="C1178" s="334"/>
      <c r="D1178" s="339"/>
      <c r="E1178" s="340"/>
      <c r="F1178" s="334"/>
      <c r="G1178" s="334"/>
      <c r="H1178" s="432"/>
      <c r="I1178" s="334"/>
    </row>
    <row r="1179" spans="1:9" s="213" customFormat="1" x14ac:dyDescent="0.2">
      <c r="A1179" s="431"/>
      <c r="B1179" s="334"/>
      <c r="C1179" s="334"/>
      <c r="D1179" s="339"/>
      <c r="E1179" s="340"/>
      <c r="F1179" s="334"/>
      <c r="G1179" s="334"/>
      <c r="H1179" s="432"/>
      <c r="I1179" s="334"/>
    </row>
    <row r="1180" spans="1:9" s="213" customFormat="1" x14ac:dyDescent="0.2">
      <c r="A1180" s="431"/>
      <c r="B1180" s="334"/>
      <c r="C1180" s="334"/>
      <c r="D1180" s="339"/>
      <c r="E1180" s="340"/>
      <c r="F1180" s="334"/>
      <c r="G1180" s="334"/>
      <c r="H1180" s="432"/>
      <c r="I1180" s="334"/>
    </row>
    <row r="1181" spans="1:9" s="213" customFormat="1" x14ac:dyDescent="0.2">
      <c r="A1181" s="431"/>
      <c r="B1181" s="334"/>
      <c r="C1181" s="334"/>
      <c r="D1181" s="339"/>
      <c r="E1181" s="340"/>
      <c r="F1181" s="334"/>
      <c r="G1181" s="334"/>
      <c r="H1181" s="432"/>
      <c r="I1181" s="334"/>
    </row>
    <row r="1182" spans="1:9" s="213" customFormat="1" x14ac:dyDescent="0.2">
      <c r="A1182" s="431"/>
      <c r="B1182" s="334"/>
      <c r="C1182" s="334"/>
      <c r="D1182" s="339"/>
      <c r="E1182" s="340"/>
      <c r="F1182" s="334"/>
      <c r="G1182" s="334"/>
      <c r="H1182" s="432"/>
      <c r="I1182" s="334"/>
    </row>
    <row r="1183" spans="1:9" s="213" customFormat="1" x14ac:dyDescent="0.2">
      <c r="A1183" s="431"/>
      <c r="B1183" s="334"/>
      <c r="C1183" s="334"/>
      <c r="D1183" s="339"/>
      <c r="E1183" s="340"/>
      <c r="F1183" s="334"/>
      <c r="G1183" s="334"/>
      <c r="H1183" s="432"/>
      <c r="I1183" s="334"/>
    </row>
    <row r="1184" spans="1:9" s="213" customFormat="1" x14ac:dyDescent="0.2">
      <c r="A1184" s="431"/>
      <c r="B1184" s="334"/>
      <c r="C1184" s="334"/>
      <c r="D1184" s="339"/>
      <c r="E1184" s="340"/>
      <c r="F1184" s="334"/>
      <c r="G1184" s="334"/>
      <c r="H1184" s="432"/>
      <c r="I1184" s="334"/>
    </row>
    <row r="1185" spans="1:9" s="213" customFormat="1" x14ac:dyDescent="0.2">
      <c r="A1185" s="431"/>
      <c r="B1185" s="334"/>
      <c r="C1185" s="334"/>
      <c r="D1185" s="339"/>
      <c r="E1185" s="340"/>
      <c r="F1185" s="334"/>
      <c r="G1185" s="334"/>
      <c r="H1185" s="432"/>
      <c r="I1185" s="334"/>
    </row>
    <row r="1186" spans="1:9" s="213" customFormat="1" x14ac:dyDescent="0.2">
      <c r="A1186" s="431"/>
      <c r="B1186" s="334"/>
      <c r="C1186" s="334"/>
      <c r="D1186" s="339"/>
      <c r="E1186" s="340"/>
      <c r="F1186" s="334"/>
      <c r="G1186" s="334"/>
      <c r="H1186" s="432"/>
      <c r="I1186" s="334"/>
    </row>
    <row r="1187" spans="1:9" s="213" customFormat="1" x14ac:dyDescent="0.2">
      <c r="A1187" s="431"/>
      <c r="B1187" s="334"/>
      <c r="C1187" s="334"/>
      <c r="D1187" s="339"/>
      <c r="E1187" s="340"/>
      <c r="F1187" s="334"/>
      <c r="G1187" s="334"/>
      <c r="H1187" s="432"/>
      <c r="I1187" s="334"/>
    </row>
    <row r="1188" spans="1:9" s="213" customFormat="1" x14ac:dyDescent="0.2">
      <c r="A1188" s="431"/>
      <c r="B1188" s="334"/>
      <c r="C1188" s="334"/>
      <c r="D1188" s="339"/>
      <c r="E1188" s="340"/>
      <c r="F1188" s="334"/>
      <c r="G1188" s="334"/>
      <c r="H1188" s="432"/>
      <c r="I1188" s="334"/>
    </row>
    <row r="1189" spans="1:9" s="213" customFormat="1" x14ac:dyDescent="0.2">
      <c r="A1189" s="431"/>
      <c r="B1189" s="334"/>
      <c r="C1189" s="334"/>
      <c r="D1189" s="339"/>
      <c r="E1189" s="340"/>
      <c r="F1189" s="334"/>
      <c r="G1189" s="334"/>
      <c r="H1189" s="432"/>
      <c r="I1189" s="334"/>
    </row>
    <row r="1190" spans="1:9" s="213" customFormat="1" x14ac:dyDescent="0.2">
      <c r="A1190" s="431"/>
      <c r="B1190" s="334"/>
      <c r="C1190" s="334"/>
      <c r="D1190" s="339"/>
      <c r="E1190" s="340"/>
      <c r="F1190" s="334"/>
      <c r="G1190" s="334"/>
      <c r="H1190" s="432"/>
      <c r="I1190" s="334"/>
    </row>
    <row r="1191" spans="1:9" s="213" customFormat="1" x14ac:dyDescent="0.2">
      <c r="A1191" s="431"/>
      <c r="B1191" s="334"/>
      <c r="C1191" s="334"/>
      <c r="D1191" s="339"/>
      <c r="E1191" s="340"/>
      <c r="F1191" s="334"/>
      <c r="G1191" s="334"/>
      <c r="H1191" s="432"/>
      <c r="I1191" s="334"/>
    </row>
    <row r="1192" spans="1:9" s="213" customFormat="1" x14ac:dyDescent="0.2">
      <c r="A1192" s="431"/>
      <c r="B1192" s="334"/>
      <c r="C1192" s="334"/>
      <c r="D1192" s="339"/>
      <c r="E1192" s="340"/>
      <c r="F1192" s="334"/>
      <c r="G1192" s="334"/>
      <c r="H1192" s="432"/>
      <c r="I1192" s="334"/>
    </row>
    <row r="1193" spans="1:9" s="213" customFormat="1" x14ac:dyDescent="0.2">
      <c r="A1193" s="431"/>
      <c r="B1193" s="334"/>
      <c r="C1193" s="334"/>
      <c r="D1193" s="339"/>
      <c r="E1193" s="340"/>
      <c r="F1193" s="334"/>
      <c r="G1193" s="334"/>
      <c r="H1193" s="432"/>
      <c r="I1193" s="334"/>
    </row>
    <row r="1194" spans="1:9" s="213" customFormat="1" x14ac:dyDescent="0.2">
      <c r="A1194" s="431"/>
      <c r="B1194" s="334"/>
      <c r="C1194" s="334"/>
      <c r="D1194" s="339"/>
      <c r="E1194" s="340"/>
      <c r="F1194" s="334"/>
      <c r="G1194" s="334"/>
      <c r="H1194" s="432"/>
      <c r="I1194" s="334"/>
    </row>
    <row r="1195" spans="1:9" s="213" customFormat="1" x14ac:dyDescent="0.2">
      <c r="A1195" s="431"/>
      <c r="B1195" s="334"/>
      <c r="C1195" s="334"/>
      <c r="D1195" s="339"/>
      <c r="E1195" s="340"/>
      <c r="F1195" s="334"/>
      <c r="G1195" s="334"/>
      <c r="H1195" s="432"/>
      <c r="I1195" s="334"/>
    </row>
    <row r="1196" spans="1:9" s="213" customFormat="1" x14ac:dyDescent="0.2">
      <c r="A1196" s="431"/>
      <c r="B1196" s="334"/>
      <c r="C1196" s="334"/>
      <c r="D1196" s="339"/>
      <c r="E1196" s="340"/>
      <c r="F1196" s="334"/>
      <c r="G1196" s="334"/>
      <c r="H1196" s="432"/>
      <c r="I1196" s="334"/>
    </row>
    <row r="1197" spans="1:9" s="213" customFormat="1" x14ac:dyDescent="0.2">
      <c r="A1197" s="431"/>
      <c r="B1197" s="334"/>
      <c r="C1197" s="334"/>
      <c r="D1197" s="339"/>
      <c r="E1197" s="340"/>
      <c r="F1197" s="334"/>
      <c r="G1197" s="334"/>
      <c r="H1197" s="432"/>
      <c r="I1197" s="334"/>
    </row>
    <row r="1198" spans="1:9" s="213" customFormat="1" x14ac:dyDescent="0.2">
      <c r="A1198" s="431"/>
      <c r="B1198" s="334"/>
      <c r="C1198" s="334"/>
      <c r="D1198" s="339"/>
      <c r="E1198" s="340"/>
      <c r="F1198" s="334"/>
      <c r="G1198" s="334"/>
      <c r="H1198" s="432"/>
      <c r="I1198" s="334"/>
    </row>
    <row r="1199" spans="1:9" s="213" customFormat="1" x14ac:dyDescent="0.2">
      <c r="A1199" s="431"/>
      <c r="B1199" s="334"/>
      <c r="C1199" s="334"/>
      <c r="D1199" s="339"/>
      <c r="E1199" s="340"/>
      <c r="F1199" s="334"/>
      <c r="G1199" s="334"/>
      <c r="H1199" s="432"/>
      <c r="I1199" s="334"/>
    </row>
    <row r="1200" spans="1:9" s="213" customFormat="1" x14ac:dyDescent="0.2">
      <c r="A1200" s="431"/>
      <c r="B1200" s="334"/>
      <c r="C1200" s="334"/>
      <c r="D1200" s="339"/>
      <c r="E1200" s="340"/>
      <c r="F1200" s="334"/>
      <c r="G1200" s="334"/>
      <c r="H1200" s="432"/>
      <c r="I1200" s="334"/>
    </row>
    <row r="1201" spans="1:9" s="213" customFormat="1" x14ac:dyDescent="0.2">
      <c r="A1201" s="431"/>
      <c r="B1201" s="334"/>
      <c r="C1201" s="334"/>
      <c r="D1201" s="339"/>
      <c r="E1201" s="340"/>
      <c r="F1201" s="334"/>
      <c r="G1201" s="334"/>
      <c r="H1201" s="432"/>
      <c r="I1201" s="334"/>
    </row>
    <row r="1202" spans="1:9" s="213" customFormat="1" x14ac:dyDescent="0.2">
      <c r="A1202" s="431"/>
      <c r="B1202" s="334"/>
      <c r="C1202" s="334"/>
      <c r="D1202" s="339"/>
      <c r="E1202" s="340"/>
      <c r="F1202" s="334"/>
      <c r="G1202" s="334"/>
      <c r="H1202" s="432"/>
      <c r="I1202" s="334"/>
    </row>
    <row r="1203" spans="1:9" s="213" customFormat="1" x14ac:dyDescent="0.2">
      <c r="A1203" s="431"/>
      <c r="B1203" s="334"/>
      <c r="C1203" s="334"/>
      <c r="D1203" s="339"/>
      <c r="E1203" s="340"/>
      <c r="F1203" s="334"/>
      <c r="G1203" s="334"/>
      <c r="H1203" s="432"/>
      <c r="I1203" s="334"/>
    </row>
    <row r="1204" spans="1:9" s="213" customFormat="1" x14ac:dyDescent="0.2">
      <c r="A1204" s="431"/>
      <c r="B1204" s="334"/>
      <c r="C1204" s="334"/>
      <c r="D1204" s="339"/>
      <c r="E1204" s="340"/>
      <c r="F1204" s="334"/>
      <c r="G1204" s="334"/>
      <c r="H1204" s="432"/>
      <c r="I1204" s="334"/>
    </row>
    <row r="1205" spans="1:9" s="213" customFormat="1" x14ac:dyDescent="0.2">
      <c r="A1205" s="431"/>
      <c r="B1205" s="334"/>
      <c r="C1205" s="334"/>
      <c r="D1205" s="339"/>
      <c r="E1205" s="340"/>
      <c r="F1205" s="334"/>
      <c r="G1205" s="334"/>
      <c r="H1205" s="432"/>
      <c r="I1205" s="334"/>
    </row>
    <row r="1206" spans="1:9" s="213" customFormat="1" x14ac:dyDescent="0.2">
      <c r="A1206" s="431"/>
      <c r="B1206" s="334"/>
      <c r="C1206" s="334"/>
      <c r="D1206" s="339"/>
      <c r="E1206" s="340"/>
      <c r="F1206" s="334"/>
      <c r="G1206" s="334"/>
      <c r="H1206" s="432"/>
      <c r="I1206" s="334"/>
    </row>
    <row r="1207" spans="1:9" s="213" customFormat="1" x14ac:dyDescent="0.2">
      <c r="A1207" s="431"/>
      <c r="B1207" s="334"/>
      <c r="C1207" s="334"/>
      <c r="D1207" s="339"/>
      <c r="E1207" s="340"/>
      <c r="F1207" s="334"/>
      <c r="G1207" s="334"/>
      <c r="H1207" s="432"/>
      <c r="I1207" s="334"/>
    </row>
    <row r="1208" spans="1:9" s="213" customFormat="1" x14ac:dyDescent="0.2">
      <c r="A1208" s="431"/>
      <c r="B1208" s="334"/>
      <c r="C1208" s="334"/>
      <c r="D1208" s="339"/>
      <c r="E1208" s="340"/>
      <c r="F1208" s="334"/>
      <c r="G1208" s="334"/>
      <c r="H1208" s="432"/>
      <c r="I1208" s="334"/>
    </row>
    <row r="1209" spans="1:9" s="213" customFormat="1" x14ac:dyDescent="0.2">
      <c r="A1209" s="431"/>
      <c r="B1209" s="334"/>
      <c r="C1209" s="334"/>
      <c r="D1209" s="339"/>
      <c r="E1209" s="340"/>
      <c r="F1209" s="334"/>
      <c r="G1209" s="334"/>
      <c r="H1209" s="432"/>
      <c r="I1209" s="334"/>
    </row>
    <row r="1210" spans="1:9" s="213" customFormat="1" x14ac:dyDescent="0.2">
      <c r="A1210" s="431"/>
      <c r="B1210" s="334"/>
      <c r="C1210" s="334"/>
      <c r="D1210" s="339"/>
      <c r="E1210" s="340"/>
      <c r="F1210" s="334"/>
      <c r="G1210" s="334"/>
      <c r="H1210" s="432"/>
      <c r="I1210" s="334"/>
    </row>
    <row r="1211" spans="1:9" s="213" customFormat="1" x14ac:dyDescent="0.2">
      <c r="A1211" s="431"/>
      <c r="B1211" s="334"/>
      <c r="C1211" s="334"/>
      <c r="D1211" s="339"/>
      <c r="E1211" s="340"/>
      <c r="F1211" s="334"/>
      <c r="G1211" s="334"/>
      <c r="H1211" s="432"/>
      <c r="I1211" s="334"/>
    </row>
    <row r="1212" spans="1:9" s="213" customFormat="1" x14ac:dyDescent="0.2">
      <c r="A1212" s="431"/>
      <c r="B1212" s="334"/>
      <c r="C1212" s="334"/>
      <c r="D1212" s="339"/>
      <c r="E1212" s="340"/>
      <c r="F1212" s="334"/>
      <c r="G1212" s="334"/>
      <c r="H1212" s="432"/>
      <c r="I1212" s="334"/>
    </row>
    <row r="1213" spans="1:9" s="213" customFormat="1" x14ac:dyDescent="0.2">
      <c r="A1213" s="431"/>
      <c r="B1213" s="334"/>
      <c r="C1213" s="334"/>
      <c r="D1213" s="339"/>
      <c r="E1213" s="340"/>
      <c r="F1213" s="334"/>
      <c r="G1213" s="334"/>
      <c r="H1213" s="432"/>
      <c r="I1213" s="334"/>
    </row>
    <row r="1214" spans="1:9" s="213" customFormat="1" x14ac:dyDescent="0.2">
      <c r="A1214" s="431"/>
      <c r="B1214" s="334"/>
      <c r="C1214" s="334"/>
      <c r="D1214" s="339"/>
      <c r="E1214" s="340"/>
      <c r="F1214" s="334"/>
      <c r="G1214" s="334"/>
      <c r="H1214" s="432"/>
      <c r="I1214" s="334"/>
    </row>
    <row r="1215" spans="1:9" s="213" customFormat="1" x14ac:dyDescent="0.2">
      <c r="A1215" s="431"/>
      <c r="B1215" s="334"/>
      <c r="C1215" s="334"/>
      <c r="D1215" s="339"/>
      <c r="E1215" s="340"/>
      <c r="F1215" s="334"/>
      <c r="G1215" s="334"/>
      <c r="H1215" s="432"/>
      <c r="I1215" s="334"/>
    </row>
    <row r="1216" spans="1:9" s="213" customFormat="1" x14ac:dyDescent="0.2">
      <c r="A1216" s="431"/>
      <c r="B1216" s="334"/>
      <c r="C1216" s="334"/>
      <c r="D1216" s="339"/>
      <c r="E1216" s="340"/>
      <c r="F1216" s="334"/>
      <c r="G1216" s="334"/>
      <c r="H1216" s="432"/>
      <c r="I1216" s="334"/>
    </row>
    <row r="1217" spans="1:9" s="213" customFormat="1" x14ac:dyDescent="0.2">
      <c r="A1217" s="431"/>
      <c r="B1217" s="334"/>
      <c r="C1217" s="334"/>
      <c r="D1217" s="339"/>
      <c r="E1217" s="340"/>
      <c r="F1217" s="334"/>
      <c r="G1217" s="334"/>
      <c r="H1217" s="432"/>
      <c r="I1217" s="334"/>
    </row>
    <row r="1218" spans="1:9" s="213" customFormat="1" x14ac:dyDescent="0.2">
      <c r="A1218" s="431"/>
      <c r="B1218" s="334"/>
      <c r="C1218" s="334"/>
      <c r="D1218" s="339"/>
      <c r="E1218" s="340"/>
      <c r="F1218" s="334"/>
      <c r="G1218" s="334"/>
      <c r="H1218" s="432"/>
      <c r="I1218" s="334"/>
    </row>
    <row r="1219" spans="1:9" s="213" customFormat="1" x14ac:dyDescent="0.2">
      <c r="A1219" s="431"/>
      <c r="B1219" s="334"/>
      <c r="C1219" s="334"/>
      <c r="D1219" s="339"/>
      <c r="E1219" s="340"/>
      <c r="F1219" s="334"/>
      <c r="G1219" s="334"/>
      <c r="H1219" s="432"/>
      <c r="I1219" s="334"/>
    </row>
    <row r="1220" spans="1:9" s="213" customFormat="1" x14ac:dyDescent="0.2">
      <c r="A1220" s="431"/>
      <c r="B1220" s="334"/>
      <c r="C1220" s="334"/>
      <c r="D1220" s="339"/>
      <c r="E1220" s="340"/>
      <c r="F1220" s="334"/>
      <c r="G1220" s="334"/>
      <c r="H1220" s="432"/>
      <c r="I1220" s="334"/>
    </row>
    <row r="1221" spans="1:9" s="213" customFormat="1" x14ac:dyDescent="0.2">
      <c r="A1221" s="431"/>
      <c r="B1221" s="334"/>
      <c r="C1221" s="334"/>
      <c r="D1221" s="339"/>
      <c r="E1221" s="340"/>
      <c r="F1221" s="334"/>
      <c r="G1221" s="334"/>
      <c r="H1221" s="432"/>
      <c r="I1221" s="334"/>
    </row>
    <row r="1222" spans="1:9" s="213" customFormat="1" x14ac:dyDescent="0.2">
      <c r="A1222" s="431"/>
      <c r="B1222" s="334"/>
      <c r="C1222" s="334"/>
      <c r="D1222" s="339"/>
      <c r="E1222" s="340"/>
      <c r="F1222" s="334"/>
      <c r="G1222" s="334"/>
      <c r="H1222" s="432"/>
      <c r="I1222" s="334"/>
    </row>
    <row r="1223" spans="1:9" s="213" customFormat="1" x14ac:dyDescent="0.2">
      <c r="A1223" s="431"/>
      <c r="B1223" s="334"/>
      <c r="C1223" s="334"/>
      <c r="D1223" s="339"/>
      <c r="E1223" s="340"/>
      <c r="F1223" s="334"/>
      <c r="G1223" s="334"/>
      <c r="H1223" s="432"/>
      <c r="I1223" s="334"/>
    </row>
    <row r="1224" spans="1:9" s="213" customFormat="1" x14ac:dyDescent="0.2">
      <c r="A1224" s="431"/>
      <c r="B1224" s="334"/>
      <c r="C1224" s="334"/>
      <c r="D1224" s="339"/>
      <c r="E1224" s="340"/>
      <c r="F1224" s="334"/>
      <c r="G1224" s="334"/>
      <c r="H1224" s="432"/>
      <c r="I1224" s="334"/>
    </row>
    <row r="1225" spans="1:9" s="213" customFormat="1" x14ac:dyDescent="0.2">
      <c r="A1225" s="431"/>
      <c r="B1225" s="334"/>
      <c r="C1225" s="334"/>
      <c r="D1225" s="339"/>
      <c r="E1225" s="340"/>
      <c r="F1225" s="334"/>
      <c r="G1225" s="334"/>
      <c r="H1225" s="432"/>
      <c r="I1225" s="334"/>
    </row>
    <row r="1226" spans="1:9" s="213" customFormat="1" x14ac:dyDescent="0.2">
      <c r="A1226" s="431"/>
      <c r="B1226" s="334"/>
      <c r="C1226" s="334"/>
      <c r="D1226" s="339"/>
      <c r="E1226" s="340"/>
      <c r="F1226" s="334"/>
      <c r="G1226" s="334"/>
      <c r="H1226" s="432"/>
      <c r="I1226" s="334"/>
    </row>
    <row r="1227" spans="1:9" s="213" customFormat="1" x14ac:dyDescent="0.2">
      <c r="A1227" s="431"/>
      <c r="B1227" s="334"/>
      <c r="C1227" s="334"/>
      <c r="D1227" s="339"/>
      <c r="E1227" s="340"/>
      <c r="F1227" s="334"/>
      <c r="G1227" s="334"/>
      <c r="H1227" s="432"/>
      <c r="I1227" s="334"/>
    </row>
    <row r="1228" spans="1:9" s="213" customFormat="1" x14ac:dyDescent="0.2">
      <c r="A1228" s="431"/>
      <c r="B1228" s="334"/>
      <c r="C1228" s="334"/>
      <c r="D1228" s="339"/>
      <c r="E1228" s="340"/>
      <c r="F1228" s="334"/>
      <c r="G1228" s="334"/>
      <c r="H1228" s="432"/>
      <c r="I1228" s="334"/>
    </row>
    <row r="1229" spans="1:9" s="213" customFormat="1" x14ac:dyDescent="0.2">
      <c r="A1229" s="431"/>
      <c r="B1229" s="334"/>
      <c r="C1229" s="334"/>
      <c r="D1229" s="339"/>
      <c r="E1229" s="340"/>
      <c r="F1229" s="334"/>
      <c r="G1229" s="334"/>
      <c r="H1229" s="432"/>
      <c r="I1229" s="334"/>
    </row>
    <row r="1230" spans="1:9" s="213" customFormat="1" x14ac:dyDescent="0.2">
      <c r="A1230" s="431"/>
      <c r="B1230" s="334"/>
      <c r="C1230" s="334"/>
      <c r="D1230" s="339"/>
      <c r="E1230" s="340"/>
      <c r="F1230" s="334"/>
      <c r="G1230" s="334"/>
      <c r="H1230" s="432"/>
      <c r="I1230" s="334"/>
    </row>
    <row r="1231" spans="1:9" s="213" customFormat="1" x14ac:dyDescent="0.2">
      <c r="A1231" s="431"/>
      <c r="B1231" s="334"/>
      <c r="C1231" s="334"/>
      <c r="D1231" s="339"/>
      <c r="E1231" s="340"/>
      <c r="F1231" s="334"/>
      <c r="G1231" s="334"/>
      <c r="H1231" s="432"/>
      <c r="I1231" s="334"/>
    </row>
    <row r="1232" spans="1:9" s="213" customFormat="1" x14ac:dyDescent="0.2">
      <c r="A1232" s="431"/>
      <c r="B1232" s="334"/>
      <c r="C1232" s="334"/>
      <c r="D1232" s="339"/>
      <c r="E1232" s="340"/>
      <c r="F1232" s="334"/>
      <c r="G1232" s="334"/>
      <c r="H1232" s="432"/>
      <c r="I1232" s="334"/>
    </row>
    <row r="1233" spans="1:9" s="213" customFormat="1" x14ac:dyDescent="0.2">
      <c r="A1233" s="431"/>
      <c r="B1233" s="334"/>
      <c r="C1233" s="334"/>
      <c r="D1233" s="339"/>
      <c r="E1233" s="340"/>
      <c r="F1233" s="334"/>
      <c r="G1233" s="334"/>
      <c r="H1233" s="432"/>
      <c r="I1233" s="334"/>
    </row>
    <row r="1234" spans="1:9" s="213" customFormat="1" x14ac:dyDescent="0.2">
      <c r="A1234" s="431"/>
      <c r="B1234" s="334"/>
      <c r="C1234" s="334"/>
      <c r="D1234" s="339"/>
      <c r="E1234" s="340"/>
      <c r="F1234" s="334"/>
      <c r="G1234" s="334"/>
      <c r="H1234" s="432"/>
      <c r="I1234" s="334"/>
    </row>
    <row r="1235" spans="1:9" s="213" customFormat="1" x14ac:dyDescent="0.2">
      <c r="A1235" s="431"/>
      <c r="B1235" s="334"/>
      <c r="C1235" s="334"/>
      <c r="D1235" s="339"/>
      <c r="E1235" s="340"/>
      <c r="F1235" s="334"/>
      <c r="G1235" s="334"/>
      <c r="H1235" s="432"/>
      <c r="I1235" s="334"/>
    </row>
    <row r="1236" spans="1:9" s="213" customFormat="1" x14ac:dyDescent="0.2">
      <c r="A1236" s="431"/>
      <c r="B1236" s="334"/>
      <c r="C1236" s="334"/>
      <c r="D1236" s="339"/>
      <c r="E1236" s="340"/>
      <c r="F1236" s="334"/>
      <c r="G1236" s="334"/>
      <c r="H1236" s="432"/>
      <c r="I1236" s="334"/>
    </row>
    <row r="1237" spans="1:9" s="213" customFormat="1" x14ac:dyDescent="0.2">
      <c r="A1237" s="431"/>
      <c r="B1237" s="334"/>
      <c r="C1237" s="334"/>
      <c r="D1237" s="339"/>
      <c r="E1237" s="340"/>
      <c r="F1237" s="334"/>
      <c r="G1237" s="334"/>
      <c r="H1237" s="432"/>
      <c r="I1237" s="334"/>
    </row>
    <row r="1238" spans="1:9" s="213" customFormat="1" x14ac:dyDescent="0.2">
      <c r="A1238" s="431"/>
      <c r="B1238" s="334"/>
      <c r="C1238" s="334"/>
      <c r="D1238" s="339"/>
      <c r="E1238" s="340"/>
      <c r="F1238" s="334"/>
      <c r="G1238" s="334"/>
      <c r="H1238" s="432"/>
      <c r="I1238" s="334"/>
    </row>
    <row r="1239" spans="1:9" s="213" customFormat="1" x14ac:dyDescent="0.2">
      <c r="A1239" s="431"/>
      <c r="B1239" s="334"/>
      <c r="C1239" s="334"/>
      <c r="D1239" s="339"/>
      <c r="E1239" s="340"/>
      <c r="F1239" s="334"/>
      <c r="G1239" s="334"/>
      <c r="H1239" s="432"/>
      <c r="I1239" s="334"/>
    </row>
    <row r="1240" spans="1:9" s="213" customFormat="1" x14ac:dyDescent="0.2">
      <c r="A1240" s="431"/>
      <c r="B1240" s="334"/>
      <c r="C1240" s="334"/>
      <c r="D1240" s="339"/>
      <c r="E1240" s="340"/>
      <c r="F1240" s="334"/>
      <c r="G1240" s="334"/>
      <c r="H1240" s="432"/>
      <c r="I1240" s="334"/>
    </row>
    <row r="1241" spans="1:9" s="213" customFormat="1" x14ac:dyDescent="0.2">
      <c r="A1241" s="431"/>
      <c r="B1241" s="334"/>
      <c r="C1241" s="334"/>
      <c r="D1241" s="339"/>
      <c r="E1241" s="340"/>
      <c r="F1241" s="334"/>
      <c r="G1241" s="334"/>
      <c r="H1241" s="432"/>
      <c r="I1241" s="334"/>
    </row>
    <row r="1242" spans="1:9" s="213" customFormat="1" x14ac:dyDescent="0.2">
      <c r="A1242" s="431"/>
      <c r="B1242" s="334"/>
      <c r="C1242" s="334"/>
      <c r="D1242" s="339"/>
      <c r="E1242" s="340"/>
      <c r="F1242" s="334"/>
      <c r="G1242" s="334"/>
      <c r="H1242" s="432"/>
      <c r="I1242" s="334"/>
    </row>
    <row r="1243" spans="1:9" s="213" customFormat="1" x14ac:dyDescent="0.2">
      <c r="A1243" s="431"/>
      <c r="B1243" s="334"/>
      <c r="C1243" s="334"/>
      <c r="D1243" s="339"/>
      <c r="E1243" s="340"/>
      <c r="F1243" s="334"/>
      <c r="G1243" s="334"/>
      <c r="H1243" s="432"/>
      <c r="I1243" s="334"/>
    </row>
    <row r="1244" spans="1:9" s="213" customFormat="1" x14ac:dyDescent="0.2">
      <c r="A1244" s="431"/>
      <c r="B1244" s="334"/>
      <c r="C1244" s="334"/>
      <c r="D1244" s="339"/>
      <c r="E1244" s="340"/>
      <c r="F1244" s="334"/>
      <c r="G1244" s="334"/>
      <c r="H1244" s="432"/>
      <c r="I1244" s="334"/>
    </row>
    <row r="1245" spans="1:9" s="213" customFormat="1" x14ac:dyDescent="0.2">
      <c r="A1245" s="431"/>
      <c r="B1245" s="334"/>
      <c r="C1245" s="334"/>
      <c r="D1245" s="339"/>
      <c r="E1245" s="340"/>
      <c r="F1245" s="334"/>
      <c r="G1245" s="334"/>
      <c r="H1245" s="432"/>
      <c r="I1245" s="334"/>
    </row>
    <row r="1246" spans="1:9" s="213" customFormat="1" x14ac:dyDescent="0.2">
      <c r="A1246" s="431"/>
      <c r="B1246" s="334"/>
      <c r="C1246" s="334"/>
      <c r="D1246" s="339"/>
      <c r="E1246" s="340"/>
      <c r="F1246" s="334"/>
      <c r="G1246" s="334"/>
      <c r="H1246" s="432"/>
      <c r="I1246" s="334"/>
    </row>
    <row r="1247" spans="1:9" s="213" customFormat="1" x14ac:dyDescent="0.2">
      <c r="A1247" s="431"/>
      <c r="B1247" s="334"/>
      <c r="C1247" s="334"/>
      <c r="D1247" s="339"/>
      <c r="E1247" s="340"/>
      <c r="F1247" s="334"/>
      <c r="G1247" s="334"/>
      <c r="H1247" s="432"/>
      <c r="I1247" s="334"/>
    </row>
    <row r="1248" spans="1:9" s="213" customFormat="1" x14ac:dyDescent="0.2">
      <c r="A1248" s="431"/>
      <c r="B1248" s="334"/>
      <c r="C1248" s="334"/>
      <c r="D1248" s="339"/>
      <c r="E1248" s="340"/>
      <c r="F1248" s="334"/>
      <c r="G1248" s="334"/>
      <c r="H1248" s="432"/>
      <c r="I1248" s="334"/>
    </row>
    <row r="1249" spans="1:9" s="213" customFormat="1" x14ac:dyDescent="0.2">
      <c r="A1249" s="431"/>
      <c r="B1249" s="334"/>
      <c r="C1249" s="334"/>
      <c r="D1249" s="339"/>
      <c r="E1249" s="340"/>
      <c r="F1249" s="334"/>
      <c r="G1249" s="334"/>
      <c r="H1249" s="432"/>
      <c r="I1249" s="334"/>
    </row>
    <row r="1250" spans="1:9" s="213" customFormat="1" x14ac:dyDescent="0.2">
      <c r="A1250" s="431"/>
      <c r="B1250" s="334"/>
      <c r="C1250" s="334"/>
      <c r="D1250" s="339"/>
      <c r="E1250" s="340"/>
      <c r="F1250" s="334"/>
      <c r="G1250" s="334"/>
      <c r="H1250" s="432"/>
      <c r="I1250" s="334"/>
    </row>
    <row r="1251" spans="1:9" s="213" customFormat="1" x14ac:dyDescent="0.2">
      <c r="A1251" s="431"/>
      <c r="B1251" s="334"/>
      <c r="C1251" s="334"/>
      <c r="D1251" s="339"/>
      <c r="E1251" s="340"/>
      <c r="F1251" s="334"/>
      <c r="G1251" s="334"/>
      <c r="H1251" s="432"/>
      <c r="I1251" s="334"/>
    </row>
    <row r="1252" spans="1:9" s="213" customFormat="1" x14ac:dyDescent="0.2">
      <c r="A1252" s="431"/>
      <c r="B1252" s="334"/>
      <c r="C1252" s="334"/>
      <c r="D1252" s="339"/>
      <c r="E1252" s="340"/>
      <c r="F1252" s="334"/>
      <c r="G1252" s="334"/>
      <c r="H1252" s="432"/>
      <c r="I1252" s="334"/>
    </row>
    <row r="1253" spans="1:9" s="213" customFormat="1" x14ac:dyDescent="0.2">
      <c r="A1253" s="431"/>
      <c r="B1253" s="334"/>
      <c r="C1253" s="334"/>
      <c r="D1253" s="339"/>
      <c r="E1253" s="340"/>
      <c r="F1253" s="334"/>
      <c r="G1253" s="334"/>
      <c r="H1253" s="432"/>
      <c r="I1253" s="334"/>
    </row>
    <row r="1254" spans="1:9" s="213" customFormat="1" x14ac:dyDescent="0.2">
      <c r="A1254" s="431"/>
      <c r="B1254" s="334"/>
      <c r="C1254" s="334"/>
      <c r="D1254" s="339"/>
      <c r="E1254" s="340"/>
      <c r="F1254" s="334"/>
      <c r="G1254" s="334"/>
      <c r="H1254" s="432"/>
      <c r="I1254" s="334"/>
    </row>
    <row r="1255" spans="1:9" s="213" customFormat="1" x14ac:dyDescent="0.2">
      <c r="A1255" s="431"/>
      <c r="B1255" s="334"/>
      <c r="C1255" s="334"/>
      <c r="D1255" s="339"/>
      <c r="E1255" s="340"/>
      <c r="F1255" s="334"/>
      <c r="G1255" s="334"/>
      <c r="H1255" s="432"/>
      <c r="I1255" s="334"/>
    </row>
    <row r="1256" spans="1:9" s="213" customFormat="1" x14ac:dyDescent="0.2">
      <c r="A1256" s="431"/>
      <c r="B1256" s="334"/>
      <c r="C1256" s="334"/>
      <c r="D1256" s="339"/>
      <c r="E1256" s="340"/>
      <c r="F1256" s="334"/>
      <c r="G1256" s="334"/>
      <c r="H1256" s="432"/>
      <c r="I1256" s="334"/>
    </row>
    <row r="1257" spans="1:9" s="213" customFormat="1" x14ac:dyDescent="0.2">
      <c r="A1257" s="431"/>
      <c r="B1257" s="334"/>
      <c r="C1257" s="334"/>
      <c r="D1257" s="339"/>
      <c r="E1257" s="340"/>
      <c r="F1257" s="334"/>
      <c r="G1257" s="334"/>
      <c r="H1257" s="432"/>
      <c r="I1257" s="334"/>
    </row>
    <row r="1258" spans="1:9" s="213" customFormat="1" x14ac:dyDescent="0.2">
      <c r="A1258" s="431"/>
      <c r="B1258" s="334"/>
      <c r="C1258" s="334"/>
      <c r="D1258" s="339"/>
      <c r="E1258" s="340"/>
      <c r="F1258" s="334"/>
      <c r="G1258" s="334"/>
      <c r="H1258" s="432"/>
      <c r="I1258" s="334"/>
    </row>
    <row r="1259" spans="1:9" s="213" customFormat="1" x14ac:dyDescent="0.2">
      <c r="A1259" s="431"/>
      <c r="B1259" s="334"/>
      <c r="C1259" s="334"/>
      <c r="D1259" s="339"/>
      <c r="E1259" s="340"/>
      <c r="F1259" s="334"/>
      <c r="G1259" s="334"/>
      <c r="H1259" s="432"/>
      <c r="I1259" s="334"/>
    </row>
    <row r="1260" spans="1:9" s="213" customFormat="1" x14ac:dyDescent="0.2">
      <c r="A1260" s="431"/>
      <c r="B1260" s="334"/>
      <c r="C1260" s="334"/>
      <c r="D1260" s="339"/>
      <c r="E1260" s="340"/>
      <c r="F1260" s="334"/>
      <c r="G1260" s="334"/>
      <c r="H1260" s="432"/>
      <c r="I1260" s="334"/>
    </row>
    <row r="1261" spans="1:9" s="213" customFormat="1" x14ac:dyDescent="0.2">
      <c r="A1261" s="431"/>
      <c r="B1261" s="334"/>
      <c r="C1261" s="334"/>
      <c r="D1261" s="339"/>
      <c r="E1261" s="340"/>
      <c r="F1261" s="334"/>
      <c r="G1261" s="334"/>
      <c r="H1261" s="432"/>
      <c r="I1261" s="334"/>
    </row>
    <row r="1262" spans="1:9" s="213" customFormat="1" x14ac:dyDescent="0.2">
      <c r="A1262" s="431"/>
      <c r="B1262" s="334"/>
      <c r="C1262" s="334"/>
      <c r="D1262" s="339"/>
      <c r="E1262" s="340"/>
      <c r="F1262" s="334"/>
      <c r="G1262" s="334"/>
      <c r="H1262" s="432"/>
      <c r="I1262" s="334"/>
    </row>
    <row r="1263" spans="1:9" s="213" customFormat="1" x14ac:dyDescent="0.2">
      <c r="A1263" s="431"/>
      <c r="B1263" s="334"/>
      <c r="C1263" s="334"/>
      <c r="D1263" s="339"/>
      <c r="E1263" s="340"/>
      <c r="F1263" s="334"/>
      <c r="G1263" s="334"/>
      <c r="H1263" s="432"/>
      <c r="I1263" s="334"/>
    </row>
    <row r="1264" spans="1:9" s="213" customFormat="1" x14ac:dyDescent="0.2">
      <c r="A1264" s="431"/>
      <c r="B1264" s="334"/>
      <c r="C1264" s="334"/>
      <c r="D1264" s="339"/>
      <c r="E1264" s="340"/>
      <c r="F1264" s="334"/>
      <c r="G1264" s="334"/>
      <c r="H1264" s="432"/>
      <c r="I1264" s="334"/>
    </row>
    <row r="1265" spans="1:9" s="213" customFormat="1" x14ac:dyDescent="0.2">
      <c r="A1265" s="431"/>
      <c r="B1265" s="334"/>
      <c r="C1265" s="334"/>
      <c r="D1265" s="339"/>
      <c r="E1265" s="340"/>
      <c r="F1265" s="334"/>
      <c r="G1265" s="334"/>
      <c r="H1265" s="432"/>
      <c r="I1265" s="334"/>
    </row>
    <row r="1266" spans="1:9" s="213" customFormat="1" x14ac:dyDescent="0.2">
      <c r="A1266" s="431"/>
      <c r="B1266" s="334"/>
      <c r="C1266" s="334"/>
      <c r="D1266" s="339"/>
      <c r="E1266" s="340"/>
      <c r="F1266" s="334"/>
      <c r="G1266" s="334"/>
      <c r="H1266" s="432"/>
      <c r="I1266" s="334"/>
    </row>
    <row r="1267" spans="1:9" s="213" customFormat="1" x14ac:dyDescent="0.2">
      <c r="A1267" s="431"/>
      <c r="B1267" s="334"/>
      <c r="C1267" s="334"/>
      <c r="D1267" s="339"/>
      <c r="E1267" s="340"/>
      <c r="F1267" s="334"/>
      <c r="G1267" s="334"/>
      <c r="H1267" s="432"/>
      <c r="I1267" s="334"/>
    </row>
    <row r="1268" spans="1:9" s="213" customFormat="1" x14ac:dyDescent="0.2">
      <c r="A1268" s="431"/>
      <c r="B1268" s="334"/>
      <c r="C1268" s="334"/>
      <c r="D1268" s="339"/>
      <c r="E1268" s="340"/>
      <c r="F1268" s="334"/>
      <c r="G1268" s="334"/>
      <c r="H1268" s="432"/>
      <c r="I1268" s="334"/>
    </row>
    <row r="1269" spans="1:9" s="213" customFormat="1" x14ac:dyDescent="0.2">
      <c r="A1269" s="431"/>
      <c r="B1269" s="334"/>
      <c r="C1269" s="334"/>
      <c r="D1269" s="339"/>
      <c r="E1269" s="340"/>
      <c r="F1269" s="334"/>
      <c r="G1269" s="334"/>
      <c r="H1269" s="432"/>
      <c r="I1269" s="334"/>
    </row>
    <row r="1270" spans="1:9" s="213" customFormat="1" x14ac:dyDescent="0.2">
      <c r="A1270" s="431"/>
      <c r="B1270" s="334"/>
      <c r="C1270" s="334"/>
      <c r="D1270" s="339"/>
      <c r="E1270" s="340"/>
      <c r="F1270" s="334"/>
      <c r="G1270" s="334"/>
      <c r="H1270" s="432"/>
      <c r="I1270" s="334"/>
    </row>
    <row r="1271" spans="1:9" s="213" customFormat="1" x14ac:dyDescent="0.2">
      <c r="A1271" s="431"/>
      <c r="B1271" s="334"/>
      <c r="C1271" s="334"/>
      <c r="D1271" s="339"/>
      <c r="E1271" s="340"/>
      <c r="F1271" s="334"/>
      <c r="G1271" s="334"/>
      <c r="H1271" s="432"/>
      <c r="I1271" s="334"/>
    </row>
    <row r="1272" spans="1:9" s="213" customFormat="1" x14ac:dyDescent="0.2">
      <c r="A1272" s="431"/>
      <c r="B1272" s="334"/>
      <c r="C1272" s="334"/>
      <c r="D1272" s="339"/>
      <c r="E1272" s="340"/>
      <c r="F1272" s="334"/>
      <c r="G1272" s="334"/>
      <c r="H1272" s="432"/>
      <c r="I1272" s="334"/>
    </row>
    <row r="1273" spans="1:9" s="213" customFormat="1" x14ac:dyDescent="0.2">
      <c r="A1273" s="431"/>
      <c r="B1273" s="334"/>
      <c r="C1273" s="334"/>
      <c r="D1273" s="339"/>
      <c r="E1273" s="340"/>
      <c r="F1273" s="334"/>
      <c r="G1273" s="334"/>
      <c r="H1273" s="432"/>
      <c r="I1273" s="334"/>
    </row>
    <row r="1274" spans="1:9" s="213" customFormat="1" x14ac:dyDescent="0.2">
      <c r="A1274" s="431"/>
      <c r="B1274" s="334"/>
      <c r="C1274" s="334"/>
      <c r="D1274" s="339"/>
      <c r="E1274" s="340"/>
      <c r="F1274" s="334"/>
      <c r="G1274" s="334"/>
      <c r="H1274" s="432"/>
      <c r="I1274" s="334"/>
    </row>
    <row r="1275" spans="1:9" s="213" customFormat="1" x14ac:dyDescent="0.2">
      <c r="A1275" s="431"/>
      <c r="B1275" s="334"/>
      <c r="C1275" s="334"/>
      <c r="D1275" s="339"/>
      <c r="E1275" s="340"/>
      <c r="F1275" s="334"/>
      <c r="G1275" s="334"/>
      <c r="H1275" s="432"/>
      <c r="I1275" s="334"/>
    </row>
    <row r="1276" spans="1:9" s="213" customFormat="1" x14ac:dyDescent="0.2">
      <c r="A1276" s="431"/>
      <c r="B1276" s="334"/>
      <c r="C1276" s="334"/>
      <c r="D1276" s="339"/>
      <c r="E1276" s="340"/>
      <c r="F1276" s="334"/>
      <c r="G1276" s="334"/>
      <c r="H1276" s="432"/>
      <c r="I1276" s="334"/>
    </row>
    <row r="1277" spans="1:9" s="213" customFormat="1" x14ac:dyDescent="0.2">
      <c r="A1277" s="431"/>
      <c r="B1277" s="334"/>
      <c r="C1277" s="334"/>
      <c r="D1277" s="339"/>
      <c r="E1277" s="340"/>
      <c r="F1277" s="334"/>
      <c r="G1277" s="334"/>
      <c r="H1277" s="432"/>
      <c r="I1277" s="334"/>
    </row>
    <row r="1278" spans="1:9" s="213" customFormat="1" x14ac:dyDescent="0.2">
      <c r="A1278" s="431"/>
      <c r="B1278" s="334"/>
      <c r="C1278" s="334"/>
      <c r="D1278" s="339"/>
      <c r="E1278" s="340"/>
      <c r="F1278" s="334"/>
      <c r="G1278" s="334"/>
      <c r="H1278" s="432"/>
      <c r="I1278" s="334"/>
    </row>
    <row r="1279" spans="1:9" s="213" customFormat="1" x14ac:dyDescent="0.2">
      <c r="A1279" s="431"/>
      <c r="B1279" s="334"/>
      <c r="C1279" s="334"/>
      <c r="D1279" s="339"/>
      <c r="E1279" s="340"/>
      <c r="F1279" s="334"/>
      <c r="G1279" s="334"/>
      <c r="H1279" s="432"/>
      <c r="I1279" s="334"/>
    </row>
    <row r="1280" spans="1:9" s="213" customFormat="1" x14ac:dyDescent="0.2">
      <c r="A1280" s="431"/>
      <c r="B1280" s="334"/>
      <c r="C1280" s="334"/>
      <c r="D1280" s="339"/>
      <c r="E1280" s="340"/>
      <c r="F1280" s="334"/>
      <c r="G1280" s="334"/>
      <c r="H1280" s="432"/>
      <c r="I1280" s="334"/>
    </row>
    <row r="1281" spans="1:9" s="213" customFormat="1" x14ac:dyDescent="0.2">
      <c r="A1281" s="431"/>
      <c r="B1281" s="334"/>
      <c r="C1281" s="334"/>
      <c r="D1281" s="339"/>
      <c r="E1281" s="340"/>
      <c r="F1281" s="334"/>
      <c r="G1281" s="334"/>
      <c r="H1281" s="432"/>
      <c r="I1281" s="334"/>
    </row>
    <row r="1282" spans="1:9" s="213" customFormat="1" x14ac:dyDescent="0.2">
      <c r="A1282" s="431"/>
      <c r="B1282" s="334"/>
      <c r="C1282" s="334"/>
      <c r="D1282" s="339"/>
      <c r="E1282" s="340"/>
      <c r="F1282" s="334"/>
      <c r="G1282" s="334"/>
      <c r="H1282" s="432"/>
      <c r="I1282" s="334"/>
    </row>
    <row r="1283" spans="1:9" s="213" customFormat="1" x14ac:dyDescent="0.2">
      <c r="A1283" s="431"/>
      <c r="B1283" s="334"/>
      <c r="C1283" s="334"/>
      <c r="D1283" s="339"/>
      <c r="E1283" s="340"/>
      <c r="F1283" s="334"/>
      <c r="G1283" s="334"/>
      <c r="H1283" s="432"/>
      <c r="I1283" s="334"/>
    </row>
    <row r="1284" spans="1:9" s="213" customFormat="1" x14ac:dyDescent="0.2">
      <c r="A1284" s="431"/>
      <c r="B1284" s="334"/>
      <c r="C1284" s="334"/>
      <c r="D1284" s="339"/>
      <c r="E1284" s="340"/>
      <c r="F1284" s="334"/>
      <c r="G1284" s="334"/>
      <c r="H1284" s="432"/>
      <c r="I1284" s="334"/>
    </row>
    <row r="1285" spans="1:9" s="213" customFormat="1" x14ac:dyDescent="0.2">
      <c r="A1285" s="431"/>
      <c r="B1285" s="334"/>
      <c r="C1285" s="334"/>
      <c r="D1285" s="339"/>
      <c r="E1285" s="340"/>
      <c r="F1285" s="334"/>
      <c r="G1285" s="334"/>
      <c r="H1285" s="432"/>
      <c r="I1285" s="334"/>
    </row>
    <row r="1286" spans="1:9" s="213" customFormat="1" x14ac:dyDescent="0.2">
      <c r="A1286" s="431"/>
      <c r="B1286" s="334"/>
      <c r="C1286" s="334"/>
      <c r="D1286" s="339"/>
      <c r="E1286" s="340"/>
      <c r="F1286" s="334"/>
      <c r="G1286" s="334"/>
      <c r="H1286" s="432"/>
      <c r="I1286" s="334"/>
    </row>
    <row r="1287" spans="1:9" s="213" customFormat="1" x14ac:dyDescent="0.2">
      <c r="A1287" s="431"/>
      <c r="B1287" s="334"/>
      <c r="C1287" s="334"/>
      <c r="D1287" s="339"/>
      <c r="E1287" s="340"/>
      <c r="F1287" s="334"/>
      <c r="G1287" s="334"/>
      <c r="H1287" s="432"/>
      <c r="I1287" s="334"/>
    </row>
    <row r="1288" spans="1:9" s="213" customFormat="1" x14ac:dyDescent="0.2">
      <c r="A1288" s="431"/>
      <c r="B1288" s="334"/>
      <c r="C1288" s="334"/>
      <c r="D1288" s="339"/>
      <c r="E1288" s="340"/>
      <c r="F1288" s="334"/>
      <c r="G1288" s="334"/>
      <c r="H1288" s="432"/>
      <c r="I1288" s="334"/>
    </row>
    <row r="1289" spans="1:9" s="213" customFormat="1" x14ac:dyDescent="0.2">
      <c r="A1289" s="431"/>
      <c r="B1289" s="334"/>
      <c r="C1289" s="334"/>
      <c r="D1289" s="339"/>
      <c r="E1289" s="340"/>
      <c r="F1289" s="334"/>
      <c r="G1289" s="334"/>
      <c r="H1289" s="432"/>
      <c r="I1289" s="334"/>
    </row>
    <row r="1290" spans="1:9" s="213" customFormat="1" x14ac:dyDescent="0.2">
      <c r="A1290" s="431"/>
      <c r="B1290" s="334"/>
      <c r="C1290" s="334"/>
      <c r="D1290" s="339"/>
      <c r="E1290" s="340"/>
      <c r="F1290" s="334"/>
      <c r="G1290" s="334"/>
      <c r="H1290" s="432"/>
      <c r="I1290" s="334"/>
    </row>
    <row r="1291" spans="1:9" s="213" customFormat="1" x14ac:dyDescent="0.2">
      <c r="A1291" s="431"/>
      <c r="B1291" s="334"/>
      <c r="C1291" s="334"/>
      <c r="D1291" s="339"/>
      <c r="E1291" s="340"/>
      <c r="F1291" s="334"/>
      <c r="G1291" s="334"/>
      <c r="H1291" s="432"/>
      <c r="I1291" s="334"/>
    </row>
    <row r="1292" spans="1:9" s="213" customFormat="1" x14ac:dyDescent="0.2">
      <c r="A1292" s="431"/>
      <c r="B1292" s="334"/>
      <c r="C1292" s="334"/>
      <c r="D1292" s="339"/>
      <c r="E1292" s="340"/>
      <c r="F1292" s="334"/>
      <c r="G1292" s="334"/>
      <c r="H1292" s="432"/>
      <c r="I1292" s="334"/>
    </row>
    <row r="1293" spans="1:9" s="213" customFormat="1" x14ac:dyDescent="0.2">
      <c r="A1293" s="431"/>
      <c r="B1293" s="334"/>
      <c r="C1293" s="334"/>
      <c r="D1293" s="339"/>
      <c r="E1293" s="340"/>
      <c r="F1293" s="334"/>
      <c r="G1293" s="334"/>
      <c r="H1293" s="432"/>
      <c r="I1293" s="334"/>
    </row>
    <row r="1294" spans="1:9" s="213" customFormat="1" x14ac:dyDescent="0.2">
      <c r="A1294" s="431"/>
      <c r="B1294" s="334"/>
      <c r="C1294" s="334"/>
      <c r="D1294" s="339"/>
      <c r="E1294" s="340"/>
      <c r="F1294" s="334"/>
      <c r="G1294" s="334"/>
      <c r="H1294" s="432"/>
      <c r="I1294" s="334"/>
    </row>
    <row r="1295" spans="1:9" s="213" customFormat="1" x14ac:dyDescent="0.2">
      <c r="A1295" s="431"/>
      <c r="B1295" s="334"/>
      <c r="C1295" s="334"/>
      <c r="D1295" s="339"/>
      <c r="E1295" s="340"/>
      <c r="F1295" s="334"/>
      <c r="G1295" s="334"/>
      <c r="H1295" s="432"/>
      <c r="I1295" s="334"/>
    </row>
    <row r="1296" spans="1:9" s="213" customFormat="1" x14ac:dyDescent="0.2">
      <c r="A1296" s="431"/>
      <c r="B1296" s="334"/>
      <c r="C1296" s="334"/>
      <c r="D1296" s="339"/>
      <c r="E1296" s="340"/>
      <c r="F1296" s="334"/>
      <c r="G1296" s="334"/>
      <c r="H1296" s="432"/>
      <c r="I1296" s="334"/>
    </row>
    <row r="1297" spans="1:9" s="213" customFormat="1" x14ac:dyDescent="0.2">
      <c r="A1297" s="431"/>
      <c r="B1297" s="334"/>
      <c r="C1297" s="334"/>
      <c r="D1297" s="339"/>
      <c r="E1297" s="340"/>
      <c r="F1297" s="334"/>
      <c r="G1297" s="334"/>
      <c r="H1297" s="432"/>
      <c r="I1297" s="334"/>
    </row>
    <row r="1298" spans="1:9" s="213" customFormat="1" x14ac:dyDescent="0.2">
      <c r="A1298" s="431"/>
      <c r="B1298" s="334"/>
      <c r="C1298" s="334"/>
      <c r="D1298" s="339"/>
      <c r="E1298" s="340"/>
      <c r="F1298" s="334"/>
      <c r="G1298" s="334"/>
      <c r="H1298" s="432"/>
      <c r="I1298" s="334"/>
    </row>
    <row r="1299" spans="1:9" s="213" customFormat="1" x14ac:dyDescent="0.2">
      <c r="A1299" s="431"/>
      <c r="B1299" s="334"/>
      <c r="C1299" s="334"/>
      <c r="D1299" s="339"/>
      <c r="E1299" s="340"/>
      <c r="F1299" s="334"/>
      <c r="G1299" s="334"/>
      <c r="H1299" s="432"/>
      <c r="I1299" s="334"/>
    </row>
    <row r="1300" spans="1:9" s="213" customFormat="1" x14ac:dyDescent="0.2">
      <c r="A1300" s="431"/>
      <c r="B1300" s="334"/>
      <c r="C1300" s="334"/>
      <c r="D1300" s="339"/>
      <c r="E1300" s="340"/>
      <c r="F1300" s="334"/>
      <c r="G1300" s="334"/>
      <c r="H1300" s="432"/>
      <c r="I1300" s="334"/>
    </row>
    <row r="1301" spans="1:9" s="213" customFormat="1" x14ac:dyDescent="0.2">
      <c r="A1301" s="431"/>
      <c r="B1301" s="334"/>
      <c r="C1301" s="334"/>
      <c r="D1301" s="339"/>
      <c r="E1301" s="340"/>
      <c r="F1301" s="334"/>
      <c r="G1301" s="334"/>
      <c r="H1301" s="432"/>
      <c r="I1301" s="334"/>
    </row>
    <row r="1302" spans="1:9" s="213" customFormat="1" x14ac:dyDescent="0.2">
      <c r="A1302" s="431"/>
      <c r="B1302" s="334"/>
      <c r="C1302" s="334"/>
      <c r="D1302" s="339"/>
      <c r="E1302" s="340"/>
      <c r="F1302" s="334"/>
      <c r="G1302" s="334"/>
      <c r="H1302" s="432"/>
      <c r="I1302" s="334"/>
    </row>
    <row r="1303" spans="1:9" s="213" customFormat="1" x14ac:dyDescent="0.2">
      <c r="A1303" s="431"/>
      <c r="B1303" s="334"/>
      <c r="C1303" s="334"/>
      <c r="D1303" s="339"/>
      <c r="E1303" s="340"/>
      <c r="F1303" s="334"/>
      <c r="G1303" s="334"/>
      <c r="H1303" s="432"/>
      <c r="I1303" s="334"/>
    </row>
    <row r="1304" spans="1:9" s="213" customFormat="1" x14ac:dyDescent="0.2">
      <c r="A1304" s="431"/>
      <c r="B1304" s="334"/>
      <c r="C1304" s="334"/>
      <c r="D1304" s="339"/>
      <c r="E1304" s="340"/>
      <c r="F1304" s="334"/>
      <c r="G1304" s="334"/>
      <c r="H1304" s="432"/>
      <c r="I1304" s="334"/>
    </row>
    <row r="1305" spans="1:9" s="213" customFormat="1" x14ac:dyDescent="0.2">
      <c r="A1305" s="431"/>
      <c r="B1305" s="334"/>
      <c r="C1305" s="334"/>
      <c r="D1305" s="339"/>
      <c r="E1305" s="340"/>
      <c r="F1305" s="334"/>
      <c r="G1305" s="334"/>
      <c r="H1305" s="432"/>
      <c r="I1305" s="334"/>
    </row>
    <row r="1306" spans="1:9" s="213" customFormat="1" x14ac:dyDescent="0.2">
      <c r="A1306" s="431"/>
      <c r="B1306" s="334"/>
      <c r="C1306" s="334"/>
      <c r="D1306" s="339"/>
      <c r="E1306" s="340"/>
      <c r="F1306" s="334"/>
      <c r="G1306" s="334"/>
      <c r="H1306" s="432"/>
      <c r="I1306" s="334"/>
    </row>
    <row r="1307" spans="1:9" s="213" customFormat="1" x14ac:dyDescent="0.2">
      <c r="A1307" s="431"/>
      <c r="B1307" s="334"/>
      <c r="C1307" s="334"/>
      <c r="D1307" s="339"/>
      <c r="E1307" s="340"/>
      <c r="F1307" s="334"/>
      <c r="G1307" s="334"/>
      <c r="H1307" s="432"/>
      <c r="I1307" s="334"/>
    </row>
    <row r="1308" spans="1:9" s="213" customFormat="1" x14ac:dyDescent="0.2">
      <c r="A1308" s="431"/>
      <c r="B1308" s="334"/>
      <c r="C1308" s="334"/>
      <c r="D1308" s="339"/>
      <c r="E1308" s="340"/>
      <c r="F1308" s="334"/>
      <c r="G1308" s="334"/>
      <c r="H1308" s="432"/>
      <c r="I1308" s="334"/>
    </row>
    <row r="1309" spans="1:9" s="213" customFormat="1" x14ac:dyDescent="0.2">
      <c r="A1309" s="431"/>
      <c r="B1309" s="334"/>
      <c r="C1309" s="334"/>
      <c r="D1309" s="339"/>
      <c r="E1309" s="340"/>
      <c r="F1309" s="334"/>
      <c r="G1309" s="334"/>
      <c r="H1309" s="432"/>
      <c r="I1309" s="334"/>
    </row>
    <row r="1310" spans="1:9" s="213" customFormat="1" x14ac:dyDescent="0.2">
      <c r="A1310" s="431"/>
      <c r="B1310" s="334"/>
      <c r="C1310" s="334"/>
      <c r="D1310" s="339"/>
      <c r="E1310" s="340"/>
      <c r="F1310" s="334"/>
      <c r="G1310" s="334"/>
      <c r="H1310" s="432"/>
      <c r="I1310" s="334"/>
    </row>
    <row r="1311" spans="1:9" s="213" customFormat="1" x14ac:dyDescent="0.2">
      <c r="A1311" s="431"/>
      <c r="B1311" s="334"/>
      <c r="C1311" s="334"/>
      <c r="D1311" s="339"/>
      <c r="E1311" s="340"/>
      <c r="F1311" s="334"/>
      <c r="G1311" s="334"/>
      <c r="H1311" s="432"/>
      <c r="I1311" s="334"/>
    </row>
    <row r="1312" spans="1:9" s="213" customFormat="1" x14ac:dyDescent="0.2">
      <c r="A1312" s="431"/>
      <c r="B1312" s="334"/>
      <c r="C1312" s="334"/>
      <c r="D1312" s="339"/>
      <c r="E1312" s="340"/>
      <c r="F1312" s="334"/>
      <c r="G1312" s="334"/>
      <c r="H1312" s="432"/>
      <c r="I1312" s="334"/>
    </row>
    <row r="1313" spans="1:9" s="213" customFormat="1" x14ac:dyDescent="0.2">
      <c r="A1313" s="431"/>
      <c r="B1313" s="334"/>
      <c r="C1313" s="334"/>
      <c r="D1313" s="339"/>
      <c r="E1313" s="340"/>
      <c r="F1313" s="334"/>
      <c r="G1313" s="334"/>
      <c r="H1313" s="432"/>
      <c r="I1313" s="334"/>
    </row>
    <row r="1314" spans="1:9" s="213" customFormat="1" x14ac:dyDescent="0.2">
      <c r="A1314" s="431"/>
      <c r="B1314" s="334"/>
      <c r="C1314" s="334"/>
      <c r="D1314" s="339"/>
      <c r="E1314" s="340"/>
      <c r="F1314" s="334"/>
      <c r="G1314" s="334"/>
      <c r="H1314" s="432"/>
      <c r="I1314" s="334"/>
    </row>
    <row r="1315" spans="1:9" s="213" customFormat="1" x14ac:dyDescent="0.2">
      <c r="A1315" s="431"/>
      <c r="B1315" s="334"/>
      <c r="C1315" s="334"/>
      <c r="D1315" s="339"/>
      <c r="E1315" s="340"/>
      <c r="F1315" s="334"/>
      <c r="G1315" s="334"/>
      <c r="H1315" s="432"/>
      <c r="I1315" s="334"/>
    </row>
    <row r="1316" spans="1:9" s="213" customFormat="1" x14ac:dyDescent="0.2">
      <c r="A1316" s="431"/>
      <c r="B1316" s="334"/>
      <c r="C1316" s="334"/>
      <c r="D1316" s="339"/>
      <c r="E1316" s="340"/>
      <c r="F1316" s="334"/>
      <c r="G1316" s="334"/>
      <c r="H1316" s="432"/>
      <c r="I1316" s="334"/>
    </row>
    <row r="1317" spans="1:9" s="213" customFormat="1" x14ac:dyDescent="0.2">
      <c r="A1317" s="431"/>
      <c r="B1317" s="334"/>
      <c r="C1317" s="334"/>
      <c r="D1317" s="339"/>
      <c r="E1317" s="340"/>
      <c r="F1317" s="334"/>
      <c r="G1317" s="334"/>
      <c r="H1317" s="432"/>
      <c r="I1317" s="334"/>
    </row>
    <row r="1318" spans="1:9" s="213" customFormat="1" x14ac:dyDescent="0.2">
      <c r="A1318" s="431"/>
      <c r="B1318" s="334"/>
      <c r="C1318" s="334"/>
      <c r="D1318" s="339"/>
      <c r="E1318" s="340"/>
      <c r="F1318" s="334"/>
      <c r="G1318" s="334"/>
      <c r="H1318" s="432"/>
      <c r="I1318" s="334"/>
    </row>
    <row r="1319" spans="1:9" s="213" customFormat="1" x14ac:dyDescent="0.2">
      <c r="A1319" s="431"/>
      <c r="B1319" s="334"/>
      <c r="C1319" s="334"/>
      <c r="D1319" s="339"/>
      <c r="E1319" s="340"/>
      <c r="F1319" s="334"/>
      <c r="G1319" s="334"/>
      <c r="H1319" s="432"/>
      <c r="I1319" s="334"/>
    </row>
    <row r="1320" spans="1:9" s="213" customFormat="1" x14ac:dyDescent="0.2">
      <c r="A1320" s="431"/>
      <c r="B1320" s="334"/>
      <c r="C1320" s="334"/>
      <c r="D1320" s="339"/>
      <c r="E1320" s="340"/>
      <c r="F1320" s="334"/>
      <c r="G1320" s="334"/>
      <c r="H1320" s="432"/>
      <c r="I1320" s="334"/>
    </row>
    <row r="1321" spans="1:9" s="213" customFormat="1" x14ac:dyDescent="0.2">
      <c r="A1321" s="431"/>
      <c r="B1321" s="334"/>
      <c r="C1321" s="334"/>
      <c r="D1321" s="339"/>
      <c r="E1321" s="340"/>
      <c r="F1321" s="334"/>
      <c r="G1321" s="334"/>
      <c r="H1321" s="432"/>
      <c r="I1321" s="334"/>
    </row>
    <row r="1322" spans="1:9" s="213" customFormat="1" x14ac:dyDescent="0.2">
      <c r="A1322" s="431"/>
      <c r="B1322" s="334"/>
      <c r="C1322" s="334"/>
      <c r="D1322" s="339"/>
      <c r="E1322" s="340"/>
      <c r="F1322" s="334"/>
      <c r="G1322" s="334"/>
      <c r="H1322" s="432"/>
      <c r="I1322" s="334"/>
    </row>
    <row r="1323" spans="1:9" s="213" customFormat="1" x14ac:dyDescent="0.2">
      <c r="A1323" s="431"/>
      <c r="B1323" s="334"/>
      <c r="C1323" s="334"/>
      <c r="D1323" s="339"/>
      <c r="E1323" s="340"/>
      <c r="F1323" s="334"/>
      <c r="G1323" s="334"/>
      <c r="H1323" s="432"/>
      <c r="I1323" s="334"/>
    </row>
    <row r="1324" spans="1:9" s="213" customFormat="1" x14ac:dyDescent="0.2">
      <c r="A1324" s="431"/>
      <c r="B1324" s="334"/>
      <c r="C1324" s="334"/>
      <c r="D1324" s="339"/>
      <c r="E1324" s="340"/>
      <c r="F1324" s="334"/>
      <c r="G1324" s="334"/>
      <c r="H1324" s="432"/>
      <c r="I1324" s="334"/>
    </row>
    <row r="1325" spans="1:9" s="213" customFormat="1" x14ac:dyDescent="0.2">
      <c r="A1325" s="431"/>
      <c r="B1325" s="334"/>
      <c r="C1325" s="334"/>
      <c r="D1325" s="339"/>
      <c r="E1325" s="340"/>
      <c r="F1325" s="334"/>
      <c r="G1325" s="334"/>
      <c r="H1325" s="432"/>
      <c r="I1325" s="334"/>
    </row>
    <row r="1326" spans="1:9" s="213" customFormat="1" x14ac:dyDescent="0.2">
      <c r="A1326" s="431"/>
      <c r="B1326" s="334"/>
      <c r="C1326" s="334"/>
      <c r="D1326" s="339"/>
      <c r="E1326" s="340"/>
      <c r="F1326" s="334"/>
      <c r="G1326" s="334"/>
      <c r="H1326" s="432"/>
      <c r="I1326" s="334"/>
    </row>
    <row r="1327" spans="1:9" s="213" customFormat="1" x14ac:dyDescent="0.2">
      <c r="A1327" s="431"/>
      <c r="B1327" s="334"/>
      <c r="C1327" s="334"/>
      <c r="D1327" s="339"/>
      <c r="E1327" s="340"/>
      <c r="F1327" s="334"/>
      <c r="G1327" s="334"/>
      <c r="H1327" s="432"/>
      <c r="I1327" s="334"/>
    </row>
    <row r="1328" spans="1:9" s="213" customFormat="1" x14ac:dyDescent="0.2">
      <c r="A1328" s="431"/>
      <c r="B1328" s="334"/>
      <c r="C1328" s="334"/>
      <c r="D1328" s="339"/>
      <c r="E1328" s="340"/>
      <c r="F1328" s="334"/>
      <c r="G1328" s="334"/>
      <c r="H1328" s="432"/>
      <c r="I1328" s="334"/>
    </row>
    <row r="1329" spans="1:9" s="213" customFormat="1" x14ac:dyDescent="0.2">
      <c r="A1329" s="431"/>
      <c r="B1329" s="334"/>
      <c r="C1329" s="334"/>
      <c r="D1329" s="339"/>
      <c r="E1329" s="340"/>
      <c r="F1329" s="334"/>
      <c r="G1329" s="334"/>
      <c r="H1329" s="432"/>
      <c r="I1329" s="334"/>
    </row>
    <row r="1330" spans="1:9" s="213" customFormat="1" x14ac:dyDescent="0.2">
      <c r="A1330" s="431"/>
      <c r="B1330" s="334"/>
      <c r="C1330" s="334"/>
      <c r="D1330" s="339"/>
      <c r="E1330" s="340"/>
      <c r="F1330" s="334"/>
      <c r="G1330" s="334"/>
      <c r="H1330" s="432"/>
      <c r="I1330" s="334"/>
    </row>
    <row r="1331" spans="1:9" s="213" customFormat="1" x14ac:dyDescent="0.2">
      <c r="A1331" s="431"/>
      <c r="B1331" s="334"/>
      <c r="C1331" s="334"/>
      <c r="D1331" s="339"/>
      <c r="E1331" s="340"/>
      <c r="F1331" s="334"/>
      <c r="G1331" s="334"/>
      <c r="H1331" s="432"/>
      <c r="I1331" s="334"/>
    </row>
    <row r="1332" spans="1:9" s="213" customFormat="1" x14ac:dyDescent="0.2">
      <c r="A1332" s="431"/>
      <c r="B1332" s="334"/>
      <c r="C1332" s="334"/>
      <c r="D1332" s="339"/>
      <c r="E1332" s="340"/>
      <c r="F1332" s="334"/>
      <c r="G1332" s="334"/>
      <c r="H1332" s="432"/>
      <c r="I1332" s="334"/>
    </row>
    <row r="1333" spans="1:9" s="213" customFormat="1" x14ac:dyDescent="0.2">
      <c r="A1333" s="431"/>
      <c r="B1333" s="334"/>
      <c r="C1333" s="334"/>
      <c r="D1333" s="339"/>
      <c r="E1333" s="340"/>
      <c r="F1333" s="334"/>
      <c r="G1333" s="334"/>
      <c r="H1333" s="432"/>
      <c r="I1333" s="334"/>
    </row>
    <row r="1334" spans="1:9" s="213" customFormat="1" x14ac:dyDescent="0.2">
      <c r="A1334" s="431"/>
      <c r="B1334" s="334"/>
      <c r="C1334" s="334"/>
      <c r="D1334" s="339"/>
      <c r="E1334" s="340"/>
      <c r="F1334" s="334"/>
      <c r="G1334" s="334"/>
      <c r="H1334" s="432"/>
      <c r="I1334" s="334"/>
    </row>
    <row r="1335" spans="1:9" s="213" customFormat="1" x14ac:dyDescent="0.2">
      <c r="A1335" s="431"/>
      <c r="B1335" s="334"/>
      <c r="C1335" s="334"/>
      <c r="D1335" s="339"/>
      <c r="E1335" s="340"/>
      <c r="F1335" s="334"/>
      <c r="G1335" s="334"/>
      <c r="H1335" s="432"/>
      <c r="I1335" s="334"/>
    </row>
    <row r="1336" spans="1:9" s="213" customFormat="1" x14ac:dyDescent="0.2">
      <c r="A1336" s="431"/>
      <c r="B1336" s="334"/>
      <c r="C1336" s="334"/>
      <c r="D1336" s="339"/>
      <c r="E1336" s="340"/>
      <c r="F1336" s="334"/>
      <c r="G1336" s="334"/>
      <c r="H1336" s="432"/>
      <c r="I1336" s="334"/>
    </row>
    <row r="1337" spans="1:9" s="213" customFormat="1" x14ac:dyDescent="0.2">
      <c r="A1337" s="431"/>
      <c r="B1337" s="334"/>
      <c r="C1337" s="334"/>
      <c r="D1337" s="339"/>
      <c r="E1337" s="340"/>
      <c r="F1337" s="334"/>
      <c r="G1337" s="334"/>
      <c r="H1337" s="432"/>
      <c r="I1337" s="334"/>
    </row>
    <row r="1338" spans="1:9" s="213" customFormat="1" x14ac:dyDescent="0.2">
      <c r="A1338" s="431"/>
      <c r="B1338" s="334"/>
      <c r="C1338" s="334"/>
      <c r="D1338" s="339"/>
      <c r="E1338" s="340"/>
      <c r="F1338" s="334"/>
      <c r="G1338" s="334"/>
      <c r="H1338" s="432"/>
      <c r="I1338" s="334"/>
    </row>
    <row r="1339" spans="1:9" s="213" customFormat="1" x14ac:dyDescent="0.2">
      <c r="A1339" s="431"/>
      <c r="B1339" s="334"/>
      <c r="C1339" s="334"/>
      <c r="D1339" s="339"/>
      <c r="E1339" s="340"/>
      <c r="F1339" s="334"/>
      <c r="G1339" s="334"/>
      <c r="H1339" s="432"/>
      <c r="I1339" s="334"/>
    </row>
    <row r="1340" spans="1:9" s="213" customFormat="1" x14ac:dyDescent="0.2">
      <c r="A1340" s="431"/>
      <c r="B1340" s="334"/>
      <c r="C1340" s="334"/>
      <c r="D1340" s="339"/>
      <c r="E1340" s="340"/>
      <c r="F1340" s="334"/>
      <c r="G1340" s="334"/>
      <c r="H1340" s="432"/>
      <c r="I1340" s="334"/>
    </row>
    <row r="1341" spans="1:9" s="213" customFormat="1" x14ac:dyDescent="0.2">
      <c r="A1341" s="431"/>
      <c r="B1341" s="334"/>
      <c r="C1341" s="334"/>
      <c r="D1341" s="339"/>
      <c r="E1341" s="340"/>
      <c r="F1341" s="334"/>
      <c r="G1341" s="334"/>
      <c r="H1341" s="432"/>
      <c r="I1341" s="334"/>
    </row>
    <row r="1342" spans="1:9" s="213" customFormat="1" x14ac:dyDescent="0.2">
      <c r="A1342" s="431"/>
      <c r="B1342" s="334"/>
      <c r="C1342" s="334"/>
      <c r="D1342" s="339"/>
      <c r="E1342" s="340"/>
      <c r="F1342" s="334"/>
      <c r="G1342" s="334"/>
      <c r="H1342" s="432"/>
      <c r="I1342" s="334"/>
    </row>
    <row r="1343" spans="1:9" s="213" customFormat="1" x14ac:dyDescent="0.2">
      <c r="A1343" s="431"/>
      <c r="B1343" s="334"/>
      <c r="C1343" s="334"/>
      <c r="D1343" s="339"/>
      <c r="E1343" s="340"/>
      <c r="F1343" s="334"/>
      <c r="G1343" s="334"/>
      <c r="H1343" s="432"/>
      <c r="I1343" s="334"/>
    </row>
    <row r="1344" spans="1:9" s="213" customFormat="1" x14ac:dyDescent="0.2">
      <c r="A1344" s="431"/>
      <c r="B1344" s="334"/>
      <c r="C1344" s="334"/>
      <c r="D1344" s="339"/>
      <c r="E1344" s="340"/>
      <c r="F1344" s="334"/>
      <c r="G1344" s="334"/>
      <c r="H1344" s="432"/>
      <c r="I1344" s="334"/>
    </row>
    <row r="1345" spans="1:9" s="213" customFormat="1" x14ac:dyDescent="0.2">
      <c r="A1345" s="431"/>
      <c r="B1345" s="334"/>
      <c r="C1345" s="334"/>
      <c r="D1345" s="339"/>
      <c r="E1345" s="340"/>
      <c r="F1345" s="334"/>
      <c r="G1345" s="334"/>
      <c r="H1345" s="432"/>
      <c r="I1345" s="334"/>
    </row>
    <row r="1346" spans="1:9" s="213" customFormat="1" x14ac:dyDescent="0.2">
      <c r="A1346" s="431"/>
      <c r="B1346" s="334"/>
      <c r="C1346" s="334"/>
      <c r="D1346" s="339"/>
      <c r="E1346" s="340"/>
      <c r="F1346" s="334"/>
      <c r="G1346" s="334"/>
      <c r="H1346" s="432"/>
      <c r="I1346" s="334"/>
    </row>
    <row r="1347" spans="1:9" s="213" customFormat="1" x14ac:dyDescent="0.2">
      <c r="A1347" s="431"/>
      <c r="B1347" s="334"/>
      <c r="C1347" s="334"/>
      <c r="D1347" s="339"/>
      <c r="E1347" s="340"/>
      <c r="F1347" s="334"/>
      <c r="G1347" s="334"/>
      <c r="H1347" s="432"/>
      <c r="I1347" s="334"/>
    </row>
    <row r="1348" spans="1:9" s="213" customFormat="1" x14ac:dyDescent="0.2">
      <c r="A1348" s="431"/>
      <c r="B1348" s="334"/>
      <c r="C1348" s="334"/>
      <c r="D1348" s="339"/>
      <c r="E1348" s="340"/>
      <c r="F1348" s="334"/>
      <c r="G1348" s="334"/>
      <c r="H1348" s="432"/>
      <c r="I1348" s="334"/>
    </row>
    <row r="1349" spans="1:9" s="213" customFormat="1" x14ac:dyDescent="0.2">
      <c r="A1349" s="431"/>
      <c r="B1349" s="334"/>
      <c r="C1349" s="334"/>
      <c r="D1349" s="339"/>
      <c r="E1349" s="340"/>
      <c r="F1349" s="334"/>
      <c r="G1349" s="334"/>
      <c r="H1349" s="432"/>
      <c r="I1349" s="334"/>
    </row>
    <row r="1350" spans="1:9" s="213" customFormat="1" x14ac:dyDescent="0.2">
      <c r="A1350" s="431"/>
      <c r="B1350" s="334"/>
      <c r="C1350" s="334"/>
      <c r="D1350" s="339"/>
      <c r="E1350" s="340"/>
      <c r="F1350" s="334"/>
      <c r="G1350" s="334"/>
      <c r="H1350" s="432"/>
      <c r="I1350" s="334"/>
    </row>
    <row r="1351" spans="1:9" s="213" customFormat="1" x14ac:dyDescent="0.2">
      <c r="A1351" s="431"/>
      <c r="B1351" s="334"/>
      <c r="C1351" s="334"/>
      <c r="D1351" s="339"/>
      <c r="E1351" s="340"/>
      <c r="F1351" s="334"/>
      <c r="G1351" s="334"/>
      <c r="H1351" s="432"/>
      <c r="I1351" s="334"/>
    </row>
    <row r="1352" spans="1:9" s="213" customFormat="1" x14ac:dyDescent="0.2">
      <c r="A1352" s="431"/>
      <c r="B1352" s="334"/>
      <c r="C1352" s="334"/>
      <c r="D1352" s="339"/>
      <c r="E1352" s="340"/>
      <c r="F1352" s="334"/>
      <c r="G1352" s="334"/>
      <c r="H1352" s="432"/>
      <c r="I1352" s="334"/>
    </row>
    <row r="1353" spans="1:9" s="213" customFormat="1" x14ac:dyDescent="0.2">
      <c r="A1353" s="431"/>
      <c r="B1353" s="334"/>
      <c r="C1353" s="334"/>
      <c r="D1353" s="339"/>
      <c r="E1353" s="340"/>
      <c r="F1353" s="334"/>
      <c r="G1353" s="334"/>
      <c r="H1353" s="432"/>
      <c r="I1353" s="334"/>
    </row>
    <row r="1354" spans="1:9" s="213" customFormat="1" x14ac:dyDescent="0.2">
      <c r="A1354" s="431"/>
      <c r="B1354" s="334"/>
      <c r="C1354" s="334"/>
      <c r="D1354" s="339"/>
      <c r="E1354" s="340"/>
      <c r="F1354" s="334"/>
      <c r="G1354" s="334"/>
      <c r="H1354" s="432"/>
      <c r="I1354" s="334"/>
    </row>
    <row r="1355" spans="1:9" s="213" customFormat="1" x14ac:dyDescent="0.2">
      <c r="A1355" s="431"/>
      <c r="B1355" s="334"/>
      <c r="C1355" s="334"/>
      <c r="D1355" s="339"/>
      <c r="E1355" s="340"/>
      <c r="F1355" s="334"/>
      <c r="G1355" s="334"/>
      <c r="H1355" s="334"/>
      <c r="I1355" s="334"/>
    </row>
    <row r="1356" spans="1:9" s="213" customFormat="1" x14ac:dyDescent="0.2">
      <c r="A1356" s="431"/>
      <c r="B1356" s="334"/>
      <c r="C1356" s="334"/>
      <c r="D1356" s="339"/>
      <c r="E1356" s="340"/>
      <c r="F1356" s="334"/>
      <c r="G1356" s="334"/>
      <c r="H1356" s="334"/>
      <c r="I1356" s="334"/>
    </row>
    <row r="1357" spans="1:9" s="213" customFormat="1" x14ac:dyDescent="0.2">
      <c r="A1357" s="431"/>
      <c r="B1357" s="334"/>
      <c r="C1357" s="334"/>
      <c r="D1357" s="339"/>
      <c r="E1357" s="340"/>
      <c r="F1357" s="334"/>
      <c r="G1357" s="334"/>
      <c r="H1357" s="334"/>
      <c r="I1357" s="334"/>
    </row>
    <row r="1358" spans="1:9" s="213" customFormat="1" x14ac:dyDescent="0.2">
      <c r="A1358" s="431"/>
      <c r="B1358" s="334"/>
      <c r="C1358" s="334"/>
      <c r="D1358" s="339"/>
      <c r="E1358" s="340"/>
      <c r="F1358" s="334"/>
      <c r="G1358" s="334"/>
      <c r="H1358" s="334"/>
      <c r="I1358" s="334"/>
    </row>
    <row r="1359" spans="1:9" s="213" customFormat="1" x14ac:dyDescent="0.2">
      <c r="A1359" s="431"/>
      <c r="B1359" s="334"/>
      <c r="C1359" s="334"/>
      <c r="D1359" s="339"/>
      <c r="E1359" s="340"/>
      <c r="F1359" s="334"/>
      <c r="G1359" s="334"/>
      <c r="H1359" s="334"/>
      <c r="I1359" s="334"/>
    </row>
    <row r="1360" spans="1:9" s="213" customFormat="1" x14ac:dyDescent="0.2">
      <c r="A1360" s="431"/>
      <c r="B1360" s="334"/>
      <c r="C1360" s="334"/>
      <c r="D1360" s="339"/>
      <c r="E1360" s="340"/>
      <c r="F1360" s="334"/>
      <c r="G1360" s="334"/>
      <c r="H1360" s="334"/>
      <c r="I1360" s="334"/>
    </row>
    <row r="1361" spans="1:9" s="213" customFormat="1" ht="15" x14ac:dyDescent="0.25">
      <c r="A1361" s="413"/>
      <c r="B1361" s="334"/>
      <c r="C1361" s="334"/>
      <c r="D1361" s="339"/>
      <c r="E1361" s="340"/>
      <c r="F1361" s="334"/>
      <c r="G1361" s="334"/>
      <c r="H1361" s="334"/>
      <c r="I1361" s="334"/>
    </row>
    <row r="1362" spans="1:9" s="213" customFormat="1" ht="15" x14ac:dyDescent="0.25">
      <c r="A1362" s="413"/>
      <c r="B1362" s="334"/>
      <c r="C1362" s="334"/>
      <c r="D1362" s="339"/>
      <c r="E1362" s="340"/>
      <c r="F1362" s="334"/>
      <c r="G1362" s="334"/>
      <c r="H1362" s="334"/>
      <c r="I1362" s="334"/>
    </row>
    <row r="1363" spans="1:9" s="213" customFormat="1" ht="15" x14ac:dyDescent="0.25">
      <c r="A1363" s="413"/>
      <c r="B1363" s="334"/>
      <c r="C1363" s="334"/>
      <c r="D1363" s="339"/>
      <c r="E1363" s="340"/>
      <c r="F1363" s="334"/>
      <c r="G1363" s="334"/>
      <c r="H1363" s="334"/>
      <c r="I1363" s="334"/>
    </row>
    <row r="1364" spans="1:9" s="213" customFormat="1" ht="15" x14ac:dyDescent="0.25">
      <c r="A1364" s="413"/>
      <c r="B1364" s="334"/>
      <c r="C1364" s="334"/>
      <c r="D1364" s="339"/>
      <c r="E1364" s="340"/>
      <c r="F1364" s="334"/>
      <c r="G1364" s="334"/>
      <c r="H1364" s="334"/>
      <c r="I1364" s="334"/>
    </row>
    <row r="1365" spans="1:9" s="213" customFormat="1" ht="15" x14ac:dyDescent="0.25">
      <c r="A1365" s="413"/>
      <c r="B1365" s="334"/>
      <c r="C1365" s="334"/>
      <c r="D1365" s="339"/>
      <c r="E1365" s="340"/>
      <c r="F1365" s="334"/>
      <c r="G1365" s="334"/>
      <c r="H1365" s="334"/>
      <c r="I1365" s="334"/>
    </row>
    <row r="1366" spans="1:9" s="213" customFormat="1" ht="15" x14ac:dyDescent="0.25">
      <c r="A1366" s="413"/>
      <c r="B1366" s="334"/>
      <c r="C1366" s="334"/>
      <c r="D1366" s="339"/>
      <c r="E1366" s="340"/>
      <c r="F1366" s="334"/>
      <c r="G1366" s="334"/>
      <c r="H1366" s="334"/>
      <c r="I1366" s="334"/>
    </row>
    <row r="1367" spans="1:9" s="213" customFormat="1" ht="15" x14ac:dyDescent="0.25">
      <c r="A1367" s="413"/>
      <c r="B1367" s="334"/>
      <c r="C1367" s="334"/>
      <c r="D1367" s="339"/>
      <c r="E1367" s="340"/>
      <c r="F1367" s="334"/>
      <c r="G1367" s="334"/>
      <c r="H1367" s="334"/>
      <c r="I1367" s="334"/>
    </row>
    <row r="1368" spans="1:9" s="213" customFormat="1" ht="15" x14ac:dyDescent="0.25">
      <c r="A1368" s="413"/>
      <c r="B1368" s="334"/>
      <c r="C1368" s="334"/>
      <c r="D1368" s="339"/>
      <c r="E1368" s="340"/>
      <c r="F1368" s="334"/>
      <c r="G1368" s="334"/>
      <c r="H1368" s="334"/>
      <c r="I1368" s="334"/>
    </row>
    <row r="1369" spans="1:9" s="213" customFormat="1" ht="15" x14ac:dyDescent="0.25">
      <c r="A1369" s="413"/>
      <c r="B1369" s="334"/>
      <c r="C1369" s="334"/>
      <c r="D1369" s="339"/>
      <c r="E1369" s="340"/>
      <c r="F1369" s="334"/>
      <c r="G1369" s="334"/>
      <c r="H1369" s="334"/>
      <c r="I1369" s="334"/>
    </row>
    <row r="1370" spans="1:9" s="213" customFormat="1" ht="15" x14ac:dyDescent="0.25">
      <c r="A1370" s="413"/>
      <c r="B1370" s="334"/>
      <c r="C1370" s="334"/>
      <c r="D1370" s="339"/>
      <c r="E1370" s="340"/>
      <c r="F1370" s="334"/>
      <c r="G1370" s="334"/>
      <c r="H1370" s="334"/>
      <c r="I1370" s="334"/>
    </row>
    <row r="1371" spans="1:9" s="213" customFormat="1" ht="15" x14ac:dyDescent="0.25">
      <c r="A1371" s="413"/>
      <c r="B1371" s="334"/>
      <c r="C1371" s="334"/>
      <c r="D1371" s="339"/>
      <c r="E1371" s="340"/>
      <c r="F1371" s="334"/>
      <c r="G1371" s="334"/>
      <c r="H1371" s="334"/>
      <c r="I1371" s="334"/>
    </row>
    <row r="1372" spans="1:9" s="213" customFormat="1" ht="15" x14ac:dyDescent="0.25">
      <c r="A1372" s="413"/>
      <c r="B1372" s="334"/>
      <c r="C1372" s="334"/>
      <c r="D1372" s="339"/>
      <c r="E1372" s="340"/>
      <c r="F1372" s="334"/>
      <c r="G1372" s="334"/>
      <c r="H1372" s="334"/>
      <c r="I1372" s="334"/>
    </row>
    <row r="1373" spans="1:9" s="213" customFormat="1" ht="15" x14ac:dyDescent="0.25">
      <c r="A1373" s="413"/>
      <c r="B1373" s="334"/>
      <c r="C1373" s="334"/>
      <c r="D1373" s="339"/>
      <c r="E1373" s="340"/>
      <c r="F1373" s="334"/>
      <c r="G1373" s="334"/>
      <c r="H1373" s="334"/>
      <c r="I1373" s="334"/>
    </row>
    <row r="1374" spans="1:9" s="213" customFormat="1" ht="15" x14ac:dyDescent="0.25">
      <c r="A1374" s="413"/>
      <c r="B1374" s="334"/>
      <c r="C1374" s="334"/>
      <c r="D1374" s="339"/>
      <c r="E1374" s="340"/>
      <c r="F1374" s="334"/>
      <c r="G1374" s="334"/>
      <c r="H1374" s="334"/>
      <c r="I1374" s="334"/>
    </row>
    <row r="1375" spans="1:9" s="213" customFormat="1" ht="15" x14ac:dyDescent="0.25">
      <c r="A1375" s="413"/>
      <c r="B1375" s="334"/>
      <c r="C1375" s="334"/>
      <c r="D1375" s="339"/>
      <c r="E1375" s="340"/>
      <c r="F1375" s="334"/>
      <c r="G1375" s="334"/>
      <c r="H1375" s="334"/>
      <c r="I1375" s="334"/>
    </row>
    <row r="1376" spans="1:9" s="213" customFormat="1" ht="15" x14ac:dyDescent="0.25">
      <c r="A1376" s="413"/>
      <c r="B1376" s="334"/>
      <c r="C1376" s="334"/>
      <c r="D1376" s="339"/>
      <c r="E1376" s="340"/>
      <c r="F1376" s="334"/>
      <c r="G1376" s="334"/>
      <c r="H1376" s="334"/>
      <c r="I1376" s="334"/>
    </row>
    <row r="1377" spans="1:9" s="213" customFormat="1" ht="15" x14ac:dyDescent="0.25">
      <c r="A1377" s="413"/>
      <c r="B1377" s="334"/>
      <c r="C1377" s="334"/>
      <c r="D1377" s="339"/>
      <c r="E1377" s="340"/>
      <c r="F1377" s="334"/>
      <c r="G1377" s="334"/>
      <c r="H1377" s="334"/>
      <c r="I1377" s="334"/>
    </row>
    <row r="1378" spans="1:9" s="213" customFormat="1" ht="15" x14ac:dyDescent="0.25">
      <c r="A1378" s="413"/>
      <c r="B1378" s="334"/>
      <c r="C1378" s="334"/>
      <c r="D1378" s="339"/>
      <c r="E1378" s="340"/>
      <c r="F1378" s="334"/>
      <c r="G1378" s="334"/>
      <c r="H1378" s="334"/>
      <c r="I1378" s="334"/>
    </row>
    <row r="1379" spans="1:9" s="213" customFormat="1" ht="15" x14ac:dyDescent="0.25">
      <c r="A1379" s="413"/>
      <c r="B1379" s="334"/>
      <c r="C1379" s="334"/>
      <c r="D1379" s="339"/>
      <c r="E1379" s="340"/>
      <c r="F1379" s="334"/>
      <c r="G1379" s="334"/>
      <c r="H1379" s="334"/>
      <c r="I1379" s="334"/>
    </row>
    <row r="1380" spans="1:9" s="213" customFormat="1" ht="15" x14ac:dyDescent="0.25">
      <c r="A1380" s="413"/>
      <c r="B1380" s="334"/>
      <c r="C1380" s="334"/>
      <c r="D1380" s="339"/>
      <c r="E1380" s="340"/>
      <c r="F1380" s="334"/>
      <c r="G1380" s="334"/>
      <c r="H1380" s="334"/>
      <c r="I1380" s="334"/>
    </row>
    <row r="1381" spans="1:9" s="213" customFormat="1" ht="15" x14ac:dyDescent="0.25">
      <c r="A1381" s="413"/>
      <c r="B1381" s="334"/>
      <c r="C1381" s="334"/>
      <c r="D1381" s="339"/>
      <c r="E1381" s="340"/>
      <c r="F1381" s="334"/>
      <c r="G1381" s="334"/>
      <c r="H1381" s="334"/>
      <c r="I1381" s="334"/>
    </row>
    <row r="1382" spans="1:9" s="213" customFormat="1" ht="15" x14ac:dyDescent="0.25">
      <c r="A1382" s="413"/>
      <c r="B1382" s="334"/>
      <c r="C1382" s="334"/>
      <c r="D1382" s="339"/>
      <c r="E1382" s="340"/>
      <c r="F1382" s="334"/>
      <c r="G1382" s="334"/>
      <c r="H1382" s="334"/>
      <c r="I1382" s="334"/>
    </row>
    <row r="1383" spans="1:9" s="213" customFormat="1" ht="15" x14ac:dyDescent="0.25">
      <c r="A1383" s="413"/>
      <c r="B1383" s="334"/>
      <c r="C1383" s="334"/>
      <c r="D1383" s="339"/>
      <c r="E1383" s="340"/>
      <c r="F1383" s="334"/>
      <c r="G1383" s="334"/>
      <c r="H1383" s="334"/>
      <c r="I1383" s="334"/>
    </row>
    <row r="1384" spans="1:9" s="213" customFormat="1" ht="15" x14ac:dyDescent="0.25">
      <c r="A1384" s="413"/>
      <c r="B1384" s="334"/>
      <c r="C1384" s="334"/>
      <c r="D1384" s="339"/>
      <c r="E1384" s="340"/>
      <c r="F1384" s="334"/>
      <c r="G1384" s="334"/>
      <c r="H1384" s="334"/>
      <c r="I1384" s="334"/>
    </row>
    <row r="1385" spans="1:9" s="213" customFormat="1" ht="15" x14ac:dyDescent="0.25">
      <c r="A1385" s="413"/>
      <c r="B1385" s="334"/>
      <c r="C1385" s="334"/>
      <c r="D1385" s="339"/>
      <c r="E1385" s="340"/>
      <c r="F1385" s="334"/>
      <c r="G1385" s="334"/>
      <c r="H1385" s="334"/>
      <c r="I1385" s="334"/>
    </row>
    <row r="1386" spans="1:9" s="213" customFormat="1" ht="15" x14ac:dyDescent="0.25">
      <c r="A1386" s="413"/>
      <c r="B1386" s="334"/>
      <c r="C1386" s="334"/>
      <c r="D1386" s="339"/>
      <c r="E1386" s="340"/>
      <c r="F1386" s="334"/>
      <c r="G1386" s="334"/>
      <c r="H1386" s="334"/>
      <c r="I1386" s="334"/>
    </row>
    <row r="1387" spans="1:9" s="213" customFormat="1" ht="15" x14ac:dyDescent="0.25">
      <c r="A1387" s="413"/>
      <c r="B1387" s="334"/>
      <c r="C1387" s="334"/>
      <c r="D1387" s="339"/>
      <c r="E1387" s="340"/>
      <c r="F1387" s="334"/>
      <c r="G1387" s="334"/>
      <c r="H1387" s="334"/>
      <c r="I1387" s="334"/>
    </row>
    <row r="1388" spans="1:9" s="213" customFormat="1" ht="15" x14ac:dyDescent="0.25">
      <c r="A1388" s="413"/>
      <c r="B1388" s="334"/>
      <c r="C1388" s="334"/>
      <c r="D1388" s="339"/>
      <c r="E1388" s="340"/>
      <c r="F1388" s="334"/>
      <c r="G1388" s="334"/>
      <c r="H1388" s="334"/>
      <c r="I1388" s="334"/>
    </row>
    <row r="1389" spans="1:9" s="213" customFormat="1" ht="15" x14ac:dyDescent="0.25">
      <c r="A1389" s="413"/>
      <c r="B1389" s="334"/>
      <c r="C1389" s="334"/>
      <c r="D1389" s="339"/>
      <c r="E1389" s="340"/>
      <c r="F1389" s="334"/>
      <c r="G1389" s="334"/>
      <c r="H1389" s="334"/>
      <c r="I1389" s="334"/>
    </row>
    <row r="1390" spans="1:9" s="213" customFormat="1" ht="15" x14ac:dyDescent="0.25">
      <c r="A1390" s="413"/>
      <c r="B1390" s="334"/>
      <c r="C1390" s="334"/>
      <c r="D1390" s="339"/>
      <c r="E1390" s="340"/>
      <c r="F1390" s="334"/>
      <c r="G1390" s="334"/>
      <c r="H1390" s="334"/>
      <c r="I1390" s="334"/>
    </row>
    <row r="1391" spans="1:9" s="213" customFormat="1" ht="15" x14ac:dyDescent="0.25">
      <c r="A1391" s="413"/>
      <c r="B1391" s="334"/>
      <c r="C1391" s="334"/>
      <c r="D1391" s="339"/>
      <c r="E1391" s="340"/>
      <c r="F1391" s="334"/>
      <c r="G1391" s="334"/>
      <c r="H1391" s="334"/>
      <c r="I1391" s="334"/>
    </row>
    <row r="1392" spans="1:9" s="213" customFormat="1" ht="15" x14ac:dyDescent="0.25">
      <c r="A1392" s="413"/>
      <c r="B1392" s="334"/>
      <c r="C1392" s="334"/>
      <c r="D1392" s="339"/>
      <c r="E1392" s="340"/>
      <c r="F1392" s="334"/>
      <c r="G1392" s="334"/>
      <c r="H1392" s="334"/>
      <c r="I1392" s="334"/>
    </row>
    <row r="1393" spans="1:9" s="213" customFormat="1" ht="15" x14ac:dyDescent="0.25">
      <c r="A1393" s="413"/>
      <c r="B1393" s="334"/>
      <c r="C1393" s="334"/>
      <c r="D1393" s="339"/>
      <c r="E1393" s="340"/>
      <c r="F1393" s="334"/>
      <c r="G1393" s="334"/>
      <c r="H1393" s="334"/>
      <c r="I1393" s="334"/>
    </row>
    <row r="1394" spans="1:9" s="213" customFormat="1" ht="15" x14ac:dyDescent="0.25">
      <c r="A1394" s="413"/>
      <c r="B1394" s="334"/>
      <c r="C1394" s="334"/>
      <c r="D1394" s="339"/>
      <c r="E1394" s="340"/>
      <c r="F1394" s="334"/>
      <c r="G1394" s="334"/>
      <c r="H1394" s="334"/>
      <c r="I1394" s="334"/>
    </row>
    <row r="1395" spans="1:9" s="213" customFormat="1" ht="15" x14ac:dyDescent="0.25">
      <c r="A1395" s="413"/>
      <c r="B1395" s="334"/>
      <c r="C1395" s="334"/>
      <c r="D1395" s="339"/>
      <c r="E1395" s="340"/>
      <c r="F1395" s="334"/>
      <c r="G1395" s="334"/>
      <c r="H1395" s="334"/>
      <c r="I1395" s="334"/>
    </row>
    <row r="1396" spans="1:9" s="213" customFormat="1" ht="15" x14ac:dyDescent="0.25">
      <c r="A1396" s="413"/>
      <c r="B1396" s="334"/>
      <c r="C1396" s="334"/>
      <c r="D1396" s="339"/>
      <c r="E1396" s="340"/>
      <c r="F1396" s="334"/>
      <c r="G1396" s="334"/>
      <c r="H1396" s="334"/>
      <c r="I1396" s="334"/>
    </row>
    <row r="1397" spans="1:9" s="213" customFormat="1" ht="15" x14ac:dyDescent="0.25">
      <c r="A1397" s="413"/>
      <c r="B1397" s="334"/>
      <c r="C1397" s="334"/>
      <c r="D1397" s="339"/>
      <c r="E1397" s="340"/>
      <c r="F1397" s="334"/>
      <c r="G1397" s="334"/>
      <c r="H1397" s="334"/>
      <c r="I1397" s="334"/>
    </row>
    <row r="1398" spans="1:9" s="213" customFormat="1" ht="15" x14ac:dyDescent="0.25">
      <c r="A1398" s="413"/>
      <c r="B1398" s="334"/>
      <c r="C1398" s="334"/>
      <c r="D1398" s="339"/>
      <c r="E1398" s="340"/>
      <c r="F1398" s="334"/>
      <c r="G1398" s="334"/>
      <c r="H1398" s="334"/>
      <c r="I1398" s="334"/>
    </row>
    <row r="1399" spans="1:9" s="213" customFormat="1" ht="15" x14ac:dyDescent="0.25">
      <c r="A1399" s="413"/>
      <c r="B1399" s="100"/>
      <c r="C1399" s="334"/>
      <c r="D1399" s="339"/>
      <c r="E1399" s="340"/>
      <c r="F1399" s="334"/>
      <c r="G1399" s="334"/>
      <c r="H1399" s="334"/>
      <c r="I1399" s="334"/>
    </row>
    <row r="1400" spans="1:9" s="213" customFormat="1" ht="15" x14ac:dyDescent="0.25">
      <c r="A1400" s="413"/>
      <c r="B1400" s="414"/>
      <c r="C1400" s="334"/>
      <c r="D1400" s="339"/>
      <c r="E1400" s="340"/>
      <c r="F1400" s="334"/>
      <c r="G1400" s="334"/>
      <c r="H1400" s="334"/>
      <c r="I1400" s="334"/>
    </row>
    <row r="1401" spans="1:9" s="213" customFormat="1" ht="15" x14ac:dyDescent="0.25">
      <c r="A1401" s="413"/>
      <c r="B1401" s="414"/>
      <c r="C1401" s="334"/>
      <c r="D1401" s="339"/>
      <c r="E1401" s="340"/>
      <c r="F1401" s="334"/>
      <c r="G1401" s="334"/>
      <c r="H1401" s="334"/>
      <c r="I1401" s="334"/>
    </row>
    <row r="1402" spans="1:9" s="213" customFormat="1" ht="15" x14ac:dyDescent="0.25">
      <c r="A1402" s="413"/>
      <c r="B1402" s="414"/>
      <c r="C1402" s="334"/>
      <c r="D1402" s="339"/>
      <c r="E1402" s="340"/>
      <c r="F1402" s="334"/>
      <c r="G1402" s="334"/>
      <c r="H1402" s="334"/>
      <c r="I1402" s="334"/>
    </row>
    <row r="1403" spans="1:9" s="213" customFormat="1" ht="15" x14ac:dyDescent="0.25">
      <c r="A1403" s="413"/>
      <c r="B1403" s="414"/>
      <c r="C1403" s="334"/>
      <c r="D1403" s="339"/>
      <c r="E1403" s="340"/>
      <c r="F1403" s="334"/>
      <c r="G1403" s="334"/>
      <c r="H1403" s="334"/>
      <c r="I1403" s="334"/>
    </row>
    <row r="1404" spans="1:9" s="213" customFormat="1" ht="15" x14ac:dyDescent="0.25">
      <c r="A1404" s="413"/>
      <c r="B1404" s="414"/>
      <c r="C1404" s="334"/>
      <c r="D1404" s="339"/>
      <c r="E1404" s="340"/>
      <c r="F1404" s="334"/>
      <c r="G1404" s="334"/>
      <c r="H1404" s="334"/>
      <c r="I1404" s="334"/>
    </row>
    <row r="1405" spans="1:9" s="213" customFormat="1" ht="15" x14ac:dyDescent="0.25">
      <c r="A1405" s="413"/>
      <c r="B1405" s="414"/>
      <c r="C1405" s="334"/>
      <c r="D1405" s="339"/>
      <c r="E1405" s="340"/>
      <c r="F1405" s="334"/>
      <c r="G1405" s="334"/>
      <c r="H1405" s="334"/>
      <c r="I1405" s="334"/>
    </row>
    <row r="1406" spans="1:9" s="213" customFormat="1" ht="15" x14ac:dyDescent="0.25">
      <c r="A1406" s="413"/>
      <c r="B1406" s="414"/>
      <c r="C1406" s="334"/>
      <c r="D1406" s="339"/>
      <c r="E1406" s="340"/>
      <c r="F1406" s="334"/>
      <c r="G1406" s="334"/>
      <c r="H1406" s="334"/>
      <c r="I1406" s="334"/>
    </row>
    <row r="1407" spans="1:9" s="213" customFormat="1" ht="15" x14ac:dyDescent="0.25">
      <c r="A1407" s="413"/>
      <c r="B1407" s="334"/>
      <c r="C1407" s="334"/>
      <c r="D1407" s="339"/>
      <c r="E1407" s="340"/>
      <c r="F1407" s="334"/>
      <c r="G1407" s="334"/>
      <c r="H1407" s="334"/>
      <c r="I1407" s="334"/>
    </row>
    <row r="1408" spans="1:9" s="213" customFormat="1" ht="15" x14ac:dyDescent="0.25">
      <c r="A1408" s="413"/>
      <c r="B1408" s="334"/>
      <c r="C1408" s="334"/>
      <c r="D1408" s="339"/>
      <c r="E1408" s="340"/>
      <c r="F1408" s="334"/>
      <c r="G1408" s="334"/>
      <c r="H1408" s="334"/>
      <c r="I1408" s="334"/>
    </row>
    <row r="1409" spans="1:9" s="213" customFormat="1" ht="15" x14ac:dyDescent="0.25">
      <c r="A1409" s="413"/>
      <c r="B1409" s="334"/>
      <c r="C1409" s="334"/>
      <c r="D1409" s="339"/>
      <c r="E1409" s="340"/>
      <c r="F1409" s="334"/>
      <c r="G1409" s="334"/>
      <c r="H1409" s="334"/>
      <c r="I1409" s="334"/>
    </row>
    <row r="1410" spans="1:9" s="213" customFormat="1" ht="15" x14ac:dyDescent="0.25">
      <c r="A1410" s="413"/>
      <c r="B1410" s="334"/>
      <c r="C1410" s="334"/>
      <c r="D1410" s="339"/>
      <c r="E1410" s="340"/>
      <c r="F1410" s="334"/>
      <c r="G1410" s="334"/>
      <c r="H1410" s="334"/>
      <c r="I1410" s="334"/>
    </row>
    <row r="1411" spans="1:9" s="213" customFormat="1" ht="15" x14ac:dyDescent="0.25">
      <c r="A1411" s="413"/>
      <c r="B1411" s="334"/>
      <c r="C1411" s="334"/>
      <c r="D1411" s="339"/>
      <c r="E1411" s="340"/>
      <c r="F1411" s="334"/>
      <c r="G1411" s="334"/>
      <c r="H1411" s="334"/>
      <c r="I1411" s="334"/>
    </row>
    <row r="1412" spans="1:9" s="213" customFormat="1" ht="15" x14ac:dyDescent="0.25">
      <c r="A1412" s="413"/>
      <c r="B1412" s="334"/>
      <c r="C1412" s="334"/>
      <c r="D1412" s="339"/>
      <c r="E1412" s="340"/>
      <c r="F1412" s="334"/>
      <c r="G1412" s="334"/>
      <c r="H1412" s="334"/>
      <c r="I1412" s="334"/>
    </row>
    <row r="1413" spans="1:9" s="213" customFormat="1" ht="15" x14ac:dyDescent="0.25">
      <c r="A1413" s="413"/>
      <c r="B1413" s="334"/>
      <c r="C1413" s="334"/>
      <c r="D1413" s="339"/>
      <c r="E1413" s="340"/>
      <c r="F1413" s="334"/>
      <c r="G1413" s="334"/>
      <c r="H1413" s="334"/>
      <c r="I1413" s="334"/>
    </row>
    <row r="1414" spans="1:9" s="213" customFormat="1" ht="15" x14ac:dyDescent="0.25">
      <c r="A1414" s="413"/>
      <c r="B1414" s="334"/>
      <c r="C1414" s="334"/>
      <c r="D1414" s="339"/>
      <c r="E1414" s="340"/>
      <c r="F1414" s="334"/>
      <c r="G1414" s="334"/>
      <c r="H1414" s="334"/>
      <c r="I1414" s="334"/>
    </row>
    <row r="1415" spans="1:9" s="213" customFormat="1" ht="15" x14ac:dyDescent="0.25">
      <c r="A1415" s="413"/>
      <c r="B1415" s="334"/>
      <c r="C1415" s="334"/>
      <c r="D1415" s="339"/>
      <c r="E1415" s="340"/>
      <c r="F1415" s="334"/>
      <c r="G1415" s="334"/>
      <c r="H1415" s="334"/>
      <c r="I1415" s="334"/>
    </row>
    <row r="1416" spans="1:9" s="213" customFormat="1" ht="15" x14ac:dyDescent="0.25">
      <c r="A1416" s="413"/>
      <c r="B1416" s="334"/>
      <c r="C1416" s="334"/>
      <c r="D1416" s="339"/>
      <c r="E1416" s="340"/>
      <c r="F1416" s="334"/>
      <c r="G1416" s="334"/>
      <c r="H1416" s="334"/>
      <c r="I1416" s="334"/>
    </row>
    <row r="1417" spans="1:9" s="213" customFormat="1" ht="15" x14ac:dyDescent="0.25">
      <c r="A1417" s="413"/>
      <c r="B1417" s="334"/>
      <c r="C1417" s="334"/>
      <c r="D1417" s="339"/>
      <c r="E1417" s="340"/>
      <c r="F1417" s="334"/>
      <c r="G1417" s="334"/>
      <c r="H1417" s="334"/>
      <c r="I1417" s="334"/>
    </row>
    <row r="1418" spans="1:9" s="213" customFormat="1" ht="15" x14ac:dyDescent="0.25">
      <c r="A1418" s="413"/>
      <c r="B1418" s="334"/>
      <c r="C1418" s="334"/>
      <c r="D1418" s="339"/>
      <c r="E1418" s="340"/>
      <c r="F1418" s="334"/>
      <c r="G1418" s="334"/>
      <c r="H1418" s="334"/>
      <c r="I1418" s="334"/>
    </row>
    <row r="1419" spans="1:9" s="213" customFormat="1" ht="15" x14ac:dyDescent="0.25">
      <c r="A1419" s="413"/>
      <c r="B1419" s="334"/>
      <c r="C1419" s="334"/>
      <c r="D1419" s="339"/>
      <c r="E1419" s="340"/>
      <c r="F1419" s="334"/>
      <c r="G1419" s="334"/>
      <c r="H1419" s="334"/>
      <c r="I1419" s="334"/>
    </row>
    <row r="1420" spans="1:9" s="213" customFormat="1" ht="15" x14ac:dyDescent="0.25">
      <c r="A1420" s="413"/>
      <c r="B1420" s="334"/>
      <c r="C1420" s="334"/>
      <c r="D1420" s="339"/>
      <c r="E1420" s="340"/>
      <c r="F1420" s="334"/>
      <c r="G1420" s="334"/>
      <c r="H1420" s="334"/>
      <c r="I1420" s="334"/>
    </row>
    <row r="1421" spans="1:9" s="213" customFormat="1" ht="15" x14ac:dyDescent="0.25">
      <c r="A1421" s="413"/>
      <c r="B1421" s="334"/>
      <c r="C1421" s="334"/>
      <c r="D1421" s="339"/>
      <c r="E1421" s="340"/>
      <c r="F1421" s="334"/>
      <c r="G1421" s="334"/>
      <c r="H1421" s="334"/>
      <c r="I1421" s="334"/>
    </row>
    <row r="1422" spans="1:9" s="213" customFormat="1" ht="15" x14ac:dyDescent="0.25">
      <c r="A1422" s="413"/>
      <c r="B1422" s="334"/>
      <c r="C1422" s="334"/>
      <c r="D1422" s="339"/>
      <c r="E1422" s="340"/>
      <c r="F1422" s="334"/>
      <c r="G1422" s="334"/>
      <c r="H1422" s="334"/>
      <c r="I1422" s="334"/>
    </row>
    <row r="1423" spans="1:9" s="213" customFormat="1" ht="15" x14ac:dyDescent="0.25">
      <c r="A1423" s="413"/>
      <c r="B1423" s="334"/>
      <c r="C1423" s="334"/>
      <c r="D1423" s="339"/>
      <c r="E1423" s="340"/>
      <c r="F1423" s="334"/>
      <c r="G1423" s="334"/>
      <c r="H1423" s="334"/>
      <c r="I1423" s="334"/>
    </row>
    <row r="1424" spans="1:9" s="213" customFormat="1" ht="15" x14ac:dyDescent="0.25">
      <c r="A1424" s="413"/>
      <c r="B1424" s="334"/>
      <c r="C1424" s="334"/>
      <c r="D1424" s="339"/>
      <c r="E1424" s="340"/>
      <c r="F1424" s="334"/>
      <c r="G1424" s="334"/>
      <c r="H1424" s="334"/>
      <c r="I1424" s="334"/>
    </row>
    <row r="1425" spans="1:9" s="213" customFormat="1" ht="15" x14ac:dyDescent="0.25">
      <c r="A1425" s="413"/>
      <c r="B1425" s="334"/>
      <c r="C1425" s="334"/>
      <c r="D1425" s="339"/>
      <c r="E1425" s="340"/>
      <c r="F1425" s="334"/>
      <c r="G1425" s="334"/>
      <c r="H1425" s="334"/>
      <c r="I1425" s="334"/>
    </row>
    <row r="1426" spans="1:9" s="213" customFormat="1" ht="15" x14ac:dyDescent="0.25">
      <c r="A1426" s="413"/>
      <c r="B1426" s="334"/>
      <c r="C1426" s="334"/>
      <c r="D1426" s="339"/>
      <c r="E1426" s="340"/>
      <c r="F1426" s="334"/>
      <c r="G1426" s="334"/>
      <c r="H1426" s="334"/>
      <c r="I1426" s="334"/>
    </row>
    <row r="1427" spans="1:9" s="213" customFormat="1" ht="15" x14ac:dyDescent="0.25">
      <c r="A1427" s="413"/>
      <c r="B1427" s="334"/>
      <c r="C1427" s="334"/>
      <c r="D1427" s="339"/>
      <c r="E1427" s="340"/>
      <c r="F1427" s="334"/>
      <c r="G1427" s="334"/>
      <c r="H1427" s="334"/>
      <c r="I1427" s="334"/>
    </row>
    <row r="1428" spans="1:9" s="213" customFormat="1" ht="15" x14ac:dyDescent="0.25">
      <c r="A1428" s="413"/>
      <c r="B1428" s="334"/>
      <c r="C1428" s="334"/>
      <c r="D1428" s="339"/>
      <c r="E1428" s="340"/>
      <c r="F1428" s="334"/>
      <c r="G1428" s="334"/>
      <c r="H1428" s="334"/>
      <c r="I1428" s="334"/>
    </row>
    <row r="1429" spans="1:9" s="213" customFormat="1" ht="15" x14ac:dyDescent="0.25">
      <c r="A1429" s="413"/>
      <c r="B1429" s="334"/>
      <c r="C1429" s="334"/>
      <c r="D1429" s="339"/>
      <c r="E1429" s="340"/>
      <c r="F1429" s="334"/>
      <c r="G1429" s="334"/>
      <c r="H1429" s="334"/>
      <c r="I1429" s="334"/>
    </row>
    <row r="1430" spans="1:9" s="213" customFormat="1" ht="15" x14ac:dyDescent="0.25">
      <c r="A1430" s="413"/>
      <c r="B1430" s="334"/>
      <c r="C1430" s="334"/>
      <c r="D1430" s="339"/>
      <c r="E1430" s="340"/>
      <c r="F1430" s="334"/>
      <c r="G1430" s="334"/>
      <c r="H1430" s="334"/>
      <c r="I1430" s="334"/>
    </row>
    <row r="1431" spans="1:9" s="213" customFormat="1" ht="15" x14ac:dyDescent="0.25">
      <c r="A1431" s="413"/>
      <c r="B1431" s="334"/>
      <c r="C1431" s="334"/>
      <c r="D1431" s="339"/>
      <c r="E1431" s="340"/>
      <c r="F1431" s="334"/>
      <c r="G1431" s="334"/>
      <c r="H1431" s="334"/>
      <c r="I1431" s="334"/>
    </row>
    <row r="1432" spans="1:9" s="213" customFormat="1" ht="15" x14ac:dyDescent="0.25">
      <c r="A1432" s="413"/>
      <c r="B1432" s="334"/>
      <c r="C1432" s="334"/>
      <c r="D1432" s="339"/>
      <c r="E1432" s="340"/>
      <c r="F1432" s="334"/>
      <c r="G1432" s="334"/>
      <c r="H1432" s="334"/>
      <c r="I1432" s="334"/>
    </row>
    <row r="1433" spans="1:9" s="213" customFormat="1" ht="15" x14ac:dyDescent="0.25">
      <c r="A1433" s="413"/>
      <c r="B1433" s="334"/>
      <c r="C1433" s="334"/>
      <c r="D1433" s="339"/>
      <c r="E1433" s="340"/>
      <c r="F1433" s="334"/>
      <c r="G1433" s="334"/>
      <c r="H1433" s="334"/>
      <c r="I1433" s="334"/>
    </row>
    <row r="1434" spans="1:9" s="213" customFormat="1" ht="15" x14ac:dyDescent="0.25">
      <c r="A1434" s="413"/>
      <c r="B1434" s="334"/>
      <c r="C1434" s="334"/>
      <c r="D1434" s="339"/>
      <c r="E1434" s="340"/>
      <c r="F1434" s="334"/>
      <c r="G1434" s="334"/>
      <c r="H1434" s="334"/>
      <c r="I1434" s="334"/>
    </row>
    <row r="1435" spans="1:9" s="213" customFormat="1" ht="15" x14ac:dyDescent="0.25">
      <c r="A1435" s="413"/>
      <c r="B1435" s="334"/>
      <c r="C1435" s="334"/>
      <c r="D1435" s="339"/>
      <c r="E1435" s="340"/>
      <c r="F1435" s="334"/>
      <c r="G1435" s="334"/>
      <c r="H1435" s="334"/>
      <c r="I1435" s="334"/>
    </row>
    <row r="1436" spans="1:9" s="213" customFormat="1" ht="15" x14ac:dyDescent="0.25">
      <c r="A1436" s="413"/>
      <c r="B1436" s="334"/>
      <c r="C1436" s="334"/>
      <c r="D1436" s="339"/>
      <c r="E1436" s="340"/>
      <c r="F1436" s="334"/>
      <c r="G1436" s="334"/>
      <c r="H1436" s="334"/>
      <c r="I1436" s="334"/>
    </row>
    <row r="1437" spans="1:9" s="213" customFormat="1" ht="15" x14ac:dyDescent="0.25">
      <c r="A1437" s="413"/>
      <c r="B1437" s="334"/>
      <c r="C1437" s="334"/>
      <c r="D1437" s="339"/>
      <c r="E1437" s="340"/>
      <c r="F1437" s="334"/>
      <c r="G1437" s="334"/>
      <c r="H1437" s="334"/>
      <c r="I1437" s="334"/>
    </row>
    <row r="1438" spans="1:9" s="213" customFormat="1" ht="15" x14ac:dyDescent="0.25">
      <c r="A1438" s="413"/>
      <c r="B1438" s="334"/>
      <c r="C1438" s="334"/>
      <c r="D1438" s="339"/>
      <c r="E1438" s="340"/>
      <c r="F1438" s="334"/>
      <c r="G1438" s="334"/>
      <c r="H1438" s="334"/>
      <c r="I1438" s="334"/>
    </row>
    <row r="1439" spans="1:9" s="213" customFormat="1" ht="15" x14ac:dyDescent="0.25">
      <c r="A1439" s="413"/>
      <c r="B1439" s="334"/>
      <c r="C1439" s="334"/>
      <c r="D1439" s="339"/>
      <c r="E1439" s="340"/>
      <c r="F1439" s="334"/>
      <c r="G1439" s="334"/>
      <c r="H1439" s="334"/>
      <c r="I1439" s="334"/>
    </row>
    <row r="1440" spans="1:9" s="213" customFormat="1" ht="15" x14ac:dyDescent="0.25">
      <c r="A1440" s="413"/>
      <c r="B1440" s="334"/>
      <c r="C1440" s="334"/>
      <c r="D1440" s="339"/>
      <c r="E1440" s="340"/>
      <c r="F1440" s="334"/>
      <c r="G1440" s="334"/>
      <c r="H1440" s="334"/>
      <c r="I1440" s="334"/>
    </row>
    <row r="1441" spans="1:9" s="213" customFormat="1" ht="15" x14ac:dyDescent="0.25">
      <c r="A1441" s="413"/>
      <c r="B1441" s="334"/>
      <c r="C1441" s="334"/>
      <c r="D1441" s="339"/>
      <c r="E1441" s="340"/>
      <c r="F1441" s="334"/>
      <c r="G1441" s="334"/>
      <c r="H1441" s="334"/>
      <c r="I1441" s="334"/>
    </row>
    <row r="1442" spans="1:9" s="213" customFormat="1" ht="15" x14ac:dyDescent="0.25">
      <c r="A1442" s="413"/>
      <c r="B1442" s="334"/>
      <c r="C1442" s="334"/>
      <c r="D1442" s="339"/>
      <c r="E1442" s="340"/>
      <c r="F1442" s="334"/>
      <c r="G1442" s="334"/>
      <c r="H1442" s="334"/>
      <c r="I1442" s="334"/>
    </row>
    <row r="1443" spans="1:9" s="213" customFormat="1" ht="15" x14ac:dyDescent="0.25">
      <c r="A1443" s="413"/>
      <c r="B1443" s="334"/>
      <c r="C1443" s="334"/>
      <c r="D1443" s="339"/>
      <c r="E1443" s="340"/>
      <c r="F1443" s="334"/>
      <c r="G1443" s="334"/>
      <c r="H1443" s="334"/>
      <c r="I1443" s="334"/>
    </row>
    <row r="1444" spans="1:9" s="213" customFormat="1" ht="15" x14ac:dyDescent="0.25">
      <c r="A1444" s="413"/>
      <c r="B1444" s="334"/>
      <c r="C1444" s="334"/>
      <c r="D1444" s="339"/>
      <c r="E1444" s="340"/>
      <c r="F1444" s="334"/>
      <c r="G1444" s="334"/>
      <c r="H1444" s="334"/>
      <c r="I1444" s="334"/>
    </row>
    <row r="1445" spans="1:9" s="213" customFormat="1" ht="15" x14ac:dyDescent="0.25">
      <c r="A1445" s="413"/>
      <c r="B1445" s="334"/>
      <c r="C1445" s="334"/>
      <c r="D1445" s="339"/>
      <c r="E1445" s="340"/>
      <c r="F1445" s="334"/>
      <c r="G1445" s="334"/>
      <c r="H1445" s="334"/>
      <c r="I1445" s="334"/>
    </row>
    <row r="1446" spans="1:9" s="213" customFormat="1" ht="15" x14ac:dyDescent="0.25">
      <c r="A1446" s="413"/>
      <c r="B1446" s="334"/>
      <c r="C1446" s="334"/>
      <c r="D1446" s="339"/>
      <c r="E1446" s="340"/>
      <c r="F1446" s="334"/>
      <c r="G1446" s="334"/>
      <c r="H1446" s="334"/>
      <c r="I1446" s="334"/>
    </row>
    <row r="1447" spans="1:9" s="213" customFormat="1" ht="15" x14ac:dyDescent="0.25">
      <c r="A1447" s="413"/>
      <c r="B1447" s="334"/>
      <c r="C1447" s="334"/>
      <c r="D1447" s="339"/>
      <c r="E1447" s="340"/>
      <c r="F1447" s="334"/>
      <c r="G1447" s="334"/>
      <c r="H1447" s="334"/>
      <c r="I1447" s="334"/>
    </row>
    <row r="1448" spans="1:9" s="213" customFormat="1" ht="15" x14ac:dyDescent="0.25">
      <c r="A1448" s="413"/>
      <c r="B1448" s="334"/>
      <c r="C1448" s="334"/>
      <c r="D1448" s="339"/>
      <c r="E1448" s="340"/>
      <c r="F1448" s="334"/>
      <c r="G1448" s="334"/>
      <c r="H1448" s="334"/>
      <c r="I1448" s="334"/>
    </row>
    <row r="1449" spans="1:9" s="213" customFormat="1" ht="15" x14ac:dyDescent="0.25">
      <c r="A1449" s="413"/>
      <c r="B1449" s="334"/>
      <c r="C1449" s="334"/>
      <c r="D1449" s="339"/>
      <c r="E1449" s="340"/>
      <c r="F1449" s="334"/>
      <c r="G1449" s="334"/>
      <c r="H1449" s="334"/>
      <c r="I1449" s="334"/>
    </row>
    <row r="1450" spans="1:9" s="213" customFormat="1" ht="15" x14ac:dyDescent="0.25">
      <c r="A1450" s="413"/>
      <c r="B1450" s="334"/>
      <c r="C1450" s="334"/>
      <c r="D1450" s="339"/>
      <c r="E1450" s="340"/>
      <c r="F1450" s="334"/>
      <c r="G1450" s="334"/>
      <c r="H1450" s="334"/>
      <c r="I1450" s="334"/>
    </row>
    <row r="1451" spans="1:9" s="213" customFormat="1" ht="15" x14ac:dyDescent="0.25">
      <c r="A1451" s="413"/>
      <c r="B1451" s="334"/>
      <c r="C1451" s="334"/>
      <c r="D1451" s="339"/>
      <c r="E1451" s="340"/>
      <c r="F1451" s="334"/>
      <c r="G1451" s="334"/>
      <c r="H1451" s="334"/>
      <c r="I1451" s="334"/>
    </row>
    <row r="1452" spans="1:9" s="213" customFormat="1" ht="15" x14ac:dyDescent="0.25">
      <c r="A1452" s="413"/>
      <c r="B1452" s="334"/>
      <c r="C1452" s="334"/>
      <c r="D1452" s="339"/>
      <c r="E1452" s="340"/>
      <c r="F1452" s="334"/>
      <c r="G1452" s="334"/>
      <c r="H1452" s="334"/>
      <c r="I1452" s="334"/>
    </row>
    <row r="1453" spans="1:9" s="213" customFormat="1" ht="15" x14ac:dyDescent="0.25">
      <c r="A1453" s="413"/>
      <c r="B1453" s="334"/>
      <c r="C1453" s="334"/>
      <c r="D1453" s="339"/>
      <c r="E1453" s="340"/>
      <c r="F1453" s="334"/>
      <c r="G1453" s="334"/>
      <c r="H1453" s="334"/>
      <c r="I1453" s="334"/>
    </row>
    <row r="1454" spans="1:9" s="213" customFormat="1" ht="15" x14ac:dyDescent="0.25">
      <c r="A1454" s="413"/>
      <c r="B1454" s="334"/>
      <c r="C1454" s="334"/>
      <c r="D1454" s="339"/>
      <c r="E1454" s="340"/>
      <c r="F1454" s="334"/>
      <c r="G1454" s="334"/>
      <c r="H1454" s="334"/>
      <c r="I1454" s="334"/>
    </row>
    <row r="1455" spans="1:9" s="213" customFormat="1" ht="15" x14ac:dyDescent="0.25">
      <c r="A1455" s="413"/>
      <c r="B1455" s="334"/>
      <c r="C1455" s="334"/>
      <c r="D1455" s="339"/>
      <c r="E1455" s="340"/>
      <c r="F1455" s="334"/>
      <c r="G1455" s="334"/>
      <c r="H1455" s="334"/>
      <c r="I1455" s="334"/>
    </row>
    <row r="1456" spans="1:9" s="213" customFormat="1" ht="15" x14ac:dyDescent="0.25">
      <c r="A1456" s="413"/>
      <c r="B1456" s="334"/>
      <c r="C1456" s="334"/>
      <c r="D1456" s="339"/>
      <c r="E1456" s="340"/>
      <c r="F1456" s="334"/>
      <c r="G1456" s="334"/>
      <c r="H1456" s="334"/>
      <c r="I1456" s="334"/>
    </row>
    <row r="1457" spans="1:9" s="213" customFormat="1" ht="15" x14ac:dyDescent="0.25">
      <c r="A1457" s="413"/>
      <c r="B1457" s="334"/>
      <c r="C1457" s="334"/>
      <c r="D1457" s="339"/>
      <c r="E1457" s="340"/>
      <c r="F1457" s="334"/>
      <c r="G1457" s="334"/>
      <c r="H1457" s="334"/>
      <c r="I1457" s="334"/>
    </row>
    <row r="1458" spans="1:9" s="213" customFormat="1" ht="15" x14ac:dyDescent="0.25">
      <c r="A1458" s="413"/>
      <c r="B1458" s="334"/>
      <c r="C1458" s="334"/>
      <c r="D1458" s="339"/>
      <c r="E1458" s="340"/>
      <c r="F1458" s="334"/>
      <c r="G1458" s="334"/>
      <c r="H1458" s="334"/>
      <c r="I1458" s="334"/>
    </row>
    <row r="1459" spans="1:9" s="213" customFormat="1" ht="15" x14ac:dyDescent="0.25">
      <c r="A1459" s="413"/>
      <c r="B1459" s="334"/>
      <c r="C1459" s="334"/>
      <c r="D1459" s="339"/>
      <c r="E1459" s="340"/>
      <c r="F1459" s="334"/>
      <c r="G1459" s="334"/>
      <c r="H1459" s="334"/>
      <c r="I1459" s="334"/>
    </row>
    <row r="1460" spans="1:9" s="213" customFormat="1" ht="15" x14ac:dyDescent="0.25">
      <c r="A1460" s="413"/>
      <c r="B1460" s="334"/>
      <c r="C1460" s="334"/>
      <c r="D1460" s="339"/>
      <c r="E1460" s="340"/>
      <c r="F1460" s="334"/>
      <c r="G1460" s="334"/>
      <c r="H1460" s="334"/>
      <c r="I1460" s="334"/>
    </row>
    <row r="1461" spans="1:9" s="213" customFormat="1" ht="15" x14ac:dyDescent="0.25">
      <c r="A1461" s="413"/>
      <c r="B1461" s="334"/>
      <c r="C1461" s="334"/>
      <c r="D1461" s="339"/>
      <c r="E1461" s="340"/>
      <c r="F1461" s="334"/>
      <c r="G1461" s="334"/>
      <c r="H1461" s="334"/>
      <c r="I1461" s="334"/>
    </row>
    <row r="1462" spans="1:9" s="213" customFormat="1" ht="15" x14ac:dyDescent="0.25">
      <c r="A1462" s="413"/>
      <c r="B1462" s="334"/>
      <c r="C1462" s="334"/>
      <c r="D1462" s="339"/>
      <c r="E1462" s="340"/>
      <c r="F1462" s="334"/>
      <c r="G1462" s="334"/>
      <c r="H1462" s="334"/>
      <c r="I1462" s="334"/>
    </row>
    <row r="1463" spans="1:9" s="213" customFormat="1" ht="15" x14ac:dyDescent="0.25">
      <c r="A1463" s="413"/>
      <c r="B1463" s="334"/>
      <c r="C1463" s="334"/>
      <c r="D1463" s="339"/>
      <c r="E1463" s="340"/>
      <c r="F1463" s="334"/>
      <c r="G1463" s="334"/>
      <c r="H1463" s="334"/>
      <c r="I1463" s="334"/>
    </row>
    <row r="1464" spans="1:9" s="213" customFormat="1" ht="15" x14ac:dyDescent="0.25">
      <c r="A1464" s="413"/>
      <c r="B1464" s="334"/>
      <c r="C1464" s="334"/>
      <c r="D1464" s="339"/>
      <c r="E1464" s="340"/>
      <c r="F1464" s="334"/>
      <c r="G1464" s="334"/>
      <c r="H1464" s="334"/>
      <c r="I1464" s="334"/>
    </row>
    <row r="1465" spans="1:9" s="213" customFormat="1" ht="15" x14ac:dyDescent="0.25">
      <c r="A1465" s="413"/>
      <c r="B1465" s="334"/>
      <c r="C1465" s="334"/>
      <c r="D1465" s="339"/>
      <c r="E1465" s="340"/>
      <c r="F1465" s="334"/>
      <c r="G1465" s="334"/>
      <c r="H1465" s="334"/>
      <c r="I1465" s="334"/>
    </row>
    <row r="1466" spans="1:9" s="213" customFormat="1" ht="15" x14ac:dyDescent="0.25">
      <c r="A1466" s="413"/>
      <c r="B1466" s="334"/>
      <c r="C1466" s="334"/>
      <c r="D1466" s="339"/>
      <c r="E1466" s="340"/>
      <c r="F1466" s="334"/>
      <c r="G1466" s="334"/>
      <c r="H1466" s="334"/>
      <c r="I1466" s="334"/>
    </row>
    <row r="1467" spans="1:9" s="213" customFormat="1" ht="15" x14ac:dyDescent="0.25">
      <c r="A1467" s="413"/>
      <c r="B1467" s="334"/>
      <c r="C1467" s="334"/>
      <c r="D1467" s="339"/>
      <c r="E1467" s="340"/>
      <c r="F1467" s="334"/>
      <c r="G1467" s="334"/>
      <c r="H1467" s="334"/>
      <c r="I1467" s="334"/>
    </row>
    <row r="1468" spans="1:9" s="213" customFormat="1" ht="15" x14ac:dyDescent="0.25">
      <c r="A1468" s="413"/>
      <c r="B1468" s="334"/>
      <c r="C1468" s="334"/>
      <c r="D1468" s="339"/>
      <c r="E1468" s="340"/>
      <c r="F1468" s="334"/>
      <c r="G1468" s="334"/>
      <c r="H1468" s="334"/>
      <c r="I1468" s="334"/>
    </row>
    <row r="1469" spans="1:9" s="213" customFormat="1" ht="15" x14ac:dyDescent="0.25">
      <c r="A1469" s="413"/>
      <c r="B1469" s="334"/>
      <c r="C1469" s="334"/>
      <c r="D1469" s="339"/>
      <c r="E1469" s="340"/>
      <c r="F1469" s="334"/>
      <c r="G1469" s="334"/>
      <c r="H1469" s="334"/>
      <c r="I1469" s="334"/>
    </row>
    <row r="1470" spans="1:9" s="213" customFormat="1" ht="15" x14ac:dyDescent="0.25">
      <c r="A1470" s="413"/>
      <c r="B1470" s="334"/>
      <c r="C1470" s="334"/>
      <c r="D1470" s="339"/>
      <c r="E1470" s="340"/>
      <c r="F1470" s="334"/>
      <c r="G1470" s="334"/>
      <c r="H1470" s="334"/>
      <c r="I1470" s="334"/>
    </row>
    <row r="1471" spans="1:9" s="213" customFormat="1" ht="15" x14ac:dyDescent="0.25">
      <c r="A1471" s="413"/>
      <c r="B1471" s="334"/>
      <c r="C1471" s="334"/>
      <c r="D1471" s="339"/>
      <c r="E1471" s="340"/>
      <c r="F1471" s="334"/>
      <c r="G1471" s="334"/>
      <c r="H1471" s="334"/>
      <c r="I1471" s="334"/>
    </row>
    <row r="1472" spans="1:9" s="213" customFormat="1" ht="15" x14ac:dyDescent="0.25">
      <c r="A1472" s="413"/>
      <c r="B1472" s="334"/>
      <c r="C1472" s="334"/>
      <c r="D1472" s="339"/>
      <c r="E1472" s="340"/>
      <c r="F1472" s="334"/>
      <c r="G1472" s="334"/>
      <c r="H1472" s="334"/>
      <c r="I1472" s="334"/>
    </row>
    <row r="1473" spans="1:9" s="213" customFormat="1" ht="15" x14ac:dyDescent="0.25">
      <c r="A1473" s="413"/>
      <c r="B1473" s="334"/>
      <c r="C1473" s="334"/>
      <c r="D1473" s="339"/>
      <c r="E1473" s="340"/>
      <c r="F1473" s="334"/>
      <c r="G1473" s="334"/>
      <c r="H1473" s="334"/>
      <c r="I1473" s="334"/>
    </row>
    <row r="1474" spans="1:9" s="213" customFormat="1" ht="15" x14ac:dyDescent="0.25">
      <c r="A1474" s="413"/>
      <c r="B1474" s="334"/>
      <c r="C1474" s="334"/>
      <c r="D1474" s="339"/>
      <c r="E1474" s="340"/>
      <c r="F1474" s="334"/>
      <c r="G1474" s="334"/>
      <c r="H1474" s="334"/>
      <c r="I1474" s="334"/>
    </row>
    <row r="1475" spans="1:9" s="213" customFormat="1" ht="15" x14ac:dyDescent="0.25">
      <c r="A1475" s="413"/>
      <c r="B1475" s="334"/>
      <c r="C1475" s="334"/>
      <c r="D1475" s="339"/>
      <c r="E1475" s="340"/>
      <c r="F1475" s="334"/>
      <c r="G1475" s="334"/>
      <c r="H1475" s="334"/>
      <c r="I1475" s="334"/>
    </row>
    <row r="1476" spans="1:9" s="213" customFormat="1" ht="15" x14ac:dyDescent="0.25">
      <c r="A1476" s="413"/>
      <c r="B1476" s="334"/>
      <c r="C1476" s="334"/>
      <c r="D1476" s="339"/>
      <c r="E1476" s="340"/>
      <c r="F1476" s="334"/>
      <c r="G1476" s="334"/>
      <c r="H1476" s="334"/>
      <c r="I1476" s="334"/>
    </row>
    <row r="1477" spans="1:9" s="213" customFormat="1" ht="15" x14ac:dyDescent="0.25">
      <c r="A1477" s="413"/>
      <c r="B1477" s="334"/>
      <c r="C1477" s="334"/>
      <c r="D1477" s="339"/>
      <c r="E1477" s="340"/>
      <c r="F1477" s="334"/>
      <c r="G1477" s="334"/>
      <c r="H1477" s="334"/>
      <c r="I1477" s="334"/>
    </row>
    <row r="1478" spans="1:9" s="213" customFormat="1" ht="15" x14ac:dyDescent="0.25">
      <c r="A1478" s="413"/>
      <c r="B1478" s="334"/>
      <c r="C1478" s="334"/>
      <c r="D1478" s="339"/>
      <c r="E1478" s="340"/>
      <c r="F1478" s="334"/>
      <c r="G1478" s="334"/>
      <c r="H1478" s="334"/>
      <c r="I1478" s="334"/>
    </row>
    <row r="1479" spans="1:9" s="213" customFormat="1" ht="15" x14ac:dyDescent="0.25">
      <c r="A1479" s="413"/>
      <c r="B1479" s="334"/>
      <c r="C1479" s="334"/>
      <c r="D1479" s="339"/>
      <c r="E1479" s="340"/>
      <c r="F1479" s="334"/>
      <c r="G1479" s="334"/>
      <c r="H1479" s="334"/>
      <c r="I1479" s="334"/>
    </row>
    <row r="1480" spans="1:9" s="213" customFormat="1" ht="15" x14ac:dyDescent="0.25">
      <c r="A1480" s="413"/>
      <c r="B1480" s="334"/>
      <c r="C1480" s="334"/>
      <c r="D1480" s="339"/>
      <c r="E1480" s="340"/>
      <c r="F1480" s="334"/>
      <c r="G1480" s="334"/>
      <c r="H1480" s="334"/>
      <c r="I1480" s="334"/>
    </row>
    <row r="1481" spans="1:9" s="213" customFormat="1" ht="15" x14ac:dyDescent="0.25">
      <c r="A1481" s="413"/>
      <c r="B1481" s="334"/>
      <c r="C1481" s="334"/>
      <c r="D1481" s="339"/>
      <c r="E1481" s="340"/>
      <c r="F1481" s="334"/>
      <c r="G1481" s="334"/>
      <c r="H1481" s="334"/>
      <c r="I1481" s="334"/>
    </row>
    <row r="1482" spans="1:9" s="213" customFormat="1" ht="15" x14ac:dyDescent="0.25">
      <c r="A1482" s="413"/>
      <c r="B1482" s="334"/>
      <c r="C1482" s="334"/>
      <c r="D1482" s="339"/>
      <c r="E1482" s="340"/>
      <c r="F1482" s="334"/>
      <c r="G1482" s="334"/>
      <c r="H1482" s="334"/>
      <c r="I1482" s="334"/>
    </row>
    <row r="1483" spans="1:9" s="213" customFormat="1" ht="15" x14ac:dyDescent="0.25">
      <c r="A1483" s="413"/>
      <c r="B1483" s="334"/>
      <c r="C1483" s="334"/>
      <c r="D1483" s="339"/>
      <c r="E1483" s="340"/>
      <c r="F1483" s="334"/>
      <c r="G1483" s="334"/>
      <c r="H1483" s="334"/>
      <c r="I1483" s="334"/>
    </row>
    <row r="1484" spans="1:9" s="213" customFormat="1" ht="15" x14ac:dyDescent="0.25">
      <c r="A1484" s="413"/>
      <c r="B1484" s="334"/>
      <c r="C1484" s="334"/>
      <c r="D1484" s="339"/>
      <c r="E1484" s="340"/>
      <c r="F1484" s="334"/>
      <c r="G1484" s="334"/>
      <c r="H1484" s="334"/>
      <c r="I1484" s="334"/>
    </row>
    <row r="1485" spans="1:9" s="213" customFormat="1" ht="15" x14ac:dyDescent="0.25">
      <c r="A1485" s="413"/>
      <c r="B1485" s="334"/>
      <c r="C1485" s="334"/>
      <c r="D1485" s="339"/>
      <c r="E1485" s="340"/>
      <c r="F1485" s="334"/>
      <c r="G1485" s="334"/>
      <c r="H1485" s="334"/>
      <c r="I1485" s="334"/>
    </row>
    <row r="1486" spans="1:9" s="213" customFormat="1" ht="15" x14ac:dyDescent="0.25">
      <c r="A1486" s="413"/>
      <c r="B1486" s="334"/>
      <c r="C1486" s="334"/>
      <c r="D1486" s="339"/>
      <c r="E1486" s="340"/>
      <c r="F1486" s="334"/>
      <c r="G1486" s="334"/>
      <c r="H1486" s="334"/>
      <c r="I1486" s="334"/>
    </row>
    <row r="1487" spans="1:9" s="213" customFormat="1" ht="15" x14ac:dyDescent="0.25">
      <c r="A1487" s="413"/>
      <c r="B1487" s="334"/>
      <c r="C1487" s="334"/>
      <c r="D1487" s="339"/>
      <c r="E1487" s="340"/>
      <c r="F1487" s="334"/>
      <c r="G1487" s="334"/>
      <c r="H1487" s="334"/>
      <c r="I1487" s="334"/>
    </row>
    <row r="1488" spans="1:9" s="213" customFormat="1" ht="15" x14ac:dyDescent="0.25">
      <c r="A1488" s="413"/>
      <c r="B1488" s="334"/>
      <c r="C1488" s="334"/>
      <c r="D1488" s="339"/>
      <c r="E1488" s="340"/>
      <c r="F1488" s="334"/>
      <c r="G1488" s="334"/>
      <c r="H1488" s="334"/>
      <c r="I1488" s="334"/>
    </row>
    <row r="1489" spans="1:9" s="213" customFormat="1" ht="15" x14ac:dyDescent="0.25">
      <c r="A1489" s="413"/>
      <c r="B1489" s="334"/>
      <c r="C1489" s="334"/>
      <c r="D1489" s="339"/>
      <c r="E1489" s="340"/>
      <c r="F1489" s="334"/>
      <c r="G1489" s="334"/>
      <c r="H1489" s="334"/>
      <c r="I1489" s="334"/>
    </row>
    <row r="1490" spans="1:9" s="213" customFormat="1" ht="15" x14ac:dyDescent="0.25">
      <c r="A1490" s="413"/>
      <c r="B1490" s="334"/>
      <c r="C1490" s="334"/>
      <c r="D1490" s="339"/>
      <c r="E1490" s="340"/>
      <c r="F1490" s="334"/>
      <c r="G1490" s="334"/>
      <c r="H1490" s="334"/>
      <c r="I1490" s="334"/>
    </row>
    <row r="1491" spans="1:9" s="213" customFormat="1" ht="15" x14ac:dyDescent="0.25">
      <c r="A1491" s="413"/>
      <c r="B1491" s="334"/>
      <c r="C1491" s="334"/>
      <c r="D1491" s="339"/>
      <c r="E1491" s="340"/>
      <c r="F1491" s="334"/>
      <c r="G1491" s="334"/>
      <c r="H1491" s="334"/>
      <c r="I1491" s="334"/>
    </row>
    <row r="1492" spans="1:9" s="213" customFormat="1" ht="15" x14ac:dyDescent="0.25">
      <c r="A1492" s="413"/>
      <c r="B1492" s="334"/>
      <c r="C1492" s="334"/>
      <c r="D1492" s="339"/>
      <c r="E1492" s="340"/>
      <c r="F1492" s="334"/>
      <c r="G1492" s="334"/>
      <c r="H1492" s="334"/>
      <c r="I1492" s="334"/>
    </row>
    <row r="1493" spans="1:9" s="213" customFormat="1" ht="15" x14ac:dyDescent="0.25">
      <c r="A1493" s="413"/>
      <c r="B1493" s="334"/>
      <c r="C1493" s="334"/>
      <c r="D1493" s="339"/>
      <c r="E1493" s="340"/>
      <c r="F1493" s="334"/>
      <c r="G1493" s="334"/>
      <c r="H1493" s="334"/>
      <c r="I1493" s="334"/>
    </row>
    <row r="1494" spans="1:9" s="213" customFormat="1" ht="15" x14ac:dyDescent="0.25">
      <c r="A1494" s="413"/>
      <c r="B1494" s="334"/>
      <c r="C1494" s="334"/>
      <c r="D1494" s="339"/>
      <c r="E1494" s="340"/>
      <c r="F1494" s="334"/>
      <c r="G1494" s="334"/>
      <c r="H1494" s="334"/>
      <c r="I1494" s="334"/>
    </row>
    <row r="1495" spans="1:9" s="213" customFormat="1" ht="15" x14ac:dyDescent="0.25">
      <c r="A1495" s="413"/>
      <c r="B1495" s="334"/>
      <c r="C1495" s="334"/>
      <c r="D1495" s="339"/>
      <c r="E1495" s="340"/>
      <c r="F1495" s="334"/>
      <c r="G1495" s="334"/>
      <c r="H1495" s="334"/>
      <c r="I1495" s="334"/>
    </row>
    <row r="1496" spans="1:9" s="213" customFormat="1" ht="15" x14ac:dyDescent="0.25">
      <c r="A1496" s="413"/>
      <c r="B1496" s="334"/>
      <c r="C1496" s="334"/>
      <c r="D1496" s="339"/>
      <c r="E1496" s="340"/>
      <c r="F1496" s="334"/>
      <c r="G1496" s="334"/>
      <c r="H1496" s="334"/>
      <c r="I1496" s="334"/>
    </row>
    <row r="1497" spans="1:9" s="213" customFormat="1" ht="15" x14ac:dyDescent="0.25">
      <c r="A1497" s="413"/>
      <c r="B1497" s="334"/>
      <c r="C1497" s="334"/>
      <c r="D1497" s="339"/>
      <c r="E1497" s="340"/>
      <c r="F1497" s="334"/>
      <c r="G1497" s="334"/>
      <c r="H1497" s="334"/>
      <c r="I1497" s="334"/>
    </row>
    <row r="1498" spans="1:9" s="213" customFormat="1" ht="15" x14ac:dyDescent="0.25">
      <c r="A1498" s="413"/>
      <c r="B1498" s="334"/>
      <c r="C1498" s="334"/>
      <c r="D1498" s="339"/>
      <c r="E1498" s="340"/>
      <c r="F1498" s="334"/>
      <c r="G1498" s="334"/>
      <c r="H1498" s="334"/>
      <c r="I1498" s="334"/>
    </row>
    <row r="1499" spans="1:9" s="213" customFormat="1" ht="15" x14ac:dyDescent="0.25">
      <c r="A1499" s="413"/>
      <c r="B1499" s="334"/>
      <c r="C1499" s="334"/>
      <c r="D1499" s="339"/>
      <c r="E1499" s="340"/>
      <c r="F1499" s="334"/>
      <c r="G1499" s="334"/>
      <c r="H1499" s="334"/>
      <c r="I1499" s="334"/>
    </row>
    <row r="1500" spans="1:9" s="213" customFormat="1" ht="15" x14ac:dyDescent="0.25">
      <c r="A1500" s="413"/>
      <c r="B1500" s="334"/>
      <c r="C1500" s="334"/>
      <c r="D1500" s="339"/>
      <c r="E1500" s="340"/>
      <c r="F1500" s="334"/>
      <c r="G1500" s="334"/>
      <c r="H1500" s="334"/>
      <c r="I1500" s="334"/>
    </row>
    <row r="1501" spans="1:9" s="213" customFormat="1" ht="15" x14ac:dyDescent="0.25">
      <c r="A1501" s="413"/>
      <c r="B1501" s="334"/>
      <c r="C1501" s="334"/>
      <c r="D1501" s="339"/>
      <c r="E1501" s="340"/>
      <c r="F1501" s="334"/>
      <c r="G1501" s="334"/>
      <c r="H1501" s="334"/>
      <c r="I1501" s="334"/>
    </row>
    <row r="1502" spans="1:9" s="213" customFormat="1" ht="15" x14ac:dyDescent="0.25">
      <c r="A1502" s="413"/>
      <c r="B1502" s="334"/>
      <c r="C1502" s="334"/>
      <c r="D1502" s="339"/>
      <c r="E1502" s="340"/>
      <c r="F1502" s="334"/>
      <c r="G1502" s="334"/>
      <c r="H1502" s="334"/>
      <c r="I1502" s="334"/>
    </row>
    <row r="1503" spans="1:9" s="213" customFormat="1" ht="15" x14ac:dyDescent="0.25">
      <c r="A1503" s="413"/>
      <c r="B1503" s="334"/>
      <c r="C1503" s="334"/>
      <c r="D1503" s="339"/>
      <c r="E1503" s="340"/>
      <c r="F1503" s="334"/>
      <c r="G1503" s="334"/>
      <c r="H1503" s="334"/>
      <c r="I1503" s="334"/>
    </row>
    <row r="1504" spans="1:9" s="213" customFormat="1" ht="15" x14ac:dyDescent="0.25">
      <c r="A1504" s="413"/>
      <c r="B1504" s="334"/>
      <c r="C1504" s="334"/>
      <c r="D1504" s="339"/>
      <c r="E1504" s="340"/>
      <c r="F1504" s="334"/>
      <c r="G1504" s="334"/>
      <c r="H1504" s="334"/>
      <c r="I1504" s="334"/>
    </row>
    <row r="1505" spans="1:9" s="213" customFormat="1" ht="15" x14ac:dyDescent="0.25">
      <c r="A1505" s="413"/>
      <c r="B1505" s="334"/>
      <c r="C1505" s="334"/>
      <c r="D1505" s="339"/>
      <c r="E1505" s="340"/>
      <c r="F1505" s="334"/>
      <c r="G1505" s="334"/>
      <c r="H1505" s="334"/>
      <c r="I1505" s="334"/>
    </row>
    <row r="1506" spans="1:9" s="213" customFormat="1" ht="15" x14ac:dyDescent="0.25">
      <c r="A1506" s="413"/>
      <c r="B1506" s="334"/>
      <c r="C1506" s="334"/>
      <c r="D1506" s="339"/>
      <c r="E1506" s="340"/>
      <c r="F1506" s="334"/>
      <c r="G1506" s="334"/>
      <c r="H1506" s="334"/>
      <c r="I1506" s="334"/>
    </row>
    <row r="1507" spans="1:9" s="213" customFormat="1" ht="15" x14ac:dyDescent="0.25">
      <c r="A1507" s="413"/>
      <c r="B1507" s="334"/>
      <c r="C1507" s="334"/>
      <c r="D1507" s="339"/>
      <c r="E1507" s="340"/>
      <c r="F1507" s="334"/>
      <c r="G1507" s="334"/>
      <c r="H1507" s="334"/>
      <c r="I1507" s="334"/>
    </row>
    <row r="1508" spans="1:9" s="213" customFormat="1" ht="15" x14ac:dyDescent="0.25">
      <c r="A1508" s="413"/>
      <c r="B1508" s="334"/>
      <c r="C1508" s="334"/>
      <c r="D1508" s="339"/>
      <c r="E1508" s="340"/>
      <c r="F1508" s="334"/>
      <c r="G1508" s="334"/>
      <c r="H1508" s="334"/>
      <c r="I1508" s="334"/>
    </row>
    <row r="1509" spans="1:9" s="213" customFormat="1" ht="15" x14ac:dyDescent="0.25">
      <c r="A1509" s="413"/>
      <c r="B1509" s="334"/>
      <c r="C1509" s="334"/>
      <c r="D1509" s="339"/>
      <c r="E1509" s="340"/>
      <c r="F1509" s="334"/>
      <c r="G1509" s="334"/>
      <c r="H1509" s="334"/>
      <c r="I1509" s="334"/>
    </row>
    <row r="1510" spans="1:9" s="213" customFormat="1" ht="15" x14ac:dyDescent="0.25">
      <c r="A1510" s="413"/>
      <c r="B1510" s="334"/>
      <c r="C1510" s="334"/>
      <c r="D1510" s="339"/>
      <c r="E1510" s="340"/>
      <c r="F1510" s="334"/>
      <c r="G1510" s="334"/>
      <c r="H1510" s="334"/>
      <c r="I1510" s="334"/>
    </row>
    <row r="1511" spans="1:9" s="213" customFormat="1" ht="15" x14ac:dyDescent="0.25">
      <c r="A1511" s="413"/>
      <c r="B1511" s="334"/>
      <c r="C1511" s="334"/>
      <c r="D1511" s="339"/>
      <c r="E1511" s="340"/>
      <c r="F1511" s="334"/>
      <c r="G1511" s="334"/>
      <c r="H1511" s="334"/>
      <c r="I1511" s="334"/>
    </row>
    <row r="1512" spans="1:9" s="213" customFormat="1" ht="15" x14ac:dyDescent="0.25">
      <c r="A1512" s="413"/>
      <c r="B1512" s="334"/>
      <c r="C1512" s="334"/>
      <c r="D1512" s="339"/>
      <c r="E1512" s="340"/>
      <c r="F1512" s="334"/>
      <c r="G1512" s="334"/>
      <c r="H1512" s="334"/>
      <c r="I1512" s="334"/>
    </row>
    <row r="1513" spans="1:9" s="213" customFormat="1" ht="15" x14ac:dyDescent="0.25">
      <c r="A1513" s="413"/>
      <c r="B1513" s="334"/>
      <c r="C1513" s="334"/>
      <c r="D1513" s="339"/>
      <c r="E1513" s="340"/>
      <c r="F1513" s="334"/>
      <c r="G1513" s="334"/>
      <c r="H1513" s="334"/>
      <c r="I1513" s="334"/>
    </row>
    <row r="1514" spans="1:9" s="213" customFormat="1" ht="15" x14ac:dyDescent="0.25">
      <c r="A1514" s="413"/>
      <c r="B1514" s="334"/>
      <c r="C1514" s="334"/>
      <c r="D1514" s="339"/>
      <c r="E1514" s="340"/>
      <c r="F1514" s="334"/>
      <c r="G1514" s="334"/>
      <c r="H1514" s="334"/>
      <c r="I1514" s="334"/>
    </row>
    <row r="1515" spans="1:9" s="213" customFormat="1" ht="15" x14ac:dyDescent="0.25">
      <c r="A1515" s="413"/>
      <c r="B1515" s="334"/>
      <c r="C1515" s="334"/>
      <c r="D1515" s="339"/>
      <c r="E1515" s="340"/>
      <c r="F1515" s="334"/>
      <c r="G1515" s="334"/>
      <c r="H1515" s="334"/>
      <c r="I1515" s="334"/>
    </row>
    <row r="1516" spans="1:9" s="213" customFormat="1" ht="15" x14ac:dyDescent="0.25">
      <c r="A1516" s="413"/>
      <c r="B1516" s="334"/>
      <c r="C1516" s="334"/>
      <c r="D1516" s="339"/>
      <c r="E1516" s="340"/>
      <c r="F1516" s="334"/>
      <c r="G1516" s="334"/>
      <c r="H1516" s="334"/>
      <c r="I1516" s="334"/>
    </row>
    <row r="1517" spans="1:9" s="213" customFormat="1" ht="15" x14ac:dyDescent="0.25">
      <c r="A1517" s="413"/>
      <c r="B1517" s="334"/>
      <c r="C1517" s="334"/>
      <c r="D1517" s="339"/>
      <c r="E1517" s="340"/>
      <c r="F1517" s="334"/>
      <c r="G1517" s="334"/>
      <c r="H1517" s="334"/>
      <c r="I1517" s="334"/>
    </row>
    <row r="1518" spans="1:9" s="213" customFormat="1" ht="15" x14ac:dyDescent="0.25">
      <c r="A1518" s="413"/>
      <c r="B1518" s="334"/>
      <c r="C1518" s="334"/>
      <c r="D1518" s="339"/>
      <c r="E1518" s="340"/>
      <c r="F1518" s="334"/>
      <c r="G1518" s="334"/>
      <c r="H1518" s="334"/>
      <c r="I1518" s="334"/>
    </row>
    <row r="1519" spans="1:9" s="213" customFormat="1" ht="15" x14ac:dyDescent="0.25">
      <c r="A1519" s="413"/>
      <c r="B1519" s="334"/>
      <c r="C1519" s="334"/>
      <c r="D1519" s="339"/>
      <c r="E1519" s="340"/>
      <c r="F1519" s="334"/>
      <c r="G1519" s="334"/>
      <c r="H1519" s="334"/>
      <c r="I1519" s="334"/>
    </row>
    <row r="1520" spans="1:9" s="213" customFormat="1" ht="15" x14ac:dyDescent="0.25">
      <c r="A1520" s="413"/>
      <c r="B1520" s="334"/>
      <c r="C1520" s="334"/>
      <c r="D1520" s="339"/>
      <c r="E1520" s="340"/>
      <c r="F1520" s="334"/>
      <c r="G1520" s="334"/>
      <c r="H1520" s="334"/>
      <c r="I1520" s="334"/>
    </row>
    <row r="1521" spans="1:9" s="213" customFormat="1" ht="15" x14ac:dyDescent="0.25">
      <c r="A1521" s="413"/>
      <c r="B1521" s="334"/>
      <c r="C1521" s="334"/>
      <c r="D1521" s="339"/>
      <c r="E1521" s="340"/>
      <c r="F1521" s="334"/>
      <c r="G1521" s="334"/>
      <c r="H1521" s="334"/>
      <c r="I1521" s="334"/>
    </row>
    <row r="1522" spans="1:9" s="213" customFormat="1" ht="15" x14ac:dyDescent="0.25">
      <c r="A1522" s="413"/>
      <c r="B1522" s="334"/>
      <c r="C1522" s="234"/>
      <c r="D1522" s="433"/>
      <c r="E1522" s="434"/>
      <c r="F1522" s="334"/>
      <c r="G1522" s="234"/>
      <c r="H1522" s="234"/>
      <c r="I1522" s="334"/>
    </row>
    <row r="1523" spans="1:9" s="213" customFormat="1" ht="15" x14ac:dyDescent="0.25">
      <c r="A1523" s="413"/>
      <c r="B1523" s="334"/>
      <c r="C1523" s="234"/>
      <c r="D1523" s="433"/>
      <c r="E1523" s="434"/>
      <c r="F1523" s="334"/>
      <c r="G1523" s="234"/>
      <c r="H1523" s="234"/>
      <c r="I1523" s="334"/>
    </row>
    <row r="1524" spans="1:9" s="213" customFormat="1" ht="15" x14ac:dyDescent="0.25">
      <c r="A1524" s="413"/>
      <c r="B1524" s="334"/>
      <c r="C1524" s="234"/>
      <c r="D1524" s="433"/>
      <c r="E1524" s="434"/>
      <c r="F1524" s="334"/>
      <c r="G1524" s="234"/>
      <c r="H1524" s="234"/>
      <c r="I1524" s="334"/>
    </row>
    <row r="1525" spans="1:9" s="213" customFormat="1" ht="15" x14ac:dyDescent="0.25">
      <c r="A1525" s="413"/>
      <c r="B1525" s="334"/>
      <c r="C1525" s="234"/>
      <c r="D1525" s="433"/>
      <c r="E1525" s="434"/>
      <c r="F1525" s="334"/>
      <c r="G1525" s="234"/>
      <c r="H1525" s="234"/>
      <c r="I1525" s="334"/>
    </row>
    <row r="1526" spans="1:9" s="213" customFormat="1" ht="15" x14ac:dyDescent="0.25">
      <c r="A1526" s="413"/>
      <c r="B1526" s="334"/>
      <c r="C1526" s="234"/>
      <c r="D1526" s="433"/>
      <c r="E1526" s="434"/>
      <c r="F1526" s="334"/>
      <c r="G1526" s="234"/>
      <c r="H1526" s="234"/>
      <c r="I1526" s="334"/>
    </row>
    <row r="1527" spans="1:9" s="213" customFormat="1" ht="15" x14ac:dyDescent="0.25">
      <c r="A1527" s="413"/>
      <c r="B1527" s="334"/>
      <c r="C1527" s="234"/>
      <c r="D1527" s="433"/>
      <c r="E1527" s="434"/>
      <c r="F1527" s="334"/>
      <c r="G1527" s="234"/>
      <c r="H1527" s="234"/>
      <c r="I1527" s="334"/>
    </row>
    <row r="1528" spans="1:9" s="213" customFormat="1" ht="15" x14ac:dyDescent="0.25">
      <c r="A1528" s="413"/>
      <c r="B1528" s="334"/>
      <c r="C1528" s="234"/>
      <c r="D1528" s="433"/>
      <c r="E1528" s="434"/>
      <c r="F1528" s="334"/>
      <c r="G1528" s="234"/>
      <c r="H1528" s="234"/>
      <c r="I1528" s="334"/>
    </row>
    <row r="1529" spans="1:9" s="213" customFormat="1" ht="15" x14ac:dyDescent="0.25">
      <c r="A1529" s="413"/>
      <c r="B1529" s="334"/>
      <c r="C1529" s="234"/>
      <c r="D1529" s="433"/>
      <c r="E1529" s="434"/>
      <c r="F1529" s="334"/>
      <c r="G1529" s="234"/>
      <c r="H1529" s="234"/>
      <c r="I1529" s="334"/>
    </row>
    <row r="1530" spans="1:9" s="213" customFormat="1" ht="15" x14ac:dyDescent="0.25">
      <c r="A1530" s="413"/>
      <c r="B1530" s="334"/>
      <c r="C1530" s="234"/>
      <c r="D1530" s="433"/>
      <c r="E1530" s="434"/>
      <c r="F1530" s="334"/>
      <c r="G1530" s="234"/>
      <c r="H1530" s="234"/>
      <c r="I1530" s="334"/>
    </row>
    <row r="1531" spans="1:9" s="213" customFormat="1" ht="15" x14ac:dyDescent="0.25">
      <c r="A1531" s="413"/>
      <c r="B1531" s="334"/>
      <c r="C1531" s="234"/>
      <c r="D1531" s="433"/>
      <c r="E1531" s="434"/>
      <c r="F1531" s="334"/>
      <c r="G1531" s="234"/>
      <c r="H1531" s="234"/>
      <c r="I1531" s="334"/>
    </row>
    <row r="1532" spans="1:9" s="213" customFormat="1" ht="15" x14ac:dyDescent="0.25">
      <c r="A1532" s="413"/>
      <c r="B1532" s="334"/>
      <c r="C1532" s="234"/>
      <c r="D1532" s="433"/>
      <c r="E1532" s="434"/>
      <c r="F1532" s="334"/>
      <c r="G1532" s="234"/>
      <c r="H1532" s="234"/>
      <c r="I1532" s="334"/>
    </row>
    <row r="1533" spans="1:9" s="213" customFormat="1" ht="15" x14ac:dyDescent="0.25">
      <c r="A1533" s="413"/>
      <c r="B1533" s="334"/>
      <c r="C1533" s="234"/>
      <c r="D1533" s="433"/>
      <c r="E1533" s="434"/>
      <c r="F1533" s="334"/>
      <c r="G1533" s="234"/>
      <c r="H1533" s="234"/>
      <c r="I1533" s="334"/>
    </row>
    <row r="1534" spans="1:9" s="213" customFormat="1" ht="15" x14ac:dyDescent="0.25">
      <c r="A1534" s="413"/>
      <c r="B1534" s="334"/>
      <c r="C1534" s="234"/>
      <c r="D1534" s="433"/>
      <c r="E1534" s="434"/>
      <c r="F1534" s="334"/>
      <c r="G1534" s="234"/>
      <c r="H1534" s="234"/>
      <c r="I1534" s="334"/>
    </row>
    <row r="1535" spans="1:9" s="213" customFormat="1" ht="15" x14ac:dyDescent="0.25">
      <c r="A1535" s="413"/>
      <c r="B1535" s="334"/>
      <c r="C1535" s="234"/>
      <c r="D1535" s="433"/>
      <c r="E1535" s="434"/>
      <c r="F1535" s="334"/>
      <c r="G1535" s="234"/>
      <c r="H1535" s="234"/>
      <c r="I1535" s="334"/>
    </row>
    <row r="1536" spans="1:9" s="213" customFormat="1" ht="15" x14ac:dyDescent="0.25">
      <c r="A1536" s="413"/>
      <c r="B1536" s="334"/>
      <c r="C1536" s="234"/>
      <c r="D1536" s="433"/>
      <c r="E1536" s="434"/>
      <c r="F1536" s="334"/>
      <c r="G1536" s="234"/>
      <c r="H1536" s="234"/>
      <c r="I1536" s="334"/>
    </row>
    <row r="1537" spans="1:9" s="213" customFormat="1" ht="15" x14ac:dyDescent="0.25">
      <c r="A1537" s="413"/>
      <c r="B1537" s="334"/>
      <c r="C1537" s="234"/>
      <c r="D1537" s="433"/>
      <c r="E1537" s="434"/>
      <c r="F1537" s="334"/>
      <c r="G1537" s="234"/>
      <c r="H1537" s="234"/>
      <c r="I1537" s="334"/>
    </row>
    <row r="1538" spans="1:9" s="213" customFormat="1" ht="15" x14ac:dyDescent="0.25">
      <c r="A1538" s="413"/>
      <c r="B1538" s="334"/>
      <c r="C1538" s="234"/>
      <c r="D1538" s="433"/>
      <c r="E1538" s="434"/>
      <c r="F1538" s="334"/>
      <c r="G1538" s="234"/>
      <c r="H1538" s="234"/>
      <c r="I1538" s="334"/>
    </row>
    <row r="1539" spans="1:9" s="213" customFormat="1" ht="15" x14ac:dyDescent="0.25">
      <c r="A1539" s="413"/>
      <c r="B1539" s="334"/>
      <c r="C1539" s="234"/>
      <c r="D1539" s="433"/>
      <c r="E1539" s="434"/>
      <c r="F1539" s="334"/>
      <c r="G1539" s="234"/>
      <c r="H1539" s="234"/>
      <c r="I1539" s="334"/>
    </row>
    <row r="1540" spans="1:9" s="213" customFormat="1" ht="15" x14ac:dyDescent="0.25">
      <c r="A1540" s="413"/>
      <c r="B1540" s="334"/>
      <c r="C1540" s="234"/>
      <c r="D1540" s="433"/>
      <c r="E1540" s="434"/>
      <c r="F1540" s="334"/>
      <c r="G1540" s="234"/>
      <c r="H1540" s="234"/>
      <c r="I1540" s="334"/>
    </row>
    <row r="1541" spans="1:9" s="213" customFormat="1" ht="15" x14ac:dyDescent="0.25">
      <c r="A1541" s="413"/>
      <c r="B1541" s="334"/>
      <c r="C1541" s="234"/>
      <c r="D1541" s="433"/>
      <c r="E1541" s="434"/>
      <c r="F1541" s="334"/>
      <c r="G1541" s="234"/>
      <c r="H1541" s="234"/>
      <c r="I1541" s="334"/>
    </row>
    <row r="1542" spans="1:9" s="213" customFormat="1" ht="15" x14ac:dyDescent="0.25">
      <c r="A1542" s="413"/>
      <c r="B1542" s="334"/>
      <c r="C1542" s="234"/>
      <c r="D1542" s="433"/>
      <c r="E1542" s="434"/>
      <c r="F1542" s="334"/>
      <c r="G1542" s="234"/>
      <c r="H1542" s="234"/>
      <c r="I1542" s="334"/>
    </row>
    <row r="1543" spans="1:9" s="213" customFormat="1" ht="15" x14ac:dyDescent="0.25">
      <c r="A1543" s="413"/>
      <c r="B1543" s="334"/>
      <c r="C1543" s="234"/>
      <c r="D1543" s="433"/>
      <c r="E1543" s="434"/>
      <c r="F1543" s="334"/>
      <c r="G1543" s="234"/>
      <c r="H1543" s="234"/>
      <c r="I1543" s="334"/>
    </row>
    <row r="1544" spans="1:9" s="213" customFormat="1" ht="15" x14ac:dyDescent="0.25">
      <c r="A1544" s="413"/>
      <c r="B1544" s="334"/>
      <c r="C1544" s="234"/>
      <c r="D1544" s="433"/>
      <c r="E1544" s="434"/>
      <c r="F1544" s="334"/>
      <c r="G1544" s="234"/>
      <c r="H1544" s="234"/>
      <c r="I1544" s="334"/>
    </row>
    <row r="1545" spans="1:9" s="213" customFormat="1" ht="15" x14ac:dyDescent="0.25">
      <c r="A1545" s="413"/>
      <c r="B1545" s="334"/>
      <c r="C1545" s="234"/>
      <c r="D1545" s="433"/>
      <c r="E1545" s="434"/>
      <c r="F1545" s="334"/>
      <c r="G1545" s="234"/>
      <c r="H1545" s="234"/>
      <c r="I1545" s="334"/>
    </row>
    <row r="1546" spans="1:9" s="213" customFormat="1" ht="15" x14ac:dyDescent="0.25">
      <c r="A1546" s="413"/>
      <c r="B1546" s="334"/>
      <c r="C1546" s="234"/>
      <c r="D1546" s="433"/>
      <c r="E1546" s="434"/>
      <c r="F1546" s="334"/>
      <c r="G1546" s="234"/>
      <c r="H1546" s="234"/>
      <c r="I1546" s="334"/>
    </row>
    <row r="1547" spans="1:9" s="213" customFormat="1" ht="15" x14ac:dyDescent="0.25">
      <c r="A1547" s="413"/>
      <c r="B1547" s="334"/>
      <c r="C1547" s="234"/>
      <c r="D1547" s="433"/>
      <c r="E1547" s="434"/>
      <c r="F1547" s="334"/>
      <c r="G1547" s="234"/>
      <c r="H1547" s="234"/>
      <c r="I1547" s="334"/>
    </row>
    <row r="1548" spans="1:9" s="213" customFormat="1" ht="15" x14ac:dyDescent="0.25">
      <c r="A1548" s="413"/>
      <c r="B1548" s="334"/>
      <c r="C1548" s="234"/>
      <c r="D1548" s="433"/>
      <c r="E1548" s="434"/>
      <c r="F1548" s="334"/>
      <c r="G1548" s="234"/>
      <c r="H1548" s="234"/>
      <c r="I1548" s="334"/>
    </row>
    <row r="1549" spans="1:9" s="213" customFormat="1" ht="15" x14ac:dyDescent="0.25">
      <c r="A1549" s="413"/>
      <c r="B1549" s="334"/>
      <c r="C1549" s="234"/>
      <c r="D1549" s="433"/>
      <c r="E1549" s="434"/>
      <c r="F1549" s="334"/>
      <c r="G1549" s="234"/>
      <c r="H1549" s="234"/>
      <c r="I1549" s="334"/>
    </row>
    <row r="1550" spans="1:9" s="213" customFormat="1" ht="15" x14ac:dyDescent="0.25">
      <c r="A1550" s="413"/>
      <c r="B1550" s="334"/>
      <c r="C1550" s="234"/>
      <c r="D1550" s="433"/>
      <c r="E1550" s="434"/>
      <c r="F1550" s="334"/>
      <c r="G1550" s="234"/>
      <c r="H1550" s="234"/>
      <c r="I1550" s="334"/>
    </row>
    <row r="1551" spans="1:9" s="213" customFormat="1" ht="15" x14ac:dyDescent="0.25">
      <c r="A1551" s="413"/>
      <c r="B1551" s="334"/>
      <c r="C1551" s="234"/>
      <c r="D1551" s="433"/>
      <c r="E1551" s="434"/>
      <c r="F1551" s="334"/>
      <c r="G1551" s="234"/>
      <c r="H1551" s="234"/>
      <c r="I1551" s="334"/>
    </row>
    <row r="1552" spans="1:9" s="213" customFormat="1" ht="15" x14ac:dyDescent="0.25">
      <c r="A1552" s="413"/>
      <c r="B1552" s="334"/>
      <c r="C1552" s="234"/>
      <c r="D1552" s="433"/>
      <c r="E1552" s="434"/>
      <c r="F1552" s="334"/>
      <c r="G1552" s="234"/>
      <c r="H1552" s="234"/>
      <c r="I1552" s="334"/>
    </row>
    <row r="1553" spans="1:9" s="213" customFormat="1" ht="15" x14ac:dyDescent="0.25">
      <c r="A1553" s="413"/>
      <c r="B1553" s="334"/>
      <c r="C1553" s="234"/>
      <c r="D1553" s="433"/>
      <c r="E1553" s="434"/>
      <c r="F1553" s="334"/>
      <c r="G1553" s="234"/>
      <c r="H1553" s="234"/>
      <c r="I1553" s="334"/>
    </row>
    <row r="1554" spans="1:9" s="213" customFormat="1" ht="15" x14ac:dyDescent="0.25">
      <c r="A1554" s="413"/>
      <c r="B1554" s="334"/>
      <c r="C1554" s="234"/>
      <c r="D1554" s="435"/>
      <c r="E1554" s="434"/>
      <c r="F1554" s="334"/>
      <c r="G1554" s="234"/>
      <c r="H1554" s="234"/>
      <c r="I1554" s="334"/>
    </row>
    <row r="1555" spans="1:9" s="213" customFormat="1" ht="15" x14ac:dyDescent="0.25">
      <c r="A1555" s="413"/>
      <c r="B1555" s="334"/>
      <c r="C1555" s="234"/>
      <c r="D1555" s="435"/>
      <c r="E1555" s="434"/>
      <c r="F1555" s="334"/>
      <c r="G1555" s="234"/>
      <c r="H1555" s="234"/>
      <c r="I1555" s="334"/>
    </row>
    <row r="1556" spans="1:9" s="213" customFormat="1" ht="15" x14ac:dyDescent="0.25">
      <c r="A1556" s="413"/>
      <c r="B1556" s="334"/>
      <c r="C1556" s="234"/>
      <c r="D1556" s="435"/>
      <c r="E1556" s="434"/>
      <c r="F1556" s="334"/>
      <c r="G1556" s="234"/>
      <c r="H1556" s="234"/>
      <c r="I1556" s="334"/>
    </row>
    <row r="1557" spans="1:9" s="213" customFormat="1" ht="15" x14ac:dyDescent="0.25">
      <c r="A1557" s="413"/>
      <c r="B1557" s="436"/>
      <c r="C1557" s="234"/>
      <c r="D1557" s="435"/>
      <c r="E1557" s="434"/>
      <c r="F1557" s="334"/>
      <c r="G1557" s="234"/>
      <c r="H1557" s="234"/>
      <c r="I1557" s="334"/>
    </row>
    <row r="1558" spans="1:9" s="213" customFormat="1" ht="15" x14ac:dyDescent="0.25">
      <c r="A1558" s="413"/>
      <c r="B1558" s="436"/>
      <c r="C1558" s="234"/>
      <c r="D1558" s="435"/>
      <c r="E1558" s="434"/>
      <c r="F1558" s="334"/>
      <c r="G1558" s="234"/>
      <c r="H1558" s="234"/>
      <c r="I1558" s="334"/>
    </row>
    <row r="1559" spans="1:9" s="213" customFormat="1" ht="15" x14ac:dyDescent="0.25">
      <c r="A1559" s="413"/>
      <c r="B1559" s="334"/>
      <c r="C1559" s="234"/>
      <c r="D1559" s="435"/>
      <c r="E1559" s="434"/>
      <c r="F1559" s="334"/>
      <c r="G1559" s="234"/>
      <c r="H1559" s="234"/>
      <c r="I1559" s="334"/>
    </row>
    <row r="1560" spans="1:9" s="213" customFormat="1" ht="15" x14ac:dyDescent="0.25">
      <c r="A1560" s="413"/>
      <c r="B1560" s="334"/>
      <c r="C1560" s="234"/>
      <c r="D1560" s="435"/>
      <c r="E1560" s="434"/>
      <c r="F1560" s="334"/>
      <c r="G1560" s="234"/>
      <c r="H1560" s="234"/>
      <c r="I1560" s="334"/>
    </row>
    <row r="1561" spans="1:9" s="213" customFormat="1" ht="15" x14ac:dyDescent="0.25">
      <c r="A1561" s="413"/>
      <c r="B1561" s="334"/>
      <c r="C1561" s="234"/>
      <c r="D1561" s="437"/>
      <c r="E1561" s="434"/>
      <c r="F1561" s="334"/>
      <c r="G1561" s="234"/>
      <c r="H1561" s="234"/>
      <c r="I1561" s="334"/>
    </row>
    <row r="1562" spans="1:9" s="213" customFormat="1" ht="15" x14ac:dyDescent="0.25">
      <c r="A1562" s="413"/>
      <c r="B1562" s="334"/>
      <c r="C1562" s="234"/>
      <c r="D1562" s="437"/>
      <c r="E1562" s="434"/>
      <c r="F1562" s="334"/>
      <c r="G1562" s="234"/>
      <c r="H1562" s="234"/>
      <c r="I1562" s="334"/>
    </row>
    <row r="1563" spans="1:9" s="213" customFormat="1" ht="15" x14ac:dyDescent="0.25">
      <c r="A1563" s="413"/>
      <c r="B1563" s="334"/>
      <c r="C1563" s="234"/>
      <c r="D1563" s="437"/>
      <c r="E1563" s="434"/>
      <c r="F1563" s="334"/>
      <c r="G1563" s="234"/>
      <c r="H1563" s="234"/>
      <c r="I1563" s="334"/>
    </row>
    <row r="1564" spans="1:9" s="213" customFormat="1" ht="15" x14ac:dyDescent="0.25">
      <c r="A1564" s="413"/>
      <c r="B1564" s="334"/>
      <c r="C1564" s="234"/>
      <c r="D1564" s="437"/>
      <c r="E1564" s="434"/>
      <c r="F1564" s="334"/>
      <c r="G1564" s="234"/>
      <c r="H1564" s="234"/>
      <c r="I1564" s="334"/>
    </row>
    <row r="1565" spans="1:9" s="213" customFormat="1" ht="15" x14ac:dyDescent="0.25">
      <c r="A1565" s="413"/>
      <c r="B1565" s="334"/>
      <c r="C1565" s="234"/>
      <c r="D1565" s="437"/>
      <c r="E1565" s="434"/>
      <c r="F1565" s="334"/>
      <c r="G1565" s="234"/>
      <c r="H1565" s="234"/>
      <c r="I1565" s="334"/>
    </row>
    <row r="1566" spans="1:9" s="213" customFormat="1" ht="15" x14ac:dyDescent="0.25">
      <c r="A1566" s="413"/>
      <c r="B1566" s="334"/>
      <c r="C1566" s="234"/>
      <c r="D1566" s="437"/>
      <c r="E1566" s="434"/>
      <c r="F1566" s="334"/>
      <c r="G1566" s="234"/>
      <c r="H1566" s="234"/>
      <c r="I1566" s="334"/>
    </row>
    <row r="1567" spans="1:9" s="213" customFormat="1" ht="15" x14ac:dyDescent="0.25">
      <c r="A1567" s="413"/>
      <c r="B1567" s="334"/>
      <c r="C1567" s="234"/>
      <c r="D1567" s="437"/>
      <c r="E1567" s="434"/>
      <c r="F1567" s="334"/>
      <c r="G1567" s="234"/>
      <c r="H1567" s="234"/>
      <c r="I1567" s="334"/>
    </row>
    <row r="1568" spans="1:9" s="213" customFormat="1" ht="15" x14ac:dyDescent="0.25">
      <c r="A1568" s="413"/>
      <c r="B1568" s="334"/>
      <c r="C1568" s="234"/>
      <c r="D1568" s="437"/>
      <c r="E1568" s="434"/>
      <c r="F1568" s="334"/>
      <c r="G1568" s="234"/>
      <c r="H1568" s="234"/>
      <c r="I1568" s="334"/>
    </row>
    <row r="1569" spans="1:9" s="213" customFormat="1" ht="15" x14ac:dyDescent="0.25">
      <c r="A1569" s="413"/>
      <c r="B1569" s="334"/>
      <c r="C1569" s="234"/>
      <c r="D1569" s="437"/>
      <c r="E1569" s="434"/>
      <c r="F1569" s="334"/>
      <c r="G1569" s="234"/>
      <c r="H1569" s="234"/>
      <c r="I1569" s="334"/>
    </row>
    <row r="1570" spans="1:9" s="213" customFormat="1" ht="15" x14ac:dyDescent="0.25">
      <c r="A1570" s="413"/>
      <c r="B1570" s="334"/>
      <c r="C1570" s="234"/>
      <c r="D1570" s="437"/>
      <c r="E1570" s="434"/>
      <c r="F1570" s="334"/>
      <c r="G1570" s="234"/>
      <c r="H1570" s="234"/>
      <c r="I1570" s="334"/>
    </row>
    <row r="1571" spans="1:9" s="213" customFormat="1" ht="15" x14ac:dyDescent="0.25">
      <c r="A1571" s="413"/>
      <c r="B1571" s="334"/>
      <c r="C1571" s="234"/>
      <c r="D1571" s="437"/>
      <c r="E1571" s="434"/>
      <c r="F1571" s="334"/>
      <c r="G1571" s="234"/>
      <c r="H1571" s="234"/>
      <c r="I1571" s="334"/>
    </row>
    <row r="1572" spans="1:9" s="213" customFormat="1" ht="15" x14ac:dyDescent="0.25">
      <c r="A1572" s="413"/>
      <c r="B1572" s="334"/>
      <c r="C1572" s="234"/>
      <c r="D1572" s="437"/>
      <c r="E1572" s="434"/>
      <c r="F1572" s="334"/>
      <c r="G1572" s="234"/>
      <c r="H1572" s="234"/>
      <c r="I1572" s="334"/>
    </row>
    <row r="1573" spans="1:9" s="213" customFormat="1" ht="15" x14ac:dyDescent="0.25">
      <c r="A1573" s="413"/>
      <c r="B1573" s="334"/>
      <c r="C1573" s="234"/>
      <c r="D1573" s="437"/>
      <c r="E1573" s="434"/>
      <c r="F1573" s="334"/>
      <c r="G1573" s="234"/>
      <c r="H1573" s="234"/>
      <c r="I1573" s="334"/>
    </row>
    <row r="1574" spans="1:9" s="213" customFormat="1" ht="15" x14ac:dyDescent="0.25">
      <c r="A1574" s="413"/>
      <c r="B1574" s="334"/>
      <c r="C1574" s="234"/>
      <c r="D1574" s="437"/>
      <c r="E1574" s="434"/>
      <c r="F1574" s="334"/>
      <c r="G1574" s="234"/>
      <c r="H1574" s="234"/>
      <c r="I1574" s="334"/>
    </row>
    <row r="1575" spans="1:9" s="213" customFormat="1" ht="15" x14ac:dyDescent="0.25">
      <c r="A1575" s="413"/>
      <c r="B1575" s="334"/>
      <c r="C1575" s="234"/>
      <c r="D1575" s="437"/>
      <c r="E1575" s="434"/>
      <c r="F1575" s="334"/>
      <c r="G1575" s="234"/>
      <c r="H1575" s="234"/>
      <c r="I1575" s="334"/>
    </row>
    <row r="1576" spans="1:9" s="213" customFormat="1" ht="15" x14ac:dyDescent="0.25">
      <c r="A1576" s="413"/>
      <c r="B1576" s="334"/>
      <c r="C1576" s="234"/>
      <c r="D1576" s="437"/>
      <c r="E1576" s="434"/>
      <c r="F1576" s="334"/>
      <c r="G1576" s="234"/>
      <c r="H1576" s="234"/>
      <c r="I1576" s="334"/>
    </row>
    <row r="1577" spans="1:9" s="213" customFormat="1" ht="15" x14ac:dyDescent="0.25">
      <c r="A1577" s="413"/>
      <c r="B1577" s="334"/>
      <c r="C1577" s="234"/>
      <c r="D1577" s="437"/>
      <c r="E1577" s="434"/>
      <c r="F1577" s="334"/>
      <c r="G1577" s="234"/>
      <c r="H1577" s="234"/>
      <c r="I1577" s="334"/>
    </row>
    <row r="1578" spans="1:9" s="213" customFormat="1" ht="15" x14ac:dyDescent="0.25">
      <c r="A1578" s="413"/>
      <c r="B1578" s="334"/>
      <c r="C1578" s="234"/>
      <c r="D1578" s="437"/>
      <c r="E1578" s="434"/>
      <c r="F1578" s="334"/>
      <c r="G1578" s="234"/>
      <c r="H1578" s="234"/>
      <c r="I1578" s="334"/>
    </row>
    <row r="1579" spans="1:9" s="213" customFormat="1" ht="15" x14ac:dyDescent="0.25">
      <c r="A1579" s="413"/>
      <c r="B1579" s="334"/>
      <c r="C1579" s="234"/>
      <c r="D1579" s="437"/>
      <c r="E1579" s="434"/>
      <c r="F1579" s="334"/>
      <c r="G1579" s="234"/>
      <c r="H1579" s="234"/>
      <c r="I1579" s="334"/>
    </row>
    <row r="1580" spans="1:9" s="213" customFormat="1" ht="15" x14ac:dyDescent="0.25">
      <c r="A1580" s="413"/>
      <c r="B1580" s="334"/>
      <c r="C1580" s="234"/>
      <c r="D1580" s="437"/>
      <c r="E1580" s="434"/>
      <c r="F1580" s="334"/>
      <c r="G1580" s="234"/>
      <c r="H1580" s="234"/>
      <c r="I1580" s="334"/>
    </row>
    <row r="1581" spans="1:9" s="213" customFormat="1" ht="15" x14ac:dyDescent="0.25">
      <c r="A1581" s="413"/>
      <c r="B1581" s="334"/>
      <c r="C1581" s="234"/>
      <c r="D1581" s="437"/>
      <c r="E1581" s="434"/>
      <c r="F1581" s="334"/>
      <c r="G1581" s="234"/>
      <c r="H1581" s="234"/>
      <c r="I1581" s="334"/>
    </row>
    <row r="1582" spans="1:9" s="213" customFormat="1" ht="15" x14ac:dyDescent="0.25">
      <c r="A1582" s="413"/>
      <c r="B1582" s="334"/>
      <c r="C1582" s="234"/>
      <c r="D1582" s="437"/>
      <c r="E1582" s="434"/>
      <c r="F1582" s="334"/>
      <c r="G1582" s="234"/>
      <c r="H1582" s="234"/>
      <c r="I1582" s="334"/>
    </row>
    <row r="1583" spans="1:9" s="213" customFormat="1" ht="15" x14ac:dyDescent="0.25">
      <c r="A1583" s="413"/>
      <c r="B1583" s="334"/>
      <c r="C1583" s="234"/>
      <c r="D1583" s="437"/>
      <c r="E1583" s="434"/>
      <c r="F1583" s="334"/>
      <c r="G1583" s="234"/>
      <c r="H1583" s="234"/>
      <c r="I1583" s="334"/>
    </row>
    <row r="1584" spans="1:9" s="213" customFormat="1" ht="15" x14ac:dyDescent="0.25">
      <c r="A1584" s="413"/>
      <c r="B1584" s="334"/>
      <c r="C1584" s="234"/>
      <c r="D1584" s="437"/>
      <c r="E1584" s="434"/>
      <c r="F1584" s="334"/>
      <c r="G1584" s="234"/>
      <c r="H1584" s="234"/>
      <c r="I1584" s="334"/>
    </row>
    <row r="1585" spans="1:9" s="213" customFormat="1" ht="15" x14ac:dyDescent="0.25">
      <c r="A1585" s="413"/>
      <c r="B1585" s="334"/>
      <c r="C1585" s="234"/>
      <c r="D1585" s="437"/>
      <c r="E1585" s="434"/>
      <c r="F1585" s="334"/>
      <c r="G1585" s="234"/>
      <c r="H1585" s="234"/>
      <c r="I1585" s="334"/>
    </row>
    <row r="1586" spans="1:9" s="213" customFormat="1" ht="15" x14ac:dyDescent="0.25">
      <c r="A1586" s="413"/>
      <c r="B1586" s="334"/>
      <c r="C1586" s="234"/>
      <c r="D1586" s="437"/>
      <c r="E1586" s="434"/>
      <c r="F1586" s="334"/>
      <c r="G1586" s="234"/>
      <c r="H1586" s="234"/>
      <c r="I1586" s="334"/>
    </row>
    <row r="1587" spans="1:9" s="213" customFormat="1" ht="15" x14ac:dyDescent="0.25">
      <c r="A1587" s="413"/>
      <c r="B1587" s="334"/>
      <c r="C1587" s="234"/>
      <c r="D1587" s="437"/>
      <c r="E1587" s="434"/>
      <c r="F1587" s="334"/>
      <c r="G1587" s="234"/>
      <c r="H1587" s="234"/>
      <c r="I1587" s="334"/>
    </row>
    <row r="1588" spans="1:9" s="213" customFormat="1" ht="15" x14ac:dyDescent="0.25">
      <c r="A1588" s="413"/>
      <c r="B1588" s="334"/>
      <c r="C1588" s="234"/>
      <c r="D1588" s="437"/>
      <c r="E1588" s="434"/>
      <c r="F1588" s="334"/>
      <c r="G1588" s="234"/>
      <c r="H1588" s="234"/>
      <c r="I1588" s="334"/>
    </row>
    <row r="1589" spans="1:9" s="213" customFormat="1" ht="15" x14ac:dyDescent="0.25">
      <c r="A1589" s="413"/>
      <c r="B1589" s="334"/>
      <c r="C1589" s="234"/>
      <c r="D1589" s="437"/>
      <c r="E1589" s="434"/>
      <c r="F1589" s="334"/>
      <c r="G1589" s="234"/>
      <c r="H1589" s="234"/>
      <c r="I1589" s="334"/>
    </row>
    <row r="1590" spans="1:9" s="213" customFormat="1" ht="15" x14ac:dyDescent="0.25">
      <c r="A1590" s="413"/>
      <c r="B1590" s="334"/>
      <c r="C1590" s="234"/>
      <c r="D1590" s="437"/>
      <c r="E1590" s="434"/>
      <c r="F1590" s="334"/>
      <c r="G1590" s="234"/>
      <c r="H1590" s="234"/>
      <c r="I1590" s="334"/>
    </row>
    <row r="1591" spans="1:9" s="213" customFormat="1" ht="15" x14ac:dyDescent="0.25">
      <c r="A1591" s="413"/>
      <c r="B1591" s="334"/>
      <c r="C1591" s="234"/>
      <c r="D1591" s="437"/>
      <c r="E1591" s="434"/>
      <c r="F1591" s="334"/>
      <c r="G1591" s="234"/>
      <c r="H1591" s="234"/>
      <c r="I1591" s="334"/>
    </row>
    <row r="1592" spans="1:9" s="213" customFormat="1" ht="15" x14ac:dyDescent="0.25">
      <c r="A1592" s="413"/>
      <c r="B1592" s="334"/>
      <c r="C1592" s="234"/>
      <c r="D1592" s="437"/>
      <c r="E1592" s="434"/>
      <c r="F1592" s="334"/>
      <c r="G1592" s="234"/>
      <c r="H1592" s="234"/>
      <c r="I1592" s="334"/>
    </row>
    <row r="1593" spans="1:9" s="213" customFormat="1" ht="15" x14ac:dyDescent="0.25">
      <c r="A1593" s="413"/>
      <c r="B1593" s="334"/>
      <c r="C1593" s="234"/>
      <c r="D1593" s="437"/>
      <c r="E1593" s="434"/>
      <c r="F1593" s="334"/>
      <c r="G1593" s="234"/>
      <c r="H1593" s="234"/>
      <c r="I1593" s="334"/>
    </row>
    <row r="1594" spans="1:9" s="213" customFormat="1" ht="15" x14ac:dyDescent="0.25">
      <c r="A1594" s="413"/>
      <c r="B1594" s="334"/>
      <c r="C1594" s="234"/>
      <c r="D1594" s="437"/>
      <c r="E1594" s="434"/>
      <c r="F1594" s="334"/>
      <c r="G1594" s="234"/>
      <c r="H1594" s="234"/>
      <c r="I1594" s="334"/>
    </row>
    <row r="1595" spans="1:9" s="213" customFormat="1" ht="15" x14ac:dyDescent="0.25">
      <c r="A1595" s="413"/>
      <c r="B1595" s="334"/>
      <c r="C1595" s="234"/>
      <c r="D1595" s="437"/>
      <c r="E1595" s="434"/>
      <c r="F1595" s="334"/>
      <c r="G1595" s="234"/>
      <c r="H1595" s="234"/>
      <c r="I1595" s="334"/>
    </row>
    <row r="1596" spans="1:9" s="213" customFormat="1" ht="15" x14ac:dyDescent="0.25">
      <c r="A1596" s="413"/>
      <c r="B1596" s="334"/>
      <c r="C1596" s="234"/>
      <c r="D1596" s="437"/>
      <c r="E1596" s="434"/>
      <c r="F1596" s="334"/>
      <c r="G1596" s="234"/>
      <c r="H1596" s="234"/>
      <c r="I1596" s="334"/>
    </row>
    <row r="1597" spans="1:9" s="213" customFormat="1" ht="15" x14ac:dyDescent="0.25">
      <c r="A1597" s="413"/>
      <c r="B1597" s="334"/>
      <c r="C1597" s="234"/>
      <c r="D1597" s="437"/>
      <c r="E1597" s="434"/>
      <c r="F1597" s="334"/>
      <c r="G1597" s="234"/>
      <c r="H1597" s="234"/>
      <c r="I1597" s="334"/>
    </row>
    <row r="1598" spans="1:9" s="213" customFormat="1" ht="15" x14ac:dyDescent="0.25">
      <c r="A1598" s="413"/>
      <c r="B1598" s="334"/>
      <c r="C1598" s="234"/>
      <c r="D1598" s="437"/>
      <c r="E1598" s="434"/>
      <c r="F1598" s="334"/>
      <c r="G1598" s="234"/>
      <c r="H1598" s="234"/>
      <c r="I1598" s="334"/>
    </row>
    <row r="1599" spans="1:9" s="213" customFormat="1" ht="15" x14ac:dyDescent="0.25">
      <c r="A1599" s="413"/>
      <c r="B1599" s="334"/>
      <c r="C1599" s="234"/>
      <c r="D1599" s="437"/>
      <c r="E1599" s="434"/>
      <c r="F1599" s="334"/>
      <c r="G1599" s="234"/>
      <c r="H1599" s="234"/>
      <c r="I1599" s="334"/>
    </row>
    <row r="1600" spans="1:9" s="213" customFormat="1" ht="15" x14ac:dyDescent="0.25">
      <c r="A1600" s="413"/>
      <c r="B1600" s="334"/>
      <c r="C1600" s="234"/>
      <c r="D1600" s="437"/>
      <c r="E1600" s="434"/>
      <c r="F1600" s="334"/>
      <c r="G1600" s="234"/>
      <c r="H1600" s="234"/>
      <c r="I1600" s="334"/>
    </row>
    <row r="1601" spans="1:9" s="213" customFormat="1" ht="15" x14ac:dyDescent="0.25">
      <c r="A1601" s="413"/>
      <c r="B1601" s="334"/>
      <c r="C1601" s="234"/>
      <c r="D1601" s="437"/>
      <c r="E1601" s="434"/>
      <c r="F1601" s="334"/>
      <c r="G1601" s="234"/>
      <c r="H1601" s="234"/>
      <c r="I1601" s="334"/>
    </row>
    <row r="1602" spans="1:9" s="213" customFormat="1" ht="15" x14ac:dyDescent="0.25">
      <c r="A1602" s="413"/>
      <c r="B1602" s="334"/>
      <c r="C1602" s="234"/>
      <c r="D1602" s="437"/>
      <c r="E1602" s="434"/>
      <c r="F1602" s="334"/>
      <c r="G1602" s="234"/>
      <c r="H1602" s="234"/>
      <c r="I1602" s="334"/>
    </row>
    <row r="1603" spans="1:9" s="213" customFormat="1" ht="15" x14ac:dyDescent="0.25">
      <c r="A1603" s="413"/>
      <c r="B1603" s="334"/>
      <c r="C1603" s="234"/>
      <c r="D1603" s="437"/>
      <c r="E1603" s="434"/>
      <c r="F1603" s="334"/>
      <c r="G1603" s="234"/>
      <c r="H1603" s="234"/>
      <c r="I1603" s="334"/>
    </row>
    <row r="1604" spans="1:9" s="213" customFormat="1" ht="15" x14ac:dyDescent="0.25">
      <c r="A1604" s="413"/>
      <c r="B1604" s="334"/>
      <c r="C1604" s="234"/>
      <c r="D1604" s="437"/>
      <c r="E1604" s="434"/>
      <c r="F1604" s="334"/>
      <c r="G1604" s="234"/>
      <c r="H1604" s="234"/>
      <c r="I1604" s="334"/>
    </row>
    <row r="1605" spans="1:9" s="213" customFormat="1" ht="15" x14ac:dyDescent="0.25">
      <c r="A1605" s="413"/>
      <c r="B1605" s="334"/>
      <c r="C1605" s="234"/>
      <c r="D1605" s="437"/>
      <c r="E1605" s="434"/>
      <c r="F1605" s="334"/>
      <c r="G1605" s="234"/>
      <c r="H1605" s="234"/>
      <c r="I1605" s="334"/>
    </row>
    <row r="1606" spans="1:9" s="213" customFormat="1" ht="15" x14ac:dyDescent="0.25">
      <c r="A1606" s="413"/>
      <c r="B1606" s="334"/>
      <c r="C1606" s="234"/>
      <c r="D1606" s="437"/>
      <c r="E1606" s="434"/>
      <c r="F1606" s="334"/>
      <c r="G1606" s="234"/>
      <c r="H1606" s="234"/>
      <c r="I1606" s="334"/>
    </row>
    <row r="1607" spans="1:9" s="213" customFormat="1" ht="15" x14ac:dyDescent="0.25">
      <c r="A1607" s="413"/>
      <c r="B1607" s="334"/>
      <c r="C1607" s="234"/>
      <c r="D1607" s="437"/>
      <c r="E1607" s="434"/>
      <c r="F1607" s="334"/>
      <c r="G1607" s="234"/>
      <c r="H1607" s="234"/>
      <c r="I1607" s="334"/>
    </row>
    <row r="1608" spans="1:9" s="213" customFormat="1" ht="15" x14ac:dyDescent="0.25">
      <c r="A1608" s="413"/>
      <c r="B1608" s="334"/>
      <c r="C1608" s="234"/>
      <c r="D1608" s="437"/>
      <c r="E1608" s="434"/>
      <c r="F1608" s="334"/>
      <c r="G1608" s="234"/>
      <c r="H1608" s="234"/>
      <c r="I1608" s="334"/>
    </row>
    <row r="1609" spans="1:9" s="213" customFormat="1" ht="15" x14ac:dyDescent="0.25">
      <c r="A1609" s="413"/>
      <c r="B1609" s="334"/>
      <c r="C1609" s="234"/>
      <c r="D1609" s="437"/>
      <c r="E1609" s="434"/>
      <c r="F1609" s="334"/>
      <c r="G1609" s="234"/>
      <c r="H1609" s="234"/>
      <c r="I1609" s="334"/>
    </row>
    <row r="1610" spans="1:9" s="213" customFormat="1" ht="15" x14ac:dyDescent="0.25">
      <c r="A1610" s="413"/>
      <c r="B1610" s="334"/>
      <c r="C1610" s="234"/>
      <c r="D1610" s="437"/>
      <c r="E1610" s="434"/>
      <c r="F1610" s="334"/>
      <c r="G1610" s="234"/>
      <c r="H1610" s="234"/>
      <c r="I1610" s="334"/>
    </row>
    <row r="1611" spans="1:9" s="213" customFormat="1" ht="15" x14ac:dyDescent="0.25">
      <c r="A1611" s="413"/>
      <c r="B1611" s="334"/>
      <c r="C1611" s="234"/>
      <c r="D1611" s="437"/>
      <c r="E1611" s="434"/>
      <c r="F1611" s="334"/>
      <c r="G1611" s="234"/>
      <c r="H1611" s="234"/>
      <c r="I1611" s="334"/>
    </row>
    <row r="1612" spans="1:9" s="213" customFormat="1" ht="15" x14ac:dyDescent="0.25">
      <c r="A1612" s="413"/>
      <c r="B1612" s="334"/>
      <c r="C1612" s="234"/>
      <c r="D1612" s="437"/>
      <c r="E1612" s="434"/>
      <c r="F1612" s="334"/>
      <c r="G1612" s="234"/>
      <c r="H1612" s="234"/>
      <c r="I1612" s="334"/>
    </row>
    <row r="1613" spans="1:9" s="213" customFormat="1" ht="15" x14ac:dyDescent="0.25">
      <c r="A1613" s="413"/>
      <c r="B1613" s="334"/>
      <c r="C1613" s="234"/>
      <c r="D1613" s="437"/>
      <c r="E1613" s="434"/>
      <c r="F1613" s="334"/>
      <c r="G1613" s="234"/>
      <c r="H1613" s="234"/>
      <c r="I1613" s="334"/>
    </row>
    <row r="1614" spans="1:9" s="213" customFormat="1" ht="15" x14ac:dyDescent="0.25">
      <c r="A1614" s="413"/>
      <c r="B1614" s="334"/>
      <c r="C1614" s="234"/>
      <c r="D1614" s="437"/>
      <c r="E1614" s="434"/>
      <c r="F1614" s="334"/>
      <c r="G1614" s="234"/>
      <c r="H1614" s="234"/>
      <c r="I1614" s="334"/>
    </row>
    <row r="1615" spans="1:9" s="213" customFormat="1" ht="15" x14ac:dyDescent="0.25">
      <c r="A1615" s="413"/>
      <c r="B1615" s="334"/>
      <c r="C1615" s="234"/>
      <c r="D1615" s="437"/>
      <c r="E1615" s="434"/>
      <c r="F1615" s="334"/>
      <c r="G1615" s="234"/>
      <c r="H1615" s="234"/>
      <c r="I1615" s="334"/>
    </row>
    <row r="1616" spans="1:9" s="213" customFormat="1" ht="12.75" customHeight="1" x14ac:dyDescent="0.25">
      <c r="A1616" s="413"/>
      <c r="B1616" s="334"/>
      <c r="C1616" s="234"/>
      <c r="D1616" s="437"/>
      <c r="E1616" s="434"/>
      <c r="F1616" s="334"/>
      <c r="G1616" s="234"/>
      <c r="H1616" s="234"/>
      <c r="I1616" s="334"/>
    </row>
    <row r="1617" spans="1:9" s="213" customFormat="1" ht="15" x14ac:dyDescent="0.25">
      <c r="A1617" s="413"/>
      <c r="B1617" s="334"/>
      <c r="C1617" s="234"/>
      <c r="D1617" s="437"/>
      <c r="E1617" s="434"/>
      <c r="F1617" s="334"/>
      <c r="G1617" s="234"/>
      <c r="H1617" s="234"/>
      <c r="I1617" s="334"/>
    </row>
    <row r="1618" spans="1:9" s="213" customFormat="1" ht="15" x14ac:dyDescent="0.25">
      <c r="A1618" s="413"/>
      <c r="B1618" s="334"/>
      <c r="C1618" s="234"/>
      <c r="D1618" s="437"/>
      <c r="E1618" s="434"/>
      <c r="F1618" s="334"/>
      <c r="G1618" s="234"/>
      <c r="H1618" s="234"/>
      <c r="I1618" s="334"/>
    </row>
    <row r="1619" spans="1:9" s="213" customFormat="1" ht="15" x14ac:dyDescent="0.25">
      <c r="A1619" s="413"/>
      <c r="B1619" s="334"/>
      <c r="C1619" s="234"/>
      <c r="D1619" s="437"/>
      <c r="E1619" s="434"/>
      <c r="F1619" s="334"/>
      <c r="G1619" s="234"/>
      <c r="H1619" s="234"/>
      <c r="I1619" s="334"/>
    </row>
    <row r="1620" spans="1:9" s="213" customFormat="1" ht="15" x14ac:dyDescent="0.25">
      <c r="A1620" s="413"/>
      <c r="B1620" s="334"/>
      <c r="C1620" s="234"/>
      <c r="D1620" s="437"/>
      <c r="E1620" s="434"/>
      <c r="F1620" s="334"/>
      <c r="G1620" s="234"/>
      <c r="H1620" s="234"/>
      <c r="I1620" s="334"/>
    </row>
    <row r="1621" spans="1:9" s="213" customFormat="1" ht="15" x14ac:dyDescent="0.25">
      <c r="A1621" s="413"/>
      <c r="B1621" s="334"/>
      <c r="C1621" s="234"/>
      <c r="D1621" s="437"/>
      <c r="E1621" s="434"/>
      <c r="F1621" s="334"/>
      <c r="G1621" s="234"/>
      <c r="H1621" s="234"/>
      <c r="I1621" s="334"/>
    </row>
    <row r="1622" spans="1:9" s="213" customFormat="1" ht="15" x14ac:dyDescent="0.25">
      <c r="A1622" s="413"/>
      <c r="B1622" s="334"/>
      <c r="C1622" s="234"/>
      <c r="D1622" s="437"/>
      <c r="E1622" s="434"/>
      <c r="F1622" s="334"/>
      <c r="G1622" s="234"/>
      <c r="H1622" s="234"/>
      <c r="I1622" s="334"/>
    </row>
    <row r="1623" spans="1:9" s="213" customFormat="1" ht="15" x14ac:dyDescent="0.25">
      <c r="A1623" s="413"/>
      <c r="B1623" s="334"/>
      <c r="C1623" s="234"/>
      <c r="D1623" s="437"/>
      <c r="E1623" s="434"/>
      <c r="F1623" s="334"/>
      <c r="G1623" s="234"/>
      <c r="H1623" s="234"/>
      <c r="I1623" s="334"/>
    </row>
    <row r="1624" spans="1:9" s="213" customFormat="1" ht="15" x14ac:dyDescent="0.25">
      <c r="A1624" s="413"/>
      <c r="B1624" s="334"/>
      <c r="C1624" s="234"/>
      <c r="D1624" s="437"/>
      <c r="E1624" s="434"/>
      <c r="F1624" s="334"/>
      <c r="G1624" s="234"/>
      <c r="H1624" s="234"/>
      <c r="I1624" s="334"/>
    </row>
    <row r="1625" spans="1:9" s="213" customFormat="1" ht="15" x14ac:dyDescent="0.25">
      <c r="A1625" s="413"/>
      <c r="B1625" s="334"/>
      <c r="C1625" s="234"/>
      <c r="D1625" s="437"/>
      <c r="E1625" s="434"/>
      <c r="F1625" s="334"/>
      <c r="G1625" s="234"/>
      <c r="H1625" s="234"/>
      <c r="I1625" s="334"/>
    </row>
    <row r="1626" spans="1:9" s="213" customFormat="1" ht="15" x14ac:dyDescent="0.25">
      <c r="A1626" s="413"/>
      <c r="B1626" s="334"/>
      <c r="C1626" s="234"/>
      <c r="D1626" s="437"/>
      <c r="E1626" s="434"/>
      <c r="F1626" s="334"/>
      <c r="G1626" s="234"/>
      <c r="H1626" s="234"/>
      <c r="I1626" s="334"/>
    </row>
    <row r="1627" spans="1:9" s="213" customFormat="1" ht="15" x14ac:dyDescent="0.25">
      <c r="A1627" s="413"/>
      <c r="B1627" s="334"/>
      <c r="C1627" s="334"/>
      <c r="D1627" s="339"/>
      <c r="E1627" s="340"/>
      <c r="F1627" s="334"/>
      <c r="G1627" s="334"/>
      <c r="H1627" s="334"/>
      <c r="I1627" s="334"/>
    </row>
    <row r="1628" spans="1:9" s="213" customFormat="1" ht="15" x14ac:dyDescent="0.25">
      <c r="A1628" s="413"/>
      <c r="B1628" s="334"/>
      <c r="C1628" s="334"/>
      <c r="D1628" s="339"/>
      <c r="E1628" s="340"/>
      <c r="F1628" s="334"/>
      <c r="G1628" s="334"/>
      <c r="H1628" s="334"/>
      <c r="I1628" s="334"/>
    </row>
    <row r="1629" spans="1:9" s="213" customFormat="1" ht="15" x14ac:dyDescent="0.25">
      <c r="A1629" s="413"/>
      <c r="B1629" s="334"/>
      <c r="C1629" s="334"/>
      <c r="D1629" s="339"/>
      <c r="E1629" s="340"/>
      <c r="F1629" s="334"/>
      <c r="G1629" s="334"/>
      <c r="H1629" s="334"/>
      <c r="I1629" s="334"/>
    </row>
    <row r="1630" spans="1:9" s="213" customFormat="1" ht="15" x14ac:dyDescent="0.25">
      <c r="A1630" s="413"/>
      <c r="B1630" s="334"/>
      <c r="C1630" s="334"/>
      <c r="D1630" s="339"/>
      <c r="E1630" s="340"/>
      <c r="F1630" s="334"/>
      <c r="G1630" s="334"/>
      <c r="H1630" s="334"/>
      <c r="I1630" s="334"/>
    </row>
    <row r="1631" spans="1:9" s="213" customFormat="1" ht="15" x14ac:dyDescent="0.25">
      <c r="A1631" s="413"/>
      <c r="B1631" s="334"/>
      <c r="C1631" s="334"/>
      <c r="D1631" s="339"/>
      <c r="E1631" s="340"/>
      <c r="F1631" s="334"/>
      <c r="G1631" s="334"/>
      <c r="H1631" s="334"/>
      <c r="I1631" s="334"/>
    </row>
    <row r="1632" spans="1:9" s="213" customFormat="1" ht="15" x14ac:dyDescent="0.25">
      <c r="A1632" s="413"/>
      <c r="B1632" s="334"/>
      <c r="C1632" s="334"/>
      <c r="D1632" s="339"/>
      <c r="E1632" s="340"/>
      <c r="F1632" s="334"/>
      <c r="G1632" s="334"/>
      <c r="H1632" s="334"/>
      <c r="I1632" s="334"/>
    </row>
    <row r="1633" spans="1:9" s="213" customFormat="1" ht="15" x14ac:dyDescent="0.25">
      <c r="A1633" s="413"/>
      <c r="B1633" s="334"/>
      <c r="C1633" s="334"/>
      <c r="D1633" s="339"/>
      <c r="E1633" s="340"/>
      <c r="F1633" s="334"/>
      <c r="G1633" s="334"/>
      <c r="H1633" s="432"/>
      <c r="I1633" s="334"/>
    </row>
    <row r="1634" spans="1:9" s="213" customFormat="1" ht="15" x14ac:dyDescent="0.25">
      <c r="A1634" s="413"/>
      <c r="B1634" s="334"/>
      <c r="C1634" s="334"/>
      <c r="D1634" s="339"/>
      <c r="E1634" s="340"/>
      <c r="F1634" s="334"/>
      <c r="G1634" s="334"/>
      <c r="H1634" s="432"/>
      <c r="I1634" s="334"/>
    </row>
    <row r="1635" spans="1:9" s="213" customFormat="1" ht="15" x14ac:dyDescent="0.25">
      <c r="A1635" s="413"/>
      <c r="B1635" s="334"/>
      <c r="C1635" s="334"/>
      <c r="D1635" s="339"/>
      <c r="E1635" s="340"/>
      <c r="F1635" s="334"/>
      <c r="G1635" s="334"/>
      <c r="H1635" s="432"/>
      <c r="I1635" s="334"/>
    </row>
    <row r="1636" spans="1:9" s="213" customFormat="1" ht="15" x14ac:dyDescent="0.25">
      <c r="A1636" s="413"/>
      <c r="B1636" s="334"/>
      <c r="C1636" s="334"/>
      <c r="D1636" s="339"/>
      <c r="E1636" s="340"/>
      <c r="F1636" s="334"/>
      <c r="G1636" s="334"/>
      <c r="H1636" s="432"/>
      <c r="I1636" s="334"/>
    </row>
    <row r="1637" spans="1:9" s="213" customFormat="1" ht="15" x14ac:dyDescent="0.25">
      <c r="A1637" s="413"/>
      <c r="B1637" s="334"/>
      <c r="C1637" s="334"/>
      <c r="D1637" s="339"/>
      <c r="E1637" s="340"/>
      <c r="F1637" s="334"/>
      <c r="G1637" s="334"/>
      <c r="H1637" s="432"/>
      <c r="I1637" s="334"/>
    </row>
    <row r="1638" spans="1:9" s="213" customFormat="1" ht="15" x14ac:dyDescent="0.25">
      <c r="A1638" s="413"/>
      <c r="B1638" s="334"/>
      <c r="C1638" s="334"/>
      <c r="D1638" s="339"/>
      <c r="E1638" s="340"/>
      <c r="F1638" s="334"/>
      <c r="G1638" s="334"/>
      <c r="H1638" s="432"/>
      <c r="I1638" s="334"/>
    </row>
    <row r="1639" spans="1:9" s="213" customFormat="1" ht="15" x14ac:dyDescent="0.25">
      <c r="A1639" s="413"/>
      <c r="B1639" s="334"/>
      <c r="C1639" s="334"/>
      <c r="D1639" s="339"/>
      <c r="E1639" s="340"/>
      <c r="F1639" s="334"/>
      <c r="G1639" s="334"/>
      <c r="H1639" s="432"/>
      <c r="I1639" s="334"/>
    </row>
    <row r="1640" spans="1:9" s="213" customFormat="1" ht="15" x14ac:dyDescent="0.25">
      <c r="A1640" s="413"/>
      <c r="B1640" s="334"/>
      <c r="C1640" s="334"/>
      <c r="D1640" s="339"/>
      <c r="E1640" s="340"/>
      <c r="F1640" s="334"/>
      <c r="G1640" s="334"/>
      <c r="H1640" s="432"/>
      <c r="I1640" s="334"/>
    </row>
    <row r="1641" spans="1:9" s="213" customFormat="1" ht="15" x14ac:dyDescent="0.25">
      <c r="A1641" s="413"/>
      <c r="B1641" s="334"/>
      <c r="C1641" s="334"/>
      <c r="D1641" s="339"/>
      <c r="E1641" s="340"/>
      <c r="F1641" s="334"/>
      <c r="G1641" s="334"/>
      <c r="H1641" s="432"/>
      <c r="I1641" s="334"/>
    </row>
    <row r="1642" spans="1:9" s="213" customFormat="1" ht="15" x14ac:dyDescent="0.25">
      <c r="A1642" s="413"/>
      <c r="B1642" s="334"/>
      <c r="C1642" s="334"/>
      <c r="D1642" s="339"/>
      <c r="E1642" s="340"/>
      <c r="F1642" s="334"/>
      <c r="G1642" s="334"/>
      <c r="H1642" s="432"/>
      <c r="I1642" s="334"/>
    </row>
    <row r="1643" spans="1:9" s="213" customFormat="1" ht="15" x14ac:dyDescent="0.25">
      <c r="A1643" s="413"/>
      <c r="B1643" s="334"/>
      <c r="C1643" s="334"/>
      <c r="D1643" s="339"/>
      <c r="E1643" s="340"/>
      <c r="F1643" s="334"/>
      <c r="G1643" s="334"/>
      <c r="H1643" s="432"/>
      <c r="I1643" s="334"/>
    </row>
    <row r="1644" spans="1:9" s="213" customFormat="1" ht="15" x14ac:dyDescent="0.25">
      <c r="A1644" s="413"/>
      <c r="B1644" s="334"/>
      <c r="C1644" s="334"/>
      <c r="D1644" s="339"/>
      <c r="E1644" s="340"/>
      <c r="F1644" s="334"/>
      <c r="G1644" s="334"/>
      <c r="H1644" s="432"/>
      <c r="I1644" s="334"/>
    </row>
    <row r="1645" spans="1:9" s="213" customFormat="1" ht="15" x14ac:dyDescent="0.25">
      <c r="A1645" s="413"/>
      <c r="B1645" s="334"/>
      <c r="C1645" s="334"/>
      <c r="D1645" s="339"/>
      <c r="E1645" s="340"/>
      <c r="F1645" s="334"/>
      <c r="G1645" s="334"/>
      <c r="H1645" s="432"/>
      <c r="I1645" s="334"/>
    </row>
    <row r="1646" spans="1:9" s="213" customFormat="1" ht="15" x14ac:dyDescent="0.25">
      <c r="A1646" s="413"/>
      <c r="B1646" s="334"/>
      <c r="C1646" s="334"/>
      <c r="D1646" s="339"/>
      <c r="E1646" s="340"/>
      <c r="F1646" s="334"/>
      <c r="G1646" s="334"/>
      <c r="H1646" s="432"/>
      <c r="I1646" s="334"/>
    </row>
    <row r="1647" spans="1:9" s="213" customFormat="1" ht="15" x14ac:dyDescent="0.25">
      <c r="A1647" s="413"/>
      <c r="B1647" s="334"/>
      <c r="C1647" s="334"/>
      <c r="D1647" s="339"/>
      <c r="E1647" s="340"/>
      <c r="F1647" s="334"/>
      <c r="G1647" s="334"/>
      <c r="H1647" s="432"/>
      <c r="I1647" s="334"/>
    </row>
    <row r="1648" spans="1:9" s="213" customFormat="1" ht="15" x14ac:dyDescent="0.25">
      <c r="A1648" s="413"/>
      <c r="B1648" s="334"/>
      <c r="C1648" s="334"/>
      <c r="D1648" s="339"/>
      <c r="E1648" s="340"/>
      <c r="F1648" s="334"/>
      <c r="G1648" s="334"/>
      <c r="H1648" s="432"/>
      <c r="I1648" s="334"/>
    </row>
    <row r="1649" spans="1:9" s="213" customFormat="1" ht="15" x14ac:dyDescent="0.25">
      <c r="A1649" s="413"/>
      <c r="B1649" s="334"/>
      <c r="C1649" s="334"/>
      <c r="D1649" s="339"/>
      <c r="E1649" s="340"/>
      <c r="F1649" s="334"/>
      <c r="G1649" s="334"/>
      <c r="H1649" s="432"/>
      <c r="I1649" s="334"/>
    </row>
    <row r="1650" spans="1:9" s="213" customFormat="1" ht="15" x14ac:dyDescent="0.25">
      <c r="A1650" s="413"/>
      <c r="B1650" s="334"/>
      <c r="C1650" s="334"/>
      <c r="D1650" s="339"/>
      <c r="E1650" s="340"/>
      <c r="F1650" s="334"/>
      <c r="G1650" s="334"/>
      <c r="H1650" s="432"/>
      <c r="I1650" s="334"/>
    </row>
    <row r="1651" spans="1:9" s="213" customFormat="1" ht="15" x14ac:dyDescent="0.25">
      <c r="A1651" s="413"/>
      <c r="B1651" s="334"/>
      <c r="C1651" s="334"/>
      <c r="D1651" s="339"/>
      <c r="E1651" s="340"/>
      <c r="F1651" s="334"/>
      <c r="G1651" s="334"/>
      <c r="H1651" s="432"/>
      <c r="I1651" s="334"/>
    </row>
    <row r="1652" spans="1:9" s="213" customFormat="1" ht="15" x14ac:dyDescent="0.25">
      <c r="A1652" s="413"/>
      <c r="B1652" s="334"/>
      <c r="C1652" s="334"/>
      <c r="D1652" s="339"/>
      <c r="E1652" s="340"/>
      <c r="F1652" s="334"/>
      <c r="G1652" s="334"/>
      <c r="H1652" s="432"/>
      <c r="I1652" s="334"/>
    </row>
    <row r="1653" spans="1:9" s="213" customFormat="1" ht="15" x14ac:dyDescent="0.25">
      <c r="A1653" s="413"/>
      <c r="B1653" s="334"/>
      <c r="C1653" s="334"/>
      <c r="D1653" s="339"/>
      <c r="E1653" s="340"/>
      <c r="F1653" s="334"/>
      <c r="G1653" s="334"/>
      <c r="H1653" s="432"/>
      <c r="I1653" s="334"/>
    </row>
    <row r="1654" spans="1:9" s="213" customFormat="1" ht="15" x14ac:dyDescent="0.25">
      <c r="A1654" s="413"/>
      <c r="B1654" s="334"/>
      <c r="C1654" s="334"/>
      <c r="D1654" s="339"/>
      <c r="E1654" s="340"/>
      <c r="F1654" s="334"/>
      <c r="G1654" s="334"/>
      <c r="H1654" s="432"/>
      <c r="I1654" s="334"/>
    </row>
    <row r="1655" spans="1:9" s="213" customFormat="1" ht="15" x14ac:dyDescent="0.25">
      <c r="A1655" s="413"/>
      <c r="B1655" s="334"/>
      <c r="C1655" s="334"/>
      <c r="D1655" s="339"/>
      <c r="E1655" s="340"/>
      <c r="F1655" s="334"/>
      <c r="G1655" s="334"/>
      <c r="H1655" s="432"/>
      <c r="I1655" s="334"/>
    </row>
    <row r="1656" spans="1:9" s="213" customFormat="1" ht="15" x14ac:dyDescent="0.25">
      <c r="A1656" s="413"/>
      <c r="B1656" s="334"/>
      <c r="C1656" s="334"/>
      <c r="D1656" s="339"/>
      <c r="E1656" s="340"/>
      <c r="F1656" s="334"/>
      <c r="G1656" s="334"/>
      <c r="H1656" s="432"/>
      <c r="I1656" s="334"/>
    </row>
    <row r="1657" spans="1:9" s="213" customFormat="1" ht="15" x14ac:dyDescent="0.25">
      <c r="A1657" s="413"/>
      <c r="B1657" s="334"/>
      <c r="C1657" s="334"/>
      <c r="D1657" s="339"/>
      <c r="E1657" s="340"/>
      <c r="F1657" s="334"/>
      <c r="G1657" s="334"/>
      <c r="H1657" s="432"/>
      <c r="I1657" s="334"/>
    </row>
    <row r="1658" spans="1:9" s="213" customFormat="1" ht="15" x14ac:dyDescent="0.25">
      <c r="A1658" s="413"/>
      <c r="B1658" s="334"/>
      <c r="C1658" s="334"/>
      <c r="D1658" s="339"/>
      <c r="E1658" s="340"/>
      <c r="F1658" s="334"/>
      <c r="G1658" s="334"/>
      <c r="H1658" s="432"/>
      <c r="I1658" s="334"/>
    </row>
    <row r="1659" spans="1:9" s="213" customFormat="1" ht="15" x14ac:dyDescent="0.25">
      <c r="A1659" s="413"/>
      <c r="B1659" s="334"/>
      <c r="C1659" s="334"/>
      <c r="D1659" s="339"/>
      <c r="E1659" s="340"/>
      <c r="F1659" s="334"/>
      <c r="G1659" s="334"/>
      <c r="H1659" s="432"/>
      <c r="I1659" s="334"/>
    </row>
    <row r="1660" spans="1:9" s="213" customFormat="1" ht="15" x14ac:dyDescent="0.25">
      <c r="A1660" s="413"/>
      <c r="B1660" s="334"/>
      <c r="C1660" s="334"/>
      <c r="D1660" s="339"/>
      <c r="E1660" s="340"/>
      <c r="F1660" s="334"/>
      <c r="G1660" s="334"/>
      <c r="H1660" s="432"/>
      <c r="I1660" s="334"/>
    </row>
    <row r="1661" spans="1:9" s="213" customFormat="1" ht="15" x14ac:dyDescent="0.25">
      <c r="A1661" s="413"/>
      <c r="B1661" s="334"/>
      <c r="C1661" s="334"/>
      <c r="D1661" s="339"/>
      <c r="E1661" s="340"/>
      <c r="F1661" s="334"/>
      <c r="G1661" s="334"/>
      <c r="H1661" s="432"/>
      <c r="I1661" s="334"/>
    </row>
    <row r="1662" spans="1:9" s="213" customFormat="1" ht="15" x14ac:dyDescent="0.25">
      <c r="A1662" s="413"/>
      <c r="B1662" s="334"/>
      <c r="C1662" s="334"/>
      <c r="D1662" s="339"/>
      <c r="E1662" s="340"/>
      <c r="F1662" s="334"/>
      <c r="G1662" s="334"/>
      <c r="H1662" s="432"/>
      <c r="I1662" s="334"/>
    </row>
    <row r="1663" spans="1:9" s="213" customFormat="1" ht="15" x14ac:dyDescent="0.25">
      <c r="A1663" s="413"/>
      <c r="B1663" s="334"/>
      <c r="C1663" s="334"/>
      <c r="D1663" s="339"/>
      <c r="E1663" s="340"/>
      <c r="F1663" s="334"/>
      <c r="G1663" s="334"/>
      <c r="H1663" s="432"/>
      <c r="I1663" s="334"/>
    </row>
    <row r="1664" spans="1:9" s="213" customFormat="1" ht="15" x14ac:dyDescent="0.25">
      <c r="A1664" s="413"/>
      <c r="B1664" s="334"/>
      <c r="C1664" s="334"/>
      <c r="D1664" s="339"/>
      <c r="E1664" s="340"/>
      <c r="F1664" s="334"/>
      <c r="G1664" s="334"/>
      <c r="H1664" s="432"/>
      <c r="I1664" s="334"/>
    </row>
    <row r="1665" spans="1:9" s="213" customFormat="1" ht="15" x14ac:dyDescent="0.25">
      <c r="A1665" s="413"/>
      <c r="B1665" s="334"/>
      <c r="C1665" s="334"/>
      <c r="D1665" s="339"/>
      <c r="E1665" s="340"/>
      <c r="F1665" s="334"/>
      <c r="G1665" s="334"/>
      <c r="H1665" s="432"/>
      <c r="I1665" s="334"/>
    </row>
    <row r="1666" spans="1:9" s="213" customFormat="1" ht="15" x14ac:dyDescent="0.25">
      <c r="A1666" s="413"/>
      <c r="B1666" s="334"/>
      <c r="C1666" s="334"/>
      <c r="D1666" s="339"/>
      <c r="E1666" s="340"/>
      <c r="F1666" s="334"/>
      <c r="G1666" s="334"/>
      <c r="H1666" s="432"/>
      <c r="I1666" s="334"/>
    </row>
    <row r="1667" spans="1:9" s="213" customFormat="1" ht="15" x14ac:dyDescent="0.25">
      <c r="A1667" s="413"/>
      <c r="B1667" s="334"/>
      <c r="C1667" s="334"/>
      <c r="D1667" s="339"/>
      <c r="E1667" s="340"/>
      <c r="F1667" s="334"/>
      <c r="G1667" s="334"/>
      <c r="H1667" s="432"/>
      <c r="I1667" s="334"/>
    </row>
    <row r="1668" spans="1:9" s="213" customFormat="1" ht="15" x14ac:dyDescent="0.25">
      <c r="A1668" s="413"/>
      <c r="B1668" s="334"/>
      <c r="C1668" s="334"/>
      <c r="D1668" s="339"/>
      <c r="E1668" s="340"/>
      <c r="F1668" s="334"/>
      <c r="G1668" s="334"/>
      <c r="H1668" s="432"/>
      <c r="I1668" s="334"/>
    </row>
    <row r="1669" spans="1:9" s="213" customFormat="1" ht="15" x14ac:dyDescent="0.25">
      <c r="A1669" s="413"/>
      <c r="B1669" s="334"/>
      <c r="C1669" s="334"/>
      <c r="D1669" s="339"/>
      <c r="E1669" s="340"/>
      <c r="F1669" s="334"/>
      <c r="G1669" s="334"/>
      <c r="H1669" s="432"/>
      <c r="I1669" s="334"/>
    </row>
    <row r="1670" spans="1:9" s="213" customFormat="1" ht="15" x14ac:dyDescent="0.25">
      <c r="A1670" s="413"/>
      <c r="B1670" s="334"/>
      <c r="C1670" s="334"/>
      <c r="D1670" s="339"/>
      <c r="E1670" s="340"/>
      <c r="F1670" s="334"/>
      <c r="G1670" s="334"/>
      <c r="H1670" s="432"/>
      <c r="I1670" s="334"/>
    </row>
    <row r="1671" spans="1:9" s="213" customFormat="1" ht="15" x14ac:dyDescent="0.25">
      <c r="A1671" s="413"/>
      <c r="B1671" s="334"/>
      <c r="C1671" s="334"/>
      <c r="D1671" s="339"/>
      <c r="E1671" s="340"/>
      <c r="F1671" s="334"/>
      <c r="G1671" s="334"/>
      <c r="H1671" s="432"/>
      <c r="I1671" s="334"/>
    </row>
    <row r="1672" spans="1:9" s="213" customFormat="1" ht="15" x14ac:dyDescent="0.25">
      <c r="A1672" s="413"/>
      <c r="B1672" s="334"/>
      <c r="C1672" s="334"/>
      <c r="D1672" s="339"/>
      <c r="E1672" s="340"/>
      <c r="F1672" s="334"/>
      <c r="G1672" s="334"/>
      <c r="H1672" s="432"/>
      <c r="I1672" s="334"/>
    </row>
    <row r="1673" spans="1:9" s="213" customFormat="1" ht="15" x14ac:dyDescent="0.25">
      <c r="A1673" s="413"/>
      <c r="B1673" s="334"/>
      <c r="C1673" s="334"/>
      <c r="D1673" s="339"/>
      <c r="E1673" s="340"/>
      <c r="F1673" s="334"/>
      <c r="G1673" s="334"/>
      <c r="H1673" s="432"/>
      <c r="I1673" s="334"/>
    </row>
    <row r="1674" spans="1:9" s="213" customFormat="1" ht="15" x14ac:dyDescent="0.25">
      <c r="A1674" s="413"/>
      <c r="B1674" s="334"/>
      <c r="C1674" s="334"/>
      <c r="D1674" s="339"/>
      <c r="E1674" s="340"/>
      <c r="F1674" s="334"/>
      <c r="G1674" s="334"/>
      <c r="H1674" s="432"/>
      <c r="I1674" s="334"/>
    </row>
    <row r="1675" spans="1:9" s="213" customFormat="1" ht="15" x14ac:dyDescent="0.25">
      <c r="A1675" s="413"/>
      <c r="B1675" s="334"/>
      <c r="C1675" s="334"/>
      <c r="D1675" s="339"/>
      <c r="E1675" s="340"/>
      <c r="F1675" s="334"/>
      <c r="G1675" s="334"/>
      <c r="H1675" s="432"/>
      <c r="I1675" s="334"/>
    </row>
    <row r="1676" spans="1:9" s="213" customFormat="1" ht="15" x14ac:dyDescent="0.25">
      <c r="A1676" s="413"/>
      <c r="B1676" s="334"/>
      <c r="C1676" s="334"/>
      <c r="D1676" s="339"/>
      <c r="E1676" s="340"/>
      <c r="F1676" s="334"/>
      <c r="G1676" s="334"/>
      <c r="H1676" s="432"/>
      <c r="I1676" s="334"/>
    </row>
    <row r="1677" spans="1:9" s="213" customFormat="1" ht="15" x14ac:dyDescent="0.25">
      <c r="A1677" s="413"/>
      <c r="B1677" s="334"/>
      <c r="C1677" s="334"/>
      <c r="D1677" s="339"/>
      <c r="E1677" s="340"/>
      <c r="F1677" s="334"/>
      <c r="G1677" s="334"/>
      <c r="H1677" s="432"/>
      <c r="I1677" s="334"/>
    </row>
    <row r="1678" spans="1:9" s="213" customFormat="1" ht="15" x14ac:dyDescent="0.25">
      <c r="A1678" s="413"/>
      <c r="B1678" s="334"/>
      <c r="C1678" s="334"/>
      <c r="D1678" s="339"/>
      <c r="E1678" s="340"/>
      <c r="F1678" s="334"/>
      <c r="G1678" s="334"/>
      <c r="H1678" s="432"/>
      <c r="I1678" s="334"/>
    </row>
    <row r="1679" spans="1:9" s="213" customFormat="1" ht="15" x14ac:dyDescent="0.25">
      <c r="A1679" s="413"/>
      <c r="B1679" s="334"/>
      <c r="C1679" s="334"/>
      <c r="D1679" s="339"/>
      <c r="E1679" s="340"/>
      <c r="F1679" s="334"/>
      <c r="G1679" s="334"/>
      <c r="H1679" s="432"/>
      <c r="I1679" s="334"/>
    </row>
    <row r="1680" spans="1:9" s="213" customFormat="1" ht="15" x14ac:dyDescent="0.25">
      <c r="A1680" s="413"/>
      <c r="B1680" s="334"/>
      <c r="C1680" s="334"/>
      <c r="D1680" s="339"/>
      <c r="E1680" s="340"/>
      <c r="F1680" s="334"/>
      <c r="G1680" s="334"/>
      <c r="H1680" s="432"/>
      <c r="I1680" s="334"/>
    </row>
    <row r="1681" spans="1:9" s="213" customFormat="1" ht="15" x14ac:dyDescent="0.25">
      <c r="A1681" s="413"/>
      <c r="B1681" s="334"/>
      <c r="C1681" s="334"/>
      <c r="D1681" s="339"/>
      <c r="E1681" s="340"/>
      <c r="F1681" s="334"/>
      <c r="G1681" s="334"/>
      <c r="H1681" s="432"/>
      <c r="I1681" s="334"/>
    </row>
    <row r="1682" spans="1:9" s="213" customFormat="1" ht="15" x14ac:dyDescent="0.25">
      <c r="A1682" s="413"/>
      <c r="B1682" s="334"/>
      <c r="C1682" s="334"/>
      <c r="D1682" s="339"/>
      <c r="E1682" s="340"/>
      <c r="F1682" s="334"/>
      <c r="G1682" s="334"/>
      <c r="H1682" s="432"/>
      <c r="I1682" s="334"/>
    </row>
    <row r="1683" spans="1:9" s="213" customFormat="1" ht="15" x14ac:dyDescent="0.25">
      <c r="A1683" s="413"/>
      <c r="B1683" s="334"/>
      <c r="C1683" s="334"/>
      <c r="D1683" s="339"/>
      <c r="E1683" s="340"/>
      <c r="F1683" s="334"/>
      <c r="G1683" s="334"/>
      <c r="H1683" s="432"/>
      <c r="I1683" s="334"/>
    </row>
    <row r="1684" spans="1:9" s="213" customFormat="1" ht="15" x14ac:dyDescent="0.25">
      <c r="A1684" s="413"/>
      <c r="B1684" s="334"/>
      <c r="C1684" s="334"/>
      <c r="D1684" s="339"/>
      <c r="E1684" s="340"/>
      <c r="F1684" s="334"/>
      <c r="G1684" s="334"/>
      <c r="H1684" s="432"/>
      <c r="I1684" s="334"/>
    </row>
    <row r="1685" spans="1:9" s="213" customFormat="1" ht="15" x14ac:dyDescent="0.25">
      <c r="A1685" s="413"/>
      <c r="B1685" s="334"/>
      <c r="C1685" s="334"/>
      <c r="D1685" s="339"/>
      <c r="E1685" s="340"/>
      <c r="F1685" s="334"/>
      <c r="G1685" s="334"/>
      <c r="H1685" s="432"/>
      <c r="I1685" s="334"/>
    </row>
    <row r="1686" spans="1:9" s="213" customFormat="1" ht="15" x14ac:dyDescent="0.25">
      <c r="A1686" s="413"/>
      <c r="B1686" s="334"/>
      <c r="C1686" s="334"/>
      <c r="D1686" s="339"/>
      <c r="E1686" s="340"/>
      <c r="F1686" s="334"/>
      <c r="G1686" s="334"/>
      <c r="H1686" s="432"/>
      <c r="I1686" s="334"/>
    </row>
    <row r="1687" spans="1:9" s="213" customFormat="1" ht="15" x14ac:dyDescent="0.25">
      <c r="A1687" s="413"/>
      <c r="B1687" s="334"/>
      <c r="C1687" s="334"/>
      <c r="D1687" s="339"/>
      <c r="E1687" s="340"/>
      <c r="F1687" s="334"/>
      <c r="G1687" s="334"/>
      <c r="H1687" s="432"/>
      <c r="I1687" s="334"/>
    </row>
    <row r="1688" spans="1:9" s="213" customFormat="1" ht="15" x14ac:dyDescent="0.25">
      <c r="A1688" s="413"/>
      <c r="B1688" s="334"/>
      <c r="C1688" s="334"/>
      <c r="D1688" s="339"/>
      <c r="E1688" s="340"/>
      <c r="F1688" s="334"/>
      <c r="G1688" s="334"/>
      <c r="H1688" s="432"/>
      <c r="I1688" s="334"/>
    </row>
    <row r="1689" spans="1:9" s="213" customFormat="1" ht="15" x14ac:dyDescent="0.25">
      <c r="A1689" s="413"/>
      <c r="B1689" s="334"/>
      <c r="C1689" s="334"/>
      <c r="D1689" s="339"/>
      <c r="E1689" s="340"/>
      <c r="F1689" s="334"/>
      <c r="G1689" s="334"/>
      <c r="H1689" s="432"/>
      <c r="I1689" s="334"/>
    </row>
    <row r="1690" spans="1:9" s="213" customFormat="1" ht="15" x14ac:dyDescent="0.25">
      <c r="A1690" s="413"/>
      <c r="B1690" s="334"/>
      <c r="C1690" s="334"/>
      <c r="D1690" s="339"/>
      <c r="E1690" s="340"/>
      <c r="F1690" s="334"/>
      <c r="G1690" s="334"/>
      <c r="H1690" s="432"/>
      <c r="I1690" s="334"/>
    </row>
    <row r="1691" spans="1:9" s="213" customFormat="1" ht="15" x14ac:dyDescent="0.25">
      <c r="A1691" s="413"/>
      <c r="B1691" s="334"/>
      <c r="C1691" s="334"/>
      <c r="D1691" s="339"/>
      <c r="E1691" s="340"/>
      <c r="F1691" s="334"/>
      <c r="G1691" s="334"/>
      <c r="H1691" s="432"/>
      <c r="I1691" s="334"/>
    </row>
    <row r="1692" spans="1:9" s="213" customFormat="1" ht="15" x14ac:dyDescent="0.25">
      <c r="A1692" s="413"/>
      <c r="B1692" s="334"/>
      <c r="C1692" s="334"/>
      <c r="D1692" s="339"/>
      <c r="E1692" s="340"/>
      <c r="F1692" s="334"/>
      <c r="G1692" s="334"/>
      <c r="H1692" s="432"/>
      <c r="I1692" s="334"/>
    </row>
    <row r="1693" spans="1:9" s="213" customFormat="1" ht="15" x14ac:dyDescent="0.25">
      <c r="A1693" s="413"/>
      <c r="B1693" s="334"/>
      <c r="C1693" s="334"/>
      <c r="D1693" s="339"/>
      <c r="E1693" s="340"/>
      <c r="F1693" s="334"/>
      <c r="G1693" s="334"/>
      <c r="H1693" s="432"/>
      <c r="I1693" s="334"/>
    </row>
    <row r="1694" spans="1:9" s="213" customFormat="1" ht="15" x14ac:dyDescent="0.25">
      <c r="A1694" s="413"/>
      <c r="B1694" s="334"/>
      <c r="C1694" s="334"/>
      <c r="D1694" s="339"/>
      <c r="E1694" s="340"/>
      <c r="F1694" s="334"/>
      <c r="G1694" s="334"/>
      <c r="H1694" s="432"/>
      <c r="I1694" s="334"/>
    </row>
    <row r="1695" spans="1:9" s="213" customFormat="1" ht="15" x14ac:dyDescent="0.25">
      <c r="A1695" s="413"/>
      <c r="B1695" s="334"/>
      <c r="C1695" s="334"/>
      <c r="D1695" s="339"/>
      <c r="E1695" s="340"/>
      <c r="F1695" s="334"/>
      <c r="G1695" s="334"/>
      <c r="H1695" s="432"/>
      <c r="I1695" s="334"/>
    </row>
    <row r="1696" spans="1:9" s="213" customFormat="1" ht="15" x14ac:dyDescent="0.25">
      <c r="A1696" s="413"/>
      <c r="B1696" s="334"/>
      <c r="C1696" s="334"/>
      <c r="D1696" s="339"/>
      <c r="E1696" s="340"/>
      <c r="F1696" s="334"/>
      <c r="G1696" s="334"/>
      <c r="H1696" s="432"/>
      <c r="I1696" s="334"/>
    </row>
    <row r="1697" spans="1:9" s="213" customFormat="1" ht="15" x14ac:dyDescent="0.25">
      <c r="A1697" s="413"/>
      <c r="B1697" s="334"/>
      <c r="C1697" s="334"/>
      <c r="D1697" s="339"/>
      <c r="E1697" s="340"/>
      <c r="F1697" s="334"/>
      <c r="G1697" s="334"/>
      <c r="H1697" s="432"/>
      <c r="I1697" s="334"/>
    </row>
    <row r="1698" spans="1:9" s="213" customFormat="1" ht="15" x14ac:dyDescent="0.25">
      <c r="A1698" s="413"/>
      <c r="B1698" s="334"/>
      <c r="C1698" s="334"/>
      <c r="D1698" s="339"/>
      <c r="E1698" s="340"/>
      <c r="F1698" s="334"/>
      <c r="G1698" s="334"/>
      <c r="H1698" s="432"/>
      <c r="I1698" s="334"/>
    </row>
    <row r="1699" spans="1:9" s="213" customFormat="1" ht="15" x14ac:dyDescent="0.25">
      <c r="A1699" s="413"/>
      <c r="B1699" s="334"/>
      <c r="C1699" s="334"/>
      <c r="D1699" s="339"/>
      <c r="E1699" s="340"/>
      <c r="F1699" s="334"/>
      <c r="G1699" s="334"/>
      <c r="H1699" s="432"/>
      <c r="I1699" s="334"/>
    </row>
    <row r="1700" spans="1:9" s="213" customFormat="1" ht="15" x14ac:dyDescent="0.25">
      <c r="A1700" s="413"/>
      <c r="B1700" s="334"/>
      <c r="C1700" s="334"/>
      <c r="D1700" s="339"/>
      <c r="E1700" s="340"/>
      <c r="F1700" s="334"/>
      <c r="G1700" s="334"/>
      <c r="H1700" s="432"/>
      <c r="I1700" s="334"/>
    </row>
    <row r="1701" spans="1:9" s="213" customFormat="1" ht="15" x14ac:dyDescent="0.25">
      <c r="A1701" s="413"/>
      <c r="B1701" s="334"/>
      <c r="C1701" s="334"/>
      <c r="D1701" s="339"/>
      <c r="E1701" s="340"/>
      <c r="F1701" s="334"/>
      <c r="G1701" s="334"/>
      <c r="H1701" s="432"/>
      <c r="I1701" s="334"/>
    </row>
    <row r="1702" spans="1:9" s="213" customFormat="1" ht="15" x14ac:dyDescent="0.25">
      <c r="A1702" s="413"/>
      <c r="B1702" s="334"/>
      <c r="C1702" s="334"/>
      <c r="D1702" s="339"/>
      <c r="E1702" s="340"/>
      <c r="F1702" s="334"/>
      <c r="G1702" s="334"/>
      <c r="H1702" s="432"/>
      <c r="I1702" s="334"/>
    </row>
    <row r="1703" spans="1:9" s="213" customFormat="1" ht="15" x14ac:dyDescent="0.25">
      <c r="A1703" s="413"/>
      <c r="B1703" s="334"/>
      <c r="C1703" s="334"/>
      <c r="D1703" s="339"/>
      <c r="E1703" s="340"/>
      <c r="F1703" s="334"/>
      <c r="G1703" s="334"/>
      <c r="H1703" s="432"/>
      <c r="I1703" s="334"/>
    </row>
    <row r="1704" spans="1:9" s="213" customFormat="1" ht="15" x14ac:dyDescent="0.25">
      <c r="A1704" s="413"/>
      <c r="B1704" s="334"/>
      <c r="C1704" s="334"/>
      <c r="D1704" s="339"/>
      <c r="E1704" s="340"/>
      <c r="F1704" s="334"/>
      <c r="G1704" s="334"/>
      <c r="H1704" s="432"/>
      <c r="I1704" s="334"/>
    </row>
    <row r="1705" spans="1:9" s="213" customFormat="1" ht="15" x14ac:dyDescent="0.25">
      <c r="A1705" s="413"/>
      <c r="B1705" s="334"/>
      <c r="C1705" s="334"/>
      <c r="D1705" s="339"/>
      <c r="E1705" s="340"/>
      <c r="F1705" s="334"/>
      <c r="G1705" s="334"/>
      <c r="H1705" s="432"/>
      <c r="I1705" s="334"/>
    </row>
    <row r="1706" spans="1:9" s="213" customFormat="1" ht="15" x14ac:dyDescent="0.25">
      <c r="A1706" s="413"/>
      <c r="B1706" s="334"/>
      <c r="C1706" s="334"/>
      <c r="D1706" s="339"/>
      <c r="E1706" s="340"/>
      <c r="F1706" s="334"/>
      <c r="G1706" s="334"/>
      <c r="H1706" s="432"/>
      <c r="I1706" s="334"/>
    </row>
    <row r="1707" spans="1:9" s="213" customFormat="1" ht="15" x14ac:dyDescent="0.25">
      <c r="A1707" s="413"/>
      <c r="B1707" s="334"/>
      <c r="C1707" s="334"/>
      <c r="D1707" s="339"/>
      <c r="E1707" s="340"/>
      <c r="F1707" s="334"/>
      <c r="G1707" s="334"/>
      <c r="H1707" s="432"/>
      <c r="I1707" s="334"/>
    </row>
    <row r="1708" spans="1:9" s="213" customFormat="1" ht="15" x14ac:dyDescent="0.25">
      <c r="A1708" s="413"/>
      <c r="B1708" s="334"/>
      <c r="C1708" s="334"/>
      <c r="D1708" s="339"/>
      <c r="E1708" s="340"/>
      <c r="F1708" s="334"/>
      <c r="G1708" s="334"/>
      <c r="H1708" s="432"/>
      <c r="I1708" s="334"/>
    </row>
    <row r="1709" spans="1:9" s="213" customFormat="1" ht="15" x14ac:dyDescent="0.25">
      <c r="A1709" s="413"/>
      <c r="B1709" s="334"/>
      <c r="C1709" s="334"/>
      <c r="D1709" s="339"/>
      <c r="E1709" s="340"/>
      <c r="F1709" s="334"/>
      <c r="G1709" s="334"/>
      <c r="H1709" s="432"/>
      <c r="I1709" s="334"/>
    </row>
    <row r="1710" spans="1:9" s="213" customFormat="1" ht="15" x14ac:dyDescent="0.25">
      <c r="A1710" s="413"/>
      <c r="B1710" s="334"/>
      <c r="C1710" s="334"/>
      <c r="D1710" s="339"/>
      <c r="E1710" s="340"/>
      <c r="F1710" s="334"/>
      <c r="G1710" s="334"/>
      <c r="H1710" s="432"/>
      <c r="I1710" s="334"/>
    </row>
    <row r="1711" spans="1:9" s="213" customFormat="1" ht="15" x14ac:dyDescent="0.25">
      <c r="A1711" s="413"/>
      <c r="B1711" s="334"/>
      <c r="C1711" s="334"/>
      <c r="D1711" s="339"/>
      <c r="E1711" s="340"/>
      <c r="F1711" s="334"/>
      <c r="G1711" s="334"/>
      <c r="H1711" s="432"/>
      <c r="I1711" s="334"/>
    </row>
    <row r="1712" spans="1:9" s="213" customFormat="1" ht="15" x14ac:dyDescent="0.25">
      <c r="A1712" s="413"/>
      <c r="B1712" s="334"/>
      <c r="C1712" s="334"/>
      <c r="D1712" s="339"/>
      <c r="E1712" s="340"/>
      <c r="F1712" s="334"/>
      <c r="G1712" s="334"/>
      <c r="H1712" s="432"/>
      <c r="I1712" s="334"/>
    </row>
    <row r="1713" spans="1:9" s="213" customFormat="1" ht="15" x14ac:dyDescent="0.25">
      <c r="A1713" s="413"/>
      <c r="B1713" s="334"/>
      <c r="C1713" s="334"/>
      <c r="D1713" s="339"/>
      <c r="E1713" s="340"/>
      <c r="F1713" s="334"/>
      <c r="G1713" s="334"/>
      <c r="H1713" s="432"/>
      <c r="I1713" s="334"/>
    </row>
    <row r="1714" spans="1:9" s="213" customFormat="1" ht="15" x14ac:dyDescent="0.25">
      <c r="A1714" s="413"/>
      <c r="B1714" s="334"/>
      <c r="C1714" s="334"/>
      <c r="D1714" s="339"/>
      <c r="E1714" s="340"/>
      <c r="F1714" s="334"/>
      <c r="G1714" s="334"/>
      <c r="H1714" s="432"/>
      <c r="I1714" s="334"/>
    </row>
    <row r="1715" spans="1:9" s="213" customFormat="1" ht="15" x14ac:dyDescent="0.25">
      <c r="A1715" s="413"/>
      <c r="B1715" s="334"/>
      <c r="C1715" s="334"/>
      <c r="D1715" s="339"/>
      <c r="E1715" s="340"/>
      <c r="F1715" s="334"/>
      <c r="G1715" s="334"/>
      <c r="H1715" s="432"/>
      <c r="I1715" s="334"/>
    </row>
    <row r="1716" spans="1:9" s="213" customFormat="1" ht="15" x14ac:dyDescent="0.25">
      <c r="A1716" s="413"/>
      <c r="B1716" s="334"/>
      <c r="C1716" s="334"/>
      <c r="D1716" s="339"/>
      <c r="E1716" s="340"/>
      <c r="F1716" s="334"/>
      <c r="G1716" s="334"/>
      <c r="H1716" s="432"/>
      <c r="I1716" s="334"/>
    </row>
    <row r="1717" spans="1:9" s="213" customFormat="1" ht="15" x14ac:dyDescent="0.25">
      <c r="A1717" s="413"/>
      <c r="B1717" s="334"/>
      <c r="C1717" s="334"/>
      <c r="D1717" s="339"/>
      <c r="E1717" s="340"/>
      <c r="F1717" s="334"/>
      <c r="G1717" s="334"/>
      <c r="H1717" s="432"/>
      <c r="I1717" s="334"/>
    </row>
    <row r="1718" spans="1:9" s="213" customFormat="1" ht="15" x14ac:dyDescent="0.25">
      <c r="A1718" s="413"/>
      <c r="B1718" s="334"/>
      <c r="C1718" s="334"/>
      <c r="D1718" s="339"/>
      <c r="E1718" s="340"/>
      <c r="F1718" s="334"/>
      <c r="G1718" s="334"/>
      <c r="H1718" s="432"/>
      <c r="I1718" s="334"/>
    </row>
    <row r="1719" spans="1:9" s="213" customFormat="1" ht="15" x14ac:dyDescent="0.25">
      <c r="A1719" s="413"/>
      <c r="B1719" s="334"/>
      <c r="C1719" s="334"/>
      <c r="D1719" s="339"/>
      <c r="E1719" s="340"/>
      <c r="F1719" s="334"/>
      <c r="G1719" s="334"/>
      <c r="H1719" s="432"/>
      <c r="I1719" s="334"/>
    </row>
    <row r="1720" spans="1:9" s="213" customFormat="1" ht="15" x14ac:dyDescent="0.25">
      <c r="A1720" s="413"/>
      <c r="B1720" s="334"/>
      <c r="C1720" s="334"/>
      <c r="D1720" s="339"/>
      <c r="E1720" s="340"/>
      <c r="F1720" s="334"/>
      <c r="G1720" s="334"/>
      <c r="H1720" s="432"/>
      <c r="I1720" s="334"/>
    </row>
    <row r="1721" spans="1:9" s="213" customFormat="1" ht="15" x14ac:dyDescent="0.25">
      <c r="A1721" s="413"/>
      <c r="B1721" s="334"/>
      <c r="C1721" s="334"/>
      <c r="D1721" s="339"/>
      <c r="E1721" s="340"/>
      <c r="F1721" s="334"/>
      <c r="G1721" s="334"/>
      <c r="H1721" s="432"/>
      <c r="I1721" s="334"/>
    </row>
    <row r="1722" spans="1:9" s="213" customFormat="1" ht="15" x14ac:dyDescent="0.25">
      <c r="A1722" s="413"/>
      <c r="B1722" s="334"/>
      <c r="C1722" s="334"/>
      <c r="D1722" s="339"/>
      <c r="E1722" s="340"/>
      <c r="F1722" s="334"/>
      <c r="G1722" s="334"/>
      <c r="H1722" s="432"/>
      <c r="I1722" s="334"/>
    </row>
    <row r="1723" spans="1:9" s="213" customFormat="1" ht="15" x14ac:dyDescent="0.25">
      <c r="A1723" s="413"/>
      <c r="B1723" s="334"/>
      <c r="C1723" s="334"/>
      <c r="D1723" s="339"/>
      <c r="E1723" s="340"/>
      <c r="F1723" s="334"/>
      <c r="G1723" s="334"/>
      <c r="H1723" s="432"/>
      <c r="I1723" s="334"/>
    </row>
    <row r="1724" spans="1:9" s="213" customFormat="1" ht="15" x14ac:dyDescent="0.25">
      <c r="A1724" s="413"/>
      <c r="B1724" s="334"/>
      <c r="C1724" s="334"/>
      <c r="D1724" s="339"/>
      <c r="E1724" s="340"/>
      <c r="F1724" s="334"/>
      <c r="G1724" s="334"/>
      <c r="H1724" s="432"/>
      <c r="I1724" s="334"/>
    </row>
    <row r="1725" spans="1:9" s="213" customFormat="1" ht="15" x14ac:dyDescent="0.25">
      <c r="A1725" s="413"/>
      <c r="B1725" s="334"/>
      <c r="C1725" s="334"/>
      <c r="D1725" s="339"/>
      <c r="E1725" s="340"/>
      <c r="F1725" s="334"/>
      <c r="G1725" s="334"/>
      <c r="H1725" s="432"/>
      <c r="I1725" s="334"/>
    </row>
    <row r="1726" spans="1:9" s="213" customFormat="1" ht="15" x14ac:dyDescent="0.25">
      <c r="A1726" s="413"/>
      <c r="B1726" s="334"/>
      <c r="C1726" s="334"/>
      <c r="D1726" s="339"/>
      <c r="E1726" s="340"/>
      <c r="F1726" s="334"/>
      <c r="G1726" s="334"/>
      <c r="H1726" s="432"/>
      <c r="I1726" s="334"/>
    </row>
    <row r="1727" spans="1:9" s="213" customFormat="1" ht="15" x14ac:dyDescent="0.25">
      <c r="A1727" s="413"/>
      <c r="B1727" s="334"/>
      <c r="C1727" s="334"/>
      <c r="D1727" s="339"/>
      <c r="E1727" s="340"/>
      <c r="F1727" s="334"/>
      <c r="G1727" s="334"/>
      <c r="H1727" s="432"/>
      <c r="I1727" s="334"/>
    </row>
    <row r="1728" spans="1:9" s="213" customFormat="1" ht="15" x14ac:dyDescent="0.25">
      <c r="A1728" s="413"/>
      <c r="B1728" s="334"/>
      <c r="C1728" s="334"/>
      <c r="D1728" s="339"/>
      <c r="E1728" s="340"/>
      <c r="F1728" s="334"/>
      <c r="G1728" s="334"/>
      <c r="H1728" s="432"/>
      <c r="I1728" s="334"/>
    </row>
    <row r="1729" spans="1:9" s="213" customFormat="1" ht="15" x14ac:dyDescent="0.25">
      <c r="A1729" s="413"/>
      <c r="B1729" s="334"/>
      <c r="C1729" s="334"/>
      <c r="D1729" s="339"/>
      <c r="E1729" s="340"/>
      <c r="F1729" s="334"/>
      <c r="G1729" s="334"/>
      <c r="H1729" s="432"/>
      <c r="I1729" s="334"/>
    </row>
    <row r="1730" spans="1:9" s="213" customFormat="1" ht="15" x14ac:dyDescent="0.25">
      <c r="A1730" s="413"/>
      <c r="B1730" s="334"/>
      <c r="C1730" s="334"/>
      <c r="D1730" s="339"/>
      <c r="E1730" s="340"/>
      <c r="F1730" s="334"/>
      <c r="G1730" s="334"/>
      <c r="H1730" s="432"/>
      <c r="I1730" s="334"/>
    </row>
    <row r="1731" spans="1:9" s="213" customFormat="1" ht="15" x14ac:dyDescent="0.25">
      <c r="A1731" s="413"/>
      <c r="B1731" s="334"/>
      <c r="C1731" s="334"/>
      <c r="D1731" s="339"/>
      <c r="E1731" s="340"/>
      <c r="F1731" s="334"/>
      <c r="G1731" s="334"/>
      <c r="H1731" s="432"/>
      <c r="I1731" s="334"/>
    </row>
    <row r="1732" spans="1:9" s="213" customFormat="1" ht="15" x14ac:dyDescent="0.25">
      <c r="A1732" s="413"/>
      <c r="B1732" s="334"/>
      <c r="C1732" s="334"/>
      <c r="D1732" s="339"/>
      <c r="E1732" s="340"/>
      <c r="F1732" s="334"/>
      <c r="G1732" s="334"/>
      <c r="H1732" s="432"/>
      <c r="I1732" s="334"/>
    </row>
    <row r="1733" spans="1:9" s="213" customFormat="1" ht="15" x14ac:dyDescent="0.25">
      <c r="A1733" s="413"/>
      <c r="B1733" s="334"/>
      <c r="C1733" s="334"/>
      <c r="D1733" s="339"/>
      <c r="E1733" s="340"/>
      <c r="F1733" s="334"/>
      <c r="G1733" s="334"/>
      <c r="H1733" s="432"/>
      <c r="I1733" s="334"/>
    </row>
    <row r="1734" spans="1:9" s="213" customFormat="1" ht="15" x14ac:dyDescent="0.25">
      <c r="A1734" s="413"/>
      <c r="B1734" s="334"/>
      <c r="C1734" s="334"/>
      <c r="D1734" s="339"/>
      <c r="E1734" s="340"/>
      <c r="F1734" s="334"/>
      <c r="G1734" s="334"/>
      <c r="H1734" s="432"/>
      <c r="I1734" s="334"/>
    </row>
    <row r="1735" spans="1:9" s="213" customFormat="1" ht="15" x14ac:dyDescent="0.25">
      <c r="A1735" s="413"/>
      <c r="B1735" s="334"/>
      <c r="C1735" s="334"/>
      <c r="D1735" s="339"/>
      <c r="E1735" s="340"/>
      <c r="F1735" s="334"/>
      <c r="G1735" s="334"/>
      <c r="H1735" s="432"/>
      <c r="I1735" s="334"/>
    </row>
    <row r="1736" spans="1:9" s="213" customFormat="1" ht="15" x14ac:dyDescent="0.25">
      <c r="A1736" s="413"/>
      <c r="B1736" s="334"/>
      <c r="C1736" s="334"/>
      <c r="D1736" s="339"/>
      <c r="E1736" s="340"/>
      <c r="F1736" s="334"/>
      <c r="G1736" s="334"/>
      <c r="H1736" s="432"/>
      <c r="I1736" s="334"/>
    </row>
    <row r="1737" spans="1:9" s="213" customFormat="1" ht="15" x14ac:dyDescent="0.25">
      <c r="A1737" s="413"/>
      <c r="B1737" s="334"/>
      <c r="C1737" s="334"/>
      <c r="D1737" s="339"/>
      <c r="E1737" s="340"/>
      <c r="F1737" s="334"/>
      <c r="G1737" s="334"/>
      <c r="H1737" s="432"/>
      <c r="I1737" s="334"/>
    </row>
    <row r="1738" spans="1:9" s="213" customFormat="1" ht="15" x14ac:dyDescent="0.25">
      <c r="A1738" s="413"/>
      <c r="B1738" s="334"/>
      <c r="C1738" s="334"/>
      <c r="D1738" s="339"/>
      <c r="E1738" s="340"/>
      <c r="F1738" s="334"/>
      <c r="G1738" s="334"/>
      <c r="H1738" s="432"/>
      <c r="I1738" s="334"/>
    </row>
    <row r="1739" spans="1:9" s="213" customFormat="1" ht="15" x14ac:dyDescent="0.25">
      <c r="A1739" s="413"/>
      <c r="B1739" s="334"/>
      <c r="C1739" s="334"/>
      <c r="D1739" s="339"/>
      <c r="E1739" s="340"/>
      <c r="F1739" s="334"/>
      <c r="G1739" s="334"/>
      <c r="H1739" s="432"/>
      <c r="I1739" s="334"/>
    </row>
    <row r="1740" spans="1:9" s="213" customFormat="1" ht="15" x14ac:dyDescent="0.25">
      <c r="A1740" s="413"/>
      <c r="B1740" s="334"/>
      <c r="C1740" s="334"/>
      <c r="D1740" s="339"/>
      <c r="E1740" s="340"/>
      <c r="F1740" s="334"/>
      <c r="G1740" s="334"/>
      <c r="H1740" s="432"/>
      <c r="I1740" s="334"/>
    </row>
    <row r="1741" spans="1:9" s="213" customFormat="1" ht="15" x14ac:dyDescent="0.25">
      <c r="A1741" s="413"/>
      <c r="B1741" s="334"/>
      <c r="C1741" s="334"/>
      <c r="D1741" s="339"/>
      <c r="E1741" s="340"/>
      <c r="F1741" s="334"/>
      <c r="G1741" s="334"/>
      <c r="H1741" s="432"/>
      <c r="I1741" s="334"/>
    </row>
    <row r="1742" spans="1:9" s="213" customFormat="1" ht="15" x14ac:dyDescent="0.25">
      <c r="A1742" s="413"/>
      <c r="B1742" s="334"/>
      <c r="C1742" s="334"/>
      <c r="D1742" s="339"/>
      <c r="E1742" s="340"/>
      <c r="F1742" s="334"/>
      <c r="G1742" s="334"/>
      <c r="H1742" s="432"/>
      <c r="I1742" s="334"/>
    </row>
    <row r="1743" spans="1:9" s="213" customFormat="1" ht="15" x14ac:dyDescent="0.25">
      <c r="A1743" s="413"/>
      <c r="B1743" s="334"/>
      <c r="C1743" s="334"/>
      <c r="D1743" s="339"/>
      <c r="E1743" s="340"/>
      <c r="F1743" s="334"/>
      <c r="G1743" s="334"/>
      <c r="H1743" s="432"/>
      <c r="I1743" s="334"/>
    </row>
    <row r="1744" spans="1:9" s="213" customFormat="1" ht="15" x14ac:dyDescent="0.25">
      <c r="A1744" s="413"/>
      <c r="B1744" s="334"/>
      <c r="C1744" s="334"/>
      <c r="D1744" s="339"/>
      <c r="E1744" s="340"/>
      <c r="F1744" s="334"/>
      <c r="G1744" s="334"/>
      <c r="H1744" s="432"/>
      <c r="I1744" s="334"/>
    </row>
    <row r="1745" spans="1:9" s="213" customFormat="1" ht="15" x14ac:dyDescent="0.25">
      <c r="A1745" s="413"/>
      <c r="B1745" s="334"/>
      <c r="C1745" s="334"/>
      <c r="D1745" s="339"/>
      <c r="E1745" s="340"/>
      <c r="F1745" s="334"/>
      <c r="G1745" s="334"/>
      <c r="H1745" s="432"/>
      <c r="I1745" s="334"/>
    </row>
    <row r="1746" spans="1:9" s="213" customFormat="1" ht="15" x14ac:dyDescent="0.25">
      <c r="A1746" s="413"/>
      <c r="B1746" s="334"/>
      <c r="C1746" s="334"/>
      <c r="D1746" s="339"/>
      <c r="E1746" s="340"/>
      <c r="F1746" s="334"/>
      <c r="G1746" s="334"/>
      <c r="H1746" s="432"/>
      <c r="I1746" s="334"/>
    </row>
    <row r="1747" spans="1:9" s="213" customFormat="1" ht="15" x14ac:dyDescent="0.25">
      <c r="A1747" s="413"/>
      <c r="B1747" s="334"/>
      <c r="C1747" s="334"/>
      <c r="D1747" s="339"/>
      <c r="E1747" s="340"/>
      <c r="F1747" s="334"/>
      <c r="G1747" s="334"/>
      <c r="H1747" s="432"/>
      <c r="I1747" s="334"/>
    </row>
    <row r="1748" spans="1:9" s="213" customFormat="1" ht="15" x14ac:dyDescent="0.25">
      <c r="A1748" s="413"/>
      <c r="B1748" s="334"/>
      <c r="C1748" s="334"/>
      <c r="D1748" s="339"/>
      <c r="E1748" s="340"/>
      <c r="F1748" s="334"/>
      <c r="G1748" s="334"/>
      <c r="H1748" s="432"/>
      <c r="I1748" s="334"/>
    </row>
    <row r="1749" spans="1:9" s="213" customFormat="1" ht="15" x14ac:dyDescent="0.25">
      <c r="A1749" s="413"/>
      <c r="B1749" s="334"/>
      <c r="C1749" s="334"/>
      <c r="D1749" s="339"/>
      <c r="E1749" s="340"/>
      <c r="F1749" s="334"/>
      <c r="G1749" s="334"/>
      <c r="H1749" s="432"/>
      <c r="I1749" s="334"/>
    </row>
    <row r="1750" spans="1:9" s="213" customFormat="1" ht="15" x14ac:dyDescent="0.25">
      <c r="A1750" s="413"/>
      <c r="B1750" s="334"/>
      <c r="C1750" s="334"/>
      <c r="D1750" s="339"/>
      <c r="E1750" s="340"/>
      <c r="F1750" s="334"/>
      <c r="G1750" s="334"/>
      <c r="H1750" s="432"/>
      <c r="I1750" s="334"/>
    </row>
    <row r="1751" spans="1:9" s="213" customFormat="1" ht="15" x14ac:dyDescent="0.25">
      <c r="A1751" s="413"/>
      <c r="B1751" s="334"/>
      <c r="C1751" s="334"/>
      <c r="D1751" s="339"/>
      <c r="E1751" s="340"/>
      <c r="F1751" s="334"/>
      <c r="G1751" s="334"/>
      <c r="H1751" s="432"/>
      <c r="I1751" s="334"/>
    </row>
    <row r="1752" spans="1:9" s="213" customFormat="1" ht="15" x14ac:dyDescent="0.25">
      <c r="A1752" s="413"/>
      <c r="B1752" s="334"/>
      <c r="C1752" s="334"/>
      <c r="D1752" s="339"/>
      <c r="E1752" s="340"/>
      <c r="F1752" s="334"/>
      <c r="G1752" s="334"/>
      <c r="H1752" s="432"/>
      <c r="I1752" s="334"/>
    </row>
    <row r="1753" spans="1:9" s="213" customFormat="1" ht="15" x14ac:dyDescent="0.25">
      <c r="A1753" s="413"/>
      <c r="B1753" s="334"/>
      <c r="C1753" s="334"/>
      <c r="D1753" s="339"/>
      <c r="E1753" s="340"/>
      <c r="F1753" s="334"/>
      <c r="G1753" s="334"/>
      <c r="H1753" s="432"/>
      <c r="I1753" s="334"/>
    </row>
    <row r="1754" spans="1:9" s="213" customFormat="1" ht="15" x14ac:dyDescent="0.25">
      <c r="A1754" s="413"/>
      <c r="B1754" s="334"/>
      <c r="C1754" s="334"/>
      <c r="D1754" s="339"/>
      <c r="E1754" s="340"/>
      <c r="F1754" s="334"/>
      <c r="G1754" s="334"/>
      <c r="H1754" s="432"/>
      <c r="I1754" s="334"/>
    </row>
    <row r="1755" spans="1:9" s="213" customFormat="1" ht="15" x14ac:dyDescent="0.25">
      <c r="A1755" s="413"/>
      <c r="B1755" s="334"/>
      <c r="C1755" s="334"/>
      <c r="D1755" s="339"/>
      <c r="E1755" s="340"/>
      <c r="F1755" s="334"/>
      <c r="G1755" s="334"/>
      <c r="H1755" s="432"/>
      <c r="I1755" s="334"/>
    </row>
    <row r="1756" spans="1:9" s="213" customFormat="1" ht="15" x14ac:dyDescent="0.25">
      <c r="A1756" s="413"/>
      <c r="B1756" s="334"/>
      <c r="C1756" s="334"/>
      <c r="D1756" s="339"/>
      <c r="E1756" s="340"/>
      <c r="F1756" s="334"/>
      <c r="G1756" s="334"/>
      <c r="H1756" s="432"/>
      <c r="I1756" s="334"/>
    </row>
    <row r="1757" spans="1:9" s="213" customFormat="1" ht="15" x14ac:dyDescent="0.25">
      <c r="A1757" s="413"/>
      <c r="B1757" s="334"/>
      <c r="C1757" s="334"/>
      <c r="D1757" s="339"/>
      <c r="E1757" s="340"/>
      <c r="F1757" s="334"/>
      <c r="G1757" s="334"/>
      <c r="H1757" s="432"/>
      <c r="I1757" s="334"/>
    </row>
    <row r="1758" spans="1:9" s="213" customFormat="1" x14ac:dyDescent="0.2">
      <c r="B1758" s="334"/>
      <c r="C1758" s="334"/>
      <c r="E1758" s="558"/>
      <c r="F1758" s="334"/>
      <c r="H1758" s="225"/>
      <c r="I1758" s="334"/>
    </row>
    <row r="1759" spans="1:9" s="213" customFormat="1" ht="15" x14ac:dyDescent="0.25">
      <c r="A1759" s="413"/>
      <c r="B1759" s="334"/>
      <c r="C1759" s="334"/>
      <c r="D1759" s="339"/>
      <c r="E1759" s="340"/>
      <c r="F1759" s="334"/>
      <c r="G1759" s="334"/>
      <c r="H1759" s="432"/>
      <c r="I1759" s="334"/>
    </row>
    <row r="1760" spans="1:9" s="213" customFormat="1" ht="15" x14ac:dyDescent="0.25">
      <c r="A1760" s="413"/>
      <c r="B1760" s="334"/>
      <c r="C1760" s="334"/>
      <c r="D1760" s="339"/>
      <c r="E1760" s="340"/>
      <c r="F1760" s="334"/>
      <c r="G1760" s="334"/>
      <c r="H1760" s="432"/>
      <c r="I1760" s="334"/>
    </row>
    <row r="1761" spans="1:9" s="213" customFormat="1" x14ac:dyDescent="0.2">
      <c r="A1761" s="431"/>
      <c r="B1761" s="334"/>
      <c r="C1761" s="334"/>
      <c r="D1761" s="339"/>
      <c r="E1761" s="558"/>
      <c r="H1761" s="432"/>
      <c r="I1761" s="334"/>
    </row>
    <row r="1762" spans="1:9" s="213" customFormat="1" x14ac:dyDescent="0.2">
      <c r="A1762" s="431"/>
      <c r="B1762" s="334"/>
      <c r="C1762" s="334"/>
      <c r="D1762" s="339"/>
      <c r="E1762" s="558"/>
      <c r="H1762" s="432"/>
      <c r="I1762" s="334"/>
    </row>
    <row r="1763" spans="1:9" s="213" customFormat="1" x14ac:dyDescent="0.2">
      <c r="A1763" s="431"/>
      <c r="B1763" s="334"/>
      <c r="C1763" s="334"/>
      <c r="D1763" s="339"/>
      <c r="E1763" s="558"/>
      <c r="H1763" s="432"/>
      <c r="I1763" s="334"/>
    </row>
    <row r="1764" spans="1:9" s="213" customFormat="1" x14ac:dyDescent="0.2">
      <c r="A1764" s="431"/>
      <c r="B1764" s="334"/>
      <c r="C1764" s="334"/>
      <c r="D1764" s="339"/>
      <c r="E1764" s="558"/>
      <c r="F1764" s="334"/>
      <c r="H1764" s="432"/>
      <c r="I1764" s="334"/>
    </row>
    <row r="1765" spans="1:9" s="213" customFormat="1" x14ac:dyDescent="0.2">
      <c r="A1765" s="431"/>
      <c r="B1765" s="334"/>
      <c r="C1765" s="334"/>
      <c r="D1765" s="339"/>
      <c r="E1765" s="558"/>
      <c r="F1765" s="334"/>
      <c r="H1765" s="432"/>
      <c r="I1765" s="334"/>
    </row>
    <row r="1766" spans="1:9" s="213" customFormat="1" x14ac:dyDescent="0.2">
      <c r="A1766" s="431"/>
      <c r="B1766" s="334"/>
      <c r="C1766" s="334"/>
      <c r="D1766" s="339"/>
      <c r="E1766" s="558"/>
      <c r="F1766" s="334"/>
      <c r="H1766" s="432"/>
      <c r="I1766" s="334"/>
    </row>
    <row r="1767" spans="1:9" s="213" customFormat="1" x14ac:dyDescent="0.2">
      <c r="A1767" s="431"/>
      <c r="B1767" s="334"/>
      <c r="C1767" s="334"/>
      <c r="D1767" s="339"/>
      <c r="E1767" s="558"/>
      <c r="F1767" s="334"/>
      <c r="G1767" s="334"/>
      <c r="H1767" s="432"/>
      <c r="I1767" s="334"/>
    </row>
    <row r="1768" spans="1:9" s="213" customFormat="1" x14ac:dyDescent="0.2">
      <c r="A1768" s="431"/>
      <c r="B1768" s="334"/>
      <c r="C1768" s="334"/>
      <c r="D1768" s="339"/>
      <c r="E1768" s="558"/>
      <c r="F1768" s="334"/>
      <c r="G1768" s="334"/>
      <c r="H1768" s="432"/>
      <c r="I1768" s="334"/>
    </row>
    <row r="1769" spans="1:9" s="213" customFormat="1" x14ac:dyDescent="0.2">
      <c r="A1769" s="431"/>
      <c r="B1769" s="334"/>
      <c r="C1769" s="334"/>
      <c r="D1769" s="339"/>
      <c r="E1769" s="558"/>
      <c r="F1769" s="334"/>
      <c r="G1769" s="334"/>
      <c r="H1769" s="432"/>
      <c r="I1769" s="334"/>
    </row>
    <row r="1770" spans="1:9" s="213" customFormat="1" x14ac:dyDescent="0.2">
      <c r="A1770" s="431"/>
      <c r="B1770" s="334"/>
      <c r="C1770" s="334"/>
      <c r="D1770" s="339"/>
      <c r="E1770" s="558"/>
      <c r="F1770" s="334"/>
      <c r="G1770" s="334"/>
      <c r="H1770" s="432"/>
      <c r="I1770" s="334"/>
    </row>
    <row r="1771" spans="1:9" s="213" customFormat="1" x14ac:dyDescent="0.2">
      <c r="A1771" s="431"/>
      <c r="B1771" s="334"/>
      <c r="C1771" s="334"/>
      <c r="D1771" s="339"/>
      <c r="E1771" s="558"/>
      <c r="F1771" s="334"/>
      <c r="G1771" s="334"/>
      <c r="H1771" s="432"/>
      <c r="I1771" s="334"/>
    </row>
    <row r="1772" spans="1:9" s="213" customFormat="1" x14ac:dyDescent="0.2">
      <c r="A1772" s="431"/>
      <c r="B1772" s="334"/>
      <c r="C1772" s="334"/>
      <c r="D1772" s="339"/>
      <c r="E1772" s="558"/>
      <c r="F1772" s="334"/>
      <c r="G1772" s="334"/>
      <c r="H1772" s="432"/>
      <c r="I1772" s="334"/>
    </row>
    <row r="1773" spans="1:9" s="213" customFormat="1" x14ac:dyDescent="0.2">
      <c r="A1773" s="431"/>
      <c r="B1773" s="334"/>
      <c r="C1773" s="334"/>
      <c r="D1773" s="339"/>
      <c r="E1773" s="558"/>
      <c r="F1773" s="334"/>
      <c r="G1773" s="334"/>
      <c r="H1773" s="432"/>
      <c r="I1773" s="334"/>
    </row>
    <row r="1774" spans="1:9" s="213" customFormat="1" x14ac:dyDescent="0.2">
      <c r="A1774" s="431"/>
      <c r="B1774" s="334"/>
      <c r="C1774" s="334"/>
      <c r="D1774" s="339"/>
      <c r="E1774" s="558"/>
      <c r="F1774" s="334"/>
      <c r="G1774" s="334"/>
      <c r="H1774" s="432"/>
      <c r="I1774" s="334"/>
    </row>
    <row r="1775" spans="1:9" s="213" customFormat="1" x14ac:dyDescent="0.2">
      <c r="A1775" s="431"/>
      <c r="B1775" s="334"/>
      <c r="C1775" s="334"/>
      <c r="D1775" s="339"/>
      <c r="E1775" s="558"/>
      <c r="F1775" s="334"/>
      <c r="G1775" s="334"/>
      <c r="H1775" s="432"/>
      <c r="I1775" s="334"/>
    </row>
    <row r="1776" spans="1:9" s="213" customFormat="1" x14ac:dyDescent="0.2">
      <c r="A1776" s="431"/>
      <c r="B1776" s="334"/>
      <c r="C1776" s="334"/>
      <c r="D1776" s="339"/>
      <c r="E1776" s="558"/>
      <c r="F1776" s="334"/>
      <c r="G1776" s="334"/>
      <c r="H1776" s="432"/>
      <c r="I1776" s="334"/>
    </row>
    <row r="1777" spans="1:9" s="213" customFormat="1" x14ac:dyDescent="0.2">
      <c r="A1777" s="431"/>
      <c r="B1777" s="334"/>
      <c r="C1777" s="334"/>
      <c r="D1777" s="339"/>
      <c r="E1777" s="558"/>
      <c r="F1777" s="334"/>
      <c r="G1777" s="334"/>
      <c r="H1777" s="432"/>
      <c r="I1777" s="334"/>
    </row>
    <row r="1778" spans="1:9" s="213" customFormat="1" x14ac:dyDescent="0.2">
      <c r="A1778" s="431"/>
      <c r="B1778" s="334"/>
      <c r="C1778" s="334"/>
      <c r="D1778" s="339"/>
      <c r="E1778" s="558"/>
      <c r="F1778" s="334"/>
      <c r="G1778" s="334"/>
      <c r="H1778" s="432"/>
      <c r="I1778" s="334"/>
    </row>
    <row r="1779" spans="1:9" s="213" customFormat="1" x14ac:dyDescent="0.2">
      <c r="A1779" s="431"/>
      <c r="B1779" s="334"/>
      <c r="C1779" s="334"/>
      <c r="D1779" s="339"/>
      <c r="E1779" s="558"/>
      <c r="F1779" s="334"/>
      <c r="G1779" s="334"/>
      <c r="H1779" s="432"/>
      <c r="I1779" s="334"/>
    </row>
    <row r="1780" spans="1:9" s="213" customFormat="1" x14ac:dyDescent="0.2">
      <c r="A1780" s="431"/>
      <c r="B1780" s="334"/>
      <c r="C1780" s="334"/>
      <c r="D1780" s="339"/>
      <c r="E1780" s="558"/>
      <c r="F1780" s="334"/>
      <c r="G1780" s="334"/>
      <c r="H1780" s="432"/>
      <c r="I1780" s="334"/>
    </row>
    <row r="1781" spans="1:9" s="213" customFormat="1" x14ac:dyDescent="0.2">
      <c r="A1781" s="431"/>
      <c r="B1781" s="334"/>
      <c r="C1781" s="334"/>
      <c r="D1781" s="339"/>
      <c r="E1781" s="558"/>
      <c r="F1781" s="334"/>
      <c r="G1781" s="334"/>
      <c r="H1781" s="432"/>
      <c r="I1781" s="334"/>
    </row>
    <row r="1782" spans="1:9" s="213" customFormat="1" x14ac:dyDescent="0.2">
      <c r="A1782" s="431"/>
      <c r="B1782" s="334"/>
      <c r="C1782" s="334"/>
      <c r="D1782" s="339"/>
      <c r="E1782" s="558"/>
      <c r="F1782" s="334"/>
      <c r="G1782" s="334"/>
      <c r="H1782" s="432"/>
      <c r="I1782" s="334"/>
    </row>
    <row r="1783" spans="1:9" s="213" customFormat="1" x14ac:dyDescent="0.2">
      <c r="A1783" s="431"/>
      <c r="B1783" s="334"/>
      <c r="C1783" s="334"/>
      <c r="D1783" s="339"/>
      <c r="E1783" s="558"/>
      <c r="F1783" s="334"/>
      <c r="G1783" s="334"/>
      <c r="H1783" s="432"/>
      <c r="I1783" s="334"/>
    </row>
    <row r="1784" spans="1:9" s="213" customFormat="1" x14ac:dyDescent="0.2">
      <c r="A1784" s="431"/>
      <c r="B1784" s="334"/>
      <c r="C1784" s="334"/>
      <c r="D1784" s="339"/>
      <c r="E1784" s="558"/>
      <c r="F1784" s="334"/>
      <c r="G1784" s="334"/>
      <c r="H1784" s="432"/>
      <c r="I1784" s="334"/>
    </row>
    <row r="1785" spans="1:9" s="213" customFormat="1" x14ac:dyDescent="0.2">
      <c r="A1785" s="431"/>
      <c r="B1785" s="334"/>
      <c r="C1785" s="334"/>
      <c r="D1785" s="339"/>
      <c r="E1785" s="558"/>
      <c r="F1785" s="334"/>
      <c r="G1785" s="334"/>
      <c r="H1785" s="432"/>
      <c r="I1785" s="334"/>
    </row>
    <row r="1786" spans="1:9" s="213" customFormat="1" x14ac:dyDescent="0.2">
      <c r="A1786" s="431"/>
      <c r="B1786" s="334"/>
      <c r="C1786" s="334"/>
      <c r="D1786" s="339"/>
      <c r="E1786" s="558"/>
      <c r="F1786" s="334"/>
      <c r="G1786" s="334"/>
      <c r="H1786" s="432"/>
      <c r="I1786" s="334"/>
    </row>
    <row r="1787" spans="1:9" s="213" customFormat="1" x14ac:dyDescent="0.2">
      <c r="A1787" s="431"/>
      <c r="B1787" s="334"/>
      <c r="C1787" s="334"/>
      <c r="D1787" s="339"/>
      <c r="E1787" s="558"/>
      <c r="F1787" s="334"/>
      <c r="G1787" s="334"/>
      <c r="H1787" s="432"/>
      <c r="I1787" s="334"/>
    </row>
    <row r="1788" spans="1:9" s="213" customFormat="1" x14ac:dyDescent="0.2">
      <c r="A1788" s="431"/>
      <c r="B1788" s="334"/>
      <c r="C1788" s="334"/>
      <c r="D1788" s="339"/>
      <c r="E1788" s="558"/>
      <c r="F1788" s="334"/>
      <c r="G1788" s="334"/>
      <c r="H1788" s="432"/>
      <c r="I1788" s="334"/>
    </row>
    <row r="1789" spans="1:9" s="213" customFormat="1" x14ac:dyDescent="0.2">
      <c r="A1789" s="431"/>
      <c r="B1789" s="334"/>
      <c r="C1789" s="334"/>
      <c r="D1789" s="339"/>
      <c r="E1789" s="558"/>
      <c r="F1789" s="334"/>
      <c r="G1789" s="334"/>
      <c r="H1789" s="432"/>
      <c r="I1789" s="334"/>
    </row>
    <row r="1790" spans="1:9" s="213" customFormat="1" x14ac:dyDescent="0.2">
      <c r="A1790" s="431"/>
      <c r="B1790" s="334"/>
      <c r="C1790" s="334"/>
      <c r="D1790" s="339"/>
      <c r="E1790" s="558"/>
      <c r="F1790" s="334"/>
      <c r="G1790" s="334"/>
      <c r="H1790" s="432"/>
      <c r="I1790" s="334"/>
    </row>
    <row r="1791" spans="1:9" s="213" customFormat="1" x14ac:dyDescent="0.2">
      <c r="A1791" s="431"/>
      <c r="B1791" s="334"/>
      <c r="C1791" s="334"/>
      <c r="D1791" s="339"/>
      <c r="E1791" s="558"/>
      <c r="F1791" s="334"/>
      <c r="G1791" s="334"/>
      <c r="H1791" s="432"/>
      <c r="I1791" s="334"/>
    </row>
    <row r="1792" spans="1:9" s="213" customFormat="1" x14ac:dyDescent="0.2">
      <c r="A1792" s="431"/>
      <c r="B1792" s="334"/>
      <c r="C1792" s="334"/>
      <c r="D1792" s="339"/>
      <c r="E1792" s="558"/>
      <c r="F1792" s="334"/>
      <c r="G1792" s="334"/>
      <c r="H1792" s="432"/>
      <c r="I1792" s="334"/>
    </row>
    <row r="1793" spans="1:9" s="213" customFormat="1" x14ac:dyDescent="0.2">
      <c r="A1793" s="431"/>
      <c r="B1793" s="334"/>
      <c r="C1793" s="334"/>
      <c r="D1793" s="339"/>
      <c r="E1793" s="558"/>
      <c r="F1793" s="334"/>
      <c r="G1793" s="334"/>
      <c r="H1793" s="432"/>
      <c r="I1793" s="334"/>
    </row>
    <row r="1794" spans="1:9" s="213" customFormat="1" x14ac:dyDescent="0.2">
      <c r="A1794" s="431"/>
      <c r="B1794" s="334"/>
      <c r="C1794" s="334"/>
      <c r="D1794" s="339"/>
      <c r="E1794" s="558"/>
      <c r="F1794" s="334"/>
      <c r="G1794" s="334"/>
      <c r="H1794" s="432"/>
      <c r="I1794" s="334"/>
    </row>
    <row r="1795" spans="1:9" s="213" customFormat="1" x14ac:dyDescent="0.2">
      <c r="A1795" s="431"/>
      <c r="B1795" s="334"/>
      <c r="C1795" s="334"/>
      <c r="D1795" s="339"/>
      <c r="E1795" s="558"/>
      <c r="F1795" s="334"/>
      <c r="G1795" s="334"/>
      <c r="H1795" s="432"/>
      <c r="I1795" s="334"/>
    </row>
    <row r="1796" spans="1:9" s="213" customFormat="1" x14ac:dyDescent="0.2">
      <c r="A1796" s="431"/>
      <c r="B1796" s="334"/>
      <c r="C1796" s="334"/>
      <c r="D1796" s="339"/>
      <c r="E1796" s="558"/>
      <c r="F1796" s="334"/>
      <c r="G1796" s="334"/>
      <c r="H1796" s="432"/>
      <c r="I1796" s="334"/>
    </row>
    <row r="1797" spans="1:9" s="213" customFormat="1" x14ac:dyDescent="0.2">
      <c r="A1797" s="431"/>
      <c r="B1797" s="334"/>
      <c r="C1797" s="334"/>
      <c r="D1797" s="339"/>
      <c r="E1797" s="558"/>
      <c r="F1797" s="334"/>
      <c r="G1797" s="334"/>
      <c r="H1797" s="432"/>
      <c r="I1797" s="334"/>
    </row>
    <row r="1798" spans="1:9" s="213" customFormat="1" x14ac:dyDescent="0.2">
      <c r="A1798" s="431"/>
      <c r="B1798" s="334"/>
      <c r="C1798" s="334"/>
      <c r="D1798" s="339"/>
      <c r="E1798" s="558"/>
      <c r="F1798" s="334"/>
      <c r="G1798" s="334"/>
      <c r="H1798" s="432"/>
      <c r="I1798" s="334"/>
    </row>
    <row r="1799" spans="1:9" s="213" customFormat="1" x14ac:dyDescent="0.2">
      <c r="A1799" s="431"/>
      <c r="B1799" s="334"/>
      <c r="C1799" s="334"/>
      <c r="D1799" s="339"/>
      <c r="E1799" s="558"/>
      <c r="F1799" s="334"/>
      <c r="G1799" s="334"/>
      <c r="H1799" s="432"/>
      <c r="I1799" s="334"/>
    </row>
    <row r="1800" spans="1:9" s="213" customFormat="1" x14ac:dyDescent="0.2">
      <c r="A1800" s="431"/>
      <c r="B1800" s="334"/>
      <c r="C1800" s="334"/>
      <c r="D1800" s="339"/>
      <c r="E1800" s="558"/>
      <c r="F1800" s="334"/>
      <c r="G1800" s="334"/>
      <c r="H1800" s="432"/>
      <c r="I1800" s="334"/>
    </row>
    <row r="1801" spans="1:9" s="213" customFormat="1" x14ac:dyDescent="0.2">
      <c r="A1801" s="431"/>
      <c r="B1801" s="334"/>
      <c r="C1801" s="334"/>
      <c r="D1801" s="339"/>
      <c r="E1801" s="558"/>
      <c r="F1801" s="334"/>
      <c r="G1801" s="334"/>
      <c r="H1801" s="432"/>
      <c r="I1801" s="334"/>
    </row>
    <row r="1802" spans="1:9" s="213" customFormat="1" x14ac:dyDescent="0.2">
      <c r="A1802" s="431"/>
      <c r="B1802" s="334"/>
      <c r="C1802" s="334"/>
      <c r="D1802" s="339"/>
      <c r="E1802" s="558"/>
      <c r="F1802" s="334"/>
      <c r="G1802" s="334"/>
      <c r="H1802" s="432"/>
      <c r="I1802" s="334"/>
    </row>
    <row r="1803" spans="1:9" s="213" customFormat="1" x14ac:dyDescent="0.2">
      <c r="A1803" s="431"/>
      <c r="B1803" s="334"/>
      <c r="C1803" s="334"/>
      <c r="D1803" s="339"/>
      <c r="E1803" s="558"/>
      <c r="F1803" s="334"/>
      <c r="G1803" s="334"/>
      <c r="H1803" s="432"/>
      <c r="I1803" s="334"/>
    </row>
    <row r="1804" spans="1:9" s="213" customFormat="1" x14ac:dyDescent="0.2">
      <c r="A1804" s="431"/>
      <c r="B1804" s="334"/>
      <c r="C1804" s="334"/>
      <c r="D1804" s="339"/>
      <c r="E1804" s="558"/>
      <c r="F1804" s="334"/>
      <c r="G1804" s="334"/>
      <c r="H1804" s="432"/>
      <c r="I1804" s="334"/>
    </row>
    <row r="1805" spans="1:9" s="213" customFormat="1" x14ac:dyDescent="0.2">
      <c r="A1805" s="431"/>
      <c r="B1805" s="334"/>
      <c r="C1805" s="334"/>
      <c r="D1805" s="339"/>
      <c r="E1805" s="558"/>
      <c r="F1805" s="334"/>
      <c r="G1805" s="334"/>
      <c r="H1805" s="432"/>
      <c r="I1805" s="334"/>
    </row>
    <row r="1806" spans="1:9" s="213" customFormat="1" x14ac:dyDescent="0.2">
      <c r="A1806" s="431"/>
      <c r="B1806" s="334"/>
      <c r="C1806" s="334"/>
      <c r="D1806" s="339"/>
      <c r="E1806" s="558"/>
      <c r="F1806" s="334"/>
      <c r="G1806" s="334"/>
      <c r="H1806" s="432"/>
      <c r="I1806" s="334"/>
    </row>
    <row r="1807" spans="1:9" s="213" customFormat="1" x14ac:dyDescent="0.2">
      <c r="A1807" s="431"/>
      <c r="B1807" s="334"/>
      <c r="C1807" s="334"/>
      <c r="D1807" s="339"/>
      <c r="E1807" s="558"/>
      <c r="F1807" s="334"/>
      <c r="G1807" s="334"/>
      <c r="H1807" s="432"/>
      <c r="I1807" s="334"/>
    </row>
    <row r="1808" spans="1:9" s="213" customFormat="1" x14ac:dyDescent="0.2">
      <c r="A1808" s="431"/>
      <c r="B1808" s="334"/>
      <c r="C1808" s="334"/>
      <c r="D1808" s="339"/>
      <c r="E1808" s="558"/>
      <c r="F1808" s="334"/>
      <c r="G1808" s="334"/>
      <c r="H1808" s="432"/>
      <c r="I1808" s="334"/>
    </row>
    <row r="1809" spans="1:9" s="213" customFormat="1" x14ac:dyDescent="0.2">
      <c r="A1809" s="431"/>
      <c r="B1809" s="334"/>
      <c r="C1809" s="334"/>
      <c r="D1809" s="339"/>
      <c r="E1809" s="558"/>
      <c r="F1809" s="334"/>
      <c r="G1809" s="334"/>
      <c r="H1809" s="432"/>
      <c r="I1809" s="334"/>
    </row>
    <row r="1810" spans="1:9" s="213" customFormat="1" x14ac:dyDescent="0.2">
      <c r="A1810" s="431"/>
      <c r="B1810" s="334"/>
      <c r="C1810" s="334"/>
      <c r="D1810" s="339"/>
      <c r="E1810" s="558"/>
      <c r="F1810" s="334"/>
      <c r="G1810" s="334"/>
      <c r="H1810" s="432"/>
      <c r="I1810" s="334"/>
    </row>
    <row r="1811" spans="1:9" s="213" customFormat="1" x14ac:dyDescent="0.2">
      <c r="A1811" s="431"/>
      <c r="B1811" s="334"/>
      <c r="C1811" s="334"/>
      <c r="D1811" s="339"/>
      <c r="E1811" s="558"/>
      <c r="F1811" s="334"/>
      <c r="G1811" s="334"/>
      <c r="H1811" s="432"/>
      <c r="I1811" s="334"/>
    </row>
    <row r="1812" spans="1:9" s="213" customFormat="1" x14ac:dyDescent="0.2">
      <c r="A1812" s="431"/>
      <c r="B1812" s="334"/>
      <c r="C1812" s="334"/>
      <c r="D1812" s="339"/>
      <c r="E1812" s="558"/>
      <c r="F1812" s="334"/>
      <c r="G1812" s="334"/>
      <c r="H1812" s="432"/>
      <c r="I1812" s="334"/>
    </row>
    <row r="1813" spans="1:9" s="213" customFormat="1" x14ac:dyDescent="0.2">
      <c r="A1813" s="431"/>
      <c r="B1813" s="334"/>
      <c r="C1813" s="334"/>
      <c r="D1813" s="339"/>
      <c r="E1813" s="558"/>
      <c r="F1813" s="334"/>
      <c r="G1813" s="334"/>
      <c r="H1813" s="432"/>
      <c r="I1813" s="334"/>
    </row>
    <row r="1814" spans="1:9" s="213" customFormat="1" x14ac:dyDescent="0.2">
      <c r="A1814" s="431"/>
      <c r="B1814" s="334"/>
      <c r="C1814" s="334"/>
      <c r="D1814" s="339"/>
      <c r="E1814" s="558"/>
      <c r="F1814" s="334"/>
      <c r="G1814" s="334"/>
      <c r="H1814" s="432"/>
      <c r="I1814" s="334"/>
    </row>
    <row r="1815" spans="1:9" s="213" customFormat="1" x14ac:dyDescent="0.2">
      <c r="A1815" s="431"/>
      <c r="B1815" s="334"/>
      <c r="C1815" s="334"/>
      <c r="D1815" s="339"/>
      <c r="E1815" s="558"/>
      <c r="F1815" s="334"/>
      <c r="G1815" s="334"/>
      <c r="H1815" s="432"/>
      <c r="I1815" s="334"/>
    </row>
    <row r="1816" spans="1:9" s="213" customFormat="1" x14ac:dyDescent="0.2">
      <c r="A1816" s="431"/>
      <c r="B1816" s="334"/>
      <c r="C1816" s="334"/>
      <c r="D1816" s="339"/>
      <c r="E1816" s="558"/>
      <c r="F1816" s="334"/>
      <c r="G1816" s="334"/>
      <c r="H1816" s="432"/>
      <c r="I1816" s="334"/>
    </row>
    <row r="1817" spans="1:9" s="213" customFormat="1" x14ac:dyDescent="0.2">
      <c r="A1817" s="431"/>
      <c r="B1817" s="334"/>
      <c r="C1817" s="334"/>
      <c r="D1817" s="339"/>
      <c r="E1817" s="558"/>
      <c r="F1817" s="334"/>
      <c r="G1817" s="334"/>
      <c r="H1817" s="432"/>
      <c r="I1817" s="334"/>
    </row>
    <row r="1818" spans="1:9" s="213" customFormat="1" x14ac:dyDescent="0.2">
      <c r="A1818" s="431"/>
      <c r="B1818" s="334"/>
      <c r="C1818" s="334"/>
      <c r="D1818" s="339"/>
      <c r="E1818" s="558"/>
      <c r="F1818" s="334"/>
      <c r="G1818" s="334"/>
      <c r="H1818" s="432"/>
      <c r="I1818" s="334"/>
    </row>
    <row r="1819" spans="1:9" s="213" customFormat="1" x14ac:dyDescent="0.2">
      <c r="A1819" s="431"/>
      <c r="B1819" s="334"/>
      <c r="C1819" s="334"/>
      <c r="D1819" s="339"/>
      <c r="E1819" s="558"/>
      <c r="F1819" s="334"/>
      <c r="G1819" s="334"/>
      <c r="H1819" s="432"/>
      <c r="I1819" s="334"/>
    </row>
    <row r="1820" spans="1:9" s="213" customFormat="1" x14ac:dyDescent="0.2">
      <c r="A1820" s="431"/>
      <c r="B1820" s="334"/>
      <c r="C1820" s="334"/>
      <c r="D1820" s="339"/>
      <c r="E1820" s="558"/>
      <c r="F1820" s="334"/>
      <c r="G1820" s="334"/>
      <c r="H1820" s="432"/>
      <c r="I1820" s="334"/>
    </row>
    <row r="1821" spans="1:9" s="213" customFormat="1" x14ac:dyDescent="0.2">
      <c r="A1821" s="431"/>
      <c r="B1821" s="334"/>
      <c r="C1821" s="334"/>
      <c r="D1821" s="339"/>
      <c r="E1821" s="558"/>
      <c r="F1821" s="334"/>
      <c r="G1821" s="334"/>
      <c r="H1821" s="432"/>
      <c r="I1821" s="334"/>
    </row>
    <row r="1822" spans="1:9" s="213" customFormat="1" x14ac:dyDescent="0.2">
      <c r="A1822" s="431"/>
      <c r="B1822" s="334"/>
      <c r="C1822" s="334"/>
      <c r="D1822" s="339"/>
      <c r="E1822" s="558"/>
      <c r="F1822" s="334"/>
      <c r="G1822" s="334"/>
      <c r="H1822" s="432"/>
      <c r="I1822" s="334"/>
    </row>
    <row r="1823" spans="1:9" s="213" customFormat="1" x14ac:dyDescent="0.2">
      <c r="A1823" s="431"/>
      <c r="B1823" s="334"/>
      <c r="C1823" s="334"/>
      <c r="D1823" s="339"/>
      <c r="E1823" s="558"/>
      <c r="F1823" s="334"/>
      <c r="G1823" s="334"/>
      <c r="H1823" s="432"/>
      <c r="I1823" s="334"/>
    </row>
    <row r="1824" spans="1:9" s="213" customFormat="1" x14ac:dyDescent="0.2">
      <c r="A1824" s="431"/>
      <c r="B1824" s="334"/>
      <c r="C1824" s="334"/>
      <c r="D1824" s="339"/>
      <c r="E1824" s="558"/>
      <c r="F1824" s="334"/>
      <c r="G1824" s="334"/>
      <c r="H1824" s="432"/>
      <c r="I1824" s="334"/>
    </row>
    <row r="1825" spans="1:9" s="213" customFormat="1" x14ac:dyDescent="0.2">
      <c r="A1825" s="431"/>
      <c r="B1825" s="334"/>
      <c r="C1825" s="334"/>
      <c r="D1825" s="339"/>
      <c r="E1825" s="558"/>
      <c r="F1825" s="334"/>
      <c r="G1825" s="334"/>
      <c r="H1825" s="432"/>
      <c r="I1825" s="334"/>
    </row>
    <row r="1826" spans="1:9" s="213" customFormat="1" x14ac:dyDescent="0.2">
      <c r="A1826" s="431"/>
      <c r="B1826" s="334"/>
      <c r="C1826" s="334"/>
      <c r="D1826" s="339"/>
      <c r="E1826" s="558"/>
      <c r="F1826" s="334"/>
      <c r="G1826" s="334"/>
      <c r="H1826" s="432"/>
      <c r="I1826" s="334"/>
    </row>
    <row r="1827" spans="1:9" s="213" customFormat="1" x14ac:dyDescent="0.2">
      <c r="A1827" s="431"/>
      <c r="B1827" s="334"/>
      <c r="C1827" s="334"/>
      <c r="D1827" s="339"/>
      <c r="E1827" s="558"/>
      <c r="F1827" s="334"/>
      <c r="G1827" s="334"/>
      <c r="H1827" s="432"/>
      <c r="I1827" s="334"/>
    </row>
    <row r="1828" spans="1:9" s="213" customFormat="1" x14ac:dyDescent="0.2">
      <c r="A1828" s="431"/>
      <c r="B1828" s="334"/>
      <c r="C1828" s="334"/>
      <c r="D1828" s="339"/>
      <c r="E1828" s="558"/>
      <c r="F1828" s="334"/>
      <c r="G1828" s="334"/>
      <c r="H1828" s="432"/>
      <c r="I1828" s="334"/>
    </row>
    <row r="1829" spans="1:9" s="213" customFormat="1" x14ac:dyDescent="0.2">
      <c r="A1829" s="431"/>
      <c r="B1829" s="334"/>
      <c r="C1829" s="334"/>
      <c r="D1829" s="339"/>
      <c r="E1829" s="558"/>
      <c r="F1829" s="334"/>
      <c r="G1829" s="334"/>
      <c r="H1829" s="432"/>
      <c r="I1829" s="334"/>
    </row>
    <row r="1830" spans="1:9" s="213" customFormat="1" x14ac:dyDescent="0.2">
      <c r="A1830" s="431"/>
      <c r="B1830" s="334"/>
      <c r="C1830" s="334"/>
      <c r="D1830" s="339"/>
      <c r="E1830" s="558"/>
      <c r="F1830" s="334"/>
      <c r="G1830" s="334"/>
      <c r="H1830" s="432"/>
      <c r="I1830" s="334"/>
    </row>
    <row r="1831" spans="1:9" s="213" customFormat="1" x14ac:dyDescent="0.2">
      <c r="A1831" s="431"/>
      <c r="B1831" s="334"/>
      <c r="C1831" s="334"/>
      <c r="D1831" s="339"/>
      <c r="E1831" s="558"/>
      <c r="F1831" s="334"/>
      <c r="G1831" s="334"/>
      <c r="H1831" s="432"/>
      <c r="I1831" s="334"/>
    </row>
    <row r="1832" spans="1:9" s="213" customFormat="1" x14ac:dyDescent="0.2">
      <c r="A1832" s="431"/>
      <c r="B1832" s="334"/>
      <c r="C1832" s="334"/>
      <c r="D1832" s="339"/>
      <c r="E1832" s="558"/>
      <c r="F1832" s="334"/>
      <c r="G1832" s="334"/>
      <c r="H1832" s="432"/>
      <c r="I1832" s="334"/>
    </row>
    <row r="1833" spans="1:9" s="213" customFormat="1" x14ac:dyDescent="0.2">
      <c r="A1833" s="431"/>
      <c r="B1833" s="334"/>
      <c r="C1833" s="334"/>
      <c r="D1833" s="339"/>
      <c r="E1833" s="558"/>
      <c r="F1833" s="334"/>
      <c r="G1833" s="334"/>
      <c r="H1833" s="432"/>
      <c r="I1833" s="334"/>
    </row>
    <row r="1834" spans="1:9" s="213" customFormat="1" x14ac:dyDescent="0.2">
      <c r="A1834" s="431"/>
      <c r="B1834" s="334"/>
      <c r="C1834" s="334"/>
      <c r="D1834" s="339"/>
      <c r="E1834" s="558"/>
      <c r="F1834" s="334"/>
      <c r="G1834" s="334"/>
      <c r="H1834" s="432"/>
      <c r="I1834" s="334"/>
    </row>
    <row r="1835" spans="1:9" s="213" customFormat="1" x14ac:dyDescent="0.2">
      <c r="A1835" s="431"/>
      <c r="B1835" s="334"/>
      <c r="C1835" s="334"/>
      <c r="D1835" s="339"/>
      <c r="E1835" s="558"/>
      <c r="F1835" s="334"/>
      <c r="G1835" s="334"/>
      <c r="H1835" s="432"/>
      <c r="I1835" s="334"/>
    </row>
    <row r="1836" spans="1:9" s="213" customFormat="1" x14ac:dyDescent="0.2">
      <c r="A1836" s="431"/>
      <c r="B1836" s="334"/>
      <c r="C1836" s="334"/>
      <c r="D1836" s="339"/>
      <c r="E1836" s="558"/>
      <c r="F1836" s="334"/>
      <c r="G1836" s="334"/>
      <c r="H1836" s="432"/>
      <c r="I1836" s="334"/>
    </row>
    <row r="1837" spans="1:9" s="213" customFormat="1" x14ac:dyDescent="0.2">
      <c r="A1837" s="431"/>
      <c r="B1837" s="334"/>
      <c r="C1837" s="334"/>
      <c r="D1837" s="339"/>
      <c r="E1837" s="558"/>
      <c r="F1837" s="334"/>
      <c r="G1837" s="334"/>
      <c r="H1837" s="432"/>
      <c r="I1837" s="334"/>
    </row>
    <row r="1838" spans="1:9" s="213" customFormat="1" x14ac:dyDescent="0.2">
      <c r="A1838" s="431"/>
      <c r="B1838" s="334"/>
      <c r="C1838" s="334"/>
      <c r="D1838" s="339"/>
      <c r="E1838" s="558"/>
      <c r="F1838" s="334"/>
      <c r="G1838" s="334"/>
      <c r="H1838" s="432"/>
      <c r="I1838" s="334"/>
    </row>
    <row r="1839" spans="1:9" s="213" customFormat="1" x14ac:dyDescent="0.2">
      <c r="A1839" s="431"/>
      <c r="B1839" s="334"/>
      <c r="C1839" s="334"/>
      <c r="D1839" s="339"/>
      <c r="E1839" s="558"/>
      <c r="F1839" s="334"/>
      <c r="G1839" s="334"/>
      <c r="H1839" s="432"/>
      <c r="I1839" s="334"/>
    </row>
    <row r="1840" spans="1:9" s="213" customFormat="1" x14ac:dyDescent="0.2">
      <c r="A1840" s="431"/>
      <c r="B1840" s="334"/>
      <c r="C1840" s="334"/>
      <c r="D1840" s="339"/>
      <c r="E1840" s="558"/>
      <c r="F1840" s="334"/>
      <c r="G1840" s="334"/>
      <c r="H1840" s="432"/>
      <c r="I1840" s="334"/>
    </row>
    <row r="1841" spans="1:9" s="213" customFormat="1" x14ac:dyDescent="0.2">
      <c r="A1841" s="431"/>
      <c r="B1841" s="334"/>
      <c r="C1841" s="334"/>
      <c r="D1841" s="339"/>
      <c r="E1841" s="558"/>
      <c r="F1841" s="334"/>
      <c r="G1841" s="334"/>
      <c r="H1841" s="432"/>
      <c r="I1841" s="334"/>
    </row>
    <row r="1842" spans="1:9" s="213" customFormat="1" x14ac:dyDescent="0.2">
      <c r="A1842" s="431"/>
      <c r="B1842" s="334"/>
      <c r="C1842" s="334"/>
      <c r="D1842" s="339"/>
      <c r="E1842" s="558"/>
      <c r="F1842" s="334"/>
      <c r="G1842" s="334"/>
      <c r="H1842" s="432"/>
      <c r="I1842" s="334"/>
    </row>
    <row r="1843" spans="1:9" s="213" customFormat="1" x14ac:dyDescent="0.2">
      <c r="A1843" s="431"/>
      <c r="B1843" s="334"/>
      <c r="C1843" s="334"/>
      <c r="D1843" s="339"/>
      <c r="E1843" s="558"/>
      <c r="F1843" s="334"/>
      <c r="G1843" s="334"/>
      <c r="H1843" s="432"/>
      <c r="I1843" s="334"/>
    </row>
    <row r="1844" spans="1:9" s="213" customFormat="1" x14ac:dyDescent="0.2">
      <c r="A1844" s="431"/>
      <c r="B1844" s="334"/>
      <c r="C1844" s="334"/>
      <c r="D1844" s="339"/>
      <c r="E1844" s="558"/>
      <c r="F1844" s="334"/>
      <c r="G1844" s="334"/>
      <c r="H1844" s="432"/>
      <c r="I1844" s="334"/>
    </row>
    <row r="1845" spans="1:9" s="213" customFormat="1" x14ac:dyDescent="0.2">
      <c r="A1845" s="431"/>
      <c r="B1845" s="334"/>
      <c r="C1845" s="334"/>
      <c r="D1845" s="339"/>
      <c r="E1845" s="558"/>
      <c r="F1845" s="334"/>
      <c r="G1845" s="334"/>
      <c r="H1845" s="432"/>
      <c r="I1845" s="334"/>
    </row>
    <row r="1846" spans="1:9" s="213" customFormat="1" x14ac:dyDescent="0.2">
      <c r="A1846" s="431"/>
      <c r="B1846" s="334"/>
      <c r="C1846" s="334"/>
      <c r="D1846" s="339"/>
      <c r="E1846" s="558"/>
      <c r="F1846" s="334"/>
      <c r="G1846" s="334"/>
      <c r="H1846" s="432"/>
      <c r="I1846" s="334"/>
    </row>
    <row r="1847" spans="1:9" s="213" customFormat="1" x14ac:dyDescent="0.2">
      <c r="A1847" s="431"/>
      <c r="B1847" s="334"/>
      <c r="C1847" s="334"/>
      <c r="D1847" s="339"/>
      <c r="E1847" s="558"/>
      <c r="F1847" s="334"/>
      <c r="G1847" s="334"/>
      <c r="H1847" s="432"/>
      <c r="I1847" s="334"/>
    </row>
    <row r="1848" spans="1:9" s="213" customFormat="1" x14ac:dyDescent="0.2">
      <c r="A1848" s="431"/>
      <c r="B1848" s="334"/>
      <c r="C1848" s="334"/>
      <c r="D1848" s="339"/>
      <c r="E1848" s="558"/>
      <c r="F1848" s="334"/>
      <c r="G1848" s="334"/>
      <c r="H1848" s="432"/>
      <c r="I1848" s="334"/>
    </row>
    <row r="1849" spans="1:9" s="213" customFormat="1" x14ac:dyDescent="0.2">
      <c r="A1849" s="431"/>
      <c r="B1849" s="334"/>
      <c r="C1849" s="334"/>
      <c r="D1849" s="339"/>
      <c r="E1849" s="558"/>
      <c r="F1849" s="334"/>
      <c r="G1849" s="334"/>
      <c r="H1849" s="432"/>
      <c r="I1849" s="334"/>
    </row>
    <row r="1850" spans="1:9" s="213" customFormat="1" x14ac:dyDescent="0.2">
      <c r="A1850" s="431"/>
      <c r="B1850" s="334"/>
      <c r="C1850" s="334"/>
      <c r="D1850" s="339"/>
      <c r="E1850" s="558"/>
      <c r="F1850" s="334"/>
      <c r="G1850" s="334"/>
      <c r="H1850" s="432"/>
      <c r="I1850" s="334"/>
    </row>
    <row r="1851" spans="1:9" s="213" customFormat="1" x14ac:dyDescent="0.2">
      <c r="A1851" s="431"/>
      <c r="B1851" s="334"/>
      <c r="C1851" s="334"/>
      <c r="D1851" s="339"/>
      <c r="E1851" s="558"/>
      <c r="F1851" s="334"/>
      <c r="G1851" s="334"/>
      <c r="H1851" s="432"/>
      <c r="I1851" s="334"/>
    </row>
    <row r="1852" spans="1:9" s="213" customFormat="1" x14ac:dyDescent="0.2">
      <c r="A1852" s="431"/>
      <c r="B1852" s="334"/>
      <c r="C1852" s="334"/>
      <c r="D1852" s="339"/>
      <c r="E1852" s="558"/>
      <c r="F1852" s="334"/>
      <c r="G1852" s="334"/>
      <c r="H1852" s="432"/>
      <c r="I1852" s="334"/>
    </row>
    <row r="1853" spans="1:9" s="213" customFormat="1" x14ac:dyDescent="0.2">
      <c r="A1853" s="431"/>
      <c r="B1853" s="334"/>
      <c r="C1853" s="334"/>
      <c r="D1853" s="339"/>
      <c r="E1853" s="558"/>
      <c r="F1853" s="334"/>
      <c r="G1853" s="334"/>
      <c r="H1853" s="432"/>
      <c r="I1853" s="334"/>
    </row>
    <row r="1854" spans="1:9" s="213" customFormat="1" x14ac:dyDescent="0.2">
      <c r="A1854" s="431"/>
      <c r="B1854" s="334"/>
      <c r="C1854" s="334"/>
      <c r="D1854" s="339"/>
      <c r="E1854" s="558"/>
      <c r="F1854" s="334"/>
      <c r="G1854" s="334"/>
      <c r="H1854" s="432"/>
      <c r="I1854" s="334"/>
    </row>
    <row r="1855" spans="1:9" s="213" customFormat="1" x14ac:dyDescent="0.2">
      <c r="A1855" s="431"/>
      <c r="B1855" s="334"/>
      <c r="C1855" s="334"/>
      <c r="D1855" s="339"/>
      <c r="E1855" s="558"/>
      <c r="F1855" s="334"/>
      <c r="G1855" s="334"/>
      <c r="H1855" s="432"/>
      <c r="I1855" s="334"/>
    </row>
    <row r="1856" spans="1:9" s="213" customFormat="1" x14ac:dyDescent="0.2">
      <c r="A1856" s="431"/>
      <c r="B1856" s="334"/>
      <c r="C1856" s="334"/>
      <c r="D1856" s="339"/>
      <c r="E1856" s="558"/>
      <c r="F1856" s="334"/>
      <c r="G1856" s="334"/>
      <c r="H1856" s="432"/>
      <c r="I1856" s="334"/>
    </row>
    <row r="1857" spans="1:9" s="213" customFormat="1" x14ac:dyDescent="0.2">
      <c r="A1857" s="431"/>
      <c r="B1857" s="334"/>
      <c r="C1857" s="334"/>
      <c r="D1857" s="339"/>
      <c r="E1857" s="558"/>
      <c r="F1857" s="334"/>
      <c r="G1857" s="334"/>
      <c r="H1857" s="432"/>
      <c r="I1857" s="334"/>
    </row>
    <row r="1858" spans="1:9" s="213" customFormat="1" x14ac:dyDescent="0.2">
      <c r="A1858" s="431"/>
      <c r="B1858" s="334"/>
      <c r="C1858" s="334"/>
      <c r="D1858" s="339"/>
      <c r="E1858" s="558"/>
      <c r="F1858" s="334"/>
      <c r="G1858" s="334"/>
      <c r="H1858" s="432"/>
      <c r="I1858" s="334"/>
    </row>
    <row r="1859" spans="1:9" s="213" customFormat="1" x14ac:dyDescent="0.2">
      <c r="A1859" s="431"/>
      <c r="B1859" s="334"/>
      <c r="C1859" s="334"/>
      <c r="D1859" s="339"/>
      <c r="E1859" s="558"/>
      <c r="F1859" s="334"/>
      <c r="G1859" s="334"/>
      <c r="H1859" s="432"/>
      <c r="I1859" s="334"/>
    </row>
    <row r="1860" spans="1:9" s="213" customFormat="1" x14ac:dyDescent="0.2">
      <c r="A1860" s="431"/>
      <c r="B1860" s="334"/>
      <c r="C1860" s="334"/>
      <c r="D1860" s="339"/>
      <c r="E1860" s="558"/>
      <c r="F1860" s="334"/>
      <c r="G1860" s="334"/>
      <c r="H1860" s="432"/>
      <c r="I1860" s="334"/>
    </row>
    <row r="1861" spans="1:9" s="213" customFormat="1" x14ac:dyDescent="0.2">
      <c r="A1861" s="431"/>
      <c r="B1861" s="334"/>
      <c r="C1861" s="334"/>
      <c r="D1861" s="339"/>
      <c r="E1861" s="558"/>
      <c r="F1861" s="334"/>
      <c r="G1861" s="334"/>
      <c r="H1861" s="432"/>
      <c r="I1861" s="334"/>
    </row>
    <row r="1862" spans="1:9" s="213" customFormat="1" x14ac:dyDescent="0.2">
      <c r="A1862" s="431"/>
      <c r="B1862" s="334"/>
      <c r="C1862" s="334"/>
      <c r="D1862" s="339"/>
      <c r="E1862" s="558"/>
      <c r="F1862" s="334"/>
      <c r="G1862" s="334"/>
      <c r="H1862" s="432"/>
      <c r="I1862" s="334"/>
    </row>
    <row r="1863" spans="1:9" s="213" customFormat="1" x14ac:dyDescent="0.2">
      <c r="A1863" s="431"/>
      <c r="B1863" s="334"/>
      <c r="C1863" s="334"/>
      <c r="D1863" s="339"/>
      <c r="E1863" s="558"/>
      <c r="F1863" s="334"/>
      <c r="G1863" s="334"/>
      <c r="H1863" s="432"/>
      <c r="I1863" s="334"/>
    </row>
    <row r="1864" spans="1:9" s="213" customFormat="1" x14ac:dyDescent="0.2">
      <c r="A1864" s="431"/>
      <c r="B1864" s="334"/>
      <c r="C1864" s="334"/>
      <c r="D1864" s="339"/>
      <c r="E1864" s="558"/>
      <c r="F1864" s="334"/>
      <c r="G1864" s="334"/>
      <c r="H1864" s="432"/>
      <c r="I1864" s="334"/>
    </row>
    <row r="1865" spans="1:9" s="213" customFormat="1" x14ac:dyDescent="0.2">
      <c r="A1865" s="431"/>
      <c r="B1865" s="334"/>
      <c r="C1865" s="334"/>
      <c r="D1865" s="339"/>
      <c r="E1865" s="558"/>
      <c r="F1865" s="334"/>
      <c r="G1865" s="334"/>
      <c r="H1865" s="432"/>
      <c r="I1865" s="334"/>
    </row>
    <row r="1866" spans="1:9" s="213" customFormat="1" x14ac:dyDescent="0.2">
      <c r="A1866" s="431"/>
      <c r="B1866" s="334"/>
      <c r="C1866" s="334"/>
      <c r="D1866" s="339"/>
      <c r="E1866" s="558"/>
      <c r="F1866" s="334"/>
      <c r="G1866" s="334"/>
      <c r="H1866" s="432"/>
      <c r="I1866" s="334"/>
    </row>
    <row r="1867" spans="1:9" s="213" customFormat="1" x14ac:dyDescent="0.2">
      <c r="A1867" s="431"/>
      <c r="B1867" s="334"/>
      <c r="C1867" s="334"/>
      <c r="D1867" s="339"/>
      <c r="E1867" s="558"/>
      <c r="F1867" s="334"/>
      <c r="G1867" s="334"/>
      <c r="H1867" s="432"/>
      <c r="I1867" s="334"/>
    </row>
    <row r="1868" spans="1:9" s="213" customFormat="1" x14ac:dyDescent="0.2">
      <c r="A1868" s="431"/>
      <c r="B1868" s="334"/>
      <c r="C1868" s="334"/>
      <c r="D1868" s="339"/>
      <c r="E1868" s="558"/>
      <c r="F1868" s="334"/>
      <c r="G1868" s="334"/>
      <c r="H1868" s="432"/>
      <c r="I1868" s="334"/>
    </row>
    <row r="1869" spans="1:9" s="213" customFormat="1" x14ac:dyDescent="0.2">
      <c r="A1869" s="431"/>
      <c r="B1869" s="334"/>
      <c r="C1869" s="334"/>
      <c r="D1869" s="339"/>
      <c r="E1869" s="558"/>
      <c r="F1869" s="334"/>
      <c r="G1869" s="334"/>
      <c r="H1869" s="432"/>
      <c r="I1869" s="334"/>
    </row>
    <row r="1870" spans="1:9" s="213" customFormat="1" x14ac:dyDescent="0.2">
      <c r="A1870" s="431"/>
      <c r="B1870" s="334"/>
      <c r="C1870" s="334"/>
      <c r="D1870" s="339"/>
      <c r="E1870" s="558"/>
      <c r="F1870" s="334"/>
      <c r="G1870" s="334"/>
      <c r="H1870" s="432"/>
      <c r="I1870" s="334"/>
    </row>
    <row r="1871" spans="1:9" s="213" customFormat="1" x14ac:dyDescent="0.2">
      <c r="A1871" s="431"/>
      <c r="B1871" s="334"/>
      <c r="C1871" s="334"/>
      <c r="D1871" s="339"/>
      <c r="E1871" s="558"/>
      <c r="F1871" s="334"/>
      <c r="G1871" s="334"/>
      <c r="H1871" s="432"/>
      <c r="I1871" s="334"/>
    </row>
    <row r="1872" spans="1:9" s="213" customFormat="1" x14ac:dyDescent="0.2">
      <c r="A1872" s="431"/>
      <c r="B1872" s="334"/>
      <c r="C1872" s="334"/>
      <c r="D1872" s="339"/>
      <c r="E1872" s="558"/>
      <c r="F1872" s="334"/>
      <c r="G1872" s="334"/>
      <c r="H1872" s="432"/>
      <c r="I1872" s="334"/>
    </row>
    <row r="1873" spans="1:9" s="213" customFormat="1" x14ac:dyDescent="0.2">
      <c r="A1873" s="431"/>
      <c r="B1873" s="334"/>
      <c r="C1873" s="334"/>
      <c r="D1873" s="339"/>
      <c r="E1873" s="558"/>
      <c r="F1873" s="334"/>
      <c r="G1873" s="334"/>
      <c r="H1873" s="432"/>
      <c r="I1873" s="334"/>
    </row>
    <row r="1874" spans="1:9" s="213" customFormat="1" x14ac:dyDescent="0.2">
      <c r="A1874" s="431"/>
      <c r="B1874" s="334"/>
      <c r="C1874" s="334"/>
      <c r="D1874" s="339"/>
      <c r="E1874" s="558"/>
      <c r="F1874" s="334"/>
      <c r="G1874" s="334"/>
      <c r="H1874" s="432"/>
      <c r="I1874" s="334"/>
    </row>
    <row r="1875" spans="1:9" s="213" customFormat="1" x14ac:dyDescent="0.2">
      <c r="A1875" s="431"/>
      <c r="B1875" s="334"/>
      <c r="C1875" s="334"/>
      <c r="D1875" s="339"/>
      <c r="E1875" s="558"/>
      <c r="F1875" s="334"/>
      <c r="G1875" s="334"/>
      <c r="H1875" s="432"/>
      <c r="I1875" s="334"/>
    </row>
    <row r="1876" spans="1:9" s="213" customFormat="1" x14ac:dyDescent="0.2">
      <c r="A1876" s="431"/>
      <c r="B1876" s="334"/>
      <c r="C1876" s="334"/>
      <c r="D1876" s="339"/>
      <c r="E1876" s="558"/>
      <c r="F1876" s="334"/>
      <c r="G1876" s="334"/>
      <c r="H1876" s="432"/>
      <c r="I1876" s="334"/>
    </row>
    <row r="1877" spans="1:9" s="213" customFormat="1" x14ac:dyDescent="0.2">
      <c r="A1877" s="431"/>
      <c r="B1877" s="334"/>
      <c r="C1877" s="334"/>
      <c r="D1877" s="339"/>
      <c r="E1877" s="558"/>
      <c r="F1877" s="334"/>
      <c r="G1877" s="334"/>
      <c r="H1877" s="432"/>
      <c r="I1877" s="334"/>
    </row>
    <row r="1878" spans="1:9" s="213" customFormat="1" x14ac:dyDescent="0.2">
      <c r="A1878" s="431"/>
      <c r="B1878" s="334"/>
      <c r="C1878" s="334"/>
      <c r="D1878" s="339"/>
      <c r="E1878" s="558"/>
      <c r="F1878" s="334"/>
      <c r="G1878" s="334"/>
      <c r="H1878" s="432"/>
      <c r="I1878" s="334"/>
    </row>
    <row r="1879" spans="1:9" s="213" customFormat="1" x14ac:dyDescent="0.2">
      <c r="A1879" s="431"/>
      <c r="B1879" s="334"/>
      <c r="C1879" s="334"/>
      <c r="D1879" s="339"/>
      <c r="E1879" s="558"/>
      <c r="F1879" s="334"/>
      <c r="G1879" s="334"/>
      <c r="H1879" s="432"/>
      <c r="I1879" s="334"/>
    </row>
    <row r="1880" spans="1:9" s="213" customFormat="1" x14ac:dyDescent="0.2">
      <c r="A1880" s="431"/>
      <c r="B1880" s="334"/>
      <c r="C1880" s="334"/>
      <c r="D1880" s="339"/>
      <c r="E1880" s="558"/>
      <c r="F1880" s="334"/>
      <c r="G1880" s="334"/>
      <c r="H1880" s="432"/>
      <c r="I1880" s="334"/>
    </row>
    <row r="1881" spans="1:9" s="213" customFormat="1" x14ac:dyDescent="0.2">
      <c r="A1881" s="431"/>
      <c r="B1881" s="334"/>
      <c r="C1881" s="334"/>
      <c r="D1881" s="339"/>
      <c r="E1881" s="558"/>
      <c r="F1881" s="334"/>
      <c r="G1881" s="334"/>
      <c r="H1881" s="432"/>
      <c r="I1881" s="334"/>
    </row>
    <row r="1882" spans="1:9" s="213" customFormat="1" x14ac:dyDescent="0.2">
      <c r="A1882" s="431"/>
      <c r="B1882" s="334"/>
      <c r="C1882" s="334"/>
      <c r="D1882" s="339"/>
      <c r="E1882" s="558"/>
      <c r="F1882" s="334"/>
      <c r="G1882" s="334"/>
      <c r="H1882" s="432"/>
      <c r="I1882" s="334"/>
    </row>
    <row r="1883" spans="1:9" s="213" customFormat="1" x14ac:dyDescent="0.2">
      <c r="A1883" s="431"/>
      <c r="B1883" s="334"/>
      <c r="C1883" s="334"/>
      <c r="D1883" s="339"/>
      <c r="E1883" s="558"/>
      <c r="F1883" s="334"/>
      <c r="G1883" s="334"/>
      <c r="H1883" s="432"/>
      <c r="I1883" s="334"/>
    </row>
    <row r="1884" spans="1:9" s="213" customFormat="1" x14ac:dyDescent="0.2">
      <c r="A1884" s="431"/>
      <c r="B1884" s="334"/>
      <c r="C1884" s="334"/>
      <c r="D1884" s="339"/>
      <c r="E1884" s="558"/>
      <c r="F1884" s="334"/>
      <c r="G1884" s="334"/>
      <c r="H1884" s="432"/>
      <c r="I1884" s="334"/>
    </row>
    <row r="1885" spans="1:9" s="213" customFormat="1" x14ac:dyDescent="0.2">
      <c r="A1885" s="431"/>
      <c r="B1885" s="334"/>
      <c r="C1885" s="334"/>
      <c r="D1885" s="339"/>
      <c r="E1885" s="558"/>
      <c r="F1885" s="334"/>
      <c r="G1885" s="334"/>
      <c r="H1885" s="432"/>
      <c r="I1885" s="334"/>
    </row>
    <row r="1886" spans="1:9" s="213" customFormat="1" x14ac:dyDescent="0.2">
      <c r="A1886" s="431"/>
      <c r="B1886" s="334"/>
      <c r="C1886" s="334"/>
      <c r="D1886" s="339"/>
      <c r="E1886" s="558"/>
      <c r="F1886" s="334"/>
      <c r="G1886" s="334"/>
      <c r="H1886" s="432"/>
      <c r="I1886" s="334"/>
    </row>
    <row r="1887" spans="1:9" s="213" customFormat="1" x14ac:dyDescent="0.2">
      <c r="A1887" s="431"/>
      <c r="B1887" s="334"/>
      <c r="C1887" s="334"/>
      <c r="D1887" s="339"/>
      <c r="E1887" s="558"/>
      <c r="F1887" s="334"/>
      <c r="G1887" s="334"/>
      <c r="H1887" s="432"/>
      <c r="I1887" s="334"/>
    </row>
    <row r="1888" spans="1:9" s="213" customFormat="1" x14ac:dyDescent="0.2">
      <c r="A1888" s="431"/>
      <c r="B1888" s="334"/>
      <c r="C1888" s="334"/>
      <c r="D1888" s="339"/>
      <c r="E1888" s="558"/>
      <c r="F1888" s="334"/>
      <c r="G1888" s="334"/>
      <c r="H1888" s="432"/>
      <c r="I1888" s="334"/>
    </row>
    <row r="1889" spans="1:9" s="213" customFormat="1" x14ac:dyDescent="0.2">
      <c r="A1889" s="431"/>
      <c r="B1889" s="334"/>
      <c r="C1889" s="334"/>
      <c r="D1889" s="339"/>
      <c r="E1889" s="558"/>
      <c r="F1889" s="334"/>
      <c r="G1889" s="334"/>
      <c r="H1889" s="432"/>
      <c r="I1889" s="334"/>
    </row>
    <row r="1890" spans="1:9" s="213" customFormat="1" x14ac:dyDescent="0.2">
      <c r="A1890" s="431"/>
      <c r="B1890" s="334"/>
      <c r="C1890" s="334"/>
      <c r="D1890" s="339"/>
      <c r="E1890" s="558"/>
      <c r="F1890" s="334"/>
      <c r="G1890" s="334"/>
      <c r="H1890" s="432"/>
      <c r="I1890" s="334"/>
    </row>
    <row r="1891" spans="1:9" s="213" customFormat="1" x14ac:dyDescent="0.2">
      <c r="A1891" s="431"/>
      <c r="B1891" s="334"/>
      <c r="C1891" s="334"/>
      <c r="D1891" s="339"/>
      <c r="E1891" s="558"/>
      <c r="F1891" s="334"/>
      <c r="G1891" s="334"/>
      <c r="H1891" s="432"/>
      <c r="I1891" s="334"/>
    </row>
    <row r="1892" spans="1:9" s="213" customFormat="1" x14ac:dyDescent="0.2">
      <c r="A1892" s="431"/>
      <c r="B1892" s="334"/>
      <c r="C1892" s="334"/>
      <c r="D1892" s="339"/>
      <c r="E1892" s="558"/>
      <c r="F1892" s="334"/>
      <c r="G1892" s="334"/>
      <c r="H1892" s="432"/>
      <c r="I1892" s="334"/>
    </row>
    <row r="1893" spans="1:9" s="213" customFormat="1" x14ac:dyDescent="0.2">
      <c r="A1893" s="431"/>
      <c r="B1893" s="334"/>
      <c r="C1893" s="334"/>
      <c r="D1893" s="339"/>
      <c r="E1893" s="558"/>
      <c r="F1893" s="334"/>
      <c r="G1893" s="334"/>
      <c r="H1893" s="432"/>
      <c r="I1893" s="334"/>
    </row>
    <row r="1894" spans="1:9" s="213" customFormat="1" x14ac:dyDescent="0.2">
      <c r="A1894" s="431"/>
      <c r="B1894" s="334"/>
      <c r="C1894" s="334"/>
      <c r="D1894" s="339"/>
      <c r="E1894" s="558"/>
      <c r="F1894" s="334"/>
      <c r="G1894" s="334"/>
      <c r="H1894" s="432"/>
      <c r="I1894" s="334"/>
    </row>
    <row r="1895" spans="1:9" s="213" customFormat="1" x14ac:dyDescent="0.2">
      <c r="A1895" s="431"/>
      <c r="B1895" s="334"/>
      <c r="C1895" s="334"/>
      <c r="D1895" s="339"/>
      <c r="E1895" s="558"/>
      <c r="F1895" s="334"/>
      <c r="G1895" s="334"/>
      <c r="H1895" s="432"/>
      <c r="I1895" s="334"/>
    </row>
    <row r="1896" spans="1:9" s="213" customFormat="1" x14ac:dyDescent="0.2">
      <c r="A1896" s="431"/>
      <c r="B1896" s="334"/>
      <c r="C1896" s="334"/>
      <c r="D1896" s="339"/>
      <c r="E1896" s="558"/>
      <c r="F1896" s="334"/>
      <c r="G1896" s="334"/>
      <c r="H1896" s="432"/>
      <c r="I1896" s="334"/>
    </row>
    <row r="1897" spans="1:9" s="213" customFormat="1" x14ac:dyDescent="0.2">
      <c r="A1897" s="431"/>
      <c r="B1897" s="334"/>
      <c r="C1897" s="334"/>
      <c r="D1897" s="339"/>
      <c r="E1897" s="558"/>
      <c r="F1897" s="334"/>
      <c r="G1897" s="334"/>
      <c r="H1897" s="432"/>
      <c r="I1897" s="334"/>
    </row>
    <row r="1898" spans="1:9" s="213" customFormat="1" x14ac:dyDescent="0.2">
      <c r="A1898" s="431"/>
      <c r="B1898" s="334"/>
      <c r="C1898" s="334"/>
      <c r="D1898" s="339"/>
      <c r="E1898" s="558"/>
      <c r="F1898" s="334"/>
      <c r="G1898" s="334"/>
      <c r="H1898" s="432"/>
      <c r="I1898" s="334"/>
    </row>
    <row r="1899" spans="1:9" s="213" customFormat="1" x14ac:dyDescent="0.2">
      <c r="A1899" s="431"/>
      <c r="B1899" s="334"/>
      <c r="C1899" s="334"/>
      <c r="D1899" s="339"/>
      <c r="E1899" s="558"/>
      <c r="F1899" s="334"/>
      <c r="G1899" s="334"/>
      <c r="H1899" s="432"/>
      <c r="I1899" s="334"/>
    </row>
    <row r="1900" spans="1:9" s="213" customFormat="1" x14ac:dyDescent="0.2">
      <c r="A1900" s="431"/>
      <c r="B1900" s="334"/>
      <c r="C1900" s="334"/>
      <c r="D1900" s="339"/>
      <c r="E1900" s="558"/>
      <c r="F1900" s="334"/>
      <c r="G1900" s="334"/>
      <c r="H1900" s="432"/>
      <c r="I1900" s="334"/>
    </row>
    <row r="1901" spans="1:9" s="213" customFormat="1" x14ac:dyDescent="0.2">
      <c r="A1901" s="431"/>
      <c r="B1901" s="334"/>
      <c r="C1901" s="334"/>
      <c r="D1901" s="339"/>
      <c r="E1901" s="558"/>
      <c r="F1901" s="334"/>
      <c r="G1901" s="334"/>
      <c r="H1901" s="432"/>
      <c r="I1901" s="334"/>
    </row>
    <row r="1902" spans="1:9" s="213" customFormat="1" x14ac:dyDescent="0.2">
      <c r="A1902" s="431"/>
      <c r="B1902" s="334"/>
      <c r="C1902" s="334"/>
      <c r="D1902" s="339"/>
      <c r="E1902" s="558"/>
      <c r="F1902" s="334"/>
      <c r="G1902" s="334"/>
      <c r="H1902" s="432"/>
      <c r="I1902" s="334"/>
    </row>
    <row r="1903" spans="1:9" s="213" customFormat="1" x14ac:dyDescent="0.2">
      <c r="A1903" s="431"/>
      <c r="B1903" s="334"/>
      <c r="C1903" s="334"/>
      <c r="D1903" s="339"/>
      <c r="E1903" s="558"/>
      <c r="F1903" s="334"/>
      <c r="G1903" s="334"/>
      <c r="H1903" s="432"/>
      <c r="I1903" s="334"/>
    </row>
    <row r="1904" spans="1:9" s="213" customFormat="1" x14ac:dyDescent="0.2">
      <c r="A1904" s="431"/>
      <c r="B1904" s="334"/>
      <c r="C1904" s="334"/>
      <c r="D1904" s="339"/>
      <c r="E1904" s="558"/>
      <c r="F1904" s="334"/>
      <c r="G1904" s="334"/>
      <c r="H1904" s="432"/>
      <c r="I1904" s="334"/>
    </row>
    <row r="1905" spans="1:9" s="213" customFormat="1" x14ac:dyDescent="0.2">
      <c r="A1905" s="431"/>
      <c r="B1905" s="334"/>
      <c r="C1905" s="334"/>
      <c r="D1905" s="339"/>
      <c r="E1905" s="558"/>
      <c r="F1905" s="334"/>
      <c r="G1905" s="334"/>
      <c r="H1905" s="432"/>
      <c r="I1905" s="334"/>
    </row>
    <row r="1906" spans="1:9" s="213" customFormat="1" x14ac:dyDescent="0.2">
      <c r="A1906" s="431"/>
      <c r="B1906" s="334"/>
      <c r="C1906" s="334"/>
      <c r="D1906" s="339"/>
      <c r="E1906" s="558"/>
      <c r="F1906" s="334"/>
      <c r="G1906" s="334"/>
      <c r="H1906" s="432"/>
      <c r="I1906" s="334"/>
    </row>
    <row r="1907" spans="1:9" s="213" customFormat="1" x14ac:dyDescent="0.2">
      <c r="A1907" s="431"/>
      <c r="B1907" s="334"/>
      <c r="C1907" s="334"/>
      <c r="D1907" s="339"/>
      <c r="E1907" s="558"/>
      <c r="F1907" s="334"/>
      <c r="G1907" s="334"/>
      <c r="H1907" s="432"/>
      <c r="I1907" s="334"/>
    </row>
    <row r="1908" spans="1:9" s="213" customFormat="1" x14ac:dyDescent="0.2">
      <c r="A1908" s="431"/>
      <c r="B1908" s="334"/>
      <c r="C1908" s="334"/>
      <c r="D1908" s="339"/>
      <c r="E1908" s="558"/>
      <c r="F1908" s="334"/>
      <c r="G1908" s="334"/>
      <c r="H1908" s="432"/>
      <c r="I1908" s="334"/>
    </row>
    <row r="1909" spans="1:9" s="213" customFormat="1" x14ac:dyDescent="0.2">
      <c r="A1909" s="431"/>
      <c r="B1909" s="334"/>
      <c r="C1909" s="334"/>
      <c r="D1909" s="339"/>
      <c r="E1909" s="558"/>
      <c r="F1909" s="334"/>
      <c r="G1909" s="334"/>
      <c r="H1909" s="432"/>
      <c r="I1909" s="334"/>
    </row>
    <row r="1910" spans="1:9" s="213" customFormat="1" x14ac:dyDescent="0.2">
      <c r="A1910" s="431"/>
      <c r="B1910" s="334"/>
      <c r="C1910" s="334"/>
      <c r="D1910" s="339"/>
      <c r="E1910" s="558"/>
      <c r="F1910" s="334"/>
      <c r="G1910" s="334"/>
      <c r="H1910" s="432"/>
      <c r="I1910" s="334"/>
    </row>
    <row r="1911" spans="1:9" s="213" customFormat="1" x14ac:dyDescent="0.2">
      <c r="A1911" s="431"/>
      <c r="B1911" s="334"/>
      <c r="C1911" s="334"/>
      <c r="D1911" s="339"/>
      <c r="E1911" s="558"/>
      <c r="F1911" s="334"/>
      <c r="G1911" s="334"/>
      <c r="H1911" s="432"/>
      <c r="I1911" s="334"/>
    </row>
    <row r="1912" spans="1:9" s="213" customFormat="1" x14ac:dyDescent="0.2">
      <c r="A1912" s="431"/>
      <c r="B1912" s="334"/>
      <c r="C1912" s="334"/>
      <c r="D1912" s="339"/>
      <c r="E1912" s="558"/>
      <c r="F1912" s="334"/>
      <c r="G1912" s="334"/>
      <c r="H1912" s="432"/>
      <c r="I1912" s="334"/>
    </row>
    <row r="1913" spans="1:9" s="213" customFormat="1" x14ac:dyDescent="0.2">
      <c r="A1913" s="431"/>
      <c r="B1913" s="334"/>
      <c r="C1913" s="334"/>
      <c r="D1913" s="339"/>
      <c r="E1913" s="558"/>
      <c r="F1913" s="334"/>
      <c r="G1913" s="334"/>
      <c r="H1913" s="432"/>
      <c r="I1913" s="334"/>
    </row>
    <row r="1914" spans="1:9" s="213" customFormat="1" x14ac:dyDescent="0.2">
      <c r="A1914" s="431"/>
      <c r="B1914" s="334"/>
      <c r="C1914" s="334"/>
      <c r="D1914" s="339"/>
      <c r="E1914" s="558"/>
      <c r="F1914" s="334"/>
      <c r="G1914" s="334"/>
      <c r="H1914" s="432"/>
      <c r="I1914" s="334"/>
    </row>
    <row r="1915" spans="1:9" s="213" customFormat="1" x14ac:dyDescent="0.2">
      <c r="A1915" s="431"/>
      <c r="B1915" s="334"/>
      <c r="C1915" s="334"/>
      <c r="D1915" s="339"/>
      <c r="E1915" s="558"/>
      <c r="F1915" s="334"/>
      <c r="G1915" s="334"/>
      <c r="H1915" s="432"/>
      <c r="I1915" s="334"/>
    </row>
    <row r="1916" spans="1:9" s="213" customFormat="1" x14ac:dyDescent="0.2">
      <c r="A1916" s="431"/>
      <c r="B1916" s="334"/>
      <c r="C1916" s="334"/>
      <c r="D1916" s="339"/>
      <c r="E1916" s="558"/>
      <c r="F1916" s="334"/>
      <c r="G1916" s="334"/>
      <c r="H1916" s="432"/>
      <c r="I1916" s="334"/>
    </row>
    <row r="1917" spans="1:9" s="213" customFormat="1" x14ac:dyDescent="0.2">
      <c r="A1917" s="431"/>
      <c r="B1917" s="334"/>
      <c r="C1917" s="334"/>
      <c r="D1917" s="339"/>
      <c r="E1917" s="558"/>
      <c r="F1917" s="334"/>
      <c r="G1917" s="334"/>
      <c r="H1917" s="432"/>
      <c r="I1917" s="334"/>
    </row>
    <row r="1918" spans="1:9" s="213" customFormat="1" x14ac:dyDescent="0.2">
      <c r="A1918" s="431"/>
      <c r="B1918" s="334"/>
      <c r="C1918" s="334"/>
      <c r="D1918" s="339"/>
      <c r="E1918" s="558"/>
      <c r="F1918" s="334"/>
      <c r="G1918" s="334"/>
      <c r="H1918" s="432"/>
      <c r="I1918" s="334"/>
    </row>
    <row r="1919" spans="1:9" s="213" customFormat="1" x14ac:dyDescent="0.2">
      <c r="A1919" s="431"/>
      <c r="B1919" s="334"/>
      <c r="C1919" s="334"/>
      <c r="D1919" s="339"/>
      <c r="E1919" s="558"/>
      <c r="F1919" s="334"/>
      <c r="G1919" s="334"/>
      <c r="H1919" s="432"/>
      <c r="I1919" s="334"/>
    </row>
    <row r="1920" spans="1:9" s="213" customFormat="1" x14ac:dyDescent="0.2">
      <c r="A1920" s="431"/>
      <c r="B1920" s="334"/>
      <c r="C1920" s="334"/>
      <c r="D1920" s="339"/>
      <c r="E1920" s="558"/>
      <c r="F1920" s="334"/>
      <c r="G1920" s="334"/>
      <c r="H1920" s="432"/>
      <c r="I1920" s="334"/>
    </row>
    <row r="1921" spans="1:9" s="213" customFormat="1" x14ac:dyDescent="0.2">
      <c r="A1921" s="431"/>
      <c r="B1921" s="334"/>
      <c r="C1921" s="334"/>
      <c r="D1921" s="339"/>
      <c r="E1921" s="558"/>
      <c r="F1921" s="334"/>
      <c r="G1921" s="334"/>
      <c r="H1921" s="432"/>
      <c r="I1921" s="334"/>
    </row>
    <row r="1922" spans="1:9" s="213" customFormat="1" x14ac:dyDescent="0.2">
      <c r="A1922" s="431"/>
      <c r="B1922" s="334"/>
      <c r="C1922" s="334"/>
      <c r="D1922" s="339"/>
      <c r="E1922" s="558"/>
      <c r="F1922" s="334"/>
      <c r="G1922" s="334"/>
      <c r="H1922" s="432"/>
      <c r="I1922" s="334"/>
    </row>
    <row r="1923" spans="1:9" s="213" customFormat="1" x14ac:dyDescent="0.2">
      <c r="A1923" s="431"/>
      <c r="B1923" s="334"/>
      <c r="C1923" s="334"/>
      <c r="D1923" s="339"/>
      <c r="E1923" s="558"/>
      <c r="F1923" s="334"/>
      <c r="G1923" s="334"/>
      <c r="H1923" s="432"/>
      <c r="I1923" s="334"/>
    </row>
    <row r="1924" spans="1:9" s="213" customFormat="1" x14ac:dyDescent="0.2">
      <c r="A1924" s="431"/>
      <c r="B1924" s="334"/>
      <c r="C1924" s="334"/>
      <c r="D1924" s="339"/>
      <c r="E1924" s="558"/>
      <c r="F1924" s="334"/>
      <c r="G1924" s="334"/>
      <c r="H1924" s="432"/>
      <c r="I1924" s="334"/>
    </row>
    <row r="1925" spans="1:9" s="213" customFormat="1" x14ac:dyDescent="0.2">
      <c r="A1925" s="431"/>
      <c r="B1925" s="334"/>
      <c r="C1925" s="334"/>
      <c r="D1925" s="339"/>
      <c r="E1925" s="558"/>
      <c r="F1925" s="334"/>
      <c r="G1925" s="334"/>
      <c r="H1925" s="432"/>
      <c r="I1925" s="334"/>
    </row>
    <row r="1926" spans="1:9" s="213" customFormat="1" x14ac:dyDescent="0.2">
      <c r="A1926" s="431"/>
      <c r="B1926" s="334"/>
      <c r="C1926" s="334"/>
      <c r="D1926" s="339"/>
      <c r="E1926" s="558"/>
      <c r="F1926" s="334"/>
      <c r="G1926" s="334"/>
      <c r="H1926" s="432"/>
      <c r="I1926" s="334"/>
    </row>
    <row r="1927" spans="1:9" s="213" customFormat="1" x14ac:dyDescent="0.2">
      <c r="A1927" s="431"/>
      <c r="B1927" s="334"/>
      <c r="C1927" s="334"/>
      <c r="D1927" s="339"/>
      <c r="E1927" s="558"/>
      <c r="F1927" s="334"/>
      <c r="G1927" s="334"/>
      <c r="H1927" s="432"/>
      <c r="I1927" s="334"/>
    </row>
    <row r="1928" spans="1:9" s="213" customFormat="1" x14ac:dyDescent="0.2">
      <c r="A1928" s="431"/>
      <c r="B1928" s="334"/>
      <c r="C1928" s="334"/>
      <c r="D1928" s="339"/>
      <c r="E1928" s="558"/>
      <c r="F1928" s="334"/>
      <c r="G1928" s="334"/>
      <c r="H1928" s="432"/>
      <c r="I1928" s="334"/>
    </row>
    <row r="1929" spans="1:9" s="213" customFormat="1" x14ac:dyDescent="0.2">
      <c r="A1929" s="431"/>
      <c r="B1929" s="334"/>
      <c r="C1929" s="334"/>
      <c r="D1929" s="339"/>
      <c r="E1929" s="558"/>
      <c r="F1929" s="334"/>
      <c r="G1929" s="334"/>
      <c r="H1929" s="432"/>
      <c r="I1929" s="334"/>
    </row>
    <row r="1930" spans="1:9" s="213" customFormat="1" x14ac:dyDescent="0.2">
      <c r="A1930" s="431"/>
      <c r="B1930" s="334"/>
      <c r="C1930" s="334"/>
      <c r="D1930" s="339"/>
      <c r="E1930" s="558"/>
      <c r="F1930" s="334"/>
      <c r="G1930" s="334"/>
      <c r="H1930" s="432"/>
      <c r="I1930" s="334"/>
    </row>
    <row r="1931" spans="1:9" s="213" customFormat="1" x14ac:dyDescent="0.2">
      <c r="A1931" s="431"/>
      <c r="B1931" s="334"/>
      <c r="C1931" s="334"/>
      <c r="D1931" s="339"/>
      <c r="E1931" s="558"/>
      <c r="F1931" s="334"/>
      <c r="G1931" s="334"/>
      <c r="H1931" s="432"/>
      <c r="I1931" s="334"/>
    </row>
    <row r="1932" spans="1:9" s="213" customFormat="1" x14ac:dyDescent="0.2">
      <c r="A1932" s="431"/>
      <c r="B1932" s="334"/>
      <c r="C1932" s="334"/>
      <c r="D1932" s="339"/>
      <c r="E1932" s="558"/>
      <c r="F1932" s="334"/>
      <c r="G1932" s="334"/>
      <c r="H1932" s="432"/>
      <c r="I1932" s="334"/>
    </row>
    <row r="1933" spans="1:9" s="213" customFormat="1" x14ac:dyDescent="0.2">
      <c r="A1933" s="431"/>
      <c r="B1933" s="334"/>
      <c r="C1933" s="334"/>
      <c r="D1933" s="339"/>
      <c r="E1933" s="558"/>
      <c r="F1933" s="334"/>
      <c r="G1933" s="334"/>
      <c r="H1933" s="432"/>
      <c r="I1933" s="334"/>
    </row>
    <row r="1934" spans="1:9" s="213" customFormat="1" x14ac:dyDescent="0.2">
      <c r="A1934" s="431"/>
      <c r="B1934" s="334"/>
      <c r="C1934" s="334"/>
      <c r="D1934" s="339"/>
      <c r="E1934" s="558"/>
      <c r="F1934" s="334"/>
      <c r="G1934" s="334"/>
      <c r="H1934" s="432"/>
      <c r="I1934" s="334"/>
    </row>
    <row r="1935" spans="1:9" s="213" customFormat="1" x14ac:dyDescent="0.2">
      <c r="A1935" s="431"/>
      <c r="B1935" s="334"/>
      <c r="C1935" s="334"/>
      <c r="D1935" s="339"/>
      <c r="E1935" s="558"/>
      <c r="F1935" s="334"/>
      <c r="G1935" s="334"/>
      <c r="H1935" s="432"/>
      <c r="I1935" s="334"/>
    </row>
    <row r="1936" spans="1:9" s="213" customFormat="1" x14ac:dyDescent="0.2">
      <c r="A1936" s="431"/>
      <c r="B1936" s="334"/>
      <c r="C1936" s="334"/>
      <c r="D1936" s="339"/>
      <c r="E1936" s="558"/>
      <c r="F1936" s="334"/>
      <c r="G1936" s="334"/>
      <c r="H1936" s="432"/>
      <c r="I1936" s="334"/>
    </row>
    <row r="1937" spans="1:9" s="213" customFormat="1" x14ac:dyDescent="0.2">
      <c r="A1937" s="431"/>
      <c r="B1937" s="334"/>
      <c r="C1937" s="334"/>
      <c r="D1937" s="339"/>
      <c r="E1937" s="558"/>
      <c r="F1937" s="334"/>
      <c r="G1937" s="334"/>
      <c r="H1937" s="432"/>
      <c r="I1937" s="334"/>
    </row>
    <row r="1938" spans="1:9" s="213" customFormat="1" x14ac:dyDescent="0.2">
      <c r="A1938" s="431"/>
      <c r="B1938" s="334"/>
      <c r="C1938" s="334"/>
      <c r="D1938" s="339"/>
      <c r="E1938" s="558"/>
      <c r="F1938" s="334"/>
      <c r="G1938" s="334"/>
      <c r="H1938" s="432"/>
      <c r="I1938" s="334"/>
    </row>
    <row r="1939" spans="1:9" s="213" customFormat="1" x14ac:dyDescent="0.2">
      <c r="A1939" s="431"/>
      <c r="B1939" s="334"/>
      <c r="C1939" s="334"/>
      <c r="D1939" s="339"/>
      <c r="E1939" s="558"/>
      <c r="F1939" s="334"/>
      <c r="G1939" s="334"/>
      <c r="H1939" s="432"/>
      <c r="I1939" s="334"/>
    </row>
    <row r="1940" spans="1:9" s="213" customFormat="1" x14ac:dyDescent="0.2">
      <c r="A1940" s="431"/>
      <c r="B1940" s="334"/>
      <c r="C1940" s="334"/>
      <c r="D1940" s="339"/>
      <c r="E1940" s="558"/>
      <c r="F1940" s="334"/>
      <c r="G1940" s="334"/>
      <c r="H1940" s="432"/>
      <c r="I1940" s="334"/>
    </row>
    <row r="1941" spans="1:9" s="213" customFormat="1" x14ac:dyDescent="0.2">
      <c r="A1941" s="431"/>
      <c r="B1941" s="334"/>
      <c r="C1941" s="334"/>
      <c r="D1941" s="339"/>
      <c r="E1941" s="558"/>
      <c r="F1941" s="334"/>
      <c r="G1941" s="334"/>
      <c r="H1941" s="432"/>
      <c r="I1941" s="334"/>
    </row>
    <row r="1942" spans="1:9" s="213" customFormat="1" x14ac:dyDescent="0.2">
      <c r="A1942" s="431"/>
      <c r="B1942" s="334"/>
      <c r="C1942" s="334"/>
      <c r="D1942" s="339"/>
      <c r="E1942" s="558"/>
      <c r="F1942" s="334"/>
      <c r="G1942" s="334"/>
      <c r="H1942" s="432"/>
      <c r="I1942" s="334"/>
    </row>
    <row r="1943" spans="1:9" s="213" customFormat="1" x14ac:dyDescent="0.2">
      <c r="A1943" s="431"/>
      <c r="B1943" s="334"/>
      <c r="C1943" s="334"/>
      <c r="D1943" s="339"/>
      <c r="E1943" s="558"/>
      <c r="F1943" s="334"/>
      <c r="G1943" s="334"/>
      <c r="H1943" s="432"/>
      <c r="I1943" s="334"/>
    </row>
    <row r="1944" spans="1:9" s="213" customFormat="1" x14ac:dyDescent="0.2">
      <c r="A1944" s="431"/>
      <c r="B1944" s="334"/>
      <c r="C1944" s="334"/>
      <c r="D1944" s="339"/>
      <c r="E1944" s="558"/>
      <c r="F1944" s="334"/>
      <c r="G1944" s="334"/>
      <c r="H1944" s="432"/>
      <c r="I1944" s="334"/>
    </row>
    <row r="1945" spans="1:9" s="213" customFormat="1" x14ac:dyDescent="0.2">
      <c r="A1945" s="431"/>
      <c r="B1945" s="334"/>
      <c r="C1945" s="334"/>
      <c r="D1945" s="339"/>
      <c r="E1945" s="558"/>
      <c r="F1945" s="334"/>
      <c r="G1945" s="334"/>
      <c r="H1945" s="432"/>
      <c r="I1945" s="334"/>
    </row>
    <row r="1946" spans="1:9" s="213" customFormat="1" x14ac:dyDescent="0.2">
      <c r="A1946" s="431"/>
      <c r="B1946" s="334"/>
      <c r="C1946" s="334"/>
      <c r="D1946" s="339"/>
      <c r="E1946" s="558"/>
      <c r="F1946" s="334"/>
      <c r="G1946" s="334"/>
      <c r="H1946" s="432"/>
      <c r="I1946" s="334"/>
    </row>
    <row r="1947" spans="1:9" s="213" customFormat="1" x14ac:dyDescent="0.2">
      <c r="A1947" s="431"/>
      <c r="B1947" s="334"/>
      <c r="C1947" s="334"/>
      <c r="D1947" s="339"/>
      <c r="E1947" s="558"/>
      <c r="F1947" s="334"/>
      <c r="G1947" s="334"/>
      <c r="H1947" s="432"/>
      <c r="I1947" s="334"/>
    </row>
    <row r="1948" spans="1:9" s="213" customFormat="1" x14ac:dyDescent="0.2">
      <c r="A1948" s="431"/>
      <c r="B1948" s="334"/>
      <c r="C1948" s="334"/>
      <c r="D1948" s="339"/>
      <c r="E1948" s="558"/>
      <c r="F1948" s="334"/>
      <c r="G1948" s="334"/>
      <c r="H1948" s="432"/>
      <c r="I1948" s="334"/>
    </row>
    <row r="1949" spans="1:9" s="213" customFormat="1" x14ac:dyDescent="0.2">
      <c r="A1949" s="431"/>
      <c r="B1949" s="334"/>
      <c r="C1949" s="334"/>
      <c r="D1949" s="339"/>
      <c r="E1949" s="558"/>
      <c r="F1949" s="334"/>
      <c r="G1949" s="334"/>
      <c r="H1949" s="432"/>
      <c r="I1949" s="334"/>
    </row>
    <row r="1950" spans="1:9" s="213" customFormat="1" x14ac:dyDescent="0.2">
      <c r="A1950" s="431"/>
      <c r="B1950" s="334"/>
      <c r="C1950" s="334"/>
      <c r="D1950" s="339"/>
      <c r="E1950" s="558"/>
      <c r="F1950" s="334"/>
      <c r="G1950" s="334"/>
      <c r="H1950" s="432"/>
      <c r="I1950" s="334"/>
    </row>
    <row r="1951" spans="1:9" s="213" customFormat="1" x14ac:dyDescent="0.2">
      <c r="A1951" s="431"/>
      <c r="B1951" s="334"/>
      <c r="C1951" s="334"/>
      <c r="D1951" s="339"/>
      <c r="E1951" s="558"/>
      <c r="F1951" s="334"/>
      <c r="G1951" s="334"/>
      <c r="H1951" s="432"/>
      <c r="I1951" s="334"/>
    </row>
    <row r="1952" spans="1:9" s="213" customFormat="1" x14ac:dyDescent="0.2">
      <c r="A1952" s="431"/>
      <c r="B1952" s="334"/>
      <c r="C1952" s="334"/>
      <c r="D1952" s="339"/>
      <c r="E1952" s="558"/>
      <c r="F1952" s="334"/>
      <c r="G1952" s="334"/>
      <c r="H1952" s="432"/>
      <c r="I1952" s="334"/>
    </row>
    <row r="1953" spans="1:9" s="213" customFormat="1" x14ac:dyDescent="0.2">
      <c r="A1953" s="431"/>
      <c r="B1953" s="334"/>
      <c r="C1953" s="334"/>
      <c r="D1953" s="339"/>
      <c r="E1953" s="558"/>
      <c r="F1953" s="334"/>
      <c r="G1953" s="334"/>
      <c r="H1953" s="432"/>
      <c r="I1953" s="334"/>
    </row>
    <row r="1954" spans="1:9" s="213" customFormat="1" x14ac:dyDescent="0.2">
      <c r="A1954" s="431"/>
      <c r="B1954" s="334"/>
      <c r="C1954" s="334"/>
      <c r="D1954" s="339"/>
      <c r="E1954" s="558"/>
      <c r="F1954" s="334"/>
      <c r="G1954" s="334"/>
      <c r="H1954" s="432"/>
      <c r="I1954" s="334"/>
    </row>
    <row r="1955" spans="1:9" s="213" customFormat="1" x14ac:dyDescent="0.2">
      <c r="A1955" s="431"/>
      <c r="B1955" s="334"/>
      <c r="C1955" s="334"/>
      <c r="D1955" s="339"/>
      <c r="E1955" s="558"/>
      <c r="F1955" s="334"/>
      <c r="G1955" s="334"/>
      <c r="H1955" s="432"/>
      <c r="I1955" s="334"/>
    </row>
    <row r="1956" spans="1:9" s="213" customFormat="1" x14ac:dyDescent="0.2">
      <c r="A1956" s="431"/>
      <c r="B1956" s="334"/>
      <c r="C1956" s="334"/>
      <c r="D1956" s="339"/>
      <c r="E1956" s="558"/>
      <c r="F1956" s="334"/>
      <c r="G1956" s="334"/>
      <c r="H1956" s="432"/>
      <c r="I1956" s="334"/>
    </row>
    <row r="1957" spans="1:9" s="213" customFormat="1" x14ac:dyDescent="0.2">
      <c r="A1957" s="431"/>
      <c r="B1957" s="334"/>
      <c r="C1957" s="334"/>
      <c r="D1957" s="339"/>
      <c r="E1957" s="558"/>
      <c r="F1957" s="334"/>
      <c r="G1957" s="334"/>
      <c r="H1957" s="432"/>
      <c r="I1957" s="334"/>
    </row>
    <row r="1958" spans="1:9" s="213" customFormat="1" x14ac:dyDescent="0.2">
      <c r="A1958" s="431"/>
      <c r="B1958" s="334"/>
      <c r="C1958" s="334"/>
      <c r="D1958" s="339"/>
      <c r="E1958" s="558"/>
      <c r="F1958" s="334"/>
      <c r="G1958" s="334"/>
      <c r="H1958" s="432"/>
      <c r="I1958" s="334"/>
    </row>
    <row r="1959" spans="1:9" s="213" customFormat="1" x14ac:dyDescent="0.2">
      <c r="A1959" s="431"/>
      <c r="B1959" s="334"/>
      <c r="C1959" s="334"/>
      <c r="D1959" s="339"/>
      <c r="E1959" s="558"/>
      <c r="F1959" s="334"/>
      <c r="G1959" s="334"/>
      <c r="H1959" s="432"/>
      <c r="I1959" s="334"/>
    </row>
    <row r="1960" spans="1:9" s="213" customFormat="1" x14ac:dyDescent="0.2">
      <c r="A1960" s="431"/>
      <c r="B1960" s="334"/>
      <c r="C1960" s="334"/>
      <c r="D1960" s="339"/>
      <c r="E1960" s="558"/>
      <c r="F1960" s="334"/>
      <c r="G1960" s="334"/>
      <c r="H1960" s="432"/>
      <c r="I1960" s="334"/>
    </row>
    <row r="1961" spans="1:9" s="213" customFormat="1" x14ac:dyDescent="0.2">
      <c r="A1961" s="431"/>
      <c r="B1961" s="334"/>
      <c r="C1961" s="334"/>
      <c r="D1961" s="339"/>
      <c r="E1961" s="558"/>
      <c r="F1961" s="334"/>
      <c r="G1961" s="334"/>
      <c r="H1961" s="432"/>
      <c r="I1961" s="334"/>
    </row>
    <row r="1962" spans="1:9" s="213" customFormat="1" x14ac:dyDescent="0.2">
      <c r="A1962" s="431"/>
      <c r="B1962" s="334"/>
      <c r="C1962" s="334"/>
      <c r="D1962" s="339"/>
      <c r="E1962" s="558"/>
      <c r="F1962" s="334"/>
      <c r="G1962" s="334"/>
      <c r="H1962" s="432"/>
      <c r="I1962" s="334"/>
    </row>
    <row r="1963" spans="1:9" s="213" customFormat="1" x14ac:dyDescent="0.2">
      <c r="A1963" s="431"/>
      <c r="B1963" s="334"/>
      <c r="C1963" s="334"/>
      <c r="D1963" s="339"/>
      <c r="E1963" s="558"/>
      <c r="F1963" s="334"/>
      <c r="G1963" s="334"/>
      <c r="H1963" s="432"/>
      <c r="I1963" s="334"/>
    </row>
    <row r="1964" spans="1:9" s="213" customFormat="1" x14ac:dyDescent="0.2">
      <c r="A1964" s="431"/>
      <c r="B1964" s="334"/>
      <c r="C1964" s="334"/>
      <c r="D1964" s="339"/>
      <c r="E1964" s="558"/>
      <c r="F1964" s="334"/>
      <c r="G1964" s="334"/>
      <c r="H1964" s="432"/>
      <c r="I1964" s="334"/>
    </row>
    <row r="1965" spans="1:9" s="213" customFormat="1" x14ac:dyDescent="0.2">
      <c r="A1965" s="431"/>
      <c r="B1965" s="334"/>
      <c r="C1965" s="334"/>
      <c r="D1965" s="339"/>
      <c r="E1965" s="558"/>
      <c r="F1965" s="334"/>
      <c r="G1965" s="334"/>
      <c r="H1965" s="432"/>
      <c r="I1965" s="334"/>
    </row>
    <row r="1966" spans="1:9" s="213" customFormat="1" x14ac:dyDescent="0.2">
      <c r="A1966" s="431"/>
      <c r="B1966" s="334"/>
      <c r="C1966" s="334"/>
      <c r="D1966" s="339"/>
      <c r="E1966" s="558"/>
      <c r="F1966" s="334"/>
      <c r="G1966" s="334"/>
      <c r="H1966" s="432"/>
      <c r="I1966" s="334"/>
    </row>
    <row r="1967" spans="1:9" s="213" customFormat="1" x14ac:dyDescent="0.2">
      <c r="A1967" s="431"/>
      <c r="B1967" s="334"/>
      <c r="C1967" s="334"/>
      <c r="D1967" s="339"/>
      <c r="E1967" s="558"/>
      <c r="F1967" s="334"/>
      <c r="G1967" s="334"/>
      <c r="H1967" s="432"/>
      <c r="I1967" s="334"/>
    </row>
    <row r="1968" spans="1:9" s="213" customFormat="1" x14ac:dyDescent="0.2">
      <c r="A1968" s="431"/>
      <c r="B1968" s="334"/>
      <c r="C1968" s="334"/>
      <c r="D1968" s="339"/>
      <c r="E1968" s="558"/>
      <c r="F1968" s="334"/>
      <c r="G1968" s="334"/>
      <c r="H1968" s="432"/>
      <c r="I1968" s="334"/>
    </row>
    <row r="1969" spans="1:9" s="213" customFormat="1" x14ac:dyDescent="0.2">
      <c r="A1969" s="431"/>
      <c r="B1969" s="334"/>
      <c r="C1969" s="334"/>
      <c r="D1969" s="339"/>
      <c r="E1969" s="558"/>
      <c r="F1969" s="334"/>
      <c r="G1969" s="334"/>
      <c r="H1969" s="432"/>
      <c r="I1969" s="334"/>
    </row>
    <row r="1970" spans="1:9" s="213" customFormat="1" x14ac:dyDescent="0.2">
      <c r="A1970" s="431"/>
      <c r="B1970" s="334"/>
      <c r="C1970" s="334"/>
      <c r="D1970" s="339"/>
      <c r="E1970" s="558"/>
      <c r="F1970" s="334"/>
      <c r="G1970" s="334"/>
      <c r="H1970" s="432"/>
      <c r="I1970" s="334"/>
    </row>
    <row r="1971" spans="1:9" s="213" customFormat="1" x14ac:dyDescent="0.2">
      <c r="A1971" s="431"/>
      <c r="B1971" s="334"/>
      <c r="C1971" s="334"/>
      <c r="D1971" s="339"/>
      <c r="E1971" s="558"/>
      <c r="F1971" s="334"/>
      <c r="G1971" s="334"/>
      <c r="H1971" s="432"/>
      <c r="I1971" s="334"/>
    </row>
    <row r="1972" spans="1:9" s="213" customFormat="1" x14ac:dyDescent="0.2">
      <c r="A1972" s="431"/>
      <c r="B1972" s="334"/>
      <c r="C1972" s="334"/>
      <c r="D1972" s="339"/>
      <c r="E1972" s="558"/>
      <c r="F1972" s="334"/>
      <c r="G1972" s="334"/>
      <c r="H1972" s="432"/>
      <c r="I1972" s="334"/>
    </row>
    <row r="1973" spans="1:9" s="213" customFormat="1" x14ac:dyDescent="0.2">
      <c r="A1973" s="431"/>
      <c r="B1973" s="334"/>
      <c r="C1973" s="334"/>
      <c r="D1973" s="339"/>
      <c r="E1973" s="558"/>
      <c r="F1973" s="334"/>
      <c r="G1973" s="334"/>
      <c r="H1973" s="432"/>
      <c r="I1973" s="334"/>
    </row>
    <row r="1974" spans="1:9" s="213" customFormat="1" x14ac:dyDescent="0.2">
      <c r="A1974" s="431"/>
      <c r="B1974" s="334"/>
      <c r="C1974" s="334"/>
      <c r="D1974" s="339"/>
      <c r="E1974" s="558"/>
      <c r="F1974" s="334"/>
      <c r="G1974" s="334"/>
      <c r="H1974" s="432"/>
      <c r="I1974" s="334"/>
    </row>
    <row r="1975" spans="1:9" s="213" customFormat="1" x14ac:dyDescent="0.2">
      <c r="A1975" s="431"/>
      <c r="B1975" s="334"/>
      <c r="C1975" s="334"/>
      <c r="D1975" s="339"/>
      <c r="E1975" s="558"/>
      <c r="F1975" s="334"/>
      <c r="G1975" s="334"/>
      <c r="H1975" s="432"/>
      <c r="I1975" s="334"/>
    </row>
    <row r="1976" spans="1:9" s="213" customFormat="1" x14ac:dyDescent="0.2">
      <c r="A1976" s="431"/>
      <c r="B1976" s="334"/>
      <c r="C1976" s="334"/>
      <c r="D1976" s="339"/>
      <c r="E1976" s="558"/>
      <c r="F1976" s="334"/>
      <c r="G1976" s="334"/>
      <c r="H1976" s="432"/>
      <c r="I1976" s="334"/>
    </row>
    <row r="1977" spans="1:9" s="213" customFormat="1" x14ac:dyDescent="0.2">
      <c r="A1977" s="431"/>
      <c r="B1977" s="334"/>
      <c r="C1977" s="334"/>
      <c r="D1977" s="339"/>
      <c r="E1977" s="558"/>
      <c r="F1977" s="334"/>
      <c r="G1977" s="334"/>
      <c r="H1977" s="432"/>
      <c r="I1977" s="334"/>
    </row>
    <row r="1978" spans="1:9" s="213" customFormat="1" x14ac:dyDescent="0.2">
      <c r="A1978" s="431"/>
      <c r="B1978" s="334"/>
      <c r="C1978" s="334"/>
      <c r="D1978" s="339"/>
      <c r="E1978" s="558"/>
      <c r="F1978" s="334"/>
      <c r="G1978" s="334"/>
      <c r="H1978" s="432"/>
      <c r="I1978" s="334"/>
    </row>
    <row r="1979" spans="1:9" s="213" customFormat="1" x14ac:dyDescent="0.2">
      <c r="A1979" s="431"/>
      <c r="B1979" s="334"/>
      <c r="C1979" s="334"/>
      <c r="D1979" s="339"/>
      <c r="E1979" s="558"/>
      <c r="F1979" s="334"/>
      <c r="G1979" s="334"/>
      <c r="H1979" s="432"/>
      <c r="I1979" s="334"/>
    </row>
    <row r="1980" spans="1:9" s="213" customFormat="1" x14ac:dyDescent="0.2">
      <c r="A1980" s="431"/>
      <c r="B1980" s="334"/>
      <c r="C1980" s="334"/>
      <c r="D1980" s="339"/>
      <c r="E1980" s="558"/>
      <c r="F1980" s="334"/>
      <c r="G1980" s="334"/>
      <c r="H1980" s="432"/>
      <c r="I1980" s="334"/>
    </row>
    <row r="1981" spans="1:9" s="213" customFormat="1" x14ac:dyDescent="0.2">
      <c r="A1981" s="431"/>
      <c r="B1981" s="334"/>
      <c r="C1981" s="334"/>
      <c r="D1981" s="339"/>
      <c r="E1981" s="558"/>
      <c r="F1981" s="334"/>
      <c r="G1981" s="334"/>
      <c r="H1981" s="432"/>
      <c r="I1981" s="334"/>
    </row>
    <row r="1982" spans="1:9" s="213" customFormat="1" x14ac:dyDescent="0.2">
      <c r="A1982" s="431"/>
      <c r="B1982" s="334"/>
      <c r="C1982" s="334"/>
      <c r="D1982" s="339"/>
      <c r="E1982" s="558"/>
      <c r="F1982" s="334"/>
      <c r="G1982" s="334"/>
      <c r="H1982" s="432"/>
      <c r="I1982" s="334"/>
    </row>
    <row r="1983" spans="1:9" s="213" customFormat="1" x14ac:dyDescent="0.2">
      <c r="A1983" s="431"/>
      <c r="B1983" s="334"/>
      <c r="C1983" s="334"/>
      <c r="D1983" s="339"/>
      <c r="E1983" s="558"/>
      <c r="F1983" s="334"/>
      <c r="G1983" s="334"/>
      <c r="H1983" s="432"/>
      <c r="I1983" s="334"/>
    </row>
    <row r="1984" spans="1:9" s="213" customFormat="1" x14ac:dyDescent="0.2">
      <c r="A1984" s="431"/>
      <c r="B1984" s="334"/>
      <c r="C1984" s="334"/>
      <c r="D1984" s="339"/>
      <c r="E1984" s="558"/>
      <c r="F1984" s="334"/>
      <c r="G1984" s="334"/>
      <c r="H1984" s="432"/>
      <c r="I1984" s="334"/>
    </row>
    <row r="1985" spans="1:9" s="213" customFormat="1" x14ac:dyDescent="0.2">
      <c r="A1985" s="431"/>
      <c r="B1985" s="334"/>
      <c r="C1985" s="334"/>
      <c r="D1985" s="339"/>
      <c r="E1985" s="558"/>
      <c r="F1985" s="334"/>
      <c r="G1985" s="334"/>
      <c r="H1985" s="432"/>
      <c r="I1985" s="334"/>
    </row>
    <row r="1986" spans="1:9" s="213" customFormat="1" x14ac:dyDescent="0.2">
      <c r="A1986" s="431"/>
      <c r="B1986" s="334"/>
      <c r="C1986" s="334"/>
      <c r="D1986" s="339"/>
      <c r="E1986" s="558"/>
      <c r="F1986" s="334"/>
      <c r="G1986" s="334"/>
      <c r="H1986" s="432"/>
      <c r="I1986" s="334"/>
    </row>
    <row r="1987" spans="1:9" s="213" customFormat="1" x14ac:dyDescent="0.2">
      <c r="A1987" s="431"/>
      <c r="B1987" s="334"/>
      <c r="C1987" s="334"/>
      <c r="D1987" s="339"/>
      <c r="E1987" s="558"/>
      <c r="F1987" s="334"/>
      <c r="G1987" s="334"/>
      <c r="H1987" s="432"/>
      <c r="I1987" s="334"/>
    </row>
    <row r="1988" spans="1:9" s="213" customFormat="1" x14ac:dyDescent="0.2">
      <c r="A1988" s="431"/>
      <c r="B1988" s="334"/>
      <c r="C1988" s="334"/>
      <c r="D1988" s="339"/>
      <c r="E1988" s="558"/>
      <c r="F1988" s="334"/>
      <c r="G1988" s="334"/>
      <c r="H1988" s="432"/>
      <c r="I1988" s="334"/>
    </row>
    <row r="1989" spans="1:9" s="213" customFormat="1" x14ac:dyDescent="0.2">
      <c r="A1989" s="431"/>
      <c r="B1989" s="334"/>
      <c r="C1989" s="334"/>
      <c r="D1989" s="339"/>
      <c r="E1989" s="558"/>
      <c r="F1989" s="334"/>
      <c r="G1989" s="334"/>
      <c r="H1989" s="432"/>
      <c r="I1989" s="334"/>
    </row>
    <row r="1990" spans="1:9" s="213" customFormat="1" x14ac:dyDescent="0.2">
      <c r="A1990" s="431"/>
      <c r="B1990" s="334"/>
      <c r="C1990" s="334"/>
      <c r="D1990" s="339"/>
      <c r="E1990" s="558"/>
      <c r="F1990" s="334"/>
      <c r="G1990" s="334"/>
      <c r="H1990" s="432"/>
      <c r="I1990" s="334"/>
    </row>
    <row r="1991" spans="1:9" s="213" customFormat="1" x14ac:dyDescent="0.2">
      <c r="A1991" s="431"/>
      <c r="B1991" s="334"/>
      <c r="C1991" s="334"/>
      <c r="D1991" s="339"/>
      <c r="E1991" s="558"/>
      <c r="F1991" s="334"/>
      <c r="G1991" s="334"/>
      <c r="H1991" s="432"/>
      <c r="I1991" s="334"/>
    </row>
    <row r="1992" spans="1:9" s="213" customFormat="1" x14ac:dyDescent="0.2">
      <c r="A1992" s="431"/>
      <c r="B1992" s="334"/>
      <c r="C1992" s="334"/>
      <c r="D1992" s="339"/>
      <c r="E1992" s="558"/>
      <c r="F1992" s="334"/>
      <c r="G1992" s="334"/>
      <c r="H1992" s="432"/>
      <c r="I1992" s="334"/>
    </row>
    <row r="1993" spans="1:9" s="213" customFormat="1" x14ac:dyDescent="0.2">
      <c r="A1993" s="431"/>
      <c r="B1993" s="334"/>
      <c r="C1993" s="334"/>
      <c r="D1993" s="339"/>
      <c r="E1993" s="558"/>
      <c r="F1993" s="334"/>
      <c r="G1993" s="334"/>
      <c r="H1993" s="432"/>
      <c r="I1993" s="334"/>
    </row>
    <row r="1994" spans="1:9" s="213" customFormat="1" x14ac:dyDescent="0.2">
      <c r="A1994" s="431"/>
      <c r="B1994" s="334"/>
      <c r="C1994" s="334"/>
      <c r="D1994" s="339"/>
      <c r="E1994" s="558"/>
      <c r="F1994" s="334"/>
      <c r="G1994" s="334"/>
      <c r="H1994" s="432"/>
      <c r="I1994" s="334"/>
    </row>
    <row r="1995" spans="1:9" s="213" customFormat="1" x14ac:dyDescent="0.2">
      <c r="A1995" s="431"/>
      <c r="B1995" s="334"/>
      <c r="C1995" s="334"/>
      <c r="D1995" s="339"/>
      <c r="E1995" s="558"/>
      <c r="F1995" s="334"/>
      <c r="G1995" s="334"/>
      <c r="H1995" s="432"/>
      <c r="I1995" s="334"/>
    </row>
    <row r="1996" spans="1:9" s="213" customFormat="1" x14ac:dyDescent="0.2">
      <c r="A1996" s="431"/>
      <c r="B1996" s="334"/>
      <c r="C1996" s="334"/>
      <c r="D1996" s="339"/>
      <c r="E1996" s="558"/>
      <c r="F1996" s="334"/>
      <c r="G1996" s="334"/>
      <c r="H1996" s="432"/>
      <c r="I1996" s="334"/>
    </row>
    <row r="1997" spans="1:9" s="213" customFormat="1" x14ac:dyDescent="0.2">
      <c r="A1997" s="431"/>
      <c r="B1997" s="334"/>
      <c r="C1997" s="334"/>
      <c r="D1997" s="339"/>
      <c r="E1997" s="558"/>
      <c r="F1997" s="334"/>
      <c r="G1997" s="334"/>
      <c r="H1997" s="432"/>
      <c r="I1997" s="334"/>
    </row>
    <row r="1998" spans="1:9" s="213" customFormat="1" x14ac:dyDescent="0.2">
      <c r="A1998" s="431"/>
      <c r="B1998" s="334"/>
      <c r="C1998" s="334"/>
      <c r="D1998" s="339"/>
      <c r="E1998" s="558"/>
      <c r="F1998" s="334"/>
      <c r="G1998" s="334"/>
      <c r="H1998" s="432"/>
      <c r="I1998" s="334"/>
    </row>
    <row r="1999" spans="1:9" s="213" customFormat="1" x14ac:dyDescent="0.2">
      <c r="A1999" s="431"/>
      <c r="B1999" s="334"/>
      <c r="C1999" s="334"/>
      <c r="D1999" s="339"/>
      <c r="E1999" s="558"/>
      <c r="F1999" s="334"/>
      <c r="G1999" s="334"/>
      <c r="H1999" s="432"/>
      <c r="I1999" s="334"/>
    </row>
    <row r="2000" spans="1:9" s="213" customFormat="1" x14ac:dyDescent="0.2">
      <c r="A2000" s="431"/>
      <c r="B2000" s="334"/>
      <c r="C2000" s="334"/>
      <c r="D2000" s="339"/>
      <c r="E2000" s="558"/>
      <c r="F2000" s="334"/>
      <c r="G2000" s="334"/>
      <c r="H2000" s="432"/>
      <c r="I2000" s="334"/>
    </row>
    <row r="2001" spans="1:9" s="213" customFormat="1" x14ac:dyDescent="0.2">
      <c r="A2001" s="431"/>
      <c r="B2001" s="334"/>
      <c r="C2001" s="334"/>
      <c r="D2001" s="339"/>
      <c r="E2001" s="558"/>
      <c r="F2001" s="334"/>
      <c r="G2001" s="334"/>
      <c r="H2001" s="432"/>
      <c r="I2001" s="334"/>
    </row>
    <row r="2002" spans="1:9" s="213" customFormat="1" x14ac:dyDescent="0.2">
      <c r="A2002" s="431"/>
      <c r="B2002" s="334"/>
      <c r="C2002" s="334"/>
      <c r="D2002" s="339"/>
      <c r="E2002" s="558"/>
      <c r="F2002" s="334"/>
      <c r="G2002" s="334"/>
      <c r="H2002" s="432"/>
      <c r="I2002" s="334"/>
    </row>
    <row r="2003" spans="1:9" s="213" customFormat="1" x14ac:dyDescent="0.2">
      <c r="A2003" s="431"/>
      <c r="B2003" s="334"/>
      <c r="C2003" s="334"/>
      <c r="D2003" s="339"/>
      <c r="E2003" s="558"/>
      <c r="F2003" s="334"/>
      <c r="G2003" s="334"/>
      <c r="H2003" s="432"/>
      <c r="I2003" s="334"/>
    </row>
    <row r="2004" spans="1:9" s="213" customFormat="1" x14ac:dyDescent="0.2">
      <c r="A2004" s="431"/>
      <c r="B2004" s="334"/>
      <c r="C2004" s="334"/>
      <c r="D2004" s="339"/>
      <c r="E2004" s="558"/>
      <c r="F2004" s="334"/>
      <c r="G2004" s="334"/>
      <c r="H2004" s="432"/>
      <c r="I2004" s="334"/>
    </row>
    <row r="2005" spans="1:9" s="213" customFormat="1" x14ac:dyDescent="0.2">
      <c r="A2005" s="431"/>
      <c r="B2005" s="334"/>
      <c r="C2005" s="334"/>
      <c r="D2005" s="339"/>
      <c r="E2005" s="558"/>
      <c r="F2005" s="334"/>
      <c r="G2005" s="334"/>
      <c r="H2005" s="432"/>
      <c r="I2005" s="334"/>
    </row>
    <row r="2006" spans="1:9" s="213" customFormat="1" x14ac:dyDescent="0.2">
      <c r="A2006" s="431"/>
      <c r="B2006" s="334"/>
      <c r="C2006" s="334"/>
      <c r="D2006" s="339"/>
      <c r="E2006" s="558"/>
      <c r="F2006" s="334"/>
      <c r="G2006" s="334"/>
      <c r="H2006" s="432"/>
      <c r="I2006" s="334"/>
    </row>
    <row r="2007" spans="1:9" s="213" customFormat="1" x14ac:dyDescent="0.2">
      <c r="A2007" s="431"/>
      <c r="B2007" s="334"/>
      <c r="C2007" s="334"/>
      <c r="D2007" s="339"/>
      <c r="E2007" s="558"/>
      <c r="F2007" s="334"/>
      <c r="G2007" s="334"/>
      <c r="H2007" s="432"/>
      <c r="I2007" s="334"/>
    </row>
    <row r="2008" spans="1:9" s="213" customFormat="1" x14ac:dyDescent="0.2">
      <c r="A2008" s="431"/>
      <c r="B2008" s="334"/>
      <c r="C2008" s="334"/>
      <c r="D2008" s="339"/>
      <c r="E2008" s="558"/>
      <c r="F2008" s="334"/>
      <c r="G2008" s="334"/>
      <c r="H2008" s="432"/>
      <c r="I2008" s="334"/>
    </row>
    <row r="2009" spans="1:9" s="213" customFormat="1" x14ac:dyDescent="0.2">
      <c r="A2009" s="431"/>
      <c r="B2009" s="334"/>
      <c r="C2009" s="334"/>
      <c r="D2009" s="339"/>
      <c r="E2009" s="558"/>
      <c r="F2009" s="334"/>
      <c r="G2009" s="334"/>
      <c r="H2009" s="432"/>
      <c r="I2009" s="334"/>
    </row>
    <row r="2010" spans="1:9" s="213" customFormat="1" x14ac:dyDescent="0.2">
      <c r="A2010" s="431"/>
      <c r="B2010" s="334"/>
      <c r="C2010" s="334"/>
      <c r="D2010" s="339"/>
      <c r="E2010" s="558"/>
      <c r="F2010" s="334"/>
      <c r="G2010" s="334"/>
      <c r="H2010" s="432"/>
      <c r="I2010" s="334"/>
    </row>
    <row r="2011" spans="1:9" s="213" customFormat="1" x14ac:dyDescent="0.2">
      <c r="A2011" s="431"/>
      <c r="B2011" s="334"/>
      <c r="C2011" s="334"/>
      <c r="D2011" s="339"/>
      <c r="E2011" s="558"/>
      <c r="F2011" s="334"/>
      <c r="G2011" s="334"/>
      <c r="H2011" s="432"/>
      <c r="I2011" s="334"/>
    </row>
    <row r="2012" spans="1:9" s="213" customFormat="1" x14ac:dyDescent="0.2">
      <c r="A2012" s="431"/>
      <c r="B2012" s="334"/>
      <c r="C2012" s="334"/>
      <c r="D2012" s="339"/>
      <c r="E2012" s="558"/>
      <c r="F2012" s="334"/>
      <c r="G2012" s="334"/>
      <c r="H2012" s="432"/>
      <c r="I2012" s="334"/>
    </row>
    <row r="2013" spans="1:9" s="213" customFormat="1" x14ac:dyDescent="0.2">
      <c r="A2013" s="431"/>
      <c r="B2013" s="334"/>
      <c r="C2013" s="334"/>
      <c r="D2013" s="339"/>
      <c r="E2013" s="558"/>
      <c r="F2013" s="334"/>
      <c r="G2013" s="334"/>
      <c r="H2013" s="432"/>
      <c r="I2013" s="334"/>
    </row>
    <row r="2014" spans="1:9" s="213" customFormat="1" x14ac:dyDescent="0.2">
      <c r="A2014" s="431"/>
      <c r="B2014" s="334"/>
      <c r="C2014" s="334"/>
      <c r="D2014" s="339"/>
      <c r="E2014" s="558"/>
      <c r="F2014" s="334"/>
      <c r="G2014" s="334"/>
      <c r="H2014" s="432"/>
      <c r="I2014" s="334"/>
    </row>
    <row r="2015" spans="1:9" s="213" customFormat="1" x14ac:dyDescent="0.2">
      <c r="A2015" s="431"/>
      <c r="B2015" s="334"/>
      <c r="C2015" s="334"/>
      <c r="D2015" s="339"/>
      <c r="E2015" s="558"/>
      <c r="F2015" s="334"/>
      <c r="G2015" s="334"/>
      <c r="H2015" s="432"/>
      <c r="I2015" s="334"/>
    </row>
    <row r="2016" spans="1:9" s="213" customFormat="1" x14ac:dyDescent="0.2">
      <c r="A2016" s="431"/>
      <c r="B2016" s="334"/>
      <c r="C2016" s="334"/>
      <c r="D2016" s="339"/>
      <c r="E2016" s="558"/>
      <c r="F2016" s="334"/>
      <c r="G2016" s="334"/>
      <c r="H2016" s="432"/>
      <c r="I2016" s="334"/>
    </row>
    <row r="2017" spans="1:9" s="213" customFormat="1" x14ac:dyDescent="0.2">
      <c r="A2017" s="431"/>
      <c r="B2017" s="334"/>
      <c r="C2017" s="334"/>
      <c r="D2017" s="339"/>
      <c r="E2017" s="558"/>
      <c r="F2017" s="334"/>
      <c r="G2017" s="334"/>
      <c r="H2017" s="432"/>
      <c r="I2017" s="334"/>
    </row>
    <row r="2018" spans="1:9" s="213" customFormat="1" x14ac:dyDescent="0.2">
      <c r="A2018" s="431"/>
      <c r="B2018" s="334"/>
      <c r="C2018" s="334"/>
      <c r="D2018" s="339"/>
      <c r="E2018" s="558"/>
      <c r="F2018" s="334"/>
      <c r="G2018" s="334"/>
      <c r="H2018" s="432"/>
      <c r="I2018" s="334"/>
    </row>
    <row r="2019" spans="1:9" s="213" customFormat="1" x14ac:dyDescent="0.2">
      <c r="A2019" s="431"/>
      <c r="B2019" s="334"/>
      <c r="C2019" s="334"/>
      <c r="D2019" s="339"/>
      <c r="E2019" s="558"/>
      <c r="F2019" s="334"/>
      <c r="G2019" s="334"/>
      <c r="H2019" s="432"/>
      <c r="I2019" s="334"/>
    </row>
    <row r="2020" spans="1:9" s="213" customFormat="1" x14ac:dyDescent="0.2">
      <c r="A2020" s="431"/>
      <c r="B2020" s="334"/>
      <c r="C2020" s="334"/>
      <c r="D2020" s="339"/>
      <c r="E2020" s="558"/>
      <c r="F2020" s="334"/>
      <c r="G2020" s="334"/>
      <c r="H2020" s="432"/>
      <c r="I2020" s="334"/>
    </row>
    <row r="2021" spans="1:9" s="213" customFormat="1" x14ac:dyDescent="0.2">
      <c r="A2021" s="431"/>
      <c r="B2021" s="334"/>
      <c r="C2021" s="334"/>
      <c r="D2021" s="339"/>
      <c r="E2021" s="558"/>
      <c r="F2021" s="334"/>
      <c r="G2021" s="334"/>
      <c r="H2021" s="432"/>
      <c r="I2021" s="334"/>
    </row>
    <row r="2022" spans="1:9" s="213" customFormat="1" x14ac:dyDescent="0.2">
      <c r="A2022" s="431"/>
      <c r="B2022" s="334"/>
      <c r="C2022" s="334"/>
      <c r="D2022" s="339"/>
      <c r="E2022" s="558"/>
      <c r="F2022" s="334"/>
      <c r="G2022" s="334"/>
      <c r="H2022" s="432"/>
      <c r="I2022" s="334"/>
    </row>
    <row r="2023" spans="1:9" s="213" customFormat="1" x14ac:dyDescent="0.2">
      <c r="A2023" s="431"/>
      <c r="B2023" s="334"/>
      <c r="C2023" s="334"/>
      <c r="D2023" s="339"/>
      <c r="E2023" s="558"/>
      <c r="F2023" s="334"/>
      <c r="G2023" s="334"/>
      <c r="H2023" s="432"/>
      <c r="I2023" s="334"/>
    </row>
    <row r="2024" spans="1:9" s="213" customFormat="1" x14ac:dyDescent="0.2">
      <c r="A2024" s="431"/>
      <c r="B2024" s="334"/>
      <c r="C2024" s="334"/>
      <c r="D2024" s="339"/>
      <c r="E2024" s="558"/>
      <c r="F2024" s="334"/>
      <c r="G2024" s="334"/>
      <c r="H2024" s="432"/>
      <c r="I2024" s="334"/>
    </row>
    <row r="2025" spans="1:9" s="213" customFormat="1" x14ac:dyDescent="0.2">
      <c r="A2025" s="431"/>
      <c r="B2025" s="334"/>
      <c r="C2025" s="334"/>
      <c r="D2025" s="339"/>
      <c r="E2025" s="558"/>
      <c r="F2025" s="334"/>
      <c r="G2025" s="334"/>
      <c r="H2025" s="432"/>
      <c r="I2025" s="334"/>
    </row>
    <row r="2026" spans="1:9" s="213" customFormat="1" x14ac:dyDescent="0.2">
      <c r="A2026" s="431"/>
      <c r="B2026" s="334"/>
      <c r="C2026" s="334"/>
      <c r="D2026" s="339"/>
      <c r="E2026" s="558"/>
      <c r="F2026" s="334"/>
      <c r="G2026" s="334"/>
      <c r="H2026" s="432"/>
      <c r="I2026" s="334"/>
    </row>
    <row r="2027" spans="1:9" s="213" customFormat="1" x14ac:dyDescent="0.2">
      <c r="A2027" s="431"/>
      <c r="B2027" s="334"/>
      <c r="C2027" s="334"/>
      <c r="D2027" s="339"/>
      <c r="E2027" s="558"/>
      <c r="F2027" s="334"/>
      <c r="G2027" s="334"/>
      <c r="H2027" s="432"/>
      <c r="I2027" s="334"/>
    </row>
    <row r="2028" spans="1:9" s="213" customFormat="1" x14ac:dyDescent="0.2">
      <c r="A2028" s="431"/>
      <c r="B2028" s="334"/>
      <c r="C2028" s="334"/>
      <c r="D2028" s="339"/>
      <c r="E2028" s="558"/>
      <c r="F2028" s="334"/>
      <c r="G2028" s="334"/>
      <c r="H2028" s="432"/>
      <c r="I2028" s="334"/>
    </row>
    <row r="2029" spans="1:9" s="213" customFormat="1" x14ac:dyDescent="0.2">
      <c r="A2029" s="431"/>
      <c r="B2029" s="334"/>
      <c r="C2029" s="334"/>
      <c r="D2029" s="339"/>
      <c r="E2029" s="558"/>
      <c r="F2029" s="334"/>
      <c r="G2029" s="334"/>
      <c r="H2029" s="432"/>
      <c r="I2029" s="334"/>
    </row>
    <row r="2030" spans="1:9" s="213" customFormat="1" x14ac:dyDescent="0.2">
      <c r="A2030" s="431"/>
      <c r="B2030" s="334"/>
      <c r="C2030" s="334"/>
      <c r="D2030" s="339"/>
      <c r="E2030" s="558"/>
      <c r="F2030" s="334"/>
      <c r="G2030" s="334"/>
      <c r="H2030" s="432"/>
      <c r="I2030" s="334"/>
    </row>
    <row r="2031" spans="1:9" s="213" customFormat="1" x14ac:dyDescent="0.2">
      <c r="A2031" s="431"/>
      <c r="B2031" s="334"/>
      <c r="C2031" s="334"/>
      <c r="D2031" s="339"/>
      <c r="E2031" s="558"/>
      <c r="F2031" s="334"/>
      <c r="G2031" s="334"/>
      <c r="H2031" s="432"/>
      <c r="I2031" s="334"/>
    </row>
    <row r="2032" spans="1:9" s="213" customFormat="1" x14ac:dyDescent="0.2">
      <c r="A2032" s="431"/>
      <c r="B2032" s="334"/>
      <c r="C2032" s="334"/>
      <c r="D2032" s="339"/>
      <c r="E2032" s="558"/>
      <c r="F2032" s="334"/>
      <c r="G2032" s="334"/>
      <c r="H2032" s="432"/>
      <c r="I2032" s="334"/>
    </row>
    <row r="2033" spans="1:9" s="213" customFormat="1" x14ac:dyDescent="0.2">
      <c r="A2033" s="431"/>
      <c r="B2033" s="334"/>
      <c r="C2033" s="334"/>
      <c r="D2033" s="339"/>
      <c r="E2033" s="558"/>
      <c r="F2033" s="334"/>
      <c r="G2033" s="334"/>
      <c r="H2033" s="432"/>
      <c r="I2033" s="334"/>
    </row>
    <row r="2034" spans="1:9" s="213" customFormat="1" x14ac:dyDescent="0.2">
      <c r="A2034" s="431"/>
      <c r="B2034" s="334"/>
      <c r="C2034" s="334"/>
      <c r="D2034" s="339"/>
      <c r="E2034" s="558"/>
      <c r="F2034" s="334"/>
      <c r="G2034" s="334"/>
      <c r="H2034" s="432"/>
      <c r="I2034" s="334"/>
    </row>
    <row r="2035" spans="1:9" s="213" customFormat="1" x14ac:dyDescent="0.2">
      <c r="A2035" s="431"/>
      <c r="B2035" s="334"/>
      <c r="C2035" s="334"/>
      <c r="D2035" s="339"/>
      <c r="E2035" s="558"/>
      <c r="F2035" s="334"/>
      <c r="G2035" s="334"/>
      <c r="H2035" s="432"/>
      <c r="I2035" s="334"/>
    </row>
    <row r="2036" spans="1:9" s="213" customFormat="1" x14ac:dyDescent="0.2">
      <c r="A2036" s="431"/>
      <c r="B2036" s="334"/>
      <c r="C2036" s="334"/>
      <c r="D2036" s="339"/>
      <c r="E2036" s="558"/>
      <c r="F2036" s="334"/>
      <c r="G2036" s="334"/>
      <c r="H2036" s="432"/>
      <c r="I2036" s="334"/>
    </row>
    <row r="2037" spans="1:9" s="213" customFormat="1" x14ac:dyDescent="0.2">
      <c r="A2037" s="431"/>
      <c r="B2037" s="334"/>
      <c r="C2037" s="334"/>
      <c r="D2037" s="339"/>
      <c r="E2037" s="558"/>
      <c r="F2037" s="334"/>
      <c r="G2037" s="334"/>
      <c r="H2037" s="432"/>
      <c r="I2037" s="334"/>
    </row>
    <row r="2038" spans="1:9" s="213" customFormat="1" x14ac:dyDescent="0.2">
      <c r="A2038" s="431"/>
      <c r="B2038" s="334"/>
      <c r="C2038" s="334"/>
      <c r="D2038" s="339"/>
      <c r="E2038" s="558"/>
      <c r="F2038" s="334"/>
      <c r="G2038" s="334"/>
      <c r="H2038" s="432"/>
      <c r="I2038" s="334"/>
    </row>
    <row r="2039" spans="1:9" s="213" customFormat="1" x14ac:dyDescent="0.2">
      <c r="A2039" s="431"/>
      <c r="B2039" s="334"/>
      <c r="C2039" s="334"/>
      <c r="D2039" s="339"/>
      <c r="E2039" s="558"/>
      <c r="F2039" s="334"/>
      <c r="G2039" s="334"/>
      <c r="H2039" s="432"/>
      <c r="I2039" s="334"/>
    </row>
    <row r="2040" spans="1:9" s="213" customFormat="1" x14ac:dyDescent="0.2">
      <c r="A2040" s="431"/>
      <c r="B2040" s="334"/>
      <c r="C2040" s="334"/>
      <c r="D2040" s="339"/>
      <c r="E2040" s="558"/>
      <c r="F2040" s="334"/>
      <c r="G2040" s="334"/>
      <c r="H2040" s="432"/>
      <c r="I2040" s="334"/>
    </row>
    <row r="2041" spans="1:9" s="213" customFormat="1" x14ac:dyDescent="0.2">
      <c r="A2041" s="431"/>
      <c r="B2041" s="334"/>
      <c r="C2041" s="334"/>
      <c r="D2041" s="339"/>
      <c r="E2041" s="558"/>
      <c r="F2041" s="334"/>
      <c r="G2041" s="334"/>
      <c r="H2041" s="432"/>
      <c r="I2041" s="334"/>
    </row>
    <row r="2042" spans="1:9" s="213" customFormat="1" x14ac:dyDescent="0.2">
      <c r="A2042" s="431"/>
      <c r="B2042" s="334"/>
      <c r="C2042" s="334"/>
      <c r="D2042" s="339"/>
      <c r="E2042" s="558"/>
      <c r="F2042" s="334"/>
      <c r="G2042" s="334"/>
      <c r="H2042" s="432"/>
      <c r="I2042" s="334"/>
    </row>
    <row r="2043" spans="1:9" s="213" customFormat="1" x14ac:dyDescent="0.2">
      <c r="A2043" s="431"/>
      <c r="B2043" s="334"/>
      <c r="C2043" s="334"/>
      <c r="D2043" s="339"/>
      <c r="E2043" s="558"/>
      <c r="F2043" s="334"/>
      <c r="G2043" s="334"/>
      <c r="H2043" s="432"/>
      <c r="I2043" s="334"/>
    </row>
    <row r="2044" spans="1:9" s="213" customFormat="1" x14ac:dyDescent="0.2">
      <c r="A2044" s="431"/>
      <c r="B2044" s="334"/>
      <c r="C2044" s="334"/>
      <c r="D2044" s="339"/>
      <c r="E2044" s="558"/>
      <c r="F2044" s="334"/>
      <c r="G2044" s="334"/>
      <c r="H2044" s="432"/>
      <c r="I2044" s="334"/>
    </row>
    <row r="2045" spans="1:9" s="213" customFormat="1" x14ac:dyDescent="0.2">
      <c r="A2045" s="431"/>
      <c r="B2045" s="334"/>
      <c r="C2045" s="334"/>
      <c r="D2045" s="339"/>
      <c r="E2045" s="558"/>
      <c r="F2045" s="334"/>
      <c r="G2045" s="334"/>
      <c r="H2045" s="432"/>
      <c r="I2045" s="334"/>
    </row>
    <row r="2046" spans="1:9" s="213" customFormat="1" x14ac:dyDescent="0.2">
      <c r="A2046" s="431"/>
      <c r="B2046" s="334"/>
      <c r="C2046" s="334"/>
      <c r="D2046" s="339"/>
      <c r="E2046" s="558"/>
      <c r="F2046" s="334"/>
      <c r="G2046" s="334"/>
      <c r="H2046" s="432"/>
      <c r="I2046" s="334"/>
    </row>
    <row r="2047" spans="1:9" s="213" customFormat="1" x14ac:dyDescent="0.2">
      <c r="A2047" s="431"/>
      <c r="B2047" s="334"/>
      <c r="C2047" s="334"/>
      <c r="D2047" s="339"/>
      <c r="E2047" s="558"/>
      <c r="F2047" s="334"/>
      <c r="G2047" s="334"/>
      <c r="H2047" s="432"/>
      <c r="I2047" s="334"/>
    </row>
    <row r="2048" spans="1:9" s="213" customFormat="1" x14ac:dyDescent="0.2">
      <c r="A2048" s="431"/>
      <c r="B2048" s="334"/>
      <c r="C2048" s="334"/>
      <c r="D2048" s="339"/>
      <c r="E2048" s="558"/>
      <c r="F2048" s="334"/>
      <c r="G2048" s="334"/>
      <c r="H2048" s="432"/>
      <c r="I2048" s="334"/>
    </row>
    <row r="2049" spans="1:9" s="213" customFormat="1" x14ac:dyDescent="0.2">
      <c r="A2049" s="431"/>
      <c r="B2049" s="334"/>
      <c r="C2049" s="334"/>
      <c r="D2049" s="339"/>
      <c r="E2049" s="558"/>
      <c r="F2049" s="334"/>
      <c r="G2049" s="334"/>
      <c r="H2049" s="432"/>
      <c r="I2049" s="334"/>
    </row>
    <row r="2050" spans="1:9" s="213" customFormat="1" x14ac:dyDescent="0.2">
      <c r="A2050" s="431"/>
      <c r="B2050" s="334"/>
      <c r="C2050" s="334"/>
      <c r="D2050" s="339"/>
      <c r="E2050" s="558"/>
      <c r="F2050" s="334"/>
      <c r="G2050" s="334"/>
      <c r="H2050" s="432"/>
      <c r="I2050" s="334"/>
    </row>
    <row r="2051" spans="1:9" s="213" customFormat="1" x14ac:dyDescent="0.2">
      <c r="A2051" s="431"/>
      <c r="B2051" s="334"/>
      <c r="C2051" s="334"/>
      <c r="D2051" s="339"/>
      <c r="E2051" s="558"/>
      <c r="F2051" s="334"/>
      <c r="G2051" s="334"/>
      <c r="H2051" s="432"/>
      <c r="I2051" s="334"/>
    </row>
    <row r="2052" spans="1:9" s="213" customFormat="1" x14ac:dyDescent="0.2">
      <c r="A2052" s="431"/>
      <c r="B2052" s="334"/>
      <c r="C2052" s="334"/>
      <c r="D2052" s="339"/>
      <c r="E2052" s="558"/>
      <c r="F2052" s="334"/>
      <c r="G2052" s="334"/>
      <c r="H2052" s="432"/>
      <c r="I2052" s="334"/>
    </row>
    <row r="2053" spans="1:9" s="213" customFormat="1" x14ac:dyDescent="0.2">
      <c r="A2053" s="431"/>
      <c r="B2053" s="334"/>
      <c r="C2053" s="334"/>
      <c r="D2053" s="339"/>
      <c r="E2053" s="558"/>
      <c r="F2053" s="334"/>
      <c r="G2053" s="334"/>
      <c r="H2053" s="432"/>
      <c r="I2053" s="334"/>
    </row>
    <row r="2054" spans="1:9" s="213" customFormat="1" x14ac:dyDescent="0.2">
      <c r="A2054" s="431"/>
      <c r="B2054" s="334"/>
      <c r="C2054" s="334"/>
      <c r="D2054" s="339"/>
      <c r="E2054" s="558"/>
      <c r="F2054" s="334"/>
      <c r="G2054" s="334"/>
      <c r="H2054" s="432"/>
      <c r="I2054" s="334"/>
    </row>
    <row r="2055" spans="1:9" s="213" customFormat="1" x14ac:dyDescent="0.2">
      <c r="A2055" s="431"/>
      <c r="B2055" s="334"/>
      <c r="C2055" s="334"/>
      <c r="D2055" s="339"/>
      <c r="E2055" s="558"/>
      <c r="F2055" s="334"/>
      <c r="G2055" s="334"/>
      <c r="H2055" s="432"/>
      <c r="I2055" s="334"/>
    </row>
    <row r="2056" spans="1:9" s="213" customFormat="1" x14ac:dyDescent="0.2">
      <c r="A2056" s="431"/>
      <c r="B2056" s="334"/>
      <c r="C2056" s="334"/>
      <c r="D2056" s="339"/>
      <c r="E2056" s="558"/>
      <c r="F2056" s="334"/>
      <c r="G2056" s="334"/>
      <c r="H2056" s="432"/>
      <c r="I2056" s="334"/>
    </row>
    <row r="2057" spans="1:9" s="213" customFormat="1" x14ac:dyDescent="0.2">
      <c r="A2057" s="431"/>
      <c r="B2057" s="334"/>
      <c r="C2057" s="334"/>
      <c r="D2057" s="339"/>
      <c r="E2057" s="558"/>
      <c r="F2057" s="334"/>
      <c r="G2057" s="334"/>
      <c r="H2057" s="432"/>
      <c r="I2057" s="334"/>
    </row>
    <row r="2058" spans="1:9" s="213" customFormat="1" x14ac:dyDescent="0.2">
      <c r="A2058" s="431"/>
      <c r="B2058" s="334"/>
      <c r="C2058" s="334"/>
      <c r="D2058" s="339"/>
      <c r="E2058" s="558"/>
      <c r="F2058" s="334"/>
      <c r="G2058" s="334"/>
      <c r="H2058" s="432"/>
      <c r="I2058" s="334"/>
    </row>
    <row r="2059" spans="1:9" s="213" customFormat="1" x14ac:dyDescent="0.2">
      <c r="A2059" s="431"/>
      <c r="B2059" s="334"/>
      <c r="C2059" s="334"/>
      <c r="D2059" s="339"/>
      <c r="E2059" s="558"/>
      <c r="F2059" s="334"/>
      <c r="G2059" s="334"/>
      <c r="H2059" s="432"/>
      <c r="I2059" s="334"/>
    </row>
    <row r="2060" spans="1:9" s="213" customFormat="1" x14ac:dyDescent="0.2">
      <c r="A2060" s="431"/>
      <c r="B2060" s="334"/>
      <c r="C2060" s="334"/>
      <c r="D2060" s="339"/>
      <c r="E2060" s="558"/>
      <c r="F2060" s="334"/>
      <c r="G2060" s="334"/>
      <c r="H2060" s="432"/>
      <c r="I2060" s="334"/>
    </row>
    <row r="2061" spans="1:9" s="213" customFormat="1" x14ac:dyDescent="0.2">
      <c r="A2061" s="431"/>
      <c r="B2061" s="334"/>
      <c r="C2061" s="334"/>
      <c r="D2061" s="339"/>
      <c r="E2061" s="558"/>
      <c r="F2061" s="334"/>
      <c r="G2061" s="334"/>
      <c r="H2061" s="432"/>
      <c r="I2061" s="334"/>
    </row>
    <row r="2062" spans="1:9" s="213" customFormat="1" x14ac:dyDescent="0.2">
      <c r="A2062" s="431"/>
      <c r="B2062" s="334"/>
      <c r="C2062" s="334"/>
      <c r="D2062" s="339"/>
      <c r="E2062" s="558"/>
      <c r="F2062" s="334"/>
      <c r="G2062" s="334"/>
      <c r="H2062" s="432"/>
      <c r="I2062" s="334"/>
    </row>
    <row r="2063" spans="1:9" s="213" customFormat="1" x14ac:dyDescent="0.2">
      <c r="A2063" s="431"/>
      <c r="B2063" s="334"/>
      <c r="C2063" s="334"/>
      <c r="D2063" s="339"/>
      <c r="E2063" s="558"/>
      <c r="F2063" s="334"/>
      <c r="G2063" s="334"/>
      <c r="H2063" s="432"/>
      <c r="I2063" s="334"/>
    </row>
    <row r="2064" spans="1:9" s="213" customFormat="1" x14ac:dyDescent="0.2">
      <c r="A2064" s="431"/>
      <c r="B2064" s="334"/>
      <c r="C2064" s="334"/>
      <c r="D2064" s="339"/>
      <c r="E2064" s="558"/>
      <c r="F2064" s="334"/>
      <c r="G2064" s="334"/>
      <c r="H2064" s="432"/>
      <c r="I2064" s="334"/>
    </row>
    <row r="2065" spans="1:9" s="213" customFormat="1" x14ac:dyDescent="0.2">
      <c r="A2065" s="431"/>
      <c r="B2065" s="334"/>
      <c r="C2065" s="334"/>
      <c r="D2065" s="339"/>
      <c r="E2065" s="558"/>
      <c r="F2065" s="334"/>
      <c r="G2065" s="334"/>
      <c r="H2065" s="432"/>
      <c r="I2065" s="334"/>
    </row>
    <row r="2066" spans="1:9" s="213" customFormat="1" x14ac:dyDescent="0.2">
      <c r="A2066" s="431"/>
      <c r="B2066" s="334"/>
      <c r="C2066" s="334"/>
      <c r="D2066" s="339"/>
      <c r="E2066" s="558"/>
      <c r="F2066" s="334"/>
      <c r="G2066" s="334"/>
      <c r="H2066" s="432"/>
      <c r="I2066" s="334"/>
    </row>
    <row r="2067" spans="1:9" s="213" customFormat="1" x14ac:dyDescent="0.2">
      <c r="A2067" s="431"/>
      <c r="B2067" s="334"/>
      <c r="C2067" s="334"/>
      <c r="D2067" s="339"/>
      <c r="E2067" s="558"/>
      <c r="F2067" s="334"/>
      <c r="G2067" s="334"/>
      <c r="H2067" s="432"/>
      <c r="I2067" s="334"/>
    </row>
    <row r="2068" spans="1:9" s="213" customFormat="1" x14ac:dyDescent="0.2">
      <c r="A2068" s="431"/>
      <c r="B2068" s="334"/>
      <c r="C2068" s="334"/>
      <c r="D2068" s="339"/>
      <c r="E2068" s="558"/>
      <c r="F2068" s="334"/>
      <c r="G2068" s="334"/>
      <c r="H2068" s="432"/>
      <c r="I2068" s="334"/>
    </row>
    <row r="2069" spans="1:9" s="213" customFormat="1" x14ac:dyDescent="0.2">
      <c r="A2069" s="431"/>
      <c r="B2069" s="334"/>
      <c r="C2069" s="334"/>
      <c r="D2069" s="339"/>
      <c r="E2069" s="558"/>
      <c r="F2069" s="334"/>
      <c r="G2069" s="334"/>
      <c r="H2069" s="432"/>
      <c r="I2069" s="334"/>
    </row>
    <row r="2070" spans="1:9" s="213" customFormat="1" x14ac:dyDescent="0.2">
      <c r="A2070" s="431"/>
      <c r="B2070" s="334"/>
      <c r="C2070" s="334"/>
      <c r="D2070" s="339"/>
      <c r="E2070" s="558"/>
      <c r="F2070" s="334"/>
      <c r="G2070" s="334"/>
      <c r="H2070" s="432"/>
      <c r="I2070" s="334"/>
    </row>
    <row r="2071" spans="1:9" s="213" customFormat="1" x14ac:dyDescent="0.2">
      <c r="A2071" s="431"/>
      <c r="B2071" s="334"/>
      <c r="C2071" s="334"/>
      <c r="D2071" s="339"/>
      <c r="E2071" s="558"/>
      <c r="F2071" s="334"/>
      <c r="G2071" s="334"/>
      <c r="H2071" s="432"/>
      <c r="I2071" s="334"/>
    </row>
    <row r="2072" spans="1:9" s="213" customFormat="1" x14ac:dyDescent="0.2">
      <c r="A2072" s="431"/>
      <c r="B2072" s="334"/>
      <c r="C2072" s="334"/>
      <c r="D2072" s="339"/>
      <c r="E2072" s="558"/>
      <c r="F2072" s="334"/>
      <c r="G2072" s="334"/>
      <c r="H2072" s="432"/>
      <c r="I2072" s="334"/>
    </row>
    <row r="2073" spans="1:9" s="213" customFormat="1" x14ac:dyDescent="0.2">
      <c r="A2073" s="431"/>
      <c r="B2073" s="334"/>
      <c r="C2073" s="334"/>
      <c r="D2073" s="339"/>
      <c r="E2073" s="558"/>
      <c r="F2073" s="334"/>
      <c r="G2073" s="334"/>
      <c r="H2073" s="432"/>
      <c r="I2073" s="334"/>
    </row>
    <row r="2074" spans="1:9" s="213" customFormat="1" x14ac:dyDescent="0.2">
      <c r="A2074" s="431"/>
      <c r="B2074" s="334"/>
      <c r="C2074" s="334"/>
      <c r="D2074" s="339"/>
      <c r="E2074" s="558"/>
      <c r="F2074" s="334"/>
      <c r="G2074" s="334"/>
      <c r="H2074" s="432"/>
      <c r="I2074" s="334"/>
    </row>
    <row r="2075" spans="1:9" s="213" customFormat="1" x14ac:dyDescent="0.2">
      <c r="A2075" s="431"/>
      <c r="B2075" s="334"/>
      <c r="C2075" s="334"/>
      <c r="D2075" s="339"/>
      <c r="E2075" s="558"/>
      <c r="F2075" s="334"/>
      <c r="G2075" s="334"/>
      <c r="H2075" s="432"/>
      <c r="I2075" s="334"/>
    </row>
    <row r="2076" spans="1:9" s="213" customFormat="1" x14ac:dyDescent="0.2">
      <c r="A2076" s="431"/>
      <c r="B2076" s="334"/>
      <c r="C2076" s="334"/>
      <c r="D2076" s="339"/>
      <c r="E2076" s="558"/>
      <c r="F2076" s="334"/>
      <c r="G2076" s="334"/>
      <c r="H2076" s="432"/>
      <c r="I2076" s="334"/>
    </row>
    <row r="2077" spans="1:9" s="213" customFormat="1" x14ac:dyDescent="0.2">
      <c r="A2077" s="431"/>
      <c r="B2077" s="334"/>
      <c r="C2077" s="334"/>
      <c r="D2077" s="339"/>
      <c r="E2077" s="558"/>
      <c r="F2077" s="334"/>
      <c r="G2077" s="334"/>
      <c r="H2077" s="432"/>
      <c r="I2077" s="334"/>
    </row>
    <row r="2078" spans="1:9" s="213" customFormat="1" x14ac:dyDescent="0.2">
      <c r="A2078" s="431"/>
      <c r="B2078" s="334"/>
      <c r="C2078" s="334"/>
      <c r="D2078" s="339"/>
      <c r="E2078" s="558"/>
      <c r="F2078" s="334"/>
      <c r="G2078" s="334"/>
      <c r="H2078" s="432"/>
      <c r="I2078" s="334"/>
    </row>
    <row r="2079" spans="1:9" s="213" customFormat="1" x14ac:dyDescent="0.2">
      <c r="A2079" s="431"/>
      <c r="B2079" s="334"/>
      <c r="C2079" s="334"/>
      <c r="D2079" s="339"/>
      <c r="E2079" s="558"/>
      <c r="F2079" s="334"/>
      <c r="G2079" s="334"/>
      <c r="H2079" s="432"/>
      <c r="I2079" s="334"/>
    </row>
    <row r="2080" spans="1:9" s="213" customFormat="1" x14ac:dyDescent="0.2">
      <c r="A2080" s="431"/>
      <c r="B2080" s="334"/>
      <c r="C2080" s="334"/>
      <c r="D2080" s="339"/>
      <c r="E2080" s="558"/>
      <c r="F2080" s="334"/>
      <c r="G2080" s="334"/>
      <c r="H2080" s="432"/>
      <c r="I2080" s="334"/>
    </row>
    <row r="2081" spans="1:9" s="213" customFormat="1" x14ac:dyDescent="0.2">
      <c r="A2081" s="431"/>
      <c r="B2081" s="334"/>
      <c r="C2081" s="334"/>
      <c r="D2081" s="339"/>
      <c r="E2081" s="558"/>
      <c r="F2081" s="334"/>
      <c r="G2081" s="334"/>
      <c r="H2081" s="432"/>
      <c r="I2081" s="334"/>
    </row>
    <row r="2082" spans="1:9" s="213" customFormat="1" x14ac:dyDescent="0.2">
      <c r="A2082" s="431"/>
      <c r="B2082" s="334"/>
      <c r="C2082" s="334"/>
      <c r="D2082" s="339"/>
      <c r="E2082" s="558"/>
      <c r="F2082" s="334"/>
      <c r="G2082" s="334"/>
      <c r="H2082" s="432"/>
      <c r="I2082" s="334"/>
    </row>
    <row r="2083" spans="1:9" s="213" customFormat="1" x14ac:dyDescent="0.2">
      <c r="A2083" s="431"/>
      <c r="B2083" s="334"/>
      <c r="C2083" s="334"/>
      <c r="D2083" s="339"/>
      <c r="E2083" s="558"/>
      <c r="F2083" s="334"/>
      <c r="G2083" s="334"/>
      <c r="H2083" s="432"/>
      <c r="I2083" s="334"/>
    </row>
    <row r="2084" spans="1:9" s="213" customFormat="1" x14ac:dyDescent="0.2">
      <c r="A2084" s="431"/>
      <c r="B2084" s="334"/>
      <c r="C2084" s="334"/>
      <c r="D2084" s="339"/>
      <c r="E2084" s="558"/>
      <c r="F2084" s="334"/>
      <c r="G2084" s="334"/>
      <c r="H2084" s="432"/>
      <c r="I2084" s="334"/>
    </row>
    <row r="2085" spans="1:9" s="213" customFormat="1" x14ac:dyDescent="0.2">
      <c r="A2085" s="431"/>
      <c r="B2085" s="334"/>
      <c r="C2085" s="334"/>
      <c r="D2085" s="339"/>
      <c r="E2085" s="558"/>
      <c r="F2085" s="334"/>
      <c r="G2085" s="334"/>
      <c r="H2085" s="432"/>
      <c r="I2085" s="334"/>
    </row>
    <row r="2086" spans="1:9" s="213" customFormat="1" x14ac:dyDescent="0.2">
      <c r="A2086" s="431"/>
      <c r="B2086" s="334"/>
      <c r="C2086" s="334"/>
      <c r="D2086" s="339"/>
      <c r="E2086" s="558"/>
      <c r="F2086" s="334"/>
      <c r="G2086" s="334"/>
      <c r="H2086" s="432"/>
      <c r="I2086" s="334"/>
    </row>
    <row r="2087" spans="1:9" s="213" customFormat="1" x14ac:dyDescent="0.2">
      <c r="A2087" s="431"/>
      <c r="B2087" s="334"/>
      <c r="C2087" s="334"/>
      <c r="D2087" s="339"/>
      <c r="E2087" s="558"/>
      <c r="F2087" s="334"/>
      <c r="G2087" s="334"/>
      <c r="H2087" s="432"/>
      <c r="I2087" s="334"/>
    </row>
    <row r="2088" spans="1:9" s="213" customFormat="1" x14ac:dyDescent="0.2">
      <c r="A2088" s="431"/>
      <c r="B2088" s="334"/>
      <c r="C2088" s="334"/>
      <c r="D2088" s="339"/>
      <c r="E2088" s="558"/>
      <c r="F2088" s="334"/>
      <c r="G2088" s="334"/>
      <c r="H2088" s="432"/>
      <c r="I2088" s="334"/>
    </row>
    <row r="2089" spans="1:9" s="213" customFormat="1" x14ac:dyDescent="0.2">
      <c r="A2089" s="431"/>
      <c r="B2089" s="334"/>
      <c r="C2089" s="334"/>
      <c r="D2089" s="339"/>
      <c r="E2089" s="558"/>
      <c r="F2089" s="334"/>
      <c r="G2089" s="334"/>
      <c r="H2089" s="432"/>
      <c r="I2089" s="334"/>
    </row>
    <row r="2090" spans="1:9" s="213" customFormat="1" x14ac:dyDescent="0.2">
      <c r="A2090" s="431"/>
      <c r="B2090" s="334"/>
      <c r="C2090" s="334"/>
      <c r="D2090" s="339"/>
      <c r="E2090" s="558"/>
      <c r="F2090" s="334"/>
      <c r="G2090" s="334"/>
      <c r="H2090" s="432"/>
      <c r="I2090" s="334"/>
    </row>
    <row r="2091" spans="1:9" s="213" customFormat="1" x14ac:dyDescent="0.2">
      <c r="A2091" s="431"/>
      <c r="B2091" s="334"/>
      <c r="C2091" s="334"/>
      <c r="D2091" s="339"/>
      <c r="E2091" s="558"/>
      <c r="F2091" s="334"/>
      <c r="G2091" s="334"/>
      <c r="H2091" s="432"/>
      <c r="I2091" s="334"/>
    </row>
    <row r="2092" spans="1:9" s="213" customFormat="1" x14ac:dyDescent="0.2">
      <c r="A2092" s="431"/>
      <c r="B2092" s="225"/>
      <c r="C2092" s="334"/>
      <c r="D2092" s="339"/>
      <c r="E2092" s="558"/>
      <c r="F2092" s="334"/>
      <c r="G2092" s="334"/>
      <c r="H2092" s="432"/>
      <c r="I2092" s="334"/>
    </row>
    <row r="2093" spans="1:9" s="213" customFormat="1" x14ac:dyDescent="0.2">
      <c r="A2093" s="431"/>
      <c r="B2093" s="225"/>
      <c r="C2093" s="334"/>
      <c r="D2093" s="339"/>
      <c r="E2093" s="558"/>
      <c r="F2093" s="334"/>
      <c r="G2093" s="334"/>
      <c r="H2093" s="432"/>
      <c r="I2093" s="334"/>
    </row>
    <row r="2094" spans="1:9" s="213" customFormat="1" x14ac:dyDescent="0.2">
      <c r="A2094" s="431"/>
      <c r="B2094" s="225"/>
      <c r="C2094" s="334"/>
      <c r="D2094" s="339"/>
      <c r="E2094" s="558"/>
      <c r="F2094" s="334"/>
      <c r="G2094" s="334"/>
      <c r="H2094" s="432"/>
      <c r="I2094" s="334"/>
    </row>
    <row r="2095" spans="1:9" s="213" customFormat="1" x14ac:dyDescent="0.2">
      <c r="A2095" s="431"/>
      <c r="B2095" s="225"/>
      <c r="C2095" s="334"/>
      <c r="D2095" s="339"/>
      <c r="E2095" s="558"/>
      <c r="F2095" s="334"/>
      <c r="G2095" s="334"/>
      <c r="H2095" s="432"/>
      <c r="I2095" s="334"/>
    </row>
    <row r="2096" spans="1:9" s="213" customFormat="1" x14ac:dyDescent="0.2">
      <c r="A2096" s="431"/>
      <c r="B2096" s="225"/>
      <c r="C2096" s="334"/>
      <c r="D2096" s="339"/>
      <c r="E2096" s="558"/>
      <c r="F2096" s="334"/>
      <c r="G2096" s="334"/>
      <c r="H2096" s="432"/>
      <c r="I2096" s="334"/>
    </row>
    <row r="2097" spans="1:9" s="213" customFormat="1" x14ac:dyDescent="0.2">
      <c r="A2097" s="431"/>
      <c r="B2097" s="225"/>
      <c r="C2097" s="334"/>
      <c r="D2097" s="339"/>
      <c r="E2097" s="558"/>
      <c r="F2097" s="334"/>
      <c r="G2097" s="334"/>
      <c r="H2097" s="432"/>
      <c r="I2097" s="334"/>
    </row>
    <row r="2098" spans="1:9" s="213" customFormat="1" x14ac:dyDescent="0.2">
      <c r="A2098" s="431"/>
      <c r="B2098" s="225"/>
      <c r="C2098" s="334"/>
      <c r="D2098" s="339"/>
      <c r="E2098" s="558"/>
      <c r="F2098" s="334"/>
      <c r="G2098" s="334"/>
      <c r="H2098" s="432"/>
      <c r="I2098" s="334"/>
    </row>
    <row r="2099" spans="1:9" s="213" customFormat="1" x14ac:dyDescent="0.2">
      <c r="A2099" s="431"/>
      <c r="B2099" s="225"/>
      <c r="C2099" s="334"/>
      <c r="D2099" s="339"/>
      <c r="E2099" s="558"/>
      <c r="F2099" s="334"/>
      <c r="G2099" s="334"/>
      <c r="H2099" s="432"/>
      <c r="I2099" s="334"/>
    </row>
    <row r="2100" spans="1:9" s="213" customFormat="1" x14ac:dyDescent="0.2">
      <c r="A2100" s="431"/>
      <c r="B2100" s="225"/>
      <c r="C2100" s="334"/>
      <c r="D2100" s="339"/>
      <c r="E2100" s="558"/>
      <c r="F2100" s="334"/>
      <c r="G2100" s="334"/>
      <c r="H2100" s="432"/>
      <c r="I2100" s="334"/>
    </row>
    <row r="2101" spans="1:9" s="213" customFormat="1" x14ac:dyDescent="0.2">
      <c r="A2101" s="431"/>
      <c r="B2101" s="225"/>
      <c r="C2101" s="334"/>
      <c r="D2101" s="339"/>
      <c r="E2101" s="558"/>
      <c r="F2101" s="334"/>
      <c r="G2101" s="334"/>
      <c r="H2101" s="432"/>
      <c r="I2101" s="334"/>
    </row>
    <row r="2102" spans="1:9" s="213" customFormat="1" x14ac:dyDescent="0.2">
      <c r="A2102" s="431"/>
      <c r="B2102" s="225"/>
      <c r="C2102" s="334"/>
      <c r="D2102" s="339"/>
      <c r="E2102" s="558"/>
      <c r="F2102" s="334"/>
      <c r="G2102" s="334"/>
      <c r="H2102" s="432"/>
      <c r="I2102" s="334"/>
    </row>
    <row r="2103" spans="1:9" s="213" customFormat="1" x14ac:dyDescent="0.2">
      <c r="A2103" s="431"/>
      <c r="B2103" s="225"/>
      <c r="C2103" s="334"/>
      <c r="D2103" s="339"/>
      <c r="E2103" s="558"/>
      <c r="F2103" s="334"/>
      <c r="G2103" s="334"/>
      <c r="H2103" s="432"/>
      <c r="I2103" s="334"/>
    </row>
    <row r="2104" spans="1:9" s="213" customFormat="1" x14ac:dyDescent="0.2">
      <c r="A2104" s="431"/>
      <c r="B2104" s="225"/>
      <c r="C2104" s="334"/>
      <c r="D2104" s="339"/>
      <c r="E2104" s="558"/>
      <c r="F2104" s="334"/>
      <c r="G2104" s="334"/>
      <c r="H2104" s="432"/>
      <c r="I2104" s="334"/>
    </row>
    <row r="2105" spans="1:9" s="213" customFormat="1" x14ac:dyDescent="0.2">
      <c r="A2105" s="431"/>
      <c r="B2105" s="225"/>
      <c r="C2105" s="334"/>
      <c r="D2105" s="339"/>
      <c r="E2105" s="558"/>
      <c r="F2105" s="334"/>
      <c r="G2105" s="334"/>
      <c r="H2105" s="432"/>
      <c r="I2105" s="334"/>
    </row>
    <row r="2106" spans="1:9" s="213" customFormat="1" x14ac:dyDescent="0.2">
      <c r="A2106" s="431"/>
      <c r="B2106" s="225"/>
      <c r="C2106" s="334"/>
      <c r="D2106" s="339"/>
      <c r="E2106" s="558"/>
      <c r="F2106" s="334"/>
      <c r="G2106" s="334"/>
      <c r="H2106" s="432"/>
      <c r="I2106" s="334"/>
    </row>
    <row r="2107" spans="1:9" s="213" customFormat="1" x14ac:dyDescent="0.2">
      <c r="A2107" s="431"/>
      <c r="B2107" s="225"/>
      <c r="C2107" s="334"/>
      <c r="D2107" s="339"/>
      <c r="E2107" s="558"/>
      <c r="F2107" s="334"/>
      <c r="G2107" s="334"/>
      <c r="H2107" s="432"/>
      <c r="I2107" s="334"/>
    </row>
    <row r="2108" spans="1:9" s="213" customFormat="1" x14ac:dyDescent="0.2">
      <c r="A2108" s="431"/>
      <c r="B2108" s="225"/>
      <c r="C2108" s="334"/>
      <c r="D2108" s="339"/>
      <c r="E2108" s="558"/>
      <c r="F2108" s="334"/>
      <c r="G2108" s="334"/>
      <c r="H2108" s="432"/>
      <c r="I2108" s="334"/>
    </row>
    <row r="2109" spans="1:9" s="213" customFormat="1" x14ac:dyDescent="0.2">
      <c r="A2109" s="431"/>
      <c r="B2109" s="225"/>
      <c r="C2109" s="334"/>
      <c r="D2109" s="339"/>
      <c r="E2109" s="558"/>
      <c r="F2109" s="334"/>
      <c r="G2109" s="334"/>
      <c r="H2109" s="432"/>
      <c r="I2109" s="334"/>
    </row>
    <row r="2110" spans="1:9" s="213" customFormat="1" x14ac:dyDescent="0.2">
      <c r="A2110" s="431"/>
      <c r="B2110" s="225"/>
      <c r="C2110" s="334"/>
      <c r="D2110" s="339"/>
      <c r="E2110" s="558"/>
      <c r="F2110" s="334"/>
      <c r="G2110" s="334"/>
      <c r="H2110" s="432"/>
      <c r="I2110" s="334"/>
    </row>
    <row r="2111" spans="1:9" s="213" customFormat="1" x14ac:dyDescent="0.2">
      <c r="A2111" s="431"/>
      <c r="B2111" s="225"/>
      <c r="C2111" s="334"/>
      <c r="D2111" s="339"/>
      <c r="E2111" s="558"/>
      <c r="F2111" s="334"/>
      <c r="G2111" s="334"/>
      <c r="H2111" s="432"/>
      <c r="I2111" s="334"/>
    </row>
    <row r="2112" spans="1:9" s="213" customFormat="1" x14ac:dyDescent="0.2">
      <c r="A2112" s="431"/>
      <c r="B2112" s="225"/>
      <c r="C2112" s="334"/>
      <c r="D2112" s="339"/>
      <c r="E2112" s="558"/>
      <c r="F2112" s="334"/>
      <c r="G2112" s="334"/>
      <c r="H2112" s="432"/>
      <c r="I2112" s="334"/>
    </row>
    <row r="2113" spans="1:9" s="213" customFormat="1" x14ac:dyDescent="0.2">
      <c r="A2113" s="431"/>
      <c r="B2113" s="225"/>
      <c r="C2113" s="334"/>
      <c r="D2113" s="339"/>
      <c r="E2113" s="558"/>
      <c r="F2113" s="334"/>
      <c r="G2113" s="334"/>
      <c r="H2113" s="432"/>
      <c r="I2113" s="334"/>
    </row>
    <row r="2114" spans="1:9" s="213" customFormat="1" x14ac:dyDescent="0.2">
      <c r="A2114" s="431"/>
      <c r="B2114" s="225"/>
      <c r="C2114" s="334"/>
      <c r="D2114" s="339"/>
      <c r="E2114" s="558"/>
      <c r="F2114" s="334"/>
      <c r="G2114" s="334"/>
      <c r="H2114" s="432"/>
      <c r="I2114" s="334"/>
    </row>
    <row r="2115" spans="1:9" s="213" customFormat="1" x14ac:dyDescent="0.2">
      <c r="A2115" s="431"/>
      <c r="B2115" s="225"/>
      <c r="C2115" s="334"/>
      <c r="D2115" s="339"/>
      <c r="E2115" s="558"/>
      <c r="F2115" s="334"/>
      <c r="G2115" s="334"/>
      <c r="H2115" s="432"/>
      <c r="I2115" s="334"/>
    </row>
    <row r="2116" spans="1:9" s="213" customFormat="1" x14ac:dyDescent="0.2">
      <c r="A2116" s="431"/>
      <c r="B2116" s="334"/>
      <c r="C2116" s="334"/>
      <c r="D2116" s="339"/>
      <c r="E2116" s="558"/>
      <c r="F2116" s="334"/>
      <c r="G2116" s="334"/>
      <c r="H2116" s="432"/>
      <c r="I2116" s="334"/>
    </row>
    <row r="2117" spans="1:9" s="213" customFormat="1" x14ac:dyDescent="0.2">
      <c r="A2117" s="431"/>
      <c r="B2117" s="334"/>
      <c r="C2117" s="334"/>
      <c r="D2117" s="339"/>
      <c r="E2117" s="558"/>
      <c r="F2117" s="334"/>
      <c r="G2117" s="334"/>
      <c r="H2117" s="432"/>
      <c r="I2117" s="334"/>
    </row>
    <row r="2118" spans="1:9" s="213" customFormat="1" x14ac:dyDescent="0.2">
      <c r="A2118" s="431"/>
      <c r="B2118" s="334"/>
      <c r="C2118" s="334"/>
      <c r="D2118" s="339"/>
      <c r="E2118" s="558"/>
      <c r="F2118" s="334"/>
      <c r="G2118" s="334"/>
      <c r="H2118" s="432"/>
      <c r="I2118" s="334"/>
    </row>
    <row r="2119" spans="1:9" s="213" customFormat="1" x14ac:dyDescent="0.2">
      <c r="A2119" s="431"/>
      <c r="B2119" s="334"/>
      <c r="C2119" s="334"/>
      <c r="D2119" s="339"/>
      <c r="E2119" s="558"/>
      <c r="F2119" s="334"/>
      <c r="G2119" s="334"/>
      <c r="H2119" s="432"/>
      <c r="I2119" s="334"/>
    </row>
    <row r="2120" spans="1:9" s="213" customFormat="1" x14ac:dyDescent="0.2">
      <c r="A2120" s="431"/>
      <c r="B2120" s="334"/>
      <c r="C2120" s="334"/>
      <c r="D2120" s="339"/>
      <c r="E2120" s="558"/>
      <c r="F2120" s="334"/>
      <c r="G2120" s="334"/>
      <c r="H2120" s="432"/>
      <c r="I2120" s="334"/>
    </row>
    <row r="2121" spans="1:9" s="213" customFormat="1" x14ac:dyDescent="0.2">
      <c r="A2121" s="431"/>
      <c r="B2121" s="334"/>
      <c r="C2121" s="334"/>
      <c r="D2121" s="339"/>
      <c r="E2121" s="558"/>
      <c r="F2121" s="334"/>
      <c r="G2121" s="334"/>
      <c r="H2121" s="432"/>
      <c r="I2121" s="334"/>
    </row>
    <row r="2122" spans="1:9" s="213" customFormat="1" x14ac:dyDescent="0.2">
      <c r="A2122" s="431"/>
      <c r="B2122" s="334"/>
      <c r="C2122" s="334"/>
      <c r="D2122" s="339"/>
      <c r="E2122" s="558"/>
      <c r="F2122" s="334"/>
      <c r="G2122" s="334"/>
      <c r="H2122" s="432"/>
      <c r="I2122" s="334"/>
    </row>
    <row r="2123" spans="1:9" s="213" customFormat="1" x14ac:dyDescent="0.2">
      <c r="A2123" s="431"/>
      <c r="B2123" s="334"/>
      <c r="C2123" s="334"/>
      <c r="D2123" s="339"/>
      <c r="E2123" s="558"/>
      <c r="F2123" s="334"/>
      <c r="G2123" s="334"/>
      <c r="H2123" s="432"/>
      <c r="I2123" s="334"/>
    </row>
    <row r="2124" spans="1:9" s="213" customFormat="1" x14ac:dyDescent="0.2">
      <c r="A2124" s="431"/>
      <c r="B2124" s="334"/>
      <c r="C2124" s="334"/>
      <c r="D2124" s="339"/>
      <c r="E2124" s="558"/>
      <c r="F2124" s="334"/>
      <c r="G2124" s="334"/>
      <c r="H2124" s="432"/>
      <c r="I2124" s="334"/>
    </row>
    <row r="2125" spans="1:9" s="213" customFormat="1" x14ac:dyDescent="0.2">
      <c r="A2125" s="431"/>
      <c r="B2125" s="334"/>
      <c r="C2125" s="334"/>
      <c r="D2125" s="339"/>
      <c r="E2125" s="558"/>
      <c r="F2125" s="334"/>
      <c r="G2125" s="334"/>
      <c r="H2125" s="432"/>
      <c r="I2125" s="334"/>
    </row>
    <row r="2126" spans="1:9" s="213" customFormat="1" x14ac:dyDescent="0.2">
      <c r="A2126" s="431"/>
      <c r="B2126" s="334"/>
      <c r="C2126" s="334"/>
      <c r="D2126" s="339"/>
      <c r="E2126" s="558"/>
      <c r="F2126" s="334"/>
      <c r="G2126" s="334"/>
      <c r="H2126" s="432"/>
      <c r="I2126" s="334"/>
    </row>
    <row r="2127" spans="1:9" s="213" customFormat="1" x14ac:dyDescent="0.2">
      <c r="A2127" s="431"/>
      <c r="B2127" s="334"/>
      <c r="C2127" s="334"/>
      <c r="D2127" s="339"/>
      <c r="E2127" s="558"/>
      <c r="F2127" s="334"/>
      <c r="G2127" s="334"/>
      <c r="H2127" s="432"/>
      <c r="I2127" s="334"/>
    </row>
    <row r="2128" spans="1:9" s="213" customFormat="1" x14ac:dyDescent="0.2">
      <c r="A2128" s="431"/>
      <c r="B2128" s="334"/>
      <c r="C2128" s="334"/>
      <c r="D2128" s="339"/>
      <c r="E2128" s="558"/>
      <c r="F2128" s="334"/>
      <c r="G2128" s="334"/>
      <c r="H2128" s="432"/>
      <c r="I2128" s="334"/>
    </row>
    <row r="2129" spans="1:9" s="213" customFormat="1" x14ac:dyDescent="0.2">
      <c r="A2129" s="431"/>
      <c r="B2129" s="334"/>
      <c r="C2129" s="334"/>
      <c r="D2129" s="339"/>
      <c r="E2129" s="558"/>
      <c r="F2129" s="334"/>
      <c r="G2129" s="334"/>
      <c r="H2129" s="432"/>
      <c r="I2129" s="334"/>
    </row>
    <row r="2130" spans="1:9" s="213" customFormat="1" x14ac:dyDescent="0.2">
      <c r="A2130" s="431"/>
      <c r="B2130" s="334"/>
      <c r="C2130" s="334"/>
      <c r="D2130" s="339"/>
      <c r="E2130" s="558"/>
      <c r="F2130" s="334"/>
      <c r="G2130" s="334"/>
      <c r="H2130" s="432"/>
      <c r="I2130" s="334"/>
    </row>
    <row r="2131" spans="1:9" s="213" customFormat="1" x14ac:dyDescent="0.2">
      <c r="A2131" s="431"/>
      <c r="B2131" s="334"/>
      <c r="C2131" s="334"/>
      <c r="D2131" s="339"/>
      <c r="E2131" s="558"/>
      <c r="F2131" s="334"/>
      <c r="G2131" s="334"/>
      <c r="H2131" s="432"/>
      <c r="I2131" s="334"/>
    </row>
    <row r="2132" spans="1:9" s="213" customFormat="1" x14ac:dyDescent="0.2">
      <c r="A2132" s="431"/>
      <c r="B2132" s="334"/>
      <c r="C2132" s="334"/>
      <c r="D2132" s="339"/>
      <c r="E2132" s="558"/>
      <c r="F2132" s="334"/>
      <c r="G2132" s="334"/>
      <c r="H2132" s="432"/>
      <c r="I2132" s="334"/>
    </row>
    <row r="2133" spans="1:9" s="213" customFormat="1" x14ac:dyDescent="0.2">
      <c r="A2133" s="431"/>
      <c r="B2133" s="334"/>
      <c r="C2133" s="334"/>
      <c r="D2133" s="339"/>
      <c r="E2133" s="558"/>
      <c r="F2133" s="334"/>
      <c r="G2133" s="334"/>
      <c r="H2133" s="432"/>
      <c r="I2133" s="334"/>
    </row>
    <row r="2134" spans="1:9" s="213" customFormat="1" x14ac:dyDescent="0.2">
      <c r="A2134" s="431"/>
      <c r="B2134" s="334"/>
      <c r="C2134" s="334"/>
      <c r="D2134" s="339"/>
      <c r="E2134" s="558"/>
      <c r="F2134" s="334"/>
      <c r="G2134" s="334"/>
      <c r="H2134" s="432"/>
      <c r="I2134" s="334"/>
    </row>
    <row r="2135" spans="1:9" s="213" customFormat="1" x14ac:dyDescent="0.2">
      <c r="A2135" s="431"/>
      <c r="B2135" s="334"/>
      <c r="C2135" s="334"/>
      <c r="D2135" s="339"/>
      <c r="E2135" s="558"/>
      <c r="F2135" s="334"/>
      <c r="G2135" s="334"/>
      <c r="H2135" s="432"/>
      <c r="I2135" s="334"/>
    </row>
    <row r="2136" spans="1:9" s="213" customFormat="1" x14ac:dyDescent="0.2">
      <c r="A2136" s="431"/>
      <c r="B2136" s="334"/>
      <c r="C2136" s="334"/>
      <c r="D2136" s="339"/>
      <c r="E2136" s="558"/>
      <c r="F2136" s="334"/>
      <c r="G2136" s="334"/>
      <c r="H2136" s="432"/>
      <c r="I2136" s="334"/>
    </row>
    <row r="2137" spans="1:9" s="213" customFormat="1" x14ac:dyDescent="0.2">
      <c r="A2137" s="431"/>
      <c r="B2137" s="334"/>
      <c r="C2137" s="334"/>
      <c r="D2137" s="339"/>
      <c r="E2137" s="558"/>
      <c r="F2137" s="334"/>
      <c r="G2137" s="334"/>
      <c r="H2137" s="432"/>
      <c r="I2137" s="334"/>
    </row>
    <row r="2138" spans="1:9" s="213" customFormat="1" x14ac:dyDescent="0.2">
      <c r="A2138" s="431"/>
      <c r="B2138" s="334"/>
      <c r="C2138" s="334"/>
      <c r="D2138" s="339"/>
      <c r="E2138" s="558"/>
      <c r="F2138" s="334"/>
      <c r="G2138" s="334"/>
      <c r="H2138" s="432"/>
      <c r="I2138" s="334"/>
    </row>
    <row r="2139" spans="1:9" s="213" customFormat="1" x14ac:dyDescent="0.2">
      <c r="A2139" s="431"/>
      <c r="B2139" s="334"/>
      <c r="C2139" s="334"/>
      <c r="D2139" s="339"/>
      <c r="E2139" s="558"/>
      <c r="F2139" s="334"/>
      <c r="G2139" s="334"/>
      <c r="H2139" s="432"/>
      <c r="I2139" s="334"/>
    </row>
    <row r="2140" spans="1:9" s="213" customFormat="1" x14ac:dyDescent="0.2">
      <c r="A2140" s="431"/>
      <c r="B2140" s="334"/>
      <c r="C2140" s="334"/>
      <c r="D2140" s="339"/>
      <c r="E2140" s="558"/>
      <c r="F2140" s="334"/>
      <c r="G2140" s="334"/>
      <c r="H2140" s="432"/>
      <c r="I2140" s="334"/>
    </row>
    <row r="2141" spans="1:9" s="213" customFormat="1" x14ac:dyDescent="0.2">
      <c r="A2141" s="431"/>
      <c r="B2141" s="334"/>
      <c r="C2141" s="334"/>
      <c r="D2141" s="339"/>
      <c r="E2141" s="558"/>
      <c r="F2141" s="334"/>
      <c r="G2141" s="334"/>
      <c r="H2141" s="432"/>
      <c r="I2141" s="334"/>
    </row>
    <row r="2142" spans="1:9" s="213" customFormat="1" x14ac:dyDescent="0.2">
      <c r="A2142" s="431"/>
      <c r="B2142" s="334"/>
      <c r="C2142" s="334"/>
      <c r="D2142" s="339"/>
      <c r="E2142" s="558"/>
      <c r="F2142" s="334"/>
      <c r="G2142" s="334"/>
      <c r="H2142" s="432"/>
      <c r="I2142" s="334"/>
    </row>
    <row r="2143" spans="1:9" s="213" customFormat="1" x14ac:dyDescent="0.2">
      <c r="A2143" s="431"/>
      <c r="B2143" s="334"/>
      <c r="C2143" s="334"/>
      <c r="D2143" s="339"/>
      <c r="E2143" s="558"/>
      <c r="F2143" s="334"/>
      <c r="G2143" s="334"/>
      <c r="H2143" s="432"/>
      <c r="I2143" s="334"/>
    </row>
    <row r="2144" spans="1:9" s="213" customFormat="1" x14ac:dyDescent="0.2">
      <c r="A2144" s="431"/>
      <c r="B2144" s="334"/>
      <c r="C2144" s="334"/>
      <c r="D2144" s="339"/>
      <c r="E2144" s="558"/>
      <c r="F2144" s="334"/>
      <c r="G2144" s="334"/>
      <c r="H2144" s="432"/>
      <c r="I2144" s="334"/>
    </row>
    <row r="2145" spans="1:9" s="213" customFormat="1" x14ac:dyDescent="0.2">
      <c r="A2145" s="431"/>
      <c r="B2145" s="334"/>
      <c r="C2145" s="334"/>
      <c r="D2145" s="339"/>
      <c r="E2145" s="558"/>
      <c r="F2145" s="334"/>
      <c r="G2145" s="334"/>
      <c r="H2145" s="432"/>
      <c r="I2145" s="334"/>
    </row>
    <row r="2146" spans="1:9" s="213" customFormat="1" x14ac:dyDescent="0.2">
      <c r="A2146" s="431"/>
      <c r="B2146" s="334"/>
      <c r="C2146" s="334"/>
      <c r="D2146" s="339"/>
      <c r="E2146" s="558"/>
      <c r="F2146" s="334"/>
      <c r="G2146" s="334"/>
      <c r="H2146" s="432"/>
      <c r="I2146" s="334"/>
    </row>
    <row r="2147" spans="1:9" s="213" customFormat="1" x14ac:dyDescent="0.2">
      <c r="A2147" s="431"/>
      <c r="B2147" s="334"/>
      <c r="C2147" s="334"/>
      <c r="D2147" s="339"/>
      <c r="E2147" s="558"/>
      <c r="F2147" s="334"/>
      <c r="G2147" s="334"/>
      <c r="H2147" s="432"/>
      <c r="I2147" s="334"/>
    </row>
    <row r="2148" spans="1:9" s="213" customFormat="1" x14ac:dyDescent="0.2">
      <c r="A2148" s="431"/>
      <c r="B2148" s="334"/>
      <c r="C2148" s="334"/>
      <c r="D2148" s="339"/>
      <c r="E2148" s="558"/>
      <c r="F2148" s="334"/>
      <c r="G2148" s="334"/>
      <c r="H2148" s="432"/>
      <c r="I2148" s="334"/>
    </row>
    <row r="2149" spans="1:9" s="213" customFormat="1" x14ac:dyDescent="0.2">
      <c r="A2149" s="431"/>
      <c r="B2149" s="334"/>
      <c r="C2149" s="334"/>
      <c r="D2149" s="339"/>
      <c r="E2149" s="558"/>
      <c r="F2149" s="334"/>
      <c r="G2149" s="334"/>
      <c r="H2149" s="432"/>
      <c r="I2149" s="334"/>
    </row>
    <row r="2150" spans="1:9" s="213" customFormat="1" x14ac:dyDescent="0.2">
      <c r="A2150" s="431"/>
      <c r="B2150" s="334"/>
      <c r="C2150" s="334"/>
      <c r="D2150" s="339"/>
      <c r="E2150" s="558"/>
      <c r="F2150" s="334"/>
      <c r="G2150" s="334"/>
      <c r="H2150" s="432"/>
      <c r="I2150" s="334"/>
    </row>
    <row r="2151" spans="1:9" s="213" customFormat="1" x14ac:dyDescent="0.2">
      <c r="A2151" s="431"/>
      <c r="B2151" s="334"/>
      <c r="C2151" s="334"/>
      <c r="D2151" s="339"/>
      <c r="E2151" s="558"/>
      <c r="F2151" s="334"/>
      <c r="G2151" s="334"/>
      <c r="H2151" s="432"/>
      <c r="I2151" s="334"/>
    </row>
    <row r="2152" spans="1:9" s="213" customFormat="1" x14ac:dyDescent="0.2">
      <c r="A2152" s="431"/>
      <c r="B2152" s="334"/>
      <c r="C2152" s="334"/>
      <c r="D2152" s="339"/>
      <c r="E2152" s="558"/>
      <c r="F2152" s="334"/>
      <c r="G2152" s="334"/>
      <c r="H2152" s="432"/>
      <c r="I2152" s="334"/>
    </row>
    <row r="2153" spans="1:9" s="213" customFormat="1" x14ac:dyDescent="0.2">
      <c r="A2153" s="431"/>
      <c r="B2153" s="334"/>
      <c r="C2153" s="334"/>
      <c r="D2153" s="339"/>
      <c r="E2153" s="558"/>
      <c r="F2153" s="334"/>
      <c r="G2153" s="334"/>
      <c r="H2153" s="432"/>
      <c r="I2153" s="334"/>
    </row>
    <row r="2154" spans="1:9" s="213" customFormat="1" x14ac:dyDescent="0.2">
      <c r="A2154" s="431"/>
      <c r="B2154" s="334"/>
      <c r="C2154" s="334"/>
      <c r="D2154" s="339"/>
      <c r="E2154" s="558"/>
      <c r="F2154" s="334"/>
      <c r="G2154" s="334"/>
      <c r="H2154" s="432"/>
      <c r="I2154" s="334"/>
    </row>
    <row r="2155" spans="1:9" s="213" customFormat="1" x14ac:dyDescent="0.2">
      <c r="A2155" s="431"/>
      <c r="B2155" s="334"/>
      <c r="C2155" s="334"/>
      <c r="D2155" s="339"/>
      <c r="E2155" s="558"/>
      <c r="F2155" s="334"/>
      <c r="G2155" s="334"/>
      <c r="H2155" s="432"/>
      <c r="I2155" s="334"/>
    </row>
    <row r="2156" spans="1:9" s="213" customFormat="1" x14ac:dyDescent="0.2">
      <c r="A2156" s="431"/>
      <c r="B2156" s="334"/>
      <c r="C2156" s="334"/>
      <c r="D2156" s="339"/>
      <c r="E2156" s="558"/>
      <c r="F2156" s="334"/>
      <c r="G2156" s="334"/>
      <c r="H2156" s="432"/>
      <c r="I2156" s="334"/>
    </row>
    <row r="2157" spans="1:9" s="213" customFormat="1" x14ac:dyDescent="0.2">
      <c r="A2157" s="431"/>
      <c r="B2157" s="334"/>
      <c r="C2157" s="334"/>
      <c r="D2157" s="339"/>
      <c r="E2157" s="558"/>
      <c r="F2157" s="334"/>
      <c r="G2157" s="334"/>
      <c r="H2157" s="432"/>
      <c r="I2157" s="334"/>
    </row>
    <row r="2158" spans="1:9" s="213" customFormat="1" x14ac:dyDescent="0.2">
      <c r="A2158" s="431"/>
      <c r="B2158" s="334"/>
      <c r="C2158" s="334"/>
      <c r="D2158" s="339"/>
      <c r="E2158" s="558"/>
      <c r="F2158" s="334"/>
      <c r="G2158" s="334"/>
      <c r="H2158" s="432"/>
      <c r="I2158" s="334"/>
    </row>
    <row r="2159" spans="1:9" s="213" customFormat="1" x14ac:dyDescent="0.2">
      <c r="A2159" s="431"/>
      <c r="B2159" s="334"/>
      <c r="C2159" s="334"/>
      <c r="D2159" s="339"/>
      <c r="E2159" s="558"/>
      <c r="F2159" s="334"/>
      <c r="G2159" s="334"/>
      <c r="H2159" s="432"/>
      <c r="I2159" s="334"/>
    </row>
    <row r="2160" spans="1:9" s="213" customFormat="1" x14ac:dyDescent="0.2">
      <c r="A2160" s="431"/>
      <c r="B2160" s="334"/>
      <c r="C2160" s="334"/>
      <c r="D2160" s="339"/>
      <c r="E2160" s="558"/>
      <c r="F2160" s="334"/>
      <c r="G2160" s="334"/>
      <c r="H2160" s="432"/>
      <c r="I2160" s="334"/>
    </row>
    <row r="2161" spans="1:9" s="213" customFormat="1" x14ac:dyDescent="0.2">
      <c r="A2161" s="431"/>
      <c r="B2161" s="334"/>
      <c r="C2161" s="334"/>
      <c r="D2161" s="339"/>
      <c r="E2161" s="558"/>
      <c r="F2161" s="334"/>
      <c r="G2161" s="334"/>
      <c r="H2161" s="432"/>
      <c r="I2161" s="334"/>
    </row>
    <row r="2162" spans="1:9" s="213" customFormat="1" x14ac:dyDescent="0.2">
      <c r="A2162" s="431"/>
      <c r="B2162" s="334"/>
      <c r="C2162" s="334"/>
      <c r="D2162" s="339"/>
      <c r="E2162" s="558"/>
      <c r="F2162" s="334"/>
      <c r="G2162" s="334"/>
      <c r="H2162" s="432"/>
      <c r="I2162" s="334"/>
    </row>
    <row r="2163" spans="1:9" s="213" customFormat="1" x14ac:dyDescent="0.2">
      <c r="A2163" s="334"/>
      <c r="B2163" s="334"/>
      <c r="C2163" s="334"/>
      <c r="D2163" s="339"/>
      <c r="E2163" s="558"/>
      <c r="F2163" s="334"/>
      <c r="G2163" s="334"/>
      <c r="H2163" s="432"/>
      <c r="I2163" s="334"/>
    </row>
    <row r="2164" spans="1:9" s="213" customFormat="1" x14ac:dyDescent="0.2">
      <c r="A2164" s="334"/>
      <c r="B2164" s="334"/>
      <c r="C2164" s="334"/>
      <c r="D2164" s="339"/>
      <c r="E2164" s="558"/>
      <c r="F2164" s="334"/>
      <c r="G2164" s="334"/>
      <c r="H2164" s="432"/>
      <c r="I2164" s="334"/>
    </row>
    <row r="2165" spans="1:9" s="213" customFormat="1" x14ac:dyDescent="0.2">
      <c r="A2165" s="334"/>
      <c r="B2165" s="334"/>
      <c r="C2165" s="334"/>
      <c r="D2165" s="339"/>
      <c r="E2165" s="558"/>
      <c r="F2165" s="334"/>
      <c r="G2165" s="334"/>
      <c r="H2165" s="432"/>
      <c r="I2165" s="334"/>
    </row>
    <row r="2166" spans="1:9" s="213" customFormat="1" x14ac:dyDescent="0.2">
      <c r="A2166" s="334"/>
      <c r="B2166" s="334"/>
      <c r="C2166" s="334"/>
      <c r="D2166" s="339"/>
      <c r="E2166" s="558"/>
      <c r="F2166" s="334"/>
      <c r="G2166" s="334"/>
      <c r="H2166" s="432"/>
      <c r="I2166" s="334"/>
    </row>
    <row r="2167" spans="1:9" s="213" customFormat="1" x14ac:dyDescent="0.2">
      <c r="A2167" s="334"/>
      <c r="B2167" s="334"/>
      <c r="C2167" s="334"/>
      <c r="D2167" s="339"/>
      <c r="E2167" s="558"/>
      <c r="F2167" s="334"/>
      <c r="G2167" s="334"/>
      <c r="H2167" s="432"/>
      <c r="I2167" s="334"/>
    </row>
    <row r="2168" spans="1:9" s="213" customFormat="1" x14ac:dyDescent="0.2">
      <c r="A2168" s="217"/>
      <c r="B2168" s="334"/>
      <c r="C2168" s="334"/>
      <c r="D2168" s="339"/>
      <c r="E2168" s="558"/>
      <c r="F2168" s="334"/>
      <c r="G2168" s="334"/>
      <c r="H2168" s="432"/>
      <c r="I2168" s="334"/>
    </row>
    <row r="2169" spans="1:9" s="213" customFormat="1" x14ac:dyDescent="0.2">
      <c r="A2169" s="217"/>
      <c r="B2169" s="334"/>
      <c r="C2169" s="334"/>
      <c r="D2169" s="339"/>
      <c r="E2169" s="558"/>
      <c r="F2169" s="334"/>
      <c r="G2169" s="334"/>
      <c r="H2169" s="432"/>
      <c r="I2169" s="334"/>
    </row>
    <row r="2170" spans="1:9" s="213" customFormat="1" x14ac:dyDescent="0.2">
      <c r="A2170" s="217"/>
      <c r="B2170" s="334"/>
      <c r="C2170" s="334"/>
      <c r="D2170" s="339"/>
      <c r="E2170" s="558"/>
      <c r="F2170" s="334"/>
      <c r="G2170" s="334"/>
      <c r="H2170" s="432"/>
      <c r="I2170" s="334"/>
    </row>
    <row r="2171" spans="1:9" s="213" customFormat="1" x14ac:dyDescent="0.2">
      <c r="A2171" s="217"/>
      <c r="B2171" s="334"/>
      <c r="C2171" s="334"/>
      <c r="D2171" s="339"/>
      <c r="E2171" s="558"/>
      <c r="F2171" s="334"/>
      <c r="G2171" s="334"/>
      <c r="H2171" s="432"/>
      <c r="I2171" s="334"/>
    </row>
    <row r="2172" spans="1:9" s="213" customFormat="1" x14ac:dyDescent="0.2">
      <c r="A2172" s="217"/>
      <c r="B2172" s="334"/>
      <c r="C2172" s="334"/>
      <c r="D2172" s="339"/>
      <c r="E2172" s="558"/>
      <c r="F2172" s="334"/>
      <c r="G2172" s="334"/>
      <c r="H2172" s="432"/>
      <c r="I2172" s="334"/>
    </row>
    <row r="2173" spans="1:9" s="213" customFormat="1" x14ac:dyDescent="0.2">
      <c r="A2173" s="217"/>
      <c r="B2173" s="334"/>
      <c r="C2173" s="334"/>
      <c r="D2173" s="339"/>
      <c r="E2173" s="558"/>
      <c r="F2173" s="334"/>
      <c r="G2173" s="334"/>
      <c r="H2173" s="432"/>
      <c r="I2173" s="334"/>
    </row>
    <row r="2174" spans="1:9" s="213" customFormat="1" x14ac:dyDescent="0.2">
      <c r="A2174" s="217"/>
      <c r="B2174" s="334"/>
      <c r="C2174" s="334"/>
      <c r="D2174" s="339"/>
      <c r="E2174" s="558"/>
      <c r="F2174" s="334"/>
      <c r="G2174" s="334"/>
      <c r="H2174" s="432"/>
      <c r="I2174" s="334"/>
    </row>
    <row r="2175" spans="1:9" s="213" customFormat="1" x14ac:dyDescent="0.2">
      <c r="A2175" s="217"/>
      <c r="B2175" s="334"/>
      <c r="C2175" s="334"/>
      <c r="D2175" s="339"/>
      <c r="E2175" s="558"/>
      <c r="F2175" s="334"/>
      <c r="G2175" s="334"/>
      <c r="H2175" s="432"/>
      <c r="I2175" s="334"/>
    </row>
    <row r="2176" spans="1:9" s="213" customFormat="1" x14ac:dyDescent="0.2">
      <c r="A2176" s="217"/>
      <c r="B2176" s="334"/>
      <c r="C2176" s="334"/>
      <c r="D2176" s="339"/>
      <c r="E2176" s="558"/>
      <c r="F2176" s="334"/>
      <c r="G2176" s="334"/>
      <c r="H2176" s="432"/>
      <c r="I2176" s="334"/>
    </row>
    <row r="2177" spans="1:9" s="213" customFormat="1" x14ac:dyDescent="0.2">
      <c r="A2177" s="217"/>
      <c r="B2177" s="334"/>
      <c r="C2177" s="334"/>
      <c r="D2177" s="339"/>
      <c r="E2177" s="558"/>
      <c r="F2177" s="334"/>
      <c r="G2177" s="334"/>
      <c r="H2177" s="432"/>
      <c r="I2177" s="334"/>
    </row>
    <row r="2178" spans="1:9" s="213" customFormat="1" x14ac:dyDescent="0.2">
      <c r="A2178" s="217"/>
      <c r="B2178" s="334"/>
      <c r="C2178" s="334"/>
      <c r="D2178" s="339"/>
      <c r="E2178" s="558"/>
      <c r="F2178" s="334"/>
      <c r="G2178" s="334"/>
      <c r="H2178" s="432"/>
      <c r="I2178" s="334"/>
    </row>
    <row r="2179" spans="1:9" s="213" customFormat="1" x14ac:dyDescent="0.2">
      <c r="A2179" s="217"/>
      <c r="B2179" s="334"/>
      <c r="C2179" s="334"/>
      <c r="D2179" s="339"/>
      <c r="E2179" s="558"/>
      <c r="F2179" s="334"/>
      <c r="G2179" s="334"/>
      <c r="H2179" s="432"/>
      <c r="I2179" s="334"/>
    </row>
    <row r="2180" spans="1:9" s="213" customFormat="1" x14ac:dyDescent="0.2">
      <c r="A2180" s="217"/>
      <c r="B2180" s="334"/>
      <c r="C2180" s="334"/>
      <c r="D2180" s="339"/>
      <c r="E2180" s="558"/>
      <c r="F2180" s="334"/>
      <c r="G2180" s="334"/>
      <c r="H2180" s="432"/>
      <c r="I2180" s="334"/>
    </row>
    <row r="2181" spans="1:9" s="213" customFormat="1" x14ac:dyDescent="0.2">
      <c r="A2181" s="217"/>
      <c r="B2181" s="334"/>
      <c r="C2181" s="334"/>
      <c r="D2181" s="339"/>
      <c r="E2181" s="558"/>
      <c r="F2181" s="334"/>
      <c r="G2181" s="334"/>
      <c r="H2181" s="432"/>
      <c r="I2181" s="334"/>
    </row>
    <row r="2182" spans="1:9" s="213" customFormat="1" x14ac:dyDescent="0.2">
      <c r="A2182" s="217"/>
      <c r="B2182" s="334"/>
      <c r="C2182" s="334"/>
      <c r="D2182" s="339"/>
      <c r="E2182" s="558"/>
      <c r="F2182" s="334"/>
      <c r="G2182" s="334"/>
      <c r="H2182" s="432"/>
      <c r="I2182" s="334"/>
    </row>
    <row r="2183" spans="1:9" s="213" customFormat="1" x14ac:dyDescent="0.2">
      <c r="A2183" s="217"/>
      <c r="B2183" s="334"/>
      <c r="C2183" s="334"/>
      <c r="D2183" s="339"/>
      <c r="E2183" s="558"/>
      <c r="F2183" s="334"/>
      <c r="G2183" s="334"/>
      <c r="H2183" s="432"/>
      <c r="I2183" s="334"/>
    </row>
    <row r="2184" spans="1:9" s="213" customFormat="1" x14ac:dyDescent="0.2">
      <c r="A2184" s="217"/>
      <c r="B2184" s="334"/>
      <c r="C2184" s="334"/>
      <c r="D2184" s="339"/>
      <c r="E2184" s="558"/>
      <c r="F2184" s="334"/>
      <c r="G2184" s="334"/>
      <c r="H2184" s="432"/>
      <c r="I2184" s="334"/>
    </row>
    <row r="2185" spans="1:9" s="213" customFormat="1" x14ac:dyDescent="0.2">
      <c r="A2185" s="217"/>
      <c r="B2185" s="334"/>
      <c r="C2185" s="334"/>
      <c r="D2185" s="339"/>
      <c r="E2185" s="558"/>
      <c r="F2185" s="334"/>
      <c r="G2185" s="334"/>
      <c r="H2185" s="432"/>
      <c r="I2185" s="334"/>
    </row>
    <row r="2186" spans="1:9" s="213" customFormat="1" x14ac:dyDescent="0.2">
      <c r="A2186" s="217"/>
      <c r="B2186" s="334"/>
      <c r="C2186" s="334"/>
      <c r="D2186" s="339"/>
      <c r="E2186" s="558"/>
      <c r="F2186" s="334"/>
      <c r="G2186" s="334"/>
      <c r="H2186" s="432"/>
      <c r="I2186" s="334"/>
    </row>
    <row r="2187" spans="1:9" s="213" customFormat="1" x14ac:dyDescent="0.2">
      <c r="A2187" s="217"/>
      <c r="B2187" s="334"/>
      <c r="C2187" s="334"/>
      <c r="D2187" s="339"/>
      <c r="E2187" s="558"/>
      <c r="F2187" s="334"/>
      <c r="G2187" s="334"/>
      <c r="H2187" s="432"/>
      <c r="I2187" s="334"/>
    </row>
    <row r="2188" spans="1:9" s="213" customFormat="1" x14ac:dyDescent="0.2">
      <c r="A2188" s="217"/>
      <c r="B2188" s="334"/>
      <c r="C2188" s="334"/>
      <c r="D2188" s="339"/>
      <c r="E2188" s="558"/>
      <c r="F2188" s="334"/>
      <c r="G2188" s="334"/>
      <c r="H2188" s="432"/>
      <c r="I2188" s="334"/>
    </row>
    <row r="2189" spans="1:9" s="213" customFormat="1" x14ac:dyDescent="0.2">
      <c r="A2189" s="217"/>
      <c r="B2189" s="334"/>
      <c r="C2189" s="334"/>
      <c r="D2189" s="339"/>
      <c r="E2189" s="558"/>
      <c r="F2189" s="334"/>
      <c r="G2189" s="334"/>
      <c r="H2189" s="432"/>
      <c r="I2189" s="334"/>
    </row>
    <row r="2190" spans="1:9" s="213" customFormat="1" x14ac:dyDescent="0.2">
      <c r="A2190" s="217"/>
      <c r="B2190" s="334"/>
      <c r="C2190" s="334"/>
      <c r="D2190" s="339"/>
      <c r="E2190" s="558"/>
      <c r="F2190" s="334"/>
      <c r="G2190" s="334"/>
      <c r="H2190" s="432"/>
      <c r="I2190" s="334"/>
    </row>
    <row r="2191" spans="1:9" s="213" customFormat="1" x14ac:dyDescent="0.2">
      <c r="A2191" s="217"/>
      <c r="B2191" s="334"/>
      <c r="C2191" s="334"/>
      <c r="D2191" s="339"/>
      <c r="E2191" s="558"/>
      <c r="F2191" s="334"/>
      <c r="G2191" s="334"/>
      <c r="H2191" s="432"/>
      <c r="I2191" s="334"/>
    </row>
    <row r="2192" spans="1:9" s="213" customFormat="1" x14ac:dyDescent="0.2">
      <c r="A2192" s="217"/>
      <c r="B2192" s="334"/>
      <c r="C2192" s="334"/>
      <c r="D2192" s="339"/>
      <c r="E2192" s="558"/>
      <c r="F2192" s="334"/>
      <c r="G2192" s="334"/>
      <c r="H2192" s="432"/>
      <c r="I2192" s="334"/>
    </row>
    <row r="2193" spans="1:9" s="213" customFormat="1" x14ac:dyDescent="0.2">
      <c r="A2193" s="217"/>
      <c r="B2193" s="334"/>
      <c r="C2193" s="334"/>
      <c r="D2193" s="339"/>
      <c r="E2193" s="558"/>
      <c r="F2193" s="334"/>
      <c r="G2193" s="334"/>
      <c r="H2193" s="432"/>
      <c r="I2193" s="334"/>
    </row>
    <row r="2194" spans="1:9" s="213" customFormat="1" x14ac:dyDescent="0.2">
      <c r="A2194" s="217"/>
      <c r="B2194" s="334"/>
      <c r="C2194" s="334"/>
      <c r="D2194" s="339"/>
      <c r="E2194" s="558"/>
      <c r="F2194" s="334"/>
      <c r="G2194" s="334"/>
      <c r="H2194" s="432"/>
      <c r="I2194" s="334"/>
    </row>
    <row r="2195" spans="1:9" s="213" customFormat="1" x14ac:dyDescent="0.2">
      <c r="A2195" s="217"/>
      <c r="B2195" s="334"/>
      <c r="C2195" s="334"/>
      <c r="D2195" s="339"/>
      <c r="E2195" s="558"/>
      <c r="F2195" s="334"/>
      <c r="G2195" s="334"/>
      <c r="H2195" s="432"/>
      <c r="I2195" s="334"/>
    </row>
    <row r="2196" spans="1:9" s="213" customFormat="1" x14ac:dyDescent="0.2">
      <c r="A2196" s="217"/>
      <c r="B2196" s="334"/>
      <c r="C2196" s="334"/>
      <c r="D2196" s="339"/>
      <c r="E2196" s="558"/>
      <c r="F2196" s="334"/>
      <c r="G2196" s="334"/>
      <c r="H2196" s="432"/>
      <c r="I2196" s="334"/>
    </row>
    <row r="2197" spans="1:9" s="213" customFormat="1" x14ac:dyDescent="0.2">
      <c r="A2197" s="217"/>
      <c r="B2197" s="334"/>
      <c r="C2197" s="334"/>
      <c r="D2197" s="339"/>
      <c r="E2197" s="558"/>
      <c r="F2197" s="334"/>
      <c r="G2197" s="334"/>
      <c r="H2197" s="432"/>
      <c r="I2197" s="334"/>
    </row>
    <row r="2198" spans="1:9" s="213" customFormat="1" x14ac:dyDescent="0.2">
      <c r="A2198" s="217"/>
      <c r="B2198" s="334"/>
      <c r="C2198" s="334"/>
      <c r="D2198" s="339"/>
      <c r="E2198" s="558"/>
      <c r="F2198" s="334"/>
      <c r="G2198" s="334"/>
      <c r="H2198" s="432"/>
      <c r="I2198" s="334"/>
    </row>
    <row r="2199" spans="1:9" s="213" customFormat="1" x14ac:dyDescent="0.2">
      <c r="A2199" s="217"/>
      <c r="B2199" s="334"/>
      <c r="C2199" s="334"/>
      <c r="D2199" s="339"/>
      <c r="E2199" s="558"/>
      <c r="F2199" s="334"/>
      <c r="G2199" s="334"/>
      <c r="H2199" s="432"/>
      <c r="I2199" s="334"/>
    </row>
    <row r="2200" spans="1:9" s="213" customFormat="1" x14ac:dyDescent="0.2">
      <c r="A2200" s="217"/>
      <c r="B2200" s="334"/>
      <c r="C2200" s="334"/>
      <c r="D2200" s="339"/>
      <c r="E2200" s="558"/>
      <c r="F2200" s="334"/>
      <c r="G2200" s="334"/>
      <c r="H2200" s="432"/>
      <c r="I2200" s="334"/>
    </row>
    <row r="2201" spans="1:9" s="213" customFormat="1" x14ac:dyDescent="0.2">
      <c r="A2201" s="217"/>
      <c r="B2201" s="334"/>
      <c r="C2201" s="334"/>
      <c r="D2201" s="339"/>
      <c r="E2201" s="558"/>
      <c r="F2201" s="334"/>
      <c r="G2201" s="334"/>
      <c r="H2201" s="432"/>
      <c r="I2201" s="334"/>
    </row>
    <row r="2202" spans="1:9" s="213" customFormat="1" x14ac:dyDescent="0.2">
      <c r="A2202" s="217"/>
      <c r="B2202" s="334"/>
      <c r="C2202" s="334"/>
      <c r="D2202" s="339"/>
      <c r="E2202" s="558"/>
      <c r="F2202" s="334"/>
      <c r="G2202" s="334"/>
      <c r="H2202" s="432"/>
      <c r="I2202" s="334"/>
    </row>
    <row r="2203" spans="1:9" s="213" customFormat="1" x14ac:dyDescent="0.2">
      <c r="A2203" s="217"/>
      <c r="B2203" s="334"/>
      <c r="C2203" s="334"/>
      <c r="D2203" s="339"/>
      <c r="E2203" s="558"/>
      <c r="F2203" s="334"/>
      <c r="G2203" s="334"/>
      <c r="H2203" s="432"/>
      <c r="I2203" s="334"/>
    </row>
    <row r="2204" spans="1:9" s="213" customFormat="1" x14ac:dyDescent="0.2">
      <c r="A2204" s="217"/>
      <c r="B2204" s="334"/>
      <c r="C2204" s="334"/>
      <c r="D2204" s="339"/>
      <c r="E2204" s="558"/>
      <c r="F2204" s="334"/>
      <c r="G2204" s="334"/>
      <c r="H2204" s="432"/>
      <c r="I2204" s="334"/>
    </row>
    <row r="2205" spans="1:9" s="213" customFormat="1" x14ac:dyDescent="0.2">
      <c r="A2205" s="217"/>
      <c r="B2205" s="334"/>
      <c r="C2205" s="334"/>
      <c r="D2205" s="339"/>
      <c r="E2205" s="558"/>
      <c r="F2205" s="334"/>
      <c r="G2205" s="334"/>
      <c r="H2205" s="432"/>
      <c r="I2205" s="334"/>
    </row>
    <row r="2206" spans="1:9" s="213" customFormat="1" x14ac:dyDescent="0.2">
      <c r="A2206" s="217"/>
      <c r="B2206" s="334"/>
      <c r="C2206" s="334"/>
      <c r="D2206" s="339"/>
      <c r="E2206" s="558"/>
      <c r="F2206" s="334"/>
      <c r="G2206" s="334"/>
      <c r="H2206" s="432"/>
      <c r="I2206" s="334"/>
    </row>
    <row r="2207" spans="1:9" s="213" customFormat="1" x14ac:dyDescent="0.2">
      <c r="A2207" s="217"/>
      <c r="B2207" s="334"/>
      <c r="C2207" s="334"/>
      <c r="D2207" s="339"/>
      <c r="E2207" s="558"/>
      <c r="F2207" s="334"/>
      <c r="G2207" s="334"/>
      <c r="H2207" s="432"/>
      <c r="I2207" s="334"/>
    </row>
    <row r="2208" spans="1:9" s="213" customFormat="1" x14ac:dyDescent="0.2">
      <c r="A2208" s="217"/>
      <c r="B2208" s="334"/>
      <c r="C2208" s="334"/>
      <c r="D2208" s="339"/>
      <c r="E2208" s="558"/>
      <c r="F2208" s="334"/>
      <c r="G2208" s="334"/>
      <c r="H2208" s="432"/>
      <c r="I2208" s="334"/>
    </row>
    <row r="2209" spans="1:9" s="213" customFormat="1" x14ac:dyDescent="0.2">
      <c r="A2209" s="217"/>
      <c r="B2209" s="334"/>
      <c r="C2209" s="334"/>
      <c r="D2209" s="339"/>
      <c r="E2209" s="558"/>
      <c r="F2209" s="334"/>
      <c r="G2209" s="334"/>
      <c r="H2209" s="432"/>
      <c r="I2209" s="334"/>
    </row>
    <row r="2210" spans="1:9" s="213" customFormat="1" x14ac:dyDescent="0.2">
      <c r="A2210" s="217"/>
      <c r="B2210" s="334"/>
      <c r="C2210" s="334"/>
      <c r="D2210" s="339"/>
      <c r="E2210" s="558"/>
      <c r="F2210" s="334"/>
      <c r="G2210" s="334"/>
      <c r="H2210" s="432"/>
      <c r="I2210" s="334"/>
    </row>
    <row r="2211" spans="1:9" s="213" customFormat="1" x14ac:dyDescent="0.2">
      <c r="A2211" s="217"/>
      <c r="B2211" s="334"/>
      <c r="C2211" s="334"/>
      <c r="D2211" s="339"/>
      <c r="E2211" s="558"/>
      <c r="F2211" s="334"/>
      <c r="G2211" s="334"/>
      <c r="H2211" s="432"/>
      <c r="I2211" s="334"/>
    </row>
    <row r="2212" spans="1:9" s="213" customFormat="1" x14ac:dyDescent="0.2">
      <c r="A2212" s="217"/>
      <c r="B2212" s="334"/>
      <c r="C2212" s="334"/>
      <c r="D2212" s="339"/>
      <c r="E2212" s="558"/>
      <c r="F2212" s="334"/>
      <c r="G2212" s="334"/>
      <c r="H2212" s="432"/>
      <c r="I2212" s="334"/>
    </row>
    <row r="2213" spans="1:9" s="213" customFormat="1" x14ac:dyDescent="0.2">
      <c r="A2213" s="217"/>
      <c r="B2213" s="334"/>
      <c r="C2213" s="334"/>
      <c r="D2213" s="339"/>
      <c r="E2213" s="558"/>
      <c r="F2213" s="334"/>
      <c r="G2213" s="334"/>
      <c r="H2213" s="432"/>
      <c r="I2213" s="334"/>
    </row>
    <row r="2214" spans="1:9" s="213" customFormat="1" x14ac:dyDescent="0.2">
      <c r="A2214" s="217"/>
      <c r="B2214" s="334"/>
      <c r="C2214" s="334"/>
      <c r="D2214" s="339"/>
      <c r="E2214" s="558"/>
      <c r="F2214" s="334"/>
      <c r="G2214" s="334"/>
      <c r="H2214" s="432"/>
      <c r="I2214" s="334"/>
    </row>
    <row r="2215" spans="1:9" s="213" customFormat="1" x14ac:dyDescent="0.2">
      <c r="A2215" s="217"/>
      <c r="B2215" s="334"/>
      <c r="C2215" s="334"/>
      <c r="D2215" s="339"/>
      <c r="E2215" s="340"/>
      <c r="F2215" s="334"/>
      <c r="G2215" s="334"/>
      <c r="H2215" s="432"/>
      <c r="I2215" s="334"/>
    </row>
    <row r="2216" spans="1:9" s="213" customFormat="1" x14ac:dyDescent="0.2">
      <c r="A2216" s="217"/>
      <c r="B2216" s="334"/>
      <c r="C2216" s="334"/>
      <c r="D2216" s="339"/>
      <c r="E2216" s="340"/>
      <c r="F2216" s="334"/>
      <c r="G2216" s="334"/>
      <c r="H2216" s="432"/>
      <c r="I2216" s="334"/>
    </row>
    <row r="2217" spans="1:9" s="213" customFormat="1" x14ac:dyDescent="0.2">
      <c r="A2217" s="217"/>
      <c r="B2217" s="334"/>
      <c r="C2217" s="334"/>
      <c r="D2217" s="339"/>
      <c r="E2217" s="340"/>
      <c r="F2217" s="334"/>
      <c r="G2217" s="334"/>
      <c r="H2217" s="432"/>
      <c r="I2217" s="334"/>
    </row>
    <row r="2218" spans="1:9" s="213" customFormat="1" x14ac:dyDescent="0.2">
      <c r="A2218" s="217"/>
      <c r="B2218" s="334"/>
      <c r="C2218" s="334"/>
      <c r="D2218" s="339"/>
      <c r="E2218" s="340"/>
      <c r="F2218" s="334"/>
      <c r="G2218" s="334"/>
      <c r="H2218" s="432"/>
      <c r="I2218" s="334"/>
    </row>
    <row r="2219" spans="1:9" s="213" customFormat="1" x14ac:dyDescent="0.2">
      <c r="A2219" s="217"/>
      <c r="B2219" s="334"/>
      <c r="C2219" s="334"/>
      <c r="D2219" s="339"/>
      <c r="E2219" s="340"/>
      <c r="F2219" s="334"/>
      <c r="G2219" s="334"/>
      <c r="H2219" s="432"/>
      <c r="I2219" s="334"/>
    </row>
    <row r="2220" spans="1:9" s="213" customFormat="1" x14ac:dyDescent="0.2">
      <c r="A2220" s="217"/>
      <c r="B2220" s="334"/>
      <c r="C2220" s="334"/>
      <c r="D2220" s="339"/>
      <c r="E2220" s="340"/>
      <c r="F2220" s="334"/>
      <c r="G2220" s="334"/>
      <c r="H2220" s="432"/>
      <c r="I2220" s="334"/>
    </row>
    <row r="2221" spans="1:9" s="213" customFormat="1" x14ac:dyDescent="0.2">
      <c r="A2221" s="217"/>
      <c r="B2221" s="334"/>
      <c r="C2221" s="334"/>
      <c r="D2221" s="339"/>
      <c r="E2221" s="340"/>
      <c r="F2221" s="334"/>
      <c r="G2221" s="334"/>
      <c r="H2221" s="432"/>
      <c r="I2221" s="334"/>
    </row>
    <row r="2222" spans="1:9" s="213" customFormat="1" x14ac:dyDescent="0.2">
      <c r="A2222" s="217"/>
      <c r="B2222" s="334"/>
      <c r="C2222" s="334"/>
      <c r="D2222" s="339"/>
      <c r="E2222" s="340"/>
      <c r="F2222" s="334"/>
      <c r="G2222" s="334"/>
      <c r="H2222" s="432"/>
      <c r="I2222" s="334"/>
    </row>
    <row r="2223" spans="1:9" s="213" customFormat="1" x14ac:dyDescent="0.2">
      <c r="A2223" s="217"/>
      <c r="B2223" s="334"/>
      <c r="C2223" s="334"/>
      <c r="D2223" s="339"/>
      <c r="E2223" s="340"/>
      <c r="F2223" s="334"/>
      <c r="G2223" s="334"/>
      <c r="H2223" s="432"/>
      <c r="I2223" s="334"/>
    </row>
    <row r="2224" spans="1:9" s="213" customFormat="1" x14ac:dyDescent="0.2">
      <c r="A2224" s="217"/>
      <c r="B2224" s="334"/>
      <c r="C2224" s="334"/>
      <c r="D2224" s="339"/>
      <c r="E2224" s="340"/>
      <c r="F2224" s="334"/>
      <c r="G2224" s="334"/>
      <c r="H2224" s="432"/>
      <c r="I2224" s="334"/>
    </row>
    <row r="2225" spans="1:9" s="213" customFormat="1" x14ac:dyDescent="0.2">
      <c r="A2225" s="217"/>
      <c r="B2225" s="334"/>
      <c r="C2225" s="334"/>
      <c r="D2225" s="339"/>
      <c r="E2225" s="340"/>
      <c r="F2225" s="334"/>
      <c r="G2225" s="334"/>
      <c r="H2225" s="432"/>
      <c r="I2225" s="334"/>
    </row>
    <row r="2226" spans="1:9" s="213" customFormat="1" x14ac:dyDescent="0.2">
      <c r="A2226" s="217"/>
      <c r="B2226" s="334"/>
      <c r="C2226" s="334"/>
      <c r="D2226" s="339"/>
      <c r="E2226" s="340"/>
      <c r="F2226" s="334"/>
      <c r="G2226" s="334"/>
      <c r="H2226" s="432"/>
      <c r="I2226" s="334"/>
    </row>
    <row r="2227" spans="1:9" s="213" customFormat="1" x14ac:dyDescent="0.2">
      <c r="A2227" s="217"/>
      <c r="B2227" s="334"/>
      <c r="C2227" s="334"/>
      <c r="D2227" s="339"/>
      <c r="E2227" s="340"/>
      <c r="F2227" s="334"/>
      <c r="G2227" s="334"/>
      <c r="H2227" s="432"/>
      <c r="I2227" s="334"/>
    </row>
    <row r="2228" spans="1:9" s="213" customFormat="1" x14ac:dyDescent="0.2">
      <c r="A2228" s="217"/>
      <c r="B2228" s="334"/>
      <c r="C2228" s="334"/>
      <c r="D2228" s="339"/>
      <c r="E2228" s="340"/>
      <c r="F2228" s="334"/>
      <c r="G2228" s="334"/>
      <c r="H2228" s="432"/>
      <c r="I2228" s="334"/>
    </row>
    <row r="2229" spans="1:9" s="213" customFormat="1" x14ac:dyDescent="0.2">
      <c r="A2229" s="217"/>
      <c r="B2229" s="334"/>
      <c r="C2229" s="334"/>
      <c r="D2229" s="339"/>
      <c r="E2229" s="340"/>
      <c r="F2229" s="334"/>
      <c r="G2229" s="334"/>
      <c r="H2229" s="432"/>
      <c r="I2229" s="334"/>
    </row>
    <row r="2230" spans="1:9" s="213" customFormat="1" x14ac:dyDescent="0.2">
      <c r="A2230" s="217"/>
      <c r="B2230" s="334"/>
      <c r="C2230" s="334"/>
      <c r="D2230" s="339"/>
      <c r="E2230" s="340"/>
      <c r="F2230" s="334"/>
      <c r="G2230" s="334"/>
      <c r="H2230" s="432"/>
      <c r="I2230" s="334"/>
    </row>
    <row r="2231" spans="1:9" s="213" customFormat="1" x14ac:dyDescent="0.2">
      <c r="A2231" s="217"/>
      <c r="B2231" s="334"/>
      <c r="C2231" s="334"/>
      <c r="D2231" s="339"/>
      <c r="E2231" s="340"/>
      <c r="F2231" s="334"/>
      <c r="G2231" s="334"/>
      <c r="H2231" s="432"/>
      <c r="I2231" s="334"/>
    </row>
    <row r="2232" spans="1:9" s="213" customFormat="1" x14ac:dyDescent="0.2">
      <c r="A2232" s="217"/>
      <c r="B2232" s="334"/>
      <c r="C2232" s="334"/>
      <c r="D2232" s="339"/>
      <c r="E2232" s="340"/>
      <c r="F2232" s="334"/>
      <c r="G2232" s="334"/>
      <c r="H2232" s="432"/>
      <c r="I2232" s="334"/>
    </row>
    <row r="2233" spans="1:9" s="213" customFormat="1" x14ac:dyDescent="0.2">
      <c r="A2233" s="217"/>
      <c r="B2233" s="334"/>
      <c r="C2233" s="334"/>
      <c r="D2233" s="339"/>
      <c r="E2233" s="340"/>
      <c r="F2233" s="334"/>
      <c r="G2233" s="334"/>
      <c r="H2233" s="432"/>
      <c r="I2233" s="334"/>
    </row>
    <row r="2234" spans="1:9" s="213" customFormat="1" x14ac:dyDescent="0.2">
      <c r="A2234" s="217"/>
      <c r="B2234" s="334"/>
      <c r="C2234" s="334"/>
      <c r="D2234" s="339"/>
      <c r="E2234" s="340"/>
      <c r="F2234" s="334"/>
      <c r="G2234" s="334"/>
      <c r="H2234" s="432"/>
      <c r="I2234" s="334"/>
    </row>
    <row r="2235" spans="1:9" s="213" customFormat="1" x14ac:dyDescent="0.2">
      <c r="A2235" s="217"/>
      <c r="B2235" s="334"/>
      <c r="C2235" s="334"/>
      <c r="D2235" s="339"/>
      <c r="E2235" s="340"/>
      <c r="F2235" s="334"/>
      <c r="G2235" s="334"/>
      <c r="H2235" s="432"/>
      <c r="I2235" s="334"/>
    </row>
    <row r="2236" spans="1:9" s="213" customFormat="1" x14ac:dyDescent="0.2">
      <c r="A2236" s="217"/>
      <c r="B2236" s="334"/>
      <c r="C2236" s="334"/>
      <c r="D2236" s="339"/>
      <c r="E2236" s="340"/>
      <c r="F2236" s="334"/>
      <c r="G2236" s="334"/>
      <c r="H2236" s="432"/>
      <c r="I2236" s="334"/>
    </row>
    <row r="2237" spans="1:9" s="213" customFormat="1" x14ac:dyDescent="0.2">
      <c r="A2237" s="217"/>
      <c r="B2237" s="334"/>
      <c r="C2237" s="334"/>
      <c r="D2237" s="339"/>
      <c r="E2237" s="340"/>
      <c r="F2237" s="334"/>
      <c r="G2237" s="334"/>
      <c r="H2237" s="432"/>
      <c r="I2237" s="334"/>
    </row>
    <row r="2238" spans="1:9" s="213" customFormat="1" x14ac:dyDescent="0.2">
      <c r="A2238" s="217"/>
      <c r="B2238" s="334"/>
      <c r="C2238" s="334"/>
      <c r="D2238" s="339"/>
      <c r="E2238" s="340"/>
      <c r="F2238" s="334"/>
      <c r="G2238" s="334"/>
      <c r="H2238" s="432"/>
      <c r="I2238" s="334"/>
    </row>
    <row r="2239" spans="1:9" s="213" customFormat="1" x14ac:dyDescent="0.2">
      <c r="A2239" s="217"/>
      <c r="B2239" s="334"/>
      <c r="C2239" s="334"/>
      <c r="D2239" s="339"/>
      <c r="E2239" s="340"/>
      <c r="F2239" s="334"/>
      <c r="G2239" s="334"/>
      <c r="H2239" s="432"/>
      <c r="I2239" s="334"/>
    </row>
    <row r="2240" spans="1:9" s="213" customFormat="1" x14ac:dyDescent="0.2">
      <c r="A2240" s="217"/>
      <c r="B2240" s="334"/>
      <c r="C2240" s="334"/>
      <c r="D2240" s="339"/>
      <c r="E2240" s="340"/>
      <c r="F2240" s="334"/>
      <c r="G2240" s="334"/>
      <c r="H2240" s="432"/>
      <c r="I2240" s="334"/>
    </row>
    <row r="2241" spans="1:9" s="213" customFormat="1" x14ac:dyDescent="0.2">
      <c r="A2241" s="217"/>
      <c r="B2241" s="334"/>
      <c r="C2241" s="334"/>
      <c r="D2241" s="339"/>
      <c r="E2241" s="340"/>
      <c r="F2241" s="334"/>
      <c r="G2241" s="334"/>
      <c r="H2241" s="432"/>
      <c r="I2241" s="334"/>
    </row>
    <row r="2242" spans="1:9" s="213" customFormat="1" x14ac:dyDescent="0.2">
      <c r="A2242" s="217"/>
      <c r="B2242" s="334"/>
      <c r="C2242" s="334"/>
      <c r="D2242" s="339"/>
      <c r="E2242" s="340"/>
      <c r="F2242" s="334"/>
      <c r="G2242" s="334"/>
      <c r="H2242" s="432"/>
      <c r="I2242" s="334"/>
    </row>
    <row r="2243" spans="1:9" s="213" customFormat="1" x14ac:dyDescent="0.2">
      <c r="A2243" s="217"/>
      <c r="B2243" s="334"/>
      <c r="C2243" s="334"/>
      <c r="D2243" s="339"/>
      <c r="E2243" s="340"/>
      <c r="F2243" s="334"/>
      <c r="G2243" s="334"/>
      <c r="H2243" s="432"/>
      <c r="I2243" s="334"/>
    </row>
    <row r="2244" spans="1:9" s="213" customFormat="1" x14ac:dyDescent="0.2">
      <c r="A2244" s="217"/>
      <c r="B2244" s="334"/>
      <c r="C2244" s="334"/>
      <c r="D2244" s="339"/>
      <c r="E2244" s="340"/>
      <c r="F2244" s="334"/>
      <c r="G2244" s="334"/>
      <c r="H2244" s="432"/>
      <c r="I2244" s="334"/>
    </row>
    <row r="2245" spans="1:9" s="213" customFormat="1" x14ac:dyDescent="0.2">
      <c r="A2245" s="217"/>
      <c r="B2245" s="334"/>
      <c r="C2245" s="334"/>
      <c r="D2245" s="339"/>
      <c r="E2245" s="340"/>
      <c r="F2245" s="334"/>
      <c r="G2245" s="334"/>
      <c r="H2245" s="432"/>
      <c r="I2245" s="334"/>
    </row>
    <row r="2246" spans="1:9" s="213" customFormat="1" x14ac:dyDescent="0.2">
      <c r="A2246" s="217"/>
      <c r="B2246" s="334"/>
      <c r="C2246" s="334"/>
      <c r="D2246" s="339"/>
      <c r="E2246" s="340"/>
      <c r="F2246" s="334"/>
      <c r="G2246" s="334"/>
      <c r="H2246" s="432"/>
      <c r="I2246" s="334"/>
    </row>
    <row r="2247" spans="1:9" s="213" customFormat="1" x14ac:dyDescent="0.2">
      <c r="A2247" s="217"/>
      <c r="B2247" s="334"/>
      <c r="C2247" s="334"/>
      <c r="D2247" s="339"/>
      <c r="E2247" s="340"/>
      <c r="F2247" s="334"/>
      <c r="G2247" s="334"/>
      <c r="H2247" s="432"/>
      <c r="I2247" s="334"/>
    </row>
    <row r="2248" spans="1:9" s="213" customFormat="1" ht="13.5" thickBot="1" x14ac:dyDescent="0.25">
      <c r="A2248" s="217"/>
      <c r="B2248" s="334"/>
      <c r="C2248" s="334"/>
      <c r="D2248" s="339"/>
      <c r="E2248" s="340"/>
      <c r="F2248" s="334"/>
      <c r="G2248" s="334"/>
      <c r="H2248" s="432"/>
      <c r="I2248" s="334"/>
    </row>
    <row r="2249" spans="1:9" ht="22.5" customHeight="1" thickBot="1" x14ac:dyDescent="0.25">
      <c r="A2249" s="218"/>
      <c r="B2249" s="218"/>
      <c r="C2249" s="219" t="s">
        <v>266</v>
      </c>
      <c r="D2249" s="220">
        <f>SUM(D5:D2168)</f>
        <v>2564398.5800000015</v>
      </c>
      <c r="E2249" s="218"/>
      <c r="F2249" s="218"/>
      <c r="G2249" s="218"/>
      <c r="H2249" s="221"/>
      <c r="I2249" s="221"/>
    </row>
    <row r="2664" spans="6:6" ht="51" x14ac:dyDescent="0.2">
      <c r="F2664" s="202" t="s">
        <v>225</v>
      </c>
    </row>
    <row r="2665" spans="6:6" ht="25.5" x14ac:dyDescent="0.2">
      <c r="F2665" s="202" t="s">
        <v>219</v>
      </c>
    </row>
    <row r="2666" spans="6:6" ht="25.5" x14ac:dyDescent="0.2">
      <c r="F2666" s="202" t="s">
        <v>220</v>
      </c>
    </row>
    <row r="2667" spans="6:6" ht="38.25" x14ac:dyDescent="0.2">
      <c r="F2667" s="202" t="s">
        <v>222</v>
      </c>
    </row>
    <row r="2668" spans="6:6" ht="38.25" x14ac:dyDescent="0.2">
      <c r="F2668" s="202" t="s">
        <v>224</v>
      </c>
    </row>
    <row r="2669" spans="6:6" ht="25.5" x14ac:dyDescent="0.2">
      <c r="F2669" s="202" t="s">
        <v>227</v>
      </c>
    </row>
    <row r="2670" spans="6:6" x14ac:dyDescent="0.2">
      <c r="F2670" s="202" t="s">
        <v>228</v>
      </c>
    </row>
    <row r="2671" spans="6:6" x14ac:dyDescent="0.2">
      <c r="F2671" s="202" t="s">
        <v>70</v>
      </c>
    </row>
    <row r="2672" spans="6:6" ht="25.5" x14ac:dyDescent="0.2">
      <c r="F2672" s="202" t="s">
        <v>218</v>
      </c>
    </row>
    <row r="2673" spans="6:6" ht="25.5" x14ac:dyDescent="0.2">
      <c r="F2673" s="202" t="s">
        <v>223</v>
      </c>
    </row>
    <row r="2674" spans="6:6" ht="25.5" x14ac:dyDescent="0.2">
      <c r="F2674" s="202" t="s">
        <v>221</v>
      </c>
    </row>
    <row r="2675" spans="6:6" x14ac:dyDescent="0.2">
      <c r="F2675" s="202" t="s">
        <v>226</v>
      </c>
    </row>
    <row r="2676" spans="6:6" ht="38.25" x14ac:dyDescent="0.2">
      <c r="F2676" s="202" t="s">
        <v>400</v>
      </c>
    </row>
    <row r="2677" spans="6:6" x14ac:dyDescent="0.2">
      <c r="F2677" s="202" t="s">
        <v>398</v>
      </c>
    </row>
    <row r="2678" spans="6:6" ht="25.5" x14ac:dyDescent="0.2">
      <c r="F2678" s="202" t="s">
        <v>413</v>
      </c>
    </row>
    <row r="2679" spans="6:6" ht="25.5" x14ac:dyDescent="0.2">
      <c r="F2679" s="202" t="s">
        <v>229</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2098:C2248 C954:C999 C5:C670 C1765:C2075 C1763 C1759:C1761 C674:C952 C1031:C1757 C1001:C1019 C1024:C1029">
      <formula1>$F$2664:$F$2680</formula1>
    </dataValidation>
  </dataValidations>
  <pageMargins left="0.19685039370078741" right="0.19685039370078741" top="0.59055118110236227" bottom="0.59055118110236227" header="0" footer="0"/>
  <pageSetup paperSize="9" scale="64" fitToHeight="0" pageOrder="overThenDown" orientation="portrait"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39E059-C915-4EEC-81BC-80C133180D82}">
  <ds:schemaRefs>
    <ds:schemaRef ds:uri="5eb5d589-dbdd-4f3f-b74b-9cfd9011a81a"/>
    <ds:schemaRef ds:uri="http://purl.org/dc/terms/"/>
    <ds:schemaRef ds:uri="414d09f0-56df-423b-92e5-75650b3356a2"/>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584140D9-949D-4D25-8984-546B0AD4B941}">
  <ds:schemaRefs>
    <ds:schemaRef ds:uri="http://schemas.microsoft.com/sharepoint/v3/contenttype/forms"/>
  </ds:schemaRefs>
</ds:datastoreItem>
</file>

<file path=customXml/itemProps3.xml><?xml version="1.0" encoding="utf-8"?>
<ds:datastoreItem xmlns:ds="http://schemas.openxmlformats.org/officeDocument/2006/customXml" ds:itemID="{5EDE9B79-FC6D-4679-B567-D5819F2E3D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35</vt:i4>
      </vt:variant>
    </vt:vector>
  </HeadingPairs>
  <TitlesOfParts>
    <vt:vector size="52" baseType="lpstr">
      <vt:lpstr>Capa</vt:lpstr>
      <vt:lpstr>Análises</vt:lpstr>
      <vt:lpstr>Resumo</vt:lpstr>
      <vt:lpstr>Comparativo</vt:lpstr>
      <vt:lpstr>Gasto das Atividades</vt:lpstr>
      <vt:lpstr>Analítico Cx.</vt:lpstr>
      <vt:lpstr>Analítico Cp.</vt:lpstr>
      <vt:lpstr>Prov. Pessoal</vt:lpstr>
      <vt:lpstr>Bens</vt:lpstr>
      <vt:lpstr>Comp.</vt:lpstr>
      <vt:lpstr>Diário 7º PA</vt:lpstr>
      <vt:lpstr>Diário 8º PA</vt:lpstr>
      <vt:lpstr>Diário 9º PA</vt:lpstr>
      <vt:lpstr>Diário 10º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10º PA'!Area_de_impressao</vt:lpstr>
      <vt:lpstr>'Diário 8º PA'!Area_de_impressao</vt:lpstr>
      <vt:lpstr>'Diário 9º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10º PA'!Titulos_de_impressao</vt:lpstr>
      <vt:lpstr>'Diário 7º PA'!Titulos_de_impressao</vt:lpstr>
      <vt:lpstr>'Diário 8º PA'!Titulos_de_impressao</vt:lpstr>
      <vt:lpstr>'Diário 9º PA'!Titulos_de_impressao</vt:lpstr>
      <vt:lpstr>Reserva!Titulos_de_impressao</vt:lpstr>
      <vt:lpstr>Resumo!Titulos_de_impressao</vt:lpstr>
      <vt:lpstr>Transferência_para_Reserva_de_Recursos</vt:lpstr>
    </vt:vector>
  </TitlesOfParts>
  <Company>Particular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Paulo Junio Machado Diniz (SEJUSP)</cp:lastModifiedBy>
  <cp:lastPrinted>2024-01-22T19:22:14Z</cp:lastPrinted>
  <dcterms:created xsi:type="dcterms:W3CDTF">2007-03-19T18:09:20Z</dcterms:created>
  <dcterms:modified xsi:type="dcterms:W3CDTF">2025-05-13T14:11:06Z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ies>
</file>